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Raw Form Orders" sheetId="1" r:id="rId3"/>
    <sheet state="visible" name="Desired Stock" sheetId="2" r:id="rId4"/>
    <sheet state="visible" name="GE-8JV Overview" sheetId="3" r:id="rId5"/>
    <sheet state="visible" name="PZMA-E Overview" sheetId="4" r:id="rId6"/>
    <sheet state="visible" name="Minerals Overview" sheetId="5" r:id="rId7"/>
    <sheet state="visible" name="Cap Profit Summary" sheetId="6" r:id="rId8"/>
    <sheet state="visible" name="Form Orders" sheetId="7" r:id="rId9"/>
    <sheet state="visible" name="Yolo Private Orders" sheetId="8" r:id="rId10"/>
    <sheet state="visible" name="Large Builds" sheetId="9" r:id="rId11"/>
    <sheet state="visible" name="Private Order Materials" sheetId="10" r:id="rId12"/>
    <sheet state="visible" name="Help&amp;Setup" sheetId="11" r:id="rId13"/>
    <sheet state="hidden" name="Raw Blueprints" sheetId="12" r:id="rId14"/>
    <sheet state="hidden" name="Cap Production Cost" sheetId="13" r:id="rId15"/>
    <sheet state="hidden" name="Cap Component Needed" sheetId="14" r:id="rId16"/>
    <sheet state="hidden" name="Cap Component Finder" sheetId="15" r:id="rId17"/>
    <sheet state="hidden" name="Ore Stockpile Import" sheetId="16" r:id="rId18"/>
    <sheet state="hidden" name="Raw Orders" sheetId="17" r:id="rId19"/>
    <sheet state="hidden" name="Filtered Orders #1" sheetId="18" r:id="rId20"/>
    <sheet state="hidden" name="Filtered Orders #2" sheetId="19" r:id="rId21"/>
    <sheet state="hidden" name="Filtered Orders #3" sheetId="20" r:id="rId22"/>
    <sheet state="hidden" name="Filtered Blueprints" sheetId="21" r:id="rId23"/>
    <sheet state="hidden" name="Ship Mineral Finder" sheetId="22" r:id="rId24"/>
    <sheet state="hidden" name="MineralShipAssigner" sheetId="23" r:id="rId25"/>
    <sheet state="hidden" name="invTypeMaterials" sheetId="24" r:id="rId26"/>
    <sheet state="hidden" name="InventoryTypes" sheetId="25" r:id="rId27"/>
    <sheet state="hidden" name="Auth Data" sheetId="26" r:id="rId2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dada
	-Tyron Denker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2">
      <text>
        <t xml:space="preserve">Moros is not recognized, id is pasted manually!!
	-Tyron Denker</t>
      </text>
    </comment>
  </commentList>
</comments>
</file>

<file path=xl/sharedStrings.xml><?xml version="1.0" encoding="utf-8"?>
<sst xmlns="http://schemas.openxmlformats.org/spreadsheetml/2006/main" count="185191" uniqueCount="6422">
  <si>
    <t>Χρονική σήμανση</t>
  </si>
  <si>
    <t>Enter your slack name</t>
  </si>
  <si>
    <t>Enter the eve name of the recipient of the hull</t>
  </si>
  <si>
    <t>Select the hull(s) that you are looking to buy</t>
  </si>
  <si>
    <t>Select delivery location</t>
  </si>
  <si>
    <t>Do you need fuel for 1 jump? (No extra cost)</t>
  </si>
  <si>
    <t>Notes</t>
  </si>
  <si>
    <t xml:space="preserve">Michael J Todd </t>
  </si>
  <si>
    <t>Orca</t>
  </si>
  <si>
    <t xml:space="preserve">Delivered to 68ft or 442 please </t>
  </si>
  <si>
    <t>Pavar Ambramotte</t>
  </si>
  <si>
    <t>3GD6-8</t>
  </si>
  <si>
    <t>No</t>
  </si>
  <si>
    <t>Teno Nicahak</t>
  </si>
  <si>
    <t>Pynki Kinnushiro</t>
  </si>
  <si>
    <t>PZMA-E</t>
  </si>
  <si>
    <t>justbigdave</t>
  </si>
  <si>
    <t>Kanj Kado</t>
  </si>
  <si>
    <t>Thanks</t>
  </si>
  <si>
    <t>Duen Legris</t>
  </si>
  <si>
    <t>Hel</t>
  </si>
  <si>
    <t>Yes</t>
  </si>
  <si>
    <t>Carew Darius</t>
  </si>
  <si>
    <t>Charon</t>
  </si>
  <si>
    <t>Lexu Ferrari</t>
  </si>
  <si>
    <t>Lexu Zeus</t>
  </si>
  <si>
    <t>Eleionomae</t>
  </si>
  <si>
    <t>Nidhoggur</t>
  </si>
  <si>
    <t>Obelisk</t>
  </si>
  <si>
    <t>Jerrit Garmaz</t>
  </si>
  <si>
    <t>Coyotl Tlaloc</t>
  </si>
  <si>
    <t>I have nothing to say.</t>
  </si>
  <si>
    <t>Jem McMerphy</t>
  </si>
  <si>
    <t>Orca, Obelisk</t>
  </si>
  <si>
    <t>I also need x4 Mackinaw.  Thank you!</t>
  </si>
  <si>
    <t>Alexis Finch</t>
  </si>
  <si>
    <t>Alexis Emiya</t>
  </si>
  <si>
    <t>I don't want a charon I just want 12 gungnir Is</t>
  </si>
  <si>
    <t>Munerich -Tito- Brozovich</t>
  </si>
  <si>
    <t>Rorqual</t>
  </si>
  <si>
    <t>The one in the build: Discussed with Isbla</t>
  </si>
  <si>
    <t>Zaalia Severan</t>
  </si>
  <si>
    <t>Tarik Tano</t>
  </si>
  <si>
    <t>Tuex Panzer</t>
  </si>
  <si>
    <t>Elan Mangeiri</t>
  </si>
  <si>
    <t>Tau Mukan</t>
  </si>
  <si>
    <t>Fenrir</t>
  </si>
  <si>
    <t>Need to move that Moon ore around.</t>
  </si>
  <si>
    <t>niho</t>
  </si>
  <si>
    <t>Naglfar</t>
  </si>
  <si>
    <t>Can I get a quote for a Moros?</t>
  </si>
  <si>
    <t>I ordred one a few weeks ago but never saw it - ignore if that is still in progress.</t>
  </si>
  <si>
    <t>Sam Argo</t>
  </si>
  <si>
    <t>Samantha Argo</t>
  </si>
  <si>
    <t>Minokawa</t>
  </si>
  <si>
    <t>Looking for a complete doctrine fit if possible</t>
  </si>
  <si>
    <t>Ayer Jouhinen</t>
  </si>
  <si>
    <t>Tyrstan Acami</t>
  </si>
  <si>
    <t>Providence</t>
  </si>
  <si>
    <t>Sed Jr</t>
  </si>
  <si>
    <t>Sed Argonar</t>
  </si>
  <si>
    <t>The Big Empty</t>
  </si>
  <si>
    <t>Ichiko Empty</t>
  </si>
  <si>
    <t>Valkar Vuld</t>
  </si>
  <si>
    <t>Lord-Vlad Ormand</t>
  </si>
  <si>
    <t>Lisadrow Fumimasa</t>
  </si>
  <si>
    <t>I need a T1 buffer fit Nag with the GTFO package delivered in L-5. (This would be the item list: https://evepraisal.com/a/n72za) Can this be done? If yes, what would be the final price?</t>
  </si>
  <si>
    <t>Time to replace losses!</t>
  </si>
  <si>
    <t>freeloadr</t>
  </si>
  <si>
    <t>Peng ZhenKang</t>
  </si>
  <si>
    <t xml:space="preserve">Is GE delivery available? </t>
  </si>
  <si>
    <t>Shinji Takagi</t>
  </si>
  <si>
    <t>Shinji TAKAGI</t>
  </si>
  <si>
    <t>SamArgo</t>
  </si>
  <si>
    <t>Could you quote a price including T1 Bomb fittings?</t>
  </si>
  <si>
    <t>GE-8JV</t>
  </si>
  <si>
    <t>Cancelled</t>
  </si>
  <si>
    <t>Item Name</t>
  </si>
  <si>
    <t>Quantity</t>
  </si>
  <si>
    <t>Osprey</t>
  </si>
  <si>
    <t>Kryos</t>
  </si>
  <si>
    <t>Amarr Shuttle</t>
  </si>
  <si>
    <t>Dominix</t>
  </si>
  <si>
    <t>Data Analyzer I</t>
  </si>
  <si>
    <t>Atron</t>
  </si>
  <si>
    <t>Astero</t>
  </si>
  <si>
    <t>Ametat I</t>
  </si>
  <si>
    <t>Bantam</t>
  </si>
  <si>
    <t>Machariel</t>
  </si>
  <si>
    <t>Gram I</t>
  </si>
  <si>
    <t>Burst</t>
  </si>
  <si>
    <t>Noctis</t>
  </si>
  <si>
    <t>Imicus</t>
  </si>
  <si>
    <t>Caldari Shuttle</t>
  </si>
  <si>
    <t>Dramiel</t>
  </si>
  <si>
    <t>Drone Link Augmentor I</t>
  </si>
  <si>
    <t>Condor</t>
  </si>
  <si>
    <t>Rattlesnake</t>
  </si>
  <si>
    <t>Megathron</t>
  </si>
  <si>
    <t>Cynosural Field Generator I</t>
  </si>
  <si>
    <t>Scythe</t>
  </si>
  <si>
    <t>Miasmos</t>
  </si>
  <si>
    <t>Epithal</t>
  </si>
  <si>
    <t>Nestor</t>
  </si>
  <si>
    <t>Heron</t>
  </si>
  <si>
    <t>Gallente Shuttle</t>
  </si>
  <si>
    <t>Gila</t>
  </si>
  <si>
    <t>Einherji II</t>
  </si>
  <si>
    <t>Griffin</t>
  </si>
  <si>
    <t>Cynabal</t>
  </si>
  <si>
    <t>Covetor</t>
  </si>
  <si>
    <t>Stratios</t>
  </si>
  <si>
    <t>Nereus</t>
  </si>
  <si>
    <t>Iteron Mark V</t>
  </si>
  <si>
    <t>Thorax</t>
  </si>
  <si>
    <t>Porpoise</t>
  </si>
  <si>
    <t>Magnate</t>
  </si>
  <si>
    <t>Garmur</t>
  </si>
  <si>
    <t>Einherji I</t>
  </si>
  <si>
    <t>Maulus</t>
  </si>
  <si>
    <t>Vexor</t>
  </si>
  <si>
    <t>Orthrus</t>
  </si>
  <si>
    <t>Minmatar Shuttle</t>
  </si>
  <si>
    <t>Procurer</t>
  </si>
  <si>
    <t>Caracal</t>
  </si>
  <si>
    <t>Slasher</t>
  </si>
  <si>
    <t>Hurricane</t>
  </si>
  <si>
    <t>Probe</t>
  </si>
  <si>
    <t>Strip Miner I</t>
  </si>
  <si>
    <t>Vexor Navy Issue</t>
  </si>
  <si>
    <t>Talwar</t>
  </si>
  <si>
    <t>Relic Analyzer I</t>
  </si>
  <si>
    <t>Tayra</t>
  </si>
  <si>
    <t>Antaeus I</t>
  </si>
  <si>
    <t>Tristan</t>
  </si>
  <si>
    <t>Venture</t>
  </si>
  <si>
    <t>Salvager I</t>
  </si>
  <si>
    <t>Sigil</t>
  </si>
  <si>
    <t>Survey Scanner I</t>
  </si>
  <si>
    <t>Tyrfing I</t>
  </si>
  <si>
    <t>Vigil</t>
  </si>
  <si>
    <t>Qty On Market</t>
  </si>
  <si>
    <t>Qty Required</t>
  </si>
  <si>
    <t>% Stock</t>
  </si>
  <si>
    <t>Qty to stock</t>
  </si>
  <si>
    <t>BPC Runs</t>
  </si>
  <si>
    <t>BPOs</t>
  </si>
  <si>
    <t>BPC Cost</t>
  </si>
  <si>
    <t>58,5m</t>
  </si>
  <si>
    <t>GE 60m</t>
  </si>
  <si>
    <t>154m</t>
  </si>
  <si>
    <t>GE 189m</t>
  </si>
  <si>
    <t>50m</t>
  </si>
  <si>
    <t>GE 64,9m</t>
  </si>
  <si>
    <t>79,9m</t>
  </si>
  <si>
    <t>GE 77,9m</t>
  </si>
  <si>
    <t>220m</t>
  </si>
  <si>
    <t>GE 295m</t>
  </si>
  <si>
    <t>230m</t>
  </si>
  <si>
    <t>GE 432m</t>
  </si>
  <si>
    <t>256m</t>
  </si>
  <si>
    <t>GE ~Jita Sell+</t>
  </si>
  <si>
    <t>215m</t>
  </si>
  <si>
    <t>295m</t>
  </si>
  <si>
    <t>GE 519,9m</t>
  </si>
  <si>
    <t/>
  </si>
  <si>
    <t>Qty To Build</t>
  </si>
  <si>
    <t>GE-8J</t>
  </si>
  <si>
    <t>68FT</t>
  </si>
  <si>
    <t>Ore Stockpile (minus customers' materials)</t>
  </si>
  <si>
    <t>Customer Stockpile</t>
  </si>
  <si>
    <t>Minerals to reach target stock</t>
  </si>
  <si>
    <t>Minerals for 200% of target</t>
  </si>
  <si>
    <t>Minerals for 120% of target</t>
  </si>
  <si>
    <t>Type</t>
  </si>
  <si>
    <t>Current Stock</t>
  </si>
  <si>
    <t>Target</t>
  </si>
  <si>
    <t>% Covered</t>
  </si>
  <si>
    <t>Tritanium</t>
  </si>
  <si>
    <t>Arkonor</t>
  </si>
  <si>
    <t>Pyerite</t>
  </si>
  <si>
    <t>Bistot</t>
  </si>
  <si>
    <t>Mexallon</t>
  </si>
  <si>
    <t>Crokite</t>
  </si>
  <si>
    <t>Isogen</t>
  </si>
  <si>
    <t>Ochre</t>
  </si>
  <si>
    <t>Nocxium</t>
  </si>
  <si>
    <t>Gneiss</t>
  </si>
  <si>
    <t>Zydrine</t>
  </si>
  <si>
    <t>Spodumain</t>
  </si>
  <si>
    <t>Megacyte</t>
  </si>
  <si>
    <t>Hulls</t>
  </si>
  <si>
    <t>Price</t>
  </si>
  <si>
    <t>Building Cost</t>
  </si>
  <si>
    <t>Profit</t>
  </si>
  <si>
    <t>Prices are taken from:</t>
  </si>
  <si>
    <t>https://docs.google.com/spreadsheets/d/1k6Xpb6fkhJs-idUChf4xppEX2dxVodhNOHZlKZ9Xef4/edit#gid=0</t>
  </si>
  <si>
    <t>Chimera</t>
  </si>
  <si>
    <t>BPC Costs are manually entered, please</t>
  </si>
  <si>
    <t>Thanatos</t>
  </si>
  <si>
    <t>update if numbers seem off</t>
  </si>
  <si>
    <t>Archon</t>
  </si>
  <si>
    <t>Phoenix</t>
  </si>
  <si>
    <t>Revelation</t>
  </si>
  <si>
    <t>Moros</t>
  </si>
  <si>
    <t>Lif</t>
  </si>
  <si>
    <t>Ninazu</t>
  </si>
  <si>
    <t>Apostle</t>
  </si>
  <si>
    <t>Nyx</t>
  </si>
  <si>
    <t>Aeon</t>
  </si>
  <si>
    <t>Wyvern</t>
  </si>
  <si>
    <t>Ragnarok</t>
  </si>
  <si>
    <t>Leviathan</t>
  </si>
  <si>
    <t>Komodo</t>
  </si>
  <si>
    <t>Date</t>
  </si>
  <si>
    <t>Slack Name</t>
  </si>
  <si>
    <t>Recipient Name</t>
  </si>
  <si>
    <t>Location</t>
  </si>
  <si>
    <t>Fuel?</t>
  </si>
  <si>
    <t>Date Ordered</t>
  </si>
  <si>
    <t>Date Delivered</t>
  </si>
  <si>
    <t>Purchaser</t>
  </si>
  <si>
    <t>Items Ordered</t>
  </si>
  <si>
    <t>Delivery Location</t>
  </si>
  <si>
    <t>Extra's</t>
  </si>
  <si>
    <t>Extra's Cost</t>
  </si>
  <si>
    <t>Build Cost</t>
  </si>
  <si>
    <t>BPC Costs</t>
  </si>
  <si>
    <t>Total Build Costs</t>
  </si>
  <si>
    <t>Sale Price</t>
  </si>
  <si>
    <t>Amount Paid</t>
  </si>
  <si>
    <t>Paid?</t>
  </si>
  <si>
    <t>Delivered?</t>
  </si>
  <si>
    <t>Total Costs</t>
  </si>
  <si>
    <t>Total Amount Paid</t>
  </si>
  <si>
    <t>Net Profit</t>
  </si>
  <si>
    <t>11/17/2019</t>
  </si>
  <si>
    <t>pzma-e</t>
  </si>
  <si>
    <t>fuel</t>
  </si>
  <si>
    <t>Sielyna Renalard</t>
  </si>
  <si>
    <t>Naglfar  x2</t>
  </si>
  <si>
    <t>Full Fuel Tank</t>
  </si>
  <si>
    <t>Altheius Renalard</t>
  </si>
  <si>
    <t>08/21/2019</t>
  </si>
  <si>
    <t>AL Heamer</t>
  </si>
  <si>
    <t>08/15/2019</t>
  </si>
  <si>
    <t>Loreth</t>
  </si>
  <si>
    <t>Erebus</t>
  </si>
  <si>
    <t>Doris Maricadie</t>
  </si>
  <si>
    <t>Overshot Runway Again</t>
  </si>
  <si>
    <t>Buffer</t>
  </si>
  <si>
    <t>L-5JCJ</t>
  </si>
  <si>
    <t>07/16/2019</t>
  </si>
  <si>
    <t>Morbus Macademia</t>
  </si>
  <si>
    <t>Special Combat Fit</t>
  </si>
  <si>
    <t>Wakka Aldent</t>
  </si>
  <si>
    <t>18 T2 Tyrfing, Mantis</t>
  </si>
  <si>
    <t>Vyalia Eg'erre</t>
  </si>
  <si>
    <t>Tal'Kammar</t>
  </si>
  <si>
    <t>Test Fleet Minokawa</t>
  </si>
  <si>
    <t>Test Fleet Apostle</t>
  </si>
  <si>
    <t>06/30/2019</t>
  </si>
  <si>
    <t>PiccoloNL</t>
  </si>
  <si>
    <t>2x Rorqual</t>
  </si>
  <si>
    <t>PZMA-E/GE-8JV</t>
  </si>
  <si>
    <t>1 t2 King Krab fit</t>
  </si>
  <si>
    <t>06/29/2019</t>
  </si>
  <si>
    <t>Yuden Nordon</t>
  </si>
  <si>
    <t>Prorator</t>
  </si>
  <si>
    <t>T1 fit</t>
  </si>
  <si>
    <t>6/26/2019</t>
  </si>
  <si>
    <t>full Fit</t>
  </si>
  <si>
    <t>06/14/2019</t>
  </si>
  <si>
    <t>Niho</t>
  </si>
  <si>
    <t>05/30/2019</t>
  </si>
  <si>
    <t>Mulligan</t>
  </si>
  <si>
    <t>05/28/2019</t>
  </si>
  <si>
    <t>Fazylucker</t>
  </si>
  <si>
    <t>20 Firbolg, Einherji, Templar</t>
  </si>
  <si>
    <t>05/25/2019</t>
  </si>
  <si>
    <t>05/21/2019</t>
  </si>
  <si>
    <t>Gepa Bow</t>
  </si>
  <si>
    <t>yes</t>
  </si>
  <si>
    <t>05/19/2019</t>
  </si>
  <si>
    <t>Rile Breau</t>
  </si>
  <si>
    <t>Test Haw Revelation</t>
  </si>
  <si>
    <t>05/17/2019</t>
  </si>
  <si>
    <t>Quarksta Padecain</t>
  </si>
  <si>
    <t>05/14/2019</t>
  </si>
  <si>
    <t>Rowena Saginta Sari</t>
  </si>
  <si>
    <t>1680 LFC, SR, PAU; 5040 TTU</t>
  </si>
  <si>
    <t>04/26/2019</t>
  </si>
  <si>
    <t>Munerich -Tito- Brovitch</t>
  </si>
  <si>
    <t>HAW Revelation</t>
  </si>
  <si>
    <t>04/15/2019</t>
  </si>
  <si>
    <t>Fomol Grosstraktor</t>
  </si>
  <si>
    <t>Brave T1 Minokawa</t>
  </si>
  <si>
    <t>Public Contract</t>
  </si>
  <si>
    <t>Brave Buffer T1 Minokawa</t>
  </si>
  <si>
    <t>Jar Jar Jaynara</t>
  </si>
  <si>
    <t>T1 Test Bomb Revelation</t>
  </si>
  <si>
    <t>Bobby Booche</t>
  </si>
  <si>
    <t>Thanatos, 32 T2 Templars</t>
  </si>
  <si>
    <t>32 T2 Templar</t>
  </si>
  <si>
    <t>03/27/2019</t>
  </si>
  <si>
    <t>03/30/2019</t>
  </si>
  <si>
    <t>Amanda Blast</t>
  </si>
  <si>
    <t>48 Equite I, 27 Firbolg I, 3 Siren I</t>
  </si>
  <si>
    <t>delivery PZMA</t>
  </si>
  <si>
    <t>03/25/2019</t>
  </si>
  <si>
    <t>03/22/2019</t>
  </si>
  <si>
    <t>03/17/2019</t>
  </si>
  <si>
    <t>Lsky NLH</t>
  </si>
  <si>
    <t>10 Orca</t>
  </si>
  <si>
    <t>03/14/2019</t>
  </si>
  <si>
    <t>03/20/2019</t>
  </si>
  <si>
    <t>Joey Belvar</t>
  </si>
  <si>
    <t>20 T1 Gungnir, Tyrfing</t>
  </si>
  <si>
    <t>TWJ-AJ</t>
  </si>
  <si>
    <t>T1 Buffer</t>
  </si>
  <si>
    <t>03/31/2019</t>
  </si>
  <si>
    <t>Ryder 'ook</t>
  </si>
  <si>
    <t>24 T1 Gungnir</t>
  </si>
  <si>
    <t>03/18/2019</t>
  </si>
  <si>
    <t xml:space="preserve">50 T1 Gram, Einherji </t>
  </si>
  <si>
    <t>50 T1 Gram, Einherji</t>
  </si>
  <si>
    <t>50 T1 Einherji, Firbolg, Equite</t>
  </si>
  <si>
    <t>50 Einherji I, 50 Gram I</t>
  </si>
  <si>
    <t>Jojomagro Requiem</t>
  </si>
  <si>
    <t>Alisandra Kimmarr</t>
  </si>
  <si>
    <t>1.000.000.000,00 ISK</t>
  </si>
  <si>
    <t>Tesla Bismarck</t>
  </si>
  <si>
    <t>1 Doctrine Minokawa</t>
  </si>
  <si>
    <t>Gamer UWoTM8</t>
  </si>
  <si>
    <t>9 Orca</t>
  </si>
  <si>
    <t>03/16/2019</t>
  </si>
  <si>
    <t>Jinx De'Caire</t>
  </si>
  <si>
    <t>03/19/2019</t>
  </si>
  <si>
    <t>3 x Porpoise</t>
  </si>
  <si>
    <t>02/27/2019</t>
  </si>
  <si>
    <t>Isbla</t>
  </si>
  <si>
    <t>D-PNP9</t>
  </si>
  <si>
    <t>14 T1 Gungnir</t>
  </si>
  <si>
    <t>02/23/2019</t>
  </si>
  <si>
    <t>Franka Fung</t>
  </si>
  <si>
    <t>02/20/2019</t>
  </si>
  <si>
    <t>02/26/2019</t>
  </si>
  <si>
    <t>36 T2 Templar, 24 T2 Gram, 3 T2 Siren</t>
  </si>
  <si>
    <t>02/18/2019</t>
  </si>
  <si>
    <t>Orca/Obelisk</t>
  </si>
  <si>
    <t>02/14/2019</t>
  </si>
  <si>
    <t>Jin-Ayn Yorai</t>
  </si>
  <si>
    <t>Viggo Konstanin</t>
  </si>
  <si>
    <t>DY-P7Q</t>
  </si>
  <si>
    <t>01/25/2019</t>
  </si>
  <si>
    <t>Borvitch</t>
  </si>
  <si>
    <t>1 Capital Tractor Beam II</t>
  </si>
  <si>
    <t>01/24/2019</t>
  </si>
  <si>
    <t>3 x Charon</t>
  </si>
  <si>
    <t>01/23/2019</t>
  </si>
  <si>
    <t>Morgaine Mighthammer</t>
  </si>
  <si>
    <t>6x Lif</t>
  </si>
  <si>
    <t>10k Topes</t>
  </si>
  <si>
    <t>01/23/2018</t>
  </si>
  <si>
    <t>01/31/2019</t>
  </si>
  <si>
    <t>01/19/2019</t>
  </si>
  <si>
    <t>Zouren Mamba</t>
  </si>
  <si>
    <t>Included 10k Topes</t>
  </si>
  <si>
    <t>01/20/2019</t>
  </si>
  <si>
    <t>150 Einherji I</t>
  </si>
  <si>
    <t>Kalmiya Mighthammer</t>
  </si>
  <si>
    <t>01/15/2019</t>
  </si>
  <si>
    <t>01/13/2019</t>
  </si>
  <si>
    <t>Midnite Garrase</t>
  </si>
  <si>
    <t>Fire Song Fireclan</t>
  </si>
  <si>
    <t>20 Executioner, Condor,  Atron, Slasher</t>
  </si>
  <si>
    <t>12/31/2018</t>
  </si>
  <si>
    <t>12/26/2018</t>
  </si>
  <si>
    <t>12/23/2018</t>
  </si>
  <si>
    <t>Bowhead</t>
  </si>
  <si>
    <t>12/21/2018</t>
  </si>
  <si>
    <t>Harold Bererund</t>
  </si>
  <si>
    <t>12/20/2018</t>
  </si>
  <si>
    <t>12/27/2018</t>
  </si>
  <si>
    <t>Michael J Todd</t>
  </si>
  <si>
    <t>12/19/2018</t>
  </si>
  <si>
    <t>68FT-6</t>
  </si>
  <si>
    <t>12/17/2018</t>
  </si>
  <si>
    <t>Artynko Maulerant</t>
  </si>
  <si>
    <t>12/16/2018</t>
  </si>
  <si>
    <t>12/13/2018</t>
  </si>
  <si>
    <t>12/25/2018</t>
  </si>
  <si>
    <t>cDiddy Orti</t>
  </si>
  <si>
    <t>Coronasphere</t>
  </si>
  <si>
    <t>Indybro</t>
  </si>
  <si>
    <t>170 Magnates &amp; Cynos</t>
  </si>
  <si>
    <t>Thurisaz Stridborg</t>
  </si>
  <si>
    <t>30 T2 Gungnir</t>
  </si>
  <si>
    <t>11/28/2018</t>
  </si>
  <si>
    <t>Cheshire Catte</t>
  </si>
  <si>
    <t>2 Capital Tractor Beams</t>
  </si>
  <si>
    <t>11/30/2018</t>
  </si>
  <si>
    <t>11/29/2018</t>
  </si>
  <si>
    <t>Remaining Light</t>
  </si>
  <si>
    <t>Avenhor Hastmena</t>
  </si>
  <si>
    <t>30 T2 Cyclops &amp; 10 Gungnir</t>
  </si>
  <si>
    <t>Ariadne Invictus</t>
  </si>
  <si>
    <t>20 T2 Cyclops &amp; Antaeus</t>
  </si>
  <si>
    <t>Marcus Ogekois</t>
  </si>
  <si>
    <t>Althieus Renalard</t>
  </si>
  <si>
    <t>37 Einherjii @ 2.5m</t>
  </si>
  <si>
    <t>J Allas-Rui</t>
  </si>
  <si>
    <t>To Build</t>
  </si>
  <si>
    <t>In Build</t>
  </si>
  <si>
    <t>Capital Armor Plates</t>
  </si>
  <si>
    <t>Capital Capacitor Battery</t>
  </si>
  <si>
    <t>Capital Cargo Bay</t>
  </si>
  <si>
    <t>Capital Clone Vat Bay</t>
  </si>
  <si>
    <t>Capital Computer System</t>
  </si>
  <si>
    <t>Capital Construction Parts</t>
  </si>
  <si>
    <t>Capital Corporate Hangar Bay</t>
  </si>
  <si>
    <t>Capital Doomsday Weapons Mount</t>
  </si>
  <si>
    <t>Capital Drone Bay</t>
  </si>
  <si>
    <t>Capital Jump Bridge Array</t>
  </si>
  <si>
    <t>Capital Jump Drive</t>
  </si>
  <si>
    <t>Capital Launcher Hardpoint</t>
  </si>
  <si>
    <t>Capital Power Generator</t>
  </si>
  <si>
    <t>Capital Propulsion Engine</t>
  </si>
  <si>
    <t>Capital Seige Array</t>
  </si>
  <si>
    <t>Capital Sensor Cluster</t>
  </si>
  <si>
    <t>Capital Shield Emitter</t>
  </si>
  <si>
    <t>Capital Ship Maintenance Bay</t>
  </si>
  <si>
    <t>Capital Turret Hardpoint</t>
  </si>
  <si>
    <t>Wallet Deposits</t>
  </si>
  <si>
    <t>Harold's Raganrok (Misc Hanger in PZMA Tatara)</t>
  </si>
  <si>
    <t>Total</t>
  </si>
  <si>
    <t>History</t>
  </si>
  <si>
    <t>Name</t>
  </si>
  <si>
    <t>Amount</t>
  </si>
  <si>
    <t>Info</t>
  </si>
  <si>
    <t>Deposit</t>
  </si>
  <si>
    <t>Refining Costs: 140m</t>
  </si>
  <si>
    <t>Welcome to the awesome sheet of awesomness</t>
  </si>
  <si>
    <t>Mineral Overview Variables</t>
  </si>
  <si>
    <t>BPC ME:</t>
  </si>
  <si>
    <t>Rig Bonus:</t>
  </si>
  <si>
    <t>Role Bonus:</t>
  </si>
  <si>
    <t>Cap Component Variables</t>
  </si>
  <si>
    <t>Component BP ME:</t>
  </si>
  <si>
    <t>Component Rig Bonus:</t>
  </si>
  <si>
    <t>Component Role Bonus:</t>
  </si>
  <si>
    <t>Cap Hull Variables</t>
  </si>
  <si>
    <t>Hull BP ME:</t>
  </si>
  <si>
    <t>Hull Rig Bonus:</t>
  </si>
  <si>
    <t>Hull Role Bonus:</t>
  </si>
  <si>
    <t>General Industry Variables</t>
  </si>
  <si>
    <t>Manufacturing System:</t>
  </si>
  <si>
    <t>3DG6-8</t>
  </si>
  <si>
    <t>Tax Rate:</t>
  </si>
  <si>
    <t>Explanations:</t>
  </si>
  <si>
    <t>Desired Stock:</t>
  </si>
  <si>
    <t>Setup market stock targets</t>
  </si>
  <si>
    <t>Overview Tabs:</t>
  </si>
  <si>
    <t>Current market stock status</t>
  </si>
  <si>
    <t>Minerals Overview:</t>
  </si>
  <si>
    <t>Everything about minerals and ores</t>
  </si>
  <si>
    <t>Private Order Prices:</t>
  </si>
  <si>
    <t>Prices for our orders filled by form, connects with BNB - Pricelist</t>
  </si>
  <si>
    <t>Form Orders:</t>
  </si>
  <si>
    <t>All orders made via forms, nicely arranged</t>
  </si>
  <si>
    <t>Yolo Private Orders:</t>
  </si>
  <si>
    <t>All of our private orders, including form orders (manually copied)</t>
  </si>
  <si>
    <t>Private Order Materials:</t>
  </si>
  <si>
    <t>Used to track isk and materials sent to be used by customers, everything that is here is then ignored in the net worth calculation</t>
  </si>
  <si>
    <t>Help&amp;Setup:</t>
  </si>
  <si>
    <t>This stuff, you can setup default ME % at the top</t>
  </si>
  <si>
    <t>Jita Ore Value Multipliler:</t>
  </si>
  <si>
    <t>7667241.25911883</t>
  </si>
  <si>
    <t>6399285.96023007</t>
  </si>
  <si>
    <t>Base Mineral Values</t>
  </si>
  <si>
    <t>6933221.24902903</t>
  </si>
  <si>
    <t>Jita</t>
  </si>
  <si>
    <t>Modified Ore Values</t>
  </si>
  <si>
    <t>5848364.26957094</t>
  </si>
  <si>
    <t>7272745.08857332</t>
  </si>
  <si>
    <t>6965826.41537766</t>
  </si>
  <si>
    <t>9164394.46962778</t>
  </si>
  <si>
    <t>6746836.10202205</t>
  </si>
  <si>
    <t>4947368.11165452</t>
  </si>
  <si>
    <t>6558363.28127337</t>
  </si>
  <si>
    <t>5626394.19168836</t>
  </si>
  <si>
    <t>Morphite</t>
  </si>
  <si>
    <t>7995885.30934898</t>
  </si>
  <si>
    <t>7221230.04812296</t>
  </si>
  <si>
    <t>15300194.4651155</t>
  </si>
  <si>
    <t>8832204.36187403</t>
  </si>
  <si>
    <t>11531789.5450418</t>
  </si>
  <si>
    <t>9041347.88320682</t>
  </si>
  <si>
    <t>Capital Siege Array</t>
  </si>
  <si>
    <t>Capital Doomsday Weapon Mount</t>
  </si>
  <si>
    <t>8685299.15325984</t>
  </si>
  <si>
    <t>Index:</t>
  </si>
  <si>
    <t>Mineral Cost</t>
  </si>
  <si>
    <t>Job Cost</t>
  </si>
  <si>
    <t>Index</t>
  </si>
  <si>
    <t>Tax Rate</t>
  </si>
  <si>
    <t>Runs</t>
  </si>
  <si>
    <t>Total Cost</t>
  </si>
  <si>
    <t>All Orders</t>
  </si>
  <si>
    <t>Sell Orders</t>
  </si>
  <si>
    <t>orderID</t>
  </si>
  <si>
    <t>typeID</t>
  </si>
  <si>
    <t>quantity</t>
  </si>
  <si>
    <t>price</t>
  </si>
  <si>
    <t>name</t>
  </si>
  <si>
    <t>PZMA-E / 68FT</t>
  </si>
  <si>
    <t>3dg Brave Hub</t>
  </si>
  <si>
    <t>All BP</t>
  </si>
  <si>
    <t>ME</t>
  </si>
  <si>
    <t>BPC's</t>
  </si>
  <si>
    <t>Total Runs</t>
  </si>
  <si>
    <t>68ft shipyard</t>
  </si>
  <si>
    <t>68-pj</t>
  </si>
  <si>
    <t>ge braveport</t>
  </si>
  <si>
    <t>ge dunks lab</t>
  </si>
  <si>
    <t>ge braveshipyard</t>
  </si>
  <si>
    <t>pzma jeepstar</t>
  </si>
  <si>
    <t>pzma insanities</t>
  </si>
  <si>
    <t>MATID</t>
  </si>
  <si>
    <t>SHIPID</t>
  </si>
  <si>
    <t>Item</t>
  </si>
  <si>
    <t>materialTypeID</t>
  </si>
  <si>
    <t>10000MN Afterburner I</t>
  </si>
  <si>
    <t>10000MN Afterburner II</t>
  </si>
  <si>
    <t>10000MN Monopropellant Enduring Afterburner</t>
  </si>
  <si>
    <t>10000MN Y-S8 Compact Afterburner</t>
  </si>
  <si>
    <t>100mm Crystalline Carbonide Restrained Plates</t>
  </si>
  <si>
    <t>100mm Reinforced Nanofiber Plates I</t>
  </si>
  <si>
    <t>100mm Reinforced Titanium Plates I</t>
  </si>
  <si>
    <t>100mm Rolled Tungsten Compact Plates</t>
  </si>
  <si>
    <t>100mm Steel Plates I</t>
  </si>
  <si>
    <t>100mm Steel Plates II</t>
  </si>
  <si>
    <t>100MN Abyssal Afterburner</t>
  </si>
  <si>
    <t>100MN Afterburner I</t>
  </si>
  <si>
    <t>100MN Afterburner II</t>
  </si>
  <si>
    <t>100MN Analog Booster Afterburner</t>
  </si>
  <si>
    <t>100MN Monopropellant Enduring Afterburner</t>
  </si>
  <si>
    <t>100MN Y-S8 Compact Afterburner</t>
  </si>
  <si>
    <t>10MN Abyssal Afterburner</t>
  </si>
  <si>
    <t>10MN Afterburner I</t>
  </si>
  <si>
    <t>10MN Afterburner II</t>
  </si>
  <si>
    <t>10MN Analog Booster Afterburner</t>
  </si>
  <si>
    <t>10MN Monopropellant Enduring Afterburner</t>
  </si>
  <si>
    <t>10MN Y-S8 Compact Afterburner</t>
  </si>
  <si>
    <t>1200mm Artillery Cannon I</t>
  </si>
  <si>
    <t>1200mm Artillery Cannon II</t>
  </si>
  <si>
    <t>1200mm Heavy 'Jolt' Artillery I</t>
  </si>
  <si>
    <t>1200mm Heavy 'Scout' Artillery I</t>
  </si>
  <si>
    <t>1200mm Heavy Carbine Howitzer I</t>
  </si>
  <si>
    <t>1200mm Heavy Gallium Cannon</t>
  </si>
  <si>
    <t>1200mm Heavy Prototype Artillery</t>
  </si>
  <si>
    <t>1200mm Heavy Prototype Siege Cannon</t>
  </si>
  <si>
    <t>125mm 'Scout' Accelerator Cannon</t>
  </si>
  <si>
    <t>125mm Carbide Railgun I</t>
  </si>
  <si>
    <t>125mm Compressed Coil Gun I</t>
  </si>
  <si>
    <t>125mm Gatling AutoCannon I</t>
  </si>
  <si>
    <t>125mm Gatling AutoCannon II</t>
  </si>
  <si>
    <t>125mm Light 'Scout' Autocannon I</t>
  </si>
  <si>
    <t>125mm Light Carbine Repeating Cannon I</t>
  </si>
  <si>
    <t>125mm Light Gallium Machine Gun</t>
  </si>
  <si>
    <t>125mm Light Prototype Automatic Cannon</t>
  </si>
  <si>
    <t>125mm Prototype Gauss Gun</t>
  </si>
  <si>
    <t>125mm Railgun I</t>
  </si>
  <si>
    <t>125mm Railgun II</t>
  </si>
  <si>
    <t>1400mm 'Jolt' Artillery I</t>
  </si>
  <si>
    <t>1400mm 'Scout' Artillery I</t>
  </si>
  <si>
    <t>1400mm Carbine Howitzer I</t>
  </si>
  <si>
    <t>1400mm Gallium Cannon</t>
  </si>
  <si>
    <t>1400mm Howitzer Artillery I</t>
  </si>
  <si>
    <t>1400mm Howitzer Artillery II</t>
  </si>
  <si>
    <t>1400mm Prototype Siege Cannon</t>
  </si>
  <si>
    <t>150mm 'Musket' Railgun</t>
  </si>
  <si>
    <t>150mm 'Scout' Accelerator Cannon</t>
  </si>
  <si>
    <t>150mm Carbide Railgun I</t>
  </si>
  <si>
    <t>150mm Compressed Coil Gun I</t>
  </si>
  <si>
    <t>150mm Light 'Scout' Autocannon I</t>
  </si>
  <si>
    <t>150mm Light AutoCannon I</t>
  </si>
  <si>
    <t>150mm Light AutoCannon II</t>
  </si>
  <si>
    <t>150mm Light Carbine Repeating Cannon I</t>
  </si>
  <si>
    <t>150mm Light Gallium Machine Gun</t>
  </si>
  <si>
    <t>150mm Light Prototype Automatic Cannon</t>
  </si>
  <si>
    <t>150mm Prototype Gauss Gun</t>
  </si>
  <si>
    <t>150mm Railgun I</t>
  </si>
  <si>
    <t>150mm Railgun II</t>
  </si>
  <si>
    <t>1600mm Crystalline Carbonide Restrained Plates</t>
  </si>
  <si>
    <t>1600mm Reinforced Nanofiber Plates I</t>
  </si>
  <si>
    <t>1600mm Reinforced Titanium Plates I</t>
  </si>
  <si>
    <t>1600mm Rolled Tungsten Compact Plates</t>
  </si>
  <si>
    <t>1600mm Steel Plates I</t>
  </si>
  <si>
    <t>1600mm Steel Plates II</t>
  </si>
  <si>
    <t>1MN Abyssal Afterburner</t>
  </si>
  <si>
    <t>1MN Afterburner I</t>
  </si>
  <si>
    <t>1MN Afterburner II</t>
  </si>
  <si>
    <t>1MN Analog Booster Afterburner</t>
  </si>
  <si>
    <t>1MN Civilian Afterburner</t>
  </si>
  <si>
    <t>1MN Monopropellant Enduring Afterburner</t>
  </si>
  <si>
    <t>1MN Y-S8 Compact Afterburner</t>
  </si>
  <si>
    <t>1Z-3 Subversive ECM Eruption</t>
  </si>
  <si>
    <t>200mm 'Scout' Accelerator Cannon</t>
  </si>
  <si>
    <t>200mm AutoCannon I</t>
  </si>
  <si>
    <t>200mm AutoCannon II</t>
  </si>
  <si>
    <t>200mm Carbide Railgun I</t>
  </si>
  <si>
    <t>200mm Compressed Coil Gun I</t>
  </si>
  <si>
    <t>200mm Crystalline Carbonide Restrained Plates</t>
  </si>
  <si>
    <t>200mm Light 'Jolt' Autocannon I</t>
  </si>
  <si>
    <t>200mm Light 'Scout' Autocannon I</t>
  </si>
  <si>
    <t>200mm Light Carbine Repeating Cannon I</t>
  </si>
  <si>
    <t>200mm Light Gallium Machine Gun</t>
  </si>
  <si>
    <t>200mm Light Prototype Automatic Cannon</t>
  </si>
  <si>
    <t>200mm Prototype Gauss Gun</t>
  </si>
  <si>
    <t>200mm Railgun I</t>
  </si>
  <si>
    <t>200mm Railgun II</t>
  </si>
  <si>
    <t>200mm Reinforced Nanofiber Plates I</t>
  </si>
  <si>
    <t>200mm Reinforced Titanium Plates I</t>
  </si>
  <si>
    <t>200mm Rolled Tungsten Compact Plates</t>
  </si>
  <si>
    <t>200mm Steel Plates I</t>
  </si>
  <si>
    <t>200mm Steel Plates II</t>
  </si>
  <si>
    <t>220mm Medium 'Scout' Autocannon I</t>
  </si>
  <si>
    <t>220mm Medium Carbine Repeating Cannon I</t>
  </si>
  <si>
    <t>220mm Medium Gallium Machine Gun</t>
  </si>
  <si>
    <t>220mm Medium Prototype Automatic Cannon</t>
  </si>
  <si>
    <t>220mm Vulcan AutoCannon I</t>
  </si>
  <si>
    <t>220mm Vulcan AutoCannon II</t>
  </si>
  <si>
    <t>25000mm Crystalline Carbonide Restrained Plates</t>
  </si>
  <si>
    <t>25000mm Rolled Tungsten Compact Plates</t>
  </si>
  <si>
    <t>25000mm Steel Plates I</t>
  </si>
  <si>
    <t>25000mm Steel Plates II</t>
  </si>
  <si>
    <t>250mm 'Flintlock' Railgun</t>
  </si>
  <si>
    <t>250mm 'Scout' Accelerator Cannon</t>
  </si>
  <si>
    <t>250mm Carbide Railgun I</t>
  </si>
  <si>
    <t>250mm Compressed Coil Gun I</t>
  </si>
  <si>
    <t>250mm Light 'Jolt' Artillery I</t>
  </si>
  <si>
    <t>250mm Light 'Scout' Artillery I</t>
  </si>
  <si>
    <t>250mm Light Artillery Cannon I</t>
  </si>
  <si>
    <t>250mm Light Artillery Cannon II</t>
  </si>
  <si>
    <t>250mm Light Carbine Howitzer I</t>
  </si>
  <si>
    <t>250mm Light Gallium Cannon</t>
  </si>
  <si>
    <t>250mm Light Prototype Siege Cannon</t>
  </si>
  <si>
    <t>250mm Prototype Gauss Gun</t>
  </si>
  <si>
    <t>250mm Railgun I</t>
  </si>
  <si>
    <t>250mm Railgun II</t>
  </si>
  <si>
    <t>280mm 'Jolt' Artillery I</t>
  </si>
  <si>
    <t>280mm 'Scout' Artillery I</t>
  </si>
  <si>
    <t>280mm Carbine Howitzer I</t>
  </si>
  <si>
    <t>280mm Gallium Cannon</t>
  </si>
  <si>
    <t>280mm Howitzer Artillery I</t>
  </si>
  <si>
    <t>280mm Howitzer Artillery II</t>
  </si>
  <si>
    <t>280mm Prototype Siege Cannon</t>
  </si>
  <si>
    <t>350mm 'Scout' Accelerator Cannon</t>
  </si>
  <si>
    <t>350mm Carbide Railgun I</t>
  </si>
  <si>
    <t>350mm Compressed Coil Gun I</t>
  </si>
  <si>
    <t>350mm Prototype Gauss Gun</t>
  </si>
  <si>
    <t>350mm Railgun I</t>
  </si>
  <si>
    <t>350mm Railgun II</t>
  </si>
  <si>
    <t>400mm Crystalline Carbonide Restrained Plates</t>
  </si>
  <si>
    <t>400mm Reinforced Nanofiber Plates I</t>
  </si>
  <si>
    <t>400mm Reinforced Titanium Plates I</t>
  </si>
  <si>
    <t>400mm Rolled Tungsten Compact Plates</t>
  </si>
  <si>
    <t>400mm Steel Plates I</t>
  </si>
  <si>
    <t>400mm Steel Plates II</t>
  </si>
  <si>
    <t>41F Veiled Targeting Unit</t>
  </si>
  <si>
    <t>425mm 'Popper' Railgun</t>
  </si>
  <si>
    <t>425mm 'Scout' Accelerator Cannon</t>
  </si>
  <si>
    <t>425mm AutoCannon I</t>
  </si>
  <si>
    <t>425mm AutoCannon II</t>
  </si>
  <si>
    <t>425mm Carbide Railgun I</t>
  </si>
  <si>
    <t>425mm Compressed Coil Gun I</t>
  </si>
  <si>
    <t>425mm Medium 'Jolt' Autocannon I</t>
  </si>
  <si>
    <t>425mm Medium 'Scout' Autocannon I</t>
  </si>
  <si>
    <t>425mm Medium Carbine Repeating Cannon I</t>
  </si>
  <si>
    <t>425mm Medium Gallium Machine Gun</t>
  </si>
  <si>
    <t>425mm Medium Prototype Automatic Cannon</t>
  </si>
  <si>
    <t>425mm Prototype Gauss Gun</t>
  </si>
  <si>
    <t>425mm Railgun I</t>
  </si>
  <si>
    <t>425mm Railgun II</t>
  </si>
  <si>
    <t>50000MN Cold-Gas Enduring Microwarpdrive</t>
  </si>
  <si>
    <t>50000MN Microwarpdrive I</t>
  </si>
  <si>
    <t>50000MN Microwarpdrive II</t>
  </si>
  <si>
    <t>50000MN Quad LiF Restrained Microwarpdrive</t>
  </si>
  <si>
    <t>50000MN Y-T8 Compact Microwarpdrive</t>
  </si>
  <si>
    <t>500MN Abyssal Microwarpdrive</t>
  </si>
  <si>
    <t>500MN Cold-Gas Enduring Microwarpdrive</t>
  </si>
  <si>
    <t>500MN Digital Booster Microwarpdrive</t>
  </si>
  <si>
    <t>500MN Microwarpdrive I</t>
  </si>
  <si>
    <t>500MN Microwarpdrive II</t>
  </si>
  <si>
    <t>500MN Quad LiF Restrained Microwarpdrive</t>
  </si>
  <si>
    <t>500MN Y-T8 Compact Microwarpdrive</t>
  </si>
  <si>
    <t>50mm Reinforced Crystalline Carbonide Plates I</t>
  </si>
  <si>
    <t>50mm Reinforced Nanofiber Plates I</t>
  </si>
  <si>
    <t>50mm Reinforced Rolled Tungsten Plates I</t>
  </si>
  <si>
    <t>50mm Reinforced Titanium Plates I</t>
  </si>
  <si>
    <t>50mm Steel Plates I</t>
  </si>
  <si>
    <t>50mm Steel Plates II</t>
  </si>
  <si>
    <t>50MN Abyssal Microwarpdrive</t>
  </si>
  <si>
    <t>50MN Cold-Gas Enduring Microwarpdrive</t>
  </si>
  <si>
    <t>50MN Digital Booster Microwarpdrive</t>
  </si>
  <si>
    <t>50MN Microwarpdrive I</t>
  </si>
  <si>
    <t>50MN Microwarpdrive II</t>
  </si>
  <si>
    <t>50MN Quad LiF Restrained Microwarpdrive</t>
  </si>
  <si>
    <t>50MN Y-T8 Compact Microwarpdrive</t>
  </si>
  <si>
    <t>5a Prototype Shield Support I</t>
  </si>
  <si>
    <t>5mn Abyssal Microwarpdrive</t>
  </si>
  <si>
    <t>5MN Cold-Gas Enduring Microwarpdrive</t>
  </si>
  <si>
    <t>5MN Digital Booster Microwarpdrive</t>
  </si>
  <si>
    <t>5MN Microwarpdrive I</t>
  </si>
  <si>
    <t>5MN Microwarpdrive II</t>
  </si>
  <si>
    <t>5MN Quad LiF Restrained Microwarpdrive</t>
  </si>
  <si>
    <t>5MN Y-T8 Compact Microwarpdrive</t>
  </si>
  <si>
    <t>650mm Artillery Cannon I</t>
  </si>
  <si>
    <t>650mm Artillery Cannon II</t>
  </si>
  <si>
    <t>650mm Medium 'Jolt' Artillery I</t>
  </si>
  <si>
    <t>650mm Medium 'Scout' Artillery I</t>
  </si>
  <si>
    <t>650mm Medium Carbine Howitzer I</t>
  </si>
  <si>
    <t>650mm Medium Gallium Cannon</t>
  </si>
  <si>
    <t>650mm Medium Prototype Siege Cannon</t>
  </si>
  <si>
    <t>720mm 'Jolt' Artillery I</t>
  </si>
  <si>
    <t>720mm 'Probe' Artillery I</t>
  </si>
  <si>
    <t>720mm 'Scout' Artillery I</t>
  </si>
  <si>
    <t>720mm Carbine Howitzer I</t>
  </si>
  <si>
    <t>720mm Cordite Howitzer I</t>
  </si>
  <si>
    <t>720mm Gallium Cannon</t>
  </si>
  <si>
    <t>720mm Howitzer Artillery I</t>
  </si>
  <si>
    <t>720mm Howitzer Artillery II</t>
  </si>
  <si>
    <t>720mm Prototype Siege Cannon</t>
  </si>
  <si>
    <t>75mm 'Scout' Accelerator Cannon</t>
  </si>
  <si>
    <t>75mm Carbide Railgun I</t>
  </si>
  <si>
    <t>75mm Compressed Coil Gun I</t>
  </si>
  <si>
    <t>75mm Gatling Rail I</t>
  </si>
  <si>
    <t>75mm Gatling Rail II</t>
  </si>
  <si>
    <t>75mm Prototype Gauss Gun</t>
  </si>
  <si>
    <t>800mm Crystalline Carbonide Restrained Plates</t>
  </si>
  <si>
    <t>800mm Heavy 'Jolt' Repeating Cannon I</t>
  </si>
  <si>
    <t>800mm Heavy 'Scout' Repeating Cannon I</t>
  </si>
  <si>
    <t>800mm Heavy Carbine Repeating Cannon I</t>
  </si>
  <si>
    <t>800mm Heavy Gallium Repeating Cannon</t>
  </si>
  <si>
    <t>800mm Heavy Prototype Automatic Cannon</t>
  </si>
  <si>
    <t>800mm Reinforced Nanofiber Plates I</t>
  </si>
  <si>
    <t>800mm Reinforced Titanium Plates I</t>
  </si>
  <si>
    <t>800mm Repeating Cannon I</t>
  </si>
  <si>
    <t>800mm Repeating Cannon II</t>
  </si>
  <si>
    <t>800mm Rolled Tungsten Compact Plates</t>
  </si>
  <si>
    <t>800mm Steel Plates I</t>
  </si>
  <si>
    <t>800mm Steel Plates II</t>
  </si>
  <si>
    <t>β€Cold Windβ€™ Kinetic Reaper</t>
  </si>
  <si>
    <t>β€Divine Harvestβ€™ Electromagnetic Reaper</t>
  </si>
  <si>
    <t>β€Geiravorβ€™ Explosive Lance</t>
  </si>
  <si>
    <t>β€Guillotineβ€™ Thermal Reaper</t>
  </si>
  <si>
    <t>β€Holy Destinyβ€™ Electromagnetic Lance</t>
  </si>
  <si>
    <t>β€Iron Pikeβ€™ Kinetic Lance</t>
  </si>
  <si>
    <t>β€Jormungandrβ€™ Explosive Reaper</t>
  </si>
  <si>
    <t>β€Phalaricaβ€™ Thermal Lance</t>
  </si>
  <si>
    <t>δΈ‡η‹ε®εΊ§ηΊ§YC117εΉ΄η‰Ήε«η‰</t>
  </si>
  <si>
    <t>δΉιΈ¦ηΊ§YC117εΉ΄η‰Ήε«η‰</t>
  </si>
  <si>
    <t>δΌδ»€ε΅”ηΊ§YC117εΉ΄η‰Ήε«η‰</t>
  </si>
  <si>
    <t>ε“ε°Ύθ›‡ηΊ§YC117εΉ΄η‰Ήε«η‰</t>
  </si>
  <si>
    <t>ε¤η±³ε°Όε…‹ζ–―ηΊ§YC117εΉ΄η‰Ήε«η‰</t>
  </si>
  <si>
    <t>εΉΌιΎ™ηΊ§YC117εΉ΄η‰Ήε«η‰</t>
  </si>
  <si>
    <t>ε°η‹±ε¤©δ½ΏηΊ§YC117εΉ΄η‰Ήε«η‰</t>
  </si>
  <si>
    <t>ζ―’θ¥ηΊ§YC117εΉ΄η‰Ήε«η‰</t>
  </si>
  <si>
    <t>ζ«ζ—¥ζ²™εΊηΊ§YC117εΉ΄η‰Ήε«η‰</t>
  </si>
  <si>
    <t>ηΎιΎηΊ§YC117εΉ΄η‰Ήε«η‰</t>
  </si>
  <si>
    <t>ι“¶ιΉ°ηΊ§YC117εΉ΄η‰Ήε«η‰</t>
  </si>
  <si>
    <t>ι©¬ε…‹η‘ηΊ§YC117εΉ΄η‰Ήε«η‰</t>
  </si>
  <si>
    <t>A-211 Enduring Guidance Disruptor</t>
  </si>
  <si>
    <t>Abaddon</t>
  </si>
  <si>
    <t>Abaddon Kador Edition</t>
  </si>
  <si>
    <t>Abaddon Tash-Murkon Edition</t>
  </si>
  <si>
    <t>Abatis' 100mm Steel Plates</t>
  </si>
  <si>
    <t>Able_PLACEHOLDER</t>
  </si>
  <si>
    <t>Absolution</t>
  </si>
  <si>
    <t>Abyssal Stasis Webifier</t>
  </si>
  <si>
    <t>Abyssal Warp Disruptor</t>
  </si>
  <si>
    <t>Abyssal Warp Scrambler</t>
  </si>
  <si>
    <t>Accord' Core Compensation</t>
  </si>
  <si>
    <t>Acolyth' Signal Booster</t>
  </si>
  <si>
    <t>Active Shielding Charge</t>
  </si>
  <si>
    <t>Adaptive Invulnerability Field I</t>
  </si>
  <si>
    <t>Adaptive Invulnerability Field II</t>
  </si>
  <si>
    <t>Adaptive Nano Plating I</t>
  </si>
  <si>
    <t>Adaptive Nano Plating II</t>
  </si>
  <si>
    <t>Adrestia</t>
  </si>
  <si>
    <t>Advanced 'Limos' Heavy Missile Bay I</t>
  </si>
  <si>
    <t>AE-K Compact Drone Damage Amplifier</t>
  </si>
  <si>
    <t>Aegis' Explosive Plating I</t>
  </si>
  <si>
    <t>Aergia Compact Magnetometric ECM</t>
  </si>
  <si>
    <t>Affirmative. Modified Entosis Link</t>
  </si>
  <si>
    <t>Afocal Precise Dual Giga Beam Laser</t>
  </si>
  <si>
    <t>Afocal Precise Dual Giga Pulse Laser</t>
  </si>
  <si>
    <t>Afocal Precise Quad Mega Pulse Laser</t>
  </si>
  <si>
    <t>AGM Capacitor Charge Array</t>
  </si>
  <si>
    <t>Ahremen's Modified Adaptive Nano Plating</t>
  </si>
  <si>
    <t>Ahremen's Modified Armor EM Hardener</t>
  </si>
  <si>
    <t>Ahremen's Modified Armor Explosive Hardener</t>
  </si>
  <si>
    <t>Ahremen's Modified Armor Kinetic Hardener</t>
  </si>
  <si>
    <t>Ahremen's Modified Armor Thermal Hardener</t>
  </si>
  <si>
    <t>Ahremen's Modified Cap Recharger</t>
  </si>
  <si>
    <t>Ahremen's Modified Capacitor Power Relay</t>
  </si>
  <si>
    <t>Ahremen's Modified Dual Heavy Pulse Laser</t>
  </si>
  <si>
    <t>Ahremen's Modified EM Plating</t>
  </si>
  <si>
    <t>Ahremen's Modified Energized Adaptive Nano Membrane</t>
  </si>
  <si>
    <t>Ahremen's Modified Energized EM Membrane</t>
  </si>
  <si>
    <t>Ahremen's Modified Energized Explosive Membrane</t>
  </si>
  <si>
    <t>Ahremen's Modified Energized Kinetic Membrane</t>
  </si>
  <si>
    <t>Ahremen's Modified Energized Thermal Membrane</t>
  </si>
  <si>
    <t>Ahremen's Modified Explosive Plating</t>
  </si>
  <si>
    <t>Ahremen's Modified Heat Sink</t>
  </si>
  <si>
    <t>Ahremen's Modified Heavy Capacitor Booster</t>
  </si>
  <si>
    <t>Ahremen's Modified Heavy Energy Neutralizer</t>
  </si>
  <si>
    <t>Ahremen's Modified Heavy Energy Nosferatu</t>
  </si>
  <si>
    <t>Ahremen's Modified Kinetic Plating</t>
  </si>
  <si>
    <t>Ahremen's Modified Large Armor Repairer</t>
  </si>
  <si>
    <t>Ahremen's Modified Large EMP Smartbomb</t>
  </si>
  <si>
    <t>Ahremen's Modified Mega Pulse Laser</t>
  </si>
  <si>
    <t>Ahremen's Modified Power Diagnostic System</t>
  </si>
  <si>
    <t>Ahremen's Modified Reactor Control Unit</t>
  </si>
  <si>
    <t>Ahremen's Modified Thermal Plating</t>
  </si>
  <si>
    <t>Alfven Enduring Remote Tracking Computer</t>
  </si>
  <si>
    <t>Algos</t>
  </si>
  <si>
    <t>Aliastra Catalyst</t>
  </si>
  <si>
    <t>Alpha Hull Mod Expanded Cargo</t>
  </si>
  <si>
    <t>Alpha Hull Mod Inertial Stabilizers</t>
  </si>
  <si>
    <t>Alpha Hull Mod Nanofiber Structure</t>
  </si>
  <si>
    <t>Alpha Hull Mod Overdrive Injector</t>
  </si>
  <si>
    <t>Alpha Hull Mod Reinforced Bulkheads</t>
  </si>
  <si>
    <t>Alpha Reactor Control: Capacitor Flux</t>
  </si>
  <si>
    <t>Alpha Reactor Control: Capacitor Power Relay</t>
  </si>
  <si>
    <t>Alpha Reactor Control: Diagnostic System</t>
  </si>
  <si>
    <t>Alpha Reactor Control: Reaction Control</t>
  </si>
  <si>
    <t>Alpha Reactor Shield Flux</t>
  </si>
  <si>
    <t>Alpha Reactor Shield Power Relay</t>
  </si>
  <si>
    <t>Alpha' Data Analyzer I</t>
  </si>
  <si>
    <t>Alumel Gravimetric ECCM Sensor Array I</t>
  </si>
  <si>
    <t>Alumel Ladar ECCM Sensor Array I</t>
  </si>
  <si>
    <t>Alumel Magnetometric ECCM Sensor Array I</t>
  </si>
  <si>
    <t>Alumel Omni ECCM Sensor Array I</t>
  </si>
  <si>
    <t>Alumel Radar ECCM Sensor Array I</t>
  </si>
  <si>
    <t>Alumel-Wired Enduring Sensor Booster</t>
  </si>
  <si>
    <t>Amarr Media Shuttle</t>
  </si>
  <si>
    <t>Amarr Phenomena Generator</t>
  </si>
  <si>
    <t>Amarr Police Frigate</t>
  </si>
  <si>
    <t>Ametat II</t>
  </si>
  <si>
    <t>AML Compact Omnidirectional Tracking Link</t>
  </si>
  <si>
    <t>Ammatar Navy Adaptive Nano Plating</t>
  </si>
  <si>
    <t>Ammatar Navy Armor EM Hardener</t>
  </si>
  <si>
    <t>Ammatar Navy Armor Explosive Hardener</t>
  </si>
  <si>
    <t>Ammatar Navy Armor Kinetic Hardener</t>
  </si>
  <si>
    <t>Ammatar Navy Armor Thermal Hardener</t>
  </si>
  <si>
    <t>Ammatar Navy Cap Recharger</t>
  </si>
  <si>
    <t>Ammatar Navy Capacitor Power Relay</t>
  </si>
  <si>
    <t>Ammatar Navy Dual Heavy Beam Laser</t>
  </si>
  <si>
    <t>Ammatar Navy Dual Heavy Pulse Laser</t>
  </si>
  <si>
    <t>Ammatar Navy Dual Light Beam Laser</t>
  </si>
  <si>
    <t>Ammatar Navy Dual Light Pulse Laser</t>
  </si>
  <si>
    <t>Ammatar Navy EM Plating</t>
  </si>
  <si>
    <t>Ammatar Navy Energized Adaptive Nano Membrane</t>
  </si>
  <si>
    <t>Ammatar Navy Energized EM Membrane</t>
  </si>
  <si>
    <t>Ammatar Navy Energized Explosive Membrane</t>
  </si>
  <si>
    <t>Ammatar Navy Energized Kinetic Membrane</t>
  </si>
  <si>
    <t>Ammatar Navy Energized Thermal Membrane</t>
  </si>
  <si>
    <t>Ammatar Navy Explosive Plating</t>
  </si>
  <si>
    <t>Ammatar Navy Focused Medium Beam Laser</t>
  </si>
  <si>
    <t>Ammatar Navy Focused Medium Pulse Laser</t>
  </si>
  <si>
    <t>Ammatar Navy Gatling Pulse Laser</t>
  </si>
  <si>
    <t>Ammatar Navy Heat Sink</t>
  </si>
  <si>
    <t>Ammatar Navy Heavy Beam Laser</t>
  </si>
  <si>
    <t>Ammatar Navy Heavy Capacitor Booster</t>
  </si>
  <si>
    <t>Ammatar Navy Heavy Energy Neutralizer</t>
  </si>
  <si>
    <t>Ammatar Navy Heavy Energy Nosferatu</t>
  </si>
  <si>
    <t>Ammatar Navy Heavy Pulse Laser</t>
  </si>
  <si>
    <t>Ammatar Navy Kinetic Plating</t>
  </si>
  <si>
    <t>Ammatar Navy Large Armor Repairer</t>
  </si>
  <si>
    <t>Ammatar Navy Large EMP Smartbomb</t>
  </si>
  <si>
    <t>Ammatar Navy Medium Armor Repairer</t>
  </si>
  <si>
    <t>Ammatar Navy Medium Capacitor Booster</t>
  </si>
  <si>
    <t>Ammatar Navy Medium EMP Smartbomb</t>
  </si>
  <si>
    <t>Ammatar Navy Medium Energy Neutralizer</t>
  </si>
  <si>
    <t>Ammatar Navy Medium Energy Nosferatu</t>
  </si>
  <si>
    <t>Ammatar Navy Mega Beam Laser</t>
  </si>
  <si>
    <t>Ammatar Navy Mega Pulse Laser</t>
  </si>
  <si>
    <t>Ammatar Navy Micro Capacitor Booster</t>
  </si>
  <si>
    <t>Ammatar Navy Micro EMP Smartbomb</t>
  </si>
  <si>
    <t>Ammatar Navy Power Diagnostic System</t>
  </si>
  <si>
    <t>Ammatar Navy Quad Beam Laser</t>
  </si>
  <si>
    <t>Ammatar Navy Reactor Control Unit</t>
  </si>
  <si>
    <t>Ammatar Navy Small Armor Repairer</t>
  </si>
  <si>
    <t>Ammatar Navy Small Capacitor Booster</t>
  </si>
  <si>
    <t>Ammatar Navy Small EMP Smartbomb</t>
  </si>
  <si>
    <t>Ammatar Navy Small Energy Neutralizer</t>
  </si>
  <si>
    <t>Ammatar Navy Small Energy Nosferatu</t>
  </si>
  <si>
    <t>Ammatar Navy Small Focused Beam Laser</t>
  </si>
  <si>
    <t>Ammatar Navy Small Focused Pulse Laser</t>
  </si>
  <si>
    <t>Ammatar Navy Tachyon Beam Laser</t>
  </si>
  <si>
    <t>Ammatar Navy Thermal Plating</t>
  </si>
  <si>
    <t>Ample Gallium Quad 800mm Repeating Cannon</t>
  </si>
  <si>
    <t>Amplitude Signal Enhancer</t>
  </si>
  <si>
    <t>Anaconda Mine</t>
  </si>
  <si>
    <t>Anathema</t>
  </si>
  <si>
    <t>Angels Arisen Firework</t>
  </si>
  <si>
    <t>Anguis' Ice Harvester Upgrade</t>
  </si>
  <si>
    <t>Anode Electron Particle Cannon I</t>
  </si>
  <si>
    <t>Anode Ion Particle Cannon I</t>
  </si>
  <si>
    <t>Anode Light Electron Particle Cannon I</t>
  </si>
  <si>
    <t>Anode Light Ion Particle Cannon I</t>
  </si>
  <si>
    <t>Anode Light Neutron Particle Cannon I</t>
  </si>
  <si>
    <t>Anode Mega Electron Particle Cannon I</t>
  </si>
  <si>
    <t>Anode Mega Ion Particle Cannon I</t>
  </si>
  <si>
    <t>Anode Mega Neutron Particle Cannon I</t>
  </si>
  <si>
    <t>Anode Neutron Particle Cannon I</t>
  </si>
  <si>
    <t>Anode Scoped Dual Giga Beam Laser</t>
  </si>
  <si>
    <t>Anode Scoped Dual Giga Pulse Laser</t>
  </si>
  <si>
    <t>Anode Scoped Ion Siege Blaster</t>
  </si>
  <si>
    <t>Anode Scoped Quad Mega Pulse Laser</t>
  </si>
  <si>
    <t>Anode Scoped Triple Neutron Blaster Cannon</t>
  </si>
  <si>
    <t>Anshar</t>
  </si>
  <si>
    <t>Antaeus II</t>
  </si>
  <si>
    <t>Antimatter Charge L</t>
  </si>
  <si>
    <t>Antimatter Charge M</t>
  </si>
  <si>
    <t>Antimatter Charge S</t>
  </si>
  <si>
    <t>Antimatter Charge XL</t>
  </si>
  <si>
    <t>Aoede' Mining Laser Upgrade</t>
  </si>
  <si>
    <t>Apocalypse</t>
  </si>
  <si>
    <t>Apocalypse Blood Raider Edition</t>
  </si>
  <si>
    <t>Apocalypse Imperial Issue</t>
  </si>
  <si>
    <t>Apocalypse Kador Edition</t>
  </si>
  <si>
    <t>Apocalypse Navy Issue</t>
  </si>
  <si>
    <t>Apocalypse Tash-Murkon Edition</t>
  </si>
  <si>
    <t>Apotheosis</t>
  </si>
  <si>
    <t>Arazu</t>
  </si>
  <si>
    <t>Arbalest Compact Light Missile Launcher</t>
  </si>
  <si>
    <t>Arbalest Compact Rapid Torpedo Launcher</t>
  </si>
  <si>
    <t>Arbalest Compact XL Cruise Missile Launcher</t>
  </si>
  <si>
    <t>Arbalest Compact XL Torpedo Launcher</t>
  </si>
  <si>
    <t>Arbalest' Cruise Launcher I</t>
  </si>
  <si>
    <t>Arbalest' Heavy Missile Launcher</t>
  </si>
  <si>
    <t>Arbalest' Rapid Heavy Missile Launcher I</t>
  </si>
  <si>
    <t>Arbalest' Rocket Launcher I</t>
  </si>
  <si>
    <t>Arbitrator</t>
  </si>
  <si>
    <t>Arch Angel Carbonized Lead L</t>
  </si>
  <si>
    <t>Arch Angel Carbonized Lead M</t>
  </si>
  <si>
    <t>Arch Angel Carbonized Lead S</t>
  </si>
  <si>
    <t>Arch Angel Carbonized Lead XL</t>
  </si>
  <si>
    <t>Arch Angel Depleted Uranium L</t>
  </si>
  <si>
    <t>Arch Angel Depleted Uranium M</t>
  </si>
  <si>
    <t>Arch Angel Depleted Uranium S</t>
  </si>
  <si>
    <t>Arch Angel Depleted Uranium XL</t>
  </si>
  <si>
    <t>Arch Angel EMP L</t>
  </si>
  <si>
    <t>Arch Angel EMP M</t>
  </si>
  <si>
    <t>Arch Angel EMP S</t>
  </si>
  <si>
    <t>Arch Angel EMP XL</t>
  </si>
  <si>
    <t>Arch Angel Fusion L</t>
  </si>
  <si>
    <t>Arch Angel Fusion M</t>
  </si>
  <si>
    <t>Arch Angel Fusion S</t>
  </si>
  <si>
    <t>Arch Angel Fusion XL</t>
  </si>
  <si>
    <t>Arch Angel Nova F.O.F. Cruise Missile I</t>
  </si>
  <si>
    <t>Arch Angel Nova F.O.F. Heavy Missile I</t>
  </si>
  <si>
    <t>Arch Angel Nova F.O.F. Light Missile I</t>
  </si>
  <si>
    <t>Arch Angel Nuclear L</t>
  </si>
  <si>
    <t>Arch Angel Nuclear M</t>
  </si>
  <si>
    <t>Arch Angel Nuclear S</t>
  </si>
  <si>
    <t>Arch Angel Nuclear XL</t>
  </si>
  <si>
    <t>Arch Angel Phased Plasma L</t>
  </si>
  <si>
    <t>Arch Angel Phased Plasma M</t>
  </si>
  <si>
    <t>Arch Angel Phased Plasma S</t>
  </si>
  <si>
    <t>Arch Angel Phased Plasma XL</t>
  </si>
  <si>
    <t>Arch Angel Proton L</t>
  </si>
  <si>
    <t>Arch Angel Proton M</t>
  </si>
  <si>
    <t>Arch Angel Proton S</t>
  </si>
  <si>
    <t>Arch Angel Proton XL</t>
  </si>
  <si>
    <t>Arch Angel Titanium Sabot L</t>
  </si>
  <si>
    <t>Arch Angel Titanium Sabot M</t>
  </si>
  <si>
    <t>Arch Angel Titanium Sabot S</t>
  </si>
  <si>
    <t>Arch Angel Titanium Sabot XL</t>
  </si>
  <si>
    <t>Ares</t>
  </si>
  <si>
    <t>Ark</t>
  </si>
  <si>
    <t>Arkonor Mining Crystal I</t>
  </si>
  <si>
    <t>Arkonor Mining Crystal II</t>
  </si>
  <si>
    <t>Armageddon</t>
  </si>
  <si>
    <t>Armageddon Imperial Issue</t>
  </si>
  <si>
    <t>Armageddon Navy Issue</t>
  </si>
  <si>
    <t>Armor Command Burst I</t>
  </si>
  <si>
    <t>Armor Command Burst II</t>
  </si>
  <si>
    <t>Armor EM Hardener I</t>
  </si>
  <si>
    <t>Armor EM Hardener II</t>
  </si>
  <si>
    <t>Armor EM Resistance Script</t>
  </si>
  <si>
    <t>Armor Energizing Charge</t>
  </si>
  <si>
    <t>Armor Explosive Hardener I</t>
  </si>
  <si>
    <t>Armor Explosive Hardener II</t>
  </si>
  <si>
    <t>Armor Explosive Resistance Script</t>
  </si>
  <si>
    <t>Armor Kinetic Hardener I</t>
  </si>
  <si>
    <t>Armor Kinetic Hardener II</t>
  </si>
  <si>
    <t>Armor Kinetic Resistance Script</t>
  </si>
  <si>
    <t>Armor Reinforcement Charge</t>
  </si>
  <si>
    <t>Armor Thermal Hardener I</t>
  </si>
  <si>
    <t>Armor Thermal Hardener II</t>
  </si>
  <si>
    <t>Armor Thermal Resistance Script</t>
  </si>
  <si>
    <t>Armored Warfare Link - Damage Control I</t>
  </si>
  <si>
    <t>Armored Warfare Link - Damage Control II</t>
  </si>
  <si>
    <t>Armored Warfare Link - Passive Defense I</t>
  </si>
  <si>
    <t>Armored Warfare Link - Passive Defense II</t>
  </si>
  <si>
    <t>Armored Warfare Link - Rapid Repair I</t>
  </si>
  <si>
    <t>Armored Warfare Link - Rapid Repair II</t>
  </si>
  <si>
    <t>Arquebus' Heavy Beam Laser I</t>
  </si>
  <si>
    <t>Ashimmu</t>
  </si>
  <si>
    <t>Asp Mine</t>
  </si>
  <si>
    <t>Assault Damage Control I</t>
  </si>
  <si>
    <t>Assault Damage Control II</t>
  </si>
  <si>
    <t>Astarte</t>
  </si>
  <si>
    <t>Astro-Inertial Compact Missile Guidance Computer</t>
  </si>
  <si>
    <t>Augoror</t>
  </si>
  <si>
    <t>Augoror Navy Issue</t>
  </si>
  <si>
    <t>Aura' Warp Core Stabilizer I</t>
  </si>
  <si>
    <t>Aurora L</t>
  </si>
  <si>
    <t>Aurora M</t>
  </si>
  <si>
    <t>Aurora Ominae' Thermal Doomsday</t>
  </si>
  <si>
    <t>Aurora S</t>
  </si>
  <si>
    <t>Aurora XL</t>
  </si>
  <si>
    <t>Auto Targeting System II</t>
  </si>
  <si>
    <t>Auto-Gain Control Tracking Enhancer I</t>
  </si>
  <si>
    <t>Automated Targeting Unit I</t>
  </si>
  <si>
    <t>Avatar</t>
  </si>
  <si>
    <t>Azimuth Descalloping Tracking Enhancer</t>
  </si>
  <si>
    <t>Badger</t>
  </si>
  <si>
    <t>Bailey' 1600mm Steel Plates</t>
  </si>
  <si>
    <t>Baker Nunn Enduring Tracking Disruptor I</t>
  </si>
  <si>
    <t>Baker_PLACEHOLDER</t>
  </si>
  <si>
    <t>Balefire' Rocket Launcher</t>
  </si>
  <si>
    <t>Ballista' Tachyon Beam Laser I</t>
  </si>
  <si>
    <t>Ballistic 'Purge' Targeting System I</t>
  </si>
  <si>
    <t>Ballistic Control System I</t>
  </si>
  <si>
    <t>Ballistic Control System II</t>
  </si>
  <si>
    <t>Balmer Series Compact Tracking Disruptor I</t>
  </si>
  <si>
    <t>Banshee Torpedo</t>
  </si>
  <si>
    <t>Barbican' 800mm Steel Plates</t>
  </si>
  <si>
    <t>Barghest</t>
  </si>
  <si>
    <t>Barium Firework</t>
  </si>
  <si>
    <t>Barium Firework CXIV</t>
  </si>
  <si>
    <t>Barrage L</t>
  </si>
  <si>
    <t>Barrage M</t>
  </si>
  <si>
    <t>Barrage S</t>
  </si>
  <si>
    <t>Barrage XL</t>
  </si>
  <si>
    <t>Barrage' Torpedo Launcher</t>
  </si>
  <si>
    <t>Barton Reactor Capacitor Recharger I</t>
  </si>
  <si>
    <t>Baryon Exotic Plasma L</t>
  </si>
  <si>
    <t>Baryon Exotic Plasma M</t>
  </si>
  <si>
    <t>Baryon Exotic Plasma S</t>
  </si>
  <si>
    <t>Basic Adaptive Nano Plating</t>
  </si>
  <si>
    <t>Basic Co-Processor</t>
  </si>
  <si>
    <t>Basic EM Ward Amplifier</t>
  </si>
  <si>
    <t>Basic Energized Adaptive Nano Membrane</t>
  </si>
  <si>
    <t>Basic Energized Armor Layering Membrane</t>
  </si>
  <si>
    <t>Basic Energized EM Membrane</t>
  </si>
  <si>
    <t>Basic Energized Explosive Membrane</t>
  </si>
  <si>
    <t>Basic Energized Kinetic Membrane</t>
  </si>
  <si>
    <t>Basic Energized Thermal Membrane</t>
  </si>
  <si>
    <t>Basic Explosive Deflection Amplifier</t>
  </si>
  <si>
    <t>Basic Explosive Plating</t>
  </si>
  <si>
    <t>Basic Gravimetric Backup Array</t>
  </si>
  <si>
    <t>Basic Kinetic Deflection Amplifier</t>
  </si>
  <si>
    <t>Basic Kinetic Plating</t>
  </si>
  <si>
    <t>Basic Ladar Backup Array</t>
  </si>
  <si>
    <t>Basic Layered Plating</t>
  </si>
  <si>
    <t>Basic Magnetometric Backup Array</t>
  </si>
  <si>
    <t>Basic Multi Sensor Backup Array</t>
  </si>
  <si>
    <t>Basic RADAR Backup Array</t>
  </si>
  <si>
    <t>Basic Reactor Control Unit</t>
  </si>
  <si>
    <t>Basic Thermal Dissipation Amplifier</t>
  </si>
  <si>
    <t>Basic Thermal Plating</t>
  </si>
  <si>
    <t>Basic' Capacitor Flux Coil</t>
  </si>
  <si>
    <t>Basic' Capacitor Power Relay</t>
  </si>
  <si>
    <t>Basic' Capacitor Recharger</t>
  </si>
  <si>
    <t>Basic' Damage Control</t>
  </si>
  <si>
    <t>Basic' Expanded Cargohold</t>
  </si>
  <si>
    <t>Basic' Gyrostabilizer</t>
  </si>
  <si>
    <t>Basic' Heat Sink</t>
  </si>
  <si>
    <t>Basic' Inertial Stabilizers</t>
  </si>
  <si>
    <t>Basic' Magnetic Field Stabilizer</t>
  </si>
  <si>
    <t>Basic' Nanofiber Internal Structure</t>
  </si>
  <si>
    <t>Basic' Power Diagnostic System</t>
  </si>
  <si>
    <t>Basic' Reinforced Bulkheads</t>
  </si>
  <si>
    <t>Basic' Shield Flux Coil</t>
  </si>
  <si>
    <t>Basic' Shield Power Relay</t>
  </si>
  <si>
    <t>Basic' Signal Amplifier</t>
  </si>
  <si>
    <t>Basic' Tracking Enhancer</t>
  </si>
  <si>
    <t>Basilisk</t>
  </si>
  <si>
    <t>Bastion Module I</t>
  </si>
  <si>
    <t>Bastion' 400mm Steel Plates</t>
  </si>
  <si>
    <t>Beam Parallax Tracking Program</t>
  </si>
  <si>
    <t>Beatnik' Small Remote Armor Repairer</t>
  </si>
  <si>
    <t>Bellicose</t>
  </si>
  <si>
    <t>Benefactor' Ward Reconstructor</t>
  </si>
  <si>
    <t>Bestower</t>
  </si>
  <si>
    <t>Bestower Tash-Murkon Edition</t>
  </si>
  <si>
    <t>Beta Hull Mod Expanded Cargo</t>
  </si>
  <si>
    <t>Beta Hull Mod Inertial Stabilizers</t>
  </si>
  <si>
    <t>Beta Hull Mod Nanofiber Structure</t>
  </si>
  <si>
    <t>Beta Hull Mod Overdrive Injector</t>
  </si>
  <si>
    <t>Beta Hull Mod Reinforced Bulkheads</t>
  </si>
  <si>
    <t>Beta Reactor Control: Capacitor Power Relay I</t>
  </si>
  <si>
    <t>Beta Reactor Control: Diagnostic System I</t>
  </si>
  <si>
    <t>Beta Reactor Control: Reaction Control I</t>
  </si>
  <si>
    <t>Beta Reactor Control: Shield Flux I</t>
  </si>
  <si>
    <t>Beta Reactor Control: Shield Power Relay I</t>
  </si>
  <si>
    <t>Beta-Nought Tracking Mode</t>
  </si>
  <si>
    <t>BH Ship Scanner</t>
  </si>
  <si>
    <t>Bhaalgorn</t>
  </si>
  <si>
    <t>Bifrost</t>
  </si>
  <si>
    <t>Bistot Mining Crystal I</t>
  </si>
  <si>
    <t>Bistot Mining Crystal II</t>
  </si>
  <si>
    <t>Black Eagle Drone Link Augmentor</t>
  </si>
  <si>
    <t>Blackbird</t>
  </si>
  <si>
    <t>Blade</t>
  </si>
  <si>
    <t>Blaze L</t>
  </si>
  <si>
    <t>Blaze M</t>
  </si>
  <si>
    <t>Blaze S</t>
  </si>
  <si>
    <t>Blood Dagger Firework</t>
  </si>
  <si>
    <t>Blood Gamma L</t>
  </si>
  <si>
    <t>Blood Gamma M</t>
  </si>
  <si>
    <t>Blood Gamma S</t>
  </si>
  <si>
    <t>Blood Gamma XL</t>
  </si>
  <si>
    <t>Blood Infrared L</t>
  </si>
  <si>
    <t>Blood Infrared M</t>
  </si>
  <si>
    <t>Blood Infrared S</t>
  </si>
  <si>
    <t>Blood Infrared XL</t>
  </si>
  <si>
    <t>Blood Microwave L</t>
  </si>
  <si>
    <t>Blood Microwave M</t>
  </si>
  <si>
    <t>Blood Microwave S</t>
  </si>
  <si>
    <t>Blood Microwave XL</t>
  </si>
  <si>
    <t>Blood Mjolnir F.O.F. Cruise Missile I</t>
  </si>
  <si>
    <t>Blood Mjolnir F.O.F. Heavy Missile I</t>
  </si>
  <si>
    <t>Blood Mjolnir F.O.F. Light Missile I</t>
  </si>
  <si>
    <t>Blood Multifrequency L</t>
  </si>
  <si>
    <t>Blood Multifrequency M</t>
  </si>
  <si>
    <t>Blood Multifrequency S</t>
  </si>
  <si>
    <t>Blood Multifrequency XL</t>
  </si>
  <si>
    <t>Blood Radio L</t>
  </si>
  <si>
    <t>Blood Radio M</t>
  </si>
  <si>
    <t>Blood Radio S</t>
  </si>
  <si>
    <t>Blood Radio XL</t>
  </si>
  <si>
    <t>Blood Standard L</t>
  </si>
  <si>
    <t>Blood Standard M</t>
  </si>
  <si>
    <t>Blood Standard S</t>
  </si>
  <si>
    <t>Blood Standard XL</t>
  </si>
  <si>
    <t>Blood Ultraviolet L</t>
  </si>
  <si>
    <t>Blood Ultraviolet M</t>
  </si>
  <si>
    <t>Blood Ultraviolet S</t>
  </si>
  <si>
    <t>Blood Ultraviolet XL</t>
  </si>
  <si>
    <t>Blood Xray L</t>
  </si>
  <si>
    <t>Blood Xray M</t>
  </si>
  <si>
    <t>Blood Xray S</t>
  </si>
  <si>
    <t>Blood Xray XL</t>
  </si>
  <si>
    <t>Bolt L</t>
  </si>
  <si>
    <t>Bolt M</t>
  </si>
  <si>
    <t>Bolt S</t>
  </si>
  <si>
    <t>Bomb Launcher I</t>
  </si>
  <si>
    <t>Bomb Launcher II</t>
  </si>
  <si>
    <t>Bootleg' Remote Sensor Booster</t>
  </si>
  <si>
    <t>Boreas' Coolant System</t>
  </si>
  <si>
    <t>Bosonic Field Generator</t>
  </si>
  <si>
    <t>Boss' Remote Sensor Booster</t>
  </si>
  <si>
    <t>Breacher</t>
  </si>
  <si>
    <t>Broadsword</t>
  </si>
  <si>
    <t>Brokara's Modified Adaptive Nano Plating</t>
  </si>
  <si>
    <t>Brokara's Modified Armor EM Hardener</t>
  </si>
  <si>
    <t>Brokara's Modified Armor Explosive Hardener</t>
  </si>
  <si>
    <t>Brokara's Modified Armor Kinetic Hardener</t>
  </si>
  <si>
    <t>Brokara's Modified Armor Thermal Hardener</t>
  </si>
  <si>
    <t>Brokara's Modified Cap Recharger</t>
  </si>
  <si>
    <t>Brokara's Modified Capacitor Power Relay</t>
  </si>
  <si>
    <t>Brokara's Modified Dual Heavy Pulse Laser</t>
  </si>
  <si>
    <t>Brokara's Modified EM Plating</t>
  </si>
  <si>
    <t>Brokara's Modified Energized Adaptive Nano Membrane</t>
  </si>
  <si>
    <t>Brokara's Modified Energized EM Membrane</t>
  </si>
  <si>
    <t>Brokara's Modified Energized Explosive Membrane</t>
  </si>
  <si>
    <t>Brokara's Modified Energized Kinetic Membrane</t>
  </si>
  <si>
    <t>Brokara's Modified Energized Thermal Membrane</t>
  </si>
  <si>
    <t>Brokara's Modified Explosive Plating</t>
  </si>
  <si>
    <t>Brokara's Modified Heat Sink</t>
  </si>
  <si>
    <t>Brokara's Modified Heavy Capacitor Booster</t>
  </si>
  <si>
    <t>Brokara's Modified Heavy Energy Neutralizer</t>
  </si>
  <si>
    <t>Brokara's Modified Heavy Energy Nosferatu</t>
  </si>
  <si>
    <t>Brokara's Modified Kinetic Plating</t>
  </si>
  <si>
    <t>Brokara's Modified Large Armor Repairer</t>
  </si>
  <si>
    <t>Brokara's Modified Large EMP Smartbomb</t>
  </si>
  <si>
    <t>Brokara's Modified Mega Pulse Laser</t>
  </si>
  <si>
    <t>Brokara's Modified Power Diagnostic System</t>
  </si>
  <si>
    <t>Brokara's Modified Reactor Control Unit</t>
  </si>
  <si>
    <t>Brokara's Modified Thermal Plating</t>
  </si>
  <si>
    <t>Broker' Remote Sensor Dampener I</t>
  </si>
  <si>
    <t>Brotherhood' Small Remote Armor Repairer</t>
  </si>
  <si>
    <t>Brutix</t>
  </si>
  <si>
    <t>Brutix Navy Issue</t>
  </si>
  <si>
    <t>Brutix Serpentis Edition</t>
  </si>
  <si>
    <t>Brynn's Modified 100MN Afterburner</t>
  </si>
  <si>
    <t>Brynn's Modified 350mm Railgun</t>
  </si>
  <si>
    <t>Brynn's Modified 425mm Railgun</t>
  </si>
  <si>
    <t>Brynn's Modified 500MN Microwarpdrive</t>
  </si>
  <si>
    <t>Brynn's Modified Adaptive Nano Plating</t>
  </si>
  <si>
    <t>Brynn's Modified Armor EM Hardener</t>
  </si>
  <si>
    <t>Brynn's Modified Armor Explosive Hardener</t>
  </si>
  <si>
    <t>Brynn's Modified Armor Kinetic Hardener</t>
  </si>
  <si>
    <t>Brynn's Modified Armor Thermal Hardener</t>
  </si>
  <si>
    <t>Brynn's Modified Co-Processor</t>
  </si>
  <si>
    <t>Brynn's Modified Damage Control</t>
  </si>
  <si>
    <t>Brynn's Modified Dual 250mm Railgun</t>
  </si>
  <si>
    <t>Brynn's Modified EM Plating</t>
  </si>
  <si>
    <t>Brynn's Modified Energized Adaptive Nano Membrane</t>
  </si>
  <si>
    <t>Brynn's Modified Energized EM Membrane</t>
  </si>
  <si>
    <t>Brynn's Modified Energized Explosive Membrane</t>
  </si>
  <si>
    <t>Brynn's Modified Energized Kinetic Membrane</t>
  </si>
  <si>
    <t>Brynn's Modified Energized Thermal Membrane</t>
  </si>
  <si>
    <t>Brynn's Modified Explosive Plating</t>
  </si>
  <si>
    <t>Brynn's Modified Kinetic Plating</t>
  </si>
  <si>
    <t>Brynn's Modified Large Armor Repairer</t>
  </si>
  <si>
    <t>Brynn's Modified Large Plasma Smartbomb</t>
  </si>
  <si>
    <t>Brynn's Modified Magnetic Field Stabilizer</t>
  </si>
  <si>
    <t>Brynn's Modified Power Diagnostic System</t>
  </si>
  <si>
    <t>Brynn's Modified Reactor Control Unit</t>
  </si>
  <si>
    <t>Brynn's Modified Sensor Booster</t>
  </si>
  <si>
    <t>Brynn's Modified Thermal Plating</t>
  </si>
  <si>
    <t>Brynn's Modified Tracking Computer</t>
  </si>
  <si>
    <t>Burst Jammer I</t>
  </si>
  <si>
    <t>Burst Jammer II</t>
  </si>
  <si>
    <t>Bustard</t>
  </si>
  <si>
    <t>Buzzard</t>
  </si>
  <si>
    <t>BZ-5 Scoped Gravimetric ECM</t>
  </si>
  <si>
    <t>C-IR Compact Guidance Disruptor</t>
  </si>
  <si>
    <t>C3-A 'Hivaa Saitsuo' Ballistic Control System</t>
  </si>
  <si>
    <t>C3-X 'Hivaa Saitsuo' Ballistic Control System</t>
  </si>
  <si>
    <t>C3S Convection Thermal Radiator</t>
  </si>
  <si>
    <t>C4S Coiled Circuit Thermal Radiator</t>
  </si>
  <si>
    <t>Cactus' Modified Kinetic Deflection Amplifier</t>
  </si>
  <si>
    <t>Caedes</t>
  </si>
  <si>
    <t>Caiman</t>
  </si>
  <si>
    <t>Caldari Media Shuttle</t>
  </si>
  <si>
    <t>Caldari Navy 125mm Railgun</t>
  </si>
  <si>
    <t>Caldari Navy 150mm Railgun</t>
  </si>
  <si>
    <t>Caldari Navy 200mm Railgun</t>
  </si>
  <si>
    <t>Caldari Navy 250mm Railgun</t>
  </si>
  <si>
    <t>Caldari Navy 350mm Railgun</t>
  </si>
  <si>
    <t>Caldari Navy 425mm Railgun</t>
  </si>
  <si>
    <t>Caldari Navy 75mm Railgun</t>
  </si>
  <si>
    <t>Caldari Navy Adaptive Invulnerability Field</t>
  </si>
  <si>
    <t>Caldari Navy Antimatter Charge L</t>
  </si>
  <si>
    <t>Caldari Navy Antimatter Charge M</t>
  </si>
  <si>
    <t>Caldari Navy Antimatter Charge S</t>
  </si>
  <si>
    <t>Caldari Navy Ballistic Control System</t>
  </si>
  <si>
    <t>Caldari Navy Cloaking Device</t>
  </si>
  <si>
    <t>Caldari Navy Co-Processor</t>
  </si>
  <si>
    <t>Caldari Navy Cruise Missile Launcher</t>
  </si>
  <si>
    <t>Caldari Navy Dual 150mm Railgun</t>
  </si>
  <si>
    <t>Caldari Navy Dual 250mm Railgun</t>
  </si>
  <si>
    <t>Caldari Navy EM Ward Amplifier</t>
  </si>
  <si>
    <t>Caldari Navy EM Ward Field</t>
  </si>
  <si>
    <t>Caldari Navy Explosive Deflection Amplifier</t>
  </si>
  <si>
    <t>Caldari Navy Explosive Deflection Field</t>
  </si>
  <si>
    <t>Caldari Navy Heavy Assault Missile Launcher</t>
  </si>
  <si>
    <t>Caldari Navy Heavy Missile Launcher</t>
  </si>
  <si>
    <t>Caldari Navy Hookbill</t>
  </si>
  <si>
    <t>Caldari Navy Inferno Cruise Missile</t>
  </si>
  <si>
    <t>Caldari Navy Inferno Heavy Assault Missile</t>
  </si>
  <si>
    <t>Caldari Navy Inferno Heavy Missile</t>
  </si>
  <si>
    <t>Caldari Navy Inferno Light Missile</t>
  </si>
  <si>
    <t>Caldari Navy Inferno Rocket</t>
  </si>
  <si>
    <t>Caldari Navy Inferno Torpedo</t>
  </si>
  <si>
    <t>Caldari Navy Iridium Charge L</t>
  </si>
  <si>
    <t>Caldari Navy Iridium Charge M</t>
  </si>
  <si>
    <t>Caldari Navy Iridium Charge S</t>
  </si>
  <si>
    <t>Caldari Navy Iron Charge L</t>
  </si>
  <si>
    <t>Caldari Navy Iron Charge M</t>
  </si>
  <si>
    <t>Caldari Navy Iron Charge S</t>
  </si>
  <si>
    <t>Caldari Navy Kinetic Deflection Amplifier</t>
  </si>
  <si>
    <t>Caldari Navy Kinetic Deflection Field</t>
  </si>
  <si>
    <t>Caldari Navy Large Graviton Smartbomb</t>
  </si>
  <si>
    <t>Caldari Navy Large Shield Booster</t>
  </si>
  <si>
    <t>Caldari Navy Large Shield Extender</t>
  </si>
  <si>
    <t>Caldari Navy Lead Charge L</t>
  </si>
  <si>
    <t>Caldari Navy Lead Charge M</t>
  </si>
  <si>
    <t>Caldari Navy Lead Charge S</t>
  </si>
  <si>
    <t>Caldari Navy Light Missile Launcher</t>
  </si>
  <si>
    <t>Caldari Navy Medium Graviton Smartbomb</t>
  </si>
  <si>
    <t>Caldari Navy Medium Shield Booster</t>
  </si>
  <si>
    <t>Caldari Navy Medium Shield Extender</t>
  </si>
  <si>
    <t>Caldari Navy Micro Graviton Smartbomb</t>
  </si>
  <si>
    <t>Caldari Navy Mjolnir Cruise Missile</t>
  </si>
  <si>
    <t>Caldari Navy Mjolnir Heavy Assault Missile</t>
  </si>
  <si>
    <t>Caldari Navy Mjolnir Heavy Missile</t>
  </si>
  <si>
    <t>Caldari Navy Mjolnir Light Missile</t>
  </si>
  <si>
    <t>Caldari Navy Mjolnir Rocket</t>
  </si>
  <si>
    <t>Caldari Navy Mjolnir Torpedo</t>
  </si>
  <si>
    <t>Caldari Navy Nova Cruise Missile</t>
  </si>
  <si>
    <t>Caldari Navy Nova Heavy Assault Missile</t>
  </si>
  <si>
    <t>Caldari Navy Nova Heavy Missile</t>
  </si>
  <si>
    <t>Caldari Navy Nova Light Missile</t>
  </si>
  <si>
    <t>Caldari Navy Nova Rocket</t>
  </si>
  <si>
    <t>Caldari Navy Nova Torpedo</t>
  </si>
  <si>
    <t>Caldari Navy Plutonium Charge L</t>
  </si>
  <si>
    <t>Caldari Navy Plutonium Charge M</t>
  </si>
  <si>
    <t>Caldari Navy Plutonium Charge S</t>
  </si>
  <si>
    <t>Caldari Navy Power Diagnostic System</t>
  </si>
  <si>
    <t>Caldari Navy Rapid Heavy Missile Launcher</t>
  </si>
  <si>
    <t>Caldari Navy Rapid Light Missile Launcher</t>
  </si>
  <si>
    <t>Caldari Navy Rocket Launcher</t>
  </si>
  <si>
    <t>Caldari Navy Scourge Auto-Targeting Cruise Missile I</t>
  </si>
  <si>
    <t>Caldari Navy Scourge Auto-Targeting Heavy Missile I</t>
  </si>
  <si>
    <t>Caldari Navy Scourge Auto-Targeting Light Missile I</t>
  </si>
  <si>
    <t>Caldari Navy Scourge Cruise Missile</t>
  </si>
  <si>
    <t>Caldari Navy Scourge Heavy Assault Missile</t>
  </si>
  <si>
    <t>Caldari Navy Scourge Heavy Missile</t>
  </si>
  <si>
    <t>Caldari Navy Scourge Light Missile</t>
  </si>
  <si>
    <t>Caldari Navy Scourge Rocket</t>
  </si>
  <si>
    <t>Caldari Navy Scourge Torpedo</t>
  </si>
  <si>
    <t>Caldari Navy Shield Boost Amplifier</t>
  </si>
  <si>
    <t>Caldari Navy Shield Power Relay</t>
  </si>
  <si>
    <t>Caldari Navy Small Graviton Smartbomb</t>
  </si>
  <si>
    <t>Caldari Navy Small Shield Booster</t>
  </si>
  <si>
    <t>Caldari Navy Small Shield Extender</t>
  </si>
  <si>
    <t>Caldari Navy Stasis Webifier</t>
  </si>
  <si>
    <t>Caldari Navy Thermal Dissipation Amplifier</t>
  </si>
  <si>
    <t>Caldari Navy Thermal Dissipation Field</t>
  </si>
  <si>
    <t>Caldari Navy Thorium Charge L</t>
  </si>
  <si>
    <t>Caldari Navy Thorium Charge M</t>
  </si>
  <si>
    <t>Caldari Navy Thorium Charge S</t>
  </si>
  <si>
    <t>Caldari Navy Torpedo Launcher</t>
  </si>
  <si>
    <t>Caldari Navy Tungsten Charge L</t>
  </si>
  <si>
    <t>Caldari Navy Tungsten Charge M</t>
  </si>
  <si>
    <t>Caldari Navy Tungsten Charge S</t>
  </si>
  <si>
    <t>Caldari Navy Uranium Charge L</t>
  </si>
  <si>
    <t>Caldari Navy Uranium Charge M</t>
  </si>
  <si>
    <t>Caldari Navy Uranium Charge S</t>
  </si>
  <si>
    <t>Caldari Navy Warp Disruptor</t>
  </si>
  <si>
    <t>Caldari Navy Warp Scrambler</t>
  </si>
  <si>
    <t>Caldari Navy X-Large Shield Booster</t>
  </si>
  <si>
    <t>Caldari Phenomena Generator</t>
  </si>
  <si>
    <t>Cambion</t>
  </si>
  <si>
    <t>Cap Booster 100</t>
  </si>
  <si>
    <t>Cap Booster 150</t>
  </si>
  <si>
    <t>Cap Booster 200</t>
  </si>
  <si>
    <t>Cap Booster 25</t>
  </si>
  <si>
    <t>Cap Booster 3200</t>
  </si>
  <si>
    <t>Cap Booster 400</t>
  </si>
  <si>
    <t>Cap Booster 50</t>
  </si>
  <si>
    <t>Cap Booster 75</t>
  </si>
  <si>
    <t>Cap Booster 800</t>
  </si>
  <si>
    <t>Cap Recharger II</t>
  </si>
  <si>
    <t>Capacitor Flux Coil I</t>
  </si>
  <si>
    <t>Capacitor Flux Coil II</t>
  </si>
  <si>
    <t>Capacitor Power Relay I</t>
  </si>
  <si>
    <t>Capacitor Power Relay II</t>
  </si>
  <si>
    <t>Capital ACM Compact Armor Repairer</t>
  </si>
  <si>
    <t>Capital Algid Energy Administrations Unit I</t>
  </si>
  <si>
    <t>Capital Algid Energy Administrations Unit II</t>
  </si>
  <si>
    <t>Capital Algid Hybrid Administrations Unit I</t>
  </si>
  <si>
    <t>Capital Algid Hybrid Administrations Unit II</t>
  </si>
  <si>
    <t>Capital Ancillary Armor Repairer</t>
  </si>
  <si>
    <t>Capital Ancillary Current Router I</t>
  </si>
  <si>
    <t>Capital Ancillary Current Router II</t>
  </si>
  <si>
    <t>Capital Ancillary Remote Armor Repairer</t>
  </si>
  <si>
    <t>Capital Ancillary Remote Shield Booster</t>
  </si>
  <si>
    <t>Capital Ancillary Shield Booster</t>
  </si>
  <si>
    <t>Capital Anti-EM Pump I</t>
  </si>
  <si>
    <t>Capital Anti-EM Pump II</t>
  </si>
  <si>
    <t>Capital Anti-EM Screen Reinforcer I</t>
  </si>
  <si>
    <t>Capital Anti-EM Screen Reinforcer II</t>
  </si>
  <si>
    <t>Capital Anti-Explosive Pump I</t>
  </si>
  <si>
    <t>Capital Anti-Explosive Pump II</t>
  </si>
  <si>
    <t>Capital Anti-Explosive Screen Reinforcer I</t>
  </si>
  <si>
    <t>Capital Anti-Explosive Screen Reinforcer II</t>
  </si>
  <si>
    <t>Capital Anti-Kinetic Pump I</t>
  </si>
  <si>
    <t>Capital Anti-Kinetic Pump II</t>
  </si>
  <si>
    <t>Capital Anti-Kinetic Screen Reinforcer I</t>
  </si>
  <si>
    <t>Capital Anti-Kinetic Screen Reinforcer II</t>
  </si>
  <si>
    <t>Capital Anti-Thermal Pump I</t>
  </si>
  <si>
    <t>Capital Anti-Thermal Pump II</t>
  </si>
  <si>
    <t>Capital Anti-Thermal Screen Reinforcer I</t>
  </si>
  <si>
    <t>Capital Anti-Thermal Screen Reinforcer II</t>
  </si>
  <si>
    <t>Capital Armor Repairer I</t>
  </si>
  <si>
    <t>Capital Armor Repairer II</t>
  </si>
  <si>
    <t>Capital Asymmetric Enduring Remote Shield Booster</t>
  </si>
  <si>
    <t>Capital Auxiliary Nano Pump I</t>
  </si>
  <si>
    <t>Capital Auxiliary Nano Pump II</t>
  </si>
  <si>
    <t>Capital Auxiliary Thrusters I</t>
  </si>
  <si>
    <t>Capital Auxiliary Thrusters II</t>
  </si>
  <si>
    <t>Capital Azeotropic Restrained Shield Extender</t>
  </si>
  <si>
    <t>Capital Bay Loading Accelerator I</t>
  </si>
  <si>
    <t>Capital Bay Loading Accelerator II</t>
  </si>
  <si>
    <t>Capital C-5L Compact Shield Booster</t>
  </si>
  <si>
    <t>Capital Cap Battery I</t>
  </si>
  <si>
    <t>Capital Cap Battery II</t>
  </si>
  <si>
    <t>Capital Capacitor Booster I</t>
  </si>
  <si>
    <t>Capital Capacitor Booster II</t>
  </si>
  <si>
    <t>Capital Capacitor Control Circuit I</t>
  </si>
  <si>
    <t>Capital Capacitor Control Circuit II</t>
  </si>
  <si>
    <t>Capital Cargohold Optimization I</t>
  </si>
  <si>
    <t>Capital Cargohold Optimization II</t>
  </si>
  <si>
    <t>Capital Clarity Ward Enduring Shield Booster</t>
  </si>
  <si>
    <t>Capital Coaxial Compact Remote Armor Repairer</t>
  </si>
  <si>
    <t>Capital Command Processor I</t>
  </si>
  <si>
    <t>Capital Compact Pb-Acid Cap Battery</t>
  </si>
  <si>
    <t>Capital Core Defense Capacitor Safeguard I</t>
  </si>
  <si>
    <t>Capital Core Defense Capacitor Safeguard II</t>
  </si>
  <si>
    <t>Capital Core Defense Charge Economizer I</t>
  </si>
  <si>
    <t>Capital Core Defense Charge Economizer II</t>
  </si>
  <si>
    <t>Capital Core Defense Field Extender I</t>
  </si>
  <si>
    <t>Capital Core Defense Field Extender II</t>
  </si>
  <si>
    <t>Capital Core Defense Field Purger I</t>
  </si>
  <si>
    <t>Capital Core Defense Field Purger II</t>
  </si>
  <si>
    <t>Capital Core Defense Operational Solidifier I</t>
  </si>
  <si>
    <t>Capital Core Defense Operational Solidifier II</t>
  </si>
  <si>
    <t>Capital Drone Control Range Augmentor I</t>
  </si>
  <si>
    <t>Capital Drone Control Range Augmentor II</t>
  </si>
  <si>
    <t>Capital Drone Durability Enhancer I</t>
  </si>
  <si>
    <t>Capital Drone Durability Enhancer II</t>
  </si>
  <si>
    <t>Capital Drone Mining Augmentor I</t>
  </si>
  <si>
    <t>Capital Drone Mining Augmentor II</t>
  </si>
  <si>
    <t>Capital Drone Repair Augmentor I</t>
  </si>
  <si>
    <t>Capital Drone Repair Augmentor II</t>
  </si>
  <si>
    <t>Capital Drone Scope Chip I</t>
  </si>
  <si>
    <t>Capital Drone Scope Chip II</t>
  </si>
  <si>
    <t>Capital Drone Speed Augmentor I</t>
  </si>
  <si>
    <t>Capital Drone Speed Augmentor II</t>
  </si>
  <si>
    <t>Capital Dynamic Fuel Valve I</t>
  </si>
  <si>
    <t>Capital Dynamic Fuel Valve II</t>
  </si>
  <si>
    <t>Capital Egress Port Maximizer I</t>
  </si>
  <si>
    <t>Capital Egress Port Maximizer II</t>
  </si>
  <si>
    <t>Capital Emergency Hull Energizer I</t>
  </si>
  <si>
    <t>Capital Emergency Hull Energizer II</t>
  </si>
  <si>
    <t>Capital Emission Scope Sharpener I</t>
  </si>
  <si>
    <t>Capital Emission Scope Sharpener II</t>
  </si>
  <si>
    <t>Capital Energy Ambit Extension I</t>
  </si>
  <si>
    <t>Capital Energy Ambit Extension II</t>
  </si>
  <si>
    <t>Capital Energy Burst Aerator I</t>
  </si>
  <si>
    <t>Capital Energy Burst Aerator II</t>
  </si>
  <si>
    <t>Capital Energy Collision Accelerator I</t>
  </si>
  <si>
    <t>Capital Energy Collision Accelerator II</t>
  </si>
  <si>
    <t>Capital Energy Discharge Elutriation I</t>
  </si>
  <si>
    <t>Capital Energy Discharge Elutriation II</t>
  </si>
  <si>
    <t>Capital Energy Locus Coordinator I</t>
  </si>
  <si>
    <t>Capital Energy Locus Coordinator II</t>
  </si>
  <si>
    <t>Capital Energy Metastasis Adjuster I</t>
  </si>
  <si>
    <t>Capital Energy Metastasis Adjuster II</t>
  </si>
  <si>
    <t>Capital Energy Neutralizer I</t>
  </si>
  <si>
    <t>Capital Energy Neutralizer II</t>
  </si>
  <si>
    <t>Capital Energy Nosferatu I</t>
  </si>
  <si>
    <t>Capital Energy Nosferatu II</t>
  </si>
  <si>
    <t>Capital Engine Thermal Shielding I</t>
  </si>
  <si>
    <t>Capital Engine Thermal Shielding II</t>
  </si>
  <si>
    <t>Capital F-RX Compact Capacitor Booster</t>
  </si>
  <si>
    <t>Capital F-S9 Regolith Compact Shield Extender</t>
  </si>
  <si>
    <t>Capital Flex Armor Hardener I</t>
  </si>
  <si>
    <t>Capital Flex Armor Hardener II</t>
  </si>
  <si>
    <t>Capital Flex Shield Hardener I</t>
  </si>
  <si>
    <t>Capital Flex Shield Hardener II</t>
  </si>
  <si>
    <t>Capital Ghoul Compact Energy Nosferatu</t>
  </si>
  <si>
    <t>Capital Gravity Capacitor Upgrade I</t>
  </si>
  <si>
    <t>Capital Gravity Capacitor Upgrade II</t>
  </si>
  <si>
    <t>Capital Gremlin Compact Energy Neutralizer</t>
  </si>
  <si>
    <t>Capital Higgs Anchor I</t>
  </si>
  <si>
    <t>Capital Hull Repairer I</t>
  </si>
  <si>
    <t>Capital Hull Repairer II</t>
  </si>
  <si>
    <t>Capital Hybrid Ambit Extension I</t>
  </si>
  <si>
    <t>Capital Hybrid Ambit Extension II</t>
  </si>
  <si>
    <t>Capital Hybrid Burst Aerator I</t>
  </si>
  <si>
    <t>Capital Hybrid Burst Aerator II</t>
  </si>
  <si>
    <t>Capital Hybrid Collision Accelerator I</t>
  </si>
  <si>
    <t>Capital Hybrid Collision Accelerator II</t>
  </si>
  <si>
    <t>Capital Hybrid Discharge Elutriation I</t>
  </si>
  <si>
    <t>Capital Hybrid Discharge Elutriation II</t>
  </si>
  <si>
    <t>Capital Hybrid Locus Coordinator I</t>
  </si>
  <si>
    <t>Capital Hybrid Locus Coordinator II</t>
  </si>
  <si>
    <t>Capital Hybrid Metastasis Adjuster I</t>
  </si>
  <si>
    <t>Capital Hybrid Metastasis Adjuster II</t>
  </si>
  <si>
    <t>Capital Hydraulic Bay Thrusters I</t>
  </si>
  <si>
    <t>Capital Hydraulic Bay Thrusters II</t>
  </si>
  <si>
    <t>Capital Hyperspatial Velocity Optimizer I</t>
  </si>
  <si>
    <t>Capital Hyperspatial Velocity Optimizer II</t>
  </si>
  <si>
    <t>Capital I-a Enduring Armor Repairer</t>
  </si>
  <si>
    <t>Capital I-ax Enduring Remote Armor Repairer</t>
  </si>
  <si>
    <t>Capital I-b Enduring Hull Repairer</t>
  </si>
  <si>
    <t>Capital IEF Compact Hull Repairer</t>
  </si>
  <si>
    <t>Capital Implacable Compact Emergency Hull Energizer</t>
  </si>
  <si>
    <t>Capital Indefatigable Enduring Emergency Hull Energizer</t>
  </si>
  <si>
    <t>Capital Inductive Compact Remote Capacitor Transmitter</t>
  </si>
  <si>
    <t>Capital Infectious Scoped Energy Neutralizer</t>
  </si>
  <si>
    <t>Capital Inverted Signal Field Projector I</t>
  </si>
  <si>
    <t>Capital Inverted Signal Field Projector II</t>
  </si>
  <si>
    <t>Capital Ionic Field Projector I</t>
  </si>
  <si>
    <t>Capital Ionic Field Projector II</t>
  </si>
  <si>
    <t>Capital Knave Scoped Energy Nosferatu</t>
  </si>
  <si>
    <t>Capital Liquid Cooled Electronics I</t>
  </si>
  <si>
    <t>Capital Liquid Cooled Electronics II</t>
  </si>
  <si>
    <t>Capital Low Friction Nozzle Joints I</t>
  </si>
  <si>
    <t>Capital Low Friction Nozzle Joints II</t>
  </si>
  <si>
    <t>Capital Memetic Algorithm Bank I</t>
  </si>
  <si>
    <t>Capital Memetic Algorithm Bank II</t>
  </si>
  <si>
    <t>Capital Murky Compact Remote Shield Booster</t>
  </si>
  <si>
    <t>Capital Nanobot Accelerator I</t>
  </si>
  <si>
    <t>Capital Nanobot Accelerator II</t>
  </si>
  <si>
    <t>Capital Particle Dispersion Augmentor I</t>
  </si>
  <si>
    <t>Capital Particle Dispersion Augmentor II</t>
  </si>
  <si>
    <t>Capital Particle Dispersion Projector I</t>
  </si>
  <si>
    <t>Capital Particle Dispersion Projector II</t>
  </si>
  <si>
    <t>Capital Polycarbon Engine Housing I</t>
  </si>
  <si>
    <t>Capital Polycarbon Engine Housing II</t>
  </si>
  <si>
    <t>Capital Powergrid Subroutine Maximizer I</t>
  </si>
  <si>
    <t>Capital Powergrid Subroutine Maximizer II</t>
  </si>
  <si>
    <t>Capital Processor Overclocking Unit I</t>
  </si>
  <si>
    <t>Capital Processor Overclocking Unit II</t>
  </si>
  <si>
    <t>Capital Projectile Ambit Extension I</t>
  </si>
  <si>
    <t>Capital Projectile Ambit Extension II</t>
  </si>
  <si>
    <t>Capital Projectile Burst Aerator I</t>
  </si>
  <si>
    <t>Capital Projectile Burst Aerator II</t>
  </si>
  <si>
    <t>Capital Projectile Collision Accelerator I</t>
  </si>
  <si>
    <t>Capital Projectile Collision Accelerator II</t>
  </si>
  <si>
    <t>Capital Projectile Locus Coordinator I</t>
  </si>
  <si>
    <t>Capital Projectile Locus Coordinator II</t>
  </si>
  <si>
    <t>Capital Projectile Metastasis Adjuster I</t>
  </si>
  <si>
    <t>Capital Projectile Metastasis Adjuster II</t>
  </si>
  <si>
    <t>Capital Radiative Scoped Remote Capacitor Transmitter</t>
  </si>
  <si>
    <t>Capital Remote Armor Repairer I</t>
  </si>
  <si>
    <t>Capital Remote Armor Repairer II</t>
  </si>
  <si>
    <t>Capital Remote Capacitor Transmitter I</t>
  </si>
  <si>
    <t>Capital Remote Capacitor Transmitter II</t>
  </si>
  <si>
    <t>Capital Remote Hull Repairer I</t>
  </si>
  <si>
    <t>Capital Remote Hull Repairer II</t>
  </si>
  <si>
    <t>Capital Remote Repair Augmentor I</t>
  </si>
  <si>
    <t>Capital Remote Repair Augmentor II</t>
  </si>
  <si>
    <t>Capital Remote Shield Booster I</t>
  </si>
  <si>
    <t>Capital Remote Shield Booster II</t>
  </si>
  <si>
    <t>Capital Rocket Fuel Cache Partition I</t>
  </si>
  <si>
    <t>Capital Rocket Fuel Cache Partition II</t>
  </si>
  <si>
    <t>Capital S95a Scoped Remote Shield Booster</t>
  </si>
  <si>
    <t>Capital Salvage Tackle I</t>
  </si>
  <si>
    <t>Capital Salvage Tackle II</t>
  </si>
  <si>
    <t>Capital Semiconductor Memory Cell I</t>
  </si>
  <si>
    <t>Capital Semiconductor Memory Cell II</t>
  </si>
  <si>
    <t>Capital Sentry Damage Augmentor I</t>
  </si>
  <si>
    <t>Capital Sentry Damage Augmentor II</t>
  </si>
  <si>
    <t>Capital Shield Booster I</t>
  </si>
  <si>
    <t>Capital Shield Booster II</t>
  </si>
  <si>
    <t>Capital Shield Extender I</t>
  </si>
  <si>
    <t>Capital Shield Extender II</t>
  </si>
  <si>
    <t>Capital Signal Disruption Amplifier I</t>
  </si>
  <si>
    <t>Capital Signal Disruption Amplifier II</t>
  </si>
  <si>
    <t>Capital Signal Focusing Kit I</t>
  </si>
  <si>
    <t>Capital Signal Focusing Kit II</t>
  </si>
  <si>
    <t>Capital Solace Scoped Remote Armor Repairer</t>
  </si>
  <si>
    <t>Capital Stasis Drone Augmentor I</t>
  </si>
  <si>
    <t>Capital Stasis Drone Augmentor II</t>
  </si>
  <si>
    <t>Capital Targeting System Subcontroller I</t>
  </si>
  <si>
    <t>Capital Targeting System Subcontroller II</t>
  </si>
  <si>
    <t>Capital Targeting Systems Stabilizer I</t>
  </si>
  <si>
    <t>Capital Targeting Systems Stabilizer II</t>
  </si>
  <si>
    <t>Capital Tracking Diagnostic Subroutines I</t>
  </si>
  <si>
    <t>Capital Tracking Diagnostic Subroutines II</t>
  </si>
  <si>
    <t>Capital Tractor Beam I</t>
  </si>
  <si>
    <t>Capital Tractor Beam II</t>
  </si>
  <si>
    <t>Capital Transverse Bulkhead I</t>
  </si>
  <si>
    <t>Capital Transverse Bulkhead II</t>
  </si>
  <si>
    <t>Capital Trimark Armor Pump I</t>
  </si>
  <si>
    <t>Capital Trimark Armor Pump II</t>
  </si>
  <si>
    <t>Capital Warhead Calefaction Catalyst I</t>
  </si>
  <si>
    <t>Capital Warhead Calefaction Catalyst II</t>
  </si>
  <si>
    <t>Capital Warhead Flare Catalyst I</t>
  </si>
  <si>
    <t>Capital Warhead Flare Catalyst II</t>
  </si>
  <si>
    <t>Capital Warhead Rigor Catalyst I</t>
  </si>
  <si>
    <t>Capital Warhead Rigor Catalyst II</t>
  </si>
  <si>
    <t>Capital Warp Core Optimizer I</t>
  </si>
  <si>
    <t>Capital Warp Core Optimizer II</t>
  </si>
  <si>
    <t>Capitalist' Magnetic Field Stabilizer I</t>
  </si>
  <si>
    <t>Capsule</t>
  </si>
  <si>
    <t>Capsule - Genolution 'Auroral' 197-variant</t>
  </si>
  <si>
    <t>Capsuleer Dawn Firework (Large)</t>
  </si>
  <si>
    <t>Caracal Navy Issue</t>
  </si>
  <si>
    <t>Caracal Nugoeihuvi Edition</t>
  </si>
  <si>
    <t>Caracal Wiyrkomi Edition</t>
  </si>
  <si>
    <t>Carbide Compact Dual 1000mm Railgun</t>
  </si>
  <si>
    <t>Carbide Compact Quad 3500mm Siege Artillery</t>
  </si>
  <si>
    <t>Carbine Compact Hexa 2500mm Repeating Cannon</t>
  </si>
  <si>
    <t>Carbonized Lead L</t>
  </si>
  <si>
    <t>Carbonized Lead M</t>
  </si>
  <si>
    <t>Carbonized Lead S</t>
  </si>
  <si>
    <t>Carbonized Lead XL</t>
  </si>
  <si>
    <t>Cargo Scanner I</t>
  </si>
  <si>
    <t>Cargo Scanner II</t>
  </si>
  <si>
    <t>Carpo' Mining Laser Upgrade</t>
  </si>
  <si>
    <t>Cartel' Power Diagnostic System I</t>
  </si>
  <si>
    <t>Catalyst</t>
  </si>
  <si>
    <t>Catalyst Serpentis Edition</t>
  </si>
  <si>
    <t>Catapult' Mega Beam Laser I</t>
  </si>
  <si>
    <t>Catmageddon</t>
  </si>
  <si>
    <t>Celestis</t>
  </si>
  <si>
    <t>Cenobite I</t>
  </si>
  <si>
    <t>Cenobite II</t>
  </si>
  <si>
    <t>Censer' Medium Cap Battery</t>
  </si>
  <si>
    <t>Centii A-Type Adaptive Nano Plating</t>
  </si>
  <si>
    <t>Centii A-Type EM Plating</t>
  </si>
  <si>
    <t>Centii A-Type Explosive Plating</t>
  </si>
  <si>
    <t>Centii A-Type Kinetic Plating</t>
  </si>
  <si>
    <t>Centii A-Type Small Armor Repairer</t>
  </si>
  <si>
    <t>Centii A-Type Small Remote Armor Repairer</t>
  </si>
  <si>
    <t>Centii A-Type Small Remote Capacitor Transmitter</t>
  </si>
  <si>
    <t>Centii A-Type Thermal Plating</t>
  </si>
  <si>
    <t>Centii B-Type Adaptive Nano Plating</t>
  </si>
  <si>
    <t>Centii B-Type EM Plating</t>
  </si>
  <si>
    <t>Centii B-Type Explosive Plating</t>
  </si>
  <si>
    <t>Centii B-Type Kinetic Plating</t>
  </si>
  <si>
    <t>Centii B-Type Small Armor Repairer</t>
  </si>
  <si>
    <t>Centii B-Type Small Remote Armor Repairer</t>
  </si>
  <si>
    <t>Centii B-Type Small Remote Capacitor Transmitter</t>
  </si>
  <si>
    <t>Centii B-Type Thermal Plating</t>
  </si>
  <si>
    <t>Centii C-Type Adaptive Nano Plating</t>
  </si>
  <si>
    <t>Centii C-Type EM Plating</t>
  </si>
  <si>
    <t>Centii C-Type Explosive Plating</t>
  </si>
  <si>
    <t>Centii C-Type Kinetic Plating</t>
  </si>
  <si>
    <t>Centii C-Type Small Armor Repairer</t>
  </si>
  <si>
    <t>Centii C-Type Small Remote Armor Repairer</t>
  </si>
  <si>
    <t>Centii C-Type Small Remote Capacitor Transmitter</t>
  </si>
  <si>
    <t>Centii C-Type Thermal Plating</t>
  </si>
  <si>
    <t>Centum A-Type Energized Adaptive Nano Membrane</t>
  </si>
  <si>
    <t>Centum A-Type Energized EM Membrane</t>
  </si>
  <si>
    <t>Centum A-Type Energized Explosive Membrane</t>
  </si>
  <si>
    <t>Centum A-Type Energized Kinetic Membrane</t>
  </si>
  <si>
    <t>Centum A-Type Energized Thermal Membrane</t>
  </si>
  <si>
    <t>Centum A-Type Medium Armor Repairer</t>
  </si>
  <si>
    <t>Centum A-Type Medium Remote Armor Repairer</t>
  </si>
  <si>
    <t>Centum A-Type Medium Remote Capacitor Transmitter</t>
  </si>
  <si>
    <t>Centum B-Type Energized Adaptive Nano Membrane</t>
  </si>
  <si>
    <t>Centum B-Type Energized EM Membrane</t>
  </si>
  <si>
    <t>Centum B-Type Energized Explosive Membrane</t>
  </si>
  <si>
    <t>Centum B-Type Energized Kinetic Membrane</t>
  </si>
  <si>
    <t>Centum B-Type Energized Thermal Membrane</t>
  </si>
  <si>
    <t>Centum B-Type Medium Armor Repairer</t>
  </si>
  <si>
    <t>Centum B-Type Medium Remote Armor Repairer</t>
  </si>
  <si>
    <t>Centum B-Type Medium Remote Capacitor Transmitter</t>
  </si>
  <si>
    <t>Centum C-Type Energized Adaptive Nano Membrane</t>
  </si>
  <si>
    <t>Centum C-Type Energized EM Membrane</t>
  </si>
  <si>
    <t>Centum C-Type Energized Explosive Membrane</t>
  </si>
  <si>
    <t>Centum C-Type Energized Kinetic Membrane</t>
  </si>
  <si>
    <t>Centum C-Type Energized Thermal Membrane</t>
  </si>
  <si>
    <t>Centum C-Type Medium Armor Repairer</t>
  </si>
  <si>
    <t>Centum C-Type Medium Remote Armor Repairer</t>
  </si>
  <si>
    <t>Centum C-Type Medium Remote Capacitor Transmitter</t>
  </si>
  <si>
    <t>Centus A-Type Armor EM Hardener</t>
  </si>
  <si>
    <t>Centus A-Type Armor Explosive Hardener</t>
  </si>
  <si>
    <t>Centus A-Type Armor Kinetic Hardener</t>
  </si>
  <si>
    <t>Centus A-Type Armor Thermal Hardener</t>
  </si>
  <si>
    <t>Centus A-Type Large Armor Repairer</t>
  </si>
  <si>
    <t>Centus B-Type Armor EM Hardener</t>
  </si>
  <si>
    <t>Centus B-Type Armor Explosive Hardener</t>
  </si>
  <si>
    <t>Centus B-Type Armor Kinetic Hardener</t>
  </si>
  <si>
    <t>Centus B-Type Armor Thermal Hardener</t>
  </si>
  <si>
    <t>Centus B-Type Large Armor Repairer</t>
  </si>
  <si>
    <t>Centus C-Type Armor EM Hardener</t>
  </si>
  <si>
    <t>Centus C-Type Armor Explosive Hardener</t>
  </si>
  <si>
    <t>Centus C-Type Armor Kinetic Hardener</t>
  </si>
  <si>
    <t>Centus C-Type Armor Thermal Hardener</t>
  </si>
  <si>
    <t>Centus C-Type Large Armor Repairer</t>
  </si>
  <si>
    <t>Centus X-Type Armor EM Hardener</t>
  </si>
  <si>
    <t>Centus X-Type Armor Explosive Hardener</t>
  </si>
  <si>
    <t>Centus X-Type Armor Kinetic Hardener</t>
  </si>
  <si>
    <t>Centus X-Type Armor Thermal Hardener</t>
  </si>
  <si>
    <t>Centus X-Type Large Armor Repairer</t>
  </si>
  <si>
    <t>Cerberus</t>
  </si>
  <si>
    <t>Cetus Scoped Burst Jammer</t>
  </si>
  <si>
    <t>Chainmail' 200mm Steel Plates</t>
  </si>
  <si>
    <t>Chameleon</t>
  </si>
  <si>
    <t>Charlie_PLACEHOLDER</t>
  </si>
  <si>
    <t>Cheetah</t>
  </si>
  <si>
    <t>Chelm's Modified Adaptive Nano Plating</t>
  </si>
  <si>
    <t>Chelm's Modified Armor EM Hardener</t>
  </si>
  <si>
    <t>Chelm's Modified Armor Explosive Hardener</t>
  </si>
  <si>
    <t>Chelm's Modified Armor Kinetic Hardener</t>
  </si>
  <si>
    <t>Chelm's Modified Armor Thermal Hardener</t>
  </si>
  <si>
    <t>Chelm's Modified Cap Recharger</t>
  </si>
  <si>
    <t>Chelm's Modified Capacitor Power Relay</t>
  </si>
  <si>
    <t>Chelm's Modified Dual Heavy Beam Laser</t>
  </si>
  <si>
    <t>Chelm's Modified EM Plating</t>
  </si>
  <si>
    <t>Chelm's Modified Energized Adaptive Nano Membrane</t>
  </si>
  <si>
    <t>Chelm's Modified Energized EM Membrane</t>
  </si>
  <si>
    <t>Chelm's Modified Energized Explosive Membrane</t>
  </si>
  <si>
    <t>Chelm's Modified Energized Kinetic Membrane</t>
  </si>
  <si>
    <t>Chelm's Modified Energized Thermal Membrane</t>
  </si>
  <si>
    <t>Chelm's Modified Explosive Plating</t>
  </si>
  <si>
    <t>Chelm's Modified Heat Sink</t>
  </si>
  <si>
    <t>Chelm's Modified Heavy Capacitor Booster</t>
  </si>
  <si>
    <t>Chelm's Modified Heavy Energy Neutralizer</t>
  </si>
  <si>
    <t>Chelm's Modified Heavy Energy Nosferatu</t>
  </si>
  <si>
    <t>Chelm's Modified Kinetic Plating</t>
  </si>
  <si>
    <t>Chelm's Modified Large Armor Repairer</t>
  </si>
  <si>
    <t>Chelm's Modified Large EMP Smartbomb</t>
  </si>
  <si>
    <t>Chelm's Modified Mega Beam Laser</t>
  </si>
  <si>
    <t>Chelm's Modified Power Diagnostic System</t>
  </si>
  <si>
    <t>Chelm's Modified Reactor Control Unit</t>
  </si>
  <si>
    <t>Chelm's Modified Tachyon Beam Laser</t>
  </si>
  <si>
    <t>Chelm's Modified Thermal Plating</t>
  </si>
  <si>
    <t>Chemosh</t>
  </si>
  <si>
    <t>Chivalry' Large Remote Capacitor Transmitter</t>
  </si>
  <si>
    <t>Chremoas</t>
  </si>
  <si>
    <t>Citadella' 100mm Steel Plates</t>
  </si>
  <si>
    <t>Civilian Amarr Shuttle</t>
  </si>
  <si>
    <t>Civilian Armor Repairer</t>
  </si>
  <si>
    <t>Civilian Autocannon Ammo</t>
  </si>
  <si>
    <t>Civilian Blaster Charge</t>
  </si>
  <si>
    <t>Civilian Caldari Shuttle</t>
  </si>
  <si>
    <t>Civilian Damage Control</t>
  </si>
  <si>
    <t>Civilian Data Analyzer</t>
  </si>
  <si>
    <t>Civilian EM Ward Field</t>
  </si>
  <si>
    <t>Civilian Expanded Cargohold</t>
  </si>
  <si>
    <t>Civilian Explosive Deflection Field</t>
  </si>
  <si>
    <t>Civilian Gallente Shuttle</t>
  </si>
  <si>
    <t>Civilian Gatling Autocannon</t>
  </si>
  <si>
    <t>Civilian Gatling Pulse Laser</t>
  </si>
  <si>
    <t>Civilian Gatling Railgun</t>
  </si>
  <si>
    <t>Civilian Kinetic Deflection Field</t>
  </si>
  <si>
    <t>Civilian Light Electron Blaster</t>
  </si>
  <si>
    <t>Civilian Light Missile Launcher</t>
  </si>
  <si>
    <t>Civilian Miner</t>
  </si>
  <si>
    <t>Civilian Minmatar Shuttle</t>
  </si>
  <si>
    <t>Civilian Pulse Crystal</t>
  </si>
  <si>
    <t>Civilian Railgun Charge</t>
  </si>
  <si>
    <t>Civilian Relic Analyzer</t>
  </si>
  <si>
    <t>Civilian Salvager</t>
  </si>
  <si>
    <t>Civilian Scourge Light Missile</t>
  </si>
  <si>
    <t>Civilian Shield Booster</t>
  </si>
  <si>
    <t>Civilian Small Remote Armor Repairer</t>
  </si>
  <si>
    <t>Civilian Small Remote Shield Booster</t>
  </si>
  <si>
    <t>Civilian Stasis Webifier</t>
  </si>
  <si>
    <t>Civilian Thermal Dissipation Field</t>
  </si>
  <si>
    <t>Civilian Warp Disruptor</t>
  </si>
  <si>
    <t>Claw</t>
  </si>
  <si>
    <t>Claymore</t>
  </si>
  <si>
    <t>Clone Vat Bay I</t>
  </si>
  <si>
    <t>Clutch Restrained Warp Disruption Field Generator</t>
  </si>
  <si>
    <t>Co-Processor I</t>
  </si>
  <si>
    <t>Co-Processor II</t>
  </si>
  <si>
    <t>Coadjunct Scoped Remote Sensor Booster</t>
  </si>
  <si>
    <t>Cobra Mine</t>
  </si>
  <si>
    <t>Cockroach</t>
  </si>
  <si>
    <t>Codex' Data Analyzer I</t>
  </si>
  <si>
    <t>Coercer</t>
  </si>
  <si>
    <t>Coercer Blood Raiders Edition</t>
  </si>
  <si>
    <t>Collateral' Adaptive Nano Plating I</t>
  </si>
  <si>
    <t>Combat Scanner Probe I</t>
  </si>
  <si>
    <t>Command Processor I</t>
  </si>
  <si>
    <t>Common Moon Ore Mining Crystal I</t>
  </si>
  <si>
    <t>Common Moon Ore Mining Crystal II</t>
  </si>
  <si>
    <t>Compact Carbine Quad 800mm Repeating Cannon</t>
  </si>
  <si>
    <t>Compact Doom Torpedo I</t>
  </si>
  <si>
    <t>Compact Entropic Radiation Sink</t>
  </si>
  <si>
    <t>Compact Purgatory Torpedo I</t>
  </si>
  <si>
    <t>Compact Rift Torpedo I</t>
  </si>
  <si>
    <t>Compact Shade Torpedo</t>
  </si>
  <si>
    <t>Compact Thor Torpedo I</t>
  </si>
  <si>
    <t>Compressed Enduring Dual 1000mm Railgun</t>
  </si>
  <si>
    <t>Compulsive Scoped Multispectral ECM</t>
  </si>
  <si>
    <t>Compulsive Signal Distortion Amplifier I</t>
  </si>
  <si>
    <t>CONCORD 1200mm Artillery</t>
  </si>
  <si>
    <t>CONCORD 150mm Railgun</t>
  </si>
  <si>
    <t>CONCORD 200mm Autocannon</t>
  </si>
  <si>
    <t>CONCORD 25000mm Steel Plates</t>
  </si>
  <si>
    <t>CONCORD 250mm Railgun</t>
  </si>
  <si>
    <t>CONCORD 350mm Railgun</t>
  </si>
  <si>
    <t>CONCORD 650mm Artillery</t>
  </si>
  <si>
    <t>CONCORD Armor EM Hardener</t>
  </si>
  <si>
    <t>CONCORD Armor Explosive Hardener</t>
  </si>
  <si>
    <t>CONCORD Armor Kinetic Hardener</t>
  </si>
  <si>
    <t>CONCORD Armor Thermal Hardener</t>
  </si>
  <si>
    <t>Concord Army Battleship</t>
  </si>
  <si>
    <t>Concord Army Frigate</t>
  </si>
  <si>
    <t>CONCORD Capital Armor Repairer</t>
  </si>
  <si>
    <t>CONCORD Capital Remote Armor Repairer</t>
  </si>
  <si>
    <t>CONCORD Capital Remote Capacitor Transmitter</t>
  </si>
  <si>
    <t>CONCORD Capital Remote Shield Booster</t>
  </si>
  <si>
    <t>CONCORD Capital Shield Booster</t>
  </si>
  <si>
    <t>CONCORD Capital Shield Extender</t>
  </si>
  <si>
    <t>CONCORD Cruise Missile Launcher</t>
  </si>
  <si>
    <t>CONCORD Dual 1000mm Railgun</t>
  </si>
  <si>
    <t>CONCORD Dual Giga Beam Laser</t>
  </si>
  <si>
    <t>CONCORD Dual Giga Pulse Laser</t>
  </si>
  <si>
    <t>CONCORD Dual Heavy Pulse Laser</t>
  </si>
  <si>
    <t>CONCORD Heavy Missile Launcher</t>
  </si>
  <si>
    <t>CONCORD Heavy Pulse Laser</t>
  </si>
  <si>
    <t>CONCORD Hexa 2500mm Repeating Cannon</t>
  </si>
  <si>
    <t>CONCORD Ion Siege Blaster</t>
  </si>
  <si>
    <t>CONCORD Large Shield Extender</t>
  </si>
  <si>
    <t>CONCORD Light Missile Launcher</t>
  </si>
  <si>
    <t>CONCORD Medium Pulse Laser</t>
  </si>
  <si>
    <t>CONCORD Medium Shield Extender</t>
  </si>
  <si>
    <t>CONCORD Micro Shield Extender</t>
  </si>
  <si>
    <t>CONCORD Modified Cloaking Device</t>
  </si>
  <si>
    <t>CONCORD Modified Warp Scrambler</t>
  </si>
  <si>
    <t>Concord Police Battleship</t>
  </si>
  <si>
    <t>Concord Police Cruiser</t>
  </si>
  <si>
    <t>Concord Police Frigate</t>
  </si>
  <si>
    <t>CONCORD Quad 3500mm Siege Artillery</t>
  </si>
  <si>
    <t>Concord Special Ops Battleship</t>
  </si>
  <si>
    <t>Concord Special Ops Frigate</t>
  </si>
  <si>
    <t>Concord SWAT Battleship</t>
  </si>
  <si>
    <t>Concord SWAT Frigate</t>
  </si>
  <si>
    <t>CONCORD Warp Disruption Field Generator</t>
  </si>
  <si>
    <t>CONCORD XL Cruise Missile Launcher</t>
  </si>
  <si>
    <t>CONCORD XL Torpedo Launcher</t>
  </si>
  <si>
    <t>Concussion Bomb</t>
  </si>
  <si>
    <t>Confessor</t>
  </si>
  <si>
    <t>Confessor Defense Mode</t>
  </si>
  <si>
    <t>Confessor Propulsion Mode</t>
  </si>
  <si>
    <t>Confessor Sharpshooter Mode</t>
  </si>
  <si>
    <t>Conflagration L</t>
  </si>
  <si>
    <t>Conflagration M</t>
  </si>
  <si>
    <t>Conflagration S</t>
  </si>
  <si>
    <t>Conflagration XL</t>
  </si>
  <si>
    <t>Conjunctive Gravimetric ECCM Scanning Array I</t>
  </si>
  <si>
    <t>Conjunctive Ladar ECCM Scanning Array I</t>
  </si>
  <si>
    <t>Conjunctive Magnetometric ECCM Scanning Array I</t>
  </si>
  <si>
    <t>Conjunctive Radar ECCM Scanning Array I</t>
  </si>
  <si>
    <t>Connected Remote Sensor Booster</t>
  </si>
  <si>
    <t>Contour' EM Plating I</t>
  </si>
  <si>
    <t>Copasetic' Particle Field Acceleration</t>
  </si>
  <si>
    <t>Copper Firework</t>
  </si>
  <si>
    <t>Copper Firework CXIV</t>
  </si>
  <si>
    <t>Corax</t>
  </si>
  <si>
    <t>Core A-Type 100MN Afterburner</t>
  </si>
  <si>
    <t>Core A-Type 500MN Microwarpdrive</t>
  </si>
  <si>
    <t>Core A-Type Armor EM Hardener</t>
  </si>
  <si>
    <t>Core A-Type Armor Explosive Hardener</t>
  </si>
  <si>
    <t>Core A-Type Armor Kinetic Hardener</t>
  </si>
  <si>
    <t>Core A-Type Armor Thermal Hardener</t>
  </si>
  <si>
    <t>Core A-Type Large Armor Repairer</t>
  </si>
  <si>
    <t>Core B-Type 100MN Afterburner</t>
  </si>
  <si>
    <t>Core B-Type 500MN Microwarpdrive</t>
  </si>
  <si>
    <t>Core B-Type Armor EM Hardener</t>
  </si>
  <si>
    <t>Core B-Type Armor Explosive Hardener</t>
  </si>
  <si>
    <t>Core B-Type Armor Kinetic Hardener</t>
  </si>
  <si>
    <t>Core B-Type Armor Thermal Hardener</t>
  </si>
  <si>
    <t>Core B-Type Large Armor Repairer</t>
  </si>
  <si>
    <t>Core C-Type 100MN Afterburner</t>
  </si>
  <si>
    <t>Core C-Type 500MN Microwarpdrive</t>
  </si>
  <si>
    <t>Core C-Type Armor EM Hardener</t>
  </si>
  <si>
    <t>Core C-Type Armor Explosive Hardener</t>
  </si>
  <si>
    <t>Core C-Type Armor Kinetic Hardener</t>
  </si>
  <si>
    <t>Core C-Type Armor Thermal Hardener</t>
  </si>
  <si>
    <t>Core C-Type Large Armor Repairer</t>
  </si>
  <si>
    <t>Core Probe Launcher I</t>
  </si>
  <si>
    <t>Core Probe Launcher II</t>
  </si>
  <si>
    <t>Core Scanner Probe I</t>
  </si>
  <si>
    <t>Core X-Type 100MN Afterburner</t>
  </si>
  <si>
    <t>Core X-Type 500MN Microwarpdrive</t>
  </si>
  <si>
    <t>Core X-Type Armor EM Hardener</t>
  </si>
  <si>
    <t>Core X-Type Armor Explosive Hardener</t>
  </si>
  <si>
    <t>Core X-Type Armor Kinetic Hardener</t>
  </si>
  <si>
    <t>Core X-Type Armor Thermal Hardener</t>
  </si>
  <si>
    <t>Core X-Type Large Armor Repairer</t>
  </si>
  <si>
    <t>Coreli A-Type 1MN Afterburner</t>
  </si>
  <si>
    <t>Coreli A-Type 5MN Microwarpdrive</t>
  </si>
  <si>
    <t>Coreli A-Type Adaptive Nano Plating</t>
  </si>
  <si>
    <t>Coreli A-Type EM Plating</t>
  </si>
  <si>
    <t>Coreli A-Type Explosive Plating</t>
  </si>
  <si>
    <t>Coreli A-Type Kinetic Plating</t>
  </si>
  <si>
    <t>Coreli A-Type Small Armor Repairer</t>
  </si>
  <si>
    <t>Coreli A-Type Small Remote Armor Repairer</t>
  </si>
  <si>
    <t>Coreli A-Type Thermal Plating</t>
  </si>
  <si>
    <t>Coreli B-Type 1MN Afterburner</t>
  </si>
  <si>
    <t>Coreli B-Type 5MN Microwarpdrive</t>
  </si>
  <si>
    <t>Coreli B-Type Adaptive Nano Plating</t>
  </si>
  <si>
    <t>Coreli B-Type EM Plating</t>
  </si>
  <si>
    <t>Coreli B-Type Explosive Plating</t>
  </si>
  <si>
    <t>Coreli B-Type Kinetic Plating</t>
  </si>
  <si>
    <t>Coreli B-Type Small Armor Repairer</t>
  </si>
  <si>
    <t>Coreli B-Type Small Remote Armor Repairer</t>
  </si>
  <si>
    <t>Coreli B-Type Thermal Plating</t>
  </si>
  <si>
    <t>Coreli C-Type 1MN Afterburner</t>
  </si>
  <si>
    <t>Coreli C-Type 5MN Microwarpdrive</t>
  </si>
  <si>
    <t>Coreli C-Type Adaptive Nano Plating</t>
  </si>
  <si>
    <t>Coreli C-Type EM Plating</t>
  </si>
  <si>
    <t>Coreli C-Type Explosive Plating</t>
  </si>
  <si>
    <t>Coreli C-Type Kinetic Plating</t>
  </si>
  <si>
    <t>Coreli C-Type Small Armor Repairer</t>
  </si>
  <si>
    <t>Coreli C-Type Small Remote Armor Repairer</t>
  </si>
  <si>
    <t>Coreli C-Type Thermal Plating</t>
  </si>
  <si>
    <t>Corelum A-Type 10MN Afterburner</t>
  </si>
  <si>
    <t>Corelum A-Type 50MN Microwarpdrive</t>
  </si>
  <si>
    <t>Corelum A-Type Energized Adaptive Nano Membrane</t>
  </si>
  <si>
    <t>Corelum A-Type Energized EM Membrane</t>
  </si>
  <si>
    <t>Corelum A-Type Energized Explosive Membrane</t>
  </si>
  <si>
    <t>Corelum A-Type Energized Kinetic Membrane</t>
  </si>
  <si>
    <t>Corelum A-Type Energized Thermal Membrane</t>
  </si>
  <si>
    <t>Corelum A-Type Medium Armor Repairer</t>
  </si>
  <si>
    <t>Corelum A-Type Medium Remote Armor Repairer</t>
  </si>
  <si>
    <t>Corelum B-Type 10MN Afterburner</t>
  </si>
  <si>
    <t>Corelum B-Type 50MN Microwarpdrive</t>
  </si>
  <si>
    <t>Corelum B-Type Energized Adaptive Nano Membrane</t>
  </si>
  <si>
    <t>Corelum B-Type Energized EM Membrane</t>
  </si>
  <si>
    <t>Corelum B-Type Energized Explosive Membrane</t>
  </si>
  <si>
    <t>Corelum B-Type Energized Kinetic Membrane</t>
  </si>
  <si>
    <t>Corelum B-Type Energized Thermal Membrane</t>
  </si>
  <si>
    <t>Corelum B-Type Medium Armor Repairer</t>
  </si>
  <si>
    <t>Corelum B-Type Medium Remote Armor Repairer</t>
  </si>
  <si>
    <t>Corelum C-Type 10MN Afterburner</t>
  </si>
  <si>
    <t>Corelum C-Type 50MN Microwarpdrive</t>
  </si>
  <si>
    <t>Corelum C-Type Energized Adaptive Nano Membrane</t>
  </si>
  <si>
    <t>Corelum C-Type Energized EM Membrane</t>
  </si>
  <si>
    <t>Corelum C-Type Energized Explosive Membrane</t>
  </si>
  <si>
    <t>Corelum C-Type Energized Kinetic Membrane</t>
  </si>
  <si>
    <t>Corelum C-Type Energized Thermal Membrane</t>
  </si>
  <si>
    <t>Corelum C-Type Medium Armor Repairer</t>
  </si>
  <si>
    <t>Corelum C-Type Medium Remote Armor Repairer</t>
  </si>
  <si>
    <t>Cormack's Modified 100MN Afterburner</t>
  </si>
  <si>
    <t>Cormack's Modified 500MN Microwarpdrive</t>
  </si>
  <si>
    <t>Cormack's Modified Adaptive Nano Plating</t>
  </si>
  <si>
    <t>Cormack's Modified Armor EM Hardener</t>
  </si>
  <si>
    <t>Cormack's Modified Armor Explosive Hardener</t>
  </si>
  <si>
    <t>Cormack's Modified Armor Kinetic Hardener</t>
  </si>
  <si>
    <t>Cormack's Modified Armor Thermal Hardener</t>
  </si>
  <si>
    <t>Cormack's Modified Co-Processor</t>
  </si>
  <si>
    <t>Cormack's Modified Damage Control</t>
  </si>
  <si>
    <t>Cormack's Modified Electron Blaster Cannon</t>
  </si>
  <si>
    <t>Cormack's Modified EM Plating</t>
  </si>
  <si>
    <t>Cormack's Modified Energized Adaptive Nano Membrane</t>
  </si>
  <si>
    <t>Cormack's Modified Energized EM Membrane</t>
  </si>
  <si>
    <t>Cormack's Modified Energized Explosive Membrane</t>
  </si>
  <si>
    <t>Cormack's Modified Energized Kinetic Membrane</t>
  </si>
  <si>
    <t>Cormack's Modified Energized Thermal Membrane</t>
  </si>
  <si>
    <t>Cormack's Modified Explosive Plating</t>
  </si>
  <si>
    <t>Cormack's Modified Ion Blaster Cannon</t>
  </si>
  <si>
    <t>Cormack's Modified Kinetic Plating</t>
  </si>
  <si>
    <t>Cormack's Modified Large Armor Repairer</t>
  </si>
  <si>
    <t>Cormack's Modified Large Plasma Smartbomb</t>
  </si>
  <si>
    <t>Cormack's Modified Magnetic Field Stabilizer</t>
  </si>
  <si>
    <t>Cormack's Modified Neutron Blaster Cannon</t>
  </si>
  <si>
    <t>Cormack's Modified Power Diagnostic System</t>
  </si>
  <si>
    <t>Cormack's Modified Reactor Control Unit</t>
  </si>
  <si>
    <t>Cormack's Modified Sensor Booster</t>
  </si>
  <si>
    <t>Cormack's Modified Thermal Plating</t>
  </si>
  <si>
    <t>Cormack's Modified Tracking Computer</t>
  </si>
  <si>
    <t>Cormorant</t>
  </si>
  <si>
    <t>Cormorant Guristas Edition</t>
  </si>
  <si>
    <t>Corpii A-Type Adaptive Nano Plating</t>
  </si>
  <si>
    <t>Corpii A-Type EM Plating</t>
  </si>
  <si>
    <t>Corpii A-Type Explosive Plating</t>
  </si>
  <si>
    <t>Corpii A-Type Kinetic Plating</t>
  </si>
  <si>
    <t>Corpii A-Type Small Armor Repairer</t>
  </si>
  <si>
    <t>Corpii A-Type Small Energy Neutralizer</t>
  </si>
  <si>
    <t>Corpii A-Type Small Energy Nosferatu</t>
  </si>
  <si>
    <t>Corpii A-Type Small Remote Capacitor Transmitter</t>
  </si>
  <si>
    <t>Corpii A-Type Thermal Plating</t>
  </si>
  <si>
    <t>Corpii B-Type Adaptive Nano Plating</t>
  </si>
  <si>
    <t>Corpii B-Type EM Plating</t>
  </si>
  <si>
    <t>Corpii B-Type Explosive Plating</t>
  </si>
  <si>
    <t>Corpii B-Type Kinetic Plating</t>
  </si>
  <si>
    <t>Corpii B-Type Small Armor Repairer</t>
  </si>
  <si>
    <t>Corpii B-Type Small Energy Neutralizer</t>
  </si>
  <si>
    <t>Corpii B-Type Small Energy Nosferatu</t>
  </si>
  <si>
    <t>Corpii B-Type Small Remote Capacitor Transmitter</t>
  </si>
  <si>
    <t>Corpii B-Type Thermal Plating</t>
  </si>
  <si>
    <t>Corpii C-Type Adaptive Nano Plating</t>
  </si>
  <si>
    <t>Corpii C-Type EM Plating</t>
  </si>
  <si>
    <t>Corpii C-Type Explosive Plating</t>
  </si>
  <si>
    <t>Corpii C-Type Kinetic Plating</t>
  </si>
  <si>
    <t>Corpii C-Type Small Armor Repairer</t>
  </si>
  <si>
    <t>Corpii C-Type Small Energy Neutralizer</t>
  </si>
  <si>
    <t>Corpii C-Type Small Energy Nosferatu</t>
  </si>
  <si>
    <t>Corpii C-Type Small Remote Capacitor Transmitter</t>
  </si>
  <si>
    <t>Corpii C-Type Thermal Plating</t>
  </si>
  <si>
    <t>Corporate' Light Electron Blaster I</t>
  </si>
  <si>
    <t>Corpum A-Type Energized Adaptive Nano Membrane</t>
  </si>
  <si>
    <t>Corpum A-Type Energized EM Membrane</t>
  </si>
  <si>
    <t>Corpum A-Type Energized Explosive Membrane</t>
  </si>
  <si>
    <t>Corpum A-Type Energized Kinetic Membrane</t>
  </si>
  <si>
    <t>Corpum A-Type Energized Thermal Membrane</t>
  </si>
  <si>
    <t>Corpum A-Type Medium Armor Repairer</t>
  </si>
  <si>
    <t>Corpum A-Type Medium Energy Neutralizer</t>
  </si>
  <si>
    <t>Corpum A-Type Medium Energy Nosferatu</t>
  </si>
  <si>
    <t>Corpum A-Type Medium Remote Capacitor Transmitter</t>
  </si>
  <si>
    <t>Corpum B-Type Energized Adaptive Nano Membrane</t>
  </si>
  <si>
    <t>Corpum B-Type Energized EM Membrane</t>
  </si>
  <si>
    <t>Corpum B-Type Energized Explosive Membrane</t>
  </si>
  <si>
    <t>Corpum B-Type Energized Kinetic Membrane</t>
  </si>
  <si>
    <t>Corpum B-Type Energized Thermal Membrane</t>
  </si>
  <si>
    <t>Corpum B-Type Medium Armor Repairer</t>
  </si>
  <si>
    <t>Corpum B-Type Medium Energy Neutralizer</t>
  </si>
  <si>
    <t>Corpum B-Type Medium Energy Nosferatu</t>
  </si>
  <si>
    <t>Corpum B-Type Medium Remote Capacitor Transmitter</t>
  </si>
  <si>
    <t>Corpum C-Type Energized Adaptive Nano Membrane</t>
  </si>
  <si>
    <t>Corpum C-Type Energized EM Membrane</t>
  </si>
  <si>
    <t>Corpum C-Type Energized Explosive Membrane</t>
  </si>
  <si>
    <t>Corpum C-Type Energized Kinetic Membrane</t>
  </si>
  <si>
    <t>Corpum C-Type Energized Thermal Membrane</t>
  </si>
  <si>
    <t>Corpum C-Type Medium Armor Repairer</t>
  </si>
  <si>
    <t>Corpum C-Type Medium Energy Neutralizer</t>
  </si>
  <si>
    <t>Corpum C-Type Medium Energy Nosferatu</t>
  </si>
  <si>
    <t>Corpum C-Type Medium Remote Capacitor Transmitter</t>
  </si>
  <si>
    <t>Corpus A-Type Armor EM Hardener</t>
  </si>
  <si>
    <t>Corpus A-Type Armor Explosive Hardener</t>
  </si>
  <si>
    <t>Corpus A-Type Armor Kinetic Hardener</t>
  </si>
  <si>
    <t>Corpus A-Type Armor Thermal Hardener</t>
  </si>
  <si>
    <t>Corpus A-Type Heavy Energy Neutralizer</t>
  </si>
  <si>
    <t>Corpus A-Type Heavy Energy Nosferatu</t>
  </si>
  <si>
    <t>Corpus A-Type Large Armor Repairer</t>
  </si>
  <si>
    <t>Corpus B-Type Armor EM Hardener</t>
  </si>
  <si>
    <t>Corpus B-Type Armor Explosive Hardener</t>
  </si>
  <si>
    <t>Corpus B-Type Armor Kinetic Hardener</t>
  </si>
  <si>
    <t>Corpus B-Type Armor Thermal Hardener</t>
  </si>
  <si>
    <t>Corpus B-Type Heavy Energy Neutralizer</t>
  </si>
  <si>
    <t>Corpus B-Type Heavy Energy Nosferatu</t>
  </si>
  <si>
    <t>Corpus B-Type Large Armor Repairer</t>
  </si>
  <si>
    <t>Corpus C-Type Armor EM Hardener</t>
  </si>
  <si>
    <t>Corpus C-Type Armor Explosive Hardener</t>
  </si>
  <si>
    <t>Corpus C-Type Armor Kinetic Hardener</t>
  </si>
  <si>
    <t>Corpus C-Type Armor Thermal Hardener</t>
  </si>
  <si>
    <t>Corpus C-Type Heavy Energy Neutralizer</t>
  </si>
  <si>
    <t>Corpus C-Type Heavy Energy Nosferatu</t>
  </si>
  <si>
    <t>Corpus C-Type Large Armor Repairer</t>
  </si>
  <si>
    <t>Corpus X-Type Armor EM Hardener</t>
  </si>
  <si>
    <t>Corpus X-Type Armor Explosive Hardener</t>
  </si>
  <si>
    <t>Corpus X-Type Armor Kinetic Hardener</t>
  </si>
  <si>
    <t>Corpus X-Type Armor Thermal Hardener</t>
  </si>
  <si>
    <t>Corpus X-Type Heavy Energy Neutralizer</t>
  </si>
  <si>
    <t>Corpus X-Type Heavy Energy Nosferatu</t>
  </si>
  <si>
    <t>Corpus X-Type Large Armor Repairer</t>
  </si>
  <si>
    <t>Council Diplomatic Shuttle</t>
  </si>
  <si>
    <t>Counterbalanced Compact Gyrostabilizer</t>
  </si>
  <si>
    <t>Countermeasure Launcher I</t>
  </si>
  <si>
    <t>Covert Cynosural Field Generator I</t>
  </si>
  <si>
    <t>Covert Jump Portal Generator I</t>
  </si>
  <si>
    <t>Covert Ops Cloaking Device II</t>
  </si>
  <si>
    <t>Crane</t>
  </si>
  <si>
    <t>Crimson Helix Firework (Large)</t>
  </si>
  <si>
    <t>Crimson Scythes Firework</t>
  </si>
  <si>
    <t>Crisium Ice Harvester Upgrade</t>
  </si>
  <si>
    <t>Crokite Mining Crystal I</t>
  </si>
  <si>
    <t>Crokite Mining Crystal II</t>
  </si>
  <si>
    <t>Crop' Gas Cloud Harvester</t>
  </si>
  <si>
    <t>Cross-Lateral Gyrostabilizer I</t>
  </si>
  <si>
    <t>Crossbow' Focused Medium Beam Laser I</t>
  </si>
  <si>
    <t>Crosslink Compact Ballistic Control System</t>
  </si>
  <si>
    <t>Crow</t>
  </si>
  <si>
    <t>Crown Imperial Firework</t>
  </si>
  <si>
    <t>Crucible' Small Cap Battery</t>
  </si>
  <si>
    <t>Crucifier</t>
  </si>
  <si>
    <t>Crucifier Navy Issue</t>
  </si>
  <si>
    <t>Cruise Missile Launcher I</t>
  </si>
  <si>
    <t>Cruise Missile Launcher II</t>
  </si>
  <si>
    <t>Cruor</t>
  </si>
  <si>
    <t>Crusader</t>
  </si>
  <si>
    <t>Curse</t>
  </si>
  <si>
    <t>Cyclone</t>
  </si>
  <si>
    <t>Cyclone Thukker Tribe Edition</t>
  </si>
  <si>
    <t>Cyclops I</t>
  </si>
  <si>
    <t>Cyclops II</t>
  </si>
  <si>
    <t>CZ-4 Compact Gravimetric ECM</t>
  </si>
  <si>
    <t>Dactyl' Type-E Asteroid Analyzer</t>
  </si>
  <si>
    <t>Daemon' Data Analyzer I</t>
  </si>
  <si>
    <t>Dagger</t>
  </si>
  <si>
    <t>Dagon</t>
  </si>
  <si>
    <t>Damage Control I</t>
  </si>
  <si>
    <t>Damage Control II</t>
  </si>
  <si>
    <t>Damavik</t>
  </si>
  <si>
    <t>Damnation</t>
  </si>
  <si>
    <t>Daredevil</t>
  </si>
  <si>
    <t>Dark Blood 25000mm Steel Plates</t>
  </si>
  <si>
    <t>Dark Blood Adaptive Nano Plating</t>
  </si>
  <si>
    <t>Dark Blood Armor EM Hardener</t>
  </si>
  <si>
    <t>Dark Blood Armor Explosive Hardener</t>
  </si>
  <si>
    <t>Dark Blood Armor Kinetic Hardener</t>
  </si>
  <si>
    <t>Dark Blood Armor Thermal Hardener</t>
  </si>
  <si>
    <t>Dark Blood Cap Recharger</t>
  </si>
  <si>
    <t>Dark Blood Capacitor Power Relay</t>
  </si>
  <si>
    <t>Dark Blood Capital Armor Repairer</t>
  </si>
  <si>
    <t>Dark Blood Capital Cap Battery</t>
  </si>
  <si>
    <t>Dark Blood Capital Capacitor Booster</t>
  </si>
  <si>
    <t>Dark Blood Capital Energy Neutralizer</t>
  </si>
  <si>
    <t>Dark Blood Capital Energy Nosferatu</t>
  </si>
  <si>
    <t>Dark Blood Capital Flex Armor Hardener</t>
  </si>
  <si>
    <t>Dark Blood Capital Remote Armor Repairer</t>
  </si>
  <si>
    <t>Dark Blood Dual Giga Beam Laser</t>
  </si>
  <si>
    <t>Dark Blood Dual Giga Pulse Laser</t>
  </si>
  <si>
    <t>Dark Blood Dual Heavy Beam Laser</t>
  </si>
  <si>
    <t>Dark Blood Dual Heavy Pulse Laser</t>
  </si>
  <si>
    <t>Dark Blood Dual Light Beam Laser</t>
  </si>
  <si>
    <t>Dark Blood Dual Light Pulse Laser</t>
  </si>
  <si>
    <t>Dark Blood EM Plating</t>
  </si>
  <si>
    <t>Dark Blood Energized Adaptive Nano Membrane</t>
  </si>
  <si>
    <t>Dark Blood Energized EM Membrane</t>
  </si>
  <si>
    <t>Dark Blood Energized Explosive Membrane</t>
  </si>
  <si>
    <t>Dark Blood Energized Kinetic Membrane</t>
  </si>
  <si>
    <t>Dark Blood Energized Thermal Membrane</t>
  </si>
  <si>
    <t>Dark Blood Explosive Plating</t>
  </si>
  <si>
    <t>Dark Blood Focused Medium Beam Laser</t>
  </si>
  <si>
    <t>Dark Blood Focused Medium Pulse Laser</t>
  </si>
  <si>
    <t>Dark Blood Gamma L</t>
  </si>
  <si>
    <t>Dark Blood Gamma M</t>
  </si>
  <si>
    <t>Dark Blood Gamma S</t>
  </si>
  <si>
    <t>Dark Blood Gamma XL</t>
  </si>
  <si>
    <t>Dark Blood Gatling Pulse Laser</t>
  </si>
  <si>
    <t>Dark Blood Heat Sink</t>
  </si>
  <si>
    <t>Dark Blood Heavy Beam Laser</t>
  </si>
  <si>
    <t>Dark Blood Heavy Capacitor Booster</t>
  </si>
  <si>
    <t>Dark Blood Heavy Energy Neutralizer</t>
  </si>
  <si>
    <t>Dark Blood Heavy Energy Nosferatu</t>
  </si>
  <si>
    <t>Dark Blood Heavy Pulse Laser</t>
  </si>
  <si>
    <t>Dark Blood Infrared L</t>
  </si>
  <si>
    <t>Dark Blood Infrared M</t>
  </si>
  <si>
    <t>Dark Blood Infrared S</t>
  </si>
  <si>
    <t>Dark Blood Infrared XL</t>
  </si>
  <si>
    <t>Dark Blood Kinetic Plating</t>
  </si>
  <si>
    <t>Dark Blood Large Armor Repairer</t>
  </si>
  <si>
    <t>Dark Blood Large EMP Smartbomb</t>
  </si>
  <si>
    <t>Dark Blood Medium Armor Repairer</t>
  </si>
  <si>
    <t>Dark Blood Medium Capacitor Booster</t>
  </si>
  <si>
    <t>Dark Blood Medium EMP Smartbomb</t>
  </si>
  <si>
    <t>Dark Blood Medium Energy Neutralizer</t>
  </si>
  <si>
    <t>Dark Blood Medium Energy Nosferatu</t>
  </si>
  <si>
    <t>Dark Blood Mega Beam Laser</t>
  </si>
  <si>
    <t>Dark Blood Mega Pulse Laser</t>
  </si>
  <si>
    <t>Dark Blood Micro Capacitor Booster</t>
  </si>
  <si>
    <t>Dark Blood Micro EMP Smartbomb</t>
  </si>
  <si>
    <t>Dark Blood Microwave L</t>
  </si>
  <si>
    <t>Dark Blood Microwave M</t>
  </si>
  <si>
    <t>Dark Blood Microwave S</t>
  </si>
  <si>
    <t>Dark Blood Microwave XL</t>
  </si>
  <si>
    <t>Dark Blood Mjolnir F.O.F. Cruise Missile I</t>
  </si>
  <si>
    <t>Dark Blood Mjolnir F.O.F. Heavy Missile I</t>
  </si>
  <si>
    <t>Dark Blood Mjolnir F.O.F. Light Missile I</t>
  </si>
  <si>
    <t>Dark Blood Multifrequency L</t>
  </si>
  <si>
    <t>Dark Blood Multifrequency M</t>
  </si>
  <si>
    <t>Dark Blood Multifrequency S</t>
  </si>
  <si>
    <t>Dark Blood Multifrequency XL</t>
  </si>
  <si>
    <t>Dark Blood Power Diagnostic System</t>
  </si>
  <si>
    <t>Dark Blood Quad Beam Laser</t>
  </si>
  <si>
    <t>Dark Blood Quad Mega Pulse Laser</t>
  </si>
  <si>
    <t>Dark Blood Radio L</t>
  </si>
  <si>
    <t>Dark Blood Radio M</t>
  </si>
  <si>
    <t>Dark Blood Radio S</t>
  </si>
  <si>
    <t>Dark Blood Radio XL</t>
  </si>
  <si>
    <t>Dark Blood Reactor Control Unit</t>
  </si>
  <si>
    <t>Dark Blood Small Armor Repairer</t>
  </si>
  <si>
    <t>Dark Blood Small Capacitor Booster</t>
  </si>
  <si>
    <t>Dark Blood Small EMP Smartbomb</t>
  </si>
  <si>
    <t>Dark Blood Small Energy Neutralizer</t>
  </si>
  <si>
    <t>Dark Blood Small Energy Nosferatu</t>
  </si>
  <si>
    <t>Dark Blood Small Focused Beam Laser</t>
  </si>
  <si>
    <t>Dark Blood Small Focused Pulse Laser</t>
  </si>
  <si>
    <t>Dark Blood Standard L</t>
  </si>
  <si>
    <t>Dark Blood Standard M</t>
  </si>
  <si>
    <t>Dark Blood Standard S</t>
  </si>
  <si>
    <t>Dark Blood Standard XL</t>
  </si>
  <si>
    <t>Dark Blood Stasis Webifier</t>
  </si>
  <si>
    <t>Dark Blood Tachyon Beam Laser</t>
  </si>
  <si>
    <t>Dark Blood Thermal Plating</t>
  </si>
  <si>
    <t>Dark Blood Tracking Disruptor</t>
  </si>
  <si>
    <t>Dark Blood Ultraviolet L</t>
  </si>
  <si>
    <t>Dark Blood Ultraviolet M</t>
  </si>
  <si>
    <t>Dark Blood Ultraviolet S</t>
  </si>
  <si>
    <t>Dark Blood Ultraviolet XL</t>
  </si>
  <si>
    <t>Dark Blood Warp Disruptor</t>
  </si>
  <si>
    <t>Dark Blood Warp Scrambler</t>
  </si>
  <si>
    <t>Dark Blood Xray L</t>
  </si>
  <si>
    <t>Dark Blood Xray M</t>
  </si>
  <si>
    <t>Dark Blood Xray S</t>
  </si>
  <si>
    <t>Dark Blood Xray XL</t>
  </si>
  <si>
    <t>Dark Ochre Mining Crystal I</t>
  </si>
  <si>
    <t>Dark Ochre Mining Crystal II</t>
  </si>
  <si>
    <t>Dart' Servitor</t>
  </si>
  <si>
    <t>Data Analyzer II</t>
  </si>
  <si>
    <t>Data Subverter I</t>
  </si>
  <si>
    <t>DDO Scoped Tracking Disruptor I</t>
  </si>
  <si>
    <t>Deacon</t>
  </si>
  <si>
    <t>Dealer' Light Ion Blaster I</t>
  </si>
  <si>
    <t>Decapitator Light Missile</t>
  </si>
  <si>
    <t>Deep Core Mining Laser I</t>
  </si>
  <si>
    <t>Defender Launcher I</t>
  </si>
  <si>
    <t>Defender Missile I</t>
  </si>
  <si>
    <t>Deimos</t>
  </si>
  <si>
    <t>Delineative' Warp Scrambler</t>
  </si>
  <si>
    <t>Deluge Enduring Burst Jammer</t>
  </si>
  <si>
    <t>Denny Enduring Omnidirectional Tracking Link</t>
  </si>
  <si>
    <t>Depleted Uranium L</t>
  </si>
  <si>
    <t>Depleted Uranium M</t>
  </si>
  <si>
    <t>Depleted Uranium S</t>
  </si>
  <si>
    <t>Depleted Uranium XL</t>
  </si>
  <si>
    <t>Desert Heat' Thermal Dissipation Field</t>
  </si>
  <si>
    <t>Desolation L</t>
  </si>
  <si>
    <t>Desolation M</t>
  </si>
  <si>
    <t>Desolation S</t>
  </si>
  <si>
    <t>Deuce' Co-Processor I</t>
  </si>
  <si>
    <t>Devoter</t>
  </si>
  <si>
    <t>Devourer</t>
  </si>
  <si>
    <t>Discovery Survey Probe I</t>
  </si>
  <si>
    <t>Display Launcher</t>
  </si>
  <si>
    <t>Distributor' Guidance Disruptor</t>
  </si>
  <si>
    <t>Dog_PLACEHOLDER</t>
  </si>
  <si>
    <t>Domination 10000MN Afterburner</t>
  </si>
  <si>
    <t>Domination 100MN Afterburner</t>
  </si>
  <si>
    <t>Domination 10MN Afterburner</t>
  </si>
  <si>
    <t>Domination 1200mm Artillery</t>
  </si>
  <si>
    <t>Domination 125mm Autocannon</t>
  </si>
  <si>
    <t>Domination 1400mm Howitzer Artillery</t>
  </si>
  <si>
    <t>Domination 150mm Autocannon</t>
  </si>
  <si>
    <t>Domination 1MN Afterburner</t>
  </si>
  <si>
    <t>Domination 200mm Autocannon</t>
  </si>
  <si>
    <t>Domination 220mm Autocannon</t>
  </si>
  <si>
    <t>Domination 250mm Artillery</t>
  </si>
  <si>
    <t>Domination 280mm Howitzer Artillery</t>
  </si>
  <si>
    <t>Domination 425mm Autocannon</t>
  </si>
  <si>
    <t>Domination 50000MN Microwarpdrive</t>
  </si>
  <si>
    <t>Domination 500MN Microwarpdrive</t>
  </si>
  <si>
    <t>Domination 50MN Microwarpdrive</t>
  </si>
  <si>
    <t>Domination 5MN Microwarpdrive</t>
  </si>
  <si>
    <t>Domination 650mm Artillery</t>
  </si>
  <si>
    <t>Domination 720mm Howitzer Artillery</t>
  </si>
  <si>
    <t>Domination 800mm Repeating Cannon</t>
  </si>
  <si>
    <t>Domination Adaptive Invulnerability Field</t>
  </si>
  <si>
    <t>Domination Adaptive Nano Plating</t>
  </si>
  <si>
    <t>Domination Armor EM Hardener</t>
  </si>
  <si>
    <t>Domination Armor Explosive Hardener</t>
  </si>
  <si>
    <t>Domination Armor Kinetic Hardener</t>
  </si>
  <si>
    <t>Domination Armor Thermal Hardener</t>
  </si>
  <si>
    <t>Domination Ballistic Control System</t>
  </si>
  <si>
    <t>Domination Capital Cap Battery</t>
  </si>
  <si>
    <t>Domination Capital Flex Shield Hardener</t>
  </si>
  <si>
    <t>Domination Capital Remote Shield Booster</t>
  </si>
  <si>
    <t>Domination Capital Shield Booster</t>
  </si>
  <si>
    <t>Domination Capital Shield Extender</t>
  </si>
  <si>
    <t>Domination Carbonized Lead L</t>
  </si>
  <si>
    <t>Domination Carbonized Lead M</t>
  </si>
  <si>
    <t>Domination Carbonized Lead S</t>
  </si>
  <si>
    <t>Domination Carbonized Lead XL</t>
  </si>
  <si>
    <t>Domination Cruise Missile Launcher</t>
  </si>
  <si>
    <t>Domination Depleted Uranium L</t>
  </si>
  <si>
    <t>Domination Depleted Uranium M</t>
  </si>
  <si>
    <t>Domination Depleted Uranium S</t>
  </si>
  <si>
    <t>Domination Depleted Uranium XL</t>
  </si>
  <si>
    <t>Domination Dual 180mm Autocannon</t>
  </si>
  <si>
    <t>Domination Dual 425mm Autocannon</t>
  </si>
  <si>
    <t>Domination Dual 650mm Repeating Cannon</t>
  </si>
  <si>
    <t>Domination EM Plating</t>
  </si>
  <si>
    <t>Domination EM Ward Amplifier</t>
  </si>
  <si>
    <t>Domination EM Ward Field</t>
  </si>
  <si>
    <t>Domination EMP L</t>
  </si>
  <si>
    <t>Domination EMP M</t>
  </si>
  <si>
    <t>Domination EMP S</t>
  </si>
  <si>
    <t>Domination EMP XL</t>
  </si>
  <si>
    <t>Domination Explosive Deflection Amplifier</t>
  </si>
  <si>
    <t>Domination Explosive Deflection Field</t>
  </si>
  <si>
    <t>Domination Explosive Plating</t>
  </si>
  <si>
    <t>Domination Fusion L</t>
  </si>
  <si>
    <t>Domination Fusion M</t>
  </si>
  <si>
    <t>Domination Fusion S</t>
  </si>
  <si>
    <t>Domination Fusion XL</t>
  </si>
  <si>
    <t>Domination Gyrostabilizer</t>
  </si>
  <si>
    <t>Domination Heavy Assault Missile Launcher</t>
  </si>
  <si>
    <t>Domination Heavy Missile Launcher</t>
  </si>
  <si>
    <t>Domination Heavy Stasis Grappler</t>
  </si>
  <si>
    <t>Domination Heavy Warp Disruptor</t>
  </si>
  <si>
    <t>Domination Heavy Warp Scrambler</t>
  </si>
  <si>
    <t>Domination Hexa 2500mm Repeating Cannon</t>
  </si>
  <si>
    <t>Domination Inertial Stabilizers</t>
  </si>
  <si>
    <t>Domination Kinetic Deflection Amplifier</t>
  </si>
  <si>
    <t>Domination Kinetic Deflection Field</t>
  </si>
  <si>
    <t>Domination Kinetic Plating</t>
  </si>
  <si>
    <t>Domination Large Armor Repairer</t>
  </si>
  <si>
    <t>Domination Large Cap Battery</t>
  </si>
  <si>
    <t>Domination Large Proton Smartbomb</t>
  </si>
  <si>
    <t>Domination Large Shield Booster</t>
  </si>
  <si>
    <t>Domination Light Missile Launcher</t>
  </si>
  <si>
    <t>Domination Medium Armor Repairer</t>
  </si>
  <si>
    <t>Domination Medium Cap Battery</t>
  </si>
  <si>
    <t>Domination Medium Proton Smartbomb</t>
  </si>
  <si>
    <t>Domination Medium Shield Booster</t>
  </si>
  <si>
    <t>Domination Micro Proton Smartbomb</t>
  </si>
  <si>
    <t>Domination Nanofiber Structure</t>
  </si>
  <si>
    <t>Domination Nova F.O.F. Cruise Missile I</t>
  </si>
  <si>
    <t>Domination Nova F.O.F. Heavy Missile I</t>
  </si>
  <si>
    <t>Domination Nova F.O.F. Light Missile I</t>
  </si>
  <si>
    <t>Domination Nuclear L</t>
  </si>
  <si>
    <t>Domination Nuclear M</t>
  </si>
  <si>
    <t>Domination Nuclear S</t>
  </si>
  <si>
    <t>Domination Nuclear XL</t>
  </si>
  <si>
    <t>Domination Overdrive Injector</t>
  </si>
  <si>
    <t>Domination Phased Plasma L</t>
  </si>
  <si>
    <t>Domination Phased Plasma M</t>
  </si>
  <si>
    <t>Domination Phased Plasma S</t>
  </si>
  <si>
    <t>Domination Phased Plasma XL</t>
  </si>
  <si>
    <t>Domination Proton L</t>
  </si>
  <si>
    <t>Domination Proton M</t>
  </si>
  <si>
    <t>Domination Proton S</t>
  </si>
  <si>
    <t>Domination Proton XL</t>
  </si>
  <si>
    <t>Domination Quad 3500mm Siege Artillery</t>
  </si>
  <si>
    <t>Domination Quad 800mm Repeating Cannon</t>
  </si>
  <si>
    <t>Domination Rapid Heavy Missile Launcher</t>
  </si>
  <si>
    <t>Domination Rapid Light Missile Launcher</t>
  </si>
  <si>
    <t>Domination Rocket Launcher</t>
  </si>
  <si>
    <t>Domination Shield Boost Amplifier</t>
  </si>
  <si>
    <t>Domination Small Armor Repairer</t>
  </si>
  <si>
    <t>Domination Small Cap Battery</t>
  </si>
  <si>
    <t>Domination Small Proton Smartbomb</t>
  </si>
  <si>
    <t>Domination Small Shield Booster</t>
  </si>
  <si>
    <t>Domination Stasis Webifier</t>
  </si>
  <si>
    <t>Domination Target Painter</t>
  </si>
  <si>
    <t>Domination Thermal Dissipation Amplifier</t>
  </si>
  <si>
    <t>Domination Thermal Dissipation Field</t>
  </si>
  <si>
    <t>Domination Thermal Plating</t>
  </si>
  <si>
    <t>Domination Titanium Sabot L</t>
  </si>
  <si>
    <t>Domination Titanium Sabot M</t>
  </si>
  <si>
    <t>Domination Titanium Sabot S</t>
  </si>
  <si>
    <t>Domination Titanium Sabot XL</t>
  </si>
  <si>
    <t>Domination Torpedo Launcher</t>
  </si>
  <si>
    <t>Domination Tracking Enhancer</t>
  </si>
  <si>
    <t>Domination Warp Disruptor</t>
  </si>
  <si>
    <t>Domination Warp Scrambler</t>
  </si>
  <si>
    <t>Domination X-Large Shield Booster</t>
  </si>
  <si>
    <t>Dominix Navy Issue</t>
  </si>
  <si>
    <t>Dominix Quafe Edition</t>
  </si>
  <si>
    <t>Draclira's Modified Adaptive Nano Plating</t>
  </si>
  <si>
    <t>Draclira's Modified Armor EM Hardener</t>
  </si>
  <si>
    <t>Draclira's Modified Armor Explosive Hardener</t>
  </si>
  <si>
    <t>Draclira's Modified Armor Kinetic Hardener</t>
  </si>
  <si>
    <t>Draclira's Modified Armor Thermal Hardener</t>
  </si>
  <si>
    <t>Draclira's Modified Cap Recharger</t>
  </si>
  <si>
    <t>Draclira's Modified Capacitor Power Relay</t>
  </si>
  <si>
    <t>Draclira's Modified Dual Heavy Beam Laser</t>
  </si>
  <si>
    <t>Draclira's Modified EM Plating</t>
  </si>
  <si>
    <t>Draclira's Modified Energized Adaptive Nano Membrane</t>
  </si>
  <si>
    <t>Draclira's Modified Energized EM Membrane</t>
  </si>
  <si>
    <t>Draclira's Modified Energized Explosive Membrane</t>
  </si>
  <si>
    <t>Draclira's Modified Energized Kinetic Membrane</t>
  </si>
  <si>
    <t>Draclira's Modified Energized Thermal Membrane</t>
  </si>
  <si>
    <t>Draclira's Modified Explosive Plating</t>
  </si>
  <si>
    <t>Draclira's Modified Heat Sink</t>
  </si>
  <si>
    <t>Draclira's Modified Heavy Capacitor Booster</t>
  </si>
  <si>
    <t>Draclira's Modified Heavy Energy Neutralizer</t>
  </si>
  <si>
    <t>Draclira's Modified Heavy Energy Nosferatu</t>
  </si>
  <si>
    <t>Draclira's Modified Kinetic Plating</t>
  </si>
  <si>
    <t>Draclira's Modified Large Armor Repairer</t>
  </si>
  <si>
    <t>Draclira's Modified Large EMP Smartbomb</t>
  </si>
  <si>
    <t>Draclira's Modified Mega Beam Laser</t>
  </si>
  <si>
    <t>Draclira's Modified Power Diagnostic System</t>
  </si>
  <si>
    <t>Draclira's Modified Reactor Control Unit</t>
  </si>
  <si>
    <t>Draclira's Modified Tachyon Beam Laser</t>
  </si>
  <si>
    <t>Draclira's Modified Thermal Plating</t>
  </si>
  <si>
    <t>Dragonfly I</t>
  </si>
  <si>
    <t>Dragonfly II</t>
  </si>
  <si>
    <t>Dragoon</t>
  </si>
  <si>
    <t>Drake</t>
  </si>
  <si>
    <t>Drake Navy Issue</t>
  </si>
  <si>
    <t>Dread Guristas 125mm Railgun</t>
  </si>
  <si>
    <t>Dread Guristas 150mm Railgun</t>
  </si>
  <si>
    <t>Dread Guristas 200mm Railgun</t>
  </si>
  <si>
    <t>Dread Guristas 250mm Railgun</t>
  </si>
  <si>
    <t>Dread Guristas 350mm Railgun</t>
  </si>
  <si>
    <t>Dread Guristas 425mm Railgun</t>
  </si>
  <si>
    <t>Dread Guristas 75mm Railgun</t>
  </si>
  <si>
    <t>Dread Guristas Adaptive Invulnerability Field</t>
  </si>
  <si>
    <t>Dread Guristas Antimatter Charge L</t>
  </si>
  <si>
    <t>Dread Guristas Antimatter Charge M</t>
  </si>
  <si>
    <t>Dread Guristas Antimatter Charge S</t>
  </si>
  <si>
    <t>Dread Guristas Antimatter Charge XL</t>
  </si>
  <si>
    <t>Dread Guristas Ballistic Control System</t>
  </si>
  <si>
    <t>Dread Guristas Capital Flex Shield Hardener</t>
  </si>
  <si>
    <t>Dread Guristas Capital Remote Shield Booster</t>
  </si>
  <si>
    <t>Dread Guristas Capital Shield Booster</t>
  </si>
  <si>
    <t>Dread Guristas Capital Shield Extender</t>
  </si>
  <si>
    <t>Dread Guristas Cloaking Device</t>
  </si>
  <si>
    <t>Dread Guristas Co-Processor</t>
  </si>
  <si>
    <t>Dread Guristas Cruise Missile Launcher</t>
  </si>
  <si>
    <t>Dread Guristas Drone Damage Amplifier</t>
  </si>
  <si>
    <t>Dread Guristas Dual 150mm Railgun</t>
  </si>
  <si>
    <t>Dread Guristas Dual 250mm Railgun</t>
  </si>
  <si>
    <t>Dread Guristas EM Ward Amplifier</t>
  </si>
  <si>
    <t>Dread Guristas EM Ward Field</t>
  </si>
  <si>
    <t>Dread Guristas Explosive Deflection Amplifier</t>
  </si>
  <si>
    <t>Dread Guristas Explosive Deflection Field</t>
  </si>
  <si>
    <t>Dread Guristas Heavy Assault Missile Launcher</t>
  </si>
  <si>
    <t>Dread Guristas Heavy Missile Launcher</t>
  </si>
  <si>
    <t>Dread Guristas Inferno Cruise Missile</t>
  </si>
  <si>
    <t>Dread Guristas Inferno Heavy Assault Missile</t>
  </si>
  <si>
    <t>Dread Guristas Inferno Heavy Missile</t>
  </si>
  <si>
    <t>Dread Guristas Inferno Light Missile</t>
  </si>
  <si>
    <t>Dread Guristas Inferno Rocket</t>
  </si>
  <si>
    <t>Dread Guristas Inferno Torpedo</t>
  </si>
  <si>
    <t>Dread Guristas Iridium Charge L</t>
  </si>
  <si>
    <t>Dread Guristas Iridium Charge M</t>
  </si>
  <si>
    <t>Dread Guristas Iridium Charge S</t>
  </si>
  <si>
    <t>Dread Guristas Iridium Charge XL</t>
  </si>
  <si>
    <t>Dread Guristas Iron Charge L</t>
  </si>
  <si>
    <t>Dread Guristas Iron Charge M</t>
  </si>
  <si>
    <t>Dread Guristas Iron Charge S</t>
  </si>
  <si>
    <t>Dread Guristas Iron Charge XL</t>
  </si>
  <si>
    <t>Dread Guristas Kinetic Deflection Amplifier</t>
  </si>
  <si>
    <t>Dread Guristas Kinetic Deflection Field</t>
  </si>
  <si>
    <t>Dread Guristas Large Graviton Smartbomb</t>
  </si>
  <si>
    <t>Dread Guristas Large Shield Booster</t>
  </si>
  <si>
    <t>Dread Guristas Lead Charge L</t>
  </si>
  <si>
    <t>Dread Guristas Lead Charge M</t>
  </si>
  <si>
    <t>Dread Guristas Lead Charge S</t>
  </si>
  <si>
    <t>Dread Guristas Lead Charge XL</t>
  </si>
  <si>
    <t>Dread Guristas Light Missile Launcher</t>
  </si>
  <si>
    <t>Dread Guristas Medium Graviton Smartbomb</t>
  </si>
  <si>
    <t>Dread Guristas Medium Shield Booster</t>
  </si>
  <si>
    <t>Dread Guristas Micro Graviton Smartbomb</t>
  </si>
  <si>
    <t>Dread Guristas Mjolnir Cruise Missile</t>
  </si>
  <si>
    <t>Dread Guristas Mjolnir Heavy Assault Missile</t>
  </si>
  <si>
    <t>Dread Guristas Mjolnir Heavy Missile</t>
  </si>
  <si>
    <t>Dread Guristas Mjolnir Light Missile</t>
  </si>
  <si>
    <t>Dread Guristas Mjolnir Rocket</t>
  </si>
  <si>
    <t>Dread Guristas Mjolnir Torpedo</t>
  </si>
  <si>
    <t>Dread Guristas Multispectral ECM</t>
  </si>
  <si>
    <t>Dread Guristas Nova Cruise Missile</t>
  </si>
  <si>
    <t>Dread Guristas Nova Heavy Assault Missile</t>
  </si>
  <si>
    <t>Dread Guristas Nova Heavy Missile</t>
  </si>
  <si>
    <t>Dread Guristas Nova Light Missile</t>
  </si>
  <si>
    <t>Dread Guristas Nova Rocket</t>
  </si>
  <si>
    <t>Dread Guristas Nova Torpedo</t>
  </si>
  <si>
    <t>Dread Guristas Omnidirectional Tracking Enhancer</t>
  </si>
  <si>
    <t>Dread Guristas Plutonium Charge L</t>
  </si>
  <si>
    <t>Dread Guristas Plutonium Charge M</t>
  </si>
  <si>
    <t>Dread Guristas Plutonium Charge S</t>
  </si>
  <si>
    <t>Dread Guristas Plutonium Charge XL</t>
  </si>
  <si>
    <t>Dread Guristas Rapid Heavy Missile Launcher</t>
  </si>
  <si>
    <t>Dread Guristas Rapid Light Missile Launcher</t>
  </si>
  <si>
    <t>Dread Guristas Rapid Torpedo Launcher</t>
  </si>
  <si>
    <t>Dread Guristas Rocket Launcher</t>
  </si>
  <si>
    <t>Dread Guristas Scourge Cruise Missile</t>
  </si>
  <si>
    <t>Dread Guristas Scourge F.O.F. Cruise Missile I</t>
  </si>
  <si>
    <t>Dread Guristas Scourge F.O.F. Heavy Missile I</t>
  </si>
  <si>
    <t>Dread Guristas Scourge F.O.F. Light Missile I</t>
  </si>
  <si>
    <t>Dread Guristas Scourge Heavy Assault Missile</t>
  </si>
  <si>
    <t>Dread Guristas Scourge Heavy Missile</t>
  </si>
  <si>
    <t>Dread Guristas Scourge Light Missile</t>
  </si>
  <si>
    <t>Dread Guristas Scourge Rocket</t>
  </si>
  <si>
    <t>Dread Guristas Scourge Torpedo</t>
  </si>
  <si>
    <t>Dread Guristas Shield Boost Amplifier</t>
  </si>
  <si>
    <t>Dread Guristas Shield Flux Coil</t>
  </si>
  <si>
    <t>Dread Guristas Small Graviton Smartbomb</t>
  </si>
  <si>
    <t>Dread Guristas Small Shield Booster</t>
  </si>
  <si>
    <t>Dread Guristas Stasis Webifier</t>
  </si>
  <si>
    <t>Dread Guristas Thermal Dissipation Amplifier</t>
  </si>
  <si>
    <t>Dread Guristas Thermal Dissipation Field</t>
  </si>
  <si>
    <t>Dread Guristas Thorium Charge L</t>
  </si>
  <si>
    <t>Dread Guristas Thorium Charge M</t>
  </si>
  <si>
    <t>Dread Guristas Thorium Charge S</t>
  </si>
  <si>
    <t>Dread Guristas Thorium Charge XL</t>
  </si>
  <si>
    <t>Dread Guristas Torpedo Launcher</t>
  </si>
  <si>
    <t>Dread Guristas Tungsten Charge L</t>
  </si>
  <si>
    <t>Dread Guristas Tungsten Charge M</t>
  </si>
  <si>
    <t>Dread Guristas Tungsten Charge S</t>
  </si>
  <si>
    <t>Dread Guristas Tungsten Charge XL</t>
  </si>
  <si>
    <t>Dread Guristas Uranium Charge L</t>
  </si>
  <si>
    <t>Dread Guristas Uranium Charge M</t>
  </si>
  <si>
    <t>Dread Guristas Uranium Charge S</t>
  </si>
  <si>
    <t>Dread Guristas Uranium Charge XL</t>
  </si>
  <si>
    <t>Dread Guristas Warp Disruptor</t>
  </si>
  <si>
    <t>Dread Guristas Warp Scrambler</t>
  </si>
  <si>
    <t>Dread Guristas X-Large Shield Booster</t>
  </si>
  <si>
    <t>Dread Guristas XL Cruise Missile Launcher</t>
  </si>
  <si>
    <t>Dread Guristas XL Torpedo Launcher</t>
  </si>
  <si>
    <t>Dromi I</t>
  </si>
  <si>
    <t>Dromi II</t>
  </si>
  <si>
    <t>Drone Damage Amplifier I</t>
  </si>
  <si>
    <t>Drone Damage Amplifier II</t>
  </si>
  <si>
    <t>Drone Damage Rig I</t>
  </si>
  <si>
    <t>Drone Damage Rig II</t>
  </si>
  <si>
    <t>Drone Link Augmentor II</t>
  </si>
  <si>
    <t>Drone Navigation Computer I</t>
  </si>
  <si>
    <t>Drone Navigation Computer II</t>
  </si>
  <si>
    <t>Dual 1000mm Railgun I</t>
  </si>
  <si>
    <t>Dual 1000mm Railgun II</t>
  </si>
  <si>
    <t>Dual 150mm 'Scout' Accelerator Cannon</t>
  </si>
  <si>
    <t>Dual 150mm Carbide Railgun I</t>
  </si>
  <si>
    <t>Dual 150mm Compressed Coil Gun I</t>
  </si>
  <si>
    <t>Dual 150mm Prototype Gauss Gun</t>
  </si>
  <si>
    <t>Dual 150mm Railgun I</t>
  </si>
  <si>
    <t>Dual 150mm Railgun II</t>
  </si>
  <si>
    <t>Dual 180mm 'Scout' Autocannon I</t>
  </si>
  <si>
    <t>Dual 180mm AutoCannon I</t>
  </si>
  <si>
    <t>Dual 180mm AutoCannon II</t>
  </si>
  <si>
    <t>Dual 180mm Carbine Repeating Cannon I</t>
  </si>
  <si>
    <t>Dual 180mm Gallium Machine Gun</t>
  </si>
  <si>
    <t>Dual 180mm Prototype Automatic Cannon</t>
  </si>
  <si>
    <t>Dual 250mm 'Scout' Accelerator Cannon</t>
  </si>
  <si>
    <t>Dual 250mm Carbide Railgun I</t>
  </si>
  <si>
    <t>Dual 250mm Compressed Coil Gun I</t>
  </si>
  <si>
    <t>Dual 250mm Prototype Gauss Gun</t>
  </si>
  <si>
    <t>Dual 250mm Railgun I</t>
  </si>
  <si>
    <t>Dual 250mm Railgun II</t>
  </si>
  <si>
    <t>Dual 425mm 'Scout' Autocannon I</t>
  </si>
  <si>
    <t>Dual 425mm AutoCannon I</t>
  </si>
  <si>
    <t>Dual 425mm AutoCannon II</t>
  </si>
  <si>
    <t>Dual 425mm Carbine Repeating Cannon I</t>
  </si>
  <si>
    <t>Dual 425mm Gallium Machine Gun</t>
  </si>
  <si>
    <t>Dual 425mm Prototype Automatic Cannon</t>
  </si>
  <si>
    <t>Dual 650mm 'Scout' Repeating Cannon I</t>
  </si>
  <si>
    <t>Dual 650mm Carbine Repeating Cannon I</t>
  </si>
  <si>
    <t>Dual 650mm Gallium Repeating Cannon</t>
  </si>
  <si>
    <t>Dual 650mm Prototype Automatic Cannon</t>
  </si>
  <si>
    <t>Dual 650mm Repeating Cannon I</t>
  </si>
  <si>
    <t>Dual 650mm Repeating Cannon II</t>
  </si>
  <si>
    <t>Dual Afocal Heavy Maser I</t>
  </si>
  <si>
    <t>Dual Afocal Light Maser I</t>
  </si>
  <si>
    <t>Dual Afocal Pulse Maser I</t>
  </si>
  <si>
    <t>Dual Anode Heavy Particle Stream I</t>
  </si>
  <si>
    <t>Dual Anode Light Particle Stream I</t>
  </si>
  <si>
    <t>Dual Anode Pulse Particle Stream I</t>
  </si>
  <si>
    <t>Dual Diode Mining Laser I</t>
  </si>
  <si>
    <t>Dual Giga Beam Laser I</t>
  </si>
  <si>
    <t>Dual Giga Beam Laser II</t>
  </si>
  <si>
    <t>Dual Giga Pulse Laser I</t>
  </si>
  <si>
    <t>Dual Giga Pulse Laser II</t>
  </si>
  <si>
    <t>Dual Heavy Afocal Pulse Maser I</t>
  </si>
  <si>
    <t>Dual Heavy Anode Pulse Particle Stream I</t>
  </si>
  <si>
    <t>Dual Heavy Beam Laser I</t>
  </si>
  <si>
    <t>Dual Heavy Beam Laser II</t>
  </si>
  <si>
    <t>Dual Heavy Modal Pulse Laser I</t>
  </si>
  <si>
    <t>Dual Heavy Modulated Pulse Energy Beam I</t>
  </si>
  <si>
    <t>Dual Heavy Pulse Laser I</t>
  </si>
  <si>
    <t>Dual Heavy Pulse Laser II</t>
  </si>
  <si>
    <t>Dual Light Beam Laser I</t>
  </si>
  <si>
    <t>Dual Light Beam Laser II</t>
  </si>
  <si>
    <t>Dual Light Pulse Laser I</t>
  </si>
  <si>
    <t>Dual Light Pulse Laser II</t>
  </si>
  <si>
    <t>Dual Modal Heavy Laser I</t>
  </si>
  <si>
    <t>Dual Modal Light Laser I</t>
  </si>
  <si>
    <t>Dual Modal Pulse Laser I</t>
  </si>
  <si>
    <t>Dual Modulated Heavy Energy Beam I</t>
  </si>
  <si>
    <t>Dual Modulated Light Energy Beam I</t>
  </si>
  <si>
    <t>Dual Modulated Pulse Energy Beam I</t>
  </si>
  <si>
    <t>Dyad' Co-Processor I</t>
  </si>
  <si>
    <t>E5 Prototype Energy Vampire</t>
  </si>
  <si>
    <t>E50 Prototype Energy Vampire</t>
  </si>
  <si>
    <t>E500 Prototype Energy Vampire</t>
  </si>
  <si>
    <t>Eagle</t>
  </si>
  <si>
    <t>Easy_PLACEHOLDER</t>
  </si>
  <si>
    <t>ECCM - Gravimetric I</t>
  </si>
  <si>
    <t>ECCM - Gravimetric II</t>
  </si>
  <si>
    <t>ECCM - Ladar I</t>
  </si>
  <si>
    <t>ECCM - Ladar II</t>
  </si>
  <si>
    <t>ECCM - Magnetometric I</t>
  </si>
  <si>
    <t>ECCM - Magnetometric II</t>
  </si>
  <si>
    <t>ECCM - Omni I</t>
  </si>
  <si>
    <t>ECCM - Omni II</t>
  </si>
  <si>
    <t>ECCM - Radar I</t>
  </si>
  <si>
    <t>ECCM - Radar II</t>
  </si>
  <si>
    <t>ECCM Projector I</t>
  </si>
  <si>
    <t>ECCM Projector II</t>
  </si>
  <si>
    <t>ECCM Script</t>
  </si>
  <si>
    <t>Echelon</t>
  </si>
  <si>
    <t>Echo</t>
  </si>
  <si>
    <t>ECM Jammer Burst Projector</t>
  </si>
  <si>
    <t>Economist' Tracking Computer I</t>
  </si>
  <si>
    <t>EFFA Compact Assault Damage Control</t>
  </si>
  <si>
    <t>Elara Restrained Mining Laser Upgrade</t>
  </si>
  <si>
    <t>Electron Blaster Cannon I</t>
  </si>
  <si>
    <t>Electron Blaster Cannon II</t>
  </si>
  <si>
    <t>Electron Bomb</t>
  </si>
  <si>
    <t>Electronic Hardening Charge</t>
  </si>
  <si>
    <t>Electronic Superiority Charge</t>
  </si>
  <si>
    <t>Element' Kinetic Plating I</t>
  </si>
  <si>
    <t>EM Ward Amplifier I</t>
  </si>
  <si>
    <t>EM Ward Amplifier II</t>
  </si>
  <si>
    <t>EM Ward Field I</t>
  </si>
  <si>
    <t>EM Ward Field II</t>
  </si>
  <si>
    <t>Emergency Damage Control I</t>
  </si>
  <si>
    <t>Emergency Gravimetric Scanners</t>
  </si>
  <si>
    <t>Emergency Ladar Scanners</t>
  </si>
  <si>
    <t>Emergency Magnetometric Scanners</t>
  </si>
  <si>
    <t>Emergency Multi-Frequency Scanners</t>
  </si>
  <si>
    <t>Emergency RADAR Scanners</t>
  </si>
  <si>
    <t>EMP L</t>
  </si>
  <si>
    <t>EMP M</t>
  </si>
  <si>
    <t>EMP S</t>
  </si>
  <si>
    <t>EMP XL</t>
  </si>
  <si>
    <t>Endurance</t>
  </si>
  <si>
    <t>Energized Adaptive Nano Membrane I</t>
  </si>
  <si>
    <t>Energized Adaptive Nano Membrane II</t>
  </si>
  <si>
    <t>Energized Armor Layering Membrane I</t>
  </si>
  <si>
    <t>Energized Armor Layering Membrane II</t>
  </si>
  <si>
    <t>Energized EM Membrane I</t>
  </si>
  <si>
    <t>Energized EM Membrane II</t>
  </si>
  <si>
    <t>Energized Explosive Membrane I</t>
  </si>
  <si>
    <t>Energized Explosive Membrane II</t>
  </si>
  <si>
    <t>Energized Kinetic Membrane I</t>
  </si>
  <si>
    <t>Energized Kinetic Membrane II</t>
  </si>
  <si>
    <t>Energized Thermal Membrane I</t>
  </si>
  <si>
    <t>Energized Thermal Membrane II</t>
  </si>
  <si>
    <t>Energy Neutralization Burst Projector</t>
  </si>
  <si>
    <t>Enfeebling Scoped Ladar ECM</t>
  </si>
  <si>
    <t>Enforcer</t>
  </si>
  <si>
    <t>Enterprise' Remote Tracking Computer</t>
  </si>
  <si>
    <t>Entosis Link I</t>
  </si>
  <si>
    <t>Entosis Link II</t>
  </si>
  <si>
    <t>Entrepreneur' Remote Sensor Booster</t>
  </si>
  <si>
    <t>Entropic Radiation Sink I</t>
  </si>
  <si>
    <t>Entropic Radiation Sink II</t>
  </si>
  <si>
    <t>Enyo</t>
  </si>
  <si>
    <t>Eos</t>
  </si>
  <si>
    <t>EP-R Argon Ion Basic Excavation Pulse</t>
  </si>
  <si>
    <t>EP-S Gaussian Scoped Mining Laser</t>
  </si>
  <si>
    <t>Equite I</t>
  </si>
  <si>
    <t>Equite II</t>
  </si>
  <si>
    <t>Erin Mining Laser Upgrade</t>
  </si>
  <si>
    <t>Erinye</t>
  </si>
  <si>
    <t>Eris</t>
  </si>
  <si>
    <t>Eros Blossom Firework</t>
  </si>
  <si>
    <t>Estamel's Modified 350mm Railgun</t>
  </si>
  <si>
    <t>Estamel's Modified 425mm Railgun</t>
  </si>
  <si>
    <t>Estamel's Modified Adaptive Invulnerability Field</t>
  </si>
  <si>
    <t>Estamel's Modified Ballistic Control System</t>
  </si>
  <si>
    <t>Estamel's Modified Cloaking Device</t>
  </si>
  <si>
    <t>Estamel's Modified Co-Processor</t>
  </si>
  <si>
    <t>Estamel's Modified Cruise Missile Launcher</t>
  </si>
  <si>
    <t>Estamel's Modified Dual 250mm Railgun</t>
  </si>
  <si>
    <t>Estamel's Modified EM Ward Amplifier</t>
  </si>
  <si>
    <t>Estamel's Modified EM Ward Field</t>
  </si>
  <si>
    <t>Estamel's Modified Explosive Deflection Amplifier</t>
  </si>
  <si>
    <t>Estamel's Modified Explosive Deflection Field</t>
  </si>
  <si>
    <t>Estamel's Modified Kinetic Deflection Amplifier</t>
  </si>
  <si>
    <t>Estamel's Modified Kinetic Deflection Field</t>
  </si>
  <si>
    <t>Estamel's Modified Large Graviton Smartbomb</t>
  </si>
  <si>
    <t>Estamel's Modified Large Shield Booster</t>
  </si>
  <si>
    <t>Estamel's Modified Multispectral ECM</t>
  </si>
  <si>
    <t>Estamel's Modified Rapid Heavy Missile Launcher</t>
  </si>
  <si>
    <t>Estamel's Modified Shield Boost Amplifier</t>
  </si>
  <si>
    <t>Estamel's Modified Thermal Dissipation Amplifier</t>
  </si>
  <si>
    <t>Estamel's Modified Thermal Dissipation Field</t>
  </si>
  <si>
    <t>Estamel's Modified Torpedo Launcher</t>
  </si>
  <si>
    <t>Estamel's Modified X-Large Shield Booster</t>
  </si>
  <si>
    <t>Etana</t>
  </si>
  <si>
    <t>Eutectic Compact Cap Recharger</t>
  </si>
  <si>
    <t>Evasive Maneuvers Charge</t>
  </si>
  <si>
    <t>Exceptional Moon Ore Mining Crystal I</t>
  </si>
  <si>
    <t>Exceptional Moon Ore Mining Crystal II</t>
  </si>
  <si>
    <t>Executioner</t>
  </si>
  <si>
    <t>Executive' Remote Sensor Dampener</t>
  </si>
  <si>
    <t>Exequror</t>
  </si>
  <si>
    <t>Exequror Navy Issue</t>
  </si>
  <si>
    <t>Expanded Cargohold I</t>
  </si>
  <si>
    <t>Expanded Cargohold II</t>
  </si>
  <si>
    <t>Expanded Probe Launcher I</t>
  </si>
  <si>
    <t>Expanded Probe Launcher II</t>
  </si>
  <si>
    <t>Experimental Armor EM Hardener I</t>
  </si>
  <si>
    <t>Experimental Armor Explosive Hardener I</t>
  </si>
  <si>
    <t>Experimental Armor Kinetic Hardener I</t>
  </si>
  <si>
    <t>Experimental Armor Thermal Hardener I</t>
  </si>
  <si>
    <t>Experimental Energized Adaptive Nano Membrane I</t>
  </si>
  <si>
    <t>Experimental Energized Armor Layering Membrane I</t>
  </si>
  <si>
    <t>Experimental Energized EM Membrane I</t>
  </si>
  <si>
    <t>Experimental Energized Explosive Membrane I</t>
  </si>
  <si>
    <t>Experimental Energized Kinetic Membrane I</t>
  </si>
  <si>
    <t>Experimental Energized Thermal Membrane I</t>
  </si>
  <si>
    <t>Experimental Explosive Plating I</t>
  </si>
  <si>
    <t>Experimental Hyperspatial Accelerator</t>
  </si>
  <si>
    <t>Experimental Jump Drive Economizer</t>
  </si>
  <si>
    <t>Experimental Kinetic Plating I</t>
  </si>
  <si>
    <t>Experimental SV-2000 Rapid Light Missile Launcher</t>
  </si>
  <si>
    <t>Experimental TE-2100 Light Missile Launcher</t>
  </si>
  <si>
    <t>Experimental Thermal Plating I</t>
  </si>
  <si>
    <t>Experimental XT-2800 Heavy Assault Missile Launcher I</t>
  </si>
  <si>
    <t>Experimental ZW-4100 Torpedo Launcher</t>
  </si>
  <si>
    <t>Explosive Deflection Amplifier I</t>
  </si>
  <si>
    <t>Explosive Deflection Amplifier II</t>
  </si>
  <si>
    <t>Explosive Deflection Field I</t>
  </si>
  <si>
    <t>Explosive Deflection Field II</t>
  </si>
  <si>
    <t>Explosive Plating I</t>
  </si>
  <si>
    <t>Explosive Plating II</t>
  </si>
  <si>
    <t>Extra Gravimetric ECCM Scanning Array I</t>
  </si>
  <si>
    <t>Extra Ladar ECCM Scanning Array I</t>
  </si>
  <si>
    <t>Extra Magnetometric ECCM Scanning Array I</t>
  </si>
  <si>
    <t>Extra Radar ECCM Scanning Array I</t>
  </si>
  <si>
    <t>Extruded Compact Heat Sink</t>
  </si>
  <si>
    <t>F-12 Enduring Tracking Computer</t>
  </si>
  <si>
    <t>F-23 Compact Remote Sensor Booster</t>
  </si>
  <si>
    <t>F-293 Scoped Remote Tracking Computer</t>
  </si>
  <si>
    <t>F-42 Reiterative Gravimetric Backup Sensors</t>
  </si>
  <si>
    <t>F-42 Reiterative Ladar Backup Sensors</t>
  </si>
  <si>
    <t>F-42 Reiterative Magnetometric Backup Sensors</t>
  </si>
  <si>
    <t>F-42 Reiterative Multi-Frequency Backup Sensors</t>
  </si>
  <si>
    <t>F-42 Reiterative RADAR Backup Sensors</t>
  </si>
  <si>
    <t>F-43 Repetitive Gravimetric Backup Sensors</t>
  </si>
  <si>
    <t>F-43 Repetitive Ladar Backup Sensors</t>
  </si>
  <si>
    <t>F-43 Repetitive Magnetometric Backup Sensors</t>
  </si>
  <si>
    <t>F-43 Repetitive Multi-Frequency Backup Sensors</t>
  </si>
  <si>
    <t>F-43 Repetitive RADAR Backup Sensors</t>
  </si>
  <si>
    <t>F-89 Compact Signal Amplifier</t>
  </si>
  <si>
    <t>F-90 Compact Sensor Booster</t>
  </si>
  <si>
    <t>F-90 Positional Signal Amplifier</t>
  </si>
  <si>
    <t>F-a10 Buffer Capacitor Regenerator</t>
  </si>
  <si>
    <t>F-AQ Delay-Line Scan Tracking Subroutines</t>
  </si>
  <si>
    <t>F-aQ Phase Code Tracking Subroutines</t>
  </si>
  <si>
    <t>F-b10 Nominal Capacitor Regenerator</t>
  </si>
  <si>
    <t>F-M2 Weapon Inertial Suspensor</t>
  </si>
  <si>
    <t>F-M3 Munition Inertial Suspensor</t>
  </si>
  <si>
    <t>F84 Local Damage System</t>
  </si>
  <si>
    <t>F85 Peripheral Damage System I</t>
  </si>
  <si>
    <t>Faint Epsilon Scoped Warp Scrambler</t>
  </si>
  <si>
    <t>Faint Phase Inversion ECM I</t>
  </si>
  <si>
    <t>Faint Scoped Warp Disruptor</t>
  </si>
  <si>
    <t>Falcon</t>
  </si>
  <si>
    <t>Fangs of the Serpent Firework</t>
  </si>
  <si>
    <t>Federation Navy 100mm Steel Plates</t>
  </si>
  <si>
    <t>Federation Navy 100MN Afterburner</t>
  </si>
  <si>
    <t>Federation Navy 10MN Afterburner</t>
  </si>
  <si>
    <t>Federation Navy 125mm Railgun</t>
  </si>
  <si>
    <t>Federation Navy 150mm Railgun</t>
  </si>
  <si>
    <t>Federation Navy 1600mm Steel Plates</t>
  </si>
  <si>
    <t>Federation Navy 1MN Afterburner</t>
  </si>
  <si>
    <t>Federation Navy 200mm Railgun</t>
  </si>
  <si>
    <t>Federation Navy 200mm Steel Plates</t>
  </si>
  <si>
    <t>Federation Navy 250mm Railgun</t>
  </si>
  <si>
    <t>Federation Navy 350mm Railgun</t>
  </si>
  <si>
    <t>Federation Navy 400mm Steel Plates</t>
  </si>
  <si>
    <t>Federation Navy 425mm Railgun</t>
  </si>
  <si>
    <t>Federation Navy 500MN Microwarpdrive</t>
  </si>
  <si>
    <t>Federation Navy 50MN Microwarpdrive</t>
  </si>
  <si>
    <t>Federation Navy 5MN Microwarpdrive</t>
  </si>
  <si>
    <t>Federation Navy 75mm Railgun</t>
  </si>
  <si>
    <t>Federation Navy 800mm Steel Plates</t>
  </si>
  <si>
    <t>Federation Navy Adaptive Nano Plating</t>
  </si>
  <si>
    <t>Federation Navy Antimatter Charge L</t>
  </si>
  <si>
    <t>Federation Navy Antimatter Charge M</t>
  </si>
  <si>
    <t>Federation Navy Antimatter Charge S</t>
  </si>
  <si>
    <t>Federation Navy Armor EM Hardener</t>
  </si>
  <si>
    <t>Federation Navy Armor Explosive Hardener</t>
  </si>
  <si>
    <t>Federation Navy Armor Kinetic Hardener</t>
  </si>
  <si>
    <t>Federation Navy Armor Thermal Hardener</t>
  </si>
  <si>
    <t>Federation Navy Co-Processor</t>
  </si>
  <si>
    <t>Federation Navy Comet</t>
  </si>
  <si>
    <t>Federation Navy Drone Damage Amplifier</t>
  </si>
  <si>
    <t>Federation Navy Drone Navigation Computer</t>
  </si>
  <si>
    <t>Federation Navy Dual 150mm Railgun</t>
  </si>
  <si>
    <t>Federation Navy Dual 250mm Railgun</t>
  </si>
  <si>
    <t>Federation Navy Electron Blaster Cannon</t>
  </si>
  <si>
    <t>Federation Navy EM Plating</t>
  </si>
  <si>
    <t>Federation Navy Energized Adaptive Nano Membrane</t>
  </si>
  <si>
    <t>Federation Navy Energized EM Membrane</t>
  </si>
  <si>
    <t>Federation Navy Energized Explosive Membrane</t>
  </si>
  <si>
    <t>Federation Navy Energized Kinetic Membrane</t>
  </si>
  <si>
    <t>Federation Navy Energized Thermal Membrane</t>
  </si>
  <si>
    <t>Federation Navy Explosive Plating</t>
  </si>
  <si>
    <t>Federation Navy Heavy Electron Blaster</t>
  </si>
  <si>
    <t>Federation Navy Heavy Ion Blaster</t>
  </si>
  <si>
    <t>Federation Navy Heavy Neutron Blaster</t>
  </si>
  <si>
    <t>Federation Navy Inferno Auto-Targeting Cruise Missile I</t>
  </si>
  <si>
    <t>Federation Navy Inferno Auto-Targeting Heavy Missile I</t>
  </si>
  <si>
    <t>Federation Navy Inferno Auto-Targeting Light Missile I</t>
  </si>
  <si>
    <t>Federation Navy Ion Blaster Cannon</t>
  </si>
  <si>
    <t>Federation Navy Iridium Charge L</t>
  </si>
  <si>
    <t>Federation Navy Iridium Charge M</t>
  </si>
  <si>
    <t>Federation Navy Iridium Charge S</t>
  </si>
  <si>
    <t>Federation Navy Iron Charge L</t>
  </si>
  <si>
    <t>Federation Navy Iron Charge M</t>
  </si>
  <si>
    <t>Federation Navy Iron Charge S</t>
  </si>
  <si>
    <t>Federation Navy Kinetic Plating</t>
  </si>
  <si>
    <t>Federation Navy Large Armor Repairer</t>
  </si>
  <si>
    <t>Federation Navy Large Plasma Smartbomb</t>
  </si>
  <si>
    <t>Federation Navy Lead Charge L</t>
  </si>
  <si>
    <t>Federation Navy Lead Charge M</t>
  </si>
  <si>
    <t>Federation Navy Lead Charge S</t>
  </si>
  <si>
    <t>Federation Navy Light Electron Blaster</t>
  </si>
  <si>
    <t>Federation Navy Light Ion Blaster</t>
  </si>
  <si>
    <t>Federation Navy Light Neutron Blaster</t>
  </si>
  <si>
    <t>Federation Navy Magnetic Field Stabilizer</t>
  </si>
  <si>
    <t>Federation Navy Medium Armor Repairer</t>
  </si>
  <si>
    <t>Federation Navy Medium Plasma Smartbomb</t>
  </si>
  <si>
    <t>Federation Navy Micro Plasma Smartbomb</t>
  </si>
  <si>
    <t>Federation Navy Neutron Blaster Cannon</t>
  </si>
  <si>
    <t>Federation Navy Omnidirectional Tracking Link</t>
  </si>
  <si>
    <t>Federation Navy Plutonium Charge L</t>
  </si>
  <si>
    <t>Federation Navy Plutonium Charge M</t>
  </si>
  <si>
    <t>Federation Navy Plutonium Charge S</t>
  </si>
  <si>
    <t>Federation Navy Remote Tracking Computer</t>
  </si>
  <si>
    <t>Federation Navy Sensor Booster</t>
  </si>
  <si>
    <t>Federation Navy Small Armor Repairer</t>
  </si>
  <si>
    <t>Federation Navy Small Plasma Smartbomb</t>
  </si>
  <si>
    <t>Federation Navy Stasis Webifier</t>
  </si>
  <si>
    <t>Federation Navy Thermal Plating</t>
  </si>
  <si>
    <t>Federation Navy Thorium Charge L</t>
  </si>
  <si>
    <t>Federation Navy Thorium Charge M</t>
  </si>
  <si>
    <t>Federation Navy Thorium Charge S</t>
  </si>
  <si>
    <t>Federation Navy Tracking Computer</t>
  </si>
  <si>
    <t>Federation Navy Tungsten Charge L</t>
  </si>
  <si>
    <t>Federation Navy Tungsten Charge M</t>
  </si>
  <si>
    <t>Federation Navy Tungsten Charge S</t>
  </si>
  <si>
    <t>Federation Navy Uranium Charge L</t>
  </si>
  <si>
    <t>Federation Navy Uranium Charge M</t>
  </si>
  <si>
    <t>Federation Navy Uranium Charge S</t>
  </si>
  <si>
    <t>Federation Navy Warp Disruptor</t>
  </si>
  <si>
    <t>Federation Navy Warp Scrambler</t>
  </si>
  <si>
    <t>Felon' Ion Blaster Cannon I</t>
  </si>
  <si>
    <t>Ferox</t>
  </si>
  <si>
    <t>Ferox Guristas Edition</t>
  </si>
  <si>
    <t>Festival Launcher</t>
  </si>
  <si>
    <t>FFR Enduring Assault Damage Control</t>
  </si>
  <si>
    <t>Fiend</t>
  </si>
  <si>
    <t>Fighter Support Unit I</t>
  </si>
  <si>
    <t>Fighter Support Unit II</t>
  </si>
  <si>
    <t>Firbolg I</t>
  </si>
  <si>
    <t>Firbolg II</t>
  </si>
  <si>
    <t>Firewall' Signal Amplifier</t>
  </si>
  <si>
    <t>Fixed Parallel Link-Capacitor I</t>
  </si>
  <si>
    <t>Flames of the Rebellion Firework</t>
  </si>
  <si>
    <t>Fleeting Compact Stasis Webifier</t>
  </si>
  <si>
    <t>Fleeting Progressive Warp Scrambler I</t>
  </si>
  <si>
    <t>Fleeting Warp Disruptor I</t>
  </si>
  <si>
    <t>Flycatcher</t>
  </si>
  <si>
    <t>Focused Afocal Medium Maser I</t>
  </si>
  <si>
    <t>Focused Afocal Pulse Maser I</t>
  </si>
  <si>
    <t>Focused Anode Medium Particle Stream I</t>
  </si>
  <si>
    <t>Focused Anode Pulse Particle Stream I</t>
  </si>
  <si>
    <t>Focused Medium Beam Laser I</t>
  </si>
  <si>
    <t>Focused Medium Beam Laser II</t>
  </si>
  <si>
    <t>Focused Medium Pulse Laser I</t>
  </si>
  <si>
    <t>Focused Medium Pulse Laser II</t>
  </si>
  <si>
    <t>Focused Modal Medium Laser I</t>
  </si>
  <si>
    <t>Focused Modal Pulse Laser I</t>
  </si>
  <si>
    <t>Focused Modulated Medium Energy Beam I</t>
  </si>
  <si>
    <t>Focused Modulated Pulse Energy Beam I</t>
  </si>
  <si>
    <t>Focused Void Bomb</t>
  </si>
  <si>
    <t>Focused Warp Disruption Script</t>
  </si>
  <si>
    <t>Focused Warp Scrambling Script</t>
  </si>
  <si>
    <t>Forger' ECCM - Magnetometric I</t>
  </si>
  <si>
    <t>Four Freedoms Firework</t>
  </si>
  <si>
    <t>Fourier Compact Tracking Enhancer</t>
  </si>
  <si>
    <t>Freki</t>
  </si>
  <si>
    <t>Frigoris Restrained Ice Harvester Upgrade</t>
  </si>
  <si>
    <t>Full Duplex' Ballistic Control System</t>
  </si>
  <si>
    <t>Fury</t>
  </si>
  <si>
    <t>Fusion L</t>
  </si>
  <si>
    <t>Fusion M</t>
  </si>
  <si>
    <t>Fusion S</t>
  </si>
  <si>
    <t>Fusion XL</t>
  </si>
  <si>
    <t>FZ-3 Subversive Spatial Destabilizer ECM</t>
  </si>
  <si>
    <t>FZ-3a Enduring Gravimetric ECM</t>
  </si>
  <si>
    <t>Gallente Media Shuttle</t>
  </si>
  <si>
    <t>Gallente Mining Laser</t>
  </si>
  <si>
    <t>Gallente Phenomena Generator</t>
  </si>
  <si>
    <t>Gallente Police Ship</t>
  </si>
  <si>
    <t>Gallium Ample Hexa 2500mm Repeating Cannon</t>
  </si>
  <si>
    <t>Gallium Ample Quad 3500mm Siege Artillery</t>
  </si>
  <si>
    <t>Gallows' Light Missile Launcher</t>
  </si>
  <si>
    <t>Gambler' Ladar ECM</t>
  </si>
  <si>
    <t>Gamma L</t>
  </si>
  <si>
    <t>Gamma M</t>
  </si>
  <si>
    <t>Gamma S</t>
  </si>
  <si>
    <t>Gamma XL</t>
  </si>
  <si>
    <t>Gas Cloud Harvester I</t>
  </si>
  <si>
    <t>Gas Cloud Harvester II</t>
  </si>
  <si>
    <t>Gatherer</t>
  </si>
  <si>
    <t>Gatling Afocal Maser I</t>
  </si>
  <si>
    <t>Gatling Anode Particle Stream I</t>
  </si>
  <si>
    <t>Gatling Modal Laser I</t>
  </si>
  <si>
    <t>Gatling Modulated Energy Beam I</t>
  </si>
  <si>
    <t>Gatling Pulse Laser I</t>
  </si>
  <si>
    <t>Gatling Pulse Laser II</t>
  </si>
  <si>
    <t>Gauntlet' Small Focused Beam Laser I</t>
  </si>
  <si>
    <t>Gauss Field Balancer</t>
  </si>
  <si>
    <t>Gauss Field Balancer I</t>
  </si>
  <si>
    <t>Gaze Survey Probe I</t>
  </si>
  <si>
    <t>GFX Test Vargur 1/2</t>
  </si>
  <si>
    <t>GFX Test Vargur 2/2</t>
  </si>
  <si>
    <t>Ghost Heavy Missile</t>
  </si>
  <si>
    <t>Ghost' Burst Jammer</t>
  </si>
  <si>
    <t>Gist A-Type 100MN Afterburner</t>
  </si>
  <si>
    <t>Gist A-Type 500MN Microwarpdrive</t>
  </si>
  <si>
    <t>Gist A-Type EM Ward Field</t>
  </si>
  <si>
    <t>Gist A-Type Explosive Deflection Field</t>
  </si>
  <si>
    <t>Gist A-Type Kinetic Deflection Field</t>
  </si>
  <si>
    <t>Gist A-Type Large Shield Booster</t>
  </si>
  <si>
    <t>Gist A-Type Shield Boost Amplifier</t>
  </si>
  <si>
    <t>Gist A-Type Thermal Dissipation Field</t>
  </si>
  <si>
    <t>Gist A-Type X-Large Shield Booster</t>
  </si>
  <si>
    <t>Gist B-Type 100MN Afterburner</t>
  </si>
  <si>
    <t>Gist B-Type 500MN Microwarpdrive</t>
  </si>
  <si>
    <t>Gist B-Type EM Ward Field</t>
  </si>
  <si>
    <t>Gist B-Type Explosive Deflection Field</t>
  </si>
  <si>
    <t>Gist B-Type Kinetic Deflection Field</t>
  </si>
  <si>
    <t>Gist B-Type Large Shield Booster</t>
  </si>
  <si>
    <t>Gist B-Type Shield Boost Amplifier</t>
  </si>
  <si>
    <t>Gist B-Type Thermal Dissipation Field</t>
  </si>
  <si>
    <t>Gist B-Type X-Large Shield Booster</t>
  </si>
  <si>
    <t>Gist C-Type 100MN Afterburner</t>
  </si>
  <si>
    <t>Gist C-Type 500MN Microwarpdrive</t>
  </si>
  <si>
    <t>Gist C-Type EM Ward Field</t>
  </si>
  <si>
    <t>Gist C-Type Explosive Deflection Field</t>
  </si>
  <si>
    <t>Gist C-Type Kinetic Deflection Field</t>
  </si>
  <si>
    <t>Gist C-Type Large Shield Booster</t>
  </si>
  <si>
    <t>Gist C-Type Shield Boost Amplifier</t>
  </si>
  <si>
    <t>Gist C-Type Thermal Dissipation Field</t>
  </si>
  <si>
    <t>Gist C-Type X-Large Shield Booster</t>
  </si>
  <si>
    <t>Gist X-Type 100MN Afterburner</t>
  </si>
  <si>
    <t>Gist X-Type 500MN Microwarpdrive</t>
  </si>
  <si>
    <t>Gist X-Type EM Ward Field</t>
  </si>
  <si>
    <t>Gist X-Type Explosive Deflection Field</t>
  </si>
  <si>
    <t>Gist X-Type Kinetic Deflection Field</t>
  </si>
  <si>
    <t>Gist X-Type Large Shield Booster</t>
  </si>
  <si>
    <t>Gist X-Type Shield Boost Amplifier</t>
  </si>
  <si>
    <t>Gist X-Type Thermal Dissipation Field</t>
  </si>
  <si>
    <t>Gist X-Type X-Large Shield Booster</t>
  </si>
  <si>
    <t>Gistii A-Type 1MN Afterburner</t>
  </si>
  <si>
    <t>Gistii A-Type 5MN Microwarpdrive</t>
  </si>
  <si>
    <t>Gistii A-Type Small Remote Shield Booster</t>
  </si>
  <si>
    <t>Gistii A-Type Small Shield Booster</t>
  </si>
  <si>
    <t>Gistii B-Type 1MN Afterburner</t>
  </si>
  <si>
    <t>Gistii B-Type 5MN Microwarpdrive</t>
  </si>
  <si>
    <t>Gistii B-Type Small Remote Shield Booster</t>
  </si>
  <si>
    <t>Gistii B-Type Small Shield Booster</t>
  </si>
  <si>
    <t>Gistii C-Type 1MN Afterburner</t>
  </si>
  <si>
    <t>Gistii C-Type 5MN Microwarpdrive</t>
  </si>
  <si>
    <t>Gistii C-Type Small Remote Shield Booster</t>
  </si>
  <si>
    <t>Gistii C-Type Small Shield Booster</t>
  </si>
  <si>
    <t>Gistum A-Type 10MN Afterburner</t>
  </si>
  <si>
    <t>Gistum A-Type 50MN Microwarpdrive</t>
  </si>
  <si>
    <t>Gistum A-Type Adaptive Invulnerability Field</t>
  </si>
  <si>
    <t>Gistum A-Type EM Ward Amplifier</t>
  </si>
  <si>
    <t>Gistum A-Type Explosive Deflection Amplifier</t>
  </si>
  <si>
    <t>Gistum A-Type Kinetic Deflection Amplifier</t>
  </si>
  <si>
    <t>Gistum A-Type Medium Remote Shield Booster</t>
  </si>
  <si>
    <t>Gistum A-Type Medium Shield Booster</t>
  </si>
  <si>
    <t>Gistum A-Type Thermal Dissipation Amplifier</t>
  </si>
  <si>
    <t>Gistum B-Type 10MN Afterburner</t>
  </si>
  <si>
    <t>Gistum B-Type 50MN Microwarpdrive</t>
  </si>
  <si>
    <t>Gistum B-Type Adaptive Invulnerability Field</t>
  </si>
  <si>
    <t>Gistum B-Type EM Ward Amplifier</t>
  </si>
  <si>
    <t>Gistum B-Type Explosive Deflection Amplifier</t>
  </si>
  <si>
    <t>Gistum B-Type Kinetic Deflection Amplifier</t>
  </si>
  <si>
    <t>Gistum B-Type Medium Remote Shield Booster</t>
  </si>
  <si>
    <t>Gistum B-Type Medium Shield Booster</t>
  </si>
  <si>
    <t>Gistum B-Type Thermal Dissipation Amplifier</t>
  </si>
  <si>
    <t>Gistum C-Type 10MN Afterburner</t>
  </si>
  <si>
    <t>Gistum C-Type 50MN Microwarpdrive</t>
  </si>
  <si>
    <t>Gistum C-Type Adaptive Invulnerability Field</t>
  </si>
  <si>
    <t>Gistum C-Type EM Ward Amplifier</t>
  </si>
  <si>
    <t>Gistum C-Type Explosive Deflection Amplifier</t>
  </si>
  <si>
    <t>Gistum C-Type Kinetic Deflection Amplifier</t>
  </si>
  <si>
    <t>Gistum C-Type Medium Remote Shield Booster</t>
  </si>
  <si>
    <t>Gistum C-Type Medium Shield Booster</t>
  </si>
  <si>
    <t>Gistum C-Type Thermal Dissipation Amplifier</t>
  </si>
  <si>
    <t>Gjallarhorn' Explosive Doomsday</t>
  </si>
  <si>
    <t>Gleam L</t>
  </si>
  <si>
    <t>Gleam M</t>
  </si>
  <si>
    <t>Gleam S</t>
  </si>
  <si>
    <t>Gleam XL</t>
  </si>
  <si>
    <t>GLFF Containment Field</t>
  </si>
  <si>
    <t>Gloom Enduring Radar ECM</t>
  </si>
  <si>
    <t>Glycerine' Shield Boost Amplifier</t>
  </si>
  <si>
    <t>Gneiss Mining Crystal I</t>
  </si>
  <si>
    <t>Gneiss Mining Crystal II</t>
  </si>
  <si>
    <t>Gnosis</t>
  </si>
  <si>
    <t>Gold Magnate</t>
  </si>
  <si>
    <t>Golem</t>
  </si>
  <si>
    <t>Golem Guristas Edition</t>
  </si>
  <si>
    <t>Golem Kaalakiota Edition</t>
  </si>
  <si>
    <t>Golem Nugoeihuvi Edition</t>
  </si>
  <si>
    <t>Gonzo' Damage Control I</t>
  </si>
  <si>
    <t>Gorget' Small Armor Repairer I</t>
  </si>
  <si>
    <t>Goru's Shuttle</t>
  </si>
  <si>
    <t>Gotan's Modified 100MN Afterburner</t>
  </si>
  <si>
    <t>Gotan's Modified 500MN Microwarpdrive</t>
  </si>
  <si>
    <t>Gotan's Modified 800mm Repeating Cannon</t>
  </si>
  <si>
    <t>Gotan's Modified Adaptive Nano Plating</t>
  </si>
  <si>
    <t>Gotan's Modified Ballistic Control System</t>
  </si>
  <si>
    <t>Gotan's Modified Cruise Missile Launcher</t>
  </si>
  <si>
    <t>Gotan's Modified Dual 425mm AutoCannon</t>
  </si>
  <si>
    <t>Gotan's Modified Dual 650mm Repeating Cannon</t>
  </si>
  <si>
    <t>Gotan's Modified EM Plating</t>
  </si>
  <si>
    <t>Gotan's Modified Explosive Plating</t>
  </si>
  <si>
    <t>Gotan's Modified Gyrostabilizer</t>
  </si>
  <si>
    <t>Gotan's Modified Heavy Warp Disruptor</t>
  </si>
  <si>
    <t>Gotan's Modified Heavy Warp Scrambler</t>
  </si>
  <si>
    <t>Gotan's Modified Kinetic Plating</t>
  </si>
  <si>
    <t>Gotan's Modified Large Armor Repairer</t>
  </si>
  <si>
    <t>Gotan's Modified Large Proton Smartbomb</t>
  </si>
  <si>
    <t>Gotan's Modified Rapid Heavy Missile Launcher</t>
  </si>
  <si>
    <t>Gotan's Modified Stasis Webifier</t>
  </si>
  <si>
    <t>Gotan's Modified Thermal Plating</t>
  </si>
  <si>
    <t>Gotan's Modified Torpedo Launcher</t>
  </si>
  <si>
    <t>Gotan's Modified Tracking Enhancer</t>
  </si>
  <si>
    <t>Grail' Layered Plating I</t>
  </si>
  <si>
    <t>Gram II</t>
  </si>
  <si>
    <t>Gravimetric Backup Array I</t>
  </si>
  <si>
    <t>Gravimetric Backup Array II</t>
  </si>
  <si>
    <t>Gravimetric ECM I</t>
  </si>
  <si>
    <t>Gravimetric ECM II</t>
  </si>
  <si>
    <t>Gravimetric Firewall</t>
  </si>
  <si>
    <t>Gravimetric Positional ECCM Sensor System I</t>
  </si>
  <si>
    <t>Gravitational Transportation Field Oscillator</t>
  </si>
  <si>
    <t>Greaves' Medium Armor Repairer I</t>
  </si>
  <si>
    <t>Griffin Navy Issue</t>
  </si>
  <si>
    <t>Guardian</t>
  </si>
  <si>
    <t>Guardian Antimatter Charge L</t>
  </si>
  <si>
    <t>Guardian Antimatter Charge M</t>
  </si>
  <si>
    <t>Guardian Antimatter Charge S</t>
  </si>
  <si>
    <t>Guardian Antimatter Charge XL</t>
  </si>
  <si>
    <t>Guardian Inferno F.O.F. Cruise Missile I</t>
  </si>
  <si>
    <t>Guardian Inferno F.O.F. Heavy Missile I</t>
  </si>
  <si>
    <t>Guardian Inferno F.O.F. Light Missile I</t>
  </si>
  <si>
    <t>Guardian Iridium Charge L</t>
  </si>
  <si>
    <t>Guardian Iridium Charge M</t>
  </si>
  <si>
    <t>Guardian Iridium Charge S</t>
  </si>
  <si>
    <t>Guardian Iridium Charge XL</t>
  </si>
  <si>
    <t>Guardian Iron Charge L</t>
  </si>
  <si>
    <t>Guardian Iron Charge M</t>
  </si>
  <si>
    <t>Guardian Iron Charge S</t>
  </si>
  <si>
    <t>Guardian Iron Charge XL</t>
  </si>
  <si>
    <t>Guardian Lead Charge L</t>
  </si>
  <si>
    <t>Guardian Lead Charge M</t>
  </si>
  <si>
    <t>Guardian Lead Charge S</t>
  </si>
  <si>
    <t>Guardian Lead Charge XL</t>
  </si>
  <si>
    <t>Guardian Plutonium Charge L</t>
  </si>
  <si>
    <t>Guardian Plutonium Charge M</t>
  </si>
  <si>
    <t>Guardian Plutonium Charge S</t>
  </si>
  <si>
    <t>Guardian Plutonium Charge XL</t>
  </si>
  <si>
    <t>Guardian Thorium Charge L</t>
  </si>
  <si>
    <t>Guardian Thorium Charge M</t>
  </si>
  <si>
    <t>Guardian Thorium Charge S</t>
  </si>
  <si>
    <t>Guardian Thorium Charge XL</t>
  </si>
  <si>
    <t>Guardian Tungsten Charge L</t>
  </si>
  <si>
    <t>Guardian Tungsten Charge M</t>
  </si>
  <si>
    <t>Guardian Tungsten Charge S</t>
  </si>
  <si>
    <t>Guardian Tungsten Charge XL</t>
  </si>
  <si>
    <t>Guardian Uranium Charge L</t>
  </si>
  <si>
    <t>Guardian Uranium Charge M</t>
  </si>
  <si>
    <t>Guardian Uranium Charge S</t>
  </si>
  <si>
    <t>Guardian Uranium Charge XL</t>
  </si>
  <si>
    <t>Guardian-Vexor</t>
  </si>
  <si>
    <t>Guidance Disruptor I</t>
  </si>
  <si>
    <t>Guidance Disruptor II</t>
  </si>
  <si>
    <t>Gungnir I</t>
  </si>
  <si>
    <t>Gungnir II</t>
  </si>
  <si>
    <t>Guristas Antimatter Charge L</t>
  </si>
  <si>
    <t>Guristas Antimatter Charge M</t>
  </si>
  <si>
    <t>Guristas Antimatter Charge S</t>
  </si>
  <si>
    <t>Guristas Antimatter Charge XL</t>
  </si>
  <si>
    <t>Guristas Inferno Cruise Missile</t>
  </si>
  <si>
    <t>Guristas Inferno Heavy Assault Missile</t>
  </si>
  <si>
    <t>Guristas Inferno Heavy Missile</t>
  </si>
  <si>
    <t>Guristas Inferno Light Missile</t>
  </si>
  <si>
    <t>Guristas Inferno Rocket</t>
  </si>
  <si>
    <t>Guristas Inferno Torpedo</t>
  </si>
  <si>
    <t>Guristas Inferno XL Cruise Missile</t>
  </si>
  <si>
    <t>Guristas Inferno XL Torpedo</t>
  </si>
  <si>
    <t>Guristas Iridium Charge L</t>
  </si>
  <si>
    <t>Guristas Iridium Charge M</t>
  </si>
  <si>
    <t>Guristas Iridium Charge S</t>
  </si>
  <si>
    <t>Guristas Iridium Charge XL</t>
  </si>
  <si>
    <t>Guristas Iron Charge L</t>
  </si>
  <si>
    <t>Guristas Iron Charge M</t>
  </si>
  <si>
    <t>Guristas Iron Charge S</t>
  </si>
  <si>
    <t>Guristas Iron Charge XL</t>
  </si>
  <si>
    <t>Guristas Lead Charge L</t>
  </si>
  <si>
    <t>Guristas Lead Charge M</t>
  </si>
  <si>
    <t>Guristas Lead Charge S</t>
  </si>
  <si>
    <t>Guristas Lead Charge XL</t>
  </si>
  <si>
    <t>Guristas Mjolnir Cruise Missile</t>
  </si>
  <si>
    <t>Guristas Mjolnir Heavy Assault Missile</t>
  </si>
  <si>
    <t>Guristas Mjolnir Heavy Missile</t>
  </si>
  <si>
    <t>Guristas Mjolnir Light Missile</t>
  </si>
  <si>
    <t>Guristas Mjolnir Rocket</t>
  </si>
  <si>
    <t>Guristas Mjolnir Torpedo</t>
  </si>
  <si>
    <t>Guristas Mjolnir XL Cruise Missile</t>
  </si>
  <si>
    <t>Guristas Mjolnir XL Torpedo</t>
  </si>
  <si>
    <t>Guristas Nova Cruise Missile</t>
  </si>
  <si>
    <t>Guristas Nova Heavy Assault Missile</t>
  </si>
  <si>
    <t>Guristas Nova Heavy Missile</t>
  </si>
  <si>
    <t>Guristas Nova Light Missile</t>
  </si>
  <si>
    <t>Guristas Nova Rocket</t>
  </si>
  <si>
    <t>Guristas Nova Torpedo</t>
  </si>
  <si>
    <t>Guristas Nova XL Cruise Missile</t>
  </si>
  <si>
    <t>Guristas Nova XL Torpedo</t>
  </si>
  <si>
    <t>Guristas Plutonium Charge L</t>
  </si>
  <si>
    <t>Guristas Plutonium Charge M</t>
  </si>
  <si>
    <t>Guristas Plutonium Charge S</t>
  </si>
  <si>
    <t>Guristas Plutonium Charge XL</t>
  </si>
  <si>
    <t>Guristas Scourge Cruise Missile</t>
  </si>
  <si>
    <t>Guristas Scourge F.O.F. Cruise Missile I</t>
  </si>
  <si>
    <t>Guristas Scourge F.O.F. Heavy Missile I</t>
  </si>
  <si>
    <t>Guristas Scourge F.O.F. Light Missile I</t>
  </si>
  <si>
    <t>Guristas Scourge Heavy Assault Missile</t>
  </si>
  <si>
    <t>Guristas Scourge Heavy Missile</t>
  </si>
  <si>
    <t>Guristas Scourge Light Missile</t>
  </si>
  <si>
    <t>Guristas Scourge Rocket</t>
  </si>
  <si>
    <t>Guristas Scourge Torpedo</t>
  </si>
  <si>
    <t>Guristas Scourge XL Cruise Missile</t>
  </si>
  <si>
    <t>Guristas Scourge XL Torpedo</t>
  </si>
  <si>
    <t>Guristas Shuttle</t>
  </si>
  <si>
    <t>Guristas Thorium Charge L</t>
  </si>
  <si>
    <t>Guristas Thorium Charge M</t>
  </si>
  <si>
    <t>Guristas Thorium Charge S</t>
  </si>
  <si>
    <t>Guristas Thorium Charge XL</t>
  </si>
  <si>
    <t>Guristas Tungsten Charge L</t>
  </si>
  <si>
    <t>Guristas Tungsten Charge M</t>
  </si>
  <si>
    <t>Guristas Tungsten Charge S</t>
  </si>
  <si>
    <t>Guristas Tungsten Charge XL</t>
  </si>
  <si>
    <t>Guristas Uranium Charge L</t>
  </si>
  <si>
    <t>Guristas Uranium Charge M</t>
  </si>
  <si>
    <t>Guristas Uranium Charge S</t>
  </si>
  <si>
    <t>Guristas Uranium Charge XL</t>
  </si>
  <si>
    <t>Gyrostabilizer I</t>
  </si>
  <si>
    <t>Gyrostabilizer II</t>
  </si>
  <si>
    <t>Habitat' Miner I</t>
  </si>
  <si>
    <t>Hail L</t>
  </si>
  <si>
    <t>Hail M</t>
  </si>
  <si>
    <t>Hail S</t>
  </si>
  <si>
    <t>Hail XL</t>
  </si>
  <si>
    <t>Hakim's Modified 100MN Afterburner</t>
  </si>
  <si>
    <t>Hakim's Modified 1200mm Artillery Cannon</t>
  </si>
  <si>
    <t>Hakim's Modified 1400mm Howitzer Artillery</t>
  </si>
  <si>
    <t>Hakim's Modified 500MN Microwarpdrive</t>
  </si>
  <si>
    <t>Hakim's Modified Ballistic Control System</t>
  </si>
  <si>
    <t>Hakim's Modified Cruise Missile Launcher</t>
  </si>
  <si>
    <t>Hakim's Modified EM Ward Amplifier</t>
  </si>
  <si>
    <t>Hakim's Modified Explosive Deflection Amplifier</t>
  </si>
  <si>
    <t>Hakim's Modified Gyrostabilizer</t>
  </si>
  <si>
    <t>Hakim's Modified Heavy Warp Disruptor</t>
  </si>
  <si>
    <t>Hakim's Modified Heavy Warp Scrambler</t>
  </si>
  <si>
    <t>Hakim's Modified Kinetic Deflection Amplifier</t>
  </si>
  <si>
    <t>Hakim's Modified Large Proton Smartbomb</t>
  </si>
  <si>
    <t>Hakim's Modified Large Shield Booster</t>
  </si>
  <si>
    <t>Hakim's Modified Rapid Heavy Missile Launcher</t>
  </si>
  <si>
    <t>Hakim's Modified Shield Boost Amplifier</t>
  </si>
  <si>
    <t>Hakim's Modified Stasis Webifier</t>
  </si>
  <si>
    <t>Hakim's Modified Thermal Dissipation Amplifier</t>
  </si>
  <si>
    <t>Hakim's Modified Torpedo Launcher</t>
  </si>
  <si>
    <t>Hakim's Modified Tracking Enhancer</t>
  </si>
  <si>
    <t>Hakim's Modified X-Large Shield Booster</t>
  </si>
  <si>
    <t>Halberd' Mega Pulse Laser I</t>
  </si>
  <si>
    <t>Halcyon' Core Equalizer I</t>
  </si>
  <si>
    <t>Halting Compact Ladar ECM</t>
  </si>
  <si>
    <t>Harbinger</t>
  </si>
  <si>
    <t>Harbinger Navy Issue</t>
  </si>
  <si>
    <t>Harmony' Small Armor Repairer I</t>
  </si>
  <si>
    <t>Harness' Medium Capacitor Booster I</t>
  </si>
  <si>
    <t>Harpy</t>
  </si>
  <si>
    <t>Hauberk' Large Armor Repairer I</t>
  </si>
  <si>
    <t>Haunter Cruise Missile</t>
  </si>
  <si>
    <t>Hawk</t>
  </si>
  <si>
    <t>Heat Exhaust System</t>
  </si>
  <si>
    <t>Heat Sink I</t>
  </si>
  <si>
    <t>Heat Sink II</t>
  </si>
  <si>
    <t>Heavy 'Brave' Capacitor Booster</t>
  </si>
  <si>
    <t>Heavy 'Moat' Energy Neutralizer</t>
  </si>
  <si>
    <t>Heavy 'Vrykolakas' Energy Nosferatu</t>
  </si>
  <si>
    <t>Heavy Abyssal Energy Neutralizer</t>
  </si>
  <si>
    <t>Heavy Afocal Maser I</t>
  </si>
  <si>
    <t>Heavy Afocal Pulse Maser I</t>
  </si>
  <si>
    <t>Heavy Anode Particle Stream I</t>
  </si>
  <si>
    <t>Heavy Anode Pulse Particle Stream I</t>
  </si>
  <si>
    <t>Heavy Assault Missile Launcher I</t>
  </si>
  <si>
    <t>Heavy Assault Missile Launcher II</t>
  </si>
  <si>
    <t>Heavy Beam Laser I</t>
  </si>
  <si>
    <t>Heavy Beam Laser II</t>
  </si>
  <si>
    <t>Heavy Brief Capacitor Overcharge I</t>
  </si>
  <si>
    <t>Heavy Capacitor Booster I</t>
  </si>
  <si>
    <t>Heavy Capacitor Booster II</t>
  </si>
  <si>
    <t>Heavy Compact Entropic Disintegrator</t>
  </si>
  <si>
    <t>Heavy Defender Missile I</t>
  </si>
  <si>
    <t>Heavy Diminishing Power System Drain I</t>
  </si>
  <si>
    <t>Heavy Electrochemical Capacitor Booster I</t>
  </si>
  <si>
    <t>Heavy Electron Blaster I</t>
  </si>
  <si>
    <t>Heavy Electron Blaster II</t>
  </si>
  <si>
    <t>Heavy Energy Neutralizer I</t>
  </si>
  <si>
    <t>Heavy Energy Neutralizer II</t>
  </si>
  <si>
    <t>Heavy Energy Nosferatu I</t>
  </si>
  <si>
    <t>Heavy Energy Nosferatu II</t>
  </si>
  <si>
    <t>Heavy Entropic Disintegrator I</t>
  </si>
  <si>
    <t>Heavy Entropic Disintegrator II</t>
  </si>
  <si>
    <t>Heavy F-RX Prototype Capacitor Boost</t>
  </si>
  <si>
    <t>Heavy Faint Epsilon Scoped Warp Scrambler</t>
  </si>
  <si>
    <t>Heavy Faint Scoped Warp Disruptor</t>
  </si>
  <si>
    <t>Heavy Fleeting Compact Warp Disruptor</t>
  </si>
  <si>
    <t>Heavy Ghoul Compact Energy Nosferatu</t>
  </si>
  <si>
    <t>Heavy Gremlin Compact Energy Neutralizer</t>
  </si>
  <si>
    <t>Heavy Gunnar Compact Stasis Grappler</t>
  </si>
  <si>
    <t>Heavy Infectious Scoped Energy Neutralizer</t>
  </si>
  <si>
    <t>Heavy Initiated Compact Warp Scrambler</t>
  </si>
  <si>
    <t>Heavy Ion Blaster I</t>
  </si>
  <si>
    <t>Heavy Ion Blaster II</t>
  </si>
  <si>
    <t>Heavy J5 Enduring Warp Disruptor</t>
  </si>
  <si>
    <t>Heavy J5b Enduring Warp Scrambler</t>
  </si>
  <si>
    <t>Heavy Jigoro Enduring Stasis Grappler</t>
  </si>
  <si>
    <t>Heavy Karelin Scoped Stasis Grappler</t>
  </si>
  <si>
    <t>Heavy Knave Scoped Energy Nosferatu</t>
  </si>
  <si>
    <t>Heavy Missile Launcher I</t>
  </si>
  <si>
    <t>Heavy Missile Launcher II</t>
  </si>
  <si>
    <t>Heavy Modal Laser I</t>
  </si>
  <si>
    <t>Heavy Modal Pulse Laser I</t>
  </si>
  <si>
    <t>Heavy Modulated Energy Beam I</t>
  </si>
  <si>
    <t>Heavy Modulated Pulse Energy Beam I</t>
  </si>
  <si>
    <t>Heavy Neutron Blaster I</t>
  </si>
  <si>
    <t>Heavy Neutron Blaster II</t>
  </si>
  <si>
    <t>Heavy Pulse Laser I</t>
  </si>
  <si>
    <t>Heavy Pulse Laser II</t>
  </si>
  <si>
    <t>Heavy Rudimentary Energy Destabilizer I</t>
  </si>
  <si>
    <t>Heavy Scoped Entropic Disintegrator</t>
  </si>
  <si>
    <t>Heavy Stasis Grappler I</t>
  </si>
  <si>
    <t>Heavy Stasis Grappler II</t>
  </si>
  <si>
    <t>Heavy Tapered Capacitor Infusion I</t>
  </si>
  <si>
    <t>Heavy Unstable Power Fluctuator I</t>
  </si>
  <si>
    <t>Heavy Veles Entropic Disintegrator</t>
  </si>
  <si>
    <t>Heavy Warp Disruptor I</t>
  </si>
  <si>
    <t>Heavy Warp Disruptor II</t>
  </si>
  <si>
    <t>Heavy Warp Scrambler I</t>
  </si>
  <si>
    <t>Heavy Warp Scrambler II</t>
  </si>
  <si>
    <t>Hecate</t>
  </si>
  <si>
    <t>Hecate Defense Mode</t>
  </si>
  <si>
    <t>Hecate Propulsion Mode</t>
  </si>
  <si>
    <t>Hecate Sharpshooter Mode</t>
  </si>
  <si>
    <t>Hedbergite Mining Crystal I</t>
  </si>
  <si>
    <t>Hedbergite Mining Crystal II</t>
  </si>
  <si>
    <t>Heist' Radar ECM</t>
  </si>
  <si>
    <t>Helios</t>
  </si>
  <si>
    <t>Hematos</t>
  </si>
  <si>
    <t>Hemorphite Mining Crystal I</t>
  </si>
  <si>
    <t>Hemorphite Mining Crystal II</t>
  </si>
  <si>
    <t>Heretic</t>
  </si>
  <si>
    <t>Hermes Compact Fighter Support Unit</t>
  </si>
  <si>
    <t>Hexa 2500mm Repeating Cannon I</t>
  </si>
  <si>
    <t>Hexa 2500mm Repeating Cannon II</t>
  </si>
  <si>
    <t>High Noon' Thermal Dissipation Amplifier</t>
  </si>
  <si>
    <t>Highstroke Scoped Guidance Disruptor</t>
  </si>
  <si>
    <t>Hoarder</t>
  </si>
  <si>
    <t>Hooligan' Heavy Ion Blaster I</t>
  </si>
  <si>
    <t>Hostile Target Acquisition I</t>
  </si>
  <si>
    <t>Hound</t>
  </si>
  <si>
    <t>Huge Active Stealth System I</t>
  </si>
  <si>
    <t>Huginn</t>
  </si>
  <si>
    <t>Hulk</t>
  </si>
  <si>
    <t>Hurricane Fleet Issue</t>
  </si>
  <si>
    <t>Hustler' Heavy Neutron Blaster I</t>
  </si>
  <si>
    <t>Hydraulic Stabilization Actuator</t>
  </si>
  <si>
    <t>Hyena</t>
  </si>
  <si>
    <t>Hyperion</t>
  </si>
  <si>
    <t>Hyperion Aliastra Edition</t>
  </si>
  <si>
    <t>Hyperion Inner Zone Shipping Edition</t>
  </si>
  <si>
    <t>Hypnos Scoped Magnetometric ECM</t>
  </si>
  <si>
    <t>Hypnos' Multispectral ECM I</t>
  </si>
  <si>
    <t>Hypnos' Signal Distortion Amplifier I</t>
  </si>
  <si>
    <t>Ibis</t>
  </si>
  <si>
    <t>Ice Harvester I</t>
  </si>
  <si>
    <t>Ice Harvester II</t>
  </si>
  <si>
    <t>Ice Harvester Upgrade I</t>
  </si>
  <si>
    <t>Ice Harvester Upgrade II</t>
  </si>
  <si>
    <t>Ice Mining Laser I</t>
  </si>
  <si>
    <t>Ice Mining Laser II</t>
  </si>
  <si>
    <t>IFFA Compact Damage Control</t>
  </si>
  <si>
    <t>Immolator</t>
  </si>
  <si>
    <t>Immovable Enigma</t>
  </si>
  <si>
    <t>Imp</t>
  </si>
  <si>
    <t>Impairor</t>
  </si>
  <si>
    <t>Impel</t>
  </si>
  <si>
    <t>Imperial Navy 100mm Steel Plates</t>
  </si>
  <si>
    <t>Imperial Navy 1600mm Steel Plates</t>
  </si>
  <si>
    <t>Imperial Navy 200mm Steel Plates</t>
  </si>
  <si>
    <t>Imperial Navy 400mm Steel Plates</t>
  </si>
  <si>
    <t>Imperial Navy 800mm Steel Plates</t>
  </si>
  <si>
    <t>Imperial Navy Adaptive Nano Plating</t>
  </si>
  <si>
    <t>Imperial Navy Armor EM Hardener</t>
  </si>
  <si>
    <t>Imperial Navy Armor Explosive Hardener</t>
  </si>
  <si>
    <t>Imperial Navy Armor Kinetic Hardener</t>
  </si>
  <si>
    <t>Imperial Navy Armor Thermal Hardener</t>
  </si>
  <si>
    <t>Imperial Navy Cap Recharger</t>
  </si>
  <si>
    <t>Imperial Navy Capacitor Power Relay</t>
  </si>
  <si>
    <t>Imperial Navy Drone Damage Amplifier</t>
  </si>
  <si>
    <t>Imperial Navy Dual Heavy Beam Laser</t>
  </si>
  <si>
    <t>Imperial Navy Dual Heavy Pulse Laser</t>
  </si>
  <si>
    <t>Imperial Navy Dual Light Beam Laser</t>
  </si>
  <si>
    <t>Imperial Navy Dual Light Pulse Laser</t>
  </si>
  <si>
    <t>Imperial Navy EM Plating</t>
  </si>
  <si>
    <t>Imperial Navy Energized Adaptive Nano Membrane</t>
  </si>
  <si>
    <t>Imperial Navy Energized EM Membrane</t>
  </si>
  <si>
    <t>Imperial Navy Energized Explosive Membrane</t>
  </si>
  <si>
    <t>Imperial Navy Energized Kinetic Membrane</t>
  </si>
  <si>
    <t>Imperial Navy Energized Thermal Membrane</t>
  </si>
  <si>
    <t>Imperial Navy Explosive Plating</t>
  </si>
  <si>
    <t>Imperial Navy Focused Medium Beam Laser</t>
  </si>
  <si>
    <t>Imperial Navy Focused Medium Pulse Laser</t>
  </si>
  <si>
    <t>Imperial Navy Gamma L</t>
  </si>
  <si>
    <t>Imperial Navy Gamma M</t>
  </si>
  <si>
    <t>Imperial Navy Gamma S</t>
  </si>
  <si>
    <t>Imperial Navy Gatling Pulse Laser</t>
  </si>
  <si>
    <t>Imperial Navy Heat Sink</t>
  </si>
  <si>
    <t>Imperial Navy Heavy Beam Laser</t>
  </si>
  <si>
    <t>Imperial Navy Heavy Capacitor Booster</t>
  </si>
  <si>
    <t>Imperial Navy Heavy Energy Neutralizer</t>
  </si>
  <si>
    <t>Imperial Navy Heavy Energy Nosferatu</t>
  </si>
  <si>
    <t>Imperial Navy Heavy Pulse Laser</t>
  </si>
  <si>
    <t>Imperial Navy Infrared L</t>
  </si>
  <si>
    <t>Imperial Navy Infrared M</t>
  </si>
  <si>
    <t>Imperial Navy Infrared S</t>
  </si>
  <si>
    <t>Imperial Navy Kinetic Plating</t>
  </si>
  <si>
    <t>Imperial Navy Large Armor Repairer</t>
  </si>
  <si>
    <t>Imperial Navy Large EMP Smartbomb</t>
  </si>
  <si>
    <t>Imperial Navy Large Remote Capacitor Transmitter</t>
  </si>
  <si>
    <t>Imperial Navy Medium Armor Repairer</t>
  </si>
  <si>
    <t>Imperial Navy Medium Capacitor Booster</t>
  </si>
  <si>
    <t>Imperial Navy Medium EMP Smartbomb</t>
  </si>
  <si>
    <t>Imperial Navy Medium Energy Neutralizer</t>
  </si>
  <si>
    <t>Imperial Navy Medium Energy Nosferatu</t>
  </si>
  <si>
    <t>Imperial Navy Medium Remote Capacitor Transmitter</t>
  </si>
  <si>
    <t>Imperial Navy Mega Beam Laser</t>
  </si>
  <si>
    <t>Imperial Navy Mega Pulse Laser</t>
  </si>
  <si>
    <t>Imperial Navy Micro Capacitor Booster</t>
  </si>
  <si>
    <t>Imperial Navy Micro EMP Smartbomb</t>
  </si>
  <si>
    <t>Imperial Navy Microwave L</t>
  </si>
  <si>
    <t>Imperial Navy Microwave M</t>
  </si>
  <si>
    <t>Imperial Navy Microwave S</t>
  </si>
  <si>
    <t>Imperial Navy Mjolnir Auto-Targeting Cruise Missile I</t>
  </si>
  <si>
    <t>Imperial Navy Mjolnir Auto-Targeting Heavy Missile I</t>
  </si>
  <si>
    <t>Imperial Navy Mjolnir Auto-Targeting Light Missile I</t>
  </si>
  <si>
    <t>Imperial Navy Multifrequency L</t>
  </si>
  <si>
    <t>Imperial Navy Multifrequency M</t>
  </si>
  <si>
    <t>Imperial Navy Multifrequency S</t>
  </si>
  <si>
    <t>Imperial Navy Omnidirectional Tracking Enhancer</t>
  </si>
  <si>
    <t>Imperial Navy Quad Beam Laser</t>
  </si>
  <si>
    <t>Imperial Navy Radio L</t>
  </si>
  <si>
    <t>Imperial Navy Radio M</t>
  </si>
  <si>
    <t>Imperial Navy Radio S</t>
  </si>
  <si>
    <t>Imperial Navy Slicer</t>
  </si>
  <si>
    <t>Imperial Navy Small Armor Repairer</t>
  </si>
  <si>
    <t>Imperial Navy Small Capacitor Booster</t>
  </si>
  <si>
    <t>Imperial Navy Small EMP Smartbomb</t>
  </si>
  <si>
    <t>Imperial Navy Small Energy Neutralizer</t>
  </si>
  <si>
    <t>Imperial Navy Small Energy Nosferatu</t>
  </si>
  <si>
    <t>Imperial Navy Small Focused Beam Laser</t>
  </si>
  <si>
    <t>Imperial Navy Small Focused Pulse Laser</t>
  </si>
  <si>
    <t>Imperial Navy Small Remote Capacitor Transmitter</t>
  </si>
  <si>
    <t>Imperial Navy Standard L</t>
  </si>
  <si>
    <t>Imperial Navy Standard M</t>
  </si>
  <si>
    <t>Imperial Navy Standard S</t>
  </si>
  <si>
    <t>Imperial Navy Tachyon Beam Laser</t>
  </si>
  <si>
    <t>Imperial Navy Thermal Plating</t>
  </si>
  <si>
    <t>Imperial Navy Ultraviolet L</t>
  </si>
  <si>
    <t>Imperial Navy Ultraviolet M</t>
  </si>
  <si>
    <t>Imperial Navy Ultraviolet S</t>
  </si>
  <si>
    <t>Imperial Navy Xray L</t>
  </si>
  <si>
    <t>Imperial Navy Xray M</t>
  </si>
  <si>
    <t>Imperial Navy Xray S</t>
  </si>
  <si>
    <t>Improved 'Guise' Cloaking Device II</t>
  </si>
  <si>
    <t>Improved Cloaking Device II</t>
  </si>
  <si>
    <t>Inception' Target Painter</t>
  </si>
  <si>
    <t>Incremental Gravimetric ECCM Scanning Array I</t>
  </si>
  <si>
    <t>Incremental Ladar ECCM Scanning Array I</t>
  </si>
  <si>
    <t>Incremental Magnetometric ECCM Scanning Array I</t>
  </si>
  <si>
    <t>Incremental Radar ECCM Scanning Array I</t>
  </si>
  <si>
    <t>Incursus</t>
  </si>
  <si>
    <t>Incursus Aliastra Edition</t>
  </si>
  <si>
    <t>Incursus Inner Zone Shipping Edition</t>
  </si>
  <si>
    <t>Independent Shielding</t>
  </si>
  <si>
    <t>Indirect Scanning Dampening Unit I</t>
  </si>
  <si>
    <t>Indirect Target Acquisition I</t>
  </si>
  <si>
    <t>Induced Compact Multispectral ECM</t>
  </si>
  <si>
    <t>Induced Signal Distortion Amplifier I</t>
  </si>
  <si>
    <t>Industrial Capacitor Recharger</t>
  </si>
  <si>
    <t>Industrial Core I</t>
  </si>
  <si>
    <t>Industrial Core II</t>
  </si>
  <si>
    <t>Inertial Stabilizers I</t>
  </si>
  <si>
    <t>Inertial Stabilizers II</t>
  </si>
  <si>
    <t>Inferno Auto-Targeting Cruise Missile I</t>
  </si>
  <si>
    <t>Inferno Auto-Targeting Heavy Missile I</t>
  </si>
  <si>
    <t>Inferno Auto-Targeting Light Missile I</t>
  </si>
  <si>
    <t>Inferno Cruise Missile</t>
  </si>
  <si>
    <t>Inferno Fury Cruise Missile</t>
  </si>
  <si>
    <t>Inferno Fury Heavy Missile</t>
  </si>
  <si>
    <t>Inferno Fury Light Missile</t>
  </si>
  <si>
    <t>Inferno Fury XL Cruise Missile</t>
  </si>
  <si>
    <t>Inferno Heavy Assault Missile</t>
  </si>
  <si>
    <t>Inferno Heavy Missile</t>
  </si>
  <si>
    <t>Inferno Javelin Heavy Assault Missile</t>
  </si>
  <si>
    <t>Inferno Javelin Rocket</t>
  </si>
  <si>
    <t>Inferno Javelin Torpedo</t>
  </si>
  <si>
    <t>Inferno Javelin XL Torpedo</t>
  </si>
  <si>
    <t>Inferno Light Missile</t>
  </si>
  <si>
    <t>Inferno Precision Cruise Missile</t>
  </si>
  <si>
    <t>Inferno Precision Heavy Missile</t>
  </si>
  <si>
    <t>Inferno Precision Light Missile</t>
  </si>
  <si>
    <t>Inferno Precision XL Cruise Missile</t>
  </si>
  <si>
    <t>Inferno Rage Heavy Assault Missile</t>
  </si>
  <si>
    <t>Inferno Rage Rocket</t>
  </si>
  <si>
    <t>Inferno Rage Torpedo</t>
  </si>
  <si>
    <t>Inferno Rage XL Torpedo</t>
  </si>
  <si>
    <t>Inferno Rocket</t>
  </si>
  <si>
    <t>Inferno Torpedo</t>
  </si>
  <si>
    <t>Inferno XL Cruise Missile</t>
  </si>
  <si>
    <t>Inferno XL Torpedo</t>
  </si>
  <si>
    <t>Information Command Burst I</t>
  </si>
  <si>
    <t>Information Command Burst II</t>
  </si>
  <si>
    <t>Information Warfare Link - Electronic Superiority I</t>
  </si>
  <si>
    <t>Information Warfare Link - Electronic Superiority II</t>
  </si>
  <si>
    <t>Information Warfare Link - Recon Operation I</t>
  </si>
  <si>
    <t>Information Warfare Link - Recon Operation II</t>
  </si>
  <si>
    <t>Information Warfare Link - Sensor Integrity I</t>
  </si>
  <si>
    <t>Information Warfare Link - Sensor Integrity II</t>
  </si>
  <si>
    <t>Infrared L</t>
  </si>
  <si>
    <t>Infrared M</t>
  </si>
  <si>
    <t>Infrared S</t>
  </si>
  <si>
    <t>Infrared XL</t>
  </si>
  <si>
    <t>Ingenii' Ice Harvester Upgrade</t>
  </si>
  <si>
    <t>Initiated Compact Warp Disruptor</t>
  </si>
  <si>
    <t>Initiated Compact Warp Scrambler</t>
  </si>
  <si>
    <t>Initiated Enduring Multispectral ECM</t>
  </si>
  <si>
    <t>Initiated Ion Field ECM I</t>
  </si>
  <si>
    <t>Initiated Signal Distortion Amplifier I</t>
  </si>
  <si>
    <t>Inner Zone Shipping Catalyst</t>
  </si>
  <si>
    <t>Inner Zone Shipping Imicus</t>
  </si>
  <si>
    <t>Inquisitor</t>
  </si>
  <si>
    <t>Insulated Stabilizer Array</t>
  </si>
  <si>
    <t>Insulated Stabilizer Array I</t>
  </si>
  <si>
    <t>Intaki Syndicate Catalyst</t>
  </si>
  <si>
    <t>InterBus Catalyst</t>
  </si>
  <si>
    <t>InterBus Shuttle</t>
  </si>
  <si>
    <t>Interdiction Maneuvers Charge</t>
  </si>
  <si>
    <t>Interdiction Sphere Launcher I</t>
  </si>
  <si>
    <t>Interior Force Field Array</t>
  </si>
  <si>
    <t>Interior Type-E Cargo Identifier</t>
  </si>
  <si>
    <t>Interruptive' Warp Disruptor</t>
  </si>
  <si>
    <t>Investor' Tracking Disruptor I</t>
  </si>
  <si>
    <t>Ion Blaster Cannon I</t>
  </si>
  <si>
    <t>Ion Blaster Cannon II</t>
  </si>
  <si>
    <t>Ion Siege Blaster I</t>
  </si>
  <si>
    <t>Ion Siege Blaster II</t>
  </si>
  <si>
    <t>Ionic Field Accelerator I</t>
  </si>
  <si>
    <t>Iridium Charge L</t>
  </si>
  <si>
    <t>Iridium Charge M</t>
  </si>
  <si>
    <t>Iridium Charge S</t>
  </si>
  <si>
    <t>Iridium Charge XL</t>
  </si>
  <si>
    <t>Iron Charge L</t>
  </si>
  <si>
    <t>Iron Charge M</t>
  </si>
  <si>
    <t>Iron Charge S</t>
  </si>
  <si>
    <t>Iron Charge XL</t>
  </si>
  <si>
    <t>Ishkur</t>
  </si>
  <si>
    <t>Ishtar</t>
  </si>
  <si>
    <t>Iteron Inner Zone Shipping Edition</t>
  </si>
  <si>
    <t>J5 Enduring Warp Disruptor</t>
  </si>
  <si>
    <t>J5b Enduring Warp Scrambler</t>
  </si>
  <si>
    <t>Jackdaw</t>
  </si>
  <si>
    <t>Jackdaw Defense Mode</t>
  </si>
  <si>
    <t>Jackdaw Propulsion Mode</t>
  </si>
  <si>
    <t>Jackdaw Sharpshooter Mode</t>
  </si>
  <si>
    <t>Jaguar</t>
  </si>
  <si>
    <t>Jaspet Mining Crystal I</t>
  </si>
  <si>
    <t>Jaspet Mining Crystal II</t>
  </si>
  <si>
    <t>Javelin L</t>
  </si>
  <si>
    <t>Javelin M</t>
  </si>
  <si>
    <t>Javelin S</t>
  </si>
  <si>
    <t>Javelin XL</t>
  </si>
  <si>
    <t>Joust' Heavy Pulse Laser I</t>
  </si>
  <si>
    <t>Judgment' Electromagnetic Doomsday</t>
  </si>
  <si>
    <t>Jump Portal Generator I</t>
  </si>
  <si>
    <t>Kaatara's Custom Ballistic Control System</t>
  </si>
  <si>
    <t>Kaatara's Custom Magnetic Field Stabilizer</t>
  </si>
  <si>
    <t>Kaikka's Modified 350mm Railgun</t>
  </si>
  <si>
    <t>Kaikka's Modified 425mm Railgun</t>
  </si>
  <si>
    <t>Kaikka's Modified Adaptive Invulnerability Field</t>
  </si>
  <si>
    <t>Kaikka's Modified Ballistic Control System</t>
  </si>
  <si>
    <t>Kaikka's Modified Cloaking Device</t>
  </si>
  <si>
    <t>Kaikka's Modified Co-Processor</t>
  </si>
  <si>
    <t>Kaikka's Modified Cruise Missile Launcher</t>
  </si>
  <si>
    <t>Kaikka's Modified Dual 250mm Railgun</t>
  </si>
  <si>
    <t>Kaikka's Modified EM Ward Amplifier</t>
  </si>
  <si>
    <t>Kaikka's Modified EM Ward Field</t>
  </si>
  <si>
    <t>Kaikka's Modified Explosive Deflection Amplifier</t>
  </si>
  <si>
    <t>Kaikka's Modified Explosive Deflection Field</t>
  </si>
  <si>
    <t>Kaikka's Modified Kinetic Deflection Amplifier</t>
  </si>
  <si>
    <t>Kaikka's Modified Kinetic Deflection Field</t>
  </si>
  <si>
    <t>Kaikka's Modified Large Graviton Smartbomb</t>
  </si>
  <si>
    <t>Kaikka's Modified Large Shield Booster</t>
  </si>
  <si>
    <t>Kaikka's Modified Multispectral ECM</t>
  </si>
  <si>
    <t>Kaikka's Modified Rapid Heavy Missile Launcher</t>
  </si>
  <si>
    <t>Kaikka's Modified Shield Boost Amplifier</t>
  </si>
  <si>
    <t>Kaikka's Modified Thermal Dissipation Amplifier</t>
  </si>
  <si>
    <t>Kaikka's Modified Thermal Dissipation Field</t>
  </si>
  <si>
    <t>Kaikka's Modified Torpedo Launcher</t>
  </si>
  <si>
    <t>Kaikka's Modified X-Large Shield Booster</t>
  </si>
  <si>
    <t>Kapteyn Compact Sensor Dampener</t>
  </si>
  <si>
    <t>Keres</t>
  </si>
  <si>
    <t>Kernite Mining Crystal I</t>
  </si>
  <si>
    <t>Kernite Mining Crystal II</t>
  </si>
  <si>
    <t>Kestrel</t>
  </si>
  <si>
    <t>Khanid Navy Adaptive Nano Plating</t>
  </si>
  <si>
    <t>Khanid Navy Armor EM Hardener</t>
  </si>
  <si>
    <t>Khanid Navy Armor Explosive Hardener</t>
  </si>
  <si>
    <t>Khanid Navy Armor Kinetic Hardener</t>
  </si>
  <si>
    <t>Khanid Navy Armor Thermal Hardener</t>
  </si>
  <si>
    <t>Khanid Navy Ballistic Control System</t>
  </si>
  <si>
    <t>Khanid Navy Cap Recharger</t>
  </si>
  <si>
    <t>Khanid Navy Capacitor Power Relay</t>
  </si>
  <si>
    <t>Khanid Navy Co-Processor</t>
  </si>
  <si>
    <t>Khanid Navy EM Plating</t>
  </si>
  <si>
    <t>Khanid Navy Energized Adaptive Nano Membrane</t>
  </si>
  <si>
    <t>Khanid Navy Energized EM Membrane</t>
  </si>
  <si>
    <t>Khanid Navy Energized Explosive Membrane</t>
  </si>
  <si>
    <t>Khanid Navy Energized Kinetic Membrane</t>
  </si>
  <si>
    <t>Khanid Navy Energized Thermal Membrane</t>
  </si>
  <si>
    <t>Khanid Navy Explosive Plating</t>
  </si>
  <si>
    <t>Khanid Navy Frigate</t>
  </si>
  <si>
    <t>Khanid Navy Heavy Assault Missile Launcher</t>
  </si>
  <si>
    <t>Khanid Navy Kinetic Plating</t>
  </si>
  <si>
    <t>Khanid Navy Large Armor Repairer</t>
  </si>
  <si>
    <t>Khanid Navy Large EMP Smartbomb</t>
  </si>
  <si>
    <t>Khanid Navy Medium Armor Repairer</t>
  </si>
  <si>
    <t>Khanid Navy Medium EMP Smartbomb</t>
  </si>
  <si>
    <t>Khanid Navy Rocket Launcher</t>
  </si>
  <si>
    <t>Khanid Navy Small Armor Repairer</t>
  </si>
  <si>
    <t>Khanid Navy Small EMP Smartbomb</t>
  </si>
  <si>
    <t>Khanid Navy Stasis Webifier</t>
  </si>
  <si>
    <t>Khanid Navy Thermal Plating</t>
  </si>
  <si>
    <t>Khanid Navy Torpedo Launcher</t>
  </si>
  <si>
    <t>Khanid Navy Warp Disruptor</t>
  </si>
  <si>
    <t>Khanid Navy Warp Scrambler</t>
  </si>
  <si>
    <t>Kindred' Gyrostabilizer</t>
  </si>
  <si>
    <t>Kinetic Deflection Amplifier I</t>
  </si>
  <si>
    <t>Kinetic Deflection Amplifier II</t>
  </si>
  <si>
    <t>Kinetic Deflection Field I</t>
  </si>
  <si>
    <t>Kinetic Deflection Field II</t>
  </si>
  <si>
    <t>Kinetic Plating I</t>
  </si>
  <si>
    <t>Kinetic Plating II</t>
  </si>
  <si>
    <t>Kirin</t>
  </si>
  <si>
    <t>Kishar</t>
  </si>
  <si>
    <t>Kitsune</t>
  </si>
  <si>
    <t>Knight' Medium Remote Capacitor Transmitter</t>
  </si>
  <si>
    <t>Kronos</t>
  </si>
  <si>
    <t>Kronos Inner Zone Shipping Edition</t>
  </si>
  <si>
    <t>Kronos Police Edition</t>
  </si>
  <si>
    <t>Kronos Quafe Edition</t>
  </si>
  <si>
    <t>Lachesis</t>
  </si>
  <si>
    <t>Ladar Backup Array I</t>
  </si>
  <si>
    <t>Ladar Backup Array II</t>
  </si>
  <si>
    <t>Ladar ECM I</t>
  </si>
  <si>
    <t>Ladar ECM II</t>
  </si>
  <si>
    <t>Ladar Firewall</t>
  </si>
  <si>
    <t>Ladar Positional ECCM Sensor System I</t>
  </si>
  <si>
    <t>Lance' Medium EMP Smartbomb I</t>
  </si>
  <si>
    <t>Langour' Drive Disruptor I</t>
  </si>
  <si>
    <t>Languid Enduring Ladar ECM</t>
  </si>
  <si>
    <t>Large 'Accommodation' Vestment Reconstructer I</t>
  </si>
  <si>
    <t>Large 'Arup' Remote Armor Repairer</t>
  </si>
  <si>
    <t>Large 'Atonement' Remote Shield Booster</t>
  </si>
  <si>
    <t>Large 'Hope' Hull Reconstructor I</t>
  </si>
  <si>
    <t>Large 'Integrative' Hull Repair Unit</t>
  </si>
  <si>
    <t>Large 'Notos' Explosive Charge I</t>
  </si>
  <si>
    <t>Large 'Outlaw' Shield Booster</t>
  </si>
  <si>
    <t>Large 'Regard' Remote Capacitor Transmitter</t>
  </si>
  <si>
    <t>Large 'Reprieve' Vestment Reconstructer I</t>
  </si>
  <si>
    <t>Large 'Sheriff' Shield Extender</t>
  </si>
  <si>
    <t>Large 'Vehemence' Shockwave Charge</t>
  </si>
  <si>
    <t>Large Abyssal Ancillary Armor Repairer</t>
  </si>
  <si>
    <t>Large Abyssal Ancillary Shield Booster</t>
  </si>
  <si>
    <t>Large Abyssal Armor Plates</t>
  </si>
  <si>
    <t>Large Abyssal Armor Repairer</t>
  </si>
  <si>
    <t>Large Abyssal Shield Booster</t>
  </si>
  <si>
    <t>Large Abyssal Shield Extender</t>
  </si>
  <si>
    <t>Large Active Stealth System I</t>
  </si>
  <si>
    <t>Large Algid Energy Administrations Unit I</t>
  </si>
  <si>
    <t>Large Algid Energy Administrations Unit II</t>
  </si>
  <si>
    <t>Large Algid Hybrid Administrations Unit I</t>
  </si>
  <si>
    <t>Large Algid Hybrid Administrations Unit II</t>
  </si>
  <si>
    <t>Large Ancillary Armor Repairer</t>
  </si>
  <si>
    <t>Large Ancillary Current Router I</t>
  </si>
  <si>
    <t>Large Ancillary Current Router II</t>
  </si>
  <si>
    <t>Large Ancillary Remote Armor Repairer</t>
  </si>
  <si>
    <t>Large Ancillary Remote Shield Booster</t>
  </si>
  <si>
    <t>Large Ancillary Shield Booster</t>
  </si>
  <si>
    <t>Large Anti-EM Pump I</t>
  </si>
  <si>
    <t>Large Anti-EM Pump II</t>
  </si>
  <si>
    <t>Large Anti-EM Screen Reinforcer I</t>
  </si>
  <si>
    <t>Large Anti-EM Screen Reinforcer II</t>
  </si>
  <si>
    <t>Large Anti-Explosive Pump I</t>
  </si>
  <si>
    <t>Large Anti-Explosive Pump II</t>
  </si>
  <si>
    <t>Large Anti-Explosive Screen Reinforcer I</t>
  </si>
  <si>
    <t>Large Anti-Explosive Screen Reinforcer II</t>
  </si>
  <si>
    <t>Large Anti-Kinetic Pump I</t>
  </si>
  <si>
    <t>Large Anti-Kinetic Pump II</t>
  </si>
  <si>
    <t>Large Anti-Kinetic Screen Reinforcer I</t>
  </si>
  <si>
    <t>Large Anti-Kinetic Screen Reinforcer II</t>
  </si>
  <si>
    <t>Large Anti-Thermal Pump I</t>
  </si>
  <si>
    <t>Large Anti-Thermal Pump II</t>
  </si>
  <si>
    <t>Large Anti-Thermal Screen Reinforcer I</t>
  </si>
  <si>
    <t>Large Anti-Thermal Screen Reinforcer II</t>
  </si>
  <si>
    <t>Large Armor Repairer I</t>
  </si>
  <si>
    <t>Large Armor Repairer II</t>
  </si>
  <si>
    <t>Large Asymmetric Enduring Remote Shield Booster</t>
  </si>
  <si>
    <t>Large Asymmetric Remote Capacitor Transmitter</t>
  </si>
  <si>
    <t>Large Automated Carapace Restoration</t>
  </si>
  <si>
    <t>Large Automated Structural Restoration</t>
  </si>
  <si>
    <t>Large Auxiliary Nano Pump I</t>
  </si>
  <si>
    <t>Large Auxiliary Nano Pump II</t>
  </si>
  <si>
    <t>Large Auxiliary Thrusters I</t>
  </si>
  <si>
    <t>Large Auxiliary Thrusters II</t>
  </si>
  <si>
    <t>Large Azeotropic Restrained Shield Extender</t>
  </si>
  <si>
    <t>Large Bay Loading Accelerator I</t>
  </si>
  <si>
    <t>Large Bay Loading Accelerator II</t>
  </si>
  <si>
    <t>Large C5-L Emergency Shield Overload I</t>
  </si>
  <si>
    <t>Large Cap Battery I</t>
  </si>
  <si>
    <t>Large Cap Battery II</t>
  </si>
  <si>
    <t>Large Capacitor Control Circuit I</t>
  </si>
  <si>
    <t>Large Capacitor Control Circuit II</t>
  </si>
  <si>
    <t>Large Cargohold Optimization I</t>
  </si>
  <si>
    <t>Large Cargohold Optimization II</t>
  </si>
  <si>
    <t>Large Clarity Ward Booster I</t>
  </si>
  <si>
    <t>Large Coaxial Compact Remote Armor Repairer</t>
  </si>
  <si>
    <t>Large Command Processor I</t>
  </si>
  <si>
    <t>Large Compact Pb-Acid Cap Battery</t>
  </si>
  <si>
    <t>Large Converse Deflection Catalyzer</t>
  </si>
  <si>
    <t>Large Core Defense Capacitor Safeguard I</t>
  </si>
  <si>
    <t>Large Core Defense Capacitor Safeguard II</t>
  </si>
  <si>
    <t>Large Core Defense Charge Economizer I</t>
  </si>
  <si>
    <t>Large Core Defense Charge Economizer II</t>
  </si>
  <si>
    <t>Large Core Defense Field Extender I</t>
  </si>
  <si>
    <t>Large Core Defense Field Extender II</t>
  </si>
  <si>
    <t>Large Core Defense Field Purger I</t>
  </si>
  <si>
    <t>Large Core Defense Field Purger II</t>
  </si>
  <si>
    <t>Large Core Defense Operational Solidifier I</t>
  </si>
  <si>
    <t>Large Core Defense Operational Solidifier II</t>
  </si>
  <si>
    <t>Large Degenerative Concussion Bomb I</t>
  </si>
  <si>
    <t>Large Drone Control Range Augmentor I</t>
  </si>
  <si>
    <t>Large Drone Control Range Augmentor II</t>
  </si>
  <si>
    <t>Large Drone Durability Enhancer I</t>
  </si>
  <si>
    <t>Large Drone Durability Enhancer II</t>
  </si>
  <si>
    <t>Large Drone Mining Augmentor I</t>
  </si>
  <si>
    <t>Large Drone Mining Augmentor II</t>
  </si>
  <si>
    <t>Large Drone Repair Augmentor I</t>
  </si>
  <si>
    <t>Large Drone Repair Augmentor II</t>
  </si>
  <si>
    <t>Large Drone Scope Chip I</t>
  </si>
  <si>
    <t>Large Drone Scope Chip II</t>
  </si>
  <si>
    <t>Large Drone Speed Augmentor I</t>
  </si>
  <si>
    <t>Large Drone Speed Augmentor II</t>
  </si>
  <si>
    <t>Large Dynamic Fuel Valve I</t>
  </si>
  <si>
    <t>Large Dynamic Fuel Valve II</t>
  </si>
  <si>
    <t>Large Egress Port Maximizer I</t>
  </si>
  <si>
    <t>Large Egress Port Maximizer II</t>
  </si>
  <si>
    <t>Large Emission Scope Sharpener I</t>
  </si>
  <si>
    <t>Large Emission Scope Sharpener II</t>
  </si>
  <si>
    <t>Large EMP Smartbomb I</t>
  </si>
  <si>
    <t>Large EMP Smartbomb II</t>
  </si>
  <si>
    <t>Large Energy Ambit Extension I</t>
  </si>
  <si>
    <t>Large Energy Ambit Extension II</t>
  </si>
  <si>
    <t>Large Energy Burst Aerator I</t>
  </si>
  <si>
    <t>Large Energy Burst Aerator II</t>
  </si>
  <si>
    <t>Large Energy Collision Accelerator I</t>
  </si>
  <si>
    <t>Large Energy Collision Accelerator II</t>
  </si>
  <si>
    <t>Large Energy Discharge Elutriation I</t>
  </si>
  <si>
    <t>Large Energy Discharge Elutriation II</t>
  </si>
  <si>
    <t>Large Energy Locus Coordinator I</t>
  </si>
  <si>
    <t>Large Energy Locus Coordinator II</t>
  </si>
  <si>
    <t>Large Energy Metastasis Adjuster I</t>
  </si>
  <si>
    <t>Large Energy Metastasis Adjuster II</t>
  </si>
  <si>
    <t>Large Engine Thermal Shielding I</t>
  </si>
  <si>
    <t>Large Engine Thermal Shielding II</t>
  </si>
  <si>
    <t>Large EW Drone Range Augmentor I</t>
  </si>
  <si>
    <t>Large EW Drone Range Augmentor II</t>
  </si>
  <si>
    <t>Large F-4a Ld-Sulfate Capacitor Charge Unit</t>
  </si>
  <si>
    <t>Large F-S9 Regolith Compact Shield Extender</t>
  </si>
  <si>
    <t>Large Graviton Smartbomb I</t>
  </si>
  <si>
    <t>Large Graviton Smartbomb II</t>
  </si>
  <si>
    <t>Large Gravity Capacitor Upgrade I</t>
  </si>
  <si>
    <t>Large Gravity Capacitor Upgrade II</t>
  </si>
  <si>
    <t>Large Higgs Anchor I</t>
  </si>
  <si>
    <t>Large Hull Repairer I</t>
  </si>
  <si>
    <t>Large Hull Repairer II</t>
  </si>
  <si>
    <t>Large Hybrid Ambit Extension I</t>
  </si>
  <si>
    <t>Large Hybrid Ambit Extension II</t>
  </si>
  <si>
    <t>Large Hybrid Burst Aerator I</t>
  </si>
  <si>
    <t>Large Hybrid Burst Aerator II</t>
  </si>
  <si>
    <t>Large Hybrid Collision Accelerator I</t>
  </si>
  <si>
    <t>Large Hybrid Collision Accelerator II</t>
  </si>
  <si>
    <t>Large Hybrid Discharge Elutriation I</t>
  </si>
  <si>
    <t>Large Hybrid Discharge Elutriation II</t>
  </si>
  <si>
    <t>Large Hybrid Locus Coordinator I</t>
  </si>
  <si>
    <t>Large Hybrid Locus Coordinator II</t>
  </si>
  <si>
    <t>Large Hybrid Metastasis Adjuster I</t>
  </si>
  <si>
    <t>Large Hybrid Metastasis Adjuster II</t>
  </si>
  <si>
    <t>Large Hydraulic Bay Thrusters I</t>
  </si>
  <si>
    <t>Large Hydraulic Bay Thrusters II</t>
  </si>
  <si>
    <t>Large Hyperspatial Velocity Optimizer I</t>
  </si>
  <si>
    <t>Large Hyperspatial Velocity Optimizer II</t>
  </si>
  <si>
    <t>Large I-a Polarized Armor Regenerator</t>
  </si>
  <si>
    <t>Large I-ax Enduring Remote Armor Repairer</t>
  </si>
  <si>
    <t>Large I-b Polarized Structural Regenerator</t>
  </si>
  <si>
    <t>Large Inefficient Armor Repair Unit</t>
  </si>
  <si>
    <t>Large Inefficient Hull Repair Unit</t>
  </si>
  <si>
    <t>Large Inverted Signal Field Projector I</t>
  </si>
  <si>
    <t>Large Inverted Signal Field Projector II</t>
  </si>
  <si>
    <t>Large Ionic Field Projector I</t>
  </si>
  <si>
    <t>Large Ionic Field Projector II</t>
  </si>
  <si>
    <t>Large Liquid Cooled Electronics I</t>
  </si>
  <si>
    <t>Large Liquid Cooled Electronics II</t>
  </si>
  <si>
    <t>Large Low Friction Nozzle Joints I</t>
  </si>
  <si>
    <t>Large Low Friction Nozzle Joints II</t>
  </si>
  <si>
    <t>Large Memetic Algorithm Bank I</t>
  </si>
  <si>
    <t>Large Memetic Algorithm Bank II</t>
  </si>
  <si>
    <t>Large Micro Jump Drive</t>
  </si>
  <si>
    <t>Large Murky Compact Remote Shield Booster</t>
  </si>
  <si>
    <t>Large Murky Remote Capacitor Transmitter</t>
  </si>
  <si>
    <t>Large Nanobot Accelerator I</t>
  </si>
  <si>
    <t>Large Nanobot Accelerator II</t>
  </si>
  <si>
    <t>Large Neutron Saturation Injector I</t>
  </si>
  <si>
    <t>Large Ohm Capacitor Reserve I</t>
  </si>
  <si>
    <t>Large Partial E95c Remote Capacitor Transmitter</t>
  </si>
  <si>
    <t>Large Particle Dispersion Augmentor I</t>
  </si>
  <si>
    <t>Large Particle Dispersion Augmentor II</t>
  </si>
  <si>
    <t>Large Particle Dispersion Projector I</t>
  </si>
  <si>
    <t>Large Particle Dispersion Projector II</t>
  </si>
  <si>
    <t>Large Peroxide Capacitor Power Cell</t>
  </si>
  <si>
    <t>Large Plasma Smartbomb I</t>
  </si>
  <si>
    <t>Large Plasma Smartbomb II</t>
  </si>
  <si>
    <t>Large Polycarbon Engine Housing I</t>
  </si>
  <si>
    <t>Large Polycarbon Engine Housing II</t>
  </si>
  <si>
    <t>Large Powergrid Subroutine Maximizer I</t>
  </si>
  <si>
    <t>Large Powergrid Subroutine Maximizer II</t>
  </si>
  <si>
    <t>Large Processor Overclocking Unit I</t>
  </si>
  <si>
    <t>Large Processor Overclocking Unit II</t>
  </si>
  <si>
    <t>Large Projectile Ambit Extension I</t>
  </si>
  <si>
    <t>Large Projectile Ambit Extension II</t>
  </si>
  <si>
    <t>Large Projectile Burst Aerator I</t>
  </si>
  <si>
    <t>Large Projectile Burst Aerator II</t>
  </si>
  <si>
    <t>Large Projectile Collision Accelerator I</t>
  </si>
  <si>
    <t>Large Projectile Collision Accelerator II</t>
  </si>
  <si>
    <t>Large Projectile Locus Coordinator I</t>
  </si>
  <si>
    <t>Large Projectile Locus Coordinator II</t>
  </si>
  <si>
    <t>Large Projectile Metastasis Adjuster I</t>
  </si>
  <si>
    <t>Large Projectile Metastasis Adjuster II</t>
  </si>
  <si>
    <t>Large Proton Smartbomb I</t>
  </si>
  <si>
    <t>Large Proton Smartbomb II</t>
  </si>
  <si>
    <t>Large Remote Armor Repairer I</t>
  </si>
  <si>
    <t>Large Remote Armor Repairer II</t>
  </si>
  <si>
    <t>Large Remote Capacitor Transmitter I</t>
  </si>
  <si>
    <t>Large Remote Capacitor Transmitter II</t>
  </si>
  <si>
    <t>Large Remote Hull Repairer I</t>
  </si>
  <si>
    <t>Large Remote Hull Repairer II</t>
  </si>
  <si>
    <t>Large Remote Repair Augmentor I</t>
  </si>
  <si>
    <t>Large Remote Repair Augmentor II</t>
  </si>
  <si>
    <t>Large Remote Shield Booster I</t>
  </si>
  <si>
    <t>Large Remote Shield Booster II</t>
  </si>
  <si>
    <t>Large Rocket Fuel Cache Partition I</t>
  </si>
  <si>
    <t>Large Rocket Fuel Cache Partition II</t>
  </si>
  <si>
    <t>Large Rudimentary Concussion Bomb I</t>
  </si>
  <si>
    <t>Large S95a Scoped Remote Shield Booster</t>
  </si>
  <si>
    <t>Large Salvage Tackle I</t>
  </si>
  <si>
    <t>Large Salvage Tackle II</t>
  </si>
  <si>
    <t>Large Semiconductor Memory Cell I</t>
  </si>
  <si>
    <t>Large Semiconductor Memory Cell II</t>
  </si>
  <si>
    <t>Large Sentry Damage Augmentor I</t>
  </si>
  <si>
    <t>Large Sentry Damage Augmentor II</t>
  </si>
  <si>
    <t>Large Shield Booster I</t>
  </si>
  <si>
    <t>Large Shield Booster II</t>
  </si>
  <si>
    <t>Large Shield Extender I</t>
  </si>
  <si>
    <t>Large Shield Extender II</t>
  </si>
  <si>
    <t>Large Signal Disruption Amplifier I</t>
  </si>
  <si>
    <t>Large Signal Disruption Amplifier II</t>
  </si>
  <si>
    <t>Large Signal Focusing Kit I</t>
  </si>
  <si>
    <t>Large Signal Focusing Kit II</t>
  </si>
  <si>
    <t>Large Solace Scoped Remote Armor Repairer</t>
  </si>
  <si>
    <t>Large Stasis Drone Augmentor I</t>
  </si>
  <si>
    <t>Large Stasis Drone Augmentor II</t>
  </si>
  <si>
    <t>Large Subordinate Screen Stabilizer I</t>
  </si>
  <si>
    <t>Large Supplemental Barrier Emitter I</t>
  </si>
  <si>
    <t>Large Targeting System Subcontroller I</t>
  </si>
  <si>
    <t>Large Targeting System Subcontroller II</t>
  </si>
  <si>
    <t>Large Targeting Systems Stabilizer I</t>
  </si>
  <si>
    <t>Large Targeting Systems Stabilizer II</t>
  </si>
  <si>
    <t>Large Tracking Diagnostic Subroutines I</t>
  </si>
  <si>
    <t>Large Tracking Diagnostic Subroutines II</t>
  </si>
  <si>
    <t>Large Tractor Beam I</t>
  </si>
  <si>
    <t>Large Transverse Bulkhead I</t>
  </si>
  <si>
    <t>Large Transverse Bulkhead II</t>
  </si>
  <si>
    <t>Large Trimark Armor Pump I</t>
  </si>
  <si>
    <t>Large Trimark Armor Pump II</t>
  </si>
  <si>
    <t>Large Warhead Calefaction Catalyst I</t>
  </si>
  <si>
    <t>Large Warhead Calefaction Catalyst II</t>
  </si>
  <si>
    <t>Large Warhead Flare Catalyst I</t>
  </si>
  <si>
    <t>Large Warhead Flare Catalyst II</t>
  </si>
  <si>
    <t>Large Warhead Rigor Catalyst I</t>
  </si>
  <si>
    <t>Large Warhead Rigor Catalyst II</t>
  </si>
  <si>
    <t>Large Warp Core Optimizer I</t>
  </si>
  <si>
    <t>Large Warp Core Optimizer II</t>
  </si>
  <si>
    <t>Large YF-12a Smartbomb</t>
  </si>
  <si>
    <t>Lateral Gyrostabilizer</t>
  </si>
  <si>
    <t>Launcher Processor Rig I</t>
  </si>
  <si>
    <t>Launcher Processor Rig II</t>
  </si>
  <si>
    <t>Layered Plating I</t>
  </si>
  <si>
    <t>Layered Plating II</t>
  </si>
  <si>
    <t>Lead Charge L</t>
  </si>
  <si>
    <t>Lead Charge M</t>
  </si>
  <si>
    <t>Lead Charge S</t>
  </si>
  <si>
    <t>Lead Charge XL</t>
  </si>
  <si>
    <t>Legion</t>
  </si>
  <si>
    <t>Legion Gravimetric ECM</t>
  </si>
  <si>
    <t>Legion Ladar ECM</t>
  </si>
  <si>
    <t>Legion Magnetometric ECM</t>
  </si>
  <si>
    <t>Legion Multispectral ECM</t>
  </si>
  <si>
    <t>Legion Radar ECM</t>
  </si>
  <si>
    <t>Leopard</t>
  </si>
  <si>
    <t>Leshak</t>
  </si>
  <si>
    <t>LFT Enduring Sensor Dampener</t>
  </si>
  <si>
    <t>Libram' Data Analyzer I</t>
  </si>
  <si>
    <t>Ligature Integrated Analyzer</t>
  </si>
  <si>
    <t>Light Compact Entropic Disintegrator</t>
  </si>
  <si>
    <t>Light Electron Blaster I</t>
  </si>
  <si>
    <t>Light Electron Blaster II</t>
  </si>
  <si>
    <t>Light Entropic Disintegrator I</t>
  </si>
  <si>
    <t>Light Entropic Disintegrator II</t>
  </si>
  <si>
    <t>Light Ion Blaster I</t>
  </si>
  <si>
    <t>Light Ion Blaster II</t>
  </si>
  <si>
    <t>Light Missile Launcher I</t>
  </si>
  <si>
    <t>Light Missile Launcher II</t>
  </si>
  <si>
    <t>Light Neutron Blaster I</t>
  </si>
  <si>
    <t>Light Neutron Blaster II</t>
  </si>
  <si>
    <t>Light Scoped Entropic Disintegrator</t>
  </si>
  <si>
    <t>Light Veles Entropic Disintegrator</t>
  </si>
  <si>
    <t>Limited 'Anointed' EM Ward Field</t>
  </si>
  <si>
    <t>Limited 'Limos' Heavy Assault Missile Launcher I</t>
  </si>
  <si>
    <t>Limited 'Limos' Rapid Light Missile Launcher</t>
  </si>
  <si>
    <t>Limited 'Limos' Torpedo Launcher</t>
  </si>
  <si>
    <t>Limited Adaptive Invulnerability Field I</t>
  </si>
  <si>
    <t>Limited Adaptive Nano Plating I</t>
  </si>
  <si>
    <t>Limited Armor EM Hardener I</t>
  </si>
  <si>
    <t>Limited Armor Explosive Hardener I</t>
  </si>
  <si>
    <t>Limited Armor Kinetic Hardener I</t>
  </si>
  <si>
    <t>Limited Armor Thermal Hardener I</t>
  </si>
  <si>
    <t>Limited Electron Blaster Cannon I</t>
  </si>
  <si>
    <t>Limited Electron Blaster I</t>
  </si>
  <si>
    <t>Limited EM Plating I</t>
  </si>
  <si>
    <t>Limited Energized Adaptive Nano Membrane I</t>
  </si>
  <si>
    <t>Limited Energized Armor Layering Membrane I</t>
  </si>
  <si>
    <t>Limited Energized EM Membrane I</t>
  </si>
  <si>
    <t>Limited Energized Explosive Membrane I</t>
  </si>
  <si>
    <t>Limited Energized Kinetic Membrane I</t>
  </si>
  <si>
    <t>Limited Energized Thermal Membrane I</t>
  </si>
  <si>
    <t>Limited Expanded 'Archiver' Cargo</t>
  </si>
  <si>
    <t>Limited Explosive Deflection Field I</t>
  </si>
  <si>
    <t>Limited Explosive Plating I</t>
  </si>
  <si>
    <t>Limited Hyperspatial Accelerator</t>
  </si>
  <si>
    <t>Limited Ion Blaster I</t>
  </si>
  <si>
    <t>Limited Jump Drive Economizer</t>
  </si>
  <si>
    <t>Limited Kinetic Deflection Field I</t>
  </si>
  <si>
    <t>Limited Kinetic Plating I</t>
  </si>
  <si>
    <t>Limited Layered Plating I</t>
  </si>
  <si>
    <t>Limited Light Electron Blaster I</t>
  </si>
  <si>
    <t>Limited Light Ion Blaster I</t>
  </si>
  <si>
    <t>Limited Light Neutron Blaster I</t>
  </si>
  <si>
    <t>Limited Mega Ion Blaster I</t>
  </si>
  <si>
    <t>Limited Mega Neutron Blaster I</t>
  </si>
  <si>
    <t>Limited Neutron Blaster I</t>
  </si>
  <si>
    <t>Limited Precise Ion Siege Blaster</t>
  </si>
  <si>
    <t>Limited Precise Triple Neutron Blaster Cannon</t>
  </si>
  <si>
    <t>Limited Thermal Dissipation Field I</t>
  </si>
  <si>
    <t>Limited Thermal Plating I</t>
  </si>
  <si>
    <t>Limos' Cruise Launcher I</t>
  </si>
  <si>
    <t>Limos' Rapid Heavy Missile Launcher I</t>
  </si>
  <si>
    <t>Limos' Rocket Launcher I</t>
  </si>
  <si>
    <t>Linear Flux Stabilizer</t>
  </si>
  <si>
    <t>Linear Flux Stabilizer I</t>
  </si>
  <si>
    <t>Linked Enduring Remote Sensor Booster</t>
  </si>
  <si>
    <t>Local Hull Conversion Expanded Cargo I</t>
  </si>
  <si>
    <t>Local Hull Conversion Inertial Stabilizers I</t>
  </si>
  <si>
    <t>Local Hull Conversion Nanofiber Structure I</t>
  </si>
  <si>
    <t>Local Hull Conversion Overdrive Injector I</t>
  </si>
  <si>
    <t>Local Hull Conversion Reinforced Bulkheads I</t>
  </si>
  <si>
    <t>Local Power Plant Manager: Capacitor Flux I</t>
  </si>
  <si>
    <t>Local Power Plant Manager: Capacity Power Relay I</t>
  </si>
  <si>
    <t>Local Power Plant Manager: Diagnostic System I</t>
  </si>
  <si>
    <t>Local Power Plant Manager: Reaction Control I</t>
  </si>
  <si>
    <t>Local Power Plant Manager: Reaction Shield Flux I</t>
  </si>
  <si>
    <t>Local Power Plant Manager: Reaction Shield Power Relay I</t>
  </si>
  <si>
    <t>Lockbreaker Bomb</t>
  </si>
  <si>
    <t>Locust I</t>
  </si>
  <si>
    <t>Locust II</t>
  </si>
  <si>
    <t>Loggerhead</t>
  </si>
  <si>
    <t>Loki</t>
  </si>
  <si>
    <t>Longbow' Servitor</t>
  </si>
  <si>
    <t>Longbow' Small Focused Pulse Laser I</t>
  </si>
  <si>
    <t>Love' Medium Remote Armor Repairer</t>
  </si>
  <si>
    <t>Low Cost Mercenary Assault Unit</t>
  </si>
  <si>
    <t>Luther Veron's Modified Adaptive Invulnerability Field</t>
  </si>
  <si>
    <t>Luther Veron's Modified Dual Heavy Beam Laser</t>
  </si>
  <si>
    <t>Luther Veron's Modified Heat Sink</t>
  </si>
  <si>
    <t>Luther Veron's Modified Large EMP Smartbomb</t>
  </si>
  <si>
    <t>Luther Veron's Modified Mega Beam Laser</t>
  </si>
  <si>
    <t>Luther Veron's Modified Shield Extender</t>
  </si>
  <si>
    <t>Luther Veron's Modified Tachyon Beam Laser</t>
  </si>
  <si>
    <t>Lux Kontos</t>
  </si>
  <si>
    <t>Lux L</t>
  </si>
  <si>
    <t>Lux M</t>
  </si>
  <si>
    <t>Lux S</t>
  </si>
  <si>
    <t>Lux Xiphos</t>
  </si>
  <si>
    <t>Lynx</t>
  </si>
  <si>
    <t>M-36 Enduring Warp Disruption Field Generator</t>
  </si>
  <si>
    <t>M51 Benefactor Compact Shield Recharger</t>
  </si>
  <si>
    <t>Mace' Dual Light Beam Laser I</t>
  </si>
  <si>
    <t>Mackinaw</t>
  </si>
  <si>
    <t>Mackinaw ORE Development Edition</t>
  </si>
  <si>
    <t>Maelstrom</t>
  </si>
  <si>
    <t>Maelstrom Krusual Edition</t>
  </si>
  <si>
    <t>Maelstrom Nefantar Edition</t>
  </si>
  <si>
    <t>Mafia' Energized Kinetic Membrane I</t>
  </si>
  <si>
    <t>Magnetic Field Stabilizer I</t>
  </si>
  <si>
    <t>Magnetic Field Stabilizer II</t>
  </si>
  <si>
    <t>Magnetic Vortex Stabilizer</t>
  </si>
  <si>
    <t>Magnetometric Backup Array I</t>
  </si>
  <si>
    <t>Magnetometric Backup Array II</t>
  </si>
  <si>
    <t>Magnetometric ECM I</t>
  </si>
  <si>
    <t>Magnetometric ECM II</t>
  </si>
  <si>
    <t>Magnetometric Firewall</t>
  </si>
  <si>
    <t>Magnetometric Positional ECCM Sensor System I</t>
  </si>
  <si>
    <t>Magus</t>
  </si>
  <si>
    <t>Makur's Modified Capacitor Power Relay</t>
  </si>
  <si>
    <t>Makur's Modified Dual Heavy Beam Laser</t>
  </si>
  <si>
    <t>Makur's Modified Heat Sink</t>
  </si>
  <si>
    <t>Makur's Modified Mega Beam Laser</t>
  </si>
  <si>
    <t>Makur's Modified Power Diagnostic System</t>
  </si>
  <si>
    <t>Makur's Modified Warp Disruptor</t>
  </si>
  <si>
    <t>Makur's Modified Warp Scrambler</t>
  </si>
  <si>
    <t>Malediction</t>
  </si>
  <si>
    <t>Malice</t>
  </si>
  <si>
    <t>Malkuth' Cruise Launcher I</t>
  </si>
  <si>
    <t>Malkuth' Heavy Missile Launcher I</t>
  </si>
  <si>
    <t>Malkuth' Rapid Heavy Missile Launcher I</t>
  </si>
  <si>
    <t>Malkuth' Rocket Launcher I</t>
  </si>
  <si>
    <t>Maller</t>
  </si>
  <si>
    <t>Malleus I</t>
  </si>
  <si>
    <t>Malleus II</t>
  </si>
  <si>
    <t>Mammoth</t>
  </si>
  <si>
    <t>Mammoth Nefantar Edition</t>
  </si>
  <si>
    <t>Mangonel' Heat Sink I</t>
  </si>
  <si>
    <t>Manticore</t>
  </si>
  <si>
    <t>Mantis I</t>
  </si>
  <si>
    <t>Mantis II</t>
  </si>
  <si>
    <t>Mark I Compact Capacitor Flux Coil</t>
  </si>
  <si>
    <t>Mark I Compact Capacitor Power Relay</t>
  </si>
  <si>
    <t>Mark I Compact Power Diagnostic System</t>
  </si>
  <si>
    <t>Mark I Compact Reactor Control Unit</t>
  </si>
  <si>
    <t>Mark I Compact Reinforced Bulkheads</t>
  </si>
  <si>
    <t>Mark I Compact Shield Flux Coil</t>
  </si>
  <si>
    <t>Mark I Compact Shield Power Relay</t>
  </si>
  <si>
    <t>Mark I Generator Refitting: Capacitor Flux</t>
  </si>
  <si>
    <t>Mark I Generator Refitting: Reaction Control</t>
  </si>
  <si>
    <t>Mark I Modified SS Expanded Cargo</t>
  </si>
  <si>
    <t>Mark I Modified SS Inertial Stabilizers</t>
  </si>
  <si>
    <t>Mark I Modified SS Nanofiber Structure</t>
  </si>
  <si>
    <t>Mark I Modified SS Overdrive Injector</t>
  </si>
  <si>
    <t>Marked Generator Refitting: Capacitor Flux</t>
  </si>
  <si>
    <t>Marked Generator Refitting: Capacitor Power Relay</t>
  </si>
  <si>
    <t>Marked Generator Refitting: Diagnostic System</t>
  </si>
  <si>
    <t>Marked Generator Refitting: Reaction Control</t>
  </si>
  <si>
    <t>Marked Generator Refitting: Shield Flux</t>
  </si>
  <si>
    <t>Marked Generator Refitting: Shield Power Relay</t>
  </si>
  <si>
    <t>Marked Modified SS Expanded Cargo</t>
  </si>
  <si>
    <t>Marked Modified SS Inertial Stabilizers</t>
  </si>
  <si>
    <t>Marked Modified SS Nanofiber Structure</t>
  </si>
  <si>
    <t>Marked Modified SS Overdrive Injector</t>
  </si>
  <si>
    <t>Marked Modified SS Reinforced Bulkheads</t>
  </si>
  <si>
    <t>Marketeer' Tracking Computer</t>
  </si>
  <si>
    <t>Marshal</t>
  </si>
  <si>
    <t>Marshall' Magnetometric ECM</t>
  </si>
  <si>
    <t>Mastodon</t>
  </si>
  <si>
    <t>Maulus Navy Issue</t>
  </si>
  <si>
    <t>Meditation' Medium Armor Repairer I</t>
  </si>
  <si>
    <t>Medium 'Accommodation' Vestment Reconstructer I</t>
  </si>
  <si>
    <t>Medium 'Arup' Remote Armor Repairer</t>
  </si>
  <si>
    <t>Medium 'Atonement' Remote Shield Booster</t>
  </si>
  <si>
    <t>Medium 'Canyon' Shield Extender</t>
  </si>
  <si>
    <t>Medium 'Ditch' Energy Neutralizer</t>
  </si>
  <si>
    <t>Medium 'Gattotte' Capacitor Booster</t>
  </si>
  <si>
    <t>Medium 'Hope' Hull Reconstructor I</t>
  </si>
  <si>
    <t>Medium 'Integrative' Hull Repair Unit</t>
  </si>
  <si>
    <t>Medium 'Lone Ranger' Shield Booster</t>
  </si>
  <si>
    <t>Medium 'Notos' Explosive Charge I</t>
  </si>
  <si>
    <t>Medium 'Regard' Remote Capacitor Transmitter</t>
  </si>
  <si>
    <t>Medium 'Strigoi' Energy Nosferatu</t>
  </si>
  <si>
    <t>Medium 'Vehemence' Shockwave Charge</t>
  </si>
  <si>
    <t>Medium Abyssal Ancillary Armor Repairer</t>
  </si>
  <si>
    <t>Medium Abyssal Ancillary Shield Booster</t>
  </si>
  <si>
    <t>Medium Abyssal Armor Plates</t>
  </si>
  <si>
    <t>Medium Abyssal Armor Repairer</t>
  </si>
  <si>
    <t>Medium Abyssal Energy Neutralizer</t>
  </si>
  <si>
    <t>Medium Abyssal Shield Booster</t>
  </si>
  <si>
    <t>Medium Abyssal Shield Extender</t>
  </si>
  <si>
    <t>Medium Active Stealth System I</t>
  </si>
  <si>
    <t>Medium Algid Energy Administrations Unit I</t>
  </si>
  <si>
    <t>Medium Algid Energy Administrations Unit II</t>
  </si>
  <si>
    <t>Medium Algid Hybrid Administrations Unit I</t>
  </si>
  <si>
    <t>Medium Algid Hybrid Administrations Unit II</t>
  </si>
  <si>
    <t>Medium Ancillary Armor Repairer</t>
  </si>
  <si>
    <t>Medium Ancillary Current Router I</t>
  </si>
  <si>
    <t>Medium Ancillary Current Router II</t>
  </si>
  <si>
    <t>Medium Ancillary Remote Armor Repairer</t>
  </si>
  <si>
    <t>Medium Ancillary Remote Shield Booster</t>
  </si>
  <si>
    <t>Medium Ancillary Shield Booster</t>
  </si>
  <si>
    <t>Medium Anti-EM Pump I</t>
  </si>
  <si>
    <t>Medium Anti-EM Pump II</t>
  </si>
  <si>
    <t>Medium Anti-EM Screen Reinforcer I</t>
  </si>
  <si>
    <t>Medium Anti-EM Screen Reinforcer II</t>
  </si>
  <si>
    <t>Medium Anti-Explosive Pump I</t>
  </si>
  <si>
    <t>Medium Anti-Explosive Pump II</t>
  </si>
  <si>
    <t>Medium Anti-Explosive Screen Reinforcer I</t>
  </si>
  <si>
    <t>Medium Anti-Explosive Screen Reinforcer II</t>
  </si>
  <si>
    <t>Medium Anti-Kinetic Pump I</t>
  </si>
  <si>
    <t>Medium Anti-Kinetic Pump II</t>
  </si>
  <si>
    <t>Medium Anti-Kinetic Screen Reinforcer I</t>
  </si>
  <si>
    <t>Medium Anti-Kinetic Screen Reinforcer II</t>
  </si>
  <si>
    <t>Medium Anti-Thermal Pump I</t>
  </si>
  <si>
    <t>Medium Anti-Thermal Pump II</t>
  </si>
  <si>
    <t>Medium Anti-Thermal Screen Reinforcer I</t>
  </si>
  <si>
    <t>Medium Anti-Thermal Screen Reinforcer II</t>
  </si>
  <si>
    <t>Medium Armor Repairer I</t>
  </si>
  <si>
    <t>Medium Armor Repairer II</t>
  </si>
  <si>
    <t>Medium Asymmetric Enduring Remote Shield Booster</t>
  </si>
  <si>
    <t>Medium Asymmetric Remote Capacitor Transmitter</t>
  </si>
  <si>
    <t>Medium Automated Carapace Restoration</t>
  </si>
  <si>
    <t>Medium Automated Structural Restoration</t>
  </si>
  <si>
    <t>Medium Auxiliary Nano Pump I</t>
  </si>
  <si>
    <t>Medium Auxiliary Nano Pump II</t>
  </si>
  <si>
    <t>Medium Auxiliary Thrusters I</t>
  </si>
  <si>
    <t>Medium Auxiliary Thrusters II</t>
  </si>
  <si>
    <t>Medium Azeotropic Restrained Shield Extender</t>
  </si>
  <si>
    <t>Medium Bay Loading Accelerator I</t>
  </si>
  <si>
    <t>Medium Bay Loading Accelerator II</t>
  </si>
  <si>
    <t>Medium Brief Capacitor Overcharge I</t>
  </si>
  <si>
    <t>Medium C5-L Emergency Shield Overload I</t>
  </si>
  <si>
    <t>Medium Cap Battery I</t>
  </si>
  <si>
    <t>Medium Cap Battery II</t>
  </si>
  <si>
    <t>Medium Capacitor Booster I</t>
  </si>
  <si>
    <t>Medium Capacitor Booster II</t>
  </si>
  <si>
    <t>Medium Capacitor Control Circuit I</t>
  </si>
  <si>
    <t>Medium Capacitor Control Circuit II</t>
  </si>
  <si>
    <t>Medium Cargohold Optimization I</t>
  </si>
  <si>
    <t>Medium Cargohold Optimization II</t>
  </si>
  <si>
    <t>Medium Clarity Ward Booster I</t>
  </si>
  <si>
    <t>Medium Coaxial Compact Remote Armor Repairer</t>
  </si>
  <si>
    <t>Medium Command Processor I</t>
  </si>
  <si>
    <t>Medium Compact Pb-Acid Cap Battery</t>
  </si>
  <si>
    <t>Medium Converse Deflection Catalyzer</t>
  </si>
  <si>
    <t>Medium Core Defense Capacitor Safeguard I</t>
  </si>
  <si>
    <t>Medium Core Defense Capacitor Safeguard II</t>
  </si>
  <si>
    <t>Medium Core Defense Charge Economizer I</t>
  </si>
  <si>
    <t>Medium Core Defense Charge Economizer II</t>
  </si>
  <si>
    <t>Medium Core Defense Field Extender I</t>
  </si>
  <si>
    <t>Medium Core Defense Field Extender II</t>
  </si>
  <si>
    <t>Medium Core Defense Field Purger I</t>
  </si>
  <si>
    <t>Medium Core Defense Field Purger II</t>
  </si>
  <si>
    <t>Medium Core Defense Operational Solidifier I</t>
  </si>
  <si>
    <t>Medium Core Defense Operational Solidifier II</t>
  </si>
  <si>
    <t>Medium Degenerative Concussion Bomb I</t>
  </si>
  <si>
    <t>Medium Diminishing Power System Drain I</t>
  </si>
  <si>
    <t>Medium Drone Control Range Augmentor I</t>
  </si>
  <si>
    <t>Medium Drone Control Range Augmentor II</t>
  </si>
  <si>
    <t>Medium Drone Durability Enhancer I</t>
  </si>
  <si>
    <t>Medium Drone Durability Enhancer II</t>
  </si>
  <si>
    <t>Medium Drone Mining Augmentor I</t>
  </si>
  <si>
    <t>Medium Drone Mining Augmentor II</t>
  </si>
  <si>
    <t>Medium Drone Repair Augmentor I</t>
  </si>
  <si>
    <t>Medium Drone Repair Augmentor II</t>
  </si>
  <si>
    <t>Medium Drone Scope Chip I</t>
  </si>
  <si>
    <t>Medium Drone Scope Chip II</t>
  </si>
  <si>
    <t>Medium Drone Speed Augmentor I</t>
  </si>
  <si>
    <t>Medium Drone Speed Augmentor II</t>
  </si>
  <si>
    <t>Medium Dynamic Fuel Valve I</t>
  </si>
  <si>
    <t>Medium Dynamic Fuel Valve II</t>
  </si>
  <si>
    <t>Medium Egress Port Maximizer I</t>
  </si>
  <si>
    <t>Medium Egress Port Maximizer II</t>
  </si>
  <si>
    <t>Medium Electrochemical Capacitor Booster I</t>
  </si>
  <si>
    <t>Medium Emission Scope Sharpener I</t>
  </si>
  <si>
    <t>Medium Emission Scope Sharpener II</t>
  </si>
  <si>
    <t>Medium EMP Smartbomb I</t>
  </si>
  <si>
    <t>Medium EMP Smartbomb II</t>
  </si>
  <si>
    <t>Medium Energy Ambit Extension I</t>
  </si>
  <si>
    <t>Medium Energy Ambit Extension II</t>
  </si>
  <si>
    <t>Medium Energy Burst Aerator I</t>
  </si>
  <si>
    <t>Medium Energy Burst Aerator II</t>
  </si>
  <si>
    <t>Medium Energy Collision Accelerator I</t>
  </si>
  <si>
    <t>Medium Energy Collision Accelerator II</t>
  </si>
  <si>
    <t>Medium Energy Discharge Elutriation I</t>
  </si>
  <si>
    <t>Medium Energy Discharge Elutriation II</t>
  </si>
  <si>
    <t>Medium Energy Locus Coordinator I</t>
  </si>
  <si>
    <t>Medium Energy Locus Coordinator II</t>
  </si>
  <si>
    <t>Medium Energy Metastasis Adjuster I</t>
  </si>
  <si>
    <t>Medium Energy Metastasis Adjuster II</t>
  </si>
  <si>
    <t>Medium Energy Neutralizer I</t>
  </si>
  <si>
    <t>Medium Energy Neutralizer II</t>
  </si>
  <si>
    <t>Medium Energy Nosferatu I</t>
  </si>
  <si>
    <t>Medium Energy Nosferatu II</t>
  </si>
  <si>
    <t>Medium Engine Thermal Shielding I</t>
  </si>
  <si>
    <t>Medium Engine Thermal Shielding II</t>
  </si>
  <si>
    <t>Medium EW Drone Range Augmentor I</t>
  </si>
  <si>
    <t>Medium EW Drone Range Augmentor II</t>
  </si>
  <si>
    <t>Medium F-4a Ld-Sulfate Capacitor Charge Unit</t>
  </si>
  <si>
    <t>Medium F-RX Prototype Capacitor Boost</t>
  </si>
  <si>
    <t>Medium F-S9 Regolith Compact Shield Extender</t>
  </si>
  <si>
    <t>Medium Ghoul Compact Energy Nosferatu</t>
  </si>
  <si>
    <t>Medium Graviton Smartbomb I</t>
  </si>
  <si>
    <t>Medium Graviton Smartbomb II</t>
  </si>
  <si>
    <t>Medium Gravity Capacitor Upgrade I</t>
  </si>
  <si>
    <t>Medium Gravity Capacitor Upgrade II</t>
  </si>
  <si>
    <t>Medium Gremlin Compact Energy Neutralizer</t>
  </si>
  <si>
    <t>Medium Higgs Anchor I</t>
  </si>
  <si>
    <t>Medium Hull Repairer I</t>
  </si>
  <si>
    <t>Medium Hull Repairer II</t>
  </si>
  <si>
    <t>Medium Hybrid Ambit Extension I</t>
  </si>
  <si>
    <t>Medium Hybrid Ambit Extension II</t>
  </si>
  <si>
    <t>Medium Hybrid Burst Aerator I</t>
  </si>
  <si>
    <t>Medium Hybrid Burst Aerator II</t>
  </si>
  <si>
    <t>Medium Hybrid Collision Accelerator I</t>
  </si>
  <si>
    <t>Medium Hybrid Collision Accelerator II</t>
  </si>
  <si>
    <t>Medium Hybrid Discharge Elutriation I</t>
  </si>
  <si>
    <t>Medium Hybrid Discharge Elutriation II</t>
  </si>
  <si>
    <t>Medium Hybrid Locus Coordinator I</t>
  </si>
  <si>
    <t>Medium Hybrid Locus Coordinator II</t>
  </si>
  <si>
    <t>Medium Hybrid Metastasis Adjuster I</t>
  </si>
  <si>
    <t>Medium Hybrid Metastasis Adjuster II</t>
  </si>
  <si>
    <t>Medium Hydraulic Bay Thrusters I</t>
  </si>
  <si>
    <t>Medium Hydraulic Bay Thrusters II</t>
  </si>
  <si>
    <t>Medium Hyperspatial Velocity Optimizer I</t>
  </si>
  <si>
    <t>Medium Hyperspatial Velocity Optimizer II</t>
  </si>
  <si>
    <t>Medium I-a Polarized Armor Regenerator</t>
  </si>
  <si>
    <t>Medium I-ax Enduring Remote Armor Repairer</t>
  </si>
  <si>
    <t>Medium I-b Polarized Structural Regenerator</t>
  </si>
  <si>
    <t>Medium Ice Harvester Accelerator I</t>
  </si>
  <si>
    <t>Medium Inefficient Armor Repair Unit</t>
  </si>
  <si>
    <t>Medium Inefficient Hull Repair Unit</t>
  </si>
  <si>
    <t>Medium Infectious Scoped Energy Neutralizer</t>
  </si>
  <si>
    <t>Medium Inverted Signal Field Projector I</t>
  </si>
  <si>
    <t>Medium Inverted Signal Field Projector II</t>
  </si>
  <si>
    <t>Medium Ionic Field Projector I</t>
  </si>
  <si>
    <t>Medium Ionic Field Projector II</t>
  </si>
  <si>
    <t>Medium Knave Scoped Energy Nosferatu</t>
  </si>
  <si>
    <t>Medium Liquid Cooled Electronics I</t>
  </si>
  <si>
    <t>Medium Liquid Cooled Electronics II</t>
  </si>
  <si>
    <t>Medium Low Friction Nozzle Joints I</t>
  </si>
  <si>
    <t>Medium Low Friction Nozzle Joints II</t>
  </si>
  <si>
    <t>Medium Memetic Algorithm Bank I</t>
  </si>
  <si>
    <t>Medium Memetic Algorithm Bank II</t>
  </si>
  <si>
    <t>Medium Mercoxit Mining Crystal Optimization I</t>
  </si>
  <si>
    <t>Medium Micro Jump Drive</t>
  </si>
  <si>
    <t>Medium Murky Compact Remote Shield Booster</t>
  </si>
  <si>
    <t>Medium Murky Remote Capacitor Transmitter</t>
  </si>
  <si>
    <t>Medium Nano Armor Repair Unit I</t>
  </si>
  <si>
    <t>Medium Nanobot Accelerator I</t>
  </si>
  <si>
    <t>Medium Nanobot Accelerator II</t>
  </si>
  <si>
    <t>Medium Neutron Saturation Injector I</t>
  </si>
  <si>
    <t>Medium Ohm Capacitor Reserve I</t>
  </si>
  <si>
    <t>Medium Partial E95b Remote Capacitor Transmitter</t>
  </si>
  <si>
    <t>Medium Particle Dispersion Augmentor I</t>
  </si>
  <si>
    <t>Medium Particle Dispersion Augmentor II</t>
  </si>
  <si>
    <t>Medium Particle Dispersion Projector I</t>
  </si>
  <si>
    <t>Medium Particle Dispersion Projector II</t>
  </si>
  <si>
    <t>Medium Peroxide Capacitor Power Cell</t>
  </si>
  <si>
    <t>Medium Plasma Smartbomb I</t>
  </si>
  <si>
    <t>Medium Plasma Smartbomb II</t>
  </si>
  <si>
    <t>Medium Polycarbon Engine Housing I</t>
  </si>
  <si>
    <t>Medium Polycarbon Engine Housing II</t>
  </si>
  <si>
    <t>Medium Powergrid Subroutine Maximizer I</t>
  </si>
  <si>
    <t>Medium Powergrid Subroutine Maximizer II</t>
  </si>
  <si>
    <t>Medium Processor Overclocking Unit I</t>
  </si>
  <si>
    <t>Medium Processor Overclocking Unit II</t>
  </si>
  <si>
    <t>Medium Projectile Ambit Extension I</t>
  </si>
  <si>
    <t>Medium Projectile Ambit Extension II</t>
  </si>
  <si>
    <t>Medium Projectile Burst Aerator I</t>
  </si>
  <si>
    <t>Medium Projectile Burst Aerator II</t>
  </si>
  <si>
    <t>Medium Projectile Collision Accelerator I</t>
  </si>
  <si>
    <t>Medium Projectile Collision Accelerator II</t>
  </si>
  <si>
    <t>Medium Projectile Locus Coordinator I</t>
  </si>
  <si>
    <t>Medium Projectile Locus Coordinator II</t>
  </si>
  <si>
    <t>Medium Projectile Metastasis Adjuster I</t>
  </si>
  <si>
    <t>Medium Projectile Metastasis Adjuster II</t>
  </si>
  <si>
    <t>Medium Proton Smartbomb I</t>
  </si>
  <si>
    <t>Medium Proton Smartbomb II</t>
  </si>
  <si>
    <t>Medium Remote Armor Repairer I</t>
  </si>
  <si>
    <t>Medium Remote Armor Repairer II</t>
  </si>
  <si>
    <t>Medium Remote Capacitor Transmitter I</t>
  </si>
  <si>
    <t>Medium Remote Capacitor Transmitter II</t>
  </si>
  <si>
    <t>Medium Remote Hull Repairer I</t>
  </si>
  <si>
    <t>Medium Remote Hull Repairer II</t>
  </si>
  <si>
    <t>Medium Remote Repair Augmentor I</t>
  </si>
  <si>
    <t>Medium Remote Repair Augmentor II</t>
  </si>
  <si>
    <t>Medium Remote Shield Booster I</t>
  </si>
  <si>
    <t>Medium Remote Shield Booster II</t>
  </si>
  <si>
    <t>Medium Rocket Fuel Cache Partition I</t>
  </si>
  <si>
    <t>Medium Rocket Fuel Cache Partition II</t>
  </si>
  <si>
    <t>Medium Rudimentary Concussion Bomb I</t>
  </si>
  <si>
    <t>Medium Rudimentary Energy Destabilizer I</t>
  </si>
  <si>
    <t>Medium S95a Scoped Remote Shield Booster</t>
  </si>
  <si>
    <t>Medium Salvage Tackle I</t>
  </si>
  <si>
    <t>Medium Salvage Tackle II</t>
  </si>
  <si>
    <t>Medium Semiconductor Memory Cell I</t>
  </si>
  <si>
    <t>Medium Semiconductor Memory Cell II</t>
  </si>
  <si>
    <t>Medium Sentry Damage Augmentor I</t>
  </si>
  <si>
    <t>Medium Sentry Damage Augmentor II</t>
  </si>
  <si>
    <t>Medium Shield Booster I</t>
  </si>
  <si>
    <t>Medium Shield Booster II</t>
  </si>
  <si>
    <t>Medium Shield Extender I</t>
  </si>
  <si>
    <t>Medium Shield Extender II</t>
  </si>
  <si>
    <t>Medium Signal Disruption Amplifier I</t>
  </si>
  <si>
    <t>Medium Signal Disruption Amplifier II</t>
  </si>
  <si>
    <t>Medium Signal Focusing Kit I</t>
  </si>
  <si>
    <t>Medium Signal Focusing Kit II</t>
  </si>
  <si>
    <t>Medium Solace Scoped Remote Armor Repairer</t>
  </si>
  <si>
    <t>Medium Stasis Drone Augmentor I</t>
  </si>
  <si>
    <t>Medium Stasis Drone Augmentor II</t>
  </si>
  <si>
    <t>Medium Subordinate Screen Stabilizer I</t>
  </si>
  <si>
    <t>Medium Supplemental Barrier Emitter I</t>
  </si>
  <si>
    <t>Medium Tapered Capacitor Infusion I</t>
  </si>
  <si>
    <t>Medium Targeting System Subcontroller I</t>
  </si>
  <si>
    <t>Medium Targeting System Subcontroller II</t>
  </si>
  <si>
    <t>Medium Targeting Systems Stabilizer I</t>
  </si>
  <si>
    <t>Medium Targeting Systems Stabilizer II</t>
  </si>
  <si>
    <t>Medium Tracking Diagnostic Subroutines I</t>
  </si>
  <si>
    <t>Medium Tracking Diagnostic Subroutines II</t>
  </si>
  <si>
    <t>Medium Tractor Beam I</t>
  </si>
  <si>
    <t>Medium Transverse Bulkhead I</t>
  </si>
  <si>
    <t>Medium Transverse Bulkhead II</t>
  </si>
  <si>
    <t>Medium Trimark Armor Pump I</t>
  </si>
  <si>
    <t>Medium Trimark Armor Pump II</t>
  </si>
  <si>
    <t>Medium Unstable Power Fluctuator I</t>
  </si>
  <si>
    <t>Medium Warhead Calefaction Catalyst I</t>
  </si>
  <si>
    <t>Medium Warhead Calefaction Catalyst II</t>
  </si>
  <si>
    <t>Medium Warhead Flare Catalyst I</t>
  </si>
  <si>
    <t>Medium Warhead Flare Catalyst II</t>
  </si>
  <si>
    <t>Medium Warhead Rigor Catalyst I</t>
  </si>
  <si>
    <t>Medium Warhead Rigor Catalyst II</t>
  </si>
  <si>
    <t>Medium Warp Core Optimizer I</t>
  </si>
  <si>
    <t>Medium Warp Core Optimizer II</t>
  </si>
  <si>
    <t>Medium YF-12a Smartbomb</t>
  </si>
  <si>
    <t>Medusa</t>
  </si>
  <si>
    <t>Mega Afocal Maser I</t>
  </si>
  <si>
    <t>Mega Afocal Pulse Maser I</t>
  </si>
  <si>
    <t>Mega Anode Particle Stream I</t>
  </si>
  <si>
    <t>Mega Anode Pulse Particle Stream I</t>
  </si>
  <si>
    <t>Mega Beam Laser I</t>
  </si>
  <si>
    <t>Mega Beam Laser II</t>
  </si>
  <si>
    <t>Mega Modal Laser I</t>
  </si>
  <si>
    <t>Mega Modal Pulse Laser I</t>
  </si>
  <si>
    <t>Mega Modulated Energy Beam I</t>
  </si>
  <si>
    <t>Mega Modulated Pulse Energy Beam I</t>
  </si>
  <si>
    <t>Mega Pulse Laser I</t>
  </si>
  <si>
    <t>Mega Pulse Laser II</t>
  </si>
  <si>
    <t>Megathron Federate Issue</t>
  </si>
  <si>
    <t>Megathron Inner Zone Shipping Edition</t>
  </si>
  <si>
    <t>Megathron Navy Issue</t>
  </si>
  <si>
    <t>Megathron Police Edition</t>
  </si>
  <si>
    <t>Megathron Quafe Edition</t>
  </si>
  <si>
    <t>Mendicant' Signal Booster I</t>
  </si>
  <si>
    <t>Mercoxit Mining Crystal I</t>
  </si>
  <si>
    <t>Mercoxit Mining Crystal II</t>
  </si>
  <si>
    <t>Merlin</t>
  </si>
  <si>
    <t>Merlin Nugoeihuvi Edition</t>
  </si>
  <si>
    <t>Merlin Wiyrkomi Edition</t>
  </si>
  <si>
    <t>Meson Exotic Plasma L</t>
  </si>
  <si>
    <t>Meson Exotic Plasma M</t>
  </si>
  <si>
    <t>Meson Exotic Plasma S</t>
  </si>
  <si>
    <t>Miasmos Amastris Edition</t>
  </si>
  <si>
    <t>Miasmos Quafe Ultra Edition</t>
  </si>
  <si>
    <t>Miasmos Quafe Ultramarine Edition</t>
  </si>
  <si>
    <t>Micro 'Atonement' Remote Shield Booster</t>
  </si>
  <si>
    <t>Micro 'Notos' Explosive Charge I</t>
  </si>
  <si>
    <t>Micro 'Vehemence' Shockwave Charge</t>
  </si>
  <si>
    <t>Micro 'Vigor' Core Augmentation</t>
  </si>
  <si>
    <t>Micro Asymmetric Remote Shield Booster</t>
  </si>
  <si>
    <t>Micro Auxiliary Power Core I</t>
  </si>
  <si>
    <t>Micro Auxiliary Power Core II</t>
  </si>
  <si>
    <t>Micro Azeotropic Ward Salubrity I</t>
  </si>
  <si>
    <t>Micro B88 Core Augmentation</t>
  </si>
  <si>
    <t>Micro Brief Capacitor Overcharge I</t>
  </si>
  <si>
    <t>Micro Capacitor Battery II</t>
  </si>
  <si>
    <t>Micro Capacitor Booster I</t>
  </si>
  <si>
    <t>Micro Capacitor Booster II</t>
  </si>
  <si>
    <t>Micro Concussion Bomb</t>
  </si>
  <si>
    <t>Micro Degenerative Concussion Bomb I</t>
  </si>
  <si>
    <t>Micro Electrochemical Capacitor Booster I</t>
  </si>
  <si>
    <t>Micro Electron Bomb</t>
  </si>
  <si>
    <t>Micro EMP Smartbomb I</t>
  </si>
  <si>
    <t>Micro EMP Smartbomb II</t>
  </si>
  <si>
    <t>Micro F-4a Ld-Sulfate Capacitor Charge Unit</t>
  </si>
  <si>
    <t>Micro F-RX Prototype Capacitor Boost</t>
  </si>
  <si>
    <t>Micro F-S9 Regolith Shield Induction</t>
  </si>
  <si>
    <t>Micro Graviton Smartbomb I</t>
  </si>
  <si>
    <t>Micro Graviton Smartbomb II</t>
  </si>
  <si>
    <t>Micro Jump Field Generator</t>
  </si>
  <si>
    <t>Micro K-Exhaust Core Augmentation</t>
  </si>
  <si>
    <t>Micro Ld-Acid Capacitor Battery I</t>
  </si>
  <si>
    <t>Micro Murky Remote Shield Booster</t>
  </si>
  <si>
    <t>Micro Ohm Capacitor Reserve I</t>
  </si>
  <si>
    <t>Micro Peroxide Capacitor Power Cell</t>
  </si>
  <si>
    <t>Micro Plasma Smartbomb I</t>
  </si>
  <si>
    <t>Micro Plasma Smartbomb II</t>
  </si>
  <si>
    <t>Micro Proton Smartbomb I</t>
  </si>
  <si>
    <t>Micro Proton Smartbomb II</t>
  </si>
  <si>
    <t>Micro Remote Shield Booster II</t>
  </si>
  <si>
    <t>Micro Rudimentary Concussion Bomb I</t>
  </si>
  <si>
    <t>Micro S95a Remote Shield Booster</t>
  </si>
  <si>
    <t>Micro Scorch Bomb</t>
  </si>
  <si>
    <t>Micro Shield Extender I</t>
  </si>
  <si>
    <t>Micro Shield Extender II</t>
  </si>
  <si>
    <t>Micro Shrapnel Bomb</t>
  </si>
  <si>
    <t>Micro Subordinate Screen Stabilizer I</t>
  </si>
  <si>
    <t>Micro Supplemental Barrier Emitter I</t>
  </si>
  <si>
    <t>Micro Tapered Capacitor Infusion I</t>
  </si>
  <si>
    <t>Micro YF-12a Smartbomb</t>
  </si>
  <si>
    <t>Micro' Cap Battery</t>
  </si>
  <si>
    <t>Micro' Remote Shield Booster</t>
  </si>
  <si>
    <t>Microwave L</t>
  </si>
  <si>
    <t>Microwave M</t>
  </si>
  <si>
    <t>Microwave S</t>
  </si>
  <si>
    <t>Microwave XL</t>
  </si>
  <si>
    <t>Mimir</t>
  </si>
  <si>
    <t>Miner I</t>
  </si>
  <si>
    <t>Miner II</t>
  </si>
  <si>
    <t>Miner II (China)</t>
  </si>
  <si>
    <t>Mining Equipment Preservation Charge</t>
  </si>
  <si>
    <t>Mining Foreman Burst I</t>
  </si>
  <si>
    <t>Mining Foreman Burst II</t>
  </si>
  <si>
    <t>Mining Foreman Link - Harvester Capacitor Efficiency I</t>
  </si>
  <si>
    <t>Mining Foreman Link - Harvester Capacitor Efficiency II</t>
  </si>
  <si>
    <t>Mining Foreman Link - Laser Optimization I</t>
  </si>
  <si>
    <t>Mining Foreman Link - Laser Optimization II</t>
  </si>
  <si>
    <t>Mining Foreman Link - Mining Laser Field Enhancement I</t>
  </si>
  <si>
    <t>Mining Foreman Link - Mining Laser Field Enhancement II</t>
  </si>
  <si>
    <t>Mining Laser Field Enhancement Charge</t>
  </si>
  <si>
    <t>Mining Laser Optimization Charge</t>
  </si>
  <si>
    <t>Mining Laser Optimization I</t>
  </si>
  <si>
    <t>Mining Laser Optimization II</t>
  </si>
  <si>
    <t>Mining Laser Range I</t>
  </si>
  <si>
    <t>Mining Laser Range II</t>
  </si>
  <si>
    <t>Mining Laser Upgrade I</t>
  </si>
  <si>
    <t>Mining Laser Upgrade II</t>
  </si>
  <si>
    <t>Minmatar Media Shuttle</t>
  </si>
  <si>
    <t>Minmatar Peacekeeper Ship</t>
  </si>
  <si>
    <t>Minmatar Phenomena Generator</t>
  </si>
  <si>
    <t>Missile Guidance Computer I</t>
  </si>
  <si>
    <t>Missile Guidance Computer II</t>
  </si>
  <si>
    <t>Missile Guidance Enhancer I</t>
  </si>
  <si>
    <t>Missile Guidance Enhancer II</t>
  </si>
  <si>
    <t>Missile Guidance System Rig I</t>
  </si>
  <si>
    <t>Missile Guidance System Rig II</t>
  </si>
  <si>
    <t>Missile Precision Disruption Script</t>
  </si>
  <si>
    <t>Missile Precision Script</t>
  </si>
  <si>
    <t>Missile Range Disruption Script</t>
  </si>
  <si>
    <t>Missile Range Script</t>
  </si>
  <si>
    <t>Mizuro's Modified 100MN Afterburner</t>
  </si>
  <si>
    <t>Mizuro's Modified 500MN Microwarpdrive</t>
  </si>
  <si>
    <t>Mizuro's Modified 800mm Repeating Cannon</t>
  </si>
  <si>
    <t>Mizuro's Modified Adaptive Nano Plating</t>
  </si>
  <si>
    <t>Mizuro's Modified Ballistic Control System</t>
  </si>
  <si>
    <t>Mizuro's Modified Cruise Missile Launcher</t>
  </si>
  <si>
    <t>Mizuro's Modified Dual 425mm AutoCannon</t>
  </si>
  <si>
    <t>Mizuro's Modified Dual 650mm Repeating Cannon</t>
  </si>
  <si>
    <t>Mizuro's Modified EM Plating</t>
  </si>
  <si>
    <t>Mizuro's Modified Explosive Plating</t>
  </si>
  <si>
    <t>Mizuro's Modified Gyrostabilizer</t>
  </si>
  <si>
    <t>Mizuro's Modified Heavy Warp Disruptor</t>
  </si>
  <si>
    <t>Mizuro's Modified Heavy Warp Scrambler</t>
  </si>
  <si>
    <t>Mizuro's Modified Kinetic Plating</t>
  </si>
  <si>
    <t>Mizuro's Modified Large Armor Repairer</t>
  </si>
  <si>
    <t>Mizuro's Modified Large Proton Smartbomb</t>
  </si>
  <si>
    <t>Mizuro's Modified Rapid Heavy Missile Launcher</t>
  </si>
  <si>
    <t>Mizuro's Modified Stasis Webifier</t>
  </si>
  <si>
    <t>Mizuro's Modified Thermal Plating</t>
  </si>
  <si>
    <t>Mizuro's Modified Torpedo Launcher</t>
  </si>
  <si>
    <t>Mizuro's Modified Tracking Enhancer</t>
  </si>
  <si>
    <t>Mjolnir Auto-Targeting Cruise Missile I</t>
  </si>
  <si>
    <t>Mjolnir Auto-Targeting Heavy Missile I</t>
  </si>
  <si>
    <t>Mjolnir Auto-Targeting Light Missile I</t>
  </si>
  <si>
    <t>Mjolnir Cruise Missile</t>
  </si>
  <si>
    <t>Mjolnir Fury Cruise Missile</t>
  </si>
  <si>
    <t>Mjolnir Fury Heavy Missile</t>
  </si>
  <si>
    <t>Mjolnir Fury Light Missile</t>
  </si>
  <si>
    <t>Mjolnir Fury XL Cruise Missile</t>
  </si>
  <si>
    <t>Mjolnir Heavy Assault Missile</t>
  </si>
  <si>
    <t>Mjolnir Heavy Missile</t>
  </si>
  <si>
    <t>Mjolnir Javelin Heavy Assault Missile</t>
  </si>
  <si>
    <t>Mjolnir Javelin Rocket</t>
  </si>
  <si>
    <t>Mjolnir Javelin Torpedo</t>
  </si>
  <si>
    <t>Mjolnir Javelin XL Torpedo</t>
  </si>
  <si>
    <t>Mjolnir Light Missile</t>
  </si>
  <si>
    <t>Mjolnir Precision Cruise Missile</t>
  </si>
  <si>
    <t>Mjolnir Precision Heavy Missile</t>
  </si>
  <si>
    <t>Mjolnir Precision Light Missile</t>
  </si>
  <si>
    <t>Mjolnir Precision XL Cruise Missile</t>
  </si>
  <si>
    <t>Mjolnir Rage Heavy Assault Missile</t>
  </si>
  <si>
    <t>Mjolnir Rage Rocket</t>
  </si>
  <si>
    <t>Mjolnir Rage Torpedo</t>
  </si>
  <si>
    <t>Mjolnir Rage XL Torpedo</t>
  </si>
  <si>
    <t>Mjolnir Rocket</t>
  </si>
  <si>
    <t>Mjolnir Torpedo</t>
  </si>
  <si>
    <t>Mjolnir XL Cruise Missile</t>
  </si>
  <si>
    <t>Mjolnir XL Torpedo</t>
  </si>
  <si>
    <t>ML-3 Amphilotite Mining Probe</t>
  </si>
  <si>
    <t>ML-3 Scoped Survey Scanner</t>
  </si>
  <si>
    <t>Moa</t>
  </si>
  <si>
    <t>Modal Electron Particle Accelerator I</t>
  </si>
  <si>
    <t>Modal Enduring Dual Giga Beam Laser</t>
  </si>
  <si>
    <t>Modal Enduring Dual Giga Pulse Laser</t>
  </si>
  <si>
    <t>Modal Enduring Ion Siege Blaster</t>
  </si>
  <si>
    <t>Modal Enduring Quad Mega Pulse Laser</t>
  </si>
  <si>
    <t>Modal Enduring Triple Neutron Blaster Cannon</t>
  </si>
  <si>
    <t>Modal Ion Particle Accelerator I</t>
  </si>
  <si>
    <t>Modal Light Electron Particle Accelerator I</t>
  </si>
  <si>
    <t>Modal Light Ion Particle Accelerator I</t>
  </si>
  <si>
    <t>Modal Light Neutron Particle Accelerator I</t>
  </si>
  <si>
    <t>Modal Mega Electron Particle Accelerator I</t>
  </si>
  <si>
    <t>Modal Mega Ion Particle Accelerator I</t>
  </si>
  <si>
    <t>Modal Mega Neutron Particle Accelerator I</t>
  </si>
  <si>
    <t>Modal Neutron Particle Accelerator I</t>
  </si>
  <si>
    <t>Modulated Compact Dual Giga Beam Laser</t>
  </si>
  <si>
    <t>Modulated Compact Dual Giga Pulse Laser</t>
  </si>
  <si>
    <t>Modulated Compact Quad Mega Pulse Laser</t>
  </si>
  <si>
    <t>Modulated Deep Core Miner II</t>
  </si>
  <si>
    <t>Modulated Deep Core Strip Miner II</t>
  </si>
  <si>
    <t>Modulated Strip Miner II</t>
  </si>
  <si>
    <t>Molok</t>
  </si>
  <si>
    <t>Monitor</t>
  </si>
  <si>
    <t>Monophonic Stabilization Actuator I</t>
  </si>
  <si>
    <t>Monopoly' Magnetic Field Stabilizer</t>
  </si>
  <si>
    <t>Monopulse Tracking Mechanism I</t>
  </si>
  <si>
    <t>Moonshine' Energized Thermal Membrane I</t>
  </si>
  <si>
    <t>Moracha</t>
  </si>
  <si>
    <t>Mordus Frigate</t>
  </si>
  <si>
    <t>Moros Interbus Edition</t>
  </si>
  <si>
    <t>Morpheus Enduring Magnetometric ECM</t>
  </si>
  <si>
    <t>Motte' Capacitor Power Relay I</t>
  </si>
  <si>
    <t>Multi Sensor Backup Array I</t>
  </si>
  <si>
    <t>Multi Sensor Backup Array II</t>
  </si>
  <si>
    <t>Multifrequency L</t>
  </si>
  <si>
    <t>Multifrequency M</t>
  </si>
  <si>
    <t>Multifrequency S</t>
  </si>
  <si>
    <t>Multifrequency XL</t>
  </si>
  <si>
    <t>Multiphasic Bolt Array I</t>
  </si>
  <si>
    <t>Multispectral ECM I</t>
  </si>
  <si>
    <t>Multispectral ECM II</t>
  </si>
  <si>
    <t>Muninn</t>
  </si>
  <si>
    <t>Muon Coil Bolt Array I</t>
  </si>
  <si>
    <t>Myrmidon</t>
  </si>
  <si>
    <t>Mystic L</t>
  </si>
  <si>
    <t>Mystic M</t>
  </si>
  <si>
    <t>Mystic S</t>
  </si>
  <si>
    <t>N-1 Neon Type Rocket Bay</t>
  </si>
  <si>
    <t>N-JM Compact Omnidirectional Tracking Enhancer</t>
  </si>
  <si>
    <t>Naga</t>
  </si>
  <si>
    <t>Naglfar Justice Edition</t>
  </si>
  <si>
    <t>Naiyon's Modified 350mm Railgun</t>
  </si>
  <si>
    <t>Naiyon's Modified 425mm Railgun</t>
  </si>
  <si>
    <t>Naiyon's Modified Adaptive Invulnerability Field</t>
  </si>
  <si>
    <t>Naiyon's Modified Co-Processor</t>
  </si>
  <si>
    <t>Naiyon's Modified Magnetic Field Stabilizer</t>
  </si>
  <si>
    <t>Naiyon's Modified Stasis Webifier</t>
  </si>
  <si>
    <t>Nanite Repair Paste</t>
  </si>
  <si>
    <t>Nanoelectrical Co-Processor</t>
  </si>
  <si>
    <t>Nanofiber Internal Structure I</t>
  </si>
  <si>
    <t>Nanofiber Internal Structure II</t>
  </si>
  <si>
    <t>Nanomechanical CPU Enhancer</t>
  </si>
  <si>
    <t>Nanomechanical CPU Enhancer I</t>
  </si>
  <si>
    <t>Nation</t>
  </si>
  <si>
    <t>Nation Uplifts Firework</t>
  </si>
  <si>
    <t>Natura' Warp Core Stabilizer I</t>
  </si>
  <si>
    <t>Naughty People Firework</t>
  </si>
  <si>
    <t>Navitas</t>
  </si>
  <si>
    <t>Navy Cap Booster 100</t>
  </si>
  <si>
    <t>Navy Cap Booster 150</t>
  </si>
  <si>
    <t>Navy Cap Booster 200</t>
  </si>
  <si>
    <t>Navy Cap Booster 25</t>
  </si>
  <si>
    <t>Navy Cap Booster 3200</t>
  </si>
  <si>
    <t>Navy Cap Booster 400</t>
  </si>
  <si>
    <t>Navy Cap Booster 50</t>
  </si>
  <si>
    <t>Navy Cap Booster 75</t>
  </si>
  <si>
    <t>Navy Cap Booster 800</t>
  </si>
  <si>
    <t>Navy Micro Auxiliary Power Core</t>
  </si>
  <si>
    <t>Nefantar Thrasher</t>
  </si>
  <si>
    <t>Nemesis</t>
  </si>
  <si>
    <t>Networked Sensor Array</t>
  </si>
  <si>
    <t>Neutron Blaster Cannon I</t>
  </si>
  <si>
    <t>Neutron Blaster Cannon II</t>
  </si>
  <si>
    <t>Nighthawk</t>
  </si>
  <si>
    <t>Nightmare</t>
  </si>
  <si>
    <t>Noir. Modified Entosis Link</t>
  </si>
  <si>
    <t>Nomad</t>
  </si>
  <si>
    <t>Noose' Cruise Missile Launcher</t>
  </si>
  <si>
    <t>Nova Auto-Targeting Cruise Missile I</t>
  </si>
  <si>
    <t>Nova Auto-Targeting Heavy Missile I</t>
  </si>
  <si>
    <t>Nova Auto-Targeting Light Missile I</t>
  </si>
  <si>
    <t>Nova Cruise Missile</t>
  </si>
  <si>
    <t>Nova Fury Cruise Missile</t>
  </si>
  <si>
    <t>Nova Fury Heavy Missile</t>
  </si>
  <si>
    <t>Nova Fury Light Missile</t>
  </si>
  <si>
    <t>Nova Fury XL Cruise Missile</t>
  </si>
  <si>
    <t>Nova Heavy Assault Missile</t>
  </si>
  <si>
    <t>Nova Heavy Missile</t>
  </si>
  <si>
    <t>Nova Javelin Heavy Assault Missile</t>
  </si>
  <si>
    <t>Nova Javelin Rocket</t>
  </si>
  <si>
    <t>Nova Javelin Torpedo</t>
  </si>
  <si>
    <t>Nova Javelin XL Torpedo</t>
  </si>
  <si>
    <t>Nova Light Missile</t>
  </si>
  <si>
    <t>Nova Precision Cruise Missile</t>
  </si>
  <si>
    <t>Nova Precision Heavy Missile</t>
  </si>
  <si>
    <t>Nova Precision Light Missile</t>
  </si>
  <si>
    <t>Nova Precision XL Cruise Missile</t>
  </si>
  <si>
    <t>Nova Rage Heavy Assault Missile</t>
  </si>
  <si>
    <t>Nova Rage Rocket</t>
  </si>
  <si>
    <t>Nova Rage Torpedo</t>
  </si>
  <si>
    <t>Nova Rage XL Torpedo</t>
  </si>
  <si>
    <t>Nova Rocket</t>
  </si>
  <si>
    <t>Nova Torpedo</t>
  </si>
  <si>
    <t>Nova XL Cruise Missile</t>
  </si>
  <si>
    <t>Nova XL Torpedo</t>
  </si>
  <si>
    <t>Nuclear L</t>
  </si>
  <si>
    <t>Nuclear M</t>
  </si>
  <si>
    <t>Nuclear S</t>
  </si>
  <si>
    <t>Nuclear XL</t>
  </si>
  <si>
    <t>Nugget' Kinetic Deflection Field</t>
  </si>
  <si>
    <t>Null L</t>
  </si>
  <si>
    <t>Null M</t>
  </si>
  <si>
    <t>Null S</t>
  </si>
  <si>
    <t>Null XL</t>
  </si>
  <si>
    <t>Oblivion' Kinetic Doomsday</t>
  </si>
  <si>
    <t>Observator Deep Space Probe I</t>
  </si>
  <si>
    <t>Occator</t>
  </si>
  <si>
    <t>Occult L</t>
  </si>
  <si>
    <t>Occult M</t>
  </si>
  <si>
    <t>Occult S</t>
  </si>
  <si>
    <t>OE-5200 Rocket Launcher</t>
  </si>
  <si>
    <t>Old System Scanner</t>
  </si>
  <si>
    <t>Omber Mining Crystal I</t>
  </si>
  <si>
    <t>Omber Mining Crystal II</t>
  </si>
  <si>
    <t>Omen</t>
  </si>
  <si>
    <t>Omen Kador Edition</t>
  </si>
  <si>
    <t>Omen Navy Issue</t>
  </si>
  <si>
    <t>Omen Tash-Murkon Edition</t>
  </si>
  <si>
    <t>Omni Positional ECCM Sensor System I</t>
  </si>
  <si>
    <t>Omnidirectional Tracking Enhancer I</t>
  </si>
  <si>
    <t>Omnidirectional Tracking Enhancer II</t>
  </si>
  <si>
    <t>Omnidirectional Tracking Link I</t>
  </si>
  <si>
    <t>Omnidirectional Tracking Link II</t>
  </si>
  <si>
    <t>Oneiric Missile</t>
  </si>
  <si>
    <t>Oneiros</t>
  </si>
  <si>
    <t>Onyx</t>
  </si>
  <si>
    <t>Optical Compact Tracking Computer</t>
  </si>
  <si>
    <t>Optimal Range Disruption Script</t>
  </si>
  <si>
    <t>Optimal Range Script</t>
  </si>
  <si>
    <t>Opux Dragoon Yacht</t>
  </si>
  <si>
    <t>Opux Luxury Yacht</t>
  </si>
  <si>
    <t>Oracle</t>
  </si>
  <si>
    <t>Orbital EMP S</t>
  </si>
  <si>
    <t>Orbital Hybrid S</t>
  </si>
  <si>
    <t>Orbital Laser S</t>
  </si>
  <si>
    <t>Orca ORE Development Edition</t>
  </si>
  <si>
    <t>Ore compression thingie</t>
  </si>
  <si>
    <t>ORE Deep Core Mining Laser</t>
  </si>
  <si>
    <t>ORE Expanded Cargohold</t>
  </si>
  <si>
    <t>ORE Ice Harvester</t>
  </si>
  <si>
    <t>ORE Ice Mining Laser</t>
  </si>
  <si>
    <t>ORE Miner</t>
  </si>
  <si>
    <t>ORE Reinforced Bulkheads</t>
  </si>
  <si>
    <t>ORE Strip Miner</t>
  </si>
  <si>
    <t>Orion' Tracking CPU I</t>
  </si>
  <si>
    <t>Oshima's System Scanner</t>
  </si>
  <si>
    <t>Osprey Navy Issue</t>
  </si>
  <si>
    <t>Overdrive Injector System I</t>
  </si>
  <si>
    <t>P-S Compact Remote Tracking Computer</t>
  </si>
  <si>
    <t>Pacifier</t>
  </si>
  <si>
    <t>Pacifier' Large Remote Armor Repairer</t>
  </si>
  <si>
    <t>Page' Capacitor Flux Coil I</t>
  </si>
  <si>
    <t>Paladin</t>
  </si>
  <si>
    <t>Paladin Blood Raider Edition</t>
  </si>
  <si>
    <t>Paladin Kador Edition</t>
  </si>
  <si>
    <t>Paladin Tash-Murkon Edition</t>
  </si>
  <si>
    <t>Palisade' Cap Recharger I</t>
  </si>
  <si>
    <t>Pandemic SPHERE Modified Entosis Link</t>
  </si>
  <si>
    <t>Pandemonium' Ballistic Enhancement</t>
  </si>
  <si>
    <t>Panther</t>
  </si>
  <si>
    <t>Parallel Enduring Target Painter</t>
  </si>
  <si>
    <t>Partial Hull Conversion Expanded Cargo</t>
  </si>
  <si>
    <t>Partial Hull Conversion Inertial Stabilizers</t>
  </si>
  <si>
    <t>Partial Hull Conversion Nanofiber Structure</t>
  </si>
  <si>
    <t>Partial Hull Conversion Overdrive Injector</t>
  </si>
  <si>
    <t>Partial Hull Conversion Reinforced Bulkheads</t>
  </si>
  <si>
    <t>Partial Power Plant Manager: Capacitor Flux</t>
  </si>
  <si>
    <t>Partial Power Plant Manager: Capacity Power Relay</t>
  </si>
  <si>
    <t>Partial Power Plant Manager: Diagnostic System</t>
  </si>
  <si>
    <t>Partial Power Plant Manager: Reaction Control</t>
  </si>
  <si>
    <t>Partial Power Plant Manager: Shield Flux</t>
  </si>
  <si>
    <t>Partial Power Plant Manager: Shield Power Relay</t>
  </si>
  <si>
    <t>Partial Weapon Navigation</t>
  </si>
  <si>
    <t>Particle Bore Compact Mining Laser</t>
  </si>
  <si>
    <t>Passive Barrier Compensator I</t>
  </si>
  <si>
    <t>Passive Targeter I</t>
  </si>
  <si>
    <t>Passive Targeter II</t>
  </si>
  <si>
    <t>Passive Targeting Array I</t>
  </si>
  <si>
    <t>Patterned Stasis Web I</t>
  </si>
  <si>
    <t>Peace' Large Remote Armor Repairer</t>
  </si>
  <si>
    <t>Penumbra' White Noise ECM</t>
  </si>
  <si>
    <t>Peripheral Compact Target Painter</t>
  </si>
  <si>
    <t>Phantasm</t>
  </si>
  <si>
    <t>Phantasmata Missile</t>
  </si>
  <si>
    <t>Phase' Servitor</t>
  </si>
  <si>
    <t>Phased Muon ECCM Caster I</t>
  </si>
  <si>
    <t>Phased Muon Scoped Sensor Dampener</t>
  </si>
  <si>
    <t>Phased Plasma L</t>
  </si>
  <si>
    <t>Phased Plasma M</t>
  </si>
  <si>
    <t>Phased Plasma S</t>
  </si>
  <si>
    <t>Phased Plasma XL</t>
  </si>
  <si>
    <t>Phased Scoped Target Painter</t>
  </si>
  <si>
    <t>Phobetor Warp Disrupt Probe</t>
  </si>
  <si>
    <t>Phobos</t>
  </si>
  <si>
    <t>Phoenix Wiyrkomi Edition</t>
  </si>
  <si>
    <t>Photonic CPU Enhancer</t>
  </si>
  <si>
    <t>Photonic CPU Enhancer I</t>
  </si>
  <si>
    <t>Photonic Upgraded Co-Processor</t>
  </si>
  <si>
    <t>Pickaxe' Rapid Light Missile Launcher</t>
  </si>
  <si>
    <t>Piercing ECCM Emitter I</t>
  </si>
  <si>
    <t>Pike' Small EMP Smartbomb I</t>
  </si>
  <si>
    <t>Pilfer' Energized Adaptive Nano Membrane I</t>
  </si>
  <si>
    <t>Pilgrim</t>
  </si>
  <si>
    <t>Pitfall Compact Warp Disruption Field Generator</t>
  </si>
  <si>
    <t>Pith A-Type EM Ward Field</t>
  </si>
  <si>
    <t>Pith A-Type Explosive Deflection Field</t>
  </si>
  <si>
    <t>Pith A-Type Kinetic Deflection Field</t>
  </si>
  <si>
    <t>Pith A-Type Large Shield Booster</t>
  </si>
  <si>
    <t>Pith A-Type Shield Boost Amplifier</t>
  </si>
  <si>
    <t>Pith A-Type Thermal Dissipation Field</t>
  </si>
  <si>
    <t>Pith A-Type X-Large Shield Booster</t>
  </si>
  <si>
    <t>Pith B-Type EM Ward Field</t>
  </si>
  <si>
    <t>Pith B-Type Explosive Deflection Field</t>
  </si>
  <si>
    <t>Pith B-Type Kinetic Deflection Field</t>
  </si>
  <si>
    <t>Pith B-Type Large Shield Booster</t>
  </si>
  <si>
    <t>Pith B-Type Shield Boost Amplifier</t>
  </si>
  <si>
    <t>Pith B-Type Thermal Dissipation Field</t>
  </si>
  <si>
    <t>Pith B-Type X-Large Shield Booster</t>
  </si>
  <si>
    <t>Pith C-Type EM Ward Field</t>
  </si>
  <si>
    <t>Pith C-Type Explosive Deflection Field</t>
  </si>
  <si>
    <t>Pith C-Type Kinetic Deflection Field</t>
  </si>
  <si>
    <t>Pith C-Type Large Shield Booster</t>
  </si>
  <si>
    <t>Pith C-Type Shield Boost Amplifier</t>
  </si>
  <si>
    <t>Pith C-Type Thermal Dissipation Field</t>
  </si>
  <si>
    <t>Pith C-Type X-Large Shield Booster</t>
  </si>
  <si>
    <t>Pith X-Type EM Ward Field</t>
  </si>
  <si>
    <t>Pith X-Type Explosive Deflection Field</t>
  </si>
  <si>
    <t>Pith X-Type Kinetic Deflection Field</t>
  </si>
  <si>
    <t>Pith X-Type Large Shield Booster</t>
  </si>
  <si>
    <t>Pith X-Type Shield Boost Amplifier</t>
  </si>
  <si>
    <t>Pith X-Type Thermal Dissipation Field</t>
  </si>
  <si>
    <t>Pith X-Type X-Large Shield Booster</t>
  </si>
  <si>
    <t>Pithi A-Type Small Remote Shield Booster</t>
  </si>
  <si>
    <t>Pithi A-Type Small Shield Booster</t>
  </si>
  <si>
    <t>Pithi B-Type Small Remote Shield Booster</t>
  </si>
  <si>
    <t>Pithi B-Type Small Shield Booster</t>
  </si>
  <si>
    <t>Pithi C-Type Small Remote Shield Booster</t>
  </si>
  <si>
    <t>Pithi C-Type Small Shield Booster</t>
  </si>
  <si>
    <t>Pithum A-Type Adaptive Invulnerability Field</t>
  </si>
  <si>
    <t>Pithum A-Type EM Ward Amplifier</t>
  </si>
  <si>
    <t>Pithum A-Type Explosive Deflection Amplifier</t>
  </si>
  <si>
    <t>Pithum A-Type Kinetic Deflection Amplifier</t>
  </si>
  <si>
    <t>Pithum A-Type Medium Remote Shield Booster</t>
  </si>
  <si>
    <t>Pithum A-Type Medium Shield Booster</t>
  </si>
  <si>
    <t>Pithum A-Type Thermal Dissipation Amplifier</t>
  </si>
  <si>
    <t>Pithum B-Type Adaptive Invulnerability Field</t>
  </si>
  <si>
    <t>Pithum B-Type EM Ward Amplifier</t>
  </si>
  <si>
    <t>Pithum B-Type Explosive Deflection Amplifier</t>
  </si>
  <si>
    <t>Pithum B-Type Kinetic Deflection Amplifier</t>
  </si>
  <si>
    <t>Pithum B-Type Medium Remote Shield Booster</t>
  </si>
  <si>
    <t>Pithum B-Type Medium Shield Booster</t>
  </si>
  <si>
    <t>Pithum B-Type Thermal Dissipation Amplifier</t>
  </si>
  <si>
    <t>Pithum C-Type Adaptive Invulnerability Field</t>
  </si>
  <si>
    <t>Pithum C-Type EM Ward Amplifier</t>
  </si>
  <si>
    <t>Pithum C-Type Explosive Deflection Amplifier</t>
  </si>
  <si>
    <t>Pithum C-Type Kinetic Deflection Amplifier</t>
  </si>
  <si>
    <t>Pithum C-Type Medium Remote Shield Booster</t>
  </si>
  <si>
    <t>Pithum C-Type Medium Shield Booster</t>
  </si>
  <si>
    <t>Pithum C-Type Thermal Dissipation Amplifier</t>
  </si>
  <si>
    <t>PL-0 Scoped Cargo Scanner</t>
  </si>
  <si>
    <t>Plagioclase Mining Crystal I</t>
  </si>
  <si>
    <t>Plagioclase Mining Crystal II</t>
  </si>
  <si>
    <t>Planet Satellite</t>
  </si>
  <si>
    <t>Plough' Heavy Capacitor Booster I</t>
  </si>
  <si>
    <t>Plow' Gas Cloud Harvester</t>
  </si>
  <si>
    <t>Plunderer' Gravimetric ECM</t>
  </si>
  <si>
    <t>Plutonium Charge L</t>
  </si>
  <si>
    <t>Plutonium Charge M</t>
  </si>
  <si>
    <t>Plutonium Charge S</t>
  </si>
  <si>
    <t>Plutonium Charge XL</t>
  </si>
  <si>
    <t>Pneumatic Stabilization Actuator I</t>
  </si>
  <si>
    <t>Poacher' EM Ward Field</t>
  </si>
  <si>
    <t>Polaris Centurion Frigate</t>
  </si>
  <si>
    <t>Polaris Centurion TEST</t>
  </si>
  <si>
    <t>Polaris Inspector Frigate</t>
  </si>
  <si>
    <t>Polaris Legatus Frigate</t>
  </si>
  <si>
    <t>Polarized 200mm AutoCannon</t>
  </si>
  <si>
    <t>Polarized 425mm AutoCannon</t>
  </si>
  <si>
    <t>Polarized 800mm Repeating Cannon</t>
  </si>
  <si>
    <t>Polarized Heavy Assault Missile Launcher</t>
  </si>
  <si>
    <t>Polarized Heavy Neutron Blaster</t>
  </si>
  <si>
    <t>Polarized Heavy Pulse Laser</t>
  </si>
  <si>
    <t>Polarized Light Neutron Blaster</t>
  </si>
  <si>
    <t>Polarized Mega Pulse Laser</t>
  </si>
  <si>
    <t>Polarized Neutron Blaster Cannon</t>
  </si>
  <si>
    <t>Polarized Rocket Launcher</t>
  </si>
  <si>
    <t>Polarized Small Focused Pulse Laser</t>
  </si>
  <si>
    <t>Polarized Torpedo Launcher</t>
  </si>
  <si>
    <t>Police Pursuit Comet</t>
  </si>
  <si>
    <t>Pontifex</t>
  </si>
  <si>
    <t>Portcullis' Reactor Control Unit I</t>
  </si>
  <si>
    <t>Posse' Adaptive Invulnerability Field</t>
  </si>
  <si>
    <t>Power Diagnostic System I</t>
  </si>
  <si>
    <t>Power Diagnostic System II</t>
  </si>
  <si>
    <t>Practical Type-E Ship Probe</t>
  </si>
  <si>
    <t>Praedormitan Missile</t>
  </si>
  <si>
    <t>Praxis</t>
  </si>
  <si>
    <t>Prayer' Remote Tracking Computer</t>
  </si>
  <si>
    <t>Primae</t>
  </si>
  <si>
    <t>Pro-Nav Compact Missile Guidance Enhancer</t>
  </si>
  <si>
    <t>Projectile Cache Distributor I</t>
  </si>
  <si>
    <t>Projectile Cache Distributor II</t>
  </si>
  <si>
    <t>Projectile Consumption Elutriator I</t>
  </si>
  <si>
    <t>Projectile Consumption Elutriator II</t>
  </si>
  <si>
    <t>Propellant Injection Vent I</t>
  </si>
  <si>
    <t>Propellant Injection Vent II</t>
  </si>
  <si>
    <t>Prophecy</t>
  </si>
  <si>
    <t>Prophecy Blood Raiders Edition</t>
  </si>
  <si>
    <t>Prospect</t>
  </si>
  <si>
    <t>Prospector' EM Ward Amplifier</t>
  </si>
  <si>
    <t>Protected Gravimetric Backup Cluster I</t>
  </si>
  <si>
    <t>Protected Ladar Backup Cluster I</t>
  </si>
  <si>
    <t>Protected Magnetometric Backup Cluster I</t>
  </si>
  <si>
    <t>Protected Multi-Frequency Backup Cluster I</t>
  </si>
  <si>
    <t>Protected RADAR Backup Cluster I</t>
  </si>
  <si>
    <t>Protest' Large Armor Repairer I</t>
  </si>
  <si>
    <t>Proteus</t>
  </si>
  <si>
    <t>Proton L</t>
  </si>
  <si>
    <t>Proton M</t>
  </si>
  <si>
    <t>Proton S</t>
  </si>
  <si>
    <t>Proton XL</t>
  </si>
  <si>
    <t>Prototype 'Arbalest' Heavy Assault Missile Launcher I</t>
  </si>
  <si>
    <t>Prototype 'Arbalest' Light Missile Launcher</t>
  </si>
  <si>
    <t>Prototype 'Arbalest' Rapid Light Missile Launcher</t>
  </si>
  <si>
    <t>Prototype 'Arbalest' Torpedo Launcher</t>
  </si>
  <si>
    <t>Prototype 'Poncho' Cloaking Device I</t>
  </si>
  <si>
    <t>Prototype Armor EM Hardener I</t>
  </si>
  <si>
    <t>Prototype Armor Explosive Hardener I</t>
  </si>
  <si>
    <t>Prototype Armor Kinetic Hardener I</t>
  </si>
  <si>
    <t>Prototype Armor Thermal Hardener I</t>
  </si>
  <si>
    <t>Prototype Cloaking Device I</t>
  </si>
  <si>
    <t>Prototype ECCM Gravimetric Sensor Cluster</t>
  </si>
  <si>
    <t>Prototype ECCM Ladar Sensor Cluster</t>
  </si>
  <si>
    <t>Prototype ECCM Magnetometric Sensor Cluster</t>
  </si>
  <si>
    <t>Prototype ECCM Omni Sensor Cluster</t>
  </si>
  <si>
    <t>Prototype ECCM Radar Sensor Cluster</t>
  </si>
  <si>
    <t>Prototype Energized Adaptive Nano Membrane I</t>
  </si>
  <si>
    <t>Prototype Energized Armor Layering Membrane I</t>
  </si>
  <si>
    <t>Prototype Energized EM Membrane I</t>
  </si>
  <si>
    <t>Prototype Energized Explosive Membrane I</t>
  </si>
  <si>
    <t>Prototype Energized Kinetic Membrane I</t>
  </si>
  <si>
    <t>Prototype Energized Thermal Membrane I</t>
  </si>
  <si>
    <t>Prototype Hyperspatial Accelerator</t>
  </si>
  <si>
    <t>Prototype Iris Probe Launcher</t>
  </si>
  <si>
    <t>Prototype Jump Drive Economizer</t>
  </si>
  <si>
    <t>Prototype Precise Dual 1000mm Railgun</t>
  </si>
  <si>
    <t>Prototype Precise Hexa 2500mm Repeating Cannon</t>
  </si>
  <si>
    <t>Prototype Precise Quad 3500mm Siege Artillery</t>
  </si>
  <si>
    <t>Prototype Precise Quad 800mm Repeating Cannon</t>
  </si>
  <si>
    <t>Prototype Sensor Booster</t>
  </si>
  <si>
    <t>Prototype Thermal Plating I</t>
  </si>
  <si>
    <t>Prowler</t>
  </si>
  <si>
    <t>Pseudoelectron Containment Field I</t>
  </si>
  <si>
    <t>Pulsar Flare Firework</t>
  </si>
  <si>
    <t>Pulse Activated Nexus Invulnerability Core</t>
  </si>
  <si>
    <t>Punisher</t>
  </si>
  <si>
    <t>Punisher Kador Edition</t>
  </si>
  <si>
    <t>Punisher Tash-Murkon Edition</t>
  </si>
  <si>
    <t>Purifier</t>
  </si>
  <si>
    <t>Purloined Sansha Data Analyzer</t>
  </si>
  <si>
    <t>Pyroxeres Mining Crystal I</t>
  </si>
  <si>
    <t>Pyroxeres Mining Crystal II</t>
  </si>
  <si>
    <t>Python Mine</t>
  </si>
  <si>
    <t>QA Cloaking Device</t>
  </si>
  <si>
    <t>QA Cross Protocol Analyzer</t>
  </si>
  <si>
    <t>QA Cruise Missile</t>
  </si>
  <si>
    <t>QA Damage Module</t>
  </si>
  <si>
    <t>QA Drone Mega Module</t>
  </si>
  <si>
    <t>QA ECCM</t>
  </si>
  <si>
    <t>QA ECM Burst</t>
  </si>
  <si>
    <t>QA Entosis Link</t>
  </si>
  <si>
    <t>QA Immunity Module</t>
  </si>
  <si>
    <t>QA Mega Module</t>
  </si>
  <si>
    <t>QA Mining Laser Upgrade</t>
  </si>
  <si>
    <t>QA Multiship Module - 10 Players</t>
  </si>
  <si>
    <t>QA Multiship Module - 20 Players</t>
  </si>
  <si>
    <t>QA Multiship Module - 40 Players</t>
  </si>
  <si>
    <t>QA Multiship Module - 5 Players</t>
  </si>
  <si>
    <t>QA Pacifier Burst</t>
  </si>
  <si>
    <t>QA Probe Launcher</t>
  </si>
  <si>
    <t>QA Remote Armor Repair System - 5 Players</t>
  </si>
  <si>
    <t>QA Resistance Eliminator</t>
  </si>
  <si>
    <t>QA Scanning Module</t>
  </si>
  <si>
    <t>QA Shield Extender</t>
  </si>
  <si>
    <t>QA Shield Transporter - 5 Players</t>
  </si>
  <si>
    <t>QA Smartbomb</t>
  </si>
  <si>
    <t>QA SpaceAnchor</t>
  </si>
  <si>
    <t>QA Speed Limiter Module</t>
  </si>
  <si>
    <t>QA Tracking Enhancer</t>
  </si>
  <si>
    <t>Quad 3500mm Siege Artillery I</t>
  </si>
  <si>
    <t>Quad 3500mm Siege Artillery II</t>
  </si>
  <si>
    <t>Quad 800mm Repeating Cannon I</t>
  </si>
  <si>
    <t>Quad 800mm Repeating Cannon II</t>
  </si>
  <si>
    <t>Quad Afocal Light Maser I</t>
  </si>
  <si>
    <t>Quad Anode Light Particle Stream I</t>
  </si>
  <si>
    <t>Quad Light Beam Laser I</t>
  </si>
  <si>
    <t>Quad Light Beam Laser II</t>
  </si>
  <si>
    <t>Quad Mega Pulse Laser I</t>
  </si>
  <si>
    <t>Quad Mega Pulse Laser II</t>
  </si>
  <si>
    <t>Quad Modal Light Laser I</t>
  </si>
  <si>
    <t>Quad Modulated Light Energy Beam I</t>
  </si>
  <si>
    <t>Quafe Catalyst</t>
  </si>
  <si>
    <t>Quake L</t>
  </si>
  <si>
    <t>Quake M</t>
  </si>
  <si>
    <t>Quake S</t>
  </si>
  <si>
    <t>Quake XL</t>
  </si>
  <si>
    <t>Quantum Co-Processor</t>
  </si>
  <si>
    <t>Quantum Co-Processor I</t>
  </si>
  <si>
    <t>Quest Survey Probe I</t>
  </si>
  <si>
    <t>Rabisu</t>
  </si>
  <si>
    <t>Racket' Light Neutron Blaster I</t>
  </si>
  <si>
    <t>RADAR Backup Array I</t>
  </si>
  <si>
    <t>RADAR Backup Array II</t>
  </si>
  <si>
    <t>Radar ECM I</t>
  </si>
  <si>
    <t>Radar ECM II</t>
  </si>
  <si>
    <t>RADAR Firewall</t>
  </si>
  <si>
    <t>Radar Positional ECCM Sensor System I</t>
  </si>
  <si>
    <t>Radar Quest Probe</t>
  </si>
  <si>
    <t>Radical' Damage Control</t>
  </si>
  <si>
    <t>Radio L</t>
  </si>
  <si>
    <t>Radio M</t>
  </si>
  <si>
    <t>Radio S</t>
  </si>
  <si>
    <t>Radio XL</t>
  </si>
  <si>
    <t>Rapid Deployment Charge</t>
  </si>
  <si>
    <t>Rapid Heavy Missile Launcher I</t>
  </si>
  <si>
    <t>Rapid Heavy Missile Launcher II</t>
  </si>
  <si>
    <t>Rapid Light Missile Launcher I</t>
  </si>
  <si>
    <t>Rapid Light Missile Launcher II</t>
  </si>
  <si>
    <t>Rapid Repair Charge</t>
  </si>
  <si>
    <t>Rapid Torpedo Launcher I</t>
  </si>
  <si>
    <t>Rapid Torpedo Launcher II</t>
  </si>
  <si>
    <t>Rapier</t>
  </si>
  <si>
    <t>Raptor</t>
  </si>
  <si>
    <t>Rare Moon Ore Mining Crystal I</t>
  </si>
  <si>
    <t>Rare Moon Ore Mining Crystal II</t>
  </si>
  <si>
    <t>Rash Compact Burst Jammer</t>
  </si>
  <si>
    <t>Rattlesnake Victory Edition</t>
  </si>
  <si>
    <t>Raven</t>
  </si>
  <si>
    <t>Raven Guristas Edition</t>
  </si>
  <si>
    <t>Raven Kaalakiota Edition</t>
  </si>
  <si>
    <t>Raven Navy Issue</t>
  </si>
  <si>
    <t>Raven Nugoeihuvi Edition</t>
  </si>
  <si>
    <t>Raven State Issue</t>
  </si>
  <si>
    <t>Raysere's Modified Adaptive Nano Plating</t>
  </si>
  <si>
    <t>Raysere's Modified Armor EM Hardener</t>
  </si>
  <si>
    <t>Raysere's Modified Armor Explosive Hardener</t>
  </si>
  <si>
    <t>Raysere's Modified Armor Kinetic Hardener</t>
  </si>
  <si>
    <t>Raysere's Modified Armor Thermal Hardener</t>
  </si>
  <si>
    <t>Raysere's Modified Cap Recharger</t>
  </si>
  <si>
    <t>Raysere's Modified Capacitor Power Relay</t>
  </si>
  <si>
    <t>Raysere's Modified Dual Heavy Beam Laser</t>
  </si>
  <si>
    <t>Raysere's Modified EM Plating</t>
  </si>
  <si>
    <t>Raysere's Modified Energized Adaptive Nano Membrane</t>
  </si>
  <si>
    <t>Raysere's Modified Energized EM Membrane</t>
  </si>
  <si>
    <t>Raysere's Modified Energized Explosive Membrane</t>
  </si>
  <si>
    <t>Raysere's Modified Energized Kinetic Membrane</t>
  </si>
  <si>
    <t>Raysere's Modified Energized Thermal Membrane</t>
  </si>
  <si>
    <t>Raysere's Modified Explosive Plating</t>
  </si>
  <si>
    <t>Raysere's Modified Heat Sink</t>
  </si>
  <si>
    <t>Raysere's Modified Heavy Capacitor Booster</t>
  </si>
  <si>
    <t>Raysere's Modified Heavy Energy Neutralizer</t>
  </si>
  <si>
    <t>Raysere's Modified Heavy Energy Nosferatu</t>
  </si>
  <si>
    <t>Raysere's Modified Kinetic Plating</t>
  </si>
  <si>
    <t>Raysere's Modified Large Armor Repairer</t>
  </si>
  <si>
    <t>Raysere's Modified Large EMP Smartbomb</t>
  </si>
  <si>
    <t>Raysere's Modified Mega Beam Laser</t>
  </si>
  <si>
    <t>Raysere's Modified Power Diagnostic System</t>
  </si>
  <si>
    <t>Raysere's Modified Reactor Control Unit</t>
  </si>
  <si>
    <t>Raysere's Modified Tachyon Beam Laser</t>
  </si>
  <si>
    <t>Raysere's Modified Thermal Plating</t>
  </si>
  <si>
    <t>Reactive Armor Hardener</t>
  </si>
  <si>
    <t>Reactor Control Unit I</t>
  </si>
  <si>
    <t>Reactor Control Unit II</t>
  </si>
  <si>
    <t>Reaper</t>
  </si>
  <si>
    <t>Recon Probe Launcher II</t>
  </si>
  <si>
    <t>Recon System Scanner</t>
  </si>
  <si>
    <t>Recusant' Hostile Targeting Array I</t>
  </si>
  <si>
    <t>Redeemer</t>
  </si>
  <si>
    <t>Refuge' Adaptive Nano Plating I</t>
  </si>
  <si>
    <t>Regular Mercenary Navigator</t>
  </si>
  <si>
    <t>Regular Mercenary Scout</t>
  </si>
  <si>
    <t>Regulated Compact Ion Siege Blaster</t>
  </si>
  <si>
    <t>Regulated Compact Triple Neutron Blaster Cannon</t>
  </si>
  <si>
    <t>Regulated Electron Phase Cannon I</t>
  </si>
  <si>
    <t>Regulated Ion Phase Cannon I</t>
  </si>
  <si>
    <t>Regulated Light Electron Phase Cannon I</t>
  </si>
  <si>
    <t>Regulated Light Ion Phase Cannon I</t>
  </si>
  <si>
    <t>Regulated Light Neutron Phase Cannon I</t>
  </si>
  <si>
    <t>Regulated Mega Electron Phase Cannon I</t>
  </si>
  <si>
    <t>Regulated Mega Ion Phase Cannon I</t>
  </si>
  <si>
    <t>Regulated Mega Neutron Phase Cannon I</t>
  </si>
  <si>
    <t>Regulated Neutron Phase Cannon I</t>
  </si>
  <si>
    <t>Reinforced Bulkheads I</t>
  </si>
  <si>
    <t>Reinforced Bulkheads II</t>
  </si>
  <si>
    <t>Relic Analyzer II</t>
  </si>
  <si>
    <t>Remote Sensor Booster I</t>
  </si>
  <si>
    <t>Remote Sensor Booster II</t>
  </si>
  <si>
    <t>Remote Sensor Dampener I</t>
  </si>
  <si>
    <t>Remote Sensor Dampener II</t>
  </si>
  <si>
    <t>Remote Tracking Computer I</t>
  </si>
  <si>
    <t>Remote Tracking Computer II</t>
  </si>
  <si>
    <t>Repose' Core Compensation</t>
  </si>
  <si>
    <t>Republic Fleet 100MN Afterburner</t>
  </si>
  <si>
    <t>Republic Fleet 10MN Afterburner</t>
  </si>
  <si>
    <t>Republic Fleet 1200mm Artillery</t>
  </si>
  <si>
    <t>Republic Fleet 125mm Autocannon</t>
  </si>
  <si>
    <t>Republic Fleet 1400mm Howitzer Artillery</t>
  </si>
  <si>
    <t>Republic Fleet 150mm Autocannon</t>
  </si>
  <si>
    <t>Republic Fleet 1MN Afterburner</t>
  </si>
  <si>
    <t>Republic Fleet 200mm Autocannon</t>
  </si>
  <si>
    <t>Republic Fleet 220mm Autocannon</t>
  </si>
  <si>
    <t>Republic Fleet 250mm Artillery</t>
  </si>
  <si>
    <t>Republic Fleet 280mm Howitzer Artillery</t>
  </si>
  <si>
    <t>Republic Fleet 425mm Autocannon</t>
  </si>
  <si>
    <t>Republic Fleet 500MN Microwarpdrive</t>
  </si>
  <si>
    <t>Republic Fleet 50MN Microwarpdrive</t>
  </si>
  <si>
    <t>Republic Fleet 5MN Microwarpdrive</t>
  </si>
  <si>
    <t>Republic Fleet 650mm Artillery</t>
  </si>
  <si>
    <t>Republic Fleet 720mm Howitzer Artillery</t>
  </si>
  <si>
    <t>Republic Fleet 800mm Repeating Cannon</t>
  </si>
  <si>
    <t>Republic Fleet Adaptive Nano Plating</t>
  </si>
  <si>
    <t>Republic Fleet Armor EM Hardener</t>
  </si>
  <si>
    <t>Republic Fleet Armor Explosive Hardener</t>
  </si>
  <si>
    <t>Republic Fleet Armor Kinetic Hardener</t>
  </si>
  <si>
    <t>Republic Fleet Armor Thermal Hardener</t>
  </si>
  <si>
    <t>Republic Fleet Ballistic Control System</t>
  </si>
  <si>
    <t>Republic Fleet Carbonized Lead L</t>
  </si>
  <si>
    <t>Republic Fleet Carbonized Lead M</t>
  </si>
  <si>
    <t>Republic Fleet Carbonized Lead S</t>
  </si>
  <si>
    <t>Republic Fleet Carbonized Lead XL</t>
  </si>
  <si>
    <t>Republic Fleet Cruise Missile Launcher</t>
  </si>
  <si>
    <t>Republic Fleet Depleted Uranium L</t>
  </si>
  <si>
    <t>Republic Fleet Depleted Uranium M</t>
  </si>
  <si>
    <t>Republic Fleet Depleted Uranium S</t>
  </si>
  <si>
    <t>Republic Fleet Depleted Uranium XL</t>
  </si>
  <si>
    <t>Republic Fleet Dual 180mm Autocannon</t>
  </si>
  <si>
    <t>Republic Fleet Dual 425mm Autocannon</t>
  </si>
  <si>
    <t>Republic Fleet Dual 650mm Repeating Cannon</t>
  </si>
  <si>
    <t>Republic Fleet EM Plating</t>
  </si>
  <si>
    <t>Republic Fleet EM Ward Amplifier</t>
  </si>
  <si>
    <t>Republic Fleet EMP L</t>
  </si>
  <si>
    <t>Republic Fleet EMP M</t>
  </si>
  <si>
    <t>Republic Fleet EMP S</t>
  </si>
  <si>
    <t>Republic Fleet EMP XL</t>
  </si>
  <si>
    <t>Republic Fleet Explosive Deflection Amplifier</t>
  </si>
  <si>
    <t>Republic Fleet Explosive Plating</t>
  </si>
  <si>
    <t>Republic Fleet Firetail</t>
  </si>
  <si>
    <t>Republic Fleet Fusion L</t>
  </si>
  <si>
    <t>Republic Fleet Fusion M</t>
  </si>
  <si>
    <t>Republic Fleet Fusion S</t>
  </si>
  <si>
    <t>Republic Fleet Fusion XL</t>
  </si>
  <si>
    <t>Republic Fleet Gyrostabilizer</t>
  </si>
  <si>
    <t>Republic Fleet Heavy Assault Missile Launcher</t>
  </si>
  <si>
    <t>Republic Fleet Heavy Missile Launcher</t>
  </si>
  <si>
    <t>Republic Fleet Kinetic Deflection Amplifier</t>
  </si>
  <si>
    <t>Republic Fleet Kinetic Plating</t>
  </si>
  <si>
    <t>Republic Fleet Large Armor Repairer</t>
  </si>
  <si>
    <t>Republic Fleet Large Cap Battery</t>
  </si>
  <si>
    <t>Republic Fleet Large Proton Smartbomb</t>
  </si>
  <si>
    <t>Republic Fleet Large Shield Booster</t>
  </si>
  <si>
    <t>Republic Fleet Large Shield Extender</t>
  </si>
  <si>
    <t>Republic Fleet Light Missile Launcher</t>
  </si>
  <si>
    <t>Republic Fleet Medium Armor Repairer</t>
  </si>
  <si>
    <t>Republic Fleet Medium Cap Battery</t>
  </si>
  <si>
    <t>Republic Fleet Medium Proton Smartbomb</t>
  </si>
  <si>
    <t>Republic Fleet Medium Shield Booster</t>
  </si>
  <si>
    <t>Republic Fleet Medium Shield Extender</t>
  </si>
  <si>
    <t>Republic Fleet Micro Proton Smartbomb</t>
  </si>
  <si>
    <t>Republic Fleet Nanofiber Structure</t>
  </si>
  <si>
    <t>Republic Fleet Nova Auto-Targeting Cruise Missile I</t>
  </si>
  <si>
    <t>Republic Fleet Nova Auto-Targeting Heavy Missile I</t>
  </si>
  <si>
    <t>Republic Fleet Nova Auto-Targeting Light Missile I</t>
  </si>
  <si>
    <t>Republic Fleet Nuclear L</t>
  </si>
  <si>
    <t>Republic Fleet Nuclear M</t>
  </si>
  <si>
    <t>Republic Fleet Nuclear S</t>
  </si>
  <si>
    <t>Republic Fleet Nuclear XL</t>
  </si>
  <si>
    <t>Republic Fleet Overdrive Injector</t>
  </si>
  <si>
    <t>Republic Fleet Phased Plasma L</t>
  </si>
  <si>
    <t>Republic Fleet Phased Plasma M</t>
  </si>
  <si>
    <t>Republic Fleet Phased Plasma S</t>
  </si>
  <si>
    <t>Republic Fleet Phased Plasma XL</t>
  </si>
  <si>
    <t>Republic Fleet Proton L</t>
  </si>
  <si>
    <t>Republic Fleet Proton M</t>
  </si>
  <si>
    <t>Republic Fleet Proton S</t>
  </si>
  <si>
    <t>Republic Fleet Proton XL</t>
  </si>
  <si>
    <t>Republic Fleet Rapid Heavy Missile Launcher</t>
  </si>
  <si>
    <t>Republic Fleet Rapid Light Missile Launcher</t>
  </si>
  <si>
    <t>Republic Fleet Rocket Launcher</t>
  </si>
  <si>
    <t>Republic Fleet Shield Boost Amplifier</t>
  </si>
  <si>
    <t>Republic Fleet Shield Recharger</t>
  </si>
  <si>
    <t>Republic Fleet Small Armor Repairer</t>
  </si>
  <si>
    <t>Republic Fleet Small Cap Battery</t>
  </si>
  <si>
    <t>Republic Fleet Small Proton Smartbomb</t>
  </si>
  <si>
    <t>Republic Fleet Small Shield Booster</t>
  </si>
  <si>
    <t>Republic Fleet Small Shield Extender</t>
  </si>
  <si>
    <t>Republic Fleet Stasis Webifier</t>
  </si>
  <si>
    <t>Republic Fleet Target Painter</t>
  </si>
  <si>
    <t>Republic Fleet Thermal Dissipation Amplifier</t>
  </si>
  <si>
    <t>Republic Fleet Thermal Plating</t>
  </si>
  <si>
    <t>Republic Fleet Titanium Sabot L</t>
  </si>
  <si>
    <t>Republic Fleet Titanium Sabot M</t>
  </si>
  <si>
    <t>Republic Fleet Titanium Sabot S</t>
  </si>
  <si>
    <t>Republic Fleet Titanium Sabot XL</t>
  </si>
  <si>
    <t>Republic Fleet Torpedo Launcher</t>
  </si>
  <si>
    <t>Republic Fleet Tracking Enhancer</t>
  </si>
  <si>
    <t>Republic Fleet Warp Disruptor</t>
  </si>
  <si>
    <t>Republic Fleet Warp Scrambler</t>
  </si>
  <si>
    <t>Republic Fleet X-Large Shield Booster</t>
  </si>
  <si>
    <t>Reserve Gravimetric Scanners</t>
  </si>
  <si>
    <t>Reserve Ladar Scanners</t>
  </si>
  <si>
    <t>Reserve Magnetometric Scanners</t>
  </si>
  <si>
    <t>Reserve Multi-Frequency Scanners</t>
  </si>
  <si>
    <t>Reserve RADAR Scanners</t>
  </si>
  <si>
    <t>Responsive Auto-Targeting System I</t>
  </si>
  <si>
    <t>Retribution</t>
  </si>
  <si>
    <t>Retriever</t>
  </si>
  <si>
    <t>Revelation Sarum Edition</t>
  </si>
  <si>
    <t>Revenant</t>
  </si>
  <si>
    <t>Rhea</t>
  </si>
  <si>
    <t>Rifter</t>
  </si>
  <si>
    <t>Rifter Krusual Edition</t>
  </si>
  <si>
    <t>Rifter Nefantar Edition</t>
  </si>
  <si>
    <t>Rock-Scanning Sensor Array I</t>
  </si>
  <si>
    <t>Rocket Launcher I</t>
  </si>
  <si>
    <t>Rocket Launcher II</t>
  </si>
  <si>
    <t>Rokh</t>
  </si>
  <si>
    <t>Rokh Nugoeihuvi Edition</t>
  </si>
  <si>
    <t>Rokh Wiyrkomi Edition</t>
  </si>
  <si>
    <t>Rook</t>
  </si>
  <si>
    <t>Rorqual ORE Development Edition</t>
  </si>
  <si>
    <t>RSS Core Scanner Probe</t>
  </si>
  <si>
    <t>Rubin Basic Particle Bore Stream</t>
  </si>
  <si>
    <t>Rupture</t>
  </si>
  <si>
    <t>Sabre</t>
  </si>
  <si>
    <t>Sacrilege</t>
  </si>
  <si>
    <t>Saddle' Small Capacitor Booster I</t>
  </si>
  <si>
    <t>Salvager II</t>
  </si>
  <si>
    <t>Sansha Mjolnir Assault Missile</t>
  </si>
  <si>
    <t>Sansha Mjolnir Rocket</t>
  </si>
  <si>
    <t>Sansha Mjolnir Torpedo</t>
  </si>
  <si>
    <t>Sansha Paradise Cruise Missile</t>
  </si>
  <si>
    <t>Sansha Sabretooth Light Missile</t>
  </si>
  <si>
    <t>Sansha Thunderbolt Heavy Missile</t>
  </si>
  <si>
    <t>Sanshas Gamma L</t>
  </si>
  <si>
    <t>Sanshas Gamma M</t>
  </si>
  <si>
    <t>Sanshas Gamma S</t>
  </si>
  <si>
    <t>Sanshas Gamma XL</t>
  </si>
  <si>
    <t>Sanshas Infrared L</t>
  </si>
  <si>
    <t>Sanshas Infrared M</t>
  </si>
  <si>
    <t>Sanshas Infrared S</t>
  </si>
  <si>
    <t>Sanshas Infrared XL</t>
  </si>
  <si>
    <t>Sanshas Microwave L</t>
  </si>
  <si>
    <t>Sanshas Microwave M</t>
  </si>
  <si>
    <t>Sanshas Microwave S</t>
  </si>
  <si>
    <t>Sanshas Microwave XL</t>
  </si>
  <si>
    <t>Sanshas Multifrequency L</t>
  </si>
  <si>
    <t>Sanshas Multifrequency M</t>
  </si>
  <si>
    <t>Sanshas Multifrequency S</t>
  </si>
  <si>
    <t>Sanshas Multifrequency XL</t>
  </si>
  <si>
    <t>Sanshas Radio L</t>
  </si>
  <si>
    <t>Sanshas Radio M</t>
  </si>
  <si>
    <t>Sanshas Radio S</t>
  </si>
  <si>
    <t>Sanshas Radio XL</t>
  </si>
  <si>
    <t>Sanshas Standard L</t>
  </si>
  <si>
    <t>Sanshas Standard M</t>
  </si>
  <si>
    <t>Sanshas Standard S</t>
  </si>
  <si>
    <t>Sanshas Standard XL</t>
  </si>
  <si>
    <t>Sanshas Ultraviolet L</t>
  </si>
  <si>
    <t>Sanshas Ultraviolet M</t>
  </si>
  <si>
    <t>Sanshas Ultraviolet S</t>
  </si>
  <si>
    <t>Sanshas Ultraviolet XL</t>
  </si>
  <si>
    <t>Sanshas Xray L</t>
  </si>
  <si>
    <t>Sanshas Xray M</t>
  </si>
  <si>
    <t>Sanshas Xray S</t>
  </si>
  <si>
    <t>Sanshas Xray XL</t>
  </si>
  <si>
    <t>Sarum Magnate</t>
  </si>
  <si>
    <t>Satyr I</t>
  </si>
  <si>
    <t>Satyr II</t>
  </si>
  <si>
    <t>Scalpel</t>
  </si>
  <si>
    <t>Scan Acquisition Array I</t>
  </si>
  <si>
    <t>Scan Acquisition Array II</t>
  </si>
  <si>
    <t>Scan Pinpointing Array I</t>
  </si>
  <si>
    <t>Scan Pinpointing Array II</t>
  </si>
  <si>
    <t>Scan Probe Launcher II</t>
  </si>
  <si>
    <t>Scan Rangefinding Array I</t>
  </si>
  <si>
    <t>Scan Rangefinding Array II</t>
  </si>
  <si>
    <t>Scan Resolution Dampening Script</t>
  </si>
  <si>
    <t>Scan Resolution Script</t>
  </si>
  <si>
    <t>Scarab I</t>
  </si>
  <si>
    <t>Scarab II</t>
  </si>
  <si>
    <t>Scarab' Layered Plating I</t>
  </si>
  <si>
    <t>Scattering ECCM Projector I</t>
  </si>
  <si>
    <t>Scimitar</t>
  </si>
  <si>
    <t>Scorch Bomb</t>
  </si>
  <si>
    <t>Scorch L</t>
  </si>
  <si>
    <t>Scorch M</t>
  </si>
  <si>
    <t>Scorch S</t>
  </si>
  <si>
    <t>Scorch XL</t>
  </si>
  <si>
    <t>Scordite Mining Crystal I</t>
  </si>
  <si>
    <t>Scordite Mining Crystal II</t>
  </si>
  <si>
    <t>Scorpion</t>
  </si>
  <si>
    <t>Scorpion Ishukone Watch</t>
  </si>
  <si>
    <t>Scorpion Navy Issue</t>
  </si>
  <si>
    <t>Scourge Auto-Targeting Cruise Missile I</t>
  </si>
  <si>
    <t>Scourge Auto-Targeting Heavy Missile I</t>
  </si>
  <si>
    <t>Scourge Auto-Targeting Light Missile I</t>
  </si>
  <si>
    <t>Scourge Cruise Missile</t>
  </si>
  <si>
    <t>Scourge Fury Cruise Missile</t>
  </si>
  <si>
    <t>Scourge Fury Heavy Missile</t>
  </si>
  <si>
    <t>Scourge Fury Light Missile</t>
  </si>
  <si>
    <t>Scourge Fury XL Cruise Missile</t>
  </si>
  <si>
    <t>Scourge Heavy Assault Missile</t>
  </si>
  <si>
    <t>Scourge Heavy Missile</t>
  </si>
  <si>
    <t>Scourge Javelin Heavy Assault Missile</t>
  </si>
  <si>
    <t>Scourge Javelin Rocket</t>
  </si>
  <si>
    <t>Scourge Javelin Torpedo</t>
  </si>
  <si>
    <t>Scourge Javelin XL Torpedo</t>
  </si>
  <si>
    <t>Scourge Light Missile</t>
  </si>
  <si>
    <t>Scourge Precision Cruise Missile</t>
  </si>
  <si>
    <t>Scourge Precision Heavy Missile</t>
  </si>
  <si>
    <t>Scourge Precision Light Missile</t>
  </si>
  <si>
    <t>Scourge Precision XL Cruise Missile</t>
  </si>
  <si>
    <t>Scourge Rage Heavy Assault Missile</t>
  </si>
  <si>
    <t>Scourge Rage Rocket</t>
  </si>
  <si>
    <t>Scourge Rage Torpedo</t>
  </si>
  <si>
    <t>Scourge Rage XL Torpedo</t>
  </si>
  <si>
    <t>Scourge Rocket</t>
  </si>
  <si>
    <t>Scourge Torpedo</t>
  </si>
  <si>
    <t>Scourge XL Cruise Missile</t>
  </si>
  <si>
    <t>Scourge XL Torpedo</t>
  </si>
  <si>
    <t>Scout Scoped Dual 1000mm Railgun</t>
  </si>
  <si>
    <t>Scout Scoped Hexa 2500mm Repeating Cannon</t>
  </si>
  <si>
    <t>Scout Scoped Quad 3500mm Siege Artillery</t>
  </si>
  <si>
    <t>Scout Scoped Quad 800mm Repeating Cannon</t>
  </si>
  <si>
    <t>Scythe Fleet Issue</t>
  </si>
  <si>
    <t>Sealed Gravimetric Backup Cluster</t>
  </si>
  <si>
    <t>Sealed Ladar Backup Cluster</t>
  </si>
  <si>
    <t>Sealed Magnetometric Backup Cluster</t>
  </si>
  <si>
    <t>Sealed Multi-Frequency Backup Cluster</t>
  </si>
  <si>
    <t>Sealed RADAR Backup Cluster</t>
  </si>
  <si>
    <t>Secondary Parallel Link-Capacitor</t>
  </si>
  <si>
    <t>Secure Gravimetric Backup Cluster I</t>
  </si>
  <si>
    <t>Secure Ladar Backup Cluster I</t>
  </si>
  <si>
    <t>Secure Magnetometric Backup Cluster I</t>
  </si>
  <si>
    <t>Secure Radar Backup Cluster I</t>
  </si>
  <si>
    <t>Selynne's Modified Adaptive Nano Plating</t>
  </si>
  <si>
    <t>Selynne's Modified Armor EM Hardener</t>
  </si>
  <si>
    <t>Selynne's Modified Armor Explosive Hardener</t>
  </si>
  <si>
    <t>Selynne's Modified Armor Kinetic Hardener</t>
  </si>
  <si>
    <t>Selynne's Modified Armor Thermal Hardener</t>
  </si>
  <si>
    <t>Selynne's Modified Cap Recharger</t>
  </si>
  <si>
    <t>Selynne's Modified Capacitor Power Relay</t>
  </si>
  <si>
    <t>Selynne's Modified Dual Heavy Beam Laser</t>
  </si>
  <si>
    <t>Selynne's Modified EM Plating</t>
  </si>
  <si>
    <t>Selynne's Modified Energized Adaptive Nano Membrane</t>
  </si>
  <si>
    <t>Selynne's Modified Energized EM Membrane</t>
  </si>
  <si>
    <t>Selynne's Modified Energized Explosive Membrane</t>
  </si>
  <si>
    <t>Selynne's Modified Energized Kinetic Membrane</t>
  </si>
  <si>
    <t>Selynne's Modified Energized Thermal Membrane</t>
  </si>
  <si>
    <t>Selynne's Modified Explosive Plating</t>
  </si>
  <si>
    <t>Selynne's Modified Heat Sink</t>
  </si>
  <si>
    <t>Selynne's Modified Heavy Capacitor Booster</t>
  </si>
  <si>
    <t>Selynne's Modified Heavy Energy Neutralizer</t>
  </si>
  <si>
    <t>Selynne's Modified Heavy Energy Nosferatu</t>
  </si>
  <si>
    <t>Selynne's Modified Kinetic Plating</t>
  </si>
  <si>
    <t>Selynne's Modified Large Armor Repairer</t>
  </si>
  <si>
    <t>Selynne's Modified Large EMP Smartbomb</t>
  </si>
  <si>
    <t>Selynne's Modified Mega Beam Laser</t>
  </si>
  <si>
    <t>Selynne's Modified Power Diagnostic System</t>
  </si>
  <si>
    <t>Selynne's Modified Reactor Control Unit</t>
  </si>
  <si>
    <t>Selynne's Modified Tachyon Beam Laser</t>
  </si>
  <si>
    <t>Selynne's Modified Thermal Plating</t>
  </si>
  <si>
    <t>Sensor Booster I</t>
  </si>
  <si>
    <t>Sensor Booster II</t>
  </si>
  <si>
    <t>Sensor Dampening Burst Projector</t>
  </si>
  <si>
    <t>Sensor Optimization Charge</t>
  </si>
  <si>
    <t>Sensor Strength Rig I</t>
  </si>
  <si>
    <t>Sensor Strength Rig II</t>
  </si>
  <si>
    <t>Sentient Burst Jammer</t>
  </si>
  <si>
    <t>Sentient Damage Control</t>
  </si>
  <si>
    <t>Sentient Drone Damage Amplifier</t>
  </si>
  <si>
    <t>Sentient Drone Navigation Computer</t>
  </si>
  <si>
    <t>Sentient Fighter Support Unit</t>
  </si>
  <si>
    <t>Sentient Omnidirectional Tracking Enhancer</t>
  </si>
  <si>
    <t>Sentient Omnidirectional Tracking Link</t>
  </si>
  <si>
    <t>Sentient Remote Sensor Booster</t>
  </si>
  <si>
    <t>Sentient Sensor Booster</t>
  </si>
  <si>
    <t>Sentient Signal Amplifier</t>
  </si>
  <si>
    <t>Sentinel</t>
  </si>
  <si>
    <t>Setele's Modified 100MN Afterburner</t>
  </si>
  <si>
    <t>Setele's Modified 350mm Railgun</t>
  </si>
  <si>
    <t>Setele's Modified 425mm Railgun</t>
  </si>
  <si>
    <t>Setele's Modified 500MN Microwarpdrive</t>
  </si>
  <si>
    <t>Setele's Modified Adaptive Nano Plating</t>
  </si>
  <si>
    <t>Setele's Modified Armor EM Hardener</t>
  </si>
  <si>
    <t>Setele's Modified Armor Explosive Hardener</t>
  </si>
  <si>
    <t>Setele's Modified Armor Kinetic Hardener</t>
  </si>
  <si>
    <t>Setele's Modified Armor Thermal Hardener</t>
  </si>
  <si>
    <t>Setele's Modified Co-Processor</t>
  </si>
  <si>
    <t>Setele's Modified Damage Control</t>
  </si>
  <si>
    <t>Setele's Modified Dual 250mm Railgun</t>
  </si>
  <si>
    <t>Setele's Modified EM Plating</t>
  </si>
  <si>
    <t>Setele's Modified Energized Adaptive Nano Membrane</t>
  </si>
  <si>
    <t>Setele's Modified Energized EM Membrane</t>
  </si>
  <si>
    <t>Setele's Modified Energized Explosive Membrane</t>
  </si>
  <si>
    <t>Setele's Modified Energized Kinetic Membrane</t>
  </si>
  <si>
    <t>Setele's Modified Energized Thermal Membrane</t>
  </si>
  <si>
    <t>Setele's Modified Explosive Plating</t>
  </si>
  <si>
    <t>Setele's Modified Kinetic Plating</t>
  </si>
  <si>
    <t>Setele's Modified Large Armor Repairer</t>
  </si>
  <si>
    <t>Setele's Modified Large Plasma Smartbomb</t>
  </si>
  <si>
    <t>Setele's Modified Magnetic Field Stabilizer</t>
  </si>
  <si>
    <t>Setele's Modified Power Diagnostic System</t>
  </si>
  <si>
    <t>Setele's Modified Reactor Control Unit</t>
  </si>
  <si>
    <t>Setele's Modified Sensor Booster</t>
  </si>
  <si>
    <t>Setele's Modified Thermal Plating</t>
  </si>
  <si>
    <t>Setele's Modified Tracking Computer</t>
  </si>
  <si>
    <t>Shade Compact Radar ECM</t>
  </si>
  <si>
    <t>Shadow</t>
  </si>
  <si>
    <t>Shadow Antimatter Charge L</t>
  </si>
  <si>
    <t>Shadow Antimatter Charge M</t>
  </si>
  <si>
    <t>Shadow Antimatter Charge S</t>
  </si>
  <si>
    <t>Shadow Antimatter Charge XL</t>
  </si>
  <si>
    <t>Shadow Inferno F.O.F. Cruise Missile I</t>
  </si>
  <si>
    <t>Shadow Inferno F.O.F. Heavy Missile I</t>
  </si>
  <si>
    <t>Shadow Inferno F.O.F. Light Missile I</t>
  </si>
  <si>
    <t>Shadow Iridium Charge L</t>
  </si>
  <si>
    <t>Shadow Iridium Charge M</t>
  </si>
  <si>
    <t>Shadow Iridium Charge S</t>
  </si>
  <si>
    <t>Shadow Iridium Charge XL</t>
  </si>
  <si>
    <t>Shadow Iron Charge L</t>
  </si>
  <si>
    <t>Shadow Iron Charge M</t>
  </si>
  <si>
    <t>Shadow Iron Charge S</t>
  </si>
  <si>
    <t>Shadow Iron Charge XL</t>
  </si>
  <si>
    <t>Shadow Lead Charge L</t>
  </si>
  <si>
    <t>Shadow Lead Charge M</t>
  </si>
  <si>
    <t>Shadow Lead Charge S</t>
  </si>
  <si>
    <t>Shadow Lead Charge XL</t>
  </si>
  <si>
    <t>Shadow Plutonium Charge L</t>
  </si>
  <si>
    <t>Shadow Plutonium Charge M</t>
  </si>
  <si>
    <t>Shadow Plutonium Charge S</t>
  </si>
  <si>
    <t>Shadow Plutonium Charge XL</t>
  </si>
  <si>
    <t>Shadow Serpentis 10000MN Afterburner</t>
  </si>
  <si>
    <t>Shadow Serpentis 100MN Afterburner</t>
  </si>
  <si>
    <t>Shadow Serpentis 10MN Afterburner</t>
  </si>
  <si>
    <t>Shadow Serpentis 125mm Railgun</t>
  </si>
  <si>
    <t>Shadow Serpentis 150mm Railgun</t>
  </si>
  <si>
    <t>Shadow Serpentis 1MN Afterburner</t>
  </si>
  <si>
    <t>Shadow Serpentis 200mm Railgun</t>
  </si>
  <si>
    <t>Shadow Serpentis 25000mm Steel Plates</t>
  </si>
  <si>
    <t>Shadow Serpentis 250mm Railgun</t>
  </si>
  <si>
    <t>Shadow Serpentis 350mm Railgun</t>
  </si>
  <si>
    <t>Shadow Serpentis 425mm Railgun</t>
  </si>
  <si>
    <t>Shadow Serpentis 50000MN Microwarpdrive</t>
  </si>
  <si>
    <t>Shadow Serpentis 500MN Microwarpdrive</t>
  </si>
  <si>
    <t>Shadow Serpentis 50MN Microwarpdrive</t>
  </si>
  <si>
    <t>Shadow Serpentis 5MN Microwarpdrive</t>
  </si>
  <si>
    <t>Shadow Serpentis 75mm Railgun</t>
  </si>
  <si>
    <t>Shadow Serpentis Adaptive Nano Plating</t>
  </si>
  <si>
    <t>Shadow Serpentis Armor EM Hardener</t>
  </si>
  <si>
    <t>Shadow Serpentis Armor Explosive Hardener</t>
  </si>
  <si>
    <t>Shadow Serpentis Armor Kinetic Hardener</t>
  </si>
  <si>
    <t>Shadow Serpentis Armor Thermal Hardener</t>
  </si>
  <si>
    <t>Shadow Serpentis Assault Damage Control</t>
  </si>
  <si>
    <t>Shadow Serpentis Capital Armor Repairer</t>
  </si>
  <si>
    <t>Shadow Serpentis Capital Flex Armor Hardener</t>
  </si>
  <si>
    <t>Shadow Serpentis Capital Remote Armor Repairer</t>
  </si>
  <si>
    <t>Shadow Serpentis Co-Processor</t>
  </si>
  <si>
    <t>Shadow Serpentis Damage Control</t>
  </si>
  <si>
    <t>Shadow Serpentis Dual 1000mm Railgun</t>
  </si>
  <si>
    <t>Shadow Serpentis Dual 150mm Railgun</t>
  </si>
  <si>
    <t>Shadow Serpentis Dual 250mm Railgun</t>
  </si>
  <si>
    <t>Shadow Serpentis Electron Blaster Cannon</t>
  </si>
  <si>
    <t>Shadow Serpentis EM Plating</t>
  </si>
  <si>
    <t>Shadow Serpentis Energized Adaptive Nano Membrane</t>
  </si>
  <si>
    <t>Shadow Serpentis Energized EM Membrane</t>
  </si>
  <si>
    <t>Shadow Serpentis Energized Explosive Membrane</t>
  </si>
  <si>
    <t>Shadow Serpentis Energized Kinetic Membrane</t>
  </si>
  <si>
    <t>Shadow Serpentis Energized Thermal Membrane</t>
  </si>
  <si>
    <t>Shadow Serpentis Explosive Plating</t>
  </si>
  <si>
    <t>Shadow Serpentis Heavy Electron Blaster</t>
  </si>
  <si>
    <t>Shadow Serpentis Heavy Ion Blaster</t>
  </si>
  <si>
    <t>Shadow Serpentis Heavy Neutron Blaster</t>
  </si>
  <si>
    <t>Shadow Serpentis Heavy Stasis Grappler</t>
  </si>
  <si>
    <t>Shadow Serpentis Heavy Warp Disruptor</t>
  </si>
  <si>
    <t>Shadow Serpentis Heavy Warp Scrambler</t>
  </si>
  <si>
    <t>Shadow Serpentis Inertial Stabilizers</t>
  </si>
  <si>
    <t>Shadow Serpentis Ion Blaster Cannon</t>
  </si>
  <si>
    <t>Shadow Serpentis Ion Siege Blaster</t>
  </si>
  <si>
    <t>Shadow Serpentis Kinetic Plating</t>
  </si>
  <si>
    <t>Shadow Serpentis Large Armor Repairer</t>
  </si>
  <si>
    <t>Shadow Serpentis Large Plasma Smartbomb</t>
  </si>
  <si>
    <t>Shadow Serpentis Light Electron Blaster</t>
  </si>
  <si>
    <t>Shadow Serpentis Light Ion Blaster</t>
  </si>
  <si>
    <t>Shadow Serpentis Light Neutron Blaster</t>
  </si>
  <si>
    <t>Shadow Serpentis Magnetic Field Stabilizer</t>
  </si>
  <si>
    <t>Shadow Serpentis Medium Armor Repairer</t>
  </si>
  <si>
    <t>Shadow Serpentis Medium Plasma Smartbomb</t>
  </si>
  <si>
    <t>Shadow Serpentis Micro Plasma Smartbomb</t>
  </si>
  <si>
    <t>Shadow Serpentis Neutron Blaster Cannon</t>
  </si>
  <si>
    <t>Shadow Serpentis Power Diagnostic System</t>
  </si>
  <si>
    <t>Shadow Serpentis Reactor Control Unit</t>
  </si>
  <si>
    <t>Shadow Serpentis Remote Sensor Booster</t>
  </si>
  <si>
    <t>Shadow Serpentis Remote Sensor Dampener</t>
  </si>
  <si>
    <t>Shadow Serpentis Remote Tracking Computer</t>
  </si>
  <si>
    <t>Shadow Serpentis Sensor Booster</t>
  </si>
  <si>
    <t>Shadow Serpentis Small Armor Repairer</t>
  </si>
  <si>
    <t>Shadow Serpentis Small Plasma Smartbomb</t>
  </si>
  <si>
    <t>Shadow Serpentis Stasis Webifier</t>
  </si>
  <si>
    <t>Shadow Serpentis Thermal Plating</t>
  </si>
  <si>
    <t>Shadow Serpentis Tracking Computer</t>
  </si>
  <si>
    <t>Shadow Serpentis Triple Neutron Blaster Cannon</t>
  </si>
  <si>
    <t>Shadow Serpentis Warp Disruptor</t>
  </si>
  <si>
    <t>Shadow Serpentis Warp Scrambler</t>
  </si>
  <si>
    <t>Shadow Thorium Charge L</t>
  </si>
  <si>
    <t>Shadow Thorium Charge M</t>
  </si>
  <si>
    <t>Shadow Thorium Charge S</t>
  </si>
  <si>
    <t>Shadow Thorium Charge XL</t>
  </si>
  <si>
    <t>Shadow Tungsten Charge L</t>
  </si>
  <si>
    <t>Shadow Tungsten Charge M</t>
  </si>
  <si>
    <t>Shadow Tungsten Charge S</t>
  </si>
  <si>
    <t>Shadow Tungsten Charge XL</t>
  </si>
  <si>
    <t>Shadow Uranium Charge L</t>
  </si>
  <si>
    <t>Shadow Uranium Charge M</t>
  </si>
  <si>
    <t>Shadow Uranium Charge S</t>
  </si>
  <si>
    <t>Shadow Uranium Charge XL</t>
  </si>
  <si>
    <t>Shady' Sensor Booster</t>
  </si>
  <si>
    <t>Shaqil's Modified 1200mm Artillery Cannon</t>
  </si>
  <si>
    <t>Shaqil's Modified 1400mm Howitzer Artillery</t>
  </si>
  <si>
    <t>Shaqil's Modified Cruise Missile Launcher</t>
  </si>
  <si>
    <t>Shaqil's Modified Energized Adaptive Nano Membrane</t>
  </si>
  <si>
    <t>Shaqil's Modified Energized Thermal Membrane</t>
  </si>
  <si>
    <t>Shaqil's Modified Gyrostabilizer</t>
  </si>
  <si>
    <t>Shaqil's Modified Heavy Energy Nosferatu</t>
  </si>
  <si>
    <t>Shaqil's Modified Rapid Heavy Missile Launcher</t>
  </si>
  <si>
    <t>Shield Boost Amplifier I</t>
  </si>
  <si>
    <t>Shield Boost Amplifier II</t>
  </si>
  <si>
    <t>Shield Booster Fuel Allocation Script</t>
  </si>
  <si>
    <t>Shield Command Burst I</t>
  </si>
  <si>
    <t>Shield Command Burst II</t>
  </si>
  <si>
    <t>Shield EM Resistance Script</t>
  </si>
  <si>
    <t>Shield Explosive Resistance Script</t>
  </si>
  <si>
    <t>Shield Extension Charge</t>
  </si>
  <si>
    <t>Shield Flux Coil I</t>
  </si>
  <si>
    <t>Shield Flux Coil II</t>
  </si>
  <si>
    <t>Shield Harmonizing Charge</t>
  </si>
  <si>
    <t>Shield Kinetic Resistance Script</t>
  </si>
  <si>
    <t>Shield Power Relay I</t>
  </si>
  <si>
    <t>Shield Power Relay II</t>
  </si>
  <si>
    <t>Shield Recharger I</t>
  </si>
  <si>
    <t>Shield Recharger II</t>
  </si>
  <si>
    <t>Shield Thermal Resistance Script</t>
  </si>
  <si>
    <t>Shield Transporter Rig I</t>
  </si>
  <si>
    <t>Shield Transporter Rig II</t>
  </si>
  <si>
    <t>Shielded Gravimetric Backup Cluster I</t>
  </si>
  <si>
    <t>Shielded Ladar Backup Cluster I</t>
  </si>
  <si>
    <t>Shielded Magnetometric Backup Cluster I</t>
  </si>
  <si>
    <t>Shielded Radar Backup Cluster I</t>
  </si>
  <si>
    <t>Ship Scanner I</t>
  </si>
  <si>
    <t>Ship Scanner II</t>
  </si>
  <si>
    <t>Shock L</t>
  </si>
  <si>
    <t>Shock M</t>
  </si>
  <si>
    <t>Shock S</t>
  </si>
  <si>
    <t>Shrapnel Bomb</t>
  </si>
  <si>
    <t>Siege Module I</t>
  </si>
  <si>
    <t>Siege Module II</t>
  </si>
  <si>
    <t>Siege Warfare Link - Active Shielding I</t>
  </si>
  <si>
    <t>Siege Warfare Link - Active Shielding II</t>
  </si>
  <si>
    <t>Siege Warfare Link - Shield Efficiency I</t>
  </si>
  <si>
    <t>Siege Warfare Link - Shield Efficiency II</t>
  </si>
  <si>
    <t>Siege Warfare Link - Shield Harmonizing I</t>
  </si>
  <si>
    <t>Siege Warfare Link - Shield Harmonizing II</t>
  </si>
  <si>
    <t>Sigma-Nought Tracking Mode I</t>
  </si>
  <si>
    <t>Signal Amplifier I</t>
  </si>
  <si>
    <t>Signal Amplifier II</t>
  </si>
  <si>
    <t>Signal Distortion Amplifier I</t>
  </si>
  <si>
    <t>Signal Distortion Amplifier II</t>
  </si>
  <si>
    <t>Silver Magnate</t>
  </si>
  <si>
    <t>Sin</t>
  </si>
  <si>
    <t>Single Diode Basic Mining Laser</t>
  </si>
  <si>
    <t>Siren I</t>
  </si>
  <si>
    <t>Siren II</t>
  </si>
  <si>
    <t>Sisters Capital Emergency Hull Energizer</t>
  </si>
  <si>
    <t>Sisters Combat Scanner Probe</t>
  </si>
  <si>
    <t>Sisters Core Probe Launcher</t>
  </si>
  <si>
    <t>Sisters Core Scanner Probe</t>
  </si>
  <si>
    <t>Sisters Expanded Probe Launcher</t>
  </si>
  <si>
    <t>Sisters Observator Deep Space Probe</t>
  </si>
  <si>
    <t>Sisters Radar Quest Probe</t>
  </si>
  <si>
    <t>Skadi' Coolant System I</t>
  </si>
  <si>
    <t>Skiff</t>
  </si>
  <si>
    <t>Skirmish Command Burst I</t>
  </si>
  <si>
    <t>Skirmish Command Burst II</t>
  </si>
  <si>
    <t>Skirmish Warfare Link - Evasive Maneuvers I</t>
  </si>
  <si>
    <t>Skirmish Warfare Link - Evasive Maneuvers II</t>
  </si>
  <si>
    <t>Skirmish Warfare Link - Interdiction Maneuvers I</t>
  </si>
  <si>
    <t>Skirmish Warfare Link - Interdiction Maneuvers II</t>
  </si>
  <si>
    <t>Skirmish Warfare Link - Rapid Deployment I</t>
  </si>
  <si>
    <t>Skirmish Warfare Link - Rapid Deployment II</t>
  </si>
  <si>
    <t>Sleeper Data Analyzer I</t>
  </si>
  <si>
    <t>Sleeper Turret Large</t>
  </si>
  <si>
    <t>Sleeper Turret Medium</t>
  </si>
  <si>
    <t>Sleeper Turret Small</t>
  </si>
  <si>
    <t>Sleipnir</t>
  </si>
  <si>
    <t>Slither' Heavy Electron Blaster I</t>
  </si>
  <si>
    <t>Small 'Accommodation' Vestment Reconstructer I</t>
  </si>
  <si>
    <t>Small 'Arup' Remote Armor Repairer</t>
  </si>
  <si>
    <t>Small 'Atonement' Remote Shield Booster</t>
  </si>
  <si>
    <t>Small 'Caltrop' Energy Neutralizer</t>
  </si>
  <si>
    <t>Small 'Hope' Hull Reconstructor I</t>
  </si>
  <si>
    <t>Small 'Integrative' Hull Repair Unit</t>
  </si>
  <si>
    <t>Small 'Notos' Explosive Charge I</t>
  </si>
  <si>
    <t>Small 'Regard' Remote Capacitor Transmitter</t>
  </si>
  <si>
    <t>Small 'Settler' Shield Booster</t>
  </si>
  <si>
    <t>Small 'Siesta' Capacitor Booster</t>
  </si>
  <si>
    <t>Small 'Trapper' Shield Extender</t>
  </si>
  <si>
    <t>Small 'Upir' Energy Nosferatu</t>
  </si>
  <si>
    <t>Small 'Vehemence' Shockwave Charge</t>
  </si>
  <si>
    <t>Small 'Wolf' Shield Extender</t>
  </si>
  <si>
    <t>Small Abyssal Ancillary Armor Repairer</t>
  </si>
  <si>
    <t>Small Abyssal Armor Plates</t>
  </si>
  <si>
    <t>Small Abyssal Armor Repairer</t>
  </si>
  <si>
    <t>Small Abyssal Energy Neutralizer</t>
  </si>
  <si>
    <t>Small Abyssal Shield Booster</t>
  </si>
  <si>
    <t>Small Abyssal Shield Extender</t>
  </si>
  <si>
    <t>Small Active Stealth System I</t>
  </si>
  <si>
    <t>Small Algid Energy Administrations Unit I</t>
  </si>
  <si>
    <t>Small Algid Energy Administrations Unit II</t>
  </si>
  <si>
    <t>Small Algid Hybrid Administrations Unit I</t>
  </si>
  <si>
    <t>Small Algid Hybrid Administrations Unit II</t>
  </si>
  <si>
    <t>Small Ancillary Armor Repairer</t>
  </si>
  <si>
    <t>Small Ancillary Current Router I</t>
  </si>
  <si>
    <t>Small Ancillary Current Router II</t>
  </si>
  <si>
    <t>Small Ancillary Remote Armor Repairer</t>
  </si>
  <si>
    <t>Small Ancillary Remote Shield Booster</t>
  </si>
  <si>
    <t>Small Ancillary Shield Booster</t>
  </si>
  <si>
    <t>Small Anti-EM Pump I</t>
  </si>
  <si>
    <t>Small Anti-EM Pump II</t>
  </si>
  <si>
    <t>Small Anti-EM Screen Reinforcer I</t>
  </si>
  <si>
    <t>Small Anti-EM Screen Reinforcer II</t>
  </si>
  <si>
    <t>Small Anti-Explosive Pump I</t>
  </si>
  <si>
    <t>Small Anti-Explosive Pump II</t>
  </si>
  <si>
    <t>Small Anti-Explosive Screen Reinforcer I</t>
  </si>
  <si>
    <t>Small Anti-Explosive Screen Reinforcer II</t>
  </si>
  <si>
    <t>Small Anti-Kinetic Pump I</t>
  </si>
  <si>
    <t>Small Anti-Kinetic Pump II</t>
  </si>
  <si>
    <t>Small Anti-Kinetic Screen Reinforcer I</t>
  </si>
  <si>
    <t>Small Anti-Kinetic Screen Reinforcer II</t>
  </si>
  <si>
    <t>Small Anti-Thermal Pump I</t>
  </si>
  <si>
    <t>Small Anti-Thermal Pump II</t>
  </si>
  <si>
    <t>Small Anti-Thermal Screen Reinforcer I</t>
  </si>
  <si>
    <t>Small Anti-Thermal Screen Reinforcer II</t>
  </si>
  <si>
    <t>Small Armor Repairer I</t>
  </si>
  <si>
    <t>Small Asymmetric Enduring Remote Shield Booster</t>
  </si>
  <si>
    <t>Small Asymmetric Remote Capacitor Transmitter</t>
  </si>
  <si>
    <t>Small Automated Carapace Restoration</t>
  </si>
  <si>
    <t>Small Automated Structural Restoration</t>
  </si>
  <si>
    <t>Small Auxiliary Nano Pump I</t>
  </si>
  <si>
    <t>Small Auxiliary Nano Pump II</t>
  </si>
  <si>
    <t>Small Auxiliary Thrusters I</t>
  </si>
  <si>
    <t>Small Auxiliary Thrusters II</t>
  </si>
  <si>
    <t>Small Azeotropic Restrained Shield Extender</t>
  </si>
  <si>
    <t>Small Bay Loading Accelerator I</t>
  </si>
  <si>
    <t>Small Bay Loading Accelerator II</t>
  </si>
  <si>
    <t>Small Brief Capacitor Overcharge I</t>
  </si>
  <si>
    <t>Small C5-L Emergency Shield Overload I</t>
  </si>
  <si>
    <t>Small Cap Battery II</t>
  </si>
  <si>
    <t>Small Capacitor Booster I</t>
  </si>
  <si>
    <t>Small Capacitor Booster II</t>
  </si>
  <si>
    <t>Small Capacitor Control Circuit I</t>
  </si>
  <si>
    <t>Small Capacitor Control Circuit II</t>
  </si>
  <si>
    <t>Small Cargohold Optimization I</t>
  </si>
  <si>
    <t>Small Cargohold Optimization II</t>
  </si>
  <si>
    <t>Small Clarity Ward Booster I</t>
  </si>
  <si>
    <t>Small Coaxial Compact Remote Armor Repairer</t>
  </si>
  <si>
    <t>Small Command Processor I</t>
  </si>
  <si>
    <t>Small Compact Pb-Acid Cap Battery</t>
  </si>
  <si>
    <t>Small Converse Deflection Catalyzer</t>
  </si>
  <si>
    <t>Small Core Defense Capacitor Safeguard I</t>
  </si>
  <si>
    <t>Small Core Defense Capacitor Safeguard II</t>
  </si>
  <si>
    <t>Small Core Defense Charge Economizer I</t>
  </si>
  <si>
    <t>Small Core Defense Charge Economizer II</t>
  </si>
  <si>
    <t>Small Core Defense Field Extender I</t>
  </si>
  <si>
    <t>Small Core Defense Field Extender II</t>
  </si>
  <si>
    <t>Small Core Defense Field Purger I</t>
  </si>
  <si>
    <t>Small Core Defense Field Purger II</t>
  </si>
  <si>
    <t>Small Core Defense Operational Solidifier I</t>
  </si>
  <si>
    <t>Small Core Defense Operational Solidifier II</t>
  </si>
  <si>
    <t>Small Degenerative Concussion Bomb I</t>
  </si>
  <si>
    <t>Small Diminishing Power System Drain I</t>
  </si>
  <si>
    <t>Small Drone Control Range Augmentor I</t>
  </si>
  <si>
    <t>Small Drone Control Range Augmentor II</t>
  </si>
  <si>
    <t>Small Drone Durability Enhancer I</t>
  </si>
  <si>
    <t>Small Drone Durability Enhancer II</t>
  </si>
  <si>
    <t>Small Drone Mining Augmentor I</t>
  </si>
  <si>
    <t>Small Drone Mining Augmentor II</t>
  </si>
  <si>
    <t>Small Drone Repair Augmentor I</t>
  </si>
  <si>
    <t>Small Drone Repair Augmentor II</t>
  </si>
  <si>
    <t>Small Drone Scope Chip I</t>
  </si>
  <si>
    <t>Small Drone Scope Chip II</t>
  </si>
  <si>
    <t>Small Drone Speed Augmentor I</t>
  </si>
  <si>
    <t>Small Drone Speed Augmentor II</t>
  </si>
  <si>
    <t>Small Dynamic Fuel Valve I</t>
  </si>
  <si>
    <t>Small Dynamic Fuel Valve II</t>
  </si>
  <si>
    <t>Small Egress Port Maximizer I</t>
  </si>
  <si>
    <t>Small Egress Port Maximizer II</t>
  </si>
  <si>
    <t>Small Electrochemical Capacitor Booster I</t>
  </si>
  <si>
    <t>Small Emission Scope Sharpener I</t>
  </si>
  <si>
    <t>Small Emission Scope Sharpener II</t>
  </si>
  <si>
    <t>Small EMP Smartbomb I</t>
  </si>
  <si>
    <t>Small EMP Smartbomb II</t>
  </si>
  <si>
    <t>Small Energy Ambit Extension I</t>
  </si>
  <si>
    <t>Small Energy Ambit Extension II</t>
  </si>
  <si>
    <t>Small Energy Burst Aerator I</t>
  </si>
  <si>
    <t>Small Energy Burst Aerator II</t>
  </si>
  <si>
    <t>Small Energy Collision Accelerator I</t>
  </si>
  <si>
    <t>Small Energy Collision Accelerator II</t>
  </si>
  <si>
    <t>Small Energy Discharge Elutriation I</t>
  </si>
  <si>
    <t>Small Energy Discharge Elutriation II</t>
  </si>
  <si>
    <t>Small Energy Locus Coordinator I</t>
  </si>
  <si>
    <t>Small Energy Locus Coordinator II</t>
  </si>
  <si>
    <t>Small Energy Metastasis Adjuster I</t>
  </si>
  <si>
    <t>Small Energy Metastasis Adjuster II</t>
  </si>
  <si>
    <t>Small Energy Neutralizer I</t>
  </si>
  <si>
    <t>Small Energy Neutralizer II</t>
  </si>
  <si>
    <t>Small Energy Nosferatu I</t>
  </si>
  <si>
    <t>Small Energy Nosferatu II</t>
  </si>
  <si>
    <t>Small Engine Thermal Shielding I</t>
  </si>
  <si>
    <t>Small Engine Thermal Shielding II</t>
  </si>
  <si>
    <t>Small EW Drone Range Augmentor I</t>
  </si>
  <si>
    <t>Small EW Drone Range Augmentor II</t>
  </si>
  <si>
    <t>Small F-4a Ld-Sulfate Capacitor Charge Unit</t>
  </si>
  <si>
    <t>Small F-RX Prototype Capacitor Boost</t>
  </si>
  <si>
    <t>Small F-S9 Regolith Compact Shield Extender</t>
  </si>
  <si>
    <t>Small Focused Afocal Maser I</t>
  </si>
  <si>
    <t>Small Focused Afocal Pulse Maser I</t>
  </si>
  <si>
    <t>Small Focused Anode Particle Stream I</t>
  </si>
  <si>
    <t>Small Focused Anode Pulse Particle Stream I</t>
  </si>
  <si>
    <t>Small Focused Beam Laser I</t>
  </si>
  <si>
    <t>Small Focused Beam Laser II</t>
  </si>
  <si>
    <t>Small Focused Modal Laser I</t>
  </si>
  <si>
    <t>Small Focused Modal Pulse Laser I</t>
  </si>
  <si>
    <t>Small Focused Modulated Energy Beam I</t>
  </si>
  <si>
    <t>Small Focused Modulated Pulse Energy Beam I</t>
  </si>
  <si>
    <t>Small Focused Pulse Laser I</t>
  </si>
  <si>
    <t>Small Focused Pulse Laser II</t>
  </si>
  <si>
    <t>Small Ghoul Compact Energy Nosferatu</t>
  </si>
  <si>
    <t>Small Graviton Smartbomb I</t>
  </si>
  <si>
    <t>Small Graviton Smartbomb II</t>
  </si>
  <si>
    <t>Small Gravity Capacitor Upgrade I</t>
  </si>
  <si>
    <t>Small Gravity Capacitor Upgrade II</t>
  </si>
  <si>
    <t>Small Gremlin Compact Energy Neutralizer</t>
  </si>
  <si>
    <t>Small Higgs Anchor I</t>
  </si>
  <si>
    <t>Small Hull Repairer I</t>
  </si>
  <si>
    <t>Small Hull Repairer II</t>
  </si>
  <si>
    <t>Small Hybrid Ambit Extension I</t>
  </si>
  <si>
    <t>Small Hybrid Ambit Extension II</t>
  </si>
  <si>
    <t>Small Hybrid Burst Aerator I</t>
  </si>
  <si>
    <t>Small Hybrid Burst Aerator II</t>
  </si>
  <si>
    <t>Small Hybrid Collision Accelerator I</t>
  </si>
  <si>
    <t>Small Hybrid Collision Accelerator II</t>
  </si>
  <si>
    <t>Small Hybrid Discharge Elutriation I</t>
  </si>
  <si>
    <t>Small Hybrid Discharge Elutriation II</t>
  </si>
  <si>
    <t>Small Hybrid Locus Coordinator I</t>
  </si>
  <si>
    <t>Small Hybrid Locus Coordinator II</t>
  </si>
  <si>
    <t>Small Hybrid Metastasis Adjuster I</t>
  </si>
  <si>
    <t>Small Hybrid Metastasis Adjuster II</t>
  </si>
  <si>
    <t>Small Hydraulic Bay Thrusters I</t>
  </si>
  <si>
    <t>Small Hydraulic Bay Thrusters II</t>
  </si>
  <si>
    <t>Small Hyperspatial Velocity Optimizer I</t>
  </si>
  <si>
    <t>Small Hyperspatial Velocity Optimizer II</t>
  </si>
  <si>
    <t>Small I-a Polarized Armor Regenerator</t>
  </si>
  <si>
    <t>Small I-ax Enduring Remote Armor Repairer</t>
  </si>
  <si>
    <t>Small I-b Polarized Structural Regenerator</t>
  </si>
  <si>
    <t>Small Inefficient Armor Repair Unit</t>
  </si>
  <si>
    <t>Small Inefficient Hull Repair Unit</t>
  </si>
  <si>
    <t>Small Infectious Scoped Energy Neutralizer</t>
  </si>
  <si>
    <t>Small Inverted Signal Field Projector I</t>
  </si>
  <si>
    <t>Small Inverted Signal Field Projector II</t>
  </si>
  <si>
    <t>Small Ionic Field Projector I</t>
  </si>
  <si>
    <t>Small Ionic Field Projector II</t>
  </si>
  <si>
    <t>Small Knave Scoped Energy Nosferatu</t>
  </si>
  <si>
    <t>Small Liquid Cooled Electronics I</t>
  </si>
  <si>
    <t>Small Liquid Cooled Electronics II</t>
  </si>
  <si>
    <t>Small Low Friction Nozzle Joints I</t>
  </si>
  <si>
    <t>Small Low Friction Nozzle Joints II</t>
  </si>
  <si>
    <t>Small Memetic Algorithm Bank I</t>
  </si>
  <si>
    <t>Small Memetic Algorithm Bank II</t>
  </si>
  <si>
    <t>Small Murky Compact Remote Shield Booster</t>
  </si>
  <si>
    <t>Small Murky Remote Capacitor Transmitter</t>
  </si>
  <si>
    <t>Small Nanobot Accelerator I</t>
  </si>
  <si>
    <t>Small Nanobot Accelerator II</t>
  </si>
  <si>
    <t>Small Neutron Saturation Injector I</t>
  </si>
  <si>
    <t>Small Ohm Capacitor Reserve I</t>
  </si>
  <si>
    <t>Small Partial E95a Remote Capacitor Transmitter</t>
  </si>
  <si>
    <t>Small Particle Dispersion Augmentor I</t>
  </si>
  <si>
    <t>Small Particle Dispersion Augmentor II</t>
  </si>
  <si>
    <t>Small Particle Dispersion Projector I</t>
  </si>
  <si>
    <t>Small Particle Dispersion Projector II</t>
  </si>
  <si>
    <t>Small Perishable Capacitor Overcharge II</t>
  </si>
  <si>
    <t>Small Peroxide Capacitor Power Cell</t>
  </si>
  <si>
    <t>Small Plasma Smartbomb I</t>
  </si>
  <si>
    <t>Small Plasma Smartbomb II</t>
  </si>
  <si>
    <t>Small Polycarbon Engine Housing I</t>
  </si>
  <si>
    <t>Small Polycarbon Engine Housing II</t>
  </si>
  <si>
    <t>Small Powergrid Subroutine Maximizer I</t>
  </si>
  <si>
    <t>Small Powergrid Subroutine Maximizer II</t>
  </si>
  <si>
    <t>Small Processor Overclocking Unit I</t>
  </si>
  <si>
    <t>Small Processor Overclocking Unit II</t>
  </si>
  <si>
    <t>Small Projectile Ambit Extension I</t>
  </si>
  <si>
    <t>Small Projectile Ambit Extension II</t>
  </si>
  <si>
    <t>Small Projectile Burst Aerator I</t>
  </si>
  <si>
    <t>Small Projectile Burst Aerator II</t>
  </si>
  <si>
    <t>Small Projectile Collision Accelerator I</t>
  </si>
  <si>
    <t>Small Projectile Collision Accelerator II</t>
  </si>
  <si>
    <t>Small Projectile Locus Coordinator I</t>
  </si>
  <si>
    <t>Small Projectile Locus Coordinator II</t>
  </si>
  <si>
    <t>Small Projectile Metastasis Adjuster I</t>
  </si>
  <si>
    <t>Small Projectile Metastasis Adjuster II</t>
  </si>
  <si>
    <t>Small Proton Smartbomb I</t>
  </si>
  <si>
    <t>Small Proton Smartbomb II</t>
  </si>
  <si>
    <t>Small Remote Armor Repairer I</t>
  </si>
  <si>
    <t>Small Remote Armor Repairer II</t>
  </si>
  <si>
    <t>Small Remote Capacitor Transmitter I</t>
  </si>
  <si>
    <t>Small Remote Hull Repairer I</t>
  </si>
  <si>
    <t>Small Remote Hull Repairer II</t>
  </si>
  <si>
    <t>Small Remote Repair Augmentor I</t>
  </si>
  <si>
    <t>Small Remote Repair Augmentor II</t>
  </si>
  <si>
    <t>Small Remote Shield Booster I</t>
  </si>
  <si>
    <t>Small Remote Shield Booster II</t>
  </si>
  <si>
    <t>Small Rocket Fuel Cache Partition I</t>
  </si>
  <si>
    <t>Small Rocket Fuel Cache Partition II</t>
  </si>
  <si>
    <t>Small Rudimentary Concussion Bomb I</t>
  </si>
  <si>
    <t>Small Rudimentary Energy Destabilizer I</t>
  </si>
  <si>
    <t>Small S95a Scoped Remote Shield Booster</t>
  </si>
  <si>
    <t>Small Salvage Tackle I</t>
  </si>
  <si>
    <t>Small Salvage Tackle II</t>
  </si>
  <si>
    <t>Small Semiconductor Memory Cell I</t>
  </si>
  <si>
    <t>Small Semiconductor Memory Cell II</t>
  </si>
  <si>
    <t>Small Sentry Damage Augmentor I</t>
  </si>
  <si>
    <t>Small Sentry Damage Augmentor II</t>
  </si>
  <si>
    <t>Small Shield Booster I</t>
  </si>
  <si>
    <t>Small Shield Booster II</t>
  </si>
  <si>
    <t>Small Shield Extender I</t>
  </si>
  <si>
    <t>Small Shield Extender II</t>
  </si>
  <si>
    <t>Small Signal Disruption Amplifier I</t>
  </si>
  <si>
    <t>Small Signal Disruption Amplifier II</t>
  </si>
  <si>
    <t>Small Signal Focusing Kit I</t>
  </si>
  <si>
    <t>Small Signal Focusing Kit II</t>
  </si>
  <si>
    <t>Small Solace Scoped Remote Armor Repairer</t>
  </si>
  <si>
    <t>Small Stasis Drone Augmentor I</t>
  </si>
  <si>
    <t>Small Stasis Drone Augmentor II</t>
  </si>
  <si>
    <t>Small Subordinate Screen Stabilizer I</t>
  </si>
  <si>
    <t>Small Supplemental Barrier Emitter I</t>
  </si>
  <si>
    <t>Small Tapered Capacitor Infusion I</t>
  </si>
  <si>
    <t>Small Targeting Amplifier I</t>
  </si>
  <si>
    <t>Small Targeting System Subcontroller I</t>
  </si>
  <si>
    <t>Small Targeting System Subcontroller II</t>
  </si>
  <si>
    <t>Small Targeting Systems Stabilizer I</t>
  </si>
  <si>
    <t>Small Targeting Systems Stabilizer II</t>
  </si>
  <si>
    <t>Small Tracking Diagnostic Subroutines I</t>
  </si>
  <si>
    <t>Small Tracking Diagnostic Subroutines II</t>
  </si>
  <si>
    <t>Small Tractor Beam I</t>
  </si>
  <si>
    <t>Small Tractor Beam II</t>
  </si>
  <si>
    <t>Small Transverse Bulkhead I</t>
  </si>
  <si>
    <t>Small Transverse Bulkhead II</t>
  </si>
  <si>
    <t>Small Trimark Armor Pump I</t>
  </si>
  <si>
    <t>Small Trimark Armor Pump II</t>
  </si>
  <si>
    <t>Small Unstable Power Fluctuator I</t>
  </si>
  <si>
    <t>Small Warhead Calefaction Catalyst I</t>
  </si>
  <si>
    <t>Small Warhead Calefaction Catalyst II</t>
  </si>
  <si>
    <t>Small Warhead Flare Catalyst I</t>
  </si>
  <si>
    <t>Small Warhead Flare Catalyst II</t>
  </si>
  <si>
    <t>Small Warhead Rigor Catalyst I</t>
  </si>
  <si>
    <t>Small Warhead Rigor Catalyst II</t>
  </si>
  <si>
    <t>Small Warp Core Optimizer I</t>
  </si>
  <si>
    <t>Small Warp Core Optimizer II</t>
  </si>
  <si>
    <t>Small YF-12a Smartbomb</t>
  </si>
  <si>
    <t>Smokescreen' Covert Ops Cloaking Device II</t>
  </si>
  <si>
    <t>Smugglers Mask I</t>
  </si>
  <si>
    <t>Snake Eyes' Explosive Deflection Field</t>
  </si>
  <si>
    <t>Snowball</t>
  </si>
  <si>
    <t>Snowball CXIV</t>
  </si>
  <si>
    <t>SnowballNewEffect</t>
  </si>
  <si>
    <t>SOCT 1</t>
  </si>
  <si>
    <t>SOCT 2</t>
  </si>
  <si>
    <t>Sodium Firework</t>
  </si>
  <si>
    <t>Sodium Firework CXIV</t>
  </si>
  <si>
    <t>Spacetime Singularity Firework</t>
  </si>
  <si>
    <t>Spectre Fleet's Modified Entosis Link</t>
  </si>
  <si>
    <t>Speculative Ship Identifier I</t>
  </si>
  <si>
    <t>Spiegel' EM Plating I</t>
  </si>
  <si>
    <t>Spike L</t>
  </si>
  <si>
    <t>Spike M</t>
  </si>
  <si>
    <t>Spike S</t>
  </si>
  <si>
    <t>Spike XL</t>
  </si>
  <si>
    <t>Spodumain Mining Crystal I</t>
  </si>
  <si>
    <t>Spodumain Mining Crystal II</t>
  </si>
  <si>
    <t>Spot Pulsing ECCM I</t>
  </si>
  <si>
    <t>Squire' Small Remote Capacitor Transmitter</t>
  </si>
  <si>
    <t>Stabber</t>
  </si>
  <si>
    <t>Stabber Fleet Issue</t>
  </si>
  <si>
    <t>Stabber Krusual Edition</t>
  </si>
  <si>
    <t>Stabber Nefantar Edition</t>
  </si>
  <si>
    <t>Stabilized Weapon Mounts</t>
  </si>
  <si>
    <t>Stalwart' Particle Field Magnifier</t>
  </si>
  <si>
    <t>Stamped Heat Sink</t>
  </si>
  <si>
    <t>Standard L</t>
  </si>
  <si>
    <t>Standard M</t>
  </si>
  <si>
    <t>Standard S</t>
  </si>
  <si>
    <t>Standard XL</t>
  </si>
  <si>
    <t>Standup Ametat I</t>
  </si>
  <si>
    <t>Standup Ametat II</t>
  </si>
  <si>
    <t>Standup Antaeus I</t>
  </si>
  <si>
    <t>Standup Antaeus II</t>
  </si>
  <si>
    <t>Standup AXL-SR Missile</t>
  </si>
  <si>
    <t>Standup Cenobite I</t>
  </si>
  <si>
    <t>Standup Cenobite II</t>
  </si>
  <si>
    <t>Standup Cruise Missile</t>
  </si>
  <si>
    <t>Standup Cyclops I</t>
  </si>
  <si>
    <t>Standup Cyclops II</t>
  </si>
  <si>
    <t>Standup Dragonfly I</t>
  </si>
  <si>
    <t>Standup Dragonfly II</t>
  </si>
  <si>
    <t>Standup Dromi I</t>
  </si>
  <si>
    <t>Standup Dromi II</t>
  </si>
  <si>
    <t>Standup Einherji I</t>
  </si>
  <si>
    <t>Standup Einherji II</t>
  </si>
  <si>
    <t>Standup Equite I</t>
  </si>
  <si>
    <t>Standup Equite II</t>
  </si>
  <si>
    <t>Standup Firbolg I</t>
  </si>
  <si>
    <t>Standup Firbolg II</t>
  </si>
  <si>
    <t>Standup Focused Warp Scrambling Script</t>
  </si>
  <si>
    <t>Standup Gram I</t>
  </si>
  <si>
    <t>Standup Gram II</t>
  </si>
  <si>
    <t>Standup Gravimetric ECM Script</t>
  </si>
  <si>
    <t>Standup Gungnir I</t>
  </si>
  <si>
    <t>Standup Gungnir II</t>
  </si>
  <si>
    <t>Standup Heavy Guided Bomb</t>
  </si>
  <si>
    <t>Standup Heavy Missile</t>
  </si>
  <si>
    <t>Standup Ladar ECM Script</t>
  </si>
  <si>
    <t>Standup Light Guided Bomb</t>
  </si>
  <si>
    <t>Standup Light Missile</t>
  </si>
  <si>
    <t>Standup Locust I</t>
  </si>
  <si>
    <t>Standup Locust II</t>
  </si>
  <si>
    <t>Standup Magnetometric ECM Script</t>
  </si>
  <si>
    <t>Standup Malleus I</t>
  </si>
  <si>
    <t>Standup Malleus II</t>
  </si>
  <si>
    <t>Standup Mantis I</t>
  </si>
  <si>
    <t>Standup Mantis II</t>
  </si>
  <si>
    <t>Standup Radar ECM Script</t>
  </si>
  <si>
    <t>Standup Satyr I</t>
  </si>
  <si>
    <t>Standup Satyr II</t>
  </si>
  <si>
    <t>Standup Scarab I</t>
  </si>
  <si>
    <t>Standup Scarab II</t>
  </si>
  <si>
    <t>Standup Shadow</t>
  </si>
  <si>
    <t>Standup Siren I</t>
  </si>
  <si>
    <t>Standup Siren II</t>
  </si>
  <si>
    <t>Standup Super-heavy Torpedo</t>
  </si>
  <si>
    <t>Standup Templar I</t>
  </si>
  <si>
    <t>Standup Templar II</t>
  </si>
  <si>
    <t>Standup Termite I</t>
  </si>
  <si>
    <t>Standup Termite II</t>
  </si>
  <si>
    <t>Standup Tyrfing I</t>
  </si>
  <si>
    <t>Standup Tyrfing II</t>
  </si>
  <si>
    <t>Standup Void Guided Bomb</t>
  </si>
  <si>
    <t>Standup XL Cruise Missile</t>
  </si>
  <si>
    <t>Stasis Webification Burst Projector</t>
  </si>
  <si>
    <t>Stasis Webifier I</t>
  </si>
  <si>
    <t>Stasis Webifier II</t>
  </si>
  <si>
    <t>Stealth System I</t>
  </si>
  <si>
    <t>Stiletto</t>
  </si>
  <si>
    <t>Stoic' Core Equalizer I</t>
  </si>
  <si>
    <t>Stork</t>
  </si>
  <si>
    <t>Storm L</t>
  </si>
  <si>
    <t>Storm M</t>
  </si>
  <si>
    <t>Storm S</t>
  </si>
  <si>
    <t>Stratios Emergency Responder</t>
  </si>
  <si>
    <t>Structure EM Hardener Script</t>
  </si>
  <si>
    <t>Structure Explosive Hardener Script</t>
  </si>
  <si>
    <t>Structure Kinetic Resistance Script</t>
  </si>
  <si>
    <t>Structure Thermal Resistance Script</t>
  </si>
  <si>
    <t>Succubus</t>
  </si>
  <si>
    <t>Sukuuvestaa Heron</t>
  </si>
  <si>
    <t>Sunesis</t>
  </si>
  <si>
    <t>Superweapon_AOEECM</t>
  </si>
  <si>
    <t>Superweapon_AOEGuide</t>
  </si>
  <si>
    <t>Supplemental EM Ward Amplifier</t>
  </si>
  <si>
    <t>Supplemental Explosive Deflection Amplifier</t>
  </si>
  <si>
    <t>Supplemental Gravimetric ECCM Scanning Array I</t>
  </si>
  <si>
    <t>Supplemental Kinetic Deflection Amplifier</t>
  </si>
  <si>
    <t>Supplemental Ladar ECCM Scanning Array I</t>
  </si>
  <si>
    <t>Supplemental Magnetometric ECCM Scanning Array I</t>
  </si>
  <si>
    <t>Supplemental Omni ECCM Scanning Array I</t>
  </si>
  <si>
    <t>Supplemental Radar ECCM Scanning Array I</t>
  </si>
  <si>
    <t>Supplemental Scanning CPU I</t>
  </si>
  <si>
    <t>Supplemental Screen Generator I</t>
  </si>
  <si>
    <t>Supplemental Thermal Dissipation Amplifier</t>
  </si>
  <si>
    <t>Suppressed Targeting System I</t>
  </si>
  <si>
    <t>Supratidal Compact Entropic Disintegrator</t>
  </si>
  <si>
    <t>Supratidal Entropic Disintegrator I</t>
  </si>
  <si>
    <t>Supratidal Entropic Disintegrator II</t>
  </si>
  <si>
    <t>Supratidal Scoped Entropic Disintegrator</t>
  </si>
  <si>
    <t>Supratidal Veles Entropic Disintegrator</t>
  </si>
  <si>
    <t>Surface Cargo Scanner I</t>
  </si>
  <si>
    <t>Surgical Warp Disrupt Probe</t>
  </si>
  <si>
    <t>Surplus Gravimetric Reserve Array</t>
  </si>
  <si>
    <t>Surplus Ladar Reserve Array</t>
  </si>
  <si>
    <t>Surplus Magnetometric Reserve Array</t>
  </si>
  <si>
    <t>Surplus Multi-Frequency Reserve Array</t>
  </si>
  <si>
    <t>Surplus RADAR Reserve Array</t>
  </si>
  <si>
    <t>Surrogate Gravimetric Reserve Array I</t>
  </si>
  <si>
    <t>Surrogate Ladar Reserve Array I</t>
  </si>
  <si>
    <t>Surrogate Magnetometric Reserve Array I</t>
  </si>
  <si>
    <t>Surrogate Multi-Frequency Reserve Array I</t>
  </si>
  <si>
    <t>Surrogate RADAR Reserve Array I</t>
  </si>
  <si>
    <t>Survey Probe Launcher I</t>
  </si>
  <si>
    <t>Survey Probe Launcher II</t>
  </si>
  <si>
    <t>Survey Scanner II</t>
  </si>
  <si>
    <t>Svipul</t>
  </si>
  <si>
    <t>Svipul Defense Mode</t>
  </si>
  <si>
    <t>Svipul Propulsion Mode</t>
  </si>
  <si>
    <t>Svipul Sharpshooter Mode</t>
  </si>
  <si>
    <t>Swindler' Electron Blaster Cannon I</t>
  </si>
  <si>
    <t>Swordspine</t>
  </si>
  <si>
    <t>Syndicate 100mm Steel Plates</t>
  </si>
  <si>
    <t>Syndicate 1600mm Steel Plates</t>
  </si>
  <si>
    <t>Syndicate 200mm Steel Plates</t>
  </si>
  <si>
    <t>Syndicate 400mm Steel Plates</t>
  </si>
  <si>
    <t>Syndicate 800mm Steel Plates</t>
  </si>
  <si>
    <t>Syndicate Cloaking Device</t>
  </si>
  <si>
    <t>Syndicate Damage Control</t>
  </si>
  <si>
    <t>Syndicate Gas Cloud Harvester</t>
  </si>
  <si>
    <t>Syndicate Reactor Control Unit</t>
  </si>
  <si>
    <t>Syndicate Reinforced Bulkheads</t>
  </si>
  <si>
    <t>Syndicate Signal Amplifier</t>
  </si>
  <si>
    <t>Synthetic Hull Conversion Inertia Stabilizers</t>
  </si>
  <si>
    <t>Synthetic Hull Conversion Nanofiber Structure</t>
  </si>
  <si>
    <t>Synthetic Hull Conversion Overdrive Injector</t>
  </si>
  <si>
    <t>Synthetic Hull Conversion Reinforced Bulkheads</t>
  </si>
  <si>
    <t>System Scanner I</t>
  </si>
  <si>
    <t>Systematic Damage Control</t>
  </si>
  <si>
    <t>Ta3 Compact Ship Scanner</t>
  </si>
  <si>
    <t>Ta3 Perfunctory Vessel Probe</t>
  </si>
  <si>
    <t>Tachyon Afocal Maser I</t>
  </si>
  <si>
    <t>Tachyon Anode Particle Stream I</t>
  </si>
  <si>
    <t>Tachyon Beam Laser I</t>
  </si>
  <si>
    <t>Tachyon Beam Laser II</t>
  </si>
  <si>
    <t>Tachyon Modal Laser I</t>
  </si>
  <si>
    <t>Tachyon Modulated Energy Beam I</t>
  </si>
  <si>
    <t>Tahron's Custom Heat Sink</t>
  </si>
  <si>
    <t>Taipan</t>
  </si>
  <si>
    <t>Tairei's Modified Adaptive Nano Plating</t>
  </si>
  <si>
    <t>Tairei's Modified Armor EM Hardener</t>
  </si>
  <si>
    <t>Tairei's Modified Armor Explosive Hardener</t>
  </si>
  <si>
    <t>Tairei's Modified Armor Kinetic Hardener</t>
  </si>
  <si>
    <t>Tairei's Modified Armor Thermal Hardener</t>
  </si>
  <si>
    <t>Tairei's Modified Cap Recharger</t>
  </si>
  <si>
    <t>Tairei's Modified Capacitor Power Relay</t>
  </si>
  <si>
    <t>Tairei's Modified Dual Heavy Pulse Laser</t>
  </si>
  <si>
    <t>Tairei's Modified EM Plating</t>
  </si>
  <si>
    <t>Tairei's Modified Energized Adaptive Nano Membrane</t>
  </si>
  <si>
    <t>Tairei's Modified Energized EM Membrane</t>
  </si>
  <si>
    <t>Tairei's Modified Energized Explosive Membrane</t>
  </si>
  <si>
    <t>Tairei's Modified Energized Kinetic Membrane</t>
  </si>
  <si>
    <t>Tairei's Modified Energized Thermal Membrane</t>
  </si>
  <si>
    <t>Tairei's Modified Explosive Plating</t>
  </si>
  <si>
    <t>Tairei's Modified Heat Sink</t>
  </si>
  <si>
    <t>Tairei's Modified Heavy Capacitor Booster</t>
  </si>
  <si>
    <t>Tairei's Modified Heavy Energy Neutralizer</t>
  </si>
  <si>
    <t>Tairei's Modified Heavy Energy Nosferatu</t>
  </si>
  <si>
    <t>Tairei's Modified Kinetic Plating</t>
  </si>
  <si>
    <t>Tairei's Modified Large Armor Repairer</t>
  </si>
  <si>
    <t>Tairei's Modified Large EMP Smartbomb</t>
  </si>
  <si>
    <t>Tairei's Modified Mega Pulse Laser</t>
  </si>
  <si>
    <t>Tairei's Modified Power Diagnostic System</t>
  </si>
  <si>
    <t>Tairei's Modified Reactor Control Unit</t>
  </si>
  <si>
    <t>Tairei's Modified Thermal Plating</t>
  </si>
  <si>
    <t>Talocan Data Analyzer I</t>
  </si>
  <si>
    <t>Talos</t>
  </si>
  <si>
    <t>Taranis</t>
  </si>
  <si>
    <t>Target Illumination Burst Projector</t>
  </si>
  <si>
    <t>Target Painter I</t>
  </si>
  <si>
    <t>Target Painter II</t>
  </si>
  <si>
    <t>Target Spectrum Breaker</t>
  </si>
  <si>
    <t>Targeting Range Dampening Script</t>
  </si>
  <si>
    <t>Targeting Range Script</t>
  </si>
  <si>
    <t>Tash-Murkon Magnate</t>
  </si>
  <si>
    <t>Tayra Wiyrkomi Edition</t>
  </si>
  <si>
    <t>TE-2100 Ample Light Missile Launcher</t>
  </si>
  <si>
    <t>TE-2100 Ample Rapid Torpedo Launcher</t>
  </si>
  <si>
    <t>TE-2100 Ample XL Cruise Missile Launcher</t>
  </si>
  <si>
    <t>TE-2100 Ample XL Torpedo Launcher</t>
  </si>
  <si>
    <t>Tempest</t>
  </si>
  <si>
    <t>Tempest Fleet Issue</t>
  </si>
  <si>
    <t>Tempest Justice Edition</t>
  </si>
  <si>
    <t>Tempest Krusual Edition</t>
  </si>
  <si>
    <t>Tempest Nefantar Edition</t>
  </si>
  <si>
    <t>Tempest Tribal Issue</t>
  </si>
  <si>
    <t>Templar I</t>
  </si>
  <si>
    <t>Templar II</t>
  </si>
  <si>
    <t>Tengu</t>
  </si>
  <si>
    <t>Termite I</t>
  </si>
  <si>
    <t>Termite II</t>
  </si>
  <si>
    <t>Terran Data Analyzer I</t>
  </si>
  <si>
    <t>Test Resistance Small Laser 2</t>
  </si>
  <si>
    <t>testArmorMod_PLACEHOLDER</t>
  </si>
  <si>
    <t>testShieldMod_PLACEHOLDER</t>
  </si>
  <si>
    <t>Tetrimon Data Analyzer I</t>
  </si>
  <si>
    <t>Tetryon Exotic Plasma L</t>
  </si>
  <si>
    <t>Tetryon Exotic Plasma M</t>
  </si>
  <si>
    <t>Tetryon Exotic Plasma S</t>
  </si>
  <si>
    <t>Thalia</t>
  </si>
  <si>
    <t>Thermal Dissipation Amplifier I</t>
  </si>
  <si>
    <t>Thermal Dissipation Amplifier II</t>
  </si>
  <si>
    <t>Thermal Dissipation Field I</t>
  </si>
  <si>
    <t>Thermal Dissipation Field II</t>
  </si>
  <si>
    <t>Thermal Exhaust System I</t>
  </si>
  <si>
    <t>Thermal Plating I</t>
  </si>
  <si>
    <t>Thermal Plating II</t>
  </si>
  <si>
    <t>Thon's Modified Adaptive Invulnerability Field</t>
  </si>
  <si>
    <t>Thon's Modified Ballistic Control System</t>
  </si>
  <si>
    <t>Thon's Modified Cloaking Device</t>
  </si>
  <si>
    <t>Thon's Modified Co-Processor</t>
  </si>
  <si>
    <t>Thon's Modified Cruise Missile Launcher</t>
  </si>
  <si>
    <t>Thon's Modified EM Ward Amplifier</t>
  </si>
  <si>
    <t>Thon's Modified EM Ward Field</t>
  </si>
  <si>
    <t>Thon's Modified Explosive Deflection Amplifier</t>
  </si>
  <si>
    <t>Thon's Modified Explosive Deflection Field</t>
  </si>
  <si>
    <t>Thon's Modified Kinetic Deflection Amplifier</t>
  </si>
  <si>
    <t>Thon's Modified Kinetic Deflection Field</t>
  </si>
  <si>
    <t>Thon's Modified Large Graviton Smartbomb</t>
  </si>
  <si>
    <t>Thon's Modified Large Shield Booster</t>
  </si>
  <si>
    <t>Thon's Modified Multispectral ECM</t>
  </si>
  <si>
    <t>Thon's Modified Rapid Heavy Missile Launcher</t>
  </si>
  <si>
    <t>Thon's Modified Shield Boost Amplifier</t>
  </si>
  <si>
    <t>Thon's Modified Thermal Dissipation Amplifier</t>
  </si>
  <si>
    <t>Thon's Modified Thermal Dissipation Field</t>
  </si>
  <si>
    <t>Thon's Modified Torpedo Launcher</t>
  </si>
  <si>
    <t>Thon's Modified X-Large Shield Booster</t>
  </si>
  <si>
    <t>Thorax Aliastra Edition</t>
  </si>
  <si>
    <t>Thorax Inner Zone Shipping Edition</t>
  </si>
  <si>
    <t>Thorium Charge L</t>
  </si>
  <si>
    <t>Thorium Charge M</t>
  </si>
  <si>
    <t>Thorium Charge S</t>
  </si>
  <si>
    <t>Thorium Charge XL</t>
  </si>
  <si>
    <t>Thrasher</t>
  </si>
  <si>
    <t>Thrasher Thukker Tribe Edition</t>
  </si>
  <si>
    <t>Thukker Large Cap Battery</t>
  </si>
  <si>
    <t>Thukker Large Shield Extender</t>
  </si>
  <si>
    <t>Thukker Medium Cap Battery</t>
  </si>
  <si>
    <t>Thukker Medium Shield Extender</t>
  </si>
  <si>
    <t>Thukker Micro Auxiliary Power Core</t>
  </si>
  <si>
    <t>Thukker Modified 100MN Afterburner</t>
  </si>
  <si>
    <t>Thukker Modified Medium Shield Extender</t>
  </si>
  <si>
    <t>Thukker Power Diagnostic System</t>
  </si>
  <si>
    <t>Thukker Small Cap Battery</t>
  </si>
  <si>
    <t>Thukker Small Shield Extender</t>
  </si>
  <si>
    <t>Thurifer' Large Cap Battery</t>
  </si>
  <si>
    <t>Titanium Sabot L</t>
  </si>
  <si>
    <t>Titanium Sabot M</t>
  </si>
  <si>
    <t>Titanium Sabot S</t>
  </si>
  <si>
    <t>Titanium Sabot XL</t>
  </si>
  <si>
    <t>Tobias' Modified 100MN Afterburner</t>
  </si>
  <si>
    <t>Tobias' Modified 1200mm Artillery Cannon</t>
  </si>
  <si>
    <t>Tobias' Modified 1400mm Howitzer Artillery</t>
  </si>
  <si>
    <t>Tobias' Modified 500MN Microwarpdrive</t>
  </si>
  <si>
    <t>Tobias' Modified Ballistic Control System</t>
  </si>
  <si>
    <t>Tobias' Modified Cruise Missile Launcher</t>
  </si>
  <si>
    <t>Tobias' Modified EM Ward Amplifier</t>
  </si>
  <si>
    <t>Tobias' Modified Explosive Deflection Amplifier</t>
  </si>
  <si>
    <t>Tobias' Modified Gyrostabilizer</t>
  </si>
  <si>
    <t>Tobias' Modified Heavy Warp Disruptor</t>
  </si>
  <si>
    <t>Tobias' Modified Heavy Warp Scrambler</t>
  </si>
  <si>
    <t>Tobias' Modified Kinetic Deflection Amplifier</t>
  </si>
  <si>
    <t>Tobias' Modified Large Proton Smartbomb</t>
  </si>
  <si>
    <t>Tobias' Modified Large Shield Booster</t>
  </si>
  <si>
    <t>Tobias' Modified Rapid Heavy Missile Launcher</t>
  </si>
  <si>
    <t>Tobias' Modified Shield Boost Amplifier</t>
  </si>
  <si>
    <t>Tobias' Modified Stasis Webifier</t>
  </si>
  <si>
    <t>Tobias' Modified Thermal Dissipation Amplifier</t>
  </si>
  <si>
    <t>Tobias' Modified Tracking Enhancer</t>
  </si>
  <si>
    <t>Tobias' Modified X-Large Shield Booster</t>
  </si>
  <si>
    <t>Tobias's Modified Torpedo Launcher</t>
  </si>
  <si>
    <t>Torelle's Custom Magnetic Field Stabilizer</t>
  </si>
  <si>
    <t>Tormentor</t>
  </si>
  <si>
    <t>Tornado</t>
  </si>
  <si>
    <t>Torpedo Launcher I</t>
  </si>
  <si>
    <t>Torpedo Launcher II</t>
  </si>
  <si>
    <t>Tournament Smartbomb</t>
  </si>
  <si>
    <t>Tracking Computer I</t>
  </si>
  <si>
    <t>Tracking Computer II</t>
  </si>
  <si>
    <t>Tracking Disruptor I</t>
  </si>
  <si>
    <t>Tracking Disruptor II</t>
  </si>
  <si>
    <t>Tracking Enhancer I</t>
  </si>
  <si>
    <t>Tracking Enhancer II</t>
  </si>
  <si>
    <t>Tracking Speed Disruption Script</t>
  </si>
  <si>
    <t>Tracking Speed Script</t>
  </si>
  <si>
    <t>Trebuchet' Heat Sink I</t>
  </si>
  <si>
    <t>Tremor L</t>
  </si>
  <si>
    <t>Tremor M</t>
  </si>
  <si>
    <t>Tremor S</t>
  </si>
  <si>
    <t>Tremor XL</t>
  </si>
  <si>
    <t>Triage Module I</t>
  </si>
  <si>
    <t>Triage Module II</t>
  </si>
  <si>
    <t>Triple Neutron Blaster Cannon I</t>
  </si>
  <si>
    <t>Triple Neutron Blaster Cannon II</t>
  </si>
  <si>
    <t>Tristan Quafe Edition</t>
  </si>
  <si>
    <t>True Sansha Adaptive Nano Plating</t>
  </si>
  <si>
    <t>True Sansha Armor EM Hardener</t>
  </si>
  <si>
    <t>True Sansha Armor Explosive Hardener</t>
  </si>
  <si>
    <t>True Sansha Armor Kinetic Hardener</t>
  </si>
  <si>
    <t>True Sansha Armor Thermal Hardener</t>
  </si>
  <si>
    <t>True Sansha Cap Recharger</t>
  </si>
  <si>
    <t>True Sansha Capacitor Power Relay</t>
  </si>
  <si>
    <t>True Sansha Capital Capacitor Booster</t>
  </si>
  <si>
    <t>True Sansha Capital Energy Neutralizer</t>
  </si>
  <si>
    <t>True Sansha Capital Energy Nosferatu</t>
  </si>
  <si>
    <t>True Sansha Capital Flex Shield Hardener</t>
  </si>
  <si>
    <t>True Sansha Capital Remote Shield Booster</t>
  </si>
  <si>
    <t>True Sansha Capital Shield Booster</t>
  </si>
  <si>
    <t>True Sansha Capital Shield Extender</t>
  </si>
  <si>
    <t>True Sansha Cruise Missile Launcher</t>
  </si>
  <si>
    <t>True Sansha Dual Giga Beam Laser</t>
  </si>
  <si>
    <t>True Sansha Dual Giga Pulse Laser</t>
  </si>
  <si>
    <t>True Sansha Dual Heavy Beam Laser</t>
  </si>
  <si>
    <t>True Sansha Dual Heavy Pulse Laser</t>
  </si>
  <si>
    <t>True Sansha Dual Light Beam Laser</t>
  </si>
  <si>
    <t>True Sansha Dual Light Pulse Laser</t>
  </si>
  <si>
    <t>True Sansha EM Plating</t>
  </si>
  <si>
    <t>True Sansha Energized Adaptive Nano Membrane</t>
  </si>
  <si>
    <t>True Sansha Energized EM Membrane</t>
  </si>
  <si>
    <t>True Sansha Energized Explosive Membrane</t>
  </si>
  <si>
    <t>True Sansha Energized Kinetic Membrane</t>
  </si>
  <si>
    <t>True Sansha Energized Thermal Membrane</t>
  </si>
  <si>
    <t>True Sansha Explosive Plating</t>
  </si>
  <si>
    <t>True Sansha Focused Medium Beam Laser</t>
  </si>
  <si>
    <t>True Sansha Focused Medium Pulse Laser</t>
  </si>
  <si>
    <t>True Sansha Gatling Pulse Laser</t>
  </si>
  <si>
    <t>True Sansha Heat Sink</t>
  </si>
  <si>
    <t>True Sansha Heavy Assault Missile Launcher</t>
  </si>
  <si>
    <t>True Sansha Heavy Beam Laser</t>
  </si>
  <si>
    <t>True Sansha Heavy Capacitor Booster</t>
  </si>
  <si>
    <t>True Sansha Heavy Energy Neutralizer</t>
  </si>
  <si>
    <t>True Sansha Heavy Energy Nosferatu</t>
  </si>
  <si>
    <t>True Sansha Heavy Missile Launcher</t>
  </si>
  <si>
    <t>True Sansha Heavy Pulse Laser</t>
  </si>
  <si>
    <t>True Sansha Kinetic Plating</t>
  </si>
  <si>
    <t>True Sansha Large Armor Repairer</t>
  </si>
  <si>
    <t>True Sansha Large EMP Smartbomb</t>
  </si>
  <si>
    <t>True Sansha Light Missile Launcher</t>
  </si>
  <si>
    <t>True Sansha Medium Armor Repairer</t>
  </si>
  <si>
    <t>True Sansha Medium Capacitor Booster</t>
  </si>
  <si>
    <t>True Sansha Medium EMP Smartbomb</t>
  </si>
  <si>
    <t>True Sansha Medium Energy Neutralizer</t>
  </si>
  <si>
    <t>True Sansha Medium Energy Nosferatu</t>
  </si>
  <si>
    <t>True Sansha Mega Beam Laser</t>
  </si>
  <si>
    <t>True Sansha Mega Pulse Laser</t>
  </si>
  <si>
    <t>True Sansha Micro Capacitor Booster</t>
  </si>
  <si>
    <t>True Sansha Micro EMP Smartbomb</t>
  </si>
  <si>
    <t>True Sansha Mjolnir Heavy Assault Missile</t>
  </si>
  <si>
    <t>True Sansha Mjolnir Rocket</t>
  </si>
  <si>
    <t>True Sansha Mjolnir Torpedo</t>
  </si>
  <si>
    <t>True Sansha Paradise Cruise Missile</t>
  </si>
  <si>
    <t>True Sansha Power Diagnostic System</t>
  </si>
  <si>
    <t>True Sansha Quad Beam Laser</t>
  </si>
  <si>
    <t>True Sansha Quad Mega Pulse Laser</t>
  </si>
  <si>
    <t>True Sansha Rapid Heavy Missile Launcher</t>
  </si>
  <si>
    <t>True Sansha Rapid Light Missile Launcher</t>
  </si>
  <si>
    <t>True Sansha Reactor Control Unit</t>
  </si>
  <si>
    <t>True Sansha Rocket Launcher</t>
  </si>
  <si>
    <t>True Sansha Sabretooth Light Missile</t>
  </si>
  <si>
    <t>True Sansha Small Armor Repairer</t>
  </si>
  <si>
    <t>True Sansha Small Capacitor Booster</t>
  </si>
  <si>
    <t>True Sansha Small EMP Smartbomb</t>
  </si>
  <si>
    <t>True Sansha Small Energy Neutralizer</t>
  </si>
  <si>
    <t>True Sansha Small Energy Nosferatu</t>
  </si>
  <si>
    <t>True Sansha Small Focused Beam Laser</t>
  </si>
  <si>
    <t>True Sansha Small Focused Pulse Laser</t>
  </si>
  <si>
    <t>True Sansha Stasis Webifier</t>
  </si>
  <si>
    <t>True Sansha Tachyon Beam Laser</t>
  </si>
  <si>
    <t>True Sansha Thermal Plating</t>
  </si>
  <si>
    <t>True Sansha Thunderbolt Heavy Missile</t>
  </si>
  <si>
    <t>True Sansha Torpedo Launcher</t>
  </si>
  <si>
    <t>True Sansha Tracking Disruptor</t>
  </si>
  <si>
    <t>True Sansha Warp Disruption Field Generator</t>
  </si>
  <si>
    <t>True Sansha Warp Disruptor</t>
  </si>
  <si>
    <t>True Sansha Warp Scrambler</t>
  </si>
  <si>
    <t>True Sanshas Gamma L</t>
  </si>
  <si>
    <t>True Sanshas Gamma M</t>
  </si>
  <si>
    <t>True Sanshas Gamma S</t>
  </si>
  <si>
    <t>True Sanshas Gamma XL</t>
  </si>
  <si>
    <t>True Sanshas Infrared L</t>
  </si>
  <si>
    <t>True Sanshas Infrared M</t>
  </si>
  <si>
    <t>True Sanshas Infrared S</t>
  </si>
  <si>
    <t>True Sanshas Infrared XL</t>
  </si>
  <si>
    <t>True Sanshas Microwave L</t>
  </si>
  <si>
    <t>True Sanshas Microwave M</t>
  </si>
  <si>
    <t>True Sanshas Microwave S</t>
  </si>
  <si>
    <t>True Sanshas Microwave XL</t>
  </si>
  <si>
    <t>True Sanshas Multifrequency L</t>
  </si>
  <si>
    <t>True Sanshas Multifrequency M</t>
  </si>
  <si>
    <t>True Sanshas Multifrequency S</t>
  </si>
  <si>
    <t>True Sanshas Multifrequency XL</t>
  </si>
  <si>
    <t>True Sanshas Radio L</t>
  </si>
  <si>
    <t>True Sanshas Radio M</t>
  </si>
  <si>
    <t>True Sanshas Radio S</t>
  </si>
  <si>
    <t>True Sanshas Radio XL</t>
  </si>
  <si>
    <t>True Sanshas Standard L</t>
  </si>
  <si>
    <t>True Sanshas Standard M</t>
  </si>
  <si>
    <t>True Sanshas Standard S</t>
  </si>
  <si>
    <t>True Sanshas Standard XL</t>
  </si>
  <si>
    <t>True Sanshas Ultraviolet L</t>
  </si>
  <si>
    <t>True Sanshas Ultraviolet M</t>
  </si>
  <si>
    <t>True Sanshas Ultraviolet S</t>
  </si>
  <si>
    <t>True Sanshas Ultraviolet XL</t>
  </si>
  <si>
    <t>True Sanshas Xray L</t>
  </si>
  <si>
    <t>True Sanshas Xray M</t>
  </si>
  <si>
    <t>True Sanshas Xray S</t>
  </si>
  <si>
    <t>True Sanshas Xray XL</t>
  </si>
  <si>
    <t>Tungsten Charge L</t>
  </si>
  <si>
    <t>Tungsten Charge M</t>
  </si>
  <si>
    <t>Tungsten Charge S</t>
  </si>
  <si>
    <t>Tungsten Charge XL</t>
  </si>
  <si>
    <t>Tuvan's Modified 100MN Afterburner</t>
  </si>
  <si>
    <t>Tuvan's Modified 500MN Microwarpdrive</t>
  </si>
  <si>
    <t>Tuvan's Modified Adaptive Nano Plating</t>
  </si>
  <si>
    <t>Tuvan's Modified Armor EM Hardener</t>
  </si>
  <si>
    <t>Tuvan's Modified Armor Explosive Hardener</t>
  </si>
  <si>
    <t>Tuvan's Modified Armor Kinetic Hardener</t>
  </si>
  <si>
    <t>Tuvan's Modified Armor Thermal Hardener</t>
  </si>
  <si>
    <t>Tuvan's Modified Co-Processor</t>
  </si>
  <si>
    <t>Tuvan's Modified Damage Control</t>
  </si>
  <si>
    <t>Tuvan's Modified Electron Blaster Cannon</t>
  </si>
  <si>
    <t>Tuvan's Modified EM Plating</t>
  </si>
  <si>
    <t>Tuvan's Modified Energized Adaptive Nano Membrane</t>
  </si>
  <si>
    <t>Tuvan's Modified Energized EM Membrane</t>
  </si>
  <si>
    <t>Tuvan's Modified Energized Explosive Membrane</t>
  </si>
  <si>
    <t>Tuvan's Modified Energized Kinetic Membrane</t>
  </si>
  <si>
    <t>Tuvan's Modified Energized Thermal Membrane</t>
  </si>
  <si>
    <t>Tuvan's Modified Explosive Plating</t>
  </si>
  <si>
    <t>Tuvan's Modified Ion Blaster Cannon</t>
  </si>
  <si>
    <t>Tuvan's Modified Kinetic Plating</t>
  </si>
  <si>
    <t>Tuvan's Modified Large Armor Repairer</t>
  </si>
  <si>
    <t>Tuvan's Modified Large Plasma Smartbomb</t>
  </si>
  <si>
    <t>Tuvan's Modified Magnetic Field Stabilizer</t>
  </si>
  <si>
    <t>Tuvan's Modified Neutron Blaster Cannon</t>
  </si>
  <si>
    <t>Tuvan's Modified Power Diagnostic System</t>
  </si>
  <si>
    <t>Tuvan's Modified Reactor Control Unit</t>
  </si>
  <si>
    <t>Tuvan's Modified Sensor Booster</t>
  </si>
  <si>
    <t>Tuvan's Modified Thermal Plating</t>
  </si>
  <si>
    <t>Tuvan's Modified Tracking Computer</t>
  </si>
  <si>
    <t>Tycoon' Remote Tracking Computer</t>
  </si>
  <si>
    <t>Type-D Attenuation Signal Augmentation</t>
  </si>
  <si>
    <t>Type-D Power Core Modification: Diagnostic System</t>
  </si>
  <si>
    <t>Type-D Restrained Capacitor Flux Coil</t>
  </si>
  <si>
    <t>Type-D Restrained Capacitor Power Relay</t>
  </si>
  <si>
    <t>Type-D Restrained Expanded Cargo</t>
  </si>
  <si>
    <t>Type-D Restrained Inertial Stabilizers</t>
  </si>
  <si>
    <t>Type-D Restrained Nanofiber Structure</t>
  </si>
  <si>
    <t>Type-D Restrained Overdrive Injector</t>
  </si>
  <si>
    <t>Type-D Restrained Reinforced Bulkheads</t>
  </si>
  <si>
    <t>Type-D Restrained Shield Flux Coil</t>
  </si>
  <si>
    <t>Type-D Restrained Shield Power Relay</t>
  </si>
  <si>
    <t>Type-E Altered SS Expanded Cargo</t>
  </si>
  <si>
    <t>Type-E Altered SS Inertial Stabilizers</t>
  </si>
  <si>
    <t>Type-E Altered SS Nanofiber Structure</t>
  </si>
  <si>
    <t>Type-E Altered SS Overdrive Injector</t>
  </si>
  <si>
    <t>Type-E Altered SS Reinforced Bulkheads</t>
  </si>
  <si>
    <t>Type-E Discriminative Signal Augmentation</t>
  </si>
  <si>
    <t>Type-E Enduring Cargo Scanner</t>
  </si>
  <si>
    <t>Type-E Power Core Modification: Capacitor Flux</t>
  </si>
  <si>
    <t>Type-E Power Core Modification: Capacitor Power Relay</t>
  </si>
  <si>
    <t>Type-E Power Core Modification: Diagnostic System</t>
  </si>
  <si>
    <t>Type-E Power Core Modification: Reaction Control</t>
  </si>
  <si>
    <t>Type-E Power Core Modification: Shield Flux</t>
  </si>
  <si>
    <t>Type-E Power Core Modification: Shield Power Relay</t>
  </si>
  <si>
    <t>Typhoon</t>
  </si>
  <si>
    <t>Typhoon Fleet Issue</t>
  </si>
  <si>
    <t>Tyrfing II</t>
  </si>
  <si>
    <t>Ubiquitous Moon Ore Mining Crystal I</t>
  </si>
  <si>
    <t>Ubiquitous Moon Ore Mining Crystal II</t>
  </si>
  <si>
    <t>Ultraviolet L</t>
  </si>
  <si>
    <t>Ultraviolet M</t>
  </si>
  <si>
    <t>Ultraviolet S</t>
  </si>
  <si>
    <t>Ultraviolet XL</t>
  </si>
  <si>
    <t>Umbra Scoped Radar ECM</t>
  </si>
  <si>
    <t>Uncommon Moon Ore Mining Crystal I</t>
  </si>
  <si>
    <t>Uncommon Moon Ore Mining Crystal II</t>
  </si>
  <si>
    <t>Underhand' Neutron Blaster Cannon I</t>
  </si>
  <si>
    <t>Undertaker' Heavy Missile Launcher</t>
  </si>
  <si>
    <t>Unit D-34343's Modified Burst Jammer</t>
  </si>
  <si>
    <t>Unit D-34343's Modified Damage Control</t>
  </si>
  <si>
    <t>Unit D-34343's Modified Drone Damage Amplifier</t>
  </si>
  <si>
    <t>Unit D-34343's Modified Drone Link Augmentor</t>
  </si>
  <si>
    <t>Unit D-34343's Modified Drone Navigation Computer</t>
  </si>
  <si>
    <t>Unit D-34343's Modified Fighter Support Unit</t>
  </si>
  <si>
    <t>Unit D-34343's Modified Omnidirectional Tracking Enhancer</t>
  </si>
  <si>
    <t>Unit D-34343's Modified Omnidirectional Tracking Link</t>
  </si>
  <si>
    <t>Unit D-34343's Modified Sensor Booster</t>
  </si>
  <si>
    <t>Unit F-435454's Modified Burst Jammer</t>
  </si>
  <si>
    <t>Unit F-435454's Modified Damage Control</t>
  </si>
  <si>
    <t>Unit F-435454's Modified Drone Damage Amplifier</t>
  </si>
  <si>
    <t>Unit F-435454's Modified Drone Link Augmentor</t>
  </si>
  <si>
    <t>Unit F-435454's Modified Drone Navigation Computer</t>
  </si>
  <si>
    <t>Unit F-435454's Modified Fighter Support Unit</t>
  </si>
  <si>
    <t>Unit F-435454's Modified Omnidirectional Tracking Enhancer</t>
  </si>
  <si>
    <t>Unit F-435454's Modified Omnidirectional Tracking Link</t>
  </si>
  <si>
    <t>Unit F-435454's Modified Sensor Booster</t>
  </si>
  <si>
    <t>Unit P-343554's Modified Burst Jammer</t>
  </si>
  <si>
    <t>Unit P-343554's Modified Damage Control</t>
  </si>
  <si>
    <t>Unit P-343554's Modified Drone Damage Amplifier</t>
  </si>
  <si>
    <t>Unit P-343554's Modified Drone Link Augmentor</t>
  </si>
  <si>
    <t>Unit P-343554's Modified Drone Navigation Computer</t>
  </si>
  <si>
    <t>Unit P-343554's Modified Fighter Support Unit</t>
  </si>
  <si>
    <t>Unit P-343554's Modified Omnidirectional Tracking Enhancer</t>
  </si>
  <si>
    <t>Unit P-343554's Modified Omnidirectional Tracking Link</t>
  </si>
  <si>
    <t>Unit P-343554's Modified Sensor Booster</t>
  </si>
  <si>
    <t>Unit W-634's Modified Burst Jammer</t>
  </si>
  <si>
    <t>Unit W-634's Modified Damage Control</t>
  </si>
  <si>
    <t>Unit W-634's Modified Drone Damage Amplifier</t>
  </si>
  <si>
    <t>Unit W-634's Modified Drone Link Augmentor</t>
  </si>
  <si>
    <t>Unit W-634's Modified Drone Navigation Computer</t>
  </si>
  <si>
    <t>Unit W-634's Modified Fighter Support Unit</t>
  </si>
  <si>
    <t>Unit W-634's Modified Omnidirectional Tracking Enhancer</t>
  </si>
  <si>
    <t>Unit W-634's Modified Omnidirectional Tracking Link</t>
  </si>
  <si>
    <t>Unit W-634's Modified Sensor Booster</t>
  </si>
  <si>
    <t>Upgraded 'Malkuth' Heavy Assault Missile Launcher I</t>
  </si>
  <si>
    <t>Upgraded 'Malkuth' Rapid Light Missile Launcher</t>
  </si>
  <si>
    <t>Upgraded 'Malkuth' Torpedo Launcher</t>
  </si>
  <si>
    <t>Upgraded Adaptive Nano Plating I</t>
  </si>
  <si>
    <t>Upgraded Armor EM Hardener I</t>
  </si>
  <si>
    <t>Upgraded Armor Explosive Hardener I</t>
  </si>
  <si>
    <t>Upgraded Armor Kinetic Hardener I</t>
  </si>
  <si>
    <t>Upgraded Armor Thermal Hardener I</t>
  </si>
  <si>
    <t>Upgraded EM Plating I</t>
  </si>
  <si>
    <t>Upgraded EM Ward Amplifier I</t>
  </si>
  <si>
    <t>Upgraded Energized Adaptive Nano Membrane I</t>
  </si>
  <si>
    <t>Upgraded Energized Armor Layering Membrane I</t>
  </si>
  <si>
    <t>Upgraded Energized EM Membrane I</t>
  </si>
  <si>
    <t>Upgraded Energized Explosive Membrane I</t>
  </si>
  <si>
    <t>Upgraded Energized Kinetic Membrane I</t>
  </si>
  <si>
    <t>Upgraded Energized Thermal Membrane I</t>
  </si>
  <si>
    <t>Upgraded Explosive Deflection Amplifier I</t>
  </si>
  <si>
    <t>Upgraded Explosive Plating I</t>
  </si>
  <si>
    <t>Upgraded Kinetic Deflection Amplifier I</t>
  </si>
  <si>
    <t>Upgraded Kinetic Plating I</t>
  </si>
  <si>
    <t>Upgraded Layered Plating I</t>
  </si>
  <si>
    <t>Upgraded Thermal Dissipation Amplifier I</t>
  </si>
  <si>
    <t>Upgraded Thermal Plating I</t>
  </si>
  <si>
    <t>Uranium Charge L</t>
  </si>
  <si>
    <t>Uranium Charge M</t>
  </si>
  <si>
    <t>Uranium Charge S</t>
  </si>
  <si>
    <t>Uranium Charge XL</t>
  </si>
  <si>
    <t>Utu</t>
  </si>
  <si>
    <t>Vadari's Custom Gyrostabilizer</t>
  </si>
  <si>
    <t>Vagabond</t>
  </si>
  <si>
    <t>Vangel</t>
  </si>
  <si>
    <t>Vanguard</t>
  </si>
  <si>
    <t>Vanquisher</t>
  </si>
  <si>
    <t>Vargur</t>
  </si>
  <si>
    <t>Vargur Justice Edition</t>
  </si>
  <si>
    <t>Vargur Krusual Edition</t>
  </si>
  <si>
    <t>Vargur Nefantar Edition</t>
  </si>
  <si>
    <t>Vedmak</t>
  </si>
  <si>
    <t>Vehement</t>
  </si>
  <si>
    <t>Velator</t>
  </si>
  <si>
    <t>Veldspar Mining Crystal I</t>
  </si>
  <si>
    <t>Veldspar Mining Crystal II</t>
  </si>
  <si>
    <t>Vendetta</t>
  </si>
  <si>
    <t>Venerable</t>
  </si>
  <si>
    <t>Vengeance</t>
  </si>
  <si>
    <t>Vepas' Modified 350mm Railgun</t>
  </si>
  <si>
    <t>Vepas' Modified 425mm Railgun</t>
  </si>
  <si>
    <t>Vepas' Modified Ballistic Control System</t>
  </si>
  <si>
    <t>Vepas' Modified Cloaking Device</t>
  </si>
  <si>
    <t>Vepas' Modified Co-Processor</t>
  </si>
  <si>
    <t>Vepas' Modified Cruise Missile Launcher</t>
  </si>
  <si>
    <t>Vepas' Modified Dual 250mm Railgun</t>
  </si>
  <si>
    <t>Vepas' Modified EM Ward Amplifier</t>
  </si>
  <si>
    <t>Vepas' Modified Explosive Deflection Amplifier</t>
  </si>
  <si>
    <t>Vepas' Modified Kinetic Deflection Amplifier</t>
  </si>
  <si>
    <t>Vepas' Modified Large Graviton Smartbomb</t>
  </si>
  <si>
    <t>Vepas' Modified Large Shield Booster</t>
  </si>
  <si>
    <t>Vepas' Modified Multispectral ECM</t>
  </si>
  <si>
    <t>Vepas' Modified Rapid Heavy Missile Launcher</t>
  </si>
  <si>
    <t>Vepas' Modified Shield Boost Amplifier</t>
  </si>
  <si>
    <t>Vepas' Modified Thermal Dissipation Amplifier</t>
  </si>
  <si>
    <t>Vepas' Modified X-Large Shield Booster</t>
  </si>
  <si>
    <t>Vepas's Modified Adaptive Invulnerability Field</t>
  </si>
  <si>
    <t>Vepas's Modified EM Ward Field</t>
  </si>
  <si>
    <t>Vepas's Modified Explosive Deflection Field</t>
  </si>
  <si>
    <t>Vepas's Modified Kinetic Deflection Field</t>
  </si>
  <si>
    <t>Vepas's Modified Thermal Dissipation Field</t>
  </si>
  <si>
    <t>Vepas's Modified Torpedo Launcher</t>
  </si>
  <si>
    <t>Vexor Quafe Edition</t>
  </si>
  <si>
    <t>Vherokior Probe</t>
  </si>
  <si>
    <t>Viator</t>
  </si>
  <si>
    <t>Victor</t>
  </si>
  <si>
    <t>Victorieux Luxury Yacht</t>
  </si>
  <si>
    <t>Vigil Fleet Issue</t>
  </si>
  <si>
    <t>Vigilant</t>
  </si>
  <si>
    <t>Vigor Compact Micro Auxiliary Power Core</t>
  </si>
  <si>
    <t>Vindicator</t>
  </si>
  <si>
    <t>Violator</t>
  </si>
  <si>
    <t>Virtuoso</t>
  </si>
  <si>
    <t>Vizan's Modified Adaptive Nano Plating</t>
  </si>
  <si>
    <t>Vizan's Modified Armor EM Hardener</t>
  </si>
  <si>
    <t>Vizan's Modified Armor Explosive Hardener</t>
  </si>
  <si>
    <t>Vizan's Modified Armor Kinetic Hardener</t>
  </si>
  <si>
    <t>Vizan's Modified Armor Thermal Hardener</t>
  </si>
  <si>
    <t>Vizan's Modified Cap Recharger</t>
  </si>
  <si>
    <t>Vizan's Modified Capacitor Power Relay</t>
  </si>
  <si>
    <t>Vizan's Modified Dual Heavy Pulse Laser</t>
  </si>
  <si>
    <t>Vizan's Modified EM Plating</t>
  </si>
  <si>
    <t>Vizan's Modified Energized Adaptive Nano Membrane</t>
  </si>
  <si>
    <t>Vizan's Modified Energized EM Membrane</t>
  </si>
  <si>
    <t>Vizan's Modified Energized Explosive Membrane</t>
  </si>
  <si>
    <t>Vizan's Modified Energized Kinetic Membrane</t>
  </si>
  <si>
    <t>Vizan's Modified Energized Thermal Membrane</t>
  </si>
  <si>
    <t>Vizan's Modified Explosive Plating</t>
  </si>
  <si>
    <t>Vizan's Modified Heat Sink</t>
  </si>
  <si>
    <t>Vizan's Modified Heavy Capacitor Booster</t>
  </si>
  <si>
    <t>Vizan's Modified Heavy Energy Neutralizer</t>
  </si>
  <si>
    <t>Vizan's Modified Heavy Energy Nosferatu</t>
  </si>
  <si>
    <t>Vizan's Modified Kinetic Plating</t>
  </si>
  <si>
    <t>Vizan's Modified Large Armor Repairer</t>
  </si>
  <si>
    <t>Vizan's Modified Large EMP Smartbomb</t>
  </si>
  <si>
    <t>Vizan's Modified Mega Pulse Laser</t>
  </si>
  <si>
    <t>Vizan's Modified Power Diagnostic System</t>
  </si>
  <si>
    <t>Vizan's Modified Reactor Control Unit</t>
  </si>
  <si>
    <t>Vizan's Modified Thermal Plating</t>
  </si>
  <si>
    <t>Void Bomb</t>
  </si>
  <si>
    <t>Void L</t>
  </si>
  <si>
    <t>Void M</t>
  </si>
  <si>
    <t>Void S</t>
  </si>
  <si>
    <t>Void XL</t>
  </si>
  <si>
    <t>Vortex Compact Magnetic Field Stabilizer</t>
  </si>
  <si>
    <t>Vulture</t>
  </si>
  <si>
    <t>Warded Gravimetric Backup Cluster I</t>
  </si>
  <si>
    <t>Warded Ladar Backup Cluster I</t>
  </si>
  <si>
    <t>Warded Magnetometric Backup Cluster I</t>
  </si>
  <si>
    <t>Warded Radar Backup Cluster I</t>
  </si>
  <si>
    <t>Warhammer' Large EMP Smartbomb I</t>
  </si>
  <si>
    <t>Warp Core Stabilizer I</t>
  </si>
  <si>
    <t>Warp Core Stabilizer II</t>
  </si>
  <si>
    <t>Warp Disrupt Probe</t>
  </si>
  <si>
    <t>Warp Disruption Burst Projector</t>
  </si>
  <si>
    <t>Warp Disruption Field Generator I</t>
  </si>
  <si>
    <t>Warp Disruption Field Generator II</t>
  </si>
  <si>
    <t>Warp Disruptor I</t>
  </si>
  <si>
    <t>Warp Disruptor II</t>
  </si>
  <si>
    <t>Warp Prohibitor I</t>
  </si>
  <si>
    <t>Warp Scrambler I</t>
  </si>
  <si>
    <t>Warp Scrambler II</t>
  </si>
  <si>
    <t>Wavelength Signal Enhancer I</t>
  </si>
  <si>
    <t>Weapon Disruption Burst Projector</t>
  </si>
  <si>
    <t>Wheel of Prosperity Firework</t>
  </si>
  <si>
    <t>Whiptail</t>
  </si>
  <si>
    <t>Whiskey' Explosive Deflection Amplifier</t>
  </si>
  <si>
    <t>Widow</t>
  </si>
  <si>
    <t>Wild' Miner I</t>
  </si>
  <si>
    <t>Wings of Victory Firework</t>
  </si>
  <si>
    <t>Wolf</t>
  </si>
  <si>
    <t>Worm</t>
  </si>
  <si>
    <t>Wreathe</t>
  </si>
  <si>
    <t>X-Large 'Atonement' Remote Shield Booster</t>
  </si>
  <si>
    <t>X-Large 'Locomotive' Shield Booster</t>
  </si>
  <si>
    <t>X-Large Abyssal Ancillary Shield Booster</t>
  </si>
  <si>
    <t>X-Large Abyssal Shield Booster</t>
  </si>
  <si>
    <t>X-Large Ancillary Shield Booster</t>
  </si>
  <si>
    <t>X-Large Asymmetric Remote Shield Booster</t>
  </si>
  <si>
    <t>X-Large C5-L Emergency Shield Overload I</t>
  </si>
  <si>
    <t>X-Large Capacitor Battery I</t>
  </si>
  <si>
    <t>X-Large Capacitor Battery II</t>
  </si>
  <si>
    <t>X-Large Clarity Ward Booster I</t>
  </si>
  <si>
    <t>X-Large Converse Deflection Catalyzer</t>
  </si>
  <si>
    <t>X-Large F-4a Ld-Sulfate Capacitor Charge Unit</t>
  </si>
  <si>
    <t>X-Large Ld-Acid Capacitor Battery I</t>
  </si>
  <si>
    <t>X-Large Murky Remote Shield Booster</t>
  </si>
  <si>
    <t>X-Large Neutron Saturation Injector I</t>
  </si>
  <si>
    <t>X-Large Ohm Capacitor Reserve I</t>
  </si>
  <si>
    <t>X-Large Peroxide Capacitor Power Cell</t>
  </si>
  <si>
    <t>X-Large S95a Remote Shield Booster</t>
  </si>
  <si>
    <t>X-Large Shield Booster I</t>
  </si>
  <si>
    <t>X-Large Shield Booster II</t>
  </si>
  <si>
    <t>X5 Enduring Stasis Webifier</t>
  </si>
  <si>
    <t>XeCl Drilling Beam I</t>
  </si>
  <si>
    <t>Xenon Basic Drilling Beam</t>
  </si>
  <si>
    <t>XL Cruise Missile Launcher I</t>
  </si>
  <si>
    <t>XL Cruise Missile Launcher II</t>
  </si>
  <si>
    <t>XL Torpedo Launcher I</t>
  </si>
  <si>
    <t>XL Torpedo Launcher II</t>
  </si>
  <si>
    <t>XR-3200 Heavy Missile Bay</t>
  </si>
  <si>
    <t>Xray L</t>
  </si>
  <si>
    <t>Xray M</t>
  </si>
  <si>
    <t>Xray S</t>
  </si>
  <si>
    <t>Xray XL</t>
  </si>
  <si>
    <t>XT-9000 Cruise Launcher</t>
  </si>
  <si>
    <t>YO-5000 Rapid Heavy Missile Launcher</t>
  </si>
  <si>
    <t>Yoiul Blizzard Firework (Large)</t>
  </si>
  <si>
    <t>Yoiul Festival Firework</t>
  </si>
  <si>
    <t>Zealot</t>
  </si>
  <si>
    <t>Zephyr</t>
  </si>
  <si>
    <t>Zeugma Integrated Analyzer</t>
  </si>
  <si>
    <t>Inaru Odoacer</t>
  </si>
  <si>
    <t>thkTxYVa2E+b+uYC67i5/Q==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</si>
</sst>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m/d/yyyy h:mm:ss"/>
    <numFmt numFmtId="165" formatCode="#,##0.0"/>
    <numFmt numFmtId="166" formatCode="#,##0.00[$ ISK]"/>
    <numFmt numFmtId="167" formatCode="dd/MM/yyyy"/>
    <numFmt numFmtId="168" formatCode="#,###.##00 &quot;ISK&quot;"/>
    <numFmt numFmtId="169" formatCode="#,##0.00\ [$€-1]"/>
    <numFmt numFmtId="170" formatCode="#,###.## &quot;ISK&quot;"/>
    <numFmt numFmtId="171" formatCode="d/m/yyyy"/>
    <numFmt numFmtId="172" formatCode="dd/mm/yyyy"/>
    <numFmt numFmtId="173" formatCode="yyyy.mm.dd h:mm"/>
    <numFmt numFmtId="174" formatCode="#,##0.000"/>
    <numFmt numFmtId="175" formatCode="#,##0.00_);(#,##0.00)"/>
  </numFmts>
  <fonts count="24">
    <font>
      <sz val="10.0"/>
      <color rgb="FF000000"/>
      <name val="Arial"/>
    </font>
    <font/>
    <font>
      <b/>
      <sz val="36.0"/>
    </font>
    <font>
      <sz val="36.0"/>
    </font>
    <font>
      <b/>
    </font>
    <font>
      <b/>
      <sz val="11.0"/>
      <name val="Inconsolata"/>
    </font>
    <font>
      <b/>
      <sz val="11.0"/>
      <name val="Trebuchet MS"/>
    </font>
    <font>
      <b/>
      <name val="Trebuchet MS"/>
    </font>
    <font>
      <sz val="11.0"/>
      <name val="Inconsolata"/>
    </font>
    <font>
      <b/>
      <sz val="10.0"/>
      <name val="Trebuchet MS"/>
    </font>
    <font>
      <b/>
      <sz val="11.0"/>
      <color rgb="FF000000"/>
      <name val="Inconsolata"/>
    </font>
    <font>
      <name val="Trebuchet MS"/>
    </font>
    <font>
      <b/>
      <u/>
      <color rgb="FF0000FF"/>
      <name val="Trebuchet MS"/>
    </font>
    <font>
      <b/>
      <strike/>
      <name val="Trebuchet MS"/>
    </font>
    <font>
      <name val="Arial"/>
    </font>
    <font>
      <sz val="11.0"/>
      <color rgb="FF000000"/>
      <name val="Calibri"/>
    </font>
    <font>
      <sz val="11.0"/>
      <name val="Calibri"/>
    </font>
    <font>
      <b/>
      <color rgb="FF000000"/>
      <name val="Trebuchet MS"/>
    </font>
    <font>
      <b/>
      <sz val="12.0"/>
      <name val="Trebuchet MS"/>
    </font>
    <font>
      <sz val="11.0"/>
      <color rgb="FF000000"/>
      <name val="Trebuchet MS"/>
    </font>
    <font>
      <sz val="11.0"/>
      <name val="Trebuchet MS"/>
    </font>
    <font>
      <sz val="11.0"/>
      <color rgb="FF008000"/>
      <name val="Trebuchet MS"/>
    </font>
    <font>
      <sz val="11.0"/>
      <color rgb="FF000000"/>
      <name val="Inconsolata"/>
    </font>
    <font>
      <b/>
      <sz val="11.0"/>
      <color rgb="FF000000"/>
      <name val="Calibri"/>
    </font>
  </fonts>
  <fills count="32">
    <fill>
      <patternFill patternType="none"/>
    </fill>
    <fill>
      <patternFill patternType="lightGray"/>
    </fill>
    <fill>
      <patternFill patternType="solid">
        <fgColor rgb="FFE06666"/>
        <bgColor rgb="FFE06666"/>
      </patternFill>
    </fill>
    <fill>
      <patternFill patternType="solid">
        <fgColor rgb="FFD9D9D9"/>
        <bgColor rgb="FFD9D9D9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C27BA0"/>
        <bgColor rgb="FFC27BA0"/>
      </patternFill>
    </fill>
    <fill>
      <patternFill patternType="solid">
        <fgColor rgb="FF9FC5E8"/>
        <bgColor rgb="FF9FC5E8"/>
      </patternFill>
    </fill>
    <fill>
      <patternFill patternType="solid">
        <fgColor rgb="FF8E7CC3"/>
        <bgColor rgb="FF8E7CC3"/>
      </patternFill>
    </fill>
    <fill>
      <patternFill patternType="solid">
        <fgColor rgb="FFB4A7D6"/>
        <bgColor rgb="FFB4A7D6"/>
      </patternFill>
    </fill>
    <fill>
      <patternFill patternType="solid">
        <fgColor rgb="FFF6B26B"/>
        <bgColor rgb="FFF6B26B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F3F3F3"/>
        <bgColor rgb="FFF3F3F3"/>
      </patternFill>
    </fill>
    <fill>
      <patternFill patternType="solid">
        <fgColor rgb="FF6D9EEB"/>
        <bgColor rgb="FF6D9EEB"/>
      </patternFill>
    </fill>
    <fill>
      <patternFill patternType="solid">
        <fgColor rgb="FFDD7E6B"/>
        <bgColor rgb="FFDD7E6B"/>
      </patternFill>
    </fill>
    <fill>
      <patternFill patternType="solid">
        <fgColor rgb="FFFFE599"/>
        <bgColor rgb="FFFFE599"/>
      </patternFill>
    </fill>
    <fill>
      <patternFill patternType="solid">
        <fgColor rgb="FFCCCCCC"/>
        <bgColor rgb="FFCCCCCC"/>
      </patternFill>
    </fill>
    <fill>
      <patternFill patternType="solid">
        <fgColor rgb="FFD5A6BD"/>
        <bgColor rgb="FFD5A6BD"/>
      </patternFill>
    </fill>
    <fill>
      <patternFill patternType="solid">
        <fgColor rgb="FFA2C4C9"/>
        <bgColor rgb="FFA2C4C9"/>
      </patternFill>
    </fill>
    <fill>
      <patternFill patternType="solid">
        <fgColor rgb="FF6C7EEA"/>
        <bgColor rgb="FF6C7EEA"/>
      </patternFill>
    </fill>
    <fill>
      <patternFill patternType="solid">
        <fgColor rgb="FF8397EA"/>
        <bgColor rgb="FF8397EA"/>
      </patternFill>
    </fill>
    <fill>
      <patternFill patternType="solid">
        <fgColor rgb="FF6AA84F"/>
        <bgColor rgb="FF6AA84F"/>
      </patternFill>
    </fill>
    <fill>
      <patternFill patternType="solid">
        <fgColor rgb="FFE69138"/>
        <bgColor rgb="FFE69138"/>
      </patternFill>
    </fill>
    <fill>
      <patternFill patternType="solid">
        <fgColor rgb="FFF1C232"/>
        <bgColor rgb="FFF1C232"/>
      </patternFill>
    </fill>
    <fill>
      <patternFill patternType="solid">
        <fgColor rgb="FF666666"/>
        <bgColor rgb="FF666666"/>
      </patternFill>
    </fill>
    <fill>
      <patternFill patternType="solid">
        <fgColor rgb="FF57BB8A"/>
        <bgColor rgb="FF57BB8A"/>
      </patternFill>
    </fill>
    <fill>
      <patternFill patternType="solid">
        <fgColor rgb="FFFED267"/>
        <bgColor rgb="FFFED267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E5E5E5"/>
        <bgColor rgb="FFE5E5E5"/>
      </patternFill>
    </fill>
  </fills>
  <borders count="1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/>
    </border>
  </borders>
  <cellStyleXfs count="1">
    <xf borderId="0" fillId="0" fontId="0" numFmtId="0" applyAlignment="1" applyFont="1"/>
  </cellStyleXfs>
  <cellXfs count="2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1" fillId="2" fontId="2" numFmtId="0" xfId="0" applyAlignment="1" applyBorder="1" applyFill="1" applyFont="1">
      <alignment horizontal="center" readingOrder="0" vertical="center"/>
    </xf>
    <xf borderId="2" fillId="0" fontId="1" numFmtId="0" xfId="0" applyBorder="1" applyFont="1"/>
    <xf borderId="0" fillId="3" fontId="3" numFmtId="0" xfId="0" applyAlignment="1" applyFill="1" applyFont="1">
      <alignment vertical="center"/>
    </xf>
    <xf borderId="0" fillId="3" fontId="1" numFmtId="0" xfId="0" applyFont="1"/>
    <xf borderId="3" fillId="2" fontId="2" numFmtId="0" xfId="0" applyAlignment="1" applyBorder="1" applyFont="1">
      <alignment horizontal="center" readingOrder="0" vertical="center"/>
    </xf>
    <xf borderId="3" fillId="4" fontId="4" numFmtId="0" xfId="0" applyAlignment="1" applyBorder="1" applyFill="1" applyFont="1">
      <alignment horizontal="center" readingOrder="0"/>
    </xf>
    <xf borderId="0" fillId="3" fontId="1" numFmtId="0" xfId="0" applyAlignment="1" applyFont="1">
      <alignment horizontal="center"/>
    </xf>
    <xf borderId="3" fillId="5" fontId="4" numFmtId="0" xfId="0" applyAlignment="1" applyBorder="1" applyFill="1" applyFont="1">
      <alignment readingOrder="0"/>
    </xf>
    <xf borderId="3" fillId="5" fontId="4" numFmtId="0" xfId="0" applyBorder="1" applyFont="1"/>
    <xf borderId="3" fillId="5" fontId="5" numFmtId="0" xfId="0" applyAlignment="1" applyBorder="1" applyFont="1">
      <alignment readingOrder="0"/>
    </xf>
    <xf borderId="3" fillId="5" fontId="5" numFmtId="0" xfId="0" applyBorder="1" applyFont="1"/>
    <xf borderId="3" fillId="4" fontId="6" numFmtId="0" xfId="0" applyAlignment="1" applyBorder="1" applyFont="1">
      <alignment horizontal="center" readingOrder="0"/>
    </xf>
    <xf borderId="1" fillId="4" fontId="6" numFmtId="0" xfId="0" applyAlignment="1" applyBorder="1" applyFont="1">
      <alignment horizontal="center" readingOrder="0"/>
    </xf>
    <xf borderId="0" fillId="4" fontId="6" numFmtId="0" xfId="0" applyAlignment="1" applyFont="1">
      <alignment horizontal="center" readingOrder="0"/>
    </xf>
    <xf borderId="3" fillId="5" fontId="7" numFmtId="0" xfId="0" applyBorder="1" applyFont="1"/>
    <xf borderId="3" fillId="6" fontId="5" numFmtId="0" xfId="0" applyBorder="1" applyFill="1" applyFont="1"/>
    <xf borderId="3" fillId="6" fontId="8" numFmtId="9" xfId="0" applyBorder="1" applyFont="1" applyNumberFormat="1"/>
    <xf borderId="3" fillId="7" fontId="5" numFmtId="3" xfId="0" applyBorder="1" applyFill="1" applyFont="1" applyNumberFormat="1"/>
    <xf borderId="3" fillId="7" fontId="9" numFmtId="3" xfId="0" applyAlignment="1" applyBorder="1" applyFont="1" applyNumberFormat="1">
      <alignment horizontal="left"/>
    </xf>
    <xf borderId="3" fillId="8" fontId="9" numFmtId="3" xfId="0" applyAlignment="1" applyBorder="1" applyFill="1" applyFont="1" applyNumberFormat="1">
      <alignment horizontal="left" readingOrder="0"/>
    </xf>
    <xf borderId="3" fillId="9" fontId="9" numFmtId="3" xfId="0" applyAlignment="1" applyBorder="1" applyFill="1" applyFont="1" applyNumberFormat="1">
      <alignment horizontal="left" readingOrder="0"/>
    </xf>
    <xf borderId="3" fillId="6" fontId="5" numFmtId="0" xfId="0" applyAlignment="1" applyBorder="1" applyFont="1">
      <alignment readingOrder="0"/>
    </xf>
    <xf borderId="3" fillId="7" fontId="5" numFmtId="3" xfId="0" applyAlignment="1" applyBorder="1" applyFont="1" applyNumberFormat="1">
      <alignment readingOrder="0"/>
    </xf>
    <xf borderId="3" fillId="8" fontId="9" numFmtId="3" xfId="0" applyAlignment="1" applyBorder="1" applyFont="1" applyNumberFormat="1">
      <alignment horizontal="left"/>
    </xf>
    <xf borderId="3" fillId="9" fontId="9" numFmtId="3" xfId="0" applyAlignment="1" applyBorder="1" applyFont="1" applyNumberFormat="1">
      <alignment horizontal="left"/>
    </xf>
    <xf borderId="3" fillId="9" fontId="9" numFmtId="165" xfId="0" applyAlignment="1" applyBorder="1" applyFont="1" applyNumberFormat="1">
      <alignment horizontal="left" readingOrder="0"/>
    </xf>
    <xf borderId="3" fillId="7" fontId="9" numFmtId="3" xfId="0" applyBorder="1" applyFont="1" applyNumberFormat="1"/>
    <xf borderId="0" fillId="5" fontId="7" numFmtId="0" xfId="0" applyFont="1"/>
    <xf borderId="0" fillId="6" fontId="5" numFmtId="0" xfId="0" applyFont="1"/>
    <xf borderId="0" fillId="6" fontId="8" numFmtId="9" xfId="0" applyFont="1" applyNumberFormat="1"/>
    <xf borderId="0" fillId="7" fontId="5" numFmtId="3" xfId="0" applyFont="1" applyNumberFormat="1"/>
    <xf borderId="0" fillId="7" fontId="9" numFmtId="3" xfId="0" applyAlignment="1" applyFont="1" applyNumberFormat="1">
      <alignment horizontal="left"/>
    </xf>
    <xf borderId="0" fillId="7" fontId="9" numFmtId="3" xfId="0" applyFont="1" applyNumberFormat="1"/>
    <xf borderId="0" fillId="8" fontId="9" numFmtId="3" xfId="0" applyAlignment="1" applyFont="1" applyNumberFormat="1">
      <alignment horizontal="left"/>
    </xf>
    <xf borderId="0" fillId="9" fontId="9" numFmtId="3" xfId="0" applyAlignment="1" applyFont="1" applyNumberFormat="1">
      <alignment horizontal="left"/>
    </xf>
    <xf borderId="3" fillId="5" fontId="9" numFmtId="0" xfId="0" applyAlignment="1" applyBorder="1" applyFont="1">
      <alignment horizontal="left" readingOrder="0"/>
    </xf>
    <xf borderId="3" fillId="6" fontId="10" numFmtId="0" xfId="0" applyBorder="1" applyFont="1"/>
    <xf borderId="3" fillId="7" fontId="5" numFmtId="3" xfId="0" applyAlignment="1" applyBorder="1" applyFont="1" applyNumberFormat="1">
      <alignment horizontal="right"/>
    </xf>
    <xf borderId="3" fillId="6" fontId="10" numFmtId="0" xfId="0" applyAlignment="1" applyBorder="1" applyFont="1">
      <alignment readingOrder="0"/>
    </xf>
    <xf borderId="3" fillId="7" fontId="5" numFmtId="3" xfId="0" applyAlignment="1" applyBorder="1" applyFont="1" applyNumberFormat="1">
      <alignment horizontal="right" readingOrder="0"/>
    </xf>
    <xf borderId="3" fillId="6" fontId="4" numFmtId="0" xfId="0" applyBorder="1" applyFont="1"/>
    <xf borderId="3" fillId="6" fontId="1" numFmtId="0" xfId="0" applyBorder="1" applyFont="1"/>
    <xf borderId="3" fillId="5" fontId="9" numFmtId="0" xfId="0" applyAlignment="1" applyBorder="1" applyFont="1">
      <alignment horizontal="left"/>
    </xf>
    <xf borderId="4" fillId="0" fontId="1" numFmtId="0" xfId="0" applyBorder="1" applyFont="1"/>
    <xf borderId="0" fillId="3" fontId="11" numFmtId="0" xfId="0" applyFont="1"/>
    <xf borderId="4" fillId="4" fontId="6" numFmtId="0" xfId="0" applyAlignment="1" applyBorder="1" applyFont="1">
      <alignment horizontal="center" readingOrder="0"/>
    </xf>
    <xf borderId="1" fillId="5" fontId="7" numFmtId="0" xfId="0" applyAlignment="1" applyBorder="1" applyFont="1">
      <alignment horizontal="center" readingOrder="0"/>
    </xf>
    <xf borderId="3" fillId="5" fontId="7" numFmtId="0" xfId="0" applyAlignment="1" applyBorder="1" applyFont="1">
      <alignment horizontal="center" readingOrder="0"/>
    </xf>
    <xf borderId="3" fillId="7" fontId="7" numFmtId="0" xfId="0" applyAlignment="1" applyBorder="1" applyFont="1">
      <alignment readingOrder="0"/>
    </xf>
    <xf borderId="3" fillId="6" fontId="7" numFmtId="3" xfId="0" applyBorder="1" applyFont="1" applyNumberFormat="1"/>
    <xf borderId="0" fillId="3" fontId="11" numFmtId="0" xfId="0" applyAlignment="1" applyFont="1">
      <alignment readingOrder="0"/>
    </xf>
    <xf borderId="3" fillId="6" fontId="7" numFmtId="3" xfId="0" applyAlignment="1" applyBorder="1" applyFont="1" applyNumberFormat="1">
      <alignment readingOrder="0"/>
    </xf>
    <xf borderId="3" fillId="8" fontId="7" numFmtId="3" xfId="0" applyAlignment="1" applyBorder="1" applyFont="1" applyNumberFormat="1">
      <alignment readingOrder="0"/>
    </xf>
    <xf borderId="3" fillId="10" fontId="7" numFmtId="9" xfId="0" applyAlignment="1" applyBorder="1" applyFill="1" applyFont="1" applyNumberFormat="1">
      <alignment readingOrder="0"/>
    </xf>
    <xf borderId="3" fillId="4" fontId="7" numFmtId="0" xfId="0" applyAlignment="1" applyBorder="1" applyFont="1">
      <alignment horizontal="center" readingOrder="0"/>
    </xf>
    <xf borderId="0" fillId="4" fontId="7" numFmtId="0" xfId="0" applyAlignment="1" applyFont="1">
      <alignment horizontal="center" readingOrder="0"/>
    </xf>
    <xf borderId="3" fillId="11" fontId="7" numFmtId="166" xfId="0" applyAlignment="1" applyBorder="1" applyFill="1" applyFont="1" applyNumberFormat="1">
      <alignment readingOrder="0"/>
    </xf>
    <xf borderId="3" fillId="8" fontId="7" numFmtId="166" xfId="0" applyAlignment="1" applyBorder="1" applyFont="1" applyNumberFormat="1">
      <alignment readingOrder="0"/>
    </xf>
    <xf borderId="3" fillId="6" fontId="7" numFmtId="166" xfId="0" applyAlignment="1" applyBorder="1" applyFont="1" applyNumberFormat="1">
      <alignment readingOrder="0"/>
    </xf>
    <xf borderId="3" fillId="9" fontId="7" numFmtId="10" xfId="0" applyAlignment="1" applyBorder="1" applyFont="1" applyNumberFormat="1">
      <alignment readingOrder="0"/>
    </xf>
    <xf borderId="3" fillId="12" fontId="7" numFmtId="0" xfId="0" applyAlignment="1" applyBorder="1" applyFill="1" applyFont="1">
      <alignment readingOrder="0"/>
    </xf>
    <xf borderId="0" fillId="12" fontId="7" numFmtId="10" xfId="0" applyAlignment="1" applyFont="1" applyNumberFormat="1">
      <alignment readingOrder="0"/>
    </xf>
    <xf borderId="3" fillId="12" fontId="7" numFmtId="166" xfId="0" applyAlignment="1" applyBorder="1" applyFont="1" applyNumberFormat="1">
      <alignment readingOrder="0"/>
    </xf>
    <xf borderId="3" fillId="12" fontId="12" numFmtId="0" xfId="0" applyAlignment="1" applyBorder="1" applyFont="1">
      <alignment readingOrder="0"/>
    </xf>
    <xf borderId="3" fillId="12" fontId="7" numFmtId="10" xfId="0" applyAlignment="1" applyBorder="1" applyFont="1" applyNumberFormat="1">
      <alignment readingOrder="0"/>
    </xf>
    <xf borderId="0" fillId="13" fontId="7" numFmtId="10" xfId="0" applyAlignment="1" applyFill="1" applyFont="1" applyNumberFormat="1">
      <alignment readingOrder="0"/>
    </xf>
    <xf borderId="0" fillId="13" fontId="7" numFmtId="0" xfId="0" applyAlignment="1" applyFont="1">
      <alignment readingOrder="0"/>
    </xf>
    <xf borderId="0" fillId="12" fontId="7" numFmtId="0" xfId="0" applyAlignment="1" applyFont="1">
      <alignment readingOrder="0"/>
    </xf>
    <xf borderId="3" fillId="14" fontId="7" numFmtId="167" xfId="0" applyAlignment="1" applyBorder="1" applyFill="1" applyFont="1" applyNumberFormat="1">
      <alignment horizontal="left"/>
    </xf>
    <xf borderId="3" fillId="8" fontId="7" numFmtId="0" xfId="0" applyAlignment="1" applyBorder="1" applyFont="1">
      <alignment horizontal="left"/>
    </xf>
    <xf borderId="3" fillId="6" fontId="7" numFmtId="0" xfId="0" applyAlignment="1" applyBorder="1" applyFont="1">
      <alignment horizontal="left"/>
    </xf>
    <xf borderId="3" fillId="2" fontId="7" numFmtId="0" xfId="0" applyAlignment="1" applyBorder="1" applyFont="1">
      <alignment horizontal="left"/>
    </xf>
    <xf borderId="3" fillId="15" fontId="7" numFmtId="0" xfId="0" applyAlignment="1" applyBorder="1" applyFill="1" applyFont="1">
      <alignment horizontal="left"/>
    </xf>
    <xf borderId="3" fillId="5" fontId="7" numFmtId="0" xfId="0" applyAlignment="1" applyBorder="1" applyFont="1">
      <alignment horizontal="left"/>
    </xf>
    <xf borderId="3" fillId="16" fontId="7" numFmtId="0" xfId="0" applyAlignment="1" applyBorder="1" applyFill="1" applyFont="1">
      <alignment horizontal="left"/>
    </xf>
    <xf borderId="3" fillId="17" fontId="7" numFmtId="0" xfId="0" applyBorder="1" applyFill="1" applyFont="1"/>
    <xf borderId="3" fillId="17" fontId="7" numFmtId="0" xfId="0" applyAlignment="1" applyBorder="1" applyFont="1">
      <alignment horizontal="center"/>
    </xf>
    <xf borderId="2" fillId="2" fontId="7" numFmtId="168" xfId="0" applyAlignment="1" applyBorder="1" applyFont="1" applyNumberFormat="1">
      <alignment horizontal="right" vertical="bottom"/>
    </xf>
    <xf borderId="3" fillId="14" fontId="7" numFmtId="0" xfId="0" applyAlignment="1" applyBorder="1" applyFont="1">
      <alignment horizontal="left" readingOrder="0"/>
    </xf>
    <xf borderId="3" fillId="7" fontId="7" numFmtId="0" xfId="0" applyAlignment="1" applyBorder="1" applyFont="1">
      <alignment horizontal="left" readingOrder="0"/>
    </xf>
    <xf borderId="3" fillId="8" fontId="7" numFmtId="0" xfId="0" applyAlignment="1" applyBorder="1" applyFont="1">
      <alignment horizontal="left" readingOrder="0"/>
    </xf>
    <xf borderId="3" fillId="6" fontId="7" numFmtId="0" xfId="0" applyAlignment="1" applyBorder="1" applyFont="1">
      <alignment horizontal="left" readingOrder="0"/>
    </xf>
    <xf borderId="3" fillId="18" fontId="7" numFmtId="169" xfId="0" applyAlignment="1" applyBorder="1" applyFill="1" applyFont="1" applyNumberFormat="1">
      <alignment readingOrder="0"/>
    </xf>
    <xf borderId="3" fillId="19" fontId="7" numFmtId="170" xfId="0" applyAlignment="1" applyBorder="1" applyFill="1" applyFont="1" applyNumberFormat="1">
      <alignment readingOrder="0"/>
    </xf>
    <xf borderId="3" fillId="19" fontId="7" numFmtId="168" xfId="0" applyAlignment="1" applyBorder="1" applyFont="1" applyNumberFormat="1">
      <alignment horizontal="right" readingOrder="0" vertical="bottom"/>
    </xf>
    <xf borderId="2" fillId="19" fontId="7" numFmtId="168" xfId="0" applyAlignment="1" applyBorder="1" applyFont="1" applyNumberFormat="1">
      <alignment horizontal="right" readingOrder="0" vertical="bottom"/>
    </xf>
    <xf borderId="2" fillId="19" fontId="7" numFmtId="168" xfId="0" applyAlignment="1" applyBorder="1" applyFont="1" applyNumberFormat="1">
      <alignment horizontal="right" vertical="bottom"/>
    </xf>
    <xf borderId="2" fillId="16" fontId="7" numFmtId="168" xfId="0" applyAlignment="1" applyBorder="1" applyFont="1" applyNumberFormat="1">
      <alignment horizontal="right" readingOrder="0" vertical="bottom"/>
    </xf>
    <xf borderId="3" fillId="5" fontId="7" numFmtId="168" xfId="0" applyAlignment="1" applyBorder="1" applyFont="1" applyNumberFormat="1">
      <alignment readingOrder="0"/>
    </xf>
    <xf borderId="2" fillId="20" fontId="7" numFmtId="0" xfId="0" applyAlignment="1" applyBorder="1" applyFill="1" applyFont="1">
      <alignment horizontal="center" readingOrder="0" vertical="bottom"/>
    </xf>
    <xf borderId="2" fillId="21" fontId="7" numFmtId="0" xfId="0" applyAlignment="1" applyBorder="1" applyFill="1" applyFont="1">
      <alignment horizontal="center" readingOrder="0" vertical="bottom"/>
    </xf>
    <xf borderId="0" fillId="13" fontId="7" numFmtId="0" xfId="0" applyFont="1"/>
    <xf borderId="3" fillId="14" fontId="7" numFmtId="171" xfId="0" applyAlignment="1" applyBorder="1" applyFont="1" applyNumberFormat="1">
      <alignment horizontal="left" readingOrder="0"/>
    </xf>
    <xf borderId="3" fillId="14" fontId="7" numFmtId="172" xfId="0" applyAlignment="1" applyBorder="1" applyFont="1" applyNumberFormat="1">
      <alignment horizontal="left" readingOrder="0"/>
    </xf>
    <xf borderId="3" fillId="7" fontId="7" numFmtId="172" xfId="0" applyAlignment="1" applyBorder="1" applyFont="1" applyNumberFormat="1">
      <alignment horizontal="left" readingOrder="0"/>
    </xf>
    <xf borderId="3" fillId="8" fontId="7" numFmtId="0" xfId="0" applyAlignment="1" applyBorder="1" applyFont="1">
      <alignment horizontal="left"/>
    </xf>
    <xf borderId="3" fillId="7" fontId="7" numFmtId="167" xfId="0" applyAlignment="1" applyBorder="1" applyFont="1" applyNumberFormat="1">
      <alignment horizontal="left" readingOrder="0"/>
    </xf>
    <xf borderId="3" fillId="14" fontId="7" numFmtId="167" xfId="0" applyAlignment="1" applyBorder="1" applyFont="1" applyNumberFormat="1">
      <alignment horizontal="left" readingOrder="0"/>
    </xf>
    <xf borderId="3" fillId="19" fontId="7" numFmtId="168" xfId="0" applyAlignment="1" applyBorder="1" applyFont="1" applyNumberFormat="1">
      <alignment horizontal="right" vertical="bottom"/>
    </xf>
    <xf borderId="2" fillId="16" fontId="7" numFmtId="168" xfId="0" applyAlignment="1" applyBorder="1" applyFont="1" applyNumberFormat="1">
      <alignment horizontal="right" vertical="bottom"/>
    </xf>
    <xf borderId="2" fillId="21" fontId="7" numFmtId="0" xfId="0" applyAlignment="1" applyBorder="1" applyFont="1">
      <alignment horizontal="center" vertical="bottom"/>
    </xf>
    <xf borderId="3" fillId="19" fontId="7" numFmtId="168" xfId="0" applyAlignment="1" applyBorder="1" applyFont="1" applyNumberFormat="1">
      <alignment readingOrder="0"/>
    </xf>
    <xf borderId="3" fillId="16" fontId="7" numFmtId="168" xfId="0" applyAlignment="1" applyBorder="1" applyFont="1" applyNumberFormat="1">
      <alignment readingOrder="0"/>
    </xf>
    <xf borderId="3" fillId="21" fontId="7" numFmtId="0" xfId="0" applyAlignment="1" applyBorder="1" applyFont="1">
      <alignment horizontal="center" readingOrder="0"/>
    </xf>
    <xf borderId="3" fillId="7" fontId="7" numFmtId="167" xfId="0" applyAlignment="1" applyBorder="1" applyFont="1" applyNumberFormat="1">
      <alignment horizontal="left"/>
    </xf>
    <xf borderId="3" fillId="14" fontId="13" numFmtId="0" xfId="0" applyAlignment="1" applyBorder="1" applyFont="1">
      <alignment horizontal="left" readingOrder="0"/>
    </xf>
    <xf borderId="3" fillId="7" fontId="13" numFmtId="167" xfId="0" applyAlignment="1" applyBorder="1" applyFont="1" applyNumberFormat="1">
      <alignment horizontal="left"/>
    </xf>
    <xf borderId="3" fillId="8" fontId="13" numFmtId="0" xfId="0" applyAlignment="1" applyBorder="1" applyFont="1">
      <alignment horizontal="left" readingOrder="0"/>
    </xf>
    <xf borderId="3" fillId="6" fontId="13" numFmtId="0" xfId="0" applyAlignment="1" applyBorder="1" applyFont="1">
      <alignment horizontal="left" readingOrder="0"/>
    </xf>
    <xf borderId="3" fillId="18" fontId="13" numFmtId="169" xfId="0" applyAlignment="1" applyBorder="1" applyFont="1" applyNumberFormat="1">
      <alignment readingOrder="0"/>
    </xf>
    <xf borderId="3" fillId="19" fontId="13" numFmtId="170" xfId="0" applyAlignment="1" applyBorder="1" applyFont="1" applyNumberFormat="1">
      <alignment readingOrder="0"/>
    </xf>
    <xf borderId="3" fillId="19" fontId="13" numFmtId="168" xfId="0" applyAlignment="1" applyBorder="1" applyFont="1" applyNumberFormat="1">
      <alignment readingOrder="0"/>
    </xf>
    <xf borderId="3" fillId="16" fontId="13" numFmtId="168" xfId="0" applyAlignment="1" applyBorder="1" applyFont="1" applyNumberFormat="1">
      <alignment readingOrder="0"/>
    </xf>
    <xf borderId="3" fillId="5" fontId="13" numFmtId="168" xfId="0" applyAlignment="1" applyBorder="1" applyFont="1" applyNumberFormat="1">
      <alignment readingOrder="0"/>
    </xf>
    <xf borderId="3" fillId="21" fontId="13" numFmtId="0" xfId="0" applyAlignment="1" applyBorder="1" applyFont="1">
      <alignment horizontal="center" readingOrder="0"/>
    </xf>
    <xf borderId="0" fillId="14" fontId="7" numFmtId="167" xfId="0" applyAlignment="1" applyFont="1" applyNumberFormat="1">
      <alignment horizontal="left" readingOrder="0"/>
    </xf>
    <xf borderId="0" fillId="7" fontId="7" numFmtId="167" xfId="0" applyAlignment="1" applyFont="1" applyNumberFormat="1">
      <alignment horizontal="left" readingOrder="0"/>
    </xf>
    <xf borderId="0" fillId="8" fontId="7" numFmtId="0" xfId="0" applyAlignment="1" applyFont="1">
      <alignment horizontal="left" readingOrder="0"/>
    </xf>
    <xf borderId="0" fillId="6" fontId="7" numFmtId="0" xfId="0" applyAlignment="1" applyFont="1">
      <alignment horizontal="left" readingOrder="0"/>
    </xf>
    <xf borderId="0" fillId="18" fontId="7" numFmtId="169" xfId="0" applyAlignment="1" applyFont="1" applyNumberFormat="1">
      <alignment readingOrder="0"/>
    </xf>
    <xf borderId="0" fillId="19" fontId="7" numFmtId="170" xfId="0" applyAlignment="1" applyFont="1" applyNumberFormat="1">
      <alignment readingOrder="0"/>
    </xf>
    <xf borderId="0" fillId="19" fontId="7" numFmtId="168" xfId="0" applyAlignment="1" applyFont="1" applyNumberFormat="1">
      <alignment horizontal="right" vertical="bottom"/>
    </xf>
    <xf borderId="0" fillId="16" fontId="7" numFmtId="168" xfId="0" applyAlignment="1" applyFont="1" applyNumberFormat="1">
      <alignment horizontal="right" vertical="bottom"/>
    </xf>
    <xf borderId="0" fillId="5" fontId="14" numFmtId="168" xfId="0" applyAlignment="1" applyFont="1" applyNumberFormat="1">
      <alignment vertical="bottom"/>
    </xf>
    <xf borderId="0" fillId="20" fontId="14" numFmtId="0" xfId="0" applyAlignment="1" applyFont="1">
      <alignment vertical="bottom"/>
    </xf>
    <xf borderId="0" fillId="21" fontId="7" numFmtId="0" xfId="0" applyAlignment="1" applyFont="1">
      <alignment horizontal="center" vertical="bottom"/>
    </xf>
    <xf borderId="0" fillId="0" fontId="14" numFmtId="0" xfId="0" applyAlignment="1" applyFont="1">
      <alignment horizontal="right" readingOrder="0" vertical="bottom"/>
    </xf>
    <xf borderId="0" fillId="0" fontId="14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14" numFmtId="3" xfId="0" applyAlignment="1" applyFont="1" applyNumberFormat="1">
      <alignment horizontal="right" readingOrder="0" vertical="bottom"/>
    </xf>
    <xf borderId="0" fillId="0" fontId="14" numFmtId="3" xfId="0" applyAlignment="1" applyFont="1" applyNumberFormat="1">
      <alignment readingOrder="0" vertical="bottom"/>
    </xf>
    <xf borderId="0" fillId="0" fontId="15" numFmtId="0" xfId="0" applyAlignment="1" applyFont="1">
      <alignment readingOrder="0" shrinkToFit="0" vertical="bottom" wrapText="0"/>
    </xf>
    <xf borderId="0" fillId="0" fontId="14" numFmtId="0" xfId="0" applyAlignment="1" applyFont="1">
      <alignment vertical="bottom"/>
    </xf>
    <xf borderId="0" fillId="0" fontId="16" numFmtId="3" xfId="0" applyAlignment="1" applyFont="1" applyNumberFormat="1">
      <alignment readingOrder="0" vertical="bottom"/>
    </xf>
    <xf borderId="0" fillId="0" fontId="14" numFmtId="21" xfId="0" applyAlignment="1" applyFont="1" applyNumberFormat="1">
      <alignment horizontal="right" readingOrder="0" vertical="bottom"/>
    </xf>
    <xf borderId="0" fillId="0" fontId="1" numFmtId="173" xfId="0" applyAlignment="1" applyFont="1" applyNumberFormat="1">
      <alignment readingOrder="0"/>
    </xf>
    <xf borderId="0" fillId="0" fontId="1" numFmtId="21" xfId="0" applyAlignment="1" applyFont="1" applyNumberFormat="1">
      <alignment horizontal="right" readingOrder="0"/>
    </xf>
    <xf borderId="0" fillId="0" fontId="1" numFmtId="21" xfId="0" applyAlignment="1" applyFont="1" applyNumberFormat="1">
      <alignment readingOrder="0"/>
    </xf>
    <xf borderId="0" fillId="0" fontId="16" numFmtId="0" xfId="0" applyAlignment="1" applyFont="1">
      <alignment vertical="bottom"/>
    </xf>
    <xf borderId="0" fillId="0" fontId="16" numFmtId="0" xfId="0" applyAlignment="1" applyFont="1">
      <alignment horizontal="right" readingOrder="0" vertical="bottom"/>
    </xf>
    <xf borderId="0" fillId="0" fontId="16" numFmtId="0" xfId="0" applyAlignment="1" applyFont="1">
      <alignment readingOrder="0" vertical="bottom"/>
    </xf>
    <xf borderId="0" fillId="0" fontId="1" numFmtId="0" xfId="0" applyAlignment="1" applyFont="1">
      <alignment horizontal="right" readingOrder="0"/>
    </xf>
    <xf borderId="0" fillId="0" fontId="15" numFmtId="3" xfId="0" applyAlignment="1" applyFont="1" applyNumberFormat="1">
      <alignment horizontal="right" readingOrder="0" vertical="bottom"/>
    </xf>
    <xf borderId="1" fillId="22" fontId="7" numFmtId="0" xfId="0" applyAlignment="1" applyBorder="1" applyFill="1" applyFont="1">
      <alignment horizontal="center" readingOrder="0"/>
    </xf>
    <xf borderId="0" fillId="13" fontId="7" numFmtId="0" xfId="0" applyAlignment="1" applyFont="1">
      <alignment horizontal="center" readingOrder="0"/>
    </xf>
    <xf borderId="1" fillId="23" fontId="17" numFmtId="0" xfId="0" applyAlignment="1" applyBorder="1" applyFill="1" applyFont="1">
      <alignment horizontal="center" readingOrder="0" shrinkToFit="0" wrapText="1"/>
    </xf>
    <xf borderId="5" fillId="13" fontId="7" numFmtId="0" xfId="0" applyBorder="1" applyFont="1"/>
    <xf borderId="0" fillId="13" fontId="17" numFmtId="0" xfId="0" applyAlignment="1" applyFont="1">
      <alignment horizontal="center" readingOrder="0" shrinkToFit="0" wrapText="1"/>
    </xf>
    <xf borderId="5" fillId="13" fontId="7" numFmtId="0" xfId="0" applyAlignment="1" applyBorder="1" applyFont="1">
      <alignment horizontal="center"/>
    </xf>
    <xf borderId="1" fillId="23" fontId="7" numFmtId="0" xfId="0" applyAlignment="1" applyBorder="1" applyFont="1">
      <alignment horizontal="center" readingOrder="0"/>
    </xf>
    <xf borderId="3" fillId="24" fontId="17" numFmtId="0" xfId="0" applyAlignment="1" applyBorder="1" applyFill="1" applyFont="1">
      <alignment horizontal="center" readingOrder="0" shrinkToFit="0" wrapText="1"/>
    </xf>
    <xf borderId="0" fillId="13" fontId="17" numFmtId="0" xfId="0" applyAlignment="1" applyFont="1">
      <alignment readingOrder="0" shrinkToFit="0" wrapText="1"/>
    </xf>
    <xf borderId="1" fillId="24" fontId="7" numFmtId="0" xfId="0" applyAlignment="1" applyBorder="1" applyFont="1">
      <alignment readingOrder="0"/>
    </xf>
    <xf borderId="3" fillId="24" fontId="7" numFmtId="0" xfId="0" applyAlignment="1" applyBorder="1" applyFont="1">
      <alignment horizontal="center" readingOrder="0"/>
    </xf>
    <xf borderId="3" fillId="24" fontId="7" numFmtId="0" xfId="0" applyAlignment="1" applyBorder="1" applyFont="1">
      <alignment readingOrder="0"/>
    </xf>
    <xf borderId="3" fillId="17" fontId="7" numFmtId="0" xfId="0" applyAlignment="1" applyBorder="1" applyFont="1">
      <alignment readingOrder="0"/>
    </xf>
    <xf borderId="3" fillId="17" fontId="7" numFmtId="168" xfId="0" applyAlignment="1" applyBorder="1" applyFont="1" applyNumberFormat="1">
      <alignment readingOrder="0"/>
    </xf>
    <xf borderId="3" fillId="17" fontId="7" numFmtId="3" xfId="0" applyBorder="1" applyFont="1" applyNumberFormat="1"/>
    <xf borderId="3" fillId="17" fontId="7" numFmtId="3" xfId="0" applyAlignment="1" applyBorder="1" applyFont="1" applyNumberFormat="1">
      <alignment readingOrder="0"/>
    </xf>
    <xf borderId="6" fillId="17" fontId="18" numFmtId="0" xfId="0" applyAlignment="1" applyBorder="1" applyFont="1">
      <alignment horizontal="center" readingOrder="0" textRotation="75" vertical="center"/>
    </xf>
    <xf borderId="5" fillId="0" fontId="1" numFmtId="0" xfId="0" applyBorder="1" applyFont="1"/>
    <xf borderId="7" fillId="0" fontId="1" numFmtId="0" xfId="0" applyBorder="1" applyFont="1"/>
    <xf borderId="3" fillId="17" fontId="7" numFmtId="0" xfId="0" applyAlignment="1" applyBorder="1" applyFont="1">
      <alignment readingOrder="0"/>
    </xf>
    <xf borderId="8" fillId="25" fontId="7" numFmtId="0" xfId="0" applyAlignment="1" applyBorder="1" applyFill="1" applyFont="1">
      <alignment horizontal="center" readingOrder="0" vertical="center"/>
    </xf>
    <xf borderId="9" fillId="0" fontId="1" numFmtId="0" xfId="0" applyBorder="1" applyFont="1"/>
    <xf borderId="10" fillId="0" fontId="1" numFmtId="0" xfId="0" applyBorder="1" applyFont="1"/>
    <xf borderId="11" fillId="0" fontId="1" numFmtId="0" xfId="0" applyBorder="1" applyFont="1"/>
    <xf borderId="1" fillId="2" fontId="7" numFmtId="0" xfId="0" applyAlignment="1" applyBorder="1" applyFont="1">
      <alignment horizontal="center" readingOrder="0"/>
    </xf>
    <xf borderId="3" fillId="26" fontId="7" numFmtId="0" xfId="0" applyAlignment="1" applyBorder="1" applyFill="1" applyFont="1">
      <alignment horizontal="right" readingOrder="0"/>
    </xf>
    <xf borderId="3" fillId="27" fontId="7" numFmtId="4" xfId="0" applyAlignment="1" applyBorder="1" applyFill="1" applyFont="1" applyNumberFormat="1">
      <alignment horizontal="left" readingOrder="0"/>
    </xf>
    <xf borderId="3" fillId="27" fontId="7" numFmtId="174" xfId="0" applyAlignment="1" applyBorder="1" applyFont="1" applyNumberFormat="1">
      <alignment horizontal="left" readingOrder="0"/>
    </xf>
    <xf borderId="0" fillId="26" fontId="7" numFmtId="0" xfId="0" applyAlignment="1" applyFont="1">
      <alignment horizontal="right" readingOrder="0"/>
    </xf>
    <xf borderId="0" fillId="27" fontId="7" numFmtId="4" xfId="0" applyAlignment="1" applyFont="1" applyNumberFormat="1">
      <alignment horizontal="left" readingOrder="0"/>
    </xf>
    <xf borderId="0" fillId="3" fontId="7" numFmtId="0" xfId="0" applyAlignment="1" applyFont="1">
      <alignment horizontal="right" readingOrder="0"/>
    </xf>
    <xf borderId="0" fillId="3" fontId="7" numFmtId="4" xfId="0" applyAlignment="1" applyFont="1" applyNumberFormat="1">
      <alignment readingOrder="0"/>
    </xf>
    <xf borderId="3" fillId="28" fontId="7" numFmtId="0" xfId="0" applyAlignment="1" applyBorder="1" applyFill="1" applyFont="1">
      <alignment horizontal="right" readingOrder="0"/>
    </xf>
    <xf borderId="3" fillId="29" fontId="7" numFmtId="0" xfId="0" applyAlignment="1" applyBorder="1" applyFill="1" applyFont="1">
      <alignment horizontal="right" readingOrder="0"/>
    </xf>
    <xf borderId="3" fillId="29" fontId="7" numFmtId="4" xfId="0" applyAlignment="1" applyBorder="1" applyFont="1" applyNumberFormat="1">
      <alignment readingOrder="0"/>
    </xf>
    <xf borderId="0" fillId="30" fontId="19" numFmtId="0" xfId="0" applyAlignment="1" applyFill="1" applyFont="1">
      <alignment readingOrder="0"/>
    </xf>
    <xf borderId="0" fillId="0" fontId="19" numFmtId="0" xfId="0" applyAlignment="1" applyFont="1">
      <alignment readingOrder="0" vertical="bottom"/>
    </xf>
    <xf borderId="0" fillId="0" fontId="20" numFmtId="4" xfId="0" applyAlignment="1" applyFont="1" applyNumberFormat="1">
      <alignment horizontal="right" readingOrder="0" vertical="bottom"/>
    </xf>
    <xf borderId="0" fillId="30" fontId="19" numFmtId="175" xfId="0" applyFont="1" applyNumberFormat="1"/>
    <xf borderId="12" fillId="0" fontId="19" numFmtId="0" xfId="0" applyAlignment="1" applyBorder="1" applyFont="1">
      <alignment horizontal="center" vertical="bottom"/>
    </xf>
    <xf borderId="12" fillId="0" fontId="1" numFmtId="0" xfId="0" applyBorder="1" applyFont="1"/>
    <xf borderId="13" fillId="0" fontId="20" numFmtId="0" xfId="0" applyAlignment="1" applyBorder="1" applyFont="1">
      <alignment vertical="bottom"/>
    </xf>
    <xf borderId="14" fillId="0" fontId="19" numFmtId="0" xfId="0" applyAlignment="1" applyBorder="1" applyFont="1">
      <alignment vertical="bottom"/>
    </xf>
    <xf borderId="13" fillId="0" fontId="19" numFmtId="0" xfId="0" applyAlignment="1" applyBorder="1" applyFont="1">
      <alignment vertical="bottom"/>
    </xf>
    <xf borderId="14" fillId="0" fontId="19" numFmtId="0" xfId="0" applyAlignment="1" applyBorder="1" applyFont="1">
      <alignment horizontal="right" vertical="bottom"/>
    </xf>
    <xf borderId="0" fillId="30" fontId="21" numFmtId="0" xfId="0" applyAlignment="1" applyFont="1">
      <alignment readingOrder="0"/>
    </xf>
    <xf borderId="15" fillId="0" fontId="19" numFmtId="0" xfId="0" applyAlignment="1" applyBorder="1" applyFont="1">
      <alignment vertical="bottom"/>
    </xf>
    <xf borderId="16" fillId="0" fontId="19" numFmtId="0" xfId="0" applyAlignment="1" applyBorder="1" applyFont="1">
      <alignment horizontal="right" vertical="bottom"/>
    </xf>
    <xf borderId="0" fillId="0" fontId="19" numFmtId="0" xfId="0" applyAlignment="1" applyFont="1">
      <alignment vertical="bottom"/>
    </xf>
    <xf borderId="0" fillId="0" fontId="20" numFmtId="0" xfId="0" applyAlignment="1" applyFont="1">
      <alignment horizontal="right" vertical="bottom"/>
    </xf>
    <xf borderId="0" fillId="30" fontId="19" numFmtId="0" xfId="0" applyFont="1"/>
    <xf borderId="0" fillId="30" fontId="19" numFmtId="0" xfId="0" applyAlignment="1" applyFont="1">
      <alignment horizontal="right" readingOrder="0"/>
    </xf>
    <xf borderId="0" fillId="30" fontId="19" numFmtId="4" xfId="0" applyAlignment="1" applyFont="1" applyNumberFormat="1">
      <alignment readingOrder="0"/>
    </xf>
    <xf borderId="0" fillId="0" fontId="20" numFmtId="166" xfId="0" applyAlignment="1" applyFont="1" applyNumberFormat="1">
      <alignment readingOrder="0"/>
    </xf>
    <xf borderId="0" fillId="0" fontId="20" numFmtId="0" xfId="0" applyAlignment="1" applyFont="1">
      <alignment vertical="bottom"/>
    </xf>
    <xf borderId="0" fillId="0" fontId="20" numFmtId="0" xfId="0" applyAlignment="1" applyFont="1">
      <alignment readingOrder="0"/>
    </xf>
    <xf borderId="0" fillId="0" fontId="11" numFmtId="0" xfId="0" applyFont="1"/>
    <xf borderId="0" fillId="0" fontId="20" numFmtId="0" xfId="0" applyAlignment="1" applyFont="1">
      <alignment vertical="bottom"/>
    </xf>
    <xf borderId="17" fillId="0" fontId="20" numFmtId="0" xfId="0" applyAlignment="1" applyBorder="1" applyFont="1">
      <alignment shrinkToFit="0" vertical="bottom" wrapText="0"/>
    </xf>
    <xf borderId="0" fillId="0" fontId="20" numFmtId="0" xfId="0" applyAlignment="1" applyFont="1">
      <alignment horizontal="right" vertical="bottom"/>
    </xf>
    <xf borderId="0" fillId="0" fontId="11" numFmtId="166" xfId="0" applyAlignment="1" applyFont="1" applyNumberFormat="1">
      <alignment readingOrder="0"/>
    </xf>
    <xf borderId="0" fillId="30" fontId="19" numFmtId="0" xfId="0" applyFont="1"/>
    <xf borderId="0" fillId="0" fontId="11" numFmtId="166" xfId="0" applyFont="1" applyNumberFormat="1"/>
    <xf borderId="0" fillId="0" fontId="11" numFmtId="0" xfId="0" applyAlignment="1" applyFont="1">
      <alignment readingOrder="0"/>
    </xf>
    <xf borderId="0" fillId="0" fontId="15" numFmtId="0" xfId="0" applyAlignment="1" applyFont="1">
      <alignment horizontal="right" vertical="bottom"/>
    </xf>
    <xf borderId="0" fillId="0" fontId="15" numFmtId="0" xfId="0" applyAlignment="1" applyFont="1">
      <alignment vertical="bottom"/>
    </xf>
    <xf borderId="0" fillId="0" fontId="16" numFmtId="0" xfId="0" applyAlignment="1" applyFont="1">
      <alignment horizontal="right" vertical="bottom"/>
    </xf>
    <xf borderId="0" fillId="0" fontId="1" numFmtId="0" xfId="0" applyAlignment="1" applyFont="1">
      <alignment horizontal="center" readingOrder="0"/>
    </xf>
    <xf borderId="0" fillId="30" fontId="22" numFmtId="0" xfId="0" applyFont="1"/>
    <xf borderId="0" fillId="30" fontId="22" numFmtId="0" xfId="0" applyFont="1"/>
    <xf borderId="0" fillId="30" fontId="22" numFmtId="0" xfId="0" applyAlignment="1" applyFont="1">
      <alignment readingOrder="0"/>
    </xf>
    <xf borderId="0" fillId="31" fontId="22" numFmtId="0" xfId="0" applyFill="1" applyFont="1"/>
    <xf borderId="0" fillId="0" fontId="23" numFmtId="0" xfId="0" applyAlignment="1" applyFont="1">
      <alignment vertical="bottom"/>
    </xf>
    <xf borderId="0" fillId="0" fontId="4" numFmtId="0" xfId="0" applyAlignment="1" applyFont="1">
      <alignment horizontal="center" readingOrder="0"/>
    </xf>
    <xf borderId="0" fillId="0" fontId="16" numFmtId="0" xfId="0" applyAlignment="1" applyFont="1">
      <alignment vertical="bottom"/>
    </xf>
    <xf borderId="0" fillId="0" fontId="16" numFmtId="0" xfId="0" applyAlignment="1" applyFont="1">
      <alignment horizontal="right" vertical="bottom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12">
    <dxf>
      <font>
        <b/>
      </font>
      <fill>
        <patternFill patternType="solid">
          <fgColor rgb="FF38761D"/>
          <bgColor rgb="FF38761D"/>
        </patternFill>
      </fill>
      <border/>
    </dxf>
    <dxf>
      <font>
        <b/>
      </font>
      <fill>
        <patternFill patternType="solid">
          <fgColor rgb="FFCC0000"/>
          <bgColor rgb="FFCC0000"/>
        </patternFill>
      </fill>
      <border/>
    </dxf>
    <dxf>
      <font>
        <b/>
      </font>
      <fill>
        <patternFill patternType="solid">
          <fgColor rgb="FF1155CC"/>
          <bgColor rgb="FF1155CC"/>
        </patternFill>
      </fill>
      <border/>
    </dxf>
    <dxf>
      <font>
        <b/>
      </font>
      <fill>
        <patternFill patternType="solid">
          <fgColor rgb="FFF1C232"/>
          <bgColor rgb="FFF1C232"/>
        </patternFill>
      </fill>
      <border/>
    </dxf>
    <dxf>
      <font>
        <b/>
        <color rgb="FF000000"/>
      </font>
      <fill>
        <patternFill patternType="solid">
          <fgColor rgb="FFCC0000"/>
          <bgColor rgb="FFCC0000"/>
        </patternFill>
      </fill>
      <border/>
    </dxf>
    <dxf>
      <font>
        <b/>
      </font>
      <fill>
        <patternFill patternType="solid">
          <fgColor rgb="FFE69138"/>
          <bgColor rgb="FFE69138"/>
        </patternFill>
      </fill>
      <border/>
    </dxf>
    <dxf>
      <font/>
      <fill>
        <patternFill patternType="solid">
          <fgColor rgb="FF3C78D8"/>
          <bgColor rgb="FF3C78D8"/>
        </patternFill>
      </fill>
      <border/>
    </dxf>
    <dxf>
      <font>
        <b/>
      </font>
      <fill>
        <patternFill patternType="solid">
          <fgColor rgb="FF674EA7"/>
          <bgColor rgb="FF674EA7"/>
        </patternFill>
      </fill>
      <border/>
    </dxf>
    <dxf>
      <font>
        <b/>
      </font>
      <fill>
        <patternFill patternType="solid">
          <fgColor rgb="FF3D85C6"/>
          <bgColor rgb="FF3D85C6"/>
        </patternFill>
      </fill>
      <border/>
    </dxf>
    <dxf>
      <font>
        <b/>
      </font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3D85C6"/>
          <bgColor rgb="FF3D85C6"/>
        </patternFill>
      </fill>
      <border/>
    </dxf>
    <dxf>
      <font/>
      <fill>
        <patternFill patternType="solid">
          <fgColor rgb="FF38761D"/>
          <bgColor rgb="FF38761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k6Xpb6fkhJs-idUChf4xppEX2dxVodhNOHZlKZ9Xef4/edit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3" width="18.88"/>
  </cols>
  <sheetData>
    <row r="1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</row>
    <row r="2">
      <c r="A2" s="2">
        <v>43454.07132451389</v>
      </c>
      <c r="B2" s="1" t="s">
        <v>7</v>
      </c>
      <c r="C2" s="1" t="s">
        <v>7</v>
      </c>
      <c r="D2" s="1" t="s">
        <v>8</v>
      </c>
      <c r="G2" s="1" t="s">
        <v>9</v>
      </c>
    </row>
    <row r="3">
      <c r="A3" s="2">
        <v>43464.39666185185</v>
      </c>
      <c r="B3" s="1" t="s">
        <v>10</v>
      </c>
      <c r="C3" s="1" t="s">
        <v>10</v>
      </c>
      <c r="D3" s="1" t="s">
        <v>8</v>
      </c>
      <c r="E3" s="1" t="s">
        <v>11</v>
      </c>
      <c r="F3" s="1" t="s">
        <v>12</v>
      </c>
    </row>
    <row r="4">
      <c r="A4" s="2">
        <v>43468.87901229167</v>
      </c>
      <c r="B4" s="1" t="s">
        <v>13</v>
      </c>
      <c r="C4" s="1" t="s">
        <v>14</v>
      </c>
      <c r="D4" s="1" t="s">
        <v>8</v>
      </c>
      <c r="E4" s="1" t="s">
        <v>15</v>
      </c>
      <c r="F4" s="1" t="s">
        <v>12</v>
      </c>
    </row>
    <row r="5">
      <c r="A5" s="2">
        <v>43469.44231560185</v>
      </c>
      <c r="B5" s="1" t="s">
        <v>16</v>
      </c>
      <c r="C5" s="1" t="s">
        <v>17</v>
      </c>
      <c r="D5" s="1" t="s">
        <v>8</v>
      </c>
      <c r="E5" s="1" t="s">
        <v>15</v>
      </c>
      <c r="F5" s="1" t="s">
        <v>12</v>
      </c>
      <c r="G5" s="1" t="s">
        <v>18</v>
      </c>
    </row>
    <row r="6">
      <c r="A6" s="2">
        <v>43478.74886112269</v>
      </c>
      <c r="B6" s="1" t="s">
        <v>19</v>
      </c>
      <c r="C6" s="1" t="s">
        <v>19</v>
      </c>
      <c r="D6" s="1" t="s">
        <v>20</v>
      </c>
      <c r="E6" s="1" t="s">
        <v>15</v>
      </c>
      <c r="F6" s="1" t="s">
        <v>21</v>
      </c>
    </row>
    <row r="7">
      <c r="A7" s="2">
        <v>43481.15109623843</v>
      </c>
      <c r="B7" s="1" t="s">
        <v>22</v>
      </c>
      <c r="C7" s="1" t="s">
        <v>22</v>
      </c>
      <c r="D7" s="1" t="s">
        <v>23</v>
      </c>
      <c r="E7" s="1" t="s">
        <v>15</v>
      </c>
      <c r="F7" s="1" t="s">
        <v>12</v>
      </c>
    </row>
    <row r="8">
      <c r="A8" s="2">
        <v>43488.65208328704</v>
      </c>
      <c r="B8" s="1" t="s">
        <v>24</v>
      </c>
      <c r="C8" s="1" t="s">
        <v>25</v>
      </c>
      <c r="D8" s="1" t="s">
        <v>8</v>
      </c>
      <c r="E8" s="1" t="s">
        <v>15</v>
      </c>
      <c r="F8" s="1" t="s">
        <v>12</v>
      </c>
    </row>
    <row r="9">
      <c r="A9" s="2">
        <v>43488.922951053246</v>
      </c>
      <c r="B9" s="1" t="s">
        <v>26</v>
      </c>
      <c r="C9" s="1" t="s">
        <v>26</v>
      </c>
      <c r="D9" s="1" t="s">
        <v>27</v>
      </c>
      <c r="E9" s="1" t="s">
        <v>15</v>
      </c>
      <c r="F9" s="1" t="s">
        <v>21</v>
      </c>
    </row>
    <row r="10">
      <c r="A10" s="2">
        <v>43489.216754953704</v>
      </c>
      <c r="B10" s="1" t="s">
        <v>10</v>
      </c>
      <c r="C10" s="1" t="s">
        <v>10</v>
      </c>
      <c r="D10" s="1" t="s">
        <v>28</v>
      </c>
      <c r="E10" s="1" t="s">
        <v>11</v>
      </c>
      <c r="F10" s="1" t="s">
        <v>12</v>
      </c>
    </row>
    <row r="11">
      <c r="A11" s="2">
        <v>43501.539676631946</v>
      </c>
      <c r="B11" s="1" t="s">
        <v>29</v>
      </c>
      <c r="C11" s="1" t="s">
        <v>29</v>
      </c>
      <c r="D11" s="1" t="s">
        <v>27</v>
      </c>
      <c r="E11" s="1" t="s">
        <v>15</v>
      </c>
      <c r="F11" s="1" t="s">
        <v>21</v>
      </c>
    </row>
    <row r="12">
      <c r="A12" s="2">
        <v>43502.162050960644</v>
      </c>
      <c r="B12" s="1" t="s">
        <v>30</v>
      </c>
      <c r="C12" s="1" t="s">
        <v>30</v>
      </c>
      <c r="D12" s="1" t="s">
        <v>8</v>
      </c>
      <c r="E12" s="1" t="s">
        <v>15</v>
      </c>
      <c r="F12" s="1" t="s">
        <v>12</v>
      </c>
    </row>
    <row r="13">
      <c r="A13" s="2">
        <v>43508.14271457176</v>
      </c>
      <c r="B13" s="1" t="s">
        <v>29</v>
      </c>
      <c r="C13" s="1" t="s">
        <v>29</v>
      </c>
      <c r="D13" s="1" t="s">
        <v>27</v>
      </c>
      <c r="E13" s="1" t="s">
        <v>15</v>
      </c>
      <c r="F13" s="1" t="s">
        <v>21</v>
      </c>
      <c r="G13" s="1" t="s">
        <v>31</v>
      </c>
    </row>
    <row r="14">
      <c r="A14" s="2">
        <v>43514.137575243054</v>
      </c>
      <c r="B14" s="1" t="s">
        <v>32</v>
      </c>
      <c r="C14" s="1" t="s">
        <v>32</v>
      </c>
      <c r="D14" s="1" t="s">
        <v>33</v>
      </c>
      <c r="E14" s="1" t="s">
        <v>15</v>
      </c>
      <c r="F14" s="1" t="s">
        <v>21</v>
      </c>
      <c r="G14" s="1" t="s">
        <v>34</v>
      </c>
    </row>
    <row r="15">
      <c r="A15" s="2">
        <v>43516.13248642361</v>
      </c>
      <c r="B15" s="1" t="s">
        <v>32</v>
      </c>
      <c r="C15" s="1" t="s">
        <v>32</v>
      </c>
      <c r="D15" s="1" t="s">
        <v>33</v>
      </c>
      <c r="E15" s="1" t="s">
        <v>15</v>
      </c>
      <c r="F15" s="1" t="s">
        <v>21</v>
      </c>
      <c r="G15" s="1" t="s">
        <v>34</v>
      </c>
    </row>
    <row r="16">
      <c r="A16" s="2">
        <v>43521.57141626158</v>
      </c>
      <c r="B16" s="1" t="s">
        <v>35</v>
      </c>
      <c r="C16" s="1" t="s">
        <v>36</v>
      </c>
      <c r="D16" s="1" t="s">
        <v>23</v>
      </c>
      <c r="E16" s="1" t="s">
        <v>15</v>
      </c>
      <c r="F16" s="1" t="s">
        <v>12</v>
      </c>
      <c r="G16" s="1" t="s">
        <v>37</v>
      </c>
    </row>
    <row r="17">
      <c r="A17" s="2">
        <v>43528.56905366898</v>
      </c>
      <c r="B17" s="1" t="s">
        <v>38</v>
      </c>
      <c r="C17" s="1" t="s">
        <v>38</v>
      </c>
      <c r="D17" s="1" t="s">
        <v>39</v>
      </c>
      <c r="E17" s="1" t="s">
        <v>15</v>
      </c>
      <c r="F17" s="1" t="s">
        <v>12</v>
      </c>
      <c r="G17" s="1" t="s">
        <v>40</v>
      </c>
    </row>
    <row r="18">
      <c r="A18" s="2">
        <v>43546.15262946759</v>
      </c>
      <c r="B18" s="1" t="s">
        <v>41</v>
      </c>
      <c r="C18" s="1" t="s">
        <v>42</v>
      </c>
      <c r="D18" s="1" t="s">
        <v>8</v>
      </c>
      <c r="E18" s="1" t="s">
        <v>15</v>
      </c>
      <c r="F18" s="1" t="s">
        <v>12</v>
      </c>
    </row>
    <row r="19">
      <c r="A19" s="2">
        <v>43549.23381895833</v>
      </c>
      <c r="B19" s="1" t="s">
        <v>43</v>
      </c>
      <c r="C19" s="1" t="s">
        <v>43</v>
      </c>
      <c r="D19" s="1" t="s">
        <v>8</v>
      </c>
      <c r="E19" s="1" t="s">
        <v>11</v>
      </c>
      <c r="F19" s="1" t="s">
        <v>12</v>
      </c>
    </row>
    <row r="20">
      <c r="A20" s="2">
        <v>43574.536496493056</v>
      </c>
      <c r="B20" s="1" t="s">
        <v>44</v>
      </c>
      <c r="C20" s="1" t="s">
        <v>44</v>
      </c>
      <c r="D20" s="1" t="s">
        <v>8</v>
      </c>
      <c r="E20" s="1" t="s">
        <v>15</v>
      </c>
      <c r="F20" s="1" t="s">
        <v>21</v>
      </c>
    </row>
    <row r="21">
      <c r="A21" s="2">
        <v>43585.97371518519</v>
      </c>
      <c r="B21" s="1" t="s">
        <v>45</v>
      </c>
      <c r="C21" s="1" t="s">
        <v>45</v>
      </c>
      <c r="D21" s="1" t="s">
        <v>8</v>
      </c>
      <c r="E21" s="1" t="s">
        <v>15</v>
      </c>
      <c r="F21" s="1" t="s">
        <v>12</v>
      </c>
    </row>
    <row r="22">
      <c r="A22" s="2">
        <v>43590.91092905092</v>
      </c>
      <c r="B22" s="1" t="s">
        <v>30</v>
      </c>
      <c r="C22" s="1" t="s">
        <v>30</v>
      </c>
      <c r="D22" s="1" t="s">
        <v>46</v>
      </c>
      <c r="E22" s="1" t="s">
        <v>11</v>
      </c>
      <c r="F22" s="1" t="s">
        <v>12</v>
      </c>
      <c r="G22" s="1" t="s">
        <v>47</v>
      </c>
    </row>
    <row r="23">
      <c r="A23" s="2">
        <v>43603.84691731482</v>
      </c>
      <c r="B23" s="1" t="s">
        <v>48</v>
      </c>
      <c r="C23" s="1" t="s">
        <v>48</v>
      </c>
      <c r="D23" s="1" t="s">
        <v>49</v>
      </c>
      <c r="E23" s="1" t="s">
        <v>15</v>
      </c>
      <c r="F23" s="1" t="s">
        <v>12</v>
      </c>
      <c r="G23" s="1" t="s">
        <v>50</v>
      </c>
    </row>
    <row r="24">
      <c r="A24" s="2">
        <v>43611.80939403935</v>
      </c>
      <c r="B24" s="1" t="s">
        <v>30</v>
      </c>
      <c r="C24" s="1" t="s">
        <v>30</v>
      </c>
      <c r="D24" s="1" t="s">
        <v>46</v>
      </c>
      <c r="E24" s="1" t="s">
        <v>11</v>
      </c>
      <c r="F24" s="1" t="s">
        <v>12</v>
      </c>
      <c r="G24" s="1" t="s">
        <v>51</v>
      </c>
    </row>
    <row r="25">
      <c r="A25" s="2">
        <v>43630.25865019676</v>
      </c>
      <c r="B25" s="1" t="s">
        <v>48</v>
      </c>
      <c r="C25" s="1" t="s">
        <v>48</v>
      </c>
      <c r="D25" s="1" t="s">
        <v>20</v>
      </c>
      <c r="E25" s="1" t="s">
        <v>15</v>
      </c>
      <c r="F25" s="1" t="s">
        <v>12</v>
      </c>
    </row>
    <row r="26">
      <c r="A26" s="2">
        <v>43640.58169236111</v>
      </c>
      <c r="B26" s="1" t="s">
        <v>52</v>
      </c>
      <c r="C26" s="1" t="s">
        <v>53</v>
      </c>
      <c r="D26" s="1" t="s">
        <v>54</v>
      </c>
      <c r="E26" s="1" t="s">
        <v>15</v>
      </c>
      <c r="F26" s="1" t="s">
        <v>21</v>
      </c>
      <c r="G26" s="1" t="s">
        <v>55</v>
      </c>
    </row>
    <row r="27">
      <c r="A27" s="2">
        <v>43643.69724488426</v>
      </c>
      <c r="B27" s="1" t="s">
        <v>56</v>
      </c>
      <c r="C27" s="1" t="s">
        <v>57</v>
      </c>
      <c r="D27" s="1" t="s">
        <v>58</v>
      </c>
      <c r="E27" s="1" t="s">
        <v>15</v>
      </c>
      <c r="F27" s="1" t="s">
        <v>12</v>
      </c>
    </row>
    <row r="28">
      <c r="A28" s="2">
        <v>43646.92069009259</v>
      </c>
      <c r="B28" s="1" t="s">
        <v>59</v>
      </c>
      <c r="C28" s="1" t="s">
        <v>60</v>
      </c>
      <c r="D28" s="1" t="s">
        <v>23</v>
      </c>
      <c r="E28" s="1" t="s">
        <v>11</v>
      </c>
      <c r="F28" s="1" t="s">
        <v>12</v>
      </c>
    </row>
    <row r="29">
      <c r="A29" s="2">
        <v>43651.092524155094</v>
      </c>
      <c r="B29" s="1" t="s">
        <v>61</v>
      </c>
      <c r="C29" s="1" t="s">
        <v>62</v>
      </c>
      <c r="D29" s="1" t="s">
        <v>8</v>
      </c>
      <c r="E29" s="1" t="s">
        <v>15</v>
      </c>
      <c r="F29" s="1" t="s">
        <v>12</v>
      </c>
    </row>
    <row r="30">
      <c r="A30" s="2">
        <v>43654.14259350694</v>
      </c>
      <c r="B30" s="1" t="s">
        <v>10</v>
      </c>
      <c r="C30" s="1" t="s">
        <v>63</v>
      </c>
      <c r="D30" s="1" t="s">
        <v>54</v>
      </c>
      <c r="E30" s="1" t="s">
        <v>15</v>
      </c>
      <c r="F30" s="1" t="s">
        <v>21</v>
      </c>
    </row>
    <row r="31">
      <c r="A31" s="2">
        <v>43683.09937966435</v>
      </c>
      <c r="B31" s="1" t="s">
        <v>64</v>
      </c>
      <c r="C31" s="1" t="s">
        <v>65</v>
      </c>
      <c r="D31" s="1" t="s">
        <v>49</v>
      </c>
      <c r="E31" s="1" t="s">
        <v>15</v>
      </c>
      <c r="F31" s="1" t="s">
        <v>12</v>
      </c>
      <c r="G31" s="1" t="s">
        <v>66</v>
      </c>
    </row>
    <row r="32">
      <c r="A32" s="2">
        <v>43699.08712675926</v>
      </c>
      <c r="B32" s="1" t="s">
        <v>30</v>
      </c>
      <c r="C32" s="1" t="s">
        <v>30</v>
      </c>
      <c r="D32" s="1" t="s">
        <v>46</v>
      </c>
      <c r="E32" s="1" t="s">
        <v>15</v>
      </c>
      <c r="F32" s="1" t="s">
        <v>12</v>
      </c>
      <c r="G32" s="1" t="s">
        <v>67</v>
      </c>
    </row>
    <row r="33">
      <c r="A33" s="2">
        <v>43721.28509319444</v>
      </c>
      <c r="B33" s="1" t="s">
        <v>68</v>
      </c>
      <c r="C33" s="1" t="s">
        <v>69</v>
      </c>
      <c r="D33" s="1" t="s">
        <v>23</v>
      </c>
      <c r="E33" s="1" t="s">
        <v>11</v>
      </c>
      <c r="F33" s="1" t="s">
        <v>12</v>
      </c>
      <c r="G33" s="1" t="s">
        <v>70</v>
      </c>
    </row>
    <row r="34">
      <c r="A34" s="2">
        <v>43786.47804202547</v>
      </c>
      <c r="B34" s="1" t="s">
        <v>71</v>
      </c>
      <c r="C34" s="1" t="s">
        <v>72</v>
      </c>
      <c r="D34" s="1" t="s">
        <v>27</v>
      </c>
      <c r="E34" s="1" t="s">
        <v>15</v>
      </c>
      <c r="F34" s="1" t="s">
        <v>21</v>
      </c>
    </row>
    <row r="35">
      <c r="A35" s="2">
        <v>43857.066641006946</v>
      </c>
      <c r="B35" s="1" t="s">
        <v>73</v>
      </c>
      <c r="C35" s="1" t="s">
        <v>53</v>
      </c>
      <c r="D35" s="1" t="s">
        <v>49</v>
      </c>
      <c r="E35" s="1" t="s">
        <v>11</v>
      </c>
      <c r="F35" s="1" t="s">
        <v>21</v>
      </c>
      <c r="G35" s="1" t="s">
        <v>74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22.25"/>
    <col customWidth="1" min="2" max="2" width="7.63"/>
    <col customWidth="1" min="4" max="4" width="19.5"/>
    <col customWidth="1" min="5" max="5" width="7.63"/>
    <col customWidth="1" min="6" max="6" width="12.63"/>
    <col customWidth="1" min="7" max="7" width="28.63"/>
  </cols>
  <sheetData>
    <row r="1" ht="47.25" customHeight="1">
      <c r="A1" s="3" t="s">
        <v>75</v>
      </c>
      <c r="B1" s="4"/>
      <c r="C1" s="5"/>
      <c r="D1" s="3" t="s">
        <v>15</v>
      </c>
      <c r="E1" s="4"/>
      <c r="F1" s="6"/>
      <c r="G1" s="7" t="s">
        <v>76</v>
      </c>
    </row>
    <row r="2">
      <c r="A2" s="8" t="s">
        <v>77</v>
      </c>
      <c r="B2" s="8" t="s">
        <v>78</v>
      </c>
      <c r="C2" s="9"/>
      <c r="D2" s="8" t="s">
        <v>77</v>
      </c>
      <c r="E2" s="8" t="s">
        <v>78</v>
      </c>
      <c r="F2" s="6"/>
      <c r="G2" s="8" t="s">
        <v>77</v>
      </c>
    </row>
    <row r="3">
      <c r="A3" s="10" t="s">
        <v>79</v>
      </c>
      <c r="B3" s="11">
        <v>10.0</v>
      </c>
      <c r="C3" s="6"/>
      <c r="D3" s="10" t="s">
        <v>80</v>
      </c>
      <c r="E3" s="11">
        <v>20.0</v>
      </c>
      <c r="F3" s="6"/>
      <c r="G3" s="10" t="s">
        <v>81</v>
      </c>
    </row>
    <row r="4">
      <c r="A4" s="10" t="s">
        <v>82</v>
      </c>
      <c r="B4" s="11">
        <v>3.0</v>
      </c>
      <c r="C4" s="6"/>
      <c r="D4" s="10" t="s">
        <v>83</v>
      </c>
      <c r="E4" s="11">
        <v>50.0</v>
      </c>
      <c r="F4" s="6"/>
      <c r="G4" s="10" t="s">
        <v>84</v>
      </c>
    </row>
    <row r="5">
      <c r="A5" s="10" t="s">
        <v>85</v>
      </c>
      <c r="B5" s="11">
        <v>8.0</v>
      </c>
      <c r="C5" s="6"/>
      <c r="D5" s="10" t="s">
        <v>86</v>
      </c>
      <c r="E5" s="11">
        <v>40.0</v>
      </c>
      <c r="F5" s="6"/>
      <c r="G5" s="10" t="s">
        <v>87</v>
      </c>
    </row>
    <row r="6">
      <c r="A6" s="10" t="s">
        <v>88</v>
      </c>
      <c r="B6" s="11">
        <v>2.0</v>
      </c>
      <c r="C6" s="6"/>
      <c r="D6" s="10" t="s">
        <v>89</v>
      </c>
      <c r="E6" s="11">
        <v>40.0</v>
      </c>
      <c r="F6" s="6"/>
      <c r="G6" s="10" t="s">
        <v>90</v>
      </c>
    </row>
    <row r="7">
      <c r="A7" s="10" t="s">
        <v>91</v>
      </c>
      <c r="B7" s="10">
        <v>5.0</v>
      </c>
      <c r="C7" s="6"/>
      <c r="D7" s="10" t="s">
        <v>92</v>
      </c>
      <c r="E7" s="11">
        <v>20.0</v>
      </c>
      <c r="F7" s="6"/>
      <c r="G7" s="10" t="s">
        <v>93</v>
      </c>
    </row>
    <row r="8">
      <c r="A8" s="10" t="s">
        <v>94</v>
      </c>
      <c r="B8" s="11">
        <v>5.0</v>
      </c>
      <c r="C8" s="6"/>
      <c r="D8" s="10" t="s">
        <v>95</v>
      </c>
      <c r="E8" s="11">
        <v>50.0</v>
      </c>
      <c r="F8" s="6"/>
      <c r="G8" s="10" t="s">
        <v>96</v>
      </c>
    </row>
    <row r="9">
      <c r="A9" s="10" t="s">
        <v>97</v>
      </c>
      <c r="B9" s="10">
        <v>5.0</v>
      </c>
      <c r="C9" s="6"/>
      <c r="D9" s="10" t="s">
        <v>98</v>
      </c>
      <c r="E9" s="11">
        <v>2.0</v>
      </c>
      <c r="F9" s="6"/>
      <c r="G9" s="10" t="s">
        <v>99</v>
      </c>
    </row>
    <row r="10">
      <c r="A10" s="10" t="s">
        <v>100</v>
      </c>
      <c r="B10" s="11">
        <v>10.0</v>
      </c>
      <c r="C10" s="6"/>
      <c r="D10" s="10" t="s">
        <v>101</v>
      </c>
      <c r="E10" s="11">
        <v>20.0</v>
      </c>
      <c r="F10" s="6"/>
      <c r="G10" s="10" t="s">
        <v>102</v>
      </c>
    </row>
    <row r="11">
      <c r="A11" s="10" t="s">
        <v>103</v>
      </c>
      <c r="B11" s="11">
        <v>2.0</v>
      </c>
      <c r="C11" s="6"/>
      <c r="D11" s="10" t="s">
        <v>104</v>
      </c>
      <c r="E11" s="11">
        <v>10.0</v>
      </c>
      <c r="F11" s="6"/>
      <c r="G11" s="10" t="s">
        <v>105</v>
      </c>
    </row>
    <row r="12">
      <c r="A12" s="10" t="s">
        <v>106</v>
      </c>
      <c r="B12" s="11">
        <v>10.0</v>
      </c>
      <c r="C12" s="6"/>
      <c r="D12" s="10" t="s">
        <v>107</v>
      </c>
      <c r="E12" s="11">
        <v>25.0</v>
      </c>
      <c r="F12" s="6"/>
      <c r="G12" s="10" t="s">
        <v>108</v>
      </c>
    </row>
    <row r="13">
      <c r="A13" s="10" t="s">
        <v>109</v>
      </c>
      <c r="B13" s="11">
        <v>3.0</v>
      </c>
      <c r="C13" s="6"/>
      <c r="D13" s="10" t="s">
        <v>110</v>
      </c>
      <c r="E13" s="11">
        <v>15.0</v>
      </c>
      <c r="F13" s="6"/>
      <c r="G13" s="10" t="s">
        <v>104</v>
      </c>
    </row>
    <row r="14">
      <c r="A14" s="10" t="s">
        <v>110</v>
      </c>
      <c r="B14" s="12">
        <v>15.0</v>
      </c>
      <c r="C14" s="6"/>
      <c r="D14" s="10" t="s">
        <v>84</v>
      </c>
      <c r="E14" s="11">
        <v>50.0</v>
      </c>
      <c r="F14" s="6"/>
      <c r="G14" s="10" t="s">
        <v>92</v>
      </c>
    </row>
    <row r="15">
      <c r="A15" s="11" t="s">
        <v>111</v>
      </c>
      <c r="B15" s="11">
        <v>4.0</v>
      </c>
      <c r="C15" s="6"/>
      <c r="D15" s="10" t="s">
        <v>112</v>
      </c>
      <c r="E15" s="11">
        <v>20.0</v>
      </c>
      <c r="F15" s="6"/>
      <c r="G15" s="10" t="s">
        <v>113</v>
      </c>
    </row>
    <row r="16">
      <c r="A16" s="11" t="s">
        <v>114</v>
      </c>
      <c r="B16" s="11">
        <v>10.0</v>
      </c>
      <c r="C16" s="6"/>
      <c r="D16" s="10" t="s">
        <v>91</v>
      </c>
      <c r="E16" s="11">
        <v>7.0</v>
      </c>
      <c r="F16" s="6"/>
      <c r="G16" s="10" t="s">
        <v>80</v>
      </c>
    </row>
    <row r="17">
      <c r="A17" s="11" t="s">
        <v>115</v>
      </c>
      <c r="B17" s="11">
        <v>5.0</v>
      </c>
      <c r="C17" s="6"/>
      <c r="D17" s="10" t="s">
        <v>116</v>
      </c>
      <c r="E17" s="11">
        <v>20.0</v>
      </c>
      <c r="F17" s="6"/>
      <c r="G17" s="10" t="s">
        <v>116</v>
      </c>
    </row>
    <row r="18">
      <c r="A18" s="11" t="s">
        <v>117</v>
      </c>
      <c r="B18" s="11">
        <v>5.0</v>
      </c>
      <c r="C18" s="6"/>
      <c r="D18" s="10" t="s">
        <v>118</v>
      </c>
      <c r="E18" s="11">
        <v>100.0</v>
      </c>
      <c r="F18" s="6"/>
      <c r="G18" s="10" t="s">
        <v>119</v>
      </c>
    </row>
    <row r="19">
      <c r="A19" s="11" t="s">
        <v>120</v>
      </c>
      <c r="B19" s="10">
        <v>40.0</v>
      </c>
      <c r="C19" s="6"/>
      <c r="D19" s="10" t="s">
        <v>79</v>
      </c>
      <c r="E19" s="11">
        <v>10.0</v>
      </c>
      <c r="F19" s="6"/>
      <c r="G19" s="10" t="s">
        <v>101</v>
      </c>
    </row>
    <row r="20">
      <c r="A20" s="11" t="s">
        <v>121</v>
      </c>
      <c r="B20" s="11">
        <v>2.0</v>
      </c>
      <c r="C20" s="6"/>
      <c r="D20" s="10" t="s">
        <v>113</v>
      </c>
      <c r="E20" s="11">
        <v>20.0</v>
      </c>
      <c r="F20" s="6"/>
      <c r="G20" s="10" t="s">
        <v>122</v>
      </c>
    </row>
    <row r="21">
      <c r="A21" s="11" t="s">
        <v>123</v>
      </c>
      <c r="B21" s="11">
        <v>25.0</v>
      </c>
      <c r="C21" s="6"/>
      <c r="D21" s="10" t="s">
        <v>115</v>
      </c>
      <c r="E21" s="11">
        <v>5.0</v>
      </c>
      <c r="F21" s="6"/>
      <c r="G21" s="10" t="s">
        <v>112</v>
      </c>
    </row>
    <row r="22">
      <c r="A22" s="11" t="s">
        <v>124</v>
      </c>
      <c r="B22" s="11">
        <v>40.0</v>
      </c>
      <c r="C22" s="6"/>
      <c r="D22" s="10" t="s">
        <v>119</v>
      </c>
      <c r="E22" s="11">
        <v>10.0</v>
      </c>
      <c r="F22" s="6"/>
      <c r="G22" s="10" t="s">
        <v>125</v>
      </c>
    </row>
    <row r="23">
      <c r="A23" s="11" t="s">
        <v>126</v>
      </c>
      <c r="B23" s="11">
        <v>15.0</v>
      </c>
      <c r="C23" s="6"/>
      <c r="D23" s="10" t="s">
        <v>127</v>
      </c>
      <c r="E23" s="11">
        <v>20.0</v>
      </c>
      <c r="F23" s="6"/>
      <c r="G23" s="10" t="s">
        <v>128</v>
      </c>
    </row>
    <row r="24">
      <c r="A24" s="10" t="s">
        <v>129</v>
      </c>
      <c r="B24" s="10">
        <v>25.0</v>
      </c>
      <c r="C24" s="6"/>
      <c r="D24" s="10" t="s">
        <v>123</v>
      </c>
      <c r="E24" s="11">
        <v>10.0</v>
      </c>
      <c r="F24" s="6"/>
      <c r="G24" s="10" t="s">
        <v>130</v>
      </c>
    </row>
    <row r="25">
      <c r="A25" s="11"/>
      <c r="B25" s="11"/>
      <c r="C25" s="6"/>
      <c r="D25" s="10" t="s">
        <v>131</v>
      </c>
      <c r="E25" s="11">
        <v>50.0</v>
      </c>
      <c r="F25" s="6"/>
      <c r="G25" s="10" t="s">
        <v>132</v>
      </c>
    </row>
    <row r="26">
      <c r="A26" s="11"/>
      <c r="B26" s="11"/>
      <c r="C26" s="6"/>
      <c r="D26" s="10" t="s">
        <v>133</v>
      </c>
      <c r="E26" s="11">
        <v>40.0</v>
      </c>
      <c r="F26" s="6"/>
      <c r="G26" s="10" t="s">
        <v>134</v>
      </c>
    </row>
    <row r="27">
      <c r="A27" s="11"/>
      <c r="B27" s="11"/>
      <c r="C27" s="6"/>
      <c r="D27" s="10" t="s">
        <v>102</v>
      </c>
      <c r="E27" s="11">
        <v>20.0</v>
      </c>
      <c r="F27" s="6"/>
      <c r="G27" s="10" t="s">
        <v>135</v>
      </c>
    </row>
    <row r="28">
      <c r="A28" s="11"/>
      <c r="B28" s="11"/>
      <c r="C28" s="6"/>
      <c r="D28" s="10" t="s">
        <v>136</v>
      </c>
      <c r="E28" s="11">
        <v>100.0</v>
      </c>
      <c r="F28" s="6"/>
      <c r="G28" s="10"/>
    </row>
    <row r="29">
      <c r="A29" s="11"/>
      <c r="B29" s="11"/>
      <c r="C29" s="6"/>
      <c r="D29" s="10" t="s">
        <v>137</v>
      </c>
      <c r="E29" s="11">
        <v>20.0</v>
      </c>
      <c r="F29" s="6"/>
      <c r="G29" s="10"/>
    </row>
    <row r="30">
      <c r="A30" s="11"/>
      <c r="B30" s="11"/>
      <c r="C30" s="6"/>
      <c r="D30" s="10" t="s">
        <v>128</v>
      </c>
      <c r="E30" s="11">
        <v>40.0</v>
      </c>
      <c r="F30" s="6"/>
      <c r="G30" s="10"/>
    </row>
    <row r="31">
      <c r="A31" s="11"/>
      <c r="B31" s="11"/>
      <c r="C31" s="6"/>
      <c r="D31" s="10" t="s">
        <v>138</v>
      </c>
      <c r="E31" s="11">
        <v>100.0</v>
      </c>
      <c r="F31" s="6"/>
      <c r="G31" s="10"/>
    </row>
    <row r="32">
      <c r="A32" s="11"/>
      <c r="B32" s="11"/>
      <c r="C32" s="6"/>
      <c r="D32" s="10" t="s">
        <v>139</v>
      </c>
      <c r="E32" s="11">
        <v>32.0</v>
      </c>
      <c r="F32" s="6"/>
      <c r="G32" s="10"/>
    </row>
    <row r="33">
      <c r="A33" s="11"/>
      <c r="B33" s="12"/>
      <c r="C33" s="6"/>
      <c r="D33" s="10" t="s">
        <v>140</v>
      </c>
      <c r="E33" s="11">
        <v>20.0</v>
      </c>
      <c r="F33" s="6"/>
      <c r="G33" s="10"/>
    </row>
    <row r="34">
      <c r="A34" s="11"/>
      <c r="B34" s="12"/>
      <c r="C34" s="6"/>
      <c r="D34" s="11"/>
      <c r="E34" s="13"/>
      <c r="F34" s="6"/>
      <c r="G34" s="10"/>
    </row>
    <row r="35">
      <c r="A35" s="11"/>
      <c r="B35" s="12"/>
      <c r="C35" s="6"/>
      <c r="D35" s="11"/>
      <c r="E35" s="13"/>
      <c r="F35" s="6"/>
      <c r="G35" s="10"/>
    </row>
    <row r="36">
      <c r="A36" s="11"/>
      <c r="B36" s="12"/>
      <c r="C36" s="6"/>
      <c r="D36" s="11"/>
      <c r="E36" s="13"/>
      <c r="F36" s="6"/>
      <c r="G36" s="10"/>
    </row>
    <row r="37">
      <c r="A37" s="11"/>
      <c r="B37" s="12"/>
      <c r="C37" s="6"/>
      <c r="D37" s="11"/>
      <c r="E37" s="13"/>
      <c r="F37" s="6"/>
      <c r="G37" s="10"/>
    </row>
    <row r="38">
      <c r="A38" s="11"/>
      <c r="B38" s="12"/>
      <c r="C38" s="6"/>
      <c r="D38" s="11"/>
      <c r="E38" s="13"/>
      <c r="F38" s="6"/>
      <c r="G38" s="10"/>
    </row>
    <row r="39">
      <c r="A39" s="11"/>
      <c r="B39" s="12"/>
      <c r="C39" s="6"/>
      <c r="D39" s="11"/>
      <c r="E39" s="13"/>
      <c r="F39" s="6"/>
      <c r="G39" s="10"/>
    </row>
    <row r="40">
      <c r="A40" s="11"/>
      <c r="B40" s="12"/>
      <c r="C40" s="6"/>
      <c r="D40" s="11"/>
      <c r="E40" s="13"/>
      <c r="F40" s="6"/>
      <c r="G40" s="10"/>
    </row>
    <row r="41">
      <c r="A41" s="11"/>
      <c r="B41" s="12"/>
      <c r="C41" s="6"/>
      <c r="D41" s="11"/>
      <c r="E41" s="13"/>
      <c r="F41" s="6"/>
      <c r="G41" s="10"/>
    </row>
    <row r="42">
      <c r="A42" s="11"/>
      <c r="B42" s="12"/>
      <c r="C42" s="6"/>
      <c r="D42" s="11"/>
      <c r="E42" s="13"/>
      <c r="F42" s="6"/>
      <c r="G42" s="10"/>
    </row>
    <row r="43">
      <c r="A43" s="11"/>
      <c r="B43" s="12"/>
      <c r="C43" s="6"/>
      <c r="D43" s="11"/>
      <c r="E43" s="13"/>
      <c r="F43" s="6"/>
      <c r="G43" s="10"/>
    </row>
    <row r="44">
      <c r="A44" s="11"/>
      <c r="B44" s="12"/>
      <c r="C44" s="6"/>
      <c r="D44" s="11"/>
      <c r="E44" s="13"/>
      <c r="F44" s="6"/>
      <c r="G44" s="10"/>
    </row>
    <row r="45">
      <c r="A45" s="11"/>
      <c r="B45" s="12"/>
      <c r="C45" s="6"/>
      <c r="D45" s="11"/>
      <c r="E45" s="13"/>
      <c r="F45" s="6"/>
      <c r="G45" s="10"/>
    </row>
    <row r="46">
      <c r="A46" s="11"/>
      <c r="B46" s="12"/>
      <c r="C46" s="6"/>
      <c r="D46" s="11"/>
      <c r="E46" s="13"/>
      <c r="F46" s="6"/>
      <c r="G46" s="10"/>
    </row>
    <row r="47">
      <c r="A47" s="11"/>
      <c r="B47" s="12"/>
      <c r="C47" s="6"/>
      <c r="D47" s="11"/>
      <c r="E47" s="13"/>
      <c r="F47" s="6"/>
      <c r="G47" s="10"/>
    </row>
    <row r="48">
      <c r="A48" s="11"/>
      <c r="B48" s="12"/>
      <c r="C48" s="6"/>
      <c r="D48" s="11"/>
      <c r="E48" s="13"/>
      <c r="F48" s="6"/>
      <c r="G48" s="10"/>
    </row>
    <row r="49">
      <c r="A49" s="11"/>
      <c r="B49" s="12"/>
      <c r="C49" s="6"/>
      <c r="D49" s="11"/>
      <c r="E49" s="13"/>
      <c r="F49" s="6"/>
      <c r="G49" s="10"/>
    </row>
    <row r="50">
      <c r="A50" s="11"/>
      <c r="B50" s="12"/>
      <c r="C50" s="6"/>
      <c r="D50" s="11"/>
      <c r="E50" s="13"/>
      <c r="F50" s="6"/>
      <c r="G50" s="10"/>
    </row>
  </sheetData>
  <mergeCells count="2">
    <mergeCell ref="A1:B1"/>
    <mergeCell ref="D1:E1"/>
  </mergeCells>
  <dataValidations>
    <dataValidation type="list" allowBlank="1" showDropDown="1" showErrorMessage="1" sqref="G3:G8 G11:G14 G18 G20 G22 G26:G27 A3:A50 D3:D50">
      <formula1>InventoryTypes!$A$1:$A$5891</formula1>
    </dataValidation>
  </dataValidation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1.75"/>
    <col customWidth="1" min="2" max="2" width="13.13"/>
    <col customWidth="1" min="3" max="3" width="12.0"/>
    <col customWidth="1" min="4" max="4" width="7.25"/>
    <col customWidth="1" min="5" max="5" width="11.13"/>
    <col customWidth="1" min="6" max="6" width="10.38"/>
    <col customWidth="1" min="7" max="7" width="8.5"/>
    <col customWidth="1" min="8" max="8" width="8.88"/>
    <col customWidth="1" min="9" max="9" width="8.38"/>
    <col customWidth="1" min="10" max="10" width="13.25"/>
  </cols>
  <sheetData>
    <row r="1">
      <c r="A1" s="14" t="s">
        <v>77</v>
      </c>
      <c r="B1" s="14" t="s">
        <v>141</v>
      </c>
      <c r="C1" s="14" t="s">
        <v>142</v>
      </c>
      <c r="D1" s="14" t="s">
        <v>143</v>
      </c>
      <c r="E1" s="14" t="s">
        <v>144</v>
      </c>
      <c r="F1" s="14" t="s">
        <v>145</v>
      </c>
      <c r="G1" s="15" t="s">
        <v>146</v>
      </c>
      <c r="H1" s="4"/>
      <c r="I1" s="16" t="s">
        <v>147</v>
      </c>
      <c r="J1" s="16" t="s">
        <v>6</v>
      </c>
    </row>
    <row r="2">
      <c r="A2" s="17" t="str">
        <f t="array" ref="A2:A49">SORT('Desired Stock'!A3:A5963)</f>
        <v>Astero</v>
      </c>
      <c r="B2" s="18">
        <f t="array" ref="B2:B5963">IF(ISBLANK(A2:A5963), "", SUMIF('Filtered Orders #3'!F$3:F5963, A2:A5963, 'Filtered Orders #3'!G$3:G5963))</f>
        <v>0</v>
      </c>
      <c r="C2" s="18">
        <f t="array" ref="C2:C5963">IF(ISBLANK(A2:A5963),"",VLOOKUP(A2:A5963, 'Desired Stock'!A$3:B5963, 2, FALSE))</f>
        <v>8</v>
      </c>
      <c r="D2" s="19">
        <f t="array" ref="D2:D5963">IFERROR(B2:B5963/C2:C5963, "")</f>
        <v>0</v>
      </c>
      <c r="E2" s="20">
        <f t="array" ref="E2:E5963">IF(ISNUMBER(D2:D5963), IF(C2:C5963 &gt; B2:B5963, C2:C5963 - B2:B5963, "Stocked"), "")</f>
        <v>8</v>
      </c>
      <c r="F2" s="21" t="str">
        <f>IF(ISBLANK(A2), "", IFERROR(IF(VLOOKUP(CONCATENATE(A2, " Blueprint"),'Filtered Blueprints'!T$3:U5963, 2, FALSE) &gt;= C2, "Surplus ✔️", "Shortage ❌"), "Shortage ❌"))</f>
        <v>Shortage ❌</v>
      </c>
      <c r="G2" s="21" t="str">
        <f t="array" ref="G2">IF(ISBLANK(A2), "", IF(ISERROR(MATCH(INDEX('Filtered Blueprints'!S$3:T5963, MATCH(CONCATENATE(A2, " Blueprint"), 'Filtered Blueprints'!T$3:T5963, 0), 1), 'Filtered Blueprints'!M$3:M5963, 0)), "Catch ❌", "Catch ✔️ "))</f>
        <v>Catch ❌</v>
      </c>
      <c r="H2" s="21" t="str">
        <f t="array" ref="H2">IF(ISBLANK(A2), "", IF(ISERROR(MATCH(INDEX('Filtered Blueprints'!H$3:I5963, MATCH(CONCATENATE(A2, " Blueprint"), 'Filtered Blueprints'!I$3:I5963, 0), 1), 'Filtered Blueprints'!B$3:B5963, 0)), "Impass ❌", "Impass ✔️ "))</f>
        <v>Impass ❌</v>
      </c>
      <c r="I2" s="22" t="s">
        <v>148</v>
      </c>
      <c r="J2" s="23" t="s">
        <v>149</v>
      </c>
    </row>
    <row r="3">
      <c r="A3" s="17" t="s">
        <v>124</v>
      </c>
      <c r="B3" s="24">
        <v>0.0</v>
      </c>
      <c r="C3" s="18">
        <v>40.0</v>
      </c>
      <c r="D3" s="19">
        <v>0.0</v>
      </c>
      <c r="E3" s="25">
        <v>40.0</v>
      </c>
      <c r="F3" s="21" t="str">
        <f>IF(ISBLANK(A3), "", IFERROR(IF(VLOOKUP(CONCATENATE(A3, " Blueprint"),'Filtered Blueprints'!T$3:U5963, 2, FALSE) &gt;= C3, "Surplus ✔️", "Shortage ❌"), "Shortage ❌"))</f>
        <v>Shortage ❌</v>
      </c>
      <c r="G3" s="21" t="str">
        <f t="array" ref="G3">IF(ISBLANK(A3), "", IF(ISERROR(MATCH(INDEX('Filtered Blueprints'!S$3:T5963, MATCH(CONCATENATE(A3, " Blueprint"), 'Filtered Blueprints'!T$3:T5963, 0), 1), 'Filtered Blueprints'!M$3:M5963, 0)), "Catch ❌", "Catch ✔️ "))</f>
        <v>Catch ❌</v>
      </c>
      <c r="H3" s="21" t="str">
        <f t="array" ref="H3">IF(ISBLANK(A3), "", IF(ISERROR(MATCH(INDEX('Filtered Blueprints'!H$3:I5963, MATCH(CONCATENATE(A3, " Blueprint"), 'Filtered Blueprints'!I$3:I5963, 0), 1), 'Filtered Blueprints'!B$3:B5963, 0)), "Impass ❌", "Impass ✔️ "))</f>
        <v>Impass ❌</v>
      </c>
      <c r="I3" s="26"/>
      <c r="J3" s="27"/>
    </row>
    <row r="4">
      <c r="A4" s="17" t="s">
        <v>110</v>
      </c>
      <c r="B4" s="18">
        <v>0.0</v>
      </c>
      <c r="C4" s="18">
        <v>15.0</v>
      </c>
      <c r="D4" s="19">
        <v>0.0</v>
      </c>
      <c r="E4" s="25">
        <v>15.0</v>
      </c>
      <c r="F4" s="21" t="str">
        <f>IF(ISBLANK(A4), "", IFERROR(IF(VLOOKUP(CONCATENATE(A4, " Blueprint"),'Filtered Blueprints'!T$3:U5963, 2, FALSE) &gt;= C4, "Surplus ✔️", "Shortage ❌"), "Shortage ❌"))</f>
        <v>Shortage ❌</v>
      </c>
      <c r="G4" s="21" t="str">
        <f t="array" ref="G4">IF(ISBLANK(A4), "", IF(ISERROR(MATCH(INDEX('Filtered Blueprints'!S$3:T5963, MATCH(CONCATENATE(A4, " Blueprint"), 'Filtered Blueprints'!T$3:T5963, 0), 1), 'Filtered Blueprints'!M$3:M5963, 0)), "Catch ❌", "Catch ✔️ "))</f>
        <v>Catch ❌</v>
      </c>
      <c r="H4" s="21" t="str">
        <f t="array" ref="H4">IF(ISBLANK(A4), "", IF(ISERROR(MATCH(INDEX('Filtered Blueprints'!H$3:I5963, MATCH(CONCATENATE(A4, " Blueprint"), 'Filtered Blueprints'!I$3:I5963, 0), 1), 'Filtered Blueprints'!B$3:B5963, 0)), "Impass ❌", "Impass ✔️ "))</f>
        <v>Impass ❌</v>
      </c>
      <c r="I4" s="26"/>
      <c r="J4" s="27"/>
    </row>
    <row r="5">
      <c r="A5" s="17" t="s">
        <v>109</v>
      </c>
      <c r="B5" s="18">
        <v>0.0</v>
      </c>
      <c r="C5" s="18">
        <v>3.0</v>
      </c>
      <c r="D5" s="19">
        <v>0.0</v>
      </c>
      <c r="E5" s="25">
        <v>3.0</v>
      </c>
      <c r="F5" s="21" t="str">
        <f>IF(ISBLANK(A5), "", IFERROR(IF(VLOOKUP(CONCATENATE(A5, " Blueprint"),'Filtered Blueprints'!T$3:U5963, 2, FALSE) &gt;= C5, "Surplus ✔️", "Shortage ❌"), "Shortage ❌"))</f>
        <v>Shortage ❌</v>
      </c>
      <c r="G5" s="21" t="str">
        <f t="array" ref="G5">IF(ISBLANK(A5), "", IF(ISERROR(MATCH(INDEX('Filtered Blueprints'!S$3:T5963, MATCH(CONCATENATE(A5, " Blueprint"), 'Filtered Blueprints'!T$3:T5963, 0), 1), 'Filtered Blueprints'!M$3:M5963, 0)), "Catch ❌", "Catch ✔️ "))</f>
        <v>Catch ❌</v>
      </c>
      <c r="H5" s="21" t="str">
        <f t="array" ref="H5">IF(ISBLANK(A5), "", IF(ISERROR(MATCH(INDEX('Filtered Blueprints'!H$3:I5963, MATCH(CONCATENATE(A5, " Blueprint"), 'Filtered Blueprints'!I$3:I5963, 0), 1), 'Filtered Blueprints'!B$3:B5963, 0)), "Impass ❌", "Impass ✔️ "))</f>
        <v>Impass ❌</v>
      </c>
      <c r="I5" s="22" t="s">
        <v>150</v>
      </c>
      <c r="J5" s="23" t="s">
        <v>151</v>
      </c>
    </row>
    <row r="6">
      <c r="A6" s="17" t="s">
        <v>82</v>
      </c>
      <c r="B6" s="18">
        <v>0.0</v>
      </c>
      <c r="C6" s="18">
        <v>3.0</v>
      </c>
      <c r="D6" s="19">
        <v>0.0</v>
      </c>
      <c r="E6" s="25">
        <v>3.0</v>
      </c>
      <c r="F6" s="21" t="str">
        <f>IF(ISBLANK(A6), "", IFERROR(IF(VLOOKUP(CONCATENATE(A6, " Blueprint"),'Filtered Blueprints'!T$3:U5963, 2, FALSE) &gt;= C6, "Surplus ✔️", "Shortage ❌"), "Shortage ❌"))</f>
        <v>Shortage ❌</v>
      </c>
      <c r="G6" s="21" t="str">
        <f t="array" ref="G6">IF(ISBLANK(A6), "", IF(ISERROR(MATCH(INDEX('Filtered Blueprints'!S$3:T5963, MATCH(CONCATENATE(A6, " Blueprint"), 'Filtered Blueprints'!T$3:T5963, 0), 1), 'Filtered Blueprints'!M$3:M5963, 0)), "Catch ❌", "Catch ✔️ "))</f>
        <v>Catch ❌</v>
      </c>
      <c r="H6" s="21" t="str">
        <f t="array" ref="H6">IF(ISBLANK(A6), "", IF(ISERROR(MATCH(INDEX('Filtered Blueprints'!H$3:I5963, MATCH(CONCATENATE(A6, " Blueprint"), 'Filtered Blueprints'!I$3:I5963, 0), 1), 'Filtered Blueprints'!B$3:B5963, 0)), "Impass ❌", "Impass ✔️ "))</f>
        <v>Impass ❌</v>
      </c>
      <c r="I6" s="22"/>
      <c r="J6" s="27"/>
    </row>
    <row r="7">
      <c r="A7" s="17" t="s">
        <v>94</v>
      </c>
      <c r="B7" s="18">
        <v>0.0</v>
      </c>
      <c r="C7" s="18">
        <v>5.0</v>
      </c>
      <c r="D7" s="19">
        <v>0.0</v>
      </c>
      <c r="E7" s="20">
        <v>5.0</v>
      </c>
      <c r="F7" s="21" t="str">
        <f>IF(ISBLANK(A7), "", IFERROR(IF(VLOOKUP(CONCATENATE(A7, " Blueprint"),'Filtered Blueprints'!T$3:U5963, 2, FALSE) &gt;= C7, "Surplus ✔️", "Shortage ❌"), "Shortage ❌"))</f>
        <v>Shortage ❌</v>
      </c>
      <c r="G7" s="21" t="str">
        <f t="array" ref="G7">IF(ISBLANK(A7), "", IF(ISERROR(MATCH(INDEX('Filtered Blueprints'!S$3:T5963, MATCH(CONCATENATE(A7, " Blueprint"), 'Filtered Blueprints'!T$3:T5963, 0), 1), 'Filtered Blueprints'!M$3:M5963, 0)), "Catch ❌", "Catch ✔️ "))</f>
        <v>Catch ❌</v>
      </c>
      <c r="H7" s="21" t="str">
        <f t="array" ref="H7">IF(ISBLANK(A7), "", IF(ISERROR(MATCH(INDEX('Filtered Blueprints'!H$3:I5963, MATCH(CONCATENATE(A7, " Blueprint"), 'Filtered Blueprints'!I$3:I5963, 0), 1), 'Filtered Blueprints'!B$3:B5963, 0)), "Impass ❌", "Impass ✔️ "))</f>
        <v>Impass ❌</v>
      </c>
      <c r="I7" s="22" t="s">
        <v>152</v>
      </c>
      <c r="J7" s="23" t="s">
        <v>153</v>
      </c>
    </row>
    <row r="8">
      <c r="A8" s="17" t="s">
        <v>117</v>
      </c>
      <c r="B8" s="18">
        <v>0.0</v>
      </c>
      <c r="C8" s="18">
        <v>5.0</v>
      </c>
      <c r="D8" s="19">
        <v>0.0</v>
      </c>
      <c r="E8" s="20">
        <v>5.0</v>
      </c>
      <c r="F8" s="21" t="str">
        <f>IF(ISBLANK(A8), "", IFERROR(IF(VLOOKUP(CONCATENATE(A8, " Blueprint"),'Filtered Blueprints'!T$3:U5963, 2, FALSE) &gt;= C8, "Surplus ✔️", "Shortage ❌"), "Shortage ❌"))</f>
        <v>Shortage ❌</v>
      </c>
      <c r="G8" s="21" t="str">
        <f t="array" ref="G8">IF(ISBLANK(A8), "", IF(ISERROR(MATCH(INDEX('Filtered Blueprints'!S$3:T5963, MATCH(CONCATENATE(A8, " Blueprint"), 'Filtered Blueprints'!T$3:T5963, 0), 1), 'Filtered Blueprints'!M$3:M5963, 0)), "Catch ❌", "Catch ✔️ "))</f>
        <v>Catch ❌</v>
      </c>
      <c r="H8" s="21" t="str">
        <f t="array" ref="H8">IF(ISBLANK(A8), "", IF(ISERROR(MATCH(INDEX('Filtered Blueprints'!H$3:I5963, MATCH(CONCATENATE(A8, " Blueprint"), 'Filtered Blueprints'!I$3:I5963, 0), 1), 'Filtered Blueprints'!B$3:B5963, 0)), "Impass ❌", "Impass ✔️ "))</f>
        <v>Impass ❌</v>
      </c>
      <c r="I8" s="22" t="s">
        <v>154</v>
      </c>
      <c r="J8" s="23" t="s">
        <v>155</v>
      </c>
    </row>
    <row r="9">
      <c r="A9" s="17" t="s">
        <v>106</v>
      </c>
      <c r="B9" s="18">
        <v>0.0</v>
      </c>
      <c r="C9" s="18">
        <v>10.0</v>
      </c>
      <c r="D9" s="19">
        <v>0.0</v>
      </c>
      <c r="E9" s="20">
        <v>10.0</v>
      </c>
      <c r="F9" s="21" t="str">
        <f>IF(ISBLANK(A9), "", IFERROR(IF(VLOOKUP(CONCATENATE(A9, " Blueprint"),'Filtered Blueprints'!T$3:U5963, 2, FALSE) &gt;= C9, "Surplus ✔️", "Shortage ❌"), "Shortage ❌"))</f>
        <v>Shortage ❌</v>
      </c>
      <c r="G9" s="21" t="str">
        <f t="array" ref="G9">IF(ISBLANK(A9), "", IF(ISERROR(MATCH(INDEX('Filtered Blueprints'!S$3:T5963, MATCH(CONCATENATE(A9, " Blueprint"), 'Filtered Blueprints'!T$3:T5963, 0), 1), 'Filtered Blueprints'!M$3:M5963, 0)), "Catch ❌", "Catch ✔️ "))</f>
        <v>Catch ❌</v>
      </c>
      <c r="H9" s="21" t="str">
        <f t="array" ref="H9">IF(ISBLANK(A9), "", IF(ISERROR(MATCH(INDEX('Filtered Blueprints'!H$3:I5963, MATCH(CONCATENATE(A9, " Blueprint"), 'Filtered Blueprints'!I$3:I5963, 0), 1), 'Filtered Blueprints'!B$3:B5963, 0)), "Impass ❌", "Impass ✔️ "))</f>
        <v>Impass ❌</v>
      </c>
      <c r="I9" s="22" t="s">
        <v>156</v>
      </c>
      <c r="J9" s="23" t="s">
        <v>157</v>
      </c>
    </row>
    <row r="10">
      <c r="A10" s="17" t="s">
        <v>126</v>
      </c>
      <c r="B10" s="18">
        <v>0.0</v>
      </c>
      <c r="C10" s="18">
        <v>15.0</v>
      </c>
      <c r="D10" s="19">
        <v>0.0</v>
      </c>
      <c r="E10" s="20">
        <v>15.0</v>
      </c>
      <c r="F10" s="21" t="str">
        <f>IF(ISBLANK(A10), "", IFERROR(IF(VLOOKUP(CONCATENATE(A10, " Blueprint"),'Filtered Blueprints'!T$3:U5963, 2, FALSE) &gt;= C10, "Surplus ✔️", "Shortage ❌"), "Shortage ❌"))</f>
        <v>Shortage ❌</v>
      </c>
      <c r="G10" s="21" t="str">
        <f t="array" ref="G10">IF(ISBLANK(A10), "", IF(ISERROR(MATCH(INDEX('Filtered Blueprints'!S$3:T5963, MATCH(CONCATENATE(A10, " Blueprint"), 'Filtered Blueprints'!T$3:T5963, 0), 1), 'Filtered Blueprints'!M$3:M5963, 0)), "Catch ❌", "Catch ✔️ "))</f>
        <v>Catch ❌</v>
      </c>
      <c r="H10" s="21" t="str">
        <f t="array" ref="H10">IF(ISBLANK(A10), "", IF(ISERROR(MATCH(INDEX('Filtered Blueprints'!H$3:I5963, MATCH(CONCATENATE(A10, " Blueprint"), 'Filtered Blueprints'!I$3:I5963, 0), 1), 'Filtered Blueprints'!B$3:B5963, 0)), "Impass ❌", "Impass ✔️ "))</f>
        <v>Impass ❌</v>
      </c>
      <c r="I10" s="22"/>
      <c r="J10" s="23"/>
    </row>
    <row r="11">
      <c r="A11" s="17" t="s">
        <v>88</v>
      </c>
      <c r="B11" s="18">
        <v>0.0</v>
      </c>
      <c r="C11" s="18">
        <v>2.0</v>
      </c>
      <c r="D11" s="19">
        <v>0.0</v>
      </c>
      <c r="E11" s="20">
        <v>2.0</v>
      </c>
      <c r="F11" s="21" t="str">
        <f>IF(ISBLANK(A11), "", IFERROR(IF(VLOOKUP(CONCATENATE(A11, " Blueprint"),'Filtered Blueprints'!T$3:U5963, 2, FALSE) &gt;= C11, "Surplus ✔️", "Shortage ❌"), "Shortage ❌"))</f>
        <v>Shortage ❌</v>
      </c>
      <c r="G11" s="21" t="str">
        <f t="array" ref="G11">IF(ISBLANK(A11), "", IF(ISERROR(MATCH(INDEX('Filtered Blueprints'!S$3:T5963, MATCH(CONCATENATE(A11, " Blueprint"), 'Filtered Blueprints'!T$3:T5963, 0), 1), 'Filtered Blueprints'!M$3:M5963, 0)), "Catch ❌", "Catch ✔️ "))</f>
        <v>Catch ❌</v>
      </c>
      <c r="H11" s="21" t="str">
        <f t="array" ref="H11">IF(ISBLANK(A11), "", IF(ISERROR(MATCH(INDEX('Filtered Blueprints'!H$3:I5963, MATCH(CONCATENATE(A11, " Blueprint"), 'Filtered Blueprints'!I$3:I5963, 0), 1), 'Filtered Blueprints'!B$3:B5963, 0)), "Impass ❌", "Impass ✔️ "))</f>
        <v>Impass ❌</v>
      </c>
      <c r="I11" s="22" t="s">
        <v>158</v>
      </c>
      <c r="J11" s="23" t="s">
        <v>159</v>
      </c>
    </row>
    <row r="12">
      <c r="A12" s="17" t="s">
        <v>103</v>
      </c>
      <c r="B12" s="18">
        <v>0.0</v>
      </c>
      <c r="C12" s="18">
        <v>2.0</v>
      </c>
      <c r="D12" s="19">
        <v>0.0</v>
      </c>
      <c r="E12" s="20">
        <v>2.0</v>
      </c>
      <c r="F12" s="21" t="str">
        <f>IF(ISBLANK(A12), "", IFERROR(IF(VLOOKUP(CONCATENATE(A12, " Blueprint"),'Filtered Blueprints'!T$3:U5963, 2, FALSE) &gt;= C12, "Surplus ✔️", "Shortage ❌"), "Shortage ❌"))</f>
        <v>Shortage ❌</v>
      </c>
      <c r="G12" s="21" t="str">
        <f t="array" ref="G12">IF(ISBLANK(A12), "", IF(ISERROR(MATCH(INDEX('Filtered Blueprints'!S$3:T5963, MATCH(CONCATENATE(A12, " Blueprint"), 'Filtered Blueprints'!T$3:T5963, 0), 1), 'Filtered Blueprints'!M$3:M5963, 0)), "Catch ❌", "Catch ✔️ "))</f>
        <v>Catch ❌</v>
      </c>
      <c r="H12" s="21" t="str">
        <f t="array" ref="H12">IF(ISBLANK(A12), "", IF(ISERROR(MATCH(INDEX('Filtered Blueprints'!H$3:I5963, MATCH(CONCATENATE(A12, " Blueprint"), 'Filtered Blueprints'!I$3:I5963, 0), 1), 'Filtered Blueprints'!B$3:B5963, 0)), "Impass ❌", "Impass ✔️ "))</f>
        <v>Impass ❌</v>
      </c>
      <c r="I12" s="22" t="s">
        <v>160</v>
      </c>
      <c r="J12" s="23" t="s">
        <v>161</v>
      </c>
    </row>
    <row r="13">
      <c r="A13" s="17" t="s">
        <v>91</v>
      </c>
      <c r="B13" s="24">
        <v>0.0</v>
      </c>
      <c r="C13" s="18">
        <v>5.0</v>
      </c>
      <c r="D13" s="19">
        <v>0.0</v>
      </c>
      <c r="E13" s="20">
        <v>5.0</v>
      </c>
      <c r="F13" s="21" t="str">
        <f>IF(ISBLANK(A13), "", IFERROR(IF(VLOOKUP(CONCATENATE(A13, " Blueprint"),'Filtered Blueprints'!T$3:U5963, 2, FALSE) &gt;= C13, "Surplus ✔️", "Shortage ❌"), "Shortage ❌"))</f>
        <v>Shortage ❌</v>
      </c>
      <c r="G13" s="21" t="str">
        <f t="array" ref="G13">IF(ISBLANK(A13), "", IF(ISERROR(MATCH(INDEX('Filtered Blueprints'!S$3:T5963, MATCH(CONCATENATE(A13, " Blueprint"), 'Filtered Blueprints'!T$3:T5963, 0), 1), 'Filtered Blueprints'!M$3:M5963, 0)), "Catch ❌", "Catch ✔️ "))</f>
        <v>Catch ❌</v>
      </c>
      <c r="H13" s="21" t="str">
        <f t="array" ref="H13">IF(ISBLANK(A13), "", IF(ISERROR(MATCH(INDEX('Filtered Blueprints'!H$3:I5963, MATCH(CONCATENATE(A13, " Blueprint"), 'Filtered Blueprints'!I$3:I5963, 0), 1), 'Filtered Blueprints'!B$3:B5963, 0)), "Impass ❌", "Impass ✔️ "))</f>
        <v>Impass ❌</v>
      </c>
      <c r="I13" s="22"/>
      <c r="J13" s="27"/>
    </row>
    <row r="14">
      <c r="A14" s="17" t="s">
        <v>121</v>
      </c>
      <c r="B14" s="18">
        <v>0.0</v>
      </c>
      <c r="C14" s="18">
        <v>2.0</v>
      </c>
      <c r="D14" s="19">
        <v>0.0</v>
      </c>
      <c r="E14" s="20">
        <v>2.0</v>
      </c>
      <c r="F14" s="21" t="str">
        <f>IF(ISBLANK(A14), "", IFERROR(IF(VLOOKUP(CONCATENATE(A14, " Blueprint"),'Filtered Blueprints'!T$3:U5963, 2, FALSE) &gt;= C14, "Surplus ✔️", "Shortage ❌"), "Shortage ❌"))</f>
        <v>Shortage ❌</v>
      </c>
      <c r="G14" s="21" t="str">
        <f t="array" ref="G14">IF(ISBLANK(A14), "", IF(ISERROR(MATCH(INDEX('Filtered Blueprints'!S$3:T5963, MATCH(CONCATENATE(A14, " Blueprint"), 'Filtered Blueprints'!T$3:T5963, 0), 1), 'Filtered Blueprints'!M$3:M5963, 0)), "Catch ❌", "Catch ✔️ "))</f>
        <v>Catch ❌</v>
      </c>
      <c r="H14" s="21" t="str">
        <f t="array" ref="H14">IF(ISBLANK(A14), "", IF(ISERROR(MATCH(INDEX('Filtered Blueprints'!H$3:I5963, MATCH(CONCATENATE(A14, " Blueprint"), 'Filtered Blueprints'!I$3:I5963, 0), 1), 'Filtered Blueprints'!B$3:B5963, 0)), "Impass ❌", "Impass ✔️ "))</f>
        <v>Impass ❌</v>
      </c>
      <c r="I14" s="22" t="s">
        <v>162</v>
      </c>
      <c r="J14" s="27"/>
    </row>
    <row r="15">
      <c r="A15" s="17" t="s">
        <v>79</v>
      </c>
      <c r="B15" s="18">
        <v>0.0</v>
      </c>
      <c r="C15" s="18">
        <v>10.0</v>
      </c>
      <c r="D15" s="19">
        <v>0.0</v>
      </c>
      <c r="E15" s="20">
        <v>10.0</v>
      </c>
      <c r="F15" s="21" t="str">
        <f>IF(ISBLANK(A15), "", IFERROR(IF(VLOOKUP(CONCATENATE(A15, " Blueprint"),'Filtered Blueprints'!T$3:U5963, 2, FALSE) &gt;= C15, "Surplus ✔️", "Shortage ❌"), "Shortage ❌"))</f>
        <v>Shortage ❌</v>
      </c>
      <c r="G15" s="21" t="str">
        <f t="array" ref="G15">IF(ISBLANK(A15), "", IF(ISERROR(MATCH(INDEX('Filtered Blueprints'!S$3:T5963, MATCH(CONCATENATE(A15, " Blueprint"), 'Filtered Blueprints'!T$3:T5963, 0), 1), 'Filtered Blueprints'!M$3:M5963, 0)), "Catch ❌", "Catch ✔️ "))</f>
        <v>Catch ❌</v>
      </c>
      <c r="H15" s="21" t="str">
        <f t="array" ref="H15">IF(ISBLANK(A15), "", IF(ISERROR(MATCH(INDEX('Filtered Blueprints'!H$3:I5963, MATCH(CONCATENATE(A15, " Blueprint"), 'Filtered Blueprints'!I$3:I5963, 0), 1), 'Filtered Blueprints'!B$3:B5963, 0)), "Impass ❌", "Impass ✔️ "))</f>
        <v>Impass ❌</v>
      </c>
      <c r="I15" s="22"/>
      <c r="J15" s="23"/>
    </row>
    <row r="16">
      <c r="A16" s="17" t="s">
        <v>115</v>
      </c>
      <c r="B16" s="18">
        <v>0.0</v>
      </c>
      <c r="C16" s="18">
        <v>5.0</v>
      </c>
      <c r="D16" s="19">
        <v>0.0</v>
      </c>
      <c r="E16" s="20">
        <v>5.0</v>
      </c>
      <c r="F16" s="21" t="str">
        <f>IF(ISBLANK(A16), "", IFERROR(IF(VLOOKUP(CONCATENATE(A16, " Blueprint"),'Filtered Blueprints'!T$3:U5963, 2, FALSE) &gt;= C16, "Surplus ✔️", "Shortage ❌"), "Shortage ❌"))</f>
        <v>Shortage ❌</v>
      </c>
      <c r="G16" s="21" t="str">
        <f t="array" ref="G16">IF(ISBLANK(A16), "", IF(ISERROR(MATCH(INDEX('Filtered Blueprints'!S$3:T5963, MATCH(CONCATENATE(A16, " Blueprint"), 'Filtered Blueprints'!T$3:T5963, 0), 1), 'Filtered Blueprints'!M$3:M5963, 0)), "Catch ❌", "Catch ✔️ "))</f>
        <v>Catch ❌</v>
      </c>
      <c r="H16" s="21" t="str">
        <f t="array" ref="H16">IF(ISBLANK(A16), "", IF(ISERROR(MATCH(INDEX('Filtered Blueprints'!H$3:I5963, MATCH(CONCATENATE(A16, " Blueprint"), 'Filtered Blueprints'!I$3:I5963, 0), 1), 'Filtered Blueprints'!B$3:B5963, 0)), "Impass ❌", "Impass ✔️ "))</f>
        <v>Impass ❌</v>
      </c>
      <c r="I16" s="22"/>
      <c r="J16" s="27"/>
    </row>
    <row r="17">
      <c r="A17" s="17" t="s">
        <v>123</v>
      </c>
      <c r="B17" s="18">
        <v>0.0</v>
      </c>
      <c r="C17" s="18">
        <v>25.0</v>
      </c>
      <c r="D17" s="19">
        <v>0.0</v>
      </c>
      <c r="E17" s="20">
        <v>25.0</v>
      </c>
      <c r="F17" s="21" t="str">
        <f>IF(ISBLANK(A17), "", IFERROR(IF(VLOOKUP(CONCATENATE(A17, " Blueprint"),'Filtered Blueprints'!T$3:U5963, 2, FALSE) &gt;= C17, "Surplus ✔️", "Shortage ❌"), "Shortage ❌"))</f>
        <v>Shortage ❌</v>
      </c>
      <c r="G17" s="21" t="str">
        <f t="array" ref="G17">IF(ISBLANK(A17), "", IF(ISERROR(MATCH(INDEX('Filtered Blueprints'!S$3:T5963, MATCH(CONCATENATE(A17, " Blueprint"), 'Filtered Blueprints'!T$3:T5963, 0), 1), 'Filtered Blueprints'!M$3:M5963, 0)), "Catch ❌", "Catch ✔️ "))</f>
        <v>Catch ❌</v>
      </c>
      <c r="H17" s="21" t="str">
        <f t="array" ref="H17">IF(ISBLANK(A17), "", IF(ISERROR(MATCH(INDEX('Filtered Blueprints'!H$3:I5963, MATCH(CONCATENATE(A17, " Blueprint"), 'Filtered Blueprints'!I$3:I5963, 0), 1), 'Filtered Blueprints'!B$3:B5963, 0)), "Impass ❌", "Impass ✔️ "))</f>
        <v>Impass ❌</v>
      </c>
      <c r="I17" s="22"/>
      <c r="J17" s="27"/>
    </row>
    <row r="18">
      <c r="A18" s="17" t="s">
        <v>97</v>
      </c>
      <c r="B18" s="18">
        <v>0.0</v>
      </c>
      <c r="C18" s="18">
        <v>5.0</v>
      </c>
      <c r="D18" s="19">
        <v>0.0</v>
      </c>
      <c r="E18" s="20">
        <v>5.0</v>
      </c>
      <c r="F18" s="21" t="str">
        <f>IF(ISBLANK(A18), "", IFERROR(IF(VLOOKUP(CONCATENATE(A18, " Blueprint"),'Filtered Blueprints'!T$3:U5963, 2, FALSE) &gt;= C18, "Surplus ✔️", "Shortage ❌"), "Shortage ❌"))</f>
        <v>Shortage ❌</v>
      </c>
      <c r="G18" s="21" t="str">
        <f t="array" ref="G18">IF(ISBLANK(A18), "", IF(ISERROR(MATCH(INDEX('Filtered Blueprints'!S$3:T5963, MATCH(CONCATENATE(A18, " Blueprint"), 'Filtered Blueprints'!T$3:T5963, 0), 1), 'Filtered Blueprints'!M$3:M5963, 0)), "Catch ❌", "Catch ✔️ "))</f>
        <v>Catch ❌</v>
      </c>
      <c r="H18" s="21" t="str">
        <f t="array" ref="H18">IF(ISBLANK(A18), "", IF(ISERROR(MATCH(INDEX('Filtered Blueprints'!H$3:I5963, MATCH(CONCATENATE(A18, " Blueprint"), 'Filtered Blueprints'!I$3:I5963, 0), 1), 'Filtered Blueprints'!B$3:B5963, 0)), "Impass ❌", "Impass ✔️ "))</f>
        <v>Impass ❌</v>
      </c>
      <c r="I18" s="22" t="s">
        <v>163</v>
      </c>
      <c r="J18" s="23" t="s">
        <v>164</v>
      </c>
    </row>
    <row r="19">
      <c r="A19" s="17" t="s">
        <v>100</v>
      </c>
      <c r="B19" s="24">
        <v>0.0</v>
      </c>
      <c r="C19" s="18">
        <v>10.0</v>
      </c>
      <c r="D19" s="19">
        <v>0.0</v>
      </c>
      <c r="E19" s="20">
        <v>10.0</v>
      </c>
      <c r="F19" s="21" t="str">
        <f>IF(ISBLANK(A19), "", IFERROR(IF(VLOOKUP(CONCATENATE(A19, " Blueprint"),'Filtered Blueprints'!T$3:U5963, 2, FALSE) &gt;= C19, "Surplus ✔️", "Shortage ❌"), "Shortage ❌"))</f>
        <v>Shortage ❌</v>
      </c>
      <c r="G19" s="21" t="str">
        <f t="array" ref="G19">IF(ISBLANK(A19), "", IF(ISERROR(MATCH(INDEX('Filtered Blueprints'!S$3:T5963, MATCH(CONCATENATE(A19, " Blueprint"), 'Filtered Blueprints'!T$3:T5963, 0), 1), 'Filtered Blueprints'!M$3:M5963, 0)), "Catch ❌", "Catch ✔️ "))</f>
        <v>Catch ❌</v>
      </c>
      <c r="H19" s="21" t="str">
        <f t="array" ref="H19">IF(ISBLANK(A19), "", IF(ISERROR(MATCH(INDEX('Filtered Blueprints'!H$3:I5963, MATCH(CONCATENATE(A19, " Blueprint"), 'Filtered Blueprints'!I$3:I5963, 0), 1), 'Filtered Blueprints'!B$3:B5963, 0)), "Impass ❌", "Impass ✔️ "))</f>
        <v>Impass ❌</v>
      </c>
      <c r="I19" s="22"/>
      <c r="J19" s="27"/>
    </row>
    <row r="20">
      <c r="A20" s="17" t="s">
        <v>111</v>
      </c>
      <c r="B20" s="18">
        <v>0.0</v>
      </c>
      <c r="C20" s="18">
        <v>4.0</v>
      </c>
      <c r="D20" s="19">
        <v>0.0</v>
      </c>
      <c r="E20" s="20">
        <v>4.0</v>
      </c>
      <c r="F20" s="21" t="str">
        <f>IF(ISBLANK(A20), "", IFERROR(IF(VLOOKUP(CONCATENATE(A20, " Blueprint"),'Filtered Blueprints'!T$3:U5963, 2, FALSE) &gt;= C20, "Surplus ✔️", "Shortage ❌"), "Shortage ❌"))</f>
        <v>Shortage ❌</v>
      </c>
      <c r="G20" s="21" t="str">
        <f t="array" ref="G20">IF(ISBLANK(A20), "", IF(ISERROR(MATCH(INDEX('Filtered Blueprints'!S$3:T5963, MATCH(CONCATENATE(A20, " Blueprint"), 'Filtered Blueprints'!T$3:T5963, 0), 1), 'Filtered Blueprints'!M$3:M5963, 0)), "Catch ❌", "Catch ✔️ "))</f>
        <v>Catch ❌</v>
      </c>
      <c r="H20" s="21" t="str">
        <f t="array" ref="H20">IF(ISBLANK(A20), "", IF(ISERROR(MATCH(INDEX('Filtered Blueprints'!H$3:I5963, MATCH(CONCATENATE(A20, " Blueprint"), 'Filtered Blueprints'!I$3:I5963, 0), 1), 'Filtered Blueprints'!B$3:B5963, 0)), "Impass ❌", "Impass ✔️ "))</f>
        <v>Impass ❌</v>
      </c>
      <c r="I20" s="22"/>
      <c r="J20" s="28"/>
    </row>
    <row r="21">
      <c r="A21" s="17" t="s">
        <v>114</v>
      </c>
      <c r="B21" s="18">
        <v>0.0</v>
      </c>
      <c r="C21" s="18">
        <v>10.0</v>
      </c>
      <c r="D21" s="19">
        <v>0.0</v>
      </c>
      <c r="E21" s="20">
        <v>10.0</v>
      </c>
      <c r="F21" s="21" t="str">
        <f>IF(ISBLANK(A21), "", IFERROR(IF(VLOOKUP(CONCATENATE(A21, " Blueprint"),'Filtered Blueprints'!T$3:U5963, 2, FALSE) &gt;= C21, "Surplus ✔️", "Shortage ❌"), "Shortage ❌"))</f>
        <v>Shortage ❌</v>
      </c>
      <c r="G21" s="21" t="str">
        <f t="array" ref="G21">IF(ISBLANK(A21), "", IF(ISERROR(MATCH(INDEX('Filtered Blueprints'!S$3:T5963, MATCH(CONCATENATE(A21, " Blueprint"), 'Filtered Blueprints'!T$3:T5963, 0), 1), 'Filtered Blueprints'!M$3:M5963, 0)), "Catch ❌", "Catch ✔️ "))</f>
        <v>Catch ❌</v>
      </c>
      <c r="H21" s="21" t="str">
        <f t="array" ref="H21">IF(ISBLANK(A21), "", IF(ISERROR(MATCH(INDEX('Filtered Blueprints'!H$3:I5963, MATCH(CONCATENATE(A21, " Blueprint"), 'Filtered Blueprints'!I$3:I5963, 0), 1), 'Filtered Blueprints'!B$3:B5963, 0)), "Impass ❌", "Impass ✔️ "))</f>
        <v>Impass ❌</v>
      </c>
      <c r="I21" s="22"/>
      <c r="J21" s="27"/>
    </row>
    <row r="22">
      <c r="A22" s="17" t="s">
        <v>120</v>
      </c>
      <c r="B22" s="18">
        <v>0.0</v>
      </c>
      <c r="C22" s="18">
        <v>40.0</v>
      </c>
      <c r="D22" s="19">
        <v>0.0</v>
      </c>
      <c r="E22" s="20">
        <v>40.0</v>
      </c>
      <c r="F22" s="21" t="str">
        <f>IF(ISBLANK(A22), "", IFERROR(IF(VLOOKUP(CONCATENATE(A22, " Blueprint"),'Filtered Blueprints'!T$3:U5963, 2, FALSE) &gt;= C22, "Surplus ✔️", "Shortage ❌"), "Shortage ❌"))</f>
        <v>Shortage ❌</v>
      </c>
      <c r="G22" s="21" t="str">
        <f t="array" ref="G22">IF(ISBLANK(A22), "", IF(ISERROR(MATCH(INDEX('Filtered Blueprints'!S$3:T5963, MATCH(CONCATENATE(A22, " Blueprint"), 'Filtered Blueprints'!T$3:T5963, 0), 1), 'Filtered Blueprints'!M$3:M5963, 0)), "Catch ❌", "Catch ✔️ "))</f>
        <v>Catch ❌</v>
      </c>
      <c r="H22" s="21" t="str">
        <f t="array" ref="H22">IF(ISBLANK(A22), "", IF(ISERROR(MATCH(INDEX('Filtered Blueprints'!H$3:I5963, MATCH(CONCATENATE(A22, " Blueprint"), 'Filtered Blueprints'!I$3:I5963, 0), 1), 'Filtered Blueprints'!B$3:B5963, 0)), "Impass ❌", "Impass ✔️ "))</f>
        <v>Impass ❌</v>
      </c>
      <c r="I22" s="22"/>
      <c r="J22" s="27"/>
    </row>
    <row r="23">
      <c r="A23" s="17" t="s">
        <v>129</v>
      </c>
      <c r="B23" s="18">
        <v>0.0</v>
      </c>
      <c r="C23" s="18">
        <v>25.0</v>
      </c>
      <c r="D23" s="19">
        <v>0.0</v>
      </c>
      <c r="E23" s="20">
        <v>25.0</v>
      </c>
      <c r="F23" s="21" t="str">
        <f>IF(ISBLANK(A23), "", IFERROR(IF(VLOOKUP(CONCATENATE(A23, " Blueprint"),'Filtered Blueprints'!T$3:U5963, 2, FALSE) &gt;= C23, "Surplus ✔️", "Shortage ❌"), "Shortage ❌"))</f>
        <v>Shortage ❌</v>
      </c>
      <c r="G23" s="21" t="str">
        <f t="array" ref="G23">IF(ISBLANK(A23), "", IF(ISERROR(MATCH(INDEX('Filtered Blueprints'!S$3:T5963, MATCH(CONCATENATE(A23, " Blueprint"), 'Filtered Blueprints'!T$3:T5963, 0), 1), 'Filtered Blueprints'!M$3:M5963, 0)), "Catch ❌", "Catch ✔️ "))</f>
        <v>Catch ❌</v>
      </c>
      <c r="H23" s="21" t="str">
        <f t="array" ref="H23">IF(ISBLANK(A23), "", IF(ISERROR(MATCH(INDEX('Filtered Blueprints'!H$3:I5963, MATCH(CONCATENATE(A23, " Blueprint"), 'Filtered Blueprints'!I$3:I5963, 0), 1), 'Filtered Blueprints'!B$3:B5963, 0)), "Impass ❌", "Impass ✔️ "))</f>
        <v>Impass ❌</v>
      </c>
      <c r="I23" s="22"/>
      <c r="J23" s="27"/>
    </row>
    <row r="24">
      <c r="A24" s="17"/>
      <c r="B24" s="18" t="s">
        <v>165</v>
      </c>
      <c r="C24" s="18" t="s">
        <v>165</v>
      </c>
      <c r="D24" s="19" t="s">
        <v>165</v>
      </c>
      <c r="E24" s="20" t="s">
        <v>165</v>
      </c>
      <c r="F24" s="21" t="str">
        <f>IF(ISBLANK(A24), "", IFERROR(IF(VLOOKUP(CONCATENATE(A24, " Blueprint"),'Filtered Blueprints'!T$3:U5963, 2, FALSE) &gt;= C24, "Surplus ✔️", "Shortage ❌"), "Shortage ❌"))</f>
        <v/>
      </c>
      <c r="G24" s="21" t="str">
        <f t="array" ref="G24">IF(ISBLANK(A24), "", IF(ISERROR(MATCH(INDEX('Filtered Blueprints'!S$3:T5963, MATCH(CONCATENATE(A24, " Blueprint"), 'Filtered Blueprints'!T$3:T5963, 0), 1), 'Filtered Blueprints'!M$3:M5963, 0)), "Catch ❌", "Catch ✔️ "))</f>
        <v/>
      </c>
      <c r="H24" s="21" t="str">
        <f t="array" ref="H24">IF(ISBLANK(A24), "", IF(ISERROR(MATCH(INDEX('Filtered Blueprints'!H$3:I5963, MATCH(CONCATENATE(A24, " Blueprint"), 'Filtered Blueprints'!I$3:I5963, 0), 1), 'Filtered Blueprints'!B$3:B5963, 0)), "Impass ❌", "Impass ✔️ "))</f>
        <v/>
      </c>
      <c r="I24" s="22"/>
      <c r="J24" s="23"/>
    </row>
    <row r="25">
      <c r="A25" s="17"/>
      <c r="B25" s="24" t="s">
        <v>165</v>
      </c>
      <c r="C25" s="18" t="s">
        <v>165</v>
      </c>
      <c r="D25" s="19" t="s">
        <v>165</v>
      </c>
      <c r="E25" s="20" t="s">
        <v>165</v>
      </c>
      <c r="F25" s="21" t="str">
        <f>IF(ISBLANK(A25), "", IFERROR(IF(VLOOKUP(CONCATENATE(A25, " Blueprint"),'Filtered Blueprints'!T$3:U5963, 2, FALSE) &gt;= C25, "Surplus ✔️", "Shortage ❌"), "Shortage ❌"))</f>
        <v/>
      </c>
      <c r="G25" s="21" t="str">
        <f t="array" ref="G25">IF(ISBLANK(A25), "", IF(ISERROR(MATCH(INDEX('Filtered Blueprints'!S$3:T5963, MATCH(CONCATENATE(A25, " Blueprint"), 'Filtered Blueprints'!T$3:T5963, 0), 1), 'Filtered Blueprints'!M$3:M5963, 0)), "Catch ❌", "Catch ✔️ "))</f>
        <v/>
      </c>
      <c r="H25" s="21" t="str">
        <f t="array" ref="H25">IF(ISBLANK(A25), "", IF(ISERROR(MATCH(INDEX('Filtered Blueprints'!H$3:I5963, MATCH(CONCATENATE(A25, " Blueprint"), 'Filtered Blueprints'!I$3:I5963, 0), 1), 'Filtered Blueprints'!B$3:B5963, 0)), "Impass ❌", "Impass ✔️ "))</f>
        <v/>
      </c>
      <c r="I25" s="22"/>
      <c r="J25" s="27"/>
    </row>
    <row r="26">
      <c r="A26" s="17"/>
      <c r="B26" s="18" t="s">
        <v>165</v>
      </c>
      <c r="C26" s="18" t="s">
        <v>165</v>
      </c>
      <c r="D26" s="19" t="s">
        <v>165</v>
      </c>
      <c r="E26" s="20" t="s">
        <v>165</v>
      </c>
      <c r="F26" s="21" t="str">
        <f>IF(ISBLANK(A26), "", IFERROR(IF(VLOOKUP(CONCATENATE(A26, " Blueprint"),'Filtered Blueprints'!T$3:U5963, 2, FALSE) &gt;= C26, "Surplus ✔️", "Shortage ❌"), "Shortage ❌"))</f>
        <v/>
      </c>
      <c r="G26" s="21" t="str">
        <f t="array" ref="G26">IF(ISBLANK(A26), "", IF(ISERROR(MATCH(INDEX('Filtered Blueprints'!S$3:T5963, MATCH(CONCATENATE(A26, " Blueprint"), 'Filtered Blueprints'!T$3:T5963, 0), 1), 'Filtered Blueprints'!M$3:M5963, 0)), "Catch ❌", "Catch ✔️ "))</f>
        <v/>
      </c>
      <c r="H26" s="21" t="str">
        <f t="array" ref="H26">IF(ISBLANK(A26), "", IF(ISERROR(MATCH(INDEX('Filtered Blueprints'!H$3:I5963, MATCH(CONCATENATE(A26, " Blueprint"), 'Filtered Blueprints'!I$3:I5963, 0), 1), 'Filtered Blueprints'!B$3:B5963, 0)), "Impass ❌", "Impass ✔️ "))</f>
        <v/>
      </c>
      <c r="I26" s="22"/>
      <c r="J26" s="27"/>
    </row>
    <row r="27">
      <c r="A27" s="17"/>
      <c r="B27" s="18" t="s">
        <v>165</v>
      </c>
      <c r="C27" s="18" t="s">
        <v>165</v>
      </c>
      <c r="D27" s="19" t="s">
        <v>165</v>
      </c>
      <c r="E27" s="20" t="s">
        <v>165</v>
      </c>
      <c r="F27" s="21" t="str">
        <f>IF(ISBLANK(A27), "", IFERROR(IF(VLOOKUP(CONCATENATE(A27, " Blueprint"),'Filtered Blueprints'!T$3:U5963, 2, FALSE) &gt;= C27, "Surplus ✔️", "Shortage ❌"), "Shortage ❌"))</f>
        <v/>
      </c>
      <c r="G27" s="21" t="str">
        <f t="array" ref="G27">IF(ISBLANK(A27), "", IF(ISERROR(MATCH(INDEX('Filtered Blueprints'!S$3:T5963, MATCH(CONCATENATE(A27, " Blueprint"), 'Filtered Blueprints'!T$3:T5963, 0), 1), 'Filtered Blueprints'!M$3:M5963, 0)), "Catch ❌", "Catch ✔️ "))</f>
        <v/>
      </c>
      <c r="H27" s="21" t="str">
        <f t="array" ref="H27">IF(ISBLANK(A27), "", IF(ISERROR(MATCH(INDEX('Filtered Blueprints'!H$3:I5963, MATCH(CONCATENATE(A27, " Blueprint"), 'Filtered Blueprints'!I$3:I5963, 0), 1), 'Filtered Blueprints'!B$3:B5963, 0)), "Impass ❌", "Impass ✔️ "))</f>
        <v/>
      </c>
      <c r="I27" s="22"/>
      <c r="J27" s="27"/>
    </row>
    <row r="28">
      <c r="A28" s="17"/>
      <c r="B28" s="18" t="s">
        <v>165</v>
      </c>
      <c r="C28" s="24" t="s">
        <v>165</v>
      </c>
      <c r="D28" s="19" t="s">
        <v>165</v>
      </c>
      <c r="E28" s="20" t="s">
        <v>165</v>
      </c>
      <c r="F28" s="21" t="str">
        <f>IF(ISBLANK(A28), "", IFERROR(IF(VLOOKUP(CONCATENATE(A28, " Blueprint"),'Filtered Blueprints'!T$3:U5963, 2, FALSE) &gt;= C28, "Surplus ✔️", "Shortage ❌"), "Shortage ❌"))</f>
        <v/>
      </c>
      <c r="G28" s="21" t="str">
        <f t="array" ref="G28">IF(ISBLANK(A28), "", IF(ISERROR(MATCH(INDEX('Filtered Blueprints'!S$3:T5963, MATCH(CONCATENATE(A28, " Blueprint"), 'Filtered Blueprints'!T$3:T5963, 0), 1), 'Filtered Blueprints'!M$3:M5963, 0)), "Catch ❌", "Catch ✔️ "))</f>
        <v/>
      </c>
      <c r="H28" s="21" t="str">
        <f t="array" ref="H28">IF(ISBLANK(A28), "", IF(ISERROR(MATCH(INDEX('Filtered Blueprints'!H$3:I5963, MATCH(CONCATENATE(A28, " Blueprint"), 'Filtered Blueprints'!I$3:I5963, 0), 1), 'Filtered Blueprints'!B$3:B5963, 0)), "Impass ❌", "Impass ✔️ "))</f>
        <v/>
      </c>
      <c r="I28" s="22"/>
      <c r="J28" s="27"/>
    </row>
    <row r="29">
      <c r="A29" s="17"/>
      <c r="B29" s="18" t="s">
        <v>165</v>
      </c>
      <c r="C29" s="24" t="s">
        <v>165</v>
      </c>
      <c r="D29" s="19" t="s">
        <v>165</v>
      </c>
      <c r="E29" s="20" t="s">
        <v>165</v>
      </c>
      <c r="F29" s="21" t="str">
        <f>IF(ISBLANK(A29), "", IFERROR(IF(VLOOKUP(CONCATENATE(A29, " Blueprint"),'Filtered Blueprints'!T$3:U5963, 2, FALSE) &gt;= C29, "Surplus ✔️", "Shortage ❌"), "Shortage ❌"))</f>
        <v/>
      </c>
      <c r="G29" s="21" t="str">
        <f t="array" ref="G29">IF(ISBLANK(A29), "", IF(ISERROR(MATCH(INDEX('Filtered Blueprints'!S$3:T5963, MATCH(CONCATENATE(A29, " Blueprint"), 'Filtered Blueprints'!T$3:T5963, 0), 1), 'Filtered Blueprints'!M$3:M5963, 0)), "Catch ❌", "Catch ✔️ "))</f>
        <v/>
      </c>
      <c r="H29" s="21" t="str">
        <f t="array" ref="H29">IF(ISBLANK(A29), "", IF(ISERROR(MATCH(INDEX('Filtered Blueprints'!H$3:I5963, MATCH(CONCATENATE(A29, " Blueprint"), 'Filtered Blueprints'!I$3:I5963, 0), 1), 'Filtered Blueprints'!B$3:B5963, 0)), "Impass ❌", "Impass ✔️ "))</f>
        <v/>
      </c>
      <c r="I29" s="22"/>
      <c r="J29" s="27"/>
    </row>
    <row r="30">
      <c r="A30" s="17"/>
      <c r="B30" s="18" t="s">
        <v>165</v>
      </c>
      <c r="C30" s="18" t="s">
        <v>165</v>
      </c>
      <c r="D30" s="19" t="s">
        <v>165</v>
      </c>
      <c r="E30" s="20" t="s">
        <v>165</v>
      </c>
      <c r="F30" s="21" t="str">
        <f>IF(ISBLANK(A30), "", IFERROR(IF(VLOOKUP(CONCATENATE(A30, " Blueprint"),'Filtered Blueprints'!T$3:U5963, 2, FALSE) &gt;= C30, "Surplus ✔️", "Shortage ❌"), "Shortage ❌"))</f>
        <v/>
      </c>
      <c r="G30" s="21" t="str">
        <f t="array" ref="G30">IF(ISBLANK(A30), "", IF(ISERROR(MATCH(INDEX('Filtered Blueprints'!S$3:T5963, MATCH(CONCATENATE(A30, " Blueprint"), 'Filtered Blueprints'!T$3:T5963, 0), 1), 'Filtered Blueprints'!M$3:M5963, 0)), "Catch ❌", "Catch ✔️ "))</f>
        <v/>
      </c>
      <c r="H30" s="21" t="str">
        <f t="array" ref="H30">IF(ISBLANK(A30), "", IF(ISERROR(MATCH(INDEX('Filtered Blueprints'!H$3:I5963, MATCH(CONCATENATE(A30, " Blueprint"), 'Filtered Blueprints'!I$3:I5963, 0), 1), 'Filtered Blueprints'!B$3:B5963, 0)), "Impass ❌", "Impass ✔️ "))</f>
        <v/>
      </c>
      <c r="I30" s="22"/>
      <c r="J30" s="27"/>
    </row>
    <row r="31">
      <c r="A31" s="17"/>
      <c r="B31" s="18" t="s">
        <v>165</v>
      </c>
      <c r="C31" s="18" t="s">
        <v>165</v>
      </c>
      <c r="D31" s="19" t="s">
        <v>165</v>
      </c>
      <c r="E31" s="20" t="s">
        <v>165</v>
      </c>
      <c r="F31" s="21" t="str">
        <f>IF(ISBLANK(A31), "", IFERROR(IF(VLOOKUP(CONCATENATE(A31, " Blueprint"),'Filtered Blueprints'!T$3:U5963, 2, FALSE) &gt;= C31, "Surplus ✔️", "Shortage ❌"), "Shortage ❌"))</f>
        <v/>
      </c>
      <c r="G31" s="21" t="str">
        <f t="array" ref="G31">IF(ISBLANK(A31), "", IF(ISERROR(MATCH(INDEX('Filtered Blueprints'!S$3:T5963, MATCH(CONCATENATE(A31, " Blueprint"), 'Filtered Blueprints'!T$3:T5963, 0), 1), 'Filtered Blueprints'!M$3:M5963, 0)), "Catch ❌", "Catch ✔️ "))</f>
        <v/>
      </c>
      <c r="H31" s="21" t="str">
        <f t="array" ref="H31">IF(ISBLANK(A31), "", IF(ISERROR(MATCH(INDEX('Filtered Blueprints'!H$3:I5963, MATCH(CONCATENATE(A31, " Blueprint"), 'Filtered Blueprints'!I$3:I5963, 0), 1), 'Filtered Blueprints'!B$3:B5963, 0)), "Impass ❌", "Impass ✔️ "))</f>
        <v/>
      </c>
      <c r="I31" s="26"/>
      <c r="J31" s="27"/>
    </row>
    <row r="32">
      <c r="A32" s="17"/>
      <c r="B32" s="18" t="s">
        <v>165</v>
      </c>
      <c r="C32" s="18" t="s">
        <v>165</v>
      </c>
      <c r="D32" s="19" t="s">
        <v>165</v>
      </c>
      <c r="E32" s="20" t="s">
        <v>165</v>
      </c>
      <c r="F32" s="21" t="str">
        <f>IF(ISBLANK(A32), "", IFERROR(IF(VLOOKUP(CONCATENATE(A32, " Blueprint"),'Filtered Blueprints'!T$3:U5963, 2, FALSE) &gt;= C32, "Surplus ✔️", "Shortage ❌"), "Shortage ❌"))</f>
        <v/>
      </c>
      <c r="G32" s="21" t="str">
        <f t="array" ref="G32">IF(ISBLANK(A32), "", IF(ISERROR(MATCH(INDEX('Filtered Blueprints'!S$3:T5963, MATCH(CONCATENATE(A32, " Blueprint"), 'Filtered Blueprints'!T$3:T5963, 0), 1), 'Filtered Blueprints'!M$3:M5963, 0)), "Catch ❌", "Catch ✔️ "))</f>
        <v/>
      </c>
      <c r="H32" s="21" t="str">
        <f t="array" ref="H32">IF(ISBLANK(A32), "", IF(ISERROR(MATCH(INDEX('Filtered Blueprints'!H$3:I5963, MATCH(CONCATENATE(A32, " Blueprint"), 'Filtered Blueprints'!I$3:I5963, 0), 1), 'Filtered Blueprints'!B$3:B5963, 0)), "Impass ❌", "Impass ✔️ "))</f>
        <v/>
      </c>
      <c r="I32" s="26"/>
      <c r="J32" s="27"/>
    </row>
    <row r="33">
      <c r="A33" s="17"/>
      <c r="B33" s="18" t="s">
        <v>165</v>
      </c>
      <c r="C33" s="18" t="s">
        <v>165</v>
      </c>
      <c r="D33" s="19" t="s">
        <v>165</v>
      </c>
      <c r="E33" s="20" t="s">
        <v>165</v>
      </c>
      <c r="F33" s="21" t="str">
        <f>IF(ISBLANK(A33), "", IFERROR(IF(VLOOKUP(CONCATENATE(A33, " Blueprint"),'Filtered Blueprints'!T$3:U5963, 2, FALSE) &gt;= C33, "Surplus ✔️", "Shortage ❌"), "Shortage ❌"))</f>
        <v/>
      </c>
      <c r="G33" s="21" t="str">
        <f t="array" ref="G33">IF(ISBLANK(A33), "", IF(ISERROR(MATCH(INDEX('Filtered Blueprints'!S$3:T5963, MATCH(CONCATENATE(A33, " Blueprint"), 'Filtered Blueprints'!T$3:T5963, 0), 1), 'Filtered Blueprints'!M$3:M5963, 0)), "Catch ❌", "Catch ✔️ "))</f>
        <v/>
      </c>
      <c r="H33" s="21" t="str">
        <f t="array" ref="H33">IF(ISBLANK(A33), "", IF(ISERROR(MATCH(INDEX('Filtered Blueprints'!H$3:I5963, MATCH(CONCATENATE(A33, " Blueprint"), 'Filtered Blueprints'!I$3:I5963, 0), 1), 'Filtered Blueprints'!B$3:B5963, 0)), "Impass ❌", "Impass ✔️ "))</f>
        <v/>
      </c>
      <c r="I33" s="26"/>
      <c r="J33" s="27"/>
    </row>
    <row r="34">
      <c r="A34" s="17"/>
      <c r="B34" s="18" t="s">
        <v>165</v>
      </c>
      <c r="C34" s="18" t="s">
        <v>165</v>
      </c>
      <c r="D34" s="19" t="s">
        <v>165</v>
      </c>
      <c r="E34" s="20" t="s">
        <v>165</v>
      </c>
      <c r="F34" s="21" t="str">
        <f>IF(ISBLANK(A34), "", IFERROR(IF(VLOOKUP(CONCATENATE(A34, " Blueprint"),'Filtered Blueprints'!T$3:U5963, 2, FALSE) &gt;= C34, "Surplus ✔️", "Shortage ❌"), "Shortage ❌"))</f>
        <v/>
      </c>
      <c r="G34" s="21" t="str">
        <f t="array" ref="G34">IF(ISBLANK(A34), "", IF(ISERROR(MATCH(INDEX('Filtered Blueprints'!S$3:T5963, MATCH(CONCATENATE(A34, " Blueprint"), 'Filtered Blueprints'!T$3:T5963, 0), 1), 'Filtered Blueprints'!M$3:M5963, 0)), "Catch ❌", "Catch ✔️ "))</f>
        <v/>
      </c>
      <c r="H34" s="21" t="str">
        <f t="array" ref="H34">IF(ISBLANK(A34), "", IF(ISERROR(MATCH(INDEX('Filtered Blueprints'!H$3:I5963, MATCH(CONCATENATE(A34, " Blueprint"), 'Filtered Blueprints'!I$3:I5963, 0), 1), 'Filtered Blueprints'!B$3:B5963, 0)), "Impass ❌", "Impass ✔️ "))</f>
        <v/>
      </c>
      <c r="I34" s="26"/>
      <c r="J34" s="27"/>
    </row>
    <row r="35">
      <c r="A35" s="17"/>
      <c r="B35" s="18" t="s">
        <v>165</v>
      </c>
      <c r="C35" s="18" t="s">
        <v>165</v>
      </c>
      <c r="D35" s="19" t="s">
        <v>165</v>
      </c>
      <c r="E35" s="20" t="s">
        <v>165</v>
      </c>
      <c r="F35" s="21" t="str">
        <f>IF(ISBLANK(A35), "", IFERROR(IF(VLOOKUP(CONCATENATE(A35, " Blueprint"),'Filtered Blueprints'!T$3:U5963, 2, FALSE) &gt;= C35, "Surplus ✔️", "Shortage ❌"), "Shortage ❌"))</f>
        <v/>
      </c>
      <c r="G35" s="21" t="str">
        <f t="array" ref="G35">IF(ISBLANK(A35), "", IF(ISERROR(MATCH(INDEX('Filtered Blueprints'!S$3:T5963, MATCH(CONCATENATE(A35, " Blueprint"), 'Filtered Blueprints'!T$3:T5963, 0), 1), 'Filtered Blueprints'!M$3:M5963, 0)), "Catch ❌", "Catch ✔️ "))</f>
        <v/>
      </c>
      <c r="H35" s="21" t="str">
        <f t="array" ref="H35">IF(ISBLANK(A35), "", IF(ISERROR(MATCH(INDEX('Filtered Blueprints'!H$3:I5963, MATCH(CONCATENATE(A35, " Blueprint"), 'Filtered Blueprints'!I$3:I5963, 0), 1), 'Filtered Blueprints'!B$3:B5963, 0)), "Impass ❌", "Impass ✔️ "))</f>
        <v/>
      </c>
      <c r="I35" s="26"/>
      <c r="J35" s="27"/>
    </row>
    <row r="36">
      <c r="A36" s="17"/>
      <c r="B36" s="18" t="s">
        <v>165</v>
      </c>
      <c r="C36" s="18" t="s">
        <v>165</v>
      </c>
      <c r="D36" s="19" t="s">
        <v>165</v>
      </c>
      <c r="E36" s="20" t="s">
        <v>165</v>
      </c>
      <c r="F36" s="21" t="str">
        <f>IF(ISBLANK(A36), "", IFERROR(IF(VLOOKUP(CONCATENATE(A36, " Blueprint"),'Filtered Blueprints'!T$3:U5963, 2, FALSE) &gt;= C36, "Surplus ✔️", "Shortage ❌"), "Shortage ❌"))</f>
        <v/>
      </c>
      <c r="G36" s="21" t="str">
        <f t="array" ref="G36">IF(ISBLANK(A36), "", IF(ISERROR(MATCH(INDEX('Filtered Blueprints'!S$3:T5963, MATCH(CONCATENATE(A36, " Blueprint"), 'Filtered Blueprints'!T$3:T5963, 0), 1), 'Filtered Blueprints'!M$3:M5963, 0)), "Catch ❌", "Catch ✔️ "))</f>
        <v/>
      </c>
      <c r="H36" s="21" t="str">
        <f t="array" ref="H36">IF(ISBLANK(A36), "", IF(ISERROR(MATCH(INDEX('Filtered Blueprints'!H$3:I5963, MATCH(CONCATENATE(A36, " Blueprint"), 'Filtered Blueprints'!I$3:I5963, 0), 1), 'Filtered Blueprints'!B$3:B5963, 0)), "Impass ❌", "Impass ✔️ "))</f>
        <v/>
      </c>
      <c r="I36" s="26"/>
      <c r="J36" s="27"/>
    </row>
    <row r="37">
      <c r="A37" s="17"/>
      <c r="B37" s="18" t="s">
        <v>165</v>
      </c>
      <c r="C37" s="18" t="s">
        <v>165</v>
      </c>
      <c r="D37" s="19" t="s">
        <v>165</v>
      </c>
      <c r="E37" s="20" t="s">
        <v>165</v>
      </c>
      <c r="F37" s="21" t="str">
        <f>IF(ISBLANK(A37), "", IFERROR(IF(VLOOKUP(CONCATENATE(A37, " Blueprint"),'Filtered Blueprints'!T$3:U5963, 2, FALSE) &gt;= C37, "Surplus ✔️", "Shortage ❌"), "Shortage ❌"))</f>
        <v/>
      </c>
      <c r="G37" s="21" t="str">
        <f t="array" ref="G37">IF(ISBLANK(A37), "", IF(ISERROR(MATCH(INDEX('Filtered Blueprints'!S$3:T5963, MATCH(CONCATENATE(A37, " Blueprint"), 'Filtered Blueprints'!T$3:T5963, 0), 1), 'Filtered Blueprints'!M$3:M5963, 0)), "Catch ❌", "Catch ✔️ "))</f>
        <v/>
      </c>
      <c r="H37" s="21" t="str">
        <f t="array" ref="H37">IF(ISBLANK(A37), "", IF(ISERROR(MATCH(INDEX('Filtered Blueprints'!H$3:I5963, MATCH(CONCATENATE(A37, " Blueprint"), 'Filtered Blueprints'!I$3:I5963, 0), 1), 'Filtered Blueprints'!B$3:B5963, 0)), "Impass ❌", "Impass ✔️ "))</f>
        <v/>
      </c>
      <c r="I37" s="26"/>
      <c r="J37" s="27"/>
    </row>
    <row r="38">
      <c r="A38" s="17"/>
      <c r="B38" s="18" t="s">
        <v>165</v>
      </c>
      <c r="C38" s="18" t="s">
        <v>165</v>
      </c>
      <c r="D38" s="19" t="s">
        <v>165</v>
      </c>
      <c r="E38" s="20" t="s">
        <v>165</v>
      </c>
      <c r="F38" s="21" t="str">
        <f>IF(ISBLANK(A38), "", IFERROR(IF(VLOOKUP(CONCATENATE(A38, " Blueprint"),'Filtered Blueprints'!T$3:U5963, 2, FALSE) &gt;= C38, "Surplus ✔️", "Shortage ❌"), "Shortage ❌"))</f>
        <v/>
      </c>
      <c r="G38" s="21" t="str">
        <f t="array" ref="G38">IF(ISBLANK(A38), "", IF(ISERROR(MATCH(INDEX('Filtered Blueprints'!S$3:T5963, MATCH(CONCATENATE(A38, " Blueprint"), 'Filtered Blueprints'!T$3:T5963, 0), 1), 'Filtered Blueprints'!M$3:M5963, 0)), "Catch ❌", "Catch ✔️ "))</f>
        <v/>
      </c>
      <c r="H38" s="21" t="str">
        <f t="array" ref="H38">IF(ISBLANK(A38), "", IF(ISERROR(MATCH(INDEX('Filtered Blueprints'!H$3:I5963, MATCH(CONCATENATE(A38, " Blueprint"), 'Filtered Blueprints'!I$3:I5963, 0), 1), 'Filtered Blueprints'!B$3:B5963, 0)), "Impass ❌", "Impass ✔️ "))</f>
        <v/>
      </c>
      <c r="I38" s="26"/>
      <c r="J38" s="27"/>
    </row>
    <row r="39">
      <c r="A39" s="17"/>
      <c r="B39" s="18" t="s">
        <v>165</v>
      </c>
      <c r="C39" s="18" t="s">
        <v>165</v>
      </c>
      <c r="D39" s="19" t="s">
        <v>165</v>
      </c>
      <c r="E39" s="20" t="s">
        <v>165</v>
      </c>
      <c r="F39" s="21" t="str">
        <f>IF(ISBLANK(A39), "", IFERROR(IF(VLOOKUP(CONCATENATE(A39, " Blueprint"),'Filtered Blueprints'!T$3:U5963, 2, FALSE) &gt;= C39, "Surplus ✔️", "Shortage ❌"), "Shortage ❌"))</f>
        <v/>
      </c>
      <c r="G39" s="29" t="str">
        <f t="array" ref="G39">IF(ISBLANK(A39), "", IF(ISERROR(MATCH(INDEX('Filtered Blueprints'!S$3:T5963, MATCH(CONCATENATE(A39, " Blueprint"), 'Filtered Blueprints'!T$3:T5963, 0), 1), 'Filtered Blueprints'!M$3:M5963, 0)), "Catch ❌", "Catch ✔️ "))</f>
        <v/>
      </c>
      <c r="H39" s="21" t="str">
        <f t="array" ref="H39">IF(ISBLANK(A39), "", IF(ISERROR(MATCH(INDEX('Filtered Blueprints'!H$3:I5963, MATCH(CONCATENATE(A39, " Blueprint"), 'Filtered Blueprints'!I$3:I5963, 0), 1), 'Filtered Blueprints'!B$3:B5963, 0)), "Impass ❌", "Impass ✔️ "))</f>
        <v/>
      </c>
      <c r="I39" s="26"/>
      <c r="J39" s="27"/>
    </row>
    <row r="40">
      <c r="A40" s="17"/>
      <c r="B40" s="18" t="s">
        <v>165</v>
      </c>
      <c r="C40" s="18" t="s">
        <v>165</v>
      </c>
      <c r="D40" s="19" t="s">
        <v>165</v>
      </c>
      <c r="E40" s="20" t="s">
        <v>165</v>
      </c>
      <c r="F40" s="21" t="str">
        <f>IF(ISBLANK(A40), "", IFERROR(IF(VLOOKUP(CONCATENATE(A40, " Blueprint"),'Filtered Blueprints'!T$3:U5963, 2, FALSE) &gt;= C40, "Surplus ✔️", "Shortage ❌"), "Shortage ❌"))</f>
        <v/>
      </c>
      <c r="G40" s="29" t="str">
        <f t="array" ref="G40">IF(ISBLANK(A40), "", IF(ISERROR(MATCH(INDEX('Filtered Blueprints'!S$3:T5963, MATCH(CONCATENATE(A40, " Blueprint"), 'Filtered Blueprints'!T$3:T5963, 0), 1), 'Filtered Blueprints'!M$3:M5963, 0)), "Catch ❌", "Catch ✔️ "))</f>
        <v/>
      </c>
      <c r="H40" s="21" t="str">
        <f t="array" ref="H40">IF(ISBLANK(A40), "", IF(ISERROR(MATCH(INDEX('Filtered Blueprints'!H$3:I5963, MATCH(CONCATENATE(A40, " Blueprint"), 'Filtered Blueprints'!I$3:I5963, 0), 1), 'Filtered Blueprints'!B$3:B5963, 0)), "Impass ❌", "Impass ✔️ "))</f>
        <v/>
      </c>
      <c r="I40" s="26"/>
      <c r="J40" s="27"/>
    </row>
    <row r="41">
      <c r="A41" s="17"/>
      <c r="B41" s="18" t="s">
        <v>165</v>
      </c>
      <c r="C41" s="18" t="s">
        <v>165</v>
      </c>
      <c r="D41" s="19" t="s">
        <v>165</v>
      </c>
      <c r="E41" s="20" t="s">
        <v>165</v>
      </c>
      <c r="F41" s="21" t="str">
        <f>IF(ISBLANK(A41), "", IFERROR(IF(VLOOKUP(CONCATENATE(A41, " Blueprint"),'Filtered Blueprints'!T$3:U5963, 2, FALSE) &gt;= C41, "Surplus ✔️", "Shortage ❌"), "Shortage ❌"))</f>
        <v/>
      </c>
      <c r="G41" s="29" t="str">
        <f t="array" ref="G41">IF(ISBLANK(A41), "", IF(ISERROR(MATCH(INDEX('Filtered Blueprints'!S$3:T5963, MATCH(CONCATENATE(A41, " Blueprint"), 'Filtered Blueprints'!T$3:T5963, 0), 1), 'Filtered Blueprints'!M$3:M5963, 0)), "Catch ❌", "Catch ✔️ "))</f>
        <v/>
      </c>
      <c r="H41" s="21" t="str">
        <f t="array" ref="H41">IF(ISBLANK(A41), "", IF(ISERROR(MATCH(INDEX('Filtered Blueprints'!H$3:I5963, MATCH(CONCATENATE(A41, " Blueprint"), 'Filtered Blueprints'!I$3:I5963, 0), 1), 'Filtered Blueprints'!B$3:B5963, 0)), "Impass ❌", "Impass ✔️ "))</f>
        <v/>
      </c>
      <c r="I41" s="26"/>
      <c r="J41" s="27"/>
    </row>
    <row r="42">
      <c r="A42" s="17"/>
      <c r="B42" s="18" t="s">
        <v>165</v>
      </c>
      <c r="C42" s="18" t="s">
        <v>165</v>
      </c>
      <c r="D42" s="19" t="s">
        <v>165</v>
      </c>
      <c r="E42" s="20" t="s">
        <v>165</v>
      </c>
      <c r="F42" s="21" t="str">
        <f>IF(ISBLANK(A42), "", IFERROR(IF(VLOOKUP(CONCATENATE(A42, " Blueprint"),'Filtered Blueprints'!T$3:U5963, 2, FALSE) &gt;= C42, "Surplus ✔️", "Shortage ❌"), "Shortage ❌"))</f>
        <v/>
      </c>
      <c r="G42" s="29" t="str">
        <f t="array" ref="G42">IF(ISBLANK(A42), "", IF(ISERROR(MATCH(INDEX('Filtered Blueprints'!S$3:T5963, MATCH(CONCATENATE(A42, " Blueprint"), 'Filtered Blueprints'!T$3:T5963, 0), 1), 'Filtered Blueprints'!M$3:M5963, 0)), "Catch ❌", "Catch ✔️ "))</f>
        <v/>
      </c>
      <c r="H42" s="21" t="str">
        <f t="array" ref="H42">IF(ISBLANK(A42), "", IF(ISERROR(MATCH(INDEX('Filtered Blueprints'!H$3:I5963, MATCH(CONCATENATE(A42, " Blueprint"), 'Filtered Blueprints'!I$3:I5963, 0), 1), 'Filtered Blueprints'!B$3:B5963, 0)), "Impass ❌", "Impass ✔️ "))</f>
        <v/>
      </c>
      <c r="I42" s="26"/>
      <c r="J42" s="27"/>
    </row>
    <row r="43">
      <c r="A43" s="17"/>
      <c r="B43" s="18" t="s">
        <v>165</v>
      </c>
      <c r="C43" s="18" t="s">
        <v>165</v>
      </c>
      <c r="D43" s="19" t="s">
        <v>165</v>
      </c>
      <c r="E43" s="20" t="s">
        <v>165</v>
      </c>
      <c r="F43" s="21" t="str">
        <f>IF(ISBLANK(A43), "", IFERROR(IF(VLOOKUP(CONCATENATE(A43, " Blueprint"),'Filtered Blueprints'!T$3:U5963, 2, FALSE) &gt;= C43, "Surplus ✔️", "Shortage ❌"), "Shortage ❌"))</f>
        <v/>
      </c>
      <c r="G43" s="29" t="str">
        <f t="array" ref="G43">IF(ISBLANK(A43), "", IF(ISERROR(MATCH(INDEX('Filtered Blueprints'!S$3:T5963, MATCH(CONCATENATE(A43, " Blueprint"), 'Filtered Blueprints'!T$3:T5963, 0), 1), 'Filtered Blueprints'!M$3:M5963, 0)), "Catch ❌", "Catch ✔️ "))</f>
        <v/>
      </c>
      <c r="H43" s="21" t="str">
        <f t="array" ref="H43">IF(ISBLANK(A43), "", IF(ISERROR(MATCH(INDEX('Filtered Blueprints'!H$3:I5963, MATCH(CONCATENATE(A43, " Blueprint"), 'Filtered Blueprints'!I$3:I5963, 0), 1), 'Filtered Blueprints'!B$3:B5963, 0)), "Impass ❌", "Impass ✔️ "))</f>
        <v/>
      </c>
      <c r="I43" s="26"/>
      <c r="J43" s="27"/>
    </row>
    <row r="44">
      <c r="A44" s="17"/>
      <c r="B44" s="18" t="s">
        <v>165</v>
      </c>
      <c r="C44" s="18" t="s">
        <v>165</v>
      </c>
      <c r="D44" s="19" t="s">
        <v>165</v>
      </c>
      <c r="E44" s="20" t="s">
        <v>165</v>
      </c>
      <c r="F44" s="21" t="str">
        <f>IF(ISBLANK(A44), "", IFERROR(IF(VLOOKUP(CONCATENATE(A44, " Blueprint"),'Filtered Blueprints'!T$3:U5963, 2, FALSE) &gt;= C44, "Surplus ✔️", "Shortage ❌"), "Shortage ❌"))</f>
        <v/>
      </c>
      <c r="G44" s="29" t="str">
        <f t="array" ref="G44">IF(ISBLANK(A44), "", IF(ISERROR(MATCH(INDEX('Filtered Blueprints'!S$3:T5963, MATCH(CONCATENATE(A44, " Blueprint"), 'Filtered Blueprints'!T$3:T5963, 0), 1), 'Filtered Blueprints'!M$3:M5963, 0)), "Catch ❌", "Catch ✔️ "))</f>
        <v/>
      </c>
      <c r="H44" s="21" t="str">
        <f t="array" ref="H44">IF(ISBLANK(A44), "", IF(ISERROR(MATCH(INDEX('Filtered Blueprints'!H$3:I5963, MATCH(CONCATENATE(A44, " Blueprint"), 'Filtered Blueprints'!I$3:I5963, 0), 1), 'Filtered Blueprints'!B$3:B5963, 0)), "Impass ❌", "Impass ✔️ "))</f>
        <v/>
      </c>
      <c r="I44" s="26"/>
      <c r="J44" s="27"/>
    </row>
    <row r="45">
      <c r="A45" s="17"/>
      <c r="B45" s="18" t="s">
        <v>165</v>
      </c>
      <c r="C45" s="18" t="s">
        <v>165</v>
      </c>
      <c r="D45" s="19" t="s">
        <v>165</v>
      </c>
      <c r="E45" s="20" t="s">
        <v>165</v>
      </c>
      <c r="F45" s="21" t="str">
        <f>IF(ISBLANK(A45), "", IFERROR(IF(VLOOKUP(CONCATENATE(A45, " Blueprint"),'Filtered Blueprints'!T$3:U5963, 2, FALSE) &gt;= C45, "Surplus ✔️", "Shortage ❌"), "Shortage ❌"))</f>
        <v/>
      </c>
      <c r="G45" s="29" t="str">
        <f t="array" ref="G45">IF(ISBLANK(A45), "", IF(ISERROR(MATCH(INDEX('Filtered Blueprints'!S$3:T5963, MATCH(CONCATENATE(A45, " Blueprint"), 'Filtered Blueprints'!T$3:T5963, 0), 1), 'Filtered Blueprints'!M$3:M5963, 0)), "Catch ❌", "Catch ✔️ "))</f>
        <v/>
      </c>
      <c r="H45" s="21" t="str">
        <f t="array" ref="H45">IF(ISBLANK(A45), "", IF(ISERROR(MATCH(INDEX('Filtered Blueprints'!H$3:I5963, MATCH(CONCATENATE(A45, " Blueprint"), 'Filtered Blueprints'!I$3:I5963, 0), 1), 'Filtered Blueprints'!B$3:B5963, 0)), "Impass ❌", "Impass ✔️ "))</f>
        <v/>
      </c>
      <c r="I45" s="26"/>
      <c r="J45" s="27"/>
    </row>
    <row r="46">
      <c r="A46" s="17"/>
      <c r="B46" s="18" t="s">
        <v>165</v>
      </c>
      <c r="C46" s="18" t="s">
        <v>165</v>
      </c>
      <c r="D46" s="19" t="s">
        <v>165</v>
      </c>
      <c r="E46" s="20" t="s">
        <v>165</v>
      </c>
      <c r="F46" s="21" t="str">
        <f>IF(ISBLANK(A46), "", IFERROR(IF(VLOOKUP(CONCATENATE(A46, " Blueprint"),'Filtered Blueprints'!T$3:U5963, 2, FALSE) &gt;= C46, "Surplus ✔️", "Shortage ❌"), "Shortage ❌"))</f>
        <v/>
      </c>
      <c r="G46" s="29" t="str">
        <f t="array" ref="G46">IF(ISBLANK(A46), "", IF(ISERROR(MATCH(INDEX('Filtered Blueprints'!S$3:T5963, MATCH(CONCATENATE(A46, " Blueprint"), 'Filtered Blueprints'!T$3:T5963, 0), 1), 'Filtered Blueprints'!M$3:M5963, 0)), "Catch ❌", "Catch ✔️ "))</f>
        <v/>
      </c>
      <c r="H46" s="21" t="str">
        <f t="array" ref="H46">IF(ISBLANK(A46), "", IF(ISERROR(MATCH(INDEX('Filtered Blueprints'!H$3:I5963, MATCH(CONCATENATE(A46, " Blueprint"), 'Filtered Blueprints'!I$3:I5963, 0), 1), 'Filtered Blueprints'!B$3:B5963, 0)), "Impass ❌", "Impass ✔️ "))</f>
        <v/>
      </c>
      <c r="I46" s="26"/>
      <c r="J46" s="27"/>
    </row>
    <row r="47">
      <c r="A47" s="17"/>
      <c r="B47" s="18" t="s">
        <v>165</v>
      </c>
      <c r="C47" s="18" t="s">
        <v>165</v>
      </c>
      <c r="D47" s="19" t="s">
        <v>165</v>
      </c>
      <c r="E47" s="20" t="s">
        <v>165</v>
      </c>
      <c r="F47" s="21" t="str">
        <f>IF(ISBLANK(A47), "", IFERROR(IF(VLOOKUP(CONCATENATE(A47, " Blueprint"),'Filtered Blueprints'!T$3:U5963, 2, FALSE) &gt;= C47, "Surplus ✔️", "Shortage ❌"), "Shortage ❌"))</f>
        <v/>
      </c>
      <c r="G47" s="29" t="str">
        <f t="array" ref="G47">IF(ISBLANK(A47), "", IF(ISERROR(MATCH(INDEX('Filtered Blueprints'!S$3:T5963, MATCH(CONCATENATE(A47, " Blueprint"), 'Filtered Blueprints'!T$3:T5963, 0), 1), 'Filtered Blueprints'!M$3:M5963, 0)), "Catch ❌", "Catch ✔️ "))</f>
        <v/>
      </c>
      <c r="H47" s="21" t="str">
        <f t="array" ref="H47">IF(ISBLANK(A47), "", IF(ISERROR(MATCH(INDEX('Filtered Blueprints'!H$3:I5963, MATCH(CONCATENATE(A47, " Blueprint"), 'Filtered Blueprints'!I$3:I5963, 0), 1), 'Filtered Blueprints'!B$3:B5963, 0)), "Impass ❌", "Impass ✔️ "))</f>
        <v/>
      </c>
      <c r="I47" s="26"/>
      <c r="J47" s="27"/>
    </row>
    <row r="48">
      <c r="A48" s="17"/>
      <c r="B48" s="18" t="s">
        <v>165</v>
      </c>
      <c r="C48" s="18" t="s">
        <v>165</v>
      </c>
      <c r="D48" s="19" t="s">
        <v>165</v>
      </c>
      <c r="E48" s="20" t="s">
        <v>165</v>
      </c>
      <c r="F48" s="21" t="str">
        <f>IF(ISBLANK(A48), "", IFERROR(IF(VLOOKUP(CONCATENATE(A48, " Blueprint"),'Filtered Blueprints'!T$3:U5963, 2, FALSE) &gt;= C48, "Surplus ✔️", "Shortage ❌"), "Shortage ❌"))</f>
        <v/>
      </c>
      <c r="G48" s="29" t="str">
        <f t="array" ref="G48">IF(ISBLANK(A48), "", IF(ISERROR(MATCH(INDEX('Filtered Blueprints'!S$3:T5963, MATCH(CONCATENATE(A48, " Blueprint"), 'Filtered Blueprints'!T$3:T5963, 0), 1), 'Filtered Blueprints'!M$3:M5963, 0)), "Catch ❌", "Catch ✔️ "))</f>
        <v/>
      </c>
      <c r="H48" s="21" t="str">
        <f t="array" ref="H48">IF(ISBLANK(A48), "", IF(ISERROR(MATCH(INDEX('Filtered Blueprints'!H$3:I5963, MATCH(CONCATENATE(A48, " Blueprint"), 'Filtered Blueprints'!I$3:I5963, 0), 1), 'Filtered Blueprints'!B$3:B5963, 0)), "Impass ❌", "Impass ✔️ "))</f>
        <v/>
      </c>
      <c r="I48" s="26"/>
      <c r="J48" s="27"/>
    </row>
    <row r="49">
      <c r="A49" s="17"/>
      <c r="B49" s="18" t="s">
        <v>165</v>
      </c>
      <c r="C49" s="18" t="s">
        <v>165</v>
      </c>
      <c r="D49" s="19" t="s">
        <v>165</v>
      </c>
      <c r="E49" s="20" t="s">
        <v>165</v>
      </c>
      <c r="F49" s="21" t="str">
        <f>IF(ISBLANK(A49), "", IFERROR(IF(VLOOKUP(CONCATENATE(A49, " Blueprint"),'Filtered Blueprints'!T$3:U5963, 2, FALSE) &gt;= C49, "Surplus ✔️", "Shortage ❌"), "Shortage ❌"))</f>
        <v/>
      </c>
      <c r="G49" s="29" t="str">
        <f t="array" ref="G49">IF(ISBLANK(A49), "", IF(ISERROR(MATCH(INDEX('Filtered Blueprints'!S$3:T5963, MATCH(CONCATENATE(A49, " Blueprint"), 'Filtered Blueprints'!T$3:T5963, 0), 1), 'Filtered Blueprints'!M$3:M5963, 0)), "Catch ❌", "Catch ✔️ "))</f>
        <v/>
      </c>
      <c r="H49" s="21" t="str">
        <f t="array" ref="H49">IF(ISBLANK(A49), "", IF(ISERROR(MATCH(INDEX('Filtered Blueprints'!H$3:I5963, MATCH(CONCATENATE(A49, " Blueprint"), 'Filtered Blueprints'!I$3:I5963, 0), 1), 'Filtered Blueprints'!B$3:B5963, 0)), "Impass ❌", "Impass ✔️ "))</f>
        <v/>
      </c>
      <c r="I49" s="26"/>
      <c r="J49" s="27"/>
    </row>
    <row r="50">
      <c r="A50" s="17"/>
      <c r="B50" s="18" t="s">
        <v>165</v>
      </c>
      <c r="C50" s="18" t="s">
        <v>165</v>
      </c>
      <c r="D50" s="19" t="s">
        <v>165</v>
      </c>
      <c r="E50" s="20" t="s">
        <v>165</v>
      </c>
      <c r="F50" s="21" t="str">
        <f>IF(ISBLANK(A50), "", IFERROR(IF(VLOOKUP(CONCATENATE(A50, " Blueprint"),'Filtered Blueprints'!T$3:U5963, 2, FALSE) &gt;= C50, "Surplus ✔️", "Shortage ❌"), "Shortage ❌"))</f>
        <v/>
      </c>
      <c r="G50" s="29" t="str">
        <f t="array" ref="G50">IF(ISBLANK(A50), "", IF(ISERROR(MATCH(INDEX('Filtered Blueprints'!S$3:T5963, MATCH(CONCATENATE(A50, " Blueprint"), 'Filtered Blueprints'!T$3:T5963, 0), 1), 'Filtered Blueprints'!M$3:M5963, 0)), "Catch ❌", "Catch ✔️ "))</f>
        <v/>
      </c>
      <c r="H50" s="21" t="str">
        <f t="array" ref="H50">IF(ISBLANK(A50), "", IF(ISERROR(MATCH(INDEX('Filtered Blueprints'!H$3:I5963, MATCH(CONCATENATE(A50, " Blueprint"), 'Filtered Blueprints'!I$3:I5963, 0), 1), 'Filtered Blueprints'!B$3:B5963, 0)), "Impass ❌", "Impass ✔️ "))</f>
        <v/>
      </c>
      <c r="I50" s="26"/>
      <c r="J50" s="27"/>
    </row>
    <row r="51">
      <c r="A51" s="17"/>
      <c r="B51" s="18" t="s">
        <v>165</v>
      </c>
      <c r="C51" s="18" t="s">
        <v>165</v>
      </c>
      <c r="D51" s="19" t="s">
        <v>165</v>
      </c>
      <c r="E51" s="20" t="s">
        <v>165</v>
      </c>
      <c r="F51" s="21" t="str">
        <f>IF(ISBLANK(A51), "", IFERROR(IF(VLOOKUP(CONCATENATE(A51, " Blueprint"),'Filtered Blueprints'!T$3:U5963, 2, FALSE) &gt;= C51, "Surplus ✔️", "Shortage ❌"), "Shortage ❌"))</f>
        <v/>
      </c>
      <c r="G51" s="29" t="str">
        <f t="array" ref="G51">IF(ISBLANK(A51), "", IF(ISERROR(MATCH(INDEX('Filtered Blueprints'!S$3:T5963, MATCH(CONCATENATE(A51, " Blueprint"), 'Filtered Blueprints'!T$3:T5963, 0), 1), 'Filtered Blueprints'!M$3:M5963, 0)), "Catch ❌", "Catch ✔️ "))</f>
        <v/>
      </c>
      <c r="H51" s="21" t="str">
        <f t="array" ref="H51">IF(ISBLANK(A51), "", IF(ISERROR(MATCH(INDEX('Filtered Blueprints'!H$3:I5963, MATCH(CONCATENATE(A51, " Blueprint"), 'Filtered Blueprints'!I$3:I5963, 0), 1), 'Filtered Blueprints'!B$3:B5963, 0)), "Impass ❌", "Impass ✔️ "))</f>
        <v/>
      </c>
      <c r="I51" s="26"/>
      <c r="J51" s="27"/>
    </row>
    <row r="52">
      <c r="A52" s="17"/>
      <c r="B52" s="18" t="s">
        <v>165</v>
      </c>
      <c r="C52" s="18" t="s">
        <v>165</v>
      </c>
      <c r="D52" s="19" t="s">
        <v>165</v>
      </c>
      <c r="E52" s="20" t="s">
        <v>165</v>
      </c>
      <c r="F52" s="21" t="str">
        <f>IF(ISBLANK(A52), "", IFERROR(IF(VLOOKUP(CONCATENATE(A52, " Blueprint"),'Filtered Blueprints'!T$3:U5963, 2, FALSE) &gt;= C52, "Surplus ✔️", "Shortage ❌"), "Shortage ❌"))</f>
        <v/>
      </c>
      <c r="G52" s="29" t="str">
        <f t="array" ref="G52">IF(ISBLANK(A52), "", IF(ISERROR(MATCH(INDEX('Filtered Blueprints'!S$3:T5963, MATCH(CONCATENATE(A52, " Blueprint"), 'Filtered Blueprints'!T$3:T5963, 0), 1), 'Filtered Blueprints'!M$3:M5963, 0)), "Catch ❌", "Catch ✔️ "))</f>
        <v/>
      </c>
      <c r="H52" s="21" t="str">
        <f t="array" ref="H52">IF(ISBLANK(A52), "", IF(ISERROR(MATCH(INDEX('Filtered Blueprints'!H$3:I5963, MATCH(CONCATENATE(A52, " Blueprint"), 'Filtered Blueprints'!I$3:I5963, 0), 1), 'Filtered Blueprints'!B$3:B5963, 0)), "Impass ❌", "Impass ✔️ "))</f>
        <v/>
      </c>
      <c r="I52" s="26"/>
      <c r="J52" s="27"/>
    </row>
    <row r="53">
      <c r="A53" s="17"/>
      <c r="B53" s="18" t="s">
        <v>165</v>
      </c>
      <c r="C53" s="18" t="s">
        <v>165</v>
      </c>
      <c r="D53" s="19" t="s">
        <v>165</v>
      </c>
      <c r="E53" s="20" t="s">
        <v>165</v>
      </c>
      <c r="F53" s="21" t="str">
        <f>IF(ISBLANK(A53), "", IFERROR(IF(VLOOKUP(CONCATENATE(A53, " Blueprint"),'Filtered Blueprints'!T$3:U5963, 2, FALSE) &gt;= C53, "Surplus ✔️", "Shortage ❌"), "Shortage ❌"))</f>
        <v/>
      </c>
      <c r="G53" s="29" t="str">
        <f t="array" ref="G53">IF(ISBLANK(A53), "", IF(ISERROR(MATCH(INDEX('Filtered Blueprints'!S$3:T5963, MATCH(CONCATENATE(A53, " Blueprint"), 'Filtered Blueprints'!T$3:T5963, 0), 1), 'Filtered Blueprints'!M$3:M5963, 0)), "Catch ❌", "Catch ✔️ "))</f>
        <v/>
      </c>
      <c r="H53" s="21" t="str">
        <f t="array" ref="H53">IF(ISBLANK(A53), "", IF(ISERROR(MATCH(INDEX('Filtered Blueprints'!H$3:I5963, MATCH(CONCATENATE(A53, " Blueprint"), 'Filtered Blueprints'!I$3:I5963, 0), 1), 'Filtered Blueprints'!B$3:B5963, 0)), "Impass ❌", "Impass ✔️ "))</f>
        <v/>
      </c>
      <c r="I53" s="26"/>
      <c r="J53" s="27"/>
    </row>
    <row r="54">
      <c r="A54" s="17"/>
      <c r="B54" s="18" t="s">
        <v>165</v>
      </c>
      <c r="C54" s="18" t="s">
        <v>165</v>
      </c>
      <c r="D54" s="19" t="s">
        <v>165</v>
      </c>
      <c r="E54" s="20" t="s">
        <v>165</v>
      </c>
      <c r="F54" s="21" t="str">
        <f>IF(ISBLANK(A54), "", IFERROR(IF(VLOOKUP(CONCATENATE(A54, " Blueprint"),'Filtered Blueprints'!T$3:U5963, 2, FALSE) &gt;= C54, "Surplus ✔️", "Shortage ❌"), "Shortage ❌"))</f>
        <v/>
      </c>
      <c r="G54" s="29" t="str">
        <f t="array" ref="G54">IF(ISBLANK(A54), "", IF(ISERROR(MATCH(INDEX('Filtered Blueprints'!S$3:T5963, MATCH(CONCATENATE(A54, " Blueprint"), 'Filtered Blueprints'!T$3:T5963, 0), 1), 'Filtered Blueprints'!M$3:M5963, 0)), "Catch ❌", "Catch ✔️ "))</f>
        <v/>
      </c>
      <c r="H54" s="21" t="str">
        <f t="array" ref="H54">IF(ISBLANK(A54), "", IF(ISERROR(MATCH(INDEX('Filtered Blueprints'!H$3:I5963, MATCH(CONCATENATE(A54, " Blueprint"), 'Filtered Blueprints'!I$3:I5963, 0), 1), 'Filtered Blueprints'!B$3:B5963, 0)), "Impass ❌", "Impass ✔️ "))</f>
        <v/>
      </c>
      <c r="I54" s="26"/>
      <c r="J54" s="27"/>
    </row>
    <row r="55">
      <c r="A55" s="17"/>
      <c r="B55" s="18" t="s">
        <v>165</v>
      </c>
      <c r="C55" s="18" t="s">
        <v>165</v>
      </c>
      <c r="D55" s="19" t="s">
        <v>165</v>
      </c>
      <c r="E55" s="20" t="s">
        <v>165</v>
      </c>
      <c r="F55" s="21" t="str">
        <f>IF(ISBLANK(A55), "", IFERROR(IF(VLOOKUP(CONCATENATE(A55, " Blueprint"),'Filtered Blueprints'!T$3:U5963, 2, FALSE) &gt;= C55, "Surplus ✔️", "Shortage ❌"), "Shortage ❌"))</f>
        <v/>
      </c>
      <c r="G55" s="29" t="str">
        <f t="array" ref="G55">IF(ISBLANK(A55), "", IF(ISERROR(MATCH(INDEX('Filtered Blueprints'!S$3:T5963, MATCH(CONCATENATE(A55, " Blueprint"), 'Filtered Blueprints'!T$3:T5963, 0), 1), 'Filtered Blueprints'!M$3:M5963, 0)), "Catch ❌", "Catch ✔️ "))</f>
        <v/>
      </c>
      <c r="H55" s="21" t="str">
        <f t="array" ref="H55">IF(ISBLANK(A55), "", IF(ISERROR(MATCH(INDEX('Filtered Blueprints'!H$3:I5963, MATCH(CONCATENATE(A55, " Blueprint"), 'Filtered Blueprints'!I$3:I5963, 0), 1), 'Filtered Blueprints'!B$3:B5963, 0)), "Impass ❌", "Impass ✔️ "))</f>
        <v/>
      </c>
      <c r="I55" s="26"/>
      <c r="J55" s="27"/>
    </row>
    <row r="56">
      <c r="A56" s="17"/>
      <c r="B56" s="18" t="s">
        <v>165</v>
      </c>
      <c r="C56" s="18" t="s">
        <v>165</v>
      </c>
      <c r="D56" s="19" t="s">
        <v>165</v>
      </c>
      <c r="E56" s="20" t="s">
        <v>165</v>
      </c>
      <c r="F56" s="21" t="str">
        <f>IF(ISBLANK(A56), "", IFERROR(IF(VLOOKUP(CONCATENATE(A56, " Blueprint"),'Filtered Blueprints'!T$3:U5963, 2, FALSE) &gt;= C56, "Surplus ✔️", "Shortage ❌"), "Shortage ❌"))</f>
        <v/>
      </c>
      <c r="G56" s="29" t="str">
        <f t="array" ref="G56">IF(ISBLANK(A56), "", IF(ISERROR(MATCH(INDEX('Filtered Blueprints'!S$3:T5963, MATCH(CONCATENATE(A56, " Blueprint"), 'Filtered Blueprints'!T$3:T5963, 0), 1), 'Filtered Blueprints'!M$3:M5963, 0)), "Catch ❌", "Catch ✔️ "))</f>
        <v/>
      </c>
      <c r="H56" s="21" t="str">
        <f t="array" ref="H56">IF(ISBLANK(A56), "", IF(ISERROR(MATCH(INDEX('Filtered Blueprints'!H$3:I5963, MATCH(CONCATENATE(A56, " Blueprint"), 'Filtered Blueprints'!I$3:I5963, 0), 1), 'Filtered Blueprints'!B$3:B5963, 0)), "Impass ❌", "Impass ✔️ "))</f>
        <v/>
      </c>
      <c r="I56" s="26"/>
      <c r="J56" s="27"/>
    </row>
    <row r="57">
      <c r="A57" s="17"/>
      <c r="B57" s="18" t="s">
        <v>165</v>
      </c>
      <c r="C57" s="18" t="s">
        <v>165</v>
      </c>
      <c r="D57" s="19" t="s">
        <v>165</v>
      </c>
      <c r="E57" s="20" t="s">
        <v>165</v>
      </c>
      <c r="F57" s="21" t="str">
        <f>IF(ISBLANK(A57), "", IFERROR(IF(VLOOKUP(CONCATENATE(A57, " Blueprint"),'Filtered Blueprints'!T$3:U5963, 2, FALSE) &gt;= C57, "Surplus ✔️", "Shortage ❌"), "Shortage ❌"))</f>
        <v/>
      </c>
      <c r="G57" s="29" t="str">
        <f t="array" ref="G57">IF(ISBLANK(A57), "", IF(ISERROR(MATCH(INDEX('Filtered Blueprints'!S$3:T5963, MATCH(CONCATENATE(A57, " Blueprint"), 'Filtered Blueprints'!T$3:T5963, 0), 1), 'Filtered Blueprints'!M$3:M5963, 0)), "Catch ❌", "Catch ✔️ "))</f>
        <v/>
      </c>
      <c r="H57" s="21" t="str">
        <f t="array" ref="H57">IF(ISBLANK(A57), "", IF(ISERROR(MATCH(INDEX('Filtered Blueprints'!H$3:I5963, MATCH(CONCATENATE(A57, " Blueprint"), 'Filtered Blueprints'!I$3:I5963, 0), 1), 'Filtered Blueprints'!B$3:B5963, 0)), "Impass ❌", "Impass ✔️ "))</f>
        <v/>
      </c>
      <c r="I57" s="26"/>
      <c r="J57" s="27"/>
    </row>
    <row r="58">
      <c r="A58" s="17"/>
      <c r="B58" s="18" t="s">
        <v>165</v>
      </c>
      <c r="C58" s="18" t="s">
        <v>165</v>
      </c>
      <c r="D58" s="19" t="s">
        <v>165</v>
      </c>
      <c r="E58" s="20" t="s">
        <v>165</v>
      </c>
      <c r="F58" s="21" t="str">
        <f>IF(ISBLANK(A58), "", IFERROR(IF(VLOOKUP(CONCATENATE(A58, " Blueprint"),'Filtered Blueprints'!T$3:U5963, 2, FALSE) &gt;= C58, "Surplus ✔️", "Shortage ❌"), "Shortage ❌"))</f>
        <v/>
      </c>
      <c r="G58" s="29" t="str">
        <f t="array" ref="G58">IF(ISBLANK(A58), "", IF(ISERROR(MATCH(INDEX('Filtered Blueprints'!S$3:T5963, MATCH(CONCATENATE(A58, " Blueprint"), 'Filtered Blueprints'!T$3:T5963, 0), 1), 'Filtered Blueprints'!M$3:M5963, 0)), "Catch ❌", "Catch ✔️ "))</f>
        <v/>
      </c>
      <c r="H58" s="21" t="str">
        <f t="array" ref="H58">IF(ISBLANK(A58), "", IF(ISERROR(MATCH(INDEX('Filtered Blueprints'!H$3:I5963, MATCH(CONCATENATE(A58, " Blueprint"), 'Filtered Blueprints'!I$3:I5963, 0), 1), 'Filtered Blueprints'!B$3:B5963, 0)), "Impass ❌", "Impass ✔️ "))</f>
        <v/>
      </c>
      <c r="I58" s="26"/>
      <c r="J58" s="27"/>
    </row>
    <row r="59">
      <c r="A59" s="17"/>
      <c r="B59" s="18" t="s">
        <v>165</v>
      </c>
      <c r="C59" s="18" t="s">
        <v>165</v>
      </c>
      <c r="D59" s="19" t="s">
        <v>165</v>
      </c>
      <c r="E59" s="20" t="s">
        <v>165</v>
      </c>
      <c r="F59" s="21" t="str">
        <f>IF(ISBLANK(A59), "", IFERROR(IF(VLOOKUP(CONCATENATE(A59, " Blueprint"),'Filtered Blueprints'!T$3:U5963, 2, FALSE) &gt;= C59, "Surplus ✔️", "Shortage ❌"), "Shortage ❌"))</f>
        <v/>
      </c>
      <c r="G59" s="29" t="str">
        <f t="array" ref="G59">IF(ISBLANK(A59), "", IF(ISERROR(MATCH(INDEX('Filtered Blueprints'!S$3:T5963, MATCH(CONCATENATE(A59, " Blueprint"), 'Filtered Blueprints'!T$3:T5963, 0), 1), 'Filtered Blueprints'!M$3:M5963, 0)), "Catch ❌", "Catch ✔️ "))</f>
        <v/>
      </c>
      <c r="H59" s="21" t="str">
        <f t="array" ref="H59">IF(ISBLANK(A59), "", IF(ISERROR(MATCH(INDEX('Filtered Blueprints'!H$3:I5963, MATCH(CONCATENATE(A59, " Blueprint"), 'Filtered Blueprints'!I$3:I5963, 0), 1), 'Filtered Blueprints'!B$3:B5963, 0)), "Impass ❌", "Impass ✔️ "))</f>
        <v/>
      </c>
      <c r="I59" s="26"/>
      <c r="J59" s="27"/>
    </row>
    <row r="60">
      <c r="A60" s="17"/>
      <c r="B60" s="18" t="s">
        <v>165</v>
      </c>
      <c r="C60" s="18" t="s">
        <v>165</v>
      </c>
      <c r="D60" s="19" t="s">
        <v>165</v>
      </c>
      <c r="E60" s="20" t="s">
        <v>165</v>
      </c>
      <c r="F60" s="21" t="str">
        <f>IF(ISBLANK(A60), "", IFERROR(IF(VLOOKUP(CONCATENATE(A60, " Blueprint"),'Filtered Blueprints'!T$3:U5963, 2, FALSE) &gt;= C60, "Surplus ✔️", "Shortage ❌"), "Shortage ❌"))</f>
        <v/>
      </c>
      <c r="G60" s="29" t="str">
        <f t="array" ref="G60">IF(ISBLANK(A60), "", IF(ISERROR(MATCH(INDEX('Filtered Blueprints'!S$3:T5963, MATCH(CONCATENATE(A60, " Blueprint"), 'Filtered Blueprints'!T$3:T5963, 0), 1), 'Filtered Blueprints'!M$3:M5963, 0)), "Catch ❌", "Catch ✔️ "))</f>
        <v/>
      </c>
      <c r="H60" s="21" t="str">
        <f t="array" ref="H60">IF(ISBLANK(A60), "", IF(ISERROR(MATCH(INDEX('Filtered Blueprints'!H$3:I5963, MATCH(CONCATENATE(A60, " Blueprint"), 'Filtered Blueprints'!I$3:I5963, 0), 1), 'Filtered Blueprints'!B$3:B5963, 0)), "Impass ❌", "Impass ✔️ "))</f>
        <v/>
      </c>
      <c r="I60" s="26"/>
      <c r="J60" s="27"/>
    </row>
    <row r="61">
      <c r="A61" s="17"/>
      <c r="B61" s="18" t="s">
        <v>165</v>
      </c>
      <c r="C61" s="18" t="s">
        <v>165</v>
      </c>
      <c r="D61" s="19" t="s">
        <v>165</v>
      </c>
      <c r="E61" s="20" t="s">
        <v>165</v>
      </c>
      <c r="F61" s="21" t="str">
        <f>IF(ISBLANK(A61), "", IFERROR(IF(VLOOKUP(CONCATENATE(A61, " Blueprint"),'Filtered Blueprints'!T$3:U5963, 2, FALSE) &gt;= C61, "Surplus ✔️", "Shortage ❌"), "Shortage ❌"))</f>
        <v/>
      </c>
      <c r="G61" s="29" t="str">
        <f t="array" ref="G61">IF(ISBLANK(A61), "", IF(ISERROR(MATCH(INDEX('Filtered Blueprints'!S$3:T5963, MATCH(CONCATENATE(A61, " Blueprint"), 'Filtered Blueprints'!T$3:T5963, 0), 1), 'Filtered Blueprints'!M$3:M5963, 0)), "Catch ❌", "Catch ✔️ "))</f>
        <v/>
      </c>
      <c r="H61" s="21" t="str">
        <f t="array" ref="H61">IF(ISBLANK(A61), "", IF(ISERROR(MATCH(INDEX('Filtered Blueprints'!H$3:I5963, MATCH(CONCATENATE(A61, " Blueprint"), 'Filtered Blueprints'!I$3:I5963, 0), 1), 'Filtered Blueprints'!B$3:B5963, 0)), "Impass ❌", "Impass ✔️ "))</f>
        <v/>
      </c>
      <c r="I61" s="26"/>
      <c r="J61" s="27"/>
    </row>
    <row r="62">
      <c r="A62" s="17"/>
      <c r="B62" s="18" t="s">
        <v>165</v>
      </c>
      <c r="C62" s="18" t="s">
        <v>165</v>
      </c>
      <c r="D62" s="19" t="s">
        <v>165</v>
      </c>
      <c r="E62" s="20" t="s">
        <v>165</v>
      </c>
      <c r="F62" s="21" t="str">
        <f>IF(ISBLANK(A62), "", IFERROR(IF(VLOOKUP(CONCATENATE(A62, " Blueprint"),'Filtered Blueprints'!T$3:U5963, 2, FALSE) &gt;= C62, "Surplus ✔️", "Shortage ❌"), "Shortage ❌"))</f>
        <v/>
      </c>
      <c r="G62" s="29" t="str">
        <f t="array" ref="G62">IF(ISBLANK(A62), "", IF(ISERROR(MATCH(INDEX('Filtered Blueprints'!S$3:T5963, MATCH(CONCATENATE(A62, " Blueprint"), 'Filtered Blueprints'!T$3:T5963, 0), 1), 'Filtered Blueprints'!M$3:M5963, 0)), "Catch ❌", "Catch ✔️ "))</f>
        <v/>
      </c>
      <c r="H62" s="21" t="str">
        <f t="array" ref="H62">IF(ISBLANK(A62), "", IF(ISERROR(MATCH(INDEX('Filtered Blueprints'!H$3:I5963, MATCH(CONCATENATE(A62, " Blueprint"), 'Filtered Blueprints'!I$3:I5963, 0), 1), 'Filtered Blueprints'!B$3:B5963, 0)), "Impass ❌", "Impass ✔️ "))</f>
        <v/>
      </c>
      <c r="I62" s="26"/>
      <c r="J62" s="27"/>
    </row>
    <row r="63">
      <c r="A63" s="17"/>
      <c r="B63" s="18" t="s">
        <v>165</v>
      </c>
      <c r="C63" s="18" t="s">
        <v>165</v>
      </c>
      <c r="D63" s="19" t="s">
        <v>165</v>
      </c>
      <c r="E63" s="20" t="s">
        <v>165</v>
      </c>
      <c r="F63" s="21" t="str">
        <f>IF(ISBLANK(A63), "", IFERROR(IF(VLOOKUP(CONCATENATE(A63, " Blueprint"),'Filtered Blueprints'!T$3:U5963, 2, FALSE) &gt;= C63, "Surplus ✔️", "Shortage ❌"), "Shortage ❌"))</f>
        <v/>
      </c>
      <c r="G63" s="29" t="str">
        <f t="array" ref="G63">IF(ISBLANK(A63), "", IF(ISERROR(MATCH(INDEX('Filtered Blueprints'!S$3:T5963, MATCH(CONCATENATE(A63, " Blueprint"), 'Filtered Blueprints'!T$3:T5963, 0), 1), 'Filtered Blueprints'!M$3:M5963, 0)), "Catch ❌", "Catch ✔️ "))</f>
        <v/>
      </c>
      <c r="H63" s="21" t="str">
        <f t="array" ref="H63">IF(ISBLANK(A63), "", IF(ISERROR(MATCH(INDEX('Filtered Blueprints'!H$3:I5963, MATCH(CONCATENATE(A63, " Blueprint"), 'Filtered Blueprints'!I$3:I5963, 0), 1), 'Filtered Blueprints'!B$3:B5963, 0)), "Impass ❌", "Impass ✔️ "))</f>
        <v/>
      </c>
      <c r="I63" s="26"/>
      <c r="J63" s="27"/>
    </row>
    <row r="64">
      <c r="A64" s="17"/>
      <c r="B64" s="18" t="s">
        <v>165</v>
      </c>
      <c r="C64" s="18" t="s">
        <v>165</v>
      </c>
      <c r="D64" s="19" t="s">
        <v>165</v>
      </c>
      <c r="E64" s="20" t="s">
        <v>165</v>
      </c>
      <c r="F64" s="21" t="str">
        <f>IF(ISBLANK(A64), "", IFERROR(IF(VLOOKUP(CONCATENATE(A64, " Blueprint"),'Filtered Blueprints'!T$3:U5963, 2, FALSE) &gt;= C64, "Surplus ✔️", "Shortage ❌"), "Shortage ❌"))</f>
        <v/>
      </c>
      <c r="G64" s="29" t="str">
        <f t="array" ref="G64">IF(ISBLANK(A64), "", IF(ISERROR(MATCH(INDEX('Filtered Blueprints'!S$3:T5963, MATCH(CONCATENATE(A64, " Blueprint"), 'Filtered Blueprints'!T$3:T5963, 0), 1), 'Filtered Blueprints'!M$3:M5963, 0)), "Catch ❌", "Catch ✔️ "))</f>
        <v/>
      </c>
      <c r="H64" s="21" t="str">
        <f t="array" ref="H64">IF(ISBLANK(A64), "", IF(ISERROR(MATCH(INDEX('Filtered Blueprints'!H$3:I5963, MATCH(CONCATENATE(A64, " Blueprint"), 'Filtered Blueprints'!I$3:I5963, 0), 1), 'Filtered Blueprints'!B$3:B5963, 0)), "Impass ❌", "Impass ✔️ "))</f>
        <v/>
      </c>
      <c r="I64" s="26"/>
      <c r="J64" s="27"/>
    </row>
    <row r="65">
      <c r="A65" s="17"/>
      <c r="B65" s="18" t="s">
        <v>165</v>
      </c>
      <c r="C65" s="18" t="s">
        <v>165</v>
      </c>
      <c r="D65" s="19" t="s">
        <v>165</v>
      </c>
      <c r="E65" s="20" t="s">
        <v>165</v>
      </c>
      <c r="F65" s="21" t="str">
        <f>IF(ISBLANK(A65), "", IFERROR(IF(VLOOKUP(CONCATENATE(A65, " Blueprint"),'Filtered Blueprints'!T$3:U5963, 2, FALSE) &gt;= C65, "Surplus ✔️", "Shortage ❌"), "Shortage ❌"))</f>
        <v/>
      </c>
      <c r="G65" s="29" t="str">
        <f t="array" ref="G65">IF(ISBLANK(A65), "", IF(ISERROR(MATCH(INDEX('Filtered Blueprints'!S$3:T5963, MATCH(CONCATENATE(A65, " Blueprint"), 'Filtered Blueprints'!T$3:T5963, 0), 1), 'Filtered Blueprints'!M$3:M5963, 0)), "Catch ❌", "Catch ✔️ "))</f>
        <v/>
      </c>
      <c r="H65" s="21" t="str">
        <f t="array" ref="H65">IF(ISBLANK(A65), "", IF(ISERROR(MATCH(INDEX('Filtered Blueprints'!H$3:I5963, MATCH(CONCATENATE(A65, " Blueprint"), 'Filtered Blueprints'!I$3:I5963, 0), 1), 'Filtered Blueprints'!B$3:B5963, 0)), "Impass ❌", "Impass ✔️ "))</f>
        <v/>
      </c>
      <c r="I65" s="26"/>
      <c r="J65" s="27"/>
    </row>
    <row r="66">
      <c r="A66" s="17"/>
      <c r="B66" s="18" t="s">
        <v>165</v>
      </c>
      <c r="C66" s="18" t="s">
        <v>165</v>
      </c>
      <c r="D66" s="19" t="s">
        <v>165</v>
      </c>
      <c r="E66" s="20" t="s">
        <v>165</v>
      </c>
      <c r="F66" s="21" t="str">
        <f>IF(ISBLANK(A66), "", IFERROR(IF(VLOOKUP(CONCATENATE(A66, " Blueprint"),'Filtered Blueprints'!T$3:U5963, 2, FALSE) &gt;= C66, "Surplus ✔️", "Shortage ❌"), "Shortage ❌"))</f>
        <v/>
      </c>
      <c r="G66" s="29" t="str">
        <f t="array" ref="G66">IF(ISBLANK(A66), "", IF(ISERROR(MATCH(INDEX('Filtered Blueprints'!S$3:T5963, MATCH(CONCATENATE(A66, " Blueprint"), 'Filtered Blueprints'!T$3:T5963, 0), 1), 'Filtered Blueprints'!M$3:M5963, 0)), "Catch ❌", "Catch ✔️ "))</f>
        <v/>
      </c>
      <c r="H66" s="21" t="str">
        <f t="array" ref="H66">IF(ISBLANK(A66), "", IF(ISERROR(MATCH(INDEX('Filtered Blueprints'!H$3:I5963, MATCH(CONCATENATE(A66, " Blueprint"), 'Filtered Blueprints'!I$3:I5963, 0), 1), 'Filtered Blueprints'!B$3:B5963, 0)), "Impass ❌", "Impass ✔️ "))</f>
        <v/>
      </c>
      <c r="I66" s="26"/>
      <c r="J66" s="27"/>
    </row>
    <row r="67">
      <c r="A67" s="17"/>
      <c r="B67" s="18" t="s">
        <v>165</v>
      </c>
      <c r="C67" s="18" t="s">
        <v>165</v>
      </c>
      <c r="D67" s="19" t="s">
        <v>165</v>
      </c>
      <c r="E67" s="20" t="s">
        <v>165</v>
      </c>
      <c r="F67" s="21" t="str">
        <f>IF(ISBLANK(A67), "", IFERROR(IF(VLOOKUP(CONCATENATE(A67, " Blueprint"),'Filtered Blueprints'!T$3:U5963, 2, FALSE) &gt;= C67, "Surplus ✔️", "Shortage ❌"), "Shortage ❌"))</f>
        <v/>
      </c>
      <c r="G67" s="29" t="str">
        <f t="array" ref="G67">IF(ISBLANK(A67), "", IF(ISERROR(MATCH(INDEX('Filtered Blueprints'!S$3:T5963, MATCH(CONCATENATE(A67, " Blueprint"), 'Filtered Blueprints'!T$3:T5963, 0), 1), 'Filtered Blueprints'!M$3:M5963, 0)), "Catch ❌", "Catch ✔️ "))</f>
        <v/>
      </c>
      <c r="H67" s="21" t="str">
        <f t="array" ref="H67">IF(ISBLANK(A67), "", IF(ISERROR(MATCH(INDEX('Filtered Blueprints'!H$3:I5963, MATCH(CONCATENATE(A67, " Blueprint"), 'Filtered Blueprints'!I$3:I5963, 0), 1), 'Filtered Blueprints'!B$3:B5963, 0)), "Impass ❌", "Impass ✔️ "))</f>
        <v/>
      </c>
      <c r="I67" s="26"/>
      <c r="J67" s="27"/>
    </row>
    <row r="68">
      <c r="A68" s="17"/>
      <c r="B68" s="18" t="s">
        <v>165</v>
      </c>
      <c r="C68" s="18" t="s">
        <v>165</v>
      </c>
      <c r="D68" s="19" t="s">
        <v>165</v>
      </c>
      <c r="E68" s="20" t="s">
        <v>165</v>
      </c>
      <c r="F68" s="21" t="str">
        <f>IF(ISBLANK(A68), "", IFERROR(IF(VLOOKUP(CONCATENATE(A68, " Blueprint"),'Filtered Blueprints'!T$3:U5963, 2, FALSE) &gt;= C68, "Surplus ✔️", "Shortage ❌"), "Shortage ❌"))</f>
        <v/>
      </c>
      <c r="G68" s="29" t="str">
        <f t="array" ref="G68">IF(ISBLANK(A68), "", IF(ISERROR(MATCH(INDEX('Filtered Blueprints'!S$3:T5963, MATCH(CONCATENATE(A68, " Blueprint"), 'Filtered Blueprints'!T$3:T5963, 0), 1), 'Filtered Blueprints'!M$3:M5963, 0)), "Catch ❌", "Catch ✔️ "))</f>
        <v/>
      </c>
      <c r="H68" s="21" t="str">
        <f t="array" ref="H68">IF(ISBLANK(A68), "", IF(ISERROR(MATCH(INDEX('Filtered Blueprints'!H$3:I5963, MATCH(CONCATENATE(A68, " Blueprint"), 'Filtered Blueprints'!I$3:I5963, 0), 1), 'Filtered Blueprints'!B$3:B5963, 0)), "Impass ❌", "Impass ✔️ "))</f>
        <v/>
      </c>
      <c r="I68" s="26"/>
      <c r="J68" s="27"/>
    </row>
    <row r="69">
      <c r="A69" s="17"/>
      <c r="B69" s="18" t="s">
        <v>165</v>
      </c>
      <c r="C69" s="18" t="s">
        <v>165</v>
      </c>
      <c r="D69" s="19" t="s">
        <v>165</v>
      </c>
      <c r="E69" s="20" t="s">
        <v>165</v>
      </c>
      <c r="F69" s="21" t="str">
        <f>IF(ISBLANK(A69), "", IFERROR(IF(VLOOKUP(CONCATENATE(A69, " Blueprint"),'Filtered Blueprints'!T$3:U5963, 2, FALSE) &gt;= C69, "Surplus ✔️", "Shortage ❌"), "Shortage ❌"))</f>
        <v/>
      </c>
      <c r="G69" s="29" t="str">
        <f t="array" ref="G69">IF(ISBLANK(A69), "", IF(ISERROR(MATCH(INDEX('Filtered Blueprints'!S$3:T5963, MATCH(CONCATENATE(A69, " Blueprint"), 'Filtered Blueprints'!T$3:T5963, 0), 1), 'Filtered Blueprints'!M$3:M5963, 0)), "Catch ❌", "Catch ✔️ "))</f>
        <v/>
      </c>
      <c r="H69" s="21" t="str">
        <f t="array" ref="H69">IF(ISBLANK(A69), "", IF(ISERROR(MATCH(INDEX('Filtered Blueprints'!H$3:I5963, MATCH(CONCATENATE(A69, " Blueprint"), 'Filtered Blueprints'!I$3:I5963, 0), 1), 'Filtered Blueprints'!B$3:B5963, 0)), "Impass ❌", "Impass ✔️ "))</f>
        <v/>
      </c>
      <c r="I69" s="26"/>
      <c r="J69" s="27"/>
    </row>
    <row r="70">
      <c r="A70" s="17"/>
      <c r="B70" s="18" t="s">
        <v>165</v>
      </c>
      <c r="C70" s="18" t="s">
        <v>165</v>
      </c>
      <c r="D70" s="19" t="s">
        <v>165</v>
      </c>
      <c r="E70" s="20" t="s">
        <v>165</v>
      </c>
      <c r="F70" s="21" t="str">
        <f>IF(ISBLANK(A70), "", IFERROR(IF(VLOOKUP(CONCATENATE(A70, " Blueprint"),'Filtered Blueprints'!T$3:U5963, 2, FALSE) &gt;= C70, "Surplus ✔️", "Shortage ❌"), "Shortage ❌"))</f>
        <v/>
      </c>
      <c r="G70" s="29" t="str">
        <f t="array" ref="G70">IF(ISBLANK(A70), "", IF(ISERROR(MATCH(INDEX('Filtered Blueprints'!S$3:T5963, MATCH(CONCATENATE(A70, " Blueprint"), 'Filtered Blueprints'!T$3:T5963, 0), 1), 'Filtered Blueprints'!M$3:M5963, 0)), "Catch ❌", "Catch ✔️ "))</f>
        <v/>
      </c>
      <c r="H70" s="21" t="str">
        <f t="array" ref="H70">IF(ISBLANK(A70), "", IF(ISERROR(MATCH(INDEX('Filtered Blueprints'!H$3:I5963, MATCH(CONCATENATE(A70, " Blueprint"), 'Filtered Blueprints'!I$3:I5963, 0), 1), 'Filtered Blueprints'!B$3:B5963, 0)), "Impass ❌", "Impass ✔️ "))</f>
        <v/>
      </c>
      <c r="I70" s="26"/>
      <c r="J70" s="27"/>
    </row>
    <row r="71">
      <c r="A71" s="17"/>
      <c r="B71" s="18" t="s">
        <v>165</v>
      </c>
      <c r="C71" s="18" t="s">
        <v>165</v>
      </c>
      <c r="D71" s="19" t="s">
        <v>165</v>
      </c>
      <c r="E71" s="20" t="s">
        <v>165</v>
      </c>
      <c r="F71" s="21" t="str">
        <f>IF(ISBLANK(A71), "", IFERROR(IF(VLOOKUP(CONCATENATE(A71, " Blueprint"),'Filtered Blueprints'!T$3:U5963, 2, FALSE) &gt;= C71, "Surplus ✔️", "Shortage ❌"), "Shortage ❌"))</f>
        <v/>
      </c>
      <c r="G71" s="29" t="str">
        <f t="array" ref="G71">IF(ISBLANK(A71), "", IF(ISERROR(MATCH(INDEX('Filtered Blueprints'!S$3:T5963, MATCH(CONCATENATE(A71, " Blueprint"), 'Filtered Blueprints'!T$3:T5963, 0), 1), 'Filtered Blueprints'!M$3:M5963, 0)), "Catch ❌", "Catch ✔️ "))</f>
        <v/>
      </c>
      <c r="H71" s="21" t="str">
        <f t="array" ref="H71">IF(ISBLANK(A71), "", IF(ISERROR(MATCH(INDEX('Filtered Blueprints'!H$3:I5963, MATCH(CONCATENATE(A71, " Blueprint"), 'Filtered Blueprints'!I$3:I5963, 0), 1), 'Filtered Blueprints'!B$3:B5963, 0)), "Impass ❌", "Impass ✔️ "))</f>
        <v/>
      </c>
      <c r="I71" s="26"/>
      <c r="J71" s="27"/>
    </row>
    <row r="72">
      <c r="A72" s="17"/>
      <c r="B72" s="18" t="s">
        <v>165</v>
      </c>
      <c r="C72" s="18" t="s">
        <v>165</v>
      </c>
      <c r="D72" s="19" t="s">
        <v>165</v>
      </c>
      <c r="E72" s="20" t="s">
        <v>165</v>
      </c>
      <c r="F72" s="21" t="str">
        <f>IF(ISBLANK(A72), "", IFERROR(IF(VLOOKUP(CONCATENATE(A72, " Blueprint"),'Filtered Blueprints'!T$3:U5963, 2, FALSE) &gt;= C72, "Surplus ✔️", "Shortage ❌"), "Shortage ❌"))</f>
        <v/>
      </c>
      <c r="G72" s="29" t="str">
        <f t="array" ref="G72">IF(ISBLANK(A72), "", IF(ISERROR(MATCH(INDEX('Filtered Blueprints'!S$3:T5963, MATCH(CONCATENATE(A72, " Blueprint"), 'Filtered Blueprints'!T$3:T5963, 0), 1), 'Filtered Blueprints'!M$3:M5963, 0)), "Catch ❌", "Catch ✔️ "))</f>
        <v/>
      </c>
      <c r="H72" s="21" t="str">
        <f t="array" ref="H72">IF(ISBLANK(A72), "", IF(ISERROR(MATCH(INDEX('Filtered Blueprints'!H$3:I5963, MATCH(CONCATENATE(A72, " Blueprint"), 'Filtered Blueprints'!I$3:I5963, 0), 1), 'Filtered Blueprints'!B$3:B5963, 0)), "Impass ❌", "Impass ✔️ "))</f>
        <v/>
      </c>
      <c r="I72" s="26"/>
      <c r="J72" s="27"/>
    </row>
    <row r="73">
      <c r="A73" s="17"/>
      <c r="B73" s="18" t="s">
        <v>165</v>
      </c>
      <c r="C73" s="18" t="s">
        <v>165</v>
      </c>
      <c r="D73" s="19" t="s">
        <v>165</v>
      </c>
      <c r="E73" s="20" t="s">
        <v>165</v>
      </c>
      <c r="F73" s="21" t="str">
        <f>IF(ISBLANK(A73), "", IFERROR(IF(VLOOKUP(CONCATENATE(A73, " Blueprint"),'Filtered Blueprints'!T$3:U5963, 2, FALSE) &gt;= C73, "Surplus ✔️", "Shortage ❌"), "Shortage ❌"))</f>
        <v/>
      </c>
      <c r="G73" s="29" t="str">
        <f t="array" ref="G73">IF(ISBLANK(A73), "", IF(ISERROR(MATCH(INDEX('Filtered Blueprints'!S$3:T5963, MATCH(CONCATENATE(A73, " Blueprint"), 'Filtered Blueprints'!T$3:T5963, 0), 1), 'Filtered Blueprints'!M$3:M5963, 0)), "Catch ❌", "Catch ✔️ "))</f>
        <v/>
      </c>
      <c r="H73" s="21" t="str">
        <f t="array" ref="H73">IF(ISBLANK(A73), "", IF(ISERROR(MATCH(INDEX('Filtered Blueprints'!H$3:I5963, MATCH(CONCATENATE(A73, " Blueprint"), 'Filtered Blueprints'!I$3:I5963, 0), 1), 'Filtered Blueprints'!B$3:B5963, 0)), "Impass ❌", "Impass ✔️ "))</f>
        <v/>
      </c>
      <c r="I73" s="26"/>
      <c r="J73" s="27"/>
    </row>
    <row r="74">
      <c r="A74" s="17"/>
      <c r="B74" s="18" t="s">
        <v>165</v>
      </c>
      <c r="C74" s="18" t="s">
        <v>165</v>
      </c>
      <c r="D74" s="19" t="s">
        <v>165</v>
      </c>
      <c r="E74" s="20" t="s">
        <v>165</v>
      </c>
      <c r="F74" s="21" t="str">
        <f>IF(ISBLANK(A74), "", IFERROR(IF(VLOOKUP(CONCATENATE(A74, " Blueprint"),'Filtered Blueprints'!T$3:U5963, 2, FALSE) &gt;= C74, "Surplus ✔️", "Shortage ❌"), "Shortage ❌"))</f>
        <v/>
      </c>
      <c r="G74" s="29" t="str">
        <f t="array" ref="G74">IF(ISBLANK(A74), "", IF(ISERROR(MATCH(INDEX('Filtered Blueprints'!S$3:T5963, MATCH(CONCATENATE(A74, " Blueprint"), 'Filtered Blueprints'!T$3:T5963, 0), 1), 'Filtered Blueprints'!M$3:M5963, 0)), "Catch ❌", "Catch ✔️ "))</f>
        <v/>
      </c>
      <c r="H74" s="21" t="str">
        <f t="array" ref="H74">IF(ISBLANK(A74), "", IF(ISERROR(MATCH(INDEX('Filtered Blueprints'!H$3:I5963, MATCH(CONCATENATE(A74, " Blueprint"), 'Filtered Blueprints'!I$3:I5963, 0), 1), 'Filtered Blueprints'!B$3:B5963, 0)), "Impass ❌", "Impass ✔️ "))</f>
        <v/>
      </c>
      <c r="I74" s="26"/>
      <c r="J74" s="27"/>
    </row>
    <row r="75">
      <c r="A75" s="17"/>
      <c r="B75" s="18" t="s">
        <v>165</v>
      </c>
      <c r="C75" s="18" t="s">
        <v>165</v>
      </c>
      <c r="D75" s="19" t="s">
        <v>165</v>
      </c>
      <c r="E75" s="20" t="s">
        <v>165</v>
      </c>
      <c r="F75" s="21" t="str">
        <f>IF(ISBLANK(A75), "", IFERROR(IF(VLOOKUP(CONCATENATE(A75, " Blueprint"),'Filtered Blueprints'!T$3:U5963, 2, FALSE) &gt;= C75, "Surplus ✔️", "Shortage ❌"), "Shortage ❌"))</f>
        <v/>
      </c>
      <c r="G75" s="29" t="str">
        <f t="array" ref="G75">IF(ISBLANK(A75), "", IF(ISERROR(MATCH(INDEX('Filtered Blueprints'!S$3:T5963, MATCH(CONCATENATE(A75, " Blueprint"), 'Filtered Blueprints'!T$3:T5963, 0), 1), 'Filtered Blueprints'!M$3:M5963, 0)), "Catch ❌", "Catch ✔️ "))</f>
        <v/>
      </c>
      <c r="H75" s="21" t="str">
        <f t="array" ref="H75">IF(ISBLANK(A75), "", IF(ISERROR(MATCH(INDEX('Filtered Blueprints'!H$3:I5963, MATCH(CONCATENATE(A75, " Blueprint"), 'Filtered Blueprints'!I$3:I5963, 0), 1), 'Filtered Blueprints'!B$3:B5963, 0)), "Impass ❌", "Impass ✔️ "))</f>
        <v/>
      </c>
      <c r="I75" s="26"/>
      <c r="J75" s="27"/>
    </row>
    <row r="76">
      <c r="A76" s="17"/>
      <c r="B76" s="18" t="s">
        <v>165</v>
      </c>
      <c r="C76" s="18" t="s">
        <v>165</v>
      </c>
      <c r="D76" s="19" t="s">
        <v>165</v>
      </c>
      <c r="E76" s="20" t="s">
        <v>165</v>
      </c>
      <c r="F76" s="21" t="str">
        <f>IF(ISBLANK(A76), "", IFERROR(IF(VLOOKUP(CONCATENATE(A76, " Blueprint"),'Filtered Blueprints'!T$3:U5963, 2, FALSE) &gt;= C76, "Surplus ✔️", "Shortage ❌"), "Shortage ❌"))</f>
        <v/>
      </c>
      <c r="G76" s="29" t="str">
        <f t="array" ref="G76">IF(ISBLANK(A76), "", IF(ISERROR(MATCH(INDEX('Filtered Blueprints'!S$3:T5963, MATCH(CONCATENATE(A76, " Blueprint"), 'Filtered Blueprints'!T$3:T5963, 0), 1), 'Filtered Blueprints'!M$3:M5963, 0)), "Catch ❌", "Catch ✔️ "))</f>
        <v/>
      </c>
      <c r="H76" s="21" t="str">
        <f t="array" ref="H76">IF(ISBLANK(A76), "", IF(ISERROR(MATCH(INDEX('Filtered Blueprints'!H$3:I5963, MATCH(CONCATENATE(A76, " Blueprint"), 'Filtered Blueprints'!I$3:I5963, 0), 1), 'Filtered Blueprints'!B$3:B5963, 0)), "Impass ❌", "Impass ✔️ "))</f>
        <v/>
      </c>
      <c r="I76" s="26"/>
      <c r="J76" s="27"/>
    </row>
    <row r="77">
      <c r="A77" s="17"/>
      <c r="B77" s="18" t="s">
        <v>165</v>
      </c>
      <c r="C77" s="18" t="s">
        <v>165</v>
      </c>
      <c r="D77" s="19" t="s">
        <v>165</v>
      </c>
      <c r="E77" s="20" t="s">
        <v>165</v>
      </c>
      <c r="F77" s="21" t="str">
        <f>IF(ISBLANK(A77), "", IFERROR(IF(VLOOKUP(CONCATENATE(A77, " Blueprint"),'Filtered Blueprints'!T$3:U5963, 2, FALSE) &gt;= C77, "Surplus ✔️", "Shortage ❌"), "Shortage ❌"))</f>
        <v/>
      </c>
      <c r="G77" s="29" t="str">
        <f t="array" ref="G77">IF(ISBLANK(A77), "", IF(ISERROR(MATCH(INDEX('Filtered Blueprints'!S$3:T5963, MATCH(CONCATENATE(A77, " Blueprint"), 'Filtered Blueprints'!T$3:T5963, 0), 1), 'Filtered Blueprints'!M$3:M5963, 0)), "Catch ❌", "Catch ✔️ "))</f>
        <v/>
      </c>
      <c r="H77" s="21" t="str">
        <f t="array" ref="H77">IF(ISBLANK(A77), "", IF(ISERROR(MATCH(INDEX('Filtered Blueprints'!H$3:I5963, MATCH(CONCATENATE(A77, " Blueprint"), 'Filtered Blueprints'!I$3:I5963, 0), 1), 'Filtered Blueprints'!B$3:B5963, 0)), "Impass ❌", "Impass ✔️ "))</f>
        <v/>
      </c>
      <c r="I77" s="26"/>
      <c r="J77" s="27"/>
    </row>
    <row r="78">
      <c r="A78" s="17"/>
      <c r="B78" s="18" t="s">
        <v>165</v>
      </c>
      <c r="C78" s="18" t="s">
        <v>165</v>
      </c>
      <c r="D78" s="19" t="s">
        <v>165</v>
      </c>
      <c r="E78" s="20" t="s">
        <v>165</v>
      </c>
      <c r="F78" s="21" t="str">
        <f>IF(ISBLANK(A78), "", IFERROR(IF(VLOOKUP(CONCATENATE(A78, " Blueprint"),'Filtered Blueprints'!T$3:U5963, 2, FALSE) &gt;= C78, "Surplus ✔️", "Shortage ❌"), "Shortage ❌"))</f>
        <v/>
      </c>
      <c r="G78" s="29" t="str">
        <f t="array" ref="G78">IF(ISBLANK(A78), "", IF(ISERROR(MATCH(INDEX('Filtered Blueprints'!S$3:T5963, MATCH(CONCATENATE(A78, " Blueprint"), 'Filtered Blueprints'!T$3:T5963, 0), 1), 'Filtered Blueprints'!M$3:M5963, 0)), "Catch ❌", "Catch ✔️ "))</f>
        <v/>
      </c>
      <c r="H78" s="21" t="str">
        <f t="array" ref="H78">IF(ISBLANK(A78), "", IF(ISERROR(MATCH(INDEX('Filtered Blueprints'!H$3:I5963, MATCH(CONCATENATE(A78, " Blueprint"), 'Filtered Blueprints'!I$3:I5963, 0), 1), 'Filtered Blueprints'!B$3:B5963, 0)), "Impass ❌", "Impass ✔️ "))</f>
        <v/>
      </c>
      <c r="I78" s="26"/>
      <c r="J78" s="27"/>
    </row>
    <row r="79">
      <c r="A79" s="17"/>
      <c r="B79" s="18" t="s">
        <v>165</v>
      </c>
      <c r="C79" s="18" t="s">
        <v>165</v>
      </c>
      <c r="D79" s="19" t="s">
        <v>165</v>
      </c>
      <c r="E79" s="20" t="s">
        <v>165</v>
      </c>
      <c r="F79" s="21" t="str">
        <f>IF(ISBLANK(A79), "", IFERROR(IF(VLOOKUP(CONCATENATE(A79, " Blueprint"),'Filtered Blueprints'!T$3:U5963, 2, FALSE) &gt;= C79, "Surplus ✔️", "Shortage ❌"), "Shortage ❌"))</f>
        <v/>
      </c>
      <c r="G79" s="29" t="str">
        <f t="array" ref="G79">IF(ISBLANK(A79), "", IF(ISERROR(MATCH(INDEX('Filtered Blueprints'!S$3:T5963, MATCH(CONCATENATE(A79, " Blueprint"), 'Filtered Blueprints'!T$3:T5963, 0), 1), 'Filtered Blueprints'!M$3:M5963, 0)), "Catch ❌", "Catch ✔️ "))</f>
        <v/>
      </c>
      <c r="H79" s="21" t="str">
        <f t="array" ref="H79">IF(ISBLANK(A79), "", IF(ISERROR(MATCH(INDEX('Filtered Blueprints'!H$3:I5963, MATCH(CONCATENATE(A79, " Blueprint"), 'Filtered Blueprints'!I$3:I5963, 0), 1), 'Filtered Blueprints'!B$3:B5963, 0)), "Impass ❌", "Impass ✔️ "))</f>
        <v/>
      </c>
      <c r="I79" s="26"/>
      <c r="J79" s="27"/>
    </row>
    <row r="80">
      <c r="A80" s="17"/>
      <c r="B80" s="18" t="s">
        <v>165</v>
      </c>
      <c r="C80" s="18" t="s">
        <v>165</v>
      </c>
      <c r="D80" s="19" t="s">
        <v>165</v>
      </c>
      <c r="E80" s="20" t="s">
        <v>165</v>
      </c>
      <c r="F80" s="21" t="str">
        <f>IF(ISBLANK(A80), "", IFERROR(IF(VLOOKUP(CONCATENATE(A80, " Blueprint"),'Filtered Blueprints'!T$3:U5963, 2, FALSE) &gt;= C80, "Surplus ✔️", "Shortage ❌"), "Shortage ❌"))</f>
        <v/>
      </c>
      <c r="G80" s="29" t="str">
        <f t="array" ref="G80">IF(ISBLANK(A80), "", IF(ISERROR(MATCH(INDEX('Filtered Blueprints'!S$3:T5963, MATCH(CONCATENATE(A80, " Blueprint"), 'Filtered Blueprints'!T$3:T5963, 0), 1), 'Filtered Blueprints'!M$3:M5963, 0)), "Catch ❌", "Catch ✔️ "))</f>
        <v/>
      </c>
      <c r="H80" s="21" t="str">
        <f t="array" ref="H80">IF(ISBLANK(A80), "", IF(ISERROR(MATCH(INDEX('Filtered Blueprints'!H$3:I5963, MATCH(CONCATENATE(A80, " Blueprint"), 'Filtered Blueprints'!I$3:I5963, 0), 1), 'Filtered Blueprints'!B$3:B5963, 0)), "Impass ❌", "Impass ✔️ "))</f>
        <v/>
      </c>
      <c r="I80" s="26"/>
      <c r="J80" s="27"/>
    </row>
    <row r="81">
      <c r="A81" s="17"/>
      <c r="B81" s="18" t="s">
        <v>165</v>
      </c>
      <c r="C81" s="18" t="s">
        <v>165</v>
      </c>
      <c r="D81" s="19" t="s">
        <v>165</v>
      </c>
      <c r="E81" s="20" t="s">
        <v>165</v>
      </c>
      <c r="F81" s="21" t="str">
        <f>IF(ISBLANK(A81), "", IFERROR(IF(VLOOKUP(CONCATENATE(A81, " Blueprint"),'Filtered Blueprints'!T$3:U5963, 2, FALSE) &gt;= C81, "Surplus ✔️", "Shortage ❌"), "Shortage ❌"))</f>
        <v/>
      </c>
      <c r="G81" s="29" t="str">
        <f t="array" ref="G81">IF(ISBLANK(A81), "", IF(ISERROR(MATCH(INDEX('Filtered Blueprints'!S$3:T5963, MATCH(CONCATENATE(A81, " Blueprint"), 'Filtered Blueprints'!T$3:T5963, 0), 1), 'Filtered Blueprints'!M$3:M5963, 0)), "Catch ❌", "Catch ✔️ "))</f>
        <v/>
      </c>
      <c r="H81" s="21" t="str">
        <f t="array" ref="H81">IF(ISBLANK(A81), "", IF(ISERROR(MATCH(INDEX('Filtered Blueprints'!H$3:I5963, MATCH(CONCATENATE(A81, " Blueprint"), 'Filtered Blueprints'!I$3:I5963, 0), 1), 'Filtered Blueprints'!B$3:B5963, 0)), "Impass ❌", "Impass ✔️ "))</f>
        <v/>
      </c>
      <c r="I81" s="26"/>
      <c r="J81" s="27"/>
    </row>
    <row r="82">
      <c r="A82" s="17"/>
      <c r="B82" s="18" t="s">
        <v>165</v>
      </c>
      <c r="C82" s="18" t="s">
        <v>165</v>
      </c>
      <c r="D82" s="19" t="s">
        <v>165</v>
      </c>
      <c r="E82" s="20" t="s">
        <v>165</v>
      </c>
      <c r="F82" s="21" t="str">
        <f>IF(ISBLANK(A82), "", IFERROR(IF(VLOOKUP(CONCATENATE(A82, " Blueprint"),'Filtered Blueprints'!T$3:U5963, 2, FALSE) &gt;= C82, "Surplus ✔️", "Shortage ❌"), "Shortage ❌"))</f>
        <v/>
      </c>
      <c r="G82" s="29" t="str">
        <f t="array" ref="G82">IF(ISBLANK(A82), "", IF(ISERROR(MATCH(INDEX('Filtered Blueprints'!S$3:T5963, MATCH(CONCATENATE(A82, " Blueprint"), 'Filtered Blueprints'!T$3:T5963, 0), 1), 'Filtered Blueprints'!M$3:M5963, 0)), "Catch ❌", "Catch ✔️ "))</f>
        <v/>
      </c>
      <c r="H82" s="21" t="str">
        <f t="array" ref="H82">IF(ISBLANK(A82), "", IF(ISERROR(MATCH(INDEX('Filtered Blueprints'!H$3:I5963, MATCH(CONCATENATE(A82, " Blueprint"), 'Filtered Blueprints'!I$3:I5963, 0), 1), 'Filtered Blueprints'!B$3:B5963, 0)), "Impass ❌", "Impass ✔️ "))</f>
        <v/>
      </c>
      <c r="I82" s="26"/>
      <c r="J82" s="27"/>
    </row>
    <row r="83">
      <c r="A83" s="17"/>
      <c r="B83" s="18" t="s">
        <v>165</v>
      </c>
      <c r="C83" s="18" t="s">
        <v>165</v>
      </c>
      <c r="D83" s="19" t="s">
        <v>165</v>
      </c>
      <c r="E83" s="20" t="s">
        <v>165</v>
      </c>
      <c r="F83" s="21" t="str">
        <f>IF(ISBLANK(A83), "", IFERROR(IF(VLOOKUP(CONCATENATE(A83, " Blueprint"),'Filtered Blueprints'!T$3:U5963, 2, FALSE) &gt;= C83, "Surplus ✔️", "Shortage ❌"), "Shortage ❌"))</f>
        <v/>
      </c>
      <c r="G83" s="29" t="str">
        <f t="array" ref="G83">IF(ISBLANK(A83), "", IF(ISERROR(MATCH(INDEX('Filtered Blueprints'!S$3:T5963, MATCH(CONCATENATE(A83, " Blueprint"), 'Filtered Blueprints'!T$3:T5963, 0), 1), 'Filtered Blueprints'!M$3:M5963, 0)), "Catch ❌", "Catch ✔️ "))</f>
        <v/>
      </c>
      <c r="H83" s="21" t="str">
        <f t="array" ref="H83">IF(ISBLANK(A83), "", IF(ISERROR(MATCH(INDEX('Filtered Blueprints'!H$3:I5963, MATCH(CONCATENATE(A83, " Blueprint"), 'Filtered Blueprints'!I$3:I5963, 0), 1), 'Filtered Blueprints'!B$3:B5963, 0)), "Impass ❌", "Impass ✔️ "))</f>
        <v/>
      </c>
      <c r="I83" s="26"/>
      <c r="J83" s="27"/>
    </row>
    <row r="84">
      <c r="A84" s="17"/>
      <c r="B84" s="18" t="s">
        <v>165</v>
      </c>
      <c r="C84" s="18" t="s">
        <v>165</v>
      </c>
      <c r="D84" s="19" t="s">
        <v>165</v>
      </c>
      <c r="E84" s="20" t="s">
        <v>165</v>
      </c>
      <c r="F84" s="21" t="str">
        <f>IF(ISBLANK(A84), "", IFERROR(IF(VLOOKUP(CONCATENATE(A84, " Blueprint"),'Filtered Blueprints'!T$3:U5963, 2, FALSE) &gt;= C84, "Surplus ✔️", "Shortage ❌"), "Shortage ❌"))</f>
        <v/>
      </c>
      <c r="G84" s="29" t="str">
        <f t="array" ref="G84">IF(ISBLANK(A84), "", IF(ISERROR(MATCH(INDEX('Filtered Blueprints'!S$3:T5963, MATCH(CONCATENATE(A84, " Blueprint"), 'Filtered Blueprints'!T$3:T5963, 0), 1), 'Filtered Blueprints'!M$3:M5963, 0)), "Catch ❌", "Catch ✔️ "))</f>
        <v/>
      </c>
      <c r="H84" s="21" t="str">
        <f t="array" ref="H84">IF(ISBLANK(A84), "", IF(ISERROR(MATCH(INDEX('Filtered Blueprints'!H$3:I5963, MATCH(CONCATENATE(A84, " Blueprint"), 'Filtered Blueprints'!I$3:I5963, 0), 1), 'Filtered Blueprints'!B$3:B5963, 0)), "Impass ❌", "Impass ✔️ "))</f>
        <v/>
      </c>
      <c r="I84" s="26"/>
      <c r="J84" s="27"/>
    </row>
    <row r="85">
      <c r="A85" s="17"/>
      <c r="B85" s="18" t="s">
        <v>165</v>
      </c>
      <c r="C85" s="18" t="s">
        <v>165</v>
      </c>
      <c r="D85" s="19" t="s">
        <v>165</v>
      </c>
      <c r="E85" s="20" t="s">
        <v>165</v>
      </c>
      <c r="F85" s="21" t="str">
        <f>IF(ISBLANK(A85), "", IFERROR(IF(VLOOKUP(CONCATENATE(A85, " Blueprint"),'Filtered Blueprints'!T$3:U5963, 2, FALSE) &gt;= C85, "Surplus ✔️", "Shortage ❌"), "Shortage ❌"))</f>
        <v/>
      </c>
      <c r="G85" s="29" t="str">
        <f t="array" ref="G85">IF(ISBLANK(A85), "", IF(ISERROR(MATCH(INDEX('Filtered Blueprints'!S$3:T5963, MATCH(CONCATENATE(A85, " Blueprint"), 'Filtered Blueprints'!T$3:T5963, 0), 1), 'Filtered Blueprints'!M$3:M5963, 0)), "Catch ❌", "Catch ✔️ "))</f>
        <v/>
      </c>
      <c r="H85" s="21" t="str">
        <f t="array" ref="H85">IF(ISBLANK(A85), "", IF(ISERROR(MATCH(INDEX('Filtered Blueprints'!H$3:I5963, MATCH(CONCATENATE(A85, " Blueprint"), 'Filtered Blueprints'!I$3:I5963, 0), 1), 'Filtered Blueprints'!B$3:B5963, 0)), "Impass ❌", "Impass ✔️ "))</f>
        <v/>
      </c>
      <c r="I85" s="26"/>
      <c r="J85" s="27"/>
    </row>
    <row r="86">
      <c r="A86" s="17"/>
      <c r="B86" s="18" t="s">
        <v>165</v>
      </c>
      <c r="C86" s="18" t="s">
        <v>165</v>
      </c>
      <c r="D86" s="19" t="s">
        <v>165</v>
      </c>
      <c r="E86" s="20" t="s">
        <v>165</v>
      </c>
      <c r="F86" s="21" t="str">
        <f>IF(ISBLANK(A86), "", IFERROR(IF(VLOOKUP(CONCATENATE(A86, " Blueprint"),'Filtered Blueprints'!T$3:U5963, 2, FALSE) &gt;= C86, "Surplus ✔️", "Shortage ❌"), "Shortage ❌"))</f>
        <v/>
      </c>
      <c r="G86" s="29" t="str">
        <f t="array" ref="G86">IF(ISBLANK(A86), "", IF(ISERROR(MATCH(INDEX('Filtered Blueprints'!S$3:T5963, MATCH(CONCATENATE(A86, " Blueprint"), 'Filtered Blueprints'!T$3:T5963, 0), 1), 'Filtered Blueprints'!M$3:M5963, 0)), "Catch ❌", "Catch ✔️ "))</f>
        <v/>
      </c>
      <c r="H86" s="21" t="str">
        <f t="array" ref="H86">IF(ISBLANK(A86), "", IF(ISERROR(MATCH(INDEX('Filtered Blueprints'!H$3:I5963, MATCH(CONCATENATE(A86, " Blueprint"), 'Filtered Blueprints'!I$3:I5963, 0), 1), 'Filtered Blueprints'!B$3:B5963, 0)), "Impass ❌", "Impass ✔️ "))</f>
        <v/>
      </c>
      <c r="I86" s="26"/>
      <c r="J86" s="27"/>
    </row>
    <row r="87">
      <c r="A87" s="17"/>
      <c r="B87" s="18" t="s">
        <v>165</v>
      </c>
      <c r="C87" s="18" t="s">
        <v>165</v>
      </c>
      <c r="D87" s="19" t="s">
        <v>165</v>
      </c>
      <c r="E87" s="20" t="s">
        <v>165</v>
      </c>
      <c r="F87" s="21" t="str">
        <f>IF(ISBLANK(A87), "", IFERROR(IF(VLOOKUP(CONCATENATE(A87, " Blueprint"),'Filtered Blueprints'!T$3:U5963, 2, FALSE) &gt;= C87, "Surplus ✔️", "Shortage ❌"), "Shortage ❌"))</f>
        <v/>
      </c>
      <c r="G87" s="29" t="str">
        <f t="array" ref="G87">IF(ISBLANK(A87), "", IF(ISERROR(MATCH(INDEX('Filtered Blueprints'!S$3:T5963, MATCH(CONCATENATE(A87, " Blueprint"), 'Filtered Blueprints'!T$3:T5963, 0), 1), 'Filtered Blueprints'!M$3:M5963, 0)), "Catch ❌", "Catch ✔️ "))</f>
        <v/>
      </c>
      <c r="H87" s="21" t="str">
        <f t="array" ref="H87">IF(ISBLANK(A87), "", IF(ISERROR(MATCH(INDEX('Filtered Blueprints'!H$3:I5963, MATCH(CONCATENATE(A87, " Blueprint"), 'Filtered Blueprints'!I$3:I5963, 0), 1), 'Filtered Blueprints'!B$3:B5963, 0)), "Impass ❌", "Impass ✔️ "))</f>
        <v/>
      </c>
      <c r="I87" s="26"/>
      <c r="J87" s="27"/>
    </row>
    <row r="88">
      <c r="A88" s="17"/>
      <c r="B88" s="18" t="s">
        <v>165</v>
      </c>
      <c r="C88" s="18" t="s">
        <v>165</v>
      </c>
      <c r="D88" s="19" t="s">
        <v>165</v>
      </c>
      <c r="E88" s="20" t="s">
        <v>165</v>
      </c>
      <c r="F88" s="21" t="str">
        <f>IF(ISBLANK(A88), "", IFERROR(IF(VLOOKUP(CONCATENATE(A88, " Blueprint"),'Filtered Blueprints'!T$3:U5963, 2, FALSE) &gt;= C88, "Surplus ✔️", "Shortage ❌"), "Shortage ❌"))</f>
        <v/>
      </c>
      <c r="G88" s="29" t="str">
        <f t="array" ref="G88">IF(ISBLANK(A88), "", IF(ISERROR(MATCH(INDEX('Filtered Blueprints'!S$3:T5963, MATCH(CONCATENATE(A88, " Blueprint"), 'Filtered Blueprints'!T$3:T5963, 0), 1), 'Filtered Blueprints'!M$3:M5963, 0)), "Catch ❌", "Catch ✔️ "))</f>
        <v/>
      </c>
      <c r="H88" s="21" t="str">
        <f t="array" ref="H88">IF(ISBLANK(A88), "", IF(ISERROR(MATCH(INDEX('Filtered Blueprints'!H$3:I5963, MATCH(CONCATENATE(A88, " Blueprint"), 'Filtered Blueprints'!I$3:I5963, 0), 1), 'Filtered Blueprints'!B$3:B5963, 0)), "Impass ❌", "Impass ✔️ "))</f>
        <v/>
      </c>
      <c r="I88" s="26"/>
      <c r="J88" s="27"/>
    </row>
    <row r="89">
      <c r="A89" s="17"/>
      <c r="B89" s="18" t="s">
        <v>165</v>
      </c>
      <c r="C89" s="18" t="s">
        <v>165</v>
      </c>
      <c r="D89" s="19" t="s">
        <v>165</v>
      </c>
      <c r="E89" s="20" t="s">
        <v>165</v>
      </c>
      <c r="F89" s="21" t="str">
        <f>IF(ISBLANK(A89), "", IFERROR(IF(VLOOKUP(CONCATENATE(A89, " Blueprint"),'Filtered Blueprints'!T$3:U5963, 2, FALSE) &gt;= C89, "Surplus ✔️", "Shortage ❌"), "Shortage ❌"))</f>
        <v/>
      </c>
      <c r="G89" s="29" t="str">
        <f t="array" ref="G89">IF(ISBLANK(A89), "", IF(ISERROR(MATCH(INDEX('Filtered Blueprints'!S$3:T5963, MATCH(CONCATENATE(A89, " Blueprint"), 'Filtered Blueprints'!T$3:T5963, 0), 1), 'Filtered Blueprints'!M$3:M5963, 0)), "Catch ❌", "Catch ✔️ "))</f>
        <v/>
      </c>
      <c r="H89" s="21" t="str">
        <f t="array" ref="H89">IF(ISBLANK(A89), "", IF(ISERROR(MATCH(INDEX('Filtered Blueprints'!H$3:I5963, MATCH(CONCATENATE(A89, " Blueprint"), 'Filtered Blueprints'!I$3:I5963, 0), 1), 'Filtered Blueprints'!B$3:B5963, 0)), "Impass ❌", "Impass ✔️ "))</f>
        <v/>
      </c>
      <c r="I89" s="26"/>
      <c r="J89" s="27"/>
    </row>
    <row r="90">
      <c r="A90" s="17"/>
      <c r="B90" s="18" t="s">
        <v>165</v>
      </c>
      <c r="C90" s="18" t="s">
        <v>165</v>
      </c>
      <c r="D90" s="19" t="s">
        <v>165</v>
      </c>
      <c r="E90" s="20" t="s">
        <v>165</v>
      </c>
      <c r="F90" s="21" t="str">
        <f>IF(ISBLANK(A90), "", IFERROR(IF(VLOOKUP(CONCATENATE(A90, " Blueprint"),'Filtered Blueprints'!T$3:U5963, 2, FALSE) &gt;= C90, "Surplus ✔️", "Shortage ❌"), "Shortage ❌"))</f>
        <v/>
      </c>
      <c r="G90" s="29" t="str">
        <f t="array" ref="G90">IF(ISBLANK(A90), "", IF(ISERROR(MATCH(INDEX('Filtered Blueprints'!S$3:T5963, MATCH(CONCATENATE(A90, " Blueprint"), 'Filtered Blueprints'!T$3:T5963, 0), 1), 'Filtered Blueprints'!M$3:M5963, 0)), "Catch ❌", "Catch ✔️ "))</f>
        <v/>
      </c>
      <c r="H90" s="21" t="str">
        <f t="array" ref="H90">IF(ISBLANK(A90), "", IF(ISERROR(MATCH(INDEX('Filtered Blueprints'!H$3:I5963, MATCH(CONCATENATE(A90, " Blueprint"), 'Filtered Blueprints'!I$3:I5963, 0), 1), 'Filtered Blueprints'!B$3:B5963, 0)), "Impass ❌", "Impass ✔️ "))</f>
        <v/>
      </c>
      <c r="I90" s="26"/>
      <c r="J90" s="27"/>
    </row>
    <row r="91">
      <c r="A91" s="17"/>
      <c r="B91" s="18" t="s">
        <v>165</v>
      </c>
      <c r="C91" s="18" t="s">
        <v>165</v>
      </c>
      <c r="D91" s="19" t="s">
        <v>165</v>
      </c>
      <c r="E91" s="20" t="s">
        <v>165</v>
      </c>
      <c r="F91" s="21" t="str">
        <f>IF(ISBLANK(A91), "", IFERROR(IF(VLOOKUP(CONCATENATE(A91, " Blueprint"),'Filtered Blueprints'!T$3:U5963, 2, FALSE) &gt;= C91, "Surplus ✔️", "Shortage ❌"), "Shortage ❌"))</f>
        <v/>
      </c>
      <c r="G91" s="29" t="str">
        <f t="array" ref="G91">IF(ISBLANK(A91), "", IF(ISERROR(MATCH(INDEX('Filtered Blueprints'!S$3:T5963, MATCH(CONCATENATE(A91, " Blueprint"), 'Filtered Blueprints'!T$3:T5963, 0), 1), 'Filtered Blueprints'!M$3:M5963, 0)), "Catch ❌", "Catch ✔️ "))</f>
        <v/>
      </c>
      <c r="H91" s="21" t="str">
        <f t="array" ref="H91">IF(ISBLANK(A91), "", IF(ISERROR(MATCH(INDEX('Filtered Blueprints'!H$3:I5963, MATCH(CONCATENATE(A91, " Blueprint"), 'Filtered Blueprints'!I$3:I5963, 0), 1), 'Filtered Blueprints'!B$3:B5963, 0)), "Impass ❌", "Impass ✔️ "))</f>
        <v/>
      </c>
      <c r="I91" s="26"/>
      <c r="J91" s="27"/>
    </row>
    <row r="92">
      <c r="A92" s="17"/>
      <c r="B92" s="18" t="s">
        <v>165</v>
      </c>
      <c r="C92" s="18" t="s">
        <v>165</v>
      </c>
      <c r="D92" s="19" t="s">
        <v>165</v>
      </c>
      <c r="E92" s="20" t="s">
        <v>165</v>
      </c>
      <c r="F92" s="21" t="str">
        <f>IF(ISBLANK(A92), "", IFERROR(IF(VLOOKUP(CONCATENATE(A92, " Blueprint"),'Filtered Blueprints'!T$3:U5963, 2, FALSE) &gt;= C92, "Surplus ✔️", "Shortage ❌"), "Shortage ❌"))</f>
        <v/>
      </c>
      <c r="G92" s="29" t="str">
        <f t="array" ref="G92">IF(ISBLANK(A92), "", IF(ISERROR(MATCH(INDEX('Filtered Blueprints'!S$3:T5963, MATCH(CONCATENATE(A92, " Blueprint"), 'Filtered Blueprints'!T$3:T5963, 0), 1), 'Filtered Blueprints'!M$3:M5963, 0)), "Catch ❌", "Catch ✔️ "))</f>
        <v/>
      </c>
      <c r="H92" s="21" t="str">
        <f t="array" ref="H92">IF(ISBLANK(A92), "", IF(ISERROR(MATCH(INDEX('Filtered Blueprints'!H$3:I5963, MATCH(CONCATENATE(A92, " Blueprint"), 'Filtered Blueprints'!I$3:I5963, 0), 1), 'Filtered Blueprints'!B$3:B5963, 0)), "Impass ❌", "Impass ✔️ "))</f>
        <v/>
      </c>
      <c r="I92" s="26"/>
      <c r="J92" s="27"/>
    </row>
    <row r="93">
      <c r="A93" s="17"/>
      <c r="B93" s="18" t="s">
        <v>165</v>
      </c>
      <c r="C93" s="18" t="s">
        <v>165</v>
      </c>
      <c r="D93" s="19" t="s">
        <v>165</v>
      </c>
      <c r="E93" s="20" t="s">
        <v>165</v>
      </c>
      <c r="F93" s="21" t="str">
        <f>IF(ISBLANK(A93), "", IFERROR(IF(VLOOKUP(CONCATENATE(A93, " Blueprint"),'Filtered Blueprints'!T$3:U5963, 2, FALSE) &gt;= C93, "Surplus ✔️", "Shortage ❌"), "Shortage ❌"))</f>
        <v/>
      </c>
      <c r="G93" s="29" t="str">
        <f t="array" ref="G93">IF(ISBLANK(A93), "", IF(ISERROR(MATCH(INDEX('Filtered Blueprints'!S$3:T5963, MATCH(CONCATENATE(A93, " Blueprint"), 'Filtered Blueprints'!T$3:T5963, 0), 1), 'Filtered Blueprints'!M$3:M5963, 0)), "Catch ❌", "Catch ✔️ "))</f>
        <v/>
      </c>
      <c r="H93" s="21" t="str">
        <f t="array" ref="H93">IF(ISBLANK(A93), "", IF(ISERROR(MATCH(INDEX('Filtered Blueprints'!H$3:I5963, MATCH(CONCATENATE(A93, " Blueprint"), 'Filtered Blueprints'!I$3:I5963, 0), 1), 'Filtered Blueprints'!B$3:B5963, 0)), "Impass ❌", "Impass ✔️ "))</f>
        <v/>
      </c>
      <c r="I93" s="26"/>
      <c r="J93" s="27"/>
    </row>
    <row r="94">
      <c r="A94" s="17"/>
      <c r="B94" s="18" t="s">
        <v>165</v>
      </c>
      <c r="C94" s="18" t="s">
        <v>165</v>
      </c>
      <c r="D94" s="19" t="s">
        <v>165</v>
      </c>
      <c r="E94" s="20" t="s">
        <v>165</v>
      </c>
      <c r="F94" s="21" t="str">
        <f>IF(ISBLANK(A94), "", IFERROR(IF(VLOOKUP(CONCATENATE(A94, " Blueprint"),'Filtered Blueprints'!T$3:U5963, 2, FALSE) &gt;= C94, "Surplus ✔️", "Shortage ❌"), "Shortage ❌"))</f>
        <v/>
      </c>
      <c r="G94" s="29" t="str">
        <f t="array" ref="G94">IF(ISBLANK(A94), "", IF(ISERROR(MATCH(INDEX('Filtered Blueprints'!S$3:T5963, MATCH(CONCATENATE(A94, " Blueprint"), 'Filtered Blueprints'!T$3:T5963, 0), 1), 'Filtered Blueprints'!M$3:M5963, 0)), "Catch ❌", "Catch ✔️ "))</f>
        <v/>
      </c>
      <c r="H94" s="21" t="str">
        <f t="array" ref="H94">IF(ISBLANK(A94), "", IF(ISERROR(MATCH(INDEX('Filtered Blueprints'!H$3:I5963, MATCH(CONCATENATE(A94, " Blueprint"), 'Filtered Blueprints'!I$3:I5963, 0), 1), 'Filtered Blueprints'!B$3:B5963, 0)), "Impass ❌", "Impass ✔️ "))</f>
        <v/>
      </c>
      <c r="I94" s="26"/>
      <c r="J94" s="27"/>
    </row>
    <row r="95">
      <c r="A95" s="17"/>
      <c r="B95" s="18" t="s">
        <v>165</v>
      </c>
      <c r="C95" s="18" t="s">
        <v>165</v>
      </c>
      <c r="D95" s="19" t="s">
        <v>165</v>
      </c>
      <c r="E95" s="20" t="s">
        <v>165</v>
      </c>
      <c r="F95" s="21" t="str">
        <f>IF(ISBLANK(A95), "", IFERROR(IF(VLOOKUP(CONCATENATE(A95, " Blueprint"),'Filtered Blueprints'!T$3:U5963, 2, FALSE) &gt;= C95, "Surplus ✔️", "Shortage ❌"), "Shortage ❌"))</f>
        <v/>
      </c>
      <c r="G95" s="29" t="str">
        <f t="array" ref="G95">IF(ISBLANK(A95), "", IF(ISERROR(MATCH(INDEX('Filtered Blueprints'!S$3:T5963, MATCH(CONCATENATE(A95, " Blueprint"), 'Filtered Blueprints'!T$3:T5963, 0), 1), 'Filtered Blueprints'!M$3:M5963, 0)), "Catch ❌", "Catch ✔️ "))</f>
        <v/>
      </c>
      <c r="H95" s="21" t="str">
        <f t="array" ref="H95">IF(ISBLANK(A95), "", IF(ISERROR(MATCH(INDEX('Filtered Blueprints'!H$3:I5963, MATCH(CONCATENATE(A95, " Blueprint"), 'Filtered Blueprints'!I$3:I5963, 0), 1), 'Filtered Blueprints'!B$3:B5963, 0)), "Impass ❌", "Impass ✔️ "))</f>
        <v/>
      </c>
      <c r="I95" s="26"/>
      <c r="J95" s="27"/>
    </row>
    <row r="96">
      <c r="A96" s="17"/>
      <c r="B96" s="18" t="s">
        <v>165</v>
      </c>
      <c r="C96" s="18" t="s">
        <v>165</v>
      </c>
      <c r="D96" s="19" t="s">
        <v>165</v>
      </c>
      <c r="E96" s="20" t="s">
        <v>165</v>
      </c>
      <c r="F96" s="21" t="str">
        <f>IF(ISBLANK(A96), "", IFERROR(IF(VLOOKUP(CONCATENATE(A96, " Blueprint"),'Filtered Blueprints'!T$3:U5963, 2, FALSE) &gt;= C96, "Surplus ✔️", "Shortage ❌"), "Shortage ❌"))</f>
        <v/>
      </c>
      <c r="G96" s="29" t="str">
        <f t="array" ref="G96">IF(ISBLANK(A96), "", IF(ISERROR(MATCH(INDEX('Filtered Blueprints'!S$3:T5963, MATCH(CONCATENATE(A96, " Blueprint"), 'Filtered Blueprints'!T$3:T5963, 0), 1), 'Filtered Blueprints'!M$3:M5963, 0)), "Catch ❌", "Catch ✔️ "))</f>
        <v/>
      </c>
      <c r="H96" s="21" t="str">
        <f t="array" ref="H96">IF(ISBLANK(A96), "", IF(ISERROR(MATCH(INDEX('Filtered Blueprints'!H$3:I5963, MATCH(CONCATENATE(A96, " Blueprint"), 'Filtered Blueprints'!I$3:I5963, 0), 1), 'Filtered Blueprints'!B$3:B5963, 0)), "Impass ❌", "Impass ✔️ "))</f>
        <v/>
      </c>
      <c r="I96" s="26"/>
      <c r="J96" s="27"/>
    </row>
    <row r="97">
      <c r="A97" s="17"/>
      <c r="B97" s="18" t="s">
        <v>165</v>
      </c>
      <c r="C97" s="18" t="s">
        <v>165</v>
      </c>
      <c r="D97" s="19" t="s">
        <v>165</v>
      </c>
      <c r="E97" s="20" t="s">
        <v>165</v>
      </c>
      <c r="F97" s="21" t="str">
        <f>IF(ISBLANK(A97), "", IFERROR(IF(VLOOKUP(CONCATENATE(A97, " Blueprint"),'Filtered Blueprints'!T$3:U5963, 2, FALSE) &gt;= C97, "Surplus ✔️", "Shortage ❌"), "Shortage ❌"))</f>
        <v/>
      </c>
      <c r="G97" s="29" t="str">
        <f t="array" ref="G97">IF(ISBLANK(A97), "", IF(ISERROR(MATCH(INDEX('Filtered Blueprints'!S$3:T5963, MATCH(CONCATENATE(A97, " Blueprint"), 'Filtered Blueprints'!T$3:T5963, 0), 1), 'Filtered Blueprints'!M$3:M5963, 0)), "Catch ❌", "Catch ✔️ "))</f>
        <v/>
      </c>
      <c r="H97" s="21" t="str">
        <f t="array" ref="H97">IF(ISBLANK(A97), "", IF(ISERROR(MATCH(INDEX('Filtered Blueprints'!H$3:I5963, MATCH(CONCATENATE(A97, " Blueprint"), 'Filtered Blueprints'!I$3:I5963, 0), 1), 'Filtered Blueprints'!B$3:B5963, 0)), "Impass ❌", "Impass ✔️ "))</f>
        <v/>
      </c>
      <c r="I97" s="26"/>
      <c r="J97" s="27"/>
    </row>
    <row r="98">
      <c r="A98" s="17"/>
      <c r="B98" s="18" t="s">
        <v>165</v>
      </c>
      <c r="C98" s="18" t="s">
        <v>165</v>
      </c>
      <c r="D98" s="19" t="s">
        <v>165</v>
      </c>
      <c r="E98" s="20" t="s">
        <v>165</v>
      </c>
      <c r="F98" s="21" t="str">
        <f>IF(ISBLANK(A98), "", IFERROR(IF(VLOOKUP(CONCATENATE(A98, " Blueprint"),'Filtered Blueprints'!T$3:U5963, 2, FALSE) &gt;= C98, "Surplus ✔️", "Shortage ❌"), "Shortage ❌"))</f>
        <v/>
      </c>
      <c r="G98" s="29" t="str">
        <f t="array" ref="G98">IF(ISBLANK(A98), "", IF(ISERROR(MATCH(INDEX('Filtered Blueprints'!S$3:T5963, MATCH(CONCATENATE(A98, " Blueprint"), 'Filtered Blueprints'!T$3:T5963, 0), 1), 'Filtered Blueprints'!M$3:M5963, 0)), "Catch ❌", "Catch ✔️ "))</f>
        <v/>
      </c>
      <c r="H98" s="21" t="str">
        <f t="array" ref="H98">IF(ISBLANK(A98), "", IF(ISERROR(MATCH(INDEX('Filtered Blueprints'!H$3:I5963, MATCH(CONCATENATE(A98, " Blueprint"), 'Filtered Blueprints'!I$3:I5963, 0), 1), 'Filtered Blueprints'!B$3:B5963, 0)), "Impass ❌", "Impass ✔️ "))</f>
        <v/>
      </c>
      <c r="I98" s="26"/>
      <c r="J98" s="27"/>
    </row>
    <row r="99">
      <c r="A99" s="17"/>
      <c r="B99" s="18" t="s">
        <v>165</v>
      </c>
      <c r="C99" s="18" t="s">
        <v>165</v>
      </c>
      <c r="D99" s="19" t="s">
        <v>165</v>
      </c>
      <c r="E99" s="20" t="s">
        <v>165</v>
      </c>
      <c r="F99" s="21" t="str">
        <f>IF(ISBLANK(A99), "", IFERROR(IF(VLOOKUP(CONCATENATE(A99, " Blueprint"),'Filtered Blueprints'!T$3:U5963, 2, FALSE) &gt;= C99, "Surplus ✔️", "Shortage ❌"), "Shortage ❌"))</f>
        <v/>
      </c>
      <c r="G99" s="29" t="str">
        <f t="array" ref="G99">IF(ISBLANK(A99), "", IF(ISERROR(MATCH(INDEX('Filtered Blueprints'!S$3:T5963, MATCH(CONCATENATE(A99, " Blueprint"), 'Filtered Blueprints'!T$3:T5963, 0), 1), 'Filtered Blueprints'!M$3:M5963, 0)), "Catch ❌", "Catch ✔️ "))</f>
        <v/>
      </c>
      <c r="H99" s="21" t="str">
        <f t="array" ref="H99">IF(ISBLANK(A99), "", IF(ISERROR(MATCH(INDEX('Filtered Blueprints'!H$3:I5963, MATCH(CONCATENATE(A99, " Blueprint"), 'Filtered Blueprints'!I$3:I5963, 0), 1), 'Filtered Blueprints'!B$3:B5963, 0)), "Impass ❌", "Impass ✔️ "))</f>
        <v/>
      </c>
      <c r="I99" s="26"/>
      <c r="J99" s="27"/>
    </row>
    <row r="100">
      <c r="A100" s="17"/>
      <c r="B100" s="18" t="s">
        <v>165</v>
      </c>
      <c r="C100" s="18" t="s">
        <v>165</v>
      </c>
      <c r="D100" s="19" t="s">
        <v>165</v>
      </c>
      <c r="E100" s="20" t="s">
        <v>165</v>
      </c>
      <c r="F100" s="21" t="str">
        <f>IF(ISBLANK(A100), "", IFERROR(IF(VLOOKUP(CONCATENATE(A100, " Blueprint"),'Filtered Blueprints'!T$3:U5963, 2, FALSE) &gt;= C100, "Surplus ✔️", "Shortage ❌"), "Shortage ❌"))</f>
        <v/>
      </c>
      <c r="G100" s="29" t="str">
        <f t="array" ref="G100">IF(ISBLANK(A100), "", IF(ISERROR(MATCH(INDEX('Filtered Blueprints'!S$3:T5963, MATCH(CONCATENATE(A100, " Blueprint"), 'Filtered Blueprints'!T$3:T5963, 0), 1), 'Filtered Blueprints'!M$3:M5963, 0)), "Catch ❌", "Catch ✔️ "))</f>
        <v/>
      </c>
      <c r="H100" s="21" t="str">
        <f t="array" ref="H100">IF(ISBLANK(A100), "", IF(ISERROR(MATCH(INDEX('Filtered Blueprints'!H$3:I5963, MATCH(CONCATENATE(A100, " Blueprint"), 'Filtered Blueprints'!I$3:I5963, 0), 1), 'Filtered Blueprints'!B$3:B5963, 0)), "Impass ❌", "Impass ✔️ "))</f>
        <v/>
      </c>
      <c r="I100" s="26"/>
      <c r="J100" s="27"/>
    </row>
    <row r="101">
      <c r="A101" s="17"/>
      <c r="B101" s="18" t="s">
        <v>165</v>
      </c>
      <c r="C101" s="18" t="s">
        <v>165</v>
      </c>
      <c r="D101" s="19" t="s">
        <v>165</v>
      </c>
      <c r="E101" s="20" t="s">
        <v>165</v>
      </c>
      <c r="F101" s="21" t="str">
        <f>IF(ISBLANK(A101), "", IFERROR(IF(VLOOKUP(CONCATENATE(A101, " Blueprint"),'Filtered Blueprints'!T$3:U5963, 2, FALSE) &gt;= C101, "Surplus ✔️", "Shortage ❌"), "Shortage ❌"))</f>
        <v/>
      </c>
      <c r="G101" s="29" t="str">
        <f t="array" ref="G101">IF(ISBLANK(A101), "", IF(ISERROR(MATCH(INDEX('Filtered Blueprints'!S$3:T5963, MATCH(CONCATENATE(A101, " Blueprint"), 'Filtered Blueprints'!T$3:T5963, 0), 1), 'Filtered Blueprints'!M$3:M5963, 0)), "Catch ❌", "Catch ✔️ "))</f>
        <v/>
      </c>
      <c r="H101" s="21" t="str">
        <f t="array" ref="H101">IF(ISBLANK(A101), "", IF(ISERROR(MATCH(INDEX('Filtered Blueprints'!H$3:I5963, MATCH(CONCATENATE(A101, " Blueprint"), 'Filtered Blueprints'!I$3:I5963, 0), 1), 'Filtered Blueprints'!B$3:B5963, 0)), "Impass ❌", "Impass ✔️ "))</f>
        <v/>
      </c>
      <c r="I101" s="26"/>
      <c r="J101" s="27"/>
    </row>
    <row r="102">
      <c r="A102" s="17"/>
      <c r="B102" s="18" t="s">
        <v>165</v>
      </c>
      <c r="C102" s="18" t="s">
        <v>165</v>
      </c>
      <c r="D102" s="19" t="s">
        <v>165</v>
      </c>
      <c r="E102" s="20" t="s">
        <v>165</v>
      </c>
      <c r="F102" s="21" t="str">
        <f>IF(ISBLANK(A102), "", IFERROR(IF(VLOOKUP(CONCATENATE(A102, " Blueprint"),'Filtered Blueprints'!T$3:U5963, 2, FALSE) &gt;= C102, "Surplus ✔️", "Shortage ❌"), "Shortage ❌"))</f>
        <v/>
      </c>
      <c r="G102" s="29" t="str">
        <f t="array" ref="G102">IF(ISBLANK(A102), "", IF(ISERROR(MATCH(INDEX('Filtered Blueprints'!S$3:T5963, MATCH(CONCATENATE(A102, " Blueprint"), 'Filtered Blueprints'!T$3:T5963, 0), 1), 'Filtered Blueprints'!M$3:M5963, 0)), "Catch ❌", "Catch ✔️ "))</f>
        <v/>
      </c>
      <c r="H102" s="21" t="str">
        <f t="array" ref="H102">IF(ISBLANK(A102), "", IF(ISERROR(MATCH(INDEX('Filtered Blueprints'!H$3:I5963, MATCH(CONCATENATE(A102, " Blueprint"), 'Filtered Blueprints'!I$3:I5963, 0), 1), 'Filtered Blueprints'!B$3:B5963, 0)), "Impass ❌", "Impass ✔️ "))</f>
        <v/>
      </c>
      <c r="I102" s="26"/>
      <c r="J102" s="27"/>
    </row>
    <row r="103">
      <c r="A103" s="17"/>
      <c r="B103" s="18" t="s">
        <v>165</v>
      </c>
      <c r="C103" s="18" t="s">
        <v>165</v>
      </c>
      <c r="D103" s="19" t="s">
        <v>165</v>
      </c>
      <c r="E103" s="20" t="s">
        <v>165</v>
      </c>
      <c r="F103" s="21" t="str">
        <f>IF(ISBLANK(A103), "", IFERROR(IF(VLOOKUP(CONCATENATE(A103, " Blueprint"),'Filtered Blueprints'!T$3:U5963, 2, FALSE) &gt;= C103, "Surplus ✔️", "Shortage ❌"), "Shortage ❌"))</f>
        <v/>
      </c>
      <c r="G103" s="29" t="str">
        <f t="array" ref="G103">IF(ISBLANK(A103), "", IF(ISERROR(MATCH(INDEX('Filtered Blueprints'!S$3:T5963, MATCH(CONCATENATE(A103, " Blueprint"), 'Filtered Blueprints'!T$3:T5963, 0), 1), 'Filtered Blueprints'!M$3:M5963, 0)), "Catch ❌", "Catch ✔️ "))</f>
        <v/>
      </c>
      <c r="H103" s="21" t="str">
        <f t="array" ref="H103">IF(ISBLANK(A103), "", IF(ISERROR(MATCH(INDEX('Filtered Blueprints'!H$3:I5963, MATCH(CONCATENATE(A103, " Blueprint"), 'Filtered Blueprints'!I$3:I5963, 0), 1), 'Filtered Blueprints'!B$3:B5963, 0)), "Impass ❌", "Impass ✔️ "))</f>
        <v/>
      </c>
      <c r="I103" s="26"/>
      <c r="J103" s="27"/>
    </row>
    <row r="104">
      <c r="A104" s="17"/>
      <c r="B104" s="18" t="s">
        <v>165</v>
      </c>
      <c r="C104" s="18" t="s">
        <v>165</v>
      </c>
      <c r="D104" s="19" t="s">
        <v>165</v>
      </c>
      <c r="E104" s="20" t="s">
        <v>165</v>
      </c>
      <c r="F104" s="21" t="str">
        <f>IF(ISBLANK(A104), "", IFERROR(IF(VLOOKUP(CONCATENATE(A104, " Blueprint"),'Filtered Blueprints'!T$3:U5963, 2, FALSE) &gt;= C104, "Surplus ✔️", "Shortage ❌"), "Shortage ❌"))</f>
        <v/>
      </c>
      <c r="G104" s="29" t="str">
        <f t="array" ref="G104">IF(ISBLANK(A104), "", IF(ISERROR(MATCH(INDEX('Filtered Blueprints'!S$3:T5963, MATCH(CONCATENATE(A104, " Blueprint"), 'Filtered Blueprints'!T$3:T5963, 0), 1), 'Filtered Blueprints'!M$3:M5963, 0)), "Catch ❌", "Catch ✔️ "))</f>
        <v/>
      </c>
      <c r="H104" s="21" t="str">
        <f t="array" ref="H104">IF(ISBLANK(A104), "", IF(ISERROR(MATCH(INDEX('Filtered Blueprints'!H$3:I5963, MATCH(CONCATENATE(A104, " Blueprint"), 'Filtered Blueprints'!I$3:I5963, 0), 1), 'Filtered Blueprints'!B$3:B5963, 0)), "Impass ❌", "Impass ✔️ "))</f>
        <v/>
      </c>
      <c r="I104" s="26"/>
      <c r="J104" s="27"/>
    </row>
    <row r="105">
      <c r="A105" s="17"/>
      <c r="B105" s="18" t="s">
        <v>165</v>
      </c>
      <c r="C105" s="18" t="s">
        <v>165</v>
      </c>
      <c r="D105" s="19" t="s">
        <v>165</v>
      </c>
      <c r="E105" s="20" t="s">
        <v>165</v>
      </c>
      <c r="F105" s="21" t="str">
        <f>IF(ISBLANK(A105), "", IFERROR(IF(VLOOKUP(CONCATENATE(A105, " Blueprint"),'Filtered Blueprints'!T$3:U5963, 2, FALSE) &gt;= C105, "Surplus ✔️", "Shortage ❌"), "Shortage ❌"))</f>
        <v/>
      </c>
      <c r="G105" s="29" t="str">
        <f t="array" ref="G105">IF(ISBLANK(A105), "", IF(ISERROR(MATCH(INDEX('Filtered Blueprints'!S$3:T5963, MATCH(CONCATENATE(A105, " Blueprint"), 'Filtered Blueprints'!T$3:T5963, 0), 1), 'Filtered Blueprints'!M$3:M5963, 0)), "Catch ❌", "Catch ✔️ "))</f>
        <v/>
      </c>
      <c r="H105" s="21" t="str">
        <f t="array" ref="H105">IF(ISBLANK(A105), "", IF(ISERROR(MATCH(INDEX('Filtered Blueprints'!H$3:I5963, MATCH(CONCATENATE(A105, " Blueprint"), 'Filtered Blueprints'!I$3:I5963, 0), 1), 'Filtered Blueprints'!B$3:B5963, 0)), "Impass ❌", "Impass ✔️ "))</f>
        <v/>
      </c>
      <c r="I105" s="26"/>
      <c r="J105" s="27"/>
    </row>
    <row r="106">
      <c r="A106" s="17"/>
      <c r="B106" s="18" t="s">
        <v>165</v>
      </c>
      <c r="C106" s="18" t="s">
        <v>165</v>
      </c>
      <c r="D106" s="19" t="s">
        <v>165</v>
      </c>
      <c r="E106" s="20" t="s">
        <v>165</v>
      </c>
      <c r="F106" s="21" t="str">
        <f>IF(ISBLANK(A106), "", IFERROR(IF(VLOOKUP(CONCATENATE(A106, " Blueprint"),'Filtered Blueprints'!T$3:U5963, 2, FALSE) &gt;= C106, "Surplus ✔️", "Shortage ❌"), "Shortage ❌"))</f>
        <v/>
      </c>
      <c r="G106" s="29" t="str">
        <f t="array" ref="G106">IF(ISBLANK(A106), "", IF(ISERROR(MATCH(INDEX('Filtered Blueprints'!S$3:T5963, MATCH(CONCATENATE(A106, " Blueprint"), 'Filtered Blueprints'!T$3:T5963, 0), 1), 'Filtered Blueprints'!M$3:M5963, 0)), "Catch ❌", "Catch ✔️ "))</f>
        <v/>
      </c>
      <c r="H106" s="21" t="str">
        <f t="array" ref="H106">IF(ISBLANK(A106), "", IF(ISERROR(MATCH(INDEX('Filtered Blueprints'!H$3:I5963, MATCH(CONCATENATE(A106, " Blueprint"), 'Filtered Blueprints'!I$3:I5963, 0), 1), 'Filtered Blueprints'!B$3:B5963, 0)), "Impass ❌", "Impass ✔️ "))</f>
        <v/>
      </c>
      <c r="I106" s="26"/>
      <c r="J106" s="27"/>
    </row>
    <row r="107">
      <c r="A107" s="17"/>
      <c r="B107" s="18" t="s">
        <v>165</v>
      </c>
      <c r="C107" s="18" t="s">
        <v>165</v>
      </c>
      <c r="D107" s="19" t="s">
        <v>165</v>
      </c>
      <c r="E107" s="20" t="s">
        <v>165</v>
      </c>
      <c r="F107" s="21" t="str">
        <f>IF(ISBLANK(A107), "", IFERROR(IF(VLOOKUP(CONCATENATE(A107, " Blueprint"),'Filtered Blueprints'!T$3:U5963, 2, FALSE) &gt;= C107, "Surplus ✔️", "Shortage ❌"), "Shortage ❌"))</f>
        <v/>
      </c>
      <c r="G107" s="29" t="str">
        <f t="array" ref="G107">IF(ISBLANK(A107), "", IF(ISERROR(MATCH(INDEX('Filtered Blueprints'!S$3:T5963, MATCH(CONCATENATE(A107, " Blueprint"), 'Filtered Blueprints'!T$3:T5963, 0), 1), 'Filtered Blueprints'!M$3:M5963, 0)), "Catch ❌", "Catch ✔️ "))</f>
        <v/>
      </c>
      <c r="H107" s="21" t="str">
        <f t="array" ref="H107">IF(ISBLANK(A107), "", IF(ISERROR(MATCH(INDEX('Filtered Blueprints'!H$3:I5963, MATCH(CONCATENATE(A107, " Blueprint"), 'Filtered Blueprints'!I$3:I5963, 0), 1), 'Filtered Blueprints'!B$3:B5963, 0)), "Impass ❌", "Impass ✔️ "))</f>
        <v/>
      </c>
      <c r="I107" s="26"/>
      <c r="J107" s="27"/>
    </row>
    <row r="108">
      <c r="A108" s="17"/>
      <c r="B108" s="18" t="s">
        <v>165</v>
      </c>
      <c r="C108" s="18" t="s">
        <v>165</v>
      </c>
      <c r="D108" s="19" t="s">
        <v>165</v>
      </c>
      <c r="E108" s="20" t="s">
        <v>165</v>
      </c>
      <c r="F108" s="21" t="str">
        <f>IF(ISBLANK(A108), "", IFERROR(IF(VLOOKUP(CONCATENATE(A108, " Blueprint"),'Filtered Blueprints'!T$3:U5963, 2, FALSE) &gt;= C108, "Surplus ✔️", "Shortage ❌"), "Shortage ❌"))</f>
        <v/>
      </c>
      <c r="G108" s="29" t="str">
        <f t="array" ref="G108">IF(ISBLANK(A108), "", IF(ISERROR(MATCH(INDEX('Filtered Blueprints'!S$3:T5963, MATCH(CONCATENATE(A108, " Blueprint"), 'Filtered Blueprints'!T$3:T5963, 0), 1), 'Filtered Blueprints'!M$3:M5963, 0)), "Catch ❌", "Catch ✔️ "))</f>
        <v/>
      </c>
      <c r="H108" s="21" t="str">
        <f t="array" ref="H108">IF(ISBLANK(A108), "", IF(ISERROR(MATCH(INDEX('Filtered Blueprints'!H$3:I5963, MATCH(CONCATENATE(A108, " Blueprint"), 'Filtered Blueprints'!I$3:I5963, 0), 1), 'Filtered Blueprints'!B$3:B5963, 0)), "Impass ❌", "Impass ✔️ "))</f>
        <v/>
      </c>
      <c r="I108" s="26"/>
      <c r="J108" s="27"/>
    </row>
    <row r="109">
      <c r="A109" s="17"/>
      <c r="B109" s="18" t="s">
        <v>165</v>
      </c>
      <c r="C109" s="18" t="s">
        <v>165</v>
      </c>
      <c r="D109" s="19" t="s">
        <v>165</v>
      </c>
      <c r="E109" s="20" t="s">
        <v>165</v>
      </c>
      <c r="F109" s="21" t="str">
        <f>IF(ISBLANK(A109), "", IFERROR(IF(VLOOKUP(CONCATENATE(A109, " Blueprint"),'Filtered Blueprints'!T$3:U5963, 2, FALSE) &gt;= C109, "Surplus ✔️", "Shortage ❌"), "Shortage ❌"))</f>
        <v/>
      </c>
      <c r="G109" s="29" t="str">
        <f t="array" ref="G109">IF(ISBLANK(A109), "", IF(ISERROR(MATCH(INDEX('Filtered Blueprints'!S$3:T5963, MATCH(CONCATENATE(A109, " Blueprint"), 'Filtered Blueprints'!T$3:T5963, 0), 1), 'Filtered Blueprints'!M$3:M5963, 0)), "Catch ❌", "Catch ✔️ "))</f>
        <v/>
      </c>
      <c r="H109" s="21" t="str">
        <f t="array" ref="H109">IF(ISBLANK(A109), "", IF(ISERROR(MATCH(INDEX('Filtered Blueprints'!H$3:I5963, MATCH(CONCATENATE(A109, " Blueprint"), 'Filtered Blueprints'!I$3:I5963, 0), 1), 'Filtered Blueprints'!B$3:B5963, 0)), "Impass ❌", "Impass ✔️ "))</f>
        <v/>
      </c>
      <c r="I109" s="26"/>
      <c r="J109" s="27"/>
    </row>
    <row r="110">
      <c r="A110" s="17"/>
      <c r="B110" s="18" t="s">
        <v>165</v>
      </c>
      <c r="C110" s="18" t="s">
        <v>165</v>
      </c>
      <c r="D110" s="19" t="s">
        <v>165</v>
      </c>
      <c r="E110" s="20" t="s">
        <v>165</v>
      </c>
      <c r="F110" s="21" t="str">
        <f>IF(ISBLANK(A110), "", IFERROR(IF(VLOOKUP(CONCATENATE(A110, " Blueprint"),'Filtered Blueprints'!T$3:U5963, 2, FALSE) &gt;= C110, "Surplus ✔️", "Shortage ❌"), "Shortage ❌"))</f>
        <v/>
      </c>
      <c r="G110" s="29" t="str">
        <f t="array" ref="G110">IF(ISBLANK(A110), "", IF(ISERROR(MATCH(INDEX('Filtered Blueprints'!S$3:T5963, MATCH(CONCATENATE(A110, " Blueprint"), 'Filtered Blueprints'!T$3:T5963, 0), 1), 'Filtered Blueprints'!M$3:M5963, 0)), "Catch ❌", "Catch ✔️ "))</f>
        <v/>
      </c>
      <c r="H110" s="21" t="str">
        <f t="array" ref="H110">IF(ISBLANK(A110), "", IF(ISERROR(MATCH(INDEX('Filtered Blueprints'!H$3:I5963, MATCH(CONCATENATE(A110, " Blueprint"), 'Filtered Blueprints'!I$3:I5963, 0), 1), 'Filtered Blueprints'!B$3:B5963, 0)), "Impass ❌", "Impass ✔️ "))</f>
        <v/>
      </c>
      <c r="I110" s="26"/>
      <c r="J110" s="27"/>
    </row>
    <row r="111">
      <c r="A111" s="17"/>
      <c r="B111" s="18" t="s">
        <v>165</v>
      </c>
      <c r="C111" s="18" t="s">
        <v>165</v>
      </c>
      <c r="D111" s="19" t="s">
        <v>165</v>
      </c>
      <c r="E111" s="20" t="s">
        <v>165</v>
      </c>
      <c r="F111" s="21" t="str">
        <f>IF(ISBLANK(A111), "", IFERROR(IF(VLOOKUP(CONCATENATE(A111, " Blueprint"),'Filtered Blueprints'!T$3:U5963, 2, FALSE) &gt;= C111, "Surplus ✔️", "Shortage ❌"), "Shortage ❌"))</f>
        <v/>
      </c>
      <c r="G111" s="29" t="str">
        <f t="array" ref="G111">IF(ISBLANK(A111), "", IF(ISERROR(MATCH(INDEX('Filtered Blueprints'!S$3:T5963, MATCH(CONCATENATE(A111, " Blueprint"), 'Filtered Blueprints'!T$3:T5963, 0), 1), 'Filtered Blueprints'!M$3:M5963, 0)), "Catch ❌", "Catch ✔️ "))</f>
        <v/>
      </c>
      <c r="H111" s="21" t="str">
        <f t="array" ref="H111">IF(ISBLANK(A111), "", IF(ISERROR(MATCH(INDEX('Filtered Blueprints'!H$3:I5963, MATCH(CONCATENATE(A111, " Blueprint"), 'Filtered Blueprints'!I$3:I5963, 0), 1), 'Filtered Blueprints'!B$3:B5963, 0)), "Impass ❌", "Impass ✔️ "))</f>
        <v/>
      </c>
      <c r="I111" s="26"/>
      <c r="J111" s="27"/>
    </row>
    <row r="112">
      <c r="A112" s="17"/>
      <c r="B112" s="18" t="s">
        <v>165</v>
      </c>
      <c r="C112" s="18" t="s">
        <v>165</v>
      </c>
      <c r="D112" s="19" t="s">
        <v>165</v>
      </c>
      <c r="E112" s="20" t="s">
        <v>165</v>
      </c>
      <c r="F112" s="21" t="str">
        <f>IF(ISBLANK(A112), "", IFERROR(IF(VLOOKUP(CONCATENATE(A112, " Blueprint"),'Filtered Blueprints'!T$3:U5963, 2, FALSE) &gt;= C112, "Surplus ✔️", "Shortage ❌"), "Shortage ❌"))</f>
        <v/>
      </c>
      <c r="G112" s="29" t="str">
        <f t="array" ref="G112">IF(ISBLANK(A112), "", IF(ISERROR(MATCH(INDEX('Filtered Blueprints'!S$3:T5963, MATCH(CONCATENATE(A112, " Blueprint"), 'Filtered Blueprints'!T$3:T5963, 0), 1), 'Filtered Blueprints'!M$3:M5963, 0)), "Catch ❌", "Catch ✔️ "))</f>
        <v/>
      </c>
      <c r="H112" s="21" t="str">
        <f t="array" ref="H112">IF(ISBLANK(A112), "", IF(ISERROR(MATCH(INDEX('Filtered Blueprints'!H$3:I5963, MATCH(CONCATENATE(A112, " Blueprint"), 'Filtered Blueprints'!I$3:I5963, 0), 1), 'Filtered Blueprints'!B$3:B5963, 0)), "Impass ❌", "Impass ✔️ "))</f>
        <v/>
      </c>
      <c r="I112" s="26"/>
      <c r="J112" s="27"/>
    </row>
    <row r="113">
      <c r="A113" s="17"/>
      <c r="B113" s="18" t="s">
        <v>165</v>
      </c>
      <c r="C113" s="18" t="s">
        <v>165</v>
      </c>
      <c r="D113" s="19" t="s">
        <v>165</v>
      </c>
      <c r="E113" s="20" t="s">
        <v>165</v>
      </c>
      <c r="F113" s="21" t="str">
        <f>IF(ISBLANK(A113), "", IFERROR(IF(VLOOKUP(CONCATENATE(A113, " Blueprint"),'Filtered Blueprints'!T$3:U5963, 2, FALSE) &gt;= C113, "Surplus ✔️", "Shortage ❌"), "Shortage ❌"))</f>
        <v/>
      </c>
      <c r="G113" s="29" t="str">
        <f t="array" ref="G113">IF(ISBLANK(A113), "", IF(ISERROR(MATCH(INDEX('Filtered Blueprints'!S$3:T5963, MATCH(CONCATENATE(A113, " Blueprint"), 'Filtered Blueprints'!T$3:T5963, 0), 1), 'Filtered Blueprints'!M$3:M5963, 0)), "Catch ❌", "Catch ✔️ "))</f>
        <v/>
      </c>
      <c r="H113" s="21" t="str">
        <f t="array" ref="H113">IF(ISBLANK(A113), "", IF(ISERROR(MATCH(INDEX('Filtered Blueprints'!H$3:I5963, MATCH(CONCATENATE(A113, " Blueprint"), 'Filtered Blueprints'!I$3:I5963, 0), 1), 'Filtered Blueprints'!B$3:B5963, 0)), "Impass ❌", "Impass ✔️ "))</f>
        <v/>
      </c>
      <c r="I113" s="26"/>
      <c r="J113" s="27"/>
    </row>
    <row r="114">
      <c r="A114" s="17"/>
      <c r="B114" s="18" t="s">
        <v>165</v>
      </c>
      <c r="C114" s="18" t="s">
        <v>165</v>
      </c>
      <c r="D114" s="19" t="s">
        <v>165</v>
      </c>
      <c r="E114" s="20" t="s">
        <v>165</v>
      </c>
      <c r="F114" s="21" t="str">
        <f>IF(ISBLANK(A114), "", IFERROR(IF(VLOOKUP(CONCATENATE(A114, " Blueprint"),'Filtered Blueprints'!T$3:U5963, 2, FALSE) &gt;= C114, "Surplus ✔️", "Shortage ❌"), "Shortage ❌"))</f>
        <v/>
      </c>
      <c r="G114" s="29" t="str">
        <f t="array" ref="G114">IF(ISBLANK(A114), "", IF(ISERROR(MATCH(INDEX('Filtered Blueprints'!S$3:T5963, MATCH(CONCATENATE(A114, " Blueprint"), 'Filtered Blueprints'!T$3:T5963, 0), 1), 'Filtered Blueprints'!M$3:M5963, 0)), "Catch ❌", "Catch ✔️ "))</f>
        <v/>
      </c>
      <c r="H114" s="21" t="str">
        <f t="array" ref="H114">IF(ISBLANK(A114), "", IF(ISERROR(MATCH(INDEX('Filtered Blueprints'!H$3:I5963, MATCH(CONCATENATE(A114, " Blueprint"), 'Filtered Blueprints'!I$3:I5963, 0), 1), 'Filtered Blueprints'!B$3:B5963, 0)), "Impass ❌", "Impass ✔️ "))</f>
        <v/>
      </c>
      <c r="I114" s="26"/>
      <c r="J114" s="27"/>
    </row>
    <row r="115">
      <c r="A115" s="17"/>
      <c r="B115" s="18" t="s">
        <v>165</v>
      </c>
      <c r="C115" s="18" t="s">
        <v>165</v>
      </c>
      <c r="D115" s="19" t="s">
        <v>165</v>
      </c>
      <c r="E115" s="20" t="s">
        <v>165</v>
      </c>
      <c r="F115" s="21" t="str">
        <f>IF(ISBLANK(A115), "", IFERROR(IF(VLOOKUP(CONCATENATE(A115, " Blueprint"),'Filtered Blueprints'!T$3:U5963, 2, FALSE) &gt;= C115, "Surplus ✔️", "Shortage ❌"), "Shortage ❌"))</f>
        <v/>
      </c>
      <c r="G115" s="29" t="str">
        <f t="array" ref="G115">IF(ISBLANK(A115), "", IF(ISERROR(MATCH(INDEX('Filtered Blueprints'!S$3:T5963, MATCH(CONCATENATE(A115, " Blueprint"), 'Filtered Blueprints'!T$3:T5963, 0), 1), 'Filtered Blueprints'!M$3:M5963, 0)), "Catch ❌", "Catch ✔️ "))</f>
        <v/>
      </c>
      <c r="H115" s="21" t="str">
        <f t="array" ref="H115">IF(ISBLANK(A115), "", IF(ISERROR(MATCH(INDEX('Filtered Blueprints'!H$3:I5963, MATCH(CONCATENATE(A115, " Blueprint"), 'Filtered Blueprints'!I$3:I5963, 0), 1), 'Filtered Blueprints'!B$3:B5963, 0)), "Impass ❌", "Impass ✔️ "))</f>
        <v/>
      </c>
      <c r="I115" s="26"/>
      <c r="J115" s="27"/>
    </row>
    <row r="116">
      <c r="A116" s="17"/>
      <c r="B116" s="18" t="s">
        <v>165</v>
      </c>
      <c r="C116" s="18" t="s">
        <v>165</v>
      </c>
      <c r="D116" s="19" t="s">
        <v>165</v>
      </c>
      <c r="E116" s="20" t="s">
        <v>165</v>
      </c>
      <c r="F116" s="21" t="str">
        <f>IF(ISBLANK(A116), "", IFERROR(IF(VLOOKUP(CONCATENATE(A116, " Blueprint"),'Filtered Blueprints'!T$3:U5963, 2, FALSE) &gt;= C116, "Surplus ✔️", "Shortage ❌"), "Shortage ❌"))</f>
        <v/>
      </c>
      <c r="G116" s="29" t="str">
        <f t="array" ref="G116">IF(ISBLANK(A116), "", IF(ISERROR(MATCH(INDEX('Filtered Blueprints'!S$3:T5963, MATCH(CONCATENATE(A116, " Blueprint"), 'Filtered Blueprints'!T$3:T5963, 0), 1), 'Filtered Blueprints'!M$3:M5963, 0)), "Catch ❌", "Catch ✔️ "))</f>
        <v/>
      </c>
      <c r="H116" s="21" t="str">
        <f t="array" ref="H116">IF(ISBLANK(A116), "", IF(ISERROR(MATCH(INDEX('Filtered Blueprints'!H$3:I5963, MATCH(CONCATENATE(A116, " Blueprint"), 'Filtered Blueprints'!I$3:I5963, 0), 1), 'Filtered Blueprints'!B$3:B5963, 0)), "Impass ❌", "Impass ✔️ "))</f>
        <v/>
      </c>
      <c r="I116" s="26"/>
      <c r="J116" s="27"/>
    </row>
    <row r="117">
      <c r="A117" s="17"/>
      <c r="B117" s="18" t="s">
        <v>165</v>
      </c>
      <c r="C117" s="18" t="s">
        <v>165</v>
      </c>
      <c r="D117" s="19" t="s">
        <v>165</v>
      </c>
      <c r="E117" s="20" t="s">
        <v>165</v>
      </c>
      <c r="F117" s="21" t="str">
        <f>IF(ISBLANK(A117), "", IFERROR(IF(VLOOKUP(CONCATENATE(A117, " Blueprint"),'Filtered Blueprints'!T$3:U5963, 2, FALSE) &gt;= C117, "Surplus ✔️", "Shortage ❌"), "Shortage ❌"))</f>
        <v/>
      </c>
      <c r="G117" s="29" t="str">
        <f t="array" ref="G117">IF(ISBLANK(A117), "", IF(ISERROR(MATCH(INDEX('Filtered Blueprints'!S$3:T5963, MATCH(CONCATENATE(A117, " Blueprint"), 'Filtered Blueprints'!T$3:T5963, 0), 1), 'Filtered Blueprints'!M$3:M5963, 0)), "Catch ❌", "Catch ✔️ "))</f>
        <v/>
      </c>
      <c r="H117" s="21" t="str">
        <f t="array" ref="H117">IF(ISBLANK(A117), "", IF(ISERROR(MATCH(INDEX('Filtered Blueprints'!H$3:I5963, MATCH(CONCATENATE(A117, " Blueprint"), 'Filtered Blueprints'!I$3:I5963, 0), 1), 'Filtered Blueprints'!B$3:B5963, 0)), "Impass ❌", "Impass ✔️ "))</f>
        <v/>
      </c>
      <c r="I117" s="26"/>
      <c r="J117" s="27"/>
    </row>
    <row r="118">
      <c r="A118" s="17"/>
      <c r="B118" s="18" t="s">
        <v>165</v>
      </c>
      <c r="C118" s="18" t="s">
        <v>165</v>
      </c>
      <c r="D118" s="19" t="s">
        <v>165</v>
      </c>
      <c r="E118" s="20" t="s">
        <v>165</v>
      </c>
      <c r="F118" s="21" t="str">
        <f>IF(ISBLANK(A118), "", IFERROR(IF(VLOOKUP(CONCATENATE(A118, " Blueprint"),'Filtered Blueprints'!T$3:U5963, 2, FALSE) &gt;= C118, "Surplus ✔️", "Shortage ❌"), "Shortage ❌"))</f>
        <v/>
      </c>
      <c r="G118" s="29" t="str">
        <f t="array" ref="G118">IF(ISBLANK(A118), "", IF(ISERROR(MATCH(INDEX('Filtered Blueprints'!S$3:T5963, MATCH(CONCATENATE(A118, " Blueprint"), 'Filtered Blueprints'!T$3:T5963, 0), 1), 'Filtered Blueprints'!M$3:M5963, 0)), "Catch ❌", "Catch ✔️ "))</f>
        <v/>
      </c>
      <c r="H118" s="21" t="str">
        <f t="array" ref="H118">IF(ISBLANK(A118), "", IF(ISERROR(MATCH(INDEX('Filtered Blueprints'!H$3:I5963, MATCH(CONCATENATE(A118, " Blueprint"), 'Filtered Blueprints'!I$3:I5963, 0), 1), 'Filtered Blueprints'!B$3:B5963, 0)), "Impass ❌", "Impass ✔️ "))</f>
        <v/>
      </c>
      <c r="I118" s="26"/>
      <c r="J118" s="27"/>
    </row>
    <row r="119">
      <c r="A119" s="17"/>
      <c r="B119" s="18" t="s">
        <v>165</v>
      </c>
      <c r="C119" s="18" t="s">
        <v>165</v>
      </c>
      <c r="D119" s="19" t="s">
        <v>165</v>
      </c>
      <c r="E119" s="20" t="s">
        <v>165</v>
      </c>
      <c r="F119" s="21" t="str">
        <f>IF(ISBLANK(A119), "", IFERROR(IF(VLOOKUP(CONCATENATE(A119, " Blueprint"),'Filtered Blueprints'!T$3:U5963, 2, FALSE) &gt;= C119, "Surplus ✔️", "Shortage ❌"), "Shortage ❌"))</f>
        <v/>
      </c>
      <c r="G119" s="29" t="str">
        <f t="array" ref="G119">IF(ISBLANK(A119), "", IF(ISERROR(MATCH(INDEX('Filtered Blueprints'!S$3:T5963, MATCH(CONCATENATE(A119, " Blueprint"), 'Filtered Blueprints'!T$3:T5963, 0), 1), 'Filtered Blueprints'!M$3:M5963, 0)), "Catch ❌", "Catch ✔️ "))</f>
        <v/>
      </c>
      <c r="H119" s="21" t="str">
        <f t="array" ref="H119">IF(ISBLANK(A119), "", IF(ISERROR(MATCH(INDEX('Filtered Blueprints'!H$3:I5963, MATCH(CONCATENATE(A119, " Blueprint"), 'Filtered Blueprints'!I$3:I5963, 0), 1), 'Filtered Blueprints'!B$3:B5963, 0)), "Impass ❌", "Impass ✔️ "))</f>
        <v/>
      </c>
      <c r="I119" s="26"/>
      <c r="J119" s="27"/>
    </row>
    <row r="120">
      <c r="A120" s="17"/>
      <c r="B120" s="18" t="s">
        <v>165</v>
      </c>
      <c r="C120" s="18" t="s">
        <v>165</v>
      </c>
      <c r="D120" s="19" t="s">
        <v>165</v>
      </c>
      <c r="E120" s="20" t="s">
        <v>165</v>
      </c>
      <c r="F120" s="21" t="str">
        <f>IF(ISBLANK(A120), "", IFERROR(IF(VLOOKUP(CONCATENATE(A120, " Blueprint"),'Filtered Blueprints'!T$3:U5963, 2, FALSE) &gt;= C120, "Surplus ✔️", "Shortage ❌"), "Shortage ❌"))</f>
        <v/>
      </c>
      <c r="G120" s="29" t="str">
        <f t="array" ref="G120">IF(ISBLANK(A120), "", IF(ISERROR(MATCH(INDEX('Filtered Blueprints'!S$3:T5963, MATCH(CONCATENATE(A120, " Blueprint"), 'Filtered Blueprints'!T$3:T5963, 0), 1), 'Filtered Blueprints'!M$3:M5963, 0)), "Catch ❌", "Catch ✔️ "))</f>
        <v/>
      </c>
      <c r="H120" s="21" t="str">
        <f t="array" ref="H120">IF(ISBLANK(A120), "", IF(ISERROR(MATCH(INDEX('Filtered Blueprints'!H$3:I5963, MATCH(CONCATENATE(A120, " Blueprint"), 'Filtered Blueprints'!I$3:I5963, 0), 1), 'Filtered Blueprints'!B$3:B5963, 0)), "Impass ❌", "Impass ✔️ "))</f>
        <v/>
      </c>
      <c r="I120" s="26"/>
      <c r="J120" s="27"/>
    </row>
    <row r="121">
      <c r="A121" s="17"/>
      <c r="B121" s="18" t="s">
        <v>165</v>
      </c>
      <c r="C121" s="18" t="s">
        <v>165</v>
      </c>
      <c r="D121" s="19" t="s">
        <v>165</v>
      </c>
      <c r="E121" s="20" t="s">
        <v>165</v>
      </c>
      <c r="F121" s="21" t="str">
        <f>IF(ISBLANK(A121), "", IFERROR(IF(VLOOKUP(CONCATENATE(A121, " Blueprint"),'Filtered Blueprints'!T$3:U5963, 2, FALSE) &gt;= C121, "Surplus ✔️", "Shortage ❌"), "Shortage ❌"))</f>
        <v/>
      </c>
      <c r="G121" s="29" t="str">
        <f t="array" ref="G121">IF(ISBLANK(A121), "", IF(ISERROR(MATCH(INDEX('Filtered Blueprints'!S$3:T5963, MATCH(CONCATENATE(A121, " Blueprint"), 'Filtered Blueprints'!T$3:T5963, 0), 1), 'Filtered Blueprints'!M$3:M5963, 0)), "Catch ❌", "Catch ✔️ "))</f>
        <v/>
      </c>
      <c r="H121" s="21" t="str">
        <f t="array" ref="H121">IF(ISBLANK(A121), "", IF(ISERROR(MATCH(INDEX('Filtered Blueprints'!H$3:I5963, MATCH(CONCATENATE(A121, " Blueprint"), 'Filtered Blueprints'!I$3:I5963, 0), 1), 'Filtered Blueprints'!B$3:B5963, 0)), "Impass ❌", "Impass ✔️ "))</f>
        <v/>
      </c>
      <c r="I121" s="26"/>
      <c r="J121" s="27"/>
    </row>
    <row r="122">
      <c r="A122" s="17"/>
      <c r="B122" s="18" t="s">
        <v>165</v>
      </c>
      <c r="C122" s="18" t="s">
        <v>165</v>
      </c>
      <c r="D122" s="19" t="s">
        <v>165</v>
      </c>
      <c r="E122" s="20" t="s">
        <v>165</v>
      </c>
      <c r="F122" s="21" t="str">
        <f>IF(ISBLANK(A122), "", IFERROR(IF(VLOOKUP(CONCATENATE(A122, " Blueprint"),'Filtered Blueprints'!T$3:U5963, 2, FALSE) &gt;= C122, "Surplus ✔️", "Shortage ❌"), "Shortage ❌"))</f>
        <v/>
      </c>
      <c r="G122" s="29" t="str">
        <f t="array" ref="G122">IF(ISBLANK(A122), "", IF(ISERROR(MATCH(INDEX('Filtered Blueprints'!S$3:T5963, MATCH(CONCATENATE(A122, " Blueprint"), 'Filtered Blueprints'!T$3:T5963, 0), 1), 'Filtered Blueprints'!M$3:M5963, 0)), "Catch ❌", "Catch ✔️ "))</f>
        <v/>
      </c>
      <c r="H122" s="21" t="str">
        <f t="array" ref="H122">IF(ISBLANK(A122), "", IF(ISERROR(MATCH(INDEX('Filtered Blueprints'!H$3:I5963, MATCH(CONCATENATE(A122, " Blueprint"), 'Filtered Blueprints'!I$3:I5963, 0), 1), 'Filtered Blueprints'!B$3:B5963, 0)), "Impass ❌", "Impass ✔️ "))</f>
        <v/>
      </c>
      <c r="I122" s="26"/>
      <c r="J122" s="27"/>
    </row>
    <row r="123">
      <c r="A123" s="17"/>
      <c r="B123" s="18" t="s">
        <v>165</v>
      </c>
      <c r="C123" s="18" t="s">
        <v>165</v>
      </c>
      <c r="D123" s="19" t="s">
        <v>165</v>
      </c>
      <c r="E123" s="20" t="s">
        <v>165</v>
      </c>
      <c r="F123" s="21" t="str">
        <f>IF(ISBLANK(A123), "", IFERROR(IF(VLOOKUP(CONCATENATE(A123, " Blueprint"),'Filtered Blueprints'!T$3:U5963, 2, FALSE) &gt;= C123, "Surplus ✔️", "Shortage ❌"), "Shortage ❌"))</f>
        <v/>
      </c>
      <c r="G123" s="29" t="str">
        <f t="array" ref="G123">IF(ISBLANK(A123), "", IF(ISERROR(MATCH(INDEX('Filtered Blueprints'!S$3:T5963, MATCH(CONCATENATE(A123, " Blueprint"), 'Filtered Blueprints'!T$3:T5963, 0), 1), 'Filtered Blueprints'!M$3:M5963, 0)), "Catch ❌", "Catch ✔️ "))</f>
        <v/>
      </c>
      <c r="H123" s="21" t="str">
        <f t="array" ref="H123">IF(ISBLANK(A123), "", IF(ISERROR(MATCH(INDEX('Filtered Blueprints'!H$3:I5963, MATCH(CONCATENATE(A123, " Blueprint"), 'Filtered Blueprints'!I$3:I5963, 0), 1), 'Filtered Blueprints'!B$3:B5963, 0)), "Impass ❌", "Impass ✔️ "))</f>
        <v/>
      </c>
      <c r="I123" s="26"/>
      <c r="J123" s="27"/>
    </row>
    <row r="124">
      <c r="A124" s="17"/>
      <c r="B124" s="18" t="s">
        <v>165</v>
      </c>
      <c r="C124" s="18" t="s">
        <v>165</v>
      </c>
      <c r="D124" s="19" t="s">
        <v>165</v>
      </c>
      <c r="E124" s="20" t="s">
        <v>165</v>
      </c>
      <c r="F124" s="21" t="str">
        <f>IF(ISBLANK(A124), "", IFERROR(IF(VLOOKUP(CONCATENATE(A124, " Blueprint"),'Filtered Blueprints'!T$3:U5963, 2, FALSE) &gt;= C124, "Surplus ✔️", "Shortage ❌"), "Shortage ❌"))</f>
        <v/>
      </c>
      <c r="G124" s="29" t="str">
        <f t="array" ref="G124">IF(ISBLANK(A124), "", IF(ISERROR(MATCH(INDEX('Filtered Blueprints'!S$3:T5963, MATCH(CONCATENATE(A124, " Blueprint"), 'Filtered Blueprints'!T$3:T5963, 0), 1), 'Filtered Blueprints'!M$3:M5963, 0)), "Catch ❌", "Catch ✔️ "))</f>
        <v/>
      </c>
      <c r="H124" s="21" t="str">
        <f t="array" ref="H124">IF(ISBLANK(A124), "", IF(ISERROR(MATCH(INDEX('Filtered Blueprints'!H$3:I5963, MATCH(CONCATENATE(A124, " Blueprint"), 'Filtered Blueprints'!I$3:I5963, 0), 1), 'Filtered Blueprints'!B$3:B5963, 0)), "Impass ❌", "Impass ✔️ "))</f>
        <v/>
      </c>
      <c r="I124" s="26"/>
      <c r="J124" s="27"/>
    </row>
    <row r="125">
      <c r="A125" s="17"/>
      <c r="B125" s="18" t="s">
        <v>165</v>
      </c>
      <c r="C125" s="18" t="s">
        <v>165</v>
      </c>
      <c r="D125" s="19" t="s">
        <v>165</v>
      </c>
      <c r="E125" s="20" t="s">
        <v>165</v>
      </c>
      <c r="F125" s="21" t="str">
        <f>IF(ISBLANK(A125), "", IFERROR(IF(VLOOKUP(CONCATENATE(A125, " Blueprint"),'Filtered Blueprints'!T$3:U5963, 2, FALSE) &gt;= C125, "Surplus ✔️", "Shortage ❌"), "Shortage ❌"))</f>
        <v/>
      </c>
      <c r="G125" s="29" t="str">
        <f t="array" ref="G125">IF(ISBLANK(A125), "", IF(ISERROR(MATCH(INDEX('Filtered Blueprints'!S$3:T5963, MATCH(CONCATENATE(A125, " Blueprint"), 'Filtered Blueprints'!T$3:T5963, 0), 1), 'Filtered Blueprints'!M$3:M5963, 0)), "Catch ❌", "Catch ✔️ "))</f>
        <v/>
      </c>
      <c r="H125" s="21" t="str">
        <f t="array" ref="H125">IF(ISBLANK(A125), "", IF(ISERROR(MATCH(INDEX('Filtered Blueprints'!H$3:I5963, MATCH(CONCATENATE(A125, " Blueprint"), 'Filtered Blueprints'!I$3:I5963, 0), 1), 'Filtered Blueprints'!B$3:B5963, 0)), "Impass ❌", "Impass ✔️ "))</f>
        <v/>
      </c>
      <c r="I125" s="26"/>
      <c r="J125" s="27"/>
    </row>
    <row r="126">
      <c r="A126" s="17"/>
      <c r="B126" s="18" t="s">
        <v>165</v>
      </c>
      <c r="C126" s="18" t="s">
        <v>165</v>
      </c>
      <c r="D126" s="19" t="s">
        <v>165</v>
      </c>
      <c r="E126" s="20" t="s">
        <v>165</v>
      </c>
      <c r="F126" s="21" t="str">
        <f>IF(ISBLANK(A126), "", IFERROR(IF(VLOOKUP(CONCATENATE(A126, " Blueprint"),'Filtered Blueprints'!T$3:U5963, 2, FALSE) &gt;= C126, "Surplus ✔️", "Shortage ❌"), "Shortage ❌"))</f>
        <v/>
      </c>
      <c r="G126" s="29" t="str">
        <f t="array" ref="G126">IF(ISBLANK(A126), "", IF(ISERROR(MATCH(INDEX('Filtered Blueprints'!S$3:T5963, MATCH(CONCATENATE(A126, " Blueprint"), 'Filtered Blueprints'!T$3:T5963, 0), 1), 'Filtered Blueprints'!M$3:M5963, 0)), "Catch ❌", "Catch ✔️ "))</f>
        <v/>
      </c>
      <c r="H126" s="21" t="str">
        <f t="array" ref="H126">IF(ISBLANK(A126), "", IF(ISERROR(MATCH(INDEX('Filtered Blueprints'!H$3:I5963, MATCH(CONCATENATE(A126, " Blueprint"), 'Filtered Blueprints'!I$3:I5963, 0), 1), 'Filtered Blueprints'!B$3:B5963, 0)), "Impass ❌", "Impass ✔️ "))</f>
        <v/>
      </c>
      <c r="I126" s="26"/>
      <c r="J126" s="27"/>
    </row>
    <row r="127">
      <c r="A127" s="17"/>
      <c r="B127" s="18" t="s">
        <v>165</v>
      </c>
      <c r="C127" s="18" t="s">
        <v>165</v>
      </c>
      <c r="D127" s="19" t="s">
        <v>165</v>
      </c>
      <c r="E127" s="20" t="s">
        <v>165</v>
      </c>
      <c r="F127" s="21" t="str">
        <f>IF(ISBLANK(A127), "", IFERROR(IF(VLOOKUP(CONCATENATE(A127, " Blueprint"),'Filtered Blueprints'!T$3:U5963, 2, FALSE) &gt;= C127, "Surplus ✔️", "Shortage ❌"), "Shortage ❌"))</f>
        <v/>
      </c>
      <c r="G127" s="29" t="str">
        <f t="array" ref="G127">IF(ISBLANK(A127), "", IF(ISERROR(MATCH(INDEX('Filtered Blueprints'!S$3:T5963, MATCH(CONCATENATE(A127, " Blueprint"), 'Filtered Blueprints'!T$3:T5963, 0), 1), 'Filtered Blueprints'!M$3:M5963, 0)), "Catch ❌", "Catch ✔️ "))</f>
        <v/>
      </c>
      <c r="H127" s="21" t="str">
        <f t="array" ref="H127">IF(ISBLANK(A127), "", IF(ISERROR(MATCH(INDEX('Filtered Blueprints'!H$3:I5963, MATCH(CONCATENATE(A127, " Blueprint"), 'Filtered Blueprints'!I$3:I5963, 0), 1), 'Filtered Blueprints'!B$3:B5963, 0)), "Impass ❌", "Impass ✔️ "))</f>
        <v/>
      </c>
      <c r="I127" s="26"/>
      <c r="J127" s="27"/>
    </row>
    <row r="128">
      <c r="A128" s="17"/>
      <c r="B128" s="18" t="s">
        <v>165</v>
      </c>
      <c r="C128" s="18" t="s">
        <v>165</v>
      </c>
      <c r="D128" s="19" t="s">
        <v>165</v>
      </c>
      <c r="E128" s="20" t="s">
        <v>165</v>
      </c>
      <c r="F128" s="21" t="str">
        <f>IF(ISBLANK(A128), "", IFERROR(IF(VLOOKUP(CONCATENATE(A128, " Blueprint"),'Filtered Blueprints'!T$3:U5963, 2, FALSE) &gt;= C128, "Surplus ✔️", "Shortage ❌"), "Shortage ❌"))</f>
        <v/>
      </c>
      <c r="G128" s="29" t="str">
        <f t="array" ref="G128">IF(ISBLANK(A128), "", IF(ISERROR(MATCH(INDEX('Filtered Blueprints'!S$3:T5963, MATCH(CONCATENATE(A128, " Blueprint"), 'Filtered Blueprints'!T$3:T5963, 0), 1), 'Filtered Blueprints'!M$3:M5963, 0)), "Catch ❌", "Catch ✔️ "))</f>
        <v/>
      </c>
      <c r="H128" s="21" t="str">
        <f t="array" ref="H128">IF(ISBLANK(A128), "", IF(ISERROR(MATCH(INDEX('Filtered Blueprints'!H$3:I5963, MATCH(CONCATENATE(A128, " Blueprint"), 'Filtered Blueprints'!I$3:I5963, 0), 1), 'Filtered Blueprints'!B$3:B5963, 0)), "Impass ❌", "Impass ✔️ "))</f>
        <v/>
      </c>
      <c r="I128" s="26"/>
      <c r="J128" s="27"/>
    </row>
    <row r="129">
      <c r="A129" s="17"/>
      <c r="B129" s="18" t="s">
        <v>165</v>
      </c>
      <c r="C129" s="18" t="s">
        <v>165</v>
      </c>
      <c r="D129" s="19" t="s">
        <v>165</v>
      </c>
      <c r="E129" s="20" t="s">
        <v>165</v>
      </c>
      <c r="F129" s="21" t="str">
        <f>IF(ISBLANK(A129), "", IFERROR(IF(VLOOKUP(CONCATENATE(A129, " Blueprint"),'Filtered Blueprints'!T$3:U5963, 2, FALSE) &gt;= C129, "Surplus ✔️", "Shortage ❌"), "Shortage ❌"))</f>
        <v/>
      </c>
      <c r="G129" s="29" t="str">
        <f t="array" ref="G129">IF(ISBLANK(A129), "", IF(ISERROR(MATCH(INDEX('Filtered Blueprints'!S$3:T5963, MATCH(CONCATENATE(A129, " Blueprint"), 'Filtered Blueprints'!T$3:T5963, 0), 1), 'Filtered Blueprints'!M$3:M5963, 0)), "Catch ❌", "Catch ✔️ "))</f>
        <v/>
      </c>
      <c r="H129" s="21" t="str">
        <f t="array" ref="H129">IF(ISBLANK(A129), "", IF(ISERROR(MATCH(INDEX('Filtered Blueprints'!H$3:I5963, MATCH(CONCATENATE(A129, " Blueprint"), 'Filtered Blueprints'!I$3:I5963, 0), 1), 'Filtered Blueprints'!B$3:B5963, 0)), "Impass ❌", "Impass ✔️ "))</f>
        <v/>
      </c>
      <c r="I129" s="26"/>
      <c r="J129" s="27"/>
    </row>
    <row r="130">
      <c r="A130" s="17"/>
      <c r="B130" s="18" t="s">
        <v>165</v>
      </c>
      <c r="C130" s="18" t="s">
        <v>165</v>
      </c>
      <c r="D130" s="19" t="s">
        <v>165</v>
      </c>
      <c r="E130" s="20" t="s">
        <v>165</v>
      </c>
      <c r="F130" s="21" t="str">
        <f>IF(ISBLANK(A130), "", IFERROR(IF(VLOOKUP(CONCATENATE(A130, " Blueprint"),'Filtered Blueprints'!T$3:U5963, 2, FALSE) &gt;= C130, "Surplus ✔️", "Shortage ❌"), "Shortage ❌"))</f>
        <v/>
      </c>
      <c r="G130" s="29" t="str">
        <f t="array" ref="G130">IF(ISBLANK(A130), "", IF(ISERROR(MATCH(INDEX('Filtered Blueprints'!S$3:T5963, MATCH(CONCATENATE(A130, " Blueprint"), 'Filtered Blueprints'!T$3:T5963, 0), 1), 'Filtered Blueprints'!M$3:M5963, 0)), "Catch ❌", "Catch ✔️ "))</f>
        <v/>
      </c>
      <c r="H130" s="21" t="str">
        <f t="array" ref="H130">IF(ISBLANK(A130), "", IF(ISERROR(MATCH(INDEX('Filtered Blueprints'!H$3:I5963, MATCH(CONCATENATE(A130, " Blueprint"), 'Filtered Blueprints'!I$3:I5963, 0), 1), 'Filtered Blueprints'!B$3:B5963, 0)), "Impass ❌", "Impass ✔️ "))</f>
        <v/>
      </c>
      <c r="I130" s="26"/>
      <c r="J130" s="27"/>
    </row>
    <row r="131">
      <c r="A131" s="17"/>
      <c r="B131" s="18" t="s">
        <v>165</v>
      </c>
      <c r="C131" s="18" t="s">
        <v>165</v>
      </c>
      <c r="D131" s="19" t="s">
        <v>165</v>
      </c>
      <c r="E131" s="20" t="s">
        <v>165</v>
      </c>
      <c r="F131" s="21" t="str">
        <f>IF(ISBLANK(A131), "", IFERROR(IF(VLOOKUP(CONCATENATE(A131, " Blueprint"),'Filtered Blueprints'!T$3:U5963, 2, FALSE) &gt;= C131, "Surplus ✔️", "Shortage ❌"), "Shortage ❌"))</f>
        <v/>
      </c>
      <c r="G131" s="29" t="str">
        <f t="array" ref="G131">IF(ISBLANK(A131), "", IF(ISERROR(MATCH(INDEX('Filtered Blueprints'!S$3:T5963, MATCH(CONCATENATE(A131, " Blueprint"), 'Filtered Blueprints'!T$3:T5963, 0), 1), 'Filtered Blueprints'!M$3:M5963, 0)), "Catch ❌", "Catch ✔️ "))</f>
        <v/>
      </c>
      <c r="H131" s="21" t="str">
        <f t="array" ref="H131">IF(ISBLANK(A131), "", IF(ISERROR(MATCH(INDEX('Filtered Blueprints'!H$3:I5963, MATCH(CONCATENATE(A131, " Blueprint"), 'Filtered Blueprints'!I$3:I5963, 0), 1), 'Filtered Blueprints'!B$3:B5963, 0)), "Impass ❌", "Impass ✔️ "))</f>
        <v/>
      </c>
      <c r="I131" s="26"/>
      <c r="J131" s="27"/>
    </row>
    <row r="132">
      <c r="A132" s="17"/>
      <c r="B132" s="18" t="s">
        <v>165</v>
      </c>
      <c r="C132" s="18" t="s">
        <v>165</v>
      </c>
      <c r="D132" s="19" t="s">
        <v>165</v>
      </c>
      <c r="E132" s="20" t="s">
        <v>165</v>
      </c>
      <c r="F132" s="21" t="str">
        <f>IF(ISBLANK(A132), "", IFERROR(IF(VLOOKUP(CONCATENATE(A132, " Blueprint"),'Filtered Blueprints'!T$3:U5963, 2, FALSE) &gt;= C132, "Surplus ✔️", "Shortage ❌"), "Shortage ❌"))</f>
        <v/>
      </c>
      <c r="G132" s="29" t="str">
        <f t="array" ref="G132">IF(ISBLANK(A132), "", IF(ISERROR(MATCH(INDEX('Filtered Blueprints'!S$3:T5963, MATCH(CONCATENATE(A132, " Blueprint"), 'Filtered Blueprints'!T$3:T5963, 0), 1), 'Filtered Blueprints'!M$3:M5963, 0)), "Catch ❌", "Catch ✔️ "))</f>
        <v/>
      </c>
      <c r="H132" s="21" t="str">
        <f t="array" ref="H132">IF(ISBLANK(A132), "", IF(ISERROR(MATCH(INDEX('Filtered Blueprints'!H$3:I5963, MATCH(CONCATENATE(A132, " Blueprint"), 'Filtered Blueprints'!I$3:I5963, 0), 1), 'Filtered Blueprints'!B$3:B5963, 0)), "Impass ❌", "Impass ✔️ "))</f>
        <v/>
      </c>
      <c r="I132" s="26"/>
      <c r="J132" s="27"/>
    </row>
    <row r="133">
      <c r="A133" s="17"/>
      <c r="B133" s="18" t="s">
        <v>165</v>
      </c>
      <c r="C133" s="18" t="s">
        <v>165</v>
      </c>
      <c r="D133" s="19" t="s">
        <v>165</v>
      </c>
      <c r="E133" s="20" t="s">
        <v>165</v>
      </c>
      <c r="F133" s="21" t="str">
        <f>IF(ISBLANK(A133), "", IFERROR(IF(VLOOKUP(CONCATENATE(A133, " Blueprint"),'Filtered Blueprints'!T$3:U5963, 2, FALSE) &gt;= C133, "Surplus ✔️", "Shortage ❌"), "Shortage ❌"))</f>
        <v/>
      </c>
      <c r="G133" s="29" t="str">
        <f t="array" ref="G133">IF(ISBLANK(A133), "", IF(ISERROR(MATCH(INDEX('Filtered Blueprints'!S$3:T5963, MATCH(CONCATENATE(A133, " Blueprint"), 'Filtered Blueprints'!T$3:T5963, 0), 1), 'Filtered Blueprints'!M$3:M5963, 0)), "Catch ❌", "Catch ✔️ "))</f>
        <v/>
      </c>
      <c r="H133" s="21" t="str">
        <f t="array" ref="H133">IF(ISBLANK(A133), "", IF(ISERROR(MATCH(INDEX('Filtered Blueprints'!H$3:I5963, MATCH(CONCATENATE(A133, " Blueprint"), 'Filtered Blueprints'!I$3:I5963, 0), 1), 'Filtered Blueprints'!B$3:B5963, 0)), "Impass ❌", "Impass ✔️ "))</f>
        <v/>
      </c>
      <c r="I133" s="26"/>
      <c r="J133" s="27"/>
    </row>
    <row r="134">
      <c r="A134" s="17"/>
      <c r="B134" s="18" t="s">
        <v>165</v>
      </c>
      <c r="C134" s="18" t="s">
        <v>165</v>
      </c>
      <c r="D134" s="19" t="s">
        <v>165</v>
      </c>
      <c r="E134" s="20" t="s">
        <v>165</v>
      </c>
      <c r="F134" s="21" t="str">
        <f>IF(ISBLANK(A134), "", IFERROR(IF(VLOOKUP(CONCATENATE(A134, " Blueprint"),'Filtered Blueprints'!T$3:U5963, 2, FALSE) &gt;= C134, "Surplus ✔️", "Shortage ❌"), "Shortage ❌"))</f>
        <v/>
      </c>
      <c r="G134" s="29" t="str">
        <f t="array" ref="G134">IF(ISBLANK(A134), "", IF(ISERROR(MATCH(INDEX('Filtered Blueprints'!S$3:T5963, MATCH(CONCATENATE(A134, " Blueprint"), 'Filtered Blueprints'!T$3:T5963, 0), 1), 'Filtered Blueprints'!M$3:M5963, 0)), "Catch ❌", "Catch ✔️ "))</f>
        <v/>
      </c>
      <c r="H134" s="21" t="str">
        <f t="array" ref="H134">IF(ISBLANK(A134), "", IF(ISERROR(MATCH(INDEX('Filtered Blueprints'!H$3:I5963, MATCH(CONCATENATE(A134, " Blueprint"), 'Filtered Blueprints'!I$3:I5963, 0), 1), 'Filtered Blueprints'!B$3:B5963, 0)), "Impass ❌", "Impass ✔️ "))</f>
        <v/>
      </c>
      <c r="I134" s="26"/>
      <c r="J134" s="27"/>
    </row>
    <row r="135">
      <c r="A135" s="17"/>
      <c r="B135" s="18" t="s">
        <v>165</v>
      </c>
      <c r="C135" s="18" t="s">
        <v>165</v>
      </c>
      <c r="D135" s="19" t="s">
        <v>165</v>
      </c>
      <c r="E135" s="20" t="s">
        <v>165</v>
      </c>
      <c r="F135" s="21" t="str">
        <f>IF(ISBLANK(A135), "", IFERROR(IF(VLOOKUP(CONCATENATE(A135, " Blueprint"),'Filtered Blueprints'!T$3:U5963, 2, FALSE) &gt;= C135, "Surplus ✔️", "Shortage ❌"), "Shortage ❌"))</f>
        <v/>
      </c>
      <c r="G135" s="29" t="str">
        <f t="array" ref="G135">IF(ISBLANK(A135), "", IF(ISERROR(MATCH(INDEX('Filtered Blueprints'!S$3:T5963, MATCH(CONCATENATE(A135, " Blueprint"), 'Filtered Blueprints'!T$3:T5963, 0), 1), 'Filtered Blueprints'!M$3:M5963, 0)), "Catch ❌", "Catch ✔️ "))</f>
        <v/>
      </c>
      <c r="H135" s="21" t="str">
        <f t="array" ref="H135">IF(ISBLANK(A135), "", IF(ISERROR(MATCH(INDEX('Filtered Blueprints'!H$3:I5963, MATCH(CONCATENATE(A135, " Blueprint"), 'Filtered Blueprints'!I$3:I5963, 0), 1), 'Filtered Blueprints'!B$3:B5963, 0)), "Impass ❌", "Impass ✔️ "))</f>
        <v/>
      </c>
      <c r="I135" s="26"/>
      <c r="J135" s="27"/>
    </row>
    <row r="136">
      <c r="A136" s="17"/>
      <c r="B136" s="18" t="s">
        <v>165</v>
      </c>
      <c r="C136" s="18" t="s">
        <v>165</v>
      </c>
      <c r="D136" s="19" t="s">
        <v>165</v>
      </c>
      <c r="E136" s="20" t="s">
        <v>165</v>
      </c>
      <c r="F136" s="21" t="str">
        <f>IF(ISBLANK(A136), "", IFERROR(IF(VLOOKUP(CONCATENATE(A136, " Blueprint"),'Filtered Blueprints'!T$3:U5963, 2, FALSE) &gt;= C136, "Surplus ✔️", "Shortage ❌"), "Shortage ❌"))</f>
        <v/>
      </c>
      <c r="G136" s="29" t="str">
        <f t="array" ref="G136">IF(ISBLANK(A136), "", IF(ISERROR(MATCH(INDEX('Filtered Blueprints'!S$3:T5963, MATCH(CONCATENATE(A136, " Blueprint"), 'Filtered Blueprints'!T$3:T5963, 0), 1), 'Filtered Blueprints'!M$3:M5963, 0)), "Catch ❌", "Catch ✔️ "))</f>
        <v/>
      </c>
      <c r="H136" s="21" t="str">
        <f t="array" ref="H136">IF(ISBLANK(A136), "", IF(ISERROR(MATCH(INDEX('Filtered Blueprints'!H$3:I5963, MATCH(CONCATENATE(A136, " Blueprint"), 'Filtered Blueprints'!I$3:I5963, 0), 1), 'Filtered Blueprints'!B$3:B5963, 0)), "Impass ❌", "Impass ✔️ "))</f>
        <v/>
      </c>
      <c r="I136" s="26"/>
      <c r="J136" s="27"/>
    </row>
    <row r="137">
      <c r="A137" s="17"/>
      <c r="B137" s="18" t="s">
        <v>165</v>
      </c>
      <c r="C137" s="18" t="s">
        <v>165</v>
      </c>
      <c r="D137" s="19" t="s">
        <v>165</v>
      </c>
      <c r="E137" s="20" t="s">
        <v>165</v>
      </c>
      <c r="F137" s="21" t="str">
        <f>IF(ISBLANK(A137), "", IFERROR(IF(VLOOKUP(CONCATENATE(A137, " Blueprint"),'Filtered Blueprints'!T$3:U5963, 2, FALSE) &gt;= C137, "Surplus ✔️", "Shortage ❌"), "Shortage ❌"))</f>
        <v/>
      </c>
      <c r="G137" s="29" t="str">
        <f t="array" ref="G137">IF(ISBLANK(A137), "", IF(ISERROR(MATCH(INDEX('Filtered Blueprints'!S$3:T5963, MATCH(CONCATENATE(A137, " Blueprint"), 'Filtered Blueprints'!T$3:T5963, 0), 1), 'Filtered Blueprints'!M$3:M5963, 0)), "Catch ❌", "Catch ✔️ "))</f>
        <v/>
      </c>
      <c r="H137" s="21" t="str">
        <f t="array" ref="H137">IF(ISBLANK(A137), "", IF(ISERROR(MATCH(INDEX('Filtered Blueprints'!H$3:I5963, MATCH(CONCATENATE(A137, " Blueprint"), 'Filtered Blueprints'!I$3:I5963, 0), 1), 'Filtered Blueprints'!B$3:B5963, 0)), "Impass ❌", "Impass ✔️ "))</f>
        <v/>
      </c>
      <c r="I137" s="26"/>
      <c r="J137" s="27"/>
    </row>
    <row r="138">
      <c r="A138" s="17"/>
      <c r="B138" s="18" t="s">
        <v>165</v>
      </c>
      <c r="C138" s="18" t="s">
        <v>165</v>
      </c>
      <c r="D138" s="19" t="s">
        <v>165</v>
      </c>
      <c r="E138" s="20" t="s">
        <v>165</v>
      </c>
      <c r="F138" s="21" t="str">
        <f>IF(ISBLANK(A138), "", IFERROR(IF(VLOOKUP(CONCATENATE(A138, " Blueprint"),'Filtered Blueprints'!T$3:U5963, 2, FALSE) &gt;= C138, "Surplus ✔️", "Shortage ❌"), "Shortage ❌"))</f>
        <v/>
      </c>
      <c r="G138" s="29" t="str">
        <f t="array" ref="G138">IF(ISBLANK(A138), "", IF(ISERROR(MATCH(INDEX('Filtered Blueprints'!S$3:T5963, MATCH(CONCATENATE(A138, " Blueprint"), 'Filtered Blueprints'!T$3:T5963, 0), 1), 'Filtered Blueprints'!M$3:M5963, 0)), "Catch ❌", "Catch ✔️ "))</f>
        <v/>
      </c>
      <c r="H138" s="21" t="str">
        <f t="array" ref="H138">IF(ISBLANK(A138), "", IF(ISERROR(MATCH(INDEX('Filtered Blueprints'!H$3:I5963, MATCH(CONCATENATE(A138, " Blueprint"), 'Filtered Blueprints'!I$3:I5963, 0), 1), 'Filtered Blueprints'!B$3:B5963, 0)), "Impass ❌", "Impass ✔️ "))</f>
        <v/>
      </c>
      <c r="I138" s="26"/>
      <c r="J138" s="27"/>
    </row>
    <row r="139">
      <c r="A139" s="17"/>
      <c r="B139" s="18" t="s">
        <v>165</v>
      </c>
      <c r="C139" s="18" t="s">
        <v>165</v>
      </c>
      <c r="D139" s="19" t="s">
        <v>165</v>
      </c>
      <c r="E139" s="20" t="s">
        <v>165</v>
      </c>
      <c r="F139" s="21" t="str">
        <f>IF(ISBLANK(A139), "", IFERROR(IF(VLOOKUP(CONCATENATE(A139, " Blueprint"),'Filtered Blueprints'!T$3:U5963, 2, FALSE) &gt;= C139, "Surplus ✔️", "Shortage ❌"), "Shortage ❌"))</f>
        <v/>
      </c>
      <c r="G139" s="29" t="str">
        <f t="array" ref="G139">IF(ISBLANK(A139), "", IF(ISERROR(MATCH(INDEX('Filtered Blueprints'!S$3:T5963, MATCH(CONCATENATE(A139, " Blueprint"), 'Filtered Blueprints'!T$3:T5963, 0), 1), 'Filtered Blueprints'!M$3:M5963, 0)), "Catch ❌", "Catch ✔️ "))</f>
        <v/>
      </c>
      <c r="H139" s="21" t="str">
        <f t="array" ref="H139">IF(ISBLANK(A139), "", IF(ISERROR(MATCH(INDEX('Filtered Blueprints'!H$3:I5963, MATCH(CONCATENATE(A139, " Blueprint"), 'Filtered Blueprints'!I$3:I5963, 0), 1), 'Filtered Blueprints'!B$3:B5963, 0)), "Impass ❌", "Impass ✔️ "))</f>
        <v/>
      </c>
      <c r="I139" s="26"/>
      <c r="J139" s="27"/>
    </row>
    <row r="140">
      <c r="A140" s="17"/>
      <c r="B140" s="18" t="s">
        <v>165</v>
      </c>
      <c r="C140" s="18" t="s">
        <v>165</v>
      </c>
      <c r="D140" s="19" t="s">
        <v>165</v>
      </c>
      <c r="E140" s="20" t="s">
        <v>165</v>
      </c>
      <c r="F140" s="21" t="str">
        <f>IF(ISBLANK(A140), "", IFERROR(IF(VLOOKUP(CONCATENATE(A140, " Blueprint"),'Filtered Blueprints'!T$3:U5963, 2, FALSE) &gt;= C140, "Surplus ✔️", "Shortage ❌"), "Shortage ❌"))</f>
        <v/>
      </c>
      <c r="G140" s="29" t="str">
        <f t="array" ref="G140">IF(ISBLANK(A140), "", IF(ISERROR(MATCH(INDEX('Filtered Blueprints'!S$3:T5963, MATCH(CONCATENATE(A140, " Blueprint"), 'Filtered Blueprints'!T$3:T5963, 0), 1), 'Filtered Blueprints'!M$3:M5963, 0)), "Catch ❌", "Catch ✔️ "))</f>
        <v/>
      </c>
      <c r="H140" s="21" t="str">
        <f t="array" ref="H140">IF(ISBLANK(A140), "", IF(ISERROR(MATCH(INDEX('Filtered Blueprints'!H$3:I5963, MATCH(CONCATENATE(A140, " Blueprint"), 'Filtered Blueprints'!I$3:I5963, 0), 1), 'Filtered Blueprints'!B$3:B5963, 0)), "Impass ❌", "Impass ✔️ "))</f>
        <v/>
      </c>
      <c r="I140" s="26"/>
      <c r="J140" s="27"/>
    </row>
    <row r="141">
      <c r="A141" s="17"/>
      <c r="B141" s="18" t="s">
        <v>165</v>
      </c>
      <c r="C141" s="18" t="s">
        <v>165</v>
      </c>
      <c r="D141" s="19" t="s">
        <v>165</v>
      </c>
      <c r="E141" s="20" t="s">
        <v>165</v>
      </c>
      <c r="F141" s="21" t="str">
        <f>IF(ISBLANK(A141), "", IFERROR(IF(VLOOKUP(CONCATENATE(A141, " Blueprint"),'Filtered Blueprints'!T$3:U5963, 2, FALSE) &gt;= C141, "Surplus ✔️", "Shortage ❌"), "Shortage ❌"))</f>
        <v/>
      </c>
      <c r="G141" s="29" t="str">
        <f t="array" ref="G141">IF(ISBLANK(A141), "", IF(ISERROR(MATCH(INDEX('Filtered Blueprints'!S$3:T5963, MATCH(CONCATENATE(A141, " Blueprint"), 'Filtered Blueprints'!T$3:T5963, 0), 1), 'Filtered Blueprints'!M$3:M5963, 0)), "Catch ❌", "Catch ✔️ "))</f>
        <v/>
      </c>
      <c r="H141" s="21" t="str">
        <f t="array" ref="H141">IF(ISBLANK(A141), "", IF(ISERROR(MATCH(INDEX('Filtered Blueprints'!H$3:I5963, MATCH(CONCATENATE(A141, " Blueprint"), 'Filtered Blueprints'!I$3:I5963, 0), 1), 'Filtered Blueprints'!B$3:B5963, 0)), "Impass ❌", "Impass ✔️ "))</f>
        <v/>
      </c>
      <c r="I141" s="26"/>
      <c r="J141" s="27"/>
    </row>
    <row r="142">
      <c r="A142" s="17"/>
      <c r="B142" s="18" t="s">
        <v>165</v>
      </c>
      <c r="C142" s="18" t="s">
        <v>165</v>
      </c>
      <c r="D142" s="19" t="s">
        <v>165</v>
      </c>
      <c r="E142" s="20" t="s">
        <v>165</v>
      </c>
      <c r="F142" s="21" t="str">
        <f>IF(ISBLANK(A142), "", IFERROR(IF(VLOOKUP(CONCATENATE(A142, " Blueprint"),'Filtered Blueprints'!T$3:U5963, 2, FALSE) &gt;= C142, "Surplus ✔️", "Shortage ❌"), "Shortage ❌"))</f>
        <v/>
      </c>
      <c r="G142" s="29" t="str">
        <f t="array" ref="G142">IF(ISBLANK(A142), "", IF(ISERROR(MATCH(INDEX('Filtered Blueprints'!S$3:T5963, MATCH(CONCATENATE(A142, " Blueprint"), 'Filtered Blueprints'!T$3:T5963, 0), 1), 'Filtered Blueprints'!M$3:M5963, 0)), "Catch ❌", "Catch ✔️ "))</f>
        <v/>
      </c>
      <c r="H142" s="21" t="str">
        <f t="array" ref="H142">IF(ISBLANK(A142), "", IF(ISERROR(MATCH(INDEX('Filtered Blueprints'!H$3:I5963, MATCH(CONCATENATE(A142, " Blueprint"), 'Filtered Blueprints'!I$3:I5963, 0), 1), 'Filtered Blueprints'!B$3:B5963, 0)), "Impass ❌", "Impass ✔️ "))</f>
        <v/>
      </c>
      <c r="I142" s="26"/>
      <c r="J142" s="27"/>
    </row>
    <row r="143">
      <c r="A143" s="17"/>
      <c r="B143" s="18" t="s">
        <v>165</v>
      </c>
      <c r="C143" s="18" t="s">
        <v>165</v>
      </c>
      <c r="D143" s="19" t="s">
        <v>165</v>
      </c>
      <c r="E143" s="20" t="s">
        <v>165</v>
      </c>
      <c r="F143" s="21" t="str">
        <f>IF(ISBLANK(A143), "", IFERROR(IF(VLOOKUP(CONCATENATE(A143, " Blueprint"),'Filtered Blueprints'!T$3:U5963, 2, FALSE) &gt;= C143, "Surplus ✔️", "Shortage ❌"), "Shortage ❌"))</f>
        <v/>
      </c>
      <c r="G143" s="29" t="str">
        <f t="array" ref="G143">IF(ISBLANK(A143), "", IF(ISERROR(MATCH(INDEX('Filtered Blueprints'!S$3:T5963, MATCH(CONCATENATE(A143, " Blueprint"), 'Filtered Blueprints'!T$3:T5963, 0), 1), 'Filtered Blueprints'!M$3:M5963, 0)), "Catch ❌", "Catch ✔️ "))</f>
        <v/>
      </c>
      <c r="H143" s="21" t="str">
        <f t="array" ref="H143">IF(ISBLANK(A143), "", IF(ISERROR(MATCH(INDEX('Filtered Blueprints'!H$3:I5963, MATCH(CONCATENATE(A143, " Blueprint"), 'Filtered Blueprints'!I$3:I5963, 0), 1), 'Filtered Blueprints'!B$3:B5963, 0)), "Impass ❌", "Impass ✔️ "))</f>
        <v/>
      </c>
      <c r="I143" s="26"/>
      <c r="J143" s="27"/>
    </row>
    <row r="144">
      <c r="A144" s="17"/>
      <c r="B144" s="18" t="s">
        <v>165</v>
      </c>
      <c r="C144" s="18" t="s">
        <v>165</v>
      </c>
      <c r="D144" s="19" t="s">
        <v>165</v>
      </c>
      <c r="E144" s="20" t="s">
        <v>165</v>
      </c>
      <c r="F144" s="21" t="str">
        <f>IF(ISBLANK(A144), "", IFERROR(IF(VLOOKUP(CONCATENATE(A144, " Blueprint"),'Filtered Blueprints'!T$3:U5963, 2, FALSE) &gt;= C144, "Surplus ✔️", "Shortage ❌"), "Shortage ❌"))</f>
        <v/>
      </c>
      <c r="G144" s="29" t="str">
        <f t="array" ref="G144">IF(ISBLANK(A144), "", IF(ISERROR(MATCH(INDEX('Filtered Blueprints'!S$3:T5963, MATCH(CONCATENATE(A144, " Blueprint"), 'Filtered Blueprints'!T$3:T5963, 0), 1), 'Filtered Blueprints'!M$3:M5963, 0)), "Catch ❌", "Catch ✔️ "))</f>
        <v/>
      </c>
      <c r="H144" s="21" t="str">
        <f t="array" ref="H144">IF(ISBLANK(A144), "", IF(ISERROR(MATCH(INDEX('Filtered Blueprints'!H$3:I5963, MATCH(CONCATENATE(A144, " Blueprint"), 'Filtered Blueprints'!I$3:I5963, 0), 1), 'Filtered Blueprints'!B$3:B5963, 0)), "Impass ❌", "Impass ✔️ "))</f>
        <v/>
      </c>
      <c r="I144" s="26"/>
      <c r="J144" s="27"/>
    </row>
    <row r="145">
      <c r="A145" s="17"/>
      <c r="B145" s="18" t="s">
        <v>165</v>
      </c>
      <c r="C145" s="18" t="s">
        <v>165</v>
      </c>
      <c r="D145" s="19" t="s">
        <v>165</v>
      </c>
      <c r="E145" s="20" t="s">
        <v>165</v>
      </c>
      <c r="F145" s="21" t="str">
        <f>IF(ISBLANK(A145), "", IFERROR(IF(VLOOKUP(CONCATENATE(A145, " Blueprint"),'Filtered Blueprints'!T$3:U5963, 2, FALSE) &gt;= C145, "Surplus ✔️", "Shortage ❌"), "Shortage ❌"))</f>
        <v/>
      </c>
      <c r="G145" s="29" t="str">
        <f t="array" ref="G145">IF(ISBLANK(A145), "", IF(ISERROR(MATCH(INDEX('Filtered Blueprints'!S$3:T5963, MATCH(CONCATENATE(A145, " Blueprint"), 'Filtered Blueprints'!T$3:T5963, 0), 1), 'Filtered Blueprints'!M$3:M5963, 0)), "Catch ❌", "Catch ✔️ "))</f>
        <v/>
      </c>
      <c r="H145" s="21" t="str">
        <f t="array" ref="H145">IF(ISBLANK(A145), "", IF(ISERROR(MATCH(INDEX('Filtered Blueprints'!H$3:I5963, MATCH(CONCATENATE(A145, " Blueprint"), 'Filtered Blueprints'!I$3:I5963, 0), 1), 'Filtered Blueprints'!B$3:B5963, 0)), "Impass ❌", "Impass ✔️ "))</f>
        <v/>
      </c>
      <c r="I145" s="26"/>
      <c r="J145" s="27"/>
    </row>
    <row r="146">
      <c r="A146" s="17"/>
      <c r="B146" s="18" t="s">
        <v>165</v>
      </c>
      <c r="C146" s="18" t="s">
        <v>165</v>
      </c>
      <c r="D146" s="19" t="s">
        <v>165</v>
      </c>
      <c r="E146" s="20" t="s">
        <v>165</v>
      </c>
      <c r="F146" s="21" t="str">
        <f>IF(ISBLANK(A146), "", IFERROR(IF(VLOOKUP(CONCATENATE(A146, " Blueprint"),'Filtered Blueprints'!T$3:U5963, 2, FALSE) &gt;= C146, "Surplus ✔️", "Shortage ❌"), "Shortage ❌"))</f>
        <v/>
      </c>
      <c r="G146" s="29" t="str">
        <f t="array" ref="G146">IF(ISBLANK(A146), "", IF(ISERROR(MATCH(INDEX('Filtered Blueprints'!S$3:T5963, MATCH(CONCATENATE(A146, " Blueprint"), 'Filtered Blueprints'!T$3:T5963, 0), 1), 'Filtered Blueprints'!M$3:M5963, 0)), "Catch ❌", "Catch ✔️ "))</f>
        <v/>
      </c>
      <c r="H146" s="21" t="str">
        <f t="array" ref="H146">IF(ISBLANK(A146), "", IF(ISERROR(MATCH(INDEX('Filtered Blueprints'!H$3:I5963, MATCH(CONCATENATE(A146, " Blueprint"), 'Filtered Blueprints'!I$3:I5963, 0), 1), 'Filtered Blueprints'!B$3:B5963, 0)), "Impass ❌", "Impass ✔️ "))</f>
        <v/>
      </c>
      <c r="I146" s="26"/>
      <c r="J146" s="27"/>
    </row>
    <row r="147">
      <c r="A147" s="17"/>
      <c r="B147" s="18" t="s">
        <v>165</v>
      </c>
      <c r="C147" s="18" t="s">
        <v>165</v>
      </c>
      <c r="D147" s="19" t="s">
        <v>165</v>
      </c>
      <c r="E147" s="20" t="s">
        <v>165</v>
      </c>
      <c r="F147" s="21" t="str">
        <f>IF(ISBLANK(A147), "", IFERROR(IF(VLOOKUP(CONCATENATE(A147, " Blueprint"),'Filtered Blueprints'!T$3:U5963, 2, FALSE) &gt;= C147, "Surplus ✔️", "Shortage ❌"), "Shortage ❌"))</f>
        <v/>
      </c>
      <c r="G147" s="29" t="str">
        <f t="array" ref="G147">IF(ISBLANK(A147), "", IF(ISERROR(MATCH(INDEX('Filtered Blueprints'!S$3:T5963, MATCH(CONCATENATE(A147, " Blueprint"), 'Filtered Blueprints'!T$3:T5963, 0), 1), 'Filtered Blueprints'!M$3:M5963, 0)), "Catch ❌", "Catch ✔️ "))</f>
        <v/>
      </c>
      <c r="H147" s="21" t="str">
        <f t="array" ref="H147">IF(ISBLANK(A147), "", IF(ISERROR(MATCH(INDEX('Filtered Blueprints'!H$3:I5963, MATCH(CONCATENATE(A147, " Blueprint"), 'Filtered Blueprints'!I$3:I5963, 0), 1), 'Filtered Blueprints'!B$3:B5963, 0)), "Impass ❌", "Impass ✔️ "))</f>
        <v/>
      </c>
      <c r="I147" s="26"/>
      <c r="J147" s="27"/>
    </row>
    <row r="148">
      <c r="A148" s="17"/>
      <c r="B148" s="18" t="s">
        <v>165</v>
      </c>
      <c r="C148" s="18" t="s">
        <v>165</v>
      </c>
      <c r="D148" s="19" t="s">
        <v>165</v>
      </c>
      <c r="E148" s="20" t="s">
        <v>165</v>
      </c>
      <c r="F148" s="21" t="str">
        <f>IF(ISBLANK(A148), "", IFERROR(IF(VLOOKUP(CONCATENATE(A148, " Blueprint"),'Filtered Blueprints'!T$3:U5963, 2, FALSE) &gt;= C148, "Surplus ✔️", "Shortage ❌"), "Shortage ❌"))</f>
        <v/>
      </c>
      <c r="G148" s="29" t="str">
        <f t="array" ref="G148">IF(ISBLANK(A148), "", IF(ISERROR(MATCH(INDEX('Filtered Blueprints'!S$3:T5963, MATCH(CONCATENATE(A148, " Blueprint"), 'Filtered Blueprints'!T$3:T5963, 0), 1), 'Filtered Blueprints'!M$3:M5963, 0)), "Catch ❌", "Catch ✔️ "))</f>
        <v/>
      </c>
      <c r="H148" s="21" t="str">
        <f t="array" ref="H148">IF(ISBLANK(A148), "", IF(ISERROR(MATCH(INDEX('Filtered Blueprints'!H$3:I5963, MATCH(CONCATENATE(A148, " Blueprint"), 'Filtered Blueprints'!I$3:I5963, 0), 1), 'Filtered Blueprints'!B$3:B5963, 0)), "Impass ❌", "Impass ✔️ "))</f>
        <v/>
      </c>
      <c r="I148" s="26"/>
      <c r="J148" s="27"/>
    </row>
    <row r="149">
      <c r="A149" s="17"/>
      <c r="B149" s="18" t="s">
        <v>165</v>
      </c>
      <c r="C149" s="18" t="s">
        <v>165</v>
      </c>
      <c r="D149" s="19" t="s">
        <v>165</v>
      </c>
      <c r="E149" s="20" t="s">
        <v>165</v>
      </c>
      <c r="F149" s="21" t="str">
        <f>IF(ISBLANK(A149), "", IFERROR(IF(VLOOKUP(CONCATENATE(A149, " Blueprint"),'Filtered Blueprints'!T$3:U5963, 2, FALSE) &gt;= C149, "Surplus ✔️", "Shortage ❌"), "Shortage ❌"))</f>
        <v/>
      </c>
      <c r="G149" s="29" t="str">
        <f t="array" ref="G149">IF(ISBLANK(A149), "", IF(ISERROR(MATCH(INDEX('Filtered Blueprints'!S$3:T5963, MATCH(CONCATENATE(A149, " Blueprint"), 'Filtered Blueprints'!T$3:T5963, 0), 1), 'Filtered Blueprints'!M$3:M5963, 0)), "Catch ❌", "Catch ✔️ "))</f>
        <v/>
      </c>
      <c r="H149" s="21" t="str">
        <f t="array" ref="H149">IF(ISBLANK(A149), "", IF(ISERROR(MATCH(INDEX('Filtered Blueprints'!H$3:I5963, MATCH(CONCATENATE(A149, " Blueprint"), 'Filtered Blueprints'!I$3:I5963, 0), 1), 'Filtered Blueprints'!B$3:B5963, 0)), "Impass ❌", "Impass ✔️ "))</f>
        <v/>
      </c>
      <c r="I149" s="26"/>
      <c r="J149" s="27"/>
    </row>
    <row r="150">
      <c r="A150" s="17"/>
      <c r="B150" s="18" t="s">
        <v>165</v>
      </c>
      <c r="C150" s="18" t="s">
        <v>165</v>
      </c>
      <c r="D150" s="19" t="s">
        <v>165</v>
      </c>
      <c r="E150" s="20" t="s">
        <v>165</v>
      </c>
      <c r="F150" s="21" t="str">
        <f>IF(ISBLANK(A150), "", IFERROR(IF(VLOOKUP(CONCATENATE(A150, " Blueprint"),'Filtered Blueprints'!T$3:U5963, 2, FALSE) &gt;= C150, "Surplus ✔️", "Shortage ❌"), "Shortage ❌"))</f>
        <v/>
      </c>
      <c r="G150" s="29" t="str">
        <f t="array" ref="G150">IF(ISBLANK(A150), "", IF(ISERROR(MATCH(INDEX('Filtered Blueprints'!S$3:T5963, MATCH(CONCATENATE(A150, " Blueprint"), 'Filtered Blueprints'!T$3:T5963, 0), 1), 'Filtered Blueprints'!M$3:M5963, 0)), "Catch ❌", "Catch ✔️ "))</f>
        <v/>
      </c>
      <c r="H150" s="21" t="str">
        <f t="array" ref="H150">IF(ISBLANK(A150), "", IF(ISERROR(MATCH(INDEX('Filtered Blueprints'!H$3:I5963, MATCH(CONCATENATE(A150, " Blueprint"), 'Filtered Blueprints'!I$3:I5963, 0), 1), 'Filtered Blueprints'!B$3:B5963, 0)), "Impass ❌", "Impass ✔️ "))</f>
        <v/>
      </c>
      <c r="I150" s="26"/>
      <c r="J150" s="27"/>
    </row>
    <row r="151">
      <c r="A151" s="17"/>
      <c r="B151" s="18" t="s">
        <v>165</v>
      </c>
      <c r="C151" s="18" t="s">
        <v>165</v>
      </c>
      <c r="D151" s="19" t="s">
        <v>165</v>
      </c>
      <c r="E151" s="20" t="s">
        <v>165</v>
      </c>
      <c r="F151" s="21" t="str">
        <f>IF(ISBLANK(A151), "", IFERROR(IF(VLOOKUP(CONCATENATE(A151, " Blueprint"),'Filtered Blueprints'!T$3:U5963, 2, FALSE) &gt;= C151, "Surplus ✔️", "Shortage ❌"), "Shortage ❌"))</f>
        <v/>
      </c>
      <c r="G151" s="29" t="str">
        <f t="array" ref="G151">IF(ISBLANK(A151), "", IF(ISERROR(MATCH(INDEX('Filtered Blueprints'!S$3:T5963, MATCH(CONCATENATE(A151, " Blueprint"), 'Filtered Blueprints'!T$3:T5963, 0), 1), 'Filtered Blueprints'!M$3:M5963, 0)), "Catch ❌", "Catch ✔️ "))</f>
        <v/>
      </c>
      <c r="H151" s="21" t="str">
        <f t="array" ref="H151">IF(ISBLANK(A151), "", IF(ISERROR(MATCH(INDEX('Filtered Blueprints'!H$3:I5963, MATCH(CONCATENATE(A151, " Blueprint"), 'Filtered Blueprints'!I$3:I5963, 0), 1), 'Filtered Blueprints'!B$3:B5963, 0)), "Impass ❌", "Impass ✔️ "))</f>
        <v/>
      </c>
      <c r="I151" s="26"/>
      <c r="J151" s="27"/>
    </row>
    <row r="152">
      <c r="A152" s="17"/>
      <c r="B152" s="18" t="s">
        <v>165</v>
      </c>
      <c r="C152" s="18" t="s">
        <v>165</v>
      </c>
      <c r="D152" s="19" t="s">
        <v>165</v>
      </c>
      <c r="E152" s="20" t="s">
        <v>165</v>
      </c>
      <c r="F152" s="21" t="str">
        <f>IF(ISBLANK(A152), "", IFERROR(IF(VLOOKUP(CONCATENATE(A152, " Blueprint"),'Filtered Blueprints'!T$3:U5963, 2, FALSE) &gt;= C152, "Surplus ✔️", "Shortage ❌"), "Shortage ❌"))</f>
        <v/>
      </c>
      <c r="G152" s="29" t="str">
        <f t="array" ref="G152">IF(ISBLANK(A152), "", IF(ISERROR(MATCH(INDEX('Filtered Blueprints'!S$3:T5963, MATCH(CONCATENATE(A152, " Blueprint"), 'Filtered Blueprints'!T$3:T5963, 0), 1), 'Filtered Blueprints'!M$3:M5963, 0)), "Catch ❌", "Catch ✔️ "))</f>
        <v/>
      </c>
      <c r="H152" s="21" t="str">
        <f t="array" ref="H152">IF(ISBLANK(A152), "", IF(ISERROR(MATCH(INDEX('Filtered Blueprints'!H$3:I5963, MATCH(CONCATENATE(A152, " Blueprint"), 'Filtered Blueprints'!I$3:I5963, 0), 1), 'Filtered Blueprints'!B$3:B5963, 0)), "Impass ❌", "Impass ✔️ "))</f>
        <v/>
      </c>
      <c r="I152" s="26"/>
      <c r="J152" s="27"/>
    </row>
    <row r="153">
      <c r="A153" s="17"/>
      <c r="B153" s="18" t="s">
        <v>165</v>
      </c>
      <c r="C153" s="18" t="s">
        <v>165</v>
      </c>
      <c r="D153" s="19" t="s">
        <v>165</v>
      </c>
      <c r="E153" s="20" t="s">
        <v>165</v>
      </c>
      <c r="F153" s="21" t="str">
        <f>IF(ISBLANK(A153), "", IFERROR(IF(VLOOKUP(CONCATENATE(A153, " Blueprint"),'Filtered Blueprints'!T$3:U5963, 2, FALSE) &gt;= C153, "Surplus ✔️", "Shortage ❌"), "Shortage ❌"))</f>
        <v/>
      </c>
      <c r="G153" s="29" t="str">
        <f t="array" ref="G153">IF(ISBLANK(A153), "", IF(ISERROR(MATCH(INDEX('Filtered Blueprints'!S$3:T5963, MATCH(CONCATENATE(A153, " Blueprint"), 'Filtered Blueprints'!T$3:T5963, 0), 1), 'Filtered Blueprints'!M$3:M5963, 0)), "Catch ❌", "Catch ✔️ "))</f>
        <v/>
      </c>
      <c r="H153" s="21" t="str">
        <f t="array" ref="H153">IF(ISBLANK(A153), "", IF(ISERROR(MATCH(INDEX('Filtered Blueprints'!H$3:I5963, MATCH(CONCATENATE(A153, " Blueprint"), 'Filtered Blueprints'!I$3:I5963, 0), 1), 'Filtered Blueprints'!B$3:B5963, 0)), "Impass ❌", "Impass ✔️ "))</f>
        <v/>
      </c>
      <c r="I153" s="26"/>
      <c r="J153" s="27"/>
    </row>
    <row r="154">
      <c r="A154" s="17"/>
      <c r="B154" s="18" t="s">
        <v>165</v>
      </c>
      <c r="C154" s="18" t="s">
        <v>165</v>
      </c>
      <c r="D154" s="19" t="s">
        <v>165</v>
      </c>
      <c r="E154" s="20" t="s">
        <v>165</v>
      </c>
      <c r="F154" s="21" t="str">
        <f>IF(ISBLANK(A154), "", IFERROR(IF(VLOOKUP(CONCATENATE(A154, " Blueprint"),'Filtered Blueprints'!T$3:U5963, 2, FALSE) &gt;= C154, "Surplus ✔️", "Shortage ❌"), "Shortage ❌"))</f>
        <v/>
      </c>
      <c r="G154" s="29" t="str">
        <f t="array" ref="G154">IF(ISBLANK(A154), "", IF(ISERROR(MATCH(INDEX('Filtered Blueprints'!S$3:T5963, MATCH(CONCATENATE(A154, " Blueprint"), 'Filtered Blueprints'!T$3:T5963, 0), 1), 'Filtered Blueprints'!M$3:M5963, 0)), "Catch ❌", "Catch ✔️ "))</f>
        <v/>
      </c>
      <c r="H154" s="21" t="str">
        <f t="array" ref="H154">IF(ISBLANK(A154), "", IF(ISERROR(MATCH(INDEX('Filtered Blueprints'!H$3:I5963, MATCH(CONCATENATE(A154, " Blueprint"), 'Filtered Blueprints'!I$3:I5963, 0), 1), 'Filtered Blueprints'!B$3:B5963, 0)), "Impass ❌", "Impass ✔️ "))</f>
        <v/>
      </c>
      <c r="I154" s="26"/>
      <c r="J154" s="27"/>
    </row>
    <row r="155">
      <c r="A155" s="17"/>
      <c r="B155" s="18" t="s">
        <v>165</v>
      </c>
      <c r="C155" s="18" t="s">
        <v>165</v>
      </c>
      <c r="D155" s="19" t="s">
        <v>165</v>
      </c>
      <c r="E155" s="20" t="s">
        <v>165</v>
      </c>
      <c r="F155" s="21" t="str">
        <f>IF(ISBLANK(A155), "", IFERROR(IF(VLOOKUP(CONCATENATE(A155, " Blueprint"),'Filtered Blueprints'!T$3:U5963, 2, FALSE) &gt;= C155, "Surplus ✔️", "Shortage ❌"), "Shortage ❌"))</f>
        <v/>
      </c>
      <c r="G155" s="29" t="str">
        <f t="array" ref="G155">IF(ISBLANK(A155), "", IF(ISERROR(MATCH(INDEX('Filtered Blueprints'!S$3:T5963, MATCH(CONCATENATE(A155, " Blueprint"), 'Filtered Blueprints'!T$3:T5963, 0), 1), 'Filtered Blueprints'!M$3:M5963, 0)), "Catch ❌", "Catch ✔️ "))</f>
        <v/>
      </c>
      <c r="H155" s="21" t="str">
        <f t="array" ref="H155">IF(ISBLANK(A155), "", IF(ISERROR(MATCH(INDEX('Filtered Blueprints'!H$3:I5963, MATCH(CONCATENATE(A155, " Blueprint"), 'Filtered Blueprints'!I$3:I5963, 0), 1), 'Filtered Blueprints'!B$3:B5963, 0)), "Impass ❌", "Impass ✔️ "))</f>
        <v/>
      </c>
      <c r="I155" s="26"/>
      <c r="J155" s="27"/>
    </row>
    <row r="156">
      <c r="A156" s="17"/>
      <c r="B156" s="18" t="s">
        <v>165</v>
      </c>
      <c r="C156" s="18" t="s">
        <v>165</v>
      </c>
      <c r="D156" s="19" t="s">
        <v>165</v>
      </c>
      <c r="E156" s="20" t="s">
        <v>165</v>
      </c>
      <c r="F156" s="21" t="str">
        <f>IF(ISBLANK(A156), "", IFERROR(IF(VLOOKUP(CONCATENATE(A156, " Blueprint"),'Filtered Blueprints'!T$3:U5963, 2, FALSE) &gt;= C156, "Surplus ✔️", "Shortage ❌"), "Shortage ❌"))</f>
        <v/>
      </c>
      <c r="G156" s="29" t="str">
        <f t="array" ref="G156">IF(ISBLANK(A156), "", IF(ISERROR(MATCH(INDEX('Filtered Blueprints'!S$3:T5963, MATCH(CONCATENATE(A156, " Blueprint"), 'Filtered Blueprints'!T$3:T5963, 0), 1), 'Filtered Blueprints'!M$3:M5963, 0)), "Catch ❌", "Catch ✔️ "))</f>
        <v/>
      </c>
      <c r="H156" s="21" t="str">
        <f t="array" ref="H156">IF(ISBLANK(A156), "", IF(ISERROR(MATCH(INDEX('Filtered Blueprints'!H$3:I5963, MATCH(CONCATENATE(A156, " Blueprint"), 'Filtered Blueprints'!I$3:I5963, 0), 1), 'Filtered Blueprints'!B$3:B5963, 0)), "Impass ❌", "Impass ✔️ "))</f>
        <v/>
      </c>
      <c r="I156" s="26"/>
      <c r="J156" s="27"/>
    </row>
    <row r="157">
      <c r="A157" s="17"/>
      <c r="B157" s="18" t="s">
        <v>165</v>
      </c>
      <c r="C157" s="18" t="s">
        <v>165</v>
      </c>
      <c r="D157" s="19" t="s">
        <v>165</v>
      </c>
      <c r="E157" s="20" t="s">
        <v>165</v>
      </c>
      <c r="F157" s="21" t="str">
        <f>IF(ISBLANK(A157), "", IFERROR(IF(VLOOKUP(CONCATENATE(A157, " Blueprint"),'Filtered Blueprints'!T$3:U5963, 2, FALSE) &gt;= C157, "Surplus ✔️", "Shortage ❌"), "Shortage ❌"))</f>
        <v/>
      </c>
      <c r="G157" s="29" t="str">
        <f t="array" ref="G157">IF(ISBLANK(A157), "", IF(ISERROR(MATCH(INDEX('Filtered Blueprints'!S$3:T5963, MATCH(CONCATENATE(A157, " Blueprint"), 'Filtered Blueprints'!T$3:T5963, 0), 1), 'Filtered Blueprints'!M$3:M5963, 0)), "Catch ❌", "Catch ✔️ "))</f>
        <v/>
      </c>
      <c r="H157" s="21" t="str">
        <f t="array" ref="H157">IF(ISBLANK(A157), "", IF(ISERROR(MATCH(INDEX('Filtered Blueprints'!H$3:I5963, MATCH(CONCATENATE(A157, " Blueprint"), 'Filtered Blueprints'!I$3:I5963, 0), 1), 'Filtered Blueprints'!B$3:B5963, 0)), "Impass ❌", "Impass ✔️ "))</f>
        <v/>
      </c>
      <c r="I157" s="26"/>
      <c r="J157" s="27"/>
    </row>
    <row r="158">
      <c r="A158" s="17"/>
      <c r="B158" s="18" t="s">
        <v>165</v>
      </c>
      <c r="C158" s="18" t="s">
        <v>165</v>
      </c>
      <c r="D158" s="19" t="s">
        <v>165</v>
      </c>
      <c r="E158" s="20" t="s">
        <v>165</v>
      </c>
      <c r="F158" s="21" t="str">
        <f>IF(ISBLANK(A158), "", IFERROR(IF(VLOOKUP(CONCATENATE(A158, " Blueprint"),'Filtered Blueprints'!T$3:U5963, 2, FALSE) &gt;= C158, "Surplus ✔️", "Shortage ❌"), "Shortage ❌"))</f>
        <v/>
      </c>
      <c r="G158" s="29" t="str">
        <f t="array" ref="G158">IF(ISBLANK(A158), "", IF(ISERROR(MATCH(INDEX('Filtered Blueprints'!S$3:T5963, MATCH(CONCATENATE(A158, " Blueprint"), 'Filtered Blueprints'!T$3:T5963, 0), 1), 'Filtered Blueprints'!M$3:M5963, 0)), "Catch ❌", "Catch ✔️ "))</f>
        <v/>
      </c>
      <c r="H158" s="21" t="str">
        <f t="array" ref="H158">IF(ISBLANK(A158), "", IF(ISERROR(MATCH(INDEX('Filtered Blueprints'!H$3:I5963, MATCH(CONCATENATE(A158, " Blueprint"), 'Filtered Blueprints'!I$3:I5963, 0), 1), 'Filtered Blueprints'!B$3:B5963, 0)), "Impass ❌", "Impass ✔️ "))</f>
        <v/>
      </c>
      <c r="I158" s="26"/>
      <c r="J158" s="27"/>
    </row>
    <row r="159">
      <c r="A159" s="17"/>
      <c r="B159" s="18" t="s">
        <v>165</v>
      </c>
      <c r="C159" s="18" t="s">
        <v>165</v>
      </c>
      <c r="D159" s="19" t="s">
        <v>165</v>
      </c>
      <c r="E159" s="20" t="s">
        <v>165</v>
      </c>
      <c r="F159" s="21" t="str">
        <f>IF(ISBLANK(A159), "", IFERROR(IF(VLOOKUP(CONCATENATE(A159, " Blueprint"),'Filtered Blueprints'!T$3:U5963, 2, FALSE) &gt;= C159, "Surplus ✔️", "Shortage ❌"), "Shortage ❌"))</f>
        <v/>
      </c>
      <c r="G159" s="29" t="str">
        <f t="array" ref="G159">IF(ISBLANK(A159), "", IF(ISERROR(MATCH(INDEX('Filtered Blueprints'!S$3:T5963, MATCH(CONCATENATE(A159, " Blueprint"), 'Filtered Blueprints'!T$3:T5963, 0), 1), 'Filtered Blueprints'!M$3:M5963, 0)), "Catch ❌", "Catch ✔️ "))</f>
        <v/>
      </c>
      <c r="H159" s="21" t="str">
        <f t="array" ref="H159">IF(ISBLANK(A159), "", IF(ISERROR(MATCH(INDEX('Filtered Blueprints'!H$3:I5963, MATCH(CONCATENATE(A159, " Blueprint"), 'Filtered Blueprints'!I$3:I5963, 0), 1), 'Filtered Blueprints'!B$3:B5963, 0)), "Impass ❌", "Impass ✔️ "))</f>
        <v/>
      </c>
      <c r="I159" s="26"/>
      <c r="J159" s="27"/>
    </row>
    <row r="160">
      <c r="A160" s="17"/>
      <c r="B160" s="18" t="s">
        <v>165</v>
      </c>
      <c r="C160" s="18" t="s">
        <v>165</v>
      </c>
      <c r="D160" s="19" t="s">
        <v>165</v>
      </c>
      <c r="E160" s="20" t="s">
        <v>165</v>
      </c>
      <c r="F160" s="21" t="str">
        <f>IF(ISBLANK(A160), "", IFERROR(IF(VLOOKUP(CONCATENATE(A160, " Blueprint"),'Filtered Blueprints'!T$3:U5963, 2, FALSE) &gt;= C160, "Surplus ✔️", "Shortage ❌"), "Shortage ❌"))</f>
        <v/>
      </c>
      <c r="G160" s="29" t="str">
        <f t="array" ref="G160">IF(ISBLANK(A160), "", IF(ISERROR(MATCH(INDEX('Filtered Blueprints'!S$3:T5963, MATCH(CONCATENATE(A160, " Blueprint"), 'Filtered Blueprints'!T$3:T5963, 0), 1), 'Filtered Blueprints'!M$3:M5963, 0)), "Catch ❌", "Catch ✔️ "))</f>
        <v/>
      </c>
      <c r="H160" s="21" t="str">
        <f t="array" ref="H160">IF(ISBLANK(A160), "", IF(ISERROR(MATCH(INDEX('Filtered Blueprints'!H$3:I5963, MATCH(CONCATENATE(A160, " Blueprint"), 'Filtered Blueprints'!I$3:I5963, 0), 1), 'Filtered Blueprints'!B$3:B5963, 0)), "Impass ❌", "Impass ✔️ "))</f>
        <v/>
      </c>
      <c r="I160" s="26"/>
      <c r="J160" s="27"/>
    </row>
    <row r="161">
      <c r="A161" s="17"/>
      <c r="B161" s="18" t="s">
        <v>165</v>
      </c>
      <c r="C161" s="18" t="s">
        <v>165</v>
      </c>
      <c r="D161" s="19" t="s">
        <v>165</v>
      </c>
      <c r="E161" s="20" t="s">
        <v>165</v>
      </c>
      <c r="F161" s="21" t="str">
        <f>IF(ISBLANK(A161), "", IFERROR(IF(VLOOKUP(CONCATENATE(A161, " Blueprint"),'Filtered Blueprints'!T$3:U5963, 2, FALSE) &gt;= C161, "Surplus ✔️", "Shortage ❌"), "Shortage ❌"))</f>
        <v/>
      </c>
      <c r="G161" s="29" t="str">
        <f t="array" ref="G161">IF(ISBLANK(A161), "", IF(ISERROR(MATCH(INDEX('Filtered Blueprints'!S$3:T5963, MATCH(CONCATENATE(A161, " Blueprint"), 'Filtered Blueprints'!T$3:T5963, 0), 1), 'Filtered Blueprints'!M$3:M5963, 0)), "Catch ❌", "Catch ✔️ "))</f>
        <v/>
      </c>
      <c r="H161" s="21" t="str">
        <f t="array" ref="H161">IF(ISBLANK(A161), "", IF(ISERROR(MATCH(INDEX('Filtered Blueprints'!H$3:I5963, MATCH(CONCATENATE(A161, " Blueprint"), 'Filtered Blueprints'!I$3:I5963, 0), 1), 'Filtered Blueprints'!B$3:B5963, 0)), "Impass ❌", "Impass ✔️ "))</f>
        <v/>
      </c>
      <c r="I161" s="26"/>
      <c r="J161" s="27"/>
    </row>
    <row r="162">
      <c r="A162" s="17"/>
      <c r="B162" s="18" t="s">
        <v>165</v>
      </c>
      <c r="C162" s="18" t="s">
        <v>165</v>
      </c>
      <c r="D162" s="19" t="s">
        <v>165</v>
      </c>
      <c r="E162" s="20" t="s">
        <v>165</v>
      </c>
      <c r="F162" s="21" t="str">
        <f>IF(ISBLANK(A162), "", IFERROR(IF(VLOOKUP(CONCATENATE(A162, " Blueprint"),'Filtered Blueprints'!T$3:U5963, 2, FALSE) &gt;= C162, "Surplus ✔️", "Shortage ❌"), "Shortage ❌"))</f>
        <v/>
      </c>
      <c r="G162" s="29" t="str">
        <f t="array" ref="G162">IF(ISBLANK(A162), "", IF(ISERROR(MATCH(INDEX('Filtered Blueprints'!S$3:T5963, MATCH(CONCATENATE(A162, " Blueprint"), 'Filtered Blueprints'!T$3:T5963, 0), 1), 'Filtered Blueprints'!M$3:M5963, 0)), "Catch ❌", "Catch ✔️ "))</f>
        <v/>
      </c>
      <c r="H162" s="21" t="str">
        <f t="array" ref="H162">IF(ISBLANK(A162), "", IF(ISERROR(MATCH(INDEX('Filtered Blueprints'!H$3:I5963, MATCH(CONCATENATE(A162, " Blueprint"), 'Filtered Blueprints'!I$3:I5963, 0), 1), 'Filtered Blueprints'!B$3:B5963, 0)), "Impass ❌", "Impass ✔️ "))</f>
        <v/>
      </c>
      <c r="I162" s="26"/>
      <c r="J162" s="27"/>
    </row>
    <row r="163">
      <c r="A163" s="17"/>
      <c r="B163" s="18" t="s">
        <v>165</v>
      </c>
      <c r="C163" s="18" t="s">
        <v>165</v>
      </c>
      <c r="D163" s="19" t="s">
        <v>165</v>
      </c>
      <c r="E163" s="20" t="s">
        <v>165</v>
      </c>
      <c r="F163" s="21" t="str">
        <f>IF(ISBLANK(A163), "", IFERROR(IF(VLOOKUP(CONCATENATE(A163, " Blueprint"),'Filtered Blueprints'!T$3:U5963, 2, FALSE) &gt;= C163, "Surplus ✔️", "Shortage ❌"), "Shortage ❌"))</f>
        <v/>
      </c>
      <c r="G163" s="29" t="str">
        <f t="array" ref="G163">IF(ISBLANK(A163), "", IF(ISERROR(MATCH(INDEX('Filtered Blueprints'!S$3:T5963, MATCH(CONCATENATE(A163, " Blueprint"), 'Filtered Blueprints'!T$3:T5963, 0), 1), 'Filtered Blueprints'!M$3:M5963, 0)), "Catch ❌", "Catch ✔️ "))</f>
        <v/>
      </c>
      <c r="H163" s="21" t="str">
        <f t="array" ref="H163">IF(ISBLANK(A163), "", IF(ISERROR(MATCH(INDEX('Filtered Blueprints'!H$3:I5963, MATCH(CONCATENATE(A163, " Blueprint"), 'Filtered Blueprints'!I$3:I5963, 0), 1), 'Filtered Blueprints'!B$3:B5963, 0)), "Impass ❌", "Impass ✔️ "))</f>
        <v/>
      </c>
      <c r="I163" s="26"/>
      <c r="J163" s="27"/>
    </row>
    <row r="164">
      <c r="A164" s="17"/>
      <c r="B164" s="18" t="s">
        <v>165</v>
      </c>
      <c r="C164" s="18" t="s">
        <v>165</v>
      </c>
      <c r="D164" s="19" t="s">
        <v>165</v>
      </c>
      <c r="E164" s="20" t="s">
        <v>165</v>
      </c>
      <c r="F164" s="21" t="str">
        <f>IF(ISBLANK(A164), "", IFERROR(IF(VLOOKUP(CONCATENATE(A164, " Blueprint"),'Filtered Blueprints'!T$3:U5963, 2, FALSE) &gt;= C164, "Surplus ✔️", "Shortage ❌"), "Shortage ❌"))</f>
        <v/>
      </c>
      <c r="G164" s="29" t="str">
        <f t="array" ref="G164">IF(ISBLANK(A164), "", IF(ISERROR(MATCH(INDEX('Filtered Blueprints'!S$3:T5963, MATCH(CONCATENATE(A164, " Blueprint"), 'Filtered Blueprints'!T$3:T5963, 0), 1), 'Filtered Blueprints'!M$3:M5963, 0)), "Catch ❌", "Catch ✔️ "))</f>
        <v/>
      </c>
      <c r="H164" s="21" t="str">
        <f t="array" ref="H164">IF(ISBLANK(A164), "", IF(ISERROR(MATCH(INDEX('Filtered Blueprints'!H$3:I5963, MATCH(CONCATENATE(A164, " Blueprint"), 'Filtered Blueprints'!I$3:I5963, 0), 1), 'Filtered Blueprints'!B$3:B5963, 0)), "Impass ❌", "Impass ✔️ "))</f>
        <v/>
      </c>
      <c r="I164" s="26"/>
      <c r="J164" s="27"/>
    </row>
    <row r="165">
      <c r="A165" s="17"/>
      <c r="B165" s="18" t="s">
        <v>165</v>
      </c>
      <c r="C165" s="18" t="s">
        <v>165</v>
      </c>
      <c r="D165" s="19" t="s">
        <v>165</v>
      </c>
      <c r="E165" s="20" t="s">
        <v>165</v>
      </c>
      <c r="F165" s="21" t="str">
        <f>IF(ISBLANK(A165), "", IFERROR(IF(VLOOKUP(CONCATENATE(A165, " Blueprint"),'Filtered Blueprints'!T$3:U5963, 2, FALSE) &gt;= C165, "Surplus ✔️", "Shortage ❌"), "Shortage ❌"))</f>
        <v/>
      </c>
      <c r="G165" s="29" t="str">
        <f t="array" ref="G165">IF(ISBLANK(A165), "", IF(ISERROR(MATCH(INDEX('Filtered Blueprints'!S$3:T5963, MATCH(CONCATENATE(A165, " Blueprint"), 'Filtered Blueprints'!T$3:T5963, 0), 1), 'Filtered Blueprints'!M$3:M5963, 0)), "Catch ❌", "Catch ✔️ "))</f>
        <v/>
      </c>
      <c r="H165" s="21" t="str">
        <f t="array" ref="H165">IF(ISBLANK(A165), "", IF(ISERROR(MATCH(INDEX('Filtered Blueprints'!H$3:I5963, MATCH(CONCATENATE(A165, " Blueprint"), 'Filtered Blueprints'!I$3:I5963, 0), 1), 'Filtered Blueprints'!B$3:B5963, 0)), "Impass ❌", "Impass ✔️ "))</f>
        <v/>
      </c>
      <c r="I165" s="26"/>
      <c r="J165" s="27"/>
    </row>
    <row r="166">
      <c r="A166" s="17"/>
      <c r="B166" s="18" t="s">
        <v>165</v>
      </c>
      <c r="C166" s="18" t="s">
        <v>165</v>
      </c>
      <c r="D166" s="19" t="s">
        <v>165</v>
      </c>
      <c r="E166" s="20" t="s">
        <v>165</v>
      </c>
      <c r="F166" s="21" t="str">
        <f>IF(ISBLANK(A166), "", IFERROR(IF(VLOOKUP(CONCATENATE(A166, " Blueprint"),'Filtered Blueprints'!T$3:U5963, 2, FALSE) &gt;= C166, "Surplus ✔️", "Shortage ❌"), "Shortage ❌"))</f>
        <v/>
      </c>
      <c r="G166" s="29" t="str">
        <f t="array" ref="G166">IF(ISBLANK(A166), "", IF(ISERROR(MATCH(INDEX('Filtered Blueprints'!S$3:T5963, MATCH(CONCATENATE(A166, " Blueprint"), 'Filtered Blueprints'!T$3:T5963, 0), 1), 'Filtered Blueprints'!M$3:M5963, 0)), "Catch ❌", "Catch ✔️ "))</f>
        <v/>
      </c>
      <c r="H166" s="21" t="str">
        <f t="array" ref="H166">IF(ISBLANK(A166), "", IF(ISERROR(MATCH(INDEX('Filtered Blueprints'!H$3:I5963, MATCH(CONCATENATE(A166, " Blueprint"), 'Filtered Blueprints'!I$3:I5963, 0), 1), 'Filtered Blueprints'!B$3:B5963, 0)), "Impass ❌", "Impass ✔️ "))</f>
        <v/>
      </c>
      <c r="I166" s="26"/>
      <c r="J166" s="27"/>
    </row>
    <row r="167">
      <c r="A167" s="17"/>
      <c r="B167" s="18" t="s">
        <v>165</v>
      </c>
      <c r="C167" s="18" t="s">
        <v>165</v>
      </c>
      <c r="D167" s="19" t="s">
        <v>165</v>
      </c>
      <c r="E167" s="20" t="s">
        <v>165</v>
      </c>
      <c r="F167" s="21" t="str">
        <f>IF(ISBLANK(A167), "", IFERROR(IF(VLOOKUP(CONCATENATE(A167, " Blueprint"),'Filtered Blueprints'!T$3:U5963, 2, FALSE) &gt;= C167, "Surplus ✔️", "Shortage ❌"), "Shortage ❌"))</f>
        <v/>
      </c>
      <c r="G167" s="29" t="str">
        <f t="array" ref="G167">IF(ISBLANK(A167), "", IF(ISERROR(MATCH(INDEX('Filtered Blueprints'!S$3:T5963, MATCH(CONCATENATE(A167, " Blueprint"), 'Filtered Blueprints'!T$3:T5963, 0), 1), 'Filtered Blueprints'!M$3:M5963, 0)), "Catch ❌", "Catch ✔️ "))</f>
        <v/>
      </c>
      <c r="H167" s="21" t="str">
        <f t="array" ref="H167">IF(ISBLANK(A167), "", IF(ISERROR(MATCH(INDEX('Filtered Blueprints'!H$3:I5963, MATCH(CONCATENATE(A167, " Blueprint"), 'Filtered Blueprints'!I$3:I5963, 0), 1), 'Filtered Blueprints'!B$3:B5963, 0)), "Impass ❌", "Impass ✔️ "))</f>
        <v/>
      </c>
      <c r="I167" s="26"/>
      <c r="J167" s="27"/>
    </row>
    <row r="168">
      <c r="A168" s="17"/>
      <c r="B168" s="18" t="s">
        <v>165</v>
      </c>
      <c r="C168" s="18" t="s">
        <v>165</v>
      </c>
      <c r="D168" s="19" t="s">
        <v>165</v>
      </c>
      <c r="E168" s="20" t="s">
        <v>165</v>
      </c>
      <c r="F168" s="21" t="str">
        <f>IF(ISBLANK(A168), "", IFERROR(IF(VLOOKUP(CONCATENATE(A168, " Blueprint"),'Filtered Blueprints'!T$3:U5963, 2, FALSE) &gt;= C168, "Surplus ✔️", "Shortage ❌"), "Shortage ❌"))</f>
        <v/>
      </c>
      <c r="G168" s="29" t="str">
        <f t="array" ref="G168">IF(ISBLANK(A168), "", IF(ISERROR(MATCH(INDEX('Filtered Blueprints'!S$3:T5963, MATCH(CONCATENATE(A168, " Blueprint"), 'Filtered Blueprints'!T$3:T5963, 0), 1), 'Filtered Blueprints'!M$3:M5963, 0)), "Catch ❌", "Catch ✔️ "))</f>
        <v/>
      </c>
      <c r="H168" s="21" t="str">
        <f t="array" ref="H168">IF(ISBLANK(A168), "", IF(ISERROR(MATCH(INDEX('Filtered Blueprints'!H$3:I5963, MATCH(CONCATENATE(A168, " Blueprint"), 'Filtered Blueprints'!I$3:I5963, 0), 1), 'Filtered Blueprints'!B$3:B5963, 0)), "Impass ❌", "Impass ✔️ "))</f>
        <v/>
      </c>
      <c r="I168" s="26"/>
      <c r="J168" s="27"/>
    </row>
    <row r="169">
      <c r="A169" s="17"/>
      <c r="B169" s="18" t="s">
        <v>165</v>
      </c>
      <c r="C169" s="18" t="s">
        <v>165</v>
      </c>
      <c r="D169" s="19" t="s">
        <v>165</v>
      </c>
      <c r="E169" s="20" t="s">
        <v>165</v>
      </c>
      <c r="F169" s="21" t="str">
        <f>IF(ISBLANK(A169), "", IFERROR(IF(VLOOKUP(CONCATENATE(A169, " Blueprint"),'Filtered Blueprints'!T$3:U5963, 2, FALSE) &gt;= C169, "Surplus ✔️", "Shortage ❌"), "Shortage ❌"))</f>
        <v/>
      </c>
      <c r="G169" s="29" t="str">
        <f t="array" ref="G169">IF(ISBLANK(A169), "", IF(ISERROR(MATCH(INDEX('Filtered Blueprints'!S$3:T5963, MATCH(CONCATENATE(A169, " Blueprint"), 'Filtered Blueprints'!T$3:T5963, 0), 1), 'Filtered Blueprints'!M$3:M5963, 0)), "Catch ❌", "Catch ✔️ "))</f>
        <v/>
      </c>
      <c r="H169" s="21" t="str">
        <f t="array" ref="H169">IF(ISBLANK(A169), "", IF(ISERROR(MATCH(INDEX('Filtered Blueprints'!H$3:I5963, MATCH(CONCATENATE(A169, " Blueprint"), 'Filtered Blueprints'!I$3:I5963, 0), 1), 'Filtered Blueprints'!B$3:B5963, 0)), "Impass ❌", "Impass ✔️ "))</f>
        <v/>
      </c>
      <c r="I169" s="26"/>
      <c r="J169" s="27"/>
    </row>
    <row r="170">
      <c r="A170" s="17"/>
      <c r="B170" s="18" t="s">
        <v>165</v>
      </c>
      <c r="C170" s="18" t="s">
        <v>165</v>
      </c>
      <c r="D170" s="19" t="s">
        <v>165</v>
      </c>
      <c r="E170" s="20" t="s">
        <v>165</v>
      </c>
      <c r="F170" s="21" t="str">
        <f>IF(ISBLANK(A170), "", IFERROR(IF(VLOOKUP(CONCATENATE(A170, " Blueprint"),'Filtered Blueprints'!T$3:U5963, 2, FALSE) &gt;= C170, "Surplus ✔️", "Shortage ❌"), "Shortage ❌"))</f>
        <v/>
      </c>
      <c r="G170" s="29" t="str">
        <f t="array" ref="G170">IF(ISBLANK(A170), "", IF(ISERROR(MATCH(INDEX('Filtered Blueprints'!S$3:T5963, MATCH(CONCATENATE(A170, " Blueprint"), 'Filtered Blueprints'!T$3:T5963, 0), 1), 'Filtered Blueprints'!M$3:M5963, 0)), "Catch ❌", "Catch ✔️ "))</f>
        <v/>
      </c>
      <c r="H170" s="21" t="str">
        <f t="array" ref="H170">IF(ISBLANK(A170), "", IF(ISERROR(MATCH(INDEX('Filtered Blueprints'!H$3:I5963, MATCH(CONCATENATE(A170, " Blueprint"), 'Filtered Blueprints'!I$3:I5963, 0), 1), 'Filtered Blueprints'!B$3:B5963, 0)), "Impass ❌", "Impass ✔️ "))</f>
        <v/>
      </c>
      <c r="I170" s="26"/>
      <c r="J170" s="27"/>
    </row>
    <row r="171">
      <c r="A171" s="17"/>
      <c r="B171" s="18" t="s">
        <v>165</v>
      </c>
      <c r="C171" s="18" t="s">
        <v>165</v>
      </c>
      <c r="D171" s="19" t="s">
        <v>165</v>
      </c>
      <c r="E171" s="20" t="s">
        <v>165</v>
      </c>
      <c r="F171" s="21" t="str">
        <f>IF(ISBLANK(A171), "", IFERROR(IF(VLOOKUP(CONCATENATE(A171, " Blueprint"),'Filtered Blueprints'!T$3:U5963, 2, FALSE) &gt;= C171, "Surplus ✔️", "Shortage ❌"), "Shortage ❌"))</f>
        <v/>
      </c>
      <c r="G171" s="29" t="str">
        <f t="array" ref="G171">IF(ISBLANK(A171), "", IF(ISERROR(MATCH(INDEX('Filtered Blueprints'!S$3:T5963, MATCH(CONCATENATE(A171, " Blueprint"), 'Filtered Blueprints'!T$3:T5963, 0), 1), 'Filtered Blueprints'!M$3:M5963, 0)), "Catch ❌", "Catch ✔️ "))</f>
        <v/>
      </c>
      <c r="H171" s="21" t="str">
        <f t="array" ref="H171">IF(ISBLANK(A171), "", IF(ISERROR(MATCH(INDEX('Filtered Blueprints'!H$3:I5963, MATCH(CONCATENATE(A171, " Blueprint"), 'Filtered Blueprints'!I$3:I5963, 0), 1), 'Filtered Blueprints'!B$3:B5963, 0)), "Impass ❌", "Impass ✔️ "))</f>
        <v/>
      </c>
      <c r="I171" s="26"/>
      <c r="J171" s="27"/>
    </row>
    <row r="172">
      <c r="A172" s="17"/>
      <c r="B172" s="18" t="s">
        <v>165</v>
      </c>
      <c r="C172" s="18" t="s">
        <v>165</v>
      </c>
      <c r="D172" s="19" t="s">
        <v>165</v>
      </c>
      <c r="E172" s="20" t="s">
        <v>165</v>
      </c>
      <c r="F172" s="21" t="str">
        <f>IF(ISBLANK(A172), "", IFERROR(IF(VLOOKUP(CONCATENATE(A172, " Blueprint"),'Filtered Blueprints'!T$3:U5963, 2, FALSE) &gt;= C172, "Surplus ✔️", "Shortage ❌"), "Shortage ❌"))</f>
        <v/>
      </c>
      <c r="G172" s="29" t="str">
        <f t="array" ref="G172">IF(ISBLANK(A172), "", IF(ISERROR(MATCH(INDEX('Filtered Blueprints'!S$3:T5963, MATCH(CONCATENATE(A172, " Blueprint"), 'Filtered Blueprints'!T$3:T5963, 0), 1), 'Filtered Blueprints'!M$3:M5963, 0)), "Catch ❌", "Catch ✔️ "))</f>
        <v/>
      </c>
      <c r="H172" s="21" t="str">
        <f t="array" ref="H172">IF(ISBLANK(A172), "", IF(ISERROR(MATCH(INDEX('Filtered Blueprints'!H$3:I5963, MATCH(CONCATENATE(A172, " Blueprint"), 'Filtered Blueprints'!I$3:I5963, 0), 1), 'Filtered Blueprints'!B$3:B5963, 0)), "Impass ❌", "Impass ✔️ "))</f>
        <v/>
      </c>
      <c r="I172" s="26"/>
      <c r="J172" s="27"/>
    </row>
    <row r="173">
      <c r="A173" s="17"/>
      <c r="B173" s="18" t="s">
        <v>165</v>
      </c>
      <c r="C173" s="18" t="s">
        <v>165</v>
      </c>
      <c r="D173" s="19" t="s">
        <v>165</v>
      </c>
      <c r="E173" s="20" t="s">
        <v>165</v>
      </c>
      <c r="F173" s="21" t="str">
        <f>IF(ISBLANK(A173), "", IFERROR(IF(VLOOKUP(CONCATENATE(A173, " Blueprint"),'Filtered Blueprints'!T$3:U5963, 2, FALSE) &gt;= C173, "Surplus ✔️", "Shortage ❌"), "Shortage ❌"))</f>
        <v/>
      </c>
      <c r="G173" s="29" t="str">
        <f t="array" ref="G173">IF(ISBLANK(A173), "", IF(ISERROR(MATCH(INDEX('Filtered Blueprints'!S$3:T5963, MATCH(CONCATENATE(A173, " Blueprint"), 'Filtered Blueprints'!T$3:T5963, 0), 1), 'Filtered Blueprints'!M$3:M5963, 0)), "Catch ❌", "Catch ✔️ "))</f>
        <v/>
      </c>
      <c r="H173" s="21" t="str">
        <f t="array" ref="H173">IF(ISBLANK(A173), "", IF(ISERROR(MATCH(INDEX('Filtered Blueprints'!H$3:I5963, MATCH(CONCATENATE(A173, " Blueprint"), 'Filtered Blueprints'!I$3:I5963, 0), 1), 'Filtered Blueprints'!B$3:B5963, 0)), "Impass ❌", "Impass ✔️ "))</f>
        <v/>
      </c>
      <c r="I173" s="26"/>
      <c r="J173" s="27"/>
    </row>
    <row r="174">
      <c r="A174" s="17"/>
      <c r="B174" s="18" t="s">
        <v>165</v>
      </c>
      <c r="C174" s="18" t="s">
        <v>165</v>
      </c>
      <c r="D174" s="19" t="s">
        <v>165</v>
      </c>
      <c r="E174" s="20" t="s">
        <v>165</v>
      </c>
      <c r="F174" s="21" t="str">
        <f>IF(ISBLANK(A174), "", IFERROR(IF(VLOOKUP(CONCATENATE(A174, " Blueprint"),'Filtered Blueprints'!T$3:U5963, 2, FALSE) &gt;= C174, "Surplus ✔️", "Shortage ❌"), "Shortage ❌"))</f>
        <v/>
      </c>
      <c r="G174" s="29" t="str">
        <f t="array" ref="G174">IF(ISBLANK(A174), "", IF(ISERROR(MATCH(INDEX('Filtered Blueprints'!S$3:T5963, MATCH(CONCATENATE(A174, " Blueprint"), 'Filtered Blueprints'!T$3:T5963, 0), 1), 'Filtered Blueprints'!M$3:M5963, 0)), "Catch ❌", "Catch ✔️ "))</f>
        <v/>
      </c>
      <c r="H174" s="21" t="str">
        <f t="array" ref="H174">IF(ISBLANK(A174), "", IF(ISERROR(MATCH(INDEX('Filtered Blueprints'!H$3:I5963, MATCH(CONCATENATE(A174, " Blueprint"), 'Filtered Blueprints'!I$3:I5963, 0), 1), 'Filtered Blueprints'!B$3:B5963, 0)), "Impass ❌", "Impass ✔️ "))</f>
        <v/>
      </c>
      <c r="I174" s="26"/>
      <c r="J174" s="27"/>
    </row>
    <row r="175">
      <c r="A175" s="17"/>
      <c r="B175" s="18" t="s">
        <v>165</v>
      </c>
      <c r="C175" s="18" t="s">
        <v>165</v>
      </c>
      <c r="D175" s="19" t="s">
        <v>165</v>
      </c>
      <c r="E175" s="20" t="s">
        <v>165</v>
      </c>
      <c r="F175" s="21" t="str">
        <f>IF(ISBLANK(A175), "", IFERROR(IF(VLOOKUP(CONCATENATE(A175, " Blueprint"),'Filtered Blueprints'!T$3:U5963, 2, FALSE) &gt;= C175, "Surplus ✔️", "Shortage ❌"), "Shortage ❌"))</f>
        <v/>
      </c>
      <c r="G175" s="29" t="str">
        <f t="array" ref="G175">IF(ISBLANK(A175), "", IF(ISERROR(MATCH(INDEX('Filtered Blueprints'!S$3:T5963, MATCH(CONCATENATE(A175, " Blueprint"), 'Filtered Blueprints'!T$3:T5963, 0), 1), 'Filtered Blueprints'!M$3:M5963, 0)), "Catch ❌", "Catch ✔️ "))</f>
        <v/>
      </c>
      <c r="H175" s="21" t="str">
        <f t="array" ref="H175">IF(ISBLANK(A175), "", IF(ISERROR(MATCH(INDEX('Filtered Blueprints'!H$3:I5963, MATCH(CONCATENATE(A175, " Blueprint"), 'Filtered Blueprints'!I$3:I5963, 0), 1), 'Filtered Blueprints'!B$3:B5963, 0)), "Impass ❌", "Impass ✔️ "))</f>
        <v/>
      </c>
      <c r="I175" s="26"/>
      <c r="J175" s="27"/>
    </row>
    <row r="176">
      <c r="A176" s="17"/>
      <c r="B176" s="18" t="s">
        <v>165</v>
      </c>
      <c r="C176" s="18" t="s">
        <v>165</v>
      </c>
      <c r="D176" s="19" t="s">
        <v>165</v>
      </c>
      <c r="E176" s="20" t="s">
        <v>165</v>
      </c>
      <c r="F176" s="21" t="str">
        <f>IF(ISBLANK(A176), "", IFERROR(IF(VLOOKUP(CONCATENATE(A176, " Blueprint"),'Filtered Blueprints'!T$3:U5963, 2, FALSE) &gt;= C176, "Surplus ✔️", "Shortage ❌"), "Shortage ❌"))</f>
        <v/>
      </c>
      <c r="G176" s="29" t="str">
        <f t="array" ref="G176">IF(ISBLANK(A176), "", IF(ISERROR(MATCH(INDEX('Filtered Blueprints'!S$3:T5963, MATCH(CONCATENATE(A176, " Blueprint"), 'Filtered Blueprints'!T$3:T5963, 0), 1), 'Filtered Blueprints'!M$3:M5963, 0)), "Catch ❌", "Catch ✔️ "))</f>
        <v/>
      </c>
      <c r="H176" s="21" t="str">
        <f t="array" ref="H176">IF(ISBLANK(A176), "", IF(ISERROR(MATCH(INDEX('Filtered Blueprints'!H$3:I5963, MATCH(CONCATENATE(A176, " Blueprint"), 'Filtered Blueprints'!I$3:I5963, 0), 1), 'Filtered Blueprints'!B$3:B5963, 0)), "Impass ❌", "Impass ✔️ "))</f>
        <v/>
      </c>
      <c r="I176" s="26"/>
      <c r="J176" s="27"/>
    </row>
    <row r="177">
      <c r="A177" s="17"/>
      <c r="B177" s="18" t="s">
        <v>165</v>
      </c>
      <c r="C177" s="18" t="s">
        <v>165</v>
      </c>
      <c r="D177" s="19" t="s">
        <v>165</v>
      </c>
      <c r="E177" s="20" t="s">
        <v>165</v>
      </c>
      <c r="F177" s="21" t="str">
        <f>IF(ISBLANK(A177), "", IFERROR(IF(VLOOKUP(CONCATENATE(A177, " Blueprint"),'Filtered Blueprints'!T$3:U5963, 2, FALSE) &gt;= C177, "Surplus ✔️", "Shortage ❌"), "Shortage ❌"))</f>
        <v/>
      </c>
      <c r="G177" s="29" t="str">
        <f t="array" ref="G177">IF(ISBLANK(A177), "", IF(ISERROR(MATCH(INDEX('Filtered Blueprints'!S$3:T5963, MATCH(CONCATENATE(A177, " Blueprint"), 'Filtered Blueprints'!T$3:T5963, 0), 1), 'Filtered Blueprints'!M$3:M5963, 0)), "Catch ❌", "Catch ✔️ "))</f>
        <v/>
      </c>
      <c r="H177" s="21" t="str">
        <f t="array" ref="H177">IF(ISBLANK(A177), "", IF(ISERROR(MATCH(INDEX('Filtered Blueprints'!H$3:I5963, MATCH(CONCATENATE(A177, " Blueprint"), 'Filtered Blueprints'!I$3:I5963, 0), 1), 'Filtered Blueprints'!B$3:B5963, 0)), "Impass ❌", "Impass ✔️ "))</f>
        <v/>
      </c>
      <c r="I177" s="26"/>
      <c r="J177" s="27"/>
    </row>
    <row r="178">
      <c r="A178" s="17"/>
      <c r="B178" s="18" t="s">
        <v>165</v>
      </c>
      <c r="C178" s="18" t="s">
        <v>165</v>
      </c>
      <c r="D178" s="19" t="s">
        <v>165</v>
      </c>
      <c r="E178" s="20" t="s">
        <v>165</v>
      </c>
      <c r="F178" s="21" t="str">
        <f>IF(ISBLANK(A178), "", IFERROR(IF(VLOOKUP(CONCATENATE(A178, " Blueprint"),'Filtered Blueprints'!T$3:U5963, 2, FALSE) &gt;= C178, "Surplus ✔️", "Shortage ❌"), "Shortage ❌"))</f>
        <v/>
      </c>
      <c r="G178" s="29" t="str">
        <f t="array" ref="G178">IF(ISBLANK(A178), "", IF(ISERROR(MATCH(INDEX('Filtered Blueprints'!S$3:T5963, MATCH(CONCATENATE(A178, " Blueprint"), 'Filtered Blueprints'!T$3:T5963, 0), 1), 'Filtered Blueprints'!M$3:M5963, 0)), "Catch ❌", "Catch ✔️ "))</f>
        <v/>
      </c>
      <c r="H178" s="21" t="str">
        <f t="array" ref="H178">IF(ISBLANK(A178), "", IF(ISERROR(MATCH(INDEX('Filtered Blueprints'!H$3:I5963, MATCH(CONCATENATE(A178, " Blueprint"), 'Filtered Blueprints'!I$3:I5963, 0), 1), 'Filtered Blueprints'!B$3:B5963, 0)), "Impass ❌", "Impass ✔️ "))</f>
        <v/>
      </c>
      <c r="I178" s="26"/>
      <c r="J178" s="27"/>
    </row>
    <row r="179">
      <c r="A179" s="17"/>
      <c r="B179" s="18" t="s">
        <v>165</v>
      </c>
      <c r="C179" s="18" t="s">
        <v>165</v>
      </c>
      <c r="D179" s="19" t="s">
        <v>165</v>
      </c>
      <c r="E179" s="20" t="s">
        <v>165</v>
      </c>
      <c r="F179" s="21" t="str">
        <f>IF(ISBLANK(A179), "", IFERROR(IF(VLOOKUP(CONCATENATE(A179, " Blueprint"),'Filtered Blueprints'!T$3:U5963, 2, FALSE) &gt;= C179, "Surplus ✔️", "Shortage ❌"), "Shortage ❌"))</f>
        <v/>
      </c>
      <c r="G179" s="29" t="str">
        <f t="array" ref="G179">IF(ISBLANK(A179), "", IF(ISERROR(MATCH(INDEX('Filtered Blueprints'!S$3:T5963, MATCH(CONCATENATE(A179, " Blueprint"), 'Filtered Blueprints'!T$3:T5963, 0), 1), 'Filtered Blueprints'!M$3:M5963, 0)), "Catch ❌", "Catch ✔️ "))</f>
        <v/>
      </c>
      <c r="H179" s="21" t="str">
        <f t="array" ref="H179">IF(ISBLANK(A179), "", IF(ISERROR(MATCH(INDEX('Filtered Blueprints'!H$3:I5963, MATCH(CONCATENATE(A179, " Blueprint"), 'Filtered Blueprints'!I$3:I5963, 0), 1), 'Filtered Blueprints'!B$3:B5963, 0)), "Impass ❌", "Impass ✔️ "))</f>
        <v/>
      </c>
      <c r="I179" s="26"/>
      <c r="J179" s="27"/>
    </row>
    <row r="180">
      <c r="A180" s="17"/>
      <c r="B180" s="18" t="s">
        <v>165</v>
      </c>
      <c r="C180" s="18" t="s">
        <v>165</v>
      </c>
      <c r="D180" s="19" t="s">
        <v>165</v>
      </c>
      <c r="E180" s="20" t="s">
        <v>165</v>
      </c>
      <c r="F180" s="21" t="str">
        <f>IF(ISBLANK(A180), "", IFERROR(IF(VLOOKUP(CONCATENATE(A180, " Blueprint"),'Filtered Blueprints'!T$3:U5963, 2, FALSE) &gt;= C180, "Surplus ✔️", "Shortage ❌"), "Shortage ❌"))</f>
        <v/>
      </c>
      <c r="G180" s="29" t="str">
        <f t="array" ref="G180">IF(ISBLANK(A180), "", IF(ISERROR(MATCH(INDEX('Filtered Blueprints'!S$3:T5963, MATCH(CONCATENATE(A180, " Blueprint"), 'Filtered Blueprints'!T$3:T5963, 0), 1), 'Filtered Blueprints'!M$3:M5963, 0)), "Catch ❌", "Catch ✔️ "))</f>
        <v/>
      </c>
      <c r="H180" s="21" t="str">
        <f t="array" ref="H180">IF(ISBLANK(A180), "", IF(ISERROR(MATCH(INDEX('Filtered Blueprints'!H$3:I5963, MATCH(CONCATENATE(A180, " Blueprint"), 'Filtered Blueprints'!I$3:I5963, 0), 1), 'Filtered Blueprints'!B$3:B5963, 0)), "Impass ❌", "Impass ✔️ "))</f>
        <v/>
      </c>
      <c r="I180" s="26"/>
      <c r="J180" s="27"/>
    </row>
    <row r="181">
      <c r="A181" s="17"/>
      <c r="B181" s="18" t="s">
        <v>165</v>
      </c>
      <c r="C181" s="18" t="s">
        <v>165</v>
      </c>
      <c r="D181" s="19" t="s">
        <v>165</v>
      </c>
      <c r="E181" s="20" t="s">
        <v>165</v>
      </c>
      <c r="F181" s="21" t="str">
        <f>IF(ISBLANK(A181), "", IFERROR(IF(VLOOKUP(CONCATENATE(A181, " Blueprint"),'Filtered Blueprints'!T$3:U5963, 2, FALSE) &gt;= C181, "Surplus ✔️", "Shortage ❌"), "Shortage ❌"))</f>
        <v/>
      </c>
      <c r="G181" s="29" t="str">
        <f t="array" ref="G181">IF(ISBLANK(A181), "", IF(ISERROR(MATCH(INDEX('Filtered Blueprints'!S$3:T5963, MATCH(CONCATENATE(A181, " Blueprint"), 'Filtered Blueprints'!T$3:T5963, 0), 1), 'Filtered Blueprints'!M$3:M5963, 0)), "Catch ❌", "Catch ✔️ "))</f>
        <v/>
      </c>
      <c r="H181" s="21" t="str">
        <f t="array" ref="H181">IF(ISBLANK(A181), "", IF(ISERROR(MATCH(INDEX('Filtered Blueprints'!H$3:I5963, MATCH(CONCATENATE(A181, " Blueprint"), 'Filtered Blueprints'!I$3:I5963, 0), 1), 'Filtered Blueprints'!B$3:B5963, 0)), "Impass ❌", "Impass ✔️ "))</f>
        <v/>
      </c>
      <c r="I181" s="26"/>
      <c r="J181" s="27"/>
    </row>
    <row r="182">
      <c r="A182" s="17"/>
      <c r="B182" s="18" t="s">
        <v>165</v>
      </c>
      <c r="C182" s="18" t="s">
        <v>165</v>
      </c>
      <c r="D182" s="19" t="s">
        <v>165</v>
      </c>
      <c r="E182" s="20" t="s">
        <v>165</v>
      </c>
      <c r="F182" s="21" t="str">
        <f>IF(ISBLANK(A182), "", IFERROR(IF(VLOOKUP(CONCATENATE(A182, " Blueprint"),'Filtered Blueprints'!T$3:U5963, 2, FALSE) &gt;= C182, "Surplus ✔️", "Shortage ❌"), "Shortage ❌"))</f>
        <v/>
      </c>
      <c r="G182" s="29" t="str">
        <f t="array" ref="G182">IF(ISBLANK(A182), "", IF(ISERROR(MATCH(INDEX('Filtered Blueprints'!S$3:T5963, MATCH(CONCATENATE(A182, " Blueprint"), 'Filtered Blueprints'!T$3:T5963, 0), 1), 'Filtered Blueprints'!M$3:M5963, 0)), "Catch ❌", "Catch ✔️ "))</f>
        <v/>
      </c>
      <c r="H182" s="21" t="str">
        <f t="array" ref="H182">IF(ISBLANK(A182), "", IF(ISERROR(MATCH(INDEX('Filtered Blueprints'!H$3:I5963, MATCH(CONCATENATE(A182, " Blueprint"), 'Filtered Blueprints'!I$3:I5963, 0), 1), 'Filtered Blueprints'!B$3:B5963, 0)), "Impass ❌", "Impass ✔️ "))</f>
        <v/>
      </c>
      <c r="I182" s="26"/>
      <c r="J182" s="27"/>
    </row>
    <row r="183">
      <c r="A183" s="17"/>
      <c r="B183" s="18" t="s">
        <v>165</v>
      </c>
      <c r="C183" s="18" t="s">
        <v>165</v>
      </c>
      <c r="D183" s="19" t="s">
        <v>165</v>
      </c>
      <c r="E183" s="20" t="s">
        <v>165</v>
      </c>
      <c r="F183" s="21" t="str">
        <f>IF(ISBLANK(A183), "", IFERROR(IF(VLOOKUP(CONCATENATE(A183, " Blueprint"),'Filtered Blueprints'!T$3:U5963, 2, FALSE) &gt;= C183, "Surplus ✔️", "Shortage ❌"), "Shortage ❌"))</f>
        <v/>
      </c>
      <c r="G183" s="29" t="str">
        <f t="array" ref="G183">IF(ISBLANK(A183), "", IF(ISERROR(MATCH(INDEX('Filtered Blueprints'!S$3:T5963, MATCH(CONCATENATE(A183, " Blueprint"), 'Filtered Blueprints'!T$3:T5963, 0), 1), 'Filtered Blueprints'!M$3:M5963, 0)), "Catch ❌", "Catch ✔️ "))</f>
        <v/>
      </c>
      <c r="H183" s="21" t="str">
        <f t="array" ref="H183">IF(ISBLANK(A183), "", IF(ISERROR(MATCH(INDEX('Filtered Blueprints'!H$3:I5963, MATCH(CONCATENATE(A183, " Blueprint"), 'Filtered Blueprints'!I$3:I5963, 0), 1), 'Filtered Blueprints'!B$3:B5963, 0)), "Impass ❌", "Impass ✔️ "))</f>
        <v/>
      </c>
      <c r="I183" s="26"/>
      <c r="J183" s="27"/>
    </row>
    <row r="184">
      <c r="A184" s="17"/>
      <c r="B184" s="18" t="s">
        <v>165</v>
      </c>
      <c r="C184" s="18" t="s">
        <v>165</v>
      </c>
      <c r="D184" s="19" t="s">
        <v>165</v>
      </c>
      <c r="E184" s="20" t="s">
        <v>165</v>
      </c>
      <c r="F184" s="21" t="str">
        <f>IF(ISBLANK(A184), "", IFERROR(IF(VLOOKUP(CONCATENATE(A184, " Blueprint"),'Filtered Blueprints'!T$3:U5963, 2, FALSE) &gt;= C184, "Surplus ✔️", "Shortage ❌"), "Shortage ❌"))</f>
        <v/>
      </c>
      <c r="G184" s="29" t="str">
        <f t="array" ref="G184">IF(ISBLANK(A184), "", IF(ISERROR(MATCH(INDEX('Filtered Blueprints'!S$3:T5963, MATCH(CONCATENATE(A184, " Blueprint"), 'Filtered Blueprints'!T$3:T5963, 0), 1), 'Filtered Blueprints'!M$3:M5963, 0)), "Catch ❌", "Catch ✔️ "))</f>
        <v/>
      </c>
      <c r="H184" s="21" t="str">
        <f t="array" ref="H184">IF(ISBLANK(A184), "", IF(ISERROR(MATCH(INDEX('Filtered Blueprints'!H$3:I5963, MATCH(CONCATENATE(A184, " Blueprint"), 'Filtered Blueprints'!I$3:I5963, 0), 1), 'Filtered Blueprints'!B$3:B5963, 0)), "Impass ❌", "Impass ✔️ "))</f>
        <v/>
      </c>
      <c r="I184" s="26"/>
      <c r="J184" s="27"/>
    </row>
    <row r="185">
      <c r="A185" s="17"/>
      <c r="B185" s="18" t="s">
        <v>165</v>
      </c>
      <c r="C185" s="18" t="s">
        <v>165</v>
      </c>
      <c r="D185" s="19" t="s">
        <v>165</v>
      </c>
      <c r="E185" s="20" t="s">
        <v>165</v>
      </c>
      <c r="F185" s="21" t="str">
        <f>IF(ISBLANK(A185), "", IFERROR(IF(VLOOKUP(CONCATENATE(A185, " Blueprint"),'Filtered Blueprints'!T$3:U5963, 2, FALSE) &gt;= C185, "Surplus ✔️", "Shortage ❌"), "Shortage ❌"))</f>
        <v/>
      </c>
      <c r="G185" s="29" t="str">
        <f t="array" ref="G185">IF(ISBLANK(A185), "", IF(ISERROR(MATCH(INDEX('Filtered Blueprints'!S$3:T5963, MATCH(CONCATENATE(A185, " Blueprint"), 'Filtered Blueprints'!T$3:T5963, 0), 1), 'Filtered Blueprints'!M$3:M5963, 0)), "Catch ❌", "Catch ✔️ "))</f>
        <v/>
      </c>
      <c r="H185" s="21" t="str">
        <f t="array" ref="H185">IF(ISBLANK(A185), "", IF(ISERROR(MATCH(INDEX('Filtered Blueprints'!H$3:I5963, MATCH(CONCATENATE(A185, " Blueprint"), 'Filtered Blueprints'!I$3:I5963, 0), 1), 'Filtered Blueprints'!B$3:B5963, 0)), "Impass ❌", "Impass ✔️ "))</f>
        <v/>
      </c>
      <c r="I185" s="26"/>
      <c r="J185" s="27"/>
    </row>
    <row r="186">
      <c r="A186" s="17"/>
      <c r="B186" s="18" t="s">
        <v>165</v>
      </c>
      <c r="C186" s="18" t="s">
        <v>165</v>
      </c>
      <c r="D186" s="19" t="s">
        <v>165</v>
      </c>
      <c r="E186" s="20" t="s">
        <v>165</v>
      </c>
      <c r="F186" s="21" t="str">
        <f>IF(ISBLANK(A186), "", IFERROR(IF(VLOOKUP(CONCATENATE(A186, " Blueprint"),'Filtered Blueprints'!T$3:U5963, 2, FALSE) &gt;= C186, "Surplus ✔️", "Shortage ❌"), "Shortage ❌"))</f>
        <v/>
      </c>
      <c r="G186" s="29" t="str">
        <f t="array" ref="G186">IF(ISBLANK(A186), "", IF(ISERROR(MATCH(INDEX('Filtered Blueprints'!S$3:T5963, MATCH(CONCATENATE(A186, " Blueprint"), 'Filtered Blueprints'!T$3:T5963, 0), 1), 'Filtered Blueprints'!M$3:M5963, 0)), "Catch ❌", "Catch ✔️ "))</f>
        <v/>
      </c>
      <c r="H186" s="21" t="str">
        <f t="array" ref="H186">IF(ISBLANK(A186), "", IF(ISERROR(MATCH(INDEX('Filtered Blueprints'!H$3:I5963, MATCH(CONCATENATE(A186, " Blueprint"), 'Filtered Blueprints'!I$3:I5963, 0), 1), 'Filtered Blueprints'!B$3:B5963, 0)), "Impass ❌", "Impass ✔️ "))</f>
        <v/>
      </c>
      <c r="I186" s="26"/>
      <c r="J186" s="27"/>
    </row>
    <row r="187">
      <c r="A187" s="17"/>
      <c r="B187" s="18" t="s">
        <v>165</v>
      </c>
      <c r="C187" s="18" t="s">
        <v>165</v>
      </c>
      <c r="D187" s="19" t="s">
        <v>165</v>
      </c>
      <c r="E187" s="20" t="s">
        <v>165</v>
      </c>
      <c r="F187" s="21" t="str">
        <f>IF(ISBLANK(A187), "", IFERROR(IF(VLOOKUP(CONCATENATE(A187, " Blueprint"),'Filtered Blueprints'!T$3:U5963, 2, FALSE) &gt;= C187, "Surplus ✔️", "Shortage ❌"), "Shortage ❌"))</f>
        <v/>
      </c>
      <c r="G187" s="29" t="str">
        <f t="array" ref="G187">IF(ISBLANK(A187), "", IF(ISERROR(MATCH(INDEX('Filtered Blueprints'!S$3:T5963, MATCH(CONCATENATE(A187, " Blueprint"), 'Filtered Blueprints'!T$3:T5963, 0), 1), 'Filtered Blueprints'!M$3:M5963, 0)), "Catch ❌", "Catch ✔️ "))</f>
        <v/>
      </c>
      <c r="H187" s="21" t="str">
        <f t="array" ref="H187">IF(ISBLANK(A187), "", IF(ISERROR(MATCH(INDEX('Filtered Blueprints'!H$3:I5963, MATCH(CONCATENATE(A187, " Blueprint"), 'Filtered Blueprints'!I$3:I5963, 0), 1), 'Filtered Blueprints'!B$3:B5963, 0)), "Impass ❌", "Impass ✔️ "))</f>
        <v/>
      </c>
      <c r="I187" s="26"/>
      <c r="J187" s="27"/>
    </row>
    <row r="188">
      <c r="A188" s="17"/>
      <c r="B188" s="18" t="s">
        <v>165</v>
      </c>
      <c r="C188" s="18" t="s">
        <v>165</v>
      </c>
      <c r="D188" s="19" t="s">
        <v>165</v>
      </c>
      <c r="E188" s="20" t="s">
        <v>165</v>
      </c>
      <c r="F188" s="21" t="str">
        <f>IF(ISBLANK(A188), "", IFERROR(IF(VLOOKUP(CONCATENATE(A188, " Blueprint"),'Filtered Blueprints'!T$3:U5963, 2, FALSE) &gt;= C188, "Surplus ✔️", "Shortage ❌"), "Shortage ❌"))</f>
        <v/>
      </c>
      <c r="G188" s="29" t="str">
        <f t="array" ref="G188">IF(ISBLANK(A188), "", IF(ISERROR(MATCH(INDEX('Filtered Blueprints'!S$3:T5963, MATCH(CONCATENATE(A188, " Blueprint"), 'Filtered Blueprints'!T$3:T5963, 0), 1), 'Filtered Blueprints'!M$3:M5963, 0)), "Catch ❌", "Catch ✔️ "))</f>
        <v/>
      </c>
      <c r="H188" s="21" t="str">
        <f t="array" ref="H188">IF(ISBLANK(A188), "", IF(ISERROR(MATCH(INDEX('Filtered Blueprints'!H$3:I5963, MATCH(CONCATENATE(A188, " Blueprint"), 'Filtered Blueprints'!I$3:I5963, 0), 1), 'Filtered Blueprints'!B$3:B5963, 0)), "Impass ❌", "Impass ✔️ "))</f>
        <v/>
      </c>
      <c r="I188" s="26"/>
      <c r="J188" s="27"/>
    </row>
    <row r="189">
      <c r="A189" s="17"/>
      <c r="B189" s="18" t="s">
        <v>165</v>
      </c>
      <c r="C189" s="18" t="s">
        <v>165</v>
      </c>
      <c r="D189" s="19" t="s">
        <v>165</v>
      </c>
      <c r="E189" s="20" t="s">
        <v>165</v>
      </c>
      <c r="F189" s="21" t="str">
        <f>IF(ISBLANK(A189), "", IFERROR(IF(VLOOKUP(CONCATENATE(A189, " Blueprint"),'Filtered Blueprints'!T$3:U5963, 2, FALSE) &gt;= C189, "Surplus ✔️", "Shortage ❌"), "Shortage ❌"))</f>
        <v/>
      </c>
      <c r="G189" s="29" t="str">
        <f t="array" ref="G189">IF(ISBLANK(A189), "", IF(ISERROR(MATCH(INDEX('Filtered Blueprints'!S$3:T5963, MATCH(CONCATENATE(A189, " Blueprint"), 'Filtered Blueprints'!T$3:T5963, 0), 1), 'Filtered Blueprints'!M$3:M5963, 0)), "Catch ❌", "Catch ✔️ "))</f>
        <v/>
      </c>
      <c r="H189" s="21" t="str">
        <f t="array" ref="H189">IF(ISBLANK(A189), "", IF(ISERROR(MATCH(INDEX('Filtered Blueprints'!H$3:I5963, MATCH(CONCATENATE(A189, " Blueprint"), 'Filtered Blueprints'!I$3:I5963, 0), 1), 'Filtered Blueprints'!B$3:B5963, 0)), "Impass ❌", "Impass ✔️ "))</f>
        <v/>
      </c>
      <c r="I189" s="26"/>
      <c r="J189" s="27"/>
    </row>
    <row r="190">
      <c r="A190" s="17"/>
      <c r="B190" s="18" t="s">
        <v>165</v>
      </c>
      <c r="C190" s="18" t="s">
        <v>165</v>
      </c>
      <c r="D190" s="19" t="s">
        <v>165</v>
      </c>
      <c r="E190" s="20" t="s">
        <v>165</v>
      </c>
      <c r="F190" s="21" t="str">
        <f>IF(ISBLANK(A190), "", IFERROR(IF(VLOOKUP(CONCATENATE(A190, " Blueprint"),'Filtered Blueprints'!T$3:U5963, 2, FALSE) &gt;= C190, "Surplus ✔️", "Shortage ❌"), "Shortage ❌"))</f>
        <v/>
      </c>
      <c r="G190" s="29" t="str">
        <f t="array" ref="G190">IF(ISBLANK(A190), "", IF(ISERROR(MATCH(INDEX('Filtered Blueprints'!S$3:T5963, MATCH(CONCATENATE(A190, " Blueprint"), 'Filtered Blueprints'!T$3:T5963, 0), 1), 'Filtered Blueprints'!M$3:M5963, 0)), "Catch ❌", "Catch ✔️ "))</f>
        <v/>
      </c>
      <c r="H190" s="21" t="str">
        <f t="array" ref="H190">IF(ISBLANK(A190), "", IF(ISERROR(MATCH(INDEX('Filtered Blueprints'!H$3:I5963, MATCH(CONCATENATE(A190, " Blueprint"), 'Filtered Blueprints'!I$3:I5963, 0), 1), 'Filtered Blueprints'!B$3:B5963, 0)), "Impass ❌", "Impass ✔️ "))</f>
        <v/>
      </c>
      <c r="I190" s="26"/>
      <c r="J190" s="27"/>
    </row>
    <row r="191">
      <c r="A191" s="17"/>
      <c r="B191" s="18" t="s">
        <v>165</v>
      </c>
      <c r="C191" s="18" t="s">
        <v>165</v>
      </c>
      <c r="D191" s="19" t="s">
        <v>165</v>
      </c>
      <c r="E191" s="20" t="s">
        <v>165</v>
      </c>
      <c r="F191" s="21" t="str">
        <f>IF(ISBLANK(A191), "", IFERROR(IF(VLOOKUP(CONCATENATE(A191, " Blueprint"),'Filtered Blueprints'!T$3:U5963, 2, FALSE) &gt;= C191, "Surplus ✔️", "Shortage ❌"), "Shortage ❌"))</f>
        <v/>
      </c>
      <c r="G191" s="29" t="str">
        <f t="array" ref="G191">IF(ISBLANK(A191), "", IF(ISERROR(MATCH(INDEX('Filtered Blueprints'!S$3:T5963, MATCH(CONCATENATE(A191, " Blueprint"), 'Filtered Blueprints'!T$3:T5963, 0), 1), 'Filtered Blueprints'!M$3:M5963, 0)), "Catch ❌", "Catch ✔️ "))</f>
        <v/>
      </c>
      <c r="H191" s="21" t="str">
        <f t="array" ref="H191">IF(ISBLANK(A191), "", IF(ISERROR(MATCH(INDEX('Filtered Blueprints'!H$3:I5963, MATCH(CONCATENATE(A191, " Blueprint"), 'Filtered Blueprints'!I$3:I5963, 0), 1), 'Filtered Blueprints'!B$3:B5963, 0)), "Impass ❌", "Impass ✔️ "))</f>
        <v/>
      </c>
      <c r="I191" s="26"/>
      <c r="J191" s="27"/>
    </row>
    <row r="192">
      <c r="A192" s="17"/>
      <c r="B192" s="18" t="s">
        <v>165</v>
      </c>
      <c r="C192" s="18" t="s">
        <v>165</v>
      </c>
      <c r="D192" s="19" t="s">
        <v>165</v>
      </c>
      <c r="E192" s="20" t="s">
        <v>165</v>
      </c>
      <c r="F192" s="21" t="str">
        <f>IF(ISBLANK(A192), "", IFERROR(IF(VLOOKUP(CONCATENATE(A192, " Blueprint"),'Filtered Blueprints'!T$3:U5963, 2, FALSE) &gt;= C192, "Surplus ✔️", "Shortage ❌"), "Shortage ❌"))</f>
        <v/>
      </c>
      <c r="G192" s="29" t="str">
        <f t="array" ref="G192">IF(ISBLANK(A192), "", IF(ISERROR(MATCH(INDEX('Filtered Blueprints'!S$3:T5963, MATCH(CONCATENATE(A192, " Blueprint"), 'Filtered Blueprints'!T$3:T5963, 0), 1), 'Filtered Blueprints'!M$3:M5963, 0)), "Catch ❌", "Catch ✔️ "))</f>
        <v/>
      </c>
      <c r="H192" s="21" t="str">
        <f t="array" ref="H192">IF(ISBLANK(A192), "", IF(ISERROR(MATCH(INDEX('Filtered Blueprints'!H$3:I5963, MATCH(CONCATENATE(A192, " Blueprint"), 'Filtered Blueprints'!I$3:I5963, 0), 1), 'Filtered Blueprints'!B$3:B5963, 0)), "Impass ❌", "Impass ✔️ "))</f>
        <v/>
      </c>
      <c r="I192" s="26"/>
      <c r="J192" s="27"/>
    </row>
    <row r="193">
      <c r="A193" s="17"/>
      <c r="B193" s="18" t="s">
        <v>165</v>
      </c>
      <c r="C193" s="18" t="s">
        <v>165</v>
      </c>
      <c r="D193" s="19" t="s">
        <v>165</v>
      </c>
      <c r="E193" s="20" t="s">
        <v>165</v>
      </c>
      <c r="F193" s="21" t="str">
        <f>IF(ISBLANK(A193), "", IFERROR(IF(VLOOKUP(CONCATENATE(A193, " Blueprint"),'Filtered Blueprints'!T$3:U5963, 2, FALSE) &gt;= C193, "Surplus ✔️", "Shortage ❌"), "Shortage ❌"))</f>
        <v/>
      </c>
      <c r="G193" s="29" t="str">
        <f t="array" ref="G193">IF(ISBLANK(A193), "", IF(ISERROR(MATCH(INDEX('Filtered Blueprints'!S$3:T5963, MATCH(CONCATENATE(A193, " Blueprint"), 'Filtered Blueprints'!T$3:T5963, 0), 1), 'Filtered Blueprints'!M$3:M5963, 0)), "Catch ❌", "Catch ✔️ "))</f>
        <v/>
      </c>
      <c r="H193" s="21" t="str">
        <f t="array" ref="H193">IF(ISBLANK(A193), "", IF(ISERROR(MATCH(INDEX('Filtered Blueprints'!H$3:I5963, MATCH(CONCATENATE(A193, " Blueprint"), 'Filtered Blueprints'!I$3:I5963, 0), 1), 'Filtered Blueprints'!B$3:B5963, 0)), "Impass ❌", "Impass ✔️ "))</f>
        <v/>
      </c>
      <c r="I193" s="26"/>
      <c r="J193" s="27"/>
    </row>
    <row r="194">
      <c r="A194" s="17"/>
      <c r="B194" s="18" t="s">
        <v>165</v>
      </c>
      <c r="C194" s="18" t="s">
        <v>165</v>
      </c>
      <c r="D194" s="19" t="s">
        <v>165</v>
      </c>
      <c r="E194" s="20" t="s">
        <v>165</v>
      </c>
      <c r="F194" s="21" t="str">
        <f>IF(ISBLANK(A194), "", IFERROR(IF(VLOOKUP(CONCATENATE(A194, " Blueprint"),'Filtered Blueprints'!T$3:U5963, 2, FALSE) &gt;= C194, "Surplus ✔️", "Shortage ❌"), "Shortage ❌"))</f>
        <v/>
      </c>
      <c r="G194" s="29" t="str">
        <f t="array" ref="G194">IF(ISBLANK(A194), "", IF(ISERROR(MATCH(INDEX('Filtered Blueprints'!S$3:T5963, MATCH(CONCATENATE(A194, " Blueprint"), 'Filtered Blueprints'!T$3:T5963, 0), 1), 'Filtered Blueprints'!M$3:M5963, 0)), "Catch ❌", "Catch ✔️ "))</f>
        <v/>
      </c>
      <c r="H194" s="21" t="str">
        <f t="array" ref="H194">IF(ISBLANK(A194), "", IF(ISERROR(MATCH(INDEX('Filtered Blueprints'!H$3:I5963, MATCH(CONCATENATE(A194, " Blueprint"), 'Filtered Blueprints'!I$3:I5963, 0), 1), 'Filtered Blueprints'!B$3:B5963, 0)), "Impass ❌", "Impass ✔️ "))</f>
        <v/>
      </c>
      <c r="I194" s="26"/>
      <c r="J194" s="27"/>
    </row>
    <row r="195">
      <c r="A195" s="17"/>
      <c r="B195" s="18" t="s">
        <v>165</v>
      </c>
      <c r="C195" s="18" t="s">
        <v>165</v>
      </c>
      <c r="D195" s="19" t="s">
        <v>165</v>
      </c>
      <c r="E195" s="20" t="s">
        <v>165</v>
      </c>
      <c r="F195" s="21" t="str">
        <f>IF(ISBLANK(A195), "", IFERROR(IF(VLOOKUP(CONCATENATE(A195, " Blueprint"),'Filtered Blueprints'!T$3:U5963, 2, FALSE) &gt;= C195, "Surplus ✔️", "Shortage ❌"), "Shortage ❌"))</f>
        <v/>
      </c>
      <c r="G195" s="29" t="str">
        <f t="array" ref="G195">IF(ISBLANK(A195), "", IF(ISERROR(MATCH(INDEX('Filtered Blueprints'!S$3:T5963, MATCH(CONCATENATE(A195, " Blueprint"), 'Filtered Blueprints'!T$3:T5963, 0), 1), 'Filtered Blueprints'!M$3:M5963, 0)), "Catch ❌", "Catch ✔️ "))</f>
        <v/>
      </c>
      <c r="H195" s="21" t="str">
        <f t="array" ref="H195">IF(ISBLANK(A195), "", IF(ISERROR(MATCH(INDEX('Filtered Blueprints'!H$3:I5963, MATCH(CONCATENATE(A195, " Blueprint"), 'Filtered Blueprints'!I$3:I5963, 0), 1), 'Filtered Blueprints'!B$3:B5963, 0)), "Impass ❌", "Impass ✔️ "))</f>
        <v/>
      </c>
      <c r="I195" s="26"/>
      <c r="J195" s="27"/>
    </row>
    <row r="196">
      <c r="A196" s="17"/>
      <c r="B196" s="18" t="s">
        <v>165</v>
      </c>
      <c r="C196" s="18" t="s">
        <v>165</v>
      </c>
      <c r="D196" s="19" t="s">
        <v>165</v>
      </c>
      <c r="E196" s="20" t="s">
        <v>165</v>
      </c>
      <c r="F196" s="21" t="str">
        <f>IF(ISBLANK(A196), "", IFERROR(IF(VLOOKUP(CONCATENATE(A196, " Blueprint"),'Filtered Blueprints'!T$3:U5963, 2, FALSE) &gt;= C196, "Surplus ✔️", "Shortage ❌"), "Shortage ❌"))</f>
        <v/>
      </c>
      <c r="G196" s="29" t="str">
        <f t="array" ref="G196">IF(ISBLANK(A196), "", IF(ISERROR(MATCH(INDEX('Filtered Blueprints'!S$3:T5963, MATCH(CONCATENATE(A196, " Blueprint"), 'Filtered Blueprints'!T$3:T5963, 0), 1), 'Filtered Blueprints'!M$3:M5963, 0)), "Catch ❌", "Catch ✔️ "))</f>
        <v/>
      </c>
      <c r="H196" s="21" t="str">
        <f t="array" ref="H196">IF(ISBLANK(A196), "", IF(ISERROR(MATCH(INDEX('Filtered Blueprints'!H$3:I5963, MATCH(CONCATENATE(A196, " Blueprint"), 'Filtered Blueprints'!I$3:I5963, 0), 1), 'Filtered Blueprints'!B$3:B5963, 0)), "Impass ❌", "Impass ✔️ "))</f>
        <v/>
      </c>
      <c r="I196" s="26"/>
      <c r="J196" s="27"/>
    </row>
    <row r="197">
      <c r="A197" s="17"/>
      <c r="B197" s="18" t="s">
        <v>165</v>
      </c>
      <c r="C197" s="18" t="s">
        <v>165</v>
      </c>
      <c r="D197" s="19" t="s">
        <v>165</v>
      </c>
      <c r="E197" s="20" t="s">
        <v>165</v>
      </c>
      <c r="F197" s="21" t="str">
        <f>IF(ISBLANK(A197), "", IFERROR(IF(VLOOKUP(CONCATENATE(A197, " Blueprint"),'Filtered Blueprints'!T$3:U5963, 2, FALSE) &gt;= C197, "Surplus ✔️", "Shortage ❌"), "Shortage ❌"))</f>
        <v/>
      </c>
      <c r="G197" s="29" t="str">
        <f t="array" ref="G197">IF(ISBLANK(A197), "", IF(ISERROR(MATCH(INDEX('Filtered Blueprints'!S$3:T5963, MATCH(CONCATENATE(A197, " Blueprint"), 'Filtered Blueprints'!T$3:T5963, 0), 1), 'Filtered Blueprints'!M$3:M5963, 0)), "Catch ❌", "Catch ✔️ "))</f>
        <v/>
      </c>
      <c r="H197" s="21" t="str">
        <f t="array" ref="H197">IF(ISBLANK(A197), "", IF(ISERROR(MATCH(INDEX('Filtered Blueprints'!H$3:I5963, MATCH(CONCATENATE(A197, " Blueprint"), 'Filtered Blueprints'!I$3:I5963, 0), 1), 'Filtered Blueprints'!B$3:B5963, 0)), "Impass ❌", "Impass ✔️ "))</f>
        <v/>
      </c>
      <c r="I197" s="26"/>
      <c r="J197" s="27"/>
    </row>
    <row r="198">
      <c r="A198" s="17"/>
      <c r="B198" s="18" t="s">
        <v>165</v>
      </c>
      <c r="C198" s="18" t="s">
        <v>165</v>
      </c>
      <c r="D198" s="19" t="s">
        <v>165</v>
      </c>
      <c r="E198" s="20" t="s">
        <v>165</v>
      </c>
      <c r="F198" s="21" t="str">
        <f>IF(ISBLANK(A198), "", IFERROR(IF(VLOOKUP(CONCATENATE(A198, " Blueprint"),'Filtered Blueprints'!T$3:U5963, 2, FALSE) &gt;= C198, "Surplus ✔️", "Shortage ❌"), "Shortage ❌"))</f>
        <v/>
      </c>
      <c r="G198" s="29" t="str">
        <f t="array" ref="G198">IF(ISBLANK(A198), "", IF(ISERROR(MATCH(INDEX('Filtered Blueprints'!S$3:T5963, MATCH(CONCATENATE(A198, " Blueprint"), 'Filtered Blueprints'!T$3:T5963, 0), 1), 'Filtered Blueprints'!M$3:M5963, 0)), "Catch ❌", "Catch ✔️ "))</f>
        <v/>
      </c>
      <c r="H198" s="21" t="str">
        <f t="array" ref="H198">IF(ISBLANK(A198), "", IF(ISERROR(MATCH(INDEX('Filtered Blueprints'!H$3:I5963, MATCH(CONCATENATE(A198, " Blueprint"), 'Filtered Blueprints'!I$3:I5963, 0), 1), 'Filtered Blueprints'!B$3:B5963, 0)), "Impass ❌", "Impass ✔️ "))</f>
        <v/>
      </c>
      <c r="I198" s="26"/>
      <c r="J198" s="27"/>
    </row>
    <row r="199">
      <c r="A199" s="17"/>
      <c r="B199" s="18" t="s">
        <v>165</v>
      </c>
      <c r="C199" s="18" t="s">
        <v>165</v>
      </c>
      <c r="D199" s="19" t="s">
        <v>165</v>
      </c>
      <c r="E199" s="20" t="s">
        <v>165</v>
      </c>
      <c r="F199" s="21" t="str">
        <f>IF(ISBLANK(A199), "", IFERROR(IF(VLOOKUP(CONCATENATE(A199, " Blueprint"),'Filtered Blueprints'!T$3:U5963, 2, FALSE) &gt;= C199, "Surplus ✔️", "Shortage ❌"), "Shortage ❌"))</f>
        <v/>
      </c>
      <c r="G199" s="29" t="str">
        <f t="array" ref="G199">IF(ISBLANK(A199), "", IF(ISERROR(MATCH(INDEX('Filtered Blueprints'!S$3:T5963, MATCH(CONCATENATE(A199, " Blueprint"), 'Filtered Blueprints'!T$3:T5963, 0), 1), 'Filtered Blueprints'!M$3:M5963, 0)), "Catch ❌", "Catch ✔️ "))</f>
        <v/>
      </c>
      <c r="H199" s="21" t="str">
        <f t="array" ref="H199">IF(ISBLANK(A199), "", IF(ISERROR(MATCH(INDEX('Filtered Blueprints'!H$3:I5963, MATCH(CONCATENATE(A199, " Blueprint"), 'Filtered Blueprints'!I$3:I5963, 0), 1), 'Filtered Blueprints'!B$3:B5963, 0)), "Impass ❌", "Impass ✔️ "))</f>
        <v/>
      </c>
      <c r="I199" s="26"/>
      <c r="J199" s="27"/>
    </row>
    <row r="200">
      <c r="A200" s="17"/>
      <c r="B200" s="18" t="s">
        <v>165</v>
      </c>
      <c r="C200" s="18" t="s">
        <v>165</v>
      </c>
      <c r="D200" s="19" t="s">
        <v>165</v>
      </c>
      <c r="E200" s="20" t="s">
        <v>165</v>
      </c>
      <c r="F200" s="21" t="str">
        <f>IF(ISBLANK(A200), "", IFERROR(IF(VLOOKUP(CONCATENATE(A200, " Blueprint"),'Filtered Blueprints'!T$3:U5963, 2, FALSE) &gt;= C200, "Surplus ✔️", "Shortage ❌"), "Shortage ❌"))</f>
        <v/>
      </c>
      <c r="G200" s="29" t="str">
        <f t="array" ref="G200">IF(ISBLANK(A200), "", IF(ISERROR(MATCH(INDEX('Filtered Blueprints'!S$3:T5963, MATCH(CONCATENATE(A200, " Blueprint"), 'Filtered Blueprints'!T$3:T5963, 0), 1), 'Filtered Blueprints'!M$3:M5963, 0)), "Catch ❌", "Catch ✔️ "))</f>
        <v/>
      </c>
      <c r="H200" s="21" t="str">
        <f t="array" ref="H200">IF(ISBLANK(A200), "", IF(ISERROR(MATCH(INDEX('Filtered Blueprints'!H$3:I5963, MATCH(CONCATENATE(A200, " Blueprint"), 'Filtered Blueprints'!I$3:I5963, 0), 1), 'Filtered Blueprints'!B$3:B5963, 0)), "Impass ❌", "Impass ✔️ "))</f>
        <v/>
      </c>
      <c r="I200" s="26"/>
      <c r="J200" s="27"/>
    </row>
    <row r="201">
      <c r="A201" s="17"/>
      <c r="B201" s="18" t="s">
        <v>165</v>
      </c>
      <c r="C201" s="18" t="s">
        <v>165</v>
      </c>
      <c r="D201" s="19" t="s">
        <v>165</v>
      </c>
      <c r="E201" s="20" t="s">
        <v>165</v>
      </c>
      <c r="F201" s="21" t="str">
        <f>IF(ISBLANK(A201), "", IFERROR(IF(VLOOKUP(CONCATENATE(A201, " Blueprint"),'Filtered Blueprints'!T$3:U5963, 2, FALSE) &gt;= C201, "Surplus ✔️", "Shortage ❌"), "Shortage ❌"))</f>
        <v/>
      </c>
      <c r="G201" s="29" t="str">
        <f t="array" ref="G201">IF(ISBLANK(A201), "", IF(ISERROR(MATCH(INDEX('Filtered Blueprints'!S$3:T5963, MATCH(CONCATENATE(A201, " Blueprint"), 'Filtered Blueprints'!T$3:T5963, 0), 1), 'Filtered Blueprints'!M$3:M5963, 0)), "Catch ❌", "Catch ✔️ "))</f>
        <v/>
      </c>
      <c r="H201" s="21" t="str">
        <f t="array" ref="H201">IF(ISBLANK(A201), "", IF(ISERROR(MATCH(INDEX('Filtered Blueprints'!H$3:I5963, MATCH(CONCATENATE(A201, " Blueprint"), 'Filtered Blueprints'!I$3:I5963, 0), 1), 'Filtered Blueprints'!B$3:B5963, 0)), "Impass ❌", "Impass ✔️ "))</f>
        <v/>
      </c>
      <c r="I201" s="26"/>
      <c r="J201" s="27"/>
    </row>
    <row r="202">
      <c r="A202" s="17"/>
      <c r="B202" s="18" t="s">
        <v>165</v>
      </c>
      <c r="C202" s="18" t="s">
        <v>165</v>
      </c>
      <c r="D202" s="19" t="s">
        <v>165</v>
      </c>
      <c r="E202" s="20" t="s">
        <v>165</v>
      </c>
      <c r="F202" s="21" t="str">
        <f>IF(ISBLANK(A202), "", IFERROR(IF(VLOOKUP(CONCATENATE(A202, " Blueprint"),'Filtered Blueprints'!T$3:U5963, 2, FALSE) &gt;= C202, "Surplus ✔️", "Shortage ❌"), "Shortage ❌"))</f>
        <v/>
      </c>
      <c r="G202" s="29" t="str">
        <f t="array" ref="G202">IF(ISBLANK(A202), "", IF(ISERROR(MATCH(INDEX('Filtered Blueprints'!S$3:T5963, MATCH(CONCATENATE(A202, " Blueprint"), 'Filtered Blueprints'!T$3:T5963, 0), 1), 'Filtered Blueprints'!M$3:M5963, 0)), "Catch ❌", "Catch ✔️ "))</f>
        <v/>
      </c>
      <c r="H202" s="21" t="str">
        <f t="array" ref="H202">IF(ISBLANK(A202), "", IF(ISERROR(MATCH(INDEX('Filtered Blueprints'!H$3:I5963, MATCH(CONCATENATE(A202, " Blueprint"), 'Filtered Blueprints'!I$3:I5963, 0), 1), 'Filtered Blueprints'!B$3:B5963, 0)), "Impass ❌", "Impass ✔️ "))</f>
        <v/>
      </c>
      <c r="I202" s="26"/>
      <c r="J202" s="27"/>
    </row>
    <row r="203">
      <c r="A203" s="17"/>
      <c r="B203" s="18" t="s">
        <v>165</v>
      </c>
      <c r="C203" s="18" t="s">
        <v>165</v>
      </c>
      <c r="D203" s="19" t="s">
        <v>165</v>
      </c>
      <c r="E203" s="20" t="s">
        <v>165</v>
      </c>
      <c r="F203" s="21" t="str">
        <f>IF(ISBLANK(A203), "", IFERROR(IF(VLOOKUP(CONCATENATE(A203, " Blueprint"),'Filtered Blueprints'!T$3:U5963, 2, FALSE) &gt;= C203, "Surplus ✔️", "Shortage ❌"), "Shortage ❌"))</f>
        <v/>
      </c>
      <c r="G203" s="29" t="str">
        <f t="array" ref="G203">IF(ISBLANK(A203), "", IF(ISERROR(MATCH(INDEX('Filtered Blueprints'!S$3:T5963, MATCH(CONCATENATE(A203, " Blueprint"), 'Filtered Blueprints'!T$3:T5963, 0), 1), 'Filtered Blueprints'!M$3:M5963, 0)), "Catch ❌", "Catch ✔️ "))</f>
        <v/>
      </c>
      <c r="H203" s="21" t="str">
        <f t="array" ref="H203">IF(ISBLANK(A203), "", IF(ISERROR(MATCH(INDEX('Filtered Blueprints'!H$3:I5963, MATCH(CONCATENATE(A203, " Blueprint"), 'Filtered Blueprints'!I$3:I5963, 0), 1), 'Filtered Blueprints'!B$3:B5963, 0)), "Impass ❌", "Impass ✔️ "))</f>
        <v/>
      </c>
      <c r="I203" s="26"/>
      <c r="J203" s="27"/>
    </row>
    <row r="204">
      <c r="A204" s="17"/>
      <c r="B204" s="18" t="s">
        <v>165</v>
      </c>
      <c r="C204" s="18" t="s">
        <v>165</v>
      </c>
      <c r="D204" s="19" t="s">
        <v>165</v>
      </c>
      <c r="E204" s="20" t="s">
        <v>165</v>
      </c>
      <c r="F204" s="21" t="str">
        <f>IF(ISBLANK(A204), "", IFERROR(IF(VLOOKUP(CONCATENATE(A204, " Blueprint"),'Filtered Blueprints'!T$3:U5963, 2, FALSE) &gt;= C204, "Surplus ✔️", "Shortage ❌"), "Shortage ❌"))</f>
        <v/>
      </c>
      <c r="G204" s="29" t="str">
        <f t="array" ref="G204">IF(ISBLANK(A204), "", IF(ISERROR(MATCH(INDEX('Filtered Blueprints'!S$3:T5963, MATCH(CONCATENATE(A204, " Blueprint"), 'Filtered Blueprints'!T$3:T5963, 0), 1), 'Filtered Blueprints'!M$3:M5963, 0)), "Catch ❌", "Catch ✔️ "))</f>
        <v/>
      </c>
      <c r="H204" s="21" t="str">
        <f t="array" ref="H204">IF(ISBLANK(A204), "", IF(ISERROR(MATCH(INDEX('Filtered Blueprints'!H$3:I5963, MATCH(CONCATENATE(A204, " Blueprint"), 'Filtered Blueprints'!I$3:I5963, 0), 1), 'Filtered Blueprints'!B$3:B5963, 0)), "Impass ❌", "Impass ✔️ "))</f>
        <v/>
      </c>
      <c r="I204" s="26"/>
      <c r="J204" s="27"/>
    </row>
    <row r="205">
      <c r="A205" s="17"/>
      <c r="B205" s="18" t="s">
        <v>165</v>
      </c>
      <c r="C205" s="18" t="s">
        <v>165</v>
      </c>
      <c r="D205" s="19" t="s">
        <v>165</v>
      </c>
      <c r="E205" s="20" t="s">
        <v>165</v>
      </c>
      <c r="F205" s="21" t="str">
        <f>IF(ISBLANK(A205), "", IFERROR(IF(VLOOKUP(CONCATENATE(A205, " Blueprint"),'Filtered Blueprints'!T$3:U5963, 2, FALSE) &gt;= C205, "Surplus ✔️", "Shortage ❌"), "Shortage ❌"))</f>
        <v/>
      </c>
      <c r="G205" s="29" t="str">
        <f t="array" ref="G205">IF(ISBLANK(A205), "", IF(ISERROR(MATCH(INDEX('Filtered Blueprints'!S$3:T5963, MATCH(CONCATENATE(A205, " Blueprint"), 'Filtered Blueprints'!T$3:T5963, 0), 1), 'Filtered Blueprints'!M$3:M5963, 0)), "Catch ❌", "Catch ✔️ "))</f>
        <v/>
      </c>
      <c r="H205" s="21" t="str">
        <f t="array" ref="H205">IF(ISBLANK(A205), "", IF(ISERROR(MATCH(INDEX('Filtered Blueprints'!H$3:I5963, MATCH(CONCATENATE(A205, " Blueprint"), 'Filtered Blueprints'!I$3:I5963, 0), 1), 'Filtered Blueprints'!B$3:B5963, 0)), "Impass ❌", "Impass ✔️ "))</f>
        <v/>
      </c>
      <c r="I205" s="26"/>
      <c r="J205" s="27"/>
    </row>
    <row r="206">
      <c r="A206" s="17"/>
      <c r="B206" s="18" t="s">
        <v>165</v>
      </c>
      <c r="C206" s="18" t="s">
        <v>165</v>
      </c>
      <c r="D206" s="19" t="s">
        <v>165</v>
      </c>
      <c r="E206" s="20" t="s">
        <v>165</v>
      </c>
      <c r="F206" s="21" t="str">
        <f>IF(ISBLANK(A206), "", IFERROR(IF(VLOOKUP(CONCATENATE(A206, " Blueprint"),'Filtered Blueprints'!T$3:U5963, 2, FALSE) &gt;= C206, "Surplus ✔️", "Shortage ❌"), "Shortage ❌"))</f>
        <v/>
      </c>
      <c r="G206" s="29" t="str">
        <f t="array" ref="G206">IF(ISBLANK(A206), "", IF(ISERROR(MATCH(INDEX('Filtered Blueprints'!S$3:T5963, MATCH(CONCATENATE(A206, " Blueprint"), 'Filtered Blueprints'!T$3:T5963, 0), 1), 'Filtered Blueprints'!M$3:M5963, 0)), "Catch ❌", "Catch ✔️ "))</f>
        <v/>
      </c>
      <c r="H206" s="21" t="str">
        <f t="array" ref="H206">IF(ISBLANK(A206), "", IF(ISERROR(MATCH(INDEX('Filtered Blueprints'!H$3:I5963, MATCH(CONCATENATE(A206, " Blueprint"), 'Filtered Blueprints'!I$3:I5963, 0), 1), 'Filtered Blueprints'!B$3:B5963, 0)), "Impass ❌", "Impass ✔️ "))</f>
        <v/>
      </c>
      <c r="I206" s="26"/>
      <c r="J206" s="27"/>
    </row>
    <row r="207">
      <c r="A207" s="17"/>
      <c r="B207" s="18" t="s">
        <v>165</v>
      </c>
      <c r="C207" s="18" t="s">
        <v>165</v>
      </c>
      <c r="D207" s="19" t="s">
        <v>165</v>
      </c>
      <c r="E207" s="20" t="s">
        <v>165</v>
      </c>
      <c r="F207" s="21" t="str">
        <f>IF(ISBLANK(A207), "", IFERROR(IF(VLOOKUP(CONCATENATE(A207, " Blueprint"),'Filtered Blueprints'!T$3:U5963, 2, FALSE) &gt;= C207, "Surplus ✔️", "Shortage ❌"), "Shortage ❌"))</f>
        <v/>
      </c>
      <c r="G207" s="29" t="str">
        <f t="array" ref="G207">IF(ISBLANK(A207), "", IF(ISERROR(MATCH(INDEX('Filtered Blueprints'!S$3:T5963, MATCH(CONCATENATE(A207, " Blueprint"), 'Filtered Blueprints'!T$3:T5963, 0), 1), 'Filtered Blueprints'!M$3:M5963, 0)), "Catch ❌", "Catch ✔️ "))</f>
        <v/>
      </c>
      <c r="H207" s="21" t="str">
        <f t="array" ref="H207">IF(ISBLANK(A207), "", IF(ISERROR(MATCH(INDEX('Filtered Blueprints'!H$3:I5963, MATCH(CONCATENATE(A207, " Blueprint"), 'Filtered Blueprints'!I$3:I5963, 0), 1), 'Filtered Blueprints'!B$3:B5963, 0)), "Impass ❌", "Impass ✔️ "))</f>
        <v/>
      </c>
      <c r="I207" s="26"/>
      <c r="J207" s="27"/>
    </row>
    <row r="208">
      <c r="A208" s="17"/>
      <c r="B208" s="18" t="s">
        <v>165</v>
      </c>
      <c r="C208" s="18" t="s">
        <v>165</v>
      </c>
      <c r="D208" s="19" t="s">
        <v>165</v>
      </c>
      <c r="E208" s="20" t="s">
        <v>165</v>
      </c>
      <c r="F208" s="21" t="str">
        <f>IF(ISBLANK(A208), "", IFERROR(IF(VLOOKUP(CONCATENATE(A208, " Blueprint"),'Filtered Blueprints'!T$3:U5963, 2, FALSE) &gt;= C208, "Surplus ✔️", "Shortage ❌"), "Shortage ❌"))</f>
        <v/>
      </c>
      <c r="G208" s="29" t="str">
        <f t="array" ref="G208">IF(ISBLANK(A208), "", IF(ISERROR(MATCH(INDEX('Filtered Blueprints'!S$3:T5963, MATCH(CONCATENATE(A208, " Blueprint"), 'Filtered Blueprints'!T$3:T5963, 0), 1), 'Filtered Blueprints'!M$3:M5963, 0)), "Catch ❌", "Catch ✔️ "))</f>
        <v/>
      </c>
      <c r="H208" s="21" t="str">
        <f t="array" ref="H208">IF(ISBLANK(A208), "", IF(ISERROR(MATCH(INDEX('Filtered Blueprints'!H$3:I5963, MATCH(CONCATENATE(A208, " Blueprint"), 'Filtered Blueprints'!I$3:I5963, 0), 1), 'Filtered Blueprints'!B$3:B5963, 0)), "Impass ❌", "Impass ✔️ "))</f>
        <v/>
      </c>
      <c r="I208" s="26"/>
      <c r="J208" s="27"/>
    </row>
    <row r="209">
      <c r="A209" s="17"/>
      <c r="B209" s="18" t="s">
        <v>165</v>
      </c>
      <c r="C209" s="18" t="s">
        <v>165</v>
      </c>
      <c r="D209" s="19" t="s">
        <v>165</v>
      </c>
      <c r="E209" s="20" t="s">
        <v>165</v>
      </c>
      <c r="F209" s="21" t="str">
        <f>IF(ISBLANK(A209), "", IFERROR(IF(VLOOKUP(CONCATENATE(A209, " Blueprint"),'Filtered Blueprints'!T$3:U5963, 2, FALSE) &gt;= C209, "Surplus ✔️", "Shortage ❌"), "Shortage ❌"))</f>
        <v/>
      </c>
      <c r="G209" s="29" t="str">
        <f t="array" ref="G209">IF(ISBLANK(A209), "", IF(ISERROR(MATCH(INDEX('Filtered Blueprints'!S$3:T5963, MATCH(CONCATENATE(A209, " Blueprint"), 'Filtered Blueprints'!T$3:T5963, 0), 1), 'Filtered Blueprints'!M$3:M5963, 0)), "Catch ❌", "Catch ✔️ "))</f>
        <v/>
      </c>
      <c r="H209" s="21" t="str">
        <f t="array" ref="H209">IF(ISBLANK(A209), "", IF(ISERROR(MATCH(INDEX('Filtered Blueprints'!H$3:I5963, MATCH(CONCATENATE(A209, " Blueprint"), 'Filtered Blueprints'!I$3:I5963, 0), 1), 'Filtered Blueprints'!B$3:B5963, 0)), "Impass ❌", "Impass ✔️ "))</f>
        <v/>
      </c>
      <c r="I209" s="26"/>
      <c r="J209" s="27"/>
    </row>
    <row r="210">
      <c r="A210" s="17"/>
      <c r="B210" s="18" t="s">
        <v>165</v>
      </c>
      <c r="C210" s="18" t="s">
        <v>165</v>
      </c>
      <c r="D210" s="19" t="s">
        <v>165</v>
      </c>
      <c r="E210" s="20" t="s">
        <v>165</v>
      </c>
      <c r="F210" s="21" t="str">
        <f>IF(ISBLANK(A210), "", IFERROR(IF(VLOOKUP(CONCATENATE(A210, " Blueprint"),'Filtered Blueprints'!T$3:U5963, 2, FALSE) &gt;= C210, "Surplus ✔️", "Shortage ❌"), "Shortage ❌"))</f>
        <v/>
      </c>
      <c r="G210" s="29" t="str">
        <f t="array" ref="G210">IF(ISBLANK(A210), "", IF(ISERROR(MATCH(INDEX('Filtered Blueprints'!S$3:T5963, MATCH(CONCATENATE(A210, " Blueprint"), 'Filtered Blueprints'!T$3:T5963, 0), 1), 'Filtered Blueprints'!M$3:M5963, 0)), "Catch ❌", "Catch ✔️ "))</f>
        <v/>
      </c>
      <c r="H210" s="21" t="str">
        <f t="array" ref="H210">IF(ISBLANK(A210), "", IF(ISERROR(MATCH(INDEX('Filtered Blueprints'!H$3:I5963, MATCH(CONCATENATE(A210, " Blueprint"), 'Filtered Blueprints'!I$3:I5963, 0), 1), 'Filtered Blueprints'!B$3:B5963, 0)), "Impass ❌", "Impass ✔️ "))</f>
        <v/>
      </c>
      <c r="I210" s="26"/>
      <c r="J210" s="27"/>
    </row>
    <row r="211">
      <c r="A211" s="17"/>
      <c r="B211" s="18" t="s">
        <v>165</v>
      </c>
      <c r="C211" s="18" t="s">
        <v>165</v>
      </c>
      <c r="D211" s="19" t="s">
        <v>165</v>
      </c>
      <c r="E211" s="20" t="s">
        <v>165</v>
      </c>
      <c r="F211" s="21" t="str">
        <f>IF(ISBLANK(A211), "", IFERROR(IF(VLOOKUP(CONCATENATE(A211, " Blueprint"),'Filtered Blueprints'!T$3:U5963, 2, FALSE) &gt;= C211, "Surplus ✔️", "Shortage ❌"), "Shortage ❌"))</f>
        <v/>
      </c>
      <c r="G211" s="29" t="str">
        <f t="array" ref="G211">IF(ISBLANK(A211), "", IF(ISERROR(MATCH(INDEX('Filtered Blueprints'!S$3:T5963, MATCH(CONCATENATE(A211, " Blueprint"), 'Filtered Blueprints'!T$3:T5963, 0), 1), 'Filtered Blueprints'!M$3:M5963, 0)), "Catch ❌", "Catch ✔️ "))</f>
        <v/>
      </c>
      <c r="H211" s="21" t="str">
        <f t="array" ref="H211">IF(ISBLANK(A211), "", IF(ISERROR(MATCH(INDEX('Filtered Blueprints'!H$3:I5963, MATCH(CONCATENATE(A211, " Blueprint"), 'Filtered Blueprints'!I$3:I5963, 0), 1), 'Filtered Blueprints'!B$3:B5963, 0)), "Impass ❌", "Impass ✔️ "))</f>
        <v/>
      </c>
      <c r="I211" s="26"/>
      <c r="J211" s="27"/>
    </row>
    <row r="212">
      <c r="A212" s="17"/>
      <c r="B212" s="18" t="s">
        <v>165</v>
      </c>
      <c r="C212" s="18" t="s">
        <v>165</v>
      </c>
      <c r="D212" s="19" t="s">
        <v>165</v>
      </c>
      <c r="E212" s="20" t="s">
        <v>165</v>
      </c>
      <c r="F212" s="21" t="str">
        <f>IF(ISBLANK(A212), "", IFERROR(IF(VLOOKUP(CONCATENATE(A212, " Blueprint"),'Filtered Blueprints'!T$3:U5963, 2, FALSE) &gt;= C212, "Surplus ✔️", "Shortage ❌"), "Shortage ❌"))</f>
        <v/>
      </c>
      <c r="G212" s="29" t="str">
        <f t="array" ref="G212">IF(ISBLANK(A212), "", IF(ISERROR(MATCH(INDEX('Filtered Blueprints'!S$3:T5963, MATCH(CONCATENATE(A212, " Blueprint"), 'Filtered Blueprints'!T$3:T5963, 0), 1), 'Filtered Blueprints'!M$3:M5963, 0)), "Catch ❌", "Catch ✔️ "))</f>
        <v/>
      </c>
      <c r="H212" s="21" t="str">
        <f t="array" ref="H212">IF(ISBLANK(A212), "", IF(ISERROR(MATCH(INDEX('Filtered Blueprints'!H$3:I5963, MATCH(CONCATENATE(A212, " Blueprint"), 'Filtered Blueprints'!I$3:I5963, 0), 1), 'Filtered Blueprints'!B$3:B5963, 0)), "Impass ❌", "Impass ✔️ "))</f>
        <v/>
      </c>
      <c r="I212" s="26"/>
      <c r="J212" s="27"/>
    </row>
    <row r="213">
      <c r="A213" s="17"/>
      <c r="B213" s="18" t="s">
        <v>165</v>
      </c>
      <c r="C213" s="18" t="s">
        <v>165</v>
      </c>
      <c r="D213" s="19" t="s">
        <v>165</v>
      </c>
      <c r="E213" s="20" t="s">
        <v>165</v>
      </c>
      <c r="F213" s="21" t="str">
        <f>IF(ISBLANK(A213), "", IFERROR(IF(VLOOKUP(CONCATENATE(A213, " Blueprint"),'Filtered Blueprints'!T$3:U5963, 2, FALSE) &gt;= C213, "Surplus ✔️", "Shortage ❌"), "Shortage ❌"))</f>
        <v/>
      </c>
      <c r="G213" s="29" t="str">
        <f t="array" ref="G213">IF(ISBLANK(A213), "", IF(ISERROR(MATCH(INDEX('Filtered Blueprints'!S$3:T5963, MATCH(CONCATENATE(A213, " Blueprint"), 'Filtered Blueprints'!T$3:T5963, 0), 1), 'Filtered Blueprints'!M$3:M5963, 0)), "Catch ❌", "Catch ✔️ "))</f>
        <v/>
      </c>
      <c r="H213" s="21" t="str">
        <f t="array" ref="H213">IF(ISBLANK(A213), "", IF(ISERROR(MATCH(INDEX('Filtered Blueprints'!H$3:I5963, MATCH(CONCATENATE(A213, " Blueprint"), 'Filtered Blueprints'!I$3:I5963, 0), 1), 'Filtered Blueprints'!B$3:B5963, 0)), "Impass ❌", "Impass ✔️ "))</f>
        <v/>
      </c>
      <c r="I213" s="26"/>
      <c r="J213" s="27"/>
    </row>
    <row r="214">
      <c r="A214" s="17"/>
      <c r="B214" s="18" t="s">
        <v>165</v>
      </c>
      <c r="C214" s="18" t="s">
        <v>165</v>
      </c>
      <c r="D214" s="19" t="s">
        <v>165</v>
      </c>
      <c r="E214" s="20" t="s">
        <v>165</v>
      </c>
      <c r="F214" s="21" t="str">
        <f>IF(ISBLANK(A214), "", IFERROR(IF(VLOOKUP(CONCATENATE(A214, " Blueprint"),'Filtered Blueprints'!T$3:U5963, 2, FALSE) &gt;= C214, "Surplus ✔️", "Shortage ❌"), "Shortage ❌"))</f>
        <v/>
      </c>
      <c r="G214" s="29" t="str">
        <f t="array" ref="G214">IF(ISBLANK(A214), "", IF(ISERROR(MATCH(INDEX('Filtered Blueprints'!S$3:T5963, MATCH(CONCATENATE(A214, " Blueprint"), 'Filtered Blueprints'!T$3:T5963, 0), 1), 'Filtered Blueprints'!M$3:M5963, 0)), "Catch ❌", "Catch ✔️ "))</f>
        <v/>
      </c>
      <c r="H214" s="21" t="str">
        <f t="array" ref="H214">IF(ISBLANK(A214), "", IF(ISERROR(MATCH(INDEX('Filtered Blueprints'!H$3:I5963, MATCH(CONCATENATE(A214, " Blueprint"), 'Filtered Blueprints'!I$3:I5963, 0), 1), 'Filtered Blueprints'!B$3:B5963, 0)), "Impass ❌", "Impass ✔️ "))</f>
        <v/>
      </c>
      <c r="I214" s="26"/>
      <c r="J214" s="27"/>
    </row>
    <row r="215">
      <c r="A215" s="17"/>
      <c r="B215" s="18" t="s">
        <v>165</v>
      </c>
      <c r="C215" s="18" t="s">
        <v>165</v>
      </c>
      <c r="D215" s="19" t="s">
        <v>165</v>
      </c>
      <c r="E215" s="20" t="s">
        <v>165</v>
      </c>
      <c r="F215" s="21" t="str">
        <f>IF(ISBLANK(A215), "", IFERROR(IF(VLOOKUP(CONCATENATE(A215, " Blueprint"),'Filtered Blueprints'!T$3:U5963, 2, FALSE) &gt;= C215, "Surplus ✔️", "Shortage ❌"), "Shortage ❌"))</f>
        <v/>
      </c>
      <c r="G215" s="29" t="str">
        <f t="array" ref="G215">IF(ISBLANK(A215), "", IF(ISERROR(MATCH(INDEX('Filtered Blueprints'!S$3:T5963, MATCH(CONCATENATE(A215, " Blueprint"), 'Filtered Blueprints'!T$3:T5963, 0), 1), 'Filtered Blueprints'!M$3:M5963, 0)), "Catch ❌", "Catch ✔️ "))</f>
        <v/>
      </c>
      <c r="H215" s="21" t="str">
        <f t="array" ref="H215">IF(ISBLANK(A215), "", IF(ISERROR(MATCH(INDEX('Filtered Blueprints'!H$3:I5963, MATCH(CONCATENATE(A215, " Blueprint"), 'Filtered Blueprints'!I$3:I5963, 0), 1), 'Filtered Blueprints'!B$3:B5963, 0)), "Impass ❌", "Impass ✔️ "))</f>
        <v/>
      </c>
      <c r="I215" s="26"/>
      <c r="J215" s="27"/>
    </row>
    <row r="216">
      <c r="A216" s="17"/>
      <c r="B216" s="18" t="s">
        <v>165</v>
      </c>
      <c r="C216" s="18" t="s">
        <v>165</v>
      </c>
      <c r="D216" s="19" t="s">
        <v>165</v>
      </c>
      <c r="E216" s="20" t="s">
        <v>165</v>
      </c>
      <c r="F216" s="21" t="str">
        <f>IF(ISBLANK(A216), "", IFERROR(IF(VLOOKUP(CONCATENATE(A216, " Blueprint"),'Filtered Blueprints'!T$3:U5963, 2, FALSE) &gt;= C216, "Surplus ✔️", "Shortage ❌"), "Shortage ❌"))</f>
        <v/>
      </c>
      <c r="G216" s="29" t="str">
        <f t="array" ref="G216">IF(ISBLANK(A216), "", IF(ISERROR(MATCH(INDEX('Filtered Blueprints'!S$3:T5963, MATCH(CONCATENATE(A216, " Blueprint"), 'Filtered Blueprints'!T$3:T5963, 0), 1), 'Filtered Blueprints'!M$3:M5963, 0)), "Catch ❌", "Catch ✔️ "))</f>
        <v/>
      </c>
      <c r="H216" s="21" t="str">
        <f t="array" ref="H216">IF(ISBLANK(A216), "", IF(ISERROR(MATCH(INDEX('Filtered Blueprints'!H$3:I5963, MATCH(CONCATENATE(A216, " Blueprint"), 'Filtered Blueprints'!I$3:I5963, 0), 1), 'Filtered Blueprints'!B$3:B5963, 0)), "Impass ❌", "Impass ✔️ "))</f>
        <v/>
      </c>
      <c r="I216" s="26"/>
      <c r="J216" s="27"/>
    </row>
    <row r="217">
      <c r="A217" s="17"/>
      <c r="B217" s="18" t="s">
        <v>165</v>
      </c>
      <c r="C217" s="18" t="s">
        <v>165</v>
      </c>
      <c r="D217" s="19" t="s">
        <v>165</v>
      </c>
      <c r="E217" s="20" t="s">
        <v>165</v>
      </c>
      <c r="F217" s="21" t="str">
        <f>IF(ISBLANK(A217), "", IFERROR(IF(VLOOKUP(CONCATENATE(A217, " Blueprint"),'Filtered Blueprints'!T$3:U5963, 2, FALSE) &gt;= C217, "Surplus ✔️", "Shortage ❌"), "Shortage ❌"))</f>
        <v/>
      </c>
      <c r="G217" s="29" t="str">
        <f t="array" ref="G217">IF(ISBLANK(A217), "", IF(ISERROR(MATCH(INDEX('Filtered Blueprints'!S$3:T5963, MATCH(CONCATENATE(A217, " Blueprint"), 'Filtered Blueprints'!T$3:T5963, 0), 1), 'Filtered Blueprints'!M$3:M5963, 0)), "Catch ❌", "Catch ✔️ "))</f>
        <v/>
      </c>
      <c r="H217" s="21" t="str">
        <f t="array" ref="H217">IF(ISBLANK(A217), "", IF(ISERROR(MATCH(INDEX('Filtered Blueprints'!H$3:I5963, MATCH(CONCATENATE(A217, " Blueprint"), 'Filtered Blueprints'!I$3:I5963, 0), 1), 'Filtered Blueprints'!B$3:B5963, 0)), "Impass ❌", "Impass ✔️ "))</f>
        <v/>
      </c>
      <c r="I217" s="26"/>
      <c r="J217" s="27"/>
    </row>
    <row r="218">
      <c r="A218" s="17"/>
      <c r="B218" s="18" t="s">
        <v>165</v>
      </c>
      <c r="C218" s="18" t="s">
        <v>165</v>
      </c>
      <c r="D218" s="19" t="s">
        <v>165</v>
      </c>
      <c r="E218" s="20" t="s">
        <v>165</v>
      </c>
      <c r="F218" s="21" t="str">
        <f>IF(ISBLANK(A218), "", IFERROR(IF(VLOOKUP(CONCATENATE(A218, " Blueprint"),'Filtered Blueprints'!T$3:U5963, 2, FALSE) &gt;= C218, "Surplus ✔️", "Shortage ❌"), "Shortage ❌"))</f>
        <v/>
      </c>
      <c r="G218" s="29" t="str">
        <f t="array" ref="G218">IF(ISBLANK(A218), "", IF(ISERROR(MATCH(INDEX('Filtered Blueprints'!S$3:T5963, MATCH(CONCATENATE(A218, " Blueprint"), 'Filtered Blueprints'!T$3:T5963, 0), 1), 'Filtered Blueprints'!M$3:M5963, 0)), "Catch ❌", "Catch ✔️ "))</f>
        <v/>
      </c>
      <c r="H218" s="21" t="str">
        <f t="array" ref="H218">IF(ISBLANK(A218), "", IF(ISERROR(MATCH(INDEX('Filtered Blueprints'!H$3:I5963, MATCH(CONCATENATE(A218, " Blueprint"), 'Filtered Blueprints'!I$3:I5963, 0), 1), 'Filtered Blueprints'!B$3:B5963, 0)), "Impass ❌", "Impass ✔️ "))</f>
        <v/>
      </c>
      <c r="I218" s="26"/>
      <c r="J218" s="27"/>
    </row>
    <row r="219">
      <c r="A219" s="17"/>
      <c r="B219" s="18" t="s">
        <v>165</v>
      </c>
      <c r="C219" s="18" t="s">
        <v>165</v>
      </c>
      <c r="D219" s="19" t="s">
        <v>165</v>
      </c>
      <c r="E219" s="20" t="s">
        <v>165</v>
      </c>
      <c r="F219" s="21" t="str">
        <f>IF(ISBLANK(A219), "", IFERROR(IF(VLOOKUP(CONCATENATE(A219, " Blueprint"),'Filtered Blueprints'!T$3:U5963, 2, FALSE) &gt;= C219, "Surplus ✔️", "Shortage ❌"), "Shortage ❌"))</f>
        <v/>
      </c>
      <c r="G219" s="29" t="str">
        <f t="array" ref="G219">IF(ISBLANK(A219), "", IF(ISERROR(MATCH(INDEX('Filtered Blueprints'!S$3:T5963, MATCH(CONCATENATE(A219, " Blueprint"), 'Filtered Blueprints'!T$3:T5963, 0), 1), 'Filtered Blueprints'!M$3:M5963, 0)), "Catch ❌", "Catch ✔️ "))</f>
        <v/>
      </c>
      <c r="H219" s="21" t="str">
        <f t="array" ref="H219">IF(ISBLANK(A219), "", IF(ISERROR(MATCH(INDEX('Filtered Blueprints'!H$3:I5963, MATCH(CONCATENATE(A219, " Blueprint"), 'Filtered Blueprints'!I$3:I5963, 0), 1), 'Filtered Blueprints'!B$3:B5963, 0)), "Impass ❌", "Impass ✔️ "))</f>
        <v/>
      </c>
      <c r="I219" s="26"/>
      <c r="J219" s="27"/>
    </row>
    <row r="220">
      <c r="A220" s="17"/>
      <c r="B220" s="18" t="s">
        <v>165</v>
      </c>
      <c r="C220" s="18" t="s">
        <v>165</v>
      </c>
      <c r="D220" s="19" t="s">
        <v>165</v>
      </c>
      <c r="E220" s="20" t="s">
        <v>165</v>
      </c>
      <c r="F220" s="21" t="str">
        <f>IF(ISBLANK(A220), "", IFERROR(IF(VLOOKUP(CONCATENATE(A220, " Blueprint"),'Filtered Blueprints'!T$3:U5963, 2, FALSE) &gt;= C220, "Surplus ✔️", "Shortage ❌"), "Shortage ❌"))</f>
        <v/>
      </c>
      <c r="G220" s="29" t="str">
        <f t="array" ref="G220">IF(ISBLANK(A220), "", IF(ISERROR(MATCH(INDEX('Filtered Blueprints'!S$3:T5963, MATCH(CONCATENATE(A220, " Blueprint"), 'Filtered Blueprints'!T$3:T5963, 0), 1), 'Filtered Blueprints'!M$3:M5963, 0)), "Catch ❌", "Catch ✔️ "))</f>
        <v/>
      </c>
      <c r="H220" s="21" t="str">
        <f t="array" ref="H220">IF(ISBLANK(A220), "", IF(ISERROR(MATCH(INDEX('Filtered Blueprints'!H$3:I5963, MATCH(CONCATENATE(A220, " Blueprint"), 'Filtered Blueprints'!I$3:I5963, 0), 1), 'Filtered Blueprints'!B$3:B5963, 0)), "Impass ❌", "Impass ✔️ "))</f>
        <v/>
      </c>
      <c r="I220" s="26"/>
      <c r="J220" s="27"/>
    </row>
    <row r="221">
      <c r="A221" s="17"/>
      <c r="B221" s="18" t="s">
        <v>165</v>
      </c>
      <c r="C221" s="18" t="s">
        <v>165</v>
      </c>
      <c r="D221" s="19" t="s">
        <v>165</v>
      </c>
      <c r="E221" s="20" t="s">
        <v>165</v>
      </c>
      <c r="F221" s="21" t="str">
        <f>IF(ISBLANK(A221), "", IFERROR(IF(VLOOKUP(CONCATENATE(A221, " Blueprint"),'Filtered Blueprints'!T$3:U5963, 2, FALSE) &gt;= C221, "Surplus ✔️", "Shortage ❌"), "Shortage ❌"))</f>
        <v/>
      </c>
      <c r="G221" s="29" t="str">
        <f t="array" ref="G221">IF(ISBLANK(A221), "", IF(ISERROR(MATCH(INDEX('Filtered Blueprints'!S$3:T5963, MATCH(CONCATENATE(A221, " Blueprint"), 'Filtered Blueprints'!T$3:T5963, 0), 1), 'Filtered Blueprints'!M$3:M5963, 0)), "Catch ❌", "Catch ✔️ "))</f>
        <v/>
      </c>
      <c r="H221" s="21" t="str">
        <f t="array" ref="H221">IF(ISBLANK(A221), "", IF(ISERROR(MATCH(INDEX('Filtered Blueprints'!H$3:I5963, MATCH(CONCATENATE(A221, " Blueprint"), 'Filtered Blueprints'!I$3:I5963, 0), 1), 'Filtered Blueprints'!B$3:B5963, 0)), "Impass ❌", "Impass ✔️ "))</f>
        <v/>
      </c>
      <c r="I221" s="26"/>
      <c r="J221" s="27"/>
    </row>
    <row r="222">
      <c r="A222" s="17"/>
      <c r="B222" s="18" t="s">
        <v>165</v>
      </c>
      <c r="C222" s="18" t="s">
        <v>165</v>
      </c>
      <c r="D222" s="19" t="s">
        <v>165</v>
      </c>
      <c r="E222" s="20" t="s">
        <v>165</v>
      </c>
      <c r="F222" s="21" t="str">
        <f>IF(ISBLANK(A222), "", IFERROR(IF(VLOOKUP(CONCATENATE(A222, " Blueprint"),'Filtered Blueprints'!T$3:U5963, 2, FALSE) &gt;= C222, "Surplus ✔️", "Shortage ❌"), "Shortage ❌"))</f>
        <v/>
      </c>
      <c r="G222" s="29" t="str">
        <f t="array" ref="G222">IF(ISBLANK(A222), "", IF(ISERROR(MATCH(INDEX('Filtered Blueprints'!S$3:T5963, MATCH(CONCATENATE(A222, " Blueprint"), 'Filtered Blueprints'!T$3:T5963, 0), 1), 'Filtered Blueprints'!M$3:M5963, 0)), "Catch ❌", "Catch ✔️ "))</f>
        <v/>
      </c>
      <c r="H222" s="21" t="str">
        <f t="array" ref="H222">IF(ISBLANK(A222), "", IF(ISERROR(MATCH(INDEX('Filtered Blueprints'!H$3:I5963, MATCH(CONCATENATE(A222, " Blueprint"), 'Filtered Blueprints'!I$3:I5963, 0), 1), 'Filtered Blueprints'!B$3:B5963, 0)), "Impass ❌", "Impass ✔️ "))</f>
        <v/>
      </c>
      <c r="I222" s="26"/>
      <c r="J222" s="27"/>
    </row>
    <row r="223">
      <c r="A223" s="17"/>
      <c r="B223" s="18" t="s">
        <v>165</v>
      </c>
      <c r="C223" s="18" t="s">
        <v>165</v>
      </c>
      <c r="D223" s="19" t="s">
        <v>165</v>
      </c>
      <c r="E223" s="20" t="s">
        <v>165</v>
      </c>
      <c r="F223" s="21" t="str">
        <f>IF(ISBLANK(A223), "", IFERROR(IF(VLOOKUP(CONCATENATE(A223, " Blueprint"),'Filtered Blueprints'!T$3:U5963, 2, FALSE) &gt;= C223, "Surplus ✔️", "Shortage ❌"), "Shortage ❌"))</f>
        <v/>
      </c>
      <c r="G223" s="29" t="str">
        <f t="array" ref="G223">IF(ISBLANK(A223), "", IF(ISERROR(MATCH(INDEX('Filtered Blueprints'!S$3:T5963, MATCH(CONCATENATE(A223, " Blueprint"), 'Filtered Blueprints'!T$3:T5963, 0), 1), 'Filtered Blueprints'!M$3:M5963, 0)), "Catch ❌", "Catch ✔️ "))</f>
        <v/>
      </c>
      <c r="H223" s="21" t="str">
        <f t="array" ref="H223">IF(ISBLANK(A223), "", IF(ISERROR(MATCH(INDEX('Filtered Blueprints'!H$3:I5963, MATCH(CONCATENATE(A223, " Blueprint"), 'Filtered Blueprints'!I$3:I5963, 0), 1), 'Filtered Blueprints'!B$3:B5963, 0)), "Impass ❌", "Impass ✔️ "))</f>
        <v/>
      </c>
      <c r="I223" s="26"/>
      <c r="J223" s="27"/>
    </row>
    <row r="224">
      <c r="A224" s="17"/>
      <c r="B224" s="18" t="s">
        <v>165</v>
      </c>
      <c r="C224" s="18" t="s">
        <v>165</v>
      </c>
      <c r="D224" s="19" t="s">
        <v>165</v>
      </c>
      <c r="E224" s="20" t="s">
        <v>165</v>
      </c>
      <c r="F224" s="21" t="str">
        <f>IF(ISBLANK(A224), "", IFERROR(IF(VLOOKUP(CONCATENATE(A224, " Blueprint"),'Filtered Blueprints'!T$3:U5963, 2, FALSE) &gt;= C224, "Surplus ✔️", "Shortage ❌"), "Shortage ❌"))</f>
        <v/>
      </c>
      <c r="G224" s="29" t="str">
        <f t="array" ref="G224">IF(ISBLANK(A224), "", IF(ISERROR(MATCH(INDEX('Filtered Blueprints'!S$3:T5963, MATCH(CONCATENATE(A224, " Blueprint"), 'Filtered Blueprints'!T$3:T5963, 0), 1), 'Filtered Blueprints'!M$3:M5963, 0)), "Catch ❌", "Catch ✔️ "))</f>
        <v/>
      </c>
      <c r="H224" s="21" t="str">
        <f t="array" ref="H224">IF(ISBLANK(A224), "", IF(ISERROR(MATCH(INDEX('Filtered Blueprints'!H$3:I5963, MATCH(CONCATENATE(A224, " Blueprint"), 'Filtered Blueprints'!I$3:I5963, 0), 1), 'Filtered Blueprints'!B$3:B5963, 0)), "Impass ❌", "Impass ✔️ "))</f>
        <v/>
      </c>
      <c r="I224" s="26"/>
      <c r="J224" s="27"/>
    </row>
    <row r="225">
      <c r="A225" s="17"/>
      <c r="B225" s="18" t="s">
        <v>165</v>
      </c>
      <c r="C225" s="18" t="s">
        <v>165</v>
      </c>
      <c r="D225" s="19" t="s">
        <v>165</v>
      </c>
      <c r="E225" s="20" t="s">
        <v>165</v>
      </c>
      <c r="F225" s="21" t="str">
        <f>IF(ISBLANK(A225), "", IFERROR(IF(VLOOKUP(CONCATENATE(A225, " Blueprint"),'Filtered Blueprints'!T$3:U5963, 2, FALSE) &gt;= C225, "Surplus ✔️", "Shortage ❌"), "Shortage ❌"))</f>
        <v/>
      </c>
      <c r="G225" s="29" t="str">
        <f t="array" ref="G225">IF(ISBLANK(A225), "", IF(ISERROR(MATCH(INDEX('Filtered Blueprints'!S$3:T5963, MATCH(CONCATENATE(A225, " Blueprint"), 'Filtered Blueprints'!T$3:T5963, 0), 1), 'Filtered Blueprints'!M$3:M5963, 0)), "Catch ❌", "Catch ✔️ "))</f>
        <v/>
      </c>
      <c r="H225" s="21" t="str">
        <f t="array" ref="H225">IF(ISBLANK(A225), "", IF(ISERROR(MATCH(INDEX('Filtered Blueprints'!H$3:I5963, MATCH(CONCATENATE(A225, " Blueprint"), 'Filtered Blueprints'!I$3:I5963, 0), 1), 'Filtered Blueprints'!B$3:B5963, 0)), "Impass ❌", "Impass ✔️ "))</f>
        <v/>
      </c>
      <c r="I225" s="26"/>
      <c r="J225" s="27"/>
    </row>
    <row r="226">
      <c r="A226" s="17"/>
      <c r="B226" s="18" t="s">
        <v>165</v>
      </c>
      <c r="C226" s="18" t="s">
        <v>165</v>
      </c>
      <c r="D226" s="19" t="s">
        <v>165</v>
      </c>
      <c r="E226" s="20" t="s">
        <v>165</v>
      </c>
      <c r="F226" s="21" t="str">
        <f>IF(ISBLANK(A226), "", IFERROR(IF(VLOOKUP(CONCATENATE(A226, " Blueprint"),'Filtered Blueprints'!T$3:U5963, 2, FALSE) &gt;= C226, "Surplus ✔️", "Shortage ❌"), "Shortage ❌"))</f>
        <v/>
      </c>
      <c r="G226" s="29" t="str">
        <f t="array" ref="G226">IF(ISBLANK(A226), "", IF(ISERROR(MATCH(INDEX('Filtered Blueprints'!S$3:T5963, MATCH(CONCATENATE(A226, " Blueprint"), 'Filtered Blueprints'!T$3:T5963, 0), 1), 'Filtered Blueprints'!M$3:M5963, 0)), "Catch ❌", "Catch ✔️ "))</f>
        <v/>
      </c>
      <c r="H226" s="21" t="str">
        <f t="array" ref="H226">IF(ISBLANK(A226), "", IF(ISERROR(MATCH(INDEX('Filtered Blueprints'!H$3:I5963, MATCH(CONCATENATE(A226, " Blueprint"), 'Filtered Blueprints'!I$3:I5963, 0), 1), 'Filtered Blueprints'!B$3:B5963, 0)), "Impass ❌", "Impass ✔️ "))</f>
        <v/>
      </c>
      <c r="I226" s="26"/>
      <c r="J226" s="27"/>
    </row>
    <row r="227">
      <c r="A227" s="17"/>
      <c r="B227" s="18" t="s">
        <v>165</v>
      </c>
      <c r="C227" s="18" t="s">
        <v>165</v>
      </c>
      <c r="D227" s="19" t="s">
        <v>165</v>
      </c>
      <c r="E227" s="20" t="s">
        <v>165</v>
      </c>
      <c r="F227" s="21" t="str">
        <f>IF(ISBLANK(A227), "", IFERROR(IF(VLOOKUP(CONCATENATE(A227, " Blueprint"),'Filtered Blueprints'!T$3:U5963, 2, FALSE) &gt;= C227, "Surplus ✔️", "Shortage ❌"), "Shortage ❌"))</f>
        <v/>
      </c>
      <c r="G227" s="29" t="str">
        <f t="array" ref="G227">IF(ISBLANK(A227), "", IF(ISERROR(MATCH(INDEX('Filtered Blueprints'!S$3:T5963, MATCH(CONCATENATE(A227, " Blueprint"), 'Filtered Blueprints'!T$3:T5963, 0), 1), 'Filtered Blueprints'!M$3:M5963, 0)), "Catch ❌", "Catch ✔️ "))</f>
        <v/>
      </c>
      <c r="H227" s="21" t="str">
        <f t="array" ref="H227">IF(ISBLANK(A227), "", IF(ISERROR(MATCH(INDEX('Filtered Blueprints'!H$3:I5963, MATCH(CONCATENATE(A227, " Blueprint"), 'Filtered Blueprints'!I$3:I5963, 0), 1), 'Filtered Blueprints'!B$3:B5963, 0)), "Impass ❌", "Impass ✔️ "))</f>
        <v/>
      </c>
      <c r="I227" s="26"/>
      <c r="J227" s="27"/>
    </row>
    <row r="228">
      <c r="A228" s="17"/>
      <c r="B228" s="18" t="s">
        <v>165</v>
      </c>
      <c r="C228" s="18" t="s">
        <v>165</v>
      </c>
      <c r="D228" s="19" t="s">
        <v>165</v>
      </c>
      <c r="E228" s="20" t="s">
        <v>165</v>
      </c>
      <c r="F228" s="21" t="str">
        <f>IF(ISBLANK(A228), "", IFERROR(IF(VLOOKUP(CONCATENATE(A228, " Blueprint"),'Filtered Blueprints'!T$3:U5963, 2, FALSE) &gt;= C228, "Surplus ✔️", "Shortage ❌"), "Shortage ❌"))</f>
        <v/>
      </c>
      <c r="G228" s="29" t="str">
        <f t="array" ref="G228">IF(ISBLANK(A228), "", IF(ISERROR(MATCH(INDEX('Filtered Blueprints'!S$3:T5963, MATCH(CONCATENATE(A228, " Blueprint"), 'Filtered Blueprints'!T$3:T5963, 0), 1), 'Filtered Blueprints'!M$3:M5963, 0)), "Catch ❌", "Catch ✔️ "))</f>
        <v/>
      </c>
      <c r="H228" s="21" t="str">
        <f t="array" ref="H228">IF(ISBLANK(A228), "", IF(ISERROR(MATCH(INDEX('Filtered Blueprints'!H$3:I5963, MATCH(CONCATENATE(A228, " Blueprint"), 'Filtered Blueprints'!I$3:I5963, 0), 1), 'Filtered Blueprints'!B$3:B5963, 0)), "Impass ❌", "Impass ✔️ "))</f>
        <v/>
      </c>
      <c r="I228" s="26"/>
      <c r="J228" s="27"/>
    </row>
    <row r="229">
      <c r="A229" s="17"/>
      <c r="B229" s="18" t="s">
        <v>165</v>
      </c>
      <c r="C229" s="18" t="s">
        <v>165</v>
      </c>
      <c r="D229" s="19" t="s">
        <v>165</v>
      </c>
      <c r="E229" s="20" t="s">
        <v>165</v>
      </c>
      <c r="F229" s="21" t="str">
        <f>IF(ISBLANK(A229), "", IFERROR(IF(VLOOKUP(CONCATENATE(A229, " Blueprint"),'Filtered Blueprints'!T$3:U5963, 2, FALSE) &gt;= C229, "Surplus ✔️", "Shortage ❌"), "Shortage ❌"))</f>
        <v/>
      </c>
      <c r="G229" s="29" t="str">
        <f t="array" ref="G229">IF(ISBLANK(A229), "", IF(ISERROR(MATCH(INDEX('Filtered Blueprints'!S$3:T5963, MATCH(CONCATENATE(A229, " Blueprint"), 'Filtered Blueprints'!T$3:T5963, 0), 1), 'Filtered Blueprints'!M$3:M5963, 0)), "Catch ❌", "Catch ✔️ "))</f>
        <v/>
      </c>
      <c r="H229" s="21" t="str">
        <f t="array" ref="H229">IF(ISBLANK(A229), "", IF(ISERROR(MATCH(INDEX('Filtered Blueprints'!H$3:I5963, MATCH(CONCATENATE(A229, " Blueprint"), 'Filtered Blueprints'!I$3:I5963, 0), 1), 'Filtered Blueprints'!B$3:B5963, 0)), "Impass ❌", "Impass ✔️ "))</f>
        <v/>
      </c>
      <c r="I229" s="26"/>
      <c r="J229" s="27"/>
    </row>
    <row r="230">
      <c r="A230" s="17"/>
      <c r="B230" s="18" t="s">
        <v>165</v>
      </c>
      <c r="C230" s="18" t="s">
        <v>165</v>
      </c>
      <c r="D230" s="19" t="s">
        <v>165</v>
      </c>
      <c r="E230" s="20" t="s">
        <v>165</v>
      </c>
      <c r="F230" s="21" t="str">
        <f>IF(ISBLANK(A230), "", IFERROR(IF(VLOOKUP(CONCATENATE(A230, " Blueprint"),'Filtered Blueprints'!T$3:U5963, 2, FALSE) &gt;= C230, "Surplus ✔️", "Shortage ❌"), "Shortage ❌"))</f>
        <v/>
      </c>
      <c r="G230" s="29" t="str">
        <f t="array" ref="G230">IF(ISBLANK(A230), "", IF(ISERROR(MATCH(INDEX('Filtered Blueprints'!S$3:T5963, MATCH(CONCATENATE(A230, " Blueprint"), 'Filtered Blueprints'!T$3:T5963, 0), 1), 'Filtered Blueprints'!M$3:M5963, 0)), "Catch ❌", "Catch ✔️ "))</f>
        <v/>
      </c>
      <c r="H230" s="21" t="str">
        <f t="array" ref="H230">IF(ISBLANK(A230), "", IF(ISERROR(MATCH(INDEX('Filtered Blueprints'!H$3:I5963, MATCH(CONCATENATE(A230, " Blueprint"), 'Filtered Blueprints'!I$3:I5963, 0), 1), 'Filtered Blueprints'!B$3:B5963, 0)), "Impass ❌", "Impass ✔️ "))</f>
        <v/>
      </c>
      <c r="I230" s="26"/>
      <c r="J230" s="27"/>
    </row>
    <row r="231">
      <c r="A231" s="17"/>
      <c r="B231" s="18" t="s">
        <v>165</v>
      </c>
      <c r="C231" s="18" t="s">
        <v>165</v>
      </c>
      <c r="D231" s="19" t="s">
        <v>165</v>
      </c>
      <c r="E231" s="20" t="s">
        <v>165</v>
      </c>
      <c r="F231" s="21" t="str">
        <f>IF(ISBLANK(A231), "", IFERROR(IF(VLOOKUP(CONCATENATE(A231, " Blueprint"),'Filtered Blueprints'!T$3:U5963, 2, FALSE) &gt;= C231, "Surplus ✔️", "Shortage ❌"), "Shortage ❌"))</f>
        <v/>
      </c>
      <c r="G231" s="29" t="str">
        <f t="array" ref="G231">IF(ISBLANK(A231), "", IF(ISERROR(MATCH(INDEX('Filtered Blueprints'!S$3:T5963, MATCH(CONCATENATE(A231, " Blueprint"), 'Filtered Blueprints'!T$3:T5963, 0), 1), 'Filtered Blueprints'!M$3:M5963, 0)), "Catch ❌", "Catch ✔️ "))</f>
        <v/>
      </c>
      <c r="H231" s="21" t="str">
        <f t="array" ref="H231">IF(ISBLANK(A231), "", IF(ISERROR(MATCH(INDEX('Filtered Blueprints'!H$3:I5963, MATCH(CONCATENATE(A231, " Blueprint"), 'Filtered Blueprints'!I$3:I5963, 0), 1), 'Filtered Blueprints'!B$3:B5963, 0)), "Impass ❌", "Impass ✔️ "))</f>
        <v/>
      </c>
      <c r="I231" s="26"/>
      <c r="J231" s="27"/>
    </row>
    <row r="232">
      <c r="A232" s="17"/>
      <c r="B232" s="18" t="s">
        <v>165</v>
      </c>
      <c r="C232" s="18" t="s">
        <v>165</v>
      </c>
      <c r="D232" s="19" t="s">
        <v>165</v>
      </c>
      <c r="E232" s="20" t="s">
        <v>165</v>
      </c>
      <c r="F232" s="21" t="str">
        <f>IF(ISBLANK(A232), "", IFERROR(IF(VLOOKUP(CONCATENATE(A232, " Blueprint"),'Filtered Blueprints'!T$3:U5963, 2, FALSE) &gt;= C232, "Surplus ✔️", "Shortage ❌"), "Shortage ❌"))</f>
        <v/>
      </c>
      <c r="G232" s="29" t="str">
        <f t="array" ref="G232">IF(ISBLANK(A232), "", IF(ISERROR(MATCH(INDEX('Filtered Blueprints'!S$3:T5963, MATCH(CONCATENATE(A232, " Blueprint"), 'Filtered Blueprints'!T$3:T5963, 0), 1), 'Filtered Blueprints'!M$3:M5963, 0)), "Catch ❌", "Catch ✔️ "))</f>
        <v/>
      </c>
      <c r="H232" s="21" t="str">
        <f t="array" ref="H232">IF(ISBLANK(A232), "", IF(ISERROR(MATCH(INDEX('Filtered Blueprints'!H$3:I5963, MATCH(CONCATENATE(A232, " Blueprint"), 'Filtered Blueprints'!I$3:I5963, 0), 1), 'Filtered Blueprints'!B$3:B5963, 0)), "Impass ❌", "Impass ✔️ "))</f>
        <v/>
      </c>
      <c r="I232" s="26"/>
      <c r="J232" s="27"/>
    </row>
    <row r="233">
      <c r="A233" s="17"/>
      <c r="B233" s="18" t="s">
        <v>165</v>
      </c>
      <c r="C233" s="18" t="s">
        <v>165</v>
      </c>
      <c r="D233" s="19" t="s">
        <v>165</v>
      </c>
      <c r="E233" s="20" t="s">
        <v>165</v>
      </c>
      <c r="F233" s="21" t="str">
        <f>IF(ISBLANK(A233), "", IFERROR(IF(VLOOKUP(CONCATENATE(A233, " Blueprint"),'Filtered Blueprints'!T$3:U5963, 2, FALSE) &gt;= C233, "Surplus ✔️", "Shortage ❌"), "Shortage ❌"))</f>
        <v/>
      </c>
      <c r="G233" s="29" t="str">
        <f t="array" ref="G233">IF(ISBLANK(A233), "", IF(ISERROR(MATCH(INDEX('Filtered Blueprints'!S$3:T5963, MATCH(CONCATENATE(A233, " Blueprint"), 'Filtered Blueprints'!T$3:T5963, 0), 1), 'Filtered Blueprints'!M$3:M5963, 0)), "Catch ❌", "Catch ✔️ "))</f>
        <v/>
      </c>
      <c r="H233" s="21" t="str">
        <f t="array" ref="H233">IF(ISBLANK(A233), "", IF(ISERROR(MATCH(INDEX('Filtered Blueprints'!H$3:I5963, MATCH(CONCATENATE(A233, " Blueprint"), 'Filtered Blueprints'!I$3:I5963, 0), 1), 'Filtered Blueprints'!B$3:B5963, 0)), "Impass ❌", "Impass ✔️ "))</f>
        <v/>
      </c>
      <c r="I233" s="26"/>
      <c r="J233" s="27"/>
    </row>
    <row r="234">
      <c r="A234" s="17"/>
      <c r="B234" s="18" t="s">
        <v>165</v>
      </c>
      <c r="C234" s="18" t="s">
        <v>165</v>
      </c>
      <c r="D234" s="19" t="s">
        <v>165</v>
      </c>
      <c r="E234" s="20" t="s">
        <v>165</v>
      </c>
      <c r="F234" s="21" t="str">
        <f>IF(ISBLANK(A234), "", IFERROR(IF(VLOOKUP(CONCATENATE(A234, " Blueprint"),'Filtered Blueprints'!T$3:U5963, 2, FALSE) &gt;= C234, "Surplus ✔️", "Shortage ❌"), "Shortage ❌"))</f>
        <v/>
      </c>
      <c r="G234" s="29" t="str">
        <f t="array" ref="G234">IF(ISBLANK(A234), "", IF(ISERROR(MATCH(INDEX('Filtered Blueprints'!S$3:T5963, MATCH(CONCATENATE(A234, " Blueprint"), 'Filtered Blueprints'!T$3:T5963, 0), 1), 'Filtered Blueprints'!M$3:M5963, 0)), "Catch ❌", "Catch ✔️ "))</f>
        <v/>
      </c>
      <c r="H234" s="21" t="str">
        <f t="array" ref="H234">IF(ISBLANK(A234), "", IF(ISERROR(MATCH(INDEX('Filtered Blueprints'!H$3:I5963, MATCH(CONCATENATE(A234, " Blueprint"), 'Filtered Blueprints'!I$3:I5963, 0), 1), 'Filtered Blueprints'!B$3:B5963, 0)), "Impass ❌", "Impass ✔️ "))</f>
        <v/>
      </c>
      <c r="I234" s="26"/>
      <c r="J234" s="27"/>
    </row>
    <row r="235">
      <c r="A235" s="17"/>
      <c r="B235" s="18" t="s">
        <v>165</v>
      </c>
      <c r="C235" s="18" t="s">
        <v>165</v>
      </c>
      <c r="D235" s="19" t="s">
        <v>165</v>
      </c>
      <c r="E235" s="20" t="s">
        <v>165</v>
      </c>
      <c r="F235" s="21" t="str">
        <f>IF(ISBLANK(A235), "", IFERROR(IF(VLOOKUP(CONCATENATE(A235, " Blueprint"),'Filtered Blueprints'!T$3:U5963, 2, FALSE) &gt;= C235, "Surplus ✔️", "Shortage ❌"), "Shortage ❌"))</f>
        <v/>
      </c>
      <c r="G235" s="29" t="str">
        <f t="array" ref="G235">IF(ISBLANK(A235), "", IF(ISERROR(MATCH(INDEX('Filtered Blueprints'!S$3:T5963, MATCH(CONCATENATE(A235, " Blueprint"), 'Filtered Blueprints'!T$3:T5963, 0), 1), 'Filtered Blueprints'!M$3:M5963, 0)), "Catch ❌", "Catch ✔️ "))</f>
        <v/>
      </c>
      <c r="H235" s="21" t="str">
        <f t="array" ref="H235">IF(ISBLANK(A235), "", IF(ISERROR(MATCH(INDEX('Filtered Blueprints'!H$3:I5963, MATCH(CONCATENATE(A235, " Blueprint"), 'Filtered Blueprints'!I$3:I5963, 0), 1), 'Filtered Blueprints'!B$3:B5963, 0)), "Impass ❌", "Impass ✔️ "))</f>
        <v/>
      </c>
      <c r="I235" s="26"/>
      <c r="J235" s="27"/>
    </row>
    <row r="236">
      <c r="A236" s="17"/>
      <c r="B236" s="18" t="s">
        <v>165</v>
      </c>
      <c r="C236" s="18" t="s">
        <v>165</v>
      </c>
      <c r="D236" s="19" t="s">
        <v>165</v>
      </c>
      <c r="E236" s="20" t="s">
        <v>165</v>
      </c>
      <c r="F236" s="21" t="str">
        <f>IF(ISBLANK(A236), "", IFERROR(IF(VLOOKUP(CONCATENATE(A236, " Blueprint"),'Filtered Blueprints'!T$3:U5963, 2, FALSE) &gt;= C236, "Surplus ✔️", "Shortage ❌"), "Shortage ❌"))</f>
        <v/>
      </c>
      <c r="G236" s="29" t="str">
        <f t="array" ref="G236">IF(ISBLANK(A236), "", IF(ISERROR(MATCH(INDEX('Filtered Blueprints'!S$3:T5963, MATCH(CONCATENATE(A236, " Blueprint"), 'Filtered Blueprints'!T$3:T5963, 0), 1), 'Filtered Blueprints'!M$3:M5963, 0)), "Catch ❌", "Catch ✔️ "))</f>
        <v/>
      </c>
      <c r="H236" s="21" t="str">
        <f t="array" ref="H236">IF(ISBLANK(A236), "", IF(ISERROR(MATCH(INDEX('Filtered Blueprints'!H$3:I5963, MATCH(CONCATENATE(A236, " Blueprint"), 'Filtered Blueprints'!I$3:I5963, 0), 1), 'Filtered Blueprints'!B$3:B5963, 0)), "Impass ❌", "Impass ✔️ "))</f>
        <v/>
      </c>
      <c r="I236" s="26"/>
      <c r="J236" s="27"/>
    </row>
    <row r="237">
      <c r="A237" s="17"/>
      <c r="B237" s="18" t="s">
        <v>165</v>
      </c>
      <c r="C237" s="18" t="s">
        <v>165</v>
      </c>
      <c r="D237" s="19" t="s">
        <v>165</v>
      </c>
      <c r="E237" s="20" t="s">
        <v>165</v>
      </c>
      <c r="F237" s="21" t="str">
        <f>IF(ISBLANK(A237), "", IFERROR(IF(VLOOKUP(CONCATENATE(A237, " Blueprint"),'Filtered Blueprints'!T$3:U5963, 2, FALSE) &gt;= C237, "Surplus ✔️", "Shortage ❌"), "Shortage ❌"))</f>
        <v/>
      </c>
      <c r="G237" s="29" t="str">
        <f t="array" ref="G237">IF(ISBLANK(A237), "", IF(ISERROR(MATCH(INDEX('Filtered Blueprints'!S$3:T5963, MATCH(CONCATENATE(A237, " Blueprint"), 'Filtered Blueprints'!T$3:T5963, 0), 1), 'Filtered Blueprints'!M$3:M5963, 0)), "Catch ❌", "Catch ✔️ "))</f>
        <v/>
      </c>
      <c r="H237" s="21" t="str">
        <f t="array" ref="H237">IF(ISBLANK(A237), "", IF(ISERROR(MATCH(INDEX('Filtered Blueprints'!H$3:I5963, MATCH(CONCATENATE(A237, " Blueprint"), 'Filtered Blueprints'!I$3:I5963, 0), 1), 'Filtered Blueprints'!B$3:B5963, 0)), "Impass ❌", "Impass ✔️ "))</f>
        <v/>
      </c>
      <c r="I237" s="26"/>
      <c r="J237" s="27"/>
    </row>
    <row r="238">
      <c r="A238" s="17"/>
      <c r="B238" s="18" t="s">
        <v>165</v>
      </c>
      <c r="C238" s="18" t="s">
        <v>165</v>
      </c>
      <c r="D238" s="19" t="s">
        <v>165</v>
      </c>
      <c r="E238" s="20" t="s">
        <v>165</v>
      </c>
      <c r="F238" s="21" t="str">
        <f>IF(ISBLANK(A238), "", IFERROR(IF(VLOOKUP(CONCATENATE(A238, " Blueprint"),'Filtered Blueprints'!T$3:U5963, 2, FALSE) &gt;= C238, "Surplus ✔️", "Shortage ❌"), "Shortage ❌"))</f>
        <v/>
      </c>
      <c r="G238" s="29" t="str">
        <f t="array" ref="G238">IF(ISBLANK(A238), "", IF(ISERROR(MATCH(INDEX('Filtered Blueprints'!S$3:T5963, MATCH(CONCATENATE(A238, " Blueprint"), 'Filtered Blueprints'!T$3:T5963, 0), 1), 'Filtered Blueprints'!M$3:M5963, 0)), "Catch ❌", "Catch ✔️ "))</f>
        <v/>
      </c>
      <c r="H238" s="21" t="str">
        <f t="array" ref="H238">IF(ISBLANK(A238), "", IF(ISERROR(MATCH(INDEX('Filtered Blueprints'!H$3:I5963, MATCH(CONCATENATE(A238, " Blueprint"), 'Filtered Blueprints'!I$3:I5963, 0), 1), 'Filtered Blueprints'!B$3:B5963, 0)), "Impass ❌", "Impass ✔️ "))</f>
        <v/>
      </c>
      <c r="I238" s="26"/>
      <c r="J238" s="27"/>
    </row>
    <row r="239">
      <c r="A239" s="17"/>
      <c r="B239" s="18" t="s">
        <v>165</v>
      </c>
      <c r="C239" s="18" t="s">
        <v>165</v>
      </c>
      <c r="D239" s="19" t="s">
        <v>165</v>
      </c>
      <c r="E239" s="20" t="s">
        <v>165</v>
      </c>
      <c r="F239" s="21" t="str">
        <f>IF(ISBLANK(A239), "", IFERROR(IF(VLOOKUP(CONCATENATE(A239, " Blueprint"),'Filtered Blueprints'!T$3:U5963, 2, FALSE) &gt;= C239, "Surplus ✔️", "Shortage ❌"), "Shortage ❌"))</f>
        <v/>
      </c>
      <c r="G239" s="29" t="str">
        <f t="array" ref="G239">IF(ISBLANK(A239), "", IF(ISERROR(MATCH(INDEX('Filtered Blueprints'!S$3:T5963, MATCH(CONCATENATE(A239, " Blueprint"), 'Filtered Blueprints'!T$3:T5963, 0), 1), 'Filtered Blueprints'!M$3:M5963, 0)), "Catch ❌", "Catch ✔️ "))</f>
        <v/>
      </c>
      <c r="H239" s="21" t="str">
        <f t="array" ref="H239">IF(ISBLANK(A239), "", IF(ISERROR(MATCH(INDEX('Filtered Blueprints'!H$3:I5963, MATCH(CONCATENATE(A239, " Blueprint"), 'Filtered Blueprints'!I$3:I5963, 0), 1), 'Filtered Blueprints'!B$3:B5963, 0)), "Impass ❌", "Impass ✔️ "))</f>
        <v/>
      </c>
      <c r="I239" s="26"/>
      <c r="J239" s="27"/>
    </row>
    <row r="240">
      <c r="A240" s="17"/>
      <c r="B240" s="18" t="s">
        <v>165</v>
      </c>
      <c r="C240" s="18" t="s">
        <v>165</v>
      </c>
      <c r="D240" s="19" t="s">
        <v>165</v>
      </c>
      <c r="E240" s="20" t="s">
        <v>165</v>
      </c>
      <c r="F240" s="21" t="str">
        <f>IF(ISBLANK(A240), "", IFERROR(IF(VLOOKUP(CONCATENATE(A240, " Blueprint"),'Filtered Blueprints'!T$3:U5963, 2, FALSE) &gt;= C240, "Surplus ✔️", "Shortage ❌"), "Shortage ❌"))</f>
        <v/>
      </c>
      <c r="G240" s="29" t="str">
        <f t="array" ref="G240">IF(ISBLANK(A240), "", IF(ISERROR(MATCH(INDEX('Filtered Blueprints'!S$3:T5963, MATCH(CONCATENATE(A240, " Blueprint"), 'Filtered Blueprints'!T$3:T5963, 0), 1), 'Filtered Blueprints'!M$3:M5963, 0)), "Catch ❌", "Catch ✔️ "))</f>
        <v/>
      </c>
      <c r="H240" s="21" t="str">
        <f t="array" ref="H240">IF(ISBLANK(A240), "", IF(ISERROR(MATCH(INDEX('Filtered Blueprints'!H$3:I5963, MATCH(CONCATENATE(A240, " Blueprint"), 'Filtered Blueprints'!I$3:I5963, 0), 1), 'Filtered Blueprints'!B$3:B5963, 0)), "Impass ❌", "Impass ✔️ "))</f>
        <v/>
      </c>
      <c r="I240" s="26"/>
      <c r="J240" s="27"/>
    </row>
    <row r="241">
      <c r="A241" s="17"/>
      <c r="B241" s="18" t="s">
        <v>165</v>
      </c>
      <c r="C241" s="18" t="s">
        <v>165</v>
      </c>
      <c r="D241" s="19" t="s">
        <v>165</v>
      </c>
      <c r="E241" s="20" t="s">
        <v>165</v>
      </c>
      <c r="F241" s="21" t="str">
        <f>IF(ISBLANK(A241), "", IFERROR(IF(VLOOKUP(CONCATENATE(A241, " Blueprint"),'Filtered Blueprints'!T$3:U5963, 2, FALSE) &gt;= C241, "Surplus ✔️", "Shortage ❌"), "Shortage ❌"))</f>
        <v/>
      </c>
      <c r="G241" s="29" t="str">
        <f t="array" ref="G241">IF(ISBLANK(A241), "", IF(ISERROR(MATCH(INDEX('Filtered Blueprints'!S$3:T5963, MATCH(CONCATENATE(A241, " Blueprint"), 'Filtered Blueprints'!T$3:T5963, 0), 1), 'Filtered Blueprints'!M$3:M5963, 0)), "Catch ❌", "Catch ✔️ "))</f>
        <v/>
      </c>
      <c r="H241" s="21" t="str">
        <f t="array" ref="H241">IF(ISBLANK(A241), "", IF(ISERROR(MATCH(INDEX('Filtered Blueprints'!H$3:I5963, MATCH(CONCATENATE(A241, " Blueprint"), 'Filtered Blueprints'!I$3:I5963, 0), 1), 'Filtered Blueprints'!B$3:B5963, 0)), "Impass ❌", "Impass ✔️ "))</f>
        <v/>
      </c>
      <c r="I241" s="26"/>
      <c r="J241" s="27"/>
    </row>
    <row r="242">
      <c r="A242" s="17"/>
      <c r="B242" s="18" t="s">
        <v>165</v>
      </c>
      <c r="C242" s="18" t="s">
        <v>165</v>
      </c>
      <c r="D242" s="19" t="s">
        <v>165</v>
      </c>
      <c r="E242" s="20" t="s">
        <v>165</v>
      </c>
      <c r="F242" s="21" t="str">
        <f>IF(ISBLANK(A242), "", IFERROR(IF(VLOOKUP(CONCATENATE(A242, " Blueprint"),'Filtered Blueprints'!T$3:U5963, 2, FALSE) &gt;= C242, "Surplus ✔️", "Shortage ❌"), "Shortage ❌"))</f>
        <v/>
      </c>
      <c r="G242" s="29" t="str">
        <f t="array" ref="G242">IF(ISBLANK(A242), "", IF(ISERROR(MATCH(INDEX('Filtered Blueprints'!S$3:T5963, MATCH(CONCATENATE(A242, " Blueprint"), 'Filtered Blueprints'!T$3:T5963, 0), 1), 'Filtered Blueprints'!M$3:M5963, 0)), "Catch ❌", "Catch ✔️ "))</f>
        <v/>
      </c>
      <c r="H242" s="21" t="str">
        <f t="array" ref="H242">IF(ISBLANK(A242), "", IF(ISERROR(MATCH(INDEX('Filtered Blueprints'!H$3:I5963, MATCH(CONCATENATE(A242, " Blueprint"), 'Filtered Blueprints'!I$3:I5963, 0), 1), 'Filtered Blueprints'!B$3:B5963, 0)), "Impass ❌", "Impass ✔️ "))</f>
        <v/>
      </c>
      <c r="I242" s="26"/>
      <c r="J242" s="27"/>
    </row>
    <row r="243">
      <c r="A243" s="17"/>
      <c r="B243" s="18" t="s">
        <v>165</v>
      </c>
      <c r="C243" s="18" t="s">
        <v>165</v>
      </c>
      <c r="D243" s="19" t="s">
        <v>165</v>
      </c>
      <c r="E243" s="20" t="s">
        <v>165</v>
      </c>
      <c r="F243" s="21" t="str">
        <f>IF(ISBLANK(A243), "", IFERROR(IF(VLOOKUP(CONCATENATE(A243, " Blueprint"),'Filtered Blueprints'!T$3:U5963, 2, FALSE) &gt;= C243, "Surplus ✔️", "Shortage ❌"), "Shortage ❌"))</f>
        <v/>
      </c>
      <c r="G243" s="29" t="str">
        <f t="array" ref="G243">IF(ISBLANK(A243), "", IF(ISERROR(MATCH(INDEX('Filtered Blueprints'!S$3:T5963, MATCH(CONCATENATE(A243, " Blueprint"), 'Filtered Blueprints'!T$3:T5963, 0), 1), 'Filtered Blueprints'!M$3:M5963, 0)), "Catch ❌", "Catch ✔️ "))</f>
        <v/>
      </c>
      <c r="H243" s="21" t="str">
        <f t="array" ref="H243">IF(ISBLANK(A243), "", IF(ISERROR(MATCH(INDEX('Filtered Blueprints'!H$3:I5963, MATCH(CONCATENATE(A243, " Blueprint"), 'Filtered Blueprints'!I$3:I5963, 0), 1), 'Filtered Blueprints'!B$3:B5963, 0)), "Impass ❌", "Impass ✔️ "))</f>
        <v/>
      </c>
      <c r="I243" s="26"/>
      <c r="J243" s="27"/>
    </row>
    <row r="244">
      <c r="A244" s="17"/>
      <c r="B244" s="18" t="s">
        <v>165</v>
      </c>
      <c r="C244" s="18" t="s">
        <v>165</v>
      </c>
      <c r="D244" s="19" t="s">
        <v>165</v>
      </c>
      <c r="E244" s="20" t="s">
        <v>165</v>
      </c>
      <c r="F244" s="21" t="str">
        <f>IF(ISBLANK(A244), "", IFERROR(IF(VLOOKUP(CONCATENATE(A244, " Blueprint"),'Filtered Blueprints'!T$3:U5963, 2, FALSE) &gt;= C244, "Surplus ✔️", "Shortage ❌"), "Shortage ❌"))</f>
        <v/>
      </c>
      <c r="G244" s="29" t="str">
        <f t="array" ref="G244">IF(ISBLANK(A244), "", IF(ISERROR(MATCH(INDEX('Filtered Blueprints'!S$3:T5963, MATCH(CONCATENATE(A244, " Blueprint"), 'Filtered Blueprints'!T$3:T5963, 0), 1), 'Filtered Blueprints'!M$3:M5963, 0)), "Catch ❌", "Catch ✔️ "))</f>
        <v/>
      </c>
      <c r="H244" s="21" t="str">
        <f t="array" ref="H244">IF(ISBLANK(A244), "", IF(ISERROR(MATCH(INDEX('Filtered Blueprints'!H$3:I5963, MATCH(CONCATENATE(A244, " Blueprint"), 'Filtered Blueprints'!I$3:I5963, 0), 1), 'Filtered Blueprints'!B$3:B5963, 0)), "Impass ❌", "Impass ✔️ "))</f>
        <v/>
      </c>
      <c r="I244" s="26"/>
      <c r="J244" s="27"/>
    </row>
    <row r="245">
      <c r="A245" s="17"/>
      <c r="B245" s="18" t="s">
        <v>165</v>
      </c>
      <c r="C245" s="18" t="s">
        <v>165</v>
      </c>
      <c r="D245" s="19" t="s">
        <v>165</v>
      </c>
      <c r="E245" s="20" t="s">
        <v>165</v>
      </c>
      <c r="F245" s="21" t="str">
        <f>IF(ISBLANK(A245), "", IFERROR(IF(VLOOKUP(CONCATENATE(A245, " Blueprint"),'Filtered Blueprints'!T$3:U5963, 2, FALSE) &gt;= C245, "Surplus ✔️", "Shortage ❌"), "Shortage ❌"))</f>
        <v/>
      </c>
      <c r="G245" s="29" t="str">
        <f t="array" ref="G245">IF(ISBLANK(A245), "", IF(ISERROR(MATCH(INDEX('Filtered Blueprints'!S$3:T5963, MATCH(CONCATENATE(A245, " Blueprint"), 'Filtered Blueprints'!T$3:T5963, 0), 1), 'Filtered Blueprints'!M$3:M5963, 0)), "Catch ❌", "Catch ✔️ "))</f>
        <v/>
      </c>
      <c r="H245" s="21" t="str">
        <f t="array" ref="H245">IF(ISBLANK(A245), "", IF(ISERROR(MATCH(INDEX('Filtered Blueprints'!H$3:I5963, MATCH(CONCATENATE(A245, " Blueprint"), 'Filtered Blueprints'!I$3:I5963, 0), 1), 'Filtered Blueprints'!B$3:B5963, 0)), "Impass ❌", "Impass ✔️ "))</f>
        <v/>
      </c>
      <c r="I245" s="26"/>
      <c r="J245" s="27"/>
    </row>
    <row r="246">
      <c r="A246" s="17"/>
      <c r="B246" s="18" t="s">
        <v>165</v>
      </c>
      <c r="C246" s="18" t="s">
        <v>165</v>
      </c>
      <c r="D246" s="19" t="s">
        <v>165</v>
      </c>
      <c r="E246" s="20" t="s">
        <v>165</v>
      </c>
      <c r="F246" s="21" t="str">
        <f>IF(ISBLANK(A246), "", IFERROR(IF(VLOOKUP(CONCATENATE(A246, " Blueprint"),'Filtered Blueprints'!T$3:U5963, 2, FALSE) &gt;= C246, "Surplus ✔️", "Shortage ❌"), "Shortage ❌"))</f>
        <v/>
      </c>
      <c r="G246" s="29" t="str">
        <f t="array" ref="G246">IF(ISBLANK(A246), "", IF(ISERROR(MATCH(INDEX('Filtered Blueprints'!S$3:T5963, MATCH(CONCATENATE(A246, " Blueprint"), 'Filtered Blueprints'!T$3:T5963, 0), 1), 'Filtered Blueprints'!M$3:M5963, 0)), "Catch ❌", "Catch ✔️ "))</f>
        <v/>
      </c>
      <c r="H246" s="21" t="str">
        <f t="array" ref="H246">IF(ISBLANK(A246), "", IF(ISERROR(MATCH(INDEX('Filtered Blueprints'!H$3:I5963, MATCH(CONCATENATE(A246, " Blueprint"), 'Filtered Blueprints'!I$3:I5963, 0), 1), 'Filtered Blueprints'!B$3:B5963, 0)), "Impass ❌", "Impass ✔️ "))</f>
        <v/>
      </c>
      <c r="I246" s="26"/>
      <c r="J246" s="27"/>
    </row>
    <row r="247">
      <c r="A247" s="17"/>
      <c r="B247" s="18" t="s">
        <v>165</v>
      </c>
      <c r="C247" s="18" t="s">
        <v>165</v>
      </c>
      <c r="D247" s="19" t="s">
        <v>165</v>
      </c>
      <c r="E247" s="20" t="s">
        <v>165</v>
      </c>
      <c r="F247" s="21" t="str">
        <f>IF(ISBLANK(A247), "", IFERROR(IF(VLOOKUP(CONCATENATE(A247, " Blueprint"),'Filtered Blueprints'!T$3:U5963, 2, FALSE) &gt;= C247, "Surplus ✔️", "Shortage ❌"), "Shortage ❌"))</f>
        <v/>
      </c>
      <c r="G247" s="29" t="str">
        <f t="array" ref="G247">IF(ISBLANK(A247), "", IF(ISERROR(MATCH(INDEX('Filtered Blueprints'!S$3:T5963, MATCH(CONCATENATE(A247, " Blueprint"), 'Filtered Blueprints'!T$3:T5963, 0), 1), 'Filtered Blueprints'!M$3:M5963, 0)), "Catch ❌", "Catch ✔️ "))</f>
        <v/>
      </c>
      <c r="H247" s="21" t="str">
        <f t="array" ref="H247">IF(ISBLANK(A247), "", IF(ISERROR(MATCH(INDEX('Filtered Blueprints'!H$3:I5963, MATCH(CONCATENATE(A247, " Blueprint"), 'Filtered Blueprints'!I$3:I5963, 0), 1), 'Filtered Blueprints'!B$3:B5963, 0)), "Impass ❌", "Impass ✔️ "))</f>
        <v/>
      </c>
      <c r="I247" s="26"/>
      <c r="J247" s="27"/>
    </row>
    <row r="248">
      <c r="A248" s="17"/>
      <c r="B248" s="18" t="s">
        <v>165</v>
      </c>
      <c r="C248" s="18" t="s">
        <v>165</v>
      </c>
      <c r="D248" s="19" t="s">
        <v>165</v>
      </c>
      <c r="E248" s="20" t="s">
        <v>165</v>
      </c>
      <c r="F248" s="21" t="str">
        <f>IF(ISBLANK(A248), "", IFERROR(IF(VLOOKUP(CONCATENATE(A248, " Blueprint"),'Filtered Blueprints'!T$3:U5963, 2, FALSE) &gt;= C248, "Surplus ✔️", "Shortage ❌"), "Shortage ❌"))</f>
        <v/>
      </c>
      <c r="G248" s="29" t="str">
        <f t="array" ref="G248">IF(ISBLANK(A248), "", IF(ISERROR(MATCH(INDEX('Filtered Blueprints'!S$3:T5963, MATCH(CONCATENATE(A248, " Blueprint"), 'Filtered Blueprints'!T$3:T5963, 0), 1), 'Filtered Blueprints'!M$3:M5963, 0)), "Catch ❌", "Catch ✔️ "))</f>
        <v/>
      </c>
      <c r="H248" s="21" t="str">
        <f t="array" ref="H248">IF(ISBLANK(A248), "", IF(ISERROR(MATCH(INDEX('Filtered Blueprints'!H$3:I5963, MATCH(CONCATENATE(A248, " Blueprint"), 'Filtered Blueprints'!I$3:I5963, 0), 1), 'Filtered Blueprints'!B$3:B5963, 0)), "Impass ❌", "Impass ✔️ "))</f>
        <v/>
      </c>
      <c r="I248" s="26"/>
      <c r="J248" s="27"/>
    </row>
    <row r="249">
      <c r="A249" s="17"/>
      <c r="B249" s="18" t="s">
        <v>165</v>
      </c>
      <c r="C249" s="18" t="s">
        <v>165</v>
      </c>
      <c r="D249" s="19" t="s">
        <v>165</v>
      </c>
      <c r="E249" s="20" t="s">
        <v>165</v>
      </c>
      <c r="F249" s="21" t="str">
        <f>IF(ISBLANK(A249), "", IFERROR(IF(VLOOKUP(CONCATENATE(A249, " Blueprint"),'Filtered Blueprints'!T$3:U5963, 2, FALSE) &gt;= C249, "Surplus ✔️", "Shortage ❌"), "Shortage ❌"))</f>
        <v/>
      </c>
      <c r="G249" s="29" t="str">
        <f t="array" ref="G249">IF(ISBLANK(A249), "", IF(ISERROR(MATCH(INDEX('Filtered Blueprints'!S$3:T5963, MATCH(CONCATENATE(A249, " Blueprint"), 'Filtered Blueprints'!T$3:T5963, 0), 1), 'Filtered Blueprints'!M$3:M5963, 0)), "Catch ❌", "Catch ✔️ "))</f>
        <v/>
      </c>
      <c r="H249" s="21" t="str">
        <f t="array" ref="H249">IF(ISBLANK(A249), "", IF(ISERROR(MATCH(INDEX('Filtered Blueprints'!H$3:I5963, MATCH(CONCATENATE(A249, " Blueprint"), 'Filtered Blueprints'!I$3:I5963, 0), 1), 'Filtered Blueprints'!B$3:B5963, 0)), "Impass ❌", "Impass ✔️ "))</f>
        <v/>
      </c>
      <c r="I249" s="26"/>
      <c r="J249" s="27"/>
    </row>
    <row r="250">
      <c r="A250" s="17"/>
      <c r="B250" s="18" t="s">
        <v>165</v>
      </c>
      <c r="C250" s="18" t="s">
        <v>165</v>
      </c>
      <c r="D250" s="19" t="s">
        <v>165</v>
      </c>
      <c r="E250" s="20" t="s">
        <v>165</v>
      </c>
      <c r="F250" s="21" t="str">
        <f>IF(ISBLANK(A250), "", IFERROR(IF(VLOOKUP(CONCATENATE(A250, " Blueprint"),'Filtered Blueprints'!T$3:U5963, 2, FALSE) &gt;= C250, "Surplus ✔️", "Shortage ❌"), "Shortage ❌"))</f>
        <v/>
      </c>
      <c r="G250" s="29" t="str">
        <f t="array" ref="G250">IF(ISBLANK(A250), "", IF(ISERROR(MATCH(INDEX('Filtered Blueprints'!S$3:T5963, MATCH(CONCATENATE(A250, " Blueprint"), 'Filtered Blueprints'!T$3:T5963, 0), 1), 'Filtered Blueprints'!M$3:M5963, 0)), "Catch ❌", "Catch ✔️ "))</f>
        <v/>
      </c>
      <c r="H250" s="21" t="str">
        <f t="array" ref="H250">IF(ISBLANK(A250), "", IF(ISERROR(MATCH(INDEX('Filtered Blueprints'!H$3:I5963, MATCH(CONCATENATE(A250, " Blueprint"), 'Filtered Blueprints'!I$3:I5963, 0), 1), 'Filtered Blueprints'!B$3:B5963, 0)), "Impass ❌", "Impass ✔️ "))</f>
        <v/>
      </c>
      <c r="I250" s="26"/>
      <c r="J250" s="27"/>
    </row>
    <row r="251">
      <c r="A251" s="17"/>
      <c r="B251" s="18" t="s">
        <v>165</v>
      </c>
      <c r="C251" s="18" t="s">
        <v>165</v>
      </c>
      <c r="D251" s="19" t="s">
        <v>165</v>
      </c>
      <c r="E251" s="20" t="s">
        <v>165</v>
      </c>
      <c r="F251" s="21" t="str">
        <f>IF(ISBLANK(A251), "", IFERROR(IF(VLOOKUP(CONCATENATE(A251, " Blueprint"),'Filtered Blueprints'!T$3:U5963, 2, FALSE) &gt;= C251, "Surplus ✔️", "Shortage ❌"), "Shortage ❌"))</f>
        <v/>
      </c>
      <c r="G251" s="29" t="str">
        <f t="array" ref="G251">IF(ISBLANK(A251), "", IF(ISERROR(MATCH(INDEX('Filtered Blueprints'!S$3:T5963, MATCH(CONCATENATE(A251, " Blueprint"), 'Filtered Blueprints'!T$3:T5963, 0), 1), 'Filtered Blueprints'!M$3:M5963, 0)), "Catch ❌", "Catch ✔️ "))</f>
        <v/>
      </c>
      <c r="H251" s="21" t="str">
        <f t="array" ref="H251">IF(ISBLANK(A251), "", IF(ISERROR(MATCH(INDEX('Filtered Blueprints'!H$3:I5963, MATCH(CONCATENATE(A251, " Blueprint"), 'Filtered Blueprints'!I$3:I5963, 0), 1), 'Filtered Blueprints'!B$3:B5963, 0)), "Impass ❌", "Impass ✔️ "))</f>
        <v/>
      </c>
      <c r="I251" s="26"/>
      <c r="J251" s="27"/>
    </row>
    <row r="252">
      <c r="A252" s="17"/>
      <c r="B252" s="18" t="s">
        <v>165</v>
      </c>
      <c r="C252" s="18" t="s">
        <v>165</v>
      </c>
      <c r="D252" s="19" t="s">
        <v>165</v>
      </c>
      <c r="E252" s="20" t="s">
        <v>165</v>
      </c>
      <c r="F252" s="21" t="str">
        <f>IF(ISBLANK(A252), "", IFERROR(IF(VLOOKUP(CONCATENATE(A252, " Blueprint"),'Filtered Blueprints'!T$3:U5963, 2, FALSE) &gt;= C252, "Surplus ✔️", "Shortage ❌"), "Shortage ❌"))</f>
        <v/>
      </c>
      <c r="G252" s="29" t="str">
        <f t="array" ref="G252">IF(ISBLANK(A252), "", IF(ISERROR(MATCH(INDEX('Filtered Blueprints'!S$3:T5963, MATCH(CONCATENATE(A252, " Blueprint"), 'Filtered Blueprints'!T$3:T5963, 0), 1), 'Filtered Blueprints'!M$3:M5963, 0)), "Catch ❌", "Catch ✔️ "))</f>
        <v/>
      </c>
      <c r="H252" s="21" t="str">
        <f t="array" ref="H252">IF(ISBLANK(A252), "", IF(ISERROR(MATCH(INDEX('Filtered Blueprints'!H$3:I5963, MATCH(CONCATENATE(A252, " Blueprint"), 'Filtered Blueprints'!I$3:I5963, 0), 1), 'Filtered Blueprints'!B$3:B5963, 0)), "Impass ❌", "Impass ✔️ "))</f>
        <v/>
      </c>
      <c r="I252" s="26"/>
      <c r="J252" s="27"/>
    </row>
    <row r="253">
      <c r="A253" s="17"/>
      <c r="B253" s="18" t="s">
        <v>165</v>
      </c>
      <c r="C253" s="18" t="s">
        <v>165</v>
      </c>
      <c r="D253" s="19" t="s">
        <v>165</v>
      </c>
      <c r="E253" s="20" t="s">
        <v>165</v>
      </c>
      <c r="F253" s="21" t="str">
        <f>IF(ISBLANK(A253), "", IFERROR(IF(VLOOKUP(CONCATENATE(A253, " Blueprint"),'Filtered Blueprints'!T$3:U5963, 2, FALSE) &gt;= C253, "Surplus ✔️", "Shortage ❌"), "Shortage ❌"))</f>
        <v/>
      </c>
      <c r="G253" s="29" t="str">
        <f t="array" ref="G253">IF(ISBLANK(A253), "", IF(ISERROR(MATCH(INDEX('Filtered Blueprints'!S$3:T5963, MATCH(CONCATENATE(A253, " Blueprint"), 'Filtered Blueprints'!T$3:T5963, 0), 1), 'Filtered Blueprints'!M$3:M5963, 0)), "Catch ❌", "Catch ✔️ "))</f>
        <v/>
      </c>
      <c r="H253" s="21" t="str">
        <f t="array" ref="H253">IF(ISBLANK(A253), "", IF(ISERROR(MATCH(INDEX('Filtered Blueprints'!H$3:I5963, MATCH(CONCATENATE(A253, " Blueprint"), 'Filtered Blueprints'!I$3:I5963, 0), 1), 'Filtered Blueprints'!B$3:B5963, 0)), "Impass ❌", "Impass ✔️ "))</f>
        <v/>
      </c>
      <c r="I253" s="26"/>
      <c r="J253" s="27"/>
    </row>
    <row r="254">
      <c r="A254" s="17"/>
      <c r="B254" s="18" t="s">
        <v>165</v>
      </c>
      <c r="C254" s="18" t="s">
        <v>165</v>
      </c>
      <c r="D254" s="19" t="s">
        <v>165</v>
      </c>
      <c r="E254" s="20" t="s">
        <v>165</v>
      </c>
      <c r="F254" s="21" t="str">
        <f>IF(ISBLANK(A254), "", IFERROR(IF(VLOOKUP(CONCATENATE(A254, " Blueprint"),'Filtered Blueprints'!T$3:U5963, 2, FALSE) &gt;= C254, "Surplus ✔️", "Shortage ❌"), "Shortage ❌"))</f>
        <v/>
      </c>
      <c r="G254" s="29" t="str">
        <f t="array" ref="G254">IF(ISBLANK(A254), "", IF(ISERROR(MATCH(INDEX('Filtered Blueprints'!S$3:T5963, MATCH(CONCATENATE(A254, " Blueprint"), 'Filtered Blueprints'!T$3:T5963, 0), 1), 'Filtered Blueprints'!M$3:M5963, 0)), "Catch ❌", "Catch ✔️ "))</f>
        <v/>
      </c>
      <c r="H254" s="21" t="str">
        <f t="array" ref="H254">IF(ISBLANK(A254), "", IF(ISERROR(MATCH(INDEX('Filtered Blueprints'!H$3:I5963, MATCH(CONCATENATE(A254, " Blueprint"), 'Filtered Blueprints'!I$3:I5963, 0), 1), 'Filtered Blueprints'!B$3:B5963, 0)), "Impass ❌", "Impass ✔️ "))</f>
        <v/>
      </c>
      <c r="I254" s="26"/>
      <c r="J254" s="27"/>
    </row>
    <row r="255">
      <c r="A255" s="17"/>
      <c r="B255" s="18" t="s">
        <v>165</v>
      </c>
      <c r="C255" s="18" t="s">
        <v>165</v>
      </c>
      <c r="D255" s="19" t="s">
        <v>165</v>
      </c>
      <c r="E255" s="20" t="s">
        <v>165</v>
      </c>
      <c r="F255" s="21" t="str">
        <f>IF(ISBLANK(A255), "", IFERROR(IF(VLOOKUP(CONCATENATE(A255, " Blueprint"),'Filtered Blueprints'!T$3:U5963, 2, FALSE) &gt;= C255, "Surplus ✔️", "Shortage ❌"), "Shortage ❌"))</f>
        <v/>
      </c>
      <c r="G255" s="29" t="str">
        <f t="array" ref="G255">IF(ISBLANK(A255), "", IF(ISERROR(MATCH(INDEX('Filtered Blueprints'!S$3:T5963, MATCH(CONCATENATE(A255, " Blueprint"), 'Filtered Blueprints'!T$3:T5963, 0), 1), 'Filtered Blueprints'!M$3:M5963, 0)), "Catch ❌", "Catch ✔️ "))</f>
        <v/>
      </c>
      <c r="H255" s="21" t="str">
        <f t="array" ref="H255">IF(ISBLANK(A255), "", IF(ISERROR(MATCH(INDEX('Filtered Blueprints'!H$3:I5963, MATCH(CONCATENATE(A255, " Blueprint"), 'Filtered Blueprints'!I$3:I5963, 0), 1), 'Filtered Blueprints'!B$3:B5963, 0)), "Impass ❌", "Impass ✔️ "))</f>
        <v/>
      </c>
      <c r="I255" s="26"/>
      <c r="J255" s="27"/>
    </row>
    <row r="256">
      <c r="A256" s="17"/>
      <c r="B256" s="18" t="s">
        <v>165</v>
      </c>
      <c r="C256" s="18" t="s">
        <v>165</v>
      </c>
      <c r="D256" s="19" t="s">
        <v>165</v>
      </c>
      <c r="E256" s="20" t="s">
        <v>165</v>
      </c>
      <c r="F256" s="21" t="str">
        <f>IF(ISBLANK(A256), "", IFERROR(IF(VLOOKUP(CONCATENATE(A256, " Blueprint"),'Filtered Blueprints'!T$3:U5963, 2, FALSE) &gt;= C256, "Surplus ✔️", "Shortage ❌"), "Shortage ❌"))</f>
        <v/>
      </c>
      <c r="G256" s="29" t="str">
        <f t="array" ref="G256">IF(ISBLANK(A256), "", IF(ISERROR(MATCH(INDEX('Filtered Blueprints'!S$3:T5963, MATCH(CONCATENATE(A256, " Blueprint"), 'Filtered Blueprints'!T$3:T5963, 0), 1), 'Filtered Blueprints'!M$3:M5963, 0)), "Catch ❌", "Catch ✔️ "))</f>
        <v/>
      </c>
      <c r="H256" s="21" t="str">
        <f t="array" ref="H256">IF(ISBLANK(A256), "", IF(ISERROR(MATCH(INDEX('Filtered Blueprints'!H$3:I5963, MATCH(CONCATENATE(A256, " Blueprint"), 'Filtered Blueprints'!I$3:I5963, 0), 1), 'Filtered Blueprints'!B$3:B5963, 0)), "Impass ❌", "Impass ✔️ "))</f>
        <v/>
      </c>
      <c r="I256" s="26"/>
      <c r="J256" s="27"/>
    </row>
    <row r="257">
      <c r="A257" s="17"/>
      <c r="B257" s="18" t="s">
        <v>165</v>
      </c>
      <c r="C257" s="18" t="s">
        <v>165</v>
      </c>
      <c r="D257" s="19" t="s">
        <v>165</v>
      </c>
      <c r="E257" s="20" t="s">
        <v>165</v>
      </c>
      <c r="F257" s="21" t="str">
        <f>IF(ISBLANK(A257), "", IFERROR(IF(VLOOKUP(CONCATENATE(A257, " Blueprint"),'Filtered Blueprints'!T$3:U5963, 2, FALSE) &gt;= C257, "Surplus ✔️", "Shortage ❌"), "Shortage ❌"))</f>
        <v/>
      </c>
      <c r="G257" s="29" t="str">
        <f t="array" ref="G257">IF(ISBLANK(A257), "", IF(ISERROR(MATCH(INDEX('Filtered Blueprints'!S$3:T5963, MATCH(CONCATENATE(A257, " Blueprint"), 'Filtered Blueprints'!T$3:T5963, 0), 1), 'Filtered Blueprints'!M$3:M5963, 0)), "Catch ❌", "Catch ✔️ "))</f>
        <v/>
      </c>
      <c r="H257" s="21" t="str">
        <f t="array" ref="H257">IF(ISBLANK(A257), "", IF(ISERROR(MATCH(INDEX('Filtered Blueprints'!H$3:I5963, MATCH(CONCATENATE(A257, " Blueprint"), 'Filtered Blueprints'!I$3:I5963, 0), 1), 'Filtered Blueprints'!B$3:B5963, 0)), "Impass ❌", "Impass ✔️ "))</f>
        <v/>
      </c>
      <c r="I257" s="26"/>
      <c r="J257" s="27"/>
    </row>
    <row r="258">
      <c r="A258" s="17"/>
      <c r="B258" s="18" t="s">
        <v>165</v>
      </c>
      <c r="C258" s="18" t="s">
        <v>165</v>
      </c>
      <c r="D258" s="19" t="s">
        <v>165</v>
      </c>
      <c r="E258" s="20" t="s">
        <v>165</v>
      </c>
      <c r="F258" s="21" t="str">
        <f>IF(ISBLANK(A258), "", IFERROR(IF(VLOOKUP(CONCATENATE(A258, " Blueprint"),'Filtered Blueprints'!T$3:U5963, 2, FALSE) &gt;= C258, "Surplus ✔️", "Shortage ❌"), "Shortage ❌"))</f>
        <v/>
      </c>
      <c r="G258" s="29" t="str">
        <f t="array" ref="G258">IF(ISBLANK(A258), "", IF(ISERROR(MATCH(INDEX('Filtered Blueprints'!S$3:T5963, MATCH(CONCATENATE(A258, " Blueprint"), 'Filtered Blueprints'!T$3:T5963, 0), 1), 'Filtered Blueprints'!M$3:M5963, 0)), "Catch ❌", "Catch ✔️ "))</f>
        <v/>
      </c>
      <c r="H258" s="21" t="str">
        <f t="array" ref="H258">IF(ISBLANK(A258), "", IF(ISERROR(MATCH(INDEX('Filtered Blueprints'!H$3:I5963, MATCH(CONCATENATE(A258, " Blueprint"), 'Filtered Blueprints'!I$3:I5963, 0), 1), 'Filtered Blueprints'!B$3:B5963, 0)), "Impass ❌", "Impass ✔️ "))</f>
        <v/>
      </c>
      <c r="I258" s="26"/>
      <c r="J258" s="27"/>
    </row>
    <row r="259">
      <c r="A259" s="17"/>
      <c r="B259" s="18" t="s">
        <v>165</v>
      </c>
      <c r="C259" s="18" t="s">
        <v>165</v>
      </c>
      <c r="D259" s="19" t="s">
        <v>165</v>
      </c>
      <c r="E259" s="20" t="s">
        <v>165</v>
      </c>
      <c r="F259" s="21" t="str">
        <f>IF(ISBLANK(A259), "", IFERROR(IF(VLOOKUP(CONCATENATE(A259, " Blueprint"),'Filtered Blueprints'!T$3:U5963, 2, FALSE) &gt;= C259, "Surplus ✔️", "Shortage ❌"), "Shortage ❌"))</f>
        <v/>
      </c>
      <c r="G259" s="29" t="str">
        <f t="array" ref="G259">IF(ISBLANK(A259), "", IF(ISERROR(MATCH(INDEX('Filtered Blueprints'!S$3:T5963, MATCH(CONCATENATE(A259, " Blueprint"), 'Filtered Blueprints'!T$3:T5963, 0), 1), 'Filtered Blueprints'!M$3:M5963, 0)), "Catch ❌", "Catch ✔️ "))</f>
        <v/>
      </c>
      <c r="H259" s="21" t="str">
        <f t="array" ref="H259">IF(ISBLANK(A259), "", IF(ISERROR(MATCH(INDEX('Filtered Blueprints'!H$3:I5963, MATCH(CONCATENATE(A259, " Blueprint"), 'Filtered Blueprints'!I$3:I5963, 0), 1), 'Filtered Blueprints'!B$3:B5963, 0)), "Impass ❌", "Impass ✔️ "))</f>
        <v/>
      </c>
      <c r="I259" s="26"/>
      <c r="J259" s="27"/>
    </row>
    <row r="260">
      <c r="A260" s="17"/>
      <c r="B260" s="18" t="s">
        <v>165</v>
      </c>
      <c r="C260" s="18" t="s">
        <v>165</v>
      </c>
      <c r="D260" s="19" t="s">
        <v>165</v>
      </c>
      <c r="E260" s="20" t="s">
        <v>165</v>
      </c>
      <c r="F260" s="21" t="str">
        <f>IF(ISBLANK(A260), "", IFERROR(IF(VLOOKUP(CONCATENATE(A260, " Blueprint"),'Filtered Blueprints'!T$3:U5963, 2, FALSE) &gt;= C260, "Surplus ✔️", "Shortage ❌"), "Shortage ❌"))</f>
        <v/>
      </c>
      <c r="G260" s="29" t="str">
        <f t="array" ref="G260">IF(ISBLANK(A260), "", IF(ISERROR(MATCH(INDEX('Filtered Blueprints'!S$3:T5963, MATCH(CONCATENATE(A260, " Blueprint"), 'Filtered Blueprints'!T$3:T5963, 0), 1), 'Filtered Blueprints'!M$3:M5963, 0)), "Catch ❌", "Catch ✔️ "))</f>
        <v/>
      </c>
      <c r="H260" s="21" t="str">
        <f t="array" ref="H260">IF(ISBLANK(A260), "", IF(ISERROR(MATCH(INDEX('Filtered Blueprints'!H$3:I5963, MATCH(CONCATENATE(A260, " Blueprint"), 'Filtered Blueprints'!I$3:I5963, 0), 1), 'Filtered Blueprints'!B$3:B5963, 0)), "Impass ❌", "Impass ✔️ "))</f>
        <v/>
      </c>
      <c r="I260" s="26"/>
      <c r="J260" s="27"/>
    </row>
    <row r="261">
      <c r="A261" s="17"/>
      <c r="B261" s="18" t="s">
        <v>165</v>
      </c>
      <c r="C261" s="18" t="s">
        <v>165</v>
      </c>
      <c r="D261" s="19" t="s">
        <v>165</v>
      </c>
      <c r="E261" s="20" t="s">
        <v>165</v>
      </c>
      <c r="F261" s="21" t="str">
        <f>IF(ISBLANK(A261), "", IFERROR(IF(VLOOKUP(CONCATENATE(A261, " Blueprint"),'Filtered Blueprints'!T$3:U5963, 2, FALSE) &gt;= C261, "Surplus ✔️", "Shortage ❌"), "Shortage ❌"))</f>
        <v/>
      </c>
      <c r="G261" s="29" t="str">
        <f t="array" ref="G261">IF(ISBLANK(A261), "", IF(ISERROR(MATCH(INDEX('Filtered Blueprints'!S$3:T5963, MATCH(CONCATENATE(A261, " Blueprint"), 'Filtered Blueprints'!T$3:T5963, 0), 1), 'Filtered Blueprints'!M$3:M5963, 0)), "Catch ❌", "Catch ✔️ "))</f>
        <v/>
      </c>
      <c r="H261" s="21" t="str">
        <f t="array" ref="H261">IF(ISBLANK(A261), "", IF(ISERROR(MATCH(INDEX('Filtered Blueprints'!H$3:I5963, MATCH(CONCATENATE(A261, " Blueprint"), 'Filtered Blueprints'!I$3:I5963, 0), 1), 'Filtered Blueprints'!B$3:B5963, 0)), "Impass ❌", "Impass ✔️ "))</f>
        <v/>
      </c>
      <c r="I261" s="26"/>
      <c r="J261" s="27"/>
    </row>
    <row r="262">
      <c r="A262" s="17"/>
      <c r="B262" s="18" t="s">
        <v>165</v>
      </c>
      <c r="C262" s="18" t="s">
        <v>165</v>
      </c>
      <c r="D262" s="19" t="s">
        <v>165</v>
      </c>
      <c r="E262" s="20" t="s">
        <v>165</v>
      </c>
      <c r="F262" s="21" t="str">
        <f>IF(ISBLANK(A262), "", IFERROR(IF(VLOOKUP(CONCATENATE(A262, " Blueprint"),'Filtered Blueprints'!T$3:U5963, 2, FALSE) &gt;= C262, "Surplus ✔️", "Shortage ❌"), "Shortage ❌"))</f>
        <v/>
      </c>
      <c r="G262" s="29" t="str">
        <f t="array" ref="G262">IF(ISBLANK(A262), "", IF(ISERROR(MATCH(INDEX('Filtered Blueprints'!S$3:T5963, MATCH(CONCATENATE(A262, " Blueprint"), 'Filtered Blueprints'!T$3:T5963, 0), 1), 'Filtered Blueprints'!M$3:M5963, 0)), "Catch ❌", "Catch ✔️ "))</f>
        <v/>
      </c>
      <c r="H262" s="21" t="str">
        <f t="array" ref="H262">IF(ISBLANK(A262), "", IF(ISERROR(MATCH(INDEX('Filtered Blueprints'!H$3:I5963, MATCH(CONCATENATE(A262, " Blueprint"), 'Filtered Blueprints'!I$3:I5963, 0), 1), 'Filtered Blueprints'!B$3:B5963, 0)), "Impass ❌", "Impass ✔️ "))</f>
        <v/>
      </c>
      <c r="I262" s="26"/>
      <c r="J262" s="27"/>
    </row>
    <row r="263">
      <c r="A263" s="17"/>
      <c r="B263" s="18" t="s">
        <v>165</v>
      </c>
      <c r="C263" s="18" t="s">
        <v>165</v>
      </c>
      <c r="D263" s="19" t="s">
        <v>165</v>
      </c>
      <c r="E263" s="20" t="s">
        <v>165</v>
      </c>
      <c r="F263" s="21" t="str">
        <f>IF(ISBLANK(A263), "", IFERROR(IF(VLOOKUP(CONCATENATE(A263, " Blueprint"),'Filtered Blueprints'!T$3:U5963, 2, FALSE) &gt;= C263, "Surplus ✔️", "Shortage ❌"), "Shortage ❌"))</f>
        <v/>
      </c>
      <c r="G263" s="29" t="str">
        <f t="array" ref="G263">IF(ISBLANK(A263), "", IF(ISERROR(MATCH(INDEX('Filtered Blueprints'!S$3:T5963, MATCH(CONCATENATE(A263, " Blueprint"), 'Filtered Blueprints'!T$3:T5963, 0), 1), 'Filtered Blueprints'!M$3:M5963, 0)), "Catch ❌", "Catch ✔️ "))</f>
        <v/>
      </c>
      <c r="H263" s="21" t="str">
        <f t="array" ref="H263">IF(ISBLANK(A263), "", IF(ISERROR(MATCH(INDEX('Filtered Blueprints'!H$3:I5963, MATCH(CONCATENATE(A263, " Blueprint"), 'Filtered Blueprints'!I$3:I5963, 0), 1), 'Filtered Blueprints'!B$3:B5963, 0)), "Impass ❌", "Impass ✔️ "))</f>
        <v/>
      </c>
      <c r="I263" s="26"/>
      <c r="J263" s="27"/>
    </row>
    <row r="264">
      <c r="A264" s="17"/>
      <c r="B264" s="18" t="s">
        <v>165</v>
      </c>
      <c r="C264" s="18" t="s">
        <v>165</v>
      </c>
      <c r="D264" s="19" t="s">
        <v>165</v>
      </c>
      <c r="E264" s="20" t="s">
        <v>165</v>
      </c>
      <c r="F264" s="21" t="str">
        <f>IF(ISBLANK(A264), "", IFERROR(IF(VLOOKUP(CONCATENATE(A264, " Blueprint"),'Filtered Blueprints'!T$3:U5963, 2, FALSE) &gt;= C264, "Surplus ✔️", "Shortage ❌"), "Shortage ❌"))</f>
        <v/>
      </c>
      <c r="G264" s="29" t="str">
        <f t="array" ref="G264">IF(ISBLANK(A264), "", IF(ISERROR(MATCH(INDEX('Filtered Blueprints'!S$3:T5963, MATCH(CONCATENATE(A264, " Blueprint"), 'Filtered Blueprints'!T$3:T5963, 0), 1), 'Filtered Blueprints'!M$3:M5963, 0)), "Catch ❌", "Catch ✔️ "))</f>
        <v/>
      </c>
      <c r="H264" s="21" t="str">
        <f t="array" ref="H264">IF(ISBLANK(A264), "", IF(ISERROR(MATCH(INDEX('Filtered Blueprints'!H$3:I5963, MATCH(CONCATENATE(A264, " Blueprint"), 'Filtered Blueprints'!I$3:I5963, 0), 1), 'Filtered Blueprints'!B$3:B5963, 0)), "Impass ❌", "Impass ✔️ "))</f>
        <v/>
      </c>
      <c r="I264" s="26"/>
      <c r="J264" s="27"/>
    </row>
    <row r="265">
      <c r="A265" s="17"/>
      <c r="B265" s="18" t="s">
        <v>165</v>
      </c>
      <c r="C265" s="18" t="s">
        <v>165</v>
      </c>
      <c r="D265" s="19" t="s">
        <v>165</v>
      </c>
      <c r="E265" s="20" t="s">
        <v>165</v>
      </c>
      <c r="F265" s="21" t="str">
        <f>IF(ISBLANK(A265), "", IFERROR(IF(VLOOKUP(CONCATENATE(A265, " Blueprint"),'Filtered Blueprints'!T$3:U5963, 2, FALSE) &gt;= C265, "Surplus ✔️", "Shortage ❌"), "Shortage ❌"))</f>
        <v/>
      </c>
      <c r="G265" s="29" t="str">
        <f t="array" ref="G265">IF(ISBLANK(A265), "", IF(ISERROR(MATCH(INDEX('Filtered Blueprints'!S$3:T5963, MATCH(CONCATENATE(A265, " Blueprint"), 'Filtered Blueprints'!T$3:T5963, 0), 1), 'Filtered Blueprints'!M$3:M5963, 0)), "Catch ❌", "Catch ✔️ "))</f>
        <v/>
      </c>
      <c r="H265" s="21" t="str">
        <f t="array" ref="H265">IF(ISBLANK(A265), "", IF(ISERROR(MATCH(INDEX('Filtered Blueprints'!H$3:I5963, MATCH(CONCATENATE(A265, " Blueprint"), 'Filtered Blueprints'!I$3:I5963, 0), 1), 'Filtered Blueprints'!B$3:B5963, 0)), "Impass ❌", "Impass ✔️ "))</f>
        <v/>
      </c>
      <c r="I265" s="26"/>
      <c r="J265" s="27"/>
    </row>
    <row r="266">
      <c r="A266" s="17"/>
      <c r="B266" s="18" t="s">
        <v>165</v>
      </c>
      <c r="C266" s="18" t="s">
        <v>165</v>
      </c>
      <c r="D266" s="19" t="s">
        <v>165</v>
      </c>
      <c r="E266" s="20" t="s">
        <v>165</v>
      </c>
      <c r="F266" s="21" t="str">
        <f>IF(ISBLANK(A266), "", IFERROR(IF(VLOOKUP(CONCATENATE(A266, " Blueprint"),'Filtered Blueprints'!T$3:U5963, 2, FALSE) &gt;= C266, "Surplus ✔️", "Shortage ❌"), "Shortage ❌"))</f>
        <v/>
      </c>
      <c r="G266" s="29" t="str">
        <f t="array" ref="G266">IF(ISBLANK(A266), "", IF(ISERROR(MATCH(INDEX('Filtered Blueprints'!S$3:T5963, MATCH(CONCATENATE(A266, " Blueprint"), 'Filtered Blueprints'!T$3:T5963, 0), 1), 'Filtered Blueprints'!M$3:M5963, 0)), "Catch ❌", "Catch ✔️ "))</f>
        <v/>
      </c>
      <c r="H266" s="21" t="str">
        <f t="array" ref="H266">IF(ISBLANK(A266), "", IF(ISERROR(MATCH(INDEX('Filtered Blueprints'!H$3:I5963, MATCH(CONCATENATE(A266, " Blueprint"), 'Filtered Blueprints'!I$3:I5963, 0), 1), 'Filtered Blueprints'!B$3:B5963, 0)), "Impass ❌", "Impass ✔️ "))</f>
        <v/>
      </c>
      <c r="I266" s="26"/>
      <c r="J266" s="27"/>
    </row>
    <row r="267">
      <c r="A267" s="17"/>
      <c r="B267" s="18" t="s">
        <v>165</v>
      </c>
      <c r="C267" s="18" t="s">
        <v>165</v>
      </c>
      <c r="D267" s="19" t="s">
        <v>165</v>
      </c>
      <c r="E267" s="20" t="s">
        <v>165</v>
      </c>
      <c r="F267" s="21" t="str">
        <f>IF(ISBLANK(A267), "", IFERROR(IF(VLOOKUP(CONCATENATE(A267, " Blueprint"),'Filtered Blueprints'!T$3:U5963, 2, FALSE) &gt;= C267, "Surplus ✔️", "Shortage ❌"), "Shortage ❌"))</f>
        <v/>
      </c>
      <c r="G267" s="29" t="str">
        <f t="array" ref="G267">IF(ISBLANK(A267), "", IF(ISERROR(MATCH(INDEX('Filtered Blueprints'!S$3:T5963, MATCH(CONCATENATE(A267, " Blueprint"), 'Filtered Blueprints'!T$3:T5963, 0), 1), 'Filtered Blueprints'!M$3:M5963, 0)), "Catch ❌", "Catch ✔️ "))</f>
        <v/>
      </c>
      <c r="H267" s="21" t="str">
        <f t="array" ref="H267">IF(ISBLANK(A267), "", IF(ISERROR(MATCH(INDEX('Filtered Blueprints'!H$3:I5963, MATCH(CONCATENATE(A267, " Blueprint"), 'Filtered Blueprints'!I$3:I5963, 0), 1), 'Filtered Blueprints'!B$3:B5963, 0)), "Impass ❌", "Impass ✔️ "))</f>
        <v/>
      </c>
      <c r="I267" s="26"/>
      <c r="J267" s="27"/>
    </row>
    <row r="268">
      <c r="A268" s="17"/>
      <c r="B268" s="18" t="s">
        <v>165</v>
      </c>
      <c r="C268" s="18" t="s">
        <v>165</v>
      </c>
      <c r="D268" s="19" t="s">
        <v>165</v>
      </c>
      <c r="E268" s="20" t="s">
        <v>165</v>
      </c>
      <c r="F268" s="21" t="str">
        <f>IF(ISBLANK(A268), "", IFERROR(IF(VLOOKUP(CONCATENATE(A268, " Blueprint"),'Filtered Blueprints'!T$3:U5963, 2, FALSE) &gt;= C268, "Surplus ✔️", "Shortage ❌"), "Shortage ❌"))</f>
        <v/>
      </c>
      <c r="G268" s="29" t="str">
        <f t="array" ref="G268">IF(ISBLANK(A268), "", IF(ISERROR(MATCH(INDEX('Filtered Blueprints'!S$3:T5963, MATCH(CONCATENATE(A268, " Blueprint"), 'Filtered Blueprints'!T$3:T5963, 0), 1), 'Filtered Blueprints'!M$3:M5963, 0)), "Catch ❌", "Catch ✔️ "))</f>
        <v/>
      </c>
      <c r="H268" s="21" t="str">
        <f t="array" ref="H268">IF(ISBLANK(A268), "", IF(ISERROR(MATCH(INDEX('Filtered Blueprints'!H$3:I5963, MATCH(CONCATENATE(A268, " Blueprint"), 'Filtered Blueprints'!I$3:I5963, 0), 1), 'Filtered Blueprints'!B$3:B5963, 0)), "Impass ❌", "Impass ✔️ "))</f>
        <v/>
      </c>
      <c r="I268" s="26"/>
      <c r="J268" s="27"/>
    </row>
    <row r="269">
      <c r="A269" s="17"/>
      <c r="B269" s="18" t="s">
        <v>165</v>
      </c>
      <c r="C269" s="18" t="s">
        <v>165</v>
      </c>
      <c r="D269" s="19" t="s">
        <v>165</v>
      </c>
      <c r="E269" s="20" t="s">
        <v>165</v>
      </c>
      <c r="F269" s="21" t="str">
        <f>IF(ISBLANK(A269), "", IFERROR(IF(VLOOKUP(CONCATENATE(A269, " Blueprint"),'Filtered Blueprints'!T$3:U5963, 2, FALSE) &gt;= C269, "Surplus ✔️", "Shortage ❌"), "Shortage ❌"))</f>
        <v/>
      </c>
      <c r="G269" s="29" t="str">
        <f t="array" ref="G269">IF(ISBLANK(A269), "", IF(ISERROR(MATCH(INDEX('Filtered Blueprints'!S$3:T5963, MATCH(CONCATENATE(A269, " Blueprint"), 'Filtered Blueprints'!T$3:T5963, 0), 1), 'Filtered Blueprints'!M$3:M5963, 0)), "Catch ❌", "Catch ✔️ "))</f>
        <v/>
      </c>
      <c r="H269" s="21" t="str">
        <f t="array" ref="H269">IF(ISBLANK(A269), "", IF(ISERROR(MATCH(INDEX('Filtered Blueprints'!H$3:I5963, MATCH(CONCATENATE(A269, " Blueprint"), 'Filtered Blueprints'!I$3:I5963, 0), 1), 'Filtered Blueprints'!B$3:B5963, 0)), "Impass ❌", "Impass ✔️ "))</f>
        <v/>
      </c>
      <c r="I269" s="26"/>
      <c r="J269" s="27"/>
    </row>
    <row r="270">
      <c r="A270" s="17"/>
      <c r="B270" s="18" t="s">
        <v>165</v>
      </c>
      <c r="C270" s="18" t="s">
        <v>165</v>
      </c>
      <c r="D270" s="19" t="s">
        <v>165</v>
      </c>
      <c r="E270" s="20" t="s">
        <v>165</v>
      </c>
      <c r="F270" s="21" t="str">
        <f>IF(ISBLANK(A270), "", IFERROR(IF(VLOOKUP(CONCATENATE(A270, " Blueprint"),'Filtered Blueprints'!T$3:U5963, 2, FALSE) &gt;= C270, "Surplus ✔️", "Shortage ❌"), "Shortage ❌"))</f>
        <v/>
      </c>
      <c r="G270" s="29" t="str">
        <f t="array" ref="G270">IF(ISBLANK(A270), "", IF(ISERROR(MATCH(INDEX('Filtered Blueprints'!S$3:T5963, MATCH(CONCATENATE(A270, " Blueprint"), 'Filtered Blueprints'!T$3:T5963, 0), 1), 'Filtered Blueprints'!M$3:M5963, 0)), "Catch ❌", "Catch ✔️ "))</f>
        <v/>
      </c>
      <c r="H270" s="21" t="str">
        <f t="array" ref="H270">IF(ISBLANK(A270), "", IF(ISERROR(MATCH(INDEX('Filtered Blueprints'!H$3:I5963, MATCH(CONCATENATE(A270, " Blueprint"), 'Filtered Blueprints'!I$3:I5963, 0), 1), 'Filtered Blueprints'!B$3:B5963, 0)), "Impass ❌", "Impass ✔️ "))</f>
        <v/>
      </c>
      <c r="I270" s="26"/>
      <c r="J270" s="27"/>
    </row>
    <row r="271">
      <c r="A271" s="17"/>
      <c r="B271" s="18" t="s">
        <v>165</v>
      </c>
      <c r="C271" s="18" t="s">
        <v>165</v>
      </c>
      <c r="D271" s="19" t="s">
        <v>165</v>
      </c>
      <c r="E271" s="20" t="s">
        <v>165</v>
      </c>
      <c r="F271" s="21" t="str">
        <f>IF(ISBLANK(A271), "", IFERROR(IF(VLOOKUP(CONCATENATE(A271, " Blueprint"),'Filtered Blueprints'!T$3:U5963, 2, FALSE) &gt;= C271, "Surplus ✔️", "Shortage ❌"), "Shortage ❌"))</f>
        <v/>
      </c>
      <c r="G271" s="29" t="str">
        <f t="array" ref="G271">IF(ISBLANK(A271), "", IF(ISERROR(MATCH(INDEX('Filtered Blueprints'!S$3:T5963, MATCH(CONCATENATE(A271, " Blueprint"), 'Filtered Blueprints'!T$3:T5963, 0), 1), 'Filtered Blueprints'!M$3:M5963, 0)), "Catch ❌", "Catch ✔️ "))</f>
        <v/>
      </c>
      <c r="H271" s="21" t="str">
        <f t="array" ref="H271">IF(ISBLANK(A271), "", IF(ISERROR(MATCH(INDEX('Filtered Blueprints'!H$3:I5963, MATCH(CONCATENATE(A271, " Blueprint"), 'Filtered Blueprints'!I$3:I5963, 0), 1), 'Filtered Blueprints'!B$3:B5963, 0)), "Impass ❌", "Impass ✔️ "))</f>
        <v/>
      </c>
      <c r="I271" s="26"/>
      <c r="J271" s="27"/>
    </row>
    <row r="272">
      <c r="A272" s="17"/>
      <c r="B272" s="18" t="s">
        <v>165</v>
      </c>
      <c r="C272" s="18" t="s">
        <v>165</v>
      </c>
      <c r="D272" s="19" t="s">
        <v>165</v>
      </c>
      <c r="E272" s="20" t="s">
        <v>165</v>
      </c>
      <c r="F272" s="21" t="str">
        <f>IF(ISBLANK(A272), "", IFERROR(IF(VLOOKUP(CONCATENATE(A272, " Blueprint"),'Filtered Blueprints'!T$3:U5963, 2, FALSE) &gt;= C272, "Surplus ✔️", "Shortage ❌"), "Shortage ❌"))</f>
        <v/>
      </c>
      <c r="G272" s="29" t="str">
        <f t="array" ref="G272">IF(ISBLANK(A272), "", IF(ISERROR(MATCH(INDEX('Filtered Blueprints'!S$3:T5963, MATCH(CONCATENATE(A272, " Blueprint"), 'Filtered Blueprints'!T$3:T5963, 0), 1), 'Filtered Blueprints'!M$3:M5963, 0)), "Catch ❌", "Catch ✔️ "))</f>
        <v/>
      </c>
      <c r="H272" s="21" t="str">
        <f t="array" ref="H272">IF(ISBLANK(A272), "", IF(ISERROR(MATCH(INDEX('Filtered Blueprints'!H$3:I5963, MATCH(CONCATENATE(A272, " Blueprint"), 'Filtered Blueprints'!I$3:I5963, 0), 1), 'Filtered Blueprints'!B$3:B5963, 0)), "Impass ❌", "Impass ✔️ "))</f>
        <v/>
      </c>
      <c r="I272" s="26"/>
      <c r="J272" s="27"/>
    </row>
    <row r="273">
      <c r="A273" s="17"/>
      <c r="B273" s="18" t="s">
        <v>165</v>
      </c>
      <c r="C273" s="18" t="s">
        <v>165</v>
      </c>
      <c r="D273" s="19" t="s">
        <v>165</v>
      </c>
      <c r="E273" s="20" t="s">
        <v>165</v>
      </c>
      <c r="F273" s="21" t="str">
        <f>IF(ISBLANK(A273), "", IFERROR(IF(VLOOKUP(CONCATENATE(A273, " Blueprint"),'Filtered Blueprints'!T$3:U5963, 2, FALSE) &gt;= C273, "Surplus ✔️", "Shortage ❌"), "Shortage ❌"))</f>
        <v/>
      </c>
      <c r="G273" s="29" t="str">
        <f t="array" ref="G273">IF(ISBLANK(A273), "", IF(ISERROR(MATCH(INDEX('Filtered Blueprints'!S$3:T5963, MATCH(CONCATENATE(A273, " Blueprint"), 'Filtered Blueprints'!T$3:T5963, 0), 1), 'Filtered Blueprints'!M$3:M5963, 0)), "Catch ❌", "Catch ✔️ "))</f>
        <v/>
      </c>
      <c r="H273" s="21" t="str">
        <f t="array" ref="H273">IF(ISBLANK(A273), "", IF(ISERROR(MATCH(INDEX('Filtered Blueprints'!H$3:I5963, MATCH(CONCATENATE(A273, " Blueprint"), 'Filtered Blueprints'!I$3:I5963, 0), 1), 'Filtered Blueprints'!B$3:B5963, 0)), "Impass ❌", "Impass ✔️ "))</f>
        <v/>
      </c>
      <c r="I273" s="26"/>
      <c r="J273" s="27"/>
    </row>
    <row r="274">
      <c r="A274" s="17"/>
      <c r="B274" s="18" t="s">
        <v>165</v>
      </c>
      <c r="C274" s="18" t="s">
        <v>165</v>
      </c>
      <c r="D274" s="19" t="s">
        <v>165</v>
      </c>
      <c r="E274" s="20" t="s">
        <v>165</v>
      </c>
      <c r="F274" s="21" t="str">
        <f>IF(ISBLANK(A274), "", IFERROR(IF(VLOOKUP(CONCATENATE(A274, " Blueprint"),'Filtered Blueprints'!T$3:U5963, 2, FALSE) &gt;= C274, "Surplus ✔️", "Shortage ❌"), "Shortage ❌"))</f>
        <v/>
      </c>
      <c r="G274" s="29" t="str">
        <f t="array" ref="G274">IF(ISBLANK(A274), "", IF(ISERROR(MATCH(INDEX('Filtered Blueprints'!S$3:T5963, MATCH(CONCATENATE(A274, " Blueprint"), 'Filtered Blueprints'!T$3:T5963, 0), 1), 'Filtered Blueprints'!M$3:M5963, 0)), "Catch ❌", "Catch ✔️ "))</f>
        <v/>
      </c>
      <c r="H274" s="21" t="str">
        <f t="array" ref="H274">IF(ISBLANK(A274), "", IF(ISERROR(MATCH(INDEX('Filtered Blueprints'!H$3:I5963, MATCH(CONCATENATE(A274, " Blueprint"), 'Filtered Blueprints'!I$3:I5963, 0), 1), 'Filtered Blueprints'!B$3:B5963, 0)), "Impass ❌", "Impass ✔️ "))</f>
        <v/>
      </c>
      <c r="I274" s="26"/>
      <c r="J274" s="27"/>
    </row>
    <row r="275">
      <c r="A275" s="17"/>
      <c r="B275" s="18" t="s">
        <v>165</v>
      </c>
      <c r="C275" s="18" t="s">
        <v>165</v>
      </c>
      <c r="D275" s="19" t="s">
        <v>165</v>
      </c>
      <c r="E275" s="20" t="s">
        <v>165</v>
      </c>
      <c r="F275" s="21" t="str">
        <f>IF(ISBLANK(A275), "", IFERROR(IF(VLOOKUP(CONCATENATE(A275, " Blueprint"),'Filtered Blueprints'!T$3:U5963, 2, FALSE) &gt;= C275, "Surplus ✔️", "Shortage ❌"), "Shortage ❌"))</f>
        <v/>
      </c>
      <c r="G275" s="29" t="str">
        <f t="array" ref="G275">IF(ISBLANK(A275), "", IF(ISERROR(MATCH(INDEX('Filtered Blueprints'!S$3:T5963, MATCH(CONCATENATE(A275, " Blueprint"), 'Filtered Blueprints'!T$3:T5963, 0), 1), 'Filtered Blueprints'!M$3:M5963, 0)), "Catch ❌", "Catch ✔️ "))</f>
        <v/>
      </c>
      <c r="H275" s="21" t="str">
        <f t="array" ref="H275">IF(ISBLANK(A275), "", IF(ISERROR(MATCH(INDEX('Filtered Blueprints'!H$3:I5963, MATCH(CONCATENATE(A275, " Blueprint"), 'Filtered Blueprints'!I$3:I5963, 0), 1), 'Filtered Blueprints'!B$3:B5963, 0)), "Impass ❌", "Impass ✔️ "))</f>
        <v/>
      </c>
      <c r="I275" s="26"/>
      <c r="J275" s="27"/>
    </row>
    <row r="276">
      <c r="A276" s="17"/>
      <c r="B276" s="18" t="s">
        <v>165</v>
      </c>
      <c r="C276" s="18" t="s">
        <v>165</v>
      </c>
      <c r="D276" s="19" t="s">
        <v>165</v>
      </c>
      <c r="E276" s="20" t="s">
        <v>165</v>
      </c>
      <c r="F276" s="21" t="str">
        <f>IF(ISBLANK(A276), "", IFERROR(IF(VLOOKUP(CONCATENATE(A276, " Blueprint"),'Filtered Blueprints'!T$3:U5963, 2, FALSE) &gt;= C276, "Surplus ✔️", "Shortage ❌"), "Shortage ❌"))</f>
        <v/>
      </c>
      <c r="G276" s="29" t="str">
        <f t="array" ref="G276">IF(ISBLANK(A276), "", IF(ISERROR(MATCH(INDEX('Filtered Blueprints'!S$3:T5963, MATCH(CONCATENATE(A276, " Blueprint"), 'Filtered Blueprints'!T$3:T5963, 0), 1), 'Filtered Blueprints'!M$3:M5963, 0)), "Catch ❌", "Catch ✔️ "))</f>
        <v/>
      </c>
      <c r="H276" s="21" t="str">
        <f t="array" ref="H276">IF(ISBLANK(A276), "", IF(ISERROR(MATCH(INDEX('Filtered Blueprints'!H$3:I5963, MATCH(CONCATENATE(A276, " Blueprint"), 'Filtered Blueprints'!I$3:I5963, 0), 1), 'Filtered Blueprints'!B$3:B5963, 0)), "Impass ❌", "Impass ✔️ "))</f>
        <v/>
      </c>
      <c r="I276" s="26"/>
      <c r="J276" s="27"/>
    </row>
    <row r="277">
      <c r="A277" s="17"/>
      <c r="B277" s="18" t="s">
        <v>165</v>
      </c>
      <c r="C277" s="18" t="s">
        <v>165</v>
      </c>
      <c r="D277" s="19" t="s">
        <v>165</v>
      </c>
      <c r="E277" s="20" t="s">
        <v>165</v>
      </c>
      <c r="F277" s="21" t="str">
        <f>IF(ISBLANK(A277), "", IFERROR(IF(VLOOKUP(CONCATENATE(A277, " Blueprint"),'Filtered Blueprints'!T$3:U5963, 2, FALSE) &gt;= C277, "Surplus ✔️", "Shortage ❌"), "Shortage ❌"))</f>
        <v/>
      </c>
      <c r="G277" s="29" t="str">
        <f t="array" ref="G277">IF(ISBLANK(A277), "", IF(ISERROR(MATCH(INDEX('Filtered Blueprints'!S$3:T5963, MATCH(CONCATENATE(A277, " Blueprint"), 'Filtered Blueprints'!T$3:T5963, 0), 1), 'Filtered Blueprints'!M$3:M5963, 0)), "Catch ❌", "Catch ✔️ "))</f>
        <v/>
      </c>
      <c r="H277" s="21" t="str">
        <f t="array" ref="H277">IF(ISBLANK(A277), "", IF(ISERROR(MATCH(INDEX('Filtered Blueprints'!H$3:I5963, MATCH(CONCATENATE(A277, " Blueprint"), 'Filtered Blueprints'!I$3:I5963, 0), 1), 'Filtered Blueprints'!B$3:B5963, 0)), "Impass ❌", "Impass ✔️ "))</f>
        <v/>
      </c>
      <c r="I277" s="26"/>
      <c r="J277" s="27"/>
    </row>
    <row r="278">
      <c r="A278" s="17"/>
      <c r="B278" s="18" t="s">
        <v>165</v>
      </c>
      <c r="C278" s="18" t="s">
        <v>165</v>
      </c>
      <c r="D278" s="19" t="s">
        <v>165</v>
      </c>
      <c r="E278" s="20" t="s">
        <v>165</v>
      </c>
      <c r="F278" s="21" t="str">
        <f>IF(ISBLANK(A278), "", IFERROR(IF(VLOOKUP(CONCATENATE(A278, " Blueprint"),'Filtered Blueprints'!T$3:U5963, 2, FALSE) &gt;= C278, "Surplus ✔️", "Shortage ❌"), "Shortage ❌"))</f>
        <v/>
      </c>
      <c r="G278" s="29" t="str">
        <f t="array" ref="G278">IF(ISBLANK(A278), "", IF(ISERROR(MATCH(INDEX('Filtered Blueprints'!S$3:T5963, MATCH(CONCATENATE(A278, " Blueprint"), 'Filtered Blueprints'!T$3:T5963, 0), 1), 'Filtered Blueprints'!M$3:M5963, 0)), "Catch ❌", "Catch ✔️ "))</f>
        <v/>
      </c>
      <c r="H278" s="21" t="str">
        <f t="array" ref="H278">IF(ISBLANK(A278), "", IF(ISERROR(MATCH(INDEX('Filtered Blueprints'!H$3:I5963, MATCH(CONCATENATE(A278, " Blueprint"), 'Filtered Blueprints'!I$3:I5963, 0), 1), 'Filtered Blueprints'!B$3:B5963, 0)), "Impass ❌", "Impass ✔️ "))</f>
        <v/>
      </c>
      <c r="I278" s="26"/>
      <c r="J278" s="27"/>
    </row>
    <row r="279">
      <c r="A279" s="17"/>
      <c r="B279" s="18" t="s">
        <v>165</v>
      </c>
      <c r="C279" s="18" t="s">
        <v>165</v>
      </c>
      <c r="D279" s="19" t="s">
        <v>165</v>
      </c>
      <c r="E279" s="20" t="s">
        <v>165</v>
      </c>
      <c r="F279" s="21" t="str">
        <f>IF(ISBLANK(A279), "", IFERROR(IF(VLOOKUP(CONCATENATE(A279, " Blueprint"),'Filtered Blueprints'!T$3:U5963, 2, FALSE) &gt;= C279, "Surplus ✔️", "Shortage ❌"), "Shortage ❌"))</f>
        <v/>
      </c>
      <c r="G279" s="29" t="str">
        <f t="array" ref="G279">IF(ISBLANK(A279), "", IF(ISERROR(MATCH(INDEX('Filtered Blueprints'!S$3:T5963, MATCH(CONCATENATE(A279, " Blueprint"), 'Filtered Blueprints'!T$3:T5963, 0), 1), 'Filtered Blueprints'!M$3:M5963, 0)), "Catch ❌", "Catch ✔️ "))</f>
        <v/>
      </c>
      <c r="H279" s="21" t="str">
        <f t="array" ref="H279">IF(ISBLANK(A279), "", IF(ISERROR(MATCH(INDEX('Filtered Blueprints'!H$3:I5963, MATCH(CONCATENATE(A279, " Blueprint"), 'Filtered Blueprints'!I$3:I5963, 0), 1), 'Filtered Blueprints'!B$3:B5963, 0)), "Impass ❌", "Impass ✔️ "))</f>
        <v/>
      </c>
      <c r="I279" s="26"/>
      <c r="J279" s="27"/>
    </row>
    <row r="280">
      <c r="A280" s="17"/>
      <c r="B280" s="18" t="s">
        <v>165</v>
      </c>
      <c r="C280" s="18" t="s">
        <v>165</v>
      </c>
      <c r="D280" s="19" t="s">
        <v>165</v>
      </c>
      <c r="E280" s="20" t="s">
        <v>165</v>
      </c>
      <c r="F280" s="21" t="str">
        <f>IF(ISBLANK(A280), "", IFERROR(IF(VLOOKUP(CONCATENATE(A280, " Blueprint"),'Filtered Blueprints'!T$3:U5963, 2, FALSE) &gt;= C280, "Surplus ✔️", "Shortage ❌"), "Shortage ❌"))</f>
        <v/>
      </c>
      <c r="G280" s="29" t="str">
        <f t="array" ref="G280">IF(ISBLANK(A280), "", IF(ISERROR(MATCH(INDEX('Filtered Blueprints'!S$3:T5963, MATCH(CONCATENATE(A280, " Blueprint"), 'Filtered Blueprints'!T$3:T5963, 0), 1), 'Filtered Blueprints'!M$3:M5963, 0)), "Catch ❌", "Catch ✔️ "))</f>
        <v/>
      </c>
      <c r="H280" s="21" t="str">
        <f t="array" ref="H280">IF(ISBLANK(A280), "", IF(ISERROR(MATCH(INDEX('Filtered Blueprints'!H$3:I5963, MATCH(CONCATENATE(A280, " Blueprint"), 'Filtered Blueprints'!I$3:I5963, 0), 1), 'Filtered Blueprints'!B$3:B5963, 0)), "Impass ❌", "Impass ✔️ "))</f>
        <v/>
      </c>
      <c r="I280" s="26"/>
      <c r="J280" s="27"/>
    </row>
    <row r="281">
      <c r="A281" s="17"/>
      <c r="B281" s="18" t="s">
        <v>165</v>
      </c>
      <c r="C281" s="18" t="s">
        <v>165</v>
      </c>
      <c r="D281" s="19" t="s">
        <v>165</v>
      </c>
      <c r="E281" s="20" t="s">
        <v>165</v>
      </c>
      <c r="F281" s="21" t="str">
        <f>IF(ISBLANK(A281), "", IFERROR(IF(VLOOKUP(CONCATENATE(A281, " Blueprint"),'Filtered Blueprints'!T$3:U5963, 2, FALSE) &gt;= C281, "Surplus ✔️", "Shortage ❌"), "Shortage ❌"))</f>
        <v/>
      </c>
      <c r="G281" s="29" t="str">
        <f t="array" ref="G281">IF(ISBLANK(A281), "", IF(ISERROR(MATCH(INDEX('Filtered Blueprints'!S$3:T5963, MATCH(CONCATENATE(A281, " Blueprint"), 'Filtered Blueprints'!T$3:T5963, 0), 1), 'Filtered Blueprints'!M$3:M5963, 0)), "Catch ❌", "Catch ✔️ "))</f>
        <v/>
      </c>
      <c r="H281" s="21" t="str">
        <f t="array" ref="H281">IF(ISBLANK(A281), "", IF(ISERROR(MATCH(INDEX('Filtered Blueprints'!H$3:I5963, MATCH(CONCATENATE(A281, " Blueprint"), 'Filtered Blueprints'!I$3:I5963, 0), 1), 'Filtered Blueprints'!B$3:B5963, 0)), "Impass ❌", "Impass ✔️ "))</f>
        <v/>
      </c>
      <c r="I281" s="26"/>
      <c r="J281" s="27"/>
    </row>
    <row r="282">
      <c r="A282" s="17"/>
      <c r="B282" s="18" t="s">
        <v>165</v>
      </c>
      <c r="C282" s="18" t="s">
        <v>165</v>
      </c>
      <c r="D282" s="19" t="s">
        <v>165</v>
      </c>
      <c r="E282" s="20" t="s">
        <v>165</v>
      </c>
      <c r="F282" s="21" t="str">
        <f>IF(ISBLANK(A282), "", IFERROR(IF(VLOOKUP(CONCATENATE(A282, " Blueprint"),'Filtered Blueprints'!T$3:U5963, 2, FALSE) &gt;= C282, "Surplus ✔️", "Shortage ❌"), "Shortage ❌"))</f>
        <v/>
      </c>
      <c r="G282" s="29" t="str">
        <f t="array" ref="G282">IF(ISBLANK(A282), "", IF(ISERROR(MATCH(INDEX('Filtered Blueprints'!S$3:T5963, MATCH(CONCATENATE(A282, " Blueprint"), 'Filtered Blueprints'!T$3:T5963, 0), 1), 'Filtered Blueprints'!M$3:M5963, 0)), "Catch ❌", "Catch ✔️ "))</f>
        <v/>
      </c>
      <c r="H282" s="21" t="str">
        <f t="array" ref="H282">IF(ISBLANK(A282), "", IF(ISERROR(MATCH(INDEX('Filtered Blueprints'!H$3:I5963, MATCH(CONCATENATE(A282, " Blueprint"), 'Filtered Blueprints'!I$3:I5963, 0), 1), 'Filtered Blueprints'!B$3:B5963, 0)), "Impass ❌", "Impass ✔️ "))</f>
        <v/>
      </c>
      <c r="I282" s="26"/>
      <c r="J282" s="27"/>
    </row>
    <row r="283">
      <c r="A283" s="17"/>
      <c r="B283" s="18" t="s">
        <v>165</v>
      </c>
      <c r="C283" s="18" t="s">
        <v>165</v>
      </c>
      <c r="D283" s="19" t="s">
        <v>165</v>
      </c>
      <c r="E283" s="20" t="s">
        <v>165</v>
      </c>
      <c r="F283" s="21" t="str">
        <f>IF(ISBLANK(A283), "", IFERROR(IF(VLOOKUP(CONCATENATE(A283, " Blueprint"),'Filtered Blueprints'!T$3:U5963, 2, FALSE) &gt;= C283, "Surplus ✔️", "Shortage ❌"), "Shortage ❌"))</f>
        <v/>
      </c>
      <c r="G283" s="29" t="str">
        <f t="array" ref="G283">IF(ISBLANK(A283), "", IF(ISERROR(MATCH(INDEX('Filtered Blueprints'!S$3:T5963, MATCH(CONCATENATE(A283, " Blueprint"), 'Filtered Blueprints'!T$3:T5963, 0), 1), 'Filtered Blueprints'!M$3:M5963, 0)), "Catch ❌", "Catch ✔️ "))</f>
        <v/>
      </c>
      <c r="H283" s="21" t="str">
        <f t="array" ref="H283">IF(ISBLANK(A283), "", IF(ISERROR(MATCH(INDEX('Filtered Blueprints'!H$3:I5963, MATCH(CONCATENATE(A283, " Blueprint"), 'Filtered Blueprints'!I$3:I5963, 0), 1), 'Filtered Blueprints'!B$3:B5963, 0)), "Impass ❌", "Impass ✔️ "))</f>
        <v/>
      </c>
      <c r="I283" s="26"/>
      <c r="J283" s="27"/>
    </row>
    <row r="284">
      <c r="A284" s="17"/>
      <c r="B284" s="18" t="s">
        <v>165</v>
      </c>
      <c r="C284" s="18" t="s">
        <v>165</v>
      </c>
      <c r="D284" s="19" t="s">
        <v>165</v>
      </c>
      <c r="E284" s="20" t="s">
        <v>165</v>
      </c>
      <c r="F284" s="21" t="str">
        <f>IF(ISBLANK(A284), "", IFERROR(IF(VLOOKUP(CONCATENATE(A284, " Blueprint"),'Filtered Blueprints'!T$3:U5963, 2, FALSE) &gt;= C284, "Surplus ✔️", "Shortage ❌"), "Shortage ❌"))</f>
        <v/>
      </c>
      <c r="G284" s="29" t="str">
        <f t="array" ref="G284">IF(ISBLANK(A284), "", IF(ISERROR(MATCH(INDEX('Filtered Blueprints'!S$3:T5963, MATCH(CONCATENATE(A284, " Blueprint"), 'Filtered Blueprints'!T$3:T5963, 0), 1), 'Filtered Blueprints'!M$3:M5963, 0)), "Catch ❌", "Catch ✔️ "))</f>
        <v/>
      </c>
      <c r="H284" s="21" t="str">
        <f t="array" ref="H284">IF(ISBLANK(A284), "", IF(ISERROR(MATCH(INDEX('Filtered Blueprints'!H$3:I5963, MATCH(CONCATENATE(A284, " Blueprint"), 'Filtered Blueprints'!I$3:I5963, 0), 1), 'Filtered Blueprints'!B$3:B5963, 0)), "Impass ❌", "Impass ✔️ "))</f>
        <v/>
      </c>
      <c r="I284" s="26"/>
      <c r="J284" s="27"/>
    </row>
    <row r="285">
      <c r="A285" s="17"/>
      <c r="B285" s="18" t="s">
        <v>165</v>
      </c>
      <c r="C285" s="18" t="s">
        <v>165</v>
      </c>
      <c r="D285" s="19" t="s">
        <v>165</v>
      </c>
      <c r="E285" s="20" t="s">
        <v>165</v>
      </c>
      <c r="F285" s="21" t="str">
        <f>IF(ISBLANK(A285), "", IFERROR(IF(VLOOKUP(CONCATENATE(A285, " Blueprint"),'Filtered Blueprints'!T$3:U5963, 2, FALSE) &gt;= C285, "Surplus ✔️", "Shortage ❌"), "Shortage ❌"))</f>
        <v/>
      </c>
      <c r="G285" s="29" t="str">
        <f t="array" ref="G285">IF(ISBLANK(A285), "", IF(ISERROR(MATCH(INDEX('Filtered Blueprints'!S$3:T5963, MATCH(CONCATENATE(A285, " Blueprint"), 'Filtered Blueprints'!T$3:T5963, 0), 1), 'Filtered Blueprints'!M$3:M5963, 0)), "Catch ❌", "Catch ✔️ "))</f>
        <v/>
      </c>
      <c r="H285" s="21" t="str">
        <f t="array" ref="H285">IF(ISBLANK(A285), "", IF(ISERROR(MATCH(INDEX('Filtered Blueprints'!H$3:I5963, MATCH(CONCATENATE(A285, " Blueprint"), 'Filtered Blueprints'!I$3:I5963, 0), 1), 'Filtered Blueprints'!B$3:B5963, 0)), "Impass ❌", "Impass ✔️ "))</f>
        <v/>
      </c>
      <c r="I285" s="26"/>
      <c r="J285" s="27"/>
    </row>
    <row r="286">
      <c r="A286" s="17"/>
      <c r="B286" s="18" t="s">
        <v>165</v>
      </c>
      <c r="C286" s="18" t="s">
        <v>165</v>
      </c>
      <c r="D286" s="19" t="s">
        <v>165</v>
      </c>
      <c r="E286" s="20" t="s">
        <v>165</v>
      </c>
      <c r="F286" s="21" t="str">
        <f>IF(ISBLANK(A286), "", IFERROR(IF(VLOOKUP(CONCATENATE(A286, " Blueprint"),'Filtered Blueprints'!T$3:U5963, 2, FALSE) &gt;= C286, "Surplus ✔️", "Shortage ❌"), "Shortage ❌"))</f>
        <v/>
      </c>
      <c r="G286" s="29" t="str">
        <f t="array" ref="G286">IF(ISBLANK(A286), "", IF(ISERROR(MATCH(INDEX('Filtered Blueprints'!S$3:T5963, MATCH(CONCATENATE(A286, " Blueprint"), 'Filtered Blueprints'!T$3:T5963, 0), 1), 'Filtered Blueprints'!M$3:M5963, 0)), "Catch ❌", "Catch ✔️ "))</f>
        <v/>
      </c>
      <c r="H286" s="21" t="str">
        <f t="array" ref="H286">IF(ISBLANK(A286), "", IF(ISERROR(MATCH(INDEX('Filtered Blueprints'!H$3:I5963, MATCH(CONCATENATE(A286, " Blueprint"), 'Filtered Blueprints'!I$3:I5963, 0), 1), 'Filtered Blueprints'!B$3:B5963, 0)), "Impass ❌", "Impass ✔️ "))</f>
        <v/>
      </c>
      <c r="I286" s="26"/>
      <c r="J286" s="27"/>
    </row>
    <row r="287">
      <c r="A287" s="17"/>
      <c r="B287" s="18" t="s">
        <v>165</v>
      </c>
      <c r="C287" s="18" t="s">
        <v>165</v>
      </c>
      <c r="D287" s="19" t="s">
        <v>165</v>
      </c>
      <c r="E287" s="20" t="s">
        <v>165</v>
      </c>
      <c r="F287" s="21" t="str">
        <f>IF(ISBLANK(A287), "", IFERROR(IF(VLOOKUP(CONCATENATE(A287, " Blueprint"),'Filtered Blueprints'!T$3:U5963, 2, FALSE) &gt;= C287, "Surplus ✔️", "Shortage ❌"), "Shortage ❌"))</f>
        <v/>
      </c>
      <c r="G287" s="29" t="str">
        <f t="array" ref="G287">IF(ISBLANK(A287), "", IF(ISERROR(MATCH(INDEX('Filtered Blueprints'!S$3:T5963, MATCH(CONCATENATE(A287, " Blueprint"), 'Filtered Blueprints'!T$3:T5963, 0), 1), 'Filtered Blueprints'!M$3:M5963, 0)), "Catch ❌", "Catch ✔️ "))</f>
        <v/>
      </c>
      <c r="H287" s="21" t="str">
        <f t="array" ref="H287">IF(ISBLANK(A287), "", IF(ISERROR(MATCH(INDEX('Filtered Blueprints'!H$3:I5963, MATCH(CONCATENATE(A287, " Blueprint"), 'Filtered Blueprints'!I$3:I5963, 0), 1), 'Filtered Blueprints'!B$3:B5963, 0)), "Impass ❌", "Impass ✔️ "))</f>
        <v/>
      </c>
      <c r="I287" s="26"/>
      <c r="J287" s="27"/>
    </row>
    <row r="288">
      <c r="A288" s="17"/>
      <c r="B288" s="18" t="s">
        <v>165</v>
      </c>
      <c r="C288" s="18" t="s">
        <v>165</v>
      </c>
      <c r="D288" s="19" t="s">
        <v>165</v>
      </c>
      <c r="E288" s="20" t="s">
        <v>165</v>
      </c>
      <c r="F288" s="21" t="str">
        <f>IF(ISBLANK(A288), "", IFERROR(IF(VLOOKUP(CONCATENATE(A288, " Blueprint"),'Filtered Blueprints'!T$3:U5963, 2, FALSE) &gt;= C288, "Surplus ✔️", "Shortage ❌"), "Shortage ❌"))</f>
        <v/>
      </c>
      <c r="G288" s="29" t="str">
        <f t="array" ref="G288">IF(ISBLANK(A288), "", IF(ISERROR(MATCH(INDEX('Filtered Blueprints'!S$3:T5963, MATCH(CONCATENATE(A288, " Blueprint"), 'Filtered Blueprints'!T$3:T5963, 0), 1), 'Filtered Blueprints'!M$3:M5963, 0)), "Catch ❌", "Catch ✔️ "))</f>
        <v/>
      </c>
      <c r="H288" s="21" t="str">
        <f t="array" ref="H288">IF(ISBLANK(A288), "", IF(ISERROR(MATCH(INDEX('Filtered Blueprints'!H$3:I5963, MATCH(CONCATENATE(A288, " Blueprint"), 'Filtered Blueprints'!I$3:I5963, 0), 1), 'Filtered Blueprints'!B$3:B5963, 0)), "Impass ❌", "Impass ✔️ "))</f>
        <v/>
      </c>
      <c r="I288" s="26"/>
      <c r="J288" s="27"/>
    </row>
    <row r="289">
      <c r="A289" s="17"/>
      <c r="B289" s="18" t="s">
        <v>165</v>
      </c>
      <c r="C289" s="18" t="s">
        <v>165</v>
      </c>
      <c r="D289" s="19" t="s">
        <v>165</v>
      </c>
      <c r="E289" s="20" t="s">
        <v>165</v>
      </c>
      <c r="F289" s="21" t="str">
        <f>IF(ISBLANK(A289), "", IFERROR(IF(VLOOKUP(CONCATENATE(A289, " Blueprint"),'Filtered Blueprints'!T$3:U5963, 2, FALSE) &gt;= C289, "Surplus ✔️", "Shortage ❌"), "Shortage ❌"))</f>
        <v/>
      </c>
      <c r="G289" s="29" t="str">
        <f t="array" ref="G289">IF(ISBLANK(A289), "", IF(ISERROR(MATCH(INDEX('Filtered Blueprints'!S$3:T5963, MATCH(CONCATENATE(A289, " Blueprint"), 'Filtered Blueprints'!T$3:T5963, 0), 1), 'Filtered Blueprints'!M$3:M5963, 0)), "Catch ❌", "Catch ✔️ "))</f>
        <v/>
      </c>
      <c r="H289" s="21" t="str">
        <f t="array" ref="H289">IF(ISBLANK(A289), "", IF(ISERROR(MATCH(INDEX('Filtered Blueprints'!H$3:I5963, MATCH(CONCATENATE(A289, " Blueprint"), 'Filtered Blueprints'!I$3:I5963, 0), 1), 'Filtered Blueprints'!B$3:B5963, 0)), "Impass ❌", "Impass ✔️ "))</f>
        <v/>
      </c>
      <c r="I289" s="26"/>
      <c r="J289" s="27"/>
    </row>
    <row r="290">
      <c r="A290" s="17"/>
      <c r="B290" s="18" t="s">
        <v>165</v>
      </c>
      <c r="C290" s="18" t="s">
        <v>165</v>
      </c>
      <c r="D290" s="19" t="s">
        <v>165</v>
      </c>
      <c r="E290" s="20" t="s">
        <v>165</v>
      </c>
      <c r="F290" s="21" t="str">
        <f>IF(ISBLANK(A290), "", IFERROR(IF(VLOOKUP(CONCATENATE(A290, " Blueprint"),'Filtered Blueprints'!T$3:U5963, 2, FALSE) &gt;= C290, "Surplus ✔️", "Shortage ❌"), "Shortage ❌"))</f>
        <v/>
      </c>
      <c r="G290" s="29" t="str">
        <f t="array" ref="G290">IF(ISBLANK(A290), "", IF(ISERROR(MATCH(INDEX('Filtered Blueprints'!S$3:T5963, MATCH(CONCATENATE(A290, " Blueprint"), 'Filtered Blueprints'!T$3:T5963, 0), 1), 'Filtered Blueprints'!M$3:M5963, 0)), "Catch ❌", "Catch ✔️ "))</f>
        <v/>
      </c>
      <c r="H290" s="21" t="str">
        <f t="array" ref="H290">IF(ISBLANK(A290), "", IF(ISERROR(MATCH(INDEX('Filtered Blueprints'!H$3:I5963, MATCH(CONCATENATE(A290, " Blueprint"), 'Filtered Blueprints'!I$3:I5963, 0), 1), 'Filtered Blueprints'!B$3:B5963, 0)), "Impass ❌", "Impass ✔️ "))</f>
        <v/>
      </c>
      <c r="I290" s="26"/>
      <c r="J290" s="27"/>
    </row>
    <row r="291">
      <c r="A291" s="17"/>
      <c r="B291" s="18" t="s">
        <v>165</v>
      </c>
      <c r="C291" s="18" t="s">
        <v>165</v>
      </c>
      <c r="D291" s="19" t="s">
        <v>165</v>
      </c>
      <c r="E291" s="20" t="s">
        <v>165</v>
      </c>
      <c r="F291" s="21" t="str">
        <f>IF(ISBLANK(A291), "", IFERROR(IF(VLOOKUP(CONCATENATE(A291, " Blueprint"),'Filtered Blueprints'!T$3:U5963, 2, FALSE) &gt;= C291, "Surplus ✔️", "Shortage ❌"), "Shortage ❌"))</f>
        <v/>
      </c>
      <c r="G291" s="29" t="str">
        <f t="array" ref="G291">IF(ISBLANK(A291), "", IF(ISERROR(MATCH(INDEX('Filtered Blueprints'!S$3:T5963, MATCH(CONCATENATE(A291, " Blueprint"), 'Filtered Blueprints'!T$3:T5963, 0), 1), 'Filtered Blueprints'!M$3:M5963, 0)), "Catch ❌", "Catch ✔️ "))</f>
        <v/>
      </c>
      <c r="H291" s="21" t="str">
        <f t="array" ref="H291">IF(ISBLANK(A291), "", IF(ISERROR(MATCH(INDEX('Filtered Blueprints'!H$3:I5963, MATCH(CONCATENATE(A291, " Blueprint"), 'Filtered Blueprints'!I$3:I5963, 0), 1), 'Filtered Blueprints'!B$3:B5963, 0)), "Impass ❌", "Impass ✔️ "))</f>
        <v/>
      </c>
      <c r="I291" s="26"/>
      <c r="J291" s="27"/>
    </row>
    <row r="292">
      <c r="A292" s="17"/>
      <c r="B292" s="18" t="s">
        <v>165</v>
      </c>
      <c r="C292" s="18" t="s">
        <v>165</v>
      </c>
      <c r="D292" s="19" t="s">
        <v>165</v>
      </c>
      <c r="E292" s="20" t="s">
        <v>165</v>
      </c>
      <c r="F292" s="21" t="str">
        <f>IF(ISBLANK(A292), "", IFERROR(IF(VLOOKUP(CONCATENATE(A292, " Blueprint"),'Filtered Blueprints'!T$3:U5963, 2, FALSE) &gt;= C292, "Surplus ✔️", "Shortage ❌"), "Shortage ❌"))</f>
        <v/>
      </c>
      <c r="G292" s="29" t="str">
        <f t="array" ref="G292">IF(ISBLANK(A292), "", IF(ISERROR(MATCH(INDEX('Filtered Blueprints'!S$3:T5963, MATCH(CONCATENATE(A292, " Blueprint"), 'Filtered Blueprints'!T$3:T5963, 0), 1), 'Filtered Blueprints'!M$3:M5963, 0)), "Catch ❌", "Catch ✔️ "))</f>
        <v/>
      </c>
      <c r="H292" s="21" t="str">
        <f t="array" ref="H292">IF(ISBLANK(A292), "", IF(ISERROR(MATCH(INDEX('Filtered Blueprints'!H$3:I5963, MATCH(CONCATENATE(A292, " Blueprint"), 'Filtered Blueprints'!I$3:I5963, 0), 1), 'Filtered Blueprints'!B$3:B5963, 0)), "Impass ❌", "Impass ✔️ "))</f>
        <v/>
      </c>
      <c r="I292" s="26"/>
      <c r="J292" s="27"/>
    </row>
    <row r="293">
      <c r="A293" s="17"/>
      <c r="B293" s="18" t="s">
        <v>165</v>
      </c>
      <c r="C293" s="18" t="s">
        <v>165</v>
      </c>
      <c r="D293" s="19" t="s">
        <v>165</v>
      </c>
      <c r="E293" s="20" t="s">
        <v>165</v>
      </c>
      <c r="F293" s="21" t="str">
        <f>IF(ISBLANK(A293), "", IFERROR(IF(VLOOKUP(CONCATENATE(A293, " Blueprint"),'Filtered Blueprints'!T$3:U5963, 2, FALSE) &gt;= C293, "Surplus ✔️", "Shortage ❌"), "Shortage ❌"))</f>
        <v/>
      </c>
      <c r="G293" s="29" t="str">
        <f t="array" ref="G293">IF(ISBLANK(A293), "", IF(ISERROR(MATCH(INDEX('Filtered Blueprints'!S$3:T5963, MATCH(CONCATENATE(A293, " Blueprint"), 'Filtered Blueprints'!T$3:T5963, 0), 1), 'Filtered Blueprints'!M$3:M5963, 0)), "Catch ❌", "Catch ✔️ "))</f>
        <v/>
      </c>
      <c r="H293" s="21" t="str">
        <f t="array" ref="H293">IF(ISBLANK(A293), "", IF(ISERROR(MATCH(INDEX('Filtered Blueprints'!H$3:I5963, MATCH(CONCATENATE(A293, " Blueprint"), 'Filtered Blueprints'!I$3:I5963, 0), 1), 'Filtered Blueprints'!B$3:B5963, 0)), "Impass ❌", "Impass ✔️ "))</f>
        <v/>
      </c>
      <c r="I293" s="26"/>
      <c r="J293" s="27"/>
    </row>
    <row r="294">
      <c r="A294" s="17"/>
      <c r="B294" s="18" t="s">
        <v>165</v>
      </c>
      <c r="C294" s="18" t="s">
        <v>165</v>
      </c>
      <c r="D294" s="19" t="s">
        <v>165</v>
      </c>
      <c r="E294" s="20" t="s">
        <v>165</v>
      </c>
      <c r="F294" s="21" t="str">
        <f>IF(ISBLANK(A294), "", IFERROR(IF(VLOOKUP(CONCATENATE(A294, " Blueprint"),'Filtered Blueprints'!T$3:U5963, 2, FALSE) &gt;= C294, "Surplus ✔️", "Shortage ❌"), "Shortage ❌"))</f>
        <v/>
      </c>
      <c r="G294" s="29" t="str">
        <f t="array" ref="G294">IF(ISBLANK(A294), "", IF(ISERROR(MATCH(INDEX('Filtered Blueprints'!S$3:T5963, MATCH(CONCATENATE(A294, " Blueprint"), 'Filtered Blueprints'!T$3:T5963, 0), 1), 'Filtered Blueprints'!M$3:M5963, 0)), "Catch ❌", "Catch ✔️ "))</f>
        <v/>
      </c>
      <c r="H294" s="21" t="str">
        <f t="array" ref="H294">IF(ISBLANK(A294), "", IF(ISERROR(MATCH(INDEX('Filtered Blueprints'!H$3:I5963, MATCH(CONCATENATE(A294, " Blueprint"), 'Filtered Blueprints'!I$3:I5963, 0), 1), 'Filtered Blueprints'!B$3:B5963, 0)), "Impass ❌", "Impass ✔️ "))</f>
        <v/>
      </c>
      <c r="I294" s="26"/>
      <c r="J294" s="27"/>
    </row>
    <row r="295">
      <c r="A295" s="17"/>
      <c r="B295" s="18" t="s">
        <v>165</v>
      </c>
      <c r="C295" s="18" t="s">
        <v>165</v>
      </c>
      <c r="D295" s="19" t="s">
        <v>165</v>
      </c>
      <c r="E295" s="20" t="s">
        <v>165</v>
      </c>
      <c r="F295" s="21" t="str">
        <f>IF(ISBLANK(A295), "", IFERROR(IF(VLOOKUP(CONCATENATE(A295, " Blueprint"),'Filtered Blueprints'!T$3:U5963, 2, FALSE) &gt;= C295, "Surplus ✔️", "Shortage ❌"), "Shortage ❌"))</f>
        <v/>
      </c>
      <c r="G295" s="29" t="str">
        <f t="array" ref="G295">IF(ISBLANK(A295), "", IF(ISERROR(MATCH(INDEX('Filtered Blueprints'!S$3:T5963, MATCH(CONCATENATE(A295, " Blueprint"), 'Filtered Blueprints'!T$3:T5963, 0), 1), 'Filtered Blueprints'!M$3:M5963, 0)), "Catch ❌", "Catch ✔️ "))</f>
        <v/>
      </c>
      <c r="H295" s="21" t="str">
        <f t="array" ref="H295">IF(ISBLANK(A295), "", IF(ISERROR(MATCH(INDEX('Filtered Blueprints'!H$3:I5963, MATCH(CONCATENATE(A295, " Blueprint"), 'Filtered Blueprints'!I$3:I5963, 0), 1), 'Filtered Blueprints'!B$3:B5963, 0)), "Impass ❌", "Impass ✔️ "))</f>
        <v/>
      </c>
      <c r="I295" s="26"/>
      <c r="J295" s="27"/>
    </row>
    <row r="296">
      <c r="A296" s="17"/>
      <c r="B296" s="18" t="s">
        <v>165</v>
      </c>
      <c r="C296" s="18" t="s">
        <v>165</v>
      </c>
      <c r="D296" s="19" t="s">
        <v>165</v>
      </c>
      <c r="E296" s="20" t="s">
        <v>165</v>
      </c>
      <c r="F296" s="21" t="str">
        <f>IF(ISBLANK(A296), "", IFERROR(IF(VLOOKUP(CONCATENATE(A296, " Blueprint"),'Filtered Blueprints'!T$3:U5963, 2, FALSE) &gt;= C296, "Surplus ✔️", "Shortage ❌"), "Shortage ❌"))</f>
        <v/>
      </c>
      <c r="G296" s="29" t="str">
        <f t="array" ref="G296">IF(ISBLANK(A296), "", IF(ISERROR(MATCH(INDEX('Filtered Blueprints'!S$3:T5963, MATCH(CONCATENATE(A296, " Blueprint"), 'Filtered Blueprints'!T$3:T5963, 0), 1), 'Filtered Blueprints'!M$3:M5963, 0)), "Catch ❌", "Catch ✔️ "))</f>
        <v/>
      </c>
      <c r="H296" s="21" t="str">
        <f t="array" ref="H296">IF(ISBLANK(A296), "", IF(ISERROR(MATCH(INDEX('Filtered Blueprints'!H$3:I5963, MATCH(CONCATENATE(A296, " Blueprint"), 'Filtered Blueprints'!I$3:I5963, 0), 1), 'Filtered Blueprints'!B$3:B5963, 0)), "Impass ❌", "Impass ✔️ "))</f>
        <v/>
      </c>
      <c r="I296" s="26"/>
      <c r="J296" s="27"/>
    </row>
    <row r="297">
      <c r="A297" s="17"/>
      <c r="B297" s="18" t="s">
        <v>165</v>
      </c>
      <c r="C297" s="18" t="s">
        <v>165</v>
      </c>
      <c r="D297" s="19" t="s">
        <v>165</v>
      </c>
      <c r="E297" s="20" t="s">
        <v>165</v>
      </c>
      <c r="F297" s="21" t="str">
        <f>IF(ISBLANK(A297), "", IFERROR(IF(VLOOKUP(CONCATENATE(A297, " Blueprint"),'Filtered Blueprints'!T$3:U5963, 2, FALSE) &gt;= C297, "Surplus ✔️", "Shortage ❌"), "Shortage ❌"))</f>
        <v/>
      </c>
      <c r="G297" s="29" t="str">
        <f t="array" ref="G297">IF(ISBLANK(A297), "", IF(ISERROR(MATCH(INDEX('Filtered Blueprints'!S$3:T5963, MATCH(CONCATENATE(A297, " Blueprint"), 'Filtered Blueprints'!T$3:T5963, 0), 1), 'Filtered Blueprints'!M$3:M5963, 0)), "Catch ❌", "Catch ✔️ "))</f>
        <v/>
      </c>
      <c r="H297" s="21" t="str">
        <f t="array" ref="H297">IF(ISBLANK(A297), "", IF(ISERROR(MATCH(INDEX('Filtered Blueprints'!H$3:I5963, MATCH(CONCATENATE(A297, " Blueprint"), 'Filtered Blueprints'!I$3:I5963, 0), 1), 'Filtered Blueprints'!B$3:B5963, 0)), "Impass ❌", "Impass ✔️ "))</f>
        <v/>
      </c>
      <c r="I297" s="26"/>
      <c r="J297" s="27"/>
    </row>
    <row r="298">
      <c r="A298" s="17"/>
      <c r="B298" s="18" t="s">
        <v>165</v>
      </c>
      <c r="C298" s="18" t="s">
        <v>165</v>
      </c>
      <c r="D298" s="19" t="s">
        <v>165</v>
      </c>
      <c r="E298" s="20" t="s">
        <v>165</v>
      </c>
      <c r="F298" s="21" t="str">
        <f>IF(ISBLANK(A298), "", IFERROR(IF(VLOOKUP(CONCATENATE(A298, " Blueprint"),'Filtered Blueprints'!T$3:U5963, 2, FALSE) &gt;= C298, "Surplus ✔️", "Shortage ❌"), "Shortage ❌"))</f>
        <v/>
      </c>
      <c r="G298" s="29" t="str">
        <f t="array" ref="G298">IF(ISBLANK(A298), "", IF(ISERROR(MATCH(INDEX('Filtered Blueprints'!S$3:T5963, MATCH(CONCATENATE(A298, " Blueprint"), 'Filtered Blueprints'!T$3:T5963, 0), 1), 'Filtered Blueprints'!M$3:M5963, 0)), "Catch ❌", "Catch ✔️ "))</f>
        <v/>
      </c>
      <c r="H298" s="21" t="str">
        <f t="array" ref="H298">IF(ISBLANK(A298), "", IF(ISERROR(MATCH(INDEX('Filtered Blueprints'!H$3:I5963, MATCH(CONCATENATE(A298, " Blueprint"), 'Filtered Blueprints'!I$3:I5963, 0), 1), 'Filtered Blueprints'!B$3:B5963, 0)), "Impass ❌", "Impass ✔️ "))</f>
        <v/>
      </c>
      <c r="I298" s="26"/>
      <c r="J298" s="27"/>
    </row>
    <row r="299">
      <c r="A299" s="17"/>
      <c r="B299" s="18" t="s">
        <v>165</v>
      </c>
      <c r="C299" s="18" t="s">
        <v>165</v>
      </c>
      <c r="D299" s="19" t="s">
        <v>165</v>
      </c>
      <c r="E299" s="20" t="s">
        <v>165</v>
      </c>
      <c r="F299" s="21" t="str">
        <f>IF(ISBLANK(A299), "", IFERROR(IF(VLOOKUP(CONCATENATE(A299, " Blueprint"),'Filtered Blueprints'!T$3:U5963, 2, FALSE) &gt;= C299, "Surplus ✔️", "Shortage ❌"), "Shortage ❌"))</f>
        <v/>
      </c>
      <c r="G299" s="29" t="str">
        <f t="array" ref="G299">IF(ISBLANK(A299), "", IF(ISERROR(MATCH(INDEX('Filtered Blueprints'!S$3:T5963, MATCH(CONCATENATE(A299, " Blueprint"), 'Filtered Blueprints'!T$3:T5963, 0), 1), 'Filtered Blueprints'!M$3:M5963, 0)), "Catch ❌", "Catch ✔️ "))</f>
        <v/>
      </c>
      <c r="H299" s="21" t="str">
        <f t="array" ref="H299">IF(ISBLANK(A299), "", IF(ISERROR(MATCH(INDEX('Filtered Blueprints'!H$3:I5963, MATCH(CONCATENATE(A299, " Blueprint"), 'Filtered Blueprints'!I$3:I5963, 0), 1), 'Filtered Blueprints'!B$3:B5963, 0)), "Impass ❌", "Impass ✔️ "))</f>
        <v/>
      </c>
      <c r="I299" s="26"/>
      <c r="J299" s="27"/>
    </row>
    <row r="300">
      <c r="A300" s="17"/>
      <c r="B300" s="18" t="s">
        <v>165</v>
      </c>
      <c r="C300" s="18" t="s">
        <v>165</v>
      </c>
      <c r="D300" s="19" t="s">
        <v>165</v>
      </c>
      <c r="E300" s="20" t="s">
        <v>165</v>
      </c>
      <c r="F300" s="21" t="str">
        <f>IF(ISBLANK(A300), "", IFERROR(IF(VLOOKUP(CONCATENATE(A300, " Blueprint"),'Filtered Blueprints'!T$3:U5963, 2, FALSE) &gt;= C300, "Surplus ✔️", "Shortage ❌"), "Shortage ❌"))</f>
        <v/>
      </c>
      <c r="G300" s="29" t="str">
        <f t="array" ref="G300">IF(ISBLANK(A300), "", IF(ISERROR(MATCH(INDEX('Filtered Blueprints'!S$3:T5963, MATCH(CONCATENATE(A300, " Blueprint"), 'Filtered Blueprints'!T$3:T5963, 0), 1), 'Filtered Blueprints'!M$3:M5963, 0)), "Catch ❌", "Catch ✔️ "))</f>
        <v/>
      </c>
      <c r="H300" s="21" t="str">
        <f t="array" ref="H300">IF(ISBLANK(A300), "", IF(ISERROR(MATCH(INDEX('Filtered Blueprints'!H$3:I5963, MATCH(CONCATENATE(A300, " Blueprint"), 'Filtered Blueprints'!I$3:I5963, 0), 1), 'Filtered Blueprints'!B$3:B5963, 0)), "Impass ❌", "Impass ✔️ "))</f>
        <v/>
      </c>
      <c r="I300" s="26"/>
      <c r="J300" s="27"/>
    </row>
    <row r="301">
      <c r="A301" s="17"/>
      <c r="B301" s="18" t="s">
        <v>165</v>
      </c>
      <c r="C301" s="18" t="s">
        <v>165</v>
      </c>
      <c r="D301" s="19" t="s">
        <v>165</v>
      </c>
      <c r="E301" s="20" t="s">
        <v>165</v>
      </c>
      <c r="F301" s="21" t="str">
        <f>IF(ISBLANK(A301), "", IFERROR(IF(VLOOKUP(CONCATENATE(A301, " Blueprint"),'Filtered Blueprints'!T$3:U5963, 2, FALSE) &gt;= C301, "Surplus ✔️", "Shortage ❌"), "Shortage ❌"))</f>
        <v/>
      </c>
      <c r="G301" s="29" t="str">
        <f t="array" ref="G301">IF(ISBLANK(A301), "", IF(ISERROR(MATCH(INDEX('Filtered Blueprints'!S$3:T5963, MATCH(CONCATENATE(A301, " Blueprint"), 'Filtered Blueprints'!T$3:T5963, 0), 1), 'Filtered Blueprints'!M$3:M5963, 0)), "Catch ❌", "Catch ✔️ "))</f>
        <v/>
      </c>
      <c r="H301" s="21" t="str">
        <f t="array" ref="H301">IF(ISBLANK(A301), "", IF(ISERROR(MATCH(INDEX('Filtered Blueprints'!H$3:I5963, MATCH(CONCATENATE(A301, " Blueprint"), 'Filtered Blueprints'!I$3:I5963, 0), 1), 'Filtered Blueprints'!B$3:B5963, 0)), "Impass ❌", "Impass ✔️ "))</f>
        <v/>
      </c>
      <c r="I301" s="26"/>
      <c r="J301" s="27"/>
    </row>
    <row r="302">
      <c r="A302" s="17"/>
      <c r="B302" s="18" t="s">
        <v>165</v>
      </c>
      <c r="C302" s="18" t="s">
        <v>165</v>
      </c>
      <c r="D302" s="19" t="s">
        <v>165</v>
      </c>
      <c r="E302" s="20" t="s">
        <v>165</v>
      </c>
      <c r="F302" s="21" t="str">
        <f>IF(ISBLANK(A302), "", IFERROR(IF(VLOOKUP(CONCATENATE(A302, " Blueprint"),'Filtered Blueprints'!T$3:U5963, 2, FALSE) &gt;= C302, "Surplus ✔️", "Shortage ❌"), "Shortage ❌"))</f>
        <v/>
      </c>
      <c r="G302" s="29" t="str">
        <f t="array" ref="G302">IF(ISBLANK(A302), "", IF(ISERROR(MATCH(INDEX('Filtered Blueprints'!S$3:T5963, MATCH(CONCATENATE(A302, " Blueprint"), 'Filtered Blueprints'!T$3:T5963, 0), 1), 'Filtered Blueprints'!M$3:M5963, 0)), "Catch ❌", "Catch ✔️ "))</f>
        <v/>
      </c>
      <c r="H302" s="21" t="str">
        <f t="array" ref="H302">IF(ISBLANK(A302), "", IF(ISERROR(MATCH(INDEX('Filtered Blueprints'!H$3:I5963, MATCH(CONCATENATE(A302, " Blueprint"), 'Filtered Blueprints'!I$3:I5963, 0), 1), 'Filtered Blueprints'!B$3:B5963, 0)), "Impass ❌", "Impass ✔️ "))</f>
        <v/>
      </c>
      <c r="I302" s="26"/>
      <c r="J302" s="27"/>
    </row>
    <row r="303">
      <c r="A303" s="17"/>
      <c r="B303" s="18" t="s">
        <v>165</v>
      </c>
      <c r="C303" s="18" t="s">
        <v>165</v>
      </c>
      <c r="D303" s="19" t="s">
        <v>165</v>
      </c>
      <c r="E303" s="20" t="s">
        <v>165</v>
      </c>
      <c r="F303" s="21" t="str">
        <f>IF(ISBLANK(A303), "", IFERROR(IF(VLOOKUP(CONCATENATE(A303, " Blueprint"),'Filtered Blueprints'!T$3:U5963, 2, FALSE) &gt;= C303, "Surplus ✔️", "Shortage ❌"), "Shortage ❌"))</f>
        <v/>
      </c>
      <c r="G303" s="29" t="str">
        <f t="array" ref="G303">IF(ISBLANK(A303), "", IF(ISERROR(MATCH(INDEX('Filtered Blueprints'!S$3:T5963, MATCH(CONCATENATE(A303, " Blueprint"), 'Filtered Blueprints'!T$3:T5963, 0), 1), 'Filtered Blueprints'!M$3:M5963, 0)), "Catch ❌", "Catch ✔️ "))</f>
        <v/>
      </c>
      <c r="H303" s="21" t="str">
        <f t="array" ref="H303">IF(ISBLANK(A303), "", IF(ISERROR(MATCH(INDEX('Filtered Blueprints'!H$3:I5963, MATCH(CONCATENATE(A303, " Blueprint"), 'Filtered Blueprints'!I$3:I5963, 0), 1), 'Filtered Blueprints'!B$3:B5963, 0)), "Impass ❌", "Impass ✔️ "))</f>
        <v/>
      </c>
      <c r="I303" s="26"/>
      <c r="J303" s="27"/>
    </row>
    <row r="304">
      <c r="A304" s="17"/>
      <c r="B304" s="18" t="s">
        <v>165</v>
      </c>
      <c r="C304" s="18" t="s">
        <v>165</v>
      </c>
      <c r="D304" s="19" t="s">
        <v>165</v>
      </c>
      <c r="E304" s="20" t="s">
        <v>165</v>
      </c>
      <c r="F304" s="21" t="str">
        <f>IF(ISBLANK(A304), "", IFERROR(IF(VLOOKUP(CONCATENATE(A304, " Blueprint"),'Filtered Blueprints'!T$3:U5963, 2, FALSE) &gt;= C304, "Surplus ✔️", "Shortage ❌"), "Shortage ❌"))</f>
        <v/>
      </c>
      <c r="G304" s="29" t="str">
        <f t="array" ref="G304">IF(ISBLANK(A304), "", IF(ISERROR(MATCH(INDEX('Filtered Blueprints'!S$3:T5963, MATCH(CONCATENATE(A304, " Blueprint"), 'Filtered Blueprints'!T$3:T5963, 0), 1), 'Filtered Blueprints'!M$3:M5963, 0)), "Catch ❌", "Catch ✔️ "))</f>
        <v/>
      </c>
      <c r="H304" s="21" t="str">
        <f t="array" ref="H304">IF(ISBLANK(A304), "", IF(ISERROR(MATCH(INDEX('Filtered Blueprints'!H$3:I5963, MATCH(CONCATENATE(A304, " Blueprint"), 'Filtered Blueprints'!I$3:I5963, 0), 1), 'Filtered Blueprints'!B$3:B5963, 0)), "Impass ❌", "Impass ✔️ "))</f>
        <v/>
      </c>
      <c r="I304" s="26"/>
      <c r="J304" s="27"/>
    </row>
    <row r="305">
      <c r="A305" s="17"/>
      <c r="B305" s="18" t="s">
        <v>165</v>
      </c>
      <c r="C305" s="18" t="s">
        <v>165</v>
      </c>
      <c r="D305" s="19" t="s">
        <v>165</v>
      </c>
      <c r="E305" s="20" t="s">
        <v>165</v>
      </c>
      <c r="F305" s="21" t="str">
        <f>IF(ISBLANK(A305), "", IFERROR(IF(VLOOKUP(CONCATENATE(A305, " Blueprint"),'Filtered Blueprints'!T$3:U5963, 2, FALSE) &gt;= C305, "Surplus ✔️", "Shortage ❌"), "Shortage ❌"))</f>
        <v/>
      </c>
      <c r="G305" s="29" t="str">
        <f t="array" ref="G305">IF(ISBLANK(A305), "", IF(ISERROR(MATCH(INDEX('Filtered Blueprints'!S$3:T5963, MATCH(CONCATENATE(A305, " Blueprint"), 'Filtered Blueprints'!T$3:T5963, 0), 1), 'Filtered Blueprints'!M$3:M5963, 0)), "Catch ❌", "Catch ✔️ "))</f>
        <v/>
      </c>
      <c r="H305" s="21" t="str">
        <f t="array" ref="H305">IF(ISBLANK(A305), "", IF(ISERROR(MATCH(INDEX('Filtered Blueprints'!H$3:I5963, MATCH(CONCATENATE(A305, " Blueprint"), 'Filtered Blueprints'!I$3:I5963, 0), 1), 'Filtered Blueprints'!B$3:B5963, 0)), "Impass ❌", "Impass ✔️ "))</f>
        <v/>
      </c>
      <c r="I305" s="26"/>
      <c r="J305" s="27"/>
    </row>
    <row r="306">
      <c r="A306" s="17"/>
      <c r="B306" s="18" t="s">
        <v>165</v>
      </c>
      <c r="C306" s="18" t="s">
        <v>165</v>
      </c>
      <c r="D306" s="19" t="s">
        <v>165</v>
      </c>
      <c r="E306" s="20" t="s">
        <v>165</v>
      </c>
      <c r="F306" s="21" t="str">
        <f>IF(ISBLANK(A306), "", IFERROR(IF(VLOOKUP(CONCATENATE(A306, " Blueprint"),'Filtered Blueprints'!T$3:U5963, 2, FALSE) &gt;= C306, "Surplus ✔️", "Shortage ❌"), "Shortage ❌"))</f>
        <v/>
      </c>
      <c r="G306" s="29" t="str">
        <f t="array" ref="G306">IF(ISBLANK(A306), "", IF(ISERROR(MATCH(INDEX('Filtered Blueprints'!S$3:T5963, MATCH(CONCATENATE(A306, " Blueprint"), 'Filtered Blueprints'!T$3:T5963, 0), 1), 'Filtered Blueprints'!M$3:M5963, 0)), "Catch ❌", "Catch ✔️ "))</f>
        <v/>
      </c>
      <c r="H306" s="21" t="str">
        <f t="array" ref="H306">IF(ISBLANK(A306), "", IF(ISERROR(MATCH(INDEX('Filtered Blueprints'!H$3:I5963, MATCH(CONCATENATE(A306, " Blueprint"), 'Filtered Blueprints'!I$3:I5963, 0), 1), 'Filtered Blueprints'!B$3:B5963, 0)), "Impass ❌", "Impass ✔️ "))</f>
        <v/>
      </c>
      <c r="I306" s="26"/>
      <c r="J306" s="27"/>
    </row>
    <row r="307">
      <c r="A307" s="17"/>
      <c r="B307" s="18" t="s">
        <v>165</v>
      </c>
      <c r="C307" s="18" t="s">
        <v>165</v>
      </c>
      <c r="D307" s="19" t="s">
        <v>165</v>
      </c>
      <c r="E307" s="20" t="s">
        <v>165</v>
      </c>
      <c r="F307" s="21" t="str">
        <f>IF(ISBLANK(A307), "", IFERROR(IF(VLOOKUP(CONCATENATE(A307, " Blueprint"),'Filtered Blueprints'!T$3:U5963, 2, FALSE) &gt;= C307, "Surplus ✔️", "Shortage ❌"), "Shortage ❌"))</f>
        <v/>
      </c>
      <c r="G307" s="29" t="str">
        <f t="array" ref="G307">IF(ISBLANK(A307), "", IF(ISERROR(MATCH(INDEX('Filtered Blueprints'!S$3:T5963, MATCH(CONCATENATE(A307, " Blueprint"), 'Filtered Blueprints'!T$3:T5963, 0), 1), 'Filtered Blueprints'!M$3:M5963, 0)), "Catch ❌", "Catch ✔️ "))</f>
        <v/>
      </c>
      <c r="H307" s="21" t="str">
        <f t="array" ref="H307">IF(ISBLANK(A307), "", IF(ISERROR(MATCH(INDEX('Filtered Blueprints'!H$3:I5963, MATCH(CONCATENATE(A307, " Blueprint"), 'Filtered Blueprints'!I$3:I5963, 0), 1), 'Filtered Blueprints'!B$3:B5963, 0)), "Impass ❌", "Impass ✔️ "))</f>
        <v/>
      </c>
      <c r="I307" s="26"/>
      <c r="J307" s="27"/>
    </row>
    <row r="308">
      <c r="A308" s="17"/>
      <c r="B308" s="18" t="s">
        <v>165</v>
      </c>
      <c r="C308" s="18" t="s">
        <v>165</v>
      </c>
      <c r="D308" s="19" t="s">
        <v>165</v>
      </c>
      <c r="E308" s="20" t="s">
        <v>165</v>
      </c>
      <c r="F308" s="21" t="str">
        <f>IF(ISBLANK(A308), "", IFERROR(IF(VLOOKUP(CONCATENATE(A308, " Blueprint"),'Filtered Blueprints'!T$3:U5963, 2, FALSE) &gt;= C308, "Surplus ✔️", "Shortage ❌"), "Shortage ❌"))</f>
        <v/>
      </c>
      <c r="G308" s="29" t="str">
        <f t="array" ref="G308">IF(ISBLANK(A308), "", IF(ISERROR(MATCH(INDEX('Filtered Blueprints'!S$3:T5963, MATCH(CONCATENATE(A308, " Blueprint"), 'Filtered Blueprints'!T$3:T5963, 0), 1), 'Filtered Blueprints'!M$3:M5963, 0)), "Catch ❌", "Catch ✔️ "))</f>
        <v/>
      </c>
      <c r="H308" s="21" t="str">
        <f t="array" ref="H308">IF(ISBLANK(A308), "", IF(ISERROR(MATCH(INDEX('Filtered Blueprints'!H$3:I5963, MATCH(CONCATENATE(A308, " Blueprint"), 'Filtered Blueprints'!I$3:I5963, 0), 1), 'Filtered Blueprints'!B$3:B5963, 0)), "Impass ❌", "Impass ✔️ "))</f>
        <v/>
      </c>
      <c r="I308" s="26"/>
      <c r="J308" s="27"/>
    </row>
    <row r="309">
      <c r="A309" s="17"/>
      <c r="B309" s="18" t="s">
        <v>165</v>
      </c>
      <c r="C309" s="18" t="s">
        <v>165</v>
      </c>
      <c r="D309" s="19" t="s">
        <v>165</v>
      </c>
      <c r="E309" s="20" t="s">
        <v>165</v>
      </c>
      <c r="F309" s="21" t="str">
        <f>IF(ISBLANK(A309), "", IFERROR(IF(VLOOKUP(CONCATENATE(A309, " Blueprint"),'Filtered Blueprints'!T$3:U5963, 2, FALSE) &gt;= C309, "Surplus ✔️", "Shortage ❌"), "Shortage ❌"))</f>
        <v/>
      </c>
      <c r="G309" s="29" t="str">
        <f t="array" ref="G309">IF(ISBLANK(A309), "", IF(ISERROR(MATCH(INDEX('Filtered Blueprints'!S$3:T5963, MATCH(CONCATENATE(A309, " Blueprint"), 'Filtered Blueprints'!T$3:T5963, 0), 1), 'Filtered Blueprints'!M$3:M5963, 0)), "Catch ❌", "Catch ✔️ "))</f>
        <v/>
      </c>
      <c r="H309" s="21" t="str">
        <f t="array" ref="H309">IF(ISBLANK(A309), "", IF(ISERROR(MATCH(INDEX('Filtered Blueprints'!H$3:I5963, MATCH(CONCATENATE(A309, " Blueprint"), 'Filtered Blueprints'!I$3:I5963, 0), 1), 'Filtered Blueprints'!B$3:B5963, 0)), "Impass ❌", "Impass ✔️ "))</f>
        <v/>
      </c>
      <c r="I309" s="26"/>
      <c r="J309" s="27"/>
    </row>
    <row r="310">
      <c r="A310" s="17"/>
      <c r="B310" s="18" t="s">
        <v>165</v>
      </c>
      <c r="C310" s="18" t="s">
        <v>165</v>
      </c>
      <c r="D310" s="19" t="s">
        <v>165</v>
      </c>
      <c r="E310" s="20" t="s">
        <v>165</v>
      </c>
      <c r="F310" s="21" t="str">
        <f>IF(ISBLANK(A310), "", IFERROR(IF(VLOOKUP(CONCATENATE(A310, " Blueprint"),'Filtered Blueprints'!T$3:U5963, 2, FALSE) &gt;= C310, "Surplus ✔️", "Shortage ❌"), "Shortage ❌"))</f>
        <v/>
      </c>
      <c r="G310" s="29" t="str">
        <f t="array" ref="G310">IF(ISBLANK(A310), "", IF(ISERROR(MATCH(INDEX('Filtered Blueprints'!S$3:T5963, MATCH(CONCATENATE(A310, " Blueprint"), 'Filtered Blueprints'!T$3:T5963, 0), 1), 'Filtered Blueprints'!M$3:M5963, 0)), "Catch ❌", "Catch ✔️ "))</f>
        <v/>
      </c>
      <c r="H310" s="21" t="str">
        <f t="array" ref="H310">IF(ISBLANK(A310), "", IF(ISERROR(MATCH(INDEX('Filtered Blueprints'!H$3:I5963, MATCH(CONCATENATE(A310, " Blueprint"), 'Filtered Blueprints'!I$3:I5963, 0), 1), 'Filtered Blueprints'!B$3:B5963, 0)), "Impass ❌", "Impass ✔️ "))</f>
        <v/>
      </c>
      <c r="I310" s="26"/>
      <c r="J310" s="27"/>
    </row>
    <row r="311">
      <c r="A311" s="17"/>
      <c r="B311" s="18" t="s">
        <v>165</v>
      </c>
      <c r="C311" s="18" t="s">
        <v>165</v>
      </c>
      <c r="D311" s="19" t="s">
        <v>165</v>
      </c>
      <c r="E311" s="20" t="s">
        <v>165</v>
      </c>
      <c r="F311" s="21" t="str">
        <f>IF(ISBLANK(A311), "", IFERROR(IF(VLOOKUP(CONCATENATE(A311, " Blueprint"),'Filtered Blueprints'!T$3:U5963, 2, FALSE) &gt;= C311, "Surplus ✔️", "Shortage ❌"), "Shortage ❌"))</f>
        <v/>
      </c>
      <c r="G311" s="29" t="str">
        <f t="array" ref="G311">IF(ISBLANK(A311), "", IF(ISERROR(MATCH(INDEX('Filtered Blueprints'!S$3:T5963, MATCH(CONCATENATE(A311, " Blueprint"), 'Filtered Blueprints'!T$3:T5963, 0), 1), 'Filtered Blueprints'!M$3:M5963, 0)), "Catch ❌", "Catch ✔️ "))</f>
        <v/>
      </c>
      <c r="H311" s="21" t="str">
        <f t="array" ref="H311">IF(ISBLANK(A311), "", IF(ISERROR(MATCH(INDEX('Filtered Blueprints'!H$3:I5963, MATCH(CONCATENATE(A311, " Blueprint"), 'Filtered Blueprints'!I$3:I5963, 0), 1), 'Filtered Blueprints'!B$3:B5963, 0)), "Impass ❌", "Impass ✔️ "))</f>
        <v/>
      </c>
      <c r="I311" s="26"/>
      <c r="J311" s="27"/>
    </row>
    <row r="312">
      <c r="A312" s="17"/>
      <c r="B312" s="18" t="s">
        <v>165</v>
      </c>
      <c r="C312" s="18" t="s">
        <v>165</v>
      </c>
      <c r="D312" s="19" t="s">
        <v>165</v>
      </c>
      <c r="E312" s="20" t="s">
        <v>165</v>
      </c>
      <c r="F312" s="21" t="str">
        <f>IF(ISBLANK(A312), "", IFERROR(IF(VLOOKUP(CONCATENATE(A312, " Blueprint"),'Filtered Blueprints'!T$3:U5963, 2, FALSE) &gt;= C312, "Surplus ✔️", "Shortage ❌"), "Shortage ❌"))</f>
        <v/>
      </c>
      <c r="G312" s="29" t="str">
        <f t="array" ref="G312">IF(ISBLANK(A312), "", IF(ISERROR(MATCH(INDEX('Filtered Blueprints'!S$3:T5963, MATCH(CONCATENATE(A312, " Blueprint"), 'Filtered Blueprints'!T$3:T5963, 0), 1), 'Filtered Blueprints'!M$3:M5963, 0)), "Catch ❌", "Catch ✔️ "))</f>
        <v/>
      </c>
      <c r="H312" s="21" t="str">
        <f t="array" ref="H312">IF(ISBLANK(A312), "", IF(ISERROR(MATCH(INDEX('Filtered Blueprints'!H$3:I5963, MATCH(CONCATENATE(A312, " Blueprint"), 'Filtered Blueprints'!I$3:I5963, 0), 1), 'Filtered Blueprints'!B$3:B5963, 0)), "Impass ❌", "Impass ✔️ "))</f>
        <v/>
      </c>
      <c r="I312" s="26"/>
      <c r="J312" s="27"/>
    </row>
    <row r="313">
      <c r="A313" s="17"/>
      <c r="B313" s="18" t="s">
        <v>165</v>
      </c>
      <c r="C313" s="18" t="s">
        <v>165</v>
      </c>
      <c r="D313" s="19" t="s">
        <v>165</v>
      </c>
      <c r="E313" s="20" t="s">
        <v>165</v>
      </c>
      <c r="F313" s="21" t="str">
        <f>IF(ISBLANK(A313), "", IFERROR(IF(VLOOKUP(CONCATENATE(A313, " Blueprint"),'Filtered Blueprints'!T$3:U5963, 2, FALSE) &gt;= C313, "Surplus ✔️", "Shortage ❌"), "Shortage ❌"))</f>
        <v/>
      </c>
      <c r="G313" s="29" t="str">
        <f t="array" ref="G313">IF(ISBLANK(A313), "", IF(ISERROR(MATCH(INDEX('Filtered Blueprints'!S$3:T5963, MATCH(CONCATENATE(A313, " Blueprint"), 'Filtered Blueprints'!T$3:T5963, 0), 1), 'Filtered Blueprints'!M$3:M5963, 0)), "Catch ❌", "Catch ✔️ "))</f>
        <v/>
      </c>
      <c r="H313" s="21" t="str">
        <f t="array" ref="H313">IF(ISBLANK(A313), "", IF(ISERROR(MATCH(INDEX('Filtered Blueprints'!H$3:I5963, MATCH(CONCATENATE(A313, " Blueprint"), 'Filtered Blueprints'!I$3:I5963, 0), 1), 'Filtered Blueprints'!B$3:B5963, 0)), "Impass ❌", "Impass ✔️ "))</f>
        <v/>
      </c>
      <c r="I313" s="26"/>
      <c r="J313" s="27"/>
    </row>
    <row r="314">
      <c r="A314" s="17"/>
      <c r="B314" s="18" t="s">
        <v>165</v>
      </c>
      <c r="C314" s="18" t="s">
        <v>165</v>
      </c>
      <c r="D314" s="19" t="s">
        <v>165</v>
      </c>
      <c r="E314" s="20" t="s">
        <v>165</v>
      </c>
      <c r="F314" s="21" t="str">
        <f>IF(ISBLANK(A314), "", IFERROR(IF(VLOOKUP(CONCATENATE(A314, " Blueprint"),'Filtered Blueprints'!T$3:U5963, 2, FALSE) &gt;= C314, "Surplus ✔️", "Shortage ❌"), "Shortage ❌"))</f>
        <v/>
      </c>
      <c r="G314" s="29" t="str">
        <f t="array" ref="G314">IF(ISBLANK(A314), "", IF(ISERROR(MATCH(INDEX('Filtered Blueprints'!S$3:T5963, MATCH(CONCATENATE(A314, " Blueprint"), 'Filtered Blueprints'!T$3:T5963, 0), 1), 'Filtered Blueprints'!M$3:M5963, 0)), "Catch ❌", "Catch ✔️ "))</f>
        <v/>
      </c>
      <c r="H314" s="21" t="str">
        <f t="array" ref="H314">IF(ISBLANK(A314), "", IF(ISERROR(MATCH(INDEX('Filtered Blueprints'!H$3:I5963, MATCH(CONCATENATE(A314, " Blueprint"), 'Filtered Blueprints'!I$3:I5963, 0), 1), 'Filtered Blueprints'!B$3:B5963, 0)), "Impass ❌", "Impass ✔️ "))</f>
        <v/>
      </c>
      <c r="I314" s="26"/>
      <c r="J314" s="27"/>
    </row>
    <row r="315">
      <c r="A315" s="17"/>
      <c r="B315" s="18" t="s">
        <v>165</v>
      </c>
      <c r="C315" s="18" t="s">
        <v>165</v>
      </c>
      <c r="D315" s="19" t="s">
        <v>165</v>
      </c>
      <c r="E315" s="20" t="s">
        <v>165</v>
      </c>
      <c r="F315" s="21" t="str">
        <f>IF(ISBLANK(A315), "", IFERROR(IF(VLOOKUP(CONCATENATE(A315, " Blueprint"),'Filtered Blueprints'!T$3:U5963, 2, FALSE) &gt;= C315, "Surplus ✔️", "Shortage ❌"), "Shortage ❌"))</f>
        <v/>
      </c>
      <c r="G315" s="29" t="str">
        <f t="array" ref="G315">IF(ISBLANK(A315), "", IF(ISERROR(MATCH(INDEX('Filtered Blueprints'!S$3:T5963, MATCH(CONCATENATE(A315, " Blueprint"), 'Filtered Blueprints'!T$3:T5963, 0), 1), 'Filtered Blueprints'!M$3:M5963, 0)), "Catch ❌", "Catch ✔️ "))</f>
        <v/>
      </c>
      <c r="H315" s="21" t="str">
        <f t="array" ref="H315">IF(ISBLANK(A315), "", IF(ISERROR(MATCH(INDEX('Filtered Blueprints'!H$3:I5963, MATCH(CONCATENATE(A315, " Blueprint"), 'Filtered Blueprints'!I$3:I5963, 0), 1), 'Filtered Blueprints'!B$3:B5963, 0)), "Impass ❌", "Impass ✔️ "))</f>
        <v/>
      </c>
      <c r="I315" s="26"/>
      <c r="J315" s="27"/>
    </row>
    <row r="316">
      <c r="A316" s="17"/>
      <c r="B316" s="18" t="s">
        <v>165</v>
      </c>
      <c r="C316" s="18" t="s">
        <v>165</v>
      </c>
      <c r="D316" s="19" t="s">
        <v>165</v>
      </c>
      <c r="E316" s="20" t="s">
        <v>165</v>
      </c>
      <c r="F316" s="21" t="str">
        <f>IF(ISBLANK(A316), "", IFERROR(IF(VLOOKUP(CONCATENATE(A316, " Blueprint"),'Filtered Blueprints'!T$3:U5963, 2, FALSE) &gt;= C316, "Surplus ✔️", "Shortage ❌"), "Shortage ❌"))</f>
        <v/>
      </c>
      <c r="G316" s="29" t="str">
        <f t="array" ref="G316">IF(ISBLANK(A316), "", IF(ISERROR(MATCH(INDEX('Filtered Blueprints'!S$3:T5963, MATCH(CONCATENATE(A316, " Blueprint"), 'Filtered Blueprints'!T$3:T5963, 0), 1), 'Filtered Blueprints'!M$3:M5963, 0)), "Catch ❌", "Catch ✔️ "))</f>
        <v/>
      </c>
      <c r="H316" s="21" t="str">
        <f t="array" ref="H316">IF(ISBLANK(A316), "", IF(ISERROR(MATCH(INDEX('Filtered Blueprints'!H$3:I5963, MATCH(CONCATENATE(A316, " Blueprint"), 'Filtered Blueprints'!I$3:I5963, 0), 1), 'Filtered Blueprints'!B$3:B5963, 0)), "Impass ❌", "Impass ✔️ "))</f>
        <v/>
      </c>
      <c r="I316" s="26"/>
      <c r="J316" s="27"/>
    </row>
    <row r="317">
      <c r="A317" s="17"/>
      <c r="B317" s="18" t="s">
        <v>165</v>
      </c>
      <c r="C317" s="18" t="s">
        <v>165</v>
      </c>
      <c r="D317" s="19" t="s">
        <v>165</v>
      </c>
      <c r="E317" s="20" t="s">
        <v>165</v>
      </c>
      <c r="F317" s="21" t="str">
        <f>IF(ISBLANK(A317), "", IFERROR(IF(VLOOKUP(CONCATENATE(A317, " Blueprint"),'Filtered Blueprints'!T$3:U5963, 2, FALSE) &gt;= C317, "Surplus ✔️", "Shortage ❌"), "Shortage ❌"))</f>
        <v/>
      </c>
      <c r="G317" s="29" t="str">
        <f t="array" ref="G317">IF(ISBLANK(A317), "", IF(ISERROR(MATCH(INDEX('Filtered Blueprints'!S$3:T5963, MATCH(CONCATENATE(A317, " Blueprint"), 'Filtered Blueprints'!T$3:T5963, 0), 1), 'Filtered Blueprints'!M$3:M5963, 0)), "Catch ❌", "Catch ✔️ "))</f>
        <v/>
      </c>
      <c r="H317" s="21" t="str">
        <f t="array" ref="H317">IF(ISBLANK(A317), "", IF(ISERROR(MATCH(INDEX('Filtered Blueprints'!H$3:I5963, MATCH(CONCATENATE(A317, " Blueprint"), 'Filtered Blueprints'!I$3:I5963, 0), 1), 'Filtered Blueprints'!B$3:B5963, 0)), "Impass ❌", "Impass ✔️ "))</f>
        <v/>
      </c>
      <c r="I317" s="26"/>
      <c r="J317" s="27"/>
    </row>
    <row r="318">
      <c r="A318" s="17"/>
      <c r="B318" s="18" t="s">
        <v>165</v>
      </c>
      <c r="C318" s="18" t="s">
        <v>165</v>
      </c>
      <c r="D318" s="19" t="s">
        <v>165</v>
      </c>
      <c r="E318" s="20" t="s">
        <v>165</v>
      </c>
      <c r="F318" s="21" t="str">
        <f>IF(ISBLANK(A318), "", IFERROR(IF(VLOOKUP(CONCATENATE(A318, " Blueprint"),'Filtered Blueprints'!T$3:U5963, 2, FALSE) &gt;= C318, "Surplus ✔️", "Shortage ❌"), "Shortage ❌"))</f>
        <v/>
      </c>
      <c r="G318" s="29" t="str">
        <f t="array" ref="G318">IF(ISBLANK(A318), "", IF(ISERROR(MATCH(INDEX('Filtered Blueprints'!S$3:T5963, MATCH(CONCATENATE(A318, " Blueprint"), 'Filtered Blueprints'!T$3:T5963, 0), 1), 'Filtered Blueprints'!M$3:M5963, 0)), "Catch ❌", "Catch ✔️ "))</f>
        <v/>
      </c>
      <c r="H318" s="21" t="str">
        <f t="array" ref="H318">IF(ISBLANK(A318), "", IF(ISERROR(MATCH(INDEX('Filtered Blueprints'!H$3:I5963, MATCH(CONCATENATE(A318, " Blueprint"), 'Filtered Blueprints'!I$3:I5963, 0), 1), 'Filtered Blueprints'!B$3:B5963, 0)), "Impass ❌", "Impass ✔️ "))</f>
        <v/>
      </c>
      <c r="I318" s="26"/>
      <c r="J318" s="27"/>
    </row>
    <row r="319">
      <c r="A319" s="17"/>
      <c r="B319" s="18" t="s">
        <v>165</v>
      </c>
      <c r="C319" s="18" t="s">
        <v>165</v>
      </c>
      <c r="D319" s="19" t="s">
        <v>165</v>
      </c>
      <c r="E319" s="20" t="s">
        <v>165</v>
      </c>
      <c r="F319" s="21" t="str">
        <f>IF(ISBLANK(A319), "", IFERROR(IF(VLOOKUP(CONCATENATE(A319, " Blueprint"),'Filtered Blueprints'!T$3:U5963, 2, FALSE) &gt;= C319, "Surplus ✔️", "Shortage ❌"), "Shortage ❌"))</f>
        <v/>
      </c>
      <c r="G319" s="29" t="str">
        <f t="array" ref="G319">IF(ISBLANK(A319), "", IF(ISERROR(MATCH(INDEX('Filtered Blueprints'!S$3:T5963, MATCH(CONCATENATE(A319, " Blueprint"), 'Filtered Blueprints'!T$3:T5963, 0), 1), 'Filtered Blueprints'!M$3:M5963, 0)), "Catch ❌", "Catch ✔️ "))</f>
        <v/>
      </c>
      <c r="H319" s="21" t="str">
        <f t="array" ref="H319">IF(ISBLANK(A319), "", IF(ISERROR(MATCH(INDEX('Filtered Blueprints'!H$3:I5963, MATCH(CONCATENATE(A319, " Blueprint"), 'Filtered Blueprints'!I$3:I5963, 0), 1), 'Filtered Blueprints'!B$3:B5963, 0)), "Impass ❌", "Impass ✔️ "))</f>
        <v/>
      </c>
      <c r="I319" s="26"/>
      <c r="J319" s="27"/>
    </row>
    <row r="320">
      <c r="A320" s="17"/>
      <c r="B320" s="18" t="s">
        <v>165</v>
      </c>
      <c r="C320" s="18" t="s">
        <v>165</v>
      </c>
      <c r="D320" s="19" t="s">
        <v>165</v>
      </c>
      <c r="E320" s="20" t="s">
        <v>165</v>
      </c>
      <c r="F320" s="21" t="str">
        <f>IF(ISBLANK(A320), "", IFERROR(IF(VLOOKUP(CONCATENATE(A320, " Blueprint"),'Filtered Blueprints'!T$3:U5963, 2, FALSE) &gt;= C320, "Surplus ✔️", "Shortage ❌"), "Shortage ❌"))</f>
        <v/>
      </c>
      <c r="G320" s="29" t="str">
        <f t="array" ref="G320">IF(ISBLANK(A320), "", IF(ISERROR(MATCH(INDEX('Filtered Blueprints'!S$3:T5963, MATCH(CONCATENATE(A320, " Blueprint"), 'Filtered Blueprints'!T$3:T5963, 0), 1), 'Filtered Blueprints'!M$3:M5963, 0)), "Catch ❌", "Catch ✔️ "))</f>
        <v/>
      </c>
      <c r="H320" s="21" t="str">
        <f t="array" ref="H320">IF(ISBLANK(A320), "", IF(ISERROR(MATCH(INDEX('Filtered Blueprints'!H$3:I5963, MATCH(CONCATENATE(A320, " Blueprint"), 'Filtered Blueprints'!I$3:I5963, 0), 1), 'Filtered Blueprints'!B$3:B5963, 0)), "Impass ❌", "Impass ✔️ "))</f>
        <v/>
      </c>
      <c r="I320" s="26"/>
      <c r="J320" s="27"/>
    </row>
    <row r="321">
      <c r="A321" s="17"/>
      <c r="B321" s="18" t="s">
        <v>165</v>
      </c>
      <c r="C321" s="18" t="s">
        <v>165</v>
      </c>
      <c r="D321" s="19" t="s">
        <v>165</v>
      </c>
      <c r="E321" s="20" t="s">
        <v>165</v>
      </c>
      <c r="F321" s="21" t="str">
        <f>IF(ISBLANK(A321), "", IFERROR(IF(VLOOKUP(CONCATENATE(A321, " Blueprint"),'Filtered Blueprints'!T$3:U5963, 2, FALSE) &gt;= C321, "Surplus ✔️", "Shortage ❌"), "Shortage ❌"))</f>
        <v/>
      </c>
      <c r="G321" s="29" t="str">
        <f t="array" ref="G321">IF(ISBLANK(A321), "", IF(ISERROR(MATCH(INDEX('Filtered Blueprints'!S$3:T5963, MATCH(CONCATENATE(A321, " Blueprint"), 'Filtered Blueprints'!T$3:T5963, 0), 1), 'Filtered Blueprints'!M$3:M5963, 0)), "Catch ❌", "Catch ✔️ "))</f>
        <v/>
      </c>
      <c r="H321" s="21" t="str">
        <f t="array" ref="H321">IF(ISBLANK(A321), "", IF(ISERROR(MATCH(INDEX('Filtered Blueprints'!H$3:I5963, MATCH(CONCATENATE(A321, " Blueprint"), 'Filtered Blueprints'!I$3:I5963, 0), 1), 'Filtered Blueprints'!B$3:B5963, 0)), "Impass ❌", "Impass ✔️ "))</f>
        <v/>
      </c>
      <c r="I321" s="26"/>
      <c r="J321" s="27"/>
    </row>
    <row r="322">
      <c r="A322" s="17"/>
      <c r="B322" s="18" t="s">
        <v>165</v>
      </c>
      <c r="C322" s="18" t="s">
        <v>165</v>
      </c>
      <c r="D322" s="19" t="s">
        <v>165</v>
      </c>
      <c r="E322" s="20" t="s">
        <v>165</v>
      </c>
      <c r="F322" s="21" t="str">
        <f>IF(ISBLANK(A322), "", IFERROR(IF(VLOOKUP(CONCATENATE(A322, " Blueprint"),'Filtered Blueprints'!T$3:U5963, 2, FALSE) &gt;= C322, "Surplus ✔️", "Shortage ❌"), "Shortage ❌"))</f>
        <v/>
      </c>
      <c r="G322" s="29" t="str">
        <f t="array" ref="G322">IF(ISBLANK(A322), "", IF(ISERROR(MATCH(INDEX('Filtered Blueprints'!S$3:T5963, MATCH(CONCATENATE(A322, " Blueprint"), 'Filtered Blueprints'!T$3:T5963, 0), 1), 'Filtered Blueprints'!M$3:M5963, 0)), "Catch ❌", "Catch ✔️ "))</f>
        <v/>
      </c>
      <c r="H322" s="21" t="str">
        <f t="array" ref="H322">IF(ISBLANK(A322), "", IF(ISERROR(MATCH(INDEX('Filtered Blueprints'!H$3:I5963, MATCH(CONCATENATE(A322, " Blueprint"), 'Filtered Blueprints'!I$3:I5963, 0), 1), 'Filtered Blueprints'!B$3:B5963, 0)), "Impass ❌", "Impass ✔️ "))</f>
        <v/>
      </c>
      <c r="I322" s="26"/>
      <c r="J322" s="27"/>
    </row>
    <row r="323">
      <c r="A323" s="17"/>
      <c r="B323" s="18" t="s">
        <v>165</v>
      </c>
      <c r="C323" s="18" t="s">
        <v>165</v>
      </c>
      <c r="D323" s="19" t="s">
        <v>165</v>
      </c>
      <c r="E323" s="20" t="s">
        <v>165</v>
      </c>
      <c r="F323" s="21" t="str">
        <f>IF(ISBLANK(A323), "", IFERROR(IF(VLOOKUP(CONCATENATE(A323, " Blueprint"),'Filtered Blueprints'!T$3:U5963, 2, FALSE) &gt;= C323, "Surplus ✔️", "Shortage ❌"), "Shortage ❌"))</f>
        <v/>
      </c>
      <c r="G323" s="29" t="str">
        <f t="array" ref="G323">IF(ISBLANK(A323), "", IF(ISERROR(MATCH(INDEX('Filtered Blueprints'!S$3:T5963, MATCH(CONCATENATE(A323, " Blueprint"), 'Filtered Blueprints'!T$3:T5963, 0), 1), 'Filtered Blueprints'!M$3:M5963, 0)), "Catch ❌", "Catch ✔️ "))</f>
        <v/>
      </c>
      <c r="H323" s="21" t="str">
        <f t="array" ref="H323">IF(ISBLANK(A323), "", IF(ISERROR(MATCH(INDEX('Filtered Blueprints'!H$3:I5963, MATCH(CONCATENATE(A323, " Blueprint"), 'Filtered Blueprints'!I$3:I5963, 0), 1), 'Filtered Blueprints'!B$3:B5963, 0)), "Impass ❌", "Impass ✔️ "))</f>
        <v/>
      </c>
      <c r="I323" s="26"/>
      <c r="J323" s="27"/>
    </row>
    <row r="324">
      <c r="A324" s="17"/>
      <c r="B324" s="18" t="s">
        <v>165</v>
      </c>
      <c r="C324" s="18" t="s">
        <v>165</v>
      </c>
      <c r="D324" s="19" t="s">
        <v>165</v>
      </c>
      <c r="E324" s="20" t="s">
        <v>165</v>
      </c>
      <c r="F324" s="21" t="str">
        <f>IF(ISBLANK(A324), "", IFERROR(IF(VLOOKUP(CONCATENATE(A324, " Blueprint"),'Filtered Blueprints'!T$3:U5963, 2, FALSE) &gt;= C324, "Surplus ✔️", "Shortage ❌"), "Shortage ❌"))</f>
        <v/>
      </c>
      <c r="G324" s="29" t="str">
        <f t="array" ref="G324">IF(ISBLANK(A324), "", IF(ISERROR(MATCH(INDEX('Filtered Blueprints'!S$3:T5963, MATCH(CONCATENATE(A324, " Blueprint"), 'Filtered Blueprints'!T$3:T5963, 0), 1), 'Filtered Blueprints'!M$3:M5963, 0)), "Catch ❌", "Catch ✔️ "))</f>
        <v/>
      </c>
      <c r="H324" s="21" t="str">
        <f t="array" ref="H324">IF(ISBLANK(A324), "", IF(ISERROR(MATCH(INDEX('Filtered Blueprints'!H$3:I5963, MATCH(CONCATENATE(A324, " Blueprint"), 'Filtered Blueprints'!I$3:I5963, 0), 1), 'Filtered Blueprints'!B$3:B5963, 0)), "Impass ❌", "Impass ✔️ "))</f>
        <v/>
      </c>
      <c r="I324" s="26"/>
      <c r="J324" s="27"/>
    </row>
    <row r="325">
      <c r="A325" s="17"/>
      <c r="B325" s="18" t="s">
        <v>165</v>
      </c>
      <c r="C325" s="18" t="s">
        <v>165</v>
      </c>
      <c r="D325" s="19" t="s">
        <v>165</v>
      </c>
      <c r="E325" s="20" t="s">
        <v>165</v>
      </c>
      <c r="F325" s="21" t="str">
        <f>IF(ISBLANK(A325), "", IFERROR(IF(VLOOKUP(CONCATENATE(A325, " Blueprint"),'Filtered Blueprints'!T$3:U5963, 2, FALSE) &gt;= C325, "Surplus ✔️", "Shortage ❌"), "Shortage ❌"))</f>
        <v/>
      </c>
      <c r="G325" s="29" t="str">
        <f t="array" ref="G325">IF(ISBLANK(A325), "", IF(ISERROR(MATCH(INDEX('Filtered Blueprints'!S$3:T5963, MATCH(CONCATENATE(A325, " Blueprint"), 'Filtered Blueprints'!T$3:T5963, 0), 1), 'Filtered Blueprints'!M$3:M5963, 0)), "Catch ❌", "Catch ✔️ "))</f>
        <v/>
      </c>
      <c r="H325" s="21" t="str">
        <f t="array" ref="H325">IF(ISBLANK(A325), "", IF(ISERROR(MATCH(INDEX('Filtered Blueprints'!H$3:I5963, MATCH(CONCATENATE(A325, " Blueprint"), 'Filtered Blueprints'!I$3:I5963, 0), 1), 'Filtered Blueprints'!B$3:B5963, 0)), "Impass ❌", "Impass ✔️ "))</f>
        <v/>
      </c>
      <c r="I325" s="26"/>
      <c r="J325" s="27"/>
    </row>
    <row r="326">
      <c r="A326" s="17"/>
      <c r="B326" s="18" t="s">
        <v>165</v>
      </c>
      <c r="C326" s="18" t="s">
        <v>165</v>
      </c>
      <c r="D326" s="19" t="s">
        <v>165</v>
      </c>
      <c r="E326" s="20" t="s">
        <v>165</v>
      </c>
      <c r="F326" s="21" t="str">
        <f>IF(ISBLANK(A326), "", IFERROR(IF(VLOOKUP(CONCATENATE(A326, " Blueprint"),'Filtered Blueprints'!T$3:U5963, 2, FALSE) &gt;= C326, "Surplus ✔️", "Shortage ❌"), "Shortage ❌"))</f>
        <v/>
      </c>
      <c r="G326" s="29" t="str">
        <f t="array" ref="G326">IF(ISBLANK(A326), "", IF(ISERROR(MATCH(INDEX('Filtered Blueprints'!S$3:T5963, MATCH(CONCATENATE(A326, " Blueprint"), 'Filtered Blueprints'!T$3:T5963, 0), 1), 'Filtered Blueprints'!M$3:M5963, 0)), "Catch ❌", "Catch ✔️ "))</f>
        <v/>
      </c>
      <c r="H326" s="21" t="str">
        <f t="array" ref="H326">IF(ISBLANK(A326), "", IF(ISERROR(MATCH(INDEX('Filtered Blueprints'!H$3:I5963, MATCH(CONCATENATE(A326, " Blueprint"), 'Filtered Blueprints'!I$3:I5963, 0), 1), 'Filtered Blueprints'!B$3:B5963, 0)), "Impass ❌", "Impass ✔️ "))</f>
        <v/>
      </c>
      <c r="I326" s="26"/>
      <c r="J326" s="27"/>
    </row>
    <row r="327">
      <c r="A327" s="17"/>
      <c r="B327" s="18" t="s">
        <v>165</v>
      </c>
      <c r="C327" s="18" t="s">
        <v>165</v>
      </c>
      <c r="D327" s="19" t="s">
        <v>165</v>
      </c>
      <c r="E327" s="20" t="s">
        <v>165</v>
      </c>
      <c r="F327" s="21" t="str">
        <f>IF(ISBLANK(A327), "", IFERROR(IF(VLOOKUP(CONCATENATE(A327, " Blueprint"),'Filtered Blueprints'!T$3:U5963, 2, FALSE) &gt;= C327, "Surplus ✔️", "Shortage ❌"), "Shortage ❌"))</f>
        <v/>
      </c>
      <c r="G327" s="29" t="str">
        <f t="array" ref="G327">IF(ISBLANK(A327), "", IF(ISERROR(MATCH(INDEX('Filtered Blueprints'!S$3:T5963, MATCH(CONCATENATE(A327, " Blueprint"), 'Filtered Blueprints'!T$3:T5963, 0), 1), 'Filtered Blueprints'!M$3:M5963, 0)), "Catch ❌", "Catch ✔️ "))</f>
        <v/>
      </c>
      <c r="H327" s="21" t="str">
        <f t="array" ref="H327">IF(ISBLANK(A327), "", IF(ISERROR(MATCH(INDEX('Filtered Blueprints'!H$3:I5963, MATCH(CONCATENATE(A327, " Blueprint"), 'Filtered Blueprints'!I$3:I5963, 0), 1), 'Filtered Blueprints'!B$3:B5963, 0)), "Impass ❌", "Impass ✔️ "))</f>
        <v/>
      </c>
      <c r="I327" s="26"/>
      <c r="J327" s="27"/>
    </row>
    <row r="328">
      <c r="A328" s="17"/>
      <c r="B328" s="18" t="s">
        <v>165</v>
      </c>
      <c r="C328" s="18" t="s">
        <v>165</v>
      </c>
      <c r="D328" s="19" t="s">
        <v>165</v>
      </c>
      <c r="E328" s="20" t="s">
        <v>165</v>
      </c>
      <c r="F328" s="21" t="str">
        <f>IF(ISBLANK(A328), "", IFERROR(IF(VLOOKUP(CONCATENATE(A328, " Blueprint"),'Filtered Blueprints'!T$3:U5963, 2, FALSE) &gt;= C328, "Surplus ✔️", "Shortage ❌"), "Shortage ❌"))</f>
        <v/>
      </c>
      <c r="G328" s="29" t="str">
        <f t="array" ref="G328">IF(ISBLANK(A328), "", IF(ISERROR(MATCH(INDEX('Filtered Blueprints'!S$3:T5963, MATCH(CONCATENATE(A328, " Blueprint"), 'Filtered Blueprints'!T$3:T5963, 0), 1), 'Filtered Blueprints'!M$3:M5963, 0)), "Catch ❌", "Catch ✔️ "))</f>
        <v/>
      </c>
      <c r="H328" s="21" t="str">
        <f t="array" ref="H328">IF(ISBLANK(A328), "", IF(ISERROR(MATCH(INDEX('Filtered Blueprints'!H$3:I5963, MATCH(CONCATENATE(A328, " Blueprint"), 'Filtered Blueprints'!I$3:I5963, 0), 1), 'Filtered Blueprints'!B$3:B5963, 0)), "Impass ❌", "Impass ✔️ "))</f>
        <v/>
      </c>
      <c r="I328" s="26"/>
      <c r="J328" s="27"/>
    </row>
    <row r="329">
      <c r="A329" s="17"/>
      <c r="B329" s="18" t="s">
        <v>165</v>
      </c>
      <c r="C329" s="18" t="s">
        <v>165</v>
      </c>
      <c r="D329" s="19" t="s">
        <v>165</v>
      </c>
      <c r="E329" s="20" t="s">
        <v>165</v>
      </c>
      <c r="F329" s="21" t="str">
        <f>IF(ISBLANK(A329), "", IFERROR(IF(VLOOKUP(CONCATENATE(A329, " Blueprint"),'Filtered Blueprints'!T$3:U5963, 2, FALSE) &gt;= C329, "Surplus ✔️", "Shortage ❌"), "Shortage ❌"))</f>
        <v/>
      </c>
      <c r="G329" s="29" t="str">
        <f t="array" ref="G329">IF(ISBLANK(A329), "", IF(ISERROR(MATCH(INDEX('Filtered Blueprints'!S$3:T5963, MATCH(CONCATENATE(A329, " Blueprint"), 'Filtered Blueprints'!T$3:T5963, 0), 1), 'Filtered Blueprints'!M$3:M5963, 0)), "Catch ❌", "Catch ✔️ "))</f>
        <v/>
      </c>
      <c r="H329" s="21" t="str">
        <f t="array" ref="H329">IF(ISBLANK(A329), "", IF(ISERROR(MATCH(INDEX('Filtered Blueprints'!H$3:I5963, MATCH(CONCATENATE(A329, " Blueprint"), 'Filtered Blueprints'!I$3:I5963, 0), 1), 'Filtered Blueprints'!B$3:B5963, 0)), "Impass ❌", "Impass ✔️ "))</f>
        <v/>
      </c>
      <c r="I329" s="26"/>
      <c r="J329" s="27"/>
    </row>
    <row r="330">
      <c r="A330" s="17"/>
      <c r="B330" s="18" t="s">
        <v>165</v>
      </c>
      <c r="C330" s="18" t="s">
        <v>165</v>
      </c>
      <c r="D330" s="19" t="s">
        <v>165</v>
      </c>
      <c r="E330" s="20" t="s">
        <v>165</v>
      </c>
      <c r="F330" s="21" t="str">
        <f>IF(ISBLANK(A330), "", IFERROR(IF(VLOOKUP(CONCATENATE(A330, " Blueprint"),'Filtered Blueprints'!T$3:U5963, 2, FALSE) &gt;= C330, "Surplus ✔️", "Shortage ❌"), "Shortage ❌"))</f>
        <v/>
      </c>
      <c r="G330" s="29" t="str">
        <f t="array" ref="G330">IF(ISBLANK(A330), "", IF(ISERROR(MATCH(INDEX('Filtered Blueprints'!S$3:T5963, MATCH(CONCATENATE(A330, " Blueprint"), 'Filtered Blueprints'!T$3:T5963, 0), 1), 'Filtered Blueprints'!M$3:M5963, 0)), "Catch ❌", "Catch ✔️ "))</f>
        <v/>
      </c>
      <c r="H330" s="21" t="str">
        <f t="array" ref="H330">IF(ISBLANK(A330), "", IF(ISERROR(MATCH(INDEX('Filtered Blueprints'!H$3:I5963, MATCH(CONCATENATE(A330, " Blueprint"), 'Filtered Blueprints'!I$3:I5963, 0), 1), 'Filtered Blueprints'!B$3:B5963, 0)), "Impass ❌", "Impass ✔️ "))</f>
        <v/>
      </c>
      <c r="I330" s="26"/>
      <c r="J330" s="27"/>
    </row>
    <row r="331">
      <c r="A331" s="17"/>
      <c r="B331" s="18" t="s">
        <v>165</v>
      </c>
      <c r="C331" s="18" t="s">
        <v>165</v>
      </c>
      <c r="D331" s="19" t="s">
        <v>165</v>
      </c>
      <c r="E331" s="20" t="s">
        <v>165</v>
      </c>
      <c r="F331" s="21" t="str">
        <f>IF(ISBLANK(A331), "", IFERROR(IF(VLOOKUP(CONCATENATE(A331, " Blueprint"),'Filtered Blueprints'!T$3:U5963, 2, FALSE) &gt;= C331, "Surplus ✔️", "Shortage ❌"), "Shortage ❌"))</f>
        <v/>
      </c>
      <c r="G331" s="29" t="str">
        <f t="array" ref="G331">IF(ISBLANK(A331), "", IF(ISERROR(MATCH(INDEX('Filtered Blueprints'!S$3:T5963, MATCH(CONCATENATE(A331, " Blueprint"), 'Filtered Blueprints'!T$3:T5963, 0), 1), 'Filtered Blueprints'!M$3:M5963, 0)), "Catch ❌", "Catch ✔️ "))</f>
        <v/>
      </c>
      <c r="H331" s="21" t="str">
        <f t="array" ref="H331">IF(ISBLANK(A331), "", IF(ISERROR(MATCH(INDEX('Filtered Blueprints'!H$3:I5963, MATCH(CONCATENATE(A331, " Blueprint"), 'Filtered Blueprints'!I$3:I5963, 0), 1), 'Filtered Blueprints'!B$3:B5963, 0)), "Impass ❌", "Impass ✔️ "))</f>
        <v/>
      </c>
      <c r="I331" s="26"/>
      <c r="J331" s="27"/>
    </row>
    <row r="332">
      <c r="A332" s="17"/>
      <c r="B332" s="18" t="s">
        <v>165</v>
      </c>
      <c r="C332" s="18" t="s">
        <v>165</v>
      </c>
      <c r="D332" s="19" t="s">
        <v>165</v>
      </c>
      <c r="E332" s="20" t="s">
        <v>165</v>
      </c>
      <c r="F332" s="21" t="str">
        <f>IF(ISBLANK(A332), "", IFERROR(IF(VLOOKUP(CONCATENATE(A332, " Blueprint"),'Filtered Blueprints'!T$3:U5963, 2, FALSE) &gt;= C332, "Surplus ✔️", "Shortage ❌"), "Shortage ❌"))</f>
        <v/>
      </c>
      <c r="G332" s="29" t="str">
        <f t="array" ref="G332">IF(ISBLANK(A332), "", IF(ISERROR(MATCH(INDEX('Filtered Blueprints'!S$3:T5963, MATCH(CONCATENATE(A332, " Blueprint"), 'Filtered Blueprints'!T$3:T5963, 0), 1), 'Filtered Blueprints'!M$3:M5963, 0)), "Catch ❌", "Catch ✔️ "))</f>
        <v/>
      </c>
      <c r="H332" s="21" t="str">
        <f t="array" ref="H332">IF(ISBLANK(A332), "", IF(ISERROR(MATCH(INDEX('Filtered Blueprints'!H$3:I5963, MATCH(CONCATENATE(A332, " Blueprint"), 'Filtered Blueprints'!I$3:I5963, 0), 1), 'Filtered Blueprints'!B$3:B5963, 0)), "Impass ❌", "Impass ✔️ "))</f>
        <v/>
      </c>
      <c r="I332" s="26"/>
      <c r="J332" s="27"/>
    </row>
    <row r="333">
      <c r="A333" s="17"/>
      <c r="B333" s="18" t="s">
        <v>165</v>
      </c>
      <c r="C333" s="18" t="s">
        <v>165</v>
      </c>
      <c r="D333" s="19" t="s">
        <v>165</v>
      </c>
      <c r="E333" s="20" t="s">
        <v>165</v>
      </c>
      <c r="F333" s="21" t="str">
        <f>IF(ISBLANK(A333), "", IFERROR(IF(VLOOKUP(CONCATENATE(A333, " Blueprint"),'Filtered Blueprints'!T$3:U5963, 2, FALSE) &gt;= C333, "Surplus ✔️", "Shortage ❌"), "Shortage ❌"))</f>
        <v/>
      </c>
      <c r="G333" s="29" t="str">
        <f t="array" ref="G333">IF(ISBLANK(A333), "", IF(ISERROR(MATCH(INDEX('Filtered Blueprints'!S$3:T5963, MATCH(CONCATENATE(A333, " Blueprint"), 'Filtered Blueprints'!T$3:T5963, 0), 1), 'Filtered Blueprints'!M$3:M5963, 0)), "Catch ❌", "Catch ✔️ "))</f>
        <v/>
      </c>
      <c r="H333" s="21" t="str">
        <f t="array" ref="H333">IF(ISBLANK(A333), "", IF(ISERROR(MATCH(INDEX('Filtered Blueprints'!H$3:I5963, MATCH(CONCATENATE(A333, " Blueprint"), 'Filtered Blueprints'!I$3:I5963, 0), 1), 'Filtered Blueprints'!B$3:B5963, 0)), "Impass ❌", "Impass ✔️ "))</f>
        <v/>
      </c>
      <c r="I333" s="26"/>
      <c r="J333" s="27"/>
    </row>
    <row r="334">
      <c r="A334" s="17"/>
      <c r="B334" s="18" t="s">
        <v>165</v>
      </c>
      <c r="C334" s="18" t="s">
        <v>165</v>
      </c>
      <c r="D334" s="19" t="s">
        <v>165</v>
      </c>
      <c r="E334" s="20" t="s">
        <v>165</v>
      </c>
      <c r="F334" s="21" t="str">
        <f>IF(ISBLANK(A334), "", IFERROR(IF(VLOOKUP(CONCATENATE(A334, " Blueprint"),'Filtered Blueprints'!T$3:U5963, 2, FALSE) &gt;= C334, "Surplus ✔️", "Shortage ❌"), "Shortage ❌"))</f>
        <v/>
      </c>
      <c r="G334" s="29" t="str">
        <f t="array" ref="G334">IF(ISBLANK(A334), "", IF(ISERROR(MATCH(INDEX('Filtered Blueprints'!S$3:T5963, MATCH(CONCATENATE(A334, " Blueprint"), 'Filtered Blueprints'!T$3:T5963, 0), 1), 'Filtered Blueprints'!M$3:M5963, 0)), "Catch ❌", "Catch ✔️ "))</f>
        <v/>
      </c>
      <c r="H334" s="21" t="str">
        <f t="array" ref="H334">IF(ISBLANK(A334), "", IF(ISERROR(MATCH(INDEX('Filtered Blueprints'!H$3:I5963, MATCH(CONCATENATE(A334, " Blueprint"), 'Filtered Blueprints'!I$3:I5963, 0), 1), 'Filtered Blueprints'!B$3:B5963, 0)), "Impass ❌", "Impass ✔️ "))</f>
        <v/>
      </c>
      <c r="I334" s="26"/>
      <c r="J334" s="27"/>
    </row>
    <row r="335">
      <c r="A335" s="17"/>
      <c r="B335" s="18" t="s">
        <v>165</v>
      </c>
      <c r="C335" s="18" t="s">
        <v>165</v>
      </c>
      <c r="D335" s="19" t="s">
        <v>165</v>
      </c>
      <c r="E335" s="20" t="s">
        <v>165</v>
      </c>
      <c r="F335" s="21" t="str">
        <f>IF(ISBLANK(A335), "", IFERROR(IF(VLOOKUP(CONCATENATE(A335, " Blueprint"),'Filtered Blueprints'!T$3:U5963, 2, FALSE) &gt;= C335, "Surplus ✔️", "Shortage ❌"), "Shortage ❌"))</f>
        <v/>
      </c>
      <c r="G335" s="29" t="str">
        <f t="array" ref="G335">IF(ISBLANK(A335), "", IF(ISERROR(MATCH(INDEX('Filtered Blueprints'!S$3:T5963, MATCH(CONCATENATE(A335, " Blueprint"), 'Filtered Blueprints'!T$3:T5963, 0), 1), 'Filtered Blueprints'!M$3:M5963, 0)), "Catch ❌", "Catch ✔️ "))</f>
        <v/>
      </c>
      <c r="H335" s="21" t="str">
        <f t="array" ref="H335">IF(ISBLANK(A335), "", IF(ISERROR(MATCH(INDEX('Filtered Blueprints'!H$3:I5963, MATCH(CONCATENATE(A335, " Blueprint"), 'Filtered Blueprints'!I$3:I5963, 0), 1), 'Filtered Blueprints'!B$3:B5963, 0)), "Impass ❌", "Impass ✔️ "))</f>
        <v/>
      </c>
      <c r="I335" s="26"/>
      <c r="J335" s="27"/>
    </row>
    <row r="336">
      <c r="A336" s="17"/>
      <c r="B336" s="18" t="s">
        <v>165</v>
      </c>
      <c r="C336" s="18" t="s">
        <v>165</v>
      </c>
      <c r="D336" s="19" t="s">
        <v>165</v>
      </c>
      <c r="E336" s="20" t="s">
        <v>165</v>
      </c>
      <c r="F336" s="21" t="str">
        <f>IF(ISBLANK(A336), "", IFERROR(IF(VLOOKUP(CONCATENATE(A336, " Blueprint"),'Filtered Blueprints'!T$3:U5963, 2, FALSE) &gt;= C336, "Surplus ✔️", "Shortage ❌"), "Shortage ❌"))</f>
        <v/>
      </c>
      <c r="G336" s="29" t="str">
        <f t="array" ref="G336">IF(ISBLANK(A336), "", IF(ISERROR(MATCH(INDEX('Filtered Blueprints'!S$3:T5963, MATCH(CONCATENATE(A336, " Blueprint"), 'Filtered Blueprints'!T$3:T5963, 0), 1), 'Filtered Blueprints'!M$3:M5963, 0)), "Catch ❌", "Catch ✔️ "))</f>
        <v/>
      </c>
      <c r="H336" s="21" t="str">
        <f t="array" ref="H336">IF(ISBLANK(A336), "", IF(ISERROR(MATCH(INDEX('Filtered Blueprints'!H$3:I5963, MATCH(CONCATENATE(A336, " Blueprint"), 'Filtered Blueprints'!I$3:I5963, 0), 1), 'Filtered Blueprints'!B$3:B5963, 0)), "Impass ❌", "Impass ✔️ "))</f>
        <v/>
      </c>
      <c r="I336" s="26"/>
      <c r="J336" s="27"/>
    </row>
    <row r="337">
      <c r="A337" s="17"/>
      <c r="B337" s="18" t="s">
        <v>165</v>
      </c>
      <c r="C337" s="18" t="s">
        <v>165</v>
      </c>
      <c r="D337" s="19" t="s">
        <v>165</v>
      </c>
      <c r="E337" s="20" t="s">
        <v>165</v>
      </c>
      <c r="F337" s="21" t="str">
        <f>IF(ISBLANK(A337), "", IFERROR(IF(VLOOKUP(CONCATENATE(A337, " Blueprint"),'Filtered Blueprints'!T$3:U5963, 2, FALSE) &gt;= C337, "Surplus ✔️", "Shortage ❌"), "Shortage ❌"))</f>
        <v/>
      </c>
      <c r="G337" s="29" t="str">
        <f t="array" ref="G337">IF(ISBLANK(A337), "", IF(ISERROR(MATCH(INDEX('Filtered Blueprints'!S$3:T5963, MATCH(CONCATENATE(A337, " Blueprint"), 'Filtered Blueprints'!T$3:T5963, 0), 1), 'Filtered Blueprints'!M$3:M5963, 0)), "Catch ❌", "Catch ✔️ "))</f>
        <v/>
      </c>
      <c r="H337" s="21" t="str">
        <f t="array" ref="H337">IF(ISBLANK(A337), "", IF(ISERROR(MATCH(INDEX('Filtered Blueprints'!H$3:I5963, MATCH(CONCATENATE(A337, " Blueprint"), 'Filtered Blueprints'!I$3:I5963, 0), 1), 'Filtered Blueprints'!B$3:B5963, 0)), "Impass ❌", "Impass ✔️ "))</f>
        <v/>
      </c>
      <c r="I337" s="26"/>
      <c r="J337" s="27"/>
    </row>
    <row r="338">
      <c r="A338" s="17"/>
      <c r="B338" s="18" t="s">
        <v>165</v>
      </c>
      <c r="C338" s="18" t="s">
        <v>165</v>
      </c>
      <c r="D338" s="19" t="s">
        <v>165</v>
      </c>
      <c r="E338" s="20" t="s">
        <v>165</v>
      </c>
      <c r="F338" s="21" t="str">
        <f>IF(ISBLANK(A338), "", IFERROR(IF(VLOOKUP(CONCATENATE(A338, " Blueprint"),'Filtered Blueprints'!T$3:U5963, 2, FALSE) &gt;= C338, "Surplus ✔️", "Shortage ❌"), "Shortage ❌"))</f>
        <v/>
      </c>
      <c r="G338" s="29" t="str">
        <f t="array" ref="G338">IF(ISBLANK(A338), "", IF(ISERROR(MATCH(INDEX('Filtered Blueprints'!S$3:T5963, MATCH(CONCATENATE(A338, " Blueprint"), 'Filtered Blueprints'!T$3:T5963, 0), 1), 'Filtered Blueprints'!M$3:M5963, 0)), "Catch ❌", "Catch ✔️ "))</f>
        <v/>
      </c>
      <c r="H338" s="21" t="str">
        <f t="array" ref="H338">IF(ISBLANK(A338), "", IF(ISERROR(MATCH(INDEX('Filtered Blueprints'!H$3:I5963, MATCH(CONCATENATE(A338, " Blueprint"), 'Filtered Blueprints'!I$3:I5963, 0), 1), 'Filtered Blueprints'!B$3:B5963, 0)), "Impass ❌", "Impass ✔️ "))</f>
        <v/>
      </c>
      <c r="I338" s="26"/>
      <c r="J338" s="27"/>
    </row>
    <row r="339">
      <c r="A339" s="17"/>
      <c r="B339" s="18" t="s">
        <v>165</v>
      </c>
      <c r="C339" s="18" t="s">
        <v>165</v>
      </c>
      <c r="D339" s="19" t="s">
        <v>165</v>
      </c>
      <c r="E339" s="20" t="s">
        <v>165</v>
      </c>
      <c r="F339" s="21" t="str">
        <f>IF(ISBLANK(A339), "", IFERROR(IF(VLOOKUP(CONCATENATE(A339, " Blueprint"),'Filtered Blueprints'!T$3:U5963, 2, FALSE) &gt;= C339, "Surplus ✔️", "Shortage ❌"), "Shortage ❌"))</f>
        <v/>
      </c>
      <c r="G339" s="29" t="str">
        <f t="array" ref="G339">IF(ISBLANK(A339), "", IF(ISERROR(MATCH(INDEX('Filtered Blueprints'!S$3:T5963, MATCH(CONCATENATE(A339, " Blueprint"), 'Filtered Blueprints'!T$3:T5963, 0), 1), 'Filtered Blueprints'!M$3:M5963, 0)), "Catch ❌", "Catch ✔️ "))</f>
        <v/>
      </c>
      <c r="H339" s="21" t="str">
        <f t="array" ref="H339">IF(ISBLANK(A339), "", IF(ISERROR(MATCH(INDEX('Filtered Blueprints'!H$3:I5963, MATCH(CONCATENATE(A339, " Blueprint"), 'Filtered Blueprints'!I$3:I5963, 0), 1), 'Filtered Blueprints'!B$3:B5963, 0)), "Impass ❌", "Impass ✔️ "))</f>
        <v/>
      </c>
      <c r="I339" s="26"/>
      <c r="J339" s="27"/>
    </row>
    <row r="340">
      <c r="A340" s="17"/>
      <c r="B340" s="18" t="s">
        <v>165</v>
      </c>
      <c r="C340" s="18" t="s">
        <v>165</v>
      </c>
      <c r="D340" s="19" t="s">
        <v>165</v>
      </c>
      <c r="E340" s="20" t="s">
        <v>165</v>
      </c>
      <c r="F340" s="21" t="str">
        <f>IF(ISBLANK(A340), "", IFERROR(IF(VLOOKUP(CONCATENATE(A340, " Blueprint"),'Filtered Blueprints'!T$3:U5963, 2, FALSE) &gt;= C340, "Surplus ✔️", "Shortage ❌"), "Shortage ❌"))</f>
        <v/>
      </c>
      <c r="G340" s="29" t="str">
        <f t="array" ref="G340">IF(ISBLANK(A340), "", IF(ISERROR(MATCH(INDEX('Filtered Blueprints'!S$3:T5963, MATCH(CONCATENATE(A340, " Blueprint"), 'Filtered Blueprints'!T$3:T5963, 0), 1), 'Filtered Blueprints'!M$3:M5963, 0)), "Catch ❌", "Catch ✔️ "))</f>
        <v/>
      </c>
      <c r="H340" s="21" t="str">
        <f t="array" ref="H340">IF(ISBLANK(A340), "", IF(ISERROR(MATCH(INDEX('Filtered Blueprints'!H$3:I5963, MATCH(CONCATENATE(A340, " Blueprint"), 'Filtered Blueprints'!I$3:I5963, 0), 1), 'Filtered Blueprints'!B$3:B5963, 0)), "Impass ❌", "Impass ✔️ "))</f>
        <v/>
      </c>
      <c r="I340" s="26"/>
      <c r="J340" s="27"/>
    </row>
    <row r="341">
      <c r="A341" s="17"/>
      <c r="B341" s="18" t="s">
        <v>165</v>
      </c>
      <c r="C341" s="18" t="s">
        <v>165</v>
      </c>
      <c r="D341" s="19" t="s">
        <v>165</v>
      </c>
      <c r="E341" s="20" t="s">
        <v>165</v>
      </c>
      <c r="F341" s="21" t="str">
        <f>IF(ISBLANK(A341), "", IFERROR(IF(VLOOKUP(CONCATENATE(A341, " Blueprint"),'Filtered Blueprints'!T$3:U5963, 2, FALSE) &gt;= C341, "Surplus ✔️", "Shortage ❌"), "Shortage ❌"))</f>
        <v/>
      </c>
      <c r="G341" s="29" t="str">
        <f t="array" ref="G341">IF(ISBLANK(A341), "", IF(ISERROR(MATCH(INDEX('Filtered Blueprints'!S$3:T5963, MATCH(CONCATENATE(A341, " Blueprint"), 'Filtered Blueprints'!T$3:T5963, 0), 1), 'Filtered Blueprints'!M$3:M5963, 0)), "Catch ❌", "Catch ✔️ "))</f>
        <v/>
      </c>
      <c r="H341" s="21" t="str">
        <f t="array" ref="H341">IF(ISBLANK(A341), "", IF(ISERROR(MATCH(INDEX('Filtered Blueprints'!H$3:I5963, MATCH(CONCATENATE(A341, " Blueprint"), 'Filtered Blueprints'!I$3:I5963, 0), 1), 'Filtered Blueprints'!B$3:B5963, 0)), "Impass ❌", "Impass ✔️ "))</f>
        <v/>
      </c>
      <c r="I341" s="26"/>
      <c r="J341" s="27"/>
    </row>
    <row r="342">
      <c r="A342" s="17"/>
      <c r="B342" s="18" t="s">
        <v>165</v>
      </c>
      <c r="C342" s="18" t="s">
        <v>165</v>
      </c>
      <c r="D342" s="19" t="s">
        <v>165</v>
      </c>
      <c r="E342" s="20" t="s">
        <v>165</v>
      </c>
      <c r="F342" s="21" t="str">
        <f>IF(ISBLANK(A342), "", IFERROR(IF(VLOOKUP(CONCATENATE(A342, " Blueprint"),'Filtered Blueprints'!T$3:U5963, 2, FALSE) &gt;= C342, "Surplus ✔️", "Shortage ❌"), "Shortage ❌"))</f>
        <v/>
      </c>
      <c r="G342" s="29" t="str">
        <f t="array" ref="G342">IF(ISBLANK(A342), "", IF(ISERROR(MATCH(INDEX('Filtered Blueprints'!S$3:T5963, MATCH(CONCATENATE(A342, " Blueprint"), 'Filtered Blueprints'!T$3:T5963, 0), 1), 'Filtered Blueprints'!M$3:M5963, 0)), "Catch ❌", "Catch ✔️ "))</f>
        <v/>
      </c>
      <c r="H342" s="21" t="str">
        <f t="array" ref="H342">IF(ISBLANK(A342), "", IF(ISERROR(MATCH(INDEX('Filtered Blueprints'!H$3:I5963, MATCH(CONCATENATE(A342, " Blueprint"), 'Filtered Blueprints'!I$3:I5963, 0), 1), 'Filtered Blueprints'!B$3:B5963, 0)), "Impass ❌", "Impass ✔️ "))</f>
        <v/>
      </c>
      <c r="I342" s="26"/>
      <c r="J342" s="27"/>
    </row>
    <row r="343">
      <c r="A343" s="17"/>
      <c r="B343" s="18" t="s">
        <v>165</v>
      </c>
      <c r="C343" s="18" t="s">
        <v>165</v>
      </c>
      <c r="D343" s="19" t="s">
        <v>165</v>
      </c>
      <c r="E343" s="20" t="s">
        <v>165</v>
      </c>
      <c r="F343" s="21" t="str">
        <f>IF(ISBLANK(A343), "", IFERROR(IF(VLOOKUP(CONCATENATE(A343, " Blueprint"),'Filtered Blueprints'!T$3:U5963, 2, FALSE) &gt;= C343, "Surplus ✔️", "Shortage ❌"), "Shortage ❌"))</f>
        <v/>
      </c>
      <c r="G343" s="29" t="str">
        <f t="array" ref="G343">IF(ISBLANK(A343), "", IF(ISERROR(MATCH(INDEX('Filtered Blueprints'!S$3:T5963, MATCH(CONCATENATE(A343, " Blueprint"), 'Filtered Blueprints'!T$3:T5963, 0), 1), 'Filtered Blueprints'!M$3:M5963, 0)), "Catch ❌", "Catch ✔️ "))</f>
        <v/>
      </c>
      <c r="H343" s="21" t="str">
        <f t="array" ref="H343">IF(ISBLANK(A343), "", IF(ISERROR(MATCH(INDEX('Filtered Blueprints'!H$3:I5963, MATCH(CONCATENATE(A343, " Blueprint"), 'Filtered Blueprints'!I$3:I5963, 0), 1), 'Filtered Blueprints'!B$3:B5963, 0)), "Impass ❌", "Impass ✔️ "))</f>
        <v/>
      </c>
      <c r="I343" s="26"/>
      <c r="J343" s="27"/>
    </row>
    <row r="344">
      <c r="A344" s="17"/>
      <c r="B344" s="18" t="s">
        <v>165</v>
      </c>
      <c r="C344" s="18" t="s">
        <v>165</v>
      </c>
      <c r="D344" s="19" t="s">
        <v>165</v>
      </c>
      <c r="E344" s="20" t="s">
        <v>165</v>
      </c>
      <c r="F344" s="21" t="str">
        <f>IF(ISBLANK(A344), "", IFERROR(IF(VLOOKUP(CONCATENATE(A344, " Blueprint"),'Filtered Blueprints'!T$3:U5963, 2, FALSE) &gt;= C344, "Surplus ✔️", "Shortage ❌"), "Shortage ❌"))</f>
        <v/>
      </c>
      <c r="G344" s="29" t="str">
        <f t="array" ref="G344">IF(ISBLANK(A344), "", IF(ISERROR(MATCH(INDEX('Filtered Blueprints'!S$3:T5963, MATCH(CONCATENATE(A344, " Blueprint"), 'Filtered Blueprints'!T$3:T5963, 0), 1), 'Filtered Blueprints'!M$3:M5963, 0)), "Catch ❌", "Catch ✔️ "))</f>
        <v/>
      </c>
      <c r="H344" s="21" t="str">
        <f t="array" ref="H344">IF(ISBLANK(A344), "", IF(ISERROR(MATCH(INDEX('Filtered Blueprints'!H$3:I5963, MATCH(CONCATENATE(A344, " Blueprint"), 'Filtered Blueprints'!I$3:I5963, 0), 1), 'Filtered Blueprints'!B$3:B5963, 0)), "Impass ❌", "Impass ✔️ "))</f>
        <v/>
      </c>
      <c r="I344" s="26"/>
      <c r="J344" s="27"/>
    </row>
    <row r="345">
      <c r="A345" s="17"/>
      <c r="B345" s="18" t="s">
        <v>165</v>
      </c>
      <c r="C345" s="18" t="s">
        <v>165</v>
      </c>
      <c r="D345" s="19" t="s">
        <v>165</v>
      </c>
      <c r="E345" s="20" t="s">
        <v>165</v>
      </c>
      <c r="F345" s="21" t="str">
        <f>IF(ISBLANK(A345), "", IFERROR(IF(VLOOKUP(CONCATENATE(A345, " Blueprint"),'Filtered Blueprints'!T$3:U5963, 2, FALSE) &gt;= C345, "Surplus ✔️", "Shortage ❌"), "Shortage ❌"))</f>
        <v/>
      </c>
      <c r="G345" s="29" t="str">
        <f t="array" ref="G345">IF(ISBLANK(A345), "", IF(ISERROR(MATCH(INDEX('Filtered Blueprints'!S$3:T5963, MATCH(CONCATENATE(A345, " Blueprint"), 'Filtered Blueprints'!T$3:T5963, 0), 1), 'Filtered Blueprints'!M$3:M5963, 0)), "Catch ❌", "Catch ✔️ "))</f>
        <v/>
      </c>
      <c r="H345" s="21" t="str">
        <f t="array" ref="H345">IF(ISBLANK(A345), "", IF(ISERROR(MATCH(INDEX('Filtered Blueprints'!H$3:I5963, MATCH(CONCATENATE(A345, " Blueprint"), 'Filtered Blueprints'!I$3:I5963, 0), 1), 'Filtered Blueprints'!B$3:B5963, 0)), "Impass ❌", "Impass ✔️ "))</f>
        <v/>
      </c>
      <c r="I345" s="26"/>
      <c r="J345" s="27"/>
    </row>
    <row r="346">
      <c r="A346" s="17"/>
      <c r="B346" s="18" t="s">
        <v>165</v>
      </c>
      <c r="C346" s="18" t="s">
        <v>165</v>
      </c>
      <c r="D346" s="19" t="s">
        <v>165</v>
      </c>
      <c r="E346" s="20" t="s">
        <v>165</v>
      </c>
      <c r="F346" s="21" t="str">
        <f>IF(ISBLANK(A346), "", IFERROR(IF(VLOOKUP(CONCATENATE(A346, " Blueprint"),'Filtered Blueprints'!T$3:U5963, 2, FALSE) &gt;= C346, "Surplus ✔️", "Shortage ❌"), "Shortage ❌"))</f>
        <v/>
      </c>
      <c r="G346" s="29" t="str">
        <f t="array" ref="G346">IF(ISBLANK(A346), "", IF(ISERROR(MATCH(INDEX('Filtered Blueprints'!S$3:T5963, MATCH(CONCATENATE(A346, " Blueprint"), 'Filtered Blueprints'!T$3:T5963, 0), 1), 'Filtered Blueprints'!M$3:M5963, 0)), "Catch ❌", "Catch ✔️ "))</f>
        <v/>
      </c>
      <c r="H346" s="21" t="str">
        <f t="array" ref="H346">IF(ISBLANK(A346), "", IF(ISERROR(MATCH(INDEX('Filtered Blueprints'!H$3:I5963, MATCH(CONCATENATE(A346, " Blueprint"), 'Filtered Blueprints'!I$3:I5963, 0), 1), 'Filtered Blueprints'!B$3:B5963, 0)), "Impass ❌", "Impass ✔️ "))</f>
        <v/>
      </c>
      <c r="I346" s="26"/>
      <c r="J346" s="27"/>
    </row>
    <row r="347">
      <c r="A347" s="17"/>
      <c r="B347" s="18" t="s">
        <v>165</v>
      </c>
      <c r="C347" s="18" t="s">
        <v>165</v>
      </c>
      <c r="D347" s="19" t="s">
        <v>165</v>
      </c>
      <c r="E347" s="20" t="s">
        <v>165</v>
      </c>
      <c r="F347" s="21" t="str">
        <f>IF(ISBLANK(A347), "", IFERROR(IF(VLOOKUP(CONCATENATE(A347, " Blueprint"),'Filtered Blueprints'!T$3:U5963, 2, FALSE) &gt;= C347, "Surplus ✔️", "Shortage ❌"), "Shortage ❌"))</f>
        <v/>
      </c>
      <c r="G347" s="29" t="str">
        <f t="array" ref="G347">IF(ISBLANK(A347), "", IF(ISERROR(MATCH(INDEX('Filtered Blueprints'!S$3:T5963, MATCH(CONCATENATE(A347, " Blueprint"), 'Filtered Blueprints'!T$3:T5963, 0), 1), 'Filtered Blueprints'!M$3:M5963, 0)), "Catch ❌", "Catch ✔️ "))</f>
        <v/>
      </c>
      <c r="H347" s="21" t="str">
        <f t="array" ref="H347">IF(ISBLANK(A347), "", IF(ISERROR(MATCH(INDEX('Filtered Blueprints'!H$3:I5963, MATCH(CONCATENATE(A347, " Blueprint"), 'Filtered Blueprints'!I$3:I5963, 0), 1), 'Filtered Blueprints'!B$3:B5963, 0)), "Impass ❌", "Impass ✔️ "))</f>
        <v/>
      </c>
      <c r="I347" s="26"/>
      <c r="J347" s="27"/>
    </row>
    <row r="348">
      <c r="A348" s="17"/>
      <c r="B348" s="18" t="s">
        <v>165</v>
      </c>
      <c r="C348" s="18" t="s">
        <v>165</v>
      </c>
      <c r="D348" s="19" t="s">
        <v>165</v>
      </c>
      <c r="E348" s="20" t="s">
        <v>165</v>
      </c>
      <c r="F348" s="21" t="str">
        <f>IF(ISBLANK(A348), "", IFERROR(IF(VLOOKUP(CONCATENATE(A348, " Blueprint"),'Filtered Blueprints'!T$3:U5963, 2, FALSE) &gt;= C348, "Surplus ✔️", "Shortage ❌"), "Shortage ❌"))</f>
        <v/>
      </c>
      <c r="G348" s="29" t="str">
        <f t="array" ref="G348">IF(ISBLANK(A348), "", IF(ISERROR(MATCH(INDEX('Filtered Blueprints'!S$3:T5963, MATCH(CONCATENATE(A348, " Blueprint"), 'Filtered Blueprints'!T$3:T5963, 0), 1), 'Filtered Blueprints'!M$3:M5963, 0)), "Catch ❌", "Catch ✔️ "))</f>
        <v/>
      </c>
      <c r="H348" s="21" t="str">
        <f t="array" ref="H348">IF(ISBLANK(A348), "", IF(ISERROR(MATCH(INDEX('Filtered Blueprints'!H$3:I5963, MATCH(CONCATENATE(A348, " Blueprint"), 'Filtered Blueprints'!I$3:I5963, 0), 1), 'Filtered Blueprints'!B$3:B5963, 0)), "Impass ❌", "Impass ✔️ "))</f>
        <v/>
      </c>
      <c r="I348" s="26"/>
      <c r="J348" s="27"/>
    </row>
    <row r="349">
      <c r="A349" s="17"/>
      <c r="B349" s="18" t="s">
        <v>165</v>
      </c>
      <c r="C349" s="18" t="s">
        <v>165</v>
      </c>
      <c r="D349" s="19" t="s">
        <v>165</v>
      </c>
      <c r="E349" s="20" t="s">
        <v>165</v>
      </c>
      <c r="F349" s="21" t="str">
        <f>IF(ISBLANK(A349), "", IFERROR(IF(VLOOKUP(CONCATENATE(A349, " Blueprint"),'Filtered Blueprints'!T$3:U5963, 2, FALSE) &gt;= C349, "Surplus ✔️", "Shortage ❌"), "Shortage ❌"))</f>
        <v/>
      </c>
      <c r="G349" s="29" t="str">
        <f t="array" ref="G349">IF(ISBLANK(A349), "", IF(ISERROR(MATCH(INDEX('Filtered Blueprints'!S$3:T5963, MATCH(CONCATENATE(A349, " Blueprint"), 'Filtered Blueprints'!T$3:T5963, 0), 1), 'Filtered Blueprints'!M$3:M5963, 0)), "Catch ❌", "Catch ✔️ "))</f>
        <v/>
      </c>
      <c r="H349" s="21" t="str">
        <f t="array" ref="H349">IF(ISBLANK(A349), "", IF(ISERROR(MATCH(INDEX('Filtered Blueprints'!H$3:I5963, MATCH(CONCATENATE(A349, " Blueprint"), 'Filtered Blueprints'!I$3:I5963, 0), 1), 'Filtered Blueprints'!B$3:B5963, 0)), "Impass ❌", "Impass ✔️ "))</f>
        <v/>
      </c>
      <c r="I349" s="26"/>
      <c r="J349" s="27"/>
    </row>
    <row r="350">
      <c r="A350" s="17"/>
      <c r="B350" s="18" t="s">
        <v>165</v>
      </c>
      <c r="C350" s="18" t="s">
        <v>165</v>
      </c>
      <c r="D350" s="19" t="s">
        <v>165</v>
      </c>
      <c r="E350" s="20" t="s">
        <v>165</v>
      </c>
      <c r="F350" s="21" t="str">
        <f>IF(ISBLANK(A350), "", IFERROR(IF(VLOOKUP(CONCATENATE(A350, " Blueprint"),'Filtered Blueprints'!T$3:U5963, 2, FALSE) &gt;= C350, "Surplus ✔️", "Shortage ❌"), "Shortage ❌"))</f>
        <v/>
      </c>
      <c r="G350" s="29" t="str">
        <f t="array" ref="G350">IF(ISBLANK(A350), "", IF(ISERROR(MATCH(INDEX('Filtered Blueprints'!S$3:T5963, MATCH(CONCATENATE(A350, " Blueprint"), 'Filtered Blueprints'!T$3:T5963, 0), 1), 'Filtered Blueprints'!M$3:M5963, 0)), "Catch ❌", "Catch ✔️ "))</f>
        <v/>
      </c>
      <c r="H350" s="21" t="str">
        <f t="array" ref="H350">IF(ISBLANK(A350), "", IF(ISERROR(MATCH(INDEX('Filtered Blueprints'!H$3:I5963, MATCH(CONCATENATE(A350, " Blueprint"), 'Filtered Blueprints'!I$3:I5963, 0), 1), 'Filtered Blueprints'!B$3:B5963, 0)), "Impass ❌", "Impass ✔️ "))</f>
        <v/>
      </c>
      <c r="I350" s="26"/>
      <c r="J350" s="27"/>
    </row>
    <row r="351">
      <c r="A351" s="17"/>
      <c r="B351" s="18" t="s">
        <v>165</v>
      </c>
      <c r="C351" s="18" t="s">
        <v>165</v>
      </c>
      <c r="D351" s="19" t="s">
        <v>165</v>
      </c>
      <c r="E351" s="20" t="s">
        <v>165</v>
      </c>
      <c r="F351" s="21" t="str">
        <f>IF(ISBLANK(A351), "", IFERROR(IF(VLOOKUP(CONCATENATE(A351, " Blueprint"),'Filtered Blueprints'!T$3:U5963, 2, FALSE) &gt;= C351, "Surplus ✔️", "Shortage ❌"), "Shortage ❌"))</f>
        <v/>
      </c>
      <c r="G351" s="29" t="str">
        <f t="array" ref="G351">IF(ISBLANK(A351), "", IF(ISERROR(MATCH(INDEX('Filtered Blueprints'!S$3:T5963, MATCH(CONCATENATE(A351, " Blueprint"), 'Filtered Blueprints'!T$3:T5963, 0), 1), 'Filtered Blueprints'!M$3:M5963, 0)), "Catch ❌", "Catch ✔️ "))</f>
        <v/>
      </c>
      <c r="H351" s="21" t="str">
        <f t="array" ref="H351">IF(ISBLANK(A351), "", IF(ISERROR(MATCH(INDEX('Filtered Blueprints'!H$3:I5963, MATCH(CONCATENATE(A351, " Blueprint"), 'Filtered Blueprints'!I$3:I5963, 0), 1), 'Filtered Blueprints'!B$3:B5963, 0)), "Impass ❌", "Impass ✔️ "))</f>
        <v/>
      </c>
      <c r="I351" s="26"/>
      <c r="J351" s="27"/>
    </row>
    <row r="352">
      <c r="A352" s="17"/>
      <c r="B352" s="18" t="s">
        <v>165</v>
      </c>
      <c r="C352" s="18" t="s">
        <v>165</v>
      </c>
      <c r="D352" s="19" t="s">
        <v>165</v>
      </c>
      <c r="E352" s="20" t="s">
        <v>165</v>
      </c>
      <c r="F352" s="21" t="str">
        <f>IF(ISBLANK(A352), "", IFERROR(IF(VLOOKUP(CONCATENATE(A352, " Blueprint"),'Filtered Blueprints'!T$3:U5963, 2, FALSE) &gt;= C352, "Surplus ✔️", "Shortage ❌"), "Shortage ❌"))</f>
        <v/>
      </c>
      <c r="G352" s="29" t="str">
        <f t="array" ref="G352">IF(ISBLANK(A352), "", IF(ISERROR(MATCH(INDEX('Filtered Blueprints'!S$3:T5963, MATCH(CONCATENATE(A352, " Blueprint"), 'Filtered Blueprints'!T$3:T5963, 0), 1), 'Filtered Blueprints'!M$3:M5963, 0)), "Catch ❌", "Catch ✔️ "))</f>
        <v/>
      </c>
      <c r="H352" s="21" t="str">
        <f t="array" ref="H352">IF(ISBLANK(A352), "", IF(ISERROR(MATCH(INDEX('Filtered Blueprints'!H$3:I5963, MATCH(CONCATENATE(A352, " Blueprint"), 'Filtered Blueprints'!I$3:I5963, 0), 1), 'Filtered Blueprints'!B$3:B5963, 0)), "Impass ❌", "Impass ✔️ "))</f>
        <v/>
      </c>
      <c r="I352" s="26"/>
      <c r="J352" s="27"/>
    </row>
    <row r="353">
      <c r="A353" s="17"/>
      <c r="B353" s="18" t="s">
        <v>165</v>
      </c>
      <c r="C353" s="18" t="s">
        <v>165</v>
      </c>
      <c r="D353" s="19" t="s">
        <v>165</v>
      </c>
      <c r="E353" s="20" t="s">
        <v>165</v>
      </c>
      <c r="F353" s="21" t="str">
        <f>IF(ISBLANK(A353), "", IFERROR(IF(VLOOKUP(CONCATENATE(A353, " Blueprint"),'Filtered Blueprints'!T$3:U5963, 2, FALSE) &gt;= C353, "Surplus ✔️", "Shortage ❌"), "Shortage ❌"))</f>
        <v/>
      </c>
      <c r="G353" s="29" t="str">
        <f t="array" ref="G353">IF(ISBLANK(A353), "", IF(ISERROR(MATCH(INDEX('Filtered Blueprints'!S$3:T5963, MATCH(CONCATENATE(A353, " Blueprint"), 'Filtered Blueprints'!T$3:T5963, 0), 1), 'Filtered Blueprints'!M$3:M5963, 0)), "Catch ❌", "Catch ✔️ "))</f>
        <v/>
      </c>
      <c r="H353" s="21" t="str">
        <f t="array" ref="H353">IF(ISBLANK(A353), "", IF(ISERROR(MATCH(INDEX('Filtered Blueprints'!H$3:I5963, MATCH(CONCATENATE(A353, " Blueprint"), 'Filtered Blueprints'!I$3:I5963, 0), 1), 'Filtered Blueprints'!B$3:B5963, 0)), "Impass ❌", "Impass ✔️ "))</f>
        <v/>
      </c>
      <c r="I353" s="26"/>
      <c r="J353" s="27"/>
    </row>
    <row r="354">
      <c r="A354" s="17"/>
      <c r="B354" s="18" t="s">
        <v>165</v>
      </c>
      <c r="C354" s="18" t="s">
        <v>165</v>
      </c>
      <c r="D354" s="19" t="s">
        <v>165</v>
      </c>
      <c r="E354" s="20" t="s">
        <v>165</v>
      </c>
      <c r="F354" s="21" t="str">
        <f>IF(ISBLANK(A354), "", IFERROR(IF(VLOOKUP(CONCATENATE(A354, " Blueprint"),'Filtered Blueprints'!T$3:U5963, 2, FALSE) &gt;= C354, "Surplus ✔️", "Shortage ❌"), "Shortage ❌"))</f>
        <v/>
      </c>
      <c r="G354" s="29" t="str">
        <f t="array" ref="G354">IF(ISBLANK(A354), "", IF(ISERROR(MATCH(INDEX('Filtered Blueprints'!S$3:T5963, MATCH(CONCATENATE(A354, " Blueprint"), 'Filtered Blueprints'!T$3:T5963, 0), 1), 'Filtered Blueprints'!M$3:M5963, 0)), "Catch ❌", "Catch ✔️ "))</f>
        <v/>
      </c>
      <c r="H354" s="21" t="str">
        <f t="array" ref="H354">IF(ISBLANK(A354), "", IF(ISERROR(MATCH(INDEX('Filtered Blueprints'!H$3:I5963, MATCH(CONCATENATE(A354, " Blueprint"), 'Filtered Blueprints'!I$3:I5963, 0), 1), 'Filtered Blueprints'!B$3:B5963, 0)), "Impass ❌", "Impass ✔️ "))</f>
        <v/>
      </c>
      <c r="I354" s="26"/>
      <c r="J354" s="27"/>
    </row>
    <row r="355">
      <c r="A355" s="17"/>
      <c r="B355" s="18" t="s">
        <v>165</v>
      </c>
      <c r="C355" s="18" t="s">
        <v>165</v>
      </c>
      <c r="D355" s="19" t="s">
        <v>165</v>
      </c>
      <c r="E355" s="20" t="s">
        <v>165</v>
      </c>
      <c r="F355" s="21" t="str">
        <f>IF(ISBLANK(A355), "", IFERROR(IF(VLOOKUP(CONCATENATE(A355, " Blueprint"),'Filtered Blueprints'!T$3:U5963, 2, FALSE) &gt;= C355, "Surplus ✔️", "Shortage ❌"), "Shortage ❌"))</f>
        <v/>
      </c>
      <c r="G355" s="29" t="str">
        <f t="array" ref="G355">IF(ISBLANK(A355), "", IF(ISERROR(MATCH(INDEX('Filtered Blueprints'!S$3:T5963, MATCH(CONCATENATE(A355, " Blueprint"), 'Filtered Blueprints'!T$3:T5963, 0), 1), 'Filtered Blueprints'!M$3:M5963, 0)), "Catch ❌", "Catch ✔️ "))</f>
        <v/>
      </c>
      <c r="H355" s="21" t="str">
        <f t="array" ref="H355">IF(ISBLANK(A355), "", IF(ISERROR(MATCH(INDEX('Filtered Blueprints'!H$3:I5963, MATCH(CONCATENATE(A355, " Blueprint"), 'Filtered Blueprints'!I$3:I5963, 0), 1), 'Filtered Blueprints'!B$3:B5963, 0)), "Impass ❌", "Impass ✔️ "))</f>
        <v/>
      </c>
      <c r="I355" s="26"/>
      <c r="J355" s="27"/>
    </row>
    <row r="356">
      <c r="A356" s="17"/>
      <c r="B356" s="18" t="s">
        <v>165</v>
      </c>
      <c r="C356" s="18" t="s">
        <v>165</v>
      </c>
      <c r="D356" s="19" t="s">
        <v>165</v>
      </c>
      <c r="E356" s="20" t="s">
        <v>165</v>
      </c>
      <c r="F356" s="21" t="str">
        <f>IF(ISBLANK(A356), "", IFERROR(IF(VLOOKUP(CONCATENATE(A356, " Blueprint"),'Filtered Blueprints'!T$3:U5963, 2, FALSE) &gt;= C356, "Surplus ✔️", "Shortage ❌"), "Shortage ❌"))</f>
        <v/>
      </c>
      <c r="G356" s="29" t="str">
        <f t="array" ref="G356">IF(ISBLANK(A356), "", IF(ISERROR(MATCH(INDEX('Filtered Blueprints'!S$3:T5963, MATCH(CONCATENATE(A356, " Blueprint"), 'Filtered Blueprints'!T$3:T5963, 0), 1), 'Filtered Blueprints'!M$3:M5963, 0)), "Catch ❌", "Catch ✔️ "))</f>
        <v/>
      </c>
      <c r="H356" s="21" t="str">
        <f t="array" ref="H356">IF(ISBLANK(A356), "", IF(ISERROR(MATCH(INDEX('Filtered Blueprints'!H$3:I5963, MATCH(CONCATENATE(A356, " Blueprint"), 'Filtered Blueprints'!I$3:I5963, 0), 1), 'Filtered Blueprints'!B$3:B5963, 0)), "Impass ❌", "Impass ✔️ "))</f>
        <v/>
      </c>
      <c r="I356" s="26"/>
      <c r="J356" s="27"/>
    </row>
    <row r="357">
      <c r="A357" s="17"/>
      <c r="B357" s="18" t="s">
        <v>165</v>
      </c>
      <c r="C357" s="18" t="s">
        <v>165</v>
      </c>
      <c r="D357" s="19" t="s">
        <v>165</v>
      </c>
      <c r="E357" s="20" t="s">
        <v>165</v>
      </c>
      <c r="F357" s="21" t="str">
        <f>IF(ISBLANK(A357), "", IFERROR(IF(VLOOKUP(CONCATENATE(A357, " Blueprint"),'Filtered Blueprints'!T$3:U5963, 2, FALSE) &gt;= C357, "Surplus ✔️", "Shortage ❌"), "Shortage ❌"))</f>
        <v/>
      </c>
      <c r="G357" s="29" t="str">
        <f t="array" ref="G357">IF(ISBLANK(A357), "", IF(ISERROR(MATCH(INDEX('Filtered Blueprints'!S$3:T5963, MATCH(CONCATENATE(A357, " Blueprint"), 'Filtered Blueprints'!T$3:T5963, 0), 1), 'Filtered Blueprints'!M$3:M5963, 0)), "Catch ❌", "Catch ✔️ "))</f>
        <v/>
      </c>
      <c r="H357" s="21" t="str">
        <f t="array" ref="H357">IF(ISBLANK(A357), "", IF(ISERROR(MATCH(INDEX('Filtered Blueprints'!H$3:I5963, MATCH(CONCATENATE(A357, " Blueprint"), 'Filtered Blueprints'!I$3:I5963, 0), 1), 'Filtered Blueprints'!B$3:B5963, 0)), "Impass ❌", "Impass ✔️ "))</f>
        <v/>
      </c>
      <c r="I357" s="26"/>
      <c r="J357" s="27"/>
    </row>
    <row r="358">
      <c r="A358" s="17"/>
      <c r="B358" s="18" t="s">
        <v>165</v>
      </c>
      <c r="C358" s="18" t="s">
        <v>165</v>
      </c>
      <c r="D358" s="19" t="s">
        <v>165</v>
      </c>
      <c r="E358" s="20" t="s">
        <v>165</v>
      </c>
      <c r="F358" s="21" t="str">
        <f>IF(ISBLANK(A358), "", IFERROR(IF(VLOOKUP(CONCATENATE(A358, " Blueprint"),'Filtered Blueprints'!T$3:U5963, 2, FALSE) &gt;= C358, "Surplus ✔️", "Shortage ❌"), "Shortage ❌"))</f>
        <v/>
      </c>
      <c r="G358" s="29" t="str">
        <f t="array" ref="G358">IF(ISBLANK(A358), "", IF(ISERROR(MATCH(INDEX('Filtered Blueprints'!S$3:T5963, MATCH(CONCATENATE(A358, " Blueprint"), 'Filtered Blueprints'!T$3:T5963, 0), 1), 'Filtered Blueprints'!M$3:M5963, 0)), "Catch ❌", "Catch ✔️ "))</f>
        <v/>
      </c>
      <c r="H358" s="21" t="str">
        <f t="array" ref="H358">IF(ISBLANK(A358), "", IF(ISERROR(MATCH(INDEX('Filtered Blueprints'!H$3:I5963, MATCH(CONCATENATE(A358, " Blueprint"), 'Filtered Blueprints'!I$3:I5963, 0), 1), 'Filtered Blueprints'!B$3:B5963, 0)), "Impass ❌", "Impass ✔️ "))</f>
        <v/>
      </c>
      <c r="I358" s="26"/>
      <c r="J358" s="27"/>
    </row>
    <row r="359">
      <c r="A359" s="17"/>
      <c r="B359" s="18" t="s">
        <v>165</v>
      </c>
      <c r="C359" s="18" t="s">
        <v>165</v>
      </c>
      <c r="D359" s="19" t="s">
        <v>165</v>
      </c>
      <c r="E359" s="20" t="s">
        <v>165</v>
      </c>
      <c r="F359" s="21" t="str">
        <f>IF(ISBLANK(A359), "", IFERROR(IF(VLOOKUP(CONCATENATE(A359, " Blueprint"),'Filtered Blueprints'!T$3:U5963, 2, FALSE) &gt;= C359, "Surplus ✔️", "Shortage ❌"), "Shortage ❌"))</f>
        <v/>
      </c>
      <c r="G359" s="29" t="str">
        <f t="array" ref="G359">IF(ISBLANK(A359), "", IF(ISERROR(MATCH(INDEX('Filtered Blueprints'!S$3:T5963, MATCH(CONCATENATE(A359, " Blueprint"), 'Filtered Blueprints'!T$3:T5963, 0), 1), 'Filtered Blueprints'!M$3:M5963, 0)), "Catch ❌", "Catch ✔️ "))</f>
        <v/>
      </c>
      <c r="H359" s="21" t="str">
        <f t="array" ref="H359">IF(ISBLANK(A359), "", IF(ISERROR(MATCH(INDEX('Filtered Blueprints'!H$3:I5963, MATCH(CONCATENATE(A359, " Blueprint"), 'Filtered Blueprints'!I$3:I5963, 0), 1), 'Filtered Blueprints'!B$3:B5963, 0)), "Impass ❌", "Impass ✔️ "))</f>
        <v/>
      </c>
      <c r="I359" s="26"/>
      <c r="J359" s="27"/>
    </row>
    <row r="360">
      <c r="A360" s="17"/>
      <c r="B360" s="18" t="s">
        <v>165</v>
      </c>
      <c r="C360" s="18" t="s">
        <v>165</v>
      </c>
      <c r="D360" s="19" t="s">
        <v>165</v>
      </c>
      <c r="E360" s="20" t="s">
        <v>165</v>
      </c>
      <c r="F360" s="21" t="str">
        <f>IF(ISBLANK(A360), "", IFERROR(IF(VLOOKUP(CONCATENATE(A360, " Blueprint"),'Filtered Blueprints'!T$3:U5963, 2, FALSE) &gt;= C360, "Surplus ✔️", "Shortage ❌"), "Shortage ❌"))</f>
        <v/>
      </c>
      <c r="G360" s="29" t="str">
        <f t="array" ref="G360">IF(ISBLANK(A360), "", IF(ISERROR(MATCH(INDEX('Filtered Blueprints'!S$3:T5963, MATCH(CONCATENATE(A360, " Blueprint"), 'Filtered Blueprints'!T$3:T5963, 0), 1), 'Filtered Blueprints'!M$3:M5963, 0)), "Catch ❌", "Catch ✔️ "))</f>
        <v/>
      </c>
      <c r="H360" s="21" t="str">
        <f t="array" ref="H360">IF(ISBLANK(A360), "", IF(ISERROR(MATCH(INDEX('Filtered Blueprints'!H$3:I5963, MATCH(CONCATENATE(A360, " Blueprint"), 'Filtered Blueprints'!I$3:I5963, 0), 1), 'Filtered Blueprints'!B$3:B5963, 0)), "Impass ❌", "Impass ✔️ "))</f>
        <v/>
      </c>
      <c r="I360" s="26"/>
      <c r="J360" s="27"/>
    </row>
    <row r="361">
      <c r="A361" s="17"/>
      <c r="B361" s="18" t="s">
        <v>165</v>
      </c>
      <c r="C361" s="18" t="s">
        <v>165</v>
      </c>
      <c r="D361" s="19" t="s">
        <v>165</v>
      </c>
      <c r="E361" s="20" t="s">
        <v>165</v>
      </c>
      <c r="F361" s="21" t="str">
        <f>IF(ISBLANK(A361), "", IFERROR(IF(VLOOKUP(CONCATENATE(A361, " Blueprint"),'Filtered Blueprints'!T$3:U5963, 2, FALSE) &gt;= C361, "Surplus ✔️", "Shortage ❌"), "Shortage ❌"))</f>
        <v/>
      </c>
      <c r="G361" s="29" t="str">
        <f t="array" ref="G361">IF(ISBLANK(A361), "", IF(ISERROR(MATCH(INDEX('Filtered Blueprints'!S$3:T5963, MATCH(CONCATENATE(A361, " Blueprint"), 'Filtered Blueprints'!T$3:T5963, 0), 1), 'Filtered Blueprints'!M$3:M5963, 0)), "Catch ❌", "Catch ✔️ "))</f>
        <v/>
      </c>
      <c r="H361" s="21" t="str">
        <f t="array" ref="H361">IF(ISBLANK(A361), "", IF(ISERROR(MATCH(INDEX('Filtered Blueprints'!H$3:I5963, MATCH(CONCATENATE(A361, " Blueprint"), 'Filtered Blueprints'!I$3:I5963, 0), 1), 'Filtered Blueprints'!B$3:B5963, 0)), "Impass ❌", "Impass ✔️ "))</f>
        <v/>
      </c>
      <c r="I361" s="26"/>
      <c r="J361" s="27"/>
    </row>
    <row r="362">
      <c r="A362" s="17"/>
      <c r="B362" s="18" t="s">
        <v>165</v>
      </c>
      <c r="C362" s="18" t="s">
        <v>165</v>
      </c>
      <c r="D362" s="19" t="s">
        <v>165</v>
      </c>
      <c r="E362" s="20" t="s">
        <v>165</v>
      </c>
      <c r="F362" s="21" t="str">
        <f>IF(ISBLANK(A362), "", IFERROR(IF(VLOOKUP(CONCATENATE(A362, " Blueprint"),'Filtered Blueprints'!T$3:U5963, 2, FALSE) &gt;= C362, "Surplus ✔️", "Shortage ❌"), "Shortage ❌"))</f>
        <v/>
      </c>
      <c r="G362" s="29" t="str">
        <f t="array" ref="G362">IF(ISBLANK(A362), "", IF(ISERROR(MATCH(INDEX('Filtered Blueprints'!S$3:T5963, MATCH(CONCATENATE(A362, " Blueprint"), 'Filtered Blueprints'!T$3:T5963, 0), 1), 'Filtered Blueprints'!M$3:M5963, 0)), "Catch ❌", "Catch ✔️ "))</f>
        <v/>
      </c>
      <c r="H362" s="21" t="str">
        <f t="array" ref="H362">IF(ISBLANK(A362), "", IF(ISERROR(MATCH(INDEX('Filtered Blueprints'!H$3:I5963, MATCH(CONCATENATE(A362, " Blueprint"), 'Filtered Blueprints'!I$3:I5963, 0), 1), 'Filtered Blueprints'!B$3:B5963, 0)), "Impass ❌", "Impass ✔️ "))</f>
        <v/>
      </c>
      <c r="I362" s="26"/>
      <c r="J362" s="27"/>
    </row>
    <row r="363">
      <c r="A363" s="17"/>
      <c r="B363" s="18" t="s">
        <v>165</v>
      </c>
      <c r="C363" s="18" t="s">
        <v>165</v>
      </c>
      <c r="D363" s="19" t="s">
        <v>165</v>
      </c>
      <c r="E363" s="20" t="s">
        <v>165</v>
      </c>
      <c r="F363" s="21" t="str">
        <f>IF(ISBLANK(A363), "", IFERROR(IF(VLOOKUP(CONCATENATE(A363, " Blueprint"),'Filtered Blueprints'!T$3:U5963, 2, FALSE) &gt;= C363, "Surplus ✔️", "Shortage ❌"), "Shortage ❌"))</f>
        <v/>
      </c>
      <c r="G363" s="29" t="str">
        <f t="array" ref="G363">IF(ISBLANK(A363), "", IF(ISERROR(MATCH(INDEX('Filtered Blueprints'!S$3:T5963, MATCH(CONCATENATE(A363, " Blueprint"), 'Filtered Blueprints'!T$3:T5963, 0), 1), 'Filtered Blueprints'!M$3:M5963, 0)), "Catch ❌", "Catch ✔️ "))</f>
        <v/>
      </c>
      <c r="H363" s="21" t="str">
        <f t="array" ref="H363">IF(ISBLANK(A363), "", IF(ISERROR(MATCH(INDEX('Filtered Blueprints'!H$3:I5963, MATCH(CONCATENATE(A363, " Blueprint"), 'Filtered Blueprints'!I$3:I5963, 0), 1), 'Filtered Blueprints'!B$3:B5963, 0)), "Impass ❌", "Impass ✔️ "))</f>
        <v/>
      </c>
      <c r="I363" s="26"/>
      <c r="J363" s="27"/>
    </row>
    <row r="364">
      <c r="A364" s="17"/>
      <c r="B364" s="18" t="s">
        <v>165</v>
      </c>
      <c r="C364" s="18" t="s">
        <v>165</v>
      </c>
      <c r="D364" s="19" t="s">
        <v>165</v>
      </c>
      <c r="E364" s="20" t="s">
        <v>165</v>
      </c>
      <c r="F364" s="21" t="str">
        <f>IF(ISBLANK(A364), "", IFERROR(IF(VLOOKUP(CONCATENATE(A364, " Blueprint"),'Filtered Blueprints'!T$3:U5963, 2, FALSE) &gt;= C364, "Surplus ✔️", "Shortage ❌"), "Shortage ❌"))</f>
        <v/>
      </c>
      <c r="G364" s="29" t="str">
        <f t="array" ref="G364">IF(ISBLANK(A364), "", IF(ISERROR(MATCH(INDEX('Filtered Blueprints'!S$3:T5963, MATCH(CONCATENATE(A364, " Blueprint"), 'Filtered Blueprints'!T$3:T5963, 0), 1), 'Filtered Blueprints'!M$3:M5963, 0)), "Catch ❌", "Catch ✔️ "))</f>
        <v/>
      </c>
      <c r="H364" s="21" t="str">
        <f t="array" ref="H364">IF(ISBLANK(A364), "", IF(ISERROR(MATCH(INDEX('Filtered Blueprints'!H$3:I5963, MATCH(CONCATENATE(A364, " Blueprint"), 'Filtered Blueprints'!I$3:I5963, 0), 1), 'Filtered Blueprints'!B$3:B5963, 0)), "Impass ❌", "Impass ✔️ "))</f>
        <v/>
      </c>
      <c r="I364" s="26"/>
      <c r="J364" s="27"/>
    </row>
    <row r="365">
      <c r="A365" s="17"/>
      <c r="B365" s="18" t="s">
        <v>165</v>
      </c>
      <c r="C365" s="18" t="s">
        <v>165</v>
      </c>
      <c r="D365" s="19" t="s">
        <v>165</v>
      </c>
      <c r="E365" s="20" t="s">
        <v>165</v>
      </c>
      <c r="F365" s="21" t="str">
        <f>IF(ISBLANK(A365), "", IFERROR(IF(VLOOKUP(CONCATENATE(A365, " Blueprint"),'Filtered Blueprints'!T$3:U5963, 2, FALSE) &gt;= C365, "Surplus ✔️", "Shortage ❌"), "Shortage ❌"))</f>
        <v/>
      </c>
      <c r="G365" s="29" t="str">
        <f t="array" ref="G365">IF(ISBLANK(A365), "", IF(ISERROR(MATCH(INDEX('Filtered Blueprints'!S$3:T5963, MATCH(CONCATENATE(A365, " Blueprint"), 'Filtered Blueprints'!T$3:T5963, 0), 1), 'Filtered Blueprints'!M$3:M5963, 0)), "Catch ❌", "Catch ✔️ "))</f>
        <v/>
      </c>
      <c r="H365" s="21" t="str">
        <f t="array" ref="H365">IF(ISBLANK(A365), "", IF(ISERROR(MATCH(INDEX('Filtered Blueprints'!H$3:I5963, MATCH(CONCATENATE(A365, " Blueprint"), 'Filtered Blueprints'!I$3:I5963, 0), 1), 'Filtered Blueprints'!B$3:B5963, 0)), "Impass ❌", "Impass ✔️ "))</f>
        <v/>
      </c>
      <c r="I365" s="26"/>
      <c r="J365" s="27"/>
    </row>
    <row r="366">
      <c r="A366" s="17"/>
      <c r="B366" s="18" t="s">
        <v>165</v>
      </c>
      <c r="C366" s="18" t="s">
        <v>165</v>
      </c>
      <c r="D366" s="19" t="s">
        <v>165</v>
      </c>
      <c r="E366" s="20" t="s">
        <v>165</v>
      </c>
      <c r="F366" s="21" t="str">
        <f>IF(ISBLANK(A366), "", IFERROR(IF(VLOOKUP(CONCATENATE(A366, " Blueprint"),'Filtered Blueprints'!T$3:U5963, 2, FALSE) &gt;= C366, "Surplus ✔️", "Shortage ❌"), "Shortage ❌"))</f>
        <v/>
      </c>
      <c r="G366" s="29" t="str">
        <f t="array" ref="G366">IF(ISBLANK(A366), "", IF(ISERROR(MATCH(INDEX('Filtered Blueprints'!S$3:T5963, MATCH(CONCATENATE(A366, " Blueprint"), 'Filtered Blueprints'!T$3:T5963, 0), 1), 'Filtered Blueprints'!M$3:M5963, 0)), "Catch ❌", "Catch ✔️ "))</f>
        <v/>
      </c>
      <c r="H366" s="21" t="str">
        <f t="array" ref="H366">IF(ISBLANK(A366), "", IF(ISERROR(MATCH(INDEX('Filtered Blueprints'!H$3:I5963, MATCH(CONCATENATE(A366, " Blueprint"), 'Filtered Blueprints'!I$3:I5963, 0), 1), 'Filtered Blueprints'!B$3:B5963, 0)), "Impass ❌", "Impass ✔️ "))</f>
        <v/>
      </c>
      <c r="I366" s="26"/>
      <c r="J366" s="27"/>
    </row>
    <row r="367">
      <c r="A367" s="17"/>
      <c r="B367" s="18" t="s">
        <v>165</v>
      </c>
      <c r="C367" s="18" t="s">
        <v>165</v>
      </c>
      <c r="D367" s="19" t="s">
        <v>165</v>
      </c>
      <c r="E367" s="20" t="s">
        <v>165</v>
      </c>
      <c r="F367" s="21" t="str">
        <f>IF(ISBLANK(A367), "", IFERROR(IF(VLOOKUP(CONCATENATE(A367, " Blueprint"),'Filtered Blueprints'!T$3:U5963, 2, FALSE) &gt;= C367, "Surplus ✔️", "Shortage ❌"), "Shortage ❌"))</f>
        <v/>
      </c>
      <c r="G367" s="29" t="str">
        <f t="array" ref="G367">IF(ISBLANK(A367), "", IF(ISERROR(MATCH(INDEX('Filtered Blueprints'!S$3:T5963, MATCH(CONCATENATE(A367, " Blueprint"), 'Filtered Blueprints'!T$3:T5963, 0), 1), 'Filtered Blueprints'!M$3:M5963, 0)), "Catch ❌", "Catch ✔️ "))</f>
        <v/>
      </c>
      <c r="H367" s="21" t="str">
        <f t="array" ref="H367">IF(ISBLANK(A367), "", IF(ISERROR(MATCH(INDEX('Filtered Blueprints'!H$3:I5963, MATCH(CONCATENATE(A367, " Blueprint"), 'Filtered Blueprints'!I$3:I5963, 0), 1), 'Filtered Blueprints'!B$3:B5963, 0)), "Impass ❌", "Impass ✔️ "))</f>
        <v/>
      </c>
      <c r="I367" s="26"/>
      <c r="J367" s="27"/>
    </row>
    <row r="368">
      <c r="A368" s="17"/>
      <c r="B368" s="18" t="s">
        <v>165</v>
      </c>
      <c r="C368" s="18" t="s">
        <v>165</v>
      </c>
      <c r="D368" s="19" t="s">
        <v>165</v>
      </c>
      <c r="E368" s="20" t="s">
        <v>165</v>
      </c>
      <c r="F368" s="21" t="str">
        <f>IF(ISBLANK(A368), "", IFERROR(IF(VLOOKUP(CONCATENATE(A368, " Blueprint"),'Filtered Blueprints'!T$3:U5963, 2, FALSE) &gt;= C368, "Surplus ✔️", "Shortage ❌"), "Shortage ❌"))</f>
        <v/>
      </c>
      <c r="G368" s="29" t="str">
        <f t="array" ref="G368">IF(ISBLANK(A368), "", IF(ISERROR(MATCH(INDEX('Filtered Blueprints'!S$3:T5963, MATCH(CONCATENATE(A368, " Blueprint"), 'Filtered Blueprints'!T$3:T5963, 0), 1), 'Filtered Blueprints'!M$3:M5963, 0)), "Catch ❌", "Catch ✔️ "))</f>
        <v/>
      </c>
      <c r="H368" s="21" t="str">
        <f t="array" ref="H368">IF(ISBLANK(A368), "", IF(ISERROR(MATCH(INDEX('Filtered Blueprints'!H$3:I5963, MATCH(CONCATENATE(A368, " Blueprint"), 'Filtered Blueprints'!I$3:I5963, 0), 1), 'Filtered Blueprints'!B$3:B5963, 0)), "Impass ❌", "Impass ✔️ "))</f>
        <v/>
      </c>
      <c r="I368" s="26"/>
      <c r="J368" s="27"/>
    </row>
    <row r="369">
      <c r="A369" s="17"/>
      <c r="B369" s="18" t="s">
        <v>165</v>
      </c>
      <c r="C369" s="18" t="s">
        <v>165</v>
      </c>
      <c r="D369" s="19" t="s">
        <v>165</v>
      </c>
      <c r="E369" s="20" t="s">
        <v>165</v>
      </c>
      <c r="F369" s="21" t="str">
        <f>IF(ISBLANK(A369), "", IFERROR(IF(VLOOKUP(CONCATENATE(A369, " Blueprint"),'Filtered Blueprints'!T$3:U5963, 2, FALSE) &gt;= C369, "Surplus ✔️", "Shortage ❌"), "Shortage ❌"))</f>
        <v/>
      </c>
      <c r="G369" s="29" t="str">
        <f t="array" ref="G369">IF(ISBLANK(A369), "", IF(ISERROR(MATCH(INDEX('Filtered Blueprints'!S$3:T5963, MATCH(CONCATENATE(A369, " Blueprint"), 'Filtered Blueprints'!T$3:T5963, 0), 1), 'Filtered Blueprints'!M$3:M5963, 0)), "Catch ❌", "Catch ✔️ "))</f>
        <v/>
      </c>
      <c r="H369" s="21" t="str">
        <f t="array" ref="H369">IF(ISBLANK(A369), "", IF(ISERROR(MATCH(INDEX('Filtered Blueprints'!H$3:I5963, MATCH(CONCATENATE(A369, " Blueprint"), 'Filtered Blueprints'!I$3:I5963, 0), 1), 'Filtered Blueprints'!B$3:B5963, 0)), "Impass ❌", "Impass ✔️ "))</f>
        <v/>
      </c>
      <c r="I369" s="26"/>
      <c r="J369" s="27"/>
    </row>
    <row r="370">
      <c r="A370" s="17"/>
      <c r="B370" s="18" t="s">
        <v>165</v>
      </c>
      <c r="C370" s="18" t="s">
        <v>165</v>
      </c>
      <c r="D370" s="19" t="s">
        <v>165</v>
      </c>
      <c r="E370" s="20" t="s">
        <v>165</v>
      </c>
      <c r="F370" s="21" t="str">
        <f>IF(ISBLANK(A370), "", IFERROR(IF(VLOOKUP(CONCATENATE(A370, " Blueprint"),'Filtered Blueprints'!T$3:U5963, 2, FALSE) &gt;= C370, "Surplus ✔️", "Shortage ❌"), "Shortage ❌"))</f>
        <v/>
      </c>
      <c r="G370" s="29" t="str">
        <f t="array" ref="G370">IF(ISBLANK(A370), "", IF(ISERROR(MATCH(INDEX('Filtered Blueprints'!S$3:T5963, MATCH(CONCATENATE(A370, " Blueprint"), 'Filtered Blueprints'!T$3:T5963, 0), 1), 'Filtered Blueprints'!M$3:M5963, 0)), "Catch ❌", "Catch ✔️ "))</f>
        <v/>
      </c>
      <c r="H370" s="21" t="str">
        <f t="array" ref="H370">IF(ISBLANK(A370), "", IF(ISERROR(MATCH(INDEX('Filtered Blueprints'!H$3:I5963, MATCH(CONCATENATE(A370, " Blueprint"), 'Filtered Blueprints'!I$3:I5963, 0), 1), 'Filtered Blueprints'!B$3:B5963, 0)), "Impass ❌", "Impass ✔️ "))</f>
        <v/>
      </c>
      <c r="I370" s="26"/>
      <c r="J370" s="27"/>
    </row>
    <row r="371">
      <c r="A371" s="17"/>
      <c r="B371" s="18" t="s">
        <v>165</v>
      </c>
      <c r="C371" s="18" t="s">
        <v>165</v>
      </c>
      <c r="D371" s="19" t="s">
        <v>165</v>
      </c>
      <c r="E371" s="20" t="s">
        <v>165</v>
      </c>
      <c r="F371" s="21" t="str">
        <f>IF(ISBLANK(A371), "", IFERROR(IF(VLOOKUP(CONCATENATE(A371, " Blueprint"),'Filtered Blueprints'!T$3:U5963, 2, FALSE) &gt;= C371, "Surplus ✔️", "Shortage ❌"), "Shortage ❌"))</f>
        <v/>
      </c>
      <c r="G371" s="29" t="str">
        <f t="array" ref="G371">IF(ISBLANK(A371), "", IF(ISERROR(MATCH(INDEX('Filtered Blueprints'!S$3:T5963, MATCH(CONCATENATE(A371, " Blueprint"), 'Filtered Blueprints'!T$3:T5963, 0), 1), 'Filtered Blueprints'!M$3:M5963, 0)), "Catch ❌", "Catch ✔️ "))</f>
        <v/>
      </c>
      <c r="H371" s="21" t="str">
        <f t="array" ref="H371">IF(ISBLANK(A371), "", IF(ISERROR(MATCH(INDEX('Filtered Blueprints'!H$3:I5963, MATCH(CONCATENATE(A371, " Blueprint"), 'Filtered Blueprints'!I$3:I5963, 0), 1), 'Filtered Blueprints'!B$3:B5963, 0)), "Impass ❌", "Impass ✔️ "))</f>
        <v/>
      </c>
      <c r="I371" s="26"/>
      <c r="J371" s="27"/>
    </row>
    <row r="372">
      <c r="A372" s="17"/>
      <c r="B372" s="18" t="s">
        <v>165</v>
      </c>
      <c r="C372" s="18" t="s">
        <v>165</v>
      </c>
      <c r="D372" s="19" t="s">
        <v>165</v>
      </c>
      <c r="E372" s="20" t="s">
        <v>165</v>
      </c>
      <c r="F372" s="21" t="str">
        <f>IF(ISBLANK(A372), "", IFERROR(IF(VLOOKUP(CONCATENATE(A372, " Blueprint"),'Filtered Blueprints'!T$3:U5963, 2, FALSE) &gt;= C372, "Surplus ✔️", "Shortage ❌"), "Shortage ❌"))</f>
        <v/>
      </c>
      <c r="G372" s="29" t="str">
        <f t="array" ref="G372">IF(ISBLANK(A372), "", IF(ISERROR(MATCH(INDEX('Filtered Blueprints'!S$3:T5963, MATCH(CONCATENATE(A372, " Blueprint"), 'Filtered Blueprints'!T$3:T5963, 0), 1), 'Filtered Blueprints'!M$3:M5963, 0)), "Catch ❌", "Catch ✔️ "))</f>
        <v/>
      </c>
      <c r="H372" s="21" t="str">
        <f t="array" ref="H372">IF(ISBLANK(A372), "", IF(ISERROR(MATCH(INDEX('Filtered Blueprints'!H$3:I5963, MATCH(CONCATENATE(A372, " Blueprint"), 'Filtered Blueprints'!I$3:I5963, 0), 1), 'Filtered Blueprints'!B$3:B5963, 0)), "Impass ❌", "Impass ✔️ "))</f>
        <v/>
      </c>
      <c r="I372" s="26"/>
      <c r="J372" s="27"/>
    </row>
    <row r="373">
      <c r="A373" s="17"/>
      <c r="B373" s="18" t="s">
        <v>165</v>
      </c>
      <c r="C373" s="18" t="s">
        <v>165</v>
      </c>
      <c r="D373" s="19" t="s">
        <v>165</v>
      </c>
      <c r="E373" s="20" t="s">
        <v>165</v>
      </c>
      <c r="F373" s="21" t="str">
        <f>IF(ISBLANK(A373), "", IFERROR(IF(VLOOKUP(CONCATENATE(A373, " Blueprint"),'Filtered Blueprints'!T$3:U5963, 2, FALSE) &gt;= C373, "Surplus ✔️", "Shortage ❌"), "Shortage ❌"))</f>
        <v/>
      </c>
      <c r="G373" s="29" t="str">
        <f t="array" ref="G373">IF(ISBLANK(A373), "", IF(ISERROR(MATCH(INDEX('Filtered Blueprints'!S$3:T5963, MATCH(CONCATENATE(A373, " Blueprint"), 'Filtered Blueprints'!T$3:T5963, 0), 1), 'Filtered Blueprints'!M$3:M5963, 0)), "Catch ❌", "Catch ✔️ "))</f>
        <v/>
      </c>
      <c r="H373" s="21" t="str">
        <f t="array" ref="H373">IF(ISBLANK(A373), "", IF(ISERROR(MATCH(INDEX('Filtered Blueprints'!H$3:I5963, MATCH(CONCATENATE(A373, " Blueprint"), 'Filtered Blueprints'!I$3:I5963, 0), 1), 'Filtered Blueprints'!B$3:B5963, 0)), "Impass ❌", "Impass ✔️ "))</f>
        <v/>
      </c>
      <c r="I373" s="26"/>
      <c r="J373" s="27"/>
    </row>
    <row r="374">
      <c r="A374" s="17"/>
      <c r="B374" s="18" t="s">
        <v>165</v>
      </c>
      <c r="C374" s="18" t="s">
        <v>165</v>
      </c>
      <c r="D374" s="19" t="s">
        <v>165</v>
      </c>
      <c r="E374" s="20" t="s">
        <v>165</v>
      </c>
      <c r="F374" s="21" t="str">
        <f>IF(ISBLANK(A374), "", IFERROR(IF(VLOOKUP(CONCATENATE(A374, " Blueprint"),'Filtered Blueprints'!T$3:U5963, 2, FALSE) &gt;= C374, "Surplus ✔️", "Shortage ❌"), "Shortage ❌"))</f>
        <v/>
      </c>
      <c r="G374" s="29" t="str">
        <f t="array" ref="G374">IF(ISBLANK(A374), "", IF(ISERROR(MATCH(INDEX('Filtered Blueprints'!S$3:T5963, MATCH(CONCATENATE(A374, " Blueprint"), 'Filtered Blueprints'!T$3:T5963, 0), 1), 'Filtered Blueprints'!M$3:M5963, 0)), "Catch ❌", "Catch ✔️ "))</f>
        <v/>
      </c>
      <c r="H374" s="21" t="str">
        <f t="array" ref="H374">IF(ISBLANK(A374), "", IF(ISERROR(MATCH(INDEX('Filtered Blueprints'!H$3:I5963, MATCH(CONCATENATE(A374, " Blueprint"), 'Filtered Blueprints'!I$3:I5963, 0), 1), 'Filtered Blueprints'!B$3:B5963, 0)), "Impass ❌", "Impass ✔️ "))</f>
        <v/>
      </c>
      <c r="I374" s="26"/>
      <c r="J374" s="27"/>
    </row>
    <row r="375">
      <c r="A375" s="17"/>
      <c r="B375" s="18" t="s">
        <v>165</v>
      </c>
      <c r="C375" s="18" t="s">
        <v>165</v>
      </c>
      <c r="D375" s="19" t="s">
        <v>165</v>
      </c>
      <c r="E375" s="20" t="s">
        <v>165</v>
      </c>
      <c r="F375" s="21" t="str">
        <f>IF(ISBLANK(A375), "", IFERROR(IF(VLOOKUP(CONCATENATE(A375, " Blueprint"),'Filtered Blueprints'!T$3:U5963, 2, FALSE) &gt;= C375, "Surplus ✔️", "Shortage ❌"), "Shortage ❌"))</f>
        <v/>
      </c>
      <c r="G375" s="29" t="str">
        <f t="array" ref="G375">IF(ISBLANK(A375), "", IF(ISERROR(MATCH(INDEX('Filtered Blueprints'!S$3:T5963, MATCH(CONCATENATE(A375, " Blueprint"), 'Filtered Blueprints'!T$3:T5963, 0), 1), 'Filtered Blueprints'!M$3:M5963, 0)), "Catch ❌", "Catch ✔️ "))</f>
        <v/>
      </c>
      <c r="H375" s="21" t="str">
        <f t="array" ref="H375">IF(ISBLANK(A375), "", IF(ISERROR(MATCH(INDEX('Filtered Blueprints'!H$3:I5963, MATCH(CONCATENATE(A375, " Blueprint"), 'Filtered Blueprints'!I$3:I5963, 0), 1), 'Filtered Blueprints'!B$3:B5963, 0)), "Impass ❌", "Impass ✔️ "))</f>
        <v/>
      </c>
      <c r="I375" s="26"/>
      <c r="J375" s="27"/>
    </row>
    <row r="376">
      <c r="A376" s="17"/>
      <c r="B376" s="18" t="s">
        <v>165</v>
      </c>
      <c r="C376" s="18" t="s">
        <v>165</v>
      </c>
      <c r="D376" s="19" t="s">
        <v>165</v>
      </c>
      <c r="E376" s="20" t="s">
        <v>165</v>
      </c>
      <c r="F376" s="21" t="str">
        <f>IF(ISBLANK(A376), "", IFERROR(IF(VLOOKUP(CONCATENATE(A376, " Blueprint"),'Filtered Blueprints'!T$3:U5963, 2, FALSE) &gt;= C376, "Surplus ✔️", "Shortage ❌"), "Shortage ❌"))</f>
        <v/>
      </c>
      <c r="G376" s="29" t="str">
        <f t="array" ref="G376">IF(ISBLANK(A376), "", IF(ISERROR(MATCH(INDEX('Filtered Blueprints'!S$3:T5963, MATCH(CONCATENATE(A376, " Blueprint"), 'Filtered Blueprints'!T$3:T5963, 0), 1), 'Filtered Blueprints'!M$3:M5963, 0)), "Catch ❌", "Catch ✔️ "))</f>
        <v/>
      </c>
      <c r="H376" s="21" t="str">
        <f t="array" ref="H376">IF(ISBLANK(A376), "", IF(ISERROR(MATCH(INDEX('Filtered Blueprints'!H$3:I5963, MATCH(CONCATENATE(A376, " Blueprint"), 'Filtered Blueprints'!I$3:I5963, 0), 1), 'Filtered Blueprints'!B$3:B5963, 0)), "Impass ❌", "Impass ✔️ "))</f>
        <v/>
      </c>
      <c r="I376" s="26"/>
      <c r="J376" s="27"/>
    </row>
    <row r="377">
      <c r="A377" s="17"/>
      <c r="B377" s="18" t="s">
        <v>165</v>
      </c>
      <c r="C377" s="18" t="s">
        <v>165</v>
      </c>
      <c r="D377" s="19" t="s">
        <v>165</v>
      </c>
      <c r="E377" s="20" t="s">
        <v>165</v>
      </c>
      <c r="F377" s="21" t="str">
        <f>IF(ISBLANK(A377), "", IFERROR(IF(VLOOKUP(CONCATENATE(A377, " Blueprint"),'Filtered Blueprints'!T$3:U5963, 2, FALSE) &gt;= C377, "Surplus ✔️", "Shortage ❌"), "Shortage ❌"))</f>
        <v/>
      </c>
      <c r="G377" s="29" t="str">
        <f t="array" ref="G377">IF(ISBLANK(A377), "", IF(ISERROR(MATCH(INDEX('Filtered Blueprints'!S$3:T5963, MATCH(CONCATENATE(A377, " Blueprint"), 'Filtered Blueprints'!T$3:T5963, 0), 1), 'Filtered Blueprints'!M$3:M5963, 0)), "Catch ❌", "Catch ✔️ "))</f>
        <v/>
      </c>
      <c r="H377" s="21" t="str">
        <f t="array" ref="H377">IF(ISBLANK(A377), "", IF(ISERROR(MATCH(INDEX('Filtered Blueprints'!H$3:I5963, MATCH(CONCATENATE(A377, " Blueprint"), 'Filtered Blueprints'!I$3:I5963, 0), 1), 'Filtered Blueprints'!B$3:B5963, 0)), "Impass ❌", "Impass ✔️ "))</f>
        <v/>
      </c>
      <c r="I377" s="26"/>
      <c r="J377" s="27"/>
    </row>
    <row r="378">
      <c r="A378" s="17"/>
      <c r="B378" s="18" t="s">
        <v>165</v>
      </c>
      <c r="C378" s="18" t="s">
        <v>165</v>
      </c>
      <c r="D378" s="19" t="s">
        <v>165</v>
      </c>
      <c r="E378" s="20" t="s">
        <v>165</v>
      </c>
      <c r="F378" s="21" t="str">
        <f>IF(ISBLANK(A378), "", IFERROR(IF(VLOOKUP(CONCATENATE(A378, " Blueprint"),'Filtered Blueprints'!T$3:U5963, 2, FALSE) &gt;= C378, "Surplus ✔️", "Shortage ❌"), "Shortage ❌"))</f>
        <v/>
      </c>
      <c r="G378" s="29" t="str">
        <f t="array" ref="G378">IF(ISBLANK(A378), "", IF(ISERROR(MATCH(INDEX('Filtered Blueprints'!S$3:T5963, MATCH(CONCATENATE(A378, " Blueprint"), 'Filtered Blueprints'!T$3:T5963, 0), 1), 'Filtered Blueprints'!M$3:M5963, 0)), "Catch ❌", "Catch ✔️ "))</f>
        <v/>
      </c>
      <c r="H378" s="21" t="str">
        <f t="array" ref="H378">IF(ISBLANK(A378), "", IF(ISERROR(MATCH(INDEX('Filtered Blueprints'!H$3:I5963, MATCH(CONCATENATE(A378, " Blueprint"), 'Filtered Blueprints'!I$3:I5963, 0), 1), 'Filtered Blueprints'!B$3:B5963, 0)), "Impass ❌", "Impass ✔️ "))</f>
        <v/>
      </c>
      <c r="I378" s="26"/>
      <c r="J378" s="27"/>
    </row>
    <row r="379">
      <c r="A379" s="17"/>
      <c r="B379" s="18" t="s">
        <v>165</v>
      </c>
      <c r="C379" s="18" t="s">
        <v>165</v>
      </c>
      <c r="D379" s="19" t="s">
        <v>165</v>
      </c>
      <c r="E379" s="20" t="s">
        <v>165</v>
      </c>
      <c r="F379" s="21" t="str">
        <f>IF(ISBLANK(A379), "", IFERROR(IF(VLOOKUP(CONCATENATE(A379, " Blueprint"),'Filtered Blueprints'!T$3:U5963, 2, FALSE) &gt;= C379, "Surplus ✔️", "Shortage ❌"), "Shortage ❌"))</f>
        <v/>
      </c>
      <c r="G379" s="29" t="str">
        <f t="array" ref="G379">IF(ISBLANK(A379), "", IF(ISERROR(MATCH(INDEX('Filtered Blueprints'!S$3:T5963, MATCH(CONCATENATE(A379, " Blueprint"), 'Filtered Blueprints'!T$3:T5963, 0), 1), 'Filtered Blueprints'!M$3:M5963, 0)), "Catch ❌", "Catch ✔️ "))</f>
        <v/>
      </c>
      <c r="H379" s="21" t="str">
        <f t="array" ref="H379">IF(ISBLANK(A379), "", IF(ISERROR(MATCH(INDEX('Filtered Blueprints'!H$3:I5963, MATCH(CONCATENATE(A379, " Blueprint"), 'Filtered Blueprints'!I$3:I5963, 0), 1), 'Filtered Blueprints'!B$3:B5963, 0)), "Impass ❌", "Impass ✔️ "))</f>
        <v/>
      </c>
      <c r="I379" s="26"/>
      <c r="J379" s="27"/>
    </row>
    <row r="380">
      <c r="A380" s="17"/>
      <c r="B380" s="18" t="s">
        <v>165</v>
      </c>
      <c r="C380" s="18" t="s">
        <v>165</v>
      </c>
      <c r="D380" s="19" t="s">
        <v>165</v>
      </c>
      <c r="E380" s="20" t="s">
        <v>165</v>
      </c>
      <c r="F380" s="21" t="str">
        <f>IF(ISBLANK(A380), "", IFERROR(IF(VLOOKUP(CONCATENATE(A380, " Blueprint"),'Filtered Blueprints'!T$3:U5963, 2, FALSE) &gt;= C380, "Surplus ✔️", "Shortage ❌"), "Shortage ❌"))</f>
        <v/>
      </c>
      <c r="G380" s="29" t="str">
        <f t="array" ref="G380">IF(ISBLANK(A380), "", IF(ISERROR(MATCH(INDEX('Filtered Blueprints'!S$3:T5963, MATCH(CONCATENATE(A380, " Blueprint"), 'Filtered Blueprints'!T$3:T5963, 0), 1), 'Filtered Blueprints'!M$3:M5963, 0)), "Catch ❌", "Catch ✔️ "))</f>
        <v/>
      </c>
      <c r="H380" s="21" t="str">
        <f t="array" ref="H380">IF(ISBLANK(A380), "", IF(ISERROR(MATCH(INDEX('Filtered Blueprints'!H$3:I5963, MATCH(CONCATENATE(A380, " Blueprint"), 'Filtered Blueprints'!I$3:I5963, 0), 1), 'Filtered Blueprints'!B$3:B5963, 0)), "Impass ❌", "Impass ✔️ "))</f>
        <v/>
      </c>
      <c r="I380" s="26"/>
      <c r="J380" s="27"/>
    </row>
    <row r="381">
      <c r="A381" s="17"/>
      <c r="B381" s="18" t="s">
        <v>165</v>
      </c>
      <c r="C381" s="18" t="s">
        <v>165</v>
      </c>
      <c r="D381" s="19" t="s">
        <v>165</v>
      </c>
      <c r="E381" s="20" t="s">
        <v>165</v>
      </c>
      <c r="F381" s="21" t="str">
        <f>IF(ISBLANK(A381), "", IFERROR(IF(VLOOKUP(CONCATENATE(A381, " Blueprint"),'Filtered Blueprints'!T$3:U5963, 2, FALSE) &gt;= C381, "Surplus ✔️", "Shortage ❌"), "Shortage ❌"))</f>
        <v/>
      </c>
      <c r="G381" s="29" t="str">
        <f t="array" ref="G381">IF(ISBLANK(A381), "", IF(ISERROR(MATCH(INDEX('Filtered Blueprints'!S$3:T5963, MATCH(CONCATENATE(A381, " Blueprint"), 'Filtered Blueprints'!T$3:T5963, 0), 1), 'Filtered Blueprints'!M$3:M5963, 0)), "Catch ❌", "Catch ✔️ "))</f>
        <v/>
      </c>
      <c r="H381" s="21" t="str">
        <f t="array" ref="H381">IF(ISBLANK(A381), "", IF(ISERROR(MATCH(INDEX('Filtered Blueprints'!H$3:I5963, MATCH(CONCATENATE(A381, " Blueprint"), 'Filtered Blueprints'!I$3:I5963, 0), 1), 'Filtered Blueprints'!B$3:B5963, 0)), "Impass ❌", "Impass ✔️ "))</f>
        <v/>
      </c>
      <c r="I381" s="26"/>
      <c r="J381" s="27"/>
    </row>
    <row r="382">
      <c r="A382" s="17"/>
      <c r="B382" s="18" t="s">
        <v>165</v>
      </c>
      <c r="C382" s="18" t="s">
        <v>165</v>
      </c>
      <c r="D382" s="19" t="s">
        <v>165</v>
      </c>
      <c r="E382" s="20" t="s">
        <v>165</v>
      </c>
      <c r="F382" s="21" t="str">
        <f>IF(ISBLANK(A382), "", IFERROR(IF(VLOOKUP(CONCATENATE(A382, " Blueprint"),'Filtered Blueprints'!T$3:U5963, 2, FALSE) &gt;= C382, "Surplus ✔️", "Shortage ❌"), "Shortage ❌"))</f>
        <v/>
      </c>
      <c r="G382" s="29" t="str">
        <f t="array" ref="G382">IF(ISBLANK(A382), "", IF(ISERROR(MATCH(INDEX('Filtered Blueprints'!S$3:T5963, MATCH(CONCATENATE(A382, " Blueprint"), 'Filtered Blueprints'!T$3:T5963, 0), 1), 'Filtered Blueprints'!M$3:M5963, 0)), "Catch ❌", "Catch ✔️ "))</f>
        <v/>
      </c>
      <c r="H382" s="21" t="str">
        <f t="array" ref="H382">IF(ISBLANK(A382), "", IF(ISERROR(MATCH(INDEX('Filtered Blueprints'!H$3:I5963, MATCH(CONCATENATE(A382, " Blueprint"), 'Filtered Blueprints'!I$3:I5963, 0), 1), 'Filtered Blueprints'!B$3:B5963, 0)), "Impass ❌", "Impass ✔️ "))</f>
        <v/>
      </c>
      <c r="I382" s="26"/>
      <c r="J382" s="27"/>
    </row>
    <row r="383">
      <c r="A383" s="17"/>
      <c r="B383" s="18" t="s">
        <v>165</v>
      </c>
      <c r="C383" s="18" t="s">
        <v>165</v>
      </c>
      <c r="D383" s="19" t="s">
        <v>165</v>
      </c>
      <c r="E383" s="20" t="s">
        <v>165</v>
      </c>
      <c r="F383" s="21" t="str">
        <f>IF(ISBLANK(A383), "", IFERROR(IF(VLOOKUP(CONCATENATE(A383, " Blueprint"),'Filtered Blueprints'!T$3:U5963, 2, FALSE) &gt;= C383, "Surplus ✔️", "Shortage ❌"), "Shortage ❌"))</f>
        <v/>
      </c>
      <c r="G383" s="29" t="str">
        <f t="array" ref="G383">IF(ISBLANK(A383), "", IF(ISERROR(MATCH(INDEX('Filtered Blueprints'!S$3:T5963, MATCH(CONCATENATE(A383, " Blueprint"), 'Filtered Blueprints'!T$3:T5963, 0), 1), 'Filtered Blueprints'!M$3:M5963, 0)), "Catch ❌", "Catch ✔️ "))</f>
        <v/>
      </c>
      <c r="H383" s="21" t="str">
        <f t="array" ref="H383">IF(ISBLANK(A383), "", IF(ISERROR(MATCH(INDEX('Filtered Blueprints'!H$3:I5963, MATCH(CONCATENATE(A383, " Blueprint"), 'Filtered Blueprints'!I$3:I5963, 0), 1), 'Filtered Blueprints'!B$3:B5963, 0)), "Impass ❌", "Impass ✔️ "))</f>
        <v/>
      </c>
      <c r="I383" s="26"/>
      <c r="J383" s="27"/>
    </row>
    <row r="384">
      <c r="A384" s="17"/>
      <c r="B384" s="18" t="s">
        <v>165</v>
      </c>
      <c r="C384" s="18" t="s">
        <v>165</v>
      </c>
      <c r="D384" s="19" t="s">
        <v>165</v>
      </c>
      <c r="E384" s="20" t="s">
        <v>165</v>
      </c>
      <c r="F384" s="21" t="str">
        <f>IF(ISBLANK(A384), "", IFERROR(IF(VLOOKUP(CONCATENATE(A384, " Blueprint"),'Filtered Blueprints'!T$3:U5963, 2, FALSE) &gt;= C384, "Surplus ✔️", "Shortage ❌"), "Shortage ❌"))</f>
        <v/>
      </c>
      <c r="G384" s="29" t="str">
        <f t="array" ref="G384">IF(ISBLANK(A384), "", IF(ISERROR(MATCH(INDEX('Filtered Blueprints'!S$3:T5963, MATCH(CONCATENATE(A384, " Blueprint"), 'Filtered Blueprints'!T$3:T5963, 0), 1), 'Filtered Blueprints'!M$3:M5963, 0)), "Catch ❌", "Catch ✔️ "))</f>
        <v/>
      </c>
      <c r="H384" s="21" t="str">
        <f t="array" ref="H384">IF(ISBLANK(A384), "", IF(ISERROR(MATCH(INDEX('Filtered Blueprints'!H$3:I5963, MATCH(CONCATENATE(A384, " Blueprint"), 'Filtered Blueprints'!I$3:I5963, 0), 1), 'Filtered Blueprints'!B$3:B5963, 0)), "Impass ❌", "Impass ✔️ "))</f>
        <v/>
      </c>
      <c r="I384" s="26"/>
      <c r="J384" s="27"/>
    </row>
    <row r="385">
      <c r="A385" s="17"/>
      <c r="B385" s="18" t="s">
        <v>165</v>
      </c>
      <c r="C385" s="18" t="s">
        <v>165</v>
      </c>
      <c r="D385" s="19" t="s">
        <v>165</v>
      </c>
      <c r="E385" s="20" t="s">
        <v>165</v>
      </c>
      <c r="F385" s="21" t="str">
        <f>IF(ISBLANK(A385), "", IFERROR(IF(VLOOKUP(CONCATENATE(A385, " Blueprint"),'Filtered Blueprints'!T$3:U5963, 2, FALSE) &gt;= C385, "Surplus ✔️", "Shortage ❌"), "Shortage ❌"))</f>
        <v/>
      </c>
      <c r="G385" s="29" t="str">
        <f t="array" ref="G385">IF(ISBLANK(A385), "", IF(ISERROR(MATCH(INDEX('Filtered Blueprints'!S$3:T5963, MATCH(CONCATENATE(A385, " Blueprint"), 'Filtered Blueprints'!T$3:T5963, 0), 1), 'Filtered Blueprints'!M$3:M5963, 0)), "Catch ❌", "Catch ✔️ "))</f>
        <v/>
      </c>
      <c r="H385" s="21" t="str">
        <f t="array" ref="H385">IF(ISBLANK(A385), "", IF(ISERROR(MATCH(INDEX('Filtered Blueprints'!H$3:I5963, MATCH(CONCATENATE(A385, " Blueprint"), 'Filtered Blueprints'!I$3:I5963, 0), 1), 'Filtered Blueprints'!B$3:B5963, 0)), "Impass ❌", "Impass ✔️ "))</f>
        <v/>
      </c>
      <c r="I385" s="26"/>
      <c r="J385" s="27"/>
    </row>
    <row r="386">
      <c r="A386" s="17"/>
      <c r="B386" s="18" t="s">
        <v>165</v>
      </c>
      <c r="C386" s="18" t="s">
        <v>165</v>
      </c>
      <c r="D386" s="19" t="s">
        <v>165</v>
      </c>
      <c r="E386" s="20" t="s">
        <v>165</v>
      </c>
      <c r="F386" s="21" t="str">
        <f>IF(ISBLANK(A386), "", IFERROR(IF(VLOOKUP(CONCATENATE(A386, " Blueprint"),'Filtered Blueprints'!T$3:U5963, 2, FALSE) &gt;= C386, "Surplus ✔️", "Shortage ❌"), "Shortage ❌"))</f>
        <v/>
      </c>
      <c r="G386" s="29" t="str">
        <f t="array" ref="G386">IF(ISBLANK(A386), "", IF(ISERROR(MATCH(INDEX('Filtered Blueprints'!S$3:T5963, MATCH(CONCATENATE(A386, " Blueprint"), 'Filtered Blueprints'!T$3:T5963, 0), 1), 'Filtered Blueprints'!M$3:M5963, 0)), "Catch ❌", "Catch ✔️ "))</f>
        <v/>
      </c>
      <c r="H386" s="21" t="str">
        <f t="array" ref="H386">IF(ISBLANK(A386), "", IF(ISERROR(MATCH(INDEX('Filtered Blueprints'!H$3:I5963, MATCH(CONCATENATE(A386, " Blueprint"), 'Filtered Blueprints'!I$3:I5963, 0), 1), 'Filtered Blueprints'!B$3:B5963, 0)), "Impass ❌", "Impass ✔️ "))</f>
        <v/>
      </c>
      <c r="I386" s="26"/>
      <c r="J386" s="27"/>
    </row>
    <row r="387">
      <c r="A387" s="17"/>
      <c r="B387" s="18" t="s">
        <v>165</v>
      </c>
      <c r="C387" s="18" t="s">
        <v>165</v>
      </c>
      <c r="D387" s="19" t="s">
        <v>165</v>
      </c>
      <c r="E387" s="20" t="s">
        <v>165</v>
      </c>
      <c r="F387" s="21" t="str">
        <f>IF(ISBLANK(A387), "", IFERROR(IF(VLOOKUP(CONCATENATE(A387, " Blueprint"),'Filtered Blueprints'!T$3:U5963, 2, FALSE) &gt;= C387, "Surplus ✔️", "Shortage ❌"), "Shortage ❌"))</f>
        <v/>
      </c>
      <c r="G387" s="29" t="str">
        <f t="array" ref="G387">IF(ISBLANK(A387), "", IF(ISERROR(MATCH(INDEX('Filtered Blueprints'!S$3:T5963, MATCH(CONCATENATE(A387, " Blueprint"), 'Filtered Blueprints'!T$3:T5963, 0), 1), 'Filtered Blueprints'!M$3:M5963, 0)), "Catch ❌", "Catch ✔️ "))</f>
        <v/>
      </c>
      <c r="H387" s="21" t="str">
        <f t="array" ref="H387">IF(ISBLANK(A387), "", IF(ISERROR(MATCH(INDEX('Filtered Blueprints'!H$3:I5963, MATCH(CONCATENATE(A387, " Blueprint"), 'Filtered Blueprints'!I$3:I5963, 0), 1), 'Filtered Blueprints'!B$3:B5963, 0)), "Impass ❌", "Impass ✔️ "))</f>
        <v/>
      </c>
      <c r="I387" s="26"/>
      <c r="J387" s="27"/>
    </row>
    <row r="388">
      <c r="A388" s="17"/>
      <c r="B388" s="18" t="s">
        <v>165</v>
      </c>
      <c r="C388" s="18" t="s">
        <v>165</v>
      </c>
      <c r="D388" s="19" t="s">
        <v>165</v>
      </c>
      <c r="E388" s="20" t="s">
        <v>165</v>
      </c>
      <c r="F388" s="21" t="str">
        <f>IF(ISBLANK(A388), "", IFERROR(IF(VLOOKUP(CONCATENATE(A388, " Blueprint"),'Filtered Blueprints'!T$3:U5963, 2, FALSE) &gt;= C388, "Surplus ✔️", "Shortage ❌"), "Shortage ❌"))</f>
        <v/>
      </c>
      <c r="G388" s="29" t="str">
        <f t="array" ref="G388">IF(ISBLANK(A388), "", IF(ISERROR(MATCH(INDEX('Filtered Blueprints'!S$3:T5963, MATCH(CONCATENATE(A388, " Blueprint"), 'Filtered Blueprints'!T$3:T5963, 0), 1), 'Filtered Blueprints'!M$3:M5963, 0)), "Catch ❌", "Catch ✔️ "))</f>
        <v/>
      </c>
      <c r="H388" s="21" t="str">
        <f t="array" ref="H388">IF(ISBLANK(A388), "", IF(ISERROR(MATCH(INDEX('Filtered Blueprints'!H$3:I5963, MATCH(CONCATENATE(A388, " Blueprint"), 'Filtered Blueprints'!I$3:I5963, 0), 1), 'Filtered Blueprints'!B$3:B5963, 0)), "Impass ❌", "Impass ✔️ "))</f>
        <v/>
      </c>
      <c r="I388" s="26"/>
      <c r="J388" s="27"/>
    </row>
    <row r="389">
      <c r="A389" s="17"/>
      <c r="B389" s="18" t="s">
        <v>165</v>
      </c>
      <c r="C389" s="18" t="s">
        <v>165</v>
      </c>
      <c r="D389" s="19" t="s">
        <v>165</v>
      </c>
      <c r="E389" s="20" t="s">
        <v>165</v>
      </c>
      <c r="F389" s="21" t="str">
        <f>IF(ISBLANK(A389), "", IFERROR(IF(VLOOKUP(CONCATENATE(A389, " Blueprint"),'Filtered Blueprints'!T$3:U5963, 2, FALSE) &gt;= C389, "Surplus ✔️", "Shortage ❌"), "Shortage ❌"))</f>
        <v/>
      </c>
      <c r="G389" s="29" t="str">
        <f t="array" ref="G389">IF(ISBLANK(A389), "", IF(ISERROR(MATCH(INDEX('Filtered Blueprints'!S$3:T5963, MATCH(CONCATENATE(A389, " Blueprint"), 'Filtered Blueprints'!T$3:T5963, 0), 1), 'Filtered Blueprints'!M$3:M5963, 0)), "Catch ❌", "Catch ✔️ "))</f>
        <v/>
      </c>
      <c r="H389" s="21" t="str">
        <f t="array" ref="H389">IF(ISBLANK(A389), "", IF(ISERROR(MATCH(INDEX('Filtered Blueprints'!H$3:I5963, MATCH(CONCATENATE(A389, " Blueprint"), 'Filtered Blueprints'!I$3:I5963, 0), 1), 'Filtered Blueprints'!B$3:B5963, 0)), "Impass ❌", "Impass ✔️ "))</f>
        <v/>
      </c>
      <c r="I389" s="26"/>
      <c r="J389" s="27"/>
    </row>
    <row r="390">
      <c r="A390" s="17"/>
      <c r="B390" s="18" t="s">
        <v>165</v>
      </c>
      <c r="C390" s="18" t="s">
        <v>165</v>
      </c>
      <c r="D390" s="19" t="s">
        <v>165</v>
      </c>
      <c r="E390" s="20" t="s">
        <v>165</v>
      </c>
      <c r="F390" s="21" t="str">
        <f>IF(ISBLANK(A390), "", IFERROR(IF(VLOOKUP(CONCATENATE(A390, " Blueprint"),'Filtered Blueprints'!T$3:U5963, 2, FALSE) &gt;= C390, "Surplus ✔️", "Shortage ❌"), "Shortage ❌"))</f>
        <v/>
      </c>
      <c r="G390" s="29" t="str">
        <f t="array" ref="G390">IF(ISBLANK(A390), "", IF(ISERROR(MATCH(INDEX('Filtered Blueprints'!S$3:T5963, MATCH(CONCATENATE(A390, " Blueprint"), 'Filtered Blueprints'!T$3:T5963, 0), 1), 'Filtered Blueprints'!M$3:M5963, 0)), "Catch ❌", "Catch ✔️ "))</f>
        <v/>
      </c>
      <c r="H390" s="21" t="str">
        <f t="array" ref="H390">IF(ISBLANK(A390), "", IF(ISERROR(MATCH(INDEX('Filtered Blueprints'!H$3:I5963, MATCH(CONCATENATE(A390, " Blueprint"), 'Filtered Blueprints'!I$3:I5963, 0), 1), 'Filtered Blueprints'!B$3:B5963, 0)), "Impass ❌", "Impass ✔️ "))</f>
        <v/>
      </c>
      <c r="I390" s="26"/>
      <c r="J390" s="27"/>
    </row>
    <row r="391">
      <c r="A391" s="17"/>
      <c r="B391" s="18" t="s">
        <v>165</v>
      </c>
      <c r="C391" s="18" t="s">
        <v>165</v>
      </c>
      <c r="D391" s="19" t="s">
        <v>165</v>
      </c>
      <c r="E391" s="20" t="s">
        <v>165</v>
      </c>
      <c r="F391" s="21" t="str">
        <f>IF(ISBLANK(A391), "", IFERROR(IF(VLOOKUP(CONCATENATE(A391, " Blueprint"),'Filtered Blueprints'!T$3:U5963, 2, FALSE) &gt;= C391, "Surplus ✔️", "Shortage ❌"), "Shortage ❌"))</f>
        <v/>
      </c>
      <c r="G391" s="29" t="str">
        <f t="array" ref="G391">IF(ISBLANK(A391), "", IF(ISERROR(MATCH(INDEX('Filtered Blueprints'!S$3:T5963, MATCH(CONCATENATE(A391, " Blueprint"), 'Filtered Blueprints'!T$3:T5963, 0), 1), 'Filtered Blueprints'!M$3:M5963, 0)), "Catch ❌", "Catch ✔️ "))</f>
        <v/>
      </c>
      <c r="H391" s="21" t="str">
        <f t="array" ref="H391">IF(ISBLANK(A391), "", IF(ISERROR(MATCH(INDEX('Filtered Blueprints'!H$3:I5963, MATCH(CONCATENATE(A391, " Blueprint"), 'Filtered Blueprints'!I$3:I5963, 0), 1), 'Filtered Blueprints'!B$3:B5963, 0)), "Impass ❌", "Impass ✔️ "))</f>
        <v/>
      </c>
      <c r="I391" s="26"/>
      <c r="J391" s="27"/>
    </row>
    <row r="392">
      <c r="A392" s="17"/>
      <c r="B392" s="18" t="s">
        <v>165</v>
      </c>
      <c r="C392" s="18" t="s">
        <v>165</v>
      </c>
      <c r="D392" s="19" t="s">
        <v>165</v>
      </c>
      <c r="E392" s="20" t="s">
        <v>165</v>
      </c>
      <c r="F392" s="21" t="str">
        <f>IF(ISBLANK(A392), "", IFERROR(IF(VLOOKUP(CONCATENATE(A392, " Blueprint"),'Filtered Blueprints'!T$3:U5963, 2, FALSE) &gt;= C392, "Surplus ✔️", "Shortage ❌"), "Shortage ❌"))</f>
        <v/>
      </c>
      <c r="G392" s="29" t="str">
        <f t="array" ref="G392">IF(ISBLANK(A392), "", IF(ISERROR(MATCH(INDEX('Filtered Blueprints'!S$3:T5963, MATCH(CONCATENATE(A392, " Blueprint"), 'Filtered Blueprints'!T$3:T5963, 0), 1), 'Filtered Blueprints'!M$3:M5963, 0)), "Catch ❌", "Catch ✔️ "))</f>
        <v/>
      </c>
      <c r="H392" s="21" t="str">
        <f t="array" ref="H392">IF(ISBLANK(A392), "", IF(ISERROR(MATCH(INDEX('Filtered Blueprints'!H$3:I5963, MATCH(CONCATENATE(A392, " Blueprint"), 'Filtered Blueprints'!I$3:I5963, 0), 1), 'Filtered Blueprints'!B$3:B5963, 0)), "Impass ❌", "Impass ✔️ "))</f>
        <v/>
      </c>
      <c r="I392" s="26"/>
      <c r="J392" s="27"/>
    </row>
    <row r="393">
      <c r="A393" s="17"/>
      <c r="B393" s="18" t="s">
        <v>165</v>
      </c>
      <c r="C393" s="18" t="s">
        <v>165</v>
      </c>
      <c r="D393" s="19" t="s">
        <v>165</v>
      </c>
      <c r="E393" s="20" t="s">
        <v>165</v>
      </c>
      <c r="F393" s="21" t="str">
        <f>IF(ISBLANK(A393), "", IFERROR(IF(VLOOKUP(CONCATENATE(A393, " Blueprint"),'Filtered Blueprints'!T$3:U5963, 2, FALSE) &gt;= C393, "Surplus ✔️", "Shortage ❌"), "Shortage ❌"))</f>
        <v/>
      </c>
      <c r="G393" s="29" t="str">
        <f t="array" ref="G393">IF(ISBLANK(A393), "", IF(ISERROR(MATCH(INDEX('Filtered Blueprints'!S$3:T5963, MATCH(CONCATENATE(A393, " Blueprint"), 'Filtered Blueprints'!T$3:T5963, 0), 1), 'Filtered Blueprints'!M$3:M5963, 0)), "Catch ❌", "Catch ✔️ "))</f>
        <v/>
      </c>
      <c r="H393" s="21" t="str">
        <f t="array" ref="H393">IF(ISBLANK(A393), "", IF(ISERROR(MATCH(INDEX('Filtered Blueprints'!H$3:I5963, MATCH(CONCATENATE(A393, " Blueprint"), 'Filtered Blueprints'!I$3:I5963, 0), 1), 'Filtered Blueprints'!B$3:B5963, 0)), "Impass ❌", "Impass ✔️ "))</f>
        <v/>
      </c>
      <c r="I393" s="26"/>
      <c r="J393" s="27"/>
    </row>
    <row r="394">
      <c r="A394" s="17"/>
      <c r="B394" s="18" t="s">
        <v>165</v>
      </c>
      <c r="C394" s="18" t="s">
        <v>165</v>
      </c>
      <c r="D394" s="19" t="s">
        <v>165</v>
      </c>
      <c r="E394" s="20" t="s">
        <v>165</v>
      </c>
      <c r="F394" s="21" t="str">
        <f>IF(ISBLANK(A394), "", IFERROR(IF(VLOOKUP(CONCATENATE(A394, " Blueprint"),'Filtered Blueprints'!T$3:U5963, 2, FALSE) &gt;= C394, "Surplus ✔️", "Shortage ❌"), "Shortage ❌"))</f>
        <v/>
      </c>
      <c r="G394" s="29" t="str">
        <f t="array" ref="G394">IF(ISBLANK(A394), "", IF(ISERROR(MATCH(INDEX('Filtered Blueprints'!S$3:T5963, MATCH(CONCATENATE(A394, " Blueprint"), 'Filtered Blueprints'!T$3:T5963, 0), 1), 'Filtered Blueprints'!M$3:M5963, 0)), "Catch ❌", "Catch ✔️ "))</f>
        <v/>
      </c>
      <c r="H394" s="21" t="str">
        <f t="array" ref="H394">IF(ISBLANK(A394), "", IF(ISERROR(MATCH(INDEX('Filtered Blueprints'!H$3:I5963, MATCH(CONCATENATE(A394, " Blueprint"), 'Filtered Blueprints'!I$3:I5963, 0), 1), 'Filtered Blueprints'!B$3:B5963, 0)), "Impass ❌", "Impass ✔️ "))</f>
        <v/>
      </c>
      <c r="I394" s="26"/>
      <c r="J394" s="27"/>
    </row>
    <row r="395">
      <c r="A395" s="17"/>
      <c r="B395" s="18" t="s">
        <v>165</v>
      </c>
      <c r="C395" s="18" t="s">
        <v>165</v>
      </c>
      <c r="D395" s="19" t="s">
        <v>165</v>
      </c>
      <c r="E395" s="20" t="s">
        <v>165</v>
      </c>
      <c r="F395" s="21" t="str">
        <f>IF(ISBLANK(A395), "", IFERROR(IF(VLOOKUP(CONCATENATE(A395, " Blueprint"),'Filtered Blueprints'!T$3:U5963, 2, FALSE) &gt;= C395, "Surplus ✔️", "Shortage ❌"), "Shortage ❌"))</f>
        <v/>
      </c>
      <c r="G395" s="29" t="str">
        <f t="array" ref="G395">IF(ISBLANK(A395), "", IF(ISERROR(MATCH(INDEX('Filtered Blueprints'!S$3:T5963, MATCH(CONCATENATE(A395, " Blueprint"), 'Filtered Blueprints'!T$3:T5963, 0), 1), 'Filtered Blueprints'!M$3:M5963, 0)), "Catch ❌", "Catch ✔️ "))</f>
        <v/>
      </c>
      <c r="H395" s="21" t="str">
        <f t="array" ref="H395">IF(ISBLANK(A395), "", IF(ISERROR(MATCH(INDEX('Filtered Blueprints'!H$3:I5963, MATCH(CONCATENATE(A395, " Blueprint"), 'Filtered Blueprints'!I$3:I5963, 0), 1), 'Filtered Blueprints'!B$3:B5963, 0)), "Impass ❌", "Impass ✔️ "))</f>
        <v/>
      </c>
      <c r="I395" s="26"/>
      <c r="J395" s="27"/>
    </row>
    <row r="396">
      <c r="A396" s="17"/>
      <c r="B396" s="18" t="s">
        <v>165</v>
      </c>
      <c r="C396" s="18" t="s">
        <v>165</v>
      </c>
      <c r="D396" s="19" t="s">
        <v>165</v>
      </c>
      <c r="E396" s="20" t="s">
        <v>165</v>
      </c>
      <c r="F396" s="21" t="str">
        <f>IF(ISBLANK(A396), "", IFERROR(IF(VLOOKUP(CONCATENATE(A396, " Blueprint"),'Filtered Blueprints'!T$3:U5963, 2, FALSE) &gt;= C396, "Surplus ✔️", "Shortage ❌"), "Shortage ❌"))</f>
        <v/>
      </c>
      <c r="G396" s="29" t="str">
        <f t="array" ref="G396">IF(ISBLANK(A396), "", IF(ISERROR(MATCH(INDEX('Filtered Blueprints'!S$3:T5963, MATCH(CONCATENATE(A396, " Blueprint"), 'Filtered Blueprints'!T$3:T5963, 0), 1), 'Filtered Blueprints'!M$3:M5963, 0)), "Catch ❌", "Catch ✔️ "))</f>
        <v/>
      </c>
      <c r="H396" s="21" t="str">
        <f t="array" ref="H396">IF(ISBLANK(A396), "", IF(ISERROR(MATCH(INDEX('Filtered Blueprints'!H$3:I5963, MATCH(CONCATENATE(A396, " Blueprint"), 'Filtered Blueprints'!I$3:I5963, 0), 1), 'Filtered Blueprints'!B$3:B5963, 0)), "Impass ❌", "Impass ✔️ "))</f>
        <v/>
      </c>
      <c r="I396" s="26"/>
      <c r="J396" s="27"/>
    </row>
    <row r="397">
      <c r="A397" s="17"/>
      <c r="B397" s="18" t="s">
        <v>165</v>
      </c>
      <c r="C397" s="18" t="s">
        <v>165</v>
      </c>
      <c r="D397" s="19" t="s">
        <v>165</v>
      </c>
      <c r="E397" s="20" t="s">
        <v>165</v>
      </c>
      <c r="F397" s="21" t="str">
        <f>IF(ISBLANK(A397), "", IFERROR(IF(VLOOKUP(CONCATENATE(A397, " Blueprint"),'Filtered Blueprints'!T$3:U5963, 2, FALSE) &gt;= C397, "Surplus ✔️", "Shortage ❌"), "Shortage ❌"))</f>
        <v/>
      </c>
      <c r="G397" s="29" t="str">
        <f t="array" ref="G397">IF(ISBLANK(A397), "", IF(ISERROR(MATCH(INDEX('Filtered Blueprints'!S$3:T5963, MATCH(CONCATENATE(A397, " Blueprint"), 'Filtered Blueprints'!T$3:T5963, 0), 1), 'Filtered Blueprints'!M$3:M5963, 0)), "Catch ❌", "Catch ✔️ "))</f>
        <v/>
      </c>
      <c r="H397" s="21" t="str">
        <f t="array" ref="H397">IF(ISBLANK(A397), "", IF(ISERROR(MATCH(INDEX('Filtered Blueprints'!H$3:I5963, MATCH(CONCATENATE(A397, " Blueprint"), 'Filtered Blueprints'!I$3:I5963, 0), 1), 'Filtered Blueprints'!B$3:B5963, 0)), "Impass ❌", "Impass ✔️ "))</f>
        <v/>
      </c>
      <c r="I397" s="26"/>
      <c r="J397" s="27"/>
    </row>
    <row r="398">
      <c r="A398" s="17"/>
      <c r="B398" s="18" t="s">
        <v>165</v>
      </c>
      <c r="C398" s="18" t="s">
        <v>165</v>
      </c>
      <c r="D398" s="19" t="s">
        <v>165</v>
      </c>
      <c r="E398" s="20" t="s">
        <v>165</v>
      </c>
      <c r="F398" s="21" t="str">
        <f>IF(ISBLANK(A398), "", IFERROR(IF(VLOOKUP(CONCATENATE(A398, " Blueprint"),'Filtered Blueprints'!T$3:U5963, 2, FALSE) &gt;= C398, "Surplus ✔️", "Shortage ❌"), "Shortage ❌"))</f>
        <v/>
      </c>
      <c r="G398" s="29" t="str">
        <f t="array" ref="G398">IF(ISBLANK(A398), "", IF(ISERROR(MATCH(INDEX('Filtered Blueprints'!S$3:T5963, MATCH(CONCATENATE(A398, " Blueprint"), 'Filtered Blueprints'!T$3:T5963, 0), 1), 'Filtered Blueprints'!M$3:M5963, 0)), "Catch ❌", "Catch ✔️ "))</f>
        <v/>
      </c>
      <c r="H398" s="21" t="str">
        <f t="array" ref="H398">IF(ISBLANK(A398), "", IF(ISERROR(MATCH(INDEX('Filtered Blueprints'!H$3:I5963, MATCH(CONCATENATE(A398, " Blueprint"), 'Filtered Blueprints'!I$3:I5963, 0), 1), 'Filtered Blueprints'!B$3:B5963, 0)), "Impass ❌", "Impass ✔️ "))</f>
        <v/>
      </c>
      <c r="I398" s="26"/>
      <c r="J398" s="27"/>
    </row>
    <row r="399">
      <c r="A399" s="17"/>
      <c r="B399" s="18" t="s">
        <v>165</v>
      </c>
      <c r="C399" s="18" t="s">
        <v>165</v>
      </c>
      <c r="D399" s="19" t="s">
        <v>165</v>
      </c>
      <c r="E399" s="20" t="s">
        <v>165</v>
      </c>
      <c r="F399" s="21" t="str">
        <f>IF(ISBLANK(A399), "", IFERROR(IF(VLOOKUP(CONCATENATE(A399, " Blueprint"),'Filtered Blueprints'!T$3:U5963, 2, FALSE) &gt;= C399, "Surplus ✔️", "Shortage ❌"), "Shortage ❌"))</f>
        <v/>
      </c>
      <c r="G399" s="29" t="str">
        <f t="array" ref="G399">IF(ISBLANK(A399), "", IF(ISERROR(MATCH(INDEX('Filtered Blueprints'!S$3:T5963, MATCH(CONCATENATE(A399, " Blueprint"), 'Filtered Blueprints'!T$3:T5963, 0), 1), 'Filtered Blueprints'!M$3:M5963, 0)), "Catch ❌", "Catch ✔️ "))</f>
        <v/>
      </c>
      <c r="H399" s="21" t="str">
        <f t="array" ref="H399">IF(ISBLANK(A399), "", IF(ISERROR(MATCH(INDEX('Filtered Blueprints'!H$3:I5963, MATCH(CONCATENATE(A399, " Blueprint"), 'Filtered Blueprints'!I$3:I5963, 0), 1), 'Filtered Blueprints'!B$3:B5963, 0)), "Impass ❌", "Impass ✔️ "))</f>
        <v/>
      </c>
      <c r="I399" s="26"/>
      <c r="J399" s="27"/>
    </row>
    <row r="400">
      <c r="A400" s="17"/>
      <c r="B400" s="18" t="s">
        <v>165</v>
      </c>
      <c r="C400" s="18" t="s">
        <v>165</v>
      </c>
      <c r="D400" s="19" t="s">
        <v>165</v>
      </c>
      <c r="E400" s="20" t="s">
        <v>165</v>
      </c>
      <c r="F400" s="21" t="str">
        <f>IF(ISBLANK(A400), "", IFERROR(IF(VLOOKUP(CONCATENATE(A400, " Blueprint"),'Filtered Blueprints'!T$3:U5963, 2, FALSE) &gt;= C400, "Surplus ✔️", "Shortage ❌"), "Shortage ❌"))</f>
        <v/>
      </c>
      <c r="G400" s="29" t="str">
        <f t="array" ref="G400">IF(ISBLANK(A400), "", IF(ISERROR(MATCH(INDEX('Filtered Blueprints'!S$3:T5963, MATCH(CONCATENATE(A400, " Blueprint"), 'Filtered Blueprints'!T$3:T5963, 0), 1), 'Filtered Blueprints'!M$3:M5963, 0)), "Catch ❌", "Catch ✔️ "))</f>
        <v/>
      </c>
      <c r="H400" s="21" t="str">
        <f t="array" ref="H400">IF(ISBLANK(A400), "", IF(ISERROR(MATCH(INDEX('Filtered Blueprints'!H$3:I5963, MATCH(CONCATENATE(A400, " Blueprint"), 'Filtered Blueprints'!I$3:I5963, 0), 1), 'Filtered Blueprints'!B$3:B5963, 0)), "Impass ❌", "Impass ✔️ "))</f>
        <v/>
      </c>
      <c r="I400" s="26"/>
      <c r="J400" s="27"/>
    </row>
    <row r="401">
      <c r="A401" s="17"/>
      <c r="B401" s="18" t="s">
        <v>165</v>
      </c>
      <c r="C401" s="18" t="s">
        <v>165</v>
      </c>
      <c r="D401" s="19" t="s">
        <v>165</v>
      </c>
      <c r="E401" s="20" t="s">
        <v>165</v>
      </c>
      <c r="F401" s="21" t="str">
        <f>IF(ISBLANK(A401), "", IFERROR(IF(VLOOKUP(CONCATENATE(A401, " Blueprint"),'Filtered Blueprints'!T$3:U5963, 2, FALSE) &gt;= C401, "Surplus ✔️", "Shortage ❌"), "Shortage ❌"))</f>
        <v/>
      </c>
      <c r="G401" s="29" t="str">
        <f t="array" ref="G401">IF(ISBLANK(A401), "", IF(ISERROR(MATCH(INDEX('Filtered Blueprints'!S$3:T5963, MATCH(CONCATENATE(A401, " Blueprint"), 'Filtered Blueprints'!T$3:T5963, 0), 1), 'Filtered Blueprints'!M$3:M5963, 0)), "Catch ❌", "Catch ✔️ "))</f>
        <v/>
      </c>
      <c r="H401" s="21" t="str">
        <f t="array" ref="H401">IF(ISBLANK(A401), "", IF(ISERROR(MATCH(INDEX('Filtered Blueprints'!H$3:I5963, MATCH(CONCATENATE(A401, " Blueprint"), 'Filtered Blueprints'!I$3:I5963, 0), 1), 'Filtered Blueprints'!B$3:B5963, 0)), "Impass ❌", "Impass ✔️ "))</f>
        <v/>
      </c>
      <c r="I401" s="26"/>
      <c r="J401" s="27"/>
    </row>
    <row r="402">
      <c r="A402" s="17"/>
      <c r="B402" s="18" t="s">
        <v>165</v>
      </c>
      <c r="C402" s="18" t="s">
        <v>165</v>
      </c>
      <c r="D402" s="19" t="s">
        <v>165</v>
      </c>
      <c r="E402" s="20" t="s">
        <v>165</v>
      </c>
      <c r="F402" s="21" t="str">
        <f>IF(ISBLANK(A402), "", IFERROR(IF(VLOOKUP(CONCATENATE(A402, " Blueprint"),'Filtered Blueprints'!T$3:U5963, 2, FALSE) &gt;= C402, "Surplus ✔️", "Shortage ❌"), "Shortage ❌"))</f>
        <v/>
      </c>
      <c r="G402" s="29" t="str">
        <f t="array" ref="G402">IF(ISBLANK(A402), "", IF(ISERROR(MATCH(INDEX('Filtered Blueprints'!S$3:T5963, MATCH(CONCATENATE(A402, " Blueprint"), 'Filtered Blueprints'!T$3:T5963, 0), 1), 'Filtered Blueprints'!M$3:M5963, 0)), "Catch ❌", "Catch ✔️ "))</f>
        <v/>
      </c>
      <c r="H402" s="21" t="str">
        <f t="array" ref="H402">IF(ISBLANK(A402), "", IF(ISERROR(MATCH(INDEX('Filtered Blueprints'!H$3:I5963, MATCH(CONCATENATE(A402, " Blueprint"), 'Filtered Blueprints'!I$3:I5963, 0), 1), 'Filtered Blueprints'!B$3:B5963, 0)), "Impass ❌", "Impass ✔️ "))</f>
        <v/>
      </c>
      <c r="I402" s="26"/>
      <c r="J402" s="27"/>
    </row>
    <row r="403">
      <c r="A403" s="17"/>
      <c r="B403" s="18" t="s">
        <v>165</v>
      </c>
      <c r="C403" s="18" t="s">
        <v>165</v>
      </c>
      <c r="D403" s="19" t="s">
        <v>165</v>
      </c>
      <c r="E403" s="20" t="s">
        <v>165</v>
      </c>
      <c r="F403" s="21" t="str">
        <f>IF(ISBLANK(A403), "", IFERROR(IF(VLOOKUP(CONCATENATE(A403, " Blueprint"),'Filtered Blueprints'!T$3:U5963, 2, FALSE) &gt;= C403, "Surplus ✔️", "Shortage ❌"), "Shortage ❌"))</f>
        <v/>
      </c>
      <c r="G403" s="29" t="str">
        <f t="array" ref="G403">IF(ISBLANK(A403), "", IF(ISERROR(MATCH(INDEX('Filtered Blueprints'!S$3:T5963, MATCH(CONCATENATE(A403, " Blueprint"), 'Filtered Blueprints'!T$3:T5963, 0), 1), 'Filtered Blueprints'!M$3:M5963, 0)), "Catch ❌", "Catch ✔️ "))</f>
        <v/>
      </c>
      <c r="H403" s="21" t="str">
        <f t="array" ref="H403">IF(ISBLANK(A403), "", IF(ISERROR(MATCH(INDEX('Filtered Blueprints'!H$3:I5963, MATCH(CONCATENATE(A403, " Blueprint"), 'Filtered Blueprints'!I$3:I5963, 0), 1), 'Filtered Blueprints'!B$3:B5963, 0)), "Impass ❌", "Impass ✔️ "))</f>
        <v/>
      </c>
      <c r="I403" s="26"/>
      <c r="J403" s="27"/>
    </row>
    <row r="404">
      <c r="A404" s="17"/>
      <c r="B404" s="18" t="s">
        <v>165</v>
      </c>
      <c r="C404" s="18" t="s">
        <v>165</v>
      </c>
      <c r="D404" s="19" t="s">
        <v>165</v>
      </c>
      <c r="E404" s="20" t="s">
        <v>165</v>
      </c>
      <c r="F404" s="21" t="str">
        <f>IF(ISBLANK(A404), "", IFERROR(IF(VLOOKUP(CONCATENATE(A404, " Blueprint"),'Filtered Blueprints'!T$3:U5963, 2, FALSE) &gt;= C404, "Surplus ✔️", "Shortage ❌"), "Shortage ❌"))</f>
        <v/>
      </c>
      <c r="G404" s="29" t="str">
        <f t="array" ref="G404">IF(ISBLANK(A404), "", IF(ISERROR(MATCH(INDEX('Filtered Blueprints'!S$3:T5963, MATCH(CONCATENATE(A404, " Blueprint"), 'Filtered Blueprints'!T$3:T5963, 0), 1), 'Filtered Blueprints'!M$3:M5963, 0)), "Catch ❌", "Catch ✔️ "))</f>
        <v/>
      </c>
      <c r="H404" s="21" t="str">
        <f t="array" ref="H404">IF(ISBLANK(A404), "", IF(ISERROR(MATCH(INDEX('Filtered Blueprints'!H$3:I5963, MATCH(CONCATENATE(A404, " Blueprint"), 'Filtered Blueprints'!I$3:I5963, 0), 1), 'Filtered Blueprints'!B$3:B5963, 0)), "Impass ❌", "Impass ✔️ "))</f>
        <v/>
      </c>
      <c r="I404" s="26"/>
      <c r="J404" s="27"/>
    </row>
    <row r="405">
      <c r="A405" s="17"/>
      <c r="B405" s="18" t="s">
        <v>165</v>
      </c>
      <c r="C405" s="18" t="s">
        <v>165</v>
      </c>
      <c r="D405" s="19" t="s">
        <v>165</v>
      </c>
      <c r="E405" s="20" t="s">
        <v>165</v>
      </c>
      <c r="F405" s="21" t="str">
        <f>IF(ISBLANK(A405), "", IFERROR(IF(VLOOKUP(CONCATENATE(A405, " Blueprint"),'Filtered Blueprints'!T$3:U5963, 2, FALSE) &gt;= C405, "Surplus ✔️", "Shortage ❌"), "Shortage ❌"))</f>
        <v/>
      </c>
      <c r="G405" s="29" t="str">
        <f t="array" ref="G405">IF(ISBLANK(A405), "", IF(ISERROR(MATCH(INDEX('Filtered Blueprints'!S$3:T5963, MATCH(CONCATENATE(A405, " Blueprint"), 'Filtered Blueprints'!T$3:T5963, 0), 1), 'Filtered Blueprints'!M$3:M5963, 0)), "Catch ❌", "Catch ✔️ "))</f>
        <v/>
      </c>
      <c r="H405" s="21" t="str">
        <f t="array" ref="H405">IF(ISBLANK(A405), "", IF(ISERROR(MATCH(INDEX('Filtered Blueprints'!H$3:I5963, MATCH(CONCATENATE(A405, " Blueprint"), 'Filtered Blueprints'!I$3:I5963, 0), 1), 'Filtered Blueprints'!B$3:B5963, 0)), "Impass ❌", "Impass ✔️ "))</f>
        <v/>
      </c>
      <c r="I405" s="26"/>
      <c r="J405" s="27"/>
    </row>
    <row r="406">
      <c r="A406" s="17"/>
      <c r="B406" s="18" t="s">
        <v>165</v>
      </c>
      <c r="C406" s="18" t="s">
        <v>165</v>
      </c>
      <c r="D406" s="19" t="s">
        <v>165</v>
      </c>
      <c r="E406" s="20" t="s">
        <v>165</v>
      </c>
      <c r="F406" s="21" t="str">
        <f>IF(ISBLANK(A406), "", IFERROR(IF(VLOOKUP(CONCATENATE(A406, " Blueprint"),'Filtered Blueprints'!T$3:U5963, 2, FALSE) &gt;= C406, "Surplus ✔️", "Shortage ❌"), "Shortage ❌"))</f>
        <v/>
      </c>
      <c r="G406" s="29" t="str">
        <f t="array" ref="G406">IF(ISBLANK(A406), "", IF(ISERROR(MATCH(INDEX('Filtered Blueprints'!S$3:T5963, MATCH(CONCATENATE(A406, " Blueprint"), 'Filtered Blueprints'!T$3:T5963, 0), 1), 'Filtered Blueprints'!M$3:M5963, 0)), "Catch ❌", "Catch ✔️ "))</f>
        <v/>
      </c>
      <c r="H406" s="21" t="str">
        <f t="array" ref="H406">IF(ISBLANK(A406), "", IF(ISERROR(MATCH(INDEX('Filtered Blueprints'!H$3:I5963, MATCH(CONCATENATE(A406, " Blueprint"), 'Filtered Blueprints'!I$3:I5963, 0), 1), 'Filtered Blueprints'!B$3:B5963, 0)), "Impass ❌", "Impass ✔️ "))</f>
        <v/>
      </c>
      <c r="I406" s="26"/>
      <c r="J406" s="27"/>
    </row>
    <row r="407">
      <c r="A407" s="17"/>
      <c r="B407" s="18" t="s">
        <v>165</v>
      </c>
      <c r="C407" s="18" t="s">
        <v>165</v>
      </c>
      <c r="D407" s="19" t="s">
        <v>165</v>
      </c>
      <c r="E407" s="20" t="s">
        <v>165</v>
      </c>
      <c r="F407" s="21" t="str">
        <f>IF(ISBLANK(A407), "", IFERROR(IF(VLOOKUP(CONCATENATE(A407, " Blueprint"),'Filtered Blueprints'!T$3:U5963, 2, FALSE) &gt;= C407, "Surplus ✔️", "Shortage ❌"), "Shortage ❌"))</f>
        <v/>
      </c>
      <c r="G407" s="29" t="str">
        <f t="array" ref="G407">IF(ISBLANK(A407), "", IF(ISERROR(MATCH(INDEX('Filtered Blueprints'!S$3:T5963, MATCH(CONCATENATE(A407, " Blueprint"), 'Filtered Blueprints'!T$3:T5963, 0), 1), 'Filtered Blueprints'!M$3:M5963, 0)), "Catch ❌", "Catch ✔️ "))</f>
        <v/>
      </c>
      <c r="H407" s="21" t="str">
        <f t="array" ref="H407">IF(ISBLANK(A407), "", IF(ISERROR(MATCH(INDEX('Filtered Blueprints'!H$3:I5963, MATCH(CONCATENATE(A407, " Blueprint"), 'Filtered Blueprints'!I$3:I5963, 0), 1), 'Filtered Blueprints'!B$3:B5963, 0)), "Impass ❌", "Impass ✔️ "))</f>
        <v/>
      </c>
      <c r="I407" s="26"/>
      <c r="J407" s="27"/>
    </row>
    <row r="408">
      <c r="A408" s="17"/>
      <c r="B408" s="18" t="s">
        <v>165</v>
      </c>
      <c r="C408" s="18" t="s">
        <v>165</v>
      </c>
      <c r="D408" s="19" t="s">
        <v>165</v>
      </c>
      <c r="E408" s="20" t="s">
        <v>165</v>
      </c>
      <c r="F408" s="21" t="str">
        <f>IF(ISBLANK(A408), "", IFERROR(IF(VLOOKUP(CONCATENATE(A408, " Blueprint"),'Filtered Blueprints'!T$3:U5963, 2, FALSE) &gt;= C408, "Surplus ✔️", "Shortage ❌"), "Shortage ❌"))</f>
        <v/>
      </c>
      <c r="G408" s="29" t="str">
        <f t="array" ref="G408">IF(ISBLANK(A408), "", IF(ISERROR(MATCH(INDEX('Filtered Blueprints'!S$3:T5963, MATCH(CONCATENATE(A408, " Blueprint"), 'Filtered Blueprints'!T$3:T5963, 0), 1), 'Filtered Blueprints'!M$3:M5963, 0)), "Catch ❌", "Catch ✔️ "))</f>
        <v/>
      </c>
      <c r="H408" s="21" t="str">
        <f t="array" ref="H408">IF(ISBLANK(A408), "", IF(ISERROR(MATCH(INDEX('Filtered Blueprints'!H$3:I5963, MATCH(CONCATENATE(A408, " Blueprint"), 'Filtered Blueprints'!I$3:I5963, 0), 1), 'Filtered Blueprints'!B$3:B5963, 0)), "Impass ❌", "Impass ✔️ "))</f>
        <v/>
      </c>
      <c r="I408" s="26"/>
      <c r="J408" s="27"/>
    </row>
    <row r="409">
      <c r="A409" s="17"/>
      <c r="B409" s="18" t="s">
        <v>165</v>
      </c>
      <c r="C409" s="18" t="s">
        <v>165</v>
      </c>
      <c r="D409" s="19" t="s">
        <v>165</v>
      </c>
      <c r="E409" s="20" t="s">
        <v>165</v>
      </c>
      <c r="F409" s="21" t="str">
        <f>IF(ISBLANK(A409), "", IFERROR(IF(VLOOKUP(CONCATENATE(A409, " Blueprint"),'Filtered Blueprints'!T$3:U5963, 2, FALSE) &gt;= C409, "Surplus ✔️", "Shortage ❌"), "Shortage ❌"))</f>
        <v/>
      </c>
      <c r="G409" s="29" t="str">
        <f t="array" ref="G409">IF(ISBLANK(A409), "", IF(ISERROR(MATCH(INDEX('Filtered Blueprints'!S$3:T5963, MATCH(CONCATENATE(A409, " Blueprint"), 'Filtered Blueprints'!T$3:T5963, 0), 1), 'Filtered Blueprints'!M$3:M5963, 0)), "Catch ❌", "Catch ✔️ "))</f>
        <v/>
      </c>
      <c r="H409" s="21" t="str">
        <f t="array" ref="H409">IF(ISBLANK(A409), "", IF(ISERROR(MATCH(INDEX('Filtered Blueprints'!H$3:I5963, MATCH(CONCATENATE(A409, " Blueprint"), 'Filtered Blueprints'!I$3:I5963, 0), 1), 'Filtered Blueprints'!B$3:B5963, 0)), "Impass ❌", "Impass ✔️ "))</f>
        <v/>
      </c>
      <c r="I409" s="26"/>
      <c r="J409" s="27"/>
    </row>
    <row r="410">
      <c r="A410" s="17"/>
      <c r="B410" s="18" t="s">
        <v>165</v>
      </c>
      <c r="C410" s="18" t="s">
        <v>165</v>
      </c>
      <c r="D410" s="19" t="s">
        <v>165</v>
      </c>
      <c r="E410" s="20" t="s">
        <v>165</v>
      </c>
      <c r="F410" s="21" t="str">
        <f>IF(ISBLANK(A410), "", IFERROR(IF(VLOOKUP(CONCATENATE(A410, " Blueprint"),'Filtered Blueprints'!T$3:U5963, 2, FALSE) &gt;= C410, "Surplus ✔️", "Shortage ❌"), "Shortage ❌"))</f>
        <v/>
      </c>
      <c r="G410" s="29" t="str">
        <f t="array" ref="G410">IF(ISBLANK(A410), "", IF(ISERROR(MATCH(INDEX('Filtered Blueprints'!S$3:T5963, MATCH(CONCATENATE(A410, " Blueprint"), 'Filtered Blueprints'!T$3:T5963, 0), 1), 'Filtered Blueprints'!M$3:M5963, 0)), "Catch ❌", "Catch ✔️ "))</f>
        <v/>
      </c>
      <c r="H410" s="21" t="str">
        <f t="array" ref="H410">IF(ISBLANK(A410), "", IF(ISERROR(MATCH(INDEX('Filtered Blueprints'!H$3:I5963, MATCH(CONCATENATE(A410, " Blueprint"), 'Filtered Blueprints'!I$3:I5963, 0), 1), 'Filtered Blueprints'!B$3:B5963, 0)), "Impass ❌", "Impass ✔️ "))</f>
        <v/>
      </c>
      <c r="I410" s="26"/>
      <c r="J410" s="27"/>
    </row>
    <row r="411">
      <c r="A411" s="17"/>
      <c r="B411" s="18" t="s">
        <v>165</v>
      </c>
      <c r="C411" s="18" t="s">
        <v>165</v>
      </c>
      <c r="D411" s="19" t="s">
        <v>165</v>
      </c>
      <c r="E411" s="20" t="s">
        <v>165</v>
      </c>
      <c r="F411" s="21" t="str">
        <f>IF(ISBLANK(A411), "", IFERROR(IF(VLOOKUP(CONCATENATE(A411, " Blueprint"),'Filtered Blueprints'!T$3:U5963, 2, FALSE) &gt;= C411, "Surplus ✔️", "Shortage ❌"), "Shortage ❌"))</f>
        <v/>
      </c>
      <c r="G411" s="29" t="str">
        <f t="array" ref="G411">IF(ISBLANK(A411), "", IF(ISERROR(MATCH(INDEX('Filtered Blueprints'!S$3:T5963, MATCH(CONCATENATE(A411, " Blueprint"), 'Filtered Blueprints'!T$3:T5963, 0), 1), 'Filtered Blueprints'!M$3:M5963, 0)), "Catch ❌", "Catch ✔️ "))</f>
        <v/>
      </c>
      <c r="H411" s="21" t="str">
        <f t="array" ref="H411">IF(ISBLANK(A411), "", IF(ISERROR(MATCH(INDEX('Filtered Blueprints'!H$3:I5963, MATCH(CONCATENATE(A411, " Blueprint"), 'Filtered Blueprints'!I$3:I5963, 0), 1), 'Filtered Blueprints'!B$3:B5963, 0)), "Impass ❌", "Impass ✔️ "))</f>
        <v/>
      </c>
      <c r="I411" s="26"/>
      <c r="J411" s="27"/>
    </row>
    <row r="412">
      <c r="A412" s="17"/>
      <c r="B412" s="18" t="s">
        <v>165</v>
      </c>
      <c r="C412" s="18" t="s">
        <v>165</v>
      </c>
      <c r="D412" s="19" t="s">
        <v>165</v>
      </c>
      <c r="E412" s="20" t="s">
        <v>165</v>
      </c>
      <c r="F412" s="21" t="str">
        <f>IF(ISBLANK(A412), "", IFERROR(IF(VLOOKUP(CONCATENATE(A412, " Blueprint"),'Filtered Blueprints'!T$3:U5963, 2, FALSE) &gt;= C412, "Surplus ✔️", "Shortage ❌"), "Shortage ❌"))</f>
        <v/>
      </c>
      <c r="G412" s="29" t="str">
        <f t="array" ref="G412">IF(ISBLANK(A412), "", IF(ISERROR(MATCH(INDEX('Filtered Blueprints'!S$3:T5963, MATCH(CONCATENATE(A412, " Blueprint"), 'Filtered Blueprints'!T$3:T5963, 0), 1), 'Filtered Blueprints'!M$3:M5963, 0)), "Catch ❌", "Catch ✔️ "))</f>
        <v/>
      </c>
      <c r="H412" s="21" t="str">
        <f t="array" ref="H412">IF(ISBLANK(A412), "", IF(ISERROR(MATCH(INDEX('Filtered Blueprints'!H$3:I5963, MATCH(CONCATENATE(A412, " Blueprint"), 'Filtered Blueprints'!I$3:I5963, 0), 1), 'Filtered Blueprints'!B$3:B5963, 0)), "Impass ❌", "Impass ✔️ "))</f>
        <v/>
      </c>
      <c r="I412" s="26"/>
      <c r="J412" s="27"/>
    </row>
    <row r="413">
      <c r="A413" s="17"/>
      <c r="B413" s="18" t="s">
        <v>165</v>
      </c>
      <c r="C413" s="18" t="s">
        <v>165</v>
      </c>
      <c r="D413" s="19" t="s">
        <v>165</v>
      </c>
      <c r="E413" s="20" t="s">
        <v>165</v>
      </c>
      <c r="F413" s="21" t="str">
        <f>IF(ISBLANK(A413), "", IFERROR(IF(VLOOKUP(CONCATENATE(A413, " Blueprint"),'Filtered Blueprints'!T$3:U5963, 2, FALSE) &gt;= C413, "Surplus ✔️", "Shortage ❌"), "Shortage ❌"))</f>
        <v/>
      </c>
      <c r="G413" s="29" t="str">
        <f t="array" ref="G413">IF(ISBLANK(A413), "", IF(ISERROR(MATCH(INDEX('Filtered Blueprints'!S$3:T5963, MATCH(CONCATENATE(A413, " Blueprint"), 'Filtered Blueprints'!T$3:T5963, 0), 1), 'Filtered Blueprints'!M$3:M5963, 0)), "Catch ❌", "Catch ✔️ "))</f>
        <v/>
      </c>
      <c r="H413" s="21" t="str">
        <f t="array" ref="H413">IF(ISBLANK(A413), "", IF(ISERROR(MATCH(INDEX('Filtered Blueprints'!H$3:I5963, MATCH(CONCATENATE(A413, " Blueprint"), 'Filtered Blueprints'!I$3:I5963, 0), 1), 'Filtered Blueprints'!B$3:B5963, 0)), "Impass ❌", "Impass ✔️ "))</f>
        <v/>
      </c>
      <c r="I413" s="26"/>
      <c r="J413" s="27"/>
    </row>
    <row r="414">
      <c r="A414" s="17"/>
      <c r="B414" s="18" t="s">
        <v>165</v>
      </c>
      <c r="C414" s="18" t="s">
        <v>165</v>
      </c>
      <c r="D414" s="19" t="s">
        <v>165</v>
      </c>
      <c r="E414" s="20" t="s">
        <v>165</v>
      </c>
      <c r="F414" s="21" t="str">
        <f>IF(ISBLANK(A414), "", IFERROR(IF(VLOOKUP(CONCATENATE(A414, " Blueprint"),'Filtered Blueprints'!T$3:U5963, 2, FALSE) &gt;= C414, "Surplus ✔️", "Shortage ❌"), "Shortage ❌"))</f>
        <v/>
      </c>
      <c r="G414" s="29" t="str">
        <f t="array" ref="G414">IF(ISBLANK(A414), "", IF(ISERROR(MATCH(INDEX('Filtered Blueprints'!S$3:T5963, MATCH(CONCATENATE(A414, " Blueprint"), 'Filtered Blueprints'!T$3:T5963, 0), 1), 'Filtered Blueprints'!M$3:M5963, 0)), "Catch ❌", "Catch ✔️ "))</f>
        <v/>
      </c>
      <c r="H414" s="21" t="str">
        <f t="array" ref="H414">IF(ISBLANK(A414), "", IF(ISERROR(MATCH(INDEX('Filtered Blueprints'!H$3:I5963, MATCH(CONCATENATE(A414, " Blueprint"), 'Filtered Blueprints'!I$3:I5963, 0), 1), 'Filtered Blueprints'!B$3:B5963, 0)), "Impass ❌", "Impass ✔️ "))</f>
        <v/>
      </c>
      <c r="I414" s="26"/>
      <c r="J414" s="27"/>
    </row>
    <row r="415">
      <c r="A415" s="17"/>
      <c r="B415" s="18" t="s">
        <v>165</v>
      </c>
      <c r="C415" s="18" t="s">
        <v>165</v>
      </c>
      <c r="D415" s="19" t="s">
        <v>165</v>
      </c>
      <c r="E415" s="20" t="s">
        <v>165</v>
      </c>
      <c r="F415" s="21" t="str">
        <f>IF(ISBLANK(A415), "", IFERROR(IF(VLOOKUP(CONCATENATE(A415, " Blueprint"),'Filtered Blueprints'!T$3:U5963, 2, FALSE) &gt;= C415, "Surplus ✔️", "Shortage ❌"), "Shortage ❌"))</f>
        <v/>
      </c>
      <c r="G415" s="29" t="str">
        <f t="array" ref="G415">IF(ISBLANK(A415), "", IF(ISERROR(MATCH(INDEX('Filtered Blueprints'!S$3:T5963, MATCH(CONCATENATE(A415, " Blueprint"), 'Filtered Blueprints'!T$3:T5963, 0), 1), 'Filtered Blueprints'!M$3:M5963, 0)), "Catch ❌", "Catch ✔️ "))</f>
        <v/>
      </c>
      <c r="H415" s="21" t="str">
        <f t="array" ref="H415">IF(ISBLANK(A415), "", IF(ISERROR(MATCH(INDEX('Filtered Blueprints'!H$3:I5963, MATCH(CONCATENATE(A415, " Blueprint"), 'Filtered Blueprints'!I$3:I5963, 0), 1), 'Filtered Blueprints'!B$3:B5963, 0)), "Impass ❌", "Impass ✔️ "))</f>
        <v/>
      </c>
      <c r="I415" s="26"/>
      <c r="J415" s="27"/>
    </row>
    <row r="416">
      <c r="A416" s="17"/>
      <c r="B416" s="18" t="s">
        <v>165</v>
      </c>
      <c r="C416" s="18" t="s">
        <v>165</v>
      </c>
      <c r="D416" s="19" t="s">
        <v>165</v>
      </c>
      <c r="E416" s="20" t="s">
        <v>165</v>
      </c>
      <c r="F416" s="21" t="str">
        <f>IF(ISBLANK(A416), "", IFERROR(IF(VLOOKUP(CONCATENATE(A416, " Blueprint"),'Filtered Blueprints'!T$3:U5963, 2, FALSE) &gt;= C416, "Surplus ✔️", "Shortage ❌"), "Shortage ❌"))</f>
        <v/>
      </c>
      <c r="G416" s="29" t="str">
        <f t="array" ref="G416">IF(ISBLANK(A416), "", IF(ISERROR(MATCH(INDEX('Filtered Blueprints'!S$3:T5963, MATCH(CONCATENATE(A416, " Blueprint"), 'Filtered Blueprints'!T$3:T5963, 0), 1), 'Filtered Blueprints'!M$3:M5963, 0)), "Catch ❌", "Catch ✔️ "))</f>
        <v/>
      </c>
      <c r="H416" s="21" t="str">
        <f t="array" ref="H416">IF(ISBLANK(A416), "", IF(ISERROR(MATCH(INDEX('Filtered Blueprints'!H$3:I5963, MATCH(CONCATENATE(A416, " Blueprint"), 'Filtered Blueprints'!I$3:I5963, 0), 1), 'Filtered Blueprints'!B$3:B5963, 0)), "Impass ❌", "Impass ✔️ "))</f>
        <v/>
      </c>
      <c r="I416" s="26"/>
      <c r="J416" s="27"/>
    </row>
    <row r="417">
      <c r="A417" s="17"/>
      <c r="B417" s="18" t="s">
        <v>165</v>
      </c>
      <c r="C417" s="18" t="s">
        <v>165</v>
      </c>
      <c r="D417" s="19" t="s">
        <v>165</v>
      </c>
      <c r="E417" s="20" t="s">
        <v>165</v>
      </c>
      <c r="F417" s="21" t="str">
        <f>IF(ISBLANK(A417), "", IFERROR(IF(VLOOKUP(CONCATENATE(A417, " Blueprint"),'Filtered Blueprints'!T$3:U5963, 2, FALSE) &gt;= C417, "Surplus ✔️", "Shortage ❌"), "Shortage ❌"))</f>
        <v/>
      </c>
      <c r="G417" s="29" t="str">
        <f t="array" ref="G417">IF(ISBLANK(A417), "", IF(ISERROR(MATCH(INDEX('Filtered Blueprints'!S$3:T5963, MATCH(CONCATENATE(A417, " Blueprint"), 'Filtered Blueprints'!T$3:T5963, 0), 1), 'Filtered Blueprints'!M$3:M5963, 0)), "Catch ❌", "Catch ✔️ "))</f>
        <v/>
      </c>
      <c r="H417" s="21" t="str">
        <f t="array" ref="H417">IF(ISBLANK(A417), "", IF(ISERROR(MATCH(INDEX('Filtered Blueprints'!H$3:I5963, MATCH(CONCATENATE(A417, " Blueprint"), 'Filtered Blueprints'!I$3:I5963, 0), 1), 'Filtered Blueprints'!B$3:B5963, 0)), "Impass ❌", "Impass ✔️ "))</f>
        <v/>
      </c>
      <c r="I417" s="26"/>
      <c r="J417" s="27"/>
    </row>
    <row r="418">
      <c r="A418" s="17"/>
      <c r="B418" s="18" t="s">
        <v>165</v>
      </c>
      <c r="C418" s="18" t="s">
        <v>165</v>
      </c>
      <c r="D418" s="19" t="s">
        <v>165</v>
      </c>
      <c r="E418" s="20" t="s">
        <v>165</v>
      </c>
      <c r="F418" s="21" t="str">
        <f>IF(ISBLANK(A418), "", IFERROR(IF(VLOOKUP(CONCATENATE(A418, " Blueprint"),'Filtered Blueprints'!T$3:U5963, 2, FALSE) &gt;= C418, "Surplus ✔️", "Shortage ❌"), "Shortage ❌"))</f>
        <v/>
      </c>
      <c r="G418" s="29" t="str">
        <f t="array" ref="G418">IF(ISBLANK(A418), "", IF(ISERROR(MATCH(INDEX('Filtered Blueprints'!S$3:T5963, MATCH(CONCATENATE(A418, " Blueprint"), 'Filtered Blueprints'!T$3:T5963, 0), 1), 'Filtered Blueprints'!M$3:M5963, 0)), "Catch ❌", "Catch ✔️ "))</f>
        <v/>
      </c>
      <c r="H418" s="21" t="str">
        <f t="array" ref="H418">IF(ISBLANK(A418), "", IF(ISERROR(MATCH(INDEX('Filtered Blueprints'!H$3:I5963, MATCH(CONCATENATE(A418, " Blueprint"), 'Filtered Blueprints'!I$3:I5963, 0), 1), 'Filtered Blueprints'!B$3:B5963, 0)), "Impass ❌", "Impass ✔️ "))</f>
        <v/>
      </c>
      <c r="I418" s="26"/>
      <c r="J418" s="27"/>
    </row>
    <row r="419">
      <c r="A419" s="17"/>
      <c r="B419" s="18" t="s">
        <v>165</v>
      </c>
      <c r="C419" s="18" t="s">
        <v>165</v>
      </c>
      <c r="D419" s="19" t="s">
        <v>165</v>
      </c>
      <c r="E419" s="20" t="s">
        <v>165</v>
      </c>
      <c r="F419" s="21" t="str">
        <f>IF(ISBLANK(A419), "", IFERROR(IF(VLOOKUP(CONCATENATE(A419, " Blueprint"),'Filtered Blueprints'!T$3:U5963, 2, FALSE) &gt;= C419, "Surplus ✔️", "Shortage ❌"), "Shortage ❌"))</f>
        <v/>
      </c>
      <c r="G419" s="29" t="str">
        <f t="array" ref="G419">IF(ISBLANK(A419), "", IF(ISERROR(MATCH(INDEX('Filtered Blueprints'!S$3:T5963, MATCH(CONCATENATE(A419, " Blueprint"), 'Filtered Blueprints'!T$3:T5963, 0), 1), 'Filtered Blueprints'!M$3:M5963, 0)), "Catch ❌", "Catch ✔️ "))</f>
        <v/>
      </c>
      <c r="H419" s="21" t="str">
        <f t="array" ref="H419">IF(ISBLANK(A419), "", IF(ISERROR(MATCH(INDEX('Filtered Blueprints'!H$3:I5963, MATCH(CONCATENATE(A419, " Blueprint"), 'Filtered Blueprints'!I$3:I5963, 0), 1), 'Filtered Blueprints'!B$3:B5963, 0)), "Impass ❌", "Impass ✔️ "))</f>
        <v/>
      </c>
      <c r="I419" s="26"/>
      <c r="J419" s="27"/>
    </row>
    <row r="420">
      <c r="A420" s="17"/>
      <c r="B420" s="18" t="s">
        <v>165</v>
      </c>
      <c r="C420" s="18" t="s">
        <v>165</v>
      </c>
      <c r="D420" s="19" t="s">
        <v>165</v>
      </c>
      <c r="E420" s="20" t="s">
        <v>165</v>
      </c>
      <c r="F420" s="21" t="str">
        <f>IF(ISBLANK(A420), "", IFERROR(IF(VLOOKUP(CONCATENATE(A420, " Blueprint"),'Filtered Blueprints'!T$3:U5963, 2, FALSE) &gt;= C420, "Surplus ✔️", "Shortage ❌"), "Shortage ❌"))</f>
        <v/>
      </c>
      <c r="G420" s="29" t="str">
        <f t="array" ref="G420">IF(ISBLANK(A420), "", IF(ISERROR(MATCH(INDEX('Filtered Blueprints'!S$3:T5963, MATCH(CONCATENATE(A420, " Blueprint"), 'Filtered Blueprints'!T$3:T5963, 0), 1), 'Filtered Blueprints'!M$3:M5963, 0)), "Catch ❌", "Catch ✔️ "))</f>
        <v/>
      </c>
      <c r="H420" s="21" t="str">
        <f t="array" ref="H420">IF(ISBLANK(A420), "", IF(ISERROR(MATCH(INDEX('Filtered Blueprints'!H$3:I5963, MATCH(CONCATENATE(A420, " Blueprint"), 'Filtered Blueprints'!I$3:I5963, 0), 1), 'Filtered Blueprints'!B$3:B5963, 0)), "Impass ❌", "Impass ✔️ "))</f>
        <v/>
      </c>
      <c r="I420" s="26"/>
      <c r="J420" s="27"/>
    </row>
    <row r="421">
      <c r="A421" s="17"/>
      <c r="B421" s="18" t="s">
        <v>165</v>
      </c>
      <c r="C421" s="18" t="s">
        <v>165</v>
      </c>
      <c r="D421" s="19" t="s">
        <v>165</v>
      </c>
      <c r="E421" s="20" t="s">
        <v>165</v>
      </c>
      <c r="F421" s="21" t="str">
        <f>IF(ISBLANK(A421), "", IFERROR(IF(VLOOKUP(CONCATENATE(A421, " Blueprint"),'Filtered Blueprints'!T$3:U5963, 2, FALSE) &gt;= C421, "Surplus ✔️", "Shortage ❌"), "Shortage ❌"))</f>
        <v/>
      </c>
      <c r="G421" s="29" t="str">
        <f t="array" ref="G421">IF(ISBLANK(A421), "", IF(ISERROR(MATCH(INDEX('Filtered Blueprints'!S$3:T5963, MATCH(CONCATENATE(A421, " Blueprint"), 'Filtered Blueprints'!T$3:T5963, 0), 1), 'Filtered Blueprints'!M$3:M5963, 0)), "Catch ❌", "Catch ✔️ "))</f>
        <v/>
      </c>
      <c r="H421" s="21" t="str">
        <f t="array" ref="H421">IF(ISBLANK(A421), "", IF(ISERROR(MATCH(INDEX('Filtered Blueprints'!H$3:I5963, MATCH(CONCATENATE(A421, " Blueprint"), 'Filtered Blueprints'!I$3:I5963, 0), 1), 'Filtered Blueprints'!B$3:B5963, 0)), "Impass ❌", "Impass ✔️ "))</f>
        <v/>
      </c>
      <c r="I421" s="26"/>
      <c r="J421" s="27"/>
    </row>
    <row r="422">
      <c r="A422" s="17"/>
      <c r="B422" s="18" t="s">
        <v>165</v>
      </c>
      <c r="C422" s="18" t="s">
        <v>165</v>
      </c>
      <c r="D422" s="19" t="s">
        <v>165</v>
      </c>
      <c r="E422" s="20" t="s">
        <v>165</v>
      </c>
      <c r="F422" s="21" t="str">
        <f>IF(ISBLANK(A422), "", IFERROR(IF(VLOOKUP(CONCATENATE(A422, " Blueprint"),'Filtered Blueprints'!T$3:U5963, 2, FALSE) &gt;= C422, "Surplus ✔️", "Shortage ❌"), "Shortage ❌"))</f>
        <v/>
      </c>
      <c r="G422" s="29" t="str">
        <f t="array" ref="G422">IF(ISBLANK(A422), "", IF(ISERROR(MATCH(INDEX('Filtered Blueprints'!S$3:T5963, MATCH(CONCATENATE(A422, " Blueprint"), 'Filtered Blueprints'!T$3:T5963, 0), 1), 'Filtered Blueprints'!M$3:M5963, 0)), "Catch ❌", "Catch ✔️ "))</f>
        <v/>
      </c>
      <c r="H422" s="21" t="str">
        <f t="array" ref="H422">IF(ISBLANK(A422), "", IF(ISERROR(MATCH(INDEX('Filtered Blueprints'!H$3:I5963, MATCH(CONCATENATE(A422, " Blueprint"), 'Filtered Blueprints'!I$3:I5963, 0), 1), 'Filtered Blueprints'!B$3:B5963, 0)), "Impass ❌", "Impass ✔️ "))</f>
        <v/>
      </c>
      <c r="I422" s="26"/>
      <c r="J422" s="27"/>
    </row>
    <row r="423">
      <c r="A423" s="17"/>
      <c r="B423" s="18" t="s">
        <v>165</v>
      </c>
      <c r="C423" s="18" t="s">
        <v>165</v>
      </c>
      <c r="D423" s="19" t="s">
        <v>165</v>
      </c>
      <c r="E423" s="20" t="s">
        <v>165</v>
      </c>
      <c r="F423" s="21" t="str">
        <f>IF(ISBLANK(A423), "", IFERROR(IF(VLOOKUP(CONCATENATE(A423, " Blueprint"),'Filtered Blueprints'!T$3:U5963, 2, FALSE) &gt;= C423, "Surplus ✔️", "Shortage ❌"), "Shortage ❌"))</f>
        <v/>
      </c>
      <c r="G423" s="29" t="str">
        <f t="array" ref="G423">IF(ISBLANK(A423), "", IF(ISERROR(MATCH(INDEX('Filtered Blueprints'!S$3:T5963, MATCH(CONCATENATE(A423, " Blueprint"), 'Filtered Blueprints'!T$3:T5963, 0), 1), 'Filtered Blueprints'!M$3:M5963, 0)), "Catch ❌", "Catch ✔️ "))</f>
        <v/>
      </c>
      <c r="H423" s="21" t="str">
        <f t="array" ref="H423">IF(ISBLANK(A423), "", IF(ISERROR(MATCH(INDEX('Filtered Blueprints'!H$3:I5963, MATCH(CONCATENATE(A423, " Blueprint"), 'Filtered Blueprints'!I$3:I5963, 0), 1), 'Filtered Blueprints'!B$3:B5963, 0)), "Impass ❌", "Impass ✔️ "))</f>
        <v/>
      </c>
      <c r="I423" s="26"/>
      <c r="J423" s="27"/>
    </row>
    <row r="424">
      <c r="A424" s="17"/>
      <c r="B424" s="18" t="s">
        <v>165</v>
      </c>
      <c r="C424" s="18" t="s">
        <v>165</v>
      </c>
      <c r="D424" s="19" t="s">
        <v>165</v>
      </c>
      <c r="E424" s="20" t="s">
        <v>165</v>
      </c>
      <c r="F424" s="21" t="str">
        <f>IF(ISBLANK(A424), "", IFERROR(IF(VLOOKUP(CONCATENATE(A424, " Blueprint"),'Filtered Blueprints'!T$3:U5963, 2, FALSE) &gt;= C424, "Surplus ✔️", "Shortage ❌"), "Shortage ❌"))</f>
        <v/>
      </c>
      <c r="G424" s="29" t="str">
        <f t="array" ref="G424">IF(ISBLANK(A424), "", IF(ISERROR(MATCH(INDEX('Filtered Blueprints'!S$3:T5963, MATCH(CONCATENATE(A424, " Blueprint"), 'Filtered Blueprints'!T$3:T5963, 0), 1), 'Filtered Blueprints'!M$3:M5963, 0)), "Catch ❌", "Catch ✔️ "))</f>
        <v/>
      </c>
      <c r="H424" s="21" t="str">
        <f t="array" ref="H424">IF(ISBLANK(A424), "", IF(ISERROR(MATCH(INDEX('Filtered Blueprints'!H$3:I5963, MATCH(CONCATENATE(A424, " Blueprint"), 'Filtered Blueprints'!I$3:I5963, 0), 1), 'Filtered Blueprints'!B$3:B5963, 0)), "Impass ❌", "Impass ✔️ "))</f>
        <v/>
      </c>
      <c r="I424" s="26"/>
      <c r="J424" s="27"/>
    </row>
    <row r="425">
      <c r="A425" s="17"/>
      <c r="B425" s="18" t="s">
        <v>165</v>
      </c>
      <c r="C425" s="18" t="s">
        <v>165</v>
      </c>
      <c r="D425" s="19" t="s">
        <v>165</v>
      </c>
      <c r="E425" s="20" t="s">
        <v>165</v>
      </c>
      <c r="F425" s="21" t="str">
        <f>IF(ISBLANK(A425), "", IFERROR(IF(VLOOKUP(CONCATENATE(A425, " Blueprint"),'Filtered Blueprints'!T$3:U5963, 2, FALSE) &gt;= C425, "Surplus ✔️", "Shortage ❌"), "Shortage ❌"))</f>
        <v/>
      </c>
      <c r="G425" s="29" t="str">
        <f t="array" ref="G425">IF(ISBLANK(A425), "", IF(ISERROR(MATCH(INDEX('Filtered Blueprints'!S$3:T5963, MATCH(CONCATENATE(A425, " Blueprint"), 'Filtered Blueprints'!T$3:T5963, 0), 1), 'Filtered Blueprints'!M$3:M5963, 0)), "Catch ❌", "Catch ✔️ "))</f>
        <v/>
      </c>
      <c r="H425" s="21" t="str">
        <f t="array" ref="H425">IF(ISBLANK(A425), "", IF(ISERROR(MATCH(INDEX('Filtered Blueprints'!H$3:I5963, MATCH(CONCATENATE(A425, " Blueprint"), 'Filtered Blueprints'!I$3:I5963, 0), 1), 'Filtered Blueprints'!B$3:B5963, 0)), "Impass ❌", "Impass ✔️ "))</f>
        <v/>
      </c>
      <c r="I425" s="26"/>
      <c r="J425" s="27"/>
    </row>
    <row r="426">
      <c r="A426" s="17"/>
      <c r="B426" s="18" t="s">
        <v>165</v>
      </c>
      <c r="C426" s="18" t="s">
        <v>165</v>
      </c>
      <c r="D426" s="19" t="s">
        <v>165</v>
      </c>
      <c r="E426" s="20" t="s">
        <v>165</v>
      </c>
      <c r="F426" s="21" t="str">
        <f>IF(ISBLANK(A426), "", IFERROR(IF(VLOOKUP(CONCATENATE(A426, " Blueprint"),'Filtered Blueprints'!T$3:U5963, 2, FALSE) &gt;= C426, "Surplus ✔️", "Shortage ❌"), "Shortage ❌"))</f>
        <v/>
      </c>
      <c r="G426" s="29" t="str">
        <f t="array" ref="G426">IF(ISBLANK(A426), "", IF(ISERROR(MATCH(INDEX('Filtered Blueprints'!S$3:T5963, MATCH(CONCATENATE(A426, " Blueprint"), 'Filtered Blueprints'!T$3:T5963, 0), 1), 'Filtered Blueprints'!M$3:M5963, 0)), "Catch ❌", "Catch ✔️ "))</f>
        <v/>
      </c>
      <c r="H426" s="21" t="str">
        <f t="array" ref="H426">IF(ISBLANK(A426), "", IF(ISERROR(MATCH(INDEX('Filtered Blueprints'!H$3:I5963, MATCH(CONCATENATE(A426, " Blueprint"), 'Filtered Blueprints'!I$3:I5963, 0), 1), 'Filtered Blueprints'!B$3:B5963, 0)), "Impass ❌", "Impass ✔️ "))</f>
        <v/>
      </c>
      <c r="I426" s="26"/>
      <c r="J426" s="27"/>
    </row>
    <row r="427">
      <c r="A427" s="17"/>
      <c r="B427" s="18" t="s">
        <v>165</v>
      </c>
      <c r="C427" s="18" t="s">
        <v>165</v>
      </c>
      <c r="D427" s="19" t="s">
        <v>165</v>
      </c>
      <c r="E427" s="20" t="s">
        <v>165</v>
      </c>
      <c r="F427" s="21" t="str">
        <f>IF(ISBLANK(A427), "", IFERROR(IF(VLOOKUP(CONCATENATE(A427, " Blueprint"),'Filtered Blueprints'!T$3:U5963, 2, FALSE) &gt;= C427, "Surplus ✔️", "Shortage ❌"), "Shortage ❌"))</f>
        <v/>
      </c>
      <c r="G427" s="29" t="str">
        <f t="array" ref="G427">IF(ISBLANK(A427), "", IF(ISERROR(MATCH(INDEX('Filtered Blueprints'!S$3:T5963, MATCH(CONCATENATE(A427, " Blueprint"), 'Filtered Blueprints'!T$3:T5963, 0), 1), 'Filtered Blueprints'!M$3:M5963, 0)), "Catch ❌", "Catch ✔️ "))</f>
        <v/>
      </c>
      <c r="H427" s="21" t="str">
        <f t="array" ref="H427">IF(ISBLANK(A427), "", IF(ISERROR(MATCH(INDEX('Filtered Blueprints'!H$3:I5963, MATCH(CONCATENATE(A427, " Blueprint"), 'Filtered Blueprints'!I$3:I5963, 0), 1), 'Filtered Blueprints'!B$3:B5963, 0)), "Impass ❌", "Impass ✔️ "))</f>
        <v/>
      </c>
      <c r="I427" s="26"/>
      <c r="J427" s="27"/>
    </row>
    <row r="428">
      <c r="A428" s="17"/>
      <c r="B428" s="18" t="s">
        <v>165</v>
      </c>
      <c r="C428" s="18" t="s">
        <v>165</v>
      </c>
      <c r="D428" s="19" t="s">
        <v>165</v>
      </c>
      <c r="E428" s="20" t="s">
        <v>165</v>
      </c>
      <c r="F428" s="21" t="str">
        <f>IF(ISBLANK(A428), "", IFERROR(IF(VLOOKUP(CONCATENATE(A428, " Blueprint"),'Filtered Blueprints'!T$3:U5963, 2, FALSE) &gt;= C428, "Surplus ✔️", "Shortage ❌"), "Shortage ❌"))</f>
        <v/>
      </c>
      <c r="G428" s="29" t="str">
        <f t="array" ref="G428">IF(ISBLANK(A428), "", IF(ISERROR(MATCH(INDEX('Filtered Blueprints'!S$3:T5963, MATCH(CONCATENATE(A428, " Blueprint"), 'Filtered Blueprints'!T$3:T5963, 0), 1), 'Filtered Blueprints'!M$3:M5963, 0)), "Catch ❌", "Catch ✔️ "))</f>
        <v/>
      </c>
      <c r="H428" s="21" t="str">
        <f t="array" ref="H428">IF(ISBLANK(A428), "", IF(ISERROR(MATCH(INDEX('Filtered Blueprints'!H$3:I5963, MATCH(CONCATENATE(A428, " Blueprint"), 'Filtered Blueprints'!I$3:I5963, 0), 1), 'Filtered Blueprints'!B$3:B5963, 0)), "Impass ❌", "Impass ✔️ "))</f>
        <v/>
      </c>
      <c r="I428" s="26"/>
      <c r="J428" s="27"/>
    </row>
    <row r="429">
      <c r="A429" s="17"/>
      <c r="B429" s="18" t="s">
        <v>165</v>
      </c>
      <c r="C429" s="18" t="s">
        <v>165</v>
      </c>
      <c r="D429" s="19" t="s">
        <v>165</v>
      </c>
      <c r="E429" s="20" t="s">
        <v>165</v>
      </c>
      <c r="F429" s="21" t="str">
        <f>IF(ISBLANK(A429), "", IFERROR(IF(VLOOKUP(CONCATENATE(A429, " Blueprint"),'Filtered Blueprints'!T$3:U5963, 2, FALSE) &gt;= C429, "Surplus ✔️", "Shortage ❌"), "Shortage ❌"))</f>
        <v/>
      </c>
      <c r="G429" s="29" t="str">
        <f t="array" ref="G429">IF(ISBLANK(A429), "", IF(ISERROR(MATCH(INDEX('Filtered Blueprints'!S$3:T5963, MATCH(CONCATENATE(A429, " Blueprint"), 'Filtered Blueprints'!T$3:T5963, 0), 1), 'Filtered Blueprints'!M$3:M5963, 0)), "Catch ❌", "Catch ✔️ "))</f>
        <v/>
      </c>
      <c r="H429" s="21" t="str">
        <f t="array" ref="H429">IF(ISBLANK(A429), "", IF(ISERROR(MATCH(INDEX('Filtered Blueprints'!H$3:I5963, MATCH(CONCATENATE(A429, " Blueprint"), 'Filtered Blueprints'!I$3:I5963, 0), 1), 'Filtered Blueprints'!B$3:B5963, 0)), "Impass ❌", "Impass ✔️ "))</f>
        <v/>
      </c>
      <c r="I429" s="26"/>
      <c r="J429" s="27"/>
    </row>
    <row r="430">
      <c r="A430" s="17"/>
      <c r="B430" s="18" t="s">
        <v>165</v>
      </c>
      <c r="C430" s="18" t="s">
        <v>165</v>
      </c>
      <c r="D430" s="19" t="s">
        <v>165</v>
      </c>
      <c r="E430" s="20" t="s">
        <v>165</v>
      </c>
      <c r="F430" s="21" t="str">
        <f>IF(ISBLANK(A430), "", IFERROR(IF(VLOOKUP(CONCATENATE(A430, " Blueprint"),'Filtered Blueprints'!T$3:U5963, 2, FALSE) &gt;= C430, "Surplus ✔️", "Shortage ❌"), "Shortage ❌"))</f>
        <v/>
      </c>
      <c r="G430" s="29" t="str">
        <f t="array" ref="G430">IF(ISBLANK(A430), "", IF(ISERROR(MATCH(INDEX('Filtered Blueprints'!S$3:T5963, MATCH(CONCATENATE(A430, " Blueprint"), 'Filtered Blueprints'!T$3:T5963, 0), 1), 'Filtered Blueprints'!M$3:M5963, 0)), "Catch ❌", "Catch ✔️ "))</f>
        <v/>
      </c>
      <c r="H430" s="21" t="str">
        <f t="array" ref="H430">IF(ISBLANK(A430), "", IF(ISERROR(MATCH(INDEX('Filtered Blueprints'!H$3:I5963, MATCH(CONCATENATE(A430, " Blueprint"), 'Filtered Blueprints'!I$3:I5963, 0), 1), 'Filtered Blueprints'!B$3:B5963, 0)), "Impass ❌", "Impass ✔️ "))</f>
        <v/>
      </c>
      <c r="I430" s="26"/>
      <c r="J430" s="27"/>
    </row>
    <row r="431">
      <c r="A431" s="17"/>
      <c r="B431" s="18" t="s">
        <v>165</v>
      </c>
      <c r="C431" s="18" t="s">
        <v>165</v>
      </c>
      <c r="D431" s="19" t="s">
        <v>165</v>
      </c>
      <c r="E431" s="20" t="s">
        <v>165</v>
      </c>
      <c r="F431" s="21" t="str">
        <f>IF(ISBLANK(A431), "", IFERROR(IF(VLOOKUP(CONCATENATE(A431, " Blueprint"),'Filtered Blueprints'!T$3:U5963, 2, FALSE) &gt;= C431, "Surplus ✔️", "Shortage ❌"), "Shortage ❌"))</f>
        <v/>
      </c>
      <c r="G431" s="29" t="str">
        <f t="array" ref="G431">IF(ISBLANK(A431), "", IF(ISERROR(MATCH(INDEX('Filtered Blueprints'!S$3:T5963, MATCH(CONCATENATE(A431, " Blueprint"), 'Filtered Blueprints'!T$3:T5963, 0), 1), 'Filtered Blueprints'!M$3:M5963, 0)), "Catch ❌", "Catch ✔️ "))</f>
        <v/>
      </c>
      <c r="H431" s="21" t="str">
        <f t="array" ref="H431">IF(ISBLANK(A431), "", IF(ISERROR(MATCH(INDEX('Filtered Blueprints'!H$3:I5963, MATCH(CONCATENATE(A431, " Blueprint"), 'Filtered Blueprints'!I$3:I5963, 0), 1), 'Filtered Blueprints'!B$3:B5963, 0)), "Impass ❌", "Impass ✔️ "))</f>
        <v/>
      </c>
      <c r="I431" s="26"/>
      <c r="J431" s="27"/>
    </row>
    <row r="432">
      <c r="A432" s="17"/>
      <c r="B432" s="18" t="s">
        <v>165</v>
      </c>
      <c r="C432" s="18" t="s">
        <v>165</v>
      </c>
      <c r="D432" s="19" t="s">
        <v>165</v>
      </c>
      <c r="E432" s="20" t="s">
        <v>165</v>
      </c>
      <c r="F432" s="21" t="str">
        <f>IF(ISBLANK(A432), "", IFERROR(IF(VLOOKUP(CONCATENATE(A432, " Blueprint"),'Filtered Blueprints'!T$3:U5963, 2, FALSE) &gt;= C432, "Surplus ✔️", "Shortage ❌"), "Shortage ❌"))</f>
        <v/>
      </c>
      <c r="G432" s="29" t="str">
        <f t="array" ref="G432">IF(ISBLANK(A432), "", IF(ISERROR(MATCH(INDEX('Filtered Blueprints'!S$3:T5963, MATCH(CONCATENATE(A432, " Blueprint"), 'Filtered Blueprints'!T$3:T5963, 0), 1), 'Filtered Blueprints'!M$3:M5963, 0)), "Catch ❌", "Catch ✔️ "))</f>
        <v/>
      </c>
      <c r="H432" s="21" t="str">
        <f t="array" ref="H432">IF(ISBLANK(A432), "", IF(ISERROR(MATCH(INDEX('Filtered Blueprints'!H$3:I5963, MATCH(CONCATENATE(A432, " Blueprint"), 'Filtered Blueprints'!I$3:I5963, 0), 1), 'Filtered Blueprints'!B$3:B5963, 0)), "Impass ❌", "Impass ✔️ "))</f>
        <v/>
      </c>
      <c r="I432" s="26"/>
      <c r="J432" s="27"/>
    </row>
    <row r="433">
      <c r="A433" s="17"/>
      <c r="B433" s="18" t="s">
        <v>165</v>
      </c>
      <c r="C433" s="18" t="s">
        <v>165</v>
      </c>
      <c r="D433" s="19" t="s">
        <v>165</v>
      </c>
      <c r="E433" s="20" t="s">
        <v>165</v>
      </c>
      <c r="F433" s="21" t="str">
        <f>IF(ISBLANK(A433), "", IFERROR(IF(VLOOKUP(CONCATENATE(A433, " Blueprint"),'Filtered Blueprints'!T$3:U5963, 2, FALSE) &gt;= C433, "Surplus ✔️", "Shortage ❌"), "Shortage ❌"))</f>
        <v/>
      </c>
      <c r="G433" s="29" t="str">
        <f t="array" ref="G433">IF(ISBLANK(A433), "", IF(ISERROR(MATCH(INDEX('Filtered Blueprints'!S$3:T5963, MATCH(CONCATENATE(A433, " Blueprint"), 'Filtered Blueprints'!T$3:T5963, 0), 1), 'Filtered Blueprints'!M$3:M5963, 0)), "Catch ❌", "Catch ✔️ "))</f>
        <v/>
      </c>
      <c r="H433" s="21" t="str">
        <f t="array" ref="H433">IF(ISBLANK(A433), "", IF(ISERROR(MATCH(INDEX('Filtered Blueprints'!H$3:I5963, MATCH(CONCATENATE(A433, " Blueprint"), 'Filtered Blueprints'!I$3:I5963, 0), 1), 'Filtered Blueprints'!B$3:B5963, 0)), "Impass ❌", "Impass ✔️ "))</f>
        <v/>
      </c>
      <c r="I433" s="26"/>
      <c r="J433" s="27"/>
    </row>
    <row r="434">
      <c r="A434" s="17"/>
      <c r="B434" s="18" t="s">
        <v>165</v>
      </c>
      <c r="C434" s="18" t="s">
        <v>165</v>
      </c>
      <c r="D434" s="19" t="s">
        <v>165</v>
      </c>
      <c r="E434" s="20" t="s">
        <v>165</v>
      </c>
      <c r="F434" s="21" t="str">
        <f>IF(ISBLANK(A434), "", IFERROR(IF(VLOOKUP(CONCATENATE(A434, " Blueprint"),'Filtered Blueprints'!T$3:U5963, 2, FALSE) &gt;= C434, "Surplus ✔️", "Shortage ❌"), "Shortage ❌"))</f>
        <v/>
      </c>
      <c r="G434" s="29" t="str">
        <f t="array" ref="G434">IF(ISBLANK(A434), "", IF(ISERROR(MATCH(INDEX('Filtered Blueprints'!S$3:T5963, MATCH(CONCATENATE(A434, " Blueprint"), 'Filtered Blueprints'!T$3:T5963, 0), 1), 'Filtered Blueprints'!M$3:M5963, 0)), "Catch ❌", "Catch ✔️ "))</f>
        <v/>
      </c>
      <c r="H434" s="21" t="str">
        <f t="array" ref="H434">IF(ISBLANK(A434), "", IF(ISERROR(MATCH(INDEX('Filtered Blueprints'!H$3:I5963, MATCH(CONCATENATE(A434, " Blueprint"), 'Filtered Blueprints'!I$3:I5963, 0), 1), 'Filtered Blueprints'!B$3:B5963, 0)), "Impass ❌", "Impass ✔️ "))</f>
        <v/>
      </c>
      <c r="I434" s="26"/>
      <c r="J434" s="27"/>
    </row>
    <row r="435">
      <c r="A435" s="17"/>
      <c r="B435" s="18" t="s">
        <v>165</v>
      </c>
      <c r="C435" s="18" t="s">
        <v>165</v>
      </c>
      <c r="D435" s="19" t="s">
        <v>165</v>
      </c>
      <c r="E435" s="20" t="s">
        <v>165</v>
      </c>
      <c r="F435" s="21" t="str">
        <f>IF(ISBLANK(A435), "", IFERROR(IF(VLOOKUP(CONCATENATE(A435, " Blueprint"),'Filtered Blueprints'!T$3:U5963, 2, FALSE) &gt;= C435, "Surplus ✔️", "Shortage ❌"), "Shortage ❌"))</f>
        <v/>
      </c>
      <c r="G435" s="29" t="str">
        <f t="array" ref="G435">IF(ISBLANK(A435), "", IF(ISERROR(MATCH(INDEX('Filtered Blueprints'!S$3:T5963, MATCH(CONCATENATE(A435, " Blueprint"), 'Filtered Blueprints'!T$3:T5963, 0), 1), 'Filtered Blueprints'!M$3:M5963, 0)), "Catch ❌", "Catch ✔️ "))</f>
        <v/>
      </c>
      <c r="H435" s="21" t="str">
        <f t="array" ref="H435">IF(ISBLANK(A435), "", IF(ISERROR(MATCH(INDEX('Filtered Blueprints'!H$3:I5963, MATCH(CONCATENATE(A435, " Blueprint"), 'Filtered Blueprints'!I$3:I5963, 0), 1), 'Filtered Blueprints'!B$3:B5963, 0)), "Impass ❌", "Impass ✔️ "))</f>
        <v/>
      </c>
      <c r="I435" s="26"/>
      <c r="J435" s="27"/>
    </row>
    <row r="436">
      <c r="A436" s="17"/>
      <c r="B436" s="18" t="s">
        <v>165</v>
      </c>
      <c r="C436" s="18" t="s">
        <v>165</v>
      </c>
      <c r="D436" s="19" t="s">
        <v>165</v>
      </c>
      <c r="E436" s="20" t="s">
        <v>165</v>
      </c>
      <c r="F436" s="21" t="str">
        <f>IF(ISBLANK(A436), "", IFERROR(IF(VLOOKUP(CONCATENATE(A436, " Blueprint"),'Filtered Blueprints'!T$3:U5963, 2, FALSE) &gt;= C436, "Surplus ✔️", "Shortage ❌"), "Shortage ❌"))</f>
        <v/>
      </c>
      <c r="G436" s="29" t="str">
        <f t="array" ref="G436">IF(ISBLANK(A436), "", IF(ISERROR(MATCH(INDEX('Filtered Blueprints'!S$3:T5963, MATCH(CONCATENATE(A436, " Blueprint"), 'Filtered Blueprints'!T$3:T5963, 0), 1), 'Filtered Blueprints'!M$3:M5963, 0)), "Catch ❌", "Catch ✔️ "))</f>
        <v/>
      </c>
      <c r="H436" s="21" t="str">
        <f t="array" ref="H436">IF(ISBLANK(A436), "", IF(ISERROR(MATCH(INDEX('Filtered Blueprints'!H$3:I5963, MATCH(CONCATENATE(A436, " Blueprint"), 'Filtered Blueprints'!I$3:I5963, 0), 1), 'Filtered Blueprints'!B$3:B5963, 0)), "Impass ❌", "Impass ✔️ "))</f>
        <v/>
      </c>
      <c r="I436" s="26"/>
      <c r="J436" s="27"/>
    </row>
    <row r="437">
      <c r="A437" s="17"/>
      <c r="B437" s="18" t="s">
        <v>165</v>
      </c>
      <c r="C437" s="18" t="s">
        <v>165</v>
      </c>
      <c r="D437" s="19" t="s">
        <v>165</v>
      </c>
      <c r="E437" s="20" t="s">
        <v>165</v>
      </c>
      <c r="F437" s="21" t="str">
        <f>IF(ISBLANK(A437), "", IFERROR(IF(VLOOKUP(CONCATENATE(A437, " Blueprint"),'Filtered Blueprints'!T$3:U5963, 2, FALSE) &gt;= C437, "Surplus ✔️", "Shortage ❌"), "Shortage ❌"))</f>
        <v/>
      </c>
      <c r="G437" s="29" t="str">
        <f t="array" ref="G437">IF(ISBLANK(A437), "", IF(ISERROR(MATCH(INDEX('Filtered Blueprints'!S$3:T5963, MATCH(CONCATENATE(A437, " Blueprint"), 'Filtered Blueprints'!T$3:T5963, 0), 1), 'Filtered Blueprints'!M$3:M5963, 0)), "Catch ❌", "Catch ✔️ "))</f>
        <v/>
      </c>
      <c r="H437" s="21" t="str">
        <f t="array" ref="H437">IF(ISBLANK(A437), "", IF(ISERROR(MATCH(INDEX('Filtered Blueprints'!H$3:I5963, MATCH(CONCATENATE(A437, " Blueprint"), 'Filtered Blueprints'!I$3:I5963, 0), 1), 'Filtered Blueprints'!B$3:B5963, 0)), "Impass ❌", "Impass ✔️ "))</f>
        <v/>
      </c>
      <c r="I437" s="26"/>
      <c r="J437" s="27"/>
    </row>
    <row r="438">
      <c r="A438" s="17"/>
      <c r="B438" s="18" t="s">
        <v>165</v>
      </c>
      <c r="C438" s="18" t="s">
        <v>165</v>
      </c>
      <c r="D438" s="19" t="s">
        <v>165</v>
      </c>
      <c r="E438" s="20" t="s">
        <v>165</v>
      </c>
      <c r="F438" s="21" t="str">
        <f>IF(ISBLANK(A438), "", IFERROR(IF(VLOOKUP(CONCATENATE(A438, " Blueprint"),'Filtered Blueprints'!T$3:U5963, 2, FALSE) &gt;= C438, "Surplus ✔️", "Shortage ❌"), "Shortage ❌"))</f>
        <v/>
      </c>
      <c r="G438" s="29" t="str">
        <f t="array" ref="G438">IF(ISBLANK(A438), "", IF(ISERROR(MATCH(INDEX('Filtered Blueprints'!S$3:T5963, MATCH(CONCATENATE(A438, " Blueprint"), 'Filtered Blueprints'!T$3:T5963, 0), 1), 'Filtered Blueprints'!M$3:M5963, 0)), "Catch ❌", "Catch ✔️ "))</f>
        <v/>
      </c>
      <c r="H438" s="21" t="str">
        <f t="array" ref="H438">IF(ISBLANK(A438), "", IF(ISERROR(MATCH(INDEX('Filtered Blueprints'!H$3:I5963, MATCH(CONCATENATE(A438, " Blueprint"), 'Filtered Blueprints'!I$3:I5963, 0), 1), 'Filtered Blueprints'!B$3:B5963, 0)), "Impass ❌", "Impass ✔️ "))</f>
        <v/>
      </c>
      <c r="I438" s="26"/>
      <c r="J438" s="27"/>
    </row>
    <row r="439">
      <c r="A439" s="17"/>
      <c r="B439" s="18" t="s">
        <v>165</v>
      </c>
      <c r="C439" s="18" t="s">
        <v>165</v>
      </c>
      <c r="D439" s="19" t="s">
        <v>165</v>
      </c>
      <c r="E439" s="20" t="s">
        <v>165</v>
      </c>
      <c r="F439" s="21" t="str">
        <f>IF(ISBLANK(A439), "", IFERROR(IF(VLOOKUP(CONCATENATE(A439, " Blueprint"),'Filtered Blueprints'!T$3:U5963, 2, FALSE) &gt;= C439, "Surplus ✔️", "Shortage ❌"), "Shortage ❌"))</f>
        <v/>
      </c>
      <c r="G439" s="29" t="str">
        <f t="array" ref="G439">IF(ISBLANK(A439), "", IF(ISERROR(MATCH(INDEX('Filtered Blueprints'!S$3:T5963, MATCH(CONCATENATE(A439, " Blueprint"), 'Filtered Blueprints'!T$3:T5963, 0), 1), 'Filtered Blueprints'!M$3:M5963, 0)), "Catch ❌", "Catch ✔️ "))</f>
        <v/>
      </c>
      <c r="H439" s="21" t="str">
        <f t="array" ref="H439">IF(ISBLANK(A439), "", IF(ISERROR(MATCH(INDEX('Filtered Blueprints'!H$3:I5963, MATCH(CONCATENATE(A439, " Blueprint"), 'Filtered Blueprints'!I$3:I5963, 0), 1), 'Filtered Blueprints'!B$3:B5963, 0)), "Impass ❌", "Impass ✔️ "))</f>
        <v/>
      </c>
      <c r="I439" s="26"/>
      <c r="J439" s="27"/>
    </row>
    <row r="440">
      <c r="A440" s="17"/>
      <c r="B440" s="18" t="s">
        <v>165</v>
      </c>
      <c r="C440" s="18" t="s">
        <v>165</v>
      </c>
      <c r="D440" s="19" t="s">
        <v>165</v>
      </c>
      <c r="E440" s="20" t="s">
        <v>165</v>
      </c>
      <c r="F440" s="21" t="str">
        <f>IF(ISBLANK(A440), "", IFERROR(IF(VLOOKUP(CONCATENATE(A440, " Blueprint"),'Filtered Blueprints'!T$3:U5963, 2, FALSE) &gt;= C440, "Surplus ✔️", "Shortage ❌"), "Shortage ❌"))</f>
        <v/>
      </c>
      <c r="G440" s="29" t="str">
        <f t="array" ref="G440">IF(ISBLANK(A440), "", IF(ISERROR(MATCH(INDEX('Filtered Blueprints'!S$3:T5963, MATCH(CONCATENATE(A440, " Blueprint"), 'Filtered Blueprints'!T$3:T5963, 0), 1), 'Filtered Blueprints'!M$3:M5963, 0)), "Catch ❌", "Catch ✔️ "))</f>
        <v/>
      </c>
      <c r="H440" s="21" t="str">
        <f t="array" ref="H440">IF(ISBLANK(A440), "", IF(ISERROR(MATCH(INDEX('Filtered Blueprints'!H$3:I5963, MATCH(CONCATENATE(A440, " Blueprint"), 'Filtered Blueprints'!I$3:I5963, 0), 1), 'Filtered Blueprints'!B$3:B5963, 0)), "Impass ❌", "Impass ✔️ "))</f>
        <v/>
      </c>
      <c r="I440" s="26"/>
      <c r="J440" s="27"/>
    </row>
    <row r="441">
      <c r="A441" s="17"/>
      <c r="B441" s="18" t="s">
        <v>165</v>
      </c>
      <c r="C441" s="18" t="s">
        <v>165</v>
      </c>
      <c r="D441" s="19" t="s">
        <v>165</v>
      </c>
      <c r="E441" s="20" t="s">
        <v>165</v>
      </c>
      <c r="F441" s="21" t="str">
        <f>IF(ISBLANK(A441), "", IFERROR(IF(VLOOKUP(CONCATENATE(A441, " Blueprint"),'Filtered Blueprints'!T$3:U5963, 2, FALSE) &gt;= C441, "Surplus ✔️", "Shortage ❌"), "Shortage ❌"))</f>
        <v/>
      </c>
      <c r="G441" s="29" t="str">
        <f t="array" ref="G441">IF(ISBLANK(A441), "", IF(ISERROR(MATCH(INDEX('Filtered Blueprints'!S$3:T5963, MATCH(CONCATENATE(A441, " Blueprint"), 'Filtered Blueprints'!T$3:T5963, 0), 1), 'Filtered Blueprints'!M$3:M5963, 0)), "Catch ❌", "Catch ✔️ "))</f>
        <v/>
      </c>
      <c r="H441" s="21" t="str">
        <f t="array" ref="H441">IF(ISBLANK(A441), "", IF(ISERROR(MATCH(INDEX('Filtered Blueprints'!H$3:I5963, MATCH(CONCATENATE(A441, " Blueprint"), 'Filtered Blueprints'!I$3:I5963, 0), 1), 'Filtered Blueprints'!B$3:B5963, 0)), "Impass ❌", "Impass ✔️ "))</f>
        <v/>
      </c>
      <c r="I441" s="26"/>
      <c r="J441" s="27"/>
    </row>
    <row r="442">
      <c r="A442" s="17"/>
      <c r="B442" s="18" t="s">
        <v>165</v>
      </c>
      <c r="C442" s="18" t="s">
        <v>165</v>
      </c>
      <c r="D442" s="19" t="s">
        <v>165</v>
      </c>
      <c r="E442" s="20" t="s">
        <v>165</v>
      </c>
      <c r="F442" s="21" t="str">
        <f>IF(ISBLANK(A442), "", IFERROR(IF(VLOOKUP(CONCATENATE(A442, " Blueprint"),'Filtered Blueprints'!T$3:U5963, 2, FALSE) &gt;= C442, "Surplus ✔️", "Shortage ❌"), "Shortage ❌"))</f>
        <v/>
      </c>
      <c r="G442" s="29" t="str">
        <f t="array" ref="G442">IF(ISBLANK(A442), "", IF(ISERROR(MATCH(INDEX('Filtered Blueprints'!S$3:T5963, MATCH(CONCATENATE(A442, " Blueprint"), 'Filtered Blueprints'!T$3:T5963, 0), 1), 'Filtered Blueprints'!M$3:M5963, 0)), "Catch ❌", "Catch ✔️ "))</f>
        <v/>
      </c>
      <c r="H442" s="21" t="str">
        <f t="array" ref="H442">IF(ISBLANK(A442), "", IF(ISERROR(MATCH(INDEX('Filtered Blueprints'!H$3:I5963, MATCH(CONCATENATE(A442, " Blueprint"), 'Filtered Blueprints'!I$3:I5963, 0), 1), 'Filtered Blueprints'!B$3:B5963, 0)), "Impass ❌", "Impass ✔️ "))</f>
        <v/>
      </c>
      <c r="I442" s="26"/>
      <c r="J442" s="27"/>
    </row>
    <row r="443">
      <c r="A443" s="17"/>
      <c r="B443" s="18" t="s">
        <v>165</v>
      </c>
      <c r="C443" s="18" t="s">
        <v>165</v>
      </c>
      <c r="D443" s="19" t="s">
        <v>165</v>
      </c>
      <c r="E443" s="20" t="s">
        <v>165</v>
      </c>
      <c r="F443" s="21" t="str">
        <f>IF(ISBLANK(A443), "", IFERROR(IF(VLOOKUP(CONCATENATE(A443, " Blueprint"),'Filtered Blueprints'!T$3:U5963, 2, FALSE) &gt;= C443, "Surplus ✔️", "Shortage ❌"), "Shortage ❌"))</f>
        <v/>
      </c>
      <c r="G443" s="29" t="str">
        <f t="array" ref="G443">IF(ISBLANK(A443), "", IF(ISERROR(MATCH(INDEX('Filtered Blueprints'!S$3:T5963, MATCH(CONCATENATE(A443, " Blueprint"), 'Filtered Blueprints'!T$3:T5963, 0), 1), 'Filtered Blueprints'!M$3:M5963, 0)), "Catch ❌", "Catch ✔️ "))</f>
        <v/>
      </c>
      <c r="H443" s="21" t="str">
        <f t="array" ref="H443">IF(ISBLANK(A443), "", IF(ISERROR(MATCH(INDEX('Filtered Blueprints'!H$3:I5963, MATCH(CONCATENATE(A443, " Blueprint"), 'Filtered Blueprints'!I$3:I5963, 0), 1), 'Filtered Blueprints'!B$3:B5963, 0)), "Impass ❌", "Impass ✔️ "))</f>
        <v/>
      </c>
      <c r="I443" s="26"/>
      <c r="J443" s="27"/>
    </row>
    <row r="444">
      <c r="A444" s="17"/>
      <c r="B444" s="18" t="s">
        <v>165</v>
      </c>
      <c r="C444" s="18" t="s">
        <v>165</v>
      </c>
      <c r="D444" s="19" t="s">
        <v>165</v>
      </c>
      <c r="E444" s="20" t="s">
        <v>165</v>
      </c>
      <c r="F444" s="21" t="str">
        <f>IF(ISBLANK(A444), "", IFERROR(IF(VLOOKUP(CONCATENATE(A444, " Blueprint"),'Filtered Blueprints'!T$3:U5963, 2, FALSE) &gt;= C444, "Surplus ✔️", "Shortage ❌"), "Shortage ❌"))</f>
        <v/>
      </c>
      <c r="G444" s="29" t="str">
        <f t="array" ref="G444">IF(ISBLANK(A444), "", IF(ISERROR(MATCH(INDEX('Filtered Blueprints'!S$3:T5963, MATCH(CONCATENATE(A444, " Blueprint"), 'Filtered Blueprints'!T$3:T5963, 0), 1), 'Filtered Blueprints'!M$3:M5963, 0)), "Catch ❌", "Catch ✔️ "))</f>
        <v/>
      </c>
      <c r="H444" s="21" t="str">
        <f t="array" ref="H444">IF(ISBLANK(A444), "", IF(ISERROR(MATCH(INDEX('Filtered Blueprints'!H$3:I5963, MATCH(CONCATENATE(A444, " Blueprint"), 'Filtered Blueprints'!I$3:I5963, 0), 1), 'Filtered Blueprints'!B$3:B5963, 0)), "Impass ❌", "Impass ✔️ "))</f>
        <v/>
      </c>
      <c r="I444" s="26"/>
      <c r="J444" s="27"/>
    </row>
    <row r="445">
      <c r="A445" s="17"/>
      <c r="B445" s="18" t="s">
        <v>165</v>
      </c>
      <c r="C445" s="18" t="s">
        <v>165</v>
      </c>
      <c r="D445" s="19" t="s">
        <v>165</v>
      </c>
      <c r="E445" s="20" t="s">
        <v>165</v>
      </c>
      <c r="F445" s="21" t="str">
        <f>IF(ISBLANK(A445), "", IFERROR(IF(VLOOKUP(CONCATENATE(A445, " Blueprint"),'Filtered Blueprints'!T$3:U5963, 2, FALSE) &gt;= C445, "Surplus ✔️", "Shortage ❌"), "Shortage ❌"))</f>
        <v/>
      </c>
      <c r="G445" s="29" t="str">
        <f t="array" ref="G445">IF(ISBLANK(A445), "", IF(ISERROR(MATCH(INDEX('Filtered Blueprints'!S$3:T5963, MATCH(CONCATENATE(A445, " Blueprint"), 'Filtered Blueprints'!T$3:T5963, 0), 1), 'Filtered Blueprints'!M$3:M5963, 0)), "Catch ❌", "Catch ✔️ "))</f>
        <v/>
      </c>
      <c r="H445" s="21" t="str">
        <f t="array" ref="H445">IF(ISBLANK(A445), "", IF(ISERROR(MATCH(INDEX('Filtered Blueprints'!H$3:I5963, MATCH(CONCATENATE(A445, " Blueprint"), 'Filtered Blueprints'!I$3:I5963, 0), 1), 'Filtered Blueprints'!B$3:B5963, 0)), "Impass ❌", "Impass ✔️ "))</f>
        <v/>
      </c>
      <c r="I445" s="26"/>
      <c r="J445" s="27"/>
    </row>
    <row r="446">
      <c r="A446" s="17"/>
      <c r="B446" s="18" t="s">
        <v>165</v>
      </c>
      <c r="C446" s="18" t="s">
        <v>165</v>
      </c>
      <c r="D446" s="19" t="s">
        <v>165</v>
      </c>
      <c r="E446" s="20" t="s">
        <v>165</v>
      </c>
      <c r="F446" s="21" t="str">
        <f>IF(ISBLANK(A446), "", IFERROR(IF(VLOOKUP(CONCATENATE(A446, " Blueprint"),'Filtered Blueprints'!T$3:U5963, 2, FALSE) &gt;= C446, "Surplus ✔️", "Shortage ❌"), "Shortage ❌"))</f>
        <v/>
      </c>
      <c r="G446" s="29" t="str">
        <f t="array" ref="G446">IF(ISBLANK(A446), "", IF(ISERROR(MATCH(INDEX('Filtered Blueprints'!S$3:T5963, MATCH(CONCATENATE(A446, " Blueprint"), 'Filtered Blueprints'!T$3:T5963, 0), 1), 'Filtered Blueprints'!M$3:M5963, 0)), "Catch ❌", "Catch ✔️ "))</f>
        <v/>
      </c>
      <c r="H446" s="21" t="str">
        <f t="array" ref="H446">IF(ISBLANK(A446), "", IF(ISERROR(MATCH(INDEX('Filtered Blueprints'!H$3:I5963, MATCH(CONCATENATE(A446, " Blueprint"), 'Filtered Blueprints'!I$3:I5963, 0), 1), 'Filtered Blueprints'!B$3:B5963, 0)), "Impass ❌", "Impass ✔️ "))</f>
        <v/>
      </c>
      <c r="I446" s="26"/>
      <c r="J446" s="27"/>
    </row>
    <row r="447">
      <c r="A447" s="17"/>
      <c r="B447" s="18" t="s">
        <v>165</v>
      </c>
      <c r="C447" s="18" t="s">
        <v>165</v>
      </c>
      <c r="D447" s="19" t="s">
        <v>165</v>
      </c>
      <c r="E447" s="20" t="s">
        <v>165</v>
      </c>
      <c r="F447" s="21" t="str">
        <f>IF(ISBLANK(A447), "", IFERROR(IF(VLOOKUP(CONCATENATE(A447, " Blueprint"),'Filtered Blueprints'!T$3:U5963, 2, FALSE) &gt;= C447, "Surplus ✔️", "Shortage ❌"), "Shortage ❌"))</f>
        <v/>
      </c>
      <c r="G447" s="29" t="str">
        <f t="array" ref="G447">IF(ISBLANK(A447), "", IF(ISERROR(MATCH(INDEX('Filtered Blueprints'!S$3:T5963, MATCH(CONCATENATE(A447, " Blueprint"), 'Filtered Blueprints'!T$3:T5963, 0), 1), 'Filtered Blueprints'!M$3:M5963, 0)), "Catch ❌", "Catch ✔️ "))</f>
        <v/>
      </c>
      <c r="H447" s="21" t="str">
        <f t="array" ref="H447">IF(ISBLANK(A447), "", IF(ISERROR(MATCH(INDEX('Filtered Blueprints'!H$3:I5963, MATCH(CONCATENATE(A447, " Blueprint"), 'Filtered Blueprints'!I$3:I5963, 0), 1), 'Filtered Blueprints'!B$3:B5963, 0)), "Impass ❌", "Impass ✔️ "))</f>
        <v/>
      </c>
      <c r="I447" s="26"/>
      <c r="J447" s="27"/>
    </row>
    <row r="448">
      <c r="A448" s="17"/>
      <c r="B448" s="18" t="s">
        <v>165</v>
      </c>
      <c r="C448" s="18" t="s">
        <v>165</v>
      </c>
      <c r="D448" s="19" t="s">
        <v>165</v>
      </c>
      <c r="E448" s="20" t="s">
        <v>165</v>
      </c>
      <c r="F448" s="21" t="str">
        <f>IF(ISBLANK(A448), "", IFERROR(IF(VLOOKUP(CONCATENATE(A448, " Blueprint"),'Filtered Blueprints'!T$3:U5963, 2, FALSE) &gt;= C448, "Surplus ✔️", "Shortage ❌"), "Shortage ❌"))</f>
        <v/>
      </c>
      <c r="G448" s="29" t="str">
        <f t="array" ref="G448">IF(ISBLANK(A448), "", IF(ISERROR(MATCH(INDEX('Filtered Blueprints'!S$3:T5963, MATCH(CONCATENATE(A448, " Blueprint"), 'Filtered Blueprints'!T$3:T5963, 0), 1), 'Filtered Blueprints'!M$3:M5963, 0)), "Catch ❌", "Catch ✔️ "))</f>
        <v/>
      </c>
      <c r="H448" s="21" t="str">
        <f t="array" ref="H448">IF(ISBLANK(A448), "", IF(ISERROR(MATCH(INDEX('Filtered Blueprints'!H$3:I5963, MATCH(CONCATENATE(A448, " Blueprint"), 'Filtered Blueprints'!I$3:I5963, 0), 1), 'Filtered Blueprints'!B$3:B5963, 0)), "Impass ❌", "Impass ✔️ "))</f>
        <v/>
      </c>
      <c r="I448" s="26"/>
      <c r="J448" s="27"/>
    </row>
    <row r="449">
      <c r="A449" s="17"/>
      <c r="B449" s="18" t="s">
        <v>165</v>
      </c>
      <c r="C449" s="18" t="s">
        <v>165</v>
      </c>
      <c r="D449" s="19" t="s">
        <v>165</v>
      </c>
      <c r="E449" s="20" t="s">
        <v>165</v>
      </c>
      <c r="F449" s="21" t="str">
        <f>IF(ISBLANK(A449), "", IFERROR(IF(VLOOKUP(CONCATENATE(A449, " Blueprint"),'Filtered Blueprints'!T$3:U5963, 2, FALSE) &gt;= C449, "Surplus ✔️", "Shortage ❌"), "Shortage ❌"))</f>
        <v/>
      </c>
      <c r="G449" s="29" t="str">
        <f t="array" ref="G449">IF(ISBLANK(A449), "", IF(ISERROR(MATCH(INDEX('Filtered Blueprints'!S$3:T5963, MATCH(CONCATENATE(A449, " Blueprint"), 'Filtered Blueprints'!T$3:T5963, 0), 1), 'Filtered Blueprints'!M$3:M5963, 0)), "Catch ❌", "Catch ✔️ "))</f>
        <v/>
      </c>
      <c r="H449" s="21" t="str">
        <f t="array" ref="H449">IF(ISBLANK(A449), "", IF(ISERROR(MATCH(INDEX('Filtered Blueprints'!H$3:I5963, MATCH(CONCATENATE(A449, " Blueprint"), 'Filtered Blueprints'!I$3:I5963, 0), 1), 'Filtered Blueprints'!B$3:B5963, 0)), "Impass ❌", "Impass ✔️ "))</f>
        <v/>
      </c>
      <c r="I449" s="26"/>
      <c r="J449" s="27"/>
    </row>
    <row r="450">
      <c r="A450" s="17"/>
      <c r="B450" s="18" t="s">
        <v>165</v>
      </c>
      <c r="C450" s="18" t="s">
        <v>165</v>
      </c>
      <c r="D450" s="19" t="s">
        <v>165</v>
      </c>
      <c r="E450" s="20" t="s">
        <v>165</v>
      </c>
      <c r="F450" s="21" t="str">
        <f>IF(ISBLANK(A450), "", IFERROR(IF(VLOOKUP(CONCATENATE(A450, " Blueprint"),'Filtered Blueprints'!T$3:U5963, 2, FALSE) &gt;= C450, "Surplus ✔️", "Shortage ❌"), "Shortage ❌"))</f>
        <v/>
      </c>
      <c r="G450" s="29" t="str">
        <f t="array" ref="G450">IF(ISBLANK(A450), "", IF(ISERROR(MATCH(INDEX('Filtered Blueprints'!S$3:T5963, MATCH(CONCATENATE(A450, " Blueprint"), 'Filtered Blueprints'!T$3:T5963, 0), 1), 'Filtered Blueprints'!M$3:M5963, 0)), "Catch ❌", "Catch ✔️ "))</f>
        <v/>
      </c>
      <c r="H450" s="21" t="str">
        <f t="array" ref="H450">IF(ISBLANK(A450), "", IF(ISERROR(MATCH(INDEX('Filtered Blueprints'!H$3:I5963, MATCH(CONCATENATE(A450, " Blueprint"), 'Filtered Blueprints'!I$3:I5963, 0), 1), 'Filtered Blueprints'!B$3:B5963, 0)), "Impass ❌", "Impass ✔️ "))</f>
        <v/>
      </c>
      <c r="I450" s="26"/>
      <c r="J450" s="27"/>
    </row>
    <row r="451">
      <c r="A451" s="17"/>
      <c r="B451" s="18" t="s">
        <v>165</v>
      </c>
      <c r="C451" s="18" t="s">
        <v>165</v>
      </c>
      <c r="D451" s="19" t="s">
        <v>165</v>
      </c>
      <c r="E451" s="20" t="s">
        <v>165</v>
      </c>
      <c r="F451" s="21" t="str">
        <f>IF(ISBLANK(A451), "", IFERROR(IF(VLOOKUP(CONCATENATE(A451, " Blueprint"),'Filtered Blueprints'!T$3:U5963, 2, FALSE) &gt;= C451, "Surplus ✔️", "Shortage ❌"), "Shortage ❌"))</f>
        <v/>
      </c>
      <c r="G451" s="29" t="str">
        <f t="array" ref="G451">IF(ISBLANK(A451), "", IF(ISERROR(MATCH(INDEX('Filtered Blueprints'!S$3:T5963, MATCH(CONCATENATE(A451, " Blueprint"), 'Filtered Blueprints'!T$3:T5963, 0), 1), 'Filtered Blueprints'!M$3:M5963, 0)), "Catch ❌", "Catch ✔️ "))</f>
        <v/>
      </c>
      <c r="H451" s="21" t="str">
        <f t="array" ref="H451">IF(ISBLANK(A451), "", IF(ISERROR(MATCH(INDEX('Filtered Blueprints'!H$3:I5963, MATCH(CONCATENATE(A451, " Blueprint"), 'Filtered Blueprints'!I$3:I5963, 0), 1), 'Filtered Blueprints'!B$3:B5963, 0)), "Impass ❌", "Impass ✔️ "))</f>
        <v/>
      </c>
      <c r="I451" s="26"/>
      <c r="J451" s="27"/>
    </row>
    <row r="452">
      <c r="A452" s="17"/>
      <c r="B452" s="18" t="s">
        <v>165</v>
      </c>
      <c r="C452" s="18" t="s">
        <v>165</v>
      </c>
      <c r="D452" s="19" t="s">
        <v>165</v>
      </c>
      <c r="E452" s="20" t="s">
        <v>165</v>
      </c>
      <c r="F452" s="21" t="str">
        <f>IF(ISBLANK(A452), "", IFERROR(IF(VLOOKUP(CONCATENATE(A452, " Blueprint"),'Filtered Blueprints'!T$3:U5963, 2, FALSE) &gt;= C452, "Surplus ✔️", "Shortage ❌"), "Shortage ❌"))</f>
        <v/>
      </c>
      <c r="G452" s="29" t="str">
        <f t="array" ref="G452">IF(ISBLANK(A452), "", IF(ISERROR(MATCH(INDEX('Filtered Blueprints'!S$3:T5963, MATCH(CONCATENATE(A452, " Blueprint"), 'Filtered Blueprints'!T$3:T5963, 0), 1), 'Filtered Blueprints'!M$3:M5963, 0)), "Catch ❌", "Catch ✔️ "))</f>
        <v/>
      </c>
      <c r="H452" s="21" t="str">
        <f t="array" ref="H452">IF(ISBLANK(A452), "", IF(ISERROR(MATCH(INDEX('Filtered Blueprints'!H$3:I5963, MATCH(CONCATENATE(A452, " Blueprint"), 'Filtered Blueprints'!I$3:I5963, 0), 1), 'Filtered Blueprints'!B$3:B5963, 0)), "Impass ❌", "Impass ✔️ "))</f>
        <v/>
      </c>
      <c r="I452" s="26"/>
      <c r="J452" s="27"/>
    </row>
    <row r="453">
      <c r="A453" s="17"/>
      <c r="B453" s="18" t="s">
        <v>165</v>
      </c>
      <c r="C453" s="18" t="s">
        <v>165</v>
      </c>
      <c r="D453" s="19" t="s">
        <v>165</v>
      </c>
      <c r="E453" s="20" t="s">
        <v>165</v>
      </c>
      <c r="F453" s="21" t="str">
        <f>IF(ISBLANK(A453), "", IFERROR(IF(VLOOKUP(CONCATENATE(A453, " Blueprint"),'Filtered Blueprints'!T$3:U5963, 2, FALSE) &gt;= C453, "Surplus ✔️", "Shortage ❌"), "Shortage ❌"))</f>
        <v/>
      </c>
      <c r="G453" s="29" t="str">
        <f t="array" ref="G453">IF(ISBLANK(A453), "", IF(ISERROR(MATCH(INDEX('Filtered Blueprints'!S$3:T5963, MATCH(CONCATENATE(A453, " Blueprint"), 'Filtered Blueprints'!T$3:T5963, 0), 1), 'Filtered Blueprints'!M$3:M5963, 0)), "Catch ❌", "Catch ✔️ "))</f>
        <v/>
      </c>
      <c r="H453" s="21" t="str">
        <f t="array" ref="H453">IF(ISBLANK(A453), "", IF(ISERROR(MATCH(INDEX('Filtered Blueprints'!H$3:I5963, MATCH(CONCATENATE(A453, " Blueprint"), 'Filtered Blueprints'!I$3:I5963, 0), 1), 'Filtered Blueprints'!B$3:B5963, 0)), "Impass ❌", "Impass ✔️ "))</f>
        <v/>
      </c>
      <c r="I453" s="26"/>
      <c r="J453" s="27"/>
    </row>
    <row r="454">
      <c r="A454" s="17"/>
      <c r="B454" s="18" t="s">
        <v>165</v>
      </c>
      <c r="C454" s="18" t="s">
        <v>165</v>
      </c>
      <c r="D454" s="19" t="s">
        <v>165</v>
      </c>
      <c r="E454" s="20" t="s">
        <v>165</v>
      </c>
      <c r="F454" s="21" t="str">
        <f>IF(ISBLANK(A454), "", IFERROR(IF(VLOOKUP(CONCATENATE(A454, " Blueprint"),'Filtered Blueprints'!T$3:U5963, 2, FALSE) &gt;= C454, "Surplus ✔️", "Shortage ❌"), "Shortage ❌"))</f>
        <v/>
      </c>
      <c r="G454" s="29" t="str">
        <f t="array" ref="G454">IF(ISBLANK(A454), "", IF(ISERROR(MATCH(INDEX('Filtered Blueprints'!S$3:T5963, MATCH(CONCATENATE(A454, " Blueprint"), 'Filtered Blueprints'!T$3:T5963, 0), 1), 'Filtered Blueprints'!M$3:M5963, 0)), "Catch ❌", "Catch ✔️ "))</f>
        <v/>
      </c>
      <c r="H454" s="21" t="str">
        <f t="array" ref="H454">IF(ISBLANK(A454), "", IF(ISERROR(MATCH(INDEX('Filtered Blueprints'!H$3:I5963, MATCH(CONCATENATE(A454, " Blueprint"), 'Filtered Blueprints'!I$3:I5963, 0), 1), 'Filtered Blueprints'!B$3:B5963, 0)), "Impass ❌", "Impass ✔️ "))</f>
        <v/>
      </c>
      <c r="I454" s="26"/>
      <c r="J454" s="27"/>
    </row>
    <row r="455">
      <c r="A455" s="17"/>
      <c r="B455" s="18" t="s">
        <v>165</v>
      </c>
      <c r="C455" s="18" t="s">
        <v>165</v>
      </c>
      <c r="D455" s="19" t="s">
        <v>165</v>
      </c>
      <c r="E455" s="20" t="s">
        <v>165</v>
      </c>
      <c r="F455" s="21" t="str">
        <f>IF(ISBLANK(A455), "", IFERROR(IF(VLOOKUP(CONCATENATE(A455, " Blueprint"),'Filtered Blueprints'!T$3:U5963, 2, FALSE) &gt;= C455, "Surplus ✔️", "Shortage ❌"), "Shortage ❌"))</f>
        <v/>
      </c>
      <c r="G455" s="29" t="str">
        <f t="array" ref="G455">IF(ISBLANK(A455), "", IF(ISERROR(MATCH(INDEX('Filtered Blueprints'!S$3:T5963, MATCH(CONCATENATE(A455, " Blueprint"), 'Filtered Blueprints'!T$3:T5963, 0), 1), 'Filtered Blueprints'!M$3:M5963, 0)), "Catch ❌", "Catch ✔️ "))</f>
        <v/>
      </c>
      <c r="H455" s="21" t="str">
        <f t="array" ref="H455">IF(ISBLANK(A455), "", IF(ISERROR(MATCH(INDEX('Filtered Blueprints'!H$3:I5963, MATCH(CONCATENATE(A455, " Blueprint"), 'Filtered Blueprints'!I$3:I5963, 0), 1), 'Filtered Blueprints'!B$3:B5963, 0)), "Impass ❌", "Impass ✔️ "))</f>
        <v/>
      </c>
      <c r="I455" s="26"/>
      <c r="J455" s="27"/>
    </row>
    <row r="456">
      <c r="A456" s="17"/>
      <c r="B456" s="18" t="s">
        <v>165</v>
      </c>
      <c r="C456" s="18" t="s">
        <v>165</v>
      </c>
      <c r="D456" s="19" t="s">
        <v>165</v>
      </c>
      <c r="E456" s="20" t="s">
        <v>165</v>
      </c>
      <c r="F456" s="21" t="str">
        <f>IF(ISBLANK(A456), "", IFERROR(IF(VLOOKUP(CONCATENATE(A456, " Blueprint"),'Filtered Blueprints'!T$3:U5963, 2, FALSE) &gt;= C456, "Surplus ✔️", "Shortage ❌"), "Shortage ❌"))</f>
        <v/>
      </c>
      <c r="G456" s="29" t="str">
        <f t="array" ref="G456">IF(ISBLANK(A456), "", IF(ISERROR(MATCH(INDEX('Filtered Blueprints'!S$3:T5963, MATCH(CONCATENATE(A456, " Blueprint"), 'Filtered Blueprints'!T$3:T5963, 0), 1), 'Filtered Blueprints'!M$3:M5963, 0)), "Catch ❌", "Catch ✔️ "))</f>
        <v/>
      </c>
      <c r="H456" s="21" t="str">
        <f t="array" ref="H456">IF(ISBLANK(A456), "", IF(ISERROR(MATCH(INDEX('Filtered Blueprints'!H$3:I5963, MATCH(CONCATENATE(A456, " Blueprint"), 'Filtered Blueprints'!I$3:I5963, 0), 1), 'Filtered Blueprints'!B$3:B5963, 0)), "Impass ❌", "Impass ✔️ "))</f>
        <v/>
      </c>
      <c r="I456" s="26"/>
      <c r="J456" s="27"/>
    </row>
    <row r="457">
      <c r="A457" s="17"/>
      <c r="B457" s="18" t="s">
        <v>165</v>
      </c>
      <c r="C457" s="18" t="s">
        <v>165</v>
      </c>
      <c r="D457" s="19" t="s">
        <v>165</v>
      </c>
      <c r="E457" s="20" t="s">
        <v>165</v>
      </c>
      <c r="F457" s="21" t="str">
        <f>IF(ISBLANK(A457), "", IFERROR(IF(VLOOKUP(CONCATENATE(A457, " Blueprint"),'Filtered Blueprints'!T$3:U5963, 2, FALSE) &gt;= C457, "Surplus ✔️", "Shortage ❌"), "Shortage ❌"))</f>
        <v/>
      </c>
      <c r="G457" s="29" t="str">
        <f t="array" ref="G457">IF(ISBLANK(A457), "", IF(ISERROR(MATCH(INDEX('Filtered Blueprints'!S$3:T5963, MATCH(CONCATENATE(A457, " Blueprint"), 'Filtered Blueprints'!T$3:T5963, 0), 1), 'Filtered Blueprints'!M$3:M5963, 0)), "Catch ❌", "Catch ✔️ "))</f>
        <v/>
      </c>
      <c r="H457" s="21" t="str">
        <f t="array" ref="H457">IF(ISBLANK(A457), "", IF(ISERROR(MATCH(INDEX('Filtered Blueprints'!H$3:I5963, MATCH(CONCATENATE(A457, " Blueprint"), 'Filtered Blueprints'!I$3:I5963, 0), 1), 'Filtered Blueprints'!B$3:B5963, 0)), "Impass ❌", "Impass ✔️ "))</f>
        <v/>
      </c>
      <c r="I457" s="26"/>
      <c r="J457" s="27"/>
    </row>
    <row r="458">
      <c r="A458" s="17"/>
      <c r="B458" s="18" t="s">
        <v>165</v>
      </c>
      <c r="C458" s="18" t="s">
        <v>165</v>
      </c>
      <c r="D458" s="19" t="s">
        <v>165</v>
      </c>
      <c r="E458" s="20" t="s">
        <v>165</v>
      </c>
      <c r="F458" s="21" t="str">
        <f>IF(ISBLANK(A458), "", IFERROR(IF(VLOOKUP(CONCATENATE(A458, " Blueprint"),'Filtered Blueprints'!T$3:U5963, 2, FALSE) &gt;= C458, "Surplus ✔️", "Shortage ❌"), "Shortage ❌"))</f>
        <v/>
      </c>
      <c r="G458" s="29" t="str">
        <f t="array" ref="G458">IF(ISBLANK(A458), "", IF(ISERROR(MATCH(INDEX('Filtered Blueprints'!S$3:T5963, MATCH(CONCATENATE(A458, " Blueprint"), 'Filtered Blueprints'!T$3:T5963, 0), 1), 'Filtered Blueprints'!M$3:M5963, 0)), "Catch ❌", "Catch ✔️ "))</f>
        <v/>
      </c>
      <c r="H458" s="21" t="str">
        <f t="array" ref="H458">IF(ISBLANK(A458), "", IF(ISERROR(MATCH(INDEX('Filtered Blueprints'!H$3:I5963, MATCH(CONCATENATE(A458, " Blueprint"), 'Filtered Blueprints'!I$3:I5963, 0), 1), 'Filtered Blueprints'!B$3:B5963, 0)), "Impass ❌", "Impass ✔️ "))</f>
        <v/>
      </c>
      <c r="I458" s="26"/>
      <c r="J458" s="27"/>
    </row>
    <row r="459">
      <c r="A459" s="17"/>
      <c r="B459" s="18" t="s">
        <v>165</v>
      </c>
      <c r="C459" s="18" t="s">
        <v>165</v>
      </c>
      <c r="D459" s="19" t="s">
        <v>165</v>
      </c>
      <c r="E459" s="20" t="s">
        <v>165</v>
      </c>
      <c r="F459" s="21" t="str">
        <f>IF(ISBLANK(A459), "", IFERROR(IF(VLOOKUP(CONCATENATE(A459, " Blueprint"),'Filtered Blueprints'!T$3:U5963, 2, FALSE) &gt;= C459, "Surplus ✔️", "Shortage ❌"), "Shortage ❌"))</f>
        <v/>
      </c>
      <c r="G459" s="29" t="str">
        <f t="array" ref="G459">IF(ISBLANK(A459), "", IF(ISERROR(MATCH(INDEX('Filtered Blueprints'!S$3:T5963, MATCH(CONCATENATE(A459, " Blueprint"), 'Filtered Blueprints'!T$3:T5963, 0), 1), 'Filtered Blueprints'!M$3:M5963, 0)), "Catch ❌", "Catch ✔️ "))</f>
        <v/>
      </c>
      <c r="H459" s="21" t="str">
        <f t="array" ref="H459">IF(ISBLANK(A459), "", IF(ISERROR(MATCH(INDEX('Filtered Blueprints'!H$3:I5963, MATCH(CONCATENATE(A459, " Blueprint"), 'Filtered Blueprints'!I$3:I5963, 0), 1), 'Filtered Blueprints'!B$3:B5963, 0)), "Impass ❌", "Impass ✔️ "))</f>
        <v/>
      </c>
      <c r="I459" s="26"/>
      <c r="J459" s="27"/>
    </row>
    <row r="460">
      <c r="A460" s="17"/>
      <c r="B460" s="18" t="s">
        <v>165</v>
      </c>
      <c r="C460" s="18" t="s">
        <v>165</v>
      </c>
      <c r="D460" s="19" t="s">
        <v>165</v>
      </c>
      <c r="E460" s="20" t="s">
        <v>165</v>
      </c>
      <c r="F460" s="21" t="str">
        <f>IF(ISBLANK(A460), "", IFERROR(IF(VLOOKUP(CONCATENATE(A460, " Blueprint"),'Filtered Blueprints'!T$3:U5963, 2, FALSE) &gt;= C460, "Surplus ✔️", "Shortage ❌"), "Shortage ❌"))</f>
        <v/>
      </c>
      <c r="G460" s="29" t="str">
        <f t="array" ref="G460">IF(ISBLANK(A460), "", IF(ISERROR(MATCH(INDEX('Filtered Blueprints'!S$3:T5963, MATCH(CONCATENATE(A460, " Blueprint"), 'Filtered Blueprints'!T$3:T5963, 0), 1), 'Filtered Blueprints'!M$3:M5963, 0)), "Catch ❌", "Catch ✔️ "))</f>
        <v/>
      </c>
      <c r="H460" s="21" t="str">
        <f t="array" ref="H460">IF(ISBLANK(A460), "", IF(ISERROR(MATCH(INDEX('Filtered Blueprints'!H$3:I5963, MATCH(CONCATENATE(A460, " Blueprint"), 'Filtered Blueprints'!I$3:I5963, 0), 1), 'Filtered Blueprints'!B$3:B5963, 0)), "Impass ❌", "Impass ✔️ "))</f>
        <v/>
      </c>
      <c r="I460" s="26"/>
      <c r="J460" s="27"/>
    </row>
    <row r="461">
      <c r="A461" s="17"/>
      <c r="B461" s="18" t="s">
        <v>165</v>
      </c>
      <c r="C461" s="18" t="s">
        <v>165</v>
      </c>
      <c r="D461" s="19" t="s">
        <v>165</v>
      </c>
      <c r="E461" s="20" t="s">
        <v>165</v>
      </c>
      <c r="F461" s="21" t="str">
        <f>IF(ISBLANK(A461), "", IFERROR(IF(VLOOKUP(CONCATENATE(A461, " Blueprint"),'Filtered Blueprints'!T$3:U5963, 2, FALSE) &gt;= C461, "Surplus ✔️", "Shortage ❌"), "Shortage ❌"))</f>
        <v/>
      </c>
      <c r="G461" s="29" t="str">
        <f t="array" ref="G461">IF(ISBLANK(A461), "", IF(ISERROR(MATCH(INDEX('Filtered Blueprints'!S$3:T5963, MATCH(CONCATENATE(A461, " Blueprint"), 'Filtered Blueprints'!T$3:T5963, 0), 1), 'Filtered Blueprints'!M$3:M5963, 0)), "Catch ❌", "Catch ✔️ "))</f>
        <v/>
      </c>
      <c r="H461" s="21" t="str">
        <f t="array" ref="H461">IF(ISBLANK(A461), "", IF(ISERROR(MATCH(INDEX('Filtered Blueprints'!H$3:I5963, MATCH(CONCATENATE(A461, " Blueprint"), 'Filtered Blueprints'!I$3:I5963, 0), 1), 'Filtered Blueprints'!B$3:B5963, 0)), "Impass ❌", "Impass ✔️ "))</f>
        <v/>
      </c>
      <c r="I461" s="26"/>
      <c r="J461" s="27"/>
    </row>
    <row r="462">
      <c r="A462" s="17"/>
      <c r="B462" s="18" t="s">
        <v>165</v>
      </c>
      <c r="C462" s="18" t="s">
        <v>165</v>
      </c>
      <c r="D462" s="19" t="s">
        <v>165</v>
      </c>
      <c r="E462" s="20" t="s">
        <v>165</v>
      </c>
      <c r="F462" s="21" t="str">
        <f>IF(ISBLANK(A462), "", IFERROR(IF(VLOOKUP(CONCATENATE(A462, " Blueprint"),'Filtered Blueprints'!T$3:U5963, 2, FALSE) &gt;= C462, "Surplus ✔️", "Shortage ❌"), "Shortage ❌"))</f>
        <v/>
      </c>
      <c r="G462" s="29" t="str">
        <f t="array" ref="G462">IF(ISBLANK(A462), "", IF(ISERROR(MATCH(INDEX('Filtered Blueprints'!S$3:T5963, MATCH(CONCATENATE(A462, " Blueprint"), 'Filtered Blueprints'!T$3:T5963, 0), 1), 'Filtered Blueprints'!M$3:M5963, 0)), "Catch ❌", "Catch ✔️ "))</f>
        <v/>
      </c>
      <c r="H462" s="21" t="str">
        <f t="array" ref="H462">IF(ISBLANK(A462), "", IF(ISERROR(MATCH(INDEX('Filtered Blueprints'!H$3:I5963, MATCH(CONCATENATE(A462, " Blueprint"), 'Filtered Blueprints'!I$3:I5963, 0), 1), 'Filtered Blueprints'!B$3:B5963, 0)), "Impass ❌", "Impass ✔️ "))</f>
        <v/>
      </c>
      <c r="I462" s="26"/>
      <c r="J462" s="27"/>
    </row>
    <row r="463">
      <c r="A463" s="17"/>
      <c r="B463" s="18" t="s">
        <v>165</v>
      </c>
      <c r="C463" s="18" t="s">
        <v>165</v>
      </c>
      <c r="D463" s="19" t="s">
        <v>165</v>
      </c>
      <c r="E463" s="20" t="s">
        <v>165</v>
      </c>
      <c r="F463" s="21" t="str">
        <f>IF(ISBLANK(A463), "", IFERROR(IF(VLOOKUP(CONCATENATE(A463, " Blueprint"),'Filtered Blueprints'!T$3:U5963, 2, FALSE) &gt;= C463, "Surplus ✔️", "Shortage ❌"), "Shortage ❌"))</f>
        <v/>
      </c>
      <c r="G463" s="29" t="str">
        <f t="array" ref="G463">IF(ISBLANK(A463), "", IF(ISERROR(MATCH(INDEX('Filtered Blueprints'!S$3:T5963, MATCH(CONCATENATE(A463, " Blueprint"), 'Filtered Blueprints'!T$3:T5963, 0), 1), 'Filtered Blueprints'!M$3:M5963, 0)), "Catch ❌", "Catch ✔️ "))</f>
        <v/>
      </c>
      <c r="H463" s="21" t="str">
        <f t="array" ref="H463">IF(ISBLANK(A463), "", IF(ISERROR(MATCH(INDEX('Filtered Blueprints'!H$3:I5963, MATCH(CONCATENATE(A463, " Blueprint"), 'Filtered Blueprints'!I$3:I5963, 0), 1), 'Filtered Blueprints'!B$3:B5963, 0)), "Impass ❌", "Impass ✔️ "))</f>
        <v/>
      </c>
      <c r="I463" s="26"/>
      <c r="J463" s="27"/>
    </row>
    <row r="464">
      <c r="A464" s="17"/>
      <c r="B464" s="18" t="s">
        <v>165</v>
      </c>
      <c r="C464" s="18" t="s">
        <v>165</v>
      </c>
      <c r="D464" s="19" t="s">
        <v>165</v>
      </c>
      <c r="E464" s="20" t="s">
        <v>165</v>
      </c>
      <c r="F464" s="21" t="str">
        <f>IF(ISBLANK(A464), "", IFERROR(IF(VLOOKUP(CONCATENATE(A464, " Blueprint"),'Filtered Blueprints'!T$3:U5963, 2, FALSE) &gt;= C464, "Surplus ✔️", "Shortage ❌"), "Shortage ❌"))</f>
        <v/>
      </c>
      <c r="G464" s="29" t="str">
        <f t="array" ref="G464">IF(ISBLANK(A464), "", IF(ISERROR(MATCH(INDEX('Filtered Blueprints'!S$3:T5963, MATCH(CONCATENATE(A464, " Blueprint"), 'Filtered Blueprints'!T$3:T5963, 0), 1), 'Filtered Blueprints'!M$3:M5963, 0)), "Catch ❌", "Catch ✔️ "))</f>
        <v/>
      </c>
      <c r="H464" s="21" t="str">
        <f t="array" ref="H464">IF(ISBLANK(A464), "", IF(ISERROR(MATCH(INDEX('Filtered Blueprints'!H$3:I5963, MATCH(CONCATENATE(A464, " Blueprint"), 'Filtered Blueprints'!I$3:I5963, 0), 1), 'Filtered Blueprints'!B$3:B5963, 0)), "Impass ❌", "Impass ✔️ "))</f>
        <v/>
      </c>
      <c r="I464" s="26"/>
      <c r="J464" s="27"/>
    </row>
    <row r="465">
      <c r="A465" s="17"/>
      <c r="B465" s="18" t="s">
        <v>165</v>
      </c>
      <c r="C465" s="18" t="s">
        <v>165</v>
      </c>
      <c r="D465" s="19" t="s">
        <v>165</v>
      </c>
      <c r="E465" s="20" t="s">
        <v>165</v>
      </c>
      <c r="F465" s="21" t="str">
        <f>IF(ISBLANK(A465), "", IFERROR(IF(VLOOKUP(CONCATENATE(A465, " Blueprint"),'Filtered Blueprints'!T$3:U5963, 2, FALSE) &gt;= C465, "Surplus ✔️", "Shortage ❌"), "Shortage ❌"))</f>
        <v/>
      </c>
      <c r="G465" s="29" t="str">
        <f t="array" ref="G465">IF(ISBLANK(A465), "", IF(ISERROR(MATCH(INDEX('Filtered Blueprints'!S$3:T5963, MATCH(CONCATENATE(A465, " Blueprint"), 'Filtered Blueprints'!T$3:T5963, 0), 1), 'Filtered Blueprints'!M$3:M5963, 0)), "Catch ❌", "Catch ✔️ "))</f>
        <v/>
      </c>
      <c r="H465" s="21" t="str">
        <f t="array" ref="H465">IF(ISBLANK(A465), "", IF(ISERROR(MATCH(INDEX('Filtered Blueprints'!H$3:I5963, MATCH(CONCATENATE(A465, " Blueprint"), 'Filtered Blueprints'!I$3:I5963, 0), 1), 'Filtered Blueprints'!B$3:B5963, 0)), "Impass ❌", "Impass ✔️ "))</f>
        <v/>
      </c>
      <c r="I465" s="26"/>
      <c r="J465" s="27"/>
    </row>
    <row r="466">
      <c r="A466" s="17"/>
      <c r="B466" s="18" t="s">
        <v>165</v>
      </c>
      <c r="C466" s="18" t="s">
        <v>165</v>
      </c>
      <c r="D466" s="19" t="s">
        <v>165</v>
      </c>
      <c r="E466" s="20" t="s">
        <v>165</v>
      </c>
      <c r="F466" s="21" t="str">
        <f>IF(ISBLANK(A466), "", IFERROR(IF(VLOOKUP(CONCATENATE(A466, " Blueprint"),'Filtered Blueprints'!T$3:U5963, 2, FALSE) &gt;= C466, "Surplus ✔️", "Shortage ❌"), "Shortage ❌"))</f>
        <v/>
      </c>
      <c r="G466" s="29" t="str">
        <f t="array" ref="G466">IF(ISBLANK(A466), "", IF(ISERROR(MATCH(INDEX('Filtered Blueprints'!S$3:T5963, MATCH(CONCATENATE(A466, " Blueprint"), 'Filtered Blueprints'!T$3:T5963, 0), 1), 'Filtered Blueprints'!M$3:M5963, 0)), "Catch ❌", "Catch ✔️ "))</f>
        <v/>
      </c>
      <c r="H466" s="21" t="str">
        <f t="array" ref="H466">IF(ISBLANK(A466), "", IF(ISERROR(MATCH(INDEX('Filtered Blueprints'!H$3:I5963, MATCH(CONCATENATE(A466, " Blueprint"), 'Filtered Blueprints'!I$3:I5963, 0), 1), 'Filtered Blueprints'!B$3:B5963, 0)), "Impass ❌", "Impass ✔️ "))</f>
        <v/>
      </c>
      <c r="I466" s="26"/>
      <c r="J466" s="27"/>
    </row>
    <row r="467">
      <c r="A467" s="17"/>
      <c r="B467" s="18" t="s">
        <v>165</v>
      </c>
      <c r="C467" s="18" t="s">
        <v>165</v>
      </c>
      <c r="D467" s="19" t="s">
        <v>165</v>
      </c>
      <c r="E467" s="20" t="s">
        <v>165</v>
      </c>
      <c r="F467" s="21" t="str">
        <f>IF(ISBLANK(A467), "", IFERROR(IF(VLOOKUP(CONCATENATE(A467, " Blueprint"),'Filtered Blueprints'!T$3:U5963, 2, FALSE) &gt;= C467, "Surplus ✔️", "Shortage ❌"), "Shortage ❌"))</f>
        <v/>
      </c>
      <c r="G467" s="29" t="str">
        <f t="array" ref="G467">IF(ISBLANK(A467), "", IF(ISERROR(MATCH(INDEX('Filtered Blueprints'!S$3:T5963, MATCH(CONCATENATE(A467, " Blueprint"), 'Filtered Blueprints'!T$3:T5963, 0), 1), 'Filtered Blueprints'!M$3:M5963, 0)), "Catch ❌", "Catch ✔️ "))</f>
        <v/>
      </c>
      <c r="H467" s="21" t="str">
        <f t="array" ref="H467">IF(ISBLANK(A467), "", IF(ISERROR(MATCH(INDEX('Filtered Blueprints'!H$3:I5963, MATCH(CONCATENATE(A467, " Blueprint"), 'Filtered Blueprints'!I$3:I5963, 0), 1), 'Filtered Blueprints'!B$3:B5963, 0)), "Impass ❌", "Impass ✔️ "))</f>
        <v/>
      </c>
      <c r="I467" s="26"/>
      <c r="J467" s="27"/>
    </row>
    <row r="468">
      <c r="A468" s="17"/>
      <c r="B468" s="18" t="s">
        <v>165</v>
      </c>
      <c r="C468" s="18" t="s">
        <v>165</v>
      </c>
      <c r="D468" s="19" t="s">
        <v>165</v>
      </c>
      <c r="E468" s="20" t="s">
        <v>165</v>
      </c>
      <c r="F468" s="21" t="str">
        <f>IF(ISBLANK(A468), "", IFERROR(IF(VLOOKUP(CONCATENATE(A468, " Blueprint"),'Filtered Blueprints'!T$3:U5963, 2, FALSE) &gt;= C468, "Surplus ✔️", "Shortage ❌"), "Shortage ❌"))</f>
        <v/>
      </c>
      <c r="G468" s="29" t="str">
        <f t="array" ref="G468">IF(ISBLANK(A468), "", IF(ISERROR(MATCH(INDEX('Filtered Blueprints'!S$3:T5963, MATCH(CONCATENATE(A468, " Blueprint"), 'Filtered Blueprints'!T$3:T5963, 0), 1), 'Filtered Blueprints'!M$3:M5963, 0)), "Catch ❌", "Catch ✔️ "))</f>
        <v/>
      </c>
      <c r="H468" s="21" t="str">
        <f t="array" ref="H468">IF(ISBLANK(A468), "", IF(ISERROR(MATCH(INDEX('Filtered Blueprints'!H$3:I5963, MATCH(CONCATENATE(A468, " Blueprint"), 'Filtered Blueprints'!I$3:I5963, 0), 1), 'Filtered Blueprints'!B$3:B5963, 0)), "Impass ❌", "Impass ✔️ "))</f>
        <v/>
      </c>
      <c r="I468" s="26"/>
      <c r="J468" s="27"/>
    </row>
    <row r="469">
      <c r="A469" s="17"/>
      <c r="B469" s="18" t="s">
        <v>165</v>
      </c>
      <c r="C469" s="18" t="s">
        <v>165</v>
      </c>
      <c r="D469" s="19" t="s">
        <v>165</v>
      </c>
      <c r="E469" s="20" t="s">
        <v>165</v>
      </c>
      <c r="F469" s="21" t="str">
        <f>IF(ISBLANK(A469), "", IFERROR(IF(VLOOKUP(CONCATENATE(A469, " Blueprint"),'Filtered Blueprints'!T$3:U5963, 2, FALSE) &gt;= C469, "Surplus ✔️", "Shortage ❌"), "Shortage ❌"))</f>
        <v/>
      </c>
      <c r="G469" s="29" t="str">
        <f t="array" ref="G469">IF(ISBLANK(A469), "", IF(ISERROR(MATCH(INDEX('Filtered Blueprints'!S$3:T5963, MATCH(CONCATENATE(A469, " Blueprint"), 'Filtered Blueprints'!T$3:T5963, 0), 1), 'Filtered Blueprints'!M$3:M5963, 0)), "Catch ❌", "Catch ✔️ "))</f>
        <v/>
      </c>
      <c r="H469" s="21" t="str">
        <f t="array" ref="H469">IF(ISBLANK(A469), "", IF(ISERROR(MATCH(INDEX('Filtered Blueprints'!H$3:I5963, MATCH(CONCATENATE(A469, " Blueprint"), 'Filtered Blueprints'!I$3:I5963, 0), 1), 'Filtered Blueprints'!B$3:B5963, 0)), "Impass ❌", "Impass ✔️ "))</f>
        <v/>
      </c>
      <c r="I469" s="26"/>
      <c r="J469" s="27"/>
    </row>
    <row r="470">
      <c r="A470" s="17"/>
      <c r="B470" s="18" t="s">
        <v>165</v>
      </c>
      <c r="C470" s="18" t="s">
        <v>165</v>
      </c>
      <c r="D470" s="19" t="s">
        <v>165</v>
      </c>
      <c r="E470" s="20" t="s">
        <v>165</v>
      </c>
      <c r="F470" s="21" t="str">
        <f>IF(ISBLANK(A470), "", IFERROR(IF(VLOOKUP(CONCATENATE(A470, " Blueprint"),'Filtered Blueprints'!T$3:U5963, 2, FALSE) &gt;= C470, "Surplus ✔️", "Shortage ❌"), "Shortage ❌"))</f>
        <v/>
      </c>
      <c r="G470" s="29" t="str">
        <f t="array" ref="G470">IF(ISBLANK(A470), "", IF(ISERROR(MATCH(INDEX('Filtered Blueprints'!S$3:T5963, MATCH(CONCATENATE(A470, " Blueprint"), 'Filtered Blueprints'!T$3:T5963, 0), 1), 'Filtered Blueprints'!M$3:M5963, 0)), "Catch ❌", "Catch ✔️ "))</f>
        <v/>
      </c>
      <c r="H470" s="21" t="str">
        <f t="array" ref="H470">IF(ISBLANK(A470), "", IF(ISERROR(MATCH(INDEX('Filtered Blueprints'!H$3:I5963, MATCH(CONCATENATE(A470, " Blueprint"), 'Filtered Blueprints'!I$3:I5963, 0), 1), 'Filtered Blueprints'!B$3:B5963, 0)), "Impass ❌", "Impass ✔️ "))</f>
        <v/>
      </c>
      <c r="I470" s="26"/>
      <c r="J470" s="27"/>
    </row>
    <row r="471">
      <c r="A471" s="17"/>
      <c r="B471" s="18" t="s">
        <v>165</v>
      </c>
      <c r="C471" s="18" t="s">
        <v>165</v>
      </c>
      <c r="D471" s="19" t="s">
        <v>165</v>
      </c>
      <c r="E471" s="20" t="s">
        <v>165</v>
      </c>
      <c r="F471" s="21" t="str">
        <f>IF(ISBLANK(A471), "", IFERROR(IF(VLOOKUP(CONCATENATE(A471, " Blueprint"),'Filtered Blueprints'!T$3:U5963, 2, FALSE) &gt;= C471, "Surplus ✔️", "Shortage ❌"), "Shortage ❌"))</f>
        <v/>
      </c>
      <c r="G471" s="29" t="str">
        <f t="array" ref="G471">IF(ISBLANK(A471), "", IF(ISERROR(MATCH(INDEX('Filtered Blueprints'!S$3:T5963, MATCH(CONCATENATE(A471, " Blueprint"), 'Filtered Blueprints'!T$3:T5963, 0), 1), 'Filtered Blueprints'!M$3:M5963, 0)), "Catch ❌", "Catch ✔️ "))</f>
        <v/>
      </c>
      <c r="H471" s="21" t="str">
        <f t="array" ref="H471">IF(ISBLANK(A471), "", IF(ISERROR(MATCH(INDEX('Filtered Blueprints'!H$3:I5963, MATCH(CONCATENATE(A471, " Blueprint"), 'Filtered Blueprints'!I$3:I5963, 0), 1), 'Filtered Blueprints'!B$3:B5963, 0)), "Impass ❌", "Impass ✔️ "))</f>
        <v/>
      </c>
      <c r="I471" s="26"/>
      <c r="J471" s="27"/>
    </row>
    <row r="472">
      <c r="A472" s="17"/>
      <c r="B472" s="18" t="s">
        <v>165</v>
      </c>
      <c r="C472" s="18" t="s">
        <v>165</v>
      </c>
      <c r="D472" s="19" t="s">
        <v>165</v>
      </c>
      <c r="E472" s="20" t="s">
        <v>165</v>
      </c>
      <c r="F472" s="21" t="str">
        <f>IF(ISBLANK(A472), "", IFERROR(IF(VLOOKUP(CONCATENATE(A472, " Blueprint"),'Filtered Blueprints'!T$3:U5963, 2, FALSE) &gt;= C472, "Surplus ✔️", "Shortage ❌"), "Shortage ❌"))</f>
        <v/>
      </c>
      <c r="G472" s="29" t="str">
        <f t="array" ref="G472">IF(ISBLANK(A472), "", IF(ISERROR(MATCH(INDEX('Filtered Blueprints'!S$3:T5963, MATCH(CONCATENATE(A472, " Blueprint"), 'Filtered Blueprints'!T$3:T5963, 0), 1), 'Filtered Blueprints'!M$3:M5963, 0)), "Catch ❌", "Catch ✔️ "))</f>
        <v/>
      </c>
      <c r="H472" s="21" t="str">
        <f t="array" ref="H472">IF(ISBLANK(A472), "", IF(ISERROR(MATCH(INDEX('Filtered Blueprints'!H$3:I5963, MATCH(CONCATENATE(A472, " Blueprint"), 'Filtered Blueprints'!I$3:I5963, 0), 1), 'Filtered Blueprints'!B$3:B5963, 0)), "Impass ❌", "Impass ✔️ "))</f>
        <v/>
      </c>
      <c r="I472" s="26"/>
      <c r="J472" s="27"/>
    </row>
    <row r="473">
      <c r="A473" s="17"/>
      <c r="B473" s="18" t="s">
        <v>165</v>
      </c>
      <c r="C473" s="18" t="s">
        <v>165</v>
      </c>
      <c r="D473" s="19" t="s">
        <v>165</v>
      </c>
      <c r="E473" s="20" t="s">
        <v>165</v>
      </c>
      <c r="F473" s="21" t="str">
        <f>IF(ISBLANK(A473), "", IFERROR(IF(VLOOKUP(CONCATENATE(A473, " Blueprint"),'Filtered Blueprints'!T$3:U5963, 2, FALSE) &gt;= C473, "Surplus ✔️", "Shortage ❌"), "Shortage ❌"))</f>
        <v/>
      </c>
      <c r="G473" s="29" t="str">
        <f t="array" ref="G473">IF(ISBLANK(A473), "", IF(ISERROR(MATCH(INDEX('Filtered Blueprints'!S$3:T5963, MATCH(CONCATENATE(A473, " Blueprint"), 'Filtered Blueprints'!T$3:T5963, 0), 1), 'Filtered Blueprints'!M$3:M5963, 0)), "Catch ❌", "Catch ✔️ "))</f>
        <v/>
      </c>
      <c r="H473" s="21" t="str">
        <f t="array" ref="H473">IF(ISBLANK(A473), "", IF(ISERROR(MATCH(INDEX('Filtered Blueprints'!H$3:I5963, MATCH(CONCATENATE(A473, " Blueprint"), 'Filtered Blueprints'!I$3:I5963, 0), 1), 'Filtered Blueprints'!B$3:B5963, 0)), "Impass ❌", "Impass ✔️ "))</f>
        <v/>
      </c>
      <c r="I473" s="26"/>
      <c r="J473" s="27"/>
    </row>
    <row r="474">
      <c r="A474" s="17"/>
      <c r="B474" s="18" t="s">
        <v>165</v>
      </c>
      <c r="C474" s="18" t="s">
        <v>165</v>
      </c>
      <c r="D474" s="19" t="s">
        <v>165</v>
      </c>
      <c r="E474" s="20" t="s">
        <v>165</v>
      </c>
      <c r="F474" s="21" t="str">
        <f>IF(ISBLANK(A474), "", IFERROR(IF(VLOOKUP(CONCATENATE(A474, " Blueprint"),'Filtered Blueprints'!T$3:U5963, 2, FALSE) &gt;= C474, "Surplus ✔️", "Shortage ❌"), "Shortage ❌"))</f>
        <v/>
      </c>
      <c r="G474" s="29" t="str">
        <f t="array" ref="G474">IF(ISBLANK(A474), "", IF(ISERROR(MATCH(INDEX('Filtered Blueprints'!S$3:T5963, MATCH(CONCATENATE(A474, " Blueprint"), 'Filtered Blueprints'!T$3:T5963, 0), 1), 'Filtered Blueprints'!M$3:M5963, 0)), "Catch ❌", "Catch ✔️ "))</f>
        <v/>
      </c>
      <c r="H474" s="21" t="str">
        <f t="array" ref="H474">IF(ISBLANK(A474), "", IF(ISERROR(MATCH(INDEX('Filtered Blueprints'!H$3:I5963, MATCH(CONCATENATE(A474, " Blueprint"), 'Filtered Blueprints'!I$3:I5963, 0), 1), 'Filtered Blueprints'!B$3:B5963, 0)), "Impass ❌", "Impass ✔️ "))</f>
        <v/>
      </c>
      <c r="I474" s="26"/>
      <c r="J474" s="27"/>
    </row>
    <row r="475">
      <c r="A475" s="17"/>
      <c r="B475" s="18" t="s">
        <v>165</v>
      </c>
      <c r="C475" s="18" t="s">
        <v>165</v>
      </c>
      <c r="D475" s="19" t="s">
        <v>165</v>
      </c>
      <c r="E475" s="20" t="s">
        <v>165</v>
      </c>
      <c r="F475" s="21" t="str">
        <f>IF(ISBLANK(A475), "", IFERROR(IF(VLOOKUP(CONCATENATE(A475, " Blueprint"),'Filtered Blueprints'!T$3:U5963, 2, FALSE) &gt;= C475, "Surplus ✔️", "Shortage ❌"), "Shortage ❌"))</f>
        <v/>
      </c>
      <c r="G475" s="29" t="str">
        <f t="array" ref="G475">IF(ISBLANK(A475), "", IF(ISERROR(MATCH(INDEX('Filtered Blueprints'!S$3:T5963, MATCH(CONCATENATE(A475, " Blueprint"), 'Filtered Blueprints'!T$3:T5963, 0), 1), 'Filtered Blueprints'!M$3:M5963, 0)), "Catch ❌", "Catch ✔️ "))</f>
        <v/>
      </c>
      <c r="H475" s="21" t="str">
        <f t="array" ref="H475">IF(ISBLANK(A475), "", IF(ISERROR(MATCH(INDEX('Filtered Blueprints'!H$3:I5963, MATCH(CONCATENATE(A475, " Blueprint"), 'Filtered Blueprints'!I$3:I5963, 0), 1), 'Filtered Blueprints'!B$3:B5963, 0)), "Impass ❌", "Impass ✔️ "))</f>
        <v/>
      </c>
      <c r="I475" s="26"/>
      <c r="J475" s="27"/>
    </row>
    <row r="476">
      <c r="A476" s="17"/>
      <c r="B476" s="18" t="s">
        <v>165</v>
      </c>
      <c r="C476" s="18" t="s">
        <v>165</v>
      </c>
      <c r="D476" s="19" t="s">
        <v>165</v>
      </c>
      <c r="E476" s="20" t="s">
        <v>165</v>
      </c>
      <c r="F476" s="21" t="str">
        <f>IF(ISBLANK(A476), "", IFERROR(IF(VLOOKUP(CONCATENATE(A476, " Blueprint"),'Filtered Blueprints'!T$3:U5963, 2, FALSE) &gt;= C476, "Surplus ✔️", "Shortage ❌"), "Shortage ❌"))</f>
        <v/>
      </c>
      <c r="G476" s="29" t="str">
        <f t="array" ref="G476">IF(ISBLANK(A476), "", IF(ISERROR(MATCH(INDEX('Filtered Blueprints'!S$3:T5963, MATCH(CONCATENATE(A476, " Blueprint"), 'Filtered Blueprints'!T$3:T5963, 0), 1), 'Filtered Blueprints'!M$3:M5963, 0)), "Catch ❌", "Catch ✔️ "))</f>
        <v/>
      </c>
      <c r="H476" s="21" t="str">
        <f t="array" ref="H476">IF(ISBLANK(A476), "", IF(ISERROR(MATCH(INDEX('Filtered Blueprints'!H$3:I5963, MATCH(CONCATENATE(A476, " Blueprint"), 'Filtered Blueprints'!I$3:I5963, 0), 1), 'Filtered Blueprints'!B$3:B5963, 0)), "Impass ❌", "Impass ✔️ "))</f>
        <v/>
      </c>
      <c r="I476" s="26"/>
      <c r="J476" s="27"/>
    </row>
    <row r="477">
      <c r="A477" s="17"/>
      <c r="B477" s="18" t="s">
        <v>165</v>
      </c>
      <c r="C477" s="18" t="s">
        <v>165</v>
      </c>
      <c r="D477" s="19" t="s">
        <v>165</v>
      </c>
      <c r="E477" s="20" t="s">
        <v>165</v>
      </c>
      <c r="F477" s="21" t="str">
        <f>IF(ISBLANK(A477), "", IFERROR(IF(VLOOKUP(CONCATENATE(A477, " Blueprint"),'Filtered Blueprints'!T$3:U5963, 2, FALSE) &gt;= C477, "Surplus ✔️", "Shortage ❌"), "Shortage ❌"))</f>
        <v/>
      </c>
      <c r="G477" s="29" t="str">
        <f t="array" ref="G477">IF(ISBLANK(A477), "", IF(ISERROR(MATCH(INDEX('Filtered Blueprints'!S$3:T5963, MATCH(CONCATENATE(A477, " Blueprint"), 'Filtered Blueprints'!T$3:T5963, 0), 1), 'Filtered Blueprints'!M$3:M5963, 0)), "Catch ❌", "Catch ✔️ "))</f>
        <v/>
      </c>
      <c r="H477" s="21" t="str">
        <f t="array" ref="H477">IF(ISBLANK(A477), "", IF(ISERROR(MATCH(INDEX('Filtered Blueprints'!H$3:I5963, MATCH(CONCATENATE(A477, " Blueprint"), 'Filtered Blueprints'!I$3:I5963, 0), 1), 'Filtered Blueprints'!B$3:B5963, 0)), "Impass ❌", "Impass ✔️ "))</f>
        <v/>
      </c>
      <c r="I477" s="26"/>
      <c r="J477" s="27"/>
    </row>
    <row r="478">
      <c r="A478" s="17"/>
      <c r="B478" s="18" t="s">
        <v>165</v>
      </c>
      <c r="C478" s="18" t="s">
        <v>165</v>
      </c>
      <c r="D478" s="19" t="s">
        <v>165</v>
      </c>
      <c r="E478" s="20" t="s">
        <v>165</v>
      </c>
      <c r="F478" s="21" t="str">
        <f>IF(ISBLANK(A478), "", IFERROR(IF(VLOOKUP(CONCATENATE(A478, " Blueprint"),'Filtered Blueprints'!T$3:U5963, 2, FALSE) &gt;= C478, "Surplus ✔️", "Shortage ❌"), "Shortage ❌"))</f>
        <v/>
      </c>
      <c r="G478" s="29" t="str">
        <f t="array" ref="G478">IF(ISBLANK(A478), "", IF(ISERROR(MATCH(INDEX('Filtered Blueprints'!S$3:T5963, MATCH(CONCATENATE(A478, " Blueprint"), 'Filtered Blueprints'!T$3:T5963, 0), 1), 'Filtered Blueprints'!M$3:M5963, 0)), "Catch ❌", "Catch ✔️ "))</f>
        <v/>
      </c>
      <c r="H478" s="21" t="str">
        <f t="array" ref="H478">IF(ISBLANK(A478), "", IF(ISERROR(MATCH(INDEX('Filtered Blueprints'!H$3:I5963, MATCH(CONCATENATE(A478, " Blueprint"), 'Filtered Blueprints'!I$3:I5963, 0), 1), 'Filtered Blueprints'!B$3:B5963, 0)), "Impass ❌", "Impass ✔️ "))</f>
        <v/>
      </c>
      <c r="I478" s="26"/>
      <c r="J478" s="27"/>
    </row>
    <row r="479">
      <c r="A479" s="17"/>
      <c r="B479" s="18" t="s">
        <v>165</v>
      </c>
      <c r="C479" s="18" t="s">
        <v>165</v>
      </c>
      <c r="D479" s="19" t="s">
        <v>165</v>
      </c>
      <c r="E479" s="20" t="s">
        <v>165</v>
      </c>
      <c r="F479" s="21" t="str">
        <f>IF(ISBLANK(A479), "", IFERROR(IF(VLOOKUP(CONCATENATE(A479, " Blueprint"),'Filtered Blueprints'!T$3:U5963, 2, FALSE) &gt;= C479, "Surplus ✔️", "Shortage ❌"), "Shortage ❌"))</f>
        <v/>
      </c>
      <c r="G479" s="29" t="str">
        <f t="array" ref="G479">IF(ISBLANK(A479), "", IF(ISERROR(MATCH(INDEX('Filtered Blueprints'!S$3:T5963, MATCH(CONCATENATE(A479, " Blueprint"), 'Filtered Blueprints'!T$3:T5963, 0), 1), 'Filtered Blueprints'!M$3:M5963, 0)), "Catch ❌", "Catch ✔️ "))</f>
        <v/>
      </c>
      <c r="H479" s="21" t="str">
        <f t="array" ref="H479">IF(ISBLANK(A479), "", IF(ISERROR(MATCH(INDEX('Filtered Blueprints'!H$3:I5963, MATCH(CONCATENATE(A479, " Blueprint"), 'Filtered Blueprints'!I$3:I5963, 0), 1), 'Filtered Blueprints'!B$3:B5963, 0)), "Impass ❌", "Impass ✔️ "))</f>
        <v/>
      </c>
      <c r="I479" s="26"/>
      <c r="J479" s="27"/>
    </row>
    <row r="480">
      <c r="A480" s="17"/>
      <c r="B480" s="18" t="s">
        <v>165</v>
      </c>
      <c r="C480" s="18" t="s">
        <v>165</v>
      </c>
      <c r="D480" s="19" t="s">
        <v>165</v>
      </c>
      <c r="E480" s="20" t="s">
        <v>165</v>
      </c>
      <c r="F480" s="21" t="str">
        <f>IF(ISBLANK(A480), "", IFERROR(IF(VLOOKUP(CONCATENATE(A480, " Blueprint"),'Filtered Blueprints'!T$3:U5963, 2, FALSE) &gt;= C480, "Surplus ✔️", "Shortage ❌"), "Shortage ❌"))</f>
        <v/>
      </c>
      <c r="G480" s="29" t="str">
        <f t="array" ref="G480">IF(ISBLANK(A480), "", IF(ISERROR(MATCH(INDEX('Filtered Blueprints'!S$3:T5963, MATCH(CONCATENATE(A480, " Blueprint"), 'Filtered Blueprints'!T$3:T5963, 0), 1), 'Filtered Blueprints'!M$3:M5963, 0)), "Catch ❌", "Catch ✔️ "))</f>
        <v/>
      </c>
      <c r="H480" s="21" t="str">
        <f t="array" ref="H480">IF(ISBLANK(A480), "", IF(ISERROR(MATCH(INDEX('Filtered Blueprints'!H$3:I5963, MATCH(CONCATENATE(A480, " Blueprint"), 'Filtered Blueprints'!I$3:I5963, 0), 1), 'Filtered Blueprints'!B$3:B5963, 0)), "Impass ❌", "Impass ✔️ "))</f>
        <v/>
      </c>
      <c r="I480" s="26"/>
      <c r="J480" s="27"/>
    </row>
    <row r="481">
      <c r="A481" s="17"/>
      <c r="B481" s="18" t="s">
        <v>165</v>
      </c>
      <c r="C481" s="18" t="s">
        <v>165</v>
      </c>
      <c r="D481" s="19" t="s">
        <v>165</v>
      </c>
      <c r="E481" s="20" t="s">
        <v>165</v>
      </c>
      <c r="F481" s="21" t="str">
        <f>IF(ISBLANK(A481), "", IFERROR(IF(VLOOKUP(CONCATENATE(A481, " Blueprint"),'Filtered Blueprints'!T$3:U5963, 2, FALSE) &gt;= C481, "Surplus ✔️", "Shortage ❌"), "Shortage ❌"))</f>
        <v/>
      </c>
      <c r="G481" s="29" t="str">
        <f t="array" ref="G481">IF(ISBLANK(A481), "", IF(ISERROR(MATCH(INDEX('Filtered Blueprints'!S$3:T5963, MATCH(CONCATENATE(A481, " Blueprint"), 'Filtered Blueprints'!T$3:T5963, 0), 1), 'Filtered Blueprints'!M$3:M5963, 0)), "Catch ❌", "Catch ✔️ "))</f>
        <v/>
      </c>
      <c r="H481" s="21" t="str">
        <f t="array" ref="H481">IF(ISBLANK(A481), "", IF(ISERROR(MATCH(INDEX('Filtered Blueprints'!H$3:I5963, MATCH(CONCATENATE(A481, " Blueprint"), 'Filtered Blueprints'!I$3:I5963, 0), 1), 'Filtered Blueprints'!B$3:B5963, 0)), "Impass ❌", "Impass ✔️ "))</f>
        <v/>
      </c>
      <c r="I481" s="26"/>
      <c r="J481" s="27"/>
    </row>
    <row r="482">
      <c r="A482" s="17"/>
      <c r="B482" s="18" t="s">
        <v>165</v>
      </c>
      <c r="C482" s="18" t="s">
        <v>165</v>
      </c>
      <c r="D482" s="19" t="s">
        <v>165</v>
      </c>
      <c r="E482" s="20" t="s">
        <v>165</v>
      </c>
      <c r="F482" s="21" t="str">
        <f>IF(ISBLANK(A482), "", IFERROR(IF(VLOOKUP(CONCATENATE(A482, " Blueprint"),'Filtered Blueprints'!T$3:U5963, 2, FALSE) &gt;= C482, "Surplus ✔️", "Shortage ❌"), "Shortage ❌"))</f>
        <v/>
      </c>
      <c r="G482" s="29" t="str">
        <f t="array" ref="G482">IF(ISBLANK(A482), "", IF(ISERROR(MATCH(INDEX('Filtered Blueprints'!S$3:T5963, MATCH(CONCATENATE(A482, " Blueprint"), 'Filtered Blueprints'!T$3:T5963, 0), 1), 'Filtered Blueprints'!M$3:M5963, 0)), "Catch ❌", "Catch ✔️ "))</f>
        <v/>
      </c>
      <c r="H482" s="21" t="str">
        <f t="array" ref="H482">IF(ISBLANK(A482), "", IF(ISERROR(MATCH(INDEX('Filtered Blueprints'!H$3:I5963, MATCH(CONCATENATE(A482, " Blueprint"), 'Filtered Blueprints'!I$3:I5963, 0), 1), 'Filtered Blueprints'!B$3:B5963, 0)), "Impass ❌", "Impass ✔️ "))</f>
        <v/>
      </c>
      <c r="I482" s="26"/>
      <c r="J482" s="27"/>
    </row>
    <row r="483">
      <c r="A483" s="17"/>
      <c r="B483" s="18" t="s">
        <v>165</v>
      </c>
      <c r="C483" s="18" t="s">
        <v>165</v>
      </c>
      <c r="D483" s="19" t="s">
        <v>165</v>
      </c>
      <c r="E483" s="20" t="s">
        <v>165</v>
      </c>
      <c r="F483" s="21" t="str">
        <f>IF(ISBLANK(A483), "", IFERROR(IF(VLOOKUP(CONCATENATE(A483, " Blueprint"),'Filtered Blueprints'!T$3:U5963, 2, FALSE) &gt;= C483, "Surplus ✔️", "Shortage ❌"), "Shortage ❌"))</f>
        <v/>
      </c>
      <c r="G483" s="29" t="str">
        <f t="array" ref="G483">IF(ISBLANK(A483), "", IF(ISERROR(MATCH(INDEX('Filtered Blueprints'!S$3:T5963, MATCH(CONCATENATE(A483, " Blueprint"), 'Filtered Blueprints'!T$3:T5963, 0), 1), 'Filtered Blueprints'!M$3:M5963, 0)), "Catch ❌", "Catch ✔️ "))</f>
        <v/>
      </c>
      <c r="H483" s="21" t="str">
        <f t="array" ref="H483">IF(ISBLANK(A483), "", IF(ISERROR(MATCH(INDEX('Filtered Blueprints'!H$3:I5963, MATCH(CONCATENATE(A483, " Blueprint"), 'Filtered Blueprints'!I$3:I5963, 0), 1), 'Filtered Blueprints'!B$3:B5963, 0)), "Impass ❌", "Impass ✔️ "))</f>
        <v/>
      </c>
      <c r="I483" s="26"/>
      <c r="J483" s="27"/>
    </row>
    <row r="484">
      <c r="A484" s="17"/>
      <c r="B484" s="18" t="s">
        <v>165</v>
      </c>
      <c r="C484" s="18" t="s">
        <v>165</v>
      </c>
      <c r="D484" s="19" t="s">
        <v>165</v>
      </c>
      <c r="E484" s="20" t="s">
        <v>165</v>
      </c>
      <c r="F484" s="21" t="str">
        <f>IF(ISBLANK(A484), "", IFERROR(IF(VLOOKUP(CONCATENATE(A484, " Blueprint"),'Filtered Blueprints'!T$3:U5963, 2, FALSE) &gt;= C484, "Surplus ✔️", "Shortage ❌"), "Shortage ❌"))</f>
        <v/>
      </c>
      <c r="G484" s="29" t="str">
        <f t="array" ref="G484">IF(ISBLANK(A484), "", IF(ISERROR(MATCH(INDEX('Filtered Blueprints'!S$3:T5963, MATCH(CONCATENATE(A484, " Blueprint"), 'Filtered Blueprints'!T$3:T5963, 0), 1), 'Filtered Blueprints'!M$3:M5963, 0)), "Catch ❌", "Catch ✔️ "))</f>
        <v/>
      </c>
      <c r="H484" s="21" t="str">
        <f t="array" ref="H484">IF(ISBLANK(A484), "", IF(ISERROR(MATCH(INDEX('Filtered Blueprints'!H$3:I5963, MATCH(CONCATENATE(A484, " Blueprint"), 'Filtered Blueprints'!I$3:I5963, 0), 1), 'Filtered Blueprints'!B$3:B5963, 0)), "Impass ❌", "Impass ✔️ "))</f>
        <v/>
      </c>
      <c r="I484" s="26"/>
      <c r="J484" s="27"/>
    </row>
    <row r="485">
      <c r="A485" s="17"/>
      <c r="B485" s="18" t="s">
        <v>165</v>
      </c>
      <c r="C485" s="18" t="s">
        <v>165</v>
      </c>
      <c r="D485" s="19" t="s">
        <v>165</v>
      </c>
      <c r="E485" s="20" t="s">
        <v>165</v>
      </c>
      <c r="F485" s="21" t="str">
        <f>IF(ISBLANK(A485), "", IFERROR(IF(VLOOKUP(CONCATENATE(A485, " Blueprint"),'Filtered Blueprints'!T$3:U5963, 2, FALSE) &gt;= C485, "Surplus ✔️", "Shortage ❌"), "Shortage ❌"))</f>
        <v/>
      </c>
      <c r="G485" s="29" t="str">
        <f t="array" ref="G485">IF(ISBLANK(A485), "", IF(ISERROR(MATCH(INDEX('Filtered Blueprints'!S$3:T5963, MATCH(CONCATENATE(A485, " Blueprint"), 'Filtered Blueprints'!T$3:T5963, 0), 1), 'Filtered Blueprints'!M$3:M5963, 0)), "Catch ❌", "Catch ✔️ "))</f>
        <v/>
      </c>
      <c r="H485" s="21" t="str">
        <f t="array" ref="H485">IF(ISBLANK(A485), "", IF(ISERROR(MATCH(INDEX('Filtered Blueprints'!H$3:I5963, MATCH(CONCATENATE(A485, " Blueprint"), 'Filtered Blueprints'!I$3:I5963, 0), 1), 'Filtered Blueprints'!B$3:B5963, 0)), "Impass ❌", "Impass ✔️ "))</f>
        <v/>
      </c>
      <c r="I485" s="26"/>
      <c r="J485" s="27"/>
    </row>
    <row r="486">
      <c r="A486" s="17"/>
      <c r="B486" s="18" t="s">
        <v>165</v>
      </c>
      <c r="C486" s="18" t="s">
        <v>165</v>
      </c>
      <c r="D486" s="19" t="s">
        <v>165</v>
      </c>
      <c r="E486" s="20" t="s">
        <v>165</v>
      </c>
      <c r="F486" s="21" t="str">
        <f>IF(ISBLANK(A486), "", IFERROR(IF(VLOOKUP(CONCATENATE(A486, " Blueprint"),'Filtered Blueprints'!T$3:U5963, 2, FALSE) &gt;= C486, "Surplus ✔️", "Shortage ❌"), "Shortage ❌"))</f>
        <v/>
      </c>
      <c r="G486" s="29" t="str">
        <f t="array" ref="G486">IF(ISBLANK(A486), "", IF(ISERROR(MATCH(INDEX('Filtered Blueprints'!S$3:T5963, MATCH(CONCATENATE(A486, " Blueprint"), 'Filtered Blueprints'!T$3:T5963, 0), 1), 'Filtered Blueprints'!M$3:M5963, 0)), "Catch ❌", "Catch ✔️ "))</f>
        <v/>
      </c>
      <c r="H486" s="21" t="str">
        <f t="array" ref="H486">IF(ISBLANK(A486), "", IF(ISERROR(MATCH(INDEX('Filtered Blueprints'!H$3:I5963, MATCH(CONCATENATE(A486, " Blueprint"), 'Filtered Blueprints'!I$3:I5963, 0), 1), 'Filtered Blueprints'!B$3:B5963, 0)), "Impass ❌", "Impass ✔️ "))</f>
        <v/>
      </c>
      <c r="I486" s="26"/>
      <c r="J486" s="27"/>
    </row>
    <row r="487">
      <c r="A487" s="17"/>
      <c r="B487" s="18" t="s">
        <v>165</v>
      </c>
      <c r="C487" s="18" t="s">
        <v>165</v>
      </c>
      <c r="D487" s="19" t="s">
        <v>165</v>
      </c>
      <c r="E487" s="20" t="s">
        <v>165</v>
      </c>
      <c r="F487" s="21" t="str">
        <f>IF(ISBLANK(A487), "", IFERROR(IF(VLOOKUP(CONCATENATE(A487, " Blueprint"),'Filtered Blueprints'!T$3:U5963, 2, FALSE) &gt;= C487, "Surplus ✔️", "Shortage ❌"), "Shortage ❌"))</f>
        <v/>
      </c>
      <c r="G487" s="29" t="str">
        <f t="array" ref="G487">IF(ISBLANK(A487), "", IF(ISERROR(MATCH(INDEX('Filtered Blueprints'!S$3:T5963, MATCH(CONCATENATE(A487, " Blueprint"), 'Filtered Blueprints'!T$3:T5963, 0), 1), 'Filtered Blueprints'!M$3:M5963, 0)), "Catch ❌", "Catch ✔️ "))</f>
        <v/>
      </c>
      <c r="H487" s="21" t="str">
        <f t="array" ref="H487">IF(ISBLANK(A487), "", IF(ISERROR(MATCH(INDEX('Filtered Blueprints'!H$3:I5963, MATCH(CONCATENATE(A487, " Blueprint"), 'Filtered Blueprints'!I$3:I5963, 0), 1), 'Filtered Blueprints'!B$3:B5963, 0)), "Impass ❌", "Impass ✔️ "))</f>
        <v/>
      </c>
      <c r="I487" s="26"/>
      <c r="J487" s="27"/>
    </row>
    <row r="488">
      <c r="A488" s="17"/>
      <c r="B488" s="18" t="s">
        <v>165</v>
      </c>
      <c r="C488" s="18" t="s">
        <v>165</v>
      </c>
      <c r="D488" s="19" t="s">
        <v>165</v>
      </c>
      <c r="E488" s="20" t="s">
        <v>165</v>
      </c>
      <c r="F488" s="21" t="str">
        <f>IF(ISBLANK(A488), "", IFERROR(IF(VLOOKUP(CONCATENATE(A488, " Blueprint"),'Filtered Blueprints'!T$3:U5963, 2, FALSE) &gt;= C488, "Surplus ✔️", "Shortage ❌"), "Shortage ❌"))</f>
        <v/>
      </c>
      <c r="G488" s="29" t="str">
        <f t="array" ref="G488">IF(ISBLANK(A488), "", IF(ISERROR(MATCH(INDEX('Filtered Blueprints'!S$3:T5963, MATCH(CONCATENATE(A488, " Blueprint"), 'Filtered Blueprints'!T$3:T5963, 0), 1), 'Filtered Blueprints'!M$3:M5963, 0)), "Catch ❌", "Catch ✔️ "))</f>
        <v/>
      </c>
      <c r="H488" s="21" t="str">
        <f t="array" ref="H488">IF(ISBLANK(A488), "", IF(ISERROR(MATCH(INDEX('Filtered Blueprints'!H$3:I5963, MATCH(CONCATENATE(A488, " Blueprint"), 'Filtered Blueprints'!I$3:I5963, 0), 1), 'Filtered Blueprints'!B$3:B5963, 0)), "Impass ❌", "Impass ✔️ "))</f>
        <v/>
      </c>
      <c r="I488" s="26"/>
      <c r="J488" s="27"/>
    </row>
    <row r="489">
      <c r="A489" s="17"/>
      <c r="B489" s="18" t="s">
        <v>165</v>
      </c>
      <c r="C489" s="18" t="s">
        <v>165</v>
      </c>
      <c r="D489" s="19" t="s">
        <v>165</v>
      </c>
      <c r="E489" s="20" t="s">
        <v>165</v>
      </c>
      <c r="F489" s="21" t="str">
        <f>IF(ISBLANK(A489), "", IFERROR(IF(VLOOKUP(CONCATENATE(A489, " Blueprint"),'Filtered Blueprints'!T$3:U5963, 2, FALSE) &gt;= C489, "Surplus ✔️", "Shortage ❌"), "Shortage ❌"))</f>
        <v/>
      </c>
      <c r="G489" s="29" t="str">
        <f t="array" ref="G489">IF(ISBLANK(A489), "", IF(ISERROR(MATCH(INDEX('Filtered Blueprints'!S$3:T5963, MATCH(CONCATENATE(A489, " Blueprint"), 'Filtered Blueprints'!T$3:T5963, 0), 1), 'Filtered Blueprints'!M$3:M5963, 0)), "Catch ❌", "Catch ✔️ "))</f>
        <v/>
      </c>
      <c r="H489" s="21" t="str">
        <f t="array" ref="H489">IF(ISBLANK(A489), "", IF(ISERROR(MATCH(INDEX('Filtered Blueprints'!H$3:I5963, MATCH(CONCATENATE(A489, " Blueprint"), 'Filtered Blueprints'!I$3:I5963, 0), 1), 'Filtered Blueprints'!B$3:B5963, 0)), "Impass ❌", "Impass ✔️ "))</f>
        <v/>
      </c>
      <c r="I489" s="26"/>
      <c r="J489" s="27"/>
    </row>
    <row r="490">
      <c r="A490" s="17"/>
      <c r="B490" s="18" t="s">
        <v>165</v>
      </c>
      <c r="C490" s="18" t="s">
        <v>165</v>
      </c>
      <c r="D490" s="19" t="s">
        <v>165</v>
      </c>
      <c r="E490" s="20" t="s">
        <v>165</v>
      </c>
      <c r="F490" s="21" t="str">
        <f>IF(ISBLANK(A490), "", IFERROR(IF(VLOOKUP(CONCATENATE(A490, " Blueprint"),'Filtered Blueprints'!T$3:U5963, 2, FALSE) &gt;= C490, "Surplus ✔️", "Shortage ❌"), "Shortage ❌"))</f>
        <v/>
      </c>
      <c r="G490" s="29" t="str">
        <f t="array" ref="G490">IF(ISBLANK(A490), "", IF(ISERROR(MATCH(INDEX('Filtered Blueprints'!S$3:T5963, MATCH(CONCATENATE(A490, " Blueprint"), 'Filtered Blueprints'!T$3:T5963, 0), 1), 'Filtered Blueprints'!M$3:M5963, 0)), "Catch ❌", "Catch ✔️ "))</f>
        <v/>
      </c>
      <c r="H490" s="21" t="str">
        <f t="array" ref="H490">IF(ISBLANK(A490), "", IF(ISERROR(MATCH(INDEX('Filtered Blueprints'!H$3:I5963, MATCH(CONCATENATE(A490, " Blueprint"), 'Filtered Blueprints'!I$3:I5963, 0), 1), 'Filtered Blueprints'!B$3:B5963, 0)), "Impass ❌", "Impass ✔️ "))</f>
        <v/>
      </c>
      <c r="I490" s="26"/>
      <c r="J490" s="27"/>
    </row>
    <row r="491">
      <c r="A491" s="17"/>
      <c r="B491" s="18" t="s">
        <v>165</v>
      </c>
      <c r="C491" s="18" t="s">
        <v>165</v>
      </c>
      <c r="D491" s="19" t="s">
        <v>165</v>
      </c>
      <c r="E491" s="20" t="s">
        <v>165</v>
      </c>
      <c r="F491" s="21" t="str">
        <f>IF(ISBLANK(A491), "", IFERROR(IF(VLOOKUP(CONCATENATE(A491, " Blueprint"),'Filtered Blueprints'!T$3:U5963, 2, FALSE) &gt;= C491, "Surplus ✔️", "Shortage ❌"), "Shortage ❌"))</f>
        <v/>
      </c>
      <c r="G491" s="29" t="str">
        <f t="array" ref="G491">IF(ISBLANK(A491), "", IF(ISERROR(MATCH(INDEX('Filtered Blueprints'!S$3:T5963, MATCH(CONCATENATE(A491, " Blueprint"), 'Filtered Blueprints'!T$3:T5963, 0), 1), 'Filtered Blueprints'!M$3:M5963, 0)), "Catch ❌", "Catch ✔️ "))</f>
        <v/>
      </c>
      <c r="H491" s="21" t="str">
        <f t="array" ref="H491">IF(ISBLANK(A491), "", IF(ISERROR(MATCH(INDEX('Filtered Blueprints'!H$3:I5963, MATCH(CONCATENATE(A491, " Blueprint"), 'Filtered Blueprints'!I$3:I5963, 0), 1), 'Filtered Blueprints'!B$3:B5963, 0)), "Impass ❌", "Impass ✔️ "))</f>
        <v/>
      </c>
      <c r="I491" s="26"/>
      <c r="J491" s="27"/>
    </row>
    <row r="492">
      <c r="A492" s="17"/>
      <c r="B492" s="18" t="s">
        <v>165</v>
      </c>
      <c r="C492" s="18" t="s">
        <v>165</v>
      </c>
      <c r="D492" s="19" t="s">
        <v>165</v>
      </c>
      <c r="E492" s="20" t="s">
        <v>165</v>
      </c>
      <c r="F492" s="21" t="str">
        <f>IF(ISBLANK(A492), "", IFERROR(IF(VLOOKUP(CONCATENATE(A492, " Blueprint"),'Filtered Blueprints'!T$3:U5963, 2, FALSE) &gt;= C492, "Surplus ✔️", "Shortage ❌"), "Shortage ❌"))</f>
        <v/>
      </c>
      <c r="G492" s="29" t="str">
        <f t="array" ref="G492">IF(ISBLANK(A492), "", IF(ISERROR(MATCH(INDEX('Filtered Blueprints'!S$3:T5963, MATCH(CONCATENATE(A492, " Blueprint"), 'Filtered Blueprints'!T$3:T5963, 0), 1), 'Filtered Blueprints'!M$3:M5963, 0)), "Catch ❌", "Catch ✔️ "))</f>
        <v/>
      </c>
      <c r="H492" s="21" t="str">
        <f t="array" ref="H492">IF(ISBLANK(A492), "", IF(ISERROR(MATCH(INDEX('Filtered Blueprints'!H$3:I5963, MATCH(CONCATENATE(A492, " Blueprint"), 'Filtered Blueprints'!I$3:I5963, 0), 1), 'Filtered Blueprints'!B$3:B5963, 0)), "Impass ❌", "Impass ✔️ "))</f>
        <v/>
      </c>
      <c r="I492" s="26"/>
      <c r="J492" s="27"/>
    </row>
    <row r="493">
      <c r="A493" s="17"/>
      <c r="B493" s="18" t="s">
        <v>165</v>
      </c>
      <c r="C493" s="18" t="s">
        <v>165</v>
      </c>
      <c r="D493" s="19" t="s">
        <v>165</v>
      </c>
      <c r="E493" s="20" t="s">
        <v>165</v>
      </c>
      <c r="F493" s="21" t="str">
        <f>IF(ISBLANK(A493), "", IFERROR(IF(VLOOKUP(CONCATENATE(A493, " Blueprint"),'Filtered Blueprints'!T$3:U5963, 2, FALSE) &gt;= C493, "Surplus ✔️", "Shortage ❌"), "Shortage ❌"))</f>
        <v/>
      </c>
      <c r="G493" s="29" t="str">
        <f t="array" ref="G493">IF(ISBLANK(A493), "", IF(ISERROR(MATCH(INDEX('Filtered Blueprints'!S$3:T5963, MATCH(CONCATENATE(A493, " Blueprint"), 'Filtered Blueprints'!T$3:T5963, 0), 1), 'Filtered Blueprints'!M$3:M5963, 0)), "Catch ❌", "Catch ✔️ "))</f>
        <v/>
      </c>
      <c r="H493" s="21" t="str">
        <f t="array" ref="H493">IF(ISBLANK(A493), "", IF(ISERROR(MATCH(INDEX('Filtered Blueprints'!H$3:I5963, MATCH(CONCATENATE(A493, " Blueprint"), 'Filtered Blueprints'!I$3:I5963, 0), 1), 'Filtered Blueprints'!B$3:B5963, 0)), "Impass ❌", "Impass ✔️ "))</f>
        <v/>
      </c>
      <c r="I493" s="26"/>
      <c r="J493" s="27"/>
    </row>
    <row r="494">
      <c r="A494" s="17"/>
      <c r="B494" s="18" t="s">
        <v>165</v>
      </c>
      <c r="C494" s="18" t="s">
        <v>165</v>
      </c>
      <c r="D494" s="19" t="s">
        <v>165</v>
      </c>
      <c r="E494" s="20" t="s">
        <v>165</v>
      </c>
      <c r="F494" s="21" t="str">
        <f>IF(ISBLANK(A494), "", IFERROR(IF(VLOOKUP(CONCATENATE(A494, " Blueprint"),'Filtered Blueprints'!T$3:U5963, 2, FALSE) &gt;= C494, "Surplus ✔️", "Shortage ❌"), "Shortage ❌"))</f>
        <v/>
      </c>
      <c r="G494" s="29" t="str">
        <f t="array" ref="G494">IF(ISBLANK(A494), "", IF(ISERROR(MATCH(INDEX('Filtered Blueprints'!S$3:T5963, MATCH(CONCATENATE(A494, " Blueprint"), 'Filtered Blueprints'!T$3:T5963, 0), 1), 'Filtered Blueprints'!M$3:M5963, 0)), "Catch ❌", "Catch ✔️ "))</f>
        <v/>
      </c>
      <c r="H494" s="21" t="str">
        <f t="array" ref="H494">IF(ISBLANK(A494), "", IF(ISERROR(MATCH(INDEX('Filtered Blueprints'!H$3:I5963, MATCH(CONCATENATE(A494, " Blueprint"), 'Filtered Blueprints'!I$3:I5963, 0), 1), 'Filtered Blueprints'!B$3:B5963, 0)), "Impass ❌", "Impass ✔️ "))</f>
        <v/>
      </c>
      <c r="I494" s="26"/>
      <c r="J494" s="27"/>
    </row>
    <row r="495">
      <c r="A495" s="17"/>
      <c r="B495" s="18" t="s">
        <v>165</v>
      </c>
      <c r="C495" s="18" t="s">
        <v>165</v>
      </c>
      <c r="D495" s="19" t="s">
        <v>165</v>
      </c>
      <c r="E495" s="20" t="s">
        <v>165</v>
      </c>
      <c r="F495" s="21" t="str">
        <f>IF(ISBLANK(A495), "", IFERROR(IF(VLOOKUP(CONCATENATE(A495, " Blueprint"),'Filtered Blueprints'!T$3:U5963, 2, FALSE) &gt;= C495, "Surplus ✔️", "Shortage ❌"), "Shortage ❌"))</f>
        <v/>
      </c>
      <c r="G495" s="29" t="str">
        <f t="array" ref="G495">IF(ISBLANK(A495), "", IF(ISERROR(MATCH(INDEX('Filtered Blueprints'!S$3:T5963, MATCH(CONCATENATE(A495, " Blueprint"), 'Filtered Blueprints'!T$3:T5963, 0), 1), 'Filtered Blueprints'!M$3:M5963, 0)), "Catch ❌", "Catch ✔️ "))</f>
        <v/>
      </c>
      <c r="H495" s="21" t="str">
        <f t="array" ref="H495">IF(ISBLANK(A495), "", IF(ISERROR(MATCH(INDEX('Filtered Blueprints'!H$3:I5963, MATCH(CONCATENATE(A495, " Blueprint"), 'Filtered Blueprints'!I$3:I5963, 0), 1), 'Filtered Blueprints'!B$3:B5963, 0)), "Impass ❌", "Impass ✔️ "))</f>
        <v/>
      </c>
      <c r="I495" s="26"/>
      <c r="J495" s="27"/>
    </row>
    <row r="496">
      <c r="A496" s="17"/>
      <c r="B496" s="18" t="s">
        <v>165</v>
      </c>
      <c r="C496" s="18" t="s">
        <v>165</v>
      </c>
      <c r="D496" s="19" t="s">
        <v>165</v>
      </c>
      <c r="E496" s="20" t="s">
        <v>165</v>
      </c>
      <c r="F496" s="21" t="str">
        <f>IF(ISBLANK(A496), "", IFERROR(IF(VLOOKUP(CONCATENATE(A496, " Blueprint"),'Filtered Blueprints'!T$3:U5963, 2, FALSE) &gt;= C496, "Surplus ✔️", "Shortage ❌"), "Shortage ❌"))</f>
        <v/>
      </c>
      <c r="G496" s="29" t="str">
        <f t="array" ref="G496">IF(ISBLANK(A496), "", IF(ISERROR(MATCH(INDEX('Filtered Blueprints'!S$3:T5963, MATCH(CONCATENATE(A496, " Blueprint"), 'Filtered Blueprints'!T$3:T5963, 0), 1), 'Filtered Blueprints'!M$3:M5963, 0)), "Catch ❌", "Catch ✔️ "))</f>
        <v/>
      </c>
      <c r="H496" s="21" t="str">
        <f t="array" ref="H496">IF(ISBLANK(A496), "", IF(ISERROR(MATCH(INDEX('Filtered Blueprints'!H$3:I5963, MATCH(CONCATENATE(A496, " Blueprint"), 'Filtered Blueprints'!I$3:I5963, 0), 1), 'Filtered Blueprints'!B$3:B5963, 0)), "Impass ❌", "Impass ✔️ "))</f>
        <v/>
      </c>
      <c r="I496" s="26"/>
      <c r="J496" s="27"/>
    </row>
    <row r="497">
      <c r="A497" s="17"/>
      <c r="B497" s="18" t="s">
        <v>165</v>
      </c>
      <c r="C497" s="18" t="s">
        <v>165</v>
      </c>
      <c r="D497" s="19" t="s">
        <v>165</v>
      </c>
      <c r="E497" s="20" t="s">
        <v>165</v>
      </c>
      <c r="F497" s="21" t="str">
        <f>IF(ISBLANK(A497), "", IFERROR(IF(VLOOKUP(CONCATENATE(A497, " Blueprint"),'Filtered Blueprints'!T$3:U5963, 2, FALSE) &gt;= C497, "Surplus ✔️", "Shortage ❌"), "Shortage ❌"))</f>
        <v/>
      </c>
      <c r="G497" s="29" t="str">
        <f t="array" ref="G497">IF(ISBLANK(A497), "", IF(ISERROR(MATCH(INDEX('Filtered Blueprints'!S$3:T5963, MATCH(CONCATENATE(A497, " Blueprint"), 'Filtered Blueprints'!T$3:T5963, 0), 1), 'Filtered Blueprints'!M$3:M5963, 0)), "Catch ❌", "Catch ✔️ "))</f>
        <v/>
      </c>
      <c r="H497" s="21" t="str">
        <f t="array" ref="H497">IF(ISBLANK(A497), "", IF(ISERROR(MATCH(INDEX('Filtered Blueprints'!H$3:I5963, MATCH(CONCATENATE(A497, " Blueprint"), 'Filtered Blueprints'!I$3:I5963, 0), 1), 'Filtered Blueprints'!B$3:B5963, 0)), "Impass ❌", "Impass ✔️ "))</f>
        <v/>
      </c>
      <c r="I497" s="26"/>
      <c r="J497" s="27"/>
    </row>
    <row r="498">
      <c r="A498" s="17"/>
      <c r="B498" s="18" t="s">
        <v>165</v>
      </c>
      <c r="C498" s="18" t="s">
        <v>165</v>
      </c>
      <c r="D498" s="19" t="s">
        <v>165</v>
      </c>
      <c r="E498" s="20" t="s">
        <v>165</v>
      </c>
      <c r="F498" s="21" t="str">
        <f>IF(ISBLANK(A498), "", IFERROR(IF(VLOOKUP(CONCATENATE(A498, " Blueprint"),'Filtered Blueprints'!T$3:U5963, 2, FALSE) &gt;= C498, "Surplus ✔️", "Shortage ❌"), "Shortage ❌"))</f>
        <v/>
      </c>
      <c r="G498" s="29" t="str">
        <f t="array" ref="G498">IF(ISBLANK(A498), "", IF(ISERROR(MATCH(INDEX('Filtered Blueprints'!S$3:T5963, MATCH(CONCATENATE(A498, " Blueprint"), 'Filtered Blueprints'!T$3:T5963, 0), 1), 'Filtered Blueprints'!M$3:M5963, 0)), "Catch ❌", "Catch ✔️ "))</f>
        <v/>
      </c>
      <c r="H498" s="21" t="str">
        <f t="array" ref="H498">IF(ISBLANK(A498), "", IF(ISERROR(MATCH(INDEX('Filtered Blueprints'!H$3:I5963, MATCH(CONCATENATE(A498, " Blueprint"), 'Filtered Blueprints'!I$3:I5963, 0), 1), 'Filtered Blueprints'!B$3:B5963, 0)), "Impass ❌", "Impass ✔️ "))</f>
        <v/>
      </c>
      <c r="I498" s="26"/>
      <c r="J498" s="27"/>
    </row>
    <row r="499">
      <c r="A499" s="17"/>
      <c r="B499" s="18" t="s">
        <v>165</v>
      </c>
      <c r="C499" s="18" t="s">
        <v>165</v>
      </c>
      <c r="D499" s="19" t="s">
        <v>165</v>
      </c>
      <c r="E499" s="20" t="s">
        <v>165</v>
      </c>
      <c r="F499" s="21" t="str">
        <f>IF(ISBLANK(A499), "", IFERROR(IF(VLOOKUP(CONCATENATE(A499, " Blueprint"),'Filtered Blueprints'!T$3:U5963, 2, FALSE) &gt;= C499, "Surplus ✔️", "Shortage ❌"), "Shortage ❌"))</f>
        <v/>
      </c>
      <c r="G499" s="29" t="str">
        <f t="array" ref="G499">IF(ISBLANK(A499), "", IF(ISERROR(MATCH(INDEX('Filtered Blueprints'!S$3:T5963, MATCH(CONCATENATE(A499, " Blueprint"), 'Filtered Blueprints'!T$3:T5963, 0), 1), 'Filtered Blueprints'!M$3:M5963, 0)), "Catch ❌", "Catch ✔️ "))</f>
        <v/>
      </c>
      <c r="H499" s="21" t="str">
        <f t="array" ref="H499">IF(ISBLANK(A499), "", IF(ISERROR(MATCH(INDEX('Filtered Blueprints'!H$3:I5963, MATCH(CONCATENATE(A499, " Blueprint"), 'Filtered Blueprints'!I$3:I5963, 0), 1), 'Filtered Blueprints'!B$3:B5963, 0)), "Impass ❌", "Impass ✔️ "))</f>
        <v/>
      </c>
      <c r="I499" s="26"/>
      <c r="J499" s="27"/>
    </row>
    <row r="500">
      <c r="A500" s="17"/>
      <c r="B500" s="18" t="s">
        <v>165</v>
      </c>
      <c r="C500" s="18" t="s">
        <v>165</v>
      </c>
      <c r="D500" s="19" t="s">
        <v>165</v>
      </c>
      <c r="E500" s="20" t="s">
        <v>165</v>
      </c>
      <c r="F500" s="21" t="str">
        <f>IF(ISBLANK(A500), "", IFERROR(IF(VLOOKUP(CONCATENATE(A500, " Blueprint"),'Filtered Blueprints'!T$3:U5963, 2, FALSE) &gt;= C500, "Surplus ✔️", "Shortage ❌"), "Shortage ❌"))</f>
        <v/>
      </c>
      <c r="G500" s="29" t="str">
        <f t="array" ref="G500">IF(ISBLANK(A500), "", IF(ISERROR(MATCH(INDEX('Filtered Blueprints'!S$3:T5963, MATCH(CONCATENATE(A500, " Blueprint"), 'Filtered Blueprints'!T$3:T5963, 0), 1), 'Filtered Blueprints'!M$3:M5963, 0)), "Catch ❌", "Catch ✔️ "))</f>
        <v/>
      </c>
      <c r="H500" s="21" t="str">
        <f t="array" ref="H500">IF(ISBLANK(A500), "", IF(ISERROR(MATCH(INDEX('Filtered Blueprints'!H$3:I5963, MATCH(CONCATENATE(A500, " Blueprint"), 'Filtered Blueprints'!I$3:I5963, 0), 1), 'Filtered Blueprints'!B$3:B5963, 0)), "Impass ❌", "Impass ✔️ "))</f>
        <v/>
      </c>
      <c r="I500" s="26"/>
      <c r="J500" s="27"/>
    </row>
    <row r="501">
      <c r="A501" s="30"/>
      <c r="B501" s="31" t="s">
        <v>165</v>
      </c>
      <c r="C501" s="31" t="s">
        <v>165</v>
      </c>
      <c r="D501" s="32" t="s">
        <v>165</v>
      </c>
      <c r="E501" s="33" t="s">
        <v>165</v>
      </c>
      <c r="F501" s="34"/>
      <c r="G501" s="35"/>
      <c r="H501" s="34"/>
      <c r="I501" s="36"/>
      <c r="J501" s="37"/>
    </row>
    <row r="502">
      <c r="A502" s="30"/>
      <c r="B502" s="31" t="s">
        <v>165</v>
      </c>
      <c r="C502" s="31" t="s">
        <v>165</v>
      </c>
      <c r="D502" s="32" t="s">
        <v>165</v>
      </c>
      <c r="E502" s="33" t="s">
        <v>165</v>
      </c>
      <c r="F502" s="34"/>
      <c r="G502" s="35"/>
      <c r="H502" s="34"/>
      <c r="I502" s="36"/>
      <c r="J502" s="37"/>
    </row>
    <row r="503">
      <c r="A503" s="30"/>
      <c r="B503" s="31" t="s">
        <v>165</v>
      </c>
      <c r="C503" s="31" t="s">
        <v>165</v>
      </c>
      <c r="D503" s="32" t="s">
        <v>165</v>
      </c>
      <c r="E503" s="33" t="s">
        <v>165</v>
      </c>
      <c r="F503" s="34"/>
      <c r="G503" s="35"/>
      <c r="H503" s="34"/>
      <c r="I503" s="36"/>
      <c r="J503" s="37"/>
    </row>
    <row r="504">
      <c r="A504" s="30"/>
      <c r="B504" s="31" t="s">
        <v>165</v>
      </c>
      <c r="C504" s="31" t="s">
        <v>165</v>
      </c>
      <c r="D504" s="32" t="s">
        <v>165</v>
      </c>
      <c r="E504" s="33" t="s">
        <v>165</v>
      </c>
      <c r="F504" s="34"/>
      <c r="G504" s="35"/>
      <c r="H504" s="34"/>
      <c r="I504" s="36"/>
      <c r="J504" s="37"/>
    </row>
    <row r="505">
      <c r="A505" s="30"/>
      <c r="B505" s="31" t="s">
        <v>165</v>
      </c>
      <c r="C505" s="31" t="s">
        <v>165</v>
      </c>
      <c r="D505" s="32" t="s">
        <v>165</v>
      </c>
      <c r="E505" s="33" t="s">
        <v>165</v>
      </c>
      <c r="F505" s="34"/>
      <c r="G505" s="35"/>
      <c r="H505" s="34"/>
      <c r="I505" s="36"/>
      <c r="J505" s="37"/>
    </row>
    <row r="506">
      <c r="A506" s="30"/>
      <c r="B506" s="31" t="s">
        <v>165</v>
      </c>
      <c r="C506" s="31" t="s">
        <v>165</v>
      </c>
      <c r="D506" s="32" t="s">
        <v>165</v>
      </c>
      <c r="E506" s="33" t="s">
        <v>165</v>
      </c>
      <c r="F506" s="34"/>
      <c r="G506" s="35"/>
      <c r="H506" s="34"/>
      <c r="I506" s="36"/>
      <c r="J506" s="37"/>
    </row>
    <row r="507">
      <c r="A507" s="30"/>
      <c r="B507" s="31" t="s">
        <v>165</v>
      </c>
      <c r="C507" s="31" t="s">
        <v>165</v>
      </c>
      <c r="D507" s="32" t="s">
        <v>165</v>
      </c>
      <c r="E507" s="33" t="s">
        <v>165</v>
      </c>
      <c r="F507" s="34"/>
      <c r="G507" s="35"/>
      <c r="H507" s="34"/>
      <c r="I507" s="36"/>
      <c r="J507" s="37"/>
    </row>
    <row r="508">
      <c r="A508" s="30"/>
      <c r="B508" s="31" t="s">
        <v>165</v>
      </c>
      <c r="C508" s="31" t="s">
        <v>165</v>
      </c>
      <c r="D508" s="32" t="s">
        <v>165</v>
      </c>
      <c r="E508" s="33" t="s">
        <v>165</v>
      </c>
      <c r="F508" s="34"/>
      <c r="G508" s="35"/>
      <c r="H508" s="34"/>
      <c r="I508" s="36"/>
      <c r="J508" s="37"/>
    </row>
    <row r="509">
      <c r="A509" s="30"/>
      <c r="B509" s="31" t="s">
        <v>165</v>
      </c>
      <c r="C509" s="31" t="s">
        <v>165</v>
      </c>
      <c r="D509" s="32" t="s">
        <v>165</v>
      </c>
      <c r="E509" s="33" t="s">
        <v>165</v>
      </c>
      <c r="F509" s="34"/>
      <c r="G509" s="35"/>
      <c r="H509" s="34"/>
      <c r="I509" s="36"/>
      <c r="J509" s="37"/>
    </row>
    <row r="510">
      <c r="A510" s="30"/>
      <c r="B510" s="31" t="s">
        <v>165</v>
      </c>
      <c r="C510" s="31" t="s">
        <v>165</v>
      </c>
      <c r="D510" s="32" t="s">
        <v>165</v>
      </c>
      <c r="E510" s="33" t="s">
        <v>165</v>
      </c>
      <c r="F510" s="34"/>
      <c r="G510" s="35"/>
      <c r="H510" s="34"/>
      <c r="I510" s="36"/>
      <c r="J510" s="37"/>
    </row>
    <row r="511">
      <c r="A511" s="30"/>
      <c r="B511" s="31" t="s">
        <v>165</v>
      </c>
      <c r="C511" s="31" t="s">
        <v>165</v>
      </c>
      <c r="D511" s="32" t="s">
        <v>165</v>
      </c>
      <c r="E511" s="33" t="s">
        <v>165</v>
      </c>
      <c r="F511" s="34"/>
      <c r="G511" s="35"/>
      <c r="H511" s="34"/>
      <c r="I511" s="36"/>
      <c r="J511" s="37"/>
    </row>
    <row r="512">
      <c r="A512" s="30"/>
      <c r="B512" s="31" t="s">
        <v>165</v>
      </c>
      <c r="C512" s="31" t="s">
        <v>165</v>
      </c>
      <c r="D512" s="32" t="s">
        <v>165</v>
      </c>
      <c r="E512" s="33" t="s">
        <v>165</v>
      </c>
      <c r="F512" s="34"/>
      <c r="G512" s="35"/>
      <c r="H512" s="34"/>
      <c r="I512" s="36"/>
      <c r="J512" s="37"/>
    </row>
    <row r="513">
      <c r="A513" s="30"/>
      <c r="B513" s="31" t="s">
        <v>165</v>
      </c>
      <c r="C513" s="31" t="s">
        <v>165</v>
      </c>
      <c r="D513" s="32" t="s">
        <v>165</v>
      </c>
      <c r="E513" s="33" t="s">
        <v>165</v>
      </c>
      <c r="F513" s="34"/>
      <c r="G513" s="35"/>
      <c r="H513" s="34"/>
      <c r="I513" s="36"/>
      <c r="J513" s="37"/>
    </row>
    <row r="514">
      <c r="A514" s="30"/>
      <c r="B514" s="31" t="s">
        <v>165</v>
      </c>
      <c r="C514" s="31" t="s">
        <v>165</v>
      </c>
      <c r="D514" s="32" t="s">
        <v>165</v>
      </c>
      <c r="E514" s="33" t="s">
        <v>165</v>
      </c>
      <c r="F514" s="34"/>
      <c r="G514" s="35"/>
      <c r="H514" s="34"/>
      <c r="I514" s="36"/>
      <c r="J514" s="37"/>
    </row>
    <row r="515">
      <c r="A515" s="30"/>
      <c r="B515" s="31" t="s">
        <v>165</v>
      </c>
      <c r="C515" s="31" t="s">
        <v>165</v>
      </c>
      <c r="D515" s="32" t="s">
        <v>165</v>
      </c>
      <c r="E515" s="33" t="s">
        <v>165</v>
      </c>
      <c r="F515" s="34"/>
      <c r="G515" s="35"/>
      <c r="H515" s="34"/>
      <c r="I515" s="36"/>
      <c r="J515" s="37"/>
    </row>
    <row r="516">
      <c r="A516" s="30"/>
      <c r="B516" s="31" t="s">
        <v>165</v>
      </c>
      <c r="C516" s="31" t="s">
        <v>165</v>
      </c>
      <c r="D516" s="32" t="s">
        <v>165</v>
      </c>
      <c r="E516" s="33" t="s">
        <v>165</v>
      </c>
      <c r="F516" s="34"/>
      <c r="G516" s="35"/>
      <c r="H516" s="34"/>
      <c r="I516" s="36"/>
      <c r="J516" s="37"/>
    </row>
    <row r="517">
      <c r="A517" s="30"/>
      <c r="B517" s="31" t="s">
        <v>165</v>
      </c>
      <c r="C517" s="31" t="s">
        <v>165</v>
      </c>
      <c r="D517" s="32" t="s">
        <v>165</v>
      </c>
      <c r="E517" s="33" t="s">
        <v>165</v>
      </c>
      <c r="F517" s="34"/>
      <c r="G517" s="35"/>
      <c r="H517" s="34"/>
      <c r="I517" s="36"/>
      <c r="J517" s="37"/>
    </row>
    <row r="518">
      <c r="A518" s="30"/>
      <c r="B518" s="31" t="s">
        <v>165</v>
      </c>
      <c r="C518" s="31" t="s">
        <v>165</v>
      </c>
      <c r="D518" s="32" t="s">
        <v>165</v>
      </c>
      <c r="E518" s="33" t="s">
        <v>165</v>
      </c>
      <c r="F518" s="34"/>
      <c r="G518" s="35"/>
      <c r="H518" s="34"/>
      <c r="I518" s="36"/>
      <c r="J518" s="37"/>
    </row>
    <row r="519">
      <c r="A519" s="30"/>
      <c r="B519" s="31" t="s">
        <v>165</v>
      </c>
      <c r="C519" s="31" t="s">
        <v>165</v>
      </c>
      <c r="D519" s="32" t="s">
        <v>165</v>
      </c>
      <c r="E519" s="33" t="s">
        <v>165</v>
      </c>
      <c r="F519" s="34"/>
      <c r="G519" s="35"/>
      <c r="H519" s="34"/>
      <c r="I519" s="36"/>
      <c r="J519" s="37"/>
    </row>
    <row r="520">
      <c r="A520" s="30"/>
      <c r="B520" s="31" t="s">
        <v>165</v>
      </c>
      <c r="C520" s="31" t="s">
        <v>165</v>
      </c>
      <c r="D520" s="32" t="s">
        <v>165</v>
      </c>
      <c r="E520" s="33" t="s">
        <v>165</v>
      </c>
      <c r="F520" s="34"/>
      <c r="G520" s="35"/>
      <c r="H520" s="34"/>
      <c r="I520" s="36"/>
      <c r="J520" s="37"/>
    </row>
    <row r="521">
      <c r="A521" s="30"/>
      <c r="B521" s="31" t="s">
        <v>165</v>
      </c>
      <c r="C521" s="31" t="s">
        <v>165</v>
      </c>
      <c r="D521" s="32" t="s">
        <v>165</v>
      </c>
      <c r="E521" s="33" t="s">
        <v>165</v>
      </c>
      <c r="F521" s="34"/>
      <c r="G521" s="35"/>
      <c r="H521" s="34"/>
      <c r="I521" s="36"/>
      <c r="J521" s="37"/>
    </row>
    <row r="522">
      <c r="A522" s="30"/>
      <c r="B522" s="31" t="s">
        <v>165</v>
      </c>
      <c r="C522" s="31" t="s">
        <v>165</v>
      </c>
      <c r="D522" s="32" t="s">
        <v>165</v>
      </c>
      <c r="E522" s="33" t="s">
        <v>165</v>
      </c>
      <c r="F522" s="34"/>
      <c r="G522" s="35"/>
      <c r="H522" s="34"/>
      <c r="I522" s="36"/>
      <c r="J522" s="37"/>
    </row>
    <row r="523">
      <c r="A523" s="30"/>
      <c r="B523" s="31" t="s">
        <v>165</v>
      </c>
      <c r="C523" s="31" t="s">
        <v>165</v>
      </c>
      <c r="D523" s="32" t="s">
        <v>165</v>
      </c>
      <c r="E523" s="33" t="s">
        <v>165</v>
      </c>
      <c r="F523" s="34"/>
      <c r="G523" s="35"/>
      <c r="H523" s="34"/>
      <c r="I523" s="36"/>
      <c r="J523" s="37"/>
    </row>
    <row r="524">
      <c r="A524" s="30"/>
      <c r="B524" s="31" t="s">
        <v>165</v>
      </c>
      <c r="C524" s="31" t="s">
        <v>165</v>
      </c>
      <c r="D524" s="32" t="s">
        <v>165</v>
      </c>
      <c r="E524" s="33" t="s">
        <v>165</v>
      </c>
      <c r="F524" s="34"/>
      <c r="G524" s="35"/>
      <c r="H524" s="34"/>
      <c r="I524" s="36"/>
      <c r="J524" s="37"/>
    </row>
    <row r="525">
      <c r="A525" s="30"/>
      <c r="B525" s="31" t="s">
        <v>165</v>
      </c>
      <c r="C525" s="31" t="s">
        <v>165</v>
      </c>
      <c r="D525" s="32" t="s">
        <v>165</v>
      </c>
      <c r="E525" s="33" t="s">
        <v>165</v>
      </c>
      <c r="F525" s="34"/>
      <c r="G525" s="35"/>
      <c r="H525" s="34"/>
      <c r="I525" s="36"/>
      <c r="J525" s="37"/>
    </row>
    <row r="526">
      <c r="A526" s="30"/>
      <c r="B526" s="31" t="s">
        <v>165</v>
      </c>
      <c r="C526" s="31" t="s">
        <v>165</v>
      </c>
      <c r="D526" s="32" t="s">
        <v>165</v>
      </c>
      <c r="E526" s="33" t="s">
        <v>165</v>
      </c>
      <c r="F526" s="34"/>
      <c r="G526" s="35"/>
      <c r="H526" s="34"/>
      <c r="I526" s="36"/>
      <c r="J526" s="37"/>
    </row>
    <row r="527">
      <c r="A527" s="30"/>
      <c r="B527" s="31" t="s">
        <v>165</v>
      </c>
      <c r="C527" s="31" t="s">
        <v>165</v>
      </c>
      <c r="D527" s="32" t="s">
        <v>165</v>
      </c>
      <c r="E527" s="33" t="s">
        <v>165</v>
      </c>
      <c r="F527" s="34"/>
      <c r="G527" s="35"/>
      <c r="H527" s="34"/>
      <c r="I527" s="36"/>
      <c r="J527" s="37"/>
    </row>
    <row r="528">
      <c r="A528" s="30"/>
      <c r="B528" s="31" t="s">
        <v>165</v>
      </c>
      <c r="C528" s="31" t="s">
        <v>165</v>
      </c>
      <c r="D528" s="32" t="s">
        <v>165</v>
      </c>
      <c r="E528" s="33" t="s">
        <v>165</v>
      </c>
      <c r="F528" s="34"/>
      <c r="G528" s="35"/>
      <c r="H528" s="34"/>
      <c r="I528" s="36"/>
      <c r="J528" s="37"/>
    </row>
    <row r="529">
      <c r="A529" s="30"/>
      <c r="B529" s="31" t="s">
        <v>165</v>
      </c>
      <c r="C529" s="31" t="s">
        <v>165</v>
      </c>
      <c r="D529" s="32" t="s">
        <v>165</v>
      </c>
      <c r="E529" s="33" t="s">
        <v>165</v>
      </c>
      <c r="F529" s="34"/>
      <c r="G529" s="35"/>
      <c r="H529" s="34"/>
      <c r="I529" s="36"/>
      <c r="J529" s="37"/>
    </row>
    <row r="530">
      <c r="A530" s="30"/>
      <c r="B530" s="31" t="s">
        <v>165</v>
      </c>
      <c r="C530" s="31" t="s">
        <v>165</v>
      </c>
      <c r="D530" s="32" t="s">
        <v>165</v>
      </c>
      <c r="E530" s="33" t="s">
        <v>165</v>
      </c>
      <c r="F530" s="34"/>
      <c r="G530" s="35"/>
      <c r="H530" s="34"/>
      <c r="I530" s="36"/>
      <c r="J530" s="37"/>
    </row>
    <row r="531">
      <c r="A531" s="30"/>
      <c r="B531" s="31" t="s">
        <v>165</v>
      </c>
      <c r="C531" s="31" t="s">
        <v>165</v>
      </c>
      <c r="D531" s="32" t="s">
        <v>165</v>
      </c>
      <c r="E531" s="33" t="s">
        <v>165</v>
      </c>
      <c r="F531" s="34"/>
      <c r="G531" s="35"/>
      <c r="H531" s="34"/>
      <c r="I531" s="36"/>
      <c r="J531" s="37"/>
    </row>
    <row r="532">
      <c r="A532" s="30"/>
      <c r="B532" s="31" t="s">
        <v>165</v>
      </c>
      <c r="C532" s="31" t="s">
        <v>165</v>
      </c>
      <c r="D532" s="32" t="s">
        <v>165</v>
      </c>
      <c r="E532" s="33" t="s">
        <v>165</v>
      </c>
      <c r="F532" s="34"/>
      <c r="G532" s="35"/>
      <c r="H532" s="34"/>
      <c r="I532" s="36"/>
      <c r="J532" s="37"/>
    </row>
    <row r="533">
      <c r="A533" s="30"/>
      <c r="B533" s="31" t="s">
        <v>165</v>
      </c>
      <c r="C533" s="31" t="s">
        <v>165</v>
      </c>
      <c r="D533" s="32" t="s">
        <v>165</v>
      </c>
      <c r="E533" s="33" t="s">
        <v>165</v>
      </c>
      <c r="F533" s="34"/>
      <c r="G533" s="35"/>
      <c r="H533" s="34"/>
      <c r="I533" s="36"/>
      <c r="J533" s="37"/>
    </row>
    <row r="534">
      <c r="A534" s="30"/>
      <c r="B534" s="31" t="s">
        <v>165</v>
      </c>
      <c r="C534" s="31" t="s">
        <v>165</v>
      </c>
      <c r="D534" s="32" t="s">
        <v>165</v>
      </c>
      <c r="E534" s="33" t="s">
        <v>165</v>
      </c>
      <c r="F534" s="34"/>
      <c r="G534" s="35"/>
      <c r="H534" s="34"/>
      <c r="I534" s="36"/>
      <c r="J534" s="37"/>
    </row>
    <row r="535">
      <c r="A535" s="30"/>
      <c r="B535" s="31" t="s">
        <v>165</v>
      </c>
      <c r="C535" s="31" t="s">
        <v>165</v>
      </c>
      <c r="D535" s="32" t="s">
        <v>165</v>
      </c>
      <c r="E535" s="33" t="s">
        <v>165</v>
      </c>
      <c r="F535" s="34"/>
      <c r="G535" s="35"/>
      <c r="H535" s="34"/>
      <c r="I535" s="36"/>
      <c r="J535" s="37"/>
    </row>
    <row r="536">
      <c r="A536" s="30"/>
      <c r="B536" s="31" t="s">
        <v>165</v>
      </c>
      <c r="C536" s="31" t="s">
        <v>165</v>
      </c>
      <c r="D536" s="32" t="s">
        <v>165</v>
      </c>
      <c r="E536" s="33" t="s">
        <v>165</v>
      </c>
      <c r="F536" s="34"/>
      <c r="G536" s="35"/>
      <c r="H536" s="34"/>
      <c r="I536" s="36"/>
      <c r="J536" s="37"/>
    </row>
    <row r="537">
      <c r="A537" s="30"/>
      <c r="B537" s="31" t="s">
        <v>165</v>
      </c>
      <c r="C537" s="31" t="s">
        <v>165</v>
      </c>
      <c r="D537" s="32" t="s">
        <v>165</v>
      </c>
      <c r="E537" s="33" t="s">
        <v>165</v>
      </c>
      <c r="F537" s="34"/>
      <c r="G537" s="35"/>
      <c r="H537" s="34"/>
      <c r="I537" s="36"/>
      <c r="J537" s="37"/>
    </row>
    <row r="538">
      <c r="A538" s="30"/>
      <c r="B538" s="31" t="s">
        <v>165</v>
      </c>
      <c r="C538" s="31" t="s">
        <v>165</v>
      </c>
      <c r="D538" s="32" t="s">
        <v>165</v>
      </c>
      <c r="E538" s="33" t="s">
        <v>165</v>
      </c>
      <c r="F538" s="34"/>
      <c r="G538" s="35"/>
      <c r="H538" s="34"/>
      <c r="I538" s="36"/>
      <c r="J538" s="37"/>
    </row>
    <row r="539">
      <c r="A539" s="30"/>
      <c r="B539" s="31" t="s">
        <v>165</v>
      </c>
      <c r="C539" s="31" t="s">
        <v>165</v>
      </c>
      <c r="D539" s="32" t="s">
        <v>165</v>
      </c>
      <c r="E539" s="33" t="s">
        <v>165</v>
      </c>
      <c r="F539" s="34"/>
      <c r="G539" s="35"/>
      <c r="H539" s="34"/>
      <c r="I539" s="36"/>
      <c r="J539" s="37"/>
    </row>
    <row r="540">
      <c r="A540" s="30"/>
      <c r="B540" s="31" t="s">
        <v>165</v>
      </c>
      <c r="C540" s="31" t="s">
        <v>165</v>
      </c>
      <c r="D540" s="32" t="s">
        <v>165</v>
      </c>
      <c r="E540" s="33" t="s">
        <v>165</v>
      </c>
      <c r="F540" s="34"/>
      <c r="G540" s="35"/>
      <c r="H540" s="34"/>
      <c r="I540" s="36"/>
      <c r="J540" s="37"/>
    </row>
    <row r="541">
      <c r="A541" s="30"/>
      <c r="B541" s="31" t="s">
        <v>165</v>
      </c>
      <c r="C541" s="31" t="s">
        <v>165</v>
      </c>
      <c r="D541" s="32" t="s">
        <v>165</v>
      </c>
      <c r="E541" s="33" t="s">
        <v>165</v>
      </c>
      <c r="F541" s="34"/>
      <c r="G541" s="35"/>
      <c r="H541" s="34"/>
      <c r="I541" s="36"/>
      <c r="J541" s="37"/>
    </row>
    <row r="542">
      <c r="A542" s="30"/>
      <c r="B542" s="31" t="s">
        <v>165</v>
      </c>
      <c r="C542" s="31" t="s">
        <v>165</v>
      </c>
      <c r="D542" s="32" t="s">
        <v>165</v>
      </c>
      <c r="E542" s="33" t="s">
        <v>165</v>
      </c>
      <c r="F542" s="34"/>
      <c r="G542" s="35"/>
      <c r="H542" s="34"/>
      <c r="I542" s="36"/>
      <c r="J542" s="37"/>
    </row>
    <row r="543">
      <c r="A543" s="30"/>
      <c r="B543" s="31" t="s">
        <v>165</v>
      </c>
      <c r="C543" s="31" t="s">
        <v>165</v>
      </c>
      <c r="D543" s="32" t="s">
        <v>165</v>
      </c>
      <c r="E543" s="33" t="s">
        <v>165</v>
      </c>
      <c r="F543" s="34"/>
      <c r="G543" s="35"/>
      <c r="H543" s="34"/>
      <c r="I543" s="36"/>
      <c r="J543" s="37"/>
    </row>
    <row r="544">
      <c r="A544" s="30"/>
      <c r="B544" s="31" t="s">
        <v>165</v>
      </c>
      <c r="C544" s="31" t="s">
        <v>165</v>
      </c>
      <c r="D544" s="32" t="s">
        <v>165</v>
      </c>
      <c r="E544" s="33" t="s">
        <v>165</v>
      </c>
      <c r="F544" s="34"/>
      <c r="G544" s="35"/>
      <c r="H544" s="34"/>
      <c r="I544" s="36"/>
      <c r="J544" s="37"/>
    </row>
    <row r="545">
      <c r="A545" s="30"/>
      <c r="B545" s="31" t="s">
        <v>165</v>
      </c>
      <c r="C545" s="31" t="s">
        <v>165</v>
      </c>
      <c r="D545" s="32" t="s">
        <v>165</v>
      </c>
      <c r="E545" s="33" t="s">
        <v>165</v>
      </c>
      <c r="F545" s="34"/>
      <c r="G545" s="35"/>
      <c r="H545" s="34"/>
      <c r="I545" s="36"/>
      <c r="J545" s="37"/>
    </row>
    <row r="546">
      <c r="A546" s="30"/>
      <c r="B546" s="31" t="s">
        <v>165</v>
      </c>
      <c r="C546" s="31" t="s">
        <v>165</v>
      </c>
      <c r="D546" s="32" t="s">
        <v>165</v>
      </c>
      <c r="E546" s="33" t="s">
        <v>165</v>
      </c>
      <c r="F546" s="34"/>
      <c r="G546" s="35"/>
      <c r="H546" s="34"/>
      <c r="I546" s="36"/>
      <c r="J546" s="37"/>
    </row>
    <row r="547">
      <c r="A547" s="30"/>
      <c r="B547" s="31" t="s">
        <v>165</v>
      </c>
      <c r="C547" s="31" t="s">
        <v>165</v>
      </c>
      <c r="D547" s="32" t="s">
        <v>165</v>
      </c>
      <c r="E547" s="33" t="s">
        <v>165</v>
      </c>
      <c r="F547" s="34"/>
      <c r="G547" s="35"/>
      <c r="H547" s="34"/>
      <c r="I547" s="36"/>
      <c r="J547" s="37"/>
    </row>
    <row r="548">
      <c r="A548" s="30"/>
      <c r="B548" s="31" t="s">
        <v>165</v>
      </c>
      <c r="C548" s="31" t="s">
        <v>165</v>
      </c>
      <c r="D548" s="32" t="s">
        <v>165</v>
      </c>
      <c r="E548" s="33" t="s">
        <v>165</v>
      </c>
      <c r="F548" s="34"/>
      <c r="G548" s="35"/>
      <c r="H548" s="34"/>
      <c r="I548" s="36"/>
      <c r="J548" s="37"/>
    </row>
    <row r="549">
      <c r="A549" s="30"/>
      <c r="B549" s="31" t="s">
        <v>165</v>
      </c>
      <c r="C549" s="31" t="s">
        <v>165</v>
      </c>
      <c r="D549" s="32" t="s">
        <v>165</v>
      </c>
      <c r="E549" s="33" t="s">
        <v>165</v>
      </c>
      <c r="F549" s="34"/>
      <c r="G549" s="35"/>
      <c r="H549" s="34"/>
      <c r="I549" s="36"/>
      <c r="J549" s="37"/>
    </row>
    <row r="550">
      <c r="A550" s="30"/>
      <c r="B550" s="31" t="s">
        <v>165</v>
      </c>
      <c r="C550" s="31" t="s">
        <v>165</v>
      </c>
      <c r="D550" s="32" t="s">
        <v>165</v>
      </c>
      <c r="E550" s="33" t="s">
        <v>165</v>
      </c>
      <c r="F550" s="34"/>
      <c r="G550" s="35"/>
      <c r="H550" s="34"/>
      <c r="I550" s="36"/>
      <c r="J550" s="37"/>
    </row>
    <row r="551">
      <c r="A551" s="30"/>
      <c r="B551" s="31" t="s">
        <v>165</v>
      </c>
      <c r="C551" s="31" t="s">
        <v>165</v>
      </c>
      <c r="D551" s="32" t="s">
        <v>165</v>
      </c>
      <c r="E551" s="33" t="s">
        <v>165</v>
      </c>
      <c r="F551" s="34"/>
      <c r="G551" s="35"/>
      <c r="H551" s="34"/>
      <c r="I551" s="36"/>
      <c r="J551" s="37"/>
    </row>
    <row r="552">
      <c r="A552" s="30"/>
      <c r="B552" s="31" t="s">
        <v>165</v>
      </c>
      <c r="C552" s="31" t="s">
        <v>165</v>
      </c>
      <c r="D552" s="32" t="s">
        <v>165</v>
      </c>
      <c r="E552" s="33" t="s">
        <v>165</v>
      </c>
      <c r="F552" s="34"/>
      <c r="G552" s="35"/>
      <c r="H552" s="34"/>
      <c r="I552" s="36"/>
      <c r="J552" s="37"/>
    </row>
    <row r="553">
      <c r="A553" s="30"/>
      <c r="B553" s="31" t="s">
        <v>165</v>
      </c>
      <c r="C553" s="31" t="s">
        <v>165</v>
      </c>
      <c r="D553" s="32" t="s">
        <v>165</v>
      </c>
      <c r="E553" s="33" t="s">
        <v>165</v>
      </c>
      <c r="F553" s="34"/>
      <c r="G553" s="35"/>
      <c r="H553" s="34"/>
      <c r="I553" s="36"/>
      <c r="J553" s="37"/>
    </row>
    <row r="554">
      <c r="A554" s="30"/>
      <c r="B554" s="31" t="s">
        <v>165</v>
      </c>
      <c r="C554" s="31" t="s">
        <v>165</v>
      </c>
      <c r="D554" s="32" t="s">
        <v>165</v>
      </c>
      <c r="E554" s="33" t="s">
        <v>165</v>
      </c>
      <c r="F554" s="34"/>
      <c r="G554" s="35"/>
      <c r="H554" s="34"/>
      <c r="I554" s="36"/>
      <c r="J554" s="37"/>
    </row>
    <row r="555">
      <c r="A555" s="30"/>
      <c r="B555" s="31" t="s">
        <v>165</v>
      </c>
      <c r="C555" s="31" t="s">
        <v>165</v>
      </c>
      <c r="D555" s="32" t="s">
        <v>165</v>
      </c>
      <c r="E555" s="33" t="s">
        <v>165</v>
      </c>
      <c r="F555" s="34"/>
      <c r="G555" s="35"/>
      <c r="H555" s="34"/>
      <c r="I555" s="36"/>
      <c r="J555" s="37"/>
    </row>
    <row r="556">
      <c r="A556" s="30"/>
      <c r="B556" s="31" t="s">
        <v>165</v>
      </c>
      <c r="C556" s="31" t="s">
        <v>165</v>
      </c>
      <c r="D556" s="32" t="s">
        <v>165</v>
      </c>
      <c r="E556" s="33" t="s">
        <v>165</v>
      </c>
      <c r="F556" s="34"/>
      <c r="G556" s="35"/>
      <c r="H556" s="34"/>
      <c r="I556" s="36"/>
      <c r="J556" s="37"/>
    </row>
    <row r="557">
      <c r="A557" s="30"/>
      <c r="B557" s="31" t="s">
        <v>165</v>
      </c>
      <c r="C557" s="31" t="s">
        <v>165</v>
      </c>
      <c r="D557" s="32" t="s">
        <v>165</v>
      </c>
      <c r="E557" s="33" t="s">
        <v>165</v>
      </c>
      <c r="F557" s="34"/>
      <c r="G557" s="35"/>
      <c r="H557" s="34"/>
      <c r="I557" s="36"/>
      <c r="J557" s="37"/>
    </row>
    <row r="558">
      <c r="A558" s="30"/>
      <c r="B558" s="31" t="s">
        <v>165</v>
      </c>
      <c r="C558" s="31" t="s">
        <v>165</v>
      </c>
      <c r="D558" s="32" t="s">
        <v>165</v>
      </c>
      <c r="E558" s="33" t="s">
        <v>165</v>
      </c>
      <c r="F558" s="34"/>
      <c r="G558" s="35"/>
      <c r="H558" s="34"/>
      <c r="I558" s="36"/>
      <c r="J558" s="37"/>
    </row>
    <row r="559">
      <c r="A559" s="30"/>
      <c r="B559" s="31" t="s">
        <v>165</v>
      </c>
      <c r="C559" s="31" t="s">
        <v>165</v>
      </c>
      <c r="D559" s="32" t="s">
        <v>165</v>
      </c>
      <c r="E559" s="33" t="s">
        <v>165</v>
      </c>
      <c r="F559" s="34"/>
      <c r="G559" s="35"/>
      <c r="H559" s="34"/>
      <c r="I559" s="36"/>
      <c r="J559" s="37"/>
    </row>
    <row r="560">
      <c r="A560" s="30"/>
      <c r="B560" s="31" t="s">
        <v>165</v>
      </c>
      <c r="C560" s="31" t="s">
        <v>165</v>
      </c>
      <c r="D560" s="32" t="s">
        <v>165</v>
      </c>
      <c r="E560" s="33" t="s">
        <v>165</v>
      </c>
      <c r="F560" s="34"/>
      <c r="G560" s="35"/>
      <c r="H560" s="34"/>
      <c r="I560" s="36"/>
      <c r="J560" s="37"/>
    </row>
    <row r="561">
      <c r="A561" s="30"/>
      <c r="B561" s="31" t="s">
        <v>165</v>
      </c>
      <c r="C561" s="31" t="s">
        <v>165</v>
      </c>
      <c r="D561" s="32" t="s">
        <v>165</v>
      </c>
      <c r="E561" s="33" t="s">
        <v>165</v>
      </c>
      <c r="F561" s="34"/>
      <c r="G561" s="35"/>
      <c r="H561" s="34"/>
      <c r="I561" s="36"/>
      <c r="J561" s="37"/>
    </row>
    <row r="562">
      <c r="A562" s="30"/>
      <c r="B562" s="31" t="s">
        <v>165</v>
      </c>
      <c r="C562" s="31" t="s">
        <v>165</v>
      </c>
      <c r="D562" s="32" t="s">
        <v>165</v>
      </c>
      <c r="E562" s="33" t="s">
        <v>165</v>
      </c>
      <c r="F562" s="34"/>
      <c r="G562" s="35"/>
      <c r="H562" s="34"/>
      <c r="I562" s="36"/>
      <c r="J562" s="37"/>
    </row>
    <row r="563">
      <c r="A563" s="30"/>
      <c r="B563" s="31" t="s">
        <v>165</v>
      </c>
      <c r="C563" s="31" t="s">
        <v>165</v>
      </c>
      <c r="D563" s="32" t="s">
        <v>165</v>
      </c>
      <c r="E563" s="33" t="s">
        <v>165</v>
      </c>
      <c r="F563" s="34"/>
      <c r="G563" s="35"/>
      <c r="H563" s="34"/>
      <c r="I563" s="36"/>
      <c r="J563" s="37"/>
    </row>
    <row r="564">
      <c r="A564" s="30"/>
      <c r="B564" s="31" t="s">
        <v>165</v>
      </c>
      <c r="C564" s="31" t="s">
        <v>165</v>
      </c>
      <c r="D564" s="32" t="s">
        <v>165</v>
      </c>
      <c r="E564" s="33" t="s">
        <v>165</v>
      </c>
      <c r="F564" s="34"/>
      <c r="G564" s="35"/>
      <c r="H564" s="34"/>
      <c r="I564" s="36"/>
      <c r="J564" s="37"/>
    </row>
    <row r="565">
      <c r="A565" s="30"/>
      <c r="B565" s="31" t="s">
        <v>165</v>
      </c>
      <c r="C565" s="31" t="s">
        <v>165</v>
      </c>
      <c r="D565" s="32" t="s">
        <v>165</v>
      </c>
      <c r="E565" s="33" t="s">
        <v>165</v>
      </c>
      <c r="F565" s="34"/>
      <c r="G565" s="35"/>
      <c r="H565" s="34"/>
      <c r="I565" s="36"/>
      <c r="J565" s="37"/>
    </row>
    <row r="566">
      <c r="A566" s="30"/>
      <c r="B566" s="31" t="s">
        <v>165</v>
      </c>
      <c r="C566" s="31" t="s">
        <v>165</v>
      </c>
      <c r="D566" s="32" t="s">
        <v>165</v>
      </c>
      <c r="E566" s="33" t="s">
        <v>165</v>
      </c>
      <c r="F566" s="34"/>
      <c r="G566" s="35"/>
      <c r="H566" s="34"/>
      <c r="I566" s="36"/>
      <c r="J566" s="37"/>
    </row>
    <row r="567">
      <c r="A567" s="30"/>
      <c r="B567" s="31" t="s">
        <v>165</v>
      </c>
      <c r="C567" s="31" t="s">
        <v>165</v>
      </c>
      <c r="D567" s="32" t="s">
        <v>165</v>
      </c>
      <c r="E567" s="33" t="s">
        <v>165</v>
      </c>
      <c r="F567" s="34"/>
      <c r="G567" s="35"/>
      <c r="H567" s="34"/>
      <c r="I567" s="36"/>
      <c r="J567" s="37"/>
    </row>
    <row r="568">
      <c r="A568" s="30"/>
      <c r="B568" s="31" t="s">
        <v>165</v>
      </c>
      <c r="C568" s="31" t="s">
        <v>165</v>
      </c>
      <c r="D568" s="32" t="s">
        <v>165</v>
      </c>
      <c r="E568" s="33" t="s">
        <v>165</v>
      </c>
      <c r="F568" s="34"/>
      <c r="G568" s="35"/>
      <c r="H568" s="34"/>
      <c r="I568" s="36"/>
      <c r="J568" s="37"/>
    </row>
    <row r="569">
      <c r="A569" s="30"/>
      <c r="B569" s="31" t="s">
        <v>165</v>
      </c>
      <c r="C569" s="31" t="s">
        <v>165</v>
      </c>
      <c r="D569" s="32" t="s">
        <v>165</v>
      </c>
      <c r="E569" s="33" t="s">
        <v>165</v>
      </c>
      <c r="F569" s="34"/>
      <c r="G569" s="35"/>
      <c r="H569" s="34"/>
      <c r="I569" s="36"/>
      <c r="J569" s="37"/>
    </row>
    <row r="570">
      <c r="A570" s="30"/>
      <c r="B570" s="31" t="s">
        <v>165</v>
      </c>
      <c r="C570" s="31" t="s">
        <v>165</v>
      </c>
      <c r="D570" s="32" t="s">
        <v>165</v>
      </c>
      <c r="E570" s="33" t="s">
        <v>165</v>
      </c>
      <c r="F570" s="34"/>
      <c r="G570" s="35"/>
      <c r="H570" s="34"/>
      <c r="I570" s="36"/>
      <c r="J570" s="37"/>
    </row>
    <row r="571">
      <c r="A571" s="30"/>
      <c r="B571" s="31" t="s">
        <v>165</v>
      </c>
      <c r="C571" s="31" t="s">
        <v>165</v>
      </c>
      <c r="D571" s="32" t="s">
        <v>165</v>
      </c>
      <c r="E571" s="33" t="s">
        <v>165</v>
      </c>
      <c r="F571" s="34"/>
      <c r="G571" s="35"/>
      <c r="H571" s="34"/>
      <c r="I571" s="36"/>
      <c r="J571" s="37"/>
    </row>
    <row r="572">
      <c r="A572" s="30"/>
      <c r="B572" s="31" t="s">
        <v>165</v>
      </c>
      <c r="C572" s="31" t="s">
        <v>165</v>
      </c>
      <c r="D572" s="32" t="s">
        <v>165</v>
      </c>
      <c r="E572" s="33" t="s">
        <v>165</v>
      </c>
      <c r="F572" s="34"/>
      <c r="G572" s="35"/>
      <c r="H572" s="34"/>
      <c r="I572" s="36"/>
      <c r="J572" s="37"/>
    </row>
    <row r="573">
      <c r="A573" s="30"/>
      <c r="B573" s="31" t="s">
        <v>165</v>
      </c>
      <c r="C573" s="31" t="s">
        <v>165</v>
      </c>
      <c r="D573" s="32" t="s">
        <v>165</v>
      </c>
      <c r="E573" s="33" t="s">
        <v>165</v>
      </c>
      <c r="F573" s="34"/>
      <c r="G573" s="35"/>
      <c r="H573" s="34"/>
      <c r="I573" s="36"/>
      <c r="J573" s="37"/>
    </row>
    <row r="574">
      <c r="A574" s="30"/>
      <c r="B574" s="31" t="s">
        <v>165</v>
      </c>
      <c r="C574" s="31" t="s">
        <v>165</v>
      </c>
      <c r="D574" s="32" t="s">
        <v>165</v>
      </c>
      <c r="E574" s="33" t="s">
        <v>165</v>
      </c>
      <c r="F574" s="34"/>
      <c r="G574" s="35"/>
      <c r="H574" s="34"/>
      <c r="I574" s="36"/>
      <c r="J574" s="37"/>
    </row>
    <row r="575">
      <c r="A575" s="30"/>
      <c r="B575" s="31" t="s">
        <v>165</v>
      </c>
      <c r="C575" s="31" t="s">
        <v>165</v>
      </c>
      <c r="D575" s="32" t="s">
        <v>165</v>
      </c>
      <c r="E575" s="33" t="s">
        <v>165</v>
      </c>
      <c r="F575" s="34"/>
      <c r="G575" s="35"/>
      <c r="H575" s="34"/>
      <c r="I575" s="36"/>
      <c r="J575" s="37"/>
    </row>
    <row r="576">
      <c r="A576" s="30"/>
      <c r="B576" s="31" t="s">
        <v>165</v>
      </c>
      <c r="C576" s="31" t="s">
        <v>165</v>
      </c>
      <c r="D576" s="32" t="s">
        <v>165</v>
      </c>
      <c r="E576" s="33" t="s">
        <v>165</v>
      </c>
      <c r="F576" s="34"/>
      <c r="G576" s="35"/>
      <c r="H576" s="34"/>
      <c r="I576" s="36"/>
      <c r="J576" s="37"/>
    </row>
    <row r="577">
      <c r="A577" s="30"/>
      <c r="B577" s="31" t="s">
        <v>165</v>
      </c>
      <c r="C577" s="31" t="s">
        <v>165</v>
      </c>
      <c r="D577" s="32" t="s">
        <v>165</v>
      </c>
      <c r="E577" s="33" t="s">
        <v>165</v>
      </c>
      <c r="F577" s="34"/>
      <c r="G577" s="35"/>
      <c r="H577" s="34"/>
      <c r="I577" s="36"/>
      <c r="J577" s="37"/>
    </row>
    <row r="578">
      <c r="A578" s="30"/>
      <c r="B578" s="31" t="s">
        <v>165</v>
      </c>
      <c r="C578" s="31" t="s">
        <v>165</v>
      </c>
      <c r="D578" s="32" t="s">
        <v>165</v>
      </c>
      <c r="E578" s="33" t="s">
        <v>165</v>
      </c>
      <c r="F578" s="34"/>
      <c r="G578" s="35"/>
      <c r="H578" s="34"/>
      <c r="I578" s="36"/>
      <c r="J578" s="37"/>
    </row>
    <row r="579">
      <c r="A579" s="30"/>
      <c r="B579" s="31" t="s">
        <v>165</v>
      </c>
      <c r="C579" s="31" t="s">
        <v>165</v>
      </c>
      <c r="D579" s="32" t="s">
        <v>165</v>
      </c>
      <c r="E579" s="33" t="s">
        <v>165</v>
      </c>
      <c r="F579" s="34"/>
      <c r="G579" s="35"/>
      <c r="H579" s="34"/>
      <c r="I579" s="36"/>
      <c r="J579" s="37"/>
    </row>
    <row r="580">
      <c r="A580" s="30"/>
      <c r="B580" s="31" t="s">
        <v>165</v>
      </c>
      <c r="C580" s="31" t="s">
        <v>165</v>
      </c>
      <c r="D580" s="32" t="s">
        <v>165</v>
      </c>
      <c r="E580" s="33" t="s">
        <v>165</v>
      </c>
      <c r="F580" s="34"/>
      <c r="G580" s="35"/>
      <c r="H580" s="34"/>
      <c r="I580" s="36"/>
      <c r="J580" s="37"/>
    </row>
    <row r="581">
      <c r="A581" s="30"/>
      <c r="B581" s="31" t="s">
        <v>165</v>
      </c>
      <c r="C581" s="31" t="s">
        <v>165</v>
      </c>
      <c r="D581" s="32" t="s">
        <v>165</v>
      </c>
      <c r="E581" s="33" t="s">
        <v>165</v>
      </c>
      <c r="F581" s="34"/>
      <c r="G581" s="35"/>
      <c r="H581" s="34"/>
      <c r="I581" s="36"/>
      <c r="J581" s="37"/>
    </row>
    <row r="582">
      <c r="A582" s="30"/>
      <c r="B582" s="31" t="s">
        <v>165</v>
      </c>
      <c r="C582" s="31" t="s">
        <v>165</v>
      </c>
      <c r="D582" s="32" t="s">
        <v>165</v>
      </c>
      <c r="E582" s="33" t="s">
        <v>165</v>
      </c>
      <c r="F582" s="34"/>
      <c r="G582" s="35"/>
      <c r="H582" s="34"/>
      <c r="I582" s="36"/>
      <c r="J582" s="37"/>
    </row>
    <row r="583">
      <c r="A583" s="30"/>
      <c r="B583" s="31" t="s">
        <v>165</v>
      </c>
      <c r="C583" s="31" t="s">
        <v>165</v>
      </c>
      <c r="D583" s="32" t="s">
        <v>165</v>
      </c>
      <c r="E583" s="33" t="s">
        <v>165</v>
      </c>
      <c r="F583" s="34"/>
      <c r="G583" s="35"/>
      <c r="H583" s="34"/>
      <c r="I583" s="36"/>
      <c r="J583" s="37"/>
    </row>
    <row r="584">
      <c r="A584" s="30"/>
      <c r="B584" s="31" t="s">
        <v>165</v>
      </c>
      <c r="C584" s="31" t="s">
        <v>165</v>
      </c>
      <c r="D584" s="32" t="s">
        <v>165</v>
      </c>
      <c r="E584" s="33" t="s">
        <v>165</v>
      </c>
      <c r="F584" s="34"/>
      <c r="G584" s="35"/>
      <c r="H584" s="34"/>
      <c r="I584" s="36"/>
      <c r="J584" s="37"/>
    </row>
    <row r="585">
      <c r="A585" s="30"/>
      <c r="B585" s="31" t="s">
        <v>165</v>
      </c>
      <c r="C585" s="31" t="s">
        <v>165</v>
      </c>
      <c r="D585" s="32" t="s">
        <v>165</v>
      </c>
      <c r="E585" s="33" t="s">
        <v>165</v>
      </c>
      <c r="F585" s="34"/>
      <c r="G585" s="35"/>
      <c r="H585" s="34"/>
      <c r="I585" s="36"/>
      <c r="J585" s="37"/>
    </row>
    <row r="586">
      <c r="A586" s="30"/>
      <c r="B586" s="31" t="s">
        <v>165</v>
      </c>
      <c r="C586" s="31" t="s">
        <v>165</v>
      </c>
      <c r="D586" s="32" t="s">
        <v>165</v>
      </c>
      <c r="E586" s="33" t="s">
        <v>165</v>
      </c>
      <c r="F586" s="34"/>
      <c r="G586" s="35"/>
      <c r="H586" s="34"/>
      <c r="I586" s="36"/>
      <c r="J586" s="37"/>
    </row>
    <row r="587">
      <c r="A587" s="30"/>
      <c r="B587" s="31" t="s">
        <v>165</v>
      </c>
      <c r="C587" s="31" t="s">
        <v>165</v>
      </c>
      <c r="D587" s="32" t="s">
        <v>165</v>
      </c>
      <c r="E587" s="33" t="s">
        <v>165</v>
      </c>
      <c r="F587" s="34"/>
      <c r="G587" s="35"/>
      <c r="H587" s="34"/>
      <c r="I587" s="36"/>
      <c r="J587" s="37"/>
    </row>
    <row r="588">
      <c r="A588" s="30"/>
      <c r="B588" s="31" t="s">
        <v>165</v>
      </c>
      <c r="C588" s="31" t="s">
        <v>165</v>
      </c>
      <c r="D588" s="32" t="s">
        <v>165</v>
      </c>
      <c r="E588" s="33" t="s">
        <v>165</v>
      </c>
      <c r="F588" s="34"/>
      <c r="G588" s="35"/>
      <c r="H588" s="34"/>
      <c r="I588" s="36"/>
      <c r="J588" s="37"/>
    </row>
    <row r="589">
      <c r="A589" s="30"/>
      <c r="B589" s="31" t="s">
        <v>165</v>
      </c>
      <c r="C589" s="31" t="s">
        <v>165</v>
      </c>
      <c r="D589" s="32" t="s">
        <v>165</v>
      </c>
      <c r="E589" s="33" t="s">
        <v>165</v>
      </c>
      <c r="F589" s="34"/>
      <c r="G589" s="35"/>
      <c r="H589" s="34"/>
      <c r="I589" s="36"/>
      <c r="J589" s="37"/>
    </row>
    <row r="590">
      <c r="A590" s="30"/>
      <c r="B590" s="31" t="s">
        <v>165</v>
      </c>
      <c r="C590" s="31" t="s">
        <v>165</v>
      </c>
      <c r="D590" s="32" t="s">
        <v>165</v>
      </c>
      <c r="E590" s="33" t="s">
        <v>165</v>
      </c>
      <c r="F590" s="34"/>
      <c r="G590" s="35"/>
      <c r="H590" s="34"/>
      <c r="I590" s="36"/>
      <c r="J590" s="37"/>
    </row>
    <row r="591">
      <c r="A591" s="30"/>
      <c r="B591" s="31" t="s">
        <v>165</v>
      </c>
      <c r="C591" s="31" t="s">
        <v>165</v>
      </c>
      <c r="D591" s="32" t="s">
        <v>165</v>
      </c>
      <c r="E591" s="33" t="s">
        <v>165</v>
      </c>
      <c r="F591" s="34"/>
      <c r="G591" s="35"/>
      <c r="H591" s="34"/>
      <c r="I591" s="36"/>
      <c r="J591" s="37"/>
    </row>
    <row r="592">
      <c r="A592" s="30"/>
      <c r="B592" s="31" t="s">
        <v>165</v>
      </c>
      <c r="C592" s="31" t="s">
        <v>165</v>
      </c>
      <c r="D592" s="32" t="s">
        <v>165</v>
      </c>
      <c r="E592" s="33" t="s">
        <v>165</v>
      </c>
      <c r="F592" s="34"/>
      <c r="G592" s="35"/>
      <c r="H592" s="34"/>
      <c r="I592" s="36"/>
      <c r="J592" s="37"/>
    </row>
    <row r="593">
      <c r="A593" s="30"/>
      <c r="B593" s="31" t="s">
        <v>165</v>
      </c>
      <c r="C593" s="31" t="s">
        <v>165</v>
      </c>
      <c r="D593" s="32" t="s">
        <v>165</v>
      </c>
      <c r="E593" s="33" t="s">
        <v>165</v>
      </c>
      <c r="F593" s="34"/>
      <c r="G593" s="35"/>
      <c r="H593" s="34"/>
      <c r="I593" s="36"/>
      <c r="J593" s="37"/>
    </row>
    <row r="594">
      <c r="A594" s="30"/>
      <c r="B594" s="31" t="s">
        <v>165</v>
      </c>
      <c r="C594" s="31" t="s">
        <v>165</v>
      </c>
      <c r="D594" s="32" t="s">
        <v>165</v>
      </c>
      <c r="E594" s="33" t="s">
        <v>165</v>
      </c>
      <c r="F594" s="34"/>
      <c r="G594" s="35"/>
      <c r="H594" s="34"/>
      <c r="I594" s="36"/>
      <c r="J594" s="37"/>
    </row>
    <row r="595">
      <c r="A595" s="30"/>
      <c r="B595" s="31" t="s">
        <v>165</v>
      </c>
      <c r="C595" s="31" t="s">
        <v>165</v>
      </c>
      <c r="D595" s="32" t="s">
        <v>165</v>
      </c>
      <c r="E595" s="33" t="s">
        <v>165</v>
      </c>
      <c r="F595" s="34"/>
      <c r="G595" s="35"/>
      <c r="H595" s="34"/>
      <c r="I595" s="36"/>
      <c r="J595" s="37"/>
    </row>
    <row r="596">
      <c r="A596" s="30"/>
      <c r="B596" s="31" t="s">
        <v>165</v>
      </c>
      <c r="C596" s="31" t="s">
        <v>165</v>
      </c>
      <c r="D596" s="32" t="s">
        <v>165</v>
      </c>
      <c r="E596" s="33" t="s">
        <v>165</v>
      </c>
      <c r="F596" s="34"/>
      <c r="G596" s="35"/>
      <c r="H596" s="34"/>
      <c r="I596" s="36"/>
      <c r="J596" s="37"/>
    </row>
    <row r="597">
      <c r="A597" s="30"/>
      <c r="B597" s="31" t="s">
        <v>165</v>
      </c>
      <c r="C597" s="31" t="s">
        <v>165</v>
      </c>
      <c r="D597" s="32" t="s">
        <v>165</v>
      </c>
      <c r="E597" s="33" t="s">
        <v>165</v>
      </c>
      <c r="F597" s="34"/>
      <c r="G597" s="35"/>
      <c r="H597" s="34"/>
      <c r="I597" s="36"/>
      <c r="J597" s="37"/>
    </row>
    <row r="598">
      <c r="A598" s="30"/>
      <c r="B598" s="31" t="s">
        <v>165</v>
      </c>
      <c r="C598" s="31" t="s">
        <v>165</v>
      </c>
      <c r="D598" s="32" t="s">
        <v>165</v>
      </c>
      <c r="E598" s="33" t="s">
        <v>165</v>
      </c>
      <c r="F598" s="34"/>
      <c r="G598" s="35"/>
      <c r="H598" s="34"/>
      <c r="I598" s="36"/>
      <c r="J598" s="37"/>
    </row>
    <row r="599">
      <c r="A599" s="30"/>
      <c r="B599" s="31" t="s">
        <v>165</v>
      </c>
      <c r="C599" s="31" t="s">
        <v>165</v>
      </c>
      <c r="D599" s="32" t="s">
        <v>165</v>
      </c>
      <c r="E599" s="33" t="s">
        <v>165</v>
      </c>
      <c r="F599" s="34"/>
      <c r="G599" s="35"/>
      <c r="H599" s="34"/>
      <c r="I599" s="36"/>
      <c r="J599" s="37"/>
    </row>
    <row r="600">
      <c r="A600" s="30"/>
      <c r="B600" s="31" t="s">
        <v>165</v>
      </c>
      <c r="C600" s="31" t="s">
        <v>165</v>
      </c>
      <c r="D600" s="32" t="s">
        <v>165</v>
      </c>
      <c r="E600" s="33" t="s">
        <v>165</v>
      </c>
      <c r="F600" s="34"/>
      <c r="G600" s="35"/>
      <c r="H600" s="34"/>
      <c r="I600" s="36"/>
      <c r="J600" s="37"/>
    </row>
    <row r="601">
      <c r="A601" s="30"/>
      <c r="B601" s="31" t="s">
        <v>165</v>
      </c>
      <c r="C601" s="31" t="s">
        <v>165</v>
      </c>
      <c r="D601" s="32" t="s">
        <v>165</v>
      </c>
      <c r="E601" s="33" t="s">
        <v>165</v>
      </c>
      <c r="F601" s="34"/>
      <c r="G601" s="35"/>
      <c r="H601" s="34"/>
      <c r="I601" s="36"/>
      <c r="J601" s="37"/>
    </row>
    <row r="602">
      <c r="A602" s="30"/>
      <c r="B602" s="31" t="s">
        <v>165</v>
      </c>
      <c r="C602" s="31" t="s">
        <v>165</v>
      </c>
      <c r="D602" s="32" t="s">
        <v>165</v>
      </c>
      <c r="E602" s="33" t="s">
        <v>165</v>
      </c>
      <c r="F602" s="34"/>
      <c r="G602" s="35"/>
      <c r="H602" s="34"/>
      <c r="I602" s="36"/>
      <c r="J602" s="37"/>
    </row>
    <row r="603">
      <c r="A603" s="30"/>
      <c r="B603" s="31" t="s">
        <v>165</v>
      </c>
      <c r="C603" s="31" t="s">
        <v>165</v>
      </c>
      <c r="D603" s="32" t="s">
        <v>165</v>
      </c>
      <c r="E603" s="33" t="s">
        <v>165</v>
      </c>
      <c r="F603" s="34"/>
      <c r="G603" s="35"/>
      <c r="H603" s="34"/>
      <c r="I603" s="36"/>
      <c r="J603" s="37"/>
    </row>
    <row r="604">
      <c r="A604" s="30"/>
      <c r="B604" s="31" t="s">
        <v>165</v>
      </c>
      <c r="C604" s="31" t="s">
        <v>165</v>
      </c>
      <c r="D604" s="32" t="s">
        <v>165</v>
      </c>
      <c r="E604" s="33" t="s">
        <v>165</v>
      </c>
      <c r="F604" s="34"/>
      <c r="G604" s="35"/>
      <c r="H604" s="34"/>
      <c r="I604" s="36"/>
      <c r="J604" s="37"/>
    </row>
    <row r="605">
      <c r="A605" s="30"/>
      <c r="B605" s="31" t="s">
        <v>165</v>
      </c>
      <c r="C605" s="31" t="s">
        <v>165</v>
      </c>
      <c r="D605" s="32" t="s">
        <v>165</v>
      </c>
      <c r="E605" s="33" t="s">
        <v>165</v>
      </c>
      <c r="F605" s="34"/>
      <c r="G605" s="35"/>
      <c r="H605" s="34"/>
      <c r="I605" s="36"/>
      <c r="J605" s="37"/>
    </row>
    <row r="606">
      <c r="A606" s="30"/>
      <c r="B606" s="31" t="s">
        <v>165</v>
      </c>
      <c r="C606" s="31" t="s">
        <v>165</v>
      </c>
      <c r="D606" s="32" t="s">
        <v>165</v>
      </c>
      <c r="E606" s="33" t="s">
        <v>165</v>
      </c>
      <c r="F606" s="34"/>
      <c r="G606" s="35"/>
      <c r="H606" s="34"/>
      <c r="I606" s="36"/>
      <c r="J606" s="37"/>
    </row>
    <row r="607">
      <c r="A607" s="30"/>
      <c r="B607" s="31" t="s">
        <v>165</v>
      </c>
      <c r="C607" s="31" t="s">
        <v>165</v>
      </c>
      <c r="D607" s="32" t="s">
        <v>165</v>
      </c>
      <c r="E607" s="33" t="s">
        <v>165</v>
      </c>
      <c r="F607" s="34"/>
      <c r="G607" s="35"/>
      <c r="H607" s="34"/>
      <c r="I607" s="36"/>
      <c r="J607" s="37"/>
    </row>
    <row r="608">
      <c r="A608" s="30"/>
      <c r="B608" s="31" t="s">
        <v>165</v>
      </c>
      <c r="C608" s="31" t="s">
        <v>165</v>
      </c>
      <c r="D608" s="32" t="s">
        <v>165</v>
      </c>
      <c r="E608" s="33" t="s">
        <v>165</v>
      </c>
      <c r="F608" s="34"/>
      <c r="G608" s="35"/>
      <c r="H608" s="34"/>
      <c r="I608" s="36"/>
      <c r="J608" s="37"/>
    </row>
    <row r="609">
      <c r="A609" s="30"/>
      <c r="B609" s="31" t="s">
        <v>165</v>
      </c>
      <c r="C609" s="31" t="s">
        <v>165</v>
      </c>
      <c r="D609" s="32" t="s">
        <v>165</v>
      </c>
      <c r="E609" s="33" t="s">
        <v>165</v>
      </c>
      <c r="F609" s="34"/>
      <c r="G609" s="35"/>
      <c r="H609" s="34"/>
      <c r="I609" s="36"/>
      <c r="J609" s="37"/>
    </row>
    <row r="610">
      <c r="A610" s="30"/>
      <c r="B610" s="31" t="s">
        <v>165</v>
      </c>
      <c r="C610" s="31" t="s">
        <v>165</v>
      </c>
      <c r="D610" s="32" t="s">
        <v>165</v>
      </c>
      <c r="E610" s="33" t="s">
        <v>165</v>
      </c>
      <c r="F610" s="34"/>
      <c r="G610" s="35"/>
      <c r="H610" s="34"/>
      <c r="I610" s="36"/>
      <c r="J610" s="37"/>
    </row>
    <row r="611">
      <c r="A611" s="30"/>
      <c r="B611" s="31" t="s">
        <v>165</v>
      </c>
      <c r="C611" s="31" t="s">
        <v>165</v>
      </c>
      <c r="D611" s="32" t="s">
        <v>165</v>
      </c>
      <c r="E611" s="33" t="s">
        <v>165</v>
      </c>
      <c r="F611" s="34"/>
      <c r="G611" s="35"/>
      <c r="H611" s="34"/>
      <c r="I611" s="36"/>
      <c r="J611" s="37"/>
    </row>
    <row r="612">
      <c r="A612" s="30"/>
      <c r="B612" s="31" t="s">
        <v>165</v>
      </c>
      <c r="C612" s="31" t="s">
        <v>165</v>
      </c>
      <c r="D612" s="32" t="s">
        <v>165</v>
      </c>
      <c r="E612" s="33" t="s">
        <v>165</v>
      </c>
      <c r="F612" s="34"/>
      <c r="G612" s="35"/>
      <c r="H612" s="34"/>
      <c r="I612" s="36"/>
      <c r="J612" s="37"/>
    </row>
    <row r="613">
      <c r="A613" s="30"/>
      <c r="B613" s="31" t="s">
        <v>165</v>
      </c>
      <c r="C613" s="31" t="s">
        <v>165</v>
      </c>
      <c r="D613" s="32" t="s">
        <v>165</v>
      </c>
      <c r="E613" s="33" t="s">
        <v>165</v>
      </c>
      <c r="F613" s="34"/>
      <c r="G613" s="35"/>
      <c r="H613" s="34"/>
      <c r="I613" s="36"/>
      <c r="J613" s="37"/>
    </row>
    <row r="614">
      <c r="A614" s="30"/>
      <c r="B614" s="31" t="s">
        <v>165</v>
      </c>
      <c r="C614" s="31" t="s">
        <v>165</v>
      </c>
      <c r="D614" s="32" t="s">
        <v>165</v>
      </c>
      <c r="E614" s="33" t="s">
        <v>165</v>
      </c>
      <c r="F614" s="34"/>
      <c r="G614" s="35"/>
      <c r="H614" s="34"/>
      <c r="I614" s="36"/>
      <c r="J614" s="37"/>
    </row>
    <row r="615">
      <c r="A615" s="30"/>
      <c r="B615" s="31" t="s">
        <v>165</v>
      </c>
      <c r="C615" s="31" t="s">
        <v>165</v>
      </c>
      <c r="D615" s="32" t="s">
        <v>165</v>
      </c>
      <c r="E615" s="33" t="s">
        <v>165</v>
      </c>
      <c r="F615" s="34"/>
      <c r="G615" s="35"/>
      <c r="H615" s="34"/>
      <c r="I615" s="36"/>
      <c r="J615" s="37"/>
    </row>
    <row r="616">
      <c r="A616" s="30"/>
      <c r="B616" s="31" t="s">
        <v>165</v>
      </c>
      <c r="C616" s="31" t="s">
        <v>165</v>
      </c>
      <c r="D616" s="32" t="s">
        <v>165</v>
      </c>
      <c r="E616" s="33" t="s">
        <v>165</v>
      </c>
      <c r="F616" s="34"/>
      <c r="G616" s="35"/>
      <c r="H616" s="34"/>
      <c r="I616" s="36"/>
      <c r="J616" s="37"/>
    </row>
    <row r="617">
      <c r="A617" s="30"/>
      <c r="B617" s="31" t="s">
        <v>165</v>
      </c>
      <c r="C617" s="31" t="s">
        <v>165</v>
      </c>
      <c r="D617" s="32" t="s">
        <v>165</v>
      </c>
      <c r="E617" s="33" t="s">
        <v>165</v>
      </c>
      <c r="F617" s="34"/>
      <c r="G617" s="35"/>
      <c r="H617" s="34"/>
      <c r="I617" s="36"/>
      <c r="J617" s="37"/>
    </row>
    <row r="618">
      <c r="A618" s="30"/>
      <c r="B618" s="31" t="s">
        <v>165</v>
      </c>
      <c r="C618" s="31" t="s">
        <v>165</v>
      </c>
      <c r="D618" s="32" t="s">
        <v>165</v>
      </c>
      <c r="E618" s="33" t="s">
        <v>165</v>
      </c>
      <c r="F618" s="34"/>
      <c r="G618" s="35"/>
      <c r="H618" s="34"/>
      <c r="I618" s="36"/>
      <c r="J618" s="37"/>
    </row>
    <row r="619">
      <c r="A619" s="30"/>
      <c r="B619" s="31" t="s">
        <v>165</v>
      </c>
      <c r="C619" s="31" t="s">
        <v>165</v>
      </c>
      <c r="D619" s="32" t="s">
        <v>165</v>
      </c>
      <c r="E619" s="33" t="s">
        <v>165</v>
      </c>
      <c r="F619" s="34"/>
      <c r="G619" s="35"/>
      <c r="H619" s="34"/>
      <c r="I619" s="36"/>
      <c r="J619" s="37"/>
    </row>
    <row r="620">
      <c r="A620" s="30"/>
      <c r="B620" s="31" t="s">
        <v>165</v>
      </c>
      <c r="C620" s="31" t="s">
        <v>165</v>
      </c>
      <c r="D620" s="32" t="s">
        <v>165</v>
      </c>
      <c r="E620" s="33" t="s">
        <v>165</v>
      </c>
      <c r="F620" s="34"/>
      <c r="G620" s="35"/>
      <c r="H620" s="34"/>
      <c r="I620" s="36"/>
      <c r="J620" s="37"/>
    </row>
    <row r="621">
      <c r="A621" s="30"/>
      <c r="B621" s="31" t="s">
        <v>165</v>
      </c>
      <c r="C621" s="31" t="s">
        <v>165</v>
      </c>
      <c r="D621" s="32" t="s">
        <v>165</v>
      </c>
      <c r="E621" s="33" t="s">
        <v>165</v>
      </c>
      <c r="F621" s="34"/>
      <c r="G621" s="35"/>
      <c r="H621" s="34"/>
      <c r="I621" s="36"/>
      <c r="J621" s="37"/>
    </row>
    <row r="622">
      <c r="A622" s="30"/>
      <c r="B622" s="31" t="s">
        <v>165</v>
      </c>
      <c r="C622" s="31" t="s">
        <v>165</v>
      </c>
      <c r="D622" s="32" t="s">
        <v>165</v>
      </c>
      <c r="E622" s="33" t="s">
        <v>165</v>
      </c>
      <c r="F622" s="34"/>
      <c r="G622" s="35"/>
      <c r="H622" s="34"/>
      <c r="I622" s="36"/>
      <c r="J622" s="37"/>
    </row>
    <row r="623">
      <c r="A623" s="30"/>
      <c r="B623" s="31" t="s">
        <v>165</v>
      </c>
      <c r="C623" s="31" t="s">
        <v>165</v>
      </c>
      <c r="D623" s="32" t="s">
        <v>165</v>
      </c>
      <c r="E623" s="33" t="s">
        <v>165</v>
      </c>
      <c r="F623" s="34"/>
      <c r="G623" s="35"/>
      <c r="H623" s="34"/>
      <c r="I623" s="36"/>
      <c r="J623" s="37"/>
    </row>
    <row r="624">
      <c r="A624" s="30"/>
      <c r="B624" s="31" t="s">
        <v>165</v>
      </c>
      <c r="C624" s="31" t="s">
        <v>165</v>
      </c>
      <c r="D624" s="32" t="s">
        <v>165</v>
      </c>
      <c r="E624" s="33" t="s">
        <v>165</v>
      </c>
      <c r="F624" s="34"/>
      <c r="G624" s="35"/>
      <c r="H624" s="34"/>
      <c r="I624" s="36"/>
      <c r="J624" s="37"/>
    </row>
    <row r="625">
      <c r="A625" s="30"/>
      <c r="B625" s="31" t="s">
        <v>165</v>
      </c>
      <c r="C625" s="31" t="s">
        <v>165</v>
      </c>
      <c r="D625" s="32" t="s">
        <v>165</v>
      </c>
      <c r="E625" s="33" t="s">
        <v>165</v>
      </c>
      <c r="F625" s="34"/>
      <c r="G625" s="35"/>
      <c r="H625" s="34"/>
      <c r="I625" s="36"/>
      <c r="J625" s="37"/>
    </row>
    <row r="626">
      <c r="A626" s="30"/>
      <c r="B626" s="31" t="s">
        <v>165</v>
      </c>
      <c r="C626" s="31" t="s">
        <v>165</v>
      </c>
      <c r="D626" s="32" t="s">
        <v>165</v>
      </c>
      <c r="E626" s="33" t="s">
        <v>165</v>
      </c>
      <c r="F626" s="34"/>
      <c r="G626" s="35"/>
      <c r="H626" s="34"/>
      <c r="I626" s="36"/>
      <c r="J626" s="37"/>
    </row>
    <row r="627">
      <c r="A627" s="30"/>
      <c r="B627" s="31" t="s">
        <v>165</v>
      </c>
      <c r="C627" s="31" t="s">
        <v>165</v>
      </c>
      <c r="D627" s="32" t="s">
        <v>165</v>
      </c>
      <c r="E627" s="33" t="s">
        <v>165</v>
      </c>
      <c r="F627" s="34"/>
      <c r="G627" s="35"/>
      <c r="H627" s="34"/>
      <c r="I627" s="36"/>
      <c r="J627" s="37"/>
    </row>
    <row r="628">
      <c r="A628" s="30"/>
      <c r="B628" s="31" t="s">
        <v>165</v>
      </c>
      <c r="C628" s="31" t="s">
        <v>165</v>
      </c>
      <c r="D628" s="32" t="s">
        <v>165</v>
      </c>
      <c r="E628" s="33" t="s">
        <v>165</v>
      </c>
      <c r="F628" s="34"/>
      <c r="G628" s="35"/>
      <c r="H628" s="34"/>
      <c r="I628" s="36"/>
      <c r="J628" s="37"/>
    </row>
    <row r="629">
      <c r="A629" s="30"/>
      <c r="B629" s="31" t="s">
        <v>165</v>
      </c>
      <c r="C629" s="31" t="s">
        <v>165</v>
      </c>
      <c r="D629" s="32" t="s">
        <v>165</v>
      </c>
      <c r="E629" s="33" t="s">
        <v>165</v>
      </c>
      <c r="F629" s="34"/>
      <c r="G629" s="35"/>
      <c r="H629" s="34"/>
      <c r="I629" s="36"/>
      <c r="J629" s="37"/>
    </row>
    <row r="630">
      <c r="A630" s="30"/>
      <c r="B630" s="31" t="s">
        <v>165</v>
      </c>
      <c r="C630" s="31" t="s">
        <v>165</v>
      </c>
      <c r="D630" s="32" t="s">
        <v>165</v>
      </c>
      <c r="E630" s="33" t="s">
        <v>165</v>
      </c>
      <c r="F630" s="34"/>
      <c r="G630" s="35"/>
      <c r="H630" s="34"/>
      <c r="I630" s="36"/>
      <c r="J630" s="37"/>
    </row>
    <row r="631">
      <c r="A631" s="30"/>
      <c r="B631" s="31" t="s">
        <v>165</v>
      </c>
      <c r="C631" s="31" t="s">
        <v>165</v>
      </c>
      <c r="D631" s="32" t="s">
        <v>165</v>
      </c>
      <c r="E631" s="33" t="s">
        <v>165</v>
      </c>
      <c r="F631" s="34"/>
      <c r="G631" s="35"/>
      <c r="H631" s="34"/>
      <c r="I631" s="36"/>
      <c r="J631" s="37"/>
    </row>
    <row r="632">
      <c r="A632" s="30"/>
      <c r="B632" s="31" t="s">
        <v>165</v>
      </c>
      <c r="C632" s="31" t="s">
        <v>165</v>
      </c>
      <c r="D632" s="32" t="s">
        <v>165</v>
      </c>
      <c r="E632" s="33" t="s">
        <v>165</v>
      </c>
      <c r="F632" s="34"/>
      <c r="G632" s="35"/>
      <c r="H632" s="34"/>
      <c r="I632" s="36"/>
      <c r="J632" s="37"/>
    </row>
    <row r="633">
      <c r="A633" s="30"/>
      <c r="B633" s="31" t="s">
        <v>165</v>
      </c>
      <c r="C633" s="31" t="s">
        <v>165</v>
      </c>
      <c r="D633" s="32" t="s">
        <v>165</v>
      </c>
      <c r="E633" s="33" t="s">
        <v>165</v>
      </c>
      <c r="F633" s="34"/>
      <c r="G633" s="35"/>
      <c r="H633" s="34"/>
      <c r="I633" s="36"/>
      <c r="J633" s="37"/>
    </row>
    <row r="634">
      <c r="A634" s="30"/>
      <c r="B634" s="31" t="s">
        <v>165</v>
      </c>
      <c r="C634" s="31" t="s">
        <v>165</v>
      </c>
      <c r="D634" s="32" t="s">
        <v>165</v>
      </c>
      <c r="E634" s="33" t="s">
        <v>165</v>
      </c>
      <c r="F634" s="34"/>
      <c r="G634" s="35"/>
      <c r="H634" s="34"/>
      <c r="I634" s="36"/>
      <c r="J634" s="37"/>
    </row>
    <row r="635">
      <c r="A635" s="30"/>
      <c r="B635" s="31" t="s">
        <v>165</v>
      </c>
      <c r="C635" s="31" t="s">
        <v>165</v>
      </c>
      <c r="D635" s="32" t="s">
        <v>165</v>
      </c>
      <c r="E635" s="33" t="s">
        <v>165</v>
      </c>
      <c r="F635" s="34"/>
      <c r="G635" s="35"/>
      <c r="H635" s="34"/>
      <c r="I635" s="36"/>
      <c r="J635" s="37"/>
    </row>
    <row r="636">
      <c r="A636" s="30"/>
      <c r="B636" s="31" t="s">
        <v>165</v>
      </c>
      <c r="C636" s="31" t="s">
        <v>165</v>
      </c>
      <c r="D636" s="32" t="s">
        <v>165</v>
      </c>
      <c r="E636" s="33" t="s">
        <v>165</v>
      </c>
      <c r="F636" s="34"/>
      <c r="G636" s="35"/>
      <c r="H636" s="34"/>
      <c r="I636" s="36"/>
      <c r="J636" s="37"/>
    </row>
    <row r="637">
      <c r="A637" s="30"/>
      <c r="B637" s="31" t="s">
        <v>165</v>
      </c>
      <c r="C637" s="31" t="s">
        <v>165</v>
      </c>
      <c r="D637" s="32" t="s">
        <v>165</v>
      </c>
      <c r="E637" s="33" t="s">
        <v>165</v>
      </c>
      <c r="F637" s="34"/>
      <c r="G637" s="35"/>
      <c r="H637" s="34"/>
      <c r="I637" s="36"/>
      <c r="J637" s="37"/>
    </row>
    <row r="638">
      <c r="A638" s="30"/>
      <c r="B638" s="31" t="s">
        <v>165</v>
      </c>
      <c r="C638" s="31" t="s">
        <v>165</v>
      </c>
      <c r="D638" s="32" t="s">
        <v>165</v>
      </c>
      <c r="E638" s="33" t="s">
        <v>165</v>
      </c>
      <c r="F638" s="34"/>
      <c r="G638" s="35"/>
      <c r="H638" s="34"/>
      <c r="I638" s="36"/>
      <c r="J638" s="37"/>
    </row>
    <row r="639">
      <c r="A639" s="30"/>
      <c r="B639" s="31" t="s">
        <v>165</v>
      </c>
      <c r="C639" s="31" t="s">
        <v>165</v>
      </c>
      <c r="D639" s="32" t="s">
        <v>165</v>
      </c>
      <c r="E639" s="33" t="s">
        <v>165</v>
      </c>
      <c r="F639" s="34"/>
      <c r="G639" s="35"/>
      <c r="H639" s="34"/>
      <c r="I639" s="36"/>
      <c r="J639" s="37"/>
    </row>
    <row r="640">
      <c r="A640" s="30"/>
      <c r="B640" s="31" t="s">
        <v>165</v>
      </c>
      <c r="C640" s="31" t="s">
        <v>165</v>
      </c>
      <c r="D640" s="32" t="s">
        <v>165</v>
      </c>
      <c r="E640" s="33" t="s">
        <v>165</v>
      </c>
      <c r="F640" s="34"/>
      <c r="G640" s="35"/>
      <c r="H640" s="34"/>
      <c r="I640" s="36"/>
      <c r="J640" s="37"/>
    </row>
    <row r="641">
      <c r="A641" s="30"/>
      <c r="B641" s="31" t="s">
        <v>165</v>
      </c>
      <c r="C641" s="31" t="s">
        <v>165</v>
      </c>
      <c r="D641" s="32" t="s">
        <v>165</v>
      </c>
      <c r="E641" s="33" t="s">
        <v>165</v>
      </c>
      <c r="F641" s="34"/>
      <c r="G641" s="35"/>
      <c r="H641" s="34"/>
      <c r="I641" s="36"/>
      <c r="J641" s="37"/>
    </row>
    <row r="642">
      <c r="A642" s="30"/>
      <c r="B642" s="31" t="s">
        <v>165</v>
      </c>
      <c r="C642" s="31" t="s">
        <v>165</v>
      </c>
      <c r="D642" s="32" t="s">
        <v>165</v>
      </c>
      <c r="E642" s="33" t="s">
        <v>165</v>
      </c>
      <c r="F642" s="34"/>
      <c r="G642" s="35"/>
      <c r="H642" s="34"/>
      <c r="I642" s="36"/>
      <c r="J642" s="37"/>
    </row>
    <row r="643">
      <c r="A643" s="30"/>
      <c r="B643" s="31" t="s">
        <v>165</v>
      </c>
      <c r="C643" s="31" t="s">
        <v>165</v>
      </c>
      <c r="D643" s="32" t="s">
        <v>165</v>
      </c>
      <c r="E643" s="33" t="s">
        <v>165</v>
      </c>
      <c r="F643" s="34"/>
      <c r="G643" s="35"/>
      <c r="H643" s="34"/>
      <c r="I643" s="36"/>
      <c r="J643" s="37"/>
    </row>
    <row r="644">
      <c r="A644" s="30"/>
      <c r="B644" s="31" t="s">
        <v>165</v>
      </c>
      <c r="C644" s="31" t="s">
        <v>165</v>
      </c>
      <c r="D644" s="32" t="s">
        <v>165</v>
      </c>
      <c r="E644" s="33" t="s">
        <v>165</v>
      </c>
      <c r="F644" s="34"/>
      <c r="G644" s="35"/>
      <c r="H644" s="34"/>
      <c r="I644" s="36"/>
      <c r="J644" s="37"/>
    </row>
    <row r="645">
      <c r="A645" s="30"/>
      <c r="B645" s="31" t="s">
        <v>165</v>
      </c>
      <c r="C645" s="31" t="s">
        <v>165</v>
      </c>
      <c r="D645" s="32" t="s">
        <v>165</v>
      </c>
      <c r="E645" s="33" t="s">
        <v>165</v>
      </c>
      <c r="F645" s="34"/>
      <c r="G645" s="35"/>
      <c r="H645" s="34"/>
      <c r="I645" s="36"/>
      <c r="J645" s="37"/>
    </row>
    <row r="646">
      <c r="A646" s="30"/>
      <c r="B646" s="31" t="s">
        <v>165</v>
      </c>
      <c r="C646" s="31" t="s">
        <v>165</v>
      </c>
      <c r="D646" s="32" t="s">
        <v>165</v>
      </c>
      <c r="E646" s="33" t="s">
        <v>165</v>
      </c>
      <c r="F646" s="34"/>
      <c r="G646" s="35"/>
      <c r="H646" s="34"/>
      <c r="I646" s="36"/>
      <c r="J646" s="37"/>
    </row>
    <row r="647">
      <c r="A647" s="30"/>
      <c r="B647" s="31" t="s">
        <v>165</v>
      </c>
      <c r="C647" s="31" t="s">
        <v>165</v>
      </c>
      <c r="D647" s="32" t="s">
        <v>165</v>
      </c>
      <c r="E647" s="33" t="s">
        <v>165</v>
      </c>
      <c r="F647" s="34"/>
      <c r="G647" s="35"/>
      <c r="H647" s="34"/>
      <c r="I647" s="36"/>
      <c r="J647" s="37"/>
    </row>
    <row r="648">
      <c r="A648" s="30"/>
      <c r="B648" s="31" t="s">
        <v>165</v>
      </c>
      <c r="C648" s="31" t="s">
        <v>165</v>
      </c>
      <c r="D648" s="32" t="s">
        <v>165</v>
      </c>
      <c r="E648" s="33" t="s">
        <v>165</v>
      </c>
      <c r="F648" s="34"/>
      <c r="G648" s="35"/>
      <c r="H648" s="34"/>
      <c r="I648" s="36"/>
      <c r="J648" s="37"/>
    </row>
    <row r="649">
      <c r="A649" s="30"/>
      <c r="B649" s="31" t="s">
        <v>165</v>
      </c>
      <c r="C649" s="31" t="s">
        <v>165</v>
      </c>
      <c r="D649" s="32" t="s">
        <v>165</v>
      </c>
      <c r="E649" s="33" t="s">
        <v>165</v>
      </c>
      <c r="F649" s="34"/>
      <c r="G649" s="35"/>
      <c r="H649" s="34"/>
      <c r="I649" s="36"/>
      <c r="J649" s="37"/>
    </row>
    <row r="650">
      <c r="A650" s="30"/>
      <c r="B650" s="31" t="s">
        <v>165</v>
      </c>
      <c r="C650" s="31" t="s">
        <v>165</v>
      </c>
      <c r="D650" s="32" t="s">
        <v>165</v>
      </c>
      <c r="E650" s="33" t="s">
        <v>165</v>
      </c>
      <c r="F650" s="34"/>
      <c r="G650" s="35"/>
      <c r="H650" s="34"/>
      <c r="I650" s="36"/>
      <c r="J650" s="37"/>
    </row>
    <row r="651">
      <c r="A651" s="30"/>
      <c r="B651" s="31" t="s">
        <v>165</v>
      </c>
      <c r="C651" s="31" t="s">
        <v>165</v>
      </c>
      <c r="D651" s="32" t="s">
        <v>165</v>
      </c>
      <c r="E651" s="33" t="s">
        <v>165</v>
      </c>
      <c r="F651" s="34"/>
      <c r="G651" s="35"/>
      <c r="H651" s="34"/>
      <c r="I651" s="36"/>
      <c r="J651" s="37"/>
    </row>
    <row r="652">
      <c r="A652" s="30"/>
      <c r="B652" s="31" t="s">
        <v>165</v>
      </c>
      <c r="C652" s="31" t="s">
        <v>165</v>
      </c>
      <c r="D652" s="32" t="s">
        <v>165</v>
      </c>
      <c r="E652" s="33" t="s">
        <v>165</v>
      </c>
      <c r="F652" s="34"/>
      <c r="G652" s="35"/>
      <c r="H652" s="34"/>
      <c r="I652" s="36"/>
      <c r="J652" s="37"/>
    </row>
    <row r="653">
      <c r="A653" s="30"/>
      <c r="B653" s="31" t="s">
        <v>165</v>
      </c>
      <c r="C653" s="31" t="s">
        <v>165</v>
      </c>
      <c r="D653" s="32" t="s">
        <v>165</v>
      </c>
      <c r="E653" s="33" t="s">
        <v>165</v>
      </c>
      <c r="F653" s="34"/>
      <c r="G653" s="35"/>
      <c r="H653" s="34"/>
      <c r="I653" s="36"/>
      <c r="J653" s="37"/>
    </row>
    <row r="654">
      <c r="A654" s="30"/>
      <c r="B654" s="31" t="s">
        <v>165</v>
      </c>
      <c r="C654" s="31" t="s">
        <v>165</v>
      </c>
      <c r="D654" s="32" t="s">
        <v>165</v>
      </c>
      <c r="E654" s="33" t="s">
        <v>165</v>
      </c>
      <c r="F654" s="34"/>
      <c r="G654" s="35"/>
      <c r="H654" s="34"/>
      <c r="I654" s="36"/>
      <c r="J654" s="37"/>
    </row>
    <row r="655">
      <c r="A655" s="30"/>
      <c r="B655" s="31" t="s">
        <v>165</v>
      </c>
      <c r="C655" s="31" t="s">
        <v>165</v>
      </c>
      <c r="D655" s="32" t="s">
        <v>165</v>
      </c>
      <c r="E655" s="33" t="s">
        <v>165</v>
      </c>
      <c r="F655" s="34"/>
      <c r="G655" s="35"/>
      <c r="H655" s="34"/>
      <c r="I655" s="36"/>
      <c r="J655" s="37"/>
    </row>
    <row r="656">
      <c r="A656" s="30"/>
      <c r="B656" s="31" t="s">
        <v>165</v>
      </c>
      <c r="C656" s="31" t="s">
        <v>165</v>
      </c>
      <c r="D656" s="32" t="s">
        <v>165</v>
      </c>
      <c r="E656" s="33" t="s">
        <v>165</v>
      </c>
      <c r="F656" s="34"/>
      <c r="G656" s="35"/>
      <c r="H656" s="34"/>
      <c r="I656" s="36"/>
      <c r="J656" s="37"/>
    </row>
    <row r="657">
      <c r="A657" s="30"/>
      <c r="B657" s="31" t="s">
        <v>165</v>
      </c>
      <c r="C657" s="31" t="s">
        <v>165</v>
      </c>
      <c r="D657" s="32" t="s">
        <v>165</v>
      </c>
      <c r="E657" s="33" t="s">
        <v>165</v>
      </c>
      <c r="F657" s="34"/>
      <c r="G657" s="35"/>
      <c r="H657" s="34"/>
      <c r="I657" s="36"/>
      <c r="J657" s="37"/>
    </row>
    <row r="658">
      <c r="A658" s="30"/>
      <c r="B658" s="31" t="s">
        <v>165</v>
      </c>
      <c r="C658" s="31" t="s">
        <v>165</v>
      </c>
      <c r="D658" s="32" t="s">
        <v>165</v>
      </c>
      <c r="E658" s="33" t="s">
        <v>165</v>
      </c>
      <c r="F658" s="34"/>
      <c r="G658" s="35"/>
      <c r="H658" s="34"/>
      <c r="I658" s="36"/>
      <c r="J658" s="37"/>
    </row>
    <row r="659">
      <c r="A659" s="30"/>
      <c r="B659" s="31" t="s">
        <v>165</v>
      </c>
      <c r="C659" s="31" t="s">
        <v>165</v>
      </c>
      <c r="D659" s="32" t="s">
        <v>165</v>
      </c>
      <c r="E659" s="33" t="s">
        <v>165</v>
      </c>
      <c r="F659" s="34"/>
      <c r="G659" s="35"/>
      <c r="H659" s="34"/>
      <c r="I659" s="36"/>
      <c r="J659" s="37"/>
    </row>
    <row r="660">
      <c r="A660" s="30"/>
      <c r="B660" s="31" t="s">
        <v>165</v>
      </c>
      <c r="C660" s="31" t="s">
        <v>165</v>
      </c>
      <c r="D660" s="32" t="s">
        <v>165</v>
      </c>
      <c r="E660" s="33" t="s">
        <v>165</v>
      </c>
      <c r="F660" s="34"/>
      <c r="G660" s="35"/>
      <c r="H660" s="34"/>
      <c r="I660" s="36"/>
      <c r="J660" s="37"/>
    </row>
    <row r="661">
      <c r="A661" s="30"/>
      <c r="B661" s="31" t="s">
        <v>165</v>
      </c>
      <c r="C661" s="31" t="s">
        <v>165</v>
      </c>
      <c r="D661" s="32" t="s">
        <v>165</v>
      </c>
      <c r="E661" s="33" t="s">
        <v>165</v>
      </c>
      <c r="F661" s="34"/>
      <c r="G661" s="35"/>
      <c r="H661" s="34"/>
      <c r="I661" s="36"/>
      <c r="J661" s="37"/>
    </row>
    <row r="662">
      <c r="A662" s="30"/>
      <c r="B662" s="31" t="s">
        <v>165</v>
      </c>
      <c r="C662" s="31" t="s">
        <v>165</v>
      </c>
      <c r="D662" s="32" t="s">
        <v>165</v>
      </c>
      <c r="E662" s="33" t="s">
        <v>165</v>
      </c>
      <c r="F662" s="34"/>
      <c r="G662" s="35"/>
      <c r="H662" s="34"/>
      <c r="I662" s="36"/>
      <c r="J662" s="37"/>
    </row>
    <row r="663">
      <c r="A663" s="30"/>
      <c r="B663" s="31" t="s">
        <v>165</v>
      </c>
      <c r="C663" s="31" t="s">
        <v>165</v>
      </c>
      <c r="D663" s="32" t="s">
        <v>165</v>
      </c>
      <c r="E663" s="33" t="s">
        <v>165</v>
      </c>
      <c r="F663" s="34"/>
      <c r="G663" s="35"/>
      <c r="H663" s="34"/>
      <c r="I663" s="36"/>
      <c r="J663" s="37"/>
    </row>
    <row r="664">
      <c r="A664" s="30"/>
      <c r="B664" s="31" t="s">
        <v>165</v>
      </c>
      <c r="C664" s="31" t="s">
        <v>165</v>
      </c>
      <c r="D664" s="32" t="s">
        <v>165</v>
      </c>
      <c r="E664" s="33" t="s">
        <v>165</v>
      </c>
      <c r="F664" s="34"/>
      <c r="G664" s="35"/>
      <c r="H664" s="34"/>
      <c r="I664" s="36"/>
      <c r="J664" s="37"/>
    </row>
    <row r="665">
      <c r="A665" s="30"/>
      <c r="B665" s="31" t="s">
        <v>165</v>
      </c>
      <c r="C665" s="31" t="s">
        <v>165</v>
      </c>
      <c r="D665" s="32" t="s">
        <v>165</v>
      </c>
      <c r="E665" s="33" t="s">
        <v>165</v>
      </c>
      <c r="F665" s="34"/>
      <c r="G665" s="35"/>
      <c r="H665" s="34"/>
      <c r="I665" s="36"/>
      <c r="J665" s="37"/>
    </row>
    <row r="666">
      <c r="A666" s="30"/>
      <c r="B666" s="31" t="s">
        <v>165</v>
      </c>
      <c r="C666" s="31" t="s">
        <v>165</v>
      </c>
      <c r="D666" s="32" t="s">
        <v>165</v>
      </c>
      <c r="E666" s="33" t="s">
        <v>165</v>
      </c>
      <c r="F666" s="34"/>
      <c r="G666" s="35"/>
      <c r="H666" s="34"/>
      <c r="I666" s="36"/>
      <c r="J666" s="37"/>
    </row>
    <row r="667">
      <c r="A667" s="30"/>
      <c r="B667" s="31" t="s">
        <v>165</v>
      </c>
      <c r="C667" s="31" t="s">
        <v>165</v>
      </c>
      <c r="D667" s="32" t="s">
        <v>165</v>
      </c>
      <c r="E667" s="33" t="s">
        <v>165</v>
      </c>
      <c r="F667" s="34"/>
      <c r="G667" s="35"/>
      <c r="H667" s="34"/>
      <c r="I667" s="36"/>
      <c r="J667" s="37"/>
    </row>
    <row r="668">
      <c r="A668" s="30"/>
      <c r="B668" s="31" t="s">
        <v>165</v>
      </c>
      <c r="C668" s="31" t="s">
        <v>165</v>
      </c>
      <c r="D668" s="32" t="s">
        <v>165</v>
      </c>
      <c r="E668" s="33" t="s">
        <v>165</v>
      </c>
      <c r="F668" s="34"/>
      <c r="G668" s="35"/>
      <c r="H668" s="34"/>
      <c r="I668" s="36"/>
      <c r="J668" s="37"/>
    </row>
    <row r="669">
      <c r="A669" s="30"/>
      <c r="B669" s="31" t="s">
        <v>165</v>
      </c>
      <c r="C669" s="31" t="s">
        <v>165</v>
      </c>
      <c r="D669" s="32" t="s">
        <v>165</v>
      </c>
      <c r="E669" s="33" t="s">
        <v>165</v>
      </c>
      <c r="F669" s="34"/>
      <c r="G669" s="35"/>
      <c r="H669" s="34"/>
      <c r="I669" s="36"/>
      <c r="J669" s="37"/>
    </row>
    <row r="670">
      <c r="A670" s="30"/>
      <c r="B670" s="31" t="s">
        <v>165</v>
      </c>
      <c r="C670" s="31" t="s">
        <v>165</v>
      </c>
      <c r="D670" s="32" t="s">
        <v>165</v>
      </c>
      <c r="E670" s="33" t="s">
        <v>165</v>
      </c>
      <c r="F670" s="34"/>
      <c r="G670" s="35"/>
      <c r="H670" s="34"/>
      <c r="I670" s="36"/>
      <c r="J670" s="37"/>
    </row>
    <row r="671">
      <c r="A671" s="30"/>
      <c r="B671" s="31" t="s">
        <v>165</v>
      </c>
      <c r="C671" s="31" t="s">
        <v>165</v>
      </c>
      <c r="D671" s="32" t="s">
        <v>165</v>
      </c>
      <c r="E671" s="33" t="s">
        <v>165</v>
      </c>
      <c r="F671" s="34"/>
      <c r="G671" s="35"/>
      <c r="H671" s="34"/>
      <c r="I671" s="36"/>
      <c r="J671" s="37"/>
    </row>
    <row r="672">
      <c r="A672" s="30"/>
      <c r="B672" s="31" t="s">
        <v>165</v>
      </c>
      <c r="C672" s="31" t="s">
        <v>165</v>
      </c>
      <c r="D672" s="32" t="s">
        <v>165</v>
      </c>
      <c r="E672" s="33" t="s">
        <v>165</v>
      </c>
      <c r="F672" s="34"/>
      <c r="G672" s="35"/>
      <c r="H672" s="34"/>
      <c r="I672" s="36"/>
      <c r="J672" s="37"/>
    </row>
    <row r="673">
      <c r="A673" s="30"/>
      <c r="B673" s="31" t="s">
        <v>165</v>
      </c>
      <c r="C673" s="31" t="s">
        <v>165</v>
      </c>
      <c r="D673" s="32" t="s">
        <v>165</v>
      </c>
      <c r="E673" s="33" t="s">
        <v>165</v>
      </c>
      <c r="F673" s="34"/>
      <c r="G673" s="35"/>
      <c r="H673" s="34"/>
      <c r="I673" s="36"/>
      <c r="J673" s="37"/>
    </row>
    <row r="674">
      <c r="A674" s="30"/>
      <c r="B674" s="31" t="s">
        <v>165</v>
      </c>
      <c r="C674" s="31" t="s">
        <v>165</v>
      </c>
      <c r="D674" s="32" t="s">
        <v>165</v>
      </c>
      <c r="E674" s="33" t="s">
        <v>165</v>
      </c>
      <c r="F674" s="34"/>
      <c r="G674" s="35"/>
      <c r="H674" s="34"/>
      <c r="I674" s="36"/>
      <c r="J674" s="37"/>
    </row>
    <row r="675">
      <c r="A675" s="30"/>
      <c r="B675" s="31" t="s">
        <v>165</v>
      </c>
      <c r="C675" s="31" t="s">
        <v>165</v>
      </c>
      <c r="D675" s="32" t="s">
        <v>165</v>
      </c>
      <c r="E675" s="33" t="s">
        <v>165</v>
      </c>
      <c r="F675" s="34"/>
      <c r="G675" s="35"/>
      <c r="H675" s="34"/>
      <c r="I675" s="36"/>
      <c r="J675" s="37"/>
    </row>
    <row r="676">
      <c r="A676" s="30"/>
      <c r="B676" s="31" t="s">
        <v>165</v>
      </c>
      <c r="C676" s="31" t="s">
        <v>165</v>
      </c>
      <c r="D676" s="32" t="s">
        <v>165</v>
      </c>
      <c r="E676" s="33" t="s">
        <v>165</v>
      </c>
      <c r="F676" s="34"/>
      <c r="G676" s="35"/>
      <c r="H676" s="34"/>
      <c r="I676" s="36"/>
      <c r="J676" s="37"/>
    </row>
    <row r="677">
      <c r="A677" s="30"/>
      <c r="B677" s="31" t="s">
        <v>165</v>
      </c>
      <c r="C677" s="31" t="s">
        <v>165</v>
      </c>
      <c r="D677" s="32" t="s">
        <v>165</v>
      </c>
      <c r="E677" s="33" t="s">
        <v>165</v>
      </c>
      <c r="F677" s="34"/>
      <c r="G677" s="35"/>
      <c r="H677" s="34"/>
      <c r="I677" s="36"/>
      <c r="J677" s="37"/>
    </row>
    <row r="678">
      <c r="A678" s="30"/>
      <c r="B678" s="31" t="s">
        <v>165</v>
      </c>
      <c r="C678" s="31" t="s">
        <v>165</v>
      </c>
      <c r="D678" s="32" t="s">
        <v>165</v>
      </c>
      <c r="E678" s="33" t="s">
        <v>165</v>
      </c>
      <c r="F678" s="34"/>
      <c r="G678" s="35"/>
      <c r="H678" s="34"/>
      <c r="I678" s="36"/>
      <c r="J678" s="37"/>
    </row>
    <row r="679">
      <c r="A679" s="30"/>
      <c r="B679" s="31" t="s">
        <v>165</v>
      </c>
      <c r="C679" s="31" t="s">
        <v>165</v>
      </c>
      <c r="D679" s="32" t="s">
        <v>165</v>
      </c>
      <c r="E679" s="33" t="s">
        <v>165</v>
      </c>
      <c r="F679" s="34"/>
      <c r="G679" s="35"/>
      <c r="H679" s="34"/>
      <c r="I679" s="36"/>
      <c r="J679" s="37"/>
    </row>
    <row r="680">
      <c r="A680" s="30"/>
      <c r="B680" s="31" t="s">
        <v>165</v>
      </c>
      <c r="C680" s="31" t="s">
        <v>165</v>
      </c>
      <c r="D680" s="32" t="s">
        <v>165</v>
      </c>
      <c r="E680" s="33" t="s">
        <v>165</v>
      </c>
      <c r="F680" s="34"/>
      <c r="G680" s="35"/>
      <c r="H680" s="34"/>
      <c r="I680" s="36"/>
      <c r="J680" s="37"/>
    </row>
    <row r="681">
      <c r="A681" s="30"/>
      <c r="B681" s="31" t="s">
        <v>165</v>
      </c>
      <c r="C681" s="31" t="s">
        <v>165</v>
      </c>
      <c r="D681" s="32" t="s">
        <v>165</v>
      </c>
      <c r="E681" s="33" t="s">
        <v>165</v>
      </c>
      <c r="F681" s="34"/>
      <c r="G681" s="35"/>
      <c r="H681" s="34"/>
      <c r="I681" s="36"/>
      <c r="J681" s="37"/>
    </row>
    <row r="682">
      <c r="A682" s="30"/>
      <c r="B682" s="31" t="s">
        <v>165</v>
      </c>
      <c r="C682" s="31" t="s">
        <v>165</v>
      </c>
      <c r="D682" s="32" t="s">
        <v>165</v>
      </c>
      <c r="E682" s="33" t="s">
        <v>165</v>
      </c>
      <c r="F682" s="34"/>
      <c r="G682" s="35"/>
      <c r="H682" s="34"/>
      <c r="I682" s="36"/>
      <c r="J682" s="37"/>
    </row>
    <row r="683">
      <c r="A683" s="30"/>
      <c r="B683" s="31" t="s">
        <v>165</v>
      </c>
      <c r="C683" s="31" t="s">
        <v>165</v>
      </c>
      <c r="D683" s="32" t="s">
        <v>165</v>
      </c>
      <c r="E683" s="33" t="s">
        <v>165</v>
      </c>
      <c r="F683" s="34"/>
      <c r="G683" s="35"/>
      <c r="H683" s="34"/>
      <c r="I683" s="36"/>
      <c r="J683" s="37"/>
    </row>
    <row r="684">
      <c r="A684" s="30"/>
      <c r="B684" s="31" t="s">
        <v>165</v>
      </c>
      <c r="C684" s="31" t="s">
        <v>165</v>
      </c>
      <c r="D684" s="32" t="s">
        <v>165</v>
      </c>
      <c r="E684" s="33" t="s">
        <v>165</v>
      </c>
      <c r="F684" s="34"/>
      <c r="G684" s="35"/>
      <c r="H684" s="34"/>
      <c r="I684" s="36"/>
      <c r="J684" s="37"/>
    </row>
    <row r="685">
      <c r="A685" s="30"/>
      <c r="B685" s="31" t="s">
        <v>165</v>
      </c>
      <c r="C685" s="31" t="s">
        <v>165</v>
      </c>
      <c r="D685" s="32" t="s">
        <v>165</v>
      </c>
      <c r="E685" s="33" t="s">
        <v>165</v>
      </c>
      <c r="F685" s="34"/>
      <c r="G685" s="35"/>
      <c r="H685" s="34"/>
      <c r="I685" s="36"/>
      <c r="J685" s="37"/>
    </row>
    <row r="686">
      <c r="A686" s="30"/>
      <c r="B686" s="31" t="s">
        <v>165</v>
      </c>
      <c r="C686" s="31" t="s">
        <v>165</v>
      </c>
      <c r="D686" s="32" t="s">
        <v>165</v>
      </c>
      <c r="E686" s="33" t="s">
        <v>165</v>
      </c>
      <c r="F686" s="34"/>
      <c r="G686" s="35"/>
      <c r="H686" s="34"/>
      <c r="I686" s="36"/>
      <c r="J686" s="37"/>
    </row>
    <row r="687">
      <c r="A687" s="30"/>
      <c r="B687" s="31" t="s">
        <v>165</v>
      </c>
      <c r="C687" s="31" t="s">
        <v>165</v>
      </c>
      <c r="D687" s="32" t="s">
        <v>165</v>
      </c>
      <c r="E687" s="33" t="s">
        <v>165</v>
      </c>
      <c r="F687" s="34"/>
      <c r="G687" s="35"/>
      <c r="H687" s="34"/>
      <c r="I687" s="36"/>
      <c r="J687" s="37"/>
    </row>
    <row r="688">
      <c r="A688" s="30"/>
      <c r="B688" s="31" t="s">
        <v>165</v>
      </c>
      <c r="C688" s="31" t="s">
        <v>165</v>
      </c>
      <c r="D688" s="32" t="s">
        <v>165</v>
      </c>
      <c r="E688" s="33" t="s">
        <v>165</v>
      </c>
      <c r="F688" s="34"/>
      <c r="G688" s="35"/>
      <c r="H688" s="34"/>
      <c r="I688" s="36"/>
      <c r="J688" s="37"/>
    </row>
    <row r="689">
      <c r="A689" s="30"/>
      <c r="B689" s="31" t="s">
        <v>165</v>
      </c>
      <c r="C689" s="31" t="s">
        <v>165</v>
      </c>
      <c r="D689" s="32" t="s">
        <v>165</v>
      </c>
      <c r="E689" s="33" t="s">
        <v>165</v>
      </c>
      <c r="F689" s="34"/>
      <c r="G689" s="35"/>
      <c r="H689" s="34"/>
      <c r="I689" s="36"/>
      <c r="J689" s="37"/>
    </row>
    <row r="690">
      <c r="A690" s="30"/>
      <c r="B690" s="31" t="s">
        <v>165</v>
      </c>
      <c r="C690" s="31" t="s">
        <v>165</v>
      </c>
      <c r="D690" s="32" t="s">
        <v>165</v>
      </c>
      <c r="E690" s="33" t="s">
        <v>165</v>
      </c>
      <c r="F690" s="34"/>
      <c r="G690" s="35"/>
      <c r="H690" s="34"/>
      <c r="I690" s="36"/>
      <c r="J690" s="37"/>
    </row>
    <row r="691">
      <c r="A691" s="30"/>
      <c r="B691" s="31" t="s">
        <v>165</v>
      </c>
      <c r="C691" s="31" t="s">
        <v>165</v>
      </c>
      <c r="D691" s="32" t="s">
        <v>165</v>
      </c>
      <c r="E691" s="33" t="s">
        <v>165</v>
      </c>
      <c r="F691" s="34"/>
      <c r="G691" s="35"/>
      <c r="H691" s="34"/>
      <c r="I691" s="36"/>
      <c r="J691" s="37"/>
    </row>
    <row r="692">
      <c r="A692" s="30"/>
      <c r="B692" s="31" t="s">
        <v>165</v>
      </c>
      <c r="C692" s="31" t="s">
        <v>165</v>
      </c>
      <c r="D692" s="32" t="s">
        <v>165</v>
      </c>
      <c r="E692" s="33" t="s">
        <v>165</v>
      </c>
      <c r="F692" s="34"/>
      <c r="G692" s="35"/>
      <c r="H692" s="34"/>
      <c r="I692" s="36"/>
      <c r="J692" s="37"/>
    </row>
    <row r="693">
      <c r="A693" s="30"/>
      <c r="B693" s="31" t="s">
        <v>165</v>
      </c>
      <c r="C693" s="31" t="s">
        <v>165</v>
      </c>
      <c r="D693" s="32" t="s">
        <v>165</v>
      </c>
      <c r="E693" s="33" t="s">
        <v>165</v>
      </c>
      <c r="F693" s="34"/>
      <c r="G693" s="35"/>
      <c r="H693" s="34"/>
      <c r="I693" s="36"/>
      <c r="J693" s="37"/>
    </row>
    <row r="694">
      <c r="A694" s="30"/>
      <c r="B694" s="31" t="s">
        <v>165</v>
      </c>
      <c r="C694" s="31" t="s">
        <v>165</v>
      </c>
      <c r="D694" s="32" t="s">
        <v>165</v>
      </c>
      <c r="E694" s="33" t="s">
        <v>165</v>
      </c>
      <c r="F694" s="34"/>
      <c r="G694" s="35"/>
      <c r="H694" s="34"/>
      <c r="I694" s="36"/>
      <c r="J694" s="37"/>
    </row>
    <row r="695">
      <c r="A695" s="30"/>
      <c r="B695" s="31" t="s">
        <v>165</v>
      </c>
      <c r="C695" s="31" t="s">
        <v>165</v>
      </c>
      <c r="D695" s="32" t="s">
        <v>165</v>
      </c>
      <c r="E695" s="33" t="s">
        <v>165</v>
      </c>
      <c r="F695" s="34"/>
      <c r="G695" s="35"/>
      <c r="H695" s="34"/>
      <c r="I695" s="36"/>
      <c r="J695" s="37"/>
    </row>
    <row r="696">
      <c r="A696" s="30"/>
      <c r="B696" s="31" t="s">
        <v>165</v>
      </c>
      <c r="C696" s="31" t="s">
        <v>165</v>
      </c>
      <c r="D696" s="32" t="s">
        <v>165</v>
      </c>
      <c r="E696" s="33" t="s">
        <v>165</v>
      </c>
      <c r="F696" s="34"/>
      <c r="G696" s="35"/>
      <c r="H696" s="34"/>
      <c r="I696" s="36"/>
      <c r="J696" s="37"/>
    </row>
    <row r="697">
      <c r="A697" s="30"/>
      <c r="B697" s="31" t="s">
        <v>165</v>
      </c>
      <c r="C697" s="31" t="s">
        <v>165</v>
      </c>
      <c r="D697" s="32" t="s">
        <v>165</v>
      </c>
      <c r="E697" s="33" t="s">
        <v>165</v>
      </c>
      <c r="F697" s="34"/>
      <c r="G697" s="35"/>
      <c r="H697" s="34"/>
      <c r="I697" s="36"/>
      <c r="J697" s="37"/>
    </row>
    <row r="698">
      <c r="A698" s="30"/>
      <c r="B698" s="31" t="s">
        <v>165</v>
      </c>
      <c r="C698" s="31" t="s">
        <v>165</v>
      </c>
      <c r="D698" s="32" t="s">
        <v>165</v>
      </c>
      <c r="E698" s="33" t="s">
        <v>165</v>
      </c>
      <c r="F698" s="34"/>
      <c r="G698" s="35"/>
      <c r="H698" s="34"/>
      <c r="I698" s="36"/>
      <c r="J698" s="37"/>
    </row>
    <row r="699">
      <c r="A699" s="30"/>
      <c r="B699" s="31" t="s">
        <v>165</v>
      </c>
      <c r="C699" s="31" t="s">
        <v>165</v>
      </c>
      <c r="D699" s="32" t="s">
        <v>165</v>
      </c>
      <c r="E699" s="33" t="s">
        <v>165</v>
      </c>
      <c r="F699" s="34"/>
      <c r="G699" s="35"/>
      <c r="H699" s="34"/>
      <c r="I699" s="36"/>
      <c r="J699" s="37"/>
    </row>
    <row r="700">
      <c r="A700" s="30"/>
      <c r="B700" s="31" t="s">
        <v>165</v>
      </c>
      <c r="C700" s="31" t="s">
        <v>165</v>
      </c>
      <c r="D700" s="32" t="s">
        <v>165</v>
      </c>
      <c r="E700" s="33" t="s">
        <v>165</v>
      </c>
      <c r="F700" s="34"/>
      <c r="G700" s="35"/>
      <c r="H700" s="34"/>
      <c r="I700" s="36"/>
      <c r="J700" s="37"/>
    </row>
    <row r="701">
      <c r="A701" s="30"/>
      <c r="B701" s="31" t="s">
        <v>165</v>
      </c>
      <c r="C701" s="31" t="s">
        <v>165</v>
      </c>
      <c r="D701" s="32" t="s">
        <v>165</v>
      </c>
      <c r="E701" s="33" t="s">
        <v>165</v>
      </c>
      <c r="F701" s="34"/>
      <c r="G701" s="35"/>
      <c r="H701" s="34"/>
      <c r="I701" s="36"/>
      <c r="J701" s="37"/>
    </row>
    <row r="702">
      <c r="A702" s="30"/>
      <c r="B702" s="31" t="s">
        <v>165</v>
      </c>
      <c r="C702" s="31" t="s">
        <v>165</v>
      </c>
      <c r="D702" s="32" t="s">
        <v>165</v>
      </c>
      <c r="E702" s="33" t="s">
        <v>165</v>
      </c>
      <c r="F702" s="34"/>
      <c r="G702" s="35"/>
      <c r="H702" s="34"/>
      <c r="I702" s="36"/>
      <c r="J702" s="37"/>
    </row>
    <row r="703">
      <c r="A703" s="30"/>
      <c r="B703" s="31" t="s">
        <v>165</v>
      </c>
      <c r="C703" s="31" t="s">
        <v>165</v>
      </c>
      <c r="D703" s="32" t="s">
        <v>165</v>
      </c>
      <c r="E703" s="33" t="s">
        <v>165</v>
      </c>
      <c r="F703" s="34"/>
      <c r="G703" s="35"/>
      <c r="H703" s="34"/>
      <c r="I703" s="36"/>
      <c r="J703" s="37"/>
    </row>
    <row r="704">
      <c r="A704" s="30"/>
      <c r="B704" s="31" t="s">
        <v>165</v>
      </c>
      <c r="C704" s="31" t="s">
        <v>165</v>
      </c>
      <c r="D704" s="32" t="s">
        <v>165</v>
      </c>
      <c r="E704" s="33" t="s">
        <v>165</v>
      </c>
      <c r="F704" s="34"/>
      <c r="G704" s="35"/>
      <c r="H704" s="34"/>
      <c r="I704" s="36"/>
      <c r="J704" s="37"/>
    </row>
    <row r="705">
      <c r="A705" s="30"/>
      <c r="B705" s="31" t="s">
        <v>165</v>
      </c>
      <c r="C705" s="31" t="s">
        <v>165</v>
      </c>
      <c r="D705" s="32" t="s">
        <v>165</v>
      </c>
      <c r="E705" s="33" t="s">
        <v>165</v>
      </c>
      <c r="F705" s="34"/>
      <c r="G705" s="35"/>
      <c r="H705" s="34"/>
      <c r="I705" s="36"/>
      <c r="J705" s="37"/>
    </row>
    <row r="706">
      <c r="A706" s="30"/>
      <c r="B706" s="31" t="s">
        <v>165</v>
      </c>
      <c r="C706" s="31" t="s">
        <v>165</v>
      </c>
      <c r="D706" s="32" t="s">
        <v>165</v>
      </c>
      <c r="E706" s="33" t="s">
        <v>165</v>
      </c>
      <c r="F706" s="34"/>
      <c r="G706" s="35"/>
      <c r="H706" s="34"/>
      <c r="I706" s="36"/>
      <c r="J706" s="37"/>
    </row>
    <row r="707">
      <c r="A707" s="30"/>
      <c r="B707" s="31" t="s">
        <v>165</v>
      </c>
      <c r="C707" s="31" t="s">
        <v>165</v>
      </c>
      <c r="D707" s="32" t="s">
        <v>165</v>
      </c>
      <c r="E707" s="33" t="s">
        <v>165</v>
      </c>
      <c r="F707" s="34"/>
      <c r="G707" s="35"/>
      <c r="H707" s="34"/>
      <c r="I707" s="36"/>
      <c r="J707" s="37"/>
    </row>
    <row r="708">
      <c r="A708" s="30"/>
      <c r="B708" s="31" t="s">
        <v>165</v>
      </c>
      <c r="C708" s="31" t="s">
        <v>165</v>
      </c>
      <c r="D708" s="32" t="s">
        <v>165</v>
      </c>
      <c r="E708" s="33" t="s">
        <v>165</v>
      </c>
      <c r="F708" s="34"/>
      <c r="G708" s="35"/>
      <c r="H708" s="34"/>
      <c r="I708" s="36"/>
      <c r="J708" s="37"/>
    </row>
    <row r="709">
      <c r="A709" s="30"/>
      <c r="B709" s="31" t="s">
        <v>165</v>
      </c>
      <c r="C709" s="31" t="s">
        <v>165</v>
      </c>
      <c r="D709" s="32" t="s">
        <v>165</v>
      </c>
      <c r="E709" s="33" t="s">
        <v>165</v>
      </c>
      <c r="F709" s="34"/>
      <c r="G709" s="35"/>
      <c r="H709" s="34"/>
      <c r="I709" s="36"/>
      <c r="J709" s="37"/>
    </row>
    <row r="710">
      <c r="A710" s="30"/>
      <c r="B710" s="31" t="s">
        <v>165</v>
      </c>
      <c r="C710" s="31" t="s">
        <v>165</v>
      </c>
      <c r="D710" s="32" t="s">
        <v>165</v>
      </c>
      <c r="E710" s="33" t="s">
        <v>165</v>
      </c>
      <c r="F710" s="34"/>
      <c r="G710" s="35"/>
      <c r="H710" s="34"/>
      <c r="I710" s="36"/>
      <c r="J710" s="37"/>
    </row>
    <row r="711">
      <c r="A711" s="30"/>
      <c r="B711" s="31" t="s">
        <v>165</v>
      </c>
      <c r="C711" s="31" t="s">
        <v>165</v>
      </c>
      <c r="D711" s="32" t="s">
        <v>165</v>
      </c>
      <c r="E711" s="33" t="s">
        <v>165</v>
      </c>
      <c r="F711" s="34"/>
      <c r="G711" s="35"/>
      <c r="H711" s="34"/>
      <c r="I711" s="36"/>
      <c r="J711" s="37"/>
    </row>
    <row r="712">
      <c r="A712" s="30"/>
      <c r="B712" s="31" t="s">
        <v>165</v>
      </c>
      <c r="C712" s="31" t="s">
        <v>165</v>
      </c>
      <c r="D712" s="32" t="s">
        <v>165</v>
      </c>
      <c r="E712" s="33" t="s">
        <v>165</v>
      </c>
      <c r="F712" s="34"/>
      <c r="G712" s="35"/>
      <c r="H712" s="34"/>
      <c r="I712" s="36"/>
      <c r="J712" s="37"/>
    </row>
    <row r="713">
      <c r="A713" s="30"/>
      <c r="B713" s="31" t="s">
        <v>165</v>
      </c>
      <c r="C713" s="31" t="s">
        <v>165</v>
      </c>
      <c r="D713" s="32" t="s">
        <v>165</v>
      </c>
      <c r="E713" s="33" t="s">
        <v>165</v>
      </c>
      <c r="F713" s="34"/>
      <c r="G713" s="35"/>
      <c r="H713" s="34"/>
      <c r="I713" s="36"/>
      <c r="J713" s="37"/>
    </row>
    <row r="714">
      <c r="A714" s="30"/>
      <c r="B714" s="31" t="s">
        <v>165</v>
      </c>
      <c r="C714" s="31" t="s">
        <v>165</v>
      </c>
      <c r="D714" s="32" t="s">
        <v>165</v>
      </c>
      <c r="E714" s="33" t="s">
        <v>165</v>
      </c>
      <c r="F714" s="34"/>
      <c r="G714" s="35"/>
      <c r="H714" s="34"/>
      <c r="I714" s="36"/>
      <c r="J714" s="37"/>
    </row>
    <row r="715">
      <c r="A715" s="30"/>
      <c r="B715" s="31" t="s">
        <v>165</v>
      </c>
      <c r="C715" s="31" t="s">
        <v>165</v>
      </c>
      <c r="D715" s="32" t="s">
        <v>165</v>
      </c>
      <c r="E715" s="33" t="s">
        <v>165</v>
      </c>
      <c r="F715" s="34"/>
      <c r="G715" s="35"/>
      <c r="H715" s="34"/>
      <c r="I715" s="36"/>
      <c r="J715" s="37"/>
    </row>
    <row r="716">
      <c r="A716" s="30"/>
      <c r="B716" s="31" t="s">
        <v>165</v>
      </c>
      <c r="C716" s="31" t="s">
        <v>165</v>
      </c>
      <c r="D716" s="32" t="s">
        <v>165</v>
      </c>
      <c r="E716" s="33" t="s">
        <v>165</v>
      </c>
      <c r="F716" s="34"/>
      <c r="G716" s="35"/>
      <c r="H716" s="34"/>
      <c r="I716" s="36"/>
      <c r="J716" s="37"/>
    </row>
    <row r="717">
      <c r="A717" s="30"/>
      <c r="B717" s="31" t="s">
        <v>165</v>
      </c>
      <c r="C717" s="31" t="s">
        <v>165</v>
      </c>
      <c r="D717" s="32" t="s">
        <v>165</v>
      </c>
      <c r="E717" s="33" t="s">
        <v>165</v>
      </c>
      <c r="F717" s="34"/>
      <c r="G717" s="35"/>
      <c r="H717" s="34"/>
      <c r="I717" s="36"/>
      <c r="J717" s="37"/>
    </row>
    <row r="718">
      <c r="A718" s="30"/>
      <c r="B718" s="31" t="s">
        <v>165</v>
      </c>
      <c r="C718" s="31" t="s">
        <v>165</v>
      </c>
      <c r="D718" s="32" t="s">
        <v>165</v>
      </c>
      <c r="E718" s="33" t="s">
        <v>165</v>
      </c>
      <c r="F718" s="34"/>
      <c r="G718" s="35"/>
      <c r="H718" s="34"/>
      <c r="I718" s="36"/>
      <c r="J718" s="37"/>
    </row>
    <row r="719">
      <c r="A719" s="30"/>
      <c r="B719" s="31" t="s">
        <v>165</v>
      </c>
      <c r="C719" s="31" t="s">
        <v>165</v>
      </c>
      <c r="D719" s="32" t="s">
        <v>165</v>
      </c>
      <c r="E719" s="33" t="s">
        <v>165</v>
      </c>
      <c r="F719" s="34"/>
      <c r="G719" s="35"/>
      <c r="H719" s="34"/>
      <c r="I719" s="36"/>
      <c r="J719" s="37"/>
    </row>
    <row r="720">
      <c r="A720" s="30"/>
      <c r="B720" s="31" t="s">
        <v>165</v>
      </c>
      <c r="C720" s="31" t="s">
        <v>165</v>
      </c>
      <c r="D720" s="32" t="s">
        <v>165</v>
      </c>
      <c r="E720" s="33" t="s">
        <v>165</v>
      </c>
      <c r="F720" s="34"/>
      <c r="G720" s="35"/>
      <c r="H720" s="34"/>
      <c r="I720" s="36"/>
      <c r="J720" s="37"/>
    </row>
    <row r="721">
      <c r="A721" s="30"/>
      <c r="B721" s="31" t="s">
        <v>165</v>
      </c>
      <c r="C721" s="31" t="s">
        <v>165</v>
      </c>
      <c r="D721" s="32" t="s">
        <v>165</v>
      </c>
      <c r="E721" s="33" t="s">
        <v>165</v>
      </c>
      <c r="F721" s="34"/>
      <c r="G721" s="35"/>
      <c r="H721" s="34"/>
      <c r="I721" s="36"/>
      <c r="J721" s="37"/>
    </row>
    <row r="722">
      <c r="A722" s="30"/>
      <c r="B722" s="31" t="s">
        <v>165</v>
      </c>
      <c r="C722" s="31" t="s">
        <v>165</v>
      </c>
      <c r="D722" s="32" t="s">
        <v>165</v>
      </c>
      <c r="E722" s="33" t="s">
        <v>165</v>
      </c>
      <c r="F722" s="34"/>
      <c r="G722" s="35"/>
      <c r="H722" s="34"/>
      <c r="I722" s="36"/>
      <c r="J722" s="37"/>
    </row>
    <row r="723">
      <c r="A723" s="30"/>
      <c r="B723" s="31" t="s">
        <v>165</v>
      </c>
      <c r="C723" s="31" t="s">
        <v>165</v>
      </c>
      <c r="D723" s="32" t="s">
        <v>165</v>
      </c>
      <c r="E723" s="33" t="s">
        <v>165</v>
      </c>
      <c r="F723" s="34"/>
      <c r="G723" s="35"/>
      <c r="H723" s="34"/>
      <c r="I723" s="36"/>
      <c r="J723" s="37"/>
    </row>
    <row r="724">
      <c r="A724" s="30"/>
      <c r="B724" s="31" t="s">
        <v>165</v>
      </c>
      <c r="C724" s="31" t="s">
        <v>165</v>
      </c>
      <c r="D724" s="32" t="s">
        <v>165</v>
      </c>
      <c r="E724" s="33" t="s">
        <v>165</v>
      </c>
      <c r="F724" s="34"/>
      <c r="G724" s="35"/>
      <c r="H724" s="34"/>
      <c r="I724" s="36"/>
      <c r="J724" s="37"/>
    </row>
    <row r="725">
      <c r="A725" s="30"/>
      <c r="B725" s="31" t="s">
        <v>165</v>
      </c>
      <c r="C725" s="31" t="s">
        <v>165</v>
      </c>
      <c r="D725" s="32" t="s">
        <v>165</v>
      </c>
      <c r="E725" s="33" t="s">
        <v>165</v>
      </c>
      <c r="F725" s="34"/>
      <c r="G725" s="35"/>
      <c r="H725" s="34"/>
      <c r="I725" s="36"/>
      <c r="J725" s="37"/>
    </row>
    <row r="726">
      <c r="A726" s="30"/>
      <c r="B726" s="31" t="s">
        <v>165</v>
      </c>
      <c r="C726" s="31" t="s">
        <v>165</v>
      </c>
      <c r="D726" s="32" t="s">
        <v>165</v>
      </c>
      <c r="E726" s="33" t="s">
        <v>165</v>
      </c>
      <c r="F726" s="34"/>
      <c r="G726" s="35"/>
      <c r="H726" s="34"/>
      <c r="I726" s="36"/>
      <c r="J726" s="37"/>
    </row>
    <row r="727">
      <c r="A727" s="30"/>
      <c r="B727" s="31" t="s">
        <v>165</v>
      </c>
      <c r="C727" s="31" t="s">
        <v>165</v>
      </c>
      <c r="D727" s="32" t="s">
        <v>165</v>
      </c>
      <c r="E727" s="33" t="s">
        <v>165</v>
      </c>
      <c r="F727" s="34"/>
      <c r="G727" s="35"/>
      <c r="H727" s="34"/>
      <c r="I727" s="36"/>
      <c r="J727" s="37"/>
    </row>
    <row r="728">
      <c r="A728" s="30"/>
      <c r="B728" s="31" t="s">
        <v>165</v>
      </c>
      <c r="C728" s="31" t="s">
        <v>165</v>
      </c>
      <c r="D728" s="32" t="s">
        <v>165</v>
      </c>
      <c r="E728" s="33" t="s">
        <v>165</v>
      </c>
      <c r="F728" s="34"/>
      <c r="G728" s="35"/>
      <c r="H728" s="34"/>
      <c r="I728" s="36"/>
      <c r="J728" s="37"/>
    </row>
    <row r="729">
      <c r="A729" s="30"/>
      <c r="B729" s="31" t="s">
        <v>165</v>
      </c>
      <c r="C729" s="31" t="s">
        <v>165</v>
      </c>
      <c r="D729" s="32" t="s">
        <v>165</v>
      </c>
      <c r="E729" s="33" t="s">
        <v>165</v>
      </c>
      <c r="F729" s="34"/>
      <c r="G729" s="35"/>
      <c r="H729" s="34"/>
      <c r="I729" s="36"/>
      <c r="J729" s="37"/>
    </row>
    <row r="730">
      <c r="A730" s="30"/>
      <c r="B730" s="31" t="s">
        <v>165</v>
      </c>
      <c r="C730" s="31" t="s">
        <v>165</v>
      </c>
      <c r="D730" s="32" t="s">
        <v>165</v>
      </c>
      <c r="E730" s="33" t="s">
        <v>165</v>
      </c>
      <c r="F730" s="34"/>
      <c r="G730" s="35"/>
      <c r="H730" s="34"/>
      <c r="I730" s="36"/>
      <c r="J730" s="37"/>
    </row>
    <row r="731">
      <c r="A731" s="30"/>
      <c r="B731" s="31" t="s">
        <v>165</v>
      </c>
      <c r="C731" s="31" t="s">
        <v>165</v>
      </c>
      <c r="D731" s="32" t="s">
        <v>165</v>
      </c>
      <c r="E731" s="33" t="s">
        <v>165</v>
      </c>
      <c r="F731" s="34"/>
      <c r="G731" s="35"/>
      <c r="H731" s="34"/>
      <c r="I731" s="36"/>
      <c r="J731" s="37"/>
    </row>
    <row r="732">
      <c r="A732" s="30"/>
      <c r="B732" s="31" t="s">
        <v>165</v>
      </c>
      <c r="C732" s="31" t="s">
        <v>165</v>
      </c>
      <c r="D732" s="32" t="s">
        <v>165</v>
      </c>
      <c r="E732" s="33" t="s">
        <v>165</v>
      </c>
      <c r="F732" s="34"/>
      <c r="G732" s="35"/>
      <c r="H732" s="34"/>
      <c r="I732" s="36"/>
      <c r="J732" s="37"/>
    </row>
    <row r="733">
      <c r="A733" s="30"/>
      <c r="B733" s="31" t="s">
        <v>165</v>
      </c>
      <c r="C733" s="31" t="s">
        <v>165</v>
      </c>
      <c r="D733" s="32" t="s">
        <v>165</v>
      </c>
      <c r="E733" s="33" t="s">
        <v>165</v>
      </c>
      <c r="F733" s="34"/>
      <c r="G733" s="35"/>
      <c r="H733" s="34"/>
      <c r="I733" s="36"/>
      <c r="J733" s="37"/>
    </row>
    <row r="734">
      <c r="A734" s="30"/>
      <c r="B734" s="31" t="s">
        <v>165</v>
      </c>
      <c r="C734" s="31" t="s">
        <v>165</v>
      </c>
      <c r="D734" s="32" t="s">
        <v>165</v>
      </c>
      <c r="E734" s="33" t="s">
        <v>165</v>
      </c>
      <c r="F734" s="34"/>
      <c r="G734" s="35"/>
      <c r="H734" s="34"/>
      <c r="I734" s="36"/>
      <c r="J734" s="37"/>
    </row>
    <row r="735">
      <c r="A735" s="30"/>
      <c r="B735" s="31" t="s">
        <v>165</v>
      </c>
      <c r="C735" s="31" t="s">
        <v>165</v>
      </c>
      <c r="D735" s="32" t="s">
        <v>165</v>
      </c>
      <c r="E735" s="33" t="s">
        <v>165</v>
      </c>
      <c r="F735" s="34"/>
      <c r="G735" s="35"/>
      <c r="H735" s="34"/>
      <c r="I735" s="36"/>
      <c r="J735" s="37"/>
    </row>
    <row r="736">
      <c r="A736" s="30"/>
      <c r="B736" s="31" t="s">
        <v>165</v>
      </c>
      <c r="C736" s="31" t="s">
        <v>165</v>
      </c>
      <c r="D736" s="32" t="s">
        <v>165</v>
      </c>
      <c r="E736" s="33" t="s">
        <v>165</v>
      </c>
      <c r="F736" s="34"/>
      <c r="G736" s="35"/>
      <c r="H736" s="34"/>
      <c r="I736" s="36"/>
      <c r="J736" s="37"/>
    </row>
    <row r="737">
      <c r="A737" s="30"/>
      <c r="B737" s="31" t="s">
        <v>165</v>
      </c>
      <c r="C737" s="31" t="s">
        <v>165</v>
      </c>
      <c r="D737" s="32" t="s">
        <v>165</v>
      </c>
      <c r="E737" s="33" t="s">
        <v>165</v>
      </c>
      <c r="F737" s="34"/>
      <c r="G737" s="35"/>
      <c r="H737" s="34"/>
      <c r="I737" s="36"/>
      <c r="J737" s="37"/>
    </row>
    <row r="738">
      <c r="A738" s="30"/>
      <c r="B738" s="31" t="s">
        <v>165</v>
      </c>
      <c r="C738" s="31" t="s">
        <v>165</v>
      </c>
      <c r="D738" s="32" t="s">
        <v>165</v>
      </c>
      <c r="E738" s="33" t="s">
        <v>165</v>
      </c>
      <c r="F738" s="34"/>
      <c r="G738" s="35"/>
      <c r="H738" s="34"/>
      <c r="I738" s="36"/>
      <c r="J738" s="37"/>
    </row>
    <row r="739">
      <c r="A739" s="30"/>
      <c r="B739" s="31" t="s">
        <v>165</v>
      </c>
      <c r="C739" s="31" t="s">
        <v>165</v>
      </c>
      <c r="D739" s="32" t="s">
        <v>165</v>
      </c>
      <c r="E739" s="33" t="s">
        <v>165</v>
      </c>
      <c r="F739" s="34"/>
      <c r="G739" s="35"/>
      <c r="H739" s="34"/>
      <c r="I739" s="36"/>
      <c r="J739" s="37"/>
    </row>
    <row r="740">
      <c r="A740" s="30"/>
      <c r="B740" s="31" t="s">
        <v>165</v>
      </c>
      <c r="C740" s="31" t="s">
        <v>165</v>
      </c>
      <c r="D740" s="32" t="s">
        <v>165</v>
      </c>
      <c r="E740" s="33" t="s">
        <v>165</v>
      </c>
      <c r="F740" s="34"/>
      <c r="G740" s="35"/>
      <c r="H740" s="34"/>
      <c r="I740" s="36"/>
      <c r="J740" s="37"/>
    </row>
    <row r="741">
      <c r="A741" s="30"/>
      <c r="B741" s="31" t="s">
        <v>165</v>
      </c>
      <c r="C741" s="31" t="s">
        <v>165</v>
      </c>
      <c r="D741" s="32" t="s">
        <v>165</v>
      </c>
      <c r="E741" s="33" t="s">
        <v>165</v>
      </c>
      <c r="F741" s="34"/>
      <c r="G741" s="35"/>
      <c r="H741" s="34"/>
      <c r="I741" s="36"/>
      <c r="J741" s="37"/>
    </row>
    <row r="742">
      <c r="A742" s="30"/>
      <c r="B742" s="31" t="s">
        <v>165</v>
      </c>
      <c r="C742" s="31" t="s">
        <v>165</v>
      </c>
      <c r="D742" s="32" t="s">
        <v>165</v>
      </c>
      <c r="E742" s="33" t="s">
        <v>165</v>
      </c>
      <c r="F742" s="34"/>
      <c r="G742" s="35"/>
      <c r="H742" s="34"/>
      <c r="I742" s="36"/>
      <c r="J742" s="37"/>
    </row>
    <row r="743">
      <c r="A743" s="30"/>
      <c r="B743" s="31" t="s">
        <v>165</v>
      </c>
      <c r="C743" s="31" t="s">
        <v>165</v>
      </c>
      <c r="D743" s="32" t="s">
        <v>165</v>
      </c>
      <c r="E743" s="33" t="s">
        <v>165</v>
      </c>
      <c r="F743" s="34"/>
      <c r="G743" s="35"/>
      <c r="H743" s="34"/>
      <c r="I743" s="36"/>
      <c r="J743" s="37"/>
    </row>
    <row r="744">
      <c r="A744" s="30"/>
      <c r="B744" s="31" t="s">
        <v>165</v>
      </c>
      <c r="C744" s="31" t="s">
        <v>165</v>
      </c>
      <c r="D744" s="32" t="s">
        <v>165</v>
      </c>
      <c r="E744" s="33" t="s">
        <v>165</v>
      </c>
      <c r="F744" s="34"/>
      <c r="G744" s="35"/>
      <c r="H744" s="34"/>
      <c r="I744" s="36"/>
      <c r="J744" s="37"/>
    </row>
    <row r="745">
      <c r="A745" s="30"/>
      <c r="B745" s="31" t="s">
        <v>165</v>
      </c>
      <c r="C745" s="31" t="s">
        <v>165</v>
      </c>
      <c r="D745" s="32" t="s">
        <v>165</v>
      </c>
      <c r="E745" s="33" t="s">
        <v>165</v>
      </c>
      <c r="F745" s="34"/>
      <c r="G745" s="35"/>
      <c r="H745" s="34"/>
      <c r="I745" s="36"/>
      <c r="J745" s="37"/>
    </row>
    <row r="746">
      <c r="A746" s="30"/>
      <c r="B746" s="31" t="s">
        <v>165</v>
      </c>
      <c r="C746" s="31" t="s">
        <v>165</v>
      </c>
      <c r="D746" s="32" t="s">
        <v>165</v>
      </c>
      <c r="E746" s="33" t="s">
        <v>165</v>
      </c>
      <c r="F746" s="34"/>
      <c r="G746" s="35"/>
      <c r="H746" s="34"/>
      <c r="I746" s="36"/>
      <c r="J746" s="37"/>
    </row>
    <row r="747">
      <c r="A747" s="30"/>
      <c r="B747" s="31" t="s">
        <v>165</v>
      </c>
      <c r="C747" s="31" t="s">
        <v>165</v>
      </c>
      <c r="D747" s="32" t="s">
        <v>165</v>
      </c>
      <c r="E747" s="33" t="s">
        <v>165</v>
      </c>
      <c r="F747" s="34"/>
      <c r="G747" s="35"/>
      <c r="H747" s="34"/>
      <c r="I747" s="36"/>
      <c r="J747" s="37"/>
    </row>
    <row r="748">
      <c r="A748" s="30"/>
      <c r="B748" s="31" t="s">
        <v>165</v>
      </c>
      <c r="C748" s="31" t="s">
        <v>165</v>
      </c>
      <c r="D748" s="32" t="s">
        <v>165</v>
      </c>
      <c r="E748" s="33" t="s">
        <v>165</v>
      </c>
      <c r="F748" s="34"/>
      <c r="G748" s="35"/>
      <c r="H748" s="34"/>
      <c r="I748" s="36"/>
      <c r="J748" s="37"/>
    </row>
    <row r="749">
      <c r="A749" s="30"/>
      <c r="B749" s="31" t="s">
        <v>165</v>
      </c>
      <c r="C749" s="31" t="s">
        <v>165</v>
      </c>
      <c r="D749" s="32" t="s">
        <v>165</v>
      </c>
      <c r="E749" s="33" t="s">
        <v>165</v>
      </c>
      <c r="F749" s="34"/>
      <c r="G749" s="35"/>
      <c r="H749" s="34"/>
      <c r="I749" s="36"/>
      <c r="J749" s="37"/>
    </row>
    <row r="750">
      <c r="A750" s="30"/>
      <c r="B750" s="31" t="s">
        <v>165</v>
      </c>
      <c r="C750" s="31" t="s">
        <v>165</v>
      </c>
      <c r="D750" s="32" t="s">
        <v>165</v>
      </c>
      <c r="E750" s="33" t="s">
        <v>165</v>
      </c>
      <c r="F750" s="34"/>
      <c r="G750" s="35"/>
      <c r="H750" s="34"/>
      <c r="I750" s="36"/>
      <c r="J750" s="37"/>
    </row>
    <row r="751">
      <c r="A751" s="30"/>
      <c r="B751" s="31" t="s">
        <v>165</v>
      </c>
      <c r="C751" s="31" t="s">
        <v>165</v>
      </c>
      <c r="D751" s="32" t="s">
        <v>165</v>
      </c>
      <c r="E751" s="33" t="s">
        <v>165</v>
      </c>
      <c r="F751" s="34"/>
      <c r="G751" s="35"/>
      <c r="H751" s="34"/>
      <c r="I751" s="36"/>
      <c r="J751" s="37"/>
    </row>
    <row r="752">
      <c r="A752" s="30"/>
      <c r="B752" s="31" t="s">
        <v>165</v>
      </c>
      <c r="C752" s="31" t="s">
        <v>165</v>
      </c>
      <c r="D752" s="32" t="s">
        <v>165</v>
      </c>
      <c r="E752" s="33" t="s">
        <v>165</v>
      </c>
      <c r="F752" s="34"/>
      <c r="G752" s="35"/>
      <c r="H752" s="34"/>
      <c r="I752" s="36"/>
      <c r="J752" s="37"/>
    </row>
    <row r="753">
      <c r="A753" s="30"/>
      <c r="B753" s="31" t="s">
        <v>165</v>
      </c>
      <c r="C753" s="31" t="s">
        <v>165</v>
      </c>
      <c r="D753" s="32" t="s">
        <v>165</v>
      </c>
      <c r="E753" s="33" t="s">
        <v>165</v>
      </c>
      <c r="F753" s="34"/>
      <c r="G753" s="35"/>
      <c r="H753" s="34"/>
      <c r="I753" s="36"/>
      <c r="J753" s="37"/>
    </row>
    <row r="754">
      <c r="A754" s="30"/>
      <c r="B754" s="31" t="s">
        <v>165</v>
      </c>
      <c r="C754" s="31" t="s">
        <v>165</v>
      </c>
      <c r="D754" s="32" t="s">
        <v>165</v>
      </c>
      <c r="E754" s="33" t="s">
        <v>165</v>
      </c>
      <c r="F754" s="34"/>
      <c r="G754" s="35"/>
      <c r="H754" s="34"/>
      <c r="I754" s="36"/>
      <c r="J754" s="37"/>
    </row>
    <row r="755">
      <c r="A755" s="30"/>
      <c r="B755" s="31" t="s">
        <v>165</v>
      </c>
      <c r="C755" s="31" t="s">
        <v>165</v>
      </c>
      <c r="D755" s="32" t="s">
        <v>165</v>
      </c>
      <c r="E755" s="33" t="s">
        <v>165</v>
      </c>
      <c r="F755" s="34"/>
      <c r="G755" s="35"/>
      <c r="H755" s="34"/>
      <c r="I755" s="36"/>
      <c r="J755" s="37"/>
    </row>
    <row r="756">
      <c r="A756" s="30"/>
      <c r="B756" s="31" t="s">
        <v>165</v>
      </c>
      <c r="C756" s="31" t="s">
        <v>165</v>
      </c>
      <c r="D756" s="32" t="s">
        <v>165</v>
      </c>
      <c r="E756" s="33" t="s">
        <v>165</v>
      </c>
      <c r="F756" s="34"/>
      <c r="G756" s="35"/>
      <c r="H756" s="34"/>
      <c r="I756" s="36"/>
      <c r="J756" s="37"/>
    </row>
    <row r="757">
      <c r="A757" s="30"/>
      <c r="B757" s="31" t="s">
        <v>165</v>
      </c>
      <c r="C757" s="31" t="s">
        <v>165</v>
      </c>
      <c r="D757" s="32" t="s">
        <v>165</v>
      </c>
      <c r="E757" s="33" t="s">
        <v>165</v>
      </c>
      <c r="F757" s="34"/>
      <c r="G757" s="35"/>
      <c r="H757" s="34"/>
      <c r="I757" s="36"/>
      <c r="J757" s="37"/>
    </row>
    <row r="758">
      <c r="A758" s="30"/>
      <c r="B758" s="31" t="s">
        <v>165</v>
      </c>
      <c r="C758" s="31" t="s">
        <v>165</v>
      </c>
      <c r="D758" s="32" t="s">
        <v>165</v>
      </c>
      <c r="E758" s="33" t="s">
        <v>165</v>
      </c>
      <c r="F758" s="34"/>
      <c r="G758" s="35"/>
      <c r="H758" s="34"/>
      <c r="I758" s="36"/>
      <c r="J758" s="37"/>
    </row>
    <row r="759">
      <c r="A759" s="30"/>
      <c r="B759" s="31" t="s">
        <v>165</v>
      </c>
      <c r="C759" s="31" t="s">
        <v>165</v>
      </c>
      <c r="D759" s="32" t="s">
        <v>165</v>
      </c>
      <c r="E759" s="33" t="s">
        <v>165</v>
      </c>
      <c r="F759" s="34"/>
      <c r="G759" s="35"/>
      <c r="H759" s="34"/>
      <c r="I759" s="36"/>
      <c r="J759" s="37"/>
    </row>
    <row r="760">
      <c r="A760" s="30"/>
      <c r="B760" s="31" t="s">
        <v>165</v>
      </c>
      <c r="C760" s="31" t="s">
        <v>165</v>
      </c>
      <c r="D760" s="32" t="s">
        <v>165</v>
      </c>
      <c r="E760" s="33" t="s">
        <v>165</v>
      </c>
      <c r="F760" s="34"/>
      <c r="G760" s="35"/>
      <c r="H760" s="34"/>
      <c r="I760" s="36"/>
      <c r="J760" s="37"/>
    </row>
    <row r="761">
      <c r="A761" s="30"/>
      <c r="B761" s="31" t="s">
        <v>165</v>
      </c>
      <c r="C761" s="31" t="s">
        <v>165</v>
      </c>
      <c r="D761" s="32" t="s">
        <v>165</v>
      </c>
      <c r="E761" s="33" t="s">
        <v>165</v>
      </c>
      <c r="F761" s="34"/>
      <c r="G761" s="35"/>
      <c r="H761" s="34"/>
      <c r="I761" s="36"/>
      <c r="J761" s="37"/>
    </row>
    <row r="762">
      <c r="A762" s="30"/>
      <c r="B762" s="31" t="s">
        <v>165</v>
      </c>
      <c r="C762" s="31" t="s">
        <v>165</v>
      </c>
      <c r="D762" s="32" t="s">
        <v>165</v>
      </c>
      <c r="E762" s="33" t="s">
        <v>165</v>
      </c>
      <c r="F762" s="34"/>
      <c r="G762" s="35"/>
      <c r="H762" s="34"/>
      <c r="I762" s="36"/>
      <c r="J762" s="37"/>
    </row>
    <row r="763">
      <c r="A763" s="30"/>
      <c r="B763" s="31" t="s">
        <v>165</v>
      </c>
      <c r="C763" s="31" t="s">
        <v>165</v>
      </c>
      <c r="D763" s="32" t="s">
        <v>165</v>
      </c>
      <c r="E763" s="33" t="s">
        <v>165</v>
      </c>
      <c r="F763" s="34"/>
      <c r="G763" s="35"/>
      <c r="H763" s="34"/>
      <c r="I763" s="36"/>
      <c r="J763" s="37"/>
    </row>
    <row r="764">
      <c r="A764" s="30"/>
      <c r="B764" s="31" t="s">
        <v>165</v>
      </c>
      <c r="C764" s="31" t="s">
        <v>165</v>
      </c>
      <c r="D764" s="32" t="s">
        <v>165</v>
      </c>
      <c r="E764" s="33" t="s">
        <v>165</v>
      </c>
      <c r="F764" s="34"/>
      <c r="G764" s="35"/>
      <c r="H764" s="34"/>
      <c r="I764" s="36"/>
      <c r="J764" s="37"/>
    </row>
    <row r="765">
      <c r="A765" s="30"/>
      <c r="B765" s="31" t="s">
        <v>165</v>
      </c>
      <c r="C765" s="31" t="s">
        <v>165</v>
      </c>
      <c r="D765" s="32" t="s">
        <v>165</v>
      </c>
      <c r="E765" s="33" t="s">
        <v>165</v>
      </c>
      <c r="F765" s="34"/>
      <c r="G765" s="35"/>
      <c r="H765" s="34"/>
      <c r="I765" s="36"/>
      <c r="J765" s="37"/>
    </row>
    <row r="766">
      <c r="A766" s="30"/>
      <c r="B766" s="31" t="s">
        <v>165</v>
      </c>
      <c r="C766" s="31" t="s">
        <v>165</v>
      </c>
      <c r="D766" s="32" t="s">
        <v>165</v>
      </c>
      <c r="E766" s="33" t="s">
        <v>165</v>
      </c>
      <c r="F766" s="34"/>
      <c r="G766" s="35"/>
      <c r="H766" s="34"/>
      <c r="I766" s="36"/>
      <c r="J766" s="37"/>
    </row>
    <row r="767">
      <c r="A767" s="30"/>
      <c r="B767" s="31" t="s">
        <v>165</v>
      </c>
      <c r="C767" s="31" t="s">
        <v>165</v>
      </c>
      <c r="D767" s="32" t="s">
        <v>165</v>
      </c>
      <c r="E767" s="33" t="s">
        <v>165</v>
      </c>
      <c r="F767" s="34"/>
      <c r="G767" s="35"/>
      <c r="H767" s="34"/>
      <c r="I767" s="36"/>
      <c r="J767" s="37"/>
    </row>
    <row r="768">
      <c r="A768" s="30"/>
      <c r="B768" s="31" t="s">
        <v>165</v>
      </c>
      <c r="C768" s="31" t="s">
        <v>165</v>
      </c>
      <c r="D768" s="32" t="s">
        <v>165</v>
      </c>
      <c r="E768" s="33" t="s">
        <v>165</v>
      </c>
      <c r="F768" s="34"/>
      <c r="G768" s="35"/>
      <c r="H768" s="34"/>
      <c r="I768" s="36"/>
      <c r="J768" s="37"/>
    </row>
    <row r="769">
      <c r="A769" s="30"/>
      <c r="B769" s="31" t="s">
        <v>165</v>
      </c>
      <c r="C769" s="31" t="s">
        <v>165</v>
      </c>
      <c r="D769" s="32" t="s">
        <v>165</v>
      </c>
      <c r="E769" s="33" t="s">
        <v>165</v>
      </c>
      <c r="F769" s="34"/>
      <c r="G769" s="35"/>
      <c r="H769" s="34"/>
      <c r="I769" s="36"/>
      <c r="J769" s="37"/>
    </row>
    <row r="770">
      <c r="A770" s="30"/>
      <c r="B770" s="31" t="s">
        <v>165</v>
      </c>
      <c r="C770" s="31" t="s">
        <v>165</v>
      </c>
      <c r="D770" s="32" t="s">
        <v>165</v>
      </c>
      <c r="E770" s="33" t="s">
        <v>165</v>
      </c>
      <c r="F770" s="34"/>
      <c r="G770" s="35"/>
      <c r="H770" s="34"/>
      <c r="I770" s="36"/>
      <c r="J770" s="37"/>
    </row>
    <row r="771">
      <c r="A771" s="30"/>
      <c r="B771" s="31" t="s">
        <v>165</v>
      </c>
      <c r="C771" s="31" t="s">
        <v>165</v>
      </c>
      <c r="D771" s="32" t="s">
        <v>165</v>
      </c>
      <c r="E771" s="33" t="s">
        <v>165</v>
      </c>
      <c r="F771" s="34"/>
      <c r="G771" s="35"/>
      <c r="H771" s="34"/>
      <c r="I771" s="36"/>
      <c r="J771" s="37"/>
    </row>
    <row r="772">
      <c r="A772" s="30"/>
      <c r="B772" s="31" t="s">
        <v>165</v>
      </c>
      <c r="C772" s="31" t="s">
        <v>165</v>
      </c>
      <c r="D772" s="32" t="s">
        <v>165</v>
      </c>
      <c r="E772" s="33" t="s">
        <v>165</v>
      </c>
      <c r="F772" s="34"/>
      <c r="G772" s="35"/>
      <c r="H772" s="34"/>
      <c r="I772" s="36"/>
      <c r="J772" s="37"/>
    </row>
    <row r="773">
      <c r="A773" s="30"/>
      <c r="B773" s="31" t="s">
        <v>165</v>
      </c>
      <c r="C773" s="31" t="s">
        <v>165</v>
      </c>
      <c r="D773" s="32" t="s">
        <v>165</v>
      </c>
      <c r="E773" s="33" t="s">
        <v>165</v>
      </c>
      <c r="F773" s="34"/>
      <c r="G773" s="35"/>
      <c r="H773" s="34"/>
      <c r="I773" s="36"/>
      <c r="J773" s="37"/>
    </row>
    <row r="774">
      <c r="A774" s="30"/>
      <c r="B774" s="31" t="s">
        <v>165</v>
      </c>
      <c r="C774" s="31" t="s">
        <v>165</v>
      </c>
      <c r="D774" s="32" t="s">
        <v>165</v>
      </c>
      <c r="E774" s="33" t="s">
        <v>165</v>
      </c>
      <c r="F774" s="34"/>
      <c r="G774" s="35"/>
      <c r="H774" s="34"/>
      <c r="I774" s="36"/>
      <c r="J774" s="37"/>
    </row>
    <row r="775">
      <c r="A775" s="30"/>
      <c r="B775" s="31" t="s">
        <v>165</v>
      </c>
      <c r="C775" s="31" t="s">
        <v>165</v>
      </c>
      <c r="D775" s="32" t="s">
        <v>165</v>
      </c>
      <c r="E775" s="33" t="s">
        <v>165</v>
      </c>
      <c r="F775" s="34"/>
      <c r="G775" s="35"/>
      <c r="H775" s="34"/>
      <c r="I775" s="36"/>
      <c r="J775" s="37"/>
    </row>
    <row r="776">
      <c r="A776" s="30"/>
      <c r="B776" s="31" t="s">
        <v>165</v>
      </c>
      <c r="C776" s="31" t="s">
        <v>165</v>
      </c>
      <c r="D776" s="32" t="s">
        <v>165</v>
      </c>
      <c r="E776" s="33" t="s">
        <v>165</v>
      </c>
      <c r="F776" s="34"/>
      <c r="G776" s="35"/>
      <c r="H776" s="34"/>
      <c r="I776" s="36"/>
      <c r="J776" s="37"/>
    </row>
    <row r="777">
      <c r="A777" s="30"/>
      <c r="B777" s="31" t="s">
        <v>165</v>
      </c>
      <c r="C777" s="31" t="s">
        <v>165</v>
      </c>
      <c r="D777" s="32" t="s">
        <v>165</v>
      </c>
      <c r="E777" s="33" t="s">
        <v>165</v>
      </c>
      <c r="F777" s="34"/>
      <c r="G777" s="35"/>
      <c r="H777" s="34"/>
      <c r="I777" s="36"/>
      <c r="J777" s="37"/>
    </row>
    <row r="778">
      <c r="A778" s="30"/>
      <c r="B778" s="31" t="s">
        <v>165</v>
      </c>
      <c r="C778" s="31" t="s">
        <v>165</v>
      </c>
      <c r="D778" s="32" t="s">
        <v>165</v>
      </c>
      <c r="E778" s="33" t="s">
        <v>165</v>
      </c>
      <c r="F778" s="34"/>
      <c r="G778" s="35"/>
      <c r="H778" s="34"/>
      <c r="I778" s="36"/>
      <c r="J778" s="37"/>
    </row>
    <row r="779">
      <c r="A779" s="30"/>
      <c r="B779" s="31" t="s">
        <v>165</v>
      </c>
      <c r="C779" s="31" t="s">
        <v>165</v>
      </c>
      <c r="D779" s="32" t="s">
        <v>165</v>
      </c>
      <c r="E779" s="33" t="s">
        <v>165</v>
      </c>
      <c r="F779" s="34"/>
      <c r="G779" s="35"/>
      <c r="H779" s="34"/>
      <c r="I779" s="36"/>
      <c r="J779" s="37"/>
    </row>
    <row r="780">
      <c r="A780" s="30"/>
      <c r="B780" s="31" t="s">
        <v>165</v>
      </c>
      <c r="C780" s="31" t="s">
        <v>165</v>
      </c>
      <c r="D780" s="32" t="s">
        <v>165</v>
      </c>
      <c r="E780" s="33" t="s">
        <v>165</v>
      </c>
      <c r="F780" s="34"/>
      <c r="G780" s="35"/>
      <c r="H780" s="34"/>
      <c r="I780" s="36"/>
      <c r="J780" s="37"/>
    </row>
    <row r="781">
      <c r="A781" s="30"/>
      <c r="B781" s="31" t="s">
        <v>165</v>
      </c>
      <c r="C781" s="31" t="s">
        <v>165</v>
      </c>
      <c r="D781" s="32" t="s">
        <v>165</v>
      </c>
      <c r="E781" s="33" t="s">
        <v>165</v>
      </c>
      <c r="F781" s="34"/>
      <c r="G781" s="35"/>
      <c r="H781" s="34"/>
      <c r="I781" s="36"/>
      <c r="J781" s="37"/>
    </row>
    <row r="782">
      <c r="A782" s="30"/>
      <c r="B782" s="31" t="s">
        <v>165</v>
      </c>
      <c r="C782" s="31" t="s">
        <v>165</v>
      </c>
      <c r="D782" s="32" t="s">
        <v>165</v>
      </c>
      <c r="E782" s="33" t="s">
        <v>165</v>
      </c>
      <c r="F782" s="34"/>
      <c r="G782" s="35"/>
      <c r="H782" s="34"/>
      <c r="I782" s="36"/>
      <c r="J782" s="37"/>
    </row>
    <row r="783">
      <c r="A783" s="30"/>
      <c r="B783" s="31" t="s">
        <v>165</v>
      </c>
      <c r="C783" s="31" t="s">
        <v>165</v>
      </c>
      <c r="D783" s="32" t="s">
        <v>165</v>
      </c>
      <c r="E783" s="33" t="s">
        <v>165</v>
      </c>
      <c r="F783" s="34"/>
      <c r="G783" s="35"/>
      <c r="H783" s="34"/>
      <c r="I783" s="36"/>
      <c r="J783" s="37"/>
    </row>
    <row r="784">
      <c r="A784" s="30"/>
      <c r="B784" s="31" t="s">
        <v>165</v>
      </c>
      <c r="C784" s="31" t="s">
        <v>165</v>
      </c>
      <c r="D784" s="32" t="s">
        <v>165</v>
      </c>
      <c r="E784" s="33" t="s">
        <v>165</v>
      </c>
      <c r="F784" s="34"/>
      <c r="G784" s="35"/>
      <c r="H784" s="34"/>
      <c r="I784" s="36"/>
      <c r="J784" s="37"/>
    </row>
    <row r="785">
      <c r="A785" s="30"/>
      <c r="B785" s="31" t="s">
        <v>165</v>
      </c>
      <c r="C785" s="31" t="s">
        <v>165</v>
      </c>
      <c r="D785" s="32" t="s">
        <v>165</v>
      </c>
      <c r="E785" s="33" t="s">
        <v>165</v>
      </c>
      <c r="F785" s="34"/>
      <c r="G785" s="35"/>
      <c r="H785" s="34"/>
      <c r="I785" s="36"/>
      <c r="J785" s="37"/>
    </row>
    <row r="786">
      <c r="A786" s="30"/>
      <c r="B786" s="31" t="s">
        <v>165</v>
      </c>
      <c r="C786" s="31" t="s">
        <v>165</v>
      </c>
      <c r="D786" s="32" t="s">
        <v>165</v>
      </c>
      <c r="E786" s="33" t="s">
        <v>165</v>
      </c>
      <c r="F786" s="34"/>
      <c r="G786" s="35"/>
      <c r="H786" s="34"/>
      <c r="I786" s="36"/>
      <c r="J786" s="37"/>
    </row>
    <row r="787">
      <c r="A787" s="30"/>
      <c r="B787" s="31" t="s">
        <v>165</v>
      </c>
      <c r="C787" s="31" t="s">
        <v>165</v>
      </c>
      <c r="D787" s="32" t="s">
        <v>165</v>
      </c>
      <c r="E787" s="33" t="s">
        <v>165</v>
      </c>
      <c r="F787" s="34"/>
      <c r="G787" s="35"/>
      <c r="H787" s="34"/>
      <c r="I787" s="36"/>
      <c r="J787" s="37"/>
    </row>
    <row r="788">
      <c r="A788" s="30"/>
      <c r="B788" s="31" t="s">
        <v>165</v>
      </c>
      <c r="C788" s="31" t="s">
        <v>165</v>
      </c>
      <c r="D788" s="32" t="s">
        <v>165</v>
      </c>
      <c r="E788" s="33" t="s">
        <v>165</v>
      </c>
      <c r="F788" s="34"/>
      <c r="G788" s="35"/>
      <c r="H788" s="34"/>
      <c r="I788" s="36"/>
      <c r="J788" s="37"/>
    </row>
    <row r="789">
      <c r="A789" s="30"/>
      <c r="B789" s="31" t="s">
        <v>165</v>
      </c>
      <c r="C789" s="31" t="s">
        <v>165</v>
      </c>
      <c r="D789" s="32" t="s">
        <v>165</v>
      </c>
      <c r="E789" s="33" t="s">
        <v>165</v>
      </c>
      <c r="F789" s="34"/>
      <c r="G789" s="35"/>
      <c r="H789" s="34"/>
      <c r="I789" s="36"/>
      <c r="J789" s="37"/>
    </row>
    <row r="790">
      <c r="A790" s="30"/>
      <c r="B790" s="31" t="s">
        <v>165</v>
      </c>
      <c r="C790" s="31" t="s">
        <v>165</v>
      </c>
      <c r="D790" s="32" t="s">
        <v>165</v>
      </c>
      <c r="E790" s="33" t="s">
        <v>165</v>
      </c>
      <c r="F790" s="34"/>
      <c r="G790" s="35"/>
      <c r="H790" s="34"/>
      <c r="I790" s="36"/>
      <c r="J790" s="37"/>
    </row>
    <row r="791">
      <c r="A791" s="30"/>
      <c r="B791" s="31" t="s">
        <v>165</v>
      </c>
      <c r="C791" s="31" t="s">
        <v>165</v>
      </c>
      <c r="D791" s="32" t="s">
        <v>165</v>
      </c>
      <c r="E791" s="33" t="s">
        <v>165</v>
      </c>
      <c r="F791" s="34"/>
      <c r="G791" s="35"/>
      <c r="H791" s="34"/>
      <c r="I791" s="36"/>
      <c r="J791" s="37"/>
    </row>
    <row r="792">
      <c r="A792" s="30"/>
      <c r="B792" s="31" t="s">
        <v>165</v>
      </c>
      <c r="C792" s="31" t="s">
        <v>165</v>
      </c>
      <c r="D792" s="32" t="s">
        <v>165</v>
      </c>
      <c r="E792" s="33" t="s">
        <v>165</v>
      </c>
      <c r="F792" s="34"/>
      <c r="G792" s="35"/>
      <c r="H792" s="34"/>
      <c r="I792" s="36"/>
      <c r="J792" s="37"/>
    </row>
    <row r="793">
      <c r="A793" s="30"/>
      <c r="B793" s="31" t="s">
        <v>165</v>
      </c>
      <c r="C793" s="31" t="s">
        <v>165</v>
      </c>
      <c r="D793" s="32" t="s">
        <v>165</v>
      </c>
      <c r="E793" s="33" t="s">
        <v>165</v>
      </c>
      <c r="F793" s="34"/>
      <c r="G793" s="35"/>
      <c r="H793" s="34"/>
      <c r="I793" s="36"/>
      <c r="J793" s="37"/>
    </row>
    <row r="794">
      <c r="A794" s="30"/>
      <c r="B794" s="31" t="s">
        <v>165</v>
      </c>
      <c r="C794" s="31" t="s">
        <v>165</v>
      </c>
      <c r="D794" s="32" t="s">
        <v>165</v>
      </c>
      <c r="E794" s="33" t="s">
        <v>165</v>
      </c>
      <c r="F794" s="34"/>
      <c r="G794" s="35"/>
      <c r="H794" s="34"/>
      <c r="I794" s="36"/>
      <c r="J794" s="37"/>
    </row>
    <row r="795">
      <c r="A795" s="30"/>
      <c r="B795" s="31" t="s">
        <v>165</v>
      </c>
      <c r="C795" s="31" t="s">
        <v>165</v>
      </c>
      <c r="D795" s="32" t="s">
        <v>165</v>
      </c>
      <c r="E795" s="33" t="s">
        <v>165</v>
      </c>
      <c r="F795" s="34"/>
      <c r="G795" s="35"/>
      <c r="H795" s="34"/>
      <c r="I795" s="36"/>
      <c r="J795" s="37"/>
    </row>
    <row r="796">
      <c r="A796" s="30"/>
      <c r="B796" s="31" t="s">
        <v>165</v>
      </c>
      <c r="C796" s="31" t="s">
        <v>165</v>
      </c>
      <c r="D796" s="32" t="s">
        <v>165</v>
      </c>
      <c r="E796" s="33" t="s">
        <v>165</v>
      </c>
      <c r="F796" s="34"/>
      <c r="G796" s="35"/>
      <c r="H796" s="34"/>
      <c r="I796" s="36"/>
      <c r="J796" s="37"/>
    </row>
    <row r="797">
      <c r="A797" s="30"/>
      <c r="B797" s="31" t="s">
        <v>165</v>
      </c>
      <c r="C797" s="31" t="s">
        <v>165</v>
      </c>
      <c r="D797" s="32" t="s">
        <v>165</v>
      </c>
      <c r="E797" s="33" t="s">
        <v>165</v>
      </c>
      <c r="F797" s="34"/>
      <c r="G797" s="35"/>
      <c r="H797" s="34"/>
      <c r="I797" s="36"/>
      <c r="J797" s="37"/>
    </row>
    <row r="798">
      <c r="A798" s="30"/>
      <c r="B798" s="31" t="s">
        <v>165</v>
      </c>
      <c r="C798" s="31" t="s">
        <v>165</v>
      </c>
      <c r="D798" s="32" t="s">
        <v>165</v>
      </c>
      <c r="E798" s="33" t="s">
        <v>165</v>
      </c>
      <c r="F798" s="34"/>
      <c r="G798" s="35"/>
      <c r="H798" s="34"/>
      <c r="I798" s="36"/>
      <c r="J798" s="37"/>
    </row>
    <row r="799">
      <c r="A799" s="30"/>
      <c r="B799" s="31" t="s">
        <v>165</v>
      </c>
      <c r="C799" s="31" t="s">
        <v>165</v>
      </c>
      <c r="D799" s="32" t="s">
        <v>165</v>
      </c>
      <c r="E799" s="33" t="s">
        <v>165</v>
      </c>
      <c r="F799" s="34"/>
      <c r="G799" s="35"/>
      <c r="H799" s="34"/>
      <c r="I799" s="36"/>
      <c r="J799" s="37"/>
    </row>
    <row r="800">
      <c r="A800" s="30"/>
      <c r="B800" s="31" t="s">
        <v>165</v>
      </c>
      <c r="C800" s="31" t="s">
        <v>165</v>
      </c>
      <c r="D800" s="32" t="s">
        <v>165</v>
      </c>
      <c r="E800" s="33" t="s">
        <v>165</v>
      </c>
      <c r="F800" s="34"/>
      <c r="G800" s="35"/>
      <c r="H800" s="34"/>
      <c r="I800" s="36"/>
      <c r="J800" s="37"/>
    </row>
    <row r="801">
      <c r="A801" s="30"/>
      <c r="B801" s="31" t="s">
        <v>165</v>
      </c>
      <c r="C801" s="31" t="s">
        <v>165</v>
      </c>
      <c r="D801" s="32" t="s">
        <v>165</v>
      </c>
      <c r="E801" s="33" t="s">
        <v>165</v>
      </c>
      <c r="F801" s="34"/>
      <c r="G801" s="35"/>
      <c r="H801" s="34"/>
      <c r="I801" s="36"/>
      <c r="J801" s="37"/>
    </row>
    <row r="802">
      <c r="A802" s="30"/>
      <c r="B802" s="31" t="s">
        <v>165</v>
      </c>
      <c r="C802" s="31" t="s">
        <v>165</v>
      </c>
      <c r="D802" s="32" t="s">
        <v>165</v>
      </c>
      <c r="E802" s="33" t="s">
        <v>165</v>
      </c>
      <c r="F802" s="34"/>
      <c r="G802" s="35"/>
      <c r="H802" s="34"/>
      <c r="I802" s="36"/>
      <c r="J802" s="37"/>
    </row>
    <row r="803">
      <c r="A803" s="30"/>
      <c r="B803" s="31" t="s">
        <v>165</v>
      </c>
      <c r="C803" s="31" t="s">
        <v>165</v>
      </c>
      <c r="D803" s="32" t="s">
        <v>165</v>
      </c>
      <c r="E803" s="33" t="s">
        <v>165</v>
      </c>
      <c r="F803" s="34"/>
      <c r="G803" s="35"/>
      <c r="H803" s="34"/>
      <c r="I803" s="36"/>
      <c r="J803" s="37"/>
    </row>
    <row r="804">
      <c r="A804" s="30"/>
      <c r="B804" s="31" t="s">
        <v>165</v>
      </c>
      <c r="C804" s="31" t="s">
        <v>165</v>
      </c>
      <c r="D804" s="32" t="s">
        <v>165</v>
      </c>
      <c r="E804" s="33" t="s">
        <v>165</v>
      </c>
      <c r="F804" s="34"/>
      <c r="G804" s="35"/>
      <c r="H804" s="34"/>
      <c r="I804" s="36"/>
      <c r="J804" s="37"/>
    </row>
    <row r="805">
      <c r="A805" s="30"/>
      <c r="B805" s="31" t="s">
        <v>165</v>
      </c>
      <c r="C805" s="31" t="s">
        <v>165</v>
      </c>
      <c r="D805" s="32" t="s">
        <v>165</v>
      </c>
      <c r="E805" s="33" t="s">
        <v>165</v>
      </c>
      <c r="F805" s="34"/>
      <c r="G805" s="35"/>
      <c r="H805" s="34"/>
      <c r="I805" s="36"/>
      <c r="J805" s="37"/>
    </row>
    <row r="806">
      <c r="A806" s="30"/>
      <c r="B806" s="31" t="s">
        <v>165</v>
      </c>
      <c r="C806" s="31" t="s">
        <v>165</v>
      </c>
      <c r="D806" s="32" t="s">
        <v>165</v>
      </c>
      <c r="E806" s="33" t="s">
        <v>165</v>
      </c>
      <c r="F806" s="34"/>
      <c r="G806" s="35"/>
      <c r="H806" s="34"/>
      <c r="I806" s="36"/>
      <c r="J806" s="37"/>
    </row>
    <row r="807">
      <c r="A807" s="30"/>
      <c r="B807" s="31" t="s">
        <v>165</v>
      </c>
      <c r="C807" s="31" t="s">
        <v>165</v>
      </c>
      <c r="D807" s="32" t="s">
        <v>165</v>
      </c>
      <c r="E807" s="33" t="s">
        <v>165</v>
      </c>
      <c r="F807" s="34"/>
      <c r="G807" s="35"/>
      <c r="H807" s="34"/>
      <c r="I807" s="36"/>
      <c r="J807" s="37"/>
    </row>
    <row r="808">
      <c r="A808" s="30"/>
      <c r="B808" s="31" t="s">
        <v>165</v>
      </c>
      <c r="C808" s="31" t="s">
        <v>165</v>
      </c>
      <c r="D808" s="32" t="s">
        <v>165</v>
      </c>
      <c r="E808" s="33" t="s">
        <v>165</v>
      </c>
      <c r="F808" s="34"/>
      <c r="G808" s="35"/>
      <c r="H808" s="34"/>
      <c r="I808" s="36"/>
      <c r="J808" s="37"/>
    </row>
    <row r="809">
      <c r="A809" s="30"/>
      <c r="B809" s="31" t="s">
        <v>165</v>
      </c>
      <c r="C809" s="31" t="s">
        <v>165</v>
      </c>
      <c r="D809" s="32" t="s">
        <v>165</v>
      </c>
      <c r="E809" s="33" t="s">
        <v>165</v>
      </c>
      <c r="F809" s="34"/>
      <c r="G809" s="35"/>
      <c r="H809" s="34"/>
      <c r="I809" s="36"/>
      <c r="J809" s="37"/>
    </row>
    <row r="810">
      <c r="A810" s="30"/>
      <c r="B810" s="31" t="s">
        <v>165</v>
      </c>
      <c r="C810" s="31" t="s">
        <v>165</v>
      </c>
      <c r="D810" s="32" t="s">
        <v>165</v>
      </c>
      <c r="E810" s="33" t="s">
        <v>165</v>
      </c>
      <c r="F810" s="34"/>
      <c r="G810" s="35"/>
      <c r="H810" s="34"/>
      <c r="I810" s="36"/>
      <c r="J810" s="37"/>
    </row>
    <row r="811">
      <c r="A811" s="30"/>
      <c r="B811" s="31" t="s">
        <v>165</v>
      </c>
      <c r="C811" s="31" t="s">
        <v>165</v>
      </c>
      <c r="D811" s="32" t="s">
        <v>165</v>
      </c>
      <c r="E811" s="33" t="s">
        <v>165</v>
      </c>
      <c r="F811" s="34"/>
      <c r="G811" s="35"/>
      <c r="H811" s="34"/>
      <c r="I811" s="36"/>
      <c r="J811" s="37"/>
    </row>
    <row r="812">
      <c r="A812" s="30"/>
      <c r="B812" s="31" t="s">
        <v>165</v>
      </c>
      <c r="C812" s="31" t="s">
        <v>165</v>
      </c>
      <c r="D812" s="32" t="s">
        <v>165</v>
      </c>
      <c r="E812" s="33" t="s">
        <v>165</v>
      </c>
      <c r="F812" s="34"/>
      <c r="G812" s="35"/>
      <c r="H812" s="34"/>
      <c r="I812" s="36"/>
      <c r="J812" s="37"/>
    </row>
    <row r="813">
      <c r="A813" s="30"/>
      <c r="B813" s="31" t="s">
        <v>165</v>
      </c>
      <c r="C813" s="31" t="s">
        <v>165</v>
      </c>
      <c r="D813" s="32" t="s">
        <v>165</v>
      </c>
      <c r="E813" s="33" t="s">
        <v>165</v>
      </c>
      <c r="F813" s="34"/>
      <c r="G813" s="35"/>
      <c r="H813" s="34"/>
      <c r="I813" s="36"/>
      <c r="J813" s="37"/>
    </row>
    <row r="814">
      <c r="A814" s="30"/>
      <c r="B814" s="31" t="s">
        <v>165</v>
      </c>
      <c r="C814" s="31" t="s">
        <v>165</v>
      </c>
      <c r="D814" s="32" t="s">
        <v>165</v>
      </c>
      <c r="E814" s="33" t="s">
        <v>165</v>
      </c>
      <c r="F814" s="34"/>
      <c r="G814" s="35"/>
      <c r="H814" s="34"/>
      <c r="I814" s="36"/>
      <c r="J814" s="37"/>
    </row>
    <row r="815">
      <c r="A815" s="30"/>
      <c r="B815" s="31" t="s">
        <v>165</v>
      </c>
      <c r="C815" s="31" t="s">
        <v>165</v>
      </c>
      <c r="D815" s="32" t="s">
        <v>165</v>
      </c>
      <c r="E815" s="33" t="s">
        <v>165</v>
      </c>
      <c r="F815" s="34"/>
      <c r="G815" s="35"/>
      <c r="H815" s="34"/>
      <c r="I815" s="36"/>
      <c r="J815" s="37"/>
    </row>
    <row r="816">
      <c r="A816" s="30"/>
      <c r="B816" s="31" t="s">
        <v>165</v>
      </c>
      <c r="C816" s="31" t="s">
        <v>165</v>
      </c>
      <c r="D816" s="32" t="s">
        <v>165</v>
      </c>
      <c r="E816" s="33" t="s">
        <v>165</v>
      </c>
      <c r="F816" s="34"/>
      <c r="G816" s="35"/>
      <c r="H816" s="34"/>
      <c r="I816" s="36"/>
      <c r="J816" s="37"/>
    </row>
    <row r="817">
      <c r="A817" s="30"/>
      <c r="B817" s="31" t="s">
        <v>165</v>
      </c>
      <c r="C817" s="31" t="s">
        <v>165</v>
      </c>
      <c r="D817" s="32" t="s">
        <v>165</v>
      </c>
      <c r="E817" s="33" t="s">
        <v>165</v>
      </c>
      <c r="F817" s="34"/>
      <c r="G817" s="35"/>
      <c r="H817" s="34"/>
      <c r="I817" s="36"/>
      <c r="J817" s="37"/>
    </row>
    <row r="818">
      <c r="A818" s="30"/>
      <c r="B818" s="31" t="s">
        <v>165</v>
      </c>
      <c r="C818" s="31" t="s">
        <v>165</v>
      </c>
      <c r="D818" s="32" t="s">
        <v>165</v>
      </c>
      <c r="E818" s="33" t="s">
        <v>165</v>
      </c>
      <c r="F818" s="34"/>
      <c r="G818" s="35"/>
      <c r="H818" s="34"/>
      <c r="I818" s="36"/>
      <c r="J818" s="37"/>
    </row>
    <row r="819">
      <c r="A819" s="30"/>
      <c r="B819" s="31" t="s">
        <v>165</v>
      </c>
      <c r="C819" s="31" t="s">
        <v>165</v>
      </c>
      <c r="D819" s="32" t="s">
        <v>165</v>
      </c>
      <c r="E819" s="33" t="s">
        <v>165</v>
      </c>
      <c r="F819" s="34"/>
      <c r="G819" s="35"/>
      <c r="H819" s="34"/>
      <c r="I819" s="36"/>
      <c r="J819" s="37"/>
    </row>
    <row r="820">
      <c r="A820" s="30"/>
      <c r="B820" s="31" t="s">
        <v>165</v>
      </c>
      <c r="C820" s="31" t="s">
        <v>165</v>
      </c>
      <c r="D820" s="32" t="s">
        <v>165</v>
      </c>
      <c r="E820" s="33" t="s">
        <v>165</v>
      </c>
      <c r="F820" s="34"/>
      <c r="G820" s="35"/>
      <c r="H820" s="34"/>
      <c r="I820" s="36"/>
      <c r="J820" s="37"/>
    </row>
    <row r="821">
      <c r="A821" s="30"/>
      <c r="B821" s="31" t="s">
        <v>165</v>
      </c>
      <c r="C821" s="31" t="s">
        <v>165</v>
      </c>
      <c r="D821" s="32" t="s">
        <v>165</v>
      </c>
      <c r="E821" s="33" t="s">
        <v>165</v>
      </c>
      <c r="F821" s="34"/>
      <c r="G821" s="35"/>
      <c r="H821" s="34"/>
      <c r="I821" s="36"/>
      <c r="J821" s="37"/>
    </row>
    <row r="822">
      <c r="A822" s="30"/>
      <c r="B822" s="31" t="s">
        <v>165</v>
      </c>
      <c r="C822" s="31" t="s">
        <v>165</v>
      </c>
      <c r="D822" s="32" t="s">
        <v>165</v>
      </c>
      <c r="E822" s="33" t="s">
        <v>165</v>
      </c>
      <c r="F822" s="34"/>
      <c r="G822" s="35"/>
      <c r="H822" s="34"/>
      <c r="I822" s="36"/>
      <c r="J822" s="37"/>
    </row>
    <row r="823">
      <c r="A823" s="30"/>
      <c r="B823" s="31" t="s">
        <v>165</v>
      </c>
      <c r="C823" s="31" t="s">
        <v>165</v>
      </c>
      <c r="D823" s="32" t="s">
        <v>165</v>
      </c>
      <c r="E823" s="33" t="s">
        <v>165</v>
      </c>
      <c r="F823" s="34"/>
      <c r="G823" s="35"/>
      <c r="H823" s="34"/>
      <c r="I823" s="36"/>
      <c r="J823" s="37"/>
    </row>
    <row r="824">
      <c r="A824" s="30"/>
      <c r="B824" s="31" t="s">
        <v>165</v>
      </c>
      <c r="C824" s="31" t="s">
        <v>165</v>
      </c>
      <c r="D824" s="32" t="s">
        <v>165</v>
      </c>
      <c r="E824" s="33" t="s">
        <v>165</v>
      </c>
      <c r="F824" s="34"/>
      <c r="G824" s="35"/>
      <c r="H824" s="34"/>
      <c r="I824" s="36"/>
      <c r="J824" s="37"/>
    </row>
    <row r="825">
      <c r="A825" s="30"/>
      <c r="B825" s="31" t="s">
        <v>165</v>
      </c>
      <c r="C825" s="31" t="s">
        <v>165</v>
      </c>
      <c r="D825" s="32" t="s">
        <v>165</v>
      </c>
      <c r="E825" s="33" t="s">
        <v>165</v>
      </c>
      <c r="F825" s="34"/>
      <c r="G825" s="35"/>
      <c r="H825" s="34"/>
      <c r="I825" s="36"/>
      <c r="J825" s="37"/>
    </row>
    <row r="826">
      <c r="A826" s="30"/>
      <c r="B826" s="31" t="s">
        <v>165</v>
      </c>
      <c r="C826" s="31" t="s">
        <v>165</v>
      </c>
      <c r="D826" s="32" t="s">
        <v>165</v>
      </c>
      <c r="E826" s="33" t="s">
        <v>165</v>
      </c>
      <c r="F826" s="34"/>
      <c r="G826" s="35"/>
      <c r="H826" s="34"/>
      <c r="I826" s="36"/>
      <c r="J826" s="37"/>
    </row>
    <row r="827">
      <c r="A827" s="30"/>
      <c r="B827" s="31" t="s">
        <v>165</v>
      </c>
      <c r="C827" s="31" t="s">
        <v>165</v>
      </c>
      <c r="D827" s="32" t="s">
        <v>165</v>
      </c>
      <c r="E827" s="33" t="s">
        <v>165</v>
      </c>
      <c r="F827" s="34"/>
      <c r="G827" s="35"/>
      <c r="H827" s="34"/>
      <c r="I827" s="36"/>
      <c r="J827" s="37"/>
    </row>
    <row r="828">
      <c r="A828" s="30"/>
      <c r="B828" s="31" t="s">
        <v>165</v>
      </c>
      <c r="C828" s="31" t="s">
        <v>165</v>
      </c>
      <c r="D828" s="32" t="s">
        <v>165</v>
      </c>
      <c r="E828" s="33" t="s">
        <v>165</v>
      </c>
      <c r="F828" s="34"/>
      <c r="G828" s="35"/>
      <c r="H828" s="34"/>
      <c r="I828" s="36"/>
      <c r="J828" s="37"/>
    </row>
    <row r="829">
      <c r="A829" s="30"/>
      <c r="B829" s="31" t="s">
        <v>165</v>
      </c>
      <c r="C829" s="31" t="s">
        <v>165</v>
      </c>
      <c r="D829" s="32" t="s">
        <v>165</v>
      </c>
      <c r="E829" s="33" t="s">
        <v>165</v>
      </c>
      <c r="F829" s="34"/>
      <c r="G829" s="35"/>
      <c r="H829" s="34"/>
      <c r="I829" s="36"/>
      <c r="J829" s="37"/>
    </row>
    <row r="830">
      <c r="A830" s="30"/>
      <c r="B830" s="31" t="s">
        <v>165</v>
      </c>
      <c r="C830" s="31" t="s">
        <v>165</v>
      </c>
      <c r="D830" s="32" t="s">
        <v>165</v>
      </c>
      <c r="E830" s="33" t="s">
        <v>165</v>
      </c>
      <c r="F830" s="34"/>
      <c r="G830" s="35"/>
      <c r="H830" s="34"/>
      <c r="I830" s="36"/>
      <c r="J830" s="37"/>
    </row>
    <row r="831">
      <c r="A831" s="30"/>
      <c r="B831" s="31" t="s">
        <v>165</v>
      </c>
      <c r="C831" s="31" t="s">
        <v>165</v>
      </c>
      <c r="D831" s="32" t="s">
        <v>165</v>
      </c>
      <c r="E831" s="33" t="s">
        <v>165</v>
      </c>
      <c r="F831" s="34"/>
      <c r="G831" s="35"/>
      <c r="H831" s="34"/>
      <c r="I831" s="36"/>
      <c r="J831" s="37"/>
    </row>
    <row r="832">
      <c r="A832" s="30"/>
      <c r="B832" s="31" t="s">
        <v>165</v>
      </c>
      <c r="C832" s="31" t="s">
        <v>165</v>
      </c>
      <c r="D832" s="32" t="s">
        <v>165</v>
      </c>
      <c r="E832" s="33" t="s">
        <v>165</v>
      </c>
      <c r="F832" s="34"/>
      <c r="G832" s="35"/>
      <c r="H832" s="34"/>
      <c r="I832" s="36"/>
      <c r="J832" s="37"/>
    </row>
    <row r="833">
      <c r="A833" s="30"/>
      <c r="B833" s="31" t="s">
        <v>165</v>
      </c>
      <c r="C833" s="31" t="s">
        <v>165</v>
      </c>
      <c r="D833" s="32" t="s">
        <v>165</v>
      </c>
      <c r="E833" s="33" t="s">
        <v>165</v>
      </c>
      <c r="F833" s="34"/>
      <c r="G833" s="35"/>
      <c r="H833" s="34"/>
      <c r="I833" s="36"/>
      <c r="J833" s="37"/>
    </row>
    <row r="834">
      <c r="A834" s="30"/>
      <c r="B834" s="31" t="s">
        <v>165</v>
      </c>
      <c r="C834" s="31" t="s">
        <v>165</v>
      </c>
      <c r="D834" s="32" t="s">
        <v>165</v>
      </c>
      <c r="E834" s="33" t="s">
        <v>165</v>
      </c>
      <c r="F834" s="34"/>
      <c r="G834" s="35"/>
      <c r="H834" s="34"/>
      <c r="I834" s="36"/>
      <c r="J834" s="37"/>
    </row>
    <row r="835">
      <c r="A835" s="30"/>
      <c r="B835" s="31" t="s">
        <v>165</v>
      </c>
      <c r="C835" s="31" t="s">
        <v>165</v>
      </c>
      <c r="D835" s="32" t="s">
        <v>165</v>
      </c>
      <c r="E835" s="33" t="s">
        <v>165</v>
      </c>
      <c r="F835" s="34"/>
      <c r="G835" s="35"/>
      <c r="H835" s="34"/>
      <c r="I835" s="36"/>
      <c r="J835" s="37"/>
    </row>
    <row r="836">
      <c r="A836" s="30"/>
      <c r="B836" s="31" t="s">
        <v>165</v>
      </c>
      <c r="C836" s="31" t="s">
        <v>165</v>
      </c>
      <c r="D836" s="32" t="s">
        <v>165</v>
      </c>
      <c r="E836" s="33" t="s">
        <v>165</v>
      </c>
      <c r="F836" s="34"/>
      <c r="G836" s="35"/>
      <c r="H836" s="34"/>
      <c r="I836" s="36"/>
      <c r="J836" s="37"/>
    </row>
    <row r="837">
      <c r="A837" s="30"/>
      <c r="B837" s="31" t="s">
        <v>165</v>
      </c>
      <c r="C837" s="31" t="s">
        <v>165</v>
      </c>
      <c r="D837" s="32" t="s">
        <v>165</v>
      </c>
      <c r="E837" s="33" t="s">
        <v>165</v>
      </c>
      <c r="F837" s="34"/>
      <c r="G837" s="35"/>
      <c r="H837" s="34"/>
      <c r="I837" s="36"/>
      <c r="J837" s="37"/>
    </row>
    <row r="838">
      <c r="A838" s="30"/>
      <c r="B838" s="31" t="s">
        <v>165</v>
      </c>
      <c r="C838" s="31" t="s">
        <v>165</v>
      </c>
      <c r="D838" s="32" t="s">
        <v>165</v>
      </c>
      <c r="E838" s="33" t="s">
        <v>165</v>
      </c>
      <c r="F838" s="34"/>
      <c r="G838" s="35"/>
      <c r="H838" s="34"/>
      <c r="I838" s="36"/>
      <c r="J838" s="37"/>
    </row>
    <row r="839">
      <c r="A839" s="30"/>
      <c r="B839" s="31" t="s">
        <v>165</v>
      </c>
      <c r="C839" s="31" t="s">
        <v>165</v>
      </c>
      <c r="D839" s="32" t="s">
        <v>165</v>
      </c>
      <c r="E839" s="33" t="s">
        <v>165</v>
      </c>
      <c r="F839" s="34"/>
      <c r="G839" s="35"/>
      <c r="H839" s="34"/>
      <c r="I839" s="36"/>
      <c r="J839" s="37"/>
    </row>
    <row r="840">
      <c r="A840" s="30"/>
      <c r="B840" s="31" t="s">
        <v>165</v>
      </c>
      <c r="C840" s="31" t="s">
        <v>165</v>
      </c>
      <c r="D840" s="32" t="s">
        <v>165</v>
      </c>
      <c r="E840" s="33" t="s">
        <v>165</v>
      </c>
      <c r="F840" s="34"/>
      <c r="G840" s="35"/>
      <c r="H840" s="34"/>
      <c r="I840" s="36"/>
      <c r="J840" s="37"/>
    </row>
    <row r="841">
      <c r="A841" s="30"/>
      <c r="B841" s="31" t="s">
        <v>165</v>
      </c>
      <c r="C841" s="31" t="s">
        <v>165</v>
      </c>
      <c r="D841" s="32" t="s">
        <v>165</v>
      </c>
      <c r="E841" s="33" t="s">
        <v>165</v>
      </c>
      <c r="F841" s="34"/>
      <c r="G841" s="35"/>
      <c r="H841" s="34"/>
      <c r="I841" s="36"/>
      <c r="J841" s="37"/>
    </row>
    <row r="842">
      <c r="A842" s="30"/>
      <c r="B842" s="31" t="s">
        <v>165</v>
      </c>
      <c r="C842" s="31" t="s">
        <v>165</v>
      </c>
      <c r="D842" s="32" t="s">
        <v>165</v>
      </c>
      <c r="E842" s="33" t="s">
        <v>165</v>
      </c>
      <c r="F842" s="34"/>
      <c r="G842" s="35"/>
      <c r="H842" s="34"/>
      <c r="I842" s="36"/>
      <c r="J842" s="37"/>
    </row>
    <row r="843">
      <c r="A843" s="30"/>
      <c r="B843" s="31" t="s">
        <v>165</v>
      </c>
      <c r="C843" s="31" t="s">
        <v>165</v>
      </c>
      <c r="D843" s="32" t="s">
        <v>165</v>
      </c>
      <c r="E843" s="33" t="s">
        <v>165</v>
      </c>
      <c r="F843" s="34"/>
      <c r="G843" s="35"/>
      <c r="H843" s="34"/>
      <c r="I843" s="36"/>
      <c r="J843" s="37"/>
    </row>
    <row r="844">
      <c r="A844" s="30"/>
      <c r="B844" s="31" t="s">
        <v>165</v>
      </c>
      <c r="C844" s="31" t="s">
        <v>165</v>
      </c>
      <c r="D844" s="32" t="s">
        <v>165</v>
      </c>
      <c r="E844" s="33" t="s">
        <v>165</v>
      </c>
      <c r="F844" s="34"/>
      <c r="G844" s="35"/>
      <c r="H844" s="34"/>
      <c r="I844" s="36"/>
      <c r="J844" s="37"/>
    </row>
    <row r="845">
      <c r="A845" s="30"/>
      <c r="B845" s="31" t="s">
        <v>165</v>
      </c>
      <c r="C845" s="31" t="s">
        <v>165</v>
      </c>
      <c r="D845" s="32" t="s">
        <v>165</v>
      </c>
      <c r="E845" s="33" t="s">
        <v>165</v>
      </c>
      <c r="F845" s="34"/>
      <c r="G845" s="35"/>
      <c r="H845" s="34"/>
      <c r="I845" s="36"/>
      <c r="J845" s="37"/>
    </row>
    <row r="846">
      <c r="A846" s="30"/>
      <c r="B846" s="31" t="s">
        <v>165</v>
      </c>
      <c r="C846" s="31" t="s">
        <v>165</v>
      </c>
      <c r="D846" s="32" t="s">
        <v>165</v>
      </c>
      <c r="E846" s="33" t="s">
        <v>165</v>
      </c>
      <c r="F846" s="34"/>
      <c r="G846" s="35"/>
      <c r="H846" s="34"/>
      <c r="I846" s="36"/>
      <c r="J846" s="37"/>
    </row>
    <row r="847">
      <c r="A847" s="30"/>
      <c r="B847" s="31" t="s">
        <v>165</v>
      </c>
      <c r="C847" s="31" t="s">
        <v>165</v>
      </c>
      <c r="D847" s="32" t="s">
        <v>165</v>
      </c>
      <c r="E847" s="33" t="s">
        <v>165</v>
      </c>
      <c r="F847" s="34"/>
      <c r="G847" s="35"/>
      <c r="H847" s="34"/>
      <c r="I847" s="36"/>
      <c r="J847" s="37"/>
    </row>
    <row r="848">
      <c r="A848" s="30"/>
      <c r="B848" s="31" t="s">
        <v>165</v>
      </c>
      <c r="C848" s="31" t="s">
        <v>165</v>
      </c>
      <c r="D848" s="32" t="s">
        <v>165</v>
      </c>
      <c r="E848" s="33" t="s">
        <v>165</v>
      </c>
      <c r="F848" s="34"/>
      <c r="G848" s="35"/>
      <c r="H848" s="34"/>
      <c r="I848" s="36"/>
      <c r="J848" s="37"/>
    </row>
    <row r="849">
      <c r="A849" s="30"/>
      <c r="B849" s="31" t="s">
        <v>165</v>
      </c>
      <c r="C849" s="31" t="s">
        <v>165</v>
      </c>
      <c r="D849" s="32" t="s">
        <v>165</v>
      </c>
      <c r="E849" s="33" t="s">
        <v>165</v>
      </c>
      <c r="F849" s="34"/>
      <c r="G849" s="35"/>
      <c r="H849" s="34"/>
      <c r="I849" s="36"/>
      <c r="J849" s="37"/>
    </row>
    <row r="850">
      <c r="A850" s="30"/>
      <c r="B850" s="31" t="s">
        <v>165</v>
      </c>
      <c r="C850" s="31" t="s">
        <v>165</v>
      </c>
      <c r="D850" s="32" t="s">
        <v>165</v>
      </c>
      <c r="E850" s="33" t="s">
        <v>165</v>
      </c>
      <c r="F850" s="34"/>
      <c r="G850" s="35"/>
      <c r="H850" s="34"/>
      <c r="I850" s="36"/>
      <c r="J850" s="37"/>
    </row>
    <row r="851">
      <c r="A851" s="30"/>
      <c r="B851" s="31" t="s">
        <v>165</v>
      </c>
      <c r="C851" s="31" t="s">
        <v>165</v>
      </c>
      <c r="D851" s="32" t="s">
        <v>165</v>
      </c>
      <c r="E851" s="33" t="s">
        <v>165</v>
      </c>
      <c r="F851" s="34"/>
      <c r="G851" s="35"/>
      <c r="H851" s="34"/>
      <c r="I851" s="36"/>
      <c r="J851" s="37"/>
    </row>
    <row r="852">
      <c r="A852" s="30"/>
      <c r="B852" s="31" t="s">
        <v>165</v>
      </c>
      <c r="C852" s="31" t="s">
        <v>165</v>
      </c>
      <c r="D852" s="32" t="s">
        <v>165</v>
      </c>
      <c r="E852" s="33" t="s">
        <v>165</v>
      </c>
      <c r="F852" s="34"/>
      <c r="G852" s="35"/>
      <c r="H852" s="34"/>
      <c r="I852" s="36"/>
      <c r="J852" s="37"/>
    </row>
    <row r="853">
      <c r="A853" s="30"/>
      <c r="B853" s="31" t="s">
        <v>165</v>
      </c>
      <c r="C853" s="31" t="s">
        <v>165</v>
      </c>
      <c r="D853" s="32" t="s">
        <v>165</v>
      </c>
      <c r="E853" s="33" t="s">
        <v>165</v>
      </c>
      <c r="F853" s="34"/>
      <c r="G853" s="35"/>
      <c r="H853" s="34"/>
      <c r="I853" s="36"/>
      <c r="J853" s="37"/>
    </row>
    <row r="854">
      <c r="A854" s="30"/>
      <c r="B854" s="31" t="s">
        <v>165</v>
      </c>
      <c r="C854" s="31" t="s">
        <v>165</v>
      </c>
      <c r="D854" s="32" t="s">
        <v>165</v>
      </c>
      <c r="E854" s="33" t="s">
        <v>165</v>
      </c>
      <c r="F854" s="34"/>
      <c r="G854" s="35"/>
      <c r="H854" s="34"/>
      <c r="I854" s="36"/>
      <c r="J854" s="37"/>
    </row>
    <row r="855">
      <c r="A855" s="30"/>
      <c r="B855" s="31" t="s">
        <v>165</v>
      </c>
      <c r="C855" s="31" t="s">
        <v>165</v>
      </c>
      <c r="D855" s="32" t="s">
        <v>165</v>
      </c>
      <c r="E855" s="33" t="s">
        <v>165</v>
      </c>
      <c r="F855" s="34"/>
      <c r="G855" s="35"/>
      <c r="H855" s="34"/>
      <c r="I855" s="36"/>
      <c r="J855" s="37"/>
    </row>
    <row r="856">
      <c r="A856" s="30"/>
      <c r="B856" s="31" t="s">
        <v>165</v>
      </c>
      <c r="C856" s="31" t="s">
        <v>165</v>
      </c>
      <c r="D856" s="32" t="s">
        <v>165</v>
      </c>
      <c r="E856" s="33" t="s">
        <v>165</v>
      </c>
      <c r="F856" s="34"/>
      <c r="G856" s="35"/>
      <c r="H856" s="34"/>
      <c r="I856" s="36"/>
      <c r="J856" s="37"/>
    </row>
    <row r="857">
      <c r="A857" s="30"/>
      <c r="B857" s="31" t="s">
        <v>165</v>
      </c>
      <c r="C857" s="31" t="s">
        <v>165</v>
      </c>
      <c r="D857" s="32" t="s">
        <v>165</v>
      </c>
      <c r="E857" s="33" t="s">
        <v>165</v>
      </c>
      <c r="F857" s="34"/>
      <c r="G857" s="35"/>
      <c r="H857" s="34"/>
      <c r="I857" s="36"/>
      <c r="J857" s="37"/>
    </row>
    <row r="858">
      <c r="A858" s="30"/>
      <c r="B858" s="31" t="s">
        <v>165</v>
      </c>
      <c r="C858" s="31" t="s">
        <v>165</v>
      </c>
      <c r="D858" s="32" t="s">
        <v>165</v>
      </c>
      <c r="E858" s="33" t="s">
        <v>165</v>
      </c>
      <c r="F858" s="34"/>
      <c r="G858" s="35"/>
      <c r="H858" s="34"/>
      <c r="I858" s="36"/>
      <c r="J858" s="37"/>
    </row>
    <row r="859">
      <c r="A859" s="30"/>
      <c r="B859" s="31" t="s">
        <v>165</v>
      </c>
      <c r="C859" s="31" t="s">
        <v>165</v>
      </c>
      <c r="D859" s="32" t="s">
        <v>165</v>
      </c>
      <c r="E859" s="33" t="s">
        <v>165</v>
      </c>
      <c r="F859" s="34"/>
      <c r="G859" s="35"/>
      <c r="H859" s="34"/>
      <c r="I859" s="36"/>
      <c r="J859" s="37"/>
    </row>
    <row r="860">
      <c r="A860" s="30"/>
      <c r="B860" s="31" t="s">
        <v>165</v>
      </c>
      <c r="C860" s="31" t="s">
        <v>165</v>
      </c>
      <c r="D860" s="32" t="s">
        <v>165</v>
      </c>
      <c r="E860" s="33" t="s">
        <v>165</v>
      </c>
      <c r="F860" s="34"/>
      <c r="G860" s="35"/>
      <c r="H860" s="34"/>
      <c r="I860" s="36"/>
      <c r="J860" s="37"/>
    </row>
    <row r="861">
      <c r="A861" s="30"/>
      <c r="B861" s="31" t="s">
        <v>165</v>
      </c>
      <c r="C861" s="31" t="s">
        <v>165</v>
      </c>
      <c r="D861" s="32" t="s">
        <v>165</v>
      </c>
      <c r="E861" s="33" t="s">
        <v>165</v>
      </c>
      <c r="F861" s="34"/>
      <c r="G861" s="35"/>
      <c r="H861" s="34"/>
      <c r="I861" s="36"/>
      <c r="J861" s="37"/>
    </row>
    <row r="862">
      <c r="A862" s="30"/>
      <c r="B862" s="31" t="s">
        <v>165</v>
      </c>
      <c r="C862" s="31" t="s">
        <v>165</v>
      </c>
      <c r="D862" s="32" t="s">
        <v>165</v>
      </c>
      <c r="E862" s="33" t="s">
        <v>165</v>
      </c>
      <c r="F862" s="34"/>
      <c r="G862" s="35"/>
      <c r="H862" s="34"/>
      <c r="I862" s="36"/>
      <c r="J862" s="37"/>
    </row>
    <row r="863">
      <c r="A863" s="30"/>
      <c r="B863" s="31" t="s">
        <v>165</v>
      </c>
      <c r="C863" s="31" t="s">
        <v>165</v>
      </c>
      <c r="D863" s="32" t="s">
        <v>165</v>
      </c>
      <c r="E863" s="33" t="s">
        <v>165</v>
      </c>
      <c r="F863" s="34"/>
      <c r="G863" s="35"/>
      <c r="H863" s="34"/>
      <c r="I863" s="36"/>
      <c r="J863" s="37"/>
    </row>
    <row r="864">
      <c r="A864" s="30"/>
      <c r="B864" s="31" t="s">
        <v>165</v>
      </c>
      <c r="C864" s="31" t="s">
        <v>165</v>
      </c>
      <c r="D864" s="32" t="s">
        <v>165</v>
      </c>
      <c r="E864" s="33" t="s">
        <v>165</v>
      </c>
      <c r="F864" s="34"/>
      <c r="G864" s="35"/>
      <c r="H864" s="34"/>
      <c r="I864" s="36"/>
      <c r="J864" s="37"/>
    </row>
    <row r="865">
      <c r="A865" s="30"/>
      <c r="B865" s="31" t="s">
        <v>165</v>
      </c>
      <c r="C865" s="31" t="s">
        <v>165</v>
      </c>
      <c r="D865" s="32" t="s">
        <v>165</v>
      </c>
      <c r="E865" s="33" t="s">
        <v>165</v>
      </c>
      <c r="F865" s="34"/>
      <c r="G865" s="35"/>
      <c r="H865" s="34"/>
      <c r="I865" s="36"/>
      <c r="J865" s="37"/>
    </row>
    <row r="866">
      <c r="A866" s="30"/>
      <c r="B866" s="31" t="s">
        <v>165</v>
      </c>
      <c r="C866" s="31" t="s">
        <v>165</v>
      </c>
      <c r="D866" s="32" t="s">
        <v>165</v>
      </c>
      <c r="E866" s="33" t="s">
        <v>165</v>
      </c>
      <c r="F866" s="34"/>
      <c r="G866" s="35"/>
      <c r="H866" s="34"/>
      <c r="I866" s="36"/>
      <c r="J866" s="37"/>
    </row>
    <row r="867">
      <c r="A867" s="30"/>
      <c r="B867" s="31" t="s">
        <v>165</v>
      </c>
      <c r="C867" s="31" t="s">
        <v>165</v>
      </c>
      <c r="D867" s="32" t="s">
        <v>165</v>
      </c>
      <c r="E867" s="33" t="s">
        <v>165</v>
      </c>
      <c r="F867" s="34"/>
      <c r="G867" s="35"/>
      <c r="H867" s="34"/>
      <c r="I867" s="36"/>
      <c r="J867" s="37"/>
    </row>
    <row r="868">
      <c r="A868" s="30"/>
      <c r="B868" s="31" t="s">
        <v>165</v>
      </c>
      <c r="C868" s="31" t="s">
        <v>165</v>
      </c>
      <c r="D868" s="32" t="s">
        <v>165</v>
      </c>
      <c r="E868" s="33" t="s">
        <v>165</v>
      </c>
      <c r="F868" s="34"/>
      <c r="G868" s="35"/>
      <c r="H868" s="34"/>
      <c r="I868" s="36"/>
      <c r="J868" s="37"/>
    </row>
    <row r="869">
      <c r="A869" s="30"/>
      <c r="B869" s="31" t="s">
        <v>165</v>
      </c>
      <c r="C869" s="31" t="s">
        <v>165</v>
      </c>
      <c r="D869" s="32" t="s">
        <v>165</v>
      </c>
      <c r="E869" s="33" t="s">
        <v>165</v>
      </c>
      <c r="F869" s="34"/>
      <c r="G869" s="35"/>
      <c r="H869" s="34"/>
      <c r="I869" s="36"/>
      <c r="J869" s="37"/>
    </row>
    <row r="870">
      <c r="A870" s="30"/>
      <c r="B870" s="31" t="s">
        <v>165</v>
      </c>
      <c r="C870" s="31" t="s">
        <v>165</v>
      </c>
      <c r="D870" s="32" t="s">
        <v>165</v>
      </c>
      <c r="E870" s="33" t="s">
        <v>165</v>
      </c>
      <c r="F870" s="34"/>
      <c r="G870" s="35"/>
      <c r="H870" s="34"/>
      <c r="I870" s="36"/>
      <c r="J870" s="37"/>
    </row>
    <row r="871">
      <c r="A871" s="30"/>
      <c r="B871" s="31" t="s">
        <v>165</v>
      </c>
      <c r="C871" s="31" t="s">
        <v>165</v>
      </c>
      <c r="D871" s="32" t="s">
        <v>165</v>
      </c>
      <c r="E871" s="33" t="s">
        <v>165</v>
      </c>
      <c r="F871" s="34"/>
      <c r="G871" s="35"/>
      <c r="H871" s="34"/>
      <c r="I871" s="36"/>
      <c r="J871" s="37"/>
    </row>
    <row r="872">
      <c r="A872" s="30"/>
      <c r="B872" s="31" t="s">
        <v>165</v>
      </c>
      <c r="C872" s="31" t="s">
        <v>165</v>
      </c>
      <c r="D872" s="32" t="s">
        <v>165</v>
      </c>
      <c r="E872" s="33" t="s">
        <v>165</v>
      </c>
      <c r="F872" s="34"/>
      <c r="G872" s="35"/>
      <c r="H872" s="34"/>
      <c r="I872" s="36"/>
      <c r="J872" s="37"/>
    </row>
    <row r="873">
      <c r="A873" s="30"/>
      <c r="B873" s="31" t="s">
        <v>165</v>
      </c>
      <c r="C873" s="31" t="s">
        <v>165</v>
      </c>
      <c r="D873" s="32" t="s">
        <v>165</v>
      </c>
      <c r="E873" s="33" t="s">
        <v>165</v>
      </c>
      <c r="F873" s="34"/>
      <c r="G873" s="35"/>
      <c r="H873" s="34"/>
      <c r="I873" s="36"/>
      <c r="J873" s="37"/>
    </row>
    <row r="874">
      <c r="A874" s="30"/>
      <c r="B874" s="31" t="s">
        <v>165</v>
      </c>
      <c r="C874" s="31" t="s">
        <v>165</v>
      </c>
      <c r="D874" s="32" t="s">
        <v>165</v>
      </c>
      <c r="E874" s="33" t="s">
        <v>165</v>
      </c>
      <c r="F874" s="34"/>
      <c r="G874" s="35"/>
      <c r="H874" s="34"/>
      <c r="I874" s="36"/>
      <c r="J874" s="37"/>
    </row>
    <row r="875">
      <c r="A875" s="30"/>
      <c r="B875" s="31" t="s">
        <v>165</v>
      </c>
      <c r="C875" s="31" t="s">
        <v>165</v>
      </c>
      <c r="D875" s="32" t="s">
        <v>165</v>
      </c>
      <c r="E875" s="33" t="s">
        <v>165</v>
      </c>
      <c r="F875" s="34"/>
      <c r="G875" s="35"/>
      <c r="H875" s="34"/>
      <c r="I875" s="36"/>
      <c r="J875" s="37"/>
    </row>
    <row r="876">
      <c r="A876" s="30"/>
      <c r="B876" s="31" t="s">
        <v>165</v>
      </c>
      <c r="C876" s="31" t="s">
        <v>165</v>
      </c>
      <c r="D876" s="32" t="s">
        <v>165</v>
      </c>
      <c r="E876" s="33" t="s">
        <v>165</v>
      </c>
      <c r="F876" s="34"/>
      <c r="G876" s="35"/>
      <c r="H876" s="34"/>
      <c r="I876" s="36"/>
      <c r="J876" s="37"/>
    </row>
    <row r="877">
      <c r="A877" s="30"/>
      <c r="B877" s="31" t="s">
        <v>165</v>
      </c>
      <c r="C877" s="31" t="s">
        <v>165</v>
      </c>
      <c r="D877" s="32" t="s">
        <v>165</v>
      </c>
      <c r="E877" s="33" t="s">
        <v>165</v>
      </c>
      <c r="F877" s="34"/>
      <c r="G877" s="35"/>
      <c r="H877" s="34"/>
      <c r="I877" s="36"/>
      <c r="J877" s="37"/>
    </row>
    <row r="878">
      <c r="A878" s="30"/>
      <c r="B878" s="31" t="s">
        <v>165</v>
      </c>
      <c r="C878" s="31" t="s">
        <v>165</v>
      </c>
      <c r="D878" s="32" t="s">
        <v>165</v>
      </c>
      <c r="E878" s="33" t="s">
        <v>165</v>
      </c>
      <c r="F878" s="34"/>
      <c r="G878" s="35"/>
      <c r="H878" s="34"/>
      <c r="I878" s="36"/>
      <c r="J878" s="37"/>
    </row>
    <row r="879">
      <c r="A879" s="30"/>
      <c r="B879" s="31" t="s">
        <v>165</v>
      </c>
      <c r="C879" s="31" t="s">
        <v>165</v>
      </c>
      <c r="D879" s="32" t="s">
        <v>165</v>
      </c>
      <c r="E879" s="33" t="s">
        <v>165</v>
      </c>
      <c r="F879" s="34"/>
      <c r="G879" s="35"/>
      <c r="H879" s="34"/>
      <c r="I879" s="36"/>
      <c r="J879" s="37"/>
    </row>
    <row r="880">
      <c r="A880" s="30"/>
      <c r="B880" s="31" t="s">
        <v>165</v>
      </c>
      <c r="C880" s="31" t="s">
        <v>165</v>
      </c>
      <c r="D880" s="32" t="s">
        <v>165</v>
      </c>
      <c r="E880" s="33" t="s">
        <v>165</v>
      </c>
      <c r="F880" s="34"/>
      <c r="G880" s="35"/>
      <c r="H880" s="34"/>
      <c r="I880" s="36"/>
      <c r="J880" s="37"/>
    </row>
    <row r="881">
      <c r="A881" s="30"/>
      <c r="B881" s="31" t="s">
        <v>165</v>
      </c>
      <c r="C881" s="31" t="s">
        <v>165</v>
      </c>
      <c r="D881" s="32" t="s">
        <v>165</v>
      </c>
      <c r="E881" s="33" t="s">
        <v>165</v>
      </c>
      <c r="F881" s="34"/>
      <c r="G881" s="35"/>
      <c r="H881" s="34"/>
      <c r="I881" s="36"/>
      <c r="J881" s="37"/>
    </row>
    <row r="882">
      <c r="A882" s="30"/>
      <c r="B882" s="31" t="s">
        <v>165</v>
      </c>
      <c r="C882" s="31" t="s">
        <v>165</v>
      </c>
      <c r="D882" s="32" t="s">
        <v>165</v>
      </c>
      <c r="E882" s="33" t="s">
        <v>165</v>
      </c>
      <c r="F882" s="34"/>
      <c r="G882" s="35"/>
      <c r="H882" s="34"/>
      <c r="I882" s="36"/>
      <c r="J882" s="37"/>
    </row>
    <row r="883">
      <c r="A883" s="30"/>
      <c r="B883" s="31" t="s">
        <v>165</v>
      </c>
      <c r="C883" s="31" t="s">
        <v>165</v>
      </c>
      <c r="D883" s="32" t="s">
        <v>165</v>
      </c>
      <c r="E883" s="33" t="s">
        <v>165</v>
      </c>
      <c r="F883" s="34"/>
      <c r="G883" s="35"/>
      <c r="H883" s="34"/>
      <c r="I883" s="36"/>
      <c r="J883" s="37"/>
    </row>
    <row r="884">
      <c r="A884" s="30"/>
      <c r="B884" s="31" t="s">
        <v>165</v>
      </c>
      <c r="C884" s="31" t="s">
        <v>165</v>
      </c>
      <c r="D884" s="32" t="s">
        <v>165</v>
      </c>
      <c r="E884" s="33" t="s">
        <v>165</v>
      </c>
      <c r="F884" s="34"/>
      <c r="G884" s="35"/>
      <c r="H884" s="34"/>
      <c r="I884" s="36"/>
      <c r="J884" s="37"/>
    </row>
    <row r="885">
      <c r="A885" s="30"/>
      <c r="B885" s="31" t="s">
        <v>165</v>
      </c>
      <c r="C885" s="31" t="s">
        <v>165</v>
      </c>
      <c r="D885" s="32" t="s">
        <v>165</v>
      </c>
      <c r="E885" s="33" t="s">
        <v>165</v>
      </c>
      <c r="F885" s="34"/>
      <c r="G885" s="35"/>
      <c r="H885" s="34"/>
      <c r="I885" s="36"/>
      <c r="J885" s="37"/>
    </row>
    <row r="886">
      <c r="A886" s="30"/>
      <c r="B886" s="31" t="s">
        <v>165</v>
      </c>
      <c r="C886" s="31" t="s">
        <v>165</v>
      </c>
      <c r="D886" s="32" t="s">
        <v>165</v>
      </c>
      <c r="E886" s="33" t="s">
        <v>165</v>
      </c>
      <c r="F886" s="34"/>
      <c r="G886" s="35"/>
      <c r="H886" s="34"/>
      <c r="I886" s="36"/>
      <c r="J886" s="37"/>
    </row>
    <row r="887">
      <c r="A887" s="30"/>
      <c r="B887" s="31" t="s">
        <v>165</v>
      </c>
      <c r="C887" s="31" t="s">
        <v>165</v>
      </c>
      <c r="D887" s="32" t="s">
        <v>165</v>
      </c>
      <c r="E887" s="33" t="s">
        <v>165</v>
      </c>
      <c r="F887" s="34"/>
      <c r="G887" s="35"/>
      <c r="H887" s="34"/>
      <c r="I887" s="36"/>
      <c r="J887" s="37"/>
    </row>
    <row r="888">
      <c r="A888" s="30"/>
      <c r="B888" s="31" t="s">
        <v>165</v>
      </c>
      <c r="C888" s="31" t="s">
        <v>165</v>
      </c>
      <c r="D888" s="32" t="s">
        <v>165</v>
      </c>
      <c r="E888" s="33" t="s">
        <v>165</v>
      </c>
      <c r="F888" s="34"/>
      <c r="G888" s="35"/>
      <c r="H888" s="34"/>
      <c r="I888" s="36"/>
      <c r="J888" s="37"/>
    </row>
    <row r="889">
      <c r="A889" s="30"/>
      <c r="B889" s="31" t="s">
        <v>165</v>
      </c>
      <c r="C889" s="31" t="s">
        <v>165</v>
      </c>
      <c r="D889" s="32" t="s">
        <v>165</v>
      </c>
      <c r="E889" s="33" t="s">
        <v>165</v>
      </c>
      <c r="F889" s="34"/>
      <c r="G889" s="35"/>
      <c r="H889" s="34"/>
      <c r="I889" s="36"/>
      <c r="J889" s="37"/>
    </row>
    <row r="890">
      <c r="A890" s="30"/>
      <c r="B890" s="31" t="s">
        <v>165</v>
      </c>
      <c r="C890" s="31" t="s">
        <v>165</v>
      </c>
      <c r="D890" s="32" t="s">
        <v>165</v>
      </c>
      <c r="E890" s="33" t="s">
        <v>165</v>
      </c>
      <c r="F890" s="34"/>
      <c r="G890" s="35"/>
      <c r="H890" s="34"/>
      <c r="I890" s="36"/>
      <c r="J890" s="37"/>
    </row>
    <row r="891">
      <c r="A891" s="30"/>
      <c r="B891" s="31" t="s">
        <v>165</v>
      </c>
      <c r="C891" s="31" t="s">
        <v>165</v>
      </c>
      <c r="D891" s="32" t="s">
        <v>165</v>
      </c>
      <c r="E891" s="33" t="s">
        <v>165</v>
      </c>
      <c r="F891" s="34"/>
      <c r="G891" s="35"/>
      <c r="H891" s="34"/>
      <c r="I891" s="36"/>
      <c r="J891" s="37"/>
    </row>
    <row r="892">
      <c r="A892" s="30"/>
      <c r="B892" s="31" t="s">
        <v>165</v>
      </c>
      <c r="C892" s="31" t="s">
        <v>165</v>
      </c>
      <c r="D892" s="32" t="s">
        <v>165</v>
      </c>
      <c r="E892" s="33" t="s">
        <v>165</v>
      </c>
      <c r="F892" s="34"/>
      <c r="G892" s="35"/>
      <c r="H892" s="34"/>
      <c r="I892" s="36"/>
      <c r="J892" s="37"/>
    </row>
    <row r="893">
      <c r="A893" s="30"/>
      <c r="B893" s="31" t="s">
        <v>165</v>
      </c>
      <c r="C893" s="31" t="s">
        <v>165</v>
      </c>
      <c r="D893" s="32" t="s">
        <v>165</v>
      </c>
      <c r="E893" s="33" t="s">
        <v>165</v>
      </c>
      <c r="F893" s="34"/>
      <c r="G893" s="35"/>
      <c r="H893" s="34"/>
      <c r="I893" s="36"/>
      <c r="J893" s="37"/>
    </row>
    <row r="894">
      <c r="A894" s="30"/>
      <c r="B894" s="31" t="s">
        <v>165</v>
      </c>
      <c r="C894" s="31" t="s">
        <v>165</v>
      </c>
      <c r="D894" s="32" t="s">
        <v>165</v>
      </c>
      <c r="E894" s="33" t="s">
        <v>165</v>
      </c>
      <c r="F894" s="34"/>
      <c r="G894" s="35"/>
      <c r="H894" s="34"/>
      <c r="I894" s="36"/>
      <c r="J894" s="37"/>
    </row>
    <row r="895">
      <c r="A895" s="30"/>
      <c r="B895" s="31" t="s">
        <v>165</v>
      </c>
      <c r="C895" s="31" t="s">
        <v>165</v>
      </c>
      <c r="D895" s="32" t="s">
        <v>165</v>
      </c>
      <c r="E895" s="33" t="s">
        <v>165</v>
      </c>
      <c r="F895" s="34"/>
      <c r="G895" s="35"/>
      <c r="H895" s="34"/>
      <c r="I895" s="36"/>
      <c r="J895" s="37"/>
    </row>
    <row r="896">
      <c r="A896" s="30"/>
      <c r="B896" s="31" t="s">
        <v>165</v>
      </c>
      <c r="C896" s="31" t="s">
        <v>165</v>
      </c>
      <c r="D896" s="32" t="s">
        <v>165</v>
      </c>
      <c r="E896" s="33" t="s">
        <v>165</v>
      </c>
      <c r="F896" s="34"/>
      <c r="G896" s="35"/>
      <c r="H896" s="34"/>
      <c r="I896" s="36"/>
      <c r="J896" s="37"/>
    </row>
    <row r="897">
      <c r="A897" s="30"/>
      <c r="B897" s="31" t="s">
        <v>165</v>
      </c>
      <c r="C897" s="31" t="s">
        <v>165</v>
      </c>
      <c r="D897" s="32" t="s">
        <v>165</v>
      </c>
      <c r="E897" s="33" t="s">
        <v>165</v>
      </c>
      <c r="F897" s="34"/>
      <c r="G897" s="35"/>
      <c r="H897" s="34"/>
      <c r="I897" s="36"/>
      <c r="J897" s="37"/>
    </row>
    <row r="898">
      <c r="A898" s="30"/>
      <c r="B898" s="31" t="s">
        <v>165</v>
      </c>
      <c r="C898" s="31" t="s">
        <v>165</v>
      </c>
      <c r="D898" s="32" t="s">
        <v>165</v>
      </c>
      <c r="E898" s="33" t="s">
        <v>165</v>
      </c>
      <c r="F898" s="34"/>
      <c r="G898" s="35"/>
      <c r="H898" s="34"/>
      <c r="I898" s="36"/>
      <c r="J898" s="37"/>
    </row>
    <row r="899">
      <c r="A899" s="30"/>
      <c r="B899" s="31" t="s">
        <v>165</v>
      </c>
      <c r="C899" s="31" t="s">
        <v>165</v>
      </c>
      <c r="D899" s="32" t="s">
        <v>165</v>
      </c>
      <c r="E899" s="33" t="s">
        <v>165</v>
      </c>
      <c r="F899" s="34"/>
      <c r="G899" s="35"/>
      <c r="H899" s="34"/>
      <c r="I899" s="36"/>
      <c r="J899" s="37"/>
    </row>
    <row r="900">
      <c r="A900" s="30"/>
      <c r="B900" s="31" t="s">
        <v>165</v>
      </c>
      <c r="C900" s="31" t="s">
        <v>165</v>
      </c>
      <c r="D900" s="32" t="s">
        <v>165</v>
      </c>
      <c r="E900" s="33" t="s">
        <v>165</v>
      </c>
      <c r="F900" s="34"/>
      <c r="G900" s="35"/>
      <c r="H900" s="34"/>
      <c r="I900" s="36"/>
      <c r="J900" s="37"/>
    </row>
    <row r="901">
      <c r="A901" s="30"/>
      <c r="B901" s="31" t="s">
        <v>165</v>
      </c>
      <c r="C901" s="31" t="s">
        <v>165</v>
      </c>
      <c r="D901" s="32" t="s">
        <v>165</v>
      </c>
      <c r="E901" s="33" t="s">
        <v>165</v>
      </c>
      <c r="F901" s="34"/>
      <c r="G901" s="35"/>
      <c r="H901" s="34"/>
      <c r="I901" s="36"/>
      <c r="J901" s="37"/>
    </row>
    <row r="902">
      <c r="A902" s="30"/>
      <c r="B902" s="31" t="s">
        <v>165</v>
      </c>
      <c r="C902" s="31" t="s">
        <v>165</v>
      </c>
      <c r="D902" s="32" t="s">
        <v>165</v>
      </c>
      <c r="E902" s="33" t="s">
        <v>165</v>
      </c>
      <c r="F902" s="34"/>
      <c r="G902" s="35"/>
      <c r="H902" s="34"/>
      <c r="I902" s="36"/>
      <c r="J902" s="37"/>
    </row>
    <row r="903">
      <c r="A903" s="30"/>
      <c r="B903" s="31" t="s">
        <v>165</v>
      </c>
      <c r="C903" s="31" t="s">
        <v>165</v>
      </c>
      <c r="D903" s="32" t="s">
        <v>165</v>
      </c>
      <c r="E903" s="33" t="s">
        <v>165</v>
      </c>
      <c r="F903" s="34"/>
      <c r="G903" s="35"/>
      <c r="H903" s="34"/>
      <c r="I903" s="36"/>
      <c r="J903" s="37"/>
    </row>
    <row r="904">
      <c r="A904" s="30"/>
      <c r="B904" s="31" t="s">
        <v>165</v>
      </c>
      <c r="C904" s="31" t="s">
        <v>165</v>
      </c>
      <c r="D904" s="32" t="s">
        <v>165</v>
      </c>
      <c r="E904" s="33" t="s">
        <v>165</v>
      </c>
      <c r="F904" s="34"/>
      <c r="G904" s="35"/>
      <c r="H904" s="34"/>
      <c r="I904" s="36"/>
      <c r="J904" s="37"/>
    </row>
    <row r="905">
      <c r="A905" s="30"/>
      <c r="B905" s="31" t="s">
        <v>165</v>
      </c>
      <c r="C905" s="31" t="s">
        <v>165</v>
      </c>
      <c r="D905" s="32" t="s">
        <v>165</v>
      </c>
      <c r="E905" s="33" t="s">
        <v>165</v>
      </c>
      <c r="F905" s="34"/>
      <c r="G905" s="35"/>
      <c r="H905" s="34"/>
      <c r="I905" s="36"/>
      <c r="J905" s="37"/>
    </row>
    <row r="906">
      <c r="A906" s="30"/>
      <c r="B906" s="31" t="s">
        <v>165</v>
      </c>
      <c r="C906" s="31" t="s">
        <v>165</v>
      </c>
      <c r="D906" s="32" t="s">
        <v>165</v>
      </c>
      <c r="E906" s="33" t="s">
        <v>165</v>
      </c>
      <c r="F906" s="34"/>
      <c r="G906" s="35"/>
      <c r="H906" s="34"/>
      <c r="I906" s="36"/>
      <c r="J906" s="37"/>
    </row>
    <row r="907">
      <c r="A907" s="30"/>
      <c r="B907" s="31" t="s">
        <v>165</v>
      </c>
      <c r="C907" s="31" t="s">
        <v>165</v>
      </c>
      <c r="D907" s="32" t="s">
        <v>165</v>
      </c>
      <c r="E907" s="33" t="s">
        <v>165</v>
      </c>
      <c r="F907" s="34"/>
      <c r="G907" s="35"/>
      <c r="H907" s="34"/>
      <c r="I907" s="36"/>
      <c r="J907" s="37"/>
    </row>
    <row r="908">
      <c r="A908" s="30"/>
      <c r="B908" s="31" t="s">
        <v>165</v>
      </c>
      <c r="C908" s="31" t="s">
        <v>165</v>
      </c>
      <c r="D908" s="32" t="s">
        <v>165</v>
      </c>
      <c r="E908" s="33" t="s">
        <v>165</v>
      </c>
      <c r="F908" s="34"/>
      <c r="G908" s="35"/>
      <c r="H908" s="34"/>
      <c r="I908" s="36"/>
      <c r="J908" s="37"/>
    </row>
    <row r="909">
      <c r="A909" s="30"/>
      <c r="B909" s="31" t="s">
        <v>165</v>
      </c>
      <c r="C909" s="31" t="s">
        <v>165</v>
      </c>
      <c r="D909" s="32" t="s">
        <v>165</v>
      </c>
      <c r="E909" s="33" t="s">
        <v>165</v>
      </c>
      <c r="F909" s="34"/>
      <c r="G909" s="35"/>
      <c r="H909" s="34"/>
      <c r="I909" s="36"/>
      <c r="J909" s="37"/>
    </row>
    <row r="910">
      <c r="A910" s="30"/>
      <c r="B910" s="31" t="s">
        <v>165</v>
      </c>
      <c r="C910" s="31" t="s">
        <v>165</v>
      </c>
      <c r="D910" s="32" t="s">
        <v>165</v>
      </c>
      <c r="E910" s="33" t="s">
        <v>165</v>
      </c>
      <c r="F910" s="34"/>
      <c r="G910" s="35"/>
      <c r="H910" s="34"/>
      <c r="I910" s="36"/>
      <c r="J910" s="37"/>
    </row>
    <row r="911">
      <c r="A911" s="30"/>
      <c r="B911" s="31" t="s">
        <v>165</v>
      </c>
      <c r="C911" s="31" t="s">
        <v>165</v>
      </c>
      <c r="D911" s="32" t="s">
        <v>165</v>
      </c>
      <c r="E911" s="33" t="s">
        <v>165</v>
      </c>
      <c r="F911" s="34"/>
      <c r="G911" s="35"/>
      <c r="H911" s="34"/>
      <c r="I911" s="36"/>
      <c r="J911" s="37"/>
    </row>
    <row r="912">
      <c r="A912" s="30"/>
      <c r="B912" s="31" t="s">
        <v>165</v>
      </c>
      <c r="C912" s="31" t="s">
        <v>165</v>
      </c>
      <c r="D912" s="32" t="s">
        <v>165</v>
      </c>
      <c r="E912" s="33" t="s">
        <v>165</v>
      </c>
      <c r="F912" s="34"/>
      <c r="G912" s="35"/>
      <c r="H912" s="34"/>
      <c r="I912" s="36"/>
      <c r="J912" s="37"/>
    </row>
    <row r="913">
      <c r="A913" s="30"/>
      <c r="B913" s="31" t="s">
        <v>165</v>
      </c>
      <c r="C913" s="31" t="s">
        <v>165</v>
      </c>
      <c r="D913" s="32" t="s">
        <v>165</v>
      </c>
      <c r="E913" s="33" t="s">
        <v>165</v>
      </c>
      <c r="F913" s="34"/>
      <c r="G913" s="35"/>
      <c r="H913" s="34"/>
      <c r="I913" s="36"/>
      <c r="J913" s="37"/>
    </row>
    <row r="914">
      <c r="A914" s="30"/>
      <c r="B914" s="31" t="s">
        <v>165</v>
      </c>
      <c r="C914" s="31" t="s">
        <v>165</v>
      </c>
      <c r="D914" s="32" t="s">
        <v>165</v>
      </c>
      <c r="E914" s="33" t="s">
        <v>165</v>
      </c>
      <c r="F914" s="34"/>
      <c r="G914" s="35"/>
      <c r="H914" s="34"/>
      <c r="I914" s="36"/>
      <c r="J914" s="37"/>
    </row>
    <row r="915">
      <c r="A915" s="30"/>
      <c r="B915" s="31" t="s">
        <v>165</v>
      </c>
      <c r="C915" s="31" t="s">
        <v>165</v>
      </c>
      <c r="D915" s="32" t="s">
        <v>165</v>
      </c>
      <c r="E915" s="33" t="s">
        <v>165</v>
      </c>
      <c r="F915" s="34"/>
      <c r="G915" s="35"/>
      <c r="H915" s="34"/>
      <c r="I915" s="36"/>
      <c r="J915" s="37"/>
    </row>
    <row r="916">
      <c r="A916" s="30"/>
      <c r="B916" s="31" t="s">
        <v>165</v>
      </c>
      <c r="C916" s="31" t="s">
        <v>165</v>
      </c>
      <c r="D916" s="32" t="s">
        <v>165</v>
      </c>
      <c r="E916" s="33" t="s">
        <v>165</v>
      </c>
      <c r="F916" s="34"/>
      <c r="G916" s="35"/>
      <c r="H916" s="34"/>
      <c r="I916" s="36"/>
      <c r="J916" s="37"/>
    </row>
    <row r="917">
      <c r="A917" s="30"/>
      <c r="B917" s="31" t="s">
        <v>165</v>
      </c>
      <c r="C917" s="31" t="s">
        <v>165</v>
      </c>
      <c r="D917" s="32" t="s">
        <v>165</v>
      </c>
      <c r="E917" s="33" t="s">
        <v>165</v>
      </c>
      <c r="F917" s="34"/>
      <c r="G917" s="35"/>
      <c r="H917" s="34"/>
      <c r="I917" s="36"/>
      <c r="J917" s="37"/>
    </row>
    <row r="918">
      <c r="A918" s="30"/>
      <c r="B918" s="31" t="s">
        <v>165</v>
      </c>
      <c r="C918" s="31" t="s">
        <v>165</v>
      </c>
      <c r="D918" s="32" t="s">
        <v>165</v>
      </c>
      <c r="E918" s="33" t="s">
        <v>165</v>
      </c>
      <c r="F918" s="34"/>
      <c r="G918" s="35"/>
      <c r="H918" s="34"/>
      <c r="I918" s="36"/>
      <c r="J918" s="37"/>
    </row>
    <row r="919">
      <c r="A919" s="30"/>
      <c r="B919" s="31" t="s">
        <v>165</v>
      </c>
      <c r="C919" s="31" t="s">
        <v>165</v>
      </c>
      <c r="D919" s="32" t="s">
        <v>165</v>
      </c>
      <c r="E919" s="33" t="s">
        <v>165</v>
      </c>
      <c r="F919" s="34"/>
      <c r="G919" s="35"/>
      <c r="H919" s="34"/>
      <c r="I919" s="36"/>
      <c r="J919" s="37"/>
    </row>
    <row r="920">
      <c r="A920" s="30"/>
      <c r="B920" s="31" t="s">
        <v>165</v>
      </c>
      <c r="C920" s="31" t="s">
        <v>165</v>
      </c>
      <c r="D920" s="32" t="s">
        <v>165</v>
      </c>
      <c r="E920" s="33" t="s">
        <v>165</v>
      </c>
      <c r="F920" s="34"/>
      <c r="G920" s="35"/>
      <c r="H920" s="34"/>
      <c r="I920" s="36"/>
      <c r="J920" s="37"/>
    </row>
    <row r="921">
      <c r="A921" s="30"/>
      <c r="B921" s="31" t="s">
        <v>165</v>
      </c>
      <c r="C921" s="31" t="s">
        <v>165</v>
      </c>
      <c r="D921" s="32" t="s">
        <v>165</v>
      </c>
      <c r="E921" s="33" t="s">
        <v>165</v>
      </c>
      <c r="F921" s="34"/>
      <c r="G921" s="35"/>
      <c r="H921" s="34"/>
      <c r="I921" s="36"/>
      <c r="J921" s="37"/>
    </row>
    <row r="922">
      <c r="A922" s="30"/>
      <c r="B922" s="31" t="s">
        <v>165</v>
      </c>
      <c r="C922" s="31" t="s">
        <v>165</v>
      </c>
      <c r="D922" s="32" t="s">
        <v>165</v>
      </c>
      <c r="E922" s="33" t="s">
        <v>165</v>
      </c>
      <c r="F922" s="34"/>
      <c r="G922" s="35"/>
      <c r="H922" s="34"/>
      <c r="I922" s="36"/>
      <c r="J922" s="37"/>
    </row>
    <row r="923">
      <c r="A923" s="30"/>
      <c r="B923" s="31" t="s">
        <v>165</v>
      </c>
      <c r="C923" s="31" t="s">
        <v>165</v>
      </c>
      <c r="D923" s="32" t="s">
        <v>165</v>
      </c>
      <c r="E923" s="33" t="s">
        <v>165</v>
      </c>
      <c r="F923" s="34"/>
      <c r="G923" s="35"/>
      <c r="H923" s="34"/>
      <c r="I923" s="36"/>
      <c r="J923" s="37"/>
    </row>
    <row r="924">
      <c r="A924" s="30"/>
      <c r="B924" s="31" t="s">
        <v>165</v>
      </c>
      <c r="C924" s="31" t="s">
        <v>165</v>
      </c>
      <c r="D924" s="32" t="s">
        <v>165</v>
      </c>
      <c r="E924" s="33" t="s">
        <v>165</v>
      </c>
      <c r="F924" s="34"/>
      <c r="G924" s="35"/>
      <c r="H924" s="34"/>
      <c r="I924" s="36"/>
      <c r="J924" s="37"/>
    </row>
    <row r="925">
      <c r="A925" s="30"/>
      <c r="B925" s="31" t="s">
        <v>165</v>
      </c>
      <c r="C925" s="31" t="s">
        <v>165</v>
      </c>
      <c r="D925" s="32" t="s">
        <v>165</v>
      </c>
      <c r="E925" s="33" t="s">
        <v>165</v>
      </c>
      <c r="F925" s="34"/>
      <c r="G925" s="35"/>
      <c r="H925" s="34"/>
      <c r="I925" s="36"/>
      <c r="J925" s="37"/>
    </row>
    <row r="926">
      <c r="A926" s="30"/>
      <c r="B926" s="31" t="s">
        <v>165</v>
      </c>
      <c r="C926" s="31" t="s">
        <v>165</v>
      </c>
      <c r="D926" s="32" t="s">
        <v>165</v>
      </c>
      <c r="E926" s="33" t="s">
        <v>165</v>
      </c>
      <c r="F926" s="34"/>
      <c r="G926" s="35"/>
      <c r="H926" s="34"/>
      <c r="I926" s="36"/>
      <c r="J926" s="37"/>
    </row>
    <row r="927">
      <c r="A927" s="30"/>
      <c r="B927" s="31" t="s">
        <v>165</v>
      </c>
      <c r="C927" s="31" t="s">
        <v>165</v>
      </c>
      <c r="D927" s="32" t="s">
        <v>165</v>
      </c>
      <c r="E927" s="33" t="s">
        <v>165</v>
      </c>
      <c r="F927" s="34"/>
      <c r="G927" s="35"/>
      <c r="H927" s="34"/>
      <c r="I927" s="36"/>
      <c r="J927" s="37"/>
    </row>
    <row r="928">
      <c r="A928" s="30"/>
      <c r="B928" s="31" t="s">
        <v>165</v>
      </c>
      <c r="C928" s="31" t="s">
        <v>165</v>
      </c>
      <c r="D928" s="32" t="s">
        <v>165</v>
      </c>
      <c r="E928" s="33" t="s">
        <v>165</v>
      </c>
      <c r="F928" s="34"/>
      <c r="G928" s="35"/>
      <c r="H928" s="34"/>
      <c r="I928" s="36"/>
      <c r="J928" s="37"/>
    </row>
    <row r="929">
      <c r="A929" s="30"/>
      <c r="B929" s="31" t="s">
        <v>165</v>
      </c>
      <c r="C929" s="31" t="s">
        <v>165</v>
      </c>
      <c r="D929" s="32" t="s">
        <v>165</v>
      </c>
      <c r="E929" s="33" t="s">
        <v>165</v>
      </c>
      <c r="F929" s="34"/>
      <c r="G929" s="35"/>
      <c r="H929" s="34"/>
      <c r="I929" s="36"/>
      <c r="J929" s="37"/>
    </row>
    <row r="930">
      <c r="A930" s="30"/>
      <c r="B930" s="31" t="s">
        <v>165</v>
      </c>
      <c r="C930" s="31" t="s">
        <v>165</v>
      </c>
      <c r="D930" s="32" t="s">
        <v>165</v>
      </c>
      <c r="E930" s="33" t="s">
        <v>165</v>
      </c>
      <c r="F930" s="34"/>
      <c r="G930" s="35"/>
      <c r="H930" s="34"/>
      <c r="I930" s="36"/>
      <c r="J930" s="37"/>
    </row>
    <row r="931">
      <c r="A931" s="30"/>
      <c r="B931" s="31" t="s">
        <v>165</v>
      </c>
      <c r="C931" s="31" t="s">
        <v>165</v>
      </c>
      <c r="D931" s="32" t="s">
        <v>165</v>
      </c>
      <c r="E931" s="33" t="s">
        <v>165</v>
      </c>
      <c r="F931" s="34"/>
      <c r="G931" s="35"/>
      <c r="H931" s="34"/>
      <c r="I931" s="36"/>
      <c r="J931" s="37"/>
    </row>
    <row r="932">
      <c r="A932" s="30"/>
      <c r="B932" s="31" t="s">
        <v>165</v>
      </c>
      <c r="C932" s="31" t="s">
        <v>165</v>
      </c>
      <c r="D932" s="32" t="s">
        <v>165</v>
      </c>
      <c r="E932" s="33" t="s">
        <v>165</v>
      </c>
      <c r="F932" s="34"/>
      <c r="G932" s="35"/>
      <c r="H932" s="34"/>
      <c r="I932" s="36"/>
      <c r="J932" s="37"/>
    </row>
    <row r="933">
      <c r="A933" s="30"/>
      <c r="B933" s="31" t="s">
        <v>165</v>
      </c>
      <c r="C933" s="31" t="s">
        <v>165</v>
      </c>
      <c r="D933" s="32" t="s">
        <v>165</v>
      </c>
      <c r="E933" s="33" t="s">
        <v>165</v>
      </c>
      <c r="F933" s="34"/>
      <c r="G933" s="35"/>
      <c r="H933" s="34"/>
      <c r="I933" s="36"/>
      <c r="J933" s="37"/>
    </row>
    <row r="934">
      <c r="A934" s="30"/>
      <c r="B934" s="31" t="s">
        <v>165</v>
      </c>
      <c r="C934" s="31" t="s">
        <v>165</v>
      </c>
      <c r="D934" s="32" t="s">
        <v>165</v>
      </c>
      <c r="E934" s="33" t="s">
        <v>165</v>
      </c>
      <c r="F934" s="34"/>
      <c r="G934" s="35"/>
      <c r="H934" s="34"/>
      <c r="I934" s="36"/>
      <c r="J934" s="37"/>
    </row>
    <row r="935">
      <c r="A935" s="30"/>
      <c r="B935" s="31" t="s">
        <v>165</v>
      </c>
      <c r="C935" s="31" t="s">
        <v>165</v>
      </c>
      <c r="D935" s="32" t="s">
        <v>165</v>
      </c>
      <c r="E935" s="33" t="s">
        <v>165</v>
      </c>
      <c r="F935" s="34"/>
      <c r="G935" s="35"/>
      <c r="H935" s="34"/>
      <c r="I935" s="36"/>
      <c r="J935" s="37"/>
    </row>
    <row r="936">
      <c r="A936" s="30"/>
      <c r="B936" s="31" t="s">
        <v>165</v>
      </c>
      <c r="C936" s="31" t="s">
        <v>165</v>
      </c>
      <c r="D936" s="32" t="s">
        <v>165</v>
      </c>
      <c r="E936" s="33" t="s">
        <v>165</v>
      </c>
      <c r="F936" s="34"/>
      <c r="G936" s="35"/>
      <c r="H936" s="34"/>
      <c r="I936" s="36"/>
      <c r="J936" s="37"/>
    </row>
    <row r="937">
      <c r="A937" s="30"/>
      <c r="B937" s="31" t="s">
        <v>165</v>
      </c>
      <c r="C937" s="31" t="s">
        <v>165</v>
      </c>
      <c r="D937" s="32" t="s">
        <v>165</v>
      </c>
      <c r="E937" s="33" t="s">
        <v>165</v>
      </c>
      <c r="F937" s="34"/>
      <c r="G937" s="35"/>
      <c r="H937" s="34"/>
      <c r="I937" s="36"/>
      <c r="J937" s="37"/>
    </row>
    <row r="938">
      <c r="A938" s="30"/>
      <c r="B938" s="31" t="s">
        <v>165</v>
      </c>
      <c r="C938" s="31" t="s">
        <v>165</v>
      </c>
      <c r="D938" s="32" t="s">
        <v>165</v>
      </c>
      <c r="E938" s="33" t="s">
        <v>165</v>
      </c>
      <c r="F938" s="34"/>
      <c r="G938" s="35"/>
      <c r="H938" s="34"/>
      <c r="I938" s="36"/>
      <c r="J938" s="37"/>
    </row>
    <row r="939">
      <c r="A939" s="30"/>
      <c r="B939" s="31" t="s">
        <v>165</v>
      </c>
      <c r="C939" s="31" t="s">
        <v>165</v>
      </c>
      <c r="D939" s="32" t="s">
        <v>165</v>
      </c>
      <c r="E939" s="33" t="s">
        <v>165</v>
      </c>
      <c r="F939" s="34"/>
      <c r="G939" s="35"/>
      <c r="H939" s="34"/>
      <c r="I939" s="36"/>
      <c r="J939" s="37"/>
    </row>
    <row r="940">
      <c r="A940" s="30"/>
      <c r="B940" s="31" t="s">
        <v>165</v>
      </c>
      <c r="C940" s="31" t="s">
        <v>165</v>
      </c>
      <c r="D940" s="32" t="s">
        <v>165</v>
      </c>
      <c r="E940" s="33" t="s">
        <v>165</v>
      </c>
      <c r="F940" s="34"/>
      <c r="G940" s="35"/>
      <c r="H940" s="34"/>
      <c r="I940" s="36"/>
      <c r="J940" s="37"/>
    </row>
    <row r="941">
      <c r="A941" s="30"/>
      <c r="B941" s="31" t="s">
        <v>165</v>
      </c>
      <c r="C941" s="31" t="s">
        <v>165</v>
      </c>
      <c r="D941" s="32" t="s">
        <v>165</v>
      </c>
      <c r="E941" s="33" t="s">
        <v>165</v>
      </c>
      <c r="F941" s="34"/>
      <c r="G941" s="35"/>
      <c r="H941" s="34"/>
      <c r="I941" s="36"/>
      <c r="J941" s="37"/>
    </row>
    <row r="942">
      <c r="A942" s="30"/>
      <c r="B942" s="31" t="s">
        <v>165</v>
      </c>
      <c r="C942" s="31" t="s">
        <v>165</v>
      </c>
      <c r="D942" s="32" t="s">
        <v>165</v>
      </c>
      <c r="E942" s="33" t="s">
        <v>165</v>
      </c>
      <c r="F942" s="34"/>
      <c r="G942" s="35"/>
      <c r="H942" s="34"/>
      <c r="I942" s="36"/>
      <c r="J942" s="37"/>
    </row>
    <row r="943">
      <c r="A943" s="30"/>
      <c r="B943" s="31" t="s">
        <v>165</v>
      </c>
      <c r="C943" s="31" t="s">
        <v>165</v>
      </c>
      <c r="D943" s="32" t="s">
        <v>165</v>
      </c>
      <c r="E943" s="33" t="s">
        <v>165</v>
      </c>
      <c r="F943" s="34"/>
      <c r="G943" s="35"/>
      <c r="H943" s="34"/>
      <c r="I943" s="36"/>
      <c r="J943" s="37"/>
    </row>
    <row r="944">
      <c r="A944" s="30"/>
      <c r="B944" s="31" t="s">
        <v>165</v>
      </c>
      <c r="C944" s="31" t="s">
        <v>165</v>
      </c>
      <c r="D944" s="32" t="s">
        <v>165</v>
      </c>
      <c r="E944" s="33" t="s">
        <v>165</v>
      </c>
      <c r="F944" s="34"/>
      <c r="G944" s="35"/>
      <c r="H944" s="34"/>
      <c r="I944" s="36"/>
      <c r="J944" s="37"/>
    </row>
    <row r="945">
      <c r="A945" s="30"/>
      <c r="B945" s="31" t="s">
        <v>165</v>
      </c>
      <c r="C945" s="31" t="s">
        <v>165</v>
      </c>
      <c r="D945" s="32" t="s">
        <v>165</v>
      </c>
      <c r="E945" s="33" t="s">
        <v>165</v>
      </c>
      <c r="F945" s="34"/>
      <c r="G945" s="35"/>
      <c r="H945" s="34"/>
      <c r="I945" s="36"/>
      <c r="J945" s="37"/>
    </row>
    <row r="946">
      <c r="A946" s="30"/>
      <c r="B946" s="31" t="s">
        <v>165</v>
      </c>
      <c r="C946" s="31" t="s">
        <v>165</v>
      </c>
      <c r="D946" s="32" t="s">
        <v>165</v>
      </c>
      <c r="E946" s="33" t="s">
        <v>165</v>
      </c>
      <c r="F946" s="34"/>
      <c r="G946" s="35"/>
      <c r="H946" s="34"/>
      <c r="I946" s="36"/>
      <c r="J946" s="37"/>
    </row>
    <row r="947">
      <c r="A947" s="30"/>
      <c r="B947" s="31" t="s">
        <v>165</v>
      </c>
      <c r="C947" s="31" t="s">
        <v>165</v>
      </c>
      <c r="D947" s="32" t="s">
        <v>165</v>
      </c>
      <c r="E947" s="33" t="s">
        <v>165</v>
      </c>
      <c r="F947" s="34"/>
      <c r="G947" s="35"/>
      <c r="H947" s="34"/>
      <c r="I947" s="36"/>
      <c r="J947" s="37"/>
    </row>
    <row r="948">
      <c r="A948" s="30"/>
      <c r="B948" s="31" t="s">
        <v>165</v>
      </c>
      <c r="C948" s="31" t="s">
        <v>165</v>
      </c>
      <c r="D948" s="32" t="s">
        <v>165</v>
      </c>
      <c r="E948" s="33" t="s">
        <v>165</v>
      </c>
      <c r="F948" s="34"/>
      <c r="G948" s="35"/>
      <c r="H948" s="34"/>
      <c r="I948" s="36"/>
      <c r="J948" s="37"/>
    </row>
    <row r="949">
      <c r="A949" s="30"/>
      <c r="B949" s="31" t="s">
        <v>165</v>
      </c>
      <c r="C949" s="31" t="s">
        <v>165</v>
      </c>
      <c r="D949" s="32" t="s">
        <v>165</v>
      </c>
      <c r="E949" s="33" t="s">
        <v>165</v>
      </c>
      <c r="F949" s="34"/>
      <c r="G949" s="35"/>
      <c r="H949" s="34"/>
      <c r="I949" s="36"/>
      <c r="J949" s="37"/>
    </row>
    <row r="950">
      <c r="A950" s="30"/>
      <c r="B950" s="31" t="s">
        <v>165</v>
      </c>
      <c r="C950" s="31" t="s">
        <v>165</v>
      </c>
      <c r="D950" s="32" t="s">
        <v>165</v>
      </c>
      <c r="E950" s="33" t="s">
        <v>165</v>
      </c>
      <c r="F950" s="34"/>
      <c r="G950" s="35"/>
      <c r="H950" s="34"/>
      <c r="I950" s="36"/>
      <c r="J950" s="37"/>
    </row>
    <row r="951">
      <c r="A951" s="30"/>
      <c r="B951" s="31" t="s">
        <v>165</v>
      </c>
      <c r="C951" s="31" t="s">
        <v>165</v>
      </c>
      <c r="D951" s="32" t="s">
        <v>165</v>
      </c>
      <c r="E951" s="33" t="s">
        <v>165</v>
      </c>
      <c r="F951" s="34"/>
      <c r="G951" s="35"/>
      <c r="H951" s="34"/>
      <c r="I951" s="36"/>
      <c r="J951" s="37"/>
    </row>
    <row r="952">
      <c r="A952" s="30"/>
      <c r="B952" s="31" t="s">
        <v>165</v>
      </c>
      <c r="C952" s="31" t="s">
        <v>165</v>
      </c>
      <c r="D952" s="32" t="s">
        <v>165</v>
      </c>
      <c r="E952" s="33" t="s">
        <v>165</v>
      </c>
      <c r="F952" s="34"/>
      <c r="G952" s="35"/>
      <c r="H952" s="34"/>
      <c r="I952" s="36"/>
      <c r="J952" s="37"/>
    </row>
    <row r="953">
      <c r="A953" s="30"/>
      <c r="B953" s="31" t="s">
        <v>165</v>
      </c>
      <c r="C953" s="31" t="s">
        <v>165</v>
      </c>
      <c r="D953" s="32" t="s">
        <v>165</v>
      </c>
      <c r="E953" s="33" t="s">
        <v>165</v>
      </c>
      <c r="F953" s="34"/>
      <c r="G953" s="35"/>
      <c r="H953" s="34"/>
      <c r="I953" s="36"/>
      <c r="J953" s="37"/>
    </row>
    <row r="954">
      <c r="A954" s="30"/>
      <c r="B954" s="31" t="s">
        <v>165</v>
      </c>
      <c r="C954" s="31" t="s">
        <v>165</v>
      </c>
      <c r="D954" s="32" t="s">
        <v>165</v>
      </c>
      <c r="E954" s="33" t="s">
        <v>165</v>
      </c>
      <c r="F954" s="34"/>
      <c r="G954" s="35"/>
      <c r="H954" s="34"/>
      <c r="I954" s="36"/>
      <c r="J954" s="37"/>
    </row>
    <row r="955">
      <c r="A955" s="30"/>
      <c r="B955" s="31" t="s">
        <v>165</v>
      </c>
      <c r="C955" s="31" t="s">
        <v>165</v>
      </c>
      <c r="D955" s="32" t="s">
        <v>165</v>
      </c>
      <c r="E955" s="33" t="s">
        <v>165</v>
      </c>
      <c r="F955" s="34"/>
      <c r="G955" s="35"/>
      <c r="H955" s="34"/>
      <c r="I955" s="36"/>
      <c r="J955" s="37"/>
    </row>
    <row r="956">
      <c r="A956" s="30"/>
      <c r="B956" s="31" t="s">
        <v>165</v>
      </c>
      <c r="C956" s="31" t="s">
        <v>165</v>
      </c>
      <c r="D956" s="32" t="s">
        <v>165</v>
      </c>
      <c r="E956" s="33" t="s">
        <v>165</v>
      </c>
      <c r="F956" s="34"/>
      <c r="G956" s="35"/>
      <c r="H956" s="34"/>
      <c r="I956" s="36"/>
      <c r="J956" s="37"/>
    </row>
    <row r="957">
      <c r="A957" s="30"/>
      <c r="B957" s="31" t="s">
        <v>165</v>
      </c>
      <c r="C957" s="31" t="s">
        <v>165</v>
      </c>
      <c r="D957" s="32" t="s">
        <v>165</v>
      </c>
      <c r="E957" s="33" t="s">
        <v>165</v>
      </c>
      <c r="F957" s="34"/>
      <c r="G957" s="35"/>
      <c r="H957" s="34"/>
      <c r="I957" s="36"/>
      <c r="J957" s="37"/>
    </row>
    <row r="958">
      <c r="A958" s="30"/>
      <c r="B958" s="31" t="s">
        <v>165</v>
      </c>
      <c r="C958" s="31" t="s">
        <v>165</v>
      </c>
      <c r="D958" s="32" t="s">
        <v>165</v>
      </c>
      <c r="E958" s="33" t="s">
        <v>165</v>
      </c>
      <c r="F958" s="34"/>
      <c r="G958" s="35"/>
      <c r="H958" s="34"/>
      <c r="I958" s="36"/>
      <c r="J958" s="37"/>
    </row>
    <row r="959">
      <c r="A959" s="30"/>
      <c r="B959" s="31" t="s">
        <v>165</v>
      </c>
      <c r="C959" s="31" t="s">
        <v>165</v>
      </c>
      <c r="D959" s="32" t="s">
        <v>165</v>
      </c>
      <c r="E959" s="33" t="s">
        <v>165</v>
      </c>
      <c r="F959" s="34"/>
      <c r="G959" s="35"/>
      <c r="H959" s="34"/>
      <c r="I959" s="36"/>
      <c r="J959" s="37"/>
    </row>
    <row r="960">
      <c r="A960" s="30"/>
      <c r="B960" s="31" t="s">
        <v>165</v>
      </c>
      <c r="C960" s="31" t="s">
        <v>165</v>
      </c>
      <c r="D960" s="32" t="s">
        <v>165</v>
      </c>
      <c r="E960" s="33" t="s">
        <v>165</v>
      </c>
      <c r="F960" s="34"/>
      <c r="G960" s="35"/>
      <c r="H960" s="34"/>
      <c r="I960" s="36"/>
      <c r="J960" s="37"/>
    </row>
    <row r="961">
      <c r="A961" s="30"/>
      <c r="B961" s="31" t="s">
        <v>165</v>
      </c>
      <c r="C961" s="31" t="s">
        <v>165</v>
      </c>
      <c r="D961" s="32" t="s">
        <v>165</v>
      </c>
      <c r="E961" s="33" t="s">
        <v>165</v>
      </c>
      <c r="F961" s="34"/>
      <c r="G961" s="35"/>
      <c r="H961" s="34"/>
      <c r="I961" s="36"/>
      <c r="J961" s="37"/>
    </row>
    <row r="962">
      <c r="A962" s="30"/>
      <c r="B962" s="31" t="s">
        <v>165</v>
      </c>
      <c r="C962" s="31" t="s">
        <v>165</v>
      </c>
      <c r="D962" s="32" t="s">
        <v>165</v>
      </c>
      <c r="E962" s="33" t="s">
        <v>165</v>
      </c>
      <c r="F962" s="34"/>
      <c r="G962" s="35"/>
      <c r="H962" s="34"/>
      <c r="I962" s="36"/>
      <c r="J962" s="37"/>
    </row>
    <row r="963">
      <c r="A963" s="30"/>
      <c r="B963" s="31" t="s">
        <v>165</v>
      </c>
      <c r="C963" s="31" t="s">
        <v>165</v>
      </c>
      <c r="D963" s="32" t="s">
        <v>165</v>
      </c>
      <c r="E963" s="33" t="s">
        <v>165</v>
      </c>
      <c r="F963" s="34"/>
      <c r="G963" s="35"/>
      <c r="H963" s="34"/>
      <c r="I963" s="36"/>
      <c r="J963" s="37"/>
    </row>
    <row r="964">
      <c r="A964" s="30"/>
      <c r="B964" s="31" t="s">
        <v>165</v>
      </c>
      <c r="C964" s="31" t="s">
        <v>165</v>
      </c>
      <c r="D964" s="32" t="s">
        <v>165</v>
      </c>
      <c r="E964" s="33" t="s">
        <v>165</v>
      </c>
      <c r="F964" s="34"/>
      <c r="G964" s="35"/>
      <c r="H964" s="34"/>
      <c r="I964" s="36"/>
      <c r="J964" s="37"/>
    </row>
    <row r="965">
      <c r="A965" s="30"/>
      <c r="B965" s="31" t="s">
        <v>165</v>
      </c>
      <c r="C965" s="31" t="s">
        <v>165</v>
      </c>
      <c r="D965" s="32" t="s">
        <v>165</v>
      </c>
      <c r="E965" s="33" t="s">
        <v>165</v>
      </c>
      <c r="F965" s="34"/>
      <c r="G965" s="35"/>
      <c r="H965" s="34"/>
      <c r="I965" s="36"/>
      <c r="J965" s="37"/>
    </row>
    <row r="966">
      <c r="A966" s="30"/>
      <c r="B966" s="31" t="s">
        <v>165</v>
      </c>
      <c r="C966" s="31" t="s">
        <v>165</v>
      </c>
      <c r="D966" s="32" t="s">
        <v>165</v>
      </c>
      <c r="E966" s="33" t="s">
        <v>165</v>
      </c>
      <c r="F966" s="34"/>
      <c r="G966" s="35"/>
      <c r="H966" s="34"/>
      <c r="I966" s="36"/>
      <c r="J966" s="37"/>
    </row>
    <row r="967">
      <c r="A967" s="30"/>
      <c r="B967" s="31" t="s">
        <v>165</v>
      </c>
      <c r="C967" s="31" t="s">
        <v>165</v>
      </c>
      <c r="D967" s="32" t="s">
        <v>165</v>
      </c>
      <c r="E967" s="33" t="s">
        <v>165</v>
      </c>
      <c r="F967" s="34"/>
      <c r="G967" s="35"/>
      <c r="H967" s="34"/>
      <c r="I967" s="36"/>
      <c r="J967" s="37"/>
    </row>
    <row r="968">
      <c r="A968" s="30"/>
      <c r="B968" s="31" t="s">
        <v>165</v>
      </c>
      <c r="C968" s="31" t="s">
        <v>165</v>
      </c>
      <c r="D968" s="32" t="s">
        <v>165</v>
      </c>
      <c r="E968" s="33" t="s">
        <v>165</v>
      </c>
      <c r="F968" s="34"/>
      <c r="G968" s="35"/>
      <c r="H968" s="34"/>
      <c r="I968" s="36"/>
      <c r="J968" s="37"/>
    </row>
    <row r="969">
      <c r="A969" s="30"/>
      <c r="B969" s="31" t="s">
        <v>165</v>
      </c>
      <c r="C969" s="31" t="s">
        <v>165</v>
      </c>
      <c r="D969" s="32" t="s">
        <v>165</v>
      </c>
      <c r="E969" s="33" t="s">
        <v>165</v>
      </c>
      <c r="F969" s="34"/>
      <c r="G969" s="35"/>
      <c r="H969" s="34"/>
      <c r="I969" s="36"/>
      <c r="J969" s="37"/>
    </row>
    <row r="970">
      <c r="A970" s="30"/>
      <c r="B970" s="31" t="s">
        <v>165</v>
      </c>
      <c r="C970" s="31" t="s">
        <v>165</v>
      </c>
      <c r="D970" s="32" t="s">
        <v>165</v>
      </c>
      <c r="E970" s="33" t="s">
        <v>165</v>
      </c>
      <c r="F970" s="34"/>
      <c r="G970" s="35"/>
      <c r="H970" s="34"/>
      <c r="I970" s="36"/>
      <c r="J970" s="37"/>
    </row>
    <row r="971">
      <c r="A971" s="30"/>
      <c r="B971" s="31" t="s">
        <v>165</v>
      </c>
      <c r="C971" s="31" t="s">
        <v>165</v>
      </c>
      <c r="D971" s="32" t="s">
        <v>165</v>
      </c>
      <c r="E971" s="33" t="s">
        <v>165</v>
      </c>
      <c r="F971" s="34"/>
      <c r="G971" s="35"/>
      <c r="H971" s="34"/>
      <c r="I971" s="36"/>
      <c r="J971" s="37"/>
    </row>
    <row r="972">
      <c r="A972" s="30"/>
      <c r="B972" s="31" t="s">
        <v>165</v>
      </c>
      <c r="C972" s="31" t="s">
        <v>165</v>
      </c>
      <c r="D972" s="32" t="s">
        <v>165</v>
      </c>
      <c r="E972" s="33" t="s">
        <v>165</v>
      </c>
      <c r="F972" s="34"/>
      <c r="G972" s="35"/>
      <c r="H972" s="34"/>
      <c r="I972" s="36"/>
      <c r="J972" s="37"/>
    </row>
    <row r="973">
      <c r="A973" s="30"/>
      <c r="B973" s="31" t="s">
        <v>165</v>
      </c>
      <c r="C973" s="31" t="s">
        <v>165</v>
      </c>
      <c r="D973" s="32" t="s">
        <v>165</v>
      </c>
      <c r="E973" s="33" t="s">
        <v>165</v>
      </c>
      <c r="F973" s="34"/>
      <c r="G973" s="35"/>
      <c r="H973" s="34"/>
      <c r="I973" s="36"/>
      <c r="J973" s="37"/>
    </row>
    <row r="974">
      <c r="A974" s="30"/>
      <c r="B974" s="31" t="s">
        <v>165</v>
      </c>
      <c r="C974" s="31" t="s">
        <v>165</v>
      </c>
      <c r="D974" s="32" t="s">
        <v>165</v>
      </c>
      <c r="E974" s="33" t="s">
        <v>165</v>
      </c>
      <c r="F974" s="34"/>
      <c r="G974" s="35"/>
      <c r="H974" s="34"/>
      <c r="I974" s="36"/>
      <c r="J974" s="37"/>
    </row>
    <row r="975">
      <c r="A975" s="30"/>
      <c r="B975" s="31" t="s">
        <v>165</v>
      </c>
      <c r="C975" s="31" t="s">
        <v>165</v>
      </c>
      <c r="D975" s="32" t="s">
        <v>165</v>
      </c>
      <c r="E975" s="33" t="s">
        <v>165</v>
      </c>
      <c r="F975" s="34"/>
      <c r="G975" s="35"/>
      <c r="H975" s="34"/>
      <c r="I975" s="36"/>
      <c r="J975" s="37"/>
    </row>
    <row r="976">
      <c r="A976" s="30"/>
      <c r="B976" s="31" t="s">
        <v>165</v>
      </c>
      <c r="C976" s="31" t="s">
        <v>165</v>
      </c>
      <c r="D976" s="32" t="s">
        <v>165</v>
      </c>
      <c r="E976" s="33" t="s">
        <v>165</v>
      </c>
      <c r="F976" s="34"/>
      <c r="G976" s="35"/>
      <c r="H976" s="34"/>
      <c r="I976" s="36"/>
      <c r="J976" s="37"/>
    </row>
    <row r="977">
      <c r="A977" s="30"/>
      <c r="B977" s="31" t="s">
        <v>165</v>
      </c>
      <c r="C977" s="31" t="s">
        <v>165</v>
      </c>
      <c r="D977" s="32" t="s">
        <v>165</v>
      </c>
      <c r="E977" s="33" t="s">
        <v>165</v>
      </c>
      <c r="F977" s="34"/>
      <c r="G977" s="35"/>
      <c r="H977" s="34"/>
      <c r="I977" s="36"/>
      <c r="J977" s="37"/>
    </row>
    <row r="978">
      <c r="A978" s="30"/>
      <c r="B978" s="31" t="s">
        <v>165</v>
      </c>
      <c r="C978" s="31" t="s">
        <v>165</v>
      </c>
      <c r="D978" s="32" t="s">
        <v>165</v>
      </c>
      <c r="E978" s="33" t="s">
        <v>165</v>
      </c>
      <c r="F978" s="34"/>
      <c r="G978" s="35"/>
      <c r="H978" s="34"/>
      <c r="I978" s="36"/>
      <c r="J978" s="37"/>
    </row>
    <row r="979">
      <c r="A979" s="30"/>
      <c r="B979" s="31" t="s">
        <v>165</v>
      </c>
      <c r="C979" s="31" t="s">
        <v>165</v>
      </c>
      <c r="D979" s="32" t="s">
        <v>165</v>
      </c>
      <c r="E979" s="33" t="s">
        <v>165</v>
      </c>
      <c r="F979" s="34"/>
      <c r="G979" s="35"/>
      <c r="H979" s="34"/>
      <c r="I979" s="36"/>
      <c r="J979" s="37"/>
    </row>
    <row r="980">
      <c r="A980" s="30"/>
      <c r="B980" s="31" t="s">
        <v>165</v>
      </c>
      <c r="C980" s="31" t="s">
        <v>165</v>
      </c>
      <c r="D980" s="32" t="s">
        <v>165</v>
      </c>
      <c r="E980" s="33" t="s">
        <v>165</v>
      </c>
      <c r="F980" s="34"/>
      <c r="G980" s="35"/>
      <c r="H980" s="34"/>
      <c r="I980" s="36"/>
      <c r="J980" s="37"/>
    </row>
    <row r="981">
      <c r="A981" s="30"/>
      <c r="B981" s="31" t="s">
        <v>165</v>
      </c>
      <c r="C981" s="31" t="s">
        <v>165</v>
      </c>
      <c r="D981" s="32" t="s">
        <v>165</v>
      </c>
      <c r="E981" s="33" t="s">
        <v>165</v>
      </c>
      <c r="F981" s="34"/>
      <c r="G981" s="35"/>
      <c r="H981" s="34"/>
      <c r="I981" s="36"/>
      <c r="J981" s="37"/>
    </row>
    <row r="982">
      <c r="A982" s="30"/>
      <c r="B982" s="31" t="s">
        <v>165</v>
      </c>
      <c r="C982" s="31" t="s">
        <v>165</v>
      </c>
      <c r="D982" s="32" t="s">
        <v>165</v>
      </c>
      <c r="E982" s="33" t="s">
        <v>165</v>
      </c>
      <c r="F982" s="34"/>
      <c r="G982" s="35"/>
      <c r="H982" s="34"/>
      <c r="I982" s="36"/>
      <c r="J982" s="37"/>
    </row>
    <row r="983">
      <c r="A983" s="30"/>
      <c r="B983" s="31" t="s">
        <v>165</v>
      </c>
      <c r="C983" s="31" t="s">
        <v>165</v>
      </c>
      <c r="D983" s="32" t="s">
        <v>165</v>
      </c>
      <c r="E983" s="33" t="s">
        <v>165</v>
      </c>
      <c r="F983" s="34"/>
      <c r="G983" s="35"/>
      <c r="H983" s="34"/>
      <c r="I983" s="36"/>
      <c r="J983" s="37"/>
    </row>
    <row r="984">
      <c r="A984" s="30"/>
      <c r="B984" s="31" t="s">
        <v>165</v>
      </c>
      <c r="C984" s="31" t="s">
        <v>165</v>
      </c>
      <c r="D984" s="32" t="s">
        <v>165</v>
      </c>
      <c r="E984" s="33" t="s">
        <v>165</v>
      </c>
      <c r="F984" s="34"/>
      <c r="G984" s="35"/>
      <c r="H984" s="34"/>
      <c r="I984" s="36"/>
      <c r="J984" s="37"/>
    </row>
    <row r="985">
      <c r="A985" s="30"/>
      <c r="B985" s="31" t="s">
        <v>165</v>
      </c>
      <c r="C985" s="31" t="s">
        <v>165</v>
      </c>
      <c r="D985" s="32" t="s">
        <v>165</v>
      </c>
      <c r="E985" s="33" t="s">
        <v>165</v>
      </c>
      <c r="F985" s="34"/>
      <c r="G985" s="35"/>
      <c r="H985" s="34"/>
      <c r="I985" s="36"/>
      <c r="J985" s="37"/>
    </row>
    <row r="986">
      <c r="A986" s="30"/>
      <c r="B986" s="31" t="s">
        <v>165</v>
      </c>
      <c r="C986" s="31" t="s">
        <v>165</v>
      </c>
      <c r="D986" s="32" t="s">
        <v>165</v>
      </c>
      <c r="E986" s="33" t="s">
        <v>165</v>
      </c>
      <c r="F986" s="34"/>
      <c r="G986" s="35"/>
      <c r="H986" s="34"/>
      <c r="I986" s="36"/>
      <c r="J986" s="37"/>
    </row>
    <row r="987">
      <c r="A987" s="30"/>
      <c r="B987" s="31" t="s">
        <v>165</v>
      </c>
      <c r="C987" s="31" t="s">
        <v>165</v>
      </c>
      <c r="D987" s="32" t="s">
        <v>165</v>
      </c>
      <c r="E987" s="33" t="s">
        <v>165</v>
      </c>
      <c r="F987" s="34"/>
      <c r="G987" s="35"/>
      <c r="H987" s="34"/>
      <c r="I987" s="36"/>
      <c r="J987" s="37"/>
    </row>
    <row r="988">
      <c r="A988" s="30"/>
      <c r="B988" s="31" t="s">
        <v>165</v>
      </c>
      <c r="C988" s="31" t="s">
        <v>165</v>
      </c>
      <c r="D988" s="32" t="s">
        <v>165</v>
      </c>
      <c r="E988" s="33" t="s">
        <v>165</v>
      </c>
      <c r="F988" s="34"/>
      <c r="G988" s="35"/>
      <c r="H988" s="34"/>
      <c r="I988" s="36"/>
      <c r="J988" s="37"/>
    </row>
    <row r="989">
      <c r="A989" s="30"/>
      <c r="B989" s="31" t="s">
        <v>165</v>
      </c>
      <c r="C989" s="31" t="s">
        <v>165</v>
      </c>
      <c r="D989" s="32" t="s">
        <v>165</v>
      </c>
      <c r="E989" s="33" t="s">
        <v>165</v>
      </c>
      <c r="F989" s="34"/>
      <c r="G989" s="35"/>
      <c r="H989" s="34"/>
      <c r="I989" s="36"/>
      <c r="J989" s="37"/>
    </row>
    <row r="990">
      <c r="A990" s="30"/>
      <c r="B990" s="31" t="s">
        <v>165</v>
      </c>
      <c r="C990" s="31" t="s">
        <v>165</v>
      </c>
      <c r="D990" s="32" t="s">
        <v>165</v>
      </c>
      <c r="E990" s="33" t="s">
        <v>165</v>
      </c>
      <c r="F990" s="34"/>
      <c r="G990" s="35"/>
      <c r="H990" s="34"/>
      <c r="I990" s="36"/>
      <c r="J990" s="37"/>
    </row>
    <row r="991">
      <c r="A991" s="30"/>
      <c r="B991" s="31" t="s">
        <v>165</v>
      </c>
      <c r="C991" s="31" t="s">
        <v>165</v>
      </c>
      <c r="D991" s="32" t="s">
        <v>165</v>
      </c>
      <c r="E991" s="33" t="s">
        <v>165</v>
      </c>
      <c r="F991" s="34"/>
      <c r="G991" s="35"/>
      <c r="H991" s="34"/>
      <c r="I991" s="36"/>
      <c r="J991" s="37"/>
    </row>
    <row r="992">
      <c r="A992" s="30"/>
      <c r="B992" s="31" t="s">
        <v>165</v>
      </c>
      <c r="C992" s="31" t="s">
        <v>165</v>
      </c>
      <c r="D992" s="32" t="s">
        <v>165</v>
      </c>
      <c r="E992" s="33" t="s">
        <v>165</v>
      </c>
      <c r="F992" s="34"/>
      <c r="G992" s="35"/>
      <c r="H992" s="34"/>
      <c r="I992" s="36"/>
      <c r="J992" s="37"/>
    </row>
    <row r="993">
      <c r="A993" s="30"/>
      <c r="B993" s="31" t="s">
        <v>165</v>
      </c>
      <c r="C993" s="31" t="s">
        <v>165</v>
      </c>
      <c r="D993" s="32" t="s">
        <v>165</v>
      </c>
      <c r="E993" s="33" t="s">
        <v>165</v>
      </c>
      <c r="F993" s="34"/>
      <c r="G993" s="35"/>
      <c r="H993" s="34"/>
      <c r="I993" s="36"/>
      <c r="J993" s="37"/>
    </row>
    <row r="994">
      <c r="A994" s="30"/>
      <c r="B994" s="31" t="s">
        <v>165</v>
      </c>
      <c r="C994" s="31" t="s">
        <v>165</v>
      </c>
      <c r="D994" s="32" t="s">
        <v>165</v>
      </c>
      <c r="E994" s="33" t="s">
        <v>165</v>
      </c>
      <c r="F994" s="34"/>
      <c r="G994" s="35"/>
      <c r="H994" s="34"/>
      <c r="I994" s="36"/>
      <c r="J994" s="37"/>
    </row>
    <row r="995">
      <c r="A995" s="30"/>
      <c r="B995" s="31" t="s">
        <v>165</v>
      </c>
      <c r="C995" s="31" t="s">
        <v>165</v>
      </c>
      <c r="D995" s="32" t="s">
        <v>165</v>
      </c>
      <c r="E995" s="33" t="s">
        <v>165</v>
      </c>
      <c r="F995" s="34"/>
      <c r="G995" s="35"/>
      <c r="H995" s="34"/>
      <c r="I995" s="36"/>
      <c r="J995" s="37"/>
    </row>
    <row r="996">
      <c r="A996" s="30"/>
      <c r="B996" s="31" t="s">
        <v>165</v>
      </c>
      <c r="C996" s="31" t="s">
        <v>165</v>
      </c>
      <c r="D996" s="32" t="s">
        <v>165</v>
      </c>
      <c r="E996" s="33" t="s">
        <v>165</v>
      </c>
      <c r="F996" s="34"/>
      <c r="G996" s="35"/>
      <c r="H996" s="34"/>
      <c r="I996" s="36"/>
      <c r="J996" s="37"/>
    </row>
    <row r="997">
      <c r="A997" s="30"/>
      <c r="B997" s="31" t="s">
        <v>165</v>
      </c>
      <c r="C997" s="31" t="s">
        <v>165</v>
      </c>
      <c r="D997" s="32" t="s">
        <v>165</v>
      </c>
      <c r="E997" s="33" t="s">
        <v>165</v>
      </c>
      <c r="F997" s="34"/>
      <c r="G997" s="35"/>
      <c r="H997" s="34"/>
      <c r="I997" s="36"/>
      <c r="J997" s="37"/>
    </row>
    <row r="998">
      <c r="A998" s="30"/>
      <c r="B998" s="31" t="s">
        <v>165</v>
      </c>
      <c r="C998" s="31" t="s">
        <v>165</v>
      </c>
      <c r="D998" s="32" t="s">
        <v>165</v>
      </c>
      <c r="E998" s="33" t="s">
        <v>165</v>
      </c>
      <c r="F998" s="34"/>
      <c r="G998" s="35"/>
      <c r="H998" s="34"/>
      <c r="I998" s="36"/>
      <c r="J998" s="37"/>
    </row>
    <row r="999">
      <c r="A999" s="30"/>
      <c r="B999" s="31" t="s">
        <v>165</v>
      </c>
      <c r="C999" s="31" t="s">
        <v>165</v>
      </c>
      <c r="D999" s="32" t="s">
        <v>165</v>
      </c>
      <c r="E999" s="33" t="s">
        <v>165</v>
      </c>
      <c r="F999" s="34"/>
      <c r="G999" s="35"/>
      <c r="H999" s="34"/>
      <c r="I999" s="36"/>
      <c r="J999" s="37"/>
    </row>
    <row r="1000">
      <c r="A1000" s="30"/>
      <c r="B1000" s="31" t="s">
        <v>165</v>
      </c>
      <c r="C1000" s="31" t="s">
        <v>165</v>
      </c>
      <c r="D1000" s="32" t="s">
        <v>165</v>
      </c>
      <c r="E1000" s="33" t="s">
        <v>165</v>
      </c>
      <c r="F1000" s="34"/>
      <c r="G1000" s="35"/>
      <c r="H1000" s="34"/>
      <c r="I1000" s="36"/>
      <c r="J1000" s="37"/>
    </row>
    <row r="1001">
      <c r="A1001" s="30"/>
      <c r="B1001" s="31" t="s">
        <v>165</v>
      </c>
      <c r="C1001" s="31" t="s">
        <v>165</v>
      </c>
      <c r="D1001" s="32" t="s">
        <v>165</v>
      </c>
      <c r="E1001" s="33" t="s">
        <v>165</v>
      </c>
      <c r="F1001" s="34"/>
      <c r="G1001" s="35"/>
      <c r="H1001" s="34"/>
      <c r="I1001" s="36"/>
      <c r="J1001" s="37"/>
    </row>
    <row r="1002">
      <c r="A1002" s="30"/>
      <c r="B1002" s="31" t="s">
        <v>165</v>
      </c>
      <c r="C1002" s="31" t="s">
        <v>165</v>
      </c>
      <c r="D1002" s="32" t="s">
        <v>165</v>
      </c>
      <c r="E1002" s="33" t="s">
        <v>165</v>
      </c>
      <c r="F1002" s="34"/>
      <c r="G1002" s="35"/>
      <c r="H1002" s="34"/>
      <c r="I1002" s="36"/>
      <c r="J1002" s="37"/>
    </row>
    <row r="1003">
      <c r="A1003" s="30"/>
      <c r="B1003" s="31" t="s">
        <v>165</v>
      </c>
      <c r="C1003" s="31" t="s">
        <v>165</v>
      </c>
      <c r="D1003" s="32" t="s">
        <v>165</v>
      </c>
      <c r="E1003" s="33" t="s">
        <v>165</v>
      </c>
      <c r="F1003" s="34"/>
      <c r="G1003" s="35"/>
      <c r="H1003" s="34"/>
      <c r="I1003" s="36"/>
      <c r="J1003" s="37"/>
    </row>
    <row r="1004">
      <c r="A1004" s="30"/>
      <c r="B1004" s="31" t="s">
        <v>165</v>
      </c>
      <c r="C1004" s="31" t="s">
        <v>165</v>
      </c>
      <c r="D1004" s="32" t="s">
        <v>165</v>
      </c>
      <c r="E1004" s="33" t="s">
        <v>165</v>
      </c>
      <c r="F1004" s="34"/>
      <c r="G1004" s="35"/>
      <c r="H1004" s="34"/>
      <c r="I1004" s="36"/>
      <c r="J1004" s="37"/>
    </row>
    <row r="1005">
      <c r="A1005" s="30"/>
      <c r="B1005" s="31" t="s">
        <v>165</v>
      </c>
      <c r="C1005" s="31" t="s">
        <v>165</v>
      </c>
      <c r="D1005" s="32" t="s">
        <v>165</v>
      </c>
      <c r="E1005" s="33" t="s">
        <v>165</v>
      </c>
      <c r="F1005" s="34"/>
      <c r="G1005" s="35"/>
      <c r="H1005" s="34"/>
      <c r="I1005" s="36"/>
      <c r="J1005" s="37"/>
    </row>
    <row r="1006">
      <c r="A1006" s="30"/>
      <c r="B1006" s="31" t="s">
        <v>165</v>
      </c>
      <c r="C1006" s="31" t="s">
        <v>165</v>
      </c>
      <c r="D1006" s="32" t="s">
        <v>165</v>
      </c>
      <c r="E1006" s="33" t="s">
        <v>165</v>
      </c>
      <c r="F1006" s="34"/>
      <c r="G1006" s="35"/>
      <c r="H1006" s="34"/>
      <c r="I1006" s="36"/>
      <c r="J1006" s="37"/>
    </row>
    <row r="1007">
      <c r="A1007" s="30"/>
      <c r="B1007" s="31" t="s">
        <v>165</v>
      </c>
      <c r="C1007" s="31" t="s">
        <v>165</v>
      </c>
      <c r="D1007" s="32" t="s">
        <v>165</v>
      </c>
      <c r="E1007" s="33" t="s">
        <v>165</v>
      </c>
      <c r="F1007" s="34"/>
      <c r="G1007" s="35"/>
      <c r="H1007" s="34"/>
      <c r="I1007" s="36"/>
      <c r="J1007" s="37"/>
    </row>
    <row r="1008">
      <c r="A1008" s="30"/>
      <c r="B1008" s="31" t="s">
        <v>165</v>
      </c>
      <c r="C1008" s="31" t="s">
        <v>165</v>
      </c>
      <c r="D1008" s="32" t="s">
        <v>165</v>
      </c>
      <c r="E1008" s="33" t="s">
        <v>165</v>
      </c>
      <c r="F1008" s="34"/>
      <c r="G1008" s="35"/>
      <c r="H1008" s="34"/>
      <c r="I1008" s="36"/>
      <c r="J1008" s="37"/>
    </row>
    <row r="1009">
      <c r="A1009" s="30"/>
      <c r="B1009" s="31" t="s">
        <v>165</v>
      </c>
      <c r="C1009" s="31" t="s">
        <v>165</v>
      </c>
      <c r="D1009" s="32" t="s">
        <v>165</v>
      </c>
      <c r="E1009" s="33" t="s">
        <v>165</v>
      </c>
      <c r="F1009" s="34"/>
      <c r="G1009" s="35"/>
      <c r="H1009" s="34"/>
      <c r="I1009" s="36"/>
      <c r="J1009" s="37"/>
    </row>
    <row r="1010">
      <c r="A1010" s="30"/>
      <c r="B1010" s="31" t="s">
        <v>165</v>
      </c>
      <c r="C1010" s="31" t="s">
        <v>165</v>
      </c>
      <c r="D1010" s="32" t="s">
        <v>165</v>
      </c>
      <c r="E1010" s="33" t="s">
        <v>165</v>
      </c>
      <c r="F1010" s="34"/>
      <c r="G1010" s="35"/>
      <c r="H1010" s="34"/>
      <c r="I1010" s="36"/>
      <c r="J1010" s="37"/>
    </row>
    <row r="1011">
      <c r="A1011" s="30"/>
      <c r="B1011" s="31" t="s">
        <v>165</v>
      </c>
      <c r="C1011" s="31" t="s">
        <v>165</v>
      </c>
      <c r="D1011" s="32" t="s">
        <v>165</v>
      </c>
      <c r="E1011" s="33" t="s">
        <v>165</v>
      </c>
      <c r="F1011" s="34"/>
      <c r="G1011" s="35"/>
      <c r="H1011" s="34"/>
      <c r="I1011" s="36"/>
      <c r="J1011" s="37"/>
    </row>
    <row r="1012">
      <c r="A1012" s="30"/>
      <c r="B1012" s="31" t="s">
        <v>165</v>
      </c>
      <c r="C1012" s="31" t="s">
        <v>165</v>
      </c>
      <c r="D1012" s="32" t="s">
        <v>165</v>
      </c>
      <c r="E1012" s="33" t="s">
        <v>165</v>
      </c>
      <c r="F1012" s="34"/>
      <c r="G1012" s="35"/>
      <c r="H1012" s="34"/>
      <c r="I1012" s="36"/>
      <c r="J1012" s="37"/>
    </row>
    <row r="1013">
      <c r="A1013" s="30"/>
      <c r="B1013" s="31" t="s">
        <v>165</v>
      </c>
      <c r="C1013" s="31" t="s">
        <v>165</v>
      </c>
      <c r="D1013" s="32" t="s">
        <v>165</v>
      </c>
      <c r="E1013" s="33" t="s">
        <v>165</v>
      </c>
      <c r="F1013" s="34"/>
      <c r="G1013" s="35"/>
      <c r="H1013" s="34"/>
      <c r="I1013" s="36"/>
      <c r="J1013" s="37"/>
    </row>
    <row r="1014">
      <c r="A1014" s="30"/>
      <c r="B1014" s="31" t="s">
        <v>165</v>
      </c>
      <c r="C1014" s="31" t="s">
        <v>165</v>
      </c>
      <c r="D1014" s="32" t="s">
        <v>165</v>
      </c>
      <c r="E1014" s="33" t="s">
        <v>165</v>
      </c>
      <c r="F1014" s="34"/>
      <c r="G1014" s="35"/>
      <c r="H1014" s="34"/>
      <c r="I1014" s="36"/>
      <c r="J1014" s="37"/>
    </row>
    <row r="1015">
      <c r="A1015" s="30"/>
      <c r="B1015" s="31" t="s">
        <v>165</v>
      </c>
      <c r="C1015" s="31" t="s">
        <v>165</v>
      </c>
      <c r="D1015" s="32" t="s">
        <v>165</v>
      </c>
      <c r="E1015" s="33" t="s">
        <v>165</v>
      </c>
      <c r="F1015" s="34"/>
      <c r="G1015" s="35"/>
      <c r="H1015" s="34"/>
      <c r="I1015" s="36"/>
      <c r="J1015" s="37"/>
    </row>
    <row r="1016">
      <c r="A1016" s="30"/>
      <c r="B1016" s="31" t="s">
        <v>165</v>
      </c>
      <c r="C1016" s="31" t="s">
        <v>165</v>
      </c>
      <c r="D1016" s="32" t="s">
        <v>165</v>
      </c>
      <c r="E1016" s="33" t="s">
        <v>165</v>
      </c>
      <c r="F1016" s="34"/>
      <c r="G1016" s="35"/>
      <c r="H1016" s="34"/>
      <c r="I1016" s="36"/>
      <c r="J1016" s="37"/>
    </row>
    <row r="1017">
      <c r="A1017" s="30"/>
      <c r="B1017" s="31" t="s">
        <v>165</v>
      </c>
      <c r="C1017" s="31" t="s">
        <v>165</v>
      </c>
      <c r="D1017" s="32" t="s">
        <v>165</v>
      </c>
      <c r="E1017" s="33" t="s">
        <v>165</v>
      </c>
      <c r="F1017" s="34"/>
      <c r="G1017" s="35"/>
      <c r="H1017" s="34"/>
      <c r="I1017" s="36"/>
      <c r="J1017" s="37"/>
    </row>
    <row r="1018">
      <c r="A1018" s="30"/>
      <c r="B1018" s="31" t="s">
        <v>165</v>
      </c>
      <c r="C1018" s="31" t="s">
        <v>165</v>
      </c>
      <c r="D1018" s="32" t="s">
        <v>165</v>
      </c>
      <c r="E1018" s="33" t="s">
        <v>165</v>
      </c>
      <c r="F1018" s="34"/>
      <c r="G1018" s="35"/>
      <c r="H1018" s="34"/>
      <c r="I1018" s="36"/>
      <c r="J1018" s="37"/>
    </row>
    <row r="1019">
      <c r="A1019" s="30"/>
      <c r="B1019" s="31" t="s">
        <v>165</v>
      </c>
      <c r="C1019" s="31" t="s">
        <v>165</v>
      </c>
      <c r="D1019" s="32" t="s">
        <v>165</v>
      </c>
      <c r="E1019" s="33" t="s">
        <v>165</v>
      </c>
      <c r="F1019" s="34"/>
      <c r="G1019" s="35"/>
      <c r="H1019" s="34"/>
      <c r="I1019" s="36"/>
      <c r="J1019" s="37"/>
    </row>
    <row r="1020">
      <c r="A1020" s="30"/>
      <c r="B1020" s="31" t="s">
        <v>165</v>
      </c>
      <c r="C1020" s="31" t="s">
        <v>165</v>
      </c>
      <c r="D1020" s="32" t="s">
        <v>165</v>
      </c>
      <c r="E1020" s="33" t="s">
        <v>165</v>
      </c>
      <c r="F1020" s="34"/>
      <c r="G1020" s="35"/>
      <c r="H1020" s="34"/>
      <c r="I1020" s="36"/>
      <c r="J1020" s="37"/>
    </row>
    <row r="1021">
      <c r="A1021" s="30"/>
      <c r="B1021" s="31" t="s">
        <v>165</v>
      </c>
      <c r="C1021" s="31" t="s">
        <v>165</v>
      </c>
      <c r="D1021" s="32" t="s">
        <v>165</v>
      </c>
      <c r="E1021" s="33" t="s">
        <v>165</v>
      </c>
      <c r="F1021" s="34"/>
      <c r="G1021" s="35"/>
      <c r="H1021" s="34"/>
      <c r="I1021" s="36"/>
      <c r="J1021" s="37"/>
    </row>
    <row r="1022">
      <c r="A1022" s="30"/>
      <c r="B1022" s="31" t="s">
        <v>165</v>
      </c>
      <c r="C1022" s="31" t="s">
        <v>165</v>
      </c>
      <c r="D1022" s="32" t="s">
        <v>165</v>
      </c>
      <c r="E1022" s="33" t="s">
        <v>165</v>
      </c>
      <c r="F1022" s="34"/>
      <c r="G1022" s="35"/>
      <c r="H1022" s="34"/>
      <c r="I1022" s="36"/>
      <c r="J1022" s="37"/>
    </row>
    <row r="1023">
      <c r="A1023" s="30"/>
      <c r="B1023" s="31" t="s">
        <v>165</v>
      </c>
      <c r="C1023" s="31" t="s">
        <v>165</v>
      </c>
      <c r="D1023" s="32" t="s">
        <v>165</v>
      </c>
      <c r="E1023" s="33" t="s">
        <v>165</v>
      </c>
      <c r="F1023" s="34"/>
      <c r="G1023" s="35"/>
      <c r="H1023" s="34"/>
      <c r="I1023" s="36"/>
      <c r="J1023" s="37"/>
    </row>
    <row r="1024">
      <c r="A1024" s="30"/>
      <c r="B1024" s="31" t="s">
        <v>165</v>
      </c>
      <c r="C1024" s="31" t="s">
        <v>165</v>
      </c>
      <c r="D1024" s="32" t="s">
        <v>165</v>
      </c>
      <c r="E1024" s="33" t="s">
        <v>165</v>
      </c>
      <c r="F1024" s="34"/>
      <c r="G1024" s="35"/>
      <c r="H1024" s="34"/>
      <c r="I1024" s="36"/>
      <c r="J1024" s="37"/>
    </row>
    <row r="1025">
      <c r="A1025" s="30"/>
      <c r="B1025" s="31" t="s">
        <v>165</v>
      </c>
      <c r="C1025" s="31" t="s">
        <v>165</v>
      </c>
      <c r="D1025" s="32" t="s">
        <v>165</v>
      </c>
      <c r="E1025" s="33" t="s">
        <v>165</v>
      </c>
      <c r="F1025" s="34"/>
      <c r="G1025" s="35"/>
      <c r="H1025" s="34"/>
      <c r="I1025" s="36"/>
      <c r="J1025" s="37"/>
    </row>
    <row r="1026">
      <c r="A1026" s="30"/>
      <c r="B1026" s="31" t="s">
        <v>165</v>
      </c>
      <c r="C1026" s="31" t="s">
        <v>165</v>
      </c>
      <c r="D1026" s="32" t="s">
        <v>165</v>
      </c>
      <c r="E1026" s="33" t="s">
        <v>165</v>
      </c>
      <c r="F1026" s="34"/>
      <c r="G1026" s="35"/>
      <c r="H1026" s="34"/>
      <c r="I1026" s="36"/>
      <c r="J1026" s="37"/>
    </row>
    <row r="1027">
      <c r="A1027" s="30"/>
      <c r="B1027" s="31" t="s">
        <v>165</v>
      </c>
      <c r="C1027" s="31" t="s">
        <v>165</v>
      </c>
      <c r="D1027" s="32" t="s">
        <v>165</v>
      </c>
      <c r="E1027" s="33" t="s">
        <v>165</v>
      </c>
      <c r="F1027" s="34"/>
      <c r="G1027" s="35"/>
      <c r="H1027" s="34"/>
      <c r="I1027" s="36"/>
      <c r="J1027" s="37"/>
    </row>
    <row r="1028">
      <c r="A1028" s="30"/>
      <c r="B1028" s="31" t="s">
        <v>165</v>
      </c>
      <c r="C1028" s="31" t="s">
        <v>165</v>
      </c>
      <c r="D1028" s="32" t="s">
        <v>165</v>
      </c>
      <c r="E1028" s="33" t="s">
        <v>165</v>
      </c>
      <c r="F1028" s="34"/>
      <c r="G1028" s="35"/>
      <c r="H1028" s="34"/>
      <c r="I1028" s="36"/>
      <c r="J1028" s="37"/>
    </row>
    <row r="1029">
      <c r="A1029" s="30"/>
      <c r="B1029" s="31" t="s">
        <v>165</v>
      </c>
      <c r="C1029" s="31" t="s">
        <v>165</v>
      </c>
      <c r="D1029" s="32" t="s">
        <v>165</v>
      </c>
      <c r="E1029" s="33" t="s">
        <v>165</v>
      </c>
      <c r="F1029" s="34"/>
      <c r="G1029" s="35"/>
      <c r="H1029" s="34"/>
      <c r="I1029" s="36"/>
      <c r="J1029" s="37"/>
    </row>
    <row r="1030">
      <c r="A1030" s="30"/>
      <c r="B1030" s="31" t="s">
        <v>165</v>
      </c>
      <c r="C1030" s="31" t="s">
        <v>165</v>
      </c>
      <c r="D1030" s="32" t="s">
        <v>165</v>
      </c>
      <c r="E1030" s="33" t="s">
        <v>165</v>
      </c>
      <c r="F1030" s="34"/>
      <c r="G1030" s="35"/>
      <c r="H1030" s="34"/>
      <c r="I1030" s="36"/>
      <c r="J1030" s="37"/>
    </row>
    <row r="1031">
      <c r="A1031" s="30"/>
      <c r="B1031" s="31" t="s">
        <v>165</v>
      </c>
      <c r="C1031" s="31" t="s">
        <v>165</v>
      </c>
      <c r="D1031" s="32" t="s">
        <v>165</v>
      </c>
      <c r="E1031" s="33" t="s">
        <v>165</v>
      </c>
      <c r="F1031" s="34"/>
      <c r="G1031" s="35"/>
      <c r="H1031" s="34"/>
      <c r="I1031" s="36"/>
      <c r="J1031" s="37"/>
    </row>
    <row r="1032">
      <c r="A1032" s="30"/>
      <c r="B1032" s="31" t="s">
        <v>165</v>
      </c>
      <c r="C1032" s="31" t="s">
        <v>165</v>
      </c>
      <c r="D1032" s="32" t="s">
        <v>165</v>
      </c>
      <c r="E1032" s="33" t="s">
        <v>165</v>
      </c>
      <c r="F1032" s="34"/>
      <c r="G1032" s="35"/>
      <c r="H1032" s="34"/>
      <c r="I1032" s="36"/>
      <c r="J1032" s="37"/>
    </row>
    <row r="1033">
      <c r="A1033" s="30"/>
      <c r="B1033" s="31" t="s">
        <v>165</v>
      </c>
      <c r="C1033" s="31" t="s">
        <v>165</v>
      </c>
      <c r="D1033" s="32" t="s">
        <v>165</v>
      </c>
      <c r="E1033" s="33" t="s">
        <v>165</v>
      </c>
      <c r="F1033" s="34"/>
      <c r="G1033" s="35"/>
      <c r="H1033" s="34"/>
      <c r="I1033" s="36"/>
      <c r="J1033" s="37"/>
    </row>
    <row r="1034">
      <c r="A1034" s="30"/>
      <c r="B1034" s="31" t="s">
        <v>165</v>
      </c>
      <c r="C1034" s="31" t="s">
        <v>165</v>
      </c>
      <c r="D1034" s="32" t="s">
        <v>165</v>
      </c>
      <c r="E1034" s="33" t="s">
        <v>165</v>
      </c>
      <c r="F1034" s="34"/>
      <c r="G1034" s="35"/>
      <c r="H1034" s="34"/>
      <c r="I1034" s="36"/>
      <c r="J1034" s="37"/>
    </row>
    <row r="1035">
      <c r="A1035" s="30"/>
      <c r="B1035" s="31" t="s">
        <v>165</v>
      </c>
      <c r="C1035" s="31" t="s">
        <v>165</v>
      </c>
      <c r="D1035" s="32" t="s">
        <v>165</v>
      </c>
      <c r="E1035" s="33" t="s">
        <v>165</v>
      </c>
      <c r="F1035" s="34"/>
      <c r="G1035" s="35"/>
      <c r="H1035" s="34"/>
      <c r="I1035" s="36"/>
      <c r="J1035" s="37"/>
    </row>
    <row r="1036">
      <c r="A1036" s="30"/>
      <c r="B1036" s="31" t="s">
        <v>165</v>
      </c>
      <c r="C1036" s="31" t="s">
        <v>165</v>
      </c>
      <c r="D1036" s="32" t="s">
        <v>165</v>
      </c>
      <c r="E1036" s="33" t="s">
        <v>165</v>
      </c>
      <c r="F1036" s="34"/>
      <c r="G1036" s="35"/>
      <c r="H1036" s="34"/>
      <c r="I1036" s="36"/>
      <c r="J1036" s="37"/>
    </row>
    <row r="1037">
      <c r="A1037" s="30"/>
      <c r="B1037" s="31" t="s">
        <v>165</v>
      </c>
      <c r="C1037" s="31" t="s">
        <v>165</v>
      </c>
      <c r="D1037" s="32" t="s">
        <v>165</v>
      </c>
      <c r="E1037" s="33" t="s">
        <v>165</v>
      </c>
      <c r="F1037" s="34"/>
      <c r="G1037" s="35"/>
      <c r="H1037" s="34"/>
      <c r="I1037" s="36"/>
      <c r="J1037" s="37"/>
    </row>
    <row r="1038">
      <c r="A1038" s="30"/>
      <c r="B1038" s="31" t="s">
        <v>165</v>
      </c>
      <c r="C1038" s="31" t="s">
        <v>165</v>
      </c>
      <c r="D1038" s="32" t="s">
        <v>165</v>
      </c>
      <c r="E1038" s="33" t="s">
        <v>165</v>
      </c>
      <c r="F1038" s="34"/>
      <c r="G1038" s="35"/>
      <c r="H1038" s="34"/>
      <c r="I1038" s="36"/>
      <c r="J1038" s="37"/>
    </row>
    <row r="1039">
      <c r="A1039" s="30"/>
      <c r="B1039" s="31" t="s">
        <v>165</v>
      </c>
      <c r="C1039" s="31" t="s">
        <v>165</v>
      </c>
      <c r="D1039" s="32" t="s">
        <v>165</v>
      </c>
      <c r="E1039" s="33" t="s">
        <v>165</v>
      </c>
      <c r="F1039" s="34"/>
      <c r="G1039" s="35"/>
      <c r="H1039" s="34"/>
      <c r="I1039" s="36"/>
      <c r="J1039" s="37"/>
    </row>
    <row r="1040">
      <c r="A1040" s="30"/>
      <c r="B1040" s="31" t="s">
        <v>165</v>
      </c>
      <c r="C1040" s="31" t="s">
        <v>165</v>
      </c>
      <c r="D1040" s="32" t="s">
        <v>165</v>
      </c>
      <c r="E1040" s="33" t="s">
        <v>165</v>
      </c>
      <c r="F1040" s="34"/>
      <c r="G1040" s="35"/>
      <c r="H1040" s="34"/>
      <c r="I1040" s="36"/>
      <c r="J1040" s="37"/>
    </row>
    <row r="1041">
      <c r="A1041" s="30"/>
      <c r="B1041" s="31" t="s">
        <v>165</v>
      </c>
      <c r="C1041" s="31" t="s">
        <v>165</v>
      </c>
      <c r="D1041" s="32" t="s">
        <v>165</v>
      </c>
      <c r="E1041" s="33" t="s">
        <v>165</v>
      </c>
      <c r="F1041" s="34"/>
      <c r="G1041" s="35"/>
      <c r="H1041" s="34"/>
      <c r="I1041" s="36"/>
      <c r="J1041" s="37"/>
    </row>
    <row r="1042">
      <c r="A1042" s="30"/>
      <c r="B1042" s="31" t="s">
        <v>165</v>
      </c>
      <c r="C1042" s="31" t="s">
        <v>165</v>
      </c>
      <c r="D1042" s="32" t="s">
        <v>165</v>
      </c>
      <c r="E1042" s="33" t="s">
        <v>165</v>
      </c>
      <c r="F1042" s="34"/>
      <c r="G1042" s="35"/>
      <c r="H1042" s="34"/>
      <c r="I1042" s="36"/>
      <c r="J1042" s="37"/>
    </row>
    <row r="1043">
      <c r="A1043" s="30"/>
      <c r="B1043" s="31" t="s">
        <v>165</v>
      </c>
      <c r="C1043" s="31" t="s">
        <v>165</v>
      </c>
      <c r="D1043" s="32" t="s">
        <v>165</v>
      </c>
      <c r="E1043" s="33" t="s">
        <v>165</v>
      </c>
      <c r="F1043" s="34"/>
      <c r="G1043" s="35"/>
      <c r="H1043" s="34"/>
      <c r="I1043" s="36"/>
      <c r="J1043" s="37"/>
    </row>
    <row r="1044">
      <c r="A1044" s="30"/>
      <c r="B1044" s="31" t="s">
        <v>165</v>
      </c>
      <c r="C1044" s="31" t="s">
        <v>165</v>
      </c>
      <c r="D1044" s="32" t="s">
        <v>165</v>
      </c>
      <c r="E1044" s="33" t="s">
        <v>165</v>
      </c>
      <c r="F1044" s="34"/>
      <c r="G1044" s="35"/>
      <c r="H1044" s="34"/>
      <c r="I1044" s="36"/>
      <c r="J1044" s="37"/>
    </row>
    <row r="1045">
      <c r="A1045" s="30"/>
      <c r="B1045" s="31" t="s">
        <v>165</v>
      </c>
      <c r="C1045" s="31" t="s">
        <v>165</v>
      </c>
      <c r="D1045" s="32" t="s">
        <v>165</v>
      </c>
      <c r="E1045" s="33" t="s">
        <v>165</v>
      </c>
      <c r="F1045" s="34"/>
      <c r="G1045" s="35"/>
      <c r="H1045" s="34"/>
      <c r="I1045" s="36"/>
      <c r="J1045" s="37"/>
    </row>
    <row r="1046">
      <c r="A1046" s="30"/>
      <c r="B1046" s="31" t="s">
        <v>165</v>
      </c>
      <c r="C1046" s="31" t="s">
        <v>165</v>
      </c>
      <c r="D1046" s="32" t="s">
        <v>165</v>
      </c>
      <c r="E1046" s="33" t="s">
        <v>165</v>
      </c>
      <c r="F1046" s="34"/>
      <c r="G1046" s="35"/>
      <c r="H1046" s="34"/>
      <c r="I1046" s="36"/>
      <c r="J1046" s="37"/>
    </row>
    <row r="1047">
      <c r="A1047" s="30"/>
      <c r="B1047" s="31" t="s">
        <v>165</v>
      </c>
      <c r="C1047" s="31" t="s">
        <v>165</v>
      </c>
      <c r="D1047" s="32" t="s">
        <v>165</v>
      </c>
      <c r="E1047" s="33" t="s">
        <v>165</v>
      </c>
      <c r="F1047" s="34"/>
      <c r="G1047" s="35"/>
      <c r="H1047" s="34"/>
      <c r="I1047" s="36"/>
      <c r="J1047" s="37"/>
    </row>
    <row r="1048">
      <c r="A1048" s="30"/>
      <c r="B1048" s="31" t="s">
        <v>165</v>
      </c>
      <c r="C1048" s="31" t="s">
        <v>165</v>
      </c>
      <c r="D1048" s="32" t="s">
        <v>165</v>
      </c>
      <c r="E1048" s="33" t="s">
        <v>165</v>
      </c>
      <c r="F1048" s="34"/>
      <c r="G1048" s="35"/>
      <c r="H1048" s="34"/>
      <c r="I1048" s="36"/>
      <c r="J1048" s="37"/>
    </row>
    <row r="1049">
      <c r="A1049" s="30"/>
      <c r="B1049" s="31" t="s">
        <v>165</v>
      </c>
      <c r="C1049" s="31" t="s">
        <v>165</v>
      </c>
      <c r="D1049" s="32" t="s">
        <v>165</v>
      </c>
      <c r="E1049" s="33" t="s">
        <v>165</v>
      </c>
      <c r="F1049" s="34"/>
      <c r="G1049" s="35"/>
      <c r="H1049" s="34"/>
      <c r="I1049" s="36"/>
      <c r="J1049" s="37"/>
    </row>
    <row r="1050">
      <c r="A1050" s="30"/>
      <c r="B1050" s="31" t="s">
        <v>165</v>
      </c>
      <c r="C1050" s="31" t="s">
        <v>165</v>
      </c>
      <c r="D1050" s="32" t="s">
        <v>165</v>
      </c>
      <c r="E1050" s="33" t="s">
        <v>165</v>
      </c>
      <c r="F1050" s="34"/>
      <c r="G1050" s="35"/>
      <c r="H1050" s="34"/>
      <c r="I1050" s="36"/>
      <c r="J1050" s="37"/>
    </row>
    <row r="1051">
      <c r="A1051" s="30"/>
      <c r="B1051" s="31" t="s">
        <v>165</v>
      </c>
      <c r="C1051" s="31" t="s">
        <v>165</v>
      </c>
      <c r="D1051" s="32" t="s">
        <v>165</v>
      </c>
      <c r="E1051" s="33" t="s">
        <v>165</v>
      </c>
      <c r="F1051" s="34"/>
      <c r="G1051" s="35"/>
      <c r="H1051" s="34"/>
      <c r="I1051" s="36"/>
      <c r="J1051" s="37"/>
    </row>
    <row r="1052">
      <c r="A1052" s="30"/>
      <c r="B1052" s="31" t="s">
        <v>165</v>
      </c>
      <c r="C1052" s="31" t="s">
        <v>165</v>
      </c>
      <c r="D1052" s="32" t="s">
        <v>165</v>
      </c>
      <c r="E1052" s="33" t="s">
        <v>165</v>
      </c>
      <c r="F1052" s="34"/>
      <c r="G1052" s="35"/>
      <c r="H1052" s="34"/>
      <c r="I1052" s="36"/>
      <c r="J1052" s="37"/>
    </row>
    <row r="1053">
      <c r="A1053" s="30"/>
      <c r="B1053" s="31" t="s">
        <v>165</v>
      </c>
      <c r="C1053" s="31" t="s">
        <v>165</v>
      </c>
      <c r="D1053" s="32" t="s">
        <v>165</v>
      </c>
      <c r="E1053" s="33" t="s">
        <v>165</v>
      </c>
      <c r="F1053" s="34"/>
      <c r="G1053" s="35"/>
      <c r="H1053" s="34"/>
      <c r="I1053" s="36"/>
      <c r="J1053" s="37"/>
    </row>
    <row r="1054">
      <c r="A1054" s="30"/>
      <c r="B1054" s="31" t="s">
        <v>165</v>
      </c>
      <c r="C1054" s="31" t="s">
        <v>165</v>
      </c>
      <c r="D1054" s="32" t="s">
        <v>165</v>
      </c>
      <c r="E1054" s="33" t="s">
        <v>165</v>
      </c>
      <c r="F1054" s="34"/>
      <c r="G1054" s="35"/>
      <c r="H1054" s="34"/>
      <c r="I1054" s="36"/>
      <c r="J1054" s="37"/>
    </row>
    <row r="1055">
      <c r="A1055" s="30"/>
      <c r="B1055" s="31" t="s">
        <v>165</v>
      </c>
      <c r="C1055" s="31" t="s">
        <v>165</v>
      </c>
      <c r="D1055" s="32" t="s">
        <v>165</v>
      </c>
      <c r="E1055" s="33" t="s">
        <v>165</v>
      </c>
      <c r="F1055" s="34"/>
      <c r="G1055" s="35"/>
      <c r="H1055" s="34"/>
      <c r="I1055" s="36"/>
      <c r="J1055" s="37"/>
    </row>
    <row r="1056">
      <c r="A1056" s="30"/>
      <c r="B1056" s="31" t="s">
        <v>165</v>
      </c>
      <c r="C1056" s="31" t="s">
        <v>165</v>
      </c>
      <c r="D1056" s="32" t="s">
        <v>165</v>
      </c>
      <c r="E1056" s="33" t="s">
        <v>165</v>
      </c>
      <c r="F1056" s="34"/>
      <c r="G1056" s="35"/>
      <c r="H1056" s="34"/>
      <c r="I1056" s="36"/>
      <c r="J1056" s="37"/>
    </row>
    <row r="1057">
      <c r="A1057" s="30"/>
      <c r="B1057" s="31" t="s">
        <v>165</v>
      </c>
      <c r="C1057" s="31" t="s">
        <v>165</v>
      </c>
      <c r="D1057" s="32" t="s">
        <v>165</v>
      </c>
      <c r="E1057" s="33" t="s">
        <v>165</v>
      </c>
      <c r="F1057" s="34"/>
      <c r="G1057" s="35"/>
      <c r="H1057" s="34"/>
      <c r="I1057" s="36"/>
      <c r="J1057" s="37"/>
    </row>
    <row r="1058">
      <c r="A1058" s="30"/>
      <c r="B1058" s="31" t="s">
        <v>165</v>
      </c>
      <c r="C1058" s="31" t="s">
        <v>165</v>
      </c>
      <c r="D1058" s="32" t="s">
        <v>165</v>
      </c>
      <c r="E1058" s="33" t="s">
        <v>165</v>
      </c>
      <c r="F1058" s="34"/>
      <c r="G1058" s="35"/>
      <c r="H1058" s="34"/>
      <c r="I1058" s="36"/>
      <c r="J1058" s="37"/>
    </row>
    <row r="1059">
      <c r="A1059" s="30"/>
      <c r="B1059" s="31" t="s">
        <v>165</v>
      </c>
      <c r="C1059" s="31" t="s">
        <v>165</v>
      </c>
      <c r="D1059" s="32" t="s">
        <v>165</v>
      </c>
      <c r="E1059" s="33" t="s">
        <v>165</v>
      </c>
      <c r="F1059" s="34"/>
      <c r="G1059" s="35"/>
      <c r="H1059" s="34"/>
      <c r="I1059" s="36"/>
      <c r="J1059" s="37"/>
    </row>
    <row r="1060">
      <c r="A1060" s="30"/>
      <c r="B1060" s="31" t="s">
        <v>165</v>
      </c>
      <c r="C1060" s="31" t="s">
        <v>165</v>
      </c>
      <c r="D1060" s="32" t="s">
        <v>165</v>
      </c>
      <c r="E1060" s="33" t="s">
        <v>165</v>
      </c>
      <c r="F1060" s="34"/>
      <c r="G1060" s="35"/>
      <c r="H1060" s="34"/>
      <c r="I1060" s="36"/>
      <c r="J1060" s="37"/>
    </row>
    <row r="1061">
      <c r="A1061" s="30"/>
      <c r="B1061" s="31" t="s">
        <v>165</v>
      </c>
      <c r="C1061" s="31" t="s">
        <v>165</v>
      </c>
      <c r="D1061" s="32" t="s">
        <v>165</v>
      </c>
      <c r="E1061" s="33" t="s">
        <v>165</v>
      </c>
      <c r="F1061" s="34"/>
      <c r="G1061" s="35"/>
      <c r="H1061" s="34"/>
      <c r="I1061" s="36"/>
      <c r="J1061" s="37"/>
    </row>
    <row r="1062">
      <c r="A1062" s="30"/>
      <c r="B1062" s="31" t="s">
        <v>165</v>
      </c>
      <c r="C1062" s="31" t="s">
        <v>165</v>
      </c>
      <c r="D1062" s="32" t="s">
        <v>165</v>
      </c>
      <c r="E1062" s="33" t="s">
        <v>165</v>
      </c>
      <c r="F1062" s="34"/>
      <c r="G1062" s="35"/>
      <c r="H1062" s="34"/>
      <c r="I1062" s="36"/>
      <c r="J1062" s="37"/>
    </row>
    <row r="1063">
      <c r="A1063" s="30"/>
      <c r="B1063" s="31" t="s">
        <v>165</v>
      </c>
      <c r="C1063" s="31" t="s">
        <v>165</v>
      </c>
      <c r="D1063" s="32" t="s">
        <v>165</v>
      </c>
      <c r="E1063" s="33" t="s">
        <v>165</v>
      </c>
      <c r="F1063" s="34"/>
      <c r="G1063" s="35"/>
      <c r="H1063" s="34"/>
      <c r="I1063" s="36"/>
      <c r="J1063" s="37"/>
    </row>
    <row r="1064">
      <c r="A1064" s="30"/>
      <c r="B1064" s="31" t="s">
        <v>165</v>
      </c>
      <c r="C1064" s="31" t="s">
        <v>165</v>
      </c>
      <c r="D1064" s="32" t="s">
        <v>165</v>
      </c>
      <c r="E1064" s="33" t="s">
        <v>165</v>
      </c>
      <c r="F1064" s="34"/>
      <c r="G1064" s="35"/>
      <c r="H1064" s="34"/>
      <c r="I1064" s="36"/>
      <c r="J1064" s="37"/>
    </row>
    <row r="1065">
      <c r="A1065" s="30"/>
      <c r="B1065" s="31" t="s">
        <v>165</v>
      </c>
      <c r="C1065" s="31" t="s">
        <v>165</v>
      </c>
      <c r="D1065" s="32" t="s">
        <v>165</v>
      </c>
      <c r="E1065" s="33" t="s">
        <v>165</v>
      </c>
      <c r="F1065" s="34"/>
      <c r="G1065" s="35"/>
      <c r="H1065" s="34"/>
      <c r="I1065" s="36"/>
      <c r="J1065" s="37"/>
    </row>
    <row r="1066">
      <c r="A1066" s="30"/>
      <c r="B1066" s="31" t="s">
        <v>165</v>
      </c>
      <c r="C1066" s="31" t="s">
        <v>165</v>
      </c>
      <c r="D1066" s="32" t="s">
        <v>165</v>
      </c>
      <c r="E1066" s="33" t="s">
        <v>165</v>
      </c>
      <c r="F1066" s="34"/>
      <c r="G1066" s="35"/>
      <c r="H1066" s="34"/>
      <c r="I1066" s="36"/>
      <c r="J1066" s="37"/>
    </row>
    <row r="1067">
      <c r="A1067" s="30"/>
      <c r="B1067" s="31" t="s">
        <v>165</v>
      </c>
      <c r="C1067" s="31" t="s">
        <v>165</v>
      </c>
      <c r="D1067" s="32" t="s">
        <v>165</v>
      </c>
      <c r="E1067" s="33" t="s">
        <v>165</v>
      </c>
      <c r="F1067" s="34"/>
      <c r="G1067" s="35"/>
      <c r="H1067" s="34"/>
      <c r="I1067" s="36"/>
      <c r="J1067" s="37"/>
    </row>
    <row r="1068">
      <c r="A1068" s="30"/>
      <c r="B1068" s="31" t="s">
        <v>165</v>
      </c>
      <c r="C1068" s="31" t="s">
        <v>165</v>
      </c>
      <c r="D1068" s="32" t="s">
        <v>165</v>
      </c>
      <c r="E1068" s="33" t="s">
        <v>165</v>
      </c>
      <c r="F1068" s="34"/>
      <c r="G1068" s="35"/>
      <c r="H1068" s="34"/>
      <c r="I1068" s="36"/>
      <c r="J1068" s="37"/>
    </row>
    <row r="1069">
      <c r="A1069" s="30"/>
      <c r="B1069" s="31" t="s">
        <v>165</v>
      </c>
      <c r="C1069" s="31" t="s">
        <v>165</v>
      </c>
      <c r="D1069" s="32" t="s">
        <v>165</v>
      </c>
      <c r="E1069" s="33" t="s">
        <v>165</v>
      </c>
      <c r="F1069" s="34"/>
      <c r="G1069" s="35"/>
      <c r="H1069" s="34"/>
      <c r="I1069" s="36"/>
      <c r="J1069" s="37"/>
    </row>
    <row r="1070">
      <c r="A1070" s="30"/>
      <c r="B1070" s="31" t="s">
        <v>165</v>
      </c>
      <c r="C1070" s="31" t="s">
        <v>165</v>
      </c>
      <c r="D1070" s="32" t="s">
        <v>165</v>
      </c>
      <c r="E1070" s="33" t="s">
        <v>165</v>
      </c>
      <c r="F1070" s="34"/>
      <c r="G1070" s="35"/>
      <c r="H1070" s="34"/>
      <c r="I1070" s="36"/>
      <c r="J1070" s="37"/>
    </row>
    <row r="1071">
      <c r="A1071" s="30"/>
      <c r="B1071" s="31" t="s">
        <v>165</v>
      </c>
      <c r="C1071" s="31" t="s">
        <v>165</v>
      </c>
      <c r="D1071" s="32" t="s">
        <v>165</v>
      </c>
      <c r="E1071" s="33" t="s">
        <v>165</v>
      </c>
      <c r="F1071" s="34"/>
      <c r="G1071" s="35"/>
      <c r="H1071" s="34"/>
      <c r="I1071" s="36"/>
      <c r="J1071" s="37"/>
    </row>
    <row r="1072">
      <c r="A1072" s="30"/>
      <c r="B1072" s="31" t="s">
        <v>165</v>
      </c>
      <c r="C1072" s="31" t="s">
        <v>165</v>
      </c>
      <c r="D1072" s="32" t="s">
        <v>165</v>
      </c>
      <c r="E1072" s="33" t="s">
        <v>165</v>
      </c>
      <c r="F1072" s="34"/>
      <c r="G1072" s="35"/>
      <c r="H1072" s="34"/>
      <c r="I1072" s="36"/>
      <c r="J1072" s="37"/>
    </row>
    <row r="1073">
      <c r="A1073" s="30"/>
      <c r="B1073" s="31" t="s">
        <v>165</v>
      </c>
      <c r="C1073" s="31" t="s">
        <v>165</v>
      </c>
      <c r="D1073" s="32" t="s">
        <v>165</v>
      </c>
      <c r="E1073" s="33" t="s">
        <v>165</v>
      </c>
      <c r="F1073" s="34"/>
      <c r="G1073" s="35"/>
      <c r="H1073" s="34"/>
      <c r="I1073" s="36"/>
      <c r="J1073" s="37"/>
    </row>
    <row r="1074">
      <c r="A1074" s="30"/>
      <c r="B1074" s="31" t="s">
        <v>165</v>
      </c>
      <c r="C1074" s="31" t="s">
        <v>165</v>
      </c>
      <c r="D1074" s="32" t="s">
        <v>165</v>
      </c>
      <c r="E1074" s="33" t="s">
        <v>165</v>
      </c>
      <c r="F1074" s="34"/>
      <c r="G1074" s="35"/>
      <c r="H1074" s="34"/>
      <c r="I1074" s="36"/>
      <c r="J1074" s="37"/>
    </row>
    <row r="1075">
      <c r="A1075" s="30"/>
      <c r="B1075" s="31" t="s">
        <v>165</v>
      </c>
      <c r="C1075" s="31" t="s">
        <v>165</v>
      </c>
      <c r="D1075" s="32" t="s">
        <v>165</v>
      </c>
      <c r="E1075" s="33" t="s">
        <v>165</v>
      </c>
      <c r="F1075" s="34"/>
      <c r="G1075" s="35"/>
      <c r="H1075" s="34"/>
      <c r="I1075" s="36"/>
      <c r="J1075" s="37"/>
    </row>
    <row r="1076">
      <c r="A1076" s="30"/>
      <c r="B1076" s="31" t="s">
        <v>165</v>
      </c>
      <c r="C1076" s="31" t="s">
        <v>165</v>
      </c>
      <c r="D1076" s="32" t="s">
        <v>165</v>
      </c>
      <c r="E1076" s="33" t="s">
        <v>165</v>
      </c>
      <c r="F1076" s="34"/>
      <c r="G1076" s="35"/>
      <c r="H1076" s="34"/>
      <c r="I1076" s="36"/>
      <c r="J1076" s="37"/>
    </row>
    <row r="1077">
      <c r="A1077" s="30"/>
      <c r="B1077" s="31" t="s">
        <v>165</v>
      </c>
      <c r="C1077" s="31" t="s">
        <v>165</v>
      </c>
      <c r="D1077" s="32" t="s">
        <v>165</v>
      </c>
      <c r="E1077" s="33" t="s">
        <v>165</v>
      </c>
      <c r="F1077" s="34"/>
      <c r="G1077" s="35"/>
      <c r="H1077" s="34"/>
      <c r="I1077" s="36"/>
      <c r="J1077" s="37"/>
    </row>
    <row r="1078">
      <c r="A1078" s="30"/>
      <c r="B1078" s="31" t="s">
        <v>165</v>
      </c>
      <c r="C1078" s="31" t="s">
        <v>165</v>
      </c>
      <c r="D1078" s="32" t="s">
        <v>165</v>
      </c>
      <c r="E1078" s="33" t="s">
        <v>165</v>
      </c>
      <c r="F1078" s="34"/>
      <c r="G1078" s="35"/>
      <c r="H1078" s="34"/>
      <c r="I1078" s="36"/>
      <c r="J1078" s="37"/>
    </row>
    <row r="1079">
      <c r="A1079" s="30"/>
      <c r="B1079" s="31" t="s">
        <v>165</v>
      </c>
      <c r="C1079" s="31" t="s">
        <v>165</v>
      </c>
      <c r="D1079" s="32" t="s">
        <v>165</v>
      </c>
      <c r="E1079" s="33" t="s">
        <v>165</v>
      </c>
      <c r="F1079" s="34"/>
      <c r="G1079" s="35"/>
      <c r="H1079" s="34"/>
      <c r="I1079" s="36"/>
      <c r="J1079" s="37"/>
    </row>
    <row r="1080">
      <c r="A1080" s="30"/>
      <c r="B1080" s="31" t="s">
        <v>165</v>
      </c>
      <c r="C1080" s="31" t="s">
        <v>165</v>
      </c>
      <c r="D1080" s="32" t="s">
        <v>165</v>
      </c>
      <c r="E1080" s="33" t="s">
        <v>165</v>
      </c>
      <c r="F1080" s="34"/>
      <c r="G1080" s="35"/>
      <c r="H1080" s="34"/>
      <c r="I1080" s="36"/>
      <c r="J1080" s="37"/>
    </row>
    <row r="1081">
      <c r="A1081" s="30"/>
      <c r="B1081" s="31" t="s">
        <v>165</v>
      </c>
      <c r="C1081" s="31" t="s">
        <v>165</v>
      </c>
      <c r="D1081" s="32" t="s">
        <v>165</v>
      </c>
      <c r="E1081" s="33" t="s">
        <v>165</v>
      </c>
      <c r="F1081" s="34"/>
      <c r="G1081" s="35"/>
      <c r="H1081" s="34"/>
      <c r="I1081" s="36"/>
      <c r="J1081" s="37"/>
    </row>
    <row r="1082">
      <c r="A1082" s="30"/>
      <c r="B1082" s="31" t="s">
        <v>165</v>
      </c>
      <c r="C1082" s="31" t="s">
        <v>165</v>
      </c>
      <c r="D1082" s="32" t="s">
        <v>165</v>
      </c>
      <c r="E1082" s="33" t="s">
        <v>165</v>
      </c>
      <c r="F1082" s="34"/>
      <c r="G1082" s="35"/>
      <c r="H1082" s="34"/>
      <c r="I1082" s="36"/>
      <c r="J1082" s="37"/>
    </row>
    <row r="1083">
      <c r="A1083" s="30"/>
      <c r="B1083" s="31" t="s">
        <v>165</v>
      </c>
      <c r="C1083" s="31" t="s">
        <v>165</v>
      </c>
      <c r="D1083" s="32" t="s">
        <v>165</v>
      </c>
      <c r="E1083" s="33" t="s">
        <v>165</v>
      </c>
      <c r="F1083" s="34"/>
      <c r="G1083" s="35"/>
      <c r="H1083" s="34"/>
      <c r="I1083" s="36"/>
      <c r="J1083" s="37"/>
    </row>
    <row r="1084">
      <c r="A1084" s="30"/>
      <c r="B1084" s="31" t="s">
        <v>165</v>
      </c>
      <c r="C1084" s="31" t="s">
        <v>165</v>
      </c>
      <c r="D1084" s="32" t="s">
        <v>165</v>
      </c>
      <c r="E1084" s="33" t="s">
        <v>165</v>
      </c>
      <c r="F1084" s="34"/>
      <c r="G1084" s="35"/>
      <c r="H1084" s="34"/>
      <c r="I1084" s="36"/>
      <c r="J1084" s="37"/>
    </row>
    <row r="1085">
      <c r="A1085" s="30"/>
      <c r="B1085" s="31" t="s">
        <v>165</v>
      </c>
      <c r="C1085" s="31" t="s">
        <v>165</v>
      </c>
      <c r="D1085" s="32" t="s">
        <v>165</v>
      </c>
      <c r="E1085" s="33" t="s">
        <v>165</v>
      </c>
      <c r="F1085" s="34"/>
      <c r="G1085" s="35"/>
      <c r="H1085" s="34"/>
      <c r="I1085" s="36"/>
      <c r="J1085" s="37"/>
    </row>
    <row r="1086">
      <c r="A1086" s="30"/>
      <c r="B1086" s="31" t="s">
        <v>165</v>
      </c>
      <c r="C1086" s="31" t="s">
        <v>165</v>
      </c>
      <c r="D1086" s="32" t="s">
        <v>165</v>
      </c>
      <c r="E1086" s="33" t="s">
        <v>165</v>
      </c>
      <c r="F1086" s="34"/>
      <c r="G1086" s="35"/>
      <c r="H1086" s="34"/>
      <c r="I1086" s="36"/>
      <c r="J1086" s="37"/>
    </row>
    <row r="1087">
      <c r="A1087" s="30"/>
      <c r="B1087" s="31" t="s">
        <v>165</v>
      </c>
      <c r="C1087" s="31" t="s">
        <v>165</v>
      </c>
      <c r="D1087" s="32" t="s">
        <v>165</v>
      </c>
      <c r="E1087" s="33" t="s">
        <v>165</v>
      </c>
      <c r="F1087" s="34"/>
      <c r="G1087" s="35"/>
      <c r="H1087" s="34"/>
      <c r="I1087" s="36"/>
      <c r="J1087" s="37"/>
    </row>
    <row r="1088">
      <c r="A1088" s="30"/>
      <c r="B1088" s="31" t="s">
        <v>165</v>
      </c>
      <c r="C1088" s="31" t="s">
        <v>165</v>
      </c>
      <c r="D1088" s="32" t="s">
        <v>165</v>
      </c>
      <c r="E1088" s="33" t="s">
        <v>165</v>
      </c>
      <c r="F1088" s="34"/>
      <c r="G1088" s="35"/>
      <c r="H1088" s="34"/>
      <c r="I1088" s="36"/>
      <c r="J1088" s="37"/>
    </row>
    <row r="1089">
      <c r="A1089" s="30"/>
      <c r="B1089" s="31" t="s">
        <v>165</v>
      </c>
      <c r="C1089" s="31" t="s">
        <v>165</v>
      </c>
      <c r="D1089" s="32" t="s">
        <v>165</v>
      </c>
      <c r="E1089" s="33" t="s">
        <v>165</v>
      </c>
      <c r="F1089" s="34"/>
      <c r="G1089" s="35"/>
      <c r="H1089" s="34"/>
      <c r="I1089" s="36"/>
      <c r="J1089" s="37"/>
    </row>
    <row r="1090">
      <c r="A1090" s="30"/>
      <c r="B1090" s="31" t="s">
        <v>165</v>
      </c>
      <c r="C1090" s="31" t="s">
        <v>165</v>
      </c>
      <c r="D1090" s="32" t="s">
        <v>165</v>
      </c>
      <c r="E1090" s="33" t="s">
        <v>165</v>
      </c>
      <c r="F1090" s="34"/>
      <c r="G1090" s="35"/>
      <c r="H1090" s="34"/>
      <c r="I1090" s="36"/>
      <c r="J1090" s="37"/>
    </row>
    <row r="1091">
      <c r="A1091" s="30"/>
      <c r="B1091" s="31" t="s">
        <v>165</v>
      </c>
      <c r="C1091" s="31" t="s">
        <v>165</v>
      </c>
      <c r="D1091" s="32" t="s">
        <v>165</v>
      </c>
      <c r="E1091" s="33" t="s">
        <v>165</v>
      </c>
      <c r="F1091" s="34"/>
      <c r="G1091" s="35"/>
      <c r="H1091" s="34"/>
      <c r="I1091" s="36"/>
      <c r="J1091" s="37"/>
    </row>
    <row r="1092">
      <c r="A1092" s="30"/>
      <c r="B1092" s="31" t="s">
        <v>165</v>
      </c>
      <c r="C1092" s="31" t="s">
        <v>165</v>
      </c>
      <c r="D1092" s="32" t="s">
        <v>165</v>
      </c>
      <c r="E1092" s="33" t="s">
        <v>165</v>
      </c>
      <c r="F1092" s="34"/>
      <c r="G1092" s="35"/>
      <c r="H1092" s="34"/>
      <c r="I1092" s="36"/>
      <c r="J1092" s="37"/>
    </row>
    <row r="1093">
      <c r="A1093" s="30"/>
      <c r="B1093" s="31" t="s">
        <v>165</v>
      </c>
      <c r="C1093" s="31" t="s">
        <v>165</v>
      </c>
      <c r="D1093" s="32" t="s">
        <v>165</v>
      </c>
      <c r="E1093" s="33" t="s">
        <v>165</v>
      </c>
      <c r="F1093" s="34"/>
      <c r="G1093" s="35"/>
      <c r="H1093" s="34"/>
      <c r="I1093" s="36"/>
      <c r="J1093" s="37"/>
    </row>
    <row r="1094">
      <c r="A1094" s="30"/>
      <c r="B1094" s="31" t="s">
        <v>165</v>
      </c>
      <c r="C1094" s="31" t="s">
        <v>165</v>
      </c>
      <c r="D1094" s="32" t="s">
        <v>165</v>
      </c>
      <c r="E1094" s="33" t="s">
        <v>165</v>
      </c>
      <c r="F1094" s="34"/>
      <c r="G1094" s="35"/>
      <c r="H1094" s="34"/>
      <c r="I1094" s="36"/>
      <c r="J1094" s="37"/>
    </row>
    <row r="1095">
      <c r="A1095" s="30"/>
      <c r="B1095" s="31" t="s">
        <v>165</v>
      </c>
      <c r="C1095" s="31" t="s">
        <v>165</v>
      </c>
      <c r="D1095" s="32" t="s">
        <v>165</v>
      </c>
      <c r="E1095" s="33" t="s">
        <v>165</v>
      </c>
      <c r="F1095" s="34"/>
      <c r="G1095" s="35"/>
      <c r="H1095" s="34"/>
      <c r="I1095" s="36"/>
      <c r="J1095" s="37"/>
    </row>
    <row r="1096">
      <c r="A1096" s="30"/>
      <c r="B1096" s="31" t="s">
        <v>165</v>
      </c>
      <c r="C1096" s="31" t="s">
        <v>165</v>
      </c>
      <c r="D1096" s="32" t="s">
        <v>165</v>
      </c>
      <c r="E1096" s="33" t="s">
        <v>165</v>
      </c>
      <c r="F1096" s="34"/>
      <c r="G1096" s="35"/>
      <c r="H1096" s="34"/>
      <c r="I1096" s="36"/>
      <c r="J1096" s="37"/>
    </row>
    <row r="1097">
      <c r="A1097" s="30"/>
      <c r="B1097" s="31" t="s">
        <v>165</v>
      </c>
      <c r="C1097" s="31" t="s">
        <v>165</v>
      </c>
      <c r="D1097" s="32" t="s">
        <v>165</v>
      </c>
      <c r="E1097" s="33" t="s">
        <v>165</v>
      </c>
      <c r="F1097" s="34"/>
      <c r="G1097" s="35"/>
      <c r="H1097" s="34"/>
      <c r="I1097" s="36"/>
      <c r="J1097" s="37"/>
    </row>
    <row r="1098">
      <c r="A1098" s="30"/>
      <c r="B1098" s="31" t="s">
        <v>165</v>
      </c>
      <c r="C1098" s="31" t="s">
        <v>165</v>
      </c>
      <c r="D1098" s="32" t="s">
        <v>165</v>
      </c>
      <c r="E1098" s="33" t="s">
        <v>165</v>
      </c>
      <c r="F1098" s="34"/>
      <c r="G1098" s="35"/>
      <c r="H1098" s="34"/>
      <c r="I1098" s="36"/>
      <c r="J1098" s="37"/>
    </row>
    <row r="1099">
      <c r="A1099" s="30"/>
      <c r="B1099" s="31" t="s">
        <v>165</v>
      </c>
      <c r="C1099" s="31" t="s">
        <v>165</v>
      </c>
      <c r="D1099" s="32" t="s">
        <v>165</v>
      </c>
      <c r="E1099" s="33" t="s">
        <v>165</v>
      </c>
      <c r="F1099" s="34"/>
      <c r="G1099" s="35"/>
      <c r="H1099" s="34"/>
      <c r="I1099" s="36"/>
      <c r="J1099" s="37"/>
    </row>
    <row r="1100">
      <c r="A1100" s="30"/>
      <c r="B1100" s="31" t="s">
        <v>165</v>
      </c>
      <c r="C1100" s="31" t="s">
        <v>165</v>
      </c>
      <c r="D1100" s="32" t="s">
        <v>165</v>
      </c>
      <c r="E1100" s="33" t="s">
        <v>165</v>
      </c>
      <c r="F1100" s="34"/>
      <c r="G1100" s="35"/>
      <c r="H1100" s="34"/>
      <c r="I1100" s="36"/>
      <c r="J1100" s="37"/>
    </row>
    <row r="1101">
      <c r="A1101" s="30"/>
      <c r="B1101" s="31" t="s">
        <v>165</v>
      </c>
      <c r="C1101" s="31" t="s">
        <v>165</v>
      </c>
      <c r="D1101" s="32" t="s">
        <v>165</v>
      </c>
      <c r="E1101" s="33" t="s">
        <v>165</v>
      </c>
      <c r="F1101" s="34"/>
      <c r="G1101" s="35"/>
      <c r="H1101" s="34"/>
      <c r="I1101" s="36"/>
      <c r="J1101" s="37"/>
    </row>
    <row r="1102">
      <c r="A1102" s="30"/>
      <c r="B1102" s="31" t="s">
        <v>165</v>
      </c>
      <c r="C1102" s="31" t="s">
        <v>165</v>
      </c>
      <c r="D1102" s="32" t="s">
        <v>165</v>
      </c>
      <c r="E1102" s="33" t="s">
        <v>165</v>
      </c>
      <c r="F1102" s="34"/>
      <c r="G1102" s="35"/>
      <c r="H1102" s="34"/>
      <c r="I1102" s="36"/>
      <c r="J1102" s="37"/>
    </row>
    <row r="1103">
      <c r="A1103" s="30"/>
      <c r="B1103" s="31" t="s">
        <v>165</v>
      </c>
      <c r="C1103" s="31" t="s">
        <v>165</v>
      </c>
      <c r="D1103" s="32" t="s">
        <v>165</v>
      </c>
      <c r="E1103" s="33" t="s">
        <v>165</v>
      </c>
      <c r="F1103" s="34"/>
      <c r="G1103" s="35"/>
      <c r="H1103" s="34"/>
      <c r="I1103" s="36"/>
      <c r="J1103" s="37"/>
    </row>
    <row r="1104">
      <c r="A1104" s="30"/>
      <c r="B1104" s="31" t="s">
        <v>165</v>
      </c>
      <c r="C1104" s="31" t="s">
        <v>165</v>
      </c>
      <c r="D1104" s="32" t="s">
        <v>165</v>
      </c>
      <c r="E1104" s="33" t="s">
        <v>165</v>
      </c>
      <c r="F1104" s="34"/>
      <c r="G1104" s="35"/>
      <c r="H1104" s="34"/>
      <c r="I1104" s="36"/>
      <c r="J1104" s="37"/>
    </row>
    <row r="1105">
      <c r="A1105" s="30"/>
      <c r="B1105" s="31" t="s">
        <v>165</v>
      </c>
      <c r="C1105" s="31" t="s">
        <v>165</v>
      </c>
      <c r="D1105" s="32" t="s">
        <v>165</v>
      </c>
      <c r="E1105" s="33" t="s">
        <v>165</v>
      </c>
      <c r="F1105" s="34"/>
      <c r="G1105" s="35"/>
      <c r="H1105" s="34"/>
      <c r="I1105" s="36"/>
      <c r="J1105" s="37"/>
    </row>
    <row r="1106">
      <c r="A1106" s="30"/>
      <c r="B1106" s="31" t="s">
        <v>165</v>
      </c>
      <c r="C1106" s="31" t="s">
        <v>165</v>
      </c>
      <c r="D1106" s="32" t="s">
        <v>165</v>
      </c>
      <c r="E1106" s="33" t="s">
        <v>165</v>
      </c>
      <c r="F1106" s="34"/>
      <c r="G1106" s="35"/>
      <c r="H1106" s="34"/>
      <c r="I1106" s="36"/>
      <c r="J1106" s="37"/>
    </row>
    <row r="1107">
      <c r="A1107" s="30"/>
      <c r="B1107" s="31" t="s">
        <v>165</v>
      </c>
      <c r="C1107" s="31" t="s">
        <v>165</v>
      </c>
      <c r="D1107" s="32" t="s">
        <v>165</v>
      </c>
      <c r="E1107" s="33" t="s">
        <v>165</v>
      </c>
      <c r="F1107" s="34"/>
      <c r="G1107" s="35"/>
      <c r="H1107" s="34"/>
      <c r="I1107" s="36"/>
      <c r="J1107" s="37"/>
    </row>
    <row r="1108">
      <c r="A1108" s="30"/>
      <c r="B1108" s="31" t="s">
        <v>165</v>
      </c>
      <c r="C1108" s="31" t="s">
        <v>165</v>
      </c>
      <c r="D1108" s="32" t="s">
        <v>165</v>
      </c>
      <c r="E1108" s="33" t="s">
        <v>165</v>
      </c>
      <c r="F1108" s="34"/>
      <c r="G1108" s="35"/>
      <c r="H1108" s="34"/>
      <c r="I1108" s="36"/>
      <c r="J1108" s="37"/>
    </row>
    <row r="1109">
      <c r="A1109" s="30"/>
      <c r="B1109" s="31" t="s">
        <v>165</v>
      </c>
      <c r="C1109" s="31" t="s">
        <v>165</v>
      </c>
      <c r="D1109" s="32" t="s">
        <v>165</v>
      </c>
      <c r="E1109" s="33" t="s">
        <v>165</v>
      </c>
      <c r="F1109" s="34"/>
      <c r="G1109" s="35"/>
      <c r="H1109" s="34"/>
      <c r="I1109" s="36"/>
      <c r="J1109" s="37"/>
    </row>
    <row r="1110">
      <c r="A1110" s="30"/>
      <c r="B1110" s="31" t="s">
        <v>165</v>
      </c>
      <c r="C1110" s="31" t="s">
        <v>165</v>
      </c>
      <c r="D1110" s="32" t="s">
        <v>165</v>
      </c>
      <c r="E1110" s="33" t="s">
        <v>165</v>
      </c>
      <c r="F1110" s="34"/>
      <c r="G1110" s="35"/>
      <c r="H1110" s="34"/>
      <c r="I1110" s="36"/>
      <c r="J1110" s="37"/>
    </row>
    <row r="1111">
      <c r="A1111" s="30"/>
      <c r="B1111" s="31" t="s">
        <v>165</v>
      </c>
      <c r="C1111" s="31" t="s">
        <v>165</v>
      </c>
      <c r="D1111" s="32" t="s">
        <v>165</v>
      </c>
      <c r="E1111" s="33" t="s">
        <v>165</v>
      </c>
      <c r="F1111" s="34"/>
      <c r="G1111" s="35"/>
      <c r="H1111" s="34"/>
      <c r="I1111" s="36"/>
      <c r="J1111" s="37"/>
    </row>
    <row r="1112">
      <c r="A1112" s="30"/>
      <c r="B1112" s="31" t="s">
        <v>165</v>
      </c>
      <c r="C1112" s="31" t="s">
        <v>165</v>
      </c>
      <c r="D1112" s="32" t="s">
        <v>165</v>
      </c>
      <c r="E1112" s="33" t="s">
        <v>165</v>
      </c>
      <c r="F1112" s="34"/>
      <c r="G1112" s="35"/>
      <c r="H1112" s="34"/>
      <c r="I1112" s="36"/>
      <c r="J1112" s="37"/>
    </row>
    <row r="1113">
      <c r="A1113" s="30"/>
      <c r="B1113" s="31" t="s">
        <v>165</v>
      </c>
      <c r="C1113" s="31" t="s">
        <v>165</v>
      </c>
      <c r="D1113" s="32" t="s">
        <v>165</v>
      </c>
      <c r="E1113" s="33" t="s">
        <v>165</v>
      </c>
      <c r="F1113" s="34"/>
      <c r="G1113" s="35"/>
      <c r="H1113" s="34"/>
      <c r="I1113" s="36"/>
      <c r="J1113" s="37"/>
    </row>
    <row r="1114">
      <c r="A1114" s="30"/>
      <c r="B1114" s="31" t="s">
        <v>165</v>
      </c>
      <c r="C1114" s="31" t="s">
        <v>165</v>
      </c>
      <c r="D1114" s="32" t="s">
        <v>165</v>
      </c>
      <c r="E1114" s="33" t="s">
        <v>165</v>
      </c>
      <c r="F1114" s="34"/>
      <c r="G1114" s="35"/>
      <c r="H1114" s="34"/>
      <c r="I1114" s="36"/>
      <c r="J1114" s="37"/>
    </row>
    <row r="1115">
      <c r="A1115" s="30"/>
      <c r="B1115" s="31" t="s">
        <v>165</v>
      </c>
      <c r="C1115" s="31" t="s">
        <v>165</v>
      </c>
      <c r="D1115" s="32" t="s">
        <v>165</v>
      </c>
      <c r="E1115" s="33" t="s">
        <v>165</v>
      </c>
      <c r="F1115" s="34"/>
      <c r="G1115" s="35"/>
      <c r="H1115" s="34"/>
      <c r="I1115" s="36"/>
      <c r="J1115" s="37"/>
    </row>
    <row r="1116">
      <c r="A1116" s="30"/>
      <c r="B1116" s="31" t="s">
        <v>165</v>
      </c>
      <c r="C1116" s="31" t="s">
        <v>165</v>
      </c>
      <c r="D1116" s="32" t="s">
        <v>165</v>
      </c>
      <c r="E1116" s="33" t="s">
        <v>165</v>
      </c>
      <c r="F1116" s="34"/>
      <c r="G1116" s="35"/>
      <c r="H1116" s="34"/>
      <c r="I1116" s="36"/>
      <c r="J1116" s="37"/>
    </row>
    <row r="1117">
      <c r="A1117" s="30"/>
      <c r="B1117" s="31" t="s">
        <v>165</v>
      </c>
      <c r="C1117" s="31" t="s">
        <v>165</v>
      </c>
      <c r="D1117" s="32" t="s">
        <v>165</v>
      </c>
      <c r="E1117" s="33" t="s">
        <v>165</v>
      </c>
      <c r="F1117" s="34"/>
      <c r="G1117" s="35"/>
      <c r="H1117" s="34"/>
      <c r="I1117" s="36"/>
      <c r="J1117" s="37"/>
    </row>
    <row r="1118">
      <c r="A1118" s="30"/>
      <c r="B1118" s="31" t="s">
        <v>165</v>
      </c>
      <c r="C1118" s="31" t="s">
        <v>165</v>
      </c>
      <c r="D1118" s="32" t="s">
        <v>165</v>
      </c>
      <c r="E1118" s="33" t="s">
        <v>165</v>
      </c>
      <c r="F1118" s="34"/>
      <c r="G1118" s="35"/>
      <c r="H1118" s="34"/>
      <c r="I1118" s="36"/>
      <c r="J1118" s="37"/>
    </row>
    <row r="1119">
      <c r="A1119" s="30"/>
      <c r="B1119" s="31" t="s">
        <v>165</v>
      </c>
      <c r="C1119" s="31" t="s">
        <v>165</v>
      </c>
      <c r="D1119" s="32" t="s">
        <v>165</v>
      </c>
      <c r="E1119" s="33" t="s">
        <v>165</v>
      </c>
      <c r="F1119" s="34"/>
      <c r="G1119" s="35"/>
      <c r="H1119" s="34"/>
      <c r="I1119" s="36"/>
      <c r="J1119" s="37"/>
    </row>
    <row r="1120">
      <c r="A1120" s="30"/>
      <c r="B1120" s="31" t="s">
        <v>165</v>
      </c>
      <c r="C1120" s="31" t="s">
        <v>165</v>
      </c>
      <c r="D1120" s="32" t="s">
        <v>165</v>
      </c>
      <c r="E1120" s="33" t="s">
        <v>165</v>
      </c>
      <c r="F1120" s="34"/>
      <c r="G1120" s="35"/>
      <c r="H1120" s="34"/>
      <c r="I1120" s="36"/>
      <c r="J1120" s="37"/>
    </row>
    <row r="1121">
      <c r="A1121" s="30"/>
      <c r="B1121" s="31" t="s">
        <v>165</v>
      </c>
      <c r="C1121" s="31" t="s">
        <v>165</v>
      </c>
      <c r="D1121" s="32" t="s">
        <v>165</v>
      </c>
      <c r="E1121" s="33" t="s">
        <v>165</v>
      </c>
      <c r="F1121" s="34"/>
      <c r="G1121" s="35"/>
      <c r="H1121" s="34"/>
      <c r="I1121" s="36"/>
      <c r="J1121" s="37"/>
    </row>
    <row r="1122">
      <c r="A1122" s="30"/>
      <c r="B1122" s="31" t="s">
        <v>165</v>
      </c>
      <c r="C1122" s="31" t="s">
        <v>165</v>
      </c>
      <c r="D1122" s="32" t="s">
        <v>165</v>
      </c>
      <c r="E1122" s="33" t="s">
        <v>165</v>
      </c>
      <c r="F1122" s="34"/>
      <c r="G1122" s="35"/>
      <c r="H1122" s="34"/>
      <c r="I1122" s="36"/>
      <c r="J1122" s="37"/>
    </row>
    <row r="1123">
      <c r="A1123" s="30"/>
      <c r="B1123" s="31" t="s">
        <v>165</v>
      </c>
      <c r="C1123" s="31" t="s">
        <v>165</v>
      </c>
      <c r="D1123" s="32" t="s">
        <v>165</v>
      </c>
      <c r="E1123" s="33" t="s">
        <v>165</v>
      </c>
      <c r="F1123" s="34"/>
      <c r="G1123" s="35"/>
      <c r="H1123" s="34"/>
      <c r="I1123" s="36"/>
      <c r="J1123" s="37"/>
    </row>
    <row r="1124">
      <c r="A1124" s="30"/>
      <c r="B1124" s="31" t="s">
        <v>165</v>
      </c>
      <c r="C1124" s="31" t="s">
        <v>165</v>
      </c>
      <c r="D1124" s="32" t="s">
        <v>165</v>
      </c>
      <c r="E1124" s="33" t="s">
        <v>165</v>
      </c>
      <c r="F1124" s="34"/>
      <c r="G1124" s="35"/>
      <c r="H1124" s="34"/>
      <c r="I1124" s="36"/>
      <c r="J1124" s="37"/>
    </row>
    <row r="1125">
      <c r="A1125" s="30"/>
      <c r="B1125" s="31" t="s">
        <v>165</v>
      </c>
      <c r="C1125" s="31" t="s">
        <v>165</v>
      </c>
      <c r="D1125" s="32" t="s">
        <v>165</v>
      </c>
      <c r="E1125" s="33" t="s">
        <v>165</v>
      </c>
      <c r="F1125" s="34"/>
      <c r="G1125" s="35"/>
      <c r="H1125" s="34"/>
      <c r="I1125" s="36"/>
      <c r="J1125" s="37"/>
    </row>
    <row r="1126">
      <c r="A1126" s="30"/>
      <c r="B1126" s="31" t="s">
        <v>165</v>
      </c>
      <c r="C1126" s="31" t="s">
        <v>165</v>
      </c>
      <c r="D1126" s="32" t="s">
        <v>165</v>
      </c>
      <c r="E1126" s="33" t="s">
        <v>165</v>
      </c>
      <c r="F1126" s="34"/>
      <c r="G1126" s="35"/>
      <c r="H1126" s="34"/>
      <c r="I1126" s="36"/>
      <c r="J1126" s="37"/>
    </row>
    <row r="1127">
      <c r="A1127" s="30"/>
      <c r="B1127" s="31" t="s">
        <v>165</v>
      </c>
      <c r="C1127" s="31" t="s">
        <v>165</v>
      </c>
      <c r="D1127" s="32" t="s">
        <v>165</v>
      </c>
      <c r="E1127" s="33" t="s">
        <v>165</v>
      </c>
      <c r="F1127" s="34"/>
      <c r="G1127" s="35"/>
      <c r="H1127" s="34"/>
      <c r="I1127" s="36"/>
      <c r="J1127" s="37"/>
    </row>
    <row r="1128">
      <c r="A1128" s="30"/>
      <c r="B1128" s="31" t="s">
        <v>165</v>
      </c>
      <c r="C1128" s="31" t="s">
        <v>165</v>
      </c>
      <c r="D1128" s="32" t="s">
        <v>165</v>
      </c>
      <c r="E1128" s="33" t="s">
        <v>165</v>
      </c>
      <c r="F1128" s="34"/>
      <c r="G1128" s="35"/>
      <c r="H1128" s="34"/>
      <c r="I1128" s="36"/>
      <c r="J1128" s="37"/>
    </row>
    <row r="1129">
      <c r="A1129" s="30"/>
      <c r="B1129" s="31" t="s">
        <v>165</v>
      </c>
      <c r="C1129" s="31" t="s">
        <v>165</v>
      </c>
      <c r="D1129" s="32" t="s">
        <v>165</v>
      </c>
      <c r="E1129" s="33" t="s">
        <v>165</v>
      </c>
      <c r="F1129" s="34"/>
      <c r="G1129" s="35"/>
      <c r="H1129" s="34"/>
      <c r="I1129" s="36"/>
      <c r="J1129" s="37"/>
    </row>
    <row r="1130">
      <c r="A1130" s="30"/>
      <c r="B1130" s="31" t="s">
        <v>165</v>
      </c>
      <c r="C1130" s="31" t="s">
        <v>165</v>
      </c>
      <c r="D1130" s="32" t="s">
        <v>165</v>
      </c>
      <c r="E1130" s="33" t="s">
        <v>165</v>
      </c>
      <c r="F1130" s="34"/>
      <c r="G1130" s="35"/>
      <c r="H1130" s="34"/>
      <c r="I1130" s="36"/>
      <c r="J1130" s="37"/>
    </row>
    <row r="1131">
      <c r="A1131" s="30"/>
      <c r="B1131" s="31" t="s">
        <v>165</v>
      </c>
      <c r="C1131" s="31" t="s">
        <v>165</v>
      </c>
      <c r="D1131" s="32" t="s">
        <v>165</v>
      </c>
      <c r="E1131" s="33" t="s">
        <v>165</v>
      </c>
      <c r="F1131" s="34"/>
      <c r="G1131" s="35"/>
      <c r="H1131" s="34"/>
      <c r="I1131" s="36"/>
      <c r="J1131" s="37"/>
    </row>
    <row r="1132">
      <c r="A1132" s="30"/>
      <c r="B1132" s="31" t="s">
        <v>165</v>
      </c>
      <c r="C1132" s="31" t="s">
        <v>165</v>
      </c>
      <c r="D1132" s="32" t="s">
        <v>165</v>
      </c>
      <c r="E1132" s="33" t="s">
        <v>165</v>
      </c>
      <c r="F1132" s="34"/>
      <c r="G1132" s="35"/>
      <c r="H1132" s="34"/>
      <c r="I1132" s="36"/>
      <c r="J1132" s="37"/>
    </row>
    <row r="1133">
      <c r="A1133" s="30"/>
      <c r="B1133" s="31" t="s">
        <v>165</v>
      </c>
      <c r="C1133" s="31" t="s">
        <v>165</v>
      </c>
      <c r="D1133" s="32" t="s">
        <v>165</v>
      </c>
      <c r="E1133" s="33" t="s">
        <v>165</v>
      </c>
      <c r="F1133" s="34"/>
      <c r="G1133" s="35"/>
      <c r="H1133" s="34"/>
      <c r="I1133" s="36"/>
      <c r="J1133" s="37"/>
    </row>
    <row r="1134">
      <c r="A1134" s="30"/>
      <c r="B1134" s="31" t="s">
        <v>165</v>
      </c>
      <c r="C1134" s="31" t="s">
        <v>165</v>
      </c>
      <c r="D1134" s="32" t="s">
        <v>165</v>
      </c>
      <c r="E1134" s="33" t="s">
        <v>165</v>
      </c>
      <c r="F1134" s="34"/>
      <c r="G1134" s="35"/>
      <c r="H1134" s="34"/>
      <c r="I1134" s="36"/>
      <c r="J1134" s="37"/>
    </row>
    <row r="1135">
      <c r="A1135" s="30"/>
      <c r="B1135" s="31" t="s">
        <v>165</v>
      </c>
      <c r="C1135" s="31" t="s">
        <v>165</v>
      </c>
      <c r="D1135" s="32" t="s">
        <v>165</v>
      </c>
      <c r="E1135" s="33" t="s">
        <v>165</v>
      </c>
      <c r="F1135" s="34"/>
      <c r="G1135" s="35"/>
      <c r="H1135" s="34"/>
      <c r="I1135" s="36"/>
      <c r="J1135" s="37"/>
    </row>
    <row r="1136">
      <c r="A1136" s="30"/>
      <c r="B1136" s="31" t="s">
        <v>165</v>
      </c>
      <c r="C1136" s="31" t="s">
        <v>165</v>
      </c>
      <c r="D1136" s="32" t="s">
        <v>165</v>
      </c>
      <c r="E1136" s="33" t="s">
        <v>165</v>
      </c>
      <c r="F1136" s="34"/>
      <c r="G1136" s="35"/>
      <c r="H1136" s="34"/>
      <c r="I1136" s="36"/>
      <c r="J1136" s="37"/>
    </row>
    <row r="1137">
      <c r="A1137" s="30"/>
      <c r="B1137" s="31" t="s">
        <v>165</v>
      </c>
      <c r="C1137" s="31" t="s">
        <v>165</v>
      </c>
      <c r="D1137" s="32" t="s">
        <v>165</v>
      </c>
      <c r="E1137" s="33" t="s">
        <v>165</v>
      </c>
      <c r="F1137" s="34"/>
      <c r="G1137" s="35"/>
      <c r="H1137" s="34"/>
      <c r="I1137" s="36"/>
      <c r="J1137" s="37"/>
    </row>
    <row r="1138">
      <c r="A1138" s="30"/>
      <c r="B1138" s="31" t="s">
        <v>165</v>
      </c>
      <c r="C1138" s="31" t="s">
        <v>165</v>
      </c>
      <c r="D1138" s="32" t="s">
        <v>165</v>
      </c>
      <c r="E1138" s="33" t="s">
        <v>165</v>
      </c>
      <c r="F1138" s="34"/>
      <c r="G1138" s="35"/>
      <c r="H1138" s="34"/>
      <c r="I1138" s="36"/>
      <c r="J1138" s="37"/>
    </row>
    <row r="1139">
      <c r="A1139" s="30"/>
      <c r="B1139" s="31" t="s">
        <v>165</v>
      </c>
      <c r="C1139" s="31" t="s">
        <v>165</v>
      </c>
      <c r="D1139" s="32" t="s">
        <v>165</v>
      </c>
      <c r="E1139" s="33" t="s">
        <v>165</v>
      </c>
      <c r="F1139" s="34"/>
      <c r="G1139" s="35"/>
      <c r="H1139" s="34"/>
      <c r="I1139" s="36"/>
      <c r="J1139" s="37"/>
    </row>
    <row r="1140">
      <c r="A1140" s="30"/>
      <c r="B1140" s="31" t="s">
        <v>165</v>
      </c>
      <c r="C1140" s="31" t="s">
        <v>165</v>
      </c>
      <c r="D1140" s="32" t="s">
        <v>165</v>
      </c>
      <c r="E1140" s="33" t="s">
        <v>165</v>
      </c>
      <c r="F1140" s="34"/>
      <c r="G1140" s="35"/>
      <c r="H1140" s="34"/>
      <c r="I1140" s="36"/>
      <c r="J1140" s="37"/>
    </row>
    <row r="1141">
      <c r="A1141" s="30"/>
      <c r="B1141" s="31" t="s">
        <v>165</v>
      </c>
      <c r="C1141" s="31" t="s">
        <v>165</v>
      </c>
      <c r="D1141" s="32" t="s">
        <v>165</v>
      </c>
      <c r="E1141" s="33" t="s">
        <v>165</v>
      </c>
      <c r="F1141" s="34"/>
      <c r="G1141" s="35"/>
      <c r="H1141" s="34"/>
      <c r="I1141" s="36"/>
      <c r="J1141" s="37"/>
    </row>
    <row r="1142">
      <c r="A1142" s="30"/>
      <c r="B1142" s="31" t="s">
        <v>165</v>
      </c>
      <c r="C1142" s="31" t="s">
        <v>165</v>
      </c>
      <c r="D1142" s="32" t="s">
        <v>165</v>
      </c>
      <c r="E1142" s="33" t="s">
        <v>165</v>
      </c>
      <c r="F1142" s="34"/>
      <c r="G1142" s="35"/>
      <c r="H1142" s="34"/>
      <c r="I1142" s="36"/>
      <c r="J1142" s="37"/>
    </row>
    <row r="1143">
      <c r="A1143" s="30"/>
      <c r="B1143" s="31" t="s">
        <v>165</v>
      </c>
      <c r="C1143" s="31" t="s">
        <v>165</v>
      </c>
      <c r="D1143" s="32" t="s">
        <v>165</v>
      </c>
      <c r="E1143" s="33" t="s">
        <v>165</v>
      </c>
      <c r="F1143" s="34"/>
      <c r="G1143" s="35"/>
      <c r="H1143" s="34"/>
      <c r="I1143" s="36"/>
      <c r="J1143" s="37"/>
    </row>
    <row r="1144">
      <c r="A1144" s="30"/>
      <c r="B1144" s="31" t="s">
        <v>165</v>
      </c>
      <c r="C1144" s="31" t="s">
        <v>165</v>
      </c>
      <c r="D1144" s="32" t="s">
        <v>165</v>
      </c>
      <c r="E1144" s="33" t="s">
        <v>165</v>
      </c>
      <c r="F1144" s="34"/>
      <c r="G1144" s="35"/>
      <c r="H1144" s="34"/>
      <c r="I1144" s="36"/>
      <c r="J1144" s="37"/>
    </row>
    <row r="1145">
      <c r="A1145" s="30"/>
      <c r="B1145" s="31" t="s">
        <v>165</v>
      </c>
      <c r="C1145" s="31" t="s">
        <v>165</v>
      </c>
      <c r="D1145" s="32" t="s">
        <v>165</v>
      </c>
      <c r="E1145" s="33" t="s">
        <v>165</v>
      </c>
      <c r="F1145" s="34"/>
      <c r="G1145" s="35"/>
      <c r="H1145" s="34"/>
      <c r="I1145" s="36"/>
      <c r="J1145" s="37"/>
    </row>
    <row r="1146">
      <c r="A1146" s="30"/>
      <c r="B1146" s="31" t="s">
        <v>165</v>
      </c>
      <c r="C1146" s="31" t="s">
        <v>165</v>
      </c>
      <c r="D1146" s="32" t="s">
        <v>165</v>
      </c>
      <c r="E1146" s="33" t="s">
        <v>165</v>
      </c>
      <c r="F1146" s="34"/>
      <c r="G1146" s="35"/>
      <c r="H1146" s="34"/>
      <c r="I1146" s="36"/>
      <c r="J1146" s="37"/>
    </row>
    <row r="1147">
      <c r="A1147" s="30"/>
      <c r="B1147" s="31" t="s">
        <v>165</v>
      </c>
      <c r="C1147" s="31" t="s">
        <v>165</v>
      </c>
      <c r="D1147" s="32" t="s">
        <v>165</v>
      </c>
      <c r="E1147" s="33" t="s">
        <v>165</v>
      </c>
      <c r="F1147" s="34"/>
      <c r="G1147" s="35"/>
      <c r="H1147" s="34"/>
      <c r="I1147" s="36"/>
      <c r="J1147" s="37"/>
    </row>
    <row r="1148">
      <c r="A1148" s="30"/>
      <c r="B1148" s="31" t="s">
        <v>165</v>
      </c>
      <c r="C1148" s="31" t="s">
        <v>165</v>
      </c>
      <c r="D1148" s="32" t="s">
        <v>165</v>
      </c>
      <c r="E1148" s="33" t="s">
        <v>165</v>
      </c>
      <c r="F1148" s="34"/>
      <c r="G1148" s="35"/>
      <c r="H1148" s="34"/>
      <c r="I1148" s="36"/>
      <c r="J1148" s="37"/>
    </row>
    <row r="1149">
      <c r="A1149" s="30"/>
      <c r="B1149" s="31" t="s">
        <v>165</v>
      </c>
      <c r="C1149" s="31" t="s">
        <v>165</v>
      </c>
      <c r="D1149" s="32" t="s">
        <v>165</v>
      </c>
      <c r="E1149" s="33" t="s">
        <v>165</v>
      </c>
      <c r="F1149" s="34"/>
      <c r="G1149" s="35"/>
      <c r="H1149" s="34"/>
      <c r="I1149" s="36"/>
      <c r="J1149" s="37"/>
    </row>
    <row r="1150">
      <c r="A1150" s="30"/>
      <c r="B1150" s="31" t="s">
        <v>165</v>
      </c>
      <c r="C1150" s="31" t="s">
        <v>165</v>
      </c>
      <c r="D1150" s="32" t="s">
        <v>165</v>
      </c>
      <c r="E1150" s="33" t="s">
        <v>165</v>
      </c>
      <c r="F1150" s="34"/>
      <c r="G1150" s="35"/>
      <c r="H1150" s="34"/>
      <c r="I1150" s="36"/>
      <c r="J1150" s="37"/>
    </row>
    <row r="1151">
      <c r="A1151" s="30"/>
      <c r="B1151" s="31" t="s">
        <v>165</v>
      </c>
      <c r="C1151" s="31" t="s">
        <v>165</v>
      </c>
      <c r="D1151" s="32" t="s">
        <v>165</v>
      </c>
      <c r="E1151" s="33" t="s">
        <v>165</v>
      </c>
      <c r="F1151" s="34"/>
      <c r="G1151" s="35"/>
      <c r="H1151" s="34"/>
      <c r="I1151" s="36"/>
      <c r="J1151" s="37"/>
    </row>
    <row r="1152">
      <c r="A1152" s="30"/>
      <c r="B1152" s="31" t="s">
        <v>165</v>
      </c>
      <c r="C1152" s="31" t="s">
        <v>165</v>
      </c>
      <c r="D1152" s="32" t="s">
        <v>165</v>
      </c>
      <c r="E1152" s="33" t="s">
        <v>165</v>
      </c>
      <c r="F1152" s="34"/>
      <c r="G1152" s="35"/>
      <c r="H1152" s="34"/>
      <c r="I1152" s="36"/>
      <c r="J1152" s="37"/>
    </row>
    <row r="1153">
      <c r="A1153" s="30"/>
      <c r="B1153" s="31" t="s">
        <v>165</v>
      </c>
      <c r="C1153" s="31" t="s">
        <v>165</v>
      </c>
      <c r="D1153" s="32" t="s">
        <v>165</v>
      </c>
      <c r="E1153" s="33" t="s">
        <v>165</v>
      </c>
      <c r="F1153" s="34"/>
      <c r="G1153" s="35"/>
      <c r="H1153" s="34"/>
      <c r="I1153" s="36"/>
      <c r="J1153" s="37"/>
    </row>
    <row r="1154">
      <c r="A1154" s="30"/>
      <c r="B1154" s="31" t="s">
        <v>165</v>
      </c>
      <c r="C1154" s="31" t="s">
        <v>165</v>
      </c>
      <c r="D1154" s="32" t="s">
        <v>165</v>
      </c>
      <c r="E1154" s="33" t="s">
        <v>165</v>
      </c>
      <c r="F1154" s="34"/>
      <c r="G1154" s="35"/>
      <c r="H1154" s="34"/>
      <c r="I1154" s="36"/>
      <c r="J1154" s="37"/>
    </row>
    <row r="1155">
      <c r="A1155" s="30"/>
      <c r="B1155" s="31" t="s">
        <v>165</v>
      </c>
      <c r="C1155" s="31" t="s">
        <v>165</v>
      </c>
      <c r="D1155" s="32" t="s">
        <v>165</v>
      </c>
      <c r="E1155" s="33" t="s">
        <v>165</v>
      </c>
      <c r="F1155" s="34"/>
      <c r="G1155" s="35"/>
      <c r="H1155" s="34"/>
      <c r="I1155" s="36"/>
      <c r="J1155" s="37"/>
    </row>
    <row r="1156">
      <c r="A1156" s="30"/>
      <c r="B1156" s="31" t="s">
        <v>165</v>
      </c>
      <c r="C1156" s="31" t="s">
        <v>165</v>
      </c>
      <c r="D1156" s="32" t="s">
        <v>165</v>
      </c>
      <c r="E1156" s="33" t="s">
        <v>165</v>
      </c>
      <c r="F1156" s="34"/>
      <c r="G1156" s="35"/>
      <c r="H1156" s="34"/>
      <c r="I1156" s="36"/>
      <c r="J1156" s="37"/>
    </row>
    <row r="1157">
      <c r="A1157" s="30"/>
      <c r="B1157" s="31" t="s">
        <v>165</v>
      </c>
      <c r="C1157" s="31" t="s">
        <v>165</v>
      </c>
      <c r="D1157" s="32" t="s">
        <v>165</v>
      </c>
      <c r="E1157" s="33" t="s">
        <v>165</v>
      </c>
      <c r="F1157" s="34"/>
      <c r="G1157" s="35"/>
      <c r="H1157" s="34"/>
      <c r="I1157" s="36"/>
      <c r="J1157" s="37"/>
    </row>
    <row r="1158">
      <c r="A1158" s="30"/>
      <c r="B1158" s="31" t="s">
        <v>165</v>
      </c>
      <c r="C1158" s="31" t="s">
        <v>165</v>
      </c>
      <c r="D1158" s="32" t="s">
        <v>165</v>
      </c>
      <c r="E1158" s="33" t="s">
        <v>165</v>
      </c>
      <c r="F1158" s="34"/>
      <c r="G1158" s="35"/>
      <c r="H1158" s="34"/>
      <c r="I1158" s="36"/>
      <c r="J1158" s="37"/>
    </row>
    <row r="1159">
      <c r="A1159" s="30"/>
      <c r="B1159" s="31" t="s">
        <v>165</v>
      </c>
      <c r="C1159" s="31" t="s">
        <v>165</v>
      </c>
      <c r="D1159" s="32" t="s">
        <v>165</v>
      </c>
      <c r="E1159" s="33" t="s">
        <v>165</v>
      </c>
      <c r="F1159" s="34"/>
      <c r="G1159" s="35"/>
      <c r="H1159" s="34"/>
      <c r="I1159" s="36"/>
      <c r="J1159" s="37"/>
    </row>
    <row r="1160">
      <c r="A1160" s="30"/>
      <c r="B1160" s="31" t="s">
        <v>165</v>
      </c>
      <c r="C1160" s="31" t="s">
        <v>165</v>
      </c>
      <c r="D1160" s="32" t="s">
        <v>165</v>
      </c>
      <c r="E1160" s="33" t="s">
        <v>165</v>
      </c>
      <c r="F1160" s="34"/>
      <c r="G1160" s="35"/>
      <c r="H1160" s="34"/>
      <c r="I1160" s="36"/>
      <c r="J1160" s="37"/>
    </row>
    <row r="1161">
      <c r="A1161" s="30"/>
      <c r="B1161" s="31" t="s">
        <v>165</v>
      </c>
      <c r="C1161" s="31" t="s">
        <v>165</v>
      </c>
      <c r="D1161" s="32" t="s">
        <v>165</v>
      </c>
      <c r="E1161" s="33" t="s">
        <v>165</v>
      </c>
      <c r="F1161" s="34"/>
      <c r="G1161" s="35"/>
      <c r="H1161" s="34"/>
      <c r="I1161" s="36"/>
      <c r="J1161" s="37"/>
    </row>
    <row r="1162">
      <c r="A1162" s="30"/>
      <c r="B1162" s="31" t="s">
        <v>165</v>
      </c>
      <c r="C1162" s="31" t="s">
        <v>165</v>
      </c>
      <c r="D1162" s="32" t="s">
        <v>165</v>
      </c>
      <c r="E1162" s="33" t="s">
        <v>165</v>
      </c>
      <c r="F1162" s="34"/>
      <c r="G1162" s="35"/>
      <c r="H1162" s="34"/>
      <c r="I1162" s="36"/>
      <c r="J1162" s="37"/>
    </row>
    <row r="1163">
      <c r="A1163" s="30"/>
      <c r="B1163" s="31" t="s">
        <v>165</v>
      </c>
      <c r="C1163" s="31" t="s">
        <v>165</v>
      </c>
      <c r="D1163" s="32" t="s">
        <v>165</v>
      </c>
      <c r="E1163" s="33" t="s">
        <v>165</v>
      </c>
      <c r="F1163" s="34"/>
      <c r="G1163" s="35"/>
      <c r="H1163" s="34"/>
      <c r="I1163" s="36"/>
      <c r="J1163" s="37"/>
    </row>
    <row r="1164">
      <c r="A1164" s="30"/>
      <c r="B1164" s="31" t="s">
        <v>165</v>
      </c>
      <c r="C1164" s="31" t="s">
        <v>165</v>
      </c>
      <c r="D1164" s="32" t="s">
        <v>165</v>
      </c>
      <c r="E1164" s="33" t="s">
        <v>165</v>
      </c>
      <c r="F1164" s="34"/>
      <c r="G1164" s="35"/>
      <c r="H1164" s="34"/>
      <c r="I1164" s="36"/>
      <c r="J1164" s="37"/>
    </row>
    <row r="1165">
      <c r="A1165" s="30"/>
      <c r="B1165" s="31" t="s">
        <v>165</v>
      </c>
      <c r="C1165" s="31" t="s">
        <v>165</v>
      </c>
      <c r="D1165" s="32" t="s">
        <v>165</v>
      </c>
      <c r="E1165" s="33" t="s">
        <v>165</v>
      </c>
      <c r="F1165" s="34"/>
      <c r="G1165" s="35"/>
      <c r="H1165" s="34"/>
      <c r="I1165" s="36"/>
      <c r="J1165" s="37"/>
    </row>
    <row r="1166">
      <c r="A1166" s="30"/>
      <c r="B1166" s="31" t="s">
        <v>165</v>
      </c>
      <c r="C1166" s="31" t="s">
        <v>165</v>
      </c>
      <c r="D1166" s="32" t="s">
        <v>165</v>
      </c>
      <c r="E1166" s="33" t="s">
        <v>165</v>
      </c>
      <c r="F1166" s="34"/>
      <c r="G1166" s="35"/>
      <c r="H1166" s="34"/>
      <c r="I1166" s="36"/>
      <c r="J1166" s="37"/>
    </row>
    <row r="1167">
      <c r="A1167" s="30"/>
      <c r="B1167" s="31" t="s">
        <v>165</v>
      </c>
      <c r="C1167" s="31" t="s">
        <v>165</v>
      </c>
      <c r="D1167" s="32" t="s">
        <v>165</v>
      </c>
      <c r="E1167" s="33" t="s">
        <v>165</v>
      </c>
      <c r="F1167" s="34"/>
      <c r="G1167" s="35"/>
      <c r="H1167" s="34"/>
      <c r="I1167" s="36"/>
      <c r="J1167" s="37"/>
    </row>
    <row r="1168">
      <c r="A1168" s="30"/>
      <c r="B1168" s="31" t="s">
        <v>165</v>
      </c>
      <c r="C1168" s="31" t="s">
        <v>165</v>
      </c>
      <c r="D1168" s="32" t="s">
        <v>165</v>
      </c>
      <c r="E1168" s="33" t="s">
        <v>165</v>
      </c>
      <c r="F1168" s="34"/>
      <c r="G1168" s="35"/>
      <c r="H1168" s="34"/>
      <c r="I1168" s="36"/>
      <c r="J1168" s="37"/>
    </row>
    <row r="1169">
      <c r="A1169" s="30"/>
      <c r="B1169" s="31" t="s">
        <v>165</v>
      </c>
      <c r="C1169" s="31" t="s">
        <v>165</v>
      </c>
      <c r="D1169" s="32" t="s">
        <v>165</v>
      </c>
      <c r="E1169" s="33" t="s">
        <v>165</v>
      </c>
      <c r="F1169" s="34"/>
      <c r="G1169" s="35"/>
      <c r="H1169" s="34"/>
      <c r="I1169" s="36"/>
      <c r="J1169" s="37"/>
    </row>
    <row r="1170">
      <c r="A1170" s="30"/>
      <c r="B1170" s="31" t="s">
        <v>165</v>
      </c>
      <c r="C1170" s="31" t="s">
        <v>165</v>
      </c>
      <c r="D1170" s="32" t="s">
        <v>165</v>
      </c>
      <c r="E1170" s="33" t="s">
        <v>165</v>
      </c>
      <c r="F1170" s="34"/>
      <c r="G1170" s="35"/>
      <c r="H1170" s="34"/>
      <c r="I1170" s="36"/>
      <c r="J1170" s="37"/>
    </row>
    <row r="1171">
      <c r="A1171" s="30"/>
      <c r="B1171" s="31" t="s">
        <v>165</v>
      </c>
      <c r="C1171" s="31" t="s">
        <v>165</v>
      </c>
      <c r="D1171" s="32" t="s">
        <v>165</v>
      </c>
      <c r="E1171" s="33" t="s">
        <v>165</v>
      </c>
      <c r="F1171" s="34"/>
      <c r="G1171" s="35"/>
      <c r="H1171" s="34"/>
      <c r="I1171" s="36"/>
      <c r="J1171" s="37"/>
    </row>
    <row r="1172">
      <c r="A1172" s="30"/>
      <c r="B1172" s="31" t="s">
        <v>165</v>
      </c>
      <c r="C1172" s="31" t="s">
        <v>165</v>
      </c>
      <c r="D1172" s="32" t="s">
        <v>165</v>
      </c>
      <c r="E1172" s="33" t="s">
        <v>165</v>
      </c>
      <c r="F1172" s="34"/>
      <c r="G1172" s="35"/>
      <c r="H1172" s="34"/>
      <c r="I1172" s="36"/>
      <c r="J1172" s="37"/>
    </row>
    <row r="1173">
      <c r="A1173" s="30"/>
      <c r="B1173" s="31" t="s">
        <v>165</v>
      </c>
      <c r="C1173" s="31" t="s">
        <v>165</v>
      </c>
      <c r="D1173" s="32" t="s">
        <v>165</v>
      </c>
      <c r="E1173" s="33" t="s">
        <v>165</v>
      </c>
      <c r="F1173" s="34"/>
      <c r="G1173" s="35"/>
      <c r="H1173" s="34"/>
      <c r="I1173" s="36"/>
      <c r="J1173" s="37"/>
    </row>
    <row r="1174">
      <c r="A1174" s="30"/>
      <c r="B1174" s="31" t="s">
        <v>165</v>
      </c>
      <c r="C1174" s="31" t="s">
        <v>165</v>
      </c>
      <c r="D1174" s="32" t="s">
        <v>165</v>
      </c>
      <c r="E1174" s="33" t="s">
        <v>165</v>
      </c>
      <c r="F1174" s="34"/>
      <c r="G1174" s="35"/>
      <c r="H1174" s="34"/>
      <c r="I1174" s="36"/>
      <c r="J1174" s="37"/>
    </row>
    <row r="1175">
      <c r="A1175" s="30"/>
      <c r="B1175" s="31" t="s">
        <v>165</v>
      </c>
      <c r="C1175" s="31" t="s">
        <v>165</v>
      </c>
      <c r="D1175" s="32" t="s">
        <v>165</v>
      </c>
      <c r="E1175" s="33" t="s">
        <v>165</v>
      </c>
      <c r="F1175" s="34"/>
      <c r="G1175" s="35"/>
      <c r="H1175" s="34"/>
      <c r="I1175" s="36"/>
      <c r="J1175" s="37"/>
    </row>
    <row r="1176">
      <c r="A1176" s="30"/>
      <c r="B1176" s="31" t="s">
        <v>165</v>
      </c>
      <c r="C1176" s="31" t="s">
        <v>165</v>
      </c>
      <c r="D1176" s="32" t="s">
        <v>165</v>
      </c>
      <c r="E1176" s="33" t="s">
        <v>165</v>
      </c>
      <c r="F1176" s="34"/>
      <c r="G1176" s="35"/>
      <c r="H1176" s="34"/>
      <c r="I1176" s="36"/>
      <c r="J1176" s="37"/>
    </row>
    <row r="1177">
      <c r="A1177" s="30"/>
      <c r="B1177" s="31" t="s">
        <v>165</v>
      </c>
      <c r="C1177" s="31" t="s">
        <v>165</v>
      </c>
      <c r="D1177" s="32" t="s">
        <v>165</v>
      </c>
      <c r="E1177" s="33" t="s">
        <v>165</v>
      </c>
      <c r="F1177" s="34"/>
      <c r="G1177" s="35"/>
      <c r="H1177" s="34"/>
      <c r="I1177" s="36"/>
      <c r="J1177" s="37"/>
    </row>
    <row r="1178">
      <c r="A1178" s="30"/>
      <c r="B1178" s="31" t="s">
        <v>165</v>
      </c>
      <c r="C1178" s="31" t="s">
        <v>165</v>
      </c>
      <c r="D1178" s="32" t="s">
        <v>165</v>
      </c>
      <c r="E1178" s="33" t="s">
        <v>165</v>
      </c>
      <c r="F1178" s="34"/>
      <c r="G1178" s="35"/>
      <c r="H1178" s="34"/>
      <c r="I1178" s="36"/>
      <c r="J1178" s="37"/>
    </row>
    <row r="1179">
      <c r="A1179" s="30"/>
      <c r="B1179" s="31" t="s">
        <v>165</v>
      </c>
      <c r="C1179" s="31" t="s">
        <v>165</v>
      </c>
      <c r="D1179" s="32" t="s">
        <v>165</v>
      </c>
      <c r="E1179" s="33" t="s">
        <v>165</v>
      </c>
      <c r="F1179" s="34"/>
      <c r="G1179" s="35"/>
      <c r="H1179" s="34"/>
      <c r="I1179" s="36"/>
      <c r="J1179" s="37"/>
    </row>
    <row r="1180">
      <c r="A1180" s="30"/>
      <c r="B1180" s="31" t="s">
        <v>165</v>
      </c>
      <c r="C1180" s="31" t="s">
        <v>165</v>
      </c>
      <c r="D1180" s="32" t="s">
        <v>165</v>
      </c>
      <c r="E1180" s="33" t="s">
        <v>165</v>
      </c>
      <c r="F1180" s="34"/>
      <c r="G1180" s="35"/>
      <c r="H1180" s="34"/>
      <c r="I1180" s="36"/>
      <c r="J1180" s="37"/>
    </row>
    <row r="1181">
      <c r="A1181" s="30"/>
      <c r="B1181" s="31" t="s">
        <v>165</v>
      </c>
      <c r="C1181" s="31" t="s">
        <v>165</v>
      </c>
      <c r="D1181" s="32" t="s">
        <v>165</v>
      </c>
      <c r="E1181" s="33" t="s">
        <v>165</v>
      </c>
      <c r="F1181" s="34"/>
      <c r="G1181" s="35"/>
      <c r="H1181" s="34"/>
      <c r="I1181" s="36"/>
      <c r="J1181" s="37"/>
    </row>
    <row r="1182">
      <c r="A1182" s="30"/>
      <c r="B1182" s="31" t="s">
        <v>165</v>
      </c>
      <c r="C1182" s="31" t="s">
        <v>165</v>
      </c>
      <c r="D1182" s="32" t="s">
        <v>165</v>
      </c>
      <c r="E1182" s="33" t="s">
        <v>165</v>
      </c>
      <c r="F1182" s="34"/>
      <c r="G1182" s="35"/>
      <c r="H1182" s="34"/>
      <c r="I1182" s="36"/>
      <c r="J1182" s="37"/>
    </row>
    <row r="1183">
      <c r="A1183" s="30"/>
      <c r="B1183" s="31" t="s">
        <v>165</v>
      </c>
      <c r="C1183" s="31" t="s">
        <v>165</v>
      </c>
      <c r="D1183" s="32" t="s">
        <v>165</v>
      </c>
      <c r="E1183" s="33" t="s">
        <v>165</v>
      </c>
      <c r="F1183" s="34"/>
      <c r="G1183" s="35"/>
      <c r="H1183" s="34"/>
      <c r="I1183" s="36"/>
      <c r="J1183" s="37"/>
    </row>
    <row r="1184">
      <c r="A1184" s="30"/>
      <c r="B1184" s="31" t="s">
        <v>165</v>
      </c>
      <c r="C1184" s="31" t="s">
        <v>165</v>
      </c>
      <c r="D1184" s="32" t="s">
        <v>165</v>
      </c>
      <c r="E1184" s="33" t="s">
        <v>165</v>
      </c>
      <c r="F1184" s="34"/>
      <c r="G1184" s="35"/>
      <c r="H1184" s="34"/>
      <c r="I1184" s="36"/>
      <c r="J1184" s="37"/>
    </row>
    <row r="1185">
      <c r="A1185" s="30"/>
      <c r="B1185" s="31" t="s">
        <v>165</v>
      </c>
      <c r="C1185" s="31" t="s">
        <v>165</v>
      </c>
      <c r="D1185" s="32" t="s">
        <v>165</v>
      </c>
      <c r="E1185" s="33" t="s">
        <v>165</v>
      </c>
      <c r="F1185" s="34"/>
      <c r="G1185" s="35"/>
      <c r="H1185" s="34"/>
      <c r="I1185" s="36"/>
      <c r="J1185" s="37"/>
    </row>
    <row r="1186">
      <c r="A1186" s="30"/>
      <c r="B1186" s="31" t="s">
        <v>165</v>
      </c>
      <c r="C1186" s="31" t="s">
        <v>165</v>
      </c>
      <c r="D1186" s="32" t="s">
        <v>165</v>
      </c>
      <c r="E1186" s="33" t="s">
        <v>165</v>
      </c>
      <c r="F1186" s="34"/>
      <c r="G1186" s="35"/>
      <c r="H1186" s="34"/>
      <c r="I1186" s="36"/>
      <c r="J1186" s="37"/>
    </row>
    <row r="1187">
      <c r="A1187" s="30"/>
      <c r="B1187" s="31" t="s">
        <v>165</v>
      </c>
      <c r="C1187" s="31" t="s">
        <v>165</v>
      </c>
      <c r="D1187" s="32" t="s">
        <v>165</v>
      </c>
      <c r="E1187" s="33" t="s">
        <v>165</v>
      </c>
      <c r="F1187" s="34"/>
      <c r="G1187" s="35"/>
      <c r="H1187" s="34"/>
      <c r="I1187" s="36"/>
      <c r="J1187" s="37"/>
    </row>
    <row r="1188">
      <c r="A1188" s="30"/>
      <c r="B1188" s="31" t="s">
        <v>165</v>
      </c>
      <c r="C1188" s="31" t="s">
        <v>165</v>
      </c>
      <c r="D1188" s="32" t="s">
        <v>165</v>
      </c>
      <c r="E1188" s="33" t="s">
        <v>165</v>
      </c>
      <c r="F1188" s="34"/>
      <c r="G1188" s="35"/>
      <c r="H1188" s="34"/>
      <c r="I1188" s="36"/>
      <c r="J1188" s="37"/>
    </row>
    <row r="1189">
      <c r="A1189" s="30"/>
      <c r="B1189" s="31" t="s">
        <v>165</v>
      </c>
      <c r="C1189" s="31" t="s">
        <v>165</v>
      </c>
      <c r="D1189" s="32" t="s">
        <v>165</v>
      </c>
      <c r="E1189" s="33" t="s">
        <v>165</v>
      </c>
      <c r="F1189" s="34"/>
      <c r="G1189" s="35"/>
      <c r="H1189" s="34"/>
      <c r="I1189" s="36"/>
      <c r="J1189" s="37"/>
    </row>
    <row r="1190">
      <c r="A1190" s="30"/>
      <c r="B1190" s="31" t="s">
        <v>165</v>
      </c>
      <c r="C1190" s="31" t="s">
        <v>165</v>
      </c>
      <c r="D1190" s="32" t="s">
        <v>165</v>
      </c>
      <c r="E1190" s="33" t="s">
        <v>165</v>
      </c>
      <c r="F1190" s="34"/>
      <c r="G1190" s="35"/>
      <c r="H1190" s="34"/>
      <c r="I1190" s="36"/>
      <c r="J1190" s="37"/>
    </row>
    <row r="1191">
      <c r="A1191" s="30"/>
      <c r="B1191" s="31" t="s">
        <v>165</v>
      </c>
      <c r="C1191" s="31" t="s">
        <v>165</v>
      </c>
      <c r="D1191" s="32" t="s">
        <v>165</v>
      </c>
      <c r="E1191" s="33" t="s">
        <v>165</v>
      </c>
      <c r="F1191" s="34"/>
      <c r="G1191" s="35"/>
      <c r="H1191" s="34"/>
      <c r="I1191" s="36"/>
      <c r="J1191" s="37"/>
    </row>
    <row r="1192">
      <c r="A1192" s="30"/>
      <c r="B1192" s="31" t="s">
        <v>165</v>
      </c>
      <c r="C1192" s="31" t="s">
        <v>165</v>
      </c>
      <c r="D1192" s="32" t="s">
        <v>165</v>
      </c>
      <c r="E1192" s="33" t="s">
        <v>165</v>
      </c>
      <c r="F1192" s="34"/>
      <c r="G1192" s="35"/>
      <c r="H1192" s="34"/>
      <c r="I1192" s="36"/>
      <c r="J1192" s="37"/>
    </row>
    <row r="1193">
      <c r="A1193" s="30"/>
      <c r="B1193" s="31" t="s">
        <v>165</v>
      </c>
      <c r="C1193" s="31" t="s">
        <v>165</v>
      </c>
      <c r="D1193" s="32" t="s">
        <v>165</v>
      </c>
      <c r="E1193" s="33" t="s">
        <v>165</v>
      </c>
      <c r="F1193" s="34"/>
      <c r="G1193" s="35"/>
      <c r="H1193" s="34"/>
      <c r="I1193" s="36"/>
      <c r="J1193" s="37"/>
    </row>
    <row r="1194">
      <c r="A1194" s="30"/>
      <c r="B1194" s="31" t="s">
        <v>165</v>
      </c>
      <c r="C1194" s="31" t="s">
        <v>165</v>
      </c>
      <c r="D1194" s="32" t="s">
        <v>165</v>
      </c>
      <c r="E1194" s="33" t="s">
        <v>165</v>
      </c>
      <c r="F1194" s="34"/>
      <c r="G1194" s="35"/>
      <c r="H1194" s="34"/>
      <c r="I1194" s="36"/>
      <c r="J1194" s="37"/>
    </row>
    <row r="1195">
      <c r="A1195" s="30"/>
      <c r="B1195" s="31" t="s">
        <v>165</v>
      </c>
      <c r="C1195" s="31" t="s">
        <v>165</v>
      </c>
      <c r="D1195" s="32" t="s">
        <v>165</v>
      </c>
      <c r="E1195" s="33" t="s">
        <v>165</v>
      </c>
      <c r="F1195" s="34"/>
      <c r="G1195" s="35"/>
      <c r="H1195" s="34"/>
      <c r="I1195" s="36"/>
      <c r="J1195" s="37"/>
    </row>
    <row r="1196">
      <c r="A1196" s="30"/>
      <c r="B1196" s="31" t="s">
        <v>165</v>
      </c>
      <c r="C1196" s="31" t="s">
        <v>165</v>
      </c>
      <c r="D1196" s="32" t="s">
        <v>165</v>
      </c>
      <c r="E1196" s="33" t="s">
        <v>165</v>
      </c>
      <c r="F1196" s="34"/>
      <c r="G1196" s="35"/>
      <c r="H1196" s="34"/>
      <c r="I1196" s="36"/>
      <c r="J1196" s="37"/>
    </row>
    <row r="1197">
      <c r="A1197" s="30"/>
      <c r="B1197" s="31" t="s">
        <v>165</v>
      </c>
      <c r="C1197" s="31" t="s">
        <v>165</v>
      </c>
      <c r="D1197" s="32" t="s">
        <v>165</v>
      </c>
      <c r="E1197" s="33" t="s">
        <v>165</v>
      </c>
      <c r="F1197" s="34"/>
      <c r="G1197" s="35"/>
      <c r="H1197" s="34"/>
      <c r="I1197" s="36"/>
      <c r="J1197" s="37"/>
    </row>
    <row r="1198">
      <c r="A1198" s="30"/>
      <c r="B1198" s="31" t="s">
        <v>165</v>
      </c>
      <c r="C1198" s="31" t="s">
        <v>165</v>
      </c>
      <c r="D1198" s="32" t="s">
        <v>165</v>
      </c>
      <c r="E1198" s="33" t="s">
        <v>165</v>
      </c>
      <c r="F1198" s="34"/>
      <c r="G1198" s="35"/>
      <c r="H1198" s="34"/>
      <c r="I1198" s="36"/>
      <c r="J1198" s="37"/>
    </row>
    <row r="1199">
      <c r="A1199" s="30"/>
      <c r="B1199" s="31" t="s">
        <v>165</v>
      </c>
      <c r="C1199" s="31" t="s">
        <v>165</v>
      </c>
      <c r="D1199" s="32" t="s">
        <v>165</v>
      </c>
      <c r="E1199" s="33" t="s">
        <v>165</v>
      </c>
      <c r="F1199" s="34"/>
      <c r="G1199" s="35"/>
      <c r="H1199" s="34"/>
      <c r="I1199" s="36"/>
      <c r="J1199" s="37"/>
    </row>
    <row r="1200">
      <c r="A1200" s="30"/>
      <c r="B1200" s="31" t="s">
        <v>165</v>
      </c>
      <c r="C1200" s="31" t="s">
        <v>165</v>
      </c>
      <c r="D1200" s="32" t="s">
        <v>165</v>
      </c>
      <c r="E1200" s="33" t="s">
        <v>165</v>
      </c>
      <c r="F1200" s="34"/>
      <c r="G1200" s="35"/>
      <c r="H1200" s="34"/>
      <c r="I1200" s="36"/>
      <c r="J1200" s="37"/>
    </row>
    <row r="1201">
      <c r="A1201" s="30"/>
      <c r="B1201" s="31" t="s">
        <v>165</v>
      </c>
      <c r="C1201" s="31" t="s">
        <v>165</v>
      </c>
      <c r="D1201" s="32" t="s">
        <v>165</v>
      </c>
      <c r="E1201" s="33" t="s">
        <v>165</v>
      </c>
      <c r="F1201" s="34"/>
      <c r="G1201" s="35"/>
      <c r="H1201" s="34"/>
      <c r="I1201" s="36"/>
      <c r="J1201" s="37"/>
    </row>
    <row r="1202">
      <c r="A1202" s="30"/>
      <c r="B1202" s="31" t="s">
        <v>165</v>
      </c>
      <c r="C1202" s="31" t="s">
        <v>165</v>
      </c>
      <c r="D1202" s="32" t="s">
        <v>165</v>
      </c>
      <c r="E1202" s="33" t="s">
        <v>165</v>
      </c>
      <c r="F1202" s="34"/>
      <c r="G1202" s="35"/>
      <c r="H1202" s="34"/>
      <c r="I1202" s="36"/>
      <c r="J1202" s="37"/>
    </row>
    <row r="1203">
      <c r="A1203" s="30"/>
      <c r="B1203" s="31" t="s">
        <v>165</v>
      </c>
      <c r="C1203" s="31" t="s">
        <v>165</v>
      </c>
      <c r="D1203" s="32" t="s">
        <v>165</v>
      </c>
      <c r="E1203" s="33" t="s">
        <v>165</v>
      </c>
      <c r="F1203" s="34"/>
      <c r="G1203" s="35"/>
      <c r="H1203" s="34"/>
      <c r="I1203" s="36"/>
      <c r="J1203" s="37"/>
    </row>
    <row r="1204">
      <c r="A1204" s="30"/>
      <c r="B1204" s="31" t="s">
        <v>165</v>
      </c>
      <c r="C1204" s="31" t="s">
        <v>165</v>
      </c>
      <c r="D1204" s="32" t="s">
        <v>165</v>
      </c>
      <c r="E1204" s="33" t="s">
        <v>165</v>
      </c>
      <c r="F1204" s="34"/>
      <c r="G1204" s="35"/>
      <c r="H1204" s="34"/>
      <c r="I1204" s="36"/>
      <c r="J1204" s="37"/>
    </row>
    <row r="1205">
      <c r="A1205" s="30"/>
      <c r="B1205" s="31" t="s">
        <v>165</v>
      </c>
      <c r="C1205" s="31" t="s">
        <v>165</v>
      </c>
      <c r="D1205" s="32" t="s">
        <v>165</v>
      </c>
      <c r="E1205" s="33" t="s">
        <v>165</v>
      </c>
      <c r="F1205" s="34"/>
      <c r="G1205" s="35"/>
      <c r="H1205" s="34"/>
      <c r="I1205" s="36"/>
      <c r="J1205" s="37"/>
    </row>
    <row r="1206">
      <c r="A1206" s="30"/>
      <c r="B1206" s="31" t="s">
        <v>165</v>
      </c>
      <c r="C1206" s="31" t="s">
        <v>165</v>
      </c>
      <c r="D1206" s="32" t="s">
        <v>165</v>
      </c>
      <c r="E1206" s="33" t="s">
        <v>165</v>
      </c>
      <c r="F1206" s="34"/>
      <c r="G1206" s="35"/>
      <c r="H1206" s="34"/>
      <c r="I1206" s="36"/>
      <c r="J1206" s="37"/>
    </row>
    <row r="1207">
      <c r="A1207" s="30"/>
      <c r="B1207" s="31" t="s">
        <v>165</v>
      </c>
      <c r="C1207" s="31" t="s">
        <v>165</v>
      </c>
      <c r="D1207" s="32" t="s">
        <v>165</v>
      </c>
      <c r="E1207" s="33" t="s">
        <v>165</v>
      </c>
      <c r="F1207" s="34"/>
      <c r="G1207" s="35"/>
      <c r="H1207" s="34"/>
      <c r="I1207" s="36"/>
      <c r="J1207" s="37"/>
    </row>
    <row r="1208">
      <c r="A1208" s="30"/>
      <c r="B1208" s="31" t="s">
        <v>165</v>
      </c>
      <c r="C1208" s="31" t="s">
        <v>165</v>
      </c>
      <c r="D1208" s="32" t="s">
        <v>165</v>
      </c>
      <c r="E1208" s="33" t="s">
        <v>165</v>
      </c>
      <c r="F1208" s="34"/>
      <c r="G1208" s="35"/>
      <c r="H1208" s="34"/>
      <c r="I1208" s="36"/>
      <c r="J1208" s="37"/>
    </row>
    <row r="1209">
      <c r="A1209" s="30"/>
      <c r="B1209" s="31" t="s">
        <v>165</v>
      </c>
      <c r="C1209" s="31" t="s">
        <v>165</v>
      </c>
      <c r="D1209" s="32" t="s">
        <v>165</v>
      </c>
      <c r="E1209" s="33" t="s">
        <v>165</v>
      </c>
      <c r="F1209" s="34"/>
      <c r="G1209" s="35"/>
      <c r="H1209" s="34"/>
      <c r="I1209" s="36"/>
      <c r="J1209" s="37"/>
    </row>
    <row r="1210">
      <c r="A1210" s="30"/>
      <c r="B1210" s="31" t="s">
        <v>165</v>
      </c>
      <c r="C1210" s="31" t="s">
        <v>165</v>
      </c>
      <c r="D1210" s="32" t="s">
        <v>165</v>
      </c>
      <c r="E1210" s="33" t="s">
        <v>165</v>
      </c>
      <c r="F1210" s="34"/>
      <c r="G1210" s="35"/>
      <c r="H1210" s="34"/>
      <c r="I1210" s="36"/>
      <c r="J1210" s="37"/>
    </row>
    <row r="1211">
      <c r="A1211" s="30"/>
      <c r="B1211" s="31" t="s">
        <v>165</v>
      </c>
      <c r="C1211" s="31" t="s">
        <v>165</v>
      </c>
      <c r="D1211" s="32" t="s">
        <v>165</v>
      </c>
      <c r="E1211" s="33" t="s">
        <v>165</v>
      </c>
      <c r="F1211" s="34"/>
      <c r="G1211" s="35"/>
      <c r="H1211" s="34"/>
      <c r="I1211" s="36"/>
      <c r="J1211" s="37"/>
    </row>
    <row r="1212">
      <c r="A1212" s="30"/>
      <c r="B1212" s="31" t="s">
        <v>165</v>
      </c>
      <c r="C1212" s="31" t="s">
        <v>165</v>
      </c>
      <c r="D1212" s="32" t="s">
        <v>165</v>
      </c>
      <c r="E1212" s="33" t="s">
        <v>165</v>
      </c>
      <c r="F1212" s="34"/>
      <c r="G1212" s="35"/>
      <c r="H1212" s="34"/>
      <c r="I1212" s="36"/>
      <c r="J1212" s="37"/>
    </row>
    <row r="1213">
      <c r="A1213" s="30"/>
      <c r="B1213" s="31" t="s">
        <v>165</v>
      </c>
      <c r="C1213" s="31" t="s">
        <v>165</v>
      </c>
      <c r="D1213" s="32" t="s">
        <v>165</v>
      </c>
      <c r="E1213" s="33" t="s">
        <v>165</v>
      </c>
      <c r="F1213" s="34"/>
      <c r="G1213" s="35"/>
      <c r="H1213" s="34"/>
      <c r="I1213" s="36"/>
      <c r="J1213" s="37"/>
    </row>
    <row r="1214">
      <c r="A1214" s="30"/>
      <c r="B1214" s="31" t="s">
        <v>165</v>
      </c>
      <c r="C1214" s="31" t="s">
        <v>165</v>
      </c>
      <c r="D1214" s="32" t="s">
        <v>165</v>
      </c>
      <c r="E1214" s="33" t="s">
        <v>165</v>
      </c>
      <c r="F1214" s="34"/>
      <c r="G1214" s="35"/>
      <c r="H1214" s="34"/>
      <c r="I1214" s="36"/>
      <c r="J1214" s="37"/>
    </row>
    <row r="1215">
      <c r="A1215" s="30"/>
      <c r="B1215" s="31" t="s">
        <v>165</v>
      </c>
      <c r="C1215" s="31" t="s">
        <v>165</v>
      </c>
      <c r="D1215" s="32" t="s">
        <v>165</v>
      </c>
      <c r="E1215" s="33" t="s">
        <v>165</v>
      </c>
      <c r="F1215" s="34"/>
      <c r="G1215" s="35"/>
      <c r="H1215" s="34"/>
      <c r="I1215" s="36"/>
      <c r="J1215" s="37"/>
    </row>
    <row r="1216">
      <c r="A1216" s="30"/>
      <c r="B1216" s="31" t="s">
        <v>165</v>
      </c>
      <c r="C1216" s="31" t="s">
        <v>165</v>
      </c>
      <c r="D1216" s="32" t="s">
        <v>165</v>
      </c>
      <c r="E1216" s="33" t="s">
        <v>165</v>
      </c>
      <c r="F1216" s="34"/>
      <c r="G1216" s="35"/>
      <c r="H1216" s="34"/>
      <c r="I1216" s="36"/>
      <c r="J1216" s="37"/>
    </row>
    <row r="1217">
      <c r="A1217" s="30"/>
      <c r="B1217" s="31" t="s">
        <v>165</v>
      </c>
      <c r="C1217" s="31" t="s">
        <v>165</v>
      </c>
      <c r="D1217" s="32" t="s">
        <v>165</v>
      </c>
      <c r="E1217" s="33" t="s">
        <v>165</v>
      </c>
      <c r="F1217" s="34"/>
      <c r="G1217" s="35"/>
      <c r="H1217" s="34"/>
      <c r="I1217" s="36"/>
      <c r="J1217" s="37"/>
    </row>
    <row r="1218">
      <c r="A1218" s="30"/>
      <c r="B1218" s="31" t="s">
        <v>165</v>
      </c>
      <c r="C1218" s="31" t="s">
        <v>165</v>
      </c>
      <c r="D1218" s="32" t="s">
        <v>165</v>
      </c>
      <c r="E1218" s="33" t="s">
        <v>165</v>
      </c>
      <c r="F1218" s="34"/>
      <c r="G1218" s="35"/>
      <c r="H1218" s="34"/>
      <c r="I1218" s="36"/>
      <c r="J1218" s="37"/>
    </row>
    <row r="1219">
      <c r="A1219" s="30"/>
      <c r="B1219" s="31" t="s">
        <v>165</v>
      </c>
      <c r="C1219" s="31" t="s">
        <v>165</v>
      </c>
      <c r="D1219" s="32" t="s">
        <v>165</v>
      </c>
      <c r="E1219" s="33" t="s">
        <v>165</v>
      </c>
      <c r="F1219" s="34"/>
      <c r="G1219" s="35"/>
      <c r="H1219" s="34"/>
      <c r="I1219" s="36"/>
      <c r="J1219" s="37"/>
    </row>
    <row r="1220">
      <c r="A1220" s="30"/>
      <c r="B1220" s="31" t="s">
        <v>165</v>
      </c>
      <c r="C1220" s="31" t="s">
        <v>165</v>
      </c>
      <c r="D1220" s="32" t="s">
        <v>165</v>
      </c>
      <c r="E1220" s="33" t="s">
        <v>165</v>
      </c>
      <c r="F1220" s="34"/>
      <c r="G1220" s="35"/>
      <c r="H1220" s="34"/>
      <c r="I1220" s="36"/>
      <c r="J1220" s="37"/>
    </row>
    <row r="1221">
      <c r="A1221" s="30"/>
      <c r="B1221" s="31" t="s">
        <v>165</v>
      </c>
      <c r="C1221" s="31" t="s">
        <v>165</v>
      </c>
      <c r="D1221" s="32" t="s">
        <v>165</v>
      </c>
      <c r="E1221" s="33" t="s">
        <v>165</v>
      </c>
      <c r="F1221" s="34"/>
      <c r="G1221" s="35"/>
      <c r="H1221" s="34"/>
      <c r="I1221" s="36"/>
      <c r="J1221" s="37"/>
    </row>
    <row r="1222">
      <c r="A1222" s="30"/>
      <c r="B1222" s="31" t="s">
        <v>165</v>
      </c>
      <c r="C1222" s="31" t="s">
        <v>165</v>
      </c>
      <c r="D1222" s="32" t="s">
        <v>165</v>
      </c>
      <c r="E1222" s="33" t="s">
        <v>165</v>
      </c>
      <c r="F1222" s="34"/>
      <c r="G1222" s="35"/>
      <c r="H1222" s="34"/>
      <c r="I1222" s="36"/>
      <c r="J1222" s="37"/>
    </row>
    <row r="1223">
      <c r="A1223" s="30"/>
      <c r="B1223" s="31" t="s">
        <v>165</v>
      </c>
      <c r="C1223" s="31" t="s">
        <v>165</v>
      </c>
      <c r="D1223" s="32" t="s">
        <v>165</v>
      </c>
      <c r="E1223" s="33" t="s">
        <v>165</v>
      </c>
      <c r="F1223" s="34"/>
      <c r="G1223" s="35"/>
      <c r="H1223" s="34"/>
      <c r="I1223" s="36"/>
      <c r="J1223" s="37"/>
    </row>
    <row r="1224">
      <c r="A1224" s="30"/>
      <c r="B1224" s="31" t="s">
        <v>165</v>
      </c>
      <c r="C1224" s="31" t="s">
        <v>165</v>
      </c>
      <c r="D1224" s="32" t="s">
        <v>165</v>
      </c>
      <c r="E1224" s="33" t="s">
        <v>165</v>
      </c>
      <c r="F1224" s="34"/>
      <c r="G1224" s="35"/>
      <c r="H1224" s="34"/>
      <c r="I1224" s="36"/>
      <c r="J1224" s="37"/>
    </row>
    <row r="1225">
      <c r="A1225" s="30"/>
      <c r="B1225" s="31" t="s">
        <v>165</v>
      </c>
      <c r="C1225" s="31" t="s">
        <v>165</v>
      </c>
      <c r="D1225" s="32" t="s">
        <v>165</v>
      </c>
      <c r="E1225" s="33" t="s">
        <v>165</v>
      </c>
      <c r="F1225" s="34"/>
      <c r="G1225" s="35"/>
      <c r="H1225" s="34"/>
      <c r="I1225" s="36"/>
      <c r="J1225" s="37"/>
    </row>
    <row r="1226">
      <c r="A1226" s="30"/>
      <c r="B1226" s="31" t="s">
        <v>165</v>
      </c>
      <c r="C1226" s="31" t="s">
        <v>165</v>
      </c>
      <c r="D1226" s="32" t="s">
        <v>165</v>
      </c>
      <c r="E1226" s="33" t="s">
        <v>165</v>
      </c>
      <c r="F1226" s="34"/>
      <c r="G1226" s="35"/>
      <c r="H1226" s="34"/>
      <c r="I1226" s="36"/>
      <c r="J1226" s="37"/>
    </row>
    <row r="1227">
      <c r="A1227" s="30"/>
      <c r="B1227" s="31" t="s">
        <v>165</v>
      </c>
      <c r="C1227" s="31" t="s">
        <v>165</v>
      </c>
      <c r="D1227" s="32" t="s">
        <v>165</v>
      </c>
      <c r="E1227" s="33" t="s">
        <v>165</v>
      </c>
      <c r="F1227" s="34"/>
      <c r="G1227" s="35"/>
      <c r="H1227" s="34"/>
      <c r="I1227" s="36"/>
      <c r="J1227" s="37"/>
    </row>
    <row r="1228">
      <c r="A1228" s="30"/>
      <c r="B1228" s="31" t="s">
        <v>165</v>
      </c>
      <c r="C1228" s="31" t="s">
        <v>165</v>
      </c>
      <c r="D1228" s="32" t="s">
        <v>165</v>
      </c>
      <c r="E1228" s="33" t="s">
        <v>165</v>
      </c>
      <c r="F1228" s="34"/>
      <c r="G1228" s="35"/>
      <c r="H1228" s="34"/>
      <c r="I1228" s="36"/>
      <c r="J1228" s="37"/>
    </row>
    <row r="1229">
      <c r="A1229" s="30"/>
      <c r="B1229" s="31" t="s">
        <v>165</v>
      </c>
      <c r="C1229" s="31" t="s">
        <v>165</v>
      </c>
      <c r="D1229" s="32" t="s">
        <v>165</v>
      </c>
      <c r="E1229" s="33" t="s">
        <v>165</v>
      </c>
      <c r="F1229" s="34"/>
      <c r="G1229" s="35"/>
      <c r="H1229" s="34"/>
      <c r="I1229" s="36"/>
      <c r="J1229" s="37"/>
    </row>
    <row r="1230">
      <c r="A1230" s="30"/>
      <c r="B1230" s="31" t="s">
        <v>165</v>
      </c>
      <c r="C1230" s="31" t="s">
        <v>165</v>
      </c>
      <c r="D1230" s="32" t="s">
        <v>165</v>
      </c>
      <c r="E1230" s="33" t="s">
        <v>165</v>
      </c>
      <c r="F1230" s="34"/>
      <c r="G1230" s="35"/>
      <c r="H1230" s="34"/>
      <c r="I1230" s="36"/>
      <c r="J1230" s="37"/>
    </row>
    <row r="1231">
      <c r="A1231" s="30"/>
      <c r="B1231" s="31" t="s">
        <v>165</v>
      </c>
      <c r="C1231" s="31" t="s">
        <v>165</v>
      </c>
      <c r="D1231" s="32" t="s">
        <v>165</v>
      </c>
      <c r="E1231" s="33" t="s">
        <v>165</v>
      </c>
      <c r="F1231" s="34"/>
      <c r="G1231" s="35"/>
      <c r="H1231" s="34"/>
      <c r="I1231" s="36"/>
      <c r="J1231" s="37"/>
    </row>
    <row r="1232">
      <c r="A1232" s="30"/>
      <c r="B1232" s="31" t="s">
        <v>165</v>
      </c>
      <c r="C1232" s="31" t="s">
        <v>165</v>
      </c>
      <c r="D1232" s="32" t="s">
        <v>165</v>
      </c>
      <c r="E1232" s="33" t="s">
        <v>165</v>
      </c>
      <c r="F1232" s="34"/>
      <c r="G1232" s="35"/>
      <c r="H1232" s="34"/>
      <c r="I1232" s="36"/>
      <c r="J1232" s="37"/>
    </row>
    <row r="1233">
      <c r="A1233" s="30"/>
      <c r="B1233" s="31" t="s">
        <v>165</v>
      </c>
      <c r="C1233" s="31" t="s">
        <v>165</v>
      </c>
      <c r="D1233" s="32" t="s">
        <v>165</v>
      </c>
      <c r="E1233" s="33" t="s">
        <v>165</v>
      </c>
      <c r="F1233" s="34"/>
      <c r="G1233" s="35"/>
      <c r="H1233" s="34"/>
      <c r="I1233" s="36"/>
      <c r="J1233" s="37"/>
    </row>
    <row r="1234">
      <c r="A1234" s="30"/>
      <c r="B1234" s="31" t="s">
        <v>165</v>
      </c>
      <c r="C1234" s="31" t="s">
        <v>165</v>
      </c>
      <c r="D1234" s="32" t="s">
        <v>165</v>
      </c>
      <c r="E1234" s="33" t="s">
        <v>165</v>
      </c>
      <c r="F1234" s="34"/>
      <c r="G1234" s="35"/>
      <c r="H1234" s="34"/>
      <c r="I1234" s="36"/>
      <c r="J1234" s="37"/>
    </row>
    <row r="1235">
      <c r="A1235" s="30"/>
      <c r="B1235" s="31" t="s">
        <v>165</v>
      </c>
      <c r="C1235" s="31" t="s">
        <v>165</v>
      </c>
      <c r="D1235" s="32" t="s">
        <v>165</v>
      </c>
      <c r="E1235" s="33" t="s">
        <v>165</v>
      </c>
      <c r="F1235" s="34"/>
      <c r="G1235" s="35"/>
      <c r="H1235" s="34"/>
      <c r="I1235" s="36"/>
      <c r="J1235" s="37"/>
    </row>
    <row r="1236">
      <c r="A1236" s="30"/>
      <c r="B1236" s="31" t="s">
        <v>165</v>
      </c>
      <c r="C1236" s="31" t="s">
        <v>165</v>
      </c>
      <c r="D1236" s="32" t="s">
        <v>165</v>
      </c>
      <c r="E1236" s="33" t="s">
        <v>165</v>
      </c>
      <c r="F1236" s="34"/>
      <c r="G1236" s="35"/>
      <c r="H1236" s="34"/>
      <c r="I1236" s="36"/>
      <c r="J1236" s="37"/>
    </row>
    <row r="1237">
      <c r="A1237" s="30"/>
      <c r="B1237" s="31" t="s">
        <v>165</v>
      </c>
      <c r="C1237" s="31" t="s">
        <v>165</v>
      </c>
      <c r="D1237" s="32" t="s">
        <v>165</v>
      </c>
      <c r="E1237" s="33" t="s">
        <v>165</v>
      </c>
      <c r="F1237" s="34"/>
      <c r="G1237" s="35"/>
      <c r="H1237" s="34"/>
      <c r="I1237" s="36"/>
      <c r="J1237" s="37"/>
    </row>
    <row r="1238">
      <c r="A1238" s="30"/>
      <c r="B1238" s="31" t="s">
        <v>165</v>
      </c>
      <c r="C1238" s="31" t="s">
        <v>165</v>
      </c>
      <c r="D1238" s="32" t="s">
        <v>165</v>
      </c>
      <c r="E1238" s="33" t="s">
        <v>165</v>
      </c>
      <c r="F1238" s="34"/>
      <c r="G1238" s="35"/>
      <c r="H1238" s="34"/>
      <c r="I1238" s="36"/>
      <c r="J1238" s="37"/>
    </row>
    <row r="1239">
      <c r="A1239" s="30"/>
      <c r="B1239" s="31" t="s">
        <v>165</v>
      </c>
      <c r="C1239" s="31" t="s">
        <v>165</v>
      </c>
      <c r="D1239" s="32" t="s">
        <v>165</v>
      </c>
      <c r="E1239" s="33" t="s">
        <v>165</v>
      </c>
      <c r="F1239" s="34"/>
      <c r="G1239" s="35"/>
      <c r="H1239" s="34"/>
      <c r="I1239" s="36"/>
      <c r="J1239" s="37"/>
    </row>
    <row r="1240">
      <c r="A1240" s="30"/>
      <c r="B1240" s="31" t="s">
        <v>165</v>
      </c>
      <c r="C1240" s="31" t="s">
        <v>165</v>
      </c>
      <c r="D1240" s="32" t="s">
        <v>165</v>
      </c>
      <c r="E1240" s="33" t="s">
        <v>165</v>
      </c>
      <c r="F1240" s="34"/>
      <c r="G1240" s="35"/>
      <c r="H1240" s="34"/>
      <c r="I1240" s="36"/>
      <c r="J1240" s="37"/>
    </row>
    <row r="1241">
      <c r="A1241" s="30"/>
      <c r="B1241" s="31" t="s">
        <v>165</v>
      </c>
      <c r="C1241" s="31" t="s">
        <v>165</v>
      </c>
      <c r="D1241" s="32" t="s">
        <v>165</v>
      </c>
      <c r="E1241" s="33" t="s">
        <v>165</v>
      </c>
      <c r="F1241" s="34"/>
      <c r="G1241" s="35"/>
      <c r="H1241" s="34"/>
      <c r="I1241" s="36"/>
      <c r="J1241" s="37"/>
    </row>
    <row r="1242">
      <c r="A1242" s="30"/>
      <c r="B1242" s="31" t="s">
        <v>165</v>
      </c>
      <c r="C1242" s="31" t="s">
        <v>165</v>
      </c>
      <c r="D1242" s="32" t="s">
        <v>165</v>
      </c>
      <c r="E1242" s="33" t="s">
        <v>165</v>
      </c>
      <c r="F1242" s="34"/>
      <c r="G1242" s="35"/>
      <c r="H1242" s="34"/>
      <c r="I1242" s="36"/>
      <c r="J1242" s="37"/>
    </row>
    <row r="1243">
      <c r="A1243" s="30"/>
      <c r="B1243" s="31" t="s">
        <v>165</v>
      </c>
      <c r="C1243" s="31" t="s">
        <v>165</v>
      </c>
      <c r="D1243" s="32" t="s">
        <v>165</v>
      </c>
      <c r="E1243" s="33" t="s">
        <v>165</v>
      </c>
      <c r="F1243" s="34"/>
      <c r="G1243" s="35"/>
      <c r="H1243" s="34"/>
      <c r="I1243" s="36"/>
      <c r="J1243" s="37"/>
    </row>
    <row r="1244">
      <c r="A1244" s="30"/>
      <c r="B1244" s="31" t="s">
        <v>165</v>
      </c>
      <c r="C1244" s="31" t="s">
        <v>165</v>
      </c>
      <c r="D1244" s="32" t="s">
        <v>165</v>
      </c>
      <c r="E1244" s="33" t="s">
        <v>165</v>
      </c>
      <c r="F1244" s="34"/>
      <c r="G1244" s="35"/>
      <c r="H1244" s="34"/>
      <c r="I1244" s="36"/>
      <c r="J1244" s="37"/>
    </row>
    <row r="1245">
      <c r="A1245" s="30"/>
      <c r="B1245" s="31" t="s">
        <v>165</v>
      </c>
      <c r="C1245" s="31" t="s">
        <v>165</v>
      </c>
      <c r="D1245" s="32" t="s">
        <v>165</v>
      </c>
      <c r="E1245" s="33" t="s">
        <v>165</v>
      </c>
      <c r="F1245" s="34"/>
      <c r="G1245" s="35"/>
      <c r="H1245" s="34"/>
      <c r="I1245" s="36"/>
      <c r="J1245" s="37"/>
    </row>
    <row r="1246">
      <c r="A1246" s="30"/>
      <c r="B1246" s="31" t="s">
        <v>165</v>
      </c>
      <c r="C1246" s="31" t="s">
        <v>165</v>
      </c>
      <c r="D1246" s="32" t="s">
        <v>165</v>
      </c>
      <c r="E1246" s="33" t="s">
        <v>165</v>
      </c>
      <c r="F1246" s="34"/>
      <c r="G1246" s="35"/>
      <c r="H1246" s="34"/>
      <c r="I1246" s="36"/>
      <c r="J1246" s="37"/>
    </row>
    <row r="1247">
      <c r="A1247" s="30"/>
      <c r="B1247" s="31" t="s">
        <v>165</v>
      </c>
      <c r="C1247" s="31" t="s">
        <v>165</v>
      </c>
      <c r="D1247" s="32" t="s">
        <v>165</v>
      </c>
      <c r="E1247" s="33" t="s">
        <v>165</v>
      </c>
      <c r="F1247" s="34"/>
      <c r="G1247" s="35"/>
      <c r="H1247" s="34"/>
      <c r="I1247" s="36"/>
      <c r="J1247" s="37"/>
    </row>
    <row r="1248">
      <c r="A1248" s="30"/>
      <c r="B1248" s="31" t="s">
        <v>165</v>
      </c>
      <c r="C1248" s="31" t="s">
        <v>165</v>
      </c>
      <c r="D1248" s="32" t="s">
        <v>165</v>
      </c>
      <c r="E1248" s="33" t="s">
        <v>165</v>
      </c>
      <c r="F1248" s="34"/>
      <c r="G1248" s="35"/>
      <c r="H1248" s="34"/>
      <c r="I1248" s="36"/>
      <c r="J1248" s="37"/>
    </row>
    <row r="1249">
      <c r="A1249" s="30"/>
      <c r="B1249" s="31" t="s">
        <v>165</v>
      </c>
      <c r="C1249" s="31" t="s">
        <v>165</v>
      </c>
      <c r="D1249" s="32" t="s">
        <v>165</v>
      </c>
      <c r="E1249" s="33" t="s">
        <v>165</v>
      </c>
      <c r="F1249" s="34"/>
      <c r="G1249" s="35"/>
      <c r="H1249" s="34"/>
      <c r="I1249" s="36"/>
      <c r="J1249" s="37"/>
    </row>
    <row r="1250">
      <c r="A1250" s="30"/>
      <c r="B1250" s="31" t="s">
        <v>165</v>
      </c>
      <c r="C1250" s="31" t="s">
        <v>165</v>
      </c>
      <c r="D1250" s="32" t="s">
        <v>165</v>
      </c>
      <c r="E1250" s="33" t="s">
        <v>165</v>
      </c>
      <c r="F1250" s="34"/>
      <c r="G1250" s="35"/>
      <c r="H1250" s="34"/>
      <c r="I1250" s="36"/>
      <c r="J1250" s="37"/>
    </row>
    <row r="1251">
      <c r="A1251" s="30"/>
      <c r="B1251" s="31" t="s">
        <v>165</v>
      </c>
      <c r="C1251" s="31" t="s">
        <v>165</v>
      </c>
      <c r="D1251" s="32" t="s">
        <v>165</v>
      </c>
      <c r="E1251" s="33" t="s">
        <v>165</v>
      </c>
      <c r="F1251" s="34"/>
      <c r="G1251" s="35"/>
      <c r="H1251" s="34"/>
      <c r="I1251" s="36"/>
      <c r="J1251" s="37"/>
    </row>
    <row r="1252">
      <c r="A1252" s="30"/>
      <c r="B1252" s="31" t="s">
        <v>165</v>
      </c>
      <c r="C1252" s="31" t="s">
        <v>165</v>
      </c>
      <c r="D1252" s="32" t="s">
        <v>165</v>
      </c>
      <c r="E1252" s="33" t="s">
        <v>165</v>
      </c>
      <c r="F1252" s="34"/>
      <c r="G1252" s="35"/>
      <c r="H1252" s="34"/>
      <c r="I1252" s="36"/>
      <c r="J1252" s="37"/>
    </row>
    <row r="1253">
      <c r="A1253" s="30"/>
      <c r="B1253" s="31" t="s">
        <v>165</v>
      </c>
      <c r="C1253" s="31" t="s">
        <v>165</v>
      </c>
      <c r="D1253" s="32" t="s">
        <v>165</v>
      </c>
      <c r="E1253" s="33" t="s">
        <v>165</v>
      </c>
      <c r="F1253" s="34"/>
      <c r="G1253" s="35"/>
      <c r="H1253" s="34"/>
      <c r="I1253" s="36"/>
      <c r="J1253" s="37"/>
    </row>
    <row r="1254">
      <c r="A1254" s="30"/>
      <c r="B1254" s="31" t="s">
        <v>165</v>
      </c>
      <c r="C1254" s="31" t="s">
        <v>165</v>
      </c>
      <c r="D1254" s="32" t="s">
        <v>165</v>
      </c>
      <c r="E1254" s="33" t="s">
        <v>165</v>
      </c>
      <c r="F1254" s="34"/>
      <c r="G1254" s="35"/>
      <c r="H1254" s="34"/>
      <c r="I1254" s="36"/>
      <c r="J1254" s="37"/>
    </row>
    <row r="1255">
      <c r="A1255" s="30"/>
      <c r="B1255" s="31" t="s">
        <v>165</v>
      </c>
      <c r="C1255" s="31" t="s">
        <v>165</v>
      </c>
      <c r="D1255" s="32" t="s">
        <v>165</v>
      </c>
      <c r="E1255" s="33" t="s">
        <v>165</v>
      </c>
      <c r="F1255" s="34"/>
      <c r="G1255" s="35"/>
      <c r="H1255" s="34"/>
      <c r="I1255" s="36"/>
      <c r="J1255" s="37"/>
    </row>
    <row r="1256">
      <c r="A1256" s="30"/>
      <c r="B1256" s="31" t="s">
        <v>165</v>
      </c>
      <c r="C1256" s="31" t="s">
        <v>165</v>
      </c>
      <c r="D1256" s="32" t="s">
        <v>165</v>
      </c>
      <c r="E1256" s="33" t="s">
        <v>165</v>
      </c>
      <c r="F1256" s="34"/>
      <c r="G1256" s="35"/>
      <c r="H1256" s="34"/>
      <c r="I1256" s="36"/>
      <c r="J1256" s="37"/>
    </row>
    <row r="1257">
      <c r="A1257" s="30"/>
      <c r="B1257" s="31" t="s">
        <v>165</v>
      </c>
      <c r="C1257" s="31" t="s">
        <v>165</v>
      </c>
      <c r="D1257" s="32" t="s">
        <v>165</v>
      </c>
      <c r="E1257" s="33" t="s">
        <v>165</v>
      </c>
      <c r="F1257" s="34"/>
      <c r="G1257" s="35"/>
      <c r="H1257" s="34"/>
      <c r="I1257" s="36"/>
      <c r="J1257" s="37"/>
    </row>
    <row r="1258">
      <c r="A1258" s="30"/>
      <c r="B1258" s="31" t="s">
        <v>165</v>
      </c>
      <c r="C1258" s="31" t="s">
        <v>165</v>
      </c>
      <c r="D1258" s="32" t="s">
        <v>165</v>
      </c>
      <c r="E1258" s="33" t="s">
        <v>165</v>
      </c>
      <c r="F1258" s="34"/>
      <c r="G1258" s="35"/>
      <c r="H1258" s="34"/>
      <c r="I1258" s="36"/>
      <c r="J1258" s="37"/>
    </row>
    <row r="1259">
      <c r="A1259" s="30"/>
      <c r="B1259" s="31" t="s">
        <v>165</v>
      </c>
      <c r="C1259" s="31" t="s">
        <v>165</v>
      </c>
      <c r="D1259" s="32" t="s">
        <v>165</v>
      </c>
      <c r="E1259" s="33" t="s">
        <v>165</v>
      </c>
      <c r="F1259" s="34"/>
      <c r="G1259" s="35"/>
      <c r="H1259" s="34"/>
      <c r="I1259" s="36"/>
      <c r="J1259" s="37"/>
    </row>
    <row r="1260">
      <c r="A1260" s="30"/>
      <c r="B1260" s="31" t="s">
        <v>165</v>
      </c>
      <c r="C1260" s="31" t="s">
        <v>165</v>
      </c>
      <c r="D1260" s="32" t="s">
        <v>165</v>
      </c>
      <c r="E1260" s="33" t="s">
        <v>165</v>
      </c>
      <c r="F1260" s="34"/>
      <c r="G1260" s="35"/>
      <c r="H1260" s="34"/>
      <c r="I1260" s="36"/>
      <c r="J1260" s="37"/>
    </row>
    <row r="1261">
      <c r="A1261" s="30"/>
      <c r="B1261" s="31" t="s">
        <v>165</v>
      </c>
      <c r="C1261" s="31" t="s">
        <v>165</v>
      </c>
      <c r="D1261" s="32" t="s">
        <v>165</v>
      </c>
      <c r="E1261" s="33" t="s">
        <v>165</v>
      </c>
      <c r="F1261" s="34"/>
      <c r="G1261" s="35"/>
      <c r="H1261" s="34"/>
      <c r="I1261" s="36"/>
      <c r="J1261" s="37"/>
    </row>
    <row r="1262">
      <c r="A1262" s="30"/>
      <c r="B1262" s="31" t="s">
        <v>165</v>
      </c>
      <c r="C1262" s="31" t="s">
        <v>165</v>
      </c>
      <c r="D1262" s="32" t="s">
        <v>165</v>
      </c>
      <c r="E1262" s="33" t="s">
        <v>165</v>
      </c>
      <c r="F1262" s="34"/>
      <c r="G1262" s="35"/>
      <c r="H1262" s="34"/>
      <c r="I1262" s="36"/>
      <c r="J1262" s="37"/>
    </row>
    <row r="1263">
      <c r="A1263" s="30"/>
      <c r="B1263" s="31" t="s">
        <v>165</v>
      </c>
      <c r="C1263" s="31" t="s">
        <v>165</v>
      </c>
      <c r="D1263" s="32" t="s">
        <v>165</v>
      </c>
      <c r="E1263" s="33" t="s">
        <v>165</v>
      </c>
      <c r="F1263" s="34"/>
      <c r="G1263" s="35"/>
      <c r="H1263" s="34"/>
      <c r="I1263" s="36"/>
      <c r="J1263" s="37"/>
    </row>
    <row r="1264">
      <c r="A1264" s="30"/>
      <c r="B1264" s="31" t="s">
        <v>165</v>
      </c>
      <c r="C1264" s="31" t="s">
        <v>165</v>
      </c>
      <c r="D1264" s="32" t="s">
        <v>165</v>
      </c>
      <c r="E1264" s="33" t="s">
        <v>165</v>
      </c>
      <c r="F1264" s="34"/>
      <c r="G1264" s="35"/>
      <c r="H1264" s="34"/>
      <c r="I1264" s="36"/>
      <c r="J1264" s="37"/>
    </row>
    <row r="1265">
      <c r="A1265" s="30"/>
      <c r="B1265" s="31" t="s">
        <v>165</v>
      </c>
      <c r="C1265" s="31" t="s">
        <v>165</v>
      </c>
      <c r="D1265" s="32" t="s">
        <v>165</v>
      </c>
      <c r="E1265" s="33" t="s">
        <v>165</v>
      </c>
      <c r="F1265" s="34"/>
      <c r="G1265" s="35"/>
      <c r="H1265" s="34"/>
      <c r="I1265" s="36"/>
      <c r="J1265" s="37"/>
    </row>
    <row r="1266">
      <c r="A1266" s="30"/>
      <c r="B1266" s="31" t="s">
        <v>165</v>
      </c>
      <c r="C1266" s="31" t="s">
        <v>165</v>
      </c>
      <c r="D1266" s="32" t="s">
        <v>165</v>
      </c>
      <c r="E1266" s="33" t="s">
        <v>165</v>
      </c>
      <c r="F1266" s="34"/>
      <c r="G1266" s="35"/>
      <c r="H1266" s="34"/>
      <c r="I1266" s="36"/>
      <c r="J1266" s="37"/>
    </row>
    <row r="1267">
      <c r="A1267" s="30"/>
      <c r="B1267" s="31" t="s">
        <v>165</v>
      </c>
      <c r="C1267" s="31" t="s">
        <v>165</v>
      </c>
      <c r="D1267" s="32" t="s">
        <v>165</v>
      </c>
      <c r="E1267" s="33" t="s">
        <v>165</v>
      </c>
      <c r="F1267" s="34"/>
      <c r="G1267" s="35"/>
      <c r="H1267" s="34"/>
      <c r="I1267" s="36"/>
      <c r="J1267" s="37"/>
    </row>
    <row r="1268">
      <c r="A1268" s="30"/>
      <c r="B1268" s="31" t="s">
        <v>165</v>
      </c>
      <c r="C1268" s="31" t="s">
        <v>165</v>
      </c>
      <c r="D1268" s="32" t="s">
        <v>165</v>
      </c>
      <c r="E1268" s="33" t="s">
        <v>165</v>
      </c>
      <c r="F1268" s="34"/>
      <c r="G1268" s="35"/>
      <c r="H1268" s="34"/>
      <c r="I1268" s="36"/>
      <c r="J1268" s="37"/>
    </row>
    <row r="1269">
      <c r="A1269" s="30"/>
      <c r="B1269" s="31" t="s">
        <v>165</v>
      </c>
      <c r="C1269" s="31" t="s">
        <v>165</v>
      </c>
      <c r="D1269" s="32" t="s">
        <v>165</v>
      </c>
      <c r="E1269" s="33" t="s">
        <v>165</v>
      </c>
      <c r="F1269" s="34"/>
      <c r="G1269" s="35"/>
      <c r="H1269" s="34"/>
      <c r="I1269" s="36"/>
      <c r="J1269" s="37"/>
    </row>
    <row r="1270">
      <c r="A1270" s="30"/>
      <c r="B1270" s="31" t="s">
        <v>165</v>
      </c>
      <c r="C1270" s="31" t="s">
        <v>165</v>
      </c>
      <c r="D1270" s="32" t="s">
        <v>165</v>
      </c>
      <c r="E1270" s="33" t="s">
        <v>165</v>
      </c>
      <c r="F1270" s="34"/>
      <c r="G1270" s="35"/>
      <c r="H1270" s="34"/>
      <c r="I1270" s="36"/>
      <c r="J1270" s="37"/>
    </row>
    <row r="1271">
      <c r="A1271" s="30"/>
      <c r="B1271" s="31" t="s">
        <v>165</v>
      </c>
      <c r="C1271" s="31" t="s">
        <v>165</v>
      </c>
      <c r="D1271" s="32" t="s">
        <v>165</v>
      </c>
      <c r="E1271" s="33" t="s">
        <v>165</v>
      </c>
      <c r="F1271" s="34"/>
      <c r="G1271" s="35"/>
      <c r="H1271" s="34"/>
      <c r="I1271" s="36"/>
      <c r="J1271" s="37"/>
    </row>
    <row r="1272">
      <c r="A1272" s="30"/>
      <c r="B1272" s="31" t="s">
        <v>165</v>
      </c>
      <c r="C1272" s="31" t="s">
        <v>165</v>
      </c>
      <c r="D1272" s="32" t="s">
        <v>165</v>
      </c>
      <c r="E1272" s="33" t="s">
        <v>165</v>
      </c>
      <c r="F1272" s="34"/>
      <c r="G1272" s="35"/>
      <c r="H1272" s="34"/>
      <c r="I1272" s="36"/>
      <c r="J1272" s="37"/>
    </row>
    <row r="1273">
      <c r="A1273" s="30"/>
      <c r="B1273" s="31" t="s">
        <v>165</v>
      </c>
      <c r="C1273" s="31" t="s">
        <v>165</v>
      </c>
      <c r="D1273" s="32" t="s">
        <v>165</v>
      </c>
      <c r="E1273" s="33" t="s">
        <v>165</v>
      </c>
      <c r="F1273" s="34"/>
      <c r="G1273" s="35"/>
      <c r="H1273" s="34"/>
      <c r="I1273" s="36"/>
      <c r="J1273" s="37"/>
    </row>
    <row r="1274">
      <c r="A1274" s="30"/>
      <c r="B1274" s="31" t="s">
        <v>165</v>
      </c>
      <c r="C1274" s="31" t="s">
        <v>165</v>
      </c>
      <c r="D1274" s="32" t="s">
        <v>165</v>
      </c>
      <c r="E1274" s="33" t="s">
        <v>165</v>
      </c>
      <c r="F1274" s="34"/>
      <c r="G1274" s="35"/>
      <c r="H1274" s="34"/>
      <c r="I1274" s="36"/>
      <c r="J1274" s="37"/>
    </row>
    <row r="1275">
      <c r="A1275" s="30"/>
      <c r="B1275" s="31" t="s">
        <v>165</v>
      </c>
      <c r="C1275" s="31" t="s">
        <v>165</v>
      </c>
      <c r="D1275" s="32" t="s">
        <v>165</v>
      </c>
      <c r="E1275" s="33" t="s">
        <v>165</v>
      </c>
      <c r="F1275" s="34"/>
      <c r="G1275" s="35"/>
      <c r="H1275" s="34"/>
      <c r="I1275" s="36"/>
      <c r="J1275" s="37"/>
    </row>
    <row r="1276">
      <c r="A1276" s="30"/>
      <c r="B1276" s="31" t="s">
        <v>165</v>
      </c>
      <c r="C1276" s="31" t="s">
        <v>165</v>
      </c>
      <c r="D1276" s="32" t="s">
        <v>165</v>
      </c>
      <c r="E1276" s="33" t="s">
        <v>165</v>
      </c>
      <c r="F1276" s="34"/>
      <c r="G1276" s="35"/>
      <c r="H1276" s="34"/>
      <c r="I1276" s="36"/>
      <c r="J1276" s="37"/>
    </row>
    <row r="1277">
      <c r="A1277" s="30"/>
      <c r="B1277" s="31" t="s">
        <v>165</v>
      </c>
      <c r="C1277" s="31" t="s">
        <v>165</v>
      </c>
      <c r="D1277" s="32" t="s">
        <v>165</v>
      </c>
      <c r="E1277" s="33" t="s">
        <v>165</v>
      </c>
      <c r="F1277" s="34"/>
      <c r="G1277" s="35"/>
      <c r="H1277" s="34"/>
      <c r="I1277" s="36"/>
      <c r="J1277" s="37"/>
    </row>
    <row r="1278">
      <c r="A1278" s="30"/>
      <c r="B1278" s="31" t="s">
        <v>165</v>
      </c>
      <c r="C1278" s="31" t="s">
        <v>165</v>
      </c>
      <c r="D1278" s="32" t="s">
        <v>165</v>
      </c>
      <c r="E1278" s="33" t="s">
        <v>165</v>
      </c>
      <c r="F1278" s="34"/>
      <c r="G1278" s="35"/>
      <c r="H1278" s="34"/>
      <c r="I1278" s="36"/>
      <c r="J1278" s="37"/>
    </row>
    <row r="1279">
      <c r="A1279" s="30"/>
      <c r="B1279" s="31" t="s">
        <v>165</v>
      </c>
      <c r="C1279" s="31" t="s">
        <v>165</v>
      </c>
      <c r="D1279" s="32" t="s">
        <v>165</v>
      </c>
      <c r="E1279" s="33" t="s">
        <v>165</v>
      </c>
      <c r="F1279" s="34"/>
      <c r="G1279" s="35"/>
      <c r="H1279" s="34"/>
      <c r="I1279" s="36"/>
      <c r="J1279" s="37"/>
    </row>
    <row r="1280">
      <c r="A1280" s="30"/>
      <c r="B1280" s="31" t="s">
        <v>165</v>
      </c>
      <c r="C1280" s="31" t="s">
        <v>165</v>
      </c>
      <c r="D1280" s="32" t="s">
        <v>165</v>
      </c>
      <c r="E1280" s="33" t="s">
        <v>165</v>
      </c>
      <c r="F1280" s="34"/>
      <c r="G1280" s="35"/>
      <c r="H1280" s="34"/>
      <c r="I1280" s="36"/>
      <c r="J1280" s="37"/>
    </row>
    <row r="1281">
      <c r="A1281" s="30"/>
      <c r="B1281" s="31" t="s">
        <v>165</v>
      </c>
      <c r="C1281" s="31" t="s">
        <v>165</v>
      </c>
      <c r="D1281" s="32" t="s">
        <v>165</v>
      </c>
      <c r="E1281" s="33" t="s">
        <v>165</v>
      </c>
      <c r="F1281" s="34"/>
      <c r="G1281" s="35"/>
      <c r="H1281" s="34"/>
      <c r="I1281" s="36"/>
      <c r="J1281" s="37"/>
    </row>
    <row r="1282">
      <c r="A1282" s="30"/>
      <c r="B1282" s="31" t="s">
        <v>165</v>
      </c>
      <c r="C1282" s="31" t="s">
        <v>165</v>
      </c>
      <c r="D1282" s="32" t="s">
        <v>165</v>
      </c>
      <c r="E1282" s="33" t="s">
        <v>165</v>
      </c>
      <c r="F1282" s="34"/>
      <c r="G1282" s="35"/>
      <c r="H1282" s="34"/>
      <c r="I1282" s="36"/>
      <c r="J1282" s="37"/>
    </row>
    <row r="1283">
      <c r="A1283" s="30"/>
      <c r="B1283" s="31" t="s">
        <v>165</v>
      </c>
      <c r="C1283" s="31" t="s">
        <v>165</v>
      </c>
      <c r="D1283" s="32" t="s">
        <v>165</v>
      </c>
      <c r="E1283" s="33" t="s">
        <v>165</v>
      </c>
      <c r="F1283" s="34"/>
      <c r="G1283" s="35"/>
      <c r="H1283" s="34"/>
      <c r="I1283" s="36"/>
      <c r="J1283" s="37"/>
    </row>
    <row r="1284">
      <c r="A1284" s="30"/>
      <c r="B1284" s="31" t="s">
        <v>165</v>
      </c>
      <c r="C1284" s="31" t="s">
        <v>165</v>
      </c>
      <c r="D1284" s="32" t="s">
        <v>165</v>
      </c>
      <c r="E1284" s="33" t="s">
        <v>165</v>
      </c>
      <c r="F1284" s="34"/>
      <c r="G1284" s="35"/>
      <c r="H1284" s="34"/>
      <c r="I1284" s="36"/>
      <c r="J1284" s="37"/>
    </row>
    <row r="1285">
      <c r="A1285" s="30"/>
      <c r="B1285" s="31" t="s">
        <v>165</v>
      </c>
      <c r="C1285" s="31" t="s">
        <v>165</v>
      </c>
      <c r="D1285" s="32" t="s">
        <v>165</v>
      </c>
      <c r="E1285" s="33" t="s">
        <v>165</v>
      </c>
      <c r="F1285" s="34"/>
      <c r="G1285" s="35"/>
      <c r="H1285" s="34"/>
      <c r="I1285" s="36"/>
      <c r="J1285" s="37"/>
    </row>
    <row r="1286">
      <c r="A1286" s="30"/>
      <c r="B1286" s="31" t="s">
        <v>165</v>
      </c>
      <c r="C1286" s="31" t="s">
        <v>165</v>
      </c>
      <c r="D1286" s="32" t="s">
        <v>165</v>
      </c>
      <c r="E1286" s="33" t="s">
        <v>165</v>
      </c>
      <c r="F1286" s="34"/>
      <c r="G1286" s="35"/>
      <c r="H1286" s="34"/>
      <c r="I1286" s="36"/>
      <c r="J1286" s="37"/>
    </row>
    <row r="1287">
      <c r="A1287" s="30"/>
      <c r="B1287" s="31" t="s">
        <v>165</v>
      </c>
      <c r="C1287" s="31" t="s">
        <v>165</v>
      </c>
      <c r="D1287" s="32" t="s">
        <v>165</v>
      </c>
      <c r="E1287" s="33" t="s">
        <v>165</v>
      </c>
      <c r="F1287" s="34"/>
      <c r="G1287" s="35"/>
      <c r="H1287" s="34"/>
      <c r="I1287" s="36"/>
      <c r="J1287" s="37"/>
    </row>
    <row r="1288">
      <c r="A1288" s="30"/>
      <c r="B1288" s="31" t="s">
        <v>165</v>
      </c>
      <c r="C1288" s="31" t="s">
        <v>165</v>
      </c>
      <c r="D1288" s="32" t="s">
        <v>165</v>
      </c>
      <c r="E1288" s="33" t="s">
        <v>165</v>
      </c>
      <c r="F1288" s="34"/>
      <c r="G1288" s="35"/>
      <c r="H1288" s="34"/>
      <c r="I1288" s="36"/>
      <c r="J1288" s="37"/>
    </row>
    <row r="1289">
      <c r="A1289" s="30"/>
      <c r="B1289" s="31" t="s">
        <v>165</v>
      </c>
      <c r="C1289" s="31" t="s">
        <v>165</v>
      </c>
      <c r="D1289" s="32" t="s">
        <v>165</v>
      </c>
      <c r="E1289" s="33" t="s">
        <v>165</v>
      </c>
      <c r="F1289" s="34"/>
      <c r="G1289" s="35"/>
      <c r="H1289" s="34"/>
      <c r="I1289" s="36"/>
      <c r="J1289" s="37"/>
    </row>
    <row r="1290">
      <c r="A1290" s="30"/>
      <c r="B1290" s="31" t="s">
        <v>165</v>
      </c>
      <c r="C1290" s="31" t="s">
        <v>165</v>
      </c>
      <c r="D1290" s="32" t="s">
        <v>165</v>
      </c>
      <c r="E1290" s="33" t="s">
        <v>165</v>
      </c>
      <c r="F1290" s="34"/>
      <c r="G1290" s="35"/>
      <c r="H1290" s="34"/>
      <c r="I1290" s="36"/>
      <c r="J1290" s="37"/>
    </row>
    <row r="1291">
      <c r="A1291" s="30"/>
      <c r="B1291" s="31" t="s">
        <v>165</v>
      </c>
      <c r="C1291" s="31" t="s">
        <v>165</v>
      </c>
      <c r="D1291" s="32" t="s">
        <v>165</v>
      </c>
      <c r="E1291" s="33" t="s">
        <v>165</v>
      </c>
      <c r="F1291" s="34"/>
      <c r="G1291" s="35"/>
      <c r="H1291" s="34"/>
      <c r="I1291" s="36"/>
      <c r="J1291" s="37"/>
    </row>
    <row r="1292">
      <c r="A1292" s="30"/>
      <c r="B1292" s="31" t="s">
        <v>165</v>
      </c>
      <c r="C1292" s="31" t="s">
        <v>165</v>
      </c>
      <c r="D1292" s="32" t="s">
        <v>165</v>
      </c>
      <c r="E1292" s="33" t="s">
        <v>165</v>
      </c>
      <c r="F1292" s="34"/>
      <c r="G1292" s="35"/>
      <c r="H1292" s="34"/>
      <c r="I1292" s="36"/>
      <c r="J1292" s="37"/>
    </row>
    <row r="1293">
      <c r="A1293" s="30"/>
      <c r="B1293" s="31" t="s">
        <v>165</v>
      </c>
      <c r="C1293" s="31" t="s">
        <v>165</v>
      </c>
      <c r="D1293" s="32" t="s">
        <v>165</v>
      </c>
      <c r="E1293" s="33" t="s">
        <v>165</v>
      </c>
      <c r="F1293" s="34"/>
      <c r="G1293" s="35"/>
      <c r="H1293" s="34"/>
      <c r="I1293" s="36"/>
      <c r="J1293" s="37"/>
    </row>
    <row r="1294">
      <c r="A1294" s="30"/>
      <c r="B1294" s="31" t="s">
        <v>165</v>
      </c>
      <c r="C1294" s="31" t="s">
        <v>165</v>
      </c>
      <c r="D1294" s="32" t="s">
        <v>165</v>
      </c>
      <c r="E1294" s="33" t="s">
        <v>165</v>
      </c>
      <c r="F1294" s="34"/>
      <c r="G1294" s="35"/>
      <c r="H1294" s="34"/>
      <c r="I1294" s="36"/>
      <c r="J1294" s="37"/>
    </row>
    <row r="1295">
      <c r="A1295" s="30"/>
      <c r="B1295" s="31" t="s">
        <v>165</v>
      </c>
      <c r="C1295" s="31" t="s">
        <v>165</v>
      </c>
      <c r="D1295" s="32" t="s">
        <v>165</v>
      </c>
      <c r="E1295" s="33" t="s">
        <v>165</v>
      </c>
      <c r="F1295" s="34"/>
      <c r="G1295" s="35"/>
      <c r="H1295" s="34"/>
      <c r="I1295" s="36"/>
      <c r="J1295" s="37"/>
    </row>
    <row r="1296">
      <c r="A1296" s="30"/>
      <c r="B1296" s="31" t="s">
        <v>165</v>
      </c>
      <c r="C1296" s="31" t="s">
        <v>165</v>
      </c>
      <c r="D1296" s="32" t="s">
        <v>165</v>
      </c>
      <c r="E1296" s="33" t="s">
        <v>165</v>
      </c>
      <c r="F1296" s="34"/>
      <c r="G1296" s="35"/>
      <c r="H1296" s="34"/>
      <c r="I1296" s="36"/>
      <c r="J1296" s="37"/>
    </row>
    <row r="1297">
      <c r="A1297" s="30"/>
      <c r="B1297" s="31" t="s">
        <v>165</v>
      </c>
      <c r="C1297" s="31" t="s">
        <v>165</v>
      </c>
      <c r="D1297" s="32" t="s">
        <v>165</v>
      </c>
      <c r="E1297" s="33" t="s">
        <v>165</v>
      </c>
      <c r="F1297" s="34"/>
      <c r="G1297" s="35"/>
      <c r="H1297" s="34"/>
      <c r="I1297" s="36"/>
      <c r="J1297" s="37"/>
    </row>
    <row r="1298">
      <c r="A1298" s="30"/>
      <c r="B1298" s="31" t="s">
        <v>165</v>
      </c>
      <c r="C1298" s="31" t="s">
        <v>165</v>
      </c>
      <c r="D1298" s="32" t="s">
        <v>165</v>
      </c>
      <c r="E1298" s="33" t="s">
        <v>165</v>
      </c>
      <c r="F1298" s="34"/>
      <c r="G1298" s="35"/>
      <c r="H1298" s="34"/>
      <c r="I1298" s="36"/>
      <c r="J1298" s="37"/>
    </row>
    <row r="1299">
      <c r="A1299" s="30"/>
      <c r="B1299" s="31" t="s">
        <v>165</v>
      </c>
      <c r="C1299" s="31" t="s">
        <v>165</v>
      </c>
      <c r="D1299" s="32" t="s">
        <v>165</v>
      </c>
      <c r="E1299" s="33" t="s">
        <v>165</v>
      </c>
      <c r="F1299" s="34"/>
      <c r="G1299" s="35"/>
      <c r="H1299" s="34"/>
      <c r="I1299" s="36"/>
      <c r="J1299" s="37"/>
    </row>
    <row r="1300">
      <c r="A1300" s="30"/>
      <c r="B1300" s="31" t="s">
        <v>165</v>
      </c>
      <c r="C1300" s="31" t="s">
        <v>165</v>
      </c>
      <c r="D1300" s="32" t="s">
        <v>165</v>
      </c>
      <c r="E1300" s="33" t="s">
        <v>165</v>
      </c>
      <c r="F1300" s="34"/>
      <c r="G1300" s="35"/>
      <c r="H1300" s="34"/>
      <c r="I1300" s="36"/>
      <c r="J1300" s="37"/>
    </row>
    <row r="1301">
      <c r="A1301" s="30"/>
      <c r="B1301" s="31" t="s">
        <v>165</v>
      </c>
      <c r="C1301" s="31" t="s">
        <v>165</v>
      </c>
      <c r="D1301" s="32" t="s">
        <v>165</v>
      </c>
      <c r="E1301" s="33" t="s">
        <v>165</v>
      </c>
      <c r="F1301" s="34"/>
      <c r="G1301" s="35"/>
      <c r="H1301" s="34"/>
      <c r="I1301" s="36"/>
      <c r="J1301" s="37"/>
    </row>
    <row r="1302">
      <c r="A1302" s="30"/>
      <c r="B1302" s="31" t="s">
        <v>165</v>
      </c>
      <c r="C1302" s="31" t="s">
        <v>165</v>
      </c>
      <c r="D1302" s="32" t="s">
        <v>165</v>
      </c>
      <c r="E1302" s="33" t="s">
        <v>165</v>
      </c>
      <c r="F1302" s="34"/>
      <c r="G1302" s="35"/>
      <c r="H1302" s="34"/>
      <c r="I1302" s="36"/>
      <c r="J1302" s="37"/>
    </row>
    <row r="1303">
      <c r="A1303" s="30"/>
      <c r="B1303" s="31" t="s">
        <v>165</v>
      </c>
      <c r="C1303" s="31" t="s">
        <v>165</v>
      </c>
      <c r="D1303" s="32" t="s">
        <v>165</v>
      </c>
      <c r="E1303" s="33" t="s">
        <v>165</v>
      </c>
      <c r="F1303" s="34"/>
      <c r="G1303" s="35"/>
      <c r="H1303" s="34"/>
      <c r="I1303" s="36"/>
      <c r="J1303" s="37"/>
    </row>
    <row r="1304">
      <c r="A1304" s="30"/>
      <c r="B1304" s="31" t="s">
        <v>165</v>
      </c>
      <c r="C1304" s="31" t="s">
        <v>165</v>
      </c>
      <c r="D1304" s="32" t="s">
        <v>165</v>
      </c>
      <c r="E1304" s="33" t="s">
        <v>165</v>
      </c>
      <c r="F1304" s="34"/>
      <c r="G1304" s="35"/>
      <c r="H1304" s="34"/>
      <c r="I1304" s="36"/>
      <c r="J1304" s="37"/>
    </row>
    <row r="1305">
      <c r="A1305" s="30"/>
      <c r="B1305" s="31" t="s">
        <v>165</v>
      </c>
      <c r="C1305" s="31" t="s">
        <v>165</v>
      </c>
      <c r="D1305" s="32" t="s">
        <v>165</v>
      </c>
      <c r="E1305" s="33" t="s">
        <v>165</v>
      </c>
      <c r="F1305" s="34"/>
      <c r="G1305" s="35"/>
      <c r="H1305" s="34"/>
      <c r="I1305" s="36"/>
      <c r="J1305" s="37"/>
    </row>
    <row r="1306">
      <c r="A1306" s="30"/>
      <c r="B1306" s="31" t="s">
        <v>165</v>
      </c>
      <c r="C1306" s="31" t="s">
        <v>165</v>
      </c>
      <c r="D1306" s="32" t="s">
        <v>165</v>
      </c>
      <c r="E1306" s="33" t="s">
        <v>165</v>
      </c>
      <c r="F1306" s="34"/>
      <c r="G1306" s="35"/>
      <c r="H1306" s="34"/>
      <c r="I1306" s="36"/>
      <c r="J1306" s="37"/>
    </row>
    <row r="1307">
      <c r="A1307" s="30"/>
      <c r="B1307" s="31" t="s">
        <v>165</v>
      </c>
      <c r="C1307" s="31" t="s">
        <v>165</v>
      </c>
      <c r="D1307" s="32" t="s">
        <v>165</v>
      </c>
      <c r="E1307" s="33" t="s">
        <v>165</v>
      </c>
      <c r="F1307" s="34"/>
      <c r="G1307" s="35"/>
      <c r="H1307" s="34"/>
      <c r="I1307" s="36"/>
      <c r="J1307" s="37"/>
    </row>
    <row r="1308">
      <c r="A1308" s="30"/>
      <c r="B1308" s="31" t="s">
        <v>165</v>
      </c>
      <c r="C1308" s="31" t="s">
        <v>165</v>
      </c>
      <c r="D1308" s="32" t="s">
        <v>165</v>
      </c>
      <c r="E1308" s="33" t="s">
        <v>165</v>
      </c>
      <c r="F1308" s="34"/>
      <c r="G1308" s="35"/>
      <c r="H1308" s="34"/>
      <c r="I1308" s="36"/>
      <c r="J1308" s="37"/>
    </row>
    <row r="1309">
      <c r="A1309" s="30"/>
      <c r="B1309" s="31" t="s">
        <v>165</v>
      </c>
      <c r="C1309" s="31" t="s">
        <v>165</v>
      </c>
      <c r="D1309" s="32" t="s">
        <v>165</v>
      </c>
      <c r="E1309" s="33" t="s">
        <v>165</v>
      </c>
      <c r="F1309" s="34"/>
      <c r="G1309" s="35"/>
      <c r="H1309" s="34"/>
      <c r="I1309" s="36"/>
      <c r="J1309" s="37"/>
    </row>
    <row r="1310">
      <c r="A1310" s="30"/>
      <c r="B1310" s="31" t="s">
        <v>165</v>
      </c>
      <c r="C1310" s="31" t="s">
        <v>165</v>
      </c>
      <c r="D1310" s="32" t="s">
        <v>165</v>
      </c>
      <c r="E1310" s="33" t="s">
        <v>165</v>
      </c>
      <c r="F1310" s="34"/>
      <c r="G1310" s="35"/>
      <c r="H1310" s="34"/>
      <c r="I1310" s="36"/>
      <c r="J1310" s="37"/>
    </row>
    <row r="1311">
      <c r="A1311" s="30"/>
      <c r="B1311" s="31" t="s">
        <v>165</v>
      </c>
      <c r="C1311" s="31" t="s">
        <v>165</v>
      </c>
      <c r="D1311" s="32" t="s">
        <v>165</v>
      </c>
      <c r="E1311" s="33" t="s">
        <v>165</v>
      </c>
      <c r="F1311" s="34"/>
      <c r="G1311" s="35"/>
      <c r="H1311" s="34"/>
      <c r="I1311" s="36"/>
      <c r="J1311" s="37"/>
    </row>
    <row r="1312">
      <c r="A1312" s="30"/>
      <c r="B1312" s="31" t="s">
        <v>165</v>
      </c>
      <c r="C1312" s="31" t="s">
        <v>165</v>
      </c>
      <c r="D1312" s="32" t="s">
        <v>165</v>
      </c>
      <c r="E1312" s="33" t="s">
        <v>165</v>
      </c>
      <c r="F1312" s="34"/>
      <c r="G1312" s="35"/>
      <c r="H1312" s="34"/>
      <c r="I1312" s="36"/>
      <c r="J1312" s="37"/>
    </row>
    <row r="1313">
      <c r="A1313" s="30"/>
      <c r="B1313" s="31" t="s">
        <v>165</v>
      </c>
      <c r="C1313" s="31" t="s">
        <v>165</v>
      </c>
      <c r="D1313" s="32" t="s">
        <v>165</v>
      </c>
      <c r="E1313" s="33" t="s">
        <v>165</v>
      </c>
      <c r="F1313" s="34"/>
      <c r="G1313" s="35"/>
      <c r="H1313" s="34"/>
      <c r="I1313" s="36"/>
      <c r="J1313" s="37"/>
    </row>
    <row r="1314">
      <c r="A1314" s="30"/>
      <c r="B1314" s="31" t="s">
        <v>165</v>
      </c>
      <c r="C1314" s="31" t="s">
        <v>165</v>
      </c>
      <c r="D1314" s="32" t="s">
        <v>165</v>
      </c>
      <c r="E1314" s="33" t="s">
        <v>165</v>
      </c>
      <c r="F1314" s="34"/>
      <c r="G1314" s="35"/>
      <c r="H1314" s="34"/>
      <c r="I1314" s="36"/>
      <c r="J1314" s="37"/>
    </row>
    <row r="1315">
      <c r="A1315" s="30"/>
      <c r="B1315" s="31" t="s">
        <v>165</v>
      </c>
      <c r="C1315" s="31" t="s">
        <v>165</v>
      </c>
      <c r="D1315" s="32" t="s">
        <v>165</v>
      </c>
      <c r="E1315" s="33" t="s">
        <v>165</v>
      </c>
      <c r="F1315" s="34"/>
      <c r="G1315" s="35"/>
      <c r="H1315" s="34"/>
      <c r="I1315" s="36"/>
      <c r="J1315" s="37"/>
    </row>
    <row r="1316">
      <c r="A1316" s="30"/>
      <c r="B1316" s="31" t="s">
        <v>165</v>
      </c>
      <c r="C1316" s="31" t="s">
        <v>165</v>
      </c>
      <c r="D1316" s="32" t="s">
        <v>165</v>
      </c>
      <c r="E1316" s="33" t="s">
        <v>165</v>
      </c>
      <c r="F1316" s="34"/>
      <c r="G1316" s="35"/>
      <c r="H1316" s="34"/>
      <c r="I1316" s="36"/>
      <c r="J1316" s="37"/>
    </row>
    <row r="1317">
      <c r="A1317" s="30"/>
      <c r="B1317" s="31" t="s">
        <v>165</v>
      </c>
      <c r="C1317" s="31" t="s">
        <v>165</v>
      </c>
      <c r="D1317" s="32" t="s">
        <v>165</v>
      </c>
      <c r="E1317" s="33" t="s">
        <v>165</v>
      </c>
      <c r="F1317" s="34"/>
      <c r="G1317" s="35"/>
      <c r="H1317" s="34"/>
      <c r="I1317" s="36"/>
      <c r="J1317" s="37"/>
    </row>
    <row r="1318">
      <c r="A1318" s="30"/>
      <c r="B1318" s="31" t="s">
        <v>165</v>
      </c>
      <c r="C1318" s="31" t="s">
        <v>165</v>
      </c>
      <c r="D1318" s="32" t="s">
        <v>165</v>
      </c>
      <c r="E1318" s="33" t="s">
        <v>165</v>
      </c>
      <c r="F1318" s="34"/>
      <c r="G1318" s="35"/>
      <c r="H1318" s="34"/>
      <c r="I1318" s="36"/>
      <c r="J1318" s="37"/>
    </row>
    <row r="1319">
      <c r="A1319" s="30"/>
      <c r="B1319" s="31" t="s">
        <v>165</v>
      </c>
      <c r="C1319" s="31" t="s">
        <v>165</v>
      </c>
      <c r="D1319" s="32" t="s">
        <v>165</v>
      </c>
      <c r="E1319" s="33" t="s">
        <v>165</v>
      </c>
      <c r="F1319" s="34"/>
      <c r="G1319" s="35"/>
      <c r="H1319" s="34"/>
      <c r="I1319" s="36"/>
      <c r="J1319" s="37"/>
    </row>
    <row r="1320">
      <c r="A1320" s="30"/>
      <c r="B1320" s="31" t="s">
        <v>165</v>
      </c>
      <c r="C1320" s="31" t="s">
        <v>165</v>
      </c>
      <c r="D1320" s="32" t="s">
        <v>165</v>
      </c>
      <c r="E1320" s="33" t="s">
        <v>165</v>
      </c>
      <c r="F1320" s="34"/>
      <c r="G1320" s="35"/>
      <c r="H1320" s="34"/>
      <c r="I1320" s="36"/>
      <c r="J1320" s="37"/>
    </row>
    <row r="1321">
      <c r="A1321" s="30"/>
      <c r="B1321" s="31" t="s">
        <v>165</v>
      </c>
      <c r="C1321" s="31" t="s">
        <v>165</v>
      </c>
      <c r="D1321" s="32" t="s">
        <v>165</v>
      </c>
      <c r="E1321" s="33" t="s">
        <v>165</v>
      </c>
      <c r="F1321" s="34"/>
      <c r="G1321" s="35"/>
      <c r="H1321" s="34"/>
      <c r="I1321" s="36"/>
      <c r="J1321" s="37"/>
    </row>
    <row r="1322">
      <c r="A1322" s="30"/>
      <c r="B1322" s="31" t="s">
        <v>165</v>
      </c>
      <c r="C1322" s="31" t="s">
        <v>165</v>
      </c>
      <c r="D1322" s="32" t="s">
        <v>165</v>
      </c>
      <c r="E1322" s="33" t="s">
        <v>165</v>
      </c>
      <c r="F1322" s="34"/>
      <c r="G1322" s="35"/>
      <c r="H1322" s="34"/>
      <c r="I1322" s="36"/>
      <c r="J1322" s="37"/>
    </row>
    <row r="1323">
      <c r="A1323" s="30"/>
      <c r="B1323" s="31" t="s">
        <v>165</v>
      </c>
      <c r="C1323" s="31" t="s">
        <v>165</v>
      </c>
      <c r="D1323" s="32" t="s">
        <v>165</v>
      </c>
      <c r="E1323" s="33" t="s">
        <v>165</v>
      </c>
      <c r="F1323" s="34"/>
      <c r="G1323" s="35"/>
      <c r="H1323" s="34"/>
      <c r="I1323" s="36"/>
      <c r="J1323" s="37"/>
    </row>
    <row r="1324">
      <c r="A1324" s="30"/>
      <c r="B1324" s="31" t="s">
        <v>165</v>
      </c>
      <c r="C1324" s="31" t="s">
        <v>165</v>
      </c>
      <c r="D1324" s="32" t="s">
        <v>165</v>
      </c>
      <c r="E1324" s="33" t="s">
        <v>165</v>
      </c>
      <c r="F1324" s="34"/>
      <c r="G1324" s="35"/>
      <c r="H1324" s="34"/>
      <c r="I1324" s="36"/>
      <c r="J1324" s="37"/>
    </row>
    <row r="1325">
      <c r="A1325" s="30"/>
      <c r="B1325" s="31" t="s">
        <v>165</v>
      </c>
      <c r="C1325" s="31" t="s">
        <v>165</v>
      </c>
      <c r="D1325" s="32" t="s">
        <v>165</v>
      </c>
      <c r="E1325" s="33" t="s">
        <v>165</v>
      </c>
      <c r="F1325" s="34"/>
      <c r="G1325" s="35"/>
      <c r="H1325" s="34"/>
      <c r="I1325" s="36"/>
      <c r="J1325" s="37"/>
    </row>
    <row r="1326">
      <c r="A1326" s="30"/>
      <c r="B1326" s="31" t="s">
        <v>165</v>
      </c>
      <c r="C1326" s="31" t="s">
        <v>165</v>
      </c>
      <c r="D1326" s="32" t="s">
        <v>165</v>
      </c>
      <c r="E1326" s="33" t="s">
        <v>165</v>
      </c>
      <c r="F1326" s="34"/>
      <c r="G1326" s="35"/>
      <c r="H1326" s="34"/>
      <c r="I1326" s="36"/>
      <c r="J1326" s="37"/>
    </row>
    <row r="1327">
      <c r="A1327" s="30"/>
      <c r="B1327" s="31" t="s">
        <v>165</v>
      </c>
      <c r="C1327" s="31" t="s">
        <v>165</v>
      </c>
      <c r="D1327" s="32" t="s">
        <v>165</v>
      </c>
      <c r="E1327" s="33" t="s">
        <v>165</v>
      </c>
      <c r="F1327" s="34"/>
      <c r="G1327" s="35"/>
      <c r="H1327" s="34"/>
      <c r="I1327" s="36"/>
      <c r="J1327" s="37"/>
    </row>
    <row r="1328">
      <c r="A1328" s="30"/>
      <c r="B1328" s="31" t="s">
        <v>165</v>
      </c>
      <c r="C1328" s="31" t="s">
        <v>165</v>
      </c>
      <c r="D1328" s="32" t="s">
        <v>165</v>
      </c>
      <c r="E1328" s="33" t="s">
        <v>165</v>
      </c>
      <c r="F1328" s="34"/>
      <c r="G1328" s="35"/>
      <c r="H1328" s="34"/>
      <c r="I1328" s="36"/>
      <c r="J1328" s="37"/>
    </row>
    <row r="1329">
      <c r="A1329" s="30"/>
      <c r="B1329" s="31" t="s">
        <v>165</v>
      </c>
      <c r="C1329" s="31" t="s">
        <v>165</v>
      </c>
      <c r="D1329" s="32" t="s">
        <v>165</v>
      </c>
      <c r="E1329" s="33" t="s">
        <v>165</v>
      </c>
      <c r="F1329" s="34"/>
      <c r="G1329" s="35"/>
      <c r="H1329" s="34"/>
      <c r="I1329" s="36"/>
      <c r="J1329" s="37"/>
    </row>
    <row r="1330">
      <c r="A1330" s="30"/>
      <c r="B1330" s="31" t="s">
        <v>165</v>
      </c>
      <c r="C1330" s="31" t="s">
        <v>165</v>
      </c>
      <c r="D1330" s="32" t="s">
        <v>165</v>
      </c>
      <c r="E1330" s="33" t="s">
        <v>165</v>
      </c>
      <c r="F1330" s="34"/>
      <c r="G1330" s="35"/>
      <c r="H1330" s="34"/>
      <c r="I1330" s="36"/>
      <c r="J1330" s="37"/>
    </row>
    <row r="1331">
      <c r="A1331" s="30"/>
      <c r="B1331" s="31" t="s">
        <v>165</v>
      </c>
      <c r="C1331" s="31" t="s">
        <v>165</v>
      </c>
      <c r="D1331" s="32" t="s">
        <v>165</v>
      </c>
      <c r="E1331" s="33" t="s">
        <v>165</v>
      </c>
      <c r="F1331" s="34"/>
      <c r="G1331" s="35"/>
      <c r="H1331" s="34"/>
      <c r="I1331" s="36"/>
      <c r="J1331" s="37"/>
    </row>
    <row r="1332">
      <c r="A1332" s="30"/>
      <c r="B1332" s="31" t="s">
        <v>165</v>
      </c>
      <c r="C1332" s="31" t="s">
        <v>165</v>
      </c>
      <c r="D1332" s="32" t="s">
        <v>165</v>
      </c>
      <c r="E1332" s="33" t="s">
        <v>165</v>
      </c>
      <c r="F1332" s="34"/>
      <c r="G1332" s="35"/>
      <c r="H1332" s="34"/>
      <c r="I1332" s="36"/>
      <c r="J1332" s="37"/>
    </row>
    <row r="1333">
      <c r="A1333" s="30"/>
      <c r="B1333" s="31" t="s">
        <v>165</v>
      </c>
      <c r="C1333" s="31" t="s">
        <v>165</v>
      </c>
      <c r="D1333" s="32" t="s">
        <v>165</v>
      </c>
      <c r="E1333" s="33" t="s">
        <v>165</v>
      </c>
      <c r="F1333" s="34"/>
      <c r="G1333" s="35"/>
      <c r="H1333" s="34"/>
      <c r="I1333" s="36"/>
      <c r="J1333" s="37"/>
    </row>
    <row r="1334">
      <c r="A1334" s="30"/>
      <c r="B1334" s="31" t="s">
        <v>165</v>
      </c>
      <c r="C1334" s="31" t="s">
        <v>165</v>
      </c>
      <c r="D1334" s="32" t="s">
        <v>165</v>
      </c>
      <c r="E1334" s="33" t="s">
        <v>165</v>
      </c>
      <c r="F1334" s="34"/>
      <c r="G1334" s="35"/>
      <c r="H1334" s="34"/>
      <c r="I1334" s="36"/>
      <c r="J1334" s="37"/>
    </row>
    <row r="1335">
      <c r="A1335" s="30"/>
      <c r="B1335" s="31" t="s">
        <v>165</v>
      </c>
      <c r="C1335" s="31" t="s">
        <v>165</v>
      </c>
      <c r="D1335" s="32" t="s">
        <v>165</v>
      </c>
      <c r="E1335" s="33" t="s">
        <v>165</v>
      </c>
      <c r="F1335" s="34"/>
      <c r="G1335" s="35"/>
      <c r="H1335" s="34"/>
      <c r="I1335" s="36"/>
      <c r="J1335" s="37"/>
    </row>
    <row r="1336">
      <c r="A1336" s="30"/>
      <c r="B1336" s="31" t="s">
        <v>165</v>
      </c>
      <c r="C1336" s="31" t="s">
        <v>165</v>
      </c>
      <c r="D1336" s="32" t="s">
        <v>165</v>
      </c>
      <c r="E1336" s="33" t="s">
        <v>165</v>
      </c>
      <c r="F1336" s="34"/>
      <c r="G1336" s="35"/>
      <c r="H1336" s="34"/>
      <c r="I1336" s="36"/>
      <c r="J1336" s="37"/>
    </row>
    <row r="1337">
      <c r="A1337" s="30"/>
      <c r="B1337" s="31" t="s">
        <v>165</v>
      </c>
      <c r="C1337" s="31" t="s">
        <v>165</v>
      </c>
      <c r="D1337" s="32" t="s">
        <v>165</v>
      </c>
      <c r="E1337" s="33" t="s">
        <v>165</v>
      </c>
      <c r="F1337" s="34"/>
      <c r="G1337" s="35"/>
      <c r="H1337" s="34"/>
      <c r="I1337" s="36"/>
      <c r="J1337" s="37"/>
    </row>
    <row r="1338">
      <c r="A1338" s="30"/>
      <c r="B1338" s="31" t="s">
        <v>165</v>
      </c>
      <c r="C1338" s="31" t="s">
        <v>165</v>
      </c>
      <c r="D1338" s="32" t="s">
        <v>165</v>
      </c>
      <c r="E1338" s="33" t="s">
        <v>165</v>
      </c>
      <c r="F1338" s="34"/>
      <c r="G1338" s="35"/>
      <c r="H1338" s="34"/>
      <c r="I1338" s="36"/>
      <c r="J1338" s="37"/>
    </row>
    <row r="1339">
      <c r="A1339" s="30"/>
      <c r="B1339" s="31" t="s">
        <v>165</v>
      </c>
      <c r="C1339" s="31" t="s">
        <v>165</v>
      </c>
      <c r="D1339" s="32" t="s">
        <v>165</v>
      </c>
      <c r="E1339" s="33" t="s">
        <v>165</v>
      </c>
      <c r="F1339" s="34"/>
      <c r="G1339" s="35"/>
      <c r="H1339" s="34"/>
      <c r="I1339" s="36"/>
      <c r="J1339" s="37"/>
    </row>
    <row r="1340">
      <c r="A1340" s="30"/>
      <c r="B1340" s="31" t="s">
        <v>165</v>
      </c>
      <c r="C1340" s="31" t="s">
        <v>165</v>
      </c>
      <c r="D1340" s="32" t="s">
        <v>165</v>
      </c>
      <c r="E1340" s="33" t="s">
        <v>165</v>
      </c>
      <c r="F1340" s="34"/>
      <c r="G1340" s="35"/>
      <c r="H1340" s="34"/>
      <c r="I1340" s="36"/>
      <c r="J1340" s="37"/>
    </row>
    <row r="1341">
      <c r="A1341" s="30"/>
      <c r="B1341" s="31" t="s">
        <v>165</v>
      </c>
      <c r="C1341" s="31" t="s">
        <v>165</v>
      </c>
      <c r="D1341" s="32" t="s">
        <v>165</v>
      </c>
      <c r="E1341" s="33" t="s">
        <v>165</v>
      </c>
      <c r="F1341" s="34"/>
      <c r="G1341" s="35"/>
      <c r="H1341" s="34"/>
      <c r="I1341" s="36"/>
      <c r="J1341" s="37"/>
    </row>
    <row r="1342">
      <c r="A1342" s="30"/>
      <c r="B1342" s="31" t="s">
        <v>165</v>
      </c>
      <c r="C1342" s="31" t="s">
        <v>165</v>
      </c>
      <c r="D1342" s="32" t="s">
        <v>165</v>
      </c>
      <c r="E1342" s="33" t="s">
        <v>165</v>
      </c>
      <c r="F1342" s="34"/>
      <c r="G1342" s="35"/>
      <c r="H1342" s="34"/>
      <c r="I1342" s="36"/>
      <c r="J1342" s="37"/>
    </row>
    <row r="1343">
      <c r="A1343" s="30"/>
      <c r="B1343" s="31" t="s">
        <v>165</v>
      </c>
      <c r="C1343" s="31" t="s">
        <v>165</v>
      </c>
      <c r="D1343" s="32" t="s">
        <v>165</v>
      </c>
      <c r="E1343" s="33" t="s">
        <v>165</v>
      </c>
      <c r="F1343" s="34"/>
      <c r="G1343" s="35"/>
      <c r="H1343" s="34"/>
      <c r="I1343" s="36"/>
      <c r="J1343" s="37"/>
    </row>
    <row r="1344">
      <c r="A1344" s="30"/>
      <c r="B1344" s="31" t="s">
        <v>165</v>
      </c>
      <c r="C1344" s="31" t="s">
        <v>165</v>
      </c>
      <c r="D1344" s="32" t="s">
        <v>165</v>
      </c>
      <c r="E1344" s="33" t="s">
        <v>165</v>
      </c>
      <c r="F1344" s="34"/>
      <c r="G1344" s="35"/>
      <c r="H1344" s="34"/>
      <c r="I1344" s="36"/>
      <c r="J1344" s="37"/>
    </row>
    <row r="1345">
      <c r="A1345" s="30"/>
      <c r="B1345" s="31" t="s">
        <v>165</v>
      </c>
      <c r="C1345" s="31" t="s">
        <v>165</v>
      </c>
      <c r="D1345" s="32" t="s">
        <v>165</v>
      </c>
      <c r="E1345" s="33" t="s">
        <v>165</v>
      </c>
      <c r="F1345" s="34"/>
      <c r="G1345" s="35"/>
      <c r="H1345" s="34"/>
      <c r="I1345" s="36"/>
      <c r="J1345" s="37"/>
    </row>
    <row r="1346">
      <c r="A1346" s="30"/>
      <c r="B1346" s="31" t="s">
        <v>165</v>
      </c>
      <c r="C1346" s="31" t="s">
        <v>165</v>
      </c>
      <c r="D1346" s="32" t="s">
        <v>165</v>
      </c>
      <c r="E1346" s="33" t="s">
        <v>165</v>
      </c>
      <c r="F1346" s="34"/>
      <c r="G1346" s="35"/>
      <c r="H1346" s="34"/>
      <c r="I1346" s="36"/>
      <c r="J1346" s="37"/>
    </row>
    <row r="1347">
      <c r="A1347" s="30"/>
      <c r="B1347" s="31" t="s">
        <v>165</v>
      </c>
      <c r="C1347" s="31" t="s">
        <v>165</v>
      </c>
      <c r="D1347" s="32" t="s">
        <v>165</v>
      </c>
      <c r="E1347" s="33" t="s">
        <v>165</v>
      </c>
      <c r="F1347" s="34"/>
      <c r="G1347" s="35"/>
      <c r="H1347" s="34"/>
      <c r="I1347" s="36"/>
      <c r="J1347" s="37"/>
    </row>
    <row r="1348">
      <c r="A1348" s="30"/>
      <c r="B1348" s="31" t="s">
        <v>165</v>
      </c>
      <c r="C1348" s="31" t="s">
        <v>165</v>
      </c>
      <c r="D1348" s="32" t="s">
        <v>165</v>
      </c>
      <c r="E1348" s="33" t="s">
        <v>165</v>
      </c>
      <c r="F1348" s="34"/>
      <c r="G1348" s="35"/>
      <c r="H1348" s="34"/>
      <c r="I1348" s="36"/>
      <c r="J1348" s="37"/>
    </row>
    <row r="1349">
      <c r="A1349" s="30"/>
      <c r="B1349" s="31" t="s">
        <v>165</v>
      </c>
      <c r="C1349" s="31" t="s">
        <v>165</v>
      </c>
      <c r="D1349" s="32" t="s">
        <v>165</v>
      </c>
      <c r="E1349" s="33" t="s">
        <v>165</v>
      </c>
      <c r="F1349" s="34"/>
      <c r="G1349" s="35"/>
      <c r="H1349" s="34"/>
      <c r="I1349" s="36"/>
      <c r="J1349" s="37"/>
    </row>
    <row r="1350">
      <c r="A1350" s="30"/>
      <c r="B1350" s="31" t="s">
        <v>165</v>
      </c>
      <c r="C1350" s="31" t="s">
        <v>165</v>
      </c>
      <c r="D1350" s="32" t="s">
        <v>165</v>
      </c>
      <c r="E1350" s="33" t="s">
        <v>165</v>
      </c>
      <c r="F1350" s="34"/>
      <c r="G1350" s="35"/>
      <c r="H1350" s="34"/>
      <c r="I1350" s="36"/>
      <c r="J1350" s="37"/>
    </row>
    <row r="1351">
      <c r="A1351" s="30"/>
      <c r="B1351" s="31" t="s">
        <v>165</v>
      </c>
      <c r="C1351" s="31" t="s">
        <v>165</v>
      </c>
      <c r="D1351" s="32" t="s">
        <v>165</v>
      </c>
      <c r="E1351" s="33" t="s">
        <v>165</v>
      </c>
      <c r="F1351" s="34"/>
      <c r="G1351" s="35"/>
      <c r="H1351" s="34"/>
      <c r="I1351" s="36"/>
      <c r="J1351" s="37"/>
    </row>
    <row r="1352">
      <c r="A1352" s="30"/>
      <c r="B1352" s="31" t="s">
        <v>165</v>
      </c>
      <c r="C1352" s="31" t="s">
        <v>165</v>
      </c>
      <c r="D1352" s="32" t="s">
        <v>165</v>
      </c>
      <c r="E1352" s="33" t="s">
        <v>165</v>
      </c>
      <c r="F1352" s="34"/>
      <c r="G1352" s="35"/>
      <c r="H1352" s="34"/>
      <c r="I1352" s="36"/>
      <c r="J1352" s="37"/>
    </row>
    <row r="1353">
      <c r="A1353" s="30"/>
      <c r="B1353" s="31" t="s">
        <v>165</v>
      </c>
      <c r="C1353" s="31" t="s">
        <v>165</v>
      </c>
      <c r="D1353" s="32" t="s">
        <v>165</v>
      </c>
      <c r="E1353" s="33" t="s">
        <v>165</v>
      </c>
      <c r="F1353" s="34"/>
      <c r="G1353" s="35"/>
      <c r="H1353" s="34"/>
      <c r="I1353" s="36"/>
      <c r="J1353" s="37"/>
    </row>
    <row r="1354">
      <c r="A1354" s="30"/>
      <c r="B1354" s="31" t="s">
        <v>165</v>
      </c>
      <c r="C1354" s="31" t="s">
        <v>165</v>
      </c>
      <c r="D1354" s="32" t="s">
        <v>165</v>
      </c>
      <c r="E1354" s="33" t="s">
        <v>165</v>
      </c>
      <c r="F1354" s="34"/>
      <c r="G1354" s="35"/>
      <c r="H1354" s="34"/>
      <c r="I1354" s="36"/>
      <c r="J1354" s="37"/>
    </row>
    <row r="1355">
      <c r="A1355" s="30"/>
      <c r="B1355" s="31" t="s">
        <v>165</v>
      </c>
      <c r="C1355" s="31" t="s">
        <v>165</v>
      </c>
      <c r="D1355" s="32" t="s">
        <v>165</v>
      </c>
      <c r="E1355" s="33" t="s">
        <v>165</v>
      </c>
      <c r="F1355" s="34"/>
      <c r="G1355" s="35"/>
      <c r="H1355" s="34"/>
      <c r="I1355" s="36"/>
      <c r="J1355" s="37"/>
    </row>
    <row r="1356">
      <c r="A1356" s="30"/>
      <c r="B1356" s="31" t="s">
        <v>165</v>
      </c>
      <c r="C1356" s="31" t="s">
        <v>165</v>
      </c>
      <c r="D1356" s="32" t="s">
        <v>165</v>
      </c>
      <c r="E1356" s="33" t="s">
        <v>165</v>
      </c>
      <c r="F1356" s="34"/>
      <c r="G1356" s="35"/>
      <c r="H1356" s="34"/>
      <c r="I1356" s="36"/>
      <c r="J1356" s="37"/>
    </row>
    <row r="1357">
      <c r="A1357" s="30"/>
      <c r="B1357" s="31" t="s">
        <v>165</v>
      </c>
      <c r="C1357" s="31" t="s">
        <v>165</v>
      </c>
      <c r="D1357" s="32" t="s">
        <v>165</v>
      </c>
      <c r="E1357" s="33" t="s">
        <v>165</v>
      </c>
      <c r="F1357" s="34"/>
      <c r="G1357" s="35"/>
      <c r="H1357" s="34"/>
      <c r="I1357" s="36"/>
      <c r="J1357" s="37"/>
    </row>
    <row r="1358">
      <c r="A1358" s="30"/>
      <c r="B1358" s="31" t="s">
        <v>165</v>
      </c>
      <c r="C1358" s="31" t="s">
        <v>165</v>
      </c>
      <c r="D1358" s="32" t="s">
        <v>165</v>
      </c>
      <c r="E1358" s="33" t="s">
        <v>165</v>
      </c>
      <c r="F1358" s="34"/>
      <c r="G1358" s="35"/>
      <c r="H1358" s="34"/>
      <c r="I1358" s="36"/>
      <c r="J1358" s="37"/>
    </row>
    <row r="1359">
      <c r="A1359" s="30"/>
      <c r="B1359" s="31" t="s">
        <v>165</v>
      </c>
      <c r="C1359" s="31" t="s">
        <v>165</v>
      </c>
      <c r="D1359" s="32" t="s">
        <v>165</v>
      </c>
      <c r="E1359" s="33" t="s">
        <v>165</v>
      </c>
      <c r="F1359" s="34"/>
      <c r="G1359" s="35"/>
      <c r="H1359" s="34"/>
      <c r="I1359" s="36"/>
      <c r="J1359" s="37"/>
    </row>
    <row r="1360">
      <c r="A1360" s="30"/>
      <c r="B1360" s="31" t="s">
        <v>165</v>
      </c>
      <c r="C1360" s="31" t="s">
        <v>165</v>
      </c>
      <c r="D1360" s="32" t="s">
        <v>165</v>
      </c>
      <c r="E1360" s="33" t="s">
        <v>165</v>
      </c>
      <c r="F1360" s="34"/>
      <c r="G1360" s="35"/>
      <c r="H1360" s="34"/>
      <c r="I1360" s="36"/>
      <c r="J1360" s="37"/>
    </row>
    <row r="1361">
      <c r="A1361" s="30"/>
      <c r="B1361" s="31" t="s">
        <v>165</v>
      </c>
      <c r="C1361" s="31" t="s">
        <v>165</v>
      </c>
      <c r="D1361" s="32" t="s">
        <v>165</v>
      </c>
      <c r="E1361" s="33" t="s">
        <v>165</v>
      </c>
      <c r="F1361" s="34"/>
      <c r="G1361" s="35"/>
      <c r="H1361" s="34"/>
      <c r="I1361" s="36"/>
      <c r="J1361" s="37"/>
    </row>
    <row r="1362">
      <c r="A1362" s="30"/>
      <c r="B1362" s="31" t="s">
        <v>165</v>
      </c>
      <c r="C1362" s="31" t="s">
        <v>165</v>
      </c>
      <c r="D1362" s="32" t="s">
        <v>165</v>
      </c>
      <c r="E1362" s="33" t="s">
        <v>165</v>
      </c>
      <c r="F1362" s="34"/>
      <c r="G1362" s="35"/>
      <c r="H1362" s="34"/>
      <c r="I1362" s="36"/>
      <c r="J1362" s="37"/>
    </row>
    <row r="1363">
      <c r="A1363" s="30"/>
      <c r="B1363" s="31" t="s">
        <v>165</v>
      </c>
      <c r="C1363" s="31" t="s">
        <v>165</v>
      </c>
      <c r="D1363" s="32" t="s">
        <v>165</v>
      </c>
      <c r="E1363" s="33" t="s">
        <v>165</v>
      </c>
      <c r="F1363" s="34"/>
      <c r="G1363" s="35"/>
      <c r="H1363" s="34"/>
      <c r="I1363" s="36"/>
      <c r="J1363" s="37"/>
    </row>
    <row r="1364">
      <c r="A1364" s="30"/>
      <c r="B1364" s="31" t="s">
        <v>165</v>
      </c>
      <c r="C1364" s="31" t="s">
        <v>165</v>
      </c>
      <c r="D1364" s="32" t="s">
        <v>165</v>
      </c>
      <c r="E1364" s="33" t="s">
        <v>165</v>
      </c>
      <c r="F1364" s="34"/>
      <c r="G1364" s="35"/>
      <c r="H1364" s="34"/>
      <c r="I1364" s="36"/>
      <c r="J1364" s="37"/>
    </row>
    <row r="1365">
      <c r="A1365" s="30"/>
      <c r="B1365" s="31" t="s">
        <v>165</v>
      </c>
      <c r="C1365" s="31" t="s">
        <v>165</v>
      </c>
      <c r="D1365" s="32" t="s">
        <v>165</v>
      </c>
      <c r="E1365" s="33" t="s">
        <v>165</v>
      </c>
      <c r="F1365" s="34"/>
      <c r="G1365" s="35"/>
      <c r="H1365" s="34"/>
      <c r="I1365" s="36"/>
      <c r="J1365" s="37"/>
    </row>
    <row r="1366">
      <c r="A1366" s="30"/>
      <c r="B1366" s="31" t="s">
        <v>165</v>
      </c>
      <c r="C1366" s="31" t="s">
        <v>165</v>
      </c>
      <c r="D1366" s="32" t="s">
        <v>165</v>
      </c>
      <c r="E1366" s="33" t="s">
        <v>165</v>
      </c>
      <c r="F1366" s="34"/>
      <c r="G1366" s="35"/>
      <c r="H1366" s="34"/>
      <c r="I1366" s="36"/>
      <c r="J1366" s="37"/>
    </row>
    <row r="1367">
      <c r="A1367" s="30"/>
      <c r="B1367" s="31" t="s">
        <v>165</v>
      </c>
      <c r="C1367" s="31" t="s">
        <v>165</v>
      </c>
      <c r="D1367" s="32" t="s">
        <v>165</v>
      </c>
      <c r="E1367" s="33" t="s">
        <v>165</v>
      </c>
      <c r="F1367" s="34"/>
      <c r="G1367" s="35"/>
      <c r="H1367" s="34"/>
      <c r="I1367" s="36"/>
      <c r="J1367" s="37"/>
    </row>
    <row r="1368">
      <c r="A1368" s="30"/>
      <c r="B1368" s="31" t="s">
        <v>165</v>
      </c>
      <c r="C1368" s="31" t="s">
        <v>165</v>
      </c>
      <c r="D1368" s="32" t="s">
        <v>165</v>
      </c>
      <c r="E1368" s="33" t="s">
        <v>165</v>
      </c>
      <c r="F1368" s="34"/>
      <c r="G1368" s="35"/>
      <c r="H1368" s="34"/>
      <c r="I1368" s="36"/>
      <c r="J1368" s="37"/>
    </row>
    <row r="1369">
      <c r="A1369" s="30"/>
      <c r="B1369" s="31" t="s">
        <v>165</v>
      </c>
      <c r="C1369" s="31" t="s">
        <v>165</v>
      </c>
      <c r="D1369" s="32" t="s">
        <v>165</v>
      </c>
      <c r="E1369" s="33" t="s">
        <v>165</v>
      </c>
      <c r="F1369" s="34"/>
      <c r="G1369" s="35"/>
      <c r="H1369" s="34"/>
      <c r="I1369" s="36"/>
      <c r="J1369" s="37"/>
    </row>
    <row r="1370">
      <c r="A1370" s="30"/>
      <c r="B1370" s="31" t="s">
        <v>165</v>
      </c>
      <c r="C1370" s="31" t="s">
        <v>165</v>
      </c>
      <c r="D1370" s="32" t="s">
        <v>165</v>
      </c>
      <c r="E1370" s="33" t="s">
        <v>165</v>
      </c>
      <c r="F1370" s="34"/>
      <c r="G1370" s="35"/>
      <c r="H1370" s="34"/>
      <c r="I1370" s="36"/>
      <c r="J1370" s="37"/>
    </row>
    <row r="1371">
      <c r="A1371" s="30"/>
      <c r="B1371" s="31" t="s">
        <v>165</v>
      </c>
      <c r="C1371" s="31" t="s">
        <v>165</v>
      </c>
      <c r="D1371" s="32" t="s">
        <v>165</v>
      </c>
      <c r="E1371" s="33" t="s">
        <v>165</v>
      </c>
      <c r="F1371" s="34"/>
      <c r="G1371" s="35"/>
      <c r="H1371" s="34"/>
      <c r="I1371" s="36"/>
      <c r="J1371" s="37"/>
    </row>
    <row r="1372">
      <c r="A1372" s="30"/>
      <c r="B1372" s="31" t="s">
        <v>165</v>
      </c>
      <c r="C1372" s="31" t="s">
        <v>165</v>
      </c>
      <c r="D1372" s="32" t="s">
        <v>165</v>
      </c>
      <c r="E1372" s="33" t="s">
        <v>165</v>
      </c>
      <c r="F1372" s="34"/>
      <c r="G1372" s="35"/>
      <c r="H1372" s="34"/>
      <c r="I1372" s="36"/>
      <c r="J1372" s="37"/>
    </row>
    <row r="1373">
      <c r="A1373" s="30"/>
      <c r="B1373" s="31" t="s">
        <v>165</v>
      </c>
      <c r="C1373" s="31" t="s">
        <v>165</v>
      </c>
      <c r="D1373" s="32" t="s">
        <v>165</v>
      </c>
      <c r="E1373" s="33" t="s">
        <v>165</v>
      </c>
      <c r="F1373" s="34"/>
      <c r="G1373" s="35"/>
      <c r="H1373" s="34"/>
      <c r="I1373" s="36"/>
      <c r="J1373" s="37"/>
    </row>
    <row r="1374">
      <c r="A1374" s="30"/>
      <c r="B1374" s="31" t="s">
        <v>165</v>
      </c>
      <c r="C1374" s="31" t="s">
        <v>165</v>
      </c>
      <c r="D1374" s="32" t="s">
        <v>165</v>
      </c>
      <c r="E1374" s="33" t="s">
        <v>165</v>
      </c>
      <c r="F1374" s="34"/>
      <c r="G1374" s="35"/>
      <c r="H1374" s="34"/>
      <c r="I1374" s="36"/>
      <c r="J1374" s="37"/>
    </row>
    <row r="1375">
      <c r="A1375" s="30"/>
      <c r="B1375" s="31" t="s">
        <v>165</v>
      </c>
      <c r="C1375" s="31" t="s">
        <v>165</v>
      </c>
      <c r="D1375" s="32" t="s">
        <v>165</v>
      </c>
      <c r="E1375" s="33" t="s">
        <v>165</v>
      </c>
      <c r="F1375" s="34"/>
      <c r="G1375" s="35"/>
      <c r="H1375" s="34"/>
      <c r="I1375" s="36"/>
      <c r="J1375" s="37"/>
    </row>
    <row r="1376">
      <c r="A1376" s="30"/>
      <c r="B1376" s="31" t="s">
        <v>165</v>
      </c>
      <c r="C1376" s="31" t="s">
        <v>165</v>
      </c>
      <c r="D1376" s="32" t="s">
        <v>165</v>
      </c>
      <c r="E1376" s="33" t="s">
        <v>165</v>
      </c>
      <c r="F1376" s="34"/>
      <c r="G1376" s="35"/>
      <c r="H1376" s="34"/>
      <c r="I1376" s="36"/>
      <c r="J1376" s="37"/>
    </row>
    <row r="1377">
      <c r="A1377" s="30"/>
      <c r="B1377" s="31" t="s">
        <v>165</v>
      </c>
      <c r="C1377" s="31" t="s">
        <v>165</v>
      </c>
      <c r="D1377" s="32" t="s">
        <v>165</v>
      </c>
      <c r="E1377" s="33" t="s">
        <v>165</v>
      </c>
      <c r="F1377" s="34"/>
      <c r="G1377" s="35"/>
      <c r="H1377" s="34"/>
      <c r="I1377" s="36"/>
      <c r="J1377" s="37"/>
    </row>
    <row r="1378">
      <c r="A1378" s="30"/>
      <c r="B1378" s="31" t="s">
        <v>165</v>
      </c>
      <c r="C1378" s="31" t="s">
        <v>165</v>
      </c>
      <c r="D1378" s="32" t="s">
        <v>165</v>
      </c>
      <c r="E1378" s="33" t="s">
        <v>165</v>
      </c>
      <c r="F1378" s="34"/>
      <c r="G1378" s="35"/>
      <c r="H1378" s="34"/>
      <c r="I1378" s="36"/>
      <c r="J1378" s="37"/>
    </row>
    <row r="1379">
      <c r="A1379" s="30"/>
      <c r="B1379" s="31" t="s">
        <v>165</v>
      </c>
      <c r="C1379" s="31" t="s">
        <v>165</v>
      </c>
      <c r="D1379" s="32" t="s">
        <v>165</v>
      </c>
      <c r="E1379" s="33" t="s">
        <v>165</v>
      </c>
      <c r="F1379" s="34"/>
      <c r="G1379" s="35"/>
      <c r="H1379" s="34"/>
      <c r="I1379" s="36"/>
      <c r="J1379" s="37"/>
    </row>
    <row r="1380">
      <c r="A1380" s="30"/>
      <c r="B1380" s="31" t="s">
        <v>165</v>
      </c>
      <c r="C1380" s="31" t="s">
        <v>165</v>
      </c>
      <c r="D1380" s="32" t="s">
        <v>165</v>
      </c>
      <c r="E1380" s="33" t="s">
        <v>165</v>
      </c>
      <c r="F1380" s="34"/>
      <c r="G1380" s="35"/>
      <c r="H1380" s="34"/>
      <c r="I1380" s="36"/>
      <c r="J1380" s="37"/>
    </row>
    <row r="1381">
      <c r="A1381" s="30"/>
      <c r="B1381" s="31" t="s">
        <v>165</v>
      </c>
      <c r="C1381" s="31" t="s">
        <v>165</v>
      </c>
      <c r="D1381" s="32" t="s">
        <v>165</v>
      </c>
      <c r="E1381" s="33" t="s">
        <v>165</v>
      </c>
      <c r="F1381" s="34"/>
      <c r="G1381" s="35"/>
      <c r="H1381" s="34"/>
      <c r="I1381" s="36"/>
      <c r="J1381" s="37"/>
    </row>
    <row r="1382">
      <c r="A1382" s="30"/>
      <c r="B1382" s="31" t="s">
        <v>165</v>
      </c>
      <c r="C1382" s="31" t="s">
        <v>165</v>
      </c>
      <c r="D1382" s="32" t="s">
        <v>165</v>
      </c>
      <c r="E1382" s="33" t="s">
        <v>165</v>
      </c>
      <c r="F1382" s="34"/>
      <c r="G1382" s="35"/>
      <c r="H1382" s="34"/>
      <c r="I1382" s="36"/>
      <c r="J1382" s="37"/>
    </row>
    <row r="1383">
      <c r="A1383" s="30"/>
      <c r="B1383" s="31" t="s">
        <v>165</v>
      </c>
      <c r="C1383" s="31" t="s">
        <v>165</v>
      </c>
      <c r="D1383" s="32" t="s">
        <v>165</v>
      </c>
      <c r="E1383" s="33" t="s">
        <v>165</v>
      </c>
      <c r="F1383" s="34"/>
      <c r="G1383" s="35"/>
      <c r="H1383" s="34"/>
      <c r="I1383" s="36"/>
      <c r="J1383" s="37"/>
    </row>
    <row r="1384">
      <c r="A1384" s="30"/>
      <c r="B1384" s="31" t="s">
        <v>165</v>
      </c>
      <c r="C1384" s="31" t="s">
        <v>165</v>
      </c>
      <c r="D1384" s="32" t="s">
        <v>165</v>
      </c>
      <c r="E1384" s="33" t="s">
        <v>165</v>
      </c>
      <c r="F1384" s="34"/>
      <c r="G1384" s="35"/>
      <c r="H1384" s="34"/>
      <c r="I1384" s="36"/>
      <c r="J1384" s="37"/>
    </row>
    <row r="1385">
      <c r="A1385" s="30"/>
      <c r="B1385" s="31" t="s">
        <v>165</v>
      </c>
      <c r="C1385" s="31" t="s">
        <v>165</v>
      </c>
      <c r="D1385" s="32" t="s">
        <v>165</v>
      </c>
      <c r="E1385" s="33" t="s">
        <v>165</v>
      </c>
      <c r="F1385" s="34"/>
      <c r="G1385" s="35"/>
      <c r="H1385" s="34"/>
      <c r="I1385" s="36"/>
      <c r="J1385" s="37"/>
    </row>
    <row r="1386">
      <c r="A1386" s="30"/>
      <c r="B1386" s="31" t="s">
        <v>165</v>
      </c>
      <c r="C1386" s="31" t="s">
        <v>165</v>
      </c>
      <c r="D1386" s="32" t="s">
        <v>165</v>
      </c>
      <c r="E1386" s="33" t="s">
        <v>165</v>
      </c>
      <c r="F1386" s="34"/>
      <c r="G1386" s="35"/>
      <c r="H1386" s="34"/>
      <c r="I1386" s="36"/>
      <c r="J1386" s="37"/>
    </row>
    <row r="1387">
      <c r="A1387" s="30"/>
      <c r="B1387" s="31" t="s">
        <v>165</v>
      </c>
      <c r="C1387" s="31" t="s">
        <v>165</v>
      </c>
      <c r="D1387" s="32" t="s">
        <v>165</v>
      </c>
      <c r="E1387" s="33" t="s">
        <v>165</v>
      </c>
      <c r="F1387" s="34"/>
      <c r="G1387" s="35"/>
      <c r="H1387" s="34"/>
      <c r="I1387" s="36"/>
      <c r="J1387" s="37"/>
    </row>
    <row r="1388">
      <c r="A1388" s="30"/>
      <c r="B1388" s="31" t="s">
        <v>165</v>
      </c>
      <c r="C1388" s="31" t="s">
        <v>165</v>
      </c>
      <c r="D1388" s="32" t="s">
        <v>165</v>
      </c>
      <c r="E1388" s="33" t="s">
        <v>165</v>
      </c>
      <c r="F1388" s="34"/>
      <c r="G1388" s="35"/>
      <c r="H1388" s="34"/>
      <c r="I1388" s="36"/>
      <c r="J1388" s="37"/>
    </row>
    <row r="1389">
      <c r="A1389" s="30"/>
      <c r="B1389" s="31" t="s">
        <v>165</v>
      </c>
      <c r="C1389" s="31" t="s">
        <v>165</v>
      </c>
      <c r="D1389" s="32" t="s">
        <v>165</v>
      </c>
      <c r="E1389" s="33" t="s">
        <v>165</v>
      </c>
      <c r="F1389" s="34"/>
      <c r="G1389" s="35"/>
      <c r="H1389" s="34"/>
      <c r="I1389" s="36"/>
      <c r="J1389" s="37"/>
    </row>
    <row r="1390">
      <c r="A1390" s="30"/>
      <c r="B1390" s="31" t="s">
        <v>165</v>
      </c>
      <c r="C1390" s="31" t="s">
        <v>165</v>
      </c>
      <c r="D1390" s="32" t="s">
        <v>165</v>
      </c>
      <c r="E1390" s="33" t="s">
        <v>165</v>
      </c>
      <c r="F1390" s="34"/>
      <c r="G1390" s="35"/>
      <c r="H1390" s="34"/>
      <c r="I1390" s="36"/>
      <c r="J1390" s="37"/>
    </row>
    <row r="1391">
      <c r="A1391" s="30"/>
      <c r="B1391" s="31" t="s">
        <v>165</v>
      </c>
      <c r="C1391" s="31" t="s">
        <v>165</v>
      </c>
      <c r="D1391" s="32" t="s">
        <v>165</v>
      </c>
      <c r="E1391" s="33" t="s">
        <v>165</v>
      </c>
      <c r="F1391" s="34"/>
      <c r="G1391" s="35"/>
      <c r="H1391" s="34"/>
      <c r="I1391" s="36"/>
      <c r="J1391" s="37"/>
    </row>
    <row r="1392">
      <c r="A1392" s="30"/>
      <c r="B1392" s="31" t="s">
        <v>165</v>
      </c>
      <c r="C1392" s="31" t="s">
        <v>165</v>
      </c>
      <c r="D1392" s="32" t="s">
        <v>165</v>
      </c>
      <c r="E1392" s="33" t="s">
        <v>165</v>
      </c>
      <c r="F1392" s="34"/>
      <c r="G1392" s="35"/>
      <c r="H1392" s="34"/>
      <c r="I1392" s="36"/>
      <c r="J1392" s="37"/>
    </row>
    <row r="1393">
      <c r="A1393" s="30"/>
      <c r="B1393" s="31" t="s">
        <v>165</v>
      </c>
      <c r="C1393" s="31" t="s">
        <v>165</v>
      </c>
      <c r="D1393" s="32" t="s">
        <v>165</v>
      </c>
      <c r="E1393" s="33" t="s">
        <v>165</v>
      </c>
      <c r="F1393" s="34"/>
      <c r="G1393" s="35"/>
      <c r="H1393" s="34"/>
      <c r="I1393" s="36"/>
      <c r="J1393" s="37"/>
    </row>
    <row r="1394">
      <c r="A1394" s="30"/>
      <c r="B1394" s="31" t="s">
        <v>165</v>
      </c>
      <c r="C1394" s="31" t="s">
        <v>165</v>
      </c>
      <c r="D1394" s="32" t="s">
        <v>165</v>
      </c>
      <c r="E1394" s="33" t="s">
        <v>165</v>
      </c>
      <c r="F1394" s="34"/>
      <c r="G1394" s="35"/>
      <c r="H1394" s="34"/>
      <c r="I1394" s="36"/>
      <c r="J1394" s="37"/>
    </row>
    <row r="1395">
      <c r="A1395" s="30"/>
      <c r="B1395" s="31" t="s">
        <v>165</v>
      </c>
      <c r="C1395" s="31" t="s">
        <v>165</v>
      </c>
      <c r="D1395" s="32" t="s">
        <v>165</v>
      </c>
      <c r="E1395" s="33" t="s">
        <v>165</v>
      </c>
      <c r="F1395" s="34"/>
      <c r="G1395" s="35"/>
      <c r="H1395" s="34"/>
      <c r="I1395" s="36"/>
      <c r="J1395" s="37"/>
    </row>
    <row r="1396">
      <c r="A1396" s="30"/>
      <c r="B1396" s="31" t="s">
        <v>165</v>
      </c>
      <c r="C1396" s="31" t="s">
        <v>165</v>
      </c>
      <c r="D1396" s="32" t="s">
        <v>165</v>
      </c>
      <c r="E1396" s="33" t="s">
        <v>165</v>
      </c>
      <c r="F1396" s="34"/>
      <c r="G1396" s="35"/>
      <c r="H1396" s="34"/>
      <c r="I1396" s="36"/>
      <c r="J1396" s="37"/>
    </row>
    <row r="1397">
      <c r="A1397" s="30"/>
      <c r="B1397" s="31" t="s">
        <v>165</v>
      </c>
      <c r="C1397" s="31" t="s">
        <v>165</v>
      </c>
      <c r="D1397" s="32" t="s">
        <v>165</v>
      </c>
      <c r="E1397" s="33" t="s">
        <v>165</v>
      </c>
      <c r="F1397" s="34"/>
      <c r="G1397" s="35"/>
      <c r="H1397" s="34"/>
      <c r="I1397" s="36"/>
      <c r="J1397" s="37"/>
    </row>
    <row r="1398">
      <c r="A1398" s="30"/>
      <c r="B1398" s="31" t="s">
        <v>165</v>
      </c>
      <c r="C1398" s="31" t="s">
        <v>165</v>
      </c>
      <c r="D1398" s="32" t="s">
        <v>165</v>
      </c>
      <c r="E1398" s="33" t="s">
        <v>165</v>
      </c>
      <c r="F1398" s="34"/>
      <c r="G1398" s="35"/>
      <c r="H1398" s="34"/>
      <c r="I1398" s="36"/>
      <c r="J1398" s="37"/>
    </row>
    <row r="1399">
      <c r="A1399" s="30"/>
      <c r="B1399" s="31" t="s">
        <v>165</v>
      </c>
      <c r="C1399" s="31" t="s">
        <v>165</v>
      </c>
      <c r="D1399" s="32" t="s">
        <v>165</v>
      </c>
      <c r="E1399" s="33" t="s">
        <v>165</v>
      </c>
      <c r="F1399" s="34"/>
      <c r="G1399" s="35"/>
      <c r="H1399" s="34"/>
      <c r="I1399" s="36"/>
      <c r="J1399" s="37"/>
    </row>
    <row r="1400">
      <c r="A1400" s="30"/>
      <c r="B1400" s="31" t="s">
        <v>165</v>
      </c>
      <c r="C1400" s="31" t="s">
        <v>165</v>
      </c>
      <c r="D1400" s="32" t="s">
        <v>165</v>
      </c>
      <c r="E1400" s="33" t="s">
        <v>165</v>
      </c>
      <c r="F1400" s="34"/>
      <c r="G1400" s="35"/>
      <c r="H1400" s="34"/>
      <c r="I1400" s="36"/>
      <c r="J1400" s="37"/>
    </row>
    <row r="1401">
      <c r="A1401" s="30"/>
      <c r="B1401" s="31" t="s">
        <v>165</v>
      </c>
      <c r="C1401" s="31" t="s">
        <v>165</v>
      </c>
      <c r="D1401" s="32" t="s">
        <v>165</v>
      </c>
      <c r="E1401" s="33" t="s">
        <v>165</v>
      </c>
      <c r="F1401" s="34"/>
      <c r="G1401" s="35"/>
      <c r="H1401" s="34"/>
      <c r="I1401" s="36"/>
      <c r="J1401" s="37"/>
    </row>
    <row r="1402">
      <c r="A1402" s="30"/>
      <c r="B1402" s="31" t="s">
        <v>165</v>
      </c>
      <c r="C1402" s="31" t="s">
        <v>165</v>
      </c>
      <c r="D1402" s="32" t="s">
        <v>165</v>
      </c>
      <c r="E1402" s="33" t="s">
        <v>165</v>
      </c>
      <c r="F1402" s="34"/>
      <c r="G1402" s="35"/>
      <c r="H1402" s="34"/>
      <c r="I1402" s="36"/>
      <c r="J1402" s="37"/>
    </row>
    <row r="1403">
      <c r="A1403" s="30"/>
      <c r="B1403" s="31" t="s">
        <v>165</v>
      </c>
      <c r="C1403" s="31" t="s">
        <v>165</v>
      </c>
      <c r="D1403" s="32" t="s">
        <v>165</v>
      </c>
      <c r="E1403" s="33" t="s">
        <v>165</v>
      </c>
      <c r="F1403" s="34"/>
      <c r="G1403" s="35"/>
      <c r="H1403" s="34"/>
      <c r="I1403" s="36"/>
      <c r="J1403" s="37"/>
    </row>
    <row r="1404">
      <c r="A1404" s="30"/>
      <c r="B1404" s="31" t="s">
        <v>165</v>
      </c>
      <c r="C1404" s="31" t="s">
        <v>165</v>
      </c>
      <c r="D1404" s="32" t="s">
        <v>165</v>
      </c>
      <c r="E1404" s="33" t="s">
        <v>165</v>
      </c>
      <c r="F1404" s="34"/>
      <c r="G1404" s="35"/>
      <c r="H1404" s="34"/>
      <c r="I1404" s="36"/>
      <c r="J1404" s="37"/>
    </row>
    <row r="1405">
      <c r="A1405" s="30"/>
      <c r="B1405" s="31" t="s">
        <v>165</v>
      </c>
      <c r="C1405" s="31" t="s">
        <v>165</v>
      </c>
      <c r="D1405" s="32" t="s">
        <v>165</v>
      </c>
      <c r="E1405" s="33" t="s">
        <v>165</v>
      </c>
      <c r="F1405" s="34"/>
      <c r="G1405" s="35"/>
      <c r="H1405" s="34"/>
      <c r="I1405" s="36"/>
      <c r="J1405" s="37"/>
    </row>
    <row r="1406">
      <c r="A1406" s="30"/>
      <c r="B1406" s="31" t="s">
        <v>165</v>
      </c>
      <c r="C1406" s="31" t="s">
        <v>165</v>
      </c>
      <c r="D1406" s="32" t="s">
        <v>165</v>
      </c>
      <c r="E1406" s="33" t="s">
        <v>165</v>
      </c>
      <c r="F1406" s="34"/>
      <c r="G1406" s="35"/>
      <c r="H1406" s="34"/>
      <c r="I1406" s="36"/>
      <c r="J1406" s="37"/>
    </row>
    <row r="1407">
      <c r="A1407" s="30"/>
      <c r="B1407" s="31" t="s">
        <v>165</v>
      </c>
      <c r="C1407" s="31" t="s">
        <v>165</v>
      </c>
      <c r="D1407" s="32" t="s">
        <v>165</v>
      </c>
      <c r="E1407" s="33" t="s">
        <v>165</v>
      </c>
      <c r="F1407" s="34"/>
      <c r="G1407" s="35"/>
      <c r="H1407" s="34"/>
      <c r="I1407" s="36"/>
      <c r="J1407" s="37"/>
    </row>
    <row r="1408">
      <c r="A1408" s="30"/>
      <c r="B1408" s="31" t="s">
        <v>165</v>
      </c>
      <c r="C1408" s="31" t="s">
        <v>165</v>
      </c>
      <c r="D1408" s="32" t="s">
        <v>165</v>
      </c>
      <c r="E1408" s="33" t="s">
        <v>165</v>
      </c>
      <c r="F1408" s="34"/>
      <c r="G1408" s="35"/>
      <c r="H1408" s="34"/>
      <c r="I1408" s="36"/>
      <c r="J1408" s="37"/>
    </row>
    <row r="1409">
      <c r="A1409" s="30"/>
      <c r="B1409" s="31" t="s">
        <v>165</v>
      </c>
      <c r="C1409" s="31" t="s">
        <v>165</v>
      </c>
      <c r="D1409" s="32" t="s">
        <v>165</v>
      </c>
      <c r="E1409" s="33" t="s">
        <v>165</v>
      </c>
      <c r="F1409" s="34"/>
      <c r="G1409" s="35"/>
      <c r="H1409" s="34"/>
      <c r="I1409" s="36"/>
      <c r="J1409" s="37"/>
    </row>
    <row r="1410">
      <c r="A1410" s="30"/>
      <c r="B1410" s="31" t="s">
        <v>165</v>
      </c>
      <c r="C1410" s="31" t="s">
        <v>165</v>
      </c>
      <c r="D1410" s="32" t="s">
        <v>165</v>
      </c>
      <c r="E1410" s="33" t="s">
        <v>165</v>
      </c>
      <c r="F1410" s="34"/>
      <c r="G1410" s="35"/>
      <c r="H1410" s="34"/>
      <c r="I1410" s="36"/>
      <c r="J1410" s="37"/>
    </row>
    <row r="1411">
      <c r="A1411" s="30"/>
      <c r="B1411" s="31" t="s">
        <v>165</v>
      </c>
      <c r="C1411" s="31" t="s">
        <v>165</v>
      </c>
      <c r="D1411" s="32" t="s">
        <v>165</v>
      </c>
      <c r="E1411" s="33" t="s">
        <v>165</v>
      </c>
      <c r="F1411" s="34"/>
      <c r="G1411" s="35"/>
      <c r="H1411" s="34"/>
      <c r="I1411" s="36"/>
      <c r="J1411" s="37"/>
    </row>
    <row r="1412">
      <c r="A1412" s="30"/>
      <c r="B1412" s="31" t="s">
        <v>165</v>
      </c>
      <c r="C1412" s="31" t="s">
        <v>165</v>
      </c>
      <c r="D1412" s="32" t="s">
        <v>165</v>
      </c>
      <c r="E1412" s="33" t="s">
        <v>165</v>
      </c>
      <c r="F1412" s="34"/>
      <c r="G1412" s="35"/>
      <c r="H1412" s="34"/>
      <c r="I1412" s="36"/>
      <c r="J1412" s="37"/>
    </row>
    <row r="1413">
      <c r="A1413" s="30"/>
      <c r="B1413" s="31" t="s">
        <v>165</v>
      </c>
      <c r="C1413" s="31" t="s">
        <v>165</v>
      </c>
      <c r="D1413" s="32" t="s">
        <v>165</v>
      </c>
      <c r="E1413" s="33" t="s">
        <v>165</v>
      </c>
      <c r="F1413" s="34"/>
      <c r="G1413" s="35"/>
      <c r="H1413" s="34"/>
      <c r="I1413" s="36"/>
      <c r="J1413" s="37"/>
    </row>
    <row r="1414">
      <c r="A1414" s="30"/>
      <c r="B1414" s="31" t="s">
        <v>165</v>
      </c>
      <c r="C1414" s="31" t="s">
        <v>165</v>
      </c>
      <c r="D1414" s="32" t="s">
        <v>165</v>
      </c>
      <c r="E1414" s="33" t="s">
        <v>165</v>
      </c>
      <c r="F1414" s="34"/>
      <c r="G1414" s="35"/>
      <c r="H1414" s="34"/>
      <c r="I1414" s="36"/>
      <c r="J1414" s="37"/>
    </row>
    <row r="1415">
      <c r="A1415" s="30"/>
      <c r="B1415" s="31" t="s">
        <v>165</v>
      </c>
      <c r="C1415" s="31" t="s">
        <v>165</v>
      </c>
      <c r="D1415" s="32" t="s">
        <v>165</v>
      </c>
      <c r="E1415" s="33" t="s">
        <v>165</v>
      </c>
      <c r="F1415" s="34"/>
      <c r="G1415" s="35"/>
      <c r="H1415" s="34"/>
      <c r="I1415" s="36"/>
      <c r="J1415" s="37"/>
    </row>
    <row r="1416">
      <c r="A1416" s="30"/>
      <c r="B1416" s="31" t="s">
        <v>165</v>
      </c>
      <c r="C1416" s="31" t="s">
        <v>165</v>
      </c>
      <c r="D1416" s="32" t="s">
        <v>165</v>
      </c>
      <c r="E1416" s="33" t="s">
        <v>165</v>
      </c>
      <c r="F1416" s="34"/>
      <c r="G1416" s="35"/>
      <c r="H1416" s="34"/>
      <c r="I1416" s="36"/>
      <c r="J1416" s="37"/>
    </row>
    <row r="1417">
      <c r="A1417" s="30"/>
      <c r="B1417" s="31" t="s">
        <v>165</v>
      </c>
      <c r="C1417" s="31" t="s">
        <v>165</v>
      </c>
      <c r="D1417" s="32" t="s">
        <v>165</v>
      </c>
      <c r="E1417" s="33" t="s">
        <v>165</v>
      </c>
      <c r="F1417" s="34"/>
      <c r="G1417" s="35"/>
      <c r="H1417" s="34"/>
      <c r="I1417" s="36"/>
      <c r="J1417" s="37"/>
    </row>
    <row r="1418">
      <c r="A1418" s="30"/>
      <c r="B1418" s="31" t="s">
        <v>165</v>
      </c>
      <c r="C1418" s="31" t="s">
        <v>165</v>
      </c>
      <c r="D1418" s="32" t="s">
        <v>165</v>
      </c>
      <c r="E1418" s="33" t="s">
        <v>165</v>
      </c>
      <c r="F1418" s="34"/>
      <c r="G1418" s="35"/>
      <c r="H1418" s="34"/>
      <c r="I1418" s="36"/>
      <c r="J1418" s="37"/>
    </row>
    <row r="1419">
      <c r="A1419" s="30"/>
      <c r="B1419" s="31" t="s">
        <v>165</v>
      </c>
      <c r="C1419" s="31" t="s">
        <v>165</v>
      </c>
      <c r="D1419" s="32" t="s">
        <v>165</v>
      </c>
      <c r="E1419" s="33" t="s">
        <v>165</v>
      </c>
      <c r="F1419" s="34"/>
      <c r="G1419" s="35"/>
      <c r="H1419" s="34"/>
      <c r="I1419" s="36"/>
      <c r="J1419" s="37"/>
    </row>
    <row r="1420">
      <c r="A1420" s="30"/>
      <c r="B1420" s="31" t="s">
        <v>165</v>
      </c>
      <c r="C1420" s="31" t="s">
        <v>165</v>
      </c>
      <c r="D1420" s="32" t="s">
        <v>165</v>
      </c>
      <c r="E1420" s="33" t="s">
        <v>165</v>
      </c>
      <c r="F1420" s="34"/>
      <c r="G1420" s="35"/>
      <c r="H1420" s="34"/>
      <c r="I1420" s="36"/>
      <c r="J1420" s="37"/>
    </row>
    <row r="1421">
      <c r="A1421" s="30"/>
      <c r="B1421" s="31" t="s">
        <v>165</v>
      </c>
      <c r="C1421" s="31" t="s">
        <v>165</v>
      </c>
      <c r="D1421" s="32" t="s">
        <v>165</v>
      </c>
      <c r="E1421" s="33" t="s">
        <v>165</v>
      </c>
      <c r="F1421" s="34"/>
      <c r="G1421" s="35"/>
      <c r="H1421" s="34"/>
      <c r="I1421" s="36"/>
      <c r="J1421" s="37"/>
    </row>
    <row r="1422">
      <c r="A1422" s="30"/>
      <c r="B1422" s="31" t="s">
        <v>165</v>
      </c>
      <c r="C1422" s="31" t="s">
        <v>165</v>
      </c>
      <c r="D1422" s="32" t="s">
        <v>165</v>
      </c>
      <c r="E1422" s="33" t="s">
        <v>165</v>
      </c>
      <c r="F1422" s="34"/>
      <c r="G1422" s="35"/>
      <c r="H1422" s="34"/>
      <c r="I1422" s="36"/>
      <c r="J1422" s="37"/>
    </row>
    <row r="1423">
      <c r="A1423" s="30"/>
      <c r="B1423" s="31" t="s">
        <v>165</v>
      </c>
      <c r="C1423" s="31" t="s">
        <v>165</v>
      </c>
      <c r="D1423" s="32" t="s">
        <v>165</v>
      </c>
      <c r="E1423" s="33" t="s">
        <v>165</v>
      </c>
      <c r="F1423" s="34"/>
      <c r="G1423" s="35"/>
      <c r="H1423" s="34"/>
      <c r="I1423" s="36"/>
      <c r="J1423" s="37"/>
    </row>
    <row r="1424">
      <c r="A1424" s="30"/>
      <c r="B1424" s="31" t="s">
        <v>165</v>
      </c>
      <c r="C1424" s="31" t="s">
        <v>165</v>
      </c>
      <c r="D1424" s="32" t="s">
        <v>165</v>
      </c>
      <c r="E1424" s="33" t="s">
        <v>165</v>
      </c>
      <c r="F1424" s="34"/>
      <c r="G1424" s="35"/>
      <c r="H1424" s="34"/>
      <c r="I1424" s="36"/>
      <c r="J1424" s="37"/>
    </row>
    <row r="1425">
      <c r="A1425" s="30"/>
      <c r="B1425" s="31" t="s">
        <v>165</v>
      </c>
      <c r="C1425" s="31" t="s">
        <v>165</v>
      </c>
      <c r="D1425" s="32" t="s">
        <v>165</v>
      </c>
      <c r="E1425" s="33" t="s">
        <v>165</v>
      </c>
      <c r="F1425" s="34"/>
      <c r="G1425" s="35"/>
      <c r="H1425" s="34"/>
      <c r="I1425" s="36"/>
      <c r="J1425" s="37"/>
    </row>
    <row r="1426">
      <c r="A1426" s="30"/>
      <c r="B1426" s="31" t="s">
        <v>165</v>
      </c>
      <c r="C1426" s="31" t="s">
        <v>165</v>
      </c>
      <c r="D1426" s="32" t="s">
        <v>165</v>
      </c>
      <c r="E1426" s="33" t="s">
        <v>165</v>
      </c>
      <c r="F1426" s="34"/>
      <c r="G1426" s="35"/>
      <c r="H1426" s="34"/>
      <c r="I1426" s="36"/>
      <c r="J1426" s="37"/>
    </row>
    <row r="1427">
      <c r="A1427" s="30"/>
      <c r="B1427" s="31" t="s">
        <v>165</v>
      </c>
      <c r="C1427" s="31" t="s">
        <v>165</v>
      </c>
      <c r="D1427" s="32" t="s">
        <v>165</v>
      </c>
      <c r="E1427" s="33" t="s">
        <v>165</v>
      </c>
      <c r="F1427" s="34"/>
      <c r="G1427" s="35"/>
      <c r="H1427" s="34"/>
      <c r="I1427" s="36"/>
      <c r="J1427" s="37"/>
    </row>
    <row r="1428">
      <c r="A1428" s="30"/>
      <c r="B1428" s="31" t="s">
        <v>165</v>
      </c>
      <c r="C1428" s="31" t="s">
        <v>165</v>
      </c>
      <c r="D1428" s="32" t="s">
        <v>165</v>
      </c>
      <c r="E1428" s="33" t="s">
        <v>165</v>
      </c>
      <c r="F1428" s="34"/>
      <c r="G1428" s="35"/>
      <c r="H1428" s="34"/>
      <c r="I1428" s="36"/>
      <c r="J1428" s="37"/>
    </row>
    <row r="1429">
      <c r="A1429" s="30"/>
      <c r="B1429" s="31" t="s">
        <v>165</v>
      </c>
      <c r="C1429" s="31" t="s">
        <v>165</v>
      </c>
      <c r="D1429" s="32" t="s">
        <v>165</v>
      </c>
      <c r="E1429" s="33" t="s">
        <v>165</v>
      </c>
      <c r="F1429" s="34"/>
      <c r="G1429" s="35"/>
      <c r="H1429" s="34"/>
      <c r="I1429" s="36"/>
      <c r="J1429" s="37"/>
    </row>
    <row r="1430">
      <c r="A1430" s="30"/>
      <c r="B1430" s="31" t="s">
        <v>165</v>
      </c>
      <c r="C1430" s="31" t="s">
        <v>165</v>
      </c>
      <c r="D1430" s="32" t="s">
        <v>165</v>
      </c>
      <c r="E1430" s="33" t="s">
        <v>165</v>
      </c>
      <c r="F1430" s="34"/>
      <c r="G1430" s="35"/>
      <c r="H1430" s="34"/>
      <c r="I1430" s="36"/>
      <c r="J1430" s="37"/>
    </row>
    <row r="1431">
      <c r="A1431" s="30"/>
      <c r="B1431" s="31" t="s">
        <v>165</v>
      </c>
      <c r="C1431" s="31" t="s">
        <v>165</v>
      </c>
      <c r="D1431" s="32" t="s">
        <v>165</v>
      </c>
      <c r="E1431" s="33" t="s">
        <v>165</v>
      </c>
      <c r="F1431" s="34"/>
      <c r="G1431" s="35"/>
      <c r="H1431" s="34"/>
      <c r="I1431" s="36"/>
      <c r="J1431" s="37"/>
    </row>
    <row r="1432">
      <c r="A1432" s="30"/>
      <c r="B1432" s="31" t="s">
        <v>165</v>
      </c>
      <c r="C1432" s="31" t="s">
        <v>165</v>
      </c>
      <c r="D1432" s="32" t="s">
        <v>165</v>
      </c>
      <c r="E1432" s="33" t="s">
        <v>165</v>
      </c>
      <c r="F1432" s="34"/>
      <c r="G1432" s="35"/>
      <c r="H1432" s="34"/>
      <c r="I1432" s="36"/>
      <c r="J1432" s="37"/>
    </row>
    <row r="1433">
      <c r="A1433" s="30"/>
      <c r="B1433" s="31" t="s">
        <v>165</v>
      </c>
      <c r="C1433" s="31" t="s">
        <v>165</v>
      </c>
      <c r="D1433" s="32" t="s">
        <v>165</v>
      </c>
      <c r="E1433" s="33" t="s">
        <v>165</v>
      </c>
      <c r="F1433" s="34"/>
      <c r="G1433" s="35"/>
      <c r="H1433" s="34"/>
      <c r="I1433" s="36"/>
      <c r="J1433" s="37"/>
    </row>
    <row r="1434">
      <c r="A1434" s="30"/>
      <c r="B1434" s="31" t="s">
        <v>165</v>
      </c>
      <c r="C1434" s="31" t="s">
        <v>165</v>
      </c>
      <c r="D1434" s="32" t="s">
        <v>165</v>
      </c>
      <c r="E1434" s="33" t="s">
        <v>165</v>
      </c>
      <c r="F1434" s="34"/>
      <c r="G1434" s="35"/>
      <c r="H1434" s="34"/>
      <c r="I1434" s="36"/>
      <c r="J1434" s="37"/>
    </row>
    <row r="1435">
      <c r="A1435" s="30"/>
      <c r="B1435" s="31" t="s">
        <v>165</v>
      </c>
      <c r="C1435" s="31" t="s">
        <v>165</v>
      </c>
      <c r="D1435" s="32" t="s">
        <v>165</v>
      </c>
      <c r="E1435" s="33" t="s">
        <v>165</v>
      </c>
      <c r="F1435" s="34"/>
      <c r="G1435" s="35"/>
      <c r="H1435" s="34"/>
      <c r="I1435" s="36"/>
      <c r="J1435" s="37"/>
    </row>
    <row r="1436">
      <c r="A1436" s="30"/>
      <c r="B1436" s="31" t="s">
        <v>165</v>
      </c>
      <c r="C1436" s="31" t="s">
        <v>165</v>
      </c>
      <c r="D1436" s="32" t="s">
        <v>165</v>
      </c>
      <c r="E1436" s="33" t="s">
        <v>165</v>
      </c>
      <c r="F1436" s="34"/>
      <c r="G1436" s="35"/>
      <c r="H1436" s="34"/>
      <c r="I1436" s="36"/>
      <c r="J1436" s="37"/>
    </row>
    <row r="1437">
      <c r="A1437" s="30"/>
      <c r="B1437" s="31" t="s">
        <v>165</v>
      </c>
      <c r="C1437" s="31" t="s">
        <v>165</v>
      </c>
      <c r="D1437" s="32" t="s">
        <v>165</v>
      </c>
      <c r="E1437" s="33" t="s">
        <v>165</v>
      </c>
      <c r="F1437" s="34"/>
      <c r="G1437" s="35"/>
      <c r="H1437" s="34"/>
      <c r="I1437" s="36"/>
      <c r="J1437" s="37"/>
    </row>
    <row r="1438">
      <c r="A1438" s="30"/>
      <c r="B1438" s="31" t="s">
        <v>165</v>
      </c>
      <c r="C1438" s="31" t="s">
        <v>165</v>
      </c>
      <c r="D1438" s="32" t="s">
        <v>165</v>
      </c>
      <c r="E1438" s="33" t="s">
        <v>165</v>
      </c>
      <c r="F1438" s="34"/>
      <c r="G1438" s="35"/>
      <c r="H1438" s="34"/>
      <c r="I1438" s="36"/>
      <c r="J1438" s="37"/>
    </row>
    <row r="1439">
      <c r="A1439" s="30"/>
      <c r="B1439" s="31" t="s">
        <v>165</v>
      </c>
      <c r="C1439" s="31" t="s">
        <v>165</v>
      </c>
      <c r="D1439" s="32" t="s">
        <v>165</v>
      </c>
      <c r="E1439" s="33" t="s">
        <v>165</v>
      </c>
      <c r="F1439" s="34"/>
      <c r="G1439" s="35"/>
      <c r="H1439" s="34"/>
      <c r="I1439" s="36"/>
      <c r="J1439" s="37"/>
    </row>
    <row r="1440">
      <c r="A1440" s="30"/>
      <c r="B1440" s="31" t="s">
        <v>165</v>
      </c>
      <c r="C1440" s="31" t="s">
        <v>165</v>
      </c>
      <c r="D1440" s="32" t="s">
        <v>165</v>
      </c>
      <c r="E1440" s="33" t="s">
        <v>165</v>
      </c>
      <c r="F1440" s="34"/>
      <c r="G1440" s="35"/>
      <c r="H1440" s="34"/>
      <c r="I1440" s="36"/>
      <c r="J1440" s="37"/>
    </row>
    <row r="1441">
      <c r="A1441" s="30"/>
      <c r="B1441" s="31" t="s">
        <v>165</v>
      </c>
      <c r="C1441" s="31" t="s">
        <v>165</v>
      </c>
      <c r="D1441" s="32" t="s">
        <v>165</v>
      </c>
      <c r="E1441" s="33" t="s">
        <v>165</v>
      </c>
      <c r="F1441" s="34"/>
      <c r="G1441" s="35"/>
      <c r="H1441" s="34"/>
      <c r="I1441" s="36"/>
      <c r="J1441" s="37"/>
    </row>
    <row r="1442">
      <c r="A1442" s="30"/>
      <c r="B1442" s="31" t="s">
        <v>165</v>
      </c>
      <c r="C1442" s="31" t="s">
        <v>165</v>
      </c>
      <c r="D1442" s="32" t="s">
        <v>165</v>
      </c>
      <c r="E1442" s="33" t="s">
        <v>165</v>
      </c>
      <c r="F1442" s="34"/>
      <c r="G1442" s="35"/>
      <c r="H1442" s="34"/>
      <c r="I1442" s="36"/>
      <c r="J1442" s="37"/>
    </row>
    <row r="1443">
      <c r="A1443" s="30"/>
      <c r="B1443" s="31" t="s">
        <v>165</v>
      </c>
      <c r="C1443" s="31" t="s">
        <v>165</v>
      </c>
      <c r="D1443" s="32" t="s">
        <v>165</v>
      </c>
      <c r="E1443" s="33" t="s">
        <v>165</v>
      </c>
      <c r="F1443" s="34"/>
      <c r="G1443" s="35"/>
      <c r="H1443" s="34"/>
      <c r="I1443" s="36"/>
      <c r="J1443" s="37"/>
    </row>
    <row r="1444">
      <c r="A1444" s="30"/>
      <c r="B1444" s="31" t="s">
        <v>165</v>
      </c>
      <c r="C1444" s="31" t="s">
        <v>165</v>
      </c>
      <c r="D1444" s="32" t="s">
        <v>165</v>
      </c>
      <c r="E1444" s="33" t="s">
        <v>165</v>
      </c>
      <c r="F1444" s="34"/>
      <c r="G1444" s="35"/>
      <c r="H1444" s="34"/>
      <c r="I1444" s="36"/>
      <c r="J1444" s="37"/>
    </row>
    <row r="1445">
      <c r="A1445" s="30"/>
      <c r="B1445" s="31" t="s">
        <v>165</v>
      </c>
      <c r="C1445" s="31" t="s">
        <v>165</v>
      </c>
      <c r="D1445" s="32" t="s">
        <v>165</v>
      </c>
      <c r="E1445" s="33" t="s">
        <v>165</v>
      </c>
      <c r="F1445" s="34"/>
      <c r="G1445" s="35"/>
      <c r="H1445" s="34"/>
      <c r="I1445" s="36"/>
      <c r="J1445" s="37"/>
    </row>
    <row r="1446">
      <c r="A1446" s="30"/>
      <c r="B1446" s="31" t="s">
        <v>165</v>
      </c>
      <c r="C1446" s="31" t="s">
        <v>165</v>
      </c>
      <c r="D1446" s="32" t="s">
        <v>165</v>
      </c>
      <c r="E1446" s="33" t="s">
        <v>165</v>
      </c>
      <c r="F1446" s="34"/>
      <c r="G1446" s="35"/>
      <c r="H1446" s="34"/>
      <c r="I1446" s="36"/>
      <c r="J1446" s="37"/>
    </row>
    <row r="1447">
      <c r="A1447" s="30"/>
      <c r="B1447" s="31" t="s">
        <v>165</v>
      </c>
      <c r="C1447" s="31" t="s">
        <v>165</v>
      </c>
      <c r="D1447" s="32" t="s">
        <v>165</v>
      </c>
      <c r="E1447" s="33" t="s">
        <v>165</v>
      </c>
      <c r="F1447" s="34"/>
      <c r="G1447" s="35"/>
      <c r="H1447" s="34"/>
      <c r="I1447" s="36"/>
      <c r="J1447" s="37"/>
    </row>
    <row r="1448">
      <c r="A1448" s="30"/>
      <c r="B1448" s="31" t="s">
        <v>165</v>
      </c>
      <c r="C1448" s="31" t="s">
        <v>165</v>
      </c>
      <c r="D1448" s="32" t="s">
        <v>165</v>
      </c>
      <c r="E1448" s="33" t="s">
        <v>165</v>
      </c>
      <c r="F1448" s="34"/>
      <c r="G1448" s="35"/>
      <c r="H1448" s="34"/>
      <c r="I1448" s="36"/>
      <c r="J1448" s="37"/>
    </row>
    <row r="1449">
      <c r="A1449" s="30"/>
      <c r="B1449" s="31" t="s">
        <v>165</v>
      </c>
      <c r="C1449" s="31" t="s">
        <v>165</v>
      </c>
      <c r="D1449" s="32" t="s">
        <v>165</v>
      </c>
      <c r="E1449" s="33" t="s">
        <v>165</v>
      </c>
      <c r="F1449" s="34"/>
      <c r="G1449" s="35"/>
      <c r="H1449" s="34"/>
      <c r="I1449" s="36"/>
      <c r="J1449" s="37"/>
    </row>
    <row r="1450">
      <c r="A1450" s="30"/>
      <c r="B1450" s="31" t="s">
        <v>165</v>
      </c>
      <c r="C1450" s="31" t="s">
        <v>165</v>
      </c>
      <c r="D1450" s="32" t="s">
        <v>165</v>
      </c>
      <c r="E1450" s="33" t="s">
        <v>165</v>
      </c>
      <c r="F1450" s="34"/>
      <c r="G1450" s="35"/>
      <c r="H1450" s="34"/>
      <c r="I1450" s="36"/>
      <c r="J1450" s="37"/>
    </row>
    <row r="1451">
      <c r="A1451" s="30"/>
      <c r="B1451" s="31" t="s">
        <v>165</v>
      </c>
      <c r="C1451" s="31" t="s">
        <v>165</v>
      </c>
      <c r="D1451" s="32" t="s">
        <v>165</v>
      </c>
      <c r="E1451" s="33" t="s">
        <v>165</v>
      </c>
      <c r="F1451" s="34"/>
      <c r="G1451" s="35"/>
      <c r="H1451" s="34"/>
      <c r="I1451" s="36"/>
      <c r="J1451" s="37"/>
    </row>
    <row r="1452">
      <c r="A1452" s="30"/>
      <c r="B1452" s="31" t="s">
        <v>165</v>
      </c>
      <c r="C1452" s="31" t="s">
        <v>165</v>
      </c>
      <c r="D1452" s="32" t="s">
        <v>165</v>
      </c>
      <c r="E1452" s="33" t="s">
        <v>165</v>
      </c>
      <c r="F1452" s="34"/>
      <c r="G1452" s="35"/>
      <c r="H1452" s="34"/>
      <c r="I1452" s="36"/>
      <c r="J1452" s="37"/>
    </row>
    <row r="1453">
      <c r="A1453" s="30"/>
      <c r="B1453" s="31" t="s">
        <v>165</v>
      </c>
      <c r="C1453" s="31" t="s">
        <v>165</v>
      </c>
      <c r="D1453" s="32" t="s">
        <v>165</v>
      </c>
      <c r="E1453" s="33" t="s">
        <v>165</v>
      </c>
      <c r="F1453" s="34"/>
      <c r="G1453" s="35"/>
      <c r="H1453" s="34"/>
      <c r="I1453" s="36"/>
      <c r="J1453" s="37"/>
    </row>
    <row r="1454">
      <c r="A1454" s="30"/>
      <c r="B1454" s="31" t="s">
        <v>165</v>
      </c>
      <c r="C1454" s="31" t="s">
        <v>165</v>
      </c>
      <c r="D1454" s="32" t="s">
        <v>165</v>
      </c>
      <c r="E1454" s="33" t="s">
        <v>165</v>
      </c>
      <c r="F1454" s="34"/>
      <c r="G1454" s="35"/>
      <c r="H1454" s="34"/>
      <c r="I1454" s="36"/>
      <c r="J1454" s="37"/>
    </row>
    <row r="1455">
      <c r="A1455" s="30"/>
      <c r="B1455" s="31" t="s">
        <v>165</v>
      </c>
      <c r="C1455" s="31" t="s">
        <v>165</v>
      </c>
      <c r="D1455" s="32" t="s">
        <v>165</v>
      </c>
      <c r="E1455" s="33" t="s">
        <v>165</v>
      </c>
      <c r="F1455" s="34"/>
      <c r="G1455" s="35"/>
      <c r="H1455" s="34"/>
      <c r="I1455" s="36"/>
      <c r="J1455" s="37"/>
    </row>
    <row r="1456">
      <c r="A1456" s="30"/>
      <c r="B1456" s="31" t="s">
        <v>165</v>
      </c>
      <c r="C1456" s="31" t="s">
        <v>165</v>
      </c>
      <c r="D1456" s="32" t="s">
        <v>165</v>
      </c>
      <c r="E1456" s="33" t="s">
        <v>165</v>
      </c>
      <c r="F1456" s="34"/>
      <c r="G1456" s="35"/>
      <c r="H1456" s="34"/>
      <c r="I1456" s="36"/>
      <c r="J1456" s="37"/>
    </row>
    <row r="1457">
      <c r="A1457" s="30"/>
      <c r="B1457" s="31" t="s">
        <v>165</v>
      </c>
      <c r="C1457" s="31" t="s">
        <v>165</v>
      </c>
      <c r="D1457" s="32" t="s">
        <v>165</v>
      </c>
      <c r="E1457" s="33" t="s">
        <v>165</v>
      </c>
      <c r="F1457" s="34"/>
      <c r="G1457" s="35"/>
      <c r="H1457" s="34"/>
      <c r="I1457" s="36"/>
      <c r="J1457" s="37"/>
    </row>
    <row r="1458">
      <c r="A1458" s="30"/>
      <c r="B1458" s="31" t="s">
        <v>165</v>
      </c>
      <c r="C1458" s="31" t="s">
        <v>165</v>
      </c>
      <c r="D1458" s="32" t="s">
        <v>165</v>
      </c>
      <c r="E1458" s="33" t="s">
        <v>165</v>
      </c>
      <c r="F1458" s="34"/>
      <c r="G1458" s="35"/>
      <c r="H1458" s="34"/>
      <c r="I1458" s="36"/>
      <c r="J1458" s="37"/>
    </row>
    <row r="1459">
      <c r="A1459" s="30"/>
      <c r="B1459" s="31" t="s">
        <v>165</v>
      </c>
      <c r="C1459" s="31" t="s">
        <v>165</v>
      </c>
      <c r="D1459" s="32" t="s">
        <v>165</v>
      </c>
      <c r="E1459" s="33" t="s">
        <v>165</v>
      </c>
      <c r="F1459" s="34"/>
      <c r="G1459" s="35"/>
      <c r="H1459" s="34"/>
      <c r="I1459" s="36"/>
      <c r="J1459" s="37"/>
    </row>
    <row r="1460">
      <c r="A1460" s="30"/>
      <c r="B1460" s="31" t="s">
        <v>165</v>
      </c>
      <c r="C1460" s="31" t="s">
        <v>165</v>
      </c>
      <c r="D1460" s="32" t="s">
        <v>165</v>
      </c>
      <c r="E1460" s="33" t="s">
        <v>165</v>
      </c>
      <c r="F1460" s="34"/>
      <c r="G1460" s="35"/>
      <c r="H1460" s="34"/>
      <c r="I1460" s="36"/>
      <c r="J1460" s="37"/>
    </row>
    <row r="1461">
      <c r="A1461" s="30"/>
      <c r="B1461" s="31" t="s">
        <v>165</v>
      </c>
      <c r="C1461" s="31" t="s">
        <v>165</v>
      </c>
      <c r="D1461" s="32" t="s">
        <v>165</v>
      </c>
      <c r="E1461" s="33" t="s">
        <v>165</v>
      </c>
      <c r="F1461" s="34"/>
      <c r="G1461" s="35"/>
      <c r="H1461" s="34"/>
      <c r="I1461" s="36"/>
      <c r="J1461" s="37"/>
    </row>
    <row r="1462">
      <c r="A1462" s="30"/>
      <c r="B1462" s="31" t="s">
        <v>165</v>
      </c>
      <c r="C1462" s="31" t="s">
        <v>165</v>
      </c>
      <c r="D1462" s="32" t="s">
        <v>165</v>
      </c>
      <c r="E1462" s="33" t="s">
        <v>165</v>
      </c>
      <c r="F1462" s="34"/>
      <c r="G1462" s="35"/>
      <c r="H1462" s="34"/>
      <c r="I1462" s="36"/>
      <c r="J1462" s="37"/>
    </row>
    <row r="1463">
      <c r="A1463" s="30"/>
      <c r="B1463" s="31" t="s">
        <v>165</v>
      </c>
      <c r="C1463" s="31" t="s">
        <v>165</v>
      </c>
      <c r="D1463" s="32" t="s">
        <v>165</v>
      </c>
      <c r="E1463" s="33" t="s">
        <v>165</v>
      </c>
      <c r="F1463" s="34"/>
      <c r="G1463" s="35"/>
      <c r="H1463" s="34"/>
      <c r="I1463" s="36"/>
      <c r="J1463" s="37"/>
    </row>
    <row r="1464">
      <c r="A1464" s="30"/>
      <c r="B1464" s="31" t="s">
        <v>165</v>
      </c>
      <c r="C1464" s="31" t="s">
        <v>165</v>
      </c>
      <c r="D1464" s="32" t="s">
        <v>165</v>
      </c>
      <c r="E1464" s="33" t="s">
        <v>165</v>
      </c>
      <c r="F1464" s="34"/>
      <c r="G1464" s="35"/>
      <c r="H1464" s="34"/>
      <c r="I1464" s="36"/>
      <c r="J1464" s="37"/>
    </row>
    <row r="1465">
      <c r="A1465" s="30"/>
      <c r="B1465" s="31" t="s">
        <v>165</v>
      </c>
      <c r="C1465" s="31" t="s">
        <v>165</v>
      </c>
      <c r="D1465" s="32" t="s">
        <v>165</v>
      </c>
      <c r="E1465" s="33" t="s">
        <v>165</v>
      </c>
      <c r="F1465" s="34"/>
      <c r="G1465" s="35"/>
      <c r="H1465" s="34"/>
      <c r="I1465" s="36"/>
      <c r="J1465" s="37"/>
    </row>
    <row r="1466">
      <c r="A1466" s="30"/>
      <c r="B1466" s="31" t="s">
        <v>165</v>
      </c>
      <c r="C1466" s="31" t="s">
        <v>165</v>
      </c>
      <c r="D1466" s="32" t="s">
        <v>165</v>
      </c>
      <c r="E1466" s="33" t="s">
        <v>165</v>
      </c>
      <c r="F1466" s="34"/>
      <c r="G1466" s="35"/>
      <c r="H1466" s="34"/>
      <c r="I1466" s="36"/>
      <c r="J1466" s="37"/>
    </row>
    <row r="1467">
      <c r="A1467" s="30"/>
      <c r="B1467" s="31" t="s">
        <v>165</v>
      </c>
      <c r="C1467" s="31" t="s">
        <v>165</v>
      </c>
      <c r="D1467" s="32" t="s">
        <v>165</v>
      </c>
      <c r="E1467" s="33" t="s">
        <v>165</v>
      </c>
      <c r="F1467" s="34"/>
      <c r="G1467" s="35"/>
      <c r="H1467" s="34"/>
      <c r="I1467" s="36"/>
      <c r="J1467" s="37"/>
    </row>
    <row r="1468">
      <c r="A1468" s="30"/>
      <c r="B1468" s="31" t="s">
        <v>165</v>
      </c>
      <c r="C1468" s="31" t="s">
        <v>165</v>
      </c>
      <c r="D1468" s="32" t="s">
        <v>165</v>
      </c>
      <c r="E1468" s="33" t="s">
        <v>165</v>
      </c>
      <c r="F1468" s="34"/>
      <c r="G1468" s="35"/>
      <c r="H1468" s="34"/>
      <c r="I1468" s="36"/>
      <c r="J1468" s="37"/>
    </row>
    <row r="1469">
      <c r="A1469" s="30"/>
      <c r="B1469" s="31" t="s">
        <v>165</v>
      </c>
      <c r="C1469" s="31" t="s">
        <v>165</v>
      </c>
      <c r="D1469" s="32" t="s">
        <v>165</v>
      </c>
      <c r="E1469" s="33" t="s">
        <v>165</v>
      </c>
      <c r="F1469" s="34"/>
      <c r="G1469" s="35"/>
      <c r="H1469" s="34"/>
      <c r="I1469" s="36"/>
      <c r="J1469" s="37"/>
    </row>
    <row r="1470">
      <c r="A1470" s="30"/>
      <c r="B1470" s="31" t="s">
        <v>165</v>
      </c>
      <c r="C1470" s="31" t="s">
        <v>165</v>
      </c>
      <c r="D1470" s="32" t="s">
        <v>165</v>
      </c>
      <c r="E1470" s="33" t="s">
        <v>165</v>
      </c>
      <c r="F1470" s="34"/>
      <c r="G1470" s="35"/>
      <c r="H1470" s="34"/>
      <c r="I1470" s="36"/>
      <c r="J1470" s="37"/>
    </row>
    <row r="1471">
      <c r="A1471" s="30"/>
      <c r="B1471" s="31" t="s">
        <v>165</v>
      </c>
      <c r="C1471" s="31" t="s">
        <v>165</v>
      </c>
      <c r="D1471" s="32" t="s">
        <v>165</v>
      </c>
      <c r="E1471" s="33" t="s">
        <v>165</v>
      </c>
      <c r="F1471" s="34"/>
      <c r="G1471" s="35"/>
      <c r="H1471" s="34"/>
      <c r="I1471" s="36"/>
      <c r="J1471" s="37"/>
    </row>
    <row r="1472">
      <c r="A1472" s="30"/>
      <c r="B1472" s="31" t="s">
        <v>165</v>
      </c>
      <c r="C1472" s="31" t="s">
        <v>165</v>
      </c>
      <c r="D1472" s="32" t="s">
        <v>165</v>
      </c>
      <c r="E1472" s="33" t="s">
        <v>165</v>
      </c>
      <c r="F1472" s="34"/>
      <c r="G1472" s="35"/>
      <c r="H1472" s="34"/>
      <c r="I1472" s="36"/>
      <c r="J1472" s="37"/>
    </row>
    <row r="1473">
      <c r="A1473" s="30"/>
      <c r="B1473" s="31" t="s">
        <v>165</v>
      </c>
      <c r="C1473" s="31" t="s">
        <v>165</v>
      </c>
      <c r="D1473" s="32" t="s">
        <v>165</v>
      </c>
      <c r="E1473" s="33" t="s">
        <v>165</v>
      </c>
      <c r="F1473" s="34"/>
      <c r="G1473" s="35"/>
      <c r="H1473" s="34"/>
      <c r="I1473" s="36"/>
      <c r="J1473" s="37"/>
    </row>
    <row r="1474">
      <c r="A1474" s="30"/>
      <c r="B1474" s="31" t="s">
        <v>165</v>
      </c>
      <c r="C1474" s="31" t="s">
        <v>165</v>
      </c>
      <c r="D1474" s="32" t="s">
        <v>165</v>
      </c>
      <c r="E1474" s="33" t="s">
        <v>165</v>
      </c>
      <c r="F1474" s="34"/>
      <c r="G1474" s="35"/>
      <c r="H1474" s="34"/>
      <c r="I1474" s="36"/>
      <c r="J1474" s="37"/>
    </row>
    <row r="1475">
      <c r="A1475" s="30"/>
      <c r="B1475" s="31" t="s">
        <v>165</v>
      </c>
      <c r="C1475" s="31" t="s">
        <v>165</v>
      </c>
      <c r="D1475" s="32" t="s">
        <v>165</v>
      </c>
      <c r="E1475" s="33" t="s">
        <v>165</v>
      </c>
      <c r="F1475" s="34"/>
      <c r="G1475" s="35"/>
      <c r="H1475" s="34"/>
      <c r="I1475" s="36"/>
      <c r="J1475" s="37"/>
    </row>
    <row r="1476">
      <c r="A1476" s="30"/>
      <c r="B1476" s="31" t="s">
        <v>165</v>
      </c>
      <c r="C1476" s="31" t="s">
        <v>165</v>
      </c>
      <c r="D1476" s="32" t="s">
        <v>165</v>
      </c>
      <c r="E1476" s="33" t="s">
        <v>165</v>
      </c>
      <c r="F1476" s="34"/>
      <c r="G1476" s="35"/>
      <c r="H1476" s="34"/>
      <c r="I1476" s="36"/>
      <c r="J1476" s="37"/>
    </row>
    <row r="1477">
      <c r="A1477" s="30"/>
      <c r="B1477" s="31" t="s">
        <v>165</v>
      </c>
      <c r="C1477" s="31" t="s">
        <v>165</v>
      </c>
      <c r="D1477" s="32" t="s">
        <v>165</v>
      </c>
      <c r="E1477" s="33" t="s">
        <v>165</v>
      </c>
      <c r="F1477" s="34"/>
      <c r="G1477" s="35"/>
      <c r="H1477" s="34"/>
      <c r="I1477" s="36"/>
      <c r="J1477" s="37"/>
    </row>
    <row r="1478">
      <c r="A1478" s="30"/>
      <c r="B1478" s="31" t="s">
        <v>165</v>
      </c>
      <c r="C1478" s="31" t="s">
        <v>165</v>
      </c>
      <c r="D1478" s="32" t="s">
        <v>165</v>
      </c>
      <c r="E1478" s="33" t="s">
        <v>165</v>
      </c>
      <c r="F1478" s="34"/>
      <c r="G1478" s="35"/>
      <c r="H1478" s="34"/>
      <c r="I1478" s="36"/>
      <c r="J1478" s="37"/>
    </row>
    <row r="1479">
      <c r="A1479" s="30"/>
      <c r="B1479" s="31" t="s">
        <v>165</v>
      </c>
      <c r="C1479" s="31" t="s">
        <v>165</v>
      </c>
      <c r="D1479" s="32" t="s">
        <v>165</v>
      </c>
      <c r="E1479" s="33" t="s">
        <v>165</v>
      </c>
      <c r="F1479" s="34"/>
      <c r="G1479" s="35"/>
      <c r="H1479" s="34"/>
      <c r="I1479" s="36"/>
      <c r="J1479" s="37"/>
    </row>
    <row r="1480">
      <c r="A1480" s="30"/>
      <c r="B1480" s="31" t="s">
        <v>165</v>
      </c>
      <c r="C1480" s="31" t="s">
        <v>165</v>
      </c>
      <c r="D1480" s="32" t="s">
        <v>165</v>
      </c>
      <c r="E1480" s="33" t="s">
        <v>165</v>
      </c>
      <c r="F1480" s="34"/>
      <c r="G1480" s="35"/>
      <c r="H1480" s="34"/>
      <c r="I1480" s="36"/>
      <c r="J1480" s="37"/>
    </row>
    <row r="1481">
      <c r="A1481" s="30"/>
      <c r="B1481" s="31" t="s">
        <v>165</v>
      </c>
      <c r="C1481" s="31" t="s">
        <v>165</v>
      </c>
      <c r="D1481" s="32" t="s">
        <v>165</v>
      </c>
      <c r="E1481" s="33" t="s">
        <v>165</v>
      </c>
      <c r="F1481" s="34"/>
      <c r="G1481" s="35"/>
      <c r="H1481" s="34"/>
      <c r="I1481" s="36"/>
      <c r="J1481" s="37"/>
    </row>
    <row r="1482">
      <c r="A1482" s="30"/>
      <c r="B1482" s="31" t="s">
        <v>165</v>
      </c>
      <c r="C1482" s="31" t="s">
        <v>165</v>
      </c>
      <c r="D1482" s="32" t="s">
        <v>165</v>
      </c>
      <c r="E1482" s="33" t="s">
        <v>165</v>
      </c>
      <c r="F1482" s="34"/>
      <c r="G1482" s="35"/>
      <c r="H1482" s="34"/>
      <c r="I1482" s="36"/>
      <c r="J1482" s="37"/>
    </row>
    <row r="1483">
      <c r="A1483" s="30"/>
      <c r="B1483" s="31" t="s">
        <v>165</v>
      </c>
      <c r="C1483" s="31" t="s">
        <v>165</v>
      </c>
      <c r="D1483" s="32" t="s">
        <v>165</v>
      </c>
      <c r="E1483" s="33" t="s">
        <v>165</v>
      </c>
      <c r="F1483" s="34"/>
      <c r="G1483" s="35"/>
      <c r="H1483" s="34"/>
      <c r="I1483" s="36"/>
      <c r="J1483" s="37"/>
    </row>
    <row r="1484">
      <c r="A1484" s="30"/>
      <c r="B1484" s="31" t="s">
        <v>165</v>
      </c>
      <c r="C1484" s="31" t="s">
        <v>165</v>
      </c>
      <c r="D1484" s="32" t="s">
        <v>165</v>
      </c>
      <c r="E1484" s="33" t="s">
        <v>165</v>
      </c>
      <c r="F1484" s="34"/>
      <c r="G1484" s="35"/>
      <c r="H1484" s="34"/>
      <c r="I1484" s="36"/>
      <c r="J1484" s="37"/>
    </row>
    <row r="1485">
      <c r="A1485" s="30"/>
      <c r="B1485" s="31" t="s">
        <v>165</v>
      </c>
      <c r="C1485" s="31" t="s">
        <v>165</v>
      </c>
      <c r="D1485" s="32" t="s">
        <v>165</v>
      </c>
      <c r="E1485" s="33" t="s">
        <v>165</v>
      </c>
      <c r="F1485" s="34"/>
      <c r="G1485" s="35"/>
      <c r="H1485" s="34"/>
      <c r="I1485" s="36"/>
      <c r="J1485" s="37"/>
    </row>
    <row r="1486">
      <c r="A1486" s="30"/>
      <c r="B1486" s="31" t="s">
        <v>165</v>
      </c>
      <c r="C1486" s="31" t="s">
        <v>165</v>
      </c>
      <c r="D1486" s="32" t="s">
        <v>165</v>
      </c>
      <c r="E1486" s="33" t="s">
        <v>165</v>
      </c>
      <c r="F1486" s="34"/>
      <c r="G1486" s="35"/>
      <c r="H1486" s="34"/>
      <c r="I1486" s="36"/>
      <c r="J1486" s="37"/>
    </row>
    <row r="1487">
      <c r="A1487" s="30"/>
      <c r="B1487" s="31" t="s">
        <v>165</v>
      </c>
      <c r="C1487" s="31" t="s">
        <v>165</v>
      </c>
      <c r="D1487" s="32" t="s">
        <v>165</v>
      </c>
      <c r="E1487" s="33" t="s">
        <v>165</v>
      </c>
      <c r="F1487" s="34"/>
      <c r="G1487" s="35"/>
      <c r="H1487" s="34"/>
      <c r="I1487" s="36"/>
      <c r="J1487" s="37"/>
    </row>
    <row r="1488">
      <c r="A1488" s="30"/>
      <c r="B1488" s="31" t="s">
        <v>165</v>
      </c>
      <c r="C1488" s="31" t="s">
        <v>165</v>
      </c>
      <c r="D1488" s="32" t="s">
        <v>165</v>
      </c>
      <c r="E1488" s="33" t="s">
        <v>165</v>
      </c>
      <c r="F1488" s="34"/>
      <c r="G1488" s="35"/>
      <c r="H1488" s="34"/>
      <c r="I1488" s="36"/>
      <c r="J1488" s="37"/>
    </row>
    <row r="1489">
      <c r="A1489" s="30"/>
      <c r="B1489" s="31" t="s">
        <v>165</v>
      </c>
      <c r="C1489" s="31" t="s">
        <v>165</v>
      </c>
      <c r="D1489" s="32" t="s">
        <v>165</v>
      </c>
      <c r="E1489" s="33" t="s">
        <v>165</v>
      </c>
      <c r="F1489" s="34"/>
      <c r="G1489" s="35"/>
      <c r="H1489" s="34"/>
      <c r="I1489" s="36"/>
      <c r="J1489" s="37"/>
    </row>
    <row r="1490">
      <c r="A1490" s="30"/>
      <c r="B1490" s="31" t="s">
        <v>165</v>
      </c>
      <c r="C1490" s="31" t="s">
        <v>165</v>
      </c>
      <c r="D1490" s="32" t="s">
        <v>165</v>
      </c>
      <c r="E1490" s="33" t="s">
        <v>165</v>
      </c>
      <c r="F1490" s="34"/>
      <c r="G1490" s="35"/>
      <c r="H1490" s="34"/>
      <c r="I1490" s="36"/>
      <c r="J1490" s="37"/>
    </row>
    <row r="1491">
      <c r="A1491" s="30"/>
      <c r="B1491" s="31" t="s">
        <v>165</v>
      </c>
      <c r="C1491" s="31" t="s">
        <v>165</v>
      </c>
      <c r="D1491" s="32" t="s">
        <v>165</v>
      </c>
      <c r="E1491" s="33" t="s">
        <v>165</v>
      </c>
      <c r="F1491" s="34"/>
      <c r="G1491" s="35"/>
      <c r="H1491" s="34"/>
      <c r="I1491" s="36"/>
      <c r="J1491" s="37"/>
    </row>
    <row r="1492">
      <c r="A1492" s="30"/>
      <c r="B1492" s="31" t="s">
        <v>165</v>
      </c>
      <c r="C1492" s="31" t="s">
        <v>165</v>
      </c>
      <c r="D1492" s="32" t="s">
        <v>165</v>
      </c>
      <c r="E1492" s="33" t="s">
        <v>165</v>
      </c>
      <c r="F1492" s="34"/>
      <c r="G1492" s="35"/>
      <c r="H1492" s="34"/>
      <c r="I1492" s="36"/>
      <c r="J1492" s="37"/>
    </row>
    <row r="1493">
      <c r="A1493" s="30"/>
      <c r="B1493" s="31" t="s">
        <v>165</v>
      </c>
      <c r="C1493" s="31" t="s">
        <v>165</v>
      </c>
      <c r="D1493" s="32" t="s">
        <v>165</v>
      </c>
      <c r="E1493" s="33" t="s">
        <v>165</v>
      </c>
      <c r="F1493" s="34"/>
      <c r="G1493" s="35"/>
      <c r="H1493" s="34"/>
      <c r="I1493" s="36"/>
      <c r="J1493" s="37"/>
    </row>
    <row r="1494">
      <c r="A1494" s="30"/>
      <c r="B1494" s="31" t="s">
        <v>165</v>
      </c>
      <c r="C1494" s="31" t="s">
        <v>165</v>
      </c>
      <c r="D1494" s="32" t="s">
        <v>165</v>
      </c>
      <c r="E1494" s="33" t="s">
        <v>165</v>
      </c>
      <c r="F1494" s="34"/>
      <c r="G1494" s="35"/>
      <c r="H1494" s="34"/>
      <c r="I1494" s="36"/>
      <c r="J1494" s="37"/>
    </row>
    <row r="1495">
      <c r="A1495" s="30"/>
      <c r="B1495" s="31" t="s">
        <v>165</v>
      </c>
      <c r="C1495" s="31" t="s">
        <v>165</v>
      </c>
      <c r="D1495" s="32" t="s">
        <v>165</v>
      </c>
      <c r="E1495" s="33" t="s">
        <v>165</v>
      </c>
      <c r="F1495" s="34"/>
      <c r="G1495" s="35"/>
      <c r="H1495" s="34"/>
      <c r="I1495" s="36"/>
      <c r="J1495" s="37"/>
    </row>
    <row r="1496">
      <c r="A1496" s="30"/>
      <c r="B1496" s="31" t="s">
        <v>165</v>
      </c>
      <c r="C1496" s="31" t="s">
        <v>165</v>
      </c>
      <c r="D1496" s="32" t="s">
        <v>165</v>
      </c>
      <c r="E1496" s="33" t="s">
        <v>165</v>
      </c>
      <c r="F1496" s="34"/>
      <c r="G1496" s="35"/>
      <c r="H1496" s="34"/>
      <c r="I1496" s="36"/>
      <c r="J1496" s="37"/>
    </row>
    <row r="1497">
      <c r="A1497" s="30"/>
      <c r="B1497" s="31" t="s">
        <v>165</v>
      </c>
      <c r="C1497" s="31" t="s">
        <v>165</v>
      </c>
      <c r="D1497" s="32" t="s">
        <v>165</v>
      </c>
      <c r="E1497" s="33" t="s">
        <v>165</v>
      </c>
      <c r="F1497" s="34"/>
      <c r="G1497" s="35"/>
      <c r="H1497" s="34"/>
      <c r="I1497" s="36"/>
      <c r="J1497" s="37"/>
    </row>
    <row r="1498">
      <c r="A1498" s="30"/>
      <c r="B1498" s="31" t="s">
        <v>165</v>
      </c>
      <c r="C1498" s="31" t="s">
        <v>165</v>
      </c>
      <c r="D1498" s="32" t="s">
        <v>165</v>
      </c>
      <c r="E1498" s="33" t="s">
        <v>165</v>
      </c>
      <c r="F1498" s="34"/>
      <c r="G1498" s="35"/>
      <c r="H1498" s="34"/>
      <c r="I1498" s="36"/>
      <c r="J1498" s="37"/>
    </row>
    <row r="1499">
      <c r="A1499" s="30"/>
      <c r="B1499" s="31" t="s">
        <v>165</v>
      </c>
      <c r="C1499" s="31" t="s">
        <v>165</v>
      </c>
      <c r="D1499" s="32" t="s">
        <v>165</v>
      </c>
      <c r="E1499" s="33" t="s">
        <v>165</v>
      </c>
      <c r="F1499" s="34"/>
      <c r="G1499" s="35"/>
      <c r="H1499" s="34"/>
      <c r="I1499" s="36"/>
      <c r="J1499" s="37"/>
    </row>
    <row r="1500">
      <c r="A1500" s="30"/>
      <c r="B1500" s="31" t="s">
        <v>165</v>
      </c>
      <c r="C1500" s="31" t="s">
        <v>165</v>
      </c>
      <c r="D1500" s="32" t="s">
        <v>165</v>
      </c>
      <c r="E1500" s="33" t="s">
        <v>165</v>
      </c>
      <c r="F1500" s="34"/>
      <c r="G1500" s="35"/>
      <c r="H1500" s="34"/>
      <c r="I1500" s="36"/>
      <c r="J1500" s="37"/>
    </row>
    <row r="1501">
      <c r="A1501" s="30"/>
      <c r="B1501" s="31" t="s">
        <v>165</v>
      </c>
      <c r="C1501" s="31" t="s">
        <v>165</v>
      </c>
      <c r="D1501" s="32" t="s">
        <v>165</v>
      </c>
      <c r="E1501" s="33" t="s">
        <v>165</v>
      </c>
      <c r="F1501" s="34"/>
      <c r="G1501" s="35"/>
      <c r="H1501" s="34"/>
      <c r="I1501" s="36"/>
      <c r="J1501" s="37"/>
    </row>
    <row r="1502">
      <c r="A1502" s="30"/>
      <c r="B1502" s="31" t="s">
        <v>165</v>
      </c>
      <c r="C1502" s="31" t="s">
        <v>165</v>
      </c>
      <c r="D1502" s="32" t="s">
        <v>165</v>
      </c>
      <c r="E1502" s="33" t="s">
        <v>165</v>
      </c>
      <c r="F1502" s="34"/>
      <c r="G1502" s="35"/>
      <c r="H1502" s="34"/>
      <c r="I1502" s="36"/>
      <c r="J1502" s="37"/>
    </row>
    <row r="1503">
      <c r="A1503" s="30"/>
      <c r="B1503" s="31" t="s">
        <v>165</v>
      </c>
      <c r="C1503" s="31" t="s">
        <v>165</v>
      </c>
      <c r="D1503" s="32" t="s">
        <v>165</v>
      </c>
      <c r="E1503" s="33" t="s">
        <v>165</v>
      </c>
      <c r="F1503" s="34"/>
      <c r="G1503" s="35"/>
      <c r="H1503" s="34"/>
      <c r="I1503" s="36"/>
      <c r="J1503" s="37"/>
    </row>
    <row r="1504">
      <c r="A1504" s="30"/>
      <c r="B1504" s="31" t="s">
        <v>165</v>
      </c>
      <c r="C1504" s="31" t="s">
        <v>165</v>
      </c>
      <c r="D1504" s="32" t="s">
        <v>165</v>
      </c>
      <c r="E1504" s="33" t="s">
        <v>165</v>
      </c>
      <c r="F1504" s="34"/>
      <c r="G1504" s="35"/>
      <c r="H1504" s="34"/>
      <c r="I1504" s="36"/>
      <c r="J1504" s="37"/>
    </row>
    <row r="1505">
      <c r="A1505" s="30"/>
      <c r="B1505" s="31" t="s">
        <v>165</v>
      </c>
      <c r="C1505" s="31" t="s">
        <v>165</v>
      </c>
      <c r="D1505" s="32" t="s">
        <v>165</v>
      </c>
      <c r="E1505" s="33" t="s">
        <v>165</v>
      </c>
      <c r="F1505" s="34"/>
      <c r="G1505" s="35"/>
      <c r="H1505" s="34"/>
      <c r="I1505" s="36"/>
      <c r="J1505" s="37"/>
    </row>
    <row r="1506">
      <c r="A1506" s="30"/>
      <c r="B1506" s="31" t="s">
        <v>165</v>
      </c>
      <c r="C1506" s="31" t="s">
        <v>165</v>
      </c>
      <c r="D1506" s="32" t="s">
        <v>165</v>
      </c>
      <c r="E1506" s="33" t="s">
        <v>165</v>
      </c>
      <c r="F1506" s="34"/>
      <c r="G1506" s="35"/>
      <c r="H1506" s="34"/>
      <c r="I1506" s="36"/>
      <c r="J1506" s="37"/>
    </row>
    <row r="1507">
      <c r="A1507" s="30"/>
      <c r="B1507" s="31" t="s">
        <v>165</v>
      </c>
      <c r="C1507" s="31" t="s">
        <v>165</v>
      </c>
      <c r="D1507" s="32" t="s">
        <v>165</v>
      </c>
      <c r="E1507" s="33" t="s">
        <v>165</v>
      </c>
      <c r="F1507" s="34"/>
      <c r="G1507" s="35"/>
      <c r="H1507" s="34"/>
      <c r="I1507" s="36"/>
      <c r="J1507" s="37"/>
    </row>
    <row r="1508">
      <c r="A1508" s="30"/>
      <c r="B1508" s="31" t="s">
        <v>165</v>
      </c>
      <c r="C1508" s="31" t="s">
        <v>165</v>
      </c>
      <c r="D1508" s="32" t="s">
        <v>165</v>
      </c>
      <c r="E1508" s="33" t="s">
        <v>165</v>
      </c>
      <c r="F1508" s="34"/>
      <c r="G1508" s="35"/>
      <c r="H1508" s="34"/>
      <c r="I1508" s="36"/>
      <c r="J1508" s="37"/>
    </row>
    <row r="1509">
      <c r="A1509" s="30"/>
      <c r="B1509" s="31" t="s">
        <v>165</v>
      </c>
      <c r="C1509" s="31" t="s">
        <v>165</v>
      </c>
      <c r="D1509" s="32" t="s">
        <v>165</v>
      </c>
      <c r="E1509" s="33" t="s">
        <v>165</v>
      </c>
      <c r="F1509" s="34"/>
      <c r="G1509" s="35"/>
      <c r="H1509" s="34"/>
      <c r="I1509" s="36"/>
      <c r="J1509" s="37"/>
    </row>
    <row r="1510">
      <c r="A1510" s="30"/>
      <c r="B1510" s="31" t="s">
        <v>165</v>
      </c>
      <c r="C1510" s="31" t="s">
        <v>165</v>
      </c>
      <c r="D1510" s="32" t="s">
        <v>165</v>
      </c>
      <c r="E1510" s="33" t="s">
        <v>165</v>
      </c>
      <c r="F1510" s="34"/>
      <c r="G1510" s="35"/>
      <c r="H1510" s="34"/>
      <c r="I1510" s="36"/>
      <c r="J1510" s="37"/>
    </row>
    <row r="1511">
      <c r="A1511" s="30"/>
      <c r="B1511" s="31" t="s">
        <v>165</v>
      </c>
      <c r="C1511" s="31" t="s">
        <v>165</v>
      </c>
      <c r="D1511" s="32" t="s">
        <v>165</v>
      </c>
      <c r="E1511" s="33" t="s">
        <v>165</v>
      </c>
      <c r="F1511" s="34"/>
      <c r="G1511" s="35"/>
      <c r="H1511" s="34"/>
      <c r="I1511" s="36"/>
      <c r="J1511" s="37"/>
    </row>
    <row r="1512">
      <c r="A1512" s="30"/>
      <c r="B1512" s="31" t="s">
        <v>165</v>
      </c>
      <c r="C1512" s="31" t="s">
        <v>165</v>
      </c>
      <c r="D1512" s="32" t="s">
        <v>165</v>
      </c>
      <c r="E1512" s="33" t="s">
        <v>165</v>
      </c>
      <c r="F1512" s="34"/>
      <c r="G1512" s="35"/>
      <c r="H1512" s="34"/>
      <c r="I1512" s="36"/>
      <c r="J1512" s="37"/>
    </row>
    <row r="1513">
      <c r="A1513" s="30"/>
      <c r="B1513" s="31" t="s">
        <v>165</v>
      </c>
      <c r="C1513" s="31" t="s">
        <v>165</v>
      </c>
      <c r="D1513" s="32" t="s">
        <v>165</v>
      </c>
      <c r="E1513" s="33" t="s">
        <v>165</v>
      </c>
      <c r="F1513" s="34"/>
      <c r="G1513" s="35"/>
      <c r="H1513" s="34"/>
      <c r="I1513" s="36"/>
      <c r="J1513" s="37"/>
    </row>
    <row r="1514">
      <c r="A1514" s="30"/>
      <c r="B1514" s="31" t="s">
        <v>165</v>
      </c>
      <c r="C1514" s="31" t="s">
        <v>165</v>
      </c>
      <c r="D1514" s="32" t="s">
        <v>165</v>
      </c>
      <c r="E1514" s="33" t="s">
        <v>165</v>
      </c>
      <c r="F1514" s="34"/>
      <c r="G1514" s="35"/>
      <c r="H1514" s="34"/>
      <c r="I1514" s="36"/>
      <c r="J1514" s="37"/>
    </row>
    <row r="1515">
      <c r="A1515" s="30"/>
      <c r="B1515" s="31" t="s">
        <v>165</v>
      </c>
      <c r="C1515" s="31" t="s">
        <v>165</v>
      </c>
      <c r="D1515" s="32" t="s">
        <v>165</v>
      </c>
      <c r="E1515" s="33" t="s">
        <v>165</v>
      </c>
      <c r="F1515" s="34"/>
      <c r="G1515" s="35"/>
      <c r="H1515" s="34"/>
      <c r="I1515" s="36"/>
      <c r="J1515" s="37"/>
    </row>
    <row r="1516">
      <c r="A1516" s="30"/>
      <c r="B1516" s="31" t="s">
        <v>165</v>
      </c>
      <c r="C1516" s="31" t="s">
        <v>165</v>
      </c>
      <c r="D1516" s="32" t="s">
        <v>165</v>
      </c>
      <c r="E1516" s="33" t="s">
        <v>165</v>
      </c>
      <c r="F1516" s="34"/>
      <c r="G1516" s="35"/>
      <c r="H1516" s="34"/>
      <c r="I1516" s="36"/>
      <c r="J1516" s="37"/>
    </row>
    <row r="1517">
      <c r="A1517" s="30"/>
      <c r="B1517" s="31" t="s">
        <v>165</v>
      </c>
      <c r="C1517" s="31" t="s">
        <v>165</v>
      </c>
      <c r="D1517" s="32" t="s">
        <v>165</v>
      </c>
      <c r="E1517" s="33" t="s">
        <v>165</v>
      </c>
      <c r="F1517" s="34"/>
      <c r="G1517" s="35"/>
      <c r="H1517" s="34"/>
      <c r="I1517" s="36"/>
      <c r="J1517" s="37"/>
    </row>
    <row r="1518">
      <c r="A1518" s="30"/>
      <c r="B1518" s="31" t="s">
        <v>165</v>
      </c>
      <c r="C1518" s="31" t="s">
        <v>165</v>
      </c>
      <c r="D1518" s="32" t="s">
        <v>165</v>
      </c>
      <c r="E1518" s="33" t="s">
        <v>165</v>
      </c>
      <c r="F1518" s="34"/>
      <c r="G1518" s="35"/>
      <c r="H1518" s="34"/>
      <c r="I1518" s="36"/>
      <c r="J1518" s="37"/>
    </row>
    <row r="1519">
      <c r="A1519" s="30"/>
      <c r="B1519" s="31" t="s">
        <v>165</v>
      </c>
      <c r="C1519" s="31" t="s">
        <v>165</v>
      </c>
      <c r="D1519" s="32" t="s">
        <v>165</v>
      </c>
      <c r="E1519" s="33" t="s">
        <v>165</v>
      </c>
      <c r="F1519" s="34"/>
      <c r="G1519" s="35"/>
      <c r="H1519" s="34"/>
      <c r="I1519" s="36"/>
      <c r="J1519" s="37"/>
    </row>
    <row r="1520">
      <c r="A1520" s="30"/>
      <c r="B1520" s="31" t="s">
        <v>165</v>
      </c>
      <c r="C1520" s="31" t="s">
        <v>165</v>
      </c>
      <c r="D1520" s="32" t="s">
        <v>165</v>
      </c>
      <c r="E1520" s="33" t="s">
        <v>165</v>
      </c>
      <c r="F1520" s="34"/>
      <c r="G1520" s="35"/>
      <c r="H1520" s="34"/>
      <c r="I1520" s="36"/>
      <c r="J1520" s="37"/>
    </row>
    <row r="1521">
      <c r="A1521" s="30"/>
      <c r="B1521" s="31" t="s">
        <v>165</v>
      </c>
      <c r="C1521" s="31" t="s">
        <v>165</v>
      </c>
      <c r="D1521" s="32" t="s">
        <v>165</v>
      </c>
      <c r="E1521" s="33" t="s">
        <v>165</v>
      </c>
      <c r="F1521" s="34"/>
      <c r="G1521" s="35"/>
      <c r="H1521" s="34"/>
      <c r="I1521" s="36"/>
      <c r="J1521" s="37"/>
    </row>
    <row r="1522">
      <c r="A1522" s="30"/>
      <c r="B1522" s="31" t="s">
        <v>165</v>
      </c>
      <c r="C1522" s="31" t="s">
        <v>165</v>
      </c>
      <c r="D1522" s="32" t="s">
        <v>165</v>
      </c>
      <c r="E1522" s="33" t="s">
        <v>165</v>
      </c>
      <c r="F1522" s="34"/>
      <c r="G1522" s="35"/>
      <c r="H1522" s="34"/>
      <c r="I1522" s="36"/>
      <c r="J1522" s="37"/>
    </row>
    <row r="1523">
      <c r="A1523" s="30"/>
      <c r="B1523" s="31" t="s">
        <v>165</v>
      </c>
      <c r="C1523" s="31" t="s">
        <v>165</v>
      </c>
      <c r="D1523" s="32" t="s">
        <v>165</v>
      </c>
      <c r="E1523" s="33" t="s">
        <v>165</v>
      </c>
      <c r="F1523" s="34"/>
      <c r="G1523" s="35"/>
      <c r="H1523" s="34"/>
      <c r="I1523" s="36"/>
      <c r="J1523" s="37"/>
    </row>
    <row r="1524">
      <c r="A1524" s="30"/>
      <c r="B1524" s="31" t="s">
        <v>165</v>
      </c>
      <c r="C1524" s="31" t="s">
        <v>165</v>
      </c>
      <c r="D1524" s="32" t="s">
        <v>165</v>
      </c>
      <c r="E1524" s="33" t="s">
        <v>165</v>
      </c>
      <c r="F1524" s="34"/>
      <c r="G1524" s="35"/>
      <c r="H1524" s="34"/>
      <c r="I1524" s="36"/>
      <c r="J1524" s="37"/>
    </row>
    <row r="1525">
      <c r="A1525" s="30"/>
      <c r="B1525" s="31" t="s">
        <v>165</v>
      </c>
      <c r="C1525" s="31" t="s">
        <v>165</v>
      </c>
      <c r="D1525" s="32" t="s">
        <v>165</v>
      </c>
      <c r="E1525" s="33" t="s">
        <v>165</v>
      </c>
      <c r="F1525" s="34"/>
      <c r="G1525" s="35"/>
      <c r="H1525" s="34"/>
      <c r="I1525" s="36"/>
      <c r="J1525" s="37"/>
    </row>
    <row r="1526">
      <c r="A1526" s="30"/>
      <c r="B1526" s="31" t="s">
        <v>165</v>
      </c>
      <c r="C1526" s="31" t="s">
        <v>165</v>
      </c>
      <c r="D1526" s="32" t="s">
        <v>165</v>
      </c>
      <c r="E1526" s="33" t="s">
        <v>165</v>
      </c>
      <c r="F1526" s="34"/>
      <c r="G1526" s="35"/>
      <c r="H1526" s="34"/>
      <c r="I1526" s="36"/>
      <c r="J1526" s="37"/>
    </row>
    <row r="1527">
      <c r="A1527" s="30"/>
      <c r="B1527" s="31" t="s">
        <v>165</v>
      </c>
      <c r="C1527" s="31" t="s">
        <v>165</v>
      </c>
      <c r="D1527" s="32" t="s">
        <v>165</v>
      </c>
      <c r="E1527" s="33" t="s">
        <v>165</v>
      </c>
      <c r="F1527" s="34"/>
      <c r="G1527" s="35"/>
      <c r="H1527" s="34"/>
      <c r="I1527" s="36"/>
      <c r="J1527" s="37"/>
    </row>
    <row r="1528">
      <c r="A1528" s="30"/>
      <c r="B1528" s="31" t="s">
        <v>165</v>
      </c>
      <c r="C1528" s="31" t="s">
        <v>165</v>
      </c>
      <c r="D1528" s="32" t="s">
        <v>165</v>
      </c>
      <c r="E1528" s="33" t="s">
        <v>165</v>
      </c>
      <c r="F1528" s="34"/>
      <c r="G1528" s="35"/>
      <c r="H1528" s="34"/>
      <c r="I1528" s="36"/>
      <c r="J1528" s="37"/>
    </row>
    <row r="1529">
      <c r="A1529" s="30"/>
      <c r="B1529" s="31" t="s">
        <v>165</v>
      </c>
      <c r="C1529" s="31" t="s">
        <v>165</v>
      </c>
      <c r="D1529" s="32" t="s">
        <v>165</v>
      </c>
      <c r="E1529" s="33" t="s">
        <v>165</v>
      </c>
      <c r="F1529" s="34"/>
      <c r="G1529" s="35"/>
      <c r="H1529" s="34"/>
      <c r="I1529" s="36"/>
      <c r="J1529" s="37"/>
    </row>
    <row r="1530">
      <c r="A1530" s="30"/>
      <c r="B1530" s="31" t="s">
        <v>165</v>
      </c>
      <c r="C1530" s="31" t="s">
        <v>165</v>
      </c>
      <c r="D1530" s="32" t="s">
        <v>165</v>
      </c>
      <c r="E1530" s="33" t="s">
        <v>165</v>
      </c>
      <c r="F1530" s="34"/>
      <c r="G1530" s="35"/>
      <c r="H1530" s="34"/>
      <c r="I1530" s="36"/>
      <c r="J1530" s="37"/>
    </row>
    <row r="1531">
      <c r="A1531" s="30"/>
      <c r="B1531" s="31" t="s">
        <v>165</v>
      </c>
      <c r="C1531" s="31" t="s">
        <v>165</v>
      </c>
      <c r="D1531" s="32" t="s">
        <v>165</v>
      </c>
      <c r="E1531" s="33" t="s">
        <v>165</v>
      </c>
      <c r="F1531" s="34"/>
      <c r="G1531" s="35"/>
      <c r="H1531" s="34"/>
      <c r="I1531" s="36"/>
      <c r="J1531" s="37"/>
    </row>
    <row r="1532">
      <c r="A1532" s="30"/>
      <c r="B1532" s="31" t="s">
        <v>165</v>
      </c>
      <c r="C1532" s="31" t="s">
        <v>165</v>
      </c>
      <c r="D1532" s="32" t="s">
        <v>165</v>
      </c>
      <c r="E1532" s="33" t="s">
        <v>165</v>
      </c>
      <c r="F1532" s="34"/>
      <c r="G1532" s="35"/>
      <c r="H1532" s="34"/>
      <c r="I1532" s="36"/>
      <c r="J1532" s="37"/>
    </row>
    <row r="1533">
      <c r="A1533" s="30"/>
      <c r="B1533" s="31" t="s">
        <v>165</v>
      </c>
      <c r="C1533" s="31" t="s">
        <v>165</v>
      </c>
      <c r="D1533" s="32" t="s">
        <v>165</v>
      </c>
      <c r="E1533" s="33" t="s">
        <v>165</v>
      </c>
      <c r="F1533" s="34"/>
      <c r="G1533" s="35"/>
      <c r="H1533" s="34"/>
      <c r="I1533" s="36"/>
      <c r="J1533" s="37"/>
    </row>
    <row r="1534">
      <c r="A1534" s="30"/>
      <c r="B1534" s="31" t="s">
        <v>165</v>
      </c>
      <c r="C1534" s="31" t="s">
        <v>165</v>
      </c>
      <c r="D1534" s="32" t="s">
        <v>165</v>
      </c>
      <c r="E1534" s="33" t="s">
        <v>165</v>
      </c>
      <c r="F1534" s="34"/>
      <c r="G1534" s="35"/>
      <c r="H1534" s="34"/>
      <c r="I1534" s="36"/>
      <c r="J1534" s="37"/>
    </row>
    <row r="1535">
      <c r="A1535" s="30"/>
      <c r="B1535" s="31" t="s">
        <v>165</v>
      </c>
      <c r="C1535" s="31" t="s">
        <v>165</v>
      </c>
      <c r="D1535" s="32" t="s">
        <v>165</v>
      </c>
      <c r="E1535" s="33" t="s">
        <v>165</v>
      </c>
      <c r="F1535" s="34"/>
      <c r="G1535" s="35"/>
      <c r="H1535" s="34"/>
      <c r="I1535" s="36"/>
      <c r="J1535" s="37"/>
    </row>
    <row r="1536">
      <c r="A1536" s="30"/>
      <c r="B1536" s="31" t="s">
        <v>165</v>
      </c>
      <c r="C1536" s="31" t="s">
        <v>165</v>
      </c>
      <c r="D1536" s="32" t="s">
        <v>165</v>
      </c>
      <c r="E1536" s="33" t="s">
        <v>165</v>
      </c>
      <c r="F1536" s="34"/>
      <c r="G1536" s="35"/>
      <c r="H1536" s="34"/>
      <c r="I1536" s="36"/>
      <c r="J1536" s="37"/>
    </row>
    <row r="1537">
      <c r="A1537" s="30"/>
      <c r="B1537" s="31" t="s">
        <v>165</v>
      </c>
      <c r="C1537" s="31" t="s">
        <v>165</v>
      </c>
      <c r="D1537" s="32" t="s">
        <v>165</v>
      </c>
      <c r="E1537" s="33" t="s">
        <v>165</v>
      </c>
      <c r="F1537" s="34"/>
      <c r="G1537" s="35"/>
      <c r="H1537" s="34"/>
      <c r="I1537" s="36"/>
      <c r="J1537" s="37"/>
    </row>
    <row r="1538">
      <c r="A1538" s="30"/>
      <c r="B1538" s="31" t="s">
        <v>165</v>
      </c>
      <c r="C1538" s="31" t="s">
        <v>165</v>
      </c>
      <c r="D1538" s="32" t="s">
        <v>165</v>
      </c>
      <c r="E1538" s="33" t="s">
        <v>165</v>
      </c>
      <c r="F1538" s="34"/>
      <c r="G1538" s="35"/>
      <c r="H1538" s="34"/>
      <c r="I1538" s="36"/>
      <c r="J1538" s="37"/>
    </row>
    <row r="1539">
      <c r="A1539" s="30"/>
      <c r="B1539" s="31" t="s">
        <v>165</v>
      </c>
      <c r="C1539" s="31" t="s">
        <v>165</v>
      </c>
      <c r="D1539" s="32" t="s">
        <v>165</v>
      </c>
      <c r="E1539" s="33" t="s">
        <v>165</v>
      </c>
      <c r="F1539" s="34"/>
      <c r="G1539" s="35"/>
      <c r="H1539" s="34"/>
      <c r="I1539" s="36"/>
      <c r="J1539" s="37"/>
    </row>
    <row r="1540">
      <c r="A1540" s="30"/>
      <c r="B1540" s="31" t="s">
        <v>165</v>
      </c>
      <c r="C1540" s="31" t="s">
        <v>165</v>
      </c>
      <c r="D1540" s="32" t="s">
        <v>165</v>
      </c>
      <c r="E1540" s="33" t="s">
        <v>165</v>
      </c>
      <c r="F1540" s="34"/>
      <c r="G1540" s="35"/>
      <c r="H1540" s="34"/>
      <c r="I1540" s="36"/>
      <c r="J1540" s="37"/>
    </row>
    <row r="1541">
      <c r="A1541" s="30"/>
      <c r="B1541" s="31" t="s">
        <v>165</v>
      </c>
      <c r="C1541" s="31" t="s">
        <v>165</v>
      </c>
      <c r="D1541" s="32" t="s">
        <v>165</v>
      </c>
      <c r="E1541" s="33" t="s">
        <v>165</v>
      </c>
      <c r="F1541" s="34"/>
      <c r="G1541" s="35"/>
      <c r="H1541" s="34"/>
      <c r="I1541" s="36"/>
      <c r="J1541" s="37"/>
    </row>
    <row r="1542">
      <c r="A1542" s="30"/>
      <c r="B1542" s="31" t="s">
        <v>165</v>
      </c>
      <c r="C1542" s="31" t="s">
        <v>165</v>
      </c>
      <c r="D1542" s="32" t="s">
        <v>165</v>
      </c>
      <c r="E1542" s="33" t="s">
        <v>165</v>
      </c>
      <c r="F1542" s="34"/>
      <c r="G1542" s="35"/>
      <c r="H1542" s="34"/>
      <c r="I1542" s="36"/>
      <c r="J1542" s="37"/>
    </row>
    <row r="1543">
      <c r="A1543" s="30"/>
      <c r="B1543" s="31" t="s">
        <v>165</v>
      </c>
      <c r="C1543" s="31" t="s">
        <v>165</v>
      </c>
      <c r="D1543" s="32" t="s">
        <v>165</v>
      </c>
      <c r="E1543" s="33" t="s">
        <v>165</v>
      </c>
      <c r="F1543" s="34"/>
      <c r="G1543" s="35"/>
      <c r="H1543" s="34"/>
      <c r="I1543" s="36"/>
      <c r="J1543" s="37"/>
    </row>
    <row r="1544">
      <c r="A1544" s="30"/>
      <c r="B1544" s="31" t="s">
        <v>165</v>
      </c>
      <c r="C1544" s="31" t="s">
        <v>165</v>
      </c>
      <c r="D1544" s="32" t="s">
        <v>165</v>
      </c>
      <c r="E1544" s="33" t="s">
        <v>165</v>
      </c>
      <c r="F1544" s="34"/>
      <c r="G1544" s="35"/>
      <c r="H1544" s="34"/>
      <c r="I1544" s="36"/>
      <c r="J1544" s="37"/>
    </row>
    <row r="1545">
      <c r="A1545" s="30"/>
      <c r="B1545" s="31" t="s">
        <v>165</v>
      </c>
      <c r="C1545" s="31" t="s">
        <v>165</v>
      </c>
      <c r="D1545" s="32" t="s">
        <v>165</v>
      </c>
      <c r="E1545" s="33" t="s">
        <v>165</v>
      </c>
      <c r="F1545" s="34"/>
      <c r="G1545" s="35"/>
      <c r="H1545" s="34"/>
      <c r="I1545" s="36"/>
      <c r="J1545" s="37"/>
    </row>
    <row r="1546">
      <c r="A1546" s="30"/>
      <c r="B1546" s="31" t="s">
        <v>165</v>
      </c>
      <c r="C1546" s="31" t="s">
        <v>165</v>
      </c>
      <c r="D1546" s="32" t="s">
        <v>165</v>
      </c>
      <c r="E1546" s="33" t="s">
        <v>165</v>
      </c>
      <c r="F1546" s="34"/>
      <c r="G1546" s="35"/>
      <c r="H1546" s="34"/>
      <c r="I1546" s="36"/>
      <c r="J1546" s="37"/>
    </row>
    <row r="1547">
      <c r="A1547" s="30"/>
      <c r="B1547" s="31" t="s">
        <v>165</v>
      </c>
      <c r="C1547" s="31" t="s">
        <v>165</v>
      </c>
      <c r="D1547" s="32" t="s">
        <v>165</v>
      </c>
      <c r="E1547" s="33" t="s">
        <v>165</v>
      </c>
      <c r="F1547" s="34"/>
      <c r="G1547" s="35"/>
      <c r="H1547" s="34"/>
      <c r="I1547" s="36"/>
      <c r="J1547" s="37"/>
    </row>
    <row r="1548">
      <c r="A1548" s="30"/>
      <c r="B1548" s="31" t="s">
        <v>165</v>
      </c>
      <c r="C1548" s="31" t="s">
        <v>165</v>
      </c>
      <c r="D1548" s="32" t="s">
        <v>165</v>
      </c>
      <c r="E1548" s="33" t="s">
        <v>165</v>
      </c>
      <c r="F1548" s="34"/>
      <c r="G1548" s="35"/>
      <c r="H1548" s="34"/>
      <c r="I1548" s="36"/>
      <c r="J1548" s="37"/>
    </row>
    <row r="1549">
      <c r="A1549" s="30"/>
      <c r="B1549" s="31" t="s">
        <v>165</v>
      </c>
      <c r="C1549" s="31" t="s">
        <v>165</v>
      </c>
      <c r="D1549" s="32" t="s">
        <v>165</v>
      </c>
      <c r="E1549" s="33" t="s">
        <v>165</v>
      </c>
      <c r="F1549" s="34"/>
      <c r="G1549" s="35"/>
      <c r="H1549" s="34"/>
      <c r="I1549" s="36"/>
      <c r="J1549" s="37"/>
    </row>
    <row r="1550">
      <c r="A1550" s="30"/>
      <c r="B1550" s="31" t="s">
        <v>165</v>
      </c>
      <c r="C1550" s="31" t="s">
        <v>165</v>
      </c>
      <c r="D1550" s="32" t="s">
        <v>165</v>
      </c>
      <c r="E1550" s="33" t="s">
        <v>165</v>
      </c>
      <c r="F1550" s="34"/>
      <c r="G1550" s="35"/>
      <c r="H1550" s="34"/>
      <c r="I1550" s="36"/>
      <c r="J1550" s="37"/>
    </row>
    <row r="1551">
      <c r="A1551" s="30"/>
      <c r="B1551" s="31" t="s">
        <v>165</v>
      </c>
      <c r="C1551" s="31" t="s">
        <v>165</v>
      </c>
      <c r="D1551" s="32" t="s">
        <v>165</v>
      </c>
      <c r="E1551" s="33" t="s">
        <v>165</v>
      </c>
      <c r="F1551" s="34"/>
      <c r="G1551" s="35"/>
      <c r="H1551" s="34"/>
      <c r="I1551" s="36"/>
      <c r="J1551" s="37"/>
    </row>
    <row r="1552">
      <c r="A1552" s="30"/>
      <c r="B1552" s="31" t="s">
        <v>165</v>
      </c>
      <c r="C1552" s="31" t="s">
        <v>165</v>
      </c>
      <c r="D1552" s="32" t="s">
        <v>165</v>
      </c>
      <c r="E1552" s="33" t="s">
        <v>165</v>
      </c>
      <c r="F1552" s="34"/>
      <c r="G1552" s="35"/>
      <c r="H1552" s="34"/>
      <c r="I1552" s="36"/>
      <c r="J1552" s="37"/>
    </row>
    <row r="1553">
      <c r="A1553" s="30"/>
      <c r="B1553" s="31" t="s">
        <v>165</v>
      </c>
      <c r="C1553" s="31" t="s">
        <v>165</v>
      </c>
      <c r="D1553" s="32" t="s">
        <v>165</v>
      </c>
      <c r="E1553" s="33" t="s">
        <v>165</v>
      </c>
      <c r="F1553" s="34"/>
      <c r="G1553" s="35"/>
      <c r="H1553" s="34"/>
      <c r="I1553" s="36"/>
      <c r="J1553" s="37"/>
    </row>
    <row r="1554">
      <c r="A1554" s="30"/>
      <c r="B1554" s="31" t="s">
        <v>165</v>
      </c>
      <c r="C1554" s="31" t="s">
        <v>165</v>
      </c>
      <c r="D1554" s="32" t="s">
        <v>165</v>
      </c>
      <c r="E1554" s="33" t="s">
        <v>165</v>
      </c>
      <c r="F1554" s="34"/>
      <c r="G1554" s="35"/>
      <c r="H1554" s="34"/>
      <c r="I1554" s="36"/>
      <c r="J1554" s="37"/>
    </row>
    <row r="1555">
      <c r="A1555" s="30"/>
      <c r="B1555" s="31" t="s">
        <v>165</v>
      </c>
      <c r="C1555" s="31" t="s">
        <v>165</v>
      </c>
      <c r="D1555" s="32" t="s">
        <v>165</v>
      </c>
      <c r="E1555" s="33" t="s">
        <v>165</v>
      </c>
      <c r="F1555" s="34"/>
      <c r="G1555" s="35"/>
      <c r="H1555" s="34"/>
      <c r="I1555" s="36"/>
      <c r="J1555" s="37"/>
    </row>
    <row r="1556">
      <c r="A1556" s="30"/>
      <c r="B1556" s="31" t="s">
        <v>165</v>
      </c>
      <c r="C1556" s="31" t="s">
        <v>165</v>
      </c>
      <c r="D1556" s="32" t="s">
        <v>165</v>
      </c>
      <c r="E1556" s="33" t="s">
        <v>165</v>
      </c>
      <c r="F1556" s="34"/>
      <c r="G1556" s="35"/>
      <c r="H1556" s="34"/>
      <c r="I1556" s="36"/>
      <c r="J1556" s="37"/>
    </row>
    <row r="1557">
      <c r="A1557" s="30"/>
      <c r="B1557" s="31" t="s">
        <v>165</v>
      </c>
      <c r="C1557" s="31" t="s">
        <v>165</v>
      </c>
      <c r="D1557" s="32" t="s">
        <v>165</v>
      </c>
      <c r="E1557" s="33" t="s">
        <v>165</v>
      </c>
      <c r="F1557" s="34"/>
      <c r="G1557" s="35"/>
      <c r="H1557" s="34"/>
      <c r="I1557" s="36"/>
      <c r="J1557" s="37"/>
    </row>
    <row r="1558">
      <c r="A1558" s="30"/>
      <c r="B1558" s="31" t="s">
        <v>165</v>
      </c>
      <c r="C1558" s="31" t="s">
        <v>165</v>
      </c>
      <c r="D1558" s="32" t="s">
        <v>165</v>
      </c>
      <c r="E1558" s="33" t="s">
        <v>165</v>
      </c>
      <c r="F1558" s="34"/>
      <c r="G1558" s="35"/>
      <c r="H1558" s="34"/>
      <c r="I1558" s="36"/>
      <c r="J1558" s="37"/>
    </row>
    <row r="1559">
      <c r="A1559" s="30"/>
      <c r="B1559" s="31" t="s">
        <v>165</v>
      </c>
      <c r="C1559" s="31" t="s">
        <v>165</v>
      </c>
      <c r="D1559" s="32" t="s">
        <v>165</v>
      </c>
      <c r="E1559" s="33" t="s">
        <v>165</v>
      </c>
      <c r="F1559" s="34"/>
      <c r="G1559" s="35"/>
      <c r="H1559" s="34"/>
      <c r="I1559" s="36"/>
      <c r="J1559" s="37"/>
    </row>
    <row r="1560">
      <c r="A1560" s="30"/>
      <c r="B1560" s="31" t="s">
        <v>165</v>
      </c>
      <c r="C1560" s="31" t="s">
        <v>165</v>
      </c>
      <c r="D1560" s="32" t="s">
        <v>165</v>
      </c>
      <c r="E1560" s="33" t="s">
        <v>165</v>
      </c>
      <c r="F1560" s="34"/>
      <c r="G1560" s="35"/>
      <c r="H1560" s="34"/>
      <c r="I1560" s="36"/>
      <c r="J1560" s="37"/>
    </row>
    <row r="1561">
      <c r="A1561" s="30"/>
      <c r="B1561" s="31" t="s">
        <v>165</v>
      </c>
      <c r="C1561" s="31" t="s">
        <v>165</v>
      </c>
      <c r="D1561" s="32" t="s">
        <v>165</v>
      </c>
      <c r="E1561" s="33" t="s">
        <v>165</v>
      </c>
      <c r="F1561" s="34"/>
      <c r="G1561" s="35"/>
      <c r="H1561" s="34"/>
      <c r="I1561" s="36"/>
      <c r="J1561" s="37"/>
    </row>
    <row r="1562">
      <c r="A1562" s="30"/>
      <c r="B1562" s="31" t="s">
        <v>165</v>
      </c>
      <c r="C1562" s="31" t="s">
        <v>165</v>
      </c>
      <c r="D1562" s="32" t="s">
        <v>165</v>
      </c>
      <c r="E1562" s="33" t="s">
        <v>165</v>
      </c>
      <c r="F1562" s="34"/>
      <c r="G1562" s="35"/>
      <c r="H1562" s="34"/>
      <c r="I1562" s="36"/>
      <c r="J1562" s="37"/>
    </row>
    <row r="1563">
      <c r="A1563" s="30"/>
      <c r="B1563" s="31" t="s">
        <v>165</v>
      </c>
      <c r="C1563" s="31" t="s">
        <v>165</v>
      </c>
      <c r="D1563" s="32" t="s">
        <v>165</v>
      </c>
      <c r="E1563" s="33" t="s">
        <v>165</v>
      </c>
      <c r="F1563" s="34"/>
      <c r="G1563" s="35"/>
      <c r="H1563" s="34"/>
      <c r="I1563" s="36"/>
      <c r="J1563" s="37"/>
    </row>
    <row r="1564">
      <c r="A1564" s="30"/>
      <c r="B1564" s="31" t="s">
        <v>165</v>
      </c>
      <c r="C1564" s="31" t="s">
        <v>165</v>
      </c>
      <c r="D1564" s="32" t="s">
        <v>165</v>
      </c>
      <c r="E1564" s="33" t="s">
        <v>165</v>
      </c>
      <c r="F1564" s="34"/>
      <c r="G1564" s="35"/>
      <c r="H1564" s="34"/>
      <c r="I1564" s="36"/>
      <c r="J1564" s="37"/>
    </row>
    <row r="1565">
      <c r="A1565" s="30"/>
      <c r="B1565" s="31" t="s">
        <v>165</v>
      </c>
      <c r="C1565" s="31" t="s">
        <v>165</v>
      </c>
      <c r="D1565" s="32" t="s">
        <v>165</v>
      </c>
      <c r="E1565" s="33" t="s">
        <v>165</v>
      </c>
      <c r="F1565" s="34"/>
      <c r="G1565" s="35"/>
      <c r="H1565" s="34"/>
      <c r="I1565" s="36"/>
      <c r="J1565" s="37"/>
    </row>
    <row r="1566">
      <c r="A1566" s="30"/>
      <c r="B1566" s="31" t="s">
        <v>165</v>
      </c>
      <c r="C1566" s="31" t="s">
        <v>165</v>
      </c>
      <c r="D1566" s="32" t="s">
        <v>165</v>
      </c>
      <c r="E1566" s="33" t="s">
        <v>165</v>
      </c>
      <c r="F1566" s="34"/>
      <c r="G1566" s="35"/>
      <c r="H1566" s="34"/>
      <c r="I1566" s="36"/>
      <c r="J1566" s="37"/>
    </row>
    <row r="1567">
      <c r="A1567" s="30"/>
      <c r="B1567" s="31" t="s">
        <v>165</v>
      </c>
      <c r="C1567" s="31" t="s">
        <v>165</v>
      </c>
      <c r="D1567" s="32" t="s">
        <v>165</v>
      </c>
      <c r="E1567" s="33" t="s">
        <v>165</v>
      </c>
      <c r="F1567" s="34"/>
      <c r="G1567" s="35"/>
      <c r="H1567" s="34"/>
      <c r="I1567" s="36"/>
      <c r="J1567" s="37"/>
    </row>
    <row r="1568">
      <c r="A1568" s="30"/>
      <c r="B1568" s="31" t="s">
        <v>165</v>
      </c>
      <c r="C1568" s="31" t="s">
        <v>165</v>
      </c>
      <c r="D1568" s="32" t="s">
        <v>165</v>
      </c>
      <c r="E1568" s="33" t="s">
        <v>165</v>
      </c>
      <c r="F1568" s="34"/>
      <c r="G1568" s="35"/>
      <c r="H1568" s="34"/>
      <c r="I1568" s="36"/>
      <c r="J1568" s="37"/>
    </row>
    <row r="1569">
      <c r="A1569" s="30"/>
      <c r="B1569" s="31" t="s">
        <v>165</v>
      </c>
      <c r="C1569" s="31" t="s">
        <v>165</v>
      </c>
      <c r="D1569" s="32" t="s">
        <v>165</v>
      </c>
      <c r="E1569" s="33" t="s">
        <v>165</v>
      </c>
      <c r="F1569" s="34"/>
      <c r="G1569" s="35"/>
      <c r="H1569" s="34"/>
      <c r="I1569" s="36"/>
      <c r="J1569" s="37"/>
    </row>
    <row r="1570">
      <c r="A1570" s="30"/>
      <c r="B1570" s="31" t="s">
        <v>165</v>
      </c>
      <c r="C1570" s="31" t="s">
        <v>165</v>
      </c>
      <c r="D1570" s="32" t="s">
        <v>165</v>
      </c>
      <c r="E1570" s="33" t="s">
        <v>165</v>
      </c>
      <c r="F1570" s="34"/>
      <c r="G1570" s="35"/>
      <c r="H1570" s="34"/>
      <c r="I1570" s="36"/>
      <c r="J1570" s="37"/>
    </row>
    <row r="1571">
      <c r="A1571" s="30"/>
      <c r="B1571" s="31" t="s">
        <v>165</v>
      </c>
      <c r="C1571" s="31" t="s">
        <v>165</v>
      </c>
      <c r="D1571" s="32" t="s">
        <v>165</v>
      </c>
      <c r="E1571" s="33" t="s">
        <v>165</v>
      </c>
      <c r="F1571" s="34"/>
      <c r="G1571" s="35"/>
      <c r="H1571" s="34"/>
      <c r="I1571" s="36"/>
      <c r="J1571" s="37"/>
    </row>
    <row r="1572">
      <c r="A1572" s="30"/>
      <c r="B1572" s="31" t="s">
        <v>165</v>
      </c>
      <c r="C1572" s="31" t="s">
        <v>165</v>
      </c>
      <c r="D1572" s="32" t="s">
        <v>165</v>
      </c>
      <c r="E1572" s="33" t="s">
        <v>165</v>
      </c>
      <c r="F1572" s="34"/>
      <c r="G1572" s="35"/>
      <c r="H1572" s="34"/>
      <c r="I1572" s="36"/>
      <c r="J1572" s="37"/>
    </row>
    <row r="1573">
      <c r="A1573" s="30"/>
      <c r="B1573" s="31" t="s">
        <v>165</v>
      </c>
      <c r="C1573" s="31" t="s">
        <v>165</v>
      </c>
      <c r="D1573" s="32" t="s">
        <v>165</v>
      </c>
      <c r="E1573" s="33" t="s">
        <v>165</v>
      </c>
      <c r="F1573" s="34"/>
      <c r="G1573" s="35"/>
      <c r="H1573" s="34"/>
      <c r="I1573" s="36"/>
      <c r="J1573" s="37"/>
    </row>
    <row r="1574">
      <c r="A1574" s="30"/>
      <c r="B1574" s="31" t="s">
        <v>165</v>
      </c>
      <c r="C1574" s="31" t="s">
        <v>165</v>
      </c>
      <c r="D1574" s="32" t="s">
        <v>165</v>
      </c>
      <c r="E1574" s="33" t="s">
        <v>165</v>
      </c>
      <c r="F1574" s="34"/>
      <c r="G1574" s="35"/>
      <c r="H1574" s="34"/>
      <c r="I1574" s="36"/>
      <c r="J1574" s="37"/>
    </row>
    <row r="1575">
      <c r="A1575" s="30"/>
      <c r="B1575" s="31" t="s">
        <v>165</v>
      </c>
      <c r="C1575" s="31" t="s">
        <v>165</v>
      </c>
      <c r="D1575" s="32" t="s">
        <v>165</v>
      </c>
      <c r="E1575" s="33" t="s">
        <v>165</v>
      </c>
      <c r="F1575" s="34"/>
      <c r="G1575" s="35"/>
      <c r="H1575" s="34"/>
      <c r="I1575" s="36"/>
      <c r="J1575" s="37"/>
    </row>
    <row r="1576">
      <c r="A1576" s="30"/>
      <c r="B1576" s="31" t="s">
        <v>165</v>
      </c>
      <c r="C1576" s="31" t="s">
        <v>165</v>
      </c>
      <c r="D1576" s="32" t="s">
        <v>165</v>
      </c>
      <c r="E1576" s="33" t="s">
        <v>165</v>
      </c>
      <c r="F1576" s="34"/>
      <c r="G1576" s="35"/>
      <c r="H1576" s="34"/>
      <c r="I1576" s="36"/>
      <c r="J1576" s="37"/>
    </row>
    <row r="1577">
      <c r="A1577" s="30"/>
      <c r="B1577" s="31" t="s">
        <v>165</v>
      </c>
      <c r="C1577" s="31" t="s">
        <v>165</v>
      </c>
      <c r="D1577" s="32" t="s">
        <v>165</v>
      </c>
      <c r="E1577" s="33" t="s">
        <v>165</v>
      </c>
      <c r="F1577" s="34"/>
      <c r="G1577" s="35"/>
      <c r="H1577" s="34"/>
      <c r="I1577" s="36"/>
      <c r="J1577" s="37"/>
    </row>
    <row r="1578">
      <c r="A1578" s="30"/>
      <c r="B1578" s="31" t="s">
        <v>165</v>
      </c>
      <c r="C1578" s="31" t="s">
        <v>165</v>
      </c>
      <c r="D1578" s="32" t="s">
        <v>165</v>
      </c>
      <c r="E1578" s="33" t="s">
        <v>165</v>
      </c>
      <c r="F1578" s="34"/>
      <c r="G1578" s="35"/>
      <c r="H1578" s="34"/>
      <c r="I1578" s="36"/>
      <c r="J1578" s="37"/>
    </row>
    <row r="1579">
      <c r="A1579" s="30"/>
      <c r="B1579" s="31" t="s">
        <v>165</v>
      </c>
      <c r="C1579" s="31" t="s">
        <v>165</v>
      </c>
      <c r="D1579" s="32" t="s">
        <v>165</v>
      </c>
      <c r="E1579" s="33" t="s">
        <v>165</v>
      </c>
      <c r="F1579" s="34"/>
      <c r="G1579" s="35"/>
      <c r="H1579" s="34"/>
      <c r="I1579" s="36"/>
      <c r="J1579" s="37"/>
    </row>
    <row r="1580">
      <c r="A1580" s="30"/>
      <c r="B1580" s="31" t="s">
        <v>165</v>
      </c>
      <c r="C1580" s="31" t="s">
        <v>165</v>
      </c>
      <c r="D1580" s="32" t="s">
        <v>165</v>
      </c>
      <c r="E1580" s="33" t="s">
        <v>165</v>
      </c>
      <c r="F1580" s="34"/>
      <c r="G1580" s="35"/>
      <c r="H1580" s="34"/>
      <c r="I1580" s="36"/>
      <c r="J1580" s="37"/>
    </row>
    <row r="1581">
      <c r="A1581" s="30"/>
      <c r="B1581" s="31" t="s">
        <v>165</v>
      </c>
      <c r="C1581" s="31" t="s">
        <v>165</v>
      </c>
      <c r="D1581" s="32" t="s">
        <v>165</v>
      </c>
      <c r="E1581" s="33" t="s">
        <v>165</v>
      </c>
      <c r="F1581" s="34"/>
      <c r="G1581" s="35"/>
      <c r="H1581" s="34"/>
      <c r="I1581" s="36"/>
      <c r="J1581" s="37"/>
    </row>
    <row r="1582">
      <c r="A1582" s="30"/>
      <c r="B1582" s="31" t="s">
        <v>165</v>
      </c>
      <c r="C1582" s="31" t="s">
        <v>165</v>
      </c>
      <c r="D1582" s="32" t="s">
        <v>165</v>
      </c>
      <c r="E1582" s="33" t="s">
        <v>165</v>
      </c>
      <c r="F1582" s="34"/>
      <c r="G1582" s="35"/>
      <c r="H1582" s="34"/>
      <c r="I1582" s="36"/>
      <c r="J1582" s="37"/>
    </row>
    <row r="1583">
      <c r="A1583" s="30"/>
      <c r="B1583" s="31" t="s">
        <v>165</v>
      </c>
      <c r="C1583" s="31" t="s">
        <v>165</v>
      </c>
      <c r="D1583" s="32" t="s">
        <v>165</v>
      </c>
      <c r="E1583" s="33" t="s">
        <v>165</v>
      </c>
      <c r="F1583" s="34"/>
      <c r="G1583" s="35"/>
      <c r="H1583" s="34"/>
      <c r="I1583" s="36"/>
      <c r="J1583" s="37"/>
    </row>
    <row r="1584">
      <c r="A1584" s="30"/>
      <c r="B1584" s="31" t="s">
        <v>165</v>
      </c>
      <c r="C1584" s="31" t="s">
        <v>165</v>
      </c>
      <c r="D1584" s="32" t="s">
        <v>165</v>
      </c>
      <c r="E1584" s="33" t="s">
        <v>165</v>
      </c>
      <c r="F1584" s="34"/>
      <c r="G1584" s="35"/>
      <c r="H1584" s="34"/>
      <c r="I1584" s="36"/>
      <c r="J1584" s="37"/>
    </row>
    <row r="1585">
      <c r="A1585" s="30"/>
      <c r="B1585" s="31" t="s">
        <v>165</v>
      </c>
      <c r="C1585" s="31" t="s">
        <v>165</v>
      </c>
      <c r="D1585" s="32" t="s">
        <v>165</v>
      </c>
      <c r="E1585" s="33" t="s">
        <v>165</v>
      </c>
      <c r="F1585" s="34"/>
      <c r="G1585" s="35"/>
      <c r="H1585" s="34"/>
      <c r="I1585" s="36"/>
      <c r="J1585" s="37"/>
    </row>
    <row r="1586">
      <c r="A1586" s="30"/>
      <c r="B1586" s="31" t="s">
        <v>165</v>
      </c>
      <c r="C1586" s="31" t="s">
        <v>165</v>
      </c>
      <c r="D1586" s="32" t="s">
        <v>165</v>
      </c>
      <c r="E1586" s="33" t="s">
        <v>165</v>
      </c>
      <c r="F1586" s="34"/>
      <c r="G1586" s="35"/>
      <c r="H1586" s="34"/>
      <c r="I1586" s="36"/>
      <c r="J1586" s="37"/>
    </row>
    <row r="1587">
      <c r="A1587" s="30"/>
      <c r="B1587" s="31" t="s">
        <v>165</v>
      </c>
      <c r="C1587" s="31" t="s">
        <v>165</v>
      </c>
      <c r="D1587" s="32" t="s">
        <v>165</v>
      </c>
      <c r="E1587" s="33" t="s">
        <v>165</v>
      </c>
      <c r="F1587" s="34"/>
      <c r="G1587" s="35"/>
      <c r="H1587" s="34"/>
      <c r="I1587" s="36"/>
      <c r="J1587" s="37"/>
    </row>
    <row r="1588">
      <c r="A1588" s="30"/>
      <c r="B1588" s="31" t="s">
        <v>165</v>
      </c>
      <c r="C1588" s="31" t="s">
        <v>165</v>
      </c>
      <c r="D1588" s="32" t="s">
        <v>165</v>
      </c>
      <c r="E1588" s="33" t="s">
        <v>165</v>
      </c>
      <c r="F1588" s="34"/>
      <c r="G1588" s="35"/>
      <c r="H1588" s="34"/>
      <c r="I1588" s="36"/>
      <c r="J1588" s="37"/>
    </row>
    <row r="1589">
      <c r="A1589" s="30"/>
      <c r="B1589" s="31" t="s">
        <v>165</v>
      </c>
      <c r="C1589" s="31" t="s">
        <v>165</v>
      </c>
      <c r="D1589" s="32" t="s">
        <v>165</v>
      </c>
      <c r="E1589" s="33" t="s">
        <v>165</v>
      </c>
      <c r="F1589" s="34"/>
      <c r="G1589" s="35"/>
      <c r="H1589" s="34"/>
      <c r="I1589" s="36"/>
      <c r="J1589" s="37"/>
    </row>
    <row r="1590">
      <c r="A1590" s="30"/>
      <c r="B1590" s="31" t="s">
        <v>165</v>
      </c>
      <c r="C1590" s="31" t="s">
        <v>165</v>
      </c>
      <c r="D1590" s="32" t="s">
        <v>165</v>
      </c>
      <c r="E1590" s="33" t="s">
        <v>165</v>
      </c>
      <c r="F1590" s="34"/>
      <c r="G1590" s="35"/>
      <c r="H1590" s="34"/>
      <c r="I1590" s="36"/>
      <c r="J1590" s="37"/>
    </row>
    <row r="1591">
      <c r="A1591" s="30"/>
      <c r="B1591" s="31" t="s">
        <v>165</v>
      </c>
      <c r="C1591" s="31" t="s">
        <v>165</v>
      </c>
      <c r="D1591" s="32" t="s">
        <v>165</v>
      </c>
      <c r="E1591" s="33" t="s">
        <v>165</v>
      </c>
      <c r="F1591" s="34"/>
      <c r="G1591" s="35"/>
      <c r="H1591" s="34"/>
      <c r="I1591" s="36"/>
      <c r="J1591" s="37"/>
    </row>
    <row r="1592">
      <c r="A1592" s="30"/>
      <c r="B1592" s="31" t="s">
        <v>165</v>
      </c>
      <c r="C1592" s="31" t="s">
        <v>165</v>
      </c>
      <c r="D1592" s="32" t="s">
        <v>165</v>
      </c>
      <c r="E1592" s="33" t="s">
        <v>165</v>
      </c>
      <c r="F1592" s="34"/>
      <c r="G1592" s="35"/>
      <c r="H1592" s="34"/>
      <c r="I1592" s="36"/>
      <c r="J1592" s="37"/>
    </row>
    <row r="1593">
      <c r="A1593" s="30"/>
      <c r="B1593" s="31" t="s">
        <v>165</v>
      </c>
      <c r="C1593" s="31" t="s">
        <v>165</v>
      </c>
      <c r="D1593" s="32" t="s">
        <v>165</v>
      </c>
      <c r="E1593" s="33" t="s">
        <v>165</v>
      </c>
      <c r="F1593" s="34"/>
      <c r="G1593" s="35"/>
      <c r="H1593" s="34"/>
      <c r="I1593" s="36"/>
      <c r="J1593" s="37"/>
    </row>
    <row r="1594">
      <c r="A1594" s="30"/>
      <c r="B1594" s="31" t="s">
        <v>165</v>
      </c>
      <c r="C1594" s="31" t="s">
        <v>165</v>
      </c>
      <c r="D1594" s="32" t="s">
        <v>165</v>
      </c>
      <c r="E1594" s="33" t="s">
        <v>165</v>
      </c>
      <c r="F1594" s="34"/>
      <c r="G1594" s="35"/>
      <c r="H1594" s="34"/>
      <c r="I1594" s="36"/>
      <c r="J1594" s="37"/>
    </row>
    <row r="1595">
      <c r="A1595" s="30"/>
      <c r="B1595" s="31" t="s">
        <v>165</v>
      </c>
      <c r="C1595" s="31" t="s">
        <v>165</v>
      </c>
      <c r="D1595" s="32" t="s">
        <v>165</v>
      </c>
      <c r="E1595" s="33" t="s">
        <v>165</v>
      </c>
      <c r="F1595" s="34"/>
      <c r="G1595" s="35"/>
      <c r="H1595" s="34"/>
      <c r="I1595" s="36"/>
      <c r="J1595" s="37"/>
    </row>
    <row r="1596">
      <c r="A1596" s="30"/>
      <c r="B1596" s="31" t="s">
        <v>165</v>
      </c>
      <c r="C1596" s="31" t="s">
        <v>165</v>
      </c>
      <c r="D1596" s="32" t="s">
        <v>165</v>
      </c>
      <c r="E1596" s="33" t="s">
        <v>165</v>
      </c>
      <c r="F1596" s="34"/>
      <c r="G1596" s="35"/>
      <c r="H1596" s="34"/>
      <c r="I1596" s="36"/>
      <c r="J1596" s="37"/>
    </row>
    <row r="1597">
      <c r="A1597" s="30"/>
      <c r="B1597" s="31" t="s">
        <v>165</v>
      </c>
      <c r="C1597" s="31" t="s">
        <v>165</v>
      </c>
      <c r="D1597" s="32" t="s">
        <v>165</v>
      </c>
      <c r="E1597" s="33" t="s">
        <v>165</v>
      </c>
      <c r="F1597" s="34"/>
      <c r="G1597" s="35"/>
      <c r="H1597" s="34"/>
      <c r="I1597" s="36"/>
      <c r="J1597" s="37"/>
    </row>
    <row r="1598">
      <c r="A1598" s="30"/>
      <c r="B1598" s="31" t="s">
        <v>165</v>
      </c>
      <c r="C1598" s="31" t="s">
        <v>165</v>
      </c>
      <c r="D1598" s="32" t="s">
        <v>165</v>
      </c>
      <c r="E1598" s="33" t="s">
        <v>165</v>
      </c>
      <c r="F1598" s="34"/>
      <c r="G1598" s="35"/>
      <c r="H1598" s="34"/>
      <c r="I1598" s="36"/>
      <c r="J1598" s="37"/>
    </row>
    <row r="1599">
      <c r="A1599" s="30"/>
      <c r="B1599" s="31" t="s">
        <v>165</v>
      </c>
      <c r="C1599" s="31" t="s">
        <v>165</v>
      </c>
      <c r="D1599" s="32" t="s">
        <v>165</v>
      </c>
      <c r="E1599" s="33" t="s">
        <v>165</v>
      </c>
      <c r="F1599" s="34"/>
      <c r="G1599" s="35"/>
      <c r="H1599" s="34"/>
      <c r="I1599" s="36"/>
      <c r="J1599" s="37"/>
    </row>
    <row r="1600">
      <c r="A1600" s="30"/>
      <c r="B1600" s="31" t="s">
        <v>165</v>
      </c>
      <c r="C1600" s="31" t="s">
        <v>165</v>
      </c>
      <c r="D1600" s="32" t="s">
        <v>165</v>
      </c>
      <c r="E1600" s="33" t="s">
        <v>165</v>
      </c>
      <c r="F1600" s="34"/>
      <c r="G1600" s="35"/>
      <c r="H1600" s="34"/>
      <c r="I1600" s="36"/>
      <c r="J1600" s="37"/>
    </row>
    <row r="1601">
      <c r="A1601" s="30"/>
      <c r="B1601" s="31" t="s">
        <v>165</v>
      </c>
      <c r="C1601" s="31" t="s">
        <v>165</v>
      </c>
      <c r="D1601" s="32" t="s">
        <v>165</v>
      </c>
      <c r="E1601" s="33" t="s">
        <v>165</v>
      </c>
      <c r="F1601" s="34"/>
      <c r="G1601" s="35"/>
      <c r="H1601" s="34"/>
      <c r="I1601" s="36"/>
      <c r="J1601" s="37"/>
    </row>
    <row r="1602">
      <c r="A1602" s="30"/>
      <c r="B1602" s="31" t="s">
        <v>165</v>
      </c>
      <c r="C1602" s="31" t="s">
        <v>165</v>
      </c>
      <c r="D1602" s="32" t="s">
        <v>165</v>
      </c>
      <c r="E1602" s="33" t="s">
        <v>165</v>
      </c>
      <c r="F1602" s="34"/>
      <c r="G1602" s="35"/>
      <c r="H1602" s="34"/>
      <c r="I1602" s="36"/>
      <c r="J1602" s="37"/>
    </row>
    <row r="1603">
      <c r="A1603" s="30"/>
      <c r="B1603" s="31" t="s">
        <v>165</v>
      </c>
      <c r="C1603" s="31" t="s">
        <v>165</v>
      </c>
      <c r="D1603" s="32" t="s">
        <v>165</v>
      </c>
      <c r="E1603" s="33" t="s">
        <v>165</v>
      </c>
      <c r="F1603" s="34"/>
      <c r="G1603" s="35"/>
      <c r="H1603" s="34"/>
      <c r="I1603" s="36"/>
      <c r="J1603" s="37"/>
    </row>
    <row r="1604">
      <c r="A1604" s="30"/>
      <c r="B1604" s="31" t="s">
        <v>165</v>
      </c>
      <c r="C1604" s="31" t="s">
        <v>165</v>
      </c>
      <c r="D1604" s="32" t="s">
        <v>165</v>
      </c>
      <c r="E1604" s="33" t="s">
        <v>165</v>
      </c>
      <c r="F1604" s="34"/>
      <c r="G1604" s="35"/>
      <c r="H1604" s="34"/>
      <c r="I1604" s="36"/>
      <c r="J1604" s="37"/>
    </row>
    <row r="1605">
      <c r="A1605" s="30"/>
      <c r="B1605" s="31" t="s">
        <v>165</v>
      </c>
      <c r="C1605" s="31" t="s">
        <v>165</v>
      </c>
      <c r="D1605" s="32" t="s">
        <v>165</v>
      </c>
      <c r="E1605" s="33" t="s">
        <v>165</v>
      </c>
      <c r="F1605" s="34"/>
      <c r="G1605" s="35"/>
      <c r="H1605" s="34"/>
      <c r="I1605" s="36"/>
      <c r="J1605" s="37"/>
    </row>
    <row r="1606">
      <c r="A1606" s="30"/>
      <c r="B1606" s="31" t="s">
        <v>165</v>
      </c>
      <c r="C1606" s="31" t="s">
        <v>165</v>
      </c>
      <c r="D1606" s="32" t="s">
        <v>165</v>
      </c>
      <c r="E1606" s="33" t="s">
        <v>165</v>
      </c>
      <c r="F1606" s="34"/>
      <c r="G1606" s="35"/>
      <c r="H1606" s="34"/>
      <c r="I1606" s="36"/>
      <c r="J1606" s="37"/>
    </row>
    <row r="1607">
      <c r="A1607" s="30"/>
      <c r="B1607" s="31" t="s">
        <v>165</v>
      </c>
      <c r="C1607" s="31" t="s">
        <v>165</v>
      </c>
      <c r="D1607" s="32" t="s">
        <v>165</v>
      </c>
      <c r="E1607" s="33" t="s">
        <v>165</v>
      </c>
      <c r="F1607" s="34"/>
      <c r="G1607" s="35"/>
      <c r="H1607" s="34"/>
      <c r="I1607" s="36"/>
      <c r="J1607" s="37"/>
    </row>
    <row r="1608">
      <c r="A1608" s="30"/>
      <c r="B1608" s="31" t="s">
        <v>165</v>
      </c>
      <c r="C1608" s="31" t="s">
        <v>165</v>
      </c>
      <c r="D1608" s="32" t="s">
        <v>165</v>
      </c>
      <c r="E1608" s="33" t="s">
        <v>165</v>
      </c>
      <c r="F1608" s="34"/>
      <c r="G1608" s="35"/>
      <c r="H1608" s="34"/>
      <c r="I1608" s="36"/>
      <c r="J1608" s="37"/>
    </row>
    <row r="1609">
      <c r="A1609" s="30"/>
      <c r="B1609" s="31" t="s">
        <v>165</v>
      </c>
      <c r="C1609" s="31" t="s">
        <v>165</v>
      </c>
      <c r="D1609" s="32" t="s">
        <v>165</v>
      </c>
      <c r="E1609" s="33" t="s">
        <v>165</v>
      </c>
      <c r="F1609" s="34"/>
      <c r="G1609" s="35"/>
      <c r="H1609" s="34"/>
      <c r="I1609" s="36"/>
      <c r="J1609" s="37"/>
    </row>
    <row r="1610">
      <c r="A1610" s="30"/>
      <c r="B1610" s="31" t="s">
        <v>165</v>
      </c>
      <c r="C1610" s="31" t="s">
        <v>165</v>
      </c>
      <c r="D1610" s="32" t="s">
        <v>165</v>
      </c>
      <c r="E1610" s="33" t="s">
        <v>165</v>
      </c>
      <c r="F1610" s="34"/>
      <c r="G1610" s="35"/>
      <c r="H1610" s="34"/>
      <c r="I1610" s="36"/>
      <c r="J1610" s="37"/>
    </row>
    <row r="1611">
      <c r="A1611" s="30"/>
      <c r="B1611" s="31" t="s">
        <v>165</v>
      </c>
      <c r="C1611" s="31" t="s">
        <v>165</v>
      </c>
      <c r="D1611" s="32" t="s">
        <v>165</v>
      </c>
      <c r="E1611" s="33" t="s">
        <v>165</v>
      </c>
      <c r="F1611" s="34"/>
      <c r="G1611" s="35"/>
      <c r="H1611" s="34"/>
      <c r="I1611" s="36"/>
      <c r="J1611" s="37"/>
    </row>
    <row r="1612">
      <c r="A1612" s="30"/>
      <c r="B1612" s="31" t="s">
        <v>165</v>
      </c>
      <c r="C1612" s="31" t="s">
        <v>165</v>
      </c>
      <c r="D1612" s="32" t="s">
        <v>165</v>
      </c>
      <c r="E1612" s="33" t="s">
        <v>165</v>
      </c>
      <c r="F1612" s="34"/>
      <c r="G1612" s="35"/>
      <c r="H1612" s="34"/>
      <c r="I1612" s="36"/>
      <c r="J1612" s="37"/>
    </row>
    <row r="1613">
      <c r="A1613" s="30"/>
      <c r="B1613" s="31" t="s">
        <v>165</v>
      </c>
      <c r="C1613" s="31" t="s">
        <v>165</v>
      </c>
      <c r="D1613" s="32" t="s">
        <v>165</v>
      </c>
      <c r="E1613" s="33" t="s">
        <v>165</v>
      </c>
      <c r="F1613" s="34"/>
      <c r="G1613" s="35"/>
      <c r="H1613" s="34"/>
      <c r="I1613" s="36"/>
      <c r="J1613" s="37"/>
    </row>
    <row r="1614">
      <c r="A1614" s="30"/>
      <c r="B1614" s="31" t="s">
        <v>165</v>
      </c>
      <c r="C1614" s="31" t="s">
        <v>165</v>
      </c>
      <c r="D1614" s="32" t="s">
        <v>165</v>
      </c>
      <c r="E1614" s="33" t="s">
        <v>165</v>
      </c>
      <c r="F1614" s="34"/>
      <c r="G1614" s="35"/>
      <c r="H1614" s="34"/>
      <c r="I1614" s="36"/>
      <c r="J1614" s="37"/>
    </row>
    <row r="1615">
      <c r="A1615" s="30"/>
      <c r="B1615" s="31" t="s">
        <v>165</v>
      </c>
      <c r="C1615" s="31" t="s">
        <v>165</v>
      </c>
      <c r="D1615" s="32" t="s">
        <v>165</v>
      </c>
      <c r="E1615" s="33" t="s">
        <v>165</v>
      </c>
      <c r="F1615" s="34"/>
      <c r="G1615" s="35"/>
      <c r="H1615" s="34"/>
      <c r="I1615" s="36"/>
      <c r="J1615" s="37"/>
    </row>
    <row r="1616">
      <c r="A1616" s="30"/>
      <c r="B1616" s="31" t="s">
        <v>165</v>
      </c>
      <c r="C1616" s="31" t="s">
        <v>165</v>
      </c>
      <c r="D1616" s="32" t="s">
        <v>165</v>
      </c>
      <c r="E1616" s="33" t="s">
        <v>165</v>
      </c>
      <c r="F1616" s="34"/>
      <c r="G1616" s="35"/>
      <c r="H1616" s="34"/>
      <c r="I1616" s="36"/>
      <c r="J1616" s="37"/>
    </row>
    <row r="1617">
      <c r="A1617" s="30"/>
      <c r="B1617" s="31" t="s">
        <v>165</v>
      </c>
      <c r="C1617" s="31" t="s">
        <v>165</v>
      </c>
      <c r="D1617" s="32" t="s">
        <v>165</v>
      </c>
      <c r="E1617" s="33" t="s">
        <v>165</v>
      </c>
      <c r="F1617" s="34"/>
      <c r="G1617" s="35"/>
      <c r="H1617" s="34"/>
      <c r="I1617" s="36"/>
      <c r="J1617" s="37"/>
    </row>
    <row r="1618">
      <c r="A1618" s="30"/>
      <c r="B1618" s="31" t="s">
        <v>165</v>
      </c>
      <c r="C1618" s="31" t="s">
        <v>165</v>
      </c>
      <c r="D1618" s="32" t="s">
        <v>165</v>
      </c>
      <c r="E1618" s="33" t="s">
        <v>165</v>
      </c>
      <c r="F1618" s="34"/>
      <c r="G1618" s="35"/>
      <c r="H1618" s="34"/>
      <c r="I1618" s="36"/>
      <c r="J1618" s="37"/>
    </row>
    <row r="1619">
      <c r="A1619" s="30"/>
      <c r="B1619" s="31" t="s">
        <v>165</v>
      </c>
      <c r="C1619" s="31" t="s">
        <v>165</v>
      </c>
      <c r="D1619" s="32" t="s">
        <v>165</v>
      </c>
      <c r="E1619" s="33" t="s">
        <v>165</v>
      </c>
      <c r="F1619" s="34"/>
      <c r="G1619" s="35"/>
      <c r="H1619" s="34"/>
      <c r="I1619" s="36"/>
      <c r="J1619" s="37"/>
    </row>
    <row r="1620">
      <c r="A1620" s="30"/>
      <c r="B1620" s="31" t="s">
        <v>165</v>
      </c>
      <c r="C1620" s="31" t="s">
        <v>165</v>
      </c>
      <c r="D1620" s="32" t="s">
        <v>165</v>
      </c>
      <c r="E1620" s="33" t="s">
        <v>165</v>
      </c>
      <c r="F1620" s="34"/>
      <c r="G1620" s="35"/>
      <c r="H1620" s="34"/>
      <c r="I1620" s="36"/>
      <c r="J1620" s="37"/>
    </row>
    <row r="1621">
      <c r="A1621" s="30"/>
      <c r="B1621" s="31" t="s">
        <v>165</v>
      </c>
      <c r="C1621" s="31" t="s">
        <v>165</v>
      </c>
      <c r="D1621" s="32" t="s">
        <v>165</v>
      </c>
      <c r="E1621" s="33" t="s">
        <v>165</v>
      </c>
      <c r="F1621" s="34"/>
      <c r="G1621" s="35"/>
      <c r="H1621" s="34"/>
      <c r="I1621" s="36"/>
      <c r="J1621" s="37"/>
    </row>
    <row r="1622">
      <c r="A1622" s="30"/>
      <c r="B1622" s="31" t="s">
        <v>165</v>
      </c>
      <c r="C1622" s="31" t="s">
        <v>165</v>
      </c>
      <c r="D1622" s="32" t="s">
        <v>165</v>
      </c>
      <c r="E1622" s="33" t="s">
        <v>165</v>
      </c>
      <c r="F1622" s="34"/>
      <c r="G1622" s="35"/>
      <c r="H1622" s="34"/>
      <c r="I1622" s="36"/>
      <c r="J1622" s="37"/>
    </row>
    <row r="1623">
      <c r="A1623" s="30"/>
      <c r="B1623" s="31" t="s">
        <v>165</v>
      </c>
      <c r="C1623" s="31" t="s">
        <v>165</v>
      </c>
      <c r="D1623" s="32" t="s">
        <v>165</v>
      </c>
      <c r="E1623" s="33" t="s">
        <v>165</v>
      </c>
      <c r="F1623" s="34"/>
      <c r="G1623" s="35"/>
      <c r="H1623" s="34"/>
      <c r="I1623" s="36"/>
      <c r="J1623" s="37"/>
    </row>
    <row r="1624">
      <c r="A1624" s="30"/>
      <c r="B1624" s="31" t="s">
        <v>165</v>
      </c>
      <c r="C1624" s="31" t="s">
        <v>165</v>
      </c>
      <c r="D1624" s="32" t="s">
        <v>165</v>
      </c>
      <c r="E1624" s="33" t="s">
        <v>165</v>
      </c>
      <c r="F1624" s="34"/>
      <c r="G1624" s="35"/>
      <c r="H1624" s="34"/>
      <c r="I1624" s="36"/>
      <c r="J1624" s="37"/>
    </row>
    <row r="1625">
      <c r="A1625" s="30"/>
      <c r="B1625" s="31" t="s">
        <v>165</v>
      </c>
      <c r="C1625" s="31" t="s">
        <v>165</v>
      </c>
      <c r="D1625" s="32" t="s">
        <v>165</v>
      </c>
      <c r="E1625" s="33" t="s">
        <v>165</v>
      </c>
      <c r="F1625" s="34"/>
      <c r="G1625" s="35"/>
      <c r="H1625" s="34"/>
      <c r="I1625" s="36"/>
      <c r="J1625" s="37"/>
    </row>
    <row r="1626">
      <c r="A1626" s="30"/>
      <c r="B1626" s="31" t="s">
        <v>165</v>
      </c>
      <c r="C1626" s="31" t="s">
        <v>165</v>
      </c>
      <c r="D1626" s="32" t="s">
        <v>165</v>
      </c>
      <c r="E1626" s="33" t="s">
        <v>165</v>
      </c>
      <c r="F1626" s="34"/>
      <c r="G1626" s="35"/>
      <c r="H1626" s="34"/>
      <c r="I1626" s="36"/>
      <c r="J1626" s="37"/>
    </row>
    <row r="1627">
      <c r="A1627" s="30"/>
      <c r="B1627" s="31" t="s">
        <v>165</v>
      </c>
      <c r="C1627" s="31" t="s">
        <v>165</v>
      </c>
      <c r="D1627" s="32" t="s">
        <v>165</v>
      </c>
      <c r="E1627" s="33" t="s">
        <v>165</v>
      </c>
      <c r="F1627" s="34"/>
      <c r="G1627" s="35"/>
      <c r="H1627" s="34"/>
      <c r="I1627" s="36"/>
      <c r="J1627" s="37"/>
    </row>
    <row r="1628">
      <c r="A1628" s="30"/>
      <c r="B1628" s="31" t="s">
        <v>165</v>
      </c>
      <c r="C1628" s="31" t="s">
        <v>165</v>
      </c>
      <c r="D1628" s="32" t="s">
        <v>165</v>
      </c>
      <c r="E1628" s="33" t="s">
        <v>165</v>
      </c>
      <c r="F1628" s="34"/>
      <c r="G1628" s="35"/>
      <c r="H1628" s="34"/>
      <c r="I1628" s="36"/>
      <c r="J1628" s="37"/>
    </row>
    <row r="1629">
      <c r="A1629" s="30"/>
      <c r="B1629" s="31" t="s">
        <v>165</v>
      </c>
      <c r="C1629" s="31" t="s">
        <v>165</v>
      </c>
      <c r="D1629" s="32" t="s">
        <v>165</v>
      </c>
      <c r="E1629" s="33" t="s">
        <v>165</v>
      </c>
      <c r="F1629" s="34"/>
      <c r="G1629" s="35"/>
      <c r="H1629" s="34"/>
      <c r="I1629" s="36"/>
      <c r="J1629" s="37"/>
    </row>
    <row r="1630">
      <c r="A1630" s="30"/>
      <c r="B1630" s="31" t="s">
        <v>165</v>
      </c>
      <c r="C1630" s="31" t="s">
        <v>165</v>
      </c>
      <c r="D1630" s="32" t="s">
        <v>165</v>
      </c>
      <c r="E1630" s="33" t="s">
        <v>165</v>
      </c>
      <c r="F1630" s="34"/>
      <c r="G1630" s="35"/>
      <c r="H1630" s="34"/>
      <c r="I1630" s="36"/>
      <c r="J1630" s="37"/>
    </row>
    <row r="1631">
      <c r="A1631" s="30"/>
      <c r="B1631" s="31" t="s">
        <v>165</v>
      </c>
      <c r="C1631" s="31" t="s">
        <v>165</v>
      </c>
      <c r="D1631" s="32" t="s">
        <v>165</v>
      </c>
      <c r="E1631" s="33" t="s">
        <v>165</v>
      </c>
      <c r="F1631" s="34"/>
      <c r="G1631" s="35"/>
      <c r="H1631" s="34"/>
      <c r="I1631" s="36"/>
      <c r="J1631" s="37"/>
    </row>
    <row r="1632">
      <c r="A1632" s="30"/>
      <c r="B1632" s="31" t="s">
        <v>165</v>
      </c>
      <c r="C1632" s="31" t="s">
        <v>165</v>
      </c>
      <c r="D1632" s="32" t="s">
        <v>165</v>
      </c>
      <c r="E1632" s="33" t="s">
        <v>165</v>
      </c>
      <c r="F1632" s="34"/>
      <c r="G1632" s="35"/>
      <c r="H1632" s="34"/>
      <c r="I1632" s="36"/>
      <c r="J1632" s="37"/>
    </row>
    <row r="1633">
      <c r="A1633" s="30"/>
      <c r="B1633" s="31" t="s">
        <v>165</v>
      </c>
      <c r="C1633" s="31" t="s">
        <v>165</v>
      </c>
      <c r="D1633" s="32" t="s">
        <v>165</v>
      </c>
      <c r="E1633" s="33" t="s">
        <v>165</v>
      </c>
      <c r="F1633" s="34"/>
      <c r="G1633" s="35"/>
      <c r="H1633" s="34"/>
      <c r="I1633" s="36"/>
      <c r="J1633" s="37"/>
    </row>
    <row r="1634">
      <c r="A1634" s="30"/>
      <c r="B1634" s="31" t="s">
        <v>165</v>
      </c>
      <c r="C1634" s="31" t="s">
        <v>165</v>
      </c>
      <c r="D1634" s="32" t="s">
        <v>165</v>
      </c>
      <c r="E1634" s="33" t="s">
        <v>165</v>
      </c>
      <c r="F1634" s="34"/>
      <c r="G1634" s="35"/>
      <c r="H1634" s="34"/>
      <c r="I1634" s="36"/>
      <c r="J1634" s="37"/>
    </row>
    <row r="1635">
      <c r="A1635" s="30"/>
      <c r="B1635" s="31" t="s">
        <v>165</v>
      </c>
      <c r="C1635" s="31" t="s">
        <v>165</v>
      </c>
      <c r="D1635" s="32" t="s">
        <v>165</v>
      </c>
      <c r="E1635" s="33" t="s">
        <v>165</v>
      </c>
      <c r="F1635" s="34"/>
      <c r="G1635" s="35"/>
      <c r="H1635" s="34"/>
      <c r="I1635" s="36"/>
      <c r="J1635" s="37"/>
    </row>
    <row r="1636">
      <c r="A1636" s="30"/>
      <c r="B1636" s="31" t="s">
        <v>165</v>
      </c>
      <c r="C1636" s="31" t="s">
        <v>165</v>
      </c>
      <c r="D1636" s="32" t="s">
        <v>165</v>
      </c>
      <c r="E1636" s="33" t="s">
        <v>165</v>
      </c>
      <c r="F1636" s="34"/>
      <c r="G1636" s="35"/>
      <c r="H1636" s="34"/>
      <c r="I1636" s="36"/>
      <c r="J1636" s="37"/>
    </row>
    <row r="1637">
      <c r="A1637" s="30"/>
      <c r="B1637" s="31" t="s">
        <v>165</v>
      </c>
      <c r="C1637" s="31" t="s">
        <v>165</v>
      </c>
      <c r="D1637" s="32" t="s">
        <v>165</v>
      </c>
      <c r="E1637" s="33" t="s">
        <v>165</v>
      </c>
      <c r="F1637" s="34"/>
      <c r="G1637" s="35"/>
      <c r="H1637" s="34"/>
      <c r="I1637" s="36"/>
      <c r="J1637" s="37"/>
    </row>
    <row r="1638">
      <c r="A1638" s="30"/>
      <c r="B1638" s="31" t="s">
        <v>165</v>
      </c>
      <c r="C1638" s="31" t="s">
        <v>165</v>
      </c>
      <c r="D1638" s="32" t="s">
        <v>165</v>
      </c>
      <c r="E1638" s="33" t="s">
        <v>165</v>
      </c>
      <c r="F1638" s="34"/>
      <c r="G1638" s="35"/>
      <c r="H1638" s="34"/>
      <c r="I1638" s="36"/>
      <c r="J1638" s="37"/>
    </row>
    <row r="1639">
      <c r="A1639" s="30"/>
      <c r="B1639" s="31" t="s">
        <v>165</v>
      </c>
      <c r="C1639" s="31" t="s">
        <v>165</v>
      </c>
      <c r="D1639" s="32" t="s">
        <v>165</v>
      </c>
      <c r="E1639" s="33" t="s">
        <v>165</v>
      </c>
      <c r="F1639" s="34"/>
      <c r="G1639" s="35"/>
      <c r="H1639" s="34"/>
      <c r="I1639" s="36"/>
      <c r="J1639" s="37"/>
    </row>
    <row r="1640">
      <c r="A1640" s="30"/>
      <c r="B1640" s="31" t="s">
        <v>165</v>
      </c>
      <c r="C1640" s="31" t="s">
        <v>165</v>
      </c>
      <c r="D1640" s="32" t="s">
        <v>165</v>
      </c>
      <c r="E1640" s="33" t="s">
        <v>165</v>
      </c>
      <c r="F1640" s="34"/>
      <c r="G1640" s="35"/>
      <c r="H1640" s="34"/>
      <c r="I1640" s="36"/>
      <c r="J1640" s="37"/>
    </row>
    <row r="1641">
      <c r="A1641" s="30"/>
      <c r="B1641" s="31" t="s">
        <v>165</v>
      </c>
      <c r="C1641" s="31" t="s">
        <v>165</v>
      </c>
      <c r="D1641" s="32" t="s">
        <v>165</v>
      </c>
      <c r="E1641" s="33" t="s">
        <v>165</v>
      </c>
      <c r="F1641" s="34"/>
      <c r="G1641" s="35"/>
      <c r="H1641" s="34"/>
      <c r="I1641" s="36"/>
      <c r="J1641" s="37"/>
    </row>
    <row r="1642">
      <c r="A1642" s="30"/>
      <c r="B1642" s="31" t="s">
        <v>165</v>
      </c>
      <c r="C1642" s="31" t="s">
        <v>165</v>
      </c>
      <c r="D1642" s="32" t="s">
        <v>165</v>
      </c>
      <c r="E1642" s="33" t="s">
        <v>165</v>
      </c>
      <c r="F1642" s="34"/>
      <c r="G1642" s="35"/>
      <c r="H1642" s="34"/>
      <c r="I1642" s="36"/>
      <c r="J1642" s="37"/>
    </row>
    <row r="1643">
      <c r="A1643" s="30"/>
      <c r="B1643" s="31" t="s">
        <v>165</v>
      </c>
      <c r="C1643" s="31" t="s">
        <v>165</v>
      </c>
      <c r="D1643" s="32" t="s">
        <v>165</v>
      </c>
      <c r="E1643" s="33" t="s">
        <v>165</v>
      </c>
      <c r="F1643" s="34"/>
      <c r="G1643" s="35"/>
      <c r="H1643" s="34"/>
      <c r="I1643" s="36"/>
      <c r="J1643" s="37"/>
    </row>
    <row r="1644">
      <c r="A1644" s="30"/>
      <c r="B1644" s="31" t="s">
        <v>165</v>
      </c>
      <c r="C1644" s="31" t="s">
        <v>165</v>
      </c>
      <c r="D1644" s="32" t="s">
        <v>165</v>
      </c>
      <c r="E1644" s="33" t="s">
        <v>165</v>
      </c>
      <c r="F1644" s="34"/>
      <c r="G1644" s="35"/>
      <c r="H1644" s="34"/>
      <c r="I1644" s="36"/>
      <c r="J1644" s="37"/>
    </row>
    <row r="1645">
      <c r="A1645" s="30"/>
      <c r="B1645" s="31" t="s">
        <v>165</v>
      </c>
      <c r="C1645" s="31" t="s">
        <v>165</v>
      </c>
      <c r="D1645" s="32" t="s">
        <v>165</v>
      </c>
      <c r="E1645" s="33" t="s">
        <v>165</v>
      </c>
      <c r="F1645" s="34"/>
      <c r="G1645" s="35"/>
      <c r="H1645" s="34"/>
      <c r="I1645" s="36"/>
      <c r="J1645" s="37"/>
    </row>
    <row r="1646">
      <c r="A1646" s="30"/>
      <c r="B1646" s="31" t="s">
        <v>165</v>
      </c>
      <c r="C1646" s="31" t="s">
        <v>165</v>
      </c>
      <c r="D1646" s="32" t="s">
        <v>165</v>
      </c>
      <c r="E1646" s="33" t="s">
        <v>165</v>
      </c>
      <c r="F1646" s="34"/>
      <c r="G1646" s="35"/>
      <c r="H1646" s="34"/>
      <c r="I1646" s="36"/>
      <c r="J1646" s="37"/>
    </row>
    <row r="1647">
      <c r="A1647" s="30"/>
      <c r="B1647" s="31" t="s">
        <v>165</v>
      </c>
      <c r="C1647" s="31" t="s">
        <v>165</v>
      </c>
      <c r="D1647" s="32" t="s">
        <v>165</v>
      </c>
      <c r="E1647" s="33" t="s">
        <v>165</v>
      </c>
      <c r="F1647" s="34"/>
      <c r="G1647" s="35"/>
      <c r="H1647" s="34"/>
      <c r="I1647" s="36"/>
      <c r="J1647" s="37"/>
    </row>
    <row r="1648">
      <c r="A1648" s="30"/>
      <c r="B1648" s="31" t="s">
        <v>165</v>
      </c>
      <c r="C1648" s="31" t="s">
        <v>165</v>
      </c>
      <c r="D1648" s="32" t="s">
        <v>165</v>
      </c>
      <c r="E1648" s="33" t="s">
        <v>165</v>
      </c>
      <c r="F1648" s="34"/>
      <c r="G1648" s="35"/>
      <c r="H1648" s="34"/>
      <c r="I1648" s="36"/>
      <c r="J1648" s="37"/>
    </row>
    <row r="1649">
      <c r="A1649" s="30"/>
      <c r="B1649" s="31" t="s">
        <v>165</v>
      </c>
      <c r="C1649" s="31" t="s">
        <v>165</v>
      </c>
      <c r="D1649" s="32" t="s">
        <v>165</v>
      </c>
      <c r="E1649" s="33" t="s">
        <v>165</v>
      </c>
      <c r="F1649" s="34"/>
      <c r="G1649" s="35"/>
      <c r="H1649" s="34"/>
      <c r="I1649" s="36"/>
      <c r="J1649" s="37"/>
    </row>
    <row r="1650">
      <c r="A1650" s="30"/>
      <c r="B1650" s="31" t="s">
        <v>165</v>
      </c>
      <c r="C1650" s="31" t="s">
        <v>165</v>
      </c>
      <c r="D1650" s="32" t="s">
        <v>165</v>
      </c>
      <c r="E1650" s="33" t="s">
        <v>165</v>
      </c>
      <c r="F1650" s="34"/>
      <c r="G1650" s="35"/>
      <c r="H1650" s="34"/>
      <c r="I1650" s="36"/>
      <c r="J1650" s="37"/>
    </row>
    <row r="1651">
      <c r="A1651" s="30"/>
      <c r="B1651" s="31" t="s">
        <v>165</v>
      </c>
      <c r="C1651" s="31" t="s">
        <v>165</v>
      </c>
      <c r="D1651" s="32" t="s">
        <v>165</v>
      </c>
      <c r="E1651" s="33" t="s">
        <v>165</v>
      </c>
      <c r="F1651" s="34"/>
      <c r="G1651" s="35"/>
      <c r="H1651" s="34"/>
      <c r="I1651" s="36"/>
      <c r="J1651" s="37"/>
    </row>
    <row r="1652">
      <c r="A1652" s="30"/>
      <c r="B1652" s="31" t="s">
        <v>165</v>
      </c>
      <c r="C1652" s="31" t="s">
        <v>165</v>
      </c>
      <c r="D1652" s="32" t="s">
        <v>165</v>
      </c>
      <c r="E1652" s="33" t="s">
        <v>165</v>
      </c>
      <c r="F1652" s="34"/>
      <c r="G1652" s="35"/>
      <c r="H1652" s="34"/>
      <c r="I1652" s="36"/>
      <c r="J1652" s="37"/>
    </row>
    <row r="1653">
      <c r="A1653" s="30"/>
      <c r="B1653" s="31" t="s">
        <v>165</v>
      </c>
      <c r="C1653" s="31" t="s">
        <v>165</v>
      </c>
      <c r="D1653" s="32" t="s">
        <v>165</v>
      </c>
      <c r="E1653" s="33" t="s">
        <v>165</v>
      </c>
      <c r="F1653" s="34"/>
      <c r="G1653" s="35"/>
      <c r="H1653" s="34"/>
      <c r="I1653" s="36"/>
      <c r="J1653" s="37"/>
    </row>
    <row r="1654">
      <c r="A1654" s="30"/>
      <c r="B1654" s="31" t="s">
        <v>165</v>
      </c>
      <c r="C1654" s="31" t="s">
        <v>165</v>
      </c>
      <c r="D1654" s="32" t="s">
        <v>165</v>
      </c>
      <c r="E1654" s="33" t="s">
        <v>165</v>
      </c>
      <c r="F1654" s="34"/>
      <c r="G1654" s="35"/>
      <c r="H1654" s="34"/>
      <c r="I1654" s="36"/>
      <c r="J1654" s="37"/>
    </row>
    <row r="1655">
      <c r="A1655" s="30"/>
      <c r="B1655" s="31" t="s">
        <v>165</v>
      </c>
      <c r="C1655" s="31" t="s">
        <v>165</v>
      </c>
      <c r="D1655" s="32" t="s">
        <v>165</v>
      </c>
      <c r="E1655" s="33" t="s">
        <v>165</v>
      </c>
      <c r="F1655" s="34"/>
      <c r="G1655" s="35"/>
      <c r="H1655" s="34"/>
      <c r="I1655" s="36"/>
      <c r="J1655" s="37"/>
    </row>
    <row r="1656">
      <c r="A1656" s="30"/>
      <c r="B1656" s="31" t="s">
        <v>165</v>
      </c>
      <c r="C1656" s="31" t="s">
        <v>165</v>
      </c>
      <c r="D1656" s="32" t="s">
        <v>165</v>
      </c>
      <c r="E1656" s="33" t="s">
        <v>165</v>
      </c>
      <c r="F1656" s="34"/>
      <c r="G1656" s="35"/>
      <c r="H1656" s="34"/>
      <c r="I1656" s="36"/>
      <c r="J1656" s="37"/>
    </row>
    <row r="1657">
      <c r="A1657" s="30"/>
      <c r="B1657" s="31" t="s">
        <v>165</v>
      </c>
      <c r="C1657" s="31" t="s">
        <v>165</v>
      </c>
      <c r="D1657" s="32" t="s">
        <v>165</v>
      </c>
      <c r="E1657" s="33" t="s">
        <v>165</v>
      </c>
      <c r="F1657" s="34"/>
      <c r="G1657" s="35"/>
      <c r="H1657" s="34"/>
      <c r="I1657" s="36"/>
      <c r="J1657" s="37"/>
    </row>
    <row r="1658">
      <c r="A1658" s="30"/>
      <c r="B1658" s="31" t="s">
        <v>165</v>
      </c>
      <c r="C1658" s="31" t="s">
        <v>165</v>
      </c>
      <c r="D1658" s="32" t="s">
        <v>165</v>
      </c>
      <c r="E1658" s="33" t="s">
        <v>165</v>
      </c>
      <c r="F1658" s="34"/>
      <c r="G1658" s="35"/>
      <c r="H1658" s="34"/>
      <c r="I1658" s="36"/>
      <c r="J1658" s="37"/>
    </row>
    <row r="1659">
      <c r="A1659" s="30"/>
      <c r="B1659" s="31" t="s">
        <v>165</v>
      </c>
      <c r="C1659" s="31" t="s">
        <v>165</v>
      </c>
      <c r="D1659" s="32" t="s">
        <v>165</v>
      </c>
      <c r="E1659" s="33" t="s">
        <v>165</v>
      </c>
      <c r="F1659" s="34"/>
      <c r="G1659" s="35"/>
      <c r="H1659" s="34"/>
      <c r="I1659" s="36"/>
      <c r="J1659" s="37"/>
    </row>
    <row r="1660">
      <c r="A1660" s="30"/>
      <c r="B1660" s="31" t="s">
        <v>165</v>
      </c>
      <c r="C1660" s="31" t="s">
        <v>165</v>
      </c>
      <c r="D1660" s="32" t="s">
        <v>165</v>
      </c>
      <c r="E1660" s="33" t="s">
        <v>165</v>
      </c>
      <c r="F1660" s="34"/>
      <c r="G1660" s="35"/>
      <c r="H1660" s="34"/>
      <c r="I1660" s="36"/>
      <c r="J1660" s="37"/>
    </row>
    <row r="1661">
      <c r="A1661" s="30"/>
      <c r="B1661" s="31" t="s">
        <v>165</v>
      </c>
      <c r="C1661" s="31" t="s">
        <v>165</v>
      </c>
      <c r="D1661" s="32" t="s">
        <v>165</v>
      </c>
      <c r="E1661" s="33" t="s">
        <v>165</v>
      </c>
      <c r="F1661" s="34"/>
      <c r="G1661" s="35"/>
      <c r="H1661" s="34"/>
      <c r="I1661" s="36"/>
      <c r="J1661" s="37"/>
    </row>
    <row r="1662">
      <c r="A1662" s="30"/>
      <c r="B1662" s="31" t="s">
        <v>165</v>
      </c>
      <c r="C1662" s="31" t="s">
        <v>165</v>
      </c>
      <c r="D1662" s="32" t="s">
        <v>165</v>
      </c>
      <c r="E1662" s="33" t="s">
        <v>165</v>
      </c>
      <c r="F1662" s="34"/>
      <c r="G1662" s="35"/>
      <c r="H1662" s="34"/>
      <c r="I1662" s="36"/>
      <c r="J1662" s="37"/>
    </row>
    <row r="1663">
      <c r="A1663" s="30"/>
      <c r="B1663" s="31" t="s">
        <v>165</v>
      </c>
      <c r="C1663" s="31" t="s">
        <v>165</v>
      </c>
      <c r="D1663" s="32" t="s">
        <v>165</v>
      </c>
      <c r="E1663" s="33" t="s">
        <v>165</v>
      </c>
      <c r="F1663" s="34"/>
      <c r="G1663" s="35"/>
      <c r="H1663" s="34"/>
      <c r="I1663" s="36"/>
      <c r="J1663" s="37"/>
    </row>
    <row r="1664">
      <c r="A1664" s="30"/>
      <c r="B1664" s="31" t="s">
        <v>165</v>
      </c>
      <c r="C1664" s="31" t="s">
        <v>165</v>
      </c>
      <c r="D1664" s="32" t="s">
        <v>165</v>
      </c>
      <c r="E1664" s="33" t="s">
        <v>165</v>
      </c>
      <c r="F1664" s="34"/>
      <c r="G1664" s="35"/>
      <c r="H1664" s="34"/>
      <c r="I1664" s="36"/>
      <c r="J1664" s="37"/>
    </row>
    <row r="1665">
      <c r="A1665" s="30"/>
      <c r="B1665" s="31" t="s">
        <v>165</v>
      </c>
      <c r="C1665" s="31" t="s">
        <v>165</v>
      </c>
      <c r="D1665" s="32" t="s">
        <v>165</v>
      </c>
      <c r="E1665" s="33" t="s">
        <v>165</v>
      </c>
      <c r="F1665" s="34"/>
      <c r="G1665" s="35"/>
      <c r="H1665" s="34"/>
      <c r="I1665" s="36"/>
      <c r="J1665" s="37"/>
    </row>
    <row r="1666">
      <c r="A1666" s="30"/>
      <c r="B1666" s="31" t="s">
        <v>165</v>
      </c>
      <c r="C1666" s="31" t="s">
        <v>165</v>
      </c>
      <c r="D1666" s="32" t="s">
        <v>165</v>
      </c>
      <c r="E1666" s="33" t="s">
        <v>165</v>
      </c>
      <c r="F1666" s="34"/>
      <c r="G1666" s="35"/>
      <c r="H1666" s="34"/>
      <c r="I1666" s="36"/>
      <c r="J1666" s="37"/>
    </row>
    <row r="1667">
      <c r="A1667" s="30"/>
      <c r="B1667" s="31" t="s">
        <v>165</v>
      </c>
      <c r="C1667" s="31" t="s">
        <v>165</v>
      </c>
      <c r="D1667" s="32" t="s">
        <v>165</v>
      </c>
      <c r="E1667" s="33" t="s">
        <v>165</v>
      </c>
      <c r="F1667" s="34"/>
      <c r="G1667" s="35"/>
      <c r="H1667" s="34"/>
      <c r="I1667" s="36"/>
      <c r="J1667" s="37"/>
    </row>
    <row r="1668">
      <c r="A1668" s="30"/>
      <c r="B1668" s="31" t="s">
        <v>165</v>
      </c>
      <c r="C1668" s="31" t="s">
        <v>165</v>
      </c>
      <c r="D1668" s="32" t="s">
        <v>165</v>
      </c>
      <c r="E1668" s="33" t="s">
        <v>165</v>
      </c>
      <c r="F1668" s="34"/>
      <c r="G1668" s="35"/>
      <c r="H1668" s="34"/>
      <c r="I1668" s="36"/>
      <c r="J1668" s="37"/>
    </row>
    <row r="1669">
      <c r="A1669" s="30"/>
      <c r="B1669" s="31" t="s">
        <v>165</v>
      </c>
      <c r="C1669" s="31" t="s">
        <v>165</v>
      </c>
      <c r="D1669" s="32" t="s">
        <v>165</v>
      </c>
      <c r="E1669" s="33" t="s">
        <v>165</v>
      </c>
      <c r="F1669" s="34"/>
      <c r="G1669" s="35"/>
      <c r="H1669" s="34"/>
      <c r="I1669" s="36"/>
      <c r="J1669" s="37"/>
    </row>
    <row r="1670">
      <c r="A1670" s="30"/>
      <c r="B1670" s="31" t="s">
        <v>165</v>
      </c>
      <c r="C1670" s="31" t="s">
        <v>165</v>
      </c>
      <c r="D1670" s="32" t="s">
        <v>165</v>
      </c>
      <c r="E1670" s="33" t="s">
        <v>165</v>
      </c>
      <c r="F1670" s="34"/>
      <c r="G1670" s="35"/>
      <c r="H1670" s="34"/>
      <c r="I1670" s="36"/>
      <c r="J1670" s="37"/>
    </row>
    <row r="1671">
      <c r="A1671" s="30"/>
      <c r="B1671" s="31" t="s">
        <v>165</v>
      </c>
      <c r="C1671" s="31" t="s">
        <v>165</v>
      </c>
      <c r="D1671" s="32" t="s">
        <v>165</v>
      </c>
      <c r="E1671" s="33" t="s">
        <v>165</v>
      </c>
      <c r="F1671" s="34"/>
      <c r="G1671" s="35"/>
      <c r="H1671" s="34"/>
      <c r="I1671" s="36"/>
      <c r="J1671" s="37"/>
    </row>
    <row r="1672">
      <c r="A1672" s="30"/>
      <c r="B1672" s="31" t="s">
        <v>165</v>
      </c>
      <c r="C1672" s="31" t="s">
        <v>165</v>
      </c>
      <c r="D1672" s="32" t="s">
        <v>165</v>
      </c>
      <c r="E1672" s="33" t="s">
        <v>165</v>
      </c>
      <c r="F1672" s="34"/>
      <c r="G1672" s="35"/>
      <c r="H1672" s="34"/>
      <c r="I1672" s="36"/>
      <c r="J1672" s="37"/>
    </row>
    <row r="1673">
      <c r="A1673" s="30"/>
      <c r="B1673" s="31" t="s">
        <v>165</v>
      </c>
      <c r="C1673" s="31" t="s">
        <v>165</v>
      </c>
      <c r="D1673" s="32" t="s">
        <v>165</v>
      </c>
      <c r="E1673" s="33" t="s">
        <v>165</v>
      </c>
      <c r="F1673" s="34"/>
      <c r="G1673" s="35"/>
      <c r="H1673" s="34"/>
      <c r="I1673" s="36"/>
      <c r="J1673" s="37"/>
    </row>
    <row r="1674">
      <c r="A1674" s="30"/>
      <c r="B1674" s="31" t="s">
        <v>165</v>
      </c>
      <c r="C1674" s="31" t="s">
        <v>165</v>
      </c>
      <c r="D1674" s="32" t="s">
        <v>165</v>
      </c>
      <c r="E1674" s="33" t="s">
        <v>165</v>
      </c>
      <c r="F1674" s="34"/>
      <c r="G1674" s="35"/>
      <c r="H1674" s="34"/>
      <c r="I1674" s="36"/>
      <c r="J1674" s="37"/>
    </row>
    <row r="1675">
      <c r="A1675" s="30"/>
      <c r="B1675" s="31" t="s">
        <v>165</v>
      </c>
      <c r="C1675" s="31" t="s">
        <v>165</v>
      </c>
      <c r="D1675" s="32" t="s">
        <v>165</v>
      </c>
      <c r="E1675" s="33" t="s">
        <v>165</v>
      </c>
      <c r="F1675" s="34"/>
      <c r="G1675" s="35"/>
      <c r="H1675" s="34"/>
      <c r="I1675" s="36"/>
      <c r="J1675" s="37"/>
    </row>
    <row r="1676">
      <c r="A1676" s="30"/>
      <c r="B1676" s="31" t="s">
        <v>165</v>
      </c>
      <c r="C1676" s="31" t="s">
        <v>165</v>
      </c>
      <c r="D1676" s="32" t="s">
        <v>165</v>
      </c>
      <c r="E1676" s="33" t="s">
        <v>165</v>
      </c>
      <c r="F1676" s="34"/>
      <c r="G1676" s="35"/>
      <c r="H1676" s="34"/>
      <c r="I1676" s="36"/>
      <c r="J1676" s="37"/>
    </row>
    <row r="1677">
      <c r="A1677" s="30"/>
      <c r="B1677" s="31" t="s">
        <v>165</v>
      </c>
      <c r="C1677" s="31" t="s">
        <v>165</v>
      </c>
      <c r="D1677" s="32" t="s">
        <v>165</v>
      </c>
      <c r="E1677" s="33" t="s">
        <v>165</v>
      </c>
      <c r="F1677" s="34"/>
      <c r="G1677" s="35"/>
      <c r="H1677" s="34"/>
      <c r="I1677" s="36"/>
      <c r="J1677" s="37"/>
    </row>
    <row r="1678">
      <c r="A1678" s="30"/>
      <c r="B1678" s="31" t="s">
        <v>165</v>
      </c>
      <c r="C1678" s="31" t="s">
        <v>165</v>
      </c>
      <c r="D1678" s="32" t="s">
        <v>165</v>
      </c>
      <c r="E1678" s="33" t="s">
        <v>165</v>
      </c>
      <c r="F1678" s="34"/>
      <c r="G1678" s="35"/>
      <c r="H1678" s="34"/>
      <c r="I1678" s="36"/>
      <c r="J1678" s="37"/>
    </row>
    <row r="1679">
      <c r="A1679" s="30"/>
      <c r="B1679" s="31" t="s">
        <v>165</v>
      </c>
      <c r="C1679" s="31" t="s">
        <v>165</v>
      </c>
      <c r="D1679" s="32" t="s">
        <v>165</v>
      </c>
      <c r="E1679" s="33" t="s">
        <v>165</v>
      </c>
      <c r="F1679" s="34"/>
      <c r="G1679" s="35"/>
      <c r="H1679" s="34"/>
      <c r="I1679" s="36"/>
      <c r="J1679" s="37"/>
    </row>
    <row r="1680">
      <c r="A1680" s="30"/>
      <c r="B1680" s="31" t="s">
        <v>165</v>
      </c>
      <c r="C1680" s="31" t="s">
        <v>165</v>
      </c>
      <c r="D1680" s="32" t="s">
        <v>165</v>
      </c>
      <c r="E1680" s="33" t="s">
        <v>165</v>
      </c>
      <c r="F1680" s="34"/>
      <c r="G1680" s="35"/>
      <c r="H1680" s="34"/>
      <c r="I1680" s="36"/>
      <c r="J1680" s="37"/>
    </row>
    <row r="1681">
      <c r="A1681" s="30"/>
      <c r="B1681" s="31" t="s">
        <v>165</v>
      </c>
      <c r="C1681" s="31" t="s">
        <v>165</v>
      </c>
      <c r="D1681" s="32" t="s">
        <v>165</v>
      </c>
      <c r="E1681" s="33" t="s">
        <v>165</v>
      </c>
      <c r="F1681" s="34"/>
      <c r="G1681" s="35"/>
      <c r="H1681" s="34"/>
      <c r="I1681" s="36"/>
      <c r="J1681" s="37"/>
    </row>
    <row r="1682">
      <c r="A1682" s="30"/>
      <c r="B1682" s="31" t="s">
        <v>165</v>
      </c>
      <c r="C1682" s="31" t="s">
        <v>165</v>
      </c>
      <c r="D1682" s="32" t="s">
        <v>165</v>
      </c>
      <c r="E1682" s="33" t="s">
        <v>165</v>
      </c>
      <c r="F1682" s="34"/>
      <c r="G1682" s="35"/>
      <c r="H1682" s="34"/>
      <c r="I1682" s="36"/>
      <c r="J1682" s="37"/>
    </row>
    <row r="1683">
      <c r="A1683" s="30"/>
      <c r="B1683" s="31" t="s">
        <v>165</v>
      </c>
      <c r="C1683" s="31" t="s">
        <v>165</v>
      </c>
      <c r="D1683" s="32" t="s">
        <v>165</v>
      </c>
      <c r="E1683" s="33" t="s">
        <v>165</v>
      </c>
      <c r="F1683" s="34"/>
      <c r="G1683" s="35"/>
      <c r="H1683" s="34"/>
      <c r="I1683" s="36"/>
      <c r="J1683" s="37"/>
    </row>
    <row r="1684">
      <c r="A1684" s="30"/>
      <c r="B1684" s="31" t="s">
        <v>165</v>
      </c>
      <c r="C1684" s="31" t="s">
        <v>165</v>
      </c>
      <c r="D1684" s="32" t="s">
        <v>165</v>
      </c>
      <c r="E1684" s="33" t="s">
        <v>165</v>
      </c>
      <c r="F1684" s="34"/>
      <c r="G1684" s="35"/>
      <c r="H1684" s="34"/>
      <c r="I1684" s="36"/>
      <c r="J1684" s="37"/>
    </row>
    <row r="1685">
      <c r="A1685" s="30"/>
      <c r="B1685" s="31" t="s">
        <v>165</v>
      </c>
      <c r="C1685" s="31" t="s">
        <v>165</v>
      </c>
      <c r="D1685" s="32" t="s">
        <v>165</v>
      </c>
      <c r="E1685" s="33" t="s">
        <v>165</v>
      </c>
      <c r="F1685" s="34"/>
      <c r="G1685" s="35"/>
      <c r="H1685" s="34"/>
      <c r="I1685" s="36"/>
      <c r="J1685" s="37"/>
    </row>
    <row r="1686">
      <c r="A1686" s="30"/>
      <c r="B1686" s="31" t="s">
        <v>165</v>
      </c>
      <c r="C1686" s="31" t="s">
        <v>165</v>
      </c>
      <c r="D1686" s="32" t="s">
        <v>165</v>
      </c>
      <c r="E1686" s="33" t="s">
        <v>165</v>
      </c>
      <c r="F1686" s="34"/>
      <c r="G1686" s="35"/>
      <c r="H1686" s="34"/>
      <c r="I1686" s="36"/>
      <c r="J1686" s="37"/>
    </row>
    <row r="1687">
      <c r="A1687" s="30"/>
      <c r="B1687" s="31" t="s">
        <v>165</v>
      </c>
      <c r="C1687" s="31" t="s">
        <v>165</v>
      </c>
      <c r="D1687" s="32" t="s">
        <v>165</v>
      </c>
      <c r="E1687" s="33" t="s">
        <v>165</v>
      </c>
      <c r="F1687" s="34"/>
      <c r="G1687" s="35"/>
      <c r="H1687" s="34"/>
      <c r="I1687" s="36"/>
      <c r="J1687" s="37"/>
    </row>
    <row r="1688">
      <c r="A1688" s="30"/>
      <c r="B1688" s="31" t="s">
        <v>165</v>
      </c>
      <c r="C1688" s="31" t="s">
        <v>165</v>
      </c>
      <c r="D1688" s="32" t="s">
        <v>165</v>
      </c>
      <c r="E1688" s="33" t="s">
        <v>165</v>
      </c>
      <c r="F1688" s="34"/>
      <c r="G1688" s="35"/>
      <c r="H1688" s="34"/>
      <c r="I1688" s="36"/>
      <c r="J1688" s="37"/>
    </row>
    <row r="1689">
      <c r="A1689" s="30"/>
      <c r="B1689" s="31" t="s">
        <v>165</v>
      </c>
      <c r="C1689" s="31" t="s">
        <v>165</v>
      </c>
      <c r="D1689" s="32" t="s">
        <v>165</v>
      </c>
      <c r="E1689" s="33" t="s">
        <v>165</v>
      </c>
      <c r="F1689" s="34"/>
      <c r="G1689" s="35"/>
      <c r="H1689" s="34"/>
      <c r="I1689" s="36"/>
      <c r="J1689" s="37"/>
    </row>
    <row r="1690">
      <c r="A1690" s="30"/>
      <c r="B1690" s="31" t="s">
        <v>165</v>
      </c>
      <c r="C1690" s="31" t="s">
        <v>165</v>
      </c>
      <c r="D1690" s="32" t="s">
        <v>165</v>
      </c>
      <c r="E1690" s="33" t="s">
        <v>165</v>
      </c>
      <c r="F1690" s="34"/>
      <c r="G1690" s="35"/>
      <c r="H1690" s="34"/>
      <c r="I1690" s="36"/>
      <c r="J1690" s="37"/>
    </row>
    <row r="1691">
      <c r="A1691" s="30"/>
      <c r="B1691" s="31" t="s">
        <v>165</v>
      </c>
      <c r="C1691" s="31" t="s">
        <v>165</v>
      </c>
      <c r="D1691" s="32" t="s">
        <v>165</v>
      </c>
      <c r="E1691" s="33" t="s">
        <v>165</v>
      </c>
      <c r="F1691" s="34"/>
      <c r="G1691" s="35"/>
      <c r="H1691" s="34"/>
      <c r="I1691" s="36"/>
      <c r="J1691" s="37"/>
    </row>
    <row r="1692">
      <c r="A1692" s="30"/>
      <c r="B1692" s="31" t="s">
        <v>165</v>
      </c>
      <c r="C1692" s="31" t="s">
        <v>165</v>
      </c>
      <c r="D1692" s="32" t="s">
        <v>165</v>
      </c>
      <c r="E1692" s="33" t="s">
        <v>165</v>
      </c>
      <c r="F1692" s="34"/>
      <c r="G1692" s="35"/>
      <c r="H1692" s="34"/>
      <c r="I1692" s="36"/>
      <c r="J1692" s="37"/>
    </row>
    <row r="1693">
      <c r="A1693" s="30"/>
      <c r="B1693" s="31" t="s">
        <v>165</v>
      </c>
      <c r="C1693" s="31" t="s">
        <v>165</v>
      </c>
      <c r="D1693" s="32" t="s">
        <v>165</v>
      </c>
      <c r="E1693" s="33" t="s">
        <v>165</v>
      </c>
      <c r="F1693" s="34"/>
      <c r="G1693" s="35"/>
      <c r="H1693" s="34"/>
      <c r="I1693" s="36"/>
      <c r="J1693" s="37"/>
    </row>
    <row r="1694">
      <c r="A1694" s="30"/>
      <c r="B1694" s="31" t="s">
        <v>165</v>
      </c>
      <c r="C1694" s="31" t="s">
        <v>165</v>
      </c>
      <c r="D1694" s="32" t="s">
        <v>165</v>
      </c>
      <c r="E1694" s="33" t="s">
        <v>165</v>
      </c>
      <c r="F1694" s="34"/>
      <c r="G1694" s="35"/>
      <c r="H1694" s="34"/>
      <c r="I1694" s="36"/>
      <c r="J1694" s="37"/>
    </row>
    <row r="1695">
      <c r="A1695" s="30"/>
      <c r="B1695" s="31" t="s">
        <v>165</v>
      </c>
      <c r="C1695" s="31" t="s">
        <v>165</v>
      </c>
      <c r="D1695" s="32" t="s">
        <v>165</v>
      </c>
      <c r="E1695" s="33" t="s">
        <v>165</v>
      </c>
      <c r="F1695" s="34"/>
      <c r="G1695" s="35"/>
      <c r="H1695" s="34"/>
      <c r="I1695" s="36"/>
      <c r="J1695" s="37"/>
    </row>
    <row r="1696">
      <c r="A1696" s="30"/>
      <c r="B1696" s="31" t="s">
        <v>165</v>
      </c>
      <c r="C1696" s="31" t="s">
        <v>165</v>
      </c>
      <c r="D1696" s="32" t="s">
        <v>165</v>
      </c>
      <c r="E1696" s="33" t="s">
        <v>165</v>
      </c>
      <c r="F1696" s="34"/>
      <c r="G1696" s="35"/>
      <c r="H1696" s="34"/>
      <c r="I1696" s="36"/>
      <c r="J1696" s="37"/>
    </row>
    <row r="1697">
      <c r="A1697" s="30"/>
      <c r="B1697" s="31" t="s">
        <v>165</v>
      </c>
      <c r="C1697" s="31" t="s">
        <v>165</v>
      </c>
      <c r="D1697" s="32" t="s">
        <v>165</v>
      </c>
      <c r="E1697" s="33" t="s">
        <v>165</v>
      </c>
      <c r="F1697" s="34"/>
      <c r="G1697" s="35"/>
      <c r="H1697" s="34"/>
      <c r="I1697" s="36"/>
      <c r="J1697" s="37"/>
    </row>
    <row r="1698">
      <c r="A1698" s="30"/>
      <c r="B1698" s="31" t="s">
        <v>165</v>
      </c>
      <c r="C1698" s="31" t="s">
        <v>165</v>
      </c>
      <c r="D1698" s="32" t="s">
        <v>165</v>
      </c>
      <c r="E1698" s="33" t="s">
        <v>165</v>
      </c>
      <c r="F1698" s="34"/>
      <c r="G1698" s="35"/>
      <c r="H1698" s="34"/>
      <c r="I1698" s="36"/>
      <c r="J1698" s="37"/>
    </row>
    <row r="1699">
      <c r="A1699" s="30"/>
      <c r="B1699" s="31" t="s">
        <v>165</v>
      </c>
      <c r="C1699" s="31" t="s">
        <v>165</v>
      </c>
      <c r="D1699" s="32" t="s">
        <v>165</v>
      </c>
      <c r="E1699" s="33" t="s">
        <v>165</v>
      </c>
      <c r="F1699" s="34"/>
      <c r="G1699" s="35"/>
      <c r="H1699" s="34"/>
      <c r="I1699" s="36"/>
      <c r="J1699" s="37"/>
    </row>
    <row r="1700">
      <c r="A1700" s="30"/>
      <c r="B1700" s="31" t="s">
        <v>165</v>
      </c>
      <c r="C1700" s="31" t="s">
        <v>165</v>
      </c>
      <c r="D1700" s="32" t="s">
        <v>165</v>
      </c>
      <c r="E1700" s="33" t="s">
        <v>165</v>
      </c>
      <c r="F1700" s="34"/>
      <c r="G1700" s="35"/>
      <c r="H1700" s="34"/>
      <c r="I1700" s="36"/>
      <c r="J1700" s="37"/>
    </row>
    <row r="1701">
      <c r="A1701" s="30"/>
      <c r="B1701" s="31" t="s">
        <v>165</v>
      </c>
      <c r="C1701" s="31" t="s">
        <v>165</v>
      </c>
      <c r="D1701" s="32" t="s">
        <v>165</v>
      </c>
      <c r="E1701" s="33" t="s">
        <v>165</v>
      </c>
      <c r="F1701" s="34"/>
      <c r="G1701" s="35"/>
      <c r="H1701" s="34"/>
      <c r="I1701" s="36"/>
      <c r="J1701" s="37"/>
    </row>
    <row r="1702">
      <c r="A1702" s="30"/>
      <c r="B1702" s="31" t="s">
        <v>165</v>
      </c>
      <c r="C1702" s="31" t="s">
        <v>165</v>
      </c>
      <c r="D1702" s="32" t="s">
        <v>165</v>
      </c>
      <c r="E1702" s="33" t="s">
        <v>165</v>
      </c>
      <c r="F1702" s="34"/>
      <c r="G1702" s="35"/>
      <c r="H1702" s="34"/>
      <c r="I1702" s="36"/>
      <c r="J1702" s="37"/>
    </row>
    <row r="1703">
      <c r="A1703" s="30"/>
      <c r="B1703" s="31" t="s">
        <v>165</v>
      </c>
      <c r="C1703" s="31" t="s">
        <v>165</v>
      </c>
      <c r="D1703" s="32" t="s">
        <v>165</v>
      </c>
      <c r="E1703" s="33" t="s">
        <v>165</v>
      </c>
      <c r="F1703" s="34"/>
      <c r="G1703" s="35"/>
      <c r="H1703" s="34"/>
      <c r="I1703" s="36"/>
      <c r="J1703" s="37"/>
    </row>
    <row r="1704">
      <c r="A1704" s="30"/>
      <c r="B1704" s="31" t="s">
        <v>165</v>
      </c>
      <c r="C1704" s="31" t="s">
        <v>165</v>
      </c>
      <c r="D1704" s="32" t="s">
        <v>165</v>
      </c>
      <c r="E1704" s="33" t="s">
        <v>165</v>
      </c>
      <c r="F1704" s="34"/>
      <c r="G1704" s="35"/>
      <c r="H1704" s="34"/>
      <c r="I1704" s="36"/>
      <c r="J1704" s="37"/>
    </row>
    <row r="1705">
      <c r="A1705" s="30"/>
      <c r="B1705" s="31" t="s">
        <v>165</v>
      </c>
      <c r="C1705" s="31" t="s">
        <v>165</v>
      </c>
      <c r="D1705" s="32" t="s">
        <v>165</v>
      </c>
      <c r="E1705" s="33" t="s">
        <v>165</v>
      </c>
      <c r="F1705" s="34"/>
      <c r="G1705" s="35"/>
      <c r="H1705" s="34"/>
      <c r="I1705" s="36"/>
      <c r="J1705" s="37"/>
    </row>
    <row r="1706">
      <c r="A1706" s="30"/>
      <c r="B1706" s="31" t="s">
        <v>165</v>
      </c>
      <c r="C1706" s="31" t="s">
        <v>165</v>
      </c>
      <c r="D1706" s="32" t="s">
        <v>165</v>
      </c>
      <c r="E1706" s="33" t="s">
        <v>165</v>
      </c>
      <c r="F1706" s="34"/>
      <c r="G1706" s="35"/>
      <c r="H1706" s="34"/>
      <c r="I1706" s="36"/>
      <c r="J1706" s="37"/>
    </row>
    <row r="1707">
      <c r="A1707" s="30"/>
      <c r="B1707" s="31" t="s">
        <v>165</v>
      </c>
      <c r="C1707" s="31" t="s">
        <v>165</v>
      </c>
      <c r="D1707" s="32" t="s">
        <v>165</v>
      </c>
      <c r="E1707" s="33" t="s">
        <v>165</v>
      </c>
      <c r="F1707" s="34"/>
      <c r="G1707" s="35"/>
      <c r="H1707" s="34"/>
      <c r="I1707" s="36"/>
      <c r="J1707" s="37"/>
    </row>
    <row r="1708">
      <c r="A1708" s="30"/>
      <c r="B1708" s="31" t="s">
        <v>165</v>
      </c>
      <c r="C1708" s="31" t="s">
        <v>165</v>
      </c>
      <c r="D1708" s="32" t="s">
        <v>165</v>
      </c>
      <c r="E1708" s="33" t="s">
        <v>165</v>
      </c>
      <c r="F1708" s="34"/>
      <c r="G1708" s="35"/>
      <c r="H1708" s="34"/>
      <c r="I1708" s="36"/>
      <c r="J1708" s="37"/>
    </row>
    <row r="1709">
      <c r="A1709" s="30"/>
      <c r="B1709" s="31" t="s">
        <v>165</v>
      </c>
      <c r="C1709" s="31" t="s">
        <v>165</v>
      </c>
      <c r="D1709" s="32" t="s">
        <v>165</v>
      </c>
      <c r="E1709" s="33" t="s">
        <v>165</v>
      </c>
      <c r="F1709" s="34"/>
      <c r="G1709" s="35"/>
      <c r="H1709" s="34"/>
      <c r="I1709" s="36"/>
      <c r="J1709" s="37"/>
    </row>
    <row r="1710">
      <c r="A1710" s="30"/>
      <c r="B1710" s="31" t="s">
        <v>165</v>
      </c>
      <c r="C1710" s="31" t="s">
        <v>165</v>
      </c>
      <c r="D1710" s="32" t="s">
        <v>165</v>
      </c>
      <c r="E1710" s="33" t="s">
        <v>165</v>
      </c>
      <c r="F1710" s="34"/>
      <c r="G1710" s="35"/>
      <c r="H1710" s="34"/>
      <c r="I1710" s="36"/>
      <c r="J1710" s="37"/>
    </row>
    <row r="1711">
      <c r="A1711" s="30"/>
      <c r="B1711" s="31" t="s">
        <v>165</v>
      </c>
      <c r="C1711" s="31" t="s">
        <v>165</v>
      </c>
      <c r="D1711" s="32" t="s">
        <v>165</v>
      </c>
      <c r="E1711" s="33" t="s">
        <v>165</v>
      </c>
      <c r="F1711" s="34"/>
      <c r="G1711" s="35"/>
      <c r="H1711" s="34"/>
      <c r="I1711" s="36"/>
      <c r="J1711" s="37"/>
    </row>
    <row r="1712">
      <c r="A1712" s="30"/>
      <c r="B1712" s="31" t="s">
        <v>165</v>
      </c>
      <c r="C1712" s="31" t="s">
        <v>165</v>
      </c>
      <c r="D1712" s="32" t="s">
        <v>165</v>
      </c>
      <c r="E1712" s="33" t="s">
        <v>165</v>
      </c>
      <c r="F1712" s="34"/>
      <c r="G1712" s="35"/>
      <c r="H1712" s="34"/>
      <c r="I1712" s="36"/>
      <c r="J1712" s="37"/>
    </row>
    <row r="1713">
      <c r="A1713" s="30"/>
      <c r="B1713" s="31" t="s">
        <v>165</v>
      </c>
      <c r="C1713" s="31" t="s">
        <v>165</v>
      </c>
      <c r="D1713" s="32" t="s">
        <v>165</v>
      </c>
      <c r="E1713" s="33" t="s">
        <v>165</v>
      </c>
      <c r="F1713" s="34"/>
      <c r="G1713" s="35"/>
      <c r="H1713" s="34"/>
      <c r="I1713" s="36"/>
      <c r="J1713" s="37"/>
    </row>
    <row r="1714">
      <c r="A1714" s="30"/>
      <c r="B1714" s="31" t="s">
        <v>165</v>
      </c>
      <c r="C1714" s="31" t="s">
        <v>165</v>
      </c>
      <c r="D1714" s="32" t="s">
        <v>165</v>
      </c>
      <c r="E1714" s="33" t="s">
        <v>165</v>
      </c>
      <c r="F1714" s="34"/>
      <c r="G1714" s="35"/>
      <c r="H1714" s="34"/>
      <c r="I1714" s="36"/>
      <c r="J1714" s="37"/>
    </row>
    <row r="1715">
      <c r="A1715" s="30"/>
      <c r="B1715" s="31" t="s">
        <v>165</v>
      </c>
      <c r="C1715" s="31" t="s">
        <v>165</v>
      </c>
      <c r="D1715" s="32" t="s">
        <v>165</v>
      </c>
      <c r="E1715" s="33" t="s">
        <v>165</v>
      </c>
      <c r="F1715" s="34"/>
      <c r="G1715" s="35"/>
      <c r="H1715" s="34"/>
      <c r="I1715" s="36"/>
      <c r="J1715" s="37"/>
    </row>
    <row r="1716">
      <c r="A1716" s="30"/>
      <c r="B1716" s="31" t="s">
        <v>165</v>
      </c>
      <c r="C1716" s="31" t="s">
        <v>165</v>
      </c>
      <c r="D1716" s="32" t="s">
        <v>165</v>
      </c>
      <c r="E1716" s="33" t="s">
        <v>165</v>
      </c>
      <c r="F1716" s="34"/>
      <c r="G1716" s="35"/>
      <c r="H1716" s="34"/>
      <c r="I1716" s="36"/>
      <c r="J1716" s="37"/>
    </row>
    <row r="1717">
      <c r="A1717" s="30"/>
      <c r="B1717" s="31" t="s">
        <v>165</v>
      </c>
      <c r="C1717" s="31" t="s">
        <v>165</v>
      </c>
      <c r="D1717" s="32" t="s">
        <v>165</v>
      </c>
      <c r="E1717" s="33" t="s">
        <v>165</v>
      </c>
      <c r="F1717" s="34"/>
      <c r="G1717" s="35"/>
      <c r="H1717" s="34"/>
      <c r="I1717" s="36"/>
      <c r="J1717" s="37"/>
    </row>
    <row r="1718">
      <c r="A1718" s="30"/>
      <c r="B1718" s="31" t="s">
        <v>165</v>
      </c>
      <c r="C1718" s="31" t="s">
        <v>165</v>
      </c>
      <c r="D1718" s="32" t="s">
        <v>165</v>
      </c>
      <c r="E1718" s="33" t="s">
        <v>165</v>
      </c>
      <c r="F1718" s="34"/>
      <c r="G1718" s="35"/>
      <c r="H1718" s="34"/>
      <c r="I1718" s="36"/>
      <c r="J1718" s="37"/>
    </row>
    <row r="1719">
      <c r="A1719" s="30"/>
      <c r="B1719" s="31" t="s">
        <v>165</v>
      </c>
      <c r="C1719" s="31" t="s">
        <v>165</v>
      </c>
      <c r="D1719" s="32" t="s">
        <v>165</v>
      </c>
      <c r="E1719" s="33" t="s">
        <v>165</v>
      </c>
      <c r="F1719" s="34"/>
      <c r="G1719" s="35"/>
      <c r="H1719" s="34"/>
      <c r="I1719" s="36"/>
      <c r="J1719" s="37"/>
    </row>
    <row r="1720">
      <c r="A1720" s="30"/>
      <c r="B1720" s="31" t="s">
        <v>165</v>
      </c>
      <c r="C1720" s="31" t="s">
        <v>165</v>
      </c>
      <c r="D1720" s="32" t="s">
        <v>165</v>
      </c>
      <c r="E1720" s="33" t="s">
        <v>165</v>
      </c>
      <c r="F1720" s="34"/>
      <c r="G1720" s="35"/>
      <c r="H1720" s="34"/>
      <c r="I1720" s="36"/>
      <c r="J1720" s="37"/>
    </row>
    <row r="1721">
      <c r="A1721" s="30"/>
      <c r="B1721" s="31" t="s">
        <v>165</v>
      </c>
      <c r="C1721" s="31" t="s">
        <v>165</v>
      </c>
      <c r="D1721" s="32" t="s">
        <v>165</v>
      </c>
      <c r="E1721" s="33" t="s">
        <v>165</v>
      </c>
      <c r="F1721" s="34"/>
      <c r="G1721" s="35"/>
      <c r="H1721" s="34"/>
      <c r="I1721" s="36"/>
      <c r="J1721" s="37"/>
    </row>
    <row r="1722">
      <c r="A1722" s="30"/>
      <c r="B1722" s="31" t="s">
        <v>165</v>
      </c>
      <c r="C1722" s="31" t="s">
        <v>165</v>
      </c>
      <c r="D1722" s="32" t="s">
        <v>165</v>
      </c>
      <c r="E1722" s="33" t="s">
        <v>165</v>
      </c>
      <c r="F1722" s="34"/>
      <c r="G1722" s="35"/>
      <c r="H1722" s="34"/>
      <c r="I1722" s="36"/>
      <c r="J1722" s="37"/>
    </row>
    <row r="1723">
      <c r="A1723" s="30"/>
      <c r="B1723" s="31" t="s">
        <v>165</v>
      </c>
      <c r="C1723" s="31" t="s">
        <v>165</v>
      </c>
      <c r="D1723" s="32" t="s">
        <v>165</v>
      </c>
      <c r="E1723" s="33" t="s">
        <v>165</v>
      </c>
      <c r="F1723" s="34"/>
      <c r="G1723" s="35"/>
      <c r="H1723" s="34"/>
      <c r="I1723" s="36"/>
      <c r="J1723" s="37"/>
    </row>
    <row r="1724">
      <c r="A1724" s="30"/>
      <c r="B1724" s="31" t="s">
        <v>165</v>
      </c>
      <c r="C1724" s="31" t="s">
        <v>165</v>
      </c>
      <c r="D1724" s="32" t="s">
        <v>165</v>
      </c>
      <c r="E1724" s="33" t="s">
        <v>165</v>
      </c>
      <c r="F1724" s="34"/>
      <c r="G1724" s="35"/>
      <c r="H1724" s="34"/>
      <c r="I1724" s="36"/>
      <c r="J1724" s="37"/>
    </row>
    <row r="1725">
      <c r="A1725" s="30"/>
      <c r="B1725" s="31" t="s">
        <v>165</v>
      </c>
      <c r="C1725" s="31" t="s">
        <v>165</v>
      </c>
      <c r="D1725" s="32" t="s">
        <v>165</v>
      </c>
      <c r="E1725" s="33" t="s">
        <v>165</v>
      </c>
      <c r="F1725" s="34"/>
      <c r="G1725" s="35"/>
      <c r="H1725" s="34"/>
      <c r="I1725" s="36"/>
      <c r="J1725" s="37"/>
    </row>
    <row r="1726">
      <c r="A1726" s="30"/>
      <c r="B1726" s="31" t="s">
        <v>165</v>
      </c>
      <c r="C1726" s="31" t="s">
        <v>165</v>
      </c>
      <c r="D1726" s="32" t="s">
        <v>165</v>
      </c>
      <c r="E1726" s="33" t="s">
        <v>165</v>
      </c>
      <c r="F1726" s="34"/>
      <c r="G1726" s="35"/>
      <c r="H1726" s="34"/>
      <c r="I1726" s="36"/>
      <c r="J1726" s="37"/>
    </row>
    <row r="1727">
      <c r="A1727" s="30"/>
      <c r="B1727" s="31" t="s">
        <v>165</v>
      </c>
      <c r="C1727" s="31" t="s">
        <v>165</v>
      </c>
      <c r="D1727" s="32" t="s">
        <v>165</v>
      </c>
      <c r="E1727" s="33" t="s">
        <v>165</v>
      </c>
      <c r="F1727" s="34"/>
      <c r="G1727" s="35"/>
      <c r="H1727" s="34"/>
      <c r="I1727" s="36"/>
      <c r="J1727" s="37"/>
    </row>
    <row r="1728">
      <c r="A1728" s="30"/>
      <c r="B1728" s="31" t="s">
        <v>165</v>
      </c>
      <c r="C1728" s="31" t="s">
        <v>165</v>
      </c>
      <c r="D1728" s="32" t="s">
        <v>165</v>
      </c>
      <c r="E1728" s="33" t="s">
        <v>165</v>
      </c>
      <c r="F1728" s="34"/>
      <c r="G1728" s="35"/>
      <c r="H1728" s="34"/>
      <c r="I1728" s="36"/>
      <c r="J1728" s="37"/>
    </row>
    <row r="1729">
      <c r="A1729" s="30"/>
      <c r="B1729" s="31" t="s">
        <v>165</v>
      </c>
      <c r="C1729" s="31" t="s">
        <v>165</v>
      </c>
      <c r="D1729" s="32" t="s">
        <v>165</v>
      </c>
      <c r="E1729" s="33" t="s">
        <v>165</v>
      </c>
      <c r="F1729" s="34"/>
      <c r="G1729" s="35"/>
      <c r="H1729" s="34"/>
      <c r="I1729" s="36"/>
      <c r="J1729" s="37"/>
    </row>
    <row r="1730">
      <c r="A1730" s="30"/>
      <c r="B1730" s="31" t="s">
        <v>165</v>
      </c>
      <c r="C1730" s="31" t="s">
        <v>165</v>
      </c>
      <c r="D1730" s="32" t="s">
        <v>165</v>
      </c>
      <c r="E1730" s="33" t="s">
        <v>165</v>
      </c>
      <c r="F1730" s="34"/>
      <c r="G1730" s="35"/>
      <c r="H1730" s="34"/>
      <c r="I1730" s="36"/>
      <c r="J1730" s="37"/>
    </row>
    <row r="1731">
      <c r="A1731" s="30"/>
      <c r="B1731" s="31" t="s">
        <v>165</v>
      </c>
      <c r="C1731" s="31" t="s">
        <v>165</v>
      </c>
      <c r="D1731" s="32" t="s">
        <v>165</v>
      </c>
      <c r="E1731" s="33" t="s">
        <v>165</v>
      </c>
      <c r="F1731" s="34"/>
      <c r="G1731" s="35"/>
      <c r="H1731" s="34"/>
      <c r="I1731" s="36"/>
      <c r="J1731" s="37"/>
    </row>
    <row r="1732">
      <c r="A1732" s="30"/>
      <c r="B1732" s="31" t="s">
        <v>165</v>
      </c>
      <c r="C1732" s="31" t="s">
        <v>165</v>
      </c>
      <c r="D1732" s="32" t="s">
        <v>165</v>
      </c>
      <c r="E1732" s="33" t="s">
        <v>165</v>
      </c>
      <c r="F1732" s="34"/>
      <c r="G1732" s="35"/>
      <c r="H1732" s="34"/>
      <c r="I1732" s="36"/>
      <c r="J1732" s="37"/>
    </row>
    <row r="1733">
      <c r="A1733" s="30"/>
      <c r="B1733" s="31" t="s">
        <v>165</v>
      </c>
      <c r="C1733" s="31" t="s">
        <v>165</v>
      </c>
      <c r="D1733" s="32" t="s">
        <v>165</v>
      </c>
      <c r="E1733" s="33" t="s">
        <v>165</v>
      </c>
      <c r="F1733" s="34"/>
      <c r="G1733" s="35"/>
      <c r="H1733" s="34"/>
      <c r="I1733" s="36"/>
      <c r="J1733" s="37"/>
    </row>
    <row r="1734">
      <c r="A1734" s="30"/>
      <c r="B1734" s="31" t="s">
        <v>165</v>
      </c>
      <c r="C1734" s="31" t="s">
        <v>165</v>
      </c>
      <c r="D1734" s="32" t="s">
        <v>165</v>
      </c>
      <c r="E1734" s="33" t="s">
        <v>165</v>
      </c>
      <c r="F1734" s="34"/>
      <c r="G1734" s="35"/>
      <c r="H1734" s="34"/>
      <c r="I1734" s="36"/>
      <c r="J1734" s="37"/>
    </row>
    <row r="1735">
      <c r="A1735" s="30"/>
      <c r="B1735" s="31" t="s">
        <v>165</v>
      </c>
      <c r="C1735" s="31" t="s">
        <v>165</v>
      </c>
      <c r="D1735" s="32" t="s">
        <v>165</v>
      </c>
      <c r="E1735" s="33" t="s">
        <v>165</v>
      </c>
      <c r="F1735" s="34"/>
      <c r="G1735" s="35"/>
      <c r="H1735" s="34"/>
      <c r="I1735" s="36"/>
      <c r="J1735" s="37"/>
    </row>
    <row r="1736">
      <c r="A1736" s="30"/>
      <c r="B1736" s="31" t="s">
        <v>165</v>
      </c>
      <c r="C1736" s="31" t="s">
        <v>165</v>
      </c>
      <c r="D1736" s="32" t="s">
        <v>165</v>
      </c>
      <c r="E1736" s="33" t="s">
        <v>165</v>
      </c>
      <c r="F1736" s="34"/>
      <c r="G1736" s="35"/>
      <c r="H1736" s="34"/>
      <c r="I1736" s="36"/>
      <c r="J1736" s="37"/>
    </row>
    <row r="1737">
      <c r="A1737" s="30"/>
      <c r="B1737" s="31" t="s">
        <v>165</v>
      </c>
      <c r="C1737" s="31" t="s">
        <v>165</v>
      </c>
      <c r="D1737" s="32" t="s">
        <v>165</v>
      </c>
      <c r="E1737" s="33" t="s">
        <v>165</v>
      </c>
      <c r="F1737" s="34"/>
      <c r="G1737" s="35"/>
      <c r="H1737" s="34"/>
      <c r="I1737" s="36"/>
      <c r="J1737" s="37"/>
    </row>
    <row r="1738">
      <c r="A1738" s="30"/>
      <c r="B1738" s="31" t="s">
        <v>165</v>
      </c>
      <c r="C1738" s="31" t="s">
        <v>165</v>
      </c>
      <c r="D1738" s="32" t="s">
        <v>165</v>
      </c>
      <c r="E1738" s="33" t="s">
        <v>165</v>
      </c>
      <c r="F1738" s="34"/>
      <c r="G1738" s="35"/>
      <c r="H1738" s="34"/>
      <c r="I1738" s="36"/>
      <c r="J1738" s="37"/>
    </row>
    <row r="1739">
      <c r="A1739" s="30"/>
      <c r="B1739" s="31" t="s">
        <v>165</v>
      </c>
      <c r="C1739" s="31" t="s">
        <v>165</v>
      </c>
      <c r="D1739" s="32" t="s">
        <v>165</v>
      </c>
      <c r="E1739" s="33" t="s">
        <v>165</v>
      </c>
      <c r="F1739" s="34"/>
      <c r="G1739" s="35"/>
      <c r="H1739" s="34"/>
      <c r="I1739" s="36"/>
      <c r="J1739" s="37"/>
    </row>
    <row r="1740">
      <c r="A1740" s="30"/>
      <c r="B1740" s="31" t="s">
        <v>165</v>
      </c>
      <c r="C1740" s="31" t="s">
        <v>165</v>
      </c>
      <c r="D1740" s="32" t="s">
        <v>165</v>
      </c>
      <c r="E1740" s="33" t="s">
        <v>165</v>
      </c>
      <c r="F1740" s="34"/>
      <c r="G1740" s="35"/>
      <c r="H1740" s="34"/>
      <c r="I1740" s="36"/>
      <c r="J1740" s="37"/>
    </row>
    <row r="1741">
      <c r="A1741" s="30"/>
      <c r="B1741" s="31" t="s">
        <v>165</v>
      </c>
      <c r="C1741" s="31" t="s">
        <v>165</v>
      </c>
      <c r="D1741" s="32" t="s">
        <v>165</v>
      </c>
      <c r="E1741" s="33" t="s">
        <v>165</v>
      </c>
      <c r="F1741" s="34"/>
      <c r="G1741" s="35"/>
      <c r="H1741" s="34"/>
      <c r="I1741" s="36"/>
      <c r="J1741" s="37"/>
    </row>
    <row r="1742">
      <c r="A1742" s="30"/>
      <c r="B1742" s="31" t="s">
        <v>165</v>
      </c>
      <c r="C1742" s="31" t="s">
        <v>165</v>
      </c>
      <c r="D1742" s="32" t="s">
        <v>165</v>
      </c>
      <c r="E1742" s="33" t="s">
        <v>165</v>
      </c>
      <c r="F1742" s="34"/>
      <c r="G1742" s="35"/>
      <c r="H1742" s="34"/>
      <c r="I1742" s="36"/>
      <c r="J1742" s="37"/>
    </row>
    <row r="1743">
      <c r="A1743" s="30"/>
      <c r="B1743" s="31" t="s">
        <v>165</v>
      </c>
      <c r="C1743" s="31" t="s">
        <v>165</v>
      </c>
      <c r="D1743" s="32" t="s">
        <v>165</v>
      </c>
      <c r="E1743" s="33" t="s">
        <v>165</v>
      </c>
      <c r="F1743" s="34"/>
      <c r="G1743" s="35"/>
      <c r="H1743" s="34"/>
      <c r="I1743" s="36"/>
      <c r="J1743" s="37"/>
    </row>
    <row r="1744">
      <c r="A1744" s="30"/>
      <c r="B1744" s="31" t="s">
        <v>165</v>
      </c>
      <c r="C1744" s="31" t="s">
        <v>165</v>
      </c>
      <c r="D1744" s="32" t="s">
        <v>165</v>
      </c>
      <c r="E1744" s="33" t="s">
        <v>165</v>
      </c>
      <c r="F1744" s="34"/>
      <c r="G1744" s="35"/>
      <c r="H1744" s="34"/>
      <c r="I1744" s="36"/>
      <c r="J1744" s="37"/>
    </row>
    <row r="1745">
      <c r="A1745" s="30"/>
      <c r="B1745" s="31" t="s">
        <v>165</v>
      </c>
      <c r="C1745" s="31" t="s">
        <v>165</v>
      </c>
      <c r="D1745" s="32" t="s">
        <v>165</v>
      </c>
      <c r="E1745" s="33" t="s">
        <v>165</v>
      </c>
      <c r="F1745" s="34"/>
      <c r="G1745" s="35"/>
      <c r="H1745" s="34"/>
      <c r="I1745" s="36"/>
      <c r="J1745" s="37"/>
    </row>
    <row r="1746">
      <c r="A1746" s="30"/>
      <c r="B1746" s="31" t="s">
        <v>165</v>
      </c>
      <c r="C1746" s="31" t="s">
        <v>165</v>
      </c>
      <c r="D1746" s="32" t="s">
        <v>165</v>
      </c>
      <c r="E1746" s="33" t="s">
        <v>165</v>
      </c>
      <c r="F1746" s="34"/>
      <c r="G1746" s="35"/>
      <c r="H1746" s="34"/>
      <c r="I1746" s="36"/>
      <c r="J1746" s="37"/>
    </row>
    <row r="1747">
      <c r="A1747" s="30"/>
      <c r="B1747" s="31" t="s">
        <v>165</v>
      </c>
      <c r="C1747" s="31" t="s">
        <v>165</v>
      </c>
      <c r="D1747" s="32" t="s">
        <v>165</v>
      </c>
      <c r="E1747" s="33" t="s">
        <v>165</v>
      </c>
      <c r="F1747" s="34"/>
      <c r="G1747" s="35"/>
      <c r="H1747" s="34"/>
      <c r="I1747" s="36"/>
      <c r="J1747" s="37"/>
    </row>
    <row r="1748">
      <c r="A1748" s="30"/>
      <c r="B1748" s="31" t="s">
        <v>165</v>
      </c>
      <c r="C1748" s="31" t="s">
        <v>165</v>
      </c>
      <c r="D1748" s="32" t="s">
        <v>165</v>
      </c>
      <c r="E1748" s="33" t="s">
        <v>165</v>
      </c>
      <c r="F1748" s="34"/>
      <c r="G1748" s="35"/>
      <c r="H1748" s="34"/>
      <c r="I1748" s="36"/>
      <c r="J1748" s="37"/>
    </row>
    <row r="1749">
      <c r="A1749" s="30"/>
      <c r="B1749" s="31" t="s">
        <v>165</v>
      </c>
      <c r="C1749" s="31" t="s">
        <v>165</v>
      </c>
      <c r="D1749" s="32" t="s">
        <v>165</v>
      </c>
      <c r="E1749" s="33" t="s">
        <v>165</v>
      </c>
      <c r="F1749" s="34"/>
      <c r="G1749" s="35"/>
      <c r="H1749" s="34"/>
      <c r="I1749" s="36"/>
      <c r="J1749" s="37"/>
    </row>
    <row r="1750">
      <c r="A1750" s="30"/>
      <c r="B1750" s="31" t="s">
        <v>165</v>
      </c>
      <c r="C1750" s="31" t="s">
        <v>165</v>
      </c>
      <c r="D1750" s="32" t="s">
        <v>165</v>
      </c>
      <c r="E1750" s="33" t="s">
        <v>165</v>
      </c>
      <c r="F1750" s="34"/>
      <c r="G1750" s="35"/>
      <c r="H1750" s="34"/>
      <c r="I1750" s="36"/>
      <c r="J1750" s="37"/>
    </row>
    <row r="1751">
      <c r="A1751" s="30"/>
      <c r="B1751" s="31" t="s">
        <v>165</v>
      </c>
      <c r="C1751" s="31" t="s">
        <v>165</v>
      </c>
      <c r="D1751" s="32" t="s">
        <v>165</v>
      </c>
      <c r="E1751" s="33" t="s">
        <v>165</v>
      </c>
      <c r="F1751" s="34"/>
      <c r="G1751" s="35"/>
      <c r="H1751" s="34"/>
      <c r="I1751" s="36"/>
      <c r="J1751" s="37"/>
    </row>
    <row r="1752">
      <c r="A1752" s="30"/>
      <c r="B1752" s="31" t="s">
        <v>165</v>
      </c>
      <c r="C1752" s="31" t="s">
        <v>165</v>
      </c>
      <c r="D1752" s="32" t="s">
        <v>165</v>
      </c>
      <c r="E1752" s="33" t="s">
        <v>165</v>
      </c>
      <c r="F1752" s="34"/>
      <c r="G1752" s="35"/>
      <c r="H1752" s="34"/>
      <c r="I1752" s="36"/>
      <c r="J1752" s="37"/>
    </row>
    <row r="1753">
      <c r="A1753" s="30"/>
      <c r="B1753" s="31" t="s">
        <v>165</v>
      </c>
      <c r="C1753" s="31" t="s">
        <v>165</v>
      </c>
      <c r="D1753" s="32" t="s">
        <v>165</v>
      </c>
      <c r="E1753" s="33" t="s">
        <v>165</v>
      </c>
      <c r="F1753" s="34"/>
      <c r="G1753" s="35"/>
      <c r="H1753" s="34"/>
      <c r="I1753" s="36"/>
      <c r="J1753" s="37"/>
    </row>
    <row r="1754">
      <c r="A1754" s="30"/>
      <c r="B1754" s="31" t="s">
        <v>165</v>
      </c>
      <c r="C1754" s="31" t="s">
        <v>165</v>
      </c>
      <c r="D1754" s="32" t="s">
        <v>165</v>
      </c>
      <c r="E1754" s="33" t="s">
        <v>165</v>
      </c>
      <c r="F1754" s="34"/>
      <c r="G1754" s="35"/>
      <c r="H1754" s="34"/>
      <c r="I1754" s="36"/>
      <c r="J1754" s="37"/>
    </row>
    <row r="1755">
      <c r="A1755" s="30"/>
      <c r="B1755" s="31" t="s">
        <v>165</v>
      </c>
      <c r="C1755" s="31" t="s">
        <v>165</v>
      </c>
      <c r="D1755" s="32" t="s">
        <v>165</v>
      </c>
      <c r="E1755" s="33" t="s">
        <v>165</v>
      </c>
      <c r="F1755" s="34"/>
      <c r="G1755" s="35"/>
      <c r="H1755" s="34"/>
      <c r="I1755" s="36"/>
      <c r="J1755" s="37"/>
    </row>
    <row r="1756">
      <c r="A1756" s="30"/>
      <c r="B1756" s="31" t="s">
        <v>165</v>
      </c>
      <c r="C1756" s="31" t="s">
        <v>165</v>
      </c>
      <c r="D1756" s="32" t="s">
        <v>165</v>
      </c>
      <c r="E1756" s="33" t="s">
        <v>165</v>
      </c>
      <c r="F1756" s="34"/>
      <c r="G1756" s="35"/>
      <c r="H1756" s="34"/>
      <c r="I1756" s="36"/>
      <c r="J1756" s="37"/>
    </row>
    <row r="1757">
      <c r="A1757" s="30"/>
      <c r="B1757" s="31" t="s">
        <v>165</v>
      </c>
      <c r="C1757" s="31" t="s">
        <v>165</v>
      </c>
      <c r="D1757" s="32" t="s">
        <v>165</v>
      </c>
      <c r="E1757" s="33" t="s">
        <v>165</v>
      </c>
      <c r="F1757" s="34"/>
      <c r="G1757" s="35"/>
      <c r="H1757" s="34"/>
      <c r="I1757" s="36"/>
      <c r="J1757" s="37"/>
    </row>
    <row r="1758">
      <c r="A1758" s="30"/>
      <c r="B1758" s="31" t="s">
        <v>165</v>
      </c>
      <c r="C1758" s="31" t="s">
        <v>165</v>
      </c>
      <c r="D1758" s="32" t="s">
        <v>165</v>
      </c>
      <c r="E1758" s="33" t="s">
        <v>165</v>
      </c>
      <c r="F1758" s="34"/>
      <c r="G1758" s="35"/>
      <c r="H1758" s="34"/>
      <c r="I1758" s="36"/>
      <c r="J1758" s="37"/>
    </row>
    <row r="1759">
      <c r="A1759" s="30"/>
      <c r="B1759" s="31" t="s">
        <v>165</v>
      </c>
      <c r="C1759" s="31" t="s">
        <v>165</v>
      </c>
      <c r="D1759" s="32" t="s">
        <v>165</v>
      </c>
      <c r="E1759" s="33" t="s">
        <v>165</v>
      </c>
      <c r="F1759" s="34"/>
      <c r="G1759" s="35"/>
      <c r="H1759" s="34"/>
      <c r="I1759" s="36"/>
      <c r="J1759" s="37"/>
    </row>
    <row r="1760">
      <c r="A1760" s="30"/>
      <c r="B1760" s="31" t="s">
        <v>165</v>
      </c>
      <c r="C1760" s="31" t="s">
        <v>165</v>
      </c>
      <c r="D1760" s="32" t="s">
        <v>165</v>
      </c>
      <c r="E1760" s="33" t="s">
        <v>165</v>
      </c>
      <c r="F1760" s="34"/>
      <c r="G1760" s="35"/>
      <c r="H1760" s="34"/>
      <c r="I1760" s="36"/>
      <c r="J1760" s="37"/>
    </row>
    <row r="1761">
      <c r="A1761" s="30"/>
      <c r="B1761" s="31" t="s">
        <v>165</v>
      </c>
      <c r="C1761" s="31" t="s">
        <v>165</v>
      </c>
      <c r="D1761" s="32" t="s">
        <v>165</v>
      </c>
      <c r="E1761" s="33" t="s">
        <v>165</v>
      </c>
      <c r="F1761" s="34"/>
      <c r="G1761" s="35"/>
      <c r="H1761" s="34"/>
      <c r="I1761" s="36"/>
      <c r="J1761" s="37"/>
    </row>
    <row r="1762">
      <c r="A1762" s="30"/>
      <c r="B1762" s="31" t="s">
        <v>165</v>
      </c>
      <c r="C1762" s="31" t="s">
        <v>165</v>
      </c>
      <c r="D1762" s="32" t="s">
        <v>165</v>
      </c>
      <c r="E1762" s="33" t="s">
        <v>165</v>
      </c>
      <c r="F1762" s="34"/>
      <c r="G1762" s="35"/>
      <c r="H1762" s="34"/>
      <c r="I1762" s="36"/>
      <c r="J1762" s="37"/>
    </row>
    <row r="1763">
      <c r="A1763" s="30"/>
      <c r="B1763" s="31" t="s">
        <v>165</v>
      </c>
      <c r="C1763" s="31" t="s">
        <v>165</v>
      </c>
      <c r="D1763" s="32" t="s">
        <v>165</v>
      </c>
      <c r="E1763" s="33" t="s">
        <v>165</v>
      </c>
      <c r="F1763" s="34"/>
      <c r="G1763" s="35"/>
      <c r="H1763" s="34"/>
      <c r="I1763" s="36"/>
      <c r="J1763" s="37"/>
    </row>
    <row r="1764">
      <c r="A1764" s="30"/>
      <c r="B1764" s="31" t="s">
        <v>165</v>
      </c>
      <c r="C1764" s="31" t="s">
        <v>165</v>
      </c>
      <c r="D1764" s="32" t="s">
        <v>165</v>
      </c>
      <c r="E1764" s="33" t="s">
        <v>165</v>
      </c>
      <c r="F1764" s="34"/>
      <c r="G1764" s="35"/>
      <c r="H1764" s="34"/>
      <c r="I1764" s="36"/>
      <c r="J1764" s="37"/>
    </row>
    <row r="1765">
      <c r="A1765" s="30"/>
      <c r="B1765" s="31" t="s">
        <v>165</v>
      </c>
      <c r="C1765" s="31" t="s">
        <v>165</v>
      </c>
      <c r="D1765" s="32" t="s">
        <v>165</v>
      </c>
      <c r="E1765" s="33" t="s">
        <v>165</v>
      </c>
      <c r="F1765" s="34"/>
      <c r="G1765" s="35"/>
      <c r="H1765" s="34"/>
      <c r="I1765" s="36"/>
      <c r="J1765" s="37"/>
    </row>
    <row r="1766">
      <c r="A1766" s="30"/>
      <c r="B1766" s="31" t="s">
        <v>165</v>
      </c>
      <c r="C1766" s="31" t="s">
        <v>165</v>
      </c>
      <c r="D1766" s="32" t="s">
        <v>165</v>
      </c>
      <c r="E1766" s="33" t="s">
        <v>165</v>
      </c>
      <c r="F1766" s="34"/>
      <c r="G1766" s="35"/>
      <c r="H1766" s="34"/>
      <c r="I1766" s="36"/>
      <c r="J1766" s="37"/>
    </row>
    <row r="1767">
      <c r="A1767" s="30"/>
      <c r="B1767" s="31" t="s">
        <v>165</v>
      </c>
      <c r="C1767" s="31" t="s">
        <v>165</v>
      </c>
      <c r="D1767" s="32" t="s">
        <v>165</v>
      </c>
      <c r="E1767" s="33" t="s">
        <v>165</v>
      </c>
      <c r="F1767" s="34"/>
      <c r="G1767" s="35"/>
      <c r="H1767" s="34"/>
      <c r="I1767" s="36"/>
      <c r="J1767" s="37"/>
    </row>
    <row r="1768">
      <c r="A1768" s="30"/>
      <c r="B1768" s="31" t="s">
        <v>165</v>
      </c>
      <c r="C1768" s="31" t="s">
        <v>165</v>
      </c>
      <c r="D1768" s="32" t="s">
        <v>165</v>
      </c>
      <c r="E1768" s="33" t="s">
        <v>165</v>
      </c>
      <c r="F1768" s="34"/>
      <c r="G1768" s="35"/>
      <c r="H1768" s="34"/>
      <c r="I1768" s="36"/>
      <c r="J1768" s="37"/>
    </row>
    <row r="1769">
      <c r="A1769" s="30"/>
      <c r="B1769" s="31" t="s">
        <v>165</v>
      </c>
      <c r="C1769" s="31" t="s">
        <v>165</v>
      </c>
      <c r="D1769" s="32" t="s">
        <v>165</v>
      </c>
      <c r="E1769" s="33" t="s">
        <v>165</v>
      </c>
      <c r="F1769" s="34"/>
      <c r="G1769" s="35"/>
      <c r="H1769" s="34"/>
      <c r="I1769" s="36"/>
      <c r="J1769" s="37"/>
    </row>
    <row r="1770">
      <c r="A1770" s="30"/>
      <c r="B1770" s="31" t="s">
        <v>165</v>
      </c>
      <c r="C1770" s="31" t="s">
        <v>165</v>
      </c>
      <c r="D1770" s="32" t="s">
        <v>165</v>
      </c>
      <c r="E1770" s="33" t="s">
        <v>165</v>
      </c>
      <c r="F1770" s="34"/>
      <c r="G1770" s="35"/>
      <c r="H1770" s="34"/>
      <c r="I1770" s="36"/>
      <c r="J1770" s="37"/>
    </row>
    <row r="1771">
      <c r="A1771" s="30"/>
      <c r="B1771" s="31" t="s">
        <v>165</v>
      </c>
      <c r="C1771" s="31" t="s">
        <v>165</v>
      </c>
      <c r="D1771" s="32" t="s">
        <v>165</v>
      </c>
      <c r="E1771" s="33" t="s">
        <v>165</v>
      </c>
      <c r="F1771" s="34"/>
      <c r="G1771" s="35"/>
      <c r="H1771" s="34"/>
      <c r="I1771" s="36"/>
      <c r="J1771" s="37"/>
    </row>
    <row r="1772">
      <c r="A1772" s="30"/>
      <c r="B1772" s="31" t="s">
        <v>165</v>
      </c>
      <c r="C1772" s="31" t="s">
        <v>165</v>
      </c>
      <c r="D1772" s="32" t="s">
        <v>165</v>
      </c>
      <c r="E1772" s="33" t="s">
        <v>165</v>
      </c>
      <c r="F1772" s="34"/>
      <c r="G1772" s="35"/>
      <c r="H1772" s="34"/>
      <c r="I1772" s="36"/>
      <c r="J1772" s="37"/>
    </row>
    <row r="1773">
      <c r="A1773" s="30"/>
      <c r="B1773" s="31" t="s">
        <v>165</v>
      </c>
      <c r="C1773" s="31" t="s">
        <v>165</v>
      </c>
      <c r="D1773" s="32" t="s">
        <v>165</v>
      </c>
      <c r="E1773" s="33" t="s">
        <v>165</v>
      </c>
      <c r="F1773" s="34"/>
      <c r="G1773" s="35"/>
      <c r="H1773" s="34"/>
      <c r="I1773" s="36"/>
      <c r="J1773" s="37"/>
    </row>
    <row r="1774">
      <c r="A1774" s="30"/>
      <c r="B1774" s="31" t="s">
        <v>165</v>
      </c>
      <c r="C1774" s="31" t="s">
        <v>165</v>
      </c>
      <c r="D1774" s="32" t="s">
        <v>165</v>
      </c>
      <c r="E1774" s="33" t="s">
        <v>165</v>
      </c>
      <c r="F1774" s="34"/>
      <c r="G1774" s="35"/>
      <c r="H1774" s="34"/>
      <c r="I1774" s="36"/>
      <c r="J1774" s="37"/>
    </row>
    <row r="1775">
      <c r="A1775" s="30"/>
      <c r="B1775" s="31" t="s">
        <v>165</v>
      </c>
      <c r="C1775" s="31" t="s">
        <v>165</v>
      </c>
      <c r="D1775" s="32" t="s">
        <v>165</v>
      </c>
      <c r="E1775" s="33" t="s">
        <v>165</v>
      </c>
      <c r="F1775" s="34"/>
      <c r="G1775" s="35"/>
      <c r="H1775" s="34"/>
      <c r="I1775" s="36"/>
      <c r="J1775" s="37"/>
    </row>
    <row r="1776">
      <c r="A1776" s="30"/>
      <c r="B1776" s="31" t="s">
        <v>165</v>
      </c>
      <c r="C1776" s="31" t="s">
        <v>165</v>
      </c>
      <c r="D1776" s="32" t="s">
        <v>165</v>
      </c>
      <c r="E1776" s="33" t="s">
        <v>165</v>
      </c>
      <c r="F1776" s="34"/>
      <c r="G1776" s="35"/>
      <c r="H1776" s="34"/>
      <c r="I1776" s="36"/>
      <c r="J1776" s="37"/>
    </row>
    <row r="1777">
      <c r="A1777" s="30"/>
      <c r="B1777" s="31" t="s">
        <v>165</v>
      </c>
      <c r="C1777" s="31" t="s">
        <v>165</v>
      </c>
      <c r="D1777" s="32" t="s">
        <v>165</v>
      </c>
      <c r="E1777" s="33" t="s">
        <v>165</v>
      </c>
      <c r="F1777" s="34"/>
      <c r="G1777" s="35"/>
      <c r="H1777" s="34"/>
      <c r="I1777" s="36"/>
      <c r="J1777" s="37"/>
    </row>
    <row r="1778">
      <c r="A1778" s="30"/>
      <c r="B1778" s="31" t="s">
        <v>165</v>
      </c>
      <c r="C1778" s="31" t="s">
        <v>165</v>
      </c>
      <c r="D1778" s="32" t="s">
        <v>165</v>
      </c>
      <c r="E1778" s="33" t="s">
        <v>165</v>
      </c>
      <c r="F1778" s="34"/>
      <c r="G1778" s="35"/>
      <c r="H1778" s="34"/>
      <c r="I1778" s="36"/>
      <c r="J1778" s="37"/>
    </row>
    <row r="1779">
      <c r="A1779" s="30"/>
      <c r="B1779" s="31" t="s">
        <v>165</v>
      </c>
      <c r="C1779" s="31" t="s">
        <v>165</v>
      </c>
      <c r="D1779" s="32" t="s">
        <v>165</v>
      </c>
      <c r="E1779" s="33" t="s">
        <v>165</v>
      </c>
      <c r="F1779" s="34"/>
      <c r="G1779" s="35"/>
      <c r="H1779" s="34"/>
      <c r="I1779" s="36"/>
      <c r="J1779" s="37"/>
    </row>
    <row r="1780">
      <c r="A1780" s="30"/>
      <c r="B1780" s="31" t="s">
        <v>165</v>
      </c>
      <c r="C1780" s="31" t="s">
        <v>165</v>
      </c>
      <c r="D1780" s="32" t="s">
        <v>165</v>
      </c>
      <c r="E1780" s="33" t="s">
        <v>165</v>
      </c>
      <c r="F1780" s="34"/>
      <c r="G1780" s="35"/>
      <c r="H1780" s="34"/>
      <c r="I1780" s="36"/>
      <c r="J1780" s="37"/>
    </row>
    <row r="1781">
      <c r="A1781" s="30"/>
      <c r="B1781" s="31" t="s">
        <v>165</v>
      </c>
      <c r="C1781" s="31" t="s">
        <v>165</v>
      </c>
      <c r="D1781" s="32" t="s">
        <v>165</v>
      </c>
      <c r="E1781" s="33" t="s">
        <v>165</v>
      </c>
      <c r="F1781" s="34"/>
      <c r="G1781" s="35"/>
      <c r="H1781" s="34"/>
      <c r="I1781" s="36"/>
      <c r="J1781" s="37"/>
    </row>
    <row r="1782">
      <c r="A1782" s="30"/>
      <c r="B1782" s="31" t="s">
        <v>165</v>
      </c>
      <c r="C1782" s="31" t="s">
        <v>165</v>
      </c>
      <c r="D1782" s="32" t="s">
        <v>165</v>
      </c>
      <c r="E1782" s="33" t="s">
        <v>165</v>
      </c>
      <c r="F1782" s="34"/>
      <c r="G1782" s="35"/>
      <c r="H1782" s="34"/>
      <c r="I1782" s="36"/>
      <c r="J1782" s="37"/>
    </row>
    <row r="1783">
      <c r="A1783" s="30"/>
      <c r="B1783" s="31" t="s">
        <v>165</v>
      </c>
      <c r="C1783" s="31" t="s">
        <v>165</v>
      </c>
      <c r="D1783" s="32" t="s">
        <v>165</v>
      </c>
      <c r="E1783" s="33" t="s">
        <v>165</v>
      </c>
      <c r="F1783" s="34"/>
      <c r="G1783" s="35"/>
      <c r="H1783" s="34"/>
      <c r="I1783" s="36"/>
      <c r="J1783" s="37"/>
    </row>
    <row r="1784">
      <c r="A1784" s="30"/>
      <c r="B1784" s="31" t="s">
        <v>165</v>
      </c>
      <c r="C1784" s="31" t="s">
        <v>165</v>
      </c>
      <c r="D1784" s="32" t="s">
        <v>165</v>
      </c>
      <c r="E1784" s="33" t="s">
        <v>165</v>
      </c>
      <c r="F1784" s="34"/>
      <c r="G1784" s="35"/>
      <c r="H1784" s="34"/>
      <c r="I1784" s="36"/>
      <c r="J1784" s="37"/>
    </row>
    <row r="1785">
      <c r="A1785" s="30"/>
      <c r="B1785" s="31" t="s">
        <v>165</v>
      </c>
      <c r="C1785" s="31" t="s">
        <v>165</v>
      </c>
      <c r="D1785" s="32" t="s">
        <v>165</v>
      </c>
      <c r="E1785" s="33" t="s">
        <v>165</v>
      </c>
      <c r="F1785" s="34"/>
      <c r="G1785" s="35"/>
      <c r="H1785" s="34"/>
      <c r="I1785" s="36"/>
      <c r="J1785" s="37"/>
    </row>
    <row r="1786">
      <c r="A1786" s="30"/>
      <c r="B1786" s="31" t="s">
        <v>165</v>
      </c>
      <c r="C1786" s="31" t="s">
        <v>165</v>
      </c>
      <c r="D1786" s="32" t="s">
        <v>165</v>
      </c>
      <c r="E1786" s="33" t="s">
        <v>165</v>
      </c>
      <c r="F1786" s="34"/>
      <c r="G1786" s="35"/>
      <c r="H1786" s="34"/>
      <c r="I1786" s="36"/>
      <c r="J1786" s="37"/>
    </row>
    <row r="1787">
      <c r="A1787" s="30"/>
      <c r="B1787" s="31" t="s">
        <v>165</v>
      </c>
      <c r="C1787" s="31" t="s">
        <v>165</v>
      </c>
      <c r="D1787" s="32" t="s">
        <v>165</v>
      </c>
      <c r="E1787" s="33" t="s">
        <v>165</v>
      </c>
      <c r="F1787" s="34"/>
      <c r="G1787" s="35"/>
      <c r="H1787" s="34"/>
      <c r="I1787" s="36"/>
      <c r="J1787" s="37"/>
    </row>
    <row r="1788">
      <c r="A1788" s="30"/>
      <c r="B1788" s="31" t="s">
        <v>165</v>
      </c>
      <c r="C1788" s="31" t="s">
        <v>165</v>
      </c>
      <c r="D1788" s="32" t="s">
        <v>165</v>
      </c>
      <c r="E1788" s="33" t="s">
        <v>165</v>
      </c>
      <c r="F1788" s="34"/>
      <c r="G1788" s="35"/>
      <c r="H1788" s="34"/>
      <c r="I1788" s="36"/>
      <c r="J1788" s="37"/>
    </row>
    <row r="1789">
      <c r="A1789" s="30"/>
      <c r="B1789" s="31" t="s">
        <v>165</v>
      </c>
      <c r="C1789" s="31" t="s">
        <v>165</v>
      </c>
      <c r="D1789" s="32" t="s">
        <v>165</v>
      </c>
      <c r="E1789" s="33" t="s">
        <v>165</v>
      </c>
      <c r="F1789" s="34"/>
      <c r="G1789" s="35"/>
      <c r="H1789" s="34"/>
      <c r="I1789" s="36"/>
      <c r="J1789" s="37"/>
    </row>
    <row r="1790">
      <c r="A1790" s="30"/>
      <c r="B1790" s="31" t="s">
        <v>165</v>
      </c>
      <c r="C1790" s="31" t="s">
        <v>165</v>
      </c>
      <c r="D1790" s="32" t="s">
        <v>165</v>
      </c>
      <c r="E1790" s="33" t="s">
        <v>165</v>
      </c>
      <c r="F1790" s="34"/>
      <c r="G1790" s="35"/>
      <c r="H1790" s="34"/>
      <c r="I1790" s="36"/>
      <c r="J1790" s="37"/>
    </row>
    <row r="1791">
      <c r="A1791" s="30"/>
      <c r="B1791" s="31" t="s">
        <v>165</v>
      </c>
      <c r="C1791" s="31" t="s">
        <v>165</v>
      </c>
      <c r="D1791" s="32" t="s">
        <v>165</v>
      </c>
      <c r="E1791" s="33" t="s">
        <v>165</v>
      </c>
      <c r="F1791" s="34"/>
      <c r="G1791" s="35"/>
      <c r="H1791" s="34"/>
      <c r="I1791" s="36"/>
      <c r="J1791" s="37"/>
    </row>
    <row r="1792">
      <c r="A1792" s="30"/>
      <c r="B1792" s="31" t="s">
        <v>165</v>
      </c>
      <c r="C1792" s="31" t="s">
        <v>165</v>
      </c>
      <c r="D1792" s="32" t="s">
        <v>165</v>
      </c>
      <c r="E1792" s="33" t="s">
        <v>165</v>
      </c>
      <c r="F1792" s="34"/>
      <c r="G1792" s="35"/>
      <c r="H1792" s="34"/>
      <c r="I1792" s="36"/>
      <c r="J1792" s="37"/>
    </row>
    <row r="1793">
      <c r="A1793" s="30"/>
      <c r="B1793" s="31" t="s">
        <v>165</v>
      </c>
      <c r="C1793" s="31" t="s">
        <v>165</v>
      </c>
      <c r="D1793" s="32" t="s">
        <v>165</v>
      </c>
      <c r="E1793" s="33" t="s">
        <v>165</v>
      </c>
      <c r="F1793" s="34"/>
      <c r="G1793" s="35"/>
      <c r="H1793" s="34"/>
      <c r="I1793" s="36"/>
      <c r="J1793" s="37"/>
    </row>
    <row r="1794">
      <c r="A1794" s="30"/>
      <c r="B1794" s="31" t="s">
        <v>165</v>
      </c>
      <c r="C1794" s="31" t="s">
        <v>165</v>
      </c>
      <c r="D1794" s="32" t="s">
        <v>165</v>
      </c>
      <c r="E1794" s="33" t="s">
        <v>165</v>
      </c>
      <c r="F1794" s="34"/>
      <c r="G1794" s="35"/>
      <c r="H1794" s="34"/>
      <c r="I1794" s="36"/>
      <c r="J1794" s="37"/>
    </row>
    <row r="1795">
      <c r="A1795" s="30"/>
      <c r="B1795" s="31" t="s">
        <v>165</v>
      </c>
      <c r="C1795" s="31" t="s">
        <v>165</v>
      </c>
      <c r="D1795" s="32" t="s">
        <v>165</v>
      </c>
      <c r="E1795" s="33" t="s">
        <v>165</v>
      </c>
      <c r="F1795" s="34"/>
      <c r="G1795" s="35"/>
      <c r="H1795" s="34"/>
      <c r="I1795" s="36"/>
      <c r="J1795" s="37"/>
    </row>
    <row r="1796">
      <c r="A1796" s="30"/>
      <c r="B1796" s="31" t="s">
        <v>165</v>
      </c>
      <c r="C1796" s="31" t="s">
        <v>165</v>
      </c>
      <c r="D1796" s="32" t="s">
        <v>165</v>
      </c>
      <c r="E1796" s="33" t="s">
        <v>165</v>
      </c>
      <c r="F1796" s="34"/>
      <c r="G1796" s="35"/>
      <c r="H1796" s="34"/>
      <c r="I1796" s="36"/>
      <c r="J1796" s="37"/>
    </row>
    <row r="1797">
      <c r="A1797" s="30"/>
      <c r="B1797" s="31" t="s">
        <v>165</v>
      </c>
      <c r="C1797" s="31" t="s">
        <v>165</v>
      </c>
      <c r="D1797" s="32" t="s">
        <v>165</v>
      </c>
      <c r="E1797" s="33" t="s">
        <v>165</v>
      </c>
      <c r="F1797" s="34"/>
      <c r="G1797" s="35"/>
      <c r="H1797" s="34"/>
      <c r="I1797" s="36"/>
      <c r="J1797" s="37"/>
    </row>
    <row r="1798">
      <c r="A1798" s="30"/>
      <c r="B1798" s="31" t="s">
        <v>165</v>
      </c>
      <c r="C1798" s="31" t="s">
        <v>165</v>
      </c>
      <c r="D1798" s="32" t="s">
        <v>165</v>
      </c>
      <c r="E1798" s="33" t="s">
        <v>165</v>
      </c>
      <c r="F1798" s="34"/>
      <c r="G1798" s="35"/>
      <c r="H1798" s="34"/>
      <c r="I1798" s="36"/>
      <c r="J1798" s="37"/>
    </row>
    <row r="1799">
      <c r="A1799" s="30"/>
      <c r="B1799" s="31" t="s">
        <v>165</v>
      </c>
      <c r="C1799" s="31" t="s">
        <v>165</v>
      </c>
      <c r="D1799" s="32" t="s">
        <v>165</v>
      </c>
      <c r="E1799" s="33" t="s">
        <v>165</v>
      </c>
      <c r="F1799" s="34"/>
      <c r="G1799" s="35"/>
      <c r="H1799" s="34"/>
      <c r="I1799" s="36"/>
      <c r="J1799" s="37"/>
    </row>
    <row r="1800">
      <c r="A1800" s="30"/>
      <c r="B1800" s="31" t="s">
        <v>165</v>
      </c>
      <c r="C1800" s="31" t="s">
        <v>165</v>
      </c>
      <c r="D1800" s="32" t="s">
        <v>165</v>
      </c>
      <c r="E1800" s="33" t="s">
        <v>165</v>
      </c>
      <c r="F1800" s="34"/>
      <c r="G1800" s="35"/>
      <c r="H1800" s="34"/>
      <c r="I1800" s="36"/>
      <c r="J1800" s="37"/>
    </row>
    <row r="1801">
      <c r="A1801" s="30"/>
      <c r="B1801" s="31" t="s">
        <v>165</v>
      </c>
      <c r="C1801" s="31" t="s">
        <v>165</v>
      </c>
      <c r="D1801" s="32" t="s">
        <v>165</v>
      </c>
      <c r="E1801" s="33" t="s">
        <v>165</v>
      </c>
      <c r="F1801" s="34"/>
      <c r="G1801" s="35"/>
      <c r="H1801" s="34"/>
      <c r="I1801" s="36"/>
      <c r="J1801" s="37"/>
    </row>
    <row r="1802">
      <c r="A1802" s="30"/>
      <c r="B1802" s="31" t="s">
        <v>165</v>
      </c>
      <c r="C1802" s="31" t="s">
        <v>165</v>
      </c>
      <c r="D1802" s="32" t="s">
        <v>165</v>
      </c>
      <c r="E1802" s="33" t="s">
        <v>165</v>
      </c>
      <c r="F1802" s="34"/>
      <c r="G1802" s="35"/>
      <c r="H1802" s="34"/>
      <c r="I1802" s="36"/>
      <c r="J1802" s="37"/>
    </row>
    <row r="1803">
      <c r="A1803" s="30"/>
      <c r="B1803" s="31" t="s">
        <v>165</v>
      </c>
      <c r="C1803" s="31" t="s">
        <v>165</v>
      </c>
      <c r="D1803" s="32" t="s">
        <v>165</v>
      </c>
      <c r="E1803" s="33" t="s">
        <v>165</v>
      </c>
      <c r="F1803" s="34"/>
      <c r="G1803" s="35"/>
      <c r="H1803" s="34"/>
      <c r="I1803" s="36"/>
      <c r="J1803" s="37"/>
    </row>
    <row r="1804">
      <c r="A1804" s="30"/>
      <c r="B1804" s="31" t="s">
        <v>165</v>
      </c>
      <c r="C1804" s="31" t="s">
        <v>165</v>
      </c>
      <c r="D1804" s="32" t="s">
        <v>165</v>
      </c>
      <c r="E1804" s="33" t="s">
        <v>165</v>
      </c>
      <c r="F1804" s="34"/>
      <c r="G1804" s="35"/>
      <c r="H1804" s="34"/>
      <c r="I1804" s="36"/>
      <c r="J1804" s="37"/>
    </row>
    <row r="1805">
      <c r="A1805" s="30"/>
      <c r="B1805" s="31" t="s">
        <v>165</v>
      </c>
      <c r="C1805" s="31" t="s">
        <v>165</v>
      </c>
      <c r="D1805" s="32" t="s">
        <v>165</v>
      </c>
      <c r="E1805" s="33" t="s">
        <v>165</v>
      </c>
      <c r="F1805" s="34"/>
      <c r="G1805" s="35"/>
      <c r="H1805" s="34"/>
      <c r="I1805" s="36"/>
      <c r="J1805" s="37"/>
    </row>
    <row r="1806">
      <c r="A1806" s="30"/>
      <c r="B1806" s="31" t="s">
        <v>165</v>
      </c>
      <c r="C1806" s="31" t="s">
        <v>165</v>
      </c>
      <c r="D1806" s="32" t="s">
        <v>165</v>
      </c>
      <c r="E1806" s="33" t="s">
        <v>165</v>
      </c>
      <c r="F1806" s="34"/>
      <c r="G1806" s="35"/>
      <c r="H1806" s="34"/>
      <c r="I1806" s="36"/>
      <c r="J1806" s="37"/>
    </row>
    <row r="1807">
      <c r="A1807" s="30"/>
      <c r="B1807" s="31" t="s">
        <v>165</v>
      </c>
      <c r="C1807" s="31" t="s">
        <v>165</v>
      </c>
      <c r="D1807" s="32" t="s">
        <v>165</v>
      </c>
      <c r="E1807" s="33" t="s">
        <v>165</v>
      </c>
      <c r="F1807" s="34"/>
      <c r="G1807" s="35"/>
      <c r="H1807" s="34"/>
      <c r="I1807" s="36"/>
      <c r="J1807" s="37"/>
    </row>
    <row r="1808">
      <c r="A1808" s="30"/>
      <c r="B1808" s="31" t="s">
        <v>165</v>
      </c>
      <c r="C1808" s="31" t="s">
        <v>165</v>
      </c>
      <c r="D1808" s="32" t="s">
        <v>165</v>
      </c>
      <c r="E1808" s="33" t="s">
        <v>165</v>
      </c>
      <c r="F1808" s="34"/>
      <c r="G1808" s="35"/>
      <c r="H1808" s="34"/>
      <c r="I1808" s="36"/>
      <c r="J1808" s="37"/>
    </row>
    <row r="1809">
      <c r="A1809" s="30"/>
      <c r="B1809" s="31" t="s">
        <v>165</v>
      </c>
      <c r="C1809" s="31" t="s">
        <v>165</v>
      </c>
      <c r="D1809" s="32" t="s">
        <v>165</v>
      </c>
      <c r="E1809" s="33" t="s">
        <v>165</v>
      </c>
      <c r="F1809" s="34"/>
      <c r="G1809" s="35"/>
      <c r="H1809" s="34"/>
      <c r="I1809" s="36"/>
      <c r="J1809" s="37"/>
    </row>
    <row r="1810">
      <c r="A1810" s="30"/>
      <c r="B1810" s="31" t="s">
        <v>165</v>
      </c>
      <c r="C1810" s="31" t="s">
        <v>165</v>
      </c>
      <c r="D1810" s="32" t="s">
        <v>165</v>
      </c>
      <c r="E1810" s="33" t="s">
        <v>165</v>
      </c>
      <c r="F1810" s="34"/>
      <c r="G1810" s="35"/>
      <c r="H1810" s="34"/>
      <c r="I1810" s="36"/>
      <c r="J1810" s="37"/>
    </row>
    <row r="1811">
      <c r="A1811" s="30"/>
      <c r="B1811" s="31" t="s">
        <v>165</v>
      </c>
      <c r="C1811" s="31" t="s">
        <v>165</v>
      </c>
      <c r="D1811" s="32" t="s">
        <v>165</v>
      </c>
      <c r="E1811" s="33" t="s">
        <v>165</v>
      </c>
      <c r="F1811" s="34"/>
      <c r="G1811" s="35"/>
      <c r="H1811" s="34"/>
      <c r="I1811" s="36"/>
      <c r="J1811" s="37"/>
    </row>
    <row r="1812">
      <c r="A1812" s="30"/>
      <c r="B1812" s="31" t="s">
        <v>165</v>
      </c>
      <c r="C1812" s="31" t="s">
        <v>165</v>
      </c>
      <c r="D1812" s="32" t="s">
        <v>165</v>
      </c>
      <c r="E1812" s="33" t="s">
        <v>165</v>
      </c>
      <c r="F1812" s="34"/>
      <c r="G1812" s="35"/>
      <c r="H1812" s="34"/>
      <c r="I1812" s="36"/>
      <c r="J1812" s="37"/>
    </row>
    <row r="1813">
      <c r="A1813" s="30"/>
      <c r="B1813" s="31" t="s">
        <v>165</v>
      </c>
      <c r="C1813" s="31" t="s">
        <v>165</v>
      </c>
      <c r="D1813" s="32" t="s">
        <v>165</v>
      </c>
      <c r="E1813" s="33" t="s">
        <v>165</v>
      </c>
      <c r="F1813" s="34"/>
      <c r="G1813" s="35"/>
      <c r="H1813" s="34"/>
      <c r="I1813" s="36"/>
      <c r="J1813" s="37"/>
    </row>
    <row r="1814">
      <c r="A1814" s="30"/>
      <c r="B1814" s="31" t="s">
        <v>165</v>
      </c>
      <c r="C1814" s="31" t="s">
        <v>165</v>
      </c>
      <c r="D1814" s="32" t="s">
        <v>165</v>
      </c>
      <c r="E1814" s="33" t="s">
        <v>165</v>
      </c>
      <c r="F1814" s="34"/>
      <c r="G1814" s="35"/>
      <c r="H1814" s="34"/>
      <c r="I1814" s="36"/>
      <c r="J1814" s="37"/>
    </row>
    <row r="1815">
      <c r="A1815" s="30"/>
      <c r="B1815" s="31" t="s">
        <v>165</v>
      </c>
      <c r="C1815" s="31" t="s">
        <v>165</v>
      </c>
      <c r="D1815" s="32" t="s">
        <v>165</v>
      </c>
      <c r="E1815" s="33" t="s">
        <v>165</v>
      </c>
      <c r="F1815" s="34"/>
      <c r="G1815" s="35"/>
      <c r="H1815" s="34"/>
      <c r="I1815" s="36"/>
      <c r="J1815" s="37"/>
    </row>
    <row r="1816">
      <c r="A1816" s="30"/>
      <c r="B1816" s="31" t="s">
        <v>165</v>
      </c>
      <c r="C1816" s="31" t="s">
        <v>165</v>
      </c>
      <c r="D1816" s="32" t="s">
        <v>165</v>
      </c>
      <c r="E1816" s="33" t="s">
        <v>165</v>
      </c>
      <c r="F1816" s="34"/>
      <c r="G1816" s="35"/>
      <c r="H1816" s="34"/>
      <c r="I1816" s="36"/>
      <c r="J1816" s="37"/>
    </row>
    <row r="1817">
      <c r="A1817" s="30"/>
      <c r="B1817" s="31" t="s">
        <v>165</v>
      </c>
      <c r="C1817" s="31" t="s">
        <v>165</v>
      </c>
      <c r="D1817" s="32" t="s">
        <v>165</v>
      </c>
      <c r="E1817" s="33" t="s">
        <v>165</v>
      </c>
      <c r="F1817" s="34"/>
      <c r="G1817" s="35"/>
      <c r="H1817" s="34"/>
      <c r="I1817" s="36"/>
      <c r="J1817" s="37"/>
    </row>
    <row r="1818">
      <c r="A1818" s="30"/>
      <c r="B1818" s="31" t="s">
        <v>165</v>
      </c>
      <c r="C1818" s="31" t="s">
        <v>165</v>
      </c>
      <c r="D1818" s="32" t="s">
        <v>165</v>
      </c>
      <c r="E1818" s="33" t="s">
        <v>165</v>
      </c>
      <c r="F1818" s="34"/>
      <c r="G1818" s="35"/>
      <c r="H1818" s="34"/>
      <c r="I1818" s="36"/>
      <c r="J1818" s="37"/>
    </row>
    <row r="1819">
      <c r="A1819" s="30"/>
      <c r="B1819" s="31" t="s">
        <v>165</v>
      </c>
      <c r="C1819" s="31" t="s">
        <v>165</v>
      </c>
      <c r="D1819" s="32" t="s">
        <v>165</v>
      </c>
      <c r="E1819" s="33" t="s">
        <v>165</v>
      </c>
      <c r="F1819" s="34"/>
      <c r="G1819" s="35"/>
      <c r="H1819" s="34"/>
      <c r="I1819" s="36"/>
      <c r="J1819" s="37"/>
    </row>
    <row r="1820">
      <c r="A1820" s="30"/>
      <c r="B1820" s="31" t="s">
        <v>165</v>
      </c>
      <c r="C1820" s="31" t="s">
        <v>165</v>
      </c>
      <c r="D1820" s="32" t="s">
        <v>165</v>
      </c>
      <c r="E1820" s="33" t="s">
        <v>165</v>
      </c>
      <c r="F1820" s="34"/>
      <c r="G1820" s="35"/>
      <c r="H1820" s="34"/>
      <c r="I1820" s="36"/>
      <c r="J1820" s="37"/>
    </row>
    <row r="1821">
      <c r="A1821" s="30"/>
      <c r="B1821" s="31" t="s">
        <v>165</v>
      </c>
      <c r="C1821" s="31" t="s">
        <v>165</v>
      </c>
      <c r="D1821" s="32" t="s">
        <v>165</v>
      </c>
      <c r="E1821" s="33" t="s">
        <v>165</v>
      </c>
      <c r="F1821" s="34"/>
      <c r="G1821" s="35"/>
      <c r="H1821" s="34"/>
      <c r="I1821" s="36"/>
      <c r="J1821" s="37"/>
    </row>
    <row r="1822">
      <c r="A1822" s="30"/>
      <c r="B1822" s="31" t="s">
        <v>165</v>
      </c>
      <c r="C1822" s="31" t="s">
        <v>165</v>
      </c>
      <c r="D1822" s="32" t="s">
        <v>165</v>
      </c>
      <c r="E1822" s="33" t="s">
        <v>165</v>
      </c>
      <c r="F1822" s="34"/>
      <c r="G1822" s="35"/>
      <c r="H1822" s="34"/>
      <c r="I1822" s="36"/>
      <c r="J1822" s="37"/>
    </row>
    <row r="1823">
      <c r="A1823" s="30"/>
      <c r="B1823" s="31" t="s">
        <v>165</v>
      </c>
      <c r="C1823" s="31" t="s">
        <v>165</v>
      </c>
      <c r="D1823" s="32" t="s">
        <v>165</v>
      </c>
      <c r="E1823" s="33" t="s">
        <v>165</v>
      </c>
      <c r="F1823" s="34"/>
      <c r="G1823" s="35"/>
      <c r="H1823" s="34"/>
      <c r="I1823" s="36"/>
      <c r="J1823" s="37"/>
    </row>
    <row r="1824">
      <c r="A1824" s="30"/>
      <c r="B1824" s="31" t="s">
        <v>165</v>
      </c>
      <c r="C1824" s="31" t="s">
        <v>165</v>
      </c>
      <c r="D1824" s="32" t="s">
        <v>165</v>
      </c>
      <c r="E1824" s="33" t="s">
        <v>165</v>
      </c>
      <c r="F1824" s="34"/>
      <c r="G1824" s="35"/>
      <c r="H1824" s="34"/>
      <c r="I1824" s="36"/>
      <c r="J1824" s="37"/>
    </row>
    <row r="1825">
      <c r="A1825" s="30"/>
      <c r="B1825" s="31" t="s">
        <v>165</v>
      </c>
      <c r="C1825" s="31" t="s">
        <v>165</v>
      </c>
      <c r="D1825" s="32" t="s">
        <v>165</v>
      </c>
      <c r="E1825" s="33" t="s">
        <v>165</v>
      </c>
      <c r="F1825" s="34"/>
      <c r="G1825" s="35"/>
      <c r="H1825" s="34"/>
      <c r="I1825" s="36"/>
      <c r="J1825" s="37"/>
    </row>
    <row r="1826">
      <c r="A1826" s="30"/>
      <c r="B1826" s="31" t="s">
        <v>165</v>
      </c>
      <c r="C1826" s="31" t="s">
        <v>165</v>
      </c>
      <c r="D1826" s="32" t="s">
        <v>165</v>
      </c>
      <c r="E1826" s="33" t="s">
        <v>165</v>
      </c>
      <c r="F1826" s="34"/>
      <c r="G1826" s="35"/>
      <c r="H1826" s="34"/>
      <c r="I1826" s="36"/>
      <c r="J1826" s="37"/>
    </row>
    <row r="1827">
      <c r="A1827" s="30"/>
      <c r="B1827" s="31" t="s">
        <v>165</v>
      </c>
      <c r="C1827" s="31" t="s">
        <v>165</v>
      </c>
      <c r="D1827" s="32" t="s">
        <v>165</v>
      </c>
      <c r="E1827" s="33" t="s">
        <v>165</v>
      </c>
      <c r="F1827" s="34"/>
      <c r="G1827" s="35"/>
      <c r="H1827" s="34"/>
      <c r="I1827" s="36"/>
      <c r="J1827" s="37"/>
    </row>
    <row r="1828">
      <c r="A1828" s="30"/>
      <c r="B1828" s="31" t="s">
        <v>165</v>
      </c>
      <c r="C1828" s="31" t="s">
        <v>165</v>
      </c>
      <c r="D1828" s="32" t="s">
        <v>165</v>
      </c>
      <c r="E1828" s="33" t="s">
        <v>165</v>
      </c>
      <c r="F1828" s="34"/>
      <c r="G1828" s="35"/>
      <c r="H1828" s="34"/>
      <c r="I1828" s="36"/>
      <c r="J1828" s="37"/>
    </row>
    <row r="1829">
      <c r="A1829" s="30"/>
      <c r="B1829" s="31" t="s">
        <v>165</v>
      </c>
      <c r="C1829" s="31" t="s">
        <v>165</v>
      </c>
      <c r="D1829" s="32" t="s">
        <v>165</v>
      </c>
      <c r="E1829" s="33" t="s">
        <v>165</v>
      </c>
      <c r="F1829" s="34"/>
      <c r="G1829" s="35"/>
      <c r="H1829" s="34"/>
      <c r="I1829" s="36"/>
      <c r="J1829" s="37"/>
    </row>
    <row r="1830">
      <c r="A1830" s="30"/>
      <c r="B1830" s="31" t="s">
        <v>165</v>
      </c>
      <c r="C1830" s="31" t="s">
        <v>165</v>
      </c>
      <c r="D1830" s="32" t="s">
        <v>165</v>
      </c>
      <c r="E1830" s="33" t="s">
        <v>165</v>
      </c>
      <c r="F1830" s="34"/>
      <c r="G1830" s="35"/>
      <c r="H1830" s="34"/>
      <c r="I1830" s="36"/>
      <c r="J1830" s="37"/>
    </row>
    <row r="1831">
      <c r="A1831" s="30"/>
      <c r="B1831" s="31" t="s">
        <v>165</v>
      </c>
      <c r="C1831" s="31" t="s">
        <v>165</v>
      </c>
      <c r="D1831" s="32" t="s">
        <v>165</v>
      </c>
      <c r="E1831" s="33" t="s">
        <v>165</v>
      </c>
      <c r="F1831" s="34"/>
      <c r="G1831" s="35"/>
      <c r="H1831" s="34"/>
      <c r="I1831" s="36"/>
      <c r="J1831" s="37"/>
    </row>
    <row r="1832">
      <c r="A1832" s="30"/>
      <c r="B1832" s="31" t="s">
        <v>165</v>
      </c>
      <c r="C1832" s="31" t="s">
        <v>165</v>
      </c>
      <c r="D1832" s="32" t="s">
        <v>165</v>
      </c>
      <c r="E1832" s="33" t="s">
        <v>165</v>
      </c>
      <c r="F1832" s="34"/>
      <c r="G1832" s="35"/>
      <c r="H1832" s="34"/>
      <c r="I1832" s="36"/>
      <c r="J1832" s="37"/>
    </row>
    <row r="1833">
      <c r="A1833" s="30"/>
      <c r="B1833" s="31" t="s">
        <v>165</v>
      </c>
      <c r="C1833" s="31" t="s">
        <v>165</v>
      </c>
      <c r="D1833" s="32" t="s">
        <v>165</v>
      </c>
      <c r="E1833" s="33" t="s">
        <v>165</v>
      </c>
      <c r="F1833" s="34"/>
      <c r="G1833" s="35"/>
      <c r="H1833" s="34"/>
      <c r="I1833" s="36"/>
      <c r="J1833" s="37"/>
    </row>
    <row r="1834">
      <c r="A1834" s="30"/>
      <c r="B1834" s="31" t="s">
        <v>165</v>
      </c>
      <c r="C1834" s="31" t="s">
        <v>165</v>
      </c>
      <c r="D1834" s="32" t="s">
        <v>165</v>
      </c>
      <c r="E1834" s="33" t="s">
        <v>165</v>
      </c>
      <c r="F1834" s="34"/>
      <c r="G1834" s="35"/>
      <c r="H1834" s="34"/>
      <c r="I1834" s="36"/>
      <c r="J1834" s="37"/>
    </row>
    <row r="1835">
      <c r="A1835" s="30"/>
      <c r="B1835" s="31" t="s">
        <v>165</v>
      </c>
      <c r="C1835" s="31" t="s">
        <v>165</v>
      </c>
      <c r="D1835" s="32" t="s">
        <v>165</v>
      </c>
      <c r="E1835" s="33" t="s">
        <v>165</v>
      </c>
      <c r="F1835" s="34"/>
      <c r="G1835" s="35"/>
      <c r="H1835" s="34"/>
      <c r="I1835" s="36"/>
      <c r="J1835" s="37"/>
    </row>
    <row r="1836">
      <c r="A1836" s="30"/>
      <c r="B1836" s="31" t="s">
        <v>165</v>
      </c>
      <c r="C1836" s="31" t="s">
        <v>165</v>
      </c>
      <c r="D1836" s="32" t="s">
        <v>165</v>
      </c>
      <c r="E1836" s="33" t="s">
        <v>165</v>
      </c>
      <c r="F1836" s="34"/>
      <c r="G1836" s="35"/>
      <c r="H1836" s="34"/>
      <c r="I1836" s="36"/>
      <c r="J1836" s="37"/>
    </row>
    <row r="1837">
      <c r="A1837" s="30"/>
      <c r="B1837" s="31" t="s">
        <v>165</v>
      </c>
      <c r="C1837" s="31" t="s">
        <v>165</v>
      </c>
      <c r="D1837" s="32" t="s">
        <v>165</v>
      </c>
      <c r="E1837" s="33" t="s">
        <v>165</v>
      </c>
      <c r="F1837" s="34"/>
      <c r="G1837" s="35"/>
      <c r="H1837" s="34"/>
      <c r="I1837" s="36"/>
      <c r="J1837" s="37"/>
    </row>
    <row r="1838">
      <c r="A1838" s="30"/>
      <c r="B1838" s="31" t="s">
        <v>165</v>
      </c>
      <c r="C1838" s="31" t="s">
        <v>165</v>
      </c>
      <c r="D1838" s="32" t="s">
        <v>165</v>
      </c>
      <c r="E1838" s="33" t="s">
        <v>165</v>
      </c>
      <c r="F1838" s="34"/>
      <c r="G1838" s="35"/>
      <c r="H1838" s="34"/>
      <c r="I1838" s="36"/>
      <c r="J1838" s="37"/>
    </row>
    <row r="1839">
      <c r="A1839" s="30"/>
      <c r="B1839" s="31" t="s">
        <v>165</v>
      </c>
      <c r="C1839" s="31" t="s">
        <v>165</v>
      </c>
      <c r="D1839" s="32" t="s">
        <v>165</v>
      </c>
      <c r="E1839" s="33" t="s">
        <v>165</v>
      </c>
      <c r="F1839" s="34"/>
      <c r="G1839" s="35"/>
      <c r="H1839" s="34"/>
      <c r="I1839" s="36"/>
      <c r="J1839" s="37"/>
    </row>
    <row r="1840">
      <c r="A1840" s="30"/>
      <c r="B1840" s="31" t="s">
        <v>165</v>
      </c>
      <c r="C1840" s="31" t="s">
        <v>165</v>
      </c>
      <c r="D1840" s="32" t="s">
        <v>165</v>
      </c>
      <c r="E1840" s="33" t="s">
        <v>165</v>
      </c>
      <c r="F1840" s="34"/>
      <c r="G1840" s="35"/>
      <c r="H1840" s="34"/>
      <c r="I1840" s="36"/>
      <c r="J1840" s="37"/>
    </row>
    <row r="1841">
      <c r="A1841" s="30"/>
      <c r="B1841" s="31" t="s">
        <v>165</v>
      </c>
      <c r="C1841" s="31" t="s">
        <v>165</v>
      </c>
      <c r="D1841" s="32" t="s">
        <v>165</v>
      </c>
      <c r="E1841" s="33" t="s">
        <v>165</v>
      </c>
      <c r="F1841" s="34"/>
      <c r="G1841" s="35"/>
      <c r="H1841" s="34"/>
      <c r="I1841" s="36"/>
      <c r="J1841" s="37"/>
    </row>
    <row r="1842">
      <c r="A1842" s="30"/>
      <c r="B1842" s="31" t="s">
        <v>165</v>
      </c>
      <c r="C1842" s="31" t="s">
        <v>165</v>
      </c>
      <c r="D1842" s="32" t="s">
        <v>165</v>
      </c>
      <c r="E1842" s="33" t="s">
        <v>165</v>
      </c>
      <c r="F1842" s="34"/>
      <c r="G1842" s="35"/>
      <c r="H1842" s="34"/>
      <c r="I1842" s="36"/>
      <c r="J1842" s="37"/>
    </row>
    <row r="1843">
      <c r="A1843" s="30"/>
      <c r="B1843" s="31" t="s">
        <v>165</v>
      </c>
      <c r="C1843" s="31" t="s">
        <v>165</v>
      </c>
      <c r="D1843" s="32" t="s">
        <v>165</v>
      </c>
      <c r="E1843" s="33" t="s">
        <v>165</v>
      </c>
      <c r="F1843" s="34"/>
      <c r="G1843" s="35"/>
      <c r="H1843" s="34"/>
      <c r="I1843" s="36"/>
      <c r="J1843" s="37"/>
    </row>
    <row r="1844">
      <c r="A1844" s="30"/>
      <c r="B1844" s="31" t="s">
        <v>165</v>
      </c>
      <c r="C1844" s="31" t="s">
        <v>165</v>
      </c>
      <c r="D1844" s="32" t="s">
        <v>165</v>
      </c>
      <c r="E1844" s="33" t="s">
        <v>165</v>
      </c>
      <c r="F1844" s="34"/>
      <c r="G1844" s="35"/>
      <c r="H1844" s="34"/>
      <c r="I1844" s="36"/>
      <c r="J1844" s="37"/>
    </row>
    <row r="1845">
      <c r="A1845" s="30"/>
      <c r="B1845" s="31" t="s">
        <v>165</v>
      </c>
      <c r="C1845" s="31" t="s">
        <v>165</v>
      </c>
      <c r="D1845" s="32" t="s">
        <v>165</v>
      </c>
      <c r="E1845" s="33" t="s">
        <v>165</v>
      </c>
      <c r="F1845" s="34"/>
      <c r="G1845" s="35"/>
      <c r="H1845" s="34"/>
      <c r="I1845" s="36"/>
      <c r="J1845" s="37"/>
    </row>
    <row r="1846">
      <c r="A1846" s="30"/>
      <c r="B1846" s="31" t="s">
        <v>165</v>
      </c>
      <c r="C1846" s="31" t="s">
        <v>165</v>
      </c>
      <c r="D1846" s="32" t="s">
        <v>165</v>
      </c>
      <c r="E1846" s="33" t="s">
        <v>165</v>
      </c>
      <c r="F1846" s="34"/>
      <c r="G1846" s="35"/>
      <c r="H1846" s="34"/>
      <c r="I1846" s="36"/>
      <c r="J1846" s="37"/>
    </row>
    <row r="1847">
      <c r="A1847" s="30"/>
      <c r="B1847" s="31" t="s">
        <v>165</v>
      </c>
      <c r="C1847" s="31" t="s">
        <v>165</v>
      </c>
      <c r="D1847" s="32" t="s">
        <v>165</v>
      </c>
      <c r="E1847" s="33" t="s">
        <v>165</v>
      </c>
      <c r="F1847" s="34"/>
      <c r="G1847" s="35"/>
      <c r="H1847" s="34"/>
      <c r="I1847" s="36"/>
      <c r="J1847" s="37"/>
    </row>
    <row r="1848">
      <c r="A1848" s="30"/>
      <c r="B1848" s="31" t="s">
        <v>165</v>
      </c>
      <c r="C1848" s="31" t="s">
        <v>165</v>
      </c>
      <c r="D1848" s="32" t="s">
        <v>165</v>
      </c>
      <c r="E1848" s="33" t="s">
        <v>165</v>
      </c>
      <c r="F1848" s="34"/>
      <c r="G1848" s="35"/>
      <c r="H1848" s="34"/>
      <c r="I1848" s="36"/>
      <c r="J1848" s="37"/>
    </row>
    <row r="1849">
      <c r="A1849" s="30"/>
      <c r="B1849" s="31" t="s">
        <v>165</v>
      </c>
      <c r="C1849" s="31" t="s">
        <v>165</v>
      </c>
      <c r="D1849" s="32" t="s">
        <v>165</v>
      </c>
      <c r="E1849" s="33" t="s">
        <v>165</v>
      </c>
      <c r="F1849" s="34"/>
      <c r="G1849" s="35"/>
      <c r="H1849" s="34"/>
      <c r="I1849" s="36"/>
      <c r="J1849" s="37"/>
    </row>
    <row r="1850">
      <c r="A1850" s="30"/>
      <c r="B1850" s="31" t="s">
        <v>165</v>
      </c>
      <c r="C1850" s="31" t="s">
        <v>165</v>
      </c>
      <c r="D1850" s="32" t="s">
        <v>165</v>
      </c>
      <c r="E1850" s="33" t="s">
        <v>165</v>
      </c>
      <c r="F1850" s="34"/>
      <c r="G1850" s="35"/>
      <c r="H1850" s="34"/>
      <c r="I1850" s="36"/>
      <c r="J1850" s="37"/>
    </row>
    <row r="1851">
      <c r="A1851" s="30"/>
      <c r="B1851" s="31" t="s">
        <v>165</v>
      </c>
      <c r="C1851" s="31" t="s">
        <v>165</v>
      </c>
      <c r="D1851" s="32" t="s">
        <v>165</v>
      </c>
      <c r="E1851" s="33" t="s">
        <v>165</v>
      </c>
      <c r="F1851" s="34"/>
      <c r="G1851" s="35"/>
      <c r="H1851" s="34"/>
      <c r="I1851" s="36"/>
      <c r="J1851" s="37"/>
    </row>
    <row r="1852">
      <c r="A1852" s="30"/>
      <c r="B1852" s="31" t="s">
        <v>165</v>
      </c>
      <c r="C1852" s="31" t="s">
        <v>165</v>
      </c>
      <c r="D1852" s="32" t="s">
        <v>165</v>
      </c>
      <c r="E1852" s="33" t="s">
        <v>165</v>
      </c>
      <c r="F1852" s="34"/>
      <c r="G1852" s="35"/>
      <c r="H1852" s="34"/>
      <c r="I1852" s="36"/>
      <c r="J1852" s="37"/>
    </row>
    <row r="1853">
      <c r="A1853" s="30"/>
      <c r="B1853" s="31" t="s">
        <v>165</v>
      </c>
      <c r="C1853" s="31" t="s">
        <v>165</v>
      </c>
      <c r="D1853" s="32" t="s">
        <v>165</v>
      </c>
      <c r="E1853" s="33" t="s">
        <v>165</v>
      </c>
      <c r="F1853" s="34"/>
      <c r="G1853" s="35"/>
      <c r="H1853" s="34"/>
      <c r="I1853" s="36"/>
      <c r="J1853" s="37"/>
    </row>
    <row r="1854">
      <c r="A1854" s="30"/>
      <c r="B1854" s="31" t="s">
        <v>165</v>
      </c>
      <c r="C1854" s="31" t="s">
        <v>165</v>
      </c>
      <c r="D1854" s="32" t="s">
        <v>165</v>
      </c>
      <c r="E1854" s="33" t="s">
        <v>165</v>
      </c>
      <c r="F1854" s="34"/>
      <c r="G1854" s="35"/>
      <c r="H1854" s="34"/>
      <c r="I1854" s="36"/>
      <c r="J1854" s="37"/>
    </row>
    <row r="1855">
      <c r="A1855" s="30"/>
      <c r="B1855" s="31" t="s">
        <v>165</v>
      </c>
      <c r="C1855" s="31" t="s">
        <v>165</v>
      </c>
      <c r="D1855" s="32" t="s">
        <v>165</v>
      </c>
      <c r="E1855" s="33" t="s">
        <v>165</v>
      </c>
      <c r="F1855" s="34"/>
      <c r="G1855" s="35"/>
      <c r="H1855" s="34"/>
      <c r="I1855" s="36"/>
      <c r="J1855" s="37"/>
    </row>
    <row r="1856">
      <c r="A1856" s="30"/>
      <c r="B1856" s="31" t="s">
        <v>165</v>
      </c>
      <c r="C1856" s="31" t="s">
        <v>165</v>
      </c>
      <c r="D1856" s="32" t="s">
        <v>165</v>
      </c>
      <c r="E1856" s="33" t="s">
        <v>165</v>
      </c>
      <c r="F1856" s="34"/>
      <c r="G1856" s="35"/>
      <c r="H1856" s="34"/>
      <c r="I1856" s="36"/>
      <c r="J1856" s="37"/>
    </row>
    <row r="1857">
      <c r="A1857" s="30"/>
      <c r="B1857" s="31" t="s">
        <v>165</v>
      </c>
      <c r="C1857" s="31" t="s">
        <v>165</v>
      </c>
      <c r="D1857" s="32" t="s">
        <v>165</v>
      </c>
      <c r="E1857" s="33" t="s">
        <v>165</v>
      </c>
      <c r="F1857" s="34"/>
      <c r="G1857" s="35"/>
      <c r="H1857" s="34"/>
      <c r="I1857" s="36"/>
      <c r="J1857" s="37"/>
    </row>
    <row r="1858">
      <c r="A1858" s="30"/>
      <c r="B1858" s="31" t="s">
        <v>165</v>
      </c>
      <c r="C1858" s="31" t="s">
        <v>165</v>
      </c>
      <c r="D1858" s="32" t="s">
        <v>165</v>
      </c>
      <c r="E1858" s="33" t="s">
        <v>165</v>
      </c>
      <c r="F1858" s="34"/>
      <c r="G1858" s="35"/>
      <c r="H1858" s="34"/>
      <c r="I1858" s="36"/>
      <c r="J1858" s="37"/>
    </row>
    <row r="1859">
      <c r="A1859" s="30"/>
      <c r="B1859" s="31" t="s">
        <v>165</v>
      </c>
      <c r="C1859" s="31" t="s">
        <v>165</v>
      </c>
      <c r="D1859" s="32" t="s">
        <v>165</v>
      </c>
      <c r="E1859" s="33" t="s">
        <v>165</v>
      </c>
      <c r="F1859" s="34"/>
      <c r="G1859" s="35"/>
      <c r="H1859" s="34"/>
      <c r="I1859" s="36"/>
      <c r="J1859" s="37"/>
    </row>
    <row r="1860">
      <c r="A1860" s="30"/>
      <c r="B1860" s="31" t="s">
        <v>165</v>
      </c>
      <c r="C1860" s="31" t="s">
        <v>165</v>
      </c>
      <c r="D1860" s="32" t="s">
        <v>165</v>
      </c>
      <c r="E1860" s="33" t="s">
        <v>165</v>
      </c>
      <c r="F1860" s="34"/>
      <c r="G1860" s="35"/>
      <c r="H1860" s="34"/>
      <c r="I1860" s="36"/>
      <c r="J1860" s="37"/>
    </row>
    <row r="1861">
      <c r="A1861" s="30"/>
      <c r="B1861" s="31" t="s">
        <v>165</v>
      </c>
      <c r="C1861" s="31" t="s">
        <v>165</v>
      </c>
      <c r="D1861" s="32" t="s">
        <v>165</v>
      </c>
      <c r="E1861" s="33" t="s">
        <v>165</v>
      </c>
      <c r="F1861" s="34"/>
      <c r="G1861" s="35"/>
      <c r="H1861" s="34"/>
      <c r="I1861" s="36"/>
      <c r="J1861" s="37"/>
    </row>
    <row r="1862">
      <c r="A1862" s="30"/>
      <c r="B1862" s="31" t="s">
        <v>165</v>
      </c>
      <c r="C1862" s="31" t="s">
        <v>165</v>
      </c>
      <c r="D1862" s="32" t="s">
        <v>165</v>
      </c>
      <c r="E1862" s="33" t="s">
        <v>165</v>
      </c>
      <c r="F1862" s="34"/>
      <c r="G1862" s="35"/>
      <c r="H1862" s="34"/>
      <c r="I1862" s="36"/>
      <c r="J1862" s="37"/>
    </row>
    <row r="1863">
      <c r="A1863" s="30"/>
      <c r="B1863" s="31" t="s">
        <v>165</v>
      </c>
      <c r="C1863" s="31" t="s">
        <v>165</v>
      </c>
      <c r="D1863" s="32" t="s">
        <v>165</v>
      </c>
      <c r="E1863" s="33" t="s">
        <v>165</v>
      </c>
      <c r="F1863" s="34"/>
      <c r="G1863" s="35"/>
      <c r="H1863" s="34"/>
      <c r="I1863" s="36"/>
      <c r="J1863" s="37"/>
    </row>
    <row r="1864">
      <c r="A1864" s="30"/>
      <c r="B1864" s="31" t="s">
        <v>165</v>
      </c>
      <c r="C1864" s="31" t="s">
        <v>165</v>
      </c>
      <c r="D1864" s="32" t="s">
        <v>165</v>
      </c>
      <c r="E1864" s="33" t="s">
        <v>165</v>
      </c>
      <c r="F1864" s="34"/>
      <c r="G1864" s="35"/>
      <c r="H1864" s="34"/>
      <c r="I1864" s="36"/>
      <c r="J1864" s="37"/>
    </row>
    <row r="1865">
      <c r="A1865" s="30"/>
      <c r="B1865" s="31" t="s">
        <v>165</v>
      </c>
      <c r="C1865" s="31" t="s">
        <v>165</v>
      </c>
      <c r="D1865" s="32" t="s">
        <v>165</v>
      </c>
      <c r="E1865" s="33" t="s">
        <v>165</v>
      </c>
      <c r="F1865" s="34"/>
      <c r="G1865" s="35"/>
      <c r="H1865" s="34"/>
      <c r="I1865" s="36"/>
      <c r="J1865" s="37"/>
    </row>
    <row r="1866">
      <c r="A1866" s="30"/>
      <c r="B1866" s="31" t="s">
        <v>165</v>
      </c>
      <c r="C1866" s="31" t="s">
        <v>165</v>
      </c>
      <c r="D1866" s="32" t="s">
        <v>165</v>
      </c>
      <c r="E1866" s="33" t="s">
        <v>165</v>
      </c>
      <c r="F1866" s="34"/>
      <c r="G1866" s="35"/>
      <c r="H1866" s="34"/>
      <c r="I1866" s="36"/>
      <c r="J1866" s="37"/>
    </row>
    <row r="1867">
      <c r="A1867" s="30"/>
      <c r="B1867" s="31" t="s">
        <v>165</v>
      </c>
      <c r="C1867" s="31" t="s">
        <v>165</v>
      </c>
      <c r="D1867" s="32" t="s">
        <v>165</v>
      </c>
      <c r="E1867" s="33" t="s">
        <v>165</v>
      </c>
      <c r="F1867" s="34"/>
      <c r="G1867" s="35"/>
      <c r="H1867" s="34"/>
      <c r="I1867" s="36"/>
      <c r="J1867" s="37"/>
    </row>
    <row r="1868">
      <c r="A1868" s="30"/>
      <c r="B1868" s="31" t="s">
        <v>165</v>
      </c>
      <c r="C1868" s="31" t="s">
        <v>165</v>
      </c>
      <c r="D1868" s="32" t="s">
        <v>165</v>
      </c>
      <c r="E1868" s="33" t="s">
        <v>165</v>
      </c>
      <c r="F1868" s="34"/>
      <c r="G1868" s="35"/>
      <c r="H1868" s="34"/>
      <c r="I1868" s="36"/>
      <c r="J1868" s="37"/>
    </row>
    <row r="1869">
      <c r="A1869" s="30"/>
      <c r="B1869" s="31" t="s">
        <v>165</v>
      </c>
      <c r="C1869" s="31" t="s">
        <v>165</v>
      </c>
      <c r="D1869" s="32" t="s">
        <v>165</v>
      </c>
      <c r="E1869" s="33" t="s">
        <v>165</v>
      </c>
      <c r="F1869" s="34"/>
      <c r="G1869" s="35"/>
      <c r="H1869" s="34"/>
      <c r="I1869" s="36"/>
      <c r="J1869" s="37"/>
    </row>
    <row r="1870">
      <c r="A1870" s="30"/>
      <c r="B1870" s="31" t="s">
        <v>165</v>
      </c>
      <c r="C1870" s="31" t="s">
        <v>165</v>
      </c>
      <c r="D1870" s="32" t="s">
        <v>165</v>
      </c>
      <c r="E1870" s="33" t="s">
        <v>165</v>
      </c>
      <c r="F1870" s="34"/>
      <c r="G1870" s="35"/>
      <c r="H1870" s="34"/>
      <c r="I1870" s="36"/>
      <c r="J1870" s="37"/>
    </row>
    <row r="1871">
      <c r="A1871" s="30"/>
      <c r="B1871" s="31" t="s">
        <v>165</v>
      </c>
      <c r="C1871" s="31" t="s">
        <v>165</v>
      </c>
      <c r="D1871" s="32" t="s">
        <v>165</v>
      </c>
      <c r="E1871" s="33" t="s">
        <v>165</v>
      </c>
      <c r="F1871" s="34"/>
      <c r="G1871" s="35"/>
      <c r="H1871" s="34"/>
      <c r="I1871" s="36"/>
      <c r="J1871" s="37"/>
    </row>
    <row r="1872">
      <c r="A1872" s="30"/>
      <c r="B1872" s="31" t="s">
        <v>165</v>
      </c>
      <c r="C1872" s="31" t="s">
        <v>165</v>
      </c>
      <c r="D1872" s="32" t="s">
        <v>165</v>
      </c>
      <c r="E1872" s="33" t="s">
        <v>165</v>
      </c>
      <c r="F1872" s="34"/>
      <c r="G1872" s="35"/>
      <c r="H1872" s="34"/>
      <c r="I1872" s="36"/>
      <c r="J1872" s="37"/>
    </row>
    <row r="1873">
      <c r="A1873" s="30"/>
      <c r="B1873" s="31" t="s">
        <v>165</v>
      </c>
      <c r="C1873" s="31" t="s">
        <v>165</v>
      </c>
      <c r="D1873" s="32" t="s">
        <v>165</v>
      </c>
      <c r="E1873" s="33" t="s">
        <v>165</v>
      </c>
      <c r="F1873" s="34"/>
      <c r="G1873" s="35"/>
      <c r="H1873" s="34"/>
      <c r="I1873" s="36"/>
      <c r="J1873" s="37"/>
    </row>
    <row r="1874">
      <c r="A1874" s="30"/>
      <c r="B1874" s="31" t="s">
        <v>165</v>
      </c>
      <c r="C1874" s="31" t="s">
        <v>165</v>
      </c>
      <c r="D1874" s="32" t="s">
        <v>165</v>
      </c>
      <c r="E1874" s="33" t="s">
        <v>165</v>
      </c>
      <c r="F1874" s="34"/>
      <c r="G1874" s="35"/>
      <c r="H1874" s="34"/>
      <c r="I1874" s="36"/>
      <c r="J1874" s="37"/>
    </row>
    <row r="1875">
      <c r="A1875" s="30"/>
      <c r="B1875" s="31" t="s">
        <v>165</v>
      </c>
      <c r="C1875" s="31" t="s">
        <v>165</v>
      </c>
      <c r="D1875" s="32" t="s">
        <v>165</v>
      </c>
      <c r="E1875" s="33" t="s">
        <v>165</v>
      </c>
      <c r="F1875" s="34"/>
      <c r="G1875" s="35"/>
      <c r="H1875" s="34"/>
      <c r="I1875" s="36"/>
      <c r="J1875" s="37"/>
    </row>
    <row r="1876">
      <c r="A1876" s="30"/>
      <c r="B1876" s="31" t="s">
        <v>165</v>
      </c>
      <c r="C1876" s="31" t="s">
        <v>165</v>
      </c>
      <c r="D1876" s="32" t="s">
        <v>165</v>
      </c>
      <c r="E1876" s="33" t="s">
        <v>165</v>
      </c>
      <c r="F1876" s="34"/>
      <c r="G1876" s="35"/>
      <c r="H1876" s="34"/>
      <c r="I1876" s="36"/>
      <c r="J1876" s="37"/>
    </row>
    <row r="1877">
      <c r="A1877" s="30"/>
      <c r="B1877" s="31" t="s">
        <v>165</v>
      </c>
      <c r="C1877" s="31" t="s">
        <v>165</v>
      </c>
      <c r="D1877" s="32" t="s">
        <v>165</v>
      </c>
      <c r="E1877" s="33" t="s">
        <v>165</v>
      </c>
      <c r="F1877" s="34"/>
      <c r="G1877" s="35"/>
      <c r="H1877" s="34"/>
      <c r="I1877" s="36"/>
      <c r="J1877" s="37"/>
    </row>
    <row r="1878">
      <c r="A1878" s="30"/>
      <c r="B1878" s="31" t="s">
        <v>165</v>
      </c>
      <c r="C1878" s="31" t="s">
        <v>165</v>
      </c>
      <c r="D1878" s="32" t="s">
        <v>165</v>
      </c>
      <c r="E1878" s="33" t="s">
        <v>165</v>
      </c>
      <c r="F1878" s="34"/>
      <c r="G1878" s="35"/>
      <c r="H1878" s="34"/>
      <c r="I1878" s="36"/>
      <c r="J1878" s="37"/>
    </row>
    <row r="1879">
      <c r="A1879" s="30"/>
      <c r="B1879" s="31" t="s">
        <v>165</v>
      </c>
      <c r="C1879" s="31" t="s">
        <v>165</v>
      </c>
      <c r="D1879" s="32" t="s">
        <v>165</v>
      </c>
      <c r="E1879" s="33" t="s">
        <v>165</v>
      </c>
      <c r="F1879" s="34"/>
      <c r="G1879" s="35"/>
      <c r="H1879" s="34"/>
      <c r="I1879" s="36"/>
      <c r="J1879" s="37"/>
    </row>
    <row r="1880">
      <c r="A1880" s="30"/>
      <c r="B1880" s="31" t="s">
        <v>165</v>
      </c>
      <c r="C1880" s="31" t="s">
        <v>165</v>
      </c>
      <c r="D1880" s="32" t="s">
        <v>165</v>
      </c>
      <c r="E1880" s="33" t="s">
        <v>165</v>
      </c>
      <c r="F1880" s="34"/>
      <c r="G1880" s="35"/>
      <c r="H1880" s="34"/>
      <c r="I1880" s="36"/>
      <c r="J1880" s="37"/>
    </row>
    <row r="1881">
      <c r="A1881" s="30"/>
      <c r="B1881" s="31" t="s">
        <v>165</v>
      </c>
      <c r="C1881" s="31" t="s">
        <v>165</v>
      </c>
      <c r="D1881" s="32" t="s">
        <v>165</v>
      </c>
      <c r="E1881" s="33" t="s">
        <v>165</v>
      </c>
      <c r="F1881" s="34"/>
      <c r="G1881" s="35"/>
      <c r="H1881" s="34"/>
      <c r="I1881" s="36"/>
      <c r="J1881" s="37"/>
    </row>
    <row r="1882">
      <c r="A1882" s="30"/>
      <c r="B1882" s="31" t="s">
        <v>165</v>
      </c>
      <c r="C1882" s="31" t="s">
        <v>165</v>
      </c>
      <c r="D1882" s="32" t="s">
        <v>165</v>
      </c>
      <c r="E1882" s="33" t="s">
        <v>165</v>
      </c>
      <c r="F1882" s="34"/>
      <c r="G1882" s="35"/>
      <c r="H1882" s="34"/>
      <c r="I1882" s="36"/>
      <c r="J1882" s="37"/>
    </row>
    <row r="1883">
      <c r="A1883" s="30"/>
      <c r="B1883" s="31" t="s">
        <v>165</v>
      </c>
      <c r="C1883" s="31" t="s">
        <v>165</v>
      </c>
      <c r="D1883" s="32" t="s">
        <v>165</v>
      </c>
      <c r="E1883" s="33" t="s">
        <v>165</v>
      </c>
      <c r="F1883" s="34"/>
      <c r="G1883" s="35"/>
      <c r="H1883" s="34"/>
      <c r="I1883" s="36"/>
      <c r="J1883" s="37"/>
    </row>
    <row r="1884">
      <c r="A1884" s="30"/>
      <c r="B1884" s="31" t="s">
        <v>165</v>
      </c>
      <c r="C1884" s="31" t="s">
        <v>165</v>
      </c>
      <c r="D1884" s="32" t="s">
        <v>165</v>
      </c>
      <c r="E1884" s="33" t="s">
        <v>165</v>
      </c>
      <c r="F1884" s="34"/>
      <c r="G1884" s="35"/>
      <c r="H1884" s="34"/>
      <c r="I1884" s="36"/>
      <c r="J1884" s="37"/>
    </row>
    <row r="1885">
      <c r="A1885" s="30"/>
      <c r="B1885" s="31" t="s">
        <v>165</v>
      </c>
      <c r="C1885" s="31" t="s">
        <v>165</v>
      </c>
      <c r="D1885" s="32" t="s">
        <v>165</v>
      </c>
      <c r="E1885" s="33" t="s">
        <v>165</v>
      </c>
      <c r="F1885" s="34"/>
      <c r="G1885" s="35"/>
      <c r="H1885" s="34"/>
      <c r="I1885" s="36"/>
      <c r="J1885" s="37"/>
    </row>
    <row r="1886">
      <c r="A1886" s="30"/>
      <c r="B1886" s="31" t="s">
        <v>165</v>
      </c>
      <c r="C1886" s="31" t="s">
        <v>165</v>
      </c>
      <c r="D1886" s="32" t="s">
        <v>165</v>
      </c>
      <c r="E1886" s="33" t="s">
        <v>165</v>
      </c>
      <c r="F1886" s="34"/>
      <c r="G1886" s="35"/>
      <c r="H1886" s="34"/>
      <c r="I1886" s="36"/>
      <c r="J1886" s="37"/>
    </row>
    <row r="1887">
      <c r="A1887" s="30"/>
      <c r="B1887" s="31" t="s">
        <v>165</v>
      </c>
      <c r="C1887" s="31" t="s">
        <v>165</v>
      </c>
      <c r="D1887" s="32" t="s">
        <v>165</v>
      </c>
      <c r="E1887" s="33" t="s">
        <v>165</v>
      </c>
      <c r="F1887" s="34"/>
      <c r="G1887" s="35"/>
      <c r="H1887" s="34"/>
      <c r="I1887" s="36"/>
      <c r="J1887" s="37"/>
    </row>
    <row r="1888">
      <c r="A1888" s="30"/>
      <c r="B1888" s="31" t="s">
        <v>165</v>
      </c>
      <c r="C1888" s="31" t="s">
        <v>165</v>
      </c>
      <c r="D1888" s="32" t="s">
        <v>165</v>
      </c>
      <c r="E1888" s="33" t="s">
        <v>165</v>
      </c>
      <c r="F1888" s="34"/>
      <c r="G1888" s="35"/>
      <c r="H1888" s="34"/>
      <c r="I1888" s="36"/>
      <c r="J1888" s="37"/>
    </row>
    <row r="1889">
      <c r="A1889" s="30"/>
      <c r="B1889" s="31" t="s">
        <v>165</v>
      </c>
      <c r="C1889" s="31" t="s">
        <v>165</v>
      </c>
      <c r="D1889" s="32" t="s">
        <v>165</v>
      </c>
      <c r="E1889" s="33" t="s">
        <v>165</v>
      </c>
      <c r="F1889" s="34"/>
      <c r="G1889" s="35"/>
      <c r="H1889" s="34"/>
      <c r="I1889" s="36"/>
      <c r="J1889" s="37"/>
    </row>
    <row r="1890">
      <c r="A1890" s="30"/>
      <c r="B1890" s="31" t="s">
        <v>165</v>
      </c>
      <c r="C1890" s="31" t="s">
        <v>165</v>
      </c>
      <c r="D1890" s="32" t="s">
        <v>165</v>
      </c>
      <c r="E1890" s="33" t="s">
        <v>165</v>
      </c>
      <c r="F1890" s="34"/>
      <c r="G1890" s="35"/>
      <c r="H1890" s="34"/>
      <c r="I1890" s="36"/>
      <c r="J1890" s="37"/>
    </row>
    <row r="1891">
      <c r="A1891" s="30"/>
      <c r="B1891" s="31" t="s">
        <v>165</v>
      </c>
      <c r="C1891" s="31" t="s">
        <v>165</v>
      </c>
      <c r="D1891" s="32" t="s">
        <v>165</v>
      </c>
      <c r="E1891" s="33" t="s">
        <v>165</v>
      </c>
      <c r="F1891" s="34"/>
      <c r="G1891" s="35"/>
      <c r="H1891" s="34"/>
      <c r="I1891" s="36"/>
      <c r="J1891" s="37"/>
    </row>
    <row r="1892">
      <c r="A1892" s="30"/>
      <c r="B1892" s="31" t="s">
        <v>165</v>
      </c>
      <c r="C1892" s="31" t="s">
        <v>165</v>
      </c>
      <c r="D1892" s="32" t="s">
        <v>165</v>
      </c>
      <c r="E1892" s="33" t="s">
        <v>165</v>
      </c>
      <c r="F1892" s="34"/>
      <c r="G1892" s="35"/>
      <c r="H1892" s="34"/>
      <c r="I1892" s="36"/>
      <c r="J1892" s="37"/>
    </row>
    <row r="1893">
      <c r="A1893" s="30"/>
      <c r="B1893" s="31" t="s">
        <v>165</v>
      </c>
      <c r="C1893" s="31" t="s">
        <v>165</v>
      </c>
      <c r="D1893" s="32" t="s">
        <v>165</v>
      </c>
      <c r="E1893" s="33" t="s">
        <v>165</v>
      </c>
      <c r="F1893" s="34"/>
      <c r="G1893" s="35"/>
      <c r="H1893" s="34"/>
      <c r="I1893" s="36"/>
      <c r="J1893" s="37"/>
    </row>
    <row r="1894">
      <c r="A1894" s="30"/>
      <c r="B1894" s="31" t="s">
        <v>165</v>
      </c>
      <c r="C1894" s="31" t="s">
        <v>165</v>
      </c>
      <c r="D1894" s="32" t="s">
        <v>165</v>
      </c>
      <c r="E1894" s="33" t="s">
        <v>165</v>
      </c>
      <c r="F1894" s="34"/>
      <c r="G1894" s="35"/>
      <c r="H1894" s="34"/>
      <c r="I1894" s="36"/>
      <c r="J1894" s="37"/>
    </row>
    <row r="1895">
      <c r="A1895" s="30"/>
      <c r="B1895" s="31" t="s">
        <v>165</v>
      </c>
      <c r="C1895" s="31" t="s">
        <v>165</v>
      </c>
      <c r="D1895" s="32" t="s">
        <v>165</v>
      </c>
      <c r="E1895" s="33" t="s">
        <v>165</v>
      </c>
      <c r="F1895" s="34"/>
      <c r="G1895" s="35"/>
      <c r="H1895" s="34"/>
      <c r="I1895" s="36"/>
      <c r="J1895" s="37"/>
    </row>
    <row r="1896">
      <c r="A1896" s="30"/>
      <c r="B1896" s="31" t="s">
        <v>165</v>
      </c>
      <c r="C1896" s="31" t="s">
        <v>165</v>
      </c>
      <c r="D1896" s="32" t="s">
        <v>165</v>
      </c>
      <c r="E1896" s="33" t="s">
        <v>165</v>
      </c>
      <c r="F1896" s="34"/>
      <c r="G1896" s="35"/>
      <c r="H1896" s="34"/>
      <c r="I1896" s="36"/>
      <c r="J1896" s="37"/>
    </row>
    <row r="1897">
      <c r="A1897" s="30"/>
      <c r="B1897" s="31" t="s">
        <v>165</v>
      </c>
      <c r="C1897" s="31" t="s">
        <v>165</v>
      </c>
      <c r="D1897" s="32" t="s">
        <v>165</v>
      </c>
      <c r="E1897" s="33" t="s">
        <v>165</v>
      </c>
      <c r="F1897" s="34"/>
      <c r="G1897" s="35"/>
      <c r="H1897" s="34"/>
      <c r="I1897" s="36"/>
      <c r="J1897" s="37"/>
    </row>
    <row r="1898">
      <c r="A1898" s="30"/>
      <c r="B1898" s="31" t="s">
        <v>165</v>
      </c>
      <c r="C1898" s="31" t="s">
        <v>165</v>
      </c>
      <c r="D1898" s="32" t="s">
        <v>165</v>
      </c>
      <c r="E1898" s="33" t="s">
        <v>165</v>
      </c>
      <c r="F1898" s="34"/>
      <c r="G1898" s="35"/>
      <c r="H1898" s="34"/>
      <c r="I1898" s="36"/>
      <c r="J1898" s="37"/>
    </row>
    <row r="1899">
      <c r="A1899" s="30"/>
      <c r="B1899" s="31" t="s">
        <v>165</v>
      </c>
      <c r="C1899" s="31" t="s">
        <v>165</v>
      </c>
      <c r="D1899" s="32" t="s">
        <v>165</v>
      </c>
      <c r="E1899" s="33" t="s">
        <v>165</v>
      </c>
      <c r="F1899" s="34"/>
      <c r="G1899" s="35"/>
      <c r="H1899" s="34"/>
      <c r="I1899" s="36"/>
      <c r="J1899" s="37"/>
    </row>
    <row r="1900">
      <c r="A1900" s="30"/>
      <c r="B1900" s="31" t="s">
        <v>165</v>
      </c>
      <c r="C1900" s="31" t="s">
        <v>165</v>
      </c>
      <c r="D1900" s="32" t="s">
        <v>165</v>
      </c>
      <c r="E1900" s="33" t="s">
        <v>165</v>
      </c>
      <c r="F1900" s="34"/>
      <c r="G1900" s="35"/>
      <c r="H1900" s="34"/>
      <c r="I1900" s="36"/>
      <c r="J1900" s="37"/>
    </row>
    <row r="1901">
      <c r="A1901" s="30"/>
      <c r="B1901" s="31" t="s">
        <v>165</v>
      </c>
      <c r="C1901" s="31" t="s">
        <v>165</v>
      </c>
      <c r="D1901" s="32" t="s">
        <v>165</v>
      </c>
      <c r="E1901" s="33" t="s">
        <v>165</v>
      </c>
      <c r="F1901" s="34"/>
      <c r="G1901" s="35"/>
      <c r="H1901" s="34"/>
      <c r="I1901" s="36"/>
      <c r="J1901" s="37"/>
    </row>
    <row r="1902">
      <c r="A1902" s="30"/>
      <c r="B1902" s="31" t="s">
        <v>165</v>
      </c>
      <c r="C1902" s="31" t="s">
        <v>165</v>
      </c>
      <c r="D1902" s="32" t="s">
        <v>165</v>
      </c>
      <c r="E1902" s="33" t="s">
        <v>165</v>
      </c>
      <c r="F1902" s="34"/>
      <c r="G1902" s="35"/>
      <c r="H1902" s="34"/>
      <c r="I1902" s="36"/>
      <c r="J1902" s="37"/>
    </row>
    <row r="1903">
      <c r="A1903" s="30"/>
      <c r="B1903" s="31" t="s">
        <v>165</v>
      </c>
      <c r="C1903" s="31" t="s">
        <v>165</v>
      </c>
      <c r="D1903" s="32" t="s">
        <v>165</v>
      </c>
      <c r="E1903" s="33" t="s">
        <v>165</v>
      </c>
      <c r="F1903" s="34"/>
      <c r="G1903" s="35"/>
      <c r="H1903" s="34"/>
      <c r="I1903" s="36"/>
      <c r="J1903" s="37"/>
    </row>
    <row r="1904">
      <c r="A1904" s="30"/>
      <c r="B1904" s="31" t="s">
        <v>165</v>
      </c>
      <c r="C1904" s="31" t="s">
        <v>165</v>
      </c>
      <c r="D1904" s="32" t="s">
        <v>165</v>
      </c>
      <c r="E1904" s="33" t="s">
        <v>165</v>
      </c>
      <c r="F1904" s="34"/>
      <c r="G1904" s="35"/>
      <c r="H1904" s="34"/>
      <c r="I1904" s="36"/>
      <c r="J1904" s="37"/>
    </row>
    <row r="1905">
      <c r="A1905" s="30"/>
      <c r="B1905" s="31" t="s">
        <v>165</v>
      </c>
      <c r="C1905" s="31" t="s">
        <v>165</v>
      </c>
      <c r="D1905" s="32" t="s">
        <v>165</v>
      </c>
      <c r="E1905" s="33" t="s">
        <v>165</v>
      </c>
      <c r="F1905" s="34"/>
      <c r="G1905" s="35"/>
      <c r="H1905" s="34"/>
      <c r="I1905" s="36"/>
      <c r="J1905" s="37"/>
    </row>
    <row r="1906">
      <c r="A1906" s="30"/>
      <c r="B1906" s="31" t="s">
        <v>165</v>
      </c>
      <c r="C1906" s="31" t="s">
        <v>165</v>
      </c>
      <c r="D1906" s="32" t="s">
        <v>165</v>
      </c>
      <c r="E1906" s="33" t="s">
        <v>165</v>
      </c>
      <c r="F1906" s="34"/>
      <c r="G1906" s="35"/>
      <c r="H1906" s="34"/>
      <c r="I1906" s="36"/>
      <c r="J1906" s="37"/>
    </row>
    <row r="1907">
      <c r="A1907" s="30"/>
      <c r="B1907" s="31" t="s">
        <v>165</v>
      </c>
      <c r="C1907" s="31" t="s">
        <v>165</v>
      </c>
      <c r="D1907" s="32" t="s">
        <v>165</v>
      </c>
      <c r="E1907" s="33" t="s">
        <v>165</v>
      </c>
      <c r="F1907" s="34"/>
      <c r="G1907" s="35"/>
      <c r="H1907" s="34"/>
      <c r="I1907" s="36"/>
      <c r="J1907" s="37"/>
    </row>
    <row r="1908">
      <c r="A1908" s="30"/>
      <c r="B1908" s="31" t="s">
        <v>165</v>
      </c>
      <c r="C1908" s="31" t="s">
        <v>165</v>
      </c>
      <c r="D1908" s="32" t="s">
        <v>165</v>
      </c>
      <c r="E1908" s="33" t="s">
        <v>165</v>
      </c>
      <c r="F1908" s="34"/>
      <c r="G1908" s="35"/>
      <c r="H1908" s="34"/>
      <c r="I1908" s="36"/>
      <c r="J1908" s="37"/>
    </row>
    <row r="1909">
      <c r="A1909" s="30"/>
      <c r="B1909" s="31" t="s">
        <v>165</v>
      </c>
      <c r="C1909" s="31" t="s">
        <v>165</v>
      </c>
      <c r="D1909" s="32" t="s">
        <v>165</v>
      </c>
      <c r="E1909" s="33" t="s">
        <v>165</v>
      </c>
      <c r="F1909" s="34"/>
      <c r="G1909" s="35"/>
      <c r="H1909" s="34"/>
      <c r="I1909" s="36"/>
      <c r="J1909" s="37"/>
    </row>
    <row r="1910">
      <c r="A1910" s="30"/>
      <c r="B1910" s="31" t="s">
        <v>165</v>
      </c>
      <c r="C1910" s="31" t="s">
        <v>165</v>
      </c>
      <c r="D1910" s="32" t="s">
        <v>165</v>
      </c>
      <c r="E1910" s="33" t="s">
        <v>165</v>
      </c>
      <c r="F1910" s="34"/>
      <c r="G1910" s="35"/>
      <c r="H1910" s="34"/>
      <c r="I1910" s="36"/>
      <c r="J1910" s="37"/>
    </row>
    <row r="1911">
      <c r="A1911" s="30"/>
      <c r="B1911" s="31" t="s">
        <v>165</v>
      </c>
      <c r="C1911" s="31" t="s">
        <v>165</v>
      </c>
      <c r="D1911" s="32" t="s">
        <v>165</v>
      </c>
      <c r="E1911" s="33" t="s">
        <v>165</v>
      </c>
      <c r="F1911" s="34"/>
      <c r="G1911" s="35"/>
      <c r="H1911" s="34"/>
      <c r="I1911" s="36"/>
      <c r="J1911" s="37"/>
    </row>
    <row r="1912">
      <c r="A1912" s="30"/>
      <c r="B1912" s="31" t="s">
        <v>165</v>
      </c>
      <c r="C1912" s="31" t="s">
        <v>165</v>
      </c>
      <c r="D1912" s="32" t="s">
        <v>165</v>
      </c>
      <c r="E1912" s="33" t="s">
        <v>165</v>
      </c>
      <c r="F1912" s="34"/>
      <c r="G1912" s="35"/>
      <c r="H1912" s="34"/>
      <c r="I1912" s="36"/>
      <c r="J1912" s="37"/>
    </row>
    <row r="1913">
      <c r="A1913" s="30"/>
      <c r="B1913" s="31" t="s">
        <v>165</v>
      </c>
      <c r="C1913" s="31" t="s">
        <v>165</v>
      </c>
      <c r="D1913" s="32" t="s">
        <v>165</v>
      </c>
      <c r="E1913" s="33" t="s">
        <v>165</v>
      </c>
      <c r="F1913" s="34"/>
      <c r="G1913" s="35"/>
      <c r="H1913" s="34"/>
      <c r="I1913" s="36"/>
      <c r="J1913" s="37"/>
    </row>
    <row r="1914">
      <c r="A1914" s="30"/>
      <c r="B1914" s="31" t="s">
        <v>165</v>
      </c>
      <c r="C1914" s="31" t="s">
        <v>165</v>
      </c>
      <c r="D1914" s="32" t="s">
        <v>165</v>
      </c>
      <c r="E1914" s="33" t="s">
        <v>165</v>
      </c>
      <c r="F1914" s="34"/>
      <c r="G1914" s="35"/>
      <c r="H1914" s="34"/>
      <c r="I1914" s="36"/>
      <c r="J1914" s="37"/>
    </row>
    <row r="1915">
      <c r="A1915" s="30"/>
      <c r="B1915" s="31" t="s">
        <v>165</v>
      </c>
      <c r="C1915" s="31" t="s">
        <v>165</v>
      </c>
      <c r="D1915" s="32" t="s">
        <v>165</v>
      </c>
      <c r="E1915" s="33" t="s">
        <v>165</v>
      </c>
      <c r="F1915" s="34"/>
      <c r="G1915" s="35"/>
      <c r="H1915" s="34"/>
      <c r="I1915" s="36"/>
      <c r="J1915" s="37"/>
    </row>
    <row r="1916">
      <c r="A1916" s="30"/>
      <c r="B1916" s="31" t="s">
        <v>165</v>
      </c>
      <c r="C1916" s="31" t="s">
        <v>165</v>
      </c>
      <c r="D1916" s="32" t="s">
        <v>165</v>
      </c>
      <c r="E1916" s="33" t="s">
        <v>165</v>
      </c>
      <c r="F1916" s="34"/>
      <c r="G1916" s="35"/>
      <c r="H1916" s="34"/>
      <c r="I1916" s="36"/>
      <c r="J1916" s="37"/>
    </row>
    <row r="1917">
      <c r="A1917" s="30"/>
      <c r="B1917" s="31" t="s">
        <v>165</v>
      </c>
      <c r="C1917" s="31" t="s">
        <v>165</v>
      </c>
      <c r="D1917" s="32" t="s">
        <v>165</v>
      </c>
      <c r="E1917" s="33" t="s">
        <v>165</v>
      </c>
      <c r="F1917" s="34"/>
      <c r="G1917" s="35"/>
      <c r="H1917" s="34"/>
      <c r="I1917" s="36"/>
      <c r="J1917" s="37"/>
    </row>
    <row r="1918">
      <c r="A1918" s="30"/>
      <c r="B1918" s="31" t="s">
        <v>165</v>
      </c>
      <c r="C1918" s="31" t="s">
        <v>165</v>
      </c>
      <c r="D1918" s="32" t="s">
        <v>165</v>
      </c>
      <c r="E1918" s="33" t="s">
        <v>165</v>
      </c>
      <c r="F1918" s="34"/>
      <c r="G1918" s="35"/>
      <c r="H1918" s="34"/>
      <c r="I1918" s="36"/>
      <c r="J1918" s="37"/>
    </row>
    <row r="1919">
      <c r="A1919" s="30"/>
      <c r="B1919" s="31" t="s">
        <v>165</v>
      </c>
      <c r="C1919" s="31" t="s">
        <v>165</v>
      </c>
      <c r="D1919" s="32" t="s">
        <v>165</v>
      </c>
      <c r="E1919" s="33" t="s">
        <v>165</v>
      </c>
      <c r="F1919" s="34"/>
      <c r="G1919" s="35"/>
      <c r="H1919" s="34"/>
      <c r="I1919" s="36"/>
      <c r="J1919" s="37"/>
    </row>
    <row r="1920">
      <c r="A1920" s="30"/>
      <c r="B1920" s="31" t="s">
        <v>165</v>
      </c>
      <c r="C1920" s="31" t="s">
        <v>165</v>
      </c>
      <c r="D1920" s="32" t="s">
        <v>165</v>
      </c>
      <c r="E1920" s="33" t="s">
        <v>165</v>
      </c>
      <c r="F1920" s="34"/>
      <c r="G1920" s="35"/>
      <c r="H1920" s="34"/>
      <c r="I1920" s="36"/>
      <c r="J1920" s="37"/>
    </row>
    <row r="1921">
      <c r="A1921" s="30"/>
      <c r="B1921" s="31" t="s">
        <v>165</v>
      </c>
      <c r="C1921" s="31" t="s">
        <v>165</v>
      </c>
      <c r="D1921" s="32" t="s">
        <v>165</v>
      </c>
      <c r="E1921" s="33" t="s">
        <v>165</v>
      </c>
      <c r="F1921" s="34"/>
      <c r="G1921" s="35"/>
      <c r="H1921" s="34"/>
      <c r="I1921" s="36"/>
      <c r="J1921" s="37"/>
    </row>
    <row r="1922">
      <c r="A1922" s="30"/>
      <c r="B1922" s="31" t="s">
        <v>165</v>
      </c>
      <c r="C1922" s="31" t="s">
        <v>165</v>
      </c>
      <c r="D1922" s="32" t="s">
        <v>165</v>
      </c>
      <c r="E1922" s="33" t="s">
        <v>165</v>
      </c>
      <c r="F1922" s="34"/>
      <c r="G1922" s="35"/>
      <c r="H1922" s="34"/>
      <c r="I1922" s="36"/>
      <c r="J1922" s="37"/>
    </row>
    <row r="1923">
      <c r="A1923" s="30"/>
      <c r="B1923" s="31" t="s">
        <v>165</v>
      </c>
      <c r="C1923" s="31" t="s">
        <v>165</v>
      </c>
      <c r="D1923" s="32" t="s">
        <v>165</v>
      </c>
      <c r="E1923" s="33" t="s">
        <v>165</v>
      </c>
      <c r="F1923" s="34"/>
      <c r="G1923" s="35"/>
      <c r="H1923" s="34"/>
      <c r="I1923" s="36"/>
      <c r="J1923" s="37"/>
    </row>
    <row r="1924">
      <c r="A1924" s="30"/>
      <c r="B1924" s="31" t="s">
        <v>165</v>
      </c>
      <c r="C1924" s="31" t="s">
        <v>165</v>
      </c>
      <c r="D1924" s="32" t="s">
        <v>165</v>
      </c>
      <c r="E1924" s="33" t="s">
        <v>165</v>
      </c>
      <c r="F1924" s="34"/>
      <c r="G1924" s="35"/>
      <c r="H1924" s="34"/>
      <c r="I1924" s="36"/>
      <c r="J1924" s="37"/>
    </row>
    <row r="1925">
      <c r="A1925" s="30"/>
      <c r="B1925" s="31" t="s">
        <v>165</v>
      </c>
      <c r="C1925" s="31" t="s">
        <v>165</v>
      </c>
      <c r="D1925" s="32" t="s">
        <v>165</v>
      </c>
      <c r="E1925" s="33" t="s">
        <v>165</v>
      </c>
      <c r="F1925" s="34"/>
      <c r="G1925" s="35"/>
      <c r="H1925" s="34"/>
      <c r="I1925" s="36"/>
      <c r="J1925" s="37"/>
    </row>
    <row r="1926">
      <c r="A1926" s="30"/>
      <c r="B1926" s="31" t="s">
        <v>165</v>
      </c>
      <c r="C1926" s="31" t="s">
        <v>165</v>
      </c>
      <c r="D1926" s="32" t="s">
        <v>165</v>
      </c>
      <c r="E1926" s="33" t="s">
        <v>165</v>
      </c>
      <c r="F1926" s="34"/>
      <c r="G1926" s="35"/>
      <c r="H1926" s="34"/>
      <c r="I1926" s="36"/>
      <c r="J1926" s="37"/>
    </row>
    <row r="1927">
      <c r="A1927" s="30"/>
      <c r="B1927" s="31" t="s">
        <v>165</v>
      </c>
      <c r="C1927" s="31" t="s">
        <v>165</v>
      </c>
      <c r="D1927" s="32" t="s">
        <v>165</v>
      </c>
      <c r="E1927" s="33" t="s">
        <v>165</v>
      </c>
      <c r="F1927" s="34"/>
      <c r="G1927" s="35"/>
      <c r="H1927" s="34"/>
      <c r="I1927" s="36"/>
      <c r="J1927" s="37"/>
    </row>
    <row r="1928">
      <c r="A1928" s="30"/>
      <c r="B1928" s="31" t="s">
        <v>165</v>
      </c>
      <c r="C1928" s="31" t="s">
        <v>165</v>
      </c>
      <c r="D1928" s="32" t="s">
        <v>165</v>
      </c>
      <c r="E1928" s="33" t="s">
        <v>165</v>
      </c>
      <c r="F1928" s="34"/>
      <c r="G1928" s="35"/>
      <c r="H1928" s="34"/>
      <c r="I1928" s="36"/>
      <c r="J1928" s="37"/>
    </row>
    <row r="1929">
      <c r="A1929" s="30"/>
      <c r="B1929" s="31" t="s">
        <v>165</v>
      </c>
      <c r="C1929" s="31" t="s">
        <v>165</v>
      </c>
      <c r="D1929" s="32" t="s">
        <v>165</v>
      </c>
      <c r="E1929" s="33" t="s">
        <v>165</v>
      </c>
      <c r="F1929" s="34"/>
      <c r="G1929" s="35"/>
      <c r="H1929" s="34"/>
      <c r="I1929" s="36"/>
      <c r="J1929" s="37"/>
    </row>
    <row r="1930">
      <c r="A1930" s="30"/>
      <c r="B1930" s="31" t="s">
        <v>165</v>
      </c>
      <c r="C1930" s="31" t="s">
        <v>165</v>
      </c>
      <c r="D1930" s="32" t="s">
        <v>165</v>
      </c>
      <c r="E1930" s="33" t="s">
        <v>165</v>
      </c>
      <c r="F1930" s="34"/>
      <c r="G1930" s="35"/>
      <c r="H1930" s="34"/>
      <c r="I1930" s="36"/>
      <c r="J1930" s="37"/>
    </row>
    <row r="1931">
      <c r="A1931" s="30"/>
      <c r="B1931" s="31" t="s">
        <v>165</v>
      </c>
      <c r="C1931" s="31" t="s">
        <v>165</v>
      </c>
      <c r="D1931" s="32" t="s">
        <v>165</v>
      </c>
      <c r="E1931" s="33" t="s">
        <v>165</v>
      </c>
      <c r="F1931" s="34"/>
      <c r="G1931" s="35"/>
      <c r="H1931" s="34"/>
      <c r="I1931" s="36"/>
      <c r="J1931" s="37"/>
    </row>
    <row r="1932">
      <c r="A1932" s="30"/>
      <c r="B1932" s="31" t="s">
        <v>165</v>
      </c>
      <c r="C1932" s="31" t="s">
        <v>165</v>
      </c>
      <c r="D1932" s="32" t="s">
        <v>165</v>
      </c>
      <c r="E1932" s="33" t="s">
        <v>165</v>
      </c>
      <c r="F1932" s="34"/>
      <c r="G1932" s="35"/>
      <c r="H1932" s="34"/>
      <c r="I1932" s="36"/>
      <c r="J1932" s="37"/>
    </row>
    <row r="1933">
      <c r="A1933" s="30"/>
      <c r="B1933" s="31" t="s">
        <v>165</v>
      </c>
      <c r="C1933" s="31" t="s">
        <v>165</v>
      </c>
      <c r="D1933" s="32" t="s">
        <v>165</v>
      </c>
      <c r="E1933" s="33" t="s">
        <v>165</v>
      </c>
      <c r="F1933" s="34"/>
      <c r="G1933" s="35"/>
      <c r="H1933" s="34"/>
      <c r="I1933" s="36"/>
      <c r="J1933" s="37"/>
    </row>
    <row r="1934">
      <c r="A1934" s="30"/>
      <c r="B1934" s="31" t="s">
        <v>165</v>
      </c>
      <c r="C1934" s="31" t="s">
        <v>165</v>
      </c>
      <c r="D1934" s="32" t="s">
        <v>165</v>
      </c>
      <c r="E1934" s="33" t="s">
        <v>165</v>
      </c>
      <c r="F1934" s="34"/>
      <c r="G1934" s="35"/>
      <c r="H1934" s="34"/>
      <c r="I1934" s="36"/>
      <c r="J1934" s="37"/>
    </row>
    <row r="1935">
      <c r="A1935" s="30"/>
      <c r="B1935" s="31" t="s">
        <v>165</v>
      </c>
      <c r="C1935" s="31" t="s">
        <v>165</v>
      </c>
      <c r="D1935" s="32" t="s">
        <v>165</v>
      </c>
      <c r="E1935" s="33" t="s">
        <v>165</v>
      </c>
      <c r="F1935" s="34"/>
      <c r="G1935" s="35"/>
      <c r="H1935" s="34"/>
      <c r="I1935" s="36"/>
      <c r="J1935" s="37"/>
    </row>
    <row r="1936">
      <c r="A1936" s="30"/>
      <c r="B1936" s="31" t="s">
        <v>165</v>
      </c>
      <c r="C1936" s="31" t="s">
        <v>165</v>
      </c>
      <c r="D1936" s="32" t="s">
        <v>165</v>
      </c>
      <c r="E1936" s="33" t="s">
        <v>165</v>
      </c>
      <c r="F1936" s="34"/>
      <c r="G1936" s="35"/>
      <c r="H1936" s="34"/>
      <c r="I1936" s="36"/>
      <c r="J1936" s="37"/>
    </row>
    <row r="1937">
      <c r="A1937" s="30"/>
      <c r="B1937" s="31" t="s">
        <v>165</v>
      </c>
      <c r="C1937" s="31" t="s">
        <v>165</v>
      </c>
      <c r="D1937" s="32" t="s">
        <v>165</v>
      </c>
      <c r="E1937" s="33" t="s">
        <v>165</v>
      </c>
      <c r="F1937" s="34"/>
      <c r="G1937" s="35"/>
      <c r="H1937" s="34"/>
      <c r="I1937" s="36"/>
      <c r="J1937" s="37"/>
    </row>
    <row r="1938">
      <c r="A1938" s="30"/>
      <c r="B1938" s="31" t="s">
        <v>165</v>
      </c>
      <c r="C1938" s="31" t="s">
        <v>165</v>
      </c>
      <c r="D1938" s="32" t="s">
        <v>165</v>
      </c>
      <c r="E1938" s="33" t="s">
        <v>165</v>
      </c>
      <c r="F1938" s="34"/>
      <c r="G1938" s="35"/>
      <c r="H1938" s="34"/>
      <c r="I1938" s="36"/>
      <c r="J1938" s="37"/>
    </row>
    <row r="1939">
      <c r="A1939" s="30"/>
      <c r="B1939" s="31" t="s">
        <v>165</v>
      </c>
      <c r="C1939" s="31" t="s">
        <v>165</v>
      </c>
      <c r="D1939" s="32" t="s">
        <v>165</v>
      </c>
      <c r="E1939" s="33" t="s">
        <v>165</v>
      </c>
      <c r="F1939" s="34"/>
      <c r="G1939" s="35"/>
      <c r="H1939" s="34"/>
      <c r="I1939" s="36"/>
      <c r="J1939" s="37"/>
    </row>
    <row r="1940">
      <c r="A1940" s="30"/>
      <c r="B1940" s="31" t="s">
        <v>165</v>
      </c>
      <c r="C1940" s="31" t="s">
        <v>165</v>
      </c>
      <c r="D1940" s="32" t="s">
        <v>165</v>
      </c>
      <c r="E1940" s="33" t="s">
        <v>165</v>
      </c>
      <c r="F1940" s="34"/>
      <c r="G1940" s="35"/>
      <c r="H1940" s="34"/>
      <c r="I1940" s="36"/>
      <c r="J1940" s="37"/>
    </row>
    <row r="1941">
      <c r="A1941" s="30"/>
      <c r="B1941" s="31" t="s">
        <v>165</v>
      </c>
      <c r="C1941" s="31" t="s">
        <v>165</v>
      </c>
      <c r="D1941" s="32" t="s">
        <v>165</v>
      </c>
      <c r="E1941" s="33" t="s">
        <v>165</v>
      </c>
      <c r="F1941" s="34"/>
      <c r="G1941" s="35"/>
      <c r="H1941" s="34"/>
      <c r="I1941" s="36"/>
      <c r="J1941" s="37"/>
    </row>
    <row r="1942">
      <c r="A1942" s="30"/>
      <c r="B1942" s="31" t="s">
        <v>165</v>
      </c>
      <c r="C1942" s="31" t="s">
        <v>165</v>
      </c>
      <c r="D1942" s="32" t="s">
        <v>165</v>
      </c>
      <c r="E1942" s="33" t="s">
        <v>165</v>
      </c>
      <c r="F1942" s="34"/>
      <c r="G1942" s="35"/>
      <c r="H1942" s="34"/>
      <c r="I1942" s="36"/>
      <c r="J1942" s="37"/>
    </row>
    <row r="1943">
      <c r="A1943" s="30"/>
      <c r="B1943" s="31" t="s">
        <v>165</v>
      </c>
      <c r="C1943" s="31" t="s">
        <v>165</v>
      </c>
      <c r="D1943" s="32" t="s">
        <v>165</v>
      </c>
      <c r="E1943" s="33" t="s">
        <v>165</v>
      </c>
      <c r="F1943" s="34"/>
      <c r="G1943" s="35"/>
      <c r="H1943" s="34"/>
      <c r="I1943" s="36"/>
      <c r="J1943" s="37"/>
    </row>
    <row r="1944">
      <c r="A1944" s="30"/>
      <c r="B1944" s="31" t="s">
        <v>165</v>
      </c>
      <c r="C1944" s="31" t="s">
        <v>165</v>
      </c>
      <c r="D1944" s="32" t="s">
        <v>165</v>
      </c>
      <c r="E1944" s="33" t="s">
        <v>165</v>
      </c>
      <c r="F1944" s="34"/>
      <c r="G1944" s="35"/>
      <c r="H1944" s="34"/>
      <c r="I1944" s="36"/>
      <c r="J1944" s="37"/>
    </row>
    <row r="1945">
      <c r="A1945" s="30"/>
      <c r="B1945" s="31" t="s">
        <v>165</v>
      </c>
      <c r="C1945" s="31" t="s">
        <v>165</v>
      </c>
      <c r="D1945" s="32" t="s">
        <v>165</v>
      </c>
      <c r="E1945" s="33" t="s">
        <v>165</v>
      </c>
      <c r="F1945" s="34"/>
      <c r="G1945" s="35"/>
      <c r="H1945" s="34"/>
      <c r="I1945" s="36"/>
      <c r="J1945" s="37"/>
    </row>
    <row r="1946">
      <c r="A1946" s="30"/>
      <c r="B1946" s="31" t="s">
        <v>165</v>
      </c>
      <c r="C1946" s="31" t="s">
        <v>165</v>
      </c>
      <c r="D1946" s="32" t="s">
        <v>165</v>
      </c>
      <c r="E1946" s="33" t="s">
        <v>165</v>
      </c>
      <c r="F1946" s="34"/>
      <c r="G1946" s="35"/>
      <c r="H1946" s="34"/>
      <c r="I1946" s="36"/>
      <c r="J1946" s="37"/>
    </row>
    <row r="1947">
      <c r="A1947" s="30"/>
      <c r="B1947" s="31" t="s">
        <v>165</v>
      </c>
      <c r="C1947" s="31" t="s">
        <v>165</v>
      </c>
      <c r="D1947" s="32" t="s">
        <v>165</v>
      </c>
      <c r="E1947" s="33" t="s">
        <v>165</v>
      </c>
      <c r="F1947" s="34"/>
      <c r="G1947" s="35"/>
      <c r="H1947" s="34"/>
      <c r="I1947" s="36"/>
      <c r="J1947" s="37"/>
    </row>
    <row r="1948">
      <c r="A1948" s="30"/>
      <c r="B1948" s="31" t="s">
        <v>165</v>
      </c>
      <c r="C1948" s="31" t="s">
        <v>165</v>
      </c>
      <c r="D1948" s="32" t="s">
        <v>165</v>
      </c>
      <c r="E1948" s="33" t="s">
        <v>165</v>
      </c>
      <c r="F1948" s="34"/>
      <c r="G1948" s="35"/>
      <c r="H1948" s="34"/>
      <c r="I1948" s="36"/>
      <c r="J1948" s="37"/>
    </row>
    <row r="1949">
      <c r="A1949" s="30"/>
      <c r="B1949" s="31" t="s">
        <v>165</v>
      </c>
      <c r="C1949" s="31" t="s">
        <v>165</v>
      </c>
      <c r="D1949" s="32" t="s">
        <v>165</v>
      </c>
      <c r="E1949" s="33" t="s">
        <v>165</v>
      </c>
      <c r="F1949" s="34"/>
      <c r="G1949" s="35"/>
      <c r="H1949" s="34"/>
      <c r="I1949" s="36"/>
      <c r="J1949" s="37"/>
    </row>
    <row r="1950">
      <c r="A1950" s="30"/>
      <c r="B1950" s="31" t="s">
        <v>165</v>
      </c>
      <c r="C1950" s="31" t="s">
        <v>165</v>
      </c>
      <c r="D1950" s="32" t="s">
        <v>165</v>
      </c>
      <c r="E1950" s="33" t="s">
        <v>165</v>
      </c>
      <c r="F1950" s="34"/>
      <c r="G1950" s="35"/>
      <c r="H1950" s="34"/>
      <c r="I1950" s="36"/>
      <c r="J1950" s="37"/>
    </row>
    <row r="1951">
      <c r="A1951" s="30"/>
      <c r="B1951" s="31" t="s">
        <v>165</v>
      </c>
      <c r="C1951" s="31" t="s">
        <v>165</v>
      </c>
      <c r="D1951" s="32" t="s">
        <v>165</v>
      </c>
      <c r="E1951" s="33" t="s">
        <v>165</v>
      </c>
      <c r="F1951" s="34"/>
      <c r="G1951" s="35"/>
      <c r="H1951" s="34"/>
      <c r="I1951" s="36"/>
      <c r="J1951" s="37"/>
    </row>
    <row r="1952">
      <c r="A1952" s="30"/>
      <c r="B1952" s="31" t="s">
        <v>165</v>
      </c>
      <c r="C1952" s="31" t="s">
        <v>165</v>
      </c>
      <c r="D1952" s="32" t="s">
        <v>165</v>
      </c>
      <c r="E1952" s="33" t="s">
        <v>165</v>
      </c>
      <c r="F1952" s="34"/>
      <c r="G1952" s="35"/>
      <c r="H1952" s="34"/>
      <c r="I1952" s="36"/>
      <c r="J1952" s="37"/>
    </row>
    <row r="1953">
      <c r="A1953" s="30"/>
      <c r="B1953" s="31" t="s">
        <v>165</v>
      </c>
      <c r="C1953" s="31" t="s">
        <v>165</v>
      </c>
      <c r="D1953" s="32" t="s">
        <v>165</v>
      </c>
      <c r="E1953" s="33" t="s">
        <v>165</v>
      </c>
      <c r="F1953" s="34"/>
      <c r="G1953" s="35"/>
      <c r="H1953" s="34"/>
      <c r="I1953" s="36"/>
      <c r="J1953" s="37"/>
    </row>
    <row r="1954">
      <c r="A1954" s="30"/>
      <c r="B1954" s="31" t="s">
        <v>165</v>
      </c>
      <c r="C1954" s="31" t="s">
        <v>165</v>
      </c>
      <c r="D1954" s="32" t="s">
        <v>165</v>
      </c>
      <c r="E1954" s="33" t="s">
        <v>165</v>
      </c>
      <c r="F1954" s="34"/>
      <c r="G1954" s="35"/>
      <c r="H1954" s="34"/>
      <c r="I1954" s="36"/>
      <c r="J1954" s="37"/>
    </row>
    <row r="1955">
      <c r="A1955" s="30"/>
      <c r="B1955" s="31" t="s">
        <v>165</v>
      </c>
      <c r="C1955" s="31" t="s">
        <v>165</v>
      </c>
      <c r="D1955" s="32" t="s">
        <v>165</v>
      </c>
      <c r="E1955" s="33" t="s">
        <v>165</v>
      </c>
      <c r="F1955" s="34"/>
      <c r="G1955" s="35"/>
      <c r="H1955" s="34"/>
      <c r="I1955" s="36"/>
      <c r="J1955" s="37"/>
    </row>
    <row r="1956">
      <c r="A1956" s="30"/>
      <c r="B1956" s="31" t="s">
        <v>165</v>
      </c>
      <c r="C1956" s="31" t="s">
        <v>165</v>
      </c>
      <c r="D1956" s="32" t="s">
        <v>165</v>
      </c>
      <c r="E1956" s="33" t="s">
        <v>165</v>
      </c>
      <c r="F1956" s="34"/>
      <c r="G1956" s="35"/>
      <c r="H1956" s="34"/>
      <c r="I1956" s="36"/>
      <c r="J1956" s="37"/>
    </row>
    <row r="1957">
      <c r="A1957" s="30"/>
      <c r="B1957" s="31" t="s">
        <v>165</v>
      </c>
      <c r="C1957" s="31" t="s">
        <v>165</v>
      </c>
      <c r="D1957" s="32" t="s">
        <v>165</v>
      </c>
      <c r="E1957" s="33" t="s">
        <v>165</v>
      </c>
      <c r="F1957" s="34"/>
      <c r="G1957" s="35"/>
      <c r="H1957" s="34"/>
      <c r="I1957" s="36"/>
      <c r="J1957" s="37"/>
    </row>
    <row r="1958">
      <c r="A1958" s="30"/>
      <c r="B1958" s="31" t="s">
        <v>165</v>
      </c>
      <c r="C1958" s="31" t="s">
        <v>165</v>
      </c>
      <c r="D1958" s="32" t="s">
        <v>165</v>
      </c>
      <c r="E1958" s="33" t="s">
        <v>165</v>
      </c>
      <c r="F1958" s="34"/>
      <c r="G1958" s="35"/>
      <c r="H1958" s="34"/>
      <c r="I1958" s="36"/>
      <c r="J1958" s="37"/>
    </row>
    <row r="1959">
      <c r="A1959" s="30"/>
      <c r="B1959" s="31" t="s">
        <v>165</v>
      </c>
      <c r="C1959" s="31" t="s">
        <v>165</v>
      </c>
      <c r="D1959" s="32" t="s">
        <v>165</v>
      </c>
      <c r="E1959" s="33" t="s">
        <v>165</v>
      </c>
      <c r="F1959" s="34"/>
      <c r="G1959" s="35"/>
      <c r="H1959" s="34"/>
      <c r="I1959" s="36"/>
      <c r="J1959" s="37"/>
    </row>
    <row r="1960">
      <c r="A1960" s="30"/>
      <c r="B1960" s="31" t="s">
        <v>165</v>
      </c>
      <c r="C1960" s="31" t="s">
        <v>165</v>
      </c>
      <c r="D1960" s="32" t="s">
        <v>165</v>
      </c>
      <c r="E1960" s="33" t="s">
        <v>165</v>
      </c>
      <c r="F1960" s="34"/>
      <c r="G1960" s="35"/>
      <c r="H1960" s="34"/>
      <c r="I1960" s="36"/>
      <c r="J1960" s="37"/>
    </row>
    <row r="1961">
      <c r="A1961" s="30"/>
      <c r="B1961" s="31" t="s">
        <v>165</v>
      </c>
      <c r="C1961" s="31" t="s">
        <v>165</v>
      </c>
      <c r="D1961" s="32" t="s">
        <v>165</v>
      </c>
      <c r="E1961" s="33" t="s">
        <v>165</v>
      </c>
      <c r="F1961" s="34"/>
      <c r="G1961" s="35"/>
      <c r="H1961" s="34"/>
      <c r="I1961" s="36"/>
      <c r="J1961" s="37"/>
    </row>
    <row r="1962">
      <c r="A1962" s="30"/>
      <c r="B1962" s="31" t="s">
        <v>165</v>
      </c>
      <c r="C1962" s="31" t="s">
        <v>165</v>
      </c>
      <c r="D1962" s="32" t="s">
        <v>165</v>
      </c>
      <c r="E1962" s="33" t="s">
        <v>165</v>
      </c>
      <c r="F1962" s="34"/>
      <c r="G1962" s="35"/>
      <c r="H1962" s="34"/>
      <c r="I1962" s="36"/>
      <c r="J1962" s="37"/>
    </row>
    <row r="1963">
      <c r="A1963" s="30"/>
      <c r="B1963" s="31" t="s">
        <v>165</v>
      </c>
      <c r="C1963" s="31" t="s">
        <v>165</v>
      </c>
      <c r="D1963" s="32" t="s">
        <v>165</v>
      </c>
      <c r="E1963" s="33" t="s">
        <v>165</v>
      </c>
      <c r="F1963" s="34"/>
      <c r="G1963" s="35"/>
      <c r="H1963" s="34"/>
      <c r="I1963" s="36"/>
      <c r="J1963" s="37"/>
    </row>
    <row r="1964">
      <c r="A1964" s="30"/>
      <c r="B1964" s="31" t="s">
        <v>165</v>
      </c>
      <c r="C1964" s="31" t="s">
        <v>165</v>
      </c>
      <c r="D1964" s="32" t="s">
        <v>165</v>
      </c>
      <c r="E1964" s="33" t="s">
        <v>165</v>
      </c>
      <c r="F1964" s="34"/>
      <c r="G1964" s="35"/>
      <c r="H1964" s="34"/>
      <c r="I1964" s="36"/>
      <c r="J1964" s="37"/>
    </row>
    <row r="1965">
      <c r="A1965" s="30"/>
      <c r="B1965" s="31" t="s">
        <v>165</v>
      </c>
      <c r="C1965" s="31" t="s">
        <v>165</v>
      </c>
      <c r="D1965" s="32" t="s">
        <v>165</v>
      </c>
      <c r="E1965" s="33" t="s">
        <v>165</v>
      </c>
      <c r="F1965" s="34"/>
      <c r="G1965" s="35"/>
      <c r="H1965" s="34"/>
      <c r="I1965" s="36"/>
      <c r="J1965" s="37"/>
    </row>
    <row r="1966">
      <c r="A1966" s="30"/>
      <c r="B1966" s="31" t="s">
        <v>165</v>
      </c>
      <c r="C1966" s="31" t="s">
        <v>165</v>
      </c>
      <c r="D1966" s="32" t="s">
        <v>165</v>
      </c>
      <c r="E1966" s="33" t="s">
        <v>165</v>
      </c>
      <c r="F1966" s="34"/>
      <c r="G1966" s="35"/>
      <c r="H1966" s="34"/>
      <c r="I1966" s="36"/>
      <c r="J1966" s="37"/>
    </row>
    <row r="1967">
      <c r="A1967" s="30"/>
      <c r="B1967" s="31" t="s">
        <v>165</v>
      </c>
      <c r="C1967" s="31" t="s">
        <v>165</v>
      </c>
      <c r="D1967" s="32" t="s">
        <v>165</v>
      </c>
      <c r="E1967" s="33" t="s">
        <v>165</v>
      </c>
      <c r="F1967" s="34"/>
      <c r="G1967" s="35"/>
      <c r="H1967" s="34"/>
      <c r="I1967" s="36"/>
      <c r="J1967" s="37"/>
    </row>
    <row r="1968">
      <c r="A1968" s="30"/>
      <c r="B1968" s="31" t="s">
        <v>165</v>
      </c>
      <c r="C1968" s="31" t="s">
        <v>165</v>
      </c>
      <c r="D1968" s="32" t="s">
        <v>165</v>
      </c>
      <c r="E1968" s="33" t="s">
        <v>165</v>
      </c>
      <c r="F1968" s="34"/>
      <c r="G1968" s="35"/>
      <c r="H1968" s="34"/>
      <c r="I1968" s="36"/>
      <c r="J1968" s="37"/>
    </row>
    <row r="1969">
      <c r="A1969" s="30"/>
      <c r="B1969" s="31" t="s">
        <v>165</v>
      </c>
      <c r="C1969" s="31" t="s">
        <v>165</v>
      </c>
      <c r="D1969" s="32" t="s">
        <v>165</v>
      </c>
      <c r="E1969" s="33" t="s">
        <v>165</v>
      </c>
      <c r="F1969" s="34"/>
      <c r="G1969" s="35"/>
      <c r="H1969" s="34"/>
      <c r="I1969" s="36"/>
      <c r="J1969" s="37"/>
    </row>
    <row r="1970">
      <c r="A1970" s="30"/>
      <c r="B1970" s="31" t="s">
        <v>165</v>
      </c>
      <c r="C1970" s="31" t="s">
        <v>165</v>
      </c>
      <c r="D1970" s="32" t="s">
        <v>165</v>
      </c>
      <c r="E1970" s="33" t="s">
        <v>165</v>
      </c>
      <c r="F1970" s="34"/>
      <c r="G1970" s="35"/>
      <c r="H1970" s="34"/>
      <c r="I1970" s="36"/>
      <c r="J1970" s="37"/>
    </row>
    <row r="1971">
      <c r="A1971" s="30"/>
      <c r="B1971" s="31" t="s">
        <v>165</v>
      </c>
      <c r="C1971" s="31" t="s">
        <v>165</v>
      </c>
      <c r="D1971" s="32" t="s">
        <v>165</v>
      </c>
      <c r="E1971" s="33" t="s">
        <v>165</v>
      </c>
      <c r="F1971" s="34"/>
      <c r="G1971" s="35"/>
      <c r="H1971" s="34"/>
      <c r="I1971" s="36"/>
      <c r="J1971" s="37"/>
    </row>
    <row r="1972">
      <c r="A1972" s="30"/>
      <c r="B1972" s="31" t="s">
        <v>165</v>
      </c>
      <c r="C1972" s="31" t="s">
        <v>165</v>
      </c>
      <c r="D1972" s="32" t="s">
        <v>165</v>
      </c>
      <c r="E1972" s="33" t="s">
        <v>165</v>
      </c>
      <c r="F1972" s="34"/>
      <c r="G1972" s="35"/>
      <c r="H1972" s="34"/>
      <c r="I1972" s="36"/>
      <c r="J1972" s="37"/>
    </row>
    <row r="1973">
      <c r="A1973" s="30"/>
      <c r="B1973" s="31" t="s">
        <v>165</v>
      </c>
      <c r="C1973" s="31" t="s">
        <v>165</v>
      </c>
      <c r="D1973" s="32" t="s">
        <v>165</v>
      </c>
      <c r="E1973" s="33" t="s">
        <v>165</v>
      </c>
      <c r="F1973" s="34"/>
      <c r="G1973" s="35"/>
      <c r="H1973" s="34"/>
      <c r="I1973" s="36"/>
      <c r="J1973" s="37"/>
    </row>
    <row r="1974">
      <c r="A1974" s="30"/>
      <c r="B1974" s="31" t="s">
        <v>165</v>
      </c>
      <c r="C1974" s="31" t="s">
        <v>165</v>
      </c>
      <c r="D1974" s="32" t="s">
        <v>165</v>
      </c>
      <c r="E1974" s="33" t="s">
        <v>165</v>
      </c>
      <c r="F1974" s="34"/>
      <c r="G1974" s="35"/>
      <c r="H1974" s="34"/>
      <c r="I1974" s="36"/>
      <c r="J1974" s="37"/>
    </row>
    <row r="1975">
      <c r="A1975" s="30"/>
      <c r="B1975" s="31" t="s">
        <v>165</v>
      </c>
      <c r="C1975" s="31" t="s">
        <v>165</v>
      </c>
      <c r="D1975" s="32" t="s">
        <v>165</v>
      </c>
      <c r="E1975" s="33" t="s">
        <v>165</v>
      </c>
      <c r="F1975" s="34"/>
      <c r="G1975" s="35"/>
      <c r="H1975" s="34"/>
      <c r="I1975" s="36"/>
      <c r="J1975" s="37"/>
    </row>
    <row r="1976">
      <c r="A1976" s="30"/>
      <c r="B1976" s="31" t="s">
        <v>165</v>
      </c>
      <c r="C1976" s="31" t="s">
        <v>165</v>
      </c>
      <c r="D1976" s="32" t="s">
        <v>165</v>
      </c>
      <c r="E1976" s="33" t="s">
        <v>165</v>
      </c>
      <c r="F1976" s="34"/>
      <c r="G1976" s="35"/>
      <c r="H1976" s="34"/>
      <c r="I1976" s="36"/>
      <c r="J1976" s="37"/>
    </row>
    <row r="1977">
      <c r="A1977" s="30"/>
      <c r="B1977" s="31" t="s">
        <v>165</v>
      </c>
      <c r="C1977" s="31" t="s">
        <v>165</v>
      </c>
      <c r="D1977" s="32" t="s">
        <v>165</v>
      </c>
      <c r="E1977" s="33" t="s">
        <v>165</v>
      </c>
      <c r="F1977" s="34"/>
      <c r="G1977" s="35"/>
      <c r="H1977" s="34"/>
      <c r="I1977" s="36"/>
      <c r="J1977" s="37"/>
    </row>
    <row r="1978">
      <c r="A1978" s="30"/>
      <c r="B1978" s="31" t="s">
        <v>165</v>
      </c>
      <c r="C1978" s="31" t="s">
        <v>165</v>
      </c>
      <c r="D1978" s="32" t="s">
        <v>165</v>
      </c>
      <c r="E1978" s="33" t="s">
        <v>165</v>
      </c>
      <c r="F1978" s="34"/>
      <c r="G1978" s="35"/>
      <c r="H1978" s="34"/>
      <c r="I1978" s="36"/>
      <c r="J1978" s="37"/>
    </row>
    <row r="1979">
      <c r="A1979" s="30"/>
      <c r="B1979" s="31" t="s">
        <v>165</v>
      </c>
      <c r="C1979" s="31" t="s">
        <v>165</v>
      </c>
      <c r="D1979" s="32" t="s">
        <v>165</v>
      </c>
      <c r="E1979" s="33" t="s">
        <v>165</v>
      </c>
      <c r="F1979" s="34"/>
      <c r="G1979" s="35"/>
      <c r="H1979" s="34"/>
      <c r="I1979" s="36"/>
      <c r="J1979" s="37"/>
    </row>
    <row r="1980">
      <c r="A1980" s="30"/>
      <c r="B1980" s="31" t="s">
        <v>165</v>
      </c>
      <c r="C1980" s="31" t="s">
        <v>165</v>
      </c>
      <c r="D1980" s="32" t="s">
        <v>165</v>
      </c>
      <c r="E1980" s="33" t="s">
        <v>165</v>
      </c>
      <c r="F1980" s="34"/>
      <c r="G1980" s="35"/>
      <c r="H1980" s="34"/>
      <c r="I1980" s="36"/>
      <c r="J1980" s="37"/>
    </row>
    <row r="1981">
      <c r="A1981" s="30"/>
      <c r="B1981" s="31" t="s">
        <v>165</v>
      </c>
      <c r="C1981" s="31" t="s">
        <v>165</v>
      </c>
      <c r="D1981" s="32" t="s">
        <v>165</v>
      </c>
      <c r="E1981" s="33" t="s">
        <v>165</v>
      </c>
      <c r="F1981" s="34"/>
      <c r="G1981" s="35"/>
      <c r="H1981" s="34"/>
      <c r="I1981" s="36"/>
      <c r="J1981" s="37"/>
    </row>
    <row r="1982">
      <c r="A1982" s="30"/>
      <c r="B1982" s="31" t="s">
        <v>165</v>
      </c>
      <c r="C1982" s="31" t="s">
        <v>165</v>
      </c>
      <c r="D1982" s="32" t="s">
        <v>165</v>
      </c>
      <c r="E1982" s="33" t="s">
        <v>165</v>
      </c>
      <c r="F1982" s="34"/>
      <c r="G1982" s="35"/>
      <c r="H1982" s="34"/>
      <c r="I1982" s="36"/>
      <c r="J1982" s="37"/>
    </row>
    <row r="1983">
      <c r="A1983" s="30"/>
      <c r="B1983" s="31" t="s">
        <v>165</v>
      </c>
      <c r="C1983" s="31" t="s">
        <v>165</v>
      </c>
      <c r="D1983" s="32" t="s">
        <v>165</v>
      </c>
      <c r="E1983" s="33" t="s">
        <v>165</v>
      </c>
      <c r="F1983" s="34"/>
      <c r="G1983" s="35"/>
      <c r="H1983" s="34"/>
      <c r="I1983" s="36"/>
      <c r="J1983" s="37"/>
    </row>
    <row r="1984">
      <c r="A1984" s="30"/>
      <c r="B1984" s="31" t="s">
        <v>165</v>
      </c>
      <c r="C1984" s="31" t="s">
        <v>165</v>
      </c>
      <c r="D1984" s="32" t="s">
        <v>165</v>
      </c>
      <c r="E1984" s="33" t="s">
        <v>165</v>
      </c>
      <c r="F1984" s="34"/>
      <c r="G1984" s="35"/>
      <c r="H1984" s="34"/>
      <c r="I1984" s="36"/>
      <c r="J1984" s="37"/>
    </row>
    <row r="1985">
      <c r="A1985" s="30"/>
      <c r="B1985" s="31" t="s">
        <v>165</v>
      </c>
      <c r="C1985" s="31" t="s">
        <v>165</v>
      </c>
      <c r="D1985" s="32" t="s">
        <v>165</v>
      </c>
      <c r="E1985" s="33" t="s">
        <v>165</v>
      </c>
      <c r="F1985" s="34"/>
      <c r="G1985" s="35"/>
      <c r="H1985" s="34"/>
      <c r="I1985" s="36"/>
      <c r="J1985" s="37"/>
    </row>
    <row r="1986">
      <c r="A1986" s="30"/>
      <c r="B1986" s="31" t="s">
        <v>165</v>
      </c>
      <c r="C1986" s="31" t="s">
        <v>165</v>
      </c>
      <c r="D1986" s="32" t="s">
        <v>165</v>
      </c>
      <c r="E1986" s="33" t="s">
        <v>165</v>
      </c>
      <c r="F1986" s="34"/>
      <c r="G1986" s="35"/>
      <c r="H1986" s="34"/>
      <c r="I1986" s="36"/>
      <c r="J1986" s="37"/>
    </row>
    <row r="1987">
      <c r="A1987" s="30"/>
      <c r="B1987" s="31" t="s">
        <v>165</v>
      </c>
      <c r="C1987" s="31" t="s">
        <v>165</v>
      </c>
      <c r="D1987" s="32" t="s">
        <v>165</v>
      </c>
      <c r="E1987" s="33" t="s">
        <v>165</v>
      </c>
      <c r="F1987" s="34"/>
      <c r="G1987" s="35"/>
      <c r="H1987" s="34"/>
      <c r="I1987" s="36"/>
      <c r="J1987" s="37"/>
    </row>
    <row r="1988">
      <c r="A1988" s="30"/>
      <c r="B1988" s="31" t="s">
        <v>165</v>
      </c>
      <c r="C1988" s="31" t="s">
        <v>165</v>
      </c>
      <c r="D1988" s="32" t="s">
        <v>165</v>
      </c>
      <c r="E1988" s="33" t="s">
        <v>165</v>
      </c>
      <c r="F1988" s="34"/>
      <c r="G1988" s="35"/>
      <c r="H1988" s="34"/>
      <c r="I1988" s="36"/>
      <c r="J1988" s="37"/>
    </row>
    <row r="1989">
      <c r="A1989" s="30"/>
      <c r="B1989" s="31" t="s">
        <v>165</v>
      </c>
      <c r="C1989" s="31" t="s">
        <v>165</v>
      </c>
      <c r="D1989" s="32" t="s">
        <v>165</v>
      </c>
      <c r="E1989" s="33" t="s">
        <v>165</v>
      </c>
      <c r="F1989" s="34"/>
      <c r="G1989" s="35"/>
      <c r="H1989" s="34"/>
      <c r="I1989" s="36"/>
      <c r="J1989" s="37"/>
    </row>
    <row r="1990">
      <c r="A1990" s="30"/>
      <c r="B1990" s="31" t="s">
        <v>165</v>
      </c>
      <c r="C1990" s="31" t="s">
        <v>165</v>
      </c>
      <c r="D1990" s="32" t="s">
        <v>165</v>
      </c>
      <c r="E1990" s="33" t="s">
        <v>165</v>
      </c>
      <c r="F1990" s="34"/>
      <c r="G1990" s="35"/>
      <c r="H1990" s="34"/>
      <c r="I1990" s="36"/>
      <c r="J1990" s="37"/>
    </row>
    <row r="1991">
      <c r="A1991" s="30"/>
      <c r="B1991" s="31" t="s">
        <v>165</v>
      </c>
      <c r="C1991" s="31" t="s">
        <v>165</v>
      </c>
      <c r="D1991" s="32" t="s">
        <v>165</v>
      </c>
      <c r="E1991" s="33" t="s">
        <v>165</v>
      </c>
      <c r="F1991" s="34"/>
      <c r="G1991" s="35"/>
      <c r="H1991" s="34"/>
      <c r="I1991" s="36"/>
      <c r="J1991" s="37"/>
    </row>
    <row r="1992">
      <c r="A1992" s="30"/>
      <c r="B1992" s="31" t="s">
        <v>165</v>
      </c>
      <c r="C1992" s="31" t="s">
        <v>165</v>
      </c>
      <c r="D1992" s="32" t="s">
        <v>165</v>
      </c>
      <c r="E1992" s="33" t="s">
        <v>165</v>
      </c>
      <c r="F1992" s="34"/>
      <c r="G1992" s="35"/>
      <c r="H1992" s="34"/>
      <c r="I1992" s="36"/>
      <c r="J1992" s="37"/>
    </row>
    <row r="1993">
      <c r="A1993" s="30"/>
      <c r="B1993" s="31" t="s">
        <v>165</v>
      </c>
      <c r="C1993" s="31" t="s">
        <v>165</v>
      </c>
      <c r="D1993" s="32" t="s">
        <v>165</v>
      </c>
      <c r="E1993" s="33" t="s">
        <v>165</v>
      </c>
      <c r="F1993" s="34"/>
      <c r="G1993" s="35"/>
      <c r="H1993" s="34"/>
      <c r="I1993" s="36"/>
      <c r="J1993" s="37"/>
    </row>
    <row r="1994">
      <c r="A1994" s="30"/>
      <c r="B1994" s="31" t="s">
        <v>165</v>
      </c>
      <c r="C1994" s="31" t="s">
        <v>165</v>
      </c>
      <c r="D1994" s="32" t="s">
        <v>165</v>
      </c>
      <c r="E1994" s="33" t="s">
        <v>165</v>
      </c>
      <c r="F1994" s="34"/>
      <c r="G1994" s="35"/>
      <c r="H1994" s="34"/>
      <c r="I1994" s="36"/>
      <c r="J1994" s="37"/>
    </row>
    <row r="1995">
      <c r="A1995" s="30"/>
      <c r="B1995" s="31" t="s">
        <v>165</v>
      </c>
      <c r="C1995" s="31" t="s">
        <v>165</v>
      </c>
      <c r="D1995" s="32" t="s">
        <v>165</v>
      </c>
      <c r="E1995" s="33" t="s">
        <v>165</v>
      </c>
      <c r="F1995" s="34"/>
      <c r="G1995" s="35"/>
      <c r="H1995" s="34"/>
      <c r="I1995" s="36"/>
      <c r="J1995" s="37"/>
    </row>
    <row r="1996">
      <c r="A1996" s="30"/>
      <c r="B1996" s="31" t="s">
        <v>165</v>
      </c>
      <c r="C1996" s="31" t="s">
        <v>165</v>
      </c>
      <c r="D1996" s="32" t="s">
        <v>165</v>
      </c>
      <c r="E1996" s="33" t="s">
        <v>165</v>
      </c>
      <c r="F1996" s="34"/>
      <c r="G1996" s="35"/>
      <c r="H1996" s="34"/>
      <c r="I1996" s="36"/>
      <c r="J1996" s="37"/>
    </row>
    <row r="1997">
      <c r="A1997" s="30"/>
      <c r="B1997" s="31" t="s">
        <v>165</v>
      </c>
      <c r="C1997" s="31" t="s">
        <v>165</v>
      </c>
      <c r="D1997" s="32" t="s">
        <v>165</v>
      </c>
      <c r="E1997" s="33" t="s">
        <v>165</v>
      </c>
      <c r="F1997" s="34"/>
      <c r="G1997" s="35"/>
      <c r="H1997" s="34"/>
      <c r="I1997" s="36"/>
      <c r="J1997" s="37"/>
    </row>
    <row r="1998">
      <c r="A1998" s="30"/>
      <c r="B1998" s="31" t="s">
        <v>165</v>
      </c>
      <c r="C1998" s="31" t="s">
        <v>165</v>
      </c>
      <c r="D1998" s="32" t="s">
        <v>165</v>
      </c>
      <c r="E1998" s="33" t="s">
        <v>165</v>
      </c>
      <c r="F1998" s="34"/>
      <c r="G1998" s="35"/>
      <c r="H1998" s="34"/>
      <c r="I1998" s="36"/>
      <c r="J1998" s="37"/>
    </row>
    <row r="1999">
      <c r="A1999" s="30"/>
      <c r="B1999" s="31" t="s">
        <v>165</v>
      </c>
      <c r="C1999" s="31" t="s">
        <v>165</v>
      </c>
      <c r="D1999" s="32" t="s">
        <v>165</v>
      </c>
      <c r="E1999" s="33" t="s">
        <v>165</v>
      </c>
      <c r="F1999" s="34"/>
      <c r="G1999" s="35"/>
      <c r="H1999" s="34"/>
      <c r="I1999" s="36"/>
      <c r="J1999" s="37"/>
    </row>
    <row r="2000">
      <c r="A2000" s="30"/>
      <c r="B2000" s="31" t="s">
        <v>165</v>
      </c>
      <c r="C2000" s="31" t="s">
        <v>165</v>
      </c>
      <c r="D2000" s="32" t="s">
        <v>165</v>
      </c>
      <c r="E2000" s="33" t="s">
        <v>165</v>
      </c>
      <c r="F2000" s="34"/>
      <c r="G2000" s="35"/>
      <c r="H2000" s="34"/>
      <c r="I2000" s="36"/>
      <c r="J2000" s="37"/>
    </row>
    <row r="2001">
      <c r="A2001" s="30"/>
      <c r="B2001" s="31" t="s">
        <v>165</v>
      </c>
      <c r="C2001" s="31" t="s">
        <v>165</v>
      </c>
      <c r="D2001" s="32" t="s">
        <v>165</v>
      </c>
      <c r="E2001" s="33" t="s">
        <v>165</v>
      </c>
      <c r="F2001" s="34"/>
      <c r="G2001" s="35"/>
      <c r="H2001" s="34"/>
      <c r="I2001" s="36"/>
      <c r="J2001" s="37"/>
    </row>
    <row r="2002">
      <c r="A2002" s="30"/>
      <c r="B2002" s="31" t="s">
        <v>165</v>
      </c>
      <c r="C2002" s="31" t="s">
        <v>165</v>
      </c>
      <c r="D2002" s="32" t="s">
        <v>165</v>
      </c>
      <c r="E2002" s="33" t="s">
        <v>165</v>
      </c>
      <c r="F2002" s="34"/>
      <c r="G2002" s="35"/>
      <c r="H2002" s="34"/>
      <c r="I2002" s="36"/>
      <c r="J2002" s="37"/>
    </row>
    <row r="2003">
      <c r="A2003" s="30"/>
      <c r="B2003" s="31" t="s">
        <v>165</v>
      </c>
      <c r="C2003" s="31" t="s">
        <v>165</v>
      </c>
      <c r="D2003" s="32" t="s">
        <v>165</v>
      </c>
      <c r="E2003" s="33" t="s">
        <v>165</v>
      </c>
      <c r="F2003" s="34"/>
      <c r="G2003" s="35"/>
      <c r="H2003" s="34"/>
      <c r="I2003" s="36"/>
      <c r="J2003" s="37"/>
    </row>
    <row r="2004">
      <c r="A2004" s="30"/>
      <c r="B2004" s="31" t="s">
        <v>165</v>
      </c>
      <c r="C2004" s="31" t="s">
        <v>165</v>
      </c>
      <c r="D2004" s="32" t="s">
        <v>165</v>
      </c>
      <c r="E2004" s="33" t="s">
        <v>165</v>
      </c>
      <c r="F2004" s="34"/>
      <c r="G2004" s="35"/>
      <c r="H2004" s="34"/>
      <c r="I2004" s="36"/>
      <c r="J2004" s="37"/>
    </row>
    <row r="2005">
      <c r="A2005" s="30"/>
      <c r="B2005" s="31" t="s">
        <v>165</v>
      </c>
      <c r="C2005" s="31" t="s">
        <v>165</v>
      </c>
      <c r="D2005" s="32" t="s">
        <v>165</v>
      </c>
      <c r="E2005" s="33" t="s">
        <v>165</v>
      </c>
      <c r="F2005" s="34"/>
      <c r="G2005" s="35"/>
      <c r="H2005" s="34"/>
      <c r="I2005" s="36"/>
      <c r="J2005" s="37"/>
    </row>
    <row r="2006">
      <c r="A2006" s="30"/>
      <c r="B2006" s="31" t="s">
        <v>165</v>
      </c>
      <c r="C2006" s="31" t="s">
        <v>165</v>
      </c>
      <c r="D2006" s="32" t="s">
        <v>165</v>
      </c>
      <c r="E2006" s="33" t="s">
        <v>165</v>
      </c>
      <c r="F2006" s="34"/>
      <c r="G2006" s="35"/>
      <c r="H2006" s="34"/>
      <c r="I2006" s="36"/>
      <c r="J2006" s="37"/>
    </row>
    <row r="2007">
      <c r="A2007" s="30"/>
      <c r="B2007" s="31" t="s">
        <v>165</v>
      </c>
      <c r="C2007" s="31" t="s">
        <v>165</v>
      </c>
      <c r="D2007" s="32" t="s">
        <v>165</v>
      </c>
      <c r="E2007" s="33" t="s">
        <v>165</v>
      </c>
      <c r="F2007" s="34"/>
      <c r="G2007" s="35"/>
      <c r="H2007" s="34"/>
      <c r="I2007" s="36"/>
      <c r="J2007" s="37"/>
    </row>
    <row r="2008">
      <c r="A2008" s="30"/>
      <c r="B2008" s="31" t="s">
        <v>165</v>
      </c>
      <c r="C2008" s="31" t="s">
        <v>165</v>
      </c>
      <c r="D2008" s="32" t="s">
        <v>165</v>
      </c>
      <c r="E2008" s="33" t="s">
        <v>165</v>
      </c>
      <c r="F2008" s="34"/>
      <c r="G2008" s="35"/>
      <c r="H2008" s="34"/>
      <c r="I2008" s="36"/>
      <c r="J2008" s="37"/>
    </row>
    <row r="2009">
      <c r="A2009" s="30"/>
      <c r="B2009" s="31" t="s">
        <v>165</v>
      </c>
      <c r="C2009" s="31" t="s">
        <v>165</v>
      </c>
      <c r="D2009" s="32" t="s">
        <v>165</v>
      </c>
      <c r="E2009" s="33" t="s">
        <v>165</v>
      </c>
      <c r="F2009" s="34"/>
      <c r="G2009" s="35"/>
      <c r="H2009" s="34"/>
      <c r="I2009" s="36"/>
      <c r="J2009" s="37"/>
    </row>
    <row r="2010">
      <c r="A2010" s="30"/>
      <c r="B2010" s="31" t="s">
        <v>165</v>
      </c>
      <c r="C2010" s="31" t="s">
        <v>165</v>
      </c>
      <c r="D2010" s="32" t="s">
        <v>165</v>
      </c>
      <c r="E2010" s="33" t="s">
        <v>165</v>
      </c>
      <c r="F2010" s="34"/>
      <c r="G2010" s="35"/>
      <c r="H2010" s="34"/>
      <c r="I2010" s="36"/>
      <c r="J2010" s="37"/>
    </row>
    <row r="2011">
      <c r="A2011" s="30"/>
      <c r="B2011" s="31" t="s">
        <v>165</v>
      </c>
      <c r="C2011" s="31" t="s">
        <v>165</v>
      </c>
      <c r="D2011" s="32" t="s">
        <v>165</v>
      </c>
      <c r="E2011" s="33" t="s">
        <v>165</v>
      </c>
      <c r="F2011" s="34"/>
      <c r="G2011" s="35"/>
      <c r="H2011" s="34"/>
      <c r="I2011" s="36"/>
      <c r="J2011" s="37"/>
    </row>
    <row r="2012">
      <c r="A2012" s="30"/>
      <c r="B2012" s="31" t="s">
        <v>165</v>
      </c>
      <c r="C2012" s="31" t="s">
        <v>165</v>
      </c>
      <c r="D2012" s="32" t="s">
        <v>165</v>
      </c>
      <c r="E2012" s="33" t="s">
        <v>165</v>
      </c>
      <c r="F2012" s="34"/>
      <c r="G2012" s="35"/>
      <c r="H2012" s="34"/>
      <c r="I2012" s="36"/>
      <c r="J2012" s="37"/>
    </row>
    <row r="2013">
      <c r="A2013" s="30"/>
      <c r="B2013" s="31" t="s">
        <v>165</v>
      </c>
      <c r="C2013" s="31" t="s">
        <v>165</v>
      </c>
      <c r="D2013" s="32" t="s">
        <v>165</v>
      </c>
      <c r="E2013" s="33" t="s">
        <v>165</v>
      </c>
      <c r="F2013" s="34"/>
      <c r="G2013" s="35"/>
      <c r="H2013" s="34"/>
      <c r="I2013" s="36"/>
      <c r="J2013" s="37"/>
    </row>
    <row r="2014">
      <c r="A2014" s="30"/>
      <c r="B2014" s="31" t="s">
        <v>165</v>
      </c>
      <c r="C2014" s="31" t="s">
        <v>165</v>
      </c>
      <c r="D2014" s="32" t="s">
        <v>165</v>
      </c>
      <c r="E2014" s="33" t="s">
        <v>165</v>
      </c>
      <c r="F2014" s="34"/>
      <c r="G2014" s="35"/>
      <c r="H2014" s="34"/>
      <c r="I2014" s="36"/>
      <c r="J2014" s="37"/>
    </row>
    <row r="2015">
      <c r="A2015" s="30"/>
      <c r="B2015" s="31" t="s">
        <v>165</v>
      </c>
      <c r="C2015" s="31" t="s">
        <v>165</v>
      </c>
      <c r="D2015" s="32" t="s">
        <v>165</v>
      </c>
      <c r="E2015" s="33" t="s">
        <v>165</v>
      </c>
      <c r="F2015" s="34"/>
      <c r="G2015" s="35"/>
      <c r="H2015" s="34"/>
      <c r="I2015" s="36"/>
      <c r="J2015" s="37"/>
    </row>
    <row r="2016">
      <c r="A2016" s="30"/>
      <c r="B2016" s="31" t="s">
        <v>165</v>
      </c>
      <c r="C2016" s="31" t="s">
        <v>165</v>
      </c>
      <c r="D2016" s="32" t="s">
        <v>165</v>
      </c>
      <c r="E2016" s="33" t="s">
        <v>165</v>
      </c>
      <c r="F2016" s="34"/>
      <c r="G2016" s="35"/>
      <c r="H2016" s="34"/>
      <c r="I2016" s="36"/>
      <c r="J2016" s="37"/>
    </row>
    <row r="2017">
      <c r="A2017" s="30"/>
      <c r="B2017" s="31" t="s">
        <v>165</v>
      </c>
      <c r="C2017" s="31" t="s">
        <v>165</v>
      </c>
      <c r="D2017" s="32" t="s">
        <v>165</v>
      </c>
      <c r="E2017" s="33" t="s">
        <v>165</v>
      </c>
      <c r="F2017" s="34"/>
      <c r="G2017" s="35"/>
      <c r="H2017" s="34"/>
      <c r="I2017" s="36"/>
      <c r="J2017" s="37"/>
    </row>
    <row r="2018">
      <c r="A2018" s="30"/>
      <c r="B2018" s="31" t="s">
        <v>165</v>
      </c>
      <c r="C2018" s="31" t="s">
        <v>165</v>
      </c>
      <c r="D2018" s="32" t="s">
        <v>165</v>
      </c>
      <c r="E2018" s="33" t="s">
        <v>165</v>
      </c>
      <c r="F2018" s="34"/>
      <c r="G2018" s="35"/>
      <c r="H2018" s="34"/>
      <c r="I2018" s="36"/>
      <c r="J2018" s="37"/>
    </row>
    <row r="2019">
      <c r="A2019" s="30"/>
      <c r="B2019" s="31" t="s">
        <v>165</v>
      </c>
      <c r="C2019" s="31" t="s">
        <v>165</v>
      </c>
      <c r="D2019" s="32" t="s">
        <v>165</v>
      </c>
      <c r="E2019" s="33" t="s">
        <v>165</v>
      </c>
      <c r="F2019" s="34"/>
      <c r="G2019" s="35"/>
      <c r="H2019" s="34"/>
      <c r="I2019" s="36"/>
      <c r="J2019" s="37"/>
    </row>
    <row r="2020">
      <c r="A2020" s="30"/>
      <c r="B2020" s="31" t="s">
        <v>165</v>
      </c>
      <c r="C2020" s="31" t="s">
        <v>165</v>
      </c>
      <c r="D2020" s="32" t="s">
        <v>165</v>
      </c>
      <c r="E2020" s="33" t="s">
        <v>165</v>
      </c>
      <c r="F2020" s="34"/>
      <c r="G2020" s="35"/>
      <c r="H2020" s="34"/>
      <c r="I2020" s="36"/>
      <c r="J2020" s="37"/>
    </row>
    <row r="2021">
      <c r="A2021" s="30"/>
      <c r="B2021" s="31" t="s">
        <v>165</v>
      </c>
      <c r="C2021" s="31" t="s">
        <v>165</v>
      </c>
      <c r="D2021" s="32" t="s">
        <v>165</v>
      </c>
      <c r="E2021" s="33" t="s">
        <v>165</v>
      </c>
      <c r="F2021" s="34"/>
      <c r="G2021" s="35"/>
      <c r="H2021" s="34"/>
      <c r="I2021" s="36"/>
      <c r="J2021" s="37"/>
    </row>
    <row r="2022">
      <c r="A2022" s="30"/>
      <c r="B2022" s="31" t="s">
        <v>165</v>
      </c>
      <c r="C2022" s="31" t="s">
        <v>165</v>
      </c>
      <c r="D2022" s="32" t="s">
        <v>165</v>
      </c>
      <c r="E2022" s="33" t="s">
        <v>165</v>
      </c>
      <c r="F2022" s="34"/>
      <c r="G2022" s="35"/>
      <c r="H2022" s="34"/>
      <c r="I2022" s="36"/>
      <c r="J2022" s="37"/>
    </row>
    <row r="2023">
      <c r="A2023" s="30"/>
      <c r="B2023" s="31" t="s">
        <v>165</v>
      </c>
      <c r="C2023" s="31" t="s">
        <v>165</v>
      </c>
      <c r="D2023" s="32" t="s">
        <v>165</v>
      </c>
      <c r="E2023" s="33" t="s">
        <v>165</v>
      </c>
      <c r="F2023" s="34"/>
      <c r="G2023" s="35"/>
      <c r="H2023" s="34"/>
      <c r="I2023" s="36"/>
      <c r="J2023" s="37"/>
    </row>
    <row r="2024">
      <c r="A2024" s="30"/>
      <c r="B2024" s="31" t="s">
        <v>165</v>
      </c>
      <c r="C2024" s="31" t="s">
        <v>165</v>
      </c>
      <c r="D2024" s="32" t="s">
        <v>165</v>
      </c>
      <c r="E2024" s="33" t="s">
        <v>165</v>
      </c>
      <c r="F2024" s="34"/>
      <c r="G2024" s="35"/>
      <c r="H2024" s="34"/>
      <c r="I2024" s="36"/>
      <c r="J2024" s="37"/>
    </row>
    <row r="2025">
      <c r="A2025" s="30"/>
      <c r="B2025" s="31" t="s">
        <v>165</v>
      </c>
      <c r="C2025" s="31" t="s">
        <v>165</v>
      </c>
      <c r="D2025" s="32" t="s">
        <v>165</v>
      </c>
      <c r="E2025" s="33" t="s">
        <v>165</v>
      </c>
      <c r="F2025" s="34"/>
      <c r="G2025" s="35"/>
      <c r="H2025" s="34"/>
      <c r="I2025" s="36"/>
      <c r="J2025" s="37"/>
    </row>
    <row r="2026">
      <c r="A2026" s="30"/>
      <c r="B2026" s="31" t="s">
        <v>165</v>
      </c>
      <c r="C2026" s="31" t="s">
        <v>165</v>
      </c>
      <c r="D2026" s="32" t="s">
        <v>165</v>
      </c>
      <c r="E2026" s="33" t="s">
        <v>165</v>
      </c>
      <c r="F2026" s="34"/>
      <c r="G2026" s="35"/>
      <c r="H2026" s="34"/>
      <c r="I2026" s="36"/>
      <c r="J2026" s="37"/>
    </row>
    <row r="2027">
      <c r="A2027" s="30"/>
      <c r="B2027" s="31" t="s">
        <v>165</v>
      </c>
      <c r="C2027" s="31" t="s">
        <v>165</v>
      </c>
      <c r="D2027" s="32" t="s">
        <v>165</v>
      </c>
      <c r="E2027" s="33" t="s">
        <v>165</v>
      </c>
      <c r="F2027" s="34"/>
      <c r="G2027" s="35"/>
      <c r="H2027" s="34"/>
      <c r="I2027" s="36"/>
      <c r="J2027" s="37"/>
    </row>
    <row r="2028">
      <c r="A2028" s="30"/>
      <c r="B2028" s="31" t="s">
        <v>165</v>
      </c>
      <c r="C2028" s="31" t="s">
        <v>165</v>
      </c>
      <c r="D2028" s="32" t="s">
        <v>165</v>
      </c>
      <c r="E2028" s="33" t="s">
        <v>165</v>
      </c>
      <c r="F2028" s="34"/>
      <c r="G2028" s="35"/>
      <c r="H2028" s="34"/>
      <c r="I2028" s="36"/>
      <c r="J2028" s="37"/>
    </row>
    <row r="2029">
      <c r="A2029" s="30"/>
      <c r="B2029" s="31" t="s">
        <v>165</v>
      </c>
      <c r="C2029" s="31" t="s">
        <v>165</v>
      </c>
      <c r="D2029" s="32" t="s">
        <v>165</v>
      </c>
      <c r="E2029" s="33" t="s">
        <v>165</v>
      </c>
      <c r="F2029" s="34"/>
      <c r="G2029" s="35"/>
      <c r="H2029" s="34"/>
      <c r="I2029" s="36"/>
      <c r="J2029" s="37"/>
    </row>
    <row r="2030">
      <c r="A2030" s="30"/>
      <c r="B2030" s="31" t="s">
        <v>165</v>
      </c>
      <c r="C2030" s="31" t="s">
        <v>165</v>
      </c>
      <c r="D2030" s="32" t="s">
        <v>165</v>
      </c>
      <c r="E2030" s="33" t="s">
        <v>165</v>
      </c>
      <c r="F2030" s="34"/>
      <c r="G2030" s="35"/>
      <c r="H2030" s="34"/>
      <c r="I2030" s="36"/>
      <c r="J2030" s="37"/>
    </row>
    <row r="2031">
      <c r="A2031" s="30"/>
      <c r="B2031" s="31" t="s">
        <v>165</v>
      </c>
      <c r="C2031" s="31" t="s">
        <v>165</v>
      </c>
      <c r="D2031" s="32" t="s">
        <v>165</v>
      </c>
      <c r="E2031" s="33" t="s">
        <v>165</v>
      </c>
      <c r="F2031" s="34"/>
      <c r="G2031" s="35"/>
      <c r="H2031" s="34"/>
      <c r="I2031" s="36"/>
      <c r="J2031" s="37"/>
    </row>
    <row r="2032">
      <c r="A2032" s="30"/>
      <c r="B2032" s="31" t="s">
        <v>165</v>
      </c>
      <c r="C2032" s="31" t="s">
        <v>165</v>
      </c>
      <c r="D2032" s="32" t="s">
        <v>165</v>
      </c>
      <c r="E2032" s="33" t="s">
        <v>165</v>
      </c>
      <c r="F2032" s="34"/>
      <c r="G2032" s="35"/>
      <c r="H2032" s="34"/>
      <c r="I2032" s="36"/>
      <c r="J2032" s="37"/>
    </row>
    <row r="2033">
      <c r="A2033" s="30"/>
      <c r="B2033" s="31" t="s">
        <v>165</v>
      </c>
      <c r="C2033" s="31" t="s">
        <v>165</v>
      </c>
      <c r="D2033" s="32" t="s">
        <v>165</v>
      </c>
      <c r="E2033" s="33" t="s">
        <v>165</v>
      </c>
      <c r="F2033" s="34"/>
      <c r="G2033" s="35"/>
      <c r="H2033" s="34"/>
      <c r="I2033" s="36"/>
      <c r="J2033" s="37"/>
    </row>
    <row r="2034">
      <c r="A2034" s="30"/>
      <c r="B2034" s="31" t="s">
        <v>165</v>
      </c>
      <c r="C2034" s="31" t="s">
        <v>165</v>
      </c>
      <c r="D2034" s="32" t="s">
        <v>165</v>
      </c>
      <c r="E2034" s="33" t="s">
        <v>165</v>
      </c>
      <c r="F2034" s="34"/>
      <c r="G2034" s="35"/>
      <c r="H2034" s="34"/>
      <c r="I2034" s="36"/>
      <c r="J2034" s="37"/>
    </row>
    <row r="2035">
      <c r="A2035" s="30"/>
      <c r="B2035" s="31" t="s">
        <v>165</v>
      </c>
      <c r="C2035" s="31" t="s">
        <v>165</v>
      </c>
      <c r="D2035" s="32" t="s">
        <v>165</v>
      </c>
      <c r="E2035" s="33" t="s">
        <v>165</v>
      </c>
      <c r="F2035" s="34"/>
      <c r="G2035" s="35"/>
      <c r="H2035" s="34"/>
      <c r="I2035" s="36"/>
      <c r="J2035" s="37"/>
    </row>
    <row r="2036">
      <c r="A2036" s="30"/>
      <c r="B2036" s="31" t="s">
        <v>165</v>
      </c>
      <c r="C2036" s="31" t="s">
        <v>165</v>
      </c>
      <c r="D2036" s="32" t="s">
        <v>165</v>
      </c>
      <c r="E2036" s="33" t="s">
        <v>165</v>
      </c>
      <c r="F2036" s="34"/>
      <c r="G2036" s="35"/>
      <c r="H2036" s="34"/>
      <c r="I2036" s="36"/>
      <c r="J2036" s="37"/>
    </row>
    <row r="2037">
      <c r="A2037" s="30"/>
      <c r="B2037" s="31" t="s">
        <v>165</v>
      </c>
      <c r="C2037" s="31" t="s">
        <v>165</v>
      </c>
      <c r="D2037" s="32" t="s">
        <v>165</v>
      </c>
      <c r="E2037" s="33" t="s">
        <v>165</v>
      </c>
      <c r="F2037" s="34"/>
      <c r="G2037" s="35"/>
      <c r="H2037" s="34"/>
      <c r="I2037" s="36"/>
      <c r="J2037" s="37"/>
    </row>
    <row r="2038">
      <c r="A2038" s="30"/>
      <c r="B2038" s="31" t="s">
        <v>165</v>
      </c>
      <c r="C2038" s="31" t="s">
        <v>165</v>
      </c>
      <c r="D2038" s="32" t="s">
        <v>165</v>
      </c>
      <c r="E2038" s="33" t="s">
        <v>165</v>
      </c>
      <c r="F2038" s="34"/>
      <c r="G2038" s="35"/>
      <c r="H2038" s="34"/>
      <c r="I2038" s="36"/>
      <c r="J2038" s="37"/>
    </row>
    <row r="2039">
      <c r="A2039" s="30"/>
      <c r="B2039" s="31" t="s">
        <v>165</v>
      </c>
      <c r="C2039" s="31" t="s">
        <v>165</v>
      </c>
      <c r="D2039" s="32" t="s">
        <v>165</v>
      </c>
      <c r="E2039" s="33" t="s">
        <v>165</v>
      </c>
      <c r="F2039" s="34"/>
      <c r="G2039" s="35"/>
      <c r="H2039" s="34"/>
      <c r="I2039" s="36"/>
      <c r="J2039" s="37"/>
    </row>
    <row r="2040">
      <c r="A2040" s="30"/>
      <c r="B2040" s="31" t="s">
        <v>165</v>
      </c>
      <c r="C2040" s="31" t="s">
        <v>165</v>
      </c>
      <c r="D2040" s="32" t="s">
        <v>165</v>
      </c>
      <c r="E2040" s="33" t="s">
        <v>165</v>
      </c>
      <c r="F2040" s="34"/>
      <c r="G2040" s="35"/>
      <c r="H2040" s="34"/>
      <c r="I2040" s="36"/>
      <c r="J2040" s="37"/>
    </row>
    <row r="2041">
      <c r="A2041" s="30"/>
      <c r="B2041" s="31" t="s">
        <v>165</v>
      </c>
      <c r="C2041" s="31" t="s">
        <v>165</v>
      </c>
      <c r="D2041" s="32" t="s">
        <v>165</v>
      </c>
      <c r="E2041" s="33" t="s">
        <v>165</v>
      </c>
      <c r="F2041" s="34"/>
      <c r="G2041" s="35"/>
      <c r="H2041" s="34"/>
      <c r="I2041" s="36"/>
      <c r="J2041" s="37"/>
    </row>
    <row r="2042">
      <c r="A2042" s="30"/>
      <c r="B2042" s="31" t="s">
        <v>165</v>
      </c>
      <c r="C2042" s="31" t="s">
        <v>165</v>
      </c>
      <c r="D2042" s="32" t="s">
        <v>165</v>
      </c>
      <c r="E2042" s="33" t="s">
        <v>165</v>
      </c>
      <c r="F2042" s="34"/>
      <c r="G2042" s="35"/>
      <c r="H2042" s="34"/>
      <c r="I2042" s="36"/>
      <c r="J2042" s="37"/>
    </row>
    <row r="2043">
      <c r="A2043" s="30"/>
      <c r="B2043" s="31" t="s">
        <v>165</v>
      </c>
      <c r="C2043" s="31" t="s">
        <v>165</v>
      </c>
      <c r="D2043" s="32" t="s">
        <v>165</v>
      </c>
      <c r="E2043" s="33" t="s">
        <v>165</v>
      </c>
      <c r="F2043" s="34"/>
      <c r="G2043" s="35"/>
      <c r="H2043" s="34"/>
      <c r="I2043" s="36"/>
      <c r="J2043" s="37"/>
    </row>
    <row r="2044">
      <c r="A2044" s="30"/>
      <c r="B2044" s="31" t="s">
        <v>165</v>
      </c>
      <c r="C2044" s="31" t="s">
        <v>165</v>
      </c>
      <c r="D2044" s="32" t="s">
        <v>165</v>
      </c>
      <c r="E2044" s="33" t="s">
        <v>165</v>
      </c>
      <c r="F2044" s="34"/>
      <c r="G2044" s="35"/>
      <c r="H2044" s="34"/>
      <c r="I2044" s="36"/>
      <c r="J2044" s="37"/>
    </row>
    <row r="2045">
      <c r="A2045" s="30"/>
      <c r="B2045" s="31" t="s">
        <v>165</v>
      </c>
      <c r="C2045" s="31" t="s">
        <v>165</v>
      </c>
      <c r="D2045" s="32" t="s">
        <v>165</v>
      </c>
      <c r="E2045" s="33" t="s">
        <v>165</v>
      </c>
      <c r="F2045" s="34"/>
      <c r="G2045" s="35"/>
      <c r="H2045" s="34"/>
      <c r="I2045" s="36"/>
      <c r="J2045" s="37"/>
    </row>
    <row r="2046">
      <c r="A2046" s="30"/>
      <c r="B2046" s="31" t="s">
        <v>165</v>
      </c>
      <c r="C2046" s="31" t="s">
        <v>165</v>
      </c>
      <c r="D2046" s="32" t="s">
        <v>165</v>
      </c>
      <c r="E2046" s="33" t="s">
        <v>165</v>
      </c>
      <c r="F2046" s="34"/>
      <c r="G2046" s="35"/>
      <c r="H2046" s="34"/>
      <c r="I2046" s="36"/>
      <c r="J2046" s="37"/>
    </row>
    <row r="2047">
      <c r="A2047" s="30"/>
      <c r="B2047" s="31" t="s">
        <v>165</v>
      </c>
      <c r="C2047" s="31" t="s">
        <v>165</v>
      </c>
      <c r="D2047" s="32" t="s">
        <v>165</v>
      </c>
      <c r="E2047" s="33" t="s">
        <v>165</v>
      </c>
      <c r="F2047" s="34"/>
      <c r="G2047" s="35"/>
      <c r="H2047" s="34"/>
      <c r="I2047" s="36"/>
      <c r="J2047" s="37"/>
    </row>
    <row r="2048">
      <c r="A2048" s="30"/>
      <c r="B2048" s="31" t="s">
        <v>165</v>
      </c>
      <c r="C2048" s="31" t="s">
        <v>165</v>
      </c>
      <c r="D2048" s="32" t="s">
        <v>165</v>
      </c>
      <c r="E2048" s="33" t="s">
        <v>165</v>
      </c>
      <c r="F2048" s="34"/>
      <c r="G2048" s="35"/>
      <c r="H2048" s="34"/>
      <c r="I2048" s="36"/>
      <c r="J2048" s="37"/>
    </row>
    <row r="2049">
      <c r="A2049" s="30"/>
      <c r="B2049" s="31" t="s">
        <v>165</v>
      </c>
      <c r="C2049" s="31" t="s">
        <v>165</v>
      </c>
      <c r="D2049" s="32" t="s">
        <v>165</v>
      </c>
      <c r="E2049" s="33" t="s">
        <v>165</v>
      </c>
      <c r="F2049" s="34"/>
      <c r="G2049" s="35"/>
      <c r="H2049" s="34"/>
      <c r="I2049" s="36"/>
      <c r="J2049" s="37"/>
    </row>
    <row r="2050">
      <c r="A2050" s="30"/>
      <c r="B2050" s="31" t="s">
        <v>165</v>
      </c>
      <c r="C2050" s="31" t="s">
        <v>165</v>
      </c>
      <c r="D2050" s="32" t="s">
        <v>165</v>
      </c>
      <c r="E2050" s="33" t="s">
        <v>165</v>
      </c>
      <c r="F2050" s="34"/>
      <c r="G2050" s="35"/>
      <c r="H2050" s="34"/>
      <c r="I2050" s="36"/>
      <c r="J2050" s="37"/>
    </row>
    <row r="2051">
      <c r="A2051" s="30"/>
      <c r="B2051" s="31" t="s">
        <v>165</v>
      </c>
      <c r="C2051" s="31" t="s">
        <v>165</v>
      </c>
      <c r="D2051" s="32" t="s">
        <v>165</v>
      </c>
      <c r="E2051" s="33" t="s">
        <v>165</v>
      </c>
      <c r="F2051" s="34"/>
      <c r="G2051" s="35"/>
      <c r="H2051" s="34"/>
      <c r="I2051" s="36"/>
      <c r="J2051" s="37"/>
    </row>
    <row r="2052">
      <c r="A2052" s="30"/>
      <c r="B2052" s="31" t="s">
        <v>165</v>
      </c>
      <c r="C2052" s="31" t="s">
        <v>165</v>
      </c>
      <c r="D2052" s="32" t="s">
        <v>165</v>
      </c>
      <c r="E2052" s="33" t="s">
        <v>165</v>
      </c>
      <c r="F2052" s="34"/>
      <c r="G2052" s="35"/>
      <c r="H2052" s="34"/>
      <c r="I2052" s="36"/>
      <c r="J2052" s="37"/>
    </row>
    <row r="2053">
      <c r="A2053" s="30"/>
      <c r="B2053" s="31" t="s">
        <v>165</v>
      </c>
      <c r="C2053" s="31" t="s">
        <v>165</v>
      </c>
      <c r="D2053" s="32" t="s">
        <v>165</v>
      </c>
      <c r="E2053" s="33" t="s">
        <v>165</v>
      </c>
      <c r="F2053" s="34"/>
      <c r="G2053" s="35"/>
      <c r="H2053" s="34"/>
      <c r="I2053" s="36"/>
      <c r="J2053" s="37"/>
    </row>
    <row r="2054">
      <c r="A2054" s="30"/>
      <c r="B2054" s="31" t="s">
        <v>165</v>
      </c>
      <c r="C2054" s="31" t="s">
        <v>165</v>
      </c>
      <c r="D2054" s="32" t="s">
        <v>165</v>
      </c>
      <c r="E2054" s="33" t="s">
        <v>165</v>
      </c>
      <c r="F2054" s="34"/>
      <c r="G2054" s="35"/>
      <c r="H2054" s="34"/>
      <c r="I2054" s="36"/>
      <c r="J2054" s="37"/>
    </row>
    <row r="2055">
      <c r="A2055" s="30"/>
      <c r="B2055" s="31" t="s">
        <v>165</v>
      </c>
      <c r="C2055" s="31" t="s">
        <v>165</v>
      </c>
      <c r="D2055" s="32" t="s">
        <v>165</v>
      </c>
      <c r="E2055" s="33" t="s">
        <v>165</v>
      </c>
      <c r="F2055" s="34"/>
      <c r="G2055" s="35"/>
      <c r="H2055" s="34"/>
      <c r="I2055" s="36"/>
      <c r="J2055" s="37"/>
    </row>
    <row r="2056">
      <c r="A2056" s="30"/>
      <c r="B2056" s="31" t="s">
        <v>165</v>
      </c>
      <c r="C2056" s="31" t="s">
        <v>165</v>
      </c>
      <c r="D2056" s="32" t="s">
        <v>165</v>
      </c>
      <c r="E2056" s="33" t="s">
        <v>165</v>
      </c>
      <c r="F2056" s="34"/>
      <c r="G2056" s="35"/>
      <c r="H2056" s="34"/>
      <c r="I2056" s="36"/>
      <c r="J2056" s="37"/>
    </row>
    <row r="2057">
      <c r="A2057" s="30"/>
      <c r="B2057" s="31" t="s">
        <v>165</v>
      </c>
      <c r="C2057" s="31" t="s">
        <v>165</v>
      </c>
      <c r="D2057" s="32" t="s">
        <v>165</v>
      </c>
      <c r="E2057" s="33" t="s">
        <v>165</v>
      </c>
      <c r="F2057" s="34"/>
      <c r="G2057" s="35"/>
      <c r="H2057" s="34"/>
      <c r="I2057" s="36"/>
      <c r="J2057" s="37"/>
    </row>
    <row r="2058">
      <c r="A2058" s="30"/>
      <c r="B2058" s="31" t="s">
        <v>165</v>
      </c>
      <c r="C2058" s="31" t="s">
        <v>165</v>
      </c>
      <c r="D2058" s="32" t="s">
        <v>165</v>
      </c>
      <c r="E2058" s="33" t="s">
        <v>165</v>
      </c>
      <c r="F2058" s="34"/>
      <c r="G2058" s="35"/>
      <c r="H2058" s="34"/>
      <c r="I2058" s="36"/>
      <c r="J2058" s="37"/>
    </row>
    <row r="2059">
      <c r="A2059" s="30"/>
      <c r="B2059" s="31" t="s">
        <v>165</v>
      </c>
      <c r="C2059" s="31" t="s">
        <v>165</v>
      </c>
      <c r="D2059" s="32" t="s">
        <v>165</v>
      </c>
      <c r="E2059" s="33" t="s">
        <v>165</v>
      </c>
      <c r="F2059" s="34"/>
      <c r="G2059" s="35"/>
      <c r="H2059" s="34"/>
      <c r="I2059" s="36"/>
      <c r="J2059" s="37"/>
    </row>
    <row r="2060">
      <c r="A2060" s="30"/>
      <c r="B2060" s="31" t="s">
        <v>165</v>
      </c>
      <c r="C2060" s="31" t="s">
        <v>165</v>
      </c>
      <c r="D2060" s="32" t="s">
        <v>165</v>
      </c>
      <c r="E2060" s="33" t="s">
        <v>165</v>
      </c>
      <c r="F2060" s="34"/>
      <c r="G2060" s="35"/>
      <c r="H2060" s="34"/>
      <c r="I2060" s="36"/>
      <c r="J2060" s="37"/>
    </row>
    <row r="2061">
      <c r="A2061" s="30"/>
      <c r="B2061" s="31" t="s">
        <v>165</v>
      </c>
      <c r="C2061" s="31" t="s">
        <v>165</v>
      </c>
      <c r="D2061" s="32" t="s">
        <v>165</v>
      </c>
      <c r="E2061" s="33" t="s">
        <v>165</v>
      </c>
      <c r="F2061" s="34"/>
      <c r="G2061" s="35"/>
      <c r="H2061" s="34"/>
      <c r="I2061" s="36"/>
      <c r="J2061" s="37"/>
    </row>
    <row r="2062">
      <c r="A2062" s="30"/>
      <c r="B2062" s="31" t="s">
        <v>165</v>
      </c>
      <c r="C2062" s="31" t="s">
        <v>165</v>
      </c>
      <c r="D2062" s="32" t="s">
        <v>165</v>
      </c>
      <c r="E2062" s="33" t="s">
        <v>165</v>
      </c>
      <c r="F2062" s="34"/>
      <c r="G2062" s="35"/>
      <c r="H2062" s="34"/>
      <c r="I2062" s="36"/>
      <c r="J2062" s="37"/>
    </row>
    <row r="2063">
      <c r="A2063" s="30"/>
      <c r="B2063" s="31" t="s">
        <v>165</v>
      </c>
      <c r="C2063" s="31" t="s">
        <v>165</v>
      </c>
      <c r="D2063" s="32" t="s">
        <v>165</v>
      </c>
      <c r="E2063" s="33" t="s">
        <v>165</v>
      </c>
      <c r="F2063" s="34"/>
      <c r="G2063" s="35"/>
      <c r="H2063" s="34"/>
      <c r="I2063" s="36"/>
      <c r="J2063" s="37"/>
    </row>
    <row r="2064">
      <c r="A2064" s="30"/>
      <c r="B2064" s="31" t="s">
        <v>165</v>
      </c>
      <c r="C2064" s="31" t="s">
        <v>165</v>
      </c>
      <c r="D2064" s="32" t="s">
        <v>165</v>
      </c>
      <c r="E2064" s="33" t="s">
        <v>165</v>
      </c>
      <c r="F2064" s="34"/>
      <c r="G2064" s="35"/>
      <c r="H2064" s="34"/>
      <c r="I2064" s="36"/>
      <c r="J2064" s="37"/>
    </row>
    <row r="2065">
      <c r="A2065" s="30"/>
      <c r="B2065" s="31" t="s">
        <v>165</v>
      </c>
      <c r="C2065" s="31" t="s">
        <v>165</v>
      </c>
      <c r="D2065" s="32" t="s">
        <v>165</v>
      </c>
      <c r="E2065" s="33" t="s">
        <v>165</v>
      </c>
      <c r="F2065" s="34"/>
      <c r="G2065" s="35"/>
      <c r="H2065" s="34"/>
      <c r="I2065" s="36"/>
      <c r="J2065" s="37"/>
    </row>
    <row r="2066">
      <c r="A2066" s="30"/>
      <c r="B2066" s="31" t="s">
        <v>165</v>
      </c>
      <c r="C2066" s="31" t="s">
        <v>165</v>
      </c>
      <c r="D2066" s="32" t="s">
        <v>165</v>
      </c>
      <c r="E2066" s="33" t="s">
        <v>165</v>
      </c>
      <c r="F2066" s="34"/>
      <c r="G2066" s="35"/>
      <c r="H2066" s="34"/>
      <c r="I2066" s="36"/>
      <c r="J2066" s="37"/>
    </row>
    <row r="2067">
      <c r="A2067" s="30"/>
      <c r="B2067" s="31" t="s">
        <v>165</v>
      </c>
      <c r="C2067" s="31" t="s">
        <v>165</v>
      </c>
      <c r="D2067" s="32" t="s">
        <v>165</v>
      </c>
      <c r="E2067" s="33" t="s">
        <v>165</v>
      </c>
      <c r="F2067" s="34"/>
      <c r="G2067" s="35"/>
      <c r="H2067" s="34"/>
      <c r="I2067" s="36"/>
      <c r="J2067" s="37"/>
    </row>
    <row r="2068">
      <c r="A2068" s="30"/>
      <c r="B2068" s="31" t="s">
        <v>165</v>
      </c>
      <c r="C2068" s="31" t="s">
        <v>165</v>
      </c>
      <c r="D2068" s="32" t="s">
        <v>165</v>
      </c>
      <c r="E2068" s="33" t="s">
        <v>165</v>
      </c>
      <c r="F2068" s="34"/>
      <c r="G2068" s="35"/>
      <c r="H2068" s="34"/>
      <c r="I2068" s="36"/>
      <c r="J2068" s="37"/>
    </row>
    <row r="2069">
      <c r="A2069" s="30"/>
      <c r="B2069" s="31" t="s">
        <v>165</v>
      </c>
      <c r="C2069" s="31" t="s">
        <v>165</v>
      </c>
      <c r="D2069" s="32" t="s">
        <v>165</v>
      </c>
      <c r="E2069" s="33" t="s">
        <v>165</v>
      </c>
      <c r="F2069" s="34"/>
      <c r="G2069" s="35"/>
      <c r="H2069" s="34"/>
      <c r="I2069" s="36"/>
      <c r="J2069" s="37"/>
    </row>
    <row r="2070">
      <c r="A2070" s="30"/>
      <c r="B2070" s="31" t="s">
        <v>165</v>
      </c>
      <c r="C2070" s="31" t="s">
        <v>165</v>
      </c>
      <c r="D2070" s="32" t="s">
        <v>165</v>
      </c>
      <c r="E2070" s="33" t="s">
        <v>165</v>
      </c>
      <c r="F2070" s="34"/>
      <c r="G2070" s="35"/>
      <c r="H2070" s="34"/>
      <c r="I2070" s="36"/>
      <c r="J2070" s="37"/>
    </row>
    <row r="2071">
      <c r="A2071" s="30"/>
      <c r="B2071" s="31" t="s">
        <v>165</v>
      </c>
      <c r="C2071" s="31" t="s">
        <v>165</v>
      </c>
      <c r="D2071" s="32" t="s">
        <v>165</v>
      </c>
      <c r="E2071" s="33" t="s">
        <v>165</v>
      </c>
      <c r="F2071" s="34"/>
      <c r="G2071" s="35"/>
      <c r="H2071" s="34"/>
      <c r="I2071" s="36"/>
      <c r="J2071" s="37"/>
    </row>
    <row r="2072">
      <c r="A2072" s="30"/>
      <c r="B2072" s="31" t="s">
        <v>165</v>
      </c>
      <c r="C2072" s="31" t="s">
        <v>165</v>
      </c>
      <c r="D2072" s="32" t="s">
        <v>165</v>
      </c>
      <c r="E2072" s="33" t="s">
        <v>165</v>
      </c>
      <c r="F2072" s="34"/>
      <c r="G2072" s="35"/>
      <c r="H2072" s="34"/>
      <c r="I2072" s="36"/>
      <c r="J2072" s="37"/>
    </row>
    <row r="2073">
      <c r="A2073" s="30"/>
      <c r="B2073" s="31" t="s">
        <v>165</v>
      </c>
      <c r="C2073" s="31" t="s">
        <v>165</v>
      </c>
      <c r="D2073" s="32" t="s">
        <v>165</v>
      </c>
      <c r="E2073" s="33" t="s">
        <v>165</v>
      </c>
      <c r="F2073" s="34"/>
      <c r="G2073" s="35"/>
      <c r="H2073" s="34"/>
      <c r="I2073" s="36"/>
      <c r="J2073" s="37"/>
    </row>
    <row r="2074">
      <c r="A2074" s="30"/>
      <c r="B2074" s="31" t="s">
        <v>165</v>
      </c>
      <c r="C2074" s="31" t="s">
        <v>165</v>
      </c>
      <c r="D2074" s="32" t="s">
        <v>165</v>
      </c>
      <c r="E2074" s="33" t="s">
        <v>165</v>
      </c>
      <c r="F2074" s="34"/>
      <c r="G2074" s="35"/>
      <c r="H2074" s="34"/>
      <c r="I2074" s="36"/>
      <c r="J2074" s="37"/>
    </row>
    <row r="2075">
      <c r="A2075" s="30"/>
      <c r="B2075" s="31" t="s">
        <v>165</v>
      </c>
      <c r="C2075" s="31" t="s">
        <v>165</v>
      </c>
      <c r="D2075" s="32" t="s">
        <v>165</v>
      </c>
      <c r="E2075" s="33" t="s">
        <v>165</v>
      </c>
      <c r="F2075" s="34"/>
      <c r="G2075" s="35"/>
      <c r="H2075" s="34"/>
      <c r="I2075" s="36"/>
      <c r="J2075" s="37"/>
    </row>
    <row r="2076">
      <c r="A2076" s="30"/>
      <c r="B2076" s="31" t="s">
        <v>165</v>
      </c>
      <c r="C2076" s="31" t="s">
        <v>165</v>
      </c>
      <c r="D2076" s="32" t="s">
        <v>165</v>
      </c>
      <c r="E2076" s="33" t="s">
        <v>165</v>
      </c>
      <c r="F2076" s="34"/>
      <c r="G2076" s="35"/>
      <c r="H2076" s="34"/>
      <c r="I2076" s="36"/>
      <c r="J2076" s="37"/>
    </row>
    <row r="2077">
      <c r="A2077" s="30"/>
      <c r="B2077" s="31" t="s">
        <v>165</v>
      </c>
      <c r="C2077" s="31" t="s">
        <v>165</v>
      </c>
      <c r="D2077" s="32" t="s">
        <v>165</v>
      </c>
      <c r="E2077" s="33" t="s">
        <v>165</v>
      </c>
      <c r="F2077" s="34"/>
      <c r="G2077" s="35"/>
      <c r="H2077" s="34"/>
      <c r="I2077" s="36"/>
      <c r="J2077" s="37"/>
    </row>
    <row r="2078">
      <c r="A2078" s="30"/>
      <c r="B2078" s="31" t="s">
        <v>165</v>
      </c>
      <c r="C2078" s="31" t="s">
        <v>165</v>
      </c>
      <c r="D2078" s="32" t="s">
        <v>165</v>
      </c>
      <c r="E2078" s="33" t="s">
        <v>165</v>
      </c>
      <c r="F2078" s="34"/>
      <c r="G2078" s="35"/>
      <c r="H2078" s="34"/>
      <c r="I2078" s="36"/>
      <c r="J2078" s="37"/>
    </row>
    <row r="2079">
      <c r="A2079" s="30"/>
      <c r="B2079" s="31" t="s">
        <v>165</v>
      </c>
      <c r="C2079" s="31" t="s">
        <v>165</v>
      </c>
      <c r="D2079" s="32" t="s">
        <v>165</v>
      </c>
      <c r="E2079" s="33" t="s">
        <v>165</v>
      </c>
      <c r="F2079" s="34"/>
      <c r="G2079" s="35"/>
      <c r="H2079" s="34"/>
      <c r="I2079" s="36"/>
      <c r="J2079" s="37"/>
    </row>
    <row r="2080">
      <c r="A2080" s="30"/>
      <c r="B2080" s="31" t="s">
        <v>165</v>
      </c>
      <c r="C2080" s="31" t="s">
        <v>165</v>
      </c>
      <c r="D2080" s="32" t="s">
        <v>165</v>
      </c>
      <c r="E2080" s="33" t="s">
        <v>165</v>
      </c>
      <c r="F2080" s="34"/>
      <c r="G2080" s="35"/>
      <c r="H2080" s="34"/>
      <c r="I2080" s="36"/>
      <c r="J2080" s="37"/>
    </row>
    <row r="2081">
      <c r="A2081" s="30"/>
      <c r="B2081" s="31" t="s">
        <v>165</v>
      </c>
      <c r="C2081" s="31" t="s">
        <v>165</v>
      </c>
      <c r="D2081" s="32" t="s">
        <v>165</v>
      </c>
      <c r="E2081" s="33" t="s">
        <v>165</v>
      </c>
      <c r="F2081" s="34"/>
      <c r="G2081" s="35"/>
      <c r="H2081" s="34"/>
      <c r="I2081" s="36"/>
      <c r="J2081" s="37"/>
    </row>
    <row r="2082">
      <c r="A2082" s="30"/>
      <c r="B2082" s="31" t="s">
        <v>165</v>
      </c>
      <c r="C2082" s="31" t="s">
        <v>165</v>
      </c>
      <c r="D2082" s="32" t="s">
        <v>165</v>
      </c>
      <c r="E2082" s="33" t="s">
        <v>165</v>
      </c>
      <c r="F2082" s="34"/>
      <c r="G2082" s="35"/>
      <c r="H2082" s="34"/>
      <c r="I2082" s="36"/>
      <c r="J2082" s="37"/>
    </row>
    <row r="2083">
      <c r="A2083" s="30"/>
      <c r="B2083" s="31" t="s">
        <v>165</v>
      </c>
      <c r="C2083" s="31" t="s">
        <v>165</v>
      </c>
      <c r="D2083" s="32" t="s">
        <v>165</v>
      </c>
      <c r="E2083" s="33" t="s">
        <v>165</v>
      </c>
      <c r="F2083" s="34"/>
      <c r="G2083" s="35"/>
      <c r="H2083" s="34"/>
      <c r="I2083" s="36"/>
      <c r="J2083" s="37"/>
    </row>
    <row r="2084">
      <c r="A2084" s="30"/>
      <c r="B2084" s="31" t="s">
        <v>165</v>
      </c>
      <c r="C2084" s="31" t="s">
        <v>165</v>
      </c>
      <c r="D2084" s="32" t="s">
        <v>165</v>
      </c>
      <c r="E2084" s="33" t="s">
        <v>165</v>
      </c>
      <c r="F2084" s="34"/>
      <c r="G2084" s="35"/>
      <c r="H2084" s="34"/>
      <c r="I2084" s="36"/>
      <c r="J2084" s="37"/>
    </row>
    <row r="2085">
      <c r="A2085" s="30"/>
      <c r="B2085" s="31" t="s">
        <v>165</v>
      </c>
      <c r="C2085" s="31" t="s">
        <v>165</v>
      </c>
      <c r="D2085" s="32" t="s">
        <v>165</v>
      </c>
      <c r="E2085" s="33" t="s">
        <v>165</v>
      </c>
      <c r="F2085" s="34"/>
      <c r="G2085" s="35"/>
      <c r="H2085" s="34"/>
      <c r="I2085" s="36"/>
      <c r="J2085" s="37"/>
    </row>
    <row r="2086">
      <c r="A2086" s="30"/>
      <c r="B2086" s="31" t="s">
        <v>165</v>
      </c>
      <c r="C2086" s="31" t="s">
        <v>165</v>
      </c>
      <c r="D2086" s="32" t="s">
        <v>165</v>
      </c>
      <c r="E2086" s="33" t="s">
        <v>165</v>
      </c>
      <c r="F2086" s="34"/>
      <c r="G2086" s="35"/>
      <c r="H2086" s="34"/>
      <c r="I2086" s="36"/>
      <c r="J2086" s="37"/>
    </row>
    <row r="2087">
      <c r="A2087" s="30"/>
      <c r="B2087" s="31" t="s">
        <v>165</v>
      </c>
      <c r="C2087" s="31" t="s">
        <v>165</v>
      </c>
      <c r="D2087" s="32" t="s">
        <v>165</v>
      </c>
      <c r="E2087" s="33" t="s">
        <v>165</v>
      </c>
      <c r="F2087" s="34"/>
      <c r="G2087" s="35"/>
      <c r="H2087" s="34"/>
      <c r="I2087" s="36"/>
      <c r="J2087" s="37"/>
    </row>
    <row r="2088">
      <c r="A2088" s="30"/>
      <c r="B2088" s="31" t="s">
        <v>165</v>
      </c>
      <c r="C2088" s="31" t="s">
        <v>165</v>
      </c>
      <c r="D2088" s="32" t="s">
        <v>165</v>
      </c>
      <c r="E2088" s="33" t="s">
        <v>165</v>
      </c>
      <c r="F2088" s="34"/>
      <c r="G2088" s="35"/>
      <c r="H2088" s="34"/>
      <c r="I2088" s="36"/>
      <c r="J2088" s="37"/>
    </row>
    <row r="2089">
      <c r="A2089" s="30"/>
      <c r="B2089" s="31" t="s">
        <v>165</v>
      </c>
      <c r="C2089" s="31" t="s">
        <v>165</v>
      </c>
      <c r="D2089" s="32" t="s">
        <v>165</v>
      </c>
      <c r="E2089" s="33" t="s">
        <v>165</v>
      </c>
      <c r="F2089" s="34"/>
      <c r="G2089" s="35"/>
      <c r="H2089" s="34"/>
      <c r="I2089" s="36"/>
      <c r="J2089" s="37"/>
    </row>
    <row r="2090">
      <c r="A2090" s="30"/>
      <c r="B2090" s="31" t="s">
        <v>165</v>
      </c>
      <c r="C2090" s="31" t="s">
        <v>165</v>
      </c>
      <c r="D2090" s="32" t="s">
        <v>165</v>
      </c>
      <c r="E2090" s="33" t="s">
        <v>165</v>
      </c>
      <c r="F2090" s="34"/>
      <c r="G2090" s="35"/>
      <c r="H2090" s="34"/>
      <c r="I2090" s="36"/>
      <c r="J2090" s="37"/>
    </row>
    <row r="2091">
      <c r="A2091" s="30"/>
      <c r="B2091" s="31" t="s">
        <v>165</v>
      </c>
      <c r="C2091" s="31" t="s">
        <v>165</v>
      </c>
      <c r="D2091" s="32" t="s">
        <v>165</v>
      </c>
      <c r="E2091" s="33" t="s">
        <v>165</v>
      </c>
      <c r="F2091" s="34"/>
      <c r="G2091" s="35"/>
      <c r="H2091" s="34"/>
      <c r="I2091" s="36"/>
      <c r="J2091" s="37"/>
    </row>
    <row r="2092">
      <c r="A2092" s="30"/>
      <c r="B2092" s="31" t="s">
        <v>165</v>
      </c>
      <c r="C2092" s="31" t="s">
        <v>165</v>
      </c>
      <c r="D2092" s="32" t="s">
        <v>165</v>
      </c>
      <c r="E2092" s="33" t="s">
        <v>165</v>
      </c>
      <c r="F2092" s="34"/>
      <c r="G2092" s="35"/>
      <c r="H2092" s="34"/>
      <c r="I2092" s="36"/>
      <c r="J2092" s="37"/>
    </row>
    <row r="2093">
      <c r="A2093" s="30"/>
      <c r="B2093" s="31" t="s">
        <v>165</v>
      </c>
      <c r="C2093" s="31" t="s">
        <v>165</v>
      </c>
      <c r="D2093" s="32" t="s">
        <v>165</v>
      </c>
      <c r="E2093" s="33" t="s">
        <v>165</v>
      </c>
      <c r="F2093" s="34"/>
      <c r="G2093" s="35"/>
      <c r="H2093" s="34"/>
      <c r="I2093" s="36"/>
      <c r="J2093" s="37"/>
    </row>
    <row r="2094">
      <c r="A2094" s="30"/>
      <c r="B2094" s="31" t="s">
        <v>165</v>
      </c>
      <c r="C2094" s="31" t="s">
        <v>165</v>
      </c>
      <c r="D2094" s="32" t="s">
        <v>165</v>
      </c>
      <c r="E2094" s="33" t="s">
        <v>165</v>
      </c>
      <c r="F2094" s="34"/>
      <c r="G2094" s="35"/>
      <c r="H2094" s="34"/>
      <c r="I2094" s="36"/>
      <c r="J2094" s="37"/>
    </row>
    <row r="2095">
      <c r="A2095" s="30"/>
      <c r="B2095" s="31" t="s">
        <v>165</v>
      </c>
      <c r="C2095" s="31" t="s">
        <v>165</v>
      </c>
      <c r="D2095" s="32" t="s">
        <v>165</v>
      </c>
      <c r="E2095" s="33" t="s">
        <v>165</v>
      </c>
      <c r="F2095" s="34"/>
      <c r="G2095" s="35"/>
      <c r="H2095" s="34"/>
      <c r="I2095" s="36"/>
      <c r="J2095" s="37"/>
    </row>
    <row r="2096">
      <c r="A2096" s="30"/>
      <c r="B2096" s="31" t="s">
        <v>165</v>
      </c>
      <c r="C2096" s="31" t="s">
        <v>165</v>
      </c>
      <c r="D2096" s="32" t="s">
        <v>165</v>
      </c>
      <c r="E2096" s="33" t="s">
        <v>165</v>
      </c>
      <c r="F2096" s="34"/>
      <c r="G2096" s="35"/>
      <c r="H2096" s="34"/>
      <c r="I2096" s="36"/>
      <c r="J2096" s="37"/>
    </row>
    <row r="2097">
      <c r="A2097" s="30"/>
      <c r="B2097" s="31" t="s">
        <v>165</v>
      </c>
      <c r="C2097" s="31" t="s">
        <v>165</v>
      </c>
      <c r="D2097" s="32" t="s">
        <v>165</v>
      </c>
      <c r="E2097" s="33" t="s">
        <v>165</v>
      </c>
      <c r="F2097" s="34"/>
      <c r="G2097" s="35"/>
      <c r="H2097" s="34"/>
      <c r="I2097" s="36"/>
      <c r="J2097" s="37"/>
    </row>
    <row r="2098">
      <c r="A2098" s="30"/>
      <c r="B2098" s="31" t="s">
        <v>165</v>
      </c>
      <c r="C2098" s="31" t="s">
        <v>165</v>
      </c>
      <c r="D2098" s="32" t="s">
        <v>165</v>
      </c>
      <c r="E2098" s="33" t="s">
        <v>165</v>
      </c>
      <c r="F2098" s="34"/>
      <c r="G2098" s="35"/>
      <c r="H2098" s="34"/>
      <c r="I2098" s="36"/>
      <c r="J2098" s="37"/>
    </row>
    <row r="2099">
      <c r="A2099" s="30"/>
      <c r="B2099" s="31" t="s">
        <v>165</v>
      </c>
      <c r="C2099" s="31" t="s">
        <v>165</v>
      </c>
      <c r="D2099" s="32" t="s">
        <v>165</v>
      </c>
      <c r="E2099" s="33" t="s">
        <v>165</v>
      </c>
      <c r="F2099" s="34"/>
      <c r="G2099" s="35"/>
      <c r="H2099" s="34"/>
      <c r="I2099" s="36"/>
      <c r="J2099" s="37"/>
    </row>
    <row r="2100">
      <c r="A2100" s="30"/>
      <c r="B2100" s="31" t="s">
        <v>165</v>
      </c>
      <c r="C2100" s="31" t="s">
        <v>165</v>
      </c>
      <c r="D2100" s="32" t="s">
        <v>165</v>
      </c>
      <c r="E2100" s="33" t="s">
        <v>165</v>
      </c>
      <c r="F2100" s="34"/>
      <c r="G2100" s="35"/>
      <c r="H2100" s="34"/>
      <c r="I2100" s="36"/>
      <c r="J2100" s="37"/>
    </row>
    <row r="2101">
      <c r="A2101" s="30"/>
      <c r="B2101" s="31" t="s">
        <v>165</v>
      </c>
      <c r="C2101" s="31" t="s">
        <v>165</v>
      </c>
      <c r="D2101" s="32" t="s">
        <v>165</v>
      </c>
      <c r="E2101" s="33" t="s">
        <v>165</v>
      </c>
      <c r="F2101" s="34"/>
      <c r="G2101" s="35"/>
      <c r="H2101" s="34"/>
      <c r="I2101" s="36"/>
      <c r="J2101" s="37"/>
    </row>
    <row r="2102">
      <c r="A2102" s="30"/>
      <c r="B2102" s="31" t="s">
        <v>165</v>
      </c>
      <c r="C2102" s="31" t="s">
        <v>165</v>
      </c>
      <c r="D2102" s="32" t="s">
        <v>165</v>
      </c>
      <c r="E2102" s="33" t="s">
        <v>165</v>
      </c>
      <c r="F2102" s="34"/>
      <c r="G2102" s="35"/>
      <c r="H2102" s="34"/>
      <c r="I2102" s="36"/>
      <c r="J2102" s="37"/>
    </row>
    <row r="2103">
      <c r="A2103" s="30"/>
      <c r="B2103" s="31" t="s">
        <v>165</v>
      </c>
      <c r="C2103" s="31" t="s">
        <v>165</v>
      </c>
      <c r="D2103" s="32" t="s">
        <v>165</v>
      </c>
      <c r="E2103" s="33" t="s">
        <v>165</v>
      </c>
      <c r="F2103" s="34"/>
      <c r="G2103" s="35"/>
      <c r="H2103" s="34"/>
      <c r="I2103" s="36"/>
      <c r="J2103" s="37"/>
    </row>
    <row r="2104">
      <c r="A2104" s="30"/>
      <c r="B2104" s="31" t="s">
        <v>165</v>
      </c>
      <c r="C2104" s="31" t="s">
        <v>165</v>
      </c>
      <c r="D2104" s="32" t="s">
        <v>165</v>
      </c>
      <c r="E2104" s="33" t="s">
        <v>165</v>
      </c>
      <c r="F2104" s="34"/>
      <c r="G2104" s="35"/>
      <c r="H2104" s="34"/>
      <c r="I2104" s="36"/>
      <c r="J2104" s="37"/>
    </row>
    <row r="2105">
      <c r="A2105" s="30"/>
      <c r="B2105" s="31" t="s">
        <v>165</v>
      </c>
      <c r="C2105" s="31" t="s">
        <v>165</v>
      </c>
      <c r="D2105" s="32" t="s">
        <v>165</v>
      </c>
      <c r="E2105" s="33" t="s">
        <v>165</v>
      </c>
      <c r="F2105" s="34"/>
      <c r="G2105" s="35"/>
      <c r="H2105" s="34"/>
      <c r="I2105" s="36"/>
      <c r="J2105" s="37"/>
    </row>
    <row r="2106">
      <c r="A2106" s="30"/>
      <c r="B2106" s="31" t="s">
        <v>165</v>
      </c>
      <c r="C2106" s="31" t="s">
        <v>165</v>
      </c>
      <c r="D2106" s="32" t="s">
        <v>165</v>
      </c>
      <c r="E2106" s="33" t="s">
        <v>165</v>
      </c>
      <c r="F2106" s="34"/>
      <c r="G2106" s="35"/>
      <c r="H2106" s="34"/>
      <c r="I2106" s="36"/>
      <c r="J2106" s="37"/>
    </row>
    <row r="2107">
      <c r="A2107" s="30"/>
      <c r="B2107" s="31" t="s">
        <v>165</v>
      </c>
      <c r="C2107" s="31" t="s">
        <v>165</v>
      </c>
      <c r="D2107" s="32" t="s">
        <v>165</v>
      </c>
      <c r="E2107" s="33" t="s">
        <v>165</v>
      </c>
      <c r="F2107" s="34"/>
      <c r="G2107" s="35"/>
      <c r="H2107" s="34"/>
      <c r="I2107" s="36"/>
      <c r="J2107" s="37"/>
    </row>
    <row r="2108">
      <c r="A2108" s="30"/>
      <c r="B2108" s="31" t="s">
        <v>165</v>
      </c>
      <c r="C2108" s="31" t="s">
        <v>165</v>
      </c>
      <c r="D2108" s="32" t="s">
        <v>165</v>
      </c>
      <c r="E2108" s="33" t="s">
        <v>165</v>
      </c>
      <c r="F2108" s="34"/>
      <c r="G2108" s="35"/>
      <c r="H2108" s="34"/>
      <c r="I2108" s="36"/>
      <c r="J2108" s="37"/>
    </row>
    <row r="2109">
      <c r="A2109" s="30"/>
      <c r="B2109" s="31" t="s">
        <v>165</v>
      </c>
      <c r="C2109" s="31" t="s">
        <v>165</v>
      </c>
      <c r="D2109" s="32" t="s">
        <v>165</v>
      </c>
      <c r="E2109" s="33" t="s">
        <v>165</v>
      </c>
      <c r="F2109" s="34"/>
      <c r="G2109" s="35"/>
      <c r="H2109" s="34"/>
      <c r="I2109" s="36"/>
      <c r="J2109" s="37"/>
    </row>
    <row r="2110">
      <c r="A2110" s="30"/>
      <c r="B2110" s="31" t="s">
        <v>165</v>
      </c>
      <c r="C2110" s="31" t="s">
        <v>165</v>
      </c>
      <c r="D2110" s="32" t="s">
        <v>165</v>
      </c>
      <c r="E2110" s="33" t="s">
        <v>165</v>
      </c>
      <c r="F2110" s="34"/>
      <c r="G2110" s="35"/>
      <c r="H2110" s="34"/>
      <c r="I2110" s="36"/>
      <c r="J2110" s="37"/>
    </row>
    <row r="2111">
      <c r="A2111" s="30"/>
      <c r="B2111" s="31" t="s">
        <v>165</v>
      </c>
      <c r="C2111" s="31" t="s">
        <v>165</v>
      </c>
      <c r="D2111" s="32" t="s">
        <v>165</v>
      </c>
      <c r="E2111" s="33" t="s">
        <v>165</v>
      </c>
      <c r="F2111" s="34"/>
      <c r="G2111" s="35"/>
      <c r="H2111" s="34"/>
      <c r="I2111" s="36"/>
      <c r="J2111" s="37"/>
    </row>
    <row r="2112">
      <c r="A2112" s="30"/>
      <c r="B2112" s="31" t="s">
        <v>165</v>
      </c>
      <c r="C2112" s="31" t="s">
        <v>165</v>
      </c>
      <c r="D2112" s="32" t="s">
        <v>165</v>
      </c>
      <c r="E2112" s="33" t="s">
        <v>165</v>
      </c>
      <c r="F2112" s="34"/>
      <c r="G2112" s="35"/>
      <c r="H2112" s="34"/>
      <c r="I2112" s="36"/>
      <c r="J2112" s="37"/>
    </row>
    <row r="2113">
      <c r="A2113" s="30"/>
      <c r="B2113" s="31" t="s">
        <v>165</v>
      </c>
      <c r="C2113" s="31" t="s">
        <v>165</v>
      </c>
      <c r="D2113" s="32" t="s">
        <v>165</v>
      </c>
      <c r="E2113" s="33" t="s">
        <v>165</v>
      </c>
      <c r="F2113" s="34"/>
      <c r="G2113" s="35"/>
      <c r="H2113" s="34"/>
      <c r="I2113" s="36"/>
      <c r="J2113" s="37"/>
    </row>
    <row r="2114">
      <c r="A2114" s="30"/>
      <c r="B2114" s="31" t="s">
        <v>165</v>
      </c>
      <c r="C2114" s="31" t="s">
        <v>165</v>
      </c>
      <c r="D2114" s="32" t="s">
        <v>165</v>
      </c>
      <c r="E2114" s="33" t="s">
        <v>165</v>
      </c>
      <c r="F2114" s="34"/>
      <c r="G2114" s="35"/>
      <c r="H2114" s="34"/>
      <c r="I2114" s="36"/>
      <c r="J2114" s="37"/>
    </row>
    <row r="2115">
      <c r="A2115" s="30"/>
      <c r="B2115" s="31" t="s">
        <v>165</v>
      </c>
      <c r="C2115" s="31" t="s">
        <v>165</v>
      </c>
      <c r="D2115" s="32" t="s">
        <v>165</v>
      </c>
      <c r="E2115" s="33" t="s">
        <v>165</v>
      </c>
      <c r="F2115" s="34"/>
      <c r="G2115" s="35"/>
      <c r="H2115" s="34"/>
      <c r="I2115" s="36"/>
      <c r="J2115" s="37"/>
    </row>
    <row r="2116">
      <c r="A2116" s="30"/>
      <c r="B2116" s="31" t="s">
        <v>165</v>
      </c>
      <c r="C2116" s="31" t="s">
        <v>165</v>
      </c>
      <c r="D2116" s="32" t="s">
        <v>165</v>
      </c>
      <c r="E2116" s="33" t="s">
        <v>165</v>
      </c>
      <c r="F2116" s="34"/>
      <c r="G2116" s="35"/>
      <c r="H2116" s="34"/>
      <c r="I2116" s="36"/>
      <c r="J2116" s="37"/>
    </row>
    <row r="2117">
      <c r="A2117" s="30"/>
      <c r="B2117" s="31" t="s">
        <v>165</v>
      </c>
      <c r="C2117" s="31" t="s">
        <v>165</v>
      </c>
      <c r="D2117" s="32" t="s">
        <v>165</v>
      </c>
      <c r="E2117" s="33" t="s">
        <v>165</v>
      </c>
      <c r="F2117" s="34"/>
      <c r="G2117" s="35"/>
      <c r="H2117" s="34"/>
      <c r="I2117" s="36"/>
      <c r="J2117" s="37"/>
    </row>
    <row r="2118">
      <c r="A2118" s="30"/>
      <c r="B2118" s="31" t="s">
        <v>165</v>
      </c>
      <c r="C2118" s="31" t="s">
        <v>165</v>
      </c>
      <c r="D2118" s="32" t="s">
        <v>165</v>
      </c>
      <c r="E2118" s="33" t="s">
        <v>165</v>
      </c>
      <c r="F2118" s="34"/>
      <c r="G2118" s="35"/>
      <c r="H2118" s="34"/>
      <c r="I2118" s="36"/>
      <c r="J2118" s="37"/>
    </row>
    <row r="2119">
      <c r="A2119" s="30"/>
      <c r="B2119" s="31" t="s">
        <v>165</v>
      </c>
      <c r="C2119" s="31" t="s">
        <v>165</v>
      </c>
      <c r="D2119" s="32" t="s">
        <v>165</v>
      </c>
      <c r="E2119" s="33" t="s">
        <v>165</v>
      </c>
      <c r="F2119" s="34"/>
      <c r="G2119" s="35"/>
      <c r="H2119" s="34"/>
      <c r="I2119" s="36"/>
      <c r="J2119" s="37"/>
    </row>
    <row r="2120">
      <c r="A2120" s="30"/>
      <c r="B2120" s="31" t="s">
        <v>165</v>
      </c>
      <c r="C2120" s="31" t="s">
        <v>165</v>
      </c>
      <c r="D2120" s="32" t="s">
        <v>165</v>
      </c>
      <c r="E2120" s="33" t="s">
        <v>165</v>
      </c>
      <c r="F2120" s="34"/>
      <c r="G2120" s="35"/>
      <c r="H2120" s="34"/>
      <c r="I2120" s="36"/>
      <c r="J2120" s="37"/>
    </row>
    <row r="2121">
      <c r="A2121" s="30"/>
      <c r="B2121" s="31" t="s">
        <v>165</v>
      </c>
      <c r="C2121" s="31" t="s">
        <v>165</v>
      </c>
      <c r="D2121" s="32" t="s">
        <v>165</v>
      </c>
      <c r="E2121" s="33" t="s">
        <v>165</v>
      </c>
      <c r="F2121" s="34"/>
      <c r="G2121" s="35"/>
      <c r="H2121" s="34"/>
      <c r="I2121" s="36"/>
      <c r="J2121" s="37"/>
    </row>
    <row r="2122">
      <c r="A2122" s="30"/>
      <c r="B2122" s="31" t="s">
        <v>165</v>
      </c>
      <c r="C2122" s="31" t="s">
        <v>165</v>
      </c>
      <c r="D2122" s="32" t="s">
        <v>165</v>
      </c>
      <c r="E2122" s="33" t="s">
        <v>165</v>
      </c>
      <c r="F2122" s="34"/>
      <c r="G2122" s="35"/>
      <c r="H2122" s="34"/>
      <c r="I2122" s="36"/>
      <c r="J2122" s="37"/>
    </row>
    <row r="2123">
      <c r="A2123" s="30"/>
      <c r="B2123" s="31" t="s">
        <v>165</v>
      </c>
      <c r="C2123" s="31" t="s">
        <v>165</v>
      </c>
      <c r="D2123" s="32" t="s">
        <v>165</v>
      </c>
      <c r="E2123" s="33" t="s">
        <v>165</v>
      </c>
      <c r="F2123" s="34"/>
      <c r="G2123" s="35"/>
      <c r="H2123" s="34"/>
      <c r="I2123" s="36"/>
      <c r="J2123" s="37"/>
    </row>
    <row r="2124">
      <c r="A2124" s="30"/>
      <c r="B2124" s="31" t="s">
        <v>165</v>
      </c>
      <c r="C2124" s="31" t="s">
        <v>165</v>
      </c>
      <c r="D2124" s="32" t="s">
        <v>165</v>
      </c>
      <c r="E2124" s="33" t="s">
        <v>165</v>
      </c>
      <c r="F2124" s="34"/>
      <c r="G2124" s="35"/>
      <c r="H2124" s="34"/>
      <c r="I2124" s="36"/>
      <c r="J2124" s="37"/>
    </row>
    <row r="2125">
      <c r="A2125" s="30"/>
      <c r="B2125" s="31" t="s">
        <v>165</v>
      </c>
      <c r="C2125" s="31" t="s">
        <v>165</v>
      </c>
      <c r="D2125" s="32" t="s">
        <v>165</v>
      </c>
      <c r="E2125" s="33" t="s">
        <v>165</v>
      </c>
      <c r="F2125" s="34"/>
      <c r="G2125" s="35"/>
      <c r="H2125" s="34"/>
      <c r="I2125" s="36"/>
      <c r="J2125" s="37"/>
    </row>
    <row r="2126">
      <c r="A2126" s="30"/>
      <c r="B2126" s="31" t="s">
        <v>165</v>
      </c>
      <c r="C2126" s="31" t="s">
        <v>165</v>
      </c>
      <c r="D2126" s="32" t="s">
        <v>165</v>
      </c>
      <c r="E2126" s="33" t="s">
        <v>165</v>
      </c>
      <c r="F2126" s="34"/>
      <c r="G2126" s="35"/>
      <c r="H2126" s="34"/>
      <c r="I2126" s="36"/>
      <c r="J2126" s="37"/>
    </row>
    <row r="2127">
      <c r="A2127" s="30"/>
      <c r="B2127" s="31" t="s">
        <v>165</v>
      </c>
      <c r="C2127" s="31" t="s">
        <v>165</v>
      </c>
      <c r="D2127" s="32" t="s">
        <v>165</v>
      </c>
      <c r="E2127" s="33" t="s">
        <v>165</v>
      </c>
      <c r="F2127" s="34"/>
      <c r="G2127" s="35"/>
      <c r="H2127" s="34"/>
      <c r="I2127" s="36"/>
      <c r="J2127" s="37"/>
    </row>
    <row r="2128">
      <c r="A2128" s="30"/>
      <c r="B2128" s="31" t="s">
        <v>165</v>
      </c>
      <c r="C2128" s="31" t="s">
        <v>165</v>
      </c>
      <c r="D2128" s="32" t="s">
        <v>165</v>
      </c>
      <c r="E2128" s="33" t="s">
        <v>165</v>
      </c>
      <c r="F2128" s="34"/>
      <c r="G2128" s="35"/>
      <c r="H2128" s="34"/>
      <c r="I2128" s="36"/>
      <c r="J2128" s="37"/>
    </row>
    <row r="2129">
      <c r="A2129" s="30"/>
      <c r="B2129" s="31" t="s">
        <v>165</v>
      </c>
      <c r="C2129" s="31" t="s">
        <v>165</v>
      </c>
      <c r="D2129" s="32" t="s">
        <v>165</v>
      </c>
      <c r="E2129" s="33" t="s">
        <v>165</v>
      </c>
      <c r="F2129" s="34"/>
      <c r="G2129" s="35"/>
      <c r="H2129" s="34"/>
      <c r="I2129" s="36"/>
      <c r="J2129" s="37"/>
    </row>
    <row r="2130">
      <c r="A2130" s="30"/>
      <c r="B2130" s="31" t="s">
        <v>165</v>
      </c>
      <c r="C2130" s="31" t="s">
        <v>165</v>
      </c>
      <c r="D2130" s="32" t="s">
        <v>165</v>
      </c>
      <c r="E2130" s="33" t="s">
        <v>165</v>
      </c>
      <c r="F2130" s="34"/>
      <c r="G2130" s="35"/>
      <c r="H2130" s="34"/>
      <c r="I2130" s="36"/>
      <c r="J2130" s="37"/>
    </row>
    <row r="2131">
      <c r="A2131" s="30"/>
      <c r="B2131" s="31" t="s">
        <v>165</v>
      </c>
      <c r="C2131" s="31" t="s">
        <v>165</v>
      </c>
      <c r="D2131" s="32" t="s">
        <v>165</v>
      </c>
      <c r="E2131" s="33" t="s">
        <v>165</v>
      </c>
      <c r="F2131" s="34"/>
      <c r="G2131" s="35"/>
      <c r="H2131" s="34"/>
      <c r="I2131" s="36"/>
      <c r="J2131" s="37"/>
    </row>
    <row r="2132">
      <c r="A2132" s="30"/>
      <c r="B2132" s="31" t="s">
        <v>165</v>
      </c>
      <c r="C2132" s="31" t="s">
        <v>165</v>
      </c>
      <c r="D2132" s="32" t="s">
        <v>165</v>
      </c>
      <c r="E2132" s="33" t="s">
        <v>165</v>
      </c>
      <c r="F2132" s="34"/>
      <c r="G2132" s="35"/>
      <c r="H2132" s="34"/>
      <c r="I2132" s="36"/>
      <c r="J2132" s="37"/>
    </row>
    <row r="2133">
      <c r="A2133" s="30"/>
      <c r="B2133" s="31" t="s">
        <v>165</v>
      </c>
      <c r="C2133" s="31" t="s">
        <v>165</v>
      </c>
      <c r="D2133" s="32" t="s">
        <v>165</v>
      </c>
      <c r="E2133" s="33" t="s">
        <v>165</v>
      </c>
      <c r="F2133" s="34"/>
      <c r="G2133" s="35"/>
      <c r="H2133" s="34"/>
      <c r="I2133" s="36"/>
      <c r="J2133" s="37"/>
    </row>
    <row r="2134">
      <c r="A2134" s="30"/>
      <c r="B2134" s="31" t="s">
        <v>165</v>
      </c>
      <c r="C2134" s="31" t="s">
        <v>165</v>
      </c>
      <c r="D2134" s="32" t="s">
        <v>165</v>
      </c>
      <c r="E2134" s="33" t="s">
        <v>165</v>
      </c>
      <c r="F2134" s="34"/>
      <c r="G2134" s="35"/>
      <c r="H2134" s="34"/>
      <c r="I2134" s="36"/>
      <c r="J2134" s="37"/>
    </row>
    <row r="2135">
      <c r="A2135" s="30"/>
      <c r="B2135" s="31" t="s">
        <v>165</v>
      </c>
      <c r="C2135" s="31" t="s">
        <v>165</v>
      </c>
      <c r="D2135" s="32" t="s">
        <v>165</v>
      </c>
      <c r="E2135" s="33" t="s">
        <v>165</v>
      </c>
      <c r="F2135" s="34"/>
      <c r="G2135" s="35"/>
      <c r="H2135" s="34"/>
      <c r="I2135" s="36"/>
      <c r="J2135" s="37"/>
    </row>
    <row r="2136">
      <c r="A2136" s="30"/>
      <c r="B2136" s="31" t="s">
        <v>165</v>
      </c>
      <c r="C2136" s="31" t="s">
        <v>165</v>
      </c>
      <c r="D2136" s="32" t="s">
        <v>165</v>
      </c>
      <c r="E2136" s="33" t="s">
        <v>165</v>
      </c>
      <c r="F2136" s="34"/>
      <c r="G2136" s="35"/>
      <c r="H2136" s="34"/>
      <c r="I2136" s="36"/>
      <c r="J2136" s="37"/>
    </row>
    <row r="2137">
      <c r="A2137" s="30"/>
      <c r="B2137" s="31" t="s">
        <v>165</v>
      </c>
      <c r="C2137" s="31" t="s">
        <v>165</v>
      </c>
      <c r="D2137" s="32" t="s">
        <v>165</v>
      </c>
      <c r="E2137" s="33" t="s">
        <v>165</v>
      </c>
      <c r="F2137" s="34"/>
      <c r="G2137" s="35"/>
      <c r="H2137" s="34"/>
      <c r="I2137" s="36"/>
      <c r="J2137" s="37"/>
    </row>
    <row r="2138">
      <c r="A2138" s="30"/>
      <c r="B2138" s="31" t="s">
        <v>165</v>
      </c>
      <c r="C2138" s="31" t="s">
        <v>165</v>
      </c>
      <c r="D2138" s="32" t="s">
        <v>165</v>
      </c>
      <c r="E2138" s="33" t="s">
        <v>165</v>
      </c>
      <c r="F2138" s="34"/>
      <c r="G2138" s="35"/>
      <c r="H2138" s="34"/>
      <c r="I2138" s="36"/>
      <c r="J2138" s="37"/>
    </row>
    <row r="2139">
      <c r="A2139" s="30"/>
      <c r="B2139" s="31" t="s">
        <v>165</v>
      </c>
      <c r="C2139" s="31" t="s">
        <v>165</v>
      </c>
      <c r="D2139" s="32" t="s">
        <v>165</v>
      </c>
      <c r="E2139" s="33" t="s">
        <v>165</v>
      </c>
      <c r="F2139" s="34"/>
      <c r="G2139" s="35"/>
      <c r="H2139" s="34"/>
      <c r="I2139" s="36"/>
      <c r="J2139" s="37"/>
    </row>
    <row r="2140">
      <c r="A2140" s="30"/>
      <c r="B2140" s="31" t="s">
        <v>165</v>
      </c>
      <c r="C2140" s="31" t="s">
        <v>165</v>
      </c>
      <c r="D2140" s="32" t="s">
        <v>165</v>
      </c>
      <c r="E2140" s="33" t="s">
        <v>165</v>
      </c>
      <c r="F2140" s="34"/>
      <c r="G2140" s="35"/>
      <c r="H2140" s="34"/>
      <c r="I2140" s="36"/>
      <c r="J2140" s="37"/>
    </row>
    <row r="2141">
      <c r="A2141" s="30"/>
      <c r="B2141" s="31" t="s">
        <v>165</v>
      </c>
      <c r="C2141" s="31" t="s">
        <v>165</v>
      </c>
      <c r="D2141" s="32" t="s">
        <v>165</v>
      </c>
      <c r="E2141" s="33" t="s">
        <v>165</v>
      </c>
      <c r="F2141" s="34"/>
      <c r="G2141" s="35"/>
      <c r="H2141" s="34"/>
      <c r="I2141" s="36"/>
      <c r="J2141" s="37"/>
    </row>
    <row r="2142">
      <c r="A2142" s="30"/>
      <c r="B2142" s="31" t="s">
        <v>165</v>
      </c>
      <c r="C2142" s="31" t="s">
        <v>165</v>
      </c>
      <c r="D2142" s="32" t="s">
        <v>165</v>
      </c>
      <c r="E2142" s="33" t="s">
        <v>165</v>
      </c>
      <c r="F2142" s="34"/>
      <c r="G2142" s="35"/>
      <c r="H2142" s="34"/>
      <c r="I2142" s="36"/>
      <c r="J2142" s="37"/>
    </row>
    <row r="2143">
      <c r="A2143" s="30"/>
      <c r="B2143" s="31" t="s">
        <v>165</v>
      </c>
      <c r="C2143" s="31" t="s">
        <v>165</v>
      </c>
      <c r="D2143" s="32" t="s">
        <v>165</v>
      </c>
      <c r="E2143" s="33" t="s">
        <v>165</v>
      </c>
      <c r="F2143" s="34"/>
      <c r="G2143" s="35"/>
      <c r="H2143" s="34"/>
      <c r="I2143" s="36"/>
      <c r="J2143" s="37"/>
    </row>
    <row r="2144">
      <c r="A2144" s="30"/>
      <c r="B2144" s="31" t="s">
        <v>165</v>
      </c>
      <c r="C2144" s="31" t="s">
        <v>165</v>
      </c>
      <c r="D2144" s="32" t="s">
        <v>165</v>
      </c>
      <c r="E2144" s="33" t="s">
        <v>165</v>
      </c>
      <c r="F2144" s="34"/>
      <c r="G2144" s="35"/>
      <c r="H2144" s="34"/>
      <c r="I2144" s="36"/>
      <c r="J2144" s="37"/>
    </row>
    <row r="2145">
      <c r="A2145" s="30"/>
      <c r="B2145" s="31" t="s">
        <v>165</v>
      </c>
      <c r="C2145" s="31" t="s">
        <v>165</v>
      </c>
      <c r="D2145" s="32" t="s">
        <v>165</v>
      </c>
      <c r="E2145" s="33" t="s">
        <v>165</v>
      </c>
      <c r="F2145" s="34"/>
      <c r="G2145" s="35"/>
      <c r="H2145" s="34"/>
      <c r="I2145" s="36"/>
      <c r="J2145" s="37"/>
    </row>
    <row r="2146">
      <c r="A2146" s="30"/>
      <c r="B2146" s="31" t="s">
        <v>165</v>
      </c>
      <c r="C2146" s="31" t="s">
        <v>165</v>
      </c>
      <c r="D2146" s="32" t="s">
        <v>165</v>
      </c>
      <c r="E2146" s="33" t="s">
        <v>165</v>
      </c>
      <c r="F2146" s="34"/>
      <c r="G2146" s="35"/>
      <c r="H2146" s="34"/>
      <c r="I2146" s="36"/>
      <c r="J2146" s="37"/>
    </row>
    <row r="2147">
      <c r="A2147" s="30"/>
      <c r="B2147" s="31" t="s">
        <v>165</v>
      </c>
      <c r="C2147" s="31" t="s">
        <v>165</v>
      </c>
      <c r="D2147" s="32" t="s">
        <v>165</v>
      </c>
      <c r="E2147" s="33" t="s">
        <v>165</v>
      </c>
      <c r="F2147" s="34"/>
      <c r="G2147" s="35"/>
      <c r="H2147" s="34"/>
      <c r="I2147" s="36"/>
      <c r="J2147" s="37"/>
    </row>
    <row r="2148">
      <c r="A2148" s="30"/>
      <c r="B2148" s="31" t="s">
        <v>165</v>
      </c>
      <c r="C2148" s="31" t="s">
        <v>165</v>
      </c>
      <c r="D2148" s="32" t="s">
        <v>165</v>
      </c>
      <c r="E2148" s="33" t="s">
        <v>165</v>
      </c>
      <c r="F2148" s="34"/>
      <c r="G2148" s="35"/>
      <c r="H2148" s="34"/>
      <c r="I2148" s="36"/>
      <c r="J2148" s="37"/>
    </row>
    <row r="2149">
      <c r="A2149" s="30"/>
      <c r="B2149" s="31" t="s">
        <v>165</v>
      </c>
      <c r="C2149" s="31" t="s">
        <v>165</v>
      </c>
      <c r="D2149" s="32" t="s">
        <v>165</v>
      </c>
      <c r="E2149" s="33" t="s">
        <v>165</v>
      </c>
      <c r="F2149" s="34"/>
      <c r="G2149" s="35"/>
      <c r="H2149" s="34"/>
      <c r="I2149" s="36"/>
      <c r="J2149" s="37"/>
    </row>
    <row r="2150">
      <c r="A2150" s="30"/>
      <c r="B2150" s="31" t="s">
        <v>165</v>
      </c>
      <c r="C2150" s="31" t="s">
        <v>165</v>
      </c>
      <c r="D2150" s="32" t="s">
        <v>165</v>
      </c>
      <c r="E2150" s="33" t="s">
        <v>165</v>
      </c>
      <c r="F2150" s="34"/>
      <c r="G2150" s="35"/>
      <c r="H2150" s="34"/>
      <c r="I2150" s="36"/>
      <c r="J2150" s="37"/>
    </row>
    <row r="2151">
      <c r="A2151" s="30"/>
      <c r="B2151" s="31" t="s">
        <v>165</v>
      </c>
      <c r="C2151" s="31" t="s">
        <v>165</v>
      </c>
      <c r="D2151" s="32" t="s">
        <v>165</v>
      </c>
      <c r="E2151" s="33" t="s">
        <v>165</v>
      </c>
      <c r="F2151" s="34"/>
      <c r="G2151" s="35"/>
      <c r="H2151" s="34"/>
      <c r="I2151" s="36"/>
      <c r="J2151" s="37"/>
    </row>
    <row r="2152">
      <c r="A2152" s="30"/>
      <c r="B2152" s="31" t="s">
        <v>165</v>
      </c>
      <c r="C2152" s="31" t="s">
        <v>165</v>
      </c>
      <c r="D2152" s="32" t="s">
        <v>165</v>
      </c>
      <c r="E2152" s="33" t="s">
        <v>165</v>
      </c>
      <c r="F2152" s="34"/>
      <c r="G2152" s="35"/>
      <c r="H2152" s="34"/>
      <c r="I2152" s="36"/>
      <c r="J2152" s="37"/>
    </row>
    <row r="2153">
      <c r="A2153" s="30"/>
      <c r="B2153" s="31" t="s">
        <v>165</v>
      </c>
      <c r="C2153" s="31" t="s">
        <v>165</v>
      </c>
      <c r="D2153" s="32" t="s">
        <v>165</v>
      </c>
      <c r="E2153" s="33" t="s">
        <v>165</v>
      </c>
      <c r="F2153" s="34"/>
      <c r="G2153" s="35"/>
      <c r="H2153" s="34"/>
      <c r="I2153" s="36"/>
      <c r="J2153" s="37"/>
    </row>
    <row r="2154">
      <c r="A2154" s="30"/>
      <c r="B2154" s="31" t="s">
        <v>165</v>
      </c>
      <c r="C2154" s="31" t="s">
        <v>165</v>
      </c>
      <c r="D2154" s="32" t="s">
        <v>165</v>
      </c>
      <c r="E2154" s="33" t="s">
        <v>165</v>
      </c>
      <c r="F2154" s="34"/>
      <c r="G2154" s="35"/>
      <c r="H2154" s="34"/>
      <c r="I2154" s="36"/>
      <c r="J2154" s="37"/>
    </row>
    <row r="2155">
      <c r="A2155" s="30"/>
      <c r="B2155" s="31" t="s">
        <v>165</v>
      </c>
      <c r="C2155" s="31" t="s">
        <v>165</v>
      </c>
      <c r="D2155" s="32" t="s">
        <v>165</v>
      </c>
      <c r="E2155" s="33" t="s">
        <v>165</v>
      </c>
      <c r="F2155" s="34"/>
      <c r="G2155" s="35"/>
      <c r="H2155" s="34"/>
      <c r="I2155" s="36"/>
      <c r="J2155" s="37"/>
    </row>
    <row r="2156">
      <c r="A2156" s="30"/>
      <c r="B2156" s="31" t="s">
        <v>165</v>
      </c>
      <c r="C2156" s="31" t="s">
        <v>165</v>
      </c>
      <c r="D2156" s="32" t="s">
        <v>165</v>
      </c>
      <c r="E2156" s="33" t="s">
        <v>165</v>
      </c>
      <c r="F2156" s="34"/>
      <c r="G2156" s="35"/>
      <c r="H2156" s="34"/>
      <c r="I2156" s="36"/>
      <c r="J2156" s="37"/>
    </row>
    <row r="2157">
      <c r="A2157" s="30"/>
      <c r="B2157" s="31" t="s">
        <v>165</v>
      </c>
      <c r="C2157" s="31" t="s">
        <v>165</v>
      </c>
      <c r="D2157" s="32" t="s">
        <v>165</v>
      </c>
      <c r="E2157" s="33" t="s">
        <v>165</v>
      </c>
      <c r="F2157" s="34"/>
      <c r="G2157" s="35"/>
      <c r="H2157" s="34"/>
      <c r="I2157" s="36"/>
      <c r="J2157" s="37"/>
    </row>
    <row r="2158">
      <c r="A2158" s="30"/>
      <c r="B2158" s="31" t="s">
        <v>165</v>
      </c>
      <c r="C2158" s="31" t="s">
        <v>165</v>
      </c>
      <c r="D2158" s="32" t="s">
        <v>165</v>
      </c>
      <c r="E2158" s="33" t="s">
        <v>165</v>
      </c>
      <c r="F2158" s="34"/>
      <c r="G2158" s="35"/>
      <c r="H2158" s="34"/>
      <c r="I2158" s="36"/>
      <c r="J2158" s="37"/>
    </row>
    <row r="2159">
      <c r="A2159" s="30"/>
      <c r="B2159" s="31" t="s">
        <v>165</v>
      </c>
      <c r="C2159" s="31" t="s">
        <v>165</v>
      </c>
      <c r="D2159" s="32" t="s">
        <v>165</v>
      </c>
      <c r="E2159" s="33" t="s">
        <v>165</v>
      </c>
      <c r="F2159" s="34"/>
      <c r="G2159" s="35"/>
      <c r="H2159" s="34"/>
      <c r="I2159" s="36"/>
      <c r="J2159" s="37"/>
    </row>
    <row r="2160">
      <c r="A2160" s="30"/>
      <c r="B2160" s="31" t="s">
        <v>165</v>
      </c>
      <c r="C2160" s="31" t="s">
        <v>165</v>
      </c>
      <c r="D2160" s="32" t="s">
        <v>165</v>
      </c>
      <c r="E2160" s="33" t="s">
        <v>165</v>
      </c>
      <c r="F2160" s="34"/>
      <c r="G2160" s="35"/>
      <c r="H2160" s="34"/>
      <c r="I2160" s="36"/>
      <c r="J2160" s="37"/>
    </row>
    <row r="2161">
      <c r="A2161" s="30"/>
      <c r="B2161" s="31" t="s">
        <v>165</v>
      </c>
      <c r="C2161" s="31" t="s">
        <v>165</v>
      </c>
      <c r="D2161" s="32" t="s">
        <v>165</v>
      </c>
      <c r="E2161" s="33" t="s">
        <v>165</v>
      </c>
      <c r="F2161" s="34"/>
      <c r="G2161" s="35"/>
      <c r="H2161" s="34"/>
      <c r="I2161" s="36"/>
      <c r="J2161" s="37"/>
    </row>
    <row r="2162">
      <c r="A2162" s="30"/>
      <c r="B2162" s="31" t="s">
        <v>165</v>
      </c>
      <c r="C2162" s="31" t="s">
        <v>165</v>
      </c>
      <c r="D2162" s="32" t="s">
        <v>165</v>
      </c>
      <c r="E2162" s="33" t="s">
        <v>165</v>
      </c>
      <c r="F2162" s="34"/>
      <c r="G2162" s="35"/>
      <c r="H2162" s="34"/>
      <c r="I2162" s="36"/>
      <c r="J2162" s="37"/>
    </row>
    <row r="2163">
      <c r="A2163" s="30"/>
      <c r="B2163" s="31" t="s">
        <v>165</v>
      </c>
      <c r="C2163" s="31" t="s">
        <v>165</v>
      </c>
      <c r="D2163" s="32" t="s">
        <v>165</v>
      </c>
      <c r="E2163" s="33" t="s">
        <v>165</v>
      </c>
      <c r="F2163" s="34"/>
      <c r="G2163" s="35"/>
      <c r="H2163" s="34"/>
      <c r="I2163" s="36"/>
      <c r="J2163" s="37"/>
    </row>
    <row r="2164">
      <c r="A2164" s="30"/>
      <c r="B2164" s="31" t="s">
        <v>165</v>
      </c>
      <c r="C2164" s="31" t="s">
        <v>165</v>
      </c>
      <c r="D2164" s="32" t="s">
        <v>165</v>
      </c>
      <c r="E2164" s="33" t="s">
        <v>165</v>
      </c>
      <c r="F2164" s="34"/>
      <c r="G2164" s="35"/>
      <c r="H2164" s="34"/>
      <c r="I2164" s="36"/>
      <c r="J2164" s="37"/>
    </row>
    <row r="2165">
      <c r="A2165" s="30"/>
      <c r="B2165" s="31" t="s">
        <v>165</v>
      </c>
      <c r="C2165" s="31" t="s">
        <v>165</v>
      </c>
      <c r="D2165" s="32" t="s">
        <v>165</v>
      </c>
      <c r="E2165" s="33" t="s">
        <v>165</v>
      </c>
      <c r="F2165" s="34"/>
      <c r="G2165" s="35"/>
      <c r="H2165" s="34"/>
      <c r="I2165" s="36"/>
      <c r="J2165" s="37"/>
    </row>
    <row r="2166">
      <c r="A2166" s="30"/>
      <c r="B2166" s="31" t="s">
        <v>165</v>
      </c>
      <c r="C2166" s="31" t="s">
        <v>165</v>
      </c>
      <c r="D2166" s="32" t="s">
        <v>165</v>
      </c>
      <c r="E2166" s="33" t="s">
        <v>165</v>
      </c>
      <c r="F2166" s="34"/>
      <c r="G2166" s="35"/>
      <c r="H2166" s="34"/>
      <c r="I2166" s="36"/>
      <c r="J2166" s="37"/>
    </row>
    <row r="2167">
      <c r="A2167" s="30"/>
      <c r="B2167" s="31" t="s">
        <v>165</v>
      </c>
      <c r="C2167" s="31" t="s">
        <v>165</v>
      </c>
      <c r="D2167" s="32" t="s">
        <v>165</v>
      </c>
      <c r="E2167" s="33" t="s">
        <v>165</v>
      </c>
      <c r="F2167" s="34"/>
      <c r="G2167" s="35"/>
      <c r="H2167" s="34"/>
      <c r="I2167" s="36"/>
      <c r="J2167" s="37"/>
    </row>
    <row r="2168">
      <c r="A2168" s="30"/>
      <c r="B2168" s="31" t="s">
        <v>165</v>
      </c>
      <c r="C2168" s="31" t="s">
        <v>165</v>
      </c>
      <c r="D2168" s="32" t="s">
        <v>165</v>
      </c>
      <c r="E2168" s="33" t="s">
        <v>165</v>
      </c>
      <c r="F2168" s="34"/>
      <c r="G2168" s="35"/>
      <c r="H2168" s="34"/>
      <c r="I2168" s="36"/>
      <c r="J2168" s="37"/>
    </row>
    <row r="2169">
      <c r="A2169" s="30"/>
      <c r="B2169" s="31" t="s">
        <v>165</v>
      </c>
      <c r="C2169" s="31" t="s">
        <v>165</v>
      </c>
      <c r="D2169" s="32" t="s">
        <v>165</v>
      </c>
      <c r="E2169" s="33" t="s">
        <v>165</v>
      </c>
      <c r="F2169" s="34"/>
      <c r="G2169" s="35"/>
      <c r="H2169" s="34"/>
      <c r="I2169" s="36"/>
      <c r="J2169" s="37"/>
    </row>
    <row r="2170">
      <c r="A2170" s="30"/>
      <c r="B2170" s="31" t="s">
        <v>165</v>
      </c>
      <c r="C2170" s="31" t="s">
        <v>165</v>
      </c>
      <c r="D2170" s="32" t="s">
        <v>165</v>
      </c>
      <c r="E2170" s="33" t="s">
        <v>165</v>
      </c>
      <c r="F2170" s="34"/>
      <c r="G2170" s="35"/>
      <c r="H2170" s="34"/>
      <c r="I2170" s="36"/>
      <c r="J2170" s="37"/>
    </row>
    <row r="2171">
      <c r="A2171" s="30"/>
      <c r="B2171" s="31" t="s">
        <v>165</v>
      </c>
      <c r="C2171" s="31" t="s">
        <v>165</v>
      </c>
      <c r="D2171" s="32" t="s">
        <v>165</v>
      </c>
      <c r="E2171" s="33" t="s">
        <v>165</v>
      </c>
      <c r="F2171" s="34"/>
      <c r="G2171" s="35"/>
      <c r="H2171" s="34"/>
      <c r="I2171" s="36"/>
      <c r="J2171" s="37"/>
    </row>
    <row r="2172">
      <c r="A2172" s="30"/>
      <c r="B2172" s="31" t="s">
        <v>165</v>
      </c>
      <c r="C2172" s="31" t="s">
        <v>165</v>
      </c>
      <c r="D2172" s="32" t="s">
        <v>165</v>
      </c>
      <c r="E2172" s="33" t="s">
        <v>165</v>
      </c>
      <c r="F2172" s="34"/>
      <c r="G2172" s="35"/>
      <c r="H2172" s="34"/>
      <c r="I2172" s="36"/>
      <c r="J2172" s="37"/>
    </row>
    <row r="2173">
      <c r="A2173" s="30"/>
      <c r="B2173" s="31" t="s">
        <v>165</v>
      </c>
      <c r="C2173" s="31" t="s">
        <v>165</v>
      </c>
      <c r="D2173" s="32" t="s">
        <v>165</v>
      </c>
      <c r="E2173" s="33" t="s">
        <v>165</v>
      </c>
      <c r="F2173" s="34"/>
      <c r="G2173" s="35"/>
      <c r="H2173" s="34"/>
      <c r="I2173" s="36"/>
      <c r="J2173" s="37"/>
    </row>
    <row r="2174">
      <c r="A2174" s="30"/>
      <c r="B2174" s="31" t="s">
        <v>165</v>
      </c>
      <c r="C2174" s="31" t="s">
        <v>165</v>
      </c>
      <c r="D2174" s="32" t="s">
        <v>165</v>
      </c>
      <c r="E2174" s="33" t="s">
        <v>165</v>
      </c>
      <c r="F2174" s="34"/>
      <c r="G2174" s="35"/>
      <c r="H2174" s="34"/>
      <c r="I2174" s="36"/>
      <c r="J2174" s="37"/>
    </row>
    <row r="2175">
      <c r="A2175" s="30"/>
      <c r="B2175" s="31" t="s">
        <v>165</v>
      </c>
      <c r="C2175" s="31" t="s">
        <v>165</v>
      </c>
      <c r="D2175" s="32" t="s">
        <v>165</v>
      </c>
      <c r="E2175" s="33" t="s">
        <v>165</v>
      </c>
      <c r="F2175" s="34"/>
      <c r="G2175" s="35"/>
      <c r="H2175" s="34"/>
      <c r="I2175" s="36"/>
      <c r="J2175" s="37"/>
    </row>
    <row r="2176">
      <c r="A2176" s="30"/>
      <c r="B2176" s="31" t="s">
        <v>165</v>
      </c>
      <c r="C2176" s="31" t="s">
        <v>165</v>
      </c>
      <c r="D2176" s="32" t="s">
        <v>165</v>
      </c>
      <c r="E2176" s="33" t="s">
        <v>165</v>
      </c>
      <c r="F2176" s="34"/>
      <c r="G2176" s="35"/>
      <c r="H2176" s="34"/>
      <c r="I2176" s="36"/>
      <c r="J2176" s="37"/>
    </row>
    <row r="2177">
      <c r="A2177" s="30"/>
      <c r="B2177" s="31" t="s">
        <v>165</v>
      </c>
      <c r="C2177" s="31" t="s">
        <v>165</v>
      </c>
      <c r="D2177" s="32" t="s">
        <v>165</v>
      </c>
      <c r="E2177" s="33" t="s">
        <v>165</v>
      </c>
      <c r="F2177" s="34"/>
      <c r="G2177" s="35"/>
      <c r="H2177" s="34"/>
      <c r="I2177" s="36"/>
      <c r="J2177" s="37"/>
    </row>
    <row r="2178">
      <c r="A2178" s="30"/>
      <c r="B2178" s="31" t="s">
        <v>165</v>
      </c>
      <c r="C2178" s="31" t="s">
        <v>165</v>
      </c>
      <c r="D2178" s="32" t="s">
        <v>165</v>
      </c>
      <c r="E2178" s="33" t="s">
        <v>165</v>
      </c>
      <c r="F2178" s="34"/>
      <c r="G2178" s="35"/>
      <c r="H2178" s="34"/>
      <c r="I2178" s="36"/>
      <c r="J2178" s="37"/>
    </row>
    <row r="2179">
      <c r="A2179" s="30"/>
      <c r="B2179" s="31" t="s">
        <v>165</v>
      </c>
      <c r="C2179" s="31" t="s">
        <v>165</v>
      </c>
      <c r="D2179" s="32" t="s">
        <v>165</v>
      </c>
      <c r="E2179" s="33" t="s">
        <v>165</v>
      </c>
      <c r="F2179" s="34"/>
      <c r="G2179" s="35"/>
      <c r="H2179" s="34"/>
      <c r="I2179" s="36"/>
      <c r="J2179" s="37"/>
    </row>
    <row r="2180">
      <c r="A2180" s="30"/>
      <c r="B2180" s="31" t="s">
        <v>165</v>
      </c>
      <c r="C2180" s="31" t="s">
        <v>165</v>
      </c>
      <c r="D2180" s="32" t="s">
        <v>165</v>
      </c>
      <c r="E2180" s="33" t="s">
        <v>165</v>
      </c>
      <c r="F2180" s="34"/>
      <c r="G2180" s="35"/>
      <c r="H2180" s="34"/>
      <c r="I2180" s="36"/>
      <c r="J2180" s="37"/>
    </row>
    <row r="2181">
      <c r="A2181" s="30"/>
      <c r="B2181" s="31" t="s">
        <v>165</v>
      </c>
      <c r="C2181" s="31" t="s">
        <v>165</v>
      </c>
      <c r="D2181" s="32" t="s">
        <v>165</v>
      </c>
      <c r="E2181" s="33" t="s">
        <v>165</v>
      </c>
      <c r="F2181" s="34"/>
      <c r="G2181" s="35"/>
      <c r="H2181" s="34"/>
      <c r="I2181" s="36"/>
      <c r="J2181" s="37"/>
    </row>
    <row r="2182">
      <c r="A2182" s="30"/>
      <c r="B2182" s="31" t="s">
        <v>165</v>
      </c>
      <c r="C2182" s="31" t="s">
        <v>165</v>
      </c>
      <c r="D2182" s="32" t="s">
        <v>165</v>
      </c>
      <c r="E2182" s="33" t="s">
        <v>165</v>
      </c>
      <c r="F2182" s="34"/>
      <c r="G2182" s="35"/>
      <c r="H2182" s="34"/>
      <c r="I2182" s="36"/>
      <c r="J2182" s="37"/>
    </row>
    <row r="2183">
      <c r="A2183" s="30"/>
      <c r="B2183" s="31" t="s">
        <v>165</v>
      </c>
      <c r="C2183" s="31" t="s">
        <v>165</v>
      </c>
      <c r="D2183" s="32" t="s">
        <v>165</v>
      </c>
      <c r="E2183" s="33" t="s">
        <v>165</v>
      </c>
      <c r="F2183" s="34"/>
      <c r="G2183" s="35"/>
      <c r="H2183" s="34"/>
      <c r="I2183" s="36"/>
      <c r="J2183" s="37"/>
    </row>
    <row r="2184">
      <c r="A2184" s="30"/>
      <c r="B2184" s="31" t="s">
        <v>165</v>
      </c>
      <c r="C2184" s="31" t="s">
        <v>165</v>
      </c>
      <c r="D2184" s="32" t="s">
        <v>165</v>
      </c>
      <c r="E2184" s="33" t="s">
        <v>165</v>
      </c>
      <c r="F2184" s="34"/>
      <c r="G2184" s="35"/>
      <c r="H2184" s="34"/>
      <c r="I2184" s="36"/>
      <c r="J2184" s="37"/>
    </row>
    <row r="2185">
      <c r="A2185" s="30"/>
      <c r="B2185" s="31" t="s">
        <v>165</v>
      </c>
      <c r="C2185" s="31" t="s">
        <v>165</v>
      </c>
      <c r="D2185" s="32" t="s">
        <v>165</v>
      </c>
      <c r="E2185" s="33" t="s">
        <v>165</v>
      </c>
      <c r="F2185" s="34"/>
      <c r="G2185" s="35"/>
      <c r="H2185" s="34"/>
      <c r="I2185" s="36"/>
      <c r="J2185" s="37"/>
    </row>
    <row r="2186">
      <c r="A2186" s="30"/>
      <c r="B2186" s="31" t="s">
        <v>165</v>
      </c>
      <c r="C2186" s="31" t="s">
        <v>165</v>
      </c>
      <c r="D2186" s="32" t="s">
        <v>165</v>
      </c>
      <c r="E2186" s="33" t="s">
        <v>165</v>
      </c>
      <c r="F2186" s="34"/>
      <c r="G2186" s="35"/>
      <c r="H2186" s="34"/>
      <c r="I2186" s="36"/>
      <c r="J2186" s="37"/>
    </row>
    <row r="2187">
      <c r="A2187" s="30"/>
      <c r="B2187" s="31" t="s">
        <v>165</v>
      </c>
      <c r="C2187" s="31" t="s">
        <v>165</v>
      </c>
      <c r="D2187" s="32" t="s">
        <v>165</v>
      </c>
      <c r="E2187" s="33" t="s">
        <v>165</v>
      </c>
      <c r="F2187" s="34"/>
      <c r="G2187" s="35"/>
      <c r="H2187" s="34"/>
      <c r="I2187" s="36"/>
      <c r="J2187" s="37"/>
    </row>
    <row r="2188">
      <c r="A2188" s="30"/>
      <c r="B2188" s="31" t="s">
        <v>165</v>
      </c>
      <c r="C2188" s="31" t="s">
        <v>165</v>
      </c>
      <c r="D2188" s="32" t="s">
        <v>165</v>
      </c>
      <c r="E2188" s="33" t="s">
        <v>165</v>
      </c>
      <c r="F2188" s="34"/>
      <c r="G2188" s="35"/>
      <c r="H2188" s="34"/>
      <c r="I2188" s="36"/>
      <c r="J2188" s="37"/>
    </row>
    <row r="2189">
      <c r="A2189" s="30"/>
      <c r="B2189" s="31" t="s">
        <v>165</v>
      </c>
      <c r="C2189" s="31" t="s">
        <v>165</v>
      </c>
      <c r="D2189" s="32" t="s">
        <v>165</v>
      </c>
      <c r="E2189" s="33" t="s">
        <v>165</v>
      </c>
      <c r="F2189" s="34"/>
      <c r="G2189" s="35"/>
      <c r="H2189" s="34"/>
      <c r="I2189" s="36"/>
      <c r="J2189" s="37"/>
    </row>
    <row r="2190">
      <c r="A2190" s="30"/>
      <c r="B2190" s="31" t="s">
        <v>165</v>
      </c>
      <c r="C2190" s="31" t="s">
        <v>165</v>
      </c>
      <c r="D2190" s="32" t="s">
        <v>165</v>
      </c>
      <c r="E2190" s="33" t="s">
        <v>165</v>
      </c>
      <c r="F2190" s="34"/>
      <c r="G2190" s="35"/>
      <c r="H2190" s="34"/>
      <c r="I2190" s="36"/>
      <c r="J2190" s="37"/>
    </row>
    <row r="2191">
      <c r="A2191" s="30"/>
      <c r="B2191" s="31" t="s">
        <v>165</v>
      </c>
      <c r="C2191" s="31" t="s">
        <v>165</v>
      </c>
      <c r="D2191" s="32" t="s">
        <v>165</v>
      </c>
      <c r="E2191" s="33" t="s">
        <v>165</v>
      </c>
      <c r="F2191" s="34"/>
      <c r="G2191" s="35"/>
      <c r="H2191" s="34"/>
      <c r="I2191" s="36"/>
      <c r="J2191" s="37"/>
    </row>
    <row r="2192">
      <c r="A2192" s="30"/>
      <c r="B2192" s="31" t="s">
        <v>165</v>
      </c>
      <c r="C2192" s="31" t="s">
        <v>165</v>
      </c>
      <c r="D2192" s="32" t="s">
        <v>165</v>
      </c>
      <c r="E2192" s="33" t="s">
        <v>165</v>
      </c>
      <c r="F2192" s="34"/>
      <c r="G2192" s="35"/>
      <c r="H2192" s="34"/>
      <c r="I2192" s="36"/>
      <c r="J2192" s="37"/>
    </row>
    <row r="2193">
      <c r="A2193" s="30"/>
      <c r="B2193" s="31" t="s">
        <v>165</v>
      </c>
      <c r="C2193" s="31" t="s">
        <v>165</v>
      </c>
      <c r="D2193" s="32" t="s">
        <v>165</v>
      </c>
      <c r="E2193" s="33" t="s">
        <v>165</v>
      </c>
      <c r="F2193" s="34"/>
      <c r="G2193" s="35"/>
      <c r="H2193" s="34"/>
      <c r="I2193" s="36"/>
      <c r="J2193" s="37"/>
    </row>
    <row r="2194">
      <c r="A2194" s="30"/>
      <c r="B2194" s="31" t="s">
        <v>165</v>
      </c>
      <c r="C2194" s="31" t="s">
        <v>165</v>
      </c>
      <c r="D2194" s="32" t="s">
        <v>165</v>
      </c>
      <c r="E2194" s="33" t="s">
        <v>165</v>
      </c>
      <c r="F2194" s="34"/>
      <c r="G2194" s="35"/>
      <c r="H2194" s="34"/>
      <c r="I2194" s="36"/>
      <c r="J2194" s="37"/>
    </row>
    <row r="2195">
      <c r="A2195" s="30"/>
      <c r="B2195" s="31" t="s">
        <v>165</v>
      </c>
      <c r="C2195" s="31" t="s">
        <v>165</v>
      </c>
      <c r="D2195" s="32" t="s">
        <v>165</v>
      </c>
      <c r="E2195" s="33" t="s">
        <v>165</v>
      </c>
      <c r="F2195" s="34"/>
      <c r="G2195" s="35"/>
      <c r="H2195" s="34"/>
      <c r="I2195" s="36"/>
      <c r="J2195" s="37"/>
    </row>
    <row r="2196">
      <c r="A2196" s="30"/>
      <c r="B2196" s="31" t="s">
        <v>165</v>
      </c>
      <c r="C2196" s="31" t="s">
        <v>165</v>
      </c>
      <c r="D2196" s="32" t="s">
        <v>165</v>
      </c>
      <c r="E2196" s="33" t="s">
        <v>165</v>
      </c>
      <c r="F2196" s="34"/>
      <c r="G2196" s="35"/>
      <c r="H2196" s="34"/>
      <c r="I2196" s="36"/>
      <c r="J2196" s="37"/>
    </row>
    <row r="2197">
      <c r="A2197" s="30"/>
      <c r="B2197" s="31" t="s">
        <v>165</v>
      </c>
      <c r="C2197" s="31" t="s">
        <v>165</v>
      </c>
      <c r="D2197" s="32" t="s">
        <v>165</v>
      </c>
      <c r="E2197" s="33" t="s">
        <v>165</v>
      </c>
      <c r="F2197" s="34"/>
      <c r="G2197" s="35"/>
      <c r="H2197" s="34"/>
      <c r="I2197" s="36"/>
      <c r="J2197" s="37"/>
    </row>
    <row r="2198">
      <c r="A2198" s="30"/>
      <c r="B2198" s="31" t="s">
        <v>165</v>
      </c>
      <c r="C2198" s="31" t="s">
        <v>165</v>
      </c>
      <c r="D2198" s="32" t="s">
        <v>165</v>
      </c>
      <c r="E2198" s="33" t="s">
        <v>165</v>
      </c>
      <c r="F2198" s="34"/>
      <c r="G2198" s="35"/>
      <c r="H2198" s="34"/>
      <c r="I2198" s="36"/>
      <c r="J2198" s="37"/>
    </row>
    <row r="2199">
      <c r="A2199" s="30"/>
      <c r="B2199" s="31" t="s">
        <v>165</v>
      </c>
      <c r="C2199" s="31" t="s">
        <v>165</v>
      </c>
      <c r="D2199" s="32" t="s">
        <v>165</v>
      </c>
      <c r="E2199" s="33" t="s">
        <v>165</v>
      </c>
      <c r="F2199" s="34"/>
      <c r="G2199" s="35"/>
      <c r="H2199" s="34"/>
      <c r="I2199" s="36"/>
      <c r="J2199" s="37"/>
    </row>
    <row r="2200">
      <c r="A2200" s="30"/>
      <c r="B2200" s="31" t="s">
        <v>165</v>
      </c>
      <c r="C2200" s="31" t="s">
        <v>165</v>
      </c>
      <c r="D2200" s="32" t="s">
        <v>165</v>
      </c>
      <c r="E2200" s="33" t="s">
        <v>165</v>
      </c>
      <c r="F2200" s="34"/>
      <c r="G2200" s="35"/>
      <c r="H2200" s="34"/>
      <c r="I2200" s="36"/>
      <c r="J2200" s="37"/>
    </row>
    <row r="2201">
      <c r="A2201" s="30"/>
      <c r="B2201" s="31" t="s">
        <v>165</v>
      </c>
      <c r="C2201" s="31" t="s">
        <v>165</v>
      </c>
      <c r="D2201" s="32" t="s">
        <v>165</v>
      </c>
      <c r="E2201" s="33" t="s">
        <v>165</v>
      </c>
      <c r="F2201" s="34"/>
      <c r="G2201" s="35"/>
      <c r="H2201" s="34"/>
      <c r="I2201" s="36"/>
      <c r="J2201" s="37"/>
    </row>
    <row r="2202">
      <c r="A2202" s="30"/>
      <c r="B2202" s="31" t="s">
        <v>165</v>
      </c>
      <c r="C2202" s="31" t="s">
        <v>165</v>
      </c>
      <c r="D2202" s="32" t="s">
        <v>165</v>
      </c>
      <c r="E2202" s="33" t="s">
        <v>165</v>
      </c>
      <c r="F2202" s="34"/>
      <c r="G2202" s="35"/>
      <c r="H2202" s="34"/>
      <c r="I2202" s="36"/>
      <c r="J2202" s="37"/>
    </row>
    <row r="2203">
      <c r="A2203" s="30"/>
      <c r="B2203" s="31" t="s">
        <v>165</v>
      </c>
      <c r="C2203" s="31" t="s">
        <v>165</v>
      </c>
      <c r="D2203" s="32" t="s">
        <v>165</v>
      </c>
      <c r="E2203" s="33" t="s">
        <v>165</v>
      </c>
      <c r="F2203" s="34"/>
      <c r="G2203" s="35"/>
      <c r="H2203" s="34"/>
      <c r="I2203" s="36"/>
      <c r="J2203" s="37"/>
    </row>
    <row r="2204">
      <c r="A2204" s="30"/>
      <c r="B2204" s="31" t="s">
        <v>165</v>
      </c>
      <c r="C2204" s="31" t="s">
        <v>165</v>
      </c>
      <c r="D2204" s="32" t="s">
        <v>165</v>
      </c>
      <c r="E2204" s="33" t="s">
        <v>165</v>
      </c>
      <c r="F2204" s="34"/>
      <c r="G2204" s="35"/>
      <c r="H2204" s="34"/>
      <c r="I2204" s="36"/>
      <c r="J2204" s="37"/>
    </row>
    <row r="2205">
      <c r="A2205" s="30"/>
      <c r="B2205" s="31" t="s">
        <v>165</v>
      </c>
      <c r="C2205" s="31" t="s">
        <v>165</v>
      </c>
      <c r="D2205" s="32" t="s">
        <v>165</v>
      </c>
      <c r="E2205" s="33" t="s">
        <v>165</v>
      </c>
      <c r="F2205" s="34"/>
      <c r="G2205" s="35"/>
      <c r="H2205" s="34"/>
      <c r="I2205" s="36"/>
      <c r="J2205" s="37"/>
    </row>
    <row r="2206">
      <c r="A2206" s="30"/>
      <c r="B2206" s="31" t="s">
        <v>165</v>
      </c>
      <c r="C2206" s="31" t="s">
        <v>165</v>
      </c>
      <c r="D2206" s="32" t="s">
        <v>165</v>
      </c>
      <c r="E2206" s="33" t="s">
        <v>165</v>
      </c>
      <c r="F2206" s="34"/>
      <c r="G2206" s="35"/>
      <c r="H2206" s="34"/>
      <c r="I2206" s="36"/>
      <c r="J2206" s="37"/>
    </row>
    <row r="2207">
      <c r="A2207" s="30"/>
      <c r="B2207" s="31" t="s">
        <v>165</v>
      </c>
      <c r="C2207" s="31" t="s">
        <v>165</v>
      </c>
      <c r="D2207" s="32" t="s">
        <v>165</v>
      </c>
      <c r="E2207" s="33" t="s">
        <v>165</v>
      </c>
      <c r="F2207" s="34"/>
      <c r="G2207" s="35"/>
      <c r="H2207" s="34"/>
      <c r="I2207" s="36"/>
      <c r="J2207" s="37"/>
    </row>
    <row r="2208">
      <c r="A2208" s="30"/>
      <c r="B2208" s="31" t="s">
        <v>165</v>
      </c>
      <c r="C2208" s="31" t="s">
        <v>165</v>
      </c>
      <c r="D2208" s="32" t="s">
        <v>165</v>
      </c>
      <c r="E2208" s="33" t="s">
        <v>165</v>
      </c>
      <c r="F2208" s="34"/>
      <c r="G2208" s="35"/>
      <c r="H2208" s="34"/>
      <c r="I2208" s="36"/>
      <c r="J2208" s="37"/>
    </row>
    <row r="2209">
      <c r="A2209" s="30"/>
      <c r="B2209" s="31" t="s">
        <v>165</v>
      </c>
      <c r="C2209" s="31" t="s">
        <v>165</v>
      </c>
      <c r="D2209" s="32" t="s">
        <v>165</v>
      </c>
      <c r="E2209" s="33" t="s">
        <v>165</v>
      </c>
      <c r="F2209" s="34"/>
      <c r="G2209" s="35"/>
      <c r="H2209" s="34"/>
      <c r="I2209" s="36"/>
      <c r="J2209" s="37"/>
    </row>
    <row r="2210">
      <c r="A2210" s="30"/>
      <c r="B2210" s="31" t="s">
        <v>165</v>
      </c>
      <c r="C2210" s="31" t="s">
        <v>165</v>
      </c>
      <c r="D2210" s="32" t="s">
        <v>165</v>
      </c>
      <c r="E2210" s="33" t="s">
        <v>165</v>
      </c>
      <c r="F2210" s="34"/>
      <c r="G2210" s="35"/>
      <c r="H2210" s="34"/>
      <c r="I2210" s="36"/>
      <c r="J2210" s="37"/>
    </row>
    <row r="2211">
      <c r="A2211" s="30"/>
      <c r="B2211" s="31" t="s">
        <v>165</v>
      </c>
      <c r="C2211" s="31" t="s">
        <v>165</v>
      </c>
      <c r="D2211" s="32" t="s">
        <v>165</v>
      </c>
      <c r="E2211" s="33" t="s">
        <v>165</v>
      </c>
      <c r="F2211" s="34"/>
      <c r="G2211" s="35"/>
      <c r="H2211" s="34"/>
      <c r="I2211" s="36"/>
      <c r="J2211" s="37"/>
    </row>
    <row r="2212">
      <c r="A2212" s="30"/>
      <c r="B2212" s="31" t="s">
        <v>165</v>
      </c>
      <c r="C2212" s="31" t="s">
        <v>165</v>
      </c>
      <c r="D2212" s="32" t="s">
        <v>165</v>
      </c>
      <c r="E2212" s="33" t="s">
        <v>165</v>
      </c>
      <c r="F2212" s="34"/>
      <c r="G2212" s="35"/>
      <c r="H2212" s="34"/>
      <c r="I2212" s="36"/>
      <c r="J2212" s="37"/>
    </row>
    <row r="2213">
      <c r="A2213" s="30"/>
      <c r="B2213" s="31" t="s">
        <v>165</v>
      </c>
      <c r="C2213" s="31" t="s">
        <v>165</v>
      </c>
      <c r="D2213" s="32" t="s">
        <v>165</v>
      </c>
      <c r="E2213" s="33" t="s">
        <v>165</v>
      </c>
      <c r="F2213" s="34"/>
      <c r="G2213" s="35"/>
      <c r="H2213" s="34"/>
      <c r="I2213" s="36"/>
      <c r="J2213" s="37"/>
    </row>
    <row r="2214">
      <c r="A2214" s="30"/>
      <c r="B2214" s="31" t="s">
        <v>165</v>
      </c>
      <c r="C2214" s="31" t="s">
        <v>165</v>
      </c>
      <c r="D2214" s="32" t="s">
        <v>165</v>
      </c>
      <c r="E2214" s="33" t="s">
        <v>165</v>
      </c>
      <c r="F2214" s="34"/>
      <c r="G2214" s="35"/>
      <c r="H2214" s="34"/>
      <c r="I2214" s="36"/>
      <c r="J2214" s="37"/>
    </row>
    <row r="2215">
      <c r="A2215" s="30"/>
      <c r="B2215" s="31" t="s">
        <v>165</v>
      </c>
      <c r="C2215" s="31" t="s">
        <v>165</v>
      </c>
      <c r="D2215" s="32" t="s">
        <v>165</v>
      </c>
      <c r="E2215" s="33" t="s">
        <v>165</v>
      </c>
      <c r="F2215" s="34"/>
      <c r="G2215" s="35"/>
      <c r="H2215" s="34"/>
      <c r="I2215" s="36"/>
      <c r="J2215" s="37"/>
    </row>
    <row r="2216">
      <c r="A2216" s="30"/>
      <c r="B2216" s="31" t="s">
        <v>165</v>
      </c>
      <c r="C2216" s="31" t="s">
        <v>165</v>
      </c>
      <c r="D2216" s="32" t="s">
        <v>165</v>
      </c>
      <c r="E2216" s="33" t="s">
        <v>165</v>
      </c>
      <c r="F2216" s="34"/>
      <c r="G2216" s="35"/>
      <c r="H2216" s="34"/>
      <c r="I2216" s="36"/>
      <c r="J2216" s="37"/>
    </row>
    <row r="2217">
      <c r="A2217" s="30"/>
      <c r="B2217" s="31" t="s">
        <v>165</v>
      </c>
      <c r="C2217" s="31" t="s">
        <v>165</v>
      </c>
      <c r="D2217" s="32" t="s">
        <v>165</v>
      </c>
      <c r="E2217" s="33" t="s">
        <v>165</v>
      </c>
      <c r="F2217" s="34"/>
      <c r="G2217" s="35"/>
      <c r="H2217" s="34"/>
      <c r="I2217" s="36"/>
      <c r="J2217" s="37"/>
    </row>
    <row r="2218">
      <c r="A2218" s="30"/>
      <c r="B2218" s="31" t="s">
        <v>165</v>
      </c>
      <c r="C2218" s="31" t="s">
        <v>165</v>
      </c>
      <c r="D2218" s="32" t="s">
        <v>165</v>
      </c>
      <c r="E2218" s="33" t="s">
        <v>165</v>
      </c>
      <c r="F2218" s="34"/>
      <c r="G2218" s="35"/>
      <c r="H2218" s="34"/>
      <c r="I2218" s="36"/>
      <c r="J2218" s="37"/>
    </row>
    <row r="2219">
      <c r="A2219" s="30"/>
      <c r="B2219" s="31" t="s">
        <v>165</v>
      </c>
      <c r="C2219" s="31" t="s">
        <v>165</v>
      </c>
      <c r="D2219" s="32" t="s">
        <v>165</v>
      </c>
      <c r="E2219" s="33" t="s">
        <v>165</v>
      </c>
      <c r="F2219" s="34"/>
      <c r="G2219" s="35"/>
      <c r="H2219" s="34"/>
      <c r="I2219" s="36"/>
      <c r="J2219" s="37"/>
    </row>
    <row r="2220">
      <c r="A2220" s="30"/>
      <c r="B2220" s="31" t="s">
        <v>165</v>
      </c>
      <c r="C2220" s="31" t="s">
        <v>165</v>
      </c>
      <c r="D2220" s="32" t="s">
        <v>165</v>
      </c>
      <c r="E2220" s="33" t="s">
        <v>165</v>
      </c>
      <c r="F2220" s="34"/>
      <c r="G2220" s="35"/>
      <c r="H2220" s="34"/>
      <c r="I2220" s="36"/>
      <c r="J2220" s="37"/>
    </row>
    <row r="2221">
      <c r="A2221" s="30"/>
      <c r="B2221" s="31" t="s">
        <v>165</v>
      </c>
      <c r="C2221" s="31" t="s">
        <v>165</v>
      </c>
      <c r="D2221" s="32" t="s">
        <v>165</v>
      </c>
      <c r="E2221" s="33" t="s">
        <v>165</v>
      </c>
      <c r="F2221" s="34"/>
      <c r="G2221" s="35"/>
      <c r="H2221" s="34"/>
      <c r="I2221" s="36"/>
      <c r="J2221" s="37"/>
    </row>
    <row r="2222">
      <c r="A2222" s="30"/>
      <c r="B2222" s="31" t="s">
        <v>165</v>
      </c>
      <c r="C2222" s="31" t="s">
        <v>165</v>
      </c>
      <c r="D2222" s="32" t="s">
        <v>165</v>
      </c>
      <c r="E2222" s="33" t="s">
        <v>165</v>
      </c>
      <c r="F2222" s="34"/>
      <c r="G2222" s="35"/>
      <c r="H2222" s="34"/>
      <c r="I2222" s="36"/>
      <c r="J2222" s="37"/>
    </row>
    <row r="2223">
      <c r="A2223" s="30"/>
      <c r="B2223" s="31" t="s">
        <v>165</v>
      </c>
      <c r="C2223" s="31" t="s">
        <v>165</v>
      </c>
      <c r="D2223" s="32" t="s">
        <v>165</v>
      </c>
      <c r="E2223" s="33" t="s">
        <v>165</v>
      </c>
      <c r="F2223" s="34"/>
      <c r="G2223" s="35"/>
      <c r="H2223" s="34"/>
      <c r="I2223" s="36"/>
      <c r="J2223" s="37"/>
    </row>
    <row r="2224">
      <c r="A2224" s="30"/>
      <c r="B2224" s="31" t="s">
        <v>165</v>
      </c>
      <c r="C2224" s="31" t="s">
        <v>165</v>
      </c>
      <c r="D2224" s="32" t="s">
        <v>165</v>
      </c>
      <c r="E2224" s="33" t="s">
        <v>165</v>
      </c>
      <c r="F2224" s="34"/>
      <c r="G2224" s="35"/>
      <c r="H2224" s="34"/>
      <c r="I2224" s="36"/>
      <c r="J2224" s="37"/>
    </row>
    <row r="2225">
      <c r="A2225" s="30"/>
      <c r="B2225" s="31" t="s">
        <v>165</v>
      </c>
      <c r="C2225" s="31" t="s">
        <v>165</v>
      </c>
      <c r="D2225" s="32" t="s">
        <v>165</v>
      </c>
      <c r="E2225" s="33" t="s">
        <v>165</v>
      </c>
      <c r="F2225" s="34"/>
      <c r="G2225" s="35"/>
      <c r="H2225" s="34"/>
      <c r="I2225" s="36"/>
      <c r="J2225" s="37"/>
    </row>
    <row r="2226">
      <c r="A2226" s="30"/>
      <c r="B2226" s="31" t="s">
        <v>165</v>
      </c>
      <c r="C2226" s="31" t="s">
        <v>165</v>
      </c>
      <c r="D2226" s="32" t="s">
        <v>165</v>
      </c>
      <c r="E2226" s="33" t="s">
        <v>165</v>
      </c>
      <c r="F2226" s="34"/>
      <c r="G2226" s="35"/>
      <c r="H2226" s="34"/>
      <c r="I2226" s="36"/>
      <c r="J2226" s="37"/>
    </row>
    <row r="2227">
      <c r="A2227" s="30"/>
      <c r="B2227" s="31" t="s">
        <v>165</v>
      </c>
      <c r="C2227" s="31" t="s">
        <v>165</v>
      </c>
      <c r="D2227" s="32" t="s">
        <v>165</v>
      </c>
      <c r="E2227" s="33" t="s">
        <v>165</v>
      </c>
      <c r="F2227" s="34"/>
      <c r="G2227" s="35"/>
      <c r="H2227" s="34"/>
      <c r="I2227" s="36"/>
      <c r="J2227" s="37"/>
    </row>
    <row r="2228">
      <c r="A2228" s="30"/>
      <c r="B2228" s="31" t="s">
        <v>165</v>
      </c>
      <c r="C2228" s="31" t="s">
        <v>165</v>
      </c>
      <c r="D2228" s="32" t="s">
        <v>165</v>
      </c>
      <c r="E2228" s="33" t="s">
        <v>165</v>
      </c>
      <c r="F2228" s="34"/>
      <c r="G2228" s="35"/>
      <c r="H2228" s="34"/>
      <c r="I2228" s="36"/>
      <c r="J2228" s="37"/>
    </row>
    <row r="2229">
      <c r="A2229" s="30"/>
      <c r="B2229" s="31" t="s">
        <v>165</v>
      </c>
      <c r="C2229" s="31" t="s">
        <v>165</v>
      </c>
      <c r="D2229" s="32" t="s">
        <v>165</v>
      </c>
      <c r="E2229" s="33" t="s">
        <v>165</v>
      </c>
      <c r="F2229" s="34"/>
      <c r="G2229" s="35"/>
      <c r="H2229" s="34"/>
      <c r="I2229" s="36"/>
      <c r="J2229" s="37"/>
    </row>
    <row r="2230">
      <c r="A2230" s="30"/>
      <c r="B2230" s="31" t="s">
        <v>165</v>
      </c>
      <c r="C2230" s="31" t="s">
        <v>165</v>
      </c>
      <c r="D2230" s="32" t="s">
        <v>165</v>
      </c>
      <c r="E2230" s="33" t="s">
        <v>165</v>
      </c>
      <c r="F2230" s="34"/>
      <c r="G2230" s="35"/>
      <c r="H2230" s="34"/>
      <c r="I2230" s="36"/>
      <c r="J2230" s="37"/>
    </row>
    <row r="2231">
      <c r="A2231" s="30"/>
      <c r="B2231" s="31" t="s">
        <v>165</v>
      </c>
      <c r="C2231" s="31" t="s">
        <v>165</v>
      </c>
      <c r="D2231" s="32" t="s">
        <v>165</v>
      </c>
      <c r="E2231" s="33" t="s">
        <v>165</v>
      </c>
      <c r="F2231" s="34"/>
      <c r="G2231" s="35"/>
      <c r="H2231" s="34"/>
      <c r="I2231" s="36"/>
      <c r="J2231" s="37"/>
    </row>
    <row r="2232">
      <c r="A2232" s="30"/>
      <c r="B2232" s="31" t="s">
        <v>165</v>
      </c>
      <c r="C2232" s="31" t="s">
        <v>165</v>
      </c>
      <c r="D2232" s="32" t="s">
        <v>165</v>
      </c>
      <c r="E2232" s="33" t="s">
        <v>165</v>
      </c>
      <c r="F2232" s="34"/>
      <c r="G2232" s="35"/>
      <c r="H2232" s="34"/>
      <c r="I2232" s="36"/>
      <c r="J2232" s="37"/>
    </row>
    <row r="2233">
      <c r="A2233" s="30"/>
      <c r="B2233" s="31" t="s">
        <v>165</v>
      </c>
      <c r="C2233" s="31" t="s">
        <v>165</v>
      </c>
      <c r="D2233" s="32" t="s">
        <v>165</v>
      </c>
      <c r="E2233" s="33" t="s">
        <v>165</v>
      </c>
      <c r="F2233" s="34"/>
      <c r="G2233" s="35"/>
      <c r="H2233" s="34"/>
      <c r="I2233" s="36"/>
      <c r="J2233" s="37"/>
    </row>
    <row r="2234">
      <c r="A2234" s="30"/>
      <c r="B2234" s="31" t="s">
        <v>165</v>
      </c>
      <c r="C2234" s="31" t="s">
        <v>165</v>
      </c>
      <c r="D2234" s="32" t="s">
        <v>165</v>
      </c>
      <c r="E2234" s="33" t="s">
        <v>165</v>
      </c>
      <c r="F2234" s="34"/>
      <c r="G2234" s="35"/>
      <c r="H2234" s="34"/>
      <c r="I2234" s="36"/>
      <c r="J2234" s="37"/>
    </row>
    <row r="2235">
      <c r="A2235" s="30"/>
      <c r="B2235" s="31" t="s">
        <v>165</v>
      </c>
      <c r="C2235" s="31" t="s">
        <v>165</v>
      </c>
      <c r="D2235" s="32" t="s">
        <v>165</v>
      </c>
      <c r="E2235" s="33" t="s">
        <v>165</v>
      </c>
      <c r="F2235" s="34"/>
      <c r="G2235" s="35"/>
      <c r="H2235" s="34"/>
      <c r="I2235" s="36"/>
      <c r="J2235" s="37"/>
    </row>
    <row r="2236">
      <c r="A2236" s="30"/>
      <c r="B2236" s="31" t="s">
        <v>165</v>
      </c>
      <c r="C2236" s="31" t="s">
        <v>165</v>
      </c>
      <c r="D2236" s="32" t="s">
        <v>165</v>
      </c>
      <c r="E2236" s="33" t="s">
        <v>165</v>
      </c>
      <c r="F2236" s="34"/>
      <c r="G2236" s="35"/>
      <c r="H2236" s="34"/>
      <c r="I2236" s="36"/>
      <c r="J2236" s="37"/>
    </row>
    <row r="2237">
      <c r="A2237" s="30"/>
      <c r="B2237" s="31" t="s">
        <v>165</v>
      </c>
      <c r="C2237" s="31" t="s">
        <v>165</v>
      </c>
      <c r="D2237" s="32" t="s">
        <v>165</v>
      </c>
      <c r="E2237" s="33" t="s">
        <v>165</v>
      </c>
      <c r="F2237" s="34"/>
      <c r="G2237" s="35"/>
      <c r="H2237" s="34"/>
      <c r="I2237" s="36"/>
      <c r="J2237" s="37"/>
    </row>
    <row r="2238">
      <c r="A2238" s="30"/>
      <c r="B2238" s="31" t="s">
        <v>165</v>
      </c>
      <c r="C2238" s="31" t="s">
        <v>165</v>
      </c>
      <c r="D2238" s="32" t="s">
        <v>165</v>
      </c>
      <c r="E2238" s="33" t="s">
        <v>165</v>
      </c>
      <c r="F2238" s="34"/>
      <c r="G2238" s="35"/>
      <c r="H2238" s="34"/>
      <c r="I2238" s="36"/>
      <c r="J2238" s="37"/>
    </row>
    <row r="2239">
      <c r="A2239" s="30"/>
      <c r="B2239" s="31" t="s">
        <v>165</v>
      </c>
      <c r="C2239" s="31" t="s">
        <v>165</v>
      </c>
      <c r="D2239" s="32" t="s">
        <v>165</v>
      </c>
      <c r="E2239" s="33" t="s">
        <v>165</v>
      </c>
      <c r="F2239" s="34"/>
      <c r="G2239" s="35"/>
      <c r="H2239" s="34"/>
      <c r="I2239" s="36"/>
      <c r="J2239" s="37"/>
    </row>
    <row r="2240">
      <c r="A2240" s="30"/>
      <c r="B2240" s="31" t="s">
        <v>165</v>
      </c>
      <c r="C2240" s="31" t="s">
        <v>165</v>
      </c>
      <c r="D2240" s="32" t="s">
        <v>165</v>
      </c>
      <c r="E2240" s="33" t="s">
        <v>165</v>
      </c>
      <c r="F2240" s="34"/>
      <c r="G2240" s="35"/>
      <c r="H2240" s="34"/>
      <c r="I2240" s="36"/>
      <c r="J2240" s="37"/>
    </row>
    <row r="2241">
      <c r="A2241" s="30"/>
      <c r="B2241" s="31" t="s">
        <v>165</v>
      </c>
      <c r="C2241" s="31" t="s">
        <v>165</v>
      </c>
      <c r="D2241" s="32" t="s">
        <v>165</v>
      </c>
      <c r="E2241" s="33" t="s">
        <v>165</v>
      </c>
      <c r="F2241" s="34"/>
      <c r="G2241" s="35"/>
      <c r="H2241" s="34"/>
      <c r="I2241" s="36"/>
      <c r="J2241" s="37"/>
    </row>
    <row r="2242">
      <c r="A2242" s="30"/>
      <c r="B2242" s="31" t="s">
        <v>165</v>
      </c>
      <c r="C2242" s="31" t="s">
        <v>165</v>
      </c>
      <c r="D2242" s="32" t="s">
        <v>165</v>
      </c>
      <c r="E2242" s="33" t="s">
        <v>165</v>
      </c>
      <c r="F2242" s="34"/>
      <c r="G2242" s="35"/>
      <c r="H2242" s="34"/>
      <c r="I2242" s="36"/>
      <c r="J2242" s="37"/>
    </row>
    <row r="2243">
      <c r="A2243" s="30"/>
      <c r="B2243" s="31" t="s">
        <v>165</v>
      </c>
      <c r="C2243" s="31" t="s">
        <v>165</v>
      </c>
      <c r="D2243" s="32" t="s">
        <v>165</v>
      </c>
      <c r="E2243" s="33" t="s">
        <v>165</v>
      </c>
      <c r="F2243" s="34"/>
      <c r="G2243" s="35"/>
      <c r="H2243" s="34"/>
      <c r="I2243" s="36"/>
      <c r="J2243" s="37"/>
    </row>
    <row r="2244">
      <c r="A2244" s="30"/>
      <c r="B2244" s="31" t="s">
        <v>165</v>
      </c>
      <c r="C2244" s="31" t="s">
        <v>165</v>
      </c>
      <c r="D2244" s="32" t="s">
        <v>165</v>
      </c>
      <c r="E2244" s="33" t="s">
        <v>165</v>
      </c>
      <c r="F2244" s="34"/>
      <c r="G2244" s="35"/>
      <c r="H2244" s="34"/>
      <c r="I2244" s="36"/>
      <c r="J2244" s="37"/>
    </row>
    <row r="2245">
      <c r="A2245" s="30"/>
      <c r="B2245" s="31" t="s">
        <v>165</v>
      </c>
      <c r="C2245" s="31" t="s">
        <v>165</v>
      </c>
      <c r="D2245" s="32" t="s">
        <v>165</v>
      </c>
      <c r="E2245" s="33" t="s">
        <v>165</v>
      </c>
      <c r="F2245" s="34"/>
      <c r="G2245" s="35"/>
      <c r="H2245" s="34"/>
      <c r="I2245" s="36"/>
      <c r="J2245" s="37"/>
    </row>
    <row r="2246">
      <c r="A2246" s="30"/>
      <c r="B2246" s="31" t="s">
        <v>165</v>
      </c>
      <c r="C2246" s="31" t="s">
        <v>165</v>
      </c>
      <c r="D2246" s="32" t="s">
        <v>165</v>
      </c>
      <c r="E2246" s="33" t="s">
        <v>165</v>
      </c>
      <c r="F2246" s="34"/>
      <c r="G2246" s="35"/>
      <c r="H2246" s="34"/>
      <c r="I2246" s="36"/>
      <c r="J2246" s="37"/>
    </row>
    <row r="2247">
      <c r="A2247" s="30"/>
      <c r="B2247" s="31" t="s">
        <v>165</v>
      </c>
      <c r="C2247" s="31" t="s">
        <v>165</v>
      </c>
      <c r="D2247" s="32" t="s">
        <v>165</v>
      </c>
      <c r="E2247" s="33" t="s">
        <v>165</v>
      </c>
      <c r="F2247" s="34"/>
      <c r="G2247" s="35"/>
      <c r="H2247" s="34"/>
      <c r="I2247" s="36"/>
      <c r="J2247" s="37"/>
    </row>
    <row r="2248">
      <c r="A2248" s="30"/>
      <c r="B2248" s="31" t="s">
        <v>165</v>
      </c>
      <c r="C2248" s="31" t="s">
        <v>165</v>
      </c>
      <c r="D2248" s="32" t="s">
        <v>165</v>
      </c>
      <c r="E2248" s="33" t="s">
        <v>165</v>
      </c>
      <c r="F2248" s="34"/>
      <c r="G2248" s="35"/>
      <c r="H2248" s="34"/>
      <c r="I2248" s="36"/>
      <c r="J2248" s="37"/>
    </row>
    <row r="2249">
      <c r="A2249" s="30"/>
      <c r="B2249" s="31" t="s">
        <v>165</v>
      </c>
      <c r="C2249" s="31" t="s">
        <v>165</v>
      </c>
      <c r="D2249" s="32" t="s">
        <v>165</v>
      </c>
      <c r="E2249" s="33" t="s">
        <v>165</v>
      </c>
      <c r="F2249" s="34"/>
      <c r="G2249" s="35"/>
      <c r="H2249" s="34"/>
      <c r="I2249" s="36"/>
      <c r="J2249" s="37"/>
    </row>
    <row r="2250">
      <c r="A2250" s="30"/>
      <c r="B2250" s="31" t="s">
        <v>165</v>
      </c>
      <c r="C2250" s="31" t="s">
        <v>165</v>
      </c>
      <c r="D2250" s="32" t="s">
        <v>165</v>
      </c>
      <c r="E2250" s="33" t="s">
        <v>165</v>
      </c>
      <c r="F2250" s="34"/>
      <c r="G2250" s="35"/>
      <c r="H2250" s="34"/>
      <c r="I2250" s="36"/>
      <c r="J2250" s="37"/>
    </row>
    <row r="2251">
      <c r="A2251" s="30"/>
      <c r="B2251" s="31" t="s">
        <v>165</v>
      </c>
      <c r="C2251" s="31" t="s">
        <v>165</v>
      </c>
      <c r="D2251" s="32" t="s">
        <v>165</v>
      </c>
      <c r="E2251" s="33" t="s">
        <v>165</v>
      </c>
      <c r="F2251" s="34"/>
      <c r="G2251" s="35"/>
      <c r="H2251" s="34"/>
      <c r="I2251" s="36"/>
      <c r="J2251" s="37"/>
    </row>
    <row r="2252">
      <c r="A2252" s="30"/>
      <c r="B2252" s="31" t="s">
        <v>165</v>
      </c>
      <c r="C2252" s="31" t="s">
        <v>165</v>
      </c>
      <c r="D2252" s="32" t="s">
        <v>165</v>
      </c>
      <c r="E2252" s="33" t="s">
        <v>165</v>
      </c>
      <c r="F2252" s="34"/>
      <c r="G2252" s="35"/>
      <c r="H2252" s="34"/>
      <c r="I2252" s="36"/>
      <c r="J2252" s="37"/>
    </row>
    <row r="2253">
      <c r="A2253" s="30"/>
      <c r="B2253" s="31" t="s">
        <v>165</v>
      </c>
      <c r="C2253" s="31" t="s">
        <v>165</v>
      </c>
      <c r="D2253" s="32" t="s">
        <v>165</v>
      </c>
      <c r="E2253" s="33" t="s">
        <v>165</v>
      </c>
      <c r="F2253" s="34"/>
      <c r="G2253" s="35"/>
      <c r="H2253" s="34"/>
      <c r="I2253" s="36"/>
      <c r="J2253" s="37"/>
    </row>
    <row r="2254">
      <c r="A2254" s="30"/>
      <c r="B2254" s="31" t="s">
        <v>165</v>
      </c>
      <c r="C2254" s="31" t="s">
        <v>165</v>
      </c>
      <c r="D2254" s="32" t="s">
        <v>165</v>
      </c>
      <c r="E2254" s="33" t="s">
        <v>165</v>
      </c>
      <c r="F2254" s="34"/>
      <c r="G2254" s="35"/>
      <c r="H2254" s="34"/>
      <c r="I2254" s="36"/>
      <c r="J2254" s="37"/>
    </row>
    <row r="2255">
      <c r="A2255" s="30"/>
      <c r="B2255" s="31" t="s">
        <v>165</v>
      </c>
      <c r="C2255" s="31" t="s">
        <v>165</v>
      </c>
      <c r="D2255" s="32" t="s">
        <v>165</v>
      </c>
      <c r="E2255" s="33" t="s">
        <v>165</v>
      </c>
      <c r="F2255" s="34"/>
      <c r="G2255" s="35"/>
      <c r="H2255" s="34"/>
      <c r="I2255" s="36"/>
      <c r="J2255" s="37"/>
    </row>
    <row r="2256">
      <c r="A2256" s="30"/>
      <c r="B2256" s="31" t="s">
        <v>165</v>
      </c>
      <c r="C2256" s="31" t="s">
        <v>165</v>
      </c>
      <c r="D2256" s="32" t="s">
        <v>165</v>
      </c>
      <c r="E2256" s="33" t="s">
        <v>165</v>
      </c>
      <c r="F2256" s="34"/>
      <c r="G2256" s="35"/>
      <c r="H2256" s="34"/>
      <c r="I2256" s="36"/>
      <c r="J2256" s="37"/>
    </row>
    <row r="2257">
      <c r="A2257" s="30"/>
      <c r="B2257" s="31" t="s">
        <v>165</v>
      </c>
      <c r="C2257" s="31" t="s">
        <v>165</v>
      </c>
      <c r="D2257" s="32" t="s">
        <v>165</v>
      </c>
      <c r="E2257" s="33" t="s">
        <v>165</v>
      </c>
      <c r="F2257" s="34"/>
      <c r="G2257" s="35"/>
      <c r="H2257" s="34"/>
      <c r="I2257" s="36"/>
      <c r="J2257" s="37"/>
    </row>
    <row r="2258">
      <c r="A2258" s="30"/>
      <c r="B2258" s="31" t="s">
        <v>165</v>
      </c>
      <c r="C2258" s="31" t="s">
        <v>165</v>
      </c>
      <c r="D2258" s="32" t="s">
        <v>165</v>
      </c>
      <c r="E2258" s="33" t="s">
        <v>165</v>
      </c>
      <c r="F2258" s="34"/>
      <c r="G2258" s="35"/>
      <c r="H2258" s="34"/>
      <c r="I2258" s="36"/>
      <c r="J2258" s="37"/>
    </row>
    <row r="2259">
      <c r="A2259" s="30"/>
      <c r="B2259" s="31" t="s">
        <v>165</v>
      </c>
      <c r="C2259" s="31" t="s">
        <v>165</v>
      </c>
      <c r="D2259" s="32" t="s">
        <v>165</v>
      </c>
      <c r="E2259" s="33" t="s">
        <v>165</v>
      </c>
      <c r="F2259" s="34"/>
      <c r="G2259" s="35"/>
      <c r="H2259" s="34"/>
      <c r="I2259" s="36"/>
      <c r="J2259" s="37"/>
    </row>
    <row r="2260">
      <c r="A2260" s="30"/>
      <c r="B2260" s="31" t="s">
        <v>165</v>
      </c>
      <c r="C2260" s="31" t="s">
        <v>165</v>
      </c>
      <c r="D2260" s="32" t="s">
        <v>165</v>
      </c>
      <c r="E2260" s="33" t="s">
        <v>165</v>
      </c>
      <c r="F2260" s="34"/>
      <c r="G2260" s="35"/>
      <c r="H2260" s="34"/>
      <c r="I2260" s="36"/>
      <c r="J2260" s="37"/>
    </row>
    <row r="2261">
      <c r="A2261" s="30"/>
      <c r="B2261" s="31" t="s">
        <v>165</v>
      </c>
      <c r="C2261" s="31" t="s">
        <v>165</v>
      </c>
      <c r="D2261" s="32" t="s">
        <v>165</v>
      </c>
      <c r="E2261" s="33" t="s">
        <v>165</v>
      </c>
      <c r="F2261" s="34"/>
      <c r="G2261" s="35"/>
      <c r="H2261" s="34"/>
      <c r="I2261" s="36"/>
      <c r="J2261" s="37"/>
    </row>
    <row r="2262">
      <c r="A2262" s="30"/>
      <c r="B2262" s="31" t="s">
        <v>165</v>
      </c>
      <c r="C2262" s="31" t="s">
        <v>165</v>
      </c>
      <c r="D2262" s="32" t="s">
        <v>165</v>
      </c>
      <c r="E2262" s="33" t="s">
        <v>165</v>
      </c>
      <c r="F2262" s="34"/>
      <c r="G2262" s="35"/>
      <c r="H2262" s="34"/>
      <c r="I2262" s="36"/>
      <c r="J2262" s="37"/>
    </row>
    <row r="2263">
      <c r="A2263" s="30"/>
      <c r="B2263" s="31" t="s">
        <v>165</v>
      </c>
      <c r="C2263" s="31" t="s">
        <v>165</v>
      </c>
      <c r="D2263" s="32" t="s">
        <v>165</v>
      </c>
      <c r="E2263" s="33" t="s">
        <v>165</v>
      </c>
      <c r="F2263" s="34"/>
      <c r="G2263" s="35"/>
      <c r="H2263" s="34"/>
      <c r="I2263" s="36"/>
      <c r="J2263" s="37"/>
    </row>
    <row r="2264">
      <c r="A2264" s="30"/>
      <c r="B2264" s="31" t="s">
        <v>165</v>
      </c>
      <c r="C2264" s="31" t="s">
        <v>165</v>
      </c>
      <c r="D2264" s="32" t="s">
        <v>165</v>
      </c>
      <c r="E2264" s="33" t="s">
        <v>165</v>
      </c>
      <c r="F2264" s="34"/>
      <c r="G2264" s="35"/>
      <c r="H2264" s="34"/>
      <c r="I2264" s="36"/>
      <c r="J2264" s="37"/>
    </row>
    <row r="2265">
      <c r="A2265" s="30"/>
      <c r="B2265" s="31" t="s">
        <v>165</v>
      </c>
      <c r="C2265" s="31" t="s">
        <v>165</v>
      </c>
      <c r="D2265" s="32" t="s">
        <v>165</v>
      </c>
      <c r="E2265" s="33" t="s">
        <v>165</v>
      </c>
      <c r="F2265" s="34"/>
      <c r="G2265" s="35"/>
      <c r="H2265" s="34"/>
      <c r="I2265" s="36"/>
      <c r="J2265" s="37"/>
    </row>
    <row r="2266">
      <c r="A2266" s="30"/>
      <c r="B2266" s="31" t="s">
        <v>165</v>
      </c>
      <c r="C2266" s="31" t="s">
        <v>165</v>
      </c>
      <c r="D2266" s="32" t="s">
        <v>165</v>
      </c>
      <c r="E2266" s="33" t="s">
        <v>165</v>
      </c>
      <c r="F2266" s="34"/>
      <c r="G2266" s="35"/>
      <c r="H2266" s="34"/>
      <c r="I2266" s="36"/>
      <c r="J2266" s="37"/>
    </row>
    <row r="2267">
      <c r="A2267" s="30"/>
      <c r="B2267" s="31" t="s">
        <v>165</v>
      </c>
      <c r="C2267" s="31" t="s">
        <v>165</v>
      </c>
      <c r="D2267" s="32" t="s">
        <v>165</v>
      </c>
      <c r="E2267" s="33" t="s">
        <v>165</v>
      </c>
      <c r="F2267" s="34"/>
      <c r="G2267" s="35"/>
      <c r="H2267" s="34"/>
      <c r="I2267" s="36"/>
      <c r="J2267" s="37"/>
    </row>
    <row r="2268">
      <c r="A2268" s="30"/>
      <c r="B2268" s="31" t="s">
        <v>165</v>
      </c>
      <c r="C2268" s="31" t="s">
        <v>165</v>
      </c>
      <c r="D2268" s="32" t="s">
        <v>165</v>
      </c>
      <c r="E2268" s="33" t="s">
        <v>165</v>
      </c>
      <c r="F2268" s="34"/>
      <c r="G2268" s="35"/>
      <c r="H2268" s="34"/>
      <c r="I2268" s="36"/>
      <c r="J2268" s="37"/>
    </row>
    <row r="2269">
      <c r="A2269" s="30"/>
      <c r="B2269" s="31" t="s">
        <v>165</v>
      </c>
      <c r="C2269" s="31" t="s">
        <v>165</v>
      </c>
      <c r="D2269" s="32" t="s">
        <v>165</v>
      </c>
      <c r="E2269" s="33" t="s">
        <v>165</v>
      </c>
      <c r="F2269" s="34"/>
      <c r="G2269" s="35"/>
      <c r="H2269" s="34"/>
      <c r="I2269" s="36"/>
      <c r="J2269" s="37"/>
    </row>
    <row r="2270">
      <c r="A2270" s="30"/>
      <c r="B2270" s="31" t="s">
        <v>165</v>
      </c>
      <c r="C2270" s="31" t="s">
        <v>165</v>
      </c>
      <c r="D2270" s="32" t="s">
        <v>165</v>
      </c>
      <c r="E2270" s="33" t="s">
        <v>165</v>
      </c>
      <c r="F2270" s="34"/>
      <c r="G2270" s="35"/>
      <c r="H2270" s="34"/>
      <c r="I2270" s="36"/>
      <c r="J2270" s="37"/>
    </row>
    <row r="2271">
      <c r="A2271" s="30"/>
      <c r="B2271" s="31" t="s">
        <v>165</v>
      </c>
      <c r="C2271" s="31" t="s">
        <v>165</v>
      </c>
      <c r="D2271" s="32" t="s">
        <v>165</v>
      </c>
      <c r="E2271" s="33" t="s">
        <v>165</v>
      </c>
      <c r="F2271" s="34"/>
      <c r="G2271" s="35"/>
      <c r="H2271" s="34"/>
      <c r="I2271" s="36"/>
      <c r="J2271" s="37"/>
    </row>
    <row r="2272">
      <c r="A2272" s="30"/>
      <c r="B2272" s="31" t="s">
        <v>165</v>
      </c>
      <c r="C2272" s="31" t="s">
        <v>165</v>
      </c>
      <c r="D2272" s="32" t="s">
        <v>165</v>
      </c>
      <c r="E2272" s="33" t="s">
        <v>165</v>
      </c>
      <c r="F2272" s="34"/>
      <c r="G2272" s="35"/>
      <c r="H2272" s="34"/>
      <c r="I2272" s="36"/>
      <c r="J2272" s="37"/>
    </row>
    <row r="2273">
      <c r="A2273" s="30"/>
      <c r="B2273" s="31" t="s">
        <v>165</v>
      </c>
      <c r="C2273" s="31" t="s">
        <v>165</v>
      </c>
      <c r="D2273" s="32" t="s">
        <v>165</v>
      </c>
      <c r="E2273" s="33" t="s">
        <v>165</v>
      </c>
      <c r="F2273" s="34"/>
      <c r="G2273" s="35"/>
      <c r="H2273" s="34"/>
      <c r="I2273" s="36"/>
      <c r="J2273" s="37"/>
    </row>
    <row r="2274">
      <c r="A2274" s="30"/>
      <c r="B2274" s="31" t="s">
        <v>165</v>
      </c>
      <c r="C2274" s="31" t="s">
        <v>165</v>
      </c>
      <c r="D2274" s="32" t="s">
        <v>165</v>
      </c>
      <c r="E2274" s="33" t="s">
        <v>165</v>
      </c>
      <c r="F2274" s="34"/>
      <c r="G2274" s="35"/>
      <c r="H2274" s="34"/>
      <c r="I2274" s="36"/>
      <c r="J2274" s="37"/>
    </row>
    <row r="2275">
      <c r="A2275" s="30"/>
      <c r="B2275" s="31" t="s">
        <v>165</v>
      </c>
      <c r="C2275" s="31" t="s">
        <v>165</v>
      </c>
      <c r="D2275" s="32" t="s">
        <v>165</v>
      </c>
      <c r="E2275" s="33" t="s">
        <v>165</v>
      </c>
      <c r="F2275" s="34"/>
      <c r="G2275" s="35"/>
      <c r="H2275" s="34"/>
      <c r="I2275" s="36"/>
      <c r="J2275" s="37"/>
    </row>
    <row r="2276">
      <c r="A2276" s="30"/>
      <c r="B2276" s="31" t="s">
        <v>165</v>
      </c>
      <c r="C2276" s="31" t="s">
        <v>165</v>
      </c>
      <c r="D2276" s="32" t="s">
        <v>165</v>
      </c>
      <c r="E2276" s="33" t="s">
        <v>165</v>
      </c>
      <c r="F2276" s="34"/>
      <c r="G2276" s="35"/>
      <c r="H2276" s="34"/>
      <c r="I2276" s="36"/>
      <c r="J2276" s="37"/>
    </row>
    <row r="2277">
      <c r="A2277" s="30"/>
      <c r="B2277" s="31" t="s">
        <v>165</v>
      </c>
      <c r="C2277" s="31" t="s">
        <v>165</v>
      </c>
      <c r="D2277" s="32" t="s">
        <v>165</v>
      </c>
      <c r="E2277" s="33" t="s">
        <v>165</v>
      </c>
      <c r="F2277" s="34"/>
      <c r="G2277" s="35"/>
      <c r="H2277" s="34"/>
      <c r="I2277" s="36"/>
      <c r="J2277" s="37"/>
    </row>
    <row r="2278">
      <c r="A2278" s="30"/>
      <c r="B2278" s="31" t="s">
        <v>165</v>
      </c>
      <c r="C2278" s="31" t="s">
        <v>165</v>
      </c>
      <c r="D2278" s="32" t="s">
        <v>165</v>
      </c>
      <c r="E2278" s="33" t="s">
        <v>165</v>
      </c>
      <c r="F2278" s="34"/>
      <c r="G2278" s="35"/>
      <c r="H2278" s="34"/>
      <c r="I2278" s="36"/>
      <c r="J2278" s="37"/>
    </row>
    <row r="2279">
      <c r="A2279" s="30"/>
      <c r="B2279" s="31" t="s">
        <v>165</v>
      </c>
      <c r="C2279" s="31" t="s">
        <v>165</v>
      </c>
      <c r="D2279" s="32" t="s">
        <v>165</v>
      </c>
      <c r="E2279" s="33" t="s">
        <v>165</v>
      </c>
      <c r="F2279" s="34"/>
      <c r="G2279" s="35"/>
      <c r="H2279" s="34"/>
      <c r="I2279" s="36"/>
      <c r="J2279" s="37"/>
    </row>
    <row r="2280">
      <c r="A2280" s="30"/>
      <c r="B2280" s="31" t="s">
        <v>165</v>
      </c>
      <c r="C2280" s="31" t="s">
        <v>165</v>
      </c>
      <c r="D2280" s="32" t="s">
        <v>165</v>
      </c>
      <c r="E2280" s="33" t="s">
        <v>165</v>
      </c>
      <c r="F2280" s="34"/>
      <c r="G2280" s="35"/>
      <c r="H2280" s="34"/>
      <c r="I2280" s="36"/>
      <c r="J2280" s="37"/>
    </row>
    <row r="2281">
      <c r="A2281" s="30"/>
      <c r="B2281" s="31" t="s">
        <v>165</v>
      </c>
      <c r="C2281" s="31" t="s">
        <v>165</v>
      </c>
      <c r="D2281" s="32" t="s">
        <v>165</v>
      </c>
      <c r="E2281" s="33" t="s">
        <v>165</v>
      </c>
      <c r="F2281" s="34"/>
      <c r="G2281" s="35"/>
      <c r="H2281" s="34"/>
      <c r="I2281" s="36"/>
      <c r="J2281" s="37"/>
    </row>
    <row r="2282">
      <c r="A2282" s="30"/>
      <c r="B2282" s="31" t="s">
        <v>165</v>
      </c>
      <c r="C2282" s="31" t="s">
        <v>165</v>
      </c>
      <c r="D2282" s="32" t="s">
        <v>165</v>
      </c>
      <c r="E2282" s="33" t="s">
        <v>165</v>
      </c>
      <c r="F2282" s="34"/>
      <c r="G2282" s="35"/>
      <c r="H2282" s="34"/>
      <c r="I2282" s="36"/>
      <c r="J2282" s="37"/>
    </row>
    <row r="2283">
      <c r="A2283" s="30"/>
      <c r="B2283" s="31" t="s">
        <v>165</v>
      </c>
      <c r="C2283" s="31" t="s">
        <v>165</v>
      </c>
      <c r="D2283" s="32" t="s">
        <v>165</v>
      </c>
      <c r="E2283" s="33" t="s">
        <v>165</v>
      </c>
      <c r="F2283" s="34"/>
      <c r="G2283" s="35"/>
      <c r="H2283" s="34"/>
      <c r="I2283" s="36"/>
      <c r="J2283" s="37"/>
    </row>
    <row r="2284">
      <c r="A2284" s="30"/>
      <c r="B2284" s="31" t="s">
        <v>165</v>
      </c>
      <c r="C2284" s="31" t="s">
        <v>165</v>
      </c>
      <c r="D2284" s="32" t="s">
        <v>165</v>
      </c>
      <c r="E2284" s="33" t="s">
        <v>165</v>
      </c>
      <c r="F2284" s="34"/>
      <c r="G2284" s="35"/>
      <c r="H2284" s="34"/>
      <c r="I2284" s="36"/>
      <c r="J2284" s="37"/>
    </row>
    <row r="2285">
      <c r="A2285" s="30"/>
      <c r="B2285" s="31" t="s">
        <v>165</v>
      </c>
      <c r="C2285" s="31" t="s">
        <v>165</v>
      </c>
      <c r="D2285" s="32" t="s">
        <v>165</v>
      </c>
      <c r="E2285" s="33" t="s">
        <v>165</v>
      </c>
      <c r="F2285" s="34"/>
      <c r="G2285" s="35"/>
      <c r="H2285" s="34"/>
      <c r="I2285" s="36"/>
      <c r="J2285" s="37"/>
    </row>
    <row r="2286">
      <c r="A2286" s="30"/>
      <c r="B2286" s="31" t="s">
        <v>165</v>
      </c>
      <c r="C2286" s="31" t="s">
        <v>165</v>
      </c>
      <c r="D2286" s="32" t="s">
        <v>165</v>
      </c>
      <c r="E2286" s="33" t="s">
        <v>165</v>
      </c>
      <c r="F2286" s="34"/>
      <c r="G2286" s="35"/>
      <c r="H2286" s="34"/>
      <c r="I2286" s="36"/>
      <c r="J2286" s="37"/>
    </row>
    <row r="2287">
      <c r="A2287" s="30"/>
      <c r="B2287" s="31" t="s">
        <v>165</v>
      </c>
      <c r="C2287" s="31" t="s">
        <v>165</v>
      </c>
      <c r="D2287" s="32" t="s">
        <v>165</v>
      </c>
      <c r="E2287" s="33" t="s">
        <v>165</v>
      </c>
      <c r="F2287" s="34"/>
      <c r="G2287" s="35"/>
      <c r="H2287" s="34"/>
      <c r="I2287" s="36"/>
      <c r="J2287" s="37"/>
    </row>
    <row r="2288">
      <c r="A2288" s="30"/>
      <c r="B2288" s="31" t="s">
        <v>165</v>
      </c>
      <c r="C2288" s="31" t="s">
        <v>165</v>
      </c>
      <c r="D2288" s="32" t="s">
        <v>165</v>
      </c>
      <c r="E2288" s="33" t="s">
        <v>165</v>
      </c>
      <c r="F2288" s="34"/>
      <c r="G2288" s="35"/>
      <c r="H2288" s="34"/>
      <c r="I2288" s="36"/>
      <c r="J2288" s="37"/>
    </row>
    <row r="2289">
      <c r="A2289" s="30"/>
      <c r="B2289" s="31" t="s">
        <v>165</v>
      </c>
      <c r="C2289" s="31" t="s">
        <v>165</v>
      </c>
      <c r="D2289" s="32" t="s">
        <v>165</v>
      </c>
      <c r="E2289" s="33" t="s">
        <v>165</v>
      </c>
      <c r="F2289" s="34"/>
      <c r="G2289" s="35"/>
      <c r="H2289" s="34"/>
      <c r="I2289" s="36"/>
      <c r="J2289" s="37"/>
    </row>
    <row r="2290">
      <c r="A2290" s="30"/>
      <c r="B2290" s="31" t="s">
        <v>165</v>
      </c>
      <c r="C2290" s="31" t="s">
        <v>165</v>
      </c>
      <c r="D2290" s="32" t="s">
        <v>165</v>
      </c>
      <c r="E2290" s="33" t="s">
        <v>165</v>
      </c>
      <c r="F2290" s="34"/>
      <c r="G2290" s="35"/>
      <c r="H2290" s="34"/>
      <c r="I2290" s="36"/>
      <c r="J2290" s="37"/>
    </row>
    <row r="2291">
      <c r="A2291" s="30"/>
      <c r="B2291" s="31" t="s">
        <v>165</v>
      </c>
      <c r="C2291" s="31" t="s">
        <v>165</v>
      </c>
      <c r="D2291" s="32" t="s">
        <v>165</v>
      </c>
      <c r="E2291" s="33" t="s">
        <v>165</v>
      </c>
      <c r="F2291" s="34"/>
      <c r="G2291" s="35"/>
      <c r="H2291" s="34"/>
      <c r="I2291" s="36"/>
      <c r="J2291" s="37"/>
    </row>
    <row r="2292">
      <c r="A2292" s="30"/>
      <c r="B2292" s="31" t="s">
        <v>165</v>
      </c>
      <c r="C2292" s="31" t="s">
        <v>165</v>
      </c>
      <c r="D2292" s="32" t="s">
        <v>165</v>
      </c>
      <c r="E2292" s="33" t="s">
        <v>165</v>
      </c>
      <c r="F2292" s="34"/>
      <c r="G2292" s="35"/>
      <c r="H2292" s="34"/>
      <c r="I2292" s="36"/>
      <c r="J2292" s="37"/>
    </row>
    <row r="2293">
      <c r="A2293" s="30"/>
      <c r="B2293" s="31" t="s">
        <v>165</v>
      </c>
      <c r="C2293" s="31" t="s">
        <v>165</v>
      </c>
      <c r="D2293" s="32" t="s">
        <v>165</v>
      </c>
      <c r="E2293" s="33" t="s">
        <v>165</v>
      </c>
      <c r="F2293" s="34"/>
      <c r="G2293" s="35"/>
      <c r="H2293" s="34"/>
      <c r="I2293" s="36"/>
      <c r="J2293" s="37"/>
    </row>
    <row r="2294">
      <c r="A2294" s="30"/>
      <c r="B2294" s="31" t="s">
        <v>165</v>
      </c>
      <c r="C2294" s="31" t="s">
        <v>165</v>
      </c>
      <c r="D2294" s="32" t="s">
        <v>165</v>
      </c>
      <c r="E2294" s="33" t="s">
        <v>165</v>
      </c>
      <c r="F2294" s="34"/>
      <c r="G2294" s="35"/>
      <c r="H2294" s="34"/>
      <c r="I2294" s="36"/>
      <c r="J2294" s="37"/>
    </row>
    <row r="2295">
      <c r="A2295" s="30"/>
      <c r="B2295" s="31" t="s">
        <v>165</v>
      </c>
      <c r="C2295" s="31" t="s">
        <v>165</v>
      </c>
      <c r="D2295" s="32" t="s">
        <v>165</v>
      </c>
      <c r="E2295" s="33" t="s">
        <v>165</v>
      </c>
      <c r="F2295" s="34"/>
      <c r="G2295" s="35"/>
      <c r="H2295" s="34"/>
      <c r="I2295" s="36"/>
      <c r="J2295" s="37"/>
    </row>
    <row r="2296">
      <c r="A2296" s="30"/>
      <c r="B2296" s="31" t="s">
        <v>165</v>
      </c>
      <c r="C2296" s="31" t="s">
        <v>165</v>
      </c>
      <c r="D2296" s="32" t="s">
        <v>165</v>
      </c>
      <c r="E2296" s="33" t="s">
        <v>165</v>
      </c>
      <c r="F2296" s="34"/>
      <c r="G2296" s="35"/>
      <c r="H2296" s="34"/>
      <c r="I2296" s="36"/>
      <c r="J2296" s="37"/>
    </row>
    <row r="2297">
      <c r="A2297" s="30"/>
      <c r="B2297" s="31" t="s">
        <v>165</v>
      </c>
      <c r="C2297" s="31" t="s">
        <v>165</v>
      </c>
      <c r="D2297" s="32" t="s">
        <v>165</v>
      </c>
      <c r="E2297" s="33" t="s">
        <v>165</v>
      </c>
      <c r="F2297" s="34"/>
      <c r="G2297" s="35"/>
      <c r="H2297" s="34"/>
      <c r="I2297" s="36"/>
      <c r="J2297" s="37"/>
    </row>
    <row r="2298">
      <c r="A2298" s="30"/>
      <c r="B2298" s="31" t="s">
        <v>165</v>
      </c>
      <c r="C2298" s="31" t="s">
        <v>165</v>
      </c>
      <c r="D2298" s="32" t="s">
        <v>165</v>
      </c>
      <c r="E2298" s="33" t="s">
        <v>165</v>
      </c>
      <c r="F2298" s="34"/>
      <c r="G2298" s="35"/>
      <c r="H2298" s="34"/>
      <c r="I2298" s="36"/>
      <c r="J2298" s="37"/>
    </row>
    <row r="2299">
      <c r="A2299" s="30"/>
      <c r="B2299" s="31" t="s">
        <v>165</v>
      </c>
      <c r="C2299" s="31" t="s">
        <v>165</v>
      </c>
      <c r="D2299" s="32" t="s">
        <v>165</v>
      </c>
      <c r="E2299" s="33" t="s">
        <v>165</v>
      </c>
      <c r="F2299" s="34"/>
      <c r="G2299" s="35"/>
      <c r="H2299" s="34"/>
      <c r="I2299" s="36"/>
      <c r="J2299" s="37"/>
    </row>
    <row r="2300">
      <c r="A2300" s="30"/>
      <c r="B2300" s="31" t="s">
        <v>165</v>
      </c>
      <c r="C2300" s="31" t="s">
        <v>165</v>
      </c>
      <c r="D2300" s="32" t="s">
        <v>165</v>
      </c>
      <c r="E2300" s="33" t="s">
        <v>165</v>
      </c>
      <c r="F2300" s="34"/>
      <c r="G2300" s="35"/>
      <c r="H2300" s="34"/>
      <c r="I2300" s="36"/>
      <c r="J2300" s="37"/>
    </row>
    <row r="2301">
      <c r="A2301" s="30"/>
      <c r="B2301" s="31" t="s">
        <v>165</v>
      </c>
      <c r="C2301" s="31" t="s">
        <v>165</v>
      </c>
      <c r="D2301" s="32" t="s">
        <v>165</v>
      </c>
      <c r="E2301" s="33" t="s">
        <v>165</v>
      </c>
      <c r="F2301" s="34"/>
      <c r="G2301" s="35"/>
      <c r="H2301" s="34"/>
      <c r="I2301" s="36"/>
      <c r="J2301" s="37"/>
    </row>
    <row r="2302">
      <c r="A2302" s="30"/>
      <c r="B2302" s="31" t="s">
        <v>165</v>
      </c>
      <c r="C2302" s="31" t="s">
        <v>165</v>
      </c>
      <c r="D2302" s="32" t="s">
        <v>165</v>
      </c>
      <c r="E2302" s="33" t="s">
        <v>165</v>
      </c>
      <c r="F2302" s="34"/>
      <c r="G2302" s="35"/>
      <c r="H2302" s="34"/>
      <c r="I2302" s="36"/>
      <c r="J2302" s="37"/>
    </row>
    <row r="2303">
      <c r="A2303" s="30"/>
      <c r="B2303" s="31" t="s">
        <v>165</v>
      </c>
      <c r="C2303" s="31" t="s">
        <v>165</v>
      </c>
      <c r="D2303" s="32" t="s">
        <v>165</v>
      </c>
      <c r="E2303" s="33" t="s">
        <v>165</v>
      </c>
      <c r="F2303" s="34"/>
      <c r="G2303" s="35"/>
      <c r="H2303" s="34"/>
      <c r="I2303" s="36"/>
      <c r="J2303" s="37"/>
    </row>
    <row r="2304">
      <c r="A2304" s="30"/>
      <c r="B2304" s="31" t="s">
        <v>165</v>
      </c>
      <c r="C2304" s="31" t="s">
        <v>165</v>
      </c>
      <c r="D2304" s="32" t="s">
        <v>165</v>
      </c>
      <c r="E2304" s="33" t="s">
        <v>165</v>
      </c>
      <c r="F2304" s="34"/>
      <c r="G2304" s="35"/>
      <c r="H2304" s="34"/>
      <c r="I2304" s="36"/>
      <c r="J2304" s="37"/>
    </row>
    <row r="2305">
      <c r="A2305" s="30"/>
      <c r="B2305" s="31" t="s">
        <v>165</v>
      </c>
      <c r="C2305" s="31" t="s">
        <v>165</v>
      </c>
      <c r="D2305" s="32" t="s">
        <v>165</v>
      </c>
      <c r="E2305" s="33" t="s">
        <v>165</v>
      </c>
      <c r="F2305" s="34"/>
      <c r="G2305" s="35"/>
      <c r="H2305" s="34"/>
      <c r="I2305" s="36"/>
      <c r="J2305" s="37"/>
    </row>
    <row r="2306">
      <c r="A2306" s="30"/>
      <c r="B2306" s="31" t="s">
        <v>165</v>
      </c>
      <c r="C2306" s="31" t="s">
        <v>165</v>
      </c>
      <c r="D2306" s="32" t="s">
        <v>165</v>
      </c>
      <c r="E2306" s="33" t="s">
        <v>165</v>
      </c>
      <c r="F2306" s="34"/>
      <c r="G2306" s="35"/>
      <c r="H2306" s="34"/>
      <c r="I2306" s="36"/>
      <c r="J2306" s="37"/>
    </row>
    <row r="2307">
      <c r="A2307" s="30"/>
      <c r="B2307" s="31" t="s">
        <v>165</v>
      </c>
      <c r="C2307" s="31" t="s">
        <v>165</v>
      </c>
      <c r="D2307" s="32" t="s">
        <v>165</v>
      </c>
      <c r="E2307" s="33" t="s">
        <v>165</v>
      </c>
      <c r="F2307" s="34"/>
      <c r="G2307" s="35"/>
      <c r="H2307" s="34"/>
      <c r="I2307" s="36"/>
      <c r="J2307" s="37"/>
    </row>
    <row r="2308">
      <c r="A2308" s="30"/>
      <c r="B2308" s="31" t="s">
        <v>165</v>
      </c>
      <c r="C2308" s="31" t="s">
        <v>165</v>
      </c>
      <c r="D2308" s="32" t="s">
        <v>165</v>
      </c>
      <c r="E2308" s="33" t="s">
        <v>165</v>
      </c>
      <c r="F2308" s="34"/>
      <c r="G2308" s="35"/>
      <c r="H2308" s="34"/>
      <c r="I2308" s="36"/>
      <c r="J2308" s="37"/>
    </row>
    <row r="2309">
      <c r="A2309" s="30"/>
      <c r="B2309" s="31" t="s">
        <v>165</v>
      </c>
      <c r="C2309" s="31" t="s">
        <v>165</v>
      </c>
      <c r="D2309" s="32" t="s">
        <v>165</v>
      </c>
      <c r="E2309" s="33" t="s">
        <v>165</v>
      </c>
      <c r="F2309" s="34"/>
      <c r="G2309" s="35"/>
      <c r="H2309" s="34"/>
      <c r="I2309" s="36"/>
      <c r="J2309" s="37"/>
    </row>
    <row r="2310">
      <c r="A2310" s="30"/>
      <c r="B2310" s="31" t="s">
        <v>165</v>
      </c>
      <c r="C2310" s="31" t="s">
        <v>165</v>
      </c>
      <c r="D2310" s="32" t="s">
        <v>165</v>
      </c>
      <c r="E2310" s="33" t="s">
        <v>165</v>
      </c>
      <c r="F2310" s="34"/>
      <c r="G2310" s="35"/>
      <c r="H2310" s="34"/>
      <c r="I2310" s="36"/>
      <c r="J2310" s="37"/>
    </row>
    <row r="2311">
      <c r="A2311" s="30"/>
      <c r="B2311" s="31" t="s">
        <v>165</v>
      </c>
      <c r="C2311" s="31" t="s">
        <v>165</v>
      </c>
      <c r="D2311" s="32" t="s">
        <v>165</v>
      </c>
      <c r="E2311" s="33" t="s">
        <v>165</v>
      </c>
      <c r="F2311" s="34"/>
      <c r="G2311" s="35"/>
      <c r="H2311" s="34"/>
      <c r="I2311" s="36"/>
      <c r="J2311" s="37"/>
    </row>
    <row r="2312">
      <c r="A2312" s="30"/>
      <c r="B2312" s="31" t="s">
        <v>165</v>
      </c>
      <c r="C2312" s="31" t="s">
        <v>165</v>
      </c>
      <c r="D2312" s="32" t="s">
        <v>165</v>
      </c>
      <c r="E2312" s="33" t="s">
        <v>165</v>
      </c>
      <c r="F2312" s="34"/>
      <c r="G2312" s="35"/>
      <c r="H2312" s="34"/>
      <c r="I2312" s="36"/>
      <c r="J2312" s="37"/>
    </row>
    <row r="2313">
      <c r="A2313" s="30"/>
      <c r="B2313" s="31" t="s">
        <v>165</v>
      </c>
      <c r="C2313" s="31" t="s">
        <v>165</v>
      </c>
      <c r="D2313" s="32" t="s">
        <v>165</v>
      </c>
      <c r="E2313" s="33" t="s">
        <v>165</v>
      </c>
      <c r="F2313" s="34"/>
      <c r="G2313" s="35"/>
      <c r="H2313" s="34"/>
      <c r="I2313" s="36"/>
      <c r="J2313" s="37"/>
    </row>
    <row r="2314">
      <c r="A2314" s="30"/>
      <c r="B2314" s="31" t="s">
        <v>165</v>
      </c>
      <c r="C2314" s="31" t="s">
        <v>165</v>
      </c>
      <c r="D2314" s="32" t="s">
        <v>165</v>
      </c>
      <c r="E2314" s="33" t="s">
        <v>165</v>
      </c>
      <c r="F2314" s="34"/>
      <c r="G2314" s="35"/>
      <c r="H2314" s="34"/>
      <c r="I2314" s="36"/>
      <c r="J2314" s="37"/>
    </row>
    <row r="2315">
      <c r="A2315" s="30"/>
      <c r="B2315" s="31" t="s">
        <v>165</v>
      </c>
      <c r="C2315" s="31" t="s">
        <v>165</v>
      </c>
      <c r="D2315" s="32" t="s">
        <v>165</v>
      </c>
      <c r="E2315" s="33" t="s">
        <v>165</v>
      </c>
      <c r="F2315" s="34"/>
      <c r="G2315" s="35"/>
      <c r="H2315" s="34"/>
      <c r="I2315" s="36"/>
      <c r="J2315" s="37"/>
    </row>
    <row r="2316">
      <c r="A2316" s="30"/>
      <c r="B2316" s="31" t="s">
        <v>165</v>
      </c>
      <c r="C2316" s="31" t="s">
        <v>165</v>
      </c>
      <c r="D2316" s="32" t="s">
        <v>165</v>
      </c>
      <c r="E2316" s="33" t="s">
        <v>165</v>
      </c>
      <c r="F2316" s="34"/>
      <c r="G2316" s="35"/>
      <c r="H2316" s="34"/>
      <c r="I2316" s="36"/>
      <c r="J2316" s="37"/>
    </row>
    <row r="2317">
      <c r="A2317" s="30"/>
      <c r="B2317" s="31" t="s">
        <v>165</v>
      </c>
      <c r="C2317" s="31" t="s">
        <v>165</v>
      </c>
      <c r="D2317" s="32" t="s">
        <v>165</v>
      </c>
      <c r="E2317" s="33" t="s">
        <v>165</v>
      </c>
      <c r="F2317" s="34"/>
      <c r="G2317" s="35"/>
      <c r="H2317" s="34"/>
      <c r="I2317" s="36"/>
      <c r="J2317" s="37"/>
    </row>
    <row r="2318">
      <c r="A2318" s="30"/>
      <c r="B2318" s="31" t="s">
        <v>165</v>
      </c>
      <c r="C2318" s="31" t="s">
        <v>165</v>
      </c>
      <c r="D2318" s="32" t="s">
        <v>165</v>
      </c>
      <c r="E2318" s="33" t="s">
        <v>165</v>
      </c>
      <c r="F2318" s="34"/>
      <c r="G2318" s="35"/>
      <c r="H2318" s="34"/>
      <c r="I2318" s="36"/>
      <c r="J2318" s="37"/>
    </row>
    <row r="2319">
      <c r="A2319" s="30"/>
      <c r="B2319" s="31" t="s">
        <v>165</v>
      </c>
      <c r="C2319" s="31" t="s">
        <v>165</v>
      </c>
      <c r="D2319" s="32" t="s">
        <v>165</v>
      </c>
      <c r="E2319" s="33" t="s">
        <v>165</v>
      </c>
      <c r="F2319" s="34"/>
      <c r="G2319" s="35"/>
      <c r="H2319" s="34"/>
      <c r="I2319" s="36"/>
      <c r="J2319" s="37"/>
    </row>
    <row r="2320">
      <c r="A2320" s="30"/>
      <c r="B2320" s="31" t="s">
        <v>165</v>
      </c>
      <c r="C2320" s="31" t="s">
        <v>165</v>
      </c>
      <c r="D2320" s="32" t="s">
        <v>165</v>
      </c>
      <c r="E2320" s="33" t="s">
        <v>165</v>
      </c>
      <c r="F2320" s="34"/>
      <c r="G2320" s="35"/>
      <c r="H2320" s="34"/>
      <c r="I2320" s="36"/>
      <c r="J2320" s="37"/>
    </row>
    <row r="2321">
      <c r="A2321" s="30"/>
      <c r="B2321" s="31" t="s">
        <v>165</v>
      </c>
      <c r="C2321" s="31" t="s">
        <v>165</v>
      </c>
      <c r="D2321" s="32" t="s">
        <v>165</v>
      </c>
      <c r="E2321" s="33" t="s">
        <v>165</v>
      </c>
      <c r="F2321" s="34"/>
      <c r="G2321" s="35"/>
      <c r="H2321" s="34"/>
      <c r="I2321" s="36"/>
      <c r="J2321" s="37"/>
    </row>
    <row r="2322">
      <c r="A2322" s="30"/>
      <c r="B2322" s="31" t="s">
        <v>165</v>
      </c>
      <c r="C2322" s="31" t="s">
        <v>165</v>
      </c>
      <c r="D2322" s="32" t="s">
        <v>165</v>
      </c>
      <c r="E2322" s="33" t="s">
        <v>165</v>
      </c>
      <c r="F2322" s="34"/>
      <c r="G2322" s="35"/>
      <c r="H2322" s="34"/>
      <c r="I2322" s="36"/>
      <c r="J2322" s="37"/>
    </row>
    <row r="2323">
      <c r="A2323" s="30"/>
      <c r="B2323" s="31" t="s">
        <v>165</v>
      </c>
      <c r="C2323" s="31" t="s">
        <v>165</v>
      </c>
      <c r="D2323" s="32" t="s">
        <v>165</v>
      </c>
      <c r="E2323" s="33" t="s">
        <v>165</v>
      </c>
      <c r="F2323" s="34"/>
      <c r="G2323" s="35"/>
      <c r="H2323" s="34"/>
      <c r="I2323" s="36"/>
      <c r="J2323" s="37"/>
    </row>
    <row r="2324">
      <c r="A2324" s="30"/>
      <c r="B2324" s="31" t="s">
        <v>165</v>
      </c>
      <c r="C2324" s="31" t="s">
        <v>165</v>
      </c>
      <c r="D2324" s="32" t="s">
        <v>165</v>
      </c>
      <c r="E2324" s="33" t="s">
        <v>165</v>
      </c>
      <c r="F2324" s="34"/>
      <c r="G2324" s="35"/>
      <c r="H2324" s="34"/>
      <c r="I2324" s="36"/>
      <c r="J2324" s="37"/>
    </row>
    <row r="2325">
      <c r="A2325" s="30"/>
      <c r="B2325" s="31" t="s">
        <v>165</v>
      </c>
      <c r="C2325" s="31" t="s">
        <v>165</v>
      </c>
      <c r="D2325" s="32" t="s">
        <v>165</v>
      </c>
      <c r="E2325" s="33" t="s">
        <v>165</v>
      </c>
      <c r="F2325" s="34"/>
      <c r="G2325" s="35"/>
      <c r="H2325" s="34"/>
      <c r="I2325" s="36"/>
      <c r="J2325" s="37"/>
    </row>
    <row r="2326">
      <c r="A2326" s="30"/>
      <c r="B2326" s="31" t="s">
        <v>165</v>
      </c>
      <c r="C2326" s="31" t="s">
        <v>165</v>
      </c>
      <c r="D2326" s="32" t="s">
        <v>165</v>
      </c>
      <c r="E2326" s="33" t="s">
        <v>165</v>
      </c>
      <c r="F2326" s="34"/>
      <c r="G2326" s="35"/>
      <c r="H2326" s="34"/>
      <c r="I2326" s="36"/>
      <c r="J2326" s="37"/>
    </row>
    <row r="2327">
      <c r="A2327" s="30"/>
      <c r="B2327" s="31" t="s">
        <v>165</v>
      </c>
      <c r="C2327" s="31" t="s">
        <v>165</v>
      </c>
      <c r="D2327" s="32" t="s">
        <v>165</v>
      </c>
      <c r="E2327" s="33" t="s">
        <v>165</v>
      </c>
      <c r="F2327" s="34"/>
      <c r="G2327" s="35"/>
      <c r="H2327" s="34"/>
      <c r="I2327" s="36"/>
      <c r="J2327" s="37"/>
    </row>
    <row r="2328">
      <c r="A2328" s="30"/>
      <c r="B2328" s="31" t="s">
        <v>165</v>
      </c>
      <c r="C2328" s="31" t="s">
        <v>165</v>
      </c>
      <c r="D2328" s="32" t="s">
        <v>165</v>
      </c>
      <c r="E2328" s="33" t="s">
        <v>165</v>
      </c>
      <c r="F2328" s="34"/>
      <c r="G2328" s="35"/>
      <c r="H2328" s="34"/>
      <c r="I2328" s="36"/>
      <c r="J2328" s="37"/>
    </row>
    <row r="2329">
      <c r="A2329" s="30"/>
      <c r="B2329" s="31" t="s">
        <v>165</v>
      </c>
      <c r="C2329" s="31" t="s">
        <v>165</v>
      </c>
      <c r="D2329" s="32" t="s">
        <v>165</v>
      </c>
      <c r="E2329" s="33" t="s">
        <v>165</v>
      </c>
      <c r="F2329" s="34"/>
      <c r="G2329" s="35"/>
      <c r="H2329" s="34"/>
      <c r="I2329" s="36"/>
      <c r="J2329" s="37"/>
    </row>
    <row r="2330">
      <c r="A2330" s="30"/>
      <c r="B2330" s="31" t="s">
        <v>165</v>
      </c>
      <c r="C2330" s="31" t="s">
        <v>165</v>
      </c>
      <c r="D2330" s="32" t="s">
        <v>165</v>
      </c>
      <c r="E2330" s="33" t="s">
        <v>165</v>
      </c>
      <c r="F2330" s="34"/>
      <c r="G2330" s="35"/>
      <c r="H2330" s="34"/>
      <c r="I2330" s="36"/>
      <c r="J2330" s="37"/>
    </row>
    <row r="2331">
      <c r="A2331" s="30"/>
      <c r="B2331" s="31" t="s">
        <v>165</v>
      </c>
      <c r="C2331" s="31" t="s">
        <v>165</v>
      </c>
      <c r="D2331" s="32" t="s">
        <v>165</v>
      </c>
      <c r="E2331" s="33" t="s">
        <v>165</v>
      </c>
      <c r="F2331" s="34"/>
      <c r="G2331" s="35"/>
      <c r="H2331" s="34"/>
      <c r="I2331" s="36"/>
      <c r="J2331" s="37"/>
    </row>
    <row r="2332">
      <c r="A2332" s="30"/>
      <c r="B2332" s="31" t="s">
        <v>165</v>
      </c>
      <c r="C2332" s="31" t="s">
        <v>165</v>
      </c>
      <c r="D2332" s="32" t="s">
        <v>165</v>
      </c>
      <c r="E2332" s="33" t="s">
        <v>165</v>
      </c>
      <c r="F2332" s="34"/>
      <c r="G2332" s="35"/>
      <c r="H2332" s="34"/>
      <c r="I2332" s="36"/>
      <c r="J2332" s="37"/>
    </row>
    <row r="2333">
      <c r="A2333" s="30"/>
      <c r="B2333" s="31" t="s">
        <v>165</v>
      </c>
      <c r="C2333" s="31" t="s">
        <v>165</v>
      </c>
      <c r="D2333" s="32" t="s">
        <v>165</v>
      </c>
      <c r="E2333" s="33" t="s">
        <v>165</v>
      </c>
      <c r="F2333" s="34"/>
      <c r="G2333" s="35"/>
      <c r="H2333" s="34"/>
      <c r="I2333" s="36"/>
      <c r="J2333" s="37"/>
    </row>
    <row r="2334">
      <c r="A2334" s="30"/>
      <c r="B2334" s="31" t="s">
        <v>165</v>
      </c>
      <c r="C2334" s="31" t="s">
        <v>165</v>
      </c>
      <c r="D2334" s="32" t="s">
        <v>165</v>
      </c>
      <c r="E2334" s="33" t="s">
        <v>165</v>
      </c>
      <c r="F2334" s="34"/>
      <c r="G2334" s="35"/>
      <c r="H2334" s="34"/>
      <c r="I2334" s="36"/>
      <c r="J2334" s="37"/>
    </row>
    <row r="2335">
      <c r="A2335" s="30"/>
      <c r="B2335" s="31" t="s">
        <v>165</v>
      </c>
      <c r="C2335" s="31" t="s">
        <v>165</v>
      </c>
      <c r="D2335" s="32" t="s">
        <v>165</v>
      </c>
      <c r="E2335" s="33" t="s">
        <v>165</v>
      </c>
      <c r="F2335" s="34"/>
      <c r="G2335" s="35"/>
      <c r="H2335" s="34"/>
      <c r="I2335" s="36"/>
      <c r="J2335" s="37"/>
    </row>
    <row r="2336">
      <c r="A2336" s="30"/>
      <c r="B2336" s="31" t="s">
        <v>165</v>
      </c>
      <c r="C2336" s="31" t="s">
        <v>165</v>
      </c>
      <c r="D2336" s="32" t="s">
        <v>165</v>
      </c>
      <c r="E2336" s="33" t="s">
        <v>165</v>
      </c>
      <c r="F2336" s="34"/>
      <c r="G2336" s="35"/>
      <c r="H2336" s="34"/>
      <c r="I2336" s="36"/>
      <c r="J2336" s="37"/>
    </row>
    <row r="2337">
      <c r="A2337" s="30"/>
      <c r="B2337" s="31" t="s">
        <v>165</v>
      </c>
      <c r="C2337" s="31" t="s">
        <v>165</v>
      </c>
      <c r="D2337" s="32" t="s">
        <v>165</v>
      </c>
      <c r="E2337" s="33" t="s">
        <v>165</v>
      </c>
      <c r="F2337" s="34"/>
      <c r="G2337" s="35"/>
      <c r="H2337" s="34"/>
      <c r="I2337" s="36"/>
      <c r="J2337" s="37"/>
    </row>
    <row r="2338">
      <c r="A2338" s="30"/>
      <c r="B2338" s="31" t="s">
        <v>165</v>
      </c>
      <c r="C2338" s="31" t="s">
        <v>165</v>
      </c>
      <c r="D2338" s="32" t="s">
        <v>165</v>
      </c>
      <c r="E2338" s="33" t="s">
        <v>165</v>
      </c>
      <c r="F2338" s="34"/>
      <c r="G2338" s="35"/>
      <c r="H2338" s="34"/>
      <c r="I2338" s="36"/>
      <c r="J2338" s="37"/>
    </row>
    <row r="2339">
      <c r="A2339" s="30"/>
      <c r="B2339" s="31" t="s">
        <v>165</v>
      </c>
      <c r="C2339" s="31" t="s">
        <v>165</v>
      </c>
      <c r="D2339" s="32" t="s">
        <v>165</v>
      </c>
      <c r="E2339" s="33" t="s">
        <v>165</v>
      </c>
      <c r="F2339" s="34"/>
      <c r="G2339" s="35"/>
      <c r="H2339" s="34"/>
      <c r="I2339" s="36"/>
      <c r="J2339" s="37"/>
    </row>
    <row r="2340">
      <c r="A2340" s="30"/>
      <c r="B2340" s="31" t="s">
        <v>165</v>
      </c>
      <c r="C2340" s="31" t="s">
        <v>165</v>
      </c>
      <c r="D2340" s="32" t="s">
        <v>165</v>
      </c>
      <c r="E2340" s="33" t="s">
        <v>165</v>
      </c>
      <c r="F2340" s="34"/>
      <c r="G2340" s="35"/>
      <c r="H2340" s="34"/>
      <c r="I2340" s="36"/>
      <c r="J2340" s="37"/>
    </row>
    <row r="2341">
      <c r="A2341" s="30"/>
      <c r="B2341" s="31" t="s">
        <v>165</v>
      </c>
      <c r="C2341" s="31" t="s">
        <v>165</v>
      </c>
      <c r="D2341" s="32" t="s">
        <v>165</v>
      </c>
      <c r="E2341" s="33" t="s">
        <v>165</v>
      </c>
      <c r="F2341" s="34"/>
      <c r="G2341" s="35"/>
      <c r="H2341" s="34"/>
      <c r="I2341" s="36"/>
      <c r="J2341" s="37"/>
    </row>
    <row r="2342">
      <c r="A2342" s="30"/>
      <c r="B2342" s="31" t="s">
        <v>165</v>
      </c>
      <c r="C2342" s="31" t="s">
        <v>165</v>
      </c>
      <c r="D2342" s="32" t="s">
        <v>165</v>
      </c>
      <c r="E2342" s="33" t="s">
        <v>165</v>
      </c>
      <c r="F2342" s="34"/>
      <c r="G2342" s="35"/>
      <c r="H2342" s="34"/>
      <c r="I2342" s="36"/>
      <c r="J2342" s="37"/>
    </row>
    <row r="2343">
      <c r="A2343" s="30"/>
      <c r="B2343" s="31" t="s">
        <v>165</v>
      </c>
      <c r="C2343" s="31" t="s">
        <v>165</v>
      </c>
      <c r="D2343" s="32" t="s">
        <v>165</v>
      </c>
      <c r="E2343" s="33" t="s">
        <v>165</v>
      </c>
      <c r="F2343" s="34"/>
      <c r="G2343" s="35"/>
      <c r="H2343" s="34"/>
      <c r="I2343" s="36"/>
      <c r="J2343" s="37"/>
    </row>
    <row r="2344">
      <c r="A2344" s="30"/>
      <c r="B2344" s="31" t="s">
        <v>165</v>
      </c>
      <c r="C2344" s="31" t="s">
        <v>165</v>
      </c>
      <c r="D2344" s="32" t="s">
        <v>165</v>
      </c>
      <c r="E2344" s="33" t="s">
        <v>165</v>
      </c>
      <c r="F2344" s="34"/>
      <c r="G2344" s="35"/>
      <c r="H2344" s="34"/>
      <c r="I2344" s="36"/>
      <c r="J2344" s="37"/>
    </row>
    <row r="2345">
      <c r="A2345" s="30"/>
      <c r="B2345" s="31" t="s">
        <v>165</v>
      </c>
      <c r="C2345" s="31" t="s">
        <v>165</v>
      </c>
      <c r="D2345" s="32" t="s">
        <v>165</v>
      </c>
      <c r="E2345" s="33" t="s">
        <v>165</v>
      </c>
      <c r="F2345" s="34"/>
      <c r="G2345" s="35"/>
      <c r="H2345" s="34"/>
      <c r="I2345" s="36"/>
      <c r="J2345" s="37"/>
    </row>
    <row r="2346">
      <c r="A2346" s="30"/>
      <c r="B2346" s="31" t="s">
        <v>165</v>
      </c>
      <c r="C2346" s="31" t="s">
        <v>165</v>
      </c>
      <c r="D2346" s="32" t="s">
        <v>165</v>
      </c>
      <c r="E2346" s="33" t="s">
        <v>165</v>
      </c>
      <c r="F2346" s="34"/>
      <c r="G2346" s="35"/>
      <c r="H2346" s="34"/>
      <c r="I2346" s="36"/>
      <c r="J2346" s="37"/>
    </row>
    <row r="2347">
      <c r="A2347" s="30"/>
      <c r="B2347" s="31" t="s">
        <v>165</v>
      </c>
      <c r="C2347" s="31" t="s">
        <v>165</v>
      </c>
      <c r="D2347" s="32" t="s">
        <v>165</v>
      </c>
      <c r="E2347" s="33" t="s">
        <v>165</v>
      </c>
      <c r="F2347" s="34"/>
      <c r="G2347" s="35"/>
      <c r="H2347" s="34"/>
      <c r="I2347" s="36"/>
      <c r="J2347" s="37"/>
    </row>
    <row r="2348">
      <c r="A2348" s="30"/>
      <c r="B2348" s="31" t="s">
        <v>165</v>
      </c>
      <c r="C2348" s="31" t="s">
        <v>165</v>
      </c>
      <c r="D2348" s="32" t="s">
        <v>165</v>
      </c>
      <c r="E2348" s="33" t="s">
        <v>165</v>
      </c>
      <c r="F2348" s="34"/>
      <c r="G2348" s="35"/>
      <c r="H2348" s="34"/>
      <c r="I2348" s="36"/>
      <c r="J2348" s="37"/>
    </row>
    <row r="2349">
      <c r="A2349" s="30"/>
      <c r="B2349" s="31" t="s">
        <v>165</v>
      </c>
      <c r="C2349" s="31" t="s">
        <v>165</v>
      </c>
      <c r="D2349" s="32" t="s">
        <v>165</v>
      </c>
      <c r="E2349" s="33" t="s">
        <v>165</v>
      </c>
      <c r="F2349" s="34"/>
      <c r="G2349" s="35"/>
      <c r="H2349" s="34"/>
      <c r="I2349" s="36"/>
      <c r="J2349" s="37"/>
    </row>
    <row r="2350">
      <c r="A2350" s="30"/>
      <c r="B2350" s="31" t="s">
        <v>165</v>
      </c>
      <c r="C2350" s="31" t="s">
        <v>165</v>
      </c>
      <c r="D2350" s="32" t="s">
        <v>165</v>
      </c>
      <c r="E2350" s="33" t="s">
        <v>165</v>
      </c>
      <c r="F2350" s="34"/>
      <c r="G2350" s="35"/>
      <c r="H2350" s="34"/>
      <c r="I2350" s="36"/>
      <c r="J2350" s="37"/>
    </row>
    <row r="2351">
      <c r="A2351" s="30"/>
      <c r="B2351" s="31" t="s">
        <v>165</v>
      </c>
      <c r="C2351" s="31" t="s">
        <v>165</v>
      </c>
      <c r="D2351" s="32" t="s">
        <v>165</v>
      </c>
      <c r="E2351" s="33" t="s">
        <v>165</v>
      </c>
      <c r="F2351" s="34"/>
      <c r="G2351" s="35"/>
      <c r="H2351" s="34"/>
      <c r="I2351" s="36"/>
      <c r="J2351" s="37"/>
    </row>
    <row r="2352">
      <c r="A2352" s="30"/>
      <c r="B2352" s="31" t="s">
        <v>165</v>
      </c>
      <c r="C2352" s="31" t="s">
        <v>165</v>
      </c>
      <c r="D2352" s="32" t="s">
        <v>165</v>
      </c>
      <c r="E2352" s="33" t="s">
        <v>165</v>
      </c>
      <c r="F2352" s="34"/>
      <c r="G2352" s="35"/>
      <c r="H2352" s="34"/>
      <c r="I2352" s="36"/>
      <c r="J2352" s="37"/>
    </row>
    <row r="2353">
      <c r="A2353" s="30"/>
      <c r="B2353" s="31" t="s">
        <v>165</v>
      </c>
      <c r="C2353" s="31" t="s">
        <v>165</v>
      </c>
      <c r="D2353" s="32" t="s">
        <v>165</v>
      </c>
      <c r="E2353" s="33" t="s">
        <v>165</v>
      </c>
      <c r="F2353" s="34"/>
      <c r="G2353" s="35"/>
      <c r="H2353" s="34"/>
      <c r="I2353" s="36"/>
      <c r="J2353" s="37"/>
    </row>
    <row r="2354">
      <c r="A2354" s="30"/>
      <c r="B2354" s="31" t="s">
        <v>165</v>
      </c>
      <c r="C2354" s="31" t="s">
        <v>165</v>
      </c>
      <c r="D2354" s="32" t="s">
        <v>165</v>
      </c>
      <c r="E2354" s="33" t="s">
        <v>165</v>
      </c>
      <c r="F2354" s="34"/>
      <c r="G2354" s="35"/>
      <c r="H2354" s="34"/>
      <c r="I2354" s="36"/>
      <c r="J2354" s="37"/>
    </row>
    <row r="2355">
      <c r="A2355" s="30"/>
      <c r="B2355" s="31" t="s">
        <v>165</v>
      </c>
      <c r="C2355" s="31" t="s">
        <v>165</v>
      </c>
      <c r="D2355" s="32" t="s">
        <v>165</v>
      </c>
      <c r="E2355" s="33" t="s">
        <v>165</v>
      </c>
      <c r="F2355" s="34"/>
      <c r="G2355" s="35"/>
      <c r="H2355" s="34"/>
      <c r="I2355" s="36"/>
      <c r="J2355" s="37"/>
    </row>
    <row r="2356">
      <c r="A2356" s="30"/>
      <c r="B2356" s="31" t="s">
        <v>165</v>
      </c>
      <c r="C2356" s="31" t="s">
        <v>165</v>
      </c>
      <c r="D2356" s="32" t="s">
        <v>165</v>
      </c>
      <c r="E2356" s="33" t="s">
        <v>165</v>
      </c>
      <c r="F2356" s="34"/>
      <c r="G2356" s="35"/>
      <c r="H2356" s="34"/>
      <c r="I2356" s="36"/>
      <c r="J2356" s="37"/>
    </row>
    <row r="2357">
      <c r="A2357" s="30"/>
      <c r="B2357" s="31" t="s">
        <v>165</v>
      </c>
      <c r="C2357" s="31" t="s">
        <v>165</v>
      </c>
      <c r="D2357" s="32" t="s">
        <v>165</v>
      </c>
      <c r="E2357" s="33" t="s">
        <v>165</v>
      </c>
      <c r="F2357" s="34"/>
      <c r="G2357" s="35"/>
      <c r="H2357" s="34"/>
      <c r="I2357" s="36"/>
      <c r="J2357" s="37"/>
    </row>
    <row r="2358">
      <c r="A2358" s="30"/>
      <c r="B2358" s="31" t="s">
        <v>165</v>
      </c>
      <c r="C2358" s="31" t="s">
        <v>165</v>
      </c>
      <c r="D2358" s="32" t="s">
        <v>165</v>
      </c>
      <c r="E2358" s="33" t="s">
        <v>165</v>
      </c>
      <c r="F2358" s="34"/>
      <c r="G2358" s="35"/>
      <c r="H2358" s="34"/>
      <c r="I2358" s="36"/>
      <c r="J2358" s="37"/>
    </row>
    <row r="2359">
      <c r="A2359" s="30"/>
      <c r="B2359" s="31" t="s">
        <v>165</v>
      </c>
      <c r="C2359" s="31" t="s">
        <v>165</v>
      </c>
      <c r="D2359" s="32" t="s">
        <v>165</v>
      </c>
      <c r="E2359" s="33" t="s">
        <v>165</v>
      </c>
      <c r="F2359" s="34"/>
      <c r="G2359" s="35"/>
      <c r="H2359" s="34"/>
      <c r="I2359" s="36"/>
      <c r="J2359" s="37"/>
    </row>
    <row r="2360">
      <c r="A2360" s="30"/>
      <c r="B2360" s="31" t="s">
        <v>165</v>
      </c>
      <c r="C2360" s="31" t="s">
        <v>165</v>
      </c>
      <c r="D2360" s="32" t="s">
        <v>165</v>
      </c>
      <c r="E2360" s="33" t="s">
        <v>165</v>
      </c>
      <c r="F2360" s="34"/>
      <c r="G2360" s="35"/>
      <c r="H2360" s="34"/>
      <c r="I2360" s="36"/>
      <c r="J2360" s="37"/>
    </row>
    <row r="2361">
      <c r="A2361" s="30"/>
      <c r="B2361" s="31" t="s">
        <v>165</v>
      </c>
      <c r="C2361" s="31" t="s">
        <v>165</v>
      </c>
      <c r="D2361" s="32" t="s">
        <v>165</v>
      </c>
      <c r="E2361" s="33" t="s">
        <v>165</v>
      </c>
      <c r="F2361" s="34"/>
      <c r="G2361" s="35"/>
      <c r="H2361" s="34"/>
      <c r="I2361" s="36"/>
      <c r="J2361" s="37"/>
    </row>
    <row r="2362">
      <c r="A2362" s="30"/>
      <c r="B2362" s="31" t="s">
        <v>165</v>
      </c>
      <c r="C2362" s="31" t="s">
        <v>165</v>
      </c>
      <c r="D2362" s="32" t="s">
        <v>165</v>
      </c>
      <c r="E2362" s="33" t="s">
        <v>165</v>
      </c>
      <c r="F2362" s="34"/>
      <c r="G2362" s="35"/>
      <c r="H2362" s="34"/>
      <c r="I2362" s="36"/>
      <c r="J2362" s="37"/>
    </row>
    <row r="2363">
      <c r="A2363" s="30"/>
      <c r="B2363" s="31" t="s">
        <v>165</v>
      </c>
      <c r="C2363" s="31" t="s">
        <v>165</v>
      </c>
      <c r="D2363" s="32" t="s">
        <v>165</v>
      </c>
      <c r="E2363" s="33" t="s">
        <v>165</v>
      </c>
      <c r="F2363" s="34"/>
      <c r="G2363" s="35"/>
      <c r="H2363" s="34"/>
      <c r="I2363" s="36"/>
      <c r="J2363" s="37"/>
    </row>
    <row r="2364">
      <c r="A2364" s="30"/>
      <c r="B2364" s="31" t="s">
        <v>165</v>
      </c>
      <c r="C2364" s="31" t="s">
        <v>165</v>
      </c>
      <c r="D2364" s="32" t="s">
        <v>165</v>
      </c>
      <c r="E2364" s="33" t="s">
        <v>165</v>
      </c>
      <c r="F2364" s="34"/>
      <c r="G2364" s="35"/>
      <c r="H2364" s="34"/>
      <c r="I2364" s="36"/>
      <c r="J2364" s="37"/>
    </row>
    <row r="2365">
      <c r="A2365" s="30"/>
      <c r="B2365" s="31" t="s">
        <v>165</v>
      </c>
      <c r="C2365" s="31" t="s">
        <v>165</v>
      </c>
      <c r="D2365" s="32" t="s">
        <v>165</v>
      </c>
      <c r="E2365" s="33" t="s">
        <v>165</v>
      </c>
      <c r="F2365" s="34"/>
      <c r="G2365" s="35"/>
      <c r="H2365" s="34"/>
      <c r="I2365" s="36"/>
      <c r="J2365" s="37"/>
    </row>
    <row r="2366">
      <c r="A2366" s="30"/>
      <c r="B2366" s="31" t="s">
        <v>165</v>
      </c>
      <c r="C2366" s="31" t="s">
        <v>165</v>
      </c>
      <c r="D2366" s="32" t="s">
        <v>165</v>
      </c>
      <c r="E2366" s="33" t="s">
        <v>165</v>
      </c>
      <c r="F2366" s="34"/>
      <c r="G2366" s="35"/>
      <c r="H2366" s="34"/>
      <c r="I2366" s="36"/>
      <c r="J2366" s="37"/>
    </row>
    <row r="2367">
      <c r="A2367" s="30"/>
      <c r="B2367" s="31" t="s">
        <v>165</v>
      </c>
      <c r="C2367" s="31" t="s">
        <v>165</v>
      </c>
      <c r="D2367" s="32" t="s">
        <v>165</v>
      </c>
      <c r="E2367" s="33" t="s">
        <v>165</v>
      </c>
      <c r="F2367" s="34"/>
      <c r="G2367" s="35"/>
      <c r="H2367" s="34"/>
      <c r="I2367" s="36"/>
      <c r="J2367" s="37"/>
    </row>
    <row r="2368">
      <c r="A2368" s="30"/>
      <c r="B2368" s="31" t="s">
        <v>165</v>
      </c>
      <c r="C2368" s="31" t="s">
        <v>165</v>
      </c>
      <c r="D2368" s="32" t="s">
        <v>165</v>
      </c>
      <c r="E2368" s="33" t="s">
        <v>165</v>
      </c>
      <c r="F2368" s="34"/>
      <c r="G2368" s="35"/>
      <c r="H2368" s="34"/>
      <c r="I2368" s="36"/>
      <c r="J2368" s="37"/>
    </row>
    <row r="2369">
      <c r="A2369" s="30"/>
      <c r="B2369" s="31" t="s">
        <v>165</v>
      </c>
      <c r="C2369" s="31" t="s">
        <v>165</v>
      </c>
      <c r="D2369" s="32" t="s">
        <v>165</v>
      </c>
      <c r="E2369" s="33" t="s">
        <v>165</v>
      </c>
      <c r="F2369" s="34"/>
      <c r="G2369" s="35"/>
      <c r="H2369" s="34"/>
      <c r="I2369" s="36"/>
      <c r="J2369" s="37"/>
    </row>
    <row r="2370">
      <c r="A2370" s="30"/>
      <c r="B2370" s="31" t="s">
        <v>165</v>
      </c>
      <c r="C2370" s="31" t="s">
        <v>165</v>
      </c>
      <c r="D2370" s="32" t="s">
        <v>165</v>
      </c>
      <c r="E2370" s="33" t="s">
        <v>165</v>
      </c>
      <c r="F2370" s="34"/>
      <c r="G2370" s="35"/>
      <c r="H2370" s="34"/>
      <c r="I2370" s="36"/>
      <c r="J2370" s="37"/>
    </row>
    <row r="2371">
      <c r="A2371" s="30"/>
      <c r="B2371" s="31" t="s">
        <v>165</v>
      </c>
      <c r="C2371" s="31" t="s">
        <v>165</v>
      </c>
      <c r="D2371" s="32" t="s">
        <v>165</v>
      </c>
      <c r="E2371" s="33" t="s">
        <v>165</v>
      </c>
      <c r="F2371" s="34"/>
      <c r="G2371" s="35"/>
      <c r="H2371" s="34"/>
      <c r="I2371" s="36"/>
      <c r="J2371" s="37"/>
    </row>
    <row r="2372">
      <c r="A2372" s="30"/>
      <c r="B2372" s="31" t="s">
        <v>165</v>
      </c>
      <c r="C2372" s="31" t="s">
        <v>165</v>
      </c>
      <c r="D2372" s="32" t="s">
        <v>165</v>
      </c>
      <c r="E2372" s="33" t="s">
        <v>165</v>
      </c>
      <c r="F2372" s="34"/>
      <c r="G2372" s="35"/>
      <c r="H2372" s="34"/>
      <c r="I2372" s="36"/>
      <c r="J2372" s="37"/>
    </row>
    <row r="2373">
      <c r="A2373" s="30"/>
      <c r="B2373" s="31" t="s">
        <v>165</v>
      </c>
      <c r="C2373" s="31" t="s">
        <v>165</v>
      </c>
      <c r="D2373" s="32" t="s">
        <v>165</v>
      </c>
      <c r="E2373" s="33" t="s">
        <v>165</v>
      </c>
      <c r="F2373" s="34"/>
      <c r="G2373" s="35"/>
      <c r="H2373" s="34"/>
      <c r="I2373" s="36"/>
      <c r="J2373" s="37"/>
    </row>
    <row r="2374">
      <c r="A2374" s="30"/>
      <c r="B2374" s="31" t="s">
        <v>165</v>
      </c>
      <c r="C2374" s="31" t="s">
        <v>165</v>
      </c>
      <c r="D2374" s="32" t="s">
        <v>165</v>
      </c>
      <c r="E2374" s="33" t="s">
        <v>165</v>
      </c>
      <c r="F2374" s="34"/>
      <c r="G2374" s="35"/>
      <c r="H2374" s="34"/>
      <c r="I2374" s="36"/>
      <c r="J2374" s="37"/>
    </row>
    <row r="2375">
      <c r="A2375" s="30"/>
      <c r="B2375" s="31" t="s">
        <v>165</v>
      </c>
      <c r="C2375" s="31" t="s">
        <v>165</v>
      </c>
      <c r="D2375" s="32" t="s">
        <v>165</v>
      </c>
      <c r="E2375" s="33" t="s">
        <v>165</v>
      </c>
      <c r="F2375" s="34"/>
      <c r="G2375" s="35"/>
      <c r="H2375" s="34"/>
      <c r="I2375" s="36"/>
      <c r="J2375" s="37"/>
    </row>
    <row r="2376">
      <c r="A2376" s="30"/>
      <c r="B2376" s="31" t="s">
        <v>165</v>
      </c>
      <c r="C2376" s="31" t="s">
        <v>165</v>
      </c>
      <c r="D2376" s="32" t="s">
        <v>165</v>
      </c>
      <c r="E2376" s="33" t="s">
        <v>165</v>
      </c>
      <c r="F2376" s="34"/>
      <c r="G2376" s="35"/>
      <c r="H2376" s="34"/>
      <c r="I2376" s="36"/>
      <c r="J2376" s="37"/>
    </row>
    <row r="2377">
      <c r="A2377" s="30"/>
      <c r="B2377" s="31" t="s">
        <v>165</v>
      </c>
      <c r="C2377" s="31" t="s">
        <v>165</v>
      </c>
      <c r="D2377" s="32" t="s">
        <v>165</v>
      </c>
      <c r="E2377" s="33" t="s">
        <v>165</v>
      </c>
      <c r="F2377" s="34"/>
      <c r="G2377" s="35"/>
      <c r="H2377" s="34"/>
      <c r="I2377" s="36"/>
      <c r="J2377" s="37"/>
    </row>
    <row r="2378">
      <c r="A2378" s="30"/>
      <c r="B2378" s="31" t="s">
        <v>165</v>
      </c>
      <c r="C2378" s="31" t="s">
        <v>165</v>
      </c>
      <c r="D2378" s="32" t="s">
        <v>165</v>
      </c>
      <c r="E2378" s="33" t="s">
        <v>165</v>
      </c>
      <c r="F2378" s="34"/>
      <c r="G2378" s="35"/>
      <c r="H2378" s="34"/>
      <c r="I2378" s="36"/>
      <c r="J2378" s="37"/>
    </row>
    <row r="2379">
      <c r="A2379" s="30"/>
      <c r="B2379" s="31" t="s">
        <v>165</v>
      </c>
      <c r="C2379" s="31" t="s">
        <v>165</v>
      </c>
      <c r="D2379" s="32" t="s">
        <v>165</v>
      </c>
      <c r="E2379" s="33" t="s">
        <v>165</v>
      </c>
      <c r="F2379" s="34"/>
      <c r="G2379" s="35"/>
      <c r="H2379" s="34"/>
      <c r="I2379" s="36"/>
      <c r="J2379" s="37"/>
    </row>
    <row r="2380">
      <c r="A2380" s="30"/>
      <c r="B2380" s="31" t="s">
        <v>165</v>
      </c>
      <c r="C2380" s="31" t="s">
        <v>165</v>
      </c>
      <c r="D2380" s="32" t="s">
        <v>165</v>
      </c>
      <c r="E2380" s="33" t="s">
        <v>165</v>
      </c>
      <c r="F2380" s="34"/>
      <c r="G2380" s="35"/>
      <c r="H2380" s="34"/>
      <c r="I2380" s="36"/>
      <c r="J2380" s="37"/>
    </row>
    <row r="2381">
      <c r="A2381" s="30"/>
      <c r="B2381" s="31" t="s">
        <v>165</v>
      </c>
      <c r="C2381" s="31" t="s">
        <v>165</v>
      </c>
      <c r="D2381" s="32" t="s">
        <v>165</v>
      </c>
      <c r="E2381" s="33" t="s">
        <v>165</v>
      </c>
      <c r="F2381" s="34"/>
      <c r="G2381" s="35"/>
      <c r="H2381" s="34"/>
      <c r="I2381" s="36"/>
      <c r="J2381" s="37"/>
    </row>
    <row r="2382">
      <c r="A2382" s="30"/>
      <c r="B2382" s="31" t="s">
        <v>165</v>
      </c>
      <c r="C2382" s="31" t="s">
        <v>165</v>
      </c>
      <c r="D2382" s="32" t="s">
        <v>165</v>
      </c>
      <c r="E2382" s="33" t="s">
        <v>165</v>
      </c>
      <c r="F2382" s="34"/>
      <c r="G2382" s="35"/>
      <c r="H2382" s="34"/>
      <c r="I2382" s="36"/>
      <c r="J2382" s="37"/>
    </row>
    <row r="2383">
      <c r="A2383" s="30"/>
      <c r="B2383" s="31" t="s">
        <v>165</v>
      </c>
      <c r="C2383" s="31" t="s">
        <v>165</v>
      </c>
      <c r="D2383" s="32" t="s">
        <v>165</v>
      </c>
      <c r="E2383" s="33" t="s">
        <v>165</v>
      </c>
      <c r="F2383" s="34"/>
      <c r="G2383" s="35"/>
      <c r="H2383" s="34"/>
      <c r="I2383" s="36"/>
      <c r="J2383" s="37"/>
    </row>
    <row r="2384">
      <c r="A2384" s="30"/>
      <c r="B2384" s="31" t="s">
        <v>165</v>
      </c>
      <c r="C2384" s="31" t="s">
        <v>165</v>
      </c>
      <c r="D2384" s="32" t="s">
        <v>165</v>
      </c>
      <c r="E2384" s="33" t="s">
        <v>165</v>
      </c>
      <c r="F2384" s="34"/>
      <c r="G2384" s="35"/>
      <c r="H2384" s="34"/>
      <c r="I2384" s="36"/>
      <c r="J2384" s="37"/>
    </row>
    <row r="2385">
      <c r="A2385" s="30"/>
      <c r="B2385" s="31" t="s">
        <v>165</v>
      </c>
      <c r="C2385" s="31" t="s">
        <v>165</v>
      </c>
      <c r="D2385" s="32" t="s">
        <v>165</v>
      </c>
      <c r="E2385" s="33" t="s">
        <v>165</v>
      </c>
      <c r="F2385" s="34"/>
      <c r="G2385" s="35"/>
      <c r="H2385" s="34"/>
      <c r="I2385" s="36"/>
      <c r="J2385" s="37"/>
    </row>
    <row r="2386">
      <c r="A2386" s="30"/>
      <c r="B2386" s="31" t="s">
        <v>165</v>
      </c>
      <c r="C2386" s="31" t="s">
        <v>165</v>
      </c>
      <c r="D2386" s="32" t="s">
        <v>165</v>
      </c>
      <c r="E2386" s="33" t="s">
        <v>165</v>
      </c>
      <c r="F2386" s="34"/>
      <c r="G2386" s="35"/>
      <c r="H2386" s="34"/>
      <c r="I2386" s="36"/>
      <c r="J2386" s="37"/>
    </row>
    <row r="2387">
      <c r="A2387" s="30"/>
      <c r="B2387" s="31" t="s">
        <v>165</v>
      </c>
      <c r="C2387" s="31" t="s">
        <v>165</v>
      </c>
      <c r="D2387" s="32" t="s">
        <v>165</v>
      </c>
      <c r="E2387" s="33" t="s">
        <v>165</v>
      </c>
      <c r="F2387" s="34"/>
      <c r="G2387" s="35"/>
      <c r="H2387" s="34"/>
      <c r="I2387" s="36"/>
      <c r="J2387" s="37"/>
    </row>
    <row r="2388">
      <c r="A2388" s="30"/>
      <c r="B2388" s="31" t="s">
        <v>165</v>
      </c>
      <c r="C2388" s="31" t="s">
        <v>165</v>
      </c>
      <c r="D2388" s="32" t="s">
        <v>165</v>
      </c>
      <c r="E2388" s="33" t="s">
        <v>165</v>
      </c>
      <c r="F2388" s="34"/>
      <c r="G2388" s="35"/>
      <c r="H2388" s="34"/>
      <c r="I2388" s="36"/>
      <c r="J2388" s="37"/>
    </row>
    <row r="2389">
      <c r="A2389" s="30"/>
      <c r="B2389" s="31" t="s">
        <v>165</v>
      </c>
      <c r="C2389" s="31" t="s">
        <v>165</v>
      </c>
      <c r="D2389" s="32" t="s">
        <v>165</v>
      </c>
      <c r="E2389" s="33" t="s">
        <v>165</v>
      </c>
      <c r="F2389" s="34"/>
      <c r="G2389" s="35"/>
      <c r="H2389" s="34"/>
      <c r="I2389" s="36"/>
      <c r="J2389" s="37"/>
    </row>
    <row r="2390">
      <c r="A2390" s="30"/>
      <c r="B2390" s="31" t="s">
        <v>165</v>
      </c>
      <c r="C2390" s="31" t="s">
        <v>165</v>
      </c>
      <c r="D2390" s="32" t="s">
        <v>165</v>
      </c>
      <c r="E2390" s="33" t="s">
        <v>165</v>
      </c>
      <c r="F2390" s="34"/>
      <c r="G2390" s="35"/>
      <c r="H2390" s="34"/>
      <c r="I2390" s="36"/>
      <c r="J2390" s="37"/>
    </row>
    <row r="2391">
      <c r="A2391" s="30"/>
      <c r="B2391" s="31" t="s">
        <v>165</v>
      </c>
      <c r="C2391" s="31" t="s">
        <v>165</v>
      </c>
      <c r="D2391" s="32" t="s">
        <v>165</v>
      </c>
      <c r="E2391" s="33" t="s">
        <v>165</v>
      </c>
      <c r="F2391" s="34"/>
      <c r="G2391" s="35"/>
      <c r="H2391" s="34"/>
      <c r="I2391" s="36"/>
      <c r="J2391" s="37"/>
    </row>
    <row r="2392">
      <c r="A2392" s="30"/>
      <c r="B2392" s="31" t="s">
        <v>165</v>
      </c>
      <c r="C2392" s="31" t="s">
        <v>165</v>
      </c>
      <c r="D2392" s="32" t="s">
        <v>165</v>
      </c>
      <c r="E2392" s="33" t="s">
        <v>165</v>
      </c>
      <c r="F2392" s="34"/>
      <c r="G2392" s="35"/>
      <c r="H2392" s="34"/>
      <c r="I2392" s="36"/>
      <c r="J2392" s="37"/>
    </row>
    <row r="2393">
      <c r="A2393" s="30"/>
      <c r="B2393" s="31" t="s">
        <v>165</v>
      </c>
      <c r="C2393" s="31" t="s">
        <v>165</v>
      </c>
      <c r="D2393" s="32" t="s">
        <v>165</v>
      </c>
      <c r="E2393" s="33" t="s">
        <v>165</v>
      </c>
      <c r="F2393" s="34"/>
      <c r="G2393" s="35"/>
      <c r="H2393" s="34"/>
      <c r="I2393" s="36"/>
      <c r="J2393" s="37"/>
    </row>
    <row r="2394">
      <c r="A2394" s="30"/>
      <c r="B2394" s="31" t="s">
        <v>165</v>
      </c>
      <c r="C2394" s="31" t="s">
        <v>165</v>
      </c>
      <c r="D2394" s="32" t="s">
        <v>165</v>
      </c>
      <c r="E2394" s="33" t="s">
        <v>165</v>
      </c>
      <c r="F2394" s="34"/>
      <c r="G2394" s="35"/>
      <c r="H2394" s="34"/>
      <c r="I2394" s="36"/>
      <c r="J2394" s="37"/>
    </row>
    <row r="2395">
      <c r="A2395" s="30"/>
      <c r="B2395" s="31" t="s">
        <v>165</v>
      </c>
      <c r="C2395" s="31" t="s">
        <v>165</v>
      </c>
      <c r="D2395" s="32" t="s">
        <v>165</v>
      </c>
      <c r="E2395" s="33" t="s">
        <v>165</v>
      </c>
      <c r="F2395" s="34"/>
      <c r="G2395" s="35"/>
      <c r="H2395" s="34"/>
      <c r="I2395" s="36"/>
      <c r="J2395" s="37"/>
    </row>
    <row r="2396">
      <c r="A2396" s="30"/>
      <c r="B2396" s="31" t="s">
        <v>165</v>
      </c>
      <c r="C2396" s="31" t="s">
        <v>165</v>
      </c>
      <c r="D2396" s="32" t="s">
        <v>165</v>
      </c>
      <c r="E2396" s="33" t="s">
        <v>165</v>
      </c>
      <c r="F2396" s="34"/>
      <c r="G2396" s="35"/>
      <c r="H2396" s="34"/>
      <c r="I2396" s="36"/>
      <c r="J2396" s="37"/>
    </row>
    <row r="2397">
      <c r="A2397" s="30"/>
      <c r="B2397" s="31" t="s">
        <v>165</v>
      </c>
      <c r="C2397" s="31" t="s">
        <v>165</v>
      </c>
      <c r="D2397" s="32" t="s">
        <v>165</v>
      </c>
      <c r="E2397" s="33" t="s">
        <v>165</v>
      </c>
      <c r="F2397" s="34"/>
      <c r="G2397" s="35"/>
      <c r="H2397" s="34"/>
      <c r="I2397" s="36"/>
      <c r="J2397" s="37"/>
    </row>
    <row r="2398">
      <c r="A2398" s="30"/>
      <c r="B2398" s="31" t="s">
        <v>165</v>
      </c>
      <c r="C2398" s="31" t="s">
        <v>165</v>
      </c>
      <c r="D2398" s="32" t="s">
        <v>165</v>
      </c>
      <c r="E2398" s="33" t="s">
        <v>165</v>
      </c>
      <c r="F2398" s="34"/>
      <c r="G2398" s="35"/>
      <c r="H2398" s="34"/>
      <c r="I2398" s="36"/>
      <c r="J2398" s="37"/>
    </row>
    <row r="2399">
      <c r="A2399" s="30"/>
      <c r="B2399" s="31" t="s">
        <v>165</v>
      </c>
      <c r="C2399" s="31" t="s">
        <v>165</v>
      </c>
      <c r="D2399" s="32" t="s">
        <v>165</v>
      </c>
      <c r="E2399" s="33" t="s">
        <v>165</v>
      </c>
      <c r="F2399" s="34"/>
      <c r="G2399" s="35"/>
      <c r="H2399" s="34"/>
      <c r="I2399" s="36"/>
      <c r="J2399" s="37"/>
    </row>
    <row r="2400">
      <c r="A2400" s="30"/>
      <c r="B2400" s="31" t="s">
        <v>165</v>
      </c>
      <c r="C2400" s="31" t="s">
        <v>165</v>
      </c>
      <c r="D2400" s="32" t="s">
        <v>165</v>
      </c>
      <c r="E2400" s="33" t="s">
        <v>165</v>
      </c>
      <c r="F2400" s="34"/>
      <c r="G2400" s="35"/>
      <c r="H2400" s="34"/>
      <c r="I2400" s="36"/>
      <c r="J2400" s="37"/>
    </row>
    <row r="2401">
      <c r="A2401" s="30"/>
      <c r="B2401" s="31" t="s">
        <v>165</v>
      </c>
      <c r="C2401" s="31" t="s">
        <v>165</v>
      </c>
      <c r="D2401" s="32" t="s">
        <v>165</v>
      </c>
      <c r="E2401" s="33" t="s">
        <v>165</v>
      </c>
      <c r="F2401" s="34"/>
      <c r="G2401" s="35"/>
      <c r="H2401" s="34"/>
      <c r="I2401" s="36"/>
      <c r="J2401" s="37"/>
    </row>
    <row r="2402">
      <c r="A2402" s="30"/>
      <c r="B2402" s="31" t="s">
        <v>165</v>
      </c>
      <c r="C2402" s="31" t="s">
        <v>165</v>
      </c>
      <c r="D2402" s="32" t="s">
        <v>165</v>
      </c>
      <c r="E2402" s="33" t="s">
        <v>165</v>
      </c>
      <c r="F2402" s="34"/>
      <c r="G2402" s="35"/>
      <c r="H2402" s="34"/>
      <c r="I2402" s="36"/>
      <c r="J2402" s="37"/>
    </row>
    <row r="2403">
      <c r="A2403" s="30"/>
      <c r="B2403" s="31" t="s">
        <v>165</v>
      </c>
      <c r="C2403" s="31" t="s">
        <v>165</v>
      </c>
      <c r="D2403" s="32" t="s">
        <v>165</v>
      </c>
      <c r="E2403" s="33" t="s">
        <v>165</v>
      </c>
      <c r="F2403" s="34"/>
      <c r="G2403" s="35"/>
      <c r="H2403" s="34"/>
      <c r="I2403" s="36"/>
      <c r="J2403" s="37"/>
    </row>
    <row r="2404">
      <c r="A2404" s="30"/>
      <c r="B2404" s="31" t="s">
        <v>165</v>
      </c>
      <c r="C2404" s="31" t="s">
        <v>165</v>
      </c>
      <c r="D2404" s="32" t="s">
        <v>165</v>
      </c>
      <c r="E2404" s="33" t="s">
        <v>165</v>
      </c>
      <c r="F2404" s="34"/>
      <c r="G2404" s="35"/>
      <c r="H2404" s="34"/>
      <c r="I2404" s="36"/>
      <c r="J2404" s="37"/>
    </row>
    <row r="2405">
      <c r="A2405" s="30"/>
      <c r="B2405" s="31" t="s">
        <v>165</v>
      </c>
      <c r="C2405" s="31" t="s">
        <v>165</v>
      </c>
      <c r="D2405" s="32" t="s">
        <v>165</v>
      </c>
      <c r="E2405" s="33" t="s">
        <v>165</v>
      </c>
      <c r="F2405" s="34"/>
      <c r="G2405" s="35"/>
      <c r="H2405" s="34"/>
      <c r="I2405" s="36"/>
      <c r="J2405" s="37"/>
    </row>
    <row r="2406">
      <c r="A2406" s="30"/>
      <c r="B2406" s="31" t="s">
        <v>165</v>
      </c>
      <c r="C2406" s="31" t="s">
        <v>165</v>
      </c>
      <c r="D2406" s="32" t="s">
        <v>165</v>
      </c>
      <c r="E2406" s="33" t="s">
        <v>165</v>
      </c>
      <c r="F2406" s="34"/>
      <c r="G2406" s="35"/>
      <c r="H2406" s="34"/>
      <c r="I2406" s="36"/>
      <c r="J2406" s="37"/>
    </row>
    <row r="2407">
      <c r="A2407" s="30"/>
      <c r="B2407" s="31" t="s">
        <v>165</v>
      </c>
      <c r="C2407" s="31" t="s">
        <v>165</v>
      </c>
      <c r="D2407" s="32" t="s">
        <v>165</v>
      </c>
      <c r="E2407" s="33" t="s">
        <v>165</v>
      </c>
      <c r="F2407" s="34"/>
      <c r="G2407" s="35"/>
      <c r="H2407" s="34"/>
      <c r="I2407" s="36"/>
      <c r="J2407" s="37"/>
    </row>
    <row r="2408">
      <c r="A2408" s="30"/>
      <c r="B2408" s="31" t="s">
        <v>165</v>
      </c>
      <c r="C2408" s="31" t="s">
        <v>165</v>
      </c>
      <c r="D2408" s="32" t="s">
        <v>165</v>
      </c>
      <c r="E2408" s="33" t="s">
        <v>165</v>
      </c>
      <c r="F2408" s="34"/>
      <c r="G2408" s="35"/>
      <c r="H2408" s="34"/>
      <c r="I2408" s="36"/>
      <c r="J2408" s="37"/>
    </row>
    <row r="2409">
      <c r="A2409" s="30"/>
      <c r="B2409" s="31" t="s">
        <v>165</v>
      </c>
      <c r="C2409" s="31" t="s">
        <v>165</v>
      </c>
      <c r="D2409" s="32" t="s">
        <v>165</v>
      </c>
      <c r="E2409" s="33" t="s">
        <v>165</v>
      </c>
      <c r="F2409" s="34"/>
      <c r="G2409" s="35"/>
      <c r="H2409" s="34"/>
      <c r="I2409" s="36"/>
      <c r="J2409" s="37"/>
    </row>
    <row r="2410">
      <c r="A2410" s="30"/>
      <c r="B2410" s="31" t="s">
        <v>165</v>
      </c>
      <c r="C2410" s="31" t="s">
        <v>165</v>
      </c>
      <c r="D2410" s="32" t="s">
        <v>165</v>
      </c>
      <c r="E2410" s="33" t="s">
        <v>165</v>
      </c>
      <c r="F2410" s="34"/>
      <c r="G2410" s="35"/>
      <c r="H2410" s="34"/>
      <c r="I2410" s="36"/>
      <c r="J2410" s="37"/>
    </row>
    <row r="2411">
      <c r="A2411" s="30"/>
      <c r="B2411" s="31" t="s">
        <v>165</v>
      </c>
      <c r="C2411" s="31" t="s">
        <v>165</v>
      </c>
      <c r="D2411" s="32" t="s">
        <v>165</v>
      </c>
      <c r="E2411" s="33" t="s">
        <v>165</v>
      </c>
      <c r="F2411" s="34"/>
      <c r="G2411" s="35"/>
      <c r="H2411" s="34"/>
      <c r="I2411" s="36"/>
      <c r="J2411" s="37"/>
    </row>
    <row r="2412">
      <c r="A2412" s="30"/>
      <c r="B2412" s="31" t="s">
        <v>165</v>
      </c>
      <c r="C2412" s="31" t="s">
        <v>165</v>
      </c>
      <c r="D2412" s="32" t="s">
        <v>165</v>
      </c>
      <c r="E2412" s="33" t="s">
        <v>165</v>
      </c>
      <c r="F2412" s="34"/>
      <c r="G2412" s="35"/>
      <c r="H2412" s="34"/>
      <c r="I2412" s="36"/>
      <c r="J2412" s="37"/>
    </row>
    <row r="2413">
      <c r="A2413" s="30"/>
      <c r="B2413" s="31" t="s">
        <v>165</v>
      </c>
      <c r="C2413" s="31" t="s">
        <v>165</v>
      </c>
      <c r="D2413" s="32" t="s">
        <v>165</v>
      </c>
      <c r="E2413" s="33" t="s">
        <v>165</v>
      </c>
      <c r="F2413" s="34"/>
      <c r="G2413" s="35"/>
      <c r="H2413" s="34"/>
      <c r="I2413" s="36"/>
      <c r="J2413" s="37"/>
    </row>
    <row r="2414">
      <c r="A2414" s="30"/>
      <c r="B2414" s="31" t="s">
        <v>165</v>
      </c>
      <c r="C2414" s="31" t="s">
        <v>165</v>
      </c>
      <c r="D2414" s="32" t="s">
        <v>165</v>
      </c>
      <c r="E2414" s="33" t="s">
        <v>165</v>
      </c>
      <c r="F2414" s="34"/>
      <c r="G2414" s="35"/>
      <c r="H2414" s="34"/>
      <c r="I2414" s="36"/>
      <c r="J2414" s="37"/>
    </row>
    <row r="2415">
      <c r="A2415" s="30"/>
      <c r="B2415" s="31" t="s">
        <v>165</v>
      </c>
      <c r="C2415" s="31" t="s">
        <v>165</v>
      </c>
      <c r="D2415" s="32" t="s">
        <v>165</v>
      </c>
      <c r="E2415" s="33" t="s">
        <v>165</v>
      </c>
      <c r="F2415" s="34"/>
      <c r="G2415" s="35"/>
      <c r="H2415" s="34"/>
      <c r="I2415" s="36"/>
      <c r="J2415" s="37"/>
    </row>
    <row r="2416">
      <c r="A2416" s="30"/>
      <c r="B2416" s="31" t="s">
        <v>165</v>
      </c>
      <c r="C2416" s="31" t="s">
        <v>165</v>
      </c>
      <c r="D2416" s="32" t="s">
        <v>165</v>
      </c>
      <c r="E2416" s="33" t="s">
        <v>165</v>
      </c>
      <c r="F2416" s="34"/>
      <c r="G2416" s="35"/>
      <c r="H2416" s="34"/>
      <c r="I2416" s="36"/>
      <c r="J2416" s="37"/>
    </row>
    <row r="2417">
      <c r="A2417" s="30"/>
      <c r="B2417" s="31" t="s">
        <v>165</v>
      </c>
      <c r="C2417" s="31" t="s">
        <v>165</v>
      </c>
      <c r="D2417" s="32" t="s">
        <v>165</v>
      </c>
      <c r="E2417" s="33" t="s">
        <v>165</v>
      </c>
      <c r="F2417" s="34"/>
      <c r="G2417" s="35"/>
      <c r="H2417" s="34"/>
      <c r="I2417" s="36"/>
      <c r="J2417" s="37"/>
    </row>
    <row r="2418">
      <c r="A2418" s="30"/>
      <c r="B2418" s="31" t="s">
        <v>165</v>
      </c>
      <c r="C2418" s="31" t="s">
        <v>165</v>
      </c>
      <c r="D2418" s="32" t="s">
        <v>165</v>
      </c>
      <c r="E2418" s="33" t="s">
        <v>165</v>
      </c>
      <c r="F2418" s="34"/>
      <c r="G2418" s="35"/>
      <c r="H2418" s="34"/>
      <c r="I2418" s="36"/>
      <c r="J2418" s="37"/>
    </row>
    <row r="2419">
      <c r="A2419" s="30"/>
      <c r="B2419" s="31" t="s">
        <v>165</v>
      </c>
      <c r="C2419" s="31" t="s">
        <v>165</v>
      </c>
      <c r="D2419" s="32" t="s">
        <v>165</v>
      </c>
      <c r="E2419" s="33" t="s">
        <v>165</v>
      </c>
      <c r="F2419" s="34"/>
      <c r="G2419" s="35"/>
      <c r="H2419" s="34"/>
      <c r="I2419" s="36"/>
      <c r="J2419" s="37"/>
    </row>
    <row r="2420">
      <c r="A2420" s="30"/>
      <c r="B2420" s="31" t="s">
        <v>165</v>
      </c>
      <c r="C2420" s="31" t="s">
        <v>165</v>
      </c>
      <c r="D2420" s="32" t="s">
        <v>165</v>
      </c>
      <c r="E2420" s="33" t="s">
        <v>165</v>
      </c>
      <c r="F2420" s="34"/>
      <c r="G2420" s="35"/>
      <c r="H2420" s="34"/>
      <c r="I2420" s="36"/>
      <c r="J2420" s="37"/>
    </row>
    <row r="2421">
      <c r="A2421" s="30"/>
      <c r="B2421" s="31" t="s">
        <v>165</v>
      </c>
      <c r="C2421" s="31" t="s">
        <v>165</v>
      </c>
      <c r="D2421" s="32" t="s">
        <v>165</v>
      </c>
      <c r="E2421" s="33" t="s">
        <v>165</v>
      </c>
      <c r="F2421" s="34"/>
      <c r="G2421" s="35"/>
      <c r="H2421" s="34"/>
      <c r="I2421" s="36"/>
      <c r="J2421" s="37"/>
    </row>
    <row r="2422">
      <c r="A2422" s="30"/>
      <c r="B2422" s="31" t="s">
        <v>165</v>
      </c>
      <c r="C2422" s="31" t="s">
        <v>165</v>
      </c>
      <c r="D2422" s="32" t="s">
        <v>165</v>
      </c>
      <c r="E2422" s="33" t="s">
        <v>165</v>
      </c>
      <c r="F2422" s="34"/>
      <c r="G2422" s="35"/>
      <c r="H2422" s="34"/>
      <c r="I2422" s="36"/>
      <c r="J2422" s="37"/>
    </row>
    <row r="2423">
      <c r="A2423" s="30"/>
      <c r="B2423" s="31" t="s">
        <v>165</v>
      </c>
      <c r="C2423" s="31" t="s">
        <v>165</v>
      </c>
      <c r="D2423" s="32" t="s">
        <v>165</v>
      </c>
      <c r="E2423" s="33" t="s">
        <v>165</v>
      </c>
      <c r="F2423" s="34"/>
      <c r="G2423" s="35"/>
      <c r="H2423" s="34"/>
      <c r="I2423" s="36"/>
      <c r="J2423" s="37"/>
    </row>
    <row r="2424">
      <c r="A2424" s="30"/>
      <c r="B2424" s="31" t="s">
        <v>165</v>
      </c>
      <c r="C2424" s="31" t="s">
        <v>165</v>
      </c>
      <c r="D2424" s="32" t="s">
        <v>165</v>
      </c>
      <c r="E2424" s="33" t="s">
        <v>165</v>
      </c>
      <c r="F2424" s="34"/>
      <c r="G2424" s="35"/>
      <c r="H2424" s="34"/>
      <c r="I2424" s="36"/>
      <c r="J2424" s="37"/>
    </row>
    <row r="2425">
      <c r="A2425" s="30"/>
      <c r="B2425" s="31" t="s">
        <v>165</v>
      </c>
      <c r="C2425" s="31" t="s">
        <v>165</v>
      </c>
      <c r="D2425" s="32" t="s">
        <v>165</v>
      </c>
      <c r="E2425" s="33" t="s">
        <v>165</v>
      </c>
      <c r="F2425" s="34"/>
      <c r="G2425" s="35"/>
      <c r="H2425" s="34"/>
      <c r="I2425" s="36"/>
      <c r="J2425" s="37"/>
    </row>
    <row r="2426">
      <c r="A2426" s="30"/>
      <c r="B2426" s="31" t="s">
        <v>165</v>
      </c>
      <c r="C2426" s="31" t="s">
        <v>165</v>
      </c>
      <c r="D2426" s="32" t="s">
        <v>165</v>
      </c>
      <c r="E2426" s="33" t="s">
        <v>165</v>
      </c>
      <c r="F2426" s="34"/>
      <c r="G2426" s="35"/>
      <c r="H2426" s="34"/>
      <c r="I2426" s="36"/>
      <c r="J2426" s="37"/>
    </row>
    <row r="2427">
      <c r="A2427" s="30"/>
      <c r="B2427" s="31" t="s">
        <v>165</v>
      </c>
      <c r="C2427" s="31" t="s">
        <v>165</v>
      </c>
      <c r="D2427" s="32" t="s">
        <v>165</v>
      </c>
      <c r="E2427" s="33" t="s">
        <v>165</v>
      </c>
      <c r="F2427" s="34"/>
      <c r="G2427" s="35"/>
      <c r="H2427" s="34"/>
      <c r="I2427" s="36"/>
      <c r="J2427" s="37"/>
    </row>
    <row r="2428">
      <c r="A2428" s="30"/>
      <c r="B2428" s="31" t="s">
        <v>165</v>
      </c>
      <c r="C2428" s="31" t="s">
        <v>165</v>
      </c>
      <c r="D2428" s="32" t="s">
        <v>165</v>
      </c>
      <c r="E2428" s="33" t="s">
        <v>165</v>
      </c>
      <c r="F2428" s="34"/>
      <c r="G2428" s="35"/>
      <c r="H2428" s="34"/>
      <c r="I2428" s="36"/>
      <c r="J2428" s="37"/>
    </row>
    <row r="2429">
      <c r="A2429" s="30"/>
      <c r="B2429" s="31" t="s">
        <v>165</v>
      </c>
      <c r="C2429" s="31" t="s">
        <v>165</v>
      </c>
      <c r="D2429" s="32" t="s">
        <v>165</v>
      </c>
      <c r="E2429" s="33" t="s">
        <v>165</v>
      </c>
      <c r="F2429" s="34"/>
      <c r="G2429" s="35"/>
      <c r="H2429" s="34"/>
      <c r="I2429" s="36"/>
      <c r="J2429" s="37"/>
    </row>
    <row r="2430">
      <c r="A2430" s="30"/>
      <c r="B2430" s="31" t="s">
        <v>165</v>
      </c>
      <c r="C2430" s="31" t="s">
        <v>165</v>
      </c>
      <c r="D2430" s="32" t="s">
        <v>165</v>
      </c>
      <c r="E2430" s="33" t="s">
        <v>165</v>
      </c>
      <c r="F2430" s="34"/>
      <c r="G2430" s="35"/>
      <c r="H2430" s="34"/>
      <c r="I2430" s="36"/>
      <c r="J2430" s="37"/>
    </row>
    <row r="2431">
      <c r="A2431" s="30"/>
      <c r="B2431" s="31" t="s">
        <v>165</v>
      </c>
      <c r="C2431" s="31" t="s">
        <v>165</v>
      </c>
      <c r="D2431" s="32" t="s">
        <v>165</v>
      </c>
      <c r="E2431" s="33" t="s">
        <v>165</v>
      </c>
      <c r="F2431" s="34"/>
      <c r="G2431" s="35"/>
      <c r="H2431" s="34"/>
      <c r="I2431" s="36"/>
      <c r="J2431" s="37"/>
    </row>
    <row r="2432">
      <c r="A2432" s="30"/>
      <c r="B2432" s="31" t="s">
        <v>165</v>
      </c>
      <c r="C2432" s="31" t="s">
        <v>165</v>
      </c>
      <c r="D2432" s="32" t="s">
        <v>165</v>
      </c>
      <c r="E2432" s="33" t="s">
        <v>165</v>
      </c>
      <c r="F2432" s="34"/>
      <c r="G2432" s="35"/>
      <c r="H2432" s="34"/>
      <c r="I2432" s="36"/>
      <c r="J2432" s="37"/>
    </row>
    <row r="2433">
      <c r="A2433" s="30"/>
      <c r="B2433" s="31" t="s">
        <v>165</v>
      </c>
      <c r="C2433" s="31" t="s">
        <v>165</v>
      </c>
      <c r="D2433" s="32" t="s">
        <v>165</v>
      </c>
      <c r="E2433" s="33" t="s">
        <v>165</v>
      </c>
      <c r="F2433" s="34"/>
      <c r="G2433" s="35"/>
      <c r="H2433" s="34"/>
      <c r="I2433" s="36"/>
      <c r="J2433" s="37"/>
    </row>
    <row r="2434">
      <c r="A2434" s="30"/>
      <c r="B2434" s="31" t="s">
        <v>165</v>
      </c>
      <c r="C2434" s="31" t="s">
        <v>165</v>
      </c>
      <c r="D2434" s="32" t="s">
        <v>165</v>
      </c>
      <c r="E2434" s="33" t="s">
        <v>165</v>
      </c>
      <c r="F2434" s="34"/>
      <c r="G2434" s="35"/>
      <c r="H2434" s="34"/>
      <c r="I2434" s="36"/>
      <c r="J2434" s="37"/>
    </row>
    <row r="2435">
      <c r="A2435" s="30"/>
      <c r="B2435" s="31" t="s">
        <v>165</v>
      </c>
      <c r="C2435" s="31" t="s">
        <v>165</v>
      </c>
      <c r="D2435" s="32" t="s">
        <v>165</v>
      </c>
      <c r="E2435" s="33" t="s">
        <v>165</v>
      </c>
      <c r="F2435" s="34"/>
      <c r="G2435" s="35"/>
      <c r="H2435" s="34"/>
      <c r="I2435" s="36"/>
      <c r="J2435" s="37"/>
    </row>
    <row r="2436">
      <c r="A2436" s="30"/>
      <c r="B2436" s="31" t="s">
        <v>165</v>
      </c>
      <c r="C2436" s="31" t="s">
        <v>165</v>
      </c>
      <c r="D2436" s="32" t="s">
        <v>165</v>
      </c>
      <c r="E2436" s="33" t="s">
        <v>165</v>
      </c>
      <c r="F2436" s="34"/>
      <c r="G2436" s="35"/>
      <c r="H2436" s="34"/>
      <c r="I2436" s="36"/>
      <c r="J2436" s="37"/>
    </row>
    <row r="2437">
      <c r="A2437" s="30"/>
      <c r="B2437" s="31" t="s">
        <v>165</v>
      </c>
      <c r="C2437" s="31" t="s">
        <v>165</v>
      </c>
      <c r="D2437" s="32" t="s">
        <v>165</v>
      </c>
      <c r="E2437" s="33" t="s">
        <v>165</v>
      </c>
      <c r="F2437" s="34"/>
      <c r="G2437" s="35"/>
      <c r="H2437" s="34"/>
      <c r="I2437" s="36"/>
      <c r="J2437" s="37"/>
    </row>
    <row r="2438">
      <c r="A2438" s="30"/>
      <c r="B2438" s="31" t="s">
        <v>165</v>
      </c>
      <c r="C2438" s="31" t="s">
        <v>165</v>
      </c>
      <c r="D2438" s="32" t="s">
        <v>165</v>
      </c>
      <c r="E2438" s="33" t="s">
        <v>165</v>
      </c>
      <c r="F2438" s="34"/>
      <c r="G2438" s="35"/>
      <c r="H2438" s="34"/>
      <c r="I2438" s="36"/>
      <c r="J2438" s="37"/>
    </row>
    <row r="2439">
      <c r="A2439" s="30"/>
      <c r="B2439" s="31" t="s">
        <v>165</v>
      </c>
      <c r="C2439" s="31" t="s">
        <v>165</v>
      </c>
      <c r="D2439" s="32" t="s">
        <v>165</v>
      </c>
      <c r="E2439" s="33" t="s">
        <v>165</v>
      </c>
      <c r="F2439" s="34"/>
      <c r="G2439" s="35"/>
      <c r="H2439" s="34"/>
      <c r="I2439" s="36"/>
      <c r="J2439" s="37"/>
    </row>
    <row r="2440">
      <c r="A2440" s="30"/>
      <c r="B2440" s="31" t="s">
        <v>165</v>
      </c>
      <c r="C2440" s="31" t="s">
        <v>165</v>
      </c>
      <c r="D2440" s="32" t="s">
        <v>165</v>
      </c>
      <c r="E2440" s="33" t="s">
        <v>165</v>
      </c>
      <c r="F2440" s="34"/>
      <c r="G2440" s="35"/>
      <c r="H2440" s="34"/>
      <c r="I2440" s="36"/>
      <c r="J2440" s="37"/>
    </row>
    <row r="2441">
      <c r="A2441" s="30"/>
      <c r="B2441" s="31" t="s">
        <v>165</v>
      </c>
      <c r="C2441" s="31" t="s">
        <v>165</v>
      </c>
      <c r="D2441" s="32" t="s">
        <v>165</v>
      </c>
      <c r="E2441" s="33" t="s">
        <v>165</v>
      </c>
      <c r="F2441" s="34"/>
      <c r="G2441" s="35"/>
      <c r="H2441" s="34"/>
      <c r="I2441" s="36"/>
      <c r="J2441" s="37"/>
    </row>
    <row r="2442">
      <c r="A2442" s="30"/>
      <c r="B2442" s="31" t="s">
        <v>165</v>
      </c>
      <c r="C2442" s="31" t="s">
        <v>165</v>
      </c>
      <c r="D2442" s="32" t="s">
        <v>165</v>
      </c>
      <c r="E2442" s="33" t="s">
        <v>165</v>
      </c>
      <c r="F2442" s="34"/>
      <c r="G2442" s="35"/>
      <c r="H2442" s="34"/>
      <c r="I2442" s="36"/>
      <c r="J2442" s="37"/>
    </row>
    <row r="2443">
      <c r="A2443" s="30"/>
      <c r="B2443" s="31" t="s">
        <v>165</v>
      </c>
      <c r="C2443" s="31" t="s">
        <v>165</v>
      </c>
      <c r="D2443" s="32" t="s">
        <v>165</v>
      </c>
      <c r="E2443" s="33" t="s">
        <v>165</v>
      </c>
      <c r="F2443" s="34"/>
      <c r="G2443" s="35"/>
      <c r="H2443" s="34"/>
      <c r="I2443" s="36"/>
      <c r="J2443" s="37"/>
    </row>
    <row r="2444">
      <c r="A2444" s="30"/>
      <c r="B2444" s="31" t="s">
        <v>165</v>
      </c>
      <c r="C2444" s="31" t="s">
        <v>165</v>
      </c>
      <c r="D2444" s="32" t="s">
        <v>165</v>
      </c>
      <c r="E2444" s="33" t="s">
        <v>165</v>
      </c>
      <c r="F2444" s="34"/>
      <c r="G2444" s="35"/>
      <c r="H2444" s="34"/>
      <c r="I2444" s="36"/>
      <c r="J2444" s="37"/>
    </row>
    <row r="2445">
      <c r="A2445" s="30"/>
      <c r="B2445" s="31" t="s">
        <v>165</v>
      </c>
      <c r="C2445" s="31" t="s">
        <v>165</v>
      </c>
      <c r="D2445" s="32" t="s">
        <v>165</v>
      </c>
      <c r="E2445" s="33" t="s">
        <v>165</v>
      </c>
      <c r="F2445" s="34"/>
      <c r="G2445" s="35"/>
      <c r="H2445" s="34"/>
      <c r="I2445" s="36"/>
      <c r="J2445" s="37"/>
    </row>
    <row r="2446">
      <c r="A2446" s="30"/>
      <c r="B2446" s="31" t="s">
        <v>165</v>
      </c>
      <c r="C2446" s="31" t="s">
        <v>165</v>
      </c>
      <c r="D2446" s="32" t="s">
        <v>165</v>
      </c>
      <c r="E2446" s="33" t="s">
        <v>165</v>
      </c>
      <c r="F2446" s="34"/>
      <c r="G2446" s="35"/>
      <c r="H2446" s="34"/>
      <c r="I2446" s="36"/>
      <c r="J2446" s="37"/>
    </row>
    <row r="2447">
      <c r="A2447" s="30"/>
      <c r="B2447" s="31" t="s">
        <v>165</v>
      </c>
      <c r="C2447" s="31" t="s">
        <v>165</v>
      </c>
      <c r="D2447" s="32" t="s">
        <v>165</v>
      </c>
      <c r="E2447" s="33" t="s">
        <v>165</v>
      </c>
      <c r="F2447" s="34"/>
      <c r="G2447" s="35"/>
      <c r="H2447" s="34"/>
      <c r="I2447" s="36"/>
      <c r="J2447" s="37"/>
    </row>
    <row r="2448">
      <c r="A2448" s="30"/>
      <c r="B2448" s="31" t="s">
        <v>165</v>
      </c>
      <c r="C2448" s="31" t="s">
        <v>165</v>
      </c>
      <c r="D2448" s="32" t="s">
        <v>165</v>
      </c>
      <c r="E2448" s="33" t="s">
        <v>165</v>
      </c>
      <c r="F2448" s="34"/>
      <c r="G2448" s="35"/>
      <c r="H2448" s="34"/>
      <c r="I2448" s="36"/>
      <c r="J2448" s="37"/>
    </row>
    <row r="2449">
      <c r="A2449" s="30"/>
      <c r="B2449" s="31" t="s">
        <v>165</v>
      </c>
      <c r="C2449" s="31" t="s">
        <v>165</v>
      </c>
      <c r="D2449" s="32" t="s">
        <v>165</v>
      </c>
      <c r="E2449" s="33" t="s">
        <v>165</v>
      </c>
      <c r="F2449" s="34"/>
      <c r="G2449" s="35"/>
      <c r="H2449" s="34"/>
      <c r="I2449" s="36"/>
      <c r="J2449" s="37"/>
    </row>
    <row r="2450">
      <c r="A2450" s="30"/>
      <c r="B2450" s="31" t="s">
        <v>165</v>
      </c>
      <c r="C2450" s="31" t="s">
        <v>165</v>
      </c>
      <c r="D2450" s="32" t="s">
        <v>165</v>
      </c>
      <c r="E2450" s="33" t="s">
        <v>165</v>
      </c>
      <c r="F2450" s="34"/>
      <c r="G2450" s="35"/>
      <c r="H2450" s="34"/>
      <c r="I2450" s="36"/>
      <c r="J2450" s="37"/>
    </row>
    <row r="2451">
      <c r="A2451" s="30"/>
      <c r="B2451" s="31" t="s">
        <v>165</v>
      </c>
      <c r="C2451" s="31" t="s">
        <v>165</v>
      </c>
      <c r="D2451" s="32" t="s">
        <v>165</v>
      </c>
      <c r="E2451" s="33" t="s">
        <v>165</v>
      </c>
      <c r="F2451" s="34"/>
      <c r="G2451" s="35"/>
      <c r="H2451" s="34"/>
      <c r="I2451" s="36"/>
      <c r="J2451" s="37"/>
    </row>
    <row r="2452">
      <c r="A2452" s="30"/>
      <c r="B2452" s="31" t="s">
        <v>165</v>
      </c>
      <c r="C2452" s="31" t="s">
        <v>165</v>
      </c>
      <c r="D2452" s="32" t="s">
        <v>165</v>
      </c>
      <c r="E2452" s="33" t="s">
        <v>165</v>
      </c>
      <c r="F2452" s="34"/>
      <c r="G2452" s="35"/>
      <c r="H2452" s="34"/>
      <c r="I2452" s="36"/>
      <c r="J2452" s="37"/>
    </row>
    <row r="2453">
      <c r="A2453" s="30"/>
      <c r="B2453" s="31" t="s">
        <v>165</v>
      </c>
      <c r="C2453" s="31" t="s">
        <v>165</v>
      </c>
      <c r="D2453" s="32" t="s">
        <v>165</v>
      </c>
      <c r="E2453" s="33" t="s">
        <v>165</v>
      </c>
      <c r="F2453" s="34"/>
      <c r="G2453" s="35"/>
      <c r="H2453" s="34"/>
      <c r="I2453" s="36"/>
      <c r="J2453" s="37"/>
    </row>
    <row r="2454">
      <c r="A2454" s="30"/>
      <c r="B2454" s="31" t="s">
        <v>165</v>
      </c>
      <c r="C2454" s="31" t="s">
        <v>165</v>
      </c>
      <c r="D2454" s="32" t="s">
        <v>165</v>
      </c>
      <c r="E2454" s="33" t="s">
        <v>165</v>
      </c>
      <c r="F2454" s="34"/>
      <c r="G2454" s="35"/>
      <c r="H2454" s="34"/>
      <c r="I2454" s="36"/>
      <c r="J2454" s="37"/>
    </row>
    <row r="2455">
      <c r="A2455" s="30"/>
      <c r="B2455" s="31" t="s">
        <v>165</v>
      </c>
      <c r="C2455" s="31" t="s">
        <v>165</v>
      </c>
      <c r="D2455" s="32" t="s">
        <v>165</v>
      </c>
      <c r="E2455" s="33" t="s">
        <v>165</v>
      </c>
      <c r="F2455" s="34"/>
      <c r="G2455" s="35"/>
      <c r="H2455" s="34"/>
      <c r="I2455" s="36"/>
      <c r="J2455" s="37"/>
    </row>
    <row r="2456">
      <c r="A2456" s="30"/>
      <c r="B2456" s="31" t="s">
        <v>165</v>
      </c>
      <c r="C2456" s="31" t="s">
        <v>165</v>
      </c>
      <c r="D2456" s="32" t="s">
        <v>165</v>
      </c>
      <c r="E2456" s="33" t="s">
        <v>165</v>
      </c>
      <c r="F2456" s="34"/>
      <c r="G2456" s="35"/>
      <c r="H2456" s="34"/>
      <c r="I2456" s="36"/>
      <c r="J2456" s="37"/>
    </row>
    <row r="2457">
      <c r="A2457" s="30"/>
      <c r="B2457" s="31" t="s">
        <v>165</v>
      </c>
      <c r="C2457" s="31" t="s">
        <v>165</v>
      </c>
      <c r="D2457" s="32" t="s">
        <v>165</v>
      </c>
      <c r="E2457" s="33" t="s">
        <v>165</v>
      </c>
      <c r="F2457" s="34"/>
      <c r="G2457" s="35"/>
      <c r="H2457" s="34"/>
      <c r="I2457" s="36"/>
      <c r="J2457" s="37"/>
    </row>
    <row r="2458">
      <c r="A2458" s="30"/>
      <c r="B2458" s="31" t="s">
        <v>165</v>
      </c>
      <c r="C2458" s="31" t="s">
        <v>165</v>
      </c>
      <c r="D2458" s="32" t="s">
        <v>165</v>
      </c>
      <c r="E2458" s="33" t="s">
        <v>165</v>
      </c>
      <c r="F2458" s="34"/>
      <c r="G2458" s="35"/>
      <c r="H2458" s="34"/>
      <c r="I2458" s="36"/>
      <c r="J2458" s="37"/>
    </row>
    <row r="2459">
      <c r="A2459" s="30"/>
      <c r="B2459" s="31" t="s">
        <v>165</v>
      </c>
      <c r="C2459" s="31" t="s">
        <v>165</v>
      </c>
      <c r="D2459" s="32" t="s">
        <v>165</v>
      </c>
      <c r="E2459" s="33" t="s">
        <v>165</v>
      </c>
      <c r="F2459" s="34"/>
      <c r="G2459" s="35"/>
      <c r="H2459" s="34"/>
      <c r="I2459" s="36"/>
      <c r="J2459" s="37"/>
    </row>
    <row r="2460">
      <c r="A2460" s="30"/>
      <c r="B2460" s="31" t="s">
        <v>165</v>
      </c>
      <c r="C2460" s="31" t="s">
        <v>165</v>
      </c>
      <c r="D2460" s="32" t="s">
        <v>165</v>
      </c>
      <c r="E2460" s="33" t="s">
        <v>165</v>
      </c>
      <c r="F2460" s="34"/>
      <c r="G2460" s="35"/>
      <c r="H2460" s="34"/>
      <c r="I2460" s="36"/>
      <c r="J2460" s="37"/>
    </row>
    <row r="2461">
      <c r="A2461" s="30"/>
      <c r="B2461" s="31" t="s">
        <v>165</v>
      </c>
      <c r="C2461" s="31" t="s">
        <v>165</v>
      </c>
      <c r="D2461" s="32" t="s">
        <v>165</v>
      </c>
      <c r="E2461" s="33" t="s">
        <v>165</v>
      </c>
      <c r="F2461" s="34"/>
      <c r="G2461" s="35"/>
      <c r="H2461" s="34"/>
      <c r="I2461" s="36"/>
      <c r="J2461" s="37"/>
    </row>
    <row r="2462">
      <c r="A2462" s="30"/>
      <c r="B2462" s="31" t="s">
        <v>165</v>
      </c>
      <c r="C2462" s="31" t="s">
        <v>165</v>
      </c>
      <c r="D2462" s="32" t="s">
        <v>165</v>
      </c>
      <c r="E2462" s="33" t="s">
        <v>165</v>
      </c>
      <c r="F2462" s="34"/>
      <c r="G2462" s="35"/>
      <c r="H2462" s="34"/>
      <c r="I2462" s="36"/>
      <c r="J2462" s="37"/>
    </row>
    <row r="2463">
      <c r="A2463" s="30"/>
      <c r="B2463" s="31" t="s">
        <v>165</v>
      </c>
      <c r="C2463" s="31" t="s">
        <v>165</v>
      </c>
      <c r="D2463" s="32" t="s">
        <v>165</v>
      </c>
      <c r="E2463" s="33" t="s">
        <v>165</v>
      </c>
      <c r="F2463" s="34"/>
      <c r="G2463" s="35"/>
      <c r="H2463" s="34"/>
      <c r="I2463" s="36"/>
      <c r="J2463" s="37"/>
    </row>
    <row r="2464">
      <c r="A2464" s="30"/>
      <c r="B2464" s="31" t="s">
        <v>165</v>
      </c>
      <c r="C2464" s="31" t="s">
        <v>165</v>
      </c>
      <c r="D2464" s="32" t="s">
        <v>165</v>
      </c>
      <c r="E2464" s="33" t="s">
        <v>165</v>
      </c>
      <c r="F2464" s="34"/>
      <c r="G2464" s="35"/>
      <c r="H2464" s="34"/>
      <c r="I2464" s="36"/>
      <c r="J2464" s="37"/>
    </row>
    <row r="2465">
      <c r="A2465" s="30"/>
      <c r="B2465" s="31" t="s">
        <v>165</v>
      </c>
      <c r="C2465" s="31" t="s">
        <v>165</v>
      </c>
      <c r="D2465" s="32" t="s">
        <v>165</v>
      </c>
      <c r="E2465" s="33" t="s">
        <v>165</v>
      </c>
      <c r="F2465" s="34"/>
      <c r="G2465" s="35"/>
      <c r="H2465" s="34"/>
      <c r="I2465" s="36"/>
      <c r="J2465" s="37"/>
    </row>
    <row r="2466">
      <c r="A2466" s="30"/>
      <c r="B2466" s="31" t="s">
        <v>165</v>
      </c>
      <c r="C2466" s="31" t="s">
        <v>165</v>
      </c>
      <c r="D2466" s="32" t="s">
        <v>165</v>
      </c>
      <c r="E2466" s="33" t="s">
        <v>165</v>
      </c>
      <c r="F2466" s="34"/>
      <c r="G2466" s="35"/>
      <c r="H2466" s="34"/>
      <c r="I2466" s="36"/>
      <c r="J2466" s="37"/>
    </row>
    <row r="2467">
      <c r="A2467" s="30"/>
      <c r="B2467" s="31" t="s">
        <v>165</v>
      </c>
      <c r="C2467" s="31" t="s">
        <v>165</v>
      </c>
      <c r="D2467" s="32" t="s">
        <v>165</v>
      </c>
      <c r="E2467" s="33" t="s">
        <v>165</v>
      </c>
      <c r="F2467" s="34"/>
      <c r="G2467" s="35"/>
      <c r="H2467" s="34"/>
      <c r="I2467" s="36"/>
      <c r="J2467" s="37"/>
    </row>
    <row r="2468">
      <c r="A2468" s="30"/>
      <c r="B2468" s="31" t="s">
        <v>165</v>
      </c>
      <c r="C2468" s="31" t="s">
        <v>165</v>
      </c>
      <c r="D2468" s="32" t="s">
        <v>165</v>
      </c>
      <c r="E2468" s="33" t="s">
        <v>165</v>
      </c>
      <c r="F2468" s="34"/>
      <c r="G2468" s="35"/>
      <c r="H2468" s="34"/>
      <c r="I2468" s="36"/>
      <c r="J2468" s="37"/>
    </row>
    <row r="2469">
      <c r="A2469" s="30"/>
      <c r="B2469" s="31" t="s">
        <v>165</v>
      </c>
      <c r="C2469" s="31" t="s">
        <v>165</v>
      </c>
      <c r="D2469" s="32" t="s">
        <v>165</v>
      </c>
      <c r="E2469" s="33" t="s">
        <v>165</v>
      </c>
      <c r="F2469" s="34"/>
      <c r="G2469" s="35"/>
      <c r="H2469" s="34"/>
      <c r="I2469" s="36"/>
      <c r="J2469" s="37"/>
    </row>
    <row r="2470">
      <c r="A2470" s="30"/>
      <c r="B2470" s="31" t="s">
        <v>165</v>
      </c>
      <c r="C2470" s="31" t="s">
        <v>165</v>
      </c>
      <c r="D2470" s="32" t="s">
        <v>165</v>
      </c>
      <c r="E2470" s="33" t="s">
        <v>165</v>
      </c>
      <c r="F2470" s="34"/>
      <c r="G2470" s="35"/>
      <c r="H2470" s="34"/>
      <c r="I2470" s="36"/>
      <c r="J2470" s="37"/>
    </row>
    <row r="2471">
      <c r="A2471" s="30"/>
      <c r="B2471" s="31" t="s">
        <v>165</v>
      </c>
      <c r="C2471" s="31" t="s">
        <v>165</v>
      </c>
      <c r="D2471" s="32" t="s">
        <v>165</v>
      </c>
      <c r="E2471" s="33" t="s">
        <v>165</v>
      </c>
      <c r="F2471" s="34"/>
      <c r="G2471" s="35"/>
      <c r="H2471" s="34"/>
      <c r="I2471" s="36"/>
      <c r="J2471" s="37"/>
    </row>
    <row r="2472">
      <c r="A2472" s="30"/>
      <c r="B2472" s="31" t="s">
        <v>165</v>
      </c>
      <c r="C2472" s="31" t="s">
        <v>165</v>
      </c>
      <c r="D2472" s="32" t="s">
        <v>165</v>
      </c>
      <c r="E2472" s="33" t="s">
        <v>165</v>
      </c>
      <c r="F2472" s="34"/>
      <c r="G2472" s="35"/>
      <c r="H2472" s="34"/>
      <c r="I2472" s="36"/>
      <c r="J2472" s="37"/>
    </row>
    <row r="2473">
      <c r="A2473" s="30"/>
      <c r="B2473" s="31" t="s">
        <v>165</v>
      </c>
      <c r="C2473" s="31" t="s">
        <v>165</v>
      </c>
      <c r="D2473" s="32" t="s">
        <v>165</v>
      </c>
      <c r="E2473" s="33" t="s">
        <v>165</v>
      </c>
      <c r="F2473" s="34"/>
      <c r="G2473" s="35"/>
      <c r="H2473" s="34"/>
      <c r="I2473" s="36"/>
      <c r="J2473" s="37"/>
    </row>
    <row r="2474">
      <c r="A2474" s="30"/>
      <c r="B2474" s="31" t="s">
        <v>165</v>
      </c>
      <c r="C2474" s="31" t="s">
        <v>165</v>
      </c>
      <c r="D2474" s="32" t="s">
        <v>165</v>
      </c>
      <c r="E2474" s="33" t="s">
        <v>165</v>
      </c>
      <c r="F2474" s="34"/>
      <c r="G2474" s="35"/>
      <c r="H2474" s="34"/>
      <c r="I2474" s="36"/>
      <c r="J2474" s="37"/>
    </row>
    <row r="2475">
      <c r="A2475" s="30"/>
      <c r="B2475" s="31" t="s">
        <v>165</v>
      </c>
      <c r="C2475" s="31" t="s">
        <v>165</v>
      </c>
      <c r="D2475" s="32" t="s">
        <v>165</v>
      </c>
      <c r="E2475" s="33" t="s">
        <v>165</v>
      </c>
      <c r="F2475" s="34"/>
      <c r="G2475" s="35"/>
      <c r="H2475" s="34"/>
      <c r="I2475" s="36"/>
      <c r="J2475" s="37"/>
    </row>
    <row r="2476">
      <c r="A2476" s="30"/>
      <c r="B2476" s="31" t="s">
        <v>165</v>
      </c>
      <c r="C2476" s="31" t="s">
        <v>165</v>
      </c>
      <c r="D2476" s="32" t="s">
        <v>165</v>
      </c>
      <c r="E2476" s="33" t="s">
        <v>165</v>
      </c>
      <c r="F2476" s="34"/>
      <c r="G2476" s="35"/>
      <c r="H2476" s="34"/>
      <c r="I2476" s="36"/>
      <c r="J2476" s="37"/>
    </row>
    <row r="2477">
      <c r="A2477" s="30"/>
      <c r="B2477" s="31" t="s">
        <v>165</v>
      </c>
      <c r="C2477" s="31" t="s">
        <v>165</v>
      </c>
      <c r="D2477" s="32" t="s">
        <v>165</v>
      </c>
      <c r="E2477" s="33" t="s">
        <v>165</v>
      </c>
      <c r="F2477" s="34"/>
      <c r="G2477" s="35"/>
      <c r="H2477" s="34"/>
      <c r="I2477" s="36"/>
      <c r="J2477" s="37"/>
    </row>
    <row r="2478">
      <c r="A2478" s="30"/>
      <c r="B2478" s="31" t="s">
        <v>165</v>
      </c>
      <c r="C2478" s="31" t="s">
        <v>165</v>
      </c>
      <c r="D2478" s="32" t="s">
        <v>165</v>
      </c>
      <c r="E2478" s="33" t="s">
        <v>165</v>
      </c>
      <c r="F2478" s="34"/>
      <c r="G2478" s="35"/>
      <c r="H2478" s="34"/>
      <c r="I2478" s="36"/>
      <c r="J2478" s="37"/>
    </row>
    <row r="2479">
      <c r="A2479" s="30"/>
      <c r="B2479" s="31" t="s">
        <v>165</v>
      </c>
      <c r="C2479" s="31" t="s">
        <v>165</v>
      </c>
      <c r="D2479" s="32" t="s">
        <v>165</v>
      </c>
      <c r="E2479" s="33" t="s">
        <v>165</v>
      </c>
      <c r="F2479" s="34"/>
      <c r="G2479" s="35"/>
      <c r="H2479" s="34"/>
      <c r="I2479" s="36"/>
      <c r="J2479" s="37"/>
    </row>
    <row r="2480">
      <c r="A2480" s="30"/>
      <c r="B2480" s="31" t="s">
        <v>165</v>
      </c>
      <c r="C2480" s="31" t="s">
        <v>165</v>
      </c>
      <c r="D2480" s="32" t="s">
        <v>165</v>
      </c>
      <c r="E2480" s="33" t="s">
        <v>165</v>
      </c>
      <c r="F2480" s="34"/>
      <c r="G2480" s="35"/>
      <c r="H2480" s="34"/>
      <c r="I2480" s="36"/>
      <c r="J2480" s="37"/>
    </row>
    <row r="2481">
      <c r="A2481" s="30"/>
      <c r="B2481" s="31" t="s">
        <v>165</v>
      </c>
      <c r="C2481" s="31" t="s">
        <v>165</v>
      </c>
      <c r="D2481" s="32" t="s">
        <v>165</v>
      </c>
      <c r="E2481" s="33" t="s">
        <v>165</v>
      </c>
      <c r="F2481" s="34"/>
      <c r="G2481" s="35"/>
      <c r="H2481" s="34"/>
      <c r="I2481" s="36"/>
      <c r="J2481" s="37"/>
    </row>
    <row r="2482">
      <c r="A2482" s="30"/>
      <c r="B2482" s="31" t="s">
        <v>165</v>
      </c>
      <c r="C2482" s="31" t="s">
        <v>165</v>
      </c>
      <c r="D2482" s="32" t="s">
        <v>165</v>
      </c>
      <c r="E2482" s="33" t="s">
        <v>165</v>
      </c>
      <c r="F2482" s="34"/>
      <c r="G2482" s="35"/>
      <c r="H2482" s="34"/>
      <c r="I2482" s="36"/>
      <c r="J2482" s="37"/>
    </row>
    <row r="2483">
      <c r="A2483" s="30"/>
      <c r="B2483" s="31" t="s">
        <v>165</v>
      </c>
      <c r="C2483" s="31" t="s">
        <v>165</v>
      </c>
      <c r="D2483" s="32" t="s">
        <v>165</v>
      </c>
      <c r="E2483" s="33" t="s">
        <v>165</v>
      </c>
      <c r="F2483" s="34"/>
      <c r="G2483" s="35"/>
      <c r="H2483" s="34"/>
      <c r="I2483" s="36"/>
      <c r="J2483" s="37"/>
    </row>
    <row r="2484">
      <c r="A2484" s="30"/>
      <c r="B2484" s="31" t="s">
        <v>165</v>
      </c>
      <c r="C2484" s="31" t="s">
        <v>165</v>
      </c>
      <c r="D2484" s="32" t="s">
        <v>165</v>
      </c>
      <c r="E2484" s="33" t="s">
        <v>165</v>
      </c>
      <c r="F2484" s="34"/>
      <c r="G2484" s="35"/>
      <c r="H2484" s="34"/>
      <c r="I2484" s="36"/>
      <c r="J2484" s="37"/>
    </row>
    <row r="2485">
      <c r="A2485" s="30"/>
      <c r="B2485" s="31" t="s">
        <v>165</v>
      </c>
      <c r="C2485" s="31" t="s">
        <v>165</v>
      </c>
      <c r="D2485" s="32" t="s">
        <v>165</v>
      </c>
      <c r="E2485" s="33" t="s">
        <v>165</v>
      </c>
      <c r="F2485" s="34"/>
      <c r="G2485" s="35"/>
      <c r="H2485" s="34"/>
      <c r="I2485" s="36"/>
      <c r="J2485" s="37"/>
    </row>
    <row r="2486">
      <c r="A2486" s="30"/>
      <c r="B2486" s="31" t="s">
        <v>165</v>
      </c>
      <c r="C2486" s="31" t="s">
        <v>165</v>
      </c>
      <c r="D2486" s="32" t="s">
        <v>165</v>
      </c>
      <c r="E2486" s="33" t="s">
        <v>165</v>
      </c>
      <c r="F2486" s="34"/>
      <c r="G2486" s="35"/>
      <c r="H2486" s="34"/>
      <c r="I2486" s="36"/>
      <c r="J2486" s="37"/>
    </row>
    <row r="2487">
      <c r="A2487" s="30"/>
      <c r="B2487" s="31" t="s">
        <v>165</v>
      </c>
      <c r="C2487" s="31" t="s">
        <v>165</v>
      </c>
      <c r="D2487" s="32" t="s">
        <v>165</v>
      </c>
      <c r="E2487" s="33" t="s">
        <v>165</v>
      </c>
      <c r="F2487" s="34"/>
      <c r="G2487" s="35"/>
      <c r="H2487" s="34"/>
      <c r="I2487" s="36"/>
      <c r="J2487" s="37"/>
    </row>
    <row r="2488">
      <c r="A2488" s="30"/>
      <c r="B2488" s="31" t="s">
        <v>165</v>
      </c>
      <c r="C2488" s="31" t="s">
        <v>165</v>
      </c>
      <c r="D2488" s="32" t="s">
        <v>165</v>
      </c>
      <c r="E2488" s="33" t="s">
        <v>165</v>
      </c>
      <c r="F2488" s="34"/>
      <c r="G2488" s="35"/>
      <c r="H2488" s="34"/>
      <c r="I2488" s="36"/>
      <c r="J2488" s="37"/>
    </row>
    <row r="2489">
      <c r="A2489" s="30"/>
      <c r="B2489" s="31" t="s">
        <v>165</v>
      </c>
      <c r="C2489" s="31" t="s">
        <v>165</v>
      </c>
      <c r="D2489" s="32" t="s">
        <v>165</v>
      </c>
      <c r="E2489" s="33" t="s">
        <v>165</v>
      </c>
      <c r="F2489" s="34"/>
      <c r="G2489" s="35"/>
      <c r="H2489" s="34"/>
      <c r="I2489" s="36"/>
      <c r="J2489" s="37"/>
    </row>
    <row r="2490">
      <c r="A2490" s="30"/>
      <c r="B2490" s="31" t="s">
        <v>165</v>
      </c>
      <c r="C2490" s="31" t="s">
        <v>165</v>
      </c>
      <c r="D2490" s="32" t="s">
        <v>165</v>
      </c>
      <c r="E2490" s="33" t="s">
        <v>165</v>
      </c>
      <c r="F2490" s="34"/>
      <c r="G2490" s="35"/>
      <c r="H2490" s="34"/>
      <c r="I2490" s="36"/>
      <c r="J2490" s="37"/>
    </row>
    <row r="2491">
      <c r="A2491" s="30"/>
      <c r="B2491" s="31" t="s">
        <v>165</v>
      </c>
      <c r="C2491" s="31" t="s">
        <v>165</v>
      </c>
      <c r="D2491" s="32" t="s">
        <v>165</v>
      </c>
      <c r="E2491" s="33" t="s">
        <v>165</v>
      </c>
      <c r="F2491" s="34"/>
      <c r="G2491" s="35"/>
      <c r="H2491" s="34"/>
      <c r="I2491" s="36"/>
      <c r="J2491" s="37"/>
    </row>
    <row r="2492">
      <c r="A2492" s="30"/>
      <c r="B2492" s="31" t="s">
        <v>165</v>
      </c>
      <c r="C2492" s="31" t="s">
        <v>165</v>
      </c>
      <c r="D2492" s="32" t="s">
        <v>165</v>
      </c>
      <c r="E2492" s="33" t="s">
        <v>165</v>
      </c>
      <c r="F2492" s="34"/>
      <c r="G2492" s="35"/>
      <c r="H2492" s="34"/>
      <c r="I2492" s="36"/>
      <c r="J2492" s="37"/>
    </row>
    <row r="2493">
      <c r="A2493" s="30"/>
      <c r="B2493" s="31" t="s">
        <v>165</v>
      </c>
      <c r="C2493" s="31" t="s">
        <v>165</v>
      </c>
      <c r="D2493" s="32" t="s">
        <v>165</v>
      </c>
      <c r="E2493" s="33" t="s">
        <v>165</v>
      </c>
      <c r="F2493" s="34"/>
      <c r="G2493" s="35"/>
      <c r="H2493" s="34"/>
      <c r="I2493" s="36"/>
      <c r="J2493" s="37"/>
    </row>
    <row r="2494">
      <c r="A2494" s="30"/>
      <c r="B2494" s="31" t="s">
        <v>165</v>
      </c>
      <c r="C2494" s="31" t="s">
        <v>165</v>
      </c>
      <c r="D2494" s="32" t="s">
        <v>165</v>
      </c>
      <c r="E2494" s="33" t="s">
        <v>165</v>
      </c>
      <c r="F2494" s="34"/>
      <c r="G2494" s="35"/>
      <c r="H2494" s="34"/>
      <c r="I2494" s="36"/>
      <c r="J2494" s="37"/>
    </row>
    <row r="2495">
      <c r="A2495" s="30"/>
      <c r="B2495" s="31" t="s">
        <v>165</v>
      </c>
      <c r="C2495" s="31" t="s">
        <v>165</v>
      </c>
      <c r="D2495" s="32" t="s">
        <v>165</v>
      </c>
      <c r="E2495" s="33" t="s">
        <v>165</v>
      </c>
      <c r="F2495" s="34"/>
      <c r="G2495" s="35"/>
      <c r="H2495" s="34"/>
      <c r="I2495" s="36"/>
      <c r="J2495" s="37"/>
    </row>
    <row r="2496">
      <c r="A2496" s="30"/>
      <c r="B2496" s="31" t="s">
        <v>165</v>
      </c>
      <c r="C2496" s="31" t="s">
        <v>165</v>
      </c>
      <c r="D2496" s="32" t="s">
        <v>165</v>
      </c>
      <c r="E2496" s="33" t="s">
        <v>165</v>
      </c>
      <c r="F2496" s="34"/>
      <c r="G2496" s="35"/>
      <c r="H2496" s="34"/>
      <c r="I2496" s="36"/>
      <c r="J2496" s="37"/>
    </row>
    <row r="2497">
      <c r="A2497" s="30"/>
      <c r="B2497" s="31" t="s">
        <v>165</v>
      </c>
      <c r="C2497" s="31" t="s">
        <v>165</v>
      </c>
      <c r="D2497" s="32" t="s">
        <v>165</v>
      </c>
      <c r="E2497" s="33" t="s">
        <v>165</v>
      </c>
      <c r="F2497" s="34"/>
      <c r="G2497" s="35"/>
      <c r="H2497" s="34"/>
      <c r="I2497" s="36"/>
      <c r="J2497" s="37"/>
    </row>
    <row r="2498">
      <c r="A2498" s="30"/>
      <c r="B2498" s="31" t="s">
        <v>165</v>
      </c>
      <c r="C2498" s="31" t="s">
        <v>165</v>
      </c>
      <c r="D2498" s="32" t="s">
        <v>165</v>
      </c>
      <c r="E2498" s="33" t="s">
        <v>165</v>
      </c>
      <c r="F2498" s="34"/>
      <c r="G2498" s="35"/>
      <c r="H2498" s="34"/>
      <c r="I2498" s="36"/>
      <c r="J2498" s="37"/>
    </row>
    <row r="2499">
      <c r="A2499" s="30"/>
      <c r="B2499" s="31" t="s">
        <v>165</v>
      </c>
      <c r="C2499" s="31" t="s">
        <v>165</v>
      </c>
      <c r="D2499" s="32" t="s">
        <v>165</v>
      </c>
      <c r="E2499" s="33" t="s">
        <v>165</v>
      </c>
      <c r="F2499" s="34"/>
      <c r="G2499" s="35"/>
      <c r="H2499" s="34"/>
      <c r="I2499" s="36"/>
      <c r="J2499" s="37"/>
    </row>
    <row r="2500">
      <c r="A2500" s="30"/>
      <c r="B2500" s="31" t="s">
        <v>165</v>
      </c>
      <c r="C2500" s="31" t="s">
        <v>165</v>
      </c>
      <c r="D2500" s="32" t="s">
        <v>165</v>
      </c>
      <c r="E2500" s="33" t="s">
        <v>165</v>
      </c>
      <c r="F2500" s="34"/>
      <c r="G2500" s="35"/>
      <c r="H2500" s="34"/>
      <c r="I2500" s="36"/>
      <c r="J2500" s="37"/>
    </row>
    <row r="2501">
      <c r="A2501" s="30"/>
      <c r="B2501" s="31" t="s">
        <v>165</v>
      </c>
      <c r="C2501" s="31" t="s">
        <v>165</v>
      </c>
      <c r="D2501" s="32" t="s">
        <v>165</v>
      </c>
      <c r="E2501" s="33" t="s">
        <v>165</v>
      </c>
      <c r="F2501" s="34"/>
      <c r="G2501" s="35"/>
      <c r="H2501" s="34"/>
      <c r="I2501" s="36"/>
      <c r="J2501" s="37"/>
    </row>
    <row r="2502">
      <c r="A2502" s="30"/>
      <c r="B2502" s="31" t="s">
        <v>165</v>
      </c>
      <c r="C2502" s="31" t="s">
        <v>165</v>
      </c>
      <c r="D2502" s="32" t="s">
        <v>165</v>
      </c>
      <c r="E2502" s="33" t="s">
        <v>165</v>
      </c>
      <c r="F2502" s="34"/>
      <c r="G2502" s="35"/>
      <c r="H2502" s="34"/>
      <c r="I2502" s="36"/>
      <c r="J2502" s="37"/>
    </row>
    <row r="2503">
      <c r="A2503" s="30"/>
      <c r="B2503" s="31" t="s">
        <v>165</v>
      </c>
      <c r="C2503" s="31" t="s">
        <v>165</v>
      </c>
      <c r="D2503" s="32" t="s">
        <v>165</v>
      </c>
      <c r="E2503" s="33" t="s">
        <v>165</v>
      </c>
      <c r="F2503" s="34"/>
      <c r="G2503" s="35"/>
      <c r="H2503" s="34"/>
      <c r="I2503" s="36"/>
      <c r="J2503" s="37"/>
    </row>
    <row r="2504">
      <c r="A2504" s="30"/>
      <c r="B2504" s="31" t="s">
        <v>165</v>
      </c>
      <c r="C2504" s="31" t="s">
        <v>165</v>
      </c>
      <c r="D2504" s="32" t="s">
        <v>165</v>
      </c>
      <c r="E2504" s="33" t="s">
        <v>165</v>
      </c>
      <c r="F2504" s="34"/>
      <c r="G2504" s="35"/>
      <c r="H2504" s="34"/>
      <c r="I2504" s="36"/>
      <c r="J2504" s="37"/>
    </row>
    <row r="2505">
      <c r="A2505" s="30"/>
      <c r="B2505" s="31" t="s">
        <v>165</v>
      </c>
      <c r="C2505" s="31" t="s">
        <v>165</v>
      </c>
      <c r="D2505" s="32" t="s">
        <v>165</v>
      </c>
      <c r="E2505" s="33" t="s">
        <v>165</v>
      </c>
      <c r="F2505" s="34"/>
      <c r="G2505" s="35"/>
      <c r="H2505" s="34"/>
      <c r="I2505" s="36"/>
      <c r="J2505" s="37"/>
    </row>
    <row r="2506">
      <c r="A2506" s="30"/>
      <c r="B2506" s="31" t="s">
        <v>165</v>
      </c>
      <c r="C2506" s="31" t="s">
        <v>165</v>
      </c>
      <c r="D2506" s="32" t="s">
        <v>165</v>
      </c>
      <c r="E2506" s="33" t="s">
        <v>165</v>
      </c>
      <c r="F2506" s="34"/>
      <c r="G2506" s="35"/>
      <c r="H2506" s="34"/>
      <c r="I2506" s="36"/>
      <c r="J2506" s="37"/>
    </row>
    <row r="2507">
      <c r="A2507" s="30"/>
      <c r="B2507" s="31" t="s">
        <v>165</v>
      </c>
      <c r="C2507" s="31" t="s">
        <v>165</v>
      </c>
      <c r="D2507" s="32" t="s">
        <v>165</v>
      </c>
      <c r="E2507" s="33" t="s">
        <v>165</v>
      </c>
      <c r="F2507" s="34"/>
      <c r="G2507" s="35"/>
      <c r="H2507" s="34"/>
      <c r="I2507" s="36"/>
      <c r="J2507" s="37"/>
    </row>
    <row r="2508">
      <c r="A2508" s="30"/>
      <c r="B2508" s="31" t="s">
        <v>165</v>
      </c>
      <c r="C2508" s="31" t="s">
        <v>165</v>
      </c>
      <c r="D2508" s="32" t="s">
        <v>165</v>
      </c>
      <c r="E2508" s="33" t="s">
        <v>165</v>
      </c>
      <c r="F2508" s="34"/>
      <c r="G2508" s="35"/>
      <c r="H2508" s="34"/>
      <c r="I2508" s="36"/>
      <c r="J2508" s="37"/>
    </row>
    <row r="2509">
      <c r="A2509" s="30"/>
      <c r="B2509" s="31" t="s">
        <v>165</v>
      </c>
      <c r="C2509" s="31" t="s">
        <v>165</v>
      </c>
      <c r="D2509" s="32" t="s">
        <v>165</v>
      </c>
      <c r="E2509" s="33" t="s">
        <v>165</v>
      </c>
      <c r="F2509" s="34"/>
      <c r="G2509" s="35"/>
      <c r="H2509" s="34"/>
      <c r="I2509" s="36"/>
      <c r="J2509" s="37"/>
    </row>
    <row r="2510">
      <c r="A2510" s="30"/>
      <c r="B2510" s="31" t="s">
        <v>165</v>
      </c>
      <c r="C2510" s="31" t="s">
        <v>165</v>
      </c>
      <c r="D2510" s="32" t="s">
        <v>165</v>
      </c>
      <c r="E2510" s="33" t="s">
        <v>165</v>
      </c>
      <c r="F2510" s="34"/>
      <c r="G2510" s="35"/>
      <c r="H2510" s="34"/>
      <c r="I2510" s="36"/>
      <c r="J2510" s="37"/>
    </row>
    <row r="2511">
      <c r="A2511" s="30"/>
      <c r="B2511" s="31" t="s">
        <v>165</v>
      </c>
      <c r="C2511" s="31" t="s">
        <v>165</v>
      </c>
      <c r="D2511" s="32" t="s">
        <v>165</v>
      </c>
      <c r="E2511" s="33" t="s">
        <v>165</v>
      </c>
      <c r="F2511" s="34"/>
      <c r="G2511" s="35"/>
      <c r="H2511" s="34"/>
      <c r="I2511" s="36"/>
      <c r="J2511" s="37"/>
    </row>
    <row r="2512">
      <c r="A2512" s="30"/>
      <c r="B2512" s="31" t="s">
        <v>165</v>
      </c>
      <c r="C2512" s="31" t="s">
        <v>165</v>
      </c>
      <c r="D2512" s="32" t="s">
        <v>165</v>
      </c>
      <c r="E2512" s="33" t="s">
        <v>165</v>
      </c>
      <c r="F2512" s="34"/>
      <c r="G2512" s="35"/>
      <c r="H2512" s="34"/>
      <c r="I2512" s="36"/>
      <c r="J2512" s="37"/>
    </row>
    <row r="2513">
      <c r="A2513" s="30"/>
      <c r="B2513" s="31" t="s">
        <v>165</v>
      </c>
      <c r="C2513" s="31" t="s">
        <v>165</v>
      </c>
      <c r="D2513" s="32" t="s">
        <v>165</v>
      </c>
      <c r="E2513" s="33" t="s">
        <v>165</v>
      </c>
      <c r="F2513" s="34"/>
      <c r="G2513" s="35"/>
      <c r="H2513" s="34"/>
      <c r="I2513" s="36"/>
      <c r="J2513" s="37"/>
    </row>
    <row r="2514">
      <c r="A2514" s="30"/>
      <c r="B2514" s="31" t="s">
        <v>165</v>
      </c>
      <c r="C2514" s="31" t="s">
        <v>165</v>
      </c>
      <c r="D2514" s="32" t="s">
        <v>165</v>
      </c>
      <c r="E2514" s="33" t="s">
        <v>165</v>
      </c>
      <c r="F2514" s="34"/>
      <c r="G2514" s="35"/>
      <c r="H2514" s="34"/>
      <c r="I2514" s="36"/>
      <c r="J2514" s="37"/>
    </row>
    <row r="2515">
      <c r="A2515" s="30"/>
      <c r="B2515" s="31" t="s">
        <v>165</v>
      </c>
      <c r="C2515" s="31" t="s">
        <v>165</v>
      </c>
      <c r="D2515" s="32" t="s">
        <v>165</v>
      </c>
      <c r="E2515" s="33" t="s">
        <v>165</v>
      </c>
      <c r="F2515" s="34"/>
      <c r="G2515" s="35"/>
      <c r="H2515" s="34"/>
      <c r="I2515" s="36"/>
      <c r="J2515" s="37"/>
    </row>
    <row r="2516">
      <c r="A2516" s="30"/>
      <c r="B2516" s="31" t="s">
        <v>165</v>
      </c>
      <c r="C2516" s="31" t="s">
        <v>165</v>
      </c>
      <c r="D2516" s="32" t="s">
        <v>165</v>
      </c>
      <c r="E2516" s="33" t="s">
        <v>165</v>
      </c>
      <c r="F2516" s="34"/>
      <c r="G2516" s="35"/>
      <c r="H2516" s="34"/>
      <c r="I2516" s="36"/>
      <c r="J2516" s="37"/>
    </row>
    <row r="2517">
      <c r="A2517" s="30"/>
      <c r="B2517" s="31" t="s">
        <v>165</v>
      </c>
      <c r="C2517" s="31" t="s">
        <v>165</v>
      </c>
      <c r="D2517" s="32" t="s">
        <v>165</v>
      </c>
      <c r="E2517" s="33" t="s">
        <v>165</v>
      </c>
      <c r="F2517" s="34"/>
      <c r="G2517" s="35"/>
      <c r="H2517" s="34"/>
      <c r="I2517" s="36"/>
      <c r="J2517" s="37"/>
    </row>
    <row r="2518">
      <c r="A2518" s="30"/>
      <c r="B2518" s="31" t="s">
        <v>165</v>
      </c>
      <c r="C2518" s="31" t="s">
        <v>165</v>
      </c>
      <c r="D2518" s="32" t="s">
        <v>165</v>
      </c>
      <c r="E2518" s="33" t="s">
        <v>165</v>
      </c>
      <c r="F2518" s="34"/>
      <c r="G2518" s="35"/>
      <c r="H2518" s="34"/>
      <c r="I2518" s="36"/>
      <c r="J2518" s="37"/>
    </row>
    <row r="2519">
      <c r="A2519" s="30"/>
      <c r="B2519" s="31" t="s">
        <v>165</v>
      </c>
      <c r="C2519" s="31" t="s">
        <v>165</v>
      </c>
      <c r="D2519" s="32" t="s">
        <v>165</v>
      </c>
      <c r="E2519" s="33" t="s">
        <v>165</v>
      </c>
      <c r="F2519" s="34"/>
      <c r="G2519" s="35"/>
      <c r="H2519" s="34"/>
      <c r="I2519" s="36"/>
      <c r="J2519" s="37"/>
    </row>
    <row r="2520">
      <c r="A2520" s="30"/>
      <c r="B2520" s="31" t="s">
        <v>165</v>
      </c>
      <c r="C2520" s="31" t="s">
        <v>165</v>
      </c>
      <c r="D2520" s="32" t="s">
        <v>165</v>
      </c>
      <c r="E2520" s="33" t="s">
        <v>165</v>
      </c>
      <c r="F2520" s="34"/>
      <c r="G2520" s="35"/>
      <c r="H2520" s="34"/>
      <c r="I2520" s="36"/>
      <c r="J2520" s="37"/>
    </row>
    <row r="2521">
      <c r="A2521" s="30"/>
      <c r="B2521" s="31" t="s">
        <v>165</v>
      </c>
      <c r="C2521" s="31" t="s">
        <v>165</v>
      </c>
      <c r="D2521" s="32" t="s">
        <v>165</v>
      </c>
      <c r="E2521" s="33" t="s">
        <v>165</v>
      </c>
      <c r="F2521" s="34"/>
      <c r="G2521" s="35"/>
      <c r="H2521" s="34"/>
      <c r="I2521" s="36"/>
      <c r="J2521" s="37"/>
    </row>
    <row r="2522">
      <c r="A2522" s="30"/>
      <c r="B2522" s="31" t="s">
        <v>165</v>
      </c>
      <c r="C2522" s="31" t="s">
        <v>165</v>
      </c>
      <c r="D2522" s="32" t="s">
        <v>165</v>
      </c>
      <c r="E2522" s="33" t="s">
        <v>165</v>
      </c>
      <c r="F2522" s="34"/>
      <c r="G2522" s="35"/>
      <c r="H2522" s="34"/>
      <c r="I2522" s="36"/>
      <c r="J2522" s="37"/>
    </row>
    <row r="2523">
      <c r="A2523" s="30"/>
      <c r="B2523" s="31" t="s">
        <v>165</v>
      </c>
      <c r="C2523" s="31" t="s">
        <v>165</v>
      </c>
      <c r="D2523" s="32" t="s">
        <v>165</v>
      </c>
      <c r="E2523" s="33" t="s">
        <v>165</v>
      </c>
      <c r="F2523" s="34"/>
      <c r="G2523" s="35"/>
      <c r="H2523" s="34"/>
      <c r="I2523" s="36"/>
      <c r="J2523" s="37"/>
    </row>
    <row r="2524">
      <c r="A2524" s="30"/>
      <c r="B2524" s="31" t="s">
        <v>165</v>
      </c>
      <c r="C2524" s="31" t="s">
        <v>165</v>
      </c>
      <c r="D2524" s="32" t="s">
        <v>165</v>
      </c>
      <c r="E2524" s="33" t="s">
        <v>165</v>
      </c>
      <c r="F2524" s="34"/>
      <c r="G2524" s="35"/>
      <c r="H2524" s="34"/>
      <c r="I2524" s="36"/>
      <c r="J2524" s="37"/>
    </row>
    <row r="2525">
      <c r="A2525" s="30"/>
      <c r="B2525" s="31" t="s">
        <v>165</v>
      </c>
      <c r="C2525" s="31" t="s">
        <v>165</v>
      </c>
      <c r="D2525" s="32" t="s">
        <v>165</v>
      </c>
      <c r="E2525" s="33" t="s">
        <v>165</v>
      </c>
      <c r="F2525" s="34"/>
      <c r="G2525" s="35"/>
      <c r="H2525" s="34"/>
      <c r="I2525" s="36"/>
      <c r="J2525" s="37"/>
    </row>
    <row r="2526">
      <c r="A2526" s="30"/>
      <c r="B2526" s="31" t="s">
        <v>165</v>
      </c>
      <c r="C2526" s="31" t="s">
        <v>165</v>
      </c>
      <c r="D2526" s="32" t="s">
        <v>165</v>
      </c>
      <c r="E2526" s="33" t="s">
        <v>165</v>
      </c>
      <c r="F2526" s="34"/>
      <c r="G2526" s="35"/>
      <c r="H2526" s="34"/>
      <c r="I2526" s="36"/>
      <c r="J2526" s="37"/>
    </row>
    <row r="2527">
      <c r="A2527" s="30"/>
      <c r="B2527" s="31" t="s">
        <v>165</v>
      </c>
      <c r="C2527" s="31" t="s">
        <v>165</v>
      </c>
      <c r="D2527" s="32" t="s">
        <v>165</v>
      </c>
      <c r="E2527" s="33" t="s">
        <v>165</v>
      </c>
      <c r="F2527" s="34"/>
      <c r="G2527" s="35"/>
      <c r="H2527" s="34"/>
      <c r="I2527" s="36"/>
      <c r="J2527" s="37"/>
    </row>
    <row r="2528">
      <c r="A2528" s="30"/>
      <c r="B2528" s="31" t="s">
        <v>165</v>
      </c>
      <c r="C2528" s="31" t="s">
        <v>165</v>
      </c>
      <c r="D2528" s="32" t="s">
        <v>165</v>
      </c>
      <c r="E2528" s="33" t="s">
        <v>165</v>
      </c>
      <c r="F2528" s="34"/>
      <c r="G2528" s="35"/>
      <c r="H2528" s="34"/>
      <c r="I2528" s="36"/>
      <c r="J2528" s="37"/>
    </row>
    <row r="2529">
      <c r="A2529" s="30"/>
      <c r="B2529" s="31" t="s">
        <v>165</v>
      </c>
      <c r="C2529" s="31" t="s">
        <v>165</v>
      </c>
      <c r="D2529" s="32" t="s">
        <v>165</v>
      </c>
      <c r="E2529" s="33" t="s">
        <v>165</v>
      </c>
      <c r="F2529" s="34"/>
      <c r="G2529" s="35"/>
      <c r="H2529" s="34"/>
      <c r="I2529" s="36"/>
      <c r="J2529" s="37"/>
    </row>
    <row r="2530">
      <c r="A2530" s="30"/>
      <c r="B2530" s="31" t="s">
        <v>165</v>
      </c>
      <c r="C2530" s="31" t="s">
        <v>165</v>
      </c>
      <c r="D2530" s="32" t="s">
        <v>165</v>
      </c>
      <c r="E2530" s="33" t="s">
        <v>165</v>
      </c>
      <c r="F2530" s="34"/>
      <c r="G2530" s="35"/>
      <c r="H2530" s="34"/>
      <c r="I2530" s="36"/>
      <c r="J2530" s="37"/>
    </row>
    <row r="2531">
      <c r="A2531" s="30"/>
      <c r="B2531" s="31" t="s">
        <v>165</v>
      </c>
      <c r="C2531" s="31" t="s">
        <v>165</v>
      </c>
      <c r="D2531" s="32" t="s">
        <v>165</v>
      </c>
      <c r="E2531" s="33" t="s">
        <v>165</v>
      </c>
      <c r="F2531" s="34"/>
      <c r="G2531" s="35"/>
      <c r="H2531" s="34"/>
      <c r="I2531" s="36"/>
      <c r="J2531" s="37"/>
    </row>
    <row r="2532">
      <c r="A2532" s="30"/>
      <c r="B2532" s="31" t="s">
        <v>165</v>
      </c>
      <c r="C2532" s="31" t="s">
        <v>165</v>
      </c>
      <c r="D2532" s="32" t="s">
        <v>165</v>
      </c>
      <c r="E2532" s="33" t="s">
        <v>165</v>
      </c>
      <c r="F2532" s="34"/>
      <c r="G2532" s="35"/>
      <c r="H2532" s="34"/>
      <c r="I2532" s="36"/>
      <c r="J2532" s="37"/>
    </row>
    <row r="2533">
      <c r="A2533" s="30"/>
      <c r="B2533" s="31" t="s">
        <v>165</v>
      </c>
      <c r="C2533" s="31" t="s">
        <v>165</v>
      </c>
      <c r="D2533" s="32" t="s">
        <v>165</v>
      </c>
      <c r="E2533" s="33" t="s">
        <v>165</v>
      </c>
      <c r="F2533" s="34"/>
      <c r="G2533" s="35"/>
      <c r="H2533" s="34"/>
      <c r="I2533" s="36"/>
      <c r="J2533" s="37"/>
    </row>
    <row r="2534">
      <c r="A2534" s="30"/>
      <c r="B2534" s="31" t="s">
        <v>165</v>
      </c>
      <c r="C2534" s="31" t="s">
        <v>165</v>
      </c>
      <c r="D2534" s="32" t="s">
        <v>165</v>
      </c>
      <c r="E2534" s="33" t="s">
        <v>165</v>
      </c>
      <c r="F2534" s="34"/>
      <c r="G2534" s="35"/>
      <c r="H2534" s="34"/>
      <c r="I2534" s="36"/>
      <c r="J2534" s="37"/>
    </row>
    <row r="2535">
      <c r="A2535" s="30"/>
      <c r="B2535" s="31" t="s">
        <v>165</v>
      </c>
      <c r="C2535" s="31" t="s">
        <v>165</v>
      </c>
      <c r="D2535" s="32" t="s">
        <v>165</v>
      </c>
      <c r="E2535" s="33" t="s">
        <v>165</v>
      </c>
      <c r="F2535" s="34"/>
      <c r="G2535" s="35"/>
      <c r="H2535" s="34"/>
      <c r="I2535" s="36"/>
      <c r="J2535" s="37"/>
    </row>
    <row r="2536">
      <c r="A2536" s="30"/>
      <c r="B2536" s="31" t="s">
        <v>165</v>
      </c>
      <c r="C2536" s="31" t="s">
        <v>165</v>
      </c>
      <c r="D2536" s="32" t="s">
        <v>165</v>
      </c>
      <c r="E2536" s="33" t="s">
        <v>165</v>
      </c>
      <c r="F2536" s="34"/>
      <c r="G2536" s="35"/>
      <c r="H2536" s="34"/>
      <c r="I2536" s="36"/>
      <c r="J2536" s="37"/>
    </row>
    <row r="2537">
      <c r="A2537" s="30"/>
      <c r="B2537" s="31" t="s">
        <v>165</v>
      </c>
      <c r="C2537" s="31" t="s">
        <v>165</v>
      </c>
      <c r="D2537" s="32" t="s">
        <v>165</v>
      </c>
      <c r="E2537" s="33" t="s">
        <v>165</v>
      </c>
      <c r="F2537" s="34"/>
      <c r="G2537" s="35"/>
      <c r="H2537" s="34"/>
      <c r="I2537" s="36"/>
      <c r="J2537" s="37"/>
    </row>
    <row r="2538">
      <c r="A2538" s="30"/>
      <c r="B2538" s="31" t="s">
        <v>165</v>
      </c>
      <c r="C2538" s="31" t="s">
        <v>165</v>
      </c>
      <c r="D2538" s="32" t="s">
        <v>165</v>
      </c>
      <c r="E2538" s="33" t="s">
        <v>165</v>
      </c>
      <c r="F2538" s="34"/>
      <c r="G2538" s="35"/>
      <c r="H2538" s="34"/>
      <c r="I2538" s="36"/>
      <c r="J2538" s="37"/>
    </row>
    <row r="2539">
      <c r="A2539" s="30"/>
      <c r="B2539" s="31" t="s">
        <v>165</v>
      </c>
      <c r="C2539" s="31" t="s">
        <v>165</v>
      </c>
      <c r="D2539" s="32" t="s">
        <v>165</v>
      </c>
      <c r="E2539" s="33" t="s">
        <v>165</v>
      </c>
      <c r="F2539" s="34"/>
      <c r="G2539" s="35"/>
      <c r="H2539" s="34"/>
      <c r="I2539" s="36"/>
      <c r="J2539" s="37"/>
    </row>
    <row r="2540">
      <c r="A2540" s="30"/>
      <c r="B2540" s="31" t="s">
        <v>165</v>
      </c>
      <c r="C2540" s="31" t="s">
        <v>165</v>
      </c>
      <c r="D2540" s="32" t="s">
        <v>165</v>
      </c>
      <c r="E2540" s="33" t="s">
        <v>165</v>
      </c>
      <c r="F2540" s="34"/>
      <c r="G2540" s="35"/>
      <c r="H2540" s="34"/>
      <c r="I2540" s="36"/>
      <c r="J2540" s="37"/>
    </row>
    <row r="2541">
      <c r="A2541" s="30"/>
      <c r="B2541" s="31" t="s">
        <v>165</v>
      </c>
      <c r="C2541" s="31" t="s">
        <v>165</v>
      </c>
      <c r="D2541" s="32" t="s">
        <v>165</v>
      </c>
      <c r="E2541" s="33" t="s">
        <v>165</v>
      </c>
      <c r="F2541" s="34"/>
      <c r="G2541" s="35"/>
      <c r="H2541" s="34"/>
      <c r="I2541" s="36"/>
      <c r="J2541" s="37"/>
    </row>
    <row r="2542">
      <c r="A2542" s="30"/>
      <c r="B2542" s="31" t="s">
        <v>165</v>
      </c>
      <c r="C2542" s="31" t="s">
        <v>165</v>
      </c>
      <c r="D2542" s="32" t="s">
        <v>165</v>
      </c>
      <c r="E2542" s="33" t="s">
        <v>165</v>
      </c>
      <c r="F2542" s="34"/>
      <c r="G2542" s="35"/>
      <c r="H2542" s="34"/>
      <c r="I2542" s="36"/>
      <c r="J2542" s="37"/>
    </row>
    <row r="2543">
      <c r="A2543" s="30"/>
      <c r="B2543" s="31" t="s">
        <v>165</v>
      </c>
      <c r="C2543" s="31" t="s">
        <v>165</v>
      </c>
      <c r="D2543" s="32" t="s">
        <v>165</v>
      </c>
      <c r="E2543" s="33" t="s">
        <v>165</v>
      </c>
      <c r="F2543" s="34"/>
      <c r="G2543" s="35"/>
      <c r="H2543" s="34"/>
      <c r="I2543" s="36"/>
      <c r="J2543" s="37"/>
    </row>
    <row r="2544">
      <c r="A2544" s="30"/>
      <c r="B2544" s="31" t="s">
        <v>165</v>
      </c>
      <c r="C2544" s="31" t="s">
        <v>165</v>
      </c>
      <c r="D2544" s="32" t="s">
        <v>165</v>
      </c>
      <c r="E2544" s="33" t="s">
        <v>165</v>
      </c>
      <c r="F2544" s="34"/>
      <c r="G2544" s="35"/>
      <c r="H2544" s="34"/>
      <c r="I2544" s="36"/>
      <c r="J2544" s="37"/>
    </row>
    <row r="2545">
      <c r="A2545" s="30"/>
      <c r="B2545" s="31" t="s">
        <v>165</v>
      </c>
      <c r="C2545" s="31" t="s">
        <v>165</v>
      </c>
      <c r="D2545" s="32" t="s">
        <v>165</v>
      </c>
      <c r="E2545" s="33" t="s">
        <v>165</v>
      </c>
      <c r="F2545" s="34"/>
      <c r="G2545" s="35"/>
      <c r="H2545" s="34"/>
      <c r="I2545" s="36"/>
      <c r="J2545" s="37"/>
    </row>
    <row r="2546">
      <c r="A2546" s="30"/>
      <c r="B2546" s="31" t="s">
        <v>165</v>
      </c>
      <c r="C2546" s="31" t="s">
        <v>165</v>
      </c>
      <c r="D2546" s="32" t="s">
        <v>165</v>
      </c>
      <c r="E2546" s="33" t="s">
        <v>165</v>
      </c>
      <c r="F2546" s="34"/>
      <c r="G2546" s="35"/>
      <c r="H2546" s="34"/>
      <c r="I2546" s="36"/>
      <c r="J2546" s="37"/>
    </row>
    <row r="2547">
      <c r="A2547" s="30"/>
      <c r="B2547" s="31" t="s">
        <v>165</v>
      </c>
      <c r="C2547" s="31" t="s">
        <v>165</v>
      </c>
      <c r="D2547" s="32" t="s">
        <v>165</v>
      </c>
      <c r="E2547" s="33" t="s">
        <v>165</v>
      </c>
      <c r="F2547" s="34"/>
      <c r="G2547" s="35"/>
      <c r="H2547" s="34"/>
      <c r="I2547" s="36"/>
      <c r="J2547" s="37"/>
    </row>
    <row r="2548">
      <c r="A2548" s="30"/>
      <c r="B2548" s="31" t="s">
        <v>165</v>
      </c>
      <c r="C2548" s="31" t="s">
        <v>165</v>
      </c>
      <c r="D2548" s="32" t="s">
        <v>165</v>
      </c>
      <c r="E2548" s="33" t="s">
        <v>165</v>
      </c>
      <c r="F2548" s="34"/>
      <c r="G2548" s="35"/>
      <c r="H2548" s="34"/>
      <c r="I2548" s="36"/>
      <c r="J2548" s="37"/>
    </row>
    <row r="2549">
      <c r="A2549" s="30"/>
      <c r="B2549" s="31" t="s">
        <v>165</v>
      </c>
      <c r="C2549" s="31" t="s">
        <v>165</v>
      </c>
      <c r="D2549" s="32" t="s">
        <v>165</v>
      </c>
      <c r="E2549" s="33" t="s">
        <v>165</v>
      </c>
      <c r="F2549" s="34"/>
      <c r="G2549" s="35"/>
      <c r="H2549" s="34"/>
      <c r="I2549" s="36"/>
      <c r="J2549" s="37"/>
    </row>
    <row r="2550">
      <c r="A2550" s="30"/>
      <c r="B2550" s="31" t="s">
        <v>165</v>
      </c>
      <c r="C2550" s="31" t="s">
        <v>165</v>
      </c>
      <c r="D2550" s="32" t="s">
        <v>165</v>
      </c>
      <c r="E2550" s="33" t="s">
        <v>165</v>
      </c>
      <c r="F2550" s="34"/>
      <c r="G2550" s="35"/>
      <c r="H2550" s="34"/>
      <c r="I2550" s="36"/>
      <c r="J2550" s="37"/>
    </row>
    <row r="2551">
      <c r="A2551" s="30"/>
      <c r="B2551" s="31" t="s">
        <v>165</v>
      </c>
      <c r="C2551" s="31" t="s">
        <v>165</v>
      </c>
      <c r="D2551" s="32" t="s">
        <v>165</v>
      </c>
      <c r="E2551" s="33" t="s">
        <v>165</v>
      </c>
      <c r="F2551" s="34"/>
      <c r="G2551" s="35"/>
      <c r="H2551" s="34"/>
      <c r="I2551" s="36"/>
      <c r="J2551" s="37"/>
    </row>
    <row r="2552">
      <c r="A2552" s="30"/>
      <c r="B2552" s="31" t="s">
        <v>165</v>
      </c>
      <c r="C2552" s="31" t="s">
        <v>165</v>
      </c>
      <c r="D2552" s="32" t="s">
        <v>165</v>
      </c>
      <c r="E2552" s="33" t="s">
        <v>165</v>
      </c>
      <c r="F2552" s="34"/>
      <c r="G2552" s="35"/>
      <c r="H2552" s="34"/>
      <c r="I2552" s="36"/>
      <c r="J2552" s="37"/>
    </row>
    <row r="2553">
      <c r="A2553" s="30"/>
      <c r="B2553" s="31" t="s">
        <v>165</v>
      </c>
      <c r="C2553" s="31" t="s">
        <v>165</v>
      </c>
      <c r="D2553" s="32" t="s">
        <v>165</v>
      </c>
      <c r="E2553" s="33" t="s">
        <v>165</v>
      </c>
      <c r="F2553" s="34"/>
      <c r="G2553" s="35"/>
      <c r="H2553" s="34"/>
      <c r="I2553" s="36"/>
      <c r="J2553" s="37"/>
    </row>
    <row r="2554">
      <c r="A2554" s="30"/>
      <c r="B2554" s="31" t="s">
        <v>165</v>
      </c>
      <c r="C2554" s="31" t="s">
        <v>165</v>
      </c>
      <c r="D2554" s="32" t="s">
        <v>165</v>
      </c>
      <c r="E2554" s="33" t="s">
        <v>165</v>
      </c>
      <c r="F2554" s="34"/>
      <c r="G2554" s="35"/>
      <c r="H2554" s="34"/>
      <c r="I2554" s="36"/>
      <c r="J2554" s="37"/>
    </row>
    <row r="2555">
      <c r="A2555" s="30"/>
      <c r="B2555" s="31" t="s">
        <v>165</v>
      </c>
      <c r="C2555" s="31" t="s">
        <v>165</v>
      </c>
      <c r="D2555" s="32" t="s">
        <v>165</v>
      </c>
      <c r="E2555" s="33" t="s">
        <v>165</v>
      </c>
      <c r="F2555" s="34"/>
      <c r="G2555" s="35"/>
      <c r="H2555" s="34"/>
      <c r="I2555" s="36"/>
      <c r="J2555" s="37"/>
    </row>
    <row r="2556">
      <c r="A2556" s="30"/>
      <c r="B2556" s="31" t="s">
        <v>165</v>
      </c>
      <c r="C2556" s="31" t="s">
        <v>165</v>
      </c>
      <c r="D2556" s="32" t="s">
        <v>165</v>
      </c>
      <c r="E2556" s="33" t="s">
        <v>165</v>
      </c>
      <c r="F2556" s="34"/>
      <c r="G2556" s="35"/>
      <c r="H2556" s="34"/>
      <c r="I2556" s="36"/>
      <c r="J2556" s="37"/>
    </row>
    <row r="2557">
      <c r="A2557" s="30"/>
      <c r="B2557" s="31" t="s">
        <v>165</v>
      </c>
      <c r="C2557" s="31" t="s">
        <v>165</v>
      </c>
      <c r="D2557" s="32" t="s">
        <v>165</v>
      </c>
      <c r="E2557" s="33" t="s">
        <v>165</v>
      </c>
      <c r="F2557" s="34"/>
      <c r="G2557" s="35"/>
      <c r="H2557" s="34"/>
      <c r="I2557" s="36"/>
      <c r="J2557" s="37"/>
    </row>
    <row r="2558">
      <c r="A2558" s="30"/>
      <c r="B2558" s="31" t="s">
        <v>165</v>
      </c>
      <c r="C2558" s="31" t="s">
        <v>165</v>
      </c>
      <c r="D2558" s="32" t="s">
        <v>165</v>
      </c>
      <c r="E2558" s="33" t="s">
        <v>165</v>
      </c>
      <c r="F2558" s="34"/>
      <c r="G2558" s="35"/>
      <c r="H2558" s="34"/>
      <c r="I2558" s="36"/>
      <c r="J2558" s="37"/>
    </row>
    <row r="2559">
      <c r="A2559" s="30"/>
      <c r="B2559" s="31" t="s">
        <v>165</v>
      </c>
      <c r="C2559" s="31" t="s">
        <v>165</v>
      </c>
      <c r="D2559" s="32" t="s">
        <v>165</v>
      </c>
      <c r="E2559" s="33" t="s">
        <v>165</v>
      </c>
      <c r="F2559" s="34"/>
      <c r="G2559" s="35"/>
      <c r="H2559" s="34"/>
      <c r="I2559" s="36"/>
      <c r="J2559" s="37"/>
    </row>
    <row r="2560">
      <c r="A2560" s="30"/>
      <c r="B2560" s="31" t="s">
        <v>165</v>
      </c>
      <c r="C2560" s="31" t="s">
        <v>165</v>
      </c>
      <c r="D2560" s="32" t="s">
        <v>165</v>
      </c>
      <c r="E2560" s="33" t="s">
        <v>165</v>
      </c>
      <c r="F2560" s="34"/>
      <c r="G2560" s="35"/>
      <c r="H2560" s="34"/>
      <c r="I2560" s="36"/>
      <c r="J2560" s="37"/>
    </row>
    <row r="2561">
      <c r="A2561" s="30"/>
      <c r="B2561" s="31" t="s">
        <v>165</v>
      </c>
      <c r="C2561" s="31" t="s">
        <v>165</v>
      </c>
      <c r="D2561" s="32" t="s">
        <v>165</v>
      </c>
      <c r="E2561" s="33" t="s">
        <v>165</v>
      </c>
      <c r="F2561" s="34"/>
      <c r="G2561" s="35"/>
      <c r="H2561" s="34"/>
      <c r="I2561" s="36"/>
      <c r="J2561" s="37"/>
    </row>
    <row r="2562">
      <c r="A2562" s="30"/>
      <c r="B2562" s="31" t="s">
        <v>165</v>
      </c>
      <c r="C2562" s="31" t="s">
        <v>165</v>
      </c>
      <c r="D2562" s="32" t="s">
        <v>165</v>
      </c>
      <c r="E2562" s="33" t="s">
        <v>165</v>
      </c>
      <c r="F2562" s="34"/>
      <c r="G2562" s="35"/>
      <c r="H2562" s="34"/>
      <c r="I2562" s="36"/>
      <c r="J2562" s="37"/>
    </row>
    <row r="2563">
      <c r="A2563" s="30"/>
      <c r="B2563" s="31" t="s">
        <v>165</v>
      </c>
      <c r="C2563" s="31" t="s">
        <v>165</v>
      </c>
      <c r="D2563" s="32" t="s">
        <v>165</v>
      </c>
      <c r="E2563" s="33" t="s">
        <v>165</v>
      </c>
      <c r="F2563" s="34"/>
      <c r="G2563" s="35"/>
      <c r="H2563" s="34"/>
      <c r="I2563" s="36"/>
      <c r="J2563" s="37"/>
    </row>
    <row r="2564">
      <c r="A2564" s="30"/>
      <c r="B2564" s="31" t="s">
        <v>165</v>
      </c>
      <c r="C2564" s="31" t="s">
        <v>165</v>
      </c>
      <c r="D2564" s="32" t="s">
        <v>165</v>
      </c>
      <c r="E2564" s="33" t="s">
        <v>165</v>
      </c>
      <c r="F2564" s="34"/>
      <c r="G2564" s="35"/>
      <c r="H2564" s="34"/>
      <c r="I2564" s="36"/>
      <c r="J2564" s="37"/>
    </row>
    <row r="2565">
      <c r="A2565" s="30"/>
      <c r="B2565" s="31" t="s">
        <v>165</v>
      </c>
      <c r="C2565" s="31" t="s">
        <v>165</v>
      </c>
      <c r="D2565" s="32" t="s">
        <v>165</v>
      </c>
      <c r="E2565" s="33" t="s">
        <v>165</v>
      </c>
      <c r="F2565" s="34"/>
      <c r="G2565" s="35"/>
      <c r="H2565" s="34"/>
      <c r="I2565" s="36"/>
      <c r="J2565" s="37"/>
    </row>
    <row r="2566">
      <c r="A2566" s="30"/>
      <c r="B2566" s="31" t="s">
        <v>165</v>
      </c>
      <c r="C2566" s="31" t="s">
        <v>165</v>
      </c>
      <c r="D2566" s="32" t="s">
        <v>165</v>
      </c>
      <c r="E2566" s="33" t="s">
        <v>165</v>
      </c>
      <c r="F2566" s="34"/>
      <c r="G2566" s="35"/>
      <c r="H2566" s="34"/>
      <c r="I2566" s="36"/>
      <c r="J2566" s="37"/>
    </row>
    <row r="2567">
      <c r="A2567" s="30"/>
      <c r="B2567" s="31" t="s">
        <v>165</v>
      </c>
      <c r="C2567" s="31" t="s">
        <v>165</v>
      </c>
      <c r="D2567" s="32" t="s">
        <v>165</v>
      </c>
      <c r="E2567" s="33" t="s">
        <v>165</v>
      </c>
      <c r="F2567" s="34"/>
      <c r="G2567" s="35"/>
      <c r="H2567" s="34"/>
      <c r="I2567" s="36"/>
      <c r="J2567" s="37"/>
    </row>
    <row r="2568">
      <c r="A2568" s="30"/>
      <c r="B2568" s="31" t="s">
        <v>165</v>
      </c>
      <c r="C2568" s="31" t="s">
        <v>165</v>
      </c>
      <c r="D2568" s="32" t="s">
        <v>165</v>
      </c>
      <c r="E2568" s="33" t="s">
        <v>165</v>
      </c>
      <c r="F2568" s="34"/>
      <c r="G2568" s="35"/>
      <c r="H2568" s="34"/>
      <c r="I2568" s="36"/>
      <c r="J2568" s="37"/>
    </row>
    <row r="2569">
      <c r="A2569" s="30"/>
      <c r="B2569" s="31" t="s">
        <v>165</v>
      </c>
      <c r="C2569" s="31" t="s">
        <v>165</v>
      </c>
      <c r="D2569" s="32" t="s">
        <v>165</v>
      </c>
      <c r="E2569" s="33" t="s">
        <v>165</v>
      </c>
      <c r="F2569" s="34"/>
      <c r="G2569" s="35"/>
      <c r="H2569" s="34"/>
      <c r="I2569" s="36"/>
      <c r="J2569" s="37"/>
    </row>
    <row r="2570">
      <c r="A2570" s="30"/>
      <c r="B2570" s="31" t="s">
        <v>165</v>
      </c>
      <c r="C2570" s="31" t="s">
        <v>165</v>
      </c>
      <c r="D2570" s="32" t="s">
        <v>165</v>
      </c>
      <c r="E2570" s="33" t="s">
        <v>165</v>
      </c>
      <c r="F2570" s="34"/>
      <c r="G2570" s="35"/>
      <c r="H2570" s="34"/>
      <c r="I2570" s="36"/>
      <c r="J2570" s="37"/>
    </row>
    <row r="2571">
      <c r="A2571" s="30"/>
      <c r="B2571" s="31" t="s">
        <v>165</v>
      </c>
      <c r="C2571" s="31" t="s">
        <v>165</v>
      </c>
      <c r="D2571" s="32" t="s">
        <v>165</v>
      </c>
      <c r="E2571" s="33" t="s">
        <v>165</v>
      </c>
      <c r="F2571" s="34"/>
      <c r="G2571" s="35"/>
      <c r="H2571" s="34"/>
      <c r="I2571" s="36"/>
      <c r="J2571" s="37"/>
    </row>
    <row r="2572">
      <c r="A2572" s="30"/>
      <c r="B2572" s="31" t="s">
        <v>165</v>
      </c>
      <c r="C2572" s="31" t="s">
        <v>165</v>
      </c>
      <c r="D2572" s="32" t="s">
        <v>165</v>
      </c>
      <c r="E2572" s="33" t="s">
        <v>165</v>
      </c>
      <c r="F2572" s="34"/>
      <c r="G2572" s="35"/>
      <c r="H2572" s="34"/>
      <c r="I2572" s="36"/>
      <c r="J2572" s="37"/>
    </row>
    <row r="2573">
      <c r="A2573" s="30"/>
      <c r="B2573" s="31" t="s">
        <v>165</v>
      </c>
      <c r="C2573" s="31" t="s">
        <v>165</v>
      </c>
      <c r="D2573" s="32" t="s">
        <v>165</v>
      </c>
      <c r="E2573" s="33" t="s">
        <v>165</v>
      </c>
      <c r="F2573" s="34"/>
      <c r="G2573" s="35"/>
      <c r="H2573" s="34"/>
      <c r="I2573" s="36"/>
      <c r="J2573" s="37"/>
    </row>
    <row r="2574">
      <c r="A2574" s="30"/>
      <c r="B2574" s="31" t="s">
        <v>165</v>
      </c>
      <c r="C2574" s="31" t="s">
        <v>165</v>
      </c>
      <c r="D2574" s="32" t="s">
        <v>165</v>
      </c>
      <c r="E2574" s="33" t="s">
        <v>165</v>
      </c>
      <c r="F2574" s="34"/>
      <c r="G2574" s="35"/>
      <c r="H2574" s="34"/>
      <c r="I2574" s="36"/>
      <c r="J2574" s="37"/>
    </row>
    <row r="2575">
      <c r="A2575" s="30"/>
      <c r="B2575" s="31" t="s">
        <v>165</v>
      </c>
      <c r="C2575" s="31" t="s">
        <v>165</v>
      </c>
      <c r="D2575" s="32" t="s">
        <v>165</v>
      </c>
      <c r="E2575" s="33" t="s">
        <v>165</v>
      </c>
      <c r="F2575" s="34"/>
      <c r="G2575" s="35"/>
      <c r="H2575" s="34"/>
      <c r="I2575" s="36"/>
      <c r="J2575" s="37"/>
    </row>
    <row r="2576">
      <c r="A2576" s="30"/>
      <c r="B2576" s="31" t="s">
        <v>165</v>
      </c>
      <c r="C2576" s="31" t="s">
        <v>165</v>
      </c>
      <c r="D2576" s="32" t="s">
        <v>165</v>
      </c>
      <c r="E2576" s="33" t="s">
        <v>165</v>
      </c>
      <c r="F2576" s="34"/>
      <c r="G2576" s="35"/>
      <c r="H2576" s="34"/>
      <c r="I2576" s="36"/>
      <c r="J2576" s="37"/>
    </row>
    <row r="2577">
      <c r="A2577" s="30"/>
      <c r="B2577" s="31" t="s">
        <v>165</v>
      </c>
      <c r="C2577" s="31" t="s">
        <v>165</v>
      </c>
      <c r="D2577" s="32" t="s">
        <v>165</v>
      </c>
      <c r="E2577" s="33" t="s">
        <v>165</v>
      </c>
      <c r="F2577" s="34"/>
      <c r="G2577" s="35"/>
      <c r="H2577" s="34"/>
      <c r="I2577" s="36"/>
      <c r="J2577" s="37"/>
    </row>
    <row r="2578">
      <c r="A2578" s="30"/>
      <c r="B2578" s="31" t="s">
        <v>165</v>
      </c>
      <c r="C2578" s="31" t="s">
        <v>165</v>
      </c>
      <c r="D2578" s="32" t="s">
        <v>165</v>
      </c>
      <c r="E2578" s="33" t="s">
        <v>165</v>
      </c>
      <c r="F2578" s="34"/>
      <c r="G2578" s="35"/>
      <c r="H2578" s="34"/>
      <c r="I2578" s="36"/>
      <c r="J2578" s="37"/>
    </row>
    <row r="2579">
      <c r="A2579" s="30"/>
      <c r="B2579" s="31" t="s">
        <v>165</v>
      </c>
      <c r="C2579" s="31" t="s">
        <v>165</v>
      </c>
      <c r="D2579" s="32" t="s">
        <v>165</v>
      </c>
      <c r="E2579" s="33" t="s">
        <v>165</v>
      </c>
      <c r="F2579" s="34"/>
      <c r="G2579" s="35"/>
      <c r="H2579" s="34"/>
      <c r="I2579" s="36"/>
      <c r="J2579" s="37"/>
    </row>
    <row r="2580">
      <c r="A2580" s="30"/>
      <c r="B2580" s="31" t="s">
        <v>165</v>
      </c>
      <c r="C2580" s="31" t="s">
        <v>165</v>
      </c>
      <c r="D2580" s="32" t="s">
        <v>165</v>
      </c>
      <c r="E2580" s="33" t="s">
        <v>165</v>
      </c>
      <c r="F2580" s="34"/>
      <c r="G2580" s="35"/>
      <c r="H2580" s="34"/>
      <c r="I2580" s="36"/>
      <c r="J2580" s="37"/>
    </row>
    <row r="2581">
      <c r="A2581" s="30"/>
      <c r="B2581" s="31" t="s">
        <v>165</v>
      </c>
      <c r="C2581" s="31" t="s">
        <v>165</v>
      </c>
      <c r="D2581" s="32" t="s">
        <v>165</v>
      </c>
      <c r="E2581" s="33" t="s">
        <v>165</v>
      </c>
      <c r="F2581" s="34"/>
      <c r="G2581" s="35"/>
      <c r="H2581" s="34"/>
      <c r="I2581" s="36"/>
      <c r="J2581" s="37"/>
    </row>
    <row r="2582">
      <c r="A2582" s="30"/>
      <c r="B2582" s="31" t="s">
        <v>165</v>
      </c>
      <c r="C2582" s="31" t="s">
        <v>165</v>
      </c>
      <c r="D2582" s="32" t="s">
        <v>165</v>
      </c>
      <c r="E2582" s="33" t="s">
        <v>165</v>
      </c>
      <c r="F2582" s="34"/>
      <c r="G2582" s="35"/>
      <c r="H2582" s="34"/>
      <c r="I2582" s="36"/>
      <c r="J2582" s="37"/>
    </row>
    <row r="2583">
      <c r="A2583" s="30"/>
      <c r="B2583" s="31" t="s">
        <v>165</v>
      </c>
      <c r="C2583" s="31" t="s">
        <v>165</v>
      </c>
      <c r="D2583" s="32" t="s">
        <v>165</v>
      </c>
      <c r="E2583" s="33" t="s">
        <v>165</v>
      </c>
      <c r="F2583" s="34"/>
      <c r="G2583" s="35"/>
      <c r="H2583" s="34"/>
      <c r="I2583" s="36"/>
      <c r="J2583" s="37"/>
    </row>
    <row r="2584">
      <c r="A2584" s="30"/>
      <c r="B2584" s="31" t="s">
        <v>165</v>
      </c>
      <c r="C2584" s="31" t="s">
        <v>165</v>
      </c>
      <c r="D2584" s="32" t="s">
        <v>165</v>
      </c>
      <c r="E2584" s="33" t="s">
        <v>165</v>
      </c>
      <c r="F2584" s="34"/>
      <c r="G2584" s="35"/>
      <c r="H2584" s="34"/>
      <c r="I2584" s="36"/>
      <c r="J2584" s="37"/>
    </row>
    <row r="2585">
      <c r="A2585" s="30"/>
      <c r="B2585" s="31" t="s">
        <v>165</v>
      </c>
      <c r="C2585" s="31" t="s">
        <v>165</v>
      </c>
      <c r="D2585" s="32" t="s">
        <v>165</v>
      </c>
      <c r="E2585" s="33" t="s">
        <v>165</v>
      </c>
      <c r="F2585" s="34"/>
      <c r="G2585" s="35"/>
      <c r="H2585" s="34"/>
      <c r="I2585" s="36"/>
      <c r="J2585" s="37"/>
    </row>
    <row r="2586">
      <c r="A2586" s="30"/>
      <c r="B2586" s="31" t="s">
        <v>165</v>
      </c>
      <c r="C2586" s="31" t="s">
        <v>165</v>
      </c>
      <c r="D2586" s="32" t="s">
        <v>165</v>
      </c>
      <c r="E2586" s="33" t="s">
        <v>165</v>
      </c>
      <c r="F2586" s="34"/>
      <c r="G2586" s="35"/>
      <c r="H2586" s="34"/>
      <c r="I2586" s="36"/>
      <c r="J2586" s="37"/>
    </row>
    <row r="2587">
      <c r="A2587" s="30"/>
      <c r="B2587" s="31" t="s">
        <v>165</v>
      </c>
      <c r="C2587" s="31" t="s">
        <v>165</v>
      </c>
      <c r="D2587" s="32" t="s">
        <v>165</v>
      </c>
      <c r="E2587" s="33" t="s">
        <v>165</v>
      </c>
      <c r="F2587" s="34"/>
      <c r="G2587" s="35"/>
      <c r="H2587" s="34"/>
      <c r="I2587" s="36"/>
      <c r="J2587" s="37"/>
    </row>
    <row r="2588">
      <c r="A2588" s="30"/>
      <c r="B2588" s="31" t="s">
        <v>165</v>
      </c>
      <c r="C2588" s="31" t="s">
        <v>165</v>
      </c>
      <c r="D2588" s="32" t="s">
        <v>165</v>
      </c>
      <c r="E2588" s="33" t="s">
        <v>165</v>
      </c>
      <c r="F2588" s="34"/>
      <c r="G2588" s="35"/>
      <c r="H2588" s="34"/>
      <c r="I2588" s="36"/>
      <c r="J2588" s="37"/>
    </row>
    <row r="2589">
      <c r="A2589" s="30"/>
      <c r="B2589" s="31" t="s">
        <v>165</v>
      </c>
      <c r="C2589" s="31" t="s">
        <v>165</v>
      </c>
      <c r="D2589" s="32" t="s">
        <v>165</v>
      </c>
      <c r="E2589" s="33" t="s">
        <v>165</v>
      </c>
      <c r="F2589" s="34"/>
      <c r="G2589" s="35"/>
      <c r="H2589" s="34"/>
      <c r="I2589" s="36"/>
      <c r="J2589" s="37"/>
    </row>
    <row r="2590">
      <c r="A2590" s="30"/>
      <c r="B2590" s="31" t="s">
        <v>165</v>
      </c>
      <c r="C2590" s="31" t="s">
        <v>165</v>
      </c>
      <c r="D2590" s="32" t="s">
        <v>165</v>
      </c>
      <c r="E2590" s="33" t="s">
        <v>165</v>
      </c>
      <c r="F2590" s="34"/>
      <c r="G2590" s="35"/>
      <c r="H2590" s="34"/>
      <c r="I2590" s="36"/>
      <c r="J2590" s="37"/>
    </row>
    <row r="2591">
      <c r="A2591" s="30"/>
      <c r="B2591" s="31" t="s">
        <v>165</v>
      </c>
      <c r="C2591" s="31" t="s">
        <v>165</v>
      </c>
      <c r="D2591" s="32" t="s">
        <v>165</v>
      </c>
      <c r="E2591" s="33" t="s">
        <v>165</v>
      </c>
      <c r="F2591" s="34"/>
      <c r="G2591" s="35"/>
      <c r="H2591" s="34"/>
      <c r="I2591" s="36"/>
      <c r="J2591" s="37"/>
    </row>
    <row r="2592">
      <c r="A2592" s="30"/>
      <c r="B2592" s="31" t="s">
        <v>165</v>
      </c>
      <c r="C2592" s="31" t="s">
        <v>165</v>
      </c>
      <c r="D2592" s="32" t="s">
        <v>165</v>
      </c>
      <c r="E2592" s="33" t="s">
        <v>165</v>
      </c>
      <c r="F2592" s="34"/>
      <c r="G2592" s="35"/>
      <c r="H2592" s="34"/>
      <c r="I2592" s="36"/>
      <c r="J2592" s="37"/>
    </row>
    <row r="2593">
      <c r="A2593" s="30"/>
      <c r="B2593" s="31" t="s">
        <v>165</v>
      </c>
      <c r="C2593" s="31" t="s">
        <v>165</v>
      </c>
      <c r="D2593" s="32" t="s">
        <v>165</v>
      </c>
      <c r="E2593" s="33" t="s">
        <v>165</v>
      </c>
      <c r="F2593" s="34"/>
      <c r="G2593" s="35"/>
      <c r="H2593" s="34"/>
      <c r="I2593" s="36"/>
      <c r="J2593" s="37"/>
    </row>
    <row r="2594">
      <c r="A2594" s="30"/>
      <c r="B2594" s="31" t="s">
        <v>165</v>
      </c>
      <c r="C2594" s="31" t="s">
        <v>165</v>
      </c>
      <c r="D2594" s="32" t="s">
        <v>165</v>
      </c>
      <c r="E2594" s="33" t="s">
        <v>165</v>
      </c>
      <c r="F2594" s="34"/>
      <c r="G2594" s="35"/>
      <c r="H2594" s="34"/>
      <c r="I2594" s="36"/>
      <c r="J2594" s="37"/>
    </row>
    <row r="2595">
      <c r="A2595" s="30"/>
      <c r="B2595" s="31" t="s">
        <v>165</v>
      </c>
      <c r="C2595" s="31" t="s">
        <v>165</v>
      </c>
      <c r="D2595" s="32" t="s">
        <v>165</v>
      </c>
      <c r="E2595" s="33" t="s">
        <v>165</v>
      </c>
      <c r="F2595" s="34"/>
      <c r="G2595" s="35"/>
      <c r="H2595" s="34"/>
      <c r="I2595" s="36"/>
      <c r="J2595" s="37"/>
    </row>
    <row r="2596">
      <c r="A2596" s="30"/>
      <c r="B2596" s="31" t="s">
        <v>165</v>
      </c>
      <c r="C2596" s="31" t="s">
        <v>165</v>
      </c>
      <c r="D2596" s="32" t="s">
        <v>165</v>
      </c>
      <c r="E2596" s="33" t="s">
        <v>165</v>
      </c>
      <c r="F2596" s="34"/>
      <c r="G2596" s="35"/>
      <c r="H2596" s="34"/>
      <c r="I2596" s="36"/>
      <c r="J2596" s="37"/>
    </row>
    <row r="2597">
      <c r="A2597" s="30"/>
      <c r="B2597" s="31" t="s">
        <v>165</v>
      </c>
      <c r="C2597" s="31" t="s">
        <v>165</v>
      </c>
      <c r="D2597" s="32" t="s">
        <v>165</v>
      </c>
      <c r="E2597" s="33" t="s">
        <v>165</v>
      </c>
      <c r="F2597" s="34"/>
      <c r="G2597" s="35"/>
      <c r="H2597" s="34"/>
      <c r="I2597" s="36"/>
      <c r="J2597" s="37"/>
    </row>
    <row r="2598">
      <c r="A2598" s="30"/>
      <c r="B2598" s="31" t="s">
        <v>165</v>
      </c>
      <c r="C2598" s="31" t="s">
        <v>165</v>
      </c>
      <c r="D2598" s="32" t="s">
        <v>165</v>
      </c>
      <c r="E2598" s="33" t="s">
        <v>165</v>
      </c>
      <c r="F2598" s="34"/>
      <c r="G2598" s="35"/>
      <c r="H2598" s="34"/>
      <c r="I2598" s="36"/>
      <c r="J2598" s="37"/>
    </row>
    <row r="2599">
      <c r="A2599" s="30"/>
      <c r="B2599" s="31" t="s">
        <v>165</v>
      </c>
      <c r="C2599" s="31" t="s">
        <v>165</v>
      </c>
      <c r="D2599" s="32" t="s">
        <v>165</v>
      </c>
      <c r="E2599" s="33" t="s">
        <v>165</v>
      </c>
      <c r="F2599" s="34"/>
      <c r="G2599" s="35"/>
      <c r="H2599" s="34"/>
      <c r="I2599" s="36"/>
      <c r="J2599" s="37"/>
    </row>
    <row r="2600">
      <c r="A2600" s="30"/>
      <c r="B2600" s="31" t="s">
        <v>165</v>
      </c>
      <c r="C2600" s="31" t="s">
        <v>165</v>
      </c>
      <c r="D2600" s="32" t="s">
        <v>165</v>
      </c>
      <c r="E2600" s="33" t="s">
        <v>165</v>
      </c>
      <c r="F2600" s="34"/>
      <c r="G2600" s="35"/>
      <c r="H2600" s="34"/>
      <c r="I2600" s="36"/>
      <c r="J2600" s="37"/>
    </row>
    <row r="2601">
      <c r="A2601" s="30"/>
      <c r="B2601" s="31" t="s">
        <v>165</v>
      </c>
      <c r="C2601" s="31" t="s">
        <v>165</v>
      </c>
      <c r="D2601" s="32" t="s">
        <v>165</v>
      </c>
      <c r="E2601" s="33" t="s">
        <v>165</v>
      </c>
      <c r="F2601" s="34"/>
      <c r="G2601" s="35"/>
      <c r="H2601" s="34"/>
      <c r="I2601" s="36"/>
      <c r="J2601" s="37"/>
    </row>
    <row r="2602">
      <c r="A2602" s="30"/>
      <c r="B2602" s="31" t="s">
        <v>165</v>
      </c>
      <c r="C2602" s="31" t="s">
        <v>165</v>
      </c>
      <c r="D2602" s="32" t="s">
        <v>165</v>
      </c>
      <c r="E2602" s="33" t="s">
        <v>165</v>
      </c>
      <c r="F2602" s="34"/>
      <c r="G2602" s="35"/>
      <c r="H2602" s="34"/>
      <c r="I2602" s="36"/>
      <c r="J2602" s="37"/>
    </row>
    <row r="2603">
      <c r="A2603" s="30"/>
      <c r="B2603" s="31" t="s">
        <v>165</v>
      </c>
      <c r="C2603" s="31" t="s">
        <v>165</v>
      </c>
      <c r="D2603" s="32" t="s">
        <v>165</v>
      </c>
      <c r="E2603" s="33" t="s">
        <v>165</v>
      </c>
      <c r="F2603" s="34"/>
      <c r="G2603" s="35"/>
      <c r="H2603" s="34"/>
      <c r="I2603" s="36"/>
      <c r="J2603" s="37"/>
    </row>
    <row r="2604">
      <c r="A2604" s="30"/>
      <c r="B2604" s="31" t="s">
        <v>165</v>
      </c>
      <c r="C2604" s="31" t="s">
        <v>165</v>
      </c>
      <c r="D2604" s="32" t="s">
        <v>165</v>
      </c>
      <c r="E2604" s="33" t="s">
        <v>165</v>
      </c>
      <c r="F2604" s="34"/>
      <c r="G2604" s="35"/>
      <c r="H2604" s="34"/>
      <c r="I2604" s="36"/>
      <c r="J2604" s="37"/>
    </row>
    <row r="2605">
      <c r="A2605" s="30"/>
      <c r="B2605" s="31" t="s">
        <v>165</v>
      </c>
      <c r="C2605" s="31" t="s">
        <v>165</v>
      </c>
      <c r="D2605" s="32" t="s">
        <v>165</v>
      </c>
      <c r="E2605" s="33" t="s">
        <v>165</v>
      </c>
      <c r="F2605" s="34"/>
      <c r="G2605" s="35"/>
      <c r="H2605" s="34"/>
      <c r="I2605" s="36"/>
      <c r="J2605" s="37"/>
    </row>
    <row r="2606">
      <c r="A2606" s="30"/>
      <c r="B2606" s="31" t="s">
        <v>165</v>
      </c>
      <c r="C2606" s="31" t="s">
        <v>165</v>
      </c>
      <c r="D2606" s="32" t="s">
        <v>165</v>
      </c>
      <c r="E2606" s="33" t="s">
        <v>165</v>
      </c>
      <c r="F2606" s="34"/>
      <c r="G2606" s="35"/>
      <c r="H2606" s="34"/>
      <c r="I2606" s="36"/>
      <c r="J2606" s="37"/>
    </row>
    <row r="2607">
      <c r="A2607" s="30"/>
      <c r="B2607" s="31" t="s">
        <v>165</v>
      </c>
      <c r="C2607" s="31" t="s">
        <v>165</v>
      </c>
      <c r="D2607" s="32" t="s">
        <v>165</v>
      </c>
      <c r="E2607" s="33" t="s">
        <v>165</v>
      </c>
      <c r="F2607" s="34"/>
      <c r="G2607" s="35"/>
      <c r="H2607" s="34"/>
      <c r="I2607" s="36"/>
      <c r="J2607" s="37"/>
    </row>
    <row r="2608">
      <c r="A2608" s="30"/>
      <c r="B2608" s="31" t="s">
        <v>165</v>
      </c>
      <c r="C2608" s="31" t="s">
        <v>165</v>
      </c>
      <c r="D2608" s="32" t="s">
        <v>165</v>
      </c>
      <c r="E2608" s="33" t="s">
        <v>165</v>
      </c>
      <c r="F2608" s="34"/>
      <c r="G2608" s="35"/>
      <c r="H2608" s="34"/>
      <c r="I2608" s="36"/>
      <c r="J2608" s="37"/>
    </row>
    <row r="2609">
      <c r="A2609" s="30"/>
      <c r="B2609" s="31" t="s">
        <v>165</v>
      </c>
      <c r="C2609" s="31" t="s">
        <v>165</v>
      </c>
      <c r="D2609" s="32" t="s">
        <v>165</v>
      </c>
      <c r="E2609" s="33" t="s">
        <v>165</v>
      </c>
      <c r="F2609" s="34"/>
      <c r="G2609" s="35"/>
      <c r="H2609" s="34"/>
      <c r="I2609" s="36"/>
      <c r="J2609" s="37"/>
    </row>
    <row r="2610">
      <c r="A2610" s="30"/>
      <c r="B2610" s="31" t="s">
        <v>165</v>
      </c>
      <c r="C2610" s="31" t="s">
        <v>165</v>
      </c>
      <c r="D2610" s="32" t="s">
        <v>165</v>
      </c>
      <c r="E2610" s="33" t="s">
        <v>165</v>
      </c>
      <c r="F2610" s="34"/>
      <c r="G2610" s="35"/>
      <c r="H2610" s="34"/>
      <c r="I2610" s="36"/>
      <c r="J2610" s="37"/>
    </row>
    <row r="2611">
      <c r="A2611" s="30"/>
      <c r="B2611" s="31" t="s">
        <v>165</v>
      </c>
      <c r="C2611" s="31" t="s">
        <v>165</v>
      </c>
      <c r="D2611" s="32" t="s">
        <v>165</v>
      </c>
      <c r="E2611" s="33" t="s">
        <v>165</v>
      </c>
      <c r="F2611" s="34"/>
      <c r="G2611" s="35"/>
      <c r="H2611" s="34"/>
      <c r="I2611" s="36"/>
      <c r="J2611" s="37"/>
    </row>
    <row r="2612">
      <c r="A2612" s="30"/>
      <c r="B2612" s="31" t="s">
        <v>165</v>
      </c>
      <c r="C2612" s="31" t="s">
        <v>165</v>
      </c>
      <c r="D2612" s="32" t="s">
        <v>165</v>
      </c>
      <c r="E2612" s="33" t="s">
        <v>165</v>
      </c>
      <c r="F2612" s="34"/>
      <c r="G2612" s="35"/>
      <c r="H2612" s="34"/>
      <c r="I2612" s="36"/>
      <c r="J2612" s="37"/>
    </row>
    <row r="2613">
      <c r="A2613" s="30"/>
      <c r="B2613" s="31" t="s">
        <v>165</v>
      </c>
      <c r="C2613" s="31" t="s">
        <v>165</v>
      </c>
      <c r="D2613" s="32" t="s">
        <v>165</v>
      </c>
      <c r="E2613" s="33" t="s">
        <v>165</v>
      </c>
      <c r="F2613" s="34"/>
      <c r="G2613" s="35"/>
      <c r="H2613" s="34"/>
      <c r="I2613" s="36"/>
      <c r="J2613" s="37"/>
    </row>
    <row r="2614">
      <c r="A2614" s="30"/>
      <c r="B2614" s="31" t="s">
        <v>165</v>
      </c>
      <c r="C2614" s="31" t="s">
        <v>165</v>
      </c>
      <c r="D2614" s="32" t="s">
        <v>165</v>
      </c>
      <c r="E2614" s="33" t="s">
        <v>165</v>
      </c>
      <c r="F2614" s="34"/>
      <c r="G2614" s="35"/>
      <c r="H2614" s="34"/>
      <c r="I2614" s="36"/>
      <c r="J2614" s="37"/>
    </row>
    <row r="2615">
      <c r="A2615" s="30"/>
      <c r="B2615" s="31" t="s">
        <v>165</v>
      </c>
      <c r="C2615" s="31" t="s">
        <v>165</v>
      </c>
      <c r="D2615" s="32" t="s">
        <v>165</v>
      </c>
      <c r="E2615" s="33" t="s">
        <v>165</v>
      </c>
      <c r="F2615" s="34"/>
      <c r="G2615" s="35"/>
      <c r="H2615" s="34"/>
      <c r="I2615" s="36"/>
      <c r="J2615" s="37"/>
    </row>
    <row r="2616">
      <c r="A2616" s="30"/>
      <c r="B2616" s="31" t="s">
        <v>165</v>
      </c>
      <c r="C2616" s="31" t="s">
        <v>165</v>
      </c>
      <c r="D2616" s="32" t="s">
        <v>165</v>
      </c>
      <c r="E2616" s="33" t="s">
        <v>165</v>
      </c>
      <c r="F2616" s="34"/>
      <c r="G2616" s="35"/>
      <c r="H2616" s="34"/>
      <c r="I2616" s="36"/>
      <c r="J2616" s="37"/>
    </row>
    <row r="2617">
      <c r="A2617" s="30"/>
      <c r="B2617" s="31" t="s">
        <v>165</v>
      </c>
      <c r="C2617" s="31" t="s">
        <v>165</v>
      </c>
      <c r="D2617" s="32" t="s">
        <v>165</v>
      </c>
      <c r="E2617" s="33" t="s">
        <v>165</v>
      </c>
      <c r="F2617" s="34"/>
      <c r="G2617" s="35"/>
      <c r="H2617" s="34"/>
      <c r="I2617" s="36"/>
      <c r="J2617" s="37"/>
    </row>
    <row r="2618">
      <c r="A2618" s="30"/>
      <c r="B2618" s="31" t="s">
        <v>165</v>
      </c>
      <c r="C2618" s="31" t="s">
        <v>165</v>
      </c>
      <c r="D2618" s="32" t="s">
        <v>165</v>
      </c>
      <c r="E2618" s="33" t="s">
        <v>165</v>
      </c>
      <c r="F2618" s="34"/>
      <c r="G2618" s="35"/>
      <c r="H2618" s="34"/>
      <c r="I2618" s="36"/>
      <c r="J2618" s="37"/>
    </row>
    <row r="2619">
      <c r="A2619" s="30"/>
      <c r="B2619" s="31" t="s">
        <v>165</v>
      </c>
      <c r="C2619" s="31" t="s">
        <v>165</v>
      </c>
      <c r="D2619" s="32" t="s">
        <v>165</v>
      </c>
      <c r="E2619" s="33" t="s">
        <v>165</v>
      </c>
      <c r="F2619" s="34"/>
      <c r="G2619" s="35"/>
      <c r="H2619" s="34"/>
      <c r="I2619" s="36"/>
      <c r="J2619" s="37"/>
    </row>
    <row r="2620">
      <c r="A2620" s="30"/>
      <c r="B2620" s="31" t="s">
        <v>165</v>
      </c>
      <c r="C2620" s="31" t="s">
        <v>165</v>
      </c>
      <c r="D2620" s="32" t="s">
        <v>165</v>
      </c>
      <c r="E2620" s="33" t="s">
        <v>165</v>
      </c>
      <c r="F2620" s="34"/>
      <c r="G2620" s="35"/>
      <c r="H2620" s="34"/>
      <c r="I2620" s="36"/>
      <c r="J2620" s="37"/>
    </row>
    <row r="2621">
      <c r="A2621" s="30"/>
      <c r="B2621" s="31" t="s">
        <v>165</v>
      </c>
      <c r="C2621" s="31" t="s">
        <v>165</v>
      </c>
      <c r="D2621" s="32" t="s">
        <v>165</v>
      </c>
      <c r="E2621" s="33" t="s">
        <v>165</v>
      </c>
      <c r="F2621" s="34"/>
      <c r="G2621" s="35"/>
      <c r="H2621" s="34"/>
      <c r="I2621" s="36"/>
      <c r="J2621" s="37"/>
    </row>
    <row r="2622">
      <c r="A2622" s="30"/>
      <c r="B2622" s="31" t="s">
        <v>165</v>
      </c>
      <c r="C2622" s="31" t="s">
        <v>165</v>
      </c>
      <c r="D2622" s="32" t="s">
        <v>165</v>
      </c>
      <c r="E2622" s="33" t="s">
        <v>165</v>
      </c>
      <c r="F2622" s="34"/>
      <c r="G2622" s="35"/>
      <c r="H2622" s="34"/>
      <c r="I2622" s="36"/>
      <c r="J2622" s="37"/>
    </row>
    <row r="2623">
      <c r="A2623" s="30"/>
      <c r="B2623" s="31" t="s">
        <v>165</v>
      </c>
      <c r="C2623" s="31" t="s">
        <v>165</v>
      </c>
      <c r="D2623" s="32" t="s">
        <v>165</v>
      </c>
      <c r="E2623" s="33" t="s">
        <v>165</v>
      </c>
      <c r="F2623" s="34"/>
      <c r="G2623" s="35"/>
      <c r="H2623" s="34"/>
      <c r="I2623" s="36"/>
      <c r="J2623" s="37"/>
    </row>
    <row r="2624">
      <c r="A2624" s="30"/>
      <c r="B2624" s="31" t="s">
        <v>165</v>
      </c>
      <c r="C2624" s="31" t="s">
        <v>165</v>
      </c>
      <c r="D2624" s="32" t="s">
        <v>165</v>
      </c>
      <c r="E2624" s="33" t="s">
        <v>165</v>
      </c>
      <c r="F2624" s="34"/>
      <c r="G2624" s="35"/>
      <c r="H2624" s="34"/>
      <c r="I2624" s="36"/>
      <c r="J2624" s="37"/>
    </row>
    <row r="2625">
      <c r="A2625" s="30"/>
      <c r="B2625" s="31" t="s">
        <v>165</v>
      </c>
      <c r="C2625" s="31" t="s">
        <v>165</v>
      </c>
      <c r="D2625" s="32" t="s">
        <v>165</v>
      </c>
      <c r="E2625" s="33" t="s">
        <v>165</v>
      </c>
      <c r="F2625" s="34"/>
      <c r="G2625" s="35"/>
      <c r="H2625" s="34"/>
      <c r="I2625" s="36"/>
      <c r="J2625" s="37"/>
    </row>
    <row r="2626">
      <c r="A2626" s="30"/>
      <c r="B2626" s="31" t="s">
        <v>165</v>
      </c>
      <c r="C2626" s="31" t="s">
        <v>165</v>
      </c>
      <c r="D2626" s="32" t="s">
        <v>165</v>
      </c>
      <c r="E2626" s="33" t="s">
        <v>165</v>
      </c>
      <c r="F2626" s="34"/>
      <c r="G2626" s="35"/>
      <c r="H2626" s="34"/>
      <c r="I2626" s="36"/>
      <c r="J2626" s="37"/>
    </row>
    <row r="2627">
      <c r="A2627" s="30"/>
      <c r="B2627" s="31" t="s">
        <v>165</v>
      </c>
      <c r="C2627" s="31" t="s">
        <v>165</v>
      </c>
      <c r="D2627" s="32" t="s">
        <v>165</v>
      </c>
      <c r="E2627" s="33" t="s">
        <v>165</v>
      </c>
      <c r="F2627" s="34"/>
      <c r="G2627" s="35"/>
      <c r="H2627" s="34"/>
      <c r="I2627" s="36"/>
      <c r="J2627" s="37"/>
    </row>
    <row r="2628">
      <c r="A2628" s="30"/>
      <c r="B2628" s="31" t="s">
        <v>165</v>
      </c>
      <c r="C2628" s="31" t="s">
        <v>165</v>
      </c>
      <c r="D2628" s="32" t="s">
        <v>165</v>
      </c>
      <c r="E2628" s="33" t="s">
        <v>165</v>
      </c>
      <c r="F2628" s="34"/>
      <c r="G2628" s="35"/>
      <c r="H2628" s="34"/>
      <c r="I2628" s="36"/>
      <c r="J2628" s="37"/>
    </row>
    <row r="2629">
      <c r="A2629" s="30"/>
      <c r="B2629" s="31" t="s">
        <v>165</v>
      </c>
      <c r="C2629" s="31" t="s">
        <v>165</v>
      </c>
      <c r="D2629" s="32" t="s">
        <v>165</v>
      </c>
      <c r="E2629" s="33" t="s">
        <v>165</v>
      </c>
      <c r="F2629" s="34"/>
      <c r="G2629" s="35"/>
      <c r="H2629" s="34"/>
      <c r="I2629" s="36"/>
      <c r="J2629" s="37"/>
    </row>
    <row r="2630">
      <c r="A2630" s="30"/>
      <c r="B2630" s="31" t="s">
        <v>165</v>
      </c>
      <c r="C2630" s="31" t="s">
        <v>165</v>
      </c>
      <c r="D2630" s="32" t="s">
        <v>165</v>
      </c>
      <c r="E2630" s="33" t="s">
        <v>165</v>
      </c>
      <c r="F2630" s="34"/>
      <c r="G2630" s="35"/>
      <c r="H2630" s="34"/>
      <c r="I2630" s="36"/>
      <c r="J2630" s="37"/>
    </row>
    <row r="2631">
      <c r="A2631" s="30"/>
      <c r="B2631" s="31" t="s">
        <v>165</v>
      </c>
      <c r="C2631" s="31" t="s">
        <v>165</v>
      </c>
      <c r="D2631" s="32" t="s">
        <v>165</v>
      </c>
      <c r="E2631" s="33" t="s">
        <v>165</v>
      </c>
      <c r="F2631" s="34"/>
      <c r="G2631" s="35"/>
      <c r="H2631" s="34"/>
      <c r="I2631" s="36"/>
      <c r="J2631" s="37"/>
    </row>
    <row r="2632">
      <c r="A2632" s="30"/>
      <c r="B2632" s="31" t="s">
        <v>165</v>
      </c>
      <c r="C2632" s="31" t="s">
        <v>165</v>
      </c>
      <c r="D2632" s="32" t="s">
        <v>165</v>
      </c>
      <c r="E2632" s="33" t="s">
        <v>165</v>
      </c>
      <c r="F2632" s="34"/>
      <c r="G2632" s="35"/>
      <c r="H2632" s="34"/>
      <c r="I2632" s="36"/>
      <c r="J2632" s="37"/>
    </row>
    <row r="2633">
      <c r="A2633" s="30"/>
      <c r="B2633" s="31" t="s">
        <v>165</v>
      </c>
      <c r="C2633" s="31" t="s">
        <v>165</v>
      </c>
      <c r="D2633" s="32" t="s">
        <v>165</v>
      </c>
      <c r="E2633" s="33" t="s">
        <v>165</v>
      </c>
      <c r="F2633" s="34"/>
      <c r="G2633" s="35"/>
      <c r="H2633" s="34"/>
      <c r="I2633" s="36"/>
      <c r="J2633" s="37"/>
    </row>
    <row r="2634">
      <c r="A2634" s="30"/>
      <c r="B2634" s="31" t="s">
        <v>165</v>
      </c>
      <c r="C2634" s="31" t="s">
        <v>165</v>
      </c>
      <c r="D2634" s="32" t="s">
        <v>165</v>
      </c>
      <c r="E2634" s="33" t="s">
        <v>165</v>
      </c>
      <c r="F2634" s="34"/>
      <c r="G2634" s="35"/>
      <c r="H2634" s="34"/>
      <c r="I2634" s="36"/>
      <c r="J2634" s="37"/>
    </row>
    <row r="2635">
      <c r="A2635" s="30"/>
      <c r="B2635" s="31" t="s">
        <v>165</v>
      </c>
      <c r="C2635" s="31" t="s">
        <v>165</v>
      </c>
      <c r="D2635" s="32" t="s">
        <v>165</v>
      </c>
      <c r="E2635" s="33" t="s">
        <v>165</v>
      </c>
      <c r="F2635" s="34"/>
      <c r="G2635" s="35"/>
      <c r="H2635" s="34"/>
      <c r="I2635" s="36"/>
      <c r="J2635" s="37"/>
    </row>
    <row r="2636">
      <c r="A2636" s="30"/>
      <c r="B2636" s="31" t="s">
        <v>165</v>
      </c>
      <c r="C2636" s="31" t="s">
        <v>165</v>
      </c>
      <c r="D2636" s="32" t="s">
        <v>165</v>
      </c>
      <c r="E2636" s="33" t="s">
        <v>165</v>
      </c>
      <c r="F2636" s="34"/>
      <c r="G2636" s="35"/>
      <c r="H2636" s="34"/>
      <c r="I2636" s="36"/>
      <c r="J2636" s="37"/>
    </row>
    <row r="2637">
      <c r="A2637" s="30"/>
      <c r="B2637" s="31" t="s">
        <v>165</v>
      </c>
      <c r="C2637" s="31" t="s">
        <v>165</v>
      </c>
      <c r="D2637" s="32" t="s">
        <v>165</v>
      </c>
      <c r="E2637" s="33" t="s">
        <v>165</v>
      </c>
      <c r="F2637" s="34"/>
      <c r="G2637" s="35"/>
      <c r="H2637" s="34"/>
      <c r="I2637" s="36"/>
      <c r="J2637" s="37"/>
    </row>
    <row r="2638">
      <c r="A2638" s="30"/>
      <c r="B2638" s="31" t="s">
        <v>165</v>
      </c>
      <c r="C2638" s="31" t="s">
        <v>165</v>
      </c>
      <c r="D2638" s="32" t="s">
        <v>165</v>
      </c>
      <c r="E2638" s="33" t="s">
        <v>165</v>
      </c>
      <c r="F2638" s="34"/>
      <c r="G2638" s="35"/>
      <c r="H2638" s="34"/>
      <c r="I2638" s="36"/>
      <c r="J2638" s="37"/>
    </row>
    <row r="2639">
      <c r="A2639" s="30"/>
      <c r="B2639" s="31" t="s">
        <v>165</v>
      </c>
      <c r="C2639" s="31" t="s">
        <v>165</v>
      </c>
      <c r="D2639" s="32" t="s">
        <v>165</v>
      </c>
      <c r="E2639" s="33" t="s">
        <v>165</v>
      </c>
      <c r="F2639" s="34"/>
      <c r="G2639" s="35"/>
      <c r="H2639" s="34"/>
      <c r="I2639" s="36"/>
      <c r="J2639" s="37"/>
    </row>
    <row r="2640">
      <c r="A2640" s="30"/>
      <c r="B2640" s="31" t="s">
        <v>165</v>
      </c>
      <c r="C2640" s="31" t="s">
        <v>165</v>
      </c>
      <c r="D2640" s="32" t="s">
        <v>165</v>
      </c>
      <c r="E2640" s="33" t="s">
        <v>165</v>
      </c>
      <c r="F2640" s="34"/>
      <c r="G2640" s="35"/>
      <c r="H2640" s="34"/>
      <c r="I2640" s="36"/>
      <c r="J2640" s="37"/>
    </row>
    <row r="2641">
      <c r="A2641" s="30"/>
      <c r="B2641" s="31" t="s">
        <v>165</v>
      </c>
      <c r="C2641" s="31" t="s">
        <v>165</v>
      </c>
      <c r="D2641" s="32" t="s">
        <v>165</v>
      </c>
      <c r="E2641" s="33" t="s">
        <v>165</v>
      </c>
      <c r="F2641" s="34"/>
      <c r="G2641" s="35"/>
      <c r="H2641" s="34"/>
      <c r="I2641" s="36"/>
      <c r="J2641" s="37"/>
    </row>
    <row r="2642">
      <c r="A2642" s="30"/>
      <c r="B2642" s="31" t="s">
        <v>165</v>
      </c>
      <c r="C2642" s="31" t="s">
        <v>165</v>
      </c>
      <c r="D2642" s="32" t="s">
        <v>165</v>
      </c>
      <c r="E2642" s="33" t="s">
        <v>165</v>
      </c>
      <c r="F2642" s="34"/>
      <c r="G2642" s="35"/>
      <c r="H2642" s="34"/>
      <c r="I2642" s="36"/>
      <c r="J2642" s="37"/>
    </row>
    <row r="2643">
      <c r="A2643" s="30"/>
      <c r="B2643" s="31" t="s">
        <v>165</v>
      </c>
      <c r="C2643" s="31" t="s">
        <v>165</v>
      </c>
      <c r="D2643" s="32" t="s">
        <v>165</v>
      </c>
      <c r="E2643" s="33" t="s">
        <v>165</v>
      </c>
      <c r="F2643" s="34"/>
      <c r="G2643" s="35"/>
      <c r="H2643" s="34"/>
      <c r="I2643" s="36"/>
      <c r="J2643" s="37"/>
    </row>
    <row r="2644">
      <c r="A2644" s="30"/>
      <c r="B2644" s="31" t="s">
        <v>165</v>
      </c>
      <c r="C2644" s="31" t="s">
        <v>165</v>
      </c>
      <c r="D2644" s="32" t="s">
        <v>165</v>
      </c>
      <c r="E2644" s="33" t="s">
        <v>165</v>
      </c>
      <c r="F2644" s="34"/>
      <c r="G2644" s="35"/>
      <c r="H2644" s="34"/>
      <c r="I2644" s="36"/>
      <c r="J2644" s="37"/>
    </row>
    <row r="2645">
      <c r="A2645" s="30"/>
      <c r="B2645" s="31" t="s">
        <v>165</v>
      </c>
      <c r="C2645" s="31" t="s">
        <v>165</v>
      </c>
      <c r="D2645" s="32" t="s">
        <v>165</v>
      </c>
      <c r="E2645" s="33" t="s">
        <v>165</v>
      </c>
      <c r="F2645" s="34"/>
      <c r="G2645" s="35"/>
      <c r="H2645" s="34"/>
      <c r="I2645" s="36"/>
      <c r="J2645" s="37"/>
    </row>
    <row r="2646">
      <c r="A2646" s="30"/>
      <c r="B2646" s="31" t="s">
        <v>165</v>
      </c>
      <c r="C2646" s="31" t="s">
        <v>165</v>
      </c>
      <c r="D2646" s="32" t="s">
        <v>165</v>
      </c>
      <c r="E2646" s="33" t="s">
        <v>165</v>
      </c>
      <c r="F2646" s="34"/>
      <c r="G2646" s="35"/>
      <c r="H2646" s="34"/>
      <c r="I2646" s="36"/>
      <c r="J2646" s="37"/>
    </row>
    <row r="2647">
      <c r="A2647" s="30"/>
      <c r="B2647" s="31" t="s">
        <v>165</v>
      </c>
      <c r="C2647" s="31" t="s">
        <v>165</v>
      </c>
      <c r="D2647" s="32" t="s">
        <v>165</v>
      </c>
      <c r="E2647" s="33" t="s">
        <v>165</v>
      </c>
      <c r="F2647" s="34"/>
      <c r="G2647" s="35"/>
      <c r="H2647" s="34"/>
      <c r="I2647" s="36"/>
      <c r="J2647" s="37"/>
    </row>
    <row r="2648">
      <c r="A2648" s="30"/>
      <c r="B2648" s="31" t="s">
        <v>165</v>
      </c>
      <c r="C2648" s="31" t="s">
        <v>165</v>
      </c>
      <c r="D2648" s="32" t="s">
        <v>165</v>
      </c>
      <c r="E2648" s="33" t="s">
        <v>165</v>
      </c>
      <c r="F2648" s="34"/>
      <c r="G2648" s="35"/>
      <c r="H2648" s="34"/>
      <c r="I2648" s="36"/>
      <c r="J2648" s="37"/>
    </row>
    <row r="2649">
      <c r="A2649" s="30"/>
      <c r="B2649" s="31" t="s">
        <v>165</v>
      </c>
      <c r="C2649" s="31" t="s">
        <v>165</v>
      </c>
      <c r="D2649" s="32" t="s">
        <v>165</v>
      </c>
      <c r="E2649" s="33" t="s">
        <v>165</v>
      </c>
      <c r="F2649" s="34"/>
      <c r="G2649" s="35"/>
      <c r="H2649" s="34"/>
      <c r="I2649" s="36"/>
      <c r="J2649" s="37"/>
    </row>
    <row r="2650">
      <c r="A2650" s="30"/>
      <c r="B2650" s="31" t="s">
        <v>165</v>
      </c>
      <c r="C2650" s="31" t="s">
        <v>165</v>
      </c>
      <c r="D2650" s="32" t="s">
        <v>165</v>
      </c>
      <c r="E2650" s="33" t="s">
        <v>165</v>
      </c>
      <c r="F2650" s="34"/>
      <c r="G2650" s="35"/>
      <c r="H2650" s="34"/>
      <c r="I2650" s="36"/>
      <c r="J2650" s="37"/>
    </row>
    <row r="2651">
      <c r="A2651" s="30"/>
      <c r="B2651" s="31" t="s">
        <v>165</v>
      </c>
      <c r="C2651" s="31" t="s">
        <v>165</v>
      </c>
      <c r="D2651" s="32" t="s">
        <v>165</v>
      </c>
      <c r="E2651" s="33" t="s">
        <v>165</v>
      </c>
      <c r="F2651" s="34"/>
      <c r="G2651" s="35"/>
      <c r="H2651" s="34"/>
      <c r="I2651" s="36"/>
      <c r="J2651" s="37"/>
    </row>
    <row r="2652">
      <c r="A2652" s="30"/>
      <c r="B2652" s="31" t="s">
        <v>165</v>
      </c>
      <c r="C2652" s="31" t="s">
        <v>165</v>
      </c>
      <c r="D2652" s="32" t="s">
        <v>165</v>
      </c>
      <c r="E2652" s="33" t="s">
        <v>165</v>
      </c>
      <c r="F2652" s="34"/>
      <c r="G2652" s="35"/>
      <c r="H2652" s="34"/>
      <c r="I2652" s="36"/>
      <c r="J2652" s="37"/>
    </row>
    <row r="2653">
      <c r="A2653" s="30"/>
      <c r="B2653" s="31" t="s">
        <v>165</v>
      </c>
      <c r="C2653" s="31" t="s">
        <v>165</v>
      </c>
      <c r="D2653" s="32" t="s">
        <v>165</v>
      </c>
      <c r="E2653" s="33" t="s">
        <v>165</v>
      </c>
      <c r="F2653" s="34"/>
      <c r="G2653" s="35"/>
      <c r="H2653" s="34"/>
      <c r="I2653" s="36"/>
      <c r="J2653" s="37"/>
    </row>
    <row r="2654">
      <c r="A2654" s="30"/>
      <c r="B2654" s="31" t="s">
        <v>165</v>
      </c>
      <c r="C2654" s="31" t="s">
        <v>165</v>
      </c>
      <c r="D2654" s="32" t="s">
        <v>165</v>
      </c>
      <c r="E2654" s="33" t="s">
        <v>165</v>
      </c>
      <c r="F2654" s="34"/>
      <c r="G2654" s="35"/>
      <c r="H2654" s="34"/>
      <c r="I2654" s="36"/>
      <c r="J2654" s="37"/>
    </row>
    <row r="2655">
      <c r="A2655" s="30"/>
      <c r="B2655" s="31" t="s">
        <v>165</v>
      </c>
      <c r="C2655" s="31" t="s">
        <v>165</v>
      </c>
      <c r="D2655" s="32" t="s">
        <v>165</v>
      </c>
      <c r="E2655" s="33" t="s">
        <v>165</v>
      </c>
      <c r="F2655" s="34"/>
      <c r="G2655" s="35"/>
      <c r="H2655" s="34"/>
      <c r="I2655" s="36"/>
      <c r="J2655" s="37"/>
    </row>
    <row r="2656">
      <c r="A2656" s="30"/>
      <c r="B2656" s="31" t="s">
        <v>165</v>
      </c>
      <c r="C2656" s="31" t="s">
        <v>165</v>
      </c>
      <c r="D2656" s="32" t="s">
        <v>165</v>
      </c>
      <c r="E2656" s="33" t="s">
        <v>165</v>
      </c>
      <c r="F2656" s="34"/>
      <c r="G2656" s="35"/>
      <c r="H2656" s="34"/>
      <c r="I2656" s="36"/>
      <c r="J2656" s="37"/>
    </row>
    <row r="2657">
      <c r="A2657" s="30"/>
      <c r="B2657" s="31" t="s">
        <v>165</v>
      </c>
      <c r="C2657" s="31" t="s">
        <v>165</v>
      </c>
      <c r="D2657" s="32" t="s">
        <v>165</v>
      </c>
      <c r="E2657" s="33" t="s">
        <v>165</v>
      </c>
      <c r="F2657" s="34"/>
      <c r="G2657" s="35"/>
      <c r="H2657" s="34"/>
      <c r="I2657" s="36"/>
      <c r="J2657" s="37"/>
    </row>
    <row r="2658">
      <c r="A2658" s="30"/>
      <c r="B2658" s="31" t="s">
        <v>165</v>
      </c>
      <c r="C2658" s="31" t="s">
        <v>165</v>
      </c>
      <c r="D2658" s="32" t="s">
        <v>165</v>
      </c>
      <c r="E2658" s="33" t="s">
        <v>165</v>
      </c>
      <c r="F2658" s="34"/>
      <c r="G2658" s="35"/>
      <c r="H2658" s="34"/>
      <c r="I2658" s="36"/>
      <c r="J2658" s="37"/>
    </row>
    <row r="2659">
      <c r="A2659" s="30"/>
      <c r="B2659" s="31" t="s">
        <v>165</v>
      </c>
      <c r="C2659" s="31" t="s">
        <v>165</v>
      </c>
      <c r="D2659" s="32" t="s">
        <v>165</v>
      </c>
      <c r="E2659" s="33" t="s">
        <v>165</v>
      </c>
      <c r="F2659" s="34"/>
      <c r="G2659" s="35"/>
      <c r="H2659" s="34"/>
      <c r="I2659" s="36"/>
      <c r="J2659" s="37"/>
    </row>
    <row r="2660">
      <c r="A2660" s="30"/>
      <c r="B2660" s="31" t="s">
        <v>165</v>
      </c>
      <c r="C2660" s="31" t="s">
        <v>165</v>
      </c>
      <c r="D2660" s="32" t="s">
        <v>165</v>
      </c>
      <c r="E2660" s="33" t="s">
        <v>165</v>
      </c>
      <c r="F2660" s="34"/>
      <c r="G2660" s="35"/>
      <c r="H2660" s="34"/>
      <c r="I2660" s="36"/>
      <c r="J2660" s="37"/>
    </row>
    <row r="2661">
      <c r="A2661" s="30"/>
      <c r="B2661" s="31" t="s">
        <v>165</v>
      </c>
      <c r="C2661" s="31" t="s">
        <v>165</v>
      </c>
      <c r="D2661" s="32" t="s">
        <v>165</v>
      </c>
      <c r="E2661" s="33" t="s">
        <v>165</v>
      </c>
      <c r="F2661" s="34"/>
      <c r="G2661" s="35"/>
      <c r="H2661" s="34"/>
      <c r="I2661" s="36"/>
      <c r="J2661" s="37"/>
    </row>
    <row r="2662">
      <c r="A2662" s="30"/>
      <c r="B2662" s="31" t="s">
        <v>165</v>
      </c>
      <c r="C2662" s="31" t="s">
        <v>165</v>
      </c>
      <c r="D2662" s="32" t="s">
        <v>165</v>
      </c>
      <c r="E2662" s="33" t="s">
        <v>165</v>
      </c>
      <c r="F2662" s="34"/>
      <c r="G2662" s="35"/>
      <c r="H2662" s="34"/>
      <c r="I2662" s="36"/>
      <c r="J2662" s="37"/>
    </row>
    <row r="2663">
      <c r="A2663" s="30"/>
      <c r="B2663" s="31" t="s">
        <v>165</v>
      </c>
      <c r="C2663" s="31" t="s">
        <v>165</v>
      </c>
      <c r="D2663" s="32" t="s">
        <v>165</v>
      </c>
      <c r="E2663" s="33" t="s">
        <v>165</v>
      </c>
      <c r="F2663" s="34"/>
      <c r="G2663" s="35"/>
      <c r="H2663" s="34"/>
      <c r="I2663" s="36"/>
      <c r="J2663" s="37"/>
    </row>
    <row r="2664">
      <c r="A2664" s="30"/>
      <c r="B2664" s="31" t="s">
        <v>165</v>
      </c>
      <c r="C2664" s="31" t="s">
        <v>165</v>
      </c>
      <c r="D2664" s="32" t="s">
        <v>165</v>
      </c>
      <c r="E2664" s="33" t="s">
        <v>165</v>
      </c>
      <c r="F2664" s="34"/>
      <c r="G2664" s="35"/>
      <c r="H2664" s="34"/>
      <c r="I2664" s="36"/>
      <c r="J2664" s="37"/>
    </row>
    <row r="2665">
      <c r="A2665" s="30"/>
      <c r="B2665" s="31" t="s">
        <v>165</v>
      </c>
      <c r="C2665" s="31" t="s">
        <v>165</v>
      </c>
      <c r="D2665" s="32" t="s">
        <v>165</v>
      </c>
      <c r="E2665" s="33" t="s">
        <v>165</v>
      </c>
      <c r="F2665" s="34"/>
      <c r="G2665" s="35"/>
      <c r="H2665" s="34"/>
      <c r="I2665" s="36"/>
      <c r="J2665" s="37"/>
    </row>
    <row r="2666">
      <c r="A2666" s="30"/>
      <c r="B2666" s="31" t="s">
        <v>165</v>
      </c>
      <c r="C2666" s="31" t="s">
        <v>165</v>
      </c>
      <c r="D2666" s="32" t="s">
        <v>165</v>
      </c>
      <c r="E2666" s="33" t="s">
        <v>165</v>
      </c>
      <c r="F2666" s="34"/>
      <c r="G2666" s="35"/>
      <c r="H2666" s="34"/>
      <c r="I2666" s="36"/>
      <c r="J2666" s="37"/>
    </row>
    <row r="2667">
      <c r="A2667" s="30"/>
      <c r="B2667" s="31" t="s">
        <v>165</v>
      </c>
      <c r="C2667" s="31" t="s">
        <v>165</v>
      </c>
      <c r="D2667" s="32" t="s">
        <v>165</v>
      </c>
      <c r="E2667" s="33" t="s">
        <v>165</v>
      </c>
      <c r="F2667" s="34"/>
      <c r="G2667" s="35"/>
      <c r="H2667" s="34"/>
      <c r="I2667" s="36"/>
      <c r="J2667" s="37"/>
    </row>
    <row r="2668">
      <c r="A2668" s="30"/>
      <c r="B2668" s="31" t="s">
        <v>165</v>
      </c>
      <c r="C2668" s="31" t="s">
        <v>165</v>
      </c>
      <c r="D2668" s="32" t="s">
        <v>165</v>
      </c>
      <c r="E2668" s="33" t="s">
        <v>165</v>
      </c>
      <c r="F2668" s="34"/>
      <c r="G2668" s="35"/>
      <c r="H2668" s="34"/>
      <c r="I2668" s="36"/>
      <c r="J2668" s="37"/>
    </row>
    <row r="2669">
      <c r="A2669" s="30"/>
      <c r="B2669" s="31" t="s">
        <v>165</v>
      </c>
      <c r="C2669" s="31" t="s">
        <v>165</v>
      </c>
      <c r="D2669" s="32" t="s">
        <v>165</v>
      </c>
      <c r="E2669" s="33" t="s">
        <v>165</v>
      </c>
      <c r="F2669" s="34"/>
      <c r="G2669" s="35"/>
      <c r="H2669" s="34"/>
      <c r="I2669" s="36"/>
      <c r="J2669" s="37"/>
    </row>
    <row r="2670">
      <c r="A2670" s="30"/>
      <c r="B2670" s="31" t="s">
        <v>165</v>
      </c>
      <c r="C2670" s="31" t="s">
        <v>165</v>
      </c>
      <c r="D2670" s="32" t="s">
        <v>165</v>
      </c>
      <c r="E2670" s="33" t="s">
        <v>165</v>
      </c>
      <c r="F2670" s="34"/>
      <c r="G2670" s="35"/>
      <c r="H2670" s="34"/>
      <c r="I2670" s="36"/>
      <c r="J2670" s="37"/>
    </row>
    <row r="2671">
      <c r="A2671" s="30"/>
      <c r="B2671" s="31" t="s">
        <v>165</v>
      </c>
      <c r="C2671" s="31" t="s">
        <v>165</v>
      </c>
      <c r="D2671" s="32" t="s">
        <v>165</v>
      </c>
      <c r="E2671" s="33" t="s">
        <v>165</v>
      </c>
      <c r="F2671" s="34"/>
      <c r="G2671" s="35"/>
      <c r="H2671" s="34"/>
      <c r="I2671" s="36"/>
      <c r="J2671" s="37"/>
    </row>
    <row r="2672">
      <c r="A2672" s="30"/>
      <c r="B2672" s="31" t="s">
        <v>165</v>
      </c>
      <c r="C2672" s="31" t="s">
        <v>165</v>
      </c>
      <c r="D2672" s="32" t="s">
        <v>165</v>
      </c>
      <c r="E2672" s="33" t="s">
        <v>165</v>
      </c>
      <c r="F2672" s="34"/>
      <c r="G2672" s="35"/>
      <c r="H2672" s="34"/>
      <c r="I2672" s="36"/>
      <c r="J2672" s="37"/>
    </row>
    <row r="2673">
      <c r="A2673" s="30"/>
      <c r="B2673" s="31" t="s">
        <v>165</v>
      </c>
      <c r="C2673" s="31" t="s">
        <v>165</v>
      </c>
      <c r="D2673" s="32" t="s">
        <v>165</v>
      </c>
      <c r="E2673" s="33" t="s">
        <v>165</v>
      </c>
      <c r="F2673" s="34"/>
      <c r="G2673" s="35"/>
      <c r="H2673" s="34"/>
      <c r="I2673" s="36"/>
      <c r="J2673" s="37"/>
    </row>
    <row r="2674">
      <c r="A2674" s="30"/>
      <c r="B2674" s="31" t="s">
        <v>165</v>
      </c>
      <c r="C2674" s="31" t="s">
        <v>165</v>
      </c>
      <c r="D2674" s="32" t="s">
        <v>165</v>
      </c>
      <c r="E2674" s="33" t="s">
        <v>165</v>
      </c>
      <c r="F2674" s="34"/>
      <c r="G2674" s="35"/>
      <c r="H2674" s="34"/>
      <c r="I2674" s="36"/>
      <c r="J2674" s="37"/>
    </row>
    <row r="2675">
      <c r="A2675" s="30"/>
      <c r="B2675" s="31" t="s">
        <v>165</v>
      </c>
      <c r="C2675" s="31" t="s">
        <v>165</v>
      </c>
      <c r="D2675" s="32" t="s">
        <v>165</v>
      </c>
      <c r="E2675" s="33" t="s">
        <v>165</v>
      </c>
      <c r="F2675" s="34"/>
      <c r="G2675" s="35"/>
      <c r="H2675" s="34"/>
      <c r="I2675" s="36"/>
      <c r="J2675" s="37"/>
    </row>
    <row r="2676">
      <c r="A2676" s="30"/>
      <c r="B2676" s="31" t="s">
        <v>165</v>
      </c>
      <c r="C2676" s="31" t="s">
        <v>165</v>
      </c>
      <c r="D2676" s="32" t="s">
        <v>165</v>
      </c>
      <c r="E2676" s="33" t="s">
        <v>165</v>
      </c>
      <c r="F2676" s="34"/>
      <c r="G2676" s="35"/>
      <c r="H2676" s="34"/>
      <c r="I2676" s="36"/>
      <c r="J2676" s="37"/>
    </row>
    <row r="2677">
      <c r="A2677" s="30"/>
      <c r="B2677" s="31" t="s">
        <v>165</v>
      </c>
      <c r="C2677" s="31" t="s">
        <v>165</v>
      </c>
      <c r="D2677" s="32" t="s">
        <v>165</v>
      </c>
      <c r="E2677" s="33" t="s">
        <v>165</v>
      </c>
      <c r="F2677" s="34"/>
      <c r="G2677" s="35"/>
      <c r="H2677" s="34"/>
      <c r="I2677" s="36"/>
      <c r="J2677" s="37"/>
    </row>
    <row r="2678">
      <c r="A2678" s="30"/>
      <c r="B2678" s="31" t="s">
        <v>165</v>
      </c>
      <c r="C2678" s="31" t="s">
        <v>165</v>
      </c>
      <c r="D2678" s="32" t="s">
        <v>165</v>
      </c>
      <c r="E2678" s="33" t="s">
        <v>165</v>
      </c>
      <c r="F2678" s="34"/>
      <c r="G2678" s="35"/>
      <c r="H2678" s="34"/>
      <c r="I2678" s="36"/>
      <c r="J2678" s="37"/>
    </row>
    <row r="2679">
      <c r="A2679" s="30"/>
      <c r="B2679" s="31" t="s">
        <v>165</v>
      </c>
      <c r="C2679" s="31" t="s">
        <v>165</v>
      </c>
      <c r="D2679" s="32" t="s">
        <v>165</v>
      </c>
      <c r="E2679" s="33" t="s">
        <v>165</v>
      </c>
      <c r="F2679" s="34"/>
      <c r="G2679" s="35"/>
      <c r="H2679" s="34"/>
      <c r="I2679" s="36"/>
      <c r="J2679" s="37"/>
    </row>
    <row r="2680">
      <c r="A2680" s="30"/>
      <c r="B2680" s="31" t="s">
        <v>165</v>
      </c>
      <c r="C2680" s="31" t="s">
        <v>165</v>
      </c>
      <c r="D2680" s="32" t="s">
        <v>165</v>
      </c>
      <c r="E2680" s="33" t="s">
        <v>165</v>
      </c>
      <c r="F2680" s="34"/>
      <c r="G2680" s="35"/>
      <c r="H2680" s="34"/>
      <c r="I2680" s="36"/>
      <c r="J2680" s="37"/>
    </row>
    <row r="2681">
      <c r="A2681" s="30"/>
      <c r="B2681" s="31" t="s">
        <v>165</v>
      </c>
      <c r="C2681" s="31" t="s">
        <v>165</v>
      </c>
      <c r="D2681" s="32" t="s">
        <v>165</v>
      </c>
      <c r="E2681" s="33" t="s">
        <v>165</v>
      </c>
      <c r="F2681" s="34"/>
      <c r="G2681" s="35"/>
      <c r="H2681" s="34"/>
      <c r="I2681" s="36"/>
      <c r="J2681" s="37"/>
    </row>
    <row r="2682">
      <c r="A2682" s="30"/>
      <c r="B2682" s="31" t="s">
        <v>165</v>
      </c>
      <c r="C2682" s="31" t="s">
        <v>165</v>
      </c>
      <c r="D2682" s="32" t="s">
        <v>165</v>
      </c>
      <c r="E2682" s="33" t="s">
        <v>165</v>
      </c>
      <c r="F2682" s="34"/>
      <c r="G2682" s="35"/>
      <c r="H2682" s="34"/>
      <c r="I2682" s="36"/>
      <c r="J2682" s="37"/>
    </row>
    <row r="2683">
      <c r="A2683" s="30"/>
      <c r="B2683" s="31" t="s">
        <v>165</v>
      </c>
      <c r="C2683" s="31" t="s">
        <v>165</v>
      </c>
      <c r="D2683" s="32" t="s">
        <v>165</v>
      </c>
      <c r="E2683" s="33" t="s">
        <v>165</v>
      </c>
      <c r="F2683" s="34"/>
      <c r="G2683" s="35"/>
      <c r="H2683" s="34"/>
      <c r="I2683" s="36"/>
      <c r="J2683" s="37"/>
    </row>
    <row r="2684">
      <c r="A2684" s="30"/>
      <c r="B2684" s="31" t="s">
        <v>165</v>
      </c>
      <c r="C2684" s="31" t="s">
        <v>165</v>
      </c>
      <c r="D2684" s="32" t="s">
        <v>165</v>
      </c>
      <c r="E2684" s="33" t="s">
        <v>165</v>
      </c>
      <c r="F2684" s="34"/>
      <c r="G2684" s="35"/>
      <c r="H2684" s="34"/>
      <c r="I2684" s="36"/>
      <c r="J2684" s="37"/>
    </row>
    <row r="2685">
      <c r="A2685" s="30"/>
      <c r="B2685" s="31" t="s">
        <v>165</v>
      </c>
      <c r="C2685" s="31" t="s">
        <v>165</v>
      </c>
      <c r="D2685" s="32" t="s">
        <v>165</v>
      </c>
      <c r="E2685" s="33" t="s">
        <v>165</v>
      </c>
      <c r="F2685" s="34"/>
      <c r="G2685" s="35"/>
      <c r="H2685" s="34"/>
      <c r="I2685" s="36"/>
      <c r="J2685" s="37"/>
    </row>
    <row r="2686">
      <c r="A2686" s="30"/>
      <c r="B2686" s="31" t="s">
        <v>165</v>
      </c>
      <c r="C2686" s="31" t="s">
        <v>165</v>
      </c>
      <c r="D2686" s="32" t="s">
        <v>165</v>
      </c>
      <c r="E2686" s="33" t="s">
        <v>165</v>
      </c>
      <c r="F2686" s="34"/>
      <c r="G2686" s="35"/>
      <c r="H2686" s="34"/>
      <c r="I2686" s="36"/>
      <c r="J2686" s="37"/>
    </row>
    <row r="2687">
      <c r="A2687" s="30"/>
      <c r="B2687" s="31" t="s">
        <v>165</v>
      </c>
      <c r="C2687" s="31" t="s">
        <v>165</v>
      </c>
      <c r="D2687" s="32" t="s">
        <v>165</v>
      </c>
      <c r="E2687" s="33" t="s">
        <v>165</v>
      </c>
      <c r="F2687" s="34"/>
      <c r="G2687" s="35"/>
      <c r="H2687" s="34"/>
      <c r="I2687" s="36"/>
      <c r="J2687" s="37"/>
    </row>
    <row r="2688">
      <c r="A2688" s="30"/>
      <c r="B2688" s="31" t="s">
        <v>165</v>
      </c>
      <c r="C2688" s="31" t="s">
        <v>165</v>
      </c>
      <c r="D2688" s="32" t="s">
        <v>165</v>
      </c>
      <c r="E2688" s="33" t="s">
        <v>165</v>
      </c>
      <c r="F2688" s="34"/>
      <c r="G2688" s="35"/>
      <c r="H2688" s="34"/>
      <c r="I2688" s="36"/>
      <c r="J2688" s="37"/>
    </row>
    <row r="2689">
      <c r="A2689" s="30"/>
      <c r="B2689" s="31" t="s">
        <v>165</v>
      </c>
      <c r="C2689" s="31" t="s">
        <v>165</v>
      </c>
      <c r="D2689" s="32" t="s">
        <v>165</v>
      </c>
      <c r="E2689" s="33" t="s">
        <v>165</v>
      </c>
      <c r="F2689" s="34"/>
      <c r="G2689" s="35"/>
      <c r="H2689" s="34"/>
      <c r="I2689" s="36"/>
      <c r="J2689" s="37"/>
    </row>
    <row r="2690">
      <c r="A2690" s="30"/>
      <c r="B2690" s="31" t="s">
        <v>165</v>
      </c>
      <c r="C2690" s="31" t="s">
        <v>165</v>
      </c>
      <c r="D2690" s="32" t="s">
        <v>165</v>
      </c>
      <c r="E2690" s="33" t="s">
        <v>165</v>
      </c>
      <c r="F2690" s="34"/>
      <c r="G2690" s="35"/>
      <c r="H2690" s="34"/>
      <c r="I2690" s="36"/>
      <c r="J2690" s="37"/>
    </row>
    <row r="2691">
      <c r="A2691" s="30"/>
      <c r="B2691" s="31" t="s">
        <v>165</v>
      </c>
      <c r="C2691" s="31" t="s">
        <v>165</v>
      </c>
      <c r="D2691" s="32" t="s">
        <v>165</v>
      </c>
      <c r="E2691" s="33" t="s">
        <v>165</v>
      </c>
      <c r="F2691" s="34"/>
      <c r="G2691" s="35"/>
      <c r="H2691" s="34"/>
      <c r="I2691" s="36"/>
      <c r="J2691" s="37"/>
    </row>
    <row r="2692">
      <c r="A2692" s="30"/>
      <c r="B2692" s="31" t="s">
        <v>165</v>
      </c>
      <c r="C2692" s="31" t="s">
        <v>165</v>
      </c>
      <c r="D2692" s="32" t="s">
        <v>165</v>
      </c>
      <c r="E2692" s="33" t="s">
        <v>165</v>
      </c>
      <c r="F2692" s="34"/>
      <c r="G2692" s="35"/>
      <c r="H2692" s="34"/>
      <c r="I2692" s="36"/>
      <c r="J2692" s="37"/>
    </row>
    <row r="2693">
      <c r="A2693" s="30"/>
      <c r="B2693" s="31" t="s">
        <v>165</v>
      </c>
      <c r="C2693" s="31" t="s">
        <v>165</v>
      </c>
      <c r="D2693" s="32" t="s">
        <v>165</v>
      </c>
      <c r="E2693" s="33" t="s">
        <v>165</v>
      </c>
      <c r="F2693" s="34"/>
      <c r="G2693" s="35"/>
      <c r="H2693" s="34"/>
      <c r="I2693" s="36"/>
      <c r="J2693" s="37"/>
    </row>
    <row r="2694">
      <c r="A2694" s="30"/>
      <c r="B2694" s="31" t="s">
        <v>165</v>
      </c>
      <c r="C2694" s="31" t="s">
        <v>165</v>
      </c>
      <c r="D2694" s="32" t="s">
        <v>165</v>
      </c>
      <c r="E2694" s="33" t="s">
        <v>165</v>
      </c>
      <c r="F2694" s="34"/>
      <c r="G2694" s="35"/>
      <c r="H2694" s="34"/>
      <c r="I2694" s="36"/>
      <c r="J2694" s="37"/>
    </row>
    <row r="2695">
      <c r="A2695" s="30"/>
      <c r="B2695" s="31" t="s">
        <v>165</v>
      </c>
      <c r="C2695" s="31" t="s">
        <v>165</v>
      </c>
      <c r="D2695" s="32" t="s">
        <v>165</v>
      </c>
      <c r="E2695" s="33" t="s">
        <v>165</v>
      </c>
      <c r="F2695" s="34"/>
      <c r="G2695" s="35"/>
      <c r="H2695" s="34"/>
      <c r="I2695" s="36"/>
      <c r="J2695" s="37"/>
    </row>
    <row r="2696">
      <c r="A2696" s="30"/>
      <c r="B2696" s="31" t="s">
        <v>165</v>
      </c>
      <c r="C2696" s="31" t="s">
        <v>165</v>
      </c>
      <c r="D2696" s="32" t="s">
        <v>165</v>
      </c>
      <c r="E2696" s="33" t="s">
        <v>165</v>
      </c>
      <c r="F2696" s="34"/>
      <c r="G2696" s="35"/>
      <c r="H2696" s="34"/>
      <c r="I2696" s="36"/>
      <c r="J2696" s="37"/>
    </row>
    <row r="2697">
      <c r="A2697" s="30"/>
      <c r="B2697" s="31" t="s">
        <v>165</v>
      </c>
      <c r="C2697" s="31" t="s">
        <v>165</v>
      </c>
      <c r="D2697" s="32" t="s">
        <v>165</v>
      </c>
      <c r="E2697" s="33" t="s">
        <v>165</v>
      </c>
      <c r="F2697" s="34"/>
      <c r="G2697" s="35"/>
      <c r="H2697" s="34"/>
      <c r="I2697" s="36"/>
      <c r="J2697" s="37"/>
    </row>
    <row r="2698">
      <c r="A2698" s="30"/>
      <c r="B2698" s="31" t="s">
        <v>165</v>
      </c>
      <c r="C2698" s="31" t="s">
        <v>165</v>
      </c>
      <c r="D2698" s="32" t="s">
        <v>165</v>
      </c>
      <c r="E2698" s="33" t="s">
        <v>165</v>
      </c>
      <c r="F2698" s="34"/>
      <c r="G2698" s="35"/>
      <c r="H2698" s="34"/>
      <c r="I2698" s="36"/>
      <c r="J2698" s="37"/>
    </row>
    <row r="2699">
      <c r="A2699" s="30"/>
      <c r="B2699" s="31" t="s">
        <v>165</v>
      </c>
      <c r="C2699" s="31" t="s">
        <v>165</v>
      </c>
      <c r="D2699" s="32" t="s">
        <v>165</v>
      </c>
      <c r="E2699" s="33" t="s">
        <v>165</v>
      </c>
      <c r="F2699" s="34"/>
      <c r="G2699" s="35"/>
      <c r="H2699" s="34"/>
      <c r="I2699" s="36"/>
      <c r="J2699" s="37"/>
    </row>
    <row r="2700">
      <c r="A2700" s="30"/>
      <c r="B2700" s="31" t="s">
        <v>165</v>
      </c>
      <c r="C2700" s="31" t="s">
        <v>165</v>
      </c>
      <c r="D2700" s="32" t="s">
        <v>165</v>
      </c>
      <c r="E2700" s="33" t="s">
        <v>165</v>
      </c>
      <c r="F2700" s="34"/>
      <c r="G2700" s="35"/>
      <c r="H2700" s="34"/>
      <c r="I2700" s="36"/>
      <c r="J2700" s="37"/>
    </row>
    <row r="2701">
      <c r="A2701" s="30"/>
      <c r="B2701" s="31" t="s">
        <v>165</v>
      </c>
      <c r="C2701" s="31" t="s">
        <v>165</v>
      </c>
      <c r="D2701" s="32" t="s">
        <v>165</v>
      </c>
      <c r="E2701" s="33" t="s">
        <v>165</v>
      </c>
      <c r="F2701" s="34"/>
      <c r="G2701" s="35"/>
      <c r="H2701" s="34"/>
      <c r="I2701" s="36"/>
      <c r="J2701" s="37"/>
    </row>
    <row r="2702">
      <c r="A2702" s="30"/>
      <c r="B2702" s="31" t="s">
        <v>165</v>
      </c>
      <c r="C2702" s="31" t="s">
        <v>165</v>
      </c>
      <c r="D2702" s="32" t="s">
        <v>165</v>
      </c>
      <c r="E2702" s="33" t="s">
        <v>165</v>
      </c>
      <c r="F2702" s="34"/>
      <c r="G2702" s="35"/>
      <c r="H2702" s="34"/>
      <c r="I2702" s="36"/>
      <c r="J2702" s="37"/>
    </row>
    <row r="2703">
      <c r="A2703" s="30"/>
      <c r="B2703" s="31" t="s">
        <v>165</v>
      </c>
      <c r="C2703" s="31" t="s">
        <v>165</v>
      </c>
      <c r="D2703" s="32" t="s">
        <v>165</v>
      </c>
      <c r="E2703" s="33" t="s">
        <v>165</v>
      </c>
      <c r="F2703" s="34"/>
      <c r="G2703" s="35"/>
      <c r="H2703" s="34"/>
      <c r="I2703" s="36"/>
      <c r="J2703" s="37"/>
    </row>
    <row r="2704">
      <c r="A2704" s="30"/>
      <c r="B2704" s="31" t="s">
        <v>165</v>
      </c>
      <c r="C2704" s="31" t="s">
        <v>165</v>
      </c>
      <c r="D2704" s="32" t="s">
        <v>165</v>
      </c>
      <c r="E2704" s="33" t="s">
        <v>165</v>
      </c>
      <c r="F2704" s="34"/>
      <c r="G2704" s="35"/>
      <c r="H2704" s="34"/>
      <c r="I2704" s="36"/>
      <c r="J2704" s="37"/>
    </row>
    <row r="2705">
      <c r="A2705" s="30"/>
      <c r="B2705" s="31" t="s">
        <v>165</v>
      </c>
      <c r="C2705" s="31" t="s">
        <v>165</v>
      </c>
      <c r="D2705" s="32" t="s">
        <v>165</v>
      </c>
      <c r="E2705" s="33" t="s">
        <v>165</v>
      </c>
      <c r="F2705" s="34"/>
      <c r="G2705" s="35"/>
      <c r="H2705" s="34"/>
      <c r="I2705" s="36"/>
      <c r="J2705" s="37"/>
    </row>
    <row r="2706">
      <c r="A2706" s="30"/>
      <c r="B2706" s="31" t="s">
        <v>165</v>
      </c>
      <c r="C2706" s="31" t="s">
        <v>165</v>
      </c>
      <c r="D2706" s="32" t="s">
        <v>165</v>
      </c>
      <c r="E2706" s="33" t="s">
        <v>165</v>
      </c>
      <c r="F2706" s="34"/>
      <c r="G2706" s="35"/>
      <c r="H2706" s="34"/>
      <c r="I2706" s="36"/>
      <c r="J2706" s="37"/>
    </row>
    <row r="2707">
      <c r="A2707" s="30"/>
      <c r="B2707" s="31" t="s">
        <v>165</v>
      </c>
      <c r="C2707" s="31" t="s">
        <v>165</v>
      </c>
      <c r="D2707" s="32" t="s">
        <v>165</v>
      </c>
      <c r="E2707" s="33" t="s">
        <v>165</v>
      </c>
      <c r="F2707" s="34"/>
      <c r="G2707" s="35"/>
      <c r="H2707" s="34"/>
      <c r="I2707" s="36"/>
      <c r="J2707" s="37"/>
    </row>
    <row r="2708">
      <c r="A2708" s="30"/>
      <c r="B2708" s="31" t="s">
        <v>165</v>
      </c>
      <c r="C2708" s="31" t="s">
        <v>165</v>
      </c>
      <c r="D2708" s="32" t="s">
        <v>165</v>
      </c>
      <c r="E2708" s="33" t="s">
        <v>165</v>
      </c>
      <c r="F2708" s="34"/>
      <c r="G2708" s="35"/>
      <c r="H2708" s="34"/>
      <c r="I2708" s="36"/>
      <c r="J2708" s="37"/>
    </row>
    <row r="2709">
      <c r="A2709" s="30"/>
      <c r="B2709" s="31" t="s">
        <v>165</v>
      </c>
      <c r="C2709" s="31" t="s">
        <v>165</v>
      </c>
      <c r="D2709" s="32" t="s">
        <v>165</v>
      </c>
      <c r="E2709" s="33" t="s">
        <v>165</v>
      </c>
      <c r="F2709" s="34"/>
      <c r="G2709" s="35"/>
      <c r="H2709" s="34"/>
      <c r="I2709" s="36"/>
      <c r="J2709" s="37"/>
    </row>
    <row r="2710">
      <c r="A2710" s="30"/>
      <c r="B2710" s="31" t="s">
        <v>165</v>
      </c>
      <c r="C2710" s="31" t="s">
        <v>165</v>
      </c>
      <c r="D2710" s="32" t="s">
        <v>165</v>
      </c>
      <c r="E2710" s="33" t="s">
        <v>165</v>
      </c>
      <c r="F2710" s="34"/>
      <c r="G2710" s="35"/>
      <c r="H2710" s="34"/>
      <c r="I2710" s="36"/>
      <c r="J2710" s="37"/>
    </row>
    <row r="2711">
      <c r="A2711" s="30"/>
      <c r="B2711" s="31" t="s">
        <v>165</v>
      </c>
      <c r="C2711" s="31" t="s">
        <v>165</v>
      </c>
      <c r="D2711" s="32" t="s">
        <v>165</v>
      </c>
      <c r="E2711" s="33" t="s">
        <v>165</v>
      </c>
      <c r="F2711" s="34"/>
      <c r="G2711" s="35"/>
      <c r="H2711" s="34"/>
      <c r="I2711" s="36"/>
      <c r="J2711" s="37"/>
    </row>
    <row r="2712">
      <c r="A2712" s="30"/>
      <c r="B2712" s="31" t="s">
        <v>165</v>
      </c>
      <c r="C2712" s="31" t="s">
        <v>165</v>
      </c>
      <c r="D2712" s="32" t="s">
        <v>165</v>
      </c>
      <c r="E2712" s="33" t="s">
        <v>165</v>
      </c>
      <c r="F2712" s="34"/>
      <c r="G2712" s="35"/>
      <c r="H2712" s="34"/>
      <c r="I2712" s="36"/>
      <c r="J2712" s="37"/>
    </row>
    <row r="2713">
      <c r="A2713" s="30"/>
      <c r="B2713" s="31" t="s">
        <v>165</v>
      </c>
      <c r="C2713" s="31" t="s">
        <v>165</v>
      </c>
      <c r="D2713" s="32" t="s">
        <v>165</v>
      </c>
      <c r="E2713" s="33" t="s">
        <v>165</v>
      </c>
      <c r="F2713" s="34"/>
      <c r="G2713" s="35"/>
      <c r="H2713" s="34"/>
      <c r="I2713" s="36"/>
      <c r="J2713" s="37"/>
    </row>
    <row r="2714">
      <c r="A2714" s="30"/>
      <c r="B2714" s="31" t="s">
        <v>165</v>
      </c>
      <c r="C2714" s="31" t="s">
        <v>165</v>
      </c>
      <c r="D2714" s="32" t="s">
        <v>165</v>
      </c>
      <c r="E2714" s="33" t="s">
        <v>165</v>
      </c>
      <c r="F2714" s="34"/>
      <c r="G2714" s="35"/>
      <c r="H2714" s="34"/>
      <c r="I2714" s="36"/>
      <c r="J2714" s="37"/>
    </row>
    <row r="2715">
      <c r="A2715" s="30"/>
      <c r="B2715" s="31" t="s">
        <v>165</v>
      </c>
      <c r="C2715" s="31" t="s">
        <v>165</v>
      </c>
      <c r="D2715" s="32" t="s">
        <v>165</v>
      </c>
      <c r="E2715" s="33" t="s">
        <v>165</v>
      </c>
      <c r="F2715" s="34"/>
      <c r="G2715" s="35"/>
      <c r="H2715" s="34"/>
      <c r="I2715" s="36"/>
      <c r="J2715" s="37"/>
    </row>
    <row r="2716">
      <c r="A2716" s="30"/>
      <c r="B2716" s="31" t="s">
        <v>165</v>
      </c>
      <c r="C2716" s="31" t="s">
        <v>165</v>
      </c>
      <c r="D2716" s="32" t="s">
        <v>165</v>
      </c>
      <c r="E2716" s="33" t="s">
        <v>165</v>
      </c>
      <c r="F2716" s="34"/>
      <c r="G2716" s="35"/>
      <c r="H2716" s="34"/>
      <c r="I2716" s="36"/>
      <c r="J2716" s="37"/>
    </row>
    <row r="2717">
      <c r="A2717" s="30"/>
      <c r="B2717" s="31" t="s">
        <v>165</v>
      </c>
      <c r="C2717" s="31" t="s">
        <v>165</v>
      </c>
      <c r="D2717" s="32" t="s">
        <v>165</v>
      </c>
      <c r="E2717" s="33" t="s">
        <v>165</v>
      </c>
      <c r="F2717" s="34"/>
      <c r="G2717" s="35"/>
      <c r="H2717" s="34"/>
      <c r="I2717" s="36"/>
      <c r="J2717" s="37"/>
    </row>
    <row r="2718">
      <c r="A2718" s="30"/>
      <c r="B2718" s="31" t="s">
        <v>165</v>
      </c>
      <c r="C2718" s="31" t="s">
        <v>165</v>
      </c>
      <c r="D2718" s="32" t="s">
        <v>165</v>
      </c>
      <c r="E2718" s="33" t="s">
        <v>165</v>
      </c>
      <c r="F2718" s="34"/>
      <c r="G2718" s="35"/>
      <c r="H2718" s="34"/>
      <c r="I2718" s="36"/>
      <c r="J2718" s="37"/>
    </row>
    <row r="2719">
      <c r="A2719" s="30"/>
      <c r="B2719" s="31" t="s">
        <v>165</v>
      </c>
      <c r="C2719" s="31" t="s">
        <v>165</v>
      </c>
      <c r="D2719" s="32" t="s">
        <v>165</v>
      </c>
      <c r="E2719" s="33" t="s">
        <v>165</v>
      </c>
      <c r="F2719" s="34"/>
      <c r="G2719" s="35"/>
      <c r="H2719" s="34"/>
      <c r="I2719" s="36"/>
      <c r="J2719" s="37"/>
    </row>
    <row r="2720">
      <c r="A2720" s="30"/>
      <c r="B2720" s="31" t="s">
        <v>165</v>
      </c>
      <c r="C2720" s="31" t="s">
        <v>165</v>
      </c>
      <c r="D2720" s="32" t="s">
        <v>165</v>
      </c>
      <c r="E2720" s="33" t="s">
        <v>165</v>
      </c>
      <c r="F2720" s="34"/>
      <c r="G2720" s="35"/>
      <c r="H2720" s="34"/>
      <c r="I2720" s="36"/>
      <c r="J2720" s="37"/>
    </row>
    <row r="2721">
      <c r="A2721" s="30"/>
      <c r="B2721" s="31" t="s">
        <v>165</v>
      </c>
      <c r="C2721" s="31" t="s">
        <v>165</v>
      </c>
      <c r="D2721" s="32" t="s">
        <v>165</v>
      </c>
      <c r="E2721" s="33" t="s">
        <v>165</v>
      </c>
      <c r="F2721" s="34"/>
      <c r="G2721" s="35"/>
      <c r="H2721" s="34"/>
      <c r="I2721" s="36"/>
      <c r="J2721" s="37"/>
    </row>
    <row r="2722">
      <c r="A2722" s="30"/>
      <c r="B2722" s="31" t="s">
        <v>165</v>
      </c>
      <c r="C2722" s="31" t="s">
        <v>165</v>
      </c>
      <c r="D2722" s="32" t="s">
        <v>165</v>
      </c>
      <c r="E2722" s="33" t="s">
        <v>165</v>
      </c>
      <c r="F2722" s="34"/>
      <c r="G2722" s="35"/>
      <c r="H2722" s="34"/>
      <c r="I2722" s="36"/>
      <c r="J2722" s="37"/>
    </row>
    <row r="2723">
      <c r="A2723" s="30"/>
      <c r="B2723" s="31" t="s">
        <v>165</v>
      </c>
      <c r="C2723" s="31" t="s">
        <v>165</v>
      </c>
      <c r="D2723" s="32" t="s">
        <v>165</v>
      </c>
      <c r="E2723" s="33" t="s">
        <v>165</v>
      </c>
      <c r="F2723" s="34"/>
      <c r="G2723" s="35"/>
      <c r="H2723" s="34"/>
      <c r="I2723" s="36"/>
      <c r="J2723" s="37"/>
    </row>
    <row r="2724">
      <c r="A2724" s="30"/>
      <c r="B2724" s="31" t="s">
        <v>165</v>
      </c>
      <c r="C2724" s="31" t="s">
        <v>165</v>
      </c>
      <c r="D2724" s="32" t="s">
        <v>165</v>
      </c>
      <c r="E2724" s="33" t="s">
        <v>165</v>
      </c>
      <c r="F2724" s="34"/>
      <c r="G2724" s="35"/>
      <c r="H2724" s="34"/>
      <c r="I2724" s="36"/>
      <c r="J2724" s="37"/>
    </row>
    <row r="2725">
      <c r="A2725" s="30"/>
      <c r="B2725" s="31" t="s">
        <v>165</v>
      </c>
      <c r="C2725" s="31" t="s">
        <v>165</v>
      </c>
      <c r="D2725" s="32" t="s">
        <v>165</v>
      </c>
      <c r="E2725" s="33" t="s">
        <v>165</v>
      </c>
      <c r="F2725" s="34"/>
      <c r="G2725" s="35"/>
      <c r="H2725" s="34"/>
      <c r="I2725" s="36"/>
      <c r="J2725" s="37"/>
    </row>
    <row r="2726">
      <c r="A2726" s="30"/>
      <c r="B2726" s="31" t="s">
        <v>165</v>
      </c>
      <c r="C2726" s="31" t="s">
        <v>165</v>
      </c>
      <c r="D2726" s="32" t="s">
        <v>165</v>
      </c>
      <c r="E2726" s="33" t="s">
        <v>165</v>
      </c>
      <c r="F2726" s="34"/>
      <c r="G2726" s="35"/>
      <c r="H2726" s="34"/>
      <c r="I2726" s="36"/>
      <c r="J2726" s="37"/>
    </row>
    <row r="2727">
      <c r="A2727" s="30"/>
      <c r="B2727" s="31" t="s">
        <v>165</v>
      </c>
      <c r="C2727" s="31" t="s">
        <v>165</v>
      </c>
      <c r="D2727" s="32" t="s">
        <v>165</v>
      </c>
      <c r="E2727" s="33" t="s">
        <v>165</v>
      </c>
      <c r="F2727" s="34"/>
      <c r="G2727" s="35"/>
      <c r="H2727" s="34"/>
      <c r="I2727" s="36"/>
      <c r="J2727" s="37"/>
    </row>
    <row r="2728">
      <c r="A2728" s="30"/>
      <c r="B2728" s="31" t="s">
        <v>165</v>
      </c>
      <c r="C2728" s="31" t="s">
        <v>165</v>
      </c>
      <c r="D2728" s="32" t="s">
        <v>165</v>
      </c>
      <c r="E2728" s="33" t="s">
        <v>165</v>
      </c>
      <c r="F2728" s="34"/>
      <c r="G2728" s="35"/>
      <c r="H2728" s="34"/>
      <c r="I2728" s="36"/>
      <c r="J2728" s="37"/>
    </row>
    <row r="2729">
      <c r="A2729" s="30"/>
      <c r="B2729" s="31" t="s">
        <v>165</v>
      </c>
      <c r="C2729" s="31" t="s">
        <v>165</v>
      </c>
      <c r="D2729" s="32" t="s">
        <v>165</v>
      </c>
      <c r="E2729" s="33" t="s">
        <v>165</v>
      </c>
      <c r="F2729" s="34"/>
      <c r="G2729" s="35"/>
      <c r="H2729" s="34"/>
      <c r="I2729" s="36"/>
      <c r="J2729" s="37"/>
    </row>
    <row r="2730">
      <c r="A2730" s="30"/>
      <c r="B2730" s="31" t="s">
        <v>165</v>
      </c>
      <c r="C2730" s="31" t="s">
        <v>165</v>
      </c>
      <c r="D2730" s="32" t="s">
        <v>165</v>
      </c>
      <c r="E2730" s="33" t="s">
        <v>165</v>
      </c>
      <c r="F2730" s="34"/>
      <c r="G2730" s="35"/>
      <c r="H2730" s="34"/>
      <c r="I2730" s="36"/>
      <c r="J2730" s="37"/>
    </row>
    <row r="2731">
      <c r="A2731" s="30"/>
      <c r="B2731" s="31" t="s">
        <v>165</v>
      </c>
      <c r="C2731" s="31" t="s">
        <v>165</v>
      </c>
      <c r="D2731" s="32" t="s">
        <v>165</v>
      </c>
      <c r="E2731" s="33" t="s">
        <v>165</v>
      </c>
      <c r="F2731" s="34"/>
      <c r="G2731" s="35"/>
      <c r="H2731" s="34"/>
      <c r="I2731" s="36"/>
      <c r="J2731" s="37"/>
    </row>
    <row r="2732">
      <c r="A2732" s="30"/>
      <c r="B2732" s="31" t="s">
        <v>165</v>
      </c>
      <c r="C2732" s="31" t="s">
        <v>165</v>
      </c>
      <c r="D2732" s="32" t="s">
        <v>165</v>
      </c>
      <c r="E2732" s="33" t="s">
        <v>165</v>
      </c>
      <c r="F2732" s="34"/>
      <c r="G2732" s="35"/>
      <c r="H2732" s="34"/>
      <c r="I2732" s="36"/>
      <c r="J2732" s="37"/>
    </row>
    <row r="2733">
      <c r="A2733" s="30"/>
      <c r="B2733" s="31" t="s">
        <v>165</v>
      </c>
      <c r="C2733" s="31" t="s">
        <v>165</v>
      </c>
      <c r="D2733" s="32" t="s">
        <v>165</v>
      </c>
      <c r="E2733" s="33" t="s">
        <v>165</v>
      </c>
      <c r="F2733" s="34"/>
      <c r="G2733" s="35"/>
      <c r="H2733" s="34"/>
      <c r="I2733" s="36"/>
      <c r="J2733" s="37"/>
    </row>
    <row r="2734">
      <c r="A2734" s="30"/>
      <c r="B2734" s="31" t="s">
        <v>165</v>
      </c>
      <c r="C2734" s="31" t="s">
        <v>165</v>
      </c>
      <c r="D2734" s="32" t="s">
        <v>165</v>
      </c>
      <c r="E2734" s="33" t="s">
        <v>165</v>
      </c>
      <c r="F2734" s="34"/>
      <c r="G2734" s="35"/>
      <c r="H2734" s="34"/>
      <c r="I2734" s="36"/>
      <c r="J2734" s="37"/>
    </row>
    <row r="2735">
      <c r="A2735" s="30"/>
      <c r="B2735" s="31" t="s">
        <v>165</v>
      </c>
      <c r="C2735" s="31" t="s">
        <v>165</v>
      </c>
      <c r="D2735" s="32" t="s">
        <v>165</v>
      </c>
      <c r="E2735" s="33" t="s">
        <v>165</v>
      </c>
      <c r="F2735" s="34"/>
      <c r="G2735" s="35"/>
      <c r="H2735" s="34"/>
      <c r="I2735" s="36"/>
      <c r="J2735" s="37"/>
    </row>
    <row r="2736">
      <c r="A2736" s="30"/>
      <c r="B2736" s="31" t="s">
        <v>165</v>
      </c>
      <c r="C2736" s="31" t="s">
        <v>165</v>
      </c>
      <c r="D2736" s="32" t="s">
        <v>165</v>
      </c>
      <c r="E2736" s="33" t="s">
        <v>165</v>
      </c>
      <c r="F2736" s="34"/>
      <c r="G2736" s="35"/>
      <c r="H2736" s="34"/>
      <c r="I2736" s="36"/>
      <c r="J2736" s="37"/>
    </row>
    <row r="2737">
      <c r="A2737" s="30"/>
      <c r="B2737" s="31" t="s">
        <v>165</v>
      </c>
      <c r="C2737" s="31" t="s">
        <v>165</v>
      </c>
      <c r="D2737" s="32" t="s">
        <v>165</v>
      </c>
      <c r="E2737" s="33" t="s">
        <v>165</v>
      </c>
      <c r="F2737" s="34"/>
      <c r="G2737" s="35"/>
      <c r="H2737" s="34"/>
      <c r="I2737" s="36"/>
      <c r="J2737" s="37"/>
    </row>
    <row r="2738">
      <c r="A2738" s="30"/>
      <c r="B2738" s="31" t="s">
        <v>165</v>
      </c>
      <c r="C2738" s="31" t="s">
        <v>165</v>
      </c>
      <c r="D2738" s="32" t="s">
        <v>165</v>
      </c>
      <c r="E2738" s="33" t="s">
        <v>165</v>
      </c>
      <c r="F2738" s="34"/>
      <c r="G2738" s="35"/>
      <c r="H2738" s="34"/>
      <c r="I2738" s="36"/>
      <c r="J2738" s="37"/>
    </row>
    <row r="2739">
      <c r="A2739" s="30"/>
      <c r="B2739" s="31" t="s">
        <v>165</v>
      </c>
      <c r="C2739" s="31" t="s">
        <v>165</v>
      </c>
      <c r="D2739" s="32" t="s">
        <v>165</v>
      </c>
      <c r="E2739" s="33" t="s">
        <v>165</v>
      </c>
      <c r="F2739" s="34"/>
      <c r="G2739" s="35"/>
      <c r="H2739" s="34"/>
      <c r="I2739" s="36"/>
      <c r="J2739" s="37"/>
    </row>
    <row r="2740">
      <c r="A2740" s="30"/>
      <c r="B2740" s="31" t="s">
        <v>165</v>
      </c>
      <c r="C2740" s="31" t="s">
        <v>165</v>
      </c>
      <c r="D2740" s="32" t="s">
        <v>165</v>
      </c>
      <c r="E2740" s="33" t="s">
        <v>165</v>
      </c>
      <c r="F2740" s="34"/>
      <c r="G2740" s="35"/>
      <c r="H2740" s="34"/>
      <c r="I2740" s="36"/>
      <c r="J2740" s="37"/>
    </row>
    <row r="2741">
      <c r="A2741" s="30"/>
      <c r="B2741" s="31" t="s">
        <v>165</v>
      </c>
      <c r="C2741" s="31" t="s">
        <v>165</v>
      </c>
      <c r="D2741" s="32" t="s">
        <v>165</v>
      </c>
      <c r="E2741" s="33" t="s">
        <v>165</v>
      </c>
      <c r="F2741" s="34"/>
      <c r="G2741" s="35"/>
      <c r="H2741" s="34"/>
      <c r="I2741" s="36"/>
      <c r="J2741" s="37"/>
    </row>
    <row r="2742">
      <c r="A2742" s="30"/>
      <c r="B2742" s="31" t="s">
        <v>165</v>
      </c>
      <c r="C2742" s="31" t="s">
        <v>165</v>
      </c>
      <c r="D2742" s="32" t="s">
        <v>165</v>
      </c>
      <c r="E2742" s="33" t="s">
        <v>165</v>
      </c>
      <c r="F2742" s="34"/>
      <c r="G2742" s="35"/>
      <c r="H2742" s="34"/>
      <c r="I2742" s="36"/>
      <c r="J2742" s="37"/>
    </row>
    <row r="2743">
      <c r="A2743" s="30"/>
      <c r="B2743" s="31" t="s">
        <v>165</v>
      </c>
      <c r="C2743" s="31" t="s">
        <v>165</v>
      </c>
      <c r="D2743" s="32" t="s">
        <v>165</v>
      </c>
      <c r="E2743" s="33" t="s">
        <v>165</v>
      </c>
      <c r="F2743" s="34"/>
      <c r="G2743" s="35"/>
      <c r="H2743" s="34"/>
      <c r="I2743" s="36"/>
      <c r="J2743" s="37"/>
    </row>
    <row r="2744">
      <c r="A2744" s="30"/>
      <c r="B2744" s="31" t="s">
        <v>165</v>
      </c>
      <c r="C2744" s="31" t="s">
        <v>165</v>
      </c>
      <c r="D2744" s="32" t="s">
        <v>165</v>
      </c>
      <c r="E2744" s="33" t="s">
        <v>165</v>
      </c>
      <c r="F2744" s="34"/>
      <c r="G2744" s="35"/>
      <c r="H2744" s="34"/>
      <c r="I2744" s="36"/>
      <c r="J2744" s="37"/>
    </row>
    <row r="2745">
      <c r="A2745" s="30"/>
      <c r="B2745" s="31" t="s">
        <v>165</v>
      </c>
      <c r="C2745" s="31" t="s">
        <v>165</v>
      </c>
      <c r="D2745" s="32" t="s">
        <v>165</v>
      </c>
      <c r="E2745" s="33" t="s">
        <v>165</v>
      </c>
      <c r="F2745" s="34"/>
      <c r="G2745" s="35"/>
      <c r="H2745" s="34"/>
      <c r="I2745" s="36"/>
      <c r="J2745" s="37"/>
    </row>
    <row r="2746">
      <c r="A2746" s="30"/>
      <c r="B2746" s="31" t="s">
        <v>165</v>
      </c>
      <c r="C2746" s="31" t="s">
        <v>165</v>
      </c>
      <c r="D2746" s="32" t="s">
        <v>165</v>
      </c>
      <c r="E2746" s="33" t="s">
        <v>165</v>
      </c>
      <c r="F2746" s="34"/>
      <c r="G2746" s="35"/>
      <c r="H2746" s="34"/>
      <c r="I2746" s="36"/>
      <c r="J2746" s="37"/>
    </row>
    <row r="2747">
      <c r="A2747" s="30"/>
      <c r="B2747" s="31" t="s">
        <v>165</v>
      </c>
      <c r="C2747" s="31" t="s">
        <v>165</v>
      </c>
      <c r="D2747" s="32" t="s">
        <v>165</v>
      </c>
      <c r="E2747" s="33" t="s">
        <v>165</v>
      </c>
      <c r="F2747" s="34"/>
      <c r="G2747" s="35"/>
      <c r="H2747" s="34"/>
      <c r="I2747" s="36"/>
      <c r="J2747" s="37"/>
    </row>
    <row r="2748">
      <c r="A2748" s="30"/>
      <c r="B2748" s="31" t="s">
        <v>165</v>
      </c>
      <c r="C2748" s="31" t="s">
        <v>165</v>
      </c>
      <c r="D2748" s="32" t="s">
        <v>165</v>
      </c>
      <c r="E2748" s="33" t="s">
        <v>165</v>
      </c>
      <c r="F2748" s="34"/>
      <c r="G2748" s="35"/>
      <c r="H2748" s="34"/>
      <c r="I2748" s="36"/>
      <c r="J2748" s="37"/>
    </row>
    <row r="2749">
      <c r="A2749" s="30"/>
      <c r="B2749" s="31" t="s">
        <v>165</v>
      </c>
      <c r="C2749" s="31" t="s">
        <v>165</v>
      </c>
      <c r="D2749" s="32" t="s">
        <v>165</v>
      </c>
      <c r="E2749" s="33" t="s">
        <v>165</v>
      </c>
      <c r="F2749" s="34"/>
      <c r="G2749" s="35"/>
      <c r="H2749" s="34"/>
      <c r="I2749" s="36"/>
      <c r="J2749" s="37"/>
    </row>
    <row r="2750">
      <c r="A2750" s="30"/>
      <c r="B2750" s="31" t="s">
        <v>165</v>
      </c>
      <c r="C2750" s="31" t="s">
        <v>165</v>
      </c>
      <c r="D2750" s="32" t="s">
        <v>165</v>
      </c>
      <c r="E2750" s="33" t="s">
        <v>165</v>
      </c>
      <c r="F2750" s="34"/>
      <c r="G2750" s="35"/>
      <c r="H2750" s="34"/>
      <c r="I2750" s="36"/>
      <c r="J2750" s="37"/>
    </row>
    <row r="2751">
      <c r="A2751" s="30"/>
      <c r="B2751" s="31" t="s">
        <v>165</v>
      </c>
      <c r="C2751" s="31" t="s">
        <v>165</v>
      </c>
      <c r="D2751" s="32" t="s">
        <v>165</v>
      </c>
      <c r="E2751" s="33" t="s">
        <v>165</v>
      </c>
      <c r="F2751" s="34"/>
      <c r="G2751" s="35"/>
      <c r="H2751" s="34"/>
      <c r="I2751" s="36"/>
      <c r="J2751" s="37"/>
    </row>
    <row r="2752">
      <c r="A2752" s="30"/>
      <c r="B2752" s="31" t="s">
        <v>165</v>
      </c>
      <c r="C2752" s="31" t="s">
        <v>165</v>
      </c>
      <c r="D2752" s="32" t="s">
        <v>165</v>
      </c>
      <c r="E2752" s="33" t="s">
        <v>165</v>
      </c>
      <c r="F2752" s="34"/>
      <c r="G2752" s="35"/>
      <c r="H2752" s="34"/>
      <c r="I2752" s="36"/>
      <c r="J2752" s="37"/>
    </row>
    <row r="2753">
      <c r="A2753" s="30"/>
      <c r="B2753" s="31" t="s">
        <v>165</v>
      </c>
      <c r="C2753" s="31" t="s">
        <v>165</v>
      </c>
      <c r="D2753" s="32" t="s">
        <v>165</v>
      </c>
      <c r="E2753" s="33" t="s">
        <v>165</v>
      </c>
      <c r="F2753" s="34"/>
      <c r="G2753" s="35"/>
      <c r="H2753" s="34"/>
      <c r="I2753" s="36"/>
      <c r="J2753" s="37"/>
    </row>
    <row r="2754">
      <c r="A2754" s="30"/>
      <c r="B2754" s="31" t="s">
        <v>165</v>
      </c>
      <c r="C2754" s="31" t="s">
        <v>165</v>
      </c>
      <c r="D2754" s="32" t="s">
        <v>165</v>
      </c>
      <c r="E2754" s="33" t="s">
        <v>165</v>
      </c>
      <c r="F2754" s="34"/>
      <c r="G2754" s="35"/>
      <c r="H2754" s="34"/>
      <c r="I2754" s="36"/>
      <c r="J2754" s="37"/>
    </row>
    <row r="2755">
      <c r="A2755" s="30"/>
      <c r="B2755" s="31" t="s">
        <v>165</v>
      </c>
      <c r="C2755" s="31" t="s">
        <v>165</v>
      </c>
      <c r="D2755" s="32" t="s">
        <v>165</v>
      </c>
      <c r="E2755" s="33" t="s">
        <v>165</v>
      </c>
      <c r="F2755" s="34"/>
      <c r="G2755" s="35"/>
      <c r="H2755" s="34"/>
      <c r="I2755" s="36"/>
      <c r="J2755" s="37"/>
    </row>
    <row r="2756">
      <c r="A2756" s="30"/>
      <c r="B2756" s="31" t="s">
        <v>165</v>
      </c>
      <c r="C2756" s="31" t="s">
        <v>165</v>
      </c>
      <c r="D2756" s="32" t="s">
        <v>165</v>
      </c>
      <c r="E2756" s="33" t="s">
        <v>165</v>
      </c>
      <c r="F2756" s="34"/>
      <c r="G2756" s="35"/>
      <c r="H2756" s="34"/>
      <c r="I2756" s="36"/>
      <c r="J2756" s="37"/>
    </row>
    <row r="2757">
      <c r="A2757" s="30"/>
      <c r="B2757" s="31" t="s">
        <v>165</v>
      </c>
      <c r="C2757" s="31" t="s">
        <v>165</v>
      </c>
      <c r="D2757" s="32" t="s">
        <v>165</v>
      </c>
      <c r="E2757" s="33" t="s">
        <v>165</v>
      </c>
      <c r="F2757" s="34"/>
      <c r="G2757" s="35"/>
      <c r="H2757" s="34"/>
      <c r="I2757" s="36"/>
      <c r="J2757" s="37"/>
    </row>
    <row r="2758">
      <c r="A2758" s="30"/>
      <c r="B2758" s="31" t="s">
        <v>165</v>
      </c>
      <c r="C2758" s="31" t="s">
        <v>165</v>
      </c>
      <c r="D2758" s="32" t="s">
        <v>165</v>
      </c>
      <c r="E2758" s="33" t="s">
        <v>165</v>
      </c>
      <c r="F2758" s="34"/>
      <c r="G2758" s="35"/>
      <c r="H2758" s="34"/>
      <c r="I2758" s="36"/>
      <c r="J2758" s="37"/>
    </row>
    <row r="2759">
      <c r="A2759" s="30"/>
      <c r="B2759" s="31" t="s">
        <v>165</v>
      </c>
      <c r="C2759" s="31" t="s">
        <v>165</v>
      </c>
      <c r="D2759" s="32" t="s">
        <v>165</v>
      </c>
      <c r="E2759" s="33" t="s">
        <v>165</v>
      </c>
      <c r="F2759" s="34"/>
      <c r="G2759" s="35"/>
      <c r="H2759" s="34"/>
      <c r="I2759" s="36"/>
      <c r="J2759" s="37"/>
    </row>
    <row r="2760">
      <c r="A2760" s="30"/>
      <c r="B2760" s="31" t="s">
        <v>165</v>
      </c>
      <c r="C2760" s="31" t="s">
        <v>165</v>
      </c>
      <c r="D2760" s="32" t="s">
        <v>165</v>
      </c>
      <c r="E2760" s="33" t="s">
        <v>165</v>
      </c>
      <c r="F2760" s="34"/>
      <c r="G2760" s="35"/>
      <c r="H2760" s="34"/>
      <c r="I2760" s="36"/>
      <c r="J2760" s="37"/>
    </row>
    <row r="2761">
      <c r="A2761" s="30"/>
      <c r="B2761" s="31" t="s">
        <v>165</v>
      </c>
      <c r="C2761" s="31" t="s">
        <v>165</v>
      </c>
      <c r="D2761" s="32" t="s">
        <v>165</v>
      </c>
      <c r="E2761" s="33" t="s">
        <v>165</v>
      </c>
      <c r="F2761" s="34"/>
      <c r="G2761" s="35"/>
      <c r="H2761" s="34"/>
      <c r="I2761" s="36"/>
      <c r="J2761" s="37"/>
    </row>
    <row r="2762">
      <c r="A2762" s="30"/>
      <c r="B2762" s="31" t="s">
        <v>165</v>
      </c>
      <c r="C2762" s="31" t="s">
        <v>165</v>
      </c>
      <c r="D2762" s="32" t="s">
        <v>165</v>
      </c>
      <c r="E2762" s="33" t="s">
        <v>165</v>
      </c>
      <c r="F2762" s="34"/>
      <c r="G2762" s="35"/>
      <c r="H2762" s="34"/>
      <c r="I2762" s="36"/>
      <c r="J2762" s="37"/>
    </row>
    <row r="2763">
      <c r="A2763" s="30"/>
      <c r="B2763" s="31" t="s">
        <v>165</v>
      </c>
      <c r="C2763" s="31" t="s">
        <v>165</v>
      </c>
      <c r="D2763" s="32" t="s">
        <v>165</v>
      </c>
      <c r="E2763" s="33" t="s">
        <v>165</v>
      </c>
      <c r="F2763" s="34"/>
      <c r="G2763" s="35"/>
      <c r="H2763" s="34"/>
      <c r="I2763" s="36"/>
      <c r="J2763" s="37"/>
    </row>
    <row r="2764">
      <c r="A2764" s="30"/>
      <c r="B2764" s="31" t="s">
        <v>165</v>
      </c>
      <c r="C2764" s="31" t="s">
        <v>165</v>
      </c>
      <c r="D2764" s="32" t="s">
        <v>165</v>
      </c>
      <c r="E2764" s="33" t="s">
        <v>165</v>
      </c>
      <c r="F2764" s="34"/>
      <c r="G2764" s="35"/>
      <c r="H2764" s="34"/>
      <c r="I2764" s="36"/>
      <c r="J2764" s="37"/>
    </row>
    <row r="2765">
      <c r="A2765" s="30"/>
      <c r="B2765" s="31" t="s">
        <v>165</v>
      </c>
      <c r="C2765" s="31" t="s">
        <v>165</v>
      </c>
      <c r="D2765" s="32" t="s">
        <v>165</v>
      </c>
      <c r="E2765" s="33" t="s">
        <v>165</v>
      </c>
      <c r="F2765" s="34"/>
      <c r="G2765" s="35"/>
      <c r="H2765" s="34"/>
      <c r="I2765" s="36"/>
      <c r="J2765" s="37"/>
    </row>
    <row r="2766">
      <c r="A2766" s="30"/>
      <c r="B2766" s="31" t="s">
        <v>165</v>
      </c>
      <c r="C2766" s="31" t="s">
        <v>165</v>
      </c>
      <c r="D2766" s="32" t="s">
        <v>165</v>
      </c>
      <c r="E2766" s="33" t="s">
        <v>165</v>
      </c>
      <c r="F2766" s="34"/>
      <c r="G2766" s="35"/>
      <c r="H2766" s="34"/>
      <c r="I2766" s="36"/>
      <c r="J2766" s="37"/>
    </row>
    <row r="2767">
      <c r="A2767" s="30"/>
      <c r="B2767" s="31" t="s">
        <v>165</v>
      </c>
      <c r="C2767" s="31" t="s">
        <v>165</v>
      </c>
      <c r="D2767" s="32" t="s">
        <v>165</v>
      </c>
      <c r="E2767" s="33" t="s">
        <v>165</v>
      </c>
      <c r="F2767" s="34"/>
      <c r="G2767" s="35"/>
      <c r="H2767" s="34"/>
      <c r="I2767" s="36"/>
      <c r="J2767" s="37"/>
    </row>
    <row r="2768">
      <c r="A2768" s="30"/>
      <c r="B2768" s="31" t="s">
        <v>165</v>
      </c>
      <c r="C2768" s="31" t="s">
        <v>165</v>
      </c>
      <c r="D2768" s="32" t="s">
        <v>165</v>
      </c>
      <c r="E2768" s="33" t="s">
        <v>165</v>
      </c>
      <c r="F2768" s="34"/>
      <c r="G2768" s="35"/>
      <c r="H2768" s="34"/>
      <c r="I2768" s="36"/>
      <c r="J2768" s="37"/>
    </row>
    <row r="2769">
      <c r="A2769" s="30"/>
      <c r="B2769" s="31" t="s">
        <v>165</v>
      </c>
      <c r="C2769" s="31" t="s">
        <v>165</v>
      </c>
      <c r="D2769" s="32" t="s">
        <v>165</v>
      </c>
      <c r="E2769" s="33" t="s">
        <v>165</v>
      </c>
      <c r="F2769" s="34"/>
      <c r="G2769" s="35"/>
      <c r="H2769" s="34"/>
      <c r="I2769" s="36"/>
      <c r="J2769" s="37"/>
    </row>
    <row r="2770">
      <c r="A2770" s="30"/>
      <c r="B2770" s="31" t="s">
        <v>165</v>
      </c>
      <c r="C2770" s="31" t="s">
        <v>165</v>
      </c>
      <c r="D2770" s="32" t="s">
        <v>165</v>
      </c>
      <c r="E2770" s="33" t="s">
        <v>165</v>
      </c>
      <c r="F2770" s="34"/>
      <c r="G2770" s="35"/>
      <c r="H2770" s="34"/>
      <c r="I2770" s="36"/>
      <c r="J2770" s="37"/>
    </row>
    <row r="2771">
      <c r="A2771" s="30"/>
      <c r="B2771" s="31" t="s">
        <v>165</v>
      </c>
      <c r="C2771" s="31" t="s">
        <v>165</v>
      </c>
      <c r="D2771" s="32" t="s">
        <v>165</v>
      </c>
      <c r="E2771" s="33" t="s">
        <v>165</v>
      </c>
      <c r="F2771" s="34"/>
      <c r="G2771" s="35"/>
      <c r="H2771" s="34"/>
      <c r="I2771" s="36"/>
      <c r="J2771" s="37"/>
    </row>
    <row r="2772">
      <c r="A2772" s="30"/>
      <c r="B2772" s="31" t="s">
        <v>165</v>
      </c>
      <c r="C2772" s="31" t="s">
        <v>165</v>
      </c>
      <c r="D2772" s="32" t="s">
        <v>165</v>
      </c>
      <c r="E2772" s="33" t="s">
        <v>165</v>
      </c>
      <c r="F2772" s="34"/>
      <c r="G2772" s="35"/>
      <c r="H2772" s="34"/>
      <c r="I2772" s="36"/>
      <c r="J2772" s="37"/>
    </row>
    <row r="2773">
      <c r="A2773" s="30"/>
      <c r="B2773" s="31" t="s">
        <v>165</v>
      </c>
      <c r="C2773" s="31" t="s">
        <v>165</v>
      </c>
      <c r="D2773" s="32" t="s">
        <v>165</v>
      </c>
      <c r="E2773" s="33" t="s">
        <v>165</v>
      </c>
      <c r="F2773" s="34"/>
      <c r="G2773" s="35"/>
      <c r="H2773" s="34"/>
      <c r="I2773" s="36"/>
      <c r="J2773" s="37"/>
    </row>
    <row r="2774">
      <c r="A2774" s="30"/>
      <c r="B2774" s="31" t="s">
        <v>165</v>
      </c>
      <c r="C2774" s="31" t="s">
        <v>165</v>
      </c>
      <c r="D2774" s="32" t="s">
        <v>165</v>
      </c>
      <c r="E2774" s="33" t="s">
        <v>165</v>
      </c>
      <c r="F2774" s="34"/>
      <c r="G2774" s="35"/>
      <c r="H2774" s="34"/>
      <c r="I2774" s="36"/>
      <c r="J2774" s="37"/>
    </row>
    <row r="2775">
      <c r="A2775" s="30"/>
      <c r="B2775" s="31" t="s">
        <v>165</v>
      </c>
      <c r="C2775" s="31" t="s">
        <v>165</v>
      </c>
      <c r="D2775" s="32" t="s">
        <v>165</v>
      </c>
      <c r="E2775" s="33" t="s">
        <v>165</v>
      </c>
      <c r="F2775" s="34"/>
      <c r="G2775" s="35"/>
      <c r="H2775" s="34"/>
      <c r="I2775" s="36"/>
      <c r="J2775" s="37"/>
    </row>
    <row r="2776">
      <c r="A2776" s="30"/>
      <c r="B2776" s="31" t="s">
        <v>165</v>
      </c>
      <c r="C2776" s="31" t="s">
        <v>165</v>
      </c>
      <c r="D2776" s="32" t="s">
        <v>165</v>
      </c>
      <c r="E2776" s="33" t="s">
        <v>165</v>
      </c>
      <c r="F2776" s="34"/>
      <c r="G2776" s="35"/>
      <c r="H2776" s="34"/>
      <c r="I2776" s="36"/>
      <c r="J2776" s="37"/>
    </row>
    <row r="2777">
      <c r="A2777" s="30"/>
      <c r="B2777" s="31" t="s">
        <v>165</v>
      </c>
      <c r="C2777" s="31" t="s">
        <v>165</v>
      </c>
      <c r="D2777" s="32" t="s">
        <v>165</v>
      </c>
      <c r="E2777" s="33" t="s">
        <v>165</v>
      </c>
      <c r="F2777" s="34"/>
      <c r="G2777" s="35"/>
      <c r="H2777" s="34"/>
      <c r="I2777" s="36"/>
      <c r="J2777" s="37"/>
    </row>
    <row r="2778">
      <c r="A2778" s="30"/>
      <c r="B2778" s="31" t="s">
        <v>165</v>
      </c>
      <c r="C2778" s="31" t="s">
        <v>165</v>
      </c>
      <c r="D2778" s="32" t="s">
        <v>165</v>
      </c>
      <c r="E2778" s="33" t="s">
        <v>165</v>
      </c>
      <c r="F2778" s="34"/>
      <c r="G2778" s="35"/>
      <c r="H2778" s="34"/>
      <c r="I2778" s="36"/>
      <c r="J2778" s="37"/>
    </row>
    <row r="2779">
      <c r="A2779" s="30"/>
      <c r="B2779" s="31" t="s">
        <v>165</v>
      </c>
      <c r="C2779" s="31" t="s">
        <v>165</v>
      </c>
      <c r="D2779" s="32" t="s">
        <v>165</v>
      </c>
      <c r="E2779" s="33" t="s">
        <v>165</v>
      </c>
      <c r="F2779" s="34"/>
      <c r="G2779" s="35"/>
      <c r="H2779" s="34"/>
      <c r="I2779" s="36"/>
      <c r="J2779" s="37"/>
    </row>
    <row r="2780">
      <c r="A2780" s="30"/>
      <c r="B2780" s="31" t="s">
        <v>165</v>
      </c>
      <c r="C2780" s="31" t="s">
        <v>165</v>
      </c>
      <c r="D2780" s="32" t="s">
        <v>165</v>
      </c>
      <c r="E2780" s="33" t="s">
        <v>165</v>
      </c>
      <c r="F2780" s="34"/>
      <c r="G2780" s="35"/>
      <c r="H2780" s="34"/>
      <c r="I2780" s="36"/>
      <c r="J2780" s="37"/>
    </row>
    <row r="2781">
      <c r="A2781" s="30"/>
      <c r="B2781" s="31" t="s">
        <v>165</v>
      </c>
      <c r="C2781" s="31" t="s">
        <v>165</v>
      </c>
      <c r="D2781" s="32" t="s">
        <v>165</v>
      </c>
      <c r="E2781" s="33" t="s">
        <v>165</v>
      </c>
      <c r="F2781" s="34"/>
      <c r="G2781" s="35"/>
      <c r="H2781" s="34"/>
      <c r="I2781" s="36"/>
      <c r="J2781" s="37"/>
    </row>
    <row r="2782">
      <c r="A2782" s="30"/>
      <c r="B2782" s="31" t="s">
        <v>165</v>
      </c>
      <c r="C2782" s="31" t="s">
        <v>165</v>
      </c>
      <c r="D2782" s="32" t="s">
        <v>165</v>
      </c>
      <c r="E2782" s="33" t="s">
        <v>165</v>
      </c>
      <c r="F2782" s="34"/>
      <c r="G2782" s="35"/>
      <c r="H2782" s="34"/>
      <c r="I2782" s="36"/>
      <c r="J2782" s="37"/>
    </row>
    <row r="2783">
      <c r="A2783" s="30"/>
      <c r="B2783" s="31" t="s">
        <v>165</v>
      </c>
      <c r="C2783" s="31" t="s">
        <v>165</v>
      </c>
      <c r="D2783" s="32" t="s">
        <v>165</v>
      </c>
      <c r="E2783" s="33" t="s">
        <v>165</v>
      </c>
      <c r="F2783" s="34"/>
      <c r="G2783" s="35"/>
      <c r="H2783" s="34"/>
      <c r="I2783" s="36"/>
      <c r="J2783" s="37"/>
    </row>
    <row r="2784">
      <c r="A2784" s="30"/>
      <c r="B2784" s="31" t="s">
        <v>165</v>
      </c>
      <c r="C2784" s="31" t="s">
        <v>165</v>
      </c>
      <c r="D2784" s="32" t="s">
        <v>165</v>
      </c>
      <c r="E2784" s="33" t="s">
        <v>165</v>
      </c>
      <c r="F2784" s="34"/>
      <c r="G2784" s="35"/>
      <c r="H2784" s="34"/>
      <c r="I2784" s="36"/>
      <c r="J2784" s="37"/>
    </row>
    <row r="2785">
      <c r="A2785" s="30"/>
      <c r="B2785" s="31" t="s">
        <v>165</v>
      </c>
      <c r="C2785" s="31" t="s">
        <v>165</v>
      </c>
      <c r="D2785" s="32" t="s">
        <v>165</v>
      </c>
      <c r="E2785" s="33" t="s">
        <v>165</v>
      </c>
      <c r="F2785" s="34"/>
      <c r="G2785" s="35"/>
      <c r="H2785" s="34"/>
      <c r="I2785" s="36"/>
      <c r="J2785" s="37"/>
    </row>
    <row r="2786">
      <c r="A2786" s="30"/>
      <c r="B2786" s="31" t="s">
        <v>165</v>
      </c>
      <c r="C2786" s="31" t="s">
        <v>165</v>
      </c>
      <c r="D2786" s="32" t="s">
        <v>165</v>
      </c>
      <c r="E2786" s="33" t="s">
        <v>165</v>
      </c>
      <c r="F2786" s="34"/>
      <c r="G2786" s="35"/>
      <c r="H2786" s="34"/>
      <c r="I2786" s="36"/>
      <c r="J2786" s="37"/>
    </row>
    <row r="2787">
      <c r="A2787" s="30"/>
      <c r="B2787" s="31" t="s">
        <v>165</v>
      </c>
      <c r="C2787" s="31" t="s">
        <v>165</v>
      </c>
      <c r="D2787" s="32" t="s">
        <v>165</v>
      </c>
      <c r="E2787" s="33" t="s">
        <v>165</v>
      </c>
      <c r="F2787" s="34"/>
      <c r="G2787" s="35"/>
      <c r="H2787" s="34"/>
      <c r="I2787" s="36"/>
      <c r="J2787" s="37"/>
    </row>
    <row r="2788">
      <c r="A2788" s="30"/>
      <c r="B2788" s="31" t="s">
        <v>165</v>
      </c>
      <c r="C2788" s="31" t="s">
        <v>165</v>
      </c>
      <c r="D2788" s="32" t="s">
        <v>165</v>
      </c>
      <c r="E2788" s="33" t="s">
        <v>165</v>
      </c>
      <c r="F2788" s="34"/>
      <c r="G2788" s="35"/>
      <c r="H2788" s="34"/>
      <c r="I2788" s="36"/>
      <c r="J2788" s="37"/>
    </row>
    <row r="2789">
      <c r="A2789" s="30"/>
      <c r="B2789" s="31" t="s">
        <v>165</v>
      </c>
      <c r="C2789" s="31" t="s">
        <v>165</v>
      </c>
      <c r="D2789" s="32" t="s">
        <v>165</v>
      </c>
      <c r="E2789" s="33" t="s">
        <v>165</v>
      </c>
      <c r="F2789" s="34"/>
      <c r="G2789" s="35"/>
      <c r="H2789" s="34"/>
      <c r="I2789" s="36"/>
      <c r="J2789" s="37"/>
    </row>
    <row r="2790">
      <c r="A2790" s="30"/>
      <c r="B2790" s="31" t="s">
        <v>165</v>
      </c>
      <c r="C2790" s="31" t="s">
        <v>165</v>
      </c>
      <c r="D2790" s="32" t="s">
        <v>165</v>
      </c>
      <c r="E2790" s="33" t="s">
        <v>165</v>
      </c>
      <c r="F2790" s="34"/>
      <c r="G2790" s="35"/>
      <c r="H2790" s="34"/>
      <c r="I2790" s="36"/>
      <c r="J2790" s="37"/>
    </row>
    <row r="2791">
      <c r="A2791" s="30"/>
      <c r="B2791" s="31" t="s">
        <v>165</v>
      </c>
      <c r="C2791" s="31" t="s">
        <v>165</v>
      </c>
      <c r="D2791" s="32" t="s">
        <v>165</v>
      </c>
      <c r="E2791" s="33" t="s">
        <v>165</v>
      </c>
      <c r="F2791" s="34"/>
      <c r="G2791" s="35"/>
      <c r="H2791" s="34"/>
      <c r="I2791" s="36"/>
      <c r="J2791" s="37"/>
    </row>
    <row r="2792">
      <c r="A2792" s="30"/>
      <c r="B2792" s="31" t="s">
        <v>165</v>
      </c>
      <c r="C2792" s="31" t="s">
        <v>165</v>
      </c>
      <c r="D2792" s="32" t="s">
        <v>165</v>
      </c>
      <c r="E2792" s="33" t="s">
        <v>165</v>
      </c>
      <c r="F2792" s="34"/>
      <c r="G2792" s="35"/>
      <c r="H2792" s="34"/>
      <c r="I2792" s="36"/>
      <c r="J2792" s="37"/>
    </row>
    <row r="2793">
      <c r="A2793" s="30"/>
      <c r="B2793" s="31" t="s">
        <v>165</v>
      </c>
      <c r="C2793" s="31" t="s">
        <v>165</v>
      </c>
      <c r="D2793" s="32" t="s">
        <v>165</v>
      </c>
      <c r="E2793" s="33" t="s">
        <v>165</v>
      </c>
      <c r="F2793" s="34"/>
      <c r="G2793" s="35"/>
      <c r="H2793" s="34"/>
      <c r="I2793" s="36"/>
      <c r="J2793" s="37"/>
    </row>
    <row r="2794">
      <c r="A2794" s="30"/>
      <c r="B2794" s="31" t="s">
        <v>165</v>
      </c>
      <c r="C2794" s="31" t="s">
        <v>165</v>
      </c>
      <c r="D2794" s="32" t="s">
        <v>165</v>
      </c>
      <c r="E2794" s="33" t="s">
        <v>165</v>
      </c>
      <c r="F2794" s="34"/>
      <c r="G2794" s="35"/>
      <c r="H2794" s="34"/>
      <c r="I2794" s="36"/>
      <c r="J2794" s="37"/>
    </row>
    <row r="2795">
      <c r="A2795" s="30"/>
      <c r="B2795" s="31" t="s">
        <v>165</v>
      </c>
      <c r="C2795" s="31" t="s">
        <v>165</v>
      </c>
      <c r="D2795" s="32" t="s">
        <v>165</v>
      </c>
      <c r="E2795" s="33" t="s">
        <v>165</v>
      </c>
      <c r="F2795" s="34"/>
      <c r="G2795" s="35"/>
      <c r="H2795" s="34"/>
      <c r="I2795" s="36"/>
      <c r="J2795" s="37"/>
    </row>
    <row r="2796">
      <c r="A2796" s="30"/>
      <c r="B2796" s="31" t="s">
        <v>165</v>
      </c>
      <c r="C2796" s="31" t="s">
        <v>165</v>
      </c>
      <c r="D2796" s="32" t="s">
        <v>165</v>
      </c>
      <c r="E2796" s="33" t="s">
        <v>165</v>
      </c>
      <c r="F2796" s="34"/>
      <c r="G2796" s="35"/>
      <c r="H2796" s="34"/>
      <c r="I2796" s="36"/>
      <c r="J2796" s="37"/>
    </row>
    <row r="2797">
      <c r="A2797" s="30"/>
      <c r="B2797" s="31" t="s">
        <v>165</v>
      </c>
      <c r="C2797" s="31" t="s">
        <v>165</v>
      </c>
      <c r="D2797" s="32" t="s">
        <v>165</v>
      </c>
      <c r="E2797" s="33" t="s">
        <v>165</v>
      </c>
      <c r="F2797" s="34"/>
      <c r="G2797" s="35"/>
      <c r="H2797" s="34"/>
      <c r="I2797" s="36"/>
      <c r="J2797" s="37"/>
    </row>
    <row r="2798">
      <c r="A2798" s="30"/>
      <c r="B2798" s="31" t="s">
        <v>165</v>
      </c>
      <c r="C2798" s="31" t="s">
        <v>165</v>
      </c>
      <c r="D2798" s="32" t="s">
        <v>165</v>
      </c>
      <c r="E2798" s="33" t="s">
        <v>165</v>
      </c>
      <c r="F2798" s="34"/>
      <c r="G2798" s="35"/>
      <c r="H2798" s="34"/>
      <c r="I2798" s="36"/>
      <c r="J2798" s="37"/>
    </row>
    <row r="2799">
      <c r="A2799" s="30"/>
      <c r="B2799" s="31" t="s">
        <v>165</v>
      </c>
      <c r="C2799" s="31" t="s">
        <v>165</v>
      </c>
      <c r="D2799" s="32" t="s">
        <v>165</v>
      </c>
      <c r="E2799" s="33" t="s">
        <v>165</v>
      </c>
      <c r="F2799" s="34"/>
      <c r="G2799" s="35"/>
      <c r="H2799" s="34"/>
      <c r="I2799" s="36"/>
      <c r="J2799" s="37"/>
    </row>
    <row r="2800">
      <c r="A2800" s="30"/>
      <c r="B2800" s="31" t="s">
        <v>165</v>
      </c>
      <c r="C2800" s="31" t="s">
        <v>165</v>
      </c>
      <c r="D2800" s="32" t="s">
        <v>165</v>
      </c>
      <c r="E2800" s="33" t="s">
        <v>165</v>
      </c>
      <c r="F2800" s="34"/>
      <c r="G2800" s="35"/>
      <c r="H2800" s="34"/>
      <c r="I2800" s="36"/>
      <c r="J2800" s="37"/>
    </row>
    <row r="2801">
      <c r="A2801" s="30"/>
      <c r="B2801" s="31" t="s">
        <v>165</v>
      </c>
      <c r="C2801" s="31" t="s">
        <v>165</v>
      </c>
      <c r="D2801" s="32" t="s">
        <v>165</v>
      </c>
      <c r="E2801" s="33" t="s">
        <v>165</v>
      </c>
      <c r="F2801" s="34"/>
      <c r="G2801" s="35"/>
      <c r="H2801" s="34"/>
      <c r="I2801" s="36"/>
      <c r="J2801" s="37"/>
    </row>
    <row r="2802">
      <c r="A2802" s="30"/>
      <c r="B2802" s="31" t="s">
        <v>165</v>
      </c>
      <c r="C2802" s="31" t="s">
        <v>165</v>
      </c>
      <c r="D2802" s="32" t="s">
        <v>165</v>
      </c>
      <c r="E2802" s="33" t="s">
        <v>165</v>
      </c>
      <c r="F2802" s="34"/>
      <c r="G2802" s="35"/>
      <c r="H2802" s="34"/>
      <c r="I2802" s="36"/>
      <c r="J2802" s="37"/>
    </row>
    <row r="2803">
      <c r="A2803" s="30"/>
      <c r="B2803" s="31" t="s">
        <v>165</v>
      </c>
      <c r="C2803" s="31" t="s">
        <v>165</v>
      </c>
      <c r="D2803" s="32" t="s">
        <v>165</v>
      </c>
      <c r="E2803" s="33" t="s">
        <v>165</v>
      </c>
      <c r="F2803" s="34"/>
      <c r="G2803" s="35"/>
      <c r="H2803" s="34"/>
      <c r="I2803" s="36"/>
      <c r="J2803" s="37"/>
    </row>
    <row r="2804">
      <c r="A2804" s="30"/>
      <c r="B2804" s="31" t="s">
        <v>165</v>
      </c>
      <c r="C2804" s="31" t="s">
        <v>165</v>
      </c>
      <c r="D2804" s="32" t="s">
        <v>165</v>
      </c>
      <c r="E2804" s="33" t="s">
        <v>165</v>
      </c>
      <c r="F2804" s="34"/>
      <c r="G2804" s="35"/>
      <c r="H2804" s="34"/>
      <c r="I2804" s="36"/>
      <c r="J2804" s="37"/>
    </row>
    <row r="2805">
      <c r="A2805" s="30"/>
      <c r="B2805" s="31" t="s">
        <v>165</v>
      </c>
      <c r="C2805" s="31" t="s">
        <v>165</v>
      </c>
      <c r="D2805" s="32" t="s">
        <v>165</v>
      </c>
      <c r="E2805" s="33" t="s">
        <v>165</v>
      </c>
      <c r="F2805" s="34"/>
      <c r="G2805" s="35"/>
      <c r="H2805" s="34"/>
      <c r="I2805" s="36"/>
      <c r="J2805" s="37"/>
    </row>
    <row r="2806">
      <c r="A2806" s="30"/>
      <c r="B2806" s="31" t="s">
        <v>165</v>
      </c>
      <c r="C2806" s="31" t="s">
        <v>165</v>
      </c>
      <c r="D2806" s="32" t="s">
        <v>165</v>
      </c>
      <c r="E2806" s="33" t="s">
        <v>165</v>
      </c>
      <c r="F2806" s="34"/>
      <c r="G2806" s="35"/>
      <c r="H2806" s="34"/>
      <c r="I2806" s="36"/>
      <c r="J2806" s="37"/>
    </row>
    <row r="2807">
      <c r="A2807" s="30"/>
      <c r="B2807" s="31" t="s">
        <v>165</v>
      </c>
      <c r="C2807" s="31" t="s">
        <v>165</v>
      </c>
      <c r="D2807" s="32" t="s">
        <v>165</v>
      </c>
      <c r="E2807" s="33" t="s">
        <v>165</v>
      </c>
      <c r="F2807" s="34"/>
      <c r="G2807" s="35"/>
      <c r="H2807" s="34"/>
      <c r="I2807" s="36"/>
      <c r="J2807" s="37"/>
    </row>
    <row r="2808">
      <c r="A2808" s="30"/>
      <c r="B2808" s="31" t="s">
        <v>165</v>
      </c>
      <c r="C2808" s="31" t="s">
        <v>165</v>
      </c>
      <c r="D2808" s="32" t="s">
        <v>165</v>
      </c>
      <c r="E2808" s="33" t="s">
        <v>165</v>
      </c>
      <c r="F2808" s="34"/>
      <c r="G2808" s="35"/>
      <c r="H2808" s="34"/>
      <c r="I2808" s="36"/>
      <c r="J2808" s="37"/>
    </row>
    <row r="2809">
      <c r="A2809" s="30"/>
      <c r="B2809" s="31" t="s">
        <v>165</v>
      </c>
      <c r="C2809" s="31" t="s">
        <v>165</v>
      </c>
      <c r="D2809" s="32" t="s">
        <v>165</v>
      </c>
      <c r="E2809" s="33" t="s">
        <v>165</v>
      </c>
      <c r="F2809" s="34"/>
      <c r="G2809" s="35"/>
      <c r="H2809" s="34"/>
      <c r="I2809" s="36"/>
      <c r="J2809" s="37"/>
    </row>
    <row r="2810">
      <c r="A2810" s="30"/>
      <c r="B2810" s="31" t="s">
        <v>165</v>
      </c>
      <c r="C2810" s="31" t="s">
        <v>165</v>
      </c>
      <c r="D2810" s="32" t="s">
        <v>165</v>
      </c>
      <c r="E2810" s="33" t="s">
        <v>165</v>
      </c>
      <c r="F2810" s="34"/>
      <c r="G2810" s="35"/>
      <c r="H2810" s="34"/>
      <c r="I2810" s="36"/>
      <c r="J2810" s="37"/>
    </row>
    <row r="2811">
      <c r="A2811" s="30"/>
      <c r="B2811" s="31" t="s">
        <v>165</v>
      </c>
      <c r="C2811" s="31" t="s">
        <v>165</v>
      </c>
      <c r="D2811" s="32" t="s">
        <v>165</v>
      </c>
      <c r="E2811" s="33" t="s">
        <v>165</v>
      </c>
      <c r="F2811" s="34"/>
      <c r="G2811" s="35"/>
      <c r="H2811" s="34"/>
      <c r="I2811" s="36"/>
      <c r="J2811" s="37"/>
    </row>
    <row r="2812">
      <c r="A2812" s="30"/>
      <c r="B2812" s="31" t="s">
        <v>165</v>
      </c>
      <c r="C2812" s="31" t="s">
        <v>165</v>
      </c>
      <c r="D2812" s="32" t="s">
        <v>165</v>
      </c>
      <c r="E2812" s="33" t="s">
        <v>165</v>
      </c>
      <c r="F2812" s="34"/>
      <c r="G2812" s="35"/>
      <c r="H2812" s="34"/>
      <c r="I2812" s="36"/>
      <c r="J2812" s="37"/>
    </row>
    <row r="2813">
      <c r="A2813" s="30"/>
      <c r="B2813" s="31" t="s">
        <v>165</v>
      </c>
      <c r="C2813" s="31" t="s">
        <v>165</v>
      </c>
      <c r="D2813" s="32" t="s">
        <v>165</v>
      </c>
      <c r="E2813" s="33" t="s">
        <v>165</v>
      </c>
      <c r="F2813" s="34"/>
      <c r="G2813" s="35"/>
      <c r="H2813" s="34"/>
      <c r="I2813" s="36"/>
      <c r="J2813" s="37"/>
    </row>
    <row r="2814">
      <c r="A2814" s="30"/>
      <c r="B2814" s="31" t="s">
        <v>165</v>
      </c>
      <c r="C2814" s="31" t="s">
        <v>165</v>
      </c>
      <c r="D2814" s="32" t="s">
        <v>165</v>
      </c>
      <c r="E2814" s="33" t="s">
        <v>165</v>
      </c>
      <c r="F2814" s="34"/>
      <c r="G2814" s="35"/>
      <c r="H2814" s="34"/>
      <c r="I2814" s="36"/>
      <c r="J2814" s="37"/>
    </row>
    <row r="2815">
      <c r="A2815" s="30"/>
      <c r="B2815" s="31" t="s">
        <v>165</v>
      </c>
      <c r="C2815" s="31" t="s">
        <v>165</v>
      </c>
      <c r="D2815" s="32" t="s">
        <v>165</v>
      </c>
      <c r="E2815" s="33" t="s">
        <v>165</v>
      </c>
      <c r="F2815" s="34"/>
      <c r="G2815" s="35"/>
      <c r="H2815" s="34"/>
      <c r="I2815" s="36"/>
      <c r="J2815" s="37"/>
    </row>
    <row r="2816">
      <c r="A2816" s="30"/>
      <c r="B2816" s="31" t="s">
        <v>165</v>
      </c>
      <c r="C2816" s="31" t="s">
        <v>165</v>
      </c>
      <c r="D2816" s="32" t="s">
        <v>165</v>
      </c>
      <c r="E2816" s="33" t="s">
        <v>165</v>
      </c>
      <c r="F2816" s="34"/>
      <c r="G2816" s="35"/>
      <c r="H2816" s="34"/>
      <c r="I2816" s="36"/>
      <c r="J2816" s="37"/>
    </row>
    <row r="2817">
      <c r="A2817" s="30"/>
      <c r="B2817" s="31" t="s">
        <v>165</v>
      </c>
      <c r="C2817" s="31" t="s">
        <v>165</v>
      </c>
      <c r="D2817" s="32" t="s">
        <v>165</v>
      </c>
      <c r="E2817" s="33" t="s">
        <v>165</v>
      </c>
      <c r="F2817" s="34"/>
      <c r="G2817" s="35"/>
      <c r="H2817" s="34"/>
      <c r="I2817" s="36"/>
      <c r="J2817" s="37"/>
    </row>
    <row r="2818">
      <c r="A2818" s="30"/>
      <c r="B2818" s="31" t="s">
        <v>165</v>
      </c>
      <c r="C2818" s="31" t="s">
        <v>165</v>
      </c>
      <c r="D2818" s="32" t="s">
        <v>165</v>
      </c>
      <c r="E2818" s="33" t="s">
        <v>165</v>
      </c>
      <c r="F2818" s="34"/>
      <c r="G2818" s="35"/>
      <c r="H2818" s="34"/>
      <c r="I2818" s="36"/>
      <c r="J2818" s="37"/>
    </row>
    <row r="2819">
      <c r="A2819" s="30"/>
      <c r="B2819" s="31" t="s">
        <v>165</v>
      </c>
      <c r="C2819" s="31" t="s">
        <v>165</v>
      </c>
      <c r="D2819" s="32" t="s">
        <v>165</v>
      </c>
      <c r="E2819" s="33" t="s">
        <v>165</v>
      </c>
      <c r="F2819" s="34"/>
      <c r="G2819" s="35"/>
      <c r="H2819" s="34"/>
      <c r="I2819" s="36"/>
      <c r="J2819" s="37"/>
    </row>
    <row r="2820">
      <c r="A2820" s="30"/>
      <c r="B2820" s="31" t="s">
        <v>165</v>
      </c>
      <c r="C2820" s="31" t="s">
        <v>165</v>
      </c>
      <c r="D2820" s="32" t="s">
        <v>165</v>
      </c>
      <c r="E2820" s="33" t="s">
        <v>165</v>
      </c>
      <c r="F2820" s="34"/>
      <c r="G2820" s="35"/>
      <c r="H2820" s="34"/>
      <c r="I2820" s="36"/>
      <c r="J2820" s="37"/>
    </row>
    <row r="2821">
      <c r="A2821" s="30"/>
      <c r="B2821" s="31" t="s">
        <v>165</v>
      </c>
      <c r="C2821" s="31" t="s">
        <v>165</v>
      </c>
      <c r="D2821" s="32" t="s">
        <v>165</v>
      </c>
      <c r="E2821" s="33" t="s">
        <v>165</v>
      </c>
      <c r="F2821" s="34"/>
      <c r="G2821" s="35"/>
      <c r="H2821" s="34"/>
      <c r="I2821" s="36"/>
      <c r="J2821" s="37"/>
    </row>
    <row r="2822">
      <c r="A2822" s="30"/>
      <c r="B2822" s="31" t="s">
        <v>165</v>
      </c>
      <c r="C2822" s="31" t="s">
        <v>165</v>
      </c>
      <c r="D2822" s="32" t="s">
        <v>165</v>
      </c>
      <c r="E2822" s="33" t="s">
        <v>165</v>
      </c>
      <c r="F2822" s="34"/>
      <c r="G2822" s="35"/>
      <c r="H2822" s="34"/>
      <c r="I2822" s="36"/>
      <c r="J2822" s="37"/>
    </row>
    <row r="2823">
      <c r="A2823" s="30"/>
      <c r="B2823" s="31" t="s">
        <v>165</v>
      </c>
      <c r="C2823" s="31" t="s">
        <v>165</v>
      </c>
      <c r="D2823" s="32" t="s">
        <v>165</v>
      </c>
      <c r="E2823" s="33" t="s">
        <v>165</v>
      </c>
      <c r="F2823" s="34"/>
      <c r="G2823" s="35"/>
      <c r="H2823" s="34"/>
      <c r="I2823" s="36"/>
      <c r="J2823" s="37"/>
    </row>
    <row r="2824">
      <c r="A2824" s="30"/>
      <c r="B2824" s="31" t="s">
        <v>165</v>
      </c>
      <c r="C2824" s="31" t="s">
        <v>165</v>
      </c>
      <c r="D2824" s="32" t="s">
        <v>165</v>
      </c>
      <c r="E2824" s="33" t="s">
        <v>165</v>
      </c>
      <c r="F2824" s="34"/>
      <c r="G2824" s="35"/>
      <c r="H2824" s="34"/>
      <c r="I2824" s="36"/>
      <c r="J2824" s="37"/>
    </row>
    <row r="2825">
      <c r="A2825" s="30"/>
      <c r="B2825" s="31" t="s">
        <v>165</v>
      </c>
      <c r="C2825" s="31" t="s">
        <v>165</v>
      </c>
      <c r="D2825" s="32" t="s">
        <v>165</v>
      </c>
      <c r="E2825" s="33" t="s">
        <v>165</v>
      </c>
      <c r="F2825" s="34"/>
      <c r="G2825" s="35"/>
      <c r="H2825" s="34"/>
      <c r="I2825" s="36"/>
      <c r="J2825" s="37"/>
    </row>
    <row r="2826">
      <c r="A2826" s="30"/>
      <c r="B2826" s="31" t="s">
        <v>165</v>
      </c>
      <c r="C2826" s="31" t="s">
        <v>165</v>
      </c>
      <c r="D2826" s="32" t="s">
        <v>165</v>
      </c>
      <c r="E2826" s="33" t="s">
        <v>165</v>
      </c>
      <c r="F2826" s="34"/>
      <c r="G2826" s="35"/>
      <c r="H2826" s="34"/>
      <c r="I2826" s="36"/>
      <c r="J2826" s="37"/>
    </row>
    <row r="2827">
      <c r="A2827" s="30"/>
      <c r="B2827" s="31" t="s">
        <v>165</v>
      </c>
      <c r="C2827" s="31" t="s">
        <v>165</v>
      </c>
      <c r="D2827" s="32" t="s">
        <v>165</v>
      </c>
      <c r="E2827" s="33" t="s">
        <v>165</v>
      </c>
      <c r="F2827" s="34"/>
      <c r="G2827" s="35"/>
      <c r="H2827" s="34"/>
      <c r="I2827" s="36"/>
      <c r="J2827" s="37"/>
    </row>
    <row r="2828">
      <c r="A2828" s="30"/>
      <c r="B2828" s="31" t="s">
        <v>165</v>
      </c>
      <c r="C2828" s="31" t="s">
        <v>165</v>
      </c>
      <c r="D2828" s="32" t="s">
        <v>165</v>
      </c>
      <c r="E2828" s="33" t="s">
        <v>165</v>
      </c>
      <c r="F2828" s="34"/>
      <c r="G2828" s="35"/>
      <c r="H2828" s="34"/>
      <c r="I2828" s="36"/>
      <c r="J2828" s="37"/>
    </row>
    <row r="2829">
      <c r="A2829" s="30"/>
      <c r="B2829" s="31" t="s">
        <v>165</v>
      </c>
      <c r="C2829" s="31" t="s">
        <v>165</v>
      </c>
      <c r="D2829" s="32" t="s">
        <v>165</v>
      </c>
      <c r="E2829" s="33" t="s">
        <v>165</v>
      </c>
      <c r="F2829" s="34"/>
      <c r="G2829" s="35"/>
      <c r="H2829" s="34"/>
      <c r="I2829" s="36"/>
      <c r="J2829" s="37"/>
    </row>
    <row r="2830">
      <c r="A2830" s="30"/>
      <c r="B2830" s="31" t="s">
        <v>165</v>
      </c>
      <c r="C2830" s="31" t="s">
        <v>165</v>
      </c>
      <c r="D2830" s="32" t="s">
        <v>165</v>
      </c>
      <c r="E2830" s="33" t="s">
        <v>165</v>
      </c>
      <c r="F2830" s="34"/>
      <c r="G2830" s="35"/>
      <c r="H2830" s="34"/>
      <c r="I2830" s="36"/>
      <c r="J2830" s="37"/>
    </row>
    <row r="2831">
      <c r="A2831" s="30"/>
      <c r="B2831" s="31" t="s">
        <v>165</v>
      </c>
      <c r="C2831" s="31" t="s">
        <v>165</v>
      </c>
      <c r="D2831" s="32" t="s">
        <v>165</v>
      </c>
      <c r="E2831" s="33" t="s">
        <v>165</v>
      </c>
      <c r="F2831" s="34"/>
      <c r="G2831" s="35"/>
      <c r="H2831" s="34"/>
      <c r="I2831" s="36"/>
      <c r="J2831" s="37"/>
    </row>
    <row r="2832">
      <c r="A2832" s="30"/>
      <c r="B2832" s="31" t="s">
        <v>165</v>
      </c>
      <c r="C2832" s="31" t="s">
        <v>165</v>
      </c>
      <c r="D2832" s="32" t="s">
        <v>165</v>
      </c>
      <c r="E2832" s="33" t="s">
        <v>165</v>
      </c>
      <c r="F2832" s="34"/>
      <c r="G2832" s="35"/>
      <c r="H2832" s="34"/>
      <c r="I2832" s="36"/>
      <c r="J2832" s="37"/>
    </row>
    <row r="2833">
      <c r="A2833" s="30"/>
      <c r="B2833" s="31" t="s">
        <v>165</v>
      </c>
      <c r="C2833" s="31" t="s">
        <v>165</v>
      </c>
      <c r="D2833" s="32" t="s">
        <v>165</v>
      </c>
      <c r="E2833" s="33" t="s">
        <v>165</v>
      </c>
      <c r="F2833" s="34"/>
      <c r="G2833" s="35"/>
      <c r="H2833" s="34"/>
      <c r="I2833" s="36"/>
      <c r="J2833" s="37"/>
    </row>
    <row r="2834">
      <c r="A2834" s="30"/>
      <c r="B2834" s="31" t="s">
        <v>165</v>
      </c>
      <c r="C2834" s="31" t="s">
        <v>165</v>
      </c>
      <c r="D2834" s="32" t="s">
        <v>165</v>
      </c>
      <c r="E2834" s="33" t="s">
        <v>165</v>
      </c>
      <c r="F2834" s="34"/>
      <c r="G2834" s="35"/>
      <c r="H2834" s="34"/>
      <c r="I2834" s="36"/>
      <c r="J2834" s="37"/>
    </row>
    <row r="2835">
      <c r="A2835" s="30"/>
      <c r="B2835" s="31" t="s">
        <v>165</v>
      </c>
      <c r="C2835" s="31" t="s">
        <v>165</v>
      </c>
      <c r="D2835" s="32" t="s">
        <v>165</v>
      </c>
      <c r="E2835" s="33" t="s">
        <v>165</v>
      </c>
      <c r="F2835" s="34"/>
      <c r="G2835" s="35"/>
      <c r="H2835" s="34"/>
      <c r="I2835" s="36"/>
      <c r="J2835" s="37"/>
    </row>
    <row r="2836">
      <c r="A2836" s="30"/>
      <c r="B2836" s="31" t="s">
        <v>165</v>
      </c>
      <c r="C2836" s="31" t="s">
        <v>165</v>
      </c>
      <c r="D2836" s="32" t="s">
        <v>165</v>
      </c>
      <c r="E2836" s="33" t="s">
        <v>165</v>
      </c>
      <c r="F2836" s="34"/>
      <c r="G2836" s="35"/>
      <c r="H2836" s="34"/>
      <c r="I2836" s="36"/>
      <c r="J2836" s="37"/>
    </row>
    <row r="2837">
      <c r="A2837" s="30"/>
      <c r="B2837" s="31" t="s">
        <v>165</v>
      </c>
      <c r="C2837" s="31" t="s">
        <v>165</v>
      </c>
      <c r="D2837" s="32" t="s">
        <v>165</v>
      </c>
      <c r="E2837" s="33" t="s">
        <v>165</v>
      </c>
      <c r="F2837" s="34"/>
      <c r="G2837" s="35"/>
      <c r="H2837" s="34"/>
      <c r="I2837" s="36"/>
      <c r="J2837" s="37"/>
    </row>
    <row r="2838">
      <c r="A2838" s="30"/>
      <c r="B2838" s="31" t="s">
        <v>165</v>
      </c>
      <c r="C2838" s="31" t="s">
        <v>165</v>
      </c>
      <c r="D2838" s="32" t="s">
        <v>165</v>
      </c>
      <c r="E2838" s="33" t="s">
        <v>165</v>
      </c>
      <c r="F2838" s="34"/>
      <c r="G2838" s="35"/>
      <c r="H2838" s="34"/>
      <c r="I2838" s="36"/>
      <c r="J2838" s="37"/>
    </row>
    <row r="2839">
      <c r="A2839" s="30"/>
      <c r="B2839" s="31" t="s">
        <v>165</v>
      </c>
      <c r="C2839" s="31" t="s">
        <v>165</v>
      </c>
      <c r="D2839" s="32" t="s">
        <v>165</v>
      </c>
      <c r="E2839" s="33" t="s">
        <v>165</v>
      </c>
      <c r="F2839" s="34"/>
      <c r="G2839" s="35"/>
      <c r="H2839" s="34"/>
      <c r="I2839" s="36"/>
      <c r="J2839" s="37"/>
    </row>
    <row r="2840">
      <c r="A2840" s="30"/>
      <c r="B2840" s="31" t="s">
        <v>165</v>
      </c>
      <c r="C2840" s="31" t="s">
        <v>165</v>
      </c>
      <c r="D2840" s="32" t="s">
        <v>165</v>
      </c>
      <c r="E2840" s="33" t="s">
        <v>165</v>
      </c>
      <c r="F2840" s="34"/>
      <c r="G2840" s="35"/>
      <c r="H2840" s="34"/>
      <c r="I2840" s="36"/>
      <c r="J2840" s="37"/>
    </row>
    <row r="2841">
      <c r="A2841" s="30"/>
      <c r="B2841" s="31" t="s">
        <v>165</v>
      </c>
      <c r="C2841" s="31" t="s">
        <v>165</v>
      </c>
      <c r="D2841" s="32" t="s">
        <v>165</v>
      </c>
      <c r="E2841" s="33" t="s">
        <v>165</v>
      </c>
      <c r="F2841" s="34"/>
      <c r="G2841" s="35"/>
      <c r="H2841" s="34"/>
      <c r="I2841" s="36"/>
      <c r="J2841" s="37"/>
    </row>
    <row r="2842">
      <c r="A2842" s="30"/>
      <c r="B2842" s="31" t="s">
        <v>165</v>
      </c>
      <c r="C2842" s="31" t="s">
        <v>165</v>
      </c>
      <c r="D2842" s="32" t="s">
        <v>165</v>
      </c>
      <c r="E2842" s="33" t="s">
        <v>165</v>
      </c>
      <c r="F2842" s="34"/>
      <c r="G2842" s="35"/>
      <c r="H2842" s="34"/>
      <c r="I2842" s="36"/>
      <c r="J2842" s="37"/>
    </row>
    <row r="2843">
      <c r="A2843" s="30"/>
      <c r="B2843" s="31" t="s">
        <v>165</v>
      </c>
      <c r="C2843" s="31" t="s">
        <v>165</v>
      </c>
      <c r="D2843" s="32" t="s">
        <v>165</v>
      </c>
      <c r="E2843" s="33" t="s">
        <v>165</v>
      </c>
      <c r="F2843" s="34"/>
      <c r="G2843" s="35"/>
      <c r="H2843" s="34"/>
      <c r="I2843" s="36"/>
      <c r="J2843" s="37"/>
    </row>
    <row r="2844">
      <c r="A2844" s="30"/>
      <c r="B2844" s="31" t="s">
        <v>165</v>
      </c>
      <c r="C2844" s="31" t="s">
        <v>165</v>
      </c>
      <c r="D2844" s="32" t="s">
        <v>165</v>
      </c>
      <c r="E2844" s="33" t="s">
        <v>165</v>
      </c>
      <c r="F2844" s="34"/>
      <c r="G2844" s="35"/>
      <c r="H2844" s="34"/>
      <c r="I2844" s="36"/>
      <c r="J2844" s="37"/>
    </row>
    <row r="2845">
      <c r="A2845" s="30"/>
      <c r="B2845" s="31" t="s">
        <v>165</v>
      </c>
      <c r="C2845" s="31" t="s">
        <v>165</v>
      </c>
      <c r="D2845" s="32" t="s">
        <v>165</v>
      </c>
      <c r="E2845" s="33" t="s">
        <v>165</v>
      </c>
      <c r="F2845" s="34"/>
      <c r="G2845" s="35"/>
      <c r="H2845" s="34"/>
      <c r="I2845" s="36"/>
      <c r="J2845" s="37"/>
    </row>
    <row r="2846">
      <c r="A2846" s="30"/>
      <c r="B2846" s="31" t="s">
        <v>165</v>
      </c>
      <c r="C2846" s="31" t="s">
        <v>165</v>
      </c>
      <c r="D2846" s="32" t="s">
        <v>165</v>
      </c>
      <c r="E2846" s="33" t="s">
        <v>165</v>
      </c>
      <c r="F2846" s="34"/>
      <c r="G2846" s="35"/>
      <c r="H2846" s="34"/>
      <c r="I2846" s="36"/>
      <c r="J2846" s="37"/>
    </row>
    <row r="2847">
      <c r="A2847" s="30"/>
      <c r="B2847" s="31" t="s">
        <v>165</v>
      </c>
      <c r="C2847" s="31" t="s">
        <v>165</v>
      </c>
      <c r="D2847" s="32" t="s">
        <v>165</v>
      </c>
      <c r="E2847" s="33" t="s">
        <v>165</v>
      </c>
      <c r="F2847" s="34"/>
      <c r="G2847" s="35"/>
      <c r="H2847" s="34"/>
      <c r="I2847" s="36"/>
      <c r="J2847" s="37"/>
    </row>
    <row r="2848">
      <c r="A2848" s="30"/>
      <c r="B2848" s="31" t="s">
        <v>165</v>
      </c>
      <c r="C2848" s="31" t="s">
        <v>165</v>
      </c>
      <c r="D2848" s="32" t="s">
        <v>165</v>
      </c>
      <c r="E2848" s="33" t="s">
        <v>165</v>
      </c>
      <c r="F2848" s="34"/>
      <c r="G2848" s="35"/>
      <c r="H2848" s="34"/>
      <c r="I2848" s="36"/>
      <c r="J2848" s="37"/>
    </row>
    <row r="2849">
      <c r="A2849" s="30"/>
      <c r="B2849" s="31" t="s">
        <v>165</v>
      </c>
      <c r="C2849" s="31" t="s">
        <v>165</v>
      </c>
      <c r="D2849" s="32" t="s">
        <v>165</v>
      </c>
      <c r="E2849" s="33" t="s">
        <v>165</v>
      </c>
      <c r="F2849" s="34"/>
      <c r="G2849" s="35"/>
      <c r="H2849" s="34"/>
      <c r="I2849" s="36"/>
      <c r="J2849" s="37"/>
    </row>
    <row r="2850">
      <c r="A2850" s="30"/>
      <c r="B2850" s="31" t="s">
        <v>165</v>
      </c>
      <c r="C2850" s="31" t="s">
        <v>165</v>
      </c>
      <c r="D2850" s="32" t="s">
        <v>165</v>
      </c>
      <c r="E2850" s="33" t="s">
        <v>165</v>
      </c>
      <c r="F2850" s="34"/>
      <c r="G2850" s="35"/>
      <c r="H2850" s="34"/>
      <c r="I2850" s="36"/>
      <c r="J2850" s="37"/>
    </row>
    <row r="2851">
      <c r="A2851" s="30"/>
      <c r="B2851" s="31" t="s">
        <v>165</v>
      </c>
      <c r="C2851" s="31" t="s">
        <v>165</v>
      </c>
      <c r="D2851" s="32" t="s">
        <v>165</v>
      </c>
      <c r="E2851" s="33" t="s">
        <v>165</v>
      </c>
      <c r="F2851" s="34"/>
      <c r="G2851" s="35"/>
      <c r="H2851" s="34"/>
      <c r="I2851" s="36"/>
      <c r="J2851" s="37"/>
    </row>
    <row r="2852">
      <c r="A2852" s="30"/>
      <c r="B2852" s="31" t="s">
        <v>165</v>
      </c>
      <c r="C2852" s="31" t="s">
        <v>165</v>
      </c>
      <c r="D2852" s="32" t="s">
        <v>165</v>
      </c>
      <c r="E2852" s="33" t="s">
        <v>165</v>
      </c>
      <c r="F2852" s="34"/>
      <c r="G2852" s="35"/>
      <c r="H2852" s="34"/>
      <c r="I2852" s="36"/>
      <c r="J2852" s="37"/>
    </row>
    <row r="2853">
      <c r="A2853" s="30"/>
      <c r="B2853" s="31" t="s">
        <v>165</v>
      </c>
      <c r="C2853" s="31" t="s">
        <v>165</v>
      </c>
      <c r="D2853" s="32" t="s">
        <v>165</v>
      </c>
      <c r="E2853" s="33" t="s">
        <v>165</v>
      </c>
      <c r="F2853" s="34"/>
      <c r="G2853" s="35"/>
      <c r="H2853" s="34"/>
      <c r="I2853" s="36"/>
      <c r="J2853" s="37"/>
    </row>
    <row r="2854">
      <c r="A2854" s="30"/>
      <c r="B2854" s="31" t="s">
        <v>165</v>
      </c>
      <c r="C2854" s="31" t="s">
        <v>165</v>
      </c>
      <c r="D2854" s="32" t="s">
        <v>165</v>
      </c>
      <c r="E2854" s="33" t="s">
        <v>165</v>
      </c>
      <c r="F2854" s="34"/>
      <c r="G2854" s="35"/>
      <c r="H2854" s="34"/>
      <c r="I2854" s="36"/>
      <c r="J2854" s="37"/>
    </row>
    <row r="2855">
      <c r="A2855" s="30"/>
      <c r="B2855" s="31" t="s">
        <v>165</v>
      </c>
      <c r="C2855" s="31" t="s">
        <v>165</v>
      </c>
      <c r="D2855" s="32" t="s">
        <v>165</v>
      </c>
      <c r="E2855" s="33" t="s">
        <v>165</v>
      </c>
      <c r="F2855" s="34"/>
      <c r="G2855" s="35"/>
      <c r="H2855" s="34"/>
      <c r="I2855" s="36"/>
      <c r="J2855" s="37"/>
    </row>
    <row r="2856">
      <c r="A2856" s="30"/>
      <c r="B2856" s="31" t="s">
        <v>165</v>
      </c>
      <c r="C2856" s="31" t="s">
        <v>165</v>
      </c>
      <c r="D2856" s="32" t="s">
        <v>165</v>
      </c>
      <c r="E2856" s="33" t="s">
        <v>165</v>
      </c>
      <c r="F2856" s="34"/>
      <c r="G2856" s="35"/>
      <c r="H2856" s="34"/>
      <c r="I2856" s="36"/>
      <c r="J2856" s="37"/>
    </row>
    <row r="2857">
      <c r="A2857" s="30"/>
      <c r="B2857" s="31" t="s">
        <v>165</v>
      </c>
      <c r="C2857" s="31" t="s">
        <v>165</v>
      </c>
      <c r="D2857" s="32" t="s">
        <v>165</v>
      </c>
      <c r="E2857" s="33" t="s">
        <v>165</v>
      </c>
      <c r="F2857" s="34"/>
      <c r="G2857" s="35"/>
      <c r="H2857" s="34"/>
      <c r="I2857" s="36"/>
      <c r="J2857" s="37"/>
    </row>
    <row r="2858">
      <c r="A2858" s="30"/>
      <c r="B2858" s="31" t="s">
        <v>165</v>
      </c>
      <c r="C2858" s="31" t="s">
        <v>165</v>
      </c>
      <c r="D2858" s="32" t="s">
        <v>165</v>
      </c>
      <c r="E2858" s="33" t="s">
        <v>165</v>
      </c>
      <c r="F2858" s="34"/>
      <c r="G2858" s="35"/>
      <c r="H2858" s="34"/>
      <c r="I2858" s="36"/>
      <c r="J2858" s="37"/>
    </row>
    <row r="2859">
      <c r="A2859" s="30"/>
      <c r="B2859" s="31" t="s">
        <v>165</v>
      </c>
      <c r="C2859" s="31" t="s">
        <v>165</v>
      </c>
      <c r="D2859" s="32" t="s">
        <v>165</v>
      </c>
      <c r="E2859" s="33" t="s">
        <v>165</v>
      </c>
      <c r="F2859" s="34"/>
      <c r="G2859" s="35"/>
      <c r="H2859" s="34"/>
      <c r="I2859" s="36"/>
      <c r="J2859" s="37"/>
    </row>
    <row r="2860">
      <c r="A2860" s="30"/>
      <c r="B2860" s="31" t="s">
        <v>165</v>
      </c>
      <c r="C2860" s="31" t="s">
        <v>165</v>
      </c>
      <c r="D2860" s="32" t="s">
        <v>165</v>
      </c>
      <c r="E2860" s="33" t="s">
        <v>165</v>
      </c>
      <c r="F2860" s="34"/>
      <c r="G2860" s="35"/>
      <c r="H2860" s="34"/>
      <c r="I2860" s="36"/>
      <c r="J2860" s="37"/>
    </row>
    <row r="2861">
      <c r="A2861" s="30"/>
      <c r="B2861" s="31" t="s">
        <v>165</v>
      </c>
      <c r="C2861" s="31" t="s">
        <v>165</v>
      </c>
      <c r="D2861" s="32" t="s">
        <v>165</v>
      </c>
      <c r="E2861" s="33" t="s">
        <v>165</v>
      </c>
      <c r="F2861" s="34"/>
      <c r="G2861" s="35"/>
      <c r="H2861" s="34"/>
      <c r="I2861" s="36"/>
      <c r="J2861" s="37"/>
    </row>
    <row r="2862">
      <c r="A2862" s="30"/>
      <c r="B2862" s="31" t="s">
        <v>165</v>
      </c>
      <c r="C2862" s="31" t="s">
        <v>165</v>
      </c>
      <c r="D2862" s="32" t="s">
        <v>165</v>
      </c>
      <c r="E2862" s="33" t="s">
        <v>165</v>
      </c>
      <c r="F2862" s="34"/>
      <c r="G2862" s="35"/>
      <c r="H2862" s="34"/>
      <c r="I2862" s="36"/>
      <c r="J2862" s="37"/>
    </row>
    <row r="2863">
      <c r="A2863" s="30"/>
      <c r="B2863" s="31" t="s">
        <v>165</v>
      </c>
      <c r="C2863" s="31" t="s">
        <v>165</v>
      </c>
      <c r="D2863" s="32" t="s">
        <v>165</v>
      </c>
      <c r="E2863" s="33" t="s">
        <v>165</v>
      </c>
      <c r="F2863" s="34"/>
      <c r="G2863" s="35"/>
      <c r="H2863" s="34"/>
      <c r="I2863" s="36"/>
      <c r="J2863" s="37"/>
    </row>
    <row r="2864">
      <c r="A2864" s="30"/>
      <c r="B2864" s="31" t="s">
        <v>165</v>
      </c>
      <c r="C2864" s="31" t="s">
        <v>165</v>
      </c>
      <c r="D2864" s="32" t="s">
        <v>165</v>
      </c>
      <c r="E2864" s="33" t="s">
        <v>165</v>
      </c>
      <c r="F2864" s="34"/>
      <c r="G2864" s="35"/>
      <c r="H2864" s="34"/>
      <c r="I2864" s="36"/>
      <c r="J2864" s="37"/>
    </row>
    <row r="2865">
      <c r="A2865" s="30"/>
      <c r="B2865" s="31" t="s">
        <v>165</v>
      </c>
      <c r="C2865" s="31" t="s">
        <v>165</v>
      </c>
      <c r="D2865" s="32" t="s">
        <v>165</v>
      </c>
      <c r="E2865" s="33" t="s">
        <v>165</v>
      </c>
      <c r="F2865" s="34"/>
      <c r="G2865" s="35"/>
      <c r="H2865" s="34"/>
      <c r="I2865" s="36"/>
      <c r="J2865" s="37"/>
    </row>
    <row r="2866">
      <c r="A2866" s="30"/>
      <c r="B2866" s="31" t="s">
        <v>165</v>
      </c>
      <c r="C2866" s="31" t="s">
        <v>165</v>
      </c>
      <c r="D2866" s="32" t="s">
        <v>165</v>
      </c>
      <c r="E2866" s="33" t="s">
        <v>165</v>
      </c>
      <c r="F2866" s="34"/>
      <c r="G2866" s="35"/>
      <c r="H2866" s="34"/>
      <c r="I2866" s="36"/>
      <c r="J2866" s="37"/>
    </row>
    <row r="2867">
      <c r="A2867" s="30"/>
      <c r="B2867" s="31" t="s">
        <v>165</v>
      </c>
      <c r="C2867" s="31" t="s">
        <v>165</v>
      </c>
      <c r="D2867" s="32" t="s">
        <v>165</v>
      </c>
      <c r="E2867" s="33" t="s">
        <v>165</v>
      </c>
      <c r="F2867" s="34"/>
      <c r="G2867" s="35"/>
      <c r="H2867" s="34"/>
      <c r="I2867" s="36"/>
      <c r="J2867" s="37"/>
    </row>
    <row r="2868">
      <c r="A2868" s="30"/>
      <c r="B2868" s="31" t="s">
        <v>165</v>
      </c>
      <c r="C2868" s="31" t="s">
        <v>165</v>
      </c>
      <c r="D2868" s="32" t="s">
        <v>165</v>
      </c>
      <c r="E2868" s="33" t="s">
        <v>165</v>
      </c>
      <c r="F2868" s="34"/>
      <c r="G2868" s="35"/>
      <c r="H2868" s="34"/>
      <c r="I2868" s="36"/>
      <c r="J2868" s="37"/>
    </row>
    <row r="2869">
      <c r="A2869" s="30"/>
      <c r="B2869" s="31" t="s">
        <v>165</v>
      </c>
      <c r="C2869" s="31" t="s">
        <v>165</v>
      </c>
      <c r="D2869" s="32" t="s">
        <v>165</v>
      </c>
      <c r="E2869" s="33" t="s">
        <v>165</v>
      </c>
      <c r="F2869" s="34"/>
      <c r="G2869" s="35"/>
      <c r="H2869" s="34"/>
      <c r="I2869" s="36"/>
      <c r="J2869" s="37"/>
    </row>
    <row r="2870">
      <c r="A2870" s="30"/>
      <c r="B2870" s="31" t="s">
        <v>165</v>
      </c>
      <c r="C2870" s="31" t="s">
        <v>165</v>
      </c>
      <c r="D2870" s="32" t="s">
        <v>165</v>
      </c>
      <c r="E2870" s="33" t="s">
        <v>165</v>
      </c>
      <c r="F2870" s="34"/>
      <c r="G2870" s="35"/>
      <c r="H2870" s="34"/>
      <c r="I2870" s="36"/>
      <c r="J2870" s="37"/>
    </row>
    <row r="2871">
      <c r="A2871" s="30"/>
      <c r="B2871" s="31" t="s">
        <v>165</v>
      </c>
      <c r="C2871" s="31" t="s">
        <v>165</v>
      </c>
      <c r="D2871" s="32" t="s">
        <v>165</v>
      </c>
      <c r="E2871" s="33" t="s">
        <v>165</v>
      </c>
      <c r="F2871" s="34"/>
      <c r="G2871" s="35"/>
      <c r="H2871" s="34"/>
      <c r="I2871" s="36"/>
      <c r="J2871" s="37"/>
    </row>
    <row r="2872">
      <c r="A2872" s="30"/>
      <c r="B2872" s="31" t="s">
        <v>165</v>
      </c>
      <c r="C2872" s="31" t="s">
        <v>165</v>
      </c>
      <c r="D2872" s="32" t="s">
        <v>165</v>
      </c>
      <c r="E2872" s="33" t="s">
        <v>165</v>
      </c>
      <c r="F2872" s="34"/>
      <c r="G2872" s="35"/>
      <c r="H2872" s="34"/>
      <c r="I2872" s="36"/>
      <c r="J2872" s="37"/>
    </row>
    <row r="2873">
      <c r="A2873" s="30"/>
      <c r="B2873" s="31" t="s">
        <v>165</v>
      </c>
      <c r="C2873" s="31" t="s">
        <v>165</v>
      </c>
      <c r="D2873" s="32" t="s">
        <v>165</v>
      </c>
      <c r="E2873" s="33" t="s">
        <v>165</v>
      </c>
      <c r="F2873" s="34"/>
      <c r="G2873" s="35"/>
      <c r="H2873" s="34"/>
      <c r="I2873" s="36"/>
      <c r="J2873" s="37"/>
    </row>
    <row r="2874">
      <c r="A2874" s="30"/>
      <c r="B2874" s="31" t="s">
        <v>165</v>
      </c>
      <c r="C2874" s="31" t="s">
        <v>165</v>
      </c>
      <c r="D2874" s="32" t="s">
        <v>165</v>
      </c>
      <c r="E2874" s="33" t="s">
        <v>165</v>
      </c>
      <c r="F2874" s="34"/>
      <c r="G2874" s="35"/>
      <c r="H2874" s="34"/>
      <c r="I2874" s="36"/>
      <c r="J2874" s="37"/>
    </row>
    <row r="2875">
      <c r="A2875" s="30"/>
      <c r="B2875" s="31" t="s">
        <v>165</v>
      </c>
      <c r="C2875" s="31" t="s">
        <v>165</v>
      </c>
      <c r="D2875" s="32" t="s">
        <v>165</v>
      </c>
      <c r="E2875" s="33" t="s">
        <v>165</v>
      </c>
      <c r="F2875" s="34"/>
      <c r="G2875" s="35"/>
      <c r="H2875" s="34"/>
      <c r="I2875" s="36"/>
      <c r="J2875" s="37"/>
    </row>
    <row r="2876">
      <c r="A2876" s="30"/>
      <c r="B2876" s="31" t="s">
        <v>165</v>
      </c>
      <c r="C2876" s="31" t="s">
        <v>165</v>
      </c>
      <c r="D2876" s="32" t="s">
        <v>165</v>
      </c>
      <c r="E2876" s="33" t="s">
        <v>165</v>
      </c>
      <c r="F2876" s="34"/>
      <c r="G2876" s="35"/>
      <c r="H2876" s="34"/>
      <c r="I2876" s="36"/>
      <c r="J2876" s="37"/>
    </row>
    <row r="2877">
      <c r="A2877" s="30"/>
      <c r="B2877" s="31" t="s">
        <v>165</v>
      </c>
      <c r="C2877" s="31" t="s">
        <v>165</v>
      </c>
      <c r="D2877" s="32" t="s">
        <v>165</v>
      </c>
      <c r="E2877" s="33" t="s">
        <v>165</v>
      </c>
      <c r="F2877" s="34"/>
      <c r="G2877" s="35"/>
      <c r="H2877" s="34"/>
      <c r="I2877" s="36"/>
      <c r="J2877" s="37"/>
    </row>
    <row r="2878">
      <c r="A2878" s="30"/>
      <c r="B2878" s="31" t="s">
        <v>165</v>
      </c>
      <c r="C2878" s="31" t="s">
        <v>165</v>
      </c>
      <c r="D2878" s="32" t="s">
        <v>165</v>
      </c>
      <c r="E2878" s="33" t="s">
        <v>165</v>
      </c>
      <c r="F2878" s="34"/>
      <c r="G2878" s="35"/>
      <c r="H2878" s="34"/>
      <c r="I2878" s="36"/>
      <c r="J2878" s="37"/>
    </row>
    <row r="2879">
      <c r="A2879" s="30"/>
      <c r="B2879" s="31" t="s">
        <v>165</v>
      </c>
      <c r="C2879" s="31" t="s">
        <v>165</v>
      </c>
      <c r="D2879" s="32" t="s">
        <v>165</v>
      </c>
      <c r="E2879" s="33" t="s">
        <v>165</v>
      </c>
      <c r="F2879" s="34"/>
      <c r="G2879" s="35"/>
      <c r="H2879" s="34"/>
      <c r="I2879" s="36"/>
      <c r="J2879" s="37"/>
    </row>
    <row r="2880">
      <c r="A2880" s="30"/>
      <c r="B2880" s="31" t="s">
        <v>165</v>
      </c>
      <c r="C2880" s="31" t="s">
        <v>165</v>
      </c>
      <c r="D2880" s="32" t="s">
        <v>165</v>
      </c>
      <c r="E2880" s="33" t="s">
        <v>165</v>
      </c>
      <c r="F2880" s="34"/>
      <c r="G2880" s="35"/>
      <c r="H2880" s="34"/>
      <c r="I2880" s="36"/>
      <c r="J2880" s="37"/>
    </row>
    <row r="2881">
      <c r="A2881" s="30"/>
      <c r="B2881" s="31" t="s">
        <v>165</v>
      </c>
      <c r="C2881" s="31" t="s">
        <v>165</v>
      </c>
      <c r="D2881" s="32" t="s">
        <v>165</v>
      </c>
      <c r="E2881" s="33" t="s">
        <v>165</v>
      </c>
      <c r="F2881" s="34"/>
      <c r="G2881" s="35"/>
      <c r="H2881" s="34"/>
      <c r="I2881" s="36"/>
      <c r="J2881" s="37"/>
    </row>
    <row r="2882">
      <c r="A2882" s="30"/>
      <c r="B2882" s="31" t="s">
        <v>165</v>
      </c>
      <c r="C2882" s="31" t="s">
        <v>165</v>
      </c>
      <c r="D2882" s="32" t="s">
        <v>165</v>
      </c>
      <c r="E2882" s="33" t="s">
        <v>165</v>
      </c>
      <c r="F2882" s="34"/>
      <c r="G2882" s="35"/>
      <c r="H2882" s="34"/>
      <c r="I2882" s="36"/>
      <c r="J2882" s="37"/>
    </row>
    <row r="2883">
      <c r="A2883" s="30"/>
      <c r="B2883" s="31" t="s">
        <v>165</v>
      </c>
      <c r="C2883" s="31" t="s">
        <v>165</v>
      </c>
      <c r="D2883" s="32" t="s">
        <v>165</v>
      </c>
      <c r="E2883" s="33" t="s">
        <v>165</v>
      </c>
      <c r="F2883" s="34"/>
      <c r="G2883" s="35"/>
      <c r="H2883" s="34"/>
      <c r="I2883" s="36"/>
      <c r="J2883" s="37"/>
    </row>
    <row r="2884">
      <c r="A2884" s="30"/>
      <c r="B2884" s="31" t="s">
        <v>165</v>
      </c>
      <c r="C2884" s="31" t="s">
        <v>165</v>
      </c>
      <c r="D2884" s="32" t="s">
        <v>165</v>
      </c>
      <c r="E2884" s="33" t="s">
        <v>165</v>
      </c>
      <c r="F2884" s="34"/>
      <c r="G2884" s="35"/>
      <c r="H2884" s="34"/>
      <c r="I2884" s="36"/>
      <c r="J2884" s="37"/>
    </row>
    <row r="2885">
      <c r="A2885" s="30"/>
      <c r="B2885" s="31" t="s">
        <v>165</v>
      </c>
      <c r="C2885" s="31" t="s">
        <v>165</v>
      </c>
      <c r="D2885" s="32" t="s">
        <v>165</v>
      </c>
      <c r="E2885" s="33" t="s">
        <v>165</v>
      </c>
      <c r="F2885" s="34"/>
      <c r="G2885" s="35"/>
      <c r="H2885" s="34"/>
      <c r="I2885" s="36"/>
      <c r="J2885" s="37"/>
    </row>
    <row r="2886">
      <c r="A2886" s="30"/>
      <c r="B2886" s="31" t="s">
        <v>165</v>
      </c>
      <c r="C2886" s="31" t="s">
        <v>165</v>
      </c>
      <c r="D2886" s="32" t="s">
        <v>165</v>
      </c>
      <c r="E2886" s="33" t="s">
        <v>165</v>
      </c>
      <c r="F2886" s="34"/>
      <c r="G2886" s="35"/>
      <c r="H2886" s="34"/>
      <c r="I2886" s="36"/>
      <c r="J2886" s="37"/>
    </row>
    <row r="2887">
      <c r="A2887" s="30"/>
      <c r="B2887" s="31" t="s">
        <v>165</v>
      </c>
      <c r="C2887" s="31" t="s">
        <v>165</v>
      </c>
      <c r="D2887" s="32" t="s">
        <v>165</v>
      </c>
      <c r="E2887" s="33" t="s">
        <v>165</v>
      </c>
      <c r="F2887" s="34"/>
      <c r="G2887" s="35"/>
      <c r="H2887" s="34"/>
      <c r="I2887" s="36"/>
      <c r="J2887" s="37"/>
    </row>
    <row r="2888">
      <c r="A2888" s="30"/>
      <c r="B2888" s="31" t="s">
        <v>165</v>
      </c>
      <c r="C2888" s="31" t="s">
        <v>165</v>
      </c>
      <c r="D2888" s="32" t="s">
        <v>165</v>
      </c>
      <c r="E2888" s="33" t="s">
        <v>165</v>
      </c>
      <c r="F2888" s="34"/>
      <c r="G2888" s="35"/>
      <c r="H2888" s="34"/>
      <c r="I2888" s="36"/>
      <c r="J2888" s="37"/>
    </row>
    <row r="2889">
      <c r="A2889" s="30"/>
      <c r="B2889" s="31" t="s">
        <v>165</v>
      </c>
      <c r="C2889" s="31" t="s">
        <v>165</v>
      </c>
      <c r="D2889" s="32" t="s">
        <v>165</v>
      </c>
      <c r="E2889" s="33" t="s">
        <v>165</v>
      </c>
      <c r="F2889" s="34"/>
      <c r="G2889" s="35"/>
      <c r="H2889" s="34"/>
      <c r="I2889" s="36"/>
      <c r="J2889" s="37"/>
    </row>
    <row r="2890">
      <c r="A2890" s="30"/>
      <c r="B2890" s="31" t="s">
        <v>165</v>
      </c>
      <c r="C2890" s="31" t="s">
        <v>165</v>
      </c>
      <c r="D2890" s="32" t="s">
        <v>165</v>
      </c>
      <c r="E2890" s="33" t="s">
        <v>165</v>
      </c>
      <c r="F2890" s="34"/>
      <c r="G2890" s="35"/>
      <c r="H2890" s="34"/>
      <c r="I2890" s="36"/>
      <c r="J2890" s="37"/>
    </row>
    <row r="2891">
      <c r="A2891" s="30"/>
      <c r="B2891" s="31" t="s">
        <v>165</v>
      </c>
      <c r="C2891" s="31" t="s">
        <v>165</v>
      </c>
      <c r="D2891" s="32" t="s">
        <v>165</v>
      </c>
      <c r="E2891" s="33" t="s">
        <v>165</v>
      </c>
      <c r="F2891" s="34"/>
      <c r="G2891" s="35"/>
      <c r="H2891" s="34"/>
      <c r="I2891" s="36"/>
      <c r="J2891" s="37"/>
    </row>
    <row r="2892">
      <c r="A2892" s="30"/>
      <c r="B2892" s="31" t="s">
        <v>165</v>
      </c>
      <c r="C2892" s="31" t="s">
        <v>165</v>
      </c>
      <c r="D2892" s="32" t="s">
        <v>165</v>
      </c>
      <c r="E2892" s="33" t="s">
        <v>165</v>
      </c>
      <c r="F2892" s="34"/>
      <c r="G2892" s="35"/>
      <c r="H2892" s="34"/>
      <c r="I2892" s="36"/>
      <c r="J2892" s="37"/>
    </row>
    <row r="2893">
      <c r="A2893" s="30"/>
      <c r="B2893" s="31" t="s">
        <v>165</v>
      </c>
      <c r="C2893" s="31" t="s">
        <v>165</v>
      </c>
      <c r="D2893" s="32" t="s">
        <v>165</v>
      </c>
      <c r="E2893" s="33" t="s">
        <v>165</v>
      </c>
      <c r="F2893" s="34"/>
      <c r="G2893" s="35"/>
      <c r="H2893" s="34"/>
      <c r="I2893" s="36"/>
      <c r="J2893" s="37"/>
    </row>
    <row r="2894">
      <c r="A2894" s="30"/>
      <c r="B2894" s="31" t="s">
        <v>165</v>
      </c>
      <c r="C2894" s="31" t="s">
        <v>165</v>
      </c>
      <c r="D2894" s="32" t="s">
        <v>165</v>
      </c>
      <c r="E2894" s="33" t="s">
        <v>165</v>
      </c>
      <c r="F2894" s="34"/>
      <c r="G2894" s="35"/>
      <c r="H2894" s="34"/>
      <c r="I2894" s="36"/>
      <c r="J2894" s="37"/>
    </row>
    <row r="2895">
      <c r="A2895" s="30"/>
      <c r="B2895" s="31" t="s">
        <v>165</v>
      </c>
      <c r="C2895" s="31" t="s">
        <v>165</v>
      </c>
      <c r="D2895" s="32" t="s">
        <v>165</v>
      </c>
      <c r="E2895" s="33" t="s">
        <v>165</v>
      </c>
      <c r="F2895" s="34"/>
      <c r="G2895" s="35"/>
      <c r="H2895" s="34"/>
      <c r="I2895" s="36"/>
      <c r="J2895" s="37"/>
    </row>
    <row r="2896">
      <c r="A2896" s="30"/>
      <c r="B2896" s="31" t="s">
        <v>165</v>
      </c>
      <c r="C2896" s="31" t="s">
        <v>165</v>
      </c>
      <c r="D2896" s="32" t="s">
        <v>165</v>
      </c>
      <c r="E2896" s="33" t="s">
        <v>165</v>
      </c>
      <c r="F2896" s="34"/>
      <c r="G2896" s="35"/>
      <c r="H2896" s="34"/>
      <c r="I2896" s="36"/>
      <c r="J2896" s="37"/>
    </row>
    <row r="2897">
      <c r="A2897" s="30"/>
      <c r="B2897" s="31" t="s">
        <v>165</v>
      </c>
      <c r="C2897" s="31" t="s">
        <v>165</v>
      </c>
      <c r="D2897" s="32" t="s">
        <v>165</v>
      </c>
      <c r="E2897" s="33" t="s">
        <v>165</v>
      </c>
      <c r="F2897" s="34"/>
      <c r="G2897" s="35"/>
      <c r="H2897" s="34"/>
      <c r="I2897" s="36"/>
      <c r="J2897" s="37"/>
    </row>
    <row r="2898">
      <c r="A2898" s="30"/>
      <c r="B2898" s="31" t="s">
        <v>165</v>
      </c>
      <c r="C2898" s="31" t="s">
        <v>165</v>
      </c>
      <c r="D2898" s="32" t="s">
        <v>165</v>
      </c>
      <c r="E2898" s="33" t="s">
        <v>165</v>
      </c>
      <c r="F2898" s="34"/>
      <c r="G2898" s="35"/>
      <c r="H2898" s="34"/>
      <c r="I2898" s="36"/>
      <c r="J2898" s="37"/>
    </row>
    <row r="2899">
      <c r="A2899" s="30"/>
      <c r="B2899" s="31" t="s">
        <v>165</v>
      </c>
      <c r="C2899" s="31" t="s">
        <v>165</v>
      </c>
      <c r="D2899" s="32" t="s">
        <v>165</v>
      </c>
      <c r="E2899" s="33" t="s">
        <v>165</v>
      </c>
      <c r="F2899" s="34"/>
      <c r="G2899" s="35"/>
      <c r="H2899" s="34"/>
      <c r="I2899" s="36"/>
      <c r="J2899" s="37"/>
    </row>
    <row r="2900">
      <c r="A2900" s="30"/>
      <c r="B2900" s="31" t="s">
        <v>165</v>
      </c>
      <c r="C2900" s="31" t="s">
        <v>165</v>
      </c>
      <c r="D2900" s="32" t="s">
        <v>165</v>
      </c>
      <c r="E2900" s="33" t="s">
        <v>165</v>
      </c>
      <c r="F2900" s="34"/>
      <c r="G2900" s="35"/>
      <c r="H2900" s="34"/>
      <c r="I2900" s="36"/>
      <c r="J2900" s="37"/>
    </row>
    <row r="2901">
      <c r="A2901" s="30"/>
      <c r="B2901" s="31" t="s">
        <v>165</v>
      </c>
      <c r="C2901" s="31" t="s">
        <v>165</v>
      </c>
      <c r="D2901" s="32" t="s">
        <v>165</v>
      </c>
      <c r="E2901" s="33" t="s">
        <v>165</v>
      </c>
      <c r="F2901" s="34"/>
      <c r="G2901" s="35"/>
      <c r="H2901" s="34"/>
      <c r="I2901" s="36"/>
      <c r="J2901" s="37"/>
    </row>
    <row r="2902">
      <c r="A2902" s="30"/>
      <c r="B2902" s="31" t="s">
        <v>165</v>
      </c>
      <c r="C2902" s="31" t="s">
        <v>165</v>
      </c>
      <c r="D2902" s="32" t="s">
        <v>165</v>
      </c>
      <c r="E2902" s="33" t="s">
        <v>165</v>
      </c>
      <c r="F2902" s="34"/>
      <c r="G2902" s="35"/>
      <c r="H2902" s="34"/>
      <c r="I2902" s="36"/>
      <c r="J2902" s="37"/>
    </row>
    <row r="2903">
      <c r="A2903" s="30"/>
      <c r="B2903" s="31" t="s">
        <v>165</v>
      </c>
      <c r="C2903" s="31" t="s">
        <v>165</v>
      </c>
      <c r="D2903" s="32" t="s">
        <v>165</v>
      </c>
      <c r="E2903" s="33" t="s">
        <v>165</v>
      </c>
      <c r="F2903" s="34"/>
      <c r="G2903" s="35"/>
      <c r="H2903" s="34"/>
      <c r="I2903" s="36"/>
      <c r="J2903" s="37"/>
    </row>
    <row r="2904">
      <c r="A2904" s="30"/>
      <c r="B2904" s="31" t="s">
        <v>165</v>
      </c>
      <c r="C2904" s="31" t="s">
        <v>165</v>
      </c>
      <c r="D2904" s="32" t="s">
        <v>165</v>
      </c>
      <c r="E2904" s="33" t="s">
        <v>165</v>
      </c>
      <c r="F2904" s="34"/>
      <c r="G2904" s="35"/>
      <c r="H2904" s="34"/>
      <c r="I2904" s="36"/>
      <c r="J2904" s="37"/>
    </row>
    <row r="2905">
      <c r="A2905" s="30"/>
      <c r="B2905" s="31" t="s">
        <v>165</v>
      </c>
      <c r="C2905" s="31" t="s">
        <v>165</v>
      </c>
      <c r="D2905" s="32" t="s">
        <v>165</v>
      </c>
      <c r="E2905" s="33" t="s">
        <v>165</v>
      </c>
      <c r="F2905" s="34"/>
      <c r="G2905" s="35"/>
      <c r="H2905" s="34"/>
      <c r="I2905" s="36"/>
      <c r="J2905" s="37"/>
    </row>
    <row r="2906">
      <c r="A2906" s="30"/>
      <c r="B2906" s="31" t="s">
        <v>165</v>
      </c>
      <c r="C2906" s="31" t="s">
        <v>165</v>
      </c>
      <c r="D2906" s="32" t="s">
        <v>165</v>
      </c>
      <c r="E2906" s="33" t="s">
        <v>165</v>
      </c>
      <c r="F2906" s="34"/>
      <c r="G2906" s="35"/>
      <c r="H2906" s="34"/>
      <c r="I2906" s="36"/>
      <c r="J2906" s="37"/>
    </row>
    <row r="2907">
      <c r="A2907" s="30"/>
      <c r="B2907" s="31" t="s">
        <v>165</v>
      </c>
      <c r="C2907" s="31" t="s">
        <v>165</v>
      </c>
      <c r="D2907" s="32" t="s">
        <v>165</v>
      </c>
      <c r="E2907" s="33" t="s">
        <v>165</v>
      </c>
      <c r="F2907" s="34"/>
      <c r="G2907" s="35"/>
      <c r="H2907" s="34"/>
      <c r="I2907" s="36"/>
      <c r="J2907" s="37"/>
    </row>
    <row r="2908">
      <c r="A2908" s="30"/>
      <c r="B2908" s="31" t="s">
        <v>165</v>
      </c>
      <c r="C2908" s="31" t="s">
        <v>165</v>
      </c>
      <c r="D2908" s="32" t="s">
        <v>165</v>
      </c>
      <c r="E2908" s="33" t="s">
        <v>165</v>
      </c>
      <c r="F2908" s="34"/>
      <c r="G2908" s="35"/>
      <c r="H2908" s="34"/>
      <c r="I2908" s="36"/>
      <c r="J2908" s="37"/>
    </row>
    <row r="2909">
      <c r="A2909" s="30"/>
      <c r="B2909" s="31" t="s">
        <v>165</v>
      </c>
      <c r="C2909" s="31" t="s">
        <v>165</v>
      </c>
      <c r="D2909" s="32" t="s">
        <v>165</v>
      </c>
      <c r="E2909" s="33" t="s">
        <v>165</v>
      </c>
      <c r="F2909" s="34"/>
      <c r="G2909" s="35"/>
      <c r="H2909" s="34"/>
      <c r="I2909" s="36"/>
      <c r="J2909" s="37"/>
    </row>
    <row r="2910">
      <c r="A2910" s="30"/>
      <c r="B2910" s="31" t="s">
        <v>165</v>
      </c>
      <c r="C2910" s="31" t="s">
        <v>165</v>
      </c>
      <c r="D2910" s="32" t="s">
        <v>165</v>
      </c>
      <c r="E2910" s="33" t="s">
        <v>165</v>
      </c>
      <c r="F2910" s="34"/>
      <c r="G2910" s="35"/>
      <c r="H2910" s="34"/>
      <c r="I2910" s="36"/>
      <c r="J2910" s="37"/>
    </row>
    <row r="2911">
      <c r="A2911" s="30"/>
      <c r="B2911" s="31" t="s">
        <v>165</v>
      </c>
      <c r="C2911" s="31" t="s">
        <v>165</v>
      </c>
      <c r="D2911" s="32" t="s">
        <v>165</v>
      </c>
      <c r="E2911" s="33" t="s">
        <v>165</v>
      </c>
      <c r="F2911" s="34"/>
      <c r="G2911" s="35"/>
      <c r="H2911" s="34"/>
      <c r="I2911" s="36"/>
      <c r="J2911" s="37"/>
    </row>
    <row r="2912">
      <c r="A2912" s="30"/>
      <c r="B2912" s="31" t="s">
        <v>165</v>
      </c>
      <c r="C2912" s="31" t="s">
        <v>165</v>
      </c>
      <c r="D2912" s="32" t="s">
        <v>165</v>
      </c>
      <c r="E2912" s="33" t="s">
        <v>165</v>
      </c>
      <c r="F2912" s="34"/>
      <c r="G2912" s="35"/>
      <c r="H2912" s="34"/>
      <c r="I2912" s="36"/>
      <c r="J2912" s="37"/>
    </row>
    <row r="2913">
      <c r="A2913" s="30"/>
      <c r="B2913" s="31" t="s">
        <v>165</v>
      </c>
      <c r="C2913" s="31" t="s">
        <v>165</v>
      </c>
      <c r="D2913" s="32" t="s">
        <v>165</v>
      </c>
      <c r="E2913" s="33" t="s">
        <v>165</v>
      </c>
      <c r="F2913" s="34"/>
      <c r="G2913" s="35"/>
      <c r="H2913" s="34"/>
      <c r="I2913" s="36"/>
      <c r="J2913" s="37"/>
    </row>
    <row r="2914">
      <c r="A2914" s="30"/>
      <c r="B2914" s="31" t="s">
        <v>165</v>
      </c>
      <c r="C2914" s="31" t="s">
        <v>165</v>
      </c>
      <c r="D2914" s="32" t="s">
        <v>165</v>
      </c>
      <c r="E2914" s="33" t="s">
        <v>165</v>
      </c>
      <c r="F2914" s="34"/>
      <c r="G2914" s="35"/>
      <c r="H2914" s="34"/>
      <c r="I2914" s="36"/>
      <c r="J2914" s="37"/>
    </row>
    <row r="2915">
      <c r="A2915" s="30"/>
      <c r="B2915" s="31" t="s">
        <v>165</v>
      </c>
      <c r="C2915" s="31" t="s">
        <v>165</v>
      </c>
      <c r="D2915" s="32" t="s">
        <v>165</v>
      </c>
      <c r="E2915" s="33" t="s">
        <v>165</v>
      </c>
      <c r="F2915" s="34"/>
      <c r="G2915" s="35"/>
      <c r="H2915" s="34"/>
      <c r="I2915" s="36"/>
      <c r="J2915" s="37"/>
    </row>
    <row r="2916">
      <c r="A2916" s="30"/>
      <c r="B2916" s="31" t="s">
        <v>165</v>
      </c>
      <c r="C2916" s="31" t="s">
        <v>165</v>
      </c>
      <c r="D2916" s="32" t="s">
        <v>165</v>
      </c>
      <c r="E2916" s="33" t="s">
        <v>165</v>
      </c>
      <c r="F2916" s="34"/>
      <c r="G2916" s="35"/>
      <c r="H2916" s="34"/>
      <c r="I2916" s="36"/>
      <c r="J2916" s="37"/>
    </row>
    <row r="2917">
      <c r="A2917" s="30"/>
      <c r="B2917" s="31" t="s">
        <v>165</v>
      </c>
      <c r="C2917" s="31" t="s">
        <v>165</v>
      </c>
      <c r="D2917" s="32" t="s">
        <v>165</v>
      </c>
      <c r="E2917" s="33" t="s">
        <v>165</v>
      </c>
      <c r="F2917" s="34"/>
      <c r="G2917" s="35"/>
      <c r="H2917" s="34"/>
      <c r="I2917" s="36"/>
      <c r="J2917" s="37"/>
    </row>
    <row r="2918">
      <c r="A2918" s="30"/>
      <c r="B2918" s="31" t="s">
        <v>165</v>
      </c>
      <c r="C2918" s="31" t="s">
        <v>165</v>
      </c>
      <c r="D2918" s="32" t="s">
        <v>165</v>
      </c>
      <c r="E2918" s="33" t="s">
        <v>165</v>
      </c>
      <c r="F2918" s="34"/>
      <c r="G2918" s="35"/>
      <c r="H2918" s="34"/>
      <c r="I2918" s="36"/>
      <c r="J2918" s="37"/>
    </row>
    <row r="2919">
      <c r="A2919" s="30"/>
      <c r="B2919" s="31" t="s">
        <v>165</v>
      </c>
      <c r="C2919" s="31" t="s">
        <v>165</v>
      </c>
      <c r="D2919" s="32" t="s">
        <v>165</v>
      </c>
      <c r="E2919" s="33" t="s">
        <v>165</v>
      </c>
      <c r="F2919" s="34"/>
      <c r="G2919" s="35"/>
      <c r="H2919" s="34"/>
      <c r="I2919" s="36"/>
      <c r="J2919" s="37"/>
    </row>
    <row r="2920">
      <c r="A2920" s="30"/>
      <c r="B2920" s="31" t="s">
        <v>165</v>
      </c>
      <c r="C2920" s="31" t="s">
        <v>165</v>
      </c>
      <c r="D2920" s="32" t="s">
        <v>165</v>
      </c>
      <c r="E2920" s="33" t="s">
        <v>165</v>
      </c>
      <c r="F2920" s="34"/>
      <c r="G2920" s="35"/>
      <c r="H2920" s="34"/>
      <c r="I2920" s="36"/>
      <c r="J2920" s="37"/>
    </row>
    <row r="2921">
      <c r="A2921" s="30"/>
      <c r="B2921" s="31" t="s">
        <v>165</v>
      </c>
      <c r="C2921" s="31" t="s">
        <v>165</v>
      </c>
      <c r="D2921" s="32" t="s">
        <v>165</v>
      </c>
      <c r="E2921" s="33" t="s">
        <v>165</v>
      </c>
      <c r="F2921" s="34"/>
      <c r="G2921" s="35"/>
      <c r="H2921" s="34"/>
      <c r="I2921" s="36"/>
      <c r="J2921" s="37"/>
    </row>
    <row r="2922">
      <c r="A2922" s="30"/>
      <c r="B2922" s="31" t="s">
        <v>165</v>
      </c>
      <c r="C2922" s="31" t="s">
        <v>165</v>
      </c>
      <c r="D2922" s="32" t="s">
        <v>165</v>
      </c>
      <c r="E2922" s="33" t="s">
        <v>165</v>
      </c>
      <c r="F2922" s="34"/>
      <c r="G2922" s="35"/>
      <c r="H2922" s="34"/>
      <c r="I2922" s="36"/>
      <c r="J2922" s="37"/>
    </row>
    <row r="2923">
      <c r="A2923" s="30"/>
      <c r="B2923" s="31" t="s">
        <v>165</v>
      </c>
      <c r="C2923" s="31" t="s">
        <v>165</v>
      </c>
      <c r="D2923" s="32" t="s">
        <v>165</v>
      </c>
      <c r="E2923" s="33" t="s">
        <v>165</v>
      </c>
      <c r="F2923" s="34"/>
      <c r="G2923" s="35"/>
      <c r="H2923" s="34"/>
      <c r="I2923" s="36"/>
      <c r="J2923" s="37"/>
    </row>
    <row r="2924">
      <c r="A2924" s="30"/>
      <c r="B2924" s="31" t="s">
        <v>165</v>
      </c>
      <c r="C2924" s="31" t="s">
        <v>165</v>
      </c>
      <c r="D2924" s="32" t="s">
        <v>165</v>
      </c>
      <c r="E2924" s="33" t="s">
        <v>165</v>
      </c>
      <c r="F2924" s="34"/>
      <c r="G2924" s="35"/>
      <c r="H2924" s="34"/>
      <c r="I2924" s="36"/>
      <c r="J2924" s="37"/>
    </row>
    <row r="2925">
      <c r="A2925" s="30"/>
      <c r="B2925" s="31" t="s">
        <v>165</v>
      </c>
      <c r="C2925" s="31" t="s">
        <v>165</v>
      </c>
      <c r="D2925" s="32" t="s">
        <v>165</v>
      </c>
      <c r="E2925" s="33" t="s">
        <v>165</v>
      </c>
      <c r="F2925" s="34"/>
      <c r="G2925" s="35"/>
      <c r="H2925" s="34"/>
      <c r="I2925" s="36"/>
      <c r="J2925" s="37"/>
    </row>
    <row r="2926">
      <c r="A2926" s="30"/>
      <c r="B2926" s="31" t="s">
        <v>165</v>
      </c>
      <c r="C2926" s="31" t="s">
        <v>165</v>
      </c>
      <c r="D2926" s="32" t="s">
        <v>165</v>
      </c>
      <c r="E2926" s="33" t="s">
        <v>165</v>
      </c>
      <c r="F2926" s="34"/>
      <c r="G2926" s="35"/>
      <c r="H2926" s="34"/>
      <c r="I2926" s="36"/>
      <c r="J2926" s="37"/>
    </row>
    <row r="2927">
      <c r="A2927" s="30"/>
      <c r="B2927" s="31" t="s">
        <v>165</v>
      </c>
      <c r="C2927" s="31" t="s">
        <v>165</v>
      </c>
      <c r="D2927" s="32" t="s">
        <v>165</v>
      </c>
      <c r="E2927" s="33" t="s">
        <v>165</v>
      </c>
      <c r="F2927" s="34"/>
      <c r="G2927" s="35"/>
      <c r="H2927" s="34"/>
      <c r="I2927" s="36"/>
      <c r="J2927" s="37"/>
    </row>
    <row r="2928">
      <c r="A2928" s="30"/>
      <c r="B2928" s="31" t="s">
        <v>165</v>
      </c>
      <c r="C2928" s="31" t="s">
        <v>165</v>
      </c>
      <c r="D2928" s="32" t="s">
        <v>165</v>
      </c>
      <c r="E2928" s="33" t="s">
        <v>165</v>
      </c>
      <c r="F2928" s="34"/>
      <c r="G2928" s="35"/>
      <c r="H2928" s="34"/>
      <c r="I2928" s="36"/>
      <c r="J2928" s="37"/>
    </row>
    <row r="2929">
      <c r="A2929" s="30"/>
      <c r="B2929" s="31" t="s">
        <v>165</v>
      </c>
      <c r="C2929" s="31" t="s">
        <v>165</v>
      </c>
      <c r="D2929" s="32" t="s">
        <v>165</v>
      </c>
      <c r="E2929" s="33" t="s">
        <v>165</v>
      </c>
      <c r="F2929" s="34"/>
      <c r="G2929" s="35"/>
      <c r="H2929" s="34"/>
      <c r="I2929" s="36"/>
      <c r="J2929" s="37"/>
    </row>
    <row r="2930">
      <c r="A2930" s="30"/>
      <c r="B2930" s="31" t="s">
        <v>165</v>
      </c>
      <c r="C2930" s="31" t="s">
        <v>165</v>
      </c>
      <c r="D2930" s="32" t="s">
        <v>165</v>
      </c>
      <c r="E2930" s="33" t="s">
        <v>165</v>
      </c>
      <c r="F2930" s="34"/>
      <c r="G2930" s="35"/>
      <c r="H2930" s="34"/>
      <c r="I2930" s="36"/>
      <c r="J2930" s="37"/>
    </row>
    <row r="2931">
      <c r="A2931" s="30"/>
      <c r="B2931" s="31" t="s">
        <v>165</v>
      </c>
      <c r="C2931" s="31" t="s">
        <v>165</v>
      </c>
      <c r="D2931" s="32" t="s">
        <v>165</v>
      </c>
      <c r="E2931" s="33" t="s">
        <v>165</v>
      </c>
      <c r="F2931" s="34"/>
      <c r="G2931" s="35"/>
      <c r="H2931" s="34"/>
      <c r="I2931" s="36"/>
      <c r="J2931" s="37"/>
    </row>
    <row r="2932">
      <c r="A2932" s="30"/>
      <c r="B2932" s="31" t="s">
        <v>165</v>
      </c>
      <c r="C2932" s="31" t="s">
        <v>165</v>
      </c>
      <c r="D2932" s="32" t="s">
        <v>165</v>
      </c>
      <c r="E2932" s="33" t="s">
        <v>165</v>
      </c>
      <c r="F2932" s="34"/>
      <c r="G2932" s="35"/>
      <c r="H2932" s="34"/>
      <c r="I2932" s="36"/>
      <c r="J2932" s="37"/>
    </row>
    <row r="2933">
      <c r="A2933" s="30"/>
      <c r="B2933" s="31" t="s">
        <v>165</v>
      </c>
      <c r="C2933" s="31" t="s">
        <v>165</v>
      </c>
      <c r="D2933" s="32" t="s">
        <v>165</v>
      </c>
      <c r="E2933" s="33" t="s">
        <v>165</v>
      </c>
      <c r="F2933" s="34"/>
      <c r="G2933" s="35"/>
      <c r="H2933" s="34"/>
      <c r="I2933" s="36"/>
      <c r="J2933" s="37"/>
    </row>
    <row r="2934">
      <c r="A2934" s="30"/>
      <c r="B2934" s="31" t="s">
        <v>165</v>
      </c>
      <c r="C2934" s="31" t="s">
        <v>165</v>
      </c>
      <c r="D2934" s="32" t="s">
        <v>165</v>
      </c>
      <c r="E2934" s="33" t="s">
        <v>165</v>
      </c>
      <c r="F2934" s="34"/>
      <c r="G2934" s="35"/>
      <c r="H2934" s="34"/>
      <c r="I2934" s="36"/>
      <c r="J2934" s="37"/>
    </row>
    <row r="2935">
      <c r="A2935" s="30"/>
      <c r="B2935" s="31" t="s">
        <v>165</v>
      </c>
      <c r="C2935" s="31" t="s">
        <v>165</v>
      </c>
      <c r="D2935" s="32" t="s">
        <v>165</v>
      </c>
      <c r="E2935" s="33" t="s">
        <v>165</v>
      </c>
      <c r="F2935" s="34"/>
      <c r="G2935" s="35"/>
      <c r="H2935" s="34"/>
      <c r="I2935" s="36"/>
      <c r="J2935" s="37"/>
    </row>
    <row r="2936">
      <c r="A2936" s="30"/>
      <c r="B2936" s="31" t="s">
        <v>165</v>
      </c>
      <c r="C2936" s="31" t="s">
        <v>165</v>
      </c>
      <c r="D2936" s="32" t="s">
        <v>165</v>
      </c>
      <c r="E2936" s="33" t="s">
        <v>165</v>
      </c>
      <c r="F2936" s="34"/>
      <c r="G2936" s="35"/>
      <c r="H2936" s="34"/>
      <c r="I2936" s="36"/>
      <c r="J2936" s="37"/>
    </row>
    <row r="2937">
      <c r="A2937" s="30"/>
      <c r="B2937" s="31" t="s">
        <v>165</v>
      </c>
      <c r="C2937" s="31" t="s">
        <v>165</v>
      </c>
      <c r="D2937" s="32" t="s">
        <v>165</v>
      </c>
      <c r="E2937" s="33" t="s">
        <v>165</v>
      </c>
      <c r="F2937" s="34"/>
      <c r="G2937" s="35"/>
      <c r="H2937" s="34"/>
      <c r="I2937" s="36"/>
      <c r="J2937" s="37"/>
    </row>
    <row r="2938">
      <c r="A2938" s="30"/>
      <c r="B2938" s="31" t="s">
        <v>165</v>
      </c>
      <c r="C2938" s="31" t="s">
        <v>165</v>
      </c>
      <c r="D2938" s="32" t="s">
        <v>165</v>
      </c>
      <c r="E2938" s="33" t="s">
        <v>165</v>
      </c>
      <c r="F2938" s="34"/>
      <c r="G2938" s="35"/>
      <c r="H2938" s="34"/>
      <c r="I2938" s="36"/>
      <c r="J2938" s="37"/>
    </row>
    <row r="2939">
      <c r="A2939" s="30"/>
      <c r="B2939" s="31" t="s">
        <v>165</v>
      </c>
      <c r="C2939" s="31" t="s">
        <v>165</v>
      </c>
      <c r="D2939" s="32" t="s">
        <v>165</v>
      </c>
      <c r="E2939" s="33" t="s">
        <v>165</v>
      </c>
      <c r="F2939" s="34"/>
      <c r="G2939" s="35"/>
      <c r="H2939" s="34"/>
      <c r="I2939" s="36"/>
      <c r="J2939" s="37"/>
    </row>
    <row r="2940">
      <c r="A2940" s="30"/>
      <c r="B2940" s="31" t="s">
        <v>165</v>
      </c>
      <c r="C2940" s="31" t="s">
        <v>165</v>
      </c>
      <c r="D2940" s="32" t="s">
        <v>165</v>
      </c>
      <c r="E2940" s="33" t="s">
        <v>165</v>
      </c>
      <c r="F2940" s="34"/>
      <c r="G2940" s="35"/>
      <c r="H2940" s="34"/>
      <c r="I2940" s="36"/>
      <c r="J2940" s="37"/>
    </row>
    <row r="2941">
      <c r="A2941" s="30"/>
      <c r="B2941" s="31" t="s">
        <v>165</v>
      </c>
      <c r="C2941" s="31" t="s">
        <v>165</v>
      </c>
      <c r="D2941" s="32" t="s">
        <v>165</v>
      </c>
      <c r="E2941" s="33" t="s">
        <v>165</v>
      </c>
      <c r="F2941" s="34"/>
      <c r="G2941" s="35"/>
      <c r="H2941" s="34"/>
      <c r="I2941" s="36"/>
      <c r="J2941" s="37"/>
    </row>
    <row r="2942">
      <c r="A2942" s="30"/>
      <c r="B2942" s="31" t="s">
        <v>165</v>
      </c>
      <c r="C2942" s="31" t="s">
        <v>165</v>
      </c>
      <c r="D2942" s="32" t="s">
        <v>165</v>
      </c>
      <c r="E2942" s="33" t="s">
        <v>165</v>
      </c>
      <c r="F2942" s="34"/>
      <c r="G2942" s="35"/>
      <c r="H2942" s="34"/>
      <c r="I2942" s="36"/>
      <c r="J2942" s="37"/>
    </row>
    <row r="2943">
      <c r="A2943" s="30"/>
      <c r="B2943" s="31" t="s">
        <v>165</v>
      </c>
      <c r="C2943" s="31" t="s">
        <v>165</v>
      </c>
      <c r="D2943" s="32" t="s">
        <v>165</v>
      </c>
      <c r="E2943" s="33" t="s">
        <v>165</v>
      </c>
      <c r="F2943" s="34"/>
      <c r="G2943" s="35"/>
      <c r="H2943" s="34"/>
      <c r="I2943" s="36"/>
      <c r="J2943" s="37"/>
    </row>
    <row r="2944">
      <c r="A2944" s="30"/>
      <c r="B2944" s="31" t="s">
        <v>165</v>
      </c>
      <c r="C2944" s="31" t="s">
        <v>165</v>
      </c>
      <c r="D2944" s="32" t="s">
        <v>165</v>
      </c>
      <c r="E2944" s="33" t="s">
        <v>165</v>
      </c>
      <c r="F2944" s="34"/>
      <c r="G2944" s="35"/>
      <c r="H2944" s="34"/>
      <c r="I2944" s="36"/>
      <c r="J2944" s="37"/>
    </row>
    <row r="2945">
      <c r="A2945" s="30"/>
      <c r="B2945" s="31" t="s">
        <v>165</v>
      </c>
      <c r="C2945" s="31" t="s">
        <v>165</v>
      </c>
      <c r="D2945" s="32" t="s">
        <v>165</v>
      </c>
      <c r="E2945" s="33" t="s">
        <v>165</v>
      </c>
      <c r="F2945" s="34"/>
      <c r="G2945" s="35"/>
      <c r="H2945" s="34"/>
      <c r="I2945" s="36"/>
      <c r="J2945" s="37"/>
    </row>
    <row r="2946">
      <c r="A2946" s="30"/>
      <c r="B2946" s="31" t="s">
        <v>165</v>
      </c>
      <c r="C2946" s="31" t="s">
        <v>165</v>
      </c>
      <c r="D2946" s="32" t="s">
        <v>165</v>
      </c>
      <c r="E2946" s="33" t="s">
        <v>165</v>
      </c>
      <c r="F2946" s="34"/>
      <c r="G2946" s="35"/>
      <c r="H2946" s="34"/>
      <c r="I2946" s="36"/>
      <c r="J2946" s="37"/>
    </row>
    <row r="2947">
      <c r="A2947" s="30"/>
      <c r="B2947" s="31" t="s">
        <v>165</v>
      </c>
      <c r="C2947" s="31" t="s">
        <v>165</v>
      </c>
      <c r="D2947" s="32" t="s">
        <v>165</v>
      </c>
      <c r="E2947" s="33" t="s">
        <v>165</v>
      </c>
      <c r="F2947" s="34"/>
      <c r="G2947" s="35"/>
      <c r="H2947" s="34"/>
      <c r="I2947" s="36"/>
      <c r="J2947" s="37"/>
    </row>
    <row r="2948">
      <c r="A2948" s="30"/>
      <c r="B2948" s="31" t="s">
        <v>165</v>
      </c>
      <c r="C2948" s="31" t="s">
        <v>165</v>
      </c>
      <c r="D2948" s="32" t="s">
        <v>165</v>
      </c>
      <c r="E2948" s="33" t="s">
        <v>165</v>
      </c>
      <c r="F2948" s="34"/>
      <c r="G2948" s="35"/>
      <c r="H2948" s="34"/>
      <c r="I2948" s="36"/>
      <c r="J2948" s="37"/>
    </row>
    <row r="2949">
      <c r="A2949" s="30"/>
      <c r="B2949" s="31" t="s">
        <v>165</v>
      </c>
      <c r="C2949" s="31" t="s">
        <v>165</v>
      </c>
      <c r="D2949" s="32" t="s">
        <v>165</v>
      </c>
      <c r="E2949" s="33" t="s">
        <v>165</v>
      </c>
      <c r="F2949" s="34"/>
      <c r="G2949" s="35"/>
      <c r="H2949" s="34"/>
      <c r="I2949" s="36"/>
      <c r="J2949" s="37"/>
    </row>
    <row r="2950">
      <c r="A2950" s="30"/>
      <c r="B2950" s="31" t="s">
        <v>165</v>
      </c>
      <c r="C2950" s="31" t="s">
        <v>165</v>
      </c>
      <c r="D2950" s="32" t="s">
        <v>165</v>
      </c>
      <c r="E2950" s="33" t="s">
        <v>165</v>
      </c>
      <c r="F2950" s="34"/>
      <c r="G2950" s="35"/>
      <c r="H2950" s="34"/>
      <c r="I2950" s="36"/>
      <c r="J2950" s="37"/>
    </row>
    <row r="2951">
      <c r="A2951" s="30"/>
      <c r="B2951" s="31" t="s">
        <v>165</v>
      </c>
      <c r="C2951" s="31" t="s">
        <v>165</v>
      </c>
      <c r="D2951" s="32" t="s">
        <v>165</v>
      </c>
      <c r="E2951" s="33" t="s">
        <v>165</v>
      </c>
      <c r="F2951" s="34"/>
      <c r="G2951" s="35"/>
      <c r="H2951" s="34"/>
      <c r="I2951" s="36"/>
      <c r="J2951" s="37"/>
    </row>
    <row r="2952">
      <c r="A2952" s="30"/>
      <c r="B2952" s="31" t="s">
        <v>165</v>
      </c>
      <c r="C2952" s="31" t="s">
        <v>165</v>
      </c>
      <c r="D2952" s="32" t="s">
        <v>165</v>
      </c>
      <c r="E2952" s="33" t="s">
        <v>165</v>
      </c>
      <c r="F2952" s="34"/>
      <c r="G2952" s="35"/>
      <c r="H2952" s="34"/>
      <c r="I2952" s="36"/>
      <c r="J2952" s="37"/>
    </row>
    <row r="2953">
      <c r="A2953" s="30"/>
      <c r="B2953" s="31" t="s">
        <v>165</v>
      </c>
      <c r="C2953" s="31" t="s">
        <v>165</v>
      </c>
      <c r="D2953" s="32" t="s">
        <v>165</v>
      </c>
      <c r="E2953" s="33" t="s">
        <v>165</v>
      </c>
      <c r="F2953" s="34"/>
      <c r="G2953" s="35"/>
      <c r="H2953" s="34"/>
      <c r="I2953" s="36"/>
      <c r="J2953" s="37"/>
    </row>
    <row r="2954">
      <c r="A2954" s="30"/>
      <c r="B2954" s="31" t="s">
        <v>165</v>
      </c>
      <c r="C2954" s="31" t="s">
        <v>165</v>
      </c>
      <c r="D2954" s="32" t="s">
        <v>165</v>
      </c>
      <c r="E2954" s="33" t="s">
        <v>165</v>
      </c>
      <c r="F2954" s="34"/>
      <c r="G2954" s="35"/>
      <c r="H2954" s="34"/>
      <c r="I2954" s="36"/>
      <c r="J2954" s="37"/>
    </row>
    <row r="2955">
      <c r="A2955" s="30"/>
      <c r="B2955" s="31" t="s">
        <v>165</v>
      </c>
      <c r="C2955" s="31" t="s">
        <v>165</v>
      </c>
      <c r="D2955" s="32" t="s">
        <v>165</v>
      </c>
      <c r="E2955" s="33" t="s">
        <v>165</v>
      </c>
      <c r="F2955" s="34"/>
      <c r="G2955" s="35"/>
      <c r="H2955" s="34"/>
      <c r="I2955" s="36"/>
      <c r="J2955" s="37"/>
    </row>
    <row r="2956">
      <c r="A2956" s="30"/>
      <c r="B2956" s="31" t="s">
        <v>165</v>
      </c>
      <c r="C2956" s="31" t="s">
        <v>165</v>
      </c>
      <c r="D2956" s="32" t="s">
        <v>165</v>
      </c>
      <c r="E2956" s="33" t="s">
        <v>165</v>
      </c>
      <c r="F2956" s="34"/>
      <c r="G2956" s="35"/>
      <c r="H2956" s="34"/>
      <c r="I2956" s="36"/>
      <c r="J2956" s="37"/>
    </row>
    <row r="2957">
      <c r="A2957" s="30"/>
      <c r="B2957" s="31" t="s">
        <v>165</v>
      </c>
      <c r="C2957" s="31" t="s">
        <v>165</v>
      </c>
      <c r="D2957" s="32" t="s">
        <v>165</v>
      </c>
      <c r="E2957" s="33" t="s">
        <v>165</v>
      </c>
      <c r="F2957" s="34"/>
      <c r="G2957" s="35"/>
      <c r="H2957" s="34"/>
      <c r="I2957" s="36"/>
      <c r="J2957" s="37"/>
    </row>
    <row r="2958">
      <c r="A2958" s="30"/>
      <c r="B2958" s="31" t="s">
        <v>165</v>
      </c>
      <c r="C2958" s="31" t="s">
        <v>165</v>
      </c>
      <c r="D2958" s="32" t="s">
        <v>165</v>
      </c>
      <c r="E2958" s="33" t="s">
        <v>165</v>
      </c>
      <c r="F2958" s="34"/>
      <c r="G2958" s="35"/>
      <c r="H2958" s="34"/>
      <c r="I2958" s="36"/>
      <c r="J2958" s="37"/>
    </row>
    <row r="2959">
      <c r="A2959" s="30"/>
      <c r="B2959" s="31" t="s">
        <v>165</v>
      </c>
      <c r="C2959" s="31" t="s">
        <v>165</v>
      </c>
      <c r="D2959" s="32" t="s">
        <v>165</v>
      </c>
      <c r="E2959" s="33" t="s">
        <v>165</v>
      </c>
      <c r="F2959" s="34"/>
      <c r="G2959" s="35"/>
      <c r="H2959" s="34"/>
      <c r="I2959" s="36"/>
      <c r="J2959" s="37"/>
    </row>
    <row r="2960">
      <c r="A2960" s="30"/>
      <c r="B2960" s="31" t="s">
        <v>165</v>
      </c>
      <c r="C2960" s="31" t="s">
        <v>165</v>
      </c>
      <c r="D2960" s="32" t="s">
        <v>165</v>
      </c>
      <c r="E2960" s="33" t="s">
        <v>165</v>
      </c>
      <c r="F2960" s="34"/>
      <c r="G2960" s="35"/>
      <c r="H2960" s="34"/>
      <c r="I2960" s="36"/>
      <c r="J2960" s="37"/>
    </row>
    <row r="2961">
      <c r="A2961" s="30"/>
      <c r="B2961" s="31" t="s">
        <v>165</v>
      </c>
      <c r="C2961" s="31" t="s">
        <v>165</v>
      </c>
      <c r="D2961" s="32" t="s">
        <v>165</v>
      </c>
      <c r="E2961" s="33" t="s">
        <v>165</v>
      </c>
      <c r="F2961" s="34"/>
      <c r="G2961" s="35"/>
      <c r="H2961" s="34"/>
      <c r="I2961" s="36"/>
      <c r="J2961" s="37"/>
    </row>
    <row r="2962">
      <c r="A2962" s="30"/>
      <c r="B2962" s="31" t="s">
        <v>165</v>
      </c>
      <c r="C2962" s="31" t="s">
        <v>165</v>
      </c>
      <c r="D2962" s="32" t="s">
        <v>165</v>
      </c>
      <c r="E2962" s="33" t="s">
        <v>165</v>
      </c>
      <c r="F2962" s="34"/>
      <c r="G2962" s="35"/>
      <c r="H2962" s="34"/>
      <c r="I2962" s="36"/>
      <c r="J2962" s="37"/>
    </row>
    <row r="2963">
      <c r="A2963" s="30"/>
      <c r="B2963" s="31" t="s">
        <v>165</v>
      </c>
      <c r="C2963" s="31" t="s">
        <v>165</v>
      </c>
      <c r="D2963" s="32" t="s">
        <v>165</v>
      </c>
      <c r="E2963" s="33" t="s">
        <v>165</v>
      </c>
      <c r="F2963" s="34"/>
      <c r="G2963" s="35"/>
      <c r="H2963" s="34"/>
      <c r="I2963" s="36"/>
      <c r="J2963" s="37"/>
    </row>
    <row r="2964">
      <c r="A2964" s="30"/>
      <c r="B2964" s="31" t="s">
        <v>165</v>
      </c>
      <c r="C2964" s="31" t="s">
        <v>165</v>
      </c>
      <c r="D2964" s="32" t="s">
        <v>165</v>
      </c>
      <c r="E2964" s="33" t="s">
        <v>165</v>
      </c>
      <c r="F2964" s="34"/>
      <c r="G2964" s="35"/>
      <c r="H2964" s="34"/>
      <c r="I2964" s="36"/>
      <c r="J2964" s="37"/>
    </row>
    <row r="2965">
      <c r="A2965" s="30"/>
      <c r="B2965" s="31" t="s">
        <v>165</v>
      </c>
      <c r="C2965" s="31" t="s">
        <v>165</v>
      </c>
      <c r="D2965" s="32" t="s">
        <v>165</v>
      </c>
      <c r="E2965" s="33" t="s">
        <v>165</v>
      </c>
      <c r="F2965" s="34"/>
      <c r="G2965" s="35"/>
      <c r="H2965" s="34"/>
      <c r="I2965" s="36"/>
      <c r="J2965" s="37"/>
    </row>
    <row r="2966">
      <c r="A2966" s="30"/>
      <c r="B2966" s="31" t="s">
        <v>165</v>
      </c>
      <c r="C2966" s="31" t="s">
        <v>165</v>
      </c>
      <c r="D2966" s="32" t="s">
        <v>165</v>
      </c>
      <c r="E2966" s="33" t="s">
        <v>165</v>
      </c>
      <c r="F2966" s="34"/>
      <c r="G2966" s="35"/>
      <c r="H2966" s="34"/>
      <c r="I2966" s="36"/>
      <c r="J2966" s="37"/>
    </row>
    <row r="2967">
      <c r="A2967" s="30"/>
      <c r="B2967" s="31" t="s">
        <v>165</v>
      </c>
      <c r="C2967" s="31" t="s">
        <v>165</v>
      </c>
      <c r="D2967" s="32" t="s">
        <v>165</v>
      </c>
      <c r="E2967" s="33" t="s">
        <v>165</v>
      </c>
      <c r="F2967" s="34"/>
      <c r="G2967" s="35"/>
      <c r="H2967" s="34"/>
      <c r="I2967" s="36"/>
      <c r="J2967" s="37"/>
    </row>
    <row r="2968">
      <c r="A2968" s="30"/>
      <c r="B2968" s="31" t="s">
        <v>165</v>
      </c>
      <c r="C2968" s="31" t="s">
        <v>165</v>
      </c>
      <c r="D2968" s="32" t="s">
        <v>165</v>
      </c>
      <c r="E2968" s="33" t="s">
        <v>165</v>
      </c>
      <c r="F2968" s="34"/>
      <c r="G2968" s="35"/>
      <c r="H2968" s="34"/>
      <c r="I2968" s="36"/>
      <c r="J2968" s="37"/>
    </row>
    <row r="2969">
      <c r="A2969" s="30"/>
      <c r="B2969" s="31" t="s">
        <v>165</v>
      </c>
      <c r="C2969" s="31" t="s">
        <v>165</v>
      </c>
      <c r="D2969" s="32" t="s">
        <v>165</v>
      </c>
      <c r="E2969" s="33" t="s">
        <v>165</v>
      </c>
      <c r="F2969" s="34"/>
      <c r="G2969" s="35"/>
      <c r="H2969" s="34"/>
      <c r="I2969" s="36"/>
      <c r="J2969" s="37"/>
    </row>
    <row r="2970">
      <c r="A2970" s="30"/>
      <c r="B2970" s="31" t="s">
        <v>165</v>
      </c>
      <c r="C2970" s="31" t="s">
        <v>165</v>
      </c>
      <c r="D2970" s="32" t="s">
        <v>165</v>
      </c>
      <c r="E2970" s="33" t="s">
        <v>165</v>
      </c>
      <c r="F2970" s="34"/>
      <c r="G2970" s="35"/>
      <c r="H2970" s="34"/>
      <c r="I2970" s="36"/>
      <c r="J2970" s="37"/>
    </row>
    <row r="2971">
      <c r="A2971" s="30"/>
      <c r="B2971" s="31" t="s">
        <v>165</v>
      </c>
      <c r="C2971" s="31" t="s">
        <v>165</v>
      </c>
      <c r="D2971" s="32" t="s">
        <v>165</v>
      </c>
      <c r="E2971" s="33" t="s">
        <v>165</v>
      </c>
      <c r="F2971" s="34"/>
      <c r="G2971" s="35"/>
      <c r="H2971" s="34"/>
      <c r="I2971" s="36"/>
      <c r="J2971" s="37"/>
    </row>
    <row r="2972">
      <c r="A2972" s="30"/>
      <c r="B2972" s="31" t="s">
        <v>165</v>
      </c>
      <c r="C2972" s="31" t="s">
        <v>165</v>
      </c>
      <c r="D2972" s="32" t="s">
        <v>165</v>
      </c>
      <c r="E2972" s="33" t="s">
        <v>165</v>
      </c>
      <c r="F2972" s="34"/>
      <c r="G2972" s="35"/>
      <c r="H2972" s="34"/>
      <c r="I2972" s="36"/>
      <c r="J2972" s="37"/>
    </row>
    <row r="2973">
      <c r="A2973" s="30"/>
      <c r="B2973" s="31" t="s">
        <v>165</v>
      </c>
      <c r="C2973" s="31" t="s">
        <v>165</v>
      </c>
      <c r="D2973" s="32" t="s">
        <v>165</v>
      </c>
      <c r="E2973" s="33" t="s">
        <v>165</v>
      </c>
      <c r="F2973" s="34"/>
      <c r="G2973" s="35"/>
      <c r="H2973" s="34"/>
      <c r="I2973" s="36"/>
      <c r="J2973" s="37"/>
    </row>
    <row r="2974">
      <c r="A2974" s="30"/>
      <c r="B2974" s="31" t="s">
        <v>165</v>
      </c>
      <c r="C2974" s="31" t="s">
        <v>165</v>
      </c>
      <c r="D2974" s="32" t="s">
        <v>165</v>
      </c>
      <c r="E2974" s="33" t="s">
        <v>165</v>
      </c>
      <c r="F2974" s="34"/>
      <c r="G2974" s="35"/>
      <c r="H2974" s="34"/>
      <c r="I2974" s="36"/>
      <c r="J2974" s="37"/>
    </row>
    <row r="2975">
      <c r="A2975" s="30"/>
      <c r="B2975" s="31" t="s">
        <v>165</v>
      </c>
      <c r="C2975" s="31" t="s">
        <v>165</v>
      </c>
      <c r="D2975" s="32" t="s">
        <v>165</v>
      </c>
      <c r="E2975" s="33" t="s">
        <v>165</v>
      </c>
      <c r="F2975" s="34"/>
      <c r="G2975" s="35"/>
      <c r="H2975" s="34"/>
      <c r="I2975" s="36"/>
      <c r="J2975" s="37"/>
    </row>
    <row r="2976">
      <c r="A2976" s="30"/>
      <c r="B2976" s="31" t="s">
        <v>165</v>
      </c>
      <c r="C2976" s="31" t="s">
        <v>165</v>
      </c>
      <c r="D2976" s="32" t="s">
        <v>165</v>
      </c>
      <c r="E2976" s="33" t="s">
        <v>165</v>
      </c>
      <c r="F2976" s="34"/>
      <c r="G2976" s="35"/>
      <c r="H2976" s="34"/>
      <c r="I2976" s="36"/>
      <c r="J2976" s="37"/>
    </row>
    <row r="2977">
      <c r="A2977" s="30"/>
      <c r="B2977" s="31" t="s">
        <v>165</v>
      </c>
      <c r="C2977" s="31" t="s">
        <v>165</v>
      </c>
      <c r="D2977" s="32" t="s">
        <v>165</v>
      </c>
      <c r="E2977" s="33" t="s">
        <v>165</v>
      </c>
      <c r="F2977" s="34"/>
      <c r="G2977" s="35"/>
      <c r="H2977" s="34"/>
      <c r="I2977" s="36"/>
      <c r="J2977" s="37"/>
    </row>
    <row r="2978">
      <c r="A2978" s="30"/>
      <c r="B2978" s="31" t="s">
        <v>165</v>
      </c>
      <c r="C2978" s="31" t="s">
        <v>165</v>
      </c>
      <c r="D2978" s="32" t="s">
        <v>165</v>
      </c>
      <c r="E2978" s="33" t="s">
        <v>165</v>
      </c>
      <c r="F2978" s="34"/>
      <c r="G2978" s="35"/>
      <c r="H2978" s="34"/>
      <c r="I2978" s="36"/>
      <c r="J2978" s="37"/>
    </row>
    <row r="2979">
      <c r="A2979" s="30"/>
      <c r="B2979" s="31" t="s">
        <v>165</v>
      </c>
      <c r="C2979" s="31" t="s">
        <v>165</v>
      </c>
      <c r="D2979" s="32" t="s">
        <v>165</v>
      </c>
      <c r="E2979" s="33" t="s">
        <v>165</v>
      </c>
      <c r="F2979" s="34"/>
      <c r="G2979" s="35"/>
      <c r="H2979" s="34"/>
      <c r="I2979" s="36"/>
      <c r="J2979" s="37"/>
    </row>
    <row r="2980">
      <c r="A2980" s="30"/>
      <c r="B2980" s="31" t="s">
        <v>165</v>
      </c>
      <c r="C2980" s="31" t="s">
        <v>165</v>
      </c>
      <c r="D2980" s="32" t="s">
        <v>165</v>
      </c>
      <c r="E2980" s="33" t="s">
        <v>165</v>
      </c>
      <c r="F2980" s="34"/>
      <c r="G2980" s="35"/>
      <c r="H2980" s="34"/>
      <c r="I2980" s="36"/>
      <c r="J2980" s="37"/>
    </row>
    <row r="2981">
      <c r="A2981" s="30"/>
      <c r="B2981" s="31" t="s">
        <v>165</v>
      </c>
      <c r="C2981" s="31" t="s">
        <v>165</v>
      </c>
      <c r="D2981" s="32" t="s">
        <v>165</v>
      </c>
      <c r="E2981" s="33" t="s">
        <v>165</v>
      </c>
      <c r="F2981" s="34"/>
      <c r="G2981" s="35"/>
      <c r="H2981" s="34"/>
      <c r="I2981" s="36"/>
      <c r="J2981" s="37"/>
    </row>
    <row r="2982">
      <c r="A2982" s="30"/>
      <c r="B2982" s="31" t="s">
        <v>165</v>
      </c>
      <c r="C2982" s="31" t="s">
        <v>165</v>
      </c>
      <c r="D2982" s="32" t="s">
        <v>165</v>
      </c>
      <c r="E2982" s="33" t="s">
        <v>165</v>
      </c>
      <c r="F2982" s="34"/>
      <c r="G2982" s="35"/>
      <c r="H2982" s="34"/>
      <c r="I2982" s="36"/>
      <c r="J2982" s="37"/>
    </row>
    <row r="2983">
      <c r="A2983" s="30"/>
      <c r="B2983" s="31" t="s">
        <v>165</v>
      </c>
      <c r="C2983" s="31" t="s">
        <v>165</v>
      </c>
      <c r="D2983" s="32" t="s">
        <v>165</v>
      </c>
      <c r="E2983" s="33" t="s">
        <v>165</v>
      </c>
      <c r="F2983" s="34"/>
      <c r="G2983" s="35"/>
      <c r="H2983" s="34"/>
      <c r="I2983" s="36"/>
      <c r="J2983" s="37"/>
    </row>
    <row r="2984">
      <c r="A2984" s="30"/>
      <c r="B2984" s="31" t="s">
        <v>165</v>
      </c>
      <c r="C2984" s="31" t="s">
        <v>165</v>
      </c>
      <c r="D2984" s="32" t="s">
        <v>165</v>
      </c>
      <c r="E2984" s="33" t="s">
        <v>165</v>
      </c>
      <c r="F2984" s="34"/>
      <c r="G2984" s="35"/>
      <c r="H2984" s="34"/>
      <c r="I2984" s="36"/>
      <c r="J2984" s="37"/>
    </row>
    <row r="2985">
      <c r="A2985" s="30"/>
      <c r="B2985" s="31" t="s">
        <v>165</v>
      </c>
      <c r="C2985" s="31" t="s">
        <v>165</v>
      </c>
      <c r="D2985" s="32" t="s">
        <v>165</v>
      </c>
      <c r="E2985" s="33" t="s">
        <v>165</v>
      </c>
      <c r="F2985" s="34"/>
      <c r="G2985" s="35"/>
      <c r="H2985" s="34"/>
      <c r="I2985" s="36"/>
      <c r="J2985" s="37"/>
    </row>
    <row r="2986">
      <c r="A2986" s="30"/>
      <c r="B2986" s="31" t="s">
        <v>165</v>
      </c>
      <c r="C2986" s="31" t="s">
        <v>165</v>
      </c>
      <c r="D2986" s="32" t="s">
        <v>165</v>
      </c>
      <c r="E2986" s="33" t="s">
        <v>165</v>
      </c>
      <c r="F2986" s="34"/>
      <c r="G2986" s="35"/>
      <c r="H2986" s="34"/>
      <c r="I2986" s="36"/>
      <c r="J2986" s="37"/>
    </row>
    <row r="2987">
      <c r="A2987" s="30"/>
      <c r="B2987" s="31" t="s">
        <v>165</v>
      </c>
      <c r="C2987" s="31" t="s">
        <v>165</v>
      </c>
      <c r="D2987" s="32" t="s">
        <v>165</v>
      </c>
      <c r="E2987" s="33" t="s">
        <v>165</v>
      </c>
      <c r="F2987" s="34"/>
      <c r="G2987" s="35"/>
      <c r="H2987" s="34"/>
      <c r="I2987" s="36"/>
      <c r="J2987" s="37"/>
    </row>
    <row r="2988">
      <c r="A2988" s="30"/>
      <c r="B2988" s="31" t="s">
        <v>165</v>
      </c>
      <c r="C2988" s="31" t="s">
        <v>165</v>
      </c>
      <c r="D2988" s="32" t="s">
        <v>165</v>
      </c>
      <c r="E2988" s="33" t="s">
        <v>165</v>
      </c>
      <c r="F2988" s="34"/>
      <c r="G2988" s="35"/>
      <c r="H2988" s="34"/>
      <c r="I2988" s="36"/>
      <c r="J2988" s="37"/>
    </row>
    <row r="2989">
      <c r="A2989" s="30"/>
      <c r="B2989" s="31" t="s">
        <v>165</v>
      </c>
      <c r="C2989" s="31" t="s">
        <v>165</v>
      </c>
      <c r="D2989" s="32" t="s">
        <v>165</v>
      </c>
      <c r="E2989" s="33" t="s">
        <v>165</v>
      </c>
      <c r="F2989" s="34"/>
      <c r="G2989" s="35"/>
      <c r="H2989" s="34"/>
      <c r="I2989" s="36"/>
      <c r="J2989" s="37"/>
    </row>
    <row r="2990">
      <c r="A2990" s="30"/>
      <c r="B2990" s="31" t="s">
        <v>165</v>
      </c>
      <c r="C2990" s="31" t="s">
        <v>165</v>
      </c>
      <c r="D2990" s="32" t="s">
        <v>165</v>
      </c>
      <c r="E2990" s="33" t="s">
        <v>165</v>
      </c>
      <c r="F2990" s="34"/>
      <c r="G2990" s="35"/>
      <c r="H2990" s="34"/>
      <c r="I2990" s="36"/>
      <c r="J2990" s="37"/>
    </row>
    <row r="2991">
      <c r="A2991" s="30"/>
      <c r="B2991" s="31" t="s">
        <v>165</v>
      </c>
      <c r="C2991" s="31" t="s">
        <v>165</v>
      </c>
      <c r="D2991" s="32" t="s">
        <v>165</v>
      </c>
      <c r="E2991" s="33" t="s">
        <v>165</v>
      </c>
      <c r="F2991" s="34"/>
      <c r="G2991" s="35"/>
      <c r="H2991" s="34"/>
      <c r="I2991" s="36"/>
      <c r="J2991" s="37"/>
    </row>
    <row r="2992">
      <c r="A2992" s="30"/>
      <c r="B2992" s="31" t="s">
        <v>165</v>
      </c>
      <c r="C2992" s="31" t="s">
        <v>165</v>
      </c>
      <c r="D2992" s="32" t="s">
        <v>165</v>
      </c>
      <c r="E2992" s="33" t="s">
        <v>165</v>
      </c>
      <c r="F2992" s="34"/>
      <c r="G2992" s="35"/>
      <c r="H2992" s="34"/>
      <c r="I2992" s="36"/>
      <c r="J2992" s="37"/>
    </row>
    <row r="2993">
      <c r="A2993" s="30"/>
      <c r="B2993" s="31" t="s">
        <v>165</v>
      </c>
      <c r="C2993" s="31" t="s">
        <v>165</v>
      </c>
      <c r="D2993" s="32" t="s">
        <v>165</v>
      </c>
      <c r="E2993" s="33" t="s">
        <v>165</v>
      </c>
      <c r="F2993" s="34"/>
      <c r="G2993" s="35"/>
      <c r="H2993" s="34"/>
      <c r="I2993" s="36"/>
      <c r="J2993" s="37"/>
    </row>
    <row r="2994">
      <c r="A2994" s="30"/>
      <c r="B2994" s="31" t="s">
        <v>165</v>
      </c>
      <c r="C2994" s="31" t="s">
        <v>165</v>
      </c>
      <c r="D2994" s="32" t="s">
        <v>165</v>
      </c>
      <c r="E2994" s="33" t="s">
        <v>165</v>
      </c>
      <c r="F2994" s="34"/>
      <c r="G2994" s="35"/>
      <c r="H2994" s="34"/>
      <c r="I2994" s="36"/>
      <c r="J2994" s="37"/>
    </row>
    <row r="2995">
      <c r="A2995" s="30"/>
      <c r="B2995" s="31" t="s">
        <v>165</v>
      </c>
      <c r="C2995" s="31" t="s">
        <v>165</v>
      </c>
      <c r="D2995" s="32" t="s">
        <v>165</v>
      </c>
      <c r="E2995" s="33" t="s">
        <v>165</v>
      </c>
      <c r="F2995" s="34"/>
      <c r="G2995" s="35"/>
      <c r="H2995" s="34"/>
      <c r="I2995" s="36"/>
      <c r="J2995" s="37"/>
    </row>
    <row r="2996">
      <c r="A2996" s="30"/>
      <c r="B2996" s="31" t="s">
        <v>165</v>
      </c>
      <c r="C2996" s="31" t="s">
        <v>165</v>
      </c>
      <c r="D2996" s="32" t="s">
        <v>165</v>
      </c>
      <c r="E2996" s="33" t="s">
        <v>165</v>
      </c>
      <c r="F2996" s="34"/>
      <c r="G2996" s="35"/>
      <c r="H2996" s="34"/>
      <c r="I2996" s="36"/>
      <c r="J2996" s="37"/>
    </row>
    <row r="2997">
      <c r="A2997" s="30"/>
      <c r="B2997" s="31" t="s">
        <v>165</v>
      </c>
      <c r="C2997" s="31" t="s">
        <v>165</v>
      </c>
      <c r="D2997" s="32" t="s">
        <v>165</v>
      </c>
      <c r="E2997" s="33" t="s">
        <v>165</v>
      </c>
      <c r="F2997" s="34"/>
      <c r="G2997" s="35"/>
      <c r="H2997" s="34"/>
      <c r="I2997" s="36"/>
      <c r="J2997" s="37"/>
    </row>
    <row r="2998">
      <c r="A2998" s="30"/>
      <c r="B2998" s="31" t="s">
        <v>165</v>
      </c>
      <c r="C2998" s="31" t="s">
        <v>165</v>
      </c>
      <c r="D2998" s="32" t="s">
        <v>165</v>
      </c>
      <c r="E2998" s="33" t="s">
        <v>165</v>
      </c>
      <c r="F2998" s="34"/>
      <c r="G2998" s="35"/>
      <c r="H2998" s="34"/>
      <c r="I2998" s="36"/>
      <c r="J2998" s="37"/>
    </row>
    <row r="2999">
      <c r="A2999" s="30"/>
      <c r="B2999" s="31" t="s">
        <v>165</v>
      </c>
      <c r="C2999" s="31" t="s">
        <v>165</v>
      </c>
      <c r="D2999" s="32" t="s">
        <v>165</v>
      </c>
      <c r="E2999" s="33" t="s">
        <v>165</v>
      </c>
      <c r="F2999" s="34"/>
      <c r="G2999" s="35"/>
      <c r="H2999" s="34"/>
      <c r="I2999" s="36"/>
      <c r="J2999" s="37"/>
    </row>
    <row r="3000">
      <c r="A3000" s="30"/>
      <c r="B3000" s="31" t="s">
        <v>165</v>
      </c>
      <c r="C3000" s="31" t="s">
        <v>165</v>
      </c>
      <c r="D3000" s="32" t="s">
        <v>165</v>
      </c>
      <c r="E3000" s="33" t="s">
        <v>165</v>
      </c>
      <c r="F3000" s="34"/>
      <c r="G3000" s="35"/>
      <c r="H3000" s="34"/>
      <c r="I3000" s="36"/>
      <c r="J3000" s="37"/>
    </row>
    <row r="3001">
      <c r="A3001" s="30"/>
      <c r="B3001" s="31" t="s">
        <v>165</v>
      </c>
      <c r="C3001" s="31" t="s">
        <v>165</v>
      </c>
      <c r="D3001" s="32" t="s">
        <v>165</v>
      </c>
      <c r="E3001" s="33" t="s">
        <v>165</v>
      </c>
      <c r="F3001" s="34"/>
      <c r="G3001" s="35"/>
      <c r="H3001" s="34"/>
      <c r="I3001" s="36"/>
      <c r="J3001" s="37"/>
    </row>
    <row r="3002">
      <c r="A3002" s="30"/>
      <c r="B3002" s="31" t="s">
        <v>165</v>
      </c>
      <c r="C3002" s="31" t="s">
        <v>165</v>
      </c>
      <c r="D3002" s="32" t="s">
        <v>165</v>
      </c>
      <c r="E3002" s="33" t="s">
        <v>165</v>
      </c>
      <c r="F3002" s="34"/>
      <c r="G3002" s="35"/>
      <c r="H3002" s="34"/>
      <c r="I3002" s="36"/>
      <c r="J3002" s="37"/>
    </row>
    <row r="3003">
      <c r="A3003" s="30"/>
      <c r="B3003" s="31" t="s">
        <v>165</v>
      </c>
      <c r="C3003" s="31" t="s">
        <v>165</v>
      </c>
      <c r="D3003" s="32" t="s">
        <v>165</v>
      </c>
      <c r="E3003" s="33" t="s">
        <v>165</v>
      </c>
      <c r="F3003" s="34"/>
      <c r="G3003" s="35"/>
      <c r="H3003" s="34"/>
      <c r="I3003" s="36"/>
      <c r="J3003" s="37"/>
    </row>
    <row r="3004">
      <c r="A3004" s="30"/>
      <c r="B3004" s="31" t="s">
        <v>165</v>
      </c>
      <c r="C3004" s="31" t="s">
        <v>165</v>
      </c>
      <c r="D3004" s="32" t="s">
        <v>165</v>
      </c>
      <c r="E3004" s="33" t="s">
        <v>165</v>
      </c>
      <c r="F3004" s="34"/>
      <c r="G3004" s="35"/>
      <c r="H3004" s="34"/>
      <c r="I3004" s="36"/>
      <c r="J3004" s="37"/>
    </row>
    <row r="3005">
      <c r="A3005" s="30"/>
      <c r="B3005" s="31" t="s">
        <v>165</v>
      </c>
      <c r="C3005" s="31" t="s">
        <v>165</v>
      </c>
      <c r="D3005" s="32" t="s">
        <v>165</v>
      </c>
      <c r="E3005" s="33" t="s">
        <v>165</v>
      </c>
      <c r="F3005" s="34"/>
      <c r="G3005" s="35"/>
      <c r="H3005" s="34"/>
      <c r="I3005" s="36"/>
      <c r="J3005" s="37"/>
    </row>
    <row r="3006">
      <c r="A3006" s="30"/>
      <c r="B3006" s="31" t="s">
        <v>165</v>
      </c>
      <c r="C3006" s="31" t="s">
        <v>165</v>
      </c>
      <c r="D3006" s="32" t="s">
        <v>165</v>
      </c>
      <c r="E3006" s="33" t="s">
        <v>165</v>
      </c>
      <c r="F3006" s="34"/>
      <c r="G3006" s="35"/>
      <c r="H3006" s="34"/>
      <c r="I3006" s="36"/>
      <c r="J3006" s="37"/>
    </row>
    <row r="3007">
      <c r="A3007" s="30"/>
      <c r="B3007" s="31" t="s">
        <v>165</v>
      </c>
      <c r="C3007" s="31" t="s">
        <v>165</v>
      </c>
      <c r="D3007" s="32" t="s">
        <v>165</v>
      </c>
      <c r="E3007" s="33" t="s">
        <v>165</v>
      </c>
      <c r="F3007" s="34"/>
      <c r="G3007" s="35"/>
      <c r="H3007" s="34"/>
      <c r="I3007" s="36"/>
      <c r="J3007" s="37"/>
    </row>
    <row r="3008">
      <c r="A3008" s="30"/>
      <c r="B3008" s="31" t="s">
        <v>165</v>
      </c>
      <c r="C3008" s="31" t="s">
        <v>165</v>
      </c>
      <c r="D3008" s="32" t="s">
        <v>165</v>
      </c>
      <c r="E3008" s="33" t="s">
        <v>165</v>
      </c>
      <c r="F3008" s="34"/>
      <c r="G3008" s="35"/>
      <c r="H3008" s="34"/>
      <c r="I3008" s="36"/>
      <c r="J3008" s="37"/>
    </row>
    <row r="3009">
      <c r="A3009" s="30"/>
      <c r="B3009" s="31" t="s">
        <v>165</v>
      </c>
      <c r="C3009" s="31" t="s">
        <v>165</v>
      </c>
      <c r="D3009" s="32" t="s">
        <v>165</v>
      </c>
      <c r="E3009" s="33" t="s">
        <v>165</v>
      </c>
      <c r="F3009" s="34"/>
      <c r="G3009" s="35"/>
      <c r="H3009" s="34"/>
      <c r="I3009" s="36"/>
      <c r="J3009" s="37"/>
    </row>
    <row r="3010">
      <c r="A3010" s="30"/>
      <c r="B3010" s="31" t="s">
        <v>165</v>
      </c>
      <c r="C3010" s="31" t="s">
        <v>165</v>
      </c>
      <c r="D3010" s="32" t="s">
        <v>165</v>
      </c>
      <c r="E3010" s="33" t="s">
        <v>165</v>
      </c>
      <c r="F3010" s="34"/>
      <c r="G3010" s="35"/>
      <c r="H3010" s="34"/>
      <c r="I3010" s="36"/>
      <c r="J3010" s="37"/>
    </row>
    <row r="3011">
      <c r="A3011" s="30"/>
      <c r="B3011" s="31" t="s">
        <v>165</v>
      </c>
      <c r="C3011" s="31" t="s">
        <v>165</v>
      </c>
      <c r="D3011" s="32" t="s">
        <v>165</v>
      </c>
      <c r="E3011" s="33" t="s">
        <v>165</v>
      </c>
      <c r="F3011" s="34"/>
      <c r="G3011" s="35"/>
      <c r="H3011" s="34"/>
      <c r="I3011" s="36"/>
      <c r="J3011" s="37"/>
    </row>
    <row r="3012">
      <c r="A3012" s="30"/>
      <c r="B3012" s="31" t="s">
        <v>165</v>
      </c>
      <c r="C3012" s="31" t="s">
        <v>165</v>
      </c>
      <c r="D3012" s="32" t="s">
        <v>165</v>
      </c>
      <c r="E3012" s="33" t="s">
        <v>165</v>
      </c>
      <c r="F3012" s="34"/>
      <c r="G3012" s="35"/>
      <c r="H3012" s="34"/>
      <c r="I3012" s="36"/>
      <c r="J3012" s="37"/>
    </row>
    <row r="3013">
      <c r="A3013" s="30"/>
      <c r="B3013" s="31" t="s">
        <v>165</v>
      </c>
      <c r="C3013" s="31" t="s">
        <v>165</v>
      </c>
      <c r="D3013" s="32" t="s">
        <v>165</v>
      </c>
      <c r="E3013" s="33" t="s">
        <v>165</v>
      </c>
      <c r="F3013" s="34"/>
      <c r="G3013" s="35"/>
      <c r="H3013" s="34"/>
      <c r="I3013" s="36"/>
      <c r="J3013" s="37"/>
    </row>
    <row r="3014">
      <c r="A3014" s="30"/>
      <c r="B3014" s="31" t="s">
        <v>165</v>
      </c>
      <c r="C3014" s="31" t="s">
        <v>165</v>
      </c>
      <c r="D3014" s="32" t="s">
        <v>165</v>
      </c>
      <c r="E3014" s="33" t="s">
        <v>165</v>
      </c>
      <c r="F3014" s="34"/>
      <c r="G3014" s="35"/>
      <c r="H3014" s="34"/>
      <c r="I3014" s="36"/>
      <c r="J3014" s="37"/>
    </row>
    <row r="3015">
      <c r="A3015" s="30"/>
      <c r="B3015" s="31" t="s">
        <v>165</v>
      </c>
      <c r="C3015" s="31" t="s">
        <v>165</v>
      </c>
      <c r="D3015" s="32" t="s">
        <v>165</v>
      </c>
      <c r="E3015" s="33" t="s">
        <v>165</v>
      </c>
      <c r="F3015" s="34"/>
      <c r="G3015" s="35"/>
      <c r="H3015" s="34"/>
      <c r="I3015" s="36"/>
      <c r="J3015" s="37"/>
    </row>
    <row r="3016">
      <c r="A3016" s="30"/>
      <c r="B3016" s="31" t="s">
        <v>165</v>
      </c>
      <c r="C3016" s="31" t="s">
        <v>165</v>
      </c>
      <c r="D3016" s="32" t="s">
        <v>165</v>
      </c>
      <c r="E3016" s="33" t="s">
        <v>165</v>
      </c>
      <c r="F3016" s="34"/>
      <c r="G3016" s="35"/>
      <c r="H3016" s="34"/>
      <c r="I3016" s="36"/>
      <c r="J3016" s="37"/>
    </row>
    <row r="3017">
      <c r="A3017" s="30"/>
      <c r="B3017" s="31" t="s">
        <v>165</v>
      </c>
      <c r="C3017" s="31" t="s">
        <v>165</v>
      </c>
      <c r="D3017" s="32" t="s">
        <v>165</v>
      </c>
      <c r="E3017" s="33" t="s">
        <v>165</v>
      </c>
      <c r="F3017" s="34"/>
      <c r="G3017" s="35"/>
      <c r="H3017" s="34"/>
      <c r="I3017" s="36"/>
      <c r="J3017" s="37"/>
    </row>
    <row r="3018">
      <c r="A3018" s="30"/>
      <c r="B3018" s="31" t="s">
        <v>165</v>
      </c>
      <c r="C3018" s="31" t="s">
        <v>165</v>
      </c>
      <c r="D3018" s="32" t="s">
        <v>165</v>
      </c>
      <c r="E3018" s="33" t="s">
        <v>165</v>
      </c>
      <c r="F3018" s="34"/>
      <c r="G3018" s="35"/>
      <c r="H3018" s="34"/>
      <c r="I3018" s="36"/>
      <c r="J3018" s="37"/>
    </row>
    <row r="3019">
      <c r="A3019" s="30"/>
      <c r="B3019" s="31" t="s">
        <v>165</v>
      </c>
      <c r="C3019" s="31" t="s">
        <v>165</v>
      </c>
      <c r="D3019" s="32" t="s">
        <v>165</v>
      </c>
      <c r="E3019" s="33" t="s">
        <v>165</v>
      </c>
      <c r="F3019" s="34"/>
      <c r="G3019" s="35"/>
      <c r="H3019" s="34"/>
      <c r="I3019" s="36"/>
      <c r="J3019" s="37"/>
    </row>
    <row r="3020">
      <c r="A3020" s="30"/>
      <c r="B3020" s="31" t="s">
        <v>165</v>
      </c>
      <c r="C3020" s="31" t="s">
        <v>165</v>
      </c>
      <c r="D3020" s="32" t="s">
        <v>165</v>
      </c>
      <c r="E3020" s="33" t="s">
        <v>165</v>
      </c>
      <c r="F3020" s="34"/>
      <c r="G3020" s="35"/>
      <c r="H3020" s="34"/>
      <c r="I3020" s="36"/>
      <c r="J3020" s="37"/>
    </row>
    <row r="3021">
      <c r="A3021" s="30"/>
      <c r="B3021" s="31" t="s">
        <v>165</v>
      </c>
      <c r="C3021" s="31" t="s">
        <v>165</v>
      </c>
      <c r="D3021" s="32" t="s">
        <v>165</v>
      </c>
      <c r="E3021" s="33" t="s">
        <v>165</v>
      </c>
      <c r="F3021" s="34"/>
      <c r="G3021" s="35"/>
      <c r="H3021" s="34"/>
      <c r="I3021" s="36"/>
      <c r="J3021" s="37"/>
    </row>
    <row r="3022">
      <c r="A3022" s="30"/>
      <c r="B3022" s="31" t="s">
        <v>165</v>
      </c>
      <c r="C3022" s="31" t="s">
        <v>165</v>
      </c>
      <c r="D3022" s="32" t="s">
        <v>165</v>
      </c>
      <c r="E3022" s="33" t="s">
        <v>165</v>
      </c>
      <c r="F3022" s="34"/>
      <c r="G3022" s="35"/>
      <c r="H3022" s="34"/>
      <c r="I3022" s="36"/>
      <c r="J3022" s="37"/>
    </row>
    <row r="3023">
      <c r="A3023" s="30"/>
      <c r="B3023" s="31" t="s">
        <v>165</v>
      </c>
      <c r="C3023" s="31" t="s">
        <v>165</v>
      </c>
      <c r="D3023" s="32" t="s">
        <v>165</v>
      </c>
      <c r="E3023" s="33" t="s">
        <v>165</v>
      </c>
      <c r="F3023" s="34"/>
      <c r="G3023" s="35"/>
      <c r="H3023" s="34"/>
      <c r="I3023" s="36"/>
      <c r="J3023" s="37"/>
    </row>
    <row r="3024">
      <c r="A3024" s="30"/>
      <c r="B3024" s="31" t="s">
        <v>165</v>
      </c>
      <c r="C3024" s="31" t="s">
        <v>165</v>
      </c>
      <c r="D3024" s="32" t="s">
        <v>165</v>
      </c>
      <c r="E3024" s="33" t="s">
        <v>165</v>
      </c>
      <c r="F3024" s="34"/>
      <c r="G3024" s="35"/>
      <c r="H3024" s="34"/>
      <c r="I3024" s="36"/>
      <c r="J3024" s="37"/>
    </row>
    <row r="3025">
      <c r="A3025" s="30"/>
      <c r="B3025" s="31" t="s">
        <v>165</v>
      </c>
      <c r="C3025" s="31" t="s">
        <v>165</v>
      </c>
      <c r="D3025" s="32" t="s">
        <v>165</v>
      </c>
      <c r="E3025" s="33" t="s">
        <v>165</v>
      </c>
      <c r="F3025" s="34"/>
      <c r="G3025" s="35"/>
      <c r="H3025" s="34"/>
      <c r="I3025" s="36"/>
      <c r="J3025" s="37"/>
    </row>
    <row r="3026">
      <c r="A3026" s="30"/>
      <c r="B3026" s="31" t="s">
        <v>165</v>
      </c>
      <c r="C3026" s="31" t="s">
        <v>165</v>
      </c>
      <c r="D3026" s="32" t="s">
        <v>165</v>
      </c>
      <c r="E3026" s="33" t="s">
        <v>165</v>
      </c>
      <c r="F3026" s="34"/>
      <c r="G3026" s="35"/>
      <c r="H3026" s="34"/>
      <c r="I3026" s="36"/>
      <c r="J3026" s="37"/>
    </row>
    <row r="3027">
      <c r="A3027" s="30"/>
      <c r="B3027" s="31" t="s">
        <v>165</v>
      </c>
      <c r="C3027" s="31" t="s">
        <v>165</v>
      </c>
      <c r="D3027" s="32" t="s">
        <v>165</v>
      </c>
      <c r="E3027" s="33" t="s">
        <v>165</v>
      </c>
      <c r="F3027" s="34"/>
      <c r="G3027" s="35"/>
      <c r="H3027" s="34"/>
      <c r="I3027" s="36"/>
      <c r="J3027" s="37"/>
    </row>
    <row r="3028">
      <c r="A3028" s="30"/>
      <c r="B3028" s="31" t="s">
        <v>165</v>
      </c>
      <c r="C3028" s="31" t="s">
        <v>165</v>
      </c>
      <c r="D3028" s="32" t="s">
        <v>165</v>
      </c>
      <c r="E3028" s="33" t="s">
        <v>165</v>
      </c>
      <c r="F3028" s="34"/>
      <c r="G3028" s="35"/>
      <c r="H3028" s="34"/>
      <c r="I3028" s="36"/>
      <c r="J3028" s="37"/>
    </row>
    <row r="3029">
      <c r="A3029" s="30"/>
      <c r="B3029" s="31" t="s">
        <v>165</v>
      </c>
      <c r="C3029" s="31" t="s">
        <v>165</v>
      </c>
      <c r="D3029" s="32" t="s">
        <v>165</v>
      </c>
      <c r="E3029" s="33" t="s">
        <v>165</v>
      </c>
      <c r="F3029" s="34"/>
      <c r="G3029" s="35"/>
      <c r="H3029" s="34"/>
      <c r="I3029" s="36"/>
      <c r="J3029" s="37"/>
    </row>
    <row r="3030">
      <c r="A3030" s="30"/>
      <c r="B3030" s="31" t="s">
        <v>165</v>
      </c>
      <c r="C3030" s="31" t="s">
        <v>165</v>
      </c>
      <c r="D3030" s="32" t="s">
        <v>165</v>
      </c>
      <c r="E3030" s="33" t="s">
        <v>165</v>
      </c>
      <c r="F3030" s="34"/>
      <c r="G3030" s="35"/>
      <c r="H3030" s="34"/>
      <c r="I3030" s="36"/>
      <c r="J3030" s="37"/>
    </row>
    <row r="3031">
      <c r="A3031" s="30"/>
      <c r="B3031" s="31" t="s">
        <v>165</v>
      </c>
      <c r="C3031" s="31" t="s">
        <v>165</v>
      </c>
      <c r="D3031" s="32" t="s">
        <v>165</v>
      </c>
      <c r="E3031" s="33" t="s">
        <v>165</v>
      </c>
      <c r="F3031" s="34"/>
      <c r="G3031" s="35"/>
      <c r="H3031" s="34"/>
      <c r="I3031" s="36"/>
      <c r="J3031" s="37"/>
    </row>
    <row r="3032">
      <c r="A3032" s="30"/>
      <c r="B3032" s="31" t="s">
        <v>165</v>
      </c>
      <c r="C3032" s="31" t="s">
        <v>165</v>
      </c>
      <c r="D3032" s="32" t="s">
        <v>165</v>
      </c>
      <c r="E3032" s="33" t="s">
        <v>165</v>
      </c>
      <c r="F3032" s="34"/>
      <c r="G3032" s="35"/>
      <c r="H3032" s="34"/>
      <c r="I3032" s="36"/>
      <c r="J3032" s="37"/>
    </row>
    <row r="3033">
      <c r="A3033" s="30"/>
      <c r="B3033" s="31" t="s">
        <v>165</v>
      </c>
      <c r="C3033" s="31" t="s">
        <v>165</v>
      </c>
      <c r="D3033" s="32" t="s">
        <v>165</v>
      </c>
      <c r="E3033" s="33" t="s">
        <v>165</v>
      </c>
      <c r="F3033" s="34"/>
      <c r="G3033" s="35"/>
      <c r="H3033" s="34"/>
      <c r="I3033" s="36"/>
      <c r="J3033" s="37"/>
    </row>
    <row r="3034">
      <c r="A3034" s="30"/>
      <c r="B3034" s="31" t="s">
        <v>165</v>
      </c>
      <c r="C3034" s="31" t="s">
        <v>165</v>
      </c>
      <c r="D3034" s="32" t="s">
        <v>165</v>
      </c>
      <c r="E3034" s="33" t="s">
        <v>165</v>
      </c>
      <c r="F3034" s="34"/>
      <c r="G3034" s="35"/>
      <c r="H3034" s="34"/>
      <c r="I3034" s="36"/>
      <c r="J3034" s="37"/>
    </row>
    <row r="3035">
      <c r="A3035" s="30"/>
      <c r="B3035" s="31" t="s">
        <v>165</v>
      </c>
      <c r="C3035" s="31" t="s">
        <v>165</v>
      </c>
      <c r="D3035" s="32" t="s">
        <v>165</v>
      </c>
      <c r="E3035" s="33" t="s">
        <v>165</v>
      </c>
      <c r="F3035" s="34"/>
      <c r="G3035" s="35"/>
      <c r="H3035" s="34"/>
      <c r="I3035" s="36"/>
      <c r="J3035" s="37"/>
    </row>
    <row r="3036">
      <c r="A3036" s="30"/>
      <c r="B3036" s="31" t="s">
        <v>165</v>
      </c>
      <c r="C3036" s="31" t="s">
        <v>165</v>
      </c>
      <c r="D3036" s="32" t="s">
        <v>165</v>
      </c>
      <c r="E3036" s="33" t="s">
        <v>165</v>
      </c>
      <c r="F3036" s="34"/>
      <c r="G3036" s="35"/>
      <c r="H3036" s="34"/>
      <c r="I3036" s="36"/>
      <c r="J3036" s="37"/>
    </row>
    <row r="3037">
      <c r="A3037" s="30"/>
      <c r="B3037" s="31" t="s">
        <v>165</v>
      </c>
      <c r="C3037" s="31" t="s">
        <v>165</v>
      </c>
      <c r="D3037" s="32" t="s">
        <v>165</v>
      </c>
      <c r="E3037" s="33" t="s">
        <v>165</v>
      </c>
      <c r="F3037" s="34"/>
      <c r="G3037" s="35"/>
      <c r="H3037" s="34"/>
      <c r="I3037" s="36"/>
      <c r="J3037" s="37"/>
    </row>
    <row r="3038">
      <c r="A3038" s="30"/>
      <c r="B3038" s="31" t="s">
        <v>165</v>
      </c>
      <c r="C3038" s="31" t="s">
        <v>165</v>
      </c>
      <c r="D3038" s="32" t="s">
        <v>165</v>
      </c>
      <c r="E3038" s="33" t="s">
        <v>165</v>
      </c>
      <c r="F3038" s="34"/>
      <c r="G3038" s="35"/>
      <c r="H3038" s="34"/>
      <c r="I3038" s="36"/>
      <c r="J3038" s="37"/>
    </row>
    <row r="3039">
      <c r="A3039" s="30"/>
      <c r="B3039" s="31" t="s">
        <v>165</v>
      </c>
      <c r="C3039" s="31" t="s">
        <v>165</v>
      </c>
      <c r="D3039" s="32" t="s">
        <v>165</v>
      </c>
      <c r="E3039" s="33" t="s">
        <v>165</v>
      </c>
      <c r="F3039" s="34"/>
      <c r="G3039" s="35"/>
      <c r="H3039" s="34"/>
      <c r="I3039" s="36"/>
      <c r="J3039" s="37"/>
    </row>
    <row r="3040">
      <c r="A3040" s="30"/>
      <c r="B3040" s="31" t="s">
        <v>165</v>
      </c>
      <c r="C3040" s="31" t="s">
        <v>165</v>
      </c>
      <c r="D3040" s="32" t="s">
        <v>165</v>
      </c>
      <c r="E3040" s="33" t="s">
        <v>165</v>
      </c>
      <c r="F3040" s="34"/>
      <c r="G3040" s="35"/>
      <c r="H3040" s="34"/>
      <c r="I3040" s="36"/>
      <c r="J3040" s="37"/>
    </row>
    <row r="3041">
      <c r="A3041" s="30"/>
      <c r="B3041" s="31" t="s">
        <v>165</v>
      </c>
      <c r="C3041" s="31" t="s">
        <v>165</v>
      </c>
      <c r="D3041" s="32" t="s">
        <v>165</v>
      </c>
      <c r="E3041" s="33" t="s">
        <v>165</v>
      </c>
      <c r="F3041" s="34"/>
      <c r="G3041" s="35"/>
      <c r="H3041" s="34"/>
      <c r="I3041" s="36"/>
      <c r="J3041" s="37"/>
    </row>
    <row r="3042">
      <c r="A3042" s="30"/>
      <c r="B3042" s="31" t="s">
        <v>165</v>
      </c>
      <c r="C3042" s="31" t="s">
        <v>165</v>
      </c>
      <c r="D3042" s="32" t="s">
        <v>165</v>
      </c>
      <c r="E3042" s="33" t="s">
        <v>165</v>
      </c>
      <c r="F3042" s="34"/>
      <c r="G3042" s="35"/>
      <c r="H3042" s="34"/>
      <c r="I3042" s="36"/>
      <c r="J3042" s="37"/>
    </row>
    <row r="3043">
      <c r="A3043" s="30"/>
      <c r="B3043" s="31" t="s">
        <v>165</v>
      </c>
      <c r="C3043" s="31" t="s">
        <v>165</v>
      </c>
      <c r="D3043" s="32" t="s">
        <v>165</v>
      </c>
      <c r="E3043" s="33" t="s">
        <v>165</v>
      </c>
      <c r="F3043" s="34"/>
      <c r="G3043" s="35"/>
      <c r="H3043" s="34"/>
      <c r="I3043" s="36"/>
      <c r="J3043" s="37"/>
    </row>
    <row r="3044">
      <c r="A3044" s="30"/>
      <c r="B3044" s="31" t="s">
        <v>165</v>
      </c>
      <c r="C3044" s="31" t="s">
        <v>165</v>
      </c>
      <c r="D3044" s="32" t="s">
        <v>165</v>
      </c>
      <c r="E3044" s="33" t="s">
        <v>165</v>
      </c>
      <c r="F3044" s="34"/>
      <c r="G3044" s="35"/>
      <c r="H3044" s="34"/>
      <c r="I3044" s="36"/>
      <c r="J3044" s="37"/>
    </row>
    <row r="3045">
      <c r="A3045" s="30"/>
      <c r="B3045" s="31" t="s">
        <v>165</v>
      </c>
      <c r="C3045" s="31" t="s">
        <v>165</v>
      </c>
      <c r="D3045" s="32" t="s">
        <v>165</v>
      </c>
      <c r="E3045" s="33" t="s">
        <v>165</v>
      </c>
      <c r="F3045" s="34"/>
      <c r="G3045" s="35"/>
      <c r="H3045" s="34"/>
      <c r="I3045" s="36"/>
      <c r="J3045" s="37"/>
    </row>
    <row r="3046">
      <c r="A3046" s="30"/>
      <c r="B3046" s="31" t="s">
        <v>165</v>
      </c>
      <c r="C3046" s="31" t="s">
        <v>165</v>
      </c>
      <c r="D3046" s="32" t="s">
        <v>165</v>
      </c>
      <c r="E3046" s="33" t="s">
        <v>165</v>
      </c>
      <c r="F3046" s="34"/>
      <c r="G3046" s="35"/>
      <c r="H3046" s="34"/>
      <c r="I3046" s="36"/>
      <c r="J3046" s="37"/>
    </row>
    <row r="3047">
      <c r="A3047" s="30"/>
      <c r="B3047" s="31" t="s">
        <v>165</v>
      </c>
      <c r="C3047" s="31" t="s">
        <v>165</v>
      </c>
      <c r="D3047" s="32" t="s">
        <v>165</v>
      </c>
      <c r="E3047" s="33" t="s">
        <v>165</v>
      </c>
      <c r="F3047" s="34"/>
      <c r="G3047" s="35"/>
      <c r="H3047" s="34"/>
      <c r="I3047" s="36"/>
      <c r="J3047" s="37"/>
    </row>
    <row r="3048">
      <c r="A3048" s="30"/>
      <c r="B3048" s="31" t="s">
        <v>165</v>
      </c>
      <c r="C3048" s="31" t="s">
        <v>165</v>
      </c>
      <c r="D3048" s="32" t="s">
        <v>165</v>
      </c>
      <c r="E3048" s="33" t="s">
        <v>165</v>
      </c>
      <c r="F3048" s="34"/>
      <c r="G3048" s="35"/>
      <c r="H3048" s="34"/>
      <c r="I3048" s="36"/>
      <c r="J3048" s="37"/>
    </row>
    <row r="3049">
      <c r="A3049" s="30"/>
      <c r="B3049" s="31" t="s">
        <v>165</v>
      </c>
      <c r="C3049" s="31" t="s">
        <v>165</v>
      </c>
      <c r="D3049" s="32" t="s">
        <v>165</v>
      </c>
      <c r="E3049" s="33" t="s">
        <v>165</v>
      </c>
      <c r="F3049" s="34"/>
      <c r="G3049" s="35"/>
      <c r="H3049" s="34"/>
      <c r="I3049" s="36"/>
      <c r="J3049" s="37"/>
    </row>
    <row r="3050">
      <c r="A3050" s="30"/>
      <c r="B3050" s="31" t="s">
        <v>165</v>
      </c>
      <c r="C3050" s="31" t="s">
        <v>165</v>
      </c>
      <c r="D3050" s="32" t="s">
        <v>165</v>
      </c>
      <c r="E3050" s="33" t="s">
        <v>165</v>
      </c>
      <c r="F3050" s="34"/>
      <c r="G3050" s="35"/>
      <c r="H3050" s="34"/>
      <c r="I3050" s="36"/>
      <c r="J3050" s="37"/>
    </row>
    <row r="3051">
      <c r="A3051" s="30"/>
      <c r="B3051" s="31" t="s">
        <v>165</v>
      </c>
      <c r="C3051" s="31" t="s">
        <v>165</v>
      </c>
      <c r="D3051" s="32" t="s">
        <v>165</v>
      </c>
      <c r="E3051" s="33" t="s">
        <v>165</v>
      </c>
      <c r="F3051" s="34"/>
      <c r="G3051" s="35"/>
      <c r="H3051" s="34"/>
      <c r="I3051" s="36"/>
      <c r="J3051" s="37"/>
    </row>
    <row r="3052">
      <c r="A3052" s="30"/>
      <c r="B3052" s="31" t="s">
        <v>165</v>
      </c>
      <c r="C3052" s="31" t="s">
        <v>165</v>
      </c>
      <c r="D3052" s="32" t="s">
        <v>165</v>
      </c>
      <c r="E3052" s="33" t="s">
        <v>165</v>
      </c>
      <c r="F3052" s="34"/>
      <c r="G3052" s="35"/>
      <c r="H3052" s="34"/>
      <c r="I3052" s="36"/>
      <c r="J3052" s="37"/>
    </row>
    <row r="3053">
      <c r="A3053" s="30"/>
      <c r="B3053" s="31" t="s">
        <v>165</v>
      </c>
      <c r="C3053" s="31" t="s">
        <v>165</v>
      </c>
      <c r="D3053" s="32" t="s">
        <v>165</v>
      </c>
      <c r="E3053" s="33" t="s">
        <v>165</v>
      </c>
      <c r="F3053" s="34"/>
      <c r="G3053" s="35"/>
      <c r="H3053" s="34"/>
      <c r="I3053" s="36"/>
      <c r="J3053" s="37"/>
    </row>
    <row r="3054">
      <c r="A3054" s="30"/>
      <c r="B3054" s="31" t="s">
        <v>165</v>
      </c>
      <c r="C3054" s="31" t="s">
        <v>165</v>
      </c>
      <c r="D3054" s="32" t="s">
        <v>165</v>
      </c>
      <c r="E3054" s="33" t="s">
        <v>165</v>
      </c>
      <c r="F3054" s="34"/>
      <c r="G3054" s="35"/>
      <c r="H3054" s="34"/>
      <c r="I3054" s="36"/>
      <c r="J3054" s="37"/>
    </row>
    <row r="3055">
      <c r="A3055" s="30"/>
      <c r="B3055" s="31" t="s">
        <v>165</v>
      </c>
      <c r="C3055" s="31" t="s">
        <v>165</v>
      </c>
      <c r="D3055" s="32" t="s">
        <v>165</v>
      </c>
      <c r="E3055" s="33" t="s">
        <v>165</v>
      </c>
      <c r="F3055" s="34"/>
      <c r="G3055" s="35"/>
      <c r="H3055" s="34"/>
      <c r="I3055" s="36"/>
      <c r="J3055" s="37"/>
    </row>
    <row r="3056">
      <c r="A3056" s="30"/>
      <c r="B3056" s="31" t="s">
        <v>165</v>
      </c>
      <c r="C3056" s="31" t="s">
        <v>165</v>
      </c>
      <c r="D3056" s="32" t="s">
        <v>165</v>
      </c>
      <c r="E3056" s="33" t="s">
        <v>165</v>
      </c>
      <c r="F3056" s="34"/>
      <c r="G3056" s="35"/>
      <c r="H3056" s="34"/>
      <c r="I3056" s="36"/>
      <c r="J3056" s="37"/>
    </row>
    <row r="3057">
      <c r="A3057" s="30"/>
      <c r="B3057" s="31" t="s">
        <v>165</v>
      </c>
      <c r="C3057" s="31" t="s">
        <v>165</v>
      </c>
      <c r="D3057" s="32" t="s">
        <v>165</v>
      </c>
      <c r="E3057" s="33" t="s">
        <v>165</v>
      </c>
      <c r="F3057" s="34"/>
      <c r="G3057" s="35"/>
      <c r="H3057" s="34"/>
      <c r="I3057" s="36"/>
      <c r="J3057" s="37"/>
    </row>
    <row r="3058">
      <c r="A3058" s="30"/>
      <c r="B3058" s="31" t="s">
        <v>165</v>
      </c>
      <c r="C3058" s="31" t="s">
        <v>165</v>
      </c>
      <c r="D3058" s="32" t="s">
        <v>165</v>
      </c>
      <c r="E3058" s="33" t="s">
        <v>165</v>
      </c>
      <c r="F3058" s="34"/>
      <c r="G3058" s="35"/>
      <c r="H3058" s="34"/>
      <c r="I3058" s="36"/>
      <c r="J3058" s="37"/>
    </row>
    <row r="3059">
      <c r="A3059" s="30"/>
      <c r="B3059" s="31" t="s">
        <v>165</v>
      </c>
      <c r="C3059" s="31" t="s">
        <v>165</v>
      </c>
      <c r="D3059" s="32" t="s">
        <v>165</v>
      </c>
      <c r="E3059" s="33" t="s">
        <v>165</v>
      </c>
      <c r="F3059" s="34"/>
      <c r="G3059" s="35"/>
      <c r="H3059" s="34"/>
      <c r="I3059" s="36"/>
      <c r="J3059" s="37"/>
    </row>
    <row r="3060">
      <c r="A3060" s="30"/>
      <c r="B3060" s="31" t="s">
        <v>165</v>
      </c>
      <c r="C3060" s="31" t="s">
        <v>165</v>
      </c>
      <c r="D3060" s="32" t="s">
        <v>165</v>
      </c>
      <c r="E3060" s="33" t="s">
        <v>165</v>
      </c>
      <c r="F3060" s="34"/>
      <c r="G3060" s="35"/>
      <c r="H3060" s="34"/>
      <c r="I3060" s="36"/>
      <c r="J3060" s="37"/>
    </row>
    <row r="3061">
      <c r="A3061" s="30"/>
      <c r="B3061" s="31" t="s">
        <v>165</v>
      </c>
      <c r="C3061" s="31" t="s">
        <v>165</v>
      </c>
      <c r="D3061" s="32" t="s">
        <v>165</v>
      </c>
      <c r="E3061" s="33" t="s">
        <v>165</v>
      </c>
      <c r="F3061" s="34"/>
      <c r="G3061" s="35"/>
      <c r="H3061" s="34"/>
      <c r="I3061" s="36"/>
      <c r="J3061" s="37"/>
    </row>
    <row r="3062">
      <c r="A3062" s="30"/>
      <c r="B3062" s="31" t="s">
        <v>165</v>
      </c>
      <c r="C3062" s="31" t="s">
        <v>165</v>
      </c>
      <c r="D3062" s="32" t="s">
        <v>165</v>
      </c>
      <c r="E3062" s="33" t="s">
        <v>165</v>
      </c>
      <c r="F3062" s="34"/>
      <c r="G3062" s="35"/>
      <c r="H3062" s="34"/>
      <c r="I3062" s="36"/>
      <c r="J3062" s="37"/>
    </row>
    <row r="3063">
      <c r="A3063" s="30"/>
      <c r="B3063" s="31" t="s">
        <v>165</v>
      </c>
      <c r="C3063" s="31" t="s">
        <v>165</v>
      </c>
      <c r="D3063" s="32" t="s">
        <v>165</v>
      </c>
      <c r="E3063" s="33" t="s">
        <v>165</v>
      </c>
      <c r="F3063" s="34"/>
      <c r="G3063" s="35"/>
      <c r="H3063" s="34"/>
      <c r="I3063" s="36"/>
      <c r="J3063" s="37"/>
    </row>
    <row r="3064">
      <c r="A3064" s="30"/>
      <c r="B3064" s="31" t="s">
        <v>165</v>
      </c>
      <c r="C3064" s="31" t="s">
        <v>165</v>
      </c>
      <c r="D3064" s="32" t="s">
        <v>165</v>
      </c>
      <c r="E3064" s="33" t="s">
        <v>165</v>
      </c>
      <c r="F3064" s="34"/>
      <c r="G3064" s="35"/>
      <c r="H3064" s="34"/>
      <c r="I3064" s="36"/>
      <c r="J3064" s="37"/>
    </row>
    <row r="3065">
      <c r="A3065" s="30"/>
      <c r="B3065" s="31" t="s">
        <v>165</v>
      </c>
      <c r="C3065" s="31" t="s">
        <v>165</v>
      </c>
      <c r="D3065" s="32" t="s">
        <v>165</v>
      </c>
      <c r="E3065" s="33" t="s">
        <v>165</v>
      </c>
      <c r="F3065" s="34"/>
      <c r="G3065" s="35"/>
      <c r="H3065" s="34"/>
      <c r="I3065" s="36"/>
      <c r="J3065" s="37"/>
    </row>
    <row r="3066">
      <c r="A3066" s="30"/>
      <c r="B3066" s="31" t="s">
        <v>165</v>
      </c>
      <c r="C3066" s="31" t="s">
        <v>165</v>
      </c>
      <c r="D3066" s="32" t="s">
        <v>165</v>
      </c>
      <c r="E3066" s="33" t="s">
        <v>165</v>
      </c>
      <c r="F3066" s="34"/>
      <c r="G3066" s="35"/>
      <c r="H3066" s="34"/>
      <c r="I3066" s="36"/>
      <c r="J3066" s="37"/>
    </row>
    <row r="3067">
      <c r="A3067" s="30"/>
      <c r="B3067" s="31" t="s">
        <v>165</v>
      </c>
      <c r="C3067" s="31" t="s">
        <v>165</v>
      </c>
      <c r="D3067" s="32" t="s">
        <v>165</v>
      </c>
      <c r="E3067" s="33" t="s">
        <v>165</v>
      </c>
      <c r="F3067" s="34"/>
      <c r="G3067" s="35"/>
      <c r="H3067" s="34"/>
      <c r="I3067" s="36"/>
      <c r="J3067" s="37"/>
    </row>
    <row r="3068">
      <c r="A3068" s="30"/>
      <c r="B3068" s="31" t="s">
        <v>165</v>
      </c>
      <c r="C3068" s="31" t="s">
        <v>165</v>
      </c>
      <c r="D3068" s="32" t="s">
        <v>165</v>
      </c>
      <c r="E3068" s="33" t="s">
        <v>165</v>
      </c>
      <c r="F3068" s="34"/>
      <c r="G3068" s="35"/>
      <c r="H3068" s="34"/>
      <c r="I3068" s="36"/>
      <c r="J3068" s="37"/>
    </row>
    <row r="3069">
      <c r="A3069" s="30"/>
      <c r="B3069" s="31" t="s">
        <v>165</v>
      </c>
      <c r="C3069" s="31" t="s">
        <v>165</v>
      </c>
      <c r="D3069" s="32" t="s">
        <v>165</v>
      </c>
      <c r="E3069" s="33" t="s">
        <v>165</v>
      </c>
      <c r="F3069" s="34"/>
      <c r="G3069" s="35"/>
      <c r="H3069" s="34"/>
      <c r="I3069" s="36"/>
      <c r="J3069" s="37"/>
    </row>
    <row r="3070">
      <c r="A3070" s="30"/>
      <c r="B3070" s="31" t="s">
        <v>165</v>
      </c>
      <c r="C3070" s="31" t="s">
        <v>165</v>
      </c>
      <c r="D3070" s="32" t="s">
        <v>165</v>
      </c>
      <c r="E3070" s="33" t="s">
        <v>165</v>
      </c>
      <c r="F3070" s="34"/>
      <c r="G3070" s="35"/>
      <c r="H3070" s="34"/>
      <c r="I3070" s="36"/>
      <c r="J3070" s="37"/>
    </row>
    <row r="3071">
      <c r="A3071" s="30"/>
      <c r="B3071" s="31" t="s">
        <v>165</v>
      </c>
      <c r="C3071" s="31" t="s">
        <v>165</v>
      </c>
      <c r="D3071" s="32" t="s">
        <v>165</v>
      </c>
      <c r="E3071" s="33" t="s">
        <v>165</v>
      </c>
      <c r="F3071" s="34"/>
      <c r="G3071" s="35"/>
      <c r="H3071" s="34"/>
      <c r="I3071" s="36"/>
      <c r="J3071" s="37"/>
    </row>
    <row r="3072">
      <c r="A3072" s="30"/>
      <c r="B3072" s="31" t="s">
        <v>165</v>
      </c>
      <c r="C3072" s="31" t="s">
        <v>165</v>
      </c>
      <c r="D3072" s="32" t="s">
        <v>165</v>
      </c>
      <c r="E3072" s="33" t="s">
        <v>165</v>
      </c>
      <c r="F3072" s="34"/>
      <c r="G3072" s="35"/>
      <c r="H3072" s="34"/>
      <c r="I3072" s="36"/>
      <c r="J3072" s="37"/>
    </row>
    <row r="3073">
      <c r="A3073" s="30"/>
      <c r="B3073" s="31" t="s">
        <v>165</v>
      </c>
      <c r="C3073" s="31" t="s">
        <v>165</v>
      </c>
      <c r="D3073" s="32" t="s">
        <v>165</v>
      </c>
      <c r="E3073" s="33" t="s">
        <v>165</v>
      </c>
      <c r="F3073" s="34"/>
      <c r="G3073" s="35"/>
      <c r="H3073" s="34"/>
      <c r="I3073" s="36"/>
      <c r="J3073" s="37"/>
    </row>
    <row r="3074">
      <c r="A3074" s="30"/>
      <c r="B3074" s="31" t="s">
        <v>165</v>
      </c>
      <c r="C3074" s="31" t="s">
        <v>165</v>
      </c>
      <c r="D3074" s="32" t="s">
        <v>165</v>
      </c>
      <c r="E3074" s="33" t="s">
        <v>165</v>
      </c>
      <c r="F3074" s="34"/>
      <c r="G3074" s="35"/>
      <c r="H3074" s="34"/>
      <c r="I3074" s="36"/>
      <c r="J3074" s="37"/>
    </row>
    <row r="3075">
      <c r="A3075" s="30"/>
      <c r="B3075" s="31" t="s">
        <v>165</v>
      </c>
      <c r="C3075" s="31" t="s">
        <v>165</v>
      </c>
      <c r="D3075" s="32" t="s">
        <v>165</v>
      </c>
      <c r="E3075" s="33" t="s">
        <v>165</v>
      </c>
      <c r="F3075" s="34"/>
      <c r="G3075" s="35"/>
      <c r="H3075" s="34"/>
      <c r="I3075" s="36"/>
      <c r="J3075" s="37"/>
    </row>
    <row r="3076">
      <c r="A3076" s="30"/>
      <c r="B3076" s="31" t="s">
        <v>165</v>
      </c>
      <c r="C3076" s="31" t="s">
        <v>165</v>
      </c>
      <c r="D3076" s="32" t="s">
        <v>165</v>
      </c>
      <c r="E3076" s="33" t="s">
        <v>165</v>
      </c>
      <c r="F3076" s="34"/>
      <c r="G3076" s="35"/>
      <c r="H3076" s="34"/>
      <c r="I3076" s="36"/>
      <c r="J3076" s="37"/>
    </row>
    <row r="3077">
      <c r="A3077" s="30"/>
      <c r="B3077" s="31" t="s">
        <v>165</v>
      </c>
      <c r="C3077" s="31" t="s">
        <v>165</v>
      </c>
      <c r="D3077" s="32" t="s">
        <v>165</v>
      </c>
      <c r="E3077" s="33" t="s">
        <v>165</v>
      </c>
      <c r="F3077" s="34"/>
      <c r="G3077" s="35"/>
      <c r="H3077" s="34"/>
      <c r="I3077" s="36"/>
      <c r="J3077" s="37"/>
    </row>
    <row r="3078">
      <c r="A3078" s="30"/>
      <c r="B3078" s="31" t="s">
        <v>165</v>
      </c>
      <c r="C3078" s="31" t="s">
        <v>165</v>
      </c>
      <c r="D3078" s="32" t="s">
        <v>165</v>
      </c>
      <c r="E3078" s="33" t="s">
        <v>165</v>
      </c>
      <c r="F3078" s="34"/>
      <c r="G3078" s="35"/>
      <c r="H3078" s="34"/>
      <c r="I3078" s="36"/>
      <c r="J3078" s="37"/>
    </row>
    <row r="3079">
      <c r="A3079" s="30"/>
      <c r="B3079" s="31" t="s">
        <v>165</v>
      </c>
      <c r="C3079" s="31" t="s">
        <v>165</v>
      </c>
      <c r="D3079" s="32" t="s">
        <v>165</v>
      </c>
      <c r="E3079" s="33" t="s">
        <v>165</v>
      </c>
      <c r="F3079" s="34"/>
      <c r="G3079" s="35"/>
      <c r="H3079" s="34"/>
      <c r="I3079" s="36"/>
      <c r="J3079" s="37"/>
    </row>
    <row r="3080">
      <c r="A3080" s="30"/>
      <c r="B3080" s="31" t="s">
        <v>165</v>
      </c>
      <c r="C3080" s="31" t="s">
        <v>165</v>
      </c>
      <c r="D3080" s="32" t="s">
        <v>165</v>
      </c>
      <c r="E3080" s="33" t="s">
        <v>165</v>
      </c>
      <c r="F3080" s="34"/>
      <c r="G3080" s="35"/>
      <c r="H3080" s="34"/>
      <c r="I3080" s="36"/>
      <c r="J3080" s="37"/>
    </row>
    <row r="3081">
      <c r="A3081" s="30"/>
      <c r="B3081" s="31" t="s">
        <v>165</v>
      </c>
      <c r="C3081" s="31" t="s">
        <v>165</v>
      </c>
      <c r="D3081" s="32" t="s">
        <v>165</v>
      </c>
      <c r="E3081" s="33" t="s">
        <v>165</v>
      </c>
      <c r="F3081" s="34"/>
      <c r="G3081" s="35"/>
      <c r="H3081" s="34"/>
      <c r="I3081" s="36"/>
      <c r="J3081" s="37"/>
    </row>
    <row r="3082">
      <c r="A3082" s="30"/>
      <c r="B3082" s="31" t="s">
        <v>165</v>
      </c>
      <c r="C3082" s="31" t="s">
        <v>165</v>
      </c>
      <c r="D3082" s="32" t="s">
        <v>165</v>
      </c>
      <c r="E3082" s="33" t="s">
        <v>165</v>
      </c>
      <c r="F3082" s="34"/>
      <c r="G3082" s="35"/>
      <c r="H3082" s="34"/>
      <c r="I3082" s="36"/>
      <c r="J3082" s="37"/>
    </row>
    <row r="3083">
      <c r="A3083" s="30"/>
      <c r="B3083" s="31" t="s">
        <v>165</v>
      </c>
      <c r="C3083" s="31" t="s">
        <v>165</v>
      </c>
      <c r="D3083" s="32" t="s">
        <v>165</v>
      </c>
      <c r="E3083" s="33" t="s">
        <v>165</v>
      </c>
      <c r="F3083" s="34"/>
      <c r="G3083" s="35"/>
      <c r="H3083" s="34"/>
      <c r="I3083" s="36"/>
      <c r="J3083" s="37"/>
    </row>
    <row r="3084">
      <c r="A3084" s="30"/>
      <c r="B3084" s="31" t="s">
        <v>165</v>
      </c>
      <c r="C3084" s="31" t="s">
        <v>165</v>
      </c>
      <c r="D3084" s="32" t="s">
        <v>165</v>
      </c>
      <c r="E3084" s="33" t="s">
        <v>165</v>
      </c>
      <c r="F3084" s="34"/>
      <c r="G3084" s="35"/>
      <c r="H3084" s="34"/>
      <c r="I3084" s="36"/>
      <c r="J3084" s="37"/>
    </row>
    <row r="3085">
      <c r="A3085" s="30"/>
      <c r="B3085" s="31" t="s">
        <v>165</v>
      </c>
      <c r="C3085" s="31" t="s">
        <v>165</v>
      </c>
      <c r="D3085" s="32" t="s">
        <v>165</v>
      </c>
      <c r="E3085" s="33" t="s">
        <v>165</v>
      </c>
      <c r="F3085" s="34"/>
      <c r="G3085" s="35"/>
      <c r="H3085" s="34"/>
      <c r="I3085" s="36"/>
      <c r="J3085" s="37"/>
    </row>
    <row r="3086">
      <c r="A3086" s="30"/>
      <c r="B3086" s="31" t="s">
        <v>165</v>
      </c>
      <c r="C3086" s="31" t="s">
        <v>165</v>
      </c>
      <c r="D3086" s="32" t="s">
        <v>165</v>
      </c>
      <c r="E3086" s="33" t="s">
        <v>165</v>
      </c>
      <c r="F3086" s="34"/>
      <c r="G3086" s="35"/>
      <c r="H3086" s="34"/>
      <c r="I3086" s="36"/>
      <c r="J3086" s="37"/>
    </row>
    <row r="3087">
      <c r="A3087" s="30"/>
      <c r="B3087" s="31" t="s">
        <v>165</v>
      </c>
      <c r="C3087" s="31" t="s">
        <v>165</v>
      </c>
      <c r="D3087" s="32" t="s">
        <v>165</v>
      </c>
      <c r="E3087" s="33" t="s">
        <v>165</v>
      </c>
      <c r="F3087" s="34"/>
      <c r="G3087" s="35"/>
      <c r="H3087" s="34"/>
      <c r="I3087" s="36"/>
      <c r="J3087" s="37"/>
    </row>
    <row r="3088">
      <c r="A3088" s="30"/>
      <c r="B3088" s="31" t="s">
        <v>165</v>
      </c>
      <c r="C3088" s="31" t="s">
        <v>165</v>
      </c>
      <c r="D3088" s="32" t="s">
        <v>165</v>
      </c>
      <c r="E3088" s="33" t="s">
        <v>165</v>
      </c>
      <c r="F3088" s="34"/>
      <c r="G3088" s="35"/>
      <c r="H3088" s="34"/>
      <c r="I3088" s="36"/>
      <c r="J3088" s="37"/>
    </row>
    <row r="3089">
      <c r="A3089" s="30"/>
      <c r="B3089" s="31" t="s">
        <v>165</v>
      </c>
      <c r="C3089" s="31" t="s">
        <v>165</v>
      </c>
      <c r="D3089" s="32" t="s">
        <v>165</v>
      </c>
      <c r="E3089" s="33" t="s">
        <v>165</v>
      </c>
      <c r="F3089" s="34"/>
      <c r="G3089" s="35"/>
      <c r="H3089" s="34"/>
      <c r="I3089" s="36"/>
      <c r="J3089" s="37"/>
    </row>
    <row r="3090">
      <c r="A3090" s="30"/>
      <c r="B3090" s="31" t="s">
        <v>165</v>
      </c>
      <c r="C3090" s="31" t="s">
        <v>165</v>
      </c>
      <c r="D3090" s="32" t="s">
        <v>165</v>
      </c>
      <c r="E3090" s="33" t="s">
        <v>165</v>
      </c>
      <c r="F3090" s="34"/>
      <c r="G3090" s="35"/>
      <c r="H3090" s="34"/>
      <c r="I3090" s="36"/>
      <c r="J3090" s="37"/>
    </row>
    <row r="3091">
      <c r="A3091" s="30"/>
      <c r="B3091" s="31" t="s">
        <v>165</v>
      </c>
      <c r="C3091" s="31" t="s">
        <v>165</v>
      </c>
      <c r="D3091" s="32" t="s">
        <v>165</v>
      </c>
      <c r="E3091" s="33" t="s">
        <v>165</v>
      </c>
      <c r="F3091" s="34"/>
      <c r="G3091" s="35"/>
      <c r="H3091" s="34"/>
      <c r="I3091" s="36"/>
      <c r="J3091" s="37"/>
    </row>
    <row r="3092">
      <c r="A3092" s="30"/>
      <c r="B3092" s="31" t="s">
        <v>165</v>
      </c>
      <c r="C3092" s="31" t="s">
        <v>165</v>
      </c>
      <c r="D3092" s="32" t="s">
        <v>165</v>
      </c>
      <c r="E3092" s="33" t="s">
        <v>165</v>
      </c>
      <c r="F3092" s="34"/>
      <c r="G3092" s="35"/>
      <c r="H3092" s="34"/>
      <c r="I3092" s="36"/>
      <c r="J3092" s="37"/>
    </row>
    <row r="3093">
      <c r="A3093" s="30"/>
      <c r="B3093" s="31" t="s">
        <v>165</v>
      </c>
      <c r="C3093" s="31" t="s">
        <v>165</v>
      </c>
      <c r="D3093" s="32" t="s">
        <v>165</v>
      </c>
      <c r="E3093" s="33" t="s">
        <v>165</v>
      </c>
      <c r="F3093" s="34"/>
      <c r="G3093" s="35"/>
      <c r="H3093" s="34"/>
      <c r="I3093" s="36"/>
      <c r="J3093" s="37"/>
    </row>
    <row r="3094">
      <c r="A3094" s="30"/>
      <c r="B3094" s="31" t="s">
        <v>165</v>
      </c>
      <c r="C3094" s="31" t="s">
        <v>165</v>
      </c>
      <c r="D3094" s="32" t="s">
        <v>165</v>
      </c>
      <c r="E3094" s="33" t="s">
        <v>165</v>
      </c>
      <c r="F3094" s="34"/>
      <c r="G3094" s="35"/>
      <c r="H3094" s="34"/>
      <c r="I3094" s="36"/>
      <c r="J3094" s="37"/>
    </row>
    <row r="3095">
      <c r="A3095" s="30"/>
      <c r="B3095" s="31" t="s">
        <v>165</v>
      </c>
      <c r="C3095" s="31" t="s">
        <v>165</v>
      </c>
      <c r="D3095" s="32" t="s">
        <v>165</v>
      </c>
      <c r="E3095" s="33" t="s">
        <v>165</v>
      </c>
      <c r="F3095" s="34"/>
      <c r="G3095" s="35"/>
      <c r="H3095" s="34"/>
      <c r="I3095" s="36"/>
      <c r="J3095" s="37"/>
    </row>
    <row r="3096">
      <c r="A3096" s="30"/>
      <c r="B3096" s="31" t="s">
        <v>165</v>
      </c>
      <c r="C3096" s="31" t="s">
        <v>165</v>
      </c>
      <c r="D3096" s="32" t="s">
        <v>165</v>
      </c>
      <c r="E3096" s="33" t="s">
        <v>165</v>
      </c>
      <c r="F3096" s="34"/>
      <c r="G3096" s="35"/>
      <c r="H3096" s="34"/>
      <c r="I3096" s="36"/>
      <c r="J3096" s="37"/>
    </row>
    <row r="3097">
      <c r="A3097" s="30"/>
      <c r="B3097" s="31" t="s">
        <v>165</v>
      </c>
      <c r="C3097" s="31" t="s">
        <v>165</v>
      </c>
      <c r="D3097" s="32" t="s">
        <v>165</v>
      </c>
      <c r="E3097" s="33" t="s">
        <v>165</v>
      </c>
      <c r="F3097" s="34"/>
      <c r="G3097" s="35"/>
      <c r="H3097" s="34"/>
      <c r="I3097" s="36"/>
      <c r="J3097" s="37"/>
    </row>
    <row r="3098">
      <c r="A3098" s="30"/>
      <c r="B3098" s="31" t="s">
        <v>165</v>
      </c>
      <c r="C3098" s="31" t="s">
        <v>165</v>
      </c>
      <c r="D3098" s="32" t="s">
        <v>165</v>
      </c>
      <c r="E3098" s="33" t="s">
        <v>165</v>
      </c>
      <c r="F3098" s="34"/>
      <c r="G3098" s="35"/>
      <c r="H3098" s="34"/>
      <c r="I3098" s="36"/>
      <c r="J3098" s="37"/>
    </row>
    <row r="3099">
      <c r="A3099" s="30"/>
      <c r="B3099" s="31" t="s">
        <v>165</v>
      </c>
      <c r="C3099" s="31" t="s">
        <v>165</v>
      </c>
      <c r="D3099" s="32" t="s">
        <v>165</v>
      </c>
      <c r="E3099" s="33" t="s">
        <v>165</v>
      </c>
      <c r="F3099" s="34"/>
      <c r="G3099" s="35"/>
      <c r="H3099" s="34"/>
      <c r="I3099" s="36"/>
      <c r="J3099" s="37"/>
    </row>
    <row r="3100">
      <c r="A3100" s="30"/>
      <c r="B3100" s="31" t="s">
        <v>165</v>
      </c>
      <c r="C3100" s="31" t="s">
        <v>165</v>
      </c>
      <c r="D3100" s="32" t="s">
        <v>165</v>
      </c>
      <c r="E3100" s="33" t="s">
        <v>165</v>
      </c>
      <c r="F3100" s="34"/>
      <c r="G3100" s="35"/>
      <c r="H3100" s="34"/>
      <c r="I3100" s="36"/>
      <c r="J3100" s="37"/>
    </row>
    <row r="3101">
      <c r="A3101" s="30"/>
      <c r="B3101" s="31" t="s">
        <v>165</v>
      </c>
      <c r="C3101" s="31" t="s">
        <v>165</v>
      </c>
      <c r="D3101" s="32" t="s">
        <v>165</v>
      </c>
      <c r="E3101" s="33" t="s">
        <v>165</v>
      </c>
      <c r="F3101" s="34"/>
      <c r="G3101" s="35"/>
      <c r="H3101" s="34"/>
      <c r="I3101" s="36"/>
      <c r="J3101" s="37"/>
    </row>
    <row r="3102">
      <c r="A3102" s="30"/>
      <c r="B3102" s="31" t="s">
        <v>165</v>
      </c>
      <c r="C3102" s="31" t="s">
        <v>165</v>
      </c>
      <c r="D3102" s="32" t="s">
        <v>165</v>
      </c>
      <c r="E3102" s="33" t="s">
        <v>165</v>
      </c>
      <c r="F3102" s="34"/>
      <c r="G3102" s="35"/>
      <c r="H3102" s="34"/>
      <c r="I3102" s="36"/>
      <c r="J3102" s="37"/>
    </row>
    <row r="3103">
      <c r="A3103" s="30"/>
      <c r="B3103" s="31" t="s">
        <v>165</v>
      </c>
      <c r="C3103" s="31" t="s">
        <v>165</v>
      </c>
      <c r="D3103" s="32" t="s">
        <v>165</v>
      </c>
      <c r="E3103" s="33" t="s">
        <v>165</v>
      </c>
      <c r="F3103" s="34"/>
      <c r="G3103" s="35"/>
      <c r="H3103" s="34"/>
      <c r="I3103" s="36"/>
      <c r="J3103" s="37"/>
    </row>
    <row r="3104">
      <c r="A3104" s="30"/>
      <c r="B3104" s="31" t="s">
        <v>165</v>
      </c>
      <c r="C3104" s="31" t="s">
        <v>165</v>
      </c>
      <c r="D3104" s="32" t="s">
        <v>165</v>
      </c>
      <c r="E3104" s="33" t="s">
        <v>165</v>
      </c>
      <c r="F3104" s="34"/>
      <c r="G3104" s="35"/>
      <c r="H3104" s="34"/>
      <c r="I3104" s="36"/>
      <c r="J3104" s="37"/>
    </row>
    <row r="3105">
      <c r="A3105" s="30"/>
      <c r="B3105" s="31" t="s">
        <v>165</v>
      </c>
      <c r="C3105" s="31" t="s">
        <v>165</v>
      </c>
      <c r="D3105" s="32" t="s">
        <v>165</v>
      </c>
      <c r="E3105" s="33" t="s">
        <v>165</v>
      </c>
      <c r="F3105" s="34"/>
      <c r="G3105" s="35"/>
      <c r="H3105" s="34"/>
      <c r="I3105" s="36"/>
      <c r="J3105" s="37"/>
    </row>
    <row r="3106">
      <c r="A3106" s="30"/>
      <c r="B3106" s="31" t="s">
        <v>165</v>
      </c>
      <c r="C3106" s="31" t="s">
        <v>165</v>
      </c>
      <c r="D3106" s="32" t="s">
        <v>165</v>
      </c>
      <c r="E3106" s="33" t="s">
        <v>165</v>
      </c>
      <c r="F3106" s="34"/>
      <c r="G3106" s="35"/>
      <c r="H3106" s="34"/>
      <c r="I3106" s="36"/>
      <c r="J3106" s="37"/>
    </row>
    <row r="3107">
      <c r="A3107" s="30"/>
      <c r="B3107" s="31" t="s">
        <v>165</v>
      </c>
      <c r="C3107" s="31" t="s">
        <v>165</v>
      </c>
      <c r="D3107" s="32" t="s">
        <v>165</v>
      </c>
      <c r="E3107" s="33" t="s">
        <v>165</v>
      </c>
      <c r="F3107" s="34"/>
      <c r="G3107" s="35"/>
      <c r="H3107" s="34"/>
      <c r="I3107" s="36"/>
      <c r="J3107" s="37"/>
    </row>
    <row r="3108">
      <c r="A3108" s="30"/>
      <c r="B3108" s="31" t="s">
        <v>165</v>
      </c>
      <c r="C3108" s="31" t="s">
        <v>165</v>
      </c>
      <c r="D3108" s="32" t="s">
        <v>165</v>
      </c>
      <c r="E3108" s="33" t="s">
        <v>165</v>
      </c>
      <c r="F3108" s="34"/>
      <c r="G3108" s="35"/>
      <c r="H3108" s="34"/>
      <c r="I3108" s="36"/>
      <c r="J3108" s="37"/>
    </row>
    <row r="3109">
      <c r="A3109" s="30"/>
      <c r="B3109" s="31" t="s">
        <v>165</v>
      </c>
      <c r="C3109" s="31" t="s">
        <v>165</v>
      </c>
      <c r="D3109" s="32" t="s">
        <v>165</v>
      </c>
      <c r="E3109" s="33" t="s">
        <v>165</v>
      </c>
      <c r="F3109" s="34"/>
      <c r="G3109" s="35"/>
      <c r="H3109" s="34"/>
      <c r="I3109" s="36"/>
      <c r="J3109" s="37"/>
    </row>
    <row r="3110">
      <c r="A3110" s="30"/>
      <c r="B3110" s="31" t="s">
        <v>165</v>
      </c>
      <c r="C3110" s="31" t="s">
        <v>165</v>
      </c>
      <c r="D3110" s="32" t="s">
        <v>165</v>
      </c>
      <c r="E3110" s="33" t="s">
        <v>165</v>
      </c>
      <c r="F3110" s="34"/>
      <c r="G3110" s="35"/>
      <c r="H3110" s="34"/>
      <c r="I3110" s="36"/>
      <c r="J3110" s="37"/>
    </row>
    <row r="3111">
      <c r="A3111" s="30"/>
      <c r="B3111" s="31" t="s">
        <v>165</v>
      </c>
      <c r="C3111" s="31" t="s">
        <v>165</v>
      </c>
      <c r="D3111" s="32" t="s">
        <v>165</v>
      </c>
      <c r="E3111" s="33" t="s">
        <v>165</v>
      </c>
      <c r="F3111" s="34"/>
      <c r="G3111" s="35"/>
      <c r="H3111" s="34"/>
      <c r="I3111" s="36"/>
      <c r="J3111" s="37"/>
    </row>
    <row r="3112">
      <c r="A3112" s="30"/>
      <c r="B3112" s="31" t="s">
        <v>165</v>
      </c>
      <c r="C3112" s="31" t="s">
        <v>165</v>
      </c>
      <c r="D3112" s="32" t="s">
        <v>165</v>
      </c>
      <c r="E3112" s="33" t="s">
        <v>165</v>
      </c>
      <c r="F3112" s="34"/>
      <c r="G3112" s="35"/>
      <c r="H3112" s="34"/>
      <c r="I3112" s="36"/>
      <c r="J3112" s="37"/>
    </row>
    <row r="3113">
      <c r="A3113" s="30"/>
      <c r="B3113" s="31" t="s">
        <v>165</v>
      </c>
      <c r="C3113" s="31" t="s">
        <v>165</v>
      </c>
      <c r="D3113" s="32" t="s">
        <v>165</v>
      </c>
      <c r="E3113" s="33" t="s">
        <v>165</v>
      </c>
      <c r="F3113" s="34"/>
      <c r="G3113" s="35"/>
      <c r="H3113" s="34"/>
      <c r="I3113" s="36"/>
      <c r="J3113" s="37"/>
    </row>
    <row r="3114">
      <c r="A3114" s="30"/>
      <c r="B3114" s="31" t="s">
        <v>165</v>
      </c>
      <c r="C3114" s="31" t="s">
        <v>165</v>
      </c>
      <c r="D3114" s="32" t="s">
        <v>165</v>
      </c>
      <c r="E3114" s="33" t="s">
        <v>165</v>
      </c>
      <c r="F3114" s="34"/>
      <c r="G3114" s="35"/>
      <c r="H3114" s="34"/>
      <c r="I3114" s="36"/>
      <c r="J3114" s="37"/>
    </row>
    <row r="3115">
      <c r="A3115" s="30"/>
      <c r="B3115" s="31" t="s">
        <v>165</v>
      </c>
      <c r="C3115" s="31" t="s">
        <v>165</v>
      </c>
      <c r="D3115" s="32" t="s">
        <v>165</v>
      </c>
      <c r="E3115" s="33" t="s">
        <v>165</v>
      </c>
      <c r="F3115" s="34"/>
      <c r="G3115" s="35"/>
      <c r="H3115" s="34"/>
      <c r="I3115" s="36"/>
      <c r="J3115" s="37"/>
    </row>
    <row r="3116">
      <c r="A3116" s="30"/>
      <c r="B3116" s="31" t="s">
        <v>165</v>
      </c>
      <c r="C3116" s="31" t="s">
        <v>165</v>
      </c>
      <c r="D3116" s="32" t="s">
        <v>165</v>
      </c>
      <c r="E3116" s="33" t="s">
        <v>165</v>
      </c>
      <c r="F3116" s="34"/>
      <c r="G3116" s="35"/>
      <c r="H3116" s="34"/>
      <c r="I3116" s="36"/>
      <c r="J3116" s="37"/>
    </row>
    <row r="3117">
      <c r="A3117" s="30"/>
      <c r="B3117" s="31" t="s">
        <v>165</v>
      </c>
      <c r="C3117" s="31" t="s">
        <v>165</v>
      </c>
      <c r="D3117" s="32" t="s">
        <v>165</v>
      </c>
      <c r="E3117" s="33" t="s">
        <v>165</v>
      </c>
      <c r="F3117" s="34"/>
      <c r="G3117" s="35"/>
      <c r="H3117" s="34"/>
      <c r="I3117" s="36"/>
      <c r="J3117" s="37"/>
    </row>
    <row r="3118">
      <c r="A3118" s="30"/>
      <c r="B3118" s="31" t="s">
        <v>165</v>
      </c>
      <c r="C3118" s="31" t="s">
        <v>165</v>
      </c>
      <c r="D3118" s="32" t="s">
        <v>165</v>
      </c>
      <c r="E3118" s="33" t="s">
        <v>165</v>
      </c>
      <c r="F3118" s="34"/>
      <c r="G3118" s="35"/>
      <c r="H3118" s="34"/>
      <c r="I3118" s="36"/>
      <c r="J3118" s="37"/>
    </row>
    <row r="3119">
      <c r="A3119" s="30"/>
      <c r="B3119" s="31" t="s">
        <v>165</v>
      </c>
      <c r="C3119" s="31" t="s">
        <v>165</v>
      </c>
      <c r="D3119" s="32" t="s">
        <v>165</v>
      </c>
      <c r="E3119" s="33" t="s">
        <v>165</v>
      </c>
      <c r="F3119" s="34"/>
      <c r="G3119" s="35"/>
      <c r="H3119" s="34"/>
      <c r="I3119" s="36"/>
      <c r="J3119" s="37"/>
    </row>
    <row r="3120">
      <c r="A3120" s="30"/>
      <c r="B3120" s="31" t="s">
        <v>165</v>
      </c>
      <c r="C3120" s="31" t="s">
        <v>165</v>
      </c>
      <c r="D3120" s="32" t="s">
        <v>165</v>
      </c>
      <c r="E3120" s="33" t="s">
        <v>165</v>
      </c>
      <c r="F3120" s="34"/>
      <c r="G3120" s="35"/>
      <c r="H3120" s="34"/>
      <c r="I3120" s="36"/>
      <c r="J3120" s="37"/>
    </row>
    <row r="3121">
      <c r="A3121" s="30"/>
      <c r="B3121" s="31" t="s">
        <v>165</v>
      </c>
      <c r="C3121" s="31" t="s">
        <v>165</v>
      </c>
      <c r="D3121" s="32" t="s">
        <v>165</v>
      </c>
      <c r="E3121" s="33" t="s">
        <v>165</v>
      </c>
      <c r="F3121" s="34"/>
      <c r="G3121" s="35"/>
      <c r="H3121" s="34"/>
      <c r="I3121" s="36"/>
      <c r="J3121" s="37"/>
    </row>
    <row r="3122">
      <c r="A3122" s="30"/>
      <c r="B3122" s="31" t="s">
        <v>165</v>
      </c>
      <c r="C3122" s="31" t="s">
        <v>165</v>
      </c>
      <c r="D3122" s="32" t="s">
        <v>165</v>
      </c>
      <c r="E3122" s="33" t="s">
        <v>165</v>
      </c>
      <c r="F3122" s="34"/>
      <c r="G3122" s="35"/>
      <c r="H3122" s="34"/>
      <c r="I3122" s="36"/>
      <c r="J3122" s="37"/>
    </row>
    <row r="3123">
      <c r="A3123" s="30"/>
      <c r="B3123" s="31" t="s">
        <v>165</v>
      </c>
      <c r="C3123" s="31" t="s">
        <v>165</v>
      </c>
      <c r="D3123" s="32" t="s">
        <v>165</v>
      </c>
      <c r="E3123" s="33" t="s">
        <v>165</v>
      </c>
      <c r="F3123" s="34"/>
      <c r="G3123" s="35"/>
      <c r="H3123" s="34"/>
      <c r="I3123" s="36"/>
      <c r="J3123" s="37"/>
    </row>
    <row r="3124">
      <c r="A3124" s="30"/>
      <c r="B3124" s="31" t="s">
        <v>165</v>
      </c>
      <c r="C3124" s="31" t="s">
        <v>165</v>
      </c>
      <c r="D3124" s="32" t="s">
        <v>165</v>
      </c>
      <c r="E3124" s="33" t="s">
        <v>165</v>
      </c>
      <c r="F3124" s="34"/>
      <c r="G3124" s="35"/>
      <c r="H3124" s="34"/>
      <c r="I3124" s="36"/>
      <c r="J3124" s="37"/>
    </row>
    <row r="3125">
      <c r="A3125" s="30"/>
      <c r="B3125" s="31" t="s">
        <v>165</v>
      </c>
      <c r="C3125" s="31" t="s">
        <v>165</v>
      </c>
      <c r="D3125" s="32" t="s">
        <v>165</v>
      </c>
      <c r="E3125" s="33" t="s">
        <v>165</v>
      </c>
      <c r="F3125" s="34"/>
      <c r="G3125" s="35"/>
      <c r="H3125" s="34"/>
      <c r="I3125" s="36"/>
      <c r="J3125" s="37"/>
    </row>
    <row r="3126">
      <c r="A3126" s="30"/>
      <c r="B3126" s="31" t="s">
        <v>165</v>
      </c>
      <c r="C3126" s="31" t="s">
        <v>165</v>
      </c>
      <c r="D3126" s="32" t="s">
        <v>165</v>
      </c>
      <c r="E3126" s="33" t="s">
        <v>165</v>
      </c>
      <c r="F3126" s="34"/>
      <c r="G3126" s="35"/>
      <c r="H3126" s="34"/>
      <c r="I3126" s="36"/>
      <c r="J3126" s="37"/>
    </row>
    <row r="3127">
      <c r="A3127" s="30"/>
      <c r="B3127" s="31" t="s">
        <v>165</v>
      </c>
      <c r="C3127" s="31" t="s">
        <v>165</v>
      </c>
      <c r="D3127" s="32" t="s">
        <v>165</v>
      </c>
      <c r="E3127" s="33" t="s">
        <v>165</v>
      </c>
      <c r="F3127" s="34"/>
      <c r="G3127" s="35"/>
      <c r="H3127" s="34"/>
      <c r="I3127" s="36"/>
      <c r="J3127" s="37"/>
    </row>
    <row r="3128">
      <c r="A3128" s="30"/>
      <c r="B3128" s="31" t="s">
        <v>165</v>
      </c>
      <c r="C3128" s="31" t="s">
        <v>165</v>
      </c>
      <c r="D3128" s="32" t="s">
        <v>165</v>
      </c>
      <c r="E3128" s="33" t="s">
        <v>165</v>
      </c>
      <c r="F3128" s="34"/>
      <c r="G3128" s="35"/>
      <c r="H3128" s="34"/>
      <c r="I3128" s="36"/>
      <c r="J3128" s="37"/>
    </row>
    <row r="3129">
      <c r="A3129" s="30"/>
      <c r="B3129" s="31" t="s">
        <v>165</v>
      </c>
      <c r="C3129" s="31" t="s">
        <v>165</v>
      </c>
      <c r="D3129" s="32" t="s">
        <v>165</v>
      </c>
      <c r="E3129" s="33" t="s">
        <v>165</v>
      </c>
      <c r="F3129" s="34"/>
      <c r="G3129" s="35"/>
      <c r="H3129" s="34"/>
      <c r="I3129" s="36"/>
      <c r="J3129" s="37"/>
    </row>
    <row r="3130">
      <c r="A3130" s="30"/>
      <c r="B3130" s="31" t="s">
        <v>165</v>
      </c>
      <c r="C3130" s="31" t="s">
        <v>165</v>
      </c>
      <c r="D3130" s="32" t="s">
        <v>165</v>
      </c>
      <c r="E3130" s="33" t="s">
        <v>165</v>
      </c>
      <c r="F3130" s="34"/>
      <c r="G3130" s="35"/>
      <c r="H3130" s="34"/>
      <c r="I3130" s="36"/>
      <c r="J3130" s="37"/>
    </row>
    <row r="3131">
      <c r="A3131" s="30"/>
      <c r="B3131" s="31" t="s">
        <v>165</v>
      </c>
      <c r="C3131" s="31" t="s">
        <v>165</v>
      </c>
      <c r="D3131" s="32" t="s">
        <v>165</v>
      </c>
      <c r="E3131" s="33" t="s">
        <v>165</v>
      </c>
      <c r="F3131" s="34"/>
      <c r="G3131" s="35"/>
      <c r="H3131" s="34"/>
      <c r="I3131" s="36"/>
      <c r="J3131" s="37"/>
    </row>
    <row r="3132">
      <c r="A3132" s="30"/>
      <c r="B3132" s="31" t="s">
        <v>165</v>
      </c>
      <c r="C3132" s="31" t="s">
        <v>165</v>
      </c>
      <c r="D3132" s="32" t="s">
        <v>165</v>
      </c>
      <c r="E3132" s="33" t="s">
        <v>165</v>
      </c>
      <c r="F3132" s="34"/>
      <c r="G3132" s="35"/>
      <c r="H3132" s="34"/>
      <c r="I3132" s="36"/>
      <c r="J3132" s="37"/>
    </row>
    <row r="3133">
      <c r="A3133" s="30"/>
      <c r="B3133" s="31" t="s">
        <v>165</v>
      </c>
      <c r="C3133" s="31" t="s">
        <v>165</v>
      </c>
      <c r="D3133" s="32" t="s">
        <v>165</v>
      </c>
      <c r="E3133" s="33" t="s">
        <v>165</v>
      </c>
      <c r="F3133" s="34"/>
      <c r="G3133" s="35"/>
      <c r="H3133" s="34"/>
      <c r="I3133" s="36"/>
      <c r="J3133" s="37"/>
    </row>
    <row r="3134">
      <c r="A3134" s="30"/>
      <c r="B3134" s="31" t="s">
        <v>165</v>
      </c>
      <c r="C3134" s="31" t="s">
        <v>165</v>
      </c>
      <c r="D3134" s="32" t="s">
        <v>165</v>
      </c>
      <c r="E3134" s="33" t="s">
        <v>165</v>
      </c>
      <c r="F3134" s="34"/>
      <c r="G3134" s="35"/>
      <c r="H3134" s="34"/>
      <c r="I3134" s="36"/>
      <c r="J3134" s="37"/>
    </row>
    <row r="3135">
      <c r="A3135" s="30"/>
      <c r="B3135" s="31" t="s">
        <v>165</v>
      </c>
      <c r="C3135" s="31" t="s">
        <v>165</v>
      </c>
      <c r="D3135" s="32" t="s">
        <v>165</v>
      </c>
      <c r="E3135" s="33" t="s">
        <v>165</v>
      </c>
      <c r="F3135" s="34"/>
      <c r="G3135" s="35"/>
      <c r="H3135" s="34"/>
      <c r="I3135" s="36"/>
      <c r="J3135" s="37"/>
    </row>
    <row r="3136">
      <c r="A3136" s="30"/>
      <c r="B3136" s="31" t="s">
        <v>165</v>
      </c>
      <c r="C3136" s="31" t="s">
        <v>165</v>
      </c>
      <c r="D3136" s="32" t="s">
        <v>165</v>
      </c>
      <c r="E3136" s="33" t="s">
        <v>165</v>
      </c>
      <c r="F3136" s="34"/>
      <c r="G3136" s="35"/>
      <c r="H3136" s="34"/>
      <c r="I3136" s="36"/>
      <c r="J3136" s="37"/>
    </row>
    <row r="3137">
      <c r="A3137" s="30"/>
      <c r="B3137" s="31" t="s">
        <v>165</v>
      </c>
      <c r="C3137" s="31" t="s">
        <v>165</v>
      </c>
      <c r="D3137" s="32" t="s">
        <v>165</v>
      </c>
      <c r="E3137" s="33" t="s">
        <v>165</v>
      </c>
      <c r="F3137" s="34"/>
      <c r="G3137" s="35"/>
      <c r="H3137" s="34"/>
      <c r="I3137" s="36"/>
      <c r="J3137" s="37"/>
    </row>
    <row r="3138">
      <c r="A3138" s="30"/>
      <c r="B3138" s="31" t="s">
        <v>165</v>
      </c>
      <c r="C3138" s="31" t="s">
        <v>165</v>
      </c>
      <c r="D3138" s="32" t="s">
        <v>165</v>
      </c>
      <c r="E3138" s="33" t="s">
        <v>165</v>
      </c>
      <c r="F3138" s="34"/>
      <c r="G3138" s="35"/>
      <c r="H3138" s="34"/>
      <c r="I3138" s="36"/>
      <c r="J3138" s="37"/>
    </row>
    <row r="3139">
      <c r="A3139" s="30"/>
      <c r="B3139" s="31" t="s">
        <v>165</v>
      </c>
      <c r="C3139" s="31" t="s">
        <v>165</v>
      </c>
      <c r="D3139" s="32" t="s">
        <v>165</v>
      </c>
      <c r="E3139" s="33" t="s">
        <v>165</v>
      </c>
      <c r="F3139" s="34"/>
      <c r="G3139" s="35"/>
      <c r="H3139" s="34"/>
      <c r="I3139" s="36"/>
      <c r="J3139" s="37"/>
    </row>
    <row r="3140">
      <c r="A3140" s="30"/>
      <c r="B3140" s="31" t="s">
        <v>165</v>
      </c>
      <c r="C3140" s="31" t="s">
        <v>165</v>
      </c>
      <c r="D3140" s="32" t="s">
        <v>165</v>
      </c>
      <c r="E3140" s="33" t="s">
        <v>165</v>
      </c>
      <c r="F3140" s="34"/>
      <c r="G3140" s="35"/>
      <c r="H3140" s="34"/>
      <c r="I3140" s="36"/>
      <c r="J3140" s="37"/>
    </row>
    <row r="3141">
      <c r="A3141" s="30"/>
      <c r="B3141" s="31" t="s">
        <v>165</v>
      </c>
      <c r="C3141" s="31" t="s">
        <v>165</v>
      </c>
      <c r="D3141" s="32" t="s">
        <v>165</v>
      </c>
      <c r="E3141" s="33" t="s">
        <v>165</v>
      </c>
      <c r="F3141" s="34"/>
      <c r="G3141" s="35"/>
      <c r="H3141" s="34"/>
      <c r="I3141" s="36"/>
      <c r="J3141" s="37"/>
    </row>
    <row r="3142">
      <c r="A3142" s="30"/>
      <c r="B3142" s="31" t="s">
        <v>165</v>
      </c>
      <c r="C3142" s="31" t="s">
        <v>165</v>
      </c>
      <c r="D3142" s="32" t="s">
        <v>165</v>
      </c>
      <c r="E3142" s="33" t="s">
        <v>165</v>
      </c>
      <c r="F3142" s="34"/>
      <c r="G3142" s="35"/>
      <c r="H3142" s="34"/>
      <c r="I3142" s="36"/>
      <c r="J3142" s="37"/>
    </row>
    <row r="3143">
      <c r="A3143" s="30"/>
      <c r="B3143" s="31" t="s">
        <v>165</v>
      </c>
      <c r="C3143" s="31" t="s">
        <v>165</v>
      </c>
      <c r="D3143" s="32" t="s">
        <v>165</v>
      </c>
      <c r="E3143" s="33" t="s">
        <v>165</v>
      </c>
      <c r="F3143" s="34"/>
      <c r="G3143" s="35"/>
      <c r="H3143" s="34"/>
      <c r="I3143" s="36"/>
      <c r="J3143" s="37"/>
    </row>
    <row r="3144">
      <c r="A3144" s="30"/>
      <c r="B3144" s="31" t="s">
        <v>165</v>
      </c>
      <c r="C3144" s="31" t="s">
        <v>165</v>
      </c>
      <c r="D3144" s="32" t="s">
        <v>165</v>
      </c>
      <c r="E3144" s="33" t="s">
        <v>165</v>
      </c>
      <c r="F3144" s="34"/>
      <c r="G3144" s="35"/>
      <c r="H3144" s="34"/>
      <c r="I3144" s="36"/>
      <c r="J3144" s="37"/>
    </row>
    <row r="3145">
      <c r="A3145" s="30"/>
      <c r="B3145" s="31" t="s">
        <v>165</v>
      </c>
      <c r="C3145" s="31" t="s">
        <v>165</v>
      </c>
      <c r="D3145" s="32" t="s">
        <v>165</v>
      </c>
      <c r="E3145" s="33" t="s">
        <v>165</v>
      </c>
      <c r="F3145" s="34"/>
      <c r="G3145" s="35"/>
      <c r="H3145" s="34"/>
      <c r="I3145" s="36"/>
      <c r="J3145" s="37"/>
    </row>
    <row r="3146">
      <c r="A3146" s="30"/>
      <c r="B3146" s="31" t="s">
        <v>165</v>
      </c>
      <c r="C3146" s="31" t="s">
        <v>165</v>
      </c>
      <c r="D3146" s="32" t="s">
        <v>165</v>
      </c>
      <c r="E3146" s="33" t="s">
        <v>165</v>
      </c>
      <c r="F3146" s="34"/>
      <c r="G3146" s="35"/>
      <c r="H3146" s="34"/>
      <c r="I3146" s="36"/>
      <c r="J3146" s="37"/>
    </row>
    <row r="3147">
      <c r="A3147" s="30"/>
      <c r="B3147" s="31" t="s">
        <v>165</v>
      </c>
      <c r="C3147" s="31" t="s">
        <v>165</v>
      </c>
      <c r="D3147" s="32" t="s">
        <v>165</v>
      </c>
      <c r="E3147" s="33" t="s">
        <v>165</v>
      </c>
      <c r="F3147" s="34"/>
      <c r="G3147" s="35"/>
      <c r="H3147" s="34"/>
      <c r="I3147" s="36"/>
      <c r="J3147" s="37"/>
    </row>
    <row r="3148">
      <c r="A3148" s="30"/>
      <c r="B3148" s="31" t="s">
        <v>165</v>
      </c>
      <c r="C3148" s="31" t="s">
        <v>165</v>
      </c>
      <c r="D3148" s="32" t="s">
        <v>165</v>
      </c>
      <c r="E3148" s="33" t="s">
        <v>165</v>
      </c>
      <c r="F3148" s="34"/>
      <c r="G3148" s="35"/>
      <c r="H3148" s="34"/>
      <c r="I3148" s="36"/>
      <c r="J3148" s="37"/>
    </row>
    <row r="3149">
      <c r="A3149" s="30"/>
      <c r="B3149" s="31" t="s">
        <v>165</v>
      </c>
      <c r="C3149" s="31" t="s">
        <v>165</v>
      </c>
      <c r="D3149" s="32" t="s">
        <v>165</v>
      </c>
      <c r="E3149" s="33" t="s">
        <v>165</v>
      </c>
      <c r="F3149" s="34"/>
      <c r="G3149" s="35"/>
      <c r="H3149" s="34"/>
      <c r="I3149" s="36"/>
      <c r="J3149" s="37"/>
    </row>
    <row r="3150">
      <c r="A3150" s="30"/>
      <c r="B3150" s="31" t="s">
        <v>165</v>
      </c>
      <c r="C3150" s="31" t="s">
        <v>165</v>
      </c>
      <c r="D3150" s="32" t="s">
        <v>165</v>
      </c>
      <c r="E3150" s="33" t="s">
        <v>165</v>
      </c>
      <c r="F3150" s="34"/>
      <c r="G3150" s="35"/>
      <c r="H3150" s="34"/>
      <c r="I3150" s="36"/>
      <c r="J3150" s="37"/>
    </row>
    <row r="3151">
      <c r="A3151" s="30"/>
      <c r="B3151" s="31" t="s">
        <v>165</v>
      </c>
      <c r="C3151" s="31" t="s">
        <v>165</v>
      </c>
      <c r="D3151" s="32" t="s">
        <v>165</v>
      </c>
      <c r="E3151" s="33" t="s">
        <v>165</v>
      </c>
      <c r="F3151" s="34"/>
      <c r="G3151" s="35"/>
      <c r="H3151" s="34"/>
      <c r="I3151" s="36"/>
      <c r="J3151" s="37"/>
    </row>
    <row r="3152">
      <c r="A3152" s="30"/>
      <c r="B3152" s="31" t="s">
        <v>165</v>
      </c>
      <c r="C3152" s="31" t="s">
        <v>165</v>
      </c>
      <c r="D3152" s="32" t="s">
        <v>165</v>
      </c>
      <c r="E3152" s="33" t="s">
        <v>165</v>
      </c>
      <c r="F3152" s="34"/>
      <c r="G3152" s="35"/>
      <c r="H3152" s="34"/>
      <c r="I3152" s="36"/>
      <c r="J3152" s="37"/>
    </row>
    <row r="3153">
      <c r="A3153" s="30"/>
      <c r="B3153" s="31" t="s">
        <v>165</v>
      </c>
      <c r="C3153" s="31" t="s">
        <v>165</v>
      </c>
      <c r="D3153" s="32" t="s">
        <v>165</v>
      </c>
      <c r="E3153" s="33" t="s">
        <v>165</v>
      </c>
      <c r="F3153" s="34"/>
      <c r="G3153" s="35"/>
      <c r="H3153" s="34"/>
      <c r="I3153" s="36"/>
      <c r="J3153" s="37"/>
    </row>
    <row r="3154">
      <c r="A3154" s="30"/>
      <c r="B3154" s="31" t="s">
        <v>165</v>
      </c>
      <c r="C3154" s="31" t="s">
        <v>165</v>
      </c>
      <c r="D3154" s="32" t="s">
        <v>165</v>
      </c>
      <c r="E3154" s="33" t="s">
        <v>165</v>
      </c>
      <c r="F3154" s="34"/>
      <c r="G3154" s="35"/>
      <c r="H3154" s="34"/>
      <c r="I3154" s="36"/>
      <c r="J3154" s="37"/>
    </row>
    <row r="3155">
      <c r="A3155" s="30"/>
      <c r="B3155" s="31" t="s">
        <v>165</v>
      </c>
      <c r="C3155" s="31" t="s">
        <v>165</v>
      </c>
      <c r="D3155" s="32" t="s">
        <v>165</v>
      </c>
      <c r="E3155" s="33" t="s">
        <v>165</v>
      </c>
      <c r="F3155" s="34"/>
      <c r="G3155" s="35"/>
      <c r="H3155" s="34"/>
      <c r="I3155" s="36"/>
      <c r="J3155" s="37"/>
    </row>
    <row r="3156">
      <c r="A3156" s="30"/>
      <c r="B3156" s="31" t="s">
        <v>165</v>
      </c>
      <c r="C3156" s="31" t="s">
        <v>165</v>
      </c>
      <c r="D3156" s="32" t="s">
        <v>165</v>
      </c>
      <c r="E3156" s="33" t="s">
        <v>165</v>
      </c>
      <c r="F3156" s="34"/>
      <c r="G3156" s="35"/>
      <c r="H3156" s="34"/>
      <c r="I3156" s="36"/>
      <c r="J3156" s="37"/>
    </row>
    <row r="3157">
      <c r="A3157" s="30"/>
      <c r="B3157" s="31" t="s">
        <v>165</v>
      </c>
      <c r="C3157" s="31" t="s">
        <v>165</v>
      </c>
      <c r="D3157" s="32" t="s">
        <v>165</v>
      </c>
      <c r="E3157" s="33" t="s">
        <v>165</v>
      </c>
      <c r="F3157" s="34"/>
      <c r="G3157" s="35"/>
      <c r="H3157" s="34"/>
      <c r="I3157" s="36"/>
      <c r="J3157" s="37"/>
    </row>
    <row r="3158">
      <c r="A3158" s="30"/>
      <c r="B3158" s="31" t="s">
        <v>165</v>
      </c>
      <c r="C3158" s="31" t="s">
        <v>165</v>
      </c>
      <c r="D3158" s="32" t="s">
        <v>165</v>
      </c>
      <c r="E3158" s="33" t="s">
        <v>165</v>
      </c>
      <c r="F3158" s="34"/>
      <c r="G3158" s="35"/>
      <c r="H3158" s="34"/>
      <c r="I3158" s="36"/>
      <c r="J3158" s="37"/>
    </row>
    <row r="3159">
      <c r="A3159" s="30"/>
      <c r="B3159" s="31" t="s">
        <v>165</v>
      </c>
      <c r="C3159" s="31" t="s">
        <v>165</v>
      </c>
      <c r="D3159" s="32" t="s">
        <v>165</v>
      </c>
      <c r="E3159" s="33" t="s">
        <v>165</v>
      </c>
      <c r="F3159" s="34"/>
      <c r="G3159" s="35"/>
      <c r="H3159" s="34"/>
      <c r="I3159" s="36"/>
      <c r="J3159" s="37"/>
    </row>
    <row r="3160">
      <c r="A3160" s="30"/>
      <c r="B3160" s="31" t="s">
        <v>165</v>
      </c>
      <c r="C3160" s="31" t="s">
        <v>165</v>
      </c>
      <c r="D3160" s="32" t="s">
        <v>165</v>
      </c>
      <c r="E3160" s="33" t="s">
        <v>165</v>
      </c>
      <c r="F3160" s="34"/>
      <c r="G3160" s="35"/>
      <c r="H3160" s="34"/>
      <c r="I3160" s="36"/>
      <c r="J3160" s="37"/>
    </row>
    <row r="3161">
      <c r="A3161" s="30"/>
      <c r="B3161" s="31" t="s">
        <v>165</v>
      </c>
      <c r="C3161" s="31" t="s">
        <v>165</v>
      </c>
      <c r="D3161" s="32" t="s">
        <v>165</v>
      </c>
      <c r="E3161" s="33" t="s">
        <v>165</v>
      </c>
      <c r="F3161" s="34"/>
      <c r="G3161" s="35"/>
      <c r="H3161" s="34"/>
      <c r="I3161" s="36"/>
      <c r="J3161" s="37"/>
    </row>
    <row r="3162">
      <c r="A3162" s="30"/>
      <c r="B3162" s="31" t="s">
        <v>165</v>
      </c>
      <c r="C3162" s="31" t="s">
        <v>165</v>
      </c>
      <c r="D3162" s="32" t="s">
        <v>165</v>
      </c>
      <c r="E3162" s="33" t="s">
        <v>165</v>
      </c>
      <c r="F3162" s="34"/>
      <c r="G3162" s="35"/>
      <c r="H3162" s="34"/>
      <c r="I3162" s="36"/>
      <c r="J3162" s="37"/>
    </row>
    <row r="3163">
      <c r="A3163" s="30"/>
      <c r="B3163" s="31" t="s">
        <v>165</v>
      </c>
      <c r="C3163" s="31" t="s">
        <v>165</v>
      </c>
      <c r="D3163" s="32" t="s">
        <v>165</v>
      </c>
      <c r="E3163" s="33" t="s">
        <v>165</v>
      </c>
      <c r="F3163" s="34"/>
      <c r="G3163" s="35"/>
      <c r="H3163" s="34"/>
      <c r="I3163" s="36"/>
      <c r="J3163" s="37"/>
    </row>
    <row r="3164">
      <c r="A3164" s="30"/>
      <c r="B3164" s="31" t="s">
        <v>165</v>
      </c>
      <c r="C3164" s="31" t="s">
        <v>165</v>
      </c>
      <c r="D3164" s="32" t="s">
        <v>165</v>
      </c>
      <c r="E3164" s="33" t="s">
        <v>165</v>
      </c>
      <c r="F3164" s="34"/>
      <c r="G3164" s="35"/>
      <c r="H3164" s="34"/>
      <c r="I3164" s="36"/>
      <c r="J3164" s="37"/>
    </row>
    <row r="3165">
      <c r="A3165" s="30"/>
      <c r="B3165" s="31" t="s">
        <v>165</v>
      </c>
      <c r="C3165" s="31" t="s">
        <v>165</v>
      </c>
      <c r="D3165" s="32" t="s">
        <v>165</v>
      </c>
      <c r="E3165" s="33" t="s">
        <v>165</v>
      </c>
      <c r="F3165" s="34"/>
      <c r="G3165" s="35"/>
      <c r="H3165" s="34"/>
      <c r="I3165" s="36"/>
      <c r="J3165" s="37"/>
    </row>
    <row r="3166">
      <c r="A3166" s="30"/>
      <c r="B3166" s="31" t="s">
        <v>165</v>
      </c>
      <c r="C3166" s="31" t="s">
        <v>165</v>
      </c>
      <c r="D3166" s="32" t="s">
        <v>165</v>
      </c>
      <c r="E3166" s="33" t="s">
        <v>165</v>
      </c>
      <c r="F3166" s="34"/>
      <c r="G3166" s="35"/>
      <c r="H3166" s="34"/>
      <c r="I3166" s="36"/>
      <c r="J3166" s="37"/>
    </row>
    <row r="3167">
      <c r="A3167" s="30"/>
      <c r="B3167" s="31" t="s">
        <v>165</v>
      </c>
      <c r="C3167" s="31" t="s">
        <v>165</v>
      </c>
      <c r="D3167" s="32" t="s">
        <v>165</v>
      </c>
      <c r="E3167" s="33" t="s">
        <v>165</v>
      </c>
      <c r="F3167" s="34"/>
      <c r="G3167" s="35"/>
      <c r="H3167" s="34"/>
      <c r="I3167" s="36"/>
      <c r="J3167" s="37"/>
    </row>
    <row r="3168">
      <c r="A3168" s="30"/>
      <c r="B3168" s="31" t="s">
        <v>165</v>
      </c>
      <c r="C3168" s="31" t="s">
        <v>165</v>
      </c>
      <c r="D3168" s="32" t="s">
        <v>165</v>
      </c>
      <c r="E3168" s="33" t="s">
        <v>165</v>
      </c>
      <c r="F3168" s="34"/>
      <c r="G3168" s="35"/>
      <c r="H3168" s="34"/>
      <c r="I3168" s="36"/>
      <c r="J3168" s="37"/>
    </row>
    <row r="3169">
      <c r="A3169" s="30"/>
      <c r="B3169" s="31" t="s">
        <v>165</v>
      </c>
      <c r="C3169" s="31" t="s">
        <v>165</v>
      </c>
      <c r="D3169" s="32" t="s">
        <v>165</v>
      </c>
      <c r="E3169" s="33" t="s">
        <v>165</v>
      </c>
      <c r="F3169" s="34"/>
      <c r="G3169" s="35"/>
      <c r="H3169" s="34"/>
      <c r="I3169" s="36"/>
      <c r="J3169" s="37"/>
    </row>
    <row r="3170">
      <c r="A3170" s="30"/>
      <c r="B3170" s="31" t="s">
        <v>165</v>
      </c>
      <c r="C3170" s="31" t="s">
        <v>165</v>
      </c>
      <c r="D3170" s="32" t="s">
        <v>165</v>
      </c>
      <c r="E3170" s="33" t="s">
        <v>165</v>
      </c>
      <c r="F3170" s="34"/>
      <c r="G3170" s="35"/>
      <c r="H3170" s="34"/>
      <c r="I3170" s="36"/>
      <c r="J3170" s="37"/>
    </row>
    <row r="3171">
      <c r="A3171" s="30"/>
      <c r="B3171" s="31" t="s">
        <v>165</v>
      </c>
      <c r="C3171" s="31" t="s">
        <v>165</v>
      </c>
      <c r="D3171" s="32" t="s">
        <v>165</v>
      </c>
      <c r="E3171" s="33" t="s">
        <v>165</v>
      </c>
      <c r="F3171" s="34"/>
      <c r="G3171" s="35"/>
      <c r="H3171" s="34"/>
      <c r="I3171" s="36"/>
      <c r="J3171" s="37"/>
    </row>
    <row r="3172">
      <c r="A3172" s="30"/>
      <c r="B3172" s="31" t="s">
        <v>165</v>
      </c>
      <c r="C3172" s="31" t="s">
        <v>165</v>
      </c>
      <c r="D3172" s="32" t="s">
        <v>165</v>
      </c>
      <c r="E3172" s="33" t="s">
        <v>165</v>
      </c>
      <c r="F3172" s="34"/>
      <c r="G3172" s="35"/>
      <c r="H3172" s="34"/>
      <c r="I3172" s="36"/>
      <c r="J3172" s="37"/>
    </row>
    <row r="3173">
      <c r="A3173" s="30"/>
      <c r="B3173" s="31" t="s">
        <v>165</v>
      </c>
      <c r="C3173" s="31" t="s">
        <v>165</v>
      </c>
      <c r="D3173" s="32" t="s">
        <v>165</v>
      </c>
      <c r="E3173" s="33" t="s">
        <v>165</v>
      </c>
      <c r="F3173" s="34"/>
      <c r="G3173" s="35"/>
      <c r="H3173" s="34"/>
      <c r="I3173" s="36"/>
      <c r="J3173" s="37"/>
    </row>
    <row r="3174">
      <c r="A3174" s="30"/>
      <c r="B3174" s="31" t="s">
        <v>165</v>
      </c>
      <c r="C3174" s="31" t="s">
        <v>165</v>
      </c>
      <c r="D3174" s="32" t="s">
        <v>165</v>
      </c>
      <c r="E3174" s="33" t="s">
        <v>165</v>
      </c>
      <c r="F3174" s="34"/>
      <c r="G3174" s="35"/>
      <c r="H3174" s="34"/>
      <c r="I3174" s="36"/>
      <c r="J3174" s="37"/>
    </row>
    <row r="3175">
      <c r="A3175" s="30"/>
      <c r="B3175" s="31" t="s">
        <v>165</v>
      </c>
      <c r="C3175" s="31" t="s">
        <v>165</v>
      </c>
      <c r="D3175" s="32" t="s">
        <v>165</v>
      </c>
      <c r="E3175" s="33" t="s">
        <v>165</v>
      </c>
      <c r="F3175" s="34"/>
      <c r="G3175" s="35"/>
      <c r="H3175" s="34"/>
      <c r="I3175" s="36"/>
      <c r="J3175" s="37"/>
    </row>
    <row r="3176">
      <c r="A3176" s="30"/>
      <c r="B3176" s="31" t="s">
        <v>165</v>
      </c>
      <c r="C3176" s="31" t="s">
        <v>165</v>
      </c>
      <c r="D3176" s="32" t="s">
        <v>165</v>
      </c>
      <c r="E3176" s="33" t="s">
        <v>165</v>
      </c>
      <c r="F3176" s="34"/>
      <c r="G3176" s="35"/>
      <c r="H3176" s="34"/>
      <c r="I3176" s="36"/>
      <c r="J3176" s="37"/>
    </row>
    <row r="3177">
      <c r="A3177" s="30"/>
      <c r="B3177" s="31" t="s">
        <v>165</v>
      </c>
      <c r="C3177" s="31" t="s">
        <v>165</v>
      </c>
      <c r="D3177" s="32" t="s">
        <v>165</v>
      </c>
      <c r="E3177" s="33" t="s">
        <v>165</v>
      </c>
      <c r="F3177" s="34"/>
      <c r="G3177" s="35"/>
      <c r="H3177" s="34"/>
      <c r="I3177" s="36"/>
      <c r="J3177" s="37"/>
    </row>
    <row r="3178">
      <c r="A3178" s="30"/>
      <c r="B3178" s="31" t="s">
        <v>165</v>
      </c>
      <c r="C3178" s="31" t="s">
        <v>165</v>
      </c>
      <c r="D3178" s="32" t="s">
        <v>165</v>
      </c>
      <c r="E3178" s="33" t="s">
        <v>165</v>
      </c>
      <c r="F3178" s="34"/>
      <c r="G3178" s="35"/>
      <c r="H3178" s="34"/>
      <c r="I3178" s="36"/>
      <c r="J3178" s="37"/>
    </row>
    <row r="3179">
      <c r="A3179" s="30"/>
      <c r="B3179" s="31" t="s">
        <v>165</v>
      </c>
      <c r="C3179" s="31" t="s">
        <v>165</v>
      </c>
      <c r="D3179" s="32" t="s">
        <v>165</v>
      </c>
      <c r="E3179" s="33" t="s">
        <v>165</v>
      </c>
      <c r="F3179" s="34"/>
      <c r="G3179" s="35"/>
      <c r="H3179" s="34"/>
      <c r="I3179" s="36"/>
      <c r="J3179" s="37"/>
    </row>
    <row r="3180">
      <c r="A3180" s="30"/>
      <c r="B3180" s="31" t="s">
        <v>165</v>
      </c>
      <c r="C3180" s="31" t="s">
        <v>165</v>
      </c>
      <c r="D3180" s="32" t="s">
        <v>165</v>
      </c>
      <c r="E3180" s="33" t="s">
        <v>165</v>
      </c>
      <c r="F3180" s="34"/>
      <c r="G3180" s="35"/>
      <c r="H3180" s="34"/>
      <c r="I3180" s="36"/>
      <c r="J3180" s="37"/>
    </row>
    <row r="3181">
      <c r="A3181" s="30"/>
      <c r="B3181" s="31" t="s">
        <v>165</v>
      </c>
      <c r="C3181" s="31" t="s">
        <v>165</v>
      </c>
      <c r="D3181" s="32" t="s">
        <v>165</v>
      </c>
      <c r="E3181" s="33" t="s">
        <v>165</v>
      </c>
      <c r="F3181" s="34"/>
      <c r="G3181" s="35"/>
      <c r="H3181" s="34"/>
      <c r="I3181" s="36"/>
      <c r="J3181" s="37"/>
    </row>
    <row r="3182">
      <c r="A3182" s="30"/>
      <c r="B3182" s="31" t="s">
        <v>165</v>
      </c>
      <c r="C3182" s="31" t="s">
        <v>165</v>
      </c>
      <c r="D3182" s="32" t="s">
        <v>165</v>
      </c>
      <c r="E3182" s="33" t="s">
        <v>165</v>
      </c>
      <c r="F3182" s="34"/>
      <c r="G3182" s="35"/>
      <c r="H3182" s="34"/>
      <c r="I3182" s="36"/>
      <c r="J3182" s="37"/>
    </row>
    <row r="3183">
      <c r="A3183" s="30"/>
      <c r="B3183" s="31" t="s">
        <v>165</v>
      </c>
      <c r="C3183" s="31" t="s">
        <v>165</v>
      </c>
      <c r="D3183" s="32" t="s">
        <v>165</v>
      </c>
      <c r="E3183" s="33" t="s">
        <v>165</v>
      </c>
      <c r="F3183" s="34"/>
      <c r="G3183" s="35"/>
      <c r="H3183" s="34"/>
      <c r="I3183" s="36"/>
      <c r="J3183" s="37"/>
    </row>
    <row r="3184">
      <c r="A3184" s="30"/>
      <c r="B3184" s="31" t="s">
        <v>165</v>
      </c>
      <c r="C3184" s="31" t="s">
        <v>165</v>
      </c>
      <c r="D3184" s="32" t="s">
        <v>165</v>
      </c>
      <c r="E3184" s="33" t="s">
        <v>165</v>
      </c>
      <c r="F3184" s="34"/>
      <c r="G3184" s="35"/>
      <c r="H3184" s="34"/>
      <c r="I3184" s="36"/>
      <c r="J3184" s="37"/>
    </row>
    <row r="3185">
      <c r="A3185" s="30"/>
      <c r="B3185" s="31" t="s">
        <v>165</v>
      </c>
      <c r="C3185" s="31" t="s">
        <v>165</v>
      </c>
      <c r="D3185" s="32" t="s">
        <v>165</v>
      </c>
      <c r="E3185" s="33" t="s">
        <v>165</v>
      </c>
      <c r="F3185" s="34"/>
      <c r="G3185" s="35"/>
      <c r="H3185" s="34"/>
      <c r="I3185" s="36"/>
      <c r="J3185" s="37"/>
    </row>
    <row r="3186">
      <c r="A3186" s="30"/>
      <c r="B3186" s="31" t="s">
        <v>165</v>
      </c>
      <c r="C3186" s="31" t="s">
        <v>165</v>
      </c>
      <c r="D3186" s="32" t="s">
        <v>165</v>
      </c>
      <c r="E3186" s="33" t="s">
        <v>165</v>
      </c>
      <c r="F3186" s="34"/>
      <c r="G3186" s="35"/>
      <c r="H3186" s="34"/>
      <c r="I3186" s="36"/>
      <c r="J3186" s="37"/>
    </row>
    <row r="3187">
      <c r="A3187" s="30"/>
      <c r="B3187" s="31" t="s">
        <v>165</v>
      </c>
      <c r="C3187" s="31" t="s">
        <v>165</v>
      </c>
      <c r="D3187" s="32" t="s">
        <v>165</v>
      </c>
      <c r="E3187" s="33" t="s">
        <v>165</v>
      </c>
      <c r="F3187" s="34"/>
      <c r="G3187" s="35"/>
      <c r="H3187" s="34"/>
      <c r="I3187" s="36"/>
      <c r="J3187" s="37"/>
    </row>
    <row r="3188">
      <c r="A3188" s="30"/>
      <c r="B3188" s="31" t="s">
        <v>165</v>
      </c>
      <c r="C3188" s="31" t="s">
        <v>165</v>
      </c>
      <c r="D3188" s="32" t="s">
        <v>165</v>
      </c>
      <c r="E3188" s="33" t="s">
        <v>165</v>
      </c>
      <c r="F3188" s="34"/>
      <c r="G3188" s="35"/>
      <c r="H3188" s="34"/>
      <c r="I3188" s="36"/>
      <c r="J3188" s="37"/>
    </row>
    <row r="3189">
      <c r="A3189" s="30"/>
      <c r="B3189" s="31" t="s">
        <v>165</v>
      </c>
      <c r="C3189" s="31" t="s">
        <v>165</v>
      </c>
      <c r="D3189" s="32" t="s">
        <v>165</v>
      </c>
      <c r="E3189" s="33" t="s">
        <v>165</v>
      </c>
      <c r="F3189" s="34"/>
      <c r="G3189" s="35"/>
      <c r="H3189" s="34"/>
      <c r="I3189" s="36"/>
      <c r="J3189" s="37"/>
    </row>
    <row r="3190">
      <c r="A3190" s="30"/>
      <c r="B3190" s="31" t="s">
        <v>165</v>
      </c>
      <c r="C3190" s="31" t="s">
        <v>165</v>
      </c>
      <c r="D3190" s="32" t="s">
        <v>165</v>
      </c>
      <c r="E3190" s="33" t="s">
        <v>165</v>
      </c>
      <c r="F3190" s="34"/>
      <c r="G3190" s="35"/>
      <c r="H3190" s="34"/>
      <c r="I3190" s="36"/>
      <c r="J3190" s="37"/>
    </row>
    <row r="3191">
      <c r="A3191" s="30"/>
      <c r="B3191" s="31" t="s">
        <v>165</v>
      </c>
      <c r="C3191" s="31" t="s">
        <v>165</v>
      </c>
      <c r="D3191" s="32" t="s">
        <v>165</v>
      </c>
      <c r="E3191" s="33" t="s">
        <v>165</v>
      </c>
      <c r="F3191" s="34"/>
      <c r="G3191" s="35"/>
      <c r="H3191" s="34"/>
      <c r="I3191" s="36"/>
      <c r="J3191" s="37"/>
    </row>
    <row r="3192">
      <c r="A3192" s="30"/>
      <c r="B3192" s="31" t="s">
        <v>165</v>
      </c>
      <c r="C3192" s="31" t="s">
        <v>165</v>
      </c>
      <c r="D3192" s="32" t="s">
        <v>165</v>
      </c>
      <c r="E3192" s="33" t="s">
        <v>165</v>
      </c>
      <c r="F3192" s="34"/>
      <c r="G3192" s="35"/>
      <c r="H3192" s="34"/>
      <c r="I3192" s="36"/>
      <c r="J3192" s="37"/>
    </row>
    <row r="3193">
      <c r="A3193" s="30"/>
      <c r="B3193" s="31" t="s">
        <v>165</v>
      </c>
      <c r="C3193" s="31" t="s">
        <v>165</v>
      </c>
      <c r="D3193" s="32" t="s">
        <v>165</v>
      </c>
      <c r="E3193" s="33" t="s">
        <v>165</v>
      </c>
      <c r="F3193" s="34"/>
      <c r="G3193" s="35"/>
      <c r="H3193" s="34"/>
      <c r="I3193" s="36"/>
      <c r="J3193" s="37"/>
    </row>
    <row r="3194">
      <c r="A3194" s="30"/>
      <c r="B3194" s="31" t="s">
        <v>165</v>
      </c>
      <c r="C3194" s="31" t="s">
        <v>165</v>
      </c>
      <c r="D3194" s="32" t="s">
        <v>165</v>
      </c>
      <c r="E3194" s="33" t="s">
        <v>165</v>
      </c>
      <c r="F3194" s="34"/>
      <c r="G3194" s="35"/>
      <c r="H3194" s="34"/>
      <c r="I3194" s="36"/>
      <c r="J3194" s="37"/>
    </row>
    <row r="3195">
      <c r="A3195" s="30"/>
      <c r="B3195" s="31" t="s">
        <v>165</v>
      </c>
      <c r="C3195" s="31" t="s">
        <v>165</v>
      </c>
      <c r="D3195" s="32" t="s">
        <v>165</v>
      </c>
      <c r="E3195" s="33" t="s">
        <v>165</v>
      </c>
      <c r="F3195" s="34"/>
      <c r="G3195" s="35"/>
      <c r="H3195" s="34"/>
      <c r="I3195" s="36"/>
      <c r="J3195" s="37"/>
    </row>
    <row r="3196">
      <c r="A3196" s="30"/>
      <c r="B3196" s="31" t="s">
        <v>165</v>
      </c>
      <c r="C3196" s="31" t="s">
        <v>165</v>
      </c>
      <c r="D3196" s="32" t="s">
        <v>165</v>
      </c>
      <c r="E3196" s="33" t="s">
        <v>165</v>
      </c>
      <c r="F3196" s="34"/>
      <c r="G3196" s="35"/>
      <c r="H3196" s="34"/>
      <c r="I3196" s="36"/>
      <c r="J3196" s="37"/>
    </row>
    <row r="3197">
      <c r="A3197" s="30"/>
      <c r="B3197" s="31" t="s">
        <v>165</v>
      </c>
      <c r="C3197" s="31" t="s">
        <v>165</v>
      </c>
      <c r="D3197" s="32" t="s">
        <v>165</v>
      </c>
      <c r="E3197" s="33" t="s">
        <v>165</v>
      </c>
      <c r="F3197" s="34"/>
      <c r="G3197" s="35"/>
      <c r="H3197" s="34"/>
      <c r="I3197" s="36"/>
      <c r="J3197" s="37"/>
    </row>
    <row r="3198">
      <c r="A3198" s="30"/>
      <c r="B3198" s="31" t="s">
        <v>165</v>
      </c>
      <c r="C3198" s="31" t="s">
        <v>165</v>
      </c>
      <c r="D3198" s="32" t="s">
        <v>165</v>
      </c>
      <c r="E3198" s="33" t="s">
        <v>165</v>
      </c>
      <c r="F3198" s="34"/>
      <c r="G3198" s="35"/>
      <c r="H3198" s="34"/>
      <c r="I3198" s="36"/>
      <c r="J3198" s="37"/>
    </row>
    <row r="3199">
      <c r="A3199" s="30"/>
      <c r="B3199" s="31" t="s">
        <v>165</v>
      </c>
      <c r="C3199" s="31" t="s">
        <v>165</v>
      </c>
      <c r="D3199" s="32" t="s">
        <v>165</v>
      </c>
      <c r="E3199" s="33" t="s">
        <v>165</v>
      </c>
      <c r="F3199" s="34"/>
      <c r="G3199" s="35"/>
      <c r="H3199" s="34"/>
      <c r="I3199" s="36"/>
      <c r="J3199" s="37"/>
    </row>
    <row r="3200">
      <c r="A3200" s="30"/>
      <c r="B3200" s="31" t="s">
        <v>165</v>
      </c>
      <c r="C3200" s="31" t="s">
        <v>165</v>
      </c>
      <c r="D3200" s="32" t="s">
        <v>165</v>
      </c>
      <c r="E3200" s="33" t="s">
        <v>165</v>
      </c>
      <c r="F3200" s="34"/>
      <c r="G3200" s="35"/>
      <c r="H3200" s="34"/>
      <c r="I3200" s="36"/>
      <c r="J3200" s="37"/>
    </row>
    <row r="3201">
      <c r="A3201" s="30"/>
      <c r="B3201" s="31" t="s">
        <v>165</v>
      </c>
      <c r="C3201" s="31" t="s">
        <v>165</v>
      </c>
      <c r="D3201" s="32" t="s">
        <v>165</v>
      </c>
      <c r="E3201" s="33" t="s">
        <v>165</v>
      </c>
      <c r="F3201" s="34"/>
      <c r="G3201" s="35"/>
      <c r="H3201" s="34"/>
      <c r="I3201" s="36"/>
      <c r="J3201" s="37"/>
    </row>
    <row r="3202">
      <c r="A3202" s="30"/>
      <c r="B3202" s="31" t="s">
        <v>165</v>
      </c>
      <c r="C3202" s="31" t="s">
        <v>165</v>
      </c>
      <c r="D3202" s="32" t="s">
        <v>165</v>
      </c>
      <c r="E3202" s="33" t="s">
        <v>165</v>
      </c>
      <c r="F3202" s="34"/>
      <c r="G3202" s="35"/>
      <c r="H3202" s="34"/>
      <c r="I3202" s="36"/>
      <c r="J3202" s="37"/>
    </row>
    <row r="3203">
      <c r="A3203" s="30"/>
      <c r="B3203" s="31" t="s">
        <v>165</v>
      </c>
      <c r="C3203" s="31" t="s">
        <v>165</v>
      </c>
      <c r="D3203" s="32" t="s">
        <v>165</v>
      </c>
      <c r="E3203" s="33" t="s">
        <v>165</v>
      </c>
      <c r="F3203" s="34"/>
      <c r="G3203" s="35"/>
      <c r="H3203" s="34"/>
      <c r="I3203" s="36"/>
      <c r="J3203" s="37"/>
    </row>
    <row r="3204">
      <c r="A3204" s="30"/>
      <c r="B3204" s="31" t="s">
        <v>165</v>
      </c>
      <c r="C3204" s="31" t="s">
        <v>165</v>
      </c>
      <c r="D3204" s="32" t="s">
        <v>165</v>
      </c>
      <c r="E3204" s="33" t="s">
        <v>165</v>
      </c>
      <c r="F3204" s="34"/>
      <c r="G3204" s="35"/>
      <c r="H3204" s="34"/>
      <c r="I3204" s="36"/>
      <c r="J3204" s="37"/>
    </row>
    <row r="3205">
      <c r="A3205" s="30"/>
      <c r="B3205" s="31" t="s">
        <v>165</v>
      </c>
      <c r="C3205" s="31" t="s">
        <v>165</v>
      </c>
      <c r="D3205" s="32" t="s">
        <v>165</v>
      </c>
      <c r="E3205" s="33" t="s">
        <v>165</v>
      </c>
      <c r="F3205" s="34"/>
      <c r="G3205" s="35"/>
      <c r="H3205" s="34"/>
      <c r="I3205" s="36"/>
      <c r="J3205" s="37"/>
    </row>
    <row r="3206">
      <c r="A3206" s="30"/>
      <c r="B3206" s="31" t="s">
        <v>165</v>
      </c>
      <c r="C3206" s="31" t="s">
        <v>165</v>
      </c>
      <c r="D3206" s="32" t="s">
        <v>165</v>
      </c>
      <c r="E3206" s="33" t="s">
        <v>165</v>
      </c>
      <c r="F3206" s="34"/>
      <c r="G3206" s="35"/>
      <c r="H3206" s="34"/>
      <c r="I3206" s="36"/>
      <c r="J3206" s="37"/>
    </row>
    <row r="3207">
      <c r="A3207" s="30"/>
      <c r="B3207" s="31" t="s">
        <v>165</v>
      </c>
      <c r="C3207" s="31" t="s">
        <v>165</v>
      </c>
      <c r="D3207" s="32" t="s">
        <v>165</v>
      </c>
      <c r="E3207" s="33" t="s">
        <v>165</v>
      </c>
      <c r="F3207" s="34"/>
      <c r="G3207" s="35"/>
      <c r="H3207" s="34"/>
      <c r="I3207" s="36"/>
      <c r="J3207" s="37"/>
    </row>
    <row r="3208">
      <c r="A3208" s="30"/>
      <c r="B3208" s="31" t="s">
        <v>165</v>
      </c>
      <c r="C3208" s="31" t="s">
        <v>165</v>
      </c>
      <c r="D3208" s="32" t="s">
        <v>165</v>
      </c>
      <c r="E3208" s="33" t="s">
        <v>165</v>
      </c>
      <c r="F3208" s="34"/>
      <c r="G3208" s="35"/>
      <c r="H3208" s="34"/>
      <c r="I3208" s="36"/>
      <c r="J3208" s="37"/>
    </row>
    <row r="3209">
      <c r="A3209" s="30"/>
      <c r="B3209" s="31" t="s">
        <v>165</v>
      </c>
      <c r="C3209" s="31" t="s">
        <v>165</v>
      </c>
      <c r="D3209" s="32" t="s">
        <v>165</v>
      </c>
      <c r="E3209" s="33" t="s">
        <v>165</v>
      </c>
      <c r="F3209" s="34"/>
      <c r="G3209" s="35"/>
      <c r="H3209" s="34"/>
      <c r="I3209" s="36"/>
      <c r="J3209" s="37"/>
    </row>
    <row r="3210">
      <c r="A3210" s="30"/>
      <c r="B3210" s="31" t="s">
        <v>165</v>
      </c>
      <c r="C3210" s="31" t="s">
        <v>165</v>
      </c>
      <c r="D3210" s="32" t="s">
        <v>165</v>
      </c>
      <c r="E3210" s="33" t="s">
        <v>165</v>
      </c>
      <c r="F3210" s="34"/>
      <c r="G3210" s="35"/>
      <c r="H3210" s="34"/>
      <c r="I3210" s="36"/>
      <c r="J3210" s="37"/>
    </row>
    <row r="3211">
      <c r="A3211" s="30"/>
      <c r="B3211" s="31" t="s">
        <v>165</v>
      </c>
      <c r="C3211" s="31" t="s">
        <v>165</v>
      </c>
      <c r="D3211" s="32" t="s">
        <v>165</v>
      </c>
      <c r="E3211" s="33" t="s">
        <v>165</v>
      </c>
      <c r="F3211" s="34"/>
      <c r="G3211" s="35"/>
      <c r="H3211" s="34"/>
      <c r="I3211" s="36"/>
      <c r="J3211" s="37"/>
    </row>
    <row r="3212">
      <c r="A3212" s="30"/>
      <c r="B3212" s="31" t="s">
        <v>165</v>
      </c>
      <c r="C3212" s="31" t="s">
        <v>165</v>
      </c>
      <c r="D3212" s="32" t="s">
        <v>165</v>
      </c>
      <c r="E3212" s="33" t="s">
        <v>165</v>
      </c>
      <c r="F3212" s="34"/>
      <c r="G3212" s="35"/>
      <c r="H3212" s="34"/>
      <c r="I3212" s="36"/>
      <c r="J3212" s="37"/>
    </row>
    <row r="3213">
      <c r="A3213" s="30"/>
      <c r="B3213" s="31" t="s">
        <v>165</v>
      </c>
      <c r="C3213" s="31" t="s">
        <v>165</v>
      </c>
      <c r="D3213" s="32" t="s">
        <v>165</v>
      </c>
      <c r="E3213" s="33" t="s">
        <v>165</v>
      </c>
      <c r="F3213" s="34"/>
      <c r="G3213" s="35"/>
      <c r="H3213" s="34"/>
      <c r="I3213" s="36"/>
      <c r="J3213" s="37"/>
    </row>
    <row r="3214">
      <c r="A3214" s="30"/>
      <c r="B3214" s="31" t="s">
        <v>165</v>
      </c>
      <c r="C3214" s="31" t="s">
        <v>165</v>
      </c>
      <c r="D3214" s="32" t="s">
        <v>165</v>
      </c>
      <c r="E3214" s="33" t="s">
        <v>165</v>
      </c>
      <c r="F3214" s="34"/>
      <c r="G3214" s="35"/>
      <c r="H3214" s="34"/>
      <c r="I3214" s="36"/>
      <c r="J3214" s="37"/>
    </row>
    <row r="3215">
      <c r="A3215" s="30"/>
      <c r="B3215" s="31" t="s">
        <v>165</v>
      </c>
      <c r="C3215" s="31" t="s">
        <v>165</v>
      </c>
      <c r="D3215" s="32" t="s">
        <v>165</v>
      </c>
      <c r="E3215" s="33" t="s">
        <v>165</v>
      </c>
      <c r="F3215" s="34"/>
      <c r="G3215" s="35"/>
      <c r="H3215" s="34"/>
      <c r="I3215" s="36"/>
      <c r="J3215" s="37"/>
    </row>
    <row r="3216">
      <c r="A3216" s="30"/>
      <c r="B3216" s="31" t="s">
        <v>165</v>
      </c>
      <c r="C3216" s="31" t="s">
        <v>165</v>
      </c>
      <c r="D3216" s="32" t="s">
        <v>165</v>
      </c>
      <c r="E3216" s="33" t="s">
        <v>165</v>
      </c>
      <c r="F3216" s="34"/>
      <c r="G3216" s="35"/>
      <c r="H3216" s="34"/>
      <c r="I3216" s="36"/>
      <c r="J3216" s="37"/>
    </row>
    <row r="3217">
      <c r="A3217" s="30"/>
      <c r="B3217" s="31" t="s">
        <v>165</v>
      </c>
      <c r="C3217" s="31" t="s">
        <v>165</v>
      </c>
      <c r="D3217" s="32" t="s">
        <v>165</v>
      </c>
      <c r="E3217" s="33" t="s">
        <v>165</v>
      </c>
      <c r="F3217" s="34"/>
      <c r="G3217" s="35"/>
      <c r="H3217" s="34"/>
      <c r="I3217" s="36"/>
      <c r="J3217" s="37"/>
    </row>
    <row r="3218">
      <c r="A3218" s="30"/>
      <c r="B3218" s="31" t="s">
        <v>165</v>
      </c>
      <c r="C3218" s="31" t="s">
        <v>165</v>
      </c>
      <c r="D3218" s="32" t="s">
        <v>165</v>
      </c>
      <c r="E3218" s="33" t="s">
        <v>165</v>
      </c>
      <c r="F3218" s="34"/>
      <c r="G3218" s="35"/>
      <c r="H3218" s="34"/>
      <c r="I3218" s="36"/>
      <c r="J3218" s="37"/>
    </row>
    <row r="3219">
      <c r="A3219" s="30"/>
      <c r="B3219" s="31" t="s">
        <v>165</v>
      </c>
      <c r="C3219" s="31" t="s">
        <v>165</v>
      </c>
      <c r="D3219" s="32" t="s">
        <v>165</v>
      </c>
      <c r="E3219" s="33" t="s">
        <v>165</v>
      </c>
      <c r="F3219" s="34"/>
      <c r="G3219" s="35"/>
      <c r="H3219" s="34"/>
      <c r="I3219" s="36"/>
      <c r="J3219" s="37"/>
    </row>
    <row r="3220">
      <c r="A3220" s="30"/>
      <c r="B3220" s="31" t="s">
        <v>165</v>
      </c>
      <c r="C3220" s="31" t="s">
        <v>165</v>
      </c>
      <c r="D3220" s="32" t="s">
        <v>165</v>
      </c>
      <c r="E3220" s="33" t="s">
        <v>165</v>
      </c>
      <c r="F3220" s="34"/>
      <c r="G3220" s="35"/>
      <c r="H3220" s="34"/>
      <c r="I3220" s="36"/>
      <c r="J3220" s="37"/>
    </row>
    <row r="3221">
      <c r="A3221" s="30"/>
      <c r="B3221" s="31" t="s">
        <v>165</v>
      </c>
      <c r="C3221" s="31" t="s">
        <v>165</v>
      </c>
      <c r="D3221" s="32" t="s">
        <v>165</v>
      </c>
      <c r="E3221" s="33" t="s">
        <v>165</v>
      </c>
      <c r="F3221" s="34"/>
      <c r="G3221" s="35"/>
      <c r="H3221" s="34"/>
      <c r="I3221" s="36"/>
      <c r="J3221" s="37"/>
    </row>
    <row r="3222">
      <c r="A3222" s="30"/>
      <c r="B3222" s="31" t="s">
        <v>165</v>
      </c>
      <c r="C3222" s="31" t="s">
        <v>165</v>
      </c>
      <c r="D3222" s="32" t="s">
        <v>165</v>
      </c>
      <c r="E3222" s="33" t="s">
        <v>165</v>
      </c>
      <c r="F3222" s="34"/>
      <c r="G3222" s="35"/>
      <c r="H3222" s="34"/>
      <c r="I3222" s="36"/>
      <c r="J3222" s="37"/>
    </row>
    <row r="3223">
      <c r="A3223" s="30"/>
      <c r="B3223" s="31" t="s">
        <v>165</v>
      </c>
      <c r="C3223" s="31" t="s">
        <v>165</v>
      </c>
      <c r="D3223" s="32" t="s">
        <v>165</v>
      </c>
      <c r="E3223" s="33" t="s">
        <v>165</v>
      </c>
      <c r="F3223" s="34"/>
      <c r="G3223" s="35"/>
      <c r="H3223" s="34"/>
      <c r="I3223" s="36"/>
      <c r="J3223" s="37"/>
    </row>
    <row r="3224">
      <c r="A3224" s="30"/>
      <c r="B3224" s="31" t="s">
        <v>165</v>
      </c>
      <c r="C3224" s="31" t="s">
        <v>165</v>
      </c>
      <c r="D3224" s="32" t="s">
        <v>165</v>
      </c>
      <c r="E3224" s="33" t="s">
        <v>165</v>
      </c>
      <c r="F3224" s="34"/>
      <c r="G3224" s="35"/>
      <c r="H3224" s="34"/>
      <c r="I3224" s="36"/>
      <c r="J3224" s="37"/>
    </row>
    <row r="3225">
      <c r="A3225" s="30"/>
      <c r="B3225" s="31" t="s">
        <v>165</v>
      </c>
      <c r="C3225" s="31" t="s">
        <v>165</v>
      </c>
      <c r="D3225" s="32" t="s">
        <v>165</v>
      </c>
      <c r="E3225" s="33" t="s">
        <v>165</v>
      </c>
      <c r="F3225" s="34"/>
      <c r="G3225" s="35"/>
      <c r="H3225" s="34"/>
      <c r="I3225" s="36"/>
      <c r="J3225" s="37"/>
    </row>
    <row r="3226">
      <c r="A3226" s="30"/>
      <c r="B3226" s="31" t="s">
        <v>165</v>
      </c>
      <c r="C3226" s="31" t="s">
        <v>165</v>
      </c>
      <c r="D3226" s="32" t="s">
        <v>165</v>
      </c>
      <c r="E3226" s="33" t="s">
        <v>165</v>
      </c>
      <c r="F3226" s="34"/>
      <c r="G3226" s="35"/>
      <c r="H3226" s="34"/>
      <c r="I3226" s="36"/>
      <c r="J3226" s="37"/>
    </row>
    <row r="3227">
      <c r="A3227" s="30"/>
      <c r="B3227" s="31" t="s">
        <v>165</v>
      </c>
      <c r="C3227" s="31" t="s">
        <v>165</v>
      </c>
      <c r="D3227" s="32" t="s">
        <v>165</v>
      </c>
      <c r="E3227" s="33" t="s">
        <v>165</v>
      </c>
      <c r="F3227" s="34"/>
      <c r="G3227" s="35"/>
      <c r="H3227" s="34"/>
      <c r="I3227" s="36"/>
      <c r="J3227" s="37"/>
    </row>
    <row r="3228">
      <c r="A3228" s="30"/>
      <c r="B3228" s="31" t="s">
        <v>165</v>
      </c>
      <c r="C3228" s="31" t="s">
        <v>165</v>
      </c>
      <c r="D3228" s="32" t="s">
        <v>165</v>
      </c>
      <c r="E3228" s="33" t="s">
        <v>165</v>
      </c>
      <c r="F3228" s="34"/>
      <c r="G3228" s="35"/>
      <c r="H3228" s="34"/>
      <c r="I3228" s="36"/>
      <c r="J3228" s="37"/>
    </row>
    <row r="3229">
      <c r="A3229" s="30"/>
      <c r="B3229" s="31" t="s">
        <v>165</v>
      </c>
      <c r="C3229" s="31" t="s">
        <v>165</v>
      </c>
      <c r="D3229" s="32" t="s">
        <v>165</v>
      </c>
      <c r="E3229" s="33" t="s">
        <v>165</v>
      </c>
      <c r="F3229" s="34"/>
      <c r="G3229" s="35"/>
      <c r="H3229" s="34"/>
      <c r="I3229" s="36"/>
      <c r="J3229" s="37"/>
    </row>
    <row r="3230">
      <c r="A3230" s="30"/>
      <c r="B3230" s="31" t="s">
        <v>165</v>
      </c>
      <c r="C3230" s="31" t="s">
        <v>165</v>
      </c>
      <c r="D3230" s="32" t="s">
        <v>165</v>
      </c>
      <c r="E3230" s="33" t="s">
        <v>165</v>
      </c>
      <c r="F3230" s="34"/>
      <c r="G3230" s="35"/>
      <c r="H3230" s="34"/>
      <c r="I3230" s="36"/>
      <c r="J3230" s="37"/>
    </row>
    <row r="3231">
      <c r="A3231" s="30"/>
      <c r="B3231" s="31" t="s">
        <v>165</v>
      </c>
      <c r="C3231" s="31" t="s">
        <v>165</v>
      </c>
      <c r="D3231" s="32" t="s">
        <v>165</v>
      </c>
      <c r="E3231" s="33" t="s">
        <v>165</v>
      </c>
      <c r="F3231" s="34"/>
      <c r="G3231" s="35"/>
      <c r="H3231" s="34"/>
      <c r="I3231" s="36"/>
      <c r="J3231" s="37"/>
    </row>
    <row r="3232">
      <c r="A3232" s="30"/>
      <c r="B3232" s="31" t="s">
        <v>165</v>
      </c>
      <c r="C3232" s="31" t="s">
        <v>165</v>
      </c>
      <c r="D3232" s="32" t="s">
        <v>165</v>
      </c>
      <c r="E3232" s="33" t="s">
        <v>165</v>
      </c>
      <c r="F3232" s="34"/>
      <c r="G3232" s="35"/>
      <c r="H3232" s="34"/>
      <c r="I3232" s="36"/>
      <c r="J3232" s="37"/>
    </row>
    <row r="3233">
      <c r="A3233" s="30"/>
      <c r="B3233" s="31" t="s">
        <v>165</v>
      </c>
      <c r="C3233" s="31" t="s">
        <v>165</v>
      </c>
      <c r="D3233" s="32" t="s">
        <v>165</v>
      </c>
      <c r="E3233" s="33" t="s">
        <v>165</v>
      </c>
      <c r="F3233" s="34"/>
      <c r="G3233" s="35"/>
      <c r="H3233" s="34"/>
      <c r="I3233" s="36"/>
      <c r="J3233" s="37"/>
    </row>
    <row r="3234">
      <c r="A3234" s="30"/>
      <c r="B3234" s="31" t="s">
        <v>165</v>
      </c>
      <c r="C3234" s="31" t="s">
        <v>165</v>
      </c>
      <c r="D3234" s="32" t="s">
        <v>165</v>
      </c>
      <c r="E3234" s="33" t="s">
        <v>165</v>
      </c>
      <c r="F3234" s="34"/>
      <c r="G3234" s="35"/>
      <c r="H3234" s="34"/>
      <c r="I3234" s="36"/>
      <c r="J3234" s="37"/>
    </row>
    <row r="3235">
      <c r="A3235" s="30"/>
      <c r="B3235" s="31" t="s">
        <v>165</v>
      </c>
      <c r="C3235" s="31" t="s">
        <v>165</v>
      </c>
      <c r="D3235" s="32" t="s">
        <v>165</v>
      </c>
      <c r="E3235" s="33" t="s">
        <v>165</v>
      </c>
      <c r="F3235" s="34"/>
      <c r="G3235" s="35"/>
      <c r="H3235" s="34"/>
      <c r="I3235" s="36"/>
      <c r="J3235" s="37"/>
    </row>
    <row r="3236">
      <c r="A3236" s="30"/>
      <c r="B3236" s="31" t="s">
        <v>165</v>
      </c>
      <c r="C3236" s="31" t="s">
        <v>165</v>
      </c>
      <c r="D3236" s="32" t="s">
        <v>165</v>
      </c>
      <c r="E3236" s="33" t="s">
        <v>165</v>
      </c>
      <c r="F3236" s="34"/>
      <c r="G3236" s="35"/>
      <c r="H3236" s="34"/>
      <c r="I3236" s="36"/>
      <c r="J3236" s="37"/>
    </row>
    <row r="3237">
      <c r="A3237" s="30"/>
      <c r="B3237" s="31" t="s">
        <v>165</v>
      </c>
      <c r="C3237" s="31" t="s">
        <v>165</v>
      </c>
      <c r="D3237" s="32" t="s">
        <v>165</v>
      </c>
      <c r="E3237" s="33" t="s">
        <v>165</v>
      </c>
      <c r="F3237" s="34"/>
      <c r="G3237" s="35"/>
      <c r="H3237" s="34"/>
      <c r="I3237" s="36"/>
      <c r="J3237" s="37"/>
    </row>
    <row r="3238">
      <c r="A3238" s="30"/>
      <c r="B3238" s="31" t="s">
        <v>165</v>
      </c>
      <c r="C3238" s="31" t="s">
        <v>165</v>
      </c>
      <c r="D3238" s="32" t="s">
        <v>165</v>
      </c>
      <c r="E3238" s="33" t="s">
        <v>165</v>
      </c>
      <c r="F3238" s="34"/>
      <c r="G3238" s="35"/>
      <c r="H3238" s="34"/>
      <c r="I3238" s="36"/>
      <c r="J3238" s="37"/>
    </row>
    <row r="3239">
      <c r="A3239" s="30"/>
      <c r="B3239" s="31" t="s">
        <v>165</v>
      </c>
      <c r="C3239" s="31" t="s">
        <v>165</v>
      </c>
      <c r="D3239" s="32" t="s">
        <v>165</v>
      </c>
      <c r="E3239" s="33" t="s">
        <v>165</v>
      </c>
      <c r="F3239" s="34"/>
      <c r="G3239" s="35"/>
      <c r="H3239" s="34"/>
      <c r="I3239" s="36"/>
      <c r="J3239" s="37"/>
    </row>
    <row r="3240">
      <c r="A3240" s="30"/>
      <c r="B3240" s="31" t="s">
        <v>165</v>
      </c>
      <c r="C3240" s="31" t="s">
        <v>165</v>
      </c>
      <c r="D3240" s="32" t="s">
        <v>165</v>
      </c>
      <c r="E3240" s="33" t="s">
        <v>165</v>
      </c>
      <c r="F3240" s="34"/>
      <c r="G3240" s="35"/>
      <c r="H3240" s="34"/>
      <c r="I3240" s="36"/>
      <c r="J3240" s="37"/>
    </row>
    <row r="3241">
      <c r="A3241" s="30"/>
      <c r="B3241" s="31" t="s">
        <v>165</v>
      </c>
      <c r="C3241" s="31" t="s">
        <v>165</v>
      </c>
      <c r="D3241" s="32" t="s">
        <v>165</v>
      </c>
      <c r="E3241" s="33" t="s">
        <v>165</v>
      </c>
      <c r="F3241" s="34"/>
      <c r="G3241" s="35"/>
      <c r="H3241" s="34"/>
      <c r="I3241" s="36"/>
      <c r="J3241" s="37"/>
    </row>
    <row r="3242">
      <c r="A3242" s="30"/>
      <c r="B3242" s="31" t="s">
        <v>165</v>
      </c>
      <c r="C3242" s="31" t="s">
        <v>165</v>
      </c>
      <c r="D3242" s="32" t="s">
        <v>165</v>
      </c>
      <c r="E3242" s="33" t="s">
        <v>165</v>
      </c>
      <c r="F3242" s="34"/>
      <c r="G3242" s="35"/>
      <c r="H3242" s="34"/>
      <c r="I3242" s="36"/>
      <c r="J3242" s="37"/>
    </row>
    <row r="3243">
      <c r="A3243" s="30"/>
      <c r="B3243" s="31" t="s">
        <v>165</v>
      </c>
      <c r="C3243" s="31" t="s">
        <v>165</v>
      </c>
      <c r="D3243" s="32" t="s">
        <v>165</v>
      </c>
      <c r="E3243" s="33" t="s">
        <v>165</v>
      </c>
      <c r="F3243" s="34"/>
      <c r="G3243" s="35"/>
      <c r="H3243" s="34"/>
      <c r="I3243" s="36"/>
      <c r="J3243" s="37"/>
    </row>
    <row r="3244">
      <c r="A3244" s="30"/>
      <c r="B3244" s="31" t="s">
        <v>165</v>
      </c>
      <c r="C3244" s="31" t="s">
        <v>165</v>
      </c>
      <c r="D3244" s="32" t="s">
        <v>165</v>
      </c>
      <c r="E3244" s="33" t="s">
        <v>165</v>
      </c>
      <c r="F3244" s="34"/>
      <c r="G3244" s="35"/>
      <c r="H3244" s="34"/>
      <c r="I3244" s="36"/>
      <c r="J3244" s="37"/>
    </row>
    <row r="3245">
      <c r="A3245" s="30"/>
      <c r="B3245" s="31" t="s">
        <v>165</v>
      </c>
      <c r="C3245" s="31" t="s">
        <v>165</v>
      </c>
      <c r="D3245" s="32" t="s">
        <v>165</v>
      </c>
      <c r="E3245" s="33" t="s">
        <v>165</v>
      </c>
      <c r="F3245" s="34"/>
      <c r="G3245" s="35"/>
      <c r="H3245" s="34"/>
      <c r="I3245" s="36"/>
      <c r="J3245" s="37"/>
    </row>
    <row r="3246">
      <c r="A3246" s="30"/>
      <c r="B3246" s="31" t="s">
        <v>165</v>
      </c>
      <c r="C3246" s="31" t="s">
        <v>165</v>
      </c>
      <c r="D3246" s="32" t="s">
        <v>165</v>
      </c>
      <c r="E3246" s="33" t="s">
        <v>165</v>
      </c>
      <c r="F3246" s="34"/>
      <c r="G3246" s="35"/>
      <c r="H3246" s="34"/>
      <c r="I3246" s="36"/>
      <c r="J3246" s="37"/>
    </row>
    <row r="3247">
      <c r="A3247" s="30"/>
      <c r="B3247" s="31" t="s">
        <v>165</v>
      </c>
      <c r="C3247" s="31" t="s">
        <v>165</v>
      </c>
      <c r="D3247" s="32" t="s">
        <v>165</v>
      </c>
      <c r="E3247" s="33" t="s">
        <v>165</v>
      </c>
      <c r="F3247" s="34"/>
      <c r="G3247" s="35"/>
      <c r="H3247" s="34"/>
      <c r="I3247" s="36"/>
      <c r="J3247" s="37"/>
    </row>
    <row r="3248">
      <c r="A3248" s="30"/>
      <c r="B3248" s="31" t="s">
        <v>165</v>
      </c>
      <c r="C3248" s="31" t="s">
        <v>165</v>
      </c>
      <c r="D3248" s="32" t="s">
        <v>165</v>
      </c>
      <c r="E3248" s="33" t="s">
        <v>165</v>
      </c>
      <c r="F3248" s="34"/>
      <c r="G3248" s="35"/>
      <c r="H3248" s="34"/>
      <c r="I3248" s="36"/>
      <c r="J3248" s="37"/>
    </row>
    <row r="3249">
      <c r="A3249" s="30"/>
      <c r="B3249" s="31" t="s">
        <v>165</v>
      </c>
      <c r="C3249" s="31" t="s">
        <v>165</v>
      </c>
      <c r="D3249" s="32" t="s">
        <v>165</v>
      </c>
      <c r="E3249" s="33" t="s">
        <v>165</v>
      </c>
      <c r="F3249" s="34"/>
      <c r="G3249" s="35"/>
      <c r="H3249" s="34"/>
      <c r="I3249" s="36"/>
      <c r="J3249" s="37"/>
    </row>
    <row r="3250">
      <c r="A3250" s="30"/>
      <c r="B3250" s="31" t="s">
        <v>165</v>
      </c>
      <c r="C3250" s="31" t="s">
        <v>165</v>
      </c>
      <c r="D3250" s="32" t="s">
        <v>165</v>
      </c>
      <c r="E3250" s="33" t="s">
        <v>165</v>
      </c>
      <c r="F3250" s="34"/>
      <c r="G3250" s="35"/>
      <c r="H3250" s="34"/>
      <c r="I3250" s="36"/>
      <c r="J3250" s="37"/>
    </row>
    <row r="3251">
      <c r="A3251" s="30"/>
      <c r="B3251" s="31" t="s">
        <v>165</v>
      </c>
      <c r="C3251" s="31" t="s">
        <v>165</v>
      </c>
      <c r="D3251" s="32" t="s">
        <v>165</v>
      </c>
      <c r="E3251" s="33" t="s">
        <v>165</v>
      </c>
      <c r="F3251" s="34"/>
      <c r="G3251" s="35"/>
      <c r="H3251" s="34"/>
      <c r="I3251" s="36"/>
      <c r="J3251" s="37"/>
    </row>
    <row r="3252">
      <c r="A3252" s="30"/>
      <c r="B3252" s="31" t="s">
        <v>165</v>
      </c>
      <c r="C3252" s="31" t="s">
        <v>165</v>
      </c>
      <c r="D3252" s="32" t="s">
        <v>165</v>
      </c>
      <c r="E3252" s="33" t="s">
        <v>165</v>
      </c>
      <c r="F3252" s="34"/>
      <c r="G3252" s="35"/>
      <c r="H3252" s="34"/>
      <c r="I3252" s="36"/>
      <c r="J3252" s="37"/>
    </row>
    <row r="3253">
      <c r="A3253" s="30"/>
      <c r="B3253" s="31" t="s">
        <v>165</v>
      </c>
      <c r="C3253" s="31" t="s">
        <v>165</v>
      </c>
      <c r="D3253" s="32" t="s">
        <v>165</v>
      </c>
      <c r="E3253" s="33" t="s">
        <v>165</v>
      </c>
      <c r="F3253" s="34"/>
      <c r="G3253" s="35"/>
      <c r="H3253" s="34"/>
      <c r="I3253" s="36"/>
      <c r="J3253" s="37"/>
    </row>
    <row r="3254">
      <c r="A3254" s="30"/>
      <c r="B3254" s="31" t="s">
        <v>165</v>
      </c>
      <c r="C3254" s="31" t="s">
        <v>165</v>
      </c>
      <c r="D3254" s="32" t="s">
        <v>165</v>
      </c>
      <c r="E3254" s="33" t="s">
        <v>165</v>
      </c>
      <c r="F3254" s="34"/>
      <c r="G3254" s="35"/>
      <c r="H3254" s="34"/>
      <c r="I3254" s="36"/>
      <c r="J3254" s="37"/>
    </row>
    <row r="3255">
      <c r="A3255" s="30"/>
      <c r="B3255" s="31" t="s">
        <v>165</v>
      </c>
      <c r="C3255" s="31" t="s">
        <v>165</v>
      </c>
      <c r="D3255" s="32" t="s">
        <v>165</v>
      </c>
      <c r="E3255" s="33" t="s">
        <v>165</v>
      </c>
      <c r="F3255" s="34"/>
      <c r="G3255" s="35"/>
      <c r="H3255" s="34"/>
      <c r="I3255" s="36"/>
      <c r="J3255" s="37"/>
    </row>
    <row r="3256">
      <c r="A3256" s="30"/>
      <c r="B3256" s="31" t="s">
        <v>165</v>
      </c>
      <c r="C3256" s="31" t="s">
        <v>165</v>
      </c>
      <c r="D3256" s="32" t="s">
        <v>165</v>
      </c>
      <c r="E3256" s="33" t="s">
        <v>165</v>
      </c>
      <c r="F3256" s="34"/>
      <c r="G3256" s="35"/>
      <c r="H3256" s="34"/>
      <c r="I3256" s="36"/>
      <c r="J3256" s="37"/>
    </row>
    <row r="3257">
      <c r="A3257" s="30"/>
      <c r="B3257" s="31" t="s">
        <v>165</v>
      </c>
      <c r="C3257" s="31" t="s">
        <v>165</v>
      </c>
      <c r="D3257" s="32" t="s">
        <v>165</v>
      </c>
      <c r="E3257" s="33" t="s">
        <v>165</v>
      </c>
      <c r="F3257" s="34"/>
      <c r="G3257" s="35"/>
      <c r="H3257" s="34"/>
      <c r="I3257" s="36"/>
      <c r="J3257" s="37"/>
    </row>
    <row r="3258">
      <c r="A3258" s="30"/>
      <c r="B3258" s="31" t="s">
        <v>165</v>
      </c>
      <c r="C3258" s="31" t="s">
        <v>165</v>
      </c>
      <c r="D3258" s="32" t="s">
        <v>165</v>
      </c>
      <c r="E3258" s="33" t="s">
        <v>165</v>
      </c>
      <c r="F3258" s="34"/>
      <c r="G3258" s="35"/>
      <c r="H3258" s="34"/>
      <c r="I3258" s="36"/>
      <c r="J3258" s="37"/>
    </row>
    <row r="3259">
      <c r="A3259" s="30"/>
      <c r="B3259" s="31" t="s">
        <v>165</v>
      </c>
      <c r="C3259" s="31" t="s">
        <v>165</v>
      </c>
      <c r="D3259" s="32" t="s">
        <v>165</v>
      </c>
      <c r="E3259" s="33" t="s">
        <v>165</v>
      </c>
      <c r="F3259" s="34"/>
      <c r="G3259" s="35"/>
      <c r="H3259" s="34"/>
      <c r="I3259" s="36"/>
      <c r="J3259" s="37"/>
    </row>
    <row r="3260">
      <c r="A3260" s="30"/>
      <c r="B3260" s="31" t="s">
        <v>165</v>
      </c>
      <c r="C3260" s="31" t="s">
        <v>165</v>
      </c>
      <c r="D3260" s="32" t="s">
        <v>165</v>
      </c>
      <c r="E3260" s="33" t="s">
        <v>165</v>
      </c>
      <c r="F3260" s="34"/>
      <c r="G3260" s="35"/>
      <c r="H3260" s="34"/>
      <c r="I3260" s="36"/>
      <c r="J3260" s="37"/>
    </row>
    <row r="3261">
      <c r="A3261" s="30"/>
      <c r="B3261" s="31" t="s">
        <v>165</v>
      </c>
      <c r="C3261" s="31" t="s">
        <v>165</v>
      </c>
      <c r="D3261" s="32" t="s">
        <v>165</v>
      </c>
      <c r="E3261" s="33" t="s">
        <v>165</v>
      </c>
      <c r="F3261" s="34"/>
      <c r="G3261" s="35"/>
      <c r="H3261" s="34"/>
      <c r="I3261" s="36"/>
      <c r="J3261" s="37"/>
    </row>
    <row r="3262">
      <c r="A3262" s="30"/>
      <c r="B3262" s="31" t="s">
        <v>165</v>
      </c>
      <c r="C3262" s="31" t="s">
        <v>165</v>
      </c>
      <c r="D3262" s="32" t="s">
        <v>165</v>
      </c>
      <c r="E3262" s="33" t="s">
        <v>165</v>
      </c>
      <c r="F3262" s="34"/>
      <c r="G3262" s="35"/>
      <c r="H3262" s="34"/>
      <c r="I3262" s="36"/>
      <c r="J3262" s="37"/>
    </row>
    <row r="3263">
      <c r="A3263" s="30"/>
      <c r="B3263" s="31" t="s">
        <v>165</v>
      </c>
      <c r="C3263" s="31" t="s">
        <v>165</v>
      </c>
      <c r="D3263" s="32" t="s">
        <v>165</v>
      </c>
      <c r="E3263" s="33" t="s">
        <v>165</v>
      </c>
      <c r="F3263" s="34"/>
      <c r="G3263" s="35"/>
      <c r="H3263" s="34"/>
      <c r="I3263" s="36"/>
      <c r="J3263" s="37"/>
    </row>
    <row r="3264">
      <c r="A3264" s="30"/>
      <c r="B3264" s="31" t="s">
        <v>165</v>
      </c>
      <c r="C3264" s="31" t="s">
        <v>165</v>
      </c>
      <c r="D3264" s="32" t="s">
        <v>165</v>
      </c>
      <c r="E3264" s="33" t="s">
        <v>165</v>
      </c>
      <c r="F3264" s="34"/>
      <c r="G3264" s="35"/>
      <c r="H3264" s="34"/>
      <c r="I3264" s="36"/>
      <c r="J3264" s="37"/>
    </row>
    <row r="3265">
      <c r="A3265" s="30"/>
      <c r="B3265" s="31" t="s">
        <v>165</v>
      </c>
      <c r="C3265" s="31" t="s">
        <v>165</v>
      </c>
      <c r="D3265" s="32" t="s">
        <v>165</v>
      </c>
      <c r="E3265" s="33" t="s">
        <v>165</v>
      </c>
      <c r="F3265" s="34"/>
      <c r="G3265" s="35"/>
      <c r="H3265" s="34"/>
      <c r="I3265" s="36"/>
      <c r="J3265" s="37"/>
    </row>
    <row r="3266">
      <c r="A3266" s="30"/>
      <c r="B3266" s="31" t="s">
        <v>165</v>
      </c>
      <c r="C3266" s="31" t="s">
        <v>165</v>
      </c>
      <c r="D3266" s="32" t="s">
        <v>165</v>
      </c>
      <c r="E3266" s="33" t="s">
        <v>165</v>
      </c>
      <c r="F3266" s="34"/>
      <c r="G3266" s="35"/>
      <c r="H3266" s="34"/>
      <c r="I3266" s="36"/>
      <c r="J3266" s="37"/>
    </row>
    <row r="3267">
      <c r="A3267" s="30"/>
      <c r="B3267" s="31" t="s">
        <v>165</v>
      </c>
      <c r="C3267" s="31" t="s">
        <v>165</v>
      </c>
      <c r="D3267" s="32" t="s">
        <v>165</v>
      </c>
      <c r="E3267" s="33" t="s">
        <v>165</v>
      </c>
      <c r="F3267" s="34"/>
      <c r="G3267" s="35"/>
      <c r="H3267" s="34"/>
      <c r="I3267" s="36"/>
      <c r="J3267" s="37"/>
    </row>
    <row r="3268">
      <c r="A3268" s="30"/>
      <c r="B3268" s="31" t="s">
        <v>165</v>
      </c>
      <c r="C3268" s="31" t="s">
        <v>165</v>
      </c>
      <c r="D3268" s="32" t="s">
        <v>165</v>
      </c>
      <c r="E3268" s="33" t="s">
        <v>165</v>
      </c>
      <c r="F3268" s="34"/>
      <c r="G3268" s="35"/>
      <c r="H3268" s="34"/>
      <c r="I3268" s="36"/>
      <c r="J3268" s="37"/>
    </row>
    <row r="3269">
      <c r="A3269" s="30"/>
      <c r="B3269" s="31" t="s">
        <v>165</v>
      </c>
      <c r="C3269" s="31" t="s">
        <v>165</v>
      </c>
      <c r="D3269" s="32" t="s">
        <v>165</v>
      </c>
      <c r="E3269" s="33" t="s">
        <v>165</v>
      </c>
      <c r="F3269" s="34"/>
      <c r="G3269" s="35"/>
      <c r="H3269" s="34"/>
      <c r="I3269" s="36"/>
      <c r="J3269" s="37"/>
    </row>
    <row r="3270">
      <c r="A3270" s="30"/>
      <c r="B3270" s="31" t="s">
        <v>165</v>
      </c>
      <c r="C3270" s="31" t="s">
        <v>165</v>
      </c>
      <c r="D3270" s="32" t="s">
        <v>165</v>
      </c>
      <c r="E3270" s="33" t="s">
        <v>165</v>
      </c>
      <c r="F3270" s="34"/>
      <c r="G3270" s="35"/>
      <c r="H3270" s="34"/>
      <c r="I3270" s="36"/>
      <c r="J3270" s="37"/>
    </row>
    <row r="3271">
      <c r="A3271" s="30"/>
      <c r="B3271" s="31" t="s">
        <v>165</v>
      </c>
      <c r="C3271" s="31" t="s">
        <v>165</v>
      </c>
      <c r="D3271" s="32" t="s">
        <v>165</v>
      </c>
      <c r="E3271" s="33" t="s">
        <v>165</v>
      </c>
      <c r="F3271" s="34"/>
      <c r="G3271" s="35"/>
      <c r="H3271" s="34"/>
      <c r="I3271" s="36"/>
      <c r="J3271" s="37"/>
    </row>
    <row r="3272">
      <c r="A3272" s="30"/>
      <c r="B3272" s="31" t="s">
        <v>165</v>
      </c>
      <c r="C3272" s="31" t="s">
        <v>165</v>
      </c>
      <c r="D3272" s="32" t="s">
        <v>165</v>
      </c>
      <c r="E3272" s="33" t="s">
        <v>165</v>
      </c>
      <c r="F3272" s="34"/>
      <c r="G3272" s="35"/>
      <c r="H3272" s="34"/>
      <c r="I3272" s="36"/>
      <c r="J3272" s="37"/>
    </row>
    <row r="3273">
      <c r="A3273" s="30"/>
      <c r="B3273" s="31" t="s">
        <v>165</v>
      </c>
      <c r="C3273" s="31" t="s">
        <v>165</v>
      </c>
      <c r="D3273" s="32" t="s">
        <v>165</v>
      </c>
      <c r="E3273" s="33" t="s">
        <v>165</v>
      </c>
      <c r="F3273" s="34"/>
      <c r="G3273" s="35"/>
      <c r="H3273" s="34"/>
      <c r="I3273" s="36"/>
      <c r="J3273" s="37"/>
    </row>
    <row r="3274">
      <c r="A3274" s="30"/>
      <c r="B3274" s="31" t="s">
        <v>165</v>
      </c>
      <c r="C3274" s="31" t="s">
        <v>165</v>
      </c>
      <c r="D3274" s="32" t="s">
        <v>165</v>
      </c>
      <c r="E3274" s="33" t="s">
        <v>165</v>
      </c>
      <c r="F3274" s="34"/>
      <c r="G3274" s="35"/>
      <c r="H3274" s="34"/>
      <c r="I3274" s="36"/>
      <c r="J3274" s="37"/>
    </row>
    <row r="3275">
      <c r="A3275" s="30"/>
      <c r="B3275" s="31" t="s">
        <v>165</v>
      </c>
      <c r="C3275" s="31" t="s">
        <v>165</v>
      </c>
      <c r="D3275" s="32" t="s">
        <v>165</v>
      </c>
      <c r="E3275" s="33" t="s">
        <v>165</v>
      </c>
      <c r="F3275" s="34"/>
      <c r="G3275" s="35"/>
      <c r="H3275" s="34"/>
      <c r="I3275" s="36"/>
      <c r="J3275" s="37"/>
    </row>
    <row r="3276">
      <c r="A3276" s="30"/>
      <c r="B3276" s="31" t="s">
        <v>165</v>
      </c>
      <c r="C3276" s="31" t="s">
        <v>165</v>
      </c>
      <c r="D3276" s="32" t="s">
        <v>165</v>
      </c>
      <c r="E3276" s="33" t="s">
        <v>165</v>
      </c>
      <c r="F3276" s="34"/>
      <c r="G3276" s="35"/>
      <c r="H3276" s="34"/>
      <c r="I3276" s="36"/>
      <c r="J3276" s="37"/>
    </row>
    <row r="3277">
      <c r="A3277" s="30"/>
      <c r="B3277" s="31" t="s">
        <v>165</v>
      </c>
      <c r="C3277" s="31" t="s">
        <v>165</v>
      </c>
      <c r="D3277" s="32" t="s">
        <v>165</v>
      </c>
      <c r="E3277" s="33" t="s">
        <v>165</v>
      </c>
      <c r="F3277" s="34"/>
      <c r="G3277" s="35"/>
      <c r="H3277" s="34"/>
      <c r="I3277" s="36"/>
      <c r="J3277" s="37"/>
    </row>
    <row r="3278">
      <c r="A3278" s="30"/>
      <c r="B3278" s="31" t="s">
        <v>165</v>
      </c>
      <c r="C3278" s="31" t="s">
        <v>165</v>
      </c>
      <c r="D3278" s="32" t="s">
        <v>165</v>
      </c>
      <c r="E3278" s="33" t="s">
        <v>165</v>
      </c>
      <c r="F3278" s="34"/>
      <c r="G3278" s="35"/>
      <c r="H3278" s="34"/>
      <c r="I3278" s="36"/>
      <c r="J3278" s="37"/>
    </row>
    <row r="3279">
      <c r="A3279" s="30"/>
      <c r="B3279" s="31" t="s">
        <v>165</v>
      </c>
      <c r="C3279" s="31" t="s">
        <v>165</v>
      </c>
      <c r="D3279" s="32" t="s">
        <v>165</v>
      </c>
      <c r="E3279" s="33" t="s">
        <v>165</v>
      </c>
      <c r="F3279" s="34"/>
      <c r="G3279" s="35"/>
      <c r="H3279" s="34"/>
      <c r="I3279" s="36"/>
      <c r="J3279" s="37"/>
    </row>
    <row r="3280">
      <c r="A3280" s="30"/>
      <c r="B3280" s="31" t="s">
        <v>165</v>
      </c>
      <c r="C3280" s="31" t="s">
        <v>165</v>
      </c>
      <c r="D3280" s="32" t="s">
        <v>165</v>
      </c>
      <c r="E3280" s="33" t="s">
        <v>165</v>
      </c>
      <c r="F3280" s="34"/>
      <c r="G3280" s="35"/>
      <c r="H3280" s="34"/>
      <c r="I3280" s="36"/>
      <c r="J3280" s="37"/>
    </row>
    <row r="3281">
      <c r="A3281" s="30"/>
      <c r="B3281" s="31" t="s">
        <v>165</v>
      </c>
      <c r="C3281" s="31" t="s">
        <v>165</v>
      </c>
      <c r="D3281" s="32" t="s">
        <v>165</v>
      </c>
      <c r="E3281" s="33" t="s">
        <v>165</v>
      </c>
      <c r="F3281" s="34"/>
      <c r="G3281" s="35"/>
      <c r="H3281" s="34"/>
      <c r="I3281" s="36"/>
      <c r="J3281" s="37"/>
    </row>
    <row r="3282">
      <c r="A3282" s="30"/>
      <c r="B3282" s="31" t="s">
        <v>165</v>
      </c>
      <c r="C3282" s="31" t="s">
        <v>165</v>
      </c>
      <c r="D3282" s="32" t="s">
        <v>165</v>
      </c>
      <c r="E3282" s="33" t="s">
        <v>165</v>
      </c>
      <c r="F3282" s="34"/>
      <c r="G3282" s="35"/>
      <c r="H3282" s="34"/>
      <c r="I3282" s="36"/>
      <c r="J3282" s="37"/>
    </row>
    <row r="3283">
      <c r="A3283" s="30"/>
      <c r="B3283" s="31" t="s">
        <v>165</v>
      </c>
      <c r="C3283" s="31" t="s">
        <v>165</v>
      </c>
      <c r="D3283" s="32" t="s">
        <v>165</v>
      </c>
      <c r="E3283" s="33" t="s">
        <v>165</v>
      </c>
      <c r="F3283" s="34"/>
      <c r="G3283" s="35"/>
      <c r="H3283" s="34"/>
      <c r="I3283" s="36"/>
      <c r="J3283" s="37"/>
    </row>
    <row r="3284">
      <c r="A3284" s="30"/>
      <c r="B3284" s="31" t="s">
        <v>165</v>
      </c>
      <c r="C3284" s="31" t="s">
        <v>165</v>
      </c>
      <c r="D3284" s="32" t="s">
        <v>165</v>
      </c>
      <c r="E3284" s="33" t="s">
        <v>165</v>
      </c>
      <c r="F3284" s="34"/>
      <c r="G3284" s="35"/>
      <c r="H3284" s="34"/>
      <c r="I3284" s="36"/>
      <c r="J3284" s="37"/>
    </row>
    <row r="3285">
      <c r="A3285" s="30"/>
      <c r="B3285" s="31" t="s">
        <v>165</v>
      </c>
      <c r="C3285" s="31" t="s">
        <v>165</v>
      </c>
      <c r="D3285" s="32" t="s">
        <v>165</v>
      </c>
      <c r="E3285" s="33" t="s">
        <v>165</v>
      </c>
      <c r="F3285" s="34"/>
      <c r="G3285" s="35"/>
      <c r="H3285" s="34"/>
      <c r="I3285" s="36"/>
      <c r="J3285" s="37"/>
    </row>
    <row r="3286">
      <c r="A3286" s="30"/>
      <c r="B3286" s="31" t="s">
        <v>165</v>
      </c>
      <c r="C3286" s="31" t="s">
        <v>165</v>
      </c>
      <c r="D3286" s="32" t="s">
        <v>165</v>
      </c>
      <c r="E3286" s="33" t="s">
        <v>165</v>
      </c>
      <c r="F3286" s="34"/>
      <c r="G3286" s="35"/>
      <c r="H3286" s="34"/>
      <c r="I3286" s="36"/>
      <c r="J3286" s="37"/>
    </row>
    <row r="3287">
      <c r="A3287" s="30"/>
      <c r="B3287" s="31" t="s">
        <v>165</v>
      </c>
      <c r="C3287" s="31" t="s">
        <v>165</v>
      </c>
      <c r="D3287" s="32" t="s">
        <v>165</v>
      </c>
      <c r="E3287" s="33" t="s">
        <v>165</v>
      </c>
      <c r="F3287" s="34"/>
      <c r="G3287" s="35"/>
      <c r="H3287" s="34"/>
      <c r="I3287" s="36"/>
      <c r="J3287" s="37"/>
    </row>
    <row r="3288">
      <c r="A3288" s="30"/>
      <c r="B3288" s="31" t="s">
        <v>165</v>
      </c>
      <c r="C3288" s="31" t="s">
        <v>165</v>
      </c>
      <c r="D3288" s="32" t="s">
        <v>165</v>
      </c>
      <c r="E3288" s="33" t="s">
        <v>165</v>
      </c>
      <c r="F3288" s="34"/>
      <c r="G3288" s="35"/>
      <c r="H3288" s="34"/>
      <c r="I3288" s="36"/>
      <c r="J3288" s="37"/>
    </row>
    <row r="3289">
      <c r="A3289" s="30"/>
      <c r="B3289" s="31" t="s">
        <v>165</v>
      </c>
      <c r="C3289" s="31" t="s">
        <v>165</v>
      </c>
      <c r="D3289" s="32" t="s">
        <v>165</v>
      </c>
      <c r="E3289" s="33" t="s">
        <v>165</v>
      </c>
      <c r="F3289" s="34"/>
      <c r="G3289" s="35"/>
      <c r="H3289" s="34"/>
      <c r="I3289" s="36"/>
      <c r="J3289" s="37"/>
    </row>
    <row r="3290">
      <c r="A3290" s="30"/>
      <c r="B3290" s="31" t="s">
        <v>165</v>
      </c>
      <c r="C3290" s="31" t="s">
        <v>165</v>
      </c>
      <c r="D3290" s="32" t="s">
        <v>165</v>
      </c>
      <c r="E3290" s="33" t="s">
        <v>165</v>
      </c>
      <c r="F3290" s="34"/>
      <c r="G3290" s="35"/>
      <c r="H3290" s="34"/>
      <c r="I3290" s="36"/>
      <c r="J3290" s="37"/>
    </row>
    <row r="3291">
      <c r="A3291" s="30"/>
      <c r="B3291" s="31" t="s">
        <v>165</v>
      </c>
      <c r="C3291" s="31" t="s">
        <v>165</v>
      </c>
      <c r="D3291" s="32" t="s">
        <v>165</v>
      </c>
      <c r="E3291" s="33" t="s">
        <v>165</v>
      </c>
      <c r="F3291" s="34"/>
      <c r="G3291" s="35"/>
      <c r="H3291" s="34"/>
      <c r="I3291" s="36"/>
      <c r="J3291" s="37"/>
    </row>
    <row r="3292">
      <c r="A3292" s="30"/>
      <c r="B3292" s="31" t="s">
        <v>165</v>
      </c>
      <c r="C3292" s="31" t="s">
        <v>165</v>
      </c>
      <c r="D3292" s="32" t="s">
        <v>165</v>
      </c>
      <c r="E3292" s="33" t="s">
        <v>165</v>
      </c>
      <c r="F3292" s="34"/>
      <c r="G3292" s="35"/>
      <c r="H3292" s="34"/>
      <c r="I3292" s="36"/>
      <c r="J3292" s="37"/>
    </row>
    <row r="3293">
      <c r="A3293" s="30"/>
      <c r="B3293" s="31" t="s">
        <v>165</v>
      </c>
      <c r="C3293" s="31" t="s">
        <v>165</v>
      </c>
      <c r="D3293" s="32" t="s">
        <v>165</v>
      </c>
      <c r="E3293" s="33" t="s">
        <v>165</v>
      </c>
      <c r="F3293" s="34"/>
      <c r="G3293" s="35"/>
      <c r="H3293" s="34"/>
      <c r="I3293" s="36"/>
      <c r="J3293" s="37"/>
    </row>
    <row r="3294">
      <c r="A3294" s="30"/>
      <c r="B3294" s="31" t="s">
        <v>165</v>
      </c>
      <c r="C3294" s="31" t="s">
        <v>165</v>
      </c>
      <c r="D3294" s="32" t="s">
        <v>165</v>
      </c>
      <c r="E3294" s="33" t="s">
        <v>165</v>
      </c>
      <c r="F3294" s="34"/>
      <c r="G3294" s="35"/>
      <c r="H3294" s="34"/>
      <c r="I3294" s="36"/>
      <c r="J3294" s="37"/>
    </row>
    <row r="3295">
      <c r="A3295" s="30"/>
      <c r="B3295" s="31" t="s">
        <v>165</v>
      </c>
      <c r="C3295" s="31" t="s">
        <v>165</v>
      </c>
      <c r="D3295" s="32" t="s">
        <v>165</v>
      </c>
      <c r="E3295" s="33" t="s">
        <v>165</v>
      </c>
      <c r="F3295" s="34"/>
      <c r="G3295" s="35"/>
      <c r="H3295" s="34"/>
      <c r="I3295" s="36"/>
      <c r="J3295" s="37"/>
    </row>
    <row r="3296">
      <c r="A3296" s="30"/>
      <c r="B3296" s="31" t="s">
        <v>165</v>
      </c>
      <c r="C3296" s="31" t="s">
        <v>165</v>
      </c>
      <c r="D3296" s="32" t="s">
        <v>165</v>
      </c>
      <c r="E3296" s="33" t="s">
        <v>165</v>
      </c>
      <c r="F3296" s="34"/>
      <c r="G3296" s="35"/>
      <c r="H3296" s="34"/>
      <c r="I3296" s="36"/>
      <c r="J3296" s="37"/>
    </row>
    <row r="3297">
      <c r="A3297" s="30"/>
      <c r="B3297" s="31" t="s">
        <v>165</v>
      </c>
      <c r="C3297" s="31" t="s">
        <v>165</v>
      </c>
      <c r="D3297" s="32" t="s">
        <v>165</v>
      </c>
      <c r="E3297" s="33" t="s">
        <v>165</v>
      </c>
      <c r="F3297" s="34"/>
      <c r="G3297" s="35"/>
      <c r="H3297" s="34"/>
      <c r="I3297" s="36"/>
      <c r="J3297" s="37"/>
    </row>
    <row r="3298">
      <c r="A3298" s="30"/>
      <c r="B3298" s="31" t="s">
        <v>165</v>
      </c>
      <c r="C3298" s="31" t="s">
        <v>165</v>
      </c>
      <c r="D3298" s="32" t="s">
        <v>165</v>
      </c>
      <c r="E3298" s="33" t="s">
        <v>165</v>
      </c>
      <c r="F3298" s="34"/>
      <c r="G3298" s="35"/>
      <c r="H3298" s="34"/>
      <c r="I3298" s="36"/>
      <c r="J3298" s="37"/>
    </row>
    <row r="3299">
      <c r="A3299" s="30"/>
      <c r="B3299" s="31" t="s">
        <v>165</v>
      </c>
      <c r="C3299" s="31" t="s">
        <v>165</v>
      </c>
      <c r="D3299" s="32" t="s">
        <v>165</v>
      </c>
      <c r="E3299" s="33" t="s">
        <v>165</v>
      </c>
      <c r="F3299" s="34"/>
      <c r="G3299" s="35"/>
      <c r="H3299" s="34"/>
      <c r="I3299" s="36"/>
      <c r="J3299" s="37"/>
    </row>
    <row r="3300">
      <c r="A3300" s="30"/>
      <c r="B3300" s="31" t="s">
        <v>165</v>
      </c>
      <c r="C3300" s="31" t="s">
        <v>165</v>
      </c>
      <c r="D3300" s="32" t="s">
        <v>165</v>
      </c>
      <c r="E3300" s="33" t="s">
        <v>165</v>
      </c>
      <c r="F3300" s="34"/>
      <c r="G3300" s="35"/>
      <c r="H3300" s="34"/>
      <c r="I3300" s="36"/>
      <c r="J3300" s="37"/>
    </row>
    <row r="3301">
      <c r="A3301" s="30"/>
      <c r="B3301" s="31" t="s">
        <v>165</v>
      </c>
      <c r="C3301" s="31" t="s">
        <v>165</v>
      </c>
      <c r="D3301" s="32" t="s">
        <v>165</v>
      </c>
      <c r="E3301" s="33" t="s">
        <v>165</v>
      </c>
      <c r="F3301" s="34"/>
      <c r="G3301" s="35"/>
      <c r="H3301" s="34"/>
      <c r="I3301" s="36"/>
      <c r="J3301" s="37"/>
    </row>
    <row r="3302">
      <c r="A3302" s="30"/>
      <c r="B3302" s="31" t="s">
        <v>165</v>
      </c>
      <c r="C3302" s="31" t="s">
        <v>165</v>
      </c>
      <c r="D3302" s="32" t="s">
        <v>165</v>
      </c>
      <c r="E3302" s="33" t="s">
        <v>165</v>
      </c>
      <c r="F3302" s="34"/>
      <c r="G3302" s="35"/>
      <c r="H3302" s="34"/>
      <c r="I3302" s="36"/>
      <c r="J3302" s="37"/>
    </row>
    <row r="3303">
      <c r="A3303" s="30"/>
      <c r="B3303" s="31" t="s">
        <v>165</v>
      </c>
      <c r="C3303" s="31" t="s">
        <v>165</v>
      </c>
      <c r="D3303" s="32" t="s">
        <v>165</v>
      </c>
      <c r="E3303" s="33" t="s">
        <v>165</v>
      </c>
      <c r="F3303" s="34"/>
      <c r="G3303" s="35"/>
      <c r="H3303" s="34"/>
      <c r="I3303" s="36"/>
      <c r="J3303" s="37"/>
    </row>
    <row r="3304">
      <c r="A3304" s="30"/>
      <c r="B3304" s="31" t="s">
        <v>165</v>
      </c>
      <c r="C3304" s="31" t="s">
        <v>165</v>
      </c>
      <c r="D3304" s="32" t="s">
        <v>165</v>
      </c>
      <c r="E3304" s="33" t="s">
        <v>165</v>
      </c>
      <c r="F3304" s="34"/>
      <c r="G3304" s="35"/>
      <c r="H3304" s="34"/>
      <c r="I3304" s="36"/>
      <c r="J3304" s="37"/>
    </row>
    <row r="3305">
      <c r="A3305" s="30"/>
      <c r="B3305" s="31" t="s">
        <v>165</v>
      </c>
      <c r="C3305" s="31" t="s">
        <v>165</v>
      </c>
      <c r="D3305" s="32" t="s">
        <v>165</v>
      </c>
      <c r="E3305" s="33" t="s">
        <v>165</v>
      </c>
      <c r="F3305" s="34"/>
      <c r="G3305" s="35"/>
      <c r="H3305" s="34"/>
      <c r="I3305" s="36"/>
      <c r="J3305" s="37"/>
    </row>
    <row r="3306">
      <c r="A3306" s="30"/>
      <c r="B3306" s="31" t="s">
        <v>165</v>
      </c>
      <c r="C3306" s="31" t="s">
        <v>165</v>
      </c>
      <c r="D3306" s="32" t="s">
        <v>165</v>
      </c>
      <c r="E3306" s="33" t="s">
        <v>165</v>
      </c>
      <c r="F3306" s="34"/>
      <c r="G3306" s="35"/>
      <c r="H3306" s="34"/>
      <c r="I3306" s="36"/>
      <c r="J3306" s="37"/>
    </row>
    <row r="3307">
      <c r="A3307" s="30"/>
      <c r="B3307" s="31" t="s">
        <v>165</v>
      </c>
      <c r="C3307" s="31" t="s">
        <v>165</v>
      </c>
      <c r="D3307" s="32" t="s">
        <v>165</v>
      </c>
      <c r="E3307" s="33" t="s">
        <v>165</v>
      </c>
      <c r="F3307" s="34"/>
      <c r="G3307" s="35"/>
      <c r="H3307" s="34"/>
      <c r="I3307" s="36"/>
      <c r="J3307" s="37"/>
    </row>
    <row r="3308">
      <c r="A3308" s="30"/>
      <c r="B3308" s="31" t="s">
        <v>165</v>
      </c>
      <c r="C3308" s="31" t="s">
        <v>165</v>
      </c>
      <c r="D3308" s="32" t="s">
        <v>165</v>
      </c>
      <c r="E3308" s="33" t="s">
        <v>165</v>
      </c>
      <c r="F3308" s="34"/>
      <c r="G3308" s="35"/>
      <c r="H3308" s="34"/>
      <c r="I3308" s="36"/>
      <c r="J3308" s="37"/>
    </row>
    <row r="3309">
      <c r="A3309" s="30"/>
      <c r="B3309" s="31" t="s">
        <v>165</v>
      </c>
      <c r="C3309" s="31" t="s">
        <v>165</v>
      </c>
      <c r="D3309" s="32" t="s">
        <v>165</v>
      </c>
      <c r="E3309" s="33" t="s">
        <v>165</v>
      </c>
      <c r="F3309" s="34"/>
      <c r="G3309" s="35"/>
      <c r="H3309" s="34"/>
      <c r="I3309" s="36"/>
      <c r="J3309" s="37"/>
    </row>
    <row r="3310">
      <c r="A3310" s="30"/>
      <c r="B3310" s="31" t="s">
        <v>165</v>
      </c>
      <c r="C3310" s="31" t="s">
        <v>165</v>
      </c>
      <c r="D3310" s="32" t="s">
        <v>165</v>
      </c>
      <c r="E3310" s="33" t="s">
        <v>165</v>
      </c>
      <c r="F3310" s="34"/>
      <c r="G3310" s="35"/>
      <c r="H3310" s="34"/>
      <c r="I3310" s="36"/>
      <c r="J3310" s="37"/>
    </row>
    <row r="3311">
      <c r="A3311" s="30"/>
      <c r="B3311" s="31" t="s">
        <v>165</v>
      </c>
      <c r="C3311" s="31" t="s">
        <v>165</v>
      </c>
      <c r="D3311" s="32" t="s">
        <v>165</v>
      </c>
      <c r="E3311" s="33" t="s">
        <v>165</v>
      </c>
      <c r="F3311" s="34"/>
      <c r="G3311" s="35"/>
      <c r="H3311" s="34"/>
      <c r="I3311" s="36"/>
      <c r="J3311" s="37"/>
    </row>
    <row r="3312">
      <c r="A3312" s="30"/>
      <c r="B3312" s="31" t="s">
        <v>165</v>
      </c>
      <c r="C3312" s="31" t="s">
        <v>165</v>
      </c>
      <c r="D3312" s="32" t="s">
        <v>165</v>
      </c>
      <c r="E3312" s="33" t="s">
        <v>165</v>
      </c>
      <c r="F3312" s="34"/>
      <c r="G3312" s="35"/>
      <c r="H3312" s="34"/>
      <c r="I3312" s="36"/>
      <c r="J3312" s="37"/>
    </row>
    <row r="3313">
      <c r="A3313" s="30"/>
      <c r="B3313" s="31" t="s">
        <v>165</v>
      </c>
      <c r="C3313" s="31" t="s">
        <v>165</v>
      </c>
      <c r="D3313" s="32" t="s">
        <v>165</v>
      </c>
      <c r="E3313" s="33" t="s">
        <v>165</v>
      </c>
      <c r="F3313" s="34"/>
      <c r="G3313" s="35"/>
      <c r="H3313" s="34"/>
      <c r="I3313" s="36"/>
      <c r="J3313" s="37"/>
    </row>
    <row r="3314">
      <c r="A3314" s="30"/>
      <c r="B3314" s="31" t="s">
        <v>165</v>
      </c>
      <c r="C3314" s="31" t="s">
        <v>165</v>
      </c>
      <c r="D3314" s="32" t="s">
        <v>165</v>
      </c>
      <c r="E3314" s="33" t="s">
        <v>165</v>
      </c>
      <c r="F3314" s="34"/>
      <c r="G3314" s="35"/>
      <c r="H3314" s="34"/>
      <c r="I3314" s="36"/>
      <c r="J3314" s="37"/>
    </row>
    <row r="3315">
      <c r="A3315" s="30"/>
      <c r="B3315" s="31" t="s">
        <v>165</v>
      </c>
      <c r="C3315" s="31" t="s">
        <v>165</v>
      </c>
      <c r="D3315" s="32" t="s">
        <v>165</v>
      </c>
      <c r="E3315" s="33" t="s">
        <v>165</v>
      </c>
      <c r="F3315" s="34"/>
      <c r="G3315" s="35"/>
      <c r="H3315" s="34"/>
      <c r="I3315" s="36"/>
      <c r="J3315" s="37"/>
    </row>
    <row r="3316">
      <c r="A3316" s="30"/>
      <c r="B3316" s="31" t="s">
        <v>165</v>
      </c>
      <c r="C3316" s="31" t="s">
        <v>165</v>
      </c>
      <c r="D3316" s="32" t="s">
        <v>165</v>
      </c>
      <c r="E3316" s="33" t="s">
        <v>165</v>
      </c>
      <c r="F3316" s="34"/>
      <c r="G3316" s="35"/>
      <c r="H3316" s="34"/>
      <c r="I3316" s="36"/>
      <c r="J3316" s="37"/>
    </row>
    <row r="3317">
      <c r="A3317" s="30"/>
      <c r="B3317" s="31" t="s">
        <v>165</v>
      </c>
      <c r="C3317" s="31" t="s">
        <v>165</v>
      </c>
      <c r="D3317" s="32" t="s">
        <v>165</v>
      </c>
      <c r="E3317" s="33" t="s">
        <v>165</v>
      </c>
      <c r="F3317" s="34"/>
      <c r="G3317" s="35"/>
      <c r="H3317" s="34"/>
      <c r="I3317" s="36"/>
      <c r="J3317" s="37"/>
    </row>
    <row r="3318">
      <c r="A3318" s="30"/>
      <c r="B3318" s="31" t="s">
        <v>165</v>
      </c>
      <c r="C3318" s="31" t="s">
        <v>165</v>
      </c>
      <c r="D3318" s="32" t="s">
        <v>165</v>
      </c>
      <c r="E3318" s="33" t="s">
        <v>165</v>
      </c>
      <c r="F3318" s="34"/>
      <c r="G3318" s="35"/>
      <c r="H3318" s="34"/>
      <c r="I3318" s="36"/>
      <c r="J3318" s="37"/>
    </row>
    <row r="3319">
      <c r="A3319" s="30"/>
      <c r="B3319" s="31" t="s">
        <v>165</v>
      </c>
      <c r="C3319" s="31" t="s">
        <v>165</v>
      </c>
      <c r="D3319" s="32" t="s">
        <v>165</v>
      </c>
      <c r="E3319" s="33" t="s">
        <v>165</v>
      </c>
      <c r="F3319" s="34"/>
      <c r="G3319" s="35"/>
      <c r="H3319" s="34"/>
      <c r="I3319" s="36"/>
      <c r="J3319" s="37"/>
    </row>
    <row r="3320">
      <c r="A3320" s="30"/>
      <c r="B3320" s="31" t="s">
        <v>165</v>
      </c>
      <c r="C3320" s="31" t="s">
        <v>165</v>
      </c>
      <c r="D3320" s="32" t="s">
        <v>165</v>
      </c>
      <c r="E3320" s="33" t="s">
        <v>165</v>
      </c>
      <c r="F3320" s="34"/>
      <c r="G3320" s="35"/>
      <c r="H3320" s="34"/>
      <c r="I3320" s="36"/>
      <c r="J3320" s="37"/>
    </row>
    <row r="3321">
      <c r="A3321" s="30"/>
      <c r="B3321" s="31" t="s">
        <v>165</v>
      </c>
      <c r="C3321" s="31" t="s">
        <v>165</v>
      </c>
      <c r="D3321" s="32" t="s">
        <v>165</v>
      </c>
      <c r="E3321" s="33" t="s">
        <v>165</v>
      </c>
      <c r="F3321" s="34"/>
      <c r="G3321" s="35"/>
      <c r="H3321" s="34"/>
      <c r="I3321" s="36"/>
      <c r="J3321" s="37"/>
    </row>
    <row r="3322">
      <c r="A3322" s="30"/>
      <c r="B3322" s="31" t="s">
        <v>165</v>
      </c>
      <c r="C3322" s="31" t="s">
        <v>165</v>
      </c>
      <c r="D3322" s="32" t="s">
        <v>165</v>
      </c>
      <c r="E3322" s="33" t="s">
        <v>165</v>
      </c>
      <c r="F3322" s="34"/>
      <c r="G3322" s="35"/>
      <c r="H3322" s="34"/>
      <c r="I3322" s="36"/>
      <c r="J3322" s="37"/>
    </row>
    <row r="3323">
      <c r="A3323" s="30"/>
      <c r="B3323" s="31" t="s">
        <v>165</v>
      </c>
      <c r="C3323" s="31" t="s">
        <v>165</v>
      </c>
      <c r="D3323" s="32" t="s">
        <v>165</v>
      </c>
      <c r="E3323" s="33" t="s">
        <v>165</v>
      </c>
      <c r="F3323" s="34"/>
      <c r="G3323" s="35"/>
      <c r="H3323" s="34"/>
      <c r="I3323" s="36"/>
      <c r="J3323" s="37"/>
    </row>
    <row r="3324">
      <c r="A3324" s="30"/>
      <c r="B3324" s="31" t="s">
        <v>165</v>
      </c>
      <c r="C3324" s="31" t="s">
        <v>165</v>
      </c>
      <c r="D3324" s="32" t="s">
        <v>165</v>
      </c>
      <c r="E3324" s="33" t="s">
        <v>165</v>
      </c>
      <c r="F3324" s="34"/>
      <c r="G3324" s="35"/>
      <c r="H3324" s="34"/>
      <c r="I3324" s="36"/>
      <c r="J3324" s="37"/>
    </row>
    <row r="3325">
      <c r="A3325" s="30"/>
      <c r="B3325" s="31" t="s">
        <v>165</v>
      </c>
      <c r="C3325" s="31" t="s">
        <v>165</v>
      </c>
      <c r="D3325" s="32" t="s">
        <v>165</v>
      </c>
      <c r="E3325" s="33" t="s">
        <v>165</v>
      </c>
      <c r="F3325" s="34"/>
      <c r="G3325" s="35"/>
      <c r="H3325" s="34"/>
      <c r="I3325" s="36"/>
      <c r="J3325" s="37"/>
    </row>
    <row r="3326">
      <c r="A3326" s="30"/>
      <c r="B3326" s="31" t="s">
        <v>165</v>
      </c>
      <c r="C3326" s="31" t="s">
        <v>165</v>
      </c>
      <c r="D3326" s="32" t="s">
        <v>165</v>
      </c>
      <c r="E3326" s="33" t="s">
        <v>165</v>
      </c>
      <c r="F3326" s="34"/>
      <c r="G3326" s="35"/>
      <c r="H3326" s="34"/>
      <c r="I3326" s="36"/>
      <c r="J3326" s="37"/>
    </row>
    <row r="3327">
      <c r="A3327" s="30"/>
      <c r="B3327" s="31" t="s">
        <v>165</v>
      </c>
      <c r="C3327" s="31" t="s">
        <v>165</v>
      </c>
      <c r="D3327" s="32" t="s">
        <v>165</v>
      </c>
      <c r="E3327" s="33" t="s">
        <v>165</v>
      </c>
      <c r="F3327" s="34"/>
      <c r="G3327" s="35"/>
      <c r="H3327" s="34"/>
      <c r="I3327" s="36"/>
      <c r="J3327" s="37"/>
    </row>
    <row r="3328">
      <c r="A3328" s="30"/>
      <c r="B3328" s="31" t="s">
        <v>165</v>
      </c>
      <c r="C3328" s="31" t="s">
        <v>165</v>
      </c>
      <c r="D3328" s="32" t="s">
        <v>165</v>
      </c>
      <c r="E3328" s="33" t="s">
        <v>165</v>
      </c>
      <c r="F3328" s="34"/>
      <c r="G3328" s="35"/>
      <c r="H3328" s="34"/>
      <c r="I3328" s="36"/>
      <c r="J3328" s="37"/>
    </row>
    <row r="3329">
      <c r="A3329" s="30"/>
      <c r="B3329" s="31" t="s">
        <v>165</v>
      </c>
      <c r="C3329" s="31" t="s">
        <v>165</v>
      </c>
      <c r="D3329" s="32" t="s">
        <v>165</v>
      </c>
      <c r="E3329" s="33" t="s">
        <v>165</v>
      </c>
      <c r="F3329" s="34"/>
      <c r="G3329" s="35"/>
      <c r="H3329" s="34"/>
      <c r="I3329" s="36"/>
      <c r="J3329" s="37"/>
    </row>
    <row r="3330">
      <c r="A3330" s="30"/>
      <c r="B3330" s="31" t="s">
        <v>165</v>
      </c>
      <c r="C3330" s="31" t="s">
        <v>165</v>
      </c>
      <c r="D3330" s="32" t="s">
        <v>165</v>
      </c>
      <c r="E3330" s="33" t="s">
        <v>165</v>
      </c>
      <c r="F3330" s="34"/>
      <c r="G3330" s="35"/>
      <c r="H3330" s="34"/>
      <c r="I3330" s="36"/>
      <c r="J3330" s="37"/>
    </row>
    <row r="3331">
      <c r="A3331" s="30"/>
      <c r="B3331" s="31" t="s">
        <v>165</v>
      </c>
      <c r="C3331" s="31" t="s">
        <v>165</v>
      </c>
      <c r="D3331" s="32" t="s">
        <v>165</v>
      </c>
      <c r="E3331" s="33" t="s">
        <v>165</v>
      </c>
      <c r="F3331" s="34"/>
      <c r="G3331" s="35"/>
      <c r="H3331" s="34"/>
      <c r="I3331" s="36"/>
      <c r="J3331" s="37"/>
    </row>
    <row r="3332">
      <c r="A3332" s="30"/>
      <c r="B3332" s="31" t="s">
        <v>165</v>
      </c>
      <c r="C3332" s="31" t="s">
        <v>165</v>
      </c>
      <c r="D3332" s="32" t="s">
        <v>165</v>
      </c>
      <c r="E3332" s="33" t="s">
        <v>165</v>
      </c>
      <c r="F3332" s="34"/>
      <c r="G3332" s="35"/>
      <c r="H3332" s="34"/>
      <c r="I3332" s="36"/>
      <c r="J3332" s="37"/>
    </row>
    <row r="3333">
      <c r="A3333" s="30"/>
      <c r="B3333" s="31" t="s">
        <v>165</v>
      </c>
      <c r="C3333" s="31" t="s">
        <v>165</v>
      </c>
      <c r="D3333" s="32" t="s">
        <v>165</v>
      </c>
      <c r="E3333" s="33" t="s">
        <v>165</v>
      </c>
      <c r="F3333" s="34"/>
      <c r="G3333" s="35"/>
      <c r="H3333" s="34"/>
      <c r="I3333" s="36"/>
      <c r="J3333" s="37"/>
    </row>
    <row r="3334">
      <c r="A3334" s="30"/>
      <c r="B3334" s="31" t="s">
        <v>165</v>
      </c>
      <c r="C3334" s="31" t="s">
        <v>165</v>
      </c>
      <c r="D3334" s="32" t="s">
        <v>165</v>
      </c>
      <c r="E3334" s="33" t="s">
        <v>165</v>
      </c>
      <c r="F3334" s="34"/>
      <c r="G3334" s="35"/>
      <c r="H3334" s="34"/>
      <c r="I3334" s="36"/>
      <c r="J3334" s="37"/>
    </row>
    <row r="3335">
      <c r="A3335" s="30"/>
      <c r="B3335" s="31" t="s">
        <v>165</v>
      </c>
      <c r="C3335" s="31" t="s">
        <v>165</v>
      </c>
      <c r="D3335" s="32" t="s">
        <v>165</v>
      </c>
      <c r="E3335" s="33" t="s">
        <v>165</v>
      </c>
      <c r="F3335" s="34"/>
      <c r="G3335" s="35"/>
      <c r="H3335" s="34"/>
      <c r="I3335" s="36"/>
      <c r="J3335" s="37"/>
    </row>
    <row r="3336">
      <c r="A3336" s="30"/>
      <c r="B3336" s="31" t="s">
        <v>165</v>
      </c>
      <c r="C3336" s="31" t="s">
        <v>165</v>
      </c>
      <c r="D3336" s="32" t="s">
        <v>165</v>
      </c>
      <c r="E3336" s="33" t="s">
        <v>165</v>
      </c>
      <c r="F3336" s="34"/>
      <c r="G3336" s="35"/>
      <c r="H3336" s="34"/>
      <c r="I3336" s="36"/>
      <c r="J3336" s="37"/>
    </row>
    <row r="3337">
      <c r="A3337" s="30"/>
      <c r="B3337" s="31" t="s">
        <v>165</v>
      </c>
      <c r="C3337" s="31" t="s">
        <v>165</v>
      </c>
      <c r="D3337" s="32" t="s">
        <v>165</v>
      </c>
      <c r="E3337" s="33" t="s">
        <v>165</v>
      </c>
      <c r="F3337" s="34"/>
      <c r="G3337" s="35"/>
      <c r="H3337" s="34"/>
      <c r="I3337" s="36"/>
      <c r="J3337" s="37"/>
    </row>
    <row r="3338">
      <c r="A3338" s="30"/>
      <c r="B3338" s="31" t="s">
        <v>165</v>
      </c>
      <c r="C3338" s="31" t="s">
        <v>165</v>
      </c>
      <c r="D3338" s="32" t="s">
        <v>165</v>
      </c>
      <c r="E3338" s="33" t="s">
        <v>165</v>
      </c>
      <c r="F3338" s="34"/>
      <c r="G3338" s="35"/>
      <c r="H3338" s="34"/>
      <c r="I3338" s="36"/>
      <c r="J3338" s="37"/>
    </row>
    <row r="3339">
      <c r="A3339" s="30"/>
      <c r="B3339" s="31" t="s">
        <v>165</v>
      </c>
      <c r="C3339" s="31" t="s">
        <v>165</v>
      </c>
      <c r="D3339" s="32" t="s">
        <v>165</v>
      </c>
      <c r="E3339" s="33" t="s">
        <v>165</v>
      </c>
      <c r="F3339" s="34"/>
      <c r="G3339" s="35"/>
      <c r="H3339" s="34"/>
      <c r="I3339" s="36"/>
      <c r="J3339" s="37"/>
    </row>
    <row r="3340">
      <c r="A3340" s="30"/>
      <c r="B3340" s="31" t="s">
        <v>165</v>
      </c>
      <c r="C3340" s="31" t="s">
        <v>165</v>
      </c>
      <c r="D3340" s="32" t="s">
        <v>165</v>
      </c>
      <c r="E3340" s="33" t="s">
        <v>165</v>
      </c>
      <c r="F3340" s="34"/>
      <c r="G3340" s="35"/>
      <c r="H3340" s="34"/>
      <c r="I3340" s="36"/>
      <c r="J3340" s="37"/>
    </row>
    <row r="3341">
      <c r="A3341" s="30"/>
      <c r="B3341" s="31" t="s">
        <v>165</v>
      </c>
      <c r="C3341" s="31" t="s">
        <v>165</v>
      </c>
      <c r="D3341" s="32" t="s">
        <v>165</v>
      </c>
      <c r="E3341" s="33" t="s">
        <v>165</v>
      </c>
      <c r="F3341" s="34"/>
      <c r="G3341" s="35"/>
      <c r="H3341" s="34"/>
      <c r="I3341" s="36"/>
      <c r="J3341" s="37"/>
    </row>
    <row r="3342">
      <c r="A3342" s="30"/>
      <c r="B3342" s="31" t="s">
        <v>165</v>
      </c>
      <c r="C3342" s="31" t="s">
        <v>165</v>
      </c>
      <c r="D3342" s="32" t="s">
        <v>165</v>
      </c>
      <c r="E3342" s="33" t="s">
        <v>165</v>
      </c>
      <c r="F3342" s="34"/>
      <c r="G3342" s="35"/>
      <c r="H3342" s="34"/>
      <c r="I3342" s="36"/>
      <c r="J3342" s="37"/>
    </row>
    <row r="3343">
      <c r="A3343" s="30"/>
      <c r="B3343" s="31" t="s">
        <v>165</v>
      </c>
      <c r="C3343" s="31" t="s">
        <v>165</v>
      </c>
      <c r="D3343" s="32" t="s">
        <v>165</v>
      </c>
      <c r="E3343" s="33" t="s">
        <v>165</v>
      </c>
      <c r="F3343" s="34"/>
      <c r="G3343" s="35"/>
      <c r="H3343" s="34"/>
      <c r="I3343" s="36"/>
      <c r="J3343" s="37"/>
    </row>
    <row r="3344">
      <c r="A3344" s="30"/>
      <c r="B3344" s="31" t="s">
        <v>165</v>
      </c>
      <c r="C3344" s="31" t="s">
        <v>165</v>
      </c>
      <c r="D3344" s="32" t="s">
        <v>165</v>
      </c>
      <c r="E3344" s="33" t="s">
        <v>165</v>
      </c>
      <c r="F3344" s="34"/>
      <c r="G3344" s="35"/>
      <c r="H3344" s="34"/>
      <c r="I3344" s="36"/>
      <c r="J3344" s="37"/>
    </row>
    <row r="3345">
      <c r="A3345" s="30"/>
      <c r="B3345" s="31" t="s">
        <v>165</v>
      </c>
      <c r="C3345" s="31" t="s">
        <v>165</v>
      </c>
      <c r="D3345" s="32" t="s">
        <v>165</v>
      </c>
      <c r="E3345" s="33" t="s">
        <v>165</v>
      </c>
      <c r="F3345" s="34"/>
      <c r="G3345" s="35"/>
      <c r="H3345" s="34"/>
      <c r="I3345" s="36"/>
      <c r="J3345" s="37"/>
    </row>
    <row r="3346">
      <c r="A3346" s="30"/>
      <c r="B3346" s="31" t="s">
        <v>165</v>
      </c>
      <c r="C3346" s="31" t="s">
        <v>165</v>
      </c>
      <c r="D3346" s="32" t="s">
        <v>165</v>
      </c>
      <c r="E3346" s="33" t="s">
        <v>165</v>
      </c>
      <c r="F3346" s="34"/>
      <c r="G3346" s="35"/>
      <c r="H3346" s="34"/>
      <c r="I3346" s="36"/>
      <c r="J3346" s="37"/>
    </row>
    <row r="3347">
      <c r="A3347" s="30"/>
      <c r="B3347" s="31" t="s">
        <v>165</v>
      </c>
      <c r="C3347" s="31" t="s">
        <v>165</v>
      </c>
      <c r="D3347" s="32" t="s">
        <v>165</v>
      </c>
      <c r="E3347" s="33" t="s">
        <v>165</v>
      </c>
      <c r="F3347" s="34"/>
      <c r="G3347" s="35"/>
      <c r="H3347" s="34"/>
      <c r="I3347" s="36"/>
      <c r="J3347" s="37"/>
    </row>
    <row r="3348">
      <c r="A3348" s="30"/>
      <c r="B3348" s="31" t="s">
        <v>165</v>
      </c>
      <c r="C3348" s="31" t="s">
        <v>165</v>
      </c>
      <c r="D3348" s="32" t="s">
        <v>165</v>
      </c>
      <c r="E3348" s="33" t="s">
        <v>165</v>
      </c>
      <c r="F3348" s="34"/>
      <c r="G3348" s="35"/>
      <c r="H3348" s="34"/>
      <c r="I3348" s="36"/>
      <c r="J3348" s="37"/>
    </row>
    <row r="3349">
      <c r="A3349" s="30"/>
      <c r="B3349" s="31" t="s">
        <v>165</v>
      </c>
      <c r="C3349" s="31" t="s">
        <v>165</v>
      </c>
      <c r="D3349" s="32" t="s">
        <v>165</v>
      </c>
      <c r="E3349" s="33" t="s">
        <v>165</v>
      </c>
      <c r="F3349" s="34"/>
      <c r="G3349" s="35"/>
      <c r="H3349" s="34"/>
      <c r="I3349" s="36"/>
      <c r="J3349" s="37"/>
    </row>
    <row r="3350">
      <c r="A3350" s="30"/>
      <c r="B3350" s="31" t="s">
        <v>165</v>
      </c>
      <c r="C3350" s="31" t="s">
        <v>165</v>
      </c>
      <c r="D3350" s="32" t="s">
        <v>165</v>
      </c>
      <c r="E3350" s="33" t="s">
        <v>165</v>
      </c>
      <c r="F3350" s="34"/>
      <c r="G3350" s="35"/>
      <c r="H3350" s="34"/>
      <c r="I3350" s="36"/>
      <c r="J3350" s="37"/>
    </row>
    <row r="3351">
      <c r="A3351" s="30"/>
      <c r="B3351" s="31" t="s">
        <v>165</v>
      </c>
      <c r="C3351" s="31" t="s">
        <v>165</v>
      </c>
      <c r="D3351" s="32" t="s">
        <v>165</v>
      </c>
      <c r="E3351" s="33" t="s">
        <v>165</v>
      </c>
      <c r="F3351" s="34"/>
      <c r="G3351" s="35"/>
      <c r="H3351" s="34"/>
      <c r="I3351" s="36"/>
      <c r="J3351" s="37"/>
    </row>
    <row r="3352">
      <c r="A3352" s="30"/>
      <c r="B3352" s="31" t="s">
        <v>165</v>
      </c>
      <c r="C3352" s="31" t="s">
        <v>165</v>
      </c>
      <c r="D3352" s="32" t="s">
        <v>165</v>
      </c>
      <c r="E3352" s="33" t="s">
        <v>165</v>
      </c>
      <c r="F3352" s="34"/>
      <c r="G3352" s="35"/>
      <c r="H3352" s="34"/>
      <c r="I3352" s="36"/>
      <c r="J3352" s="37"/>
    </row>
    <row r="3353">
      <c r="A3353" s="30"/>
      <c r="B3353" s="31" t="s">
        <v>165</v>
      </c>
      <c r="C3353" s="31" t="s">
        <v>165</v>
      </c>
      <c r="D3353" s="32" t="s">
        <v>165</v>
      </c>
      <c r="E3353" s="33" t="s">
        <v>165</v>
      </c>
      <c r="F3353" s="34"/>
      <c r="G3353" s="35"/>
      <c r="H3353" s="34"/>
      <c r="I3353" s="36"/>
      <c r="J3353" s="37"/>
    </row>
    <row r="3354">
      <c r="A3354" s="30"/>
      <c r="B3354" s="31" t="s">
        <v>165</v>
      </c>
      <c r="C3354" s="31" t="s">
        <v>165</v>
      </c>
      <c r="D3354" s="32" t="s">
        <v>165</v>
      </c>
      <c r="E3354" s="33" t="s">
        <v>165</v>
      </c>
      <c r="F3354" s="34"/>
      <c r="G3354" s="35"/>
      <c r="H3354" s="34"/>
      <c r="I3354" s="36"/>
      <c r="J3354" s="37"/>
    </row>
    <row r="3355">
      <c r="A3355" s="30"/>
      <c r="B3355" s="31" t="s">
        <v>165</v>
      </c>
      <c r="C3355" s="31" t="s">
        <v>165</v>
      </c>
      <c r="D3355" s="32" t="s">
        <v>165</v>
      </c>
      <c r="E3355" s="33" t="s">
        <v>165</v>
      </c>
      <c r="F3355" s="34"/>
      <c r="G3355" s="35"/>
      <c r="H3355" s="34"/>
      <c r="I3355" s="36"/>
      <c r="J3355" s="37"/>
    </row>
    <row r="3356">
      <c r="A3356" s="30"/>
      <c r="B3356" s="31" t="s">
        <v>165</v>
      </c>
      <c r="C3356" s="31" t="s">
        <v>165</v>
      </c>
      <c r="D3356" s="32" t="s">
        <v>165</v>
      </c>
      <c r="E3356" s="33" t="s">
        <v>165</v>
      </c>
      <c r="F3356" s="34"/>
      <c r="G3356" s="35"/>
      <c r="H3356" s="34"/>
      <c r="I3356" s="36"/>
      <c r="J3356" s="37"/>
    </row>
    <row r="3357">
      <c r="A3357" s="30"/>
      <c r="B3357" s="31" t="s">
        <v>165</v>
      </c>
      <c r="C3357" s="31" t="s">
        <v>165</v>
      </c>
      <c r="D3357" s="32" t="s">
        <v>165</v>
      </c>
      <c r="E3357" s="33" t="s">
        <v>165</v>
      </c>
      <c r="F3357" s="34"/>
      <c r="G3357" s="35"/>
      <c r="H3357" s="34"/>
      <c r="I3357" s="36"/>
      <c r="J3357" s="37"/>
    </row>
    <row r="3358">
      <c r="A3358" s="30"/>
      <c r="B3358" s="31" t="s">
        <v>165</v>
      </c>
      <c r="C3358" s="31" t="s">
        <v>165</v>
      </c>
      <c r="D3358" s="32" t="s">
        <v>165</v>
      </c>
      <c r="E3358" s="33" t="s">
        <v>165</v>
      </c>
      <c r="F3358" s="34"/>
      <c r="G3358" s="35"/>
      <c r="H3358" s="34"/>
      <c r="I3358" s="36"/>
      <c r="J3358" s="37"/>
    </row>
    <row r="3359">
      <c r="A3359" s="30"/>
      <c r="B3359" s="31" t="s">
        <v>165</v>
      </c>
      <c r="C3359" s="31" t="s">
        <v>165</v>
      </c>
      <c r="D3359" s="32" t="s">
        <v>165</v>
      </c>
      <c r="E3359" s="33" t="s">
        <v>165</v>
      </c>
      <c r="F3359" s="34"/>
      <c r="G3359" s="35"/>
      <c r="H3359" s="34"/>
      <c r="I3359" s="36"/>
      <c r="J3359" s="37"/>
    </row>
    <row r="3360">
      <c r="A3360" s="30"/>
      <c r="B3360" s="31" t="s">
        <v>165</v>
      </c>
      <c r="C3360" s="31" t="s">
        <v>165</v>
      </c>
      <c r="D3360" s="32" t="s">
        <v>165</v>
      </c>
      <c r="E3360" s="33" t="s">
        <v>165</v>
      </c>
      <c r="F3360" s="34"/>
      <c r="G3360" s="35"/>
      <c r="H3360" s="34"/>
      <c r="I3360" s="36"/>
      <c r="J3360" s="37"/>
    </row>
    <row r="3361">
      <c r="A3361" s="30"/>
      <c r="B3361" s="31" t="s">
        <v>165</v>
      </c>
      <c r="C3361" s="31" t="s">
        <v>165</v>
      </c>
      <c r="D3361" s="32" t="s">
        <v>165</v>
      </c>
      <c r="E3361" s="33" t="s">
        <v>165</v>
      </c>
      <c r="F3361" s="34"/>
      <c r="G3361" s="35"/>
      <c r="H3361" s="34"/>
      <c r="I3361" s="36"/>
      <c r="J3361" s="37"/>
    </row>
    <row r="3362">
      <c r="A3362" s="30"/>
      <c r="B3362" s="31" t="s">
        <v>165</v>
      </c>
      <c r="C3362" s="31" t="s">
        <v>165</v>
      </c>
      <c r="D3362" s="32" t="s">
        <v>165</v>
      </c>
      <c r="E3362" s="33" t="s">
        <v>165</v>
      </c>
      <c r="F3362" s="34"/>
      <c r="G3362" s="35"/>
      <c r="H3362" s="34"/>
      <c r="I3362" s="36"/>
      <c r="J3362" s="37"/>
    </row>
    <row r="3363">
      <c r="A3363" s="30"/>
      <c r="B3363" s="31" t="s">
        <v>165</v>
      </c>
      <c r="C3363" s="31" t="s">
        <v>165</v>
      </c>
      <c r="D3363" s="32" t="s">
        <v>165</v>
      </c>
      <c r="E3363" s="33" t="s">
        <v>165</v>
      </c>
      <c r="F3363" s="34"/>
      <c r="G3363" s="35"/>
      <c r="H3363" s="34"/>
      <c r="I3363" s="36"/>
      <c r="J3363" s="37"/>
    </row>
    <row r="3364">
      <c r="A3364" s="30"/>
      <c r="B3364" s="31" t="s">
        <v>165</v>
      </c>
      <c r="C3364" s="31" t="s">
        <v>165</v>
      </c>
      <c r="D3364" s="32" t="s">
        <v>165</v>
      </c>
      <c r="E3364" s="33" t="s">
        <v>165</v>
      </c>
      <c r="F3364" s="34"/>
      <c r="G3364" s="35"/>
      <c r="H3364" s="34"/>
      <c r="I3364" s="36"/>
      <c r="J3364" s="37"/>
    </row>
    <row r="3365">
      <c r="A3365" s="30"/>
      <c r="B3365" s="31" t="s">
        <v>165</v>
      </c>
      <c r="C3365" s="31" t="s">
        <v>165</v>
      </c>
      <c r="D3365" s="32" t="s">
        <v>165</v>
      </c>
      <c r="E3365" s="33" t="s">
        <v>165</v>
      </c>
      <c r="F3365" s="34"/>
      <c r="G3365" s="35"/>
      <c r="H3365" s="34"/>
      <c r="I3365" s="36"/>
      <c r="J3365" s="37"/>
    </row>
    <row r="3366">
      <c r="A3366" s="30"/>
      <c r="B3366" s="31" t="s">
        <v>165</v>
      </c>
      <c r="C3366" s="31" t="s">
        <v>165</v>
      </c>
      <c r="D3366" s="32" t="s">
        <v>165</v>
      </c>
      <c r="E3366" s="33" t="s">
        <v>165</v>
      </c>
      <c r="F3366" s="34"/>
      <c r="G3366" s="35"/>
      <c r="H3366" s="34"/>
      <c r="I3366" s="36"/>
      <c r="J3366" s="37"/>
    </row>
    <row r="3367">
      <c r="A3367" s="30"/>
      <c r="B3367" s="31" t="s">
        <v>165</v>
      </c>
      <c r="C3367" s="31" t="s">
        <v>165</v>
      </c>
      <c r="D3367" s="32" t="s">
        <v>165</v>
      </c>
      <c r="E3367" s="33" t="s">
        <v>165</v>
      </c>
      <c r="F3367" s="34"/>
      <c r="G3367" s="35"/>
      <c r="H3367" s="34"/>
      <c r="I3367" s="36"/>
      <c r="J3367" s="37"/>
    </row>
    <row r="3368">
      <c r="A3368" s="30"/>
      <c r="B3368" s="31" t="s">
        <v>165</v>
      </c>
      <c r="C3368" s="31" t="s">
        <v>165</v>
      </c>
      <c r="D3368" s="32" t="s">
        <v>165</v>
      </c>
      <c r="E3368" s="33" t="s">
        <v>165</v>
      </c>
      <c r="F3368" s="34"/>
      <c r="G3368" s="35"/>
      <c r="H3368" s="34"/>
      <c r="I3368" s="36"/>
      <c r="J3368" s="37"/>
    </row>
    <row r="3369">
      <c r="A3369" s="30"/>
      <c r="B3369" s="31" t="s">
        <v>165</v>
      </c>
      <c r="C3369" s="31" t="s">
        <v>165</v>
      </c>
      <c r="D3369" s="32" t="s">
        <v>165</v>
      </c>
      <c r="E3369" s="33" t="s">
        <v>165</v>
      </c>
      <c r="F3369" s="34"/>
      <c r="G3369" s="35"/>
      <c r="H3369" s="34"/>
      <c r="I3369" s="36"/>
      <c r="J3369" s="37"/>
    </row>
    <row r="3370">
      <c r="A3370" s="30"/>
      <c r="B3370" s="31" t="s">
        <v>165</v>
      </c>
      <c r="C3370" s="31" t="s">
        <v>165</v>
      </c>
      <c r="D3370" s="32" t="s">
        <v>165</v>
      </c>
      <c r="E3370" s="33" t="s">
        <v>165</v>
      </c>
      <c r="F3370" s="34"/>
      <c r="G3370" s="35"/>
      <c r="H3370" s="34"/>
      <c r="I3370" s="36"/>
      <c r="J3370" s="37"/>
    </row>
    <row r="3371">
      <c r="A3371" s="30"/>
      <c r="B3371" s="31" t="s">
        <v>165</v>
      </c>
      <c r="C3371" s="31" t="s">
        <v>165</v>
      </c>
      <c r="D3371" s="32" t="s">
        <v>165</v>
      </c>
      <c r="E3371" s="33" t="s">
        <v>165</v>
      </c>
      <c r="F3371" s="34"/>
      <c r="G3371" s="35"/>
      <c r="H3371" s="34"/>
      <c r="I3371" s="36"/>
      <c r="J3371" s="37"/>
    </row>
    <row r="3372">
      <c r="A3372" s="30"/>
      <c r="B3372" s="31" t="s">
        <v>165</v>
      </c>
      <c r="C3372" s="31" t="s">
        <v>165</v>
      </c>
      <c r="D3372" s="32" t="s">
        <v>165</v>
      </c>
      <c r="E3372" s="33" t="s">
        <v>165</v>
      </c>
      <c r="F3372" s="34"/>
      <c r="G3372" s="35"/>
      <c r="H3372" s="34"/>
      <c r="I3372" s="36"/>
      <c r="J3372" s="37"/>
    </row>
    <row r="3373">
      <c r="A3373" s="30"/>
      <c r="B3373" s="31" t="s">
        <v>165</v>
      </c>
      <c r="C3373" s="31" t="s">
        <v>165</v>
      </c>
      <c r="D3373" s="32" t="s">
        <v>165</v>
      </c>
      <c r="E3373" s="33" t="s">
        <v>165</v>
      </c>
      <c r="F3373" s="34"/>
      <c r="G3373" s="35"/>
      <c r="H3373" s="34"/>
      <c r="I3373" s="36"/>
      <c r="J3373" s="37"/>
    </row>
    <row r="3374">
      <c r="A3374" s="30"/>
      <c r="B3374" s="31" t="s">
        <v>165</v>
      </c>
      <c r="C3374" s="31" t="s">
        <v>165</v>
      </c>
      <c r="D3374" s="32" t="s">
        <v>165</v>
      </c>
      <c r="E3374" s="33" t="s">
        <v>165</v>
      </c>
      <c r="F3374" s="34"/>
      <c r="G3374" s="35"/>
      <c r="H3374" s="34"/>
      <c r="I3374" s="36"/>
      <c r="J3374" s="37"/>
    </row>
    <row r="3375">
      <c r="A3375" s="30"/>
      <c r="B3375" s="31" t="s">
        <v>165</v>
      </c>
      <c r="C3375" s="31" t="s">
        <v>165</v>
      </c>
      <c r="D3375" s="32" t="s">
        <v>165</v>
      </c>
      <c r="E3375" s="33" t="s">
        <v>165</v>
      </c>
      <c r="F3375" s="34"/>
      <c r="G3375" s="35"/>
      <c r="H3375" s="34"/>
      <c r="I3375" s="36"/>
      <c r="J3375" s="37"/>
    </row>
    <row r="3376">
      <c r="A3376" s="30"/>
      <c r="B3376" s="31" t="s">
        <v>165</v>
      </c>
      <c r="C3376" s="31" t="s">
        <v>165</v>
      </c>
      <c r="D3376" s="32" t="s">
        <v>165</v>
      </c>
      <c r="E3376" s="33" t="s">
        <v>165</v>
      </c>
      <c r="F3376" s="34"/>
      <c r="G3376" s="35"/>
      <c r="H3376" s="34"/>
      <c r="I3376" s="36"/>
      <c r="J3376" s="37"/>
    </row>
    <row r="3377">
      <c r="A3377" s="30"/>
      <c r="B3377" s="31" t="s">
        <v>165</v>
      </c>
      <c r="C3377" s="31" t="s">
        <v>165</v>
      </c>
      <c r="D3377" s="32" t="s">
        <v>165</v>
      </c>
      <c r="E3377" s="33" t="s">
        <v>165</v>
      </c>
      <c r="F3377" s="34"/>
      <c r="G3377" s="35"/>
      <c r="H3377" s="34"/>
      <c r="I3377" s="36"/>
      <c r="J3377" s="37"/>
    </row>
    <row r="3378">
      <c r="A3378" s="30"/>
      <c r="B3378" s="31" t="s">
        <v>165</v>
      </c>
      <c r="C3378" s="31" t="s">
        <v>165</v>
      </c>
      <c r="D3378" s="32" t="s">
        <v>165</v>
      </c>
      <c r="E3378" s="33" t="s">
        <v>165</v>
      </c>
      <c r="F3378" s="34"/>
      <c r="G3378" s="35"/>
      <c r="H3378" s="34"/>
      <c r="I3378" s="36"/>
      <c r="J3378" s="37"/>
    </row>
    <row r="3379">
      <c r="A3379" s="30"/>
      <c r="B3379" s="31" t="s">
        <v>165</v>
      </c>
      <c r="C3379" s="31" t="s">
        <v>165</v>
      </c>
      <c r="D3379" s="32" t="s">
        <v>165</v>
      </c>
      <c r="E3379" s="33" t="s">
        <v>165</v>
      </c>
      <c r="F3379" s="34"/>
      <c r="G3379" s="35"/>
      <c r="H3379" s="34"/>
      <c r="I3379" s="36"/>
      <c r="J3379" s="37"/>
    </row>
    <row r="3380">
      <c r="A3380" s="30"/>
      <c r="B3380" s="31" t="s">
        <v>165</v>
      </c>
      <c r="C3380" s="31" t="s">
        <v>165</v>
      </c>
      <c r="D3380" s="32" t="s">
        <v>165</v>
      </c>
      <c r="E3380" s="33" t="s">
        <v>165</v>
      </c>
      <c r="F3380" s="34"/>
      <c r="G3380" s="35"/>
      <c r="H3380" s="34"/>
      <c r="I3380" s="36"/>
      <c r="J3380" s="37"/>
    </row>
    <row r="3381">
      <c r="A3381" s="30"/>
      <c r="B3381" s="31" t="s">
        <v>165</v>
      </c>
      <c r="C3381" s="31" t="s">
        <v>165</v>
      </c>
      <c r="D3381" s="32" t="s">
        <v>165</v>
      </c>
      <c r="E3381" s="33" t="s">
        <v>165</v>
      </c>
      <c r="F3381" s="34"/>
      <c r="G3381" s="35"/>
      <c r="H3381" s="34"/>
      <c r="I3381" s="36"/>
      <c r="J3381" s="37"/>
    </row>
    <row r="3382">
      <c r="A3382" s="30"/>
      <c r="B3382" s="31" t="s">
        <v>165</v>
      </c>
      <c r="C3382" s="31" t="s">
        <v>165</v>
      </c>
      <c r="D3382" s="32" t="s">
        <v>165</v>
      </c>
      <c r="E3382" s="33" t="s">
        <v>165</v>
      </c>
      <c r="F3382" s="34"/>
      <c r="G3382" s="35"/>
      <c r="H3382" s="34"/>
      <c r="I3382" s="36"/>
      <c r="J3382" s="37"/>
    </row>
    <row r="3383">
      <c r="A3383" s="30"/>
      <c r="B3383" s="31" t="s">
        <v>165</v>
      </c>
      <c r="C3383" s="31" t="s">
        <v>165</v>
      </c>
      <c r="D3383" s="32" t="s">
        <v>165</v>
      </c>
      <c r="E3383" s="33" t="s">
        <v>165</v>
      </c>
      <c r="F3383" s="34"/>
      <c r="G3383" s="35"/>
      <c r="H3383" s="34"/>
      <c r="I3383" s="36"/>
      <c r="J3383" s="37"/>
    </row>
    <row r="3384">
      <c r="A3384" s="30"/>
      <c r="B3384" s="31" t="s">
        <v>165</v>
      </c>
      <c r="C3384" s="31" t="s">
        <v>165</v>
      </c>
      <c r="D3384" s="32" t="s">
        <v>165</v>
      </c>
      <c r="E3384" s="33" t="s">
        <v>165</v>
      </c>
      <c r="F3384" s="34"/>
      <c r="G3384" s="35"/>
      <c r="H3384" s="34"/>
      <c r="I3384" s="36"/>
      <c r="J3384" s="37"/>
    </row>
    <row r="3385">
      <c r="A3385" s="30"/>
      <c r="B3385" s="31" t="s">
        <v>165</v>
      </c>
      <c r="C3385" s="31" t="s">
        <v>165</v>
      </c>
      <c r="D3385" s="32" t="s">
        <v>165</v>
      </c>
      <c r="E3385" s="33" t="s">
        <v>165</v>
      </c>
      <c r="F3385" s="34"/>
      <c r="G3385" s="35"/>
      <c r="H3385" s="34"/>
      <c r="I3385" s="36"/>
      <c r="J3385" s="37"/>
    </row>
    <row r="3386">
      <c r="A3386" s="30"/>
      <c r="B3386" s="31" t="s">
        <v>165</v>
      </c>
      <c r="C3386" s="31" t="s">
        <v>165</v>
      </c>
      <c r="D3386" s="32" t="s">
        <v>165</v>
      </c>
      <c r="E3386" s="33" t="s">
        <v>165</v>
      </c>
      <c r="F3386" s="34"/>
      <c r="G3386" s="35"/>
      <c r="H3386" s="34"/>
      <c r="I3386" s="36"/>
      <c r="J3386" s="37"/>
    </row>
    <row r="3387">
      <c r="A3387" s="30"/>
      <c r="B3387" s="31" t="s">
        <v>165</v>
      </c>
      <c r="C3387" s="31" t="s">
        <v>165</v>
      </c>
      <c r="D3387" s="32" t="s">
        <v>165</v>
      </c>
      <c r="E3387" s="33" t="s">
        <v>165</v>
      </c>
      <c r="F3387" s="34"/>
      <c r="G3387" s="35"/>
      <c r="H3387" s="34"/>
      <c r="I3387" s="36"/>
      <c r="J3387" s="37"/>
    </row>
    <row r="3388">
      <c r="A3388" s="30"/>
      <c r="B3388" s="31" t="s">
        <v>165</v>
      </c>
      <c r="C3388" s="31" t="s">
        <v>165</v>
      </c>
      <c r="D3388" s="32" t="s">
        <v>165</v>
      </c>
      <c r="E3388" s="33" t="s">
        <v>165</v>
      </c>
      <c r="F3388" s="34"/>
      <c r="G3388" s="35"/>
      <c r="H3388" s="34"/>
      <c r="I3388" s="36"/>
      <c r="J3388" s="37"/>
    </row>
    <row r="3389">
      <c r="A3389" s="30"/>
      <c r="B3389" s="31" t="s">
        <v>165</v>
      </c>
      <c r="C3389" s="31" t="s">
        <v>165</v>
      </c>
      <c r="D3389" s="32" t="s">
        <v>165</v>
      </c>
      <c r="E3389" s="33" t="s">
        <v>165</v>
      </c>
      <c r="F3389" s="34"/>
      <c r="G3389" s="35"/>
      <c r="H3389" s="34"/>
      <c r="I3389" s="36"/>
      <c r="J3389" s="37"/>
    </row>
    <row r="3390">
      <c r="A3390" s="30"/>
      <c r="B3390" s="31" t="s">
        <v>165</v>
      </c>
      <c r="C3390" s="31" t="s">
        <v>165</v>
      </c>
      <c r="D3390" s="32" t="s">
        <v>165</v>
      </c>
      <c r="E3390" s="33" t="s">
        <v>165</v>
      </c>
      <c r="F3390" s="34"/>
      <c r="G3390" s="35"/>
      <c r="H3390" s="34"/>
      <c r="I3390" s="36"/>
      <c r="J3390" s="37"/>
    </row>
    <row r="3391">
      <c r="A3391" s="30"/>
      <c r="B3391" s="31" t="s">
        <v>165</v>
      </c>
      <c r="C3391" s="31" t="s">
        <v>165</v>
      </c>
      <c r="D3391" s="32" t="s">
        <v>165</v>
      </c>
      <c r="E3391" s="33" t="s">
        <v>165</v>
      </c>
      <c r="F3391" s="34"/>
      <c r="G3391" s="35"/>
      <c r="H3391" s="34"/>
      <c r="I3391" s="36"/>
      <c r="J3391" s="37"/>
    </row>
    <row r="3392">
      <c r="A3392" s="30"/>
      <c r="B3392" s="31" t="s">
        <v>165</v>
      </c>
      <c r="C3392" s="31" t="s">
        <v>165</v>
      </c>
      <c r="D3392" s="32" t="s">
        <v>165</v>
      </c>
      <c r="E3392" s="33" t="s">
        <v>165</v>
      </c>
      <c r="F3392" s="34"/>
      <c r="G3392" s="35"/>
      <c r="H3392" s="34"/>
      <c r="I3392" s="36"/>
      <c r="J3392" s="37"/>
    </row>
    <row r="3393">
      <c r="A3393" s="30"/>
      <c r="B3393" s="31" t="s">
        <v>165</v>
      </c>
      <c r="C3393" s="31" t="s">
        <v>165</v>
      </c>
      <c r="D3393" s="32" t="s">
        <v>165</v>
      </c>
      <c r="E3393" s="33" t="s">
        <v>165</v>
      </c>
      <c r="F3393" s="34"/>
      <c r="G3393" s="35"/>
      <c r="H3393" s="34"/>
      <c r="I3393" s="36"/>
      <c r="J3393" s="37"/>
    </row>
    <row r="3394">
      <c r="A3394" s="30"/>
      <c r="B3394" s="31" t="s">
        <v>165</v>
      </c>
      <c r="C3394" s="31" t="s">
        <v>165</v>
      </c>
      <c r="D3394" s="32" t="s">
        <v>165</v>
      </c>
      <c r="E3394" s="33" t="s">
        <v>165</v>
      </c>
      <c r="F3394" s="34"/>
      <c r="G3394" s="35"/>
      <c r="H3394" s="34"/>
      <c r="I3394" s="36"/>
      <c r="J3394" s="37"/>
    </row>
    <row r="3395">
      <c r="A3395" s="30"/>
      <c r="B3395" s="31" t="s">
        <v>165</v>
      </c>
      <c r="C3395" s="31" t="s">
        <v>165</v>
      </c>
      <c r="D3395" s="32" t="s">
        <v>165</v>
      </c>
      <c r="E3395" s="33" t="s">
        <v>165</v>
      </c>
      <c r="F3395" s="34"/>
      <c r="G3395" s="35"/>
      <c r="H3395" s="34"/>
      <c r="I3395" s="36"/>
      <c r="J3395" s="37"/>
    </row>
    <row r="3396">
      <c r="A3396" s="30"/>
      <c r="B3396" s="31" t="s">
        <v>165</v>
      </c>
      <c r="C3396" s="31" t="s">
        <v>165</v>
      </c>
      <c r="D3396" s="32" t="s">
        <v>165</v>
      </c>
      <c r="E3396" s="33" t="s">
        <v>165</v>
      </c>
      <c r="F3396" s="34"/>
      <c r="G3396" s="35"/>
      <c r="H3396" s="34"/>
      <c r="I3396" s="36"/>
      <c r="J3396" s="37"/>
    </row>
    <row r="3397">
      <c r="A3397" s="30"/>
      <c r="B3397" s="31" t="s">
        <v>165</v>
      </c>
      <c r="C3397" s="31" t="s">
        <v>165</v>
      </c>
      <c r="D3397" s="32" t="s">
        <v>165</v>
      </c>
      <c r="E3397" s="33" t="s">
        <v>165</v>
      </c>
      <c r="F3397" s="34"/>
      <c r="G3397" s="35"/>
      <c r="H3397" s="34"/>
      <c r="I3397" s="36"/>
      <c r="J3397" s="37"/>
    </row>
    <row r="3398">
      <c r="A3398" s="30"/>
      <c r="B3398" s="31" t="s">
        <v>165</v>
      </c>
      <c r="C3398" s="31" t="s">
        <v>165</v>
      </c>
      <c r="D3398" s="32" t="s">
        <v>165</v>
      </c>
      <c r="E3398" s="33" t="s">
        <v>165</v>
      </c>
      <c r="F3398" s="34"/>
      <c r="G3398" s="35"/>
      <c r="H3398" s="34"/>
      <c r="I3398" s="36"/>
      <c r="J3398" s="37"/>
    </row>
    <row r="3399">
      <c r="A3399" s="30"/>
      <c r="B3399" s="31" t="s">
        <v>165</v>
      </c>
      <c r="C3399" s="31" t="s">
        <v>165</v>
      </c>
      <c r="D3399" s="32" t="s">
        <v>165</v>
      </c>
      <c r="E3399" s="33" t="s">
        <v>165</v>
      </c>
      <c r="F3399" s="34"/>
      <c r="G3399" s="35"/>
      <c r="H3399" s="34"/>
      <c r="I3399" s="36"/>
      <c r="J3399" s="37"/>
    </row>
    <row r="3400">
      <c r="A3400" s="30"/>
      <c r="B3400" s="31" t="s">
        <v>165</v>
      </c>
      <c r="C3400" s="31" t="s">
        <v>165</v>
      </c>
      <c r="D3400" s="32" t="s">
        <v>165</v>
      </c>
      <c r="E3400" s="33" t="s">
        <v>165</v>
      </c>
      <c r="F3400" s="34"/>
      <c r="G3400" s="35"/>
      <c r="H3400" s="34"/>
      <c r="I3400" s="36"/>
      <c r="J3400" s="37"/>
    </row>
    <row r="3401">
      <c r="A3401" s="30"/>
      <c r="B3401" s="31" t="s">
        <v>165</v>
      </c>
      <c r="C3401" s="31" t="s">
        <v>165</v>
      </c>
      <c r="D3401" s="32" t="s">
        <v>165</v>
      </c>
      <c r="E3401" s="33" t="s">
        <v>165</v>
      </c>
      <c r="F3401" s="34"/>
      <c r="G3401" s="35"/>
      <c r="H3401" s="34"/>
      <c r="I3401" s="36"/>
      <c r="J3401" s="37"/>
    </row>
    <row r="3402">
      <c r="A3402" s="30"/>
      <c r="B3402" s="31" t="s">
        <v>165</v>
      </c>
      <c r="C3402" s="31" t="s">
        <v>165</v>
      </c>
      <c r="D3402" s="32" t="s">
        <v>165</v>
      </c>
      <c r="E3402" s="33" t="s">
        <v>165</v>
      </c>
      <c r="F3402" s="34"/>
      <c r="G3402" s="35"/>
      <c r="H3402" s="34"/>
      <c r="I3402" s="36"/>
      <c r="J3402" s="37"/>
    </row>
    <row r="3403">
      <c r="A3403" s="30"/>
      <c r="B3403" s="31" t="s">
        <v>165</v>
      </c>
      <c r="C3403" s="31" t="s">
        <v>165</v>
      </c>
      <c r="D3403" s="32" t="s">
        <v>165</v>
      </c>
      <c r="E3403" s="33" t="s">
        <v>165</v>
      </c>
      <c r="F3403" s="34"/>
      <c r="G3403" s="35"/>
      <c r="H3403" s="34"/>
      <c r="I3403" s="36"/>
      <c r="J3403" s="37"/>
    </row>
    <row r="3404">
      <c r="A3404" s="30"/>
      <c r="B3404" s="31" t="s">
        <v>165</v>
      </c>
      <c r="C3404" s="31" t="s">
        <v>165</v>
      </c>
      <c r="D3404" s="32" t="s">
        <v>165</v>
      </c>
      <c r="E3404" s="33" t="s">
        <v>165</v>
      </c>
      <c r="F3404" s="34"/>
      <c r="G3404" s="35"/>
      <c r="H3404" s="34"/>
      <c r="I3404" s="36"/>
      <c r="J3404" s="37"/>
    </row>
    <row r="3405">
      <c r="A3405" s="30"/>
      <c r="B3405" s="31" t="s">
        <v>165</v>
      </c>
      <c r="C3405" s="31" t="s">
        <v>165</v>
      </c>
      <c r="D3405" s="32" t="s">
        <v>165</v>
      </c>
      <c r="E3405" s="33" t="s">
        <v>165</v>
      </c>
      <c r="F3405" s="34"/>
      <c r="G3405" s="35"/>
      <c r="H3405" s="34"/>
      <c r="I3405" s="36"/>
      <c r="J3405" s="37"/>
    </row>
    <row r="3406">
      <c r="A3406" s="30"/>
      <c r="B3406" s="31" t="s">
        <v>165</v>
      </c>
      <c r="C3406" s="31" t="s">
        <v>165</v>
      </c>
      <c r="D3406" s="32" t="s">
        <v>165</v>
      </c>
      <c r="E3406" s="33" t="s">
        <v>165</v>
      </c>
      <c r="F3406" s="34"/>
      <c r="G3406" s="35"/>
      <c r="H3406" s="34"/>
      <c r="I3406" s="36"/>
      <c r="J3406" s="37"/>
    </row>
    <row r="3407">
      <c r="A3407" s="30"/>
      <c r="B3407" s="31" t="s">
        <v>165</v>
      </c>
      <c r="C3407" s="31" t="s">
        <v>165</v>
      </c>
      <c r="D3407" s="32" t="s">
        <v>165</v>
      </c>
      <c r="E3407" s="33" t="s">
        <v>165</v>
      </c>
      <c r="F3407" s="34"/>
      <c r="G3407" s="35"/>
      <c r="H3407" s="34"/>
      <c r="I3407" s="36"/>
      <c r="J3407" s="37"/>
    </row>
    <row r="3408">
      <c r="A3408" s="30"/>
      <c r="B3408" s="31" t="s">
        <v>165</v>
      </c>
      <c r="C3408" s="31" t="s">
        <v>165</v>
      </c>
      <c r="D3408" s="32" t="s">
        <v>165</v>
      </c>
      <c r="E3408" s="33" t="s">
        <v>165</v>
      </c>
      <c r="F3408" s="34"/>
      <c r="G3408" s="35"/>
      <c r="H3408" s="34"/>
      <c r="I3408" s="36"/>
      <c r="J3408" s="37"/>
    </row>
    <row r="3409">
      <c r="A3409" s="30"/>
      <c r="B3409" s="31" t="s">
        <v>165</v>
      </c>
      <c r="C3409" s="31" t="s">
        <v>165</v>
      </c>
      <c r="D3409" s="32" t="s">
        <v>165</v>
      </c>
      <c r="E3409" s="33" t="s">
        <v>165</v>
      </c>
      <c r="F3409" s="34"/>
      <c r="G3409" s="35"/>
      <c r="H3409" s="34"/>
      <c r="I3409" s="36"/>
      <c r="J3409" s="37"/>
    </row>
    <row r="3410">
      <c r="A3410" s="30"/>
      <c r="B3410" s="31" t="s">
        <v>165</v>
      </c>
      <c r="C3410" s="31" t="s">
        <v>165</v>
      </c>
      <c r="D3410" s="32" t="s">
        <v>165</v>
      </c>
      <c r="E3410" s="33" t="s">
        <v>165</v>
      </c>
      <c r="F3410" s="34"/>
      <c r="G3410" s="35"/>
      <c r="H3410" s="34"/>
      <c r="I3410" s="36"/>
      <c r="J3410" s="37"/>
    </row>
    <row r="3411">
      <c r="A3411" s="30"/>
      <c r="B3411" s="31" t="s">
        <v>165</v>
      </c>
      <c r="C3411" s="31" t="s">
        <v>165</v>
      </c>
      <c r="D3411" s="32" t="s">
        <v>165</v>
      </c>
      <c r="E3411" s="33" t="s">
        <v>165</v>
      </c>
      <c r="F3411" s="34"/>
      <c r="G3411" s="35"/>
      <c r="H3411" s="34"/>
      <c r="I3411" s="36"/>
      <c r="J3411" s="37"/>
    </row>
    <row r="3412">
      <c r="A3412" s="30"/>
      <c r="B3412" s="31" t="s">
        <v>165</v>
      </c>
      <c r="C3412" s="31" t="s">
        <v>165</v>
      </c>
      <c r="D3412" s="32" t="s">
        <v>165</v>
      </c>
      <c r="E3412" s="33" t="s">
        <v>165</v>
      </c>
      <c r="F3412" s="34"/>
      <c r="G3412" s="35"/>
      <c r="H3412" s="34"/>
      <c r="I3412" s="36"/>
      <c r="J3412" s="37"/>
    </row>
    <row r="3413">
      <c r="A3413" s="30"/>
      <c r="B3413" s="31" t="s">
        <v>165</v>
      </c>
      <c r="C3413" s="31" t="s">
        <v>165</v>
      </c>
      <c r="D3413" s="32" t="s">
        <v>165</v>
      </c>
      <c r="E3413" s="33" t="s">
        <v>165</v>
      </c>
      <c r="F3413" s="34"/>
      <c r="G3413" s="35"/>
      <c r="H3413" s="34"/>
      <c r="I3413" s="36"/>
      <c r="J3413" s="37"/>
    </row>
    <row r="3414">
      <c r="A3414" s="30"/>
      <c r="B3414" s="31" t="s">
        <v>165</v>
      </c>
      <c r="C3414" s="31" t="s">
        <v>165</v>
      </c>
      <c r="D3414" s="32" t="s">
        <v>165</v>
      </c>
      <c r="E3414" s="33" t="s">
        <v>165</v>
      </c>
      <c r="F3414" s="34"/>
      <c r="G3414" s="35"/>
      <c r="H3414" s="34"/>
      <c r="I3414" s="36"/>
      <c r="J3414" s="37"/>
    </row>
    <row r="3415">
      <c r="A3415" s="30"/>
      <c r="B3415" s="31" t="s">
        <v>165</v>
      </c>
      <c r="C3415" s="31" t="s">
        <v>165</v>
      </c>
      <c r="D3415" s="32" t="s">
        <v>165</v>
      </c>
      <c r="E3415" s="33" t="s">
        <v>165</v>
      </c>
      <c r="F3415" s="34"/>
      <c r="G3415" s="35"/>
      <c r="H3415" s="34"/>
      <c r="I3415" s="36"/>
      <c r="J3415" s="37"/>
    </row>
    <row r="3416">
      <c r="A3416" s="30"/>
      <c r="B3416" s="31" t="s">
        <v>165</v>
      </c>
      <c r="C3416" s="31" t="s">
        <v>165</v>
      </c>
      <c r="D3416" s="32" t="s">
        <v>165</v>
      </c>
      <c r="E3416" s="33" t="s">
        <v>165</v>
      </c>
      <c r="F3416" s="34"/>
      <c r="G3416" s="35"/>
      <c r="H3416" s="34"/>
      <c r="I3416" s="36"/>
      <c r="J3416" s="37"/>
    </row>
    <row r="3417">
      <c r="A3417" s="30"/>
      <c r="B3417" s="31" t="s">
        <v>165</v>
      </c>
      <c r="C3417" s="31" t="s">
        <v>165</v>
      </c>
      <c r="D3417" s="32" t="s">
        <v>165</v>
      </c>
      <c r="E3417" s="33" t="s">
        <v>165</v>
      </c>
      <c r="F3417" s="34"/>
      <c r="G3417" s="35"/>
      <c r="H3417" s="34"/>
      <c r="I3417" s="36"/>
      <c r="J3417" s="37"/>
    </row>
    <row r="3418">
      <c r="A3418" s="30"/>
      <c r="B3418" s="31" t="s">
        <v>165</v>
      </c>
      <c r="C3418" s="31" t="s">
        <v>165</v>
      </c>
      <c r="D3418" s="32" t="s">
        <v>165</v>
      </c>
      <c r="E3418" s="33" t="s">
        <v>165</v>
      </c>
      <c r="F3418" s="34"/>
      <c r="G3418" s="35"/>
      <c r="H3418" s="34"/>
      <c r="I3418" s="36"/>
      <c r="J3418" s="37"/>
    </row>
    <row r="3419">
      <c r="A3419" s="30"/>
      <c r="B3419" s="31" t="s">
        <v>165</v>
      </c>
      <c r="C3419" s="31" t="s">
        <v>165</v>
      </c>
      <c r="D3419" s="32" t="s">
        <v>165</v>
      </c>
      <c r="E3419" s="33" t="s">
        <v>165</v>
      </c>
      <c r="F3419" s="34"/>
      <c r="G3419" s="35"/>
      <c r="H3419" s="34"/>
      <c r="I3419" s="36"/>
      <c r="J3419" s="37"/>
    </row>
    <row r="3420">
      <c r="A3420" s="30"/>
      <c r="B3420" s="31" t="s">
        <v>165</v>
      </c>
      <c r="C3420" s="31" t="s">
        <v>165</v>
      </c>
      <c r="D3420" s="32" t="s">
        <v>165</v>
      </c>
      <c r="E3420" s="33" t="s">
        <v>165</v>
      </c>
      <c r="F3420" s="34"/>
      <c r="G3420" s="35"/>
      <c r="H3420" s="34"/>
      <c r="I3420" s="36"/>
      <c r="J3420" s="37"/>
    </row>
    <row r="3421">
      <c r="A3421" s="30"/>
      <c r="B3421" s="31" t="s">
        <v>165</v>
      </c>
      <c r="C3421" s="31" t="s">
        <v>165</v>
      </c>
      <c r="D3421" s="32" t="s">
        <v>165</v>
      </c>
      <c r="E3421" s="33" t="s">
        <v>165</v>
      </c>
      <c r="F3421" s="34"/>
      <c r="G3421" s="35"/>
      <c r="H3421" s="34"/>
      <c r="I3421" s="36"/>
      <c r="J3421" s="37"/>
    </row>
    <row r="3422">
      <c r="A3422" s="30"/>
      <c r="B3422" s="31" t="s">
        <v>165</v>
      </c>
      <c r="C3422" s="31" t="s">
        <v>165</v>
      </c>
      <c r="D3422" s="32" t="s">
        <v>165</v>
      </c>
      <c r="E3422" s="33" t="s">
        <v>165</v>
      </c>
      <c r="F3422" s="34"/>
      <c r="G3422" s="35"/>
      <c r="H3422" s="34"/>
      <c r="I3422" s="36"/>
      <c r="J3422" s="37"/>
    </row>
    <row r="3423">
      <c r="A3423" s="30"/>
      <c r="B3423" s="31" t="s">
        <v>165</v>
      </c>
      <c r="C3423" s="31" t="s">
        <v>165</v>
      </c>
      <c r="D3423" s="32" t="s">
        <v>165</v>
      </c>
      <c r="E3423" s="33" t="s">
        <v>165</v>
      </c>
      <c r="F3423" s="34"/>
      <c r="G3423" s="35"/>
      <c r="H3423" s="34"/>
      <c r="I3423" s="36"/>
      <c r="J3423" s="37"/>
    </row>
    <row r="3424">
      <c r="A3424" s="30"/>
      <c r="B3424" s="31" t="s">
        <v>165</v>
      </c>
      <c r="C3424" s="31" t="s">
        <v>165</v>
      </c>
      <c r="D3424" s="32" t="s">
        <v>165</v>
      </c>
      <c r="E3424" s="33" t="s">
        <v>165</v>
      </c>
      <c r="F3424" s="34"/>
      <c r="G3424" s="35"/>
      <c r="H3424" s="34"/>
      <c r="I3424" s="36"/>
      <c r="J3424" s="37"/>
    </row>
    <row r="3425">
      <c r="A3425" s="30"/>
      <c r="B3425" s="31" t="s">
        <v>165</v>
      </c>
      <c r="C3425" s="31" t="s">
        <v>165</v>
      </c>
      <c r="D3425" s="32" t="s">
        <v>165</v>
      </c>
      <c r="E3425" s="33" t="s">
        <v>165</v>
      </c>
      <c r="F3425" s="34"/>
      <c r="G3425" s="35"/>
      <c r="H3425" s="34"/>
      <c r="I3425" s="36"/>
      <c r="J3425" s="37"/>
    </row>
    <row r="3426">
      <c r="A3426" s="30"/>
      <c r="B3426" s="31" t="s">
        <v>165</v>
      </c>
      <c r="C3426" s="31" t="s">
        <v>165</v>
      </c>
      <c r="D3426" s="32" t="s">
        <v>165</v>
      </c>
      <c r="E3426" s="33" t="s">
        <v>165</v>
      </c>
      <c r="F3426" s="34"/>
      <c r="G3426" s="35"/>
      <c r="H3426" s="34"/>
      <c r="I3426" s="36"/>
      <c r="J3426" s="37"/>
    </row>
    <row r="3427">
      <c r="A3427" s="30"/>
      <c r="B3427" s="31" t="s">
        <v>165</v>
      </c>
      <c r="C3427" s="31" t="s">
        <v>165</v>
      </c>
      <c r="D3427" s="32" t="s">
        <v>165</v>
      </c>
      <c r="E3427" s="33" t="s">
        <v>165</v>
      </c>
      <c r="F3427" s="34"/>
      <c r="G3427" s="35"/>
      <c r="H3427" s="34"/>
      <c r="I3427" s="36"/>
      <c r="J3427" s="37"/>
    </row>
    <row r="3428">
      <c r="A3428" s="30"/>
      <c r="B3428" s="31" t="s">
        <v>165</v>
      </c>
      <c r="C3428" s="31" t="s">
        <v>165</v>
      </c>
      <c r="D3428" s="32" t="s">
        <v>165</v>
      </c>
      <c r="E3428" s="33" t="s">
        <v>165</v>
      </c>
      <c r="F3428" s="34"/>
      <c r="G3428" s="35"/>
      <c r="H3428" s="34"/>
      <c r="I3428" s="36"/>
      <c r="J3428" s="37"/>
    </row>
    <row r="3429">
      <c r="A3429" s="30"/>
      <c r="B3429" s="31" t="s">
        <v>165</v>
      </c>
      <c r="C3429" s="31" t="s">
        <v>165</v>
      </c>
      <c r="D3429" s="32" t="s">
        <v>165</v>
      </c>
      <c r="E3429" s="33" t="s">
        <v>165</v>
      </c>
      <c r="F3429" s="34"/>
      <c r="G3429" s="35"/>
      <c r="H3429" s="34"/>
      <c r="I3429" s="36"/>
      <c r="J3429" s="37"/>
    </row>
    <row r="3430">
      <c r="A3430" s="30"/>
      <c r="B3430" s="31" t="s">
        <v>165</v>
      </c>
      <c r="C3430" s="31" t="s">
        <v>165</v>
      </c>
      <c r="D3430" s="32" t="s">
        <v>165</v>
      </c>
      <c r="E3430" s="33" t="s">
        <v>165</v>
      </c>
      <c r="F3430" s="34"/>
      <c r="G3430" s="35"/>
      <c r="H3430" s="34"/>
      <c r="I3430" s="36"/>
      <c r="J3430" s="37"/>
    </row>
    <row r="3431">
      <c r="A3431" s="30"/>
      <c r="B3431" s="31" t="s">
        <v>165</v>
      </c>
      <c r="C3431" s="31" t="s">
        <v>165</v>
      </c>
      <c r="D3431" s="32" t="s">
        <v>165</v>
      </c>
      <c r="E3431" s="33" t="s">
        <v>165</v>
      </c>
      <c r="F3431" s="34"/>
      <c r="G3431" s="35"/>
      <c r="H3431" s="34"/>
      <c r="I3431" s="36"/>
      <c r="J3431" s="37"/>
    </row>
    <row r="3432">
      <c r="A3432" s="30"/>
      <c r="B3432" s="31" t="s">
        <v>165</v>
      </c>
      <c r="C3432" s="31" t="s">
        <v>165</v>
      </c>
      <c r="D3432" s="32" t="s">
        <v>165</v>
      </c>
      <c r="E3432" s="33" t="s">
        <v>165</v>
      </c>
      <c r="F3432" s="34"/>
      <c r="G3432" s="35"/>
      <c r="H3432" s="34"/>
      <c r="I3432" s="36"/>
      <c r="J3432" s="37"/>
    </row>
    <row r="3433">
      <c r="A3433" s="30"/>
      <c r="B3433" s="31" t="s">
        <v>165</v>
      </c>
      <c r="C3433" s="31" t="s">
        <v>165</v>
      </c>
      <c r="D3433" s="32" t="s">
        <v>165</v>
      </c>
      <c r="E3433" s="33" t="s">
        <v>165</v>
      </c>
      <c r="F3433" s="34"/>
      <c r="G3433" s="35"/>
      <c r="H3433" s="34"/>
      <c r="I3433" s="36"/>
      <c r="J3433" s="37"/>
    </row>
    <row r="3434">
      <c r="A3434" s="30"/>
      <c r="B3434" s="31" t="s">
        <v>165</v>
      </c>
      <c r="C3434" s="31" t="s">
        <v>165</v>
      </c>
      <c r="D3434" s="32" t="s">
        <v>165</v>
      </c>
      <c r="E3434" s="33" t="s">
        <v>165</v>
      </c>
      <c r="F3434" s="34"/>
      <c r="G3434" s="35"/>
      <c r="H3434" s="34"/>
      <c r="I3434" s="36"/>
      <c r="J3434" s="37"/>
    </row>
    <row r="3435">
      <c r="A3435" s="30"/>
      <c r="B3435" s="31" t="s">
        <v>165</v>
      </c>
      <c r="C3435" s="31" t="s">
        <v>165</v>
      </c>
      <c r="D3435" s="32" t="s">
        <v>165</v>
      </c>
      <c r="E3435" s="33" t="s">
        <v>165</v>
      </c>
      <c r="F3435" s="34"/>
      <c r="G3435" s="35"/>
      <c r="H3435" s="34"/>
      <c r="I3435" s="36"/>
      <c r="J3435" s="37"/>
    </row>
    <row r="3436">
      <c r="A3436" s="30"/>
      <c r="B3436" s="31" t="s">
        <v>165</v>
      </c>
      <c r="C3436" s="31" t="s">
        <v>165</v>
      </c>
      <c r="D3436" s="32" t="s">
        <v>165</v>
      </c>
      <c r="E3436" s="33" t="s">
        <v>165</v>
      </c>
      <c r="F3436" s="34"/>
      <c r="G3436" s="35"/>
      <c r="H3436" s="34"/>
      <c r="I3436" s="36"/>
      <c r="J3436" s="37"/>
    </row>
    <row r="3437">
      <c r="A3437" s="30"/>
      <c r="B3437" s="31" t="s">
        <v>165</v>
      </c>
      <c r="C3437" s="31" t="s">
        <v>165</v>
      </c>
      <c r="D3437" s="32" t="s">
        <v>165</v>
      </c>
      <c r="E3437" s="33" t="s">
        <v>165</v>
      </c>
      <c r="F3437" s="34"/>
      <c r="G3437" s="35"/>
      <c r="H3437" s="34"/>
      <c r="I3437" s="36"/>
      <c r="J3437" s="37"/>
    </row>
    <row r="3438">
      <c r="A3438" s="30"/>
      <c r="B3438" s="31" t="s">
        <v>165</v>
      </c>
      <c r="C3438" s="31" t="s">
        <v>165</v>
      </c>
      <c r="D3438" s="32" t="s">
        <v>165</v>
      </c>
      <c r="E3438" s="33" t="s">
        <v>165</v>
      </c>
      <c r="F3438" s="34"/>
      <c r="G3438" s="35"/>
      <c r="H3438" s="34"/>
      <c r="I3438" s="36"/>
      <c r="J3438" s="37"/>
    </row>
    <row r="3439">
      <c r="A3439" s="30"/>
      <c r="B3439" s="31" t="s">
        <v>165</v>
      </c>
      <c r="C3439" s="31" t="s">
        <v>165</v>
      </c>
      <c r="D3439" s="32" t="s">
        <v>165</v>
      </c>
      <c r="E3439" s="33" t="s">
        <v>165</v>
      </c>
      <c r="F3439" s="34"/>
      <c r="G3439" s="35"/>
      <c r="H3439" s="34"/>
      <c r="I3439" s="36"/>
      <c r="J3439" s="37"/>
    </row>
    <row r="3440">
      <c r="A3440" s="30"/>
      <c r="B3440" s="31" t="s">
        <v>165</v>
      </c>
      <c r="C3440" s="31" t="s">
        <v>165</v>
      </c>
      <c r="D3440" s="32" t="s">
        <v>165</v>
      </c>
      <c r="E3440" s="33" t="s">
        <v>165</v>
      </c>
      <c r="F3440" s="34"/>
      <c r="G3440" s="35"/>
      <c r="H3440" s="34"/>
      <c r="I3440" s="36"/>
      <c r="J3440" s="37"/>
    </row>
    <row r="3441">
      <c r="A3441" s="30"/>
      <c r="B3441" s="31" t="s">
        <v>165</v>
      </c>
      <c r="C3441" s="31" t="s">
        <v>165</v>
      </c>
      <c r="D3441" s="32" t="s">
        <v>165</v>
      </c>
      <c r="E3441" s="33" t="s">
        <v>165</v>
      </c>
      <c r="F3441" s="34"/>
      <c r="G3441" s="35"/>
      <c r="H3441" s="34"/>
      <c r="I3441" s="36"/>
      <c r="J3441" s="37"/>
    </row>
    <row r="3442">
      <c r="A3442" s="30"/>
      <c r="B3442" s="31" t="s">
        <v>165</v>
      </c>
      <c r="C3442" s="31" t="s">
        <v>165</v>
      </c>
      <c r="D3442" s="32" t="s">
        <v>165</v>
      </c>
      <c r="E3442" s="33" t="s">
        <v>165</v>
      </c>
      <c r="F3442" s="34"/>
      <c r="G3442" s="35"/>
      <c r="H3442" s="34"/>
      <c r="I3442" s="36"/>
      <c r="J3442" s="37"/>
    </row>
    <row r="3443">
      <c r="A3443" s="30"/>
      <c r="B3443" s="31" t="s">
        <v>165</v>
      </c>
      <c r="C3443" s="31" t="s">
        <v>165</v>
      </c>
      <c r="D3443" s="32" t="s">
        <v>165</v>
      </c>
      <c r="E3443" s="33" t="s">
        <v>165</v>
      </c>
      <c r="F3443" s="34"/>
      <c r="G3443" s="35"/>
      <c r="H3443" s="34"/>
      <c r="I3443" s="36"/>
      <c r="J3443" s="37"/>
    </row>
    <row r="3444">
      <c r="A3444" s="30"/>
      <c r="B3444" s="31" t="s">
        <v>165</v>
      </c>
      <c r="C3444" s="31" t="s">
        <v>165</v>
      </c>
      <c r="D3444" s="32" t="s">
        <v>165</v>
      </c>
      <c r="E3444" s="33" t="s">
        <v>165</v>
      </c>
      <c r="F3444" s="34"/>
      <c r="G3444" s="35"/>
      <c r="H3444" s="34"/>
      <c r="I3444" s="36"/>
      <c r="J3444" s="37"/>
    </row>
    <row r="3445">
      <c r="A3445" s="30"/>
      <c r="B3445" s="31" t="s">
        <v>165</v>
      </c>
      <c r="C3445" s="31" t="s">
        <v>165</v>
      </c>
      <c r="D3445" s="32" t="s">
        <v>165</v>
      </c>
      <c r="E3445" s="33" t="s">
        <v>165</v>
      </c>
      <c r="F3445" s="34"/>
      <c r="G3445" s="35"/>
      <c r="H3445" s="34"/>
      <c r="I3445" s="36"/>
      <c r="J3445" s="37"/>
    </row>
    <row r="3446">
      <c r="A3446" s="30"/>
      <c r="B3446" s="31" t="s">
        <v>165</v>
      </c>
      <c r="C3446" s="31" t="s">
        <v>165</v>
      </c>
      <c r="D3446" s="32" t="s">
        <v>165</v>
      </c>
      <c r="E3446" s="33" t="s">
        <v>165</v>
      </c>
      <c r="F3446" s="34"/>
      <c r="G3446" s="35"/>
      <c r="H3446" s="34"/>
      <c r="I3446" s="36"/>
      <c r="J3446" s="37"/>
    </row>
    <row r="3447">
      <c r="A3447" s="30"/>
      <c r="B3447" s="31" t="s">
        <v>165</v>
      </c>
      <c r="C3447" s="31" t="s">
        <v>165</v>
      </c>
      <c r="D3447" s="32" t="s">
        <v>165</v>
      </c>
      <c r="E3447" s="33" t="s">
        <v>165</v>
      </c>
      <c r="F3447" s="34"/>
      <c r="G3447" s="35"/>
      <c r="H3447" s="34"/>
      <c r="I3447" s="36"/>
      <c r="J3447" s="37"/>
    </row>
    <row r="3448">
      <c r="A3448" s="30"/>
      <c r="B3448" s="31" t="s">
        <v>165</v>
      </c>
      <c r="C3448" s="31" t="s">
        <v>165</v>
      </c>
      <c r="D3448" s="32" t="s">
        <v>165</v>
      </c>
      <c r="E3448" s="33" t="s">
        <v>165</v>
      </c>
      <c r="F3448" s="34"/>
      <c r="G3448" s="35"/>
      <c r="H3448" s="34"/>
      <c r="I3448" s="36"/>
      <c r="J3448" s="37"/>
    </row>
    <row r="3449">
      <c r="A3449" s="30"/>
      <c r="B3449" s="31" t="s">
        <v>165</v>
      </c>
      <c r="C3449" s="31" t="s">
        <v>165</v>
      </c>
      <c r="D3449" s="32" t="s">
        <v>165</v>
      </c>
      <c r="E3449" s="33" t="s">
        <v>165</v>
      </c>
      <c r="F3449" s="34"/>
      <c r="G3449" s="35"/>
      <c r="H3449" s="34"/>
      <c r="I3449" s="36"/>
      <c r="J3449" s="37"/>
    </row>
    <row r="3450">
      <c r="A3450" s="30"/>
      <c r="B3450" s="31" t="s">
        <v>165</v>
      </c>
      <c r="C3450" s="31" t="s">
        <v>165</v>
      </c>
      <c r="D3450" s="32" t="s">
        <v>165</v>
      </c>
      <c r="E3450" s="33" t="s">
        <v>165</v>
      </c>
      <c r="F3450" s="34"/>
      <c r="G3450" s="35"/>
      <c r="H3450" s="34"/>
      <c r="I3450" s="36"/>
      <c r="J3450" s="37"/>
    </row>
    <row r="3451">
      <c r="A3451" s="30"/>
      <c r="B3451" s="31" t="s">
        <v>165</v>
      </c>
      <c r="C3451" s="31" t="s">
        <v>165</v>
      </c>
      <c r="D3451" s="32" t="s">
        <v>165</v>
      </c>
      <c r="E3451" s="33" t="s">
        <v>165</v>
      </c>
      <c r="F3451" s="34"/>
      <c r="G3451" s="35"/>
      <c r="H3451" s="34"/>
      <c r="I3451" s="36"/>
      <c r="J3451" s="37"/>
    </row>
    <row r="3452">
      <c r="A3452" s="30"/>
      <c r="B3452" s="31" t="s">
        <v>165</v>
      </c>
      <c r="C3452" s="31" t="s">
        <v>165</v>
      </c>
      <c r="D3452" s="32" t="s">
        <v>165</v>
      </c>
      <c r="E3452" s="33" t="s">
        <v>165</v>
      </c>
      <c r="F3452" s="34"/>
      <c r="G3452" s="35"/>
      <c r="H3452" s="34"/>
      <c r="I3452" s="36"/>
      <c r="J3452" s="37"/>
    </row>
    <row r="3453">
      <c r="A3453" s="30"/>
      <c r="B3453" s="31" t="s">
        <v>165</v>
      </c>
      <c r="C3453" s="31" t="s">
        <v>165</v>
      </c>
      <c r="D3453" s="32" t="s">
        <v>165</v>
      </c>
      <c r="E3453" s="33" t="s">
        <v>165</v>
      </c>
      <c r="F3453" s="34"/>
      <c r="G3453" s="35"/>
      <c r="H3453" s="34"/>
      <c r="I3453" s="36"/>
      <c r="J3453" s="37"/>
    </row>
    <row r="3454">
      <c r="A3454" s="30"/>
      <c r="B3454" s="31" t="s">
        <v>165</v>
      </c>
      <c r="C3454" s="31" t="s">
        <v>165</v>
      </c>
      <c r="D3454" s="32" t="s">
        <v>165</v>
      </c>
      <c r="E3454" s="33" t="s">
        <v>165</v>
      </c>
      <c r="F3454" s="34"/>
      <c r="G3454" s="35"/>
      <c r="H3454" s="34"/>
      <c r="I3454" s="36"/>
      <c r="J3454" s="37"/>
    </row>
    <row r="3455">
      <c r="A3455" s="30"/>
      <c r="B3455" s="31" t="s">
        <v>165</v>
      </c>
      <c r="C3455" s="31" t="s">
        <v>165</v>
      </c>
      <c r="D3455" s="32" t="s">
        <v>165</v>
      </c>
      <c r="E3455" s="33" t="s">
        <v>165</v>
      </c>
      <c r="F3455" s="34"/>
      <c r="G3455" s="35"/>
      <c r="H3455" s="34"/>
      <c r="I3455" s="36"/>
      <c r="J3455" s="37"/>
    </row>
    <row r="3456">
      <c r="A3456" s="30"/>
      <c r="B3456" s="31" t="s">
        <v>165</v>
      </c>
      <c r="C3456" s="31" t="s">
        <v>165</v>
      </c>
      <c r="D3456" s="32" t="s">
        <v>165</v>
      </c>
      <c r="E3456" s="33" t="s">
        <v>165</v>
      </c>
      <c r="F3456" s="34"/>
      <c r="G3456" s="35"/>
      <c r="H3456" s="34"/>
      <c r="I3456" s="36"/>
      <c r="J3456" s="37"/>
    </row>
    <row r="3457">
      <c r="A3457" s="30"/>
      <c r="B3457" s="31" t="s">
        <v>165</v>
      </c>
      <c r="C3457" s="31" t="s">
        <v>165</v>
      </c>
      <c r="D3457" s="32" t="s">
        <v>165</v>
      </c>
      <c r="E3457" s="33" t="s">
        <v>165</v>
      </c>
      <c r="F3457" s="34"/>
      <c r="G3457" s="35"/>
      <c r="H3457" s="34"/>
      <c r="I3457" s="36"/>
      <c r="J3457" s="37"/>
    </row>
    <row r="3458">
      <c r="A3458" s="30"/>
      <c r="B3458" s="31" t="s">
        <v>165</v>
      </c>
      <c r="C3458" s="31" t="s">
        <v>165</v>
      </c>
      <c r="D3458" s="32" t="s">
        <v>165</v>
      </c>
      <c r="E3458" s="33" t="s">
        <v>165</v>
      </c>
      <c r="F3458" s="34"/>
      <c r="G3458" s="35"/>
      <c r="H3458" s="34"/>
      <c r="I3458" s="36"/>
      <c r="J3458" s="37"/>
    </row>
    <row r="3459">
      <c r="A3459" s="30"/>
      <c r="B3459" s="31" t="s">
        <v>165</v>
      </c>
      <c r="C3459" s="31" t="s">
        <v>165</v>
      </c>
      <c r="D3459" s="32" t="s">
        <v>165</v>
      </c>
      <c r="E3459" s="33" t="s">
        <v>165</v>
      </c>
      <c r="F3459" s="34"/>
      <c r="G3459" s="35"/>
      <c r="H3459" s="34"/>
      <c r="I3459" s="36"/>
      <c r="J3459" s="37"/>
    </row>
    <row r="3460">
      <c r="A3460" s="30"/>
      <c r="B3460" s="31" t="s">
        <v>165</v>
      </c>
      <c r="C3460" s="31" t="s">
        <v>165</v>
      </c>
      <c r="D3460" s="32" t="s">
        <v>165</v>
      </c>
      <c r="E3460" s="33" t="s">
        <v>165</v>
      </c>
      <c r="F3460" s="34"/>
      <c r="G3460" s="35"/>
      <c r="H3460" s="34"/>
      <c r="I3460" s="36"/>
      <c r="J3460" s="37"/>
    </row>
    <row r="3461">
      <c r="A3461" s="30"/>
      <c r="B3461" s="31" t="s">
        <v>165</v>
      </c>
      <c r="C3461" s="31" t="s">
        <v>165</v>
      </c>
      <c r="D3461" s="32" t="s">
        <v>165</v>
      </c>
      <c r="E3461" s="33" t="s">
        <v>165</v>
      </c>
      <c r="F3461" s="34"/>
      <c r="G3461" s="35"/>
      <c r="H3461" s="34"/>
      <c r="I3461" s="36"/>
      <c r="J3461" s="37"/>
    </row>
    <row r="3462">
      <c r="A3462" s="30"/>
      <c r="B3462" s="31" t="s">
        <v>165</v>
      </c>
      <c r="C3462" s="31" t="s">
        <v>165</v>
      </c>
      <c r="D3462" s="32" t="s">
        <v>165</v>
      </c>
      <c r="E3462" s="33" t="s">
        <v>165</v>
      </c>
      <c r="F3462" s="34"/>
      <c r="G3462" s="35"/>
      <c r="H3462" s="34"/>
      <c r="I3462" s="36"/>
      <c r="J3462" s="37"/>
    </row>
    <row r="3463">
      <c r="A3463" s="30"/>
      <c r="B3463" s="31" t="s">
        <v>165</v>
      </c>
      <c r="C3463" s="31" t="s">
        <v>165</v>
      </c>
      <c r="D3463" s="32" t="s">
        <v>165</v>
      </c>
      <c r="E3463" s="33" t="s">
        <v>165</v>
      </c>
      <c r="F3463" s="34"/>
      <c r="G3463" s="35"/>
      <c r="H3463" s="34"/>
      <c r="I3463" s="36"/>
      <c r="J3463" s="37"/>
    </row>
    <row r="3464">
      <c r="A3464" s="30"/>
      <c r="B3464" s="31" t="s">
        <v>165</v>
      </c>
      <c r="C3464" s="31" t="s">
        <v>165</v>
      </c>
      <c r="D3464" s="32" t="s">
        <v>165</v>
      </c>
      <c r="E3464" s="33" t="s">
        <v>165</v>
      </c>
      <c r="F3464" s="34"/>
      <c r="G3464" s="35"/>
      <c r="H3464" s="34"/>
      <c r="I3464" s="36"/>
      <c r="J3464" s="37"/>
    </row>
    <row r="3465">
      <c r="A3465" s="30"/>
      <c r="B3465" s="31" t="s">
        <v>165</v>
      </c>
      <c r="C3465" s="31" t="s">
        <v>165</v>
      </c>
      <c r="D3465" s="32" t="s">
        <v>165</v>
      </c>
      <c r="E3465" s="33" t="s">
        <v>165</v>
      </c>
      <c r="F3465" s="34"/>
      <c r="G3465" s="35"/>
      <c r="H3465" s="34"/>
      <c r="I3465" s="36"/>
      <c r="J3465" s="37"/>
    </row>
    <row r="3466">
      <c r="A3466" s="30"/>
      <c r="B3466" s="31" t="s">
        <v>165</v>
      </c>
      <c r="C3466" s="31" t="s">
        <v>165</v>
      </c>
      <c r="D3466" s="32" t="s">
        <v>165</v>
      </c>
      <c r="E3466" s="33" t="s">
        <v>165</v>
      </c>
      <c r="F3466" s="34"/>
      <c r="G3466" s="35"/>
      <c r="H3466" s="34"/>
      <c r="I3466" s="36"/>
      <c r="J3466" s="37"/>
    </row>
    <row r="3467">
      <c r="A3467" s="30"/>
      <c r="B3467" s="31" t="s">
        <v>165</v>
      </c>
      <c r="C3467" s="31" t="s">
        <v>165</v>
      </c>
      <c r="D3467" s="32" t="s">
        <v>165</v>
      </c>
      <c r="E3467" s="33" t="s">
        <v>165</v>
      </c>
      <c r="F3467" s="34"/>
      <c r="G3467" s="35"/>
      <c r="H3467" s="34"/>
      <c r="I3467" s="36"/>
      <c r="J3467" s="37"/>
    </row>
    <row r="3468">
      <c r="A3468" s="30"/>
      <c r="B3468" s="31" t="s">
        <v>165</v>
      </c>
      <c r="C3468" s="31" t="s">
        <v>165</v>
      </c>
      <c r="D3468" s="32" t="s">
        <v>165</v>
      </c>
      <c r="E3468" s="33" t="s">
        <v>165</v>
      </c>
      <c r="F3468" s="34"/>
      <c r="G3468" s="35"/>
      <c r="H3468" s="34"/>
      <c r="I3468" s="36"/>
      <c r="J3468" s="37"/>
    </row>
    <row r="3469">
      <c r="A3469" s="30"/>
      <c r="B3469" s="31" t="s">
        <v>165</v>
      </c>
      <c r="C3469" s="31" t="s">
        <v>165</v>
      </c>
      <c r="D3469" s="32" t="s">
        <v>165</v>
      </c>
      <c r="E3469" s="33" t="s">
        <v>165</v>
      </c>
      <c r="F3469" s="34"/>
      <c r="G3469" s="35"/>
      <c r="H3469" s="34"/>
      <c r="I3469" s="36"/>
      <c r="J3469" s="37"/>
    </row>
    <row r="3470">
      <c r="A3470" s="30"/>
      <c r="B3470" s="31" t="s">
        <v>165</v>
      </c>
      <c r="C3470" s="31" t="s">
        <v>165</v>
      </c>
      <c r="D3470" s="32" t="s">
        <v>165</v>
      </c>
      <c r="E3470" s="33" t="s">
        <v>165</v>
      </c>
      <c r="F3470" s="34"/>
      <c r="G3470" s="35"/>
      <c r="H3470" s="34"/>
      <c r="I3470" s="36"/>
      <c r="J3470" s="37"/>
    </row>
    <row r="3471">
      <c r="A3471" s="30"/>
      <c r="B3471" s="31" t="s">
        <v>165</v>
      </c>
      <c r="C3471" s="31" t="s">
        <v>165</v>
      </c>
      <c r="D3471" s="32" t="s">
        <v>165</v>
      </c>
      <c r="E3471" s="33" t="s">
        <v>165</v>
      </c>
      <c r="F3471" s="34"/>
      <c r="G3471" s="35"/>
      <c r="H3471" s="34"/>
      <c r="I3471" s="36"/>
      <c r="J3471" s="37"/>
    </row>
    <row r="3472">
      <c r="A3472" s="30"/>
      <c r="B3472" s="31" t="s">
        <v>165</v>
      </c>
      <c r="C3472" s="31" t="s">
        <v>165</v>
      </c>
      <c r="D3472" s="32" t="s">
        <v>165</v>
      </c>
      <c r="E3472" s="33" t="s">
        <v>165</v>
      </c>
      <c r="F3472" s="34"/>
      <c r="G3472" s="35"/>
      <c r="H3472" s="34"/>
      <c r="I3472" s="36"/>
      <c r="J3472" s="37"/>
    </row>
    <row r="3473">
      <c r="A3473" s="30"/>
      <c r="B3473" s="31" t="s">
        <v>165</v>
      </c>
      <c r="C3473" s="31" t="s">
        <v>165</v>
      </c>
      <c r="D3473" s="32" t="s">
        <v>165</v>
      </c>
      <c r="E3473" s="33" t="s">
        <v>165</v>
      </c>
      <c r="F3473" s="34"/>
      <c r="G3473" s="35"/>
      <c r="H3473" s="34"/>
      <c r="I3473" s="36"/>
      <c r="J3473" s="37"/>
    </row>
    <row r="3474">
      <c r="A3474" s="30"/>
      <c r="B3474" s="31" t="s">
        <v>165</v>
      </c>
      <c r="C3474" s="31" t="s">
        <v>165</v>
      </c>
      <c r="D3474" s="32" t="s">
        <v>165</v>
      </c>
      <c r="E3474" s="33" t="s">
        <v>165</v>
      </c>
      <c r="F3474" s="34"/>
      <c r="G3474" s="35"/>
      <c r="H3474" s="34"/>
      <c r="I3474" s="36"/>
      <c r="J3474" s="37"/>
    </row>
    <row r="3475">
      <c r="A3475" s="30"/>
      <c r="B3475" s="31" t="s">
        <v>165</v>
      </c>
      <c r="C3475" s="31" t="s">
        <v>165</v>
      </c>
      <c r="D3475" s="32" t="s">
        <v>165</v>
      </c>
      <c r="E3475" s="33" t="s">
        <v>165</v>
      </c>
      <c r="F3475" s="34"/>
      <c r="G3475" s="35"/>
      <c r="H3475" s="34"/>
      <c r="I3475" s="36"/>
      <c r="J3475" s="37"/>
    </row>
    <row r="3476">
      <c r="A3476" s="30"/>
      <c r="B3476" s="31" t="s">
        <v>165</v>
      </c>
      <c r="C3476" s="31" t="s">
        <v>165</v>
      </c>
      <c r="D3476" s="32" t="s">
        <v>165</v>
      </c>
      <c r="E3476" s="33" t="s">
        <v>165</v>
      </c>
      <c r="F3476" s="34"/>
      <c r="G3476" s="35"/>
      <c r="H3476" s="34"/>
      <c r="I3476" s="36"/>
      <c r="J3476" s="37"/>
    </row>
    <row r="3477">
      <c r="A3477" s="30"/>
      <c r="B3477" s="31" t="s">
        <v>165</v>
      </c>
      <c r="C3477" s="31" t="s">
        <v>165</v>
      </c>
      <c r="D3477" s="32" t="s">
        <v>165</v>
      </c>
      <c r="E3477" s="33" t="s">
        <v>165</v>
      </c>
      <c r="F3477" s="34"/>
      <c r="G3477" s="35"/>
      <c r="H3477" s="34"/>
      <c r="I3477" s="36"/>
      <c r="J3477" s="37"/>
    </row>
    <row r="3478">
      <c r="A3478" s="30"/>
      <c r="B3478" s="31" t="s">
        <v>165</v>
      </c>
      <c r="C3478" s="31" t="s">
        <v>165</v>
      </c>
      <c r="D3478" s="32" t="s">
        <v>165</v>
      </c>
      <c r="E3478" s="33" t="s">
        <v>165</v>
      </c>
      <c r="F3478" s="34"/>
      <c r="G3478" s="35"/>
      <c r="H3478" s="34"/>
      <c r="I3478" s="36"/>
      <c r="J3478" s="37"/>
    </row>
    <row r="3479">
      <c r="A3479" s="30"/>
      <c r="B3479" s="31" t="s">
        <v>165</v>
      </c>
      <c r="C3479" s="31" t="s">
        <v>165</v>
      </c>
      <c r="D3479" s="32" t="s">
        <v>165</v>
      </c>
      <c r="E3479" s="33" t="s">
        <v>165</v>
      </c>
      <c r="F3479" s="34"/>
      <c r="G3479" s="35"/>
      <c r="H3479" s="34"/>
      <c r="I3479" s="36"/>
      <c r="J3479" s="37"/>
    </row>
    <row r="3480">
      <c r="A3480" s="30"/>
      <c r="B3480" s="31" t="s">
        <v>165</v>
      </c>
      <c r="C3480" s="31" t="s">
        <v>165</v>
      </c>
      <c r="D3480" s="32" t="s">
        <v>165</v>
      </c>
      <c r="E3480" s="33" t="s">
        <v>165</v>
      </c>
      <c r="F3480" s="34"/>
      <c r="G3480" s="35"/>
      <c r="H3480" s="34"/>
      <c r="I3480" s="36"/>
      <c r="J3480" s="37"/>
    </row>
    <row r="3481">
      <c r="A3481" s="30"/>
      <c r="B3481" s="31" t="s">
        <v>165</v>
      </c>
      <c r="C3481" s="31" t="s">
        <v>165</v>
      </c>
      <c r="D3481" s="32" t="s">
        <v>165</v>
      </c>
      <c r="E3481" s="33" t="s">
        <v>165</v>
      </c>
      <c r="F3481" s="34"/>
      <c r="G3481" s="35"/>
      <c r="H3481" s="34"/>
      <c r="I3481" s="36"/>
      <c r="J3481" s="37"/>
    </row>
    <row r="3482">
      <c r="A3482" s="30"/>
      <c r="B3482" s="31" t="s">
        <v>165</v>
      </c>
      <c r="C3482" s="31" t="s">
        <v>165</v>
      </c>
      <c r="D3482" s="32" t="s">
        <v>165</v>
      </c>
      <c r="E3482" s="33" t="s">
        <v>165</v>
      </c>
      <c r="F3482" s="34"/>
      <c r="G3482" s="35"/>
      <c r="H3482" s="34"/>
      <c r="I3482" s="36"/>
      <c r="J3482" s="37"/>
    </row>
    <row r="3483">
      <c r="A3483" s="30"/>
      <c r="B3483" s="31" t="s">
        <v>165</v>
      </c>
      <c r="C3483" s="31" t="s">
        <v>165</v>
      </c>
      <c r="D3483" s="32" t="s">
        <v>165</v>
      </c>
      <c r="E3483" s="33" t="s">
        <v>165</v>
      </c>
      <c r="F3483" s="34"/>
      <c r="G3483" s="35"/>
      <c r="H3483" s="34"/>
      <c r="I3483" s="36"/>
      <c r="J3483" s="37"/>
    </row>
    <row r="3484">
      <c r="A3484" s="30"/>
      <c r="B3484" s="31" t="s">
        <v>165</v>
      </c>
      <c r="C3484" s="31" t="s">
        <v>165</v>
      </c>
      <c r="D3484" s="32" t="s">
        <v>165</v>
      </c>
      <c r="E3484" s="33" t="s">
        <v>165</v>
      </c>
      <c r="F3484" s="34"/>
      <c r="G3484" s="35"/>
      <c r="H3484" s="34"/>
      <c r="I3484" s="36"/>
      <c r="J3484" s="37"/>
    </row>
    <row r="3485">
      <c r="A3485" s="30"/>
      <c r="B3485" s="31" t="s">
        <v>165</v>
      </c>
      <c r="C3485" s="31" t="s">
        <v>165</v>
      </c>
      <c r="D3485" s="32" t="s">
        <v>165</v>
      </c>
      <c r="E3485" s="33" t="s">
        <v>165</v>
      </c>
      <c r="F3485" s="34"/>
      <c r="G3485" s="35"/>
      <c r="H3485" s="34"/>
      <c r="I3485" s="36"/>
      <c r="J3485" s="37"/>
    </row>
    <row r="3486">
      <c r="A3486" s="30"/>
      <c r="B3486" s="31" t="s">
        <v>165</v>
      </c>
      <c r="C3486" s="31" t="s">
        <v>165</v>
      </c>
      <c r="D3486" s="32" t="s">
        <v>165</v>
      </c>
      <c r="E3486" s="33" t="s">
        <v>165</v>
      </c>
      <c r="F3486" s="34"/>
      <c r="G3486" s="35"/>
      <c r="H3486" s="34"/>
      <c r="I3486" s="36"/>
      <c r="J3486" s="37"/>
    </row>
    <row r="3487">
      <c r="A3487" s="30"/>
      <c r="B3487" s="31" t="s">
        <v>165</v>
      </c>
      <c r="C3487" s="31" t="s">
        <v>165</v>
      </c>
      <c r="D3487" s="32" t="s">
        <v>165</v>
      </c>
      <c r="E3487" s="33" t="s">
        <v>165</v>
      </c>
      <c r="F3487" s="34"/>
      <c r="G3487" s="35"/>
      <c r="H3487" s="34"/>
      <c r="I3487" s="36"/>
      <c r="J3487" s="37"/>
    </row>
    <row r="3488">
      <c r="A3488" s="30"/>
      <c r="B3488" s="31" t="s">
        <v>165</v>
      </c>
      <c r="C3488" s="31" t="s">
        <v>165</v>
      </c>
      <c r="D3488" s="32" t="s">
        <v>165</v>
      </c>
      <c r="E3488" s="33" t="s">
        <v>165</v>
      </c>
      <c r="F3488" s="34"/>
      <c r="G3488" s="35"/>
      <c r="H3488" s="34"/>
      <c r="I3488" s="36"/>
      <c r="J3488" s="37"/>
    </row>
    <row r="3489">
      <c r="A3489" s="30"/>
      <c r="B3489" s="31" t="s">
        <v>165</v>
      </c>
      <c r="C3489" s="31" t="s">
        <v>165</v>
      </c>
      <c r="D3489" s="32" t="s">
        <v>165</v>
      </c>
      <c r="E3489" s="33" t="s">
        <v>165</v>
      </c>
      <c r="F3489" s="34"/>
      <c r="G3489" s="35"/>
      <c r="H3489" s="34"/>
      <c r="I3489" s="36"/>
      <c r="J3489" s="37"/>
    </row>
    <row r="3490">
      <c r="A3490" s="30"/>
      <c r="B3490" s="31" t="s">
        <v>165</v>
      </c>
      <c r="C3490" s="31" t="s">
        <v>165</v>
      </c>
      <c r="D3490" s="32" t="s">
        <v>165</v>
      </c>
      <c r="E3490" s="33" t="s">
        <v>165</v>
      </c>
      <c r="F3490" s="34"/>
      <c r="G3490" s="35"/>
      <c r="H3490" s="34"/>
      <c r="I3490" s="36"/>
      <c r="J3490" s="37"/>
    </row>
    <row r="3491">
      <c r="A3491" s="30"/>
      <c r="B3491" s="31" t="s">
        <v>165</v>
      </c>
      <c r="C3491" s="31" t="s">
        <v>165</v>
      </c>
      <c r="D3491" s="32" t="s">
        <v>165</v>
      </c>
      <c r="E3491" s="33" t="s">
        <v>165</v>
      </c>
      <c r="F3491" s="34"/>
      <c r="G3491" s="35"/>
      <c r="H3491" s="34"/>
      <c r="I3491" s="36"/>
      <c r="J3491" s="37"/>
    </row>
    <row r="3492">
      <c r="A3492" s="30"/>
      <c r="B3492" s="31" t="s">
        <v>165</v>
      </c>
      <c r="C3492" s="31" t="s">
        <v>165</v>
      </c>
      <c r="D3492" s="32" t="s">
        <v>165</v>
      </c>
      <c r="E3492" s="33" t="s">
        <v>165</v>
      </c>
      <c r="F3492" s="34"/>
      <c r="G3492" s="35"/>
      <c r="H3492" s="34"/>
      <c r="I3492" s="36"/>
      <c r="J3492" s="37"/>
    </row>
    <row r="3493">
      <c r="A3493" s="30"/>
      <c r="B3493" s="31" t="s">
        <v>165</v>
      </c>
      <c r="C3493" s="31" t="s">
        <v>165</v>
      </c>
      <c r="D3493" s="32" t="s">
        <v>165</v>
      </c>
      <c r="E3493" s="33" t="s">
        <v>165</v>
      </c>
      <c r="F3493" s="34"/>
      <c r="G3493" s="35"/>
      <c r="H3493" s="34"/>
      <c r="I3493" s="36"/>
      <c r="J3493" s="37"/>
    </row>
    <row r="3494">
      <c r="A3494" s="30"/>
      <c r="B3494" s="31" t="s">
        <v>165</v>
      </c>
      <c r="C3494" s="31" t="s">
        <v>165</v>
      </c>
      <c r="D3494" s="32" t="s">
        <v>165</v>
      </c>
      <c r="E3494" s="33" t="s">
        <v>165</v>
      </c>
      <c r="F3494" s="34"/>
      <c r="G3494" s="35"/>
      <c r="H3494" s="34"/>
      <c r="I3494" s="36"/>
      <c r="J3494" s="37"/>
    </row>
    <row r="3495">
      <c r="A3495" s="30"/>
      <c r="B3495" s="31" t="s">
        <v>165</v>
      </c>
      <c r="C3495" s="31" t="s">
        <v>165</v>
      </c>
      <c r="D3495" s="32" t="s">
        <v>165</v>
      </c>
      <c r="E3495" s="33" t="s">
        <v>165</v>
      </c>
      <c r="F3495" s="34"/>
      <c r="G3495" s="35"/>
      <c r="H3495" s="34"/>
      <c r="I3495" s="36"/>
      <c r="J3495" s="37"/>
    </row>
    <row r="3496">
      <c r="A3496" s="30"/>
      <c r="B3496" s="31" t="s">
        <v>165</v>
      </c>
      <c r="C3496" s="31" t="s">
        <v>165</v>
      </c>
      <c r="D3496" s="32" t="s">
        <v>165</v>
      </c>
      <c r="E3496" s="33" t="s">
        <v>165</v>
      </c>
      <c r="F3496" s="34"/>
      <c r="G3496" s="35"/>
      <c r="H3496" s="34"/>
      <c r="I3496" s="36"/>
      <c r="J3496" s="37"/>
    </row>
    <row r="3497">
      <c r="A3497" s="30"/>
      <c r="B3497" s="31" t="s">
        <v>165</v>
      </c>
      <c r="C3497" s="31" t="s">
        <v>165</v>
      </c>
      <c r="D3497" s="32" t="s">
        <v>165</v>
      </c>
      <c r="E3497" s="33" t="s">
        <v>165</v>
      </c>
      <c r="F3497" s="34"/>
      <c r="G3497" s="35"/>
      <c r="H3497" s="34"/>
      <c r="I3497" s="36"/>
      <c r="J3497" s="37"/>
    </row>
    <row r="3498">
      <c r="A3498" s="30"/>
      <c r="B3498" s="31" t="s">
        <v>165</v>
      </c>
      <c r="C3498" s="31" t="s">
        <v>165</v>
      </c>
      <c r="D3498" s="32" t="s">
        <v>165</v>
      </c>
      <c r="E3498" s="33" t="s">
        <v>165</v>
      </c>
      <c r="F3498" s="34"/>
      <c r="G3498" s="35"/>
      <c r="H3498" s="34"/>
      <c r="I3498" s="36"/>
      <c r="J3498" s="37"/>
    </row>
    <row r="3499">
      <c r="A3499" s="30"/>
      <c r="B3499" s="31" t="s">
        <v>165</v>
      </c>
      <c r="C3499" s="31" t="s">
        <v>165</v>
      </c>
      <c r="D3499" s="32" t="s">
        <v>165</v>
      </c>
      <c r="E3499" s="33" t="s">
        <v>165</v>
      </c>
      <c r="F3499" s="34"/>
      <c r="G3499" s="35"/>
      <c r="H3499" s="34"/>
      <c r="I3499" s="36"/>
      <c r="J3499" s="37"/>
    </row>
    <row r="3500">
      <c r="A3500" s="30"/>
      <c r="B3500" s="31" t="s">
        <v>165</v>
      </c>
      <c r="C3500" s="31" t="s">
        <v>165</v>
      </c>
      <c r="D3500" s="32" t="s">
        <v>165</v>
      </c>
      <c r="E3500" s="33" t="s">
        <v>165</v>
      </c>
      <c r="F3500" s="34"/>
      <c r="G3500" s="35"/>
      <c r="H3500" s="34"/>
      <c r="I3500" s="36"/>
      <c r="J3500" s="37"/>
    </row>
    <row r="3501">
      <c r="A3501" s="30"/>
      <c r="B3501" s="31" t="s">
        <v>165</v>
      </c>
      <c r="C3501" s="31" t="s">
        <v>165</v>
      </c>
      <c r="D3501" s="32" t="s">
        <v>165</v>
      </c>
      <c r="E3501" s="33" t="s">
        <v>165</v>
      </c>
      <c r="F3501" s="34"/>
      <c r="G3501" s="35"/>
      <c r="H3501" s="34"/>
      <c r="I3501" s="36"/>
      <c r="J3501" s="37"/>
    </row>
    <row r="3502">
      <c r="A3502" s="30"/>
      <c r="B3502" s="31" t="s">
        <v>165</v>
      </c>
      <c r="C3502" s="31" t="s">
        <v>165</v>
      </c>
      <c r="D3502" s="32" t="s">
        <v>165</v>
      </c>
      <c r="E3502" s="33" t="s">
        <v>165</v>
      </c>
      <c r="F3502" s="34"/>
      <c r="G3502" s="35"/>
      <c r="H3502" s="34"/>
      <c r="I3502" s="36"/>
      <c r="J3502" s="37"/>
    </row>
    <row r="3503">
      <c r="A3503" s="30"/>
      <c r="B3503" s="31" t="s">
        <v>165</v>
      </c>
      <c r="C3503" s="31" t="s">
        <v>165</v>
      </c>
      <c r="D3503" s="32" t="s">
        <v>165</v>
      </c>
      <c r="E3503" s="33" t="s">
        <v>165</v>
      </c>
      <c r="F3503" s="34"/>
      <c r="G3503" s="35"/>
      <c r="H3503" s="34"/>
      <c r="I3503" s="36"/>
      <c r="J3503" s="37"/>
    </row>
    <row r="3504">
      <c r="A3504" s="30"/>
      <c r="B3504" s="31" t="s">
        <v>165</v>
      </c>
      <c r="C3504" s="31" t="s">
        <v>165</v>
      </c>
      <c r="D3504" s="32" t="s">
        <v>165</v>
      </c>
      <c r="E3504" s="33" t="s">
        <v>165</v>
      </c>
      <c r="F3504" s="34"/>
      <c r="G3504" s="35"/>
      <c r="H3504" s="34"/>
      <c r="I3504" s="36"/>
      <c r="J3504" s="37"/>
    </row>
    <row r="3505">
      <c r="A3505" s="30"/>
      <c r="B3505" s="31" t="s">
        <v>165</v>
      </c>
      <c r="C3505" s="31" t="s">
        <v>165</v>
      </c>
      <c r="D3505" s="32" t="s">
        <v>165</v>
      </c>
      <c r="E3505" s="33" t="s">
        <v>165</v>
      </c>
      <c r="F3505" s="34"/>
      <c r="G3505" s="35"/>
      <c r="H3505" s="34"/>
      <c r="I3505" s="36"/>
      <c r="J3505" s="37"/>
    </row>
    <row r="3506">
      <c r="A3506" s="30"/>
      <c r="B3506" s="31" t="s">
        <v>165</v>
      </c>
      <c r="C3506" s="31" t="s">
        <v>165</v>
      </c>
      <c r="D3506" s="32" t="s">
        <v>165</v>
      </c>
      <c r="E3506" s="33" t="s">
        <v>165</v>
      </c>
      <c r="F3506" s="34"/>
      <c r="G3506" s="35"/>
      <c r="H3506" s="34"/>
      <c r="I3506" s="36"/>
      <c r="J3506" s="37"/>
    </row>
    <row r="3507">
      <c r="A3507" s="30"/>
      <c r="B3507" s="31" t="s">
        <v>165</v>
      </c>
      <c r="C3507" s="31" t="s">
        <v>165</v>
      </c>
      <c r="D3507" s="32" t="s">
        <v>165</v>
      </c>
      <c r="E3507" s="33" t="s">
        <v>165</v>
      </c>
      <c r="F3507" s="34"/>
      <c r="G3507" s="35"/>
      <c r="H3507" s="34"/>
      <c r="I3507" s="36"/>
      <c r="J3507" s="37"/>
    </row>
    <row r="3508">
      <c r="A3508" s="30"/>
      <c r="B3508" s="31" t="s">
        <v>165</v>
      </c>
      <c r="C3508" s="31" t="s">
        <v>165</v>
      </c>
      <c r="D3508" s="32" t="s">
        <v>165</v>
      </c>
      <c r="E3508" s="33" t="s">
        <v>165</v>
      </c>
      <c r="F3508" s="34"/>
      <c r="G3508" s="35"/>
      <c r="H3508" s="34"/>
      <c r="I3508" s="36"/>
      <c r="J3508" s="37"/>
    </row>
    <row r="3509">
      <c r="A3509" s="30"/>
      <c r="B3509" s="31" t="s">
        <v>165</v>
      </c>
      <c r="C3509" s="31" t="s">
        <v>165</v>
      </c>
      <c r="D3509" s="32" t="s">
        <v>165</v>
      </c>
      <c r="E3509" s="33" t="s">
        <v>165</v>
      </c>
      <c r="F3509" s="34"/>
      <c r="G3509" s="35"/>
      <c r="H3509" s="34"/>
      <c r="I3509" s="36"/>
      <c r="J3509" s="37"/>
    </row>
    <row r="3510">
      <c r="A3510" s="30"/>
      <c r="B3510" s="31" t="s">
        <v>165</v>
      </c>
      <c r="C3510" s="31" t="s">
        <v>165</v>
      </c>
      <c r="D3510" s="32" t="s">
        <v>165</v>
      </c>
      <c r="E3510" s="33" t="s">
        <v>165</v>
      </c>
      <c r="F3510" s="34"/>
      <c r="G3510" s="35"/>
      <c r="H3510" s="34"/>
      <c r="I3510" s="36"/>
      <c r="J3510" s="37"/>
    </row>
    <row r="3511">
      <c r="A3511" s="30"/>
      <c r="B3511" s="31" t="s">
        <v>165</v>
      </c>
      <c r="C3511" s="31" t="s">
        <v>165</v>
      </c>
      <c r="D3511" s="32" t="s">
        <v>165</v>
      </c>
      <c r="E3511" s="33" t="s">
        <v>165</v>
      </c>
      <c r="F3511" s="34"/>
      <c r="G3511" s="35"/>
      <c r="H3511" s="34"/>
      <c r="I3511" s="36"/>
      <c r="J3511" s="37"/>
    </row>
    <row r="3512">
      <c r="A3512" s="30"/>
      <c r="B3512" s="31" t="s">
        <v>165</v>
      </c>
      <c r="C3512" s="31" t="s">
        <v>165</v>
      </c>
      <c r="D3512" s="32" t="s">
        <v>165</v>
      </c>
      <c r="E3512" s="33" t="s">
        <v>165</v>
      </c>
      <c r="F3512" s="34"/>
      <c r="G3512" s="35"/>
      <c r="H3512" s="34"/>
      <c r="I3512" s="36"/>
      <c r="J3512" s="37"/>
    </row>
    <row r="3513">
      <c r="A3513" s="30"/>
      <c r="B3513" s="31" t="s">
        <v>165</v>
      </c>
      <c r="C3513" s="31" t="s">
        <v>165</v>
      </c>
      <c r="D3513" s="32" t="s">
        <v>165</v>
      </c>
      <c r="E3513" s="33" t="s">
        <v>165</v>
      </c>
      <c r="F3513" s="34"/>
      <c r="G3513" s="35"/>
      <c r="H3513" s="34"/>
      <c r="I3513" s="36"/>
      <c r="J3513" s="37"/>
    </row>
    <row r="3514">
      <c r="A3514" s="30"/>
      <c r="B3514" s="31" t="s">
        <v>165</v>
      </c>
      <c r="C3514" s="31" t="s">
        <v>165</v>
      </c>
      <c r="D3514" s="32" t="s">
        <v>165</v>
      </c>
      <c r="E3514" s="33" t="s">
        <v>165</v>
      </c>
      <c r="F3514" s="34"/>
      <c r="G3514" s="35"/>
      <c r="H3514" s="34"/>
      <c r="I3514" s="36"/>
      <c r="J3514" s="37"/>
    </row>
    <row r="3515">
      <c r="A3515" s="30"/>
      <c r="B3515" s="31" t="s">
        <v>165</v>
      </c>
      <c r="C3515" s="31" t="s">
        <v>165</v>
      </c>
      <c r="D3515" s="32" t="s">
        <v>165</v>
      </c>
      <c r="E3515" s="33" t="s">
        <v>165</v>
      </c>
      <c r="F3515" s="34"/>
      <c r="G3515" s="35"/>
      <c r="H3515" s="34"/>
      <c r="I3515" s="36"/>
      <c r="J3515" s="37"/>
    </row>
    <row r="3516">
      <c r="A3516" s="30"/>
      <c r="B3516" s="31" t="s">
        <v>165</v>
      </c>
      <c r="C3516" s="31" t="s">
        <v>165</v>
      </c>
      <c r="D3516" s="32" t="s">
        <v>165</v>
      </c>
      <c r="E3516" s="33" t="s">
        <v>165</v>
      </c>
      <c r="F3516" s="34"/>
      <c r="G3516" s="35"/>
      <c r="H3516" s="34"/>
      <c r="I3516" s="36"/>
      <c r="J3516" s="37"/>
    </row>
    <row r="3517">
      <c r="A3517" s="30"/>
      <c r="B3517" s="31" t="s">
        <v>165</v>
      </c>
      <c r="C3517" s="31" t="s">
        <v>165</v>
      </c>
      <c r="D3517" s="32" t="s">
        <v>165</v>
      </c>
      <c r="E3517" s="33" t="s">
        <v>165</v>
      </c>
      <c r="F3517" s="34"/>
      <c r="G3517" s="35"/>
      <c r="H3517" s="34"/>
      <c r="I3517" s="36"/>
      <c r="J3517" s="37"/>
    </row>
    <row r="3518">
      <c r="A3518" s="30"/>
      <c r="B3518" s="31" t="s">
        <v>165</v>
      </c>
      <c r="C3518" s="31" t="s">
        <v>165</v>
      </c>
      <c r="D3518" s="32" t="s">
        <v>165</v>
      </c>
      <c r="E3518" s="33" t="s">
        <v>165</v>
      </c>
      <c r="F3518" s="34"/>
      <c r="G3518" s="35"/>
      <c r="H3518" s="34"/>
      <c r="I3518" s="36"/>
      <c r="J3518" s="37"/>
    </row>
    <row r="3519">
      <c r="A3519" s="30"/>
      <c r="B3519" s="31" t="s">
        <v>165</v>
      </c>
      <c r="C3519" s="31" t="s">
        <v>165</v>
      </c>
      <c r="D3519" s="32" t="s">
        <v>165</v>
      </c>
      <c r="E3519" s="33" t="s">
        <v>165</v>
      </c>
      <c r="F3519" s="34"/>
      <c r="G3519" s="35"/>
      <c r="H3519" s="34"/>
      <c r="I3519" s="36"/>
      <c r="J3519" s="37"/>
    </row>
    <row r="3520">
      <c r="A3520" s="30"/>
      <c r="B3520" s="31" t="s">
        <v>165</v>
      </c>
      <c r="C3520" s="31" t="s">
        <v>165</v>
      </c>
      <c r="D3520" s="32" t="s">
        <v>165</v>
      </c>
      <c r="E3520" s="33" t="s">
        <v>165</v>
      </c>
      <c r="F3520" s="34"/>
      <c r="G3520" s="35"/>
      <c r="H3520" s="34"/>
      <c r="I3520" s="36"/>
      <c r="J3520" s="37"/>
    </row>
    <row r="3521">
      <c r="A3521" s="30"/>
      <c r="B3521" s="31" t="s">
        <v>165</v>
      </c>
      <c r="C3521" s="31" t="s">
        <v>165</v>
      </c>
      <c r="D3521" s="32" t="s">
        <v>165</v>
      </c>
      <c r="E3521" s="33" t="s">
        <v>165</v>
      </c>
      <c r="F3521" s="34"/>
      <c r="G3521" s="35"/>
      <c r="H3521" s="34"/>
      <c r="I3521" s="36"/>
      <c r="J3521" s="37"/>
    </row>
    <row r="3522">
      <c r="A3522" s="30"/>
      <c r="B3522" s="31" t="s">
        <v>165</v>
      </c>
      <c r="C3522" s="31" t="s">
        <v>165</v>
      </c>
      <c r="D3522" s="32" t="s">
        <v>165</v>
      </c>
      <c r="E3522" s="33" t="s">
        <v>165</v>
      </c>
      <c r="F3522" s="34"/>
      <c r="G3522" s="35"/>
      <c r="H3522" s="34"/>
      <c r="I3522" s="36"/>
      <c r="J3522" s="37"/>
    </row>
    <row r="3523">
      <c r="A3523" s="30"/>
      <c r="B3523" s="31" t="s">
        <v>165</v>
      </c>
      <c r="C3523" s="31" t="s">
        <v>165</v>
      </c>
      <c r="D3523" s="32" t="s">
        <v>165</v>
      </c>
      <c r="E3523" s="33" t="s">
        <v>165</v>
      </c>
      <c r="F3523" s="34"/>
      <c r="G3523" s="35"/>
      <c r="H3523" s="34"/>
      <c r="I3523" s="36"/>
      <c r="J3523" s="37"/>
    </row>
    <row r="3524">
      <c r="A3524" s="30"/>
      <c r="B3524" s="31" t="s">
        <v>165</v>
      </c>
      <c r="C3524" s="31" t="s">
        <v>165</v>
      </c>
      <c r="D3524" s="32" t="s">
        <v>165</v>
      </c>
      <c r="E3524" s="33" t="s">
        <v>165</v>
      </c>
      <c r="F3524" s="34"/>
      <c r="G3524" s="35"/>
      <c r="H3524" s="34"/>
      <c r="I3524" s="36"/>
      <c r="J3524" s="37"/>
    </row>
    <row r="3525">
      <c r="A3525" s="30"/>
      <c r="B3525" s="31" t="s">
        <v>165</v>
      </c>
      <c r="C3525" s="31" t="s">
        <v>165</v>
      </c>
      <c r="D3525" s="32" t="s">
        <v>165</v>
      </c>
      <c r="E3525" s="33" t="s">
        <v>165</v>
      </c>
      <c r="F3525" s="34"/>
      <c r="G3525" s="35"/>
      <c r="H3525" s="34"/>
      <c r="I3525" s="36"/>
      <c r="J3525" s="37"/>
    </row>
    <row r="3526">
      <c r="A3526" s="30"/>
      <c r="B3526" s="31" t="s">
        <v>165</v>
      </c>
      <c r="C3526" s="31" t="s">
        <v>165</v>
      </c>
      <c r="D3526" s="32" t="s">
        <v>165</v>
      </c>
      <c r="E3526" s="33" t="s">
        <v>165</v>
      </c>
      <c r="F3526" s="34"/>
      <c r="G3526" s="35"/>
      <c r="H3526" s="34"/>
      <c r="I3526" s="36"/>
      <c r="J3526" s="37"/>
    </row>
    <row r="3527">
      <c r="A3527" s="30"/>
      <c r="B3527" s="31" t="s">
        <v>165</v>
      </c>
      <c r="C3527" s="31" t="s">
        <v>165</v>
      </c>
      <c r="D3527" s="32" t="s">
        <v>165</v>
      </c>
      <c r="E3527" s="33" t="s">
        <v>165</v>
      </c>
      <c r="F3527" s="34"/>
      <c r="G3527" s="35"/>
      <c r="H3527" s="34"/>
      <c r="I3527" s="36"/>
      <c r="J3527" s="37"/>
    </row>
    <row r="3528">
      <c r="A3528" s="30"/>
      <c r="B3528" s="31" t="s">
        <v>165</v>
      </c>
      <c r="C3528" s="31" t="s">
        <v>165</v>
      </c>
      <c r="D3528" s="32" t="s">
        <v>165</v>
      </c>
      <c r="E3528" s="33" t="s">
        <v>165</v>
      </c>
      <c r="F3528" s="34"/>
      <c r="G3528" s="35"/>
      <c r="H3528" s="34"/>
      <c r="I3528" s="36"/>
      <c r="J3528" s="37"/>
    </row>
    <row r="3529">
      <c r="A3529" s="30"/>
      <c r="B3529" s="31" t="s">
        <v>165</v>
      </c>
      <c r="C3529" s="31" t="s">
        <v>165</v>
      </c>
      <c r="D3529" s="32" t="s">
        <v>165</v>
      </c>
      <c r="E3529" s="33" t="s">
        <v>165</v>
      </c>
      <c r="F3529" s="34"/>
      <c r="G3529" s="35"/>
      <c r="H3529" s="34"/>
      <c r="I3529" s="36"/>
      <c r="J3529" s="37"/>
    </row>
    <row r="3530">
      <c r="A3530" s="30"/>
      <c r="B3530" s="31" t="s">
        <v>165</v>
      </c>
      <c r="C3530" s="31" t="s">
        <v>165</v>
      </c>
      <c r="D3530" s="32" t="s">
        <v>165</v>
      </c>
      <c r="E3530" s="33" t="s">
        <v>165</v>
      </c>
      <c r="F3530" s="34"/>
      <c r="G3530" s="35"/>
      <c r="H3530" s="34"/>
      <c r="I3530" s="36"/>
      <c r="J3530" s="37"/>
    </row>
    <row r="3531">
      <c r="A3531" s="30"/>
      <c r="B3531" s="31" t="s">
        <v>165</v>
      </c>
      <c r="C3531" s="31" t="s">
        <v>165</v>
      </c>
      <c r="D3531" s="32" t="s">
        <v>165</v>
      </c>
      <c r="E3531" s="33" t="s">
        <v>165</v>
      </c>
      <c r="F3531" s="34"/>
      <c r="G3531" s="35"/>
      <c r="H3531" s="34"/>
      <c r="I3531" s="36"/>
      <c r="J3531" s="37"/>
    </row>
    <row r="3532">
      <c r="A3532" s="30"/>
      <c r="B3532" s="31" t="s">
        <v>165</v>
      </c>
      <c r="C3532" s="31" t="s">
        <v>165</v>
      </c>
      <c r="D3532" s="32" t="s">
        <v>165</v>
      </c>
      <c r="E3532" s="33" t="s">
        <v>165</v>
      </c>
      <c r="F3532" s="34"/>
      <c r="G3532" s="35"/>
      <c r="H3532" s="34"/>
      <c r="I3532" s="36"/>
      <c r="J3532" s="37"/>
    </row>
    <row r="3533">
      <c r="A3533" s="30"/>
      <c r="B3533" s="31" t="s">
        <v>165</v>
      </c>
      <c r="C3533" s="31" t="s">
        <v>165</v>
      </c>
      <c r="D3533" s="32" t="s">
        <v>165</v>
      </c>
      <c r="E3533" s="33" t="s">
        <v>165</v>
      </c>
      <c r="F3533" s="34"/>
      <c r="G3533" s="35"/>
      <c r="H3533" s="34"/>
      <c r="I3533" s="36"/>
      <c r="J3533" s="37"/>
    </row>
    <row r="3534">
      <c r="A3534" s="30"/>
      <c r="B3534" s="31" t="s">
        <v>165</v>
      </c>
      <c r="C3534" s="31" t="s">
        <v>165</v>
      </c>
      <c r="D3534" s="32" t="s">
        <v>165</v>
      </c>
      <c r="E3534" s="33" t="s">
        <v>165</v>
      </c>
      <c r="F3534" s="34"/>
      <c r="G3534" s="35"/>
      <c r="H3534" s="34"/>
      <c r="I3534" s="36"/>
      <c r="J3534" s="37"/>
    </row>
    <row r="3535">
      <c r="A3535" s="30"/>
      <c r="B3535" s="31" t="s">
        <v>165</v>
      </c>
      <c r="C3535" s="31" t="s">
        <v>165</v>
      </c>
      <c r="D3535" s="32" t="s">
        <v>165</v>
      </c>
      <c r="E3535" s="33" t="s">
        <v>165</v>
      </c>
      <c r="F3535" s="34"/>
      <c r="G3535" s="35"/>
      <c r="H3535" s="34"/>
      <c r="I3535" s="36"/>
      <c r="J3535" s="37"/>
    </row>
    <row r="3536">
      <c r="A3536" s="30"/>
      <c r="B3536" s="31" t="s">
        <v>165</v>
      </c>
      <c r="C3536" s="31" t="s">
        <v>165</v>
      </c>
      <c r="D3536" s="32" t="s">
        <v>165</v>
      </c>
      <c r="E3536" s="33" t="s">
        <v>165</v>
      </c>
      <c r="F3536" s="34"/>
      <c r="G3536" s="35"/>
      <c r="H3536" s="34"/>
      <c r="I3536" s="36"/>
      <c r="J3536" s="37"/>
    </row>
    <row r="3537">
      <c r="A3537" s="30"/>
      <c r="B3537" s="31" t="s">
        <v>165</v>
      </c>
      <c r="C3537" s="31" t="s">
        <v>165</v>
      </c>
      <c r="D3537" s="32" t="s">
        <v>165</v>
      </c>
      <c r="E3537" s="33" t="s">
        <v>165</v>
      </c>
      <c r="F3537" s="34"/>
      <c r="G3537" s="35"/>
      <c r="H3537" s="34"/>
      <c r="I3537" s="36"/>
      <c r="J3537" s="37"/>
    </row>
    <row r="3538">
      <c r="A3538" s="30"/>
      <c r="B3538" s="31" t="s">
        <v>165</v>
      </c>
      <c r="C3538" s="31" t="s">
        <v>165</v>
      </c>
      <c r="D3538" s="32" t="s">
        <v>165</v>
      </c>
      <c r="E3538" s="33" t="s">
        <v>165</v>
      </c>
      <c r="F3538" s="34"/>
      <c r="G3538" s="35"/>
      <c r="H3538" s="34"/>
      <c r="I3538" s="36"/>
      <c r="J3538" s="37"/>
    </row>
    <row r="3539">
      <c r="A3539" s="30"/>
      <c r="B3539" s="31" t="s">
        <v>165</v>
      </c>
      <c r="C3539" s="31" t="s">
        <v>165</v>
      </c>
      <c r="D3539" s="32" t="s">
        <v>165</v>
      </c>
      <c r="E3539" s="33" t="s">
        <v>165</v>
      </c>
      <c r="F3539" s="34"/>
      <c r="G3539" s="35"/>
      <c r="H3539" s="34"/>
      <c r="I3539" s="36"/>
      <c r="J3539" s="37"/>
    </row>
    <row r="3540">
      <c r="A3540" s="30"/>
      <c r="B3540" s="31" t="s">
        <v>165</v>
      </c>
      <c r="C3540" s="31" t="s">
        <v>165</v>
      </c>
      <c r="D3540" s="32" t="s">
        <v>165</v>
      </c>
      <c r="E3540" s="33" t="s">
        <v>165</v>
      </c>
      <c r="F3540" s="34"/>
      <c r="G3540" s="35"/>
      <c r="H3540" s="34"/>
      <c r="I3540" s="36"/>
      <c r="J3540" s="37"/>
    </row>
    <row r="3541">
      <c r="A3541" s="30"/>
      <c r="B3541" s="31" t="s">
        <v>165</v>
      </c>
      <c r="C3541" s="31" t="s">
        <v>165</v>
      </c>
      <c r="D3541" s="32" t="s">
        <v>165</v>
      </c>
      <c r="E3541" s="33" t="s">
        <v>165</v>
      </c>
      <c r="F3541" s="34"/>
      <c r="G3541" s="35"/>
      <c r="H3541" s="34"/>
      <c r="I3541" s="36"/>
      <c r="J3541" s="37"/>
    </row>
    <row r="3542">
      <c r="A3542" s="30"/>
      <c r="B3542" s="31" t="s">
        <v>165</v>
      </c>
      <c r="C3542" s="31" t="s">
        <v>165</v>
      </c>
      <c r="D3542" s="32" t="s">
        <v>165</v>
      </c>
      <c r="E3542" s="33" t="s">
        <v>165</v>
      </c>
      <c r="F3542" s="34"/>
      <c r="G3542" s="35"/>
      <c r="H3542" s="34"/>
      <c r="I3542" s="36"/>
      <c r="J3542" s="37"/>
    </row>
    <row r="3543">
      <c r="A3543" s="30"/>
      <c r="B3543" s="31" t="s">
        <v>165</v>
      </c>
      <c r="C3543" s="31" t="s">
        <v>165</v>
      </c>
      <c r="D3543" s="32" t="s">
        <v>165</v>
      </c>
      <c r="E3543" s="33" t="s">
        <v>165</v>
      </c>
      <c r="F3543" s="34"/>
      <c r="G3543" s="35"/>
      <c r="H3543" s="34"/>
      <c r="I3543" s="36"/>
      <c r="J3543" s="37"/>
    </row>
    <row r="3544">
      <c r="A3544" s="30"/>
      <c r="B3544" s="31" t="s">
        <v>165</v>
      </c>
      <c r="C3544" s="31" t="s">
        <v>165</v>
      </c>
      <c r="D3544" s="32" t="s">
        <v>165</v>
      </c>
      <c r="E3544" s="33" t="s">
        <v>165</v>
      </c>
      <c r="F3544" s="34"/>
      <c r="G3544" s="35"/>
      <c r="H3544" s="34"/>
      <c r="I3544" s="36"/>
      <c r="J3544" s="37"/>
    </row>
    <row r="3545">
      <c r="A3545" s="30"/>
      <c r="B3545" s="31" t="s">
        <v>165</v>
      </c>
      <c r="C3545" s="31" t="s">
        <v>165</v>
      </c>
      <c r="D3545" s="32" t="s">
        <v>165</v>
      </c>
      <c r="E3545" s="33" t="s">
        <v>165</v>
      </c>
      <c r="F3545" s="34"/>
      <c r="G3545" s="35"/>
      <c r="H3545" s="34"/>
      <c r="I3545" s="36"/>
      <c r="J3545" s="37"/>
    </row>
    <row r="3546">
      <c r="A3546" s="30"/>
      <c r="B3546" s="31" t="s">
        <v>165</v>
      </c>
      <c r="C3546" s="31" t="s">
        <v>165</v>
      </c>
      <c r="D3546" s="32" t="s">
        <v>165</v>
      </c>
      <c r="E3546" s="33" t="s">
        <v>165</v>
      </c>
      <c r="F3546" s="34"/>
      <c r="G3546" s="35"/>
      <c r="H3546" s="34"/>
      <c r="I3546" s="36"/>
      <c r="J3546" s="37"/>
    </row>
    <row r="3547">
      <c r="A3547" s="30"/>
      <c r="B3547" s="31" t="s">
        <v>165</v>
      </c>
      <c r="C3547" s="31" t="s">
        <v>165</v>
      </c>
      <c r="D3547" s="32" t="s">
        <v>165</v>
      </c>
      <c r="E3547" s="33" t="s">
        <v>165</v>
      </c>
      <c r="F3547" s="34"/>
      <c r="G3547" s="35"/>
      <c r="H3547" s="34"/>
      <c r="I3547" s="36"/>
      <c r="J3547" s="37"/>
    </row>
    <row r="3548">
      <c r="A3548" s="30"/>
      <c r="B3548" s="31" t="s">
        <v>165</v>
      </c>
      <c r="C3548" s="31" t="s">
        <v>165</v>
      </c>
      <c r="D3548" s="32" t="s">
        <v>165</v>
      </c>
      <c r="E3548" s="33" t="s">
        <v>165</v>
      </c>
      <c r="F3548" s="34"/>
      <c r="G3548" s="35"/>
      <c r="H3548" s="34"/>
      <c r="I3548" s="36"/>
      <c r="J3548" s="37"/>
    </row>
    <row r="3549">
      <c r="A3549" s="30"/>
      <c r="B3549" s="31" t="s">
        <v>165</v>
      </c>
      <c r="C3549" s="31" t="s">
        <v>165</v>
      </c>
      <c r="D3549" s="32" t="s">
        <v>165</v>
      </c>
      <c r="E3549" s="33" t="s">
        <v>165</v>
      </c>
      <c r="F3549" s="34"/>
      <c r="G3549" s="35"/>
      <c r="H3549" s="34"/>
      <c r="I3549" s="36"/>
      <c r="J3549" s="37"/>
    </row>
    <row r="3550">
      <c r="A3550" s="30"/>
      <c r="B3550" s="31" t="s">
        <v>165</v>
      </c>
      <c r="C3550" s="31" t="s">
        <v>165</v>
      </c>
      <c r="D3550" s="32" t="s">
        <v>165</v>
      </c>
      <c r="E3550" s="33" t="s">
        <v>165</v>
      </c>
      <c r="F3550" s="34"/>
      <c r="G3550" s="35"/>
      <c r="H3550" s="34"/>
      <c r="I3550" s="36"/>
      <c r="J3550" s="37"/>
    </row>
    <row r="3551">
      <c r="A3551" s="30"/>
      <c r="B3551" s="31" t="s">
        <v>165</v>
      </c>
      <c r="C3551" s="31" t="s">
        <v>165</v>
      </c>
      <c r="D3551" s="32" t="s">
        <v>165</v>
      </c>
      <c r="E3551" s="33" t="s">
        <v>165</v>
      </c>
      <c r="F3551" s="34"/>
      <c r="G3551" s="35"/>
      <c r="H3551" s="34"/>
      <c r="I3551" s="36"/>
      <c r="J3551" s="37"/>
    </row>
    <row r="3552">
      <c r="A3552" s="30"/>
      <c r="B3552" s="31" t="s">
        <v>165</v>
      </c>
      <c r="C3552" s="31" t="s">
        <v>165</v>
      </c>
      <c r="D3552" s="32" t="s">
        <v>165</v>
      </c>
      <c r="E3552" s="33" t="s">
        <v>165</v>
      </c>
      <c r="F3552" s="34"/>
      <c r="G3552" s="35"/>
      <c r="H3552" s="34"/>
      <c r="I3552" s="36"/>
      <c r="J3552" s="37"/>
    </row>
    <row r="3553">
      <c r="A3553" s="30"/>
      <c r="B3553" s="31" t="s">
        <v>165</v>
      </c>
      <c r="C3553" s="31" t="s">
        <v>165</v>
      </c>
      <c r="D3553" s="32" t="s">
        <v>165</v>
      </c>
      <c r="E3553" s="33" t="s">
        <v>165</v>
      </c>
      <c r="F3553" s="34"/>
      <c r="G3553" s="35"/>
      <c r="H3553" s="34"/>
      <c r="I3553" s="36"/>
      <c r="J3553" s="37"/>
    </row>
    <row r="3554">
      <c r="A3554" s="30"/>
      <c r="B3554" s="31" t="s">
        <v>165</v>
      </c>
      <c r="C3554" s="31" t="s">
        <v>165</v>
      </c>
      <c r="D3554" s="32" t="s">
        <v>165</v>
      </c>
      <c r="E3554" s="33" t="s">
        <v>165</v>
      </c>
      <c r="F3554" s="34"/>
      <c r="G3554" s="35"/>
      <c r="H3554" s="34"/>
      <c r="I3554" s="36"/>
      <c r="J3554" s="37"/>
    </row>
    <row r="3555">
      <c r="A3555" s="30"/>
      <c r="B3555" s="31" t="s">
        <v>165</v>
      </c>
      <c r="C3555" s="31" t="s">
        <v>165</v>
      </c>
      <c r="D3555" s="32" t="s">
        <v>165</v>
      </c>
      <c r="E3555" s="33" t="s">
        <v>165</v>
      </c>
      <c r="F3555" s="34"/>
      <c r="G3555" s="35"/>
      <c r="H3555" s="34"/>
      <c r="I3555" s="36"/>
      <c r="J3555" s="37"/>
    </row>
    <row r="3556">
      <c r="A3556" s="30"/>
      <c r="B3556" s="31" t="s">
        <v>165</v>
      </c>
      <c r="C3556" s="31" t="s">
        <v>165</v>
      </c>
      <c r="D3556" s="32" t="s">
        <v>165</v>
      </c>
      <c r="E3556" s="33" t="s">
        <v>165</v>
      </c>
      <c r="F3556" s="34"/>
      <c r="G3556" s="35"/>
      <c r="H3556" s="34"/>
      <c r="I3556" s="36"/>
      <c r="J3556" s="37"/>
    </row>
    <row r="3557">
      <c r="A3557" s="30"/>
      <c r="B3557" s="31" t="s">
        <v>165</v>
      </c>
      <c r="C3557" s="31" t="s">
        <v>165</v>
      </c>
      <c r="D3557" s="32" t="s">
        <v>165</v>
      </c>
      <c r="E3557" s="33" t="s">
        <v>165</v>
      </c>
      <c r="F3557" s="34"/>
      <c r="G3557" s="35"/>
      <c r="H3557" s="34"/>
      <c r="I3557" s="36"/>
      <c r="J3557" s="37"/>
    </row>
    <row r="3558">
      <c r="A3558" s="30"/>
      <c r="B3558" s="31" t="s">
        <v>165</v>
      </c>
      <c r="C3558" s="31" t="s">
        <v>165</v>
      </c>
      <c r="D3558" s="32" t="s">
        <v>165</v>
      </c>
      <c r="E3558" s="33" t="s">
        <v>165</v>
      </c>
      <c r="F3558" s="34"/>
      <c r="G3558" s="35"/>
      <c r="H3558" s="34"/>
      <c r="I3558" s="36"/>
      <c r="J3558" s="37"/>
    </row>
    <row r="3559">
      <c r="A3559" s="30"/>
      <c r="B3559" s="31" t="s">
        <v>165</v>
      </c>
      <c r="C3559" s="31" t="s">
        <v>165</v>
      </c>
      <c r="D3559" s="32" t="s">
        <v>165</v>
      </c>
      <c r="E3559" s="33" t="s">
        <v>165</v>
      </c>
      <c r="F3559" s="34"/>
      <c r="G3559" s="35"/>
      <c r="H3559" s="34"/>
      <c r="I3559" s="36"/>
      <c r="J3559" s="37"/>
    </row>
    <row r="3560">
      <c r="A3560" s="30"/>
      <c r="B3560" s="31" t="s">
        <v>165</v>
      </c>
      <c r="C3560" s="31" t="s">
        <v>165</v>
      </c>
      <c r="D3560" s="32" t="s">
        <v>165</v>
      </c>
      <c r="E3560" s="33" t="s">
        <v>165</v>
      </c>
      <c r="F3560" s="34"/>
      <c r="G3560" s="35"/>
      <c r="H3560" s="34"/>
      <c r="I3560" s="36"/>
      <c r="J3560" s="37"/>
    </row>
    <row r="3561">
      <c r="A3561" s="30"/>
      <c r="B3561" s="31" t="s">
        <v>165</v>
      </c>
      <c r="C3561" s="31" t="s">
        <v>165</v>
      </c>
      <c r="D3561" s="32" t="s">
        <v>165</v>
      </c>
      <c r="E3561" s="33" t="s">
        <v>165</v>
      </c>
      <c r="F3561" s="34"/>
      <c r="G3561" s="35"/>
      <c r="H3561" s="34"/>
      <c r="I3561" s="36"/>
      <c r="J3561" s="37"/>
    </row>
    <row r="3562">
      <c r="A3562" s="30"/>
      <c r="B3562" s="31" t="s">
        <v>165</v>
      </c>
      <c r="C3562" s="31" t="s">
        <v>165</v>
      </c>
      <c r="D3562" s="32" t="s">
        <v>165</v>
      </c>
      <c r="E3562" s="33" t="s">
        <v>165</v>
      </c>
      <c r="F3562" s="34"/>
      <c r="G3562" s="35"/>
      <c r="H3562" s="34"/>
      <c r="I3562" s="36"/>
      <c r="J3562" s="37"/>
    </row>
    <row r="3563">
      <c r="A3563" s="30"/>
      <c r="B3563" s="31" t="s">
        <v>165</v>
      </c>
      <c r="C3563" s="31" t="s">
        <v>165</v>
      </c>
      <c r="D3563" s="32" t="s">
        <v>165</v>
      </c>
      <c r="E3563" s="33" t="s">
        <v>165</v>
      </c>
      <c r="F3563" s="34"/>
      <c r="G3563" s="35"/>
      <c r="H3563" s="34"/>
      <c r="I3563" s="36"/>
      <c r="J3563" s="37"/>
    </row>
    <row r="3564">
      <c r="A3564" s="30"/>
      <c r="B3564" s="31" t="s">
        <v>165</v>
      </c>
      <c r="C3564" s="31" t="s">
        <v>165</v>
      </c>
      <c r="D3564" s="32" t="s">
        <v>165</v>
      </c>
      <c r="E3564" s="33" t="s">
        <v>165</v>
      </c>
      <c r="F3564" s="34"/>
      <c r="G3564" s="35"/>
      <c r="H3564" s="34"/>
      <c r="I3564" s="36"/>
      <c r="J3564" s="37"/>
    </row>
    <row r="3565">
      <c r="A3565" s="30"/>
      <c r="B3565" s="31" t="s">
        <v>165</v>
      </c>
      <c r="C3565" s="31" t="s">
        <v>165</v>
      </c>
      <c r="D3565" s="32" t="s">
        <v>165</v>
      </c>
      <c r="E3565" s="33" t="s">
        <v>165</v>
      </c>
      <c r="F3565" s="34"/>
      <c r="G3565" s="35"/>
      <c r="H3565" s="34"/>
      <c r="I3565" s="36"/>
      <c r="J3565" s="37"/>
    </row>
    <row r="3566">
      <c r="A3566" s="30"/>
      <c r="B3566" s="31" t="s">
        <v>165</v>
      </c>
      <c r="C3566" s="31" t="s">
        <v>165</v>
      </c>
      <c r="D3566" s="32" t="s">
        <v>165</v>
      </c>
      <c r="E3566" s="33" t="s">
        <v>165</v>
      </c>
      <c r="F3566" s="34"/>
      <c r="G3566" s="35"/>
      <c r="H3566" s="34"/>
      <c r="I3566" s="36"/>
      <c r="J3566" s="37"/>
    </row>
    <row r="3567">
      <c r="A3567" s="30"/>
      <c r="B3567" s="31" t="s">
        <v>165</v>
      </c>
      <c r="C3567" s="31" t="s">
        <v>165</v>
      </c>
      <c r="D3567" s="32" t="s">
        <v>165</v>
      </c>
      <c r="E3567" s="33" t="s">
        <v>165</v>
      </c>
      <c r="F3567" s="34"/>
      <c r="G3567" s="35"/>
      <c r="H3567" s="34"/>
      <c r="I3567" s="36"/>
      <c r="J3567" s="37"/>
    </row>
    <row r="3568">
      <c r="A3568" s="30"/>
      <c r="B3568" s="31" t="s">
        <v>165</v>
      </c>
      <c r="C3568" s="31" t="s">
        <v>165</v>
      </c>
      <c r="D3568" s="32" t="s">
        <v>165</v>
      </c>
      <c r="E3568" s="33" t="s">
        <v>165</v>
      </c>
      <c r="F3568" s="34"/>
      <c r="G3568" s="35"/>
      <c r="H3568" s="34"/>
      <c r="I3568" s="36"/>
      <c r="J3568" s="37"/>
    </row>
    <row r="3569">
      <c r="A3569" s="30"/>
      <c r="B3569" s="31" t="s">
        <v>165</v>
      </c>
      <c r="C3569" s="31" t="s">
        <v>165</v>
      </c>
      <c r="D3569" s="32" t="s">
        <v>165</v>
      </c>
      <c r="E3569" s="33" t="s">
        <v>165</v>
      </c>
      <c r="F3569" s="34"/>
      <c r="G3569" s="35"/>
      <c r="H3569" s="34"/>
      <c r="I3569" s="36"/>
      <c r="J3569" s="37"/>
    </row>
    <row r="3570">
      <c r="A3570" s="30"/>
      <c r="B3570" s="31" t="s">
        <v>165</v>
      </c>
      <c r="C3570" s="31" t="s">
        <v>165</v>
      </c>
      <c r="D3570" s="32" t="s">
        <v>165</v>
      </c>
      <c r="E3570" s="33" t="s">
        <v>165</v>
      </c>
      <c r="F3570" s="34"/>
      <c r="G3570" s="35"/>
      <c r="H3570" s="34"/>
      <c r="I3570" s="36"/>
      <c r="J3570" s="37"/>
    </row>
    <row r="3571">
      <c r="A3571" s="30"/>
      <c r="B3571" s="31" t="s">
        <v>165</v>
      </c>
      <c r="C3571" s="31" t="s">
        <v>165</v>
      </c>
      <c r="D3571" s="32" t="s">
        <v>165</v>
      </c>
      <c r="E3571" s="33" t="s">
        <v>165</v>
      </c>
      <c r="F3571" s="34"/>
      <c r="G3571" s="35"/>
      <c r="H3571" s="34"/>
      <c r="I3571" s="36"/>
      <c r="J3571" s="37"/>
    </row>
    <row r="3572">
      <c r="A3572" s="30"/>
      <c r="B3572" s="31" t="s">
        <v>165</v>
      </c>
      <c r="C3572" s="31" t="s">
        <v>165</v>
      </c>
      <c r="D3572" s="32" t="s">
        <v>165</v>
      </c>
      <c r="E3572" s="33" t="s">
        <v>165</v>
      </c>
      <c r="F3572" s="34"/>
      <c r="G3572" s="35"/>
      <c r="H3572" s="34"/>
      <c r="I3572" s="36"/>
      <c r="J3572" s="37"/>
    </row>
    <row r="3573">
      <c r="A3573" s="30"/>
      <c r="B3573" s="31" t="s">
        <v>165</v>
      </c>
      <c r="C3573" s="31" t="s">
        <v>165</v>
      </c>
      <c r="D3573" s="32" t="s">
        <v>165</v>
      </c>
      <c r="E3573" s="33" t="s">
        <v>165</v>
      </c>
      <c r="F3573" s="34"/>
      <c r="G3573" s="35"/>
      <c r="H3573" s="34"/>
      <c r="I3573" s="36"/>
      <c r="J3573" s="37"/>
    </row>
    <row r="3574">
      <c r="A3574" s="30"/>
      <c r="B3574" s="31" t="s">
        <v>165</v>
      </c>
      <c r="C3574" s="31" t="s">
        <v>165</v>
      </c>
      <c r="D3574" s="32" t="s">
        <v>165</v>
      </c>
      <c r="E3574" s="33" t="s">
        <v>165</v>
      </c>
      <c r="F3574" s="34"/>
      <c r="G3574" s="35"/>
      <c r="H3574" s="34"/>
      <c r="I3574" s="36"/>
      <c r="J3574" s="37"/>
    </row>
    <row r="3575">
      <c r="A3575" s="30"/>
      <c r="B3575" s="31" t="s">
        <v>165</v>
      </c>
      <c r="C3575" s="31" t="s">
        <v>165</v>
      </c>
      <c r="D3575" s="32" t="s">
        <v>165</v>
      </c>
      <c r="E3575" s="33" t="s">
        <v>165</v>
      </c>
      <c r="F3575" s="34"/>
      <c r="G3575" s="35"/>
      <c r="H3575" s="34"/>
      <c r="I3575" s="36"/>
      <c r="J3575" s="37"/>
    </row>
    <row r="3576">
      <c r="A3576" s="30"/>
      <c r="B3576" s="31" t="s">
        <v>165</v>
      </c>
      <c r="C3576" s="31" t="s">
        <v>165</v>
      </c>
      <c r="D3576" s="32" t="s">
        <v>165</v>
      </c>
      <c r="E3576" s="33" t="s">
        <v>165</v>
      </c>
      <c r="F3576" s="34"/>
      <c r="G3576" s="35"/>
      <c r="H3576" s="34"/>
      <c r="I3576" s="36"/>
      <c r="J3576" s="37"/>
    </row>
    <row r="3577">
      <c r="A3577" s="30"/>
      <c r="B3577" s="31" t="s">
        <v>165</v>
      </c>
      <c r="C3577" s="31" t="s">
        <v>165</v>
      </c>
      <c r="D3577" s="32" t="s">
        <v>165</v>
      </c>
      <c r="E3577" s="33" t="s">
        <v>165</v>
      </c>
      <c r="F3577" s="34"/>
      <c r="G3577" s="35"/>
      <c r="H3577" s="34"/>
      <c r="I3577" s="36"/>
      <c r="J3577" s="37"/>
    </row>
    <row r="3578">
      <c r="A3578" s="30"/>
      <c r="B3578" s="31" t="s">
        <v>165</v>
      </c>
      <c r="C3578" s="31" t="s">
        <v>165</v>
      </c>
      <c r="D3578" s="32" t="s">
        <v>165</v>
      </c>
      <c r="E3578" s="33" t="s">
        <v>165</v>
      </c>
      <c r="F3578" s="34"/>
      <c r="G3578" s="35"/>
      <c r="H3578" s="34"/>
      <c r="I3578" s="36"/>
      <c r="J3578" s="37"/>
    </row>
    <row r="3579">
      <c r="A3579" s="30"/>
      <c r="B3579" s="31" t="s">
        <v>165</v>
      </c>
      <c r="C3579" s="31" t="s">
        <v>165</v>
      </c>
      <c r="D3579" s="32" t="s">
        <v>165</v>
      </c>
      <c r="E3579" s="33" t="s">
        <v>165</v>
      </c>
      <c r="F3579" s="34"/>
      <c r="G3579" s="35"/>
      <c r="H3579" s="34"/>
      <c r="I3579" s="36"/>
      <c r="J3579" s="37"/>
    </row>
    <row r="3580">
      <c r="A3580" s="30"/>
      <c r="B3580" s="31" t="s">
        <v>165</v>
      </c>
      <c r="C3580" s="31" t="s">
        <v>165</v>
      </c>
      <c r="D3580" s="32" t="s">
        <v>165</v>
      </c>
      <c r="E3580" s="33" t="s">
        <v>165</v>
      </c>
      <c r="F3580" s="34"/>
      <c r="G3580" s="35"/>
      <c r="H3580" s="34"/>
      <c r="I3580" s="36"/>
      <c r="J3580" s="37"/>
    </row>
    <row r="3581">
      <c r="A3581" s="30"/>
      <c r="B3581" s="31" t="s">
        <v>165</v>
      </c>
      <c r="C3581" s="31" t="s">
        <v>165</v>
      </c>
      <c r="D3581" s="32" t="s">
        <v>165</v>
      </c>
      <c r="E3581" s="33" t="s">
        <v>165</v>
      </c>
      <c r="F3581" s="34"/>
      <c r="G3581" s="35"/>
      <c r="H3581" s="34"/>
      <c r="I3581" s="36"/>
      <c r="J3581" s="37"/>
    </row>
    <row r="3582">
      <c r="A3582" s="30"/>
      <c r="B3582" s="31" t="s">
        <v>165</v>
      </c>
      <c r="C3582" s="31" t="s">
        <v>165</v>
      </c>
      <c r="D3582" s="32" t="s">
        <v>165</v>
      </c>
      <c r="E3582" s="33" t="s">
        <v>165</v>
      </c>
      <c r="F3582" s="34"/>
      <c r="G3582" s="35"/>
      <c r="H3582" s="34"/>
      <c r="I3582" s="36"/>
      <c r="J3582" s="37"/>
    </row>
    <row r="3583">
      <c r="A3583" s="30"/>
      <c r="B3583" s="31" t="s">
        <v>165</v>
      </c>
      <c r="C3583" s="31" t="s">
        <v>165</v>
      </c>
      <c r="D3583" s="32" t="s">
        <v>165</v>
      </c>
      <c r="E3583" s="33" t="s">
        <v>165</v>
      </c>
      <c r="F3583" s="34"/>
      <c r="G3583" s="35"/>
      <c r="H3583" s="34"/>
      <c r="I3583" s="36"/>
      <c r="J3583" s="37"/>
    </row>
    <row r="3584">
      <c r="A3584" s="30"/>
      <c r="B3584" s="31" t="s">
        <v>165</v>
      </c>
      <c r="C3584" s="31" t="s">
        <v>165</v>
      </c>
      <c r="D3584" s="32" t="s">
        <v>165</v>
      </c>
      <c r="E3584" s="33" t="s">
        <v>165</v>
      </c>
      <c r="F3584" s="34"/>
      <c r="G3584" s="35"/>
      <c r="H3584" s="34"/>
      <c r="I3584" s="36"/>
      <c r="J3584" s="37"/>
    </row>
    <row r="3585">
      <c r="A3585" s="30"/>
      <c r="B3585" s="31" t="s">
        <v>165</v>
      </c>
      <c r="C3585" s="31" t="s">
        <v>165</v>
      </c>
      <c r="D3585" s="32" t="s">
        <v>165</v>
      </c>
      <c r="E3585" s="33" t="s">
        <v>165</v>
      </c>
      <c r="F3585" s="34"/>
      <c r="G3585" s="35"/>
      <c r="H3585" s="34"/>
      <c r="I3585" s="36"/>
      <c r="J3585" s="37"/>
    </row>
    <row r="3586">
      <c r="A3586" s="30"/>
      <c r="B3586" s="31" t="s">
        <v>165</v>
      </c>
      <c r="C3586" s="31" t="s">
        <v>165</v>
      </c>
      <c r="D3586" s="32" t="s">
        <v>165</v>
      </c>
      <c r="E3586" s="33" t="s">
        <v>165</v>
      </c>
      <c r="F3586" s="34"/>
      <c r="G3586" s="35"/>
      <c r="H3586" s="34"/>
      <c r="I3586" s="36"/>
      <c r="J3586" s="37"/>
    </row>
    <row r="3587">
      <c r="A3587" s="30"/>
      <c r="B3587" s="31" t="s">
        <v>165</v>
      </c>
      <c r="C3587" s="31" t="s">
        <v>165</v>
      </c>
      <c r="D3587" s="32" t="s">
        <v>165</v>
      </c>
      <c r="E3587" s="33" t="s">
        <v>165</v>
      </c>
      <c r="F3587" s="34"/>
      <c r="G3587" s="35"/>
      <c r="H3587" s="34"/>
      <c r="I3587" s="36"/>
      <c r="J3587" s="37"/>
    </row>
    <row r="3588">
      <c r="A3588" s="30"/>
      <c r="B3588" s="31" t="s">
        <v>165</v>
      </c>
      <c r="C3588" s="31" t="s">
        <v>165</v>
      </c>
      <c r="D3588" s="32" t="s">
        <v>165</v>
      </c>
      <c r="E3588" s="33" t="s">
        <v>165</v>
      </c>
      <c r="F3588" s="34"/>
      <c r="G3588" s="35"/>
      <c r="H3588" s="34"/>
      <c r="I3588" s="36"/>
      <c r="J3588" s="37"/>
    </row>
    <row r="3589">
      <c r="A3589" s="30"/>
      <c r="B3589" s="31" t="s">
        <v>165</v>
      </c>
      <c r="C3589" s="31" t="s">
        <v>165</v>
      </c>
      <c r="D3589" s="32" t="s">
        <v>165</v>
      </c>
      <c r="E3589" s="33" t="s">
        <v>165</v>
      </c>
      <c r="F3589" s="34"/>
      <c r="G3589" s="35"/>
      <c r="H3589" s="34"/>
      <c r="I3589" s="36"/>
      <c r="J3589" s="37"/>
    </row>
    <row r="3590">
      <c r="A3590" s="30"/>
      <c r="B3590" s="31" t="s">
        <v>165</v>
      </c>
      <c r="C3590" s="31" t="s">
        <v>165</v>
      </c>
      <c r="D3590" s="32" t="s">
        <v>165</v>
      </c>
      <c r="E3590" s="33" t="s">
        <v>165</v>
      </c>
      <c r="F3590" s="34"/>
      <c r="G3590" s="35"/>
      <c r="H3590" s="34"/>
      <c r="I3590" s="36"/>
      <c r="J3590" s="37"/>
    </row>
    <row r="3591">
      <c r="A3591" s="30"/>
      <c r="B3591" s="31" t="s">
        <v>165</v>
      </c>
      <c r="C3591" s="31" t="s">
        <v>165</v>
      </c>
      <c r="D3591" s="32" t="s">
        <v>165</v>
      </c>
      <c r="E3591" s="33" t="s">
        <v>165</v>
      </c>
      <c r="F3591" s="34"/>
      <c r="G3591" s="35"/>
      <c r="H3591" s="34"/>
      <c r="I3591" s="36"/>
      <c r="J3591" s="37"/>
    </row>
    <row r="3592">
      <c r="A3592" s="30"/>
      <c r="B3592" s="31" t="s">
        <v>165</v>
      </c>
      <c r="C3592" s="31" t="s">
        <v>165</v>
      </c>
      <c r="D3592" s="32" t="s">
        <v>165</v>
      </c>
      <c r="E3592" s="33" t="s">
        <v>165</v>
      </c>
      <c r="F3592" s="34"/>
      <c r="G3592" s="35"/>
      <c r="H3592" s="34"/>
      <c r="I3592" s="36"/>
      <c r="J3592" s="37"/>
    </row>
    <row r="3593">
      <c r="A3593" s="30"/>
      <c r="B3593" s="31" t="s">
        <v>165</v>
      </c>
      <c r="C3593" s="31" t="s">
        <v>165</v>
      </c>
      <c r="D3593" s="32" t="s">
        <v>165</v>
      </c>
      <c r="E3593" s="33" t="s">
        <v>165</v>
      </c>
      <c r="F3593" s="34"/>
      <c r="G3593" s="35"/>
      <c r="H3593" s="34"/>
      <c r="I3593" s="36"/>
      <c r="J3593" s="37"/>
    </row>
    <row r="3594">
      <c r="A3594" s="30"/>
      <c r="B3594" s="31" t="s">
        <v>165</v>
      </c>
      <c r="C3594" s="31" t="s">
        <v>165</v>
      </c>
      <c r="D3594" s="32" t="s">
        <v>165</v>
      </c>
      <c r="E3594" s="33" t="s">
        <v>165</v>
      </c>
      <c r="F3594" s="34"/>
      <c r="G3594" s="35"/>
      <c r="H3594" s="34"/>
      <c r="I3594" s="36"/>
      <c r="J3594" s="37"/>
    </row>
    <row r="3595">
      <c r="A3595" s="30"/>
      <c r="B3595" s="31" t="s">
        <v>165</v>
      </c>
      <c r="C3595" s="31" t="s">
        <v>165</v>
      </c>
      <c r="D3595" s="32" t="s">
        <v>165</v>
      </c>
      <c r="E3595" s="33" t="s">
        <v>165</v>
      </c>
      <c r="F3595" s="34"/>
      <c r="G3595" s="35"/>
      <c r="H3595" s="34"/>
      <c r="I3595" s="36"/>
      <c r="J3595" s="37"/>
    </row>
    <row r="3596">
      <c r="A3596" s="30"/>
      <c r="B3596" s="31" t="s">
        <v>165</v>
      </c>
      <c r="C3596" s="31" t="s">
        <v>165</v>
      </c>
      <c r="D3596" s="32" t="s">
        <v>165</v>
      </c>
      <c r="E3596" s="33" t="s">
        <v>165</v>
      </c>
      <c r="F3596" s="34"/>
      <c r="G3596" s="35"/>
      <c r="H3596" s="34"/>
      <c r="I3596" s="36"/>
      <c r="J3596" s="37"/>
    </row>
    <row r="3597">
      <c r="A3597" s="30"/>
      <c r="B3597" s="31" t="s">
        <v>165</v>
      </c>
      <c r="C3597" s="31" t="s">
        <v>165</v>
      </c>
      <c r="D3597" s="32" t="s">
        <v>165</v>
      </c>
      <c r="E3597" s="33" t="s">
        <v>165</v>
      </c>
      <c r="F3597" s="34"/>
      <c r="G3597" s="35"/>
      <c r="H3597" s="34"/>
      <c r="I3597" s="36"/>
      <c r="J3597" s="37"/>
    </row>
    <row r="3598">
      <c r="A3598" s="30"/>
      <c r="B3598" s="31" t="s">
        <v>165</v>
      </c>
      <c r="C3598" s="31" t="s">
        <v>165</v>
      </c>
      <c r="D3598" s="32" t="s">
        <v>165</v>
      </c>
      <c r="E3598" s="33" t="s">
        <v>165</v>
      </c>
      <c r="F3598" s="34"/>
      <c r="G3598" s="35"/>
      <c r="H3598" s="34"/>
      <c r="I3598" s="36"/>
      <c r="J3598" s="37"/>
    </row>
    <row r="3599">
      <c r="A3599" s="30"/>
      <c r="B3599" s="31" t="s">
        <v>165</v>
      </c>
      <c r="C3599" s="31" t="s">
        <v>165</v>
      </c>
      <c r="D3599" s="32" t="s">
        <v>165</v>
      </c>
      <c r="E3599" s="33" t="s">
        <v>165</v>
      </c>
      <c r="F3599" s="34"/>
      <c r="G3599" s="35"/>
      <c r="H3599" s="34"/>
      <c r="I3599" s="36"/>
      <c r="J3599" s="37"/>
    </row>
    <row r="3600">
      <c r="A3600" s="30"/>
      <c r="B3600" s="31" t="s">
        <v>165</v>
      </c>
      <c r="C3600" s="31" t="s">
        <v>165</v>
      </c>
      <c r="D3600" s="32" t="s">
        <v>165</v>
      </c>
      <c r="E3600" s="33" t="s">
        <v>165</v>
      </c>
      <c r="F3600" s="34"/>
      <c r="G3600" s="35"/>
      <c r="H3600" s="34"/>
      <c r="I3600" s="36"/>
      <c r="J3600" s="37"/>
    </row>
    <row r="3601">
      <c r="A3601" s="30"/>
      <c r="B3601" s="31" t="s">
        <v>165</v>
      </c>
      <c r="C3601" s="31" t="s">
        <v>165</v>
      </c>
      <c r="D3601" s="32" t="s">
        <v>165</v>
      </c>
      <c r="E3601" s="33" t="s">
        <v>165</v>
      </c>
      <c r="F3601" s="34"/>
      <c r="G3601" s="35"/>
      <c r="H3601" s="34"/>
      <c r="I3601" s="36"/>
      <c r="J3601" s="37"/>
    </row>
    <row r="3602">
      <c r="A3602" s="30"/>
      <c r="B3602" s="31" t="s">
        <v>165</v>
      </c>
      <c r="C3602" s="31" t="s">
        <v>165</v>
      </c>
      <c r="D3602" s="32" t="s">
        <v>165</v>
      </c>
      <c r="E3602" s="33" t="s">
        <v>165</v>
      </c>
      <c r="F3602" s="34"/>
      <c r="G3602" s="35"/>
      <c r="H3602" s="34"/>
      <c r="I3602" s="36"/>
      <c r="J3602" s="37"/>
    </row>
    <row r="3603">
      <c r="A3603" s="30"/>
      <c r="B3603" s="31" t="s">
        <v>165</v>
      </c>
      <c r="C3603" s="31" t="s">
        <v>165</v>
      </c>
      <c r="D3603" s="32" t="s">
        <v>165</v>
      </c>
      <c r="E3603" s="33" t="s">
        <v>165</v>
      </c>
      <c r="F3603" s="34"/>
      <c r="G3603" s="35"/>
      <c r="H3603" s="34"/>
      <c r="I3603" s="36"/>
      <c r="J3603" s="37"/>
    </row>
    <row r="3604">
      <c r="A3604" s="30"/>
      <c r="B3604" s="31" t="s">
        <v>165</v>
      </c>
      <c r="C3604" s="31" t="s">
        <v>165</v>
      </c>
      <c r="D3604" s="32" t="s">
        <v>165</v>
      </c>
      <c r="E3604" s="33" t="s">
        <v>165</v>
      </c>
      <c r="F3604" s="34"/>
      <c r="G3604" s="35"/>
      <c r="H3604" s="34"/>
      <c r="I3604" s="36"/>
      <c r="J3604" s="37"/>
    </row>
    <row r="3605">
      <c r="A3605" s="30"/>
      <c r="B3605" s="31" t="s">
        <v>165</v>
      </c>
      <c r="C3605" s="31" t="s">
        <v>165</v>
      </c>
      <c r="D3605" s="32" t="s">
        <v>165</v>
      </c>
      <c r="E3605" s="33" t="s">
        <v>165</v>
      </c>
      <c r="F3605" s="34"/>
      <c r="G3605" s="35"/>
      <c r="H3605" s="34"/>
      <c r="I3605" s="36"/>
      <c r="J3605" s="37"/>
    </row>
    <row r="3606">
      <c r="A3606" s="30"/>
      <c r="B3606" s="31" t="s">
        <v>165</v>
      </c>
      <c r="C3606" s="31" t="s">
        <v>165</v>
      </c>
      <c r="D3606" s="32" t="s">
        <v>165</v>
      </c>
      <c r="E3606" s="33" t="s">
        <v>165</v>
      </c>
      <c r="F3606" s="34"/>
      <c r="G3606" s="35"/>
      <c r="H3606" s="34"/>
      <c r="I3606" s="36"/>
      <c r="J3606" s="37"/>
    </row>
    <row r="3607">
      <c r="A3607" s="30"/>
      <c r="B3607" s="31" t="s">
        <v>165</v>
      </c>
      <c r="C3607" s="31" t="s">
        <v>165</v>
      </c>
      <c r="D3607" s="32" t="s">
        <v>165</v>
      </c>
      <c r="E3607" s="33" t="s">
        <v>165</v>
      </c>
      <c r="F3607" s="34"/>
      <c r="G3607" s="35"/>
      <c r="H3607" s="34"/>
      <c r="I3607" s="36"/>
      <c r="J3607" s="37"/>
    </row>
    <row r="3608">
      <c r="A3608" s="30"/>
      <c r="B3608" s="31" t="s">
        <v>165</v>
      </c>
      <c r="C3608" s="31" t="s">
        <v>165</v>
      </c>
      <c r="D3608" s="32" t="s">
        <v>165</v>
      </c>
      <c r="E3608" s="33" t="s">
        <v>165</v>
      </c>
      <c r="F3608" s="34"/>
      <c r="G3608" s="35"/>
      <c r="H3608" s="34"/>
      <c r="I3608" s="36"/>
      <c r="J3608" s="37"/>
    </row>
    <row r="3609">
      <c r="A3609" s="30"/>
      <c r="B3609" s="31" t="s">
        <v>165</v>
      </c>
      <c r="C3609" s="31" t="s">
        <v>165</v>
      </c>
      <c r="D3609" s="32" t="s">
        <v>165</v>
      </c>
      <c r="E3609" s="33" t="s">
        <v>165</v>
      </c>
      <c r="F3609" s="34"/>
      <c r="G3609" s="35"/>
      <c r="H3609" s="34"/>
      <c r="I3609" s="36"/>
      <c r="J3609" s="37"/>
    </row>
    <row r="3610">
      <c r="A3610" s="30"/>
      <c r="B3610" s="31" t="s">
        <v>165</v>
      </c>
      <c r="C3610" s="31" t="s">
        <v>165</v>
      </c>
      <c r="D3610" s="32" t="s">
        <v>165</v>
      </c>
      <c r="E3610" s="33" t="s">
        <v>165</v>
      </c>
      <c r="F3610" s="34"/>
      <c r="G3610" s="35"/>
      <c r="H3610" s="34"/>
      <c r="I3610" s="36"/>
      <c r="J3610" s="37"/>
    </row>
    <row r="3611">
      <c r="A3611" s="30"/>
      <c r="B3611" s="31" t="s">
        <v>165</v>
      </c>
      <c r="C3611" s="31" t="s">
        <v>165</v>
      </c>
      <c r="D3611" s="32" t="s">
        <v>165</v>
      </c>
      <c r="E3611" s="33" t="s">
        <v>165</v>
      </c>
      <c r="F3611" s="34"/>
      <c r="G3611" s="35"/>
      <c r="H3611" s="34"/>
      <c r="I3611" s="36"/>
      <c r="J3611" s="37"/>
    </row>
    <row r="3612">
      <c r="A3612" s="30"/>
      <c r="B3612" s="31" t="s">
        <v>165</v>
      </c>
      <c r="C3612" s="31" t="s">
        <v>165</v>
      </c>
      <c r="D3612" s="32" t="s">
        <v>165</v>
      </c>
      <c r="E3612" s="33" t="s">
        <v>165</v>
      </c>
      <c r="F3612" s="34"/>
      <c r="G3612" s="35"/>
      <c r="H3612" s="34"/>
      <c r="I3612" s="36"/>
      <c r="J3612" s="37"/>
    </row>
    <row r="3613">
      <c r="A3613" s="30"/>
      <c r="B3613" s="31" t="s">
        <v>165</v>
      </c>
      <c r="C3613" s="31" t="s">
        <v>165</v>
      </c>
      <c r="D3613" s="32" t="s">
        <v>165</v>
      </c>
      <c r="E3613" s="33" t="s">
        <v>165</v>
      </c>
      <c r="F3613" s="34"/>
      <c r="G3613" s="35"/>
      <c r="H3613" s="34"/>
      <c r="I3613" s="36"/>
      <c r="J3613" s="37"/>
    </row>
    <row r="3614">
      <c r="A3614" s="30"/>
      <c r="B3614" s="31" t="s">
        <v>165</v>
      </c>
      <c r="C3614" s="31" t="s">
        <v>165</v>
      </c>
      <c r="D3614" s="32" t="s">
        <v>165</v>
      </c>
      <c r="E3614" s="33" t="s">
        <v>165</v>
      </c>
      <c r="F3614" s="34"/>
      <c r="G3614" s="35"/>
      <c r="H3614" s="34"/>
      <c r="I3614" s="36"/>
      <c r="J3614" s="37"/>
    </row>
    <row r="3615">
      <c r="A3615" s="30"/>
      <c r="B3615" s="31" t="s">
        <v>165</v>
      </c>
      <c r="C3615" s="31" t="s">
        <v>165</v>
      </c>
      <c r="D3615" s="32" t="s">
        <v>165</v>
      </c>
      <c r="E3615" s="33" t="s">
        <v>165</v>
      </c>
      <c r="F3615" s="34"/>
      <c r="G3615" s="35"/>
      <c r="H3615" s="34"/>
      <c r="I3615" s="36"/>
      <c r="J3615" s="37"/>
    </row>
    <row r="3616">
      <c r="A3616" s="30"/>
      <c r="B3616" s="31" t="s">
        <v>165</v>
      </c>
      <c r="C3616" s="31" t="s">
        <v>165</v>
      </c>
      <c r="D3616" s="32" t="s">
        <v>165</v>
      </c>
      <c r="E3616" s="33" t="s">
        <v>165</v>
      </c>
      <c r="F3616" s="34"/>
      <c r="G3616" s="35"/>
      <c r="H3616" s="34"/>
      <c r="I3616" s="36"/>
      <c r="J3616" s="37"/>
    </row>
    <row r="3617">
      <c r="A3617" s="30"/>
      <c r="B3617" s="31" t="s">
        <v>165</v>
      </c>
      <c r="C3617" s="31" t="s">
        <v>165</v>
      </c>
      <c r="D3617" s="32" t="s">
        <v>165</v>
      </c>
      <c r="E3617" s="33" t="s">
        <v>165</v>
      </c>
      <c r="F3617" s="34"/>
      <c r="G3617" s="35"/>
      <c r="H3617" s="34"/>
      <c r="I3617" s="36"/>
      <c r="J3617" s="37"/>
    </row>
    <row r="3618">
      <c r="A3618" s="30"/>
      <c r="B3618" s="31" t="s">
        <v>165</v>
      </c>
      <c r="C3618" s="31" t="s">
        <v>165</v>
      </c>
      <c r="D3618" s="32" t="s">
        <v>165</v>
      </c>
      <c r="E3618" s="33" t="s">
        <v>165</v>
      </c>
      <c r="F3618" s="34"/>
      <c r="G3618" s="35"/>
      <c r="H3618" s="34"/>
      <c r="I3618" s="36"/>
      <c r="J3618" s="37"/>
    </row>
    <row r="3619">
      <c r="A3619" s="30"/>
      <c r="B3619" s="31" t="s">
        <v>165</v>
      </c>
      <c r="C3619" s="31" t="s">
        <v>165</v>
      </c>
      <c r="D3619" s="32" t="s">
        <v>165</v>
      </c>
      <c r="E3619" s="33" t="s">
        <v>165</v>
      </c>
      <c r="F3619" s="34"/>
      <c r="G3619" s="35"/>
      <c r="H3619" s="34"/>
      <c r="I3619" s="36"/>
      <c r="J3619" s="37"/>
    </row>
    <row r="3620">
      <c r="A3620" s="30"/>
      <c r="B3620" s="31" t="s">
        <v>165</v>
      </c>
      <c r="C3620" s="31" t="s">
        <v>165</v>
      </c>
      <c r="D3620" s="32" t="s">
        <v>165</v>
      </c>
      <c r="E3620" s="33" t="s">
        <v>165</v>
      </c>
      <c r="F3620" s="34"/>
      <c r="G3620" s="35"/>
      <c r="H3620" s="34"/>
      <c r="I3620" s="36"/>
      <c r="J3620" s="37"/>
    </row>
    <row r="3621">
      <c r="A3621" s="30"/>
      <c r="B3621" s="31" t="s">
        <v>165</v>
      </c>
      <c r="C3621" s="31" t="s">
        <v>165</v>
      </c>
      <c r="D3621" s="32" t="s">
        <v>165</v>
      </c>
      <c r="E3621" s="33" t="s">
        <v>165</v>
      </c>
      <c r="F3621" s="34"/>
      <c r="G3621" s="35"/>
      <c r="H3621" s="34"/>
      <c r="I3621" s="36"/>
      <c r="J3621" s="37"/>
    </row>
    <row r="3622">
      <c r="A3622" s="30"/>
      <c r="B3622" s="31" t="s">
        <v>165</v>
      </c>
      <c r="C3622" s="31" t="s">
        <v>165</v>
      </c>
      <c r="D3622" s="32" t="s">
        <v>165</v>
      </c>
      <c r="E3622" s="33" t="s">
        <v>165</v>
      </c>
      <c r="F3622" s="34"/>
      <c r="G3622" s="35"/>
      <c r="H3622" s="34"/>
      <c r="I3622" s="36"/>
      <c r="J3622" s="37"/>
    </row>
    <row r="3623">
      <c r="A3623" s="30"/>
      <c r="B3623" s="31" t="s">
        <v>165</v>
      </c>
      <c r="C3623" s="31" t="s">
        <v>165</v>
      </c>
      <c r="D3623" s="32" t="s">
        <v>165</v>
      </c>
      <c r="E3623" s="33" t="s">
        <v>165</v>
      </c>
      <c r="F3623" s="34"/>
      <c r="G3623" s="35"/>
      <c r="H3623" s="34"/>
      <c r="I3623" s="36"/>
      <c r="J3623" s="37"/>
    </row>
    <row r="3624">
      <c r="A3624" s="30"/>
      <c r="B3624" s="31" t="s">
        <v>165</v>
      </c>
      <c r="C3624" s="31" t="s">
        <v>165</v>
      </c>
      <c r="D3624" s="32" t="s">
        <v>165</v>
      </c>
      <c r="E3624" s="33" t="s">
        <v>165</v>
      </c>
      <c r="F3624" s="34"/>
      <c r="G3624" s="35"/>
      <c r="H3624" s="34"/>
      <c r="I3624" s="36"/>
      <c r="J3624" s="37"/>
    </row>
    <row r="3625">
      <c r="A3625" s="30"/>
      <c r="B3625" s="31" t="s">
        <v>165</v>
      </c>
      <c r="C3625" s="31" t="s">
        <v>165</v>
      </c>
      <c r="D3625" s="32" t="s">
        <v>165</v>
      </c>
      <c r="E3625" s="33" t="s">
        <v>165</v>
      </c>
      <c r="F3625" s="34"/>
      <c r="G3625" s="35"/>
      <c r="H3625" s="34"/>
      <c r="I3625" s="36"/>
      <c r="J3625" s="37"/>
    </row>
    <row r="3626">
      <c r="A3626" s="30"/>
      <c r="B3626" s="31" t="s">
        <v>165</v>
      </c>
      <c r="C3626" s="31" t="s">
        <v>165</v>
      </c>
      <c r="D3626" s="32" t="s">
        <v>165</v>
      </c>
      <c r="E3626" s="33" t="s">
        <v>165</v>
      </c>
      <c r="F3626" s="34"/>
      <c r="G3626" s="35"/>
      <c r="H3626" s="34"/>
      <c r="I3626" s="36"/>
      <c r="J3626" s="37"/>
    </row>
    <row r="3627">
      <c r="A3627" s="30"/>
      <c r="B3627" s="31" t="s">
        <v>165</v>
      </c>
      <c r="C3627" s="31" t="s">
        <v>165</v>
      </c>
      <c r="D3627" s="32" t="s">
        <v>165</v>
      </c>
      <c r="E3627" s="33" t="s">
        <v>165</v>
      </c>
      <c r="F3627" s="34"/>
      <c r="G3627" s="35"/>
      <c r="H3627" s="34"/>
      <c r="I3627" s="36"/>
      <c r="J3627" s="37"/>
    </row>
    <row r="3628">
      <c r="A3628" s="30"/>
      <c r="B3628" s="31" t="s">
        <v>165</v>
      </c>
      <c r="C3628" s="31" t="s">
        <v>165</v>
      </c>
      <c r="D3628" s="32" t="s">
        <v>165</v>
      </c>
      <c r="E3628" s="33" t="s">
        <v>165</v>
      </c>
      <c r="F3628" s="34"/>
      <c r="G3628" s="35"/>
      <c r="H3628" s="34"/>
      <c r="I3628" s="36"/>
      <c r="J3628" s="37"/>
    </row>
    <row r="3629">
      <c r="A3629" s="30"/>
      <c r="B3629" s="31" t="s">
        <v>165</v>
      </c>
      <c r="C3629" s="31" t="s">
        <v>165</v>
      </c>
      <c r="D3629" s="32" t="s">
        <v>165</v>
      </c>
      <c r="E3629" s="33" t="s">
        <v>165</v>
      </c>
      <c r="F3629" s="34"/>
      <c r="G3629" s="35"/>
      <c r="H3629" s="34"/>
      <c r="I3629" s="36"/>
      <c r="J3629" s="37"/>
    </row>
    <row r="3630">
      <c r="A3630" s="30"/>
      <c r="B3630" s="31" t="s">
        <v>165</v>
      </c>
      <c r="C3630" s="31" t="s">
        <v>165</v>
      </c>
      <c r="D3630" s="32" t="s">
        <v>165</v>
      </c>
      <c r="E3630" s="33" t="s">
        <v>165</v>
      </c>
      <c r="F3630" s="34"/>
      <c r="G3630" s="35"/>
      <c r="H3630" s="34"/>
      <c r="I3630" s="36"/>
      <c r="J3630" s="37"/>
    </row>
    <row r="3631">
      <c r="A3631" s="30"/>
      <c r="B3631" s="31" t="s">
        <v>165</v>
      </c>
      <c r="C3631" s="31" t="s">
        <v>165</v>
      </c>
      <c r="D3631" s="32" t="s">
        <v>165</v>
      </c>
      <c r="E3631" s="33" t="s">
        <v>165</v>
      </c>
      <c r="F3631" s="34"/>
      <c r="G3631" s="35"/>
      <c r="H3631" s="34"/>
      <c r="I3631" s="36"/>
      <c r="J3631" s="37"/>
    </row>
    <row r="3632">
      <c r="A3632" s="30"/>
      <c r="B3632" s="31" t="s">
        <v>165</v>
      </c>
      <c r="C3632" s="31" t="s">
        <v>165</v>
      </c>
      <c r="D3632" s="32" t="s">
        <v>165</v>
      </c>
      <c r="E3632" s="33" t="s">
        <v>165</v>
      </c>
      <c r="F3632" s="34"/>
      <c r="G3632" s="35"/>
      <c r="H3632" s="34"/>
      <c r="I3632" s="36"/>
      <c r="J3632" s="37"/>
    </row>
    <row r="3633">
      <c r="A3633" s="30"/>
      <c r="B3633" s="31" t="s">
        <v>165</v>
      </c>
      <c r="C3633" s="31" t="s">
        <v>165</v>
      </c>
      <c r="D3633" s="32" t="s">
        <v>165</v>
      </c>
      <c r="E3633" s="33" t="s">
        <v>165</v>
      </c>
      <c r="F3633" s="34"/>
      <c r="G3633" s="35"/>
      <c r="H3633" s="34"/>
      <c r="I3633" s="36"/>
      <c r="J3633" s="37"/>
    </row>
    <row r="3634">
      <c r="A3634" s="30"/>
      <c r="B3634" s="31" t="s">
        <v>165</v>
      </c>
      <c r="C3634" s="31" t="s">
        <v>165</v>
      </c>
      <c r="D3634" s="32" t="s">
        <v>165</v>
      </c>
      <c r="E3634" s="33" t="s">
        <v>165</v>
      </c>
      <c r="F3634" s="34"/>
      <c r="G3634" s="35"/>
      <c r="H3634" s="34"/>
      <c r="I3634" s="36"/>
      <c r="J3634" s="37"/>
    </row>
    <row r="3635">
      <c r="A3635" s="30"/>
      <c r="B3635" s="31" t="s">
        <v>165</v>
      </c>
      <c r="C3635" s="31" t="s">
        <v>165</v>
      </c>
      <c r="D3635" s="32" t="s">
        <v>165</v>
      </c>
      <c r="E3635" s="33" t="s">
        <v>165</v>
      </c>
      <c r="F3635" s="34"/>
      <c r="G3635" s="35"/>
      <c r="H3635" s="34"/>
      <c r="I3635" s="36"/>
      <c r="J3635" s="37"/>
    </row>
    <row r="3636">
      <c r="A3636" s="30"/>
      <c r="B3636" s="31" t="s">
        <v>165</v>
      </c>
      <c r="C3636" s="31" t="s">
        <v>165</v>
      </c>
      <c r="D3636" s="32" t="s">
        <v>165</v>
      </c>
      <c r="E3636" s="33" t="s">
        <v>165</v>
      </c>
      <c r="F3636" s="34"/>
      <c r="G3636" s="35"/>
      <c r="H3636" s="34"/>
      <c r="I3636" s="36"/>
      <c r="J3636" s="37"/>
    </row>
    <row r="3637">
      <c r="A3637" s="30"/>
      <c r="B3637" s="31" t="s">
        <v>165</v>
      </c>
      <c r="C3637" s="31" t="s">
        <v>165</v>
      </c>
      <c r="D3637" s="32" t="s">
        <v>165</v>
      </c>
      <c r="E3637" s="33" t="s">
        <v>165</v>
      </c>
      <c r="F3637" s="34"/>
      <c r="G3637" s="35"/>
      <c r="H3637" s="34"/>
      <c r="I3637" s="36"/>
      <c r="J3637" s="37"/>
    </row>
    <row r="3638">
      <c r="A3638" s="30"/>
      <c r="B3638" s="31" t="s">
        <v>165</v>
      </c>
      <c r="C3638" s="31" t="s">
        <v>165</v>
      </c>
      <c r="D3638" s="32" t="s">
        <v>165</v>
      </c>
      <c r="E3638" s="33" t="s">
        <v>165</v>
      </c>
      <c r="F3638" s="34"/>
      <c r="G3638" s="35"/>
      <c r="H3638" s="34"/>
      <c r="I3638" s="36"/>
      <c r="J3638" s="37"/>
    </row>
    <row r="3639">
      <c r="A3639" s="30"/>
      <c r="B3639" s="31" t="s">
        <v>165</v>
      </c>
      <c r="C3639" s="31" t="s">
        <v>165</v>
      </c>
      <c r="D3639" s="32" t="s">
        <v>165</v>
      </c>
      <c r="E3639" s="33" t="s">
        <v>165</v>
      </c>
      <c r="F3639" s="34"/>
      <c r="G3639" s="35"/>
      <c r="H3639" s="34"/>
      <c r="I3639" s="36"/>
      <c r="J3639" s="37"/>
    </row>
    <row r="3640">
      <c r="A3640" s="30"/>
      <c r="B3640" s="31" t="s">
        <v>165</v>
      </c>
      <c r="C3640" s="31" t="s">
        <v>165</v>
      </c>
      <c r="D3640" s="32" t="s">
        <v>165</v>
      </c>
      <c r="E3640" s="33" t="s">
        <v>165</v>
      </c>
      <c r="F3640" s="34"/>
      <c r="G3640" s="35"/>
      <c r="H3640" s="34"/>
      <c r="I3640" s="36"/>
      <c r="J3640" s="37"/>
    </row>
    <row r="3641">
      <c r="A3641" s="30"/>
      <c r="B3641" s="31" t="s">
        <v>165</v>
      </c>
      <c r="C3641" s="31" t="s">
        <v>165</v>
      </c>
      <c r="D3641" s="32" t="s">
        <v>165</v>
      </c>
      <c r="E3641" s="33" t="s">
        <v>165</v>
      </c>
      <c r="F3641" s="34"/>
      <c r="G3641" s="35"/>
      <c r="H3641" s="34"/>
      <c r="I3641" s="36"/>
      <c r="J3641" s="37"/>
    </row>
    <row r="3642">
      <c r="A3642" s="30"/>
      <c r="B3642" s="31" t="s">
        <v>165</v>
      </c>
      <c r="C3642" s="31" t="s">
        <v>165</v>
      </c>
      <c r="D3642" s="32" t="s">
        <v>165</v>
      </c>
      <c r="E3642" s="33" t="s">
        <v>165</v>
      </c>
      <c r="F3642" s="34"/>
      <c r="G3642" s="35"/>
      <c r="H3642" s="34"/>
      <c r="I3642" s="36"/>
      <c r="J3642" s="37"/>
    </row>
    <row r="3643">
      <c r="A3643" s="30"/>
      <c r="B3643" s="31" t="s">
        <v>165</v>
      </c>
      <c r="C3643" s="31" t="s">
        <v>165</v>
      </c>
      <c r="D3643" s="32" t="s">
        <v>165</v>
      </c>
      <c r="E3643" s="33" t="s">
        <v>165</v>
      </c>
      <c r="F3643" s="34"/>
      <c r="G3643" s="35"/>
      <c r="H3643" s="34"/>
      <c r="I3643" s="36"/>
      <c r="J3643" s="37"/>
    </row>
    <row r="3644">
      <c r="A3644" s="30"/>
      <c r="B3644" s="31" t="s">
        <v>165</v>
      </c>
      <c r="C3644" s="31" t="s">
        <v>165</v>
      </c>
      <c r="D3644" s="32" t="s">
        <v>165</v>
      </c>
      <c r="E3644" s="33" t="s">
        <v>165</v>
      </c>
      <c r="F3644" s="34"/>
      <c r="G3644" s="35"/>
      <c r="H3644" s="34"/>
      <c r="I3644" s="36"/>
      <c r="J3644" s="37"/>
    </row>
    <row r="3645">
      <c r="A3645" s="30"/>
      <c r="B3645" s="31" t="s">
        <v>165</v>
      </c>
      <c r="C3645" s="31" t="s">
        <v>165</v>
      </c>
      <c r="D3645" s="32" t="s">
        <v>165</v>
      </c>
      <c r="E3645" s="33" t="s">
        <v>165</v>
      </c>
      <c r="F3645" s="34"/>
      <c r="G3645" s="35"/>
      <c r="H3645" s="34"/>
      <c r="I3645" s="36"/>
      <c r="J3645" s="37"/>
    </row>
    <row r="3646">
      <c r="A3646" s="30"/>
      <c r="B3646" s="31" t="s">
        <v>165</v>
      </c>
      <c r="C3646" s="31" t="s">
        <v>165</v>
      </c>
      <c r="D3646" s="32" t="s">
        <v>165</v>
      </c>
      <c r="E3646" s="33" t="s">
        <v>165</v>
      </c>
      <c r="F3646" s="34"/>
      <c r="G3646" s="35"/>
      <c r="H3646" s="34"/>
      <c r="I3646" s="36"/>
      <c r="J3646" s="37"/>
    </row>
    <row r="3647">
      <c r="A3647" s="30"/>
      <c r="B3647" s="31" t="s">
        <v>165</v>
      </c>
      <c r="C3647" s="31" t="s">
        <v>165</v>
      </c>
      <c r="D3647" s="32" t="s">
        <v>165</v>
      </c>
      <c r="E3647" s="33" t="s">
        <v>165</v>
      </c>
      <c r="F3647" s="34"/>
      <c r="G3647" s="35"/>
      <c r="H3647" s="34"/>
      <c r="I3647" s="36"/>
      <c r="J3647" s="37"/>
    </row>
    <row r="3648">
      <c r="A3648" s="30"/>
      <c r="B3648" s="31" t="s">
        <v>165</v>
      </c>
      <c r="C3648" s="31" t="s">
        <v>165</v>
      </c>
      <c r="D3648" s="32" t="s">
        <v>165</v>
      </c>
      <c r="E3648" s="33" t="s">
        <v>165</v>
      </c>
      <c r="F3648" s="34"/>
      <c r="G3648" s="35"/>
      <c r="H3648" s="34"/>
      <c r="I3648" s="36"/>
      <c r="J3648" s="37"/>
    </row>
    <row r="3649">
      <c r="A3649" s="30"/>
      <c r="B3649" s="31" t="s">
        <v>165</v>
      </c>
      <c r="C3649" s="31" t="s">
        <v>165</v>
      </c>
      <c r="D3649" s="32" t="s">
        <v>165</v>
      </c>
      <c r="E3649" s="33" t="s">
        <v>165</v>
      </c>
      <c r="F3649" s="34"/>
      <c r="G3649" s="35"/>
      <c r="H3649" s="34"/>
      <c r="I3649" s="36"/>
      <c r="J3649" s="37"/>
    </row>
    <row r="3650">
      <c r="A3650" s="30"/>
      <c r="B3650" s="31" t="s">
        <v>165</v>
      </c>
      <c r="C3650" s="31" t="s">
        <v>165</v>
      </c>
      <c r="D3650" s="32" t="s">
        <v>165</v>
      </c>
      <c r="E3650" s="33" t="s">
        <v>165</v>
      </c>
      <c r="F3650" s="34"/>
      <c r="G3650" s="35"/>
      <c r="H3650" s="34"/>
      <c r="I3650" s="36"/>
      <c r="J3650" s="37"/>
    </row>
    <row r="3651">
      <c r="A3651" s="30"/>
      <c r="B3651" s="31" t="s">
        <v>165</v>
      </c>
      <c r="C3651" s="31" t="s">
        <v>165</v>
      </c>
      <c r="D3651" s="32" t="s">
        <v>165</v>
      </c>
      <c r="E3651" s="33" t="s">
        <v>165</v>
      </c>
      <c r="F3651" s="34"/>
      <c r="G3651" s="35"/>
      <c r="H3651" s="34"/>
      <c r="I3651" s="36"/>
      <c r="J3651" s="37"/>
    </row>
    <row r="3652">
      <c r="A3652" s="30"/>
      <c r="B3652" s="31" t="s">
        <v>165</v>
      </c>
      <c r="C3652" s="31" t="s">
        <v>165</v>
      </c>
      <c r="D3652" s="32" t="s">
        <v>165</v>
      </c>
      <c r="E3652" s="33" t="s">
        <v>165</v>
      </c>
      <c r="F3652" s="34"/>
      <c r="G3652" s="35"/>
      <c r="H3652" s="34"/>
      <c r="I3652" s="36"/>
      <c r="J3652" s="37"/>
    </row>
    <row r="3653">
      <c r="A3653" s="30"/>
      <c r="B3653" s="31" t="s">
        <v>165</v>
      </c>
      <c r="C3653" s="31" t="s">
        <v>165</v>
      </c>
      <c r="D3653" s="32" t="s">
        <v>165</v>
      </c>
      <c r="E3653" s="33" t="s">
        <v>165</v>
      </c>
      <c r="F3653" s="34"/>
      <c r="G3653" s="35"/>
      <c r="H3653" s="34"/>
      <c r="I3653" s="36"/>
      <c r="J3653" s="37"/>
    </row>
    <row r="3654">
      <c r="A3654" s="30"/>
      <c r="B3654" s="31" t="s">
        <v>165</v>
      </c>
      <c r="C3654" s="31" t="s">
        <v>165</v>
      </c>
      <c r="D3654" s="32" t="s">
        <v>165</v>
      </c>
      <c r="E3654" s="33" t="s">
        <v>165</v>
      </c>
      <c r="F3654" s="34"/>
      <c r="G3654" s="35"/>
      <c r="H3654" s="34"/>
      <c r="I3654" s="36"/>
      <c r="J3654" s="37"/>
    </row>
    <row r="3655">
      <c r="A3655" s="30"/>
      <c r="B3655" s="31" t="s">
        <v>165</v>
      </c>
      <c r="C3655" s="31" t="s">
        <v>165</v>
      </c>
      <c r="D3655" s="32" t="s">
        <v>165</v>
      </c>
      <c r="E3655" s="33" t="s">
        <v>165</v>
      </c>
      <c r="F3655" s="34"/>
      <c r="G3655" s="35"/>
      <c r="H3655" s="34"/>
      <c r="I3655" s="36"/>
      <c r="J3655" s="37"/>
    </row>
    <row r="3656">
      <c r="A3656" s="30"/>
      <c r="B3656" s="31" t="s">
        <v>165</v>
      </c>
      <c r="C3656" s="31" t="s">
        <v>165</v>
      </c>
      <c r="D3656" s="32" t="s">
        <v>165</v>
      </c>
      <c r="E3656" s="33" t="s">
        <v>165</v>
      </c>
      <c r="F3656" s="34"/>
      <c r="G3656" s="35"/>
      <c r="H3656" s="34"/>
      <c r="I3656" s="36"/>
      <c r="J3656" s="37"/>
    </row>
    <row r="3657">
      <c r="A3657" s="30"/>
      <c r="B3657" s="31" t="s">
        <v>165</v>
      </c>
      <c r="C3657" s="31" t="s">
        <v>165</v>
      </c>
      <c r="D3657" s="32" t="s">
        <v>165</v>
      </c>
      <c r="E3657" s="33" t="s">
        <v>165</v>
      </c>
      <c r="F3657" s="34"/>
      <c r="G3657" s="35"/>
      <c r="H3657" s="34"/>
      <c r="I3657" s="36"/>
      <c r="J3657" s="37"/>
    </row>
    <row r="3658">
      <c r="A3658" s="30"/>
      <c r="B3658" s="31" t="s">
        <v>165</v>
      </c>
      <c r="C3658" s="31" t="s">
        <v>165</v>
      </c>
      <c r="D3658" s="32" t="s">
        <v>165</v>
      </c>
      <c r="E3658" s="33" t="s">
        <v>165</v>
      </c>
      <c r="F3658" s="34"/>
      <c r="G3658" s="35"/>
      <c r="H3658" s="34"/>
      <c r="I3658" s="36"/>
      <c r="J3658" s="37"/>
    </row>
    <row r="3659">
      <c r="A3659" s="30"/>
      <c r="B3659" s="31" t="s">
        <v>165</v>
      </c>
      <c r="C3659" s="31" t="s">
        <v>165</v>
      </c>
      <c r="D3659" s="32" t="s">
        <v>165</v>
      </c>
      <c r="E3659" s="33" t="s">
        <v>165</v>
      </c>
      <c r="F3659" s="34"/>
      <c r="G3659" s="35"/>
      <c r="H3659" s="34"/>
      <c r="I3659" s="36"/>
      <c r="J3659" s="37"/>
    </row>
    <row r="3660">
      <c r="A3660" s="30"/>
      <c r="B3660" s="31" t="s">
        <v>165</v>
      </c>
      <c r="C3660" s="31" t="s">
        <v>165</v>
      </c>
      <c r="D3660" s="32" t="s">
        <v>165</v>
      </c>
      <c r="E3660" s="33" t="s">
        <v>165</v>
      </c>
      <c r="F3660" s="34"/>
      <c r="G3660" s="35"/>
      <c r="H3660" s="34"/>
      <c r="I3660" s="36"/>
      <c r="J3660" s="37"/>
    </row>
    <row r="3661">
      <c r="A3661" s="30"/>
      <c r="B3661" s="31" t="s">
        <v>165</v>
      </c>
      <c r="C3661" s="31" t="s">
        <v>165</v>
      </c>
      <c r="D3661" s="32" t="s">
        <v>165</v>
      </c>
      <c r="E3661" s="33" t="s">
        <v>165</v>
      </c>
      <c r="F3661" s="34"/>
      <c r="G3661" s="35"/>
      <c r="H3661" s="34"/>
      <c r="I3661" s="36"/>
      <c r="J3661" s="37"/>
    </row>
    <row r="3662">
      <c r="A3662" s="30"/>
      <c r="B3662" s="31" t="s">
        <v>165</v>
      </c>
      <c r="C3662" s="31" t="s">
        <v>165</v>
      </c>
      <c r="D3662" s="32" t="s">
        <v>165</v>
      </c>
      <c r="E3662" s="33" t="s">
        <v>165</v>
      </c>
      <c r="F3662" s="34"/>
      <c r="G3662" s="35"/>
      <c r="H3662" s="34"/>
      <c r="I3662" s="36"/>
      <c r="J3662" s="37"/>
    </row>
    <row r="3663">
      <c r="A3663" s="30"/>
      <c r="B3663" s="31" t="s">
        <v>165</v>
      </c>
      <c r="C3663" s="31" t="s">
        <v>165</v>
      </c>
      <c r="D3663" s="32" t="s">
        <v>165</v>
      </c>
      <c r="E3663" s="33" t="s">
        <v>165</v>
      </c>
      <c r="F3663" s="34"/>
      <c r="G3663" s="35"/>
      <c r="H3663" s="34"/>
      <c r="I3663" s="36"/>
      <c r="J3663" s="37"/>
    </row>
    <row r="3664">
      <c r="A3664" s="30"/>
      <c r="B3664" s="31" t="s">
        <v>165</v>
      </c>
      <c r="C3664" s="31" t="s">
        <v>165</v>
      </c>
      <c r="D3664" s="32" t="s">
        <v>165</v>
      </c>
      <c r="E3664" s="33" t="s">
        <v>165</v>
      </c>
      <c r="F3664" s="34"/>
      <c r="G3664" s="35"/>
      <c r="H3664" s="34"/>
      <c r="I3664" s="36"/>
      <c r="J3664" s="37"/>
    </row>
    <row r="3665">
      <c r="A3665" s="30"/>
      <c r="B3665" s="31" t="s">
        <v>165</v>
      </c>
      <c r="C3665" s="31" t="s">
        <v>165</v>
      </c>
      <c r="D3665" s="32" t="s">
        <v>165</v>
      </c>
      <c r="E3665" s="33" t="s">
        <v>165</v>
      </c>
      <c r="F3665" s="34"/>
      <c r="G3665" s="35"/>
      <c r="H3665" s="34"/>
      <c r="I3665" s="36"/>
      <c r="J3665" s="37"/>
    </row>
    <row r="3666">
      <c r="A3666" s="30"/>
      <c r="B3666" s="31" t="s">
        <v>165</v>
      </c>
      <c r="C3666" s="31" t="s">
        <v>165</v>
      </c>
      <c r="D3666" s="32" t="s">
        <v>165</v>
      </c>
      <c r="E3666" s="33" t="s">
        <v>165</v>
      </c>
      <c r="F3666" s="34"/>
      <c r="G3666" s="35"/>
      <c r="H3666" s="34"/>
      <c r="I3666" s="36"/>
      <c r="J3666" s="37"/>
    </row>
    <row r="3667">
      <c r="A3667" s="30"/>
      <c r="B3667" s="31" t="s">
        <v>165</v>
      </c>
      <c r="C3667" s="31" t="s">
        <v>165</v>
      </c>
      <c r="D3667" s="32" t="s">
        <v>165</v>
      </c>
      <c r="E3667" s="33" t="s">
        <v>165</v>
      </c>
      <c r="F3667" s="34"/>
      <c r="G3667" s="35"/>
      <c r="H3667" s="34"/>
      <c r="I3667" s="36"/>
      <c r="J3667" s="37"/>
    </row>
    <row r="3668">
      <c r="A3668" s="30"/>
      <c r="B3668" s="31" t="s">
        <v>165</v>
      </c>
      <c r="C3668" s="31" t="s">
        <v>165</v>
      </c>
      <c r="D3668" s="32" t="s">
        <v>165</v>
      </c>
      <c r="E3668" s="33" t="s">
        <v>165</v>
      </c>
      <c r="F3668" s="34"/>
      <c r="G3668" s="35"/>
      <c r="H3668" s="34"/>
      <c r="I3668" s="36"/>
      <c r="J3668" s="37"/>
    </row>
    <row r="3669">
      <c r="A3669" s="30"/>
      <c r="B3669" s="31" t="s">
        <v>165</v>
      </c>
      <c r="C3669" s="31" t="s">
        <v>165</v>
      </c>
      <c r="D3669" s="32" t="s">
        <v>165</v>
      </c>
      <c r="E3669" s="33" t="s">
        <v>165</v>
      </c>
      <c r="F3669" s="34"/>
      <c r="G3669" s="35"/>
      <c r="H3669" s="34"/>
      <c r="I3669" s="36"/>
      <c r="J3669" s="37"/>
    </row>
    <row r="3670">
      <c r="A3670" s="30"/>
      <c r="B3670" s="31" t="s">
        <v>165</v>
      </c>
      <c r="C3670" s="31" t="s">
        <v>165</v>
      </c>
      <c r="D3670" s="32" t="s">
        <v>165</v>
      </c>
      <c r="E3670" s="33" t="s">
        <v>165</v>
      </c>
      <c r="F3670" s="34"/>
      <c r="G3670" s="35"/>
      <c r="H3670" s="34"/>
      <c r="I3670" s="36"/>
      <c r="J3670" s="37"/>
    </row>
    <row r="3671">
      <c r="A3671" s="30"/>
      <c r="B3671" s="31" t="s">
        <v>165</v>
      </c>
      <c r="C3671" s="31" t="s">
        <v>165</v>
      </c>
      <c r="D3671" s="32" t="s">
        <v>165</v>
      </c>
      <c r="E3671" s="33" t="s">
        <v>165</v>
      </c>
      <c r="F3671" s="34"/>
      <c r="G3671" s="35"/>
      <c r="H3671" s="34"/>
      <c r="I3671" s="36"/>
      <c r="J3671" s="37"/>
    </row>
    <row r="3672">
      <c r="A3672" s="30"/>
      <c r="B3672" s="31" t="s">
        <v>165</v>
      </c>
      <c r="C3672" s="31" t="s">
        <v>165</v>
      </c>
      <c r="D3672" s="32" t="s">
        <v>165</v>
      </c>
      <c r="E3672" s="33" t="s">
        <v>165</v>
      </c>
      <c r="F3672" s="34"/>
      <c r="G3672" s="35"/>
      <c r="H3672" s="34"/>
      <c r="I3672" s="36"/>
      <c r="J3672" s="37"/>
    </row>
    <row r="3673">
      <c r="A3673" s="30"/>
      <c r="B3673" s="31" t="s">
        <v>165</v>
      </c>
      <c r="C3673" s="31" t="s">
        <v>165</v>
      </c>
      <c r="D3673" s="32" t="s">
        <v>165</v>
      </c>
      <c r="E3673" s="33" t="s">
        <v>165</v>
      </c>
      <c r="F3673" s="34"/>
      <c r="G3673" s="35"/>
      <c r="H3673" s="34"/>
      <c r="I3673" s="36"/>
      <c r="J3673" s="37"/>
    </row>
    <row r="3674">
      <c r="A3674" s="30"/>
      <c r="B3674" s="31" t="s">
        <v>165</v>
      </c>
      <c r="C3674" s="31" t="s">
        <v>165</v>
      </c>
      <c r="D3674" s="32" t="s">
        <v>165</v>
      </c>
      <c r="E3674" s="33" t="s">
        <v>165</v>
      </c>
      <c r="F3674" s="34"/>
      <c r="G3674" s="35"/>
      <c r="H3674" s="34"/>
      <c r="I3674" s="36"/>
      <c r="J3674" s="37"/>
    </row>
    <row r="3675">
      <c r="A3675" s="30"/>
      <c r="B3675" s="31" t="s">
        <v>165</v>
      </c>
      <c r="C3675" s="31" t="s">
        <v>165</v>
      </c>
      <c r="D3675" s="32" t="s">
        <v>165</v>
      </c>
      <c r="E3675" s="33" t="s">
        <v>165</v>
      </c>
      <c r="F3675" s="34"/>
      <c r="G3675" s="35"/>
      <c r="H3675" s="34"/>
      <c r="I3675" s="36"/>
      <c r="J3675" s="37"/>
    </row>
    <row r="3676">
      <c r="A3676" s="30"/>
      <c r="B3676" s="31" t="s">
        <v>165</v>
      </c>
      <c r="C3676" s="31" t="s">
        <v>165</v>
      </c>
      <c r="D3676" s="32" t="s">
        <v>165</v>
      </c>
      <c r="E3676" s="33" t="s">
        <v>165</v>
      </c>
      <c r="F3676" s="34"/>
      <c r="G3676" s="35"/>
      <c r="H3676" s="34"/>
      <c r="I3676" s="36"/>
      <c r="J3676" s="37"/>
    </row>
    <row r="3677">
      <c r="A3677" s="30"/>
      <c r="B3677" s="31" t="s">
        <v>165</v>
      </c>
      <c r="C3677" s="31" t="s">
        <v>165</v>
      </c>
      <c r="D3677" s="32" t="s">
        <v>165</v>
      </c>
      <c r="E3677" s="33" t="s">
        <v>165</v>
      </c>
      <c r="F3677" s="34"/>
      <c r="G3677" s="35"/>
      <c r="H3677" s="34"/>
      <c r="I3677" s="36"/>
      <c r="J3677" s="37"/>
    </row>
    <row r="3678">
      <c r="A3678" s="30"/>
      <c r="B3678" s="31" t="s">
        <v>165</v>
      </c>
      <c r="C3678" s="31" t="s">
        <v>165</v>
      </c>
      <c r="D3678" s="32" t="s">
        <v>165</v>
      </c>
      <c r="E3678" s="33" t="s">
        <v>165</v>
      </c>
      <c r="F3678" s="34"/>
      <c r="G3678" s="35"/>
      <c r="H3678" s="34"/>
      <c r="I3678" s="36"/>
      <c r="J3678" s="37"/>
    </row>
    <row r="3679">
      <c r="A3679" s="30"/>
      <c r="B3679" s="31" t="s">
        <v>165</v>
      </c>
      <c r="C3679" s="31" t="s">
        <v>165</v>
      </c>
      <c r="D3679" s="32" t="s">
        <v>165</v>
      </c>
      <c r="E3679" s="33" t="s">
        <v>165</v>
      </c>
      <c r="F3679" s="34"/>
      <c r="G3679" s="35"/>
      <c r="H3679" s="34"/>
      <c r="I3679" s="36"/>
      <c r="J3679" s="37"/>
    </row>
    <row r="3680">
      <c r="A3680" s="30"/>
      <c r="B3680" s="31" t="s">
        <v>165</v>
      </c>
      <c r="C3680" s="31" t="s">
        <v>165</v>
      </c>
      <c r="D3680" s="32" t="s">
        <v>165</v>
      </c>
      <c r="E3680" s="33" t="s">
        <v>165</v>
      </c>
      <c r="F3680" s="34"/>
      <c r="G3680" s="35"/>
      <c r="H3680" s="34"/>
      <c r="I3680" s="36"/>
      <c r="J3680" s="37"/>
    </row>
    <row r="3681">
      <c r="A3681" s="30"/>
      <c r="B3681" s="31" t="s">
        <v>165</v>
      </c>
      <c r="C3681" s="31" t="s">
        <v>165</v>
      </c>
      <c r="D3681" s="32" t="s">
        <v>165</v>
      </c>
      <c r="E3681" s="33" t="s">
        <v>165</v>
      </c>
      <c r="F3681" s="34"/>
      <c r="G3681" s="35"/>
      <c r="H3681" s="34"/>
      <c r="I3681" s="36"/>
      <c r="J3681" s="37"/>
    </row>
    <row r="3682">
      <c r="A3682" s="30"/>
      <c r="B3682" s="31" t="s">
        <v>165</v>
      </c>
      <c r="C3682" s="31" t="s">
        <v>165</v>
      </c>
      <c r="D3682" s="32" t="s">
        <v>165</v>
      </c>
      <c r="E3682" s="33" t="s">
        <v>165</v>
      </c>
      <c r="F3682" s="34"/>
      <c r="G3682" s="35"/>
      <c r="H3682" s="34"/>
      <c r="I3682" s="36"/>
      <c r="J3682" s="37"/>
    </row>
    <row r="3683">
      <c r="A3683" s="30"/>
      <c r="B3683" s="31" t="s">
        <v>165</v>
      </c>
      <c r="C3683" s="31" t="s">
        <v>165</v>
      </c>
      <c r="D3683" s="32" t="s">
        <v>165</v>
      </c>
      <c r="E3683" s="33" t="s">
        <v>165</v>
      </c>
      <c r="F3683" s="34"/>
      <c r="G3683" s="35"/>
      <c r="H3683" s="34"/>
      <c r="I3683" s="36"/>
      <c r="J3683" s="37"/>
    </row>
    <row r="3684">
      <c r="A3684" s="30"/>
      <c r="B3684" s="31" t="s">
        <v>165</v>
      </c>
      <c r="C3684" s="31" t="s">
        <v>165</v>
      </c>
      <c r="D3684" s="32" t="s">
        <v>165</v>
      </c>
      <c r="E3684" s="33" t="s">
        <v>165</v>
      </c>
      <c r="F3684" s="34"/>
      <c r="G3684" s="35"/>
      <c r="H3684" s="34"/>
      <c r="I3684" s="36"/>
      <c r="J3684" s="37"/>
    </row>
    <row r="3685">
      <c r="A3685" s="30"/>
      <c r="B3685" s="31" t="s">
        <v>165</v>
      </c>
      <c r="C3685" s="31" t="s">
        <v>165</v>
      </c>
      <c r="D3685" s="32" t="s">
        <v>165</v>
      </c>
      <c r="E3685" s="33" t="s">
        <v>165</v>
      </c>
      <c r="F3685" s="34"/>
      <c r="G3685" s="35"/>
      <c r="H3685" s="34"/>
      <c r="I3685" s="36"/>
      <c r="J3685" s="37"/>
    </row>
    <row r="3686">
      <c r="A3686" s="30"/>
      <c r="B3686" s="31" t="s">
        <v>165</v>
      </c>
      <c r="C3686" s="31" t="s">
        <v>165</v>
      </c>
      <c r="D3686" s="32" t="s">
        <v>165</v>
      </c>
      <c r="E3686" s="33" t="s">
        <v>165</v>
      </c>
      <c r="F3686" s="34"/>
      <c r="G3686" s="35"/>
      <c r="H3686" s="34"/>
      <c r="I3686" s="36"/>
      <c r="J3686" s="37"/>
    </row>
    <row r="3687">
      <c r="A3687" s="30"/>
      <c r="B3687" s="31" t="s">
        <v>165</v>
      </c>
      <c r="C3687" s="31" t="s">
        <v>165</v>
      </c>
      <c r="D3687" s="32" t="s">
        <v>165</v>
      </c>
      <c r="E3687" s="33" t="s">
        <v>165</v>
      </c>
      <c r="F3687" s="34"/>
      <c r="G3687" s="35"/>
      <c r="H3687" s="34"/>
      <c r="I3687" s="36"/>
      <c r="J3687" s="37"/>
    </row>
    <row r="3688">
      <c r="A3688" s="30"/>
      <c r="B3688" s="31" t="s">
        <v>165</v>
      </c>
      <c r="C3688" s="31" t="s">
        <v>165</v>
      </c>
      <c r="D3688" s="32" t="s">
        <v>165</v>
      </c>
      <c r="E3688" s="33" t="s">
        <v>165</v>
      </c>
      <c r="F3688" s="34"/>
      <c r="G3688" s="35"/>
      <c r="H3688" s="34"/>
      <c r="I3688" s="36"/>
      <c r="J3688" s="37"/>
    </row>
    <row r="3689">
      <c r="A3689" s="30"/>
      <c r="B3689" s="31" t="s">
        <v>165</v>
      </c>
      <c r="C3689" s="31" t="s">
        <v>165</v>
      </c>
      <c r="D3689" s="32" t="s">
        <v>165</v>
      </c>
      <c r="E3689" s="33" t="s">
        <v>165</v>
      </c>
      <c r="F3689" s="34"/>
      <c r="G3689" s="35"/>
      <c r="H3689" s="34"/>
      <c r="I3689" s="36"/>
      <c r="J3689" s="37"/>
    </row>
    <row r="3690">
      <c r="A3690" s="30"/>
      <c r="B3690" s="31" t="s">
        <v>165</v>
      </c>
      <c r="C3690" s="31" t="s">
        <v>165</v>
      </c>
      <c r="D3690" s="32" t="s">
        <v>165</v>
      </c>
      <c r="E3690" s="33" t="s">
        <v>165</v>
      </c>
      <c r="F3690" s="34"/>
      <c r="G3690" s="35"/>
      <c r="H3690" s="34"/>
      <c r="I3690" s="36"/>
      <c r="J3690" s="37"/>
    </row>
    <row r="3691">
      <c r="A3691" s="30"/>
      <c r="B3691" s="31" t="s">
        <v>165</v>
      </c>
      <c r="C3691" s="31" t="s">
        <v>165</v>
      </c>
      <c r="D3691" s="32" t="s">
        <v>165</v>
      </c>
      <c r="E3691" s="33" t="s">
        <v>165</v>
      </c>
      <c r="F3691" s="34"/>
      <c r="G3691" s="35"/>
      <c r="H3691" s="34"/>
      <c r="I3691" s="36"/>
      <c r="J3691" s="37"/>
    </row>
    <row r="3692">
      <c r="A3692" s="30"/>
      <c r="B3692" s="31" t="s">
        <v>165</v>
      </c>
      <c r="C3692" s="31" t="s">
        <v>165</v>
      </c>
      <c r="D3692" s="32" t="s">
        <v>165</v>
      </c>
      <c r="E3692" s="33" t="s">
        <v>165</v>
      </c>
      <c r="F3692" s="34"/>
      <c r="G3692" s="35"/>
      <c r="H3692" s="34"/>
      <c r="I3692" s="36"/>
      <c r="J3692" s="37"/>
    </row>
    <row r="3693">
      <c r="A3693" s="30"/>
      <c r="B3693" s="31" t="s">
        <v>165</v>
      </c>
      <c r="C3693" s="31" t="s">
        <v>165</v>
      </c>
      <c r="D3693" s="32" t="s">
        <v>165</v>
      </c>
      <c r="E3693" s="33" t="s">
        <v>165</v>
      </c>
      <c r="F3693" s="34"/>
      <c r="G3693" s="35"/>
      <c r="H3693" s="34"/>
      <c r="I3693" s="36"/>
      <c r="J3693" s="37"/>
    </row>
    <row r="3694">
      <c r="A3694" s="30"/>
      <c r="B3694" s="31" t="s">
        <v>165</v>
      </c>
      <c r="C3694" s="31" t="s">
        <v>165</v>
      </c>
      <c r="D3694" s="32" t="s">
        <v>165</v>
      </c>
      <c r="E3694" s="33" t="s">
        <v>165</v>
      </c>
      <c r="F3694" s="34"/>
      <c r="G3694" s="35"/>
      <c r="H3694" s="34"/>
      <c r="I3694" s="36"/>
      <c r="J3694" s="37"/>
    </row>
    <row r="3695">
      <c r="A3695" s="30"/>
      <c r="B3695" s="31" t="s">
        <v>165</v>
      </c>
      <c r="C3695" s="31" t="s">
        <v>165</v>
      </c>
      <c r="D3695" s="32" t="s">
        <v>165</v>
      </c>
      <c r="E3695" s="33" t="s">
        <v>165</v>
      </c>
      <c r="F3695" s="34"/>
      <c r="G3695" s="35"/>
      <c r="H3695" s="34"/>
      <c r="I3695" s="36"/>
      <c r="J3695" s="37"/>
    </row>
    <row r="3696">
      <c r="A3696" s="30"/>
      <c r="B3696" s="31" t="s">
        <v>165</v>
      </c>
      <c r="C3696" s="31" t="s">
        <v>165</v>
      </c>
      <c r="D3696" s="32" t="s">
        <v>165</v>
      </c>
      <c r="E3696" s="33" t="s">
        <v>165</v>
      </c>
      <c r="F3696" s="34"/>
      <c r="G3696" s="35"/>
      <c r="H3696" s="34"/>
      <c r="I3696" s="36"/>
      <c r="J3696" s="37"/>
    </row>
    <row r="3697">
      <c r="A3697" s="30"/>
      <c r="B3697" s="31" t="s">
        <v>165</v>
      </c>
      <c r="C3697" s="31" t="s">
        <v>165</v>
      </c>
      <c r="D3697" s="32" t="s">
        <v>165</v>
      </c>
      <c r="E3697" s="33" t="s">
        <v>165</v>
      </c>
      <c r="F3697" s="34"/>
      <c r="G3697" s="35"/>
      <c r="H3697" s="34"/>
      <c r="I3697" s="36"/>
      <c r="J3697" s="37"/>
    </row>
    <row r="3698">
      <c r="A3698" s="30"/>
      <c r="B3698" s="31" t="s">
        <v>165</v>
      </c>
      <c r="C3698" s="31" t="s">
        <v>165</v>
      </c>
      <c r="D3698" s="32" t="s">
        <v>165</v>
      </c>
      <c r="E3698" s="33" t="s">
        <v>165</v>
      </c>
      <c r="F3698" s="34"/>
      <c r="G3698" s="35"/>
      <c r="H3698" s="34"/>
      <c r="I3698" s="36"/>
      <c r="J3698" s="37"/>
    </row>
    <row r="3699">
      <c r="A3699" s="30"/>
      <c r="B3699" s="31" t="s">
        <v>165</v>
      </c>
      <c r="C3699" s="31" t="s">
        <v>165</v>
      </c>
      <c r="D3699" s="32" t="s">
        <v>165</v>
      </c>
      <c r="E3699" s="33" t="s">
        <v>165</v>
      </c>
      <c r="F3699" s="34"/>
      <c r="G3699" s="35"/>
      <c r="H3699" s="34"/>
      <c r="I3699" s="36"/>
      <c r="J3699" s="37"/>
    </row>
    <row r="3700">
      <c r="A3700" s="30"/>
      <c r="B3700" s="31" t="s">
        <v>165</v>
      </c>
      <c r="C3700" s="31" t="s">
        <v>165</v>
      </c>
      <c r="D3700" s="32" t="s">
        <v>165</v>
      </c>
      <c r="E3700" s="33" t="s">
        <v>165</v>
      </c>
      <c r="F3700" s="34"/>
      <c r="G3700" s="35"/>
      <c r="H3700" s="34"/>
      <c r="I3700" s="36"/>
      <c r="J3700" s="37"/>
    </row>
    <row r="3701">
      <c r="A3701" s="30"/>
      <c r="B3701" s="31" t="s">
        <v>165</v>
      </c>
      <c r="C3701" s="31" t="s">
        <v>165</v>
      </c>
      <c r="D3701" s="32" t="s">
        <v>165</v>
      </c>
      <c r="E3701" s="33" t="s">
        <v>165</v>
      </c>
      <c r="F3701" s="34"/>
      <c r="G3701" s="35"/>
      <c r="H3701" s="34"/>
      <c r="I3701" s="36"/>
      <c r="J3701" s="37"/>
    </row>
    <row r="3702">
      <c r="A3702" s="30"/>
      <c r="B3702" s="31" t="s">
        <v>165</v>
      </c>
      <c r="C3702" s="31" t="s">
        <v>165</v>
      </c>
      <c r="D3702" s="32" t="s">
        <v>165</v>
      </c>
      <c r="E3702" s="33" t="s">
        <v>165</v>
      </c>
      <c r="F3702" s="34"/>
      <c r="G3702" s="35"/>
      <c r="H3702" s="34"/>
      <c r="I3702" s="36"/>
      <c r="J3702" s="37"/>
    </row>
    <row r="3703">
      <c r="A3703" s="30"/>
      <c r="B3703" s="31" t="s">
        <v>165</v>
      </c>
      <c r="C3703" s="31" t="s">
        <v>165</v>
      </c>
      <c r="D3703" s="32" t="s">
        <v>165</v>
      </c>
      <c r="E3703" s="33" t="s">
        <v>165</v>
      </c>
      <c r="F3703" s="34"/>
      <c r="G3703" s="35"/>
      <c r="H3703" s="34"/>
      <c r="I3703" s="36"/>
      <c r="J3703" s="37"/>
    </row>
    <row r="3704">
      <c r="A3704" s="30"/>
      <c r="B3704" s="31" t="s">
        <v>165</v>
      </c>
      <c r="C3704" s="31" t="s">
        <v>165</v>
      </c>
      <c r="D3704" s="32" t="s">
        <v>165</v>
      </c>
      <c r="E3704" s="33" t="s">
        <v>165</v>
      </c>
      <c r="F3704" s="34"/>
      <c r="G3704" s="35"/>
      <c r="H3704" s="34"/>
      <c r="I3704" s="36"/>
      <c r="J3704" s="37"/>
    </row>
    <row r="3705">
      <c r="A3705" s="30"/>
      <c r="B3705" s="31" t="s">
        <v>165</v>
      </c>
      <c r="C3705" s="31" t="s">
        <v>165</v>
      </c>
      <c r="D3705" s="32" t="s">
        <v>165</v>
      </c>
      <c r="E3705" s="33" t="s">
        <v>165</v>
      </c>
      <c r="F3705" s="34"/>
      <c r="G3705" s="35"/>
      <c r="H3705" s="34"/>
      <c r="I3705" s="36"/>
      <c r="J3705" s="37"/>
    </row>
    <row r="3706">
      <c r="A3706" s="30"/>
      <c r="B3706" s="31" t="s">
        <v>165</v>
      </c>
      <c r="C3706" s="31" t="s">
        <v>165</v>
      </c>
      <c r="D3706" s="32" t="s">
        <v>165</v>
      </c>
      <c r="E3706" s="33" t="s">
        <v>165</v>
      </c>
      <c r="F3706" s="34"/>
      <c r="G3706" s="35"/>
      <c r="H3706" s="34"/>
      <c r="I3706" s="36"/>
      <c r="J3706" s="37"/>
    </row>
    <row r="3707">
      <c r="A3707" s="30"/>
      <c r="B3707" s="31" t="s">
        <v>165</v>
      </c>
      <c r="C3707" s="31" t="s">
        <v>165</v>
      </c>
      <c r="D3707" s="32" t="s">
        <v>165</v>
      </c>
      <c r="E3707" s="33" t="s">
        <v>165</v>
      </c>
      <c r="F3707" s="34"/>
      <c r="G3707" s="35"/>
      <c r="H3707" s="34"/>
      <c r="I3707" s="36"/>
      <c r="J3707" s="37"/>
    </row>
    <row r="3708">
      <c r="A3708" s="30"/>
      <c r="B3708" s="31" t="s">
        <v>165</v>
      </c>
      <c r="C3708" s="31" t="s">
        <v>165</v>
      </c>
      <c r="D3708" s="32" t="s">
        <v>165</v>
      </c>
      <c r="E3708" s="33" t="s">
        <v>165</v>
      </c>
      <c r="F3708" s="34"/>
      <c r="G3708" s="35"/>
      <c r="H3708" s="34"/>
      <c r="I3708" s="36"/>
      <c r="J3708" s="37"/>
    </row>
    <row r="3709">
      <c r="A3709" s="30"/>
      <c r="B3709" s="31" t="s">
        <v>165</v>
      </c>
      <c r="C3709" s="31" t="s">
        <v>165</v>
      </c>
      <c r="D3709" s="32" t="s">
        <v>165</v>
      </c>
      <c r="E3709" s="33" t="s">
        <v>165</v>
      </c>
      <c r="F3709" s="34"/>
      <c r="G3709" s="35"/>
      <c r="H3709" s="34"/>
      <c r="I3709" s="36"/>
      <c r="J3709" s="37"/>
    </row>
    <row r="3710">
      <c r="A3710" s="30"/>
      <c r="B3710" s="31" t="s">
        <v>165</v>
      </c>
      <c r="C3710" s="31" t="s">
        <v>165</v>
      </c>
      <c r="D3710" s="32" t="s">
        <v>165</v>
      </c>
      <c r="E3710" s="33" t="s">
        <v>165</v>
      </c>
      <c r="F3710" s="34"/>
      <c r="G3710" s="35"/>
      <c r="H3710" s="34"/>
      <c r="I3710" s="36"/>
      <c r="J3710" s="37"/>
    </row>
    <row r="3711">
      <c r="A3711" s="30"/>
      <c r="B3711" s="31" t="s">
        <v>165</v>
      </c>
      <c r="C3711" s="31" t="s">
        <v>165</v>
      </c>
      <c r="D3711" s="32" t="s">
        <v>165</v>
      </c>
      <c r="E3711" s="33" t="s">
        <v>165</v>
      </c>
      <c r="F3711" s="34"/>
      <c r="G3711" s="35"/>
      <c r="H3711" s="34"/>
      <c r="I3711" s="36"/>
      <c r="J3711" s="37"/>
    </row>
    <row r="3712">
      <c r="A3712" s="30"/>
      <c r="B3712" s="31" t="s">
        <v>165</v>
      </c>
      <c r="C3712" s="31" t="s">
        <v>165</v>
      </c>
      <c r="D3712" s="32" t="s">
        <v>165</v>
      </c>
      <c r="E3712" s="33" t="s">
        <v>165</v>
      </c>
      <c r="F3712" s="34"/>
      <c r="G3712" s="35"/>
      <c r="H3712" s="34"/>
      <c r="I3712" s="36"/>
      <c r="J3712" s="37"/>
    </row>
    <row r="3713">
      <c r="A3713" s="30"/>
      <c r="B3713" s="31" t="s">
        <v>165</v>
      </c>
      <c r="C3713" s="31" t="s">
        <v>165</v>
      </c>
      <c r="D3713" s="32" t="s">
        <v>165</v>
      </c>
      <c r="E3713" s="33" t="s">
        <v>165</v>
      </c>
      <c r="F3713" s="34"/>
      <c r="G3713" s="35"/>
      <c r="H3713" s="34"/>
      <c r="I3713" s="36"/>
      <c r="J3713" s="37"/>
    </row>
    <row r="3714">
      <c r="A3714" s="30"/>
      <c r="B3714" s="31" t="s">
        <v>165</v>
      </c>
      <c r="C3714" s="31" t="s">
        <v>165</v>
      </c>
      <c r="D3714" s="32" t="s">
        <v>165</v>
      </c>
      <c r="E3714" s="33" t="s">
        <v>165</v>
      </c>
      <c r="F3714" s="34"/>
      <c r="G3714" s="35"/>
      <c r="H3714" s="34"/>
      <c r="I3714" s="36"/>
      <c r="J3714" s="37"/>
    </row>
    <row r="3715">
      <c r="A3715" s="30"/>
      <c r="B3715" s="31" t="s">
        <v>165</v>
      </c>
      <c r="C3715" s="31" t="s">
        <v>165</v>
      </c>
      <c r="D3715" s="32" t="s">
        <v>165</v>
      </c>
      <c r="E3715" s="33" t="s">
        <v>165</v>
      </c>
      <c r="F3715" s="34"/>
      <c r="G3715" s="35"/>
      <c r="H3715" s="34"/>
      <c r="I3715" s="36"/>
      <c r="J3715" s="37"/>
    </row>
    <row r="3716">
      <c r="A3716" s="30"/>
      <c r="B3716" s="31" t="s">
        <v>165</v>
      </c>
      <c r="C3716" s="31" t="s">
        <v>165</v>
      </c>
      <c r="D3716" s="32" t="s">
        <v>165</v>
      </c>
      <c r="E3716" s="33" t="s">
        <v>165</v>
      </c>
      <c r="F3716" s="34"/>
      <c r="G3716" s="35"/>
      <c r="H3716" s="34"/>
      <c r="I3716" s="36"/>
      <c r="J3716" s="37"/>
    </row>
    <row r="3717">
      <c r="A3717" s="30"/>
      <c r="B3717" s="31" t="s">
        <v>165</v>
      </c>
      <c r="C3717" s="31" t="s">
        <v>165</v>
      </c>
      <c r="D3717" s="32" t="s">
        <v>165</v>
      </c>
      <c r="E3717" s="33" t="s">
        <v>165</v>
      </c>
      <c r="F3717" s="34"/>
      <c r="G3717" s="35"/>
      <c r="H3717" s="34"/>
      <c r="I3717" s="36"/>
      <c r="J3717" s="37"/>
    </row>
    <row r="3718">
      <c r="A3718" s="30"/>
      <c r="B3718" s="31" t="s">
        <v>165</v>
      </c>
      <c r="C3718" s="31" t="s">
        <v>165</v>
      </c>
      <c r="D3718" s="32" t="s">
        <v>165</v>
      </c>
      <c r="E3718" s="33" t="s">
        <v>165</v>
      </c>
      <c r="F3718" s="34"/>
      <c r="G3718" s="35"/>
      <c r="H3718" s="34"/>
      <c r="I3718" s="36"/>
      <c r="J3718" s="37"/>
    </row>
    <row r="3719">
      <c r="A3719" s="30"/>
      <c r="B3719" s="31" t="s">
        <v>165</v>
      </c>
      <c r="C3719" s="31" t="s">
        <v>165</v>
      </c>
      <c r="D3719" s="32" t="s">
        <v>165</v>
      </c>
      <c r="E3719" s="33" t="s">
        <v>165</v>
      </c>
      <c r="F3719" s="34"/>
      <c r="G3719" s="35"/>
      <c r="H3719" s="34"/>
      <c r="I3719" s="36"/>
      <c r="J3719" s="37"/>
    </row>
    <row r="3720">
      <c r="A3720" s="30"/>
      <c r="B3720" s="31" t="s">
        <v>165</v>
      </c>
      <c r="C3720" s="31" t="s">
        <v>165</v>
      </c>
      <c r="D3720" s="32" t="s">
        <v>165</v>
      </c>
      <c r="E3720" s="33" t="s">
        <v>165</v>
      </c>
      <c r="F3720" s="34"/>
      <c r="G3720" s="35"/>
      <c r="H3720" s="34"/>
      <c r="I3720" s="36"/>
      <c r="J3720" s="37"/>
    </row>
    <row r="3721">
      <c r="A3721" s="30"/>
      <c r="B3721" s="31" t="s">
        <v>165</v>
      </c>
      <c r="C3721" s="31" t="s">
        <v>165</v>
      </c>
      <c r="D3721" s="32" t="s">
        <v>165</v>
      </c>
      <c r="E3721" s="33" t="s">
        <v>165</v>
      </c>
      <c r="F3721" s="34"/>
      <c r="G3721" s="35"/>
      <c r="H3721" s="34"/>
      <c r="I3721" s="36"/>
      <c r="J3721" s="37"/>
    </row>
    <row r="3722">
      <c r="A3722" s="30"/>
      <c r="B3722" s="31" t="s">
        <v>165</v>
      </c>
      <c r="C3722" s="31" t="s">
        <v>165</v>
      </c>
      <c r="D3722" s="32" t="s">
        <v>165</v>
      </c>
      <c r="E3722" s="33" t="s">
        <v>165</v>
      </c>
      <c r="F3722" s="34"/>
      <c r="G3722" s="35"/>
      <c r="H3722" s="34"/>
      <c r="I3722" s="36"/>
      <c r="J3722" s="37"/>
    </row>
    <row r="3723">
      <c r="A3723" s="30"/>
      <c r="B3723" s="31" t="s">
        <v>165</v>
      </c>
      <c r="C3723" s="31" t="s">
        <v>165</v>
      </c>
      <c r="D3723" s="32" t="s">
        <v>165</v>
      </c>
      <c r="E3723" s="33" t="s">
        <v>165</v>
      </c>
      <c r="F3723" s="34"/>
      <c r="G3723" s="35"/>
      <c r="H3723" s="34"/>
      <c r="I3723" s="36"/>
      <c r="J3723" s="37"/>
    </row>
    <row r="3724">
      <c r="A3724" s="30"/>
      <c r="B3724" s="31" t="s">
        <v>165</v>
      </c>
      <c r="C3724" s="31" t="s">
        <v>165</v>
      </c>
      <c r="D3724" s="32" t="s">
        <v>165</v>
      </c>
      <c r="E3724" s="33" t="s">
        <v>165</v>
      </c>
      <c r="F3724" s="34"/>
      <c r="G3724" s="35"/>
      <c r="H3724" s="34"/>
      <c r="I3724" s="36"/>
      <c r="J3724" s="37"/>
    </row>
    <row r="3725">
      <c r="A3725" s="30"/>
      <c r="B3725" s="31" t="s">
        <v>165</v>
      </c>
      <c r="C3725" s="31" t="s">
        <v>165</v>
      </c>
      <c r="D3725" s="32" t="s">
        <v>165</v>
      </c>
      <c r="E3725" s="33" t="s">
        <v>165</v>
      </c>
      <c r="F3725" s="34"/>
      <c r="G3725" s="35"/>
      <c r="H3725" s="34"/>
      <c r="I3725" s="36"/>
      <c r="J3725" s="37"/>
    </row>
    <row r="3726">
      <c r="A3726" s="30"/>
      <c r="B3726" s="31" t="s">
        <v>165</v>
      </c>
      <c r="C3726" s="31" t="s">
        <v>165</v>
      </c>
      <c r="D3726" s="32" t="s">
        <v>165</v>
      </c>
      <c r="E3726" s="33" t="s">
        <v>165</v>
      </c>
      <c r="F3726" s="34"/>
      <c r="G3726" s="35"/>
      <c r="H3726" s="34"/>
      <c r="I3726" s="36"/>
      <c r="J3726" s="37"/>
    </row>
    <row r="3727">
      <c r="A3727" s="30"/>
      <c r="B3727" s="31" t="s">
        <v>165</v>
      </c>
      <c r="C3727" s="31" t="s">
        <v>165</v>
      </c>
      <c r="D3727" s="32" t="s">
        <v>165</v>
      </c>
      <c r="E3727" s="33" t="s">
        <v>165</v>
      </c>
      <c r="F3727" s="34"/>
      <c r="G3727" s="35"/>
      <c r="H3727" s="34"/>
      <c r="I3727" s="36"/>
      <c r="J3727" s="37"/>
    </row>
    <row r="3728">
      <c r="A3728" s="30"/>
      <c r="B3728" s="31" t="s">
        <v>165</v>
      </c>
      <c r="C3728" s="31" t="s">
        <v>165</v>
      </c>
      <c r="D3728" s="32" t="s">
        <v>165</v>
      </c>
      <c r="E3728" s="33" t="s">
        <v>165</v>
      </c>
      <c r="F3728" s="34"/>
      <c r="G3728" s="35"/>
      <c r="H3728" s="34"/>
      <c r="I3728" s="36"/>
      <c r="J3728" s="37"/>
    </row>
    <row r="3729">
      <c r="A3729" s="30"/>
      <c r="B3729" s="31" t="s">
        <v>165</v>
      </c>
      <c r="C3729" s="31" t="s">
        <v>165</v>
      </c>
      <c r="D3729" s="32" t="s">
        <v>165</v>
      </c>
      <c r="E3729" s="33" t="s">
        <v>165</v>
      </c>
      <c r="F3729" s="34"/>
      <c r="G3729" s="35"/>
      <c r="H3729" s="34"/>
      <c r="I3729" s="36"/>
      <c r="J3729" s="37"/>
    </row>
    <row r="3730">
      <c r="A3730" s="30"/>
      <c r="B3730" s="31" t="s">
        <v>165</v>
      </c>
      <c r="C3730" s="31" t="s">
        <v>165</v>
      </c>
      <c r="D3730" s="32" t="s">
        <v>165</v>
      </c>
      <c r="E3730" s="33" t="s">
        <v>165</v>
      </c>
      <c r="F3730" s="34"/>
      <c r="G3730" s="35"/>
      <c r="H3730" s="34"/>
      <c r="I3730" s="36"/>
      <c r="J3730" s="37"/>
    </row>
    <row r="3731">
      <c r="A3731" s="30"/>
      <c r="B3731" s="31" t="s">
        <v>165</v>
      </c>
      <c r="C3731" s="31" t="s">
        <v>165</v>
      </c>
      <c r="D3731" s="32" t="s">
        <v>165</v>
      </c>
      <c r="E3731" s="33" t="s">
        <v>165</v>
      </c>
      <c r="F3731" s="34"/>
      <c r="G3731" s="35"/>
      <c r="H3731" s="34"/>
      <c r="I3731" s="36"/>
      <c r="J3731" s="37"/>
    </row>
    <row r="3732">
      <c r="A3732" s="30"/>
      <c r="B3732" s="31" t="s">
        <v>165</v>
      </c>
      <c r="C3732" s="31" t="s">
        <v>165</v>
      </c>
      <c r="D3732" s="32" t="s">
        <v>165</v>
      </c>
      <c r="E3732" s="33" t="s">
        <v>165</v>
      </c>
      <c r="F3732" s="34"/>
      <c r="G3732" s="35"/>
      <c r="H3732" s="34"/>
      <c r="I3732" s="36"/>
      <c r="J3732" s="37"/>
    </row>
    <row r="3733">
      <c r="A3733" s="30"/>
      <c r="B3733" s="31" t="s">
        <v>165</v>
      </c>
      <c r="C3733" s="31" t="s">
        <v>165</v>
      </c>
      <c r="D3733" s="32" t="s">
        <v>165</v>
      </c>
      <c r="E3733" s="33" t="s">
        <v>165</v>
      </c>
      <c r="F3733" s="34"/>
      <c r="G3733" s="35"/>
      <c r="H3733" s="34"/>
      <c r="I3733" s="36"/>
      <c r="J3733" s="37"/>
    </row>
    <row r="3734">
      <c r="A3734" s="30"/>
      <c r="B3734" s="31" t="s">
        <v>165</v>
      </c>
      <c r="C3734" s="31" t="s">
        <v>165</v>
      </c>
      <c r="D3734" s="32" t="s">
        <v>165</v>
      </c>
      <c r="E3734" s="33" t="s">
        <v>165</v>
      </c>
      <c r="F3734" s="34"/>
      <c r="G3734" s="35"/>
      <c r="H3734" s="34"/>
      <c r="I3734" s="36"/>
      <c r="J3734" s="37"/>
    </row>
    <row r="3735">
      <c r="A3735" s="30"/>
      <c r="B3735" s="31" t="s">
        <v>165</v>
      </c>
      <c r="C3735" s="31" t="s">
        <v>165</v>
      </c>
      <c r="D3735" s="32" t="s">
        <v>165</v>
      </c>
      <c r="E3735" s="33" t="s">
        <v>165</v>
      </c>
      <c r="F3735" s="34"/>
      <c r="G3735" s="35"/>
      <c r="H3735" s="34"/>
      <c r="I3735" s="36"/>
      <c r="J3735" s="37"/>
    </row>
    <row r="3736">
      <c r="A3736" s="30"/>
      <c r="B3736" s="31" t="s">
        <v>165</v>
      </c>
      <c r="C3736" s="31" t="s">
        <v>165</v>
      </c>
      <c r="D3736" s="32" t="s">
        <v>165</v>
      </c>
      <c r="E3736" s="33" t="s">
        <v>165</v>
      </c>
      <c r="F3736" s="34"/>
      <c r="G3736" s="35"/>
      <c r="H3736" s="34"/>
      <c r="I3736" s="36"/>
      <c r="J3736" s="37"/>
    </row>
    <row r="3737">
      <c r="A3737" s="30"/>
      <c r="B3737" s="31" t="s">
        <v>165</v>
      </c>
      <c r="C3737" s="31" t="s">
        <v>165</v>
      </c>
      <c r="D3737" s="32" t="s">
        <v>165</v>
      </c>
      <c r="E3737" s="33" t="s">
        <v>165</v>
      </c>
      <c r="F3737" s="34"/>
      <c r="G3737" s="35"/>
      <c r="H3737" s="34"/>
      <c r="I3737" s="36"/>
      <c r="J3737" s="37"/>
    </row>
    <row r="3738">
      <c r="A3738" s="30"/>
      <c r="B3738" s="31" t="s">
        <v>165</v>
      </c>
      <c r="C3738" s="31" t="s">
        <v>165</v>
      </c>
      <c r="D3738" s="32" t="s">
        <v>165</v>
      </c>
      <c r="E3738" s="33" t="s">
        <v>165</v>
      </c>
      <c r="F3738" s="34"/>
      <c r="G3738" s="35"/>
      <c r="H3738" s="34"/>
      <c r="I3738" s="36"/>
      <c r="J3738" s="37"/>
    </row>
    <row r="3739">
      <c r="A3739" s="30"/>
      <c r="B3739" s="31" t="s">
        <v>165</v>
      </c>
      <c r="C3739" s="31" t="s">
        <v>165</v>
      </c>
      <c r="D3739" s="32" t="s">
        <v>165</v>
      </c>
      <c r="E3739" s="33" t="s">
        <v>165</v>
      </c>
      <c r="F3739" s="34"/>
      <c r="G3739" s="35"/>
      <c r="H3739" s="34"/>
      <c r="I3739" s="36"/>
      <c r="J3739" s="37"/>
    </row>
    <row r="3740">
      <c r="A3740" s="30"/>
      <c r="B3740" s="31" t="s">
        <v>165</v>
      </c>
      <c r="C3740" s="31" t="s">
        <v>165</v>
      </c>
      <c r="D3740" s="32" t="s">
        <v>165</v>
      </c>
      <c r="E3740" s="33" t="s">
        <v>165</v>
      </c>
      <c r="F3740" s="34"/>
      <c r="G3740" s="35"/>
      <c r="H3740" s="34"/>
      <c r="I3740" s="36"/>
      <c r="J3740" s="37"/>
    </row>
    <row r="3741">
      <c r="A3741" s="30"/>
      <c r="B3741" s="31" t="s">
        <v>165</v>
      </c>
      <c r="C3741" s="31" t="s">
        <v>165</v>
      </c>
      <c r="D3741" s="32" t="s">
        <v>165</v>
      </c>
      <c r="E3741" s="33" t="s">
        <v>165</v>
      </c>
      <c r="F3741" s="34"/>
      <c r="G3741" s="35"/>
      <c r="H3741" s="34"/>
      <c r="I3741" s="36"/>
      <c r="J3741" s="37"/>
    </row>
    <row r="3742">
      <c r="A3742" s="30"/>
      <c r="B3742" s="31" t="s">
        <v>165</v>
      </c>
      <c r="C3742" s="31" t="s">
        <v>165</v>
      </c>
      <c r="D3742" s="32" t="s">
        <v>165</v>
      </c>
      <c r="E3742" s="33" t="s">
        <v>165</v>
      </c>
      <c r="F3742" s="34"/>
      <c r="G3742" s="35"/>
      <c r="H3742" s="34"/>
      <c r="I3742" s="36"/>
      <c r="J3742" s="37"/>
    </row>
    <row r="3743">
      <c r="A3743" s="30"/>
      <c r="B3743" s="31" t="s">
        <v>165</v>
      </c>
      <c r="C3743" s="31" t="s">
        <v>165</v>
      </c>
      <c r="D3743" s="32" t="s">
        <v>165</v>
      </c>
      <c r="E3743" s="33" t="s">
        <v>165</v>
      </c>
      <c r="F3743" s="34"/>
      <c r="G3743" s="35"/>
      <c r="H3743" s="34"/>
      <c r="I3743" s="36"/>
      <c r="J3743" s="37"/>
    </row>
    <row r="3744">
      <c r="A3744" s="30"/>
      <c r="B3744" s="31" t="s">
        <v>165</v>
      </c>
      <c r="C3744" s="31" t="s">
        <v>165</v>
      </c>
      <c r="D3744" s="32" t="s">
        <v>165</v>
      </c>
      <c r="E3744" s="33" t="s">
        <v>165</v>
      </c>
      <c r="F3744" s="34"/>
      <c r="G3744" s="35"/>
      <c r="H3744" s="34"/>
      <c r="I3744" s="36"/>
      <c r="J3744" s="37"/>
    </row>
    <row r="3745">
      <c r="A3745" s="30"/>
      <c r="B3745" s="31" t="s">
        <v>165</v>
      </c>
      <c r="C3745" s="31" t="s">
        <v>165</v>
      </c>
      <c r="D3745" s="32" t="s">
        <v>165</v>
      </c>
      <c r="E3745" s="33" t="s">
        <v>165</v>
      </c>
      <c r="F3745" s="34"/>
      <c r="G3745" s="35"/>
      <c r="H3745" s="34"/>
      <c r="I3745" s="36"/>
      <c r="J3745" s="37"/>
    </row>
    <row r="3746">
      <c r="A3746" s="30"/>
      <c r="B3746" s="31" t="s">
        <v>165</v>
      </c>
      <c r="C3746" s="31" t="s">
        <v>165</v>
      </c>
      <c r="D3746" s="32" t="s">
        <v>165</v>
      </c>
      <c r="E3746" s="33" t="s">
        <v>165</v>
      </c>
      <c r="F3746" s="34"/>
      <c r="G3746" s="35"/>
      <c r="H3746" s="34"/>
      <c r="I3746" s="36"/>
      <c r="J3746" s="37"/>
    </row>
    <row r="3747">
      <c r="A3747" s="30"/>
      <c r="B3747" s="31" t="s">
        <v>165</v>
      </c>
      <c r="C3747" s="31" t="s">
        <v>165</v>
      </c>
      <c r="D3747" s="32" t="s">
        <v>165</v>
      </c>
      <c r="E3747" s="33" t="s">
        <v>165</v>
      </c>
      <c r="F3747" s="34"/>
      <c r="G3747" s="35"/>
      <c r="H3747" s="34"/>
      <c r="I3747" s="36"/>
      <c r="J3747" s="37"/>
    </row>
    <row r="3748">
      <c r="A3748" s="30"/>
      <c r="B3748" s="31" t="s">
        <v>165</v>
      </c>
      <c r="C3748" s="31" t="s">
        <v>165</v>
      </c>
      <c r="D3748" s="32" t="s">
        <v>165</v>
      </c>
      <c r="E3748" s="33" t="s">
        <v>165</v>
      </c>
      <c r="F3748" s="34"/>
      <c r="G3748" s="35"/>
      <c r="H3748" s="34"/>
      <c r="I3748" s="36"/>
      <c r="J3748" s="37"/>
    </row>
    <row r="3749">
      <c r="A3749" s="30"/>
      <c r="B3749" s="31" t="s">
        <v>165</v>
      </c>
      <c r="C3749" s="31" t="s">
        <v>165</v>
      </c>
      <c r="D3749" s="32" t="s">
        <v>165</v>
      </c>
      <c r="E3749" s="33" t="s">
        <v>165</v>
      </c>
      <c r="F3749" s="34"/>
      <c r="G3749" s="35"/>
      <c r="H3749" s="34"/>
      <c r="I3749" s="36"/>
      <c r="J3749" s="37"/>
    </row>
    <row r="3750">
      <c r="A3750" s="30"/>
      <c r="B3750" s="31" t="s">
        <v>165</v>
      </c>
      <c r="C3750" s="31" t="s">
        <v>165</v>
      </c>
      <c r="D3750" s="32" t="s">
        <v>165</v>
      </c>
      <c r="E3750" s="33" t="s">
        <v>165</v>
      </c>
      <c r="F3750" s="34"/>
      <c r="G3750" s="35"/>
      <c r="H3750" s="34"/>
      <c r="I3750" s="36"/>
      <c r="J3750" s="37"/>
    </row>
    <row r="3751">
      <c r="A3751" s="30"/>
      <c r="B3751" s="31" t="s">
        <v>165</v>
      </c>
      <c r="C3751" s="31" t="s">
        <v>165</v>
      </c>
      <c r="D3751" s="32" t="s">
        <v>165</v>
      </c>
      <c r="E3751" s="33" t="s">
        <v>165</v>
      </c>
      <c r="F3751" s="34"/>
      <c r="G3751" s="35"/>
      <c r="H3751" s="34"/>
      <c r="I3751" s="36"/>
      <c r="J3751" s="37"/>
    </row>
    <row r="3752">
      <c r="A3752" s="30"/>
      <c r="B3752" s="31" t="s">
        <v>165</v>
      </c>
      <c r="C3752" s="31" t="s">
        <v>165</v>
      </c>
      <c r="D3752" s="32" t="s">
        <v>165</v>
      </c>
      <c r="E3752" s="33" t="s">
        <v>165</v>
      </c>
      <c r="F3752" s="34"/>
      <c r="G3752" s="35"/>
      <c r="H3752" s="34"/>
      <c r="I3752" s="36"/>
      <c r="J3752" s="37"/>
    </row>
    <row r="3753">
      <c r="A3753" s="30"/>
      <c r="B3753" s="31" t="s">
        <v>165</v>
      </c>
      <c r="C3753" s="31" t="s">
        <v>165</v>
      </c>
      <c r="D3753" s="32" t="s">
        <v>165</v>
      </c>
      <c r="E3753" s="33" t="s">
        <v>165</v>
      </c>
      <c r="F3753" s="34"/>
      <c r="G3753" s="35"/>
      <c r="H3753" s="34"/>
      <c r="I3753" s="36"/>
      <c r="J3753" s="37"/>
    </row>
    <row r="3754">
      <c r="A3754" s="30"/>
      <c r="B3754" s="31" t="s">
        <v>165</v>
      </c>
      <c r="C3754" s="31" t="s">
        <v>165</v>
      </c>
      <c r="D3754" s="32" t="s">
        <v>165</v>
      </c>
      <c r="E3754" s="33" t="s">
        <v>165</v>
      </c>
      <c r="F3754" s="34"/>
      <c r="G3754" s="35"/>
      <c r="H3754" s="34"/>
      <c r="I3754" s="36"/>
      <c r="J3754" s="37"/>
    </row>
    <row r="3755">
      <c r="A3755" s="30"/>
      <c r="B3755" s="31" t="s">
        <v>165</v>
      </c>
      <c r="C3755" s="31" t="s">
        <v>165</v>
      </c>
      <c r="D3755" s="32" t="s">
        <v>165</v>
      </c>
      <c r="E3755" s="33" t="s">
        <v>165</v>
      </c>
      <c r="F3755" s="34"/>
      <c r="G3755" s="35"/>
      <c r="H3755" s="34"/>
      <c r="I3755" s="36"/>
      <c r="J3755" s="37"/>
    </row>
    <row r="3756">
      <c r="A3756" s="30"/>
      <c r="B3756" s="31" t="s">
        <v>165</v>
      </c>
      <c r="C3756" s="31" t="s">
        <v>165</v>
      </c>
      <c r="D3756" s="32" t="s">
        <v>165</v>
      </c>
      <c r="E3756" s="33" t="s">
        <v>165</v>
      </c>
      <c r="F3756" s="34"/>
      <c r="G3756" s="35"/>
      <c r="H3756" s="34"/>
      <c r="I3756" s="36"/>
      <c r="J3756" s="37"/>
    </row>
    <row r="3757">
      <c r="A3757" s="30"/>
      <c r="B3757" s="31" t="s">
        <v>165</v>
      </c>
      <c r="C3757" s="31" t="s">
        <v>165</v>
      </c>
      <c r="D3757" s="32" t="s">
        <v>165</v>
      </c>
      <c r="E3757" s="33" t="s">
        <v>165</v>
      </c>
      <c r="F3757" s="34"/>
      <c r="G3757" s="35"/>
      <c r="H3757" s="34"/>
      <c r="I3757" s="36"/>
      <c r="J3757" s="37"/>
    </row>
    <row r="3758">
      <c r="A3758" s="30"/>
      <c r="B3758" s="31" t="s">
        <v>165</v>
      </c>
      <c r="C3758" s="31" t="s">
        <v>165</v>
      </c>
      <c r="D3758" s="32" t="s">
        <v>165</v>
      </c>
      <c r="E3758" s="33" t="s">
        <v>165</v>
      </c>
      <c r="F3758" s="34"/>
      <c r="G3758" s="35"/>
      <c r="H3758" s="34"/>
      <c r="I3758" s="36"/>
      <c r="J3758" s="37"/>
    </row>
    <row r="3759">
      <c r="A3759" s="30"/>
      <c r="B3759" s="31" t="s">
        <v>165</v>
      </c>
      <c r="C3759" s="31" t="s">
        <v>165</v>
      </c>
      <c r="D3759" s="32" t="s">
        <v>165</v>
      </c>
      <c r="E3759" s="33" t="s">
        <v>165</v>
      </c>
      <c r="F3759" s="34"/>
      <c r="G3759" s="35"/>
      <c r="H3759" s="34"/>
      <c r="I3759" s="36"/>
      <c r="J3759" s="37"/>
    </row>
    <row r="3760">
      <c r="A3760" s="30"/>
      <c r="B3760" s="31" t="s">
        <v>165</v>
      </c>
      <c r="C3760" s="31" t="s">
        <v>165</v>
      </c>
      <c r="D3760" s="32" t="s">
        <v>165</v>
      </c>
      <c r="E3760" s="33" t="s">
        <v>165</v>
      </c>
      <c r="F3760" s="34"/>
      <c r="G3760" s="35"/>
      <c r="H3760" s="34"/>
      <c r="I3760" s="36"/>
      <c r="J3760" s="37"/>
    </row>
    <row r="3761">
      <c r="A3761" s="30"/>
      <c r="B3761" s="31" t="s">
        <v>165</v>
      </c>
      <c r="C3761" s="31" t="s">
        <v>165</v>
      </c>
      <c r="D3761" s="32" t="s">
        <v>165</v>
      </c>
      <c r="E3761" s="33" t="s">
        <v>165</v>
      </c>
      <c r="F3761" s="34"/>
      <c r="G3761" s="35"/>
      <c r="H3761" s="34"/>
      <c r="I3761" s="36"/>
      <c r="J3761" s="37"/>
    </row>
    <row r="3762">
      <c r="A3762" s="30"/>
      <c r="B3762" s="31" t="s">
        <v>165</v>
      </c>
      <c r="C3762" s="31" t="s">
        <v>165</v>
      </c>
      <c r="D3762" s="32" t="s">
        <v>165</v>
      </c>
      <c r="E3762" s="33" t="s">
        <v>165</v>
      </c>
      <c r="F3762" s="34"/>
      <c r="G3762" s="35"/>
      <c r="H3762" s="34"/>
      <c r="I3762" s="36"/>
      <c r="J3762" s="37"/>
    </row>
    <row r="3763">
      <c r="A3763" s="30"/>
      <c r="B3763" s="31" t="s">
        <v>165</v>
      </c>
      <c r="C3763" s="31" t="s">
        <v>165</v>
      </c>
      <c r="D3763" s="32" t="s">
        <v>165</v>
      </c>
      <c r="E3763" s="33" t="s">
        <v>165</v>
      </c>
      <c r="F3763" s="34"/>
      <c r="G3763" s="35"/>
      <c r="H3763" s="34"/>
      <c r="I3763" s="36"/>
      <c r="J3763" s="37"/>
    </row>
    <row r="3764">
      <c r="A3764" s="30"/>
      <c r="B3764" s="31" t="s">
        <v>165</v>
      </c>
      <c r="C3764" s="31" t="s">
        <v>165</v>
      </c>
      <c r="D3764" s="32" t="s">
        <v>165</v>
      </c>
      <c r="E3764" s="33" t="s">
        <v>165</v>
      </c>
      <c r="F3764" s="34"/>
      <c r="G3764" s="35"/>
      <c r="H3764" s="34"/>
      <c r="I3764" s="36"/>
      <c r="J3764" s="37"/>
    </row>
    <row r="3765">
      <c r="A3765" s="30"/>
      <c r="B3765" s="31" t="s">
        <v>165</v>
      </c>
      <c r="C3765" s="31" t="s">
        <v>165</v>
      </c>
      <c r="D3765" s="32" t="s">
        <v>165</v>
      </c>
      <c r="E3765" s="33" t="s">
        <v>165</v>
      </c>
      <c r="F3765" s="34"/>
      <c r="G3765" s="35"/>
      <c r="H3765" s="34"/>
      <c r="I3765" s="36"/>
      <c r="J3765" s="37"/>
    </row>
    <row r="3766">
      <c r="A3766" s="30"/>
      <c r="B3766" s="31" t="s">
        <v>165</v>
      </c>
      <c r="C3766" s="31" t="s">
        <v>165</v>
      </c>
      <c r="D3766" s="32" t="s">
        <v>165</v>
      </c>
      <c r="E3766" s="33" t="s">
        <v>165</v>
      </c>
      <c r="F3766" s="34"/>
      <c r="G3766" s="35"/>
      <c r="H3766" s="34"/>
      <c r="I3766" s="36"/>
      <c r="J3766" s="37"/>
    </row>
    <row r="3767">
      <c r="A3767" s="30"/>
      <c r="B3767" s="31" t="s">
        <v>165</v>
      </c>
      <c r="C3767" s="31" t="s">
        <v>165</v>
      </c>
      <c r="D3767" s="32" t="s">
        <v>165</v>
      </c>
      <c r="E3767" s="33" t="s">
        <v>165</v>
      </c>
      <c r="F3767" s="34"/>
      <c r="G3767" s="35"/>
      <c r="H3767" s="34"/>
      <c r="I3767" s="36"/>
      <c r="J3767" s="37"/>
    </row>
    <row r="3768">
      <c r="A3768" s="30"/>
      <c r="B3768" s="31" t="s">
        <v>165</v>
      </c>
      <c r="C3768" s="31" t="s">
        <v>165</v>
      </c>
      <c r="D3768" s="32" t="s">
        <v>165</v>
      </c>
      <c r="E3768" s="33" t="s">
        <v>165</v>
      </c>
      <c r="F3768" s="34"/>
      <c r="G3768" s="35"/>
      <c r="H3768" s="34"/>
      <c r="I3768" s="36"/>
      <c r="J3768" s="37"/>
    </row>
    <row r="3769">
      <c r="A3769" s="30"/>
      <c r="B3769" s="31" t="s">
        <v>165</v>
      </c>
      <c r="C3769" s="31" t="s">
        <v>165</v>
      </c>
      <c r="D3769" s="32" t="s">
        <v>165</v>
      </c>
      <c r="E3769" s="33" t="s">
        <v>165</v>
      </c>
      <c r="F3769" s="34"/>
      <c r="G3769" s="35"/>
      <c r="H3769" s="34"/>
      <c r="I3769" s="36"/>
      <c r="J3769" s="37"/>
    </row>
    <row r="3770">
      <c r="A3770" s="30"/>
      <c r="B3770" s="31" t="s">
        <v>165</v>
      </c>
      <c r="C3770" s="31" t="s">
        <v>165</v>
      </c>
      <c r="D3770" s="32" t="s">
        <v>165</v>
      </c>
      <c r="E3770" s="33" t="s">
        <v>165</v>
      </c>
      <c r="F3770" s="34"/>
      <c r="G3770" s="35"/>
      <c r="H3770" s="34"/>
      <c r="I3770" s="36"/>
      <c r="J3770" s="37"/>
    </row>
    <row r="3771">
      <c r="A3771" s="30"/>
      <c r="B3771" s="31" t="s">
        <v>165</v>
      </c>
      <c r="C3771" s="31" t="s">
        <v>165</v>
      </c>
      <c r="D3771" s="32" t="s">
        <v>165</v>
      </c>
      <c r="E3771" s="33" t="s">
        <v>165</v>
      </c>
      <c r="F3771" s="34"/>
      <c r="G3771" s="35"/>
      <c r="H3771" s="34"/>
      <c r="I3771" s="36"/>
      <c r="J3771" s="37"/>
    </row>
    <row r="3772">
      <c r="A3772" s="30"/>
      <c r="B3772" s="31" t="s">
        <v>165</v>
      </c>
      <c r="C3772" s="31" t="s">
        <v>165</v>
      </c>
      <c r="D3772" s="32" t="s">
        <v>165</v>
      </c>
      <c r="E3772" s="33" t="s">
        <v>165</v>
      </c>
      <c r="F3772" s="34"/>
      <c r="G3772" s="35"/>
      <c r="H3772" s="34"/>
      <c r="I3772" s="36"/>
      <c r="J3772" s="37"/>
    </row>
    <row r="3773">
      <c r="A3773" s="30"/>
      <c r="B3773" s="31" t="s">
        <v>165</v>
      </c>
      <c r="C3773" s="31" t="s">
        <v>165</v>
      </c>
      <c r="D3773" s="32" t="s">
        <v>165</v>
      </c>
      <c r="E3773" s="33" t="s">
        <v>165</v>
      </c>
      <c r="F3773" s="34"/>
      <c r="G3773" s="35"/>
      <c r="H3773" s="34"/>
      <c r="I3773" s="36"/>
      <c r="J3773" s="37"/>
    </row>
    <row r="3774">
      <c r="A3774" s="30"/>
      <c r="B3774" s="31" t="s">
        <v>165</v>
      </c>
      <c r="C3774" s="31" t="s">
        <v>165</v>
      </c>
      <c r="D3774" s="32" t="s">
        <v>165</v>
      </c>
      <c r="E3774" s="33" t="s">
        <v>165</v>
      </c>
      <c r="F3774" s="34"/>
      <c r="G3774" s="35"/>
      <c r="H3774" s="34"/>
      <c r="I3774" s="36"/>
      <c r="J3774" s="37"/>
    </row>
    <row r="3775">
      <c r="A3775" s="30"/>
      <c r="B3775" s="31" t="s">
        <v>165</v>
      </c>
      <c r="C3775" s="31" t="s">
        <v>165</v>
      </c>
      <c r="D3775" s="32" t="s">
        <v>165</v>
      </c>
      <c r="E3775" s="33" t="s">
        <v>165</v>
      </c>
      <c r="F3775" s="34"/>
      <c r="G3775" s="35"/>
      <c r="H3775" s="34"/>
      <c r="I3775" s="36"/>
      <c r="J3775" s="37"/>
    </row>
    <row r="3776">
      <c r="A3776" s="30"/>
      <c r="B3776" s="31" t="s">
        <v>165</v>
      </c>
      <c r="C3776" s="31" t="s">
        <v>165</v>
      </c>
      <c r="D3776" s="32" t="s">
        <v>165</v>
      </c>
      <c r="E3776" s="33" t="s">
        <v>165</v>
      </c>
      <c r="F3776" s="34"/>
      <c r="G3776" s="35"/>
      <c r="H3776" s="34"/>
      <c r="I3776" s="36"/>
      <c r="J3776" s="37"/>
    </row>
    <row r="3777">
      <c r="A3777" s="30"/>
      <c r="B3777" s="31" t="s">
        <v>165</v>
      </c>
      <c r="C3777" s="31" t="s">
        <v>165</v>
      </c>
      <c r="D3777" s="32" t="s">
        <v>165</v>
      </c>
      <c r="E3777" s="33" t="s">
        <v>165</v>
      </c>
      <c r="F3777" s="34"/>
      <c r="G3777" s="35"/>
      <c r="H3777" s="34"/>
      <c r="I3777" s="36"/>
      <c r="J3777" s="37"/>
    </row>
    <row r="3778">
      <c r="A3778" s="30"/>
      <c r="B3778" s="31" t="s">
        <v>165</v>
      </c>
      <c r="C3778" s="31" t="s">
        <v>165</v>
      </c>
      <c r="D3778" s="32" t="s">
        <v>165</v>
      </c>
      <c r="E3778" s="33" t="s">
        <v>165</v>
      </c>
      <c r="F3778" s="34"/>
      <c r="G3778" s="35"/>
      <c r="H3778" s="34"/>
      <c r="I3778" s="36"/>
      <c r="J3778" s="37"/>
    </row>
    <row r="3779">
      <c r="A3779" s="30"/>
      <c r="B3779" s="31" t="s">
        <v>165</v>
      </c>
      <c r="C3779" s="31" t="s">
        <v>165</v>
      </c>
      <c r="D3779" s="32" t="s">
        <v>165</v>
      </c>
      <c r="E3779" s="33" t="s">
        <v>165</v>
      </c>
      <c r="F3779" s="34"/>
      <c r="G3779" s="35"/>
      <c r="H3779" s="34"/>
      <c r="I3779" s="36"/>
      <c r="J3779" s="37"/>
    </row>
    <row r="3780">
      <c r="A3780" s="30"/>
      <c r="B3780" s="31" t="s">
        <v>165</v>
      </c>
      <c r="C3780" s="31" t="s">
        <v>165</v>
      </c>
      <c r="D3780" s="32" t="s">
        <v>165</v>
      </c>
      <c r="E3780" s="33" t="s">
        <v>165</v>
      </c>
      <c r="F3780" s="34"/>
      <c r="G3780" s="35"/>
      <c r="H3780" s="34"/>
      <c r="I3780" s="36"/>
      <c r="J3780" s="37"/>
    </row>
    <row r="3781">
      <c r="A3781" s="30"/>
      <c r="B3781" s="31" t="s">
        <v>165</v>
      </c>
      <c r="C3781" s="31" t="s">
        <v>165</v>
      </c>
      <c r="D3781" s="32" t="s">
        <v>165</v>
      </c>
      <c r="E3781" s="33" t="s">
        <v>165</v>
      </c>
      <c r="F3781" s="34"/>
      <c r="G3781" s="35"/>
      <c r="H3781" s="34"/>
      <c r="I3781" s="36"/>
      <c r="J3781" s="37"/>
    </row>
    <row r="3782">
      <c r="A3782" s="30"/>
      <c r="B3782" s="31" t="s">
        <v>165</v>
      </c>
      <c r="C3782" s="31" t="s">
        <v>165</v>
      </c>
      <c r="D3782" s="32" t="s">
        <v>165</v>
      </c>
      <c r="E3782" s="33" t="s">
        <v>165</v>
      </c>
      <c r="F3782" s="34"/>
      <c r="G3782" s="35"/>
      <c r="H3782" s="34"/>
      <c r="I3782" s="36"/>
      <c r="J3782" s="37"/>
    </row>
    <row r="3783">
      <c r="A3783" s="30"/>
      <c r="B3783" s="31" t="s">
        <v>165</v>
      </c>
      <c r="C3783" s="31" t="s">
        <v>165</v>
      </c>
      <c r="D3783" s="32" t="s">
        <v>165</v>
      </c>
      <c r="E3783" s="33" t="s">
        <v>165</v>
      </c>
      <c r="F3783" s="34"/>
      <c r="G3783" s="35"/>
      <c r="H3783" s="34"/>
      <c r="I3783" s="36"/>
      <c r="J3783" s="37"/>
    </row>
    <row r="3784">
      <c r="A3784" s="30"/>
      <c r="B3784" s="31" t="s">
        <v>165</v>
      </c>
      <c r="C3784" s="31" t="s">
        <v>165</v>
      </c>
      <c r="D3784" s="32" t="s">
        <v>165</v>
      </c>
      <c r="E3784" s="33" t="s">
        <v>165</v>
      </c>
      <c r="F3784" s="34"/>
      <c r="G3784" s="35"/>
      <c r="H3784" s="34"/>
      <c r="I3784" s="36"/>
      <c r="J3784" s="37"/>
    </row>
    <row r="3785">
      <c r="A3785" s="30"/>
      <c r="B3785" s="31" t="s">
        <v>165</v>
      </c>
      <c r="C3785" s="31" t="s">
        <v>165</v>
      </c>
      <c r="D3785" s="32" t="s">
        <v>165</v>
      </c>
      <c r="E3785" s="33" t="s">
        <v>165</v>
      </c>
      <c r="F3785" s="34"/>
      <c r="G3785" s="35"/>
      <c r="H3785" s="34"/>
      <c r="I3785" s="36"/>
      <c r="J3785" s="37"/>
    </row>
    <row r="3786">
      <c r="A3786" s="30"/>
      <c r="B3786" s="31" t="s">
        <v>165</v>
      </c>
      <c r="C3786" s="31" t="s">
        <v>165</v>
      </c>
      <c r="D3786" s="32" t="s">
        <v>165</v>
      </c>
      <c r="E3786" s="33" t="s">
        <v>165</v>
      </c>
      <c r="F3786" s="34"/>
      <c r="G3786" s="35"/>
      <c r="H3786" s="34"/>
      <c r="I3786" s="36"/>
      <c r="J3786" s="37"/>
    </row>
    <row r="3787">
      <c r="A3787" s="30"/>
      <c r="B3787" s="31" t="s">
        <v>165</v>
      </c>
      <c r="C3787" s="31" t="s">
        <v>165</v>
      </c>
      <c r="D3787" s="32" t="s">
        <v>165</v>
      </c>
      <c r="E3787" s="33" t="s">
        <v>165</v>
      </c>
      <c r="F3787" s="34"/>
      <c r="G3787" s="35"/>
      <c r="H3787" s="34"/>
      <c r="I3787" s="36"/>
      <c r="J3787" s="37"/>
    </row>
    <row r="3788">
      <c r="A3788" s="30"/>
      <c r="B3788" s="31" t="s">
        <v>165</v>
      </c>
      <c r="C3788" s="31" t="s">
        <v>165</v>
      </c>
      <c r="D3788" s="32" t="s">
        <v>165</v>
      </c>
      <c r="E3788" s="33" t="s">
        <v>165</v>
      </c>
      <c r="F3788" s="34"/>
      <c r="G3788" s="35"/>
      <c r="H3788" s="34"/>
      <c r="I3788" s="36"/>
      <c r="J3788" s="37"/>
    </row>
    <row r="3789">
      <c r="A3789" s="30"/>
      <c r="B3789" s="31" t="s">
        <v>165</v>
      </c>
      <c r="C3789" s="31" t="s">
        <v>165</v>
      </c>
      <c r="D3789" s="32" t="s">
        <v>165</v>
      </c>
      <c r="E3789" s="33" t="s">
        <v>165</v>
      </c>
      <c r="F3789" s="34"/>
      <c r="G3789" s="35"/>
      <c r="H3789" s="34"/>
      <c r="I3789" s="36"/>
      <c r="J3789" s="37"/>
    </row>
    <row r="3790">
      <c r="A3790" s="30"/>
      <c r="B3790" s="31" t="s">
        <v>165</v>
      </c>
      <c r="C3790" s="31" t="s">
        <v>165</v>
      </c>
      <c r="D3790" s="32" t="s">
        <v>165</v>
      </c>
      <c r="E3790" s="33" t="s">
        <v>165</v>
      </c>
      <c r="F3790" s="34"/>
      <c r="G3790" s="35"/>
      <c r="H3790" s="34"/>
      <c r="I3790" s="36"/>
      <c r="J3790" s="37"/>
    </row>
    <row r="3791">
      <c r="A3791" s="30"/>
      <c r="B3791" s="31" t="s">
        <v>165</v>
      </c>
      <c r="C3791" s="31" t="s">
        <v>165</v>
      </c>
      <c r="D3791" s="32" t="s">
        <v>165</v>
      </c>
      <c r="E3791" s="33" t="s">
        <v>165</v>
      </c>
      <c r="F3791" s="34"/>
      <c r="G3791" s="35"/>
      <c r="H3791" s="34"/>
      <c r="I3791" s="36"/>
      <c r="J3791" s="37"/>
    </row>
    <row r="3792">
      <c r="A3792" s="30"/>
      <c r="B3792" s="31" t="s">
        <v>165</v>
      </c>
      <c r="C3792" s="31" t="s">
        <v>165</v>
      </c>
      <c r="D3792" s="32" t="s">
        <v>165</v>
      </c>
      <c r="E3792" s="33" t="s">
        <v>165</v>
      </c>
      <c r="F3792" s="34"/>
      <c r="G3792" s="35"/>
      <c r="H3792" s="34"/>
      <c r="I3792" s="36"/>
      <c r="J3792" s="37"/>
    </row>
    <row r="3793">
      <c r="A3793" s="30"/>
      <c r="B3793" s="31" t="s">
        <v>165</v>
      </c>
      <c r="C3793" s="31" t="s">
        <v>165</v>
      </c>
      <c r="D3793" s="32" t="s">
        <v>165</v>
      </c>
      <c r="E3793" s="33" t="s">
        <v>165</v>
      </c>
      <c r="F3793" s="34"/>
      <c r="G3793" s="35"/>
      <c r="H3793" s="34"/>
      <c r="I3793" s="36"/>
      <c r="J3793" s="37"/>
    </row>
    <row r="3794">
      <c r="A3794" s="30"/>
      <c r="B3794" s="31" t="s">
        <v>165</v>
      </c>
      <c r="C3794" s="31" t="s">
        <v>165</v>
      </c>
      <c r="D3794" s="32" t="s">
        <v>165</v>
      </c>
      <c r="E3794" s="33" t="s">
        <v>165</v>
      </c>
      <c r="F3794" s="34"/>
      <c r="G3794" s="35"/>
      <c r="H3794" s="34"/>
      <c r="I3794" s="36"/>
      <c r="J3794" s="37"/>
    </row>
    <row r="3795">
      <c r="A3795" s="30"/>
      <c r="B3795" s="31" t="s">
        <v>165</v>
      </c>
      <c r="C3795" s="31" t="s">
        <v>165</v>
      </c>
      <c r="D3795" s="32" t="s">
        <v>165</v>
      </c>
      <c r="E3795" s="33" t="s">
        <v>165</v>
      </c>
      <c r="F3795" s="34"/>
      <c r="G3795" s="35"/>
      <c r="H3795" s="34"/>
      <c r="I3795" s="36"/>
      <c r="J3795" s="37"/>
    </row>
    <row r="3796">
      <c r="A3796" s="30"/>
      <c r="B3796" s="31" t="s">
        <v>165</v>
      </c>
      <c r="C3796" s="31" t="s">
        <v>165</v>
      </c>
      <c r="D3796" s="32" t="s">
        <v>165</v>
      </c>
      <c r="E3796" s="33" t="s">
        <v>165</v>
      </c>
      <c r="F3796" s="34"/>
      <c r="G3796" s="35"/>
      <c r="H3796" s="34"/>
      <c r="I3796" s="36"/>
      <c r="J3796" s="37"/>
    </row>
    <row r="3797">
      <c r="A3797" s="30"/>
      <c r="B3797" s="31" t="s">
        <v>165</v>
      </c>
      <c r="C3797" s="31" t="s">
        <v>165</v>
      </c>
      <c r="D3797" s="32" t="s">
        <v>165</v>
      </c>
      <c r="E3797" s="33" t="s">
        <v>165</v>
      </c>
      <c r="F3797" s="34"/>
      <c r="G3797" s="35"/>
      <c r="H3797" s="34"/>
      <c r="I3797" s="36"/>
      <c r="J3797" s="37"/>
    </row>
    <row r="3798">
      <c r="A3798" s="30"/>
      <c r="B3798" s="31" t="s">
        <v>165</v>
      </c>
      <c r="C3798" s="31" t="s">
        <v>165</v>
      </c>
      <c r="D3798" s="32" t="s">
        <v>165</v>
      </c>
      <c r="E3798" s="33" t="s">
        <v>165</v>
      </c>
      <c r="F3798" s="34"/>
      <c r="G3798" s="35"/>
      <c r="H3798" s="34"/>
      <c r="I3798" s="36"/>
      <c r="J3798" s="37"/>
    </row>
    <row r="3799">
      <c r="A3799" s="30"/>
      <c r="B3799" s="31" t="s">
        <v>165</v>
      </c>
      <c r="C3799" s="31" t="s">
        <v>165</v>
      </c>
      <c r="D3799" s="32" t="s">
        <v>165</v>
      </c>
      <c r="E3799" s="33" t="s">
        <v>165</v>
      </c>
      <c r="F3799" s="34"/>
      <c r="G3799" s="35"/>
      <c r="H3799" s="34"/>
      <c r="I3799" s="36"/>
      <c r="J3799" s="37"/>
    </row>
    <row r="3800">
      <c r="A3800" s="30"/>
      <c r="B3800" s="31" t="s">
        <v>165</v>
      </c>
      <c r="C3800" s="31" t="s">
        <v>165</v>
      </c>
      <c r="D3800" s="32" t="s">
        <v>165</v>
      </c>
      <c r="E3800" s="33" t="s">
        <v>165</v>
      </c>
      <c r="F3800" s="34"/>
      <c r="G3800" s="35"/>
      <c r="H3800" s="34"/>
      <c r="I3800" s="36"/>
      <c r="J3800" s="37"/>
    </row>
    <row r="3801">
      <c r="A3801" s="30"/>
      <c r="B3801" s="31" t="s">
        <v>165</v>
      </c>
      <c r="C3801" s="31" t="s">
        <v>165</v>
      </c>
      <c r="D3801" s="32" t="s">
        <v>165</v>
      </c>
      <c r="E3801" s="33" t="s">
        <v>165</v>
      </c>
      <c r="F3801" s="34"/>
      <c r="G3801" s="35"/>
      <c r="H3801" s="34"/>
      <c r="I3801" s="36"/>
      <c r="J3801" s="37"/>
    </row>
    <row r="3802">
      <c r="A3802" s="30"/>
      <c r="B3802" s="31" t="s">
        <v>165</v>
      </c>
      <c r="C3802" s="31" t="s">
        <v>165</v>
      </c>
      <c r="D3802" s="32" t="s">
        <v>165</v>
      </c>
      <c r="E3802" s="33" t="s">
        <v>165</v>
      </c>
      <c r="F3802" s="34"/>
      <c r="G3802" s="35"/>
      <c r="H3802" s="34"/>
      <c r="I3802" s="36"/>
      <c r="J3802" s="37"/>
    </row>
    <row r="3803">
      <c r="A3803" s="30"/>
      <c r="B3803" s="31" t="s">
        <v>165</v>
      </c>
      <c r="C3803" s="31" t="s">
        <v>165</v>
      </c>
      <c r="D3803" s="32" t="s">
        <v>165</v>
      </c>
      <c r="E3803" s="33" t="s">
        <v>165</v>
      </c>
      <c r="F3803" s="34"/>
      <c r="G3803" s="35"/>
      <c r="H3803" s="34"/>
      <c r="I3803" s="36"/>
      <c r="J3803" s="37"/>
    </row>
    <row r="3804">
      <c r="A3804" s="30"/>
      <c r="B3804" s="31" t="s">
        <v>165</v>
      </c>
      <c r="C3804" s="31" t="s">
        <v>165</v>
      </c>
      <c r="D3804" s="32" t="s">
        <v>165</v>
      </c>
      <c r="E3804" s="33" t="s">
        <v>165</v>
      </c>
      <c r="F3804" s="34"/>
      <c r="G3804" s="35"/>
      <c r="H3804" s="34"/>
      <c r="I3804" s="36"/>
      <c r="J3804" s="37"/>
    </row>
    <row r="3805">
      <c r="A3805" s="30"/>
      <c r="B3805" s="31" t="s">
        <v>165</v>
      </c>
      <c r="C3805" s="31" t="s">
        <v>165</v>
      </c>
      <c r="D3805" s="32" t="s">
        <v>165</v>
      </c>
      <c r="E3805" s="33" t="s">
        <v>165</v>
      </c>
      <c r="F3805" s="34"/>
      <c r="G3805" s="35"/>
      <c r="H3805" s="34"/>
      <c r="I3805" s="36"/>
      <c r="J3805" s="37"/>
    </row>
    <row r="3806">
      <c r="A3806" s="30"/>
      <c r="B3806" s="31" t="s">
        <v>165</v>
      </c>
      <c r="C3806" s="31" t="s">
        <v>165</v>
      </c>
      <c r="D3806" s="32" t="s">
        <v>165</v>
      </c>
      <c r="E3806" s="33" t="s">
        <v>165</v>
      </c>
      <c r="F3806" s="34"/>
      <c r="G3806" s="35"/>
      <c r="H3806" s="34"/>
      <c r="I3806" s="36"/>
      <c r="J3806" s="37"/>
    </row>
    <row r="3807">
      <c r="A3807" s="30"/>
      <c r="B3807" s="31" t="s">
        <v>165</v>
      </c>
      <c r="C3807" s="31" t="s">
        <v>165</v>
      </c>
      <c r="D3807" s="32" t="s">
        <v>165</v>
      </c>
      <c r="E3807" s="33" t="s">
        <v>165</v>
      </c>
      <c r="F3807" s="34"/>
      <c r="G3807" s="35"/>
      <c r="H3807" s="34"/>
      <c r="I3807" s="36"/>
      <c r="J3807" s="37"/>
    </row>
    <row r="3808">
      <c r="A3808" s="30"/>
      <c r="B3808" s="31" t="s">
        <v>165</v>
      </c>
      <c r="C3808" s="31" t="s">
        <v>165</v>
      </c>
      <c r="D3808" s="32" t="s">
        <v>165</v>
      </c>
      <c r="E3808" s="33" t="s">
        <v>165</v>
      </c>
      <c r="F3808" s="34"/>
      <c r="G3808" s="35"/>
      <c r="H3808" s="34"/>
      <c r="I3808" s="36"/>
      <c r="J3808" s="37"/>
    </row>
    <row r="3809">
      <c r="A3809" s="30"/>
      <c r="B3809" s="31" t="s">
        <v>165</v>
      </c>
      <c r="C3809" s="31" t="s">
        <v>165</v>
      </c>
      <c r="D3809" s="32" t="s">
        <v>165</v>
      </c>
      <c r="E3809" s="33" t="s">
        <v>165</v>
      </c>
      <c r="F3809" s="34"/>
      <c r="G3809" s="35"/>
      <c r="H3809" s="34"/>
      <c r="I3809" s="36"/>
      <c r="J3809" s="37"/>
    </row>
    <row r="3810">
      <c r="A3810" s="30"/>
      <c r="B3810" s="31" t="s">
        <v>165</v>
      </c>
      <c r="C3810" s="31" t="s">
        <v>165</v>
      </c>
      <c r="D3810" s="32" t="s">
        <v>165</v>
      </c>
      <c r="E3810" s="33" t="s">
        <v>165</v>
      </c>
      <c r="F3810" s="34"/>
      <c r="G3810" s="35"/>
      <c r="H3810" s="34"/>
      <c r="I3810" s="36"/>
      <c r="J3810" s="37"/>
    </row>
    <row r="3811">
      <c r="A3811" s="30"/>
      <c r="B3811" s="31" t="s">
        <v>165</v>
      </c>
      <c r="C3811" s="31" t="s">
        <v>165</v>
      </c>
      <c r="D3811" s="32" t="s">
        <v>165</v>
      </c>
      <c r="E3811" s="33" t="s">
        <v>165</v>
      </c>
      <c r="F3811" s="34"/>
      <c r="G3811" s="35"/>
      <c r="H3811" s="34"/>
      <c r="I3811" s="36"/>
      <c r="J3811" s="37"/>
    </row>
    <row r="3812">
      <c r="A3812" s="30"/>
      <c r="B3812" s="31" t="s">
        <v>165</v>
      </c>
      <c r="C3812" s="31" t="s">
        <v>165</v>
      </c>
      <c r="D3812" s="32" t="s">
        <v>165</v>
      </c>
      <c r="E3812" s="33" t="s">
        <v>165</v>
      </c>
      <c r="F3812" s="34"/>
      <c r="G3812" s="35"/>
      <c r="H3812" s="34"/>
      <c r="I3812" s="36"/>
      <c r="J3812" s="37"/>
    </row>
    <row r="3813">
      <c r="A3813" s="30"/>
      <c r="B3813" s="31" t="s">
        <v>165</v>
      </c>
      <c r="C3813" s="31" t="s">
        <v>165</v>
      </c>
      <c r="D3813" s="32" t="s">
        <v>165</v>
      </c>
      <c r="E3813" s="33" t="s">
        <v>165</v>
      </c>
      <c r="F3813" s="34"/>
      <c r="G3813" s="35"/>
      <c r="H3813" s="34"/>
      <c r="I3813" s="36"/>
      <c r="J3813" s="37"/>
    </row>
    <row r="3814">
      <c r="A3814" s="30"/>
      <c r="B3814" s="31" t="s">
        <v>165</v>
      </c>
      <c r="C3814" s="31" t="s">
        <v>165</v>
      </c>
      <c r="D3814" s="32" t="s">
        <v>165</v>
      </c>
      <c r="E3814" s="33" t="s">
        <v>165</v>
      </c>
      <c r="F3814" s="34"/>
      <c r="G3814" s="35"/>
      <c r="H3814" s="34"/>
      <c r="I3814" s="36"/>
      <c r="J3814" s="37"/>
    </row>
    <row r="3815">
      <c r="A3815" s="30"/>
      <c r="B3815" s="31" t="s">
        <v>165</v>
      </c>
      <c r="C3815" s="31" t="s">
        <v>165</v>
      </c>
      <c r="D3815" s="32" t="s">
        <v>165</v>
      </c>
      <c r="E3815" s="33" t="s">
        <v>165</v>
      </c>
      <c r="F3815" s="34"/>
      <c r="G3815" s="35"/>
      <c r="H3815" s="34"/>
      <c r="I3815" s="36"/>
      <c r="J3815" s="37"/>
    </row>
    <row r="3816">
      <c r="A3816" s="30"/>
      <c r="B3816" s="31" t="s">
        <v>165</v>
      </c>
      <c r="C3816" s="31" t="s">
        <v>165</v>
      </c>
      <c r="D3816" s="32" t="s">
        <v>165</v>
      </c>
      <c r="E3816" s="33" t="s">
        <v>165</v>
      </c>
      <c r="F3816" s="34"/>
      <c r="G3816" s="35"/>
      <c r="H3816" s="34"/>
      <c r="I3816" s="36"/>
      <c r="J3816" s="37"/>
    </row>
    <row r="3817">
      <c r="A3817" s="30"/>
      <c r="B3817" s="31" t="s">
        <v>165</v>
      </c>
      <c r="C3817" s="31" t="s">
        <v>165</v>
      </c>
      <c r="D3817" s="32" t="s">
        <v>165</v>
      </c>
      <c r="E3817" s="33" t="s">
        <v>165</v>
      </c>
      <c r="F3817" s="34"/>
      <c r="G3817" s="35"/>
      <c r="H3817" s="34"/>
      <c r="I3817" s="36"/>
      <c r="J3817" s="37"/>
    </row>
    <row r="3818">
      <c r="A3818" s="30"/>
      <c r="B3818" s="31" t="s">
        <v>165</v>
      </c>
      <c r="C3818" s="31" t="s">
        <v>165</v>
      </c>
      <c r="D3818" s="32" t="s">
        <v>165</v>
      </c>
      <c r="E3818" s="33" t="s">
        <v>165</v>
      </c>
      <c r="F3818" s="34"/>
      <c r="G3818" s="35"/>
      <c r="H3818" s="34"/>
      <c r="I3818" s="36"/>
      <c r="J3818" s="37"/>
    </row>
    <row r="3819">
      <c r="A3819" s="30"/>
      <c r="B3819" s="31" t="s">
        <v>165</v>
      </c>
      <c r="C3819" s="31" t="s">
        <v>165</v>
      </c>
      <c r="D3819" s="32" t="s">
        <v>165</v>
      </c>
      <c r="E3819" s="33" t="s">
        <v>165</v>
      </c>
      <c r="F3819" s="34"/>
      <c r="G3819" s="35"/>
      <c r="H3819" s="34"/>
      <c r="I3819" s="36"/>
      <c r="J3819" s="37"/>
    </row>
    <row r="3820">
      <c r="A3820" s="30"/>
      <c r="B3820" s="31" t="s">
        <v>165</v>
      </c>
      <c r="C3820" s="31" t="s">
        <v>165</v>
      </c>
      <c r="D3820" s="32" t="s">
        <v>165</v>
      </c>
      <c r="E3820" s="33" t="s">
        <v>165</v>
      </c>
      <c r="F3820" s="34"/>
      <c r="G3820" s="35"/>
      <c r="H3820" s="34"/>
      <c r="I3820" s="36"/>
      <c r="J3820" s="37"/>
    </row>
    <row r="3821">
      <c r="A3821" s="30"/>
      <c r="B3821" s="31" t="s">
        <v>165</v>
      </c>
      <c r="C3821" s="31" t="s">
        <v>165</v>
      </c>
      <c r="D3821" s="32" t="s">
        <v>165</v>
      </c>
      <c r="E3821" s="33" t="s">
        <v>165</v>
      </c>
      <c r="F3821" s="34"/>
      <c r="G3821" s="35"/>
      <c r="H3821" s="34"/>
      <c r="I3821" s="36"/>
      <c r="J3821" s="37"/>
    </row>
    <row r="3822">
      <c r="A3822" s="30"/>
      <c r="B3822" s="31" t="s">
        <v>165</v>
      </c>
      <c r="C3822" s="31" t="s">
        <v>165</v>
      </c>
      <c r="D3822" s="32" t="s">
        <v>165</v>
      </c>
      <c r="E3822" s="33" t="s">
        <v>165</v>
      </c>
      <c r="F3822" s="34"/>
      <c r="G3822" s="35"/>
      <c r="H3822" s="34"/>
      <c r="I3822" s="36"/>
      <c r="J3822" s="37"/>
    </row>
    <row r="3823">
      <c r="A3823" s="30"/>
      <c r="B3823" s="31" t="s">
        <v>165</v>
      </c>
      <c r="C3823" s="31" t="s">
        <v>165</v>
      </c>
      <c r="D3823" s="32" t="s">
        <v>165</v>
      </c>
      <c r="E3823" s="33" t="s">
        <v>165</v>
      </c>
      <c r="F3823" s="34"/>
      <c r="G3823" s="35"/>
      <c r="H3823" s="34"/>
      <c r="I3823" s="36"/>
      <c r="J3823" s="37"/>
    </row>
    <row r="3824">
      <c r="A3824" s="30"/>
      <c r="B3824" s="31" t="s">
        <v>165</v>
      </c>
      <c r="C3824" s="31" t="s">
        <v>165</v>
      </c>
      <c r="D3824" s="32" t="s">
        <v>165</v>
      </c>
      <c r="E3824" s="33" t="s">
        <v>165</v>
      </c>
      <c r="F3824" s="34"/>
      <c r="G3824" s="35"/>
      <c r="H3824" s="34"/>
      <c r="I3824" s="36"/>
      <c r="J3824" s="37"/>
    </row>
    <row r="3825">
      <c r="A3825" s="30"/>
      <c r="B3825" s="31" t="s">
        <v>165</v>
      </c>
      <c r="C3825" s="31" t="s">
        <v>165</v>
      </c>
      <c r="D3825" s="32" t="s">
        <v>165</v>
      </c>
      <c r="E3825" s="33" t="s">
        <v>165</v>
      </c>
      <c r="F3825" s="34"/>
      <c r="G3825" s="35"/>
      <c r="H3825" s="34"/>
      <c r="I3825" s="36"/>
      <c r="J3825" s="37"/>
    </row>
    <row r="3826">
      <c r="A3826" s="30"/>
      <c r="B3826" s="31" t="s">
        <v>165</v>
      </c>
      <c r="C3826" s="31" t="s">
        <v>165</v>
      </c>
      <c r="D3826" s="32" t="s">
        <v>165</v>
      </c>
      <c r="E3826" s="33" t="s">
        <v>165</v>
      </c>
      <c r="F3826" s="34"/>
      <c r="G3826" s="35"/>
      <c r="H3826" s="34"/>
      <c r="I3826" s="36"/>
      <c r="J3826" s="37"/>
    </row>
    <row r="3827">
      <c r="A3827" s="30"/>
      <c r="B3827" s="31" t="s">
        <v>165</v>
      </c>
      <c r="C3827" s="31" t="s">
        <v>165</v>
      </c>
      <c r="D3827" s="32" t="s">
        <v>165</v>
      </c>
      <c r="E3827" s="33" t="s">
        <v>165</v>
      </c>
      <c r="F3827" s="34"/>
      <c r="G3827" s="35"/>
      <c r="H3827" s="34"/>
      <c r="I3827" s="36"/>
      <c r="J3827" s="37"/>
    </row>
    <row r="3828">
      <c r="A3828" s="30"/>
      <c r="B3828" s="31" t="s">
        <v>165</v>
      </c>
      <c r="C3828" s="31" t="s">
        <v>165</v>
      </c>
      <c r="D3828" s="32" t="s">
        <v>165</v>
      </c>
      <c r="E3828" s="33" t="s">
        <v>165</v>
      </c>
      <c r="F3828" s="34"/>
      <c r="G3828" s="35"/>
      <c r="H3828" s="34"/>
      <c r="I3828" s="36"/>
      <c r="J3828" s="37"/>
    </row>
    <row r="3829">
      <c r="A3829" s="30"/>
      <c r="B3829" s="31" t="s">
        <v>165</v>
      </c>
      <c r="C3829" s="31" t="s">
        <v>165</v>
      </c>
      <c r="D3829" s="32" t="s">
        <v>165</v>
      </c>
      <c r="E3829" s="33" t="s">
        <v>165</v>
      </c>
      <c r="F3829" s="34"/>
      <c r="G3829" s="35"/>
      <c r="H3829" s="34"/>
      <c r="I3829" s="36"/>
      <c r="J3829" s="37"/>
    </row>
    <row r="3830">
      <c r="A3830" s="30"/>
      <c r="B3830" s="31" t="s">
        <v>165</v>
      </c>
      <c r="C3830" s="31" t="s">
        <v>165</v>
      </c>
      <c r="D3830" s="32" t="s">
        <v>165</v>
      </c>
      <c r="E3830" s="33" t="s">
        <v>165</v>
      </c>
      <c r="F3830" s="34"/>
      <c r="G3830" s="35"/>
      <c r="H3830" s="34"/>
      <c r="I3830" s="36"/>
      <c r="J3830" s="37"/>
    </row>
    <row r="3831">
      <c r="A3831" s="30"/>
      <c r="B3831" s="31" t="s">
        <v>165</v>
      </c>
      <c r="C3831" s="31" t="s">
        <v>165</v>
      </c>
      <c r="D3831" s="32" t="s">
        <v>165</v>
      </c>
      <c r="E3831" s="33" t="s">
        <v>165</v>
      </c>
      <c r="F3831" s="34"/>
      <c r="G3831" s="35"/>
      <c r="H3831" s="34"/>
      <c r="I3831" s="36"/>
      <c r="J3831" s="37"/>
    </row>
    <row r="3832">
      <c r="A3832" s="30"/>
      <c r="B3832" s="31" t="s">
        <v>165</v>
      </c>
      <c r="C3832" s="31" t="s">
        <v>165</v>
      </c>
      <c r="D3832" s="32" t="s">
        <v>165</v>
      </c>
      <c r="E3832" s="33" t="s">
        <v>165</v>
      </c>
      <c r="F3832" s="34"/>
      <c r="G3832" s="35"/>
      <c r="H3832" s="34"/>
      <c r="I3832" s="36"/>
      <c r="J3832" s="37"/>
    </row>
    <row r="3833">
      <c r="A3833" s="30"/>
      <c r="B3833" s="31" t="s">
        <v>165</v>
      </c>
      <c r="C3833" s="31" t="s">
        <v>165</v>
      </c>
      <c r="D3833" s="32" t="s">
        <v>165</v>
      </c>
      <c r="E3833" s="33" t="s">
        <v>165</v>
      </c>
      <c r="F3833" s="34"/>
      <c r="G3833" s="35"/>
      <c r="H3833" s="34"/>
      <c r="I3833" s="36"/>
      <c r="J3833" s="37"/>
    </row>
    <row r="3834">
      <c r="A3834" s="30"/>
      <c r="B3834" s="31" t="s">
        <v>165</v>
      </c>
      <c r="C3834" s="31" t="s">
        <v>165</v>
      </c>
      <c r="D3834" s="32" t="s">
        <v>165</v>
      </c>
      <c r="E3834" s="33" t="s">
        <v>165</v>
      </c>
      <c r="F3834" s="34"/>
      <c r="G3834" s="35"/>
      <c r="H3834" s="34"/>
      <c r="I3834" s="36"/>
      <c r="J3834" s="37"/>
    </row>
    <row r="3835">
      <c r="A3835" s="30"/>
      <c r="B3835" s="31" t="s">
        <v>165</v>
      </c>
      <c r="C3835" s="31" t="s">
        <v>165</v>
      </c>
      <c r="D3835" s="32" t="s">
        <v>165</v>
      </c>
      <c r="E3835" s="33" t="s">
        <v>165</v>
      </c>
      <c r="F3835" s="34"/>
      <c r="G3835" s="35"/>
      <c r="H3835" s="34"/>
      <c r="I3835" s="36"/>
      <c r="J3835" s="37"/>
    </row>
    <row r="3836">
      <c r="A3836" s="30"/>
      <c r="B3836" s="31" t="s">
        <v>165</v>
      </c>
      <c r="C3836" s="31" t="s">
        <v>165</v>
      </c>
      <c r="D3836" s="32" t="s">
        <v>165</v>
      </c>
      <c r="E3836" s="33" t="s">
        <v>165</v>
      </c>
      <c r="F3836" s="34"/>
      <c r="G3836" s="35"/>
      <c r="H3836" s="34"/>
      <c r="I3836" s="36"/>
      <c r="J3836" s="37"/>
    </row>
    <row r="3837">
      <c r="A3837" s="30"/>
      <c r="B3837" s="31" t="s">
        <v>165</v>
      </c>
      <c r="C3837" s="31" t="s">
        <v>165</v>
      </c>
      <c r="D3837" s="32" t="s">
        <v>165</v>
      </c>
      <c r="E3837" s="33" t="s">
        <v>165</v>
      </c>
      <c r="F3837" s="34"/>
      <c r="G3837" s="35"/>
      <c r="H3837" s="34"/>
      <c r="I3837" s="36"/>
      <c r="J3837" s="37"/>
    </row>
    <row r="3838">
      <c r="A3838" s="30"/>
      <c r="B3838" s="31" t="s">
        <v>165</v>
      </c>
      <c r="C3838" s="31" t="s">
        <v>165</v>
      </c>
      <c r="D3838" s="32" t="s">
        <v>165</v>
      </c>
      <c r="E3838" s="33" t="s">
        <v>165</v>
      </c>
      <c r="F3838" s="34"/>
      <c r="G3838" s="35"/>
      <c r="H3838" s="34"/>
      <c r="I3838" s="36"/>
      <c r="J3838" s="37"/>
    </row>
    <row r="3839">
      <c r="A3839" s="30"/>
      <c r="B3839" s="31" t="s">
        <v>165</v>
      </c>
      <c r="C3839" s="31" t="s">
        <v>165</v>
      </c>
      <c r="D3839" s="32" t="s">
        <v>165</v>
      </c>
      <c r="E3839" s="33" t="s">
        <v>165</v>
      </c>
      <c r="F3839" s="34"/>
      <c r="G3839" s="35"/>
      <c r="H3839" s="34"/>
      <c r="I3839" s="36"/>
      <c r="J3839" s="37"/>
    </row>
    <row r="3840">
      <c r="A3840" s="30"/>
      <c r="B3840" s="31" t="s">
        <v>165</v>
      </c>
      <c r="C3840" s="31" t="s">
        <v>165</v>
      </c>
      <c r="D3840" s="32" t="s">
        <v>165</v>
      </c>
      <c r="E3840" s="33" t="s">
        <v>165</v>
      </c>
      <c r="F3840" s="34"/>
      <c r="G3840" s="35"/>
      <c r="H3840" s="34"/>
      <c r="I3840" s="36"/>
      <c r="J3840" s="37"/>
    </row>
    <row r="3841">
      <c r="A3841" s="30"/>
      <c r="B3841" s="31" t="s">
        <v>165</v>
      </c>
      <c r="C3841" s="31" t="s">
        <v>165</v>
      </c>
      <c r="D3841" s="32" t="s">
        <v>165</v>
      </c>
      <c r="E3841" s="33" t="s">
        <v>165</v>
      </c>
      <c r="F3841" s="34"/>
      <c r="G3841" s="35"/>
      <c r="H3841" s="34"/>
      <c r="I3841" s="36"/>
      <c r="J3841" s="37"/>
    </row>
    <row r="3842">
      <c r="A3842" s="30"/>
      <c r="B3842" s="31" t="s">
        <v>165</v>
      </c>
      <c r="C3842" s="31" t="s">
        <v>165</v>
      </c>
      <c r="D3842" s="32" t="s">
        <v>165</v>
      </c>
      <c r="E3842" s="33" t="s">
        <v>165</v>
      </c>
      <c r="F3842" s="34"/>
      <c r="G3842" s="35"/>
      <c r="H3842" s="34"/>
      <c r="I3842" s="36"/>
      <c r="J3842" s="37"/>
    </row>
    <row r="3843">
      <c r="A3843" s="30"/>
      <c r="B3843" s="31" t="s">
        <v>165</v>
      </c>
      <c r="C3843" s="31" t="s">
        <v>165</v>
      </c>
      <c r="D3843" s="32" t="s">
        <v>165</v>
      </c>
      <c r="E3843" s="33" t="s">
        <v>165</v>
      </c>
      <c r="F3843" s="34"/>
      <c r="G3843" s="35"/>
      <c r="H3843" s="34"/>
      <c r="I3843" s="36"/>
      <c r="J3843" s="37"/>
    </row>
    <row r="3844">
      <c r="A3844" s="30"/>
      <c r="B3844" s="31" t="s">
        <v>165</v>
      </c>
      <c r="C3844" s="31" t="s">
        <v>165</v>
      </c>
      <c r="D3844" s="32" t="s">
        <v>165</v>
      </c>
      <c r="E3844" s="33" t="s">
        <v>165</v>
      </c>
      <c r="F3844" s="34"/>
      <c r="G3844" s="35"/>
      <c r="H3844" s="34"/>
      <c r="I3844" s="36"/>
      <c r="J3844" s="37"/>
    </row>
    <row r="3845">
      <c r="A3845" s="30"/>
      <c r="B3845" s="31" t="s">
        <v>165</v>
      </c>
      <c r="C3845" s="31" t="s">
        <v>165</v>
      </c>
      <c r="D3845" s="32" t="s">
        <v>165</v>
      </c>
      <c r="E3845" s="33" t="s">
        <v>165</v>
      </c>
      <c r="F3845" s="34"/>
      <c r="G3845" s="35"/>
      <c r="H3845" s="34"/>
      <c r="I3845" s="36"/>
      <c r="J3845" s="37"/>
    </row>
    <row r="3846">
      <c r="A3846" s="30"/>
      <c r="B3846" s="31" t="s">
        <v>165</v>
      </c>
      <c r="C3846" s="31" t="s">
        <v>165</v>
      </c>
      <c r="D3846" s="32" t="s">
        <v>165</v>
      </c>
      <c r="E3846" s="33" t="s">
        <v>165</v>
      </c>
      <c r="F3846" s="34"/>
      <c r="G3846" s="35"/>
      <c r="H3846" s="34"/>
      <c r="I3846" s="36"/>
      <c r="J3846" s="37"/>
    </row>
    <row r="3847">
      <c r="A3847" s="30"/>
      <c r="B3847" s="31" t="s">
        <v>165</v>
      </c>
      <c r="C3847" s="31" t="s">
        <v>165</v>
      </c>
      <c r="D3847" s="32" t="s">
        <v>165</v>
      </c>
      <c r="E3847" s="33" t="s">
        <v>165</v>
      </c>
      <c r="F3847" s="34"/>
      <c r="G3847" s="35"/>
      <c r="H3847" s="34"/>
      <c r="I3847" s="36"/>
      <c r="J3847" s="37"/>
    </row>
    <row r="3848">
      <c r="A3848" s="30"/>
      <c r="B3848" s="31" t="s">
        <v>165</v>
      </c>
      <c r="C3848" s="31" t="s">
        <v>165</v>
      </c>
      <c r="D3848" s="32" t="s">
        <v>165</v>
      </c>
      <c r="E3848" s="33" t="s">
        <v>165</v>
      </c>
      <c r="F3848" s="34"/>
      <c r="G3848" s="35"/>
      <c r="H3848" s="34"/>
      <c r="I3848" s="36"/>
      <c r="J3848" s="37"/>
    </row>
    <row r="3849">
      <c r="A3849" s="30"/>
      <c r="B3849" s="31" t="s">
        <v>165</v>
      </c>
      <c r="C3849" s="31" t="s">
        <v>165</v>
      </c>
      <c r="D3849" s="32" t="s">
        <v>165</v>
      </c>
      <c r="E3849" s="33" t="s">
        <v>165</v>
      </c>
      <c r="F3849" s="34"/>
      <c r="G3849" s="35"/>
      <c r="H3849" s="34"/>
      <c r="I3849" s="36"/>
      <c r="J3849" s="37"/>
    </row>
    <row r="3850">
      <c r="A3850" s="30"/>
      <c r="B3850" s="31" t="s">
        <v>165</v>
      </c>
      <c r="C3850" s="31" t="s">
        <v>165</v>
      </c>
      <c r="D3850" s="32" t="s">
        <v>165</v>
      </c>
      <c r="E3850" s="33" t="s">
        <v>165</v>
      </c>
      <c r="F3850" s="34"/>
      <c r="G3850" s="35"/>
      <c r="H3850" s="34"/>
      <c r="I3850" s="36"/>
      <c r="J3850" s="37"/>
    </row>
    <row r="3851">
      <c r="A3851" s="30"/>
      <c r="B3851" s="31" t="s">
        <v>165</v>
      </c>
      <c r="C3851" s="31" t="s">
        <v>165</v>
      </c>
      <c r="D3851" s="32" t="s">
        <v>165</v>
      </c>
      <c r="E3851" s="33" t="s">
        <v>165</v>
      </c>
      <c r="F3851" s="34"/>
      <c r="G3851" s="35"/>
      <c r="H3851" s="34"/>
      <c r="I3851" s="36"/>
      <c r="J3851" s="37"/>
    </row>
    <row r="3852">
      <c r="A3852" s="30"/>
      <c r="B3852" s="31" t="s">
        <v>165</v>
      </c>
      <c r="C3852" s="31" t="s">
        <v>165</v>
      </c>
      <c r="D3852" s="32" t="s">
        <v>165</v>
      </c>
      <c r="E3852" s="33" t="s">
        <v>165</v>
      </c>
      <c r="F3852" s="34"/>
      <c r="G3852" s="35"/>
      <c r="H3852" s="34"/>
      <c r="I3852" s="36"/>
      <c r="J3852" s="37"/>
    </row>
    <row r="3853">
      <c r="A3853" s="30"/>
      <c r="B3853" s="31" t="s">
        <v>165</v>
      </c>
      <c r="C3853" s="31" t="s">
        <v>165</v>
      </c>
      <c r="D3853" s="32" t="s">
        <v>165</v>
      </c>
      <c r="E3853" s="33" t="s">
        <v>165</v>
      </c>
      <c r="F3853" s="34"/>
      <c r="G3853" s="35"/>
      <c r="H3853" s="34"/>
      <c r="I3853" s="36"/>
      <c r="J3853" s="37"/>
    </row>
    <row r="3854">
      <c r="A3854" s="30"/>
      <c r="B3854" s="31" t="s">
        <v>165</v>
      </c>
      <c r="C3854" s="31" t="s">
        <v>165</v>
      </c>
      <c r="D3854" s="32" t="s">
        <v>165</v>
      </c>
      <c r="E3854" s="33" t="s">
        <v>165</v>
      </c>
      <c r="F3854" s="34"/>
      <c r="G3854" s="35"/>
      <c r="H3854" s="34"/>
      <c r="I3854" s="36"/>
      <c r="J3854" s="37"/>
    </row>
    <row r="3855">
      <c r="A3855" s="30"/>
      <c r="B3855" s="31" t="s">
        <v>165</v>
      </c>
      <c r="C3855" s="31" t="s">
        <v>165</v>
      </c>
      <c r="D3855" s="32" t="s">
        <v>165</v>
      </c>
      <c r="E3855" s="33" t="s">
        <v>165</v>
      </c>
      <c r="F3855" s="34"/>
      <c r="G3855" s="35"/>
      <c r="H3855" s="34"/>
      <c r="I3855" s="36"/>
      <c r="J3855" s="37"/>
    </row>
    <row r="3856">
      <c r="A3856" s="30"/>
      <c r="B3856" s="31" t="s">
        <v>165</v>
      </c>
      <c r="C3856" s="31" t="s">
        <v>165</v>
      </c>
      <c r="D3856" s="32" t="s">
        <v>165</v>
      </c>
      <c r="E3856" s="33" t="s">
        <v>165</v>
      </c>
      <c r="F3856" s="34"/>
      <c r="G3856" s="35"/>
      <c r="H3856" s="34"/>
      <c r="I3856" s="36"/>
      <c r="J3856" s="37"/>
    </row>
    <row r="3857">
      <c r="A3857" s="30"/>
      <c r="B3857" s="31" t="s">
        <v>165</v>
      </c>
      <c r="C3857" s="31" t="s">
        <v>165</v>
      </c>
      <c r="D3857" s="32" t="s">
        <v>165</v>
      </c>
      <c r="E3857" s="33" t="s">
        <v>165</v>
      </c>
      <c r="F3857" s="34"/>
      <c r="G3857" s="35"/>
      <c r="H3857" s="34"/>
      <c r="I3857" s="36"/>
      <c r="J3857" s="37"/>
    </row>
    <row r="3858">
      <c r="A3858" s="30"/>
      <c r="B3858" s="31" t="s">
        <v>165</v>
      </c>
      <c r="C3858" s="31" t="s">
        <v>165</v>
      </c>
      <c r="D3858" s="32" t="s">
        <v>165</v>
      </c>
      <c r="E3858" s="33" t="s">
        <v>165</v>
      </c>
      <c r="F3858" s="34"/>
      <c r="G3858" s="35"/>
      <c r="H3858" s="34"/>
      <c r="I3858" s="36"/>
      <c r="J3858" s="37"/>
    </row>
    <row r="3859">
      <c r="A3859" s="30"/>
      <c r="B3859" s="31" t="s">
        <v>165</v>
      </c>
      <c r="C3859" s="31" t="s">
        <v>165</v>
      </c>
      <c r="D3859" s="32" t="s">
        <v>165</v>
      </c>
      <c r="E3859" s="33" t="s">
        <v>165</v>
      </c>
      <c r="F3859" s="34"/>
      <c r="G3859" s="35"/>
      <c r="H3859" s="34"/>
      <c r="I3859" s="36"/>
      <c r="J3859" s="37"/>
    </row>
    <row r="3860">
      <c r="A3860" s="30"/>
      <c r="B3860" s="31" t="s">
        <v>165</v>
      </c>
      <c r="C3860" s="31" t="s">
        <v>165</v>
      </c>
      <c r="D3860" s="32" t="s">
        <v>165</v>
      </c>
      <c r="E3860" s="33" t="s">
        <v>165</v>
      </c>
      <c r="F3860" s="34"/>
      <c r="G3860" s="35"/>
      <c r="H3860" s="34"/>
      <c r="I3860" s="36"/>
      <c r="J3860" s="37"/>
    </row>
    <row r="3861">
      <c r="A3861" s="30"/>
      <c r="B3861" s="31" t="s">
        <v>165</v>
      </c>
      <c r="C3861" s="31" t="s">
        <v>165</v>
      </c>
      <c r="D3861" s="32" t="s">
        <v>165</v>
      </c>
      <c r="E3861" s="33" t="s">
        <v>165</v>
      </c>
      <c r="F3861" s="34"/>
      <c r="G3861" s="35"/>
      <c r="H3861" s="34"/>
      <c r="I3861" s="36"/>
      <c r="J3861" s="37"/>
    </row>
    <row r="3862">
      <c r="A3862" s="30"/>
      <c r="B3862" s="31" t="s">
        <v>165</v>
      </c>
      <c r="C3862" s="31" t="s">
        <v>165</v>
      </c>
      <c r="D3862" s="32" t="s">
        <v>165</v>
      </c>
      <c r="E3862" s="33" t="s">
        <v>165</v>
      </c>
      <c r="F3862" s="34"/>
      <c r="G3862" s="35"/>
      <c r="H3862" s="34"/>
      <c r="I3862" s="36"/>
      <c r="J3862" s="37"/>
    </row>
    <row r="3863">
      <c r="A3863" s="30"/>
      <c r="B3863" s="31" t="s">
        <v>165</v>
      </c>
      <c r="C3863" s="31" t="s">
        <v>165</v>
      </c>
      <c r="D3863" s="32" t="s">
        <v>165</v>
      </c>
      <c r="E3863" s="33" t="s">
        <v>165</v>
      </c>
      <c r="F3863" s="34"/>
      <c r="G3863" s="35"/>
      <c r="H3863" s="34"/>
      <c r="I3863" s="36"/>
      <c r="J3863" s="37"/>
    </row>
    <row r="3864">
      <c r="A3864" s="30"/>
      <c r="B3864" s="31" t="s">
        <v>165</v>
      </c>
      <c r="C3864" s="31" t="s">
        <v>165</v>
      </c>
      <c r="D3864" s="32" t="s">
        <v>165</v>
      </c>
      <c r="E3864" s="33" t="s">
        <v>165</v>
      </c>
      <c r="F3864" s="34"/>
      <c r="G3864" s="35"/>
      <c r="H3864" s="34"/>
      <c r="I3864" s="36"/>
      <c r="J3864" s="37"/>
    </row>
    <row r="3865">
      <c r="A3865" s="30"/>
      <c r="B3865" s="31" t="s">
        <v>165</v>
      </c>
      <c r="C3865" s="31" t="s">
        <v>165</v>
      </c>
      <c r="D3865" s="32" t="s">
        <v>165</v>
      </c>
      <c r="E3865" s="33" t="s">
        <v>165</v>
      </c>
      <c r="F3865" s="34"/>
      <c r="G3865" s="35"/>
      <c r="H3865" s="34"/>
      <c r="I3865" s="36"/>
      <c r="J3865" s="37"/>
    </row>
    <row r="3866">
      <c r="A3866" s="30"/>
      <c r="B3866" s="31" t="s">
        <v>165</v>
      </c>
      <c r="C3866" s="31" t="s">
        <v>165</v>
      </c>
      <c r="D3866" s="32" t="s">
        <v>165</v>
      </c>
      <c r="E3866" s="33" t="s">
        <v>165</v>
      </c>
      <c r="F3866" s="34"/>
      <c r="G3866" s="35"/>
      <c r="H3866" s="34"/>
      <c r="I3866" s="36"/>
      <c r="J3866" s="37"/>
    </row>
    <row r="3867">
      <c r="A3867" s="30"/>
      <c r="B3867" s="31" t="s">
        <v>165</v>
      </c>
      <c r="C3867" s="31" t="s">
        <v>165</v>
      </c>
      <c r="D3867" s="32" t="s">
        <v>165</v>
      </c>
      <c r="E3867" s="33" t="s">
        <v>165</v>
      </c>
      <c r="F3867" s="34"/>
      <c r="G3867" s="35"/>
      <c r="H3867" s="34"/>
      <c r="I3867" s="36"/>
      <c r="J3867" s="37"/>
    </row>
    <row r="3868">
      <c r="A3868" s="30"/>
      <c r="B3868" s="31" t="s">
        <v>165</v>
      </c>
      <c r="C3868" s="31" t="s">
        <v>165</v>
      </c>
      <c r="D3868" s="32" t="s">
        <v>165</v>
      </c>
      <c r="E3868" s="33" t="s">
        <v>165</v>
      </c>
      <c r="F3868" s="34"/>
      <c r="G3868" s="35"/>
      <c r="H3868" s="34"/>
      <c r="I3868" s="36"/>
      <c r="J3868" s="37"/>
    </row>
    <row r="3869">
      <c r="A3869" s="30"/>
      <c r="B3869" s="31" t="s">
        <v>165</v>
      </c>
      <c r="C3869" s="31" t="s">
        <v>165</v>
      </c>
      <c r="D3869" s="32" t="s">
        <v>165</v>
      </c>
      <c r="E3869" s="33" t="s">
        <v>165</v>
      </c>
      <c r="F3869" s="34"/>
      <c r="G3869" s="35"/>
      <c r="H3869" s="34"/>
      <c r="I3869" s="36"/>
      <c r="J3869" s="37"/>
    </row>
    <row r="3870">
      <c r="A3870" s="30"/>
      <c r="B3870" s="31" t="s">
        <v>165</v>
      </c>
      <c r="C3870" s="31" t="s">
        <v>165</v>
      </c>
      <c r="D3870" s="32" t="s">
        <v>165</v>
      </c>
      <c r="E3870" s="33" t="s">
        <v>165</v>
      </c>
      <c r="F3870" s="34"/>
      <c r="G3870" s="35"/>
      <c r="H3870" s="34"/>
      <c r="I3870" s="36"/>
      <c r="J3870" s="37"/>
    </row>
    <row r="3871">
      <c r="A3871" s="30"/>
      <c r="B3871" s="31" t="s">
        <v>165</v>
      </c>
      <c r="C3871" s="31" t="s">
        <v>165</v>
      </c>
      <c r="D3871" s="32" t="s">
        <v>165</v>
      </c>
      <c r="E3871" s="33" t="s">
        <v>165</v>
      </c>
      <c r="F3871" s="34"/>
      <c r="G3871" s="35"/>
      <c r="H3871" s="34"/>
      <c r="I3871" s="36"/>
      <c r="J3871" s="37"/>
    </row>
    <row r="3872">
      <c r="A3872" s="30"/>
      <c r="B3872" s="31" t="s">
        <v>165</v>
      </c>
      <c r="C3872" s="31" t="s">
        <v>165</v>
      </c>
      <c r="D3872" s="32" t="s">
        <v>165</v>
      </c>
      <c r="E3872" s="33" t="s">
        <v>165</v>
      </c>
      <c r="F3872" s="34"/>
      <c r="G3872" s="35"/>
      <c r="H3872" s="34"/>
      <c r="I3872" s="36"/>
      <c r="J3872" s="37"/>
    </row>
    <row r="3873">
      <c r="A3873" s="30"/>
      <c r="B3873" s="31" t="s">
        <v>165</v>
      </c>
      <c r="C3873" s="31" t="s">
        <v>165</v>
      </c>
      <c r="D3873" s="32" t="s">
        <v>165</v>
      </c>
      <c r="E3873" s="33" t="s">
        <v>165</v>
      </c>
      <c r="F3873" s="34"/>
      <c r="G3873" s="35"/>
      <c r="H3873" s="34"/>
      <c r="I3873" s="36"/>
      <c r="J3873" s="37"/>
    </row>
    <row r="3874">
      <c r="A3874" s="30"/>
      <c r="B3874" s="31" t="s">
        <v>165</v>
      </c>
      <c r="C3874" s="31" t="s">
        <v>165</v>
      </c>
      <c r="D3874" s="32" t="s">
        <v>165</v>
      </c>
      <c r="E3874" s="33" t="s">
        <v>165</v>
      </c>
      <c r="F3874" s="34"/>
      <c r="G3874" s="35"/>
      <c r="H3874" s="34"/>
      <c r="I3874" s="36"/>
      <c r="J3874" s="37"/>
    </row>
    <row r="3875">
      <c r="A3875" s="30"/>
      <c r="B3875" s="31" t="s">
        <v>165</v>
      </c>
      <c r="C3875" s="31" t="s">
        <v>165</v>
      </c>
      <c r="D3875" s="32" t="s">
        <v>165</v>
      </c>
      <c r="E3875" s="33" t="s">
        <v>165</v>
      </c>
      <c r="F3875" s="34"/>
      <c r="G3875" s="35"/>
      <c r="H3875" s="34"/>
      <c r="I3875" s="36"/>
      <c r="J3875" s="37"/>
    </row>
    <row r="3876">
      <c r="A3876" s="30"/>
      <c r="B3876" s="31" t="s">
        <v>165</v>
      </c>
      <c r="C3876" s="31" t="s">
        <v>165</v>
      </c>
      <c r="D3876" s="32" t="s">
        <v>165</v>
      </c>
      <c r="E3876" s="33" t="s">
        <v>165</v>
      </c>
      <c r="F3876" s="34"/>
      <c r="G3876" s="35"/>
      <c r="H3876" s="34"/>
      <c r="I3876" s="36"/>
      <c r="J3876" s="37"/>
    </row>
    <row r="3877">
      <c r="A3877" s="30"/>
      <c r="B3877" s="31" t="s">
        <v>165</v>
      </c>
      <c r="C3877" s="31" t="s">
        <v>165</v>
      </c>
      <c r="D3877" s="32" t="s">
        <v>165</v>
      </c>
      <c r="E3877" s="33" t="s">
        <v>165</v>
      </c>
      <c r="F3877" s="34"/>
      <c r="G3877" s="35"/>
      <c r="H3877" s="34"/>
      <c r="I3877" s="36"/>
      <c r="J3877" s="37"/>
    </row>
    <row r="3878">
      <c r="A3878" s="30"/>
      <c r="B3878" s="31" t="s">
        <v>165</v>
      </c>
      <c r="C3878" s="31" t="s">
        <v>165</v>
      </c>
      <c r="D3878" s="32" t="s">
        <v>165</v>
      </c>
      <c r="E3878" s="33" t="s">
        <v>165</v>
      </c>
      <c r="F3878" s="34"/>
      <c r="G3878" s="35"/>
      <c r="H3878" s="34"/>
      <c r="I3878" s="36"/>
      <c r="J3878" s="37"/>
    </row>
    <row r="3879">
      <c r="A3879" s="30"/>
      <c r="B3879" s="31" t="s">
        <v>165</v>
      </c>
      <c r="C3879" s="31" t="s">
        <v>165</v>
      </c>
      <c r="D3879" s="32" t="s">
        <v>165</v>
      </c>
      <c r="E3879" s="33" t="s">
        <v>165</v>
      </c>
      <c r="F3879" s="34"/>
      <c r="G3879" s="35"/>
      <c r="H3879" s="34"/>
      <c r="I3879" s="36"/>
      <c r="J3879" s="37"/>
    </row>
    <row r="3880">
      <c r="A3880" s="30"/>
      <c r="B3880" s="31" t="s">
        <v>165</v>
      </c>
      <c r="C3880" s="31" t="s">
        <v>165</v>
      </c>
      <c r="D3880" s="32" t="s">
        <v>165</v>
      </c>
      <c r="E3880" s="33" t="s">
        <v>165</v>
      </c>
      <c r="F3880" s="34"/>
      <c r="G3880" s="35"/>
      <c r="H3880" s="34"/>
      <c r="I3880" s="36"/>
      <c r="J3880" s="37"/>
    </row>
    <row r="3881">
      <c r="A3881" s="30"/>
      <c r="B3881" s="31" t="s">
        <v>165</v>
      </c>
      <c r="C3881" s="31" t="s">
        <v>165</v>
      </c>
      <c r="D3881" s="32" t="s">
        <v>165</v>
      </c>
      <c r="E3881" s="33" t="s">
        <v>165</v>
      </c>
      <c r="F3881" s="34"/>
      <c r="G3881" s="35"/>
      <c r="H3881" s="34"/>
      <c r="I3881" s="36"/>
      <c r="J3881" s="37"/>
    </row>
    <row r="3882">
      <c r="A3882" s="30"/>
      <c r="B3882" s="31" t="s">
        <v>165</v>
      </c>
      <c r="C3882" s="31" t="s">
        <v>165</v>
      </c>
      <c r="D3882" s="32" t="s">
        <v>165</v>
      </c>
      <c r="E3882" s="33" t="s">
        <v>165</v>
      </c>
      <c r="F3882" s="34"/>
      <c r="G3882" s="35"/>
      <c r="H3882" s="34"/>
      <c r="I3882" s="36"/>
      <c r="J3882" s="37"/>
    </row>
    <row r="3883">
      <c r="A3883" s="30"/>
      <c r="B3883" s="31" t="s">
        <v>165</v>
      </c>
      <c r="C3883" s="31" t="s">
        <v>165</v>
      </c>
      <c r="D3883" s="32" t="s">
        <v>165</v>
      </c>
      <c r="E3883" s="33" t="s">
        <v>165</v>
      </c>
      <c r="F3883" s="34"/>
      <c r="G3883" s="35"/>
      <c r="H3883" s="34"/>
      <c r="I3883" s="36"/>
      <c r="J3883" s="37"/>
    </row>
    <row r="3884">
      <c r="A3884" s="30"/>
      <c r="B3884" s="31" t="s">
        <v>165</v>
      </c>
      <c r="C3884" s="31" t="s">
        <v>165</v>
      </c>
      <c r="D3884" s="32" t="s">
        <v>165</v>
      </c>
      <c r="E3884" s="33" t="s">
        <v>165</v>
      </c>
      <c r="F3884" s="34"/>
      <c r="G3884" s="35"/>
      <c r="H3884" s="34"/>
      <c r="I3884" s="36"/>
      <c r="J3884" s="37"/>
    </row>
    <row r="3885">
      <c r="A3885" s="30"/>
      <c r="B3885" s="31" t="s">
        <v>165</v>
      </c>
      <c r="C3885" s="31" t="s">
        <v>165</v>
      </c>
      <c r="D3885" s="32" t="s">
        <v>165</v>
      </c>
      <c r="E3885" s="33" t="s">
        <v>165</v>
      </c>
      <c r="F3885" s="34"/>
      <c r="G3885" s="35"/>
      <c r="H3885" s="34"/>
      <c r="I3885" s="36"/>
      <c r="J3885" s="37"/>
    </row>
    <row r="3886">
      <c r="A3886" s="30"/>
      <c r="B3886" s="31" t="s">
        <v>165</v>
      </c>
      <c r="C3886" s="31" t="s">
        <v>165</v>
      </c>
      <c r="D3886" s="32" t="s">
        <v>165</v>
      </c>
      <c r="E3886" s="33" t="s">
        <v>165</v>
      </c>
      <c r="F3886" s="34"/>
      <c r="G3886" s="35"/>
      <c r="H3886" s="34"/>
      <c r="I3886" s="36"/>
      <c r="J3886" s="37"/>
    </row>
    <row r="3887">
      <c r="A3887" s="30"/>
      <c r="B3887" s="31" t="s">
        <v>165</v>
      </c>
      <c r="C3887" s="31" t="s">
        <v>165</v>
      </c>
      <c r="D3887" s="32" t="s">
        <v>165</v>
      </c>
      <c r="E3887" s="33" t="s">
        <v>165</v>
      </c>
      <c r="F3887" s="34"/>
      <c r="G3887" s="35"/>
      <c r="H3887" s="34"/>
      <c r="I3887" s="36"/>
      <c r="J3887" s="37"/>
    </row>
    <row r="3888">
      <c r="A3888" s="30"/>
      <c r="B3888" s="31" t="s">
        <v>165</v>
      </c>
      <c r="C3888" s="31" t="s">
        <v>165</v>
      </c>
      <c r="D3888" s="32" t="s">
        <v>165</v>
      </c>
      <c r="E3888" s="33" t="s">
        <v>165</v>
      </c>
      <c r="F3888" s="34"/>
      <c r="G3888" s="35"/>
      <c r="H3888" s="34"/>
      <c r="I3888" s="36"/>
      <c r="J3888" s="37"/>
    </row>
    <row r="3889">
      <c r="A3889" s="30"/>
      <c r="B3889" s="31" t="s">
        <v>165</v>
      </c>
      <c r="C3889" s="31" t="s">
        <v>165</v>
      </c>
      <c r="D3889" s="32" t="s">
        <v>165</v>
      </c>
      <c r="E3889" s="33" t="s">
        <v>165</v>
      </c>
      <c r="F3889" s="34"/>
      <c r="G3889" s="35"/>
      <c r="H3889" s="34"/>
      <c r="I3889" s="36"/>
      <c r="J3889" s="37"/>
    </row>
    <row r="3890">
      <c r="A3890" s="30"/>
      <c r="B3890" s="31" t="s">
        <v>165</v>
      </c>
      <c r="C3890" s="31" t="s">
        <v>165</v>
      </c>
      <c r="D3890" s="32" t="s">
        <v>165</v>
      </c>
      <c r="E3890" s="33" t="s">
        <v>165</v>
      </c>
      <c r="F3890" s="34"/>
      <c r="G3890" s="35"/>
      <c r="H3890" s="34"/>
      <c r="I3890" s="36"/>
      <c r="J3890" s="37"/>
    </row>
    <row r="3891">
      <c r="A3891" s="30"/>
      <c r="B3891" s="31" t="s">
        <v>165</v>
      </c>
      <c r="C3891" s="31" t="s">
        <v>165</v>
      </c>
      <c r="D3891" s="32" t="s">
        <v>165</v>
      </c>
      <c r="E3891" s="33" t="s">
        <v>165</v>
      </c>
      <c r="F3891" s="34"/>
      <c r="G3891" s="35"/>
      <c r="H3891" s="34"/>
      <c r="I3891" s="36"/>
      <c r="J3891" s="37"/>
    </row>
    <row r="3892">
      <c r="A3892" s="30"/>
      <c r="B3892" s="31" t="s">
        <v>165</v>
      </c>
      <c r="C3892" s="31" t="s">
        <v>165</v>
      </c>
      <c r="D3892" s="32" t="s">
        <v>165</v>
      </c>
      <c r="E3892" s="33" t="s">
        <v>165</v>
      </c>
      <c r="F3892" s="34"/>
      <c r="G3892" s="35"/>
      <c r="H3892" s="34"/>
      <c r="I3892" s="36"/>
      <c r="J3892" s="37"/>
    </row>
    <row r="3893">
      <c r="A3893" s="30"/>
      <c r="B3893" s="31" t="s">
        <v>165</v>
      </c>
      <c r="C3893" s="31" t="s">
        <v>165</v>
      </c>
      <c r="D3893" s="32" t="s">
        <v>165</v>
      </c>
      <c r="E3893" s="33" t="s">
        <v>165</v>
      </c>
      <c r="F3893" s="34"/>
      <c r="G3893" s="35"/>
      <c r="H3893" s="34"/>
      <c r="I3893" s="36"/>
      <c r="J3893" s="37"/>
    </row>
    <row r="3894">
      <c r="A3894" s="30"/>
      <c r="B3894" s="31" t="s">
        <v>165</v>
      </c>
      <c r="C3894" s="31" t="s">
        <v>165</v>
      </c>
      <c r="D3894" s="32" t="s">
        <v>165</v>
      </c>
      <c r="E3894" s="33" t="s">
        <v>165</v>
      </c>
      <c r="F3894" s="34"/>
      <c r="G3894" s="35"/>
      <c r="H3894" s="34"/>
      <c r="I3894" s="36"/>
      <c r="J3894" s="37"/>
    </row>
    <row r="3895">
      <c r="A3895" s="30"/>
      <c r="B3895" s="31" t="s">
        <v>165</v>
      </c>
      <c r="C3895" s="31" t="s">
        <v>165</v>
      </c>
      <c r="D3895" s="32" t="s">
        <v>165</v>
      </c>
      <c r="E3895" s="33" t="s">
        <v>165</v>
      </c>
      <c r="F3895" s="34"/>
      <c r="G3895" s="35"/>
      <c r="H3895" s="34"/>
      <c r="I3895" s="36"/>
      <c r="J3895" s="37"/>
    </row>
    <row r="3896">
      <c r="A3896" s="30"/>
      <c r="B3896" s="31" t="s">
        <v>165</v>
      </c>
      <c r="C3896" s="31" t="s">
        <v>165</v>
      </c>
      <c r="D3896" s="32" t="s">
        <v>165</v>
      </c>
      <c r="E3896" s="33" t="s">
        <v>165</v>
      </c>
      <c r="F3896" s="34"/>
      <c r="G3896" s="35"/>
      <c r="H3896" s="34"/>
      <c r="I3896" s="36"/>
      <c r="J3896" s="37"/>
    </row>
    <row r="3897">
      <c r="A3897" s="30"/>
      <c r="B3897" s="31" t="s">
        <v>165</v>
      </c>
      <c r="C3897" s="31" t="s">
        <v>165</v>
      </c>
      <c r="D3897" s="32" t="s">
        <v>165</v>
      </c>
      <c r="E3897" s="33" t="s">
        <v>165</v>
      </c>
      <c r="F3897" s="34"/>
      <c r="G3897" s="35"/>
      <c r="H3897" s="34"/>
      <c r="I3897" s="36"/>
      <c r="J3897" s="37"/>
    </row>
    <row r="3898">
      <c r="A3898" s="30"/>
      <c r="B3898" s="31" t="s">
        <v>165</v>
      </c>
      <c r="C3898" s="31" t="s">
        <v>165</v>
      </c>
      <c r="D3898" s="32" t="s">
        <v>165</v>
      </c>
      <c r="E3898" s="33" t="s">
        <v>165</v>
      </c>
      <c r="F3898" s="34"/>
      <c r="G3898" s="35"/>
      <c r="H3898" s="34"/>
      <c r="I3898" s="36"/>
      <c r="J3898" s="37"/>
    </row>
    <row r="3899">
      <c r="A3899" s="30"/>
      <c r="B3899" s="31" t="s">
        <v>165</v>
      </c>
      <c r="C3899" s="31" t="s">
        <v>165</v>
      </c>
      <c r="D3899" s="32" t="s">
        <v>165</v>
      </c>
      <c r="E3899" s="33" t="s">
        <v>165</v>
      </c>
      <c r="F3899" s="34"/>
      <c r="G3899" s="35"/>
      <c r="H3899" s="34"/>
      <c r="I3899" s="36"/>
      <c r="J3899" s="37"/>
    </row>
    <row r="3900">
      <c r="A3900" s="30"/>
      <c r="B3900" s="31" t="s">
        <v>165</v>
      </c>
      <c r="C3900" s="31" t="s">
        <v>165</v>
      </c>
      <c r="D3900" s="32" t="s">
        <v>165</v>
      </c>
      <c r="E3900" s="33" t="s">
        <v>165</v>
      </c>
      <c r="F3900" s="34"/>
      <c r="G3900" s="35"/>
      <c r="H3900" s="34"/>
      <c r="I3900" s="36"/>
      <c r="J3900" s="37"/>
    </row>
    <row r="3901">
      <c r="A3901" s="30"/>
      <c r="B3901" s="31" t="s">
        <v>165</v>
      </c>
      <c r="C3901" s="31" t="s">
        <v>165</v>
      </c>
      <c r="D3901" s="32" t="s">
        <v>165</v>
      </c>
      <c r="E3901" s="33" t="s">
        <v>165</v>
      </c>
      <c r="F3901" s="34"/>
      <c r="G3901" s="35"/>
      <c r="H3901" s="34"/>
      <c r="I3901" s="36"/>
      <c r="J3901" s="37"/>
    </row>
    <row r="3902">
      <c r="A3902" s="30"/>
      <c r="B3902" s="31" t="s">
        <v>165</v>
      </c>
      <c r="C3902" s="31" t="s">
        <v>165</v>
      </c>
      <c r="D3902" s="32" t="s">
        <v>165</v>
      </c>
      <c r="E3902" s="33" t="s">
        <v>165</v>
      </c>
      <c r="F3902" s="34"/>
      <c r="G3902" s="35"/>
      <c r="H3902" s="34"/>
      <c r="I3902" s="36"/>
      <c r="J3902" s="37"/>
    </row>
    <row r="3903">
      <c r="A3903" s="30"/>
      <c r="B3903" s="31" t="s">
        <v>165</v>
      </c>
      <c r="C3903" s="31" t="s">
        <v>165</v>
      </c>
      <c r="D3903" s="32" t="s">
        <v>165</v>
      </c>
      <c r="E3903" s="33" t="s">
        <v>165</v>
      </c>
      <c r="F3903" s="34"/>
      <c r="G3903" s="35"/>
      <c r="H3903" s="34"/>
      <c r="I3903" s="36"/>
      <c r="J3903" s="37"/>
    </row>
    <row r="3904">
      <c r="A3904" s="30"/>
      <c r="B3904" s="31" t="s">
        <v>165</v>
      </c>
      <c r="C3904" s="31" t="s">
        <v>165</v>
      </c>
      <c r="D3904" s="32" t="s">
        <v>165</v>
      </c>
      <c r="E3904" s="33" t="s">
        <v>165</v>
      </c>
      <c r="F3904" s="34"/>
      <c r="G3904" s="35"/>
      <c r="H3904" s="34"/>
      <c r="I3904" s="36"/>
      <c r="J3904" s="37"/>
    </row>
    <row r="3905">
      <c r="A3905" s="30"/>
      <c r="B3905" s="31" t="s">
        <v>165</v>
      </c>
      <c r="C3905" s="31" t="s">
        <v>165</v>
      </c>
      <c r="D3905" s="32" t="s">
        <v>165</v>
      </c>
      <c r="E3905" s="33" t="s">
        <v>165</v>
      </c>
      <c r="F3905" s="34"/>
      <c r="G3905" s="35"/>
      <c r="H3905" s="34"/>
      <c r="I3905" s="36"/>
      <c r="J3905" s="37"/>
    </row>
    <row r="3906">
      <c r="A3906" s="30"/>
      <c r="B3906" s="31" t="s">
        <v>165</v>
      </c>
      <c r="C3906" s="31" t="s">
        <v>165</v>
      </c>
      <c r="D3906" s="32" t="s">
        <v>165</v>
      </c>
      <c r="E3906" s="33" t="s">
        <v>165</v>
      </c>
      <c r="F3906" s="34"/>
      <c r="G3906" s="35"/>
      <c r="H3906" s="34"/>
      <c r="I3906" s="36"/>
      <c r="J3906" s="37"/>
    </row>
    <row r="3907">
      <c r="A3907" s="30"/>
      <c r="B3907" s="31" t="s">
        <v>165</v>
      </c>
      <c r="C3907" s="31" t="s">
        <v>165</v>
      </c>
      <c r="D3907" s="32" t="s">
        <v>165</v>
      </c>
      <c r="E3907" s="33" t="s">
        <v>165</v>
      </c>
      <c r="F3907" s="34"/>
      <c r="G3907" s="35"/>
      <c r="H3907" s="34"/>
      <c r="I3907" s="36"/>
      <c r="J3907" s="37"/>
    </row>
    <row r="3908">
      <c r="A3908" s="30"/>
      <c r="B3908" s="31" t="s">
        <v>165</v>
      </c>
      <c r="C3908" s="31" t="s">
        <v>165</v>
      </c>
      <c r="D3908" s="32" t="s">
        <v>165</v>
      </c>
      <c r="E3908" s="33" t="s">
        <v>165</v>
      </c>
      <c r="F3908" s="34"/>
      <c r="G3908" s="35"/>
      <c r="H3908" s="34"/>
      <c r="I3908" s="36"/>
      <c r="J3908" s="37"/>
    </row>
    <row r="3909">
      <c r="A3909" s="30"/>
      <c r="B3909" s="31" t="s">
        <v>165</v>
      </c>
      <c r="C3909" s="31" t="s">
        <v>165</v>
      </c>
      <c r="D3909" s="32" t="s">
        <v>165</v>
      </c>
      <c r="E3909" s="33" t="s">
        <v>165</v>
      </c>
      <c r="F3909" s="34"/>
      <c r="G3909" s="35"/>
      <c r="H3909" s="34"/>
      <c r="I3909" s="36"/>
      <c r="J3909" s="37"/>
    </row>
    <row r="3910">
      <c r="A3910" s="30"/>
      <c r="B3910" s="31" t="s">
        <v>165</v>
      </c>
      <c r="C3910" s="31" t="s">
        <v>165</v>
      </c>
      <c r="D3910" s="32" t="s">
        <v>165</v>
      </c>
      <c r="E3910" s="33" t="s">
        <v>165</v>
      </c>
      <c r="F3910" s="34"/>
      <c r="G3910" s="35"/>
      <c r="H3910" s="34"/>
      <c r="I3910" s="36"/>
      <c r="J3910" s="37"/>
    </row>
    <row r="3911">
      <c r="A3911" s="30"/>
      <c r="B3911" s="31" t="s">
        <v>165</v>
      </c>
      <c r="C3911" s="31" t="s">
        <v>165</v>
      </c>
      <c r="D3911" s="32" t="s">
        <v>165</v>
      </c>
      <c r="E3911" s="33" t="s">
        <v>165</v>
      </c>
      <c r="F3911" s="34"/>
      <c r="G3911" s="35"/>
      <c r="H3911" s="34"/>
      <c r="I3911" s="36"/>
      <c r="J3911" s="37"/>
    </row>
    <row r="3912">
      <c r="A3912" s="30"/>
      <c r="B3912" s="31" t="s">
        <v>165</v>
      </c>
      <c r="C3912" s="31" t="s">
        <v>165</v>
      </c>
      <c r="D3912" s="32" t="s">
        <v>165</v>
      </c>
      <c r="E3912" s="33" t="s">
        <v>165</v>
      </c>
      <c r="F3912" s="34"/>
      <c r="G3912" s="35"/>
      <c r="H3912" s="34"/>
      <c r="I3912" s="36"/>
      <c r="J3912" s="37"/>
    </row>
    <row r="3913">
      <c r="A3913" s="30"/>
      <c r="B3913" s="31" t="s">
        <v>165</v>
      </c>
      <c r="C3913" s="31" t="s">
        <v>165</v>
      </c>
      <c r="D3913" s="32" t="s">
        <v>165</v>
      </c>
      <c r="E3913" s="33" t="s">
        <v>165</v>
      </c>
      <c r="F3913" s="34"/>
      <c r="G3913" s="35"/>
      <c r="H3913" s="34"/>
      <c r="I3913" s="36"/>
      <c r="J3913" s="37"/>
    </row>
    <row r="3914">
      <c r="A3914" s="30"/>
      <c r="B3914" s="31" t="s">
        <v>165</v>
      </c>
      <c r="C3914" s="31" t="s">
        <v>165</v>
      </c>
      <c r="D3914" s="32" t="s">
        <v>165</v>
      </c>
      <c r="E3914" s="33" t="s">
        <v>165</v>
      </c>
      <c r="F3914" s="34"/>
      <c r="G3914" s="35"/>
      <c r="H3914" s="34"/>
      <c r="I3914" s="36"/>
      <c r="J3914" s="37"/>
    </row>
    <row r="3915">
      <c r="A3915" s="30"/>
      <c r="B3915" s="31" t="s">
        <v>165</v>
      </c>
      <c r="C3915" s="31" t="s">
        <v>165</v>
      </c>
      <c r="D3915" s="32" t="s">
        <v>165</v>
      </c>
      <c r="E3915" s="33" t="s">
        <v>165</v>
      </c>
      <c r="F3915" s="34"/>
      <c r="G3915" s="35"/>
      <c r="H3915" s="34"/>
      <c r="I3915" s="36"/>
      <c r="J3915" s="37"/>
    </row>
    <row r="3916">
      <c r="A3916" s="30"/>
      <c r="B3916" s="31" t="s">
        <v>165</v>
      </c>
      <c r="C3916" s="31" t="s">
        <v>165</v>
      </c>
      <c r="D3916" s="32" t="s">
        <v>165</v>
      </c>
      <c r="E3916" s="33" t="s">
        <v>165</v>
      </c>
      <c r="F3916" s="34"/>
      <c r="G3916" s="35"/>
      <c r="H3916" s="34"/>
      <c r="I3916" s="36"/>
      <c r="J3916" s="37"/>
    </row>
    <row r="3917">
      <c r="A3917" s="30"/>
      <c r="B3917" s="31" t="s">
        <v>165</v>
      </c>
      <c r="C3917" s="31" t="s">
        <v>165</v>
      </c>
      <c r="D3917" s="32" t="s">
        <v>165</v>
      </c>
      <c r="E3917" s="33" t="s">
        <v>165</v>
      </c>
      <c r="F3917" s="34"/>
      <c r="G3917" s="35"/>
      <c r="H3917" s="34"/>
      <c r="I3917" s="36"/>
      <c r="J3917" s="37"/>
    </row>
    <row r="3918">
      <c r="A3918" s="30"/>
      <c r="B3918" s="31" t="s">
        <v>165</v>
      </c>
      <c r="C3918" s="31" t="s">
        <v>165</v>
      </c>
      <c r="D3918" s="32" t="s">
        <v>165</v>
      </c>
      <c r="E3918" s="33" t="s">
        <v>165</v>
      </c>
      <c r="F3918" s="34"/>
      <c r="G3918" s="35"/>
      <c r="H3918" s="34"/>
      <c r="I3918" s="36"/>
      <c r="J3918" s="37"/>
    </row>
    <row r="3919">
      <c r="A3919" s="30"/>
      <c r="B3919" s="31" t="s">
        <v>165</v>
      </c>
      <c r="C3919" s="31" t="s">
        <v>165</v>
      </c>
      <c r="D3919" s="32" t="s">
        <v>165</v>
      </c>
      <c r="E3919" s="33" t="s">
        <v>165</v>
      </c>
      <c r="F3919" s="34"/>
      <c r="G3919" s="35"/>
      <c r="H3919" s="34"/>
      <c r="I3919" s="36"/>
      <c r="J3919" s="37"/>
    </row>
    <row r="3920">
      <c r="A3920" s="30"/>
      <c r="B3920" s="31" t="s">
        <v>165</v>
      </c>
      <c r="C3920" s="31" t="s">
        <v>165</v>
      </c>
      <c r="D3920" s="32" t="s">
        <v>165</v>
      </c>
      <c r="E3920" s="33" t="s">
        <v>165</v>
      </c>
      <c r="F3920" s="34"/>
      <c r="G3920" s="35"/>
      <c r="H3920" s="34"/>
      <c r="I3920" s="36"/>
      <c r="J3920" s="37"/>
    </row>
    <row r="3921">
      <c r="A3921" s="30"/>
      <c r="B3921" s="31" t="s">
        <v>165</v>
      </c>
      <c r="C3921" s="31" t="s">
        <v>165</v>
      </c>
      <c r="D3921" s="32" t="s">
        <v>165</v>
      </c>
      <c r="E3921" s="33" t="s">
        <v>165</v>
      </c>
      <c r="F3921" s="34"/>
      <c r="G3921" s="35"/>
      <c r="H3921" s="34"/>
      <c r="I3921" s="36"/>
      <c r="J3921" s="37"/>
    </row>
    <row r="3922">
      <c r="A3922" s="30"/>
      <c r="B3922" s="31" t="s">
        <v>165</v>
      </c>
      <c r="C3922" s="31" t="s">
        <v>165</v>
      </c>
      <c r="D3922" s="32" t="s">
        <v>165</v>
      </c>
      <c r="E3922" s="33" t="s">
        <v>165</v>
      </c>
      <c r="F3922" s="34"/>
      <c r="G3922" s="35"/>
      <c r="H3922" s="34"/>
      <c r="I3922" s="36"/>
      <c r="J3922" s="37"/>
    </row>
    <row r="3923">
      <c r="A3923" s="30"/>
      <c r="B3923" s="31" t="s">
        <v>165</v>
      </c>
      <c r="C3923" s="31" t="s">
        <v>165</v>
      </c>
      <c r="D3923" s="32" t="s">
        <v>165</v>
      </c>
      <c r="E3923" s="33" t="s">
        <v>165</v>
      </c>
      <c r="F3923" s="34"/>
      <c r="G3923" s="35"/>
      <c r="H3923" s="34"/>
      <c r="I3923" s="36"/>
      <c r="J3923" s="37"/>
    </row>
    <row r="3924">
      <c r="A3924" s="30"/>
      <c r="B3924" s="31" t="s">
        <v>165</v>
      </c>
      <c r="C3924" s="31" t="s">
        <v>165</v>
      </c>
      <c r="D3924" s="32" t="s">
        <v>165</v>
      </c>
      <c r="E3924" s="33" t="s">
        <v>165</v>
      </c>
      <c r="F3924" s="34"/>
      <c r="G3924" s="35"/>
      <c r="H3924" s="34"/>
      <c r="I3924" s="36"/>
      <c r="J3924" s="37"/>
    </row>
    <row r="3925">
      <c r="A3925" s="30"/>
      <c r="B3925" s="31" t="s">
        <v>165</v>
      </c>
      <c r="C3925" s="31" t="s">
        <v>165</v>
      </c>
      <c r="D3925" s="32" t="s">
        <v>165</v>
      </c>
      <c r="E3925" s="33" t="s">
        <v>165</v>
      </c>
      <c r="F3925" s="34"/>
      <c r="G3925" s="35"/>
      <c r="H3925" s="34"/>
      <c r="I3925" s="36"/>
      <c r="J3925" s="37"/>
    </row>
    <row r="3926">
      <c r="A3926" s="30"/>
      <c r="B3926" s="31" t="s">
        <v>165</v>
      </c>
      <c r="C3926" s="31" t="s">
        <v>165</v>
      </c>
      <c r="D3926" s="32" t="s">
        <v>165</v>
      </c>
      <c r="E3926" s="33" t="s">
        <v>165</v>
      </c>
      <c r="F3926" s="34"/>
      <c r="G3926" s="35"/>
      <c r="H3926" s="34"/>
      <c r="I3926" s="36"/>
      <c r="J3926" s="37"/>
    </row>
    <row r="3927">
      <c r="A3927" s="30"/>
      <c r="B3927" s="31" t="s">
        <v>165</v>
      </c>
      <c r="C3927" s="31" t="s">
        <v>165</v>
      </c>
      <c r="D3927" s="32" t="s">
        <v>165</v>
      </c>
      <c r="E3927" s="33" t="s">
        <v>165</v>
      </c>
      <c r="F3927" s="34"/>
      <c r="G3927" s="35"/>
      <c r="H3927" s="34"/>
      <c r="I3927" s="36"/>
      <c r="J3927" s="37"/>
    </row>
    <row r="3928">
      <c r="A3928" s="30"/>
      <c r="B3928" s="31" t="s">
        <v>165</v>
      </c>
      <c r="C3928" s="31" t="s">
        <v>165</v>
      </c>
      <c r="D3928" s="32" t="s">
        <v>165</v>
      </c>
      <c r="E3928" s="33" t="s">
        <v>165</v>
      </c>
      <c r="F3928" s="34"/>
      <c r="G3928" s="35"/>
      <c r="H3928" s="34"/>
      <c r="I3928" s="36"/>
      <c r="J3928" s="37"/>
    </row>
    <row r="3929">
      <c r="A3929" s="30"/>
      <c r="B3929" s="31" t="s">
        <v>165</v>
      </c>
      <c r="C3929" s="31" t="s">
        <v>165</v>
      </c>
      <c r="D3929" s="32" t="s">
        <v>165</v>
      </c>
      <c r="E3929" s="33" t="s">
        <v>165</v>
      </c>
      <c r="F3929" s="34"/>
      <c r="G3929" s="35"/>
      <c r="H3929" s="34"/>
      <c r="I3929" s="36"/>
      <c r="J3929" s="37"/>
    </row>
    <row r="3930">
      <c r="A3930" s="30"/>
      <c r="B3930" s="31" t="s">
        <v>165</v>
      </c>
      <c r="C3930" s="31" t="s">
        <v>165</v>
      </c>
      <c r="D3930" s="32" t="s">
        <v>165</v>
      </c>
      <c r="E3930" s="33" t="s">
        <v>165</v>
      </c>
      <c r="F3930" s="34"/>
      <c r="G3930" s="35"/>
      <c r="H3930" s="34"/>
      <c r="I3930" s="36"/>
      <c r="J3930" s="37"/>
    </row>
    <row r="3931">
      <c r="A3931" s="30"/>
      <c r="B3931" s="31" t="s">
        <v>165</v>
      </c>
      <c r="C3931" s="31" t="s">
        <v>165</v>
      </c>
      <c r="D3931" s="32" t="s">
        <v>165</v>
      </c>
      <c r="E3931" s="33" t="s">
        <v>165</v>
      </c>
      <c r="F3931" s="34"/>
      <c r="G3931" s="35"/>
      <c r="H3931" s="34"/>
      <c r="I3931" s="36"/>
      <c r="J3931" s="37"/>
    </row>
    <row r="3932">
      <c r="A3932" s="30"/>
      <c r="B3932" s="31" t="s">
        <v>165</v>
      </c>
      <c r="C3932" s="31" t="s">
        <v>165</v>
      </c>
      <c r="D3932" s="32" t="s">
        <v>165</v>
      </c>
      <c r="E3932" s="33" t="s">
        <v>165</v>
      </c>
      <c r="F3932" s="34"/>
      <c r="G3932" s="35"/>
      <c r="H3932" s="34"/>
      <c r="I3932" s="36"/>
      <c r="J3932" s="37"/>
    </row>
    <row r="3933">
      <c r="A3933" s="30"/>
      <c r="B3933" s="31" t="s">
        <v>165</v>
      </c>
      <c r="C3933" s="31" t="s">
        <v>165</v>
      </c>
      <c r="D3933" s="32" t="s">
        <v>165</v>
      </c>
      <c r="E3933" s="33" t="s">
        <v>165</v>
      </c>
      <c r="F3933" s="34"/>
      <c r="G3933" s="35"/>
      <c r="H3933" s="34"/>
      <c r="I3933" s="36"/>
      <c r="J3933" s="37"/>
    </row>
    <row r="3934">
      <c r="A3934" s="30"/>
      <c r="B3934" s="31" t="s">
        <v>165</v>
      </c>
      <c r="C3934" s="31" t="s">
        <v>165</v>
      </c>
      <c r="D3934" s="32" t="s">
        <v>165</v>
      </c>
      <c r="E3934" s="33" t="s">
        <v>165</v>
      </c>
      <c r="F3934" s="34"/>
      <c r="G3934" s="35"/>
      <c r="H3934" s="34"/>
      <c r="I3934" s="36"/>
      <c r="J3934" s="37"/>
    </row>
    <row r="3935">
      <c r="A3935" s="30"/>
      <c r="B3935" s="31" t="s">
        <v>165</v>
      </c>
      <c r="C3935" s="31" t="s">
        <v>165</v>
      </c>
      <c r="D3935" s="32" t="s">
        <v>165</v>
      </c>
      <c r="E3935" s="33" t="s">
        <v>165</v>
      </c>
      <c r="F3935" s="34"/>
      <c r="G3935" s="35"/>
      <c r="H3935" s="34"/>
      <c r="I3935" s="36"/>
      <c r="J3935" s="37"/>
    </row>
    <row r="3936">
      <c r="A3936" s="30"/>
      <c r="B3936" s="31" t="s">
        <v>165</v>
      </c>
      <c r="C3936" s="31" t="s">
        <v>165</v>
      </c>
      <c r="D3936" s="32" t="s">
        <v>165</v>
      </c>
      <c r="E3936" s="33" t="s">
        <v>165</v>
      </c>
      <c r="F3936" s="34"/>
      <c r="G3936" s="35"/>
      <c r="H3936" s="34"/>
      <c r="I3936" s="36"/>
      <c r="J3936" s="37"/>
    </row>
    <row r="3937">
      <c r="A3937" s="30"/>
      <c r="B3937" s="31" t="s">
        <v>165</v>
      </c>
      <c r="C3937" s="31" t="s">
        <v>165</v>
      </c>
      <c r="D3937" s="32" t="s">
        <v>165</v>
      </c>
      <c r="E3937" s="33" t="s">
        <v>165</v>
      </c>
      <c r="F3937" s="34"/>
      <c r="G3937" s="35"/>
      <c r="H3937" s="34"/>
      <c r="I3937" s="36"/>
      <c r="J3937" s="37"/>
    </row>
    <row r="3938">
      <c r="A3938" s="30"/>
      <c r="B3938" s="31" t="s">
        <v>165</v>
      </c>
      <c r="C3938" s="31" t="s">
        <v>165</v>
      </c>
      <c r="D3938" s="32" t="s">
        <v>165</v>
      </c>
      <c r="E3938" s="33" t="s">
        <v>165</v>
      </c>
      <c r="F3938" s="34"/>
      <c r="G3938" s="35"/>
      <c r="H3938" s="34"/>
      <c r="I3938" s="36"/>
      <c r="J3938" s="37"/>
    </row>
    <row r="3939">
      <c r="A3939" s="30"/>
      <c r="B3939" s="31" t="s">
        <v>165</v>
      </c>
      <c r="C3939" s="31" t="s">
        <v>165</v>
      </c>
      <c r="D3939" s="32" t="s">
        <v>165</v>
      </c>
      <c r="E3939" s="33" t="s">
        <v>165</v>
      </c>
      <c r="F3939" s="34"/>
      <c r="G3939" s="35"/>
      <c r="H3939" s="34"/>
      <c r="I3939" s="36"/>
      <c r="J3939" s="37"/>
    </row>
    <row r="3940">
      <c r="A3940" s="30"/>
      <c r="B3940" s="31" t="s">
        <v>165</v>
      </c>
      <c r="C3940" s="31" t="s">
        <v>165</v>
      </c>
      <c r="D3940" s="32" t="s">
        <v>165</v>
      </c>
      <c r="E3940" s="33" t="s">
        <v>165</v>
      </c>
      <c r="F3940" s="34"/>
      <c r="G3940" s="35"/>
      <c r="H3940" s="34"/>
      <c r="I3940" s="36"/>
      <c r="J3940" s="37"/>
    </row>
    <row r="3941">
      <c r="A3941" s="30"/>
      <c r="B3941" s="31" t="s">
        <v>165</v>
      </c>
      <c r="C3941" s="31" t="s">
        <v>165</v>
      </c>
      <c r="D3941" s="32" t="s">
        <v>165</v>
      </c>
      <c r="E3941" s="33" t="s">
        <v>165</v>
      </c>
      <c r="F3941" s="34"/>
      <c r="G3941" s="35"/>
      <c r="H3941" s="34"/>
      <c r="I3941" s="36"/>
      <c r="J3941" s="37"/>
    </row>
    <row r="3942">
      <c r="A3942" s="30"/>
      <c r="B3942" s="31" t="s">
        <v>165</v>
      </c>
      <c r="C3942" s="31" t="s">
        <v>165</v>
      </c>
      <c r="D3942" s="32" t="s">
        <v>165</v>
      </c>
      <c r="E3942" s="33" t="s">
        <v>165</v>
      </c>
      <c r="F3942" s="34"/>
      <c r="G3942" s="35"/>
      <c r="H3942" s="34"/>
      <c r="I3942" s="36"/>
      <c r="J3942" s="37"/>
    </row>
    <row r="3943">
      <c r="A3943" s="30"/>
      <c r="B3943" s="31" t="s">
        <v>165</v>
      </c>
      <c r="C3943" s="31" t="s">
        <v>165</v>
      </c>
      <c r="D3943" s="32" t="s">
        <v>165</v>
      </c>
      <c r="E3943" s="33" t="s">
        <v>165</v>
      </c>
      <c r="F3943" s="34"/>
      <c r="G3943" s="35"/>
      <c r="H3943" s="34"/>
      <c r="I3943" s="36"/>
      <c r="J3943" s="37"/>
    </row>
    <row r="3944">
      <c r="A3944" s="30"/>
      <c r="B3944" s="31" t="s">
        <v>165</v>
      </c>
      <c r="C3944" s="31" t="s">
        <v>165</v>
      </c>
      <c r="D3944" s="32" t="s">
        <v>165</v>
      </c>
      <c r="E3944" s="33" t="s">
        <v>165</v>
      </c>
      <c r="F3944" s="34"/>
      <c r="G3944" s="35"/>
      <c r="H3944" s="34"/>
      <c r="I3944" s="36"/>
      <c r="J3944" s="37"/>
    </row>
    <row r="3945">
      <c r="A3945" s="30"/>
      <c r="B3945" s="31" t="s">
        <v>165</v>
      </c>
      <c r="C3945" s="31" t="s">
        <v>165</v>
      </c>
      <c r="D3945" s="32" t="s">
        <v>165</v>
      </c>
      <c r="E3945" s="33" t="s">
        <v>165</v>
      </c>
      <c r="F3945" s="34"/>
      <c r="G3945" s="35"/>
      <c r="H3945" s="34"/>
      <c r="I3945" s="36"/>
      <c r="J3945" s="37"/>
    </row>
    <row r="3946">
      <c r="A3946" s="30"/>
      <c r="B3946" s="31" t="s">
        <v>165</v>
      </c>
      <c r="C3946" s="31" t="s">
        <v>165</v>
      </c>
      <c r="D3946" s="32" t="s">
        <v>165</v>
      </c>
      <c r="E3946" s="33" t="s">
        <v>165</v>
      </c>
      <c r="F3946" s="34"/>
      <c r="G3946" s="35"/>
      <c r="H3946" s="34"/>
      <c r="I3946" s="36"/>
      <c r="J3946" s="37"/>
    </row>
    <row r="3947">
      <c r="A3947" s="30"/>
      <c r="B3947" s="31" t="s">
        <v>165</v>
      </c>
      <c r="C3947" s="31" t="s">
        <v>165</v>
      </c>
      <c r="D3947" s="32" t="s">
        <v>165</v>
      </c>
      <c r="E3947" s="33" t="s">
        <v>165</v>
      </c>
      <c r="F3947" s="34"/>
      <c r="G3947" s="35"/>
      <c r="H3947" s="34"/>
      <c r="I3947" s="36"/>
      <c r="J3947" s="37"/>
    </row>
    <row r="3948">
      <c r="A3948" s="30"/>
      <c r="B3948" s="31" t="s">
        <v>165</v>
      </c>
      <c r="C3948" s="31" t="s">
        <v>165</v>
      </c>
      <c r="D3948" s="32" t="s">
        <v>165</v>
      </c>
      <c r="E3948" s="33" t="s">
        <v>165</v>
      </c>
      <c r="F3948" s="34"/>
      <c r="G3948" s="35"/>
      <c r="H3948" s="34"/>
      <c r="I3948" s="36"/>
      <c r="J3948" s="37"/>
    </row>
    <row r="3949">
      <c r="A3949" s="30"/>
      <c r="B3949" s="31" t="s">
        <v>165</v>
      </c>
      <c r="C3949" s="31" t="s">
        <v>165</v>
      </c>
      <c r="D3949" s="32" t="s">
        <v>165</v>
      </c>
      <c r="E3949" s="33" t="s">
        <v>165</v>
      </c>
      <c r="F3949" s="34"/>
      <c r="G3949" s="35"/>
      <c r="H3949" s="34"/>
      <c r="I3949" s="36"/>
      <c r="J3949" s="37"/>
    </row>
    <row r="3950">
      <c r="A3950" s="30"/>
      <c r="B3950" s="31" t="s">
        <v>165</v>
      </c>
      <c r="C3950" s="31" t="s">
        <v>165</v>
      </c>
      <c r="D3950" s="32" t="s">
        <v>165</v>
      </c>
      <c r="E3950" s="33" t="s">
        <v>165</v>
      </c>
      <c r="F3950" s="34"/>
      <c r="G3950" s="35"/>
      <c r="H3950" s="34"/>
      <c r="I3950" s="36"/>
      <c r="J3950" s="37"/>
    </row>
    <row r="3951">
      <c r="A3951" s="30"/>
      <c r="B3951" s="31" t="s">
        <v>165</v>
      </c>
      <c r="C3951" s="31" t="s">
        <v>165</v>
      </c>
      <c r="D3951" s="32" t="s">
        <v>165</v>
      </c>
      <c r="E3951" s="33" t="s">
        <v>165</v>
      </c>
      <c r="F3951" s="34"/>
      <c r="G3951" s="35"/>
      <c r="H3951" s="34"/>
      <c r="I3951" s="36"/>
      <c r="J3951" s="37"/>
    </row>
    <row r="3952">
      <c r="A3952" s="30"/>
      <c r="B3952" s="31" t="s">
        <v>165</v>
      </c>
      <c r="C3952" s="31" t="s">
        <v>165</v>
      </c>
      <c r="D3952" s="32" t="s">
        <v>165</v>
      </c>
      <c r="E3952" s="33" t="s">
        <v>165</v>
      </c>
      <c r="F3952" s="34"/>
      <c r="G3952" s="35"/>
      <c r="H3952" s="34"/>
      <c r="I3952" s="36"/>
      <c r="J3952" s="37"/>
    </row>
    <row r="3953">
      <c r="A3953" s="30"/>
      <c r="B3953" s="31" t="s">
        <v>165</v>
      </c>
      <c r="C3953" s="31" t="s">
        <v>165</v>
      </c>
      <c r="D3953" s="32" t="s">
        <v>165</v>
      </c>
      <c r="E3953" s="33" t="s">
        <v>165</v>
      </c>
      <c r="F3953" s="34"/>
      <c r="G3953" s="35"/>
      <c r="H3953" s="34"/>
      <c r="I3953" s="36"/>
      <c r="J3953" s="37"/>
    </row>
    <row r="3954">
      <c r="A3954" s="30"/>
      <c r="B3954" s="31" t="s">
        <v>165</v>
      </c>
      <c r="C3954" s="31" t="s">
        <v>165</v>
      </c>
      <c r="D3954" s="32" t="s">
        <v>165</v>
      </c>
      <c r="E3954" s="33" t="s">
        <v>165</v>
      </c>
      <c r="F3954" s="34"/>
      <c r="G3954" s="35"/>
      <c r="H3954" s="34"/>
      <c r="I3954" s="36"/>
      <c r="J3954" s="37"/>
    </row>
    <row r="3955">
      <c r="A3955" s="30"/>
      <c r="B3955" s="31" t="s">
        <v>165</v>
      </c>
      <c r="C3955" s="31" t="s">
        <v>165</v>
      </c>
      <c r="D3955" s="32" t="s">
        <v>165</v>
      </c>
      <c r="E3955" s="33" t="s">
        <v>165</v>
      </c>
      <c r="F3955" s="34"/>
      <c r="G3955" s="35"/>
      <c r="H3955" s="34"/>
      <c r="I3955" s="36"/>
      <c r="J3955" s="37"/>
    </row>
    <row r="3956">
      <c r="A3956" s="30"/>
      <c r="B3956" s="31" t="s">
        <v>165</v>
      </c>
      <c r="C3956" s="31" t="s">
        <v>165</v>
      </c>
      <c r="D3956" s="32" t="s">
        <v>165</v>
      </c>
      <c r="E3956" s="33" t="s">
        <v>165</v>
      </c>
      <c r="F3956" s="34"/>
      <c r="G3956" s="35"/>
      <c r="H3956" s="34"/>
      <c r="I3956" s="36"/>
      <c r="J3956" s="37"/>
    </row>
    <row r="3957">
      <c r="A3957" s="30"/>
      <c r="B3957" s="31" t="s">
        <v>165</v>
      </c>
      <c r="C3957" s="31" t="s">
        <v>165</v>
      </c>
      <c r="D3957" s="32" t="s">
        <v>165</v>
      </c>
      <c r="E3957" s="33" t="s">
        <v>165</v>
      </c>
      <c r="F3957" s="34"/>
      <c r="G3957" s="35"/>
      <c r="H3957" s="34"/>
      <c r="I3957" s="36"/>
      <c r="J3957" s="37"/>
    </row>
    <row r="3958">
      <c r="A3958" s="30"/>
      <c r="B3958" s="31" t="s">
        <v>165</v>
      </c>
      <c r="C3958" s="31" t="s">
        <v>165</v>
      </c>
      <c r="D3958" s="32" t="s">
        <v>165</v>
      </c>
      <c r="E3958" s="33" t="s">
        <v>165</v>
      </c>
      <c r="F3958" s="34"/>
      <c r="G3958" s="35"/>
      <c r="H3958" s="34"/>
      <c r="I3958" s="36"/>
      <c r="J3958" s="37"/>
    </row>
    <row r="3959">
      <c r="A3959" s="30"/>
      <c r="B3959" s="31" t="s">
        <v>165</v>
      </c>
      <c r="C3959" s="31" t="s">
        <v>165</v>
      </c>
      <c r="D3959" s="32" t="s">
        <v>165</v>
      </c>
      <c r="E3959" s="33" t="s">
        <v>165</v>
      </c>
      <c r="F3959" s="34"/>
      <c r="G3959" s="35"/>
      <c r="H3959" s="34"/>
      <c r="I3959" s="36"/>
      <c r="J3959" s="37"/>
    </row>
    <row r="3960">
      <c r="A3960" s="30"/>
      <c r="B3960" s="31" t="s">
        <v>165</v>
      </c>
      <c r="C3960" s="31" t="s">
        <v>165</v>
      </c>
      <c r="D3960" s="32" t="s">
        <v>165</v>
      </c>
      <c r="E3960" s="33" t="s">
        <v>165</v>
      </c>
      <c r="F3960" s="34"/>
      <c r="G3960" s="35"/>
      <c r="H3960" s="34"/>
      <c r="I3960" s="36"/>
      <c r="J3960" s="37"/>
    </row>
    <row r="3961">
      <c r="A3961" s="30"/>
      <c r="B3961" s="31" t="s">
        <v>165</v>
      </c>
      <c r="C3961" s="31" t="s">
        <v>165</v>
      </c>
      <c r="D3961" s="32" t="s">
        <v>165</v>
      </c>
      <c r="E3961" s="33" t="s">
        <v>165</v>
      </c>
      <c r="F3961" s="34"/>
      <c r="G3961" s="35"/>
      <c r="H3961" s="34"/>
      <c r="I3961" s="36"/>
      <c r="J3961" s="37"/>
    </row>
    <row r="3962">
      <c r="A3962" s="30"/>
      <c r="B3962" s="31" t="s">
        <v>165</v>
      </c>
      <c r="C3962" s="31" t="s">
        <v>165</v>
      </c>
      <c r="D3962" s="32" t="s">
        <v>165</v>
      </c>
      <c r="E3962" s="33" t="s">
        <v>165</v>
      </c>
      <c r="F3962" s="34"/>
      <c r="G3962" s="35"/>
      <c r="H3962" s="34"/>
      <c r="I3962" s="36"/>
      <c r="J3962" s="37"/>
    </row>
    <row r="3963">
      <c r="A3963" s="30"/>
      <c r="B3963" s="31" t="s">
        <v>165</v>
      </c>
      <c r="C3963" s="31" t="s">
        <v>165</v>
      </c>
      <c r="D3963" s="32" t="s">
        <v>165</v>
      </c>
      <c r="E3963" s="33" t="s">
        <v>165</v>
      </c>
      <c r="F3963" s="34"/>
      <c r="G3963" s="35"/>
      <c r="H3963" s="34"/>
      <c r="I3963" s="36"/>
      <c r="J3963" s="37"/>
    </row>
    <row r="3964">
      <c r="A3964" s="30"/>
      <c r="B3964" s="31" t="s">
        <v>165</v>
      </c>
      <c r="C3964" s="31" t="s">
        <v>165</v>
      </c>
      <c r="D3964" s="32" t="s">
        <v>165</v>
      </c>
      <c r="E3964" s="33" t="s">
        <v>165</v>
      </c>
      <c r="F3964" s="34"/>
      <c r="G3964" s="35"/>
      <c r="H3964" s="34"/>
      <c r="I3964" s="36"/>
      <c r="J3964" s="37"/>
    </row>
    <row r="3965">
      <c r="A3965" s="30"/>
      <c r="B3965" s="31" t="s">
        <v>165</v>
      </c>
      <c r="C3965" s="31" t="s">
        <v>165</v>
      </c>
      <c r="D3965" s="32" t="s">
        <v>165</v>
      </c>
      <c r="E3965" s="33" t="s">
        <v>165</v>
      </c>
      <c r="F3965" s="34"/>
      <c r="G3965" s="35"/>
      <c r="H3965" s="34"/>
      <c r="I3965" s="36"/>
      <c r="J3965" s="37"/>
    </row>
    <row r="3966">
      <c r="A3966" s="30"/>
      <c r="B3966" s="31" t="s">
        <v>165</v>
      </c>
      <c r="C3966" s="31" t="s">
        <v>165</v>
      </c>
      <c r="D3966" s="32" t="s">
        <v>165</v>
      </c>
      <c r="E3966" s="33" t="s">
        <v>165</v>
      </c>
      <c r="F3966" s="34"/>
      <c r="G3966" s="35"/>
      <c r="H3966" s="34"/>
      <c r="I3966" s="36"/>
      <c r="J3966" s="37"/>
    </row>
    <row r="3967">
      <c r="A3967" s="30"/>
      <c r="B3967" s="31" t="s">
        <v>165</v>
      </c>
      <c r="C3967" s="31" t="s">
        <v>165</v>
      </c>
      <c r="D3967" s="32" t="s">
        <v>165</v>
      </c>
      <c r="E3967" s="33" t="s">
        <v>165</v>
      </c>
      <c r="F3967" s="34"/>
      <c r="G3967" s="35"/>
      <c r="H3967" s="34"/>
      <c r="I3967" s="36"/>
      <c r="J3967" s="37"/>
    </row>
    <row r="3968">
      <c r="A3968" s="30"/>
      <c r="B3968" s="31" t="s">
        <v>165</v>
      </c>
      <c r="C3968" s="31" t="s">
        <v>165</v>
      </c>
      <c r="D3968" s="32" t="s">
        <v>165</v>
      </c>
      <c r="E3968" s="33" t="s">
        <v>165</v>
      </c>
      <c r="F3968" s="34"/>
      <c r="G3968" s="35"/>
      <c r="H3968" s="34"/>
      <c r="I3968" s="36"/>
      <c r="J3968" s="37"/>
    </row>
    <row r="3969">
      <c r="A3969" s="30"/>
      <c r="B3969" s="31" t="s">
        <v>165</v>
      </c>
      <c r="C3969" s="31" t="s">
        <v>165</v>
      </c>
      <c r="D3969" s="32" t="s">
        <v>165</v>
      </c>
      <c r="E3969" s="33" t="s">
        <v>165</v>
      </c>
      <c r="F3969" s="34"/>
      <c r="G3969" s="35"/>
      <c r="H3969" s="34"/>
      <c r="I3969" s="36"/>
      <c r="J3969" s="37"/>
    </row>
    <row r="3970">
      <c r="A3970" s="30"/>
      <c r="B3970" s="31" t="s">
        <v>165</v>
      </c>
      <c r="C3970" s="31" t="s">
        <v>165</v>
      </c>
      <c r="D3970" s="32" t="s">
        <v>165</v>
      </c>
      <c r="E3970" s="33" t="s">
        <v>165</v>
      </c>
      <c r="F3970" s="34"/>
      <c r="G3970" s="35"/>
      <c r="H3970" s="34"/>
      <c r="I3970" s="36"/>
      <c r="J3970" s="37"/>
    </row>
    <row r="3971">
      <c r="A3971" s="30"/>
      <c r="B3971" s="31" t="s">
        <v>165</v>
      </c>
      <c r="C3971" s="31" t="s">
        <v>165</v>
      </c>
      <c r="D3971" s="32" t="s">
        <v>165</v>
      </c>
      <c r="E3971" s="33" t="s">
        <v>165</v>
      </c>
      <c r="F3971" s="34"/>
      <c r="G3971" s="35"/>
      <c r="H3971" s="34"/>
      <c r="I3971" s="36"/>
      <c r="J3971" s="37"/>
    </row>
    <row r="3972">
      <c r="A3972" s="30"/>
      <c r="B3972" s="31" t="s">
        <v>165</v>
      </c>
      <c r="C3972" s="31" t="s">
        <v>165</v>
      </c>
      <c r="D3972" s="32" t="s">
        <v>165</v>
      </c>
      <c r="E3972" s="33" t="s">
        <v>165</v>
      </c>
      <c r="F3972" s="34"/>
      <c r="G3972" s="35"/>
      <c r="H3972" s="34"/>
      <c r="I3972" s="36"/>
      <c r="J3972" s="37"/>
    </row>
    <row r="3973">
      <c r="A3973" s="30"/>
      <c r="B3973" s="31" t="s">
        <v>165</v>
      </c>
      <c r="C3973" s="31" t="s">
        <v>165</v>
      </c>
      <c r="D3973" s="32" t="s">
        <v>165</v>
      </c>
      <c r="E3973" s="33" t="s">
        <v>165</v>
      </c>
      <c r="F3973" s="34"/>
      <c r="G3973" s="35"/>
      <c r="H3973" s="34"/>
      <c r="I3973" s="36"/>
      <c r="J3973" s="37"/>
    </row>
    <row r="3974">
      <c r="A3974" s="30"/>
      <c r="B3974" s="31" t="s">
        <v>165</v>
      </c>
      <c r="C3974" s="31" t="s">
        <v>165</v>
      </c>
      <c r="D3974" s="32" t="s">
        <v>165</v>
      </c>
      <c r="E3974" s="33" t="s">
        <v>165</v>
      </c>
      <c r="F3974" s="34"/>
      <c r="G3974" s="35"/>
      <c r="H3974" s="34"/>
      <c r="I3974" s="36"/>
      <c r="J3974" s="37"/>
    </row>
    <row r="3975">
      <c r="A3975" s="30"/>
      <c r="B3975" s="31" t="s">
        <v>165</v>
      </c>
      <c r="C3975" s="31" t="s">
        <v>165</v>
      </c>
      <c r="D3975" s="32" t="s">
        <v>165</v>
      </c>
      <c r="E3975" s="33" t="s">
        <v>165</v>
      </c>
      <c r="F3975" s="34"/>
      <c r="G3975" s="35"/>
      <c r="H3975" s="34"/>
      <c r="I3975" s="36"/>
      <c r="J3975" s="37"/>
    </row>
    <row r="3976">
      <c r="A3976" s="30"/>
      <c r="B3976" s="31" t="s">
        <v>165</v>
      </c>
      <c r="C3976" s="31" t="s">
        <v>165</v>
      </c>
      <c r="D3976" s="32" t="s">
        <v>165</v>
      </c>
      <c r="E3976" s="33" t="s">
        <v>165</v>
      </c>
      <c r="F3976" s="34"/>
      <c r="G3976" s="35"/>
      <c r="H3976" s="34"/>
      <c r="I3976" s="36"/>
      <c r="J3976" s="37"/>
    </row>
    <row r="3977">
      <c r="A3977" s="30"/>
      <c r="B3977" s="31" t="s">
        <v>165</v>
      </c>
      <c r="C3977" s="31" t="s">
        <v>165</v>
      </c>
      <c r="D3977" s="32" t="s">
        <v>165</v>
      </c>
      <c r="E3977" s="33" t="s">
        <v>165</v>
      </c>
      <c r="F3977" s="34"/>
      <c r="G3977" s="35"/>
      <c r="H3977" s="34"/>
      <c r="I3977" s="36"/>
      <c r="J3977" s="37"/>
    </row>
    <row r="3978">
      <c r="A3978" s="30"/>
      <c r="B3978" s="31" t="s">
        <v>165</v>
      </c>
      <c r="C3978" s="31" t="s">
        <v>165</v>
      </c>
      <c r="D3978" s="32" t="s">
        <v>165</v>
      </c>
      <c r="E3978" s="33" t="s">
        <v>165</v>
      </c>
      <c r="F3978" s="34"/>
      <c r="G3978" s="35"/>
      <c r="H3978" s="34"/>
      <c r="I3978" s="36"/>
      <c r="J3978" s="37"/>
    </row>
    <row r="3979">
      <c r="A3979" s="30"/>
      <c r="B3979" s="31" t="s">
        <v>165</v>
      </c>
      <c r="C3979" s="31" t="s">
        <v>165</v>
      </c>
      <c r="D3979" s="32" t="s">
        <v>165</v>
      </c>
      <c r="E3979" s="33" t="s">
        <v>165</v>
      </c>
      <c r="F3979" s="34"/>
      <c r="G3979" s="35"/>
      <c r="H3979" s="34"/>
      <c r="I3979" s="36"/>
      <c r="J3979" s="37"/>
    </row>
    <row r="3980">
      <c r="A3980" s="30"/>
      <c r="B3980" s="31" t="s">
        <v>165</v>
      </c>
      <c r="C3980" s="31" t="s">
        <v>165</v>
      </c>
      <c r="D3980" s="32" t="s">
        <v>165</v>
      </c>
      <c r="E3980" s="33" t="s">
        <v>165</v>
      </c>
      <c r="F3980" s="34"/>
      <c r="G3980" s="35"/>
      <c r="H3980" s="34"/>
      <c r="I3980" s="36"/>
      <c r="J3980" s="37"/>
    </row>
    <row r="3981">
      <c r="A3981" s="30"/>
      <c r="B3981" s="31" t="s">
        <v>165</v>
      </c>
      <c r="C3981" s="31" t="s">
        <v>165</v>
      </c>
      <c r="D3981" s="32" t="s">
        <v>165</v>
      </c>
      <c r="E3981" s="33" t="s">
        <v>165</v>
      </c>
      <c r="F3981" s="34"/>
      <c r="G3981" s="35"/>
      <c r="H3981" s="34"/>
      <c r="I3981" s="36"/>
      <c r="J3981" s="37"/>
    </row>
    <row r="3982">
      <c r="A3982" s="30"/>
      <c r="B3982" s="31" t="s">
        <v>165</v>
      </c>
      <c r="C3982" s="31" t="s">
        <v>165</v>
      </c>
      <c r="D3982" s="32" t="s">
        <v>165</v>
      </c>
      <c r="E3982" s="33" t="s">
        <v>165</v>
      </c>
      <c r="F3982" s="34"/>
      <c r="G3982" s="35"/>
      <c r="H3982" s="34"/>
      <c r="I3982" s="36"/>
      <c r="J3982" s="37"/>
    </row>
    <row r="3983">
      <c r="A3983" s="30"/>
      <c r="B3983" s="31" t="s">
        <v>165</v>
      </c>
      <c r="C3983" s="31" t="s">
        <v>165</v>
      </c>
      <c r="D3983" s="32" t="s">
        <v>165</v>
      </c>
      <c r="E3983" s="33" t="s">
        <v>165</v>
      </c>
      <c r="F3983" s="34"/>
      <c r="G3983" s="35"/>
      <c r="H3983" s="34"/>
      <c r="I3983" s="36"/>
      <c r="J3983" s="37"/>
    </row>
    <row r="3984">
      <c r="A3984" s="30"/>
      <c r="B3984" s="31" t="s">
        <v>165</v>
      </c>
      <c r="C3984" s="31" t="s">
        <v>165</v>
      </c>
      <c r="D3984" s="32" t="s">
        <v>165</v>
      </c>
      <c r="E3984" s="33" t="s">
        <v>165</v>
      </c>
      <c r="F3984" s="34"/>
      <c r="G3984" s="35"/>
      <c r="H3984" s="34"/>
      <c r="I3984" s="36"/>
      <c r="J3984" s="37"/>
    </row>
    <row r="3985">
      <c r="A3985" s="30"/>
      <c r="B3985" s="31" t="s">
        <v>165</v>
      </c>
      <c r="C3985" s="31" t="s">
        <v>165</v>
      </c>
      <c r="D3985" s="32" t="s">
        <v>165</v>
      </c>
      <c r="E3985" s="33" t="s">
        <v>165</v>
      </c>
      <c r="F3985" s="34"/>
      <c r="G3985" s="35"/>
      <c r="H3985" s="34"/>
      <c r="I3985" s="36"/>
      <c r="J3985" s="37"/>
    </row>
    <row r="3986">
      <c r="A3986" s="30"/>
      <c r="B3986" s="31" t="s">
        <v>165</v>
      </c>
      <c r="C3986" s="31" t="s">
        <v>165</v>
      </c>
      <c r="D3986" s="32" t="s">
        <v>165</v>
      </c>
      <c r="E3986" s="33" t="s">
        <v>165</v>
      </c>
      <c r="F3986" s="34"/>
      <c r="G3986" s="35"/>
      <c r="H3986" s="34"/>
      <c r="I3986" s="36"/>
      <c r="J3986" s="37"/>
    </row>
    <row r="3987">
      <c r="A3987" s="30"/>
      <c r="B3987" s="31" t="s">
        <v>165</v>
      </c>
      <c r="C3987" s="31" t="s">
        <v>165</v>
      </c>
      <c r="D3987" s="32" t="s">
        <v>165</v>
      </c>
      <c r="E3987" s="33" t="s">
        <v>165</v>
      </c>
      <c r="F3987" s="34"/>
      <c r="G3987" s="35"/>
      <c r="H3987" s="34"/>
      <c r="I3987" s="36"/>
      <c r="J3987" s="37"/>
    </row>
    <row r="3988">
      <c r="A3988" s="30"/>
      <c r="B3988" s="31" t="s">
        <v>165</v>
      </c>
      <c r="C3988" s="31" t="s">
        <v>165</v>
      </c>
      <c r="D3988" s="32" t="s">
        <v>165</v>
      </c>
      <c r="E3988" s="33" t="s">
        <v>165</v>
      </c>
      <c r="F3988" s="34"/>
      <c r="G3988" s="35"/>
      <c r="H3988" s="34"/>
      <c r="I3988" s="36"/>
      <c r="J3988" s="37"/>
    </row>
    <row r="3989">
      <c r="A3989" s="30"/>
      <c r="B3989" s="31" t="s">
        <v>165</v>
      </c>
      <c r="C3989" s="31" t="s">
        <v>165</v>
      </c>
      <c r="D3989" s="32" t="s">
        <v>165</v>
      </c>
      <c r="E3989" s="33" t="s">
        <v>165</v>
      </c>
      <c r="F3989" s="34"/>
      <c r="G3989" s="35"/>
      <c r="H3989" s="34"/>
      <c r="I3989" s="36"/>
      <c r="J3989" s="37"/>
    </row>
    <row r="3990">
      <c r="A3990" s="30"/>
      <c r="B3990" s="31" t="s">
        <v>165</v>
      </c>
      <c r="C3990" s="31" t="s">
        <v>165</v>
      </c>
      <c r="D3990" s="32" t="s">
        <v>165</v>
      </c>
      <c r="E3990" s="33" t="s">
        <v>165</v>
      </c>
      <c r="F3990" s="34"/>
      <c r="G3990" s="35"/>
      <c r="H3990" s="34"/>
      <c r="I3990" s="36"/>
      <c r="J3990" s="37"/>
    </row>
    <row r="3991">
      <c r="A3991" s="30"/>
      <c r="B3991" s="31" t="s">
        <v>165</v>
      </c>
      <c r="C3991" s="31" t="s">
        <v>165</v>
      </c>
      <c r="D3991" s="32" t="s">
        <v>165</v>
      </c>
      <c r="E3991" s="33" t="s">
        <v>165</v>
      </c>
      <c r="F3991" s="34"/>
      <c r="G3991" s="35"/>
      <c r="H3991" s="34"/>
      <c r="I3991" s="36"/>
      <c r="J3991" s="37"/>
    </row>
    <row r="3992">
      <c r="A3992" s="30"/>
      <c r="B3992" s="31" t="s">
        <v>165</v>
      </c>
      <c r="C3992" s="31" t="s">
        <v>165</v>
      </c>
      <c r="D3992" s="32" t="s">
        <v>165</v>
      </c>
      <c r="E3992" s="33" t="s">
        <v>165</v>
      </c>
      <c r="F3992" s="34"/>
      <c r="G3992" s="35"/>
      <c r="H3992" s="34"/>
      <c r="I3992" s="36"/>
      <c r="J3992" s="37"/>
    </row>
    <row r="3993">
      <c r="A3993" s="30"/>
      <c r="B3993" s="31" t="s">
        <v>165</v>
      </c>
      <c r="C3993" s="31" t="s">
        <v>165</v>
      </c>
      <c r="D3993" s="32" t="s">
        <v>165</v>
      </c>
      <c r="E3993" s="33" t="s">
        <v>165</v>
      </c>
      <c r="F3993" s="34"/>
      <c r="G3993" s="35"/>
      <c r="H3993" s="34"/>
      <c r="I3993" s="36"/>
      <c r="J3993" s="37"/>
    </row>
    <row r="3994">
      <c r="A3994" s="30"/>
      <c r="B3994" s="31" t="s">
        <v>165</v>
      </c>
      <c r="C3994" s="31" t="s">
        <v>165</v>
      </c>
      <c r="D3994" s="32" t="s">
        <v>165</v>
      </c>
      <c r="E3994" s="33" t="s">
        <v>165</v>
      </c>
      <c r="F3994" s="34"/>
      <c r="G3994" s="35"/>
      <c r="H3994" s="34"/>
      <c r="I3994" s="36"/>
      <c r="J3994" s="37"/>
    </row>
    <row r="3995">
      <c r="A3995" s="30"/>
      <c r="B3995" s="31" t="s">
        <v>165</v>
      </c>
      <c r="C3995" s="31" t="s">
        <v>165</v>
      </c>
      <c r="D3995" s="32" t="s">
        <v>165</v>
      </c>
      <c r="E3995" s="33" t="s">
        <v>165</v>
      </c>
      <c r="F3995" s="34"/>
      <c r="G3995" s="35"/>
      <c r="H3995" s="34"/>
      <c r="I3995" s="36"/>
      <c r="J3995" s="37"/>
    </row>
    <row r="3996">
      <c r="A3996" s="30"/>
      <c r="B3996" s="31" t="s">
        <v>165</v>
      </c>
      <c r="C3996" s="31" t="s">
        <v>165</v>
      </c>
      <c r="D3996" s="32" t="s">
        <v>165</v>
      </c>
      <c r="E3996" s="33" t="s">
        <v>165</v>
      </c>
      <c r="F3996" s="34"/>
      <c r="G3996" s="35"/>
      <c r="H3996" s="34"/>
      <c r="I3996" s="36"/>
      <c r="J3996" s="37"/>
    </row>
    <row r="3997">
      <c r="A3997" s="30"/>
      <c r="B3997" s="31" t="s">
        <v>165</v>
      </c>
      <c r="C3997" s="31" t="s">
        <v>165</v>
      </c>
      <c r="D3997" s="32" t="s">
        <v>165</v>
      </c>
      <c r="E3997" s="33" t="s">
        <v>165</v>
      </c>
      <c r="F3997" s="34"/>
      <c r="G3997" s="35"/>
      <c r="H3997" s="34"/>
      <c r="I3997" s="36"/>
      <c r="J3997" s="37"/>
    </row>
    <row r="3998">
      <c r="A3998" s="30"/>
      <c r="B3998" s="31" t="s">
        <v>165</v>
      </c>
      <c r="C3998" s="31" t="s">
        <v>165</v>
      </c>
      <c r="D3998" s="32" t="s">
        <v>165</v>
      </c>
      <c r="E3998" s="33" t="s">
        <v>165</v>
      </c>
      <c r="F3998" s="34"/>
      <c r="G3998" s="35"/>
      <c r="H3998" s="34"/>
      <c r="I3998" s="36"/>
      <c r="J3998" s="37"/>
    </row>
    <row r="3999">
      <c r="A3999" s="30"/>
      <c r="B3999" s="31" t="s">
        <v>165</v>
      </c>
      <c r="C3999" s="31" t="s">
        <v>165</v>
      </c>
      <c r="D3999" s="32" t="s">
        <v>165</v>
      </c>
      <c r="E3999" s="33" t="s">
        <v>165</v>
      </c>
      <c r="F3999" s="34"/>
      <c r="G3999" s="35"/>
      <c r="H3999" s="34"/>
      <c r="I3999" s="36"/>
      <c r="J3999" s="37"/>
    </row>
    <row r="4000">
      <c r="A4000" s="30"/>
      <c r="B4000" s="31" t="s">
        <v>165</v>
      </c>
      <c r="C4000" s="31" t="s">
        <v>165</v>
      </c>
      <c r="D4000" s="32" t="s">
        <v>165</v>
      </c>
      <c r="E4000" s="33" t="s">
        <v>165</v>
      </c>
      <c r="F4000" s="34"/>
      <c r="G4000" s="35"/>
      <c r="H4000" s="34"/>
      <c r="I4000" s="36"/>
      <c r="J4000" s="37"/>
    </row>
    <row r="4001">
      <c r="A4001" s="30"/>
      <c r="B4001" s="31" t="s">
        <v>165</v>
      </c>
      <c r="C4001" s="31" t="s">
        <v>165</v>
      </c>
      <c r="D4001" s="32" t="s">
        <v>165</v>
      </c>
      <c r="E4001" s="33" t="s">
        <v>165</v>
      </c>
      <c r="F4001" s="34"/>
      <c r="G4001" s="35"/>
      <c r="H4001" s="34"/>
      <c r="I4001" s="36"/>
      <c r="J4001" s="37"/>
    </row>
    <row r="4002">
      <c r="A4002" s="30"/>
      <c r="B4002" s="31" t="s">
        <v>165</v>
      </c>
      <c r="C4002" s="31" t="s">
        <v>165</v>
      </c>
      <c r="D4002" s="32" t="s">
        <v>165</v>
      </c>
      <c r="E4002" s="33" t="s">
        <v>165</v>
      </c>
      <c r="F4002" s="34"/>
      <c r="G4002" s="35"/>
      <c r="H4002" s="34"/>
      <c r="I4002" s="36"/>
      <c r="J4002" s="37"/>
    </row>
    <row r="4003">
      <c r="A4003" s="30"/>
      <c r="B4003" s="31" t="s">
        <v>165</v>
      </c>
      <c r="C4003" s="31" t="s">
        <v>165</v>
      </c>
      <c r="D4003" s="32" t="s">
        <v>165</v>
      </c>
      <c r="E4003" s="33" t="s">
        <v>165</v>
      </c>
      <c r="F4003" s="34"/>
      <c r="G4003" s="35"/>
      <c r="H4003" s="34"/>
      <c r="I4003" s="36"/>
      <c r="J4003" s="37"/>
    </row>
    <row r="4004">
      <c r="A4004" s="30"/>
      <c r="B4004" s="31" t="s">
        <v>165</v>
      </c>
      <c r="C4004" s="31" t="s">
        <v>165</v>
      </c>
      <c r="D4004" s="32" t="s">
        <v>165</v>
      </c>
      <c r="E4004" s="33" t="s">
        <v>165</v>
      </c>
      <c r="F4004" s="34"/>
      <c r="G4004" s="35"/>
      <c r="H4004" s="34"/>
      <c r="I4004" s="36"/>
      <c r="J4004" s="37"/>
    </row>
    <row r="4005">
      <c r="A4005" s="30"/>
      <c r="B4005" s="31" t="s">
        <v>165</v>
      </c>
      <c r="C4005" s="31" t="s">
        <v>165</v>
      </c>
      <c r="D4005" s="32" t="s">
        <v>165</v>
      </c>
      <c r="E4005" s="33" t="s">
        <v>165</v>
      </c>
      <c r="F4005" s="34"/>
      <c r="G4005" s="35"/>
      <c r="H4005" s="34"/>
      <c r="I4005" s="36"/>
      <c r="J4005" s="37"/>
    </row>
    <row r="4006">
      <c r="A4006" s="30"/>
      <c r="B4006" s="31" t="s">
        <v>165</v>
      </c>
      <c r="C4006" s="31" t="s">
        <v>165</v>
      </c>
      <c r="D4006" s="32" t="s">
        <v>165</v>
      </c>
      <c r="E4006" s="33" t="s">
        <v>165</v>
      </c>
      <c r="F4006" s="34"/>
      <c r="G4006" s="35"/>
      <c r="H4006" s="34"/>
      <c r="I4006" s="36"/>
      <c r="J4006" s="37"/>
    </row>
    <row r="4007">
      <c r="A4007" s="30"/>
      <c r="B4007" s="31" t="s">
        <v>165</v>
      </c>
      <c r="C4007" s="31" t="s">
        <v>165</v>
      </c>
      <c r="D4007" s="32" t="s">
        <v>165</v>
      </c>
      <c r="E4007" s="33" t="s">
        <v>165</v>
      </c>
      <c r="F4007" s="34"/>
      <c r="G4007" s="35"/>
      <c r="H4007" s="34"/>
      <c r="I4007" s="36"/>
      <c r="J4007" s="37"/>
    </row>
    <row r="4008">
      <c r="A4008" s="30"/>
      <c r="B4008" s="31" t="s">
        <v>165</v>
      </c>
      <c r="C4008" s="31" t="s">
        <v>165</v>
      </c>
      <c r="D4008" s="32" t="s">
        <v>165</v>
      </c>
      <c r="E4008" s="33" t="s">
        <v>165</v>
      </c>
      <c r="F4008" s="34"/>
      <c r="G4008" s="35"/>
      <c r="H4008" s="34"/>
      <c r="I4008" s="36"/>
      <c r="J4008" s="37"/>
    </row>
    <row r="4009">
      <c r="A4009" s="30"/>
      <c r="B4009" s="31" t="s">
        <v>165</v>
      </c>
      <c r="C4009" s="31" t="s">
        <v>165</v>
      </c>
      <c r="D4009" s="32" t="s">
        <v>165</v>
      </c>
      <c r="E4009" s="33" t="s">
        <v>165</v>
      </c>
      <c r="F4009" s="34"/>
      <c r="G4009" s="35"/>
      <c r="H4009" s="34"/>
      <c r="I4009" s="36"/>
      <c r="J4009" s="37"/>
    </row>
    <row r="4010">
      <c r="A4010" s="30"/>
      <c r="B4010" s="31" t="s">
        <v>165</v>
      </c>
      <c r="C4010" s="31" t="s">
        <v>165</v>
      </c>
      <c r="D4010" s="32" t="s">
        <v>165</v>
      </c>
      <c r="E4010" s="33" t="s">
        <v>165</v>
      </c>
      <c r="F4010" s="34"/>
      <c r="G4010" s="35"/>
      <c r="H4010" s="34"/>
      <c r="I4010" s="36"/>
      <c r="J4010" s="37"/>
    </row>
    <row r="4011">
      <c r="A4011" s="30"/>
      <c r="B4011" s="31" t="s">
        <v>165</v>
      </c>
      <c r="C4011" s="31" t="s">
        <v>165</v>
      </c>
      <c r="D4011" s="32" t="s">
        <v>165</v>
      </c>
      <c r="E4011" s="33" t="s">
        <v>165</v>
      </c>
      <c r="F4011" s="34"/>
      <c r="G4011" s="35"/>
      <c r="H4011" s="34"/>
      <c r="I4011" s="36"/>
      <c r="J4011" s="37"/>
    </row>
    <row r="4012">
      <c r="A4012" s="30"/>
      <c r="B4012" s="31" t="s">
        <v>165</v>
      </c>
      <c r="C4012" s="31" t="s">
        <v>165</v>
      </c>
      <c r="D4012" s="32" t="s">
        <v>165</v>
      </c>
      <c r="E4012" s="33" t="s">
        <v>165</v>
      </c>
      <c r="F4012" s="34"/>
      <c r="G4012" s="35"/>
      <c r="H4012" s="34"/>
      <c r="I4012" s="36"/>
      <c r="J4012" s="37"/>
    </row>
    <row r="4013">
      <c r="A4013" s="30"/>
      <c r="B4013" s="31" t="s">
        <v>165</v>
      </c>
      <c r="C4013" s="31" t="s">
        <v>165</v>
      </c>
      <c r="D4013" s="32" t="s">
        <v>165</v>
      </c>
      <c r="E4013" s="33" t="s">
        <v>165</v>
      </c>
      <c r="F4013" s="34"/>
      <c r="G4013" s="35"/>
      <c r="H4013" s="34"/>
      <c r="I4013" s="36"/>
      <c r="J4013" s="37"/>
    </row>
    <row r="4014">
      <c r="A4014" s="30"/>
      <c r="B4014" s="31" t="s">
        <v>165</v>
      </c>
      <c r="C4014" s="31" t="s">
        <v>165</v>
      </c>
      <c r="D4014" s="32" t="s">
        <v>165</v>
      </c>
      <c r="E4014" s="33" t="s">
        <v>165</v>
      </c>
      <c r="F4014" s="34"/>
      <c r="G4014" s="35"/>
      <c r="H4014" s="34"/>
      <c r="I4014" s="36"/>
      <c r="J4014" s="37"/>
    </row>
    <row r="4015">
      <c r="A4015" s="30"/>
      <c r="B4015" s="31" t="s">
        <v>165</v>
      </c>
      <c r="C4015" s="31" t="s">
        <v>165</v>
      </c>
      <c r="D4015" s="32" t="s">
        <v>165</v>
      </c>
      <c r="E4015" s="33" t="s">
        <v>165</v>
      </c>
      <c r="F4015" s="34"/>
      <c r="G4015" s="35"/>
      <c r="H4015" s="34"/>
      <c r="I4015" s="36"/>
      <c r="J4015" s="37"/>
    </row>
    <row r="4016">
      <c r="A4016" s="30"/>
      <c r="B4016" s="31" t="s">
        <v>165</v>
      </c>
      <c r="C4016" s="31" t="s">
        <v>165</v>
      </c>
      <c r="D4016" s="32" t="s">
        <v>165</v>
      </c>
      <c r="E4016" s="33" t="s">
        <v>165</v>
      </c>
      <c r="F4016" s="34"/>
      <c r="G4016" s="35"/>
      <c r="H4016" s="34"/>
      <c r="I4016" s="36"/>
      <c r="J4016" s="37"/>
    </row>
    <row r="4017">
      <c r="A4017" s="30"/>
      <c r="B4017" s="31" t="s">
        <v>165</v>
      </c>
      <c r="C4017" s="31" t="s">
        <v>165</v>
      </c>
      <c r="D4017" s="32" t="s">
        <v>165</v>
      </c>
      <c r="E4017" s="33" t="s">
        <v>165</v>
      </c>
      <c r="F4017" s="34"/>
      <c r="G4017" s="35"/>
      <c r="H4017" s="34"/>
      <c r="I4017" s="36"/>
      <c r="J4017" s="37"/>
    </row>
    <row r="4018">
      <c r="A4018" s="30"/>
      <c r="B4018" s="31" t="s">
        <v>165</v>
      </c>
      <c r="C4018" s="31" t="s">
        <v>165</v>
      </c>
      <c r="D4018" s="32" t="s">
        <v>165</v>
      </c>
      <c r="E4018" s="33" t="s">
        <v>165</v>
      </c>
      <c r="F4018" s="34"/>
      <c r="G4018" s="35"/>
      <c r="H4018" s="34"/>
      <c r="I4018" s="36"/>
      <c r="J4018" s="37"/>
    </row>
    <row r="4019">
      <c r="A4019" s="30"/>
      <c r="B4019" s="31" t="s">
        <v>165</v>
      </c>
      <c r="C4019" s="31" t="s">
        <v>165</v>
      </c>
      <c r="D4019" s="32" t="s">
        <v>165</v>
      </c>
      <c r="E4019" s="33" t="s">
        <v>165</v>
      </c>
      <c r="F4019" s="34"/>
      <c r="G4019" s="35"/>
      <c r="H4019" s="34"/>
      <c r="I4019" s="36"/>
      <c r="J4019" s="37"/>
    </row>
    <row r="4020">
      <c r="A4020" s="30"/>
      <c r="B4020" s="31" t="s">
        <v>165</v>
      </c>
      <c r="C4020" s="31" t="s">
        <v>165</v>
      </c>
      <c r="D4020" s="32" t="s">
        <v>165</v>
      </c>
      <c r="E4020" s="33" t="s">
        <v>165</v>
      </c>
      <c r="F4020" s="34"/>
      <c r="G4020" s="35"/>
      <c r="H4020" s="34"/>
      <c r="I4020" s="36"/>
      <c r="J4020" s="37"/>
    </row>
    <row r="4021">
      <c r="A4021" s="30"/>
      <c r="B4021" s="31" t="s">
        <v>165</v>
      </c>
      <c r="C4021" s="31" t="s">
        <v>165</v>
      </c>
      <c r="D4021" s="32" t="s">
        <v>165</v>
      </c>
      <c r="E4021" s="33" t="s">
        <v>165</v>
      </c>
      <c r="F4021" s="34"/>
      <c r="G4021" s="35"/>
      <c r="H4021" s="34"/>
      <c r="I4021" s="36"/>
      <c r="J4021" s="37"/>
    </row>
    <row r="4022">
      <c r="A4022" s="30"/>
      <c r="B4022" s="31" t="s">
        <v>165</v>
      </c>
      <c r="C4022" s="31" t="s">
        <v>165</v>
      </c>
      <c r="D4022" s="32" t="s">
        <v>165</v>
      </c>
      <c r="E4022" s="33" t="s">
        <v>165</v>
      </c>
      <c r="F4022" s="34"/>
      <c r="G4022" s="35"/>
      <c r="H4022" s="34"/>
      <c r="I4022" s="36"/>
      <c r="J4022" s="37"/>
    </row>
    <row r="4023">
      <c r="A4023" s="30"/>
      <c r="B4023" s="31" t="s">
        <v>165</v>
      </c>
      <c r="C4023" s="31" t="s">
        <v>165</v>
      </c>
      <c r="D4023" s="32" t="s">
        <v>165</v>
      </c>
      <c r="E4023" s="33" t="s">
        <v>165</v>
      </c>
      <c r="F4023" s="34"/>
      <c r="G4023" s="35"/>
      <c r="H4023" s="34"/>
      <c r="I4023" s="36"/>
      <c r="J4023" s="37"/>
    </row>
    <row r="4024">
      <c r="A4024" s="30"/>
      <c r="B4024" s="31" t="s">
        <v>165</v>
      </c>
      <c r="C4024" s="31" t="s">
        <v>165</v>
      </c>
      <c r="D4024" s="32" t="s">
        <v>165</v>
      </c>
      <c r="E4024" s="33" t="s">
        <v>165</v>
      </c>
      <c r="F4024" s="34"/>
      <c r="G4024" s="35"/>
      <c r="H4024" s="34"/>
      <c r="I4024" s="36"/>
      <c r="J4024" s="37"/>
    </row>
    <row r="4025">
      <c r="A4025" s="30"/>
      <c r="B4025" s="31" t="s">
        <v>165</v>
      </c>
      <c r="C4025" s="31" t="s">
        <v>165</v>
      </c>
      <c r="D4025" s="32" t="s">
        <v>165</v>
      </c>
      <c r="E4025" s="33" t="s">
        <v>165</v>
      </c>
      <c r="F4025" s="34"/>
      <c r="G4025" s="35"/>
      <c r="H4025" s="34"/>
      <c r="I4025" s="36"/>
      <c r="J4025" s="37"/>
    </row>
    <row r="4026">
      <c r="A4026" s="30"/>
      <c r="B4026" s="31" t="s">
        <v>165</v>
      </c>
      <c r="C4026" s="31" t="s">
        <v>165</v>
      </c>
      <c r="D4026" s="32" t="s">
        <v>165</v>
      </c>
      <c r="E4026" s="33" t="s">
        <v>165</v>
      </c>
      <c r="F4026" s="34"/>
      <c r="G4026" s="35"/>
      <c r="H4026" s="34"/>
      <c r="I4026" s="36"/>
      <c r="J4026" s="37"/>
    </row>
    <row r="4027">
      <c r="A4027" s="30"/>
      <c r="B4027" s="31" t="s">
        <v>165</v>
      </c>
      <c r="C4027" s="31" t="s">
        <v>165</v>
      </c>
      <c r="D4027" s="32" t="s">
        <v>165</v>
      </c>
      <c r="E4027" s="33" t="s">
        <v>165</v>
      </c>
      <c r="F4027" s="34"/>
      <c r="G4027" s="35"/>
      <c r="H4027" s="34"/>
      <c r="I4027" s="36"/>
      <c r="J4027" s="37"/>
    </row>
    <row r="4028">
      <c r="A4028" s="30"/>
      <c r="B4028" s="31" t="s">
        <v>165</v>
      </c>
      <c r="C4028" s="31" t="s">
        <v>165</v>
      </c>
      <c r="D4028" s="32" t="s">
        <v>165</v>
      </c>
      <c r="E4028" s="33" t="s">
        <v>165</v>
      </c>
      <c r="F4028" s="34"/>
      <c r="G4028" s="35"/>
      <c r="H4028" s="34"/>
      <c r="I4028" s="36"/>
      <c r="J4028" s="37"/>
    </row>
    <row r="4029">
      <c r="A4029" s="30"/>
      <c r="B4029" s="31" t="s">
        <v>165</v>
      </c>
      <c r="C4029" s="31" t="s">
        <v>165</v>
      </c>
      <c r="D4029" s="32" t="s">
        <v>165</v>
      </c>
      <c r="E4029" s="33" t="s">
        <v>165</v>
      </c>
      <c r="F4029" s="34"/>
      <c r="G4029" s="35"/>
      <c r="H4029" s="34"/>
      <c r="I4029" s="36"/>
      <c r="J4029" s="37"/>
    </row>
    <row r="4030">
      <c r="A4030" s="30"/>
      <c r="B4030" s="31" t="s">
        <v>165</v>
      </c>
      <c r="C4030" s="31" t="s">
        <v>165</v>
      </c>
      <c r="D4030" s="32" t="s">
        <v>165</v>
      </c>
      <c r="E4030" s="33" t="s">
        <v>165</v>
      </c>
      <c r="F4030" s="34"/>
      <c r="G4030" s="35"/>
      <c r="H4030" s="34"/>
      <c r="I4030" s="36"/>
      <c r="J4030" s="37"/>
    </row>
    <row r="4031">
      <c r="A4031" s="30"/>
      <c r="B4031" s="31" t="s">
        <v>165</v>
      </c>
      <c r="C4031" s="31" t="s">
        <v>165</v>
      </c>
      <c r="D4031" s="32" t="s">
        <v>165</v>
      </c>
      <c r="E4031" s="33" t="s">
        <v>165</v>
      </c>
      <c r="F4031" s="34"/>
      <c r="G4031" s="35"/>
      <c r="H4031" s="34"/>
      <c r="I4031" s="36"/>
      <c r="J4031" s="37"/>
    </row>
    <row r="4032">
      <c r="A4032" s="30"/>
      <c r="B4032" s="31" t="s">
        <v>165</v>
      </c>
      <c r="C4032" s="31" t="s">
        <v>165</v>
      </c>
      <c r="D4032" s="32" t="s">
        <v>165</v>
      </c>
      <c r="E4032" s="33" t="s">
        <v>165</v>
      </c>
      <c r="F4032" s="34"/>
      <c r="G4032" s="35"/>
      <c r="H4032" s="34"/>
      <c r="I4032" s="36"/>
      <c r="J4032" s="37"/>
    </row>
    <row r="4033">
      <c r="A4033" s="30"/>
      <c r="B4033" s="31" t="s">
        <v>165</v>
      </c>
      <c r="C4033" s="31" t="s">
        <v>165</v>
      </c>
      <c r="D4033" s="32" t="s">
        <v>165</v>
      </c>
      <c r="E4033" s="33" t="s">
        <v>165</v>
      </c>
      <c r="F4033" s="34"/>
      <c r="G4033" s="35"/>
      <c r="H4033" s="34"/>
      <c r="I4033" s="36"/>
      <c r="J4033" s="37"/>
    </row>
    <row r="4034">
      <c r="A4034" s="30"/>
      <c r="B4034" s="31" t="s">
        <v>165</v>
      </c>
      <c r="C4034" s="31" t="s">
        <v>165</v>
      </c>
      <c r="D4034" s="32" t="s">
        <v>165</v>
      </c>
      <c r="E4034" s="33" t="s">
        <v>165</v>
      </c>
      <c r="F4034" s="34"/>
      <c r="G4034" s="35"/>
      <c r="H4034" s="34"/>
      <c r="I4034" s="36"/>
      <c r="J4034" s="37"/>
    </row>
    <row r="4035">
      <c r="A4035" s="30"/>
      <c r="B4035" s="31" t="s">
        <v>165</v>
      </c>
      <c r="C4035" s="31" t="s">
        <v>165</v>
      </c>
      <c r="D4035" s="32" t="s">
        <v>165</v>
      </c>
      <c r="E4035" s="33" t="s">
        <v>165</v>
      </c>
      <c r="F4035" s="34"/>
      <c r="G4035" s="35"/>
      <c r="H4035" s="34"/>
      <c r="I4035" s="36"/>
      <c r="J4035" s="37"/>
    </row>
    <row r="4036">
      <c r="A4036" s="30"/>
      <c r="B4036" s="31" t="s">
        <v>165</v>
      </c>
      <c r="C4036" s="31" t="s">
        <v>165</v>
      </c>
      <c r="D4036" s="32" t="s">
        <v>165</v>
      </c>
      <c r="E4036" s="33" t="s">
        <v>165</v>
      </c>
      <c r="F4036" s="34"/>
      <c r="G4036" s="35"/>
      <c r="H4036" s="34"/>
      <c r="I4036" s="36"/>
      <c r="J4036" s="37"/>
    </row>
    <row r="4037">
      <c r="A4037" s="30"/>
      <c r="B4037" s="31" t="s">
        <v>165</v>
      </c>
      <c r="C4037" s="31" t="s">
        <v>165</v>
      </c>
      <c r="D4037" s="32" t="s">
        <v>165</v>
      </c>
      <c r="E4037" s="33" t="s">
        <v>165</v>
      </c>
      <c r="F4037" s="34"/>
      <c r="G4037" s="35"/>
      <c r="H4037" s="34"/>
      <c r="I4037" s="36"/>
      <c r="J4037" s="37"/>
    </row>
    <row r="4038">
      <c r="A4038" s="30"/>
      <c r="B4038" s="31" t="s">
        <v>165</v>
      </c>
      <c r="C4038" s="31" t="s">
        <v>165</v>
      </c>
      <c r="D4038" s="32" t="s">
        <v>165</v>
      </c>
      <c r="E4038" s="33" t="s">
        <v>165</v>
      </c>
      <c r="F4038" s="34"/>
      <c r="G4038" s="35"/>
      <c r="H4038" s="34"/>
      <c r="I4038" s="36"/>
      <c r="J4038" s="37"/>
    </row>
    <row r="4039">
      <c r="A4039" s="30"/>
      <c r="B4039" s="31" t="s">
        <v>165</v>
      </c>
      <c r="C4039" s="31" t="s">
        <v>165</v>
      </c>
      <c r="D4039" s="32" t="s">
        <v>165</v>
      </c>
      <c r="E4039" s="33" t="s">
        <v>165</v>
      </c>
      <c r="F4039" s="34"/>
      <c r="G4039" s="35"/>
      <c r="H4039" s="34"/>
      <c r="I4039" s="36"/>
      <c r="J4039" s="37"/>
    </row>
    <row r="4040">
      <c r="A4040" s="30"/>
      <c r="B4040" s="31" t="s">
        <v>165</v>
      </c>
      <c r="C4040" s="31" t="s">
        <v>165</v>
      </c>
      <c r="D4040" s="32" t="s">
        <v>165</v>
      </c>
      <c r="E4040" s="33" t="s">
        <v>165</v>
      </c>
      <c r="F4040" s="34"/>
      <c r="G4040" s="35"/>
      <c r="H4040" s="34"/>
      <c r="I4040" s="36"/>
      <c r="J4040" s="37"/>
    </row>
    <row r="4041">
      <c r="A4041" s="30"/>
      <c r="B4041" s="31" t="s">
        <v>165</v>
      </c>
      <c r="C4041" s="31" t="s">
        <v>165</v>
      </c>
      <c r="D4041" s="32" t="s">
        <v>165</v>
      </c>
      <c r="E4041" s="33" t="s">
        <v>165</v>
      </c>
      <c r="F4041" s="34"/>
      <c r="G4041" s="35"/>
      <c r="H4041" s="34"/>
      <c r="I4041" s="36"/>
      <c r="J4041" s="37"/>
    </row>
    <row r="4042">
      <c r="A4042" s="30"/>
      <c r="B4042" s="31" t="s">
        <v>165</v>
      </c>
      <c r="C4042" s="31" t="s">
        <v>165</v>
      </c>
      <c r="D4042" s="32" t="s">
        <v>165</v>
      </c>
      <c r="E4042" s="33" t="s">
        <v>165</v>
      </c>
      <c r="F4042" s="34"/>
      <c r="G4042" s="35"/>
      <c r="H4042" s="34"/>
      <c r="I4042" s="36"/>
      <c r="J4042" s="37"/>
    </row>
    <row r="4043">
      <c r="A4043" s="30"/>
      <c r="B4043" s="31" t="s">
        <v>165</v>
      </c>
      <c r="C4043" s="31" t="s">
        <v>165</v>
      </c>
      <c r="D4043" s="32" t="s">
        <v>165</v>
      </c>
      <c r="E4043" s="33" t="s">
        <v>165</v>
      </c>
      <c r="F4043" s="34"/>
      <c r="G4043" s="35"/>
      <c r="H4043" s="34"/>
      <c r="I4043" s="36"/>
      <c r="J4043" s="37"/>
    </row>
    <row r="4044">
      <c r="A4044" s="30"/>
      <c r="B4044" s="31" t="s">
        <v>165</v>
      </c>
      <c r="C4044" s="31" t="s">
        <v>165</v>
      </c>
      <c r="D4044" s="32" t="s">
        <v>165</v>
      </c>
      <c r="E4044" s="33" t="s">
        <v>165</v>
      </c>
      <c r="F4044" s="34"/>
      <c r="G4044" s="35"/>
      <c r="H4044" s="34"/>
      <c r="I4044" s="36"/>
      <c r="J4044" s="37"/>
    </row>
    <row r="4045">
      <c r="A4045" s="30"/>
      <c r="B4045" s="31" t="s">
        <v>165</v>
      </c>
      <c r="C4045" s="31" t="s">
        <v>165</v>
      </c>
      <c r="D4045" s="32" t="s">
        <v>165</v>
      </c>
      <c r="E4045" s="33" t="s">
        <v>165</v>
      </c>
      <c r="F4045" s="34"/>
      <c r="G4045" s="35"/>
      <c r="H4045" s="34"/>
      <c r="I4045" s="36"/>
      <c r="J4045" s="37"/>
    </row>
    <row r="4046">
      <c r="A4046" s="30"/>
      <c r="B4046" s="31" t="s">
        <v>165</v>
      </c>
      <c r="C4046" s="31" t="s">
        <v>165</v>
      </c>
      <c r="D4046" s="32" t="s">
        <v>165</v>
      </c>
      <c r="E4046" s="33" t="s">
        <v>165</v>
      </c>
      <c r="F4046" s="34"/>
      <c r="G4046" s="35"/>
      <c r="H4046" s="34"/>
      <c r="I4046" s="36"/>
      <c r="J4046" s="37"/>
    </row>
    <row r="4047">
      <c r="A4047" s="30"/>
      <c r="B4047" s="31" t="s">
        <v>165</v>
      </c>
      <c r="C4047" s="31" t="s">
        <v>165</v>
      </c>
      <c r="D4047" s="32" t="s">
        <v>165</v>
      </c>
      <c r="E4047" s="33" t="s">
        <v>165</v>
      </c>
      <c r="F4047" s="34"/>
      <c r="G4047" s="35"/>
      <c r="H4047" s="34"/>
      <c r="I4047" s="36"/>
      <c r="J4047" s="37"/>
    </row>
    <row r="4048">
      <c r="A4048" s="30"/>
      <c r="B4048" s="31" t="s">
        <v>165</v>
      </c>
      <c r="C4048" s="31" t="s">
        <v>165</v>
      </c>
      <c r="D4048" s="32" t="s">
        <v>165</v>
      </c>
      <c r="E4048" s="33" t="s">
        <v>165</v>
      </c>
      <c r="F4048" s="34"/>
      <c r="G4048" s="35"/>
      <c r="H4048" s="34"/>
      <c r="I4048" s="36"/>
      <c r="J4048" s="37"/>
    </row>
    <row r="4049">
      <c r="A4049" s="30"/>
      <c r="B4049" s="31" t="s">
        <v>165</v>
      </c>
      <c r="C4049" s="31" t="s">
        <v>165</v>
      </c>
      <c r="D4049" s="32" t="s">
        <v>165</v>
      </c>
      <c r="E4049" s="33" t="s">
        <v>165</v>
      </c>
      <c r="F4049" s="34"/>
      <c r="G4049" s="35"/>
      <c r="H4049" s="34"/>
      <c r="I4049" s="36"/>
      <c r="J4049" s="37"/>
    </row>
    <row r="4050">
      <c r="A4050" s="30"/>
      <c r="B4050" s="31" t="s">
        <v>165</v>
      </c>
      <c r="C4050" s="31" t="s">
        <v>165</v>
      </c>
      <c r="D4050" s="32" t="s">
        <v>165</v>
      </c>
      <c r="E4050" s="33" t="s">
        <v>165</v>
      </c>
      <c r="F4050" s="34"/>
      <c r="G4050" s="35"/>
      <c r="H4050" s="34"/>
      <c r="I4050" s="36"/>
      <c r="J4050" s="37"/>
    </row>
    <row r="4051">
      <c r="A4051" s="30"/>
      <c r="B4051" s="31" t="s">
        <v>165</v>
      </c>
      <c r="C4051" s="31" t="s">
        <v>165</v>
      </c>
      <c r="D4051" s="32" t="s">
        <v>165</v>
      </c>
      <c r="E4051" s="33" t="s">
        <v>165</v>
      </c>
      <c r="F4051" s="34"/>
      <c r="G4051" s="35"/>
      <c r="H4051" s="34"/>
      <c r="I4051" s="36"/>
      <c r="J4051" s="37"/>
    </row>
    <row r="4052">
      <c r="A4052" s="30"/>
      <c r="B4052" s="31" t="s">
        <v>165</v>
      </c>
      <c r="C4052" s="31" t="s">
        <v>165</v>
      </c>
      <c r="D4052" s="32" t="s">
        <v>165</v>
      </c>
      <c r="E4052" s="33" t="s">
        <v>165</v>
      </c>
      <c r="F4052" s="34"/>
      <c r="G4052" s="35"/>
      <c r="H4052" s="34"/>
      <c r="I4052" s="36"/>
      <c r="J4052" s="37"/>
    </row>
    <row r="4053">
      <c r="A4053" s="30"/>
      <c r="B4053" s="31" t="s">
        <v>165</v>
      </c>
      <c r="C4053" s="31" t="s">
        <v>165</v>
      </c>
      <c r="D4053" s="32" t="s">
        <v>165</v>
      </c>
      <c r="E4053" s="33" t="s">
        <v>165</v>
      </c>
      <c r="F4053" s="34"/>
      <c r="G4053" s="35"/>
      <c r="H4053" s="34"/>
      <c r="I4053" s="36"/>
      <c r="J4053" s="37"/>
    </row>
    <row r="4054">
      <c r="A4054" s="30"/>
      <c r="B4054" s="31" t="s">
        <v>165</v>
      </c>
      <c r="C4054" s="31" t="s">
        <v>165</v>
      </c>
      <c r="D4054" s="32" t="s">
        <v>165</v>
      </c>
      <c r="E4054" s="33" t="s">
        <v>165</v>
      </c>
      <c r="F4054" s="34"/>
      <c r="G4054" s="35"/>
      <c r="H4054" s="34"/>
      <c r="I4054" s="36"/>
      <c r="J4054" s="37"/>
    </row>
    <row r="4055">
      <c r="A4055" s="30"/>
      <c r="B4055" s="31" t="s">
        <v>165</v>
      </c>
      <c r="C4055" s="31" t="s">
        <v>165</v>
      </c>
      <c r="D4055" s="32" t="s">
        <v>165</v>
      </c>
      <c r="E4055" s="33" t="s">
        <v>165</v>
      </c>
      <c r="F4055" s="34"/>
      <c r="G4055" s="35"/>
      <c r="H4055" s="34"/>
      <c r="I4055" s="36"/>
      <c r="J4055" s="37"/>
    </row>
    <row r="4056">
      <c r="A4056" s="30"/>
      <c r="B4056" s="31" t="s">
        <v>165</v>
      </c>
      <c r="C4056" s="31" t="s">
        <v>165</v>
      </c>
      <c r="D4056" s="32" t="s">
        <v>165</v>
      </c>
      <c r="E4056" s="33" t="s">
        <v>165</v>
      </c>
      <c r="F4056" s="34"/>
      <c r="G4056" s="35"/>
      <c r="H4056" s="34"/>
      <c r="I4056" s="36"/>
      <c r="J4056" s="37"/>
    </row>
    <row r="4057">
      <c r="A4057" s="30"/>
      <c r="B4057" s="31" t="s">
        <v>165</v>
      </c>
      <c r="C4057" s="31" t="s">
        <v>165</v>
      </c>
      <c r="D4057" s="32" t="s">
        <v>165</v>
      </c>
      <c r="E4057" s="33" t="s">
        <v>165</v>
      </c>
      <c r="F4057" s="34"/>
      <c r="G4057" s="35"/>
      <c r="H4057" s="34"/>
      <c r="I4057" s="36"/>
      <c r="J4057" s="37"/>
    </row>
    <row r="4058">
      <c r="A4058" s="30"/>
      <c r="B4058" s="31" t="s">
        <v>165</v>
      </c>
      <c r="C4058" s="31" t="s">
        <v>165</v>
      </c>
      <c r="D4058" s="32" t="s">
        <v>165</v>
      </c>
      <c r="E4058" s="33" t="s">
        <v>165</v>
      </c>
      <c r="F4058" s="34"/>
      <c r="G4058" s="35"/>
      <c r="H4058" s="34"/>
      <c r="I4058" s="36"/>
      <c r="J4058" s="37"/>
    </row>
    <row r="4059">
      <c r="A4059" s="30"/>
      <c r="B4059" s="31" t="s">
        <v>165</v>
      </c>
      <c r="C4059" s="31" t="s">
        <v>165</v>
      </c>
      <c r="D4059" s="32" t="s">
        <v>165</v>
      </c>
      <c r="E4059" s="33" t="s">
        <v>165</v>
      </c>
      <c r="F4059" s="34"/>
      <c r="G4059" s="35"/>
      <c r="H4059" s="34"/>
      <c r="I4059" s="36"/>
      <c r="J4059" s="37"/>
    </row>
    <row r="4060">
      <c r="A4060" s="30"/>
      <c r="B4060" s="31" t="s">
        <v>165</v>
      </c>
      <c r="C4060" s="31" t="s">
        <v>165</v>
      </c>
      <c r="D4060" s="32" t="s">
        <v>165</v>
      </c>
      <c r="E4060" s="33" t="s">
        <v>165</v>
      </c>
      <c r="F4060" s="34"/>
      <c r="G4060" s="35"/>
      <c r="H4060" s="34"/>
      <c r="I4060" s="36"/>
      <c r="J4060" s="37"/>
    </row>
    <row r="4061">
      <c r="A4061" s="30"/>
      <c r="B4061" s="31" t="s">
        <v>165</v>
      </c>
      <c r="C4061" s="31" t="s">
        <v>165</v>
      </c>
      <c r="D4061" s="32" t="s">
        <v>165</v>
      </c>
      <c r="E4061" s="33" t="s">
        <v>165</v>
      </c>
      <c r="F4061" s="34"/>
      <c r="G4061" s="35"/>
      <c r="H4061" s="34"/>
      <c r="I4061" s="36"/>
      <c r="J4061" s="37"/>
    </row>
    <row r="4062">
      <c r="A4062" s="30"/>
      <c r="B4062" s="31" t="s">
        <v>165</v>
      </c>
      <c r="C4062" s="31" t="s">
        <v>165</v>
      </c>
      <c r="D4062" s="32" t="s">
        <v>165</v>
      </c>
      <c r="E4062" s="33" t="s">
        <v>165</v>
      </c>
      <c r="F4062" s="34"/>
      <c r="G4062" s="35"/>
      <c r="H4062" s="34"/>
      <c r="I4062" s="36"/>
      <c r="J4062" s="37"/>
    </row>
    <row r="4063">
      <c r="A4063" s="30"/>
      <c r="B4063" s="31" t="s">
        <v>165</v>
      </c>
      <c r="C4063" s="31" t="s">
        <v>165</v>
      </c>
      <c r="D4063" s="32" t="s">
        <v>165</v>
      </c>
      <c r="E4063" s="33" t="s">
        <v>165</v>
      </c>
      <c r="F4063" s="34"/>
      <c r="G4063" s="35"/>
      <c r="H4063" s="34"/>
      <c r="I4063" s="36"/>
      <c r="J4063" s="37"/>
    </row>
    <row r="4064">
      <c r="A4064" s="30"/>
      <c r="B4064" s="31" t="s">
        <v>165</v>
      </c>
      <c r="C4064" s="31" t="s">
        <v>165</v>
      </c>
      <c r="D4064" s="32" t="s">
        <v>165</v>
      </c>
      <c r="E4064" s="33" t="s">
        <v>165</v>
      </c>
      <c r="F4064" s="34"/>
      <c r="G4064" s="35"/>
      <c r="H4064" s="34"/>
      <c r="I4064" s="36"/>
      <c r="J4064" s="37"/>
    </row>
    <row r="4065">
      <c r="A4065" s="30"/>
      <c r="B4065" s="31" t="s">
        <v>165</v>
      </c>
      <c r="C4065" s="31" t="s">
        <v>165</v>
      </c>
      <c r="D4065" s="32" t="s">
        <v>165</v>
      </c>
      <c r="E4065" s="33" t="s">
        <v>165</v>
      </c>
      <c r="F4065" s="34"/>
      <c r="G4065" s="35"/>
      <c r="H4065" s="34"/>
      <c r="I4065" s="36"/>
      <c r="J4065" s="37"/>
    </row>
    <row r="4066">
      <c r="A4066" s="30"/>
      <c r="B4066" s="31" t="s">
        <v>165</v>
      </c>
      <c r="C4066" s="31" t="s">
        <v>165</v>
      </c>
      <c r="D4066" s="32" t="s">
        <v>165</v>
      </c>
      <c r="E4066" s="33" t="s">
        <v>165</v>
      </c>
      <c r="F4066" s="34"/>
      <c r="G4066" s="35"/>
      <c r="H4066" s="34"/>
      <c r="I4066" s="36"/>
      <c r="J4066" s="37"/>
    </row>
    <row r="4067">
      <c r="A4067" s="30"/>
      <c r="B4067" s="31" t="s">
        <v>165</v>
      </c>
      <c r="C4067" s="31" t="s">
        <v>165</v>
      </c>
      <c r="D4067" s="32" t="s">
        <v>165</v>
      </c>
      <c r="E4067" s="33" t="s">
        <v>165</v>
      </c>
      <c r="F4067" s="34"/>
      <c r="G4067" s="35"/>
      <c r="H4067" s="34"/>
      <c r="I4067" s="36"/>
      <c r="J4067" s="37"/>
    </row>
    <row r="4068">
      <c r="A4068" s="30"/>
      <c r="B4068" s="31" t="s">
        <v>165</v>
      </c>
      <c r="C4068" s="31" t="s">
        <v>165</v>
      </c>
      <c r="D4068" s="32" t="s">
        <v>165</v>
      </c>
      <c r="E4068" s="33" t="s">
        <v>165</v>
      </c>
      <c r="F4068" s="34"/>
      <c r="G4068" s="35"/>
      <c r="H4068" s="34"/>
      <c r="I4068" s="36"/>
      <c r="J4068" s="37"/>
    </row>
    <row r="4069">
      <c r="A4069" s="30"/>
      <c r="B4069" s="31" t="s">
        <v>165</v>
      </c>
      <c r="C4069" s="31" t="s">
        <v>165</v>
      </c>
      <c r="D4069" s="32" t="s">
        <v>165</v>
      </c>
      <c r="E4069" s="33" t="s">
        <v>165</v>
      </c>
      <c r="F4069" s="34"/>
      <c r="G4069" s="35"/>
      <c r="H4069" s="34"/>
      <c r="I4069" s="36"/>
      <c r="J4069" s="37"/>
    </row>
    <row r="4070">
      <c r="A4070" s="30"/>
      <c r="B4070" s="31" t="s">
        <v>165</v>
      </c>
      <c r="C4070" s="31" t="s">
        <v>165</v>
      </c>
      <c r="D4070" s="32" t="s">
        <v>165</v>
      </c>
      <c r="E4070" s="33" t="s">
        <v>165</v>
      </c>
      <c r="F4070" s="34"/>
      <c r="G4070" s="35"/>
      <c r="H4070" s="34"/>
      <c r="I4070" s="36"/>
      <c r="J4070" s="37"/>
    </row>
    <row r="4071">
      <c r="A4071" s="30"/>
      <c r="B4071" s="31" t="s">
        <v>165</v>
      </c>
      <c r="C4071" s="31" t="s">
        <v>165</v>
      </c>
      <c r="D4071" s="32" t="s">
        <v>165</v>
      </c>
      <c r="E4071" s="33" t="s">
        <v>165</v>
      </c>
      <c r="F4071" s="34"/>
      <c r="G4071" s="35"/>
      <c r="H4071" s="34"/>
      <c r="I4071" s="36"/>
      <c r="J4071" s="37"/>
    </row>
    <row r="4072">
      <c r="A4072" s="30"/>
      <c r="B4072" s="31" t="s">
        <v>165</v>
      </c>
      <c r="C4072" s="31" t="s">
        <v>165</v>
      </c>
      <c r="D4072" s="32" t="s">
        <v>165</v>
      </c>
      <c r="E4072" s="33" t="s">
        <v>165</v>
      </c>
      <c r="F4072" s="34"/>
      <c r="G4072" s="35"/>
      <c r="H4072" s="34"/>
      <c r="I4072" s="36"/>
      <c r="J4072" s="37"/>
    </row>
    <row r="4073">
      <c r="A4073" s="30"/>
      <c r="B4073" s="31" t="s">
        <v>165</v>
      </c>
      <c r="C4073" s="31" t="s">
        <v>165</v>
      </c>
      <c r="D4073" s="32" t="s">
        <v>165</v>
      </c>
      <c r="E4073" s="33" t="s">
        <v>165</v>
      </c>
      <c r="F4073" s="34"/>
      <c r="G4073" s="35"/>
      <c r="H4073" s="34"/>
      <c r="I4073" s="36"/>
      <c r="J4073" s="37"/>
    </row>
    <row r="4074">
      <c r="A4074" s="30"/>
      <c r="B4074" s="31" t="s">
        <v>165</v>
      </c>
      <c r="C4074" s="31" t="s">
        <v>165</v>
      </c>
      <c r="D4074" s="32" t="s">
        <v>165</v>
      </c>
      <c r="E4074" s="33" t="s">
        <v>165</v>
      </c>
      <c r="F4074" s="34"/>
      <c r="G4074" s="35"/>
      <c r="H4074" s="34"/>
      <c r="I4074" s="36"/>
      <c r="J4074" s="37"/>
    </row>
    <row r="4075">
      <c r="A4075" s="30"/>
      <c r="B4075" s="31" t="s">
        <v>165</v>
      </c>
      <c r="C4075" s="31" t="s">
        <v>165</v>
      </c>
      <c r="D4075" s="32" t="s">
        <v>165</v>
      </c>
      <c r="E4075" s="33" t="s">
        <v>165</v>
      </c>
      <c r="F4075" s="34"/>
      <c r="G4075" s="35"/>
      <c r="H4075" s="34"/>
      <c r="I4075" s="36"/>
      <c r="J4075" s="37"/>
    </row>
    <row r="4076">
      <c r="A4076" s="30"/>
      <c r="B4076" s="31" t="s">
        <v>165</v>
      </c>
      <c r="C4076" s="31" t="s">
        <v>165</v>
      </c>
      <c r="D4076" s="32" t="s">
        <v>165</v>
      </c>
      <c r="E4076" s="33" t="s">
        <v>165</v>
      </c>
      <c r="F4076" s="34"/>
      <c r="G4076" s="35"/>
      <c r="H4076" s="34"/>
      <c r="I4076" s="36"/>
      <c r="J4076" s="37"/>
    </row>
    <row r="4077">
      <c r="A4077" s="30"/>
      <c r="B4077" s="31" t="s">
        <v>165</v>
      </c>
      <c r="C4077" s="31" t="s">
        <v>165</v>
      </c>
      <c r="D4077" s="32" t="s">
        <v>165</v>
      </c>
      <c r="E4077" s="33" t="s">
        <v>165</v>
      </c>
      <c r="F4077" s="34"/>
      <c r="G4077" s="35"/>
      <c r="H4077" s="34"/>
      <c r="I4077" s="36"/>
      <c r="J4077" s="37"/>
    </row>
    <row r="4078">
      <c r="A4078" s="30"/>
      <c r="B4078" s="31" t="s">
        <v>165</v>
      </c>
      <c r="C4078" s="31" t="s">
        <v>165</v>
      </c>
      <c r="D4078" s="32" t="s">
        <v>165</v>
      </c>
      <c r="E4078" s="33" t="s">
        <v>165</v>
      </c>
      <c r="F4078" s="34"/>
      <c r="G4078" s="35"/>
      <c r="H4078" s="34"/>
      <c r="I4078" s="36"/>
      <c r="J4078" s="37"/>
    </row>
    <row r="4079">
      <c r="A4079" s="30"/>
      <c r="B4079" s="31" t="s">
        <v>165</v>
      </c>
      <c r="C4079" s="31" t="s">
        <v>165</v>
      </c>
      <c r="D4079" s="32" t="s">
        <v>165</v>
      </c>
      <c r="E4079" s="33" t="s">
        <v>165</v>
      </c>
      <c r="F4079" s="34"/>
      <c r="G4079" s="35"/>
      <c r="H4079" s="34"/>
      <c r="I4079" s="36"/>
      <c r="J4079" s="37"/>
    </row>
    <row r="4080">
      <c r="A4080" s="30"/>
      <c r="B4080" s="31" t="s">
        <v>165</v>
      </c>
      <c r="C4080" s="31" t="s">
        <v>165</v>
      </c>
      <c r="D4080" s="32" t="s">
        <v>165</v>
      </c>
      <c r="E4080" s="33" t="s">
        <v>165</v>
      </c>
      <c r="F4080" s="34"/>
      <c r="G4080" s="35"/>
      <c r="H4080" s="34"/>
      <c r="I4080" s="36"/>
      <c r="J4080" s="37"/>
    </row>
    <row r="4081">
      <c r="A4081" s="30"/>
      <c r="B4081" s="31" t="s">
        <v>165</v>
      </c>
      <c r="C4081" s="31" t="s">
        <v>165</v>
      </c>
      <c r="D4081" s="32" t="s">
        <v>165</v>
      </c>
      <c r="E4081" s="33" t="s">
        <v>165</v>
      </c>
      <c r="F4081" s="34"/>
      <c r="G4081" s="35"/>
      <c r="H4081" s="34"/>
      <c r="I4081" s="36"/>
      <c r="J4081" s="37"/>
    </row>
    <row r="4082">
      <c r="A4082" s="30"/>
      <c r="B4082" s="31" t="s">
        <v>165</v>
      </c>
      <c r="C4082" s="31" t="s">
        <v>165</v>
      </c>
      <c r="D4082" s="32" t="s">
        <v>165</v>
      </c>
      <c r="E4082" s="33" t="s">
        <v>165</v>
      </c>
      <c r="F4082" s="34"/>
      <c r="G4082" s="35"/>
      <c r="H4082" s="34"/>
      <c r="I4082" s="36"/>
      <c r="J4082" s="37"/>
    </row>
    <row r="4083">
      <c r="A4083" s="30"/>
      <c r="B4083" s="31" t="s">
        <v>165</v>
      </c>
      <c r="C4083" s="31" t="s">
        <v>165</v>
      </c>
      <c r="D4083" s="32" t="s">
        <v>165</v>
      </c>
      <c r="E4083" s="33" t="s">
        <v>165</v>
      </c>
      <c r="F4083" s="34"/>
      <c r="G4083" s="35"/>
      <c r="H4083" s="34"/>
      <c r="I4083" s="36"/>
      <c r="J4083" s="37"/>
    </row>
    <row r="4084">
      <c r="A4084" s="30"/>
      <c r="B4084" s="31" t="s">
        <v>165</v>
      </c>
      <c r="C4084" s="31" t="s">
        <v>165</v>
      </c>
      <c r="D4084" s="32" t="s">
        <v>165</v>
      </c>
      <c r="E4084" s="33" t="s">
        <v>165</v>
      </c>
      <c r="F4084" s="34"/>
      <c r="G4084" s="35"/>
      <c r="H4084" s="34"/>
      <c r="I4084" s="36"/>
      <c r="J4084" s="37"/>
    </row>
    <row r="4085">
      <c r="A4085" s="30"/>
      <c r="B4085" s="31" t="s">
        <v>165</v>
      </c>
      <c r="C4085" s="31" t="s">
        <v>165</v>
      </c>
      <c r="D4085" s="32" t="s">
        <v>165</v>
      </c>
      <c r="E4085" s="33" t="s">
        <v>165</v>
      </c>
      <c r="F4085" s="34"/>
      <c r="G4085" s="35"/>
      <c r="H4085" s="34"/>
      <c r="I4085" s="36"/>
      <c r="J4085" s="37"/>
    </row>
    <row r="4086">
      <c r="A4086" s="30"/>
      <c r="B4086" s="31" t="s">
        <v>165</v>
      </c>
      <c r="C4086" s="31" t="s">
        <v>165</v>
      </c>
      <c r="D4086" s="32" t="s">
        <v>165</v>
      </c>
      <c r="E4086" s="33" t="s">
        <v>165</v>
      </c>
      <c r="F4086" s="34"/>
      <c r="G4086" s="35"/>
      <c r="H4086" s="34"/>
      <c r="I4086" s="36"/>
      <c r="J4086" s="37"/>
    </row>
    <row r="4087">
      <c r="A4087" s="30"/>
      <c r="B4087" s="31" t="s">
        <v>165</v>
      </c>
      <c r="C4087" s="31" t="s">
        <v>165</v>
      </c>
      <c r="D4087" s="32" t="s">
        <v>165</v>
      </c>
      <c r="E4087" s="33" t="s">
        <v>165</v>
      </c>
      <c r="F4087" s="34"/>
      <c r="G4087" s="35"/>
      <c r="H4087" s="34"/>
      <c r="I4087" s="36"/>
      <c r="J4087" s="37"/>
    </row>
    <row r="4088">
      <c r="A4088" s="30"/>
      <c r="B4088" s="31" t="s">
        <v>165</v>
      </c>
      <c r="C4088" s="31" t="s">
        <v>165</v>
      </c>
      <c r="D4088" s="32" t="s">
        <v>165</v>
      </c>
      <c r="E4088" s="33" t="s">
        <v>165</v>
      </c>
      <c r="F4088" s="34"/>
      <c r="G4088" s="35"/>
      <c r="H4088" s="34"/>
      <c r="I4088" s="36"/>
      <c r="J4088" s="37"/>
    </row>
    <row r="4089">
      <c r="A4089" s="30"/>
      <c r="B4089" s="31" t="s">
        <v>165</v>
      </c>
      <c r="C4089" s="31" t="s">
        <v>165</v>
      </c>
      <c r="D4089" s="32" t="s">
        <v>165</v>
      </c>
      <c r="E4089" s="33" t="s">
        <v>165</v>
      </c>
      <c r="F4089" s="34"/>
      <c r="G4089" s="35"/>
      <c r="H4089" s="34"/>
      <c r="I4089" s="36"/>
      <c r="J4089" s="37"/>
    </row>
    <row r="4090">
      <c r="A4090" s="30"/>
      <c r="B4090" s="31" t="s">
        <v>165</v>
      </c>
      <c r="C4090" s="31" t="s">
        <v>165</v>
      </c>
      <c r="D4090" s="32" t="s">
        <v>165</v>
      </c>
      <c r="E4090" s="33" t="s">
        <v>165</v>
      </c>
      <c r="F4090" s="34"/>
      <c r="G4090" s="35"/>
      <c r="H4090" s="34"/>
      <c r="I4090" s="36"/>
      <c r="J4090" s="37"/>
    </row>
    <row r="4091">
      <c r="A4091" s="30"/>
      <c r="B4091" s="31" t="s">
        <v>165</v>
      </c>
      <c r="C4091" s="31" t="s">
        <v>165</v>
      </c>
      <c r="D4091" s="32" t="s">
        <v>165</v>
      </c>
      <c r="E4091" s="33" t="s">
        <v>165</v>
      </c>
      <c r="F4091" s="34"/>
      <c r="G4091" s="35"/>
      <c r="H4091" s="34"/>
      <c r="I4091" s="36"/>
      <c r="J4091" s="37"/>
    </row>
    <row r="4092">
      <c r="A4092" s="30"/>
      <c r="B4092" s="31" t="s">
        <v>165</v>
      </c>
      <c r="C4092" s="31" t="s">
        <v>165</v>
      </c>
      <c r="D4092" s="32" t="s">
        <v>165</v>
      </c>
      <c r="E4092" s="33" t="s">
        <v>165</v>
      </c>
      <c r="F4092" s="34"/>
      <c r="G4092" s="35"/>
      <c r="H4092" s="34"/>
      <c r="I4092" s="36"/>
      <c r="J4092" s="37"/>
    </row>
    <row r="4093">
      <c r="A4093" s="30"/>
      <c r="B4093" s="31" t="s">
        <v>165</v>
      </c>
      <c r="C4093" s="31" t="s">
        <v>165</v>
      </c>
      <c r="D4093" s="32" t="s">
        <v>165</v>
      </c>
      <c r="E4093" s="33" t="s">
        <v>165</v>
      </c>
      <c r="F4093" s="34"/>
      <c r="G4093" s="35"/>
      <c r="H4093" s="34"/>
      <c r="I4093" s="36"/>
      <c r="J4093" s="37"/>
    </row>
    <row r="4094">
      <c r="A4094" s="30"/>
      <c r="B4094" s="31" t="s">
        <v>165</v>
      </c>
      <c r="C4094" s="31" t="s">
        <v>165</v>
      </c>
      <c r="D4094" s="32" t="s">
        <v>165</v>
      </c>
      <c r="E4094" s="33" t="s">
        <v>165</v>
      </c>
      <c r="F4094" s="34"/>
      <c r="G4094" s="35"/>
      <c r="H4094" s="34"/>
      <c r="I4094" s="36"/>
      <c r="J4094" s="37"/>
    </row>
    <row r="4095">
      <c r="A4095" s="30"/>
      <c r="B4095" s="31" t="s">
        <v>165</v>
      </c>
      <c r="C4095" s="31" t="s">
        <v>165</v>
      </c>
      <c r="D4095" s="32" t="s">
        <v>165</v>
      </c>
      <c r="E4095" s="33" t="s">
        <v>165</v>
      </c>
      <c r="F4095" s="34"/>
      <c r="G4095" s="35"/>
      <c r="H4095" s="34"/>
      <c r="I4095" s="36"/>
      <c r="J4095" s="37"/>
    </row>
    <row r="4096">
      <c r="A4096" s="30"/>
      <c r="B4096" s="31" t="s">
        <v>165</v>
      </c>
      <c r="C4096" s="31" t="s">
        <v>165</v>
      </c>
      <c r="D4096" s="32" t="s">
        <v>165</v>
      </c>
      <c r="E4096" s="33" t="s">
        <v>165</v>
      </c>
      <c r="F4096" s="34"/>
      <c r="G4096" s="35"/>
      <c r="H4096" s="34"/>
      <c r="I4096" s="36"/>
      <c r="J4096" s="37"/>
    </row>
    <row r="4097">
      <c r="A4097" s="30"/>
      <c r="B4097" s="31" t="s">
        <v>165</v>
      </c>
      <c r="C4097" s="31" t="s">
        <v>165</v>
      </c>
      <c r="D4097" s="32" t="s">
        <v>165</v>
      </c>
      <c r="E4097" s="33" t="s">
        <v>165</v>
      </c>
      <c r="F4097" s="34"/>
      <c r="G4097" s="35"/>
      <c r="H4097" s="34"/>
      <c r="I4097" s="36"/>
      <c r="J4097" s="37"/>
    </row>
    <row r="4098">
      <c r="A4098" s="30"/>
      <c r="B4098" s="31" t="s">
        <v>165</v>
      </c>
      <c r="C4098" s="31" t="s">
        <v>165</v>
      </c>
      <c r="D4098" s="32" t="s">
        <v>165</v>
      </c>
      <c r="E4098" s="33" t="s">
        <v>165</v>
      </c>
      <c r="F4098" s="34"/>
      <c r="G4098" s="35"/>
      <c r="H4098" s="34"/>
      <c r="I4098" s="36"/>
      <c r="J4098" s="37"/>
    </row>
    <row r="4099">
      <c r="A4099" s="30"/>
      <c r="B4099" s="31" t="s">
        <v>165</v>
      </c>
      <c r="C4099" s="31" t="s">
        <v>165</v>
      </c>
      <c r="D4099" s="32" t="s">
        <v>165</v>
      </c>
      <c r="E4099" s="33" t="s">
        <v>165</v>
      </c>
      <c r="F4099" s="34"/>
      <c r="G4099" s="35"/>
      <c r="H4099" s="34"/>
      <c r="I4099" s="36"/>
      <c r="J4099" s="37"/>
    </row>
    <row r="4100">
      <c r="A4100" s="30"/>
      <c r="B4100" s="31" t="s">
        <v>165</v>
      </c>
      <c r="C4100" s="31" t="s">
        <v>165</v>
      </c>
      <c r="D4100" s="32" t="s">
        <v>165</v>
      </c>
      <c r="E4100" s="33" t="s">
        <v>165</v>
      </c>
      <c r="F4100" s="34"/>
      <c r="G4100" s="35"/>
      <c r="H4100" s="34"/>
      <c r="I4100" s="36"/>
      <c r="J4100" s="37"/>
    </row>
    <row r="4101">
      <c r="A4101" s="30"/>
      <c r="B4101" s="31" t="s">
        <v>165</v>
      </c>
      <c r="C4101" s="31" t="s">
        <v>165</v>
      </c>
      <c r="D4101" s="32" t="s">
        <v>165</v>
      </c>
      <c r="E4101" s="33" t="s">
        <v>165</v>
      </c>
      <c r="F4101" s="34"/>
      <c r="G4101" s="35"/>
      <c r="H4101" s="34"/>
      <c r="I4101" s="36"/>
      <c r="J4101" s="37"/>
    </row>
    <row r="4102">
      <c r="A4102" s="30"/>
      <c r="B4102" s="31" t="s">
        <v>165</v>
      </c>
      <c r="C4102" s="31" t="s">
        <v>165</v>
      </c>
      <c r="D4102" s="32" t="s">
        <v>165</v>
      </c>
      <c r="E4102" s="33" t="s">
        <v>165</v>
      </c>
      <c r="F4102" s="34"/>
      <c r="G4102" s="35"/>
      <c r="H4102" s="34"/>
      <c r="I4102" s="36"/>
      <c r="J4102" s="37"/>
    </row>
    <row r="4103">
      <c r="A4103" s="30"/>
      <c r="B4103" s="31" t="s">
        <v>165</v>
      </c>
      <c r="C4103" s="31" t="s">
        <v>165</v>
      </c>
      <c r="D4103" s="32" t="s">
        <v>165</v>
      </c>
      <c r="E4103" s="33" t="s">
        <v>165</v>
      </c>
      <c r="F4103" s="34"/>
      <c r="G4103" s="35"/>
      <c r="H4103" s="34"/>
      <c r="I4103" s="36"/>
      <c r="J4103" s="37"/>
    </row>
    <row r="4104">
      <c r="A4104" s="30"/>
      <c r="B4104" s="31" t="s">
        <v>165</v>
      </c>
      <c r="C4104" s="31" t="s">
        <v>165</v>
      </c>
      <c r="D4104" s="32" t="s">
        <v>165</v>
      </c>
      <c r="E4104" s="33" t="s">
        <v>165</v>
      </c>
      <c r="F4104" s="34"/>
      <c r="G4104" s="35"/>
      <c r="H4104" s="34"/>
      <c r="I4104" s="36"/>
      <c r="J4104" s="37"/>
    </row>
    <row r="4105">
      <c r="A4105" s="30"/>
      <c r="B4105" s="31" t="s">
        <v>165</v>
      </c>
      <c r="C4105" s="31" t="s">
        <v>165</v>
      </c>
      <c r="D4105" s="32" t="s">
        <v>165</v>
      </c>
      <c r="E4105" s="33" t="s">
        <v>165</v>
      </c>
      <c r="F4105" s="34"/>
      <c r="G4105" s="35"/>
      <c r="H4105" s="34"/>
      <c r="I4105" s="36"/>
      <c r="J4105" s="37"/>
    </row>
    <row r="4106">
      <c r="A4106" s="30"/>
      <c r="B4106" s="31" t="s">
        <v>165</v>
      </c>
      <c r="C4106" s="31" t="s">
        <v>165</v>
      </c>
      <c r="D4106" s="32" t="s">
        <v>165</v>
      </c>
      <c r="E4106" s="33" t="s">
        <v>165</v>
      </c>
      <c r="F4106" s="34"/>
      <c r="G4106" s="35"/>
      <c r="H4106" s="34"/>
      <c r="I4106" s="36"/>
      <c r="J4106" s="37"/>
    </row>
    <row r="4107">
      <c r="A4107" s="30"/>
      <c r="B4107" s="31" t="s">
        <v>165</v>
      </c>
      <c r="C4107" s="31" t="s">
        <v>165</v>
      </c>
      <c r="D4107" s="32" t="s">
        <v>165</v>
      </c>
      <c r="E4107" s="33" t="s">
        <v>165</v>
      </c>
      <c r="F4107" s="34"/>
      <c r="G4107" s="35"/>
      <c r="H4107" s="34"/>
      <c r="I4107" s="36"/>
      <c r="J4107" s="37"/>
    </row>
    <row r="4108">
      <c r="A4108" s="30"/>
      <c r="B4108" s="31" t="s">
        <v>165</v>
      </c>
      <c r="C4108" s="31" t="s">
        <v>165</v>
      </c>
      <c r="D4108" s="32" t="s">
        <v>165</v>
      </c>
      <c r="E4108" s="33" t="s">
        <v>165</v>
      </c>
      <c r="F4108" s="34"/>
      <c r="G4108" s="35"/>
      <c r="H4108" s="34"/>
      <c r="I4108" s="36"/>
      <c r="J4108" s="37"/>
    </row>
    <row r="4109">
      <c r="A4109" s="30"/>
      <c r="B4109" s="31" t="s">
        <v>165</v>
      </c>
      <c r="C4109" s="31" t="s">
        <v>165</v>
      </c>
      <c r="D4109" s="32" t="s">
        <v>165</v>
      </c>
      <c r="E4109" s="33" t="s">
        <v>165</v>
      </c>
      <c r="F4109" s="34"/>
      <c r="G4109" s="35"/>
      <c r="H4109" s="34"/>
      <c r="I4109" s="36"/>
      <c r="J4109" s="37"/>
    </row>
    <row r="4110">
      <c r="A4110" s="30"/>
      <c r="B4110" s="31" t="s">
        <v>165</v>
      </c>
      <c r="C4110" s="31" t="s">
        <v>165</v>
      </c>
      <c r="D4110" s="32" t="s">
        <v>165</v>
      </c>
      <c r="E4110" s="33" t="s">
        <v>165</v>
      </c>
      <c r="F4110" s="34"/>
      <c r="G4110" s="35"/>
      <c r="H4110" s="34"/>
      <c r="I4110" s="36"/>
      <c r="J4110" s="37"/>
    </row>
    <row r="4111">
      <c r="A4111" s="30"/>
      <c r="B4111" s="31" t="s">
        <v>165</v>
      </c>
      <c r="C4111" s="31" t="s">
        <v>165</v>
      </c>
      <c r="D4111" s="32" t="s">
        <v>165</v>
      </c>
      <c r="E4111" s="33" t="s">
        <v>165</v>
      </c>
      <c r="F4111" s="34"/>
      <c r="G4111" s="35"/>
      <c r="H4111" s="34"/>
      <c r="I4111" s="36"/>
      <c r="J4111" s="37"/>
    </row>
    <row r="4112">
      <c r="A4112" s="30"/>
      <c r="B4112" s="31" t="s">
        <v>165</v>
      </c>
      <c r="C4112" s="31" t="s">
        <v>165</v>
      </c>
      <c r="D4112" s="32" t="s">
        <v>165</v>
      </c>
      <c r="E4112" s="33" t="s">
        <v>165</v>
      </c>
      <c r="F4112" s="34"/>
      <c r="G4112" s="35"/>
      <c r="H4112" s="34"/>
      <c r="I4112" s="36"/>
      <c r="J4112" s="37"/>
    </row>
    <row r="4113">
      <c r="A4113" s="30"/>
      <c r="B4113" s="31" t="s">
        <v>165</v>
      </c>
      <c r="C4113" s="31" t="s">
        <v>165</v>
      </c>
      <c r="D4113" s="32" t="s">
        <v>165</v>
      </c>
      <c r="E4113" s="33" t="s">
        <v>165</v>
      </c>
      <c r="F4113" s="34"/>
      <c r="G4113" s="35"/>
      <c r="H4113" s="34"/>
      <c r="I4113" s="36"/>
      <c r="J4113" s="37"/>
    </row>
    <row r="4114">
      <c r="A4114" s="30"/>
      <c r="B4114" s="31" t="s">
        <v>165</v>
      </c>
      <c r="C4114" s="31" t="s">
        <v>165</v>
      </c>
      <c r="D4114" s="32" t="s">
        <v>165</v>
      </c>
      <c r="E4114" s="33" t="s">
        <v>165</v>
      </c>
      <c r="F4114" s="34"/>
      <c r="G4114" s="35"/>
      <c r="H4114" s="34"/>
      <c r="I4114" s="36"/>
      <c r="J4114" s="37"/>
    </row>
    <row r="4115">
      <c r="A4115" s="30"/>
      <c r="B4115" s="31" t="s">
        <v>165</v>
      </c>
      <c r="C4115" s="31" t="s">
        <v>165</v>
      </c>
      <c r="D4115" s="32" t="s">
        <v>165</v>
      </c>
      <c r="E4115" s="33" t="s">
        <v>165</v>
      </c>
      <c r="F4115" s="34"/>
      <c r="G4115" s="35"/>
      <c r="H4115" s="34"/>
      <c r="I4115" s="36"/>
      <c r="J4115" s="37"/>
    </row>
    <row r="4116">
      <c r="A4116" s="30"/>
      <c r="B4116" s="31" t="s">
        <v>165</v>
      </c>
      <c r="C4116" s="31" t="s">
        <v>165</v>
      </c>
      <c r="D4116" s="32" t="s">
        <v>165</v>
      </c>
      <c r="E4116" s="33" t="s">
        <v>165</v>
      </c>
      <c r="F4116" s="34"/>
      <c r="G4116" s="35"/>
      <c r="H4116" s="34"/>
      <c r="I4116" s="36"/>
      <c r="J4116" s="37"/>
    </row>
    <row r="4117">
      <c r="A4117" s="30"/>
      <c r="B4117" s="31" t="s">
        <v>165</v>
      </c>
      <c r="C4117" s="31" t="s">
        <v>165</v>
      </c>
      <c r="D4117" s="32" t="s">
        <v>165</v>
      </c>
      <c r="E4117" s="33" t="s">
        <v>165</v>
      </c>
      <c r="F4117" s="34"/>
      <c r="G4117" s="35"/>
      <c r="H4117" s="34"/>
      <c r="I4117" s="36"/>
      <c r="J4117" s="37"/>
    </row>
    <row r="4118">
      <c r="A4118" s="30"/>
      <c r="B4118" s="31" t="s">
        <v>165</v>
      </c>
      <c r="C4118" s="31" t="s">
        <v>165</v>
      </c>
      <c r="D4118" s="32" t="s">
        <v>165</v>
      </c>
      <c r="E4118" s="33" t="s">
        <v>165</v>
      </c>
      <c r="F4118" s="34"/>
      <c r="G4118" s="35"/>
      <c r="H4118" s="34"/>
      <c r="I4118" s="36"/>
      <c r="J4118" s="37"/>
    </row>
    <row r="4119">
      <c r="A4119" s="30"/>
      <c r="B4119" s="31" t="s">
        <v>165</v>
      </c>
      <c r="C4119" s="31" t="s">
        <v>165</v>
      </c>
      <c r="D4119" s="32" t="s">
        <v>165</v>
      </c>
      <c r="E4119" s="33" t="s">
        <v>165</v>
      </c>
      <c r="F4119" s="34"/>
      <c r="G4119" s="35"/>
      <c r="H4119" s="34"/>
      <c r="I4119" s="36"/>
      <c r="J4119" s="37"/>
    </row>
    <row r="4120">
      <c r="A4120" s="30"/>
      <c r="B4120" s="31" t="s">
        <v>165</v>
      </c>
      <c r="C4120" s="31" t="s">
        <v>165</v>
      </c>
      <c r="D4120" s="32" t="s">
        <v>165</v>
      </c>
      <c r="E4120" s="33" t="s">
        <v>165</v>
      </c>
      <c r="F4120" s="34"/>
      <c r="G4120" s="35"/>
      <c r="H4120" s="34"/>
      <c r="I4120" s="36"/>
      <c r="J4120" s="37"/>
    </row>
    <row r="4121">
      <c r="A4121" s="30"/>
      <c r="B4121" s="31" t="s">
        <v>165</v>
      </c>
      <c r="C4121" s="31" t="s">
        <v>165</v>
      </c>
      <c r="D4121" s="32" t="s">
        <v>165</v>
      </c>
      <c r="E4121" s="33" t="s">
        <v>165</v>
      </c>
      <c r="F4121" s="34"/>
      <c r="G4121" s="35"/>
      <c r="H4121" s="34"/>
      <c r="I4121" s="36"/>
      <c r="J4121" s="37"/>
    </row>
    <row r="4122">
      <c r="A4122" s="30"/>
      <c r="B4122" s="31" t="s">
        <v>165</v>
      </c>
      <c r="C4122" s="31" t="s">
        <v>165</v>
      </c>
      <c r="D4122" s="32" t="s">
        <v>165</v>
      </c>
      <c r="E4122" s="33" t="s">
        <v>165</v>
      </c>
      <c r="F4122" s="34"/>
      <c r="G4122" s="35"/>
      <c r="H4122" s="34"/>
      <c r="I4122" s="36"/>
      <c r="J4122" s="37"/>
    </row>
    <row r="4123">
      <c r="A4123" s="30"/>
      <c r="B4123" s="31" t="s">
        <v>165</v>
      </c>
      <c r="C4123" s="31" t="s">
        <v>165</v>
      </c>
      <c r="D4123" s="32" t="s">
        <v>165</v>
      </c>
      <c r="E4123" s="33" t="s">
        <v>165</v>
      </c>
      <c r="F4123" s="34"/>
      <c r="G4123" s="35"/>
      <c r="H4123" s="34"/>
      <c r="I4123" s="36"/>
      <c r="J4123" s="37"/>
    </row>
    <row r="4124">
      <c r="A4124" s="30"/>
      <c r="B4124" s="31" t="s">
        <v>165</v>
      </c>
      <c r="C4124" s="31" t="s">
        <v>165</v>
      </c>
      <c r="D4124" s="32" t="s">
        <v>165</v>
      </c>
      <c r="E4124" s="33" t="s">
        <v>165</v>
      </c>
      <c r="F4124" s="34"/>
      <c r="G4124" s="35"/>
      <c r="H4124" s="34"/>
      <c r="I4124" s="36"/>
      <c r="J4124" s="37"/>
    </row>
    <row r="4125">
      <c r="A4125" s="30"/>
      <c r="B4125" s="31" t="s">
        <v>165</v>
      </c>
      <c r="C4125" s="31" t="s">
        <v>165</v>
      </c>
      <c r="D4125" s="32" t="s">
        <v>165</v>
      </c>
      <c r="E4125" s="33" t="s">
        <v>165</v>
      </c>
      <c r="F4125" s="34"/>
      <c r="G4125" s="35"/>
      <c r="H4125" s="34"/>
      <c r="I4125" s="36"/>
      <c r="J4125" s="37"/>
    </row>
    <row r="4126">
      <c r="A4126" s="30"/>
      <c r="B4126" s="31" t="s">
        <v>165</v>
      </c>
      <c r="C4126" s="31" t="s">
        <v>165</v>
      </c>
      <c r="D4126" s="32" t="s">
        <v>165</v>
      </c>
      <c r="E4126" s="33" t="s">
        <v>165</v>
      </c>
      <c r="F4126" s="34"/>
      <c r="G4126" s="35"/>
      <c r="H4126" s="34"/>
      <c r="I4126" s="36"/>
      <c r="J4126" s="37"/>
    </row>
    <row r="4127">
      <c r="A4127" s="30"/>
      <c r="B4127" s="31" t="s">
        <v>165</v>
      </c>
      <c r="C4127" s="31" t="s">
        <v>165</v>
      </c>
      <c r="D4127" s="32" t="s">
        <v>165</v>
      </c>
      <c r="E4127" s="33" t="s">
        <v>165</v>
      </c>
      <c r="F4127" s="34"/>
      <c r="G4127" s="35"/>
      <c r="H4127" s="34"/>
      <c r="I4127" s="36"/>
      <c r="J4127" s="37"/>
    </row>
    <row r="4128">
      <c r="A4128" s="30"/>
      <c r="B4128" s="31" t="s">
        <v>165</v>
      </c>
      <c r="C4128" s="31" t="s">
        <v>165</v>
      </c>
      <c r="D4128" s="32" t="s">
        <v>165</v>
      </c>
      <c r="E4128" s="33" t="s">
        <v>165</v>
      </c>
      <c r="F4128" s="34"/>
      <c r="G4128" s="35"/>
      <c r="H4128" s="34"/>
      <c r="I4128" s="36"/>
      <c r="J4128" s="37"/>
    </row>
    <row r="4129">
      <c r="A4129" s="30"/>
      <c r="B4129" s="31" t="s">
        <v>165</v>
      </c>
      <c r="C4129" s="31" t="s">
        <v>165</v>
      </c>
      <c r="D4129" s="32" t="s">
        <v>165</v>
      </c>
      <c r="E4129" s="33" t="s">
        <v>165</v>
      </c>
      <c r="F4129" s="34"/>
      <c r="G4129" s="35"/>
      <c r="H4129" s="34"/>
      <c r="I4129" s="36"/>
      <c r="J4129" s="37"/>
    </row>
    <row r="4130">
      <c r="A4130" s="30"/>
      <c r="B4130" s="31" t="s">
        <v>165</v>
      </c>
      <c r="C4130" s="31" t="s">
        <v>165</v>
      </c>
      <c r="D4130" s="32" t="s">
        <v>165</v>
      </c>
      <c r="E4130" s="33" t="s">
        <v>165</v>
      </c>
      <c r="F4130" s="34"/>
      <c r="G4130" s="35"/>
      <c r="H4130" s="34"/>
      <c r="I4130" s="36"/>
      <c r="J4130" s="37"/>
    </row>
    <row r="4131">
      <c r="A4131" s="30"/>
      <c r="B4131" s="31" t="s">
        <v>165</v>
      </c>
      <c r="C4131" s="31" t="s">
        <v>165</v>
      </c>
      <c r="D4131" s="32" t="s">
        <v>165</v>
      </c>
      <c r="E4131" s="33" t="s">
        <v>165</v>
      </c>
      <c r="F4131" s="34"/>
      <c r="G4131" s="35"/>
      <c r="H4131" s="34"/>
      <c r="I4131" s="36"/>
      <c r="J4131" s="37"/>
    </row>
    <row r="4132">
      <c r="A4132" s="30"/>
      <c r="B4132" s="31" t="s">
        <v>165</v>
      </c>
      <c r="C4132" s="31" t="s">
        <v>165</v>
      </c>
      <c r="D4132" s="32" t="s">
        <v>165</v>
      </c>
      <c r="E4132" s="33" t="s">
        <v>165</v>
      </c>
      <c r="F4132" s="34"/>
      <c r="G4132" s="35"/>
      <c r="H4132" s="34"/>
      <c r="I4132" s="36"/>
      <c r="J4132" s="37"/>
    </row>
    <row r="4133">
      <c r="A4133" s="30"/>
      <c r="B4133" s="31" t="s">
        <v>165</v>
      </c>
      <c r="C4133" s="31" t="s">
        <v>165</v>
      </c>
      <c r="D4133" s="32" t="s">
        <v>165</v>
      </c>
      <c r="E4133" s="33" t="s">
        <v>165</v>
      </c>
      <c r="F4133" s="34"/>
      <c r="G4133" s="35"/>
      <c r="H4133" s="34"/>
      <c r="I4133" s="36"/>
      <c r="J4133" s="37"/>
    </row>
    <row r="4134">
      <c r="A4134" s="30"/>
      <c r="B4134" s="31" t="s">
        <v>165</v>
      </c>
      <c r="C4134" s="31" t="s">
        <v>165</v>
      </c>
      <c r="D4134" s="32" t="s">
        <v>165</v>
      </c>
      <c r="E4134" s="33" t="s">
        <v>165</v>
      </c>
      <c r="F4134" s="34"/>
      <c r="G4134" s="35"/>
      <c r="H4134" s="34"/>
      <c r="I4134" s="36"/>
      <c r="J4134" s="37"/>
    </row>
    <row r="4135">
      <c r="A4135" s="30"/>
      <c r="B4135" s="31" t="s">
        <v>165</v>
      </c>
      <c r="C4135" s="31" t="s">
        <v>165</v>
      </c>
      <c r="D4135" s="32" t="s">
        <v>165</v>
      </c>
      <c r="E4135" s="33" t="s">
        <v>165</v>
      </c>
      <c r="F4135" s="34"/>
      <c r="G4135" s="35"/>
      <c r="H4135" s="34"/>
      <c r="I4135" s="36"/>
      <c r="J4135" s="37"/>
    </row>
    <row r="4136">
      <c r="A4136" s="30"/>
      <c r="B4136" s="31" t="s">
        <v>165</v>
      </c>
      <c r="C4136" s="31" t="s">
        <v>165</v>
      </c>
      <c r="D4136" s="32" t="s">
        <v>165</v>
      </c>
      <c r="E4136" s="33" t="s">
        <v>165</v>
      </c>
      <c r="F4136" s="34"/>
      <c r="G4136" s="35"/>
      <c r="H4136" s="34"/>
      <c r="I4136" s="36"/>
      <c r="J4136" s="37"/>
    </row>
    <row r="4137">
      <c r="A4137" s="30"/>
      <c r="B4137" s="31" t="s">
        <v>165</v>
      </c>
      <c r="C4137" s="31" t="s">
        <v>165</v>
      </c>
      <c r="D4137" s="32" t="s">
        <v>165</v>
      </c>
      <c r="E4137" s="33" t="s">
        <v>165</v>
      </c>
      <c r="F4137" s="34"/>
      <c r="G4137" s="35"/>
      <c r="H4137" s="34"/>
      <c r="I4137" s="36"/>
      <c r="J4137" s="37"/>
    </row>
    <row r="4138">
      <c r="A4138" s="30"/>
      <c r="B4138" s="31" t="s">
        <v>165</v>
      </c>
      <c r="C4138" s="31" t="s">
        <v>165</v>
      </c>
      <c r="D4138" s="32" t="s">
        <v>165</v>
      </c>
      <c r="E4138" s="33" t="s">
        <v>165</v>
      </c>
      <c r="F4138" s="34"/>
      <c r="G4138" s="35"/>
      <c r="H4138" s="34"/>
      <c r="I4138" s="36"/>
      <c r="J4138" s="37"/>
    </row>
    <row r="4139">
      <c r="A4139" s="30"/>
      <c r="B4139" s="31" t="s">
        <v>165</v>
      </c>
      <c r="C4139" s="31" t="s">
        <v>165</v>
      </c>
      <c r="D4139" s="32" t="s">
        <v>165</v>
      </c>
      <c r="E4139" s="33" t="s">
        <v>165</v>
      </c>
      <c r="F4139" s="34"/>
      <c r="G4139" s="35"/>
      <c r="H4139" s="34"/>
      <c r="I4139" s="36"/>
      <c r="J4139" s="37"/>
    </row>
    <row r="4140">
      <c r="A4140" s="30"/>
      <c r="B4140" s="31" t="s">
        <v>165</v>
      </c>
      <c r="C4140" s="31" t="s">
        <v>165</v>
      </c>
      <c r="D4140" s="32" t="s">
        <v>165</v>
      </c>
      <c r="E4140" s="33" t="s">
        <v>165</v>
      </c>
      <c r="F4140" s="34"/>
      <c r="G4140" s="35"/>
      <c r="H4140" s="34"/>
      <c r="I4140" s="36"/>
      <c r="J4140" s="37"/>
    </row>
    <row r="4141">
      <c r="A4141" s="30"/>
      <c r="B4141" s="31" t="s">
        <v>165</v>
      </c>
      <c r="C4141" s="31" t="s">
        <v>165</v>
      </c>
      <c r="D4141" s="32" t="s">
        <v>165</v>
      </c>
      <c r="E4141" s="33" t="s">
        <v>165</v>
      </c>
      <c r="F4141" s="34"/>
      <c r="G4141" s="35"/>
      <c r="H4141" s="34"/>
      <c r="I4141" s="36"/>
      <c r="J4141" s="37"/>
    </row>
    <row r="4142">
      <c r="A4142" s="30"/>
      <c r="B4142" s="31" t="s">
        <v>165</v>
      </c>
      <c r="C4142" s="31" t="s">
        <v>165</v>
      </c>
      <c r="D4142" s="32" t="s">
        <v>165</v>
      </c>
      <c r="E4142" s="33" t="s">
        <v>165</v>
      </c>
      <c r="F4142" s="34"/>
      <c r="G4142" s="35"/>
      <c r="H4142" s="34"/>
      <c r="I4142" s="36"/>
      <c r="J4142" s="37"/>
    </row>
    <row r="4143">
      <c r="A4143" s="30"/>
      <c r="B4143" s="31" t="s">
        <v>165</v>
      </c>
      <c r="C4143" s="31" t="s">
        <v>165</v>
      </c>
      <c r="D4143" s="32" t="s">
        <v>165</v>
      </c>
      <c r="E4143" s="33" t="s">
        <v>165</v>
      </c>
      <c r="F4143" s="34"/>
      <c r="G4143" s="35"/>
      <c r="H4143" s="34"/>
      <c r="I4143" s="36"/>
      <c r="J4143" s="37"/>
    </row>
    <row r="4144">
      <c r="A4144" s="30"/>
      <c r="B4144" s="31" t="s">
        <v>165</v>
      </c>
      <c r="C4144" s="31" t="s">
        <v>165</v>
      </c>
      <c r="D4144" s="32" t="s">
        <v>165</v>
      </c>
      <c r="E4144" s="33" t="s">
        <v>165</v>
      </c>
      <c r="F4144" s="34"/>
      <c r="G4144" s="35"/>
      <c r="H4144" s="34"/>
      <c r="I4144" s="36"/>
      <c r="J4144" s="37"/>
    </row>
    <row r="4145">
      <c r="A4145" s="30"/>
      <c r="B4145" s="31" t="s">
        <v>165</v>
      </c>
      <c r="C4145" s="31" t="s">
        <v>165</v>
      </c>
      <c r="D4145" s="32" t="s">
        <v>165</v>
      </c>
      <c r="E4145" s="33" t="s">
        <v>165</v>
      </c>
      <c r="F4145" s="34"/>
      <c r="G4145" s="35"/>
      <c r="H4145" s="34"/>
      <c r="I4145" s="36"/>
      <c r="J4145" s="37"/>
    </row>
    <row r="4146">
      <c r="A4146" s="30"/>
      <c r="B4146" s="31" t="s">
        <v>165</v>
      </c>
      <c r="C4146" s="31" t="s">
        <v>165</v>
      </c>
      <c r="D4146" s="32" t="s">
        <v>165</v>
      </c>
      <c r="E4146" s="33" t="s">
        <v>165</v>
      </c>
      <c r="F4146" s="34"/>
      <c r="G4146" s="35"/>
      <c r="H4146" s="34"/>
      <c r="I4146" s="36"/>
      <c r="J4146" s="37"/>
    </row>
    <row r="4147">
      <c r="A4147" s="30"/>
      <c r="B4147" s="31" t="s">
        <v>165</v>
      </c>
      <c r="C4147" s="31" t="s">
        <v>165</v>
      </c>
      <c r="D4147" s="32" t="s">
        <v>165</v>
      </c>
      <c r="E4147" s="33" t="s">
        <v>165</v>
      </c>
      <c r="F4147" s="34"/>
      <c r="G4147" s="35"/>
      <c r="H4147" s="34"/>
      <c r="I4147" s="36"/>
      <c r="J4147" s="37"/>
    </row>
    <row r="4148">
      <c r="A4148" s="30"/>
      <c r="B4148" s="31" t="s">
        <v>165</v>
      </c>
      <c r="C4148" s="31" t="s">
        <v>165</v>
      </c>
      <c r="D4148" s="32" t="s">
        <v>165</v>
      </c>
      <c r="E4148" s="33" t="s">
        <v>165</v>
      </c>
      <c r="F4148" s="34"/>
      <c r="G4148" s="35"/>
      <c r="H4148" s="34"/>
      <c r="I4148" s="36"/>
      <c r="J4148" s="37"/>
    </row>
    <row r="4149">
      <c r="A4149" s="30"/>
      <c r="B4149" s="31" t="s">
        <v>165</v>
      </c>
      <c r="C4149" s="31" t="s">
        <v>165</v>
      </c>
      <c r="D4149" s="32" t="s">
        <v>165</v>
      </c>
      <c r="E4149" s="33" t="s">
        <v>165</v>
      </c>
      <c r="F4149" s="34"/>
      <c r="G4149" s="35"/>
      <c r="H4149" s="34"/>
      <c r="I4149" s="36"/>
      <c r="J4149" s="37"/>
    </row>
    <row r="4150">
      <c r="A4150" s="30"/>
      <c r="B4150" s="31" t="s">
        <v>165</v>
      </c>
      <c r="C4150" s="31" t="s">
        <v>165</v>
      </c>
      <c r="D4150" s="32" t="s">
        <v>165</v>
      </c>
      <c r="E4150" s="33" t="s">
        <v>165</v>
      </c>
      <c r="F4150" s="34"/>
      <c r="G4150" s="35"/>
      <c r="H4150" s="34"/>
      <c r="I4150" s="36"/>
      <c r="J4150" s="37"/>
    </row>
    <row r="4151">
      <c r="A4151" s="30"/>
      <c r="B4151" s="31" t="s">
        <v>165</v>
      </c>
      <c r="C4151" s="31" t="s">
        <v>165</v>
      </c>
      <c r="D4151" s="32" t="s">
        <v>165</v>
      </c>
      <c r="E4151" s="33" t="s">
        <v>165</v>
      </c>
      <c r="F4151" s="34"/>
      <c r="G4151" s="35"/>
      <c r="H4151" s="34"/>
      <c r="I4151" s="36"/>
      <c r="J4151" s="37"/>
    </row>
    <row r="4152">
      <c r="A4152" s="30"/>
      <c r="B4152" s="31" t="s">
        <v>165</v>
      </c>
      <c r="C4152" s="31" t="s">
        <v>165</v>
      </c>
      <c r="D4152" s="32" t="s">
        <v>165</v>
      </c>
      <c r="E4152" s="33" t="s">
        <v>165</v>
      </c>
      <c r="F4152" s="34"/>
      <c r="G4152" s="35"/>
      <c r="H4152" s="34"/>
      <c r="I4152" s="36"/>
      <c r="J4152" s="37"/>
    </row>
    <row r="4153">
      <c r="A4153" s="30"/>
      <c r="B4153" s="31" t="s">
        <v>165</v>
      </c>
      <c r="C4153" s="31" t="s">
        <v>165</v>
      </c>
      <c r="D4153" s="32" t="s">
        <v>165</v>
      </c>
      <c r="E4153" s="33" t="s">
        <v>165</v>
      </c>
      <c r="F4153" s="34"/>
      <c r="G4153" s="35"/>
      <c r="H4153" s="34"/>
      <c r="I4153" s="36"/>
      <c r="J4153" s="37"/>
    </row>
    <row r="4154">
      <c r="A4154" s="30"/>
      <c r="B4154" s="31" t="s">
        <v>165</v>
      </c>
      <c r="C4154" s="31" t="s">
        <v>165</v>
      </c>
      <c r="D4154" s="32" t="s">
        <v>165</v>
      </c>
      <c r="E4154" s="33" t="s">
        <v>165</v>
      </c>
      <c r="F4154" s="34"/>
      <c r="G4154" s="35"/>
      <c r="H4154" s="34"/>
      <c r="I4154" s="36"/>
      <c r="J4154" s="37"/>
    </row>
    <row r="4155">
      <c r="A4155" s="30"/>
      <c r="B4155" s="31" t="s">
        <v>165</v>
      </c>
      <c r="C4155" s="31" t="s">
        <v>165</v>
      </c>
      <c r="D4155" s="32" t="s">
        <v>165</v>
      </c>
      <c r="E4155" s="33" t="s">
        <v>165</v>
      </c>
      <c r="F4155" s="34"/>
      <c r="G4155" s="35"/>
      <c r="H4155" s="34"/>
      <c r="I4155" s="36"/>
      <c r="J4155" s="37"/>
    </row>
    <row r="4156">
      <c r="A4156" s="30"/>
      <c r="B4156" s="31" t="s">
        <v>165</v>
      </c>
      <c r="C4156" s="31" t="s">
        <v>165</v>
      </c>
      <c r="D4156" s="32" t="s">
        <v>165</v>
      </c>
      <c r="E4156" s="33" t="s">
        <v>165</v>
      </c>
      <c r="F4156" s="34"/>
      <c r="G4156" s="35"/>
      <c r="H4156" s="34"/>
      <c r="I4156" s="36"/>
      <c r="J4156" s="37"/>
    </row>
    <row r="4157">
      <c r="A4157" s="30"/>
      <c r="B4157" s="31" t="s">
        <v>165</v>
      </c>
      <c r="C4157" s="31" t="s">
        <v>165</v>
      </c>
      <c r="D4157" s="32" t="s">
        <v>165</v>
      </c>
      <c r="E4157" s="33" t="s">
        <v>165</v>
      </c>
      <c r="F4157" s="34"/>
      <c r="G4157" s="35"/>
      <c r="H4157" s="34"/>
      <c r="I4157" s="36"/>
      <c r="J4157" s="37"/>
    </row>
    <row r="4158">
      <c r="A4158" s="30"/>
      <c r="B4158" s="31" t="s">
        <v>165</v>
      </c>
      <c r="C4158" s="31" t="s">
        <v>165</v>
      </c>
      <c r="D4158" s="32" t="s">
        <v>165</v>
      </c>
      <c r="E4158" s="33" t="s">
        <v>165</v>
      </c>
      <c r="F4158" s="34"/>
      <c r="G4158" s="35"/>
      <c r="H4158" s="34"/>
      <c r="I4158" s="36"/>
      <c r="J4158" s="37"/>
    </row>
    <row r="4159">
      <c r="A4159" s="30"/>
      <c r="B4159" s="31" t="s">
        <v>165</v>
      </c>
      <c r="C4159" s="31" t="s">
        <v>165</v>
      </c>
      <c r="D4159" s="32" t="s">
        <v>165</v>
      </c>
      <c r="E4159" s="33" t="s">
        <v>165</v>
      </c>
      <c r="F4159" s="34"/>
      <c r="G4159" s="35"/>
      <c r="H4159" s="34"/>
      <c r="I4159" s="36"/>
      <c r="J4159" s="37"/>
    </row>
    <row r="4160">
      <c r="A4160" s="30"/>
      <c r="B4160" s="31" t="s">
        <v>165</v>
      </c>
      <c r="C4160" s="31" t="s">
        <v>165</v>
      </c>
      <c r="D4160" s="32" t="s">
        <v>165</v>
      </c>
      <c r="E4160" s="33" t="s">
        <v>165</v>
      </c>
      <c r="F4160" s="34"/>
      <c r="G4160" s="35"/>
      <c r="H4160" s="34"/>
      <c r="I4160" s="36"/>
      <c r="J4160" s="37"/>
    </row>
    <row r="4161">
      <c r="A4161" s="30"/>
      <c r="B4161" s="31" t="s">
        <v>165</v>
      </c>
      <c r="C4161" s="31" t="s">
        <v>165</v>
      </c>
      <c r="D4161" s="32" t="s">
        <v>165</v>
      </c>
      <c r="E4161" s="33" t="s">
        <v>165</v>
      </c>
      <c r="F4161" s="34"/>
      <c r="G4161" s="35"/>
      <c r="H4161" s="34"/>
      <c r="I4161" s="36"/>
      <c r="J4161" s="37"/>
    </row>
    <row r="4162">
      <c r="A4162" s="30"/>
      <c r="B4162" s="31" t="s">
        <v>165</v>
      </c>
      <c r="C4162" s="31" t="s">
        <v>165</v>
      </c>
      <c r="D4162" s="32" t="s">
        <v>165</v>
      </c>
      <c r="E4162" s="33" t="s">
        <v>165</v>
      </c>
      <c r="F4162" s="34"/>
      <c r="G4162" s="35"/>
      <c r="H4162" s="34"/>
      <c r="I4162" s="36"/>
      <c r="J4162" s="37"/>
    </row>
    <row r="4163">
      <c r="A4163" s="30"/>
      <c r="B4163" s="31" t="s">
        <v>165</v>
      </c>
      <c r="C4163" s="31" t="s">
        <v>165</v>
      </c>
      <c r="D4163" s="32" t="s">
        <v>165</v>
      </c>
      <c r="E4163" s="33" t="s">
        <v>165</v>
      </c>
      <c r="F4163" s="34"/>
      <c r="G4163" s="35"/>
      <c r="H4163" s="34"/>
      <c r="I4163" s="36"/>
      <c r="J4163" s="37"/>
    </row>
    <row r="4164">
      <c r="A4164" s="30"/>
      <c r="B4164" s="31" t="s">
        <v>165</v>
      </c>
      <c r="C4164" s="31" t="s">
        <v>165</v>
      </c>
      <c r="D4164" s="32" t="s">
        <v>165</v>
      </c>
      <c r="E4164" s="33" t="s">
        <v>165</v>
      </c>
      <c r="F4164" s="34"/>
      <c r="G4164" s="35"/>
      <c r="H4164" s="34"/>
      <c r="I4164" s="36"/>
      <c r="J4164" s="37"/>
    </row>
    <row r="4165">
      <c r="A4165" s="30"/>
      <c r="B4165" s="31" t="s">
        <v>165</v>
      </c>
      <c r="C4165" s="31" t="s">
        <v>165</v>
      </c>
      <c r="D4165" s="32" t="s">
        <v>165</v>
      </c>
      <c r="E4165" s="33" t="s">
        <v>165</v>
      </c>
      <c r="F4165" s="34"/>
      <c r="G4165" s="35"/>
      <c r="H4165" s="34"/>
      <c r="I4165" s="36"/>
      <c r="J4165" s="37"/>
    </row>
    <row r="4166">
      <c r="A4166" s="30"/>
      <c r="B4166" s="31" t="s">
        <v>165</v>
      </c>
      <c r="C4166" s="31" t="s">
        <v>165</v>
      </c>
      <c r="D4166" s="32" t="s">
        <v>165</v>
      </c>
      <c r="E4166" s="33" t="s">
        <v>165</v>
      </c>
      <c r="F4166" s="34"/>
      <c r="G4166" s="35"/>
      <c r="H4166" s="34"/>
      <c r="I4166" s="36"/>
      <c r="J4166" s="37"/>
    </row>
    <row r="4167">
      <c r="A4167" s="30"/>
      <c r="B4167" s="31" t="s">
        <v>165</v>
      </c>
      <c r="C4167" s="31" t="s">
        <v>165</v>
      </c>
      <c r="D4167" s="32" t="s">
        <v>165</v>
      </c>
      <c r="E4167" s="33" t="s">
        <v>165</v>
      </c>
      <c r="F4167" s="34"/>
      <c r="G4167" s="35"/>
      <c r="H4167" s="34"/>
      <c r="I4167" s="36"/>
      <c r="J4167" s="37"/>
    </row>
    <row r="4168">
      <c r="A4168" s="30"/>
      <c r="B4168" s="31" t="s">
        <v>165</v>
      </c>
      <c r="C4168" s="31" t="s">
        <v>165</v>
      </c>
      <c r="D4168" s="32" t="s">
        <v>165</v>
      </c>
      <c r="E4168" s="33" t="s">
        <v>165</v>
      </c>
      <c r="F4168" s="34"/>
      <c r="G4168" s="35"/>
      <c r="H4168" s="34"/>
      <c r="I4168" s="36"/>
      <c r="J4168" s="37"/>
    </row>
    <row r="4169">
      <c r="A4169" s="30"/>
      <c r="B4169" s="31" t="s">
        <v>165</v>
      </c>
      <c r="C4169" s="31" t="s">
        <v>165</v>
      </c>
      <c r="D4169" s="32" t="s">
        <v>165</v>
      </c>
      <c r="E4169" s="33" t="s">
        <v>165</v>
      </c>
      <c r="F4169" s="34"/>
      <c r="G4169" s="35"/>
      <c r="H4169" s="34"/>
      <c r="I4169" s="36"/>
      <c r="J4169" s="37"/>
    </row>
    <row r="4170">
      <c r="A4170" s="30"/>
      <c r="B4170" s="31" t="s">
        <v>165</v>
      </c>
      <c r="C4170" s="31" t="s">
        <v>165</v>
      </c>
      <c r="D4170" s="32" t="s">
        <v>165</v>
      </c>
      <c r="E4170" s="33" t="s">
        <v>165</v>
      </c>
      <c r="F4170" s="34"/>
      <c r="G4170" s="35"/>
      <c r="H4170" s="34"/>
      <c r="I4170" s="36"/>
      <c r="J4170" s="37"/>
    </row>
    <row r="4171">
      <c r="A4171" s="30"/>
      <c r="B4171" s="31" t="s">
        <v>165</v>
      </c>
      <c r="C4171" s="31" t="s">
        <v>165</v>
      </c>
      <c r="D4171" s="32" t="s">
        <v>165</v>
      </c>
      <c r="E4171" s="33" t="s">
        <v>165</v>
      </c>
      <c r="F4171" s="34"/>
      <c r="G4171" s="35"/>
      <c r="H4171" s="34"/>
      <c r="I4171" s="36"/>
      <c r="J4171" s="37"/>
    </row>
    <row r="4172">
      <c r="A4172" s="30"/>
      <c r="B4172" s="31" t="s">
        <v>165</v>
      </c>
      <c r="C4172" s="31" t="s">
        <v>165</v>
      </c>
      <c r="D4172" s="32" t="s">
        <v>165</v>
      </c>
      <c r="E4172" s="33" t="s">
        <v>165</v>
      </c>
      <c r="F4172" s="34"/>
      <c r="G4172" s="35"/>
      <c r="H4172" s="34"/>
      <c r="I4172" s="36"/>
      <c r="J4172" s="37"/>
    </row>
    <row r="4173">
      <c r="A4173" s="30"/>
      <c r="B4173" s="31" t="s">
        <v>165</v>
      </c>
      <c r="C4173" s="31" t="s">
        <v>165</v>
      </c>
      <c r="D4173" s="32" t="s">
        <v>165</v>
      </c>
      <c r="E4173" s="33" t="s">
        <v>165</v>
      </c>
      <c r="F4173" s="34"/>
      <c r="G4173" s="35"/>
      <c r="H4173" s="34"/>
      <c r="I4173" s="36"/>
      <c r="J4173" s="37"/>
    </row>
    <row r="4174">
      <c r="A4174" s="30"/>
      <c r="B4174" s="31" t="s">
        <v>165</v>
      </c>
      <c r="C4174" s="31" t="s">
        <v>165</v>
      </c>
      <c r="D4174" s="32" t="s">
        <v>165</v>
      </c>
      <c r="E4174" s="33" t="s">
        <v>165</v>
      </c>
      <c r="F4174" s="34"/>
      <c r="G4174" s="35"/>
      <c r="H4174" s="34"/>
      <c r="I4174" s="36"/>
      <c r="J4174" s="37"/>
    </row>
    <row r="4175">
      <c r="A4175" s="30"/>
      <c r="B4175" s="31" t="s">
        <v>165</v>
      </c>
      <c r="C4175" s="31" t="s">
        <v>165</v>
      </c>
      <c r="D4175" s="32" t="s">
        <v>165</v>
      </c>
      <c r="E4175" s="33" t="s">
        <v>165</v>
      </c>
      <c r="F4175" s="34"/>
      <c r="G4175" s="35"/>
      <c r="H4175" s="34"/>
      <c r="I4175" s="36"/>
      <c r="J4175" s="37"/>
    </row>
    <row r="4176">
      <c r="A4176" s="30"/>
      <c r="B4176" s="31" t="s">
        <v>165</v>
      </c>
      <c r="C4176" s="31" t="s">
        <v>165</v>
      </c>
      <c r="D4176" s="32" t="s">
        <v>165</v>
      </c>
      <c r="E4176" s="33" t="s">
        <v>165</v>
      </c>
      <c r="F4176" s="34"/>
      <c r="G4176" s="35"/>
      <c r="H4176" s="34"/>
      <c r="I4176" s="36"/>
      <c r="J4176" s="37"/>
    </row>
    <row r="4177">
      <c r="A4177" s="30"/>
      <c r="B4177" s="31" t="s">
        <v>165</v>
      </c>
      <c r="C4177" s="31" t="s">
        <v>165</v>
      </c>
      <c r="D4177" s="32" t="s">
        <v>165</v>
      </c>
      <c r="E4177" s="33" t="s">
        <v>165</v>
      </c>
      <c r="F4177" s="34"/>
      <c r="G4177" s="35"/>
      <c r="H4177" s="34"/>
      <c r="I4177" s="36"/>
      <c r="J4177" s="37"/>
    </row>
    <row r="4178">
      <c r="A4178" s="30"/>
      <c r="B4178" s="31" t="s">
        <v>165</v>
      </c>
      <c r="C4178" s="31" t="s">
        <v>165</v>
      </c>
      <c r="D4178" s="32" t="s">
        <v>165</v>
      </c>
      <c r="E4178" s="33" t="s">
        <v>165</v>
      </c>
      <c r="F4178" s="34"/>
      <c r="G4178" s="35"/>
      <c r="H4178" s="34"/>
      <c r="I4178" s="36"/>
      <c r="J4178" s="37"/>
    </row>
    <row r="4179">
      <c r="A4179" s="30"/>
      <c r="B4179" s="31" t="s">
        <v>165</v>
      </c>
      <c r="C4179" s="31" t="s">
        <v>165</v>
      </c>
      <c r="D4179" s="32" t="s">
        <v>165</v>
      </c>
      <c r="E4179" s="33" t="s">
        <v>165</v>
      </c>
      <c r="F4179" s="34"/>
      <c r="G4179" s="35"/>
      <c r="H4179" s="34"/>
      <c r="I4179" s="36"/>
      <c r="J4179" s="37"/>
    </row>
    <row r="4180">
      <c r="A4180" s="30"/>
      <c r="B4180" s="31" t="s">
        <v>165</v>
      </c>
      <c r="C4180" s="31" t="s">
        <v>165</v>
      </c>
      <c r="D4180" s="32" t="s">
        <v>165</v>
      </c>
      <c r="E4180" s="33" t="s">
        <v>165</v>
      </c>
      <c r="F4180" s="34"/>
      <c r="G4180" s="35"/>
      <c r="H4180" s="34"/>
      <c r="I4180" s="36"/>
      <c r="J4180" s="37"/>
    </row>
    <row r="4181">
      <c r="A4181" s="30"/>
      <c r="B4181" s="31" t="s">
        <v>165</v>
      </c>
      <c r="C4181" s="31" t="s">
        <v>165</v>
      </c>
      <c r="D4181" s="32" t="s">
        <v>165</v>
      </c>
      <c r="E4181" s="33" t="s">
        <v>165</v>
      </c>
      <c r="F4181" s="34"/>
      <c r="G4181" s="35"/>
      <c r="H4181" s="34"/>
      <c r="I4181" s="36"/>
      <c r="J4181" s="37"/>
    </row>
    <row r="4182">
      <c r="A4182" s="30"/>
      <c r="B4182" s="31" t="s">
        <v>165</v>
      </c>
      <c r="C4182" s="31" t="s">
        <v>165</v>
      </c>
      <c r="D4182" s="32" t="s">
        <v>165</v>
      </c>
      <c r="E4182" s="33" t="s">
        <v>165</v>
      </c>
      <c r="F4182" s="34"/>
      <c r="G4182" s="35"/>
      <c r="H4182" s="34"/>
      <c r="I4182" s="36"/>
      <c r="J4182" s="37"/>
    </row>
    <row r="4183">
      <c r="A4183" s="30"/>
      <c r="B4183" s="31" t="s">
        <v>165</v>
      </c>
      <c r="C4183" s="31" t="s">
        <v>165</v>
      </c>
      <c r="D4183" s="32" t="s">
        <v>165</v>
      </c>
      <c r="E4183" s="33" t="s">
        <v>165</v>
      </c>
      <c r="F4183" s="34"/>
      <c r="G4183" s="35"/>
      <c r="H4183" s="34"/>
      <c r="I4183" s="36"/>
      <c r="J4183" s="37"/>
    </row>
    <row r="4184">
      <c r="A4184" s="30"/>
      <c r="B4184" s="31" t="s">
        <v>165</v>
      </c>
      <c r="C4184" s="31" t="s">
        <v>165</v>
      </c>
      <c r="D4184" s="32" t="s">
        <v>165</v>
      </c>
      <c r="E4184" s="33" t="s">
        <v>165</v>
      </c>
      <c r="F4184" s="34"/>
      <c r="G4184" s="35"/>
      <c r="H4184" s="34"/>
      <c r="I4184" s="36"/>
      <c r="J4184" s="37"/>
    </row>
    <row r="4185">
      <c r="A4185" s="30"/>
      <c r="B4185" s="31" t="s">
        <v>165</v>
      </c>
      <c r="C4185" s="31" t="s">
        <v>165</v>
      </c>
      <c r="D4185" s="32" t="s">
        <v>165</v>
      </c>
      <c r="E4185" s="33" t="s">
        <v>165</v>
      </c>
      <c r="F4185" s="34"/>
      <c r="G4185" s="35"/>
      <c r="H4185" s="34"/>
      <c r="I4185" s="36"/>
      <c r="J4185" s="37"/>
    </row>
    <row r="4186">
      <c r="A4186" s="30"/>
      <c r="B4186" s="31" t="s">
        <v>165</v>
      </c>
      <c r="C4186" s="31" t="s">
        <v>165</v>
      </c>
      <c r="D4186" s="32" t="s">
        <v>165</v>
      </c>
      <c r="E4186" s="33" t="s">
        <v>165</v>
      </c>
      <c r="F4186" s="34"/>
      <c r="G4186" s="35"/>
      <c r="H4186" s="34"/>
      <c r="I4186" s="36"/>
      <c r="J4186" s="37"/>
    </row>
    <row r="4187">
      <c r="A4187" s="30"/>
      <c r="B4187" s="31" t="s">
        <v>165</v>
      </c>
      <c r="C4187" s="31" t="s">
        <v>165</v>
      </c>
      <c r="D4187" s="32" t="s">
        <v>165</v>
      </c>
      <c r="E4187" s="33" t="s">
        <v>165</v>
      </c>
      <c r="F4187" s="34"/>
      <c r="G4187" s="35"/>
      <c r="H4187" s="34"/>
      <c r="I4187" s="36"/>
      <c r="J4187" s="37"/>
    </row>
    <row r="4188">
      <c r="A4188" s="30"/>
      <c r="B4188" s="31" t="s">
        <v>165</v>
      </c>
      <c r="C4188" s="31" t="s">
        <v>165</v>
      </c>
      <c r="D4188" s="32" t="s">
        <v>165</v>
      </c>
      <c r="E4188" s="33" t="s">
        <v>165</v>
      </c>
      <c r="F4188" s="34"/>
      <c r="G4188" s="35"/>
      <c r="H4188" s="34"/>
      <c r="I4188" s="36"/>
      <c r="J4188" s="37"/>
    </row>
    <row r="4189">
      <c r="A4189" s="30"/>
      <c r="B4189" s="31" t="s">
        <v>165</v>
      </c>
      <c r="C4189" s="31" t="s">
        <v>165</v>
      </c>
      <c r="D4189" s="32" t="s">
        <v>165</v>
      </c>
      <c r="E4189" s="33" t="s">
        <v>165</v>
      </c>
      <c r="F4189" s="34"/>
      <c r="G4189" s="35"/>
      <c r="H4189" s="34"/>
      <c r="I4189" s="36"/>
      <c r="J4189" s="37"/>
    </row>
    <row r="4190">
      <c r="A4190" s="30"/>
      <c r="B4190" s="31" t="s">
        <v>165</v>
      </c>
      <c r="C4190" s="31" t="s">
        <v>165</v>
      </c>
      <c r="D4190" s="32" t="s">
        <v>165</v>
      </c>
      <c r="E4190" s="33" t="s">
        <v>165</v>
      </c>
      <c r="F4190" s="34"/>
      <c r="G4190" s="35"/>
      <c r="H4190" s="34"/>
      <c r="I4190" s="36"/>
      <c r="J4190" s="37"/>
    </row>
    <row r="4191">
      <c r="A4191" s="30"/>
      <c r="B4191" s="31" t="s">
        <v>165</v>
      </c>
      <c r="C4191" s="31" t="s">
        <v>165</v>
      </c>
      <c r="D4191" s="32" t="s">
        <v>165</v>
      </c>
      <c r="E4191" s="33" t="s">
        <v>165</v>
      </c>
      <c r="F4191" s="34"/>
      <c r="G4191" s="35"/>
      <c r="H4191" s="34"/>
      <c r="I4191" s="36"/>
      <c r="J4191" s="37"/>
    </row>
    <row r="4192">
      <c r="A4192" s="30"/>
      <c r="B4192" s="31" t="s">
        <v>165</v>
      </c>
      <c r="C4192" s="31" t="s">
        <v>165</v>
      </c>
      <c r="D4192" s="32" t="s">
        <v>165</v>
      </c>
      <c r="E4192" s="33" t="s">
        <v>165</v>
      </c>
      <c r="F4192" s="34"/>
      <c r="G4192" s="35"/>
      <c r="H4192" s="34"/>
      <c r="I4192" s="36"/>
      <c r="J4192" s="37"/>
    </row>
    <row r="4193">
      <c r="A4193" s="30"/>
      <c r="B4193" s="31" t="s">
        <v>165</v>
      </c>
      <c r="C4193" s="31" t="s">
        <v>165</v>
      </c>
      <c r="D4193" s="32" t="s">
        <v>165</v>
      </c>
      <c r="E4193" s="33" t="s">
        <v>165</v>
      </c>
      <c r="F4193" s="34"/>
      <c r="G4193" s="35"/>
      <c r="H4193" s="34"/>
      <c r="I4193" s="36"/>
      <c r="J4193" s="37"/>
    </row>
    <row r="4194">
      <c r="A4194" s="30"/>
      <c r="B4194" s="31" t="s">
        <v>165</v>
      </c>
      <c r="C4194" s="31" t="s">
        <v>165</v>
      </c>
      <c r="D4194" s="32" t="s">
        <v>165</v>
      </c>
      <c r="E4194" s="33" t="s">
        <v>165</v>
      </c>
      <c r="F4194" s="34"/>
      <c r="G4194" s="35"/>
      <c r="H4194" s="34"/>
      <c r="I4194" s="36"/>
      <c r="J4194" s="37"/>
    </row>
    <row r="4195">
      <c r="A4195" s="30"/>
      <c r="B4195" s="31" t="s">
        <v>165</v>
      </c>
      <c r="C4195" s="31" t="s">
        <v>165</v>
      </c>
      <c r="D4195" s="32" t="s">
        <v>165</v>
      </c>
      <c r="E4195" s="33" t="s">
        <v>165</v>
      </c>
      <c r="F4195" s="34"/>
      <c r="G4195" s="35"/>
      <c r="H4195" s="34"/>
      <c r="I4195" s="36"/>
      <c r="J4195" s="37"/>
    </row>
    <row r="4196">
      <c r="A4196" s="30"/>
      <c r="B4196" s="31" t="s">
        <v>165</v>
      </c>
      <c r="C4196" s="31" t="s">
        <v>165</v>
      </c>
      <c r="D4196" s="32" t="s">
        <v>165</v>
      </c>
      <c r="E4196" s="33" t="s">
        <v>165</v>
      </c>
      <c r="F4196" s="34"/>
      <c r="G4196" s="35"/>
      <c r="H4196" s="34"/>
      <c r="I4196" s="36"/>
      <c r="J4196" s="37"/>
    </row>
    <row r="4197">
      <c r="A4197" s="30"/>
      <c r="B4197" s="31" t="s">
        <v>165</v>
      </c>
      <c r="C4197" s="31" t="s">
        <v>165</v>
      </c>
      <c r="D4197" s="32" t="s">
        <v>165</v>
      </c>
      <c r="E4197" s="33" t="s">
        <v>165</v>
      </c>
      <c r="F4197" s="34"/>
      <c r="G4197" s="35"/>
      <c r="H4197" s="34"/>
      <c r="I4197" s="36"/>
      <c r="J4197" s="37"/>
    </row>
    <row r="4198">
      <c r="A4198" s="30"/>
      <c r="B4198" s="31" t="s">
        <v>165</v>
      </c>
      <c r="C4198" s="31" t="s">
        <v>165</v>
      </c>
      <c r="D4198" s="32" t="s">
        <v>165</v>
      </c>
      <c r="E4198" s="33" t="s">
        <v>165</v>
      </c>
      <c r="F4198" s="34"/>
      <c r="G4198" s="35"/>
      <c r="H4198" s="34"/>
      <c r="I4198" s="36"/>
      <c r="J4198" s="37"/>
    </row>
    <row r="4199">
      <c r="A4199" s="30"/>
      <c r="B4199" s="31" t="s">
        <v>165</v>
      </c>
      <c r="C4199" s="31" t="s">
        <v>165</v>
      </c>
      <c r="D4199" s="32" t="s">
        <v>165</v>
      </c>
      <c r="E4199" s="33" t="s">
        <v>165</v>
      </c>
      <c r="F4199" s="34"/>
      <c r="G4199" s="35"/>
      <c r="H4199" s="34"/>
      <c r="I4199" s="36"/>
      <c r="J4199" s="37"/>
    </row>
    <row r="4200">
      <c r="A4200" s="30"/>
      <c r="B4200" s="31" t="s">
        <v>165</v>
      </c>
      <c r="C4200" s="31" t="s">
        <v>165</v>
      </c>
      <c r="D4200" s="32" t="s">
        <v>165</v>
      </c>
      <c r="E4200" s="33" t="s">
        <v>165</v>
      </c>
      <c r="F4200" s="34"/>
      <c r="G4200" s="35"/>
      <c r="H4200" s="34"/>
      <c r="I4200" s="36"/>
      <c r="J4200" s="37"/>
    </row>
    <row r="4201">
      <c r="A4201" s="30"/>
      <c r="B4201" s="31" t="s">
        <v>165</v>
      </c>
      <c r="C4201" s="31" t="s">
        <v>165</v>
      </c>
      <c r="D4201" s="32" t="s">
        <v>165</v>
      </c>
      <c r="E4201" s="33" t="s">
        <v>165</v>
      </c>
      <c r="F4201" s="34"/>
      <c r="G4201" s="35"/>
      <c r="H4201" s="34"/>
      <c r="I4201" s="36"/>
      <c r="J4201" s="37"/>
    </row>
    <row r="4202">
      <c r="A4202" s="30"/>
      <c r="B4202" s="31" t="s">
        <v>165</v>
      </c>
      <c r="C4202" s="31" t="s">
        <v>165</v>
      </c>
      <c r="D4202" s="32" t="s">
        <v>165</v>
      </c>
      <c r="E4202" s="33" t="s">
        <v>165</v>
      </c>
      <c r="F4202" s="34"/>
      <c r="G4202" s="35"/>
      <c r="H4202" s="34"/>
      <c r="I4202" s="36"/>
      <c r="J4202" s="37"/>
    </row>
    <row r="4203">
      <c r="A4203" s="30"/>
      <c r="B4203" s="31" t="s">
        <v>165</v>
      </c>
      <c r="C4203" s="31" t="s">
        <v>165</v>
      </c>
      <c r="D4203" s="32" t="s">
        <v>165</v>
      </c>
      <c r="E4203" s="33" t="s">
        <v>165</v>
      </c>
      <c r="F4203" s="34"/>
      <c r="G4203" s="35"/>
      <c r="H4203" s="34"/>
      <c r="I4203" s="36"/>
      <c r="J4203" s="37"/>
    </row>
    <row r="4204">
      <c r="A4204" s="30"/>
      <c r="B4204" s="31" t="s">
        <v>165</v>
      </c>
      <c r="C4204" s="31" t="s">
        <v>165</v>
      </c>
      <c r="D4204" s="32" t="s">
        <v>165</v>
      </c>
      <c r="E4204" s="33" t="s">
        <v>165</v>
      </c>
      <c r="F4204" s="34"/>
      <c r="G4204" s="35"/>
      <c r="H4204" s="34"/>
      <c r="I4204" s="36"/>
      <c r="J4204" s="37"/>
    </row>
    <row r="4205">
      <c r="A4205" s="30"/>
      <c r="B4205" s="31" t="s">
        <v>165</v>
      </c>
      <c r="C4205" s="31" t="s">
        <v>165</v>
      </c>
      <c r="D4205" s="32" t="s">
        <v>165</v>
      </c>
      <c r="E4205" s="33" t="s">
        <v>165</v>
      </c>
      <c r="F4205" s="34"/>
      <c r="G4205" s="35"/>
      <c r="H4205" s="34"/>
      <c r="I4205" s="36"/>
      <c r="J4205" s="37"/>
    </row>
    <row r="4206">
      <c r="A4206" s="30"/>
      <c r="B4206" s="31" t="s">
        <v>165</v>
      </c>
      <c r="C4206" s="31" t="s">
        <v>165</v>
      </c>
      <c r="D4206" s="32" t="s">
        <v>165</v>
      </c>
      <c r="E4206" s="33" t="s">
        <v>165</v>
      </c>
      <c r="F4206" s="34"/>
      <c r="G4206" s="35"/>
      <c r="H4206" s="34"/>
      <c r="I4206" s="36"/>
      <c r="J4206" s="37"/>
    </row>
    <row r="4207">
      <c r="A4207" s="30"/>
      <c r="B4207" s="31" t="s">
        <v>165</v>
      </c>
      <c r="C4207" s="31" t="s">
        <v>165</v>
      </c>
      <c r="D4207" s="32" t="s">
        <v>165</v>
      </c>
      <c r="E4207" s="33" t="s">
        <v>165</v>
      </c>
      <c r="F4207" s="34"/>
      <c r="G4207" s="35"/>
      <c r="H4207" s="34"/>
      <c r="I4207" s="36"/>
      <c r="J4207" s="37"/>
    </row>
    <row r="4208">
      <c r="A4208" s="30"/>
      <c r="B4208" s="31" t="s">
        <v>165</v>
      </c>
      <c r="C4208" s="31" t="s">
        <v>165</v>
      </c>
      <c r="D4208" s="32" t="s">
        <v>165</v>
      </c>
      <c r="E4208" s="33" t="s">
        <v>165</v>
      </c>
      <c r="F4208" s="34"/>
      <c r="G4208" s="35"/>
      <c r="H4208" s="34"/>
      <c r="I4208" s="36"/>
      <c r="J4208" s="37"/>
    </row>
    <row r="4209">
      <c r="A4209" s="30"/>
      <c r="B4209" s="31" t="s">
        <v>165</v>
      </c>
      <c r="C4209" s="31" t="s">
        <v>165</v>
      </c>
      <c r="D4209" s="32" t="s">
        <v>165</v>
      </c>
      <c r="E4209" s="33" t="s">
        <v>165</v>
      </c>
      <c r="F4209" s="34"/>
      <c r="G4209" s="35"/>
      <c r="H4209" s="34"/>
      <c r="I4209" s="36"/>
      <c r="J4209" s="37"/>
    </row>
    <row r="4210">
      <c r="A4210" s="30"/>
      <c r="B4210" s="31" t="s">
        <v>165</v>
      </c>
      <c r="C4210" s="31" t="s">
        <v>165</v>
      </c>
      <c r="D4210" s="32" t="s">
        <v>165</v>
      </c>
      <c r="E4210" s="33" t="s">
        <v>165</v>
      </c>
      <c r="F4210" s="34"/>
      <c r="G4210" s="35"/>
      <c r="H4210" s="34"/>
      <c r="I4210" s="36"/>
      <c r="J4210" s="37"/>
    </row>
    <row r="4211">
      <c r="A4211" s="30"/>
      <c r="B4211" s="31" t="s">
        <v>165</v>
      </c>
      <c r="C4211" s="31" t="s">
        <v>165</v>
      </c>
      <c r="D4211" s="32" t="s">
        <v>165</v>
      </c>
      <c r="E4211" s="33" t="s">
        <v>165</v>
      </c>
      <c r="F4211" s="34"/>
      <c r="G4211" s="35"/>
      <c r="H4211" s="34"/>
      <c r="I4211" s="36"/>
      <c r="J4211" s="37"/>
    </row>
    <row r="4212">
      <c r="A4212" s="30"/>
      <c r="B4212" s="31" t="s">
        <v>165</v>
      </c>
      <c r="C4212" s="31" t="s">
        <v>165</v>
      </c>
      <c r="D4212" s="32" t="s">
        <v>165</v>
      </c>
      <c r="E4212" s="33" t="s">
        <v>165</v>
      </c>
      <c r="F4212" s="34"/>
      <c r="G4212" s="35"/>
      <c r="H4212" s="34"/>
      <c r="I4212" s="36"/>
      <c r="J4212" s="37"/>
    </row>
    <row r="4213">
      <c r="A4213" s="30"/>
      <c r="B4213" s="31" t="s">
        <v>165</v>
      </c>
      <c r="C4213" s="31" t="s">
        <v>165</v>
      </c>
      <c r="D4213" s="32" t="s">
        <v>165</v>
      </c>
      <c r="E4213" s="33" t="s">
        <v>165</v>
      </c>
      <c r="F4213" s="34"/>
      <c r="G4213" s="35"/>
      <c r="H4213" s="34"/>
      <c r="I4213" s="36"/>
      <c r="J4213" s="37"/>
    </row>
    <row r="4214">
      <c r="A4214" s="30"/>
      <c r="B4214" s="31" t="s">
        <v>165</v>
      </c>
      <c r="C4214" s="31" t="s">
        <v>165</v>
      </c>
      <c r="D4214" s="32" t="s">
        <v>165</v>
      </c>
      <c r="E4214" s="33" t="s">
        <v>165</v>
      </c>
      <c r="F4214" s="34"/>
      <c r="G4214" s="35"/>
      <c r="H4214" s="34"/>
      <c r="I4214" s="36"/>
      <c r="J4214" s="37"/>
    </row>
    <row r="4215">
      <c r="A4215" s="30"/>
      <c r="B4215" s="31" t="s">
        <v>165</v>
      </c>
      <c r="C4215" s="31" t="s">
        <v>165</v>
      </c>
      <c r="D4215" s="32" t="s">
        <v>165</v>
      </c>
      <c r="E4215" s="33" t="s">
        <v>165</v>
      </c>
      <c r="F4215" s="34"/>
      <c r="G4215" s="35"/>
      <c r="H4215" s="34"/>
      <c r="I4215" s="36"/>
      <c r="J4215" s="37"/>
    </row>
    <row r="4216">
      <c r="A4216" s="30"/>
      <c r="B4216" s="31" t="s">
        <v>165</v>
      </c>
      <c r="C4216" s="31" t="s">
        <v>165</v>
      </c>
      <c r="D4216" s="32" t="s">
        <v>165</v>
      </c>
      <c r="E4216" s="33" t="s">
        <v>165</v>
      </c>
      <c r="F4216" s="34"/>
      <c r="G4216" s="35"/>
      <c r="H4216" s="34"/>
      <c r="I4216" s="36"/>
      <c r="J4216" s="37"/>
    </row>
    <row r="4217">
      <c r="A4217" s="30"/>
      <c r="B4217" s="31" t="s">
        <v>165</v>
      </c>
      <c r="C4217" s="31" t="s">
        <v>165</v>
      </c>
      <c r="D4217" s="32" t="s">
        <v>165</v>
      </c>
      <c r="E4217" s="33" t="s">
        <v>165</v>
      </c>
      <c r="F4217" s="34"/>
      <c r="G4217" s="35"/>
      <c r="H4217" s="34"/>
      <c r="I4217" s="36"/>
      <c r="J4217" s="37"/>
    </row>
    <row r="4218">
      <c r="A4218" s="30"/>
      <c r="B4218" s="31" t="s">
        <v>165</v>
      </c>
      <c r="C4218" s="31" t="s">
        <v>165</v>
      </c>
      <c r="D4218" s="32" t="s">
        <v>165</v>
      </c>
      <c r="E4218" s="33" t="s">
        <v>165</v>
      </c>
      <c r="F4218" s="34"/>
      <c r="G4218" s="35"/>
      <c r="H4218" s="34"/>
      <c r="I4218" s="36"/>
      <c r="J4218" s="37"/>
    </row>
    <row r="4219">
      <c r="A4219" s="30"/>
      <c r="B4219" s="31" t="s">
        <v>165</v>
      </c>
      <c r="C4219" s="31" t="s">
        <v>165</v>
      </c>
      <c r="D4219" s="32" t="s">
        <v>165</v>
      </c>
      <c r="E4219" s="33" t="s">
        <v>165</v>
      </c>
      <c r="F4219" s="34"/>
      <c r="G4219" s="35"/>
      <c r="H4219" s="34"/>
      <c r="I4219" s="36"/>
      <c r="J4219" s="37"/>
    </row>
    <row r="4220">
      <c r="A4220" s="30"/>
      <c r="B4220" s="31" t="s">
        <v>165</v>
      </c>
      <c r="C4220" s="31" t="s">
        <v>165</v>
      </c>
      <c r="D4220" s="32" t="s">
        <v>165</v>
      </c>
      <c r="E4220" s="33" t="s">
        <v>165</v>
      </c>
      <c r="F4220" s="34"/>
      <c r="G4220" s="35"/>
      <c r="H4220" s="34"/>
      <c r="I4220" s="36"/>
      <c r="J4220" s="37"/>
    </row>
    <row r="4221">
      <c r="A4221" s="30"/>
      <c r="B4221" s="31" t="s">
        <v>165</v>
      </c>
      <c r="C4221" s="31" t="s">
        <v>165</v>
      </c>
      <c r="D4221" s="32" t="s">
        <v>165</v>
      </c>
      <c r="E4221" s="33" t="s">
        <v>165</v>
      </c>
      <c r="F4221" s="34"/>
      <c r="G4221" s="35"/>
      <c r="H4221" s="34"/>
      <c r="I4221" s="36"/>
      <c r="J4221" s="37"/>
    </row>
    <row r="4222">
      <c r="A4222" s="30"/>
      <c r="B4222" s="31" t="s">
        <v>165</v>
      </c>
      <c r="C4222" s="31" t="s">
        <v>165</v>
      </c>
      <c r="D4222" s="32" t="s">
        <v>165</v>
      </c>
      <c r="E4222" s="33" t="s">
        <v>165</v>
      </c>
      <c r="F4222" s="34"/>
      <c r="G4222" s="35"/>
      <c r="H4222" s="34"/>
      <c r="I4222" s="36"/>
      <c r="J4222" s="37"/>
    </row>
    <row r="4223">
      <c r="A4223" s="30"/>
      <c r="B4223" s="31" t="s">
        <v>165</v>
      </c>
      <c r="C4223" s="31" t="s">
        <v>165</v>
      </c>
      <c r="D4223" s="32" t="s">
        <v>165</v>
      </c>
      <c r="E4223" s="33" t="s">
        <v>165</v>
      </c>
      <c r="F4223" s="34"/>
      <c r="G4223" s="35"/>
      <c r="H4223" s="34"/>
      <c r="I4223" s="36"/>
      <c r="J4223" s="37"/>
    </row>
    <row r="4224">
      <c r="A4224" s="30"/>
      <c r="B4224" s="31" t="s">
        <v>165</v>
      </c>
      <c r="C4224" s="31" t="s">
        <v>165</v>
      </c>
      <c r="D4224" s="32" t="s">
        <v>165</v>
      </c>
      <c r="E4224" s="33" t="s">
        <v>165</v>
      </c>
      <c r="F4224" s="34"/>
      <c r="G4224" s="35"/>
      <c r="H4224" s="34"/>
      <c r="I4224" s="36"/>
      <c r="J4224" s="37"/>
    </row>
    <row r="4225">
      <c r="A4225" s="30"/>
      <c r="B4225" s="31" t="s">
        <v>165</v>
      </c>
      <c r="C4225" s="31" t="s">
        <v>165</v>
      </c>
      <c r="D4225" s="32" t="s">
        <v>165</v>
      </c>
      <c r="E4225" s="33" t="s">
        <v>165</v>
      </c>
      <c r="F4225" s="34"/>
      <c r="G4225" s="35"/>
      <c r="H4225" s="34"/>
      <c r="I4225" s="36"/>
      <c r="J4225" s="37"/>
    </row>
    <row r="4226">
      <c r="A4226" s="30"/>
      <c r="B4226" s="31" t="s">
        <v>165</v>
      </c>
      <c r="C4226" s="31" t="s">
        <v>165</v>
      </c>
      <c r="D4226" s="32" t="s">
        <v>165</v>
      </c>
      <c r="E4226" s="33" t="s">
        <v>165</v>
      </c>
      <c r="F4226" s="34"/>
      <c r="G4226" s="35"/>
      <c r="H4226" s="34"/>
      <c r="I4226" s="36"/>
      <c r="J4226" s="37"/>
    </row>
    <row r="4227">
      <c r="A4227" s="30"/>
      <c r="B4227" s="31" t="s">
        <v>165</v>
      </c>
      <c r="C4227" s="31" t="s">
        <v>165</v>
      </c>
      <c r="D4227" s="32" t="s">
        <v>165</v>
      </c>
      <c r="E4227" s="33" t="s">
        <v>165</v>
      </c>
      <c r="F4227" s="34"/>
      <c r="G4227" s="35"/>
      <c r="H4227" s="34"/>
      <c r="I4227" s="36"/>
      <c r="J4227" s="37"/>
    </row>
    <row r="4228">
      <c r="A4228" s="30"/>
      <c r="B4228" s="31" t="s">
        <v>165</v>
      </c>
      <c r="C4228" s="31" t="s">
        <v>165</v>
      </c>
      <c r="D4228" s="32" t="s">
        <v>165</v>
      </c>
      <c r="E4228" s="33" t="s">
        <v>165</v>
      </c>
      <c r="F4228" s="34"/>
      <c r="G4228" s="35"/>
      <c r="H4228" s="34"/>
      <c r="I4228" s="36"/>
      <c r="J4228" s="37"/>
    </row>
    <row r="4229">
      <c r="A4229" s="30"/>
      <c r="B4229" s="31" t="s">
        <v>165</v>
      </c>
      <c r="C4229" s="31" t="s">
        <v>165</v>
      </c>
      <c r="D4229" s="32" t="s">
        <v>165</v>
      </c>
      <c r="E4229" s="33" t="s">
        <v>165</v>
      </c>
      <c r="F4229" s="34"/>
      <c r="G4229" s="35"/>
      <c r="H4229" s="34"/>
      <c r="I4229" s="36"/>
      <c r="J4229" s="37"/>
    </row>
    <row r="4230">
      <c r="A4230" s="30"/>
      <c r="B4230" s="31" t="s">
        <v>165</v>
      </c>
      <c r="C4230" s="31" t="s">
        <v>165</v>
      </c>
      <c r="D4230" s="32" t="s">
        <v>165</v>
      </c>
      <c r="E4230" s="33" t="s">
        <v>165</v>
      </c>
      <c r="F4230" s="34"/>
      <c r="G4230" s="35"/>
      <c r="H4230" s="34"/>
      <c r="I4230" s="36"/>
      <c r="J4230" s="37"/>
    </row>
    <row r="4231">
      <c r="A4231" s="30"/>
      <c r="B4231" s="31" t="s">
        <v>165</v>
      </c>
      <c r="C4231" s="31" t="s">
        <v>165</v>
      </c>
      <c r="D4231" s="32" t="s">
        <v>165</v>
      </c>
      <c r="E4231" s="33" t="s">
        <v>165</v>
      </c>
      <c r="F4231" s="34"/>
      <c r="G4231" s="35"/>
      <c r="H4231" s="34"/>
      <c r="I4231" s="36"/>
      <c r="J4231" s="37"/>
    </row>
    <row r="4232">
      <c r="A4232" s="30"/>
      <c r="B4232" s="31" t="s">
        <v>165</v>
      </c>
      <c r="C4232" s="31" t="s">
        <v>165</v>
      </c>
      <c r="D4232" s="32" t="s">
        <v>165</v>
      </c>
      <c r="E4232" s="33" t="s">
        <v>165</v>
      </c>
      <c r="F4232" s="34"/>
      <c r="G4232" s="35"/>
      <c r="H4232" s="34"/>
      <c r="I4232" s="36"/>
      <c r="J4232" s="37"/>
    </row>
    <row r="4233">
      <c r="A4233" s="30"/>
      <c r="B4233" s="31" t="s">
        <v>165</v>
      </c>
      <c r="C4233" s="31" t="s">
        <v>165</v>
      </c>
      <c r="D4233" s="32" t="s">
        <v>165</v>
      </c>
      <c r="E4233" s="33" t="s">
        <v>165</v>
      </c>
      <c r="F4233" s="34"/>
      <c r="G4233" s="35"/>
      <c r="H4233" s="34"/>
      <c r="I4233" s="36"/>
      <c r="J4233" s="37"/>
    </row>
    <row r="4234">
      <c r="A4234" s="30"/>
      <c r="B4234" s="31" t="s">
        <v>165</v>
      </c>
      <c r="C4234" s="31" t="s">
        <v>165</v>
      </c>
      <c r="D4234" s="32" t="s">
        <v>165</v>
      </c>
      <c r="E4234" s="33" t="s">
        <v>165</v>
      </c>
      <c r="F4234" s="34"/>
      <c r="G4234" s="35"/>
      <c r="H4234" s="34"/>
      <c r="I4234" s="36"/>
      <c r="J4234" s="37"/>
    </row>
    <row r="4235">
      <c r="A4235" s="30"/>
      <c r="B4235" s="31" t="s">
        <v>165</v>
      </c>
      <c r="C4235" s="31" t="s">
        <v>165</v>
      </c>
      <c r="D4235" s="32" t="s">
        <v>165</v>
      </c>
      <c r="E4235" s="33" t="s">
        <v>165</v>
      </c>
      <c r="F4235" s="34"/>
      <c r="G4235" s="35"/>
      <c r="H4235" s="34"/>
      <c r="I4235" s="36"/>
      <c r="J4235" s="37"/>
    </row>
    <row r="4236">
      <c r="A4236" s="30"/>
      <c r="B4236" s="31" t="s">
        <v>165</v>
      </c>
      <c r="C4236" s="31" t="s">
        <v>165</v>
      </c>
      <c r="D4236" s="32" t="s">
        <v>165</v>
      </c>
      <c r="E4236" s="33" t="s">
        <v>165</v>
      </c>
      <c r="F4236" s="34"/>
      <c r="G4236" s="35"/>
      <c r="H4236" s="34"/>
      <c r="I4236" s="36"/>
      <c r="J4236" s="37"/>
    </row>
    <row r="4237">
      <c r="A4237" s="30"/>
      <c r="B4237" s="31" t="s">
        <v>165</v>
      </c>
      <c r="C4237" s="31" t="s">
        <v>165</v>
      </c>
      <c r="D4237" s="32" t="s">
        <v>165</v>
      </c>
      <c r="E4237" s="33" t="s">
        <v>165</v>
      </c>
      <c r="F4237" s="34"/>
      <c r="G4237" s="35"/>
      <c r="H4237" s="34"/>
      <c r="I4237" s="36"/>
      <c r="J4237" s="37"/>
    </row>
    <row r="4238">
      <c r="A4238" s="30"/>
      <c r="B4238" s="31" t="s">
        <v>165</v>
      </c>
      <c r="C4238" s="31" t="s">
        <v>165</v>
      </c>
      <c r="D4238" s="32" t="s">
        <v>165</v>
      </c>
      <c r="E4238" s="33" t="s">
        <v>165</v>
      </c>
      <c r="F4238" s="34"/>
      <c r="G4238" s="35"/>
      <c r="H4238" s="34"/>
      <c r="I4238" s="36"/>
      <c r="J4238" s="37"/>
    </row>
    <row r="4239">
      <c r="A4239" s="30"/>
      <c r="B4239" s="31" t="s">
        <v>165</v>
      </c>
      <c r="C4239" s="31" t="s">
        <v>165</v>
      </c>
      <c r="D4239" s="32" t="s">
        <v>165</v>
      </c>
      <c r="E4239" s="33" t="s">
        <v>165</v>
      </c>
      <c r="F4239" s="34"/>
      <c r="G4239" s="35"/>
      <c r="H4239" s="34"/>
      <c r="I4239" s="36"/>
      <c r="J4239" s="37"/>
    </row>
    <row r="4240">
      <c r="A4240" s="30"/>
      <c r="B4240" s="31" t="s">
        <v>165</v>
      </c>
      <c r="C4240" s="31" t="s">
        <v>165</v>
      </c>
      <c r="D4240" s="32" t="s">
        <v>165</v>
      </c>
      <c r="E4240" s="33" t="s">
        <v>165</v>
      </c>
      <c r="F4240" s="34"/>
      <c r="G4240" s="35"/>
      <c r="H4240" s="34"/>
      <c r="I4240" s="36"/>
      <c r="J4240" s="37"/>
    </row>
    <row r="4241">
      <c r="A4241" s="30"/>
      <c r="B4241" s="31" t="s">
        <v>165</v>
      </c>
      <c r="C4241" s="31" t="s">
        <v>165</v>
      </c>
      <c r="D4241" s="32" t="s">
        <v>165</v>
      </c>
      <c r="E4241" s="33" t="s">
        <v>165</v>
      </c>
      <c r="F4241" s="34"/>
      <c r="G4241" s="35"/>
      <c r="H4241" s="34"/>
      <c r="I4241" s="36"/>
      <c r="J4241" s="37"/>
    </row>
    <row r="4242">
      <c r="A4242" s="30"/>
      <c r="B4242" s="31" t="s">
        <v>165</v>
      </c>
      <c r="C4242" s="31" t="s">
        <v>165</v>
      </c>
      <c r="D4242" s="32" t="s">
        <v>165</v>
      </c>
      <c r="E4242" s="33" t="s">
        <v>165</v>
      </c>
      <c r="F4242" s="34"/>
      <c r="G4242" s="35"/>
      <c r="H4242" s="34"/>
      <c r="I4242" s="36"/>
      <c r="J4242" s="37"/>
    </row>
    <row r="4243">
      <c r="A4243" s="30"/>
      <c r="B4243" s="31" t="s">
        <v>165</v>
      </c>
      <c r="C4243" s="31" t="s">
        <v>165</v>
      </c>
      <c r="D4243" s="32" t="s">
        <v>165</v>
      </c>
      <c r="E4243" s="33" t="s">
        <v>165</v>
      </c>
      <c r="F4243" s="34"/>
      <c r="G4243" s="35"/>
      <c r="H4243" s="34"/>
      <c r="I4243" s="36"/>
      <c r="J4243" s="37"/>
    </row>
    <row r="4244">
      <c r="A4244" s="30"/>
      <c r="B4244" s="31" t="s">
        <v>165</v>
      </c>
      <c r="C4244" s="31" t="s">
        <v>165</v>
      </c>
      <c r="D4244" s="32" t="s">
        <v>165</v>
      </c>
      <c r="E4244" s="33" t="s">
        <v>165</v>
      </c>
      <c r="F4244" s="34"/>
      <c r="G4244" s="35"/>
      <c r="H4244" s="34"/>
      <c r="I4244" s="36"/>
      <c r="J4244" s="37"/>
    </row>
    <row r="4245">
      <c r="A4245" s="30"/>
      <c r="B4245" s="31" t="s">
        <v>165</v>
      </c>
      <c r="C4245" s="31" t="s">
        <v>165</v>
      </c>
      <c r="D4245" s="32" t="s">
        <v>165</v>
      </c>
      <c r="E4245" s="33" t="s">
        <v>165</v>
      </c>
      <c r="F4245" s="34"/>
      <c r="G4245" s="35"/>
      <c r="H4245" s="34"/>
      <c r="I4245" s="36"/>
      <c r="J4245" s="37"/>
    </row>
    <row r="4246">
      <c r="A4246" s="30"/>
      <c r="B4246" s="31" t="s">
        <v>165</v>
      </c>
      <c r="C4246" s="31" t="s">
        <v>165</v>
      </c>
      <c r="D4246" s="32" t="s">
        <v>165</v>
      </c>
      <c r="E4246" s="33" t="s">
        <v>165</v>
      </c>
      <c r="F4246" s="34"/>
      <c r="G4246" s="35"/>
      <c r="H4246" s="34"/>
      <c r="I4246" s="36"/>
      <c r="J4246" s="37"/>
    </row>
    <row r="4247">
      <c r="A4247" s="30"/>
      <c r="B4247" s="31" t="s">
        <v>165</v>
      </c>
      <c r="C4247" s="31" t="s">
        <v>165</v>
      </c>
      <c r="D4247" s="32" t="s">
        <v>165</v>
      </c>
      <c r="E4247" s="33" t="s">
        <v>165</v>
      </c>
      <c r="F4247" s="34"/>
      <c r="G4247" s="35"/>
      <c r="H4247" s="34"/>
      <c r="I4247" s="36"/>
      <c r="J4247" s="37"/>
    </row>
    <row r="4248">
      <c r="A4248" s="30"/>
      <c r="B4248" s="31" t="s">
        <v>165</v>
      </c>
      <c r="C4248" s="31" t="s">
        <v>165</v>
      </c>
      <c r="D4248" s="32" t="s">
        <v>165</v>
      </c>
      <c r="E4248" s="33" t="s">
        <v>165</v>
      </c>
      <c r="F4248" s="34"/>
      <c r="G4248" s="35"/>
      <c r="H4248" s="34"/>
      <c r="I4248" s="36"/>
      <c r="J4248" s="37"/>
    </row>
    <row r="4249">
      <c r="A4249" s="30"/>
      <c r="B4249" s="31" t="s">
        <v>165</v>
      </c>
      <c r="C4249" s="31" t="s">
        <v>165</v>
      </c>
      <c r="D4249" s="32" t="s">
        <v>165</v>
      </c>
      <c r="E4249" s="33" t="s">
        <v>165</v>
      </c>
      <c r="F4249" s="34"/>
      <c r="G4249" s="35"/>
      <c r="H4249" s="34"/>
      <c r="I4249" s="36"/>
      <c r="J4249" s="37"/>
    </row>
    <row r="4250">
      <c r="A4250" s="30"/>
      <c r="B4250" s="31" t="s">
        <v>165</v>
      </c>
      <c r="C4250" s="31" t="s">
        <v>165</v>
      </c>
      <c r="D4250" s="32" t="s">
        <v>165</v>
      </c>
      <c r="E4250" s="33" t="s">
        <v>165</v>
      </c>
      <c r="F4250" s="34"/>
      <c r="G4250" s="35"/>
      <c r="H4250" s="34"/>
      <c r="I4250" s="36"/>
      <c r="J4250" s="37"/>
    </row>
    <row r="4251">
      <c r="A4251" s="30"/>
      <c r="B4251" s="31" t="s">
        <v>165</v>
      </c>
      <c r="C4251" s="31" t="s">
        <v>165</v>
      </c>
      <c r="D4251" s="32" t="s">
        <v>165</v>
      </c>
      <c r="E4251" s="33" t="s">
        <v>165</v>
      </c>
      <c r="F4251" s="34"/>
      <c r="G4251" s="35"/>
      <c r="H4251" s="34"/>
      <c r="I4251" s="36"/>
      <c r="J4251" s="37"/>
    </row>
    <row r="4252">
      <c r="A4252" s="30"/>
      <c r="B4252" s="31" t="s">
        <v>165</v>
      </c>
      <c r="C4252" s="31" t="s">
        <v>165</v>
      </c>
      <c r="D4252" s="32" t="s">
        <v>165</v>
      </c>
      <c r="E4252" s="33" t="s">
        <v>165</v>
      </c>
      <c r="F4252" s="34"/>
      <c r="G4252" s="35"/>
      <c r="H4252" s="34"/>
      <c r="I4252" s="36"/>
      <c r="J4252" s="37"/>
    </row>
    <row r="4253">
      <c r="A4253" s="30"/>
      <c r="B4253" s="31" t="s">
        <v>165</v>
      </c>
      <c r="C4253" s="31" t="s">
        <v>165</v>
      </c>
      <c r="D4253" s="32" t="s">
        <v>165</v>
      </c>
      <c r="E4253" s="33" t="s">
        <v>165</v>
      </c>
      <c r="F4253" s="34"/>
      <c r="G4253" s="35"/>
      <c r="H4253" s="34"/>
      <c r="I4253" s="36"/>
      <c r="J4253" s="37"/>
    </row>
    <row r="4254">
      <c r="A4254" s="30"/>
      <c r="B4254" s="31" t="s">
        <v>165</v>
      </c>
      <c r="C4254" s="31" t="s">
        <v>165</v>
      </c>
      <c r="D4254" s="32" t="s">
        <v>165</v>
      </c>
      <c r="E4254" s="33" t="s">
        <v>165</v>
      </c>
      <c r="F4254" s="34"/>
      <c r="G4254" s="35"/>
      <c r="H4254" s="34"/>
      <c r="I4254" s="36"/>
      <c r="J4254" s="37"/>
    </row>
    <row r="4255">
      <c r="A4255" s="30"/>
      <c r="B4255" s="31" t="s">
        <v>165</v>
      </c>
      <c r="C4255" s="31" t="s">
        <v>165</v>
      </c>
      <c r="D4255" s="32" t="s">
        <v>165</v>
      </c>
      <c r="E4255" s="33" t="s">
        <v>165</v>
      </c>
      <c r="F4255" s="34"/>
      <c r="G4255" s="35"/>
      <c r="H4255" s="34"/>
      <c r="I4255" s="36"/>
      <c r="J4255" s="37"/>
    </row>
    <row r="4256">
      <c r="A4256" s="30"/>
      <c r="B4256" s="31" t="s">
        <v>165</v>
      </c>
      <c r="C4256" s="31" t="s">
        <v>165</v>
      </c>
      <c r="D4256" s="32" t="s">
        <v>165</v>
      </c>
      <c r="E4256" s="33" t="s">
        <v>165</v>
      </c>
      <c r="F4256" s="34"/>
      <c r="G4256" s="35"/>
      <c r="H4256" s="34"/>
      <c r="I4256" s="36"/>
      <c r="J4256" s="37"/>
    </row>
    <row r="4257">
      <c r="A4257" s="30"/>
      <c r="B4257" s="31" t="s">
        <v>165</v>
      </c>
      <c r="C4257" s="31" t="s">
        <v>165</v>
      </c>
      <c r="D4257" s="32" t="s">
        <v>165</v>
      </c>
      <c r="E4257" s="33" t="s">
        <v>165</v>
      </c>
      <c r="F4257" s="34"/>
      <c r="G4257" s="35"/>
      <c r="H4257" s="34"/>
      <c r="I4257" s="36"/>
      <c r="J4257" s="37"/>
    </row>
    <row r="4258">
      <c r="A4258" s="30"/>
      <c r="B4258" s="31" t="s">
        <v>165</v>
      </c>
      <c r="C4258" s="31" t="s">
        <v>165</v>
      </c>
      <c r="D4258" s="32" t="s">
        <v>165</v>
      </c>
      <c r="E4258" s="33" t="s">
        <v>165</v>
      </c>
      <c r="F4258" s="34"/>
      <c r="G4258" s="35"/>
      <c r="H4258" s="34"/>
      <c r="I4258" s="36"/>
      <c r="J4258" s="37"/>
    </row>
    <row r="4259">
      <c r="A4259" s="30"/>
      <c r="B4259" s="31" t="s">
        <v>165</v>
      </c>
      <c r="C4259" s="31" t="s">
        <v>165</v>
      </c>
      <c r="D4259" s="32" t="s">
        <v>165</v>
      </c>
      <c r="E4259" s="33" t="s">
        <v>165</v>
      </c>
      <c r="F4259" s="34"/>
      <c r="G4259" s="35"/>
      <c r="H4259" s="34"/>
      <c r="I4259" s="36"/>
      <c r="J4259" s="37"/>
    </row>
    <row r="4260">
      <c r="A4260" s="30"/>
      <c r="B4260" s="31" t="s">
        <v>165</v>
      </c>
      <c r="C4260" s="31" t="s">
        <v>165</v>
      </c>
      <c r="D4260" s="32" t="s">
        <v>165</v>
      </c>
      <c r="E4260" s="33" t="s">
        <v>165</v>
      </c>
      <c r="F4260" s="34"/>
      <c r="G4260" s="35"/>
      <c r="H4260" s="34"/>
      <c r="I4260" s="36"/>
      <c r="J4260" s="37"/>
    </row>
    <row r="4261">
      <c r="A4261" s="30"/>
      <c r="B4261" s="31" t="s">
        <v>165</v>
      </c>
      <c r="C4261" s="31" t="s">
        <v>165</v>
      </c>
      <c r="D4261" s="32" t="s">
        <v>165</v>
      </c>
      <c r="E4261" s="33" t="s">
        <v>165</v>
      </c>
      <c r="F4261" s="34"/>
      <c r="G4261" s="35"/>
      <c r="H4261" s="34"/>
      <c r="I4261" s="36"/>
      <c r="J4261" s="37"/>
    </row>
    <row r="4262">
      <c r="A4262" s="30"/>
      <c r="B4262" s="31" t="s">
        <v>165</v>
      </c>
      <c r="C4262" s="31" t="s">
        <v>165</v>
      </c>
      <c r="D4262" s="32" t="s">
        <v>165</v>
      </c>
      <c r="E4262" s="33" t="s">
        <v>165</v>
      </c>
      <c r="F4262" s="34"/>
      <c r="G4262" s="35"/>
      <c r="H4262" s="34"/>
      <c r="I4262" s="36"/>
      <c r="J4262" s="37"/>
    </row>
    <row r="4263">
      <c r="A4263" s="30"/>
      <c r="B4263" s="31" t="s">
        <v>165</v>
      </c>
      <c r="C4263" s="31" t="s">
        <v>165</v>
      </c>
      <c r="D4263" s="32" t="s">
        <v>165</v>
      </c>
      <c r="E4263" s="33" t="s">
        <v>165</v>
      </c>
      <c r="F4263" s="34"/>
      <c r="G4263" s="35"/>
      <c r="H4263" s="34"/>
      <c r="I4263" s="36"/>
      <c r="J4263" s="37"/>
    </row>
    <row r="4264">
      <c r="A4264" s="30"/>
      <c r="B4264" s="31" t="s">
        <v>165</v>
      </c>
      <c r="C4264" s="31" t="s">
        <v>165</v>
      </c>
      <c r="D4264" s="32" t="s">
        <v>165</v>
      </c>
      <c r="E4264" s="33" t="s">
        <v>165</v>
      </c>
      <c r="F4264" s="34"/>
      <c r="G4264" s="35"/>
      <c r="H4264" s="34"/>
      <c r="I4264" s="36"/>
      <c r="J4264" s="37"/>
    </row>
    <row r="4265">
      <c r="A4265" s="30"/>
      <c r="B4265" s="31" t="s">
        <v>165</v>
      </c>
      <c r="C4265" s="31" t="s">
        <v>165</v>
      </c>
      <c r="D4265" s="32" t="s">
        <v>165</v>
      </c>
      <c r="E4265" s="33" t="s">
        <v>165</v>
      </c>
      <c r="F4265" s="34"/>
      <c r="G4265" s="35"/>
      <c r="H4265" s="34"/>
      <c r="I4265" s="36"/>
      <c r="J4265" s="37"/>
    </row>
    <row r="4266">
      <c r="A4266" s="30"/>
      <c r="B4266" s="31" t="s">
        <v>165</v>
      </c>
      <c r="C4266" s="31" t="s">
        <v>165</v>
      </c>
      <c r="D4266" s="32" t="s">
        <v>165</v>
      </c>
      <c r="E4266" s="33" t="s">
        <v>165</v>
      </c>
      <c r="F4266" s="34"/>
      <c r="G4266" s="35"/>
      <c r="H4266" s="34"/>
      <c r="I4266" s="36"/>
      <c r="J4266" s="37"/>
    </row>
    <row r="4267">
      <c r="A4267" s="30"/>
      <c r="B4267" s="31" t="s">
        <v>165</v>
      </c>
      <c r="C4267" s="31" t="s">
        <v>165</v>
      </c>
      <c r="D4267" s="32" t="s">
        <v>165</v>
      </c>
      <c r="E4267" s="33" t="s">
        <v>165</v>
      </c>
      <c r="F4267" s="34"/>
      <c r="G4267" s="35"/>
      <c r="H4267" s="34"/>
      <c r="I4267" s="36"/>
      <c r="J4267" s="37"/>
    </row>
    <row r="4268">
      <c r="A4268" s="30"/>
      <c r="B4268" s="31" t="s">
        <v>165</v>
      </c>
      <c r="C4268" s="31" t="s">
        <v>165</v>
      </c>
      <c r="D4268" s="32" t="s">
        <v>165</v>
      </c>
      <c r="E4268" s="33" t="s">
        <v>165</v>
      </c>
      <c r="F4268" s="34"/>
      <c r="G4268" s="35"/>
      <c r="H4268" s="34"/>
      <c r="I4268" s="36"/>
      <c r="J4268" s="37"/>
    </row>
    <row r="4269">
      <c r="A4269" s="30"/>
      <c r="B4269" s="31" t="s">
        <v>165</v>
      </c>
      <c r="C4269" s="31" t="s">
        <v>165</v>
      </c>
      <c r="D4269" s="32" t="s">
        <v>165</v>
      </c>
      <c r="E4269" s="33" t="s">
        <v>165</v>
      </c>
      <c r="F4269" s="34"/>
      <c r="G4269" s="35"/>
      <c r="H4269" s="34"/>
      <c r="I4269" s="36"/>
      <c r="J4269" s="37"/>
    </row>
    <row r="4270">
      <c r="A4270" s="30"/>
      <c r="B4270" s="31" t="s">
        <v>165</v>
      </c>
      <c r="C4270" s="31" t="s">
        <v>165</v>
      </c>
      <c r="D4270" s="32" t="s">
        <v>165</v>
      </c>
      <c r="E4270" s="33" t="s">
        <v>165</v>
      </c>
      <c r="F4270" s="34"/>
      <c r="G4270" s="35"/>
      <c r="H4270" s="34"/>
      <c r="I4270" s="36"/>
      <c r="J4270" s="37"/>
    </row>
    <row r="4271">
      <c r="A4271" s="30"/>
      <c r="B4271" s="31" t="s">
        <v>165</v>
      </c>
      <c r="C4271" s="31" t="s">
        <v>165</v>
      </c>
      <c r="D4271" s="32" t="s">
        <v>165</v>
      </c>
      <c r="E4271" s="33" t="s">
        <v>165</v>
      </c>
      <c r="F4271" s="34"/>
      <c r="G4271" s="35"/>
      <c r="H4271" s="34"/>
      <c r="I4271" s="36"/>
      <c r="J4271" s="37"/>
    </row>
    <row r="4272">
      <c r="A4272" s="30"/>
      <c r="B4272" s="31" t="s">
        <v>165</v>
      </c>
      <c r="C4272" s="31" t="s">
        <v>165</v>
      </c>
      <c r="D4272" s="32" t="s">
        <v>165</v>
      </c>
      <c r="E4272" s="33" t="s">
        <v>165</v>
      </c>
      <c r="F4272" s="34"/>
      <c r="G4272" s="35"/>
      <c r="H4272" s="34"/>
      <c r="I4272" s="36"/>
      <c r="J4272" s="37"/>
    </row>
    <row r="4273">
      <c r="A4273" s="30"/>
      <c r="B4273" s="31" t="s">
        <v>165</v>
      </c>
      <c r="C4273" s="31" t="s">
        <v>165</v>
      </c>
      <c r="D4273" s="32" t="s">
        <v>165</v>
      </c>
      <c r="E4273" s="33" t="s">
        <v>165</v>
      </c>
      <c r="F4273" s="34"/>
      <c r="G4273" s="35"/>
      <c r="H4273" s="34"/>
      <c r="I4273" s="36"/>
      <c r="J4273" s="37"/>
    </row>
    <row r="4274">
      <c r="A4274" s="30"/>
      <c r="B4274" s="31" t="s">
        <v>165</v>
      </c>
      <c r="C4274" s="31" t="s">
        <v>165</v>
      </c>
      <c r="D4274" s="32" t="s">
        <v>165</v>
      </c>
      <c r="E4274" s="33" t="s">
        <v>165</v>
      </c>
      <c r="F4274" s="34"/>
      <c r="G4274" s="35"/>
      <c r="H4274" s="34"/>
      <c r="I4274" s="36"/>
      <c r="J4274" s="37"/>
    </row>
    <row r="4275">
      <c r="A4275" s="30"/>
      <c r="B4275" s="31" t="s">
        <v>165</v>
      </c>
      <c r="C4275" s="31" t="s">
        <v>165</v>
      </c>
      <c r="D4275" s="32" t="s">
        <v>165</v>
      </c>
      <c r="E4275" s="33" t="s">
        <v>165</v>
      </c>
      <c r="F4275" s="34"/>
      <c r="G4275" s="35"/>
      <c r="H4275" s="34"/>
      <c r="I4275" s="36"/>
      <c r="J4275" s="37"/>
    </row>
    <row r="4276">
      <c r="A4276" s="30"/>
      <c r="B4276" s="31" t="s">
        <v>165</v>
      </c>
      <c r="C4276" s="31" t="s">
        <v>165</v>
      </c>
      <c r="D4276" s="32" t="s">
        <v>165</v>
      </c>
      <c r="E4276" s="33" t="s">
        <v>165</v>
      </c>
      <c r="F4276" s="34"/>
      <c r="G4276" s="35"/>
      <c r="H4276" s="34"/>
      <c r="I4276" s="36"/>
      <c r="J4276" s="37"/>
    </row>
    <row r="4277">
      <c r="A4277" s="30"/>
      <c r="B4277" s="31" t="s">
        <v>165</v>
      </c>
      <c r="C4277" s="31" t="s">
        <v>165</v>
      </c>
      <c r="D4277" s="32" t="s">
        <v>165</v>
      </c>
      <c r="E4277" s="33" t="s">
        <v>165</v>
      </c>
      <c r="F4277" s="34"/>
      <c r="G4277" s="35"/>
      <c r="H4277" s="34"/>
      <c r="I4277" s="36"/>
      <c r="J4277" s="37"/>
    </row>
    <row r="4278">
      <c r="A4278" s="30"/>
      <c r="B4278" s="31" t="s">
        <v>165</v>
      </c>
      <c r="C4278" s="31" t="s">
        <v>165</v>
      </c>
      <c r="D4278" s="32" t="s">
        <v>165</v>
      </c>
      <c r="E4278" s="33" t="s">
        <v>165</v>
      </c>
      <c r="F4278" s="34"/>
      <c r="G4278" s="35"/>
      <c r="H4278" s="34"/>
      <c r="I4278" s="36"/>
      <c r="J4278" s="37"/>
    </row>
    <row r="4279">
      <c r="A4279" s="30"/>
      <c r="B4279" s="31" t="s">
        <v>165</v>
      </c>
      <c r="C4279" s="31" t="s">
        <v>165</v>
      </c>
      <c r="D4279" s="32" t="s">
        <v>165</v>
      </c>
      <c r="E4279" s="33" t="s">
        <v>165</v>
      </c>
      <c r="F4279" s="34"/>
      <c r="G4279" s="35"/>
      <c r="H4279" s="34"/>
      <c r="I4279" s="36"/>
      <c r="J4279" s="37"/>
    </row>
    <row r="4280">
      <c r="A4280" s="30"/>
      <c r="B4280" s="31" t="s">
        <v>165</v>
      </c>
      <c r="C4280" s="31" t="s">
        <v>165</v>
      </c>
      <c r="D4280" s="32" t="s">
        <v>165</v>
      </c>
      <c r="E4280" s="33" t="s">
        <v>165</v>
      </c>
      <c r="F4280" s="34"/>
      <c r="G4280" s="35"/>
      <c r="H4280" s="34"/>
      <c r="I4280" s="36"/>
      <c r="J4280" s="37"/>
    </row>
    <row r="4281">
      <c r="A4281" s="30"/>
      <c r="B4281" s="31" t="s">
        <v>165</v>
      </c>
      <c r="C4281" s="31" t="s">
        <v>165</v>
      </c>
      <c r="D4281" s="32" t="s">
        <v>165</v>
      </c>
      <c r="E4281" s="33" t="s">
        <v>165</v>
      </c>
      <c r="F4281" s="34"/>
      <c r="G4281" s="35"/>
      <c r="H4281" s="34"/>
      <c r="I4281" s="36"/>
      <c r="J4281" s="37"/>
    </row>
    <row r="4282">
      <c r="A4282" s="30"/>
      <c r="B4282" s="31" t="s">
        <v>165</v>
      </c>
      <c r="C4282" s="31" t="s">
        <v>165</v>
      </c>
      <c r="D4282" s="32" t="s">
        <v>165</v>
      </c>
      <c r="E4282" s="33" t="s">
        <v>165</v>
      </c>
      <c r="F4282" s="34"/>
      <c r="G4282" s="35"/>
      <c r="H4282" s="34"/>
      <c r="I4282" s="36"/>
      <c r="J4282" s="37"/>
    </row>
    <row r="4283">
      <c r="A4283" s="30"/>
      <c r="B4283" s="31" t="s">
        <v>165</v>
      </c>
      <c r="C4283" s="31" t="s">
        <v>165</v>
      </c>
      <c r="D4283" s="32" t="s">
        <v>165</v>
      </c>
      <c r="E4283" s="33" t="s">
        <v>165</v>
      </c>
      <c r="F4283" s="34"/>
      <c r="G4283" s="35"/>
      <c r="H4283" s="34"/>
      <c r="I4283" s="36"/>
      <c r="J4283" s="37"/>
    </row>
    <row r="4284">
      <c r="A4284" s="30"/>
      <c r="B4284" s="31" t="s">
        <v>165</v>
      </c>
      <c r="C4284" s="31" t="s">
        <v>165</v>
      </c>
      <c r="D4284" s="32" t="s">
        <v>165</v>
      </c>
      <c r="E4284" s="33" t="s">
        <v>165</v>
      </c>
      <c r="F4284" s="34"/>
      <c r="G4284" s="35"/>
      <c r="H4284" s="34"/>
      <c r="I4284" s="36"/>
      <c r="J4284" s="37"/>
    </row>
    <row r="4285">
      <c r="A4285" s="30"/>
      <c r="B4285" s="31" t="s">
        <v>165</v>
      </c>
      <c r="C4285" s="31" t="s">
        <v>165</v>
      </c>
      <c r="D4285" s="32" t="s">
        <v>165</v>
      </c>
      <c r="E4285" s="33" t="s">
        <v>165</v>
      </c>
      <c r="F4285" s="34"/>
      <c r="G4285" s="35"/>
      <c r="H4285" s="34"/>
      <c r="I4285" s="36"/>
      <c r="J4285" s="37"/>
    </row>
    <row r="4286">
      <c r="A4286" s="30"/>
      <c r="B4286" s="31" t="s">
        <v>165</v>
      </c>
      <c r="C4286" s="31" t="s">
        <v>165</v>
      </c>
      <c r="D4286" s="32" t="s">
        <v>165</v>
      </c>
      <c r="E4286" s="33" t="s">
        <v>165</v>
      </c>
      <c r="F4286" s="34"/>
      <c r="G4286" s="35"/>
      <c r="H4286" s="34"/>
      <c r="I4286" s="36"/>
      <c r="J4286" s="37"/>
    </row>
    <row r="4287">
      <c r="A4287" s="30"/>
      <c r="B4287" s="31" t="s">
        <v>165</v>
      </c>
      <c r="C4287" s="31" t="s">
        <v>165</v>
      </c>
      <c r="D4287" s="32" t="s">
        <v>165</v>
      </c>
      <c r="E4287" s="33" t="s">
        <v>165</v>
      </c>
      <c r="F4287" s="34"/>
      <c r="G4287" s="35"/>
      <c r="H4287" s="34"/>
      <c r="I4287" s="36"/>
      <c r="J4287" s="37"/>
    </row>
    <row r="4288">
      <c r="A4288" s="30"/>
      <c r="B4288" s="31" t="s">
        <v>165</v>
      </c>
      <c r="C4288" s="31" t="s">
        <v>165</v>
      </c>
      <c r="D4288" s="32" t="s">
        <v>165</v>
      </c>
      <c r="E4288" s="33" t="s">
        <v>165</v>
      </c>
      <c r="F4288" s="34"/>
      <c r="G4288" s="35"/>
      <c r="H4288" s="34"/>
      <c r="I4288" s="36"/>
      <c r="J4288" s="37"/>
    </row>
    <row r="4289">
      <c r="A4289" s="30"/>
      <c r="B4289" s="31" t="s">
        <v>165</v>
      </c>
      <c r="C4289" s="31" t="s">
        <v>165</v>
      </c>
      <c r="D4289" s="32" t="s">
        <v>165</v>
      </c>
      <c r="E4289" s="33" t="s">
        <v>165</v>
      </c>
      <c r="F4289" s="34"/>
      <c r="G4289" s="35"/>
      <c r="H4289" s="34"/>
      <c r="I4289" s="36"/>
      <c r="J4289" s="37"/>
    </row>
    <row r="4290">
      <c r="A4290" s="30"/>
      <c r="B4290" s="31" t="s">
        <v>165</v>
      </c>
      <c r="C4290" s="31" t="s">
        <v>165</v>
      </c>
      <c r="D4290" s="32" t="s">
        <v>165</v>
      </c>
      <c r="E4290" s="33" t="s">
        <v>165</v>
      </c>
      <c r="F4290" s="34"/>
      <c r="G4290" s="35"/>
      <c r="H4290" s="34"/>
      <c r="I4290" s="36"/>
      <c r="J4290" s="37"/>
    </row>
    <row r="4291">
      <c r="A4291" s="30"/>
      <c r="B4291" s="31" t="s">
        <v>165</v>
      </c>
      <c r="C4291" s="31" t="s">
        <v>165</v>
      </c>
      <c r="D4291" s="32" t="s">
        <v>165</v>
      </c>
      <c r="E4291" s="33" t="s">
        <v>165</v>
      </c>
      <c r="F4291" s="34"/>
      <c r="G4291" s="35"/>
      <c r="H4291" s="34"/>
      <c r="I4291" s="36"/>
      <c r="J4291" s="37"/>
    </row>
    <row r="4292">
      <c r="A4292" s="30"/>
      <c r="B4292" s="31" t="s">
        <v>165</v>
      </c>
      <c r="C4292" s="31" t="s">
        <v>165</v>
      </c>
      <c r="D4292" s="32" t="s">
        <v>165</v>
      </c>
      <c r="E4292" s="33" t="s">
        <v>165</v>
      </c>
      <c r="F4292" s="34"/>
      <c r="G4292" s="35"/>
      <c r="H4292" s="34"/>
      <c r="I4292" s="36"/>
      <c r="J4292" s="37"/>
    </row>
    <row r="4293">
      <c r="A4293" s="30"/>
      <c r="B4293" s="31" t="s">
        <v>165</v>
      </c>
      <c r="C4293" s="31" t="s">
        <v>165</v>
      </c>
      <c r="D4293" s="32" t="s">
        <v>165</v>
      </c>
      <c r="E4293" s="33" t="s">
        <v>165</v>
      </c>
      <c r="F4293" s="34"/>
      <c r="G4293" s="35"/>
      <c r="H4293" s="34"/>
      <c r="I4293" s="36"/>
      <c r="J4293" s="37"/>
    </row>
    <row r="4294">
      <c r="A4294" s="30"/>
      <c r="B4294" s="31" t="s">
        <v>165</v>
      </c>
      <c r="C4294" s="31" t="s">
        <v>165</v>
      </c>
      <c r="D4294" s="32" t="s">
        <v>165</v>
      </c>
      <c r="E4294" s="33" t="s">
        <v>165</v>
      </c>
      <c r="F4294" s="34"/>
      <c r="G4294" s="35"/>
      <c r="H4294" s="34"/>
      <c r="I4294" s="36"/>
      <c r="J4294" s="37"/>
    </row>
    <row r="4295">
      <c r="A4295" s="30"/>
      <c r="B4295" s="31" t="s">
        <v>165</v>
      </c>
      <c r="C4295" s="31" t="s">
        <v>165</v>
      </c>
      <c r="D4295" s="32" t="s">
        <v>165</v>
      </c>
      <c r="E4295" s="33" t="s">
        <v>165</v>
      </c>
      <c r="F4295" s="34"/>
      <c r="G4295" s="35"/>
      <c r="H4295" s="34"/>
      <c r="I4295" s="36"/>
      <c r="J4295" s="37"/>
    </row>
    <row r="4296">
      <c r="A4296" s="30"/>
      <c r="B4296" s="31" t="s">
        <v>165</v>
      </c>
      <c r="C4296" s="31" t="s">
        <v>165</v>
      </c>
      <c r="D4296" s="32" t="s">
        <v>165</v>
      </c>
      <c r="E4296" s="33" t="s">
        <v>165</v>
      </c>
      <c r="F4296" s="34"/>
      <c r="G4296" s="35"/>
      <c r="H4296" s="34"/>
      <c r="I4296" s="36"/>
      <c r="J4296" s="37"/>
    </row>
    <row r="4297">
      <c r="A4297" s="30"/>
      <c r="B4297" s="31" t="s">
        <v>165</v>
      </c>
      <c r="C4297" s="31" t="s">
        <v>165</v>
      </c>
      <c r="D4297" s="32" t="s">
        <v>165</v>
      </c>
      <c r="E4297" s="33" t="s">
        <v>165</v>
      </c>
      <c r="F4297" s="34"/>
      <c r="G4297" s="35"/>
      <c r="H4297" s="34"/>
      <c r="I4297" s="36"/>
      <c r="J4297" s="37"/>
    </row>
    <row r="4298">
      <c r="A4298" s="30"/>
      <c r="B4298" s="31" t="s">
        <v>165</v>
      </c>
      <c r="C4298" s="31" t="s">
        <v>165</v>
      </c>
      <c r="D4298" s="32" t="s">
        <v>165</v>
      </c>
      <c r="E4298" s="33" t="s">
        <v>165</v>
      </c>
      <c r="F4298" s="34"/>
      <c r="G4298" s="35"/>
      <c r="H4298" s="34"/>
      <c r="I4298" s="36"/>
      <c r="J4298" s="37"/>
    </row>
    <row r="4299">
      <c r="A4299" s="30"/>
      <c r="B4299" s="31" t="s">
        <v>165</v>
      </c>
      <c r="C4299" s="31" t="s">
        <v>165</v>
      </c>
      <c r="D4299" s="32" t="s">
        <v>165</v>
      </c>
      <c r="E4299" s="33" t="s">
        <v>165</v>
      </c>
      <c r="F4299" s="34"/>
      <c r="G4299" s="35"/>
      <c r="H4299" s="34"/>
      <c r="I4299" s="36"/>
      <c r="J4299" s="37"/>
    </row>
    <row r="4300">
      <c r="A4300" s="30"/>
      <c r="B4300" s="31" t="s">
        <v>165</v>
      </c>
      <c r="C4300" s="31" t="s">
        <v>165</v>
      </c>
      <c r="D4300" s="32" t="s">
        <v>165</v>
      </c>
      <c r="E4300" s="33" t="s">
        <v>165</v>
      </c>
      <c r="F4300" s="34"/>
      <c r="G4300" s="35"/>
      <c r="H4300" s="34"/>
      <c r="I4300" s="36"/>
      <c r="J4300" s="37"/>
    </row>
    <row r="4301">
      <c r="A4301" s="30"/>
      <c r="B4301" s="31" t="s">
        <v>165</v>
      </c>
      <c r="C4301" s="31" t="s">
        <v>165</v>
      </c>
      <c r="D4301" s="32" t="s">
        <v>165</v>
      </c>
      <c r="E4301" s="33" t="s">
        <v>165</v>
      </c>
      <c r="F4301" s="34"/>
      <c r="G4301" s="35"/>
      <c r="H4301" s="34"/>
      <c r="I4301" s="36"/>
      <c r="J4301" s="37"/>
    </row>
    <row r="4302">
      <c r="A4302" s="30"/>
      <c r="B4302" s="31" t="s">
        <v>165</v>
      </c>
      <c r="C4302" s="31" t="s">
        <v>165</v>
      </c>
      <c r="D4302" s="32" t="s">
        <v>165</v>
      </c>
      <c r="E4302" s="33" t="s">
        <v>165</v>
      </c>
      <c r="F4302" s="34"/>
      <c r="G4302" s="35"/>
      <c r="H4302" s="34"/>
      <c r="I4302" s="36"/>
      <c r="J4302" s="37"/>
    </row>
    <row r="4303">
      <c r="A4303" s="30"/>
      <c r="B4303" s="31" t="s">
        <v>165</v>
      </c>
      <c r="C4303" s="31" t="s">
        <v>165</v>
      </c>
      <c r="D4303" s="32" t="s">
        <v>165</v>
      </c>
      <c r="E4303" s="33" t="s">
        <v>165</v>
      </c>
      <c r="F4303" s="34"/>
      <c r="G4303" s="35"/>
      <c r="H4303" s="34"/>
      <c r="I4303" s="36"/>
      <c r="J4303" s="37"/>
    </row>
    <row r="4304">
      <c r="A4304" s="30"/>
      <c r="B4304" s="31" t="s">
        <v>165</v>
      </c>
      <c r="C4304" s="31" t="s">
        <v>165</v>
      </c>
      <c r="D4304" s="32" t="s">
        <v>165</v>
      </c>
      <c r="E4304" s="33" t="s">
        <v>165</v>
      </c>
      <c r="F4304" s="34"/>
      <c r="G4304" s="35"/>
      <c r="H4304" s="34"/>
      <c r="I4304" s="36"/>
      <c r="J4304" s="37"/>
    </row>
    <row r="4305">
      <c r="A4305" s="30"/>
      <c r="B4305" s="31" t="s">
        <v>165</v>
      </c>
      <c r="C4305" s="31" t="s">
        <v>165</v>
      </c>
      <c r="D4305" s="32" t="s">
        <v>165</v>
      </c>
      <c r="E4305" s="33" t="s">
        <v>165</v>
      </c>
      <c r="F4305" s="34"/>
      <c r="G4305" s="35"/>
      <c r="H4305" s="34"/>
      <c r="I4305" s="36"/>
      <c r="J4305" s="37"/>
    </row>
    <row r="4306">
      <c r="A4306" s="30"/>
      <c r="B4306" s="31" t="s">
        <v>165</v>
      </c>
      <c r="C4306" s="31" t="s">
        <v>165</v>
      </c>
      <c r="D4306" s="32" t="s">
        <v>165</v>
      </c>
      <c r="E4306" s="33" t="s">
        <v>165</v>
      </c>
      <c r="F4306" s="34"/>
      <c r="G4306" s="35"/>
      <c r="H4306" s="34"/>
      <c r="I4306" s="36"/>
      <c r="J4306" s="37"/>
    </row>
    <row r="4307">
      <c r="A4307" s="30"/>
      <c r="B4307" s="31" t="s">
        <v>165</v>
      </c>
      <c r="C4307" s="31" t="s">
        <v>165</v>
      </c>
      <c r="D4307" s="32" t="s">
        <v>165</v>
      </c>
      <c r="E4307" s="33" t="s">
        <v>165</v>
      </c>
      <c r="F4307" s="34"/>
      <c r="G4307" s="35"/>
      <c r="H4307" s="34"/>
      <c r="I4307" s="36"/>
      <c r="J4307" s="37"/>
    </row>
    <row r="4308">
      <c r="A4308" s="30"/>
      <c r="B4308" s="31" t="s">
        <v>165</v>
      </c>
      <c r="C4308" s="31" t="s">
        <v>165</v>
      </c>
      <c r="D4308" s="32" t="s">
        <v>165</v>
      </c>
      <c r="E4308" s="33" t="s">
        <v>165</v>
      </c>
      <c r="F4308" s="34"/>
      <c r="G4308" s="35"/>
      <c r="H4308" s="34"/>
      <c r="I4308" s="36"/>
      <c r="J4308" s="37"/>
    </row>
    <row r="4309">
      <c r="A4309" s="30"/>
      <c r="B4309" s="31" t="s">
        <v>165</v>
      </c>
      <c r="C4309" s="31" t="s">
        <v>165</v>
      </c>
      <c r="D4309" s="32" t="s">
        <v>165</v>
      </c>
      <c r="E4309" s="33" t="s">
        <v>165</v>
      </c>
      <c r="F4309" s="34"/>
      <c r="G4309" s="35"/>
      <c r="H4309" s="34"/>
      <c r="I4309" s="36"/>
      <c r="J4309" s="37"/>
    </row>
    <row r="4310">
      <c r="A4310" s="30"/>
      <c r="B4310" s="31" t="s">
        <v>165</v>
      </c>
      <c r="C4310" s="31" t="s">
        <v>165</v>
      </c>
      <c r="D4310" s="32" t="s">
        <v>165</v>
      </c>
      <c r="E4310" s="33" t="s">
        <v>165</v>
      </c>
      <c r="F4310" s="34"/>
      <c r="G4310" s="35"/>
      <c r="H4310" s="34"/>
      <c r="I4310" s="36"/>
      <c r="J4310" s="37"/>
    </row>
    <row r="4311">
      <c r="A4311" s="30"/>
      <c r="B4311" s="31" t="s">
        <v>165</v>
      </c>
      <c r="C4311" s="31" t="s">
        <v>165</v>
      </c>
      <c r="D4311" s="32" t="s">
        <v>165</v>
      </c>
      <c r="E4311" s="33" t="s">
        <v>165</v>
      </c>
      <c r="F4311" s="34"/>
      <c r="G4311" s="35"/>
      <c r="H4311" s="34"/>
      <c r="I4311" s="36"/>
      <c r="J4311" s="37"/>
    </row>
    <row r="4312">
      <c r="A4312" s="30"/>
      <c r="B4312" s="31" t="s">
        <v>165</v>
      </c>
      <c r="C4312" s="31" t="s">
        <v>165</v>
      </c>
      <c r="D4312" s="32" t="s">
        <v>165</v>
      </c>
      <c r="E4312" s="33" t="s">
        <v>165</v>
      </c>
      <c r="F4312" s="34"/>
      <c r="G4312" s="35"/>
      <c r="H4312" s="34"/>
      <c r="I4312" s="36"/>
      <c r="J4312" s="37"/>
    </row>
    <row r="4313">
      <c r="A4313" s="30"/>
      <c r="B4313" s="31" t="s">
        <v>165</v>
      </c>
      <c r="C4313" s="31" t="s">
        <v>165</v>
      </c>
      <c r="D4313" s="32" t="s">
        <v>165</v>
      </c>
      <c r="E4313" s="33" t="s">
        <v>165</v>
      </c>
      <c r="F4313" s="34"/>
      <c r="G4313" s="35"/>
      <c r="H4313" s="34"/>
      <c r="I4313" s="36"/>
      <c r="J4313" s="37"/>
    </row>
    <row r="4314">
      <c r="A4314" s="30"/>
      <c r="B4314" s="31" t="s">
        <v>165</v>
      </c>
      <c r="C4314" s="31" t="s">
        <v>165</v>
      </c>
      <c r="D4314" s="32" t="s">
        <v>165</v>
      </c>
      <c r="E4314" s="33" t="s">
        <v>165</v>
      </c>
      <c r="F4314" s="34"/>
      <c r="G4314" s="35"/>
      <c r="H4314" s="34"/>
      <c r="I4314" s="36"/>
      <c r="J4314" s="37"/>
    </row>
    <row r="4315">
      <c r="A4315" s="30"/>
      <c r="B4315" s="31" t="s">
        <v>165</v>
      </c>
      <c r="C4315" s="31" t="s">
        <v>165</v>
      </c>
      <c r="D4315" s="32" t="s">
        <v>165</v>
      </c>
      <c r="E4315" s="33" t="s">
        <v>165</v>
      </c>
      <c r="F4315" s="34"/>
      <c r="G4315" s="35"/>
      <c r="H4315" s="34"/>
      <c r="I4315" s="36"/>
      <c r="J4315" s="37"/>
    </row>
    <row r="4316">
      <c r="A4316" s="30"/>
      <c r="B4316" s="31" t="s">
        <v>165</v>
      </c>
      <c r="C4316" s="31" t="s">
        <v>165</v>
      </c>
      <c r="D4316" s="32" t="s">
        <v>165</v>
      </c>
      <c r="E4316" s="33" t="s">
        <v>165</v>
      </c>
      <c r="F4316" s="34"/>
      <c r="G4316" s="35"/>
      <c r="H4316" s="34"/>
      <c r="I4316" s="36"/>
      <c r="J4316" s="37"/>
    </row>
    <row r="4317">
      <c r="A4317" s="30"/>
      <c r="B4317" s="31" t="s">
        <v>165</v>
      </c>
      <c r="C4317" s="31" t="s">
        <v>165</v>
      </c>
      <c r="D4317" s="32" t="s">
        <v>165</v>
      </c>
      <c r="E4317" s="33" t="s">
        <v>165</v>
      </c>
      <c r="F4317" s="34"/>
      <c r="G4317" s="35"/>
      <c r="H4317" s="34"/>
      <c r="I4317" s="36"/>
      <c r="J4317" s="37"/>
    </row>
    <row r="4318">
      <c r="A4318" s="30"/>
      <c r="B4318" s="31" t="s">
        <v>165</v>
      </c>
      <c r="C4318" s="31" t="s">
        <v>165</v>
      </c>
      <c r="D4318" s="32" t="s">
        <v>165</v>
      </c>
      <c r="E4318" s="33" t="s">
        <v>165</v>
      </c>
      <c r="F4318" s="34"/>
      <c r="G4318" s="35"/>
      <c r="H4318" s="34"/>
      <c r="I4318" s="36"/>
      <c r="J4318" s="37"/>
    </row>
    <row r="4319">
      <c r="A4319" s="30"/>
      <c r="B4319" s="31" t="s">
        <v>165</v>
      </c>
      <c r="C4319" s="31" t="s">
        <v>165</v>
      </c>
      <c r="D4319" s="32" t="s">
        <v>165</v>
      </c>
      <c r="E4319" s="33" t="s">
        <v>165</v>
      </c>
      <c r="F4319" s="34"/>
      <c r="G4319" s="35"/>
      <c r="H4319" s="34"/>
      <c r="I4319" s="36"/>
      <c r="J4319" s="37"/>
    </row>
    <row r="4320">
      <c r="A4320" s="30"/>
      <c r="B4320" s="31" t="s">
        <v>165</v>
      </c>
      <c r="C4320" s="31" t="s">
        <v>165</v>
      </c>
      <c r="D4320" s="32" t="s">
        <v>165</v>
      </c>
      <c r="E4320" s="33" t="s">
        <v>165</v>
      </c>
      <c r="F4320" s="34"/>
      <c r="G4320" s="35"/>
      <c r="H4320" s="34"/>
      <c r="I4320" s="36"/>
      <c r="J4320" s="37"/>
    </row>
    <row r="4321">
      <c r="A4321" s="30"/>
      <c r="B4321" s="31" t="s">
        <v>165</v>
      </c>
      <c r="C4321" s="31" t="s">
        <v>165</v>
      </c>
      <c r="D4321" s="32" t="s">
        <v>165</v>
      </c>
      <c r="E4321" s="33" t="s">
        <v>165</v>
      </c>
      <c r="F4321" s="34"/>
      <c r="G4321" s="35"/>
      <c r="H4321" s="34"/>
      <c r="I4321" s="36"/>
      <c r="J4321" s="37"/>
    </row>
    <row r="4322">
      <c r="A4322" s="30"/>
      <c r="B4322" s="31" t="s">
        <v>165</v>
      </c>
      <c r="C4322" s="31" t="s">
        <v>165</v>
      </c>
      <c r="D4322" s="32" t="s">
        <v>165</v>
      </c>
      <c r="E4322" s="33" t="s">
        <v>165</v>
      </c>
      <c r="F4322" s="34"/>
      <c r="G4322" s="35"/>
      <c r="H4322" s="34"/>
      <c r="I4322" s="36"/>
      <c r="J4322" s="37"/>
    </row>
    <row r="4323">
      <c r="A4323" s="30"/>
      <c r="B4323" s="31" t="s">
        <v>165</v>
      </c>
      <c r="C4323" s="31" t="s">
        <v>165</v>
      </c>
      <c r="D4323" s="32" t="s">
        <v>165</v>
      </c>
      <c r="E4323" s="33" t="s">
        <v>165</v>
      </c>
      <c r="F4323" s="34"/>
      <c r="G4323" s="35"/>
      <c r="H4323" s="34"/>
      <c r="I4323" s="36"/>
      <c r="J4323" s="37"/>
    </row>
    <row r="4324">
      <c r="A4324" s="30"/>
      <c r="B4324" s="31" t="s">
        <v>165</v>
      </c>
      <c r="C4324" s="31" t="s">
        <v>165</v>
      </c>
      <c r="D4324" s="32" t="s">
        <v>165</v>
      </c>
      <c r="E4324" s="33" t="s">
        <v>165</v>
      </c>
      <c r="F4324" s="34"/>
      <c r="G4324" s="35"/>
      <c r="H4324" s="34"/>
      <c r="I4324" s="36"/>
      <c r="J4324" s="37"/>
    </row>
    <row r="4325">
      <c r="A4325" s="30"/>
      <c r="B4325" s="31" t="s">
        <v>165</v>
      </c>
      <c r="C4325" s="31" t="s">
        <v>165</v>
      </c>
      <c r="D4325" s="32" t="s">
        <v>165</v>
      </c>
      <c r="E4325" s="33" t="s">
        <v>165</v>
      </c>
      <c r="F4325" s="34"/>
      <c r="G4325" s="35"/>
      <c r="H4325" s="34"/>
      <c r="I4325" s="36"/>
      <c r="J4325" s="37"/>
    </row>
    <row r="4326">
      <c r="A4326" s="30"/>
      <c r="B4326" s="31" t="s">
        <v>165</v>
      </c>
      <c r="C4326" s="31" t="s">
        <v>165</v>
      </c>
      <c r="D4326" s="32" t="s">
        <v>165</v>
      </c>
      <c r="E4326" s="33" t="s">
        <v>165</v>
      </c>
      <c r="F4326" s="34"/>
      <c r="G4326" s="35"/>
      <c r="H4326" s="34"/>
      <c r="I4326" s="36"/>
      <c r="J4326" s="37"/>
    </row>
    <row r="4327">
      <c r="A4327" s="30"/>
      <c r="B4327" s="31" t="s">
        <v>165</v>
      </c>
      <c r="C4327" s="31" t="s">
        <v>165</v>
      </c>
      <c r="D4327" s="32" t="s">
        <v>165</v>
      </c>
      <c r="E4327" s="33" t="s">
        <v>165</v>
      </c>
      <c r="F4327" s="34"/>
      <c r="G4327" s="35"/>
      <c r="H4327" s="34"/>
      <c r="I4327" s="36"/>
      <c r="J4327" s="37"/>
    </row>
    <row r="4328">
      <c r="A4328" s="30"/>
      <c r="B4328" s="31" t="s">
        <v>165</v>
      </c>
      <c r="C4328" s="31" t="s">
        <v>165</v>
      </c>
      <c r="D4328" s="32" t="s">
        <v>165</v>
      </c>
      <c r="E4328" s="33" t="s">
        <v>165</v>
      </c>
      <c r="F4328" s="34"/>
      <c r="G4328" s="35"/>
      <c r="H4328" s="34"/>
      <c r="I4328" s="36"/>
      <c r="J4328" s="37"/>
    </row>
    <row r="4329">
      <c r="A4329" s="30"/>
      <c r="B4329" s="31" t="s">
        <v>165</v>
      </c>
      <c r="C4329" s="31" t="s">
        <v>165</v>
      </c>
      <c r="D4329" s="32" t="s">
        <v>165</v>
      </c>
      <c r="E4329" s="33" t="s">
        <v>165</v>
      </c>
      <c r="F4329" s="34"/>
      <c r="G4329" s="35"/>
      <c r="H4329" s="34"/>
      <c r="I4329" s="36"/>
      <c r="J4329" s="37"/>
    </row>
    <row r="4330">
      <c r="A4330" s="30"/>
      <c r="B4330" s="31" t="s">
        <v>165</v>
      </c>
      <c r="C4330" s="31" t="s">
        <v>165</v>
      </c>
      <c r="D4330" s="32" t="s">
        <v>165</v>
      </c>
      <c r="E4330" s="33" t="s">
        <v>165</v>
      </c>
      <c r="F4330" s="34"/>
      <c r="G4330" s="35"/>
      <c r="H4330" s="34"/>
      <c r="I4330" s="36"/>
      <c r="J4330" s="37"/>
    </row>
    <row r="4331">
      <c r="A4331" s="30"/>
      <c r="B4331" s="31" t="s">
        <v>165</v>
      </c>
      <c r="C4331" s="31" t="s">
        <v>165</v>
      </c>
      <c r="D4331" s="32" t="s">
        <v>165</v>
      </c>
      <c r="E4331" s="33" t="s">
        <v>165</v>
      </c>
      <c r="F4331" s="34"/>
      <c r="G4331" s="35"/>
      <c r="H4331" s="34"/>
      <c r="I4331" s="36"/>
      <c r="J4331" s="37"/>
    </row>
    <row r="4332">
      <c r="A4332" s="30"/>
      <c r="B4332" s="31" t="s">
        <v>165</v>
      </c>
      <c r="C4332" s="31" t="s">
        <v>165</v>
      </c>
      <c r="D4332" s="32" t="s">
        <v>165</v>
      </c>
      <c r="E4332" s="33" t="s">
        <v>165</v>
      </c>
      <c r="F4332" s="34"/>
      <c r="G4332" s="35"/>
      <c r="H4332" s="34"/>
      <c r="I4332" s="36"/>
      <c r="J4332" s="37"/>
    </row>
    <row r="4333">
      <c r="A4333" s="30"/>
      <c r="B4333" s="31" t="s">
        <v>165</v>
      </c>
      <c r="C4333" s="31" t="s">
        <v>165</v>
      </c>
      <c r="D4333" s="32" t="s">
        <v>165</v>
      </c>
      <c r="E4333" s="33" t="s">
        <v>165</v>
      </c>
      <c r="F4333" s="34"/>
      <c r="G4333" s="35"/>
      <c r="H4333" s="34"/>
      <c r="I4333" s="36"/>
      <c r="J4333" s="37"/>
    </row>
    <row r="4334">
      <c r="A4334" s="30"/>
      <c r="B4334" s="31" t="s">
        <v>165</v>
      </c>
      <c r="C4334" s="31" t="s">
        <v>165</v>
      </c>
      <c r="D4334" s="32" t="s">
        <v>165</v>
      </c>
      <c r="E4334" s="33" t="s">
        <v>165</v>
      </c>
      <c r="F4334" s="34"/>
      <c r="G4334" s="35"/>
      <c r="H4334" s="34"/>
      <c r="I4334" s="36"/>
      <c r="J4334" s="37"/>
    </row>
    <row r="4335">
      <c r="A4335" s="30"/>
      <c r="B4335" s="31" t="s">
        <v>165</v>
      </c>
      <c r="C4335" s="31" t="s">
        <v>165</v>
      </c>
      <c r="D4335" s="32" t="s">
        <v>165</v>
      </c>
      <c r="E4335" s="33" t="s">
        <v>165</v>
      </c>
      <c r="F4335" s="34"/>
      <c r="G4335" s="35"/>
      <c r="H4335" s="34"/>
      <c r="I4335" s="36"/>
      <c r="J4335" s="37"/>
    </row>
    <row r="4336">
      <c r="A4336" s="30"/>
      <c r="B4336" s="31" t="s">
        <v>165</v>
      </c>
      <c r="C4336" s="31" t="s">
        <v>165</v>
      </c>
      <c r="D4336" s="32" t="s">
        <v>165</v>
      </c>
      <c r="E4336" s="33" t="s">
        <v>165</v>
      </c>
      <c r="F4336" s="34"/>
      <c r="G4336" s="35"/>
      <c r="H4336" s="34"/>
      <c r="I4336" s="36"/>
      <c r="J4336" s="37"/>
    </row>
    <row r="4337">
      <c r="A4337" s="30"/>
      <c r="B4337" s="31" t="s">
        <v>165</v>
      </c>
      <c r="C4337" s="31" t="s">
        <v>165</v>
      </c>
      <c r="D4337" s="32" t="s">
        <v>165</v>
      </c>
      <c r="E4337" s="33" t="s">
        <v>165</v>
      </c>
      <c r="F4337" s="34"/>
      <c r="G4337" s="35"/>
      <c r="H4337" s="34"/>
      <c r="I4337" s="36"/>
      <c r="J4337" s="37"/>
    </row>
    <row r="4338">
      <c r="A4338" s="30"/>
      <c r="B4338" s="31" t="s">
        <v>165</v>
      </c>
      <c r="C4338" s="31" t="s">
        <v>165</v>
      </c>
      <c r="D4338" s="32" t="s">
        <v>165</v>
      </c>
      <c r="E4338" s="33" t="s">
        <v>165</v>
      </c>
      <c r="F4338" s="34"/>
      <c r="G4338" s="35"/>
      <c r="H4338" s="34"/>
      <c r="I4338" s="36"/>
      <c r="J4338" s="37"/>
    </row>
    <row r="4339">
      <c r="A4339" s="30"/>
      <c r="B4339" s="31" t="s">
        <v>165</v>
      </c>
      <c r="C4339" s="31" t="s">
        <v>165</v>
      </c>
      <c r="D4339" s="32" t="s">
        <v>165</v>
      </c>
      <c r="E4339" s="33" t="s">
        <v>165</v>
      </c>
      <c r="F4339" s="34"/>
      <c r="G4339" s="35"/>
      <c r="H4339" s="34"/>
      <c r="I4339" s="36"/>
      <c r="J4339" s="37"/>
    </row>
    <row r="4340">
      <c r="A4340" s="30"/>
      <c r="B4340" s="31" t="s">
        <v>165</v>
      </c>
      <c r="C4340" s="31" t="s">
        <v>165</v>
      </c>
      <c r="D4340" s="32" t="s">
        <v>165</v>
      </c>
      <c r="E4340" s="33" t="s">
        <v>165</v>
      </c>
      <c r="F4340" s="34"/>
      <c r="G4340" s="35"/>
      <c r="H4340" s="34"/>
      <c r="I4340" s="36"/>
      <c r="J4340" s="37"/>
    </row>
    <row r="4341">
      <c r="A4341" s="30"/>
      <c r="B4341" s="31" t="s">
        <v>165</v>
      </c>
      <c r="C4341" s="31" t="s">
        <v>165</v>
      </c>
      <c r="D4341" s="32" t="s">
        <v>165</v>
      </c>
      <c r="E4341" s="33" t="s">
        <v>165</v>
      </c>
      <c r="F4341" s="34"/>
      <c r="G4341" s="35"/>
      <c r="H4341" s="34"/>
      <c r="I4341" s="36"/>
      <c r="J4341" s="37"/>
    </row>
    <row r="4342">
      <c r="A4342" s="30"/>
      <c r="B4342" s="31" t="s">
        <v>165</v>
      </c>
      <c r="C4342" s="31" t="s">
        <v>165</v>
      </c>
      <c r="D4342" s="32" t="s">
        <v>165</v>
      </c>
      <c r="E4342" s="33" t="s">
        <v>165</v>
      </c>
      <c r="F4342" s="34"/>
      <c r="G4342" s="35"/>
      <c r="H4342" s="34"/>
      <c r="I4342" s="36"/>
      <c r="J4342" s="37"/>
    </row>
    <row r="4343">
      <c r="A4343" s="30"/>
      <c r="B4343" s="31" t="s">
        <v>165</v>
      </c>
      <c r="C4343" s="31" t="s">
        <v>165</v>
      </c>
      <c r="D4343" s="32" t="s">
        <v>165</v>
      </c>
      <c r="E4343" s="33" t="s">
        <v>165</v>
      </c>
      <c r="F4343" s="34"/>
      <c r="G4343" s="35"/>
      <c r="H4343" s="34"/>
      <c r="I4343" s="36"/>
      <c r="J4343" s="37"/>
    </row>
    <row r="4344">
      <c r="A4344" s="30"/>
      <c r="B4344" s="31" t="s">
        <v>165</v>
      </c>
      <c r="C4344" s="31" t="s">
        <v>165</v>
      </c>
      <c r="D4344" s="32" t="s">
        <v>165</v>
      </c>
      <c r="E4344" s="33" t="s">
        <v>165</v>
      </c>
      <c r="F4344" s="34"/>
      <c r="G4344" s="35"/>
      <c r="H4344" s="34"/>
      <c r="I4344" s="36"/>
      <c r="J4344" s="37"/>
    </row>
    <row r="4345">
      <c r="A4345" s="30"/>
      <c r="B4345" s="31" t="s">
        <v>165</v>
      </c>
      <c r="C4345" s="31" t="s">
        <v>165</v>
      </c>
      <c r="D4345" s="32" t="s">
        <v>165</v>
      </c>
      <c r="E4345" s="33" t="s">
        <v>165</v>
      </c>
      <c r="F4345" s="34"/>
      <c r="G4345" s="35"/>
      <c r="H4345" s="34"/>
      <c r="I4345" s="36"/>
      <c r="J4345" s="37"/>
    </row>
    <row r="4346">
      <c r="A4346" s="30"/>
      <c r="B4346" s="31" t="s">
        <v>165</v>
      </c>
      <c r="C4346" s="31" t="s">
        <v>165</v>
      </c>
      <c r="D4346" s="32" t="s">
        <v>165</v>
      </c>
      <c r="E4346" s="33" t="s">
        <v>165</v>
      </c>
      <c r="F4346" s="34"/>
      <c r="G4346" s="35"/>
      <c r="H4346" s="34"/>
      <c r="I4346" s="36"/>
      <c r="J4346" s="37"/>
    </row>
    <row r="4347">
      <c r="A4347" s="30"/>
      <c r="B4347" s="31" t="s">
        <v>165</v>
      </c>
      <c r="C4347" s="31" t="s">
        <v>165</v>
      </c>
      <c r="D4347" s="32" t="s">
        <v>165</v>
      </c>
      <c r="E4347" s="33" t="s">
        <v>165</v>
      </c>
      <c r="F4347" s="34"/>
      <c r="G4347" s="35"/>
      <c r="H4347" s="34"/>
      <c r="I4347" s="36"/>
      <c r="J4347" s="37"/>
    </row>
    <row r="4348">
      <c r="A4348" s="30"/>
      <c r="B4348" s="31" t="s">
        <v>165</v>
      </c>
      <c r="C4348" s="31" t="s">
        <v>165</v>
      </c>
      <c r="D4348" s="32" t="s">
        <v>165</v>
      </c>
      <c r="E4348" s="33" t="s">
        <v>165</v>
      </c>
      <c r="F4348" s="34"/>
      <c r="G4348" s="35"/>
      <c r="H4348" s="34"/>
      <c r="I4348" s="36"/>
      <c r="J4348" s="37"/>
    </row>
    <row r="4349">
      <c r="A4349" s="30"/>
      <c r="B4349" s="31" t="s">
        <v>165</v>
      </c>
      <c r="C4349" s="31" t="s">
        <v>165</v>
      </c>
      <c r="D4349" s="32" t="s">
        <v>165</v>
      </c>
      <c r="E4349" s="33" t="s">
        <v>165</v>
      </c>
      <c r="F4349" s="34"/>
      <c r="G4349" s="35"/>
      <c r="H4349" s="34"/>
      <c r="I4349" s="36"/>
      <c r="J4349" s="37"/>
    </row>
    <row r="4350">
      <c r="A4350" s="30"/>
      <c r="B4350" s="31" t="s">
        <v>165</v>
      </c>
      <c r="C4350" s="31" t="s">
        <v>165</v>
      </c>
      <c r="D4350" s="32" t="s">
        <v>165</v>
      </c>
      <c r="E4350" s="33" t="s">
        <v>165</v>
      </c>
      <c r="F4350" s="34"/>
      <c r="G4350" s="35"/>
      <c r="H4350" s="34"/>
      <c r="I4350" s="36"/>
      <c r="J4350" s="37"/>
    </row>
    <row r="4351">
      <c r="A4351" s="30"/>
      <c r="B4351" s="31" t="s">
        <v>165</v>
      </c>
      <c r="C4351" s="31" t="s">
        <v>165</v>
      </c>
      <c r="D4351" s="32" t="s">
        <v>165</v>
      </c>
      <c r="E4351" s="33" t="s">
        <v>165</v>
      </c>
      <c r="F4351" s="34"/>
      <c r="G4351" s="35"/>
      <c r="H4351" s="34"/>
      <c r="I4351" s="36"/>
      <c r="J4351" s="37"/>
    </row>
    <row r="4352">
      <c r="A4352" s="30"/>
      <c r="B4352" s="31" t="s">
        <v>165</v>
      </c>
      <c r="C4352" s="31" t="s">
        <v>165</v>
      </c>
      <c r="D4352" s="32" t="s">
        <v>165</v>
      </c>
      <c r="E4352" s="33" t="s">
        <v>165</v>
      </c>
      <c r="F4352" s="34"/>
      <c r="G4352" s="35"/>
      <c r="H4352" s="34"/>
      <c r="I4352" s="36"/>
      <c r="J4352" s="37"/>
    </row>
    <row r="4353">
      <c r="A4353" s="30"/>
      <c r="B4353" s="31" t="s">
        <v>165</v>
      </c>
      <c r="C4353" s="31" t="s">
        <v>165</v>
      </c>
      <c r="D4353" s="32" t="s">
        <v>165</v>
      </c>
      <c r="E4353" s="33" t="s">
        <v>165</v>
      </c>
      <c r="F4353" s="34"/>
      <c r="G4353" s="35"/>
      <c r="H4353" s="34"/>
      <c r="I4353" s="36"/>
      <c r="J4353" s="37"/>
    </row>
    <row r="4354">
      <c r="A4354" s="30"/>
      <c r="B4354" s="31" t="s">
        <v>165</v>
      </c>
      <c r="C4354" s="31" t="s">
        <v>165</v>
      </c>
      <c r="D4354" s="32" t="s">
        <v>165</v>
      </c>
      <c r="E4354" s="33" t="s">
        <v>165</v>
      </c>
      <c r="F4354" s="34"/>
      <c r="G4354" s="35"/>
      <c r="H4354" s="34"/>
      <c r="I4354" s="36"/>
      <c r="J4354" s="37"/>
    </row>
    <row r="4355">
      <c r="A4355" s="30"/>
      <c r="B4355" s="31" t="s">
        <v>165</v>
      </c>
      <c r="C4355" s="31" t="s">
        <v>165</v>
      </c>
      <c r="D4355" s="32" t="s">
        <v>165</v>
      </c>
      <c r="E4355" s="33" t="s">
        <v>165</v>
      </c>
      <c r="F4355" s="34"/>
      <c r="G4355" s="35"/>
      <c r="H4355" s="34"/>
      <c r="I4355" s="36"/>
      <c r="J4355" s="37"/>
    </row>
    <row r="4356">
      <c r="A4356" s="30"/>
      <c r="B4356" s="31" t="s">
        <v>165</v>
      </c>
      <c r="C4356" s="31" t="s">
        <v>165</v>
      </c>
      <c r="D4356" s="32" t="s">
        <v>165</v>
      </c>
      <c r="E4356" s="33" t="s">
        <v>165</v>
      </c>
      <c r="F4356" s="34"/>
      <c r="G4356" s="35"/>
      <c r="H4356" s="34"/>
      <c r="I4356" s="36"/>
      <c r="J4356" s="37"/>
    </row>
    <row r="4357">
      <c r="A4357" s="30"/>
      <c r="B4357" s="31" t="s">
        <v>165</v>
      </c>
      <c r="C4357" s="31" t="s">
        <v>165</v>
      </c>
      <c r="D4357" s="32" t="s">
        <v>165</v>
      </c>
      <c r="E4357" s="33" t="s">
        <v>165</v>
      </c>
      <c r="F4357" s="34"/>
      <c r="G4357" s="35"/>
      <c r="H4357" s="34"/>
      <c r="I4357" s="36"/>
      <c r="J4357" s="37"/>
    </row>
    <row r="4358">
      <c r="A4358" s="30"/>
      <c r="B4358" s="31" t="s">
        <v>165</v>
      </c>
      <c r="C4358" s="31" t="s">
        <v>165</v>
      </c>
      <c r="D4358" s="32" t="s">
        <v>165</v>
      </c>
      <c r="E4358" s="33" t="s">
        <v>165</v>
      </c>
      <c r="F4358" s="34"/>
      <c r="G4358" s="35"/>
      <c r="H4358" s="34"/>
      <c r="I4358" s="36"/>
      <c r="J4358" s="37"/>
    </row>
    <row r="4359">
      <c r="A4359" s="30"/>
      <c r="B4359" s="31" t="s">
        <v>165</v>
      </c>
      <c r="C4359" s="31" t="s">
        <v>165</v>
      </c>
      <c r="D4359" s="32" t="s">
        <v>165</v>
      </c>
      <c r="E4359" s="33" t="s">
        <v>165</v>
      </c>
      <c r="F4359" s="34"/>
      <c r="G4359" s="35"/>
      <c r="H4359" s="34"/>
      <c r="I4359" s="36"/>
      <c r="J4359" s="37"/>
    </row>
    <row r="4360">
      <c r="A4360" s="30"/>
      <c r="B4360" s="31" t="s">
        <v>165</v>
      </c>
      <c r="C4360" s="31" t="s">
        <v>165</v>
      </c>
      <c r="D4360" s="32" t="s">
        <v>165</v>
      </c>
      <c r="E4360" s="33" t="s">
        <v>165</v>
      </c>
      <c r="F4360" s="34"/>
      <c r="G4360" s="35"/>
      <c r="H4360" s="34"/>
      <c r="I4360" s="36"/>
      <c r="J4360" s="37"/>
    </row>
    <row r="4361">
      <c r="A4361" s="30"/>
      <c r="B4361" s="31" t="s">
        <v>165</v>
      </c>
      <c r="C4361" s="31" t="s">
        <v>165</v>
      </c>
      <c r="D4361" s="32" t="s">
        <v>165</v>
      </c>
      <c r="E4361" s="33" t="s">
        <v>165</v>
      </c>
      <c r="F4361" s="34"/>
      <c r="G4361" s="35"/>
      <c r="H4361" s="34"/>
      <c r="I4361" s="36"/>
      <c r="J4361" s="37"/>
    </row>
    <row r="4362">
      <c r="A4362" s="30"/>
      <c r="B4362" s="31" t="s">
        <v>165</v>
      </c>
      <c r="C4362" s="31" t="s">
        <v>165</v>
      </c>
      <c r="D4362" s="32" t="s">
        <v>165</v>
      </c>
      <c r="E4362" s="33" t="s">
        <v>165</v>
      </c>
      <c r="F4362" s="34"/>
      <c r="G4362" s="35"/>
      <c r="H4362" s="34"/>
      <c r="I4362" s="36"/>
      <c r="J4362" s="37"/>
    </row>
    <row r="4363">
      <c r="A4363" s="30"/>
      <c r="B4363" s="31" t="s">
        <v>165</v>
      </c>
      <c r="C4363" s="31" t="s">
        <v>165</v>
      </c>
      <c r="D4363" s="32" t="s">
        <v>165</v>
      </c>
      <c r="E4363" s="33" t="s">
        <v>165</v>
      </c>
      <c r="F4363" s="34"/>
      <c r="G4363" s="35"/>
      <c r="H4363" s="34"/>
      <c r="I4363" s="36"/>
      <c r="J4363" s="37"/>
    </row>
    <row r="4364">
      <c r="A4364" s="30"/>
      <c r="B4364" s="31" t="s">
        <v>165</v>
      </c>
      <c r="C4364" s="31" t="s">
        <v>165</v>
      </c>
      <c r="D4364" s="32" t="s">
        <v>165</v>
      </c>
      <c r="E4364" s="33" t="s">
        <v>165</v>
      </c>
      <c r="F4364" s="34"/>
      <c r="G4364" s="35"/>
      <c r="H4364" s="34"/>
      <c r="I4364" s="36"/>
      <c r="J4364" s="37"/>
    </row>
    <row r="4365">
      <c r="A4365" s="30"/>
      <c r="B4365" s="31" t="s">
        <v>165</v>
      </c>
      <c r="C4365" s="31" t="s">
        <v>165</v>
      </c>
      <c r="D4365" s="32" t="s">
        <v>165</v>
      </c>
      <c r="E4365" s="33" t="s">
        <v>165</v>
      </c>
      <c r="F4365" s="34"/>
      <c r="G4365" s="35"/>
      <c r="H4365" s="34"/>
      <c r="I4365" s="36"/>
      <c r="J4365" s="37"/>
    </row>
    <row r="4366">
      <c r="A4366" s="30"/>
      <c r="B4366" s="31" t="s">
        <v>165</v>
      </c>
      <c r="C4366" s="31" t="s">
        <v>165</v>
      </c>
      <c r="D4366" s="32" t="s">
        <v>165</v>
      </c>
      <c r="E4366" s="33" t="s">
        <v>165</v>
      </c>
      <c r="F4366" s="34"/>
      <c r="G4366" s="35"/>
      <c r="H4366" s="34"/>
      <c r="I4366" s="36"/>
      <c r="J4366" s="37"/>
    </row>
    <row r="4367">
      <c r="A4367" s="30"/>
      <c r="B4367" s="31" t="s">
        <v>165</v>
      </c>
      <c r="C4367" s="31" t="s">
        <v>165</v>
      </c>
      <c r="D4367" s="32" t="s">
        <v>165</v>
      </c>
      <c r="E4367" s="33" t="s">
        <v>165</v>
      </c>
      <c r="F4367" s="34"/>
      <c r="G4367" s="35"/>
      <c r="H4367" s="34"/>
      <c r="I4367" s="36"/>
      <c r="J4367" s="37"/>
    </row>
    <row r="4368">
      <c r="A4368" s="30"/>
      <c r="B4368" s="31" t="s">
        <v>165</v>
      </c>
      <c r="C4368" s="31" t="s">
        <v>165</v>
      </c>
      <c r="D4368" s="32" t="s">
        <v>165</v>
      </c>
      <c r="E4368" s="33" t="s">
        <v>165</v>
      </c>
      <c r="F4368" s="34"/>
      <c r="G4368" s="35"/>
      <c r="H4368" s="34"/>
      <c r="I4368" s="36"/>
      <c r="J4368" s="37"/>
    </row>
    <row r="4369">
      <c r="A4369" s="30"/>
      <c r="B4369" s="31" t="s">
        <v>165</v>
      </c>
      <c r="C4369" s="31" t="s">
        <v>165</v>
      </c>
      <c r="D4369" s="32" t="s">
        <v>165</v>
      </c>
      <c r="E4369" s="33" t="s">
        <v>165</v>
      </c>
      <c r="F4369" s="34"/>
      <c r="G4369" s="35"/>
      <c r="H4369" s="34"/>
      <c r="I4369" s="36"/>
      <c r="J4369" s="37"/>
    </row>
    <row r="4370">
      <c r="A4370" s="30"/>
      <c r="B4370" s="31" t="s">
        <v>165</v>
      </c>
      <c r="C4370" s="31" t="s">
        <v>165</v>
      </c>
      <c r="D4370" s="32" t="s">
        <v>165</v>
      </c>
      <c r="E4370" s="33" t="s">
        <v>165</v>
      </c>
      <c r="F4370" s="34"/>
      <c r="G4370" s="35"/>
      <c r="H4370" s="34"/>
      <c r="I4370" s="36"/>
      <c r="J4370" s="37"/>
    </row>
    <row r="4371">
      <c r="A4371" s="30"/>
      <c r="B4371" s="31" t="s">
        <v>165</v>
      </c>
      <c r="C4371" s="31" t="s">
        <v>165</v>
      </c>
      <c r="D4371" s="32" t="s">
        <v>165</v>
      </c>
      <c r="E4371" s="33" t="s">
        <v>165</v>
      </c>
      <c r="F4371" s="34"/>
      <c r="G4371" s="35"/>
      <c r="H4371" s="34"/>
      <c r="I4371" s="36"/>
      <c r="J4371" s="37"/>
    </row>
    <row r="4372">
      <c r="A4372" s="30"/>
      <c r="B4372" s="31" t="s">
        <v>165</v>
      </c>
      <c r="C4372" s="31" t="s">
        <v>165</v>
      </c>
      <c r="D4372" s="32" t="s">
        <v>165</v>
      </c>
      <c r="E4372" s="33" t="s">
        <v>165</v>
      </c>
      <c r="F4372" s="34"/>
      <c r="G4372" s="35"/>
      <c r="H4372" s="34"/>
      <c r="I4372" s="36"/>
      <c r="J4372" s="37"/>
    </row>
    <row r="4373">
      <c r="A4373" s="30"/>
      <c r="B4373" s="31" t="s">
        <v>165</v>
      </c>
      <c r="C4373" s="31" t="s">
        <v>165</v>
      </c>
      <c r="D4373" s="32" t="s">
        <v>165</v>
      </c>
      <c r="E4373" s="33" t="s">
        <v>165</v>
      </c>
      <c r="F4373" s="34"/>
      <c r="G4373" s="35"/>
      <c r="H4373" s="34"/>
      <c r="I4373" s="36"/>
      <c r="J4373" s="37"/>
    </row>
    <row r="4374">
      <c r="A4374" s="30"/>
      <c r="B4374" s="31" t="s">
        <v>165</v>
      </c>
      <c r="C4374" s="31" t="s">
        <v>165</v>
      </c>
      <c r="D4374" s="32" t="s">
        <v>165</v>
      </c>
      <c r="E4374" s="33" t="s">
        <v>165</v>
      </c>
      <c r="F4374" s="34"/>
      <c r="G4374" s="35"/>
      <c r="H4374" s="34"/>
      <c r="I4374" s="36"/>
      <c r="J4374" s="37"/>
    </row>
    <row r="4375">
      <c r="A4375" s="30"/>
      <c r="B4375" s="31" t="s">
        <v>165</v>
      </c>
      <c r="C4375" s="31" t="s">
        <v>165</v>
      </c>
      <c r="D4375" s="32" t="s">
        <v>165</v>
      </c>
      <c r="E4375" s="33" t="s">
        <v>165</v>
      </c>
      <c r="F4375" s="34"/>
      <c r="G4375" s="35"/>
      <c r="H4375" s="34"/>
      <c r="I4375" s="36"/>
      <c r="J4375" s="37"/>
    </row>
    <row r="4376">
      <c r="A4376" s="30"/>
      <c r="B4376" s="31" t="s">
        <v>165</v>
      </c>
      <c r="C4376" s="31" t="s">
        <v>165</v>
      </c>
      <c r="D4376" s="32" t="s">
        <v>165</v>
      </c>
      <c r="E4376" s="33" t="s">
        <v>165</v>
      </c>
      <c r="F4376" s="34"/>
      <c r="G4376" s="35"/>
      <c r="H4376" s="34"/>
      <c r="I4376" s="36"/>
      <c r="J4376" s="37"/>
    </row>
    <row r="4377">
      <c r="A4377" s="30"/>
      <c r="B4377" s="31" t="s">
        <v>165</v>
      </c>
      <c r="C4377" s="31" t="s">
        <v>165</v>
      </c>
      <c r="D4377" s="32" t="s">
        <v>165</v>
      </c>
      <c r="E4377" s="33" t="s">
        <v>165</v>
      </c>
      <c r="F4377" s="34"/>
      <c r="G4377" s="35"/>
      <c r="H4377" s="34"/>
      <c r="I4377" s="36"/>
      <c r="J4377" s="37"/>
    </row>
    <row r="4378">
      <c r="A4378" s="30"/>
      <c r="B4378" s="31" t="s">
        <v>165</v>
      </c>
      <c r="C4378" s="31" t="s">
        <v>165</v>
      </c>
      <c r="D4378" s="32" t="s">
        <v>165</v>
      </c>
      <c r="E4378" s="33" t="s">
        <v>165</v>
      </c>
      <c r="F4378" s="34"/>
      <c r="G4378" s="35"/>
      <c r="H4378" s="34"/>
      <c r="I4378" s="36"/>
      <c r="J4378" s="37"/>
    </row>
    <row r="4379">
      <c r="A4379" s="30"/>
      <c r="B4379" s="31" t="s">
        <v>165</v>
      </c>
      <c r="C4379" s="31" t="s">
        <v>165</v>
      </c>
      <c r="D4379" s="32" t="s">
        <v>165</v>
      </c>
      <c r="E4379" s="33" t="s">
        <v>165</v>
      </c>
      <c r="F4379" s="34"/>
      <c r="G4379" s="35"/>
      <c r="H4379" s="34"/>
      <c r="I4379" s="36"/>
      <c r="J4379" s="37"/>
    </row>
    <row r="4380">
      <c r="A4380" s="30"/>
      <c r="B4380" s="31" t="s">
        <v>165</v>
      </c>
      <c r="C4380" s="31" t="s">
        <v>165</v>
      </c>
      <c r="D4380" s="32" t="s">
        <v>165</v>
      </c>
      <c r="E4380" s="33" t="s">
        <v>165</v>
      </c>
      <c r="F4380" s="34"/>
      <c r="G4380" s="35"/>
      <c r="H4380" s="34"/>
      <c r="I4380" s="36"/>
      <c r="J4380" s="37"/>
    </row>
    <row r="4381">
      <c r="A4381" s="30"/>
      <c r="B4381" s="31" t="s">
        <v>165</v>
      </c>
      <c r="C4381" s="31" t="s">
        <v>165</v>
      </c>
      <c r="D4381" s="32" t="s">
        <v>165</v>
      </c>
      <c r="E4381" s="33" t="s">
        <v>165</v>
      </c>
      <c r="F4381" s="34"/>
      <c r="G4381" s="35"/>
      <c r="H4381" s="34"/>
      <c r="I4381" s="36"/>
      <c r="J4381" s="37"/>
    </row>
    <row r="4382">
      <c r="A4382" s="30"/>
      <c r="B4382" s="31" t="s">
        <v>165</v>
      </c>
      <c r="C4382" s="31" t="s">
        <v>165</v>
      </c>
      <c r="D4382" s="32" t="s">
        <v>165</v>
      </c>
      <c r="E4382" s="33" t="s">
        <v>165</v>
      </c>
      <c r="F4382" s="34"/>
      <c r="G4382" s="35"/>
      <c r="H4382" s="34"/>
      <c r="I4382" s="36"/>
      <c r="J4382" s="37"/>
    </row>
    <row r="4383">
      <c r="A4383" s="30"/>
      <c r="B4383" s="31" t="s">
        <v>165</v>
      </c>
      <c r="C4383" s="31" t="s">
        <v>165</v>
      </c>
      <c r="D4383" s="32" t="s">
        <v>165</v>
      </c>
      <c r="E4383" s="33" t="s">
        <v>165</v>
      </c>
      <c r="F4383" s="34"/>
      <c r="G4383" s="35"/>
      <c r="H4383" s="34"/>
      <c r="I4383" s="36"/>
      <c r="J4383" s="37"/>
    </row>
    <row r="4384">
      <c r="A4384" s="30"/>
      <c r="B4384" s="31" t="s">
        <v>165</v>
      </c>
      <c r="C4384" s="31" t="s">
        <v>165</v>
      </c>
      <c r="D4384" s="32" t="s">
        <v>165</v>
      </c>
      <c r="E4384" s="33" t="s">
        <v>165</v>
      </c>
      <c r="F4384" s="34"/>
      <c r="G4384" s="35"/>
      <c r="H4384" s="34"/>
      <c r="I4384" s="36"/>
      <c r="J4384" s="37"/>
    </row>
    <row r="4385">
      <c r="A4385" s="30"/>
      <c r="B4385" s="31" t="s">
        <v>165</v>
      </c>
      <c r="C4385" s="31" t="s">
        <v>165</v>
      </c>
      <c r="D4385" s="32" t="s">
        <v>165</v>
      </c>
      <c r="E4385" s="33" t="s">
        <v>165</v>
      </c>
      <c r="F4385" s="34"/>
      <c r="G4385" s="35"/>
      <c r="H4385" s="34"/>
      <c r="I4385" s="36"/>
      <c r="J4385" s="37"/>
    </row>
    <row r="4386">
      <c r="A4386" s="30"/>
      <c r="B4386" s="31" t="s">
        <v>165</v>
      </c>
      <c r="C4386" s="31" t="s">
        <v>165</v>
      </c>
      <c r="D4386" s="32" t="s">
        <v>165</v>
      </c>
      <c r="E4386" s="33" t="s">
        <v>165</v>
      </c>
      <c r="F4386" s="34"/>
      <c r="G4386" s="35"/>
      <c r="H4386" s="34"/>
      <c r="I4386" s="36"/>
      <c r="J4386" s="37"/>
    </row>
    <row r="4387">
      <c r="A4387" s="30"/>
      <c r="B4387" s="31" t="s">
        <v>165</v>
      </c>
      <c r="C4387" s="31" t="s">
        <v>165</v>
      </c>
      <c r="D4387" s="32" t="s">
        <v>165</v>
      </c>
      <c r="E4387" s="33" t="s">
        <v>165</v>
      </c>
      <c r="F4387" s="34"/>
      <c r="G4387" s="35"/>
      <c r="H4387" s="34"/>
      <c r="I4387" s="36"/>
      <c r="J4387" s="37"/>
    </row>
    <row r="4388">
      <c r="A4388" s="30"/>
      <c r="B4388" s="31" t="s">
        <v>165</v>
      </c>
      <c r="C4388" s="31" t="s">
        <v>165</v>
      </c>
      <c r="D4388" s="32" t="s">
        <v>165</v>
      </c>
      <c r="E4388" s="33" t="s">
        <v>165</v>
      </c>
      <c r="F4388" s="34"/>
      <c r="G4388" s="35"/>
      <c r="H4388" s="34"/>
      <c r="I4388" s="36"/>
      <c r="J4388" s="37"/>
    </row>
    <row r="4389">
      <c r="A4389" s="30"/>
      <c r="B4389" s="31" t="s">
        <v>165</v>
      </c>
      <c r="C4389" s="31" t="s">
        <v>165</v>
      </c>
      <c r="D4389" s="32" t="s">
        <v>165</v>
      </c>
      <c r="E4389" s="33" t="s">
        <v>165</v>
      </c>
      <c r="F4389" s="34"/>
      <c r="G4389" s="35"/>
      <c r="H4389" s="34"/>
      <c r="I4389" s="36"/>
      <c r="J4389" s="37"/>
    </row>
    <row r="4390">
      <c r="A4390" s="30"/>
      <c r="B4390" s="31" t="s">
        <v>165</v>
      </c>
      <c r="C4390" s="31" t="s">
        <v>165</v>
      </c>
      <c r="D4390" s="32" t="s">
        <v>165</v>
      </c>
      <c r="E4390" s="33" t="s">
        <v>165</v>
      </c>
      <c r="F4390" s="34"/>
      <c r="G4390" s="35"/>
      <c r="H4390" s="34"/>
      <c r="I4390" s="36"/>
      <c r="J4390" s="37"/>
    </row>
    <row r="4391">
      <c r="A4391" s="30"/>
      <c r="B4391" s="31" t="s">
        <v>165</v>
      </c>
      <c r="C4391" s="31" t="s">
        <v>165</v>
      </c>
      <c r="D4391" s="32" t="s">
        <v>165</v>
      </c>
      <c r="E4391" s="33" t="s">
        <v>165</v>
      </c>
      <c r="F4391" s="34"/>
      <c r="G4391" s="35"/>
      <c r="H4391" s="34"/>
      <c r="I4391" s="36"/>
      <c r="J4391" s="37"/>
    </row>
    <row r="4392">
      <c r="A4392" s="30"/>
      <c r="B4392" s="31" t="s">
        <v>165</v>
      </c>
      <c r="C4392" s="31" t="s">
        <v>165</v>
      </c>
      <c r="D4392" s="32" t="s">
        <v>165</v>
      </c>
      <c r="E4392" s="33" t="s">
        <v>165</v>
      </c>
      <c r="F4392" s="34"/>
      <c r="G4392" s="35"/>
      <c r="H4392" s="34"/>
      <c r="I4392" s="36"/>
      <c r="J4392" s="37"/>
    </row>
    <row r="4393">
      <c r="A4393" s="30"/>
      <c r="B4393" s="31" t="s">
        <v>165</v>
      </c>
      <c r="C4393" s="31" t="s">
        <v>165</v>
      </c>
      <c r="D4393" s="32" t="s">
        <v>165</v>
      </c>
      <c r="E4393" s="33" t="s">
        <v>165</v>
      </c>
      <c r="F4393" s="34"/>
      <c r="G4393" s="35"/>
      <c r="H4393" s="34"/>
      <c r="I4393" s="36"/>
      <c r="J4393" s="37"/>
    </row>
    <row r="4394">
      <c r="A4394" s="30"/>
      <c r="B4394" s="31" t="s">
        <v>165</v>
      </c>
      <c r="C4394" s="31" t="s">
        <v>165</v>
      </c>
      <c r="D4394" s="32" t="s">
        <v>165</v>
      </c>
      <c r="E4394" s="33" t="s">
        <v>165</v>
      </c>
      <c r="F4394" s="34"/>
      <c r="G4394" s="35"/>
      <c r="H4394" s="34"/>
      <c r="I4394" s="36"/>
      <c r="J4394" s="37"/>
    </row>
    <row r="4395">
      <c r="A4395" s="30"/>
      <c r="B4395" s="31" t="s">
        <v>165</v>
      </c>
      <c r="C4395" s="31" t="s">
        <v>165</v>
      </c>
      <c r="D4395" s="32" t="s">
        <v>165</v>
      </c>
      <c r="E4395" s="33" t="s">
        <v>165</v>
      </c>
      <c r="F4395" s="34"/>
      <c r="G4395" s="35"/>
      <c r="H4395" s="34"/>
      <c r="I4395" s="36"/>
      <c r="J4395" s="37"/>
    </row>
    <row r="4396">
      <c r="A4396" s="30"/>
      <c r="B4396" s="31" t="s">
        <v>165</v>
      </c>
      <c r="C4396" s="31" t="s">
        <v>165</v>
      </c>
      <c r="D4396" s="32" t="s">
        <v>165</v>
      </c>
      <c r="E4396" s="33" t="s">
        <v>165</v>
      </c>
      <c r="F4396" s="34"/>
      <c r="G4396" s="35"/>
      <c r="H4396" s="34"/>
      <c r="I4396" s="36"/>
      <c r="J4396" s="37"/>
    </row>
    <row r="4397">
      <c r="A4397" s="30"/>
      <c r="B4397" s="31" t="s">
        <v>165</v>
      </c>
      <c r="C4397" s="31" t="s">
        <v>165</v>
      </c>
      <c r="D4397" s="32" t="s">
        <v>165</v>
      </c>
      <c r="E4397" s="33" t="s">
        <v>165</v>
      </c>
      <c r="F4397" s="34"/>
      <c r="G4397" s="35"/>
      <c r="H4397" s="34"/>
      <c r="I4397" s="36"/>
      <c r="J4397" s="37"/>
    </row>
    <row r="4398">
      <c r="A4398" s="30"/>
      <c r="B4398" s="31" t="s">
        <v>165</v>
      </c>
      <c r="C4398" s="31" t="s">
        <v>165</v>
      </c>
      <c r="D4398" s="32" t="s">
        <v>165</v>
      </c>
      <c r="E4398" s="33" t="s">
        <v>165</v>
      </c>
      <c r="F4398" s="34"/>
      <c r="G4398" s="35"/>
      <c r="H4398" s="34"/>
      <c r="I4398" s="36"/>
      <c r="J4398" s="37"/>
    </row>
    <row r="4399">
      <c r="A4399" s="30"/>
      <c r="B4399" s="31" t="s">
        <v>165</v>
      </c>
      <c r="C4399" s="31" t="s">
        <v>165</v>
      </c>
      <c r="D4399" s="32" t="s">
        <v>165</v>
      </c>
      <c r="E4399" s="33" t="s">
        <v>165</v>
      </c>
      <c r="F4399" s="34"/>
      <c r="G4399" s="35"/>
      <c r="H4399" s="34"/>
      <c r="I4399" s="36"/>
      <c r="J4399" s="37"/>
    </row>
    <row r="4400">
      <c r="A4400" s="30"/>
      <c r="B4400" s="31" t="s">
        <v>165</v>
      </c>
      <c r="C4400" s="31" t="s">
        <v>165</v>
      </c>
      <c r="D4400" s="32" t="s">
        <v>165</v>
      </c>
      <c r="E4400" s="33" t="s">
        <v>165</v>
      </c>
      <c r="F4400" s="34"/>
      <c r="G4400" s="35"/>
      <c r="H4400" s="34"/>
      <c r="I4400" s="36"/>
      <c r="J4400" s="37"/>
    </row>
    <row r="4401">
      <c r="A4401" s="30"/>
      <c r="B4401" s="31" t="s">
        <v>165</v>
      </c>
      <c r="C4401" s="31" t="s">
        <v>165</v>
      </c>
      <c r="D4401" s="32" t="s">
        <v>165</v>
      </c>
      <c r="E4401" s="33" t="s">
        <v>165</v>
      </c>
      <c r="F4401" s="34"/>
      <c r="G4401" s="35"/>
      <c r="H4401" s="34"/>
      <c r="I4401" s="36"/>
      <c r="J4401" s="37"/>
    </row>
    <row r="4402">
      <c r="A4402" s="30"/>
      <c r="B4402" s="31" t="s">
        <v>165</v>
      </c>
      <c r="C4402" s="31" t="s">
        <v>165</v>
      </c>
      <c r="D4402" s="32" t="s">
        <v>165</v>
      </c>
      <c r="E4402" s="33" t="s">
        <v>165</v>
      </c>
      <c r="F4402" s="34"/>
      <c r="G4402" s="35"/>
      <c r="H4402" s="34"/>
      <c r="I4402" s="36"/>
      <c r="J4402" s="37"/>
    </row>
    <row r="4403">
      <c r="A4403" s="30"/>
      <c r="B4403" s="31" t="s">
        <v>165</v>
      </c>
      <c r="C4403" s="31" t="s">
        <v>165</v>
      </c>
      <c r="D4403" s="32" t="s">
        <v>165</v>
      </c>
      <c r="E4403" s="33" t="s">
        <v>165</v>
      </c>
      <c r="F4403" s="34"/>
      <c r="G4403" s="35"/>
      <c r="H4403" s="34"/>
      <c r="I4403" s="36"/>
      <c r="J4403" s="37"/>
    </row>
    <row r="4404">
      <c r="A4404" s="30"/>
      <c r="B4404" s="31" t="s">
        <v>165</v>
      </c>
      <c r="C4404" s="31" t="s">
        <v>165</v>
      </c>
      <c r="D4404" s="32" t="s">
        <v>165</v>
      </c>
      <c r="E4404" s="33" t="s">
        <v>165</v>
      </c>
      <c r="F4404" s="34"/>
      <c r="G4404" s="35"/>
      <c r="H4404" s="34"/>
      <c r="I4404" s="36"/>
      <c r="J4404" s="37"/>
    </row>
    <row r="4405">
      <c r="A4405" s="30"/>
      <c r="B4405" s="31" t="s">
        <v>165</v>
      </c>
      <c r="C4405" s="31" t="s">
        <v>165</v>
      </c>
      <c r="D4405" s="32" t="s">
        <v>165</v>
      </c>
      <c r="E4405" s="33" t="s">
        <v>165</v>
      </c>
      <c r="F4405" s="34"/>
      <c r="G4405" s="35"/>
      <c r="H4405" s="34"/>
      <c r="I4405" s="36"/>
      <c r="J4405" s="37"/>
    </row>
    <row r="4406">
      <c r="A4406" s="30"/>
      <c r="B4406" s="31" t="s">
        <v>165</v>
      </c>
      <c r="C4406" s="31" t="s">
        <v>165</v>
      </c>
      <c r="D4406" s="32" t="s">
        <v>165</v>
      </c>
      <c r="E4406" s="33" t="s">
        <v>165</v>
      </c>
      <c r="F4406" s="34"/>
      <c r="G4406" s="35"/>
      <c r="H4406" s="34"/>
      <c r="I4406" s="36"/>
      <c r="J4406" s="37"/>
    </row>
    <row r="4407">
      <c r="A4407" s="30"/>
      <c r="B4407" s="31" t="s">
        <v>165</v>
      </c>
      <c r="C4407" s="31" t="s">
        <v>165</v>
      </c>
      <c r="D4407" s="32" t="s">
        <v>165</v>
      </c>
      <c r="E4407" s="33" t="s">
        <v>165</v>
      </c>
      <c r="F4407" s="34"/>
      <c r="G4407" s="35"/>
      <c r="H4407" s="34"/>
      <c r="I4407" s="36"/>
      <c r="J4407" s="37"/>
    </row>
    <row r="4408">
      <c r="A4408" s="30"/>
      <c r="B4408" s="31" t="s">
        <v>165</v>
      </c>
      <c r="C4408" s="31" t="s">
        <v>165</v>
      </c>
      <c r="D4408" s="32" t="s">
        <v>165</v>
      </c>
      <c r="E4408" s="33" t="s">
        <v>165</v>
      </c>
      <c r="F4408" s="34"/>
      <c r="G4408" s="35"/>
      <c r="H4408" s="34"/>
      <c r="I4408" s="36"/>
      <c r="J4408" s="37"/>
    </row>
    <row r="4409">
      <c r="A4409" s="30"/>
      <c r="B4409" s="31" t="s">
        <v>165</v>
      </c>
      <c r="C4409" s="31" t="s">
        <v>165</v>
      </c>
      <c r="D4409" s="32" t="s">
        <v>165</v>
      </c>
      <c r="E4409" s="33" t="s">
        <v>165</v>
      </c>
      <c r="F4409" s="34"/>
      <c r="G4409" s="35"/>
      <c r="H4409" s="34"/>
      <c r="I4409" s="36"/>
      <c r="J4409" s="37"/>
    </row>
    <row r="4410">
      <c r="A4410" s="30"/>
      <c r="B4410" s="31" t="s">
        <v>165</v>
      </c>
      <c r="C4410" s="31" t="s">
        <v>165</v>
      </c>
      <c r="D4410" s="32" t="s">
        <v>165</v>
      </c>
      <c r="E4410" s="33" t="s">
        <v>165</v>
      </c>
      <c r="F4410" s="34"/>
      <c r="G4410" s="35"/>
      <c r="H4410" s="34"/>
      <c r="I4410" s="36"/>
      <c r="J4410" s="37"/>
    </row>
    <row r="4411">
      <c r="A4411" s="30"/>
      <c r="B4411" s="31" t="s">
        <v>165</v>
      </c>
      <c r="C4411" s="31" t="s">
        <v>165</v>
      </c>
      <c r="D4411" s="32" t="s">
        <v>165</v>
      </c>
      <c r="E4411" s="33" t="s">
        <v>165</v>
      </c>
      <c r="F4411" s="34"/>
      <c r="G4411" s="35"/>
      <c r="H4411" s="34"/>
      <c r="I4411" s="36"/>
      <c r="J4411" s="37"/>
    </row>
    <row r="4412">
      <c r="A4412" s="30"/>
      <c r="B4412" s="31" t="s">
        <v>165</v>
      </c>
      <c r="C4412" s="31" t="s">
        <v>165</v>
      </c>
      <c r="D4412" s="32" t="s">
        <v>165</v>
      </c>
      <c r="E4412" s="33" t="s">
        <v>165</v>
      </c>
      <c r="F4412" s="34"/>
      <c r="G4412" s="35"/>
      <c r="H4412" s="34"/>
      <c r="I4412" s="36"/>
      <c r="J4412" s="37"/>
    </row>
    <row r="4413">
      <c r="A4413" s="30"/>
      <c r="B4413" s="31" t="s">
        <v>165</v>
      </c>
      <c r="C4413" s="31" t="s">
        <v>165</v>
      </c>
      <c r="D4413" s="32" t="s">
        <v>165</v>
      </c>
      <c r="E4413" s="33" t="s">
        <v>165</v>
      </c>
      <c r="F4413" s="34"/>
      <c r="G4413" s="35"/>
      <c r="H4413" s="34"/>
      <c r="I4413" s="36"/>
      <c r="J4413" s="37"/>
    </row>
    <row r="4414">
      <c r="A4414" s="30"/>
      <c r="B4414" s="31" t="s">
        <v>165</v>
      </c>
      <c r="C4414" s="31" t="s">
        <v>165</v>
      </c>
      <c r="D4414" s="32" t="s">
        <v>165</v>
      </c>
      <c r="E4414" s="33" t="s">
        <v>165</v>
      </c>
      <c r="F4414" s="34"/>
      <c r="G4414" s="35"/>
      <c r="H4414" s="34"/>
      <c r="I4414" s="36"/>
      <c r="J4414" s="37"/>
    </row>
    <row r="4415">
      <c r="A4415" s="30"/>
      <c r="B4415" s="31" t="s">
        <v>165</v>
      </c>
      <c r="C4415" s="31" t="s">
        <v>165</v>
      </c>
      <c r="D4415" s="32" t="s">
        <v>165</v>
      </c>
      <c r="E4415" s="33" t="s">
        <v>165</v>
      </c>
      <c r="F4415" s="34"/>
      <c r="G4415" s="35"/>
      <c r="H4415" s="34"/>
      <c r="I4415" s="36"/>
      <c r="J4415" s="37"/>
    </row>
    <row r="4416">
      <c r="A4416" s="30"/>
      <c r="B4416" s="31" t="s">
        <v>165</v>
      </c>
      <c r="C4416" s="31" t="s">
        <v>165</v>
      </c>
      <c r="D4416" s="32" t="s">
        <v>165</v>
      </c>
      <c r="E4416" s="33" t="s">
        <v>165</v>
      </c>
      <c r="F4416" s="34"/>
      <c r="G4416" s="35"/>
      <c r="H4416" s="34"/>
      <c r="I4416" s="36"/>
      <c r="J4416" s="37"/>
    </row>
    <row r="4417">
      <c r="A4417" s="30"/>
      <c r="B4417" s="31" t="s">
        <v>165</v>
      </c>
      <c r="C4417" s="31" t="s">
        <v>165</v>
      </c>
      <c r="D4417" s="32" t="s">
        <v>165</v>
      </c>
      <c r="E4417" s="33" t="s">
        <v>165</v>
      </c>
      <c r="F4417" s="34"/>
      <c r="G4417" s="35"/>
      <c r="H4417" s="34"/>
      <c r="I4417" s="36"/>
      <c r="J4417" s="37"/>
    </row>
    <row r="4418">
      <c r="A4418" s="30"/>
      <c r="B4418" s="31" t="s">
        <v>165</v>
      </c>
      <c r="C4418" s="31" t="s">
        <v>165</v>
      </c>
      <c r="D4418" s="32" t="s">
        <v>165</v>
      </c>
      <c r="E4418" s="33" t="s">
        <v>165</v>
      </c>
      <c r="F4418" s="34"/>
      <c r="G4418" s="35"/>
      <c r="H4418" s="34"/>
      <c r="I4418" s="36"/>
      <c r="J4418" s="37"/>
    </row>
    <row r="4419">
      <c r="A4419" s="30"/>
      <c r="B4419" s="31" t="s">
        <v>165</v>
      </c>
      <c r="C4419" s="31" t="s">
        <v>165</v>
      </c>
      <c r="D4419" s="32" t="s">
        <v>165</v>
      </c>
      <c r="E4419" s="33" t="s">
        <v>165</v>
      </c>
      <c r="F4419" s="34"/>
      <c r="G4419" s="35"/>
      <c r="H4419" s="34"/>
      <c r="I4419" s="36"/>
      <c r="J4419" s="37"/>
    </row>
    <row r="4420">
      <c r="A4420" s="30"/>
      <c r="B4420" s="31" t="s">
        <v>165</v>
      </c>
      <c r="C4420" s="31" t="s">
        <v>165</v>
      </c>
      <c r="D4420" s="32" t="s">
        <v>165</v>
      </c>
      <c r="E4420" s="33" t="s">
        <v>165</v>
      </c>
      <c r="F4420" s="34"/>
      <c r="G4420" s="35"/>
      <c r="H4420" s="34"/>
      <c r="I4420" s="36"/>
      <c r="J4420" s="37"/>
    </row>
    <row r="4421">
      <c r="A4421" s="30"/>
      <c r="B4421" s="31" t="s">
        <v>165</v>
      </c>
      <c r="C4421" s="31" t="s">
        <v>165</v>
      </c>
      <c r="D4421" s="32" t="s">
        <v>165</v>
      </c>
      <c r="E4421" s="33" t="s">
        <v>165</v>
      </c>
      <c r="F4421" s="34"/>
      <c r="G4421" s="35"/>
      <c r="H4421" s="34"/>
      <c r="I4421" s="36"/>
      <c r="J4421" s="37"/>
    </row>
    <row r="4422">
      <c r="A4422" s="30"/>
      <c r="B4422" s="31" t="s">
        <v>165</v>
      </c>
      <c r="C4422" s="31" t="s">
        <v>165</v>
      </c>
      <c r="D4422" s="32" t="s">
        <v>165</v>
      </c>
      <c r="E4422" s="33" t="s">
        <v>165</v>
      </c>
      <c r="F4422" s="34"/>
      <c r="G4422" s="35"/>
      <c r="H4422" s="34"/>
      <c r="I4422" s="36"/>
      <c r="J4422" s="37"/>
    </row>
    <row r="4423">
      <c r="A4423" s="30"/>
      <c r="B4423" s="31" t="s">
        <v>165</v>
      </c>
      <c r="C4423" s="31" t="s">
        <v>165</v>
      </c>
      <c r="D4423" s="32" t="s">
        <v>165</v>
      </c>
      <c r="E4423" s="33" t="s">
        <v>165</v>
      </c>
      <c r="F4423" s="34"/>
      <c r="G4423" s="35"/>
      <c r="H4423" s="34"/>
      <c r="I4423" s="36"/>
      <c r="J4423" s="37"/>
    </row>
    <row r="4424">
      <c r="A4424" s="30"/>
      <c r="B4424" s="31" t="s">
        <v>165</v>
      </c>
      <c r="C4424" s="31" t="s">
        <v>165</v>
      </c>
      <c r="D4424" s="32" t="s">
        <v>165</v>
      </c>
      <c r="E4424" s="33" t="s">
        <v>165</v>
      </c>
      <c r="F4424" s="34"/>
      <c r="G4424" s="35"/>
      <c r="H4424" s="34"/>
      <c r="I4424" s="36"/>
      <c r="J4424" s="37"/>
    </row>
    <row r="4425">
      <c r="A4425" s="30"/>
      <c r="B4425" s="31" t="s">
        <v>165</v>
      </c>
      <c r="C4425" s="31" t="s">
        <v>165</v>
      </c>
      <c r="D4425" s="32" t="s">
        <v>165</v>
      </c>
      <c r="E4425" s="33" t="s">
        <v>165</v>
      </c>
      <c r="F4425" s="34"/>
      <c r="G4425" s="35"/>
      <c r="H4425" s="34"/>
      <c r="I4425" s="36"/>
      <c r="J4425" s="37"/>
    </row>
    <row r="4426">
      <c r="A4426" s="30"/>
      <c r="B4426" s="31" t="s">
        <v>165</v>
      </c>
      <c r="C4426" s="31" t="s">
        <v>165</v>
      </c>
      <c r="D4426" s="32" t="s">
        <v>165</v>
      </c>
      <c r="E4426" s="33" t="s">
        <v>165</v>
      </c>
      <c r="F4426" s="34"/>
      <c r="G4426" s="35"/>
      <c r="H4426" s="34"/>
      <c r="I4426" s="36"/>
      <c r="J4426" s="37"/>
    </row>
    <row r="4427">
      <c r="A4427" s="30"/>
      <c r="B4427" s="31" t="s">
        <v>165</v>
      </c>
      <c r="C4427" s="31" t="s">
        <v>165</v>
      </c>
      <c r="D4427" s="32" t="s">
        <v>165</v>
      </c>
      <c r="E4427" s="33" t="s">
        <v>165</v>
      </c>
      <c r="F4427" s="34"/>
      <c r="G4427" s="35"/>
      <c r="H4427" s="34"/>
      <c r="I4427" s="36"/>
      <c r="J4427" s="37"/>
    </row>
    <row r="4428">
      <c r="A4428" s="30"/>
      <c r="B4428" s="31" t="s">
        <v>165</v>
      </c>
      <c r="C4428" s="31" t="s">
        <v>165</v>
      </c>
      <c r="D4428" s="32" t="s">
        <v>165</v>
      </c>
      <c r="E4428" s="33" t="s">
        <v>165</v>
      </c>
      <c r="F4428" s="34"/>
      <c r="G4428" s="35"/>
      <c r="H4428" s="34"/>
      <c r="I4428" s="36"/>
      <c r="J4428" s="37"/>
    </row>
    <row r="4429">
      <c r="A4429" s="30"/>
      <c r="B4429" s="31" t="s">
        <v>165</v>
      </c>
      <c r="C4429" s="31" t="s">
        <v>165</v>
      </c>
      <c r="D4429" s="32" t="s">
        <v>165</v>
      </c>
      <c r="E4429" s="33" t="s">
        <v>165</v>
      </c>
      <c r="F4429" s="34"/>
      <c r="G4429" s="35"/>
      <c r="H4429" s="34"/>
      <c r="I4429" s="36"/>
      <c r="J4429" s="37"/>
    </row>
    <row r="4430">
      <c r="A4430" s="30"/>
      <c r="B4430" s="31" t="s">
        <v>165</v>
      </c>
      <c r="C4430" s="31" t="s">
        <v>165</v>
      </c>
      <c r="D4430" s="32" t="s">
        <v>165</v>
      </c>
      <c r="E4430" s="33" t="s">
        <v>165</v>
      </c>
      <c r="F4430" s="34"/>
      <c r="G4430" s="35"/>
      <c r="H4430" s="34"/>
      <c r="I4430" s="36"/>
      <c r="J4430" s="37"/>
    </row>
    <row r="4431">
      <c r="A4431" s="30"/>
      <c r="B4431" s="31" t="s">
        <v>165</v>
      </c>
      <c r="C4431" s="31" t="s">
        <v>165</v>
      </c>
      <c r="D4431" s="32" t="s">
        <v>165</v>
      </c>
      <c r="E4431" s="33" t="s">
        <v>165</v>
      </c>
      <c r="F4431" s="34"/>
      <c r="G4431" s="35"/>
      <c r="H4431" s="34"/>
      <c r="I4431" s="36"/>
      <c r="J4431" s="37"/>
    </row>
    <row r="4432">
      <c r="A4432" s="30"/>
      <c r="B4432" s="31" t="s">
        <v>165</v>
      </c>
      <c r="C4432" s="31" t="s">
        <v>165</v>
      </c>
      <c r="D4432" s="32" t="s">
        <v>165</v>
      </c>
      <c r="E4432" s="33" t="s">
        <v>165</v>
      </c>
      <c r="F4432" s="34"/>
      <c r="G4432" s="35"/>
      <c r="H4432" s="34"/>
      <c r="I4432" s="36"/>
      <c r="J4432" s="37"/>
    </row>
    <row r="4433">
      <c r="A4433" s="30"/>
      <c r="B4433" s="31" t="s">
        <v>165</v>
      </c>
      <c r="C4433" s="31" t="s">
        <v>165</v>
      </c>
      <c r="D4433" s="32" t="s">
        <v>165</v>
      </c>
      <c r="E4433" s="33" t="s">
        <v>165</v>
      </c>
      <c r="F4433" s="34"/>
      <c r="G4433" s="35"/>
      <c r="H4433" s="34"/>
      <c r="I4433" s="36"/>
      <c r="J4433" s="37"/>
    </row>
    <row r="4434">
      <c r="A4434" s="30"/>
      <c r="B4434" s="31" t="s">
        <v>165</v>
      </c>
      <c r="C4434" s="31" t="s">
        <v>165</v>
      </c>
      <c r="D4434" s="32" t="s">
        <v>165</v>
      </c>
      <c r="E4434" s="33" t="s">
        <v>165</v>
      </c>
      <c r="F4434" s="34"/>
      <c r="G4434" s="35"/>
      <c r="H4434" s="34"/>
      <c r="I4434" s="36"/>
      <c r="J4434" s="37"/>
    </row>
    <row r="4435">
      <c r="A4435" s="30"/>
      <c r="B4435" s="31" t="s">
        <v>165</v>
      </c>
      <c r="C4435" s="31" t="s">
        <v>165</v>
      </c>
      <c r="D4435" s="32" t="s">
        <v>165</v>
      </c>
      <c r="E4435" s="33" t="s">
        <v>165</v>
      </c>
      <c r="F4435" s="34"/>
      <c r="G4435" s="35"/>
      <c r="H4435" s="34"/>
      <c r="I4435" s="36"/>
      <c r="J4435" s="37"/>
    </row>
    <row r="4436">
      <c r="A4436" s="30"/>
      <c r="B4436" s="31" t="s">
        <v>165</v>
      </c>
      <c r="C4436" s="31" t="s">
        <v>165</v>
      </c>
      <c r="D4436" s="32" t="s">
        <v>165</v>
      </c>
      <c r="E4436" s="33" t="s">
        <v>165</v>
      </c>
      <c r="F4436" s="34"/>
      <c r="G4436" s="35"/>
      <c r="H4436" s="34"/>
      <c r="I4436" s="36"/>
      <c r="J4436" s="37"/>
    </row>
    <row r="4437">
      <c r="A4437" s="30"/>
      <c r="B4437" s="31" t="s">
        <v>165</v>
      </c>
      <c r="C4437" s="31" t="s">
        <v>165</v>
      </c>
      <c r="D4437" s="32" t="s">
        <v>165</v>
      </c>
      <c r="E4437" s="33" t="s">
        <v>165</v>
      </c>
      <c r="F4437" s="34"/>
      <c r="G4437" s="35"/>
      <c r="H4437" s="34"/>
      <c r="I4437" s="36"/>
      <c r="J4437" s="37"/>
    </row>
    <row r="4438">
      <c r="A4438" s="30"/>
      <c r="B4438" s="31" t="s">
        <v>165</v>
      </c>
      <c r="C4438" s="31" t="s">
        <v>165</v>
      </c>
      <c r="D4438" s="32" t="s">
        <v>165</v>
      </c>
      <c r="E4438" s="33" t="s">
        <v>165</v>
      </c>
      <c r="F4438" s="34"/>
      <c r="G4438" s="35"/>
      <c r="H4438" s="34"/>
      <c r="I4438" s="36"/>
      <c r="J4438" s="37"/>
    </row>
    <row r="4439">
      <c r="A4439" s="30"/>
      <c r="B4439" s="31" t="s">
        <v>165</v>
      </c>
      <c r="C4439" s="31" t="s">
        <v>165</v>
      </c>
      <c r="D4439" s="32" t="s">
        <v>165</v>
      </c>
      <c r="E4439" s="33" t="s">
        <v>165</v>
      </c>
      <c r="F4439" s="34"/>
      <c r="G4439" s="35"/>
      <c r="H4439" s="34"/>
      <c r="I4439" s="36"/>
      <c r="J4439" s="37"/>
    </row>
    <row r="4440">
      <c r="A4440" s="30"/>
      <c r="B4440" s="31" t="s">
        <v>165</v>
      </c>
      <c r="C4440" s="31" t="s">
        <v>165</v>
      </c>
      <c r="D4440" s="32" t="s">
        <v>165</v>
      </c>
      <c r="E4440" s="33" t="s">
        <v>165</v>
      </c>
      <c r="F4440" s="34"/>
      <c r="G4440" s="35"/>
      <c r="H4440" s="34"/>
      <c r="I4440" s="36"/>
      <c r="J4440" s="37"/>
    </row>
    <row r="4441">
      <c r="A4441" s="30"/>
      <c r="B4441" s="31" t="s">
        <v>165</v>
      </c>
      <c r="C4441" s="31" t="s">
        <v>165</v>
      </c>
      <c r="D4441" s="32" t="s">
        <v>165</v>
      </c>
      <c r="E4441" s="33" t="s">
        <v>165</v>
      </c>
      <c r="F4441" s="34"/>
      <c r="G4441" s="35"/>
      <c r="H4441" s="34"/>
      <c r="I4441" s="36"/>
      <c r="J4441" s="37"/>
    </row>
    <row r="4442">
      <c r="A4442" s="30"/>
      <c r="B4442" s="31" t="s">
        <v>165</v>
      </c>
      <c r="C4442" s="31" t="s">
        <v>165</v>
      </c>
      <c r="D4442" s="32" t="s">
        <v>165</v>
      </c>
      <c r="E4442" s="33" t="s">
        <v>165</v>
      </c>
      <c r="F4442" s="34"/>
      <c r="G4442" s="35"/>
      <c r="H4442" s="34"/>
      <c r="I4442" s="36"/>
      <c r="J4442" s="37"/>
    </row>
    <row r="4443">
      <c r="A4443" s="30"/>
      <c r="B4443" s="31" t="s">
        <v>165</v>
      </c>
      <c r="C4443" s="31" t="s">
        <v>165</v>
      </c>
      <c r="D4443" s="32" t="s">
        <v>165</v>
      </c>
      <c r="E4443" s="33" t="s">
        <v>165</v>
      </c>
      <c r="F4443" s="34"/>
      <c r="G4443" s="35"/>
      <c r="H4443" s="34"/>
      <c r="I4443" s="36"/>
      <c r="J4443" s="37"/>
    </row>
    <row r="4444">
      <c r="A4444" s="30"/>
      <c r="B4444" s="31" t="s">
        <v>165</v>
      </c>
      <c r="C4444" s="31" t="s">
        <v>165</v>
      </c>
      <c r="D4444" s="32" t="s">
        <v>165</v>
      </c>
      <c r="E4444" s="33" t="s">
        <v>165</v>
      </c>
      <c r="F4444" s="34"/>
      <c r="G4444" s="35"/>
      <c r="H4444" s="34"/>
      <c r="I4444" s="36"/>
      <c r="J4444" s="37"/>
    </row>
    <row r="4445">
      <c r="A4445" s="30"/>
      <c r="B4445" s="31" t="s">
        <v>165</v>
      </c>
      <c r="C4445" s="31" t="s">
        <v>165</v>
      </c>
      <c r="D4445" s="32" t="s">
        <v>165</v>
      </c>
      <c r="E4445" s="33" t="s">
        <v>165</v>
      </c>
      <c r="F4445" s="34"/>
      <c r="G4445" s="35"/>
      <c r="H4445" s="34"/>
      <c r="I4445" s="36"/>
      <c r="J4445" s="37"/>
    </row>
    <row r="4446">
      <c r="A4446" s="30"/>
      <c r="B4446" s="31" t="s">
        <v>165</v>
      </c>
      <c r="C4446" s="31" t="s">
        <v>165</v>
      </c>
      <c r="D4446" s="32" t="s">
        <v>165</v>
      </c>
      <c r="E4446" s="33" t="s">
        <v>165</v>
      </c>
      <c r="F4446" s="34"/>
      <c r="G4446" s="35"/>
      <c r="H4446" s="34"/>
      <c r="I4446" s="36"/>
      <c r="J4446" s="37"/>
    </row>
    <row r="4447">
      <c r="A4447" s="30"/>
      <c r="B4447" s="31" t="s">
        <v>165</v>
      </c>
      <c r="C4447" s="31" t="s">
        <v>165</v>
      </c>
      <c r="D4447" s="32" t="s">
        <v>165</v>
      </c>
      <c r="E4447" s="33" t="s">
        <v>165</v>
      </c>
      <c r="F4447" s="34"/>
      <c r="G4447" s="35"/>
      <c r="H4447" s="34"/>
      <c r="I4447" s="36"/>
      <c r="J4447" s="37"/>
    </row>
    <row r="4448">
      <c r="A4448" s="30"/>
      <c r="B4448" s="31" t="s">
        <v>165</v>
      </c>
      <c r="C4448" s="31" t="s">
        <v>165</v>
      </c>
      <c r="D4448" s="32" t="s">
        <v>165</v>
      </c>
      <c r="E4448" s="33" t="s">
        <v>165</v>
      </c>
      <c r="F4448" s="34"/>
      <c r="G4448" s="35"/>
      <c r="H4448" s="34"/>
      <c r="I4448" s="36"/>
      <c r="J4448" s="37"/>
    </row>
    <row r="4449">
      <c r="A4449" s="30"/>
      <c r="B4449" s="31" t="s">
        <v>165</v>
      </c>
      <c r="C4449" s="31" t="s">
        <v>165</v>
      </c>
      <c r="D4449" s="32" t="s">
        <v>165</v>
      </c>
      <c r="E4449" s="33" t="s">
        <v>165</v>
      </c>
      <c r="F4449" s="34"/>
      <c r="G4449" s="35"/>
      <c r="H4449" s="34"/>
      <c r="I4449" s="36"/>
      <c r="J4449" s="37"/>
    </row>
    <row r="4450">
      <c r="A4450" s="30"/>
      <c r="B4450" s="31" t="s">
        <v>165</v>
      </c>
      <c r="C4450" s="31" t="s">
        <v>165</v>
      </c>
      <c r="D4450" s="32" t="s">
        <v>165</v>
      </c>
      <c r="E4450" s="33" t="s">
        <v>165</v>
      </c>
      <c r="F4450" s="34"/>
      <c r="G4450" s="35"/>
      <c r="H4450" s="34"/>
      <c r="I4450" s="36"/>
      <c r="J4450" s="37"/>
    </row>
    <row r="4451">
      <c r="A4451" s="30"/>
      <c r="B4451" s="31" t="s">
        <v>165</v>
      </c>
      <c r="C4451" s="31" t="s">
        <v>165</v>
      </c>
      <c r="D4451" s="32" t="s">
        <v>165</v>
      </c>
      <c r="E4451" s="33" t="s">
        <v>165</v>
      </c>
      <c r="F4451" s="34"/>
      <c r="G4451" s="35"/>
      <c r="H4451" s="34"/>
      <c r="I4451" s="36"/>
      <c r="J4451" s="37"/>
    </row>
    <row r="4452">
      <c r="A4452" s="30"/>
      <c r="B4452" s="31" t="s">
        <v>165</v>
      </c>
      <c r="C4452" s="31" t="s">
        <v>165</v>
      </c>
      <c r="D4452" s="32" t="s">
        <v>165</v>
      </c>
      <c r="E4452" s="33" t="s">
        <v>165</v>
      </c>
      <c r="F4452" s="34"/>
      <c r="G4452" s="35"/>
      <c r="H4452" s="34"/>
      <c r="I4452" s="36"/>
      <c r="J4452" s="37"/>
    </row>
    <row r="4453">
      <c r="A4453" s="30"/>
      <c r="B4453" s="31" t="s">
        <v>165</v>
      </c>
      <c r="C4453" s="31" t="s">
        <v>165</v>
      </c>
      <c r="D4453" s="32" t="s">
        <v>165</v>
      </c>
      <c r="E4453" s="33" t="s">
        <v>165</v>
      </c>
      <c r="F4453" s="34"/>
      <c r="G4453" s="35"/>
      <c r="H4453" s="34"/>
      <c r="I4453" s="36"/>
      <c r="J4453" s="37"/>
    </row>
    <row r="4454">
      <c r="A4454" s="30"/>
      <c r="B4454" s="31" t="s">
        <v>165</v>
      </c>
      <c r="C4454" s="31" t="s">
        <v>165</v>
      </c>
      <c r="D4454" s="32" t="s">
        <v>165</v>
      </c>
      <c r="E4454" s="33" t="s">
        <v>165</v>
      </c>
      <c r="F4454" s="34"/>
      <c r="G4454" s="35"/>
      <c r="H4454" s="34"/>
      <c r="I4454" s="36"/>
      <c r="J4454" s="37"/>
    </row>
    <row r="4455">
      <c r="A4455" s="30"/>
      <c r="B4455" s="31" t="s">
        <v>165</v>
      </c>
      <c r="C4455" s="31" t="s">
        <v>165</v>
      </c>
      <c r="D4455" s="32" t="s">
        <v>165</v>
      </c>
      <c r="E4455" s="33" t="s">
        <v>165</v>
      </c>
      <c r="F4455" s="34"/>
      <c r="G4455" s="35"/>
      <c r="H4455" s="34"/>
      <c r="I4455" s="36"/>
      <c r="J4455" s="37"/>
    </row>
    <row r="4456">
      <c r="A4456" s="30"/>
      <c r="B4456" s="31" t="s">
        <v>165</v>
      </c>
      <c r="C4456" s="31" t="s">
        <v>165</v>
      </c>
      <c r="D4456" s="32" t="s">
        <v>165</v>
      </c>
      <c r="E4456" s="33" t="s">
        <v>165</v>
      </c>
      <c r="F4456" s="34"/>
      <c r="G4456" s="35"/>
      <c r="H4456" s="34"/>
      <c r="I4456" s="36"/>
      <c r="J4456" s="37"/>
    </row>
    <row r="4457">
      <c r="A4457" s="30"/>
      <c r="B4457" s="31" t="s">
        <v>165</v>
      </c>
      <c r="C4457" s="31" t="s">
        <v>165</v>
      </c>
      <c r="D4457" s="32" t="s">
        <v>165</v>
      </c>
      <c r="E4457" s="33" t="s">
        <v>165</v>
      </c>
      <c r="F4457" s="34"/>
      <c r="G4457" s="35"/>
      <c r="H4457" s="34"/>
      <c r="I4457" s="36"/>
      <c r="J4457" s="37"/>
    </row>
    <row r="4458">
      <c r="A4458" s="30"/>
      <c r="B4458" s="31" t="s">
        <v>165</v>
      </c>
      <c r="C4458" s="31" t="s">
        <v>165</v>
      </c>
      <c r="D4458" s="32" t="s">
        <v>165</v>
      </c>
      <c r="E4458" s="33" t="s">
        <v>165</v>
      </c>
      <c r="F4458" s="34"/>
      <c r="G4458" s="35"/>
      <c r="H4458" s="34"/>
      <c r="I4458" s="36"/>
      <c r="J4458" s="37"/>
    </row>
    <row r="4459">
      <c r="A4459" s="30"/>
      <c r="B4459" s="31" t="s">
        <v>165</v>
      </c>
      <c r="C4459" s="31" t="s">
        <v>165</v>
      </c>
      <c r="D4459" s="32" t="s">
        <v>165</v>
      </c>
      <c r="E4459" s="33" t="s">
        <v>165</v>
      </c>
      <c r="F4459" s="34"/>
      <c r="G4459" s="35"/>
      <c r="H4459" s="34"/>
      <c r="I4459" s="36"/>
      <c r="J4459" s="37"/>
    </row>
    <row r="4460">
      <c r="A4460" s="30"/>
      <c r="B4460" s="31" t="s">
        <v>165</v>
      </c>
      <c r="C4460" s="31" t="s">
        <v>165</v>
      </c>
      <c r="D4460" s="32" t="s">
        <v>165</v>
      </c>
      <c r="E4460" s="33" t="s">
        <v>165</v>
      </c>
      <c r="F4460" s="34"/>
      <c r="G4460" s="35"/>
      <c r="H4460" s="34"/>
      <c r="I4460" s="36"/>
      <c r="J4460" s="37"/>
    </row>
    <row r="4461">
      <c r="A4461" s="30"/>
      <c r="B4461" s="31" t="s">
        <v>165</v>
      </c>
      <c r="C4461" s="31" t="s">
        <v>165</v>
      </c>
      <c r="D4461" s="32" t="s">
        <v>165</v>
      </c>
      <c r="E4461" s="33" t="s">
        <v>165</v>
      </c>
      <c r="F4461" s="34"/>
      <c r="G4461" s="35"/>
      <c r="H4461" s="34"/>
      <c r="I4461" s="36"/>
      <c r="J4461" s="37"/>
    </row>
    <row r="4462">
      <c r="A4462" s="30"/>
      <c r="B4462" s="31" t="s">
        <v>165</v>
      </c>
      <c r="C4462" s="31" t="s">
        <v>165</v>
      </c>
      <c r="D4462" s="32" t="s">
        <v>165</v>
      </c>
      <c r="E4462" s="33" t="s">
        <v>165</v>
      </c>
      <c r="F4462" s="34"/>
      <c r="G4462" s="35"/>
      <c r="H4462" s="34"/>
      <c r="I4462" s="36"/>
      <c r="J4462" s="37"/>
    </row>
    <row r="4463">
      <c r="A4463" s="30"/>
      <c r="B4463" s="31" t="s">
        <v>165</v>
      </c>
      <c r="C4463" s="31" t="s">
        <v>165</v>
      </c>
      <c r="D4463" s="32" t="s">
        <v>165</v>
      </c>
      <c r="E4463" s="33" t="s">
        <v>165</v>
      </c>
      <c r="F4463" s="34"/>
      <c r="G4463" s="35"/>
      <c r="H4463" s="34"/>
      <c r="I4463" s="36"/>
      <c r="J4463" s="37"/>
    </row>
    <row r="4464">
      <c r="A4464" s="30"/>
      <c r="B4464" s="31" t="s">
        <v>165</v>
      </c>
      <c r="C4464" s="31" t="s">
        <v>165</v>
      </c>
      <c r="D4464" s="32" t="s">
        <v>165</v>
      </c>
      <c r="E4464" s="33" t="s">
        <v>165</v>
      </c>
      <c r="F4464" s="34"/>
      <c r="G4464" s="35"/>
      <c r="H4464" s="34"/>
      <c r="I4464" s="36"/>
      <c r="J4464" s="37"/>
    </row>
    <row r="4465">
      <c r="A4465" s="30"/>
      <c r="B4465" s="31" t="s">
        <v>165</v>
      </c>
      <c r="C4465" s="31" t="s">
        <v>165</v>
      </c>
      <c r="D4465" s="32" t="s">
        <v>165</v>
      </c>
      <c r="E4465" s="33" t="s">
        <v>165</v>
      </c>
      <c r="F4465" s="34"/>
      <c r="G4465" s="35"/>
      <c r="H4465" s="34"/>
      <c r="I4465" s="36"/>
      <c r="J4465" s="37"/>
    </row>
    <row r="4466">
      <c r="A4466" s="30"/>
      <c r="B4466" s="31" t="s">
        <v>165</v>
      </c>
      <c r="C4466" s="31" t="s">
        <v>165</v>
      </c>
      <c r="D4466" s="32" t="s">
        <v>165</v>
      </c>
      <c r="E4466" s="33" t="s">
        <v>165</v>
      </c>
      <c r="F4466" s="34"/>
      <c r="G4466" s="35"/>
      <c r="H4466" s="34"/>
      <c r="I4466" s="36"/>
      <c r="J4466" s="37"/>
    </row>
    <row r="4467">
      <c r="A4467" s="30"/>
      <c r="B4467" s="31" t="s">
        <v>165</v>
      </c>
      <c r="C4467" s="31" t="s">
        <v>165</v>
      </c>
      <c r="D4467" s="32" t="s">
        <v>165</v>
      </c>
      <c r="E4467" s="33" t="s">
        <v>165</v>
      </c>
      <c r="F4467" s="34"/>
      <c r="G4467" s="35"/>
      <c r="H4467" s="34"/>
      <c r="I4467" s="36"/>
      <c r="J4467" s="37"/>
    </row>
    <row r="4468">
      <c r="A4468" s="30"/>
      <c r="B4468" s="31" t="s">
        <v>165</v>
      </c>
      <c r="C4468" s="31" t="s">
        <v>165</v>
      </c>
      <c r="D4468" s="32" t="s">
        <v>165</v>
      </c>
      <c r="E4468" s="33" t="s">
        <v>165</v>
      </c>
      <c r="F4468" s="34"/>
      <c r="G4468" s="35"/>
      <c r="H4468" s="34"/>
      <c r="I4468" s="36"/>
      <c r="J4468" s="37"/>
    </row>
    <row r="4469">
      <c r="A4469" s="30"/>
      <c r="B4469" s="31" t="s">
        <v>165</v>
      </c>
      <c r="C4469" s="31" t="s">
        <v>165</v>
      </c>
      <c r="D4469" s="32" t="s">
        <v>165</v>
      </c>
      <c r="E4469" s="33" t="s">
        <v>165</v>
      </c>
      <c r="F4469" s="34"/>
      <c r="G4469" s="35"/>
      <c r="H4469" s="34"/>
      <c r="I4469" s="36"/>
      <c r="J4469" s="37"/>
    </row>
    <row r="4470">
      <c r="A4470" s="30"/>
      <c r="B4470" s="31" t="s">
        <v>165</v>
      </c>
      <c r="C4470" s="31" t="s">
        <v>165</v>
      </c>
      <c r="D4470" s="32" t="s">
        <v>165</v>
      </c>
      <c r="E4470" s="33" t="s">
        <v>165</v>
      </c>
      <c r="F4470" s="34"/>
      <c r="G4470" s="35"/>
      <c r="H4470" s="34"/>
      <c r="I4470" s="36"/>
      <c r="J4470" s="37"/>
    </row>
    <row r="4471">
      <c r="A4471" s="30"/>
      <c r="B4471" s="31" t="s">
        <v>165</v>
      </c>
      <c r="C4471" s="31" t="s">
        <v>165</v>
      </c>
      <c r="D4471" s="32" t="s">
        <v>165</v>
      </c>
      <c r="E4471" s="33" t="s">
        <v>165</v>
      </c>
      <c r="F4471" s="34"/>
      <c r="G4471" s="35"/>
      <c r="H4471" s="34"/>
      <c r="I4471" s="36"/>
      <c r="J4471" s="37"/>
    </row>
    <row r="4472">
      <c r="A4472" s="30"/>
      <c r="B4472" s="31" t="s">
        <v>165</v>
      </c>
      <c r="C4472" s="31" t="s">
        <v>165</v>
      </c>
      <c r="D4472" s="32" t="s">
        <v>165</v>
      </c>
      <c r="E4472" s="33" t="s">
        <v>165</v>
      </c>
      <c r="F4472" s="34"/>
      <c r="G4472" s="35"/>
      <c r="H4472" s="34"/>
      <c r="I4472" s="36"/>
      <c r="J4472" s="37"/>
    </row>
    <row r="4473">
      <c r="A4473" s="30"/>
      <c r="B4473" s="31" t="s">
        <v>165</v>
      </c>
      <c r="C4473" s="31" t="s">
        <v>165</v>
      </c>
      <c r="D4473" s="32" t="s">
        <v>165</v>
      </c>
      <c r="E4473" s="33" t="s">
        <v>165</v>
      </c>
      <c r="F4473" s="34"/>
      <c r="G4473" s="35"/>
      <c r="H4473" s="34"/>
      <c r="I4473" s="36"/>
      <c r="J4473" s="37"/>
    </row>
    <row r="4474">
      <c r="A4474" s="30"/>
      <c r="B4474" s="31" t="s">
        <v>165</v>
      </c>
      <c r="C4474" s="31" t="s">
        <v>165</v>
      </c>
      <c r="D4474" s="32" t="s">
        <v>165</v>
      </c>
      <c r="E4474" s="33" t="s">
        <v>165</v>
      </c>
      <c r="F4474" s="34"/>
      <c r="G4474" s="35"/>
      <c r="H4474" s="34"/>
      <c r="I4474" s="36"/>
      <c r="J4474" s="37"/>
    </row>
    <row r="4475">
      <c r="A4475" s="30"/>
      <c r="B4475" s="31" t="s">
        <v>165</v>
      </c>
      <c r="C4475" s="31" t="s">
        <v>165</v>
      </c>
      <c r="D4475" s="32" t="s">
        <v>165</v>
      </c>
      <c r="E4475" s="33" t="s">
        <v>165</v>
      </c>
      <c r="F4475" s="34"/>
      <c r="G4475" s="35"/>
      <c r="H4475" s="34"/>
      <c r="I4475" s="36"/>
      <c r="J4475" s="37"/>
    </row>
    <row r="4476">
      <c r="A4476" s="30"/>
      <c r="B4476" s="31" t="s">
        <v>165</v>
      </c>
      <c r="C4476" s="31" t="s">
        <v>165</v>
      </c>
      <c r="D4476" s="32" t="s">
        <v>165</v>
      </c>
      <c r="E4476" s="33" t="s">
        <v>165</v>
      </c>
      <c r="F4476" s="34"/>
      <c r="G4476" s="35"/>
      <c r="H4476" s="34"/>
      <c r="I4476" s="36"/>
      <c r="J4476" s="37"/>
    </row>
    <row r="4477">
      <c r="A4477" s="30"/>
      <c r="B4477" s="31" t="s">
        <v>165</v>
      </c>
      <c r="C4477" s="31" t="s">
        <v>165</v>
      </c>
      <c r="D4477" s="32" t="s">
        <v>165</v>
      </c>
      <c r="E4477" s="33" t="s">
        <v>165</v>
      </c>
      <c r="F4477" s="34"/>
      <c r="G4477" s="35"/>
      <c r="H4477" s="34"/>
      <c r="I4477" s="36"/>
      <c r="J4477" s="37"/>
    </row>
    <row r="4478">
      <c r="A4478" s="30"/>
      <c r="B4478" s="31" t="s">
        <v>165</v>
      </c>
      <c r="C4478" s="31" t="s">
        <v>165</v>
      </c>
      <c r="D4478" s="32" t="s">
        <v>165</v>
      </c>
      <c r="E4478" s="33" t="s">
        <v>165</v>
      </c>
      <c r="F4478" s="34"/>
      <c r="G4478" s="35"/>
      <c r="H4478" s="34"/>
      <c r="I4478" s="36"/>
      <c r="J4478" s="37"/>
    </row>
    <row r="4479">
      <c r="A4479" s="30"/>
      <c r="B4479" s="31" t="s">
        <v>165</v>
      </c>
      <c r="C4479" s="31" t="s">
        <v>165</v>
      </c>
      <c r="D4479" s="32" t="s">
        <v>165</v>
      </c>
      <c r="E4479" s="33" t="s">
        <v>165</v>
      </c>
      <c r="F4479" s="34"/>
      <c r="G4479" s="35"/>
      <c r="H4479" s="34"/>
      <c r="I4479" s="36"/>
      <c r="J4479" s="37"/>
    </row>
    <row r="4480">
      <c r="A4480" s="30"/>
      <c r="B4480" s="31" t="s">
        <v>165</v>
      </c>
      <c r="C4480" s="31" t="s">
        <v>165</v>
      </c>
      <c r="D4480" s="32" t="s">
        <v>165</v>
      </c>
      <c r="E4480" s="33" t="s">
        <v>165</v>
      </c>
      <c r="F4480" s="34"/>
      <c r="G4480" s="35"/>
      <c r="H4480" s="34"/>
      <c r="I4480" s="36"/>
      <c r="J4480" s="37"/>
    </row>
    <row r="4481">
      <c r="A4481" s="30"/>
      <c r="B4481" s="31" t="s">
        <v>165</v>
      </c>
      <c r="C4481" s="31" t="s">
        <v>165</v>
      </c>
      <c r="D4481" s="32" t="s">
        <v>165</v>
      </c>
      <c r="E4481" s="33" t="s">
        <v>165</v>
      </c>
      <c r="F4481" s="34"/>
      <c r="G4481" s="35"/>
      <c r="H4481" s="34"/>
      <c r="I4481" s="36"/>
      <c r="J4481" s="37"/>
    </row>
    <row r="4482">
      <c r="A4482" s="30"/>
      <c r="B4482" s="31" t="s">
        <v>165</v>
      </c>
      <c r="C4482" s="31" t="s">
        <v>165</v>
      </c>
      <c r="D4482" s="32" t="s">
        <v>165</v>
      </c>
      <c r="E4482" s="33" t="s">
        <v>165</v>
      </c>
      <c r="F4482" s="34"/>
      <c r="G4482" s="35"/>
      <c r="H4482" s="34"/>
      <c r="I4482" s="36"/>
      <c r="J4482" s="37"/>
    </row>
    <row r="4483">
      <c r="A4483" s="30"/>
      <c r="B4483" s="31" t="s">
        <v>165</v>
      </c>
      <c r="C4483" s="31" t="s">
        <v>165</v>
      </c>
      <c r="D4483" s="32" t="s">
        <v>165</v>
      </c>
      <c r="E4483" s="33" t="s">
        <v>165</v>
      </c>
      <c r="F4483" s="34"/>
      <c r="G4483" s="35"/>
      <c r="H4483" s="34"/>
      <c r="I4483" s="36"/>
      <c r="J4483" s="37"/>
    </row>
    <row r="4484">
      <c r="A4484" s="30"/>
      <c r="B4484" s="31" t="s">
        <v>165</v>
      </c>
      <c r="C4484" s="31" t="s">
        <v>165</v>
      </c>
      <c r="D4484" s="32" t="s">
        <v>165</v>
      </c>
      <c r="E4484" s="33" t="s">
        <v>165</v>
      </c>
      <c r="F4484" s="34"/>
      <c r="G4484" s="35"/>
      <c r="H4484" s="34"/>
      <c r="I4484" s="36"/>
      <c r="J4484" s="37"/>
    </row>
    <row r="4485">
      <c r="A4485" s="30"/>
      <c r="B4485" s="31" t="s">
        <v>165</v>
      </c>
      <c r="C4485" s="31" t="s">
        <v>165</v>
      </c>
      <c r="D4485" s="32" t="s">
        <v>165</v>
      </c>
      <c r="E4485" s="33" t="s">
        <v>165</v>
      </c>
      <c r="F4485" s="34"/>
      <c r="G4485" s="35"/>
      <c r="H4485" s="34"/>
      <c r="I4485" s="36"/>
      <c r="J4485" s="37"/>
    </row>
    <row r="4486">
      <c r="A4486" s="30"/>
      <c r="B4486" s="31" t="s">
        <v>165</v>
      </c>
      <c r="C4486" s="31" t="s">
        <v>165</v>
      </c>
      <c r="D4486" s="32" t="s">
        <v>165</v>
      </c>
      <c r="E4486" s="33" t="s">
        <v>165</v>
      </c>
      <c r="F4486" s="34"/>
      <c r="G4486" s="35"/>
      <c r="H4486" s="34"/>
      <c r="I4486" s="36"/>
      <c r="J4486" s="37"/>
    </row>
    <row r="4487">
      <c r="A4487" s="30"/>
      <c r="B4487" s="31" t="s">
        <v>165</v>
      </c>
      <c r="C4487" s="31" t="s">
        <v>165</v>
      </c>
      <c r="D4487" s="32" t="s">
        <v>165</v>
      </c>
      <c r="E4487" s="33" t="s">
        <v>165</v>
      </c>
      <c r="F4487" s="34"/>
      <c r="G4487" s="35"/>
      <c r="H4487" s="34"/>
      <c r="I4487" s="36"/>
      <c r="J4487" s="37"/>
    </row>
    <row r="4488">
      <c r="A4488" s="30"/>
      <c r="B4488" s="31" t="s">
        <v>165</v>
      </c>
      <c r="C4488" s="31" t="s">
        <v>165</v>
      </c>
      <c r="D4488" s="32" t="s">
        <v>165</v>
      </c>
      <c r="E4488" s="33" t="s">
        <v>165</v>
      </c>
      <c r="F4488" s="34"/>
      <c r="G4488" s="35"/>
      <c r="H4488" s="34"/>
      <c r="I4488" s="36"/>
      <c r="J4488" s="37"/>
    </row>
    <row r="4489">
      <c r="A4489" s="30"/>
      <c r="B4489" s="31" t="s">
        <v>165</v>
      </c>
      <c r="C4489" s="31" t="s">
        <v>165</v>
      </c>
      <c r="D4489" s="32" t="s">
        <v>165</v>
      </c>
      <c r="E4489" s="33" t="s">
        <v>165</v>
      </c>
      <c r="F4489" s="34"/>
      <c r="G4489" s="35"/>
      <c r="H4489" s="34"/>
      <c r="I4489" s="36"/>
      <c r="J4489" s="37"/>
    </row>
    <row r="4490">
      <c r="A4490" s="30"/>
      <c r="B4490" s="31" t="s">
        <v>165</v>
      </c>
      <c r="C4490" s="31" t="s">
        <v>165</v>
      </c>
      <c r="D4490" s="32" t="s">
        <v>165</v>
      </c>
      <c r="E4490" s="33" t="s">
        <v>165</v>
      </c>
      <c r="F4490" s="34"/>
      <c r="G4490" s="35"/>
      <c r="H4490" s="34"/>
      <c r="I4490" s="36"/>
      <c r="J4490" s="37"/>
    </row>
    <row r="4491">
      <c r="A4491" s="30"/>
      <c r="B4491" s="31" t="s">
        <v>165</v>
      </c>
      <c r="C4491" s="31" t="s">
        <v>165</v>
      </c>
      <c r="D4491" s="32" t="s">
        <v>165</v>
      </c>
      <c r="E4491" s="33" t="s">
        <v>165</v>
      </c>
      <c r="F4491" s="34"/>
      <c r="G4491" s="35"/>
      <c r="H4491" s="34"/>
      <c r="I4491" s="36"/>
      <c r="J4491" s="37"/>
    </row>
    <row r="4492">
      <c r="A4492" s="30"/>
      <c r="B4492" s="31" t="s">
        <v>165</v>
      </c>
      <c r="C4492" s="31" t="s">
        <v>165</v>
      </c>
      <c r="D4492" s="32" t="s">
        <v>165</v>
      </c>
      <c r="E4492" s="33" t="s">
        <v>165</v>
      </c>
      <c r="F4492" s="34"/>
      <c r="G4492" s="35"/>
      <c r="H4492" s="34"/>
      <c r="I4492" s="36"/>
      <c r="J4492" s="37"/>
    </row>
    <row r="4493">
      <c r="A4493" s="30"/>
      <c r="B4493" s="31" t="s">
        <v>165</v>
      </c>
      <c r="C4493" s="31" t="s">
        <v>165</v>
      </c>
      <c r="D4493" s="32" t="s">
        <v>165</v>
      </c>
      <c r="E4493" s="33" t="s">
        <v>165</v>
      </c>
      <c r="F4493" s="34"/>
      <c r="G4493" s="35"/>
      <c r="H4493" s="34"/>
      <c r="I4493" s="36"/>
      <c r="J4493" s="37"/>
    </row>
    <row r="4494">
      <c r="A4494" s="30"/>
      <c r="B4494" s="31" t="s">
        <v>165</v>
      </c>
      <c r="C4494" s="31" t="s">
        <v>165</v>
      </c>
      <c r="D4494" s="32" t="s">
        <v>165</v>
      </c>
      <c r="E4494" s="33" t="s">
        <v>165</v>
      </c>
      <c r="F4494" s="34"/>
      <c r="G4494" s="35"/>
      <c r="H4494" s="34"/>
      <c r="I4494" s="36"/>
      <c r="J4494" s="37"/>
    </row>
    <row r="4495">
      <c r="A4495" s="30"/>
      <c r="B4495" s="31" t="s">
        <v>165</v>
      </c>
      <c r="C4495" s="31" t="s">
        <v>165</v>
      </c>
      <c r="D4495" s="32" t="s">
        <v>165</v>
      </c>
      <c r="E4495" s="33" t="s">
        <v>165</v>
      </c>
      <c r="F4495" s="34"/>
      <c r="G4495" s="35"/>
      <c r="H4495" s="34"/>
      <c r="I4495" s="36"/>
      <c r="J4495" s="37"/>
    </row>
    <row r="4496">
      <c r="A4496" s="30"/>
      <c r="B4496" s="31" t="s">
        <v>165</v>
      </c>
      <c r="C4496" s="31" t="s">
        <v>165</v>
      </c>
      <c r="D4496" s="32" t="s">
        <v>165</v>
      </c>
      <c r="E4496" s="33" t="s">
        <v>165</v>
      </c>
      <c r="F4496" s="34"/>
      <c r="G4496" s="35"/>
      <c r="H4496" s="34"/>
      <c r="I4496" s="36"/>
      <c r="J4496" s="37"/>
    </row>
    <row r="4497">
      <c r="A4497" s="30"/>
      <c r="B4497" s="31" t="s">
        <v>165</v>
      </c>
      <c r="C4497" s="31" t="s">
        <v>165</v>
      </c>
      <c r="D4497" s="32" t="s">
        <v>165</v>
      </c>
      <c r="E4497" s="33" t="s">
        <v>165</v>
      </c>
      <c r="F4497" s="34"/>
      <c r="G4497" s="35"/>
      <c r="H4497" s="34"/>
      <c r="I4497" s="36"/>
      <c r="J4497" s="37"/>
    </row>
    <row r="4498">
      <c r="A4498" s="30"/>
      <c r="B4498" s="31" t="s">
        <v>165</v>
      </c>
      <c r="C4498" s="31" t="s">
        <v>165</v>
      </c>
      <c r="D4498" s="32" t="s">
        <v>165</v>
      </c>
      <c r="E4498" s="33" t="s">
        <v>165</v>
      </c>
      <c r="F4498" s="34"/>
      <c r="G4498" s="35"/>
      <c r="H4498" s="34"/>
      <c r="I4498" s="36"/>
      <c r="J4498" s="37"/>
    </row>
    <row r="4499">
      <c r="A4499" s="30"/>
      <c r="B4499" s="31" t="s">
        <v>165</v>
      </c>
      <c r="C4499" s="31" t="s">
        <v>165</v>
      </c>
      <c r="D4499" s="32" t="s">
        <v>165</v>
      </c>
      <c r="E4499" s="33" t="s">
        <v>165</v>
      </c>
      <c r="F4499" s="34"/>
      <c r="G4499" s="35"/>
      <c r="H4499" s="34"/>
      <c r="I4499" s="36"/>
      <c r="J4499" s="37"/>
    </row>
    <row r="4500">
      <c r="A4500" s="30"/>
      <c r="B4500" s="31" t="s">
        <v>165</v>
      </c>
      <c r="C4500" s="31" t="s">
        <v>165</v>
      </c>
      <c r="D4500" s="32" t="s">
        <v>165</v>
      </c>
      <c r="E4500" s="33" t="s">
        <v>165</v>
      </c>
      <c r="F4500" s="34"/>
      <c r="G4500" s="35"/>
      <c r="H4500" s="34"/>
      <c r="I4500" s="36"/>
      <c r="J4500" s="37"/>
    </row>
    <row r="4501">
      <c r="A4501" s="30"/>
      <c r="B4501" s="31" t="s">
        <v>165</v>
      </c>
      <c r="C4501" s="31" t="s">
        <v>165</v>
      </c>
      <c r="D4501" s="32" t="s">
        <v>165</v>
      </c>
      <c r="E4501" s="33" t="s">
        <v>165</v>
      </c>
      <c r="F4501" s="34"/>
      <c r="G4501" s="35"/>
      <c r="H4501" s="34"/>
      <c r="I4501" s="36"/>
      <c r="J4501" s="37"/>
    </row>
    <row r="4502">
      <c r="A4502" s="30"/>
      <c r="B4502" s="31" t="s">
        <v>165</v>
      </c>
      <c r="C4502" s="31" t="s">
        <v>165</v>
      </c>
      <c r="D4502" s="32" t="s">
        <v>165</v>
      </c>
      <c r="E4502" s="33" t="s">
        <v>165</v>
      </c>
      <c r="F4502" s="34"/>
      <c r="G4502" s="35"/>
      <c r="H4502" s="34"/>
      <c r="I4502" s="36"/>
      <c r="J4502" s="37"/>
    </row>
    <row r="4503">
      <c r="A4503" s="30"/>
      <c r="B4503" s="31" t="s">
        <v>165</v>
      </c>
      <c r="C4503" s="31" t="s">
        <v>165</v>
      </c>
      <c r="D4503" s="32" t="s">
        <v>165</v>
      </c>
      <c r="E4503" s="33" t="s">
        <v>165</v>
      </c>
      <c r="F4503" s="34"/>
      <c r="G4503" s="35"/>
      <c r="H4503" s="34"/>
      <c r="I4503" s="36"/>
      <c r="J4503" s="37"/>
    </row>
    <row r="4504">
      <c r="A4504" s="30"/>
      <c r="B4504" s="31" t="s">
        <v>165</v>
      </c>
      <c r="C4504" s="31" t="s">
        <v>165</v>
      </c>
      <c r="D4504" s="32" t="s">
        <v>165</v>
      </c>
      <c r="E4504" s="33" t="s">
        <v>165</v>
      </c>
      <c r="F4504" s="34"/>
      <c r="G4504" s="35"/>
      <c r="H4504" s="34"/>
      <c r="I4504" s="36"/>
      <c r="J4504" s="37"/>
    </row>
    <row r="4505">
      <c r="A4505" s="30"/>
      <c r="B4505" s="31" t="s">
        <v>165</v>
      </c>
      <c r="C4505" s="31" t="s">
        <v>165</v>
      </c>
      <c r="D4505" s="32" t="s">
        <v>165</v>
      </c>
      <c r="E4505" s="33" t="s">
        <v>165</v>
      </c>
      <c r="F4505" s="34"/>
      <c r="G4505" s="35"/>
      <c r="H4505" s="34"/>
      <c r="I4505" s="36"/>
      <c r="J4505" s="37"/>
    </row>
    <row r="4506">
      <c r="A4506" s="30"/>
      <c r="B4506" s="31" t="s">
        <v>165</v>
      </c>
      <c r="C4506" s="31" t="s">
        <v>165</v>
      </c>
      <c r="D4506" s="32" t="s">
        <v>165</v>
      </c>
      <c r="E4506" s="33" t="s">
        <v>165</v>
      </c>
      <c r="F4506" s="34"/>
      <c r="G4506" s="35"/>
      <c r="H4506" s="34"/>
      <c r="I4506" s="36"/>
      <c r="J4506" s="37"/>
    </row>
    <row r="4507">
      <c r="A4507" s="30"/>
      <c r="B4507" s="31" t="s">
        <v>165</v>
      </c>
      <c r="C4507" s="31" t="s">
        <v>165</v>
      </c>
      <c r="D4507" s="32" t="s">
        <v>165</v>
      </c>
      <c r="E4507" s="33" t="s">
        <v>165</v>
      </c>
      <c r="F4507" s="34"/>
      <c r="G4507" s="35"/>
      <c r="H4507" s="34"/>
      <c r="I4507" s="36"/>
      <c r="J4507" s="37"/>
    </row>
    <row r="4508">
      <c r="A4508" s="30"/>
      <c r="B4508" s="31" t="s">
        <v>165</v>
      </c>
      <c r="C4508" s="31" t="s">
        <v>165</v>
      </c>
      <c r="D4508" s="32" t="s">
        <v>165</v>
      </c>
      <c r="E4508" s="33" t="s">
        <v>165</v>
      </c>
      <c r="F4508" s="34"/>
      <c r="G4508" s="35"/>
      <c r="H4508" s="34"/>
      <c r="I4508" s="36"/>
      <c r="J4508" s="37"/>
    </row>
    <row r="4509">
      <c r="A4509" s="30"/>
      <c r="B4509" s="31" t="s">
        <v>165</v>
      </c>
      <c r="C4509" s="31" t="s">
        <v>165</v>
      </c>
      <c r="D4509" s="32" t="s">
        <v>165</v>
      </c>
      <c r="E4509" s="33" t="s">
        <v>165</v>
      </c>
      <c r="F4509" s="34"/>
      <c r="G4509" s="35"/>
      <c r="H4509" s="34"/>
      <c r="I4509" s="36"/>
      <c r="J4509" s="37"/>
    </row>
    <row r="4510">
      <c r="A4510" s="30"/>
      <c r="B4510" s="31" t="s">
        <v>165</v>
      </c>
      <c r="C4510" s="31" t="s">
        <v>165</v>
      </c>
      <c r="D4510" s="32" t="s">
        <v>165</v>
      </c>
      <c r="E4510" s="33" t="s">
        <v>165</v>
      </c>
      <c r="F4510" s="34"/>
      <c r="G4510" s="35"/>
      <c r="H4510" s="34"/>
      <c r="I4510" s="36"/>
      <c r="J4510" s="37"/>
    </row>
    <row r="4511">
      <c r="A4511" s="30"/>
      <c r="B4511" s="31" t="s">
        <v>165</v>
      </c>
      <c r="C4511" s="31" t="s">
        <v>165</v>
      </c>
      <c r="D4511" s="32" t="s">
        <v>165</v>
      </c>
      <c r="E4511" s="33" t="s">
        <v>165</v>
      </c>
      <c r="F4511" s="34"/>
      <c r="G4511" s="35"/>
      <c r="H4511" s="34"/>
      <c r="I4511" s="36"/>
      <c r="J4511" s="37"/>
    </row>
    <row r="4512">
      <c r="A4512" s="30"/>
      <c r="B4512" s="31" t="s">
        <v>165</v>
      </c>
      <c r="C4512" s="31" t="s">
        <v>165</v>
      </c>
      <c r="D4512" s="32" t="s">
        <v>165</v>
      </c>
      <c r="E4512" s="33" t="s">
        <v>165</v>
      </c>
      <c r="F4512" s="34"/>
      <c r="G4512" s="35"/>
      <c r="H4512" s="34"/>
      <c r="I4512" s="36"/>
      <c r="J4512" s="37"/>
    </row>
    <row r="4513">
      <c r="A4513" s="30"/>
      <c r="B4513" s="31" t="s">
        <v>165</v>
      </c>
      <c r="C4513" s="31" t="s">
        <v>165</v>
      </c>
      <c r="D4513" s="32" t="s">
        <v>165</v>
      </c>
      <c r="E4513" s="33" t="s">
        <v>165</v>
      </c>
      <c r="F4513" s="34"/>
      <c r="G4513" s="35"/>
      <c r="H4513" s="34"/>
      <c r="I4513" s="36"/>
      <c r="J4513" s="37"/>
    </row>
    <row r="4514">
      <c r="A4514" s="30"/>
      <c r="B4514" s="31" t="s">
        <v>165</v>
      </c>
      <c r="C4514" s="31" t="s">
        <v>165</v>
      </c>
      <c r="D4514" s="32" t="s">
        <v>165</v>
      </c>
      <c r="E4514" s="33" t="s">
        <v>165</v>
      </c>
      <c r="F4514" s="34"/>
      <c r="G4514" s="35"/>
      <c r="H4514" s="34"/>
      <c r="I4514" s="36"/>
      <c r="J4514" s="37"/>
    </row>
    <row r="4515">
      <c r="A4515" s="30"/>
      <c r="B4515" s="31" t="s">
        <v>165</v>
      </c>
      <c r="C4515" s="31" t="s">
        <v>165</v>
      </c>
      <c r="D4515" s="32" t="s">
        <v>165</v>
      </c>
      <c r="E4515" s="33" t="s">
        <v>165</v>
      </c>
      <c r="F4515" s="34"/>
      <c r="G4515" s="35"/>
      <c r="H4515" s="34"/>
      <c r="I4515" s="36"/>
      <c r="J4515" s="37"/>
    </row>
    <row r="4516">
      <c r="A4516" s="30"/>
      <c r="B4516" s="31" t="s">
        <v>165</v>
      </c>
      <c r="C4516" s="31" t="s">
        <v>165</v>
      </c>
      <c r="D4516" s="32" t="s">
        <v>165</v>
      </c>
      <c r="E4516" s="33" t="s">
        <v>165</v>
      </c>
      <c r="F4516" s="34"/>
      <c r="G4516" s="35"/>
      <c r="H4516" s="34"/>
      <c r="I4516" s="36"/>
      <c r="J4516" s="37"/>
    </row>
    <row r="4517">
      <c r="A4517" s="30"/>
      <c r="B4517" s="31" t="s">
        <v>165</v>
      </c>
      <c r="C4517" s="31" t="s">
        <v>165</v>
      </c>
      <c r="D4517" s="32" t="s">
        <v>165</v>
      </c>
      <c r="E4517" s="33" t="s">
        <v>165</v>
      </c>
      <c r="F4517" s="34"/>
      <c r="G4517" s="35"/>
      <c r="H4517" s="34"/>
      <c r="I4517" s="36"/>
      <c r="J4517" s="37"/>
    </row>
    <row r="4518">
      <c r="A4518" s="30"/>
      <c r="B4518" s="31" t="s">
        <v>165</v>
      </c>
      <c r="C4518" s="31" t="s">
        <v>165</v>
      </c>
      <c r="D4518" s="32" t="s">
        <v>165</v>
      </c>
      <c r="E4518" s="33" t="s">
        <v>165</v>
      </c>
      <c r="F4518" s="34"/>
      <c r="G4518" s="35"/>
      <c r="H4518" s="34"/>
      <c r="I4518" s="36"/>
      <c r="J4518" s="37"/>
    </row>
    <row r="4519">
      <c r="A4519" s="30"/>
      <c r="B4519" s="31" t="s">
        <v>165</v>
      </c>
      <c r="C4519" s="31" t="s">
        <v>165</v>
      </c>
      <c r="D4519" s="32" t="s">
        <v>165</v>
      </c>
      <c r="E4519" s="33" t="s">
        <v>165</v>
      </c>
      <c r="F4519" s="34"/>
      <c r="G4519" s="35"/>
      <c r="H4519" s="34"/>
      <c r="I4519" s="36"/>
      <c r="J4519" s="37"/>
    </row>
    <row r="4520">
      <c r="A4520" s="30"/>
      <c r="B4520" s="31" t="s">
        <v>165</v>
      </c>
      <c r="C4520" s="31" t="s">
        <v>165</v>
      </c>
      <c r="D4520" s="32" t="s">
        <v>165</v>
      </c>
      <c r="E4520" s="33" t="s">
        <v>165</v>
      </c>
      <c r="F4520" s="34"/>
      <c r="G4520" s="35"/>
      <c r="H4520" s="34"/>
      <c r="I4520" s="36"/>
      <c r="J4520" s="37"/>
    </row>
    <row r="4521">
      <c r="A4521" s="30"/>
      <c r="B4521" s="31" t="s">
        <v>165</v>
      </c>
      <c r="C4521" s="31" t="s">
        <v>165</v>
      </c>
      <c r="D4521" s="32" t="s">
        <v>165</v>
      </c>
      <c r="E4521" s="33" t="s">
        <v>165</v>
      </c>
      <c r="F4521" s="34"/>
      <c r="G4521" s="35"/>
      <c r="H4521" s="34"/>
      <c r="I4521" s="36"/>
      <c r="J4521" s="37"/>
    </row>
    <row r="4522">
      <c r="A4522" s="30"/>
      <c r="B4522" s="31" t="s">
        <v>165</v>
      </c>
      <c r="C4522" s="31" t="s">
        <v>165</v>
      </c>
      <c r="D4522" s="32" t="s">
        <v>165</v>
      </c>
      <c r="E4522" s="33" t="s">
        <v>165</v>
      </c>
      <c r="F4522" s="34"/>
      <c r="G4522" s="35"/>
      <c r="H4522" s="34"/>
      <c r="I4522" s="36"/>
      <c r="J4522" s="37"/>
    </row>
    <row r="4523">
      <c r="A4523" s="30"/>
      <c r="B4523" s="31" t="s">
        <v>165</v>
      </c>
      <c r="C4523" s="31" t="s">
        <v>165</v>
      </c>
      <c r="D4523" s="32" t="s">
        <v>165</v>
      </c>
      <c r="E4523" s="33" t="s">
        <v>165</v>
      </c>
      <c r="F4523" s="34"/>
      <c r="G4523" s="35"/>
      <c r="H4523" s="34"/>
      <c r="I4523" s="36"/>
      <c r="J4523" s="37"/>
    </row>
    <row r="4524">
      <c r="A4524" s="30"/>
      <c r="B4524" s="31" t="s">
        <v>165</v>
      </c>
      <c r="C4524" s="31" t="s">
        <v>165</v>
      </c>
      <c r="D4524" s="32" t="s">
        <v>165</v>
      </c>
      <c r="E4524" s="33" t="s">
        <v>165</v>
      </c>
      <c r="F4524" s="34"/>
      <c r="G4524" s="35"/>
      <c r="H4524" s="34"/>
      <c r="I4524" s="36"/>
      <c r="J4524" s="37"/>
    </row>
    <row r="4525">
      <c r="A4525" s="30"/>
      <c r="B4525" s="31" t="s">
        <v>165</v>
      </c>
      <c r="C4525" s="31" t="s">
        <v>165</v>
      </c>
      <c r="D4525" s="32" t="s">
        <v>165</v>
      </c>
      <c r="E4525" s="33" t="s">
        <v>165</v>
      </c>
      <c r="F4525" s="34"/>
      <c r="G4525" s="35"/>
      <c r="H4525" s="34"/>
      <c r="I4525" s="36"/>
      <c r="J4525" s="37"/>
    </row>
    <row r="4526">
      <c r="A4526" s="30"/>
      <c r="B4526" s="31" t="s">
        <v>165</v>
      </c>
      <c r="C4526" s="31" t="s">
        <v>165</v>
      </c>
      <c r="D4526" s="32" t="s">
        <v>165</v>
      </c>
      <c r="E4526" s="33" t="s">
        <v>165</v>
      </c>
      <c r="F4526" s="34"/>
      <c r="G4526" s="35"/>
      <c r="H4526" s="34"/>
      <c r="I4526" s="36"/>
      <c r="J4526" s="37"/>
    </row>
    <row r="4527">
      <c r="A4527" s="30"/>
      <c r="B4527" s="31" t="s">
        <v>165</v>
      </c>
      <c r="C4527" s="31" t="s">
        <v>165</v>
      </c>
      <c r="D4527" s="32" t="s">
        <v>165</v>
      </c>
      <c r="E4527" s="33" t="s">
        <v>165</v>
      </c>
      <c r="F4527" s="34"/>
      <c r="G4527" s="35"/>
      <c r="H4527" s="34"/>
      <c r="I4527" s="36"/>
      <c r="J4527" s="37"/>
    </row>
    <row r="4528">
      <c r="A4528" s="30"/>
      <c r="B4528" s="31" t="s">
        <v>165</v>
      </c>
      <c r="C4528" s="31" t="s">
        <v>165</v>
      </c>
      <c r="D4528" s="32" t="s">
        <v>165</v>
      </c>
      <c r="E4528" s="33" t="s">
        <v>165</v>
      </c>
      <c r="F4528" s="34"/>
      <c r="G4528" s="35"/>
      <c r="H4528" s="34"/>
      <c r="I4528" s="36"/>
      <c r="J4528" s="37"/>
    </row>
    <row r="4529">
      <c r="A4529" s="30"/>
      <c r="B4529" s="31" t="s">
        <v>165</v>
      </c>
      <c r="C4529" s="31" t="s">
        <v>165</v>
      </c>
      <c r="D4529" s="32" t="s">
        <v>165</v>
      </c>
      <c r="E4529" s="33" t="s">
        <v>165</v>
      </c>
      <c r="F4529" s="34"/>
      <c r="G4529" s="35"/>
      <c r="H4529" s="34"/>
      <c r="I4529" s="36"/>
      <c r="J4529" s="37"/>
    </row>
    <row r="4530">
      <c r="A4530" s="30"/>
      <c r="B4530" s="31" t="s">
        <v>165</v>
      </c>
      <c r="C4530" s="31" t="s">
        <v>165</v>
      </c>
      <c r="D4530" s="32" t="s">
        <v>165</v>
      </c>
      <c r="E4530" s="33" t="s">
        <v>165</v>
      </c>
      <c r="F4530" s="34"/>
      <c r="G4530" s="35"/>
      <c r="H4530" s="34"/>
      <c r="I4530" s="36"/>
      <c r="J4530" s="37"/>
    </row>
    <row r="4531">
      <c r="A4531" s="30"/>
      <c r="B4531" s="31" t="s">
        <v>165</v>
      </c>
      <c r="C4531" s="31" t="s">
        <v>165</v>
      </c>
      <c r="D4531" s="32" t="s">
        <v>165</v>
      </c>
      <c r="E4531" s="33" t="s">
        <v>165</v>
      </c>
      <c r="F4531" s="34"/>
      <c r="G4531" s="35"/>
      <c r="H4531" s="34"/>
      <c r="I4531" s="36"/>
      <c r="J4531" s="37"/>
    </row>
    <row r="4532">
      <c r="A4532" s="30"/>
      <c r="B4532" s="31" t="s">
        <v>165</v>
      </c>
      <c r="C4532" s="31" t="s">
        <v>165</v>
      </c>
      <c r="D4532" s="32" t="s">
        <v>165</v>
      </c>
      <c r="E4532" s="33" t="s">
        <v>165</v>
      </c>
      <c r="F4532" s="34"/>
      <c r="G4532" s="35"/>
      <c r="H4532" s="34"/>
      <c r="I4532" s="36"/>
      <c r="J4532" s="37"/>
    </row>
    <row r="4533">
      <c r="A4533" s="30"/>
      <c r="B4533" s="31" t="s">
        <v>165</v>
      </c>
      <c r="C4533" s="31" t="s">
        <v>165</v>
      </c>
      <c r="D4533" s="32" t="s">
        <v>165</v>
      </c>
      <c r="E4533" s="33" t="s">
        <v>165</v>
      </c>
      <c r="F4533" s="34"/>
      <c r="G4533" s="35"/>
      <c r="H4533" s="34"/>
      <c r="I4533" s="36"/>
      <c r="J4533" s="37"/>
    </row>
    <row r="4534">
      <c r="A4534" s="30"/>
      <c r="B4534" s="31" t="s">
        <v>165</v>
      </c>
      <c r="C4534" s="31" t="s">
        <v>165</v>
      </c>
      <c r="D4534" s="32" t="s">
        <v>165</v>
      </c>
      <c r="E4534" s="33" t="s">
        <v>165</v>
      </c>
      <c r="F4534" s="34"/>
      <c r="G4534" s="35"/>
      <c r="H4534" s="34"/>
      <c r="I4534" s="36"/>
      <c r="J4534" s="37"/>
    </row>
    <row r="4535">
      <c r="A4535" s="30"/>
      <c r="B4535" s="31" t="s">
        <v>165</v>
      </c>
      <c r="C4535" s="31" t="s">
        <v>165</v>
      </c>
      <c r="D4535" s="32" t="s">
        <v>165</v>
      </c>
      <c r="E4535" s="33" t="s">
        <v>165</v>
      </c>
      <c r="F4535" s="34"/>
      <c r="G4535" s="35"/>
      <c r="H4535" s="34"/>
      <c r="I4535" s="36"/>
      <c r="J4535" s="37"/>
    </row>
    <row r="4536">
      <c r="A4536" s="30"/>
      <c r="B4536" s="31" t="s">
        <v>165</v>
      </c>
      <c r="C4536" s="31" t="s">
        <v>165</v>
      </c>
      <c r="D4536" s="32" t="s">
        <v>165</v>
      </c>
      <c r="E4536" s="33" t="s">
        <v>165</v>
      </c>
      <c r="F4536" s="34"/>
      <c r="G4536" s="35"/>
      <c r="H4536" s="34"/>
      <c r="I4536" s="36"/>
      <c r="J4536" s="37"/>
    </row>
    <row r="4537">
      <c r="A4537" s="30"/>
      <c r="B4537" s="31" t="s">
        <v>165</v>
      </c>
      <c r="C4537" s="31" t="s">
        <v>165</v>
      </c>
      <c r="D4537" s="32" t="s">
        <v>165</v>
      </c>
      <c r="E4537" s="33" t="s">
        <v>165</v>
      </c>
      <c r="F4537" s="34"/>
      <c r="G4537" s="35"/>
      <c r="H4537" s="34"/>
      <c r="I4537" s="36"/>
      <c r="J4537" s="37"/>
    </row>
    <row r="4538">
      <c r="A4538" s="30"/>
      <c r="B4538" s="31" t="s">
        <v>165</v>
      </c>
      <c r="C4538" s="31" t="s">
        <v>165</v>
      </c>
      <c r="D4538" s="32" t="s">
        <v>165</v>
      </c>
      <c r="E4538" s="33" t="s">
        <v>165</v>
      </c>
      <c r="F4538" s="34"/>
      <c r="G4538" s="35"/>
      <c r="H4538" s="34"/>
      <c r="I4538" s="36"/>
      <c r="J4538" s="37"/>
    </row>
    <row r="4539">
      <c r="A4539" s="30"/>
      <c r="B4539" s="31" t="s">
        <v>165</v>
      </c>
      <c r="C4539" s="31" t="s">
        <v>165</v>
      </c>
      <c r="D4539" s="32" t="s">
        <v>165</v>
      </c>
      <c r="E4539" s="33" t="s">
        <v>165</v>
      </c>
      <c r="F4539" s="34"/>
      <c r="G4539" s="35"/>
      <c r="H4539" s="34"/>
      <c r="I4539" s="36"/>
      <c r="J4539" s="37"/>
    </row>
    <row r="4540">
      <c r="A4540" s="30"/>
      <c r="B4540" s="31" t="s">
        <v>165</v>
      </c>
      <c r="C4540" s="31" t="s">
        <v>165</v>
      </c>
      <c r="D4540" s="32" t="s">
        <v>165</v>
      </c>
      <c r="E4540" s="33" t="s">
        <v>165</v>
      </c>
      <c r="F4540" s="34"/>
      <c r="G4540" s="35"/>
      <c r="H4540" s="34"/>
      <c r="I4540" s="36"/>
      <c r="J4540" s="37"/>
    </row>
    <row r="4541">
      <c r="A4541" s="30"/>
      <c r="B4541" s="31" t="s">
        <v>165</v>
      </c>
      <c r="C4541" s="31" t="s">
        <v>165</v>
      </c>
      <c r="D4541" s="32" t="s">
        <v>165</v>
      </c>
      <c r="E4541" s="33" t="s">
        <v>165</v>
      </c>
      <c r="F4541" s="34"/>
      <c r="G4541" s="35"/>
      <c r="H4541" s="34"/>
      <c r="I4541" s="36"/>
      <c r="J4541" s="37"/>
    </row>
    <row r="4542">
      <c r="A4542" s="30"/>
      <c r="B4542" s="31" t="s">
        <v>165</v>
      </c>
      <c r="C4542" s="31" t="s">
        <v>165</v>
      </c>
      <c r="D4542" s="32" t="s">
        <v>165</v>
      </c>
      <c r="E4542" s="33" t="s">
        <v>165</v>
      </c>
      <c r="F4542" s="34"/>
      <c r="G4542" s="35"/>
      <c r="H4542" s="34"/>
      <c r="I4542" s="36"/>
      <c r="J4542" s="37"/>
    </row>
    <row r="4543">
      <c r="A4543" s="30"/>
      <c r="B4543" s="31" t="s">
        <v>165</v>
      </c>
      <c r="C4543" s="31" t="s">
        <v>165</v>
      </c>
      <c r="D4543" s="32" t="s">
        <v>165</v>
      </c>
      <c r="E4543" s="33" t="s">
        <v>165</v>
      </c>
      <c r="F4543" s="34"/>
      <c r="G4543" s="35"/>
      <c r="H4543" s="34"/>
      <c r="I4543" s="36"/>
      <c r="J4543" s="37"/>
    </row>
    <row r="4544">
      <c r="A4544" s="30"/>
      <c r="B4544" s="31" t="s">
        <v>165</v>
      </c>
      <c r="C4544" s="31" t="s">
        <v>165</v>
      </c>
      <c r="D4544" s="32" t="s">
        <v>165</v>
      </c>
      <c r="E4544" s="33" t="s">
        <v>165</v>
      </c>
      <c r="F4544" s="34"/>
      <c r="G4544" s="35"/>
      <c r="H4544" s="34"/>
      <c r="I4544" s="36"/>
      <c r="J4544" s="37"/>
    </row>
    <row r="4545">
      <c r="A4545" s="30"/>
      <c r="B4545" s="31" t="s">
        <v>165</v>
      </c>
      <c r="C4545" s="31" t="s">
        <v>165</v>
      </c>
      <c r="D4545" s="32" t="s">
        <v>165</v>
      </c>
      <c r="E4545" s="33" t="s">
        <v>165</v>
      </c>
      <c r="F4545" s="34"/>
      <c r="G4545" s="35"/>
      <c r="H4545" s="34"/>
      <c r="I4545" s="36"/>
      <c r="J4545" s="37"/>
    </row>
    <row r="4546">
      <c r="A4546" s="30"/>
      <c r="B4546" s="31" t="s">
        <v>165</v>
      </c>
      <c r="C4546" s="31" t="s">
        <v>165</v>
      </c>
      <c r="D4546" s="32" t="s">
        <v>165</v>
      </c>
      <c r="E4546" s="33" t="s">
        <v>165</v>
      </c>
      <c r="F4546" s="34"/>
      <c r="G4546" s="35"/>
      <c r="H4546" s="34"/>
      <c r="I4546" s="36"/>
      <c r="J4546" s="37"/>
    </row>
    <row r="4547">
      <c r="A4547" s="30"/>
      <c r="B4547" s="31" t="s">
        <v>165</v>
      </c>
      <c r="C4547" s="31" t="s">
        <v>165</v>
      </c>
      <c r="D4547" s="32" t="s">
        <v>165</v>
      </c>
      <c r="E4547" s="33" t="s">
        <v>165</v>
      </c>
      <c r="F4547" s="34"/>
      <c r="G4547" s="35"/>
      <c r="H4547" s="34"/>
      <c r="I4547" s="36"/>
      <c r="J4547" s="37"/>
    </row>
    <row r="4548">
      <c r="A4548" s="30"/>
      <c r="B4548" s="31" t="s">
        <v>165</v>
      </c>
      <c r="C4548" s="31" t="s">
        <v>165</v>
      </c>
      <c r="D4548" s="32" t="s">
        <v>165</v>
      </c>
      <c r="E4548" s="33" t="s">
        <v>165</v>
      </c>
      <c r="F4548" s="34"/>
      <c r="G4548" s="35"/>
      <c r="H4548" s="34"/>
      <c r="I4548" s="36"/>
      <c r="J4548" s="37"/>
    </row>
    <row r="4549">
      <c r="A4549" s="30"/>
      <c r="B4549" s="31" t="s">
        <v>165</v>
      </c>
      <c r="C4549" s="31" t="s">
        <v>165</v>
      </c>
      <c r="D4549" s="32" t="s">
        <v>165</v>
      </c>
      <c r="E4549" s="33" t="s">
        <v>165</v>
      </c>
      <c r="F4549" s="34"/>
      <c r="G4549" s="35"/>
      <c r="H4549" s="34"/>
      <c r="I4549" s="36"/>
      <c r="J4549" s="37"/>
    </row>
    <row r="4550">
      <c r="A4550" s="30"/>
      <c r="B4550" s="31" t="s">
        <v>165</v>
      </c>
      <c r="C4550" s="31" t="s">
        <v>165</v>
      </c>
      <c r="D4550" s="32" t="s">
        <v>165</v>
      </c>
      <c r="E4550" s="33" t="s">
        <v>165</v>
      </c>
      <c r="F4550" s="34"/>
      <c r="G4550" s="35"/>
      <c r="H4550" s="34"/>
      <c r="I4550" s="36"/>
      <c r="J4550" s="37"/>
    </row>
    <row r="4551">
      <c r="A4551" s="30"/>
      <c r="B4551" s="31" t="s">
        <v>165</v>
      </c>
      <c r="C4551" s="31" t="s">
        <v>165</v>
      </c>
      <c r="D4551" s="32" t="s">
        <v>165</v>
      </c>
      <c r="E4551" s="33" t="s">
        <v>165</v>
      </c>
      <c r="F4551" s="34"/>
      <c r="G4551" s="35"/>
      <c r="H4551" s="34"/>
      <c r="I4551" s="36"/>
      <c r="J4551" s="37"/>
    </row>
    <row r="4552">
      <c r="A4552" s="30"/>
      <c r="B4552" s="31" t="s">
        <v>165</v>
      </c>
      <c r="C4552" s="31" t="s">
        <v>165</v>
      </c>
      <c r="D4552" s="32" t="s">
        <v>165</v>
      </c>
      <c r="E4552" s="33" t="s">
        <v>165</v>
      </c>
      <c r="F4552" s="34"/>
      <c r="G4552" s="35"/>
      <c r="H4552" s="34"/>
      <c r="I4552" s="36"/>
      <c r="J4552" s="37"/>
    </row>
    <row r="4553">
      <c r="A4553" s="30"/>
      <c r="B4553" s="31" t="s">
        <v>165</v>
      </c>
      <c r="C4553" s="31" t="s">
        <v>165</v>
      </c>
      <c r="D4553" s="32" t="s">
        <v>165</v>
      </c>
      <c r="E4553" s="33" t="s">
        <v>165</v>
      </c>
      <c r="F4553" s="34"/>
      <c r="G4553" s="35"/>
      <c r="H4553" s="34"/>
      <c r="I4553" s="36"/>
      <c r="J4553" s="37"/>
    </row>
    <row r="4554">
      <c r="A4554" s="30"/>
      <c r="B4554" s="31" t="s">
        <v>165</v>
      </c>
      <c r="C4554" s="31" t="s">
        <v>165</v>
      </c>
      <c r="D4554" s="32" t="s">
        <v>165</v>
      </c>
      <c r="E4554" s="33" t="s">
        <v>165</v>
      </c>
      <c r="F4554" s="34"/>
      <c r="G4554" s="35"/>
      <c r="H4554" s="34"/>
      <c r="I4554" s="36"/>
      <c r="J4554" s="37"/>
    </row>
    <row r="4555">
      <c r="A4555" s="30"/>
      <c r="B4555" s="31" t="s">
        <v>165</v>
      </c>
      <c r="C4555" s="31" t="s">
        <v>165</v>
      </c>
      <c r="D4555" s="32" t="s">
        <v>165</v>
      </c>
      <c r="E4555" s="33" t="s">
        <v>165</v>
      </c>
      <c r="F4555" s="34"/>
      <c r="G4555" s="35"/>
      <c r="H4555" s="34"/>
      <c r="I4555" s="36"/>
      <c r="J4555" s="37"/>
    </row>
    <row r="4556">
      <c r="A4556" s="30"/>
      <c r="B4556" s="31" t="s">
        <v>165</v>
      </c>
      <c r="C4556" s="31" t="s">
        <v>165</v>
      </c>
      <c r="D4556" s="32" t="s">
        <v>165</v>
      </c>
      <c r="E4556" s="33" t="s">
        <v>165</v>
      </c>
      <c r="F4556" s="34"/>
      <c r="G4556" s="35"/>
      <c r="H4556" s="34"/>
      <c r="I4556" s="36"/>
      <c r="J4556" s="37"/>
    </row>
    <row r="4557">
      <c r="A4557" s="30"/>
      <c r="B4557" s="31" t="s">
        <v>165</v>
      </c>
      <c r="C4557" s="31" t="s">
        <v>165</v>
      </c>
      <c r="D4557" s="32" t="s">
        <v>165</v>
      </c>
      <c r="E4557" s="33" t="s">
        <v>165</v>
      </c>
      <c r="F4557" s="34"/>
      <c r="G4557" s="35"/>
      <c r="H4557" s="34"/>
      <c r="I4557" s="36"/>
      <c r="J4557" s="37"/>
    </row>
    <row r="4558">
      <c r="A4558" s="30"/>
      <c r="B4558" s="31" t="s">
        <v>165</v>
      </c>
      <c r="C4558" s="31" t="s">
        <v>165</v>
      </c>
      <c r="D4558" s="32" t="s">
        <v>165</v>
      </c>
      <c r="E4558" s="33" t="s">
        <v>165</v>
      </c>
      <c r="F4558" s="34"/>
      <c r="G4558" s="35"/>
      <c r="H4558" s="34"/>
      <c r="I4558" s="36"/>
      <c r="J4558" s="37"/>
    </row>
    <row r="4559">
      <c r="A4559" s="30"/>
      <c r="B4559" s="31" t="s">
        <v>165</v>
      </c>
      <c r="C4559" s="31" t="s">
        <v>165</v>
      </c>
      <c r="D4559" s="32" t="s">
        <v>165</v>
      </c>
      <c r="E4559" s="33" t="s">
        <v>165</v>
      </c>
      <c r="F4559" s="34"/>
      <c r="G4559" s="35"/>
      <c r="H4559" s="34"/>
      <c r="I4559" s="36"/>
      <c r="J4559" s="37"/>
    </row>
    <row r="4560">
      <c r="A4560" s="30"/>
      <c r="B4560" s="31" t="s">
        <v>165</v>
      </c>
      <c r="C4560" s="31" t="s">
        <v>165</v>
      </c>
      <c r="D4560" s="32" t="s">
        <v>165</v>
      </c>
      <c r="E4560" s="33" t="s">
        <v>165</v>
      </c>
      <c r="F4560" s="34"/>
      <c r="G4560" s="35"/>
      <c r="H4560" s="34"/>
      <c r="I4560" s="36"/>
      <c r="J4560" s="37"/>
    </row>
    <row r="4561">
      <c r="A4561" s="30"/>
      <c r="B4561" s="31" t="s">
        <v>165</v>
      </c>
      <c r="C4561" s="31" t="s">
        <v>165</v>
      </c>
      <c r="D4561" s="32" t="s">
        <v>165</v>
      </c>
      <c r="E4561" s="33" t="s">
        <v>165</v>
      </c>
      <c r="F4561" s="34"/>
      <c r="G4561" s="35"/>
      <c r="H4561" s="34"/>
      <c r="I4561" s="36"/>
      <c r="J4561" s="37"/>
    </row>
    <row r="4562">
      <c r="A4562" s="30"/>
      <c r="B4562" s="31" t="s">
        <v>165</v>
      </c>
      <c r="C4562" s="31" t="s">
        <v>165</v>
      </c>
      <c r="D4562" s="32" t="s">
        <v>165</v>
      </c>
      <c r="E4562" s="33" t="s">
        <v>165</v>
      </c>
      <c r="F4562" s="34"/>
      <c r="G4562" s="35"/>
      <c r="H4562" s="34"/>
      <c r="I4562" s="36"/>
      <c r="J4562" s="37"/>
    </row>
    <row r="4563">
      <c r="A4563" s="30"/>
      <c r="B4563" s="31" t="s">
        <v>165</v>
      </c>
      <c r="C4563" s="31" t="s">
        <v>165</v>
      </c>
      <c r="D4563" s="32" t="s">
        <v>165</v>
      </c>
      <c r="E4563" s="33" t="s">
        <v>165</v>
      </c>
      <c r="F4563" s="34"/>
      <c r="G4563" s="35"/>
      <c r="H4563" s="34"/>
      <c r="I4563" s="36"/>
      <c r="J4563" s="37"/>
    </row>
    <row r="4564">
      <c r="A4564" s="30"/>
      <c r="B4564" s="31" t="s">
        <v>165</v>
      </c>
      <c r="C4564" s="31" t="s">
        <v>165</v>
      </c>
      <c r="D4564" s="32" t="s">
        <v>165</v>
      </c>
      <c r="E4564" s="33" t="s">
        <v>165</v>
      </c>
      <c r="F4564" s="34"/>
      <c r="G4564" s="35"/>
      <c r="H4564" s="34"/>
      <c r="I4564" s="36"/>
      <c r="J4564" s="37"/>
    </row>
    <row r="4565">
      <c r="A4565" s="30"/>
      <c r="B4565" s="31" t="s">
        <v>165</v>
      </c>
      <c r="C4565" s="31" t="s">
        <v>165</v>
      </c>
      <c r="D4565" s="32" t="s">
        <v>165</v>
      </c>
      <c r="E4565" s="33" t="s">
        <v>165</v>
      </c>
      <c r="F4565" s="34"/>
      <c r="G4565" s="35"/>
      <c r="H4565" s="34"/>
      <c r="I4565" s="36"/>
      <c r="J4565" s="37"/>
    </row>
    <row r="4566">
      <c r="A4566" s="30"/>
      <c r="B4566" s="31" t="s">
        <v>165</v>
      </c>
      <c r="C4566" s="31" t="s">
        <v>165</v>
      </c>
      <c r="D4566" s="32" t="s">
        <v>165</v>
      </c>
      <c r="E4566" s="33" t="s">
        <v>165</v>
      </c>
      <c r="F4566" s="34"/>
      <c r="G4566" s="35"/>
      <c r="H4566" s="34"/>
      <c r="I4566" s="36"/>
      <c r="J4566" s="37"/>
    </row>
    <row r="4567">
      <c r="A4567" s="30"/>
      <c r="B4567" s="31" t="s">
        <v>165</v>
      </c>
      <c r="C4567" s="31" t="s">
        <v>165</v>
      </c>
      <c r="D4567" s="32" t="s">
        <v>165</v>
      </c>
      <c r="E4567" s="33" t="s">
        <v>165</v>
      </c>
      <c r="F4567" s="34"/>
      <c r="G4567" s="35"/>
      <c r="H4567" s="34"/>
      <c r="I4567" s="36"/>
      <c r="J4567" s="37"/>
    </row>
    <row r="4568">
      <c r="A4568" s="30"/>
      <c r="B4568" s="31" t="s">
        <v>165</v>
      </c>
      <c r="C4568" s="31" t="s">
        <v>165</v>
      </c>
      <c r="D4568" s="32" t="s">
        <v>165</v>
      </c>
      <c r="E4568" s="33" t="s">
        <v>165</v>
      </c>
      <c r="F4568" s="34"/>
      <c r="G4568" s="35"/>
      <c r="H4568" s="34"/>
      <c r="I4568" s="36"/>
      <c r="J4568" s="37"/>
    </row>
    <row r="4569">
      <c r="A4569" s="30"/>
      <c r="B4569" s="31" t="s">
        <v>165</v>
      </c>
      <c r="C4569" s="31" t="s">
        <v>165</v>
      </c>
      <c r="D4569" s="32" t="s">
        <v>165</v>
      </c>
      <c r="E4569" s="33" t="s">
        <v>165</v>
      </c>
      <c r="F4569" s="34"/>
      <c r="G4569" s="35"/>
      <c r="H4569" s="34"/>
      <c r="I4569" s="36"/>
      <c r="J4569" s="37"/>
    </row>
    <row r="4570">
      <c r="A4570" s="30"/>
      <c r="B4570" s="31" t="s">
        <v>165</v>
      </c>
      <c r="C4570" s="31" t="s">
        <v>165</v>
      </c>
      <c r="D4570" s="32" t="s">
        <v>165</v>
      </c>
      <c r="E4570" s="33" t="s">
        <v>165</v>
      </c>
      <c r="F4570" s="34"/>
      <c r="G4570" s="35"/>
      <c r="H4570" s="34"/>
      <c r="I4570" s="36"/>
      <c r="J4570" s="37"/>
    </row>
    <row r="4571">
      <c r="A4571" s="30"/>
      <c r="B4571" s="31" t="s">
        <v>165</v>
      </c>
      <c r="C4571" s="31" t="s">
        <v>165</v>
      </c>
      <c r="D4571" s="32" t="s">
        <v>165</v>
      </c>
      <c r="E4571" s="33" t="s">
        <v>165</v>
      </c>
      <c r="F4571" s="34"/>
      <c r="G4571" s="35"/>
      <c r="H4571" s="34"/>
      <c r="I4571" s="36"/>
      <c r="J4571" s="37"/>
    </row>
    <row r="4572">
      <c r="A4572" s="30"/>
      <c r="B4572" s="31" t="s">
        <v>165</v>
      </c>
      <c r="C4572" s="31" t="s">
        <v>165</v>
      </c>
      <c r="D4572" s="32" t="s">
        <v>165</v>
      </c>
      <c r="E4572" s="33" t="s">
        <v>165</v>
      </c>
      <c r="F4572" s="34"/>
      <c r="G4572" s="35"/>
      <c r="H4572" s="34"/>
      <c r="I4572" s="36"/>
      <c r="J4572" s="37"/>
    </row>
    <row r="4573">
      <c r="A4573" s="30"/>
      <c r="B4573" s="31" t="s">
        <v>165</v>
      </c>
      <c r="C4573" s="31" t="s">
        <v>165</v>
      </c>
      <c r="D4573" s="32" t="s">
        <v>165</v>
      </c>
      <c r="E4573" s="33" t="s">
        <v>165</v>
      </c>
      <c r="F4573" s="34"/>
      <c r="G4573" s="35"/>
      <c r="H4573" s="34"/>
      <c r="I4573" s="36"/>
      <c r="J4573" s="37"/>
    </row>
    <row r="4574">
      <c r="A4574" s="30"/>
      <c r="B4574" s="31" t="s">
        <v>165</v>
      </c>
      <c r="C4574" s="31" t="s">
        <v>165</v>
      </c>
      <c r="D4574" s="32" t="s">
        <v>165</v>
      </c>
      <c r="E4574" s="33" t="s">
        <v>165</v>
      </c>
      <c r="F4574" s="34"/>
      <c r="G4574" s="35"/>
      <c r="H4574" s="34"/>
      <c r="I4574" s="36"/>
      <c r="J4574" s="37"/>
    </row>
    <row r="4575">
      <c r="A4575" s="30"/>
      <c r="B4575" s="31" t="s">
        <v>165</v>
      </c>
      <c r="C4575" s="31" t="s">
        <v>165</v>
      </c>
      <c r="D4575" s="32" t="s">
        <v>165</v>
      </c>
      <c r="E4575" s="33" t="s">
        <v>165</v>
      </c>
      <c r="F4575" s="34"/>
      <c r="G4575" s="35"/>
      <c r="H4575" s="34"/>
      <c r="I4575" s="36"/>
      <c r="J4575" s="37"/>
    </row>
    <row r="4576">
      <c r="A4576" s="30"/>
      <c r="B4576" s="31" t="s">
        <v>165</v>
      </c>
      <c r="C4576" s="31" t="s">
        <v>165</v>
      </c>
      <c r="D4576" s="32" t="s">
        <v>165</v>
      </c>
      <c r="E4576" s="33" t="s">
        <v>165</v>
      </c>
      <c r="F4576" s="34"/>
      <c r="G4576" s="35"/>
      <c r="H4576" s="34"/>
      <c r="I4576" s="36"/>
      <c r="J4576" s="37"/>
    </row>
    <row r="4577">
      <c r="A4577" s="30"/>
      <c r="B4577" s="31" t="s">
        <v>165</v>
      </c>
      <c r="C4577" s="31" t="s">
        <v>165</v>
      </c>
      <c r="D4577" s="32" t="s">
        <v>165</v>
      </c>
      <c r="E4577" s="33" t="s">
        <v>165</v>
      </c>
      <c r="F4577" s="34"/>
      <c r="G4577" s="35"/>
      <c r="H4577" s="34"/>
      <c r="I4577" s="36"/>
      <c r="J4577" s="37"/>
    </row>
    <row r="4578">
      <c r="A4578" s="30"/>
      <c r="B4578" s="31" t="s">
        <v>165</v>
      </c>
      <c r="C4578" s="31" t="s">
        <v>165</v>
      </c>
      <c r="D4578" s="32" t="s">
        <v>165</v>
      </c>
      <c r="E4578" s="33" t="s">
        <v>165</v>
      </c>
      <c r="F4578" s="34"/>
      <c r="G4578" s="35"/>
      <c r="H4578" s="34"/>
      <c r="I4578" s="36"/>
      <c r="J4578" s="37"/>
    </row>
    <row r="4579">
      <c r="A4579" s="30"/>
      <c r="B4579" s="31" t="s">
        <v>165</v>
      </c>
      <c r="C4579" s="31" t="s">
        <v>165</v>
      </c>
      <c r="D4579" s="32" t="s">
        <v>165</v>
      </c>
      <c r="E4579" s="33" t="s">
        <v>165</v>
      </c>
      <c r="F4579" s="34"/>
      <c r="G4579" s="35"/>
      <c r="H4579" s="34"/>
      <c r="I4579" s="36"/>
      <c r="J4579" s="37"/>
    </row>
    <row r="4580">
      <c r="A4580" s="30"/>
      <c r="B4580" s="31" t="s">
        <v>165</v>
      </c>
      <c r="C4580" s="31" t="s">
        <v>165</v>
      </c>
      <c r="D4580" s="32" t="s">
        <v>165</v>
      </c>
      <c r="E4580" s="33" t="s">
        <v>165</v>
      </c>
      <c r="F4580" s="34"/>
      <c r="G4580" s="35"/>
      <c r="H4580" s="34"/>
      <c r="I4580" s="36"/>
      <c r="J4580" s="37"/>
    </row>
    <row r="4581">
      <c r="A4581" s="30"/>
      <c r="B4581" s="31" t="s">
        <v>165</v>
      </c>
      <c r="C4581" s="31" t="s">
        <v>165</v>
      </c>
      <c r="D4581" s="32" t="s">
        <v>165</v>
      </c>
      <c r="E4581" s="33" t="s">
        <v>165</v>
      </c>
      <c r="F4581" s="34"/>
      <c r="G4581" s="35"/>
      <c r="H4581" s="34"/>
      <c r="I4581" s="36"/>
      <c r="J4581" s="37"/>
    </row>
    <row r="4582">
      <c r="A4582" s="30"/>
      <c r="B4582" s="31" t="s">
        <v>165</v>
      </c>
      <c r="C4582" s="31" t="s">
        <v>165</v>
      </c>
      <c r="D4582" s="32" t="s">
        <v>165</v>
      </c>
      <c r="E4582" s="33" t="s">
        <v>165</v>
      </c>
      <c r="F4582" s="34"/>
      <c r="G4582" s="35"/>
      <c r="H4582" s="34"/>
      <c r="I4582" s="36"/>
      <c r="J4582" s="37"/>
    </row>
    <row r="4583">
      <c r="A4583" s="30"/>
      <c r="B4583" s="31" t="s">
        <v>165</v>
      </c>
      <c r="C4583" s="31" t="s">
        <v>165</v>
      </c>
      <c r="D4583" s="32" t="s">
        <v>165</v>
      </c>
      <c r="E4583" s="33" t="s">
        <v>165</v>
      </c>
      <c r="F4583" s="34"/>
      <c r="G4583" s="35"/>
      <c r="H4583" s="34"/>
      <c r="I4583" s="36"/>
      <c r="J4583" s="37"/>
    </row>
    <row r="4584">
      <c r="A4584" s="30"/>
      <c r="B4584" s="31" t="s">
        <v>165</v>
      </c>
      <c r="C4584" s="31" t="s">
        <v>165</v>
      </c>
      <c r="D4584" s="32" t="s">
        <v>165</v>
      </c>
      <c r="E4584" s="33" t="s">
        <v>165</v>
      </c>
      <c r="F4584" s="34"/>
      <c r="G4584" s="35"/>
      <c r="H4584" s="34"/>
      <c r="I4584" s="36"/>
      <c r="J4584" s="37"/>
    </row>
    <row r="4585">
      <c r="A4585" s="30"/>
      <c r="B4585" s="31" t="s">
        <v>165</v>
      </c>
      <c r="C4585" s="31" t="s">
        <v>165</v>
      </c>
      <c r="D4585" s="32" t="s">
        <v>165</v>
      </c>
      <c r="E4585" s="33" t="s">
        <v>165</v>
      </c>
      <c r="F4585" s="34"/>
      <c r="G4585" s="35"/>
      <c r="H4585" s="34"/>
      <c r="I4585" s="36"/>
      <c r="J4585" s="37"/>
    </row>
    <row r="4586">
      <c r="A4586" s="30"/>
      <c r="B4586" s="31" t="s">
        <v>165</v>
      </c>
      <c r="C4586" s="31" t="s">
        <v>165</v>
      </c>
      <c r="D4586" s="32" t="s">
        <v>165</v>
      </c>
      <c r="E4586" s="33" t="s">
        <v>165</v>
      </c>
      <c r="F4586" s="34"/>
      <c r="G4586" s="35"/>
      <c r="H4586" s="34"/>
      <c r="I4586" s="36"/>
      <c r="J4586" s="37"/>
    </row>
    <row r="4587">
      <c r="A4587" s="30"/>
      <c r="B4587" s="31" t="s">
        <v>165</v>
      </c>
      <c r="C4587" s="31" t="s">
        <v>165</v>
      </c>
      <c r="D4587" s="32" t="s">
        <v>165</v>
      </c>
      <c r="E4587" s="33" t="s">
        <v>165</v>
      </c>
      <c r="F4587" s="34"/>
      <c r="G4587" s="35"/>
      <c r="H4587" s="34"/>
      <c r="I4587" s="36"/>
      <c r="J4587" s="37"/>
    </row>
    <row r="4588">
      <c r="A4588" s="30"/>
      <c r="B4588" s="31" t="s">
        <v>165</v>
      </c>
      <c r="C4588" s="31" t="s">
        <v>165</v>
      </c>
      <c r="D4588" s="32" t="s">
        <v>165</v>
      </c>
      <c r="E4588" s="33" t="s">
        <v>165</v>
      </c>
      <c r="F4588" s="34"/>
      <c r="G4588" s="35"/>
      <c r="H4588" s="34"/>
      <c r="I4588" s="36"/>
      <c r="J4588" s="37"/>
    </row>
    <row r="4589">
      <c r="A4589" s="30"/>
      <c r="B4589" s="31" t="s">
        <v>165</v>
      </c>
      <c r="C4589" s="31" t="s">
        <v>165</v>
      </c>
      <c r="D4589" s="32" t="s">
        <v>165</v>
      </c>
      <c r="E4589" s="33" t="s">
        <v>165</v>
      </c>
      <c r="F4589" s="34"/>
      <c r="G4589" s="35"/>
      <c r="H4589" s="34"/>
      <c r="I4589" s="36"/>
      <c r="J4589" s="37"/>
    </row>
    <row r="4590">
      <c r="A4590" s="30"/>
      <c r="B4590" s="31" t="s">
        <v>165</v>
      </c>
      <c r="C4590" s="31" t="s">
        <v>165</v>
      </c>
      <c r="D4590" s="32" t="s">
        <v>165</v>
      </c>
      <c r="E4590" s="33" t="s">
        <v>165</v>
      </c>
      <c r="F4590" s="34"/>
      <c r="G4590" s="35"/>
      <c r="H4590" s="34"/>
      <c r="I4590" s="36"/>
      <c r="J4590" s="37"/>
    </row>
    <row r="4591">
      <c r="A4591" s="30"/>
      <c r="B4591" s="31" t="s">
        <v>165</v>
      </c>
      <c r="C4591" s="31" t="s">
        <v>165</v>
      </c>
      <c r="D4591" s="32" t="s">
        <v>165</v>
      </c>
      <c r="E4591" s="33" t="s">
        <v>165</v>
      </c>
      <c r="F4591" s="34"/>
      <c r="G4591" s="35"/>
      <c r="H4591" s="34"/>
      <c r="I4591" s="36"/>
      <c r="J4591" s="37"/>
    </row>
    <row r="4592">
      <c r="A4592" s="30"/>
      <c r="B4592" s="31" t="s">
        <v>165</v>
      </c>
      <c r="C4592" s="31" t="s">
        <v>165</v>
      </c>
      <c r="D4592" s="32" t="s">
        <v>165</v>
      </c>
      <c r="E4592" s="33" t="s">
        <v>165</v>
      </c>
      <c r="F4592" s="34"/>
      <c r="G4592" s="35"/>
      <c r="H4592" s="34"/>
      <c r="I4592" s="36"/>
      <c r="J4592" s="37"/>
    </row>
    <row r="4593">
      <c r="A4593" s="30"/>
      <c r="B4593" s="31" t="s">
        <v>165</v>
      </c>
      <c r="C4593" s="31" t="s">
        <v>165</v>
      </c>
      <c r="D4593" s="32" t="s">
        <v>165</v>
      </c>
      <c r="E4593" s="33" t="s">
        <v>165</v>
      </c>
      <c r="F4593" s="34"/>
      <c r="G4593" s="35"/>
      <c r="H4593" s="34"/>
      <c r="I4593" s="36"/>
      <c r="J4593" s="37"/>
    </row>
    <row r="4594">
      <c r="A4594" s="30"/>
      <c r="B4594" s="31" t="s">
        <v>165</v>
      </c>
      <c r="C4594" s="31" t="s">
        <v>165</v>
      </c>
      <c r="D4594" s="32" t="s">
        <v>165</v>
      </c>
      <c r="E4594" s="33" t="s">
        <v>165</v>
      </c>
      <c r="F4594" s="34"/>
      <c r="G4594" s="35"/>
      <c r="H4594" s="34"/>
      <c r="I4594" s="36"/>
      <c r="J4594" s="37"/>
    </row>
    <row r="4595">
      <c r="A4595" s="30"/>
      <c r="B4595" s="31" t="s">
        <v>165</v>
      </c>
      <c r="C4595" s="31" t="s">
        <v>165</v>
      </c>
      <c r="D4595" s="32" t="s">
        <v>165</v>
      </c>
      <c r="E4595" s="33" t="s">
        <v>165</v>
      </c>
      <c r="F4595" s="34"/>
      <c r="G4595" s="35"/>
      <c r="H4595" s="34"/>
      <c r="I4595" s="36"/>
      <c r="J4595" s="37"/>
    </row>
    <row r="4596">
      <c r="A4596" s="30"/>
      <c r="B4596" s="31" t="s">
        <v>165</v>
      </c>
      <c r="C4596" s="31" t="s">
        <v>165</v>
      </c>
      <c r="D4596" s="32" t="s">
        <v>165</v>
      </c>
      <c r="E4596" s="33" t="s">
        <v>165</v>
      </c>
      <c r="F4596" s="34"/>
      <c r="G4596" s="35"/>
      <c r="H4596" s="34"/>
      <c r="I4596" s="36"/>
      <c r="J4596" s="37"/>
    </row>
    <row r="4597">
      <c r="A4597" s="30"/>
      <c r="B4597" s="31" t="s">
        <v>165</v>
      </c>
      <c r="C4597" s="31" t="s">
        <v>165</v>
      </c>
      <c r="D4597" s="32" t="s">
        <v>165</v>
      </c>
      <c r="E4597" s="33" t="s">
        <v>165</v>
      </c>
      <c r="F4597" s="34"/>
      <c r="G4597" s="35"/>
      <c r="H4597" s="34"/>
      <c r="I4597" s="36"/>
      <c r="J4597" s="37"/>
    </row>
    <row r="4598">
      <c r="A4598" s="30"/>
      <c r="B4598" s="31" t="s">
        <v>165</v>
      </c>
      <c r="C4598" s="31" t="s">
        <v>165</v>
      </c>
      <c r="D4598" s="32" t="s">
        <v>165</v>
      </c>
      <c r="E4598" s="33" t="s">
        <v>165</v>
      </c>
      <c r="F4598" s="34"/>
      <c r="G4598" s="35"/>
      <c r="H4598" s="34"/>
      <c r="I4598" s="36"/>
      <c r="J4598" s="37"/>
    </row>
    <row r="4599">
      <c r="A4599" s="30"/>
      <c r="B4599" s="31" t="s">
        <v>165</v>
      </c>
      <c r="C4599" s="31" t="s">
        <v>165</v>
      </c>
      <c r="D4599" s="32" t="s">
        <v>165</v>
      </c>
      <c r="E4599" s="33" t="s">
        <v>165</v>
      </c>
      <c r="F4599" s="34"/>
      <c r="G4599" s="35"/>
      <c r="H4599" s="34"/>
      <c r="I4599" s="36"/>
      <c r="J4599" s="37"/>
    </row>
    <row r="4600">
      <c r="A4600" s="30"/>
      <c r="B4600" s="31" t="s">
        <v>165</v>
      </c>
      <c r="C4600" s="31" t="s">
        <v>165</v>
      </c>
      <c r="D4600" s="32" t="s">
        <v>165</v>
      </c>
      <c r="E4600" s="33" t="s">
        <v>165</v>
      </c>
      <c r="F4600" s="34"/>
      <c r="G4600" s="35"/>
      <c r="H4600" s="34"/>
      <c r="I4600" s="36"/>
      <c r="J4600" s="37"/>
    </row>
    <row r="4601">
      <c r="A4601" s="30"/>
      <c r="B4601" s="31" t="s">
        <v>165</v>
      </c>
      <c r="C4601" s="31" t="s">
        <v>165</v>
      </c>
      <c r="D4601" s="32" t="s">
        <v>165</v>
      </c>
      <c r="E4601" s="33" t="s">
        <v>165</v>
      </c>
      <c r="F4601" s="34"/>
      <c r="G4601" s="35"/>
      <c r="H4601" s="34"/>
      <c r="I4601" s="36"/>
      <c r="J4601" s="37"/>
    </row>
    <row r="4602">
      <c r="A4602" s="30"/>
      <c r="B4602" s="31" t="s">
        <v>165</v>
      </c>
      <c r="C4602" s="31" t="s">
        <v>165</v>
      </c>
      <c r="D4602" s="32" t="s">
        <v>165</v>
      </c>
      <c r="E4602" s="33" t="s">
        <v>165</v>
      </c>
      <c r="F4602" s="34"/>
      <c r="G4602" s="35"/>
      <c r="H4602" s="34"/>
      <c r="I4602" s="36"/>
      <c r="J4602" s="37"/>
    </row>
    <row r="4603">
      <c r="A4603" s="30"/>
      <c r="B4603" s="31" t="s">
        <v>165</v>
      </c>
      <c r="C4603" s="31" t="s">
        <v>165</v>
      </c>
      <c r="D4603" s="32" t="s">
        <v>165</v>
      </c>
      <c r="E4603" s="33" t="s">
        <v>165</v>
      </c>
      <c r="F4603" s="34"/>
      <c r="G4603" s="35"/>
      <c r="H4603" s="34"/>
      <c r="I4603" s="36"/>
      <c r="J4603" s="37"/>
    </row>
    <row r="4604">
      <c r="A4604" s="30"/>
      <c r="B4604" s="31" t="s">
        <v>165</v>
      </c>
      <c r="C4604" s="31" t="s">
        <v>165</v>
      </c>
      <c r="D4604" s="32" t="s">
        <v>165</v>
      </c>
      <c r="E4604" s="33" t="s">
        <v>165</v>
      </c>
      <c r="F4604" s="34"/>
      <c r="G4604" s="35"/>
      <c r="H4604" s="34"/>
      <c r="I4604" s="36"/>
      <c r="J4604" s="37"/>
    </row>
    <row r="4605">
      <c r="A4605" s="30"/>
      <c r="B4605" s="31" t="s">
        <v>165</v>
      </c>
      <c r="C4605" s="31" t="s">
        <v>165</v>
      </c>
      <c r="D4605" s="32" t="s">
        <v>165</v>
      </c>
      <c r="E4605" s="33" t="s">
        <v>165</v>
      </c>
      <c r="F4605" s="34"/>
      <c r="G4605" s="35"/>
      <c r="H4605" s="34"/>
      <c r="I4605" s="36"/>
      <c r="J4605" s="37"/>
    </row>
    <row r="4606">
      <c r="A4606" s="30"/>
      <c r="B4606" s="31" t="s">
        <v>165</v>
      </c>
      <c r="C4606" s="31" t="s">
        <v>165</v>
      </c>
      <c r="D4606" s="32" t="s">
        <v>165</v>
      </c>
      <c r="E4606" s="33" t="s">
        <v>165</v>
      </c>
      <c r="F4606" s="34"/>
      <c r="G4606" s="35"/>
      <c r="H4606" s="34"/>
      <c r="I4606" s="36"/>
      <c r="J4606" s="37"/>
    </row>
    <row r="4607">
      <c r="A4607" s="30"/>
      <c r="B4607" s="31" t="s">
        <v>165</v>
      </c>
      <c r="C4607" s="31" t="s">
        <v>165</v>
      </c>
      <c r="D4607" s="32" t="s">
        <v>165</v>
      </c>
      <c r="E4607" s="33" t="s">
        <v>165</v>
      </c>
      <c r="F4607" s="34"/>
      <c r="G4607" s="35"/>
      <c r="H4607" s="34"/>
      <c r="I4607" s="36"/>
      <c r="J4607" s="37"/>
    </row>
    <row r="4608">
      <c r="A4608" s="30"/>
      <c r="B4608" s="31" t="s">
        <v>165</v>
      </c>
      <c r="C4608" s="31" t="s">
        <v>165</v>
      </c>
      <c r="D4608" s="32" t="s">
        <v>165</v>
      </c>
      <c r="E4608" s="33" t="s">
        <v>165</v>
      </c>
      <c r="F4608" s="34"/>
      <c r="G4608" s="35"/>
      <c r="H4608" s="34"/>
      <c r="I4608" s="36"/>
      <c r="J4608" s="37"/>
    </row>
    <row r="4609">
      <c r="A4609" s="30"/>
      <c r="B4609" s="31" t="s">
        <v>165</v>
      </c>
      <c r="C4609" s="31" t="s">
        <v>165</v>
      </c>
      <c r="D4609" s="32" t="s">
        <v>165</v>
      </c>
      <c r="E4609" s="33" t="s">
        <v>165</v>
      </c>
      <c r="F4609" s="34"/>
      <c r="G4609" s="35"/>
      <c r="H4609" s="34"/>
      <c r="I4609" s="36"/>
      <c r="J4609" s="37"/>
    </row>
    <row r="4610">
      <c r="A4610" s="30"/>
      <c r="B4610" s="31" t="s">
        <v>165</v>
      </c>
      <c r="C4610" s="31" t="s">
        <v>165</v>
      </c>
      <c r="D4610" s="32" t="s">
        <v>165</v>
      </c>
      <c r="E4610" s="33" t="s">
        <v>165</v>
      </c>
      <c r="F4610" s="34"/>
      <c r="G4610" s="35"/>
      <c r="H4610" s="34"/>
      <c r="I4610" s="36"/>
      <c r="J4610" s="37"/>
    </row>
    <row r="4611">
      <c r="A4611" s="30"/>
      <c r="B4611" s="31" t="s">
        <v>165</v>
      </c>
      <c r="C4611" s="31" t="s">
        <v>165</v>
      </c>
      <c r="D4611" s="32" t="s">
        <v>165</v>
      </c>
      <c r="E4611" s="33" t="s">
        <v>165</v>
      </c>
      <c r="F4611" s="34"/>
      <c r="G4611" s="35"/>
      <c r="H4611" s="34"/>
      <c r="I4611" s="36"/>
      <c r="J4611" s="37"/>
    </row>
    <row r="4612">
      <c r="A4612" s="30"/>
      <c r="B4612" s="31" t="s">
        <v>165</v>
      </c>
      <c r="C4612" s="31" t="s">
        <v>165</v>
      </c>
      <c r="D4612" s="32" t="s">
        <v>165</v>
      </c>
      <c r="E4612" s="33" t="s">
        <v>165</v>
      </c>
      <c r="F4612" s="34"/>
      <c r="G4612" s="35"/>
      <c r="H4612" s="34"/>
      <c r="I4612" s="36"/>
      <c r="J4612" s="37"/>
    </row>
    <row r="4613">
      <c r="A4613" s="30"/>
      <c r="B4613" s="31" t="s">
        <v>165</v>
      </c>
      <c r="C4613" s="31" t="s">
        <v>165</v>
      </c>
      <c r="D4613" s="32" t="s">
        <v>165</v>
      </c>
      <c r="E4613" s="33" t="s">
        <v>165</v>
      </c>
      <c r="F4613" s="34"/>
      <c r="G4613" s="35"/>
      <c r="H4613" s="34"/>
      <c r="I4613" s="36"/>
      <c r="J4613" s="37"/>
    </row>
    <row r="4614">
      <c r="A4614" s="30"/>
      <c r="B4614" s="31" t="s">
        <v>165</v>
      </c>
      <c r="C4614" s="31" t="s">
        <v>165</v>
      </c>
      <c r="D4614" s="32" t="s">
        <v>165</v>
      </c>
      <c r="E4614" s="33" t="s">
        <v>165</v>
      </c>
      <c r="F4614" s="34"/>
      <c r="G4614" s="35"/>
      <c r="H4614" s="34"/>
      <c r="I4614" s="36"/>
      <c r="J4614" s="37"/>
    </row>
    <row r="4615">
      <c r="A4615" s="30"/>
      <c r="B4615" s="31" t="s">
        <v>165</v>
      </c>
      <c r="C4615" s="31" t="s">
        <v>165</v>
      </c>
      <c r="D4615" s="32" t="s">
        <v>165</v>
      </c>
      <c r="E4615" s="33" t="s">
        <v>165</v>
      </c>
      <c r="F4615" s="34"/>
      <c r="G4615" s="35"/>
      <c r="H4615" s="34"/>
      <c r="I4615" s="36"/>
      <c r="J4615" s="37"/>
    </row>
    <row r="4616">
      <c r="A4616" s="30"/>
      <c r="B4616" s="31" t="s">
        <v>165</v>
      </c>
      <c r="C4616" s="31" t="s">
        <v>165</v>
      </c>
      <c r="D4616" s="32" t="s">
        <v>165</v>
      </c>
      <c r="E4616" s="33" t="s">
        <v>165</v>
      </c>
      <c r="F4616" s="34"/>
      <c r="G4616" s="35"/>
      <c r="H4616" s="34"/>
      <c r="I4616" s="36"/>
      <c r="J4616" s="37"/>
    </row>
    <row r="4617">
      <c r="A4617" s="30"/>
      <c r="B4617" s="31" t="s">
        <v>165</v>
      </c>
      <c r="C4617" s="31" t="s">
        <v>165</v>
      </c>
      <c r="D4617" s="32" t="s">
        <v>165</v>
      </c>
      <c r="E4617" s="33" t="s">
        <v>165</v>
      </c>
      <c r="F4617" s="34"/>
      <c r="G4617" s="35"/>
      <c r="H4617" s="34"/>
      <c r="I4617" s="36"/>
      <c r="J4617" s="37"/>
    </row>
    <row r="4618">
      <c r="A4618" s="30"/>
      <c r="B4618" s="31" t="s">
        <v>165</v>
      </c>
      <c r="C4618" s="31" t="s">
        <v>165</v>
      </c>
      <c r="D4618" s="32" t="s">
        <v>165</v>
      </c>
      <c r="E4618" s="33" t="s">
        <v>165</v>
      </c>
      <c r="F4618" s="34"/>
      <c r="G4618" s="35"/>
      <c r="H4618" s="34"/>
      <c r="I4618" s="36"/>
      <c r="J4618" s="37"/>
    </row>
    <row r="4619">
      <c r="A4619" s="30"/>
      <c r="B4619" s="31" t="s">
        <v>165</v>
      </c>
      <c r="C4619" s="31" t="s">
        <v>165</v>
      </c>
      <c r="D4619" s="32" t="s">
        <v>165</v>
      </c>
      <c r="E4619" s="33" t="s">
        <v>165</v>
      </c>
      <c r="F4619" s="34"/>
      <c r="G4619" s="35"/>
      <c r="H4619" s="34"/>
      <c r="I4619" s="36"/>
      <c r="J4619" s="37"/>
    </row>
    <row r="4620">
      <c r="A4620" s="30"/>
      <c r="B4620" s="31" t="s">
        <v>165</v>
      </c>
      <c r="C4620" s="31" t="s">
        <v>165</v>
      </c>
      <c r="D4620" s="32" t="s">
        <v>165</v>
      </c>
      <c r="E4620" s="33" t="s">
        <v>165</v>
      </c>
      <c r="F4620" s="34"/>
      <c r="G4620" s="35"/>
      <c r="H4620" s="34"/>
      <c r="I4620" s="36"/>
      <c r="J4620" s="37"/>
    </row>
    <row r="4621">
      <c r="A4621" s="30"/>
      <c r="B4621" s="31" t="s">
        <v>165</v>
      </c>
      <c r="C4621" s="31" t="s">
        <v>165</v>
      </c>
      <c r="D4621" s="32" t="s">
        <v>165</v>
      </c>
      <c r="E4621" s="33" t="s">
        <v>165</v>
      </c>
      <c r="F4621" s="34"/>
      <c r="G4621" s="35"/>
      <c r="H4621" s="34"/>
      <c r="I4621" s="36"/>
      <c r="J4621" s="37"/>
    </row>
    <row r="4622">
      <c r="A4622" s="30"/>
      <c r="B4622" s="31" t="s">
        <v>165</v>
      </c>
      <c r="C4622" s="31" t="s">
        <v>165</v>
      </c>
      <c r="D4622" s="32" t="s">
        <v>165</v>
      </c>
      <c r="E4622" s="33" t="s">
        <v>165</v>
      </c>
      <c r="F4622" s="34"/>
      <c r="G4622" s="35"/>
      <c r="H4622" s="34"/>
      <c r="I4622" s="36"/>
      <c r="J4622" s="37"/>
    </row>
    <row r="4623">
      <c r="A4623" s="30"/>
      <c r="B4623" s="31" t="s">
        <v>165</v>
      </c>
      <c r="C4623" s="31" t="s">
        <v>165</v>
      </c>
      <c r="D4623" s="32" t="s">
        <v>165</v>
      </c>
      <c r="E4623" s="33" t="s">
        <v>165</v>
      </c>
      <c r="F4623" s="34"/>
      <c r="G4623" s="35"/>
      <c r="H4623" s="34"/>
      <c r="I4623" s="36"/>
      <c r="J4623" s="37"/>
    </row>
    <row r="4624">
      <c r="A4624" s="30"/>
      <c r="B4624" s="31" t="s">
        <v>165</v>
      </c>
      <c r="C4624" s="31" t="s">
        <v>165</v>
      </c>
      <c r="D4624" s="32" t="s">
        <v>165</v>
      </c>
      <c r="E4624" s="33" t="s">
        <v>165</v>
      </c>
      <c r="F4624" s="34"/>
      <c r="G4624" s="35"/>
      <c r="H4624" s="34"/>
      <c r="I4624" s="36"/>
      <c r="J4624" s="37"/>
    </row>
    <row r="4625">
      <c r="A4625" s="30"/>
      <c r="B4625" s="31" t="s">
        <v>165</v>
      </c>
      <c r="C4625" s="31" t="s">
        <v>165</v>
      </c>
      <c r="D4625" s="32" t="s">
        <v>165</v>
      </c>
      <c r="E4625" s="33" t="s">
        <v>165</v>
      </c>
      <c r="F4625" s="34"/>
      <c r="G4625" s="35"/>
      <c r="H4625" s="34"/>
      <c r="I4625" s="36"/>
      <c r="J4625" s="37"/>
    </row>
    <row r="4626">
      <c r="A4626" s="30"/>
      <c r="B4626" s="31" t="s">
        <v>165</v>
      </c>
      <c r="C4626" s="31" t="s">
        <v>165</v>
      </c>
      <c r="D4626" s="32" t="s">
        <v>165</v>
      </c>
      <c r="E4626" s="33" t="s">
        <v>165</v>
      </c>
      <c r="F4626" s="34"/>
      <c r="G4626" s="35"/>
      <c r="H4626" s="34"/>
      <c r="I4626" s="36"/>
      <c r="J4626" s="37"/>
    </row>
    <row r="4627">
      <c r="A4627" s="30"/>
      <c r="B4627" s="31" t="s">
        <v>165</v>
      </c>
      <c r="C4627" s="31" t="s">
        <v>165</v>
      </c>
      <c r="D4627" s="32" t="s">
        <v>165</v>
      </c>
      <c r="E4627" s="33" t="s">
        <v>165</v>
      </c>
      <c r="F4627" s="34"/>
      <c r="G4627" s="35"/>
      <c r="H4627" s="34"/>
      <c r="I4627" s="36"/>
      <c r="J4627" s="37"/>
    </row>
    <row r="4628">
      <c r="A4628" s="30"/>
      <c r="B4628" s="31" t="s">
        <v>165</v>
      </c>
      <c r="C4628" s="31" t="s">
        <v>165</v>
      </c>
      <c r="D4628" s="32" t="s">
        <v>165</v>
      </c>
      <c r="E4628" s="33" t="s">
        <v>165</v>
      </c>
      <c r="F4628" s="34"/>
      <c r="G4628" s="35"/>
      <c r="H4628" s="34"/>
      <c r="I4628" s="36"/>
      <c r="J4628" s="37"/>
    </row>
    <row r="4629">
      <c r="A4629" s="30"/>
      <c r="B4629" s="31" t="s">
        <v>165</v>
      </c>
      <c r="C4629" s="31" t="s">
        <v>165</v>
      </c>
      <c r="D4629" s="32" t="s">
        <v>165</v>
      </c>
      <c r="E4629" s="33" t="s">
        <v>165</v>
      </c>
      <c r="F4629" s="34"/>
      <c r="G4629" s="35"/>
      <c r="H4629" s="34"/>
      <c r="I4629" s="36"/>
      <c r="J4629" s="37"/>
    </row>
    <row r="4630">
      <c r="A4630" s="30"/>
      <c r="B4630" s="31" t="s">
        <v>165</v>
      </c>
      <c r="C4630" s="31" t="s">
        <v>165</v>
      </c>
      <c r="D4630" s="32" t="s">
        <v>165</v>
      </c>
      <c r="E4630" s="33" t="s">
        <v>165</v>
      </c>
      <c r="F4630" s="34"/>
      <c r="G4630" s="35"/>
      <c r="H4630" s="34"/>
      <c r="I4630" s="36"/>
      <c r="J4630" s="37"/>
    </row>
    <row r="4631">
      <c r="A4631" s="30"/>
      <c r="B4631" s="31" t="s">
        <v>165</v>
      </c>
      <c r="C4631" s="31" t="s">
        <v>165</v>
      </c>
      <c r="D4631" s="32" t="s">
        <v>165</v>
      </c>
      <c r="E4631" s="33" t="s">
        <v>165</v>
      </c>
      <c r="F4631" s="34"/>
      <c r="G4631" s="35"/>
      <c r="H4631" s="34"/>
      <c r="I4631" s="36"/>
      <c r="J4631" s="37"/>
    </row>
    <row r="4632">
      <c r="A4632" s="30"/>
      <c r="B4632" s="31" t="s">
        <v>165</v>
      </c>
      <c r="C4632" s="31" t="s">
        <v>165</v>
      </c>
      <c r="D4632" s="32" t="s">
        <v>165</v>
      </c>
      <c r="E4632" s="33" t="s">
        <v>165</v>
      </c>
      <c r="F4632" s="34"/>
      <c r="G4632" s="35"/>
      <c r="H4632" s="34"/>
      <c r="I4632" s="36"/>
      <c r="J4632" s="37"/>
    </row>
    <row r="4633">
      <c r="A4633" s="30"/>
      <c r="B4633" s="31" t="s">
        <v>165</v>
      </c>
      <c r="C4633" s="31" t="s">
        <v>165</v>
      </c>
      <c r="D4633" s="32" t="s">
        <v>165</v>
      </c>
      <c r="E4633" s="33" t="s">
        <v>165</v>
      </c>
      <c r="F4633" s="34"/>
      <c r="G4633" s="35"/>
      <c r="H4633" s="34"/>
      <c r="I4633" s="36"/>
      <c r="J4633" s="37"/>
    </row>
    <row r="4634">
      <c r="A4634" s="30"/>
      <c r="B4634" s="31" t="s">
        <v>165</v>
      </c>
      <c r="C4634" s="31" t="s">
        <v>165</v>
      </c>
      <c r="D4634" s="32" t="s">
        <v>165</v>
      </c>
      <c r="E4634" s="33" t="s">
        <v>165</v>
      </c>
      <c r="F4634" s="34"/>
      <c r="G4634" s="35"/>
      <c r="H4634" s="34"/>
      <c r="I4634" s="36"/>
      <c r="J4634" s="37"/>
    </row>
    <row r="4635">
      <c r="A4635" s="30"/>
      <c r="B4635" s="31" t="s">
        <v>165</v>
      </c>
      <c r="C4635" s="31" t="s">
        <v>165</v>
      </c>
      <c r="D4635" s="32" t="s">
        <v>165</v>
      </c>
      <c r="E4635" s="33" t="s">
        <v>165</v>
      </c>
      <c r="F4635" s="34"/>
      <c r="G4635" s="35"/>
      <c r="H4635" s="34"/>
      <c r="I4635" s="36"/>
      <c r="J4635" s="37"/>
    </row>
    <row r="4636">
      <c r="A4636" s="30"/>
      <c r="B4636" s="31" t="s">
        <v>165</v>
      </c>
      <c r="C4636" s="31" t="s">
        <v>165</v>
      </c>
      <c r="D4636" s="32" t="s">
        <v>165</v>
      </c>
      <c r="E4636" s="33" t="s">
        <v>165</v>
      </c>
      <c r="F4636" s="34"/>
      <c r="G4636" s="35"/>
      <c r="H4636" s="34"/>
      <c r="I4636" s="36"/>
      <c r="J4636" s="37"/>
    </row>
    <row r="4637">
      <c r="A4637" s="30"/>
      <c r="B4637" s="31" t="s">
        <v>165</v>
      </c>
      <c r="C4637" s="31" t="s">
        <v>165</v>
      </c>
      <c r="D4637" s="32" t="s">
        <v>165</v>
      </c>
      <c r="E4637" s="33" t="s">
        <v>165</v>
      </c>
      <c r="F4637" s="34"/>
      <c r="G4637" s="35"/>
      <c r="H4637" s="34"/>
      <c r="I4637" s="36"/>
      <c r="J4637" s="37"/>
    </row>
    <row r="4638">
      <c r="A4638" s="30"/>
      <c r="B4638" s="31" t="s">
        <v>165</v>
      </c>
      <c r="C4638" s="31" t="s">
        <v>165</v>
      </c>
      <c r="D4638" s="32" t="s">
        <v>165</v>
      </c>
      <c r="E4638" s="33" t="s">
        <v>165</v>
      </c>
      <c r="F4638" s="34"/>
      <c r="G4638" s="35"/>
      <c r="H4638" s="34"/>
      <c r="I4638" s="36"/>
      <c r="J4638" s="37"/>
    </row>
    <row r="4639">
      <c r="A4639" s="30"/>
      <c r="B4639" s="31" t="s">
        <v>165</v>
      </c>
      <c r="C4639" s="31" t="s">
        <v>165</v>
      </c>
      <c r="D4639" s="32" t="s">
        <v>165</v>
      </c>
      <c r="E4639" s="33" t="s">
        <v>165</v>
      </c>
      <c r="F4639" s="34"/>
      <c r="G4639" s="35"/>
      <c r="H4639" s="34"/>
      <c r="I4639" s="36"/>
      <c r="J4639" s="37"/>
    </row>
    <row r="4640">
      <c r="A4640" s="30"/>
      <c r="B4640" s="31" t="s">
        <v>165</v>
      </c>
      <c r="C4640" s="31" t="s">
        <v>165</v>
      </c>
      <c r="D4640" s="32" t="s">
        <v>165</v>
      </c>
      <c r="E4640" s="33" t="s">
        <v>165</v>
      </c>
      <c r="F4640" s="34"/>
      <c r="G4640" s="35"/>
      <c r="H4640" s="34"/>
      <c r="I4640" s="36"/>
      <c r="J4640" s="37"/>
    </row>
    <row r="4641">
      <c r="A4641" s="30"/>
      <c r="B4641" s="31" t="s">
        <v>165</v>
      </c>
      <c r="C4641" s="31" t="s">
        <v>165</v>
      </c>
      <c r="D4641" s="32" t="s">
        <v>165</v>
      </c>
      <c r="E4641" s="33" t="s">
        <v>165</v>
      </c>
      <c r="F4641" s="34"/>
      <c r="G4641" s="35"/>
      <c r="H4641" s="34"/>
      <c r="I4641" s="36"/>
      <c r="J4641" s="37"/>
    </row>
    <row r="4642">
      <c r="A4642" s="30"/>
      <c r="B4642" s="31" t="s">
        <v>165</v>
      </c>
      <c r="C4642" s="31" t="s">
        <v>165</v>
      </c>
      <c r="D4642" s="32" t="s">
        <v>165</v>
      </c>
      <c r="E4642" s="33" t="s">
        <v>165</v>
      </c>
      <c r="F4642" s="34"/>
      <c r="G4642" s="35"/>
      <c r="H4642" s="34"/>
      <c r="I4642" s="36"/>
      <c r="J4642" s="37"/>
    </row>
    <row r="4643">
      <c r="A4643" s="30"/>
      <c r="B4643" s="31" t="s">
        <v>165</v>
      </c>
      <c r="C4643" s="31" t="s">
        <v>165</v>
      </c>
      <c r="D4643" s="32" t="s">
        <v>165</v>
      </c>
      <c r="E4643" s="33" t="s">
        <v>165</v>
      </c>
      <c r="F4643" s="34"/>
      <c r="G4643" s="35"/>
      <c r="H4643" s="34"/>
      <c r="I4643" s="36"/>
      <c r="J4643" s="37"/>
    </row>
    <row r="4644">
      <c r="A4644" s="30"/>
      <c r="B4644" s="31" t="s">
        <v>165</v>
      </c>
      <c r="C4644" s="31" t="s">
        <v>165</v>
      </c>
      <c r="D4644" s="32" t="s">
        <v>165</v>
      </c>
      <c r="E4644" s="33" t="s">
        <v>165</v>
      </c>
      <c r="F4644" s="34"/>
      <c r="G4644" s="35"/>
      <c r="H4644" s="34"/>
      <c r="I4644" s="36"/>
      <c r="J4644" s="37"/>
    </row>
    <row r="4645">
      <c r="A4645" s="30"/>
      <c r="B4645" s="31" t="s">
        <v>165</v>
      </c>
      <c r="C4645" s="31" t="s">
        <v>165</v>
      </c>
      <c r="D4645" s="32" t="s">
        <v>165</v>
      </c>
      <c r="E4645" s="33" t="s">
        <v>165</v>
      </c>
      <c r="F4645" s="34"/>
      <c r="G4645" s="35"/>
      <c r="H4645" s="34"/>
      <c r="I4645" s="36"/>
      <c r="J4645" s="37"/>
    </row>
    <row r="4646">
      <c r="A4646" s="30"/>
      <c r="B4646" s="31" t="s">
        <v>165</v>
      </c>
      <c r="C4646" s="31" t="s">
        <v>165</v>
      </c>
      <c r="D4646" s="32" t="s">
        <v>165</v>
      </c>
      <c r="E4646" s="33" t="s">
        <v>165</v>
      </c>
      <c r="F4646" s="34"/>
      <c r="G4646" s="35"/>
      <c r="H4646" s="34"/>
      <c r="I4646" s="36"/>
      <c r="J4646" s="37"/>
    </row>
    <row r="4647">
      <c r="A4647" s="30"/>
      <c r="B4647" s="31" t="s">
        <v>165</v>
      </c>
      <c r="C4647" s="31" t="s">
        <v>165</v>
      </c>
      <c r="D4647" s="32" t="s">
        <v>165</v>
      </c>
      <c r="E4647" s="33" t="s">
        <v>165</v>
      </c>
      <c r="F4647" s="34"/>
      <c r="G4647" s="35"/>
      <c r="H4647" s="34"/>
      <c r="I4647" s="36"/>
      <c r="J4647" s="37"/>
    </row>
    <row r="4648">
      <c r="A4648" s="30"/>
      <c r="B4648" s="31" t="s">
        <v>165</v>
      </c>
      <c r="C4648" s="31" t="s">
        <v>165</v>
      </c>
      <c r="D4648" s="32" t="s">
        <v>165</v>
      </c>
      <c r="E4648" s="33" t="s">
        <v>165</v>
      </c>
      <c r="F4648" s="34"/>
      <c r="G4648" s="35"/>
      <c r="H4648" s="34"/>
      <c r="I4648" s="36"/>
      <c r="J4648" s="37"/>
    </row>
    <row r="4649">
      <c r="A4649" s="30"/>
      <c r="B4649" s="31" t="s">
        <v>165</v>
      </c>
      <c r="C4649" s="31" t="s">
        <v>165</v>
      </c>
      <c r="D4649" s="32" t="s">
        <v>165</v>
      </c>
      <c r="E4649" s="33" t="s">
        <v>165</v>
      </c>
      <c r="F4649" s="34"/>
      <c r="G4649" s="35"/>
      <c r="H4649" s="34"/>
      <c r="I4649" s="36"/>
      <c r="J4649" s="37"/>
    </row>
    <row r="4650">
      <c r="A4650" s="30"/>
      <c r="B4650" s="31" t="s">
        <v>165</v>
      </c>
      <c r="C4650" s="31" t="s">
        <v>165</v>
      </c>
      <c r="D4650" s="32" t="s">
        <v>165</v>
      </c>
      <c r="E4650" s="33" t="s">
        <v>165</v>
      </c>
      <c r="F4650" s="34"/>
      <c r="G4650" s="35"/>
      <c r="H4650" s="34"/>
      <c r="I4650" s="36"/>
      <c r="J4650" s="37"/>
    </row>
    <row r="4651">
      <c r="A4651" s="30"/>
      <c r="B4651" s="31" t="s">
        <v>165</v>
      </c>
      <c r="C4651" s="31" t="s">
        <v>165</v>
      </c>
      <c r="D4651" s="32" t="s">
        <v>165</v>
      </c>
      <c r="E4651" s="33" t="s">
        <v>165</v>
      </c>
      <c r="F4651" s="34"/>
      <c r="G4651" s="35"/>
      <c r="H4651" s="34"/>
      <c r="I4651" s="36"/>
      <c r="J4651" s="37"/>
    </row>
    <row r="4652">
      <c r="A4652" s="30"/>
      <c r="B4652" s="31" t="s">
        <v>165</v>
      </c>
      <c r="C4652" s="31" t="s">
        <v>165</v>
      </c>
      <c r="D4652" s="32" t="s">
        <v>165</v>
      </c>
      <c r="E4652" s="33" t="s">
        <v>165</v>
      </c>
      <c r="F4652" s="34"/>
      <c r="G4652" s="35"/>
      <c r="H4652" s="34"/>
      <c r="I4652" s="36"/>
      <c r="J4652" s="37"/>
    </row>
    <row r="4653">
      <c r="A4653" s="30"/>
      <c r="B4653" s="31" t="s">
        <v>165</v>
      </c>
      <c r="C4653" s="31" t="s">
        <v>165</v>
      </c>
      <c r="D4653" s="32" t="s">
        <v>165</v>
      </c>
      <c r="E4653" s="33" t="s">
        <v>165</v>
      </c>
      <c r="F4653" s="34"/>
      <c r="G4653" s="35"/>
      <c r="H4653" s="34"/>
      <c r="I4653" s="36"/>
      <c r="J4653" s="37"/>
    </row>
    <row r="4654">
      <c r="A4654" s="30"/>
      <c r="B4654" s="31" t="s">
        <v>165</v>
      </c>
      <c r="C4654" s="31" t="s">
        <v>165</v>
      </c>
      <c r="D4654" s="32" t="s">
        <v>165</v>
      </c>
      <c r="E4654" s="33" t="s">
        <v>165</v>
      </c>
      <c r="F4654" s="34"/>
      <c r="G4654" s="35"/>
      <c r="H4654" s="34"/>
      <c r="I4654" s="36"/>
      <c r="J4654" s="37"/>
    </row>
    <row r="4655">
      <c r="A4655" s="30"/>
      <c r="B4655" s="31" t="s">
        <v>165</v>
      </c>
      <c r="C4655" s="31" t="s">
        <v>165</v>
      </c>
      <c r="D4655" s="32" t="s">
        <v>165</v>
      </c>
      <c r="E4655" s="33" t="s">
        <v>165</v>
      </c>
      <c r="F4655" s="34"/>
      <c r="G4655" s="35"/>
      <c r="H4655" s="34"/>
      <c r="I4655" s="36"/>
      <c r="J4655" s="37"/>
    </row>
    <row r="4656">
      <c r="A4656" s="30"/>
      <c r="B4656" s="31" t="s">
        <v>165</v>
      </c>
      <c r="C4656" s="31" t="s">
        <v>165</v>
      </c>
      <c r="D4656" s="32" t="s">
        <v>165</v>
      </c>
      <c r="E4656" s="33" t="s">
        <v>165</v>
      </c>
      <c r="F4656" s="34"/>
      <c r="G4656" s="35"/>
      <c r="H4656" s="34"/>
      <c r="I4656" s="36"/>
      <c r="J4656" s="37"/>
    </row>
    <row r="4657">
      <c r="A4657" s="30"/>
      <c r="B4657" s="31" t="s">
        <v>165</v>
      </c>
      <c r="C4657" s="31" t="s">
        <v>165</v>
      </c>
      <c r="D4657" s="32" t="s">
        <v>165</v>
      </c>
      <c r="E4657" s="33" t="s">
        <v>165</v>
      </c>
      <c r="F4657" s="34"/>
      <c r="G4657" s="35"/>
      <c r="H4657" s="34"/>
      <c r="I4657" s="36"/>
      <c r="J4657" s="37"/>
    </row>
    <row r="4658">
      <c r="A4658" s="30"/>
      <c r="B4658" s="31" t="s">
        <v>165</v>
      </c>
      <c r="C4658" s="31" t="s">
        <v>165</v>
      </c>
      <c r="D4658" s="32" t="s">
        <v>165</v>
      </c>
      <c r="E4658" s="33" t="s">
        <v>165</v>
      </c>
      <c r="F4658" s="34"/>
      <c r="G4658" s="35"/>
      <c r="H4658" s="34"/>
      <c r="I4658" s="36"/>
      <c r="J4658" s="37"/>
    </row>
    <row r="4659">
      <c r="A4659" s="30"/>
      <c r="B4659" s="31" t="s">
        <v>165</v>
      </c>
      <c r="C4659" s="31" t="s">
        <v>165</v>
      </c>
      <c r="D4659" s="32" t="s">
        <v>165</v>
      </c>
      <c r="E4659" s="33" t="s">
        <v>165</v>
      </c>
      <c r="F4659" s="34"/>
      <c r="G4659" s="35"/>
      <c r="H4659" s="34"/>
      <c r="I4659" s="36"/>
      <c r="J4659" s="37"/>
    </row>
    <row r="4660">
      <c r="A4660" s="30"/>
      <c r="B4660" s="31" t="s">
        <v>165</v>
      </c>
      <c r="C4660" s="31" t="s">
        <v>165</v>
      </c>
      <c r="D4660" s="32" t="s">
        <v>165</v>
      </c>
      <c r="E4660" s="33" t="s">
        <v>165</v>
      </c>
      <c r="F4660" s="34"/>
      <c r="G4660" s="35"/>
      <c r="H4660" s="34"/>
      <c r="I4660" s="36"/>
      <c r="J4660" s="37"/>
    </row>
    <row r="4661">
      <c r="A4661" s="30"/>
      <c r="B4661" s="31" t="s">
        <v>165</v>
      </c>
      <c r="C4661" s="31" t="s">
        <v>165</v>
      </c>
      <c r="D4661" s="32" t="s">
        <v>165</v>
      </c>
      <c r="E4661" s="33" t="s">
        <v>165</v>
      </c>
      <c r="F4661" s="34"/>
      <c r="G4661" s="35"/>
      <c r="H4661" s="34"/>
      <c r="I4661" s="36"/>
      <c r="J4661" s="37"/>
    </row>
    <row r="4662">
      <c r="A4662" s="30"/>
      <c r="B4662" s="31" t="s">
        <v>165</v>
      </c>
      <c r="C4662" s="31" t="s">
        <v>165</v>
      </c>
      <c r="D4662" s="32" t="s">
        <v>165</v>
      </c>
      <c r="E4662" s="33" t="s">
        <v>165</v>
      </c>
      <c r="F4662" s="34"/>
      <c r="G4662" s="35"/>
      <c r="H4662" s="34"/>
      <c r="I4662" s="36"/>
      <c r="J4662" s="37"/>
    </row>
    <row r="4663">
      <c r="A4663" s="30"/>
      <c r="B4663" s="31" t="s">
        <v>165</v>
      </c>
      <c r="C4663" s="31" t="s">
        <v>165</v>
      </c>
      <c r="D4663" s="32" t="s">
        <v>165</v>
      </c>
      <c r="E4663" s="33" t="s">
        <v>165</v>
      </c>
      <c r="F4663" s="34"/>
      <c r="G4663" s="35"/>
      <c r="H4663" s="34"/>
      <c r="I4663" s="36"/>
      <c r="J4663" s="37"/>
    </row>
    <row r="4664">
      <c r="A4664" s="30"/>
      <c r="B4664" s="31" t="s">
        <v>165</v>
      </c>
      <c r="C4664" s="31" t="s">
        <v>165</v>
      </c>
      <c r="D4664" s="32" t="s">
        <v>165</v>
      </c>
      <c r="E4664" s="33" t="s">
        <v>165</v>
      </c>
      <c r="F4664" s="34"/>
      <c r="G4664" s="35"/>
      <c r="H4664" s="34"/>
      <c r="I4664" s="36"/>
      <c r="J4664" s="37"/>
    </row>
    <row r="4665">
      <c r="A4665" s="30"/>
      <c r="B4665" s="31" t="s">
        <v>165</v>
      </c>
      <c r="C4665" s="31" t="s">
        <v>165</v>
      </c>
      <c r="D4665" s="32" t="s">
        <v>165</v>
      </c>
      <c r="E4665" s="33" t="s">
        <v>165</v>
      </c>
      <c r="F4665" s="34"/>
      <c r="G4665" s="35"/>
      <c r="H4665" s="34"/>
      <c r="I4665" s="36"/>
      <c r="J4665" s="37"/>
    </row>
    <row r="4666">
      <c r="A4666" s="30"/>
      <c r="B4666" s="31" t="s">
        <v>165</v>
      </c>
      <c r="C4666" s="31" t="s">
        <v>165</v>
      </c>
      <c r="D4666" s="32" t="s">
        <v>165</v>
      </c>
      <c r="E4666" s="33" t="s">
        <v>165</v>
      </c>
      <c r="F4666" s="34"/>
      <c r="G4666" s="35"/>
      <c r="H4666" s="34"/>
      <c r="I4666" s="36"/>
      <c r="J4666" s="37"/>
    </row>
    <row r="4667">
      <c r="A4667" s="30"/>
      <c r="B4667" s="31" t="s">
        <v>165</v>
      </c>
      <c r="C4667" s="31" t="s">
        <v>165</v>
      </c>
      <c r="D4667" s="32" t="s">
        <v>165</v>
      </c>
      <c r="E4667" s="33" t="s">
        <v>165</v>
      </c>
      <c r="F4667" s="34"/>
      <c r="G4667" s="35"/>
      <c r="H4667" s="34"/>
      <c r="I4667" s="36"/>
      <c r="J4667" s="37"/>
    </row>
    <row r="4668">
      <c r="A4668" s="30"/>
      <c r="B4668" s="31" t="s">
        <v>165</v>
      </c>
      <c r="C4668" s="31" t="s">
        <v>165</v>
      </c>
      <c r="D4668" s="32" t="s">
        <v>165</v>
      </c>
      <c r="E4668" s="33" t="s">
        <v>165</v>
      </c>
      <c r="F4668" s="34"/>
      <c r="G4668" s="35"/>
      <c r="H4668" s="34"/>
      <c r="I4668" s="36"/>
      <c r="J4668" s="37"/>
    </row>
    <row r="4669">
      <c r="A4669" s="30"/>
      <c r="B4669" s="31" t="s">
        <v>165</v>
      </c>
      <c r="C4669" s="31" t="s">
        <v>165</v>
      </c>
      <c r="D4669" s="32" t="s">
        <v>165</v>
      </c>
      <c r="E4669" s="33" t="s">
        <v>165</v>
      </c>
      <c r="F4669" s="34"/>
      <c r="G4669" s="35"/>
      <c r="H4669" s="34"/>
      <c r="I4669" s="36"/>
      <c r="J4669" s="37"/>
    </row>
    <row r="4670">
      <c r="A4670" s="30"/>
      <c r="B4670" s="31" t="s">
        <v>165</v>
      </c>
      <c r="C4670" s="31" t="s">
        <v>165</v>
      </c>
      <c r="D4670" s="32" t="s">
        <v>165</v>
      </c>
      <c r="E4670" s="33" t="s">
        <v>165</v>
      </c>
      <c r="F4670" s="34"/>
      <c r="G4670" s="35"/>
      <c r="H4670" s="34"/>
      <c r="I4670" s="36"/>
      <c r="J4670" s="37"/>
    </row>
    <row r="4671">
      <c r="A4671" s="30"/>
      <c r="B4671" s="31" t="s">
        <v>165</v>
      </c>
      <c r="C4671" s="31" t="s">
        <v>165</v>
      </c>
      <c r="D4671" s="32" t="s">
        <v>165</v>
      </c>
      <c r="E4671" s="33" t="s">
        <v>165</v>
      </c>
      <c r="F4671" s="34"/>
      <c r="G4671" s="35"/>
      <c r="H4671" s="34"/>
      <c r="I4671" s="36"/>
      <c r="J4671" s="37"/>
    </row>
    <row r="4672">
      <c r="A4672" s="30"/>
      <c r="B4672" s="31" t="s">
        <v>165</v>
      </c>
      <c r="C4672" s="31" t="s">
        <v>165</v>
      </c>
      <c r="D4672" s="32" t="s">
        <v>165</v>
      </c>
      <c r="E4672" s="33" t="s">
        <v>165</v>
      </c>
      <c r="F4672" s="34"/>
      <c r="G4672" s="35"/>
      <c r="H4672" s="34"/>
      <c r="I4672" s="36"/>
      <c r="J4672" s="37"/>
    </row>
    <row r="4673">
      <c r="A4673" s="30"/>
      <c r="B4673" s="31" t="s">
        <v>165</v>
      </c>
      <c r="C4673" s="31" t="s">
        <v>165</v>
      </c>
      <c r="D4673" s="32" t="s">
        <v>165</v>
      </c>
      <c r="E4673" s="33" t="s">
        <v>165</v>
      </c>
      <c r="F4673" s="34"/>
      <c r="G4673" s="35"/>
      <c r="H4673" s="34"/>
      <c r="I4673" s="36"/>
      <c r="J4673" s="37"/>
    </row>
    <row r="4674">
      <c r="A4674" s="30"/>
      <c r="B4674" s="31" t="s">
        <v>165</v>
      </c>
      <c r="C4674" s="31" t="s">
        <v>165</v>
      </c>
      <c r="D4674" s="32" t="s">
        <v>165</v>
      </c>
      <c r="E4674" s="33" t="s">
        <v>165</v>
      </c>
      <c r="F4674" s="34"/>
      <c r="G4674" s="35"/>
      <c r="H4674" s="34"/>
      <c r="I4674" s="36"/>
      <c r="J4674" s="37"/>
    </row>
    <row r="4675">
      <c r="A4675" s="30"/>
      <c r="B4675" s="31" t="s">
        <v>165</v>
      </c>
      <c r="C4675" s="31" t="s">
        <v>165</v>
      </c>
      <c r="D4675" s="32" t="s">
        <v>165</v>
      </c>
      <c r="E4675" s="33" t="s">
        <v>165</v>
      </c>
      <c r="F4675" s="34"/>
      <c r="G4675" s="35"/>
      <c r="H4675" s="34"/>
      <c r="I4675" s="36"/>
      <c r="J4675" s="37"/>
    </row>
    <row r="4676">
      <c r="A4676" s="30"/>
      <c r="B4676" s="31" t="s">
        <v>165</v>
      </c>
      <c r="C4676" s="31" t="s">
        <v>165</v>
      </c>
      <c r="D4676" s="32" t="s">
        <v>165</v>
      </c>
      <c r="E4676" s="33" t="s">
        <v>165</v>
      </c>
      <c r="F4676" s="34"/>
      <c r="G4676" s="35"/>
      <c r="H4676" s="34"/>
      <c r="I4676" s="36"/>
      <c r="J4676" s="37"/>
    </row>
    <row r="4677">
      <c r="A4677" s="30"/>
      <c r="B4677" s="31" t="s">
        <v>165</v>
      </c>
      <c r="C4677" s="31" t="s">
        <v>165</v>
      </c>
      <c r="D4677" s="32" t="s">
        <v>165</v>
      </c>
      <c r="E4677" s="33" t="s">
        <v>165</v>
      </c>
      <c r="F4677" s="34"/>
      <c r="G4677" s="35"/>
      <c r="H4677" s="34"/>
      <c r="I4677" s="36"/>
      <c r="J4677" s="37"/>
    </row>
    <row r="4678">
      <c r="A4678" s="30"/>
      <c r="B4678" s="31" t="s">
        <v>165</v>
      </c>
      <c r="C4678" s="31" t="s">
        <v>165</v>
      </c>
      <c r="D4678" s="32" t="s">
        <v>165</v>
      </c>
      <c r="E4678" s="33" t="s">
        <v>165</v>
      </c>
      <c r="F4678" s="34"/>
      <c r="G4678" s="35"/>
      <c r="H4678" s="34"/>
      <c r="I4678" s="36"/>
      <c r="J4678" s="37"/>
    </row>
    <row r="4679">
      <c r="A4679" s="30"/>
      <c r="B4679" s="31" t="s">
        <v>165</v>
      </c>
      <c r="C4679" s="31" t="s">
        <v>165</v>
      </c>
      <c r="D4679" s="32" t="s">
        <v>165</v>
      </c>
      <c r="E4679" s="33" t="s">
        <v>165</v>
      </c>
      <c r="F4679" s="34"/>
      <c r="G4679" s="35"/>
      <c r="H4679" s="34"/>
      <c r="I4679" s="36"/>
      <c r="J4679" s="37"/>
    </row>
    <row r="4680">
      <c r="A4680" s="30"/>
      <c r="B4680" s="31" t="s">
        <v>165</v>
      </c>
      <c r="C4680" s="31" t="s">
        <v>165</v>
      </c>
      <c r="D4680" s="32" t="s">
        <v>165</v>
      </c>
      <c r="E4680" s="33" t="s">
        <v>165</v>
      </c>
      <c r="F4680" s="34"/>
      <c r="G4680" s="35"/>
      <c r="H4680" s="34"/>
      <c r="I4680" s="36"/>
      <c r="J4680" s="37"/>
    </row>
    <row r="4681">
      <c r="A4681" s="30"/>
      <c r="B4681" s="31" t="s">
        <v>165</v>
      </c>
      <c r="C4681" s="31" t="s">
        <v>165</v>
      </c>
      <c r="D4681" s="32" t="s">
        <v>165</v>
      </c>
      <c r="E4681" s="33" t="s">
        <v>165</v>
      </c>
      <c r="F4681" s="34"/>
      <c r="G4681" s="35"/>
      <c r="H4681" s="34"/>
      <c r="I4681" s="36"/>
      <c r="J4681" s="37"/>
    </row>
    <row r="4682">
      <c r="A4682" s="30"/>
      <c r="B4682" s="31" t="s">
        <v>165</v>
      </c>
      <c r="C4682" s="31" t="s">
        <v>165</v>
      </c>
      <c r="D4682" s="32" t="s">
        <v>165</v>
      </c>
      <c r="E4682" s="33" t="s">
        <v>165</v>
      </c>
      <c r="F4682" s="34"/>
      <c r="G4682" s="35"/>
      <c r="H4682" s="34"/>
      <c r="I4682" s="36"/>
      <c r="J4682" s="37"/>
    </row>
    <row r="4683">
      <c r="A4683" s="30"/>
      <c r="B4683" s="31" t="s">
        <v>165</v>
      </c>
      <c r="C4683" s="31" t="s">
        <v>165</v>
      </c>
      <c r="D4683" s="32" t="s">
        <v>165</v>
      </c>
      <c r="E4683" s="33" t="s">
        <v>165</v>
      </c>
      <c r="F4683" s="34"/>
      <c r="G4683" s="35"/>
      <c r="H4683" s="34"/>
      <c r="I4683" s="36"/>
      <c r="J4683" s="37"/>
    </row>
    <row r="4684">
      <c r="A4684" s="30"/>
      <c r="B4684" s="31" t="s">
        <v>165</v>
      </c>
      <c r="C4684" s="31" t="s">
        <v>165</v>
      </c>
      <c r="D4684" s="32" t="s">
        <v>165</v>
      </c>
      <c r="E4684" s="33" t="s">
        <v>165</v>
      </c>
      <c r="F4684" s="34"/>
      <c r="G4684" s="35"/>
      <c r="H4684" s="34"/>
      <c r="I4684" s="36"/>
      <c r="J4684" s="37"/>
    </row>
    <row r="4685">
      <c r="A4685" s="30"/>
      <c r="B4685" s="31" t="s">
        <v>165</v>
      </c>
      <c r="C4685" s="31" t="s">
        <v>165</v>
      </c>
      <c r="D4685" s="32" t="s">
        <v>165</v>
      </c>
      <c r="E4685" s="33" t="s">
        <v>165</v>
      </c>
      <c r="F4685" s="34"/>
      <c r="G4685" s="35"/>
      <c r="H4685" s="34"/>
      <c r="I4685" s="36"/>
      <c r="J4685" s="37"/>
    </row>
    <row r="4686">
      <c r="A4686" s="30"/>
      <c r="B4686" s="31" t="s">
        <v>165</v>
      </c>
      <c r="C4686" s="31" t="s">
        <v>165</v>
      </c>
      <c r="D4686" s="32" t="s">
        <v>165</v>
      </c>
      <c r="E4686" s="33" t="s">
        <v>165</v>
      </c>
      <c r="F4686" s="34"/>
      <c r="G4686" s="35"/>
      <c r="H4686" s="34"/>
      <c r="I4686" s="36"/>
      <c r="J4686" s="37"/>
    </row>
    <row r="4687">
      <c r="A4687" s="30"/>
      <c r="B4687" s="31" t="s">
        <v>165</v>
      </c>
      <c r="C4687" s="31" t="s">
        <v>165</v>
      </c>
      <c r="D4687" s="32" t="s">
        <v>165</v>
      </c>
      <c r="E4687" s="33" t="s">
        <v>165</v>
      </c>
      <c r="F4687" s="34"/>
      <c r="G4687" s="35"/>
      <c r="H4687" s="34"/>
      <c r="I4687" s="36"/>
      <c r="J4687" s="37"/>
    </row>
    <row r="4688">
      <c r="A4688" s="30"/>
      <c r="B4688" s="31" t="s">
        <v>165</v>
      </c>
      <c r="C4688" s="31" t="s">
        <v>165</v>
      </c>
      <c r="D4688" s="32" t="s">
        <v>165</v>
      </c>
      <c r="E4688" s="33" t="s">
        <v>165</v>
      </c>
      <c r="F4688" s="34"/>
      <c r="G4688" s="35"/>
      <c r="H4688" s="34"/>
      <c r="I4688" s="36"/>
      <c r="J4688" s="37"/>
    </row>
    <row r="4689">
      <c r="A4689" s="30"/>
      <c r="B4689" s="31" t="s">
        <v>165</v>
      </c>
      <c r="C4689" s="31" t="s">
        <v>165</v>
      </c>
      <c r="D4689" s="32" t="s">
        <v>165</v>
      </c>
      <c r="E4689" s="33" t="s">
        <v>165</v>
      </c>
      <c r="F4689" s="34"/>
      <c r="G4689" s="35"/>
      <c r="H4689" s="34"/>
      <c r="I4689" s="36"/>
      <c r="J4689" s="37"/>
    </row>
    <row r="4690">
      <c r="A4690" s="30"/>
      <c r="B4690" s="31" t="s">
        <v>165</v>
      </c>
      <c r="C4690" s="31" t="s">
        <v>165</v>
      </c>
      <c r="D4690" s="32" t="s">
        <v>165</v>
      </c>
      <c r="E4690" s="33" t="s">
        <v>165</v>
      </c>
      <c r="F4690" s="34"/>
      <c r="G4690" s="35"/>
      <c r="H4690" s="34"/>
      <c r="I4690" s="36"/>
      <c r="J4690" s="37"/>
    </row>
    <row r="4691">
      <c r="A4691" s="30"/>
      <c r="B4691" s="31" t="s">
        <v>165</v>
      </c>
      <c r="C4691" s="31" t="s">
        <v>165</v>
      </c>
      <c r="D4691" s="32" t="s">
        <v>165</v>
      </c>
      <c r="E4691" s="33" t="s">
        <v>165</v>
      </c>
      <c r="F4691" s="34"/>
      <c r="G4691" s="35"/>
      <c r="H4691" s="34"/>
      <c r="I4691" s="36"/>
      <c r="J4691" s="37"/>
    </row>
    <row r="4692">
      <c r="A4692" s="30"/>
      <c r="B4692" s="31" t="s">
        <v>165</v>
      </c>
      <c r="C4692" s="31" t="s">
        <v>165</v>
      </c>
      <c r="D4692" s="32" t="s">
        <v>165</v>
      </c>
      <c r="E4692" s="33" t="s">
        <v>165</v>
      </c>
      <c r="F4692" s="34"/>
      <c r="G4692" s="35"/>
      <c r="H4692" s="34"/>
      <c r="I4692" s="36"/>
      <c r="J4692" s="37"/>
    </row>
    <row r="4693">
      <c r="A4693" s="30"/>
      <c r="B4693" s="31" t="s">
        <v>165</v>
      </c>
      <c r="C4693" s="31" t="s">
        <v>165</v>
      </c>
      <c r="D4693" s="32" t="s">
        <v>165</v>
      </c>
      <c r="E4693" s="33" t="s">
        <v>165</v>
      </c>
      <c r="F4693" s="34"/>
      <c r="G4693" s="35"/>
      <c r="H4693" s="34"/>
      <c r="I4693" s="36"/>
      <c r="J4693" s="37"/>
    </row>
    <row r="4694">
      <c r="A4694" s="30"/>
      <c r="B4694" s="31" t="s">
        <v>165</v>
      </c>
      <c r="C4694" s="31" t="s">
        <v>165</v>
      </c>
      <c r="D4694" s="32" t="s">
        <v>165</v>
      </c>
      <c r="E4694" s="33" t="s">
        <v>165</v>
      </c>
      <c r="F4694" s="34"/>
      <c r="G4694" s="35"/>
      <c r="H4694" s="34"/>
      <c r="I4694" s="36"/>
      <c r="J4694" s="37"/>
    </row>
    <row r="4695">
      <c r="A4695" s="30"/>
      <c r="B4695" s="31" t="s">
        <v>165</v>
      </c>
      <c r="C4695" s="31" t="s">
        <v>165</v>
      </c>
      <c r="D4695" s="32" t="s">
        <v>165</v>
      </c>
      <c r="E4695" s="33" t="s">
        <v>165</v>
      </c>
      <c r="F4695" s="34"/>
      <c r="G4695" s="35"/>
      <c r="H4695" s="34"/>
      <c r="I4695" s="36"/>
      <c r="J4695" s="37"/>
    </row>
    <row r="4696">
      <c r="A4696" s="30"/>
      <c r="B4696" s="31" t="s">
        <v>165</v>
      </c>
      <c r="C4696" s="31" t="s">
        <v>165</v>
      </c>
      <c r="D4696" s="32" t="s">
        <v>165</v>
      </c>
      <c r="E4696" s="33" t="s">
        <v>165</v>
      </c>
      <c r="F4696" s="34"/>
      <c r="G4696" s="35"/>
      <c r="H4696" s="34"/>
      <c r="I4696" s="36"/>
      <c r="J4696" s="37"/>
    </row>
    <row r="4697">
      <c r="A4697" s="30"/>
      <c r="B4697" s="31" t="s">
        <v>165</v>
      </c>
      <c r="C4697" s="31" t="s">
        <v>165</v>
      </c>
      <c r="D4697" s="32" t="s">
        <v>165</v>
      </c>
      <c r="E4697" s="33" t="s">
        <v>165</v>
      </c>
      <c r="F4697" s="34"/>
      <c r="G4697" s="35"/>
      <c r="H4697" s="34"/>
      <c r="I4697" s="36"/>
      <c r="J4697" s="37"/>
    </row>
    <row r="4698">
      <c r="A4698" s="30"/>
      <c r="B4698" s="31" t="s">
        <v>165</v>
      </c>
      <c r="C4698" s="31" t="s">
        <v>165</v>
      </c>
      <c r="D4698" s="32" t="s">
        <v>165</v>
      </c>
      <c r="E4698" s="33" t="s">
        <v>165</v>
      </c>
      <c r="F4698" s="34"/>
      <c r="G4698" s="35"/>
      <c r="H4698" s="34"/>
      <c r="I4698" s="36"/>
      <c r="J4698" s="37"/>
    </row>
    <row r="4699">
      <c r="A4699" s="30"/>
      <c r="B4699" s="31" t="s">
        <v>165</v>
      </c>
      <c r="C4699" s="31" t="s">
        <v>165</v>
      </c>
      <c r="D4699" s="32" t="s">
        <v>165</v>
      </c>
      <c r="E4699" s="33" t="s">
        <v>165</v>
      </c>
      <c r="F4699" s="34"/>
      <c r="G4699" s="35"/>
      <c r="H4699" s="34"/>
      <c r="I4699" s="36"/>
      <c r="J4699" s="37"/>
    </row>
    <row r="4700">
      <c r="A4700" s="30"/>
      <c r="B4700" s="31" t="s">
        <v>165</v>
      </c>
      <c r="C4700" s="31" t="s">
        <v>165</v>
      </c>
      <c r="D4700" s="32" t="s">
        <v>165</v>
      </c>
      <c r="E4700" s="33" t="s">
        <v>165</v>
      </c>
      <c r="F4700" s="34"/>
      <c r="G4700" s="35"/>
      <c r="H4700" s="34"/>
      <c r="I4700" s="36"/>
      <c r="J4700" s="37"/>
    </row>
    <row r="4701">
      <c r="A4701" s="30"/>
      <c r="B4701" s="31" t="s">
        <v>165</v>
      </c>
      <c r="C4701" s="31" t="s">
        <v>165</v>
      </c>
      <c r="D4701" s="32" t="s">
        <v>165</v>
      </c>
      <c r="E4701" s="33" t="s">
        <v>165</v>
      </c>
      <c r="F4701" s="34"/>
      <c r="G4701" s="35"/>
      <c r="H4701" s="34"/>
      <c r="I4701" s="36"/>
      <c r="J4701" s="37"/>
    </row>
    <row r="4702">
      <c r="A4702" s="30"/>
      <c r="B4702" s="31" t="s">
        <v>165</v>
      </c>
      <c r="C4702" s="31" t="s">
        <v>165</v>
      </c>
      <c r="D4702" s="32" t="s">
        <v>165</v>
      </c>
      <c r="E4702" s="33" t="s">
        <v>165</v>
      </c>
      <c r="F4702" s="34"/>
      <c r="G4702" s="35"/>
      <c r="H4702" s="34"/>
      <c r="I4702" s="36"/>
      <c r="J4702" s="37"/>
    </row>
    <row r="4703">
      <c r="A4703" s="30"/>
      <c r="B4703" s="31" t="s">
        <v>165</v>
      </c>
      <c r="C4703" s="31" t="s">
        <v>165</v>
      </c>
      <c r="D4703" s="32" t="s">
        <v>165</v>
      </c>
      <c r="E4703" s="33" t="s">
        <v>165</v>
      </c>
      <c r="F4703" s="34"/>
      <c r="G4703" s="35"/>
      <c r="H4703" s="34"/>
      <c r="I4703" s="36"/>
      <c r="J4703" s="37"/>
    </row>
    <row r="4704">
      <c r="A4704" s="30"/>
      <c r="B4704" s="31" t="s">
        <v>165</v>
      </c>
      <c r="C4704" s="31" t="s">
        <v>165</v>
      </c>
      <c r="D4704" s="32" t="s">
        <v>165</v>
      </c>
      <c r="E4704" s="33" t="s">
        <v>165</v>
      </c>
      <c r="F4704" s="34"/>
      <c r="G4704" s="35"/>
      <c r="H4704" s="34"/>
      <c r="I4704" s="36"/>
      <c r="J4704" s="37"/>
    </row>
    <row r="4705">
      <c r="A4705" s="30"/>
      <c r="B4705" s="31" t="s">
        <v>165</v>
      </c>
      <c r="C4705" s="31" t="s">
        <v>165</v>
      </c>
      <c r="D4705" s="32" t="s">
        <v>165</v>
      </c>
      <c r="E4705" s="33" t="s">
        <v>165</v>
      </c>
      <c r="F4705" s="34"/>
      <c r="G4705" s="35"/>
      <c r="H4705" s="34"/>
      <c r="I4705" s="36"/>
      <c r="J4705" s="37"/>
    </row>
    <row r="4706">
      <c r="A4706" s="30"/>
      <c r="B4706" s="31" t="s">
        <v>165</v>
      </c>
      <c r="C4706" s="31" t="s">
        <v>165</v>
      </c>
      <c r="D4706" s="32" t="s">
        <v>165</v>
      </c>
      <c r="E4706" s="33" t="s">
        <v>165</v>
      </c>
      <c r="F4706" s="34"/>
      <c r="G4706" s="35"/>
      <c r="H4706" s="34"/>
      <c r="I4706" s="36"/>
      <c r="J4706" s="37"/>
    </row>
    <row r="4707">
      <c r="A4707" s="30"/>
      <c r="B4707" s="31" t="s">
        <v>165</v>
      </c>
      <c r="C4707" s="31" t="s">
        <v>165</v>
      </c>
      <c r="D4707" s="32" t="s">
        <v>165</v>
      </c>
      <c r="E4707" s="33" t="s">
        <v>165</v>
      </c>
      <c r="F4707" s="34"/>
      <c r="G4707" s="35"/>
      <c r="H4707" s="34"/>
      <c r="I4707" s="36"/>
      <c r="J4707" s="37"/>
    </row>
    <row r="4708">
      <c r="A4708" s="30"/>
      <c r="B4708" s="31" t="s">
        <v>165</v>
      </c>
      <c r="C4708" s="31" t="s">
        <v>165</v>
      </c>
      <c r="D4708" s="32" t="s">
        <v>165</v>
      </c>
      <c r="E4708" s="33" t="s">
        <v>165</v>
      </c>
      <c r="F4708" s="34"/>
      <c r="G4708" s="35"/>
      <c r="H4708" s="34"/>
      <c r="I4708" s="36"/>
      <c r="J4708" s="37"/>
    </row>
    <row r="4709">
      <c r="A4709" s="30"/>
      <c r="B4709" s="31" t="s">
        <v>165</v>
      </c>
      <c r="C4709" s="31" t="s">
        <v>165</v>
      </c>
      <c r="D4709" s="32" t="s">
        <v>165</v>
      </c>
      <c r="E4709" s="33" t="s">
        <v>165</v>
      </c>
      <c r="F4709" s="34"/>
      <c r="G4709" s="35"/>
      <c r="H4709" s="34"/>
      <c r="I4709" s="36"/>
      <c r="J4709" s="37"/>
    </row>
    <row r="4710">
      <c r="A4710" s="30"/>
      <c r="B4710" s="31" t="s">
        <v>165</v>
      </c>
      <c r="C4710" s="31" t="s">
        <v>165</v>
      </c>
      <c r="D4710" s="32" t="s">
        <v>165</v>
      </c>
      <c r="E4710" s="33" t="s">
        <v>165</v>
      </c>
      <c r="F4710" s="34"/>
      <c r="G4710" s="35"/>
      <c r="H4710" s="34"/>
      <c r="I4710" s="36"/>
      <c r="J4710" s="37"/>
    </row>
    <row r="4711">
      <c r="A4711" s="30"/>
      <c r="B4711" s="31" t="s">
        <v>165</v>
      </c>
      <c r="C4711" s="31" t="s">
        <v>165</v>
      </c>
      <c r="D4711" s="32" t="s">
        <v>165</v>
      </c>
      <c r="E4711" s="33" t="s">
        <v>165</v>
      </c>
      <c r="F4711" s="34"/>
      <c r="G4711" s="35"/>
      <c r="H4711" s="34"/>
      <c r="I4711" s="36"/>
      <c r="J4711" s="37"/>
    </row>
    <row r="4712">
      <c r="A4712" s="30"/>
      <c r="B4712" s="31" t="s">
        <v>165</v>
      </c>
      <c r="C4712" s="31" t="s">
        <v>165</v>
      </c>
      <c r="D4712" s="32" t="s">
        <v>165</v>
      </c>
      <c r="E4712" s="33" t="s">
        <v>165</v>
      </c>
      <c r="F4712" s="34"/>
      <c r="G4712" s="35"/>
      <c r="H4712" s="34"/>
      <c r="I4712" s="36"/>
      <c r="J4712" s="37"/>
    </row>
    <row r="4713">
      <c r="A4713" s="30"/>
      <c r="B4713" s="31" t="s">
        <v>165</v>
      </c>
      <c r="C4713" s="31" t="s">
        <v>165</v>
      </c>
      <c r="D4713" s="32" t="s">
        <v>165</v>
      </c>
      <c r="E4713" s="33" t="s">
        <v>165</v>
      </c>
      <c r="F4713" s="34"/>
      <c r="G4713" s="35"/>
      <c r="H4713" s="34"/>
      <c r="I4713" s="36"/>
      <c r="J4713" s="37"/>
    </row>
    <row r="4714">
      <c r="A4714" s="30"/>
      <c r="B4714" s="31" t="s">
        <v>165</v>
      </c>
      <c r="C4714" s="31" t="s">
        <v>165</v>
      </c>
      <c r="D4714" s="32" t="s">
        <v>165</v>
      </c>
      <c r="E4714" s="33" t="s">
        <v>165</v>
      </c>
      <c r="F4714" s="34"/>
      <c r="G4714" s="35"/>
      <c r="H4714" s="34"/>
      <c r="I4714" s="36"/>
      <c r="J4714" s="37"/>
    </row>
    <row r="4715">
      <c r="A4715" s="30"/>
      <c r="B4715" s="31" t="s">
        <v>165</v>
      </c>
      <c r="C4715" s="31" t="s">
        <v>165</v>
      </c>
      <c r="D4715" s="32" t="s">
        <v>165</v>
      </c>
      <c r="E4715" s="33" t="s">
        <v>165</v>
      </c>
      <c r="F4715" s="34"/>
      <c r="G4715" s="35"/>
      <c r="H4715" s="34"/>
      <c r="I4715" s="36"/>
      <c r="J4715" s="37"/>
    </row>
    <row r="4716">
      <c r="A4716" s="30"/>
      <c r="B4716" s="31" t="s">
        <v>165</v>
      </c>
      <c r="C4716" s="31" t="s">
        <v>165</v>
      </c>
      <c r="D4716" s="32" t="s">
        <v>165</v>
      </c>
      <c r="E4716" s="33" t="s">
        <v>165</v>
      </c>
      <c r="F4716" s="34"/>
      <c r="G4716" s="35"/>
      <c r="H4716" s="34"/>
      <c r="I4716" s="36"/>
      <c r="J4716" s="37"/>
    </row>
    <row r="4717">
      <c r="A4717" s="30"/>
      <c r="B4717" s="31" t="s">
        <v>165</v>
      </c>
      <c r="C4717" s="31" t="s">
        <v>165</v>
      </c>
      <c r="D4717" s="32" t="s">
        <v>165</v>
      </c>
      <c r="E4717" s="33" t="s">
        <v>165</v>
      </c>
      <c r="F4717" s="34"/>
      <c r="G4717" s="35"/>
      <c r="H4717" s="34"/>
      <c r="I4717" s="36"/>
      <c r="J4717" s="37"/>
    </row>
    <row r="4718">
      <c r="A4718" s="30"/>
      <c r="B4718" s="31" t="s">
        <v>165</v>
      </c>
      <c r="C4718" s="31" t="s">
        <v>165</v>
      </c>
      <c r="D4718" s="32" t="s">
        <v>165</v>
      </c>
      <c r="E4718" s="33" t="s">
        <v>165</v>
      </c>
      <c r="F4718" s="34"/>
      <c r="G4718" s="35"/>
      <c r="H4718" s="34"/>
      <c r="I4718" s="36"/>
      <c r="J4718" s="37"/>
    </row>
    <row r="4719">
      <c r="A4719" s="30"/>
      <c r="B4719" s="31" t="s">
        <v>165</v>
      </c>
      <c r="C4719" s="31" t="s">
        <v>165</v>
      </c>
      <c r="D4719" s="32" t="s">
        <v>165</v>
      </c>
      <c r="E4719" s="33" t="s">
        <v>165</v>
      </c>
      <c r="F4719" s="34"/>
      <c r="G4719" s="35"/>
      <c r="H4719" s="34"/>
      <c r="I4719" s="36"/>
      <c r="J4719" s="37"/>
    </row>
    <row r="4720">
      <c r="A4720" s="30"/>
      <c r="B4720" s="31" t="s">
        <v>165</v>
      </c>
      <c r="C4720" s="31" t="s">
        <v>165</v>
      </c>
      <c r="D4720" s="32" t="s">
        <v>165</v>
      </c>
      <c r="E4720" s="33" t="s">
        <v>165</v>
      </c>
      <c r="F4720" s="34"/>
      <c r="G4720" s="35"/>
      <c r="H4720" s="34"/>
      <c r="I4720" s="36"/>
      <c r="J4720" s="37"/>
    </row>
    <row r="4721">
      <c r="A4721" s="30"/>
      <c r="B4721" s="31" t="s">
        <v>165</v>
      </c>
      <c r="C4721" s="31" t="s">
        <v>165</v>
      </c>
      <c r="D4721" s="32" t="s">
        <v>165</v>
      </c>
      <c r="E4721" s="33" t="s">
        <v>165</v>
      </c>
      <c r="F4721" s="34"/>
      <c r="G4721" s="35"/>
      <c r="H4721" s="34"/>
      <c r="I4721" s="36"/>
      <c r="J4721" s="37"/>
    </row>
    <row r="4722">
      <c r="A4722" s="30"/>
      <c r="B4722" s="31" t="s">
        <v>165</v>
      </c>
      <c r="C4722" s="31" t="s">
        <v>165</v>
      </c>
      <c r="D4722" s="32" t="s">
        <v>165</v>
      </c>
      <c r="E4722" s="33" t="s">
        <v>165</v>
      </c>
      <c r="F4722" s="34"/>
      <c r="G4722" s="35"/>
      <c r="H4722" s="34"/>
      <c r="I4722" s="36"/>
      <c r="J4722" s="37"/>
    </row>
    <row r="4723">
      <c r="A4723" s="30"/>
      <c r="B4723" s="31" t="s">
        <v>165</v>
      </c>
      <c r="C4723" s="31" t="s">
        <v>165</v>
      </c>
      <c r="D4723" s="32" t="s">
        <v>165</v>
      </c>
      <c r="E4723" s="33" t="s">
        <v>165</v>
      </c>
      <c r="F4723" s="34"/>
      <c r="G4723" s="35"/>
      <c r="H4723" s="34"/>
      <c r="I4723" s="36"/>
      <c r="J4723" s="37"/>
    </row>
    <row r="4724">
      <c r="A4724" s="30"/>
      <c r="B4724" s="31" t="s">
        <v>165</v>
      </c>
      <c r="C4724" s="31" t="s">
        <v>165</v>
      </c>
      <c r="D4724" s="32" t="s">
        <v>165</v>
      </c>
      <c r="E4724" s="33" t="s">
        <v>165</v>
      </c>
      <c r="F4724" s="34"/>
      <c r="G4724" s="35"/>
      <c r="H4724" s="34"/>
      <c r="I4724" s="36"/>
      <c r="J4724" s="37"/>
    </row>
    <row r="4725">
      <c r="A4725" s="30"/>
      <c r="B4725" s="31" t="s">
        <v>165</v>
      </c>
      <c r="C4725" s="31" t="s">
        <v>165</v>
      </c>
      <c r="D4725" s="32" t="s">
        <v>165</v>
      </c>
      <c r="E4725" s="33" t="s">
        <v>165</v>
      </c>
      <c r="F4725" s="34"/>
      <c r="G4725" s="35"/>
      <c r="H4725" s="34"/>
      <c r="I4725" s="36"/>
      <c r="J4725" s="37"/>
    </row>
    <row r="4726">
      <c r="A4726" s="30"/>
      <c r="B4726" s="31" t="s">
        <v>165</v>
      </c>
      <c r="C4726" s="31" t="s">
        <v>165</v>
      </c>
      <c r="D4726" s="32" t="s">
        <v>165</v>
      </c>
      <c r="E4726" s="33" t="s">
        <v>165</v>
      </c>
      <c r="F4726" s="34"/>
      <c r="G4726" s="35"/>
      <c r="H4726" s="34"/>
      <c r="I4726" s="36"/>
      <c r="J4726" s="37"/>
    </row>
    <row r="4727">
      <c r="A4727" s="30"/>
      <c r="B4727" s="31" t="s">
        <v>165</v>
      </c>
      <c r="C4727" s="31" t="s">
        <v>165</v>
      </c>
      <c r="D4727" s="32" t="s">
        <v>165</v>
      </c>
      <c r="E4727" s="33" t="s">
        <v>165</v>
      </c>
      <c r="F4727" s="34"/>
      <c r="G4727" s="35"/>
      <c r="H4727" s="34"/>
      <c r="I4727" s="36"/>
      <c r="J4727" s="37"/>
    </row>
    <row r="4728">
      <c r="A4728" s="30"/>
      <c r="B4728" s="31" t="s">
        <v>165</v>
      </c>
      <c r="C4728" s="31" t="s">
        <v>165</v>
      </c>
      <c r="D4728" s="32" t="s">
        <v>165</v>
      </c>
      <c r="E4728" s="33" t="s">
        <v>165</v>
      </c>
      <c r="F4728" s="34"/>
      <c r="G4728" s="35"/>
      <c r="H4728" s="34"/>
      <c r="I4728" s="36"/>
      <c r="J4728" s="37"/>
    </row>
    <row r="4729">
      <c r="A4729" s="30"/>
      <c r="B4729" s="31" t="s">
        <v>165</v>
      </c>
      <c r="C4729" s="31" t="s">
        <v>165</v>
      </c>
      <c r="D4729" s="32" t="s">
        <v>165</v>
      </c>
      <c r="E4729" s="33" t="s">
        <v>165</v>
      </c>
      <c r="F4729" s="34"/>
      <c r="G4729" s="35"/>
      <c r="H4729" s="34"/>
      <c r="I4729" s="36"/>
      <c r="J4729" s="37"/>
    </row>
    <row r="4730">
      <c r="A4730" s="30"/>
      <c r="B4730" s="31" t="s">
        <v>165</v>
      </c>
      <c r="C4730" s="31" t="s">
        <v>165</v>
      </c>
      <c r="D4730" s="32" t="s">
        <v>165</v>
      </c>
      <c r="E4730" s="33" t="s">
        <v>165</v>
      </c>
      <c r="F4730" s="34"/>
      <c r="G4730" s="35"/>
      <c r="H4730" s="34"/>
      <c r="I4730" s="36"/>
      <c r="J4730" s="37"/>
    </row>
    <row r="4731">
      <c r="A4731" s="30"/>
      <c r="B4731" s="31" t="s">
        <v>165</v>
      </c>
      <c r="C4731" s="31" t="s">
        <v>165</v>
      </c>
      <c r="D4731" s="32" t="s">
        <v>165</v>
      </c>
      <c r="E4731" s="33" t="s">
        <v>165</v>
      </c>
      <c r="F4731" s="34"/>
      <c r="G4731" s="35"/>
      <c r="H4731" s="34"/>
      <c r="I4731" s="36"/>
      <c r="J4731" s="37"/>
    </row>
    <row r="4732">
      <c r="A4732" s="30"/>
      <c r="B4732" s="31" t="s">
        <v>165</v>
      </c>
      <c r="C4732" s="31" t="s">
        <v>165</v>
      </c>
      <c r="D4732" s="32" t="s">
        <v>165</v>
      </c>
      <c r="E4732" s="33" t="s">
        <v>165</v>
      </c>
      <c r="F4732" s="34"/>
      <c r="G4732" s="35"/>
      <c r="H4732" s="34"/>
      <c r="I4732" s="36"/>
      <c r="J4732" s="37"/>
    </row>
    <row r="4733">
      <c r="A4733" s="30"/>
      <c r="B4733" s="31" t="s">
        <v>165</v>
      </c>
      <c r="C4733" s="31" t="s">
        <v>165</v>
      </c>
      <c r="D4733" s="32" t="s">
        <v>165</v>
      </c>
      <c r="E4733" s="33" t="s">
        <v>165</v>
      </c>
      <c r="F4733" s="34"/>
      <c r="G4733" s="35"/>
      <c r="H4733" s="34"/>
      <c r="I4733" s="36"/>
      <c r="J4733" s="37"/>
    </row>
    <row r="4734">
      <c r="A4734" s="30"/>
      <c r="B4734" s="31" t="s">
        <v>165</v>
      </c>
      <c r="C4734" s="31" t="s">
        <v>165</v>
      </c>
      <c r="D4734" s="32" t="s">
        <v>165</v>
      </c>
      <c r="E4734" s="33" t="s">
        <v>165</v>
      </c>
      <c r="F4734" s="34"/>
      <c r="G4734" s="35"/>
      <c r="H4734" s="34"/>
      <c r="I4734" s="36"/>
      <c r="J4734" s="37"/>
    </row>
    <row r="4735">
      <c r="A4735" s="30"/>
      <c r="B4735" s="31" t="s">
        <v>165</v>
      </c>
      <c r="C4735" s="31" t="s">
        <v>165</v>
      </c>
      <c r="D4735" s="32" t="s">
        <v>165</v>
      </c>
      <c r="E4735" s="33" t="s">
        <v>165</v>
      </c>
      <c r="F4735" s="34"/>
      <c r="G4735" s="35"/>
      <c r="H4735" s="34"/>
      <c r="I4735" s="36"/>
      <c r="J4735" s="37"/>
    </row>
    <row r="4736">
      <c r="A4736" s="30"/>
      <c r="B4736" s="31" t="s">
        <v>165</v>
      </c>
      <c r="C4736" s="31" t="s">
        <v>165</v>
      </c>
      <c r="D4736" s="32" t="s">
        <v>165</v>
      </c>
      <c r="E4736" s="33" t="s">
        <v>165</v>
      </c>
      <c r="F4736" s="34"/>
      <c r="G4736" s="35"/>
      <c r="H4736" s="34"/>
      <c r="I4736" s="36"/>
      <c r="J4736" s="37"/>
    </row>
    <row r="4737">
      <c r="A4737" s="30"/>
      <c r="B4737" s="31" t="s">
        <v>165</v>
      </c>
      <c r="C4737" s="31" t="s">
        <v>165</v>
      </c>
      <c r="D4737" s="32" t="s">
        <v>165</v>
      </c>
      <c r="E4737" s="33" t="s">
        <v>165</v>
      </c>
      <c r="F4737" s="34"/>
      <c r="G4737" s="35"/>
      <c r="H4737" s="34"/>
      <c r="I4737" s="36"/>
      <c r="J4737" s="37"/>
    </row>
    <row r="4738">
      <c r="A4738" s="30"/>
      <c r="B4738" s="31" t="s">
        <v>165</v>
      </c>
      <c r="C4738" s="31" t="s">
        <v>165</v>
      </c>
      <c r="D4738" s="32" t="s">
        <v>165</v>
      </c>
      <c r="E4738" s="33" t="s">
        <v>165</v>
      </c>
      <c r="F4738" s="34"/>
      <c r="G4738" s="35"/>
      <c r="H4738" s="34"/>
      <c r="I4738" s="36"/>
      <c r="J4738" s="37"/>
    </row>
    <row r="4739">
      <c r="A4739" s="30"/>
      <c r="B4739" s="31" t="s">
        <v>165</v>
      </c>
      <c r="C4739" s="31" t="s">
        <v>165</v>
      </c>
      <c r="D4739" s="32" t="s">
        <v>165</v>
      </c>
      <c r="E4739" s="33" t="s">
        <v>165</v>
      </c>
      <c r="F4739" s="34"/>
      <c r="G4739" s="35"/>
      <c r="H4739" s="34"/>
      <c r="I4739" s="36"/>
      <c r="J4739" s="37"/>
    </row>
    <row r="4740">
      <c r="A4740" s="30"/>
      <c r="B4740" s="31" t="s">
        <v>165</v>
      </c>
      <c r="C4740" s="31" t="s">
        <v>165</v>
      </c>
      <c r="D4740" s="32" t="s">
        <v>165</v>
      </c>
      <c r="E4740" s="33" t="s">
        <v>165</v>
      </c>
      <c r="F4740" s="34"/>
      <c r="G4740" s="35"/>
      <c r="H4740" s="34"/>
      <c r="I4740" s="36"/>
      <c r="J4740" s="37"/>
    </row>
    <row r="4741">
      <c r="A4741" s="30"/>
      <c r="B4741" s="31" t="s">
        <v>165</v>
      </c>
      <c r="C4741" s="31" t="s">
        <v>165</v>
      </c>
      <c r="D4741" s="32" t="s">
        <v>165</v>
      </c>
      <c r="E4741" s="33" t="s">
        <v>165</v>
      </c>
      <c r="F4741" s="34"/>
      <c r="G4741" s="35"/>
      <c r="H4741" s="34"/>
      <c r="I4741" s="36"/>
      <c r="J4741" s="37"/>
    </row>
    <row r="4742">
      <c r="A4742" s="30"/>
      <c r="B4742" s="31" t="s">
        <v>165</v>
      </c>
      <c r="C4742" s="31" t="s">
        <v>165</v>
      </c>
      <c r="D4742" s="32" t="s">
        <v>165</v>
      </c>
      <c r="E4742" s="33" t="s">
        <v>165</v>
      </c>
      <c r="F4742" s="34"/>
      <c r="G4742" s="35"/>
      <c r="H4742" s="34"/>
      <c r="I4742" s="36"/>
      <c r="J4742" s="37"/>
    </row>
    <row r="4743">
      <c r="A4743" s="30"/>
      <c r="B4743" s="31" t="s">
        <v>165</v>
      </c>
      <c r="C4743" s="31" t="s">
        <v>165</v>
      </c>
      <c r="D4743" s="32" t="s">
        <v>165</v>
      </c>
      <c r="E4743" s="33" t="s">
        <v>165</v>
      </c>
      <c r="F4743" s="34"/>
      <c r="G4743" s="35"/>
      <c r="H4743" s="34"/>
      <c r="I4743" s="36"/>
      <c r="J4743" s="37"/>
    </row>
    <row r="4744">
      <c r="A4744" s="30"/>
      <c r="B4744" s="31" t="s">
        <v>165</v>
      </c>
      <c r="C4744" s="31" t="s">
        <v>165</v>
      </c>
      <c r="D4744" s="32" t="s">
        <v>165</v>
      </c>
      <c r="E4744" s="33" t="s">
        <v>165</v>
      </c>
      <c r="F4744" s="34"/>
      <c r="G4744" s="35"/>
      <c r="H4744" s="34"/>
      <c r="I4744" s="36"/>
      <c r="J4744" s="37"/>
    </row>
    <row r="4745">
      <c r="A4745" s="30"/>
      <c r="B4745" s="31" t="s">
        <v>165</v>
      </c>
      <c r="C4745" s="31" t="s">
        <v>165</v>
      </c>
      <c r="D4745" s="32" t="s">
        <v>165</v>
      </c>
      <c r="E4745" s="33" t="s">
        <v>165</v>
      </c>
      <c r="F4745" s="34"/>
      <c r="G4745" s="35"/>
      <c r="H4745" s="34"/>
      <c r="I4745" s="36"/>
      <c r="J4745" s="37"/>
    </row>
    <row r="4746">
      <c r="A4746" s="30"/>
      <c r="B4746" s="31" t="s">
        <v>165</v>
      </c>
      <c r="C4746" s="31" t="s">
        <v>165</v>
      </c>
      <c r="D4746" s="32" t="s">
        <v>165</v>
      </c>
      <c r="E4746" s="33" t="s">
        <v>165</v>
      </c>
      <c r="F4746" s="34"/>
      <c r="G4746" s="35"/>
      <c r="H4746" s="34"/>
      <c r="I4746" s="36"/>
      <c r="J4746" s="37"/>
    </row>
    <row r="4747">
      <c r="A4747" s="30"/>
      <c r="B4747" s="31" t="s">
        <v>165</v>
      </c>
      <c r="C4747" s="31" t="s">
        <v>165</v>
      </c>
      <c r="D4747" s="32" t="s">
        <v>165</v>
      </c>
      <c r="E4747" s="33" t="s">
        <v>165</v>
      </c>
      <c r="F4747" s="34"/>
      <c r="G4747" s="35"/>
      <c r="H4747" s="34"/>
      <c r="I4747" s="36"/>
      <c r="J4747" s="37"/>
    </row>
    <row r="4748">
      <c r="A4748" s="30"/>
      <c r="B4748" s="31" t="s">
        <v>165</v>
      </c>
      <c r="C4748" s="31" t="s">
        <v>165</v>
      </c>
      <c r="D4748" s="32" t="s">
        <v>165</v>
      </c>
      <c r="E4748" s="33" t="s">
        <v>165</v>
      </c>
      <c r="F4748" s="34"/>
      <c r="G4748" s="35"/>
      <c r="H4748" s="34"/>
      <c r="I4748" s="36"/>
      <c r="J4748" s="37"/>
    </row>
    <row r="4749">
      <c r="A4749" s="30"/>
      <c r="B4749" s="31" t="s">
        <v>165</v>
      </c>
      <c r="C4749" s="31" t="s">
        <v>165</v>
      </c>
      <c r="D4749" s="32" t="s">
        <v>165</v>
      </c>
      <c r="E4749" s="33" t="s">
        <v>165</v>
      </c>
      <c r="F4749" s="34"/>
      <c r="G4749" s="35"/>
      <c r="H4749" s="34"/>
      <c r="I4749" s="36"/>
      <c r="J4749" s="37"/>
    </row>
    <row r="4750">
      <c r="A4750" s="30"/>
      <c r="B4750" s="31" t="s">
        <v>165</v>
      </c>
      <c r="C4750" s="31" t="s">
        <v>165</v>
      </c>
      <c r="D4750" s="32" t="s">
        <v>165</v>
      </c>
      <c r="E4750" s="33" t="s">
        <v>165</v>
      </c>
      <c r="F4750" s="34"/>
      <c r="G4750" s="35"/>
      <c r="H4750" s="34"/>
      <c r="I4750" s="36"/>
      <c r="J4750" s="37"/>
    </row>
    <row r="4751">
      <c r="A4751" s="30"/>
      <c r="B4751" s="31" t="s">
        <v>165</v>
      </c>
      <c r="C4751" s="31" t="s">
        <v>165</v>
      </c>
      <c r="D4751" s="32" t="s">
        <v>165</v>
      </c>
      <c r="E4751" s="33" t="s">
        <v>165</v>
      </c>
      <c r="F4751" s="34"/>
      <c r="G4751" s="35"/>
      <c r="H4751" s="34"/>
      <c r="I4751" s="36"/>
      <c r="J4751" s="37"/>
    </row>
    <row r="4752">
      <c r="A4752" s="30"/>
      <c r="B4752" s="31" t="s">
        <v>165</v>
      </c>
      <c r="C4752" s="31" t="s">
        <v>165</v>
      </c>
      <c r="D4752" s="32" t="s">
        <v>165</v>
      </c>
      <c r="E4752" s="33" t="s">
        <v>165</v>
      </c>
      <c r="F4752" s="34"/>
      <c r="G4752" s="35"/>
      <c r="H4752" s="34"/>
      <c r="I4752" s="36"/>
      <c r="J4752" s="37"/>
    </row>
    <row r="4753">
      <c r="A4753" s="30"/>
      <c r="B4753" s="31" t="s">
        <v>165</v>
      </c>
      <c r="C4753" s="31" t="s">
        <v>165</v>
      </c>
      <c r="D4753" s="32" t="s">
        <v>165</v>
      </c>
      <c r="E4753" s="33" t="s">
        <v>165</v>
      </c>
      <c r="F4753" s="34"/>
      <c r="G4753" s="35"/>
      <c r="H4753" s="34"/>
      <c r="I4753" s="36"/>
      <c r="J4753" s="37"/>
    </row>
    <row r="4754">
      <c r="A4754" s="30"/>
      <c r="B4754" s="31" t="s">
        <v>165</v>
      </c>
      <c r="C4754" s="31" t="s">
        <v>165</v>
      </c>
      <c r="D4754" s="32" t="s">
        <v>165</v>
      </c>
      <c r="E4754" s="33" t="s">
        <v>165</v>
      </c>
      <c r="F4754" s="34"/>
      <c r="G4754" s="35"/>
      <c r="H4754" s="34"/>
      <c r="I4754" s="36"/>
      <c r="J4754" s="37"/>
    </row>
    <row r="4755">
      <c r="A4755" s="30"/>
      <c r="B4755" s="31" t="s">
        <v>165</v>
      </c>
      <c r="C4755" s="31" t="s">
        <v>165</v>
      </c>
      <c r="D4755" s="32" t="s">
        <v>165</v>
      </c>
      <c r="E4755" s="33" t="s">
        <v>165</v>
      </c>
      <c r="F4755" s="34"/>
      <c r="G4755" s="35"/>
      <c r="H4755" s="34"/>
      <c r="I4755" s="36"/>
      <c r="J4755" s="37"/>
    </row>
    <row r="4756">
      <c r="A4756" s="30"/>
      <c r="B4756" s="31" t="s">
        <v>165</v>
      </c>
      <c r="C4756" s="31" t="s">
        <v>165</v>
      </c>
      <c r="D4756" s="32" t="s">
        <v>165</v>
      </c>
      <c r="E4756" s="33" t="s">
        <v>165</v>
      </c>
      <c r="F4756" s="34"/>
      <c r="G4756" s="35"/>
      <c r="H4756" s="34"/>
      <c r="I4756" s="36"/>
      <c r="J4756" s="37"/>
    </row>
    <row r="4757">
      <c r="A4757" s="30"/>
      <c r="B4757" s="31" t="s">
        <v>165</v>
      </c>
      <c r="C4757" s="31" t="s">
        <v>165</v>
      </c>
      <c r="D4757" s="32" t="s">
        <v>165</v>
      </c>
      <c r="E4757" s="33" t="s">
        <v>165</v>
      </c>
      <c r="F4757" s="34"/>
      <c r="G4757" s="35"/>
      <c r="H4757" s="34"/>
      <c r="I4757" s="36"/>
      <c r="J4757" s="37"/>
    </row>
    <row r="4758">
      <c r="A4758" s="30"/>
      <c r="B4758" s="31" t="s">
        <v>165</v>
      </c>
      <c r="C4758" s="31" t="s">
        <v>165</v>
      </c>
      <c r="D4758" s="32" t="s">
        <v>165</v>
      </c>
      <c r="E4758" s="33" t="s">
        <v>165</v>
      </c>
      <c r="F4758" s="34"/>
      <c r="G4758" s="35"/>
      <c r="H4758" s="34"/>
      <c r="I4758" s="36"/>
      <c r="J4758" s="37"/>
    </row>
    <row r="4759">
      <c r="A4759" s="30"/>
      <c r="B4759" s="31" t="s">
        <v>165</v>
      </c>
      <c r="C4759" s="31" t="s">
        <v>165</v>
      </c>
      <c r="D4759" s="32" t="s">
        <v>165</v>
      </c>
      <c r="E4759" s="33" t="s">
        <v>165</v>
      </c>
      <c r="F4759" s="34"/>
      <c r="G4759" s="35"/>
      <c r="H4759" s="34"/>
      <c r="I4759" s="36"/>
      <c r="J4759" s="37"/>
    </row>
    <row r="4760">
      <c r="A4760" s="30"/>
      <c r="B4760" s="31" t="s">
        <v>165</v>
      </c>
      <c r="C4760" s="31" t="s">
        <v>165</v>
      </c>
      <c r="D4760" s="32" t="s">
        <v>165</v>
      </c>
      <c r="E4760" s="33" t="s">
        <v>165</v>
      </c>
      <c r="F4760" s="34"/>
      <c r="G4760" s="35"/>
      <c r="H4760" s="34"/>
      <c r="I4760" s="36"/>
      <c r="J4760" s="37"/>
    </row>
    <row r="4761">
      <c r="A4761" s="30"/>
      <c r="B4761" s="31" t="s">
        <v>165</v>
      </c>
      <c r="C4761" s="31" t="s">
        <v>165</v>
      </c>
      <c r="D4761" s="32" t="s">
        <v>165</v>
      </c>
      <c r="E4761" s="33" t="s">
        <v>165</v>
      </c>
      <c r="F4761" s="34"/>
      <c r="G4761" s="35"/>
      <c r="H4761" s="34"/>
      <c r="I4761" s="36"/>
      <c r="J4761" s="37"/>
    </row>
    <row r="4762">
      <c r="A4762" s="30"/>
      <c r="B4762" s="31" t="s">
        <v>165</v>
      </c>
      <c r="C4762" s="31" t="s">
        <v>165</v>
      </c>
      <c r="D4762" s="32" t="s">
        <v>165</v>
      </c>
      <c r="E4762" s="33" t="s">
        <v>165</v>
      </c>
      <c r="F4762" s="34"/>
      <c r="G4762" s="35"/>
      <c r="H4762" s="34"/>
      <c r="I4762" s="36"/>
      <c r="J4762" s="37"/>
    </row>
    <row r="4763">
      <c r="A4763" s="30"/>
      <c r="B4763" s="31" t="s">
        <v>165</v>
      </c>
      <c r="C4763" s="31" t="s">
        <v>165</v>
      </c>
      <c r="D4763" s="32" t="s">
        <v>165</v>
      </c>
      <c r="E4763" s="33" t="s">
        <v>165</v>
      </c>
      <c r="F4763" s="34"/>
      <c r="G4763" s="35"/>
      <c r="H4763" s="34"/>
      <c r="I4763" s="36"/>
      <c r="J4763" s="37"/>
    </row>
    <row r="4764">
      <c r="A4764" s="30"/>
      <c r="B4764" s="31" t="s">
        <v>165</v>
      </c>
      <c r="C4764" s="31" t="s">
        <v>165</v>
      </c>
      <c r="D4764" s="32" t="s">
        <v>165</v>
      </c>
      <c r="E4764" s="33" t="s">
        <v>165</v>
      </c>
      <c r="F4764" s="34"/>
      <c r="G4764" s="35"/>
      <c r="H4764" s="34"/>
      <c r="I4764" s="36"/>
      <c r="J4764" s="37"/>
    </row>
    <row r="4765">
      <c r="A4765" s="30"/>
      <c r="B4765" s="31" t="s">
        <v>165</v>
      </c>
      <c r="C4765" s="31" t="s">
        <v>165</v>
      </c>
      <c r="D4765" s="32" t="s">
        <v>165</v>
      </c>
      <c r="E4765" s="33" t="s">
        <v>165</v>
      </c>
      <c r="F4765" s="34"/>
      <c r="G4765" s="35"/>
      <c r="H4765" s="34"/>
      <c r="I4765" s="36"/>
      <c r="J4765" s="37"/>
    </row>
    <row r="4766">
      <c r="A4766" s="30"/>
      <c r="B4766" s="31" t="s">
        <v>165</v>
      </c>
      <c r="C4766" s="31" t="s">
        <v>165</v>
      </c>
      <c r="D4766" s="32" t="s">
        <v>165</v>
      </c>
      <c r="E4766" s="33" t="s">
        <v>165</v>
      </c>
      <c r="F4766" s="34"/>
      <c r="G4766" s="35"/>
      <c r="H4766" s="34"/>
      <c r="I4766" s="36"/>
      <c r="J4766" s="37"/>
    </row>
    <row r="4767">
      <c r="A4767" s="30"/>
      <c r="B4767" s="31" t="s">
        <v>165</v>
      </c>
      <c r="C4767" s="31" t="s">
        <v>165</v>
      </c>
      <c r="D4767" s="32" t="s">
        <v>165</v>
      </c>
      <c r="E4767" s="33" t="s">
        <v>165</v>
      </c>
      <c r="F4767" s="34"/>
      <c r="G4767" s="35"/>
      <c r="H4767" s="34"/>
      <c r="I4767" s="36"/>
      <c r="J4767" s="37"/>
    </row>
    <row r="4768">
      <c r="A4768" s="30"/>
      <c r="B4768" s="31" t="s">
        <v>165</v>
      </c>
      <c r="C4768" s="31" t="s">
        <v>165</v>
      </c>
      <c r="D4768" s="32" t="s">
        <v>165</v>
      </c>
      <c r="E4768" s="33" t="s">
        <v>165</v>
      </c>
      <c r="F4768" s="34"/>
      <c r="G4768" s="35"/>
      <c r="H4768" s="34"/>
      <c r="I4768" s="36"/>
      <c r="J4768" s="37"/>
    </row>
    <row r="4769">
      <c r="A4769" s="30"/>
      <c r="B4769" s="31" t="s">
        <v>165</v>
      </c>
      <c r="C4769" s="31" t="s">
        <v>165</v>
      </c>
      <c r="D4769" s="32" t="s">
        <v>165</v>
      </c>
      <c r="E4769" s="33" t="s">
        <v>165</v>
      </c>
      <c r="F4769" s="34"/>
      <c r="G4769" s="35"/>
      <c r="H4769" s="34"/>
      <c r="I4769" s="36"/>
      <c r="J4769" s="37"/>
    </row>
    <row r="4770">
      <c r="A4770" s="30"/>
      <c r="B4770" s="31" t="s">
        <v>165</v>
      </c>
      <c r="C4770" s="31" t="s">
        <v>165</v>
      </c>
      <c r="D4770" s="32" t="s">
        <v>165</v>
      </c>
      <c r="E4770" s="33" t="s">
        <v>165</v>
      </c>
      <c r="F4770" s="34"/>
      <c r="G4770" s="35"/>
      <c r="H4770" s="34"/>
      <c r="I4770" s="36"/>
      <c r="J4770" s="37"/>
    </row>
    <row r="4771">
      <c r="A4771" s="30"/>
      <c r="B4771" s="31" t="s">
        <v>165</v>
      </c>
      <c r="C4771" s="31" t="s">
        <v>165</v>
      </c>
      <c r="D4771" s="32" t="s">
        <v>165</v>
      </c>
      <c r="E4771" s="33" t="s">
        <v>165</v>
      </c>
      <c r="F4771" s="34"/>
      <c r="G4771" s="35"/>
      <c r="H4771" s="34"/>
      <c r="I4771" s="36"/>
      <c r="J4771" s="37"/>
    </row>
    <row r="4772">
      <c r="A4772" s="30"/>
      <c r="B4772" s="31" t="s">
        <v>165</v>
      </c>
      <c r="C4772" s="31" t="s">
        <v>165</v>
      </c>
      <c r="D4772" s="32" t="s">
        <v>165</v>
      </c>
      <c r="E4772" s="33" t="s">
        <v>165</v>
      </c>
      <c r="F4772" s="34"/>
      <c r="G4772" s="35"/>
      <c r="H4772" s="34"/>
      <c r="I4772" s="36"/>
      <c r="J4772" s="37"/>
    </row>
    <row r="4773">
      <c r="A4773" s="30"/>
      <c r="B4773" s="31" t="s">
        <v>165</v>
      </c>
      <c r="C4773" s="31" t="s">
        <v>165</v>
      </c>
      <c r="D4773" s="32" t="s">
        <v>165</v>
      </c>
      <c r="E4773" s="33" t="s">
        <v>165</v>
      </c>
      <c r="F4773" s="34"/>
      <c r="G4773" s="35"/>
      <c r="H4773" s="34"/>
      <c r="I4773" s="36"/>
      <c r="J4773" s="37"/>
    </row>
    <row r="4774">
      <c r="A4774" s="30"/>
      <c r="B4774" s="31" t="s">
        <v>165</v>
      </c>
      <c r="C4774" s="31" t="s">
        <v>165</v>
      </c>
      <c r="D4774" s="32" t="s">
        <v>165</v>
      </c>
      <c r="E4774" s="33" t="s">
        <v>165</v>
      </c>
      <c r="F4774" s="34"/>
      <c r="G4774" s="35"/>
      <c r="H4774" s="34"/>
      <c r="I4774" s="36"/>
      <c r="J4774" s="37"/>
    </row>
    <row r="4775">
      <c r="A4775" s="30"/>
      <c r="B4775" s="31" t="s">
        <v>165</v>
      </c>
      <c r="C4775" s="31" t="s">
        <v>165</v>
      </c>
      <c r="D4775" s="32" t="s">
        <v>165</v>
      </c>
      <c r="E4775" s="33" t="s">
        <v>165</v>
      </c>
      <c r="F4775" s="34"/>
      <c r="G4775" s="35"/>
      <c r="H4775" s="34"/>
      <c r="I4775" s="36"/>
      <c r="J4775" s="37"/>
    </row>
    <row r="4776">
      <c r="A4776" s="30"/>
      <c r="B4776" s="31" t="s">
        <v>165</v>
      </c>
      <c r="C4776" s="31" t="s">
        <v>165</v>
      </c>
      <c r="D4776" s="32" t="s">
        <v>165</v>
      </c>
      <c r="E4776" s="33" t="s">
        <v>165</v>
      </c>
      <c r="F4776" s="34"/>
      <c r="G4776" s="35"/>
      <c r="H4776" s="34"/>
      <c r="I4776" s="36"/>
      <c r="J4776" s="37"/>
    </row>
    <row r="4777">
      <c r="A4777" s="30"/>
      <c r="B4777" s="31" t="s">
        <v>165</v>
      </c>
      <c r="C4777" s="31" t="s">
        <v>165</v>
      </c>
      <c r="D4777" s="32" t="s">
        <v>165</v>
      </c>
      <c r="E4777" s="33" t="s">
        <v>165</v>
      </c>
      <c r="F4777" s="34"/>
      <c r="G4777" s="35"/>
      <c r="H4777" s="34"/>
      <c r="I4777" s="36"/>
      <c r="J4777" s="37"/>
    </row>
    <row r="4778">
      <c r="A4778" s="30"/>
      <c r="B4778" s="31" t="s">
        <v>165</v>
      </c>
      <c r="C4778" s="31" t="s">
        <v>165</v>
      </c>
      <c r="D4778" s="32" t="s">
        <v>165</v>
      </c>
      <c r="E4778" s="33" t="s">
        <v>165</v>
      </c>
      <c r="F4778" s="34"/>
      <c r="G4778" s="35"/>
      <c r="H4778" s="34"/>
      <c r="I4778" s="36"/>
      <c r="J4778" s="37"/>
    </row>
    <row r="4779">
      <c r="A4779" s="30"/>
      <c r="B4779" s="31" t="s">
        <v>165</v>
      </c>
      <c r="C4779" s="31" t="s">
        <v>165</v>
      </c>
      <c r="D4779" s="32" t="s">
        <v>165</v>
      </c>
      <c r="E4779" s="33" t="s">
        <v>165</v>
      </c>
      <c r="F4779" s="34"/>
      <c r="G4779" s="35"/>
      <c r="H4779" s="34"/>
      <c r="I4779" s="36"/>
      <c r="J4779" s="37"/>
    </row>
    <row r="4780">
      <c r="A4780" s="30"/>
      <c r="B4780" s="31" t="s">
        <v>165</v>
      </c>
      <c r="C4780" s="31" t="s">
        <v>165</v>
      </c>
      <c r="D4780" s="32" t="s">
        <v>165</v>
      </c>
      <c r="E4780" s="33" t="s">
        <v>165</v>
      </c>
      <c r="F4780" s="34"/>
      <c r="G4780" s="35"/>
      <c r="H4780" s="34"/>
      <c r="I4780" s="36"/>
      <c r="J4780" s="37"/>
    </row>
    <row r="4781">
      <c r="A4781" s="30"/>
      <c r="B4781" s="31" t="s">
        <v>165</v>
      </c>
      <c r="C4781" s="31" t="s">
        <v>165</v>
      </c>
      <c r="D4781" s="32" t="s">
        <v>165</v>
      </c>
      <c r="E4781" s="33" t="s">
        <v>165</v>
      </c>
      <c r="F4781" s="34"/>
      <c r="G4781" s="35"/>
      <c r="H4781" s="34"/>
      <c r="I4781" s="36"/>
      <c r="J4781" s="37"/>
    </row>
    <row r="4782">
      <c r="A4782" s="30"/>
      <c r="B4782" s="31" t="s">
        <v>165</v>
      </c>
      <c r="C4782" s="31" t="s">
        <v>165</v>
      </c>
      <c r="D4782" s="32" t="s">
        <v>165</v>
      </c>
      <c r="E4782" s="33" t="s">
        <v>165</v>
      </c>
      <c r="F4782" s="34"/>
      <c r="G4782" s="35"/>
      <c r="H4782" s="34"/>
      <c r="I4782" s="36"/>
      <c r="J4782" s="37"/>
    </row>
    <row r="4783">
      <c r="A4783" s="30"/>
      <c r="B4783" s="31" t="s">
        <v>165</v>
      </c>
      <c r="C4783" s="31" t="s">
        <v>165</v>
      </c>
      <c r="D4783" s="32" t="s">
        <v>165</v>
      </c>
      <c r="E4783" s="33" t="s">
        <v>165</v>
      </c>
      <c r="F4783" s="34"/>
      <c r="G4783" s="35"/>
      <c r="H4783" s="34"/>
      <c r="I4783" s="36"/>
      <c r="J4783" s="37"/>
    </row>
    <row r="4784">
      <c r="A4784" s="30"/>
      <c r="B4784" s="31" t="s">
        <v>165</v>
      </c>
      <c r="C4784" s="31" t="s">
        <v>165</v>
      </c>
      <c r="D4784" s="32" t="s">
        <v>165</v>
      </c>
      <c r="E4784" s="33" t="s">
        <v>165</v>
      </c>
      <c r="F4784" s="34"/>
      <c r="G4784" s="35"/>
      <c r="H4784" s="34"/>
      <c r="I4784" s="36"/>
      <c r="J4784" s="37"/>
    </row>
    <row r="4785">
      <c r="A4785" s="30"/>
      <c r="B4785" s="31" t="s">
        <v>165</v>
      </c>
      <c r="C4785" s="31" t="s">
        <v>165</v>
      </c>
      <c r="D4785" s="32" t="s">
        <v>165</v>
      </c>
      <c r="E4785" s="33" t="s">
        <v>165</v>
      </c>
      <c r="F4785" s="34"/>
      <c r="G4785" s="35"/>
      <c r="H4785" s="34"/>
      <c r="I4785" s="36"/>
      <c r="J4785" s="37"/>
    </row>
    <row r="4786">
      <c r="A4786" s="30"/>
      <c r="B4786" s="31" t="s">
        <v>165</v>
      </c>
      <c r="C4786" s="31" t="s">
        <v>165</v>
      </c>
      <c r="D4786" s="32" t="s">
        <v>165</v>
      </c>
      <c r="E4786" s="33" t="s">
        <v>165</v>
      </c>
      <c r="F4786" s="34"/>
      <c r="G4786" s="35"/>
      <c r="H4786" s="34"/>
      <c r="I4786" s="36"/>
      <c r="J4786" s="37"/>
    </row>
    <row r="4787">
      <c r="A4787" s="30"/>
      <c r="B4787" s="31" t="s">
        <v>165</v>
      </c>
      <c r="C4787" s="31" t="s">
        <v>165</v>
      </c>
      <c r="D4787" s="32" t="s">
        <v>165</v>
      </c>
      <c r="E4787" s="33" t="s">
        <v>165</v>
      </c>
      <c r="F4787" s="34"/>
      <c r="G4787" s="35"/>
      <c r="H4787" s="34"/>
      <c r="I4787" s="36"/>
      <c r="J4787" s="37"/>
    </row>
    <row r="4788">
      <c r="A4788" s="30"/>
      <c r="B4788" s="31" t="s">
        <v>165</v>
      </c>
      <c r="C4788" s="31" t="s">
        <v>165</v>
      </c>
      <c r="D4788" s="32" t="s">
        <v>165</v>
      </c>
      <c r="E4788" s="33" t="s">
        <v>165</v>
      </c>
      <c r="F4788" s="34"/>
      <c r="G4788" s="35"/>
      <c r="H4788" s="34"/>
      <c r="I4788" s="36"/>
      <c r="J4788" s="37"/>
    </row>
    <row r="4789">
      <c r="A4789" s="30"/>
      <c r="B4789" s="31" t="s">
        <v>165</v>
      </c>
      <c r="C4789" s="31" t="s">
        <v>165</v>
      </c>
      <c r="D4789" s="32" t="s">
        <v>165</v>
      </c>
      <c r="E4789" s="33" t="s">
        <v>165</v>
      </c>
      <c r="F4789" s="34"/>
      <c r="G4789" s="35"/>
      <c r="H4789" s="34"/>
      <c r="I4789" s="36"/>
      <c r="J4789" s="37"/>
    </row>
    <row r="4790">
      <c r="A4790" s="30"/>
      <c r="B4790" s="31" t="s">
        <v>165</v>
      </c>
      <c r="C4790" s="31" t="s">
        <v>165</v>
      </c>
      <c r="D4790" s="32" t="s">
        <v>165</v>
      </c>
      <c r="E4790" s="33" t="s">
        <v>165</v>
      </c>
      <c r="F4790" s="34"/>
      <c r="G4790" s="35"/>
      <c r="H4790" s="34"/>
      <c r="I4790" s="36"/>
      <c r="J4790" s="37"/>
    </row>
    <row r="4791">
      <c r="A4791" s="30"/>
      <c r="B4791" s="31" t="s">
        <v>165</v>
      </c>
      <c r="C4791" s="31" t="s">
        <v>165</v>
      </c>
      <c r="D4791" s="32" t="s">
        <v>165</v>
      </c>
      <c r="E4791" s="33" t="s">
        <v>165</v>
      </c>
      <c r="F4791" s="34"/>
      <c r="G4791" s="35"/>
      <c r="H4791" s="34"/>
      <c r="I4791" s="36"/>
      <c r="J4791" s="37"/>
    </row>
    <row r="4792">
      <c r="A4792" s="30"/>
      <c r="B4792" s="31" t="s">
        <v>165</v>
      </c>
      <c r="C4792" s="31" t="s">
        <v>165</v>
      </c>
      <c r="D4792" s="32" t="s">
        <v>165</v>
      </c>
      <c r="E4792" s="33" t="s">
        <v>165</v>
      </c>
      <c r="F4792" s="34"/>
      <c r="G4792" s="35"/>
      <c r="H4792" s="34"/>
      <c r="I4792" s="36"/>
      <c r="J4792" s="37"/>
    </row>
    <row r="4793">
      <c r="A4793" s="30"/>
      <c r="B4793" s="31" t="s">
        <v>165</v>
      </c>
      <c r="C4793" s="31" t="s">
        <v>165</v>
      </c>
      <c r="D4793" s="32" t="s">
        <v>165</v>
      </c>
      <c r="E4793" s="33" t="s">
        <v>165</v>
      </c>
      <c r="F4793" s="34"/>
      <c r="G4793" s="35"/>
      <c r="H4793" s="34"/>
      <c r="I4793" s="36"/>
      <c r="J4793" s="37"/>
    </row>
    <row r="4794">
      <c r="A4794" s="30"/>
      <c r="B4794" s="31" t="s">
        <v>165</v>
      </c>
      <c r="C4794" s="31" t="s">
        <v>165</v>
      </c>
      <c r="D4794" s="32" t="s">
        <v>165</v>
      </c>
      <c r="E4794" s="33" t="s">
        <v>165</v>
      </c>
      <c r="F4794" s="34"/>
      <c r="G4794" s="35"/>
      <c r="H4794" s="34"/>
      <c r="I4794" s="36"/>
      <c r="J4794" s="37"/>
    </row>
    <row r="4795">
      <c r="A4795" s="30"/>
      <c r="B4795" s="31" t="s">
        <v>165</v>
      </c>
      <c r="C4795" s="31" t="s">
        <v>165</v>
      </c>
      <c r="D4795" s="32" t="s">
        <v>165</v>
      </c>
      <c r="E4795" s="33" t="s">
        <v>165</v>
      </c>
      <c r="F4795" s="34"/>
      <c r="G4795" s="35"/>
      <c r="H4795" s="34"/>
      <c r="I4795" s="36"/>
      <c r="J4795" s="37"/>
    </row>
    <row r="4796">
      <c r="A4796" s="30"/>
      <c r="B4796" s="31" t="s">
        <v>165</v>
      </c>
      <c r="C4796" s="31" t="s">
        <v>165</v>
      </c>
      <c r="D4796" s="32" t="s">
        <v>165</v>
      </c>
      <c r="E4796" s="33" t="s">
        <v>165</v>
      </c>
      <c r="F4796" s="34"/>
      <c r="G4796" s="35"/>
      <c r="H4796" s="34"/>
      <c r="I4796" s="36"/>
      <c r="J4796" s="37"/>
    </row>
    <row r="4797">
      <c r="A4797" s="30"/>
      <c r="B4797" s="31" t="s">
        <v>165</v>
      </c>
      <c r="C4797" s="31" t="s">
        <v>165</v>
      </c>
      <c r="D4797" s="32" t="s">
        <v>165</v>
      </c>
      <c r="E4797" s="33" t="s">
        <v>165</v>
      </c>
      <c r="F4797" s="34"/>
      <c r="G4797" s="35"/>
      <c r="H4797" s="34"/>
      <c r="I4797" s="36"/>
      <c r="J4797" s="37"/>
    </row>
    <row r="4798">
      <c r="A4798" s="30"/>
      <c r="B4798" s="31" t="s">
        <v>165</v>
      </c>
      <c r="C4798" s="31" t="s">
        <v>165</v>
      </c>
      <c r="D4798" s="32" t="s">
        <v>165</v>
      </c>
      <c r="E4798" s="33" t="s">
        <v>165</v>
      </c>
      <c r="F4798" s="34"/>
      <c r="G4798" s="35"/>
      <c r="H4798" s="34"/>
      <c r="I4798" s="36"/>
      <c r="J4798" s="37"/>
    </row>
    <row r="4799">
      <c r="A4799" s="30"/>
      <c r="B4799" s="31" t="s">
        <v>165</v>
      </c>
      <c r="C4799" s="31" t="s">
        <v>165</v>
      </c>
      <c r="D4799" s="32" t="s">
        <v>165</v>
      </c>
      <c r="E4799" s="33" t="s">
        <v>165</v>
      </c>
      <c r="F4799" s="34"/>
      <c r="G4799" s="35"/>
      <c r="H4799" s="34"/>
      <c r="I4799" s="36"/>
      <c r="J4799" s="37"/>
    </row>
    <row r="4800">
      <c r="A4800" s="30"/>
      <c r="B4800" s="31" t="s">
        <v>165</v>
      </c>
      <c r="C4800" s="31" t="s">
        <v>165</v>
      </c>
      <c r="D4800" s="32" t="s">
        <v>165</v>
      </c>
      <c r="E4800" s="33" t="s">
        <v>165</v>
      </c>
      <c r="F4800" s="34"/>
      <c r="G4800" s="35"/>
      <c r="H4800" s="34"/>
      <c r="I4800" s="36"/>
      <c r="J4800" s="37"/>
    </row>
    <row r="4801">
      <c r="A4801" s="30"/>
      <c r="B4801" s="31" t="s">
        <v>165</v>
      </c>
      <c r="C4801" s="31" t="s">
        <v>165</v>
      </c>
      <c r="D4801" s="32" t="s">
        <v>165</v>
      </c>
      <c r="E4801" s="33" t="s">
        <v>165</v>
      </c>
      <c r="F4801" s="34"/>
      <c r="G4801" s="35"/>
      <c r="H4801" s="34"/>
      <c r="I4801" s="36"/>
      <c r="J4801" s="37"/>
    </row>
    <row r="4802">
      <c r="A4802" s="30"/>
      <c r="B4802" s="31" t="s">
        <v>165</v>
      </c>
      <c r="C4802" s="31" t="s">
        <v>165</v>
      </c>
      <c r="D4802" s="32" t="s">
        <v>165</v>
      </c>
      <c r="E4802" s="33" t="s">
        <v>165</v>
      </c>
      <c r="F4802" s="34"/>
      <c r="G4802" s="35"/>
      <c r="H4802" s="34"/>
      <c r="I4802" s="36"/>
      <c r="J4802" s="37"/>
    </row>
    <row r="4803">
      <c r="A4803" s="30"/>
      <c r="B4803" s="31" t="s">
        <v>165</v>
      </c>
      <c r="C4803" s="31" t="s">
        <v>165</v>
      </c>
      <c r="D4803" s="32" t="s">
        <v>165</v>
      </c>
      <c r="E4803" s="33" t="s">
        <v>165</v>
      </c>
      <c r="F4803" s="34"/>
      <c r="G4803" s="35"/>
      <c r="H4803" s="34"/>
      <c r="I4803" s="36"/>
      <c r="J4803" s="37"/>
    </row>
    <row r="4804">
      <c r="A4804" s="30"/>
      <c r="B4804" s="31" t="s">
        <v>165</v>
      </c>
      <c r="C4804" s="31" t="s">
        <v>165</v>
      </c>
      <c r="D4804" s="32" t="s">
        <v>165</v>
      </c>
      <c r="E4804" s="33" t="s">
        <v>165</v>
      </c>
      <c r="F4804" s="34"/>
      <c r="G4804" s="35"/>
      <c r="H4804" s="34"/>
      <c r="I4804" s="36"/>
      <c r="J4804" s="37"/>
    </row>
    <row r="4805">
      <c r="A4805" s="30"/>
      <c r="B4805" s="31" t="s">
        <v>165</v>
      </c>
      <c r="C4805" s="31" t="s">
        <v>165</v>
      </c>
      <c r="D4805" s="32" t="s">
        <v>165</v>
      </c>
      <c r="E4805" s="33" t="s">
        <v>165</v>
      </c>
      <c r="F4805" s="34"/>
      <c r="G4805" s="35"/>
      <c r="H4805" s="34"/>
      <c r="I4805" s="36"/>
      <c r="J4805" s="37"/>
    </row>
    <row r="4806">
      <c r="A4806" s="30"/>
      <c r="B4806" s="31" t="s">
        <v>165</v>
      </c>
      <c r="C4806" s="31" t="s">
        <v>165</v>
      </c>
      <c r="D4806" s="32" t="s">
        <v>165</v>
      </c>
      <c r="E4806" s="33" t="s">
        <v>165</v>
      </c>
      <c r="F4806" s="34"/>
      <c r="G4806" s="35"/>
      <c r="H4806" s="34"/>
      <c r="I4806" s="36"/>
      <c r="J4806" s="37"/>
    </row>
    <row r="4807">
      <c r="A4807" s="30"/>
      <c r="B4807" s="31" t="s">
        <v>165</v>
      </c>
      <c r="C4807" s="31" t="s">
        <v>165</v>
      </c>
      <c r="D4807" s="32" t="s">
        <v>165</v>
      </c>
      <c r="E4807" s="33" t="s">
        <v>165</v>
      </c>
      <c r="F4807" s="34"/>
      <c r="G4807" s="35"/>
      <c r="H4807" s="34"/>
      <c r="I4807" s="36"/>
      <c r="J4807" s="37"/>
    </row>
    <row r="4808">
      <c r="A4808" s="30"/>
      <c r="B4808" s="31" t="s">
        <v>165</v>
      </c>
      <c r="C4808" s="31" t="s">
        <v>165</v>
      </c>
      <c r="D4808" s="32" t="s">
        <v>165</v>
      </c>
      <c r="E4808" s="33" t="s">
        <v>165</v>
      </c>
      <c r="F4808" s="34"/>
      <c r="G4808" s="35"/>
      <c r="H4808" s="34"/>
      <c r="I4808" s="36"/>
      <c r="J4808" s="37"/>
    </row>
    <row r="4809">
      <c r="A4809" s="30"/>
      <c r="B4809" s="31" t="s">
        <v>165</v>
      </c>
      <c r="C4809" s="31" t="s">
        <v>165</v>
      </c>
      <c r="D4809" s="32" t="s">
        <v>165</v>
      </c>
      <c r="E4809" s="33" t="s">
        <v>165</v>
      </c>
      <c r="F4809" s="34"/>
      <c r="G4809" s="35"/>
      <c r="H4809" s="34"/>
      <c r="I4809" s="36"/>
      <c r="J4809" s="37"/>
    </row>
    <row r="4810">
      <c r="A4810" s="30"/>
      <c r="B4810" s="31" t="s">
        <v>165</v>
      </c>
      <c r="C4810" s="31" t="s">
        <v>165</v>
      </c>
      <c r="D4810" s="32" t="s">
        <v>165</v>
      </c>
      <c r="E4810" s="33" t="s">
        <v>165</v>
      </c>
      <c r="F4810" s="34"/>
      <c r="G4810" s="35"/>
      <c r="H4810" s="34"/>
      <c r="I4810" s="36"/>
      <c r="J4810" s="37"/>
    </row>
    <row r="4811">
      <c r="A4811" s="30"/>
      <c r="B4811" s="31" t="s">
        <v>165</v>
      </c>
      <c r="C4811" s="31" t="s">
        <v>165</v>
      </c>
      <c r="D4811" s="32" t="s">
        <v>165</v>
      </c>
      <c r="E4811" s="33" t="s">
        <v>165</v>
      </c>
      <c r="F4811" s="34"/>
      <c r="G4811" s="35"/>
      <c r="H4811" s="34"/>
      <c r="I4811" s="36"/>
      <c r="J4811" s="37"/>
    </row>
    <row r="4812">
      <c r="A4812" s="30"/>
      <c r="B4812" s="31" t="s">
        <v>165</v>
      </c>
      <c r="C4812" s="31" t="s">
        <v>165</v>
      </c>
      <c r="D4812" s="32" t="s">
        <v>165</v>
      </c>
      <c r="E4812" s="33" t="s">
        <v>165</v>
      </c>
      <c r="F4812" s="34"/>
      <c r="G4812" s="35"/>
      <c r="H4812" s="34"/>
      <c r="I4812" s="36"/>
      <c r="J4812" s="37"/>
    </row>
    <row r="4813">
      <c r="A4813" s="30"/>
      <c r="B4813" s="31" t="s">
        <v>165</v>
      </c>
      <c r="C4813" s="31" t="s">
        <v>165</v>
      </c>
      <c r="D4813" s="32" t="s">
        <v>165</v>
      </c>
      <c r="E4813" s="33" t="s">
        <v>165</v>
      </c>
      <c r="F4813" s="34"/>
      <c r="G4813" s="35"/>
      <c r="H4813" s="34"/>
      <c r="I4813" s="36"/>
      <c r="J4813" s="37"/>
    </row>
    <row r="4814">
      <c r="A4814" s="30"/>
      <c r="B4814" s="31" t="s">
        <v>165</v>
      </c>
      <c r="C4814" s="31" t="s">
        <v>165</v>
      </c>
      <c r="D4814" s="32" t="s">
        <v>165</v>
      </c>
      <c r="E4814" s="33" t="s">
        <v>165</v>
      </c>
      <c r="F4814" s="34"/>
      <c r="G4814" s="35"/>
      <c r="H4814" s="34"/>
      <c r="I4814" s="36"/>
      <c r="J4814" s="37"/>
    </row>
    <row r="4815">
      <c r="A4815" s="30"/>
      <c r="B4815" s="31" t="s">
        <v>165</v>
      </c>
      <c r="C4815" s="31" t="s">
        <v>165</v>
      </c>
      <c r="D4815" s="32" t="s">
        <v>165</v>
      </c>
      <c r="E4815" s="33" t="s">
        <v>165</v>
      </c>
      <c r="F4815" s="34"/>
      <c r="G4815" s="35"/>
      <c r="H4815" s="34"/>
      <c r="I4815" s="36"/>
      <c r="J4815" s="37"/>
    </row>
    <row r="4816">
      <c r="A4816" s="30"/>
      <c r="B4816" s="31" t="s">
        <v>165</v>
      </c>
      <c r="C4816" s="31" t="s">
        <v>165</v>
      </c>
      <c r="D4816" s="32" t="s">
        <v>165</v>
      </c>
      <c r="E4816" s="33" t="s">
        <v>165</v>
      </c>
      <c r="F4816" s="34"/>
      <c r="G4816" s="35"/>
      <c r="H4816" s="34"/>
      <c r="I4816" s="36"/>
      <c r="J4816" s="37"/>
    </row>
    <row r="4817">
      <c r="A4817" s="30"/>
      <c r="B4817" s="31" t="s">
        <v>165</v>
      </c>
      <c r="C4817" s="31" t="s">
        <v>165</v>
      </c>
      <c r="D4817" s="32" t="s">
        <v>165</v>
      </c>
      <c r="E4817" s="33" t="s">
        <v>165</v>
      </c>
      <c r="F4817" s="34"/>
      <c r="G4817" s="35"/>
      <c r="H4817" s="34"/>
      <c r="I4817" s="36"/>
      <c r="J4817" s="37"/>
    </row>
    <row r="4818">
      <c r="A4818" s="30"/>
      <c r="B4818" s="31" t="s">
        <v>165</v>
      </c>
      <c r="C4818" s="31" t="s">
        <v>165</v>
      </c>
      <c r="D4818" s="32" t="s">
        <v>165</v>
      </c>
      <c r="E4818" s="33" t="s">
        <v>165</v>
      </c>
      <c r="F4818" s="34"/>
      <c r="G4818" s="35"/>
      <c r="H4818" s="34"/>
      <c r="I4818" s="36"/>
      <c r="J4818" s="37"/>
    </row>
    <row r="4819">
      <c r="A4819" s="30"/>
      <c r="B4819" s="31" t="s">
        <v>165</v>
      </c>
      <c r="C4819" s="31" t="s">
        <v>165</v>
      </c>
      <c r="D4819" s="32" t="s">
        <v>165</v>
      </c>
      <c r="E4819" s="33" t="s">
        <v>165</v>
      </c>
      <c r="F4819" s="34"/>
      <c r="G4819" s="35"/>
      <c r="H4819" s="34"/>
      <c r="I4819" s="36"/>
      <c r="J4819" s="37"/>
    </row>
    <row r="4820">
      <c r="A4820" s="30"/>
      <c r="B4820" s="31" t="s">
        <v>165</v>
      </c>
      <c r="C4820" s="31" t="s">
        <v>165</v>
      </c>
      <c r="D4820" s="32" t="s">
        <v>165</v>
      </c>
      <c r="E4820" s="33" t="s">
        <v>165</v>
      </c>
      <c r="F4820" s="34"/>
      <c r="G4820" s="35"/>
      <c r="H4820" s="34"/>
      <c r="I4820" s="36"/>
      <c r="J4820" s="37"/>
    </row>
    <row r="4821">
      <c r="A4821" s="30"/>
      <c r="B4821" s="31" t="s">
        <v>165</v>
      </c>
      <c r="C4821" s="31" t="s">
        <v>165</v>
      </c>
      <c r="D4821" s="32" t="s">
        <v>165</v>
      </c>
      <c r="E4821" s="33" t="s">
        <v>165</v>
      </c>
      <c r="F4821" s="34"/>
      <c r="G4821" s="35"/>
      <c r="H4821" s="34"/>
      <c r="I4821" s="36"/>
      <c r="J4821" s="37"/>
    </row>
    <row r="4822">
      <c r="A4822" s="30"/>
      <c r="B4822" s="31" t="s">
        <v>165</v>
      </c>
      <c r="C4822" s="31" t="s">
        <v>165</v>
      </c>
      <c r="D4822" s="32" t="s">
        <v>165</v>
      </c>
      <c r="E4822" s="33" t="s">
        <v>165</v>
      </c>
      <c r="F4822" s="34"/>
      <c r="G4822" s="35"/>
      <c r="H4822" s="34"/>
      <c r="I4822" s="36"/>
      <c r="J4822" s="37"/>
    </row>
    <row r="4823">
      <c r="A4823" s="30"/>
      <c r="B4823" s="31" t="s">
        <v>165</v>
      </c>
      <c r="C4823" s="31" t="s">
        <v>165</v>
      </c>
      <c r="D4823" s="32" t="s">
        <v>165</v>
      </c>
      <c r="E4823" s="33" t="s">
        <v>165</v>
      </c>
      <c r="F4823" s="34"/>
      <c r="G4823" s="35"/>
      <c r="H4823" s="34"/>
      <c r="I4823" s="36"/>
      <c r="J4823" s="37"/>
    </row>
    <row r="4824">
      <c r="A4824" s="30"/>
      <c r="B4824" s="31" t="s">
        <v>165</v>
      </c>
      <c r="C4824" s="31" t="s">
        <v>165</v>
      </c>
      <c r="D4824" s="32" t="s">
        <v>165</v>
      </c>
      <c r="E4824" s="33" t="s">
        <v>165</v>
      </c>
      <c r="F4824" s="34"/>
      <c r="G4824" s="35"/>
      <c r="H4824" s="34"/>
      <c r="I4824" s="36"/>
      <c r="J4824" s="37"/>
    </row>
    <row r="4825">
      <c r="A4825" s="30"/>
      <c r="B4825" s="31" t="s">
        <v>165</v>
      </c>
      <c r="C4825" s="31" t="s">
        <v>165</v>
      </c>
      <c r="D4825" s="32" t="s">
        <v>165</v>
      </c>
      <c r="E4825" s="33" t="s">
        <v>165</v>
      </c>
      <c r="F4825" s="34"/>
      <c r="G4825" s="35"/>
      <c r="H4825" s="34"/>
      <c r="I4825" s="36"/>
      <c r="J4825" s="37"/>
    </row>
    <row r="4826">
      <c r="A4826" s="30"/>
      <c r="B4826" s="31" t="s">
        <v>165</v>
      </c>
      <c r="C4826" s="31" t="s">
        <v>165</v>
      </c>
      <c r="D4826" s="32" t="s">
        <v>165</v>
      </c>
      <c r="E4826" s="33" t="s">
        <v>165</v>
      </c>
      <c r="F4826" s="34"/>
      <c r="G4826" s="35"/>
      <c r="H4826" s="34"/>
      <c r="I4826" s="36"/>
      <c r="J4826" s="37"/>
    </row>
    <row r="4827">
      <c r="A4827" s="30"/>
      <c r="B4827" s="31" t="s">
        <v>165</v>
      </c>
      <c r="C4827" s="31" t="s">
        <v>165</v>
      </c>
      <c r="D4827" s="32" t="s">
        <v>165</v>
      </c>
      <c r="E4827" s="33" t="s">
        <v>165</v>
      </c>
      <c r="F4827" s="34"/>
      <c r="G4827" s="35"/>
      <c r="H4827" s="34"/>
      <c r="I4827" s="36"/>
      <c r="J4827" s="37"/>
    </row>
    <row r="4828">
      <c r="A4828" s="30"/>
      <c r="B4828" s="31" t="s">
        <v>165</v>
      </c>
      <c r="C4828" s="31" t="s">
        <v>165</v>
      </c>
      <c r="D4828" s="32" t="s">
        <v>165</v>
      </c>
      <c r="E4828" s="33" t="s">
        <v>165</v>
      </c>
      <c r="F4828" s="34"/>
      <c r="G4828" s="35"/>
      <c r="H4828" s="34"/>
      <c r="I4828" s="36"/>
      <c r="J4828" s="37"/>
    </row>
    <row r="4829">
      <c r="A4829" s="30"/>
      <c r="B4829" s="31" t="s">
        <v>165</v>
      </c>
      <c r="C4829" s="31" t="s">
        <v>165</v>
      </c>
      <c r="D4829" s="32" t="s">
        <v>165</v>
      </c>
      <c r="E4829" s="33" t="s">
        <v>165</v>
      </c>
      <c r="F4829" s="34"/>
      <c r="G4829" s="35"/>
      <c r="H4829" s="34"/>
      <c r="I4829" s="36"/>
      <c r="J4829" s="37"/>
    </row>
    <row r="4830">
      <c r="A4830" s="30"/>
      <c r="B4830" s="31" t="s">
        <v>165</v>
      </c>
      <c r="C4830" s="31" t="s">
        <v>165</v>
      </c>
      <c r="D4830" s="32" t="s">
        <v>165</v>
      </c>
      <c r="E4830" s="33" t="s">
        <v>165</v>
      </c>
      <c r="F4830" s="34"/>
      <c r="G4830" s="35"/>
      <c r="H4830" s="34"/>
      <c r="I4830" s="36"/>
      <c r="J4830" s="37"/>
    </row>
    <row r="4831">
      <c r="A4831" s="30"/>
      <c r="B4831" s="31" t="s">
        <v>165</v>
      </c>
      <c r="C4831" s="31" t="s">
        <v>165</v>
      </c>
      <c r="D4831" s="32" t="s">
        <v>165</v>
      </c>
      <c r="E4831" s="33" t="s">
        <v>165</v>
      </c>
      <c r="F4831" s="34"/>
      <c r="G4831" s="35"/>
      <c r="H4831" s="34"/>
      <c r="I4831" s="36"/>
      <c r="J4831" s="37"/>
    </row>
    <row r="4832">
      <c r="A4832" s="30"/>
      <c r="B4832" s="31" t="s">
        <v>165</v>
      </c>
      <c r="C4832" s="31" t="s">
        <v>165</v>
      </c>
      <c r="D4832" s="32" t="s">
        <v>165</v>
      </c>
      <c r="E4832" s="33" t="s">
        <v>165</v>
      </c>
      <c r="F4832" s="34"/>
      <c r="G4832" s="35"/>
      <c r="H4832" s="34"/>
      <c r="I4832" s="36"/>
      <c r="J4832" s="37"/>
    </row>
    <row r="4833">
      <c r="A4833" s="30"/>
      <c r="B4833" s="31" t="s">
        <v>165</v>
      </c>
      <c r="C4833" s="31" t="s">
        <v>165</v>
      </c>
      <c r="D4833" s="32" t="s">
        <v>165</v>
      </c>
      <c r="E4833" s="33" t="s">
        <v>165</v>
      </c>
      <c r="F4833" s="34"/>
      <c r="G4833" s="35"/>
      <c r="H4833" s="34"/>
      <c r="I4833" s="36"/>
      <c r="J4833" s="37"/>
    </row>
    <row r="4834">
      <c r="A4834" s="30"/>
      <c r="B4834" s="31" t="s">
        <v>165</v>
      </c>
      <c r="C4834" s="31" t="s">
        <v>165</v>
      </c>
      <c r="D4834" s="32" t="s">
        <v>165</v>
      </c>
      <c r="E4834" s="33" t="s">
        <v>165</v>
      </c>
      <c r="F4834" s="34"/>
      <c r="G4834" s="35"/>
      <c r="H4834" s="34"/>
      <c r="I4834" s="36"/>
      <c r="J4834" s="37"/>
    </row>
    <row r="4835">
      <c r="A4835" s="30"/>
      <c r="B4835" s="31" t="s">
        <v>165</v>
      </c>
      <c r="C4835" s="31" t="s">
        <v>165</v>
      </c>
      <c r="D4835" s="32" t="s">
        <v>165</v>
      </c>
      <c r="E4835" s="33" t="s">
        <v>165</v>
      </c>
      <c r="F4835" s="34"/>
      <c r="G4835" s="35"/>
      <c r="H4835" s="34"/>
      <c r="I4835" s="36"/>
      <c r="J4835" s="37"/>
    </row>
    <row r="4836">
      <c r="A4836" s="30"/>
      <c r="B4836" s="31" t="s">
        <v>165</v>
      </c>
      <c r="C4836" s="31" t="s">
        <v>165</v>
      </c>
      <c r="D4836" s="32" t="s">
        <v>165</v>
      </c>
      <c r="E4836" s="33" t="s">
        <v>165</v>
      </c>
      <c r="F4836" s="34"/>
      <c r="G4836" s="35"/>
      <c r="H4836" s="34"/>
      <c r="I4836" s="36"/>
      <c r="J4836" s="37"/>
    </row>
    <row r="4837">
      <c r="A4837" s="30"/>
      <c r="B4837" s="31" t="s">
        <v>165</v>
      </c>
      <c r="C4837" s="31" t="s">
        <v>165</v>
      </c>
      <c r="D4837" s="32" t="s">
        <v>165</v>
      </c>
      <c r="E4837" s="33" t="s">
        <v>165</v>
      </c>
      <c r="F4837" s="34"/>
      <c r="G4837" s="35"/>
      <c r="H4837" s="34"/>
      <c r="I4837" s="36"/>
      <c r="J4837" s="37"/>
    </row>
    <row r="4838">
      <c r="A4838" s="30"/>
      <c r="B4838" s="31" t="s">
        <v>165</v>
      </c>
      <c r="C4838" s="31" t="s">
        <v>165</v>
      </c>
      <c r="D4838" s="32" t="s">
        <v>165</v>
      </c>
      <c r="E4838" s="33" t="s">
        <v>165</v>
      </c>
      <c r="F4838" s="34"/>
      <c r="G4838" s="35"/>
      <c r="H4838" s="34"/>
      <c r="I4838" s="36"/>
      <c r="J4838" s="37"/>
    </row>
    <row r="4839">
      <c r="A4839" s="30"/>
      <c r="B4839" s="31" t="s">
        <v>165</v>
      </c>
      <c r="C4839" s="31" t="s">
        <v>165</v>
      </c>
      <c r="D4839" s="32" t="s">
        <v>165</v>
      </c>
      <c r="E4839" s="33" t="s">
        <v>165</v>
      </c>
      <c r="F4839" s="34"/>
      <c r="G4839" s="35"/>
      <c r="H4839" s="34"/>
      <c r="I4839" s="36"/>
      <c r="J4839" s="37"/>
    </row>
    <row r="4840">
      <c r="A4840" s="30"/>
      <c r="B4840" s="31" t="s">
        <v>165</v>
      </c>
      <c r="C4840" s="31" t="s">
        <v>165</v>
      </c>
      <c r="D4840" s="32" t="s">
        <v>165</v>
      </c>
      <c r="E4840" s="33" t="s">
        <v>165</v>
      </c>
      <c r="F4840" s="34"/>
      <c r="G4840" s="35"/>
      <c r="H4840" s="34"/>
      <c r="I4840" s="36"/>
      <c r="J4840" s="37"/>
    </row>
    <row r="4841">
      <c r="A4841" s="30"/>
      <c r="B4841" s="31" t="s">
        <v>165</v>
      </c>
      <c r="C4841" s="31" t="s">
        <v>165</v>
      </c>
      <c r="D4841" s="32" t="s">
        <v>165</v>
      </c>
      <c r="E4841" s="33" t="s">
        <v>165</v>
      </c>
      <c r="F4841" s="34"/>
      <c r="G4841" s="35"/>
      <c r="H4841" s="34"/>
      <c r="I4841" s="36"/>
      <c r="J4841" s="37"/>
    </row>
    <row r="4842">
      <c r="A4842" s="30"/>
      <c r="B4842" s="31" t="s">
        <v>165</v>
      </c>
      <c r="C4842" s="31" t="s">
        <v>165</v>
      </c>
      <c r="D4842" s="32" t="s">
        <v>165</v>
      </c>
      <c r="E4842" s="33" t="s">
        <v>165</v>
      </c>
      <c r="F4842" s="34"/>
      <c r="G4842" s="35"/>
      <c r="H4842" s="34"/>
      <c r="I4842" s="36"/>
      <c r="J4842" s="37"/>
    </row>
    <row r="4843">
      <c r="A4843" s="30"/>
      <c r="B4843" s="31" t="s">
        <v>165</v>
      </c>
      <c r="C4843" s="31" t="s">
        <v>165</v>
      </c>
      <c r="D4843" s="32" t="s">
        <v>165</v>
      </c>
      <c r="E4843" s="33" t="s">
        <v>165</v>
      </c>
      <c r="F4843" s="34"/>
      <c r="G4843" s="35"/>
      <c r="H4843" s="34"/>
      <c r="I4843" s="36"/>
      <c r="J4843" s="37"/>
    </row>
    <row r="4844">
      <c r="A4844" s="30"/>
      <c r="B4844" s="31" t="s">
        <v>165</v>
      </c>
      <c r="C4844" s="31" t="s">
        <v>165</v>
      </c>
      <c r="D4844" s="32" t="s">
        <v>165</v>
      </c>
      <c r="E4844" s="33" t="s">
        <v>165</v>
      </c>
      <c r="F4844" s="34"/>
      <c r="G4844" s="35"/>
      <c r="H4844" s="34"/>
      <c r="I4844" s="36"/>
      <c r="J4844" s="37"/>
    </row>
    <row r="4845">
      <c r="A4845" s="30"/>
      <c r="B4845" s="31" t="s">
        <v>165</v>
      </c>
      <c r="C4845" s="31" t="s">
        <v>165</v>
      </c>
      <c r="D4845" s="32" t="s">
        <v>165</v>
      </c>
      <c r="E4845" s="33" t="s">
        <v>165</v>
      </c>
      <c r="F4845" s="34"/>
      <c r="G4845" s="35"/>
      <c r="H4845" s="34"/>
      <c r="I4845" s="36"/>
      <c r="J4845" s="37"/>
    </row>
    <row r="4846">
      <c r="A4846" s="30"/>
      <c r="B4846" s="31" t="s">
        <v>165</v>
      </c>
      <c r="C4846" s="31" t="s">
        <v>165</v>
      </c>
      <c r="D4846" s="32" t="s">
        <v>165</v>
      </c>
      <c r="E4846" s="33" t="s">
        <v>165</v>
      </c>
      <c r="F4846" s="34"/>
      <c r="G4846" s="35"/>
      <c r="H4846" s="34"/>
      <c r="I4846" s="36"/>
      <c r="J4846" s="37"/>
    </row>
    <row r="4847">
      <c r="A4847" s="30"/>
      <c r="B4847" s="31" t="s">
        <v>165</v>
      </c>
      <c r="C4847" s="31" t="s">
        <v>165</v>
      </c>
      <c r="D4847" s="32" t="s">
        <v>165</v>
      </c>
      <c r="E4847" s="33" t="s">
        <v>165</v>
      </c>
      <c r="F4847" s="34"/>
      <c r="G4847" s="35"/>
      <c r="H4847" s="34"/>
      <c r="I4847" s="36"/>
      <c r="J4847" s="37"/>
    </row>
    <row r="4848">
      <c r="A4848" s="30"/>
      <c r="B4848" s="31" t="s">
        <v>165</v>
      </c>
      <c r="C4848" s="31" t="s">
        <v>165</v>
      </c>
      <c r="D4848" s="32" t="s">
        <v>165</v>
      </c>
      <c r="E4848" s="33" t="s">
        <v>165</v>
      </c>
      <c r="F4848" s="34"/>
      <c r="G4848" s="35"/>
      <c r="H4848" s="34"/>
      <c r="I4848" s="36"/>
      <c r="J4848" s="37"/>
    </row>
    <row r="4849">
      <c r="A4849" s="30"/>
      <c r="B4849" s="31" t="s">
        <v>165</v>
      </c>
      <c r="C4849" s="31" t="s">
        <v>165</v>
      </c>
      <c r="D4849" s="32" t="s">
        <v>165</v>
      </c>
      <c r="E4849" s="33" t="s">
        <v>165</v>
      </c>
      <c r="F4849" s="34"/>
      <c r="G4849" s="35"/>
      <c r="H4849" s="34"/>
      <c r="I4849" s="36"/>
      <c r="J4849" s="37"/>
    </row>
    <row r="4850">
      <c r="A4850" s="30"/>
      <c r="B4850" s="31" t="s">
        <v>165</v>
      </c>
      <c r="C4850" s="31" t="s">
        <v>165</v>
      </c>
      <c r="D4850" s="32" t="s">
        <v>165</v>
      </c>
      <c r="E4850" s="33" t="s">
        <v>165</v>
      </c>
      <c r="F4850" s="34"/>
      <c r="G4850" s="35"/>
      <c r="H4850" s="34"/>
      <c r="I4850" s="36"/>
      <c r="J4850" s="37"/>
    </row>
    <row r="4851">
      <c r="A4851" s="30"/>
      <c r="B4851" s="31" t="s">
        <v>165</v>
      </c>
      <c r="C4851" s="31" t="s">
        <v>165</v>
      </c>
      <c r="D4851" s="32" t="s">
        <v>165</v>
      </c>
      <c r="E4851" s="33" t="s">
        <v>165</v>
      </c>
      <c r="F4851" s="34"/>
      <c r="G4851" s="35"/>
      <c r="H4851" s="34"/>
      <c r="I4851" s="36"/>
      <c r="J4851" s="37"/>
    </row>
    <row r="4852">
      <c r="A4852" s="30"/>
      <c r="B4852" s="31" t="s">
        <v>165</v>
      </c>
      <c r="C4852" s="31" t="s">
        <v>165</v>
      </c>
      <c r="D4852" s="32" t="s">
        <v>165</v>
      </c>
      <c r="E4852" s="33" t="s">
        <v>165</v>
      </c>
      <c r="F4852" s="34"/>
      <c r="G4852" s="35"/>
      <c r="H4852" s="34"/>
      <c r="I4852" s="36"/>
      <c r="J4852" s="37"/>
    </row>
    <row r="4853">
      <c r="A4853" s="30"/>
      <c r="B4853" s="31" t="s">
        <v>165</v>
      </c>
      <c r="C4853" s="31" t="s">
        <v>165</v>
      </c>
      <c r="D4853" s="32" t="s">
        <v>165</v>
      </c>
      <c r="E4853" s="33" t="s">
        <v>165</v>
      </c>
      <c r="F4853" s="34"/>
      <c r="G4853" s="35"/>
      <c r="H4853" s="34"/>
      <c r="I4853" s="36"/>
      <c r="J4853" s="37"/>
    </row>
    <row r="4854">
      <c r="A4854" s="30"/>
      <c r="B4854" s="31" t="s">
        <v>165</v>
      </c>
      <c r="C4854" s="31" t="s">
        <v>165</v>
      </c>
      <c r="D4854" s="32" t="s">
        <v>165</v>
      </c>
      <c r="E4854" s="33" t="s">
        <v>165</v>
      </c>
      <c r="F4854" s="34"/>
      <c r="G4854" s="35"/>
      <c r="H4854" s="34"/>
      <c r="I4854" s="36"/>
      <c r="J4854" s="37"/>
    </row>
    <row r="4855">
      <c r="A4855" s="30"/>
      <c r="B4855" s="31" t="s">
        <v>165</v>
      </c>
      <c r="C4855" s="31" t="s">
        <v>165</v>
      </c>
      <c r="D4855" s="32" t="s">
        <v>165</v>
      </c>
      <c r="E4855" s="33" t="s">
        <v>165</v>
      </c>
      <c r="F4855" s="34"/>
      <c r="G4855" s="35"/>
      <c r="H4855" s="34"/>
      <c r="I4855" s="36"/>
      <c r="J4855" s="37"/>
    </row>
    <row r="4856">
      <c r="A4856" s="30"/>
      <c r="B4856" s="31" t="s">
        <v>165</v>
      </c>
      <c r="C4856" s="31" t="s">
        <v>165</v>
      </c>
      <c r="D4856" s="32" t="s">
        <v>165</v>
      </c>
      <c r="E4856" s="33" t="s">
        <v>165</v>
      </c>
      <c r="F4856" s="34"/>
      <c r="G4856" s="35"/>
      <c r="H4856" s="34"/>
      <c r="I4856" s="36"/>
      <c r="J4856" s="37"/>
    </row>
    <row r="4857">
      <c r="A4857" s="30"/>
      <c r="B4857" s="31" t="s">
        <v>165</v>
      </c>
      <c r="C4857" s="31" t="s">
        <v>165</v>
      </c>
      <c r="D4857" s="32" t="s">
        <v>165</v>
      </c>
      <c r="E4857" s="33" t="s">
        <v>165</v>
      </c>
      <c r="F4857" s="34"/>
      <c r="G4857" s="35"/>
      <c r="H4857" s="34"/>
      <c r="I4857" s="36"/>
      <c r="J4857" s="37"/>
    </row>
    <row r="4858">
      <c r="A4858" s="30"/>
      <c r="B4858" s="31" t="s">
        <v>165</v>
      </c>
      <c r="C4858" s="31" t="s">
        <v>165</v>
      </c>
      <c r="D4858" s="32" t="s">
        <v>165</v>
      </c>
      <c r="E4858" s="33" t="s">
        <v>165</v>
      </c>
      <c r="F4858" s="34"/>
      <c r="G4858" s="35"/>
      <c r="H4858" s="34"/>
      <c r="I4858" s="36"/>
      <c r="J4858" s="37"/>
    </row>
    <row r="4859">
      <c r="A4859" s="30"/>
      <c r="B4859" s="31" t="s">
        <v>165</v>
      </c>
      <c r="C4859" s="31" t="s">
        <v>165</v>
      </c>
      <c r="D4859" s="32" t="s">
        <v>165</v>
      </c>
      <c r="E4859" s="33" t="s">
        <v>165</v>
      </c>
      <c r="F4859" s="34"/>
      <c r="G4859" s="35"/>
      <c r="H4859" s="34"/>
      <c r="I4859" s="36"/>
      <c r="J4859" s="37"/>
    </row>
    <row r="4860">
      <c r="A4860" s="30"/>
      <c r="B4860" s="31" t="s">
        <v>165</v>
      </c>
      <c r="C4860" s="31" t="s">
        <v>165</v>
      </c>
      <c r="D4860" s="32" t="s">
        <v>165</v>
      </c>
      <c r="E4860" s="33" t="s">
        <v>165</v>
      </c>
      <c r="F4860" s="34"/>
      <c r="G4860" s="35"/>
      <c r="H4860" s="34"/>
      <c r="I4860" s="36"/>
      <c r="J4860" s="37"/>
    </row>
    <row r="4861">
      <c r="A4861" s="30"/>
      <c r="B4861" s="31" t="s">
        <v>165</v>
      </c>
      <c r="C4861" s="31" t="s">
        <v>165</v>
      </c>
      <c r="D4861" s="32" t="s">
        <v>165</v>
      </c>
      <c r="E4861" s="33" t="s">
        <v>165</v>
      </c>
      <c r="F4861" s="34"/>
      <c r="G4861" s="35"/>
      <c r="H4861" s="34"/>
      <c r="I4861" s="36"/>
      <c r="J4861" s="37"/>
    </row>
    <row r="4862">
      <c r="A4862" s="30"/>
      <c r="B4862" s="31" t="s">
        <v>165</v>
      </c>
      <c r="C4862" s="31" t="s">
        <v>165</v>
      </c>
      <c r="D4862" s="32" t="s">
        <v>165</v>
      </c>
      <c r="E4862" s="33" t="s">
        <v>165</v>
      </c>
      <c r="F4862" s="34"/>
      <c r="G4862" s="35"/>
      <c r="H4862" s="34"/>
      <c r="I4862" s="36"/>
      <c r="J4862" s="37"/>
    </row>
    <row r="4863">
      <c r="A4863" s="30"/>
      <c r="B4863" s="31" t="s">
        <v>165</v>
      </c>
      <c r="C4863" s="31" t="s">
        <v>165</v>
      </c>
      <c r="D4863" s="32" t="s">
        <v>165</v>
      </c>
      <c r="E4863" s="33" t="s">
        <v>165</v>
      </c>
      <c r="F4863" s="34"/>
      <c r="G4863" s="35"/>
      <c r="H4863" s="34"/>
      <c r="I4863" s="36"/>
      <c r="J4863" s="37"/>
    </row>
    <row r="4864">
      <c r="A4864" s="30"/>
      <c r="B4864" s="31" t="s">
        <v>165</v>
      </c>
      <c r="C4864" s="31" t="s">
        <v>165</v>
      </c>
      <c r="D4864" s="32" t="s">
        <v>165</v>
      </c>
      <c r="E4864" s="33" t="s">
        <v>165</v>
      </c>
      <c r="F4864" s="34"/>
      <c r="G4864" s="35"/>
      <c r="H4864" s="34"/>
      <c r="I4864" s="36"/>
      <c r="J4864" s="37"/>
    </row>
    <row r="4865">
      <c r="A4865" s="30"/>
      <c r="B4865" s="31" t="s">
        <v>165</v>
      </c>
      <c r="C4865" s="31" t="s">
        <v>165</v>
      </c>
      <c r="D4865" s="32" t="s">
        <v>165</v>
      </c>
      <c r="E4865" s="33" t="s">
        <v>165</v>
      </c>
      <c r="F4865" s="34"/>
      <c r="G4865" s="35"/>
      <c r="H4865" s="34"/>
      <c r="I4865" s="36"/>
      <c r="J4865" s="37"/>
    </row>
    <row r="4866">
      <c r="A4866" s="30"/>
      <c r="B4866" s="31" t="s">
        <v>165</v>
      </c>
      <c r="C4866" s="31" t="s">
        <v>165</v>
      </c>
      <c r="D4866" s="32" t="s">
        <v>165</v>
      </c>
      <c r="E4866" s="33" t="s">
        <v>165</v>
      </c>
      <c r="F4866" s="34"/>
      <c r="G4866" s="35"/>
      <c r="H4866" s="34"/>
      <c r="I4866" s="36"/>
      <c r="J4866" s="37"/>
    </row>
    <row r="4867">
      <c r="A4867" s="30"/>
      <c r="B4867" s="31" t="s">
        <v>165</v>
      </c>
      <c r="C4867" s="31" t="s">
        <v>165</v>
      </c>
      <c r="D4867" s="32" t="s">
        <v>165</v>
      </c>
      <c r="E4867" s="33" t="s">
        <v>165</v>
      </c>
      <c r="F4867" s="34"/>
      <c r="G4867" s="35"/>
      <c r="H4867" s="34"/>
      <c r="I4867" s="36"/>
      <c r="J4867" s="37"/>
    </row>
    <row r="4868">
      <c r="A4868" s="30"/>
      <c r="B4868" s="31" t="s">
        <v>165</v>
      </c>
      <c r="C4868" s="31" t="s">
        <v>165</v>
      </c>
      <c r="D4868" s="32" t="s">
        <v>165</v>
      </c>
      <c r="E4868" s="33" t="s">
        <v>165</v>
      </c>
      <c r="F4868" s="34"/>
      <c r="G4868" s="35"/>
      <c r="H4868" s="34"/>
      <c r="I4868" s="36"/>
      <c r="J4868" s="37"/>
    </row>
    <row r="4869">
      <c r="A4869" s="30"/>
      <c r="B4869" s="31" t="s">
        <v>165</v>
      </c>
      <c r="C4869" s="31" t="s">
        <v>165</v>
      </c>
      <c r="D4869" s="32" t="s">
        <v>165</v>
      </c>
      <c r="E4869" s="33" t="s">
        <v>165</v>
      </c>
      <c r="F4869" s="34"/>
      <c r="G4869" s="35"/>
      <c r="H4869" s="34"/>
      <c r="I4869" s="36"/>
      <c r="J4869" s="37"/>
    </row>
    <row r="4870">
      <c r="A4870" s="30"/>
      <c r="B4870" s="31" t="s">
        <v>165</v>
      </c>
      <c r="C4870" s="31" t="s">
        <v>165</v>
      </c>
      <c r="D4870" s="32" t="s">
        <v>165</v>
      </c>
      <c r="E4870" s="33" t="s">
        <v>165</v>
      </c>
      <c r="F4870" s="34"/>
      <c r="G4870" s="35"/>
      <c r="H4870" s="34"/>
      <c r="I4870" s="36"/>
      <c r="J4870" s="37"/>
    </row>
    <row r="4871">
      <c r="A4871" s="30"/>
      <c r="B4871" s="31" t="s">
        <v>165</v>
      </c>
      <c r="C4871" s="31" t="s">
        <v>165</v>
      </c>
      <c r="D4871" s="32" t="s">
        <v>165</v>
      </c>
      <c r="E4871" s="33" t="s">
        <v>165</v>
      </c>
      <c r="F4871" s="34"/>
      <c r="G4871" s="35"/>
      <c r="H4871" s="34"/>
      <c r="I4871" s="36"/>
      <c r="J4871" s="37"/>
    </row>
    <row r="4872">
      <c r="A4872" s="30"/>
      <c r="B4872" s="31" t="s">
        <v>165</v>
      </c>
      <c r="C4872" s="31" t="s">
        <v>165</v>
      </c>
      <c r="D4872" s="32" t="s">
        <v>165</v>
      </c>
      <c r="E4872" s="33" t="s">
        <v>165</v>
      </c>
      <c r="F4872" s="34"/>
      <c r="G4872" s="35"/>
      <c r="H4872" s="34"/>
      <c r="I4872" s="36"/>
      <c r="J4872" s="37"/>
    </row>
    <row r="4873">
      <c r="A4873" s="30"/>
      <c r="B4873" s="31" t="s">
        <v>165</v>
      </c>
      <c r="C4873" s="31" t="s">
        <v>165</v>
      </c>
      <c r="D4873" s="32" t="s">
        <v>165</v>
      </c>
      <c r="E4873" s="33" t="s">
        <v>165</v>
      </c>
      <c r="F4873" s="34"/>
      <c r="G4873" s="35"/>
      <c r="H4873" s="34"/>
      <c r="I4873" s="36"/>
      <c r="J4873" s="37"/>
    </row>
    <row r="4874">
      <c r="A4874" s="30"/>
      <c r="B4874" s="31" t="s">
        <v>165</v>
      </c>
      <c r="C4874" s="31" t="s">
        <v>165</v>
      </c>
      <c r="D4874" s="32" t="s">
        <v>165</v>
      </c>
      <c r="E4874" s="33" t="s">
        <v>165</v>
      </c>
      <c r="F4874" s="34"/>
      <c r="G4874" s="35"/>
      <c r="H4874" s="34"/>
      <c r="I4874" s="36"/>
      <c r="J4874" s="37"/>
    </row>
    <row r="4875">
      <c r="A4875" s="30"/>
      <c r="B4875" s="31" t="s">
        <v>165</v>
      </c>
      <c r="C4875" s="31" t="s">
        <v>165</v>
      </c>
      <c r="D4875" s="32" t="s">
        <v>165</v>
      </c>
      <c r="E4875" s="33" t="s">
        <v>165</v>
      </c>
      <c r="F4875" s="34"/>
      <c r="G4875" s="35"/>
      <c r="H4875" s="34"/>
      <c r="I4875" s="36"/>
      <c r="J4875" s="37"/>
    </row>
    <row r="4876">
      <c r="A4876" s="30"/>
      <c r="B4876" s="31" t="s">
        <v>165</v>
      </c>
      <c r="C4876" s="31" t="s">
        <v>165</v>
      </c>
      <c r="D4876" s="32" t="s">
        <v>165</v>
      </c>
      <c r="E4876" s="33" t="s">
        <v>165</v>
      </c>
      <c r="F4876" s="34"/>
      <c r="G4876" s="35"/>
      <c r="H4876" s="34"/>
      <c r="I4876" s="36"/>
      <c r="J4876" s="37"/>
    </row>
    <row r="4877">
      <c r="A4877" s="30"/>
      <c r="B4877" s="31" t="s">
        <v>165</v>
      </c>
      <c r="C4877" s="31" t="s">
        <v>165</v>
      </c>
      <c r="D4877" s="32" t="s">
        <v>165</v>
      </c>
      <c r="E4877" s="33" t="s">
        <v>165</v>
      </c>
      <c r="F4877" s="34"/>
      <c r="G4877" s="35"/>
      <c r="H4877" s="34"/>
      <c r="I4877" s="36"/>
      <c r="J4877" s="37"/>
    </row>
    <row r="4878">
      <c r="A4878" s="30"/>
      <c r="B4878" s="31" t="s">
        <v>165</v>
      </c>
      <c r="C4878" s="31" t="s">
        <v>165</v>
      </c>
      <c r="D4878" s="32" t="s">
        <v>165</v>
      </c>
      <c r="E4878" s="33" t="s">
        <v>165</v>
      </c>
      <c r="F4878" s="34"/>
      <c r="G4878" s="35"/>
      <c r="H4878" s="34"/>
      <c r="I4878" s="36"/>
      <c r="J4878" s="37"/>
    </row>
    <row r="4879">
      <c r="A4879" s="30"/>
      <c r="B4879" s="31" t="s">
        <v>165</v>
      </c>
      <c r="C4879" s="31" t="s">
        <v>165</v>
      </c>
      <c r="D4879" s="32" t="s">
        <v>165</v>
      </c>
      <c r="E4879" s="33" t="s">
        <v>165</v>
      </c>
      <c r="F4879" s="34"/>
      <c r="G4879" s="35"/>
      <c r="H4879" s="34"/>
      <c r="I4879" s="36"/>
      <c r="J4879" s="37"/>
    </row>
    <row r="4880">
      <c r="A4880" s="30"/>
      <c r="B4880" s="31" t="s">
        <v>165</v>
      </c>
      <c r="C4880" s="31" t="s">
        <v>165</v>
      </c>
      <c r="D4880" s="32" t="s">
        <v>165</v>
      </c>
      <c r="E4880" s="33" t="s">
        <v>165</v>
      </c>
      <c r="F4880" s="34"/>
      <c r="G4880" s="35"/>
      <c r="H4880" s="34"/>
      <c r="I4880" s="36"/>
      <c r="J4880" s="37"/>
    </row>
    <row r="4881">
      <c r="A4881" s="30"/>
      <c r="B4881" s="31" t="s">
        <v>165</v>
      </c>
      <c r="C4881" s="31" t="s">
        <v>165</v>
      </c>
      <c r="D4881" s="32" t="s">
        <v>165</v>
      </c>
      <c r="E4881" s="33" t="s">
        <v>165</v>
      </c>
      <c r="F4881" s="34"/>
      <c r="G4881" s="35"/>
      <c r="H4881" s="34"/>
      <c r="I4881" s="36"/>
      <c r="J4881" s="37"/>
    </row>
    <row r="4882">
      <c r="A4882" s="30"/>
      <c r="B4882" s="31" t="s">
        <v>165</v>
      </c>
      <c r="C4882" s="31" t="s">
        <v>165</v>
      </c>
      <c r="D4882" s="32" t="s">
        <v>165</v>
      </c>
      <c r="E4882" s="33" t="s">
        <v>165</v>
      </c>
      <c r="F4882" s="34"/>
      <c r="G4882" s="35"/>
      <c r="H4882" s="34"/>
      <c r="I4882" s="36"/>
      <c r="J4882" s="37"/>
    </row>
    <row r="4883">
      <c r="A4883" s="30"/>
      <c r="B4883" s="31" t="s">
        <v>165</v>
      </c>
      <c r="C4883" s="31" t="s">
        <v>165</v>
      </c>
      <c r="D4883" s="32" t="s">
        <v>165</v>
      </c>
      <c r="E4883" s="33" t="s">
        <v>165</v>
      </c>
      <c r="F4883" s="34"/>
      <c r="G4883" s="35"/>
      <c r="H4883" s="34"/>
      <c r="I4883" s="36"/>
      <c r="J4883" s="37"/>
    </row>
    <row r="4884">
      <c r="A4884" s="30"/>
      <c r="B4884" s="31" t="s">
        <v>165</v>
      </c>
      <c r="C4884" s="31" t="s">
        <v>165</v>
      </c>
      <c r="D4884" s="32" t="s">
        <v>165</v>
      </c>
      <c r="E4884" s="33" t="s">
        <v>165</v>
      </c>
      <c r="F4884" s="34"/>
      <c r="G4884" s="35"/>
      <c r="H4884" s="34"/>
      <c r="I4884" s="36"/>
      <c r="J4884" s="37"/>
    </row>
    <row r="4885">
      <c r="A4885" s="30"/>
      <c r="B4885" s="31" t="s">
        <v>165</v>
      </c>
      <c r="C4885" s="31" t="s">
        <v>165</v>
      </c>
      <c r="D4885" s="32" t="s">
        <v>165</v>
      </c>
      <c r="E4885" s="33" t="s">
        <v>165</v>
      </c>
      <c r="F4885" s="34"/>
      <c r="G4885" s="35"/>
      <c r="H4885" s="34"/>
      <c r="I4885" s="36"/>
      <c r="J4885" s="37"/>
    </row>
    <row r="4886">
      <c r="A4886" s="30"/>
      <c r="B4886" s="31" t="s">
        <v>165</v>
      </c>
      <c r="C4886" s="31" t="s">
        <v>165</v>
      </c>
      <c r="D4886" s="32" t="s">
        <v>165</v>
      </c>
      <c r="E4886" s="33" t="s">
        <v>165</v>
      </c>
      <c r="F4886" s="34"/>
      <c r="G4886" s="35"/>
      <c r="H4886" s="34"/>
      <c r="I4886" s="36"/>
      <c r="J4886" s="37"/>
    </row>
    <row r="4887">
      <c r="A4887" s="30"/>
      <c r="B4887" s="31" t="s">
        <v>165</v>
      </c>
      <c r="C4887" s="31" t="s">
        <v>165</v>
      </c>
      <c r="D4887" s="32" t="s">
        <v>165</v>
      </c>
      <c r="E4887" s="33" t="s">
        <v>165</v>
      </c>
      <c r="F4887" s="34"/>
      <c r="G4887" s="35"/>
      <c r="H4887" s="34"/>
      <c r="I4887" s="36"/>
      <c r="J4887" s="37"/>
    </row>
    <row r="4888">
      <c r="A4888" s="30"/>
      <c r="B4888" s="31" t="s">
        <v>165</v>
      </c>
      <c r="C4888" s="31" t="s">
        <v>165</v>
      </c>
      <c r="D4888" s="32" t="s">
        <v>165</v>
      </c>
      <c r="E4888" s="33" t="s">
        <v>165</v>
      </c>
      <c r="F4888" s="34"/>
      <c r="G4888" s="35"/>
      <c r="H4888" s="34"/>
      <c r="I4888" s="36"/>
      <c r="J4888" s="37"/>
    </row>
    <row r="4889">
      <c r="A4889" s="30"/>
      <c r="B4889" s="31" t="s">
        <v>165</v>
      </c>
      <c r="C4889" s="31" t="s">
        <v>165</v>
      </c>
      <c r="D4889" s="32" t="s">
        <v>165</v>
      </c>
      <c r="E4889" s="33" t="s">
        <v>165</v>
      </c>
      <c r="F4889" s="34"/>
      <c r="G4889" s="35"/>
      <c r="H4889" s="34"/>
      <c r="I4889" s="36"/>
      <c r="J4889" s="37"/>
    </row>
    <row r="4890">
      <c r="A4890" s="30"/>
      <c r="B4890" s="31" t="s">
        <v>165</v>
      </c>
      <c r="C4890" s="31" t="s">
        <v>165</v>
      </c>
      <c r="D4890" s="32" t="s">
        <v>165</v>
      </c>
      <c r="E4890" s="33" t="s">
        <v>165</v>
      </c>
      <c r="F4890" s="34"/>
      <c r="G4890" s="35"/>
      <c r="H4890" s="34"/>
      <c r="I4890" s="36"/>
      <c r="J4890" s="37"/>
    </row>
    <row r="4891">
      <c r="A4891" s="30"/>
      <c r="B4891" s="31" t="s">
        <v>165</v>
      </c>
      <c r="C4891" s="31" t="s">
        <v>165</v>
      </c>
      <c r="D4891" s="32" t="s">
        <v>165</v>
      </c>
      <c r="E4891" s="33" t="s">
        <v>165</v>
      </c>
      <c r="F4891" s="34"/>
      <c r="G4891" s="35"/>
      <c r="H4891" s="34"/>
      <c r="I4891" s="36"/>
      <c r="J4891" s="37"/>
    </row>
    <row r="4892">
      <c r="A4892" s="30"/>
      <c r="B4892" s="31" t="s">
        <v>165</v>
      </c>
      <c r="C4892" s="31" t="s">
        <v>165</v>
      </c>
      <c r="D4892" s="32" t="s">
        <v>165</v>
      </c>
      <c r="E4892" s="33" t="s">
        <v>165</v>
      </c>
      <c r="F4892" s="34"/>
      <c r="G4892" s="35"/>
      <c r="H4892" s="34"/>
      <c r="I4892" s="36"/>
      <c r="J4892" s="37"/>
    </row>
    <row r="4893">
      <c r="A4893" s="30"/>
      <c r="B4893" s="31" t="s">
        <v>165</v>
      </c>
      <c r="C4893" s="31" t="s">
        <v>165</v>
      </c>
      <c r="D4893" s="32" t="s">
        <v>165</v>
      </c>
      <c r="E4893" s="33" t="s">
        <v>165</v>
      </c>
      <c r="F4893" s="34"/>
      <c r="G4893" s="35"/>
      <c r="H4893" s="34"/>
      <c r="I4893" s="36"/>
      <c r="J4893" s="37"/>
    </row>
    <row r="4894">
      <c r="A4894" s="30"/>
      <c r="B4894" s="31" t="s">
        <v>165</v>
      </c>
      <c r="C4894" s="31" t="s">
        <v>165</v>
      </c>
      <c r="D4894" s="32" t="s">
        <v>165</v>
      </c>
      <c r="E4894" s="33" t="s">
        <v>165</v>
      </c>
      <c r="F4894" s="34"/>
      <c r="G4894" s="35"/>
      <c r="H4894" s="34"/>
      <c r="I4894" s="36"/>
      <c r="J4894" s="37"/>
    </row>
    <row r="4895">
      <c r="A4895" s="30"/>
      <c r="B4895" s="31" t="s">
        <v>165</v>
      </c>
      <c r="C4895" s="31" t="s">
        <v>165</v>
      </c>
      <c r="D4895" s="32" t="s">
        <v>165</v>
      </c>
      <c r="E4895" s="33" t="s">
        <v>165</v>
      </c>
      <c r="F4895" s="34"/>
      <c r="G4895" s="35"/>
      <c r="H4895" s="34"/>
      <c r="I4895" s="36"/>
      <c r="J4895" s="37"/>
    </row>
    <row r="4896">
      <c r="A4896" s="30"/>
      <c r="B4896" s="31" t="s">
        <v>165</v>
      </c>
      <c r="C4896" s="31" t="s">
        <v>165</v>
      </c>
      <c r="D4896" s="32" t="s">
        <v>165</v>
      </c>
      <c r="E4896" s="33" t="s">
        <v>165</v>
      </c>
      <c r="F4896" s="34"/>
      <c r="G4896" s="35"/>
      <c r="H4896" s="34"/>
      <c r="I4896" s="36"/>
      <c r="J4896" s="37"/>
    </row>
    <row r="4897">
      <c r="A4897" s="30"/>
      <c r="B4897" s="31" t="s">
        <v>165</v>
      </c>
      <c r="C4897" s="31" t="s">
        <v>165</v>
      </c>
      <c r="D4897" s="32" t="s">
        <v>165</v>
      </c>
      <c r="E4897" s="33" t="s">
        <v>165</v>
      </c>
      <c r="F4897" s="34"/>
      <c r="G4897" s="35"/>
      <c r="H4897" s="34"/>
      <c r="I4897" s="36"/>
      <c r="J4897" s="37"/>
    </row>
    <row r="4898">
      <c r="A4898" s="30"/>
      <c r="B4898" s="31" t="s">
        <v>165</v>
      </c>
      <c r="C4898" s="31" t="s">
        <v>165</v>
      </c>
      <c r="D4898" s="32" t="s">
        <v>165</v>
      </c>
      <c r="E4898" s="33" t="s">
        <v>165</v>
      </c>
      <c r="F4898" s="34"/>
      <c r="G4898" s="35"/>
      <c r="H4898" s="34"/>
      <c r="I4898" s="36"/>
      <c r="J4898" s="37"/>
    </row>
    <row r="4899">
      <c r="A4899" s="30"/>
      <c r="B4899" s="31" t="s">
        <v>165</v>
      </c>
      <c r="C4899" s="31" t="s">
        <v>165</v>
      </c>
      <c r="D4899" s="32" t="s">
        <v>165</v>
      </c>
      <c r="E4899" s="33" t="s">
        <v>165</v>
      </c>
      <c r="F4899" s="34"/>
      <c r="G4899" s="35"/>
      <c r="H4899" s="34"/>
      <c r="I4899" s="36"/>
      <c r="J4899" s="37"/>
    </row>
    <row r="4900">
      <c r="A4900" s="30"/>
      <c r="B4900" s="31" t="s">
        <v>165</v>
      </c>
      <c r="C4900" s="31" t="s">
        <v>165</v>
      </c>
      <c r="D4900" s="32" t="s">
        <v>165</v>
      </c>
      <c r="E4900" s="33" t="s">
        <v>165</v>
      </c>
      <c r="F4900" s="34"/>
      <c r="G4900" s="35"/>
      <c r="H4900" s="34"/>
      <c r="I4900" s="36"/>
      <c r="J4900" s="37"/>
    </row>
    <row r="4901">
      <c r="A4901" s="30"/>
      <c r="B4901" s="31" t="s">
        <v>165</v>
      </c>
      <c r="C4901" s="31" t="s">
        <v>165</v>
      </c>
      <c r="D4901" s="32" t="s">
        <v>165</v>
      </c>
      <c r="E4901" s="33" t="s">
        <v>165</v>
      </c>
      <c r="F4901" s="34"/>
      <c r="G4901" s="35"/>
      <c r="H4901" s="34"/>
      <c r="I4901" s="36"/>
      <c r="J4901" s="37"/>
    </row>
    <row r="4902">
      <c r="A4902" s="30"/>
      <c r="B4902" s="31" t="s">
        <v>165</v>
      </c>
      <c r="C4902" s="31" t="s">
        <v>165</v>
      </c>
      <c r="D4902" s="32" t="s">
        <v>165</v>
      </c>
      <c r="E4902" s="33" t="s">
        <v>165</v>
      </c>
      <c r="F4902" s="34"/>
      <c r="G4902" s="35"/>
      <c r="H4902" s="34"/>
      <c r="I4902" s="36"/>
      <c r="J4902" s="37"/>
    </row>
    <row r="4903">
      <c r="A4903" s="30"/>
      <c r="B4903" s="31" t="s">
        <v>165</v>
      </c>
      <c r="C4903" s="31" t="s">
        <v>165</v>
      </c>
      <c r="D4903" s="32" t="s">
        <v>165</v>
      </c>
      <c r="E4903" s="33" t="s">
        <v>165</v>
      </c>
      <c r="F4903" s="34"/>
      <c r="G4903" s="35"/>
      <c r="H4903" s="34"/>
      <c r="I4903" s="36"/>
      <c r="J4903" s="37"/>
    </row>
    <row r="4904">
      <c r="A4904" s="30"/>
      <c r="B4904" s="31" t="s">
        <v>165</v>
      </c>
      <c r="C4904" s="31" t="s">
        <v>165</v>
      </c>
      <c r="D4904" s="32" t="s">
        <v>165</v>
      </c>
      <c r="E4904" s="33" t="s">
        <v>165</v>
      </c>
      <c r="F4904" s="34"/>
      <c r="G4904" s="35"/>
      <c r="H4904" s="34"/>
      <c r="I4904" s="36"/>
      <c r="J4904" s="37"/>
    </row>
    <row r="4905">
      <c r="A4905" s="30"/>
      <c r="B4905" s="31" t="s">
        <v>165</v>
      </c>
      <c r="C4905" s="31" t="s">
        <v>165</v>
      </c>
      <c r="D4905" s="32" t="s">
        <v>165</v>
      </c>
      <c r="E4905" s="33" t="s">
        <v>165</v>
      </c>
      <c r="F4905" s="34"/>
      <c r="G4905" s="35"/>
      <c r="H4905" s="34"/>
      <c r="I4905" s="36"/>
      <c r="J4905" s="37"/>
    </row>
    <row r="4906">
      <c r="A4906" s="30"/>
      <c r="B4906" s="31" t="s">
        <v>165</v>
      </c>
      <c r="C4906" s="31" t="s">
        <v>165</v>
      </c>
      <c r="D4906" s="32" t="s">
        <v>165</v>
      </c>
      <c r="E4906" s="33" t="s">
        <v>165</v>
      </c>
      <c r="F4906" s="34"/>
      <c r="G4906" s="35"/>
      <c r="H4906" s="34"/>
      <c r="I4906" s="36"/>
      <c r="J4906" s="37"/>
    </row>
    <row r="4907">
      <c r="A4907" s="30"/>
      <c r="B4907" s="31" t="s">
        <v>165</v>
      </c>
      <c r="C4907" s="31" t="s">
        <v>165</v>
      </c>
      <c r="D4907" s="32" t="s">
        <v>165</v>
      </c>
      <c r="E4907" s="33" t="s">
        <v>165</v>
      </c>
      <c r="F4907" s="34"/>
      <c r="G4907" s="35"/>
      <c r="H4907" s="34"/>
      <c r="I4907" s="36"/>
      <c r="J4907" s="37"/>
    </row>
    <row r="4908">
      <c r="A4908" s="30"/>
      <c r="B4908" s="31" t="s">
        <v>165</v>
      </c>
      <c r="C4908" s="31" t="s">
        <v>165</v>
      </c>
      <c r="D4908" s="32" t="s">
        <v>165</v>
      </c>
      <c r="E4908" s="33" t="s">
        <v>165</v>
      </c>
      <c r="F4908" s="34"/>
      <c r="G4908" s="35"/>
      <c r="H4908" s="34"/>
      <c r="I4908" s="36"/>
      <c r="J4908" s="37"/>
    </row>
    <row r="4909">
      <c r="A4909" s="30"/>
      <c r="B4909" s="31" t="s">
        <v>165</v>
      </c>
      <c r="C4909" s="31" t="s">
        <v>165</v>
      </c>
      <c r="D4909" s="32" t="s">
        <v>165</v>
      </c>
      <c r="E4909" s="33" t="s">
        <v>165</v>
      </c>
      <c r="F4909" s="34"/>
      <c r="G4909" s="35"/>
      <c r="H4909" s="34"/>
      <c r="I4909" s="36"/>
      <c r="J4909" s="37"/>
    </row>
    <row r="4910">
      <c r="A4910" s="30"/>
      <c r="B4910" s="31" t="s">
        <v>165</v>
      </c>
      <c r="C4910" s="31" t="s">
        <v>165</v>
      </c>
      <c r="D4910" s="32" t="s">
        <v>165</v>
      </c>
      <c r="E4910" s="33" t="s">
        <v>165</v>
      </c>
      <c r="F4910" s="34"/>
      <c r="G4910" s="35"/>
      <c r="H4910" s="34"/>
      <c r="I4910" s="36"/>
      <c r="J4910" s="37"/>
    </row>
    <row r="4911">
      <c r="A4911" s="30"/>
      <c r="B4911" s="31" t="s">
        <v>165</v>
      </c>
      <c r="C4911" s="31" t="s">
        <v>165</v>
      </c>
      <c r="D4911" s="32" t="s">
        <v>165</v>
      </c>
      <c r="E4911" s="33" t="s">
        <v>165</v>
      </c>
      <c r="F4911" s="34"/>
      <c r="G4911" s="35"/>
      <c r="H4911" s="34"/>
      <c r="I4911" s="36"/>
      <c r="J4911" s="37"/>
    </row>
    <row r="4912">
      <c r="A4912" s="30"/>
      <c r="B4912" s="31" t="s">
        <v>165</v>
      </c>
      <c r="C4912" s="31" t="s">
        <v>165</v>
      </c>
      <c r="D4912" s="32" t="s">
        <v>165</v>
      </c>
      <c r="E4912" s="33" t="s">
        <v>165</v>
      </c>
      <c r="F4912" s="34"/>
      <c r="G4912" s="35"/>
      <c r="H4912" s="34"/>
      <c r="I4912" s="36"/>
      <c r="J4912" s="37"/>
    </row>
    <row r="4913">
      <c r="A4913" s="30"/>
      <c r="B4913" s="31" t="s">
        <v>165</v>
      </c>
      <c r="C4913" s="31" t="s">
        <v>165</v>
      </c>
      <c r="D4913" s="32" t="s">
        <v>165</v>
      </c>
      <c r="E4913" s="33" t="s">
        <v>165</v>
      </c>
      <c r="F4913" s="34"/>
      <c r="G4913" s="35"/>
      <c r="H4913" s="34"/>
      <c r="I4913" s="36"/>
      <c r="J4913" s="37"/>
    </row>
    <row r="4914">
      <c r="A4914" s="30"/>
      <c r="B4914" s="31" t="s">
        <v>165</v>
      </c>
      <c r="C4914" s="31" t="s">
        <v>165</v>
      </c>
      <c r="D4914" s="32" t="s">
        <v>165</v>
      </c>
      <c r="E4914" s="33" t="s">
        <v>165</v>
      </c>
      <c r="F4914" s="34"/>
      <c r="G4914" s="35"/>
      <c r="H4914" s="34"/>
      <c r="I4914" s="36"/>
      <c r="J4914" s="37"/>
    </row>
    <row r="4915">
      <c r="A4915" s="30"/>
      <c r="B4915" s="31" t="s">
        <v>165</v>
      </c>
      <c r="C4915" s="31" t="s">
        <v>165</v>
      </c>
      <c r="D4915" s="32" t="s">
        <v>165</v>
      </c>
      <c r="E4915" s="33" t="s">
        <v>165</v>
      </c>
      <c r="F4915" s="34"/>
      <c r="G4915" s="35"/>
      <c r="H4915" s="34"/>
      <c r="I4915" s="36"/>
      <c r="J4915" s="37"/>
    </row>
    <row r="4916">
      <c r="A4916" s="30"/>
      <c r="B4916" s="31" t="s">
        <v>165</v>
      </c>
      <c r="C4916" s="31" t="s">
        <v>165</v>
      </c>
      <c r="D4916" s="32" t="s">
        <v>165</v>
      </c>
      <c r="E4916" s="33" t="s">
        <v>165</v>
      </c>
      <c r="F4916" s="34"/>
      <c r="G4916" s="35"/>
      <c r="H4916" s="34"/>
      <c r="I4916" s="36"/>
      <c r="J4916" s="37"/>
    </row>
    <row r="4917">
      <c r="A4917" s="30"/>
      <c r="B4917" s="31" t="s">
        <v>165</v>
      </c>
      <c r="C4917" s="31" t="s">
        <v>165</v>
      </c>
      <c r="D4917" s="32" t="s">
        <v>165</v>
      </c>
      <c r="E4917" s="33" t="s">
        <v>165</v>
      </c>
      <c r="F4917" s="34"/>
      <c r="G4917" s="35"/>
      <c r="H4917" s="34"/>
      <c r="I4917" s="36"/>
      <c r="J4917" s="37"/>
    </row>
    <row r="4918">
      <c r="A4918" s="30"/>
      <c r="B4918" s="31" t="s">
        <v>165</v>
      </c>
      <c r="C4918" s="31" t="s">
        <v>165</v>
      </c>
      <c r="D4918" s="32" t="s">
        <v>165</v>
      </c>
      <c r="E4918" s="33" t="s">
        <v>165</v>
      </c>
      <c r="F4918" s="34"/>
      <c r="G4918" s="35"/>
      <c r="H4918" s="34"/>
      <c r="I4918" s="36"/>
      <c r="J4918" s="37"/>
    </row>
    <row r="4919">
      <c r="A4919" s="30"/>
      <c r="B4919" s="31" t="s">
        <v>165</v>
      </c>
      <c r="C4919" s="31" t="s">
        <v>165</v>
      </c>
      <c r="D4919" s="32" t="s">
        <v>165</v>
      </c>
      <c r="E4919" s="33" t="s">
        <v>165</v>
      </c>
      <c r="F4919" s="34"/>
      <c r="G4919" s="35"/>
      <c r="H4919" s="34"/>
      <c r="I4919" s="36"/>
      <c r="J4919" s="37"/>
    </row>
    <row r="4920">
      <c r="A4920" s="30"/>
      <c r="B4920" s="31" t="s">
        <v>165</v>
      </c>
      <c r="C4920" s="31" t="s">
        <v>165</v>
      </c>
      <c r="D4920" s="32" t="s">
        <v>165</v>
      </c>
      <c r="E4920" s="33" t="s">
        <v>165</v>
      </c>
      <c r="F4920" s="34"/>
      <c r="G4920" s="35"/>
      <c r="H4920" s="34"/>
      <c r="I4920" s="36"/>
      <c r="J4920" s="37"/>
    </row>
    <row r="4921">
      <c r="A4921" s="30"/>
      <c r="B4921" s="31" t="s">
        <v>165</v>
      </c>
      <c r="C4921" s="31" t="s">
        <v>165</v>
      </c>
      <c r="D4921" s="32" t="s">
        <v>165</v>
      </c>
      <c r="E4921" s="33" t="s">
        <v>165</v>
      </c>
      <c r="F4921" s="34"/>
      <c r="G4921" s="35"/>
      <c r="H4921" s="34"/>
      <c r="I4921" s="36"/>
      <c r="J4921" s="37"/>
    </row>
    <row r="4922">
      <c r="A4922" s="30"/>
      <c r="B4922" s="31" t="s">
        <v>165</v>
      </c>
      <c r="C4922" s="31" t="s">
        <v>165</v>
      </c>
      <c r="D4922" s="32" t="s">
        <v>165</v>
      </c>
      <c r="E4922" s="33" t="s">
        <v>165</v>
      </c>
      <c r="F4922" s="34"/>
      <c r="G4922" s="35"/>
      <c r="H4922" s="34"/>
      <c r="I4922" s="36"/>
      <c r="J4922" s="37"/>
    </row>
    <row r="4923">
      <c r="A4923" s="30"/>
      <c r="B4923" s="31" t="s">
        <v>165</v>
      </c>
      <c r="C4923" s="31" t="s">
        <v>165</v>
      </c>
      <c r="D4923" s="32" t="s">
        <v>165</v>
      </c>
      <c r="E4923" s="33" t="s">
        <v>165</v>
      </c>
      <c r="F4923" s="34"/>
      <c r="G4923" s="35"/>
      <c r="H4923" s="34"/>
      <c r="I4923" s="36"/>
      <c r="J4923" s="37"/>
    </row>
    <row r="4924">
      <c r="A4924" s="30"/>
      <c r="B4924" s="31" t="s">
        <v>165</v>
      </c>
      <c r="C4924" s="31" t="s">
        <v>165</v>
      </c>
      <c r="D4924" s="32" t="s">
        <v>165</v>
      </c>
      <c r="E4924" s="33" t="s">
        <v>165</v>
      </c>
      <c r="F4924" s="34"/>
      <c r="G4924" s="35"/>
      <c r="H4924" s="34"/>
      <c r="I4924" s="36"/>
      <c r="J4924" s="37"/>
    </row>
    <row r="4925">
      <c r="A4925" s="30"/>
      <c r="B4925" s="31" t="s">
        <v>165</v>
      </c>
      <c r="C4925" s="31" t="s">
        <v>165</v>
      </c>
      <c r="D4925" s="32" t="s">
        <v>165</v>
      </c>
      <c r="E4925" s="33" t="s">
        <v>165</v>
      </c>
      <c r="F4925" s="34"/>
      <c r="G4925" s="35"/>
      <c r="H4925" s="34"/>
      <c r="I4925" s="36"/>
      <c r="J4925" s="37"/>
    </row>
    <row r="4926">
      <c r="A4926" s="30"/>
      <c r="B4926" s="31" t="s">
        <v>165</v>
      </c>
      <c r="C4926" s="31" t="s">
        <v>165</v>
      </c>
      <c r="D4926" s="32" t="s">
        <v>165</v>
      </c>
      <c r="E4926" s="33" t="s">
        <v>165</v>
      </c>
      <c r="F4926" s="34"/>
      <c r="G4926" s="35"/>
      <c r="H4926" s="34"/>
      <c r="I4926" s="36"/>
      <c r="J4926" s="37"/>
    </row>
    <row r="4927">
      <c r="A4927" s="30"/>
      <c r="B4927" s="31" t="s">
        <v>165</v>
      </c>
      <c r="C4927" s="31" t="s">
        <v>165</v>
      </c>
      <c r="D4927" s="32" t="s">
        <v>165</v>
      </c>
      <c r="E4927" s="33" t="s">
        <v>165</v>
      </c>
      <c r="F4927" s="34"/>
      <c r="G4927" s="35"/>
      <c r="H4927" s="34"/>
      <c r="I4927" s="36"/>
      <c r="J4927" s="37"/>
    </row>
    <row r="4928">
      <c r="A4928" s="30"/>
      <c r="B4928" s="31" t="s">
        <v>165</v>
      </c>
      <c r="C4928" s="31" t="s">
        <v>165</v>
      </c>
      <c r="D4928" s="32" t="s">
        <v>165</v>
      </c>
      <c r="E4928" s="33" t="s">
        <v>165</v>
      </c>
      <c r="F4928" s="34"/>
      <c r="G4928" s="35"/>
      <c r="H4928" s="34"/>
      <c r="I4928" s="36"/>
      <c r="J4928" s="37"/>
    </row>
    <row r="4929">
      <c r="A4929" s="30"/>
      <c r="B4929" s="31" t="s">
        <v>165</v>
      </c>
      <c r="C4929" s="31" t="s">
        <v>165</v>
      </c>
      <c r="D4929" s="32" t="s">
        <v>165</v>
      </c>
      <c r="E4929" s="33" t="s">
        <v>165</v>
      </c>
      <c r="F4929" s="34"/>
      <c r="G4929" s="35"/>
      <c r="H4929" s="34"/>
      <c r="I4929" s="36"/>
      <c r="J4929" s="37"/>
    </row>
    <row r="4930">
      <c r="A4930" s="30"/>
      <c r="B4930" s="31" t="s">
        <v>165</v>
      </c>
      <c r="C4930" s="31" t="s">
        <v>165</v>
      </c>
      <c r="D4930" s="32" t="s">
        <v>165</v>
      </c>
      <c r="E4930" s="33" t="s">
        <v>165</v>
      </c>
      <c r="F4930" s="34"/>
      <c r="G4930" s="35"/>
      <c r="H4930" s="34"/>
      <c r="I4930" s="36"/>
      <c r="J4930" s="37"/>
    </row>
    <row r="4931">
      <c r="A4931" s="30"/>
      <c r="B4931" s="31" t="s">
        <v>165</v>
      </c>
      <c r="C4931" s="31" t="s">
        <v>165</v>
      </c>
      <c r="D4931" s="32" t="s">
        <v>165</v>
      </c>
      <c r="E4931" s="33" t="s">
        <v>165</v>
      </c>
      <c r="F4931" s="34"/>
      <c r="G4931" s="35"/>
      <c r="H4931" s="34"/>
      <c r="I4931" s="36"/>
      <c r="J4931" s="37"/>
    </row>
    <row r="4932">
      <c r="A4932" s="30"/>
      <c r="B4932" s="31" t="s">
        <v>165</v>
      </c>
      <c r="C4932" s="31" t="s">
        <v>165</v>
      </c>
      <c r="D4932" s="32" t="s">
        <v>165</v>
      </c>
      <c r="E4932" s="33" t="s">
        <v>165</v>
      </c>
      <c r="F4932" s="34"/>
      <c r="G4932" s="35"/>
      <c r="H4932" s="34"/>
      <c r="I4932" s="36"/>
      <c r="J4932" s="37"/>
    </row>
    <row r="4933">
      <c r="A4933" s="30"/>
      <c r="B4933" s="31" t="s">
        <v>165</v>
      </c>
      <c r="C4933" s="31" t="s">
        <v>165</v>
      </c>
      <c r="D4933" s="32" t="s">
        <v>165</v>
      </c>
      <c r="E4933" s="33" t="s">
        <v>165</v>
      </c>
      <c r="F4933" s="34"/>
      <c r="G4933" s="35"/>
      <c r="H4933" s="34"/>
      <c r="I4933" s="36"/>
      <c r="J4933" s="37"/>
    </row>
    <row r="4934">
      <c r="A4934" s="30"/>
      <c r="B4934" s="31" t="s">
        <v>165</v>
      </c>
      <c r="C4934" s="31" t="s">
        <v>165</v>
      </c>
      <c r="D4934" s="32" t="s">
        <v>165</v>
      </c>
      <c r="E4934" s="33" t="s">
        <v>165</v>
      </c>
      <c r="F4934" s="34"/>
      <c r="G4934" s="35"/>
      <c r="H4934" s="34"/>
      <c r="I4934" s="36"/>
      <c r="J4934" s="37"/>
    </row>
    <row r="4935">
      <c r="A4935" s="30"/>
      <c r="B4935" s="31" t="s">
        <v>165</v>
      </c>
      <c r="C4935" s="31" t="s">
        <v>165</v>
      </c>
      <c r="D4935" s="32" t="s">
        <v>165</v>
      </c>
      <c r="E4935" s="33" t="s">
        <v>165</v>
      </c>
      <c r="F4935" s="34"/>
      <c r="G4935" s="35"/>
      <c r="H4935" s="34"/>
      <c r="I4935" s="36"/>
      <c r="J4935" s="37"/>
    </row>
    <row r="4936">
      <c r="A4936" s="30"/>
      <c r="B4936" s="31" t="s">
        <v>165</v>
      </c>
      <c r="C4936" s="31" t="s">
        <v>165</v>
      </c>
      <c r="D4936" s="32" t="s">
        <v>165</v>
      </c>
      <c r="E4936" s="33" t="s">
        <v>165</v>
      </c>
      <c r="F4936" s="34"/>
      <c r="G4936" s="35"/>
      <c r="H4936" s="34"/>
      <c r="I4936" s="36"/>
      <c r="J4936" s="37"/>
    </row>
    <row r="4937">
      <c r="A4937" s="30"/>
      <c r="B4937" s="31" t="s">
        <v>165</v>
      </c>
      <c r="C4937" s="31" t="s">
        <v>165</v>
      </c>
      <c r="D4937" s="32" t="s">
        <v>165</v>
      </c>
      <c r="E4937" s="33" t="s">
        <v>165</v>
      </c>
      <c r="F4937" s="34"/>
      <c r="G4937" s="35"/>
      <c r="H4937" s="34"/>
      <c r="I4937" s="36"/>
      <c r="J4937" s="37"/>
    </row>
    <row r="4938">
      <c r="A4938" s="30"/>
      <c r="B4938" s="31" t="s">
        <v>165</v>
      </c>
      <c r="C4938" s="31" t="s">
        <v>165</v>
      </c>
      <c r="D4938" s="32" t="s">
        <v>165</v>
      </c>
      <c r="E4938" s="33" t="s">
        <v>165</v>
      </c>
      <c r="F4938" s="34"/>
      <c r="G4938" s="35"/>
      <c r="H4938" s="34"/>
      <c r="I4938" s="36"/>
      <c r="J4938" s="37"/>
    </row>
    <row r="4939">
      <c r="A4939" s="30"/>
      <c r="B4939" s="31" t="s">
        <v>165</v>
      </c>
      <c r="C4939" s="31" t="s">
        <v>165</v>
      </c>
      <c r="D4939" s="32" t="s">
        <v>165</v>
      </c>
      <c r="E4939" s="33" t="s">
        <v>165</v>
      </c>
      <c r="F4939" s="34"/>
      <c r="G4939" s="35"/>
      <c r="H4939" s="34"/>
      <c r="I4939" s="36"/>
      <c r="J4939" s="37"/>
    </row>
    <row r="4940">
      <c r="A4940" s="30"/>
      <c r="B4940" s="31" t="s">
        <v>165</v>
      </c>
      <c r="C4940" s="31" t="s">
        <v>165</v>
      </c>
      <c r="D4940" s="32" t="s">
        <v>165</v>
      </c>
      <c r="E4940" s="33" t="s">
        <v>165</v>
      </c>
      <c r="F4940" s="34"/>
      <c r="G4940" s="35"/>
      <c r="H4940" s="34"/>
      <c r="I4940" s="36"/>
      <c r="J4940" s="37"/>
    </row>
    <row r="4941">
      <c r="A4941" s="30"/>
      <c r="B4941" s="31" t="s">
        <v>165</v>
      </c>
      <c r="C4941" s="31" t="s">
        <v>165</v>
      </c>
      <c r="D4941" s="32" t="s">
        <v>165</v>
      </c>
      <c r="E4941" s="33" t="s">
        <v>165</v>
      </c>
      <c r="F4941" s="34"/>
      <c r="G4941" s="35"/>
      <c r="H4941" s="34"/>
      <c r="I4941" s="36"/>
      <c r="J4941" s="37"/>
    </row>
    <row r="4942">
      <c r="A4942" s="30"/>
      <c r="B4942" s="31" t="s">
        <v>165</v>
      </c>
      <c r="C4942" s="31" t="s">
        <v>165</v>
      </c>
      <c r="D4942" s="32" t="s">
        <v>165</v>
      </c>
      <c r="E4942" s="33" t="s">
        <v>165</v>
      </c>
      <c r="F4942" s="34"/>
      <c r="G4942" s="35"/>
      <c r="H4942" s="34"/>
      <c r="I4942" s="36"/>
      <c r="J4942" s="37"/>
    </row>
    <row r="4943">
      <c r="A4943" s="30"/>
      <c r="B4943" s="31" t="s">
        <v>165</v>
      </c>
      <c r="C4943" s="31" t="s">
        <v>165</v>
      </c>
      <c r="D4943" s="32" t="s">
        <v>165</v>
      </c>
      <c r="E4943" s="33" t="s">
        <v>165</v>
      </c>
      <c r="F4943" s="34"/>
      <c r="G4943" s="35"/>
      <c r="H4943" s="34"/>
      <c r="I4943" s="36"/>
      <c r="J4943" s="37"/>
    </row>
    <row r="4944">
      <c r="A4944" s="30"/>
      <c r="B4944" s="31" t="s">
        <v>165</v>
      </c>
      <c r="C4944" s="31" t="s">
        <v>165</v>
      </c>
      <c r="D4944" s="32" t="s">
        <v>165</v>
      </c>
      <c r="E4944" s="33" t="s">
        <v>165</v>
      </c>
      <c r="F4944" s="34"/>
      <c r="G4944" s="35"/>
      <c r="H4944" s="34"/>
      <c r="I4944" s="36"/>
      <c r="J4944" s="37"/>
    </row>
    <row r="4945">
      <c r="A4945" s="30"/>
      <c r="B4945" s="31" t="s">
        <v>165</v>
      </c>
      <c r="C4945" s="31" t="s">
        <v>165</v>
      </c>
      <c r="D4945" s="32" t="s">
        <v>165</v>
      </c>
      <c r="E4945" s="33" t="s">
        <v>165</v>
      </c>
      <c r="F4945" s="34"/>
      <c r="G4945" s="35"/>
      <c r="H4945" s="34"/>
      <c r="I4945" s="36"/>
      <c r="J4945" s="37"/>
    </row>
    <row r="4946">
      <c r="A4946" s="30"/>
      <c r="B4946" s="31" t="s">
        <v>165</v>
      </c>
      <c r="C4946" s="31" t="s">
        <v>165</v>
      </c>
      <c r="D4946" s="32" t="s">
        <v>165</v>
      </c>
      <c r="E4946" s="33" t="s">
        <v>165</v>
      </c>
      <c r="F4946" s="34"/>
      <c r="G4946" s="35"/>
      <c r="H4946" s="34"/>
      <c r="I4946" s="36"/>
      <c r="J4946" s="37"/>
    </row>
    <row r="4947">
      <c r="A4947" s="30"/>
      <c r="B4947" s="31" t="s">
        <v>165</v>
      </c>
      <c r="C4947" s="31" t="s">
        <v>165</v>
      </c>
      <c r="D4947" s="32" t="s">
        <v>165</v>
      </c>
      <c r="E4947" s="33" t="s">
        <v>165</v>
      </c>
      <c r="F4947" s="34"/>
      <c r="G4947" s="35"/>
      <c r="H4947" s="34"/>
      <c r="I4947" s="36"/>
      <c r="J4947" s="37"/>
    </row>
    <row r="4948">
      <c r="A4948" s="30"/>
      <c r="B4948" s="31" t="s">
        <v>165</v>
      </c>
      <c r="C4948" s="31" t="s">
        <v>165</v>
      </c>
      <c r="D4948" s="32" t="s">
        <v>165</v>
      </c>
      <c r="E4948" s="33" t="s">
        <v>165</v>
      </c>
      <c r="F4948" s="34"/>
      <c r="G4948" s="35"/>
      <c r="H4948" s="34"/>
      <c r="I4948" s="36"/>
      <c r="J4948" s="37"/>
    </row>
    <row r="4949">
      <c r="A4949" s="30"/>
      <c r="B4949" s="31" t="s">
        <v>165</v>
      </c>
      <c r="C4949" s="31" t="s">
        <v>165</v>
      </c>
      <c r="D4949" s="32" t="s">
        <v>165</v>
      </c>
      <c r="E4949" s="33" t="s">
        <v>165</v>
      </c>
      <c r="F4949" s="34"/>
      <c r="G4949" s="35"/>
      <c r="H4949" s="34"/>
      <c r="I4949" s="36"/>
      <c r="J4949" s="37"/>
    </row>
    <row r="4950">
      <c r="A4950" s="30"/>
      <c r="B4950" s="31" t="s">
        <v>165</v>
      </c>
      <c r="C4950" s="31" t="s">
        <v>165</v>
      </c>
      <c r="D4950" s="32" t="s">
        <v>165</v>
      </c>
      <c r="E4950" s="33" t="s">
        <v>165</v>
      </c>
      <c r="F4950" s="34"/>
      <c r="G4950" s="35"/>
      <c r="H4950" s="34"/>
      <c r="I4950" s="36"/>
      <c r="J4950" s="37"/>
    </row>
    <row r="4951">
      <c r="A4951" s="30"/>
      <c r="B4951" s="31" t="s">
        <v>165</v>
      </c>
      <c r="C4951" s="31" t="s">
        <v>165</v>
      </c>
      <c r="D4951" s="32" t="s">
        <v>165</v>
      </c>
      <c r="E4951" s="33" t="s">
        <v>165</v>
      </c>
      <c r="F4951" s="34"/>
      <c r="G4951" s="35"/>
      <c r="H4951" s="34"/>
      <c r="I4951" s="36"/>
      <c r="J4951" s="37"/>
    </row>
    <row r="4952">
      <c r="A4952" s="30"/>
      <c r="B4952" s="31" t="s">
        <v>165</v>
      </c>
      <c r="C4952" s="31" t="s">
        <v>165</v>
      </c>
      <c r="D4952" s="32" t="s">
        <v>165</v>
      </c>
      <c r="E4952" s="33" t="s">
        <v>165</v>
      </c>
      <c r="F4952" s="34"/>
      <c r="G4952" s="35"/>
      <c r="H4952" s="34"/>
      <c r="I4952" s="36"/>
      <c r="J4952" s="37"/>
    </row>
    <row r="4953">
      <c r="A4953" s="30"/>
      <c r="B4953" s="31" t="s">
        <v>165</v>
      </c>
      <c r="C4953" s="31" t="s">
        <v>165</v>
      </c>
      <c r="D4953" s="32" t="s">
        <v>165</v>
      </c>
      <c r="E4953" s="33" t="s">
        <v>165</v>
      </c>
      <c r="F4953" s="34"/>
      <c r="G4953" s="35"/>
      <c r="H4953" s="34"/>
      <c r="I4953" s="36"/>
      <c r="J4953" s="37"/>
    </row>
    <row r="4954">
      <c r="A4954" s="30"/>
      <c r="B4954" s="31" t="s">
        <v>165</v>
      </c>
      <c r="C4954" s="31" t="s">
        <v>165</v>
      </c>
      <c r="D4954" s="32" t="s">
        <v>165</v>
      </c>
      <c r="E4954" s="33" t="s">
        <v>165</v>
      </c>
      <c r="F4954" s="34"/>
      <c r="G4954" s="35"/>
      <c r="H4954" s="34"/>
      <c r="I4954" s="36"/>
      <c r="J4954" s="37"/>
    </row>
    <row r="4955">
      <c r="A4955" s="30"/>
      <c r="B4955" s="31" t="s">
        <v>165</v>
      </c>
      <c r="C4955" s="31" t="s">
        <v>165</v>
      </c>
      <c r="D4955" s="32" t="s">
        <v>165</v>
      </c>
      <c r="E4955" s="33" t="s">
        <v>165</v>
      </c>
      <c r="F4955" s="34"/>
      <c r="G4955" s="35"/>
      <c r="H4955" s="34"/>
      <c r="I4955" s="36"/>
      <c r="J4955" s="37"/>
    </row>
    <row r="4956">
      <c r="A4956" s="30"/>
      <c r="B4956" s="31" t="s">
        <v>165</v>
      </c>
      <c r="C4956" s="31" t="s">
        <v>165</v>
      </c>
      <c r="D4956" s="32" t="s">
        <v>165</v>
      </c>
      <c r="E4956" s="33" t="s">
        <v>165</v>
      </c>
      <c r="F4956" s="34"/>
      <c r="G4956" s="35"/>
      <c r="H4956" s="34"/>
      <c r="I4956" s="36"/>
      <c r="J4956" s="37"/>
    </row>
    <row r="4957">
      <c r="A4957" s="30"/>
      <c r="B4957" s="31" t="s">
        <v>165</v>
      </c>
      <c r="C4957" s="31" t="s">
        <v>165</v>
      </c>
      <c r="D4957" s="32" t="s">
        <v>165</v>
      </c>
      <c r="E4957" s="33" t="s">
        <v>165</v>
      </c>
      <c r="F4957" s="34"/>
      <c r="G4957" s="35"/>
      <c r="H4957" s="34"/>
      <c r="I4957" s="36"/>
      <c r="J4957" s="37"/>
    </row>
    <row r="4958">
      <c r="A4958" s="30"/>
      <c r="B4958" s="31" t="s">
        <v>165</v>
      </c>
      <c r="C4958" s="31" t="s">
        <v>165</v>
      </c>
      <c r="D4958" s="32" t="s">
        <v>165</v>
      </c>
      <c r="E4958" s="33" t="s">
        <v>165</v>
      </c>
      <c r="F4958" s="34"/>
      <c r="G4958" s="35"/>
      <c r="H4958" s="34"/>
      <c r="I4958" s="36"/>
      <c r="J4958" s="37"/>
    </row>
    <row r="4959">
      <c r="A4959" s="30"/>
      <c r="B4959" s="31" t="s">
        <v>165</v>
      </c>
      <c r="C4959" s="31" t="s">
        <v>165</v>
      </c>
      <c r="D4959" s="32" t="s">
        <v>165</v>
      </c>
      <c r="E4959" s="33" t="s">
        <v>165</v>
      </c>
      <c r="F4959" s="34"/>
      <c r="G4959" s="35"/>
      <c r="H4959" s="34"/>
      <c r="I4959" s="36"/>
      <c r="J4959" s="37"/>
    </row>
    <row r="4960">
      <c r="A4960" s="30"/>
      <c r="B4960" s="31" t="s">
        <v>165</v>
      </c>
      <c r="C4960" s="31" t="s">
        <v>165</v>
      </c>
      <c r="D4960" s="32" t="s">
        <v>165</v>
      </c>
      <c r="E4960" s="33" t="s">
        <v>165</v>
      </c>
      <c r="F4960" s="34"/>
      <c r="G4960" s="35"/>
      <c r="H4960" s="34"/>
      <c r="I4960" s="36"/>
      <c r="J4960" s="37"/>
    </row>
    <row r="4961">
      <c r="A4961" s="30"/>
      <c r="B4961" s="31" t="s">
        <v>165</v>
      </c>
      <c r="C4961" s="31" t="s">
        <v>165</v>
      </c>
      <c r="D4961" s="32" t="s">
        <v>165</v>
      </c>
      <c r="E4961" s="33" t="s">
        <v>165</v>
      </c>
      <c r="F4961" s="34"/>
      <c r="G4961" s="35"/>
      <c r="H4961" s="34"/>
      <c r="I4961" s="36"/>
      <c r="J4961" s="37"/>
    </row>
    <row r="4962">
      <c r="A4962" s="30"/>
      <c r="B4962" s="31" t="s">
        <v>165</v>
      </c>
      <c r="C4962" s="31" t="s">
        <v>165</v>
      </c>
      <c r="D4962" s="32" t="s">
        <v>165</v>
      </c>
      <c r="E4962" s="33" t="s">
        <v>165</v>
      </c>
      <c r="F4962" s="34"/>
      <c r="G4962" s="35"/>
      <c r="H4962" s="34"/>
      <c r="I4962" s="36"/>
      <c r="J4962" s="37"/>
    </row>
    <row r="4963">
      <c r="A4963" s="30"/>
      <c r="B4963" s="31" t="s">
        <v>165</v>
      </c>
      <c r="C4963" s="31" t="s">
        <v>165</v>
      </c>
      <c r="D4963" s="32" t="s">
        <v>165</v>
      </c>
      <c r="E4963" s="33" t="s">
        <v>165</v>
      </c>
      <c r="F4963" s="34"/>
      <c r="G4963" s="35"/>
      <c r="H4963" s="34"/>
      <c r="I4963" s="36"/>
      <c r="J4963" s="37"/>
    </row>
    <row r="4964">
      <c r="A4964" s="30"/>
      <c r="B4964" s="31" t="s">
        <v>165</v>
      </c>
      <c r="C4964" s="31" t="s">
        <v>165</v>
      </c>
      <c r="D4964" s="32" t="s">
        <v>165</v>
      </c>
      <c r="E4964" s="33" t="s">
        <v>165</v>
      </c>
      <c r="F4964" s="34"/>
      <c r="G4964" s="35"/>
      <c r="H4964" s="34"/>
      <c r="I4964" s="36"/>
      <c r="J4964" s="37"/>
    </row>
    <row r="4965">
      <c r="A4965" s="30"/>
      <c r="B4965" s="31" t="s">
        <v>165</v>
      </c>
      <c r="C4965" s="31" t="s">
        <v>165</v>
      </c>
      <c r="D4965" s="32" t="s">
        <v>165</v>
      </c>
      <c r="E4965" s="33" t="s">
        <v>165</v>
      </c>
      <c r="F4965" s="34"/>
      <c r="G4965" s="35"/>
      <c r="H4965" s="34"/>
      <c r="I4965" s="36"/>
      <c r="J4965" s="37"/>
    </row>
    <row r="4966">
      <c r="A4966" s="30"/>
      <c r="B4966" s="31" t="s">
        <v>165</v>
      </c>
      <c r="C4966" s="31" t="s">
        <v>165</v>
      </c>
      <c r="D4966" s="32" t="s">
        <v>165</v>
      </c>
      <c r="E4966" s="33" t="s">
        <v>165</v>
      </c>
      <c r="F4966" s="34"/>
      <c r="G4966" s="35"/>
      <c r="H4966" s="34"/>
      <c r="I4966" s="36"/>
      <c r="J4966" s="37"/>
    </row>
    <row r="4967">
      <c r="A4967" s="30"/>
      <c r="B4967" s="31" t="s">
        <v>165</v>
      </c>
      <c r="C4967" s="31" t="s">
        <v>165</v>
      </c>
      <c r="D4967" s="32" t="s">
        <v>165</v>
      </c>
      <c r="E4967" s="33" t="s">
        <v>165</v>
      </c>
      <c r="F4967" s="34"/>
      <c r="G4967" s="35"/>
      <c r="H4967" s="34"/>
      <c r="I4967" s="36"/>
      <c r="J4967" s="37"/>
    </row>
    <row r="4968">
      <c r="A4968" s="30"/>
      <c r="B4968" s="31" t="s">
        <v>165</v>
      </c>
      <c r="C4968" s="31" t="s">
        <v>165</v>
      </c>
      <c r="D4968" s="32" t="s">
        <v>165</v>
      </c>
      <c r="E4968" s="33" t="s">
        <v>165</v>
      </c>
      <c r="F4968" s="34"/>
      <c r="G4968" s="35"/>
      <c r="H4968" s="34"/>
      <c r="I4968" s="36"/>
      <c r="J4968" s="37"/>
    </row>
    <row r="4969">
      <c r="A4969" s="30"/>
      <c r="B4969" s="31" t="s">
        <v>165</v>
      </c>
      <c r="C4969" s="31" t="s">
        <v>165</v>
      </c>
      <c r="D4969" s="32" t="s">
        <v>165</v>
      </c>
      <c r="E4969" s="33" t="s">
        <v>165</v>
      </c>
      <c r="F4969" s="34"/>
      <c r="G4969" s="35"/>
      <c r="H4969" s="34"/>
      <c r="I4969" s="36"/>
      <c r="J4969" s="37"/>
    </row>
    <row r="4970">
      <c r="A4970" s="30"/>
      <c r="B4970" s="31" t="s">
        <v>165</v>
      </c>
      <c r="C4970" s="31" t="s">
        <v>165</v>
      </c>
      <c r="D4970" s="32" t="s">
        <v>165</v>
      </c>
      <c r="E4970" s="33" t="s">
        <v>165</v>
      </c>
      <c r="F4970" s="34"/>
      <c r="G4970" s="35"/>
      <c r="H4970" s="34"/>
      <c r="I4970" s="36"/>
      <c r="J4970" s="37"/>
    </row>
    <row r="4971">
      <c r="A4971" s="30"/>
      <c r="B4971" s="31" t="s">
        <v>165</v>
      </c>
      <c r="C4971" s="31" t="s">
        <v>165</v>
      </c>
      <c r="D4971" s="32" t="s">
        <v>165</v>
      </c>
      <c r="E4971" s="33" t="s">
        <v>165</v>
      </c>
      <c r="F4971" s="34"/>
      <c r="G4971" s="35"/>
      <c r="H4971" s="34"/>
      <c r="I4971" s="36"/>
      <c r="J4971" s="37"/>
    </row>
    <row r="4972">
      <c r="A4972" s="30"/>
      <c r="B4972" s="31" t="s">
        <v>165</v>
      </c>
      <c r="C4972" s="31" t="s">
        <v>165</v>
      </c>
      <c r="D4972" s="32" t="s">
        <v>165</v>
      </c>
      <c r="E4972" s="33" t="s">
        <v>165</v>
      </c>
      <c r="F4972" s="34"/>
      <c r="G4972" s="35"/>
      <c r="H4972" s="34"/>
      <c r="I4972" s="36"/>
      <c r="J4972" s="37"/>
    </row>
    <row r="4973">
      <c r="A4973" s="30"/>
      <c r="B4973" s="31" t="s">
        <v>165</v>
      </c>
      <c r="C4973" s="31" t="s">
        <v>165</v>
      </c>
      <c r="D4973" s="32" t="s">
        <v>165</v>
      </c>
      <c r="E4973" s="33" t="s">
        <v>165</v>
      </c>
      <c r="F4973" s="34"/>
      <c r="G4973" s="35"/>
      <c r="H4973" s="34"/>
      <c r="I4973" s="36"/>
      <c r="J4973" s="37"/>
    </row>
    <row r="4974">
      <c r="A4974" s="30"/>
      <c r="B4974" s="31" t="s">
        <v>165</v>
      </c>
      <c r="C4974" s="31" t="s">
        <v>165</v>
      </c>
      <c r="D4974" s="32" t="s">
        <v>165</v>
      </c>
      <c r="E4974" s="33" t="s">
        <v>165</v>
      </c>
      <c r="F4974" s="34"/>
      <c r="G4974" s="35"/>
      <c r="H4974" s="34"/>
      <c r="I4974" s="36"/>
      <c r="J4974" s="37"/>
    </row>
    <row r="4975">
      <c r="A4975" s="30"/>
      <c r="B4975" s="31" t="s">
        <v>165</v>
      </c>
      <c r="C4975" s="31" t="s">
        <v>165</v>
      </c>
      <c r="D4975" s="32" t="s">
        <v>165</v>
      </c>
      <c r="E4975" s="33" t="s">
        <v>165</v>
      </c>
      <c r="F4975" s="34"/>
      <c r="G4975" s="35"/>
      <c r="H4975" s="34"/>
      <c r="I4975" s="36"/>
      <c r="J4975" s="37"/>
    </row>
    <row r="4976">
      <c r="A4976" s="30"/>
      <c r="B4976" s="31" t="s">
        <v>165</v>
      </c>
      <c r="C4976" s="31" t="s">
        <v>165</v>
      </c>
      <c r="D4976" s="32" t="s">
        <v>165</v>
      </c>
      <c r="E4976" s="33" t="s">
        <v>165</v>
      </c>
      <c r="F4976" s="34"/>
      <c r="G4976" s="35"/>
      <c r="H4976" s="34"/>
      <c r="I4976" s="36"/>
      <c r="J4976" s="37"/>
    </row>
    <row r="4977">
      <c r="A4977" s="30"/>
      <c r="B4977" s="31" t="s">
        <v>165</v>
      </c>
      <c r="C4977" s="31" t="s">
        <v>165</v>
      </c>
      <c r="D4977" s="32" t="s">
        <v>165</v>
      </c>
      <c r="E4977" s="33" t="s">
        <v>165</v>
      </c>
      <c r="F4977" s="34"/>
      <c r="G4977" s="35"/>
      <c r="H4977" s="34"/>
      <c r="I4977" s="36"/>
      <c r="J4977" s="37"/>
    </row>
    <row r="4978">
      <c r="A4978" s="30"/>
      <c r="B4978" s="31" t="s">
        <v>165</v>
      </c>
      <c r="C4978" s="31" t="s">
        <v>165</v>
      </c>
      <c r="D4978" s="32" t="s">
        <v>165</v>
      </c>
      <c r="E4978" s="33" t="s">
        <v>165</v>
      </c>
      <c r="F4978" s="34"/>
      <c r="G4978" s="35"/>
      <c r="H4978" s="34"/>
      <c r="I4978" s="36"/>
      <c r="J4978" s="37"/>
    </row>
    <row r="4979">
      <c r="A4979" s="30"/>
      <c r="B4979" s="31" t="s">
        <v>165</v>
      </c>
      <c r="C4979" s="31" t="s">
        <v>165</v>
      </c>
      <c r="D4979" s="32" t="s">
        <v>165</v>
      </c>
      <c r="E4979" s="33" t="s">
        <v>165</v>
      </c>
      <c r="F4979" s="34"/>
      <c r="G4979" s="35"/>
      <c r="H4979" s="34"/>
      <c r="I4979" s="36"/>
      <c r="J4979" s="37"/>
    </row>
    <row r="4980">
      <c r="A4980" s="30"/>
      <c r="B4980" s="31" t="s">
        <v>165</v>
      </c>
      <c r="C4980" s="31" t="s">
        <v>165</v>
      </c>
      <c r="D4980" s="32" t="s">
        <v>165</v>
      </c>
      <c r="E4980" s="33" t="s">
        <v>165</v>
      </c>
      <c r="F4980" s="34"/>
      <c r="G4980" s="35"/>
      <c r="H4980" s="34"/>
      <c r="I4980" s="36"/>
      <c r="J4980" s="37"/>
    </row>
    <row r="4981">
      <c r="A4981" s="30"/>
      <c r="B4981" s="31" t="s">
        <v>165</v>
      </c>
      <c r="C4981" s="31" t="s">
        <v>165</v>
      </c>
      <c r="D4981" s="32" t="s">
        <v>165</v>
      </c>
      <c r="E4981" s="33" t="s">
        <v>165</v>
      </c>
      <c r="F4981" s="34"/>
      <c r="G4981" s="35"/>
      <c r="H4981" s="34"/>
      <c r="I4981" s="36"/>
      <c r="J4981" s="37"/>
    </row>
    <row r="4982">
      <c r="A4982" s="30"/>
      <c r="B4982" s="31" t="s">
        <v>165</v>
      </c>
      <c r="C4982" s="31" t="s">
        <v>165</v>
      </c>
      <c r="D4982" s="32" t="s">
        <v>165</v>
      </c>
      <c r="E4982" s="33" t="s">
        <v>165</v>
      </c>
      <c r="F4982" s="34"/>
      <c r="G4982" s="35"/>
      <c r="H4982" s="34"/>
      <c r="I4982" s="36"/>
      <c r="J4982" s="37"/>
    </row>
    <row r="4983">
      <c r="A4983" s="30"/>
      <c r="B4983" s="31" t="s">
        <v>165</v>
      </c>
      <c r="C4983" s="31" t="s">
        <v>165</v>
      </c>
      <c r="D4983" s="32" t="s">
        <v>165</v>
      </c>
      <c r="E4983" s="33" t="s">
        <v>165</v>
      </c>
      <c r="F4983" s="34"/>
      <c r="G4983" s="35"/>
      <c r="H4983" s="34"/>
      <c r="I4983" s="36"/>
      <c r="J4983" s="37"/>
    </row>
    <row r="4984">
      <c r="A4984" s="30"/>
      <c r="B4984" s="31" t="s">
        <v>165</v>
      </c>
      <c r="C4984" s="31" t="s">
        <v>165</v>
      </c>
      <c r="D4984" s="32" t="s">
        <v>165</v>
      </c>
      <c r="E4984" s="33" t="s">
        <v>165</v>
      </c>
      <c r="F4984" s="34"/>
      <c r="G4984" s="35"/>
      <c r="H4984" s="34"/>
      <c r="I4984" s="36"/>
      <c r="J4984" s="37"/>
    </row>
    <row r="4985">
      <c r="A4985" s="30"/>
      <c r="B4985" s="31" t="s">
        <v>165</v>
      </c>
      <c r="C4985" s="31" t="s">
        <v>165</v>
      </c>
      <c r="D4985" s="32" t="s">
        <v>165</v>
      </c>
      <c r="E4985" s="33" t="s">
        <v>165</v>
      </c>
      <c r="F4985" s="34"/>
      <c r="G4985" s="35"/>
      <c r="H4985" s="34"/>
      <c r="I4985" s="36"/>
      <c r="J4985" s="37"/>
    </row>
    <row r="4986">
      <c r="A4986" s="30"/>
      <c r="B4986" s="31" t="s">
        <v>165</v>
      </c>
      <c r="C4986" s="31" t="s">
        <v>165</v>
      </c>
      <c r="D4986" s="32" t="s">
        <v>165</v>
      </c>
      <c r="E4986" s="33" t="s">
        <v>165</v>
      </c>
      <c r="F4986" s="34"/>
      <c r="G4986" s="35"/>
      <c r="H4986" s="34"/>
      <c r="I4986" s="36"/>
      <c r="J4986" s="37"/>
    </row>
    <row r="4987">
      <c r="A4987" s="30"/>
      <c r="B4987" s="31" t="s">
        <v>165</v>
      </c>
      <c r="C4987" s="31" t="s">
        <v>165</v>
      </c>
      <c r="D4987" s="32" t="s">
        <v>165</v>
      </c>
      <c r="E4987" s="33" t="s">
        <v>165</v>
      </c>
      <c r="F4987" s="34"/>
      <c r="G4987" s="35"/>
      <c r="H4987" s="34"/>
      <c r="I4987" s="36"/>
      <c r="J4987" s="37"/>
    </row>
    <row r="4988">
      <c r="A4988" s="30"/>
      <c r="B4988" s="31" t="s">
        <v>165</v>
      </c>
      <c r="C4988" s="31" t="s">
        <v>165</v>
      </c>
      <c r="D4988" s="32" t="s">
        <v>165</v>
      </c>
      <c r="E4988" s="33" t="s">
        <v>165</v>
      </c>
      <c r="F4988" s="34"/>
      <c r="G4988" s="35"/>
      <c r="H4988" s="34"/>
      <c r="I4988" s="36"/>
      <c r="J4988" s="37"/>
    </row>
    <row r="4989">
      <c r="A4989" s="30"/>
      <c r="B4989" s="31" t="s">
        <v>165</v>
      </c>
      <c r="C4989" s="31" t="s">
        <v>165</v>
      </c>
      <c r="D4989" s="32" t="s">
        <v>165</v>
      </c>
      <c r="E4989" s="33" t="s">
        <v>165</v>
      </c>
      <c r="F4989" s="34"/>
      <c r="G4989" s="35"/>
      <c r="H4989" s="34"/>
      <c r="I4989" s="36"/>
      <c r="J4989" s="37"/>
    </row>
    <row r="4990">
      <c r="A4990" s="30"/>
      <c r="B4990" s="31" t="s">
        <v>165</v>
      </c>
      <c r="C4990" s="31" t="s">
        <v>165</v>
      </c>
      <c r="D4990" s="32" t="s">
        <v>165</v>
      </c>
      <c r="E4990" s="33" t="s">
        <v>165</v>
      </c>
      <c r="F4990" s="34"/>
      <c r="G4990" s="35"/>
      <c r="H4990" s="34"/>
      <c r="I4990" s="36"/>
      <c r="J4990" s="37"/>
    </row>
    <row r="4991">
      <c r="A4991" s="30"/>
      <c r="B4991" s="31" t="s">
        <v>165</v>
      </c>
      <c r="C4991" s="31" t="s">
        <v>165</v>
      </c>
      <c r="D4991" s="32" t="s">
        <v>165</v>
      </c>
      <c r="E4991" s="33" t="s">
        <v>165</v>
      </c>
      <c r="F4991" s="34"/>
      <c r="G4991" s="35"/>
      <c r="H4991" s="34"/>
      <c r="I4991" s="36"/>
      <c r="J4991" s="37"/>
    </row>
    <row r="4992">
      <c r="A4992" s="30"/>
      <c r="B4992" s="31" t="s">
        <v>165</v>
      </c>
      <c r="C4992" s="31" t="s">
        <v>165</v>
      </c>
      <c r="D4992" s="32" t="s">
        <v>165</v>
      </c>
      <c r="E4992" s="33" t="s">
        <v>165</v>
      </c>
      <c r="F4992" s="34"/>
      <c r="G4992" s="35"/>
      <c r="H4992" s="34"/>
      <c r="I4992" s="36"/>
      <c r="J4992" s="37"/>
    </row>
    <row r="4993">
      <c r="A4993" s="30"/>
      <c r="B4993" s="31" t="s">
        <v>165</v>
      </c>
      <c r="C4993" s="31" t="s">
        <v>165</v>
      </c>
      <c r="D4993" s="32" t="s">
        <v>165</v>
      </c>
      <c r="E4993" s="33" t="s">
        <v>165</v>
      </c>
      <c r="F4993" s="34"/>
      <c r="G4993" s="35"/>
      <c r="H4993" s="34"/>
      <c r="I4993" s="36"/>
      <c r="J4993" s="37"/>
    </row>
    <row r="4994">
      <c r="A4994" s="30"/>
      <c r="B4994" s="31" t="s">
        <v>165</v>
      </c>
      <c r="C4994" s="31" t="s">
        <v>165</v>
      </c>
      <c r="D4994" s="32" t="s">
        <v>165</v>
      </c>
      <c r="E4994" s="33" t="s">
        <v>165</v>
      </c>
      <c r="F4994" s="34"/>
      <c r="G4994" s="35"/>
      <c r="H4994" s="34"/>
      <c r="I4994" s="36"/>
      <c r="J4994" s="37"/>
    </row>
    <row r="4995">
      <c r="A4995" s="30"/>
      <c r="B4995" s="31" t="s">
        <v>165</v>
      </c>
      <c r="C4995" s="31" t="s">
        <v>165</v>
      </c>
      <c r="D4995" s="32" t="s">
        <v>165</v>
      </c>
      <c r="E4995" s="33" t="s">
        <v>165</v>
      </c>
      <c r="F4995" s="34"/>
      <c r="G4995" s="35"/>
      <c r="H4995" s="34"/>
      <c r="I4995" s="36"/>
      <c r="J4995" s="37"/>
    </row>
    <row r="4996">
      <c r="A4996" s="30"/>
      <c r="B4996" s="31" t="s">
        <v>165</v>
      </c>
      <c r="C4996" s="31" t="s">
        <v>165</v>
      </c>
      <c r="D4996" s="32" t="s">
        <v>165</v>
      </c>
      <c r="E4996" s="33" t="s">
        <v>165</v>
      </c>
      <c r="F4996" s="34"/>
      <c r="G4996" s="35"/>
      <c r="H4996" s="34"/>
      <c r="I4996" s="36"/>
      <c r="J4996" s="37"/>
    </row>
    <row r="4997">
      <c r="A4997" s="30"/>
      <c r="B4997" s="31" t="s">
        <v>165</v>
      </c>
      <c r="C4997" s="31" t="s">
        <v>165</v>
      </c>
      <c r="D4997" s="32" t="s">
        <v>165</v>
      </c>
      <c r="E4997" s="33" t="s">
        <v>165</v>
      </c>
      <c r="F4997" s="34"/>
      <c r="G4997" s="35"/>
      <c r="H4997" s="34"/>
      <c r="I4997" s="36"/>
      <c r="J4997" s="37"/>
    </row>
    <row r="4998">
      <c r="A4998" s="30"/>
      <c r="B4998" s="31" t="s">
        <v>165</v>
      </c>
      <c r="C4998" s="31" t="s">
        <v>165</v>
      </c>
      <c r="D4998" s="32" t="s">
        <v>165</v>
      </c>
      <c r="E4998" s="33" t="s">
        <v>165</v>
      </c>
      <c r="F4998" s="34"/>
      <c r="G4998" s="35"/>
      <c r="H4998" s="34"/>
      <c r="I4998" s="36"/>
      <c r="J4998" s="37"/>
    </row>
    <row r="4999">
      <c r="A4999" s="30"/>
      <c r="B4999" s="31" t="s">
        <v>165</v>
      </c>
      <c r="C4999" s="31" t="s">
        <v>165</v>
      </c>
      <c r="D4999" s="32" t="s">
        <v>165</v>
      </c>
      <c r="E4999" s="33" t="s">
        <v>165</v>
      </c>
      <c r="F4999" s="34"/>
      <c r="G4999" s="35"/>
      <c r="H4999" s="34"/>
      <c r="I4999" s="36"/>
      <c r="J4999" s="37"/>
    </row>
    <row r="5000">
      <c r="A5000" s="30"/>
      <c r="B5000" s="31" t="s">
        <v>165</v>
      </c>
      <c r="C5000" s="31" t="s">
        <v>165</v>
      </c>
      <c r="D5000" s="32" t="s">
        <v>165</v>
      </c>
      <c r="E5000" s="33" t="s">
        <v>165</v>
      </c>
      <c r="F5000" s="34"/>
      <c r="G5000" s="35"/>
      <c r="H5000" s="34"/>
      <c r="I5000" s="36"/>
      <c r="J5000" s="37"/>
    </row>
    <row r="5001">
      <c r="A5001" s="30"/>
      <c r="B5001" s="31" t="s">
        <v>165</v>
      </c>
      <c r="C5001" s="31" t="s">
        <v>165</v>
      </c>
      <c r="D5001" s="32" t="s">
        <v>165</v>
      </c>
      <c r="E5001" s="33" t="s">
        <v>165</v>
      </c>
      <c r="F5001" s="34"/>
      <c r="G5001" s="35"/>
      <c r="H5001" s="34"/>
      <c r="I5001" s="36"/>
      <c r="J5001" s="37"/>
    </row>
    <row r="5002">
      <c r="A5002" s="30"/>
      <c r="B5002" s="31" t="s">
        <v>165</v>
      </c>
      <c r="C5002" s="31" t="s">
        <v>165</v>
      </c>
      <c r="D5002" s="32" t="s">
        <v>165</v>
      </c>
      <c r="E5002" s="33" t="s">
        <v>165</v>
      </c>
      <c r="F5002" s="34"/>
      <c r="G5002" s="35"/>
      <c r="H5002" s="34"/>
      <c r="I5002" s="36"/>
      <c r="J5002" s="37"/>
    </row>
    <row r="5003">
      <c r="A5003" s="30"/>
      <c r="B5003" s="31" t="s">
        <v>165</v>
      </c>
      <c r="C5003" s="31" t="s">
        <v>165</v>
      </c>
      <c r="D5003" s="32" t="s">
        <v>165</v>
      </c>
      <c r="E5003" s="33" t="s">
        <v>165</v>
      </c>
      <c r="F5003" s="34"/>
      <c r="G5003" s="35"/>
      <c r="H5003" s="34"/>
      <c r="I5003" s="36"/>
      <c r="J5003" s="37"/>
    </row>
    <row r="5004">
      <c r="A5004" s="30"/>
      <c r="B5004" s="31" t="s">
        <v>165</v>
      </c>
      <c r="C5004" s="31" t="s">
        <v>165</v>
      </c>
      <c r="D5004" s="32" t="s">
        <v>165</v>
      </c>
      <c r="E5004" s="33" t="s">
        <v>165</v>
      </c>
      <c r="F5004" s="34"/>
      <c r="G5004" s="35"/>
      <c r="H5004" s="34"/>
      <c r="I5004" s="36"/>
      <c r="J5004" s="37"/>
    </row>
    <row r="5005">
      <c r="A5005" s="30"/>
      <c r="B5005" s="31" t="s">
        <v>165</v>
      </c>
      <c r="C5005" s="31" t="s">
        <v>165</v>
      </c>
      <c r="D5005" s="32" t="s">
        <v>165</v>
      </c>
      <c r="E5005" s="33" t="s">
        <v>165</v>
      </c>
      <c r="F5005" s="34"/>
      <c r="G5005" s="35"/>
      <c r="H5005" s="34"/>
      <c r="I5005" s="36"/>
      <c r="J5005" s="37"/>
    </row>
    <row r="5006">
      <c r="A5006" s="30"/>
      <c r="B5006" s="31" t="s">
        <v>165</v>
      </c>
      <c r="C5006" s="31" t="s">
        <v>165</v>
      </c>
      <c r="D5006" s="32" t="s">
        <v>165</v>
      </c>
      <c r="E5006" s="33" t="s">
        <v>165</v>
      </c>
      <c r="F5006" s="34"/>
      <c r="G5006" s="35"/>
      <c r="H5006" s="34"/>
      <c r="I5006" s="36"/>
      <c r="J5006" s="37"/>
    </row>
    <row r="5007">
      <c r="A5007" s="30"/>
      <c r="B5007" s="31" t="s">
        <v>165</v>
      </c>
      <c r="C5007" s="31" t="s">
        <v>165</v>
      </c>
      <c r="D5007" s="32" t="s">
        <v>165</v>
      </c>
      <c r="E5007" s="33" t="s">
        <v>165</v>
      </c>
      <c r="F5007" s="34"/>
      <c r="G5007" s="35"/>
      <c r="H5007" s="34"/>
      <c r="I5007" s="36"/>
      <c r="J5007" s="37"/>
    </row>
    <row r="5008">
      <c r="A5008" s="30"/>
      <c r="B5008" s="31" t="s">
        <v>165</v>
      </c>
      <c r="C5008" s="31" t="s">
        <v>165</v>
      </c>
      <c r="D5008" s="32" t="s">
        <v>165</v>
      </c>
      <c r="E5008" s="33" t="s">
        <v>165</v>
      </c>
      <c r="F5008" s="34"/>
      <c r="G5008" s="35"/>
      <c r="H5008" s="34"/>
      <c r="I5008" s="36"/>
      <c r="J5008" s="37"/>
    </row>
    <row r="5009">
      <c r="A5009" s="30"/>
      <c r="B5009" s="31" t="s">
        <v>165</v>
      </c>
      <c r="C5009" s="31" t="s">
        <v>165</v>
      </c>
      <c r="D5009" s="32" t="s">
        <v>165</v>
      </c>
      <c r="E5009" s="33" t="s">
        <v>165</v>
      </c>
      <c r="F5009" s="34"/>
      <c r="G5009" s="35"/>
      <c r="H5009" s="34"/>
      <c r="I5009" s="36"/>
      <c r="J5009" s="37"/>
    </row>
    <row r="5010">
      <c r="A5010" s="30"/>
      <c r="B5010" s="31" t="s">
        <v>165</v>
      </c>
      <c r="C5010" s="31" t="s">
        <v>165</v>
      </c>
      <c r="D5010" s="32" t="s">
        <v>165</v>
      </c>
      <c r="E5010" s="33" t="s">
        <v>165</v>
      </c>
      <c r="F5010" s="34"/>
      <c r="G5010" s="35"/>
      <c r="H5010" s="34"/>
      <c r="I5010" s="36"/>
      <c r="J5010" s="37"/>
    </row>
    <row r="5011">
      <c r="A5011" s="30"/>
      <c r="B5011" s="31" t="s">
        <v>165</v>
      </c>
      <c r="C5011" s="31" t="s">
        <v>165</v>
      </c>
      <c r="D5011" s="32" t="s">
        <v>165</v>
      </c>
      <c r="E5011" s="33" t="s">
        <v>165</v>
      </c>
      <c r="F5011" s="34"/>
      <c r="G5011" s="35"/>
      <c r="H5011" s="34"/>
      <c r="I5011" s="36"/>
      <c r="J5011" s="37"/>
    </row>
    <row r="5012">
      <c r="A5012" s="30"/>
      <c r="B5012" s="31" t="s">
        <v>165</v>
      </c>
      <c r="C5012" s="31" t="s">
        <v>165</v>
      </c>
      <c r="D5012" s="32" t="s">
        <v>165</v>
      </c>
      <c r="E5012" s="33" t="s">
        <v>165</v>
      </c>
      <c r="F5012" s="34"/>
      <c r="G5012" s="35"/>
      <c r="H5012" s="34"/>
      <c r="I5012" s="36"/>
      <c r="J5012" s="37"/>
    </row>
    <row r="5013">
      <c r="A5013" s="30"/>
      <c r="B5013" s="31" t="s">
        <v>165</v>
      </c>
      <c r="C5013" s="31" t="s">
        <v>165</v>
      </c>
      <c r="D5013" s="32" t="s">
        <v>165</v>
      </c>
      <c r="E5013" s="33" t="s">
        <v>165</v>
      </c>
      <c r="F5013" s="34"/>
      <c r="G5013" s="35"/>
      <c r="H5013" s="34"/>
      <c r="I5013" s="36"/>
      <c r="J5013" s="37"/>
    </row>
    <row r="5014">
      <c r="A5014" s="30"/>
      <c r="B5014" s="31" t="s">
        <v>165</v>
      </c>
      <c r="C5014" s="31" t="s">
        <v>165</v>
      </c>
      <c r="D5014" s="32" t="s">
        <v>165</v>
      </c>
      <c r="E5014" s="33" t="s">
        <v>165</v>
      </c>
      <c r="F5014" s="34"/>
      <c r="G5014" s="35"/>
      <c r="H5014" s="34"/>
      <c r="I5014" s="36"/>
      <c r="J5014" s="37"/>
    </row>
    <row r="5015">
      <c r="A5015" s="30"/>
      <c r="B5015" s="31" t="s">
        <v>165</v>
      </c>
      <c r="C5015" s="31" t="s">
        <v>165</v>
      </c>
      <c r="D5015" s="32" t="s">
        <v>165</v>
      </c>
      <c r="E5015" s="33" t="s">
        <v>165</v>
      </c>
      <c r="F5015" s="34"/>
      <c r="G5015" s="35"/>
      <c r="H5015" s="34"/>
      <c r="I5015" s="36"/>
      <c r="J5015" s="37"/>
    </row>
    <row r="5016">
      <c r="A5016" s="30"/>
      <c r="B5016" s="31" t="s">
        <v>165</v>
      </c>
      <c r="C5016" s="31" t="s">
        <v>165</v>
      </c>
      <c r="D5016" s="32" t="s">
        <v>165</v>
      </c>
      <c r="E5016" s="33" t="s">
        <v>165</v>
      </c>
      <c r="F5016" s="34"/>
      <c r="G5016" s="35"/>
      <c r="H5016" s="34"/>
      <c r="I5016" s="36"/>
      <c r="J5016" s="37"/>
    </row>
    <row r="5017">
      <c r="A5017" s="30"/>
      <c r="B5017" s="31" t="s">
        <v>165</v>
      </c>
      <c r="C5017" s="31" t="s">
        <v>165</v>
      </c>
      <c r="D5017" s="32" t="s">
        <v>165</v>
      </c>
      <c r="E5017" s="33" t="s">
        <v>165</v>
      </c>
      <c r="F5017" s="34"/>
      <c r="G5017" s="35"/>
      <c r="H5017" s="34"/>
      <c r="I5017" s="36"/>
      <c r="J5017" s="37"/>
    </row>
    <row r="5018">
      <c r="A5018" s="30"/>
      <c r="B5018" s="31" t="s">
        <v>165</v>
      </c>
      <c r="C5018" s="31" t="s">
        <v>165</v>
      </c>
      <c r="D5018" s="32" t="s">
        <v>165</v>
      </c>
      <c r="E5018" s="33" t="s">
        <v>165</v>
      </c>
      <c r="F5018" s="34"/>
      <c r="G5018" s="35"/>
      <c r="H5018" s="34"/>
      <c r="I5018" s="36"/>
      <c r="J5018" s="37"/>
    </row>
    <row r="5019">
      <c r="A5019" s="30"/>
      <c r="B5019" s="31" t="s">
        <v>165</v>
      </c>
      <c r="C5019" s="31" t="s">
        <v>165</v>
      </c>
      <c r="D5019" s="32" t="s">
        <v>165</v>
      </c>
      <c r="E5019" s="33" t="s">
        <v>165</v>
      </c>
      <c r="F5019" s="34"/>
      <c r="G5019" s="35"/>
      <c r="H5019" s="34"/>
      <c r="I5019" s="36"/>
      <c r="J5019" s="37"/>
    </row>
    <row r="5020">
      <c r="A5020" s="30"/>
      <c r="B5020" s="31" t="s">
        <v>165</v>
      </c>
      <c r="C5020" s="31" t="s">
        <v>165</v>
      </c>
      <c r="D5020" s="32" t="s">
        <v>165</v>
      </c>
      <c r="E5020" s="33" t="s">
        <v>165</v>
      </c>
      <c r="F5020" s="34"/>
      <c r="G5020" s="35"/>
      <c r="H5020" s="34"/>
      <c r="I5020" s="36"/>
      <c r="J5020" s="37"/>
    </row>
    <row r="5021">
      <c r="A5021" s="30"/>
      <c r="B5021" s="31" t="s">
        <v>165</v>
      </c>
      <c r="C5021" s="31" t="s">
        <v>165</v>
      </c>
      <c r="D5021" s="32" t="s">
        <v>165</v>
      </c>
      <c r="E5021" s="33" t="s">
        <v>165</v>
      </c>
      <c r="F5021" s="34"/>
      <c r="G5021" s="35"/>
      <c r="H5021" s="34"/>
      <c r="I5021" s="36"/>
      <c r="J5021" s="37"/>
    </row>
    <row r="5022">
      <c r="A5022" s="30"/>
      <c r="B5022" s="31" t="s">
        <v>165</v>
      </c>
      <c r="C5022" s="31" t="s">
        <v>165</v>
      </c>
      <c r="D5022" s="32" t="s">
        <v>165</v>
      </c>
      <c r="E5022" s="33" t="s">
        <v>165</v>
      </c>
      <c r="F5022" s="34"/>
      <c r="G5022" s="35"/>
      <c r="H5022" s="34"/>
      <c r="I5022" s="36"/>
      <c r="J5022" s="37"/>
    </row>
    <row r="5023">
      <c r="A5023" s="30"/>
      <c r="B5023" s="31" t="s">
        <v>165</v>
      </c>
      <c r="C5023" s="31" t="s">
        <v>165</v>
      </c>
      <c r="D5023" s="32" t="s">
        <v>165</v>
      </c>
      <c r="E5023" s="33" t="s">
        <v>165</v>
      </c>
      <c r="F5023" s="34"/>
      <c r="G5023" s="35"/>
      <c r="H5023" s="34"/>
      <c r="I5023" s="36"/>
      <c r="J5023" s="37"/>
    </row>
    <row r="5024">
      <c r="A5024" s="30"/>
      <c r="B5024" s="31" t="s">
        <v>165</v>
      </c>
      <c r="C5024" s="31" t="s">
        <v>165</v>
      </c>
      <c r="D5024" s="32" t="s">
        <v>165</v>
      </c>
      <c r="E5024" s="33" t="s">
        <v>165</v>
      </c>
      <c r="F5024" s="34"/>
      <c r="G5024" s="35"/>
      <c r="H5024" s="34"/>
      <c r="I5024" s="36"/>
      <c r="J5024" s="37"/>
    </row>
    <row r="5025">
      <c r="A5025" s="30"/>
      <c r="B5025" s="31" t="s">
        <v>165</v>
      </c>
      <c r="C5025" s="31" t="s">
        <v>165</v>
      </c>
      <c r="D5025" s="32" t="s">
        <v>165</v>
      </c>
      <c r="E5025" s="33" t="s">
        <v>165</v>
      </c>
      <c r="F5025" s="34"/>
      <c r="G5025" s="35"/>
      <c r="H5025" s="34"/>
      <c r="I5025" s="36"/>
      <c r="J5025" s="37"/>
    </row>
    <row r="5026">
      <c r="A5026" s="30"/>
      <c r="B5026" s="31" t="s">
        <v>165</v>
      </c>
      <c r="C5026" s="31" t="s">
        <v>165</v>
      </c>
      <c r="D5026" s="32" t="s">
        <v>165</v>
      </c>
      <c r="E5026" s="33" t="s">
        <v>165</v>
      </c>
      <c r="F5026" s="34"/>
      <c r="G5026" s="35"/>
      <c r="H5026" s="34"/>
      <c r="I5026" s="36"/>
      <c r="J5026" s="37"/>
    </row>
    <row r="5027">
      <c r="A5027" s="30"/>
      <c r="B5027" s="31" t="s">
        <v>165</v>
      </c>
      <c r="C5027" s="31" t="s">
        <v>165</v>
      </c>
      <c r="D5027" s="32" t="s">
        <v>165</v>
      </c>
      <c r="E5027" s="33" t="s">
        <v>165</v>
      </c>
      <c r="F5027" s="34"/>
      <c r="G5027" s="35"/>
      <c r="H5027" s="34"/>
      <c r="I5027" s="36"/>
      <c r="J5027" s="37"/>
    </row>
    <row r="5028">
      <c r="A5028" s="30"/>
      <c r="B5028" s="31" t="s">
        <v>165</v>
      </c>
      <c r="C5028" s="31" t="s">
        <v>165</v>
      </c>
      <c r="D5028" s="32" t="s">
        <v>165</v>
      </c>
      <c r="E5028" s="33" t="s">
        <v>165</v>
      </c>
      <c r="F5028" s="34"/>
      <c r="G5028" s="35"/>
      <c r="H5028" s="34"/>
      <c r="I5028" s="36"/>
      <c r="J5028" s="37"/>
    </row>
    <row r="5029">
      <c r="A5029" s="30"/>
      <c r="B5029" s="31" t="s">
        <v>165</v>
      </c>
      <c r="C5029" s="31" t="s">
        <v>165</v>
      </c>
      <c r="D5029" s="32" t="s">
        <v>165</v>
      </c>
      <c r="E5029" s="33" t="s">
        <v>165</v>
      </c>
      <c r="F5029" s="34"/>
      <c r="G5029" s="35"/>
      <c r="H5029" s="34"/>
      <c r="I5029" s="36"/>
      <c r="J5029" s="37"/>
    </row>
    <row r="5030">
      <c r="A5030" s="30"/>
      <c r="B5030" s="31" t="s">
        <v>165</v>
      </c>
      <c r="C5030" s="31" t="s">
        <v>165</v>
      </c>
      <c r="D5030" s="32" t="s">
        <v>165</v>
      </c>
      <c r="E5030" s="33" t="s">
        <v>165</v>
      </c>
      <c r="F5030" s="34"/>
      <c r="G5030" s="35"/>
      <c r="H5030" s="34"/>
      <c r="I5030" s="36"/>
      <c r="J5030" s="37"/>
    </row>
    <row r="5031">
      <c r="A5031" s="30"/>
      <c r="B5031" s="31" t="s">
        <v>165</v>
      </c>
      <c r="C5031" s="31" t="s">
        <v>165</v>
      </c>
      <c r="D5031" s="32" t="s">
        <v>165</v>
      </c>
      <c r="E5031" s="33" t="s">
        <v>165</v>
      </c>
      <c r="F5031" s="34"/>
      <c r="G5031" s="35"/>
      <c r="H5031" s="34"/>
      <c r="I5031" s="36"/>
      <c r="J5031" s="37"/>
    </row>
    <row r="5032">
      <c r="A5032" s="30"/>
      <c r="B5032" s="31" t="s">
        <v>165</v>
      </c>
      <c r="C5032" s="31" t="s">
        <v>165</v>
      </c>
      <c r="D5032" s="32" t="s">
        <v>165</v>
      </c>
      <c r="E5032" s="33" t="s">
        <v>165</v>
      </c>
      <c r="F5032" s="34"/>
      <c r="G5032" s="35"/>
      <c r="H5032" s="34"/>
      <c r="I5032" s="36"/>
      <c r="J5032" s="37"/>
    </row>
    <row r="5033">
      <c r="A5033" s="30"/>
      <c r="B5033" s="31" t="s">
        <v>165</v>
      </c>
      <c r="C5033" s="31" t="s">
        <v>165</v>
      </c>
      <c r="D5033" s="32" t="s">
        <v>165</v>
      </c>
      <c r="E5033" s="33" t="s">
        <v>165</v>
      </c>
      <c r="F5033" s="34"/>
      <c r="G5033" s="35"/>
      <c r="H5033" s="34"/>
      <c r="I5033" s="36"/>
      <c r="J5033" s="37"/>
    </row>
    <row r="5034">
      <c r="A5034" s="30"/>
      <c r="B5034" s="31" t="s">
        <v>165</v>
      </c>
      <c r="C5034" s="31" t="s">
        <v>165</v>
      </c>
      <c r="D5034" s="32" t="s">
        <v>165</v>
      </c>
      <c r="E5034" s="33" t="s">
        <v>165</v>
      </c>
      <c r="F5034" s="34"/>
      <c r="G5034" s="35"/>
      <c r="H5034" s="34"/>
      <c r="I5034" s="36"/>
      <c r="J5034" s="37"/>
    </row>
    <row r="5035">
      <c r="A5035" s="30"/>
      <c r="B5035" s="31" t="s">
        <v>165</v>
      </c>
      <c r="C5035" s="31" t="s">
        <v>165</v>
      </c>
      <c r="D5035" s="32" t="s">
        <v>165</v>
      </c>
      <c r="E5035" s="33" t="s">
        <v>165</v>
      </c>
      <c r="F5035" s="34"/>
      <c r="G5035" s="35"/>
      <c r="H5035" s="34"/>
      <c r="I5035" s="36"/>
      <c r="J5035" s="37"/>
    </row>
    <row r="5036">
      <c r="A5036" s="30"/>
      <c r="B5036" s="31" t="s">
        <v>165</v>
      </c>
      <c r="C5036" s="31" t="s">
        <v>165</v>
      </c>
      <c r="D5036" s="32" t="s">
        <v>165</v>
      </c>
      <c r="E5036" s="33" t="s">
        <v>165</v>
      </c>
      <c r="F5036" s="34"/>
      <c r="G5036" s="35"/>
      <c r="H5036" s="34"/>
      <c r="I5036" s="36"/>
      <c r="J5036" s="37"/>
    </row>
    <row r="5037">
      <c r="A5037" s="30"/>
      <c r="B5037" s="31" t="s">
        <v>165</v>
      </c>
      <c r="C5037" s="31" t="s">
        <v>165</v>
      </c>
      <c r="D5037" s="32" t="s">
        <v>165</v>
      </c>
      <c r="E5037" s="33" t="s">
        <v>165</v>
      </c>
      <c r="F5037" s="34"/>
      <c r="G5037" s="35"/>
      <c r="H5037" s="34"/>
      <c r="I5037" s="36"/>
      <c r="J5037" s="37"/>
    </row>
    <row r="5038">
      <c r="A5038" s="30"/>
      <c r="B5038" s="31" t="s">
        <v>165</v>
      </c>
      <c r="C5038" s="31" t="s">
        <v>165</v>
      </c>
      <c r="D5038" s="32" t="s">
        <v>165</v>
      </c>
      <c r="E5038" s="33" t="s">
        <v>165</v>
      </c>
      <c r="F5038" s="34"/>
      <c r="G5038" s="35"/>
      <c r="H5038" s="34"/>
      <c r="I5038" s="36"/>
      <c r="J5038" s="37"/>
    </row>
    <row r="5039">
      <c r="A5039" s="30"/>
      <c r="B5039" s="31" t="s">
        <v>165</v>
      </c>
      <c r="C5039" s="31" t="s">
        <v>165</v>
      </c>
      <c r="D5039" s="32" t="s">
        <v>165</v>
      </c>
      <c r="E5039" s="33" t="s">
        <v>165</v>
      </c>
      <c r="F5039" s="34"/>
      <c r="G5039" s="35"/>
      <c r="H5039" s="34"/>
      <c r="I5039" s="36"/>
      <c r="J5039" s="37"/>
    </row>
    <row r="5040">
      <c r="A5040" s="30"/>
      <c r="B5040" s="31" t="s">
        <v>165</v>
      </c>
      <c r="C5040" s="31" t="s">
        <v>165</v>
      </c>
      <c r="D5040" s="32" t="s">
        <v>165</v>
      </c>
      <c r="E5040" s="33" t="s">
        <v>165</v>
      </c>
      <c r="F5040" s="34"/>
      <c r="G5040" s="35"/>
      <c r="H5040" s="34"/>
      <c r="I5040" s="36"/>
      <c r="J5040" s="37"/>
    </row>
    <row r="5041">
      <c r="A5041" s="30"/>
      <c r="B5041" s="31" t="s">
        <v>165</v>
      </c>
      <c r="C5041" s="31" t="s">
        <v>165</v>
      </c>
      <c r="D5041" s="32" t="s">
        <v>165</v>
      </c>
      <c r="E5041" s="33" t="s">
        <v>165</v>
      </c>
      <c r="F5041" s="34"/>
      <c r="G5041" s="35"/>
      <c r="H5041" s="34"/>
      <c r="I5041" s="36"/>
      <c r="J5041" s="37"/>
    </row>
    <row r="5042">
      <c r="A5042" s="30"/>
      <c r="B5042" s="31" t="s">
        <v>165</v>
      </c>
      <c r="C5042" s="31" t="s">
        <v>165</v>
      </c>
      <c r="D5042" s="32" t="s">
        <v>165</v>
      </c>
      <c r="E5042" s="33" t="s">
        <v>165</v>
      </c>
      <c r="F5042" s="34"/>
      <c r="G5042" s="35"/>
      <c r="H5042" s="34"/>
      <c r="I5042" s="36"/>
      <c r="J5042" s="37"/>
    </row>
    <row r="5043">
      <c r="A5043" s="30"/>
      <c r="B5043" s="31" t="s">
        <v>165</v>
      </c>
      <c r="C5043" s="31" t="s">
        <v>165</v>
      </c>
      <c r="D5043" s="32" t="s">
        <v>165</v>
      </c>
      <c r="E5043" s="33" t="s">
        <v>165</v>
      </c>
      <c r="F5043" s="34"/>
      <c r="G5043" s="35"/>
      <c r="H5043" s="34"/>
      <c r="I5043" s="36"/>
      <c r="J5043" s="37"/>
    </row>
    <row r="5044">
      <c r="A5044" s="30"/>
      <c r="B5044" s="31" t="s">
        <v>165</v>
      </c>
      <c r="C5044" s="31" t="s">
        <v>165</v>
      </c>
      <c r="D5044" s="32" t="s">
        <v>165</v>
      </c>
      <c r="E5044" s="33" t="s">
        <v>165</v>
      </c>
      <c r="F5044" s="34"/>
      <c r="G5044" s="35"/>
      <c r="H5044" s="34"/>
      <c r="I5044" s="36"/>
      <c r="J5044" s="37"/>
    </row>
    <row r="5045">
      <c r="A5045" s="30"/>
      <c r="B5045" s="31" t="s">
        <v>165</v>
      </c>
      <c r="C5045" s="31" t="s">
        <v>165</v>
      </c>
      <c r="D5045" s="32" t="s">
        <v>165</v>
      </c>
      <c r="E5045" s="33" t="s">
        <v>165</v>
      </c>
      <c r="F5045" s="34"/>
      <c r="G5045" s="35"/>
      <c r="H5045" s="34"/>
      <c r="I5045" s="36"/>
      <c r="J5045" s="37"/>
    </row>
    <row r="5046">
      <c r="A5046" s="30"/>
      <c r="B5046" s="31" t="s">
        <v>165</v>
      </c>
      <c r="C5046" s="31" t="s">
        <v>165</v>
      </c>
      <c r="D5046" s="32" t="s">
        <v>165</v>
      </c>
      <c r="E5046" s="33" t="s">
        <v>165</v>
      </c>
      <c r="F5046" s="34"/>
      <c r="G5046" s="35"/>
      <c r="H5046" s="34"/>
      <c r="I5046" s="36"/>
      <c r="J5046" s="37"/>
    </row>
    <row r="5047">
      <c r="A5047" s="30"/>
      <c r="B5047" s="31" t="s">
        <v>165</v>
      </c>
      <c r="C5047" s="31" t="s">
        <v>165</v>
      </c>
      <c r="D5047" s="32" t="s">
        <v>165</v>
      </c>
      <c r="E5047" s="33" t="s">
        <v>165</v>
      </c>
      <c r="F5047" s="34"/>
      <c r="G5047" s="35"/>
      <c r="H5047" s="34"/>
      <c r="I5047" s="36"/>
      <c r="J5047" s="37"/>
    </row>
    <row r="5048">
      <c r="A5048" s="30"/>
      <c r="B5048" s="31" t="s">
        <v>165</v>
      </c>
      <c r="C5048" s="31" t="s">
        <v>165</v>
      </c>
      <c r="D5048" s="32" t="s">
        <v>165</v>
      </c>
      <c r="E5048" s="33" t="s">
        <v>165</v>
      </c>
      <c r="F5048" s="34"/>
      <c r="G5048" s="35"/>
      <c r="H5048" s="34"/>
      <c r="I5048" s="36"/>
      <c r="J5048" s="37"/>
    </row>
    <row r="5049">
      <c r="A5049" s="30"/>
      <c r="B5049" s="31" t="s">
        <v>165</v>
      </c>
      <c r="C5049" s="31" t="s">
        <v>165</v>
      </c>
      <c r="D5049" s="32" t="s">
        <v>165</v>
      </c>
      <c r="E5049" s="33" t="s">
        <v>165</v>
      </c>
      <c r="F5049" s="34"/>
      <c r="G5049" s="35"/>
      <c r="H5049" s="34"/>
      <c r="I5049" s="36"/>
      <c r="J5049" s="37"/>
    </row>
    <row r="5050">
      <c r="A5050" s="30"/>
      <c r="B5050" s="31" t="s">
        <v>165</v>
      </c>
      <c r="C5050" s="31" t="s">
        <v>165</v>
      </c>
      <c r="D5050" s="32" t="s">
        <v>165</v>
      </c>
      <c r="E5050" s="33" t="s">
        <v>165</v>
      </c>
      <c r="F5050" s="34"/>
      <c r="G5050" s="35"/>
      <c r="H5050" s="34"/>
      <c r="I5050" s="36"/>
      <c r="J5050" s="37"/>
    </row>
    <row r="5051">
      <c r="A5051" s="30"/>
      <c r="B5051" s="31" t="s">
        <v>165</v>
      </c>
      <c r="C5051" s="31" t="s">
        <v>165</v>
      </c>
      <c r="D5051" s="32" t="s">
        <v>165</v>
      </c>
      <c r="E5051" s="33" t="s">
        <v>165</v>
      </c>
      <c r="F5051" s="34"/>
      <c r="G5051" s="35"/>
      <c r="H5051" s="34"/>
      <c r="I5051" s="36"/>
      <c r="J5051" s="37"/>
    </row>
    <row r="5052">
      <c r="A5052" s="30"/>
      <c r="B5052" s="31" t="s">
        <v>165</v>
      </c>
      <c r="C5052" s="31" t="s">
        <v>165</v>
      </c>
      <c r="D5052" s="32" t="s">
        <v>165</v>
      </c>
      <c r="E5052" s="33" t="s">
        <v>165</v>
      </c>
      <c r="F5052" s="34"/>
      <c r="G5052" s="35"/>
      <c r="H5052" s="34"/>
      <c r="I5052" s="36"/>
      <c r="J5052" s="37"/>
    </row>
    <row r="5053">
      <c r="A5053" s="30"/>
      <c r="B5053" s="31" t="s">
        <v>165</v>
      </c>
      <c r="C5053" s="31" t="s">
        <v>165</v>
      </c>
      <c r="D5053" s="32" t="s">
        <v>165</v>
      </c>
      <c r="E5053" s="33" t="s">
        <v>165</v>
      </c>
      <c r="F5053" s="34"/>
      <c r="G5053" s="35"/>
      <c r="H5053" s="34"/>
      <c r="I5053" s="36"/>
      <c r="J5053" s="37"/>
    </row>
    <row r="5054">
      <c r="A5054" s="30"/>
      <c r="B5054" s="31" t="s">
        <v>165</v>
      </c>
      <c r="C5054" s="31" t="s">
        <v>165</v>
      </c>
      <c r="D5054" s="32" t="s">
        <v>165</v>
      </c>
      <c r="E5054" s="33" t="s">
        <v>165</v>
      </c>
      <c r="F5054" s="34"/>
      <c r="G5054" s="35"/>
      <c r="H5054" s="34"/>
      <c r="I5054" s="36"/>
      <c r="J5054" s="37"/>
    </row>
    <row r="5055">
      <c r="A5055" s="30"/>
      <c r="B5055" s="31" t="s">
        <v>165</v>
      </c>
      <c r="C5055" s="31" t="s">
        <v>165</v>
      </c>
      <c r="D5055" s="32" t="s">
        <v>165</v>
      </c>
      <c r="E5055" s="33" t="s">
        <v>165</v>
      </c>
      <c r="F5055" s="34"/>
      <c r="G5055" s="35"/>
      <c r="H5055" s="34"/>
      <c r="I5055" s="36"/>
      <c r="J5055" s="37"/>
    </row>
    <row r="5056">
      <c r="A5056" s="30"/>
      <c r="B5056" s="31" t="s">
        <v>165</v>
      </c>
      <c r="C5056" s="31" t="s">
        <v>165</v>
      </c>
      <c r="D5056" s="32" t="s">
        <v>165</v>
      </c>
      <c r="E5056" s="33" t="s">
        <v>165</v>
      </c>
      <c r="F5056" s="34"/>
      <c r="G5056" s="35"/>
      <c r="H5056" s="34"/>
      <c r="I5056" s="36"/>
      <c r="J5056" s="37"/>
    </row>
    <row r="5057">
      <c r="A5057" s="30"/>
      <c r="B5057" s="31" t="s">
        <v>165</v>
      </c>
      <c r="C5057" s="31" t="s">
        <v>165</v>
      </c>
      <c r="D5057" s="32" t="s">
        <v>165</v>
      </c>
      <c r="E5057" s="33" t="s">
        <v>165</v>
      </c>
      <c r="F5057" s="34"/>
      <c r="G5057" s="35"/>
      <c r="H5057" s="34"/>
      <c r="I5057" s="36"/>
      <c r="J5057" s="37"/>
    </row>
    <row r="5058">
      <c r="A5058" s="30"/>
      <c r="B5058" s="31" t="s">
        <v>165</v>
      </c>
      <c r="C5058" s="31" t="s">
        <v>165</v>
      </c>
      <c r="D5058" s="32" t="s">
        <v>165</v>
      </c>
      <c r="E5058" s="33" t="s">
        <v>165</v>
      </c>
      <c r="F5058" s="34"/>
      <c r="G5058" s="35"/>
      <c r="H5058" s="34"/>
      <c r="I5058" s="36"/>
      <c r="J5058" s="37"/>
    </row>
    <row r="5059">
      <c r="A5059" s="30"/>
      <c r="B5059" s="31" t="s">
        <v>165</v>
      </c>
      <c r="C5059" s="31" t="s">
        <v>165</v>
      </c>
      <c r="D5059" s="32" t="s">
        <v>165</v>
      </c>
      <c r="E5059" s="33" t="s">
        <v>165</v>
      </c>
      <c r="F5059" s="34"/>
      <c r="G5059" s="35"/>
      <c r="H5059" s="34"/>
      <c r="I5059" s="36"/>
      <c r="J5059" s="37"/>
    </row>
    <row r="5060">
      <c r="A5060" s="30"/>
      <c r="B5060" s="31" t="s">
        <v>165</v>
      </c>
      <c r="C5060" s="31" t="s">
        <v>165</v>
      </c>
      <c r="D5060" s="32" t="s">
        <v>165</v>
      </c>
      <c r="E5060" s="33" t="s">
        <v>165</v>
      </c>
      <c r="F5060" s="34"/>
      <c r="G5060" s="35"/>
      <c r="H5060" s="34"/>
      <c r="I5060" s="36"/>
      <c r="J5060" s="37"/>
    </row>
    <row r="5061">
      <c r="A5061" s="30"/>
      <c r="B5061" s="31" t="s">
        <v>165</v>
      </c>
      <c r="C5061" s="31" t="s">
        <v>165</v>
      </c>
      <c r="D5061" s="32" t="s">
        <v>165</v>
      </c>
      <c r="E5061" s="33" t="s">
        <v>165</v>
      </c>
      <c r="F5061" s="34"/>
      <c r="G5061" s="35"/>
      <c r="H5061" s="34"/>
      <c r="I5061" s="36"/>
      <c r="J5061" s="37"/>
    </row>
    <row r="5062">
      <c r="A5062" s="30"/>
      <c r="B5062" s="31" t="s">
        <v>165</v>
      </c>
      <c r="C5062" s="31" t="s">
        <v>165</v>
      </c>
      <c r="D5062" s="32" t="s">
        <v>165</v>
      </c>
      <c r="E5062" s="33" t="s">
        <v>165</v>
      </c>
      <c r="F5062" s="34"/>
      <c r="G5062" s="35"/>
      <c r="H5062" s="34"/>
      <c r="I5062" s="36"/>
      <c r="J5062" s="37"/>
    </row>
    <row r="5063">
      <c r="A5063" s="30"/>
      <c r="B5063" s="31" t="s">
        <v>165</v>
      </c>
      <c r="C5063" s="31" t="s">
        <v>165</v>
      </c>
      <c r="D5063" s="32" t="s">
        <v>165</v>
      </c>
      <c r="E5063" s="33" t="s">
        <v>165</v>
      </c>
      <c r="F5063" s="34"/>
      <c r="G5063" s="35"/>
      <c r="H5063" s="34"/>
      <c r="I5063" s="36"/>
      <c r="J5063" s="37"/>
    </row>
    <row r="5064">
      <c r="A5064" s="30"/>
      <c r="B5064" s="31" t="s">
        <v>165</v>
      </c>
      <c r="C5064" s="31" t="s">
        <v>165</v>
      </c>
      <c r="D5064" s="32" t="s">
        <v>165</v>
      </c>
      <c r="E5064" s="33" t="s">
        <v>165</v>
      </c>
      <c r="F5064" s="34"/>
      <c r="G5064" s="35"/>
      <c r="H5064" s="34"/>
      <c r="I5064" s="36"/>
      <c r="J5064" s="37"/>
    </row>
    <row r="5065">
      <c r="A5065" s="30"/>
      <c r="B5065" s="31" t="s">
        <v>165</v>
      </c>
      <c r="C5065" s="31" t="s">
        <v>165</v>
      </c>
      <c r="D5065" s="32" t="s">
        <v>165</v>
      </c>
      <c r="E5065" s="33" t="s">
        <v>165</v>
      </c>
      <c r="F5065" s="34"/>
      <c r="G5065" s="35"/>
      <c r="H5065" s="34"/>
      <c r="I5065" s="36"/>
      <c r="J5065" s="37"/>
    </row>
    <row r="5066">
      <c r="A5066" s="30"/>
      <c r="B5066" s="31" t="s">
        <v>165</v>
      </c>
      <c r="C5066" s="31" t="s">
        <v>165</v>
      </c>
      <c r="D5066" s="32" t="s">
        <v>165</v>
      </c>
      <c r="E5066" s="33" t="s">
        <v>165</v>
      </c>
      <c r="F5066" s="34"/>
      <c r="G5066" s="35"/>
      <c r="H5066" s="34"/>
      <c r="I5066" s="36"/>
      <c r="J5066" s="37"/>
    </row>
    <row r="5067">
      <c r="A5067" s="30"/>
      <c r="B5067" s="31" t="s">
        <v>165</v>
      </c>
      <c r="C5067" s="31" t="s">
        <v>165</v>
      </c>
      <c r="D5067" s="32" t="s">
        <v>165</v>
      </c>
      <c r="E5067" s="33" t="s">
        <v>165</v>
      </c>
      <c r="F5067" s="34"/>
      <c r="G5067" s="35"/>
      <c r="H5067" s="34"/>
      <c r="I5067" s="36"/>
      <c r="J5067" s="37"/>
    </row>
    <row r="5068">
      <c r="A5068" s="30"/>
      <c r="B5068" s="31" t="s">
        <v>165</v>
      </c>
      <c r="C5068" s="31" t="s">
        <v>165</v>
      </c>
      <c r="D5068" s="32" t="s">
        <v>165</v>
      </c>
      <c r="E5068" s="33" t="s">
        <v>165</v>
      </c>
      <c r="F5068" s="34"/>
      <c r="G5068" s="35"/>
      <c r="H5068" s="34"/>
      <c r="I5068" s="36"/>
      <c r="J5068" s="37"/>
    </row>
    <row r="5069">
      <c r="A5069" s="30"/>
      <c r="B5069" s="31" t="s">
        <v>165</v>
      </c>
      <c r="C5069" s="31" t="s">
        <v>165</v>
      </c>
      <c r="D5069" s="32" t="s">
        <v>165</v>
      </c>
      <c r="E5069" s="33" t="s">
        <v>165</v>
      </c>
      <c r="F5069" s="34"/>
      <c r="G5069" s="35"/>
      <c r="H5069" s="34"/>
      <c r="I5069" s="36"/>
      <c r="J5069" s="37"/>
    </row>
    <row r="5070">
      <c r="A5070" s="30"/>
      <c r="B5070" s="31" t="s">
        <v>165</v>
      </c>
      <c r="C5070" s="31" t="s">
        <v>165</v>
      </c>
      <c r="D5070" s="32" t="s">
        <v>165</v>
      </c>
      <c r="E5070" s="33" t="s">
        <v>165</v>
      </c>
      <c r="F5070" s="34"/>
      <c r="G5070" s="35"/>
      <c r="H5070" s="34"/>
      <c r="I5070" s="36"/>
      <c r="J5070" s="37"/>
    </row>
    <row r="5071">
      <c r="A5071" s="30"/>
      <c r="B5071" s="31" t="s">
        <v>165</v>
      </c>
      <c r="C5071" s="31" t="s">
        <v>165</v>
      </c>
      <c r="D5071" s="32" t="s">
        <v>165</v>
      </c>
      <c r="E5071" s="33" t="s">
        <v>165</v>
      </c>
      <c r="F5071" s="34"/>
      <c r="G5071" s="35"/>
      <c r="H5071" s="34"/>
      <c r="I5071" s="36"/>
      <c r="J5071" s="37"/>
    </row>
    <row r="5072">
      <c r="A5072" s="30"/>
      <c r="B5072" s="31" t="s">
        <v>165</v>
      </c>
      <c r="C5072" s="31" t="s">
        <v>165</v>
      </c>
      <c r="D5072" s="32" t="s">
        <v>165</v>
      </c>
      <c r="E5072" s="33" t="s">
        <v>165</v>
      </c>
      <c r="F5072" s="34"/>
      <c r="G5072" s="35"/>
      <c r="H5072" s="34"/>
      <c r="I5072" s="36"/>
      <c r="J5072" s="37"/>
    </row>
    <row r="5073">
      <c r="A5073" s="30"/>
      <c r="B5073" s="31" t="s">
        <v>165</v>
      </c>
      <c r="C5073" s="31" t="s">
        <v>165</v>
      </c>
      <c r="D5073" s="32" t="s">
        <v>165</v>
      </c>
      <c r="E5073" s="33" t="s">
        <v>165</v>
      </c>
      <c r="F5073" s="34"/>
      <c r="G5073" s="35"/>
      <c r="H5073" s="34"/>
      <c r="I5073" s="36"/>
      <c r="J5073" s="37"/>
    </row>
    <row r="5074">
      <c r="A5074" s="30"/>
      <c r="B5074" s="31" t="s">
        <v>165</v>
      </c>
      <c r="C5074" s="31" t="s">
        <v>165</v>
      </c>
      <c r="D5074" s="32" t="s">
        <v>165</v>
      </c>
      <c r="E5074" s="33" t="s">
        <v>165</v>
      </c>
      <c r="F5074" s="34"/>
      <c r="G5074" s="35"/>
      <c r="H5074" s="34"/>
      <c r="I5074" s="36"/>
      <c r="J5074" s="37"/>
    </row>
    <row r="5075">
      <c r="A5075" s="30"/>
      <c r="B5075" s="31" t="s">
        <v>165</v>
      </c>
      <c r="C5075" s="31" t="s">
        <v>165</v>
      </c>
      <c r="D5075" s="32" t="s">
        <v>165</v>
      </c>
      <c r="E5075" s="33" t="s">
        <v>165</v>
      </c>
      <c r="F5075" s="34"/>
      <c r="G5075" s="35"/>
      <c r="H5075" s="34"/>
      <c r="I5075" s="36"/>
      <c r="J5075" s="37"/>
    </row>
    <row r="5076">
      <c r="A5076" s="30"/>
      <c r="B5076" s="31" t="s">
        <v>165</v>
      </c>
      <c r="C5076" s="31" t="s">
        <v>165</v>
      </c>
      <c r="D5076" s="32" t="s">
        <v>165</v>
      </c>
      <c r="E5076" s="33" t="s">
        <v>165</v>
      </c>
      <c r="F5076" s="34"/>
      <c r="G5076" s="35"/>
      <c r="H5076" s="34"/>
      <c r="I5076" s="36"/>
      <c r="J5076" s="37"/>
    </row>
    <row r="5077">
      <c r="A5077" s="30"/>
      <c r="B5077" s="31" t="s">
        <v>165</v>
      </c>
      <c r="C5077" s="31" t="s">
        <v>165</v>
      </c>
      <c r="D5077" s="32" t="s">
        <v>165</v>
      </c>
      <c r="E5077" s="33" t="s">
        <v>165</v>
      </c>
      <c r="F5077" s="34"/>
      <c r="G5077" s="35"/>
      <c r="H5077" s="34"/>
      <c r="I5077" s="36"/>
      <c r="J5077" s="37"/>
    </row>
    <row r="5078">
      <c r="A5078" s="30"/>
      <c r="B5078" s="31" t="s">
        <v>165</v>
      </c>
      <c r="C5078" s="31" t="s">
        <v>165</v>
      </c>
      <c r="D5078" s="32" t="s">
        <v>165</v>
      </c>
      <c r="E5078" s="33" t="s">
        <v>165</v>
      </c>
      <c r="F5078" s="34"/>
      <c r="G5078" s="35"/>
      <c r="H5078" s="34"/>
      <c r="I5078" s="36"/>
      <c r="J5078" s="37"/>
    </row>
    <row r="5079">
      <c r="A5079" s="30"/>
      <c r="B5079" s="31" t="s">
        <v>165</v>
      </c>
      <c r="C5079" s="31" t="s">
        <v>165</v>
      </c>
      <c r="D5079" s="32" t="s">
        <v>165</v>
      </c>
      <c r="E5079" s="33" t="s">
        <v>165</v>
      </c>
      <c r="F5079" s="34"/>
      <c r="G5079" s="35"/>
      <c r="H5079" s="34"/>
      <c r="I5079" s="36"/>
      <c r="J5079" s="37"/>
    </row>
    <row r="5080">
      <c r="A5080" s="30"/>
      <c r="B5080" s="31" t="s">
        <v>165</v>
      </c>
      <c r="C5080" s="31" t="s">
        <v>165</v>
      </c>
      <c r="D5080" s="32" t="s">
        <v>165</v>
      </c>
      <c r="E5080" s="33" t="s">
        <v>165</v>
      </c>
      <c r="F5080" s="34"/>
      <c r="G5080" s="35"/>
      <c r="H5080" s="34"/>
      <c r="I5080" s="36"/>
      <c r="J5080" s="37"/>
    </row>
    <row r="5081">
      <c r="A5081" s="30"/>
      <c r="B5081" s="31" t="s">
        <v>165</v>
      </c>
      <c r="C5081" s="31" t="s">
        <v>165</v>
      </c>
      <c r="D5081" s="32" t="s">
        <v>165</v>
      </c>
      <c r="E5081" s="33" t="s">
        <v>165</v>
      </c>
      <c r="F5081" s="34"/>
      <c r="G5081" s="35"/>
      <c r="H5081" s="34"/>
      <c r="I5081" s="36"/>
      <c r="J5081" s="37"/>
    </row>
    <row r="5082">
      <c r="A5082" s="30"/>
      <c r="B5082" s="31" t="s">
        <v>165</v>
      </c>
      <c r="C5082" s="31" t="s">
        <v>165</v>
      </c>
      <c r="D5082" s="32" t="s">
        <v>165</v>
      </c>
      <c r="E5082" s="33" t="s">
        <v>165</v>
      </c>
      <c r="F5082" s="34"/>
      <c r="G5082" s="35"/>
      <c r="H5082" s="34"/>
      <c r="I5082" s="36"/>
      <c r="J5082" s="37"/>
    </row>
    <row r="5083">
      <c r="A5083" s="30"/>
      <c r="B5083" s="31" t="s">
        <v>165</v>
      </c>
      <c r="C5083" s="31" t="s">
        <v>165</v>
      </c>
      <c r="D5083" s="32" t="s">
        <v>165</v>
      </c>
      <c r="E5083" s="33" t="s">
        <v>165</v>
      </c>
      <c r="F5083" s="34"/>
      <c r="G5083" s="35"/>
      <c r="H5083" s="34"/>
      <c r="I5083" s="36"/>
      <c r="J5083" s="37"/>
    </row>
    <row r="5084">
      <c r="A5084" s="30"/>
      <c r="B5084" s="31" t="s">
        <v>165</v>
      </c>
      <c r="C5084" s="31" t="s">
        <v>165</v>
      </c>
      <c r="D5084" s="32" t="s">
        <v>165</v>
      </c>
      <c r="E5084" s="33" t="s">
        <v>165</v>
      </c>
      <c r="F5084" s="34"/>
      <c r="G5084" s="35"/>
      <c r="H5084" s="34"/>
      <c r="I5084" s="36"/>
      <c r="J5084" s="37"/>
    </row>
    <row r="5085">
      <c r="A5085" s="30"/>
      <c r="B5085" s="31" t="s">
        <v>165</v>
      </c>
      <c r="C5085" s="31" t="s">
        <v>165</v>
      </c>
      <c r="D5085" s="32" t="s">
        <v>165</v>
      </c>
      <c r="E5085" s="33" t="s">
        <v>165</v>
      </c>
      <c r="F5085" s="34"/>
      <c r="G5085" s="35"/>
      <c r="H5085" s="34"/>
      <c r="I5085" s="36"/>
      <c r="J5085" s="37"/>
    </row>
    <row r="5086">
      <c r="A5086" s="30"/>
      <c r="B5086" s="31" t="s">
        <v>165</v>
      </c>
      <c r="C5086" s="31" t="s">
        <v>165</v>
      </c>
      <c r="D5086" s="32" t="s">
        <v>165</v>
      </c>
      <c r="E5086" s="33" t="s">
        <v>165</v>
      </c>
      <c r="F5086" s="34"/>
      <c r="G5086" s="35"/>
      <c r="H5086" s="34"/>
      <c r="I5086" s="36"/>
      <c r="J5086" s="37"/>
    </row>
    <row r="5087">
      <c r="A5087" s="30"/>
      <c r="B5087" s="31" t="s">
        <v>165</v>
      </c>
      <c r="C5087" s="31" t="s">
        <v>165</v>
      </c>
      <c r="D5087" s="32" t="s">
        <v>165</v>
      </c>
      <c r="E5087" s="33" t="s">
        <v>165</v>
      </c>
      <c r="F5087" s="34"/>
      <c r="G5087" s="35"/>
      <c r="H5087" s="34"/>
      <c r="I5087" s="36"/>
      <c r="J5087" s="37"/>
    </row>
    <row r="5088">
      <c r="A5088" s="30"/>
      <c r="B5088" s="31" t="s">
        <v>165</v>
      </c>
      <c r="C5088" s="31" t="s">
        <v>165</v>
      </c>
      <c r="D5088" s="32" t="s">
        <v>165</v>
      </c>
      <c r="E5088" s="33" t="s">
        <v>165</v>
      </c>
      <c r="F5088" s="34"/>
      <c r="G5088" s="35"/>
      <c r="H5088" s="34"/>
      <c r="I5088" s="36"/>
      <c r="J5088" s="37"/>
    </row>
    <row r="5089">
      <c r="A5089" s="30"/>
      <c r="B5089" s="31" t="s">
        <v>165</v>
      </c>
      <c r="C5089" s="31" t="s">
        <v>165</v>
      </c>
      <c r="D5089" s="32" t="s">
        <v>165</v>
      </c>
      <c r="E5089" s="33" t="s">
        <v>165</v>
      </c>
      <c r="F5089" s="34"/>
      <c r="G5089" s="35"/>
      <c r="H5089" s="34"/>
      <c r="I5089" s="36"/>
      <c r="J5089" s="37"/>
    </row>
    <row r="5090">
      <c r="A5090" s="30"/>
      <c r="B5090" s="31" t="s">
        <v>165</v>
      </c>
      <c r="C5090" s="31" t="s">
        <v>165</v>
      </c>
      <c r="D5090" s="32" t="s">
        <v>165</v>
      </c>
      <c r="E5090" s="33" t="s">
        <v>165</v>
      </c>
      <c r="F5090" s="34"/>
      <c r="G5090" s="35"/>
      <c r="H5090" s="34"/>
      <c r="I5090" s="36"/>
      <c r="J5090" s="37"/>
    </row>
    <row r="5091">
      <c r="A5091" s="30"/>
      <c r="B5091" s="31" t="s">
        <v>165</v>
      </c>
      <c r="C5091" s="31" t="s">
        <v>165</v>
      </c>
      <c r="D5091" s="32" t="s">
        <v>165</v>
      </c>
      <c r="E5091" s="33" t="s">
        <v>165</v>
      </c>
      <c r="F5091" s="34"/>
      <c r="G5091" s="35"/>
      <c r="H5091" s="34"/>
      <c r="I5091" s="36"/>
      <c r="J5091" s="37"/>
    </row>
    <row r="5092">
      <c r="A5092" s="30"/>
      <c r="B5092" s="31" t="s">
        <v>165</v>
      </c>
      <c r="C5092" s="31" t="s">
        <v>165</v>
      </c>
      <c r="D5092" s="32" t="s">
        <v>165</v>
      </c>
      <c r="E5092" s="33" t="s">
        <v>165</v>
      </c>
      <c r="F5092" s="34"/>
      <c r="G5092" s="35"/>
      <c r="H5092" s="34"/>
      <c r="I5092" s="36"/>
      <c r="J5092" s="37"/>
    </row>
    <row r="5093">
      <c r="A5093" s="30"/>
      <c r="B5093" s="31" t="s">
        <v>165</v>
      </c>
      <c r="C5093" s="31" t="s">
        <v>165</v>
      </c>
      <c r="D5093" s="32" t="s">
        <v>165</v>
      </c>
      <c r="E5093" s="33" t="s">
        <v>165</v>
      </c>
      <c r="F5093" s="34"/>
      <c r="G5093" s="35"/>
      <c r="H5093" s="34"/>
      <c r="I5093" s="36"/>
      <c r="J5093" s="37"/>
    </row>
    <row r="5094">
      <c r="A5094" s="30"/>
      <c r="B5094" s="31" t="s">
        <v>165</v>
      </c>
      <c r="C5094" s="31" t="s">
        <v>165</v>
      </c>
      <c r="D5094" s="32" t="s">
        <v>165</v>
      </c>
      <c r="E5094" s="33" t="s">
        <v>165</v>
      </c>
      <c r="F5094" s="34"/>
      <c r="G5094" s="35"/>
      <c r="H5094" s="34"/>
      <c r="I5094" s="36"/>
      <c r="J5094" s="37"/>
    </row>
    <row r="5095">
      <c r="A5095" s="30"/>
      <c r="B5095" s="31" t="s">
        <v>165</v>
      </c>
      <c r="C5095" s="31" t="s">
        <v>165</v>
      </c>
      <c r="D5095" s="32" t="s">
        <v>165</v>
      </c>
      <c r="E5095" s="33" t="s">
        <v>165</v>
      </c>
      <c r="F5095" s="34"/>
      <c r="G5095" s="35"/>
      <c r="H5095" s="34"/>
      <c r="I5095" s="36"/>
      <c r="J5095" s="37"/>
    </row>
    <row r="5096">
      <c r="A5096" s="30"/>
      <c r="B5096" s="31" t="s">
        <v>165</v>
      </c>
      <c r="C5096" s="31" t="s">
        <v>165</v>
      </c>
      <c r="D5096" s="32" t="s">
        <v>165</v>
      </c>
      <c r="E5096" s="33" t="s">
        <v>165</v>
      </c>
      <c r="F5096" s="34"/>
      <c r="G5096" s="35"/>
      <c r="H5096" s="34"/>
      <c r="I5096" s="36"/>
      <c r="J5096" s="37"/>
    </row>
    <row r="5097">
      <c r="A5097" s="30"/>
      <c r="B5097" s="31" t="s">
        <v>165</v>
      </c>
      <c r="C5097" s="31" t="s">
        <v>165</v>
      </c>
      <c r="D5097" s="32" t="s">
        <v>165</v>
      </c>
      <c r="E5097" s="33" t="s">
        <v>165</v>
      </c>
      <c r="F5097" s="34"/>
      <c r="G5097" s="35"/>
      <c r="H5097" s="34"/>
      <c r="I5097" s="36"/>
      <c r="J5097" s="37"/>
    </row>
    <row r="5098">
      <c r="A5098" s="30"/>
      <c r="B5098" s="31" t="s">
        <v>165</v>
      </c>
      <c r="C5098" s="31" t="s">
        <v>165</v>
      </c>
      <c r="D5098" s="32" t="s">
        <v>165</v>
      </c>
      <c r="E5098" s="33" t="s">
        <v>165</v>
      </c>
      <c r="F5098" s="34"/>
      <c r="G5098" s="35"/>
      <c r="H5098" s="34"/>
      <c r="I5098" s="36"/>
      <c r="J5098" s="37"/>
    </row>
    <row r="5099">
      <c r="A5099" s="30"/>
      <c r="B5099" s="31" t="s">
        <v>165</v>
      </c>
      <c r="C5099" s="31" t="s">
        <v>165</v>
      </c>
      <c r="D5099" s="32" t="s">
        <v>165</v>
      </c>
      <c r="E5099" s="33" t="s">
        <v>165</v>
      </c>
      <c r="F5099" s="34"/>
      <c r="G5099" s="35"/>
      <c r="H5099" s="34"/>
      <c r="I5099" s="36"/>
      <c r="J5099" s="37"/>
    </row>
    <row r="5100">
      <c r="A5100" s="30"/>
      <c r="B5100" s="31" t="s">
        <v>165</v>
      </c>
      <c r="C5100" s="31" t="s">
        <v>165</v>
      </c>
      <c r="D5100" s="32" t="s">
        <v>165</v>
      </c>
      <c r="E5100" s="33" t="s">
        <v>165</v>
      </c>
      <c r="F5100" s="34"/>
      <c r="G5100" s="35"/>
      <c r="H5100" s="34"/>
      <c r="I5100" s="36"/>
      <c r="J5100" s="37"/>
    </row>
    <row r="5101">
      <c r="A5101" s="30"/>
      <c r="B5101" s="31" t="s">
        <v>165</v>
      </c>
      <c r="C5101" s="31" t="s">
        <v>165</v>
      </c>
      <c r="D5101" s="32" t="s">
        <v>165</v>
      </c>
      <c r="E5101" s="33" t="s">
        <v>165</v>
      </c>
      <c r="F5101" s="34"/>
      <c r="G5101" s="35"/>
      <c r="H5101" s="34"/>
      <c r="I5101" s="36"/>
      <c r="J5101" s="37"/>
    </row>
    <row r="5102">
      <c r="A5102" s="30"/>
      <c r="B5102" s="31" t="s">
        <v>165</v>
      </c>
      <c r="C5102" s="31" t="s">
        <v>165</v>
      </c>
      <c r="D5102" s="32" t="s">
        <v>165</v>
      </c>
      <c r="E5102" s="33" t="s">
        <v>165</v>
      </c>
      <c r="F5102" s="34"/>
      <c r="G5102" s="35"/>
      <c r="H5102" s="34"/>
      <c r="I5102" s="36"/>
      <c r="J5102" s="37"/>
    </row>
    <row r="5103">
      <c r="A5103" s="30"/>
      <c r="B5103" s="31" t="s">
        <v>165</v>
      </c>
      <c r="C5103" s="31" t="s">
        <v>165</v>
      </c>
      <c r="D5103" s="32" t="s">
        <v>165</v>
      </c>
      <c r="E5103" s="33" t="s">
        <v>165</v>
      </c>
      <c r="F5103" s="34"/>
      <c r="G5103" s="35"/>
      <c r="H5103" s="34"/>
      <c r="I5103" s="36"/>
      <c r="J5103" s="37"/>
    </row>
    <row r="5104">
      <c r="A5104" s="30"/>
      <c r="B5104" s="31" t="s">
        <v>165</v>
      </c>
      <c r="C5104" s="31" t="s">
        <v>165</v>
      </c>
      <c r="D5104" s="32" t="s">
        <v>165</v>
      </c>
      <c r="E5104" s="33" t="s">
        <v>165</v>
      </c>
      <c r="F5104" s="34"/>
      <c r="G5104" s="35"/>
      <c r="H5104" s="34"/>
      <c r="I5104" s="36"/>
      <c r="J5104" s="37"/>
    </row>
    <row r="5105">
      <c r="A5105" s="30"/>
      <c r="B5105" s="31" t="s">
        <v>165</v>
      </c>
      <c r="C5105" s="31" t="s">
        <v>165</v>
      </c>
      <c r="D5105" s="32" t="s">
        <v>165</v>
      </c>
      <c r="E5105" s="33" t="s">
        <v>165</v>
      </c>
      <c r="F5105" s="34"/>
      <c r="G5105" s="35"/>
      <c r="H5105" s="34"/>
      <c r="I5105" s="36"/>
      <c r="J5105" s="37"/>
    </row>
    <row r="5106">
      <c r="A5106" s="30"/>
      <c r="B5106" s="31" t="s">
        <v>165</v>
      </c>
      <c r="C5106" s="31" t="s">
        <v>165</v>
      </c>
      <c r="D5106" s="32" t="s">
        <v>165</v>
      </c>
      <c r="E5106" s="33" t="s">
        <v>165</v>
      </c>
      <c r="F5106" s="34"/>
      <c r="G5106" s="35"/>
      <c r="H5106" s="34"/>
      <c r="I5106" s="36"/>
      <c r="J5106" s="37"/>
    </row>
    <row r="5107">
      <c r="A5107" s="30"/>
      <c r="B5107" s="31" t="s">
        <v>165</v>
      </c>
      <c r="C5107" s="31" t="s">
        <v>165</v>
      </c>
      <c r="D5107" s="32" t="s">
        <v>165</v>
      </c>
      <c r="E5107" s="33" t="s">
        <v>165</v>
      </c>
      <c r="F5107" s="34"/>
      <c r="G5107" s="35"/>
      <c r="H5107" s="34"/>
      <c r="I5107" s="36"/>
      <c r="J5107" s="37"/>
    </row>
    <row r="5108">
      <c r="A5108" s="30"/>
      <c r="B5108" s="31" t="s">
        <v>165</v>
      </c>
      <c r="C5108" s="31" t="s">
        <v>165</v>
      </c>
      <c r="D5108" s="32" t="s">
        <v>165</v>
      </c>
      <c r="E5108" s="33" t="s">
        <v>165</v>
      </c>
      <c r="F5108" s="34"/>
      <c r="G5108" s="35"/>
      <c r="H5108" s="34"/>
      <c r="I5108" s="36"/>
      <c r="J5108" s="37"/>
    </row>
    <row r="5109">
      <c r="A5109" s="30"/>
      <c r="B5109" s="31" t="s">
        <v>165</v>
      </c>
      <c r="C5109" s="31" t="s">
        <v>165</v>
      </c>
      <c r="D5109" s="32" t="s">
        <v>165</v>
      </c>
      <c r="E5109" s="33" t="s">
        <v>165</v>
      </c>
      <c r="F5109" s="34"/>
      <c r="G5109" s="35"/>
      <c r="H5109" s="34"/>
      <c r="I5109" s="36"/>
      <c r="J5109" s="37"/>
    </row>
    <row r="5110">
      <c r="A5110" s="30"/>
      <c r="B5110" s="31" t="s">
        <v>165</v>
      </c>
      <c r="C5110" s="31" t="s">
        <v>165</v>
      </c>
      <c r="D5110" s="32" t="s">
        <v>165</v>
      </c>
      <c r="E5110" s="33" t="s">
        <v>165</v>
      </c>
      <c r="F5110" s="34"/>
      <c r="G5110" s="35"/>
      <c r="H5110" s="34"/>
      <c r="I5110" s="36"/>
      <c r="J5110" s="37"/>
    </row>
    <row r="5111">
      <c r="A5111" s="30"/>
      <c r="B5111" s="31" t="s">
        <v>165</v>
      </c>
      <c r="C5111" s="31" t="s">
        <v>165</v>
      </c>
      <c r="D5111" s="32" t="s">
        <v>165</v>
      </c>
      <c r="E5111" s="33" t="s">
        <v>165</v>
      </c>
      <c r="F5111" s="34"/>
      <c r="G5111" s="35"/>
      <c r="H5111" s="34"/>
      <c r="I5111" s="36"/>
      <c r="J5111" s="37"/>
    </row>
    <row r="5112">
      <c r="A5112" s="30"/>
      <c r="B5112" s="31" t="s">
        <v>165</v>
      </c>
      <c r="C5112" s="31" t="s">
        <v>165</v>
      </c>
      <c r="D5112" s="32" t="s">
        <v>165</v>
      </c>
      <c r="E5112" s="33" t="s">
        <v>165</v>
      </c>
      <c r="F5112" s="34"/>
      <c r="G5112" s="35"/>
      <c r="H5112" s="34"/>
      <c r="I5112" s="36"/>
      <c r="J5112" s="37"/>
    </row>
    <row r="5113">
      <c r="A5113" s="30"/>
      <c r="B5113" s="31" t="s">
        <v>165</v>
      </c>
      <c r="C5113" s="31" t="s">
        <v>165</v>
      </c>
      <c r="D5113" s="32" t="s">
        <v>165</v>
      </c>
      <c r="E5113" s="33" t="s">
        <v>165</v>
      </c>
      <c r="F5113" s="34"/>
      <c r="G5113" s="35"/>
      <c r="H5113" s="34"/>
      <c r="I5113" s="36"/>
      <c r="J5113" s="37"/>
    </row>
    <row r="5114">
      <c r="A5114" s="30"/>
      <c r="B5114" s="31" t="s">
        <v>165</v>
      </c>
      <c r="C5114" s="31" t="s">
        <v>165</v>
      </c>
      <c r="D5114" s="32" t="s">
        <v>165</v>
      </c>
      <c r="E5114" s="33" t="s">
        <v>165</v>
      </c>
      <c r="F5114" s="34"/>
      <c r="G5114" s="35"/>
      <c r="H5114" s="34"/>
      <c r="I5114" s="36"/>
      <c r="J5114" s="37"/>
    </row>
    <row r="5115">
      <c r="A5115" s="30"/>
      <c r="B5115" s="31" t="s">
        <v>165</v>
      </c>
      <c r="C5115" s="31" t="s">
        <v>165</v>
      </c>
      <c r="D5115" s="32" t="s">
        <v>165</v>
      </c>
      <c r="E5115" s="33" t="s">
        <v>165</v>
      </c>
      <c r="F5115" s="34"/>
      <c r="G5115" s="35"/>
      <c r="H5115" s="34"/>
      <c r="I5115" s="36"/>
      <c r="J5115" s="37"/>
    </row>
    <row r="5116">
      <c r="A5116" s="30"/>
      <c r="B5116" s="31" t="s">
        <v>165</v>
      </c>
      <c r="C5116" s="31" t="s">
        <v>165</v>
      </c>
      <c r="D5116" s="32" t="s">
        <v>165</v>
      </c>
      <c r="E5116" s="33" t="s">
        <v>165</v>
      </c>
      <c r="F5116" s="34"/>
      <c r="G5116" s="35"/>
      <c r="H5116" s="34"/>
      <c r="I5116" s="36"/>
      <c r="J5116" s="37"/>
    </row>
    <row r="5117">
      <c r="A5117" s="30"/>
      <c r="B5117" s="31" t="s">
        <v>165</v>
      </c>
      <c r="C5117" s="31" t="s">
        <v>165</v>
      </c>
      <c r="D5117" s="32" t="s">
        <v>165</v>
      </c>
      <c r="E5117" s="33" t="s">
        <v>165</v>
      </c>
      <c r="F5117" s="34"/>
      <c r="G5117" s="35"/>
      <c r="H5117" s="34"/>
      <c r="I5117" s="36"/>
      <c r="J5117" s="37"/>
    </row>
    <row r="5118">
      <c r="A5118" s="30"/>
      <c r="B5118" s="31" t="s">
        <v>165</v>
      </c>
      <c r="C5118" s="31" t="s">
        <v>165</v>
      </c>
      <c r="D5118" s="32" t="s">
        <v>165</v>
      </c>
      <c r="E5118" s="33" t="s">
        <v>165</v>
      </c>
      <c r="F5118" s="34"/>
      <c r="G5118" s="35"/>
      <c r="H5118" s="34"/>
      <c r="I5118" s="36"/>
      <c r="J5118" s="37"/>
    </row>
    <row r="5119">
      <c r="A5119" s="30"/>
      <c r="B5119" s="31" t="s">
        <v>165</v>
      </c>
      <c r="C5119" s="31" t="s">
        <v>165</v>
      </c>
      <c r="D5119" s="32" t="s">
        <v>165</v>
      </c>
      <c r="E5119" s="33" t="s">
        <v>165</v>
      </c>
      <c r="F5119" s="34"/>
      <c r="G5119" s="35"/>
      <c r="H5119" s="34"/>
      <c r="I5119" s="36"/>
      <c r="J5119" s="37"/>
    </row>
    <row r="5120">
      <c r="A5120" s="30"/>
      <c r="B5120" s="31" t="s">
        <v>165</v>
      </c>
      <c r="C5120" s="31" t="s">
        <v>165</v>
      </c>
      <c r="D5120" s="32" t="s">
        <v>165</v>
      </c>
      <c r="E5120" s="33" t="s">
        <v>165</v>
      </c>
      <c r="F5120" s="34"/>
      <c r="G5120" s="35"/>
      <c r="H5120" s="34"/>
      <c r="I5120" s="36"/>
      <c r="J5120" s="37"/>
    </row>
    <row r="5121">
      <c r="A5121" s="30"/>
      <c r="B5121" s="31" t="s">
        <v>165</v>
      </c>
      <c r="C5121" s="31" t="s">
        <v>165</v>
      </c>
      <c r="D5121" s="32" t="s">
        <v>165</v>
      </c>
      <c r="E5121" s="33" t="s">
        <v>165</v>
      </c>
      <c r="F5121" s="34"/>
      <c r="G5121" s="35"/>
      <c r="H5121" s="34"/>
      <c r="I5121" s="36"/>
      <c r="J5121" s="37"/>
    </row>
    <row r="5122">
      <c r="A5122" s="30"/>
      <c r="B5122" s="31" t="s">
        <v>165</v>
      </c>
      <c r="C5122" s="31" t="s">
        <v>165</v>
      </c>
      <c r="D5122" s="32" t="s">
        <v>165</v>
      </c>
      <c r="E5122" s="33" t="s">
        <v>165</v>
      </c>
      <c r="F5122" s="34"/>
      <c r="G5122" s="35"/>
      <c r="H5122" s="34"/>
      <c r="I5122" s="36"/>
      <c r="J5122" s="37"/>
    </row>
    <row r="5123">
      <c r="A5123" s="30"/>
      <c r="B5123" s="31" t="s">
        <v>165</v>
      </c>
      <c r="C5123" s="31" t="s">
        <v>165</v>
      </c>
      <c r="D5123" s="32" t="s">
        <v>165</v>
      </c>
      <c r="E5123" s="33" t="s">
        <v>165</v>
      </c>
      <c r="F5123" s="34"/>
      <c r="G5123" s="35"/>
      <c r="H5123" s="34"/>
      <c r="I5123" s="36"/>
      <c r="J5123" s="37"/>
    </row>
    <row r="5124">
      <c r="A5124" s="30"/>
      <c r="B5124" s="31" t="s">
        <v>165</v>
      </c>
      <c r="C5124" s="31" t="s">
        <v>165</v>
      </c>
      <c r="D5124" s="32" t="s">
        <v>165</v>
      </c>
      <c r="E5124" s="33" t="s">
        <v>165</v>
      </c>
      <c r="F5124" s="34"/>
      <c r="G5124" s="35"/>
      <c r="H5124" s="34"/>
      <c r="I5124" s="36"/>
      <c r="J5124" s="37"/>
    </row>
    <row r="5125">
      <c r="A5125" s="30"/>
      <c r="B5125" s="31" t="s">
        <v>165</v>
      </c>
      <c r="C5125" s="31" t="s">
        <v>165</v>
      </c>
      <c r="D5125" s="32" t="s">
        <v>165</v>
      </c>
      <c r="E5125" s="33" t="s">
        <v>165</v>
      </c>
      <c r="F5125" s="34"/>
      <c r="G5125" s="35"/>
      <c r="H5125" s="34"/>
      <c r="I5125" s="36"/>
      <c r="J5125" s="37"/>
    </row>
    <row r="5126">
      <c r="A5126" s="30"/>
      <c r="B5126" s="31" t="s">
        <v>165</v>
      </c>
      <c r="C5126" s="31" t="s">
        <v>165</v>
      </c>
      <c r="D5126" s="32" t="s">
        <v>165</v>
      </c>
      <c r="E5126" s="33" t="s">
        <v>165</v>
      </c>
      <c r="F5126" s="34"/>
      <c r="G5126" s="35"/>
      <c r="H5126" s="34"/>
      <c r="I5126" s="36"/>
      <c r="J5126" s="37"/>
    </row>
    <row r="5127">
      <c r="A5127" s="30"/>
      <c r="B5127" s="31" t="s">
        <v>165</v>
      </c>
      <c r="C5127" s="31" t="s">
        <v>165</v>
      </c>
      <c r="D5127" s="32" t="s">
        <v>165</v>
      </c>
      <c r="E5127" s="33" t="s">
        <v>165</v>
      </c>
      <c r="F5127" s="34"/>
      <c r="G5127" s="35"/>
      <c r="H5127" s="34"/>
      <c r="I5127" s="36"/>
      <c r="J5127" s="37"/>
    </row>
    <row r="5128">
      <c r="A5128" s="30"/>
      <c r="B5128" s="31" t="s">
        <v>165</v>
      </c>
      <c r="C5128" s="31" t="s">
        <v>165</v>
      </c>
      <c r="D5128" s="32" t="s">
        <v>165</v>
      </c>
      <c r="E5128" s="33" t="s">
        <v>165</v>
      </c>
      <c r="F5128" s="34"/>
      <c r="G5128" s="35"/>
      <c r="H5128" s="34"/>
      <c r="I5128" s="36"/>
      <c r="J5128" s="37"/>
    </row>
    <row r="5129">
      <c r="A5129" s="30"/>
      <c r="B5129" s="31" t="s">
        <v>165</v>
      </c>
      <c r="C5129" s="31" t="s">
        <v>165</v>
      </c>
      <c r="D5129" s="32" t="s">
        <v>165</v>
      </c>
      <c r="E5129" s="33" t="s">
        <v>165</v>
      </c>
      <c r="F5129" s="34"/>
      <c r="G5129" s="35"/>
      <c r="H5129" s="34"/>
      <c r="I5129" s="36"/>
      <c r="J5129" s="37"/>
    </row>
    <row r="5130">
      <c r="A5130" s="30"/>
      <c r="B5130" s="31" t="s">
        <v>165</v>
      </c>
      <c r="C5130" s="31" t="s">
        <v>165</v>
      </c>
      <c r="D5130" s="32" t="s">
        <v>165</v>
      </c>
      <c r="E5130" s="33" t="s">
        <v>165</v>
      </c>
      <c r="F5130" s="34"/>
      <c r="G5130" s="35"/>
      <c r="H5130" s="34"/>
      <c r="I5130" s="36"/>
      <c r="J5130" s="37"/>
    </row>
    <row r="5131">
      <c r="A5131" s="30"/>
      <c r="B5131" s="31" t="s">
        <v>165</v>
      </c>
      <c r="C5131" s="31" t="s">
        <v>165</v>
      </c>
      <c r="D5131" s="32" t="s">
        <v>165</v>
      </c>
      <c r="E5131" s="33" t="s">
        <v>165</v>
      </c>
      <c r="F5131" s="34"/>
      <c r="G5131" s="35"/>
      <c r="H5131" s="34"/>
      <c r="I5131" s="36"/>
      <c r="J5131" s="37"/>
    </row>
    <row r="5132">
      <c r="A5132" s="30"/>
      <c r="B5132" s="31" t="s">
        <v>165</v>
      </c>
      <c r="C5132" s="31" t="s">
        <v>165</v>
      </c>
      <c r="D5132" s="32" t="s">
        <v>165</v>
      </c>
      <c r="E5132" s="33" t="s">
        <v>165</v>
      </c>
      <c r="F5132" s="34"/>
      <c r="G5132" s="35"/>
      <c r="H5132" s="34"/>
      <c r="I5132" s="36"/>
      <c r="J5132" s="37"/>
    </row>
    <row r="5133">
      <c r="A5133" s="30"/>
      <c r="B5133" s="31" t="s">
        <v>165</v>
      </c>
      <c r="C5133" s="31" t="s">
        <v>165</v>
      </c>
      <c r="D5133" s="32" t="s">
        <v>165</v>
      </c>
      <c r="E5133" s="33" t="s">
        <v>165</v>
      </c>
      <c r="F5133" s="34"/>
      <c r="G5133" s="35"/>
      <c r="H5133" s="34"/>
      <c r="I5133" s="36"/>
      <c r="J5133" s="37"/>
    </row>
    <row r="5134">
      <c r="A5134" s="30"/>
      <c r="B5134" s="31" t="s">
        <v>165</v>
      </c>
      <c r="C5134" s="31" t="s">
        <v>165</v>
      </c>
      <c r="D5134" s="32" t="s">
        <v>165</v>
      </c>
      <c r="E5134" s="33" t="s">
        <v>165</v>
      </c>
      <c r="F5134" s="34"/>
      <c r="G5134" s="35"/>
      <c r="H5134" s="34"/>
      <c r="I5134" s="36"/>
      <c r="J5134" s="37"/>
    </row>
    <row r="5135">
      <c r="A5135" s="30"/>
      <c r="B5135" s="31" t="s">
        <v>165</v>
      </c>
      <c r="C5135" s="31" t="s">
        <v>165</v>
      </c>
      <c r="D5135" s="32" t="s">
        <v>165</v>
      </c>
      <c r="E5135" s="33" t="s">
        <v>165</v>
      </c>
      <c r="F5135" s="34"/>
      <c r="G5135" s="35"/>
      <c r="H5135" s="34"/>
      <c r="I5135" s="36"/>
      <c r="J5135" s="37"/>
    </row>
    <row r="5136">
      <c r="A5136" s="30"/>
      <c r="B5136" s="31" t="s">
        <v>165</v>
      </c>
      <c r="C5136" s="31" t="s">
        <v>165</v>
      </c>
      <c r="D5136" s="32" t="s">
        <v>165</v>
      </c>
      <c r="E5136" s="33" t="s">
        <v>165</v>
      </c>
      <c r="F5136" s="34"/>
      <c r="G5136" s="35"/>
      <c r="H5136" s="34"/>
      <c r="I5136" s="36"/>
      <c r="J5136" s="37"/>
    </row>
    <row r="5137">
      <c r="A5137" s="30"/>
      <c r="B5137" s="31" t="s">
        <v>165</v>
      </c>
      <c r="C5137" s="31" t="s">
        <v>165</v>
      </c>
      <c r="D5137" s="32" t="s">
        <v>165</v>
      </c>
      <c r="E5137" s="33" t="s">
        <v>165</v>
      </c>
      <c r="F5137" s="34"/>
      <c r="G5137" s="35"/>
      <c r="H5137" s="34"/>
      <c r="I5137" s="36"/>
      <c r="J5137" s="37"/>
    </row>
    <row r="5138">
      <c r="A5138" s="30"/>
      <c r="B5138" s="31" t="s">
        <v>165</v>
      </c>
      <c r="C5138" s="31" t="s">
        <v>165</v>
      </c>
      <c r="D5138" s="32" t="s">
        <v>165</v>
      </c>
      <c r="E5138" s="33" t="s">
        <v>165</v>
      </c>
      <c r="F5138" s="34"/>
      <c r="G5138" s="35"/>
      <c r="H5138" s="34"/>
      <c r="I5138" s="36"/>
      <c r="J5138" s="37"/>
    </row>
    <row r="5139">
      <c r="A5139" s="30"/>
      <c r="B5139" s="31" t="s">
        <v>165</v>
      </c>
      <c r="C5139" s="31" t="s">
        <v>165</v>
      </c>
      <c r="D5139" s="32" t="s">
        <v>165</v>
      </c>
      <c r="E5139" s="33" t="s">
        <v>165</v>
      </c>
      <c r="F5139" s="34"/>
      <c r="G5139" s="35"/>
      <c r="H5139" s="34"/>
      <c r="I5139" s="36"/>
      <c r="J5139" s="37"/>
    </row>
    <row r="5140">
      <c r="A5140" s="30"/>
      <c r="B5140" s="31" t="s">
        <v>165</v>
      </c>
      <c r="C5140" s="31" t="s">
        <v>165</v>
      </c>
      <c r="D5140" s="32" t="s">
        <v>165</v>
      </c>
      <c r="E5140" s="33" t="s">
        <v>165</v>
      </c>
      <c r="F5140" s="34"/>
      <c r="G5140" s="35"/>
      <c r="H5140" s="34"/>
      <c r="I5140" s="36"/>
      <c r="J5140" s="37"/>
    </row>
    <row r="5141">
      <c r="A5141" s="30"/>
      <c r="B5141" s="31" t="s">
        <v>165</v>
      </c>
      <c r="C5141" s="31" t="s">
        <v>165</v>
      </c>
      <c r="D5141" s="32" t="s">
        <v>165</v>
      </c>
      <c r="E5141" s="33" t="s">
        <v>165</v>
      </c>
      <c r="F5141" s="34"/>
      <c r="G5141" s="35"/>
      <c r="H5141" s="34"/>
      <c r="I5141" s="36"/>
      <c r="J5141" s="37"/>
    </row>
    <row r="5142">
      <c r="A5142" s="30"/>
      <c r="B5142" s="31" t="s">
        <v>165</v>
      </c>
      <c r="C5142" s="31" t="s">
        <v>165</v>
      </c>
      <c r="D5142" s="32" t="s">
        <v>165</v>
      </c>
      <c r="E5142" s="33" t="s">
        <v>165</v>
      </c>
      <c r="F5142" s="34"/>
      <c r="G5142" s="35"/>
      <c r="H5142" s="34"/>
      <c r="I5142" s="36"/>
      <c r="J5142" s="37"/>
    </row>
    <row r="5143">
      <c r="A5143" s="30"/>
      <c r="B5143" s="31" t="s">
        <v>165</v>
      </c>
      <c r="C5143" s="31" t="s">
        <v>165</v>
      </c>
      <c r="D5143" s="32" t="s">
        <v>165</v>
      </c>
      <c r="E5143" s="33" t="s">
        <v>165</v>
      </c>
      <c r="F5143" s="34"/>
      <c r="G5143" s="35"/>
      <c r="H5143" s="34"/>
      <c r="I5143" s="36"/>
      <c r="J5143" s="37"/>
    </row>
    <row r="5144">
      <c r="A5144" s="30"/>
      <c r="B5144" s="31" t="s">
        <v>165</v>
      </c>
      <c r="C5144" s="31" t="s">
        <v>165</v>
      </c>
      <c r="D5144" s="32" t="s">
        <v>165</v>
      </c>
      <c r="E5144" s="33" t="s">
        <v>165</v>
      </c>
      <c r="F5144" s="34"/>
      <c r="G5144" s="35"/>
      <c r="H5144" s="34"/>
      <c r="I5144" s="36"/>
      <c r="J5144" s="37"/>
    </row>
    <row r="5145">
      <c r="A5145" s="30"/>
      <c r="B5145" s="31" t="s">
        <v>165</v>
      </c>
      <c r="C5145" s="31" t="s">
        <v>165</v>
      </c>
      <c r="D5145" s="32" t="s">
        <v>165</v>
      </c>
      <c r="E5145" s="33" t="s">
        <v>165</v>
      </c>
      <c r="F5145" s="34"/>
      <c r="G5145" s="35"/>
      <c r="H5145" s="34"/>
      <c r="I5145" s="36"/>
      <c r="J5145" s="37"/>
    </row>
    <row r="5146">
      <c r="A5146" s="30"/>
      <c r="B5146" s="31" t="s">
        <v>165</v>
      </c>
      <c r="C5146" s="31" t="s">
        <v>165</v>
      </c>
      <c r="D5146" s="32" t="s">
        <v>165</v>
      </c>
      <c r="E5146" s="33" t="s">
        <v>165</v>
      </c>
      <c r="F5146" s="34"/>
      <c r="G5146" s="35"/>
      <c r="H5146" s="34"/>
      <c r="I5146" s="36"/>
      <c r="J5146" s="37"/>
    </row>
    <row r="5147">
      <c r="A5147" s="30"/>
      <c r="B5147" s="31" t="s">
        <v>165</v>
      </c>
      <c r="C5147" s="31" t="s">
        <v>165</v>
      </c>
      <c r="D5147" s="32" t="s">
        <v>165</v>
      </c>
      <c r="E5147" s="33" t="s">
        <v>165</v>
      </c>
      <c r="F5147" s="34"/>
      <c r="G5147" s="35"/>
      <c r="H5147" s="34"/>
      <c r="I5147" s="36"/>
      <c r="J5147" s="37"/>
    </row>
    <row r="5148">
      <c r="A5148" s="30"/>
      <c r="B5148" s="31" t="s">
        <v>165</v>
      </c>
      <c r="C5148" s="31" t="s">
        <v>165</v>
      </c>
      <c r="D5148" s="32" t="s">
        <v>165</v>
      </c>
      <c r="E5148" s="33" t="s">
        <v>165</v>
      </c>
      <c r="F5148" s="34"/>
      <c r="G5148" s="35"/>
      <c r="H5148" s="34"/>
      <c r="I5148" s="36"/>
      <c r="J5148" s="37"/>
    </row>
    <row r="5149">
      <c r="A5149" s="30"/>
      <c r="B5149" s="31" t="s">
        <v>165</v>
      </c>
      <c r="C5149" s="31" t="s">
        <v>165</v>
      </c>
      <c r="D5149" s="32" t="s">
        <v>165</v>
      </c>
      <c r="E5149" s="33" t="s">
        <v>165</v>
      </c>
      <c r="F5149" s="34"/>
      <c r="G5149" s="35"/>
      <c r="H5149" s="34"/>
      <c r="I5149" s="36"/>
      <c r="J5149" s="37"/>
    </row>
    <row r="5150">
      <c r="A5150" s="30"/>
      <c r="B5150" s="31" t="s">
        <v>165</v>
      </c>
      <c r="C5150" s="31" t="s">
        <v>165</v>
      </c>
      <c r="D5150" s="32" t="s">
        <v>165</v>
      </c>
      <c r="E5150" s="33" t="s">
        <v>165</v>
      </c>
      <c r="F5150" s="34"/>
      <c r="G5150" s="35"/>
      <c r="H5150" s="34"/>
      <c r="I5150" s="36"/>
      <c r="J5150" s="37"/>
    </row>
    <row r="5151">
      <c r="A5151" s="30"/>
      <c r="B5151" s="31" t="s">
        <v>165</v>
      </c>
      <c r="C5151" s="31" t="s">
        <v>165</v>
      </c>
      <c r="D5151" s="32" t="s">
        <v>165</v>
      </c>
      <c r="E5151" s="33" t="s">
        <v>165</v>
      </c>
      <c r="F5151" s="34"/>
      <c r="G5151" s="35"/>
      <c r="H5151" s="34"/>
      <c r="I5151" s="36"/>
      <c r="J5151" s="37"/>
    </row>
    <row r="5152">
      <c r="A5152" s="30"/>
      <c r="B5152" s="31" t="s">
        <v>165</v>
      </c>
      <c r="C5152" s="31" t="s">
        <v>165</v>
      </c>
      <c r="D5152" s="32" t="s">
        <v>165</v>
      </c>
      <c r="E5152" s="33" t="s">
        <v>165</v>
      </c>
      <c r="F5152" s="34"/>
      <c r="G5152" s="35"/>
      <c r="H5152" s="34"/>
      <c r="I5152" s="36"/>
      <c r="J5152" s="37"/>
    </row>
    <row r="5153">
      <c r="A5153" s="30"/>
      <c r="B5153" s="31" t="s">
        <v>165</v>
      </c>
      <c r="C5153" s="31" t="s">
        <v>165</v>
      </c>
      <c r="D5153" s="32" t="s">
        <v>165</v>
      </c>
      <c r="E5153" s="33" t="s">
        <v>165</v>
      </c>
      <c r="F5153" s="34"/>
      <c r="G5153" s="35"/>
      <c r="H5153" s="34"/>
      <c r="I5153" s="36"/>
      <c r="J5153" s="37"/>
    </row>
    <row r="5154">
      <c r="A5154" s="30"/>
      <c r="B5154" s="31" t="s">
        <v>165</v>
      </c>
      <c r="C5154" s="31" t="s">
        <v>165</v>
      </c>
      <c r="D5154" s="32" t="s">
        <v>165</v>
      </c>
      <c r="E5154" s="33" t="s">
        <v>165</v>
      </c>
      <c r="F5154" s="34"/>
      <c r="G5154" s="35"/>
      <c r="H5154" s="34"/>
      <c r="I5154" s="36"/>
      <c r="J5154" s="37"/>
    </row>
    <row r="5155">
      <c r="A5155" s="30"/>
      <c r="B5155" s="31" t="s">
        <v>165</v>
      </c>
      <c r="C5155" s="31" t="s">
        <v>165</v>
      </c>
      <c r="D5155" s="32" t="s">
        <v>165</v>
      </c>
      <c r="E5155" s="33" t="s">
        <v>165</v>
      </c>
      <c r="F5155" s="34"/>
      <c r="G5155" s="35"/>
      <c r="H5155" s="34"/>
      <c r="I5155" s="36"/>
      <c r="J5155" s="37"/>
    </row>
    <row r="5156">
      <c r="A5156" s="30"/>
      <c r="B5156" s="31" t="s">
        <v>165</v>
      </c>
      <c r="C5156" s="31" t="s">
        <v>165</v>
      </c>
      <c r="D5156" s="32" t="s">
        <v>165</v>
      </c>
      <c r="E5156" s="33" t="s">
        <v>165</v>
      </c>
      <c r="F5156" s="34"/>
      <c r="G5156" s="35"/>
      <c r="H5156" s="34"/>
      <c r="I5156" s="36"/>
      <c r="J5156" s="37"/>
    </row>
    <row r="5157">
      <c r="A5157" s="30"/>
      <c r="B5157" s="31" t="s">
        <v>165</v>
      </c>
      <c r="C5157" s="31" t="s">
        <v>165</v>
      </c>
      <c r="D5157" s="32" t="s">
        <v>165</v>
      </c>
      <c r="E5157" s="33" t="s">
        <v>165</v>
      </c>
      <c r="F5157" s="34"/>
      <c r="G5157" s="35"/>
      <c r="H5157" s="34"/>
      <c r="I5157" s="36"/>
      <c r="J5157" s="37"/>
    </row>
    <row r="5158">
      <c r="A5158" s="30"/>
      <c r="B5158" s="31" t="s">
        <v>165</v>
      </c>
      <c r="C5158" s="31" t="s">
        <v>165</v>
      </c>
      <c r="D5158" s="32" t="s">
        <v>165</v>
      </c>
      <c r="E5158" s="33" t="s">
        <v>165</v>
      </c>
      <c r="F5158" s="34"/>
      <c r="G5158" s="35"/>
      <c r="H5158" s="34"/>
      <c r="I5158" s="36"/>
      <c r="J5158" s="37"/>
    </row>
    <row r="5159">
      <c r="A5159" s="30"/>
      <c r="B5159" s="31" t="s">
        <v>165</v>
      </c>
      <c r="C5159" s="31" t="s">
        <v>165</v>
      </c>
      <c r="D5159" s="32" t="s">
        <v>165</v>
      </c>
      <c r="E5159" s="33" t="s">
        <v>165</v>
      </c>
      <c r="F5159" s="34"/>
      <c r="G5159" s="35"/>
      <c r="H5159" s="34"/>
      <c r="I5159" s="36"/>
      <c r="J5159" s="37"/>
    </row>
    <row r="5160">
      <c r="A5160" s="30"/>
      <c r="B5160" s="31" t="s">
        <v>165</v>
      </c>
      <c r="C5160" s="31" t="s">
        <v>165</v>
      </c>
      <c r="D5160" s="32" t="s">
        <v>165</v>
      </c>
      <c r="E5160" s="33" t="s">
        <v>165</v>
      </c>
      <c r="F5160" s="34"/>
      <c r="G5160" s="35"/>
      <c r="H5160" s="34"/>
      <c r="I5160" s="36"/>
      <c r="J5160" s="37"/>
    </row>
    <row r="5161">
      <c r="A5161" s="30"/>
      <c r="B5161" s="31" t="s">
        <v>165</v>
      </c>
      <c r="C5161" s="31" t="s">
        <v>165</v>
      </c>
      <c r="D5161" s="32" t="s">
        <v>165</v>
      </c>
      <c r="E5161" s="33" t="s">
        <v>165</v>
      </c>
      <c r="F5161" s="34"/>
      <c r="G5161" s="35"/>
      <c r="H5161" s="34"/>
      <c r="I5161" s="36"/>
      <c r="J5161" s="37"/>
    </row>
    <row r="5162">
      <c r="A5162" s="30"/>
      <c r="B5162" s="31" t="s">
        <v>165</v>
      </c>
      <c r="C5162" s="31" t="s">
        <v>165</v>
      </c>
      <c r="D5162" s="32" t="s">
        <v>165</v>
      </c>
      <c r="E5162" s="33" t="s">
        <v>165</v>
      </c>
      <c r="F5162" s="34"/>
      <c r="G5162" s="35"/>
      <c r="H5162" s="34"/>
      <c r="I5162" s="36"/>
      <c r="J5162" s="37"/>
    </row>
    <row r="5163">
      <c r="A5163" s="30"/>
      <c r="B5163" s="31" t="s">
        <v>165</v>
      </c>
      <c r="C5163" s="31" t="s">
        <v>165</v>
      </c>
      <c r="D5163" s="32" t="s">
        <v>165</v>
      </c>
      <c r="E5163" s="33" t="s">
        <v>165</v>
      </c>
      <c r="F5163" s="34"/>
      <c r="G5163" s="35"/>
      <c r="H5163" s="34"/>
      <c r="I5163" s="36"/>
      <c r="J5163" s="37"/>
    </row>
    <row r="5164">
      <c r="A5164" s="30"/>
      <c r="B5164" s="31" t="s">
        <v>165</v>
      </c>
      <c r="C5164" s="31" t="s">
        <v>165</v>
      </c>
      <c r="D5164" s="32" t="s">
        <v>165</v>
      </c>
      <c r="E5164" s="33" t="s">
        <v>165</v>
      </c>
      <c r="F5164" s="34"/>
      <c r="G5164" s="35"/>
      <c r="H5164" s="34"/>
      <c r="I5164" s="36"/>
      <c r="J5164" s="37"/>
    </row>
    <row r="5165">
      <c r="A5165" s="30"/>
      <c r="B5165" s="31" t="s">
        <v>165</v>
      </c>
      <c r="C5165" s="31" t="s">
        <v>165</v>
      </c>
      <c r="D5165" s="32" t="s">
        <v>165</v>
      </c>
      <c r="E5165" s="33" t="s">
        <v>165</v>
      </c>
      <c r="F5165" s="34"/>
      <c r="G5165" s="35"/>
      <c r="H5165" s="34"/>
      <c r="I5165" s="36"/>
      <c r="J5165" s="37"/>
    </row>
    <row r="5166">
      <c r="A5166" s="30"/>
      <c r="B5166" s="31" t="s">
        <v>165</v>
      </c>
      <c r="C5166" s="31" t="s">
        <v>165</v>
      </c>
      <c r="D5166" s="32" t="s">
        <v>165</v>
      </c>
      <c r="E5166" s="33" t="s">
        <v>165</v>
      </c>
      <c r="F5166" s="34"/>
      <c r="G5166" s="35"/>
      <c r="H5166" s="34"/>
      <c r="I5166" s="36"/>
      <c r="J5166" s="37"/>
    </row>
    <row r="5167">
      <c r="A5167" s="30"/>
      <c r="B5167" s="31" t="s">
        <v>165</v>
      </c>
      <c r="C5167" s="31" t="s">
        <v>165</v>
      </c>
      <c r="D5167" s="32" t="s">
        <v>165</v>
      </c>
      <c r="E5167" s="33" t="s">
        <v>165</v>
      </c>
      <c r="F5167" s="34"/>
      <c r="G5167" s="35"/>
      <c r="H5167" s="34"/>
      <c r="I5167" s="36"/>
      <c r="J5167" s="37"/>
    </row>
    <row r="5168">
      <c r="A5168" s="30"/>
      <c r="B5168" s="31" t="s">
        <v>165</v>
      </c>
      <c r="C5168" s="31" t="s">
        <v>165</v>
      </c>
      <c r="D5168" s="32" t="s">
        <v>165</v>
      </c>
      <c r="E5168" s="33" t="s">
        <v>165</v>
      </c>
      <c r="F5168" s="34"/>
      <c r="G5168" s="35"/>
      <c r="H5168" s="34"/>
      <c r="I5168" s="36"/>
      <c r="J5168" s="37"/>
    </row>
    <row r="5169">
      <c r="A5169" s="30"/>
      <c r="B5169" s="31" t="s">
        <v>165</v>
      </c>
      <c r="C5169" s="31" t="s">
        <v>165</v>
      </c>
      <c r="D5169" s="32" t="s">
        <v>165</v>
      </c>
      <c r="E5169" s="33" t="s">
        <v>165</v>
      </c>
      <c r="F5169" s="34"/>
      <c r="G5169" s="35"/>
      <c r="H5169" s="34"/>
      <c r="I5169" s="36"/>
      <c r="J5169" s="37"/>
    </row>
    <row r="5170">
      <c r="A5170" s="30"/>
      <c r="B5170" s="31" t="s">
        <v>165</v>
      </c>
      <c r="C5170" s="31" t="s">
        <v>165</v>
      </c>
      <c r="D5170" s="32" t="s">
        <v>165</v>
      </c>
      <c r="E5170" s="33" t="s">
        <v>165</v>
      </c>
      <c r="F5170" s="34"/>
      <c r="G5170" s="35"/>
      <c r="H5170" s="34"/>
      <c r="I5170" s="36"/>
      <c r="J5170" s="37"/>
    </row>
    <row r="5171">
      <c r="A5171" s="30"/>
      <c r="B5171" s="31" t="s">
        <v>165</v>
      </c>
      <c r="C5171" s="31" t="s">
        <v>165</v>
      </c>
      <c r="D5171" s="32" t="s">
        <v>165</v>
      </c>
      <c r="E5171" s="33" t="s">
        <v>165</v>
      </c>
      <c r="F5171" s="34"/>
      <c r="G5171" s="35"/>
      <c r="H5171" s="34"/>
      <c r="I5171" s="36"/>
      <c r="J5171" s="37"/>
    </row>
    <row r="5172">
      <c r="A5172" s="30"/>
      <c r="B5172" s="31" t="s">
        <v>165</v>
      </c>
      <c r="C5172" s="31" t="s">
        <v>165</v>
      </c>
      <c r="D5172" s="32" t="s">
        <v>165</v>
      </c>
      <c r="E5172" s="33" t="s">
        <v>165</v>
      </c>
      <c r="F5172" s="34"/>
      <c r="G5172" s="35"/>
      <c r="H5172" s="34"/>
      <c r="I5172" s="36"/>
      <c r="J5172" s="37"/>
    </row>
    <row r="5173">
      <c r="A5173" s="30"/>
      <c r="B5173" s="31" t="s">
        <v>165</v>
      </c>
      <c r="C5173" s="31" t="s">
        <v>165</v>
      </c>
      <c r="D5173" s="32" t="s">
        <v>165</v>
      </c>
      <c r="E5173" s="33" t="s">
        <v>165</v>
      </c>
      <c r="F5173" s="34"/>
      <c r="G5173" s="35"/>
      <c r="H5173" s="34"/>
      <c r="I5173" s="36"/>
      <c r="J5173" s="37"/>
    </row>
    <row r="5174">
      <c r="A5174" s="30"/>
      <c r="B5174" s="31" t="s">
        <v>165</v>
      </c>
      <c r="C5174" s="31" t="s">
        <v>165</v>
      </c>
      <c r="D5174" s="32" t="s">
        <v>165</v>
      </c>
      <c r="E5174" s="33" t="s">
        <v>165</v>
      </c>
      <c r="F5174" s="34"/>
      <c r="G5174" s="35"/>
      <c r="H5174" s="34"/>
      <c r="I5174" s="36"/>
      <c r="J5174" s="37"/>
    </row>
    <row r="5175">
      <c r="A5175" s="30"/>
      <c r="B5175" s="31" t="s">
        <v>165</v>
      </c>
      <c r="C5175" s="31" t="s">
        <v>165</v>
      </c>
      <c r="D5175" s="32" t="s">
        <v>165</v>
      </c>
      <c r="E5175" s="33" t="s">
        <v>165</v>
      </c>
      <c r="F5175" s="34"/>
      <c r="G5175" s="35"/>
      <c r="H5175" s="34"/>
      <c r="I5175" s="36"/>
      <c r="J5175" s="37"/>
    </row>
    <row r="5176">
      <c r="A5176" s="30"/>
      <c r="B5176" s="31" t="s">
        <v>165</v>
      </c>
      <c r="C5176" s="31" t="s">
        <v>165</v>
      </c>
      <c r="D5176" s="32" t="s">
        <v>165</v>
      </c>
      <c r="E5176" s="33" t="s">
        <v>165</v>
      </c>
      <c r="F5176" s="34"/>
      <c r="G5176" s="35"/>
      <c r="H5176" s="34"/>
      <c r="I5176" s="36"/>
      <c r="J5176" s="37"/>
    </row>
    <row r="5177">
      <c r="A5177" s="30"/>
      <c r="B5177" s="31" t="s">
        <v>165</v>
      </c>
      <c r="C5177" s="31" t="s">
        <v>165</v>
      </c>
      <c r="D5177" s="32" t="s">
        <v>165</v>
      </c>
      <c r="E5177" s="33" t="s">
        <v>165</v>
      </c>
      <c r="F5177" s="34"/>
      <c r="G5177" s="35"/>
      <c r="H5177" s="34"/>
      <c r="I5177" s="36"/>
      <c r="J5177" s="37"/>
    </row>
    <row r="5178">
      <c r="A5178" s="30"/>
      <c r="B5178" s="31" t="s">
        <v>165</v>
      </c>
      <c r="C5178" s="31" t="s">
        <v>165</v>
      </c>
      <c r="D5178" s="32" t="s">
        <v>165</v>
      </c>
      <c r="E5178" s="33" t="s">
        <v>165</v>
      </c>
      <c r="F5178" s="34"/>
      <c r="G5178" s="35"/>
      <c r="H5178" s="34"/>
      <c r="I5178" s="36"/>
      <c r="J5178" s="37"/>
    </row>
    <row r="5179">
      <c r="A5179" s="30"/>
      <c r="B5179" s="31" t="s">
        <v>165</v>
      </c>
      <c r="C5179" s="31" t="s">
        <v>165</v>
      </c>
      <c r="D5179" s="32" t="s">
        <v>165</v>
      </c>
      <c r="E5179" s="33" t="s">
        <v>165</v>
      </c>
      <c r="F5179" s="34"/>
      <c r="G5179" s="35"/>
      <c r="H5179" s="34"/>
      <c r="I5179" s="36"/>
      <c r="J5179" s="37"/>
    </row>
    <row r="5180">
      <c r="A5180" s="30"/>
      <c r="B5180" s="31" t="s">
        <v>165</v>
      </c>
      <c r="C5180" s="31" t="s">
        <v>165</v>
      </c>
      <c r="D5180" s="32" t="s">
        <v>165</v>
      </c>
      <c r="E5180" s="33" t="s">
        <v>165</v>
      </c>
      <c r="F5180" s="34"/>
      <c r="G5180" s="35"/>
      <c r="H5180" s="34"/>
      <c r="I5180" s="36"/>
      <c r="J5180" s="37"/>
    </row>
    <row r="5181">
      <c r="A5181" s="30"/>
      <c r="B5181" s="31" t="s">
        <v>165</v>
      </c>
      <c r="C5181" s="31" t="s">
        <v>165</v>
      </c>
      <c r="D5181" s="32" t="s">
        <v>165</v>
      </c>
      <c r="E5181" s="33" t="s">
        <v>165</v>
      </c>
      <c r="F5181" s="34"/>
      <c r="G5181" s="35"/>
      <c r="H5181" s="34"/>
      <c r="I5181" s="36"/>
      <c r="J5181" s="37"/>
    </row>
    <row r="5182">
      <c r="A5182" s="30"/>
      <c r="B5182" s="31" t="s">
        <v>165</v>
      </c>
      <c r="C5182" s="31" t="s">
        <v>165</v>
      </c>
      <c r="D5182" s="32" t="s">
        <v>165</v>
      </c>
      <c r="E5182" s="33" t="s">
        <v>165</v>
      </c>
      <c r="F5182" s="34"/>
      <c r="G5182" s="35"/>
      <c r="H5182" s="34"/>
      <c r="I5182" s="36"/>
      <c r="J5182" s="37"/>
    </row>
    <row r="5183">
      <c r="A5183" s="30"/>
      <c r="B5183" s="31" t="s">
        <v>165</v>
      </c>
      <c r="C5183" s="31" t="s">
        <v>165</v>
      </c>
      <c r="D5183" s="32" t="s">
        <v>165</v>
      </c>
      <c r="E5183" s="33" t="s">
        <v>165</v>
      </c>
      <c r="F5183" s="34"/>
      <c r="G5183" s="35"/>
      <c r="H5183" s="34"/>
      <c r="I5183" s="36"/>
      <c r="J5183" s="37"/>
    </row>
    <row r="5184">
      <c r="A5184" s="30"/>
      <c r="B5184" s="31" t="s">
        <v>165</v>
      </c>
      <c r="C5184" s="31" t="s">
        <v>165</v>
      </c>
      <c r="D5184" s="32" t="s">
        <v>165</v>
      </c>
      <c r="E5184" s="33" t="s">
        <v>165</v>
      </c>
      <c r="F5184" s="34"/>
      <c r="G5184" s="35"/>
      <c r="H5184" s="34"/>
      <c r="I5184" s="36"/>
      <c r="J5184" s="37"/>
    </row>
    <row r="5185">
      <c r="A5185" s="30"/>
      <c r="B5185" s="31" t="s">
        <v>165</v>
      </c>
      <c r="C5185" s="31" t="s">
        <v>165</v>
      </c>
      <c r="D5185" s="32" t="s">
        <v>165</v>
      </c>
      <c r="E5185" s="33" t="s">
        <v>165</v>
      </c>
      <c r="F5185" s="34"/>
      <c r="G5185" s="35"/>
      <c r="H5185" s="34"/>
      <c r="I5185" s="36"/>
      <c r="J5185" s="37"/>
    </row>
    <row r="5186">
      <c r="A5186" s="30"/>
      <c r="B5186" s="31" t="s">
        <v>165</v>
      </c>
      <c r="C5186" s="31" t="s">
        <v>165</v>
      </c>
      <c r="D5186" s="32" t="s">
        <v>165</v>
      </c>
      <c r="E5186" s="33" t="s">
        <v>165</v>
      </c>
      <c r="F5186" s="34"/>
      <c r="G5186" s="35"/>
      <c r="H5186" s="34"/>
      <c r="I5186" s="36"/>
      <c r="J5186" s="37"/>
    </row>
    <row r="5187">
      <c r="A5187" s="30"/>
      <c r="B5187" s="31" t="s">
        <v>165</v>
      </c>
      <c r="C5187" s="31" t="s">
        <v>165</v>
      </c>
      <c r="D5187" s="32" t="s">
        <v>165</v>
      </c>
      <c r="E5187" s="33" t="s">
        <v>165</v>
      </c>
      <c r="F5187" s="34"/>
      <c r="G5187" s="35"/>
      <c r="H5187" s="34"/>
      <c r="I5187" s="36"/>
      <c r="J5187" s="37"/>
    </row>
    <row r="5188">
      <c r="A5188" s="30"/>
      <c r="B5188" s="31" t="s">
        <v>165</v>
      </c>
      <c r="C5188" s="31" t="s">
        <v>165</v>
      </c>
      <c r="D5188" s="32" t="s">
        <v>165</v>
      </c>
      <c r="E5188" s="33" t="s">
        <v>165</v>
      </c>
      <c r="F5188" s="34"/>
      <c r="G5188" s="35"/>
      <c r="H5188" s="34"/>
      <c r="I5188" s="36"/>
      <c r="J5188" s="37"/>
    </row>
    <row r="5189">
      <c r="A5189" s="30"/>
      <c r="B5189" s="31" t="s">
        <v>165</v>
      </c>
      <c r="C5189" s="31" t="s">
        <v>165</v>
      </c>
      <c r="D5189" s="32" t="s">
        <v>165</v>
      </c>
      <c r="E5189" s="33" t="s">
        <v>165</v>
      </c>
      <c r="F5189" s="34"/>
      <c r="G5189" s="35"/>
      <c r="H5189" s="34"/>
      <c r="I5189" s="36"/>
      <c r="J5189" s="37"/>
    </row>
    <row r="5190">
      <c r="A5190" s="30"/>
      <c r="B5190" s="31" t="s">
        <v>165</v>
      </c>
      <c r="C5190" s="31" t="s">
        <v>165</v>
      </c>
      <c r="D5190" s="32" t="s">
        <v>165</v>
      </c>
      <c r="E5190" s="33" t="s">
        <v>165</v>
      </c>
      <c r="F5190" s="34"/>
      <c r="G5190" s="35"/>
      <c r="H5190" s="34"/>
      <c r="I5190" s="36"/>
      <c r="J5190" s="37"/>
    </row>
    <row r="5191">
      <c r="A5191" s="30"/>
      <c r="B5191" s="31" t="s">
        <v>165</v>
      </c>
      <c r="C5191" s="31" t="s">
        <v>165</v>
      </c>
      <c r="D5191" s="32" t="s">
        <v>165</v>
      </c>
      <c r="E5191" s="33" t="s">
        <v>165</v>
      </c>
      <c r="F5191" s="34"/>
      <c r="G5191" s="35"/>
      <c r="H5191" s="34"/>
      <c r="I5191" s="36"/>
      <c r="J5191" s="37"/>
    </row>
    <row r="5192">
      <c r="A5192" s="30"/>
      <c r="B5192" s="31" t="s">
        <v>165</v>
      </c>
      <c r="C5192" s="31" t="s">
        <v>165</v>
      </c>
      <c r="D5192" s="32" t="s">
        <v>165</v>
      </c>
      <c r="E5192" s="33" t="s">
        <v>165</v>
      </c>
      <c r="F5192" s="34"/>
      <c r="G5192" s="35"/>
      <c r="H5192" s="34"/>
      <c r="I5192" s="36"/>
      <c r="J5192" s="37"/>
    </row>
    <row r="5193">
      <c r="A5193" s="30"/>
      <c r="B5193" s="31" t="s">
        <v>165</v>
      </c>
      <c r="C5193" s="31" t="s">
        <v>165</v>
      </c>
      <c r="D5193" s="32" t="s">
        <v>165</v>
      </c>
      <c r="E5193" s="33" t="s">
        <v>165</v>
      </c>
      <c r="F5193" s="34"/>
      <c r="G5193" s="35"/>
      <c r="H5193" s="34"/>
      <c r="I5193" s="36"/>
      <c r="J5193" s="37"/>
    </row>
    <row r="5194">
      <c r="A5194" s="30"/>
      <c r="B5194" s="31" t="s">
        <v>165</v>
      </c>
      <c r="C5194" s="31" t="s">
        <v>165</v>
      </c>
      <c r="D5194" s="32" t="s">
        <v>165</v>
      </c>
      <c r="E5194" s="33" t="s">
        <v>165</v>
      </c>
      <c r="F5194" s="34"/>
      <c r="G5194" s="35"/>
      <c r="H5194" s="34"/>
      <c r="I5194" s="36"/>
      <c r="J5194" s="37"/>
    </row>
    <row r="5195">
      <c r="A5195" s="30"/>
      <c r="B5195" s="31" t="s">
        <v>165</v>
      </c>
      <c r="C5195" s="31" t="s">
        <v>165</v>
      </c>
      <c r="D5195" s="32" t="s">
        <v>165</v>
      </c>
      <c r="E5195" s="33" t="s">
        <v>165</v>
      </c>
      <c r="F5195" s="34"/>
      <c r="G5195" s="35"/>
      <c r="H5195" s="34"/>
      <c r="I5195" s="36"/>
      <c r="J5195" s="37"/>
    </row>
    <row r="5196">
      <c r="A5196" s="30"/>
      <c r="B5196" s="31" t="s">
        <v>165</v>
      </c>
      <c r="C5196" s="31" t="s">
        <v>165</v>
      </c>
      <c r="D5196" s="32" t="s">
        <v>165</v>
      </c>
      <c r="E5196" s="33" t="s">
        <v>165</v>
      </c>
      <c r="F5196" s="34"/>
      <c r="G5196" s="35"/>
      <c r="H5196" s="34"/>
      <c r="I5196" s="36"/>
      <c r="J5196" s="37"/>
    </row>
    <row r="5197">
      <c r="A5197" s="30"/>
      <c r="B5197" s="31" t="s">
        <v>165</v>
      </c>
      <c r="C5197" s="31" t="s">
        <v>165</v>
      </c>
      <c r="D5197" s="32" t="s">
        <v>165</v>
      </c>
      <c r="E5197" s="33" t="s">
        <v>165</v>
      </c>
      <c r="F5197" s="34"/>
      <c r="G5197" s="35"/>
      <c r="H5197" s="34"/>
      <c r="I5197" s="36"/>
      <c r="J5197" s="37"/>
    </row>
    <row r="5198">
      <c r="A5198" s="30"/>
      <c r="B5198" s="31" t="s">
        <v>165</v>
      </c>
      <c r="C5198" s="31" t="s">
        <v>165</v>
      </c>
      <c r="D5198" s="32" t="s">
        <v>165</v>
      </c>
      <c r="E5198" s="33" t="s">
        <v>165</v>
      </c>
      <c r="F5198" s="34"/>
      <c r="G5198" s="35"/>
      <c r="H5198" s="34"/>
      <c r="I5198" s="36"/>
      <c r="J5198" s="37"/>
    </row>
    <row r="5199">
      <c r="A5199" s="30"/>
      <c r="B5199" s="31" t="s">
        <v>165</v>
      </c>
      <c r="C5199" s="31" t="s">
        <v>165</v>
      </c>
      <c r="D5199" s="32" t="s">
        <v>165</v>
      </c>
      <c r="E5199" s="33" t="s">
        <v>165</v>
      </c>
      <c r="F5199" s="34"/>
      <c r="G5199" s="35"/>
      <c r="H5199" s="34"/>
      <c r="I5199" s="36"/>
      <c r="J5199" s="37"/>
    </row>
    <row r="5200">
      <c r="A5200" s="30"/>
      <c r="B5200" s="31" t="s">
        <v>165</v>
      </c>
      <c r="C5200" s="31" t="s">
        <v>165</v>
      </c>
      <c r="D5200" s="32" t="s">
        <v>165</v>
      </c>
      <c r="E5200" s="33" t="s">
        <v>165</v>
      </c>
      <c r="F5200" s="34"/>
      <c r="G5200" s="35"/>
      <c r="H5200" s="34"/>
      <c r="I5200" s="36"/>
      <c r="J5200" s="37"/>
    </row>
    <row r="5201">
      <c r="A5201" s="30"/>
      <c r="B5201" s="31" t="s">
        <v>165</v>
      </c>
      <c r="C5201" s="31" t="s">
        <v>165</v>
      </c>
      <c r="D5201" s="32" t="s">
        <v>165</v>
      </c>
      <c r="E5201" s="33" t="s">
        <v>165</v>
      </c>
      <c r="F5201" s="34"/>
      <c r="G5201" s="35"/>
      <c r="H5201" s="34"/>
      <c r="I5201" s="36"/>
      <c r="J5201" s="37"/>
    </row>
    <row r="5202">
      <c r="A5202" s="30"/>
      <c r="B5202" s="31" t="s">
        <v>165</v>
      </c>
      <c r="C5202" s="31" t="s">
        <v>165</v>
      </c>
      <c r="D5202" s="32" t="s">
        <v>165</v>
      </c>
      <c r="E5202" s="33" t="s">
        <v>165</v>
      </c>
      <c r="F5202" s="34"/>
      <c r="G5202" s="35"/>
      <c r="H5202" s="34"/>
      <c r="I5202" s="36"/>
      <c r="J5202" s="37"/>
    </row>
    <row r="5203">
      <c r="A5203" s="30"/>
      <c r="B5203" s="31" t="s">
        <v>165</v>
      </c>
      <c r="C5203" s="31" t="s">
        <v>165</v>
      </c>
      <c r="D5203" s="32" t="s">
        <v>165</v>
      </c>
      <c r="E5203" s="33" t="s">
        <v>165</v>
      </c>
      <c r="F5203" s="34"/>
      <c r="G5203" s="35"/>
      <c r="H5203" s="34"/>
      <c r="I5203" s="36"/>
      <c r="J5203" s="37"/>
    </row>
    <row r="5204">
      <c r="A5204" s="30"/>
      <c r="B5204" s="31" t="s">
        <v>165</v>
      </c>
      <c r="C5204" s="31" t="s">
        <v>165</v>
      </c>
      <c r="D5204" s="32" t="s">
        <v>165</v>
      </c>
      <c r="E5204" s="33" t="s">
        <v>165</v>
      </c>
      <c r="F5204" s="34"/>
      <c r="G5204" s="35"/>
      <c r="H5204" s="34"/>
      <c r="I5204" s="36"/>
      <c r="J5204" s="37"/>
    </row>
    <row r="5205">
      <c r="A5205" s="30"/>
      <c r="B5205" s="31" t="s">
        <v>165</v>
      </c>
      <c r="C5205" s="31" t="s">
        <v>165</v>
      </c>
      <c r="D5205" s="32" t="s">
        <v>165</v>
      </c>
      <c r="E5205" s="33" t="s">
        <v>165</v>
      </c>
      <c r="F5205" s="34"/>
      <c r="G5205" s="35"/>
      <c r="H5205" s="34"/>
      <c r="I5205" s="36"/>
      <c r="J5205" s="37"/>
    </row>
    <row r="5206">
      <c r="A5206" s="30"/>
      <c r="B5206" s="31" t="s">
        <v>165</v>
      </c>
      <c r="C5206" s="31" t="s">
        <v>165</v>
      </c>
      <c r="D5206" s="32" t="s">
        <v>165</v>
      </c>
      <c r="E5206" s="33" t="s">
        <v>165</v>
      </c>
      <c r="F5206" s="34"/>
      <c r="G5206" s="35"/>
      <c r="H5206" s="34"/>
      <c r="I5206" s="36"/>
      <c r="J5206" s="37"/>
    </row>
    <row r="5207">
      <c r="A5207" s="30"/>
      <c r="B5207" s="31" t="s">
        <v>165</v>
      </c>
      <c r="C5207" s="31" t="s">
        <v>165</v>
      </c>
      <c r="D5207" s="32" t="s">
        <v>165</v>
      </c>
      <c r="E5207" s="33" t="s">
        <v>165</v>
      </c>
      <c r="F5207" s="34"/>
      <c r="G5207" s="35"/>
      <c r="H5207" s="34"/>
      <c r="I5207" s="36"/>
      <c r="J5207" s="37"/>
    </row>
    <row r="5208">
      <c r="A5208" s="30"/>
      <c r="B5208" s="31" t="s">
        <v>165</v>
      </c>
      <c r="C5208" s="31" t="s">
        <v>165</v>
      </c>
      <c r="D5208" s="32" t="s">
        <v>165</v>
      </c>
      <c r="E5208" s="33" t="s">
        <v>165</v>
      </c>
      <c r="F5208" s="34"/>
      <c r="G5208" s="35"/>
      <c r="H5208" s="34"/>
      <c r="I5208" s="36"/>
      <c r="J5208" s="37"/>
    </row>
    <row r="5209">
      <c r="A5209" s="30"/>
      <c r="B5209" s="31" t="s">
        <v>165</v>
      </c>
      <c r="C5209" s="31" t="s">
        <v>165</v>
      </c>
      <c r="D5209" s="32" t="s">
        <v>165</v>
      </c>
      <c r="E5209" s="33" t="s">
        <v>165</v>
      </c>
      <c r="F5209" s="34"/>
      <c r="G5209" s="35"/>
      <c r="H5209" s="34"/>
      <c r="I5209" s="36"/>
      <c r="J5209" s="37"/>
    </row>
    <row r="5210">
      <c r="A5210" s="30"/>
      <c r="B5210" s="31" t="s">
        <v>165</v>
      </c>
      <c r="C5210" s="31" t="s">
        <v>165</v>
      </c>
      <c r="D5210" s="32" t="s">
        <v>165</v>
      </c>
      <c r="E5210" s="33" t="s">
        <v>165</v>
      </c>
      <c r="F5210" s="34"/>
      <c r="G5210" s="35"/>
      <c r="H5210" s="34"/>
      <c r="I5210" s="36"/>
      <c r="J5210" s="37"/>
    </row>
    <row r="5211">
      <c r="A5211" s="30"/>
      <c r="B5211" s="31" t="s">
        <v>165</v>
      </c>
      <c r="C5211" s="31" t="s">
        <v>165</v>
      </c>
      <c r="D5211" s="32" t="s">
        <v>165</v>
      </c>
      <c r="E5211" s="33" t="s">
        <v>165</v>
      </c>
      <c r="F5211" s="34"/>
      <c r="G5211" s="35"/>
      <c r="H5211" s="34"/>
      <c r="I5211" s="36"/>
      <c r="J5211" s="37"/>
    </row>
    <row r="5212">
      <c r="A5212" s="30"/>
      <c r="B5212" s="31" t="s">
        <v>165</v>
      </c>
      <c r="C5212" s="31" t="s">
        <v>165</v>
      </c>
      <c r="D5212" s="32" t="s">
        <v>165</v>
      </c>
      <c r="E5212" s="33" t="s">
        <v>165</v>
      </c>
      <c r="F5212" s="34"/>
      <c r="G5212" s="35"/>
      <c r="H5212" s="34"/>
      <c r="I5212" s="36"/>
      <c r="J5212" s="37"/>
    </row>
    <row r="5213">
      <c r="A5213" s="30"/>
      <c r="B5213" s="31" t="s">
        <v>165</v>
      </c>
      <c r="C5213" s="31" t="s">
        <v>165</v>
      </c>
      <c r="D5213" s="32" t="s">
        <v>165</v>
      </c>
      <c r="E5213" s="33" t="s">
        <v>165</v>
      </c>
      <c r="F5213" s="34"/>
      <c r="G5213" s="35"/>
      <c r="H5213" s="34"/>
      <c r="I5213" s="36"/>
      <c r="J5213" s="37"/>
    </row>
    <row r="5214">
      <c r="A5214" s="30"/>
      <c r="B5214" s="31" t="s">
        <v>165</v>
      </c>
      <c r="C5214" s="31" t="s">
        <v>165</v>
      </c>
      <c r="D5214" s="32" t="s">
        <v>165</v>
      </c>
      <c r="E5214" s="33" t="s">
        <v>165</v>
      </c>
      <c r="F5214" s="34"/>
      <c r="G5214" s="35"/>
      <c r="H5214" s="34"/>
      <c r="I5214" s="36"/>
      <c r="J5214" s="37"/>
    </row>
    <row r="5215">
      <c r="A5215" s="30"/>
      <c r="B5215" s="31" t="s">
        <v>165</v>
      </c>
      <c r="C5215" s="31" t="s">
        <v>165</v>
      </c>
      <c r="D5215" s="32" t="s">
        <v>165</v>
      </c>
      <c r="E5215" s="33" t="s">
        <v>165</v>
      </c>
      <c r="F5215" s="34"/>
      <c r="G5215" s="35"/>
      <c r="H5215" s="34"/>
      <c r="I5215" s="36"/>
      <c r="J5215" s="37"/>
    </row>
    <row r="5216">
      <c r="A5216" s="30"/>
      <c r="B5216" s="31" t="s">
        <v>165</v>
      </c>
      <c r="C5216" s="31" t="s">
        <v>165</v>
      </c>
      <c r="D5216" s="32" t="s">
        <v>165</v>
      </c>
      <c r="E5216" s="33" t="s">
        <v>165</v>
      </c>
      <c r="F5216" s="34"/>
      <c r="G5216" s="35"/>
      <c r="H5216" s="34"/>
      <c r="I5216" s="36"/>
      <c r="J5216" s="37"/>
    </row>
    <row r="5217">
      <c r="A5217" s="30"/>
      <c r="B5217" s="31" t="s">
        <v>165</v>
      </c>
      <c r="C5217" s="31" t="s">
        <v>165</v>
      </c>
      <c r="D5217" s="32" t="s">
        <v>165</v>
      </c>
      <c r="E5217" s="33" t="s">
        <v>165</v>
      </c>
      <c r="F5217" s="34"/>
      <c r="G5217" s="35"/>
      <c r="H5217" s="34"/>
      <c r="I5217" s="36"/>
      <c r="J5217" s="37"/>
    </row>
    <row r="5218">
      <c r="A5218" s="30"/>
      <c r="B5218" s="31" t="s">
        <v>165</v>
      </c>
      <c r="C5218" s="31" t="s">
        <v>165</v>
      </c>
      <c r="D5218" s="32" t="s">
        <v>165</v>
      </c>
      <c r="E5218" s="33" t="s">
        <v>165</v>
      </c>
      <c r="F5218" s="34"/>
      <c r="G5218" s="35"/>
      <c r="H5218" s="34"/>
      <c r="I5218" s="36"/>
      <c r="J5218" s="37"/>
    </row>
    <row r="5219">
      <c r="A5219" s="30"/>
      <c r="B5219" s="31" t="s">
        <v>165</v>
      </c>
      <c r="C5219" s="31" t="s">
        <v>165</v>
      </c>
      <c r="D5219" s="32" t="s">
        <v>165</v>
      </c>
      <c r="E5219" s="33" t="s">
        <v>165</v>
      </c>
      <c r="F5219" s="34"/>
      <c r="G5219" s="35"/>
      <c r="H5219" s="34"/>
      <c r="I5219" s="36"/>
      <c r="J5219" s="37"/>
    </row>
    <row r="5220">
      <c r="A5220" s="30"/>
      <c r="B5220" s="31" t="s">
        <v>165</v>
      </c>
      <c r="C5220" s="31" t="s">
        <v>165</v>
      </c>
      <c r="D5220" s="32" t="s">
        <v>165</v>
      </c>
      <c r="E5220" s="33" t="s">
        <v>165</v>
      </c>
      <c r="F5220" s="34"/>
      <c r="G5220" s="35"/>
      <c r="H5220" s="34"/>
      <c r="I5220" s="36"/>
      <c r="J5220" s="37"/>
    </row>
    <row r="5221">
      <c r="A5221" s="30"/>
      <c r="B5221" s="31" t="s">
        <v>165</v>
      </c>
      <c r="C5221" s="31" t="s">
        <v>165</v>
      </c>
      <c r="D5221" s="32" t="s">
        <v>165</v>
      </c>
      <c r="E5221" s="33" t="s">
        <v>165</v>
      </c>
      <c r="F5221" s="34"/>
      <c r="G5221" s="35"/>
      <c r="H5221" s="34"/>
      <c r="I5221" s="36"/>
      <c r="J5221" s="37"/>
    </row>
    <row r="5222">
      <c r="A5222" s="30"/>
      <c r="B5222" s="31" t="s">
        <v>165</v>
      </c>
      <c r="C5222" s="31" t="s">
        <v>165</v>
      </c>
      <c r="D5222" s="32" t="s">
        <v>165</v>
      </c>
      <c r="E5222" s="33" t="s">
        <v>165</v>
      </c>
      <c r="F5222" s="34"/>
      <c r="G5222" s="35"/>
      <c r="H5222" s="34"/>
      <c r="I5222" s="36"/>
      <c r="J5222" s="37"/>
    </row>
    <row r="5223">
      <c r="A5223" s="30"/>
      <c r="B5223" s="31" t="s">
        <v>165</v>
      </c>
      <c r="C5223" s="31" t="s">
        <v>165</v>
      </c>
      <c r="D5223" s="32" t="s">
        <v>165</v>
      </c>
      <c r="E5223" s="33" t="s">
        <v>165</v>
      </c>
      <c r="F5223" s="34"/>
      <c r="G5223" s="35"/>
      <c r="H5223" s="34"/>
      <c r="I5223" s="36"/>
      <c r="J5223" s="37"/>
    </row>
    <row r="5224">
      <c r="A5224" s="30"/>
      <c r="B5224" s="31" t="s">
        <v>165</v>
      </c>
      <c r="C5224" s="31" t="s">
        <v>165</v>
      </c>
      <c r="D5224" s="32" t="s">
        <v>165</v>
      </c>
      <c r="E5224" s="33" t="s">
        <v>165</v>
      </c>
      <c r="F5224" s="34"/>
      <c r="G5224" s="35"/>
      <c r="H5224" s="34"/>
      <c r="I5224" s="36"/>
      <c r="J5224" s="37"/>
    </row>
    <row r="5225">
      <c r="A5225" s="30"/>
      <c r="B5225" s="31" t="s">
        <v>165</v>
      </c>
      <c r="C5225" s="31" t="s">
        <v>165</v>
      </c>
      <c r="D5225" s="32" t="s">
        <v>165</v>
      </c>
      <c r="E5225" s="33" t="s">
        <v>165</v>
      </c>
      <c r="F5225" s="34"/>
      <c r="G5225" s="35"/>
      <c r="H5225" s="34"/>
      <c r="I5225" s="36"/>
      <c r="J5225" s="37"/>
    </row>
    <row r="5226">
      <c r="A5226" s="30"/>
      <c r="B5226" s="31" t="s">
        <v>165</v>
      </c>
      <c r="C5226" s="31" t="s">
        <v>165</v>
      </c>
      <c r="D5226" s="32" t="s">
        <v>165</v>
      </c>
      <c r="E5226" s="33" t="s">
        <v>165</v>
      </c>
      <c r="F5226" s="34"/>
      <c r="G5226" s="35"/>
      <c r="H5226" s="34"/>
      <c r="I5226" s="36"/>
      <c r="J5226" s="37"/>
    </row>
    <row r="5227">
      <c r="A5227" s="30"/>
      <c r="B5227" s="31" t="s">
        <v>165</v>
      </c>
      <c r="C5227" s="31" t="s">
        <v>165</v>
      </c>
      <c r="D5227" s="32" t="s">
        <v>165</v>
      </c>
      <c r="E5227" s="33" t="s">
        <v>165</v>
      </c>
      <c r="F5227" s="34"/>
      <c r="G5227" s="35"/>
      <c r="H5227" s="34"/>
      <c r="I5227" s="36"/>
      <c r="J5227" s="37"/>
    </row>
    <row r="5228">
      <c r="A5228" s="30"/>
      <c r="B5228" s="31" t="s">
        <v>165</v>
      </c>
      <c r="C5228" s="31" t="s">
        <v>165</v>
      </c>
      <c r="D5228" s="32" t="s">
        <v>165</v>
      </c>
      <c r="E5228" s="33" t="s">
        <v>165</v>
      </c>
      <c r="F5228" s="34"/>
      <c r="G5228" s="35"/>
      <c r="H5228" s="34"/>
      <c r="I5228" s="36"/>
      <c r="J5228" s="37"/>
    </row>
    <row r="5229">
      <c r="A5229" s="30"/>
      <c r="B5229" s="31" t="s">
        <v>165</v>
      </c>
      <c r="C5229" s="31" t="s">
        <v>165</v>
      </c>
      <c r="D5229" s="32" t="s">
        <v>165</v>
      </c>
      <c r="E5229" s="33" t="s">
        <v>165</v>
      </c>
      <c r="F5229" s="34"/>
      <c r="G5229" s="35"/>
      <c r="H5229" s="34"/>
      <c r="I5229" s="36"/>
      <c r="J5229" s="37"/>
    </row>
    <row r="5230">
      <c r="A5230" s="30"/>
      <c r="B5230" s="31" t="s">
        <v>165</v>
      </c>
      <c r="C5230" s="31" t="s">
        <v>165</v>
      </c>
      <c r="D5230" s="32" t="s">
        <v>165</v>
      </c>
      <c r="E5230" s="33" t="s">
        <v>165</v>
      </c>
      <c r="F5230" s="34"/>
      <c r="G5230" s="35"/>
      <c r="H5230" s="34"/>
      <c r="I5230" s="36"/>
      <c r="J5230" s="37"/>
    </row>
    <row r="5231">
      <c r="A5231" s="30"/>
      <c r="B5231" s="31" t="s">
        <v>165</v>
      </c>
      <c r="C5231" s="31" t="s">
        <v>165</v>
      </c>
      <c r="D5231" s="32" t="s">
        <v>165</v>
      </c>
      <c r="E5231" s="33" t="s">
        <v>165</v>
      </c>
      <c r="F5231" s="34"/>
      <c r="G5231" s="35"/>
      <c r="H5231" s="34"/>
      <c r="I5231" s="36"/>
      <c r="J5231" s="37"/>
    </row>
    <row r="5232">
      <c r="A5232" s="30"/>
      <c r="B5232" s="31" t="s">
        <v>165</v>
      </c>
      <c r="C5232" s="31" t="s">
        <v>165</v>
      </c>
      <c r="D5232" s="32" t="s">
        <v>165</v>
      </c>
      <c r="E5232" s="33" t="s">
        <v>165</v>
      </c>
      <c r="F5232" s="34"/>
      <c r="G5232" s="35"/>
      <c r="H5232" s="34"/>
      <c r="I5232" s="36"/>
      <c r="J5232" s="37"/>
    </row>
    <row r="5233">
      <c r="A5233" s="30"/>
      <c r="B5233" s="31" t="s">
        <v>165</v>
      </c>
      <c r="C5233" s="31" t="s">
        <v>165</v>
      </c>
      <c r="D5233" s="32" t="s">
        <v>165</v>
      </c>
      <c r="E5233" s="33" t="s">
        <v>165</v>
      </c>
      <c r="F5233" s="34"/>
      <c r="G5233" s="35"/>
      <c r="H5233" s="34"/>
      <c r="I5233" s="36"/>
      <c r="J5233" s="37"/>
    </row>
    <row r="5234">
      <c r="A5234" s="30"/>
      <c r="B5234" s="31" t="s">
        <v>165</v>
      </c>
      <c r="C5234" s="31" t="s">
        <v>165</v>
      </c>
      <c r="D5234" s="32" t="s">
        <v>165</v>
      </c>
      <c r="E5234" s="33" t="s">
        <v>165</v>
      </c>
      <c r="F5234" s="34"/>
      <c r="G5234" s="35"/>
      <c r="H5234" s="34"/>
      <c r="I5234" s="36"/>
      <c r="J5234" s="37"/>
    </row>
    <row r="5235">
      <c r="A5235" s="30"/>
      <c r="B5235" s="31" t="s">
        <v>165</v>
      </c>
      <c r="C5235" s="31" t="s">
        <v>165</v>
      </c>
      <c r="D5235" s="32" t="s">
        <v>165</v>
      </c>
      <c r="E5235" s="33" t="s">
        <v>165</v>
      </c>
      <c r="F5235" s="34"/>
      <c r="G5235" s="35"/>
      <c r="H5235" s="34"/>
      <c r="I5235" s="36"/>
      <c r="J5235" s="37"/>
    </row>
    <row r="5236">
      <c r="A5236" s="30"/>
      <c r="B5236" s="31" t="s">
        <v>165</v>
      </c>
      <c r="C5236" s="31" t="s">
        <v>165</v>
      </c>
      <c r="D5236" s="32" t="s">
        <v>165</v>
      </c>
      <c r="E5236" s="33" t="s">
        <v>165</v>
      </c>
      <c r="F5236" s="34"/>
      <c r="G5236" s="35"/>
      <c r="H5236" s="34"/>
      <c r="I5236" s="36"/>
      <c r="J5236" s="37"/>
    </row>
    <row r="5237">
      <c r="A5237" s="30"/>
      <c r="B5237" s="31" t="s">
        <v>165</v>
      </c>
      <c r="C5237" s="31" t="s">
        <v>165</v>
      </c>
      <c r="D5237" s="32" t="s">
        <v>165</v>
      </c>
      <c r="E5237" s="33" t="s">
        <v>165</v>
      </c>
      <c r="F5237" s="34"/>
      <c r="G5237" s="35"/>
      <c r="H5237" s="34"/>
      <c r="I5237" s="36"/>
      <c r="J5237" s="37"/>
    </row>
    <row r="5238">
      <c r="A5238" s="30"/>
      <c r="B5238" s="31" t="s">
        <v>165</v>
      </c>
      <c r="C5238" s="31" t="s">
        <v>165</v>
      </c>
      <c r="D5238" s="32" t="s">
        <v>165</v>
      </c>
      <c r="E5238" s="33" t="s">
        <v>165</v>
      </c>
      <c r="F5238" s="34"/>
      <c r="G5238" s="35"/>
      <c r="H5238" s="34"/>
      <c r="I5238" s="36"/>
      <c r="J5238" s="37"/>
    </row>
    <row r="5239">
      <c r="A5239" s="30"/>
      <c r="B5239" s="31" t="s">
        <v>165</v>
      </c>
      <c r="C5239" s="31" t="s">
        <v>165</v>
      </c>
      <c r="D5239" s="32" t="s">
        <v>165</v>
      </c>
      <c r="E5239" s="33" t="s">
        <v>165</v>
      </c>
      <c r="F5239" s="34"/>
      <c r="G5239" s="35"/>
      <c r="H5239" s="34"/>
      <c r="I5239" s="36"/>
      <c r="J5239" s="37"/>
    </row>
    <row r="5240">
      <c r="A5240" s="30"/>
      <c r="B5240" s="31" t="s">
        <v>165</v>
      </c>
      <c r="C5240" s="31" t="s">
        <v>165</v>
      </c>
      <c r="D5240" s="32" t="s">
        <v>165</v>
      </c>
      <c r="E5240" s="33" t="s">
        <v>165</v>
      </c>
      <c r="F5240" s="34"/>
      <c r="G5240" s="35"/>
      <c r="H5240" s="34"/>
      <c r="I5240" s="36"/>
      <c r="J5240" s="37"/>
    </row>
    <row r="5241">
      <c r="A5241" s="30"/>
      <c r="B5241" s="31" t="s">
        <v>165</v>
      </c>
      <c r="C5241" s="31" t="s">
        <v>165</v>
      </c>
      <c r="D5241" s="32" t="s">
        <v>165</v>
      </c>
      <c r="E5241" s="33" t="s">
        <v>165</v>
      </c>
      <c r="F5241" s="34"/>
      <c r="G5241" s="35"/>
      <c r="H5241" s="34"/>
      <c r="I5241" s="36"/>
      <c r="J5241" s="37"/>
    </row>
    <row r="5242">
      <c r="A5242" s="30"/>
      <c r="B5242" s="31" t="s">
        <v>165</v>
      </c>
      <c r="C5242" s="31" t="s">
        <v>165</v>
      </c>
      <c r="D5242" s="32" t="s">
        <v>165</v>
      </c>
      <c r="E5242" s="33" t="s">
        <v>165</v>
      </c>
      <c r="F5242" s="34"/>
      <c r="G5242" s="35"/>
      <c r="H5242" s="34"/>
      <c r="I5242" s="36"/>
      <c r="J5242" s="37"/>
    </row>
    <row r="5243">
      <c r="A5243" s="30"/>
      <c r="B5243" s="31" t="s">
        <v>165</v>
      </c>
      <c r="C5243" s="31" t="s">
        <v>165</v>
      </c>
      <c r="D5243" s="32" t="s">
        <v>165</v>
      </c>
      <c r="E5243" s="33" t="s">
        <v>165</v>
      </c>
      <c r="F5243" s="34"/>
      <c r="G5243" s="35"/>
      <c r="H5243" s="34"/>
      <c r="I5243" s="36"/>
      <c r="J5243" s="37"/>
    </row>
    <row r="5244">
      <c r="A5244" s="30"/>
      <c r="B5244" s="31" t="s">
        <v>165</v>
      </c>
      <c r="C5244" s="31" t="s">
        <v>165</v>
      </c>
      <c r="D5244" s="32" t="s">
        <v>165</v>
      </c>
      <c r="E5244" s="33" t="s">
        <v>165</v>
      </c>
      <c r="F5244" s="34"/>
      <c r="G5244" s="35"/>
      <c r="H5244" s="34"/>
      <c r="I5244" s="36"/>
      <c r="J5244" s="37"/>
    </row>
    <row r="5245">
      <c r="A5245" s="30"/>
      <c r="B5245" s="31" t="s">
        <v>165</v>
      </c>
      <c r="C5245" s="31" t="s">
        <v>165</v>
      </c>
      <c r="D5245" s="32" t="s">
        <v>165</v>
      </c>
      <c r="E5245" s="33" t="s">
        <v>165</v>
      </c>
      <c r="F5245" s="34"/>
      <c r="G5245" s="35"/>
      <c r="H5245" s="34"/>
      <c r="I5245" s="36"/>
      <c r="J5245" s="37"/>
    </row>
    <row r="5246">
      <c r="A5246" s="30"/>
      <c r="B5246" s="31" t="s">
        <v>165</v>
      </c>
      <c r="C5246" s="31" t="s">
        <v>165</v>
      </c>
      <c r="D5246" s="32" t="s">
        <v>165</v>
      </c>
      <c r="E5246" s="33" t="s">
        <v>165</v>
      </c>
      <c r="F5246" s="34"/>
      <c r="G5246" s="35"/>
      <c r="H5246" s="34"/>
      <c r="I5246" s="36"/>
      <c r="J5246" s="37"/>
    </row>
    <row r="5247">
      <c r="A5247" s="30"/>
      <c r="B5247" s="31" t="s">
        <v>165</v>
      </c>
      <c r="C5247" s="31" t="s">
        <v>165</v>
      </c>
      <c r="D5247" s="32" t="s">
        <v>165</v>
      </c>
      <c r="E5247" s="33" t="s">
        <v>165</v>
      </c>
      <c r="F5247" s="34"/>
      <c r="G5247" s="35"/>
      <c r="H5247" s="34"/>
      <c r="I5247" s="36"/>
      <c r="J5247" s="37"/>
    </row>
    <row r="5248">
      <c r="A5248" s="30"/>
      <c r="B5248" s="31" t="s">
        <v>165</v>
      </c>
      <c r="C5248" s="31" t="s">
        <v>165</v>
      </c>
      <c r="D5248" s="32" t="s">
        <v>165</v>
      </c>
      <c r="E5248" s="33" t="s">
        <v>165</v>
      </c>
      <c r="F5248" s="34"/>
      <c r="G5248" s="35"/>
      <c r="H5248" s="34"/>
      <c r="I5248" s="36"/>
      <c r="J5248" s="37"/>
    </row>
    <row r="5249">
      <c r="A5249" s="30"/>
      <c r="B5249" s="31" t="s">
        <v>165</v>
      </c>
      <c r="C5249" s="31" t="s">
        <v>165</v>
      </c>
      <c r="D5249" s="32" t="s">
        <v>165</v>
      </c>
      <c r="E5249" s="33" t="s">
        <v>165</v>
      </c>
      <c r="F5249" s="34"/>
      <c r="G5249" s="35"/>
      <c r="H5249" s="34"/>
      <c r="I5249" s="36"/>
      <c r="J5249" s="37"/>
    </row>
    <row r="5250">
      <c r="A5250" s="30"/>
      <c r="B5250" s="31" t="s">
        <v>165</v>
      </c>
      <c r="C5250" s="31" t="s">
        <v>165</v>
      </c>
      <c r="D5250" s="32" t="s">
        <v>165</v>
      </c>
      <c r="E5250" s="33" t="s">
        <v>165</v>
      </c>
      <c r="F5250" s="34"/>
      <c r="G5250" s="35"/>
      <c r="H5250" s="34"/>
      <c r="I5250" s="36"/>
      <c r="J5250" s="37"/>
    </row>
    <row r="5251">
      <c r="A5251" s="30"/>
      <c r="B5251" s="31" t="s">
        <v>165</v>
      </c>
      <c r="C5251" s="31" t="s">
        <v>165</v>
      </c>
      <c r="D5251" s="32" t="s">
        <v>165</v>
      </c>
      <c r="E5251" s="33" t="s">
        <v>165</v>
      </c>
      <c r="F5251" s="34"/>
      <c r="G5251" s="35"/>
      <c r="H5251" s="34"/>
      <c r="I5251" s="36"/>
      <c r="J5251" s="37"/>
    </row>
    <row r="5252">
      <c r="A5252" s="30"/>
      <c r="B5252" s="31" t="s">
        <v>165</v>
      </c>
      <c r="C5252" s="31" t="s">
        <v>165</v>
      </c>
      <c r="D5252" s="32" t="s">
        <v>165</v>
      </c>
      <c r="E5252" s="33" t="s">
        <v>165</v>
      </c>
      <c r="F5252" s="34"/>
      <c r="G5252" s="35"/>
      <c r="H5252" s="34"/>
      <c r="I5252" s="36"/>
      <c r="J5252" s="37"/>
    </row>
    <row r="5253">
      <c r="A5253" s="30"/>
      <c r="B5253" s="31" t="s">
        <v>165</v>
      </c>
      <c r="C5253" s="31" t="s">
        <v>165</v>
      </c>
      <c r="D5253" s="32" t="s">
        <v>165</v>
      </c>
      <c r="E5253" s="33" t="s">
        <v>165</v>
      </c>
      <c r="F5253" s="34"/>
      <c r="G5253" s="35"/>
      <c r="H5253" s="34"/>
      <c r="I5253" s="36"/>
      <c r="J5253" s="37"/>
    </row>
    <row r="5254">
      <c r="A5254" s="30"/>
      <c r="B5254" s="31" t="s">
        <v>165</v>
      </c>
      <c r="C5254" s="31" t="s">
        <v>165</v>
      </c>
      <c r="D5254" s="32" t="s">
        <v>165</v>
      </c>
      <c r="E5254" s="33" t="s">
        <v>165</v>
      </c>
      <c r="F5254" s="34"/>
      <c r="G5254" s="35"/>
      <c r="H5254" s="34"/>
      <c r="I5254" s="36"/>
      <c r="J5254" s="37"/>
    </row>
    <row r="5255">
      <c r="A5255" s="30"/>
      <c r="B5255" s="31" t="s">
        <v>165</v>
      </c>
      <c r="C5255" s="31" t="s">
        <v>165</v>
      </c>
      <c r="D5255" s="32" t="s">
        <v>165</v>
      </c>
      <c r="E5255" s="33" t="s">
        <v>165</v>
      </c>
      <c r="F5255" s="34"/>
      <c r="G5255" s="35"/>
      <c r="H5255" s="34"/>
      <c r="I5255" s="36"/>
      <c r="J5255" s="37"/>
    </row>
    <row r="5256">
      <c r="A5256" s="30"/>
      <c r="B5256" s="31" t="s">
        <v>165</v>
      </c>
      <c r="C5256" s="31" t="s">
        <v>165</v>
      </c>
      <c r="D5256" s="32" t="s">
        <v>165</v>
      </c>
      <c r="E5256" s="33" t="s">
        <v>165</v>
      </c>
      <c r="F5256" s="34"/>
      <c r="G5256" s="35"/>
      <c r="H5256" s="34"/>
      <c r="I5256" s="36"/>
      <c r="J5256" s="37"/>
    </row>
    <row r="5257">
      <c r="A5257" s="30"/>
      <c r="B5257" s="31" t="s">
        <v>165</v>
      </c>
      <c r="C5257" s="31" t="s">
        <v>165</v>
      </c>
      <c r="D5257" s="32" t="s">
        <v>165</v>
      </c>
      <c r="E5257" s="33" t="s">
        <v>165</v>
      </c>
      <c r="F5257" s="34"/>
      <c r="G5257" s="35"/>
      <c r="H5257" s="34"/>
      <c r="I5257" s="36"/>
      <c r="J5257" s="37"/>
    </row>
    <row r="5258">
      <c r="A5258" s="30"/>
      <c r="B5258" s="31" t="s">
        <v>165</v>
      </c>
      <c r="C5258" s="31" t="s">
        <v>165</v>
      </c>
      <c r="D5258" s="32" t="s">
        <v>165</v>
      </c>
      <c r="E5258" s="33" t="s">
        <v>165</v>
      </c>
      <c r="F5258" s="34"/>
      <c r="G5258" s="35"/>
      <c r="H5258" s="34"/>
      <c r="I5258" s="36"/>
      <c r="J5258" s="37"/>
    </row>
    <row r="5259">
      <c r="A5259" s="30"/>
      <c r="B5259" s="31" t="s">
        <v>165</v>
      </c>
      <c r="C5259" s="31" t="s">
        <v>165</v>
      </c>
      <c r="D5259" s="32" t="s">
        <v>165</v>
      </c>
      <c r="E5259" s="33" t="s">
        <v>165</v>
      </c>
      <c r="F5259" s="34"/>
      <c r="G5259" s="35"/>
      <c r="H5259" s="34"/>
      <c r="I5259" s="36"/>
      <c r="J5259" s="37"/>
    </row>
    <row r="5260">
      <c r="A5260" s="30"/>
      <c r="B5260" s="31" t="s">
        <v>165</v>
      </c>
      <c r="C5260" s="31" t="s">
        <v>165</v>
      </c>
      <c r="D5260" s="32" t="s">
        <v>165</v>
      </c>
      <c r="E5260" s="33" t="s">
        <v>165</v>
      </c>
      <c r="F5260" s="34"/>
      <c r="G5260" s="35"/>
      <c r="H5260" s="34"/>
      <c r="I5260" s="36"/>
      <c r="J5260" s="37"/>
    </row>
    <row r="5261">
      <c r="A5261" s="30"/>
      <c r="B5261" s="31" t="s">
        <v>165</v>
      </c>
      <c r="C5261" s="31" t="s">
        <v>165</v>
      </c>
      <c r="D5261" s="32" t="s">
        <v>165</v>
      </c>
      <c r="E5261" s="33" t="s">
        <v>165</v>
      </c>
      <c r="F5261" s="34"/>
      <c r="G5261" s="35"/>
      <c r="H5261" s="34"/>
      <c r="I5261" s="36"/>
      <c r="J5261" s="37"/>
    </row>
    <row r="5262">
      <c r="A5262" s="30"/>
      <c r="B5262" s="31" t="s">
        <v>165</v>
      </c>
      <c r="C5262" s="31" t="s">
        <v>165</v>
      </c>
      <c r="D5262" s="32" t="s">
        <v>165</v>
      </c>
      <c r="E5262" s="33" t="s">
        <v>165</v>
      </c>
      <c r="F5262" s="34"/>
      <c r="G5262" s="35"/>
      <c r="H5262" s="34"/>
      <c r="I5262" s="36"/>
      <c r="J5262" s="37"/>
    </row>
    <row r="5263">
      <c r="A5263" s="30"/>
      <c r="B5263" s="31" t="s">
        <v>165</v>
      </c>
      <c r="C5263" s="31" t="s">
        <v>165</v>
      </c>
      <c r="D5263" s="32" t="s">
        <v>165</v>
      </c>
      <c r="E5263" s="33" t="s">
        <v>165</v>
      </c>
      <c r="F5263" s="34"/>
      <c r="G5263" s="35"/>
      <c r="H5263" s="34"/>
      <c r="I5263" s="36"/>
      <c r="J5263" s="37"/>
    </row>
    <row r="5264">
      <c r="A5264" s="30"/>
      <c r="B5264" s="31" t="s">
        <v>165</v>
      </c>
      <c r="C5264" s="31" t="s">
        <v>165</v>
      </c>
      <c r="D5264" s="32" t="s">
        <v>165</v>
      </c>
      <c r="E5264" s="33" t="s">
        <v>165</v>
      </c>
      <c r="F5264" s="34"/>
      <c r="G5264" s="35"/>
      <c r="H5264" s="34"/>
      <c r="I5264" s="36"/>
      <c r="J5264" s="37"/>
    </row>
    <row r="5265">
      <c r="A5265" s="30"/>
      <c r="B5265" s="31" t="s">
        <v>165</v>
      </c>
      <c r="C5265" s="31" t="s">
        <v>165</v>
      </c>
      <c r="D5265" s="32" t="s">
        <v>165</v>
      </c>
      <c r="E5265" s="33" t="s">
        <v>165</v>
      </c>
      <c r="F5265" s="34"/>
      <c r="G5265" s="35"/>
      <c r="H5265" s="34"/>
      <c r="I5265" s="36"/>
      <c r="J5265" s="37"/>
    </row>
    <row r="5266">
      <c r="A5266" s="30"/>
      <c r="B5266" s="31" t="s">
        <v>165</v>
      </c>
      <c r="C5266" s="31" t="s">
        <v>165</v>
      </c>
      <c r="D5266" s="32" t="s">
        <v>165</v>
      </c>
      <c r="E5266" s="33" t="s">
        <v>165</v>
      </c>
      <c r="F5266" s="34"/>
      <c r="G5266" s="35"/>
      <c r="H5266" s="34"/>
      <c r="I5266" s="36"/>
      <c r="J5266" s="37"/>
    </row>
    <row r="5267">
      <c r="A5267" s="30"/>
      <c r="B5267" s="31" t="s">
        <v>165</v>
      </c>
      <c r="C5267" s="31" t="s">
        <v>165</v>
      </c>
      <c r="D5267" s="32" t="s">
        <v>165</v>
      </c>
      <c r="E5267" s="33" t="s">
        <v>165</v>
      </c>
      <c r="F5267" s="34"/>
      <c r="G5267" s="35"/>
      <c r="H5267" s="34"/>
      <c r="I5267" s="36"/>
      <c r="J5267" s="37"/>
    </row>
    <row r="5268">
      <c r="A5268" s="30"/>
      <c r="B5268" s="31" t="s">
        <v>165</v>
      </c>
      <c r="C5268" s="31" t="s">
        <v>165</v>
      </c>
      <c r="D5268" s="32" t="s">
        <v>165</v>
      </c>
      <c r="E5268" s="33" t="s">
        <v>165</v>
      </c>
      <c r="F5268" s="34"/>
      <c r="G5268" s="35"/>
      <c r="H5268" s="34"/>
      <c r="I5268" s="36"/>
      <c r="J5268" s="37"/>
    </row>
    <row r="5269">
      <c r="A5269" s="30"/>
      <c r="B5269" s="31" t="s">
        <v>165</v>
      </c>
      <c r="C5269" s="31" t="s">
        <v>165</v>
      </c>
      <c r="D5269" s="32" t="s">
        <v>165</v>
      </c>
      <c r="E5269" s="33" t="s">
        <v>165</v>
      </c>
      <c r="F5269" s="34"/>
      <c r="G5269" s="35"/>
      <c r="H5269" s="34"/>
      <c r="I5269" s="36"/>
      <c r="J5269" s="37"/>
    </row>
    <row r="5270">
      <c r="A5270" s="30"/>
      <c r="B5270" s="31" t="s">
        <v>165</v>
      </c>
      <c r="C5270" s="31" t="s">
        <v>165</v>
      </c>
      <c r="D5270" s="32" t="s">
        <v>165</v>
      </c>
      <c r="E5270" s="33" t="s">
        <v>165</v>
      </c>
      <c r="F5270" s="34"/>
      <c r="G5270" s="35"/>
      <c r="H5270" s="34"/>
      <c r="I5270" s="36"/>
      <c r="J5270" s="37"/>
    </row>
    <row r="5271">
      <c r="A5271" s="30"/>
      <c r="B5271" s="31" t="s">
        <v>165</v>
      </c>
      <c r="C5271" s="31" t="s">
        <v>165</v>
      </c>
      <c r="D5271" s="32" t="s">
        <v>165</v>
      </c>
      <c r="E5271" s="33" t="s">
        <v>165</v>
      </c>
      <c r="F5271" s="34"/>
      <c r="G5271" s="35"/>
      <c r="H5271" s="34"/>
      <c r="I5271" s="36"/>
      <c r="J5271" s="37"/>
    </row>
    <row r="5272">
      <c r="A5272" s="30"/>
      <c r="B5272" s="31" t="s">
        <v>165</v>
      </c>
      <c r="C5272" s="31" t="s">
        <v>165</v>
      </c>
      <c r="D5272" s="32" t="s">
        <v>165</v>
      </c>
      <c r="E5272" s="33" t="s">
        <v>165</v>
      </c>
      <c r="F5272" s="34"/>
      <c r="G5272" s="35"/>
      <c r="H5272" s="34"/>
      <c r="I5272" s="36"/>
      <c r="J5272" s="37"/>
    </row>
    <row r="5273">
      <c r="A5273" s="30"/>
      <c r="B5273" s="31" t="s">
        <v>165</v>
      </c>
      <c r="C5273" s="31" t="s">
        <v>165</v>
      </c>
      <c r="D5273" s="32" t="s">
        <v>165</v>
      </c>
      <c r="E5273" s="33" t="s">
        <v>165</v>
      </c>
      <c r="F5273" s="34"/>
      <c r="G5273" s="35"/>
      <c r="H5273" s="34"/>
      <c r="I5273" s="36"/>
      <c r="J5273" s="37"/>
    </row>
    <row r="5274">
      <c r="A5274" s="30"/>
      <c r="B5274" s="31" t="s">
        <v>165</v>
      </c>
      <c r="C5274" s="31" t="s">
        <v>165</v>
      </c>
      <c r="D5274" s="32" t="s">
        <v>165</v>
      </c>
      <c r="E5274" s="33" t="s">
        <v>165</v>
      </c>
      <c r="F5274" s="34"/>
      <c r="G5274" s="35"/>
      <c r="H5274" s="34"/>
      <c r="I5274" s="36"/>
      <c r="J5274" s="37"/>
    </row>
    <row r="5275">
      <c r="A5275" s="30"/>
      <c r="B5275" s="31" t="s">
        <v>165</v>
      </c>
      <c r="C5275" s="31" t="s">
        <v>165</v>
      </c>
      <c r="D5275" s="32" t="s">
        <v>165</v>
      </c>
      <c r="E5275" s="33" t="s">
        <v>165</v>
      </c>
      <c r="F5275" s="34"/>
      <c r="G5275" s="35"/>
      <c r="H5275" s="34"/>
      <c r="I5275" s="36"/>
      <c r="J5275" s="37"/>
    </row>
    <row r="5276">
      <c r="A5276" s="30"/>
      <c r="B5276" s="31" t="s">
        <v>165</v>
      </c>
      <c r="C5276" s="31" t="s">
        <v>165</v>
      </c>
      <c r="D5276" s="32" t="s">
        <v>165</v>
      </c>
      <c r="E5276" s="33" t="s">
        <v>165</v>
      </c>
      <c r="F5276" s="34"/>
      <c r="G5276" s="35"/>
      <c r="H5276" s="34"/>
      <c r="I5276" s="36"/>
      <c r="J5276" s="37"/>
    </row>
    <row r="5277">
      <c r="A5277" s="30"/>
      <c r="B5277" s="31" t="s">
        <v>165</v>
      </c>
      <c r="C5277" s="31" t="s">
        <v>165</v>
      </c>
      <c r="D5277" s="32" t="s">
        <v>165</v>
      </c>
      <c r="E5277" s="33" t="s">
        <v>165</v>
      </c>
      <c r="F5277" s="34"/>
      <c r="G5277" s="35"/>
      <c r="H5277" s="34"/>
      <c r="I5277" s="36"/>
      <c r="J5277" s="37"/>
    </row>
    <row r="5278">
      <c r="A5278" s="30"/>
      <c r="B5278" s="31" t="s">
        <v>165</v>
      </c>
      <c r="C5278" s="31" t="s">
        <v>165</v>
      </c>
      <c r="D5278" s="32" t="s">
        <v>165</v>
      </c>
      <c r="E5278" s="33" t="s">
        <v>165</v>
      </c>
      <c r="F5278" s="34"/>
      <c r="G5278" s="35"/>
      <c r="H5278" s="34"/>
      <c r="I5278" s="36"/>
      <c r="J5278" s="37"/>
    </row>
    <row r="5279">
      <c r="A5279" s="30"/>
      <c r="B5279" s="31" t="s">
        <v>165</v>
      </c>
      <c r="C5279" s="31" t="s">
        <v>165</v>
      </c>
      <c r="D5279" s="32" t="s">
        <v>165</v>
      </c>
      <c r="E5279" s="33" t="s">
        <v>165</v>
      </c>
      <c r="F5279" s="34"/>
      <c r="G5279" s="35"/>
      <c r="H5279" s="34"/>
      <c r="I5279" s="36"/>
      <c r="J5279" s="37"/>
    </row>
    <row r="5280">
      <c r="A5280" s="30"/>
      <c r="B5280" s="31" t="s">
        <v>165</v>
      </c>
      <c r="C5280" s="31" t="s">
        <v>165</v>
      </c>
      <c r="D5280" s="32" t="s">
        <v>165</v>
      </c>
      <c r="E5280" s="33" t="s">
        <v>165</v>
      </c>
      <c r="F5280" s="34"/>
      <c r="G5280" s="35"/>
      <c r="H5280" s="34"/>
      <c r="I5280" s="36"/>
      <c r="J5280" s="37"/>
    </row>
    <row r="5281">
      <c r="A5281" s="30"/>
      <c r="B5281" s="31" t="s">
        <v>165</v>
      </c>
      <c r="C5281" s="31" t="s">
        <v>165</v>
      </c>
      <c r="D5281" s="32" t="s">
        <v>165</v>
      </c>
      <c r="E5281" s="33" t="s">
        <v>165</v>
      </c>
      <c r="F5281" s="34"/>
      <c r="G5281" s="35"/>
      <c r="H5281" s="34"/>
      <c r="I5281" s="36"/>
      <c r="J5281" s="37"/>
    </row>
    <row r="5282">
      <c r="A5282" s="30"/>
      <c r="B5282" s="31" t="s">
        <v>165</v>
      </c>
      <c r="C5282" s="31" t="s">
        <v>165</v>
      </c>
      <c r="D5282" s="32" t="s">
        <v>165</v>
      </c>
      <c r="E5282" s="33" t="s">
        <v>165</v>
      </c>
      <c r="F5282" s="34"/>
      <c r="G5282" s="35"/>
      <c r="H5282" s="34"/>
      <c r="I5282" s="36"/>
      <c r="J5282" s="37"/>
    </row>
    <row r="5283">
      <c r="A5283" s="30"/>
      <c r="B5283" s="31" t="s">
        <v>165</v>
      </c>
      <c r="C5283" s="31" t="s">
        <v>165</v>
      </c>
      <c r="D5283" s="32" t="s">
        <v>165</v>
      </c>
      <c r="E5283" s="33" t="s">
        <v>165</v>
      </c>
      <c r="F5283" s="34"/>
      <c r="G5283" s="35"/>
      <c r="H5283" s="34"/>
      <c r="I5283" s="36"/>
      <c r="J5283" s="37"/>
    </row>
    <row r="5284">
      <c r="A5284" s="30"/>
      <c r="B5284" s="31" t="s">
        <v>165</v>
      </c>
      <c r="C5284" s="31" t="s">
        <v>165</v>
      </c>
      <c r="D5284" s="32" t="s">
        <v>165</v>
      </c>
      <c r="E5284" s="33" t="s">
        <v>165</v>
      </c>
      <c r="F5284" s="34"/>
      <c r="G5284" s="35"/>
      <c r="H5284" s="34"/>
      <c r="I5284" s="36"/>
      <c r="J5284" s="37"/>
    </row>
    <row r="5285">
      <c r="A5285" s="30"/>
      <c r="B5285" s="31" t="s">
        <v>165</v>
      </c>
      <c r="C5285" s="31" t="s">
        <v>165</v>
      </c>
      <c r="D5285" s="32" t="s">
        <v>165</v>
      </c>
      <c r="E5285" s="33" t="s">
        <v>165</v>
      </c>
      <c r="F5285" s="34"/>
      <c r="G5285" s="35"/>
      <c r="H5285" s="34"/>
      <c r="I5285" s="36"/>
      <c r="J5285" s="37"/>
    </row>
    <row r="5286">
      <c r="A5286" s="30"/>
      <c r="B5286" s="31" t="s">
        <v>165</v>
      </c>
      <c r="C5286" s="31" t="s">
        <v>165</v>
      </c>
      <c r="D5286" s="32" t="s">
        <v>165</v>
      </c>
      <c r="E5286" s="33" t="s">
        <v>165</v>
      </c>
      <c r="F5286" s="34"/>
      <c r="G5286" s="35"/>
      <c r="H5286" s="34"/>
      <c r="I5286" s="36"/>
      <c r="J5286" s="37"/>
    </row>
    <row r="5287">
      <c r="A5287" s="30"/>
      <c r="B5287" s="31" t="s">
        <v>165</v>
      </c>
      <c r="C5287" s="31" t="s">
        <v>165</v>
      </c>
      <c r="D5287" s="32" t="s">
        <v>165</v>
      </c>
      <c r="E5287" s="33" t="s">
        <v>165</v>
      </c>
      <c r="F5287" s="34"/>
      <c r="G5287" s="35"/>
      <c r="H5287" s="34"/>
      <c r="I5287" s="36"/>
      <c r="J5287" s="37"/>
    </row>
    <row r="5288">
      <c r="A5288" s="30"/>
      <c r="B5288" s="31" t="s">
        <v>165</v>
      </c>
      <c r="C5288" s="31" t="s">
        <v>165</v>
      </c>
      <c r="D5288" s="32" t="s">
        <v>165</v>
      </c>
      <c r="E5288" s="33" t="s">
        <v>165</v>
      </c>
      <c r="F5288" s="34"/>
      <c r="G5288" s="35"/>
      <c r="H5288" s="34"/>
      <c r="I5288" s="36"/>
      <c r="J5288" s="37"/>
    </row>
    <row r="5289">
      <c r="A5289" s="30"/>
      <c r="B5289" s="31" t="s">
        <v>165</v>
      </c>
      <c r="C5289" s="31" t="s">
        <v>165</v>
      </c>
      <c r="D5289" s="32" t="s">
        <v>165</v>
      </c>
      <c r="E5289" s="33" t="s">
        <v>165</v>
      </c>
      <c r="F5289" s="34"/>
      <c r="G5289" s="35"/>
      <c r="H5289" s="34"/>
      <c r="I5289" s="36"/>
      <c r="J5289" s="37"/>
    </row>
    <row r="5290">
      <c r="A5290" s="30"/>
      <c r="B5290" s="31" t="s">
        <v>165</v>
      </c>
      <c r="C5290" s="31" t="s">
        <v>165</v>
      </c>
      <c r="D5290" s="32" t="s">
        <v>165</v>
      </c>
      <c r="E5290" s="33" t="s">
        <v>165</v>
      </c>
      <c r="F5290" s="34"/>
      <c r="G5290" s="35"/>
      <c r="H5290" s="34"/>
      <c r="I5290" s="36"/>
      <c r="J5290" s="37"/>
    </row>
    <row r="5291">
      <c r="A5291" s="30"/>
      <c r="B5291" s="31" t="s">
        <v>165</v>
      </c>
      <c r="C5291" s="31" t="s">
        <v>165</v>
      </c>
      <c r="D5291" s="32" t="s">
        <v>165</v>
      </c>
      <c r="E5291" s="33" t="s">
        <v>165</v>
      </c>
      <c r="F5291" s="34"/>
      <c r="G5291" s="35"/>
      <c r="H5291" s="34"/>
      <c r="I5291" s="36"/>
      <c r="J5291" s="37"/>
    </row>
    <row r="5292">
      <c r="A5292" s="30"/>
      <c r="B5292" s="31" t="s">
        <v>165</v>
      </c>
      <c r="C5292" s="31" t="s">
        <v>165</v>
      </c>
      <c r="D5292" s="32" t="s">
        <v>165</v>
      </c>
      <c r="E5292" s="33" t="s">
        <v>165</v>
      </c>
      <c r="F5292" s="34"/>
      <c r="G5292" s="35"/>
      <c r="H5292" s="34"/>
      <c r="I5292" s="36"/>
      <c r="J5292" s="37"/>
    </row>
    <row r="5293">
      <c r="A5293" s="30"/>
      <c r="B5293" s="31" t="s">
        <v>165</v>
      </c>
      <c r="C5293" s="31" t="s">
        <v>165</v>
      </c>
      <c r="D5293" s="32" t="s">
        <v>165</v>
      </c>
      <c r="E5293" s="33" t="s">
        <v>165</v>
      </c>
      <c r="F5293" s="34"/>
      <c r="G5293" s="35"/>
      <c r="H5293" s="34"/>
      <c r="I5293" s="36"/>
      <c r="J5293" s="37"/>
    </row>
    <row r="5294">
      <c r="A5294" s="30"/>
      <c r="B5294" s="31" t="s">
        <v>165</v>
      </c>
      <c r="C5294" s="31" t="s">
        <v>165</v>
      </c>
      <c r="D5294" s="32" t="s">
        <v>165</v>
      </c>
      <c r="E5294" s="33" t="s">
        <v>165</v>
      </c>
      <c r="F5294" s="34"/>
      <c r="G5294" s="35"/>
      <c r="H5294" s="34"/>
      <c r="I5294" s="36"/>
      <c r="J5294" s="37"/>
    </row>
    <row r="5295">
      <c r="A5295" s="30"/>
      <c r="B5295" s="31" t="s">
        <v>165</v>
      </c>
      <c r="C5295" s="31" t="s">
        <v>165</v>
      </c>
      <c r="D5295" s="32" t="s">
        <v>165</v>
      </c>
      <c r="E5295" s="33" t="s">
        <v>165</v>
      </c>
      <c r="F5295" s="34"/>
      <c r="G5295" s="35"/>
      <c r="H5295" s="34"/>
      <c r="I5295" s="36"/>
      <c r="J5295" s="37"/>
    </row>
    <row r="5296">
      <c r="A5296" s="30"/>
      <c r="B5296" s="31" t="s">
        <v>165</v>
      </c>
      <c r="C5296" s="31" t="s">
        <v>165</v>
      </c>
      <c r="D5296" s="32" t="s">
        <v>165</v>
      </c>
      <c r="E5296" s="33" t="s">
        <v>165</v>
      </c>
      <c r="F5296" s="34"/>
      <c r="G5296" s="35"/>
      <c r="H5296" s="34"/>
      <c r="I5296" s="36"/>
      <c r="J5296" s="37"/>
    </row>
    <row r="5297">
      <c r="A5297" s="30"/>
      <c r="B5297" s="31" t="s">
        <v>165</v>
      </c>
      <c r="C5297" s="31" t="s">
        <v>165</v>
      </c>
      <c r="D5297" s="32" t="s">
        <v>165</v>
      </c>
      <c r="E5297" s="33" t="s">
        <v>165</v>
      </c>
      <c r="F5297" s="34"/>
      <c r="G5297" s="35"/>
      <c r="H5297" s="34"/>
      <c r="I5297" s="36"/>
      <c r="J5297" s="37"/>
    </row>
    <row r="5298">
      <c r="A5298" s="30"/>
      <c r="B5298" s="31" t="s">
        <v>165</v>
      </c>
      <c r="C5298" s="31" t="s">
        <v>165</v>
      </c>
      <c r="D5298" s="32" t="s">
        <v>165</v>
      </c>
      <c r="E5298" s="33" t="s">
        <v>165</v>
      </c>
      <c r="F5298" s="34"/>
      <c r="G5298" s="35"/>
      <c r="H5298" s="34"/>
      <c r="I5298" s="36"/>
      <c r="J5298" s="37"/>
    </row>
    <row r="5299">
      <c r="A5299" s="30"/>
      <c r="B5299" s="31" t="s">
        <v>165</v>
      </c>
      <c r="C5299" s="31" t="s">
        <v>165</v>
      </c>
      <c r="D5299" s="32" t="s">
        <v>165</v>
      </c>
      <c r="E5299" s="33" t="s">
        <v>165</v>
      </c>
      <c r="F5299" s="34"/>
      <c r="G5299" s="35"/>
      <c r="H5299" s="34"/>
      <c r="I5299" s="36"/>
      <c r="J5299" s="37"/>
    </row>
    <row r="5300">
      <c r="A5300" s="30"/>
      <c r="B5300" s="31" t="s">
        <v>165</v>
      </c>
      <c r="C5300" s="31" t="s">
        <v>165</v>
      </c>
      <c r="D5300" s="32" t="s">
        <v>165</v>
      </c>
      <c r="E5300" s="33" t="s">
        <v>165</v>
      </c>
      <c r="F5300" s="34"/>
      <c r="G5300" s="35"/>
      <c r="H5300" s="34"/>
      <c r="I5300" s="36"/>
      <c r="J5300" s="37"/>
    </row>
    <row r="5301">
      <c r="A5301" s="30"/>
      <c r="B5301" s="31" t="s">
        <v>165</v>
      </c>
      <c r="C5301" s="31" t="s">
        <v>165</v>
      </c>
      <c r="D5301" s="32" t="s">
        <v>165</v>
      </c>
      <c r="E5301" s="33" t="s">
        <v>165</v>
      </c>
      <c r="F5301" s="34"/>
      <c r="G5301" s="35"/>
      <c r="H5301" s="34"/>
      <c r="I5301" s="36"/>
      <c r="J5301" s="37"/>
    </row>
    <row r="5302">
      <c r="A5302" s="30"/>
      <c r="B5302" s="31" t="s">
        <v>165</v>
      </c>
      <c r="C5302" s="31" t="s">
        <v>165</v>
      </c>
      <c r="D5302" s="32" t="s">
        <v>165</v>
      </c>
      <c r="E5302" s="33" t="s">
        <v>165</v>
      </c>
      <c r="F5302" s="34"/>
      <c r="G5302" s="35"/>
      <c r="H5302" s="34"/>
      <c r="I5302" s="36"/>
      <c r="J5302" s="37"/>
    </row>
    <row r="5303">
      <c r="A5303" s="30"/>
      <c r="B5303" s="31" t="s">
        <v>165</v>
      </c>
      <c r="C5303" s="31" t="s">
        <v>165</v>
      </c>
      <c r="D5303" s="32" t="s">
        <v>165</v>
      </c>
      <c r="E5303" s="33" t="s">
        <v>165</v>
      </c>
      <c r="F5303" s="34"/>
      <c r="G5303" s="35"/>
      <c r="H5303" s="34"/>
      <c r="I5303" s="36"/>
      <c r="J5303" s="37"/>
    </row>
    <row r="5304">
      <c r="A5304" s="30"/>
      <c r="B5304" s="31" t="s">
        <v>165</v>
      </c>
      <c r="C5304" s="31" t="s">
        <v>165</v>
      </c>
      <c r="D5304" s="32" t="s">
        <v>165</v>
      </c>
      <c r="E5304" s="33" t="s">
        <v>165</v>
      </c>
      <c r="F5304" s="34"/>
      <c r="G5304" s="35"/>
      <c r="H5304" s="34"/>
      <c r="I5304" s="36"/>
      <c r="J5304" s="37"/>
    </row>
    <row r="5305">
      <c r="A5305" s="30"/>
      <c r="B5305" s="31" t="s">
        <v>165</v>
      </c>
      <c r="C5305" s="31" t="s">
        <v>165</v>
      </c>
      <c r="D5305" s="32" t="s">
        <v>165</v>
      </c>
      <c r="E5305" s="33" t="s">
        <v>165</v>
      </c>
      <c r="F5305" s="34"/>
      <c r="G5305" s="35"/>
      <c r="H5305" s="34"/>
      <c r="I5305" s="36"/>
      <c r="J5305" s="37"/>
    </row>
    <row r="5306">
      <c r="A5306" s="30"/>
      <c r="B5306" s="31" t="s">
        <v>165</v>
      </c>
      <c r="C5306" s="31" t="s">
        <v>165</v>
      </c>
      <c r="D5306" s="32" t="s">
        <v>165</v>
      </c>
      <c r="E5306" s="33" t="s">
        <v>165</v>
      </c>
      <c r="F5306" s="34"/>
      <c r="G5306" s="35"/>
      <c r="H5306" s="34"/>
      <c r="I5306" s="36"/>
      <c r="J5306" s="37"/>
    </row>
    <row r="5307">
      <c r="A5307" s="30"/>
      <c r="B5307" s="31" t="s">
        <v>165</v>
      </c>
      <c r="C5307" s="31" t="s">
        <v>165</v>
      </c>
      <c r="D5307" s="32" t="s">
        <v>165</v>
      </c>
      <c r="E5307" s="33" t="s">
        <v>165</v>
      </c>
      <c r="F5307" s="34"/>
      <c r="G5307" s="35"/>
      <c r="H5307" s="34"/>
      <c r="I5307" s="36"/>
      <c r="J5307" s="37"/>
    </row>
    <row r="5308">
      <c r="A5308" s="30"/>
      <c r="B5308" s="31" t="s">
        <v>165</v>
      </c>
      <c r="C5308" s="31" t="s">
        <v>165</v>
      </c>
      <c r="D5308" s="32" t="s">
        <v>165</v>
      </c>
      <c r="E5308" s="33" t="s">
        <v>165</v>
      </c>
      <c r="F5308" s="34"/>
      <c r="G5308" s="35"/>
      <c r="H5308" s="34"/>
      <c r="I5308" s="36"/>
      <c r="J5308" s="37"/>
    </row>
    <row r="5309">
      <c r="A5309" s="30"/>
      <c r="B5309" s="31" t="s">
        <v>165</v>
      </c>
      <c r="C5309" s="31" t="s">
        <v>165</v>
      </c>
      <c r="D5309" s="32" t="s">
        <v>165</v>
      </c>
      <c r="E5309" s="33" t="s">
        <v>165</v>
      </c>
      <c r="F5309" s="34"/>
      <c r="G5309" s="35"/>
      <c r="H5309" s="34"/>
      <c r="I5309" s="36"/>
      <c r="J5309" s="37"/>
    </row>
    <row r="5310">
      <c r="A5310" s="30"/>
      <c r="B5310" s="31" t="s">
        <v>165</v>
      </c>
      <c r="C5310" s="31" t="s">
        <v>165</v>
      </c>
      <c r="D5310" s="32" t="s">
        <v>165</v>
      </c>
      <c r="E5310" s="33" t="s">
        <v>165</v>
      </c>
      <c r="F5310" s="34"/>
      <c r="G5310" s="35"/>
      <c r="H5310" s="34"/>
      <c r="I5310" s="36"/>
      <c r="J5310" s="37"/>
    </row>
    <row r="5311">
      <c r="A5311" s="30"/>
      <c r="B5311" s="31" t="s">
        <v>165</v>
      </c>
      <c r="C5311" s="31" t="s">
        <v>165</v>
      </c>
      <c r="D5311" s="32" t="s">
        <v>165</v>
      </c>
      <c r="E5311" s="33" t="s">
        <v>165</v>
      </c>
      <c r="F5311" s="34"/>
      <c r="G5311" s="35"/>
      <c r="H5311" s="34"/>
      <c r="I5311" s="36"/>
      <c r="J5311" s="37"/>
    </row>
    <row r="5312">
      <c r="A5312" s="30"/>
      <c r="B5312" s="31" t="s">
        <v>165</v>
      </c>
      <c r="C5312" s="31" t="s">
        <v>165</v>
      </c>
      <c r="D5312" s="32" t="s">
        <v>165</v>
      </c>
      <c r="E5312" s="33" t="s">
        <v>165</v>
      </c>
      <c r="F5312" s="34"/>
      <c r="G5312" s="35"/>
      <c r="H5312" s="34"/>
      <c r="I5312" s="36"/>
      <c r="J5312" s="37"/>
    </row>
    <row r="5313">
      <c r="A5313" s="30"/>
      <c r="B5313" s="31" t="s">
        <v>165</v>
      </c>
      <c r="C5313" s="31" t="s">
        <v>165</v>
      </c>
      <c r="D5313" s="32" t="s">
        <v>165</v>
      </c>
      <c r="E5313" s="33" t="s">
        <v>165</v>
      </c>
      <c r="F5313" s="34"/>
      <c r="G5313" s="35"/>
      <c r="H5313" s="34"/>
      <c r="I5313" s="36"/>
      <c r="J5313" s="37"/>
    </row>
    <row r="5314">
      <c r="A5314" s="30"/>
      <c r="B5314" s="31" t="s">
        <v>165</v>
      </c>
      <c r="C5314" s="31" t="s">
        <v>165</v>
      </c>
      <c r="D5314" s="32" t="s">
        <v>165</v>
      </c>
      <c r="E5314" s="33" t="s">
        <v>165</v>
      </c>
      <c r="F5314" s="34"/>
      <c r="G5314" s="35"/>
      <c r="H5314" s="34"/>
      <c r="I5314" s="36"/>
      <c r="J5314" s="37"/>
    </row>
    <row r="5315">
      <c r="A5315" s="30"/>
      <c r="B5315" s="31" t="s">
        <v>165</v>
      </c>
      <c r="C5315" s="31" t="s">
        <v>165</v>
      </c>
      <c r="D5315" s="32" t="s">
        <v>165</v>
      </c>
      <c r="E5315" s="33" t="s">
        <v>165</v>
      </c>
      <c r="F5315" s="34"/>
      <c r="G5315" s="35"/>
      <c r="H5315" s="34"/>
      <c r="I5315" s="36"/>
      <c r="J5315" s="37"/>
    </row>
    <row r="5316">
      <c r="A5316" s="30"/>
      <c r="B5316" s="31" t="s">
        <v>165</v>
      </c>
      <c r="C5316" s="31" t="s">
        <v>165</v>
      </c>
      <c r="D5316" s="32" t="s">
        <v>165</v>
      </c>
      <c r="E5316" s="33" t="s">
        <v>165</v>
      </c>
      <c r="F5316" s="34"/>
      <c r="G5316" s="35"/>
      <c r="H5316" s="34"/>
      <c r="I5316" s="36"/>
      <c r="J5316" s="37"/>
    </row>
    <row r="5317">
      <c r="A5317" s="30"/>
      <c r="B5317" s="31" t="s">
        <v>165</v>
      </c>
      <c r="C5317" s="31" t="s">
        <v>165</v>
      </c>
      <c r="D5317" s="32" t="s">
        <v>165</v>
      </c>
      <c r="E5317" s="33" t="s">
        <v>165</v>
      </c>
      <c r="F5317" s="34"/>
      <c r="G5317" s="35"/>
      <c r="H5317" s="34"/>
      <c r="I5317" s="36"/>
      <c r="J5317" s="37"/>
    </row>
    <row r="5318">
      <c r="A5318" s="30"/>
      <c r="B5318" s="31" t="s">
        <v>165</v>
      </c>
      <c r="C5318" s="31" t="s">
        <v>165</v>
      </c>
      <c r="D5318" s="32" t="s">
        <v>165</v>
      </c>
      <c r="E5318" s="33" t="s">
        <v>165</v>
      </c>
      <c r="F5318" s="34"/>
      <c r="G5318" s="35"/>
      <c r="H5318" s="34"/>
      <c r="I5318" s="36"/>
      <c r="J5318" s="37"/>
    </row>
    <row r="5319">
      <c r="A5319" s="30"/>
      <c r="B5319" s="31" t="s">
        <v>165</v>
      </c>
      <c r="C5319" s="31" t="s">
        <v>165</v>
      </c>
      <c r="D5319" s="32" t="s">
        <v>165</v>
      </c>
      <c r="E5319" s="33" t="s">
        <v>165</v>
      </c>
      <c r="F5319" s="34"/>
      <c r="G5319" s="35"/>
      <c r="H5319" s="34"/>
      <c r="I5319" s="36"/>
      <c r="J5319" s="37"/>
    </row>
    <row r="5320">
      <c r="A5320" s="30"/>
      <c r="B5320" s="31" t="s">
        <v>165</v>
      </c>
      <c r="C5320" s="31" t="s">
        <v>165</v>
      </c>
      <c r="D5320" s="32" t="s">
        <v>165</v>
      </c>
      <c r="E5320" s="33" t="s">
        <v>165</v>
      </c>
      <c r="F5320" s="34"/>
      <c r="G5320" s="35"/>
      <c r="H5320" s="34"/>
      <c r="I5320" s="36"/>
      <c r="J5320" s="37"/>
    </row>
    <row r="5321">
      <c r="A5321" s="30"/>
      <c r="B5321" s="31" t="s">
        <v>165</v>
      </c>
      <c r="C5321" s="31" t="s">
        <v>165</v>
      </c>
      <c r="D5321" s="32" t="s">
        <v>165</v>
      </c>
      <c r="E5321" s="33" t="s">
        <v>165</v>
      </c>
      <c r="F5321" s="34"/>
      <c r="G5321" s="35"/>
      <c r="H5321" s="34"/>
      <c r="I5321" s="36"/>
      <c r="J5321" s="37"/>
    </row>
    <row r="5322">
      <c r="A5322" s="30"/>
      <c r="B5322" s="31" t="s">
        <v>165</v>
      </c>
      <c r="C5322" s="31" t="s">
        <v>165</v>
      </c>
      <c r="D5322" s="32" t="s">
        <v>165</v>
      </c>
      <c r="E5322" s="33" t="s">
        <v>165</v>
      </c>
      <c r="F5322" s="34"/>
      <c r="G5322" s="35"/>
      <c r="H5322" s="34"/>
      <c r="I5322" s="36"/>
      <c r="J5322" s="37"/>
    </row>
    <row r="5323">
      <c r="A5323" s="30"/>
      <c r="B5323" s="31" t="s">
        <v>165</v>
      </c>
      <c r="C5323" s="31" t="s">
        <v>165</v>
      </c>
      <c r="D5323" s="32" t="s">
        <v>165</v>
      </c>
      <c r="E5323" s="33" t="s">
        <v>165</v>
      </c>
      <c r="F5323" s="34"/>
      <c r="G5323" s="35"/>
      <c r="H5323" s="34"/>
      <c r="I5323" s="36"/>
      <c r="J5323" s="37"/>
    </row>
    <row r="5324">
      <c r="A5324" s="30"/>
      <c r="B5324" s="31" t="s">
        <v>165</v>
      </c>
      <c r="C5324" s="31" t="s">
        <v>165</v>
      </c>
      <c r="D5324" s="32" t="s">
        <v>165</v>
      </c>
      <c r="E5324" s="33" t="s">
        <v>165</v>
      </c>
      <c r="F5324" s="34"/>
      <c r="G5324" s="35"/>
      <c r="H5324" s="34"/>
      <c r="I5324" s="36"/>
      <c r="J5324" s="37"/>
    </row>
    <row r="5325">
      <c r="A5325" s="30"/>
      <c r="B5325" s="31" t="s">
        <v>165</v>
      </c>
      <c r="C5325" s="31" t="s">
        <v>165</v>
      </c>
      <c r="D5325" s="32" t="s">
        <v>165</v>
      </c>
      <c r="E5325" s="33" t="s">
        <v>165</v>
      </c>
      <c r="F5325" s="34"/>
      <c r="G5325" s="35"/>
      <c r="H5325" s="34"/>
      <c r="I5325" s="36"/>
      <c r="J5325" s="37"/>
    </row>
    <row r="5326">
      <c r="A5326" s="30"/>
      <c r="B5326" s="31" t="s">
        <v>165</v>
      </c>
      <c r="C5326" s="31" t="s">
        <v>165</v>
      </c>
      <c r="D5326" s="32" t="s">
        <v>165</v>
      </c>
      <c r="E5326" s="33" t="s">
        <v>165</v>
      </c>
      <c r="F5326" s="34"/>
      <c r="G5326" s="35"/>
      <c r="H5326" s="34"/>
      <c r="I5326" s="36"/>
      <c r="J5326" s="37"/>
    </row>
    <row r="5327">
      <c r="A5327" s="30"/>
      <c r="B5327" s="31" t="s">
        <v>165</v>
      </c>
      <c r="C5327" s="31" t="s">
        <v>165</v>
      </c>
      <c r="D5327" s="32" t="s">
        <v>165</v>
      </c>
      <c r="E5327" s="33" t="s">
        <v>165</v>
      </c>
      <c r="F5327" s="34"/>
      <c r="G5327" s="35"/>
      <c r="H5327" s="34"/>
      <c r="I5327" s="36"/>
      <c r="J5327" s="37"/>
    </row>
    <row r="5328">
      <c r="A5328" s="30"/>
      <c r="B5328" s="31" t="s">
        <v>165</v>
      </c>
      <c r="C5328" s="31" t="s">
        <v>165</v>
      </c>
      <c r="D5328" s="32" t="s">
        <v>165</v>
      </c>
      <c r="E5328" s="33" t="s">
        <v>165</v>
      </c>
      <c r="F5328" s="34"/>
      <c r="G5328" s="35"/>
      <c r="H5328" s="34"/>
      <c r="I5328" s="36"/>
      <c r="J5328" s="37"/>
    </row>
    <row r="5329">
      <c r="A5329" s="30"/>
      <c r="B5329" s="31" t="s">
        <v>165</v>
      </c>
      <c r="C5329" s="31" t="s">
        <v>165</v>
      </c>
      <c r="D5329" s="32" t="s">
        <v>165</v>
      </c>
      <c r="E5329" s="33" t="s">
        <v>165</v>
      </c>
      <c r="F5329" s="34"/>
      <c r="G5329" s="35"/>
      <c r="H5329" s="34"/>
      <c r="I5329" s="36"/>
      <c r="J5329" s="37"/>
    </row>
    <row r="5330">
      <c r="A5330" s="30"/>
      <c r="B5330" s="31" t="s">
        <v>165</v>
      </c>
      <c r="C5330" s="31" t="s">
        <v>165</v>
      </c>
      <c r="D5330" s="32" t="s">
        <v>165</v>
      </c>
      <c r="E5330" s="33" t="s">
        <v>165</v>
      </c>
      <c r="F5330" s="34"/>
      <c r="G5330" s="35"/>
      <c r="H5330" s="34"/>
      <c r="I5330" s="36"/>
      <c r="J5330" s="37"/>
    </row>
    <row r="5331">
      <c r="A5331" s="30"/>
      <c r="B5331" s="31" t="s">
        <v>165</v>
      </c>
      <c r="C5331" s="31" t="s">
        <v>165</v>
      </c>
      <c r="D5331" s="32" t="s">
        <v>165</v>
      </c>
      <c r="E5331" s="33" t="s">
        <v>165</v>
      </c>
      <c r="F5331" s="34"/>
      <c r="G5331" s="35"/>
      <c r="H5331" s="34"/>
      <c r="I5331" s="36"/>
      <c r="J5331" s="37"/>
    </row>
    <row r="5332">
      <c r="A5332" s="30"/>
      <c r="B5332" s="31" t="s">
        <v>165</v>
      </c>
      <c r="C5332" s="31" t="s">
        <v>165</v>
      </c>
      <c r="D5332" s="32" t="s">
        <v>165</v>
      </c>
      <c r="E5332" s="33" t="s">
        <v>165</v>
      </c>
      <c r="F5332" s="34"/>
      <c r="G5332" s="35"/>
      <c r="H5332" s="34"/>
      <c r="I5332" s="36"/>
      <c r="J5332" s="37"/>
    </row>
    <row r="5333">
      <c r="A5333" s="30"/>
      <c r="B5333" s="31" t="s">
        <v>165</v>
      </c>
      <c r="C5333" s="31" t="s">
        <v>165</v>
      </c>
      <c r="D5333" s="32" t="s">
        <v>165</v>
      </c>
      <c r="E5333" s="33" t="s">
        <v>165</v>
      </c>
      <c r="F5333" s="34"/>
      <c r="G5333" s="35"/>
      <c r="H5333" s="34"/>
      <c r="I5333" s="36"/>
      <c r="J5333" s="37"/>
    </row>
    <row r="5334">
      <c r="A5334" s="30"/>
      <c r="B5334" s="31" t="s">
        <v>165</v>
      </c>
      <c r="C5334" s="31" t="s">
        <v>165</v>
      </c>
      <c r="D5334" s="32" t="s">
        <v>165</v>
      </c>
      <c r="E5334" s="33" t="s">
        <v>165</v>
      </c>
      <c r="F5334" s="34"/>
      <c r="G5334" s="35"/>
      <c r="H5334" s="34"/>
      <c r="I5334" s="36"/>
      <c r="J5334" s="37"/>
    </row>
    <row r="5335">
      <c r="A5335" s="30"/>
      <c r="B5335" s="31" t="s">
        <v>165</v>
      </c>
      <c r="C5335" s="31" t="s">
        <v>165</v>
      </c>
      <c r="D5335" s="32" t="s">
        <v>165</v>
      </c>
      <c r="E5335" s="33" t="s">
        <v>165</v>
      </c>
      <c r="F5335" s="34"/>
      <c r="G5335" s="35"/>
      <c r="H5335" s="34"/>
      <c r="I5335" s="36"/>
      <c r="J5335" s="37"/>
    </row>
    <row r="5336">
      <c r="A5336" s="30"/>
      <c r="B5336" s="31" t="s">
        <v>165</v>
      </c>
      <c r="C5336" s="31" t="s">
        <v>165</v>
      </c>
      <c r="D5336" s="32" t="s">
        <v>165</v>
      </c>
      <c r="E5336" s="33" t="s">
        <v>165</v>
      </c>
      <c r="F5336" s="34"/>
      <c r="G5336" s="35"/>
      <c r="H5336" s="34"/>
      <c r="I5336" s="36"/>
      <c r="J5336" s="37"/>
    </row>
    <row r="5337">
      <c r="A5337" s="30"/>
      <c r="B5337" s="31" t="s">
        <v>165</v>
      </c>
      <c r="C5337" s="31" t="s">
        <v>165</v>
      </c>
      <c r="D5337" s="32" t="s">
        <v>165</v>
      </c>
      <c r="E5337" s="33" t="s">
        <v>165</v>
      </c>
      <c r="F5337" s="34"/>
      <c r="G5337" s="35"/>
      <c r="H5337" s="34"/>
      <c r="I5337" s="36"/>
      <c r="J5337" s="37"/>
    </row>
    <row r="5338">
      <c r="A5338" s="30"/>
      <c r="B5338" s="31" t="s">
        <v>165</v>
      </c>
      <c r="C5338" s="31" t="s">
        <v>165</v>
      </c>
      <c r="D5338" s="32" t="s">
        <v>165</v>
      </c>
      <c r="E5338" s="33" t="s">
        <v>165</v>
      </c>
      <c r="F5338" s="34"/>
      <c r="G5338" s="35"/>
      <c r="H5338" s="34"/>
      <c r="I5338" s="36"/>
      <c r="J5338" s="37"/>
    </row>
    <row r="5339">
      <c r="A5339" s="30"/>
      <c r="B5339" s="31" t="s">
        <v>165</v>
      </c>
      <c r="C5339" s="31" t="s">
        <v>165</v>
      </c>
      <c r="D5339" s="32" t="s">
        <v>165</v>
      </c>
      <c r="E5339" s="33" t="s">
        <v>165</v>
      </c>
      <c r="F5339" s="34"/>
      <c r="G5339" s="35"/>
      <c r="H5339" s="34"/>
      <c r="I5339" s="36"/>
      <c r="J5339" s="37"/>
    </row>
    <row r="5340">
      <c r="A5340" s="30"/>
      <c r="B5340" s="31" t="s">
        <v>165</v>
      </c>
      <c r="C5340" s="31" t="s">
        <v>165</v>
      </c>
      <c r="D5340" s="32" t="s">
        <v>165</v>
      </c>
      <c r="E5340" s="33" t="s">
        <v>165</v>
      </c>
      <c r="F5340" s="34"/>
      <c r="G5340" s="35"/>
      <c r="H5340" s="34"/>
      <c r="I5340" s="36"/>
      <c r="J5340" s="37"/>
    </row>
    <row r="5341">
      <c r="A5341" s="30"/>
      <c r="B5341" s="31" t="s">
        <v>165</v>
      </c>
      <c r="C5341" s="31" t="s">
        <v>165</v>
      </c>
      <c r="D5341" s="32" t="s">
        <v>165</v>
      </c>
      <c r="E5341" s="33" t="s">
        <v>165</v>
      </c>
      <c r="F5341" s="34"/>
      <c r="G5341" s="35"/>
      <c r="H5341" s="34"/>
      <c r="I5341" s="36"/>
      <c r="J5341" s="37"/>
    </row>
    <row r="5342">
      <c r="A5342" s="30"/>
      <c r="B5342" s="31" t="s">
        <v>165</v>
      </c>
      <c r="C5342" s="31" t="s">
        <v>165</v>
      </c>
      <c r="D5342" s="32" t="s">
        <v>165</v>
      </c>
      <c r="E5342" s="33" t="s">
        <v>165</v>
      </c>
      <c r="F5342" s="34"/>
      <c r="G5342" s="35"/>
      <c r="H5342" s="34"/>
      <c r="I5342" s="36"/>
      <c r="J5342" s="37"/>
    </row>
    <row r="5343">
      <c r="A5343" s="30"/>
      <c r="B5343" s="31" t="s">
        <v>165</v>
      </c>
      <c r="C5343" s="31" t="s">
        <v>165</v>
      </c>
      <c r="D5343" s="32" t="s">
        <v>165</v>
      </c>
      <c r="E5343" s="33" t="s">
        <v>165</v>
      </c>
      <c r="F5343" s="34"/>
      <c r="G5343" s="35"/>
      <c r="H5343" s="34"/>
      <c r="I5343" s="36"/>
      <c r="J5343" s="37"/>
    </row>
    <row r="5344">
      <c r="A5344" s="30"/>
      <c r="B5344" s="31" t="s">
        <v>165</v>
      </c>
      <c r="C5344" s="31" t="s">
        <v>165</v>
      </c>
      <c r="D5344" s="32" t="s">
        <v>165</v>
      </c>
      <c r="E5344" s="33" t="s">
        <v>165</v>
      </c>
      <c r="F5344" s="34"/>
      <c r="G5344" s="35"/>
      <c r="H5344" s="34"/>
      <c r="I5344" s="36"/>
      <c r="J5344" s="37"/>
    </row>
    <row r="5345">
      <c r="A5345" s="30"/>
      <c r="B5345" s="31" t="s">
        <v>165</v>
      </c>
      <c r="C5345" s="31" t="s">
        <v>165</v>
      </c>
      <c r="D5345" s="32" t="s">
        <v>165</v>
      </c>
      <c r="E5345" s="33" t="s">
        <v>165</v>
      </c>
      <c r="F5345" s="34"/>
      <c r="G5345" s="35"/>
      <c r="H5345" s="34"/>
      <c r="I5345" s="36"/>
      <c r="J5345" s="37"/>
    </row>
    <row r="5346">
      <c r="A5346" s="30"/>
      <c r="B5346" s="31" t="s">
        <v>165</v>
      </c>
      <c r="C5346" s="31" t="s">
        <v>165</v>
      </c>
      <c r="D5346" s="32" t="s">
        <v>165</v>
      </c>
      <c r="E5346" s="33" t="s">
        <v>165</v>
      </c>
      <c r="F5346" s="34"/>
      <c r="G5346" s="35"/>
      <c r="H5346" s="34"/>
      <c r="I5346" s="36"/>
      <c r="J5346" s="37"/>
    </row>
    <row r="5347">
      <c r="A5347" s="30"/>
      <c r="B5347" s="31" t="s">
        <v>165</v>
      </c>
      <c r="C5347" s="31" t="s">
        <v>165</v>
      </c>
      <c r="D5347" s="32" t="s">
        <v>165</v>
      </c>
      <c r="E5347" s="33" t="s">
        <v>165</v>
      </c>
      <c r="F5347" s="34"/>
      <c r="G5347" s="35"/>
      <c r="H5347" s="34"/>
      <c r="I5347" s="36"/>
      <c r="J5347" s="37"/>
    </row>
    <row r="5348">
      <c r="A5348" s="30"/>
      <c r="B5348" s="31" t="s">
        <v>165</v>
      </c>
      <c r="C5348" s="31" t="s">
        <v>165</v>
      </c>
      <c r="D5348" s="32" t="s">
        <v>165</v>
      </c>
      <c r="E5348" s="33" t="s">
        <v>165</v>
      </c>
      <c r="F5348" s="34"/>
      <c r="G5348" s="35"/>
      <c r="H5348" s="34"/>
      <c r="I5348" s="36"/>
      <c r="J5348" s="37"/>
    </row>
    <row r="5349">
      <c r="A5349" s="30"/>
      <c r="B5349" s="31" t="s">
        <v>165</v>
      </c>
      <c r="C5349" s="31" t="s">
        <v>165</v>
      </c>
      <c r="D5349" s="32" t="s">
        <v>165</v>
      </c>
      <c r="E5349" s="33" t="s">
        <v>165</v>
      </c>
      <c r="F5349" s="34"/>
      <c r="G5349" s="35"/>
      <c r="H5349" s="34"/>
      <c r="I5349" s="36"/>
      <c r="J5349" s="37"/>
    </row>
    <row r="5350">
      <c r="A5350" s="30"/>
      <c r="B5350" s="31" t="s">
        <v>165</v>
      </c>
      <c r="C5350" s="31" t="s">
        <v>165</v>
      </c>
      <c r="D5350" s="32" t="s">
        <v>165</v>
      </c>
      <c r="E5350" s="33" t="s">
        <v>165</v>
      </c>
      <c r="F5350" s="34"/>
      <c r="G5350" s="35"/>
      <c r="H5350" s="34"/>
      <c r="I5350" s="36"/>
      <c r="J5350" s="37"/>
    </row>
    <row r="5351">
      <c r="A5351" s="30"/>
      <c r="B5351" s="31" t="s">
        <v>165</v>
      </c>
      <c r="C5351" s="31" t="s">
        <v>165</v>
      </c>
      <c r="D5351" s="32" t="s">
        <v>165</v>
      </c>
      <c r="E5351" s="33" t="s">
        <v>165</v>
      </c>
      <c r="F5351" s="34"/>
      <c r="G5351" s="35"/>
      <c r="H5351" s="34"/>
      <c r="I5351" s="36"/>
      <c r="J5351" s="37"/>
    </row>
    <row r="5352">
      <c r="A5352" s="30"/>
      <c r="B5352" s="31" t="s">
        <v>165</v>
      </c>
      <c r="C5352" s="31" t="s">
        <v>165</v>
      </c>
      <c r="D5352" s="32" t="s">
        <v>165</v>
      </c>
      <c r="E5352" s="33" t="s">
        <v>165</v>
      </c>
      <c r="F5352" s="34"/>
      <c r="G5352" s="35"/>
      <c r="H5352" s="34"/>
      <c r="I5352" s="36"/>
      <c r="J5352" s="37"/>
    </row>
    <row r="5353">
      <c r="A5353" s="30"/>
      <c r="B5353" s="31" t="s">
        <v>165</v>
      </c>
      <c r="C5353" s="31" t="s">
        <v>165</v>
      </c>
      <c r="D5353" s="32" t="s">
        <v>165</v>
      </c>
      <c r="E5353" s="33" t="s">
        <v>165</v>
      </c>
      <c r="F5353" s="34"/>
      <c r="G5353" s="35"/>
      <c r="H5353" s="34"/>
      <c r="I5353" s="36"/>
      <c r="J5353" s="37"/>
    </row>
    <row r="5354">
      <c r="A5354" s="30"/>
      <c r="B5354" s="31" t="s">
        <v>165</v>
      </c>
      <c r="C5354" s="31" t="s">
        <v>165</v>
      </c>
      <c r="D5354" s="32" t="s">
        <v>165</v>
      </c>
      <c r="E5354" s="33" t="s">
        <v>165</v>
      </c>
      <c r="F5354" s="34"/>
      <c r="G5354" s="35"/>
      <c r="H5354" s="34"/>
      <c r="I5354" s="36"/>
      <c r="J5354" s="37"/>
    </row>
    <row r="5355">
      <c r="A5355" s="30"/>
      <c r="B5355" s="31" t="s">
        <v>165</v>
      </c>
      <c r="C5355" s="31" t="s">
        <v>165</v>
      </c>
      <c r="D5355" s="32" t="s">
        <v>165</v>
      </c>
      <c r="E5355" s="33" t="s">
        <v>165</v>
      </c>
      <c r="F5355" s="34"/>
      <c r="G5355" s="35"/>
      <c r="H5355" s="34"/>
      <c r="I5355" s="36"/>
      <c r="J5355" s="37"/>
    </row>
    <row r="5356">
      <c r="A5356" s="30"/>
      <c r="B5356" s="31" t="s">
        <v>165</v>
      </c>
      <c r="C5356" s="31" t="s">
        <v>165</v>
      </c>
      <c r="D5356" s="32" t="s">
        <v>165</v>
      </c>
      <c r="E5356" s="33" t="s">
        <v>165</v>
      </c>
      <c r="F5356" s="34"/>
      <c r="G5356" s="35"/>
      <c r="H5356" s="34"/>
      <c r="I5356" s="36"/>
      <c r="J5356" s="37"/>
    </row>
    <row r="5357">
      <c r="A5357" s="30"/>
      <c r="B5357" s="31" t="s">
        <v>165</v>
      </c>
      <c r="C5357" s="31" t="s">
        <v>165</v>
      </c>
      <c r="D5357" s="32" t="s">
        <v>165</v>
      </c>
      <c r="E5357" s="33" t="s">
        <v>165</v>
      </c>
      <c r="F5357" s="34"/>
      <c r="G5357" s="35"/>
      <c r="H5357" s="34"/>
      <c r="I5357" s="36"/>
      <c r="J5357" s="37"/>
    </row>
    <row r="5358">
      <c r="A5358" s="30"/>
      <c r="B5358" s="31" t="s">
        <v>165</v>
      </c>
      <c r="C5358" s="31" t="s">
        <v>165</v>
      </c>
      <c r="D5358" s="32" t="s">
        <v>165</v>
      </c>
      <c r="E5358" s="33" t="s">
        <v>165</v>
      </c>
      <c r="F5358" s="34"/>
      <c r="G5358" s="35"/>
      <c r="H5358" s="34"/>
      <c r="I5358" s="36"/>
      <c r="J5358" s="37"/>
    </row>
    <row r="5359">
      <c r="A5359" s="30"/>
      <c r="B5359" s="31" t="s">
        <v>165</v>
      </c>
      <c r="C5359" s="31" t="s">
        <v>165</v>
      </c>
      <c r="D5359" s="32" t="s">
        <v>165</v>
      </c>
      <c r="E5359" s="33" t="s">
        <v>165</v>
      </c>
      <c r="F5359" s="34"/>
      <c r="G5359" s="35"/>
      <c r="H5359" s="34"/>
      <c r="I5359" s="36"/>
      <c r="J5359" s="37"/>
    </row>
    <row r="5360">
      <c r="A5360" s="30"/>
      <c r="B5360" s="31" t="s">
        <v>165</v>
      </c>
      <c r="C5360" s="31" t="s">
        <v>165</v>
      </c>
      <c r="D5360" s="32" t="s">
        <v>165</v>
      </c>
      <c r="E5360" s="33" t="s">
        <v>165</v>
      </c>
      <c r="F5360" s="34"/>
      <c r="G5360" s="35"/>
      <c r="H5360" s="34"/>
      <c r="I5360" s="36"/>
      <c r="J5360" s="37"/>
    </row>
    <row r="5361">
      <c r="A5361" s="30"/>
      <c r="B5361" s="31" t="s">
        <v>165</v>
      </c>
      <c r="C5361" s="31" t="s">
        <v>165</v>
      </c>
      <c r="D5361" s="32" t="s">
        <v>165</v>
      </c>
      <c r="E5361" s="33" t="s">
        <v>165</v>
      </c>
      <c r="F5361" s="34"/>
      <c r="G5361" s="35"/>
      <c r="H5361" s="34"/>
      <c r="I5361" s="36"/>
      <c r="J5361" s="37"/>
    </row>
    <row r="5362">
      <c r="A5362" s="30"/>
      <c r="B5362" s="31" t="s">
        <v>165</v>
      </c>
      <c r="C5362" s="31" t="s">
        <v>165</v>
      </c>
      <c r="D5362" s="32" t="s">
        <v>165</v>
      </c>
      <c r="E5362" s="33" t="s">
        <v>165</v>
      </c>
      <c r="F5362" s="34"/>
      <c r="G5362" s="35"/>
      <c r="H5362" s="34"/>
      <c r="I5362" s="36"/>
      <c r="J5362" s="37"/>
    </row>
    <row r="5363">
      <c r="A5363" s="30"/>
      <c r="B5363" s="31" t="s">
        <v>165</v>
      </c>
      <c r="C5363" s="31" t="s">
        <v>165</v>
      </c>
      <c r="D5363" s="32" t="s">
        <v>165</v>
      </c>
      <c r="E5363" s="33" t="s">
        <v>165</v>
      </c>
      <c r="F5363" s="34"/>
      <c r="G5363" s="35"/>
      <c r="H5363" s="34"/>
      <c r="I5363" s="36"/>
      <c r="J5363" s="37"/>
    </row>
    <row r="5364">
      <c r="A5364" s="30"/>
      <c r="B5364" s="31" t="s">
        <v>165</v>
      </c>
      <c r="C5364" s="31" t="s">
        <v>165</v>
      </c>
      <c r="D5364" s="32" t="s">
        <v>165</v>
      </c>
      <c r="E5364" s="33" t="s">
        <v>165</v>
      </c>
      <c r="F5364" s="34"/>
      <c r="G5364" s="35"/>
      <c r="H5364" s="34"/>
      <c r="I5364" s="36"/>
      <c r="J5364" s="37"/>
    </row>
    <row r="5365">
      <c r="A5365" s="30"/>
      <c r="B5365" s="31" t="s">
        <v>165</v>
      </c>
      <c r="C5365" s="31" t="s">
        <v>165</v>
      </c>
      <c r="D5365" s="32" t="s">
        <v>165</v>
      </c>
      <c r="E5365" s="33" t="s">
        <v>165</v>
      </c>
      <c r="F5365" s="34"/>
      <c r="G5365" s="35"/>
      <c r="H5365" s="34"/>
      <c r="I5365" s="36"/>
      <c r="J5365" s="37"/>
    </row>
    <row r="5366">
      <c r="A5366" s="30"/>
      <c r="B5366" s="31" t="s">
        <v>165</v>
      </c>
      <c r="C5366" s="31" t="s">
        <v>165</v>
      </c>
      <c r="D5366" s="32" t="s">
        <v>165</v>
      </c>
      <c r="E5366" s="33" t="s">
        <v>165</v>
      </c>
      <c r="F5366" s="34"/>
      <c r="G5366" s="35"/>
      <c r="H5366" s="34"/>
      <c r="I5366" s="36"/>
      <c r="J5366" s="37"/>
    </row>
    <row r="5367">
      <c r="A5367" s="30"/>
      <c r="B5367" s="31" t="s">
        <v>165</v>
      </c>
      <c r="C5367" s="31" t="s">
        <v>165</v>
      </c>
      <c r="D5367" s="32" t="s">
        <v>165</v>
      </c>
      <c r="E5367" s="33" t="s">
        <v>165</v>
      </c>
      <c r="F5367" s="34"/>
      <c r="G5367" s="35"/>
      <c r="H5367" s="34"/>
      <c r="I5367" s="36"/>
      <c r="J5367" s="37"/>
    </row>
    <row r="5368">
      <c r="A5368" s="30"/>
      <c r="B5368" s="31" t="s">
        <v>165</v>
      </c>
      <c r="C5368" s="31" t="s">
        <v>165</v>
      </c>
      <c r="D5368" s="32" t="s">
        <v>165</v>
      </c>
      <c r="E5368" s="33" t="s">
        <v>165</v>
      </c>
      <c r="F5368" s="34"/>
      <c r="G5368" s="35"/>
      <c r="H5368" s="34"/>
      <c r="I5368" s="36"/>
      <c r="J5368" s="37"/>
    </row>
    <row r="5369">
      <c r="A5369" s="30"/>
      <c r="B5369" s="31" t="s">
        <v>165</v>
      </c>
      <c r="C5369" s="31" t="s">
        <v>165</v>
      </c>
      <c r="D5369" s="32" t="s">
        <v>165</v>
      </c>
      <c r="E5369" s="33" t="s">
        <v>165</v>
      </c>
      <c r="F5369" s="34"/>
      <c r="G5369" s="35"/>
      <c r="H5369" s="34"/>
      <c r="I5369" s="36"/>
      <c r="J5369" s="37"/>
    </row>
    <row r="5370">
      <c r="A5370" s="30"/>
      <c r="B5370" s="31" t="s">
        <v>165</v>
      </c>
      <c r="C5370" s="31" t="s">
        <v>165</v>
      </c>
      <c r="D5370" s="32" t="s">
        <v>165</v>
      </c>
      <c r="E5370" s="33" t="s">
        <v>165</v>
      </c>
      <c r="F5370" s="34"/>
      <c r="G5370" s="35"/>
      <c r="H5370" s="34"/>
      <c r="I5370" s="36"/>
      <c r="J5370" s="37"/>
    </row>
    <row r="5371">
      <c r="A5371" s="30"/>
      <c r="B5371" s="31" t="s">
        <v>165</v>
      </c>
      <c r="C5371" s="31" t="s">
        <v>165</v>
      </c>
      <c r="D5371" s="32" t="s">
        <v>165</v>
      </c>
      <c r="E5371" s="33" t="s">
        <v>165</v>
      </c>
      <c r="F5371" s="34"/>
      <c r="G5371" s="35"/>
      <c r="H5371" s="34"/>
      <c r="I5371" s="36"/>
      <c r="J5371" s="37"/>
    </row>
    <row r="5372">
      <c r="A5372" s="30"/>
      <c r="B5372" s="31" t="s">
        <v>165</v>
      </c>
      <c r="C5372" s="31" t="s">
        <v>165</v>
      </c>
      <c r="D5372" s="32" t="s">
        <v>165</v>
      </c>
      <c r="E5372" s="33" t="s">
        <v>165</v>
      </c>
      <c r="F5372" s="34"/>
      <c r="G5372" s="35"/>
      <c r="H5372" s="34"/>
      <c r="I5372" s="36"/>
      <c r="J5372" s="37"/>
    </row>
    <row r="5373">
      <c r="A5373" s="30"/>
      <c r="B5373" s="31" t="s">
        <v>165</v>
      </c>
      <c r="C5373" s="31" t="s">
        <v>165</v>
      </c>
      <c r="D5373" s="32" t="s">
        <v>165</v>
      </c>
      <c r="E5373" s="33" t="s">
        <v>165</v>
      </c>
      <c r="F5373" s="34"/>
      <c r="G5373" s="35"/>
      <c r="H5373" s="34"/>
      <c r="I5373" s="36"/>
      <c r="J5373" s="37"/>
    </row>
    <row r="5374">
      <c r="A5374" s="30"/>
      <c r="B5374" s="31" t="s">
        <v>165</v>
      </c>
      <c r="C5374" s="31" t="s">
        <v>165</v>
      </c>
      <c r="D5374" s="32" t="s">
        <v>165</v>
      </c>
      <c r="E5374" s="33" t="s">
        <v>165</v>
      </c>
      <c r="F5374" s="34"/>
      <c r="G5374" s="35"/>
      <c r="H5374" s="34"/>
      <c r="I5374" s="36"/>
      <c r="J5374" s="37"/>
    </row>
    <row r="5375">
      <c r="A5375" s="30"/>
      <c r="B5375" s="31" t="s">
        <v>165</v>
      </c>
      <c r="C5375" s="31" t="s">
        <v>165</v>
      </c>
      <c r="D5375" s="32" t="s">
        <v>165</v>
      </c>
      <c r="E5375" s="33" t="s">
        <v>165</v>
      </c>
      <c r="F5375" s="34"/>
      <c r="G5375" s="35"/>
      <c r="H5375" s="34"/>
      <c r="I5375" s="36"/>
      <c r="J5375" s="37"/>
    </row>
    <row r="5376">
      <c r="A5376" s="30"/>
      <c r="B5376" s="31" t="s">
        <v>165</v>
      </c>
      <c r="C5376" s="31" t="s">
        <v>165</v>
      </c>
      <c r="D5376" s="32" t="s">
        <v>165</v>
      </c>
      <c r="E5376" s="33" t="s">
        <v>165</v>
      </c>
      <c r="F5376" s="34"/>
      <c r="G5376" s="35"/>
      <c r="H5376" s="34"/>
      <c r="I5376" s="36"/>
      <c r="J5376" s="37"/>
    </row>
    <row r="5377">
      <c r="A5377" s="30"/>
      <c r="B5377" s="31" t="s">
        <v>165</v>
      </c>
      <c r="C5377" s="31" t="s">
        <v>165</v>
      </c>
      <c r="D5377" s="32" t="s">
        <v>165</v>
      </c>
      <c r="E5377" s="33" t="s">
        <v>165</v>
      </c>
      <c r="F5377" s="34"/>
      <c r="G5377" s="35"/>
      <c r="H5377" s="34"/>
      <c r="I5377" s="36"/>
      <c r="J5377" s="37"/>
    </row>
    <row r="5378">
      <c r="A5378" s="30"/>
      <c r="B5378" s="31" t="s">
        <v>165</v>
      </c>
      <c r="C5378" s="31" t="s">
        <v>165</v>
      </c>
      <c r="D5378" s="32" t="s">
        <v>165</v>
      </c>
      <c r="E5378" s="33" t="s">
        <v>165</v>
      </c>
      <c r="F5378" s="34"/>
      <c r="G5378" s="35"/>
      <c r="H5378" s="34"/>
      <c r="I5378" s="36"/>
      <c r="J5378" s="37"/>
    </row>
    <row r="5379">
      <c r="A5379" s="30"/>
      <c r="B5379" s="31" t="s">
        <v>165</v>
      </c>
      <c r="C5379" s="31" t="s">
        <v>165</v>
      </c>
      <c r="D5379" s="32" t="s">
        <v>165</v>
      </c>
      <c r="E5379" s="33" t="s">
        <v>165</v>
      </c>
      <c r="F5379" s="34"/>
      <c r="G5379" s="35"/>
      <c r="H5379" s="34"/>
      <c r="I5379" s="36"/>
      <c r="J5379" s="37"/>
    </row>
    <row r="5380">
      <c r="A5380" s="30"/>
      <c r="B5380" s="31" t="s">
        <v>165</v>
      </c>
      <c r="C5380" s="31" t="s">
        <v>165</v>
      </c>
      <c r="D5380" s="32" t="s">
        <v>165</v>
      </c>
      <c r="E5380" s="33" t="s">
        <v>165</v>
      </c>
      <c r="F5380" s="34"/>
      <c r="G5380" s="35"/>
      <c r="H5380" s="34"/>
      <c r="I5380" s="36"/>
      <c r="J5380" s="37"/>
    </row>
    <row r="5381">
      <c r="A5381" s="30"/>
      <c r="B5381" s="31" t="s">
        <v>165</v>
      </c>
      <c r="C5381" s="31" t="s">
        <v>165</v>
      </c>
      <c r="D5381" s="32" t="s">
        <v>165</v>
      </c>
      <c r="E5381" s="33" t="s">
        <v>165</v>
      </c>
      <c r="F5381" s="34"/>
      <c r="G5381" s="35"/>
      <c r="H5381" s="34"/>
      <c r="I5381" s="36"/>
      <c r="J5381" s="37"/>
    </row>
    <row r="5382">
      <c r="A5382" s="30"/>
      <c r="B5382" s="31" t="s">
        <v>165</v>
      </c>
      <c r="C5382" s="31" t="s">
        <v>165</v>
      </c>
      <c r="D5382" s="32" t="s">
        <v>165</v>
      </c>
      <c r="E5382" s="33" t="s">
        <v>165</v>
      </c>
      <c r="F5382" s="34"/>
      <c r="G5382" s="35"/>
      <c r="H5382" s="34"/>
      <c r="I5382" s="36"/>
      <c r="J5382" s="37"/>
    </row>
    <row r="5383">
      <c r="A5383" s="30"/>
      <c r="B5383" s="31" t="s">
        <v>165</v>
      </c>
      <c r="C5383" s="31" t="s">
        <v>165</v>
      </c>
      <c r="D5383" s="32" t="s">
        <v>165</v>
      </c>
      <c r="E5383" s="33" t="s">
        <v>165</v>
      </c>
      <c r="F5383" s="34"/>
      <c r="G5383" s="35"/>
      <c r="H5383" s="34"/>
      <c r="I5383" s="36"/>
      <c r="J5383" s="37"/>
    </row>
    <row r="5384">
      <c r="A5384" s="30"/>
      <c r="B5384" s="31" t="s">
        <v>165</v>
      </c>
      <c r="C5384" s="31" t="s">
        <v>165</v>
      </c>
      <c r="D5384" s="32" t="s">
        <v>165</v>
      </c>
      <c r="E5384" s="33" t="s">
        <v>165</v>
      </c>
      <c r="F5384" s="34"/>
      <c r="G5384" s="35"/>
      <c r="H5384" s="34"/>
      <c r="I5384" s="36"/>
      <c r="J5384" s="37"/>
    </row>
    <row r="5385">
      <c r="A5385" s="30"/>
      <c r="B5385" s="31" t="s">
        <v>165</v>
      </c>
      <c r="C5385" s="31" t="s">
        <v>165</v>
      </c>
      <c r="D5385" s="32" t="s">
        <v>165</v>
      </c>
      <c r="E5385" s="33" t="s">
        <v>165</v>
      </c>
      <c r="F5385" s="34"/>
      <c r="G5385" s="35"/>
      <c r="H5385" s="34"/>
      <c r="I5385" s="36"/>
      <c r="J5385" s="37"/>
    </row>
    <row r="5386">
      <c r="A5386" s="30"/>
      <c r="B5386" s="31" t="s">
        <v>165</v>
      </c>
      <c r="C5386" s="31" t="s">
        <v>165</v>
      </c>
      <c r="D5386" s="32" t="s">
        <v>165</v>
      </c>
      <c r="E5386" s="33" t="s">
        <v>165</v>
      </c>
      <c r="F5386" s="34"/>
      <c r="G5386" s="35"/>
      <c r="H5386" s="34"/>
      <c r="I5386" s="36"/>
      <c r="J5386" s="37"/>
    </row>
    <row r="5387">
      <c r="A5387" s="30"/>
      <c r="B5387" s="31" t="s">
        <v>165</v>
      </c>
      <c r="C5387" s="31" t="s">
        <v>165</v>
      </c>
      <c r="D5387" s="32" t="s">
        <v>165</v>
      </c>
      <c r="E5387" s="33" t="s">
        <v>165</v>
      </c>
      <c r="F5387" s="34"/>
      <c r="G5387" s="35"/>
      <c r="H5387" s="34"/>
      <c r="I5387" s="36"/>
      <c r="J5387" s="37"/>
    </row>
    <row r="5388">
      <c r="A5388" s="30"/>
      <c r="B5388" s="31" t="s">
        <v>165</v>
      </c>
      <c r="C5388" s="31" t="s">
        <v>165</v>
      </c>
      <c r="D5388" s="32" t="s">
        <v>165</v>
      </c>
      <c r="E5388" s="33" t="s">
        <v>165</v>
      </c>
      <c r="F5388" s="34"/>
      <c r="G5388" s="35"/>
      <c r="H5388" s="34"/>
      <c r="I5388" s="36"/>
      <c r="J5388" s="37"/>
    </row>
    <row r="5389">
      <c r="A5389" s="30"/>
      <c r="B5389" s="31" t="s">
        <v>165</v>
      </c>
      <c r="C5389" s="31" t="s">
        <v>165</v>
      </c>
      <c r="D5389" s="32" t="s">
        <v>165</v>
      </c>
      <c r="E5389" s="33" t="s">
        <v>165</v>
      </c>
      <c r="F5389" s="34"/>
      <c r="G5389" s="35"/>
      <c r="H5389" s="34"/>
      <c r="I5389" s="36"/>
      <c r="J5389" s="37"/>
    </row>
    <row r="5390">
      <c r="A5390" s="30"/>
      <c r="B5390" s="31" t="s">
        <v>165</v>
      </c>
      <c r="C5390" s="31" t="s">
        <v>165</v>
      </c>
      <c r="D5390" s="32" t="s">
        <v>165</v>
      </c>
      <c r="E5390" s="33" t="s">
        <v>165</v>
      </c>
      <c r="F5390" s="34"/>
      <c r="G5390" s="35"/>
      <c r="H5390" s="34"/>
      <c r="I5390" s="36"/>
      <c r="J5390" s="37"/>
    </row>
    <row r="5391">
      <c r="A5391" s="30"/>
      <c r="B5391" s="31" t="s">
        <v>165</v>
      </c>
      <c r="C5391" s="31" t="s">
        <v>165</v>
      </c>
      <c r="D5391" s="32" t="s">
        <v>165</v>
      </c>
      <c r="E5391" s="33" t="s">
        <v>165</v>
      </c>
      <c r="F5391" s="34"/>
      <c r="G5391" s="35"/>
      <c r="H5391" s="34"/>
      <c r="I5391" s="36"/>
      <c r="J5391" s="37"/>
    </row>
    <row r="5392">
      <c r="A5392" s="30"/>
      <c r="B5392" s="31" t="s">
        <v>165</v>
      </c>
      <c r="C5392" s="31" t="s">
        <v>165</v>
      </c>
      <c r="D5392" s="32" t="s">
        <v>165</v>
      </c>
      <c r="E5392" s="33" t="s">
        <v>165</v>
      </c>
      <c r="F5392" s="34"/>
      <c r="G5392" s="35"/>
      <c r="H5392" s="34"/>
      <c r="I5392" s="36"/>
      <c r="J5392" s="37"/>
    </row>
    <row r="5393">
      <c r="A5393" s="30"/>
      <c r="B5393" s="31" t="s">
        <v>165</v>
      </c>
      <c r="C5393" s="31" t="s">
        <v>165</v>
      </c>
      <c r="D5393" s="32" t="s">
        <v>165</v>
      </c>
      <c r="E5393" s="33" t="s">
        <v>165</v>
      </c>
      <c r="F5393" s="34"/>
      <c r="G5393" s="35"/>
      <c r="H5393" s="34"/>
      <c r="I5393" s="36"/>
      <c r="J5393" s="37"/>
    </row>
    <row r="5394">
      <c r="A5394" s="30"/>
      <c r="B5394" s="31" t="s">
        <v>165</v>
      </c>
      <c r="C5394" s="31" t="s">
        <v>165</v>
      </c>
      <c r="D5394" s="32" t="s">
        <v>165</v>
      </c>
      <c r="E5394" s="33" t="s">
        <v>165</v>
      </c>
      <c r="F5394" s="34"/>
      <c r="G5394" s="35"/>
      <c r="H5394" s="34"/>
      <c r="I5394" s="36"/>
      <c r="J5394" s="37"/>
    </row>
    <row r="5395">
      <c r="A5395" s="30"/>
      <c r="B5395" s="31" t="s">
        <v>165</v>
      </c>
      <c r="C5395" s="31" t="s">
        <v>165</v>
      </c>
      <c r="D5395" s="32" t="s">
        <v>165</v>
      </c>
      <c r="E5395" s="33" t="s">
        <v>165</v>
      </c>
      <c r="F5395" s="34"/>
      <c r="G5395" s="35"/>
      <c r="H5395" s="34"/>
      <c r="I5395" s="36"/>
      <c r="J5395" s="37"/>
    </row>
    <row r="5396">
      <c r="A5396" s="30"/>
      <c r="B5396" s="31" t="s">
        <v>165</v>
      </c>
      <c r="C5396" s="31" t="s">
        <v>165</v>
      </c>
      <c r="D5396" s="32" t="s">
        <v>165</v>
      </c>
      <c r="E5396" s="33" t="s">
        <v>165</v>
      </c>
      <c r="F5396" s="34"/>
      <c r="G5396" s="35"/>
      <c r="H5396" s="34"/>
      <c r="I5396" s="36"/>
      <c r="J5396" s="37"/>
    </row>
    <row r="5397">
      <c r="A5397" s="30"/>
      <c r="B5397" s="31" t="s">
        <v>165</v>
      </c>
      <c r="C5397" s="31" t="s">
        <v>165</v>
      </c>
      <c r="D5397" s="32" t="s">
        <v>165</v>
      </c>
      <c r="E5397" s="33" t="s">
        <v>165</v>
      </c>
      <c r="F5397" s="34"/>
      <c r="G5397" s="35"/>
      <c r="H5397" s="34"/>
      <c r="I5397" s="36"/>
      <c r="J5397" s="37"/>
    </row>
    <row r="5398">
      <c r="A5398" s="30"/>
      <c r="B5398" s="31" t="s">
        <v>165</v>
      </c>
      <c r="C5398" s="31" t="s">
        <v>165</v>
      </c>
      <c r="D5398" s="32" t="s">
        <v>165</v>
      </c>
      <c r="E5398" s="33" t="s">
        <v>165</v>
      </c>
      <c r="F5398" s="34"/>
      <c r="G5398" s="35"/>
      <c r="H5398" s="34"/>
      <c r="I5398" s="36"/>
      <c r="J5398" s="37"/>
    </row>
    <row r="5399">
      <c r="A5399" s="30"/>
      <c r="B5399" s="31" t="s">
        <v>165</v>
      </c>
      <c r="C5399" s="31" t="s">
        <v>165</v>
      </c>
      <c r="D5399" s="32" t="s">
        <v>165</v>
      </c>
      <c r="E5399" s="33" t="s">
        <v>165</v>
      </c>
      <c r="F5399" s="34"/>
      <c r="G5399" s="35"/>
      <c r="H5399" s="34"/>
      <c r="I5399" s="36"/>
      <c r="J5399" s="37"/>
    </row>
    <row r="5400">
      <c r="A5400" s="30"/>
      <c r="B5400" s="31" t="s">
        <v>165</v>
      </c>
      <c r="C5400" s="31" t="s">
        <v>165</v>
      </c>
      <c r="D5400" s="32" t="s">
        <v>165</v>
      </c>
      <c r="E5400" s="33" t="s">
        <v>165</v>
      </c>
      <c r="F5400" s="34"/>
      <c r="G5400" s="35"/>
      <c r="H5400" s="34"/>
      <c r="I5400" s="36"/>
      <c r="J5400" s="37"/>
    </row>
    <row r="5401">
      <c r="A5401" s="30"/>
      <c r="B5401" s="31" t="s">
        <v>165</v>
      </c>
      <c r="C5401" s="31" t="s">
        <v>165</v>
      </c>
      <c r="D5401" s="32" t="s">
        <v>165</v>
      </c>
      <c r="E5401" s="33" t="s">
        <v>165</v>
      </c>
      <c r="F5401" s="34"/>
      <c r="G5401" s="35"/>
      <c r="H5401" s="34"/>
      <c r="I5401" s="36"/>
      <c r="J5401" s="37"/>
    </row>
    <row r="5402">
      <c r="A5402" s="30"/>
      <c r="B5402" s="31" t="s">
        <v>165</v>
      </c>
      <c r="C5402" s="31" t="s">
        <v>165</v>
      </c>
      <c r="D5402" s="32" t="s">
        <v>165</v>
      </c>
      <c r="E5402" s="33" t="s">
        <v>165</v>
      </c>
      <c r="F5402" s="34"/>
      <c r="G5402" s="35"/>
      <c r="H5402" s="34"/>
      <c r="I5402" s="36"/>
      <c r="J5402" s="37"/>
    </row>
    <row r="5403">
      <c r="A5403" s="30"/>
      <c r="B5403" s="31" t="s">
        <v>165</v>
      </c>
      <c r="C5403" s="31" t="s">
        <v>165</v>
      </c>
      <c r="D5403" s="32" t="s">
        <v>165</v>
      </c>
      <c r="E5403" s="33" t="s">
        <v>165</v>
      </c>
      <c r="F5403" s="34"/>
      <c r="G5403" s="35"/>
      <c r="H5403" s="34"/>
      <c r="I5403" s="36"/>
      <c r="J5403" s="37"/>
    </row>
    <row r="5404">
      <c r="A5404" s="30"/>
      <c r="B5404" s="31" t="s">
        <v>165</v>
      </c>
      <c r="C5404" s="31" t="s">
        <v>165</v>
      </c>
      <c r="D5404" s="32" t="s">
        <v>165</v>
      </c>
      <c r="E5404" s="33" t="s">
        <v>165</v>
      </c>
      <c r="F5404" s="34"/>
      <c r="G5404" s="35"/>
      <c r="H5404" s="34"/>
      <c r="I5404" s="36"/>
      <c r="J5404" s="37"/>
    </row>
    <row r="5405">
      <c r="A5405" s="30"/>
      <c r="B5405" s="31" t="s">
        <v>165</v>
      </c>
      <c r="C5405" s="31" t="s">
        <v>165</v>
      </c>
      <c r="D5405" s="32" t="s">
        <v>165</v>
      </c>
      <c r="E5405" s="33" t="s">
        <v>165</v>
      </c>
      <c r="F5405" s="34"/>
      <c r="G5405" s="35"/>
      <c r="H5405" s="34"/>
      <c r="I5405" s="36"/>
      <c r="J5405" s="37"/>
    </row>
    <row r="5406">
      <c r="A5406" s="30"/>
      <c r="B5406" s="31" t="s">
        <v>165</v>
      </c>
      <c r="C5406" s="31" t="s">
        <v>165</v>
      </c>
      <c r="D5406" s="32" t="s">
        <v>165</v>
      </c>
      <c r="E5406" s="33" t="s">
        <v>165</v>
      </c>
      <c r="F5406" s="34"/>
      <c r="G5406" s="35"/>
      <c r="H5406" s="34"/>
      <c r="I5406" s="36"/>
      <c r="J5406" s="37"/>
    </row>
    <row r="5407">
      <c r="A5407" s="30"/>
      <c r="B5407" s="31" t="s">
        <v>165</v>
      </c>
      <c r="C5407" s="31" t="s">
        <v>165</v>
      </c>
      <c r="D5407" s="32" t="s">
        <v>165</v>
      </c>
      <c r="E5407" s="33" t="s">
        <v>165</v>
      </c>
      <c r="F5407" s="34"/>
      <c r="G5407" s="35"/>
      <c r="H5407" s="34"/>
      <c r="I5407" s="36"/>
      <c r="J5407" s="37"/>
    </row>
    <row r="5408">
      <c r="A5408" s="30"/>
      <c r="B5408" s="31" t="s">
        <v>165</v>
      </c>
      <c r="C5408" s="31" t="s">
        <v>165</v>
      </c>
      <c r="D5408" s="32" t="s">
        <v>165</v>
      </c>
      <c r="E5408" s="33" t="s">
        <v>165</v>
      </c>
      <c r="F5408" s="34"/>
      <c r="G5408" s="35"/>
      <c r="H5408" s="34"/>
      <c r="I5408" s="36"/>
      <c r="J5408" s="37"/>
    </row>
    <row r="5409">
      <c r="A5409" s="30"/>
      <c r="B5409" s="31" t="s">
        <v>165</v>
      </c>
      <c r="C5409" s="31" t="s">
        <v>165</v>
      </c>
      <c r="D5409" s="32" t="s">
        <v>165</v>
      </c>
      <c r="E5409" s="33" t="s">
        <v>165</v>
      </c>
      <c r="F5409" s="34"/>
      <c r="G5409" s="35"/>
      <c r="H5409" s="34"/>
      <c r="I5409" s="36"/>
      <c r="J5409" s="37"/>
    </row>
    <row r="5410">
      <c r="A5410" s="30"/>
      <c r="B5410" s="31" t="s">
        <v>165</v>
      </c>
      <c r="C5410" s="31" t="s">
        <v>165</v>
      </c>
      <c r="D5410" s="32" t="s">
        <v>165</v>
      </c>
      <c r="E5410" s="33" t="s">
        <v>165</v>
      </c>
      <c r="F5410" s="34"/>
      <c r="G5410" s="35"/>
      <c r="H5410" s="34"/>
      <c r="I5410" s="36"/>
      <c r="J5410" s="37"/>
    </row>
    <row r="5411">
      <c r="A5411" s="30"/>
      <c r="B5411" s="31" t="s">
        <v>165</v>
      </c>
      <c r="C5411" s="31" t="s">
        <v>165</v>
      </c>
      <c r="D5411" s="32" t="s">
        <v>165</v>
      </c>
      <c r="E5411" s="33" t="s">
        <v>165</v>
      </c>
      <c r="F5411" s="34"/>
      <c r="G5411" s="35"/>
      <c r="H5411" s="34"/>
      <c r="I5411" s="36"/>
      <c r="J5411" s="37"/>
    </row>
    <row r="5412">
      <c r="A5412" s="30"/>
      <c r="B5412" s="31" t="s">
        <v>165</v>
      </c>
      <c r="C5412" s="31" t="s">
        <v>165</v>
      </c>
      <c r="D5412" s="32" t="s">
        <v>165</v>
      </c>
      <c r="E5412" s="33" t="s">
        <v>165</v>
      </c>
      <c r="F5412" s="34"/>
      <c r="G5412" s="35"/>
      <c r="H5412" s="34"/>
      <c r="I5412" s="36"/>
      <c r="J5412" s="37"/>
    </row>
    <row r="5413">
      <c r="A5413" s="30"/>
      <c r="B5413" s="31" t="s">
        <v>165</v>
      </c>
      <c r="C5413" s="31" t="s">
        <v>165</v>
      </c>
      <c r="D5413" s="32" t="s">
        <v>165</v>
      </c>
      <c r="E5413" s="33" t="s">
        <v>165</v>
      </c>
      <c r="F5413" s="34"/>
      <c r="G5413" s="35"/>
      <c r="H5413" s="34"/>
      <c r="I5413" s="36"/>
      <c r="J5413" s="37"/>
    </row>
    <row r="5414">
      <c r="A5414" s="30"/>
      <c r="B5414" s="31" t="s">
        <v>165</v>
      </c>
      <c r="C5414" s="31" t="s">
        <v>165</v>
      </c>
      <c r="D5414" s="32" t="s">
        <v>165</v>
      </c>
      <c r="E5414" s="33" t="s">
        <v>165</v>
      </c>
      <c r="F5414" s="34"/>
      <c r="G5414" s="35"/>
      <c r="H5414" s="34"/>
      <c r="I5414" s="36"/>
      <c r="J5414" s="37"/>
    </row>
    <row r="5415">
      <c r="A5415" s="30"/>
      <c r="B5415" s="31" t="s">
        <v>165</v>
      </c>
      <c r="C5415" s="31" t="s">
        <v>165</v>
      </c>
      <c r="D5415" s="32" t="s">
        <v>165</v>
      </c>
      <c r="E5415" s="33" t="s">
        <v>165</v>
      </c>
      <c r="F5415" s="34"/>
      <c r="G5415" s="35"/>
      <c r="H5415" s="34"/>
      <c r="I5415" s="36"/>
      <c r="J5415" s="37"/>
    </row>
    <row r="5416">
      <c r="A5416" s="30"/>
      <c r="B5416" s="31" t="s">
        <v>165</v>
      </c>
      <c r="C5416" s="31" t="s">
        <v>165</v>
      </c>
      <c r="D5416" s="32" t="s">
        <v>165</v>
      </c>
      <c r="E5416" s="33" t="s">
        <v>165</v>
      </c>
      <c r="F5416" s="34"/>
      <c r="G5416" s="35"/>
      <c r="H5416" s="34"/>
      <c r="I5416" s="36"/>
      <c r="J5416" s="37"/>
    </row>
    <row r="5417">
      <c r="A5417" s="30"/>
      <c r="B5417" s="31" t="s">
        <v>165</v>
      </c>
      <c r="C5417" s="31" t="s">
        <v>165</v>
      </c>
      <c r="D5417" s="32" t="s">
        <v>165</v>
      </c>
      <c r="E5417" s="33" t="s">
        <v>165</v>
      </c>
      <c r="F5417" s="34"/>
      <c r="G5417" s="35"/>
      <c r="H5417" s="34"/>
      <c r="I5417" s="36"/>
      <c r="J5417" s="37"/>
    </row>
    <row r="5418">
      <c r="A5418" s="30"/>
      <c r="B5418" s="31" t="s">
        <v>165</v>
      </c>
      <c r="C5418" s="31" t="s">
        <v>165</v>
      </c>
      <c r="D5418" s="32" t="s">
        <v>165</v>
      </c>
      <c r="E5418" s="33" t="s">
        <v>165</v>
      </c>
      <c r="F5418" s="34"/>
      <c r="G5418" s="35"/>
      <c r="H5418" s="34"/>
      <c r="I5418" s="36"/>
      <c r="J5418" s="37"/>
    </row>
    <row r="5419">
      <c r="A5419" s="30"/>
      <c r="B5419" s="31" t="s">
        <v>165</v>
      </c>
      <c r="C5419" s="31" t="s">
        <v>165</v>
      </c>
      <c r="D5419" s="32" t="s">
        <v>165</v>
      </c>
      <c r="E5419" s="33" t="s">
        <v>165</v>
      </c>
      <c r="F5419" s="34"/>
      <c r="G5419" s="35"/>
      <c r="H5419" s="34"/>
      <c r="I5419" s="36"/>
      <c r="J5419" s="37"/>
    </row>
    <row r="5420">
      <c r="A5420" s="30"/>
      <c r="B5420" s="31" t="s">
        <v>165</v>
      </c>
      <c r="C5420" s="31" t="s">
        <v>165</v>
      </c>
      <c r="D5420" s="32" t="s">
        <v>165</v>
      </c>
      <c r="E5420" s="33" t="s">
        <v>165</v>
      </c>
      <c r="F5420" s="34"/>
      <c r="G5420" s="35"/>
      <c r="H5420" s="34"/>
      <c r="I5420" s="36"/>
      <c r="J5420" s="37"/>
    </row>
    <row r="5421">
      <c r="A5421" s="30"/>
      <c r="B5421" s="31" t="s">
        <v>165</v>
      </c>
      <c r="C5421" s="31" t="s">
        <v>165</v>
      </c>
      <c r="D5421" s="32" t="s">
        <v>165</v>
      </c>
      <c r="E5421" s="33" t="s">
        <v>165</v>
      </c>
      <c r="F5421" s="34"/>
      <c r="G5421" s="35"/>
      <c r="H5421" s="34"/>
      <c r="I5421" s="36"/>
      <c r="J5421" s="37"/>
    </row>
    <row r="5422">
      <c r="A5422" s="30"/>
      <c r="B5422" s="31" t="s">
        <v>165</v>
      </c>
      <c r="C5422" s="31" t="s">
        <v>165</v>
      </c>
      <c r="D5422" s="32" t="s">
        <v>165</v>
      </c>
      <c r="E5422" s="33" t="s">
        <v>165</v>
      </c>
      <c r="F5422" s="34"/>
      <c r="G5422" s="35"/>
      <c r="H5422" s="34"/>
      <c r="I5422" s="36"/>
      <c r="J5422" s="37"/>
    </row>
    <row r="5423">
      <c r="A5423" s="30"/>
      <c r="B5423" s="31" t="s">
        <v>165</v>
      </c>
      <c r="C5423" s="31" t="s">
        <v>165</v>
      </c>
      <c r="D5423" s="32" t="s">
        <v>165</v>
      </c>
      <c r="E5423" s="33" t="s">
        <v>165</v>
      </c>
      <c r="F5423" s="34"/>
      <c r="G5423" s="35"/>
      <c r="H5423" s="34"/>
      <c r="I5423" s="36"/>
      <c r="J5423" s="37"/>
    </row>
    <row r="5424">
      <c r="A5424" s="30"/>
      <c r="B5424" s="31" t="s">
        <v>165</v>
      </c>
      <c r="C5424" s="31" t="s">
        <v>165</v>
      </c>
      <c r="D5424" s="32" t="s">
        <v>165</v>
      </c>
      <c r="E5424" s="33" t="s">
        <v>165</v>
      </c>
      <c r="F5424" s="34"/>
      <c r="G5424" s="35"/>
      <c r="H5424" s="34"/>
      <c r="I5424" s="36"/>
      <c r="J5424" s="37"/>
    </row>
    <row r="5425">
      <c r="A5425" s="30"/>
      <c r="B5425" s="31" t="s">
        <v>165</v>
      </c>
      <c r="C5425" s="31" t="s">
        <v>165</v>
      </c>
      <c r="D5425" s="32" t="s">
        <v>165</v>
      </c>
      <c r="E5425" s="33" t="s">
        <v>165</v>
      </c>
      <c r="F5425" s="34"/>
      <c r="G5425" s="35"/>
      <c r="H5425" s="34"/>
      <c r="I5425" s="36"/>
      <c r="J5425" s="37"/>
    </row>
    <row r="5426">
      <c r="A5426" s="30"/>
      <c r="B5426" s="31" t="s">
        <v>165</v>
      </c>
      <c r="C5426" s="31" t="s">
        <v>165</v>
      </c>
      <c r="D5426" s="32" t="s">
        <v>165</v>
      </c>
      <c r="E5426" s="33" t="s">
        <v>165</v>
      </c>
      <c r="F5426" s="34"/>
      <c r="G5426" s="35"/>
      <c r="H5426" s="34"/>
      <c r="I5426" s="36"/>
      <c r="J5426" s="37"/>
    </row>
    <row r="5427">
      <c r="A5427" s="30"/>
      <c r="B5427" s="31" t="s">
        <v>165</v>
      </c>
      <c r="C5427" s="31" t="s">
        <v>165</v>
      </c>
      <c r="D5427" s="32" t="s">
        <v>165</v>
      </c>
      <c r="E5427" s="33" t="s">
        <v>165</v>
      </c>
      <c r="F5427" s="34"/>
      <c r="G5427" s="35"/>
      <c r="H5427" s="34"/>
      <c r="I5427" s="36"/>
      <c r="J5427" s="37"/>
    </row>
    <row r="5428">
      <c r="A5428" s="30"/>
      <c r="B5428" s="31" t="s">
        <v>165</v>
      </c>
      <c r="C5428" s="31" t="s">
        <v>165</v>
      </c>
      <c r="D5428" s="32" t="s">
        <v>165</v>
      </c>
      <c r="E5428" s="33" t="s">
        <v>165</v>
      </c>
      <c r="F5428" s="34"/>
      <c r="G5428" s="35"/>
      <c r="H5428" s="34"/>
      <c r="I5428" s="36"/>
      <c r="J5428" s="37"/>
    </row>
    <row r="5429">
      <c r="A5429" s="30"/>
      <c r="B5429" s="31" t="s">
        <v>165</v>
      </c>
      <c r="C5429" s="31" t="s">
        <v>165</v>
      </c>
      <c r="D5429" s="32" t="s">
        <v>165</v>
      </c>
      <c r="E5429" s="33" t="s">
        <v>165</v>
      </c>
      <c r="F5429" s="34"/>
      <c r="G5429" s="35"/>
      <c r="H5429" s="34"/>
      <c r="I5429" s="36"/>
      <c r="J5429" s="37"/>
    </row>
    <row r="5430">
      <c r="A5430" s="30"/>
      <c r="B5430" s="31" t="s">
        <v>165</v>
      </c>
      <c r="C5430" s="31" t="s">
        <v>165</v>
      </c>
      <c r="D5430" s="32" t="s">
        <v>165</v>
      </c>
      <c r="E5430" s="33" t="s">
        <v>165</v>
      </c>
      <c r="F5430" s="34"/>
      <c r="G5430" s="35"/>
      <c r="H5430" s="34"/>
      <c r="I5430" s="36"/>
      <c r="J5430" s="37"/>
    </row>
    <row r="5431">
      <c r="A5431" s="30"/>
      <c r="B5431" s="31" t="s">
        <v>165</v>
      </c>
      <c r="C5431" s="31" t="s">
        <v>165</v>
      </c>
      <c r="D5431" s="32" t="s">
        <v>165</v>
      </c>
      <c r="E5431" s="33" t="s">
        <v>165</v>
      </c>
      <c r="F5431" s="34"/>
      <c r="G5431" s="35"/>
      <c r="H5431" s="34"/>
      <c r="I5431" s="36"/>
      <c r="J5431" s="37"/>
    </row>
    <row r="5432">
      <c r="A5432" s="30"/>
      <c r="B5432" s="31" t="s">
        <v>165</v>
      </c>
      <c r="C5432" s="31" t="s">
        <v>165</v>
      </c>
      <c r="D5432" s="32" t="s">
        <v>165</v>
      </c>
      <c r="E5432" s="33" t="s">
        <v>165</v>
      </c>
      <c r="F5432" s="34"/>
      <c r="G5432" s="35"/>
      <c r="H5432" s="34"/>
      <c r="I5432" s="36"/>
      <c r="J5432" s="37"/>
    </row>
    <row r="5433">
      <c r="A5433" s="30"/>
      <c r="B5433" s="31" t="s">
        <v>165</v>
      </c>
      <c r="C5433" s="31" t="s">
        <v>165</v>
      </c>
      <c r="D5433" s="32" t="s">
        <v>165</v>
      </c>
      <c r="E5433" s="33" t="s">
        <v>165</v>
      </c>
      <c r="F5433" s="34"/>
      <c r="G5433" s="35"/>
      <c r="H5433" s="34"/>
      <c r="I5433" s="36"/>
      <c r="J5433" s="37"/>
    </row>
    <row r="5434">
      <c r="A5434" s="30"/>
      <c r="B5434" s="31" t="s">
        <v>165</v>
      </c>
      <c r="C5434" s="31" t="s">
        <v>165</v>
      </c>
      <c r="D5434" s="32" t="s">
        <v>165</v>
      </c>
      <c r="E5434" s="33" t="s">
        <v>165</v>
      </c>
      <c r="F5434" s="34"/>
      <c r="G5434" s="35"/>
      <c r="H5434" s="34"/>
      <c r="I5434" s="36"/>
      <c r="J5434" s="37"/>
    </row>
    <row r="5435">
      <c r="A5435" s="30"/>
      <c r="B5435" s="31" t="s">
        <v>165</v>
      </c>
      <c r="C5435" s="31" t="s">
        <v>165</v>
      </c>
      <c r="D5435" s="32" t="s">
        <v>165</v>
      </c>
      <c r="E5435" s="33" t="s">
        <v>165</v>
      </c>
      <c r="F5435" s="34"/>
      <c r="G5435" s="35"/>
      <c r="H5435" s="34"/>
      <c r="I5435" s="36"/>
      <c r="J5435" s="37"/>
    </row>
    <row r="5436">
      <c r="A5436" s="30"/>
      <c r="B5436" s="31" t="s">
        <v>165</v>
      </c>
      <c r="C5436" s="31" t="s">
        <v>165</v>
      </c>
      <c r="D5436" s="32" t="s">
        <v>165</v>
      </c>
      <c r="E5436" s="33" t="s">
        <v>165</v>
      </c>
      <c r="F5436" s="34"/>
      <c r="G5436" s="35"/>
      <c r="H5436" s="34"/>
      <c r="I5436" s="36"/>
      <c r="J5436" s="37"/>
    </row>
    <row r="5437">
      <c r="A5437" s="30"/>
      <c r="B5437" s="31" t="s">
        <v>165</v>
      </c>
      <c r="C5437" s="31" t="s">
        <v>165</v>
      </c>
      <c r="D5437" s="32" t="s">
        <v>165</v>
      </c>
      <c r="E5437" s="33" t="s">
        <v>165</v>
      </c>
      <c r="F5437" s="34"/>
      <c r="G5437" s="35"/>
      <c r="H5437" s="34"/>
      <c r="I5437" s="36"/>
      <c r="J5437" s="37"/>
    </row>
    <row r="5438">
      <c r="A5438" s="30"/>
      <c r="B5438" s="31" t="s">
        <v>165</v>
      </c>
      <c r="C5438" s="31" t="s">
        <v>165</v>
      </c>
      <c r="D5438" s="32" t="s">
        <v>165</v>
      </c>
      <c r="E5438" s="33" t="s">
        <v>165</v>
      </c>
      <c r="F5438" s="34"/>
      <c r="G5438" s="35"/>
      <c r="H5438" s="34"/>
      <c r="I5438" s="36"/>
      <c r="J5438" s="37"/>
    </row>
    <row r="5439">
      <c r="A5439" s="30"/>
      <c r="B5439" s="31" t="s">
        <v>165</v>
      </c>
      <c r="C5439" s="31" t="s">
        <v>165</v>
      </c>
      <c r="D5439" s="32" t="s">
        <v>165</v>
      </c>
      <c r="E5439" s="33" t="s">
        <v>165</v>
      </c>
      <c r="F5439" s="34"/>
      <c r="G5439" s="35"/>
      <c r="H5439" s="34"/>
      <c r="I5439" s="36"/>
      <c r="J5439" s="37"/>
    </row>
    <row r="5440">
      <c r="A5440" s="30"/>
      <c r="B5440" s="31" t="s">
        <v>165</v>
      </c>
      <c r="C5440" s="31" t="s">
        <v>165</v>
      </c>
      <c r="D5440" s="32" t="s">
        <v>165</v>
      </c>
      <c r="E5440" s="33" t="s">
        <v>165</v>
      </c>
      <c r="F5440" s="34"/>
      <c r="G5440" s="35"/>
      <c r="H5440" s="34"/>
      <c r="I5440" s="36"/>
      <c r="J5440" s="37"/>
    </row>
    <row r="5441">
      <c r="A5441" s="30"/>
      <c r="B5441" s="31" t="s">
        <v>165</v>
      </c>
      <c r="C5441" s="31" t="s">
        <v>165</v>
      </c>
      <c r="D5441" s="32" t="s">
        <v>165</v>
      </c>
      <c r="E5441" s="33" t="s">
        <v>165</v>
      </c>
      <c r="F5441" s="34"/>
      <c r="G5441" s="35"/>
      <c r="H5441" s="34"/>
      <c r="I5441" s="36"/>
      <c r="J5441" s="37"/>
    </row>
    <row r="5442">
      <c r="A5442" s="30"/>
      <c r="B5442" s="31" t="s">
        <v>165</v>
      </c>
      <c r="C5442" s="31" t="s">
        <v>165</v>
      </c>
      <c r="D5442" s="32" t="s">
        <v>165</v>
      </c>
      <c r="E5442" s="33" t="s">
        <v>165</v>
      </c>
      <c r="F5442" s="34"/>
      <c r="G5442" s="35"/>
      <c r="H5442" s="34"/>
      <c r="I5442" s="36"/>
      <c r="J5442" s="37"/>
    </row>
    <row r="5443">
      <c r="A5443" s="30"/>
      <c r="B5443" s="31" t="s">
        <v>165</v>
      </c>
      <c r="C5443" s="31" t="s">
        <v>165</v>
      </c>
      <c r="D5443" s="32" t="s">
        <v>165</v>
      </c>
      <c r="E5443" s="33" t="s">
        <v>165</v>
      </c>
      <c r="F5443" s="34"/>
      <c r="G5443" s="35"/>
      <c r="H5443" s="34"/>
      <c r="I5443" s="36"/>
      <c r="J5443" s="37"/>
    </row>
    <row r="5444">
      <c r="A5444" s="30"/>
      <c r="B5444" s="31" t="s">
        <v>165</v>
      </c>
      <c r="C5444" s="31" t="s">
        <v>165</v>
      </c>
      <c r="D5444" s="32" t="s">
        <v>165</v>
      </c>
      <c r="E5444" s="33" t="s">
        <v>165</v>
      </c>
      <c r="F5444" s="34"/>
      <c r="G5444" s="35"/>
      <c r="H5444" s="34"/>
      <c r="I5444" s="36"/>
      <c r="J5444" s="37"/>
    </row>
    <row r="5445">
      <c r="A5445" s="30"/>
      <c r="B5445" s="31" t="s">
        <v>165</v>
      </c>
      <c r="C5445" s="31" t="s">
        <v>165</v>
      </c>
      <c r="D5445" s="32" t="s">
        <v>165</v>
      </c>
      <c r="E5445" s="33" t="s">
        <v>165</v>
      </c>
      <c r="F5445" s="34"/>
      <c r="G5445" s="35"/>
      <c r="H5445" s="34"/>
      <c r="I5445" s="36"/>
      <c r="J5445" s="37"/>
    </row>
    <row r="5446">
      <c r="A5446" s="30"/>
      <c r="B5446" s="31" t="s">
        <v>165</v>
      </c>
      <c r="C5446" s="31" t="s">
        <v>165</v>
      </c>
      <c r="D5446" s="32" t="s">
        <v>165</v>
      </c>
      <c r="E5446" s="33" t="s">
        <v>165</v>
      </c>
      <c r="F5446" s="34"/>
      <c r="G5446" s="35"/>
      <c r="H5446" s="34"/>
      <c r="I5446" s="36"/>
      <c r="J5446" s="37"/>
    </row>
    <row r="5447">
      <c r="A5447" s="30"/>
      <c r="B5447" s="31" t="s">
        <v>165</v>
      </c>
      <c r="C5447" s="31" t="s">
        <v>165</v>
      </c>
      <c r="D5447" s="32" t="s">
        <v>165</v>
      </c>
      <c r="E5447" s="33" t="s">
        <v>165</v>
      </c>
      <c r="F5447" s="34"/>
      <c r="G5447" s="35"/>
      <c r="H5447" s="34"/>
      <c r="I5447" s="36"/>
      <c r="J5447" s="37"/>
    </row>
    <row r="5448">
      <c r="A5448" s="30"/>
      <c r="B5448" s="31" t="s">
        <v>165</v>
      </c>
      <c r="C5448" s="31" t="s">
        <v>165</v>
      </c>
      <c r="D5448" s="32" t="s">
        <v>165</v>
      </c>
      <c r="E5448" s="33" t="s">
        <v>165</v>
      </c>
      <c r="F5448" s="34"/>
      <c r="G5448" s="35"/>
      <c r="H5448" s="34"/>
      <c r="I5448" s="36"/>
      <c r="J5448" s="37"/>
    </row>
    <row r="5449">
      <c r="A5449" s="30"/>
      <c r="B5449" s="31" t="s">
        <v>165</v>
      </c>
      <c r="C5449" s="31" t="s">
        <v>165</v>
      </c>
      <c r="D5449" s="32" t="s">
        <v>165</v>
      </c>
      <c r="E5449" s="33" t="s">
        <v>165</v>
      </c>
      <c r="F5449" s="34"/>
      <c r="G5449" s="35"/>
      <c r="H5449" s="34"/>
      <c r="I5449" s="36"/>
      <c r="J5449" s="37"/>
    </row>
    <row r="5450">
      <c r="A5450" s="30"/>
      <c r="B5450" s="31" t="s">
        <v>165</v>
      </c>
      <c r="C5450" s="31" t="s">
        <v>165</v>
      </c>
      <c r="D5450" s="32" t="s">
        <v>165</v>
      </c>
      <c r="E5450" s="33" t="s">
        <v>165</v>
      </c>
      <c r="F5450" s="34"/>
      <c r="G5450" s="35"/>
      <c r="H5450" s="34"/>
      <c r="I5450" s="36"/>
      <c r="J5450" s="37"/>
    </row>
    <row r="5451">
      <c r="A5451" s="30"/>
      <c r="B5451" s="31" t="s">
        <v>165</v>
      </c>
      <c r="C5451" s="31" t="s">
        <v>165</v>
      </c>
      <c r="D5451" s="32" t="s">
        <v>165</v>
      </c>
      <c r="E5451" s="33" t="s">
        <v>165</v>
      </c>
      <c r="F5451" s="34"/>
      <c r="G5451" s="35"/>
      <c r="H5451" s="34"/>
      <c r="I5451" s="36"/>
      <c r="J5451" s="37"/>
    </row>
    <row r="5452">
      <c r="A5452" s="30"/>
      <c r="B5452" s="31" t="s">
        <v>165</v>
      </c>
      <c r="C5452" s="31" t="s">
        <v>165</v>
      </c>
      <c r="D5452" s="32" t="s">
        <v>165</v>
      </c>
      <c r="E5452" s="33" t="s">
        <v>165</v>
      </c>
      <c r="F5452" s="34"/>
      <c r="G5452" s="35"/>
      <c r="H5452" s="34"/>
      <c r="I5452" s="36"/>
      <c r="J5452" s="37"/>
    </row>
    <row r="5453">
      <c r="A5453" s="30"/>
      <c r="B5453" s="31" t="s">
        <v>165</v>
      </c>
      <c r="C5453" s="31" t="s">
        <v>165</v>
      </c>
      <c r="D5453" s="32" t="s">
        <v>165</v>
      </c>
      <c r="E5453" s="33" t="s">
        <v>165</v>
      </c>
      <c r="F5453" s="34"/>
      <c r="G5453" s="35"/>
      <c r="H5453" s="34"/>
      <c r="I5453" s="36"/>
      <c r="J5453" s="37"/>
    </row>
    <row r="5454">
      <c r="A5454" s="30"/>
      <c r="B5454" s="31" t="s">
        <v>165</v>
      </c>
      <c r="C5454" s="31" t="s">
        <v>165</v>
      </c>
      <c r="D5454" s="32" t="s">
        <v>165</v>
      </c>
      <c r="E5454" s="33" t="s">
        <v>165</v>
      </c>
      <c r="F5454" s="34"/>
      <c r="G5454" s="35"/>
      <c r="H5454" s="34"/>
      <c r="I5454" s="36"/>
      <c r="J5454" s="37"/>
    </row>
    <row r="5455">
      <c r="A5455" s="30"/>
      <c r="B5455" s="31" t="s">
        <v>165</v>
      </c>
      <c r="C5455" s="31" t="s">
        <v>165</v>
      </c>
      <c r="D5455" s="32" t="s">
        <v>165</v>
      </c>
      <c r="E5455" s="33" t="s">
        <v>165</v>
      </c>
      <c r="F5455" s="34"/>
      <c r="G5455" s="35"/>
      <c r="H5455" s="34"/>
      <c r="I5455" s="36"/>
      <c r="J5455" s="37"/>
    </row>
    <row r="5456">
      <c r="A5456" s="30"/>
      <c r="B5456" s="31" t="s">
        <v>165</v>
      </c>
      <c r="C5456" s="31" t="s">
        <v>165</v>
      </c>
      <c r="D5456" s="32" t="s">
        <v>165</v>
      </c>
      <c r="E5456" s="33" t="s">
        <v>165</v>
      </c>
      <c r="F5456" s="34"/>
      <c r="G5456" s="35"/>
      <c r="H5456" s="34"/>
      <c r="I5456" s="36"/>
      <c r="J5456" s="37"/>
    </row>
    <row r="5457">
      <c r="A5457" s="30"/>
      <c r="B5457" s="31" t="s">
        <v>165</v>
      </c>
      <c r="C5457" s="31" t="s">
        <v>165</v>
      </c>
      <c r="D5457" s="32" t="s">
        <v>165</v>
      </c>
      <c r="E5457" s="33" t="s">
        <v>165</v>
      </c>
      <c r="F5457" s="34"/>
      <c r="G5457" s="35"/>
      <c r="H5457" s="34"/>
      <c r="I5457" s="36"/>
      <c r="J5457" s="37"/>
    </row>
    <row r="5458">
      <c r="A5458" s="30"/>
      <c r="B5458" s="31" t="s">
        <v>165</v>
      </c>
      <c r="C5458" s="31" t="s">
        <v>165</v>
      </c>
      <c r="D5458" s="32" t="s">
        <v>165</v>
      </c>
      <c r="E5458" s="33" t="s">
        <v>165</v>
      </c>
      <c r="F5458" s="34"/>
      <c r="G5458" s="35"/>
      <c r="H5458" s="34"/>
      <c r="I5458" s="36"/>
      <c r="J5458" s="37"/>
    </row>
    <row r="5459">
      <c r="A5459" s="30"/>
      <c r="B5459" s="31" t="s">
        <v>165</v>
      </c>
      <c r="C5459" s="31" t="s">
        <v>165</v>
      </c>
      <c r="D5459" s="32" t="s">
        <v>165</v>
      </c>
      <c r="E5459" s="33" t="s">
        <v>165</v>
      </c>
      <c r="F5459" s="34"/>
      <c r="G5459" s="35"/>
      <c r="H5459" s="34"/>
      <c r="I5459" s="36"/>
      <c r="J5459" s="37"/>
    </row>
    <row r="5460">
      <c r="A5460" s="30"/>
      <c r="B5460" s="31" t="s">
        <v>165</v>
      </c>
      <c r="C5460" s="31" t="s">
        <v>165</v>
      </c>
      <c r="D5460" s="32" t="s">
        <v>165</v>
      </c>
      <c r="E5460" s="33" t="s">
        <v>165</v>
      </c>
      <c r="F5460" s="34"/>
      <c r="G5460" s="35"/>
      <c r="H5460" s="34"/>
      <c r="I5460" s="36"/>
      <c r="J5460" s="37"/>
    </row>
    <row r="5461">
      <c r="A5461" s="30"/>
      <c r="B5461" s="31" t="s">
        <v>165</v>
      </c>
      <c r="C5461" s="31" t="s">
        <v>165</v>
      </c>
      <c r="D5461" s="32" t="s">
        <v>165</v>
      </c>
      <c r="E5461" s="33" t="s">
        <v>165</v>
      </c>
      <c r="F5461" s="34"/>
      <c r="G5461" s="35"/>
      <c r="H5461" s="34"/>
      <c r="I5461" s="36"/>
      <c r="J5461" s="37"/>
    </row>
    <row r="5462">
      <c r="A5462" s="30"/>
      <c r="B5462" s="31" t="s">
        <v>165</v>
      </c>
      <c r="C5462" s="31" t="s">
        <v>165</v>
      </c>
      <c r="D5462" s="32" t="s">
        <v>165</v>
      </c>
      <c r="E5462" s="33" t="s">
        <v>165</v>
      </c>
      <c r="F5462" s="34"/>
      <c r="G5462" s="35"/>
      <c r="H5462" s="34"/>
      <c r="I5462" s="36"/>
      <c r="J5462" s="37"/>
    </row>
    <row r="5463">
      <c r="A5463" s="30"/>
      <c r="B5463" s="31" t="s">
        <v>165</v>
      </c>
      <c r="C5463" s="31" t="s">
        <v>165</v>
      </c>
      <c r="D5463" s="32" t="s">
        <v>165</v>
      </c>
      <c r="E5463" s="33" t="s">
        <v>165</v>
      </c>
      <c r="F5463" s="34"/>
      <c r="G5463" s="35"/>
      <c r="H5463" s="34"/>
      <c r="I5463" s="36"/>
      <c r="J5463" s="37"/>
    </row>
    <row r="5464">
      <c r="A5464" s="30"/>
      <c r="B5464" s="31" t="s">
        <v>165</v>
      </c>
      <c r="C5464" s="31" t="s">
        <v>165</v>
      </c>
      <c r="D5464" s="32" t="s">
        <v>165</v>
      </c>
      <c r="E5464" s="33" t="s">
        <v>165</v>
      </c>
      <c r="F5464" s="34"/>
      <c r="G5464" s="35"/>
      <c r="H5464" s="34"/>
      <c r="I5464" s="36"/>
      <c r="J5464" s="37"/>
    </row>
    <row r="5465">
      <c r="A5465" s="30"/>
      <c r="B5465" s="31" t="s">
        <v>165</v>
      </c>
      <c r="C5465" s="31" t="s">
        <v>165</v>
      </c>
      <c r="D5465" s="32" t="s">
        <v>165</v>
      </c>
      <c r="E5465" s="33" t="s">
        <v>165</v>
      </c>
      <c r="F5465" s="34"/>
      <c r="G5465" s="35"/>
      <c r="H5465" s="34"/>
      <c r="I5465" s="36"/>
      <c r="J5465" s="37"/>
    </row>
    <row r="5466">
      <c r="A5466" s="30"/>
      <c r="B5466" s="31" t="s">
        <v>165</v>
      </c>
      <c r="C5466" s="31" t="s">
        <v>165</v>
      </c>
      <c r="D5466" s="32" t="s">
        <v>165</v>
      </c>
      <c r="E5466" s="33" t="s">
        <v>165</v>
      </c>
      <c r="F5466" s="34"/>
      <c r="G5466" s="35"/>
      <c r="H5466" s="34"/>
      <c r="I5466" s="36"/>
      <c r="J5466" s="37"/>
    </row>
    <row r="5467">
      <c r="A5467" s="30"/>
      <c r="B5467" s="31" t="s">
        <v>165</v>
      </c>
      <c r="C5467" s="31" t="s">
        <v>165</v>
      </c>
      <c r="D5467" s="32" t="s">
        <v>165</v>
      </c>
      <c r="E5467" s="33" t="s">
        <v>165</v>
      </c>
      <c r="F5467" s="34"/>
      <c r="G5467" s="35"/>
      <c r="H5467" s="34"/>
      <c r="I5467" s="36"/>
      <c r="J5467" s="37"/>
    </row>
    <row r="5468">
      <c r="A5468" s="30"/>
      <c r="B5468" s="31" t="s">
        <v>165</v>
      </c>
      <c r="C5468" s="31" t="s">
        <v>165</v>
      </c>
      <c r="D5468" s="32" t="s">
        <v>165</v>
      </c>
      <c r="E5468" s="33" t="s">
        <v>165</v>
      </c>
      <c r="F5468" s="34"/>
      <c r="G5468" s="35"/>
      <c r="H5468" s="34"/>
      <c r="I5468" s="36"/>
      <c r="J5468" s="37"/>
    </row>
    <row r="5469">
      <c r="A5469" s="30"/>
      <c r="B5469" s="31" t="s">
        <v>165</v>
      </c>
      <c r="C5469" s="31" t="s">
        <v>165</v>
      </c>
      <c r="D5469" s="32" t="s">
        <v>165</v>
      </c>
      <c r="E5469" s="33" t="s">
        <v>165</v>
      </c>
      <c r="F5469" s="34"/>
      <c r="G5469" s="35"/>
      <c r="H5469" s="34"/>
      <c r="I5469" s="36"/>
      <c r="J5469" s="37"/>
    </row>
    <row r="5470">
      <c r="A5470" s="30"/>
      <c r="B5470" s="31" t="s">
        <v>165</v>
      </c>
      <c r="C5470" s="31" t="s">
        <v>165</v>
      </c>
      <c r="D5470" s="32" t="s">
        <v>165</v>
      </c>
      <c r="E5470" s="33" t="s">
        <v>165</v>
      </c>
      <c r="F5470" s="34"/>
      <c r="G5470" s="35"/>
      <c r="H5470" s="34"/>
      <c r="I5470" s="36"/>
      <c r="J5470" s="37"/>
    </row>
    <row r="5471">
      <c r="A5471" s="30"/>
      <c r="B5471" s="31" t="s">
        <v>165</v>
      </c>
      <c r="C5471" s="31" t="s">
        <v>165</v>
      </c>
      <c r="D5471" s="32" t="s">
        <v>165</v>
      </c>
      <c r="E5471" s="33" t="s">
        <v>165</v>
      </c>
      <c r="F5471" s="34"/>
      <c r="G5471" s="35"/>
      <c r="H5471" s="34"/>
      <c r="I5471" s="36"/>
      <c r="J5471" s="37"/>
    </row>
    <row r="5472">
      <c r="A5472" s="30"/>
      <c r="B5472" s="31" t="s">
        <v>165</v>
      </c>
      <c r="C5472" s="31" t="s">
        <v>165</v>
      </c>
      <c r="D5472" s="32" t="s">
        <v>165</v>
      </c>
      <c r="E5472" s="33" t="s">
        <v>165</v>
      </c>
      <c r="F5472" s="34"/>
      <c r="G5472" s="35"/>
      <c r="H5472" s="34"/>
      <c r="I5472" s="36"/>
      <c r="J5472" s="37"/>
    </row>
    <row r="5473">
      <c r="A5473" s="30"/>
      <c r="B5473" s="31" t="s">
        <v>165</v>
      </c>
      <c r="C5473" s="31" t="s">
        <v>165</v>
      </c>
      <c r="D5473" s="32" t="s">
        <v>165</v>
      </c>
      <c r="E5473" s="33" t="s">
        <v>165</v>
      </c>
      <c r="F5473" s="34"/>
      <c r="G5473" s="35"/>
      <c r="H5473" s="34"/>
      <c r="I5473" s="36"/>
      <c r="J5473" s="37"/>
    </row>
    <row r="5474">
      <c r="A5474" s="30"/>
      <c r="B5474" s="31" t="s">
        <v>165</v>
      </c>
      <c r="C5474" s="31" t="s">
        <v>165</v>
      </c>
      <c r="D5474" s="32" t="s">
        <v>165</v>
      </c>
      <c r="E5474" s="33" t="s">
        <v>165</v>
      </c>
      <c r="F5474" s="34"/>
      <c r="G5474" s="35"/>
      <c r="H5474" s="34"/>
      <c r="I5474" s="36"/>
      <c r="J5474" s="37"/>
    </row>
    <row r="5475">
      <c r="A5475" s="30"/>
      <c r="B5475" s="31" t="s">
        <v>165</v>
      </c>
      <c r="C5475" s="31" t="s">
        <v>165</v>
      </c>
      <c r="D5475" s="32" t="s">
        <v>165</v>
      </c>
      <c r="E5475" s="33" t="s">
        <v>165</v>
      </c>
      <c r="F5475" s="34"/>
      <c r="G5475" s="35"/>
      <c r="H5475" s="34"/>
      <c r="I5475" s="36"/>
      <c r="J5475" s="37"/>
    </row>
    <row r="5476">
      <c r="A5476" s="30"/>
      <c r="B5476" s="31" t="s">
        <v>165</v>
      </c>
      <c r="C5476" s="31" t="s">
        <v>165</v>
      </c>
      <c r="D5476" s="32" t="s">
        <v>165</v>
      </c>
      <c r="E5476" s="33" t="s">
        <v>165</v>
      </c>
      <c r="F5476" s="34"/>
      <c r="G5476" s="35"/>
      <c r="H5476" s="34"/>
      <c r="I5476" s="36"/>
      <c r="J5476" s="37"/>
    </row>
    <row r="5477">
      <c r="A5477" s="30"/>
      <c r="B5477" s="31" t="s">
        <v>165</v>
      </c>
      <c r="C5477" s="31" t="s">
        <v>165</v>
      </c>
      <c r="D5477" s="32" t="s">
        <v>165</v>
      </c>
      <c r="E5477" s="33" t="s">
        <v>165</v>
      </c>
      <c r="F5477" s="34"/>
      <c r="G5477" s="35"/>
      <c r="H5477" s="34"/>
      <c r="I5477" s="36"/>
      <c r="J5477" s="37"/>
    </row>
    <row r="5478">
      <c r="A5478" s="30"/>
      <c r="B5478" s="31" t="s">
        <v>165</v>
      </c>
      <c r="C5478" s="31" t="s">
        <v>165</v>
      </c>
      <c r="D5478" s="32" t="s">
        <v>165</v>
      </c>
      <c r="E5478" s="33" t="s">
        <v>165</v>
      </c>
      <c r="F5478" s="34"/>
      <c r="G5478" s="35"/>
      <c r="H5478" s="34"/>
      <c r="I5478" s="36"/>
      <c r="J5478" s="37"/>
    </row>
    <row r="5479">
      <c r="A5479" s="30"/>
      <c r="B5479" s="31" t="s">
        <v>165</v>
      </c>
      <c r="C5479" s="31" t="s">
        <v>165</v>
      </c>
      <c r="D5479" s="32" t="s">
        <v>165</v>
      </c>
      <c r="E5479" s="33" t="s">
        <v>165</v>
      </c>
      <c r="F5479" s="34"/>
      <c r="G5479" s="35"/>
      <c r="H5479" s="34"/>
      <c r="I5479" s="36"/>
      <c r="J5479" s="37"/>
    </row>
    <row r="5480">
      <c r="A5480" s="30"/>
      <c r="B5480" s="31" t="s">
        <v>165</v>
      </c>
      <c r="C5480" s="31" t="s">
        <v>165</v>
      </c>
      <c r="D5480" s="32" t="s">
        <v>165</v>
      </c>
      <c r="E5480" s="33" t="s">
        <v>165</v>
      </c>
      <c r="F5480" s="34"/>
      <c r="G5480" s="35"/>
      <c r="H5480" s="34"/>
      <c r="I5480" s="36"/>
      <c r="J5480" s="37"/>
    </row>
    <row r="5481">
      <c r="A5481" s="30"/>
      <c r="B5481" s="31" t="s">
        <v>165</v>
      </c>
      <c r="C5481" s="31" t="s">
        <v>165</v>
      </c>
      <c r="D5481" s="32" t="s">
        <v>165</v>
      </c>
      <c r="E5481" s="33" t="s">
        <v>165</v>
      </c>
      <c r="F5481" s="34"/>
      <c r="G5481" s="35"/>
      <c r="H5481" s="34"/>
      <c r="I5481" s="36"/>
      <c r="J5481" s="37"/>
    </row>
    <row r="5482">
      <c r="A5482" s="30"/>
      <c r="B5482" s="31" t="s">
        <v>165</v>
      </c>
      <c r="C5482" s="31" t="s">
        <v>165</v>
      </c>
      <c r="D5482" s="32" t="s">
        <v>165</v>
      </c>
      <c r="E5482" s="33" t="s">
        <v>165</v>
      </c>
      <c r="F5482" s="34"/>
      <c r="G5482" s="35"/>
      <c r="H5482" s="34"/>
      <c r="I5482" s="36"/>
      <c r="J5482" s="37"/>
    </row>
    <row r="5483">
      <c r="A5483" s="30"/>
      <c r="B5483" s="31" t="s">
        <v>165</v>
      </c>
      <c r="C5483" s="31" t="s">
        <v>165</v>
      </c>
      <c r="D5483" s="32" t="s">
        <v>165</v>
      </c>
      <c r="E5483" s="33" t="s">
        <v>165</v>
      </c>
      <c r="F5483" s="34"/>
      <c r="G5483" s="35"/>
      <c r="H5483" s="34"/>
      <c r="I5483" s="36"/>
      <c r="J5483" s="37"/>
    </row>
    <row r="5484">
      <c r="A5484" s="30"/>
      <c r="B5484" s="31" t="s">
        <v>165</v>
      </c>
      <c r="C5484" s="31" t="s">
        <v>165</v>
      </c>
      <c r="D5484" s="32" t="s">
        <v>165</v>
      </c>
      <c r="E5484" s="33" t="s">
        <v>165</v>
      </c>
      <c r="F5484" s="34"/>
      <c r="G5484" s="35"/>
      <c r="H5484" s="34"/>
      <c r="I5484" s="36"/>
      <c r="J5484" s="37"/>
    </row>
    <row r="5485">
      <c r="A5485" s="30"/>
      <c r="B5485" s="31" t="s">
        <v>165</v>
      </c>
      <c r="C5485" s="31" t="s">
        <v>165</v>
      </c>
      <c r="D5485" s="32" t="s">
        <v>165</v>
      </c>
      <c r="E5485" s="33" t="s">
        <v>165</v>
      </c>
      <c r="F5485" s="34"/>
      <c r="G5485" s="35"/>
      <c r="H5485" s="34"/>
      <c r="I5485" s="36"/>
      <c r="J5485" s="37"/>
    </row>
    <row r="5486">
      <c r="A5486" s="30"/>
      <c r="B5486" s="31" t="s">
        <v>165</v>
      </c>
      <c r="C5486" s="31" t="s">
        <v>165</v>
      </c>
      <c r="D5486" s="32" t="s">
        <v>165</v>
      </c>
      <c r="E5486" s="33" t="s">
        <v>165</v>
      </c>
      <c r="F5486" s="34"/>
      <c r="G5486" s="35"/>
      <c r="H5486" s="34"/>
      <c r="I5486" s="36"/>
      <c r="J5486" s="37"/>
    </row>
    <row r="5487">
      <c r="A5487" s="30"/>
      <c r="B5487" s="31" t="s">
        <v>165</v>
      </c>
      <c r="C5487" s="31" t="s">
        <v>165</v>
      </c>
      <c r="D5487" s="32" t="s">
        <v>165</v>
      </c>
      <c r="E5487" s="33" t="s">
        <v>165</v>
      </c>
      <c r="F5487" s="34"/>
      <c r="G5487" s="35"/>
      <c r="H5487" s="34"/>
      <c r="I5487" s="36"/>
      <c r="J5487" s="37"/>
    </row>
    <row r="5488">
      <c r="A5488" s="30"/>
      <c r="B5488" s="31" t="s">
        <v>165</v>
      </c>
      <c r="C5488" s="31" t="s">
        <v>165</v>
      </c>
      <c r="D5488" s="32" t="s">
        <v>165</v>
      </c>
      <c r="E5488" s="33" t="s">
        <v>165</v>
      </c>
      <c r="F5488" s="34"/>
      <c r="G5488" s="35"/>
      <c r="H5488" s="34"/>
      <c r="I5488" s="36"/>
      <c r="J5488" s="37"/>
    </row>
    <row r="5489">
      <c r="A5489" s="30"/>
      <c r="B5489" s="31" t="s">
        <v>165</v>
      </c>
      <c r="C5489" s="31" t="s">
        <v>165</v>
      </c>
      <c r="D5489" s="32" t="s">
        <v>165</v>
      </c>
      <c r="E5489" s="33" t="s">
        <v>165</v>
      </c>
      <c r="F5489" s="34"/>
      <c r="G5489" s="35"/>
      <c r="H5489" s="34"/>
      <c r="I5489" s="36"/>
      <c r="J5489" s="37"/>
    </row>
    <row r="5490">
      <c r="A5490" s="30"/>
      <c r="B5490" s="31" t="s">
        <v>165</v>
      </c>
      <c r="C5490" s="31" t="s">
        <v>165</v>
      </c>
      <c r="D5490" s="32" t="s">
        <v>165</v>
      </c>
      <c r="E5490" s="33" t="s">
        <v>165</v>
      </c>
      <c r="F5490" s="34"/>
      <c r="G5490" s="35"/>
      <c r="H5490" s="34"/>
      <c r="I5490" s="36"/>
      <c r="J5490" s="37"/>
    </row>
    <row r="5491">
      <c r="A5491" s="30"/>
      <c r="B5491" s="31" t="s">
        <v>165</v>
      </c>
      <c r="C5491" s="31" t="s">
        <v>165</v>
      </c>
      <c r="D5491" s="32" t="s">
        <v>165</v>
      </c>
      <c r="E5491" s="33" t="s">
        <v>165</v>
      </c>
      <c r="F5491" s="34"/>
      <c r="G5491" s="35"/>
      <c r="H5491" s="34"/>
      <c r="I5491" s="36"/>
      <c r="J5491" s="37"/>
    </row>
    <row r="5492">
      <c r="A5492" s="30"/>
      <c r="B5492" s="31" t="s">
        <v>165</v>
      </c>
      <c r="C5492" s="31" t="s">
        <v>165</v>
      </c>
      <c r="D5492" s="32" t="s">
        <v>165</v>
      </c>
      <c r="E5492" s="33" t="s">
        <v>165</v>
      </c>
      <c r="F5492" s="34"/>
      <c r="G5492" s="35"/>
      <c r="H5492" s="34"/>
      <c r="I5492" s="36"/>
      <c r="J5492" s="37"/>
    </row>
    <row r="5493">
      <c r="A5493" s="30"/>
      <c r="B5493" s="31" t="s">
        <v>165</v>
      </c>
      <c r="C5493" s="31" t="s">
        <v>165</v>
      </c>
      <c r="D5493" s="32" t="s">
        <v>165</v>
      </c>
      <c r="E5493" s="33" t="s">
        <v>165</v>
      </c>
      <c r="F5493" s="34"/>
      <c r="G5493" s="35"/>
      <c r="H5493" s="34"/>
      <c r="I5493" s="36"/>
      <c r="J5493" s="37"/>
    </row>
    <row r="5494">
      <c r="A5494" s="30"/>
      <c r="B5494" s="31" t="s">
        <v>165</v>
      </c>
      <c r="C5494" s="31" t="s">
        <v>165</v>
      </c>
      <c r="D5494" s="32" t="s">
        <v>165</v>
      </c>
      <c r="E5494" s="33" t="s">
        <v>165</v>
      </c>
      <c r="F5494" s="34"/>
      <c r="G5494" s="35"/>
      <c r="H5494" s="34"/>
      <c r="I5494" s="36"/>
      <c r="J5494" s="37"/>
    </row>
    <row r="5495">
      <c r="A5495" s="30"/>
      <c r="B5495" s="31" t="s">
        <v>165</v>
      </c>
      <c r="C5495" s="31" t="s">
        <v>165</v>
      </c>
      <c r="D5495" s="32" t="s">
        <v>165</v>
      </c>
      <c r="E5495" s="33" t="s">
        <v>165</v>
      </c>
      <c r="F5495" s="34"/>
      <c r="G5495" s="35"/>
      <c r="H5495" s="34"/>
      <c r="I5495" s="36"/>
      <c r="J5495" s="37"/>
    </row>
    <row r="5496">
      <c r="A5496" s="30"/>
      <c r="B5496" s="31" t="s">
        <v>165</v>
      </c>
      <c r="C5496" s="31" t="s">
        <v>165</v>
      </c>
      <c r="D5496" s="32" t="s">
        <v>165</v>
      </c>
      <c r="E5496" s="33" t="s">
        <v>165</v>
      </c>
      <c r="F5496" s="34"/>
      <c r="G5496" s="35"/>
      <c r="H5496" s="34"/>
      <c r="I5496" s="36"/>
      <c r="J5496" s="37"/>
    </row>
    <row r="5497">
      <c r="A5497" s="30"/>
      <c r="B5497" s="31" t="s">
        <v>165</v>
      </c>
      <c r="C5497" s="31" t="s">
        <v>165</v>
      </c>
      <c r="D5497" s="32" t="s">
        <v>165</v>
      </c>
      <c r="E5497" s="33" t="s">
        <v>165</v>
      </c>
      <c r="F5497" s="34"/>
      <c r="G5497" s="35"/>
      <c r="H5497" s="34"/>
      <c r="I5497" s="36"/>
      <c r="J5497" s="37"/>
    </row>
    <row r="5498">
      <c r="A5498" s="30"/>
      <c r="B5498" s="31" t="s">
        <v>165</v>
      </c>
      <c r="C5498" s="31" t="s">
        <v>165</v>
      </c>
      <c r="D5498" s="32" t="s">
        <v>165</v>
      </c>
      <c r="E5498" s="33" t="s">
        <v>165</v>
      </c>
      <c r="F5498" s="34"/>
      <c r="G5498" s="35"/>
      <c r="H5498" s="34"/>
      <c r="I5498" s="36"/>
      <c r="J5498" s="37"/>
    </row>
    <row r="5499">
      <c r="A5499" s="30"/>
      <c r="B5499" s="31" t="s">
        <v>165</v>
      </c>
      <c r="C5499" s="31" t="s">
        <v>165</v>
      </c>
      <c r="D5499" s="32" t="s">
        <v>165</v>
      </c>
      <c r="E5499" s="33" t="s">
        <v>165</v>
      </c>
      <c r="F5499" s="34"/>
      <c r="G5499" s="35"/>
      <c r="H5499" s="34"/>
      <c r="I5499" s="36"/>
      <c r="J5499" s="37"/>
    </row>
    <row r="5500">
      <c r="A5500" s="30"/>
      <c r="B5500" s="31" t="s">
        <v>165</v>
      </c>
      <c r="C5500" s="31" t="s">
        <v>165</v>
      </c>
      <c r="D5500" s="32" t="s">
        <v>165</v>
      </c>
      <c r="E5500" s="33" t="s">
        <v>165</v>
      </c>
      <c r="F5500" s="34"/>
      <c r="G5500" s="35"/>
      <c r="H5500" s="34"/>
      <c r="I5500" s="36"/>
      <c r="J5500" s="37"/>
    </row>
    <row r="5501">
      <c r="A5501" s="30"/>
      <c r="B5501" s="31" t="s">
        <v>165</v>
      </c>
      <c r="C5501" s="31" t="s">
        <v>165</v>
      </c>
      <c r="D5501" s="32" t="s">
        <v>165</v>
      </c>
      <c r="E5501" s="33" t="s">
        <v>165</v>
      </c>
      <c r="F5501" s="34"/>
      <c r="G5501" s="35"/>
      <c r="H5501" s="34"/>
      <c r="I5501" s="36"/>
      <c r="J5501" s="37"/>
    </row>
    <row r="5502">
      <c r="A5502" s="30"/>
      <c r="B5502" s="31" t="s">
        <v>165</v>
      </c>
      <c r="C5502" s="31" t="s">
        <v>165</v>
      </c>
      <c r="D5502" s="32" t="s">
        <v>165</v>
      </c>
      <c r="E5502" s="33" t="s">
        <v>165</v>
      </c>
      <c r="F5502" s="34"/>
      <c r="G5502" s="35"/>
      <c r="H5502" s="34"/>
      <c r="I5502" s="36"/>
      <c r="J5502" s="37"/>
    </row>
    <row r="5503">
      <c r="A5503" s="30"/>
      <c r="B5503" s="31" t="s">
        <v>165</v>
      </c>
      <c r="C5503" s="31" t="s">
        <v>165</v>
      </c>
      <c r="D5503" s="32" t="s">
        <v>165</v>
      </c>
      <c r="E5503" s="33" t="s">
        <v>165</v>
      </c>
      <c r="F5503" s="34"/>
      <c r="G5503" s="35"/>
      <c r="H5503" s="34"/>
      <c r="I5503" s="36"/>
      <c r="J5503" s="37"/>
    </row>
    <row r="5504">
      <c r="A5504" s="30"/>
      <c r="B5504" s="31" t="s">
        <v>165</v>
      </c>
      <c r="C5504" s="31" t="s">
        <v>165</v>
      </c>
      <c r="D5504" s="32" t="s">
        <v>165</v>
      </c>
      <c r="E5504" s="33" t="s">
        <v>165</v>
      </c>
      <c r="F5504" s="34"/>
      <c r="G5504" s="35"/>
      <c r="H5504" s="34"/>
      <c r="I5504" s="36"/>
      <c r="J5504" s="37"/>
    </row>
    <row r="5505">
      <c r="A5505" s="30"/>
      <c r="B5505" s="31" t="s">
        <v>165</v>
      </c>
      <c r="C5505" s="31" t="s">
        <v>165</v>
      </c>
      <c r="D5505" s="32" t="s">
        <v>165</v>
      </c>
      <c r="E5505" s="33" t="s">
        <v>165</v>
      </c>
      <c r="F5505" s="34"/>
      <c r="G5505" s="35"/>
      <c r="H5505" s="34"/>
      <c r="I5505" s="36"/>
      <c r="J5505" s="37"/>
    </row>
    <row r="5506">
      <c r="A5506" s="30"/>
      <c r="B5506" s="31" t="s">
        <v>165</v>
      </c>
      <c r="C5506" s="31" t="s">
        <v>165</v>
      </c>
      <c r="D5506" s="32" t="s">
        <v>165</v>
      </c>
      <c r="E5506" s="33" t="s">
        <v>165</v>
      </c>
      <c r="F5506" s="34"/>
      <c r="G5506" s="35"/>
      <c r="H5506" s="34"/>
      <c r="I5506" s="36"/>
      <c r="J5506" s="37"/>
    </row>
    <row r="5507">
      <c r="A5507" s="30"/>
      <c r="B5507" s="31" t="s">
        <v>165</v>
      </c>
      <c r="C5507" s="31" t="s">
        <v>165</v>
      </c>
      <c r="D5507" s="32" t="s">
        <v>165</v>
      </c>
      <c r="E5507" s="33" t="s">
        <v>165</v>
      </c>
      <c r="F5507" s="34"/>
      <c r="G5507" s="35"/>
      <c r="H5507" s="34"/>
      <c r="I5507" s="36"/>
      <c r="J5507" s="37"/>
    </row>
    <row r="5508">
      <c r="A5508" s="30"/>
      <c r="B5508" s="31" t="s">
        <v>165</v>
      </c>
      <c r="C5508" s="31" t="s">
        <v>165</v>
      </c>
      <c r="D5508" s="32" t="s">
        <v>165</v>
      </c>
      <c r="E5508" s="33" t="s">
        <v>165</v>
      </c>
      <c r="F5508" s="34"/>
      <c r="G5508" s="35"/>
      <c r="H5508" s="34"/>
      <c r="I5508" s="36"/>
      <c r="J5508" s="37"/>
    </row>
    <row r="5509">
      <c r="A5509" s="30"/>
      <c r="B5509" s="31" t="s">
        <v>165</v>
      </c>
      <c r="C5509" s="31" t="s">
        <v>165</v>
      </c>
      <c r="D5509" s="32" t="s">
        <v>165</v>
      </c>
      <c r="E5509" s="33" t="s">
        <v>165</v>
      </c>
      <c r="F5509" s="34"/>
      <c r="G5509" s="35"/>
      <c r="H5509" s="34"/>
      <c r="I5509" s="36"/>
      <c r="J5509" s="37"/>
    </row>
    <row r="5510">
      <c r="A5510" s="30"/>
      <c r="B5510" s="31" t="s">
        <v>165</v>
      </c>
      <c r="C5510" s="31" t="s">
        <v>165</v>
      </c>
      <c r="D5510" s="32" t="s">
        <v>165</v>
      </c>
      <c r="E5510" s="33" t="s">
        <v>165</v>
      </c>
      <c r="F5510" s="34"/>
      <c r="G5510" s="35"/>
      <c r="H5510" s="34"/>
      <c r="I5510" s="36"/>
      <c r="J5510" s="37"/>
    </row>
    <row r="5511">
      <c r="A5511" s="30"/>
      <c r="B5511" s="31" t="s">
        <v>165</v>
      </c>
      <c r="C5511" s="31" t="s">
        <v>165</v>
      </c>
      <c r="D5511" s="32" t="s">
        <v>165</v>
      </c>
      <c r="E5511" s="33" t="s">
        <v>165</v>
      </c>
      <c r="F5511" s="34"/>
      <c r="G5511" s="35"/>
      <c r="H5511" s="34"/>
      <c r="I5511" s="36"/>
      <c r="J5511" s="37"/>
    </row>
    <row r="5512">
      <c r="A5512" s="30"/>
      <c r="B5512" s="31" t="s">
        <v>165</v>
      </c>
      <c r="C5512" s="31" t="s">
        <v>165</v>
      </c>
      <c r="D5512" s="32" t="s">
        <v>165</v>
      </c>
      <c r="E5512" s="33" t="s">
        <v>165</v>
      </c>
      <c r="F5512" s="34"/>
      <c r="G5512" s="35"/>
      <c r="H5512" s="34"/>
      <c r="I5512" s="36"/>
      <c r="J5512" s="37"/>
    </row>
    <row r="5513">
      <c r="A5513" s="30"/>
      <c r="B5513" s="31" t="s">
        <v>165</v>
      </c>
      <c r="C5513" s="31" t="s">
        <v>165</v>
      </c>
      <c r="D5513" s="32" t="s">
        <v>165</v>
      </c>
      <c r="E5513" s="33" t="s">
        <v>165</v>
      </c>
      <c r="F5513" s="34"/>
      <c r="G5513" s="35"/>
      <c r="H5513" s="34"/>
      <c r="I5513" s="36"/>
      <c r="J5513" s="37"/>
    </row>
    <row r="5514">
      <c r="A5514" s="30"/>
      <c r="B5514" s="31" t="s">
        <v>165</v>
      </c>
      <c r="C5514" s="31" t="s">
        <v>165</v>
      </c>
      <c r="D5514" s="32" t="s">
        <v>165</v>
      </c>
      <c r="E5514" s="33" t="s">
        <v>165</v>
      </c>
      <c r="F5514" s="34"/>
      <c r="G5514" s="35"/>
      <c r="H5514" s="34"/>
      <c r="I5514" s="36"/>
      <c r="J5514" s="37"/>
    </row>
    <row r="5515">
      <c r="A5515" s="30"/>
      <c r="B5515" s="31" t="s">
        <v>165</v>
      </c>
      <c r="C5515" s="31" t="s">
        <v>165</v>
      </c>
      <c r="D5515" s="32" t="s">
        <v>165</v>
      </c>
      <c r="E5515" s="33" t="s">
        <v>165</v>
      </c>
      <c r="F5515" s="34"/>
      <c r="G5515" s="35"/>
      <c r="H5515" s="34"/>
      <c r="I5515" s="36"/>
      <c r="J5515" s="37"/>
    </row>
    <row r="5516">
      <c r="A5516" s="30"/>
      <c r="B5516" s="31" t="s">
        <v>165</v>
      </c>
      <c r="C5516" s="31" t="s">
        <v>165</v>
      </c>
      <c r="D5516" s="32" t="s">
        <v>165</v>
      </c>
      <c r="E5516" s="33" t="s">
        <v>165</v>
      </c>
      <c r="F5516" s="34"/>
      <c r="G5516" s="35"/>
      <c r="H5516" s="34"/>
      <c r="I5516" s="36"/>
      <c r="J5516" s="37"/>
    </row>
    <row r="5517">
      <c r="A5517" s="30"/>
      <c r="B5517" s="31" t="s">
        <v>165</v>
      </c>
      <c r="C5517" s="31" t="s">
        <v>165</v>
      </c>
      <c r="D5517" s="32" t="s">
        <v>165</v>
      </c>
      <c r="E5517" s="33" t="s">
        <v>165</v>
      </c>
      <c r="F5517" s="34"/>
      <c r="G5517" s="35"/>
      <c r="H5517" s="34"/>
      <c r="I5517" s="36"/>
      <c r="J5517" s="37"/>
    </row>
    <row r="5518">
      <c r="A5518" s="30"/>
      <c r="B5518" s="31" t="s">
        <v>165</v>
      </c>
      <c r="C5518" s="31" t="s">
        <v>165</v>
      </c>
      <c r="D5518" s="32" t="s">
        <v>165</v>
      </c>
      <c r="E5518" s="33" t="s">
        <v>165</v>
      </c>
      <c r="F5518" s="34"/>
      <c r="G5518" s="35"/>
      <c r="H5518" s="34"/>
      <c r="I5518" s="36"/>
      <c r="J5518" s="37"/>
    </row>
    <row r="5519">
      <c r="A5519" s="30"/>
      <c r="B5519" s="31" t="s">
        <v>165</v>
      </c>
      <c r="C5519" s="31" t="s">
        <v>165</v>
      </c>
      <c r="D5519" s="32" t="s">
        <v>165</v>
      </c>
      <c r="E5519" s="33" t="s">
        <v>165</v>
      </c>
      <c r="F5519" s="34"/>
      <c r="G5519" s="35"/>
      <c r="H5519" s="34"/>
      <c r="I5519" s="36"/>
      <c r="J5519" s="37"/>
    </row>
    <row r="5520">
      <c r="A5520" s="30"/>
      <c r="B5520" s="31" t="s">
        <v>165</v>
      </c>
      <c r="C5520" s="31" t="s">
        <v>165</v>
      </c>
      <c r="D5520" s="32" t="s">
        <v>165</v>
      </c>
      <c r="E5520" s="33" t="s">
        <v>165</v>
      </c>
      <c r="F5520" s="34"/>
      <c r="G5520" s="35"/>
      <c r="H5520" s="34"/>
      <c r="I5520" s="36"/>
      <c r="J5520" s="37"/>
    </row>
    <row r="5521">
      <c r="A5521" s="30"/>
      <c r="B5521" s="31" t="s">
        <v>165</v>
      </c>
      <c r="C5521" s="31" t="s">
        <v>165</v>
      </c>
      <c r="D5521" s="32" t="s">
        <v>165</v>
      </c>
      <c r="E5521" s="33" t="s">
        <v>165</v>
      </c>
      <c r="F5521" s="34"/>
      <c r="G5521" s="35"/>
      <c r="H5521" s="34"/>
      <c r="I5521" s="36"/>
      <c r="J5521" s="37"/>
    </row>
    <row r="5522">
      <c r="A5522" s="30"/>
      <c r="B5522" s="31" t="s">
        <v>165</v>
      </c>
      <c r="C5522" s="31" t="s">
        <v>165</v>
      </c>
      <c r="D5522" s="32" t="s">
        <v>165</v>
      </c>
      <c r="E5522" s="33" t="s">
        <v>165</v>
      </c>
      <c r="F5522" s="34"/>
      <c r="G5522" s="35"/>
      <c r="H5522" s="34"/>
      <c r="I5522" s="36"/>
      <c r="J5522" s="37"/>
    </row>
    <row r="5523">
      <c r="A5523" s="30"/>
      <c r="B5523" s="31" t="s">
        <v>165</v>
      </c>
      <c r="C5523" s="31" t="s">
        <v>165</v>
      </c>
      <c r="D5523" s="32" t="s">
        <v>165</v>
      </c>
      <c r="E5523" s="33" t="s">
        <v>165</v>
      </c>
      <c r="F5523" s="34"/>
      <c r="G5523" s="35"/>
      <c r="H5523" s="34"/>
      <c r="I5523" s="36"/>
      <c r="J5523" s="37"/>
    </row>
    <row r="5524">
      <c r="A5524" s="30"/>
      <c r="B5524" s="31" t="s">
        <v>165</v>
      </c>
      <c r="C5524" s="31" t="s">
        <v>165</v>
      </c>
      <c r="D5524" s="32" t="s">
        <v>165</v>
      </c>
      <c r="E5524" s="33" t="s">
        <v>165</v>
      </c>
      <c r="F5524" s="34"/>
      <c r="G5524" s="35"/>
      <c r="H5524" s="34"/>
      <c r="I5524" s="36"/>
      <c r="J5524" s="37"/>
    </row>
    <row r="5525">
      <c r="A5525" s="30"/>
      <c r="B5525" s="31" t="s">
        <v>165</v>
      </c>
      <c r="C5525" s="31" t="s">
        <v>165</v>
      </c>
      <c r="D5525" s="32" t="s">
        <v>165</v>
      </c>
      <c r="E5525" s="33" t="s">
        <v>165</v>
      </c>
      <c r="F5525" s="34"/>
      <c r="G5525" s="35"/>
      <c r="H5525" s="34"/>
      <c r="I5525" s="36"/>
      <c r="J5525" s="37"/>
    </row>
    <row r="5526">
      <c r="A5526" s="30"/>
      <c r="B5526" s="31" t="s">
        <v>165</v>
      </c>
      <c r="C5526" s="31" t="s">
        <v>165</v>
      </c>
      <c r="D5526" s="32" t="s">
        <v>165</v>
      </c>
      <c r="E5526" s="33" t="s">
        <v>165</v>
      </c>
      <c r="F5526" s="34"/>
      <c r="G5526" s="35"/>
      <c r="H5526" s="34"/>
      <c r="I5526" s="36"/>
      <c r="J5526" s="37"/>
    </row>
    <row r="5527">
      <c r="A5527" s="30"/>
      <c r="B5527" s="31" t="s">
        <v>165</v>
      </c>
      <c r="C5527" s="31" t="s">
        <v>165</v>
      </c>
      <c r="D5527" s="32" t="s">
        <v>165</v>
      </c>
      <c r="E5527" s="33" t="s">
        <v>165</v>
      </c>
      <c r="F5527" s="34"/>
      <c r="G5527" s="35"/>
      <c r="H5527" s="34"/>
      <c r="I5527" s="36"/>
      <c r="J5527" s="37"/>
    </row>
    <row r="5528">
      <c r="A5528" s="30"/>
      <c r="B5528" s="31" t="s">
        <v>165</v>
      </c>
      <c r="C5528" s="31" t="s">
        <v>165</v>
      </c>
      <c r="D5528" s="32" t="s">
        <v>165</v>
      </c>
      <c r="E5528" s="33" t="s">
        <v>165</v>
      </c>
      <c r="F5528" s="34"/>
      <c r="G5528" s="35"/>
      <c r="H5528" s="34"/>
      <c r="I5528" s="36"/>
      <c r="J5528" s="37"/>
    </row>
    <row r="5529">
      <c r="A5529" s="30"/>
      <c r="B5529" s="31" t="s">
        <v>165</v>
      </c>
      <c r="C5529" s="31" t="s">
        <v>165</v>
      </c>
      <c r="D5529" s="32" t="s">
        <v>165</v>
      </c>
      <c r="E5529" s="33" t="s">
        <v>165</v>
      </c>
      <c r="F5529" s="34"/>
      <c r="G5529" s="35"/>
      <c r="H5529" s="34"/>
      <c r="I5529" s="36"/>
      <c r="J5529" s="37"/>
    </row>
    <row r="5530">
      <c r="A5530" s="30"/>
      <c r="B5530" s="31" t="s">
        <v>165</v>
      </c>
      <c r="C5530" s="31" t="s">
        <v>165</v>
      </c>
      <c r="D5530" s="32" t="s">
        <v>165</v>
      </c>
      <c r="E5530" s="33" t="s">
        <v>165</v>
      </c>
      <c r="F5530" s="34"/>
      <c r="G5530" s="35"/>
      <c r="H5530" s="34"/>
      <c r="I5530" s="36"/>
      <c r="J5530" s="37"/>
    </row>
    <row r="5531">
      <c r="A5531" s="30"/>
      <c r="B5531" s="31" t="s">
        <v>165</v>
      </c>
      <c r="C5531" s="31" t="s">
        <v>165</v>
      </c>
      <c r="D5531" s="32" t="s">
        <v>165</v>
      </c>
      <c r="E5531" s="33" t="s">
        <v>165</v>
      </c>
      <c r="F5531" s="34"/>
      <c r="G5531" s="35"/>
      <c r="H5531" s="34"/>
      <c r="I5531" s="36"/>
      <c r="J5531" s="37"/>
    </row>
    <row r="5532">
      <c r="A5532" s="30"/>
      <c r="B5532" s="31" t="s">
        <v>165</v>
      </c>
      <c r="C5532" s="31" t="s">
        <v>165</v>
      </c>
      <c r="D5532" s="32" t="s">
        <v>165</v>
      </c>
      <c r="E5532" s="33" t="s">
        <v>165</v>
      </c>
      <c r="F5532" s="34"/>
      <c r="G5532" s="35"/>
      <c r="H5532" s="34"/>
      <c r="I5532" s="36"/>
      <c r="J5532" s="37"/>
    </row>
    <row r="5533">
      <c r="A5533" s="30"/>
      <c r="B5533" s="31" t="s">
        <v>165</v>
      </c>
      <c r="C5533" s="31" t="s">
        <v>165</v>
      </c>
      <c r="D5533" s="32" t="s">
        <v>165</v>
      </c>
      <c r="E5533" s="33" t="s">
        <v>165</v>
      </c>
      <c r="F5533" s="34"/>
      <c r="G5533" s="35"/>
      <c r="H5533" s="34"/>
      <c r="I5533" s="36"/>
      <c r="J5533" s="37"/>
    </row>
    <row r="5534">
      <c r="A5534" s="30"/>
      <c r="B5534" s="31" t="s">
        <v>165</v>
      </c>
      <c r="C5534" s="31" t="s">
        <v>165</v>
      </c>
      <c r="D5534" s="32" t="s">
        <v>165</v>
      </c>
      <c r="E5534" s="33" t="s">
        <v>165</v>
      </c>
      <c r="F5534" s="34"/>
      <c r="G5534" s="35"/>
      <c r="H5534" s="34"/>
      <c r="I5534" s="36"/>
      <c r="J5534" s="37"/>
    </row>
    <row r="5535">
      <c r="A5535" s="30"/>
      <c r="B5535" s="31" t="s">
        <v>165</v>
      </c>
      <c r="C5535" s="31" t="s">
        <v>165</v>
      </c>
      <c r="D5535" s="32" t="s">
        <v>165</v>
      </c>
      <c r="E5535" s="33" t="s">
        <v>165</v>
      </c>
      <c r="F5535" s="34"/>
      <c r="G5535" s="35"/>
      <c r="H5535" s="34"/>
      <c r="I5535" s="36"/>
      <c r="J5535" s="37"/>
    </row>
    <row r="5536">
      <c r="A5536" s="30"/>
      <c r="B5536" s="31" t="s">
        <v>165</v>
      </c>
      <c r="C5536" s="31" t="s">
        <v>165</v>
      </c>
      <c r="D5536" s="32" t="s">
        <v>165</v>
      </c>
      <c r="E5536" s="33" t="s">
        <v>165</v>
      </c>
      <c r="F5536" s="34"/>
      <c r="G5536" s="35"/>
      <c r="H5536" s="34"/>
      <c r="I5536" s="36"/>
      <c r="J5536" s="37"/>
    </row>
    <row r="5537">
      <c r="A5537" s="30"/>
      <c r="B5537" s="31" t="s">
        <v>165</v>
      </c>
      <c r="C5537" s="31" t="s">
        <v>165</v>
      </c>
      <c r="D5537" s="32" t="s">
        <v>165</v>
      </c>
      <c r="E5537" s="33" t="s">
        <v>165</v>
      </c>
      <c r="F5537" s="34"/>
      <c r="G5537" s="35"/>
      <c r="H5537" s="34"/>
      <c r="I5537" s="36"/>
      <c r="J5537" s="37"/>
    </row>
    <row r="5538">
      <c r="A5538" s="30"/>
      <c r="B5538" s="31" t="s">
        <v>165</v>
      </c>
      <c r="C5538" s="31" t="s">
        <v>165</v>
      </c>
      <c r="D5538" s="32" t="s">
        <v>165</v>
      </c>
      <c r="E5538" s="33" t="s">
        <v>165</v>
      </c>
      <c r="F5538" s="34"/>
      <c r="G5538" s="35"/>
      <c r="H5538" s="34"/>
      <c r="I5538" s="36"/>
      <c r="J5538" s="37"/>
    </row>
    <row r="5539">
      <c r="A5539" s="30"/>
      <c r="B5539" s="31" t="s">
        <v>165</v>
      </c>
      <c r="C5539" s="31" t="s">
        <v>165</v>
      </c>
      <c r="D5539" s="32" t="s">
        <v>165</v>
      </c>
      <c r="E5539" s="33" t="s">
        <v>165</v>
      </c>
      <c r="F5539" s="34"/>
      <c r="G5539" s="35"/>
      <c r="H5539" s="34"/>
      <c r="I5539" s="36"/>
      <c r="J5539" s="37"/>
    </row>
    <row r="5540">
      <c r="A5540" s="30"/>
      <c r="B5540" s="31" t="s">
        <v>165</v>
      </c>
      <c r="C5540" s="31" t="s">
        <v>165</v>
      </c>
      <c r="D5540" s="32" t="s">
        <v>165</v>
      </c>
      <c r="E5540" s="33" t="s">
        <v>165</v>
      </c>
      <c r="F5540" s="34"/>
      <c r="G5540" s="35"/>
      <c r="H5540" s="34"/>
      <c r="I5540" s="36"/>
      <c r="J5540" s="37"/>
    </row>
    <row r="5541">
      <c r="A5541" s="30"/>
      <c r="B5541" s="31" t="s">
        <v>165</v>
      </c>
      <c r="C5541" s="31" t="s">
        <v>165</v>
      </c>
      <c r="D5541" s="32" t="s">
        <v>165</v>
      </c>
      <c r="E5541" s="33" t="s">
        <v>165</v>
      </c>
      <c r="F5541" s="34"/>
      <c r="G5541" s="35"/>
      <c r="H5541" s="34"/>
      <c r="I5541" s="36"/>
      <c r="J5541" s="37"/>
    </row>
    <row r="5542">
      <c r="A5542" s="30"/>
      <c r="B5542" s="31" t="s">
        <v>165</v>
      </c>
      <c r="C5542" s="31" t="s">
        <v>165</v>
      </c>
      <c r="D5542" s="32" t="s">
        <v>165</v>
      </c>
      <c r="E5542" s="33" t="s">
        <v>165</v>
      </c>
      <c r="F5542" s="34"/>
      <c r="G5542" s="35"/>
      <c r="H5542" s="34"/>
      <c r="I5542" s="36"/>
      <c r="J5542" s="37"/>
    </row>
    <row r="5543">
      <c r="A5543" s="30"/>
      <c r="B5543" s="31" t="s">
        <v>165</v>
      </c>
      <c r="C5543" s="31" t="s">
        <v>165</v>
      </c>
      <c r="D5543" s="32" t="s">
        <v>165</v>
      </c>
      <c r="E5543" s="33" t="s">
        <v>165</v>
      </c>
      <c r="F5543" s="34"/>
      <c r="G5543" s="35"/>
      <c r="H5543" s="34"/>
      <c r="I5543" s="36"/>
      <c r="J5543" s="37"/>
    </row>
    <row r="5544">
      <c r="A5544" s="30"/>
      <c r="B5544" s="31" t="s">
        <v>165</v>
      </c>
      <c r="C5544" s="31" t="s">
        <v>165</v>
      </c>
      <c r="D5544" s="32" t="s">
        <v>165</v>
      </c>
      <c r="E5544" s="33" t="s">
        <v>165</v>
      </c>
      <c r="F5544" s="34"/>
      <c r="G5544" s="35"/>
      <c r="H5544" s="34"/>
      <c r="I5544" s="36"/>
      <c r="J5544" s="37"/>
    </row>
    <row r="5545">
      <c r="A5545" s="30"/>
      <c r="B5545" s="31" t="s">
        <v>165</v>
      </c>
      <c r="C5545" s="31" t="s">
        <v>165</v>
      </c>
      <c r="D5545" s="32" t="s">
        <v>165</v>
      </c>
      <c r="E5545" s="33" t="s">
        <v>165</v>
      </c>
      <c r="F5545" s="34"/>
      <c r="G5545" s="35"/>
      <c r="H5545" s="34"/>
      <c r="I5545" s="36"/>
      <c r="J5545" s="37"/>
    </row>
    <row r="5546">
      <c r="A5546" s="30"/>
      <c r="B5546" s="31" t="s">
        <v>165</v>
      </c>
      <c r="C5546" s="31" t="s">
        <v>165</v>
      </c>
      <c r="D5546" s="32" t="s">
        <v>165</v>
      </c>
      <c r="E5546" s="33" t="s">
        <v>165</v>
      </c>
      <c r="F5546" s="34"/>
      <c r="G5546" s="35"/>
      <c r="H5546" s="34"/>
      <c r="I5546" s="36"/>
      <c r="J5546" s="37"/>
    </row>
    <row r="5547">
      <c r="A5547" s="30"/>
      <c r="B5547" s="31" t="s">
        <v>165</v>
      </c>
      <c r="C5547" s="31" t="s">
        <v>165</v>
      </c>
      <c r="D5547" s="32" t="s">
        <v>165</v>
      </c>
      <c r="E5547" s="33" t="s">
        <v>165</v>
      </c>
      <c r="F5547" s="34"/>
      <c r="G5547" s="35"/>
      <c r="H5547" s="34"/>
      <c r="I5547" s="36"/>
      <c r="J5547" s="37"/>
    </row>
    <row r="5548">
      <c r="A5548" s="30"/>
      <c r="B5548" s="31" t="s">
        <v>165</v>
      </c>
      <c r="C5548" s="31" t="s">
        <v>165</v>
      </c>
      <c r="D5548" s="32" t="s">
        <v>165</v>
      </c>
      <c r="E5548" s="33" t="s">
        <v>165</v>
      </c>
      <c r="F5548" s="34"/>
      <c r="G5548" s="35"/>
      <c r="H5548" s="34"/>
      <c r="I5548" s="36"/>
      <c r="J5548" s="37"/>
    </row>
    <row r="5549">
      <c r="A5549" s="30"/>
      <c r="B5549" s="31" t="s">
        <v>165</v>
      </c>
      <c r="C5549" s="31" t="s">
        <v>165</v>
      </c>
      <c r="D5549" s="32" t="s">
        <v>165</v>
      </c>
      <c r="E5549" s="33" t="s">
        <v>165</v>
      </c>
      <c r="F5549" s="34"/>
      <c r="G5549" s="35"/>
      <c r="H5549" s="34"/>
      <c r="I5549" s="36"/>
      <c r="J5549" s="37"/>
    </row>
    <row r="5550">
      <c r="A5550" s="30"/>
      <c r="B5550" s="31" t="s">
        <v>165</v>
      </c>
      <c r="C5550" s="31" t="s">
        <v>165</v>
      </c>
      <c r="D5550" s="32" t="s">
        <v>165</v>
      </c>
      <c r="E5550" s="33" t="s">
        <v>165</v>
      </c>
      <c r="F5550" s="34"/>
      <c r="G5550" s="35"/>
      <c r="H5550" s="34"/>
      <c r="I5550" s="36"/>
      <c r="J5550" s="37"/>
    </row>
    <row r="5551">
      <c r="A5551" s="30"/>
      <c r="B5551" s="31" t="s">
        <v>165</v>
      </c>
      <c r="C5551" s="31" t="s">
        <v>165</v>
      </c>
      <c r="D5551" s="32" t="s">
        <v>165</v>
      </c>
      <c r="E5551" s="33" t="s">
        <v>165</v>
      </c>
      <c r="F5551" s="34"/>
      <c r="G5551" s="35"/>
      <c r="H5551" s="34"/>
      <c r="I5551" s="36"/>
      <c r="J5551" s="37"/>
    </row>
    <row r="5552">
      <c r="A5552" s="30"/>
      <c r="B5552" s="31" t="s">
        <v>165</v>
      </c>
      <c r="C5552" s="31" t="s">
        <v>165</v>
      </c>
      <c r="D5552" s="32" t="s">
        <v>165</v>
      </c>
      <c r="E5552" s="33" t="s">
        <v>165</v>
      </c>
      <c r="F5552" s="34"/>
      <c r="G5552" s="35"/>
      <c r="H5552" s="34"/>
      <c r="I5552" s="36"/>
      <c r="J5552" s="37"/>
    </row>
    <row r="5553">
      <c r="A5553" s="30"/>
      <c r="B5553" s="31" t="s">
        <v>165</v>
      </c>
      <c r="C5553" s="31" t="s">
        <v>165</v>
      </c>
      <c r="D5553" s="32" t="s">
        <v>165</v>
      </c>
      <c r="E5553" s="33" t="s">
        <v>165</v>
      </c>
      <c r="F5553" s="34"/>
      <c r="G5553" s="35"/>
      <c r="H5553" s="34"/>
      <c r="I5553" s="36"/>
      <c r="J5553" s="37"/>
    </row>
    <row r="5554">
      <c r="A5554" s="30"/>
      <c r="B5554" s="31" t="s">
        <v>165</v>
      </c>
      <c r="C5554" s="31" t="s">
        <v>165</v>
      </c>
      <c r="D5554" s="32" t="s">
        <v>165</v>
      </c>
      <c r="E5554" s="33" t="s">
        <v>165</v>
      </c>
      <c r="F5554" s="34"/>
      <c r="G5554" s="35"/>
      <c r="H5554" s="34"/>
      <c r="I5554" s="36"/>
      <c r="J5554" s="37"/>
    </row>
    <row r="5555">
      <c r="A5555" s="30"/>
      <c r="B5555" s="31" t="s">
        <v>165</v>
      </c>
      <c r="C5555" s="31" t="s">
        <v>165</v>
      </c>
      <c r="D5555" s="32" t="s">
        <v>165</v>
      </c>
      <c r="E5555" s="33" t="s">
        <v>165</v>
      </c>
      <c r="F5555" s="34"/>
      <c r="G5555" s="35"/>
      <c r="H5555" s="34"/>
      <c r="I5555" s="36"/>
      <c r="J5555" s="37"/>
    </row>
    <row r="5556">
      <c r="A5556" s="30"/>
      <c r="B5556" s="31" t="s">
        <v>165</v>
      </c>
      <c r="C5556" s="31" t="s">
        <v>165</v>
      </c>
      <c r="D5556" s="32" t="s">
        <v>165</v>
      </c>
      <c r="E5556" s="33" t="s">
        <v>165</v>
      </c>
      <c r="F5556" s="34"/>
      <c r="G5556" s="35"/>
      <c r="H5556" s="34"/>
      <c r="I5556" s="36"/>
      <c r="J5556" s="37"/>
    </row>
    <row r="5557">
      <c r="A5557" s="30"/>
      <c r="B5557" s="31" t="s">
        <v>165</v>
      </c>
      <c r="C5557" s="31" t="s">
        <v>165</v>
      </c>
      <c r="D5557" s="32" t="s">
        <v>165</v>
      </c>
      <c r="E5557" s="33" t="s">
        <v>165</v>
      </c>
      <c r="F5557" s="34"/>
      <c r="G5557" s="35"/>
      <c r="H5557" s="34"/>
      <c r="I5557" s="36"/>
      <c r="J5557" s="37"/>
    </row>
    <row r="5558">
      <c r="A5558" s="30"/>
      <c r="B5558" s="31" t="s">
        <v>165</v>
      </c>
      <c r="C5558" s="31" t="s">
        <v>165</v>
      </c>
      <c r="D5558" s="32" t="s">
        <v>165</v>
      </c>
      <c r="E5558" s="33" t="s">
        <v>165</v>
      </c>
      <c r="F5558" s="34"/>
      <c r="G5558" s="35"/>
      <c r="H5558" s="34"/>
      <c r="I5558" s="36"/>
      <c r="J5558" s="37"/>
    </row>
    <row r="5559">
      <c r="A5559" s="30"/>
      <c r="B5559" s="31" t="s">
        <v>165</v>
      </c>
      <c r="C5559" s="31" t="s">
        <v>165</v>
      </c>
      <c r="D5559" s="32" t="s">
        <v>165</v>
      </c>
      <c r="E5559" s="33" t="s">
        <v>165</v>
      </c>
      <c r="F5559" s="34"/>
      <c r="G5559" s="35"/>
      <c r="H5559" s="34"/>
      <c r="I5559" s="36"/>
      <c r="J5559" s="37"/>
    </row>
    <row r="5560">
      <c r="A5560" s="30"/>
      <c r="B5560" s="31" t="s">
        <v>165</v>
      </c>
      <c r="C5560" s="31" t="s">
        <v>165</v>
      </c>
      <c r="D5560" s="32" t="s">
        <v>165</v>
      </c>
      <c r="E5560" s="33" t="s">
        <v>165</v>
      </c>
      <c r="F5560" s="34"/>
      <c r="G5560" s="35"/>
      <c r="H5560" s="34"/>
      <c r="I5560" s="36"/>
      <c r="J5560" s="37"/>
    </row>
    <row r="5561">
      <c r="A5561" s="30"/>
      <c r="B5561" s="31" t="s">
        <v>165</v>
      </c>
      <c r="C5561" s="31" t="s">
        <v>165</v>
      </c>
      <c r="D5561" s="32" t="s">
        <v>165</v>
      </c>
      <c r="E5561" s="33" t="s">
        <v>165</v>
      </c>
      <c r="F5561" s="34"/>
      <c r="G5561" s="35"/>
      <c r="H5561" s="34"/>
      <c r="I5561" s="36"/>
      <c r="J5561" s="37"/>
    </row>
    <row r="5562">
      <c r="A5562" s="30"/>
      <c r="B5562" s="31" t="s">
        <v>165</v>
      </c>
      <c r="C5562" s="31" t="s">
        <v>165</v>
      </c>
      <c r="D5562" s="32" t="s">
        <v>165</v>
      </c>
      <c r="E5562" s="33" t="s">
        <v>165</v>
      </c>
      <c r="F5562" s="34"/>
      <c r="G5562" s="35"/>
      <c r="H5562" s="34"/>
      <c r="I5562" s="36"/>
      <c r="J5562" s="37"/>
    </row>
    <row r="5563">
      <c r="A5563" s="30"/>
      <c r="B5563" s="31" t="s">
        <v>165</v>
      </c>
      <c r="C5563" s="31" t="s">
        <v>165</v>
      </c>
      <c r="D5563" s="32" t="s">
        <v>165</v>
      </c>
      <c r="E5563" s="33" t="s">
        <v>165</v>
      </c>
      <c r="F5563" s="34"/>
      <c r="G5563" s="35"/>
      <c r="H5563" s="34"/>
      <c r="I5563" s="36"/>
      <c r="J5563" s="37"/>
    </row>
    <row r="5564">
      <c r="A5564" s="30"/>
      <c r="B5564" s="31" t="s">
        <v>165</v>
      </c>
      <c r="C5564" s="31" t="s">
        <v>165</v>
      </c>
      <c r="D5564" s="32" t="s">
        <v>165</v>
      </c>
      <c r="E5564" s="33" t="s">
        <v>165</v>
      </c>
      <c r="F5564" s="34"/>
      <c r="G5564" s="35"/>
      <c r="H5564" s="34"/>
      <c r="I5564" s="36"/>
      <c r="J5564" s="37"/>
    </row>
    <row r="5565">
      <c r="A5565" s="30"/>
      <c r="B5565" s="31" t="s">
        <v>165</v>
      </c>
      <c r="C5565" s="31" t="s">
        <v>165</v>
      </c>
      <c r="D5565" s="32" t="s">
        <v>165</v>
      </c>
      <c r="E5565" s="33" t="s">
        <v>165</v>
      </c>
      <c r="F5565" s="34"/>
      <c r="G5565" s="35"/>
      <c r="H5565" s="34"/>
      <c r="I5565" s="36"/>
      <c r="J5565" s="37"/>
    </row>
    <row r="5566">
      <c r="A5566" s="30"/>
      <c r="B5566" s="31" t="s">
        <v>165</v>
      </c>
      <c r="C5566" s="31" t="s">
        <v>165</v>
      </c>
      <c r="D5566" s="32" t="s">
        <v>165</v>
      </c>
      <c r="E5566" s="33" t="s">
        <v>165</v>
      </c>
      <c r="F5566" s="34"/>
      <c r="G5566" s="35"/>
      <c r="H5566" s="34"/>
      <c r="I5566" s="36"/>
      <c r="J5566" s="37"/>
    </row>
    <row r="5567">
      <c r="A5567" s="30"/>
      <c r="B5567" s="31" t="s">
        <v>165</v>
      </c>
      <c r="C5567" s="31" t="s">
        <v>165</v>
      </c>
      <c r="D5567" s="32" t="s">
        <v>165</v>
      </c>
      <c r="E5567" s="33" t="s">
        <v>165</v>
      </c>
      <c r="F5567" s="34"/>
      <c r="G5567" s="35"/>
      <c r="H5567" s="34"/>
      <c r="I5567" s="36"/>
      <c r="J5567" s="37"/>
    </row>
    <row r="5568">
      <c r="A5568" s="30"/>
      <c r="B5568" s="31" t="s">
        <v>165</v>
      </c>
      <c r="C5568" s="31" t="s">
        <v>165</v>
      </c>
      <c r="D5568" s="32" t="s">
        <v>165</v>
      </c>
      <c r="E5568" s="33" t="s">
        <v>165</v>
      </c>
      <c r="F5568" s="34"/>
      <c r="G5568" s="35"/>
      <c r="H5568" s="34"/>
      <c r="I5568" s="36"/>
      <c r="J5568" s="37"/>
    </row>
    <row r="5569">
      <c r="A5569" s="30"/>
      <c r="B5569" s="31" t="s">
        <v>165</v>
      </c>
      <c r="C5569" s="31" t="s">
        <v>165</v>
      </c>
      <c r="D5569" s="32" t="s">
        <v>165</v>
      </c>
      <c r="E5569" s="33" t="s">
        <v>165</v>
      </c>
      <c r="F5569" s="34"/>
      <c r="G5569" s="35"/>
      <c r="H5569" s="34"/>
      <c r="I5569" s="36"/>
      <c r="J5569" s="37"/>
    </row>
    <row r="5570">
      <c r="A5570" s="30"/>
      <c r="B5570" s="31" t="s">
        <v>165</v>
      </c>
      <c r="C5570" s="31" t="s">
        <v>165</v>
      </c>
      <c r="D5570" s="32" t="s">
        <v>165</v>
      </c>
      <c r="E5570" s="33" t="s">
        <v>165</v>
      </c>
      <c r="F5570" s="34"/>
      <c r="G5570" s="35"/>
      <c r="H5570" s="34"/>
      <c r="I5570" s="36"/>
      <c r="J5570" s="37"/>
    </row>
    <row r="5571">
      <c r="A5571" s="30"/>
      <c r="B5571" s="31" t="s">
        <v>165</v>
      </c>
      <c r="C5571" s="31" t="s">
        <v>165</v>
      </c>
      <c r="D5571" s="32" t="s">
        <v>165</v>
      </c>
      <c r="E5571" s="33" t="s">
        <v>165</v>
      </c>
      <c r="F5571" s="34"/>
      <c r="G5571" s="35"/>
      <c r="H5571" s="34"/>
      <c r="I5571" s="36"/>
      <c r="J5571" s="37"/>
    </row>
    <row r="5572">
      <c r="A5572" s="30"/>
      <c r="B5572" s="31" t="s">
        <v>165</v>
      </c>
      <c r="C5572" s="31" t="s">
        <v>165</v>
      </c>
      <c r="D5572" s="32" t="s">
        <v>165</v>
      </c>
      <c r="E5572" s="33" t="s">
        <v>165</v>
      </c>
      <c r="F5572" s="34"/>
      <c r="G5572" s="35"/>
      <c r="H5572" s="34"/>
      <c r="I5572" s="36"/>
      <c r="J5572" s="37"/>
    </row>
    <row r="5573">
      <c r="A5573" s="30"/>
      <c r="B5573" s="31" t="s">
        <v>165</v>
      </c>
      <c r="C5573" s="31" t="s">
        <v>165</v>
      </c>
      <c r="D5573" s="32" t="s">
        <v>165</v>
      </c>
      <c r="E5573" s="33" t="s">
        <v>165</v>
      </c>
      <c r="F5573" s="34"/>
      <c r="G5573" s="35"/>
      <c r="H5573" s="34"/>
      <c r="I5573" s="36"/>
      <c r="J5573" s="37"/>
    </row>
    <row r="5574">
      <c r="A5574" s="30"/>
      <c r="B5574" s="31" t="s">
        <v>165</v>
      </c>
      <c r="C5574" s="31" t="s">
        <v>165</v>
      </c>
      <c r="D5574" s="32" t="s">
        <v>165</v>
      </c>
      <c r="E5574" s="33" t="s">
        <v>165</v>
      </c>
      <c r="F5574" s="34"/>
      <c r="G5574" s="35"/>
      <c r="H5574" s="34"/>
      <c r="I5574" s="36"/>
      <c r="J5574" s="37"/>
    </row>
    <row r="5575">
      <c r="A5575" s="30"/>
      <c r="B5575" s="31" t="s">
        <v>165</v>
      </c>
      <c r="C5575" s="31" t="s">
        <v>165</v>
      </c>
      <c r="D5575" s="32" t="s">
        <v>165</v>
      </c>
      <c r="E5575" s="33" t="s">
        <v>165</v>
      </c>
      <c r="F5575" s="34"/>
      <c r="G5575" s="35"/>
      <c r="H5575" s="34"/>
      <c r="I5575" s="36"/>
      <c r="J5575" s="37"/>
    </row>
    <row r="5576">
      <c r="A5576" s="30"/>
      <c r="B5576" s="31" t="s">
        <v>165</v>
      </c>
      <c r="C5576" s="31" t="s">
        <v>165</v>
      </c>
      <c r="D5576" s="32" t="s">
        <v>165</v>
      </c>
      <c r="E5576" s="33" t="s">
        <v>165</v>
      </c>
      <c r="F5576" s="34"/>
      <c r="G5576" s="35"/>
      <c r="H5576" s="34"/>
      <c r="I5576" s="36"/>
      <c r="J5576" s="37"/>
    </row>
    <row r="5577">
      <c r="A5577" s="30"/>
      <c r="B5577" s="31" t="s">
        <v>165</v>
      </c>
      <c r="C5577" s="31" t="s">
        <v>165</v>
      </c>
      <c r="D5577" s="32" t="s">
        <v>165</v>
      </c>
      <c r="E5577" s="33" t="s">
        <v>165</v>
      </c>
      <c r="F5577" s="34"/>
      <c r="G5577" s="35"/>
      <c r="H5577" s="34"/>
      <c r="I5577" s="36"/>
      <c r="J5577" s="37"/>
    </row>
    <row r="5578">
      <c r="A5578" s="30"/>
      <c r="B5578" s="31" t="s">
        <v>165</v>
      </c>
      <c r="C5578" s="31" t="s">
        <v>165</v>
      </c>
      <c r="D5578" s="32" t="s">
        <v>165</v>
      </c>
      <c r="E5578" s="33" t="s">
        <v>165</v>
      </c>
      <c r="F5578" s="34"/>
      <c r="G5578" s="35"/>
      <c r="H5578" s="34"/>
      <c r="I5578" s="36"/>
      <c r="J5578" s="37"/>
    </row>
    <row r="5579">
      <c r="A5579" s="30"/>
      <c r="B5579" s="31" t="s">
        <v>165</v>
      </c>
      <c r="C5579" s="31" t="s">
        <v>165</v>
      </c>
      <c r="D5579" s="32" t="s">
        <v>165</v>
      </c>
      <c r="E5579" s="33" t="s">
        <v>165</v>
      </c>
      <c r="F5579" s="34"/>
      <c r="G5579" s="35"/>
      <c r="H5579" s="34"/>
      <c r="I5579" s="36"/>
      <c r="J5579" s="37"/>
    </row>
    <row r="5580">
      <c r="A5580" s="30"/>
      <c r="B5580" s="31" t="s">
        <v>165</v>
      </c>
      <c r="C5580" s="31" t="s">
        <v>165</v>
      </c>
      <c r="D5580" s="32" t="s">
        <v>165</v>
      </c>
      <c r="E5580" s="33" t="s">
        <v>165</v>
      </c>
      <c r="F5580" s="34"/>
      <c r="G5580" s="35"/>
      <c r="H5580" s="34"/>
      <c r="I5580" s="36"/>
      <c r="J5580" s="37"/>
    </row>
    <row r="5581">
      <c r="A5581" s="30"/>
      <c r="B5581" s="31" t="s">
        <v>165</v>
      </c>
      <c r="C5581" s="31" t="s">
        <v>165</v>
      </c>
      <c r="D5581" s="32" t="s">
        <v>165</v>
      </c>
      <c r="E5581" s="33" t="s">
        <v>165</v>
      </c>
      <c r="F5581" s="34"/>
      <c r="G5581" s="35"/>
      <c r="H5581" s="34"/>
      <c r="I5581" s="36"/>
      <c r="J5581" s="37"/>
    </row>
    <row r="5582">
      <c r="A5582" s="30"/>
      <c r="B5582" s="31" t="s">
        <v>165</v>
      </c>
      <c r="C5582" s="31" t="s">
        <v>165</v>
      </c>
      <c r="D5582" s="32" t="s">
        <v>165</v>
      </c>
      <c r="E5582" s="33" t="s">
        <v>165</v>
      </c>
      <c r="F5582" s="34"/>
      <c r="G5582" s="35"/>
      <c r="H5582" s="34"/>
      <c r="I5582" s="36"/>
      <c r="J5582" s="37"/>
    </row>
    <row r="5583">
      <c r="A5583" s="30"/>
      <c r="B5583" s="31" t="s">
        <v>165</v>
      </c>
      <c r="C5583" s="31" t="s">
        <v>165</v>
      </c>
      <c r="D5583" s="32" t="s">
        <v>165</v>
      </c>
      <c r="E5583" s="33" t="s">
        <v>165</v>
      </c>
      <c r="F5583" s="34"/>
      <c r="G5583" s="35"/>
      <c r="H5583" s="34"/>
      <c r="I5583" s="36"/>
      <c r="J5583" s="37"/>
    </row>
    <row r="5584">
      <c r="A5584" s="30"/>
      <c r="B5584" s="31" t="s">
        <v>165</v>
      </c>
      <c r="C5584" s="31" t="s">
        <v>165</v>
      </c>
      <c r="D5584" s="32" t="s">
        <v>165</v>
      </c>
      <c r="E5584" s="33" t="s">
        <v>165</v>
      </c>
      <c r="F5584" s="34"/>
      <c r="G5584" s="35"/>
      <c r="H5584" s="34"/>
      <c r="I5584" s="36"/>
      <c r="J5584" s="37"/>
    </row>
    <row r="5585">
      <c r="A5585" s="30"/>
      <c r="B5585" s="31" t="s">
        <v>165</v>
      </c>
      <c r="C5585" s="31" t="s">
        <v>165</v>
      </c>
      <c r="D5585" s="32" t="s">
        <v>165</v>
      </c>
      <c r="E5585" s="33" t="s">
        <v>165</v>
      </c>
      <c r="F5585" s="34"/>
      <c r="G5585" s="35"/>
      <c r="H5585" s="34"/>
      <c r="I5585" s="36"/>
      <c r="J5585" s="37"/>
    </row>
    <row r="5586">
      <c r="A5586" s="30"/>
      <c r="B5586" s="31" t="s">
        <v>165</v>
      </c>
      <c r="C5586" s="31" t="s">
        <v>165</v>
      </c>
      <c r="D5586" s="32" t="s">
        <v>165</v>
      </c>
      <c r="E5586" s="33" t="s">
        <v>165</v>
      </c>
      <c r="F5586" s="34"/>
      <c r="G5586" s="35"/>
      <c r="H5586" s="34"/>
      <c r="I5586" s="36"/>
      <c r="J5586" s="37"/>
    </row>
    <row r="5587">
      <c r="A5587" s="30"/>
      <c r="B5587" s="31" t="s">
        <v>165</v>
      </c>
      <c r="C5587" s="31" t="s">
        <v>165</v>
      </c>
      <c r="D5587" s="32" t="s">
        <v>165</v>
      </c>
      <c r="E5587" s="33" t="s">
        <v>165</v>
      </c>
      <c r="F5587" s="34"/>
      <c r="G5587" s="35"/>
      <c r="H5587" s="34"/>
      <c r="I5587" s="36"/>
      <c r="J5587" s="37"/>
    </row>
    <row r="5588">
      <c r="A5588" s="30"/>
      <c r="B5588" s="31" t="s">
        <v>165</v>
      </c>
      <c r="C5588" s="31" t="s">
        <v>165</v>
      </c>
      <c r="D5588" s="32" t="s">
        <v>165</v>
      </c>
      <c r="E5588" s="33" t="s">
        <v>165</v>
      </c>
      <c r="F5588" s="34"/>
      <c r="G5588" s="35"/>
      <c r="H5588" s="34"/>
      <c r="I5588" s="36"/>
      <c r="J5588" s="37"/>
    </row>
    <row r="5589">
      <c r="A5589" s="30"/>
      <c r="B5589" s="31" t="s">
        <v>165</v>
      </c>
      <c r="C5589" s="31" t="s">
        <v>165</v>
      </c>
      <c r="D5589" s="32" t="s">
        <v>165</v>
      </c>
      <c r="E5589" s="33" t="s">
        <v>165</v>
      </c>
      <c r="F5589" s="34"/>
      <c r="G5589" s="35"/>
      <c r="H5589" s="34"/>
      <c r="I5589" s="36"/>
      <c r="J5589" s="37"/>
    </row>
    <row r="5590">
      <c r="A5590" s="30"/>
      <c r="B5590" s="31" t="s">
        <v>165</v>
      </c>
      <c r="C5590" s="31" t="s">
        <v>165</v>
      </c>
      <c r="D5590" s="32" t="s">
        <v>165</v>
      </c>
      <c r="E5590" s="33" t="s">
        <v>165</v>
      </c>
      <c r="F5590" s="34"/>
      <c r="G5590" s="35"/>
      <c r="H5590" s="34"/>
      <c r="I5590" s="36"/>
      <c r="J5590" s="37"/>
    </row>
    <row r="5591">
      <c r="A5591" s="30"/>
      <c r="B5591" s="31" t="s">
        <v>165</v>
      </c>
      <c r="C5591" s="31" t="s">
        <v>165</v>
      </c>
      <c r="D5591" s="32" t="s">
        <v>165</v>
      </c>
      <c r="E5591" s="33" t="s">
        <v>165</v>
      </c>
      <c r="F5591" s="34"/>
      <c r="G5591" s="35"/>
      <c r="H5591" s="34"/>
      <c r="I5591" s="36"/>
      <c r="J5591" s="37"/>
    </row>
    <row r="5592">
      <c r="A5592" s="30"/>
      <c r="B5592" s="31" t="s">
        <v>165</v>
      </c>
      <c r="C5592" s="31" t="s">
        <v>165</v>
      </c>
      <c r="D5592" s="32" t="s">
        <v>165</v>
      </c>
      <c r="E5592" s="33" t="s">
        <v>165</v>
      </c>
      <c r="F5592" s="34"/>
      <c r="G5592" s="35"/>
      <c r="H5592" s="34"/>
      <c r="I5592" s="36"/>
      <c r="J5592" s="37"/>
    </row>
    <row r="5593">
      <c r="A5593" s="30"/>
      <c r="B5593" s="31" t="s">
        <v>165</v>
      </c>
      <c r="C5593" s="31" t="s">
        <v>165</v>
      </c>
      <c r="D5593" s="32" t="s">
        <v>165</v>
      </c>
      <c r="E5593" s="33" t="s">
        <v>165</v>
      </c>
      <c r="F5593" s="34"/>
      <c r="G5593" s="35"/>
      <c r="H5593" s="34"/>
      <c r="I5593" s="36"/>
      <c r="J5593" s="37"/>
    </row>
    <row r="5594">
      <c r="A5594" s="30"/>
      <c r="B5594" s="31" t="s">
        <v>165</v>
      </c>
      <c r="C5594" s="31" t="s">
        <v>165</v>
      </c>
      <c r="D5594" s="32" t="s">
        <v>165</v>
      </c>
      <c r="E5594" s="33" t="s">
        <v>165</v>
      </c>
      <c r="F5594" s="34"/>
      <c r="G5594" s="35"/>
      <c r="H5594" s="34"/>
      <c r="I5594" s="36"/>
      <c r="J5594" s="37"/>
    </row>
    <row r="5595">
      <c r="A5595" s="30"/>
      <c r="B5595" s="31" t="s">
        <v>165</v>
      </c>
      <c r="C5595" s="31" t="s">
        <v>165</v>
      </c>
      <c r="D5595" s="32" t="s">
        <v>165</v>
      </c>
      <c r="E5595" s="33" t="s">
        <v>165</v>
      </c>
      <c r="F5595" s="34"/>
      <c r="G5595" s="35"/>
      <c r="H5595" s="34"/>
      <c r="I5595" s="36"/>
      <c r="J5595" s="37"/>
    </row>
    <row r="5596">
      <c r="A5596" s="30"/>
      <c r="B5596" s="31" t="s">
        <v>165</v>
      </c>
      <c r="C5596" s="31" t="s">
        <v>165</v>
      </c>
      <c r="D5596" s="32" t="s">
        <v>165</v>
      </c>
      <c r="E5596" s="33" t="s">
        <v>165</v>
      </c>
      <c r="F5596" s="34"/>
      <c r="G5596" s="35"/>
      <c r="H5596" s="34"/>
      <c r="I5596" s="36"/>
      <c r="J5596" s="37"/>
    </row>
    <row r="5597">
      <c r="A5597" s="30"/>
      <c r="B5597" s="31" t="s">
        <v>165</v>
      </c>
      <c r="C5597" s="31" t="s">
        <v>165</v>
      </c>
      <c r="D5597" s="32" t="s">
        <v>165</v>
      </c>
      <c r="E5597" s="33" t="s">
        <v>165</v>
      </c>
      <c r="F5597" s="34"/>
      <c r="G5597" s="35"/>
      <c r="H5597" s="34"/>
      <c r="I5597" s="36"/>
      <c r="J5597" s="37"/>
    </row>
    <row r="5598">
      <c r="A5598" s="30"/>
      <c r="B5598" s="31" t="s">
        <v>165</v>
      </c>
      <c r="C5598" s="31" t="s">
        <v>165</v>
      </c>
      <c r="D5598" s="32" t="s">
        <v>165</v>
      </c>
      <c r="E5598" s="33" t="s">
        <v>165</v>
      </c>
      <c r="F5598" s="34"/>
      <c r="G5598" s="35"/>
      <c r="H5598" s="34"/>
      <c r="I5598" s="36"/>
      <c r="J5598" s="37"/>
    </row>
    <row r="5599">
      <c r="A5599" s="30"/>
      <c r="B5599" s="31" t="s">
        <v>165</v>
      </c>
      <c r="C5599" s="31" t="s">
        <v>165</v>
      </c>
      <c r="D5599" s="32" t="s">
        <v>165</v>
      </c>
      <c r="E5599" s="33" t="s">
        <v>165</v>
      </c>
      <c r="F5599" s="34"/>
      <c r="G5599" s="35"/>
      <c r="H5599" s="34"/>
      <c r="I5599" s="36"/>
      <c r="J5599" s="37"/>
    </row>
    <row r="5600">
      <c r="A5600" s="30"/>
      <c r="B5600" s="31" t="s">
        <v>165</v>
      </c>
      <c r="C5600" s="31" t="s">
        <v>165</v>
      </c>
      <c r="D5600" s="32" t="s">
        <v>165</v>
      </c>
      <c r="E5600" s="33" t="s">
        <v>165</v>
      </c>
      <c r="F5600" s="34"/>
      <c r="G5600" s="35"/>
      <c r="H5600" s="34"/>
      <c r="I5600" s="36"/>
      <c r="J5600" s="37"/>
    </row>
    <row r="5601">
      <c r="A5601" s="30"/>
      <c r="B5601" s="31" t="s">
        <v>165</v>
      </c>
      <c r="C5601" s="31" t="s">
        <v>165</v>
      </c>
      <c r="D5601" s="32" t="s">
        <v>165</v>
      </c>
      <c r="E5601" s="33" t="s">
        <v>165</v>
      </c>
      <c r="F5601" s="34"/>
      <c r="G5601" s="35"/>
      <c r="H5601" s="34"/>
      <c r="I5601" s="36"/>
      <c r="J5601" s="37"/>
    </row>
    <row r="5602">
      <c r="A5602" s="30"/>
      <c r="B5602" s="31" t="s">
        <v>165</v>
      </c>
      <c r="C5602" s="31" t="s">
        <v>165</v>
      </c>
      <c r="D5602" s="32" t="s">
        <v>165</v>
      </c>
      <c r="E5602" s="33" t="s">
        <v>165</v>
      </c>
      <c r="F5602" s="34"/>
      <c r="G5602" s="35"/>
      <c r="H5602" s="34"/>
      <c r="I5602" s="36"/>
      <c r="J5602" s="37"/>
    </row>
    <row r="5603">
      <c r="A5603" s="30"/>
      <c r="B5603" s="31" t="s">
        <v>165</v>
      </c>
      <c r="C5603" s="31" t="s">
        <v>165</v>
      </c>
      <c r="D5603" s="32" t="s">
        <v>165</v>
      </c>
      <c r="E5603" s="33" t="s">
        <v>165</v>
      </c>
      <c r="F5603" s="34"/>
      <c r="G5603" s="35"/>
      <c r="H5603" s="34"/>
      <c r="I5603" s="36"/>
      <c r="J5603" s="37"/>
    </row>
    <row r="5604">
      <c r="A5604" s="30"/>
      <c r="B5604" s="31" t="s">
        <v>165</v>
      </c>
      <c r="C5604" s="31" t="s">
        <v>165</v>
      </c>
      <c r="D5604" s="32" t="s">
        <v>165</v>
      </c>
      <c r="E5604" s="33" t="s">
        <v>165</v>
      </c>
      <c r="F5604" s="34"/>
      <c r="G5604" s="35"/>
      <c r="H5604" s="34"/>
      <c r="I5604" s="36"/>
      <c r="J5604" s="37"/>
    </row>
    <row r="5605">
      <c r="A5605" s="30"/>
      <c r="B5605" s="31" t="s">
        <v>165</v>
      </c>
      <c r="C5605" s="31" t="s">
        <v>165</v>
      </c>
      <c r="D5605" s="32" t="s">
        <v>165</v>
      </c>
      <c r="E5605" s="33" t="s">
        <v>165</v>
      </c>
      <c r="F5605" s="34"/>
      <c r="G5605" s="35"/>
      <c r="H5605" s="34"/>
      <c r="I5605" s="36"/>
      <c r="J5605" s="37"/>
    </row>
    <row r="5606">
      <c r="A5606" s="30"/>
      <c r="B5606" s="31" t="s">
        <v>165</v>
      </c>
      <c r="C5606" s="31" t="s">
        <v>165</v>
      </c>
      <c r="D5606" s="32" t="s">
        <v>165</v>
      </c>
      <c r="E5606" s="33" t="s">
        <v>165</v>
      </c>
      <c r="F5606" s="34"/>
      <c r="G5606" s="35"/>
      <c r="H5606" s="34"/>
      <c r="I5606" s="36"/>
      <c r="J5606" s="37"/>
    </row>
    <row r="5607">
      <c r="A5607" s="30"/>
      <c r="B5607" s="31" t="s">
        <v>165</v>
      </c>
      <c r="C5607" s="31" t="s">
        <v>165</v>
      </c>
      <c r="D5607" s="32" t="s">
        <v>165</v>
      </c>
      <c r="E5607" s="33" t="s">
        <v>165</v>
      </c>
      <c r="F5607" s="34"/>
      <c r="G5607" s="35"/>
      <c r="H5607" s="34"/>
      <c r="I5607" s="36"/>
      <c r="J5607" s="37"/>
    </row>
    <row r="5608">
      <c r="A5608" s="30"/>
      <c r="B5608" s="31" t="s">
        <v>165</v>
      </c>
      <c r="C5608" s="31" t="s">
        <v>165</v>
      </c>
      <c r="D5608" s="32" t="s">
        <v>165</v>
      </c>
      <c r="E5608" s="33" t="s">
        <v>165</v>
      </c>
      <c r="F5608" s="34"/>
      <c r="G5608" s="35"/>
      <c r="H5608" s="34"/>
      <c r="I5608" s="36"/>
      <c r="J5608" s="37"/>
    </row>
    <row r="5609">
      <c r="A5609" s="30"/>
      <c r="B5609" s="31" t="s">
        <v>165</v>
      </c>
      <c r="C5609" s="31" t="s">
        <v>165</v>
      </c>
      <c r="D5609" s="32" t="s">
        <v>165</v>
      </c>
      <c r="E5609" s="33" t="s">
        <v>165</v>
      </c>
      <c r="F5609" s="34"/>
      <c r="G5609" s="35"/>
      <c r="H5609" s="34"/>
      <c r="I5609" s="36"/>
      <c r="J5609" s="37"/>
    </row>
    <row r="5610">
      <c r="A5610" s="30"/>
      <c r="B5610" s="31" t="s">
        <v>165</v>
      </c>
      <c r="C5610" s="31" t="s">
        <v>165</v>
      </c>
      <c r="D5610" s="32" t="s">
        <v>165</v>
      </c>
      <c r="E5610" s="33" t="s">
        <v>165</v>
      </c>
      <c r="F5610" s="34"/>
      <c r="G5610" s="35"/>
      <c r="H5610" s="34"/>
      <c r="I5610" s="36"/>
      <c r="J5610" s="37"/>
    </row>
    <row r="5611">
      <c r="A5611" s="30"/>
      <c r="B5611" s="31" t="s">
        <v>165</v>
      </c>
      <c r="C5611" s="31" t="s">
        <v>165</v>
      </c>
      <c r="D5611" s="32" t="s">
        <v>165</v>
      </c>
      <c r="E5611" s="33" t="s">
        <v>165</v>
      </c>
      <c r="F5611" s="34"/>
      <c r="G5611" s="35"/>
      <c r="H5611" s="34"/>
      <c r="I5611" s="36"/>
      <c r="J5611" s="37"/>
    </row>
    <row r="5612">
      <c r="A5612" s="30"/>
      <c r="B5612" s="31" t="s">
        <v>165</v>
      </c>
      <c r="C5612" s="31" t="s">
        <v>165</v>
      </c>
      <c r="D5612" s="32" t="s">
        <v>165</v>
      </c>
      <c r="E5612" s="33" t="s">
        <v>165</v>
      </c>
      <c r="F5612" s="34"/>
      <c r="G5612" s="35"/>
      <c r="H5612" s="34"/>
      <c r="I5612" s="36"/>
      <c r="J5612" s="37"/>
    </row>
    <row r="5613">
      <c r="A5613" s="30"/>
      <c r="B5613" s="31" t="s">
        <v>165</v>
      </c>
      <c r="C5613" s="31" t="s">
        <v>165</v>
      </c>
      <c r="D5613" s="32" t="s">
        <v>165</v>
      </c>
      <c r="E5613" s="33" t="s">
        <v>165</v>
      </c>
      <c r="F5613" s="34"/>
      <c r="G5613" s="35"/>
      <c r="H5613" s="34"/>
      <c r="I5613" s="36"/>
      <c r="J5613" s="37"/>
    </row>
    <row r="5614">
      <c r="A5614" s="30"/>
      <c r="B5614" s="31" t="s">
        <v>165</v>
      </c>
      <c r="C5614" s="31" t="s">
        <v>165</v>
      </c>
      <c r="D5614" s="32" t="s">
        <v>165</v>
      </c>
      <c r="E5614" s="33" t="s">
        <v>165</v>
      </c>
      <c r="F5614" s="34"/>
      <c r="G5614" s="35"/>
      <c r="H5614" s="34"/>
      <c r="I5614" s="36"/>
      <c r="J5614" s="37"/>
    </row>
    <row r="5615">
      <c r="A5615" s="30"/>
      <c r="B5615" s="31" t="s">
        <v>165</v>
      </c>
      <c r="C5615" s="31" t="s">
        <v>165</v>
      </c>
      <c r="D5615" s="32" t="s">
        <v>165</v>
      </c>
      <c r="E5615" s="33" t="s">
        <v>165</v>
      </c>
      <c r="F5615" s="34"/>
      <c r="G5615" s="35"/>
      <c r="H5615" s="34"/>
      <c r="I5615" s="36"/>
      <c r="J5615" s="37"/>
    </row>
    <row r="5616">
      <c r="A5616" s="30"/>
      <c r="B5616" s="31" t="s">
        <v>165</v>
      </c>
      <c r="C5616" s="31" t="s">
        <v>165</v>
      </c>
      <c r="D5616" s="32" t="s">
        <v>165</v>
      </c>
      <c r="E5616" s="33" t="s">
        <v>165</v>
      </c>
      <c r="F5616" s="34"/>
      <c r="G5616" s="35"/>
      <c r="H5616" s="34"/>
      <c r="I5616" s="36"/>
      <c r="J5616" s="37"/>
    </row>
    <row r="5617">
      <c r="A5617" s="30"/>
      <c r="B5617" s="31" t="s">
        <v>165</v>
      </c>
      <c r="C5617" s="31" t="s">
        <v>165</v>
      </c>
      <c r="D5617" s="32" t="s">
        <v>165</v>
      </c>
      <c r="E5617" s="33" t="s">
        <v>165</v>
      </c>
      <c r="F5617" s="34"/>
      <c r="G5617" s="35"/>
      <c r="H5617" s="34"/>
      <c r="I5617" s="36"/>
      <c r="J5617" s="37"/>
    </row>
    <row r="5618">
      <c r="A5618" s="30"/>
      <c r="B5618" s="31" t="s">
        <v>165</v>
      </c>
      <c r="C5618" s="31" t="s">
        <v>165</v>
      </c>
      <c r="D5618" s="32" t="s">
        <v>165</v>
      </c>
      <c r="E5618" s="33" t="s">
        <v>165</v>
      </c>
      <c r="F5618" s="34"/>
      <c r="G5618" s="35"/>
      <c r="H5618" s="34"/>
      <c r="I5618" s="36"/>
      <c r="J5618" s="37"/>
    </row>
    <row r="5619">
      <c r="A5619" s="30"/>
      <c r="B5619" s="31" t="s">
        <v>165</v>
      </c>
      <c r="C5619" s="31" t="s">
        <v>165</v>
      </c>
      <c r="D5619" s="32" t="s">
        <v>165</v>
      </c>
      <c r="E5619" s="33" t="s">
        <v>165</v>
      </c>
      <c r="F5619" s="34"/>
      <c r="G5619" s="35"/>
      <c r="H5619" s="34"/>
      <c r="I5619" s="36"/>
      <c r="J5619" s="37"/>
    </row>
    <row r="5620">
      <c r="A5620" s="30"/>
      <c r="B5620" s="31" t="s">
        <v>165</v>
      </c>
      <c r="C5620" s="31" t="s">
        <v>165</v>
      </c>
      <c r="D5620" s="32" t="s">
        <v>165</v>
      </c>
      <c r="E5620" s="33" t="s">
        <v>165</v>
      </c>
      <c r="F5620" s="34"/>
      <c r="G5620" s="35"/>
      <c r="H5620" s="34"/>
      <c r="I5620" s="36"/>
      <c r="J5620" s="37"/>
    </row>
    <row r="5621">
      <c r="A5621" s="30"/>
      <c r="B5621" s="31" t="s">
        <v>165</v>
      </c>
      <c r="C5621" s="31" t="s">
        <v>165</v>
      </c>
      <c r="D5621" s="32" t="s">
        <v>165</v>
      </c>
      <c r="E5621" s="33" t="s">
        <v>165</v>
      </c>
      <c r="F5621" s="34"/>
      <c r="G5621" s="35"/>
      <c r="H5621" s="34"/>
      <c r="I5621" s="36"/>
      <c r="J5621" s="37"/>
    </row>
    <row r="5622">
      <c r="A5622" s="30"/>
      <c r="B5622" s="31" t="s">
        <v>165</v>
      </c>
      <c r="C5622" s="31" t="s">
        <v>165</v>
      </c>
      <c r="D5622" s="32" t="s">
        <v>165</v>
      </c>
      <c r="E5622" s="33" t="s">
        <v>165</v>
      </c>
      <c r="F5622" s="34"/>
      <c r="G5622" s="35"/>
      <c r="H5622" s="34"/>
      <c r="I5622" s="36"/>
      <c r="J5622" s="37"/>
    </row>
    <row r="5623">
      <c r="A5623" s="30"/>
      <c r="B5623" s="31" t="s">
        <v>165</v>
      </c>
      <c r="C5623" s="31" t="s">
        <v>165</v>
      </c>
      <c r="D5623" s="32" t="s">
        <v>165</v>
      </c>
      <c r="E5623" s="33" t="s">
        <v>165</v>
      </c>
      <c r="F5623" s="34"/>
      <c r="G5623" s="35"/>
      <c r="H5623" s="34"/>
      <c r="I5623" s="36"/>
      <c r="J5623" s="37"/>
    </row>
    <row r="5624">
      <c r="A5624" s="30"/>
      <c r="B5624" s="31" t="s">
        <v>165</v>
      </c>
      <c r="C5624" s="31" t="s">
        <v>165</v>
      </c>
      <c r="D5624" s="32" t="s">
        <v>165</v>
      </c>
      <c r="E5624" s="33" t="s">
        <v>165</v>
      </c>
      <c r="F5624" s="34"/>
      <c r="G5624" s="35"/>
      <c r="H5624" s="34"/>
      <c r="I5624" s="36"/>
      <c r="J5624" s="37"/>
    </row>
    <row r="5625">
      <c r="A5625" s="30"/>
      <c r="B5625" s="31" t="s">
        <v>165</v>
      </c>
      <c r="C5625" s="31" t="s">
        <v>165</v>
      </c>
      <c r="D5625" s="32" t="s">
        <v>165</v>
      </c>
      <c r="E5625" s="33" t="s">
        <v>165</v>
      </c>
      <c r="F5625" s="34"/>
      <c r="G5625" s="35"/>
      <c r="H5625" s="34"/>
      <c r="I5625" s="36"/>
      <c r="J5625" s="37"/>
    </row>
    <row r="5626">
      <c r="A5626" s="30"/>
      <c r="B5626" s="31" t="s">
        <v>165</v>
      </c>
      <c r="C5626" s="31" t="s">
        <v>165</v>
      </c>
      <c r="D5626" s="32" t="s">
        <v>165</v>
      </c>
      <c r="E5626" s="33" t="s">
        <v>165</v>
      </c>
      <c r="F5626" s="34"/>
      <c r="G5626" s="35"/>
      <c r="H5626" s="34"/>
      <c r="I5626" s="36"/>
      <c r="J5626" s="37"/>
    </row>
    <row r="5627">
      <c r="A5627" s="30"/>
      <c r="B5627" s="31" t="s">
        <v>165</v>
      </c>
      <c r="C5627" s="31" t="s">
        <v>165</v>
      </c>
      <c r="D5627" s="32" t="s">
        <v>165</v>
      </c>
      <c r="E5627" s="33" t="s">
        <v>165</v>
      </c>
      <c r="F5627" s="34"/>
      <c r="G5627" s="35"/>
      <c r="H5627" s="34"/>
      <c r="I5627" s="36"/>
      <c r="J5627" s="37"/>
    </row>
    <row r="5628">
      <c r="A5628" s="30"/>
      <c r="B5628" s="31" t="s">
        <v>165</v>
      </c>
      <c r="C5628" s="31" t="s">
        <v>165</v>
      </c>
      <c r="D5628" s="32" t="s">
        <v>165</v>
      </c>
      <c r="E5628" s="33" t="s">
        <v>165</v>
      </c>
      <c r="F5628" s="34"/>
      <c r="G5628" s="35"/>
      <c r="H5628" s="34"/>
      <c r="I5628" s="36"/>
      <c r="J5628" s="37"/>
    </row>
    <row r="5629">
      <c r="A5629" s="30"/>
      <c r="B5629" s="31" t="s">
        <v>165</v>
      </c>
      <c r="C5629" s="31" t="s">
        <v>165</v>
      </c>
      <c r="D5629" s="32" t="s">
        <v>165</v>
      </c>
      <c r="E5629" s="33" t="s">
        <v>165</v>
      </c>
      <c r="F5629" s="34"/>
      <c r="G5629" s="35"/>
      <c r="H5629" s="34"/>
      <c r="I5629" s="36"/>
      <c r="J5629" s="37"/>
    </row>
    <row r="5630">
      <c r="A5630" s="30"/>
      <c r="B5630" s="31" t="s">
        <v>165</v>
      </c>
      <c r="C5630" s="31" t="s">
        <v>165</v>
      </c>
      <c r="D5630" s="32" t="s">
        <v>165</v>
      </c>
      <c r="E5630" s="33" t="s">
        <v>165</v>
      </c>
      <c r="F5630" s="34"/>
      <c r="G5630" s="35"/>
      <c r="H5630" s="34"/>
      <c r="I5630" s="36"/>
      <c r="J5630" s="37"/>
    </row>
    <row r="5631">
      <c r="A5631" s="30"/>
      <c r="B5631" s="31" t="s">
        <v>165</v>
      </c>
      <c r="C5631" s="31" t="s">
        <v>165</v>
      </c>
      <c r="D5631" s="32" t="s">
        <v>165</v>
      </c>
      <c r="E5631" s="33" t="s">
        <v>165</v>
      </c>
      <c r="F5631" s="34"/>
      <c r="G5631" s="35"/>
      <c r="H5631" s="34"/>
      <c r="I5631" s="36"/>
      <c r="J5631" s="37"/>
    </row>
    <row r="5632">
      <c r="A5632" s="30"/>
      <c r="B5632" s="31" t="s">
        <v>165</v>
      </c>
      <c r="C5632" s="31" t="s">
        <v>165</v>
      </c>
      <c r="D5632" s="32" t="s">
        <v>165</v>
      </c>
      <c r="E5632" s="33" t="s">
        <v>165</v>
      </c>
      <c r="F5632" s="34"/>
      <c r="G5632" s="35"/>
      <c r="H5632" s="34"/>
      <c r="I5632" s="36"/>
      <c r="J5632" s="37"/>
    </row>
    <row r="5633">
      <c r="A5633" s="30"/>
      <c r="B5633" s="31" t="s">
        <v>165</v>
      </c>
      <c r="C5633" s="31" t="s">
        <v>165</v>
      </c>
      <c r="D5633" s="32" t="s">
        <v>165</v>
      </c>
      <c r="E5633" s="33" t="s">
        <v>165</v>
      </c>
      <c r="F5633" s="34"/>
      <c r="G5633" s="35"/>
      <c r="H5633" s="34"/>
      <c r="I5633" s="36"/>
      <c r="J5633" s="37"/>
    </row>
    <row r="5634">
      <c r="A5634" s="30"/>
      <c r="B5634" s="31" t="s">
        <v>165</v>
      </c>
      <c r="C5634" s="31" t="s">
        <v>165</v>
      </c>
      <c r="D5634" s="32" t="s">
        <v>165</v>
      </c>
      <c r="E5634" s="33" t="s">
        <v>165</v>
      </c>
      <c r="F5634" s="34"/>
      <c r="G5634" s="35"/>
      <c r="H5634" s="34"/>
      <c r="I5634" s="36"/>
      <c r="J5634" s="37"/>
    </row>
    <row r="5635">
      <c r="A5635" s="30"/>
      <c r="B5635" s="31" t="s">
        <v>165</v>
      </c>
      <c r="C5635" s="31" t="s">
        <v>165</v>
      </c>
      <c r="D5635" s="32" t="s">
        <v>165</v>
      </c>
      <c r="E5635" s="33" t="s">
        <v>165</v>
      </c>
      <c r="F5635" s="34"/>
      <c r="G5635" s="35"/>
      <c r="H5635" s="34"/>
      <c r="I5635" s="36"/>
      <c r="J5635" s="37"/>
    </row>
    <row r="5636">
      <c r="A5636" s="30"/>
      <c r="B5636" s="31" t="s">
        <v>165</v>
      </c>
      <c r="C5636" s="31" t="s">
        <v>165</v>
      </c>
      <c r="D5636" s="32" t="s">
        <v>165</v>
      </c>
      <c r="E5636" s="33" t="s">
        <v>165</v>
      </c>
      <c r="F5636" s="34"/>
      <c r="G5636" s="35"/>
      <c r="H5636" s="34"/>
      <c r="I5636" s="36"/>
      <c r="J5636" s="37"/>
    </row>
    <row r="5637">
      <c r="A5637" s="30"/>
      <c r="B5637" s="31" t="s">
        <v>165</v>
      </c>
      <c r="C5637" s="31" t="s">
        <v>165</v>
      </c>
      <c r="D5637" s="32" t="s">
        <v>165</v>
      </c>
      <c r="E5637" s="33" t="s">
        <v>165</v>
      </c>
      <c r="F5637" s="34"/>
      <c r="G5637" s="35"/>
      <c r="H5637" s="34"/>
      <c r="I5637" s="36"/>
      <c r="J5637" s="37"/>
    </row>
    <row r="5638">
      <c r="A5638" s="30"/>
      <c r="B5638" s="31" t="s">
        <v>165</v>
      </c>
      <c r="C5638" s="31" t="s">
        <v>165</v>
      </c>
      <c r="D5638" s="32" t="s">
        <v>165</v>
      </c>
      <c r="E5638" s="33" t="s">
        <v>165</v>
      </c>
      <c r="F5638" s="34"/>
      <c r="G5638" s="35"/>
      <c r="H5638" s="34"/>
      <c r="I5638" s="36"/>
      <c r="J5638" s="37"/>
    </row>
    <row r="5639">
      <c r="A5639" s="30"/>
      <c r="B5639" s="31" t="s">
        <v>165</v>
      </c>
      <c r="C5639" s="31" t="s">
        <v>165</v>
      </c>
      <c r="D5639" s="32" t="s">
        <v>165</v>
      </c>
      <c r="E5639" s="33" t="s">
        <v>165</v>
      </c>
      <c r="F5639" s="34"/>
      <c r="G5639" s="35"/>
      <c r="H5639" s="34"/>
      <c r="I5639" s="36"/>
      <c r="J5639" s="37"/>
    </row>
    <row r="5640">
      <c r="A5640" s="30"/>
      <c r="B5640" s="31" t="s">
        <v>165</v>
      </c>
      <c r="C5640" s="31" t="s">
        <v>165</v>
      </c>
      <c r="D5640" s="32" t="s">
        <v>165</v>
      </c>
      <c r="E5640" s="33" t="s">
        <v>165</v>
      </c>
      <c r="F5640" s="34"/>
      <c r="G5640" s="35"/>
      <c r="H5640" s="34"/>
      <c r="I5640" s="36"/>
      <c r="J5640" s="37"/>
    </row>
    <row r="5641">
      <c r="A5641" s="30"/>
      <c r="B5641" s="31" t="s">
        <v>165</v>
      </c>
      <c r="C5641" s="31" t="s">
        <v>165</v>
      </c>
      <c r="D5641" s="32" t="s">
        <v>165</v>
      </c>
      <c r="E5641" s="33" t="s">
        <v>165</v>
      </c>
      <c r="F5641" s="34"/>
      <c r="G5641" s="35"/>
      <c r="H5641" s="34"/>
      <c r="I5641" s="36"/>
      <c r="J5641" s="37"/>
    </row>
    <row r="5642">
      <c r="A5642" s="30"/>
      <c r="B5642" s="31" t="s">
        <v>165</v>
      </c>
      <c r="C5642" s="31" t="s">
        <v>165</v>
      </c>
      <c r="D5642" s="32" t="s">
        <v>165</v>
      </c>
      <c r="E5642" s="33" t="s">
        <v>165</v>
      </c>
      <c r="F5642" s="34"/>
      <c r="G5642" s="35"/>
      <c r="H5642" s="34"/>
      <c r="I5642" s="36"/>
      <c r="J5642" s="37"/>
    </row>
    <row r="5643">
      <c r="A5643" s="30"/>
      <c r="B5643" s="31" t="s">
        <v>165</v>
      </c>
      <c r="C5643" s="31" t="s">
        <v>165</v>
      </c>
      <c r="D5643" s="32" t="s">
        <v>165</v>
      </c>
      <c r="E5643" s="33" t="s">
        <v>165</v>
      </c>
      <c r="F5643" s="34"/>
      <c r="G5643" s="35"/>
      <c r="H5643" s="34"/>
      <c r="I5643" s="36"/>
      <c r="J5643" s="37"/>
    </row>
    <row r="5644">
      <c r="A5644" s="30"/>
      <c r="B5644" s="31" t="s">
        <v>165</v>
      </c>
      <c r="C5644" s="31" t="s">
        <v>165</v>
      </c>
      <c r="D5644" s="32" t="s">
        <v>165</v>
      </c>
      <c r="E5644" s="33" t="s">
        <v>165</v>
      </c>
      <c r="F5644" s="34"/>
      <c r="G5644" s="35"/>
      <c r="H5644" s="34"/>
      <c r="I5644" s="36"/>
      <c r="J5644" s="37"/>
    </row>
    <row r="5645">
      <c r="A5645" s="30"/>
      <c r="B5645" s="31" t="s">
        <v>165</v>
      </c>
      <c r="C5645" s="31" t="s">
        <v>165</v>
      </c>
      <c r="D5645" s="32" t="s">
        <v>165</v>
      </c>
      <c r="E5645" s="33" t="s">
        <v>165</v>
      </c>
      <c r="F5645" s="34"/>
      <c r="G5645" s="35"/>
      <c r="H5645" s="34"/>
      <c r="I5645" s="36"/>
      <c r="J5645" s="37"/>
    </row>
    <row r="5646">
      <c r="A5646" s="30"/>
      <c r="B5646" s="31" t="s">
        <v>165</v>
      </c>
      <c r="C5646" s="31" t="s">
        <v>165</v>
      </c>
      <c r="D5646" s="32" t="s">
        <v>165</v>
      </c>
      <c r="E5646" s="33" t="s">
        <v>165</v>
      </c>
      <c r="F5646" s="34"/>
      <c r="G5646" s="35"/>
      <c r="H5646" s="34"/>
      <c r="I5646" s="36"/>
      <c r="J5646" s="37"/>
    </row>
    <row r="5647">
      <c r="A5647" s="30"/>
      <c r="B5647" s="31" t="s">
        <v>165</v>
      </c>
      <c r="C5647" s="31" t="s">
        <v>165</v>
      </c>
      <c r="D5647" s="32" t="s">
        <v>165</v>
      </c>
      <c r="E5647" s="33" t="s">
        <v>165</v>
      </c>
      <c r="F5647" s="34"/>
      <c r="G5647" s="35"/>
      <c r="H5647" s="34"/>
      <c r="I5647" s="36"/>
      <c r="J5647" s="37"/>
    </row>
    <row r="5648">
      <c r="A5648" s="30"/>
      <c r="B5648" s="31" t="s">
        <v>165</v>
      </c>
      <c r="C5648" s="31" t="s">
        <v>165</v>
      </c>
      <c r="D5648" s="32" t="s">
        <v>165</v>
      </c>
      <c r="E5648" s="33" t="s">
        <v>165</v>
      </c>
      <c r="F5648" s="34"/>
      <c r="G5648" s="35"/>
      <c r="H5648" s="34"/>
      <c r="I5648" s="36"/>
      <c r="J5648" s="37"/>
    </row>
    <row r="5649">
      <c r="A5649" s="30"/>
      <c r="B5649" s="31" t="s">
        <v>165</v>
      </c>
      <c r="C5649" s="31" t="s">
        <v>165</v>
      </c>
      <c r="D5649" s="32" t="s">
        <v>165</v>
      </c>
      <c r="E5649" s="33" t="s">
        <v>165</v>
      </c>
      <c r="F5649" s="34"/>
      <c r="G5649" s="35"/>
      <c r="H5649" s="34"/>
      <c r="I5649" s="36"/>
      <c r="J5649" s="37"/>
    </row>
    <row r="5650">
      <c r="A5650" s="30"/>
      <c r="B5650" s="31" t="s">
        <v>165</v>
      </c>
      <c r="C5650" s="31" t="s">
        <v>165</v>
      </c>
      <c r="D5650" s="32" t="s">
        <v>165</v>
      </c>
      <c r="E5650" s="33" t="s">
        <v>165</v>
      </c>
      <c r="F5650" s="34"/>
      <c r="G5650" s="35"/>
      <c r="H5650" s="34"/>
      <c r="I5650" s="36"/>
      <c r="J5650" s="37"/>
    </row>
    <row r="5651">
      <c r="A5651" s="30"/>
      <c r="B5651" s="31" t="s">
        <v>165</v>
      </c>
      <c r="C5651" s="31" t="s">
        <v>165</v>
      </c>
      <c r="D5651" s="32" t="s">
        <v>165</v>
      </c>
      <c r="E5651" s="33" t="s">
        <v>165</v>
      </c>
      <c r="F5651" s="34"/>
      <c r="G5651" s="35"/>
      <c r="H5651" s="34"/>
      <c r="I5651" s="36"/>
      <c r="J5651" s="37"/>
    </row>
    <row r="5652">
      <c r="A5652" s="30"/>
      <c r="B5652" s="31" t="s">
        <v>165</v>
      </c>
      <c r="C5652" s="31" t="s">
        <v>165</v>
      </c>
      <c r="D5652" s="32" t="s">
        <v>165</v>
      </c>
      <c r="E5652" s="33" t="s">
        <v>165</v>
      </c>
      <c r="F5652" s="34"/>
      <c r="G5652" s="35"/>
      <c r="H5652" s="34"/>
      <c r="I5652" s="36"/>
      <c r="J5652" s="37"/>
    </row>
    <row r="5653">
      <c r="A5653" s="30"/>
      <c r="B5653" s="31" t="s">
        <v>165</v>
      </c>
      <c r="C5653" s="31" t="s">
        <v>165</v>
      </c>
      <c r="D5653" s="32" t="s">
        <v>165</v>
      </c>
      <c r="E5653" s="33" t="s">
        <v>165</v>
      </c>
      <c r="F5653" s="34"/>
      <c r="G5653" s="35"/>
      <c r="H5653" s="34"/>
      <c r="I5653" s="36"/>
      <c r="J5653" s="37"/>
    </row>
    <row r="5654">
      <c r="A5654" s="30"/>
      <c r="B5654" s="31" t="s">
        <v>165</v>
      </c>
      <c r="C5654" s="31" t="s">
        <v>165</v>
      </c>
      <c r="D5654" s="32" t="s">
        <v>165</v>
      </c>
      <c r="E5654" s="33" t="s">
        <v>165</v>
      </c>
      <c r="F5654" s="34"/>
      <c r="G5654" s="35"/>
      <c r="H5654" s="34"/>
      <c r="I5654" s="36"/>
      <c r="J5654" s="37"/>
    </row>
    <row r="5655">
      <c r="A5655" s="30"/>
      <c r="B5655" s="31" t="s">
        <v>165</v>
      </c>
      <c r="C5655" s="31" t="s">
        <v>165</v>
      </c>
      <c r="D5655" s="32" t="s">
        <v>165</v>
      </c>
      <c r="E5655" s="33" t="s">
        <v>165</v>
      </c>
      <c r="F5655" s="34"/>
      <c r="G5655" s="35"/>
      <c r="H5655" s="34"/>
      <c r="I5655" s="36"/>
      <c r="J5655" s="37"/>
    </row>
    <row r="5656">
      <c r="A5656" s="30"/>
      <c r="B5656" s="31" t="s">
        <v>165</v>
      </c>
      <c r="C5656" s="31" t="s">
        <v>165</v>
      </c>
      <c r="D5656" s="32" t="s">
        <v>165</v>
      </c>
      <c r="E5656" s="33" t="s">
        <v>165</v>
      </c>
      <c r="F5656" s="34"/>
      <c r="G5656" s="35"/>
      <c r="H5656" s="34"/>
      <c r="I5656" s="36"/>
      <c r="J5656" s="37"/>
    </row>
    <row r="5657">
      <c r="A5657" s="30"/>
      <c r="B5657" s="31" t="s">
        <v>165</v>
      </c>
      <c r="C5657" s="31" t="s">
        <v>165</v>
      </c>
      <c r="D5657" s="32" t="s">
        <v>165</v>
      </c>
      <c r="E5657" s="33" t="s">
        <v>165</v>
      </c>
      <c r="F5657" s="34"/>
      <c r="G5657" s="35"/>
      <c r="H5657" s="34"/>
      <c r="I5657" s="36"/>
      <c r="J5657" s="37"/>
    </row>
    <row r="5658">
      <c r="A5658" s="30"/>
      <c r="B5658" s="31" t="s">
        <v>165</v>
      </c>
      <c r="C5658" s="31" t="s">
        <v>165</v>
      </c>
      <c r="D5658" s="32" t="s">
        <v>165</v>
      </c>
      <c r="E5658" s="33" t="s">
        <v>165</v>
      </c>
      <c r="F5658" s="34"/>
      <c r="G5658" s="35"/>
      <c r="H5658" s="34"/>
      <c r="I5658" s="36"/>
      <c r="J5658" s="37"/>
    </row>
    <row r="5659">
      <c r="A5659" s="30"/>
      <c r="B5659" s="31" t="s">
        <v>165</v>
      </c>
      <c r="C5659" s="31" t="s">
        <v>165</v>
      </c>
      <c r="D5659" s="32" t="s">
        <v>165</v>
      </c>
      <c r="E5659" s="33" t="s">
        <v>165</v>
      </c>
      <c r="F5659" s="34"/>
      <c r="G5659" s="35"/>
      <c r="H5659" s="34"/>
      <c r="I5659" s="36"/>
      <c r="J5659" s="37"/>
    </row>
    <row r="5660">
      <c r="A5660" s="30"/>
      <c r="B5660" s="31" t="s">
        <v>165</v>
      </c>
      <c r="C5660" s="31" t="s">
        <v>165</v>
      </c>
      <c r="D5660" s="32" t="s">
        <v>165</v>
      </c>
      <c r="E5660" s="33" t="s">
        <v>165</v>
      </c>
      <c r="F5660" s="34"/>
      <c r="G5660" s="35"/>
      <c r="H5660" s="34"/>
      <c r="I5660" s="36"/>
      <c r="J5660" s="37"/>
    </row>
    <row r="5661">
      <c r="A5661" s="30"/>
      <c r="B5661" s="31" t="s">
        <v>165</v>
      </c>
      <c r="C5661" s="31" t="s">
        <v>165</v>
      </c>
      <c r="D5661" s="32" t="s">
        <v>165</v>
      </c>
      <c r="E5661" s="33" t="s">
        <v>165</v>
      </c>
      <c r="F5661" s="34"/>
      <c r="G5661" s="35"/>
      <c r="H5661" s="34"/>
      <c r="I5661" s="36"/>
      <c r="J5661" s="37"/>
    </row>
    <row r="5662">
      <c r="A5662" s="30"/>
      <c r="B5662" s="31" t="s">
        <v>165</v>
      </c>
      <c r="C5662" s="31" t="s">
        <v>165</v>
      </c>
      <c r="D5662" s="32" t="s">
        <v>165</v>
      </c>
      <c r="E5662" s="33" t="s">
        <v>165</v>
      </c>
      <c r="F5662" s="34"/>
      <c r="G5662" s="35"/>
      <c r="H5662" s="34"/>
      <c r="I5662" s="36"/>
      <c r="J5662" s="37"/>
    </row>
    <row r="5663">
      <c r="A5663" s="30"/>
      <c r="B5663" s="31" t="s">
        <v>165</v>
      </c>
      <c r="C5663" s="31" t="s">
        <v>165</v>
      </c>
      <c r="D5663" s="32" t="s">
        <v>165</v>
      </c>
      <c r="E5663" s="33" t="s">
        <v>165</v>
      </c>
      <c r="F5663" s="34"/>
      <c r="G5663" s="35"/>
      <c r="H5663" s="34"/>
      <c r="I5663" s="36"/>
      <c r="J5663" s="37"/>
    </row>
    <row r="5664">
      <c r="A5664" s="30"/>
      <c r="B5664" s="31" t="s">
        <v>165</v>
      </c>
      <c r="C5664" s="31" t="s">
        <v>165</v>
      </c>
      <c r="D5664" s="32" t="s">
        <v>165</v>
      </c>
      <c r="E5664" s="33" t="s">
        <v>165</v>
      </c>
      <c r="F5664" s="34"/>
      <c r="G5664" s="35"/>
      <c r="H5664" s="34"/>
      <c r="I5664" s="36"/>
      <c r="J5664" s="37"/>
    </row>
    <row r="5665">
      <c r="A5665" s="30"/>
      <c r="B5665" s="31" t="s">
        <v>165</v>
      </c>
      <c r="C5665" s="31" t="s">
        <v>165</v>
      </c>
      <c r="D5665" s="32" t="s">
        <v>165</v>
      </c>
      <c r="E5665" s="33" t="s">
        <v>165</v>
      </c>
      <c r="F5665" s="34"/>
      <c r="G5665" s="35"/>
      <c r="H5665" s="34"/>
      <c r="I5665" s="36"/>
      <c r="J5665" s="37"/>
    </row>
    <row r="5666">
      <c r="A5666" s="30"/>
      <c r="B5666" s="31" t="s">
        <v>165</v>
      </c>
      <c r="C5666" s="31" t="s">
        <v>165</v>
      </c>
      <c r="D5666" s="32" t="s">
        <v>165</v>
      </c>
      <c r="E5666" s="33" t="s">
        <v>165</v>
      </c>
      <c r="F5666" s="34"/>
      <c r="G5666" s="35"/>
      <c r="H5666" s="34"/>
      <c r="I5666" s="36"/>
      <c r="J5666" s="37"/>
    </row>
    <row r="5667">
      <c r="A5667" s="30"/>
      <c r="B5667" s="31" t="s">
        <v>165</v>
      </c>
      <c r="C5667" s="31" t="s">
        <v>165</v>
      </c>
      <c r="D5667" s="32" t="s">
        <v>165</v>
      </c>
      <c r="E5667" s="33" t="s">
        <v>165</v>
      </c>
      <c r="F5667" s="34"/>
      <c r="G5667" s="35"/>
      <c r="H5667" s="34"/>
      <c r="I5667" s="36"/>
      <c r="J5667" s="37"/>
    </row>
    <row r="5668">
      <c r="A5668" s="30"/>
      <c r="B5668" s="31" t="s">
        <v>165</v>
      </c>
      <c r="C5668" s="31" t="s">
        <v>165</v>
      </c>
      <c r="D5668" s="32" t="s">
        <v>165</v>
      </c>
      <c r="E5668" s="33" t="s">
        <v>165</v>
      </c>
      <c r="F5668" s="34"/>
      <c r="G5668" s="35"/>
      <c r="H5668" s="34"/>
      <c r="I5668" s="36"/>
      <c r="J5668" s="37"/>
    </row>
    <row r="5669">
      <c r="A5669" s="30"/>
      <c r="B5669" s="31" t="s">
        <v>165</v>
      </c>
      <c r="C5669" s="31" t="s">
        <v>165</v>
      </c>
      <c r="D5669" s="32" t="s">
        <v>165</v>
      </c>
      <c r="E5669" s="33" t="s">
        <v>165</v>
      </c>
      <c r="F5669" s="34"/>
      <c r="G5669" s="35"/>
      <c r="H5669" s="34"/>
      <c r="I5669" s="36"/>
      <c r="J5669" s="37"/>
    </row>
    <row r="5670">
      <c r="A5670" s="30"/>
      <c r="B5670" s="31" t="s">
        <v>165</v>
      </c>
      <c r="C5670" s="31" t="s">
        <v>165</v>
      </c>
      <c r="D5670" s="32" t="s">
        <v>165</v>
      </c>
      <c r="E5670" s="33" t="s">
        <v>165</v>
      </c>
      <c r="F5670" s="34"/>
      <c r="G5670" s="35"/>
      <c r="H5670" s="34"/>
      <c r="I5670" s="36"/>
      <c r="J5670" s="37"/>
    </row>
    <row r="5671">
      <c r="A5671" s="30"/>
      <c r="B5671" s="31" t="s">
        <v>165</v>
      </c>
      <c r="C5671" s="31" t="s">
        <v>165</v>
      </c>
      <c r="D5671" s="32" t="s">
        <v>165</v>
      </c>
      <c r="E5671" s="33" t="s">
        <v>165</v>
      </c>
      <c r="F5671" s="34"/>
      <c r="G5671" s="35"/>
      <c r="H5671" s="34"/>
      <c r="I5671" s="36"/>
      <c r="J5671" s="37"/>
    </row>
    <row r="5672">
      <c r="A5672" s="30"/>
      <c r="B5672" s="31" t="s">
        <v>165</v>
      </c>
      <c r="C5672" s="31" t="s">
        <v>165</v>
      </c>
      <c r="D5672" s="32" t="s">
        <v>165</v>
      </c>
      <c r="E5672" s="33" t="s">
        <v>165</v>
      </c>
      <c r="F5672" s="34"/>
      <c r="G5672" s="35"/>
      <c r="H5672" s="34"/>
      <c r="I5672" s="36"/>
      <c r="J5672" s="37"/>
    </row>
    <row r="5673">
      <c r="A5673" s="30"/>
      <c r="B5673" s="31" t="s">
        <v>165</v>
      </c>
      <c r="C5673" s="31" t="s">
        <v>165</v>
      </c>
      <c r="D5673" s="32" t="s">
        <v>165</v>
      </c>
      <c r="E5673" s="33" t="s">
        <v>165</v>
      </c>
      <c r="F5673" s="34"/>
      <c r="G5673" s="35"/>
      <c r="H5673" s="34"/>
      <c r="I5673" s="36"/>
      <c r="J5673" s="37"/>
    </row>
    <row r="5674">
      <c r="A5674" s="30"/>
      <c r="B5674" s="31" t="s">
        <v>165</v>
      </c>
      <c r="C5674" s="31" t="s">
        <v>165</v>
      </c>
      <c r="D5674" s="32" t="s">
        <v>165</v>
      </c>
      <c r="E5674" s="33" t="s">
        <v>165</v>
      </c>
      <c r="F5674" s="34"/>
      <c r="G5674" s="35"/>
      <c r="H5674" s="34"/>
      <c r="I5674" s="36"/>
      <c r="J5674" s="37"/>
    </row>
    <row r="5675">
      <c r="A5675" s="30"/>
      <c r="B5675" s="31" t="s">
        <v>165</v>
      </c>
      <c r="C5675" s="31" t="s">
        <v>165</v>
      </c>
      <c r="D5675" s="32" t="s">
        <v>165</v>
      </c>
      <c r="E5675" s="33" t="s">
        <v>165</v>
      </c>
      <c r="F5675" s="34"/>
      <c r="G5675" s="35"/>
      <c r="H5675" s="34"/>
      <c r="I5675" s="36"/>
      <c r="J5675" s="37"/>
    </row>
    <row r="5676">
      <c r="A5676" s="30"/>
      <c r="B5676" s="31" t="s">
        <v>165</v>
      </c>
      <c r="C5676" s="31" t="s">
        <v>165</v>
      </c>
      <c r="D5676" s="32" t="s">
        <v>165</v>
      </c>
      <c r="E5676" s="33" t="s">
        <v>165</v>
      </c>
      <c r="F5676" s="34"/>
      <c r="G5676" s="35"/>
      <c r="H5676" s="34"/>
      <c r="I5676" s="36"/>
      <c r="J5676" s="37"/>
    </row>
    <row r="5677">
      <c r="A5677" s="30"/>
      <c r="B5677" s="31" t="s">
        <v>165</v>
      </c>
      <c r="C5677" s="31" t="s">
        <v>165</v>
      </c>
      <c r="D5677" s="32" t="s">
        <v>165</v>
      </c>
      <c r="E5677" s="33" t="s">
        <v>165</v>
      </c>
      <c r="F5677" s="34"/>
      <c r="G5677" s="35"/>
      <c r="H5677" s="34"/>
      <c r="I5677" s="36"/>
      <c r="J5677" s="37"/>
    </row>
    <row r="5678">
      <c r="A5678" s="30"/>
      <c r="B5678" s="31" t="s">
        <v>165</v>
      </c>
      <c r="C5678" s="31" t="s">
        <v>165</v>
      </c>
      <c r="D5678" s="32" t="s">
        <v>165</v>
      </c>
      <c r="E5678" s="33" t="s">
        <v>165</v>
      </c>
      <c r="F5678" s="34"/>
      <c r="G5678" s="35"/>
      <c r="H5678" s="34"/>
      <c r="I5678" s="36"/>
      <c r="J5678" s="37"/>
    </row>
    <row r="5679">
      <c r="A5679" s="30"/>
      <c r="B5679" s="31" t="s">
        <v>165</v>
      </c>
      <c r="C5679" s="31" t="s">
        <v>165</v>
      </c>
      <c r="D5679" s="32" t="s">
        <v>165</v>
      </c>
      <c r="E5679" s="33" t="s">
        <v>165</v>
      </c>
      <c r="F5679" s="34"/>
      <c r="G5679" s="35"/>
      <c r="H5679" s="34"/>
      <c r="I5679" s="36"/>
      <c r="J5679" s="37"/>
    </row>
    <row r="5680">
      <c r="A5680" s="30"/>
      <c r="B5680" s="31" t="s">
        <v>165</v>
      </c>
      <c r="C5680" s="31" t="s">
        <v>165</v>
      </c>
      <c r="D5680" s="32" t="s">
        <v>165</v>
      </c>
      <c r="E5680" s="33" t="s">
        <v>165</v>
      </c>
      <c r="F5680" s="34"/>
      <c r="G5680" s="35"/>
      <c r="H5680" s="34"/>
      <c r="I5680" s="36"/>
      <c r="J5680" s="37"/>
    </row>
    <row r="5681">
      <c r="A5681" s="30"/>
      <c r="B5681" s="31" t="s">
        <v>165</v>
      </c>
      <c r="C5681" s="31" t="s">
        <v>165</v>
      </c>
      <c r="D5681" s="32" t="s">
        <v>165</v>
      </c>
      <c r="E5681" s="33" t="s">
        <v>165</v>
      </c>
      <c r="F5681" s="34"/>
      <c r="G5681" s="35"/>
      <c r="H5681" s="34"/>
      <c r="I5681" s="36"/>
      <c r="J5681" s="37"/>
    </row>
    <row r="5682">
      <c r="A5682" s="30"/>
      <c r="B5682" s="31" t="s">
        <v>165</v>
      </c>
      <c r="C5682" s="31" t="s">
        <v>165</v>
      </c>
      <c r="D5682" s="32" t="s">
        <v>165</v>
      </c>
      <c r="E5682" s="33" t="s">
        <v>165</v>
      </c>
      <c r="F5682" s="34"/>
      <c r="G5682" s="35"/>
      <c r="H5682" s="34"/>
      <c r="I5682" s="36"/>
      <c r="J5682" s="37"/>
    </row>
    <row r="5683">
      <c r="A5683" s="30"/>
      <c r="B5683" s="31" t="s">
        <v>165</v>
      </c>
      <c r="C5683" s="31" t="s">
        <v>165</v>
      </c>
      <c r="D5683" s="32" t="s">
        <v>165</v>
      </c>
      <c r="E5683" s="33" t="s">
        <v>165</v>
      </c>
      <c r="F5683" s="34"/>
      <c r="G5683" s="35"/>
      <c r="H5683" s="34"/>
      <c r="I5683" s="36"/>
      <c r="J5683" s="37"/>
    </row>
    <row r="5684">
      <c r="A5684" s="30"/>
      <c r="B5684" s="31" t="s">
        <v>165</v>
      </c>
      <c r="C5684" s="31" t="s">
        <v>165</v>
      </c>
      <c r="D5684" s="32" t="s">
        <v>165</v>
      </c>
      <c r="E5684" s="33" t="s">
        <v>165</v>
      </c>
      <c r="F5684" s="34"/>
      <c r="G5684" s="35"/>
      <c r="H5684" s="34"/>
      <c r="I5684" s="36"/>
      <c r="J5684" s="37"/>
    </row>
    <row r="5685">
      <c r="A5685" s="30"/>
      <c r="B5685" s="31" t="s">
        <v>165</v>
      </c>
      <c r="C5685" s="31" t="s">
        <v>165</v>
      </c>
      <c r="D5685" s="32" t="s">
        <v>165</v>
      </c>
      <c r="E5685" s="33" t="s">
        <v>165</v>
      </c>
      <c r="F5685" s="34"/>
      <c r="G5685" s="35"/>
      <c r="H5685" s="34"/>
      <c r="I5685" s="36"/>
      <c r="J5685" s="37"/>
    </row>
    <row r="5686">
      <c r="A5686" s="30"/>
      <c r="B5686" s="31" t="s">
        <v>165</v>
      </c>
      <c r="C5686" s="31" t="s">
        <v>165</v>
      </c>
      <c r="D5686" s="32" t="s">
        <v>165</v>
      </c>
      <c r="E5686" s="33" t="s">
        <v>165</v>
      </c>
      <c r="F5686" s="34"/>
      <c r="G5686" s="35"/>
      <c r="H5686" s="34"/>
      <c r="I5686" s="36"/>
      <c r="J5686" s="37"/>
    </row>
    <row r="5687">
      <c r="A5687" s="30"/>
      <c r="B5687" s="31" t="s">
        <v>165</v>
      </c>
      <c r="C5687" s="31" t="s">
        <v>165</v>
      </c>
      <c r="D5687" s="32" t="s">
        <v>165</v>
      </c>
      <c r="E5687" s="33" t="s">
        <v>165</v>
      </c>
      <c r="F5687" s="34"/>
      <c r="G5687" s="35"/>
      <c r="H5687" s="34"/>
      <c r="I5687" s="36"/>
      <c r="J5687" s="37"/>
    </row>
    <row r="5688">
      <c r="A5688" s="30"/>
      <c r="B5688" s="31" t="s">
        <v>165</v>
      </c>
      <c r="C5688" s="31" t="s">
        <v>165</v>
      </c>
      <c r="D5688" s="32" t="s">
        <v>165</v>
      </c>
      <c r="E5688" s="33" t="s">
        <v>165</v>
      </c>
      <c r="F5688" s="34"/>
      <c r="G5688" s="35"/>
      <c r="H5688" s="34"/>
      <c r="I5688" s="36"/>
      <c r="J5688" s="37"/>
    </row>
    <row r="5689">
      <c r="A5689" s="30"/>
      <c r="B5689" s="31" t="s">
        <v>165</v>
      </c>
      <c r="C5689" s="31" t="s">
        <v>165</v>
      </c>
      <c r="D5689" s="32" t="s">
        <v>165</v>
      </c>
      <c r="E5689" s="33" t="s">
        <v>165</v>
      </c>
      <c r="F5689" s="34"/>
      <c r="G5689" s="35"/>
      <c r="H5689" s="34"/>
      <c r="I5689" s="36"/>
      <c r="J5689" s="37"/>
    </row>
    <row r="5690">
      <c r="A5690" s="30"/>
      <c r="B5690" s="31" t="s">
        <v>165</v>
      </c>
      <c r="C5690" s="31" t="s">
        <v>165</v>
      </c>
      <c r="D5690" s="32" t="s">
        <v>165</v>
      </c>
      <c r="E5690" s="33" t="s">
        <v>165</v>
      </c>
      <c r="F5690" s="34"/>
      <c r="G5690" s="35"/>
      <c r="H5690" s="34"/>
      <c r="I5690" s="36"/>
      <c r="J5690" s="37"/>
    </row>
    <row r="5691">
      <c r="A5691" s="30"/>
      <c r="B5691" s="31" t="s">
        <v>165</v>
      </c>
      <c r="C5691" s="31" t="s">
        <v>165</v>
      </c>
      <c r="D5691" s="32" t="s">
        <v>165</v>
      </c>
      <c r="E5691" s="33" t="s">
        <v>165</v>
      </c>
      <c r="F5691" s="34"/>
      <c r="G5691" s="35"/>
      <c r="H5691" s="34"/>
      <c r="I5691" s="36"/>
      <c r="J5691" s="37"/>
    </row>
    <row r="5692">
      <c r="A5692" s="30"/>
      <c r="B5692" s="31" t="s">
        <v>165</v>
      </c>
      <c r="C5692" s="31" t="s">
        <v>165</v>
      </c>
      <c r="D5692" s="32" t="s">
        <v>165</v>
      </c>
      <c r="E5692" s="33" t="s">
        <v>165</v>
      </c>
      <c r="F5692" s="34"/>
      <c r="G5692" s="35"/>
      <c r="H5692" s="34"/>
      <c r="I5692" s="36"/>
      <c r="J5692" s="37"/>
    </row>
    <row r="5693">
      <c r="A5693" s="30"/>
      <c r="B5693" s="31" t="s">
        <v>165</v>
      </c>
      <c r="C5693" s="31" t="s">
        <v>165</v>
      </c>
      <c r="D5693" s="32" t="s">
        <v>165</v>
      </c>
      <c r="E5693" s="33" t="s">
        <v>165</v>
      </c>
      <c r="F5693" s="34"/>
      <c r="G5693" s="35"/>
      <c r="H5693" s="34"/>
      <c r="I5693" s="36"/>
      <c r="J5693" s="37"/>
    </row>
    <row r="5694">
      <c r="A5694" s="30"/>
      <c r="B5694" s="31" t="s">
        <v>165</v>
      </c>
      <c r="C5694" s="31" t="s">
        <v>165</v>
      </c>
      <c r="D5694" s="32" t="s">
        <v>165</v>
      </c>
      <c r="E5694" s="33" t="s">
        <v>165</v>
      </c>
      <c r="F5694" s="34"/>
      <c r="G5694" s="35"/>
      <c r="H5694" s="34"/>
      <c r="I5694" s="36"/>
      <c r="J5694" s="37"/>
    </row>
    <row r="5695">
      <c r="A5695" s="30"/>
      <c r="B5695" s="31" t="s">
        <v>165</v>
      </c>
      <c r="C5695" s="31" t="s">
        <v>165</v>
      </c>
      <c r="D5695" s="32" t="s">
        <v>165</v>
      </c>
      <c r="E5695" s="33" t="s">
        <v>165</v>
      </c>
      <c r="F5695" s="34"/>
      <c r="G5695" s="35"/>
      <c r="H5695" s="34"/>
      <c r="I5695" s="36"/>
      <c r="J5695" s="37"/>
    </row>
    <row r="5696">
      <c r="A5696" s="30"/>
      <c r="B5696" s="31" t="s">
        <v>165</v>
      </c>
      <c r="C5696" s="31" t="s">
        <v>165</v>
      </c>
      <c r="D5696" s="32" t="s">
        <v>165</v>
      </c>
      <c r="E5696" s="33" t="s">
        <v>165</v>
      </c>
      <c r="F5696" s="34"/>
      <c r="G5696" s="35"/>
      <c r="H5696" s="34"/>
      <c r="I5696" s="36"/>
      <c r="J5696" s="37"/>
    </row>
    <row r="5697">
      <c r="A5697" s="30"/>
      <c r="B5697" s="31" t="s">
        <v>165</v>
      </c>
      <c r="C5697" s="31" t="s">
        <v>165</v>
      </c>
      <c r="D5697" s="32" t="s">
        <v>165</v>
      </c>
      <c r="E5697" s="33" t="s">
        <v>165</v>
      </c>
      <c r="F5697" s="34"/>
      <c r="G5697" s="35"/>
      <c r="H5697" s="34"/>
      <c r="I5697" s="36"/>
      <c r="J5697" s="37"/>
    </row>
    <row r="5698">
      <c r="A5698" s="30"/>
      <c r="B5698" s="31" t="s">
        <v>165</v>
      </c>
      <c r="C5698" s="31" t="s">
        <v>165</v>
      </c>
      <c r="D5698" s="32" t="s">
        <v>165</v>
      </c>
      <c r="E5698" s="33" t="s">
        <v>165</v>
      </c>
      <c r="F5698" s="34"/>
      <c r="G5698" s="35"/>
      <c r="H5698" s="34"/>
      <c r="I5698" s="36"/>
      <c r="J5698" s="37"/>
    </row>
    <row r="5699">
      <c r="A5699" s="30"/>
      <c r="B5699" s="31" t="s">
        <v>165</v>
      </c>
      <c r="C5699" s="31" t="s">
        <v>165</v>
      </c>
      <c r="D5699" s="32" t="s">
        <v>165</v>
      </c>
      <c r="E5699" s="33" t="s">
        <v>165</v>
      </c>
      <c r="F5699" s="34"/>
      <c r="G5699" s="35"/>
      <c r="H5699" s="34"/>
      <c r="I5699" s="36"/>
      <c r="J5699" s="37"/>
    </row>
    <row r="5700">
      <c r="A5700" s="30"/>
      <c r="B5700" s="31" t="s">
        <v>165</v>
      </c>
      <c r="C5700" s="31" t="s">
        <v>165</v>
      </c>
      <c r="D5700" s="32" t="s">
        <v>165</v>
      </c>
      <c r="E5700" s="33" t="s">
        <v>165</v>
      </c>
      <c r="F5700" s="34"/>
      <c r="G5700" s="35"/>
      <c r="H5700" s="34"/>
      <c r="I5700" s="36"/>
      <c r="J5700" s="37"/>
    </row>
    <row r="5701">
      <c r="A5701" s="30"/>
      <c r="B5701" s="31" t="s">
        <v>165</v>
      </c>
      <c r="C5701" s="31" t="s">
        <v>165</v>
      </c>
      <c r="D5701" s="32" t="s">
        <v>165</v>
      </c>
      <c r="E5701" s="33" t="s">
        <v>165</v>
      </c>
      <c r="F5701" s="34"/>
      <c r="G5701" s="35"/>
      <c r="H5701" s="34"/>
      <c r="I5701" s="36"/>
      <c r="J5701" s="37"/>
    </row>
    <row r="5702">
      <c r="A5702" s="30"/>
      <c r="B5702" s="31" t="s">
        <v>165</v>
      </c>
      <c r="C5702" s="31" t="s">
        <v>165</v>
      </c>
      <c r="D5702" s="32" t="s">
        <v>165</v>
      </c>
      <c r="E5702" s="33" t="s">
        <v>165</v>
      </c>
      <c r="F5702" s="34"/>
      <c r="G5702" s="35"/>
      <c r="H5702" s="34"/>
      <c r="I5702" s="36"/>
      <c r="J5702" s="37"/>
    </row>
    <row r="5703">
      <c r="A5703" s="30"/>
      <c r="B5703" s="31" t="s">
        <v>165</v>
      </c>
      <c r="C5703" s="31" t="s">
        <v>165</v>
      </c>
      <c r="D5703" s="32" t="s">
        <v>165</v>
      </c>
      <c r="E5703" s="33" t="s">
        <v>165</v>
      </c>
      <c r="F5703" s="34"/>
      <c r="G5703" s="35"/>
      <c r="H5703" s="34"/>
      <c r="I5703" s="36"/>
      <c r="J5703" s="37"/>
    </row>
    <row r="5704">
      <c r="A5704" s="30"/>
      <c r="B5704" s="31" t="s">
        <v>165</v>
      </c>
      <c r="C5704" s="31" t="s">
        <v>165</v>
      </c>
      <c r="D5704" s="32" t="s">
        <v>165</v>
      </c>
      <c r="E5704" s="33" t="s">
        <v>165</v>
      </c>
      <c r="F5704" s="34"/>
      <c r="G5704" s="35"/>
      <c r="H5704" s="34"/>
      <c r="I5704" s="36"/>
      <c r="J5704" s="37"/>
    </row>
    <row r="5705">
      <c r="A5705" s="30"/>
      <c r="B5705" s="31" t="s">
        <v>165</v>
      </c>
      <c r="C5705" s="31" t="s">
        <v>165</v>
      </c>
      <c r="D5705" s="32" t="s">
        <v>165</v>
      </c>
      <c r="E5705" s="33" t="s">
        <v>165</v>
      </c>
      <c r="F5705" s="34"/>
      <c r="G5705" s="35"/>
      <c r="H5705" s="34"/>
      <c r="I5705" s="36"/>
      <c r="J5705" s="37"/>
    </row>
    <row r="5706">
      <c r="A5706" s="30"/>
      <c r="B5706" s="31" t="s">
        <v>165</v>
      </c>
      <c r="C5706" s="31" t="s">
        <v>165</v>
      </c>
      <c r="D5706" s="32" t="s">
        <v>165</v>
      </c>
      <c r="E5706" s="33" t="s">
        <v>165</v>
      </c>
      <c r="F5706" s="34"/>
      <c r="G5706" s="35"/>
      <c r="H5706" s="34"/>
      <c r="I5706" s="36"/>
      <c r="J5706" s="37"/>
    </row>
    <row r="5707">
      <c r="A5707" s="30"/>
      <c r="B5707" s="31" t="s">
        <v>165</v>
      </c>
      <c r="C5707" s="31" t="s">
        <v>165</v>
      </c>
      <c r="D5707" s="32" t="s">
        <v>165</v>
      </c>
      <c r="E5707" s="33" t="s">
        <v>165</v>
      </c>
      <c r="F5707" s="34"/>
      <c r="G5707" s="35"/>
      <c r="H5707" s="34"/>
      <c r="I5707" s="36"/>
      <c r="J5707" s="37"/>
    </row>
    <row r="5708">
      <c r="A5708" s="30"/>
      <c r="B5708" s="31" t="s">
        <v>165</v>
      </c>
      <c r="C5708" s="31" t="s">
        <v>165</v>
      </c>
      <c r="D5708" s="32" t="s">
        <v>165</v>
      </c>
      <c r="E5708" s="33" t="s">
        <v>165</v>
      </c>
      <c r="F5708" s="34"/>
      <c r="G5708" s="35"/>
      <c r="H5708" s="34"/>
      <c r="I5708" s="36"/>
      <c r="J5708" s="37"/>
    </row>
    <row r="5709">
      <c r="A5709" s="30"/>
      <c r="B5709" s="31" t="s">
        <v>165</v>
      </c>
      <c r="C5709" s="31" t="s">
        <v>165</v>
      </c>
      <c r="D5709" s="32" t="s">
        <v>165</v>
      </c>
      <c r="E5709" s="33" t="s">
        <v>165</v>
      </c>
      <c r="F5709" s="34"/>
      <c r="G5709" s="35"/>
      <c r="H5709" s="34"/>
      <c r="I5709" s="36"/>
      <c r="J5709" s="37"/>
    </row>
    <row r="5710">
      <c r="A5710" s="30"/>
      <c r="B5710" s="31" t="s">
        <v>165</v>
      </c>
      <c r="C5710" s="31" t="s">
        <v>165</v>
      </c>
      <c r="D5710" s="32" t="s">
        <v>165</v>
      </c>
      <c r="E5710" s="33" t="s">
        <v>165</v>
      </c>
      <c r="F5710" s="34"/>
      <c r="G5710" s="35"/>
      <c r="H5710" s="34"/>
      <c r="I5710" s="36"/>
      <c r="J5710" s="37"/>
    </row>
    <row r="5711">
      <c r="A5711" s="30"/>
      <c r="B5711" s="31" t="s">
        <v>165</v>
      </c>
      <c r="C5711" s="31" t="s">
        <v>165</v>
      </c>
      <c r="D5711" s="32" t="s">
        <v>165</v>
      </c>
      <c r="E5711" s="33" t="s">
        <v>165</v>
      </c>
      <c r="F5711" s="34"/>
      <c r="G5711" s="35"/>
      <c r="H5711" s="34"/>
      <c r="I5711" s="36"/>
      <c r="J5711" s="37"/>
    </row>
    <row r="5712">
      <c r="A5712" s="30"/>
      <c r="B5712" s="31" t="s">
        <v>165</v>
      </c>
      <c r="C5712" s="31" t="s">
        <v>165</v>
      </c>
      <c r="D5712" s="32" t="s">
        <v>165</v>
      </c>
      <c r="E5712" s="33" t="s">
        <v>165</v>
      </c>
      <c r="F5712" s="34"/>
      <c r="G5712" s="35"/>
      <c r="H5712" s="34"/>
      <c r="I5712" s="36"/>
      <c r="J5712" s="37"/>
    </row>
    <row r="5713">
      <c r="A5713" s="30"/>
      <c r="B5713" s="31" t="s">
        <v>165</v>
      </c>
      <c r="C5713" s="31" t="s">
        <v>165</v>
      </c>
      <c r="D5713" s="32" t="s">
        <v>165</v>
      </c>
      <c r="E5713" s="33" t="s">
        <v>165</v>
      </c>
      <c r="F5713" s="34"/>
      <c r="G5713" s="35"/>
      <c r="H5713" s="34"/>
      <c r="I5713" s="36"/>
      <c r="J5713" s="37"/>
    </row>
    <row r="5714">
      <c r="A5714" s="30"/>
      <c r="B5714" s="31" t="s">
        <v>165</v>
      </c>
      <c r="C5714" s="31" t="s">
        <v>165</v>
      </c>
      <c r="D5714" s="32" t="s">
        <v>165</v>
      </c>
      <c r="E5714" s="33" t="s">
        <v>165</v>
      </c>
      <c r="F5714" s="34"/>
      <c r="G5714" s="35"/>
      <c r="H5714" s="34"/>
      <c r="I5714" s="36"/>
      <c r="J5714" s="37"/>
    </row>
    <row r="5715">
      <c r="A5715" s="30"/>
      <c r="B5715" s="31" t="s">
        <v>165</v>
      </c>
      <c r="C5715" s="31" t="s">
        <v>165</v>
      </c>
      <c r="D5715" s="32" t="s">
        <v>165</v>
      </c>
      <c r="E5715" s="33" t="s">
        <v>165</v>
      </c>
      <c r="F5715" s="34"/>
      <c r="G5715" s="35"/>
      <c r="H5715" s="34"/>
      <c r="I5715" s="36"/>
      <c r="J5715" s="37"/>
    </row>
    <row r="5716">
      <c r="A5716" s="30"/>
      <c r="B5716" s="31" t="s">
        <v>165</v>
      </c>
      <c r="C5716" s="31" t="s">
        <v>165</v>
      </c>
      <c r="D5716" s="32" t="s">
        <v>165</v>
      </c>
      <c r="E5716" s="33" t="s">
        <v>165</v>
      </c>
      <c r="F5716" s="34"/>
      <c r="G5716" s="35"/>
      <c r="H5716" s="34"/>
      <c r="I5716" s="36"/>
      <c r="J5716" s="37"/>
    </row>
    <row r="5717">
      <c r="A5717" s="30"/>
      <c r="B5717" s="31" t="s">
        <v>165</v>
      </c>
      <c r="C5717" s="31" t="s">
        <v>165</v>
      </c>
      <c r="D5717" s="32" t="s">
        <v>165</v>
      </c>
      <c r="E5717" s="33" t="s">
        <v>165</v>
      </c>
      <c r="F5717" s="34"/>
      <c r="G5717" s="35"/>
      <c r="H5717" s="34"/>
      <c r="I5717" s="36"/>
      <c r="J5717" s="37"/>
    </row>
    <row r="5718">
      <c r="A5718" s="30"/>
      <c r="B5718" s="31" t="s">
        <v>165</v>
      </c>
      <c r="C5718" s="31" t="s">
        <v>165</v>
      </c>
      <c r="D5718" s="32" t="s">
        <v>165</v>
      </c>
      <c r="E5718" s="33" t="s">
        <v>165</v>
      </c>
      <c r="F5718" s="34"/>
      <c r="G5718" s="35"/>
      <c r="H5718" s="34"/>
      <c r="I5718" s="36"/>
      <c r="J5718" s="37"/>
    </row>
    <row r="5719">
      <c r="A5719" s="30"/>
      <c r="B5719" s="31" t="s">
        <v>165</v>
      </c>
      <c r="C5719" s="31" t="s">
        <v>165</v>
      </c>
      <c r="D5719" s="32" t="s">
        <v>165</v>
      </c>
      <c r="E5719" s="33" t="s">
        <v>165</v>
      </c>
      <c r="F5719" s="34"/>
      <c r="G5719" s="35"/>
      <c r="H5719" s="34"/>
      <c r="I5719" s="36"/>
      <c r="J5719" s="37"/>
    </row>
    <row r="5720">
      <c r="A5720" s="30"/>
      <c r="B5720" s="31" t="s">
        <v>165</v>
      </c>
      <c r="C5720" s="31" t="s">
        <v>165</v>
      </c>
      <c r="D5720" s="32" t="s">
        <v>165</v>
      </c>
      <c r="E5720" s="33" t="s">
        <v>165</v>
      </c>
      <c r="F5720" s="34"/>
      <c r="G5720" s="35"/>
      <c r="H5720" s="34"/>
      <c r="I5720" s="36"/>
      <c r="J5720" s="37"/>
    </row>
    <row r="5721">
      <c r="A5721" s="30"/>
      <c r="B5721" s="31" t="s">
        <v>165</v>
      </c>
      <c r="C5721" s="31" t="s">
        <v>165</v>
      </c>
      <c r="D5721" s="32" t="s">
        <v>165</v>
      </c>
      <c r="E5721" s="33" t="s">
        <v>165</v>
      </c>
      <c r="F5721" s="34"/>
      <c r="G5721" s="35"/>
      <c r="H5721" s="34"/>
      <c r="I5721" s="36"/>
      <c r="J5721" s="37"/>
    </row>
    <row r="5722">
      <c r="A5722" s="30"/>
      <c r="B5722" s="31" t="s">
        <v>165</v>
      </c>
      <c r="C5722" s="31" t="s">
        <v>165</v>
      </c>
      <c r="D5722" s="32" t="s">
        <v>165</v>
      </c>
      <c r="E5722" s="33" t="s">
        <v>165</v>
      </c>
      <c r="F5722" s="34"/>
      <c r="G5722" s="35"/>
      <c r="H5722" s="34"/>
      <c r="I5722" s="36"/>
      <c r="J5722" s="37"/>
    </row>
    <row r="5723">
      <c r="A5723" s="30"/>
      <c r="B5723" s="31" t="s">
        <v>165</v>
      </c>
      <c r="C5723" s="31" t="s">
        <v>165</v>
      </c>
      <c r="D5723" s="32" t="s">
        <v>165</v>
      </c>
      <c r="E5723" s="33" t="s">
        <v>165</v>
      </c>
      <c r="F5723" s="34"/>
      <c r="G5723" s="35"/>
      <c r="H5723" s="34"/>
      <c r="I5723" s="36"/>
      <c r="J5723" s="37"/>
    </row>
    <row r="5724">
      <c r="A5724" s="30"/>
      <c r="B5724" s="31" t="s">
        <v>165</v>
      </c>
      <c r="C5724" s="31" t="s">
        <v>165</v>
      </c>
      <c r="D5724" s="32" t="s">
        <v>165</v>
      </c>
      <c r="E5724" s="33" t="s">
        <v>165</v>
      </c>
      <c r="F5724" s="34"/>
      <c r="G5724" s="35"/>
      <c r="H5724" s="34"/>
      <c r="I5724" s="36"/>
      <c r="J5724" s="37"/>
    </row>
    <row r="5725">
      <c r="A5725" s="30"/>
      <c r="B5725" s="31" t="s">
        <v>165</v>
      </c>
      <c r="C5725" s="31" t="s">
        <v>165</v>
      </c>
      <c r="D5725" s="32" t="s">
        <v>165</v>
      </c>
      <c r="E5725" s="33" t="s">
        <v>165</v>
      </c>
      <c r="F5725" s="34"/>
      <c r="G5725" s="35"/>
      <c r="H5725" s="34"/>
      <c r="I5725" s="36"/>
      <c r="J5725" s="37"/>
    </row>
    <row r="5726">
      <c r="A5726" s="30"/>
      <c r="B5726" s="31" t="s">
        <v>165</v>
      </c>
      <c r="C5726" s="31" t="s">
        <v>165</v>
      </c>
      <c r="D5726" s="32" t="s">
        <v>165</v>
      </c>
      <c r="E5726" s="33" t="s">
        <v>165</v>
      </c>
      <c r="F5726" s="34"/>
      <c r="G5726" s="35"/>
      <c r="H5726" s="34"/>
      <c r="I5726" s="36"/>
      <c r="J5726" s="37"/>
    </row>
    <row r="5727">
      <c r="A5727" s="30"/>
      <c r="B5727" s="31" t="s">
        <v>165</v>
      </c>
      <c r="C5727" s="31" t="s">
        <v>165</v>
      </c>
      <c r="D5727" s="32" t="s">
        <v>165</v>
      </c>
      <c r="E5727" s="33" t="s">
        <v>165</v>
      </c>
      <c r="F5727" s="34"/>
      <c r="G5727" s="35"/>
      <c r="H5727" s="34"/>
      <c r="I5727" s="36"/>
      <c r="J5727" s="37"/>
    </row>
    <row r="5728">
      <c r="A5728" s="30"/>
      <c r="B5728" s="31" t="s">
        <v>165</v>
      </c>
      <c r="C5728" s="31" t="s">
        <v>165</v>
      </c>
      <c r="D5728" s="32" t="s">
        <v>165</v>
      </c>
      <c r="E5728" s="33" t="s">
        <v>165</v>
      </c>
      <c r="F5728" s="34"/>
      <c r="G5728" s="35"/>
      <c r="H5728" s="34"/>
      <c r="I5728" s="36"/>
      <c r="J5728" s="37"/>
    </row>
    <row r="5729">
      <c r="A5729" s="30"/>
      <c r="B5729" s="31" t="s">
        <v>165</v>
      </c>
      <c r="C5729" s="31" t="s">
        <v>165</v>
      </c>
      <c r="D5729" s="32" t="s">
        <v>165</v>
      </c>
      <c r="E5729" s="33" t="s">
        <v>165</v>
      </c>
      <c r="F5729" s="34"/>
      <c r="G5729" s="35"/>
      <c r="H5729" s="34"/>
      <c r="I5729" s="36"/>
      <c r="J5729" s="37"/>
    </row>
    <row r="5730">
      <c r="A5730" s="30"/>
      <c r="B5730" s="31" t="s">
        <v>165</v>
      </c>
      <c r="C5730" s="31" t="s">
        <v>165</v>
      </c>
      <c r="D5730" s="32" t="s">
        <v>165</v>
      </c>
      <c r="E5730" s="33" t="s">
        <v>165</v>
      </c>
      <c r="F5730" s="34"/>
      <c r="G5730" s="35"/>
      <c r="H5730" s="34"/>
      <c r="I5730" s="36"/>
      <c r="J5730" s="37"/>
    </row>
    <row r="5731">
      <c r="A5731" s="30"/>
      <c r="B5731" s="31" t="s">
        <v>165</v>
      </c>
      <c r="C5731" s="31" t="s">
        <v>165</v>
      </c>
      <c r="D5731" s="32" t="s">
        <v>165</v>
      </c>
      <c r="E5731" s="33" t="s">
        <v>165</v>
      </c>
      <c r="F5731" s="34"/>
      <c r="G5731" s="35"/>
      <c r="H5731" s="34"/>
      <c r="I5731" s="36"/>
      <c r="J5731" s="37"/>
    </row>
    <row r="5732">
      <c r="A5732" s="30"/>
      <c r="B5732" s="31" t="s">
        <v>165</v>
      </c>
      <c r="C5732" s="31" t="s">
        <v>165</v>
      </c>
      <c r="D5732" s="32" t="s">
        <v>165</v>
      </c>
      <c r="E5732" s="33" t="s">
        <v>165</v>
      </c>
      <c r="F5732" s="34"/>
      <c r="G5732" s="35"/>
      <c r="H5732" s="34"/>
      <c r="I5732" s="36"/>
      <c r="J5732" s="37"/>
    </row>
    <row r="5733">
      <c r="A5733" s="30"/>
      <c r="B5733" s="31" t="s">
        <v>165</v>
      </c>
      <c r="C5733" s="31" t="s">
        <v>165</v>
      </c>
      <c r="D5733" s="32" t="s">
        <v>165</v>
      </c>
      <c r="E5733" s="33" t="s">
        <v>165</v>
      </c>
      <c r="F5733" s="34"/>
      <c r="G5733" s="35"/>
      <c r="H5733" s="34"/>
      <c r="I5733" s="36"/>
      <c r="J5733" s="37"/>
    </row>
    <row r="5734">
      <c r="A5734" s="30"/>
      <c r="B5734" s="31" t="s">
        <v>165</v>
      </c>
      <c r="C5734" s="31" t="s">
        <v>165</v>
      </c>
      <c r="D5734" s="32" t="s">
        <v>165</v>
      </c>
      <c r="E5734" s="33" t="s">
        <v>165</v>
      </c>
      <c r="F5734" s="34"/>
      <c r="G5734" s="35"/>
      <c r="H5734" s="34"/>
      <c r="I5734" s="36"/>
      <c r="J5734" s="37"/>
    </row>
    <row r="5735">
      <c r="A5735" s="30"/>
      <c r="B5735" s="31" t="s">
        <v>165</v>
      </c>
      <c r="C5735" s="31" t="s">
        <v>165</v>
      </c>
      <c r="D5735" s="32" t="s">
        <v>165</v>
      </c>
      <c r="E5735" s="33" t="s">
        <v>165</v>
      </c>
      <c r="F5735" s="34"/>
      <c r="G5735" s="35"/>
      <c r="H5735" s="34"/>
      <c r="I5735" s="36"/>
      <c r="J5735" s="37"/>
    </row>
    <row r="5736">
      <c r="A5736" s="30"/>
      <c r="B5736" s="31" t="s">
        <v>165</v>
      </c>
      <c r="C5736" s="31" t="s">
        <v>165</v>
      </c>
      <c r="D5736" s="32" t="s">
        <v>165</v>
      </c>
      <c r="E5736" s="33" t="s">
        <v>165</v>
      </c>
      <c r="F5736" s="34"/>
      <c r="G5736" s="35"/>
      <c r="H5736" s="34"/>
      <c r="I5736" s="36"/>
      <c r="J5736" s="37"/>
    </row>
    <row r="5737">
      <c r="A5737" s="30"/>
      <c r="B5737" s="31" t="s">
        <v>165</v>
      </c>
      <c r="C5737" s="31" t="s">
        <v>165</v>
      </c>
      <c r="D5737" s="32" t="s">
        <v>165</v>
      </c>
      <c r="E5737" s="33" t="s">
        <v>165</v>
      </c>
      <c r="F5737" s="34"/>
      <c r="G5737" s="35"/>
      <c r="H5737" s="34"/>
      <c r="I5737" s="36"/>
      <c r="J5737" s="37"/>
    </row>
    <row r="5738">
      <c r="A5738" s="30"/>
      <c r="B5738" s="31" t="s">
        <v>165</v>
      </c>
      <c r="C5738" s="31" t="s">
        <v>165</v>
      </c>
      <c r="D5738" s="32" t="s">
        <v>165</v>
      </c>
      <c r="E5738" s="33" t="s">
        <v>165</v>
      </c>
      <c r="F5738" s="34"/>
      <c r="G5738" s="35"/>
      <c r="H5738" s="34"/>
      <c r="I5738" s="36"/>
      <c r="J5738" s="37"/>
    </row>
    <row r="5739">
      <c r="A5739" s="30"/>
      <c r="B5739" s="31" t="s">
        <v>165</v>
      </c>
      <c r="C5739" s="31" t="s">
        <v>165</v>
      </c>
      <c r="D5739" s="32" t="s">
        <v>165</v>
      </c>
      <c r="E5739" s="33" t="s">
        <v>165</v>
      </c>
      <c r="F5739" s="34"/>
      <c r="G5739" s="35"/>
      <c r="H5739" s="34"/>
      <c r="I5739" s="36"/>
      <c r="J5739" s="37"/>
    </row>
    <row r="5740">
      <c r="A5740" s="30"/>
      <c r="B5740" s="31" t="s">
        <v>165</v>
      </c>
      <c r="C5740" s="31" t="s">
        <v>165</v>
      </c>
      <c r="D5740" s="32" t="s">
        <v>165</v>
      </c>
      <c r="E5740" s="33" t="s">
        <v>165</v>
      </c>
      <c r="F5740" s="34"/>
      <c r="G5740" s="35"/>
      <c r="H5740" s="34"/>
      <c r="I5740" s="36"/>
      <c r="J5740" s="37"/>
    </row>
    <row r="5741">
      <c r="A5741" s="30"/>
      <c r="B5741" s="31" t="s">
        <v>165</v>
      </c>
      <c r="C5741" s="31" t="s">
        <v>165</v>
      </c>
      <c r="D5741" s="32" t="s">
        <v>165</v>
      </c>
      <c r="E5741" s="33" t="s">
        <v>165</v>
      </c>
      <c r="F5741" s="34"/>
      <c r="G5741" s="35"/>
      <c r="H5741" s="34"/>
      <c r="I5741" s="36"/>
      <c r="J5741" s="37"/>
    </row>
    <row r="5742">
      <c r="A5742" s="30"/>
      <c r="B5742" s="31" t="s">
        <v>165</v>
      </c>
      <c r="C5742" s="31" t="s">
        <v>165</v>
      </c>
      <c r="D5742" s="32" t="s">
        <v>165</v>
      </c>
      <c r="E5742" s="33" t="s">
        <v>165</v>
      </c>
      <c r="F5742" s="34"/>
      <c r="G5742" s="35"/>
      <c r="H5742" s="34"/>
      <c r="I5742" s="36"/>
      <c r="J5742" s="37"/>
    </row>
    <row r="5743">
      <c r="A5743" s="30"/>
      <c r="B5743" s="31" t="s">
        <v>165</v>
      </c>
      <c r="C5743" s="31" t="s">
        <v>165</v>
      </c>
      <c r="D5743" s="32" t="s">
        <v>165</v>
      </c>
      <c r="E5743" s="33" t="s">
        <v>165</v>
      </c>
      <c r="F5743" s="34"/>
      <c r="G5743" s="35"/>
      <c r="H5743" s="34"/>
      <c r="I5743" s="36"/>
      <c r="J5743" s="37"/>
    </row>
    <row r="5744">
      <c r="A5744" s="30"/>
      <c r="B5744" s="31" t="s">
        <v>165</v>
      </c>
      <c r="C5744" s="31" t="s">
        <v>165</v>
      </c>
      <c r="D5744" s="32" t="s">
        <v>165</v>
      </c>
      <c r="E5744" s="33" t="s">
        <v>165</v>
      </c>
      <c r="F5744" s="34"/>
      <c r="G5744" s="35"/>
      <c r="H5744" s="34"/>
      <c r="I5744" s="36"/>
      <c r="J5744" s="37"/>
    </row>
    <row r="5745">
      <c r="A5745" s="30"/>
      <c r="B5745" s="31" t="s">
        <v>165</v>
      </c>
      <c r="C5745" s="31" t="s">
        <v>165</v>
      </c>
      <c r="D5745" s="32" t="s">
        <v>165</v>
      </c>
      <c r="E5745" s="33" t="s">
        <v>165</v>
      </c>
      <c r="F5745" s="34"/>
      <c r="G5745" s="35"/>
      <c r="H5745" s="34"/>
      <c r="I5745" s="36"/>
      <c r="J5745" s="37"/>
    </row>
    <row r="5746">
      <c r="A5746" s="30"/>
      <c r="B5746" s="31" t="s">
        <v>165</v>
      </c>
      <c r="C5746" s="31" t="s">
        <v>165</v>
      </c>
      <c r="D5746" s="32" t="s">
        <v>165</v>
      </c>
      <c r="E5746" s="33" t="s">
        <v>165</v>
      </c>
      <c r="F5746" s="34"/>
      <c r="G5746" s="35"/>
      <c r="H5746" s="34"/>
      <c r="I5746" s="36"/>
      <c r="J5746" s="37"/>
    </row>
    <row r="5747">
      <c r="A5747" s="30"/>
      <c r="B5747" s="31" t="s">
        <v>165</v>
      </c>
      <c r="C5747" s="31" t="s">
        <v>165</v>
      </c>
      <c r="D5747" s="32" t="s">
        <v>165</v>
      </c>
      <c r="E5747" s="33" t="s">
        <v>165</v>
      </c>
      <c r="F5747" s="34"/>
      <c r="G5747" s="35"/>
      <c r="H5747" s="34"/>
      <c r="I5747" s="36"/>
      <c r="J5747" s="37"/>
    </row>
    <row r="5748">
      <c r="A5748" s="30"/>
      <c r="B5748" s="31" t="s">
        <v>165</v>
      </c>
      <c r="C5748" s="31" t="s">
        <v>165</v>
      </c>
      <c r="D5748" s="32" t="s">
        <v>165</v>
      </c>
      <c r="E5748" s="33" t="s">
        <v>165</v>
      </c>
      <c r="F5748" s="34"/>
      <c r="G5748" s="35"/>
      <c r="H5748" s="34"/>
      <c r="I5748" s="36"/>
      <c r="J5748" s="37"/>
    </row>
    <row r="5749">
      <c r="A5749" s="30"/>
      <c r="B5749" s="31" t="s">
        <v>165</v>
      </c>
      <c r="C5749" s="31" t="s">
        <v>165</v>
      </c>
      <c r="D5749" s="32" t="s">
        <v>165</v>
      </c>
      <c r="E5749" s="33" t="s">
        <v>165</v>
      </c>
      <c r="F5749" s="34"/>
      <c r="G5749" s="35"/>
      <c r="H5749" s="34"/>
      <c r="I5749" s="36"/>
      <c r="J5749" s="37"/>
    </row>
    <row r="5750">
      <c r="A5750" s="30"/>
      <c r="B5750" s="31" t="s">
        <v>165</v>
      </c>
      <c r="C5750" s="31" t="s">
        <v>165</v>
      </c>
      <c r="D5750" s="32" t="s">
        <v>165</v>
      </c>
      <c r="E5750" s="33" t="s">
        <v>165</v>
      </c>
      <c r="F5750" s="34"/>
      <c r="G5750" s="35"/>
      <c r="H5750" s="34"/>
      <c r="I5750" s="36"/>
      <c r="J5750" s="37"/>
    </row>
    <row r="5751">
      <c r="A5751" s="30"/>
      <c r="B5751" s="31" t="s">
        <v>165</v>
      </c>
      <c r="C5751" s="31" t="s">
        <v>165</v>
      </c>
      <c r="D5751" s="32" t="s">
        <v>165</v>
      </c>
      <c r="E5751" s="33" t="s">
        <v>165</v>
      </c>
      <c r="F5751" s="34"/>
      <c r="G5751" s="35"/>
      <c r="H5751" s="34"/>
      <c r="I5751" s="36"/>
      <c r="J5751" s="37"/>
    </row>
    <row r="5752">
      <c r="A5752" s="30"/>
      <c r="B5752" s="31" t="s">
        <v>165</v>
      </c>
      <c r="C5752" s="31" t="s">
        <v>165</v>
      </c>
      <c r="D5752" s="32" t="s">
        <v>165</v>
      </c>
      <c r="E5752" s="33" t="s">
        <v>165</v>
      </c>
      <c r="F5752" s="34"/>
      <c r="G5752" s="35"/>
      <c r="H5752" s="34"/>
      <c r="I5752" s="36"/>
      <c r="J5752" s="37"/>
    </row>
    <row r="5753">
      <c r="A5753" s="30"/>
      <c r="B5753" s="31" t="s">
        <v>165</v>
      </c>
      <c r="C5753" s="31" t="s">
        <v>165</v>
      </c>
      <c r="D5753" s="32" t="s">
        <v>165</v>
      </c>
      <c r="E5753" s="33" t="s">
        <v>165</v>
      </c>
      <c r="F5753" s="34"/>
      <c r="G5753" s="35"/>
      <c r="H5753" s="34"/>
      <c r="I5753" s="36"/>
      <c r="J5753" s="37"/>
    </row>
    <row r="5754">
      <c r="A5754" s="30"/>
      <c r="B5754" s="31" t="s">
        <v>165</v>
      </c>
      <c r="C5754" s="31" t="s">
        <v>165</v>
      </c>
      <c r="D5754" s="32" t="s">
        <v>165</v>
      </c>
      <c r="E5754" s="33" t="s">
        <v>165</v>
      </c>
      <c r="F5754" s="34"/>
      <c r="G5754" s="35"/>
      <c r="H5754" s="34"/>
      <c r="I5754" s="36"/>
      <c r="J5754" s="37"/>
    </row>
    <row r="5755">
      <c r="A5755" s="30"/>
      <c r="B5755" s="31" t="s">
        <v>165</v>
      </c>
      <c r="C5755" s="31" t="s">
        <v>165</v>
      </c>
      <c r="D5755" s="32" t="s">
        <v>165</v>
      </c>
      <c r="E5755" s="33" t="s">
        <v>165</v>
      </c>
      <c r="F5755" s="34"/>
      <c r="G5755" s="35"/>
      <c r="H5755" s="34"/>
      <c r="I5755" s="36"/>
      <c r="J5755" s="37"/>
    </row>
    <row r="5756">
      <c r="A5756" s="30"/>
      <c r="B5756" s="31" t="s">
        <v>165</v>
      </c>
      <c r="C5756" s="31" t="s">
        <v>165</v>
      </c>
      <c r="D5756" s="32" t="s">
        <v>165</v>
      </c>
      <c r="E5756" s="33" t="s">
        <v>165</v>
      </c>
      <c r="F5756" s="34"/>
      <c r="G5756" s="35"/>
      <c r="H5756" s="34"/>
      <c r="I5756" s="36"/>
      <c r="J5756" s="37"/>
    </row>
    <row r="5757">
      <c r="A5757" s="30"/>
      <c r="B5757" s="31" t="s">
        <v>165</v>
      </c>
      <c r="C5757" s="31" t="s">
        <v>165</v>
      </c>
      <c r="D5757" s="32" t="s">
        <v>165</v>
      </c>
      <c r="E5757" s="33" t="s">
        <v>165</v>
      </c>
      <c r="F5757" s="34"/>
      <c r="G5757" s="35"/>
      <c r="H5757" s="34"/>
      <c r="I5757" s="36"/>
      <c r="J5757" s="37"/>
    </row>
    <row r="5758">
      <c r="A5758" s="30"/>
      <c r="B5758" s="31" t="s">
        <v>165</v>
      </c>
      <c r="C5758" s="31" t="s">
        <v>165</v>
      </c>
      <c r="D5758" s="32" t="s">
        <v>165</v>
      </c>
      <c r="E5758" s="33" t="s">
        <v>165</v>
      </c>
      <c r="F5758" s="34"/>
      <c r="G5758" s="35"/>
      <c r="H5758" s="34"/>
      <c r="I5758" s="36"/>
      <c r="J5758" s="37"/>
    </row>
    <row r="5759">
      <c r="A5759" s="30"/>
      <c r="B5759" s="31" t="s">
        <v>165</v>
      </c>
      <c r="C5759" s="31" t="s">
        <v>165</v>
      </c>
      <c r="D5759" s="32" t="s">
        <v>165</v>
      </c>
      <c r="E5759" s="33" t="s">
        <v>165</v>
      </c>
      <c r="F5759" s="34"/>
      <c r="G5759" s="35"/>
      <c r="H5759" s="34"/>
      <c r="I5759" s="36"/>
      <c r="J5759" s="37"/>
    </row>
    <row r="5760">
      <c r="A5760" s="30"/>
      <c r="B5760" s="31" t="s">
        <v>165</v>
      </c>
      <c r="C5760" s="31" t="s">
        <v>165</v>
      </c>
      <c r="D5760" s="32" t="s">
        <v>165</v>
      </c>
      <c r="E5760" s="33" t="s">
        <v>165</v>
      </c>
      <c r="F5760" s="34"/>
      <c r="G5760" s="35"/>
      <c r="H5760" s="34"/>
      <c r="I5760" s="36"/>
      <c r="J5760" s="37"/>
    </row>
    <row r="5761">
      <c r="A5761" s="30"/>
      <c r="B5761" s="31" t="s">
        <v>165</v>
      </c>
      <c r="C5761" s="31" t="s">
        <v>165</v>
      </c>
      <c r="D5761" s="32" t="s">
        <v>165</v>
      </c>
      <c r="E5761" s="33" t="s">
        <v>165</v>
      </c>
      <c r="F5761" s="34"/>
      <c r="G5761" s="35"/>
      <c r="H5761" s="34"/>
      <c r="I5761" s="36"/>
      <c r="J5761" s="37"/>
    </row>
    <row r="5762">
      <c r="A5762" s="30"/>
      <c r="B5762" s="31" t="s">
        <v>165</v>
      </c>
      <c r="C5762" s="31" t="s">
        <v>165</v>
      </c>
      <c r="D5762" s="32" t="s">
        <v>165</v>
      </c>
      <c r="E5762" s="33" t="s">
        <v>165</v>
      </c>
      <c r="F5762" s="34"/>
      <c r="G5762" s="35"/>
      <c r="H5762" s="34"/>
      <c r="I5762" s="36"/>
      <c r="J5762" s="37"/>
    </row>
    <row r="5763">
      <c r="A5763" s="30"/>
      <c r="B5763" s="31" t="s">
        <v>165</v>
      </c>
      <c r="C5763" s="31" t="s">
        <v>165</v>
      </c>
      <c r="D5763" s="32" t="s">
        <v>165</v>
      </c>
      <c r="E5763" s="33" t="s">
        <v>165</v>
      </c>
      <c r="F5763" s="34"/>
      <c r="G5763" s="35"/>
      <c r="H5763" s="34"/>
      <c r="I5763" s="36"/>
      <c r="J5763" s="37"/>
    </row>
    <row r="5764">
      <c r="A5764" s="30"/>
      <c r="B5764" s="31" t="s">
        <v>165</v>
      </c>
      <c r="C5764" s="31" t="s">
        <v>165</v>
      </c>
      <c r="D5764" s="32" t="s">
        <v>165</v>
      </c>
      <c r="E5764" s="33" t="s">
        <v>165</v>
      </c>
      <c r="F5764" s="34"/>
      <c r="G5764" s="35"/>
      <c r="H5764" s="34"/>
      <c r="I5764" s="36"/>
      <c r="J5764" s="37"/>
    </row>
    <row r="5765">
      <c r="A5765" s="30"/>
      <c r="B5765" s="31" t="s">
        <v>165</v>
      </c>
      <c r="C5765" s="31" t="s">
        <v>165</v>
      </c>
      <c r="D5765" s="32" t="s">
        <v>165</v>
      </c>
      <c r="E5765" s="33" t="s">
        <v>165</v>
      </c>
      <c r="F5765" s="34"/>
      <c r="G5765" s="35"/>
      <c r="H5765" s="34"/>
      <c r="I5765" s="36"/>
      <c r="J5765" s="37"/>
    </row>
    <row r="5766">
      <c r="A5766" s="30"/>
      <c r="B5766" s="31" t="s">
        <v>165</v>
      </c>
      <c r="C5766" s="31" t="s">
        <v>165</v>
      </c>
      <c r="D5766" s="32" t="s">
        <v>165</v>
      </c>
      <c r="E5766" s="33" t="s">
        <v>165</v>
      </c>
      <c r="F5766" s="34"/>
      <c r="G5766" s="35"/>
      <c r="H5766" s="34"/>
      <c r="I5766" s="36"/>
      <c r="J5766" s="37"/>
    </row>
    <row r="5767">
      <c r="A5767" s="30"/>
      <c r="B5767" s="31" t="s">
        <v>165</v>
      </c>
      <c r="C5767" s="31" t="s">
        <v>165</v>
      </c>
      <c r="D5767" s="32" t="s">
        <v>165</v>
      </c>
      <c r="E5767" s="33" t="s">
        <v>165</v>
      </c>
      <c r="F5767" s="34"/>
      <c r="G5767" s="35"/>
      <c r="H5767" s="34"/>
      <c r="I5767" s="36"/>
      <c r="J5767" s="37"/>
    </row>
    <row r="5768">
      <c r="A5768" s="30"/>
      <c r="B5768" s="31" t="s">
        <v>165</v>
      </c>
      <c r="C5768" s="31" t="s">
        <v>165</v>
      </c>
      <c r="D5768" s="32" t="s">
        <v>165</v>
      </c>
      <c r="E5768" s="33" t="s">
        <v>165</v>
      </c>
      <c r="F5768" s="34"/>
      <c r="G5768" s="35"/>
      <c r="H5768" s="34"/>
      <c r="I5768" s="36"/>
      <c r="J5768" s="37"/>
    </row>
    <row r="5769">
      <c r="A5769" s="30"/>
      <c r="B5769" s="31" t="s">
        <v>165</v>
      </c>
      <c r="C5769" s="31" t="s">
        <v>165</v>
      </c>
      <c r="D5769" s="32" t="s">
        <v>165</v>
      </c>
      <c r="E5769" s="33" t="s">
        <v>165</v>
      </c>
      <c r="F5769" s="34"/>
      <c r="G5769" s="35"/>
      <c r="H5769" s="34"/>
      <c r="I5769" s="36"/>
      <c r="J5769" s="37"/>
    </row>
    <row r="5770">
      <c r="A5770" s="30"/>
      <c r="B5770" s="31" t="s">
        <v>165</v>
      </c>
      <c r="C5770" s="31" t="s">
        <v>165</v>
      </c>
      <c r="D5770" s="32" t="s">
        <v>165</v>
      </c>
      <c r="E5770" s="33" t="s">
        <v>165</v>
      </c>
      <c r="F5770" s="34"/>
      <c r="G5770" s="35"/>
      <c r="H5770" s="34"/>
      <c r="I5770" s="36"/>
      <c r="J5770" s="37"/>
    </row>
    <row r="5771">
      <c r="A5771" s="30"/>
      <c r="B5771" s="31" t="s">
        <v>165</v>
      </c>
      <c r="C5771" s="31" t="s">
        <v>165</v>
      </c>
      <c r="D5771" s="32" t="s">
        <v>165</v>
      </c>
      <c r="E5771" s="33" t="s">
        <v>165</v>
      </c>
      <c r="F5771" s="34"/>
      <c r="G5771" s="35"/>
      <c r="H5771" s="34"/>
      <c r="I5771" s="36"/>
      <c r="J5771" s="37"/>
    </row>
    <row r="5772">
      <c r="A5772" s="30"/>
      <c r="B5772" s="31" t="s">
        <v>165</v>
      </c>
      <c r="C5772" s="31" t="s">
        <v>165</v>
      </c>
      <c r="D5772" s="32" t="s">
        <v>165</v>
      </c>
      <c r="E5772" s="33" t="s">
        <v>165</v>
      </c>
      <c r="F5772" s="34"/>
      <c r="G5772" s="35"/>
      <c r="H5772" s="34"/>
      <c r="I5772" s="36"/>
      <c r="J5772" s="37"/>
    </row>
    <row r="5773">
      <c r="A5773" s="30"/>
      <c r="B5773" s="31" t="s">
        <v>165</v>
      </c>
      <c r="C5773" s="31" t="s">
        <v>165</v>
      </c>
      <c r="D5773" s="32" t="s">
        <v>165</v>
      </c>
      <c r="E5773" s="33" t="s">
        <v>165</v>
      </c>
      <c r="F5773" s="34"/>
      <c r="G5773" s="35"/>
      <c r="H5773" s="34"/>
      <c r="I5773" s="36"/>
      <c r="J5773" s="37"/>
    </row>
    <row r="5774">
      <c r="A5774" s="30"/>
      <c r="B5774" s="31" t="s">
        <v>165</v>
      </c>
      <c r="C5774" s="31" t="s">
        <v>165</v>
      </c>
      <c r="D5774" s="32" t="s">
        <v>165</v>
      </c>
      <c r="E5774" s="33" t="s">
        <v>165</v>
      </c>
      <c r="F5774" s="34"/>
      <c r="G5774" s="35"/>
      <c r="H5774" s="34"/>
      <c r="I5774" s="36"/>
      <c r="J5774" s="37"/>
    </row>
    <row r="5775">
      <c r="A5775" s="30"/>
      <c r="B5775" s="31" t="s">
        <v>165</v>
      </c>
      <c r="C5775" s="31" t="s">
        <v>165</v>
      </c>
      <c r="D5775" s="32" t="s">
        <v>165</v>
      </c>
      <c r="E5775" s="33" t="s">
        <v>165</v>
      </c>
      <c r="F5775" s="34"/>
      <c r="G5775" s="35"/>
      <c r="H5775" s="34"/>
      <c r="I5775" s="36"/>
      <c r="J5775" s="37"/>
    </row>
    <row r="5776">
      <c r="A5776" s="30"/>
      <c r="B5776" s="31" t="s">
        <v>165</v>
      </c>
      <c r="C5776" s="31" t="s">
        <v>165</v>
      </c>
      <c r="D5776" s="32" t="s">
        <v>165</v>
      </c>
      <c r="E5776" s="33" t="s">
        <v>165</v>
      </c>
      <c r="F5776" s="34"/>
      <c r="G5776" s="35"/>
      <c r="H5776" s="34"/>
      <c r="I5776" s="36"/>
      <c r="J5776" s="37"/>
    </row>
    <row r="5777">
      <c r="A5777" s="30"/>
      <c r="B5777" s="31" t="s">
        <v>165</v>
      </c>
      <c r="C5777" s="31" t="s">
        <v>165</v>
      </c>
      <c r="D5777" s="32" t="s">
        <v>165</v>
      </c>
      <c r="E5777" s="33" t="s">
        <v>165</v>
      </c>
      <c r="F5777" s="34"/>
      <c r="G5777" s="35"/>
      <c r="H5777" s="34"/>
      <c r="I5777" s="36"/>
      <c r="J5777" s="37"/>
    </row>
    <row r="5778">
      <c r="A5778" s="30"/>
      <c r="B5778" s="31" t="s">
        <v>165</v>
      </c>
      <c r="C5778" s="31" t="s">
        <v>165</v>
      </c>
      <c r="D5778" s="32" t="s">
        <v>165</v>
      </c>
      <c r="E5778" s="33" t="s">
        <v>165</v>
      </c>
      <c r="F5778" s="34"/>
      <c r="G5778" s="35"/>
      <c r="H5778" s="34"/>
      <c r="I5778" s="36"/>
      <c r="J5778" s="37"/>
    </row>
    <row r="5779">
      <c r="A5779" s="30"/>
      <c r="B5779" s="31" t="s">
        <v>165</v>
      </c>
      <c r="C5779" s="31" t="s">
        <v>165</v>
      </c>
      <c r="D5779" s="32" t="s">
        <v>165</v>
      </c>
      <c r="E5779" s="33" t="s">
        <v>165</v>
      </c>
      <c r="F5779" s="34"/>
      <c r="G5779" s="35"/>
      <c r="H5779" s="34"/>
      <c r="I5779" s="36"/>
      <c r="J5779" s="37"/>
    </row>
    <row r="5780">
      <c r="A5780" s="30"/>
      <c r="B5780" s="31" t="s">
        <v>165</v>
      </c>
      <c r="C5780" s="31" t="s">
        <v>165</v>
      </c>
      <c r="D5780" s="32" t="s">
        <v>165</v>
      </c>
      <c r="E5780" s="33" t="s">
        <v>165</v>
      </c>
      <c r="F5780" s="34"/>
      <c r="G5780" s="35"/>
      <c r="H5780" s="34"/>
      <c r="I5780" s="36"/>
      <c r="J5780" s="37"/>
    </row>
    <row r="5781">
      <c r="A5781" s="30"/>
      <c r="B5781" s="31" t="s">
        <v>165</v>
      </c>
      <c r="C5781" s="31" t="s">
        <v>165</v>
      </c>
      <c r="D5781" s="32" t="s">
        <v>165</v>
      </c>
      <c r="E5781" s="33" t="s">
        <v>165</v>
      </c>
      <c r="F5781" s="34"/>
      <c r="G5781" s="35"/>
      <c r="H5781" s="34"/>
      <c r="I5781" s="36"/>
      <c r="J5781" s="37"/>
    </row>
    <row r="5782">
      <c r="A5782" s="30"/>
      <c r="B5782" s="31" t="s">
        <v>165</v>
      </c>
      <c r="C5782" s="31" t="s">
        <v>165</v>
      </c>
      <c r="D5782" s="32" t="s">
        <v>165</v>
      </c>
      <c r="E5782" s="33" t="s">
        <v>165</v>
      </c>
      <c r="F5782" s="34"/>
      <c r="G5782" s="35"/>
      <c r="H5782" s="34"/>
      <c r="I5782" s="36"/>
      <c r="J5782" s="37"/>
    </row>
    <row r="5783">
      <c r="A5783" s="30"/>
      <c r="B5783" s="31" t="s">
        <v>165</v>
      </c>
      <c r="C5783" s="31" t="s">
        <v>165</v>
      </c>
      <c r="D5783" s="32" t="s">
        <v>165</v>
      </c>
      <c r="E5783" s="33" t="s">
        <v>165</v>
      </c>
      <c r="F5783" s="34"/>
      <c r="G5783" s="35"/>
      <c r="H5783" s="34"/>
      <c r="I5783" s="36"/>
      <c r="J5783" s="37"/>
    </row>
    <row r="5784">
      <c r="A5784" s="30"/>
      <c r="B5784" s="31" t="s">
        <v>165</v>
      </c>
      <c r="C5784" s="31" t="s">
        <v>165</v>
      </c>
      <c r="D5784" s="32" t="s">
        <v>165</v>
      </c>
      <c r="E5784" s="33" t="s">
        <v>165</v>
      </c>
      <c r="F5784" s="34"/>
      <c r="G5784" s="35"/>
      <c r="H5784" s="34"/>
      <c r="I5784" s="36"/>
      <c r="J5784" s="37"/>
    </row>
    <row r="5785">
      <c r="A5785" s="30"/>
      <c r="B5785" s="31" t="s">
        <v>165</v>
      </c>
      <c r="C5785" s="31" t="s">
        <v>165</v>
      </c>
      <c r="D5785" s="32" t="s">
        <v>165</v>
      </c>
      <c r="E5785" s="33" t="s">
        <v>165</v>
      </c>
      <c r="F5785" s="34"/>
      <c r="G5785" s="35"/>
      <c r="H5785" s="34"/>
      <c r="I5785" s="36"/>
      <c r="J5785" s="37"/>
    </row>
    <row r="5786">
      <c r="A5786" s="30"/>
      <c r="B5786" s="31" t="s">
        <v>165</v>
      </c>
      <c r="C5786" s="31" t="s">
        <v>165</v>
      </c>
      <c r="D5786" s="32" t="s">
        <v>165</v>
      </c>
      <c r="E5786" s="33" t="s">
        <v>165</v>
      </c>
      <c r="F5786" s="34"/>
      <c r="G5786" s="35"/>
      <c r="H5786" s="34"/>
      <c r="I5786" s="36"/>
      <c r="J5786" s="37"/>
    </row>
    <row r="5787">
      <c r="A5787" s="30"/>
      <c r="B5787" s="31" t="s">
        <v>165</v>
      </c>
      <c r="C5787" s="31" t="s">
        <v>165</v>
      </c>
      <c r="D5787" s="32" t="s">
        <v>165</v>
      </c>
      <c r="E5787" s="33" t="s">
        <v>165</v>
      </c>
      <c r="F5787" s="34"/>
      <c r="G5787" s="35"/>
      <c r="H5787" s="34"/>
      <c r="I5787" s="36"/>
      <c r="J5787" s="37"/>
    </row>
    <row r="5788">
      <c r="A5788" s="30"/>
      <c r="B5788" s="31" t="s">
        <v>165</v>
      </c>
      <c r="C5788" s="31" t="s">
        <v>165</v>
      </c>
      <c r="D5788" s="32" t="s">
        <v>165</v>
      </c>
      <c r="E5788" s="33" t="s">
        <v>165</v>
      </c>
      <c r="F5788" s="34"/>
      <c r="G5788" s="35"/>
      <c r="H5788" s="34"/>
      <c r="I5788" s="36"/>
      <c r="J5788" s="37"/>
    </row>
    <row r="5789">
      <c r="A5789" s="30"/>
      <c r="B5789" s="31" t="s">
        <v>165</v>
      </c>
      <c r="C5789" s="31" t="s">
        <v>165</v>
      </c>
      <c r="D5789" s="32" t="s">
        <v>165</v>
      </c>
      <c r="E5789" s="33" t="s">
        <v>165</v>
      </c>
      <c r="F5789" s="34"/>
      <c r="G5789" s="35"/>
      <c r="H5789" s="34"/>
      <c r="I5789" s="36"/>
      <c r="J5789" s="37"/>
    </row>
    <row r="5790">
      <c r="A5790" s="30"/>
      <c r="B5790" s="31" t="s">
        <v>165</v>
      </c>
      <c r="C5790" s="31" t="s">
        <v>165</v>
      </c>
      <c r="D5790" s="32" t="s">
        <v>165</v>
      </c>
      <c r="E5790" s="33" t="s">
        <v>165</v>
      </c>
      <c r="F5790" s="34"/>
      <c r="G5790" s="35"/>
      <c r="H5790" s="34"/>
      <c r="I5790" s="36"/>
      <c r="J5790" s="37"/>
    </row>
    <row r="5791">
      <c r="A5791" s="30"/>
      <c r="B5791" s="31" t="s">
        <v>165</v>
      </c>
      <c r="C5791" s="31" t="s">
        <v>165</v>
      </c>
      <c r="D5791" s="32" t="s">
        <v>165</v>
      </c>
      <c r="E5791" s="33" t="s">
        <v>165</v>
      </c>
      <c r="F5791" s="34"/>
      <c r="G5791" s="35"/>
      <c r="H5791" s="34"/>
      <c r="I5791" s="36"/>
      <c r="J5791" s="37"/>
    </row>
    <row r="5792">
      <c r="A5792" s="30"/>
      <c r="B5792" s="31" t="s">
        <v>165</v>
      </c>
      <c r="C5792" s="31" t="s">
        <v>165</v>
      </c>
      <c r="D5792" s="32" t="s">
        <v>165</v>
      </c>
      <c r="E5792" s="33" t="s">
        <v>165</v>
      </c>
      <c r="F5792" s="34"/>
      <c r="G5792" s="35"/>
      <c r="H5792" s="34"/>
      <c r="I5792" s="36"/>
      <c r="J5792" s="37"/>
    </row>
    <row r="5793">
      <c r="A5793" s="30"/>
      <c r="B5793" s="31" t="s">
        <v>165</v>
      </c>
      <c r="C5793" s="31" t="s">
        <v>165</v>
      </c>
      <c r="D5793" s="32" t="s">
        <v>165</v>
      </c>
      <c r="E5793" s="33" t="s">
        <v>165</v>
      </c>
      <c r="F5793" s="34"/>
      <c r="G5793" s="35"/>
      <c r="H5793" s="34"/>
      <c r="I5793" s="36"/>
      <c r="J5793" s="37"/>
    </row>
    <row r="5794">
      <c r="A5794" s="30"/>
      <c r="B5794" s="31" t="s">
        <v>165</v>
      </c>
      <c r="C5794" s="31" t="s">
        <v>165</v>
      </c>
      <c r="D5794" s="32" t="s">
        <v>165</v>
      </c>
      <c r="E5794" s="33" t="s">
        <v>165</v>
      </c>
      <c r="F5794" s="34"/>
      <c r="G5794" s="35"/>
      <c r="H5794" s="34"/>
      <c r="I5794" s="36"/>
      <c r="J5794" s="37"/>
    </row>
    <row r="5795">
      <c r="A5795" s="30"/>
      <c r="B5795" s="31" t="s">
        <v>165</v>
      </c>
      <c r="C5795" s="31" t="s">
        <v>165</v>
      </c>
      <c r="D5795" s="32" t="s">
        <v>165</v>
      </c>
      <c r="E5795" s="33" t="s">
        <v>165</v>
      </c>
      <c r="F5795" s="34"/>
      <c r="G5795" s="35"/>
      <c r="H5795" s="34"/>
      <c r="I5795" s="36"/>
      <c r="J5795" s="37"/>
    </row>
    <row r="5796">
      <c r="A5796" s="30"/>
      <c r="B5796" s="31" t="s">
        <v>165</v>
      </c>
      <c r="C5796" s="31" t="s">
        <v>165</v>
      </c>
      <c r="D5796" s="32" t="s">
        <v>165</v>
      </c>
      <c r="E5796" s="33" t="s">
        <v>165</v>
      </c>
      <c r="F5796" s="34"/>
      <c r="G5796" s="35"/>
      <c r="H5796" s="34"/>
      <c r="I5796" s="36"/>
      <c r="J5796" s="37"/>
    </row>
    <row r="5797">
      <c r="A5797" s="30"/>
      <c r="B5797" s="31" t="s">
        <v>165</v>
      </c>
      <c r="C5797" s="31" t="s">
        <v>165</v>
      </c>
      <c r="D5797" s="32" t="s">
        <v>165</v>
      </c>
      <c r="E5797" s="33" t="s">
        <v>165</v>
      </c>
      <c r="F5797" s="34"/>
      <c r="G5797" s="35"/>
      <c r="H5797" s="34"/>
      <c r="I5797" s="36"/>
      <c r="J5797" s="37"/>
    </row>
    <row r="5798">
      <c r="A5798" s="30"/>
      <c r="B5798" s="31" t="s">
        <v>165</v>
      </c>
      <c r="C5798" s="31" t="s">
        <v>165</v>
      </c>
      <c r="D5798" s="32" t="s">
        <v>165</v>
      </c>
      <c r="E5798" s="33" t="s">
        <v>165</v>
      </c>
      <c r="F5798" s="34"/>
      <c r="G5798" s="35"/>
      <c r="H5798" s="34"/>
      <c r="I5798" s="36"/>
      <c r="J5798" s="37"/>
    </row>
    <row r="5799">
      <c r="A5799" s="30"/>
      <c r="B5799" s="31" t="s">
        <v>165</v>
      </c>
      <c r="C5799" s="31" t="s">
        <v>165</v>
      </c>
      <c r="D5799" s="32" t="s">
        <v>165</v>
      </c>
      <c r="E5799" s="33" t="s">
        <v>165</v>
      </c>
      <c r="F5799" s="34"/>
      <c r="G5799" s="35"/>
      <c r="H5799" s="34"/>
      <c r="I5799" s="36"/>
      <c r="J5799" s="37"/>
    </row>
    <row r="5800">
      <c r="A5800" s="30"/>
      <c r="B5800" s="31" t="s">
        <v>165</v>
      </c>
      <c r="C5800" s="31" t="s">
        <v>165</v>
      </c>
      <c r="D5800" s="32" t="s">
        <v>165</v>
      </c>
      <c r="E5800" s="33" t="s">
        <v>165</v>
      </c>
      <c r="F5800" s="34"/>
      <c r="G5800" s="35"/>
      <c r="H5800" s="34"/>
      <c r="I5800" s="36"/>
      <c r="J5800" s="37"/>
    </row>
    <row r="5801">
      <c r="A5801" s="30"/>
      <c r="B5801" s="31" t="s">
        <v>165</v>
      </c>
      <c r="C5801" s="31" t="s">
        <v>165</v>
      </c>
      <c r="D5801" s="32" t="s">
        <v>165</v>
      </c>
      <c r="E5801" s="33" t="s">
        <v>165</v>
      </c>
      <c r="F5801" s="34"/>
      <c r="G5801" s="35"/>
      <c r="H5801" s="34"/>
      <c r="I5801" s="36"/>
      <c r="J5801" s="37"/>
    </row>
    <row r="5802">
      <c r="A5802" s="30"/>
      <c r="B5802" s="31" t="s">
        <v>165</v>
      </c>
      <c r="C5802" s="31" t="s">
        <v>165</v>
      </c>
      <c r="D5802" s="32" t="s">
        <v>165</v>
      </c>
      <c r="E5802" s="33" t="s">
        <v>165</v>
      </c>
      <c r="F5802" s="34"/>
      <c r="G5802" s="35"/>
      <c r="H5802" s="34"/>
      <c r="I5802" s="36"/>
      <c r="J5802" s="37"/>
    </row>
    <row r="5803">
      <c r="A5803" s="30"/>
      <c r="B5803" s="31" t="s">
        <v>165</v>
      </c>
      <c r="C5803" s="31" t="s">
        <v>165</v>
      </c>
      <c r="D5803" s="32" t="s">
        <v>165</v>
      </c>
      <c r="E5803" s="33" t="s">
        <v>165</v>
      </c>
      <c r="F5803" s="34"/>
      <c r="G5803" s="35"/>
      <c r="H5803" s="34"/>
      <c r="I5803" s="36"/>
      <c r="J5803" s="37"/>
    </row>
    <row r="5804">
      <c r="A5804" s="30"/>
      <c r="B5804" s="31" t="s">
        <v>165</v>
      </c>
      <c r="C5804" s="31" t="s">
        <v>165</v>
      </c>
      <c r="D5804" s="32" t="s">
        <v>165</v>
      </c>
      <c r="E5804" s="33" t="s">
        <v>165</v>
      </c>
      <c r="F5804" s="34"/>
      <c r="G5804" s="35"/>
      <c r="H5804" s="34"/>
      <c r="I5804" s="36"/>
      <c r="J5804" s="37"/>
    </row>
    <row r="5805">
      <c r="A5805" s="30"/>
      <c r="B5805" s="31" t="s">
        <v>165</v>
      </c>
      <c r="C5805" s="31" t="s">
        <v>165</v>
      </c>
      <c r="D5805" s="32" t="s">
        <v>165</v>
      </c>
      <c r="E5805" s="33" t="s">
        <v>165</v>
      </c>
      <c r="F5805" s="34"/>
      <c r="G5805" s="35"/>
      <c r="H5805" s="34"/>
      <c r="I5805" s="36"/>
      <c r="J5805" s="37"/>
    </row>
    <row r="5806">
      <c r="A5806" s="30"/>
      <c r="B5806" s="31" t="s">
        <v>165</v>
      </c>
      <c r="C5806" s="31" t="s">
        <v>165</v>
      </c>
      <c r="D5806" s="32" t="s">
        <v>165</v>
      </c>
      <c r="E5806" s="33" t="s">
        <v>165</v>
      </c>
      <c r="F5806" s="34"/>
      <c r="G5806" s="35"/>
      <c r="H5806" s="34"/>
      <c r="I5806" s="36"/>
      <c r="J5806" s="37"/>
    </row>
    <row r="5807">
      <c r="A5807" s="30"/>
      <c r="B5807" s="31" t="s">
        <v>165</v>
      </c>
      <c r="C5807" s="31" t="s">
        <v>165</v>
      </c>
      <c r="D5807" s="32" t="s">
        <v>165</v>
      </c>
      <c r="E5807" s="33" t="s">
        <v>165</v>
      </c>
      <c r="F5807" s="34"/>
      <c r="G5807" s="35"/>
      <c r="H5807" s="34"/>
      <c r="I5807" s="36"/>
      <c r="J5807" s="37"/>
    </row>
    <row r="5808">
      <c r="A5808" s="30"/>
      <c r="B5808" s="31" t="s">
        <v>165</v>
      </c>
      <c r="C5808" s="31" t="s">
        <v>165</v>
      </c>
      <c r="D5808" s="32" t="s">
        <v>165</v>
      </c>
      <c r="E5808" s="33" t="s">
        <v>165</v>
      </c>
      <c r="F5808" s="34"/>
      <c r="G5808" s="35"/>
      <c r="H5808" s="34"/>
      <c r="I5808" s="36"/>
      <c r="J5808" s="37"/>
    </row>
    <row r="5809">
      <c r="A5809" s="30"/>
      <c r="B5809" s="31" t="s">
        <v>165</v>
      </c>
      <c r="C5809" s="31" t="s">
        <v>165</v>
      </c>
      <c r="D5809" s="32" t="s">
        <v>165</v>
      </c>
      <c r="E5809" s="33" t="s">
        <v>165</v>
      </c>
      <c r="F5809" s="34"/>
      <c r="G5809" s="35"/>
      <c r="H5809" s="34"/>
      <c r="I5809" s="36"/>
      <c r="J5809" s="37"/>
    </row>
    <row r="5810">
      <c r="A5810" s="30"/>
      <c r="B5810" s="31" t="s">
        <v>165</v>
      </c>
      <c r="C5810" s="31" t="s">
        <v>165</v>
      </c>
      <c r="D5810" s="32" t="s">
        <v>165</v>
      </c>
      <c r="E5810" s="33" t="s">
        <v>165</v>
      </c>
      <c r="F5810" s="34"/>
      <c r="G5810" s="35"/>
      <c r="H5810" s="34"/>
      <c r="I5810" s="36"/>
      <c r="J5810" s="37"/>
    </row>
    <row r="5811">
      <c r="A5811" s="30"/>
      <c r="B5811" s="31" t="s">
        <v>165</v>
      </c>
      <c r="C5811" s="31" t="s">
        <v>165</v>
      </c>
      <c r="D5811" s="32" t="s">
        <v>165</v>
      </c>
      <c r="E5811" s="33" t="s">
        <v>165</v>
      </c>
      <c r="F5811" s="34"/>
      <c r="G5811" s="35"/>
      <c r="H5811" s="34"/>
      <c r="I5811" s="36"/>
      <c r="J5811" s="37"/>
    </row>
    <row r="5812">
      <c r="A5812" s="30"/>
      <c r="B5812" s="31" t="s">
        <v>165</v>
      </c>
      <c r="C5812" s="31" t="s">
        <v>165</v>
      </c>
      <c r="D5812" s="32" t="s">
        <v>165</v>
      </c>
      <c r="E5812" s="33" t="s">
        <v>165</v>
      </c>
      <c r="F5812" s="34"/>
      <c r="G5812" s="35"/>
      <c r="H5812" s="34"/>
      <c r="I5812" s="36"/>
      <c r="J5812" s="37"/>
    </row>
    <row r="5813">
      <c r="A5813" s="30"/>
      <c r="B5813" s="31" t="s">
        <v>165</v>
      </c>
      <c r="C5813" s="31" t="s">
        <v>165</v>
      </c>
      <c r="D5813" s="32" t="s">
        <v>165</v>
      </c>
      <c r="E5813" s="33" t="s">
        <v>165</v>
      </c>
      <c r="F5813" s="34"/>
      <c r="G5813" s="35"/>
      <c r="H5813" s="34"/>
      <c r="I5813" s="36"/>
      <c r="J5813" s="37"/>
    </row>
    <row r="5814">
      <c r="A5814" s="30"/>
      <c r="B5814" s="31" t="s">
        <v>165</v>
      </c>
      <c r="C5814" s="31" t="s">
        <v>165</v>
      </c>
      <c r="D5814" s="32" t="s">
        <v>165</v>
      </c>
      <c r="E5814" s="33" t="s">
        <v>165</v>
      </c>
      <c r="F5814" s="34"/>
      <c r="G5814" s="35"/>
      <c r="H5814" s="34"/>
      <c r="I5814" s="36"/>
      <c r="J5814" s="37"/>
    </row>
    <row r="5815">
      <c r="A5815" s="30"/>
      <c r="B5815" s="31" t="s">
        <v>165</v>
      </c>
      <c r="C5815" s="31" t="s">
        <v>165</v>
      </c>
      <c r="D5815" s="32" t="s">
        <v>165</v>
      </c>
      <c r="E5815" s="33" t="s">
        <v>165</v>
      </c>
      <c r="F5815" s="34"/>
      <c r="G5815" s="35"/>
      <c r="H5815" s="34"/>
      <c r="I5815" s="36"/>
      <c r="J5815" s="37"/>
    </row>
    <row r="5816">
      <c r="A5816" s="30"/>
      <c r="B5816" s="31" t="s">
        <v>165</v>
      </c>
      <c r="C5816" s="31" t="s">
        <v>165</v>
      </c>
      <c r="D5816" s="32" t="s">
        <v>165</v>
      </c>
      <c r="E5816" s="33" t="s">
        <v>165</v>
      </c>
      <c r="F5816" s="34"/>
      <c r="G5816" s="35"/>
      <c r="H5816" s="34"/>
      <c r="I5816" s="36"/>
      <c r="J5816" s="37"/>
    </row>
    <row r="5817">
      <c r="A5817" s="30"/>
      <c r="B5817" s="31" t="s">
        <v>165</v>
      </c>
      <c r="C5817" s="31" t="s">
        <v>165</v>
      </c>
      <c r="D5817" s="32" t="s">
        <v>165</v>
      </c>
      <c r="E5817" s="33" t="s">
        <v>165</v>
      </c>
      <c r="F5817" s="34"/>
      <c r="G5817" s="35"/>
      <c r="H5817" s="34"/>
      <c r="I5817" s="36"/>
      <c r="J5817" s="37"/>
    </row>
    <row r="5818">
      <c r="A5818" s="30"/>
      <c r="B5818" s="31" t="s">
        <v>165</v>
      </c>
      <c r="C5818" s="31" t="s">
        <v>165</v>
      </c>
      <c r="D5818" s="32" t="s">
        <v>165</v>
      </c>
      <c r="E5818" s="33" t="s">
        <v>165</v>
      </c>
      <c r="F5818" s="34"/>
      <c r="G5818" s="35"/>
      <c r="H5818" s="34"/>
      <c r="I5818" s="36"/>
      <c r="J5818" s="37"/>
    </row>
    <row r="5819">
      <c r="A5819" s="30"/>
      <c r="B5819" s="31" t="s">
        <v>165</v>
      </c>
      <c r="C5819" s="31" t="s">
        <v>165</v>
      </c>
      <c r="D5819" s="32" t="s">
        <v>165</v>
      </c>
      <c r="E5819" s="33" t="s">
        <v>165</v>
      </c>
      <c r="F5819" s="34"/>
      <c r="G5819" s="35"/>
      <c r="H5819" s="34"/>
      <c r="I5819" s="36"/>
      <c r="J5819" s="37"/>
    </row>
    <row r="5820">
      <c r="A5820" s="30"/>
      <c r="B5820" s="31" t="s">
        <v>165</v>
      </c>
      <c r="C5820" s="31" t="s">
        <v>165</v>
      </c>
      <c r="D5820" s="32" t="s">
        <v>165</v>
      </c>
      <c r="E5820" s="33" t="s">
        <v>165</v>
      </c>
      <c r="F5820" s="34"/>
      <c r="G5820" s="35"/>
      <c r="H5820" s="34"/>
      <c r="I5820" s="36"/>
      <c r="J5820" s="37"/>
    </row>
    <row r="5821">
      <c r="A5821" s="30"/>
      <c r="B5821" s="31" t="s">
        <v>165</v>
      </c>
      <c r="C5821" s="31" t="s">
        <v>165</v>
      </c>
      <c r="D5821" s="32" t="s">
        <v>165</v>
      </c>
      <c r="E5821" s="33" t="s">
        <v>165</v>
      </c>
      <c r="F5821" s="34"/>
      <c r="G5821" s="35"/>
      <c r="H5821" s="34"/>
      <c r="I5821" s="36"/>
      <c r="J5821" s="37"/>
    </row>
    <row r="5822">
      <c r="A5822" s="30"/>
      <c r="B5822" s="31" t="s">
        <v>165</v>
      </c>
      <c r="C5822" s="31" t="s">
        <v>165</v>
      </c>
      <c r="D5822" s="32" t="s">
        <v>165</v>
      </c>
      <c r="E5822" s="33" t="s">
        <v>165</v>
      </c>
      <c r="F5822" s="34"/>
      <c r="G5822" s="35"/>
      <c r="H5822" s="34"/>
      <c r="I5822" s="36"/>
      <c r="J5822" s="37"/>
    </row>
    <row r="5823">
      <c r="A5823" s="30"/>
      <c r="B5823" s="31" t="s">
        <v>165</v>
      </c>
      <c r="C5823" s="31" t="s">
        <v>165</v>
      </c>
      <c r="D5823" s="32" t="s">
        <v>165</v>
      </c>
      <c r="E5823" s="33" t="s">
        <v>165</v>
      </c>
      <c r="F5823" s="34"/>
      <c r="G5823" s="35"/>
      <c r="H5823" s="34"/>
      <c r="I5823" s="36"/>
      <c r="J5823" s="37"/>
    </row>
    <row r="5824">
      <c r="A5824" s="30"/>
      <c r="B5824" s="31" t="s">
        <v>165</v>
      </c>
      <c r="C5824" s="31" t="s">
        <v>165</v>
      </c>
      <c r="D5824" s="32" t="s">
        <v>165</v>
      </c>
      <c r="E5824" s="33" t="s">
        <v>165</v>
      </c>
      <c r="F5824" s="34"/>
      <c r="G5824" s="35"/>
      <c r="H5824" s="34"/>
      <c r="I5824" s="36"/>
      <c r="J5824" s="37"/>
    </row>
    <row r="5825">
      <c r="A5825" s="30"/>
      <c r="B5825" s="31" t="s">
        <v>165</v>
      </c>
      <c r="C5825" s="31" t="s">
        <v>165</v>
      </c>
      <c r="D5825" s="32" t="s">
        <v>165</v>
      </c>
      <c r="E5825" s="33" t="s">
        <v>165</v>
      </c>
      <c r="F5825" s="34"/>
      <c r="G5825" s="35"/>
      <c r="H5825" s="34"/>
      <c r="I5825" s="36"/>
      <c r="J5825" s="37"/>
    </row>
    <row r="5826">
      <c r="A5826" s="30"/>
      <c r="B5826" s="31" t="s">
        <v>165</v>
      </c>
      <c r="C5826" s="31" t="s">
        <v>165</v>
      </c>
      <c r="D5826" s="32" t="s">
        <v>165</v>
      </c>
      <c r="E5826" s="33" t="s">
        <v>165</v>
      </c>
      <c r="F5826" s="34"/>
      <c r="G5826" s="35"/>
      <c r="H5826" s="34"/>
      <c r="I5826" s="36"/>
      <c r="J5826" s="37"/>
    </row>
    <row r="5827">
      <c r="A5827" s="30"/>
      <c r="B5827" s="31" t="s">
        <v>165</v>
      </c>
      <c r="C5827" s="31" t="s">
        <v>165</v>
      </c>
      <c r="D5827" s="32" t="s">
        <v>165</v>
      </c>
      <c r="E5827" s="33" t="s">
        <v>165</v>
      </c>
      <c r="F5827" s="34"/>
      <c r="G5827" s="35"/>
      <c r="H5827" s="34"/>
      <c r="I5827" s="36"/>
      <c r="J5827" s="37"/>
    </row>
    <row r="5828">
      <c r="A5828" s="30"/>
      <c r="B5828" s="31" t="s">
        <v>165</v>
      </c>
      <c r="C5828" s="31" t="s">
        <v>165</v>
      </c>
      <c r="D5828" s="32" t="s">
        <v>165</v>
      </c>
      <c r="E5828" s="33" t="s">
        <v>165</v>
      </c>
      <c r="F5828" s="34"/>
      <c r="G5828" s="35"/>
      <c r="H5828" s="34"/>
      <c r="I5828" s="36"/>
      <c r="J5828" s="37"/>
    </row>
    <row r="5829">
      <c r="A5829" s="30"/>
      <c r="B5829" s="31" t="s">
        <v>165</v>
      </c>
      <c r="C5829" s="31" t="s">
        <v>165</v>
      </c>
      <c r="D5829" s="32" t="s">
        <v>165</v>
      </c>
      <c r="E5829" s="33" t="s">
        <v>165</v>
      </c>
      <c r="F5829" s="34"/>
      <c r="G5829" s="35"/>
      <c r="H5829" s="34"/>
      <c r="I5829" s="36"/>
      <c r="J5829" s="37"/>
    </row>
    <row r="5830">
      <c r="A5830" s="30"/>
      <c r="B5830" s="31" t="s">
        <v>165</v>
      </c>
      <c r="C5830" s="31" t="s">
        <v>165</v>
      </c>
      <c r="D5830" s="32" t="s">
        <v>165</v>
      </c>
      <c r="E5830" s="33" t="s">
        <v>165</v>
      </c>
      <c r="F5830" s="34"/>
      <c r="G5830" s="35"/>
      <c r="H5830" s="34"/>
      <c r="I5830" s="36"/>
      <c r="J5830" s="37"/>
    </row>
    <row r="5831">
      <c r="A5831" s="30"/>
      <c r="B5831" s="31" t="s">
        <v>165</v>
      </c>
      <c r="C5831" s="31" t="s">
        <v>165</v>
      </c>
      <c r="D5831" s="32" t="s">
        <v>165</v>
      </c>
      <c r="E5831" s="33" t="s">
        <v>165</v>
      </c>
      <c r="F5831" s="34"/>
      <c r="G5831" s="35"/>
      <c r="H5831" s="34"/>
      <c r="I5831" s="36"/>
      <c r="J5831" s="37"/>
    </row>
    <row r="5832">
      <c r="A5832" s="30"/>
      <c r="B5832" s="31" t="s">
        <v>165</v>
      </c>
      <c r="C5832" s="31" t="s">
        <v>165</v>
      </c>
      <c r="D5832" s="32" t="s">
        <v>165</v>
      </c>
      <c r="E5832" s="33" t="s">
        <v>165</v>
      </c>
      <c r="F5832" s="34"/>
      <c r="G5832" s="35"/>
      <c r="H5832" s="34"/>
      <c r="I5832" s="36"/>
      <c r="J5832" s="37"/>
    </row>
    <row r="5833">
      <c r="A5833" s="30"/>
      <c r="B5833" s="31" t="s">
        <v>165</v>
      </c>
      <c r="C5833" s="31" t="s">
        <v>165</v>
      </c>
      <c r="D5833" s="32" t="s">
        <v>165</v>
      </c>
      <c r="E5833" s="33" t="s">
        <v>165</v>
      </c>
      <c r="F5833" s="34"/>
      <c r="G5833" s="35"/>
      <c r="H5833" s="34"/>
      <c r="I5833" s="36"/>
      <c r="J5833" s="37"/>
    </row>
    <row r="5834">
      <c r="A5834" s="30"/>
      <c r="B5834" s="31" t="s">
        <v>165</v>
      </c>
      <c r="C5834" s="31" t="s">
        <v>165</v>
      </c>
      <c r="D5834" s="32" t="s">
        <v>165</v>
      </c>
      <c r="E5834" s="33" t="s">
        <v>165</v>
      </c>
      <c r="F5834" s="34"/>
      <c r="G5834" s="35"/>
      <c r="H5834" s="34"/>
      <c r="I5834" s="36"/>
      <c r="J5834" s="37"/>
    </row>
    <row r="5835">
      <c r="A5835" s="30"/>
      <c r="B5835" s="31" t="s">
        <v>165</v>
      </c>
      <c r="C5835" s="31" t="s">
        <v>165</v>
      </c>
      <c r="D5835" s="32" t="s">
        <v>165</v>
      </c>
      <c r="E5835" s="33" t="s">
        <v>165</v>
      </c>
      <c r="F5835" s="34"/>
      <c r="G5835" s="35"/>
      <c r="H5835" s="34"/>
      <c r="I5835" s="36"/>
      <c r="J5835" s="37"/>
    </row>
    <row r="5836">
      <c r="A5836" s="30"/>
      <c r="B5836" s="31" t="s">
        <v>165</v>
      </c>
      <c r="C5836" s="31" t="s">
        <v>165</v>
      </c>
      <c r="D5836" s="32" t="s">
        <v>165</v>
      </c>
      <c r="E5836" s="33" t="s">
        <v>165</v>
      </c>
      <c r="F5836" s="34"/>
      <c r="G5836" s="35"/>
      <c r="H5836" s="34"/>
      <c r="I5836" s="36"/>
      <c r="J5836" s="37"/>
    </row>
    <row r="5837">
      <c r="A5837" s="30"/>
      <c r="B5837" s="31" t="s">
        <v>165</v>
      </c>
      <c r="C5837" s="31" t="s">
        <v>165</v>
      </c>
      <c r="D5837" s="32" t="s">
        <v>165</v>
      </c>
      <c r="E5837" s="33" t="s">
        <v>165</v>
      </c>
      <c r="F5837" s="34"/>
      <c r="G5837" s="35"/>
      <c r="H5837" s="34"/>
      <c r="I5837" s="36"/>
      <c r="J5837" s="37"/>
    </row>
    <row r="5838">
      <c r="A5838" s="30"/>
      <c r="B5838" s="31" t="s">
        <v>165</v>
      </c>
      <c r="C5838" s="31" t="s">
        <v>165</v>
      </c>
      <c r="D5838" s="32" t="s">
        <v>165</v>
      </c>
      <c r="E5838" s="33" t="s">
        <v>165</v>
      </c>
      <c r="F5838" s="34"/>
      <c r="G5838" s="35"/>
      <c r="H5838" s="34"/>
      <c r="I5838" s="36"/>
      <c r="J5838" s="37"/>
    </row>
    <row r="5839">
      <c r="A5839" s="30"/>
      <c r="B5839" s="31" t="s">
        <v>165</v>
      </c>
      <c r="C5839" s="31" t="s">
        <v>165</v>
      </c>
      <c r="D5839" s="32" t="s">
        <v>165</v>
      </c>
      <c r="E5839" s="33" t="s">
        <v>165</v>
      </c>
      <c r="F5839" s="34"/>
      <c r="G5839" s="35"/>
      <c r="H5839" s="34"/>
      <c r="I5839" s="36"/>
      <c r="J5839" s="37"/>
    </row>
    <row r="5840">
      <c r="A5840" s="30"/>
      <c r="B5840" s="31" t="s">
        <v>165</v>
      </c>
      <c r="C5840" s="31" t="s">
        <v>165</v>
      </c>
      <c r="D5840" s="32" t="s">
        <v>165</v>
      </c>
      <c r="E5840" s="33" t="s">
        <v>165</v>
      </c>
      <c r="F5840" s="34"/>
      <c r="G5840" s="35"/>
      <c r="H5840" s="34"/>
      <c r="I5840" s="36"/>
      <c r="J5840" s="37"/>
    </row>
    <row r="5841">
      <c r="A5841" s="30"/>
      <c r="B5841" s="31" t="s">
        <v>165</v>
      </c>
      <c r="C5841" s="31" t="s">
        <v>165</v>
      </c>
      <c r="D5841" s="32" t="s">
        <v>165</v>
      </c>
      <c r="E5841" s="33" t="s">
        <v>165</v>
      </c>
      <c r="F5841" s="34"/>
      <c r="G5841" s="35"/>
      <c r="H5841" s="34"/>
      <c r="I5841" s="36"/>
      <c r="J5841" s="37"/>
    </row>
    <row r="5842">
      <c r="A5842" s="30"/>
      <c r="B5842" s="31" t="s">
        <v>165</v>
      </c>
      <c r="C5842" s="31" t="s">
        <v>165</v>
      </c>
      <c r="D5842" s="32" t="s">
        <v>165</v>
      </c>
      <c r="E5842" s="33" t="s">
        <v>165</v>
      </c>
      <c r="F5842" s="34"/>
      <c r="G5842" s="35"/>
      <c r="H5842" s="34"/>
      <c r="I5842" s="36"/>
      <c r="J5842" s="37"/>
    </row>
    <row r="5843">
      <c r="A5843" s="30"/>
      <c r="B5843" s="31" t="s">
        <v>165</v>
      </c>
      <c r="C5843" s="31" t="s">
        <v>165</v>
      </c>
      <c r="D5843" s="32" t="s">
        <v>165</v>
      </c>
      <c r="E5843" s="33" t="s">
        <v>165</v>
      </c>
      <c r="F5843" s="34"/>
      <c r="G5843" s="35"/>
      <c r="H5843" s="34"/>
      <c r="I5843" s="36"/>
      <c r="J5843" s="37"/>
    </row>
    <row r="5844">
      <c r="A5844" s="30"/>
      <c r="B5844" s="31" t="s">
        <v>165</v>
      </c>
      <c r="C5844" s="31" t="s">
        <v>165</v>
      </c>
      <c r="D5844" s="32" t="s">
        <v>165</v>
      </c>
      <c r="E5844" s="33" t="s">
        <v>165</v>
      </c>
      <c r="F5844" s="34"/>
      <c r="G5844" s="35"/>
      <c r="H5844" s="34"/>
      <c r="I5844" s="36"/>
      <c r="J5844" s="37"/>
    </row>
    <row r="5845">
      <c r="A5845" s="30"/>
      <c r="B5845" s="31" t="s">
        <v>165</v>
      </c>
      <c r="C5845" s="31" t="s">
        <v>165</v>
      </c>
      <c r="D5845" s="32" t="s">
        <v>165</v>
      </c>
      <c r="E5845" s="33" t="s">
        <v>165</v>
      </c>
      <c r="F5845" s="34"/>
      <c r="G5845" s="35"/>
      <c r="H5845" s="34"/>
      <c r="I5845" s="36"/>
      <c r="J5845" s="37"/>
    </row>
    <row r="5846">
      <c r="A5846" s="30"/>
      <c r="B5846" s="31" t="s">
        <v>165</v>
      </c>
      <c r="C5846" s="31" t="s">
        <v>165</v>
      </c>
      <c r="D5846" s="32" t="s">
        <v>165</v>
      </c>
      <c r="E5846" s="33" t="s">
        <v>165</v>
      </c>
      <c r="F5846" s="34"/>
      <c r="G5846" s="35"/>
      <c r="H5846" s="34"/>
      <c r="I5846" s="36"/>
      <c r="J5846" s="37"/>
    </row>
    <row r="5847">
      <c r="A5847" s="30"/>
      <c r="B5847" s="31" t="s">
        <v>165</v>
      </c>
      <c r="C5847" s="31" t="s">
        <v>165</v>
      </c>
      <c r="D5847" s="32" t="s">
        <v>165</v>
      </c>
      <c r="E5847" s="33" t="s">
        <v>165</v>
      </c>
      <c r="F5847" s="34"/>
      <c r="G5847" s="35"/>
      <c r="H5847" s="34"/>
      <c r="I5847" s="36"/>
      <c r="J5847" s="37"/>
    </row>
    <row r="5848">
      <c r="A5848" s="30"/>
      <c r="B5848" s="31" t="s">
        <v>165</v>
      </c>
      <c r="C5848" s="31" t="s">
        <v>165</v>
      </c>
      <c r="D5848" s="32" t="s">
        <v>165</v>
      </c>
      <c r="E5848" s="33" t="s">
        <v>165</v>
      </c>
      <c r="F5848" s="34"/>
      <c r="G5848" s="35"/>
      <c r="H5848" s="34"/>
      <c r="I5848" s="36"/>
      <c r="J5848" s="37"/>
    </row>
    <row r="5849">
      <c r="A5849" s="30"/>
      <c r="B5849" s="31" t="s">
        <v>165</v>
      </c>
      <c r="C5849" s="31" t="s">
        <v>165</v>
      </c>
      <c r="D5849" s="32" t="s">
        <v>165</v>
      </c>
      <c r="E5849" s="33" t="s">
        <v>165</v>
      </c>
      <c r="F5849" s="34"/>
      <c r="G5849" s="35"/>
      <c r="H5849" s="34"/>
      <c r="I5849" s="36"/>
      <c r="J5849" s="37"/>
    </row>
    <row r="5850">
      <c r="A5850" s="30"/>
      <c r="B5850" s="31" t="s">
        <v>165</v>
      </c>
      <c r="C5850" s="31" t="s">
        <v>165</v>
      </c>
      <c r="D5850" s="32" t="s">
        <v>165</v>
      </c>
      <c r="E5850" s="33" t="s">
        <v>165</v>
      </c>
      <c r="F5850" s="34"/>
      <c r="G5850" s="35"/>
      <c r="H5850" s="34"/>
      <c r="I5850" s="36"/>
      <c r="J5850" s="37"/>
    </row>
    <row r="5851">
      <c r="A5851" s="30"/>
      <c r="B5851" s="31" t="s">
        <v>165</v>
      </c>
      <c r="C5851" s="31" t="s">
        <v>165</v>
      </c>
      <c r="D5851" s="32" t="s">
        <v>165</v>
      </c>
      <c r="E5851" s="33" t="s">
        <v>165</v>
      </c>
      <c r="F5851" s="34"/>
      <c r="G5851" s="35"/>
      <c r="H5851" s="34"/>
      <c r="I5851" s="36"/>
      <c r="J5851" s="37"/>
    </row>
    <row r="5852">
      <c r="A5852" s="30"/>
      <c r="B5852" s="31" t="s">
        <v>165</v>
      </c>
      <c r="C5852" s="31" t="s">
        <v>165</v>
      </c>
      <c r="D5852" s="32" t="s">
        <v>165</v>
      </c>
      <c r="E5852" s="33" t="s">
        <v>165</v>
      </c>
      <c r="F5852" s="34"/>
      <c r="G5852" s="35"/>
      <c r="H5852" s="34"/>
      <c r="I5852" s="36"/>
      <c r="J5852" s="37"/>
    </row>
    <row r="5853">
      <c r="A5853" s="30"/>
      <c r="B5853" s="31" t="s">
        <v>165</v>
      </c>
      <c r="C5853" s="31" t="s">
        <v>165</v>
      </c>
      <c r="D5853" s="32" t="s">
        <v>165</v>
      </c>
      <c r="E5853" s="33" t="s">
        <v>165</v>
      </c>
      <c r="F5853" s="34"/>
      <c r="G5853" s="35"/>
      <c r="H5853" s="34"/>
      <c r="I5853" s="36"/>
      <c r="J5853" s="37"/>
    </row>
    <row r="5854">
      <c r="A5854" s="30"/>
      <c r="B5854" s="31" t="s">
        <v>165</v>
      </c>
      <c r="C5854" s="31" t="s">
        <v>165</v>
      </c>
      <c r="D5854" s="32" t="s">
        <v>165</v>
      </c>
      <c r="E5854" s="33" t="s">
        <v>165</v>
      </c>
      <c r="F5854" s="34"/>
      <c r="G5854" s="35"/>
      <c r="H5854" s="34"/>
      <c r="I5854" s="36"/>
      <c r="J5854" s="37"/>
    </row>
    <row r="5855">
      <c r="A5855" s="30"/>
      <c r="B5855" s="31" t="s">
        <v>165</v>
      </c>
      <c r="C5855" s="31" t="s">
        <v>165</v>
      </c>
      <c r="D5855" s="32" t="s">
        <v>165</v>
      </c>
      <c r="E5855" s="33" t="s">
        <v>165</v>
      </c>
      <c r="F5855" s="34"/>
      <c r="G5855" s="35"/>
      <c r="H5855" s="34"/>
      <c r="I5855" s="36"/>
      <c r="J5855" s="37"/>
    </row>
    <row r="5856">
      <c r="A5856" s="30"/>
      <c r="B5856" s="31" t="s">
        <v>165</v>
      </c>
      <c r="C5856" s="31" t="s">
        <v>165</v>
      </c>
      <c r="D5856" s="32" t="s">
        <v>165</v>
      </c>
      <c r="E5856" s="33" t="s">
        <v>165</v>
      </c>
      <c r="F5856" s="34"/>
      <c r="G5856" s="35"/>
      <c r="H5856" s="34"/>
      <c r="I5856" s="36"/>
      <c r="J5856" s="37"/>
    </row>
    <row r="5857">
      <c r="A5857" s="30"/>
      <c r="B5857" s="31" t="s">
        <v>165</v>
      </c>
      <c r="C5857" s="31" t="s">
        <v>165</v>
      </c>
      <c r="D5857" s="32" t="s">
        <v>165</v>
      </c>
      <c r="E5857" s="33" t="s">
        <v>165</v>
      </c>
      <c r="F5857" s="34"/>
      <c r="G5857" s="35"/>
      <c r="H5857" s="34"/>
      <c r="I5857" s="36"/>
      <c r="J5857" s="37"/>
    </row>
    <row r="5858">
      <c r="A5858" s="30"/>
      <c r="B5858" s="31" t="s">
        <v>165</v>
      </c>
      <c r="C5858" s="31" t="s">
        <v>165</v>
      </c>
      <c r="D5858" s="32" t="s">
        <v>165</v>
      </c>
      <c r="E5858" s="33" t="s">
        <v>165</v>
      </c>
      <c r="F5858" s="34"/>
      <c r="G5858" s="35"/>
      <c r="H5858" s="34"/>
      <c r="I5858" s="36"/>
      <c r="J5858" s="37"/>
    </row>
    <row r="5859">
      <c r="A5859" s="30"/>
      <c r="B5859" s="31" t="s">
        <v>165</v>
      </c>
      <c r="C5859" s="31" t="s">
        <v>165</v>
      </c>
      <c r="D5859" s="32" t="s">
        <v>165</v>
      </c>
      <c r="E5859" s="33" t="s">
        <v>165</v>
      </c>
      <c r="F5859" s="34"/>
      <c r="G5859" s="35"/>
      <c r="H5859" s="34"/>
      <c r="I5859" s="36"/>
      <c r="J5859" s="37"/>
    </row>
    <row r="5860">
      <c r="A5860" s="30"/>
      <c r="B5860" s="31" t="s">
        <v>165</v>
      </c>
      <c r="C5860" s="31" t="s">
        <v>165</v>
      </c>
      <c r="D5860" s="32" t="s">
        <v>165</v>
      </c>
      <c r="E5860" s="33" t="s">
        <v>165</v>
      </c>
      <c r="F5860" s="34"/>
      <c r="G5860" s="35"/>
      <c r="H5860" s="34"/>
      <c r="I5860" s="36"/>
      <c r="J5860" s="37"/>
    </row>
    <row r="5861">
      <c r="A5861" s="30"/>
      <c r="B5861" s="31" t="s">
        <v>165</v>
      </c>
      <c r="C5861" s="31" t="s">
        <v>165</v>
      </c>
      <c r="D5861" s="32" t="s">
        <v>165</v>
      </c>
      <c r="E5861" s="33" t="s">
        <v>165</v>
      </c>
      <c r="F5861" s="34"/>
      <c r="G5861" s="35"/>
      <c r="H5861" s="34"/>
      <c r="I5861" s="36"/>
      <c r="J5861" s="37"/>
    </row>
    <row r="5862">
      <c r="A5862" s="30"/>
      <c r="B5862" s="31" t="s">
        <v>165</v>
      </c>
      <c r="C5862" s="31" t="s">
        <v>165</v>
      </c>
      <c r="D5862" s="32" t="s">
        <v>165</v>
      </c>
      <c r="E5862" s="33" t="s">
        <v>165</v>
      </c>
      <c r="F5862" s="34"/>
      <c r="G5862" s="35"/>
      <c r="H5862" s="34"/>
      <c r="I5862" s="36"/>
      <c r="J5862" s="37"/>
    </row>
    <row r="5863">
      <c r="A5863" s="30"/>
      <c r="B5863" s="31" t="s">
        <v>165</v>
      </c>
      <c r="C5863" s="31" t="s">
        <v>165</v>
      </c>
      <c r="D5863" s="32" t="s">
        <v>165</v>
      </c>
      <c r="E5863" s="33" t="s">
        <v>165</v>
      </c>
      <c r="F5863" s="34"/>
      <c r="G5863" s="35"/>
      <c r="H5863" s="34"/>
      <c r="I5863" s="36"/>
      <c r="J5863" s="37"/>
    </row>
    <row r="5864">
      <c r="A5864" s="30"/>
      <c r="B5864" s="31" t="s">
        <v>165</v>
      </c>
      <c r="C5864" s="31" t="s">
        <v>165</v>
      </c>
      <c r="D5864" s="32" t="s">
        <v>165</v>
      </c>
      <c r="E5864" s="33" t="s">
        <v>165</v>
      </c>
      <c r="F5864" s="34"/>
      <c r="G5864" s="35"/>
      <c r="H5864" s="34"/>
      <c r="I5864" s="36"/>
      <c r="J5864" s="37"/>
    </row>
    <row r="5865">
      <c r="A5865" s="30"/>
      <c r="B5865" s="31" t="s">
        <v>165</v>
      </c>
      <c r="C5865" s="31" t="s">
        <v>165</v>
      </c>
      <c r="D5865" s="32" t="s">
        <v>165</v>
      </c>
      <c r="E5865" s="33" t="s">
        <v>165</v>
      </c>
      <c r="F5865" s="34"/>
      <c r="G5865" s="35"/>
      <c r="H5865" s="34"/>
      <c r="I5865" s="36"/>
      <c r="J5865" s="37"/>
    </row>
    <row r="5866">
      <c r="A5866" s="30"/>
      <c r="B5866" s="31" t="s">
        <v>165</v>
      </c>
      <c r="C5866" s="31" t="s">
        <v>165</v>
      </c>
      <c r="D5866" s="32" t="s">
        <v>165</v>
      </c>
      <c r="E5866" s="33" t="s">
        <v>165</v>
      </c>
      <c r="F5866" s="34"/>
      <c r="G5866" s="35"/>
      <c r="H5866" s="34"/>
      <c r="I5866" s="36"/>
      <c r="J5866" s="37"/>
    </row>
    <row r="5867">
      <c r="A5867" s="30"/>
      <c r="B5867" s="31" t="s">
        <v>165</v>
      </c>
      <c r="C5867" s="31" t="s">
        <v>165</v>
      </c>
      <c r="D5867" s="32" t="s">
        <v>165</v>
      </c>
      <c r="E5867" s="33" t="s">
        <v>165</v>
      </c>
      <c r="F5867" s="34"/>
      <c r="G5867" s="35"/>
      <c r="H5867" s="34"/>
      <c r="I5867" s="36"/>
      <c r="J5867" s="37"/>
    </row>
    <row r="5868">
      <c r="A5868" s="30"/>
      <c r="B5868" s="31" t="s">
        <v>165</v>
      </c>
      <c r="C5868" s="31" t="s">
        <v>165</v>
      </c>
      <c r="D5868" s="32" t="s">
        <v>165</v>
      </c>
      <c r="E5868" s="33" t="s">
        <v>165</v>
      </c>
      <c r="F5868" s="34"/>
      <c r="G5868" s="35"/>
      <c r="H5868" s="34"/>
      <c r="I5868" s="36"/>
      <c r="J5868" s="37"/>
    </row>
    <row r="5869">
      <c r="A5869" s="30"/>
      <c r="B5869" s="31" t="s">
        <v>165</v>
      </c>
      <c r="C5869" s="31" t="s">
        <v>165</v>
      </c>
      <c r="D5869" s="32" t="s">
        <v>165</v>
      </c>
      <c r="E5869" s="33" t="s">
        <v>165</v>
      </c>
      <c r="F5869" s="34"/>
      <c r="G5869" s="35"/>
      <c r="H5869" s="34"/>
      <c r="I5869" s="36"/>
      <c r="J5869" s="37"/>
    </row>
    <row r="5870">
      <c r="A5870" s="30"/>
      <c r="B5870" s="31" t="s">
        <v>165</v>
      </c>
      <c r="C5870" s="31" t="s">
        <v>165</v>
      </c>
      <c r="D5870" s="32" t="s">
        <v>165</v>
      </c>
      <c r="E5870" s="33" t="s">
        <v>165</v>
      </c>
      <c r="F5870" s="34"/>
      <c r="G5870" s="35"/>
      <c r="H5870" s="34"/>
      <c r="I5870" s="36"/>
      <c r="J5870" s="37"/>
    </row>
    <row r="5871">
      <c r="A5871" s="30"/>
      <c r="B5871" s="31" t="s">
        <v>165</v>
      </c>
      <c r="C5871" s="31" t="s">
        <v>165</v>
      </c>
      <c r="D5871" s="32" t="s">
        <v>165</v>
      </c>
      <c r="E5871" s="33" t="s">
        <v>165</v>
      </c>
      <c r="F5871" s="34"/>
      <c r="G5871" s="35"/>
      <c r="H5871" s="34"/>
      <c r="I5871" s="36"/>
      <c r="J5871" s="37"/>
    </row>
    <row r="5872">
      <c r="A5872" s="30"/>
      <c r="B5872" s="31" t="s">
        <v>165</v>
      </c>
      <c r="C5872" s="31" t="s">
        <v>165</v>
      </c>
      <c r="D5872" s="32" t="s">
        <v>165</v>
      </c>
      <c r="E5872" s="33" t="s">
        <v>165</v>
      </c>
      <c r="F5872" s="34"/>
      <c r="G5872" s="35"/>
      <c r="H5872" s="34"/>
      <c r="I5872" s="36"/>
      <c r="J5872" s="37"/>
    </row>
    <row r="5873">
      <c r="A5873" s="30"/>
      <c r="B5873" s="31" t="s">
        <v>165</v>
      </c>
      <c r="C5873" s="31" t="s">
        <v>165</v>
      </c>
      <c r="D5873" s="32" t="s">
        <v>165</v>
      </c>
      <c r="E5873" s="33" t="s">
        <v>165</v>
      </c>
      <c r="F5873" s="34"/>
      <c r="G5873" s="35"/>
      <c r="H5873" s="34"/>
      <c r="I5873" s="36"/>
      <c r="J5873" s="37"/>
    </row>
    <row r="5874">
      <c r="A5874" s="30"/>
      <c r="B5874" s="31" t="s">
        <v>165</v>
      </c>
      <c r="C5874" s="31" t="s">
        <v>165</v>
      </c>
      <c r="D5874" s="32" t="s">
        <v>165</v>
      </c>
      <c r="E5874" s="33" t="s">
        <v>165</v>
      </c>
      <c r="F5874" s="34"/>
      <c r="G5874" s="35"/>
      <c r="H5874" s="34"/>
      <c r="I5874" s="36"/>
      <c r="J5874" s="37"/>
    </row>
    <row r="5875">
      <c r="A5875" s="30"/>
      <c r="B5875" s="31" t="s">
        <v>165</v>
      </c>
      <c r="C5875" s="31" t="s">
        <v>165</v>
      </c>
      <c r="D5875" s="32" t="s">
        <v>165</v>
      </c>
      <c r="E5875" s="33" t="s">
        <v>165</v>
      </c>
      <c r="F5875" s="34"/>
      <c r="G5875" s="35"/>
      <c r="H5875" s="34"/>
      <c r="I5875" s="36"/>
      <c r="J5875" s="37"/>
    </row>
    <row r="5876">
      <c r="A5876" s="30"/>
      <c r="B5876" s="31" t="s">
        <v>165</v>
      </c>
      <c r="C5876" s="31" t="s">
        <v>165</v>
      </c>
      <c r="D5876" s="32" t="s">
        <v>165</v>
      </c>
      <c r="E5876" s="33" t="s">
        <v>165</v>
      </c>
      <c r="F5876" s="34"/>
      <c r="G5876" s="35"/>
      <c r="H5876" s="34"/>
      <c r="I5876" s="36"/>
      <c r="J5876" s="37"/>
    </row>
    <row r="5877">
      <c r="A5877" s="30"/>
      <c r="B5877" s="31" t="s">
        <v>165</v>
      </c>
      <c r="C5877" s="31" t="s">
        <v>165</v>
      </c>
      <c r="D5877" s="32" t="s">
        <v>165</v>
      </c>
      <c r="E5877" s="33" t="s">
        <v>165</v>
      </c>
      <c r="F5877" s="34"/>
      <c r="G5877" s="35"/>
      <c r="H5877" s="34"/>
      <c r="I5877" s="36"/>
      <c r="J5877" s="37"/>
    </row>
    <row r="5878">
      <c r="A5878" s="30"/>
      <c r="B5878" s="31" t="s">
        <v>165</v>
      </c>
      <c r="C5878" s="31" t="s">
        <v>165</v>
      </c>
      <c r="D5878" s="32" t="s">
        <v>165</v>
      </c>
      <c r="E5878" s="33" t="s">
        <v>165</v>
      </c>
      <c r="F5878" s="34"/>
      <c r="G5878" s="35"/>
      <c r="H5878" s="34"/>
      <c r="I5878" s="36"/>
      <c r="J5878" s="37"/>
    </row>
    <row r="5879">
      <c r="A5879" s="30"/>
      <c r="B5879" s="31" t="s">
        <v>165</v>
      </c>
      <c r="C5879" s="31" t="s">
        <v>165</v>
      </c>
      <c r="D5879" s="32" t="s">
        <v>165</v>
      </c>
      <c r="E5879" s="33" t="s">
        <v>165</v>
      </c>
      <c r="F5879" s="34"/>
      <c r="G5879" s="35"/>
      <c r="H5879" s="34"/>
      <c r="I5879" s="36"/>
      <c r="J5879" s="37"/>
    </row>
    <row r="5880">
      <c r="A5880" s="30"/>
      <c r="B5880" s="31" t="s">
        <v>165</v>
      </c>
      <c r="C5880" s="31" t="s">
        <v>165</v>
      </c>
      <c r="D5880" s="32" t="s">
        <v>165</v>
      </c>
      <c r="E5880" s="33" t="s">
        <v>165</v>
      </c>
      <c r="F5880" s="34"/>
      <c r="G5880" s="35"/>
      <c r="H5880" s="34"/>
      <c r="I5880" s="36"/>
      <c r="J5880" s="37"/>
    </row>
    <row r="5881">
      <c r="A5881" s="30"/>
      <c r="B5881" s="31" t="s">
        <v>165</v>
      </c>
      <c r="C5881" s="31" t="s">
        <v>165</v>
      </c>
      <c r="D5881" s="32" t="s">
        <v>165</v>
      </c>
      <c r="E5881" s="33" t="s">
        <v>165</v>
      </c>
      <c r="F5881" s="34"/>
      <c r="G5881" s="35"/>
      <c r="H5881" s="34"/>
      <c r="I5881" s="36"/>
      <c r="J5881" s="37"/>
    </row>
    <row r="5882">
      <c r="A5882" s="30"/>
      <c r="B5882" s="31" t="s">
        <v>165</v>
      </c>
      <c r="C5882" s="31" t="s">
        <v>165</v>
      </c>
      <c r="D5882" s="32" t="s">
        <v>165</v>
      </c>
      <c r="E5882" s="33" t="s">
        <v>165</v>
      </c>
      <c r="F5882" s="34"/>
      <c r="G5882" s="35"/>
      <c r="H5882" s="34"/>
      <c r="I5882" s="36"/>
      <c r="J5882" s="37"/>
    </row>
    <row r="5883">
      <c r="A5883" s="30"/>
      <c r="B5883" s="31" t="s">
        <v>165</v>
      </c>
      <c r="C5883" s="31" t="s">
        <v>165</v>
      </c>
      <c r="D5883" s="32" t="s">
        <v>165</v>
      </c>
      <c r="E5883" s="33" t="s">
        <v>165</v>
      </c>
      <c r="F5883" s="34"/>
      <c r="G5883" s="35"/>
      <c r="H5883" s="34"/>
      <c r="I5883" s="36"/>
      <c r="J5883" s="37"/>
    </row>
    <row r="5884">
      <c r="A5884" s="30"/>
      <c r="B5884" s="31" t="s">
        <v>165</v>
      </c>
      <c r="C5884" s="31" t="s">
        <v>165</v>
      </c>
      <c r="D5884" s="32" t="s">
        <v>165</v>
      </c>
      <c r="E5884" s="33" t="s">
        <v>165</v>
      </c>
      <c r="F5884" s="34"/>
      <c r="G5884" s="35"/>
      <c r="H5884" s="34"/>
      <c r="I5884" s="36"/>
      <c r="J5884" s="37"/>
    </row>
    <row r="5885">
      <c r="A5885" s="30"/>
      <c r="B5885" s="31" t="s">
        <v>165</v>
      </c>
      <c r="C5885" s="31" t="s">
        <v>165</v>
      </c>
      <c r="D5885" s="32" t="s">
        <v>165</v>
      </c>
      <c r="E5885" s="33" t="s">
        <v>165</v>
      </c>
      <c r="F5885" s="34"/>
      <c r="G5885" s="35"/>
      <c r="H5885" s="34"/>
      <c r="I5885" s="36"/>
      <c r="J5885" s="37"/>
    </row>
    <row r="5886">
      <c r="A5886" s="30"/>
      <c r="B5886" s="31" t="s">
        <v>165</v>
      </c>
      <c r="C5886" s="31" t="s">
        <v>165</v>
      </c>
      <c r="D5886" s="32" t="s">
        <v>165</v>
      </c>
      <c r="E5886" s="33" t="s">
        <v>165</v>
      </c>
      <c r="F5886" s="34"/>
      <c r="G5886" s="35"/>
      <c r="H5886" s="34"/>
      <c r="I5886" s="36"/>
      <c r="J5886" s="37"/>
    </row>
    <row r="5887">
      <c r="A5887" s="30"/>
      <c r="B5887" s="31" t="s">
        <v>165</v>
      </c>
      <c r="C5887" s="31" t="s">
        <v>165</v>
      </c>
      <c r="D5887" s="32" t="s">
        <v>165</v>
      </c>
      <c r="E5887" s="33" t="s">
        <v>165</v>
      </c>
      <c r="F5887" s="34"/>
      <c r="G5887" s="35"/>
      <c r="H5887" s="34"/>
      <c r="I5887" s="36"/>
      <c r="J5887" s="37"/>
    </row>
    <row r="5888">
      <c r="A5888" s="30"/>
      <c r="B5888" s="31" t="s">
        <v>165</v>
      </c>
      <c r="C5888" s="31" t="s">
        <v>165</v>
      </c>
      <c r="D5888" s="32" t="s">
        <v>165</v>
      </c>
      <c r="E5888" s="33" t="s">
        <v>165</v>
      </c>
      <c r="F5888" s="34"/>
      <c r="G5888" s="35"/>
      <c r="H5888" s="34"/>
      <c r="I5888" s="36"/>
      <c r="J5888" s="37"/>
    </row>
    <row r="5889">
      <c r="A5889" s="30"/>
      <c r="B5889" s="31" t="s">
        <v>165</v>
      </c>
      <c r="C5889" s="31" t="s">
        <v>165</v>
      </c>
      <c r="D5889" s="32" t="s">
        <v>165</v>
      </c>
      <c r="E5889" s="33" t="s">
        <v>165</v>
      </c>
      <c r="F5889" s="34"/>
      <c r="G5889" s="35"/>
      <c r="H5889" s="34"/>
      <c r="I5889" s="36"/>
      <c r="J5889" s="37"/>
    </row>
    <row r="5890">
      <c r="A5890" s="30"/>
      <c r="B5890" s="31" t="s">
        <v>165</v>
      </c>
      <c r="C5890" s="31" t="s">
        <v>165</v>
      </c>
      <c r="D5890" s="32" t="s">
        <v>165</v>
      </c>
      <c r="E5890" s="33" t="s">
        <v>165</v>
      </c>
      <c r="F5890" s="34"/>
      <c r="G5890" s="35"/>
      <c r="H5890" s="34"/>
      <c r="I5890" s="36"/>
      <c r="J5890" s="37"/>
    </row>
    <row r="5891">
      <c r="A5891" s="30"/>
      <c r="B5891" s="31" t="s">
        <v>165</v>
      </c>
      <c r="C5891" s="31" t="s">
        <v>165</v>
      </c>
      <c r="D5891" s="32" t="s">
        <v>165</v>
      </c>
      <c r="E5891" s="33" t="s">
        <v>165</v>
      </c>
      <c r="F5891" s="34"/>
      <c r="G5891" s="35"/>
      <c r="H5891" s="34"/>
      <c r="I5891" s="36"/>
      <c r="J5891" s="37"/>
    </row>
    <row r="5892">
      <c r="A5892" s="30"/>
      <c r="B5892" s="31" t="s">
        <v>165</v>
      </c>
      <c r="C5892" s="31" t="s">
        <v>165</v>
      </c>
      <c r="D5892" s="32" t="s">
        <v>165</v>
      </c>
      <c r="E5892" s="33" t="s">
        <v>165</v>
      </c>
      <c r="F5892" s="34"/>
      <c r="G5892" s="35"/>
      <c r="H5892" s="34"/>
      <c r="I5892" s="36"/>
      <c r="J5892" s="37"/>
    </row>
    <row r="5893">
      <c r="A5893" s="30"/>
      <c r="B5893" s="31" t="s">
        <v>165</v>
      </c>
      <c r="C5893" s="31" t="s">
        <v>165</v>
      </c>
      <c r="D5893" s="32" t="s">
        <v>165</v>
      </c>
      <c r="E5893" s="33" t="s">
        <v>165</v>
      </c>
      <c r="F5893" s="34"/>
      <c r="G5893" s="35"/>
      <c r="H5893" s="34"/>
      <c r="I5893" s="36"/>
      <c r="J5893" s="37"/>
    </row>
    <row r="5894">
      <c r="A5894" s="30"/>
      <c r="B5894" s="31" t="s">
        <v>165</v>
      </c>
      <c r="C5894" s="31" t="s">
        <v>165</v>
      </c>
      <c r="D5894" s="32" t="s">
        <v>165</v>
      </c>
      <c r="E5894" s="33" t="s">
        <v>165</v>
      </c>
      <c r="F5894" s="34"/>
      <c r="G5894" s="35"/>
      <c r="H5894" s="34"/>
      <c r="I5894" s="36"/>
      <c r="J5894" s="37"/>
    </row>
    <row r="5895">
      <c r="A5895" s="30"/>
      <c r="B5895" s="31" t="s">
        <v>165</v>
      </c>
      <c r="C5895" s="31" t="s">
        <v>165</v>
      </c>
      <c r="D5895" s="32" t="s">
        <v>165</v>
      </c>
      <c r="E5895" s="33" t="s">
        <v>165</v>
      </c>
      <c r="F5895" s="34"/>
      <c r="G5895" s="35"/>
      <c r="H5895" s="34"/>
      <c r="I5895" s="36"/>
      <c r="J5895" s="37"/>
    </row>
    <row r="5896">
      <c r="A5896" s="30"/>
      <c r="B5896" s="31" t="s">
        <v>165</v>
      </c>
      <c r="C5896" s="31" t="s">
        <v>165</v>
      </c>
      <c r="D5896" s="32" t="s">
        <v>165</v>
      </c>
      <c r="E5896" s="33" t="s">
        <v>165</v>
      </c>
      <c r="F5896" s="34"/>
      <c r="G5896" s="35"/>
      <c r="H5896" s="34"/>
      <c r="I5896" s="36"/>
      <c r="J5896" s="37"/>
    </row>
    <row r="5897">
      <c r="A5897" s="30"/>
      <c r="B5897" s="31" t="s">
        <v>165</v>
      </c>
      <c r="C5897" s="31" t="s">
        <v>165</v>
      </c>
      <c r="D5897" s="32" t="s">
        <v>165</v>
      </c>
      <c r="E5897" s="33" t="s">
        <v>165</v>
      </c>
      <c r="F5897" s="34"/>
      <c r="G5897" s="35"/>
      <c r="H5897" s="34"/>
      <c r="I5897" s="36"/>
      <c r="J5897" s="37"/>
    </row>
    <row r="5898">
      <c r="A5898" s="30"/>
      <c r="B5898" s="31" t="s">
        <v>165</v>
      </c>
      <c r="C5898" s="31" t="s">
        <v>165</v>
      </c>
      <c r="D5898" s="32" t="s">
        <v>165</v>
      </c>
      <c r="E5898" s="33" t="s">
        <v>165</v>
      </c>
      <c r="F5898" s="34"/>
      <c r="G5898" s="35"/>
      <c r="H5898" s="34"/>
      <c r="I5898" s="36"/>
      <c r="J5898" s="37"/>
    </row>
    <row r="5899">
      <c r="A5899" s="30"/>
      <c r="B5899" s="31" t="s">
        <v>165</v>
      </c>
      <c r="C5899" s="31" t="s">
        <v>165</v>
      </c>
      <c r="D5899" s="32" t="s">
        <v>165</v>
      </c>
      <c r="E5899" s="33" t="s">
        <v>165</v>
      </c>
      <c r="F5899" s="34"/>
      <c r="G5899" s="35"/>
      <c r="H5899" s="34"/>
      <c r="I5899" s="36"/>
      <c r="J5899" s="37"/>
    </row>
    <row r="5900">
      <c r="A5900" s="30"/>
      <c r="B5900" s="31" t="s">
        <v>165</v>
      </c>
      <c r="C5900" s="31" t="s">
        <v>165</v>
      </c>
      <c r="D5900" s="32" t="s">
        <v>165</v>
      </c>
      <c r="E5900" s="33" t="s">
        <v>165</v>
      </c>
      <c r="F5900" s="34"/>
      <c r="G5900" s="35"/>
      <c r="H5900" s="34"/>
      <c r="I5900" s="36"/>
      <c r="J5900" s="37"/>
    </row>
    <row r="5901">
      <c r="A5901" s="30"/>
      <c r="B5901" s="31" t="s">
        <v>165</v>
      </c>
      <c r="C5901" s="31" t="s">
        <v>165</v>
      </c>
      <c r="D5901" s="32" t="s">
        <v>165</v>
      </c>
      <c r="E5901" s="33" t="s">
        <v>165</v>
      </c>
      <c r="F5901" s="34"/>
      <c r="G5901" s="35"/>
      <c r="H5901" s="34"/>
      <c r="I5901" s="36"/>
      <c r="J5901" s="37"/>
    </row>
    <row r="5902">
      <c r="A5902" s="30"/>
      <c r="B5902" s="31" t="s">
        <v>165</v>
      </c>
      <c r="C5902" s="31" t="s">
        <v>165</v>
      </c>
      <c r="D5902" s="32" t="s">
        <v>165</v>
      </c>
      <c r="E5902" s="33" t="s">
        <v>165</v>
      </c>
      <c r="F5902" s="34"/>
      <c r="G5902" s="35"/>
      <c r="H5902" s="34"/>
      <c r="I5902" s="36"/>
      <c r="J5902" s="37"/>
    </row>
    <row r="5903">
      <c r="A5903" s="30"/>
      <c r="B5903" s="31" t="s">
        <v>165</v>
      </c>
      <c r="C5903" s="31" t="s">
        <v>165</v>
      </c>
      <c r="D5903" s="32" t="s">
        <v>165</v>
      </c>
      <c r="E5903" s="33" t="s">
        <v>165</v>
      </c>
      <c r="F5903" s="34"/>
      <c r="G5903" s="35"/>
      <c r="H5903" s="34"/>
      <c r="I5903" s="36"/>
      <c r="J5903" s="37"/>
    </row>
    <row r="5904">
      <c r="A5904" s="30"/>
      <c r="B5904" s="31" t="s">
        <v>165</v>
      </c>
      <c r="C5904" s="31" t="s">
        <v>165</v>
      </c>
      <c r="D5904" s="32" t="s">
        <v>165</v>
      </c>
      <c r="E5904" s="33" t="s">
        <v>165</v>
      </c>
      <c r="F5904" s="34"/>
      <c r="G5904" s="35"/>
      <c r="H5904" s="34"/>
      <c r="I5904" s="36"/>
      <c r="J5904" s="37"/>
    </row>
    <row r="5905">
      <c r="A5905" s="30"/>
      <c r="B5905" s="31" t="s">
        <v>165</v>
      </c>
      <c r="C5905" s="31" t="s">
        <v>165</v>
      </c>
      <c r="D5905" s="32" t="s">
        <v>165</v>
      </c>
      <c r="E5905" s="33" t="s">
        <v>165</v>
      </c>
      <c r="F5905" s="34"/>
      <c r="G5905" s="35"/>
      <c r="H5905" s="34"/>
      <c r="I5905" s="36"/>
      <c r="J5905" s="37"/>
    </row>
    <row r="5906">
      <c r="A5906" s="30"/>
      <c r="B5906" s="31" t="s">
        <v>165</v>
      </c>
      <c r="C5906" s="31" t="s">
        <v>165</v>
      </c>
      <c r="D5906" s="32" t="s">
        <v>165</v>
      </c>
      <c r="E5906" s="33" t="s">
        <v>165</v>
      </c>
      <c r="F5906" s="34"/>
      <c r="G5906" s="35"/>
      <c r="H5906" s="34"/>
      <c r="I5906" s="36"/>
      <c r="J5906" s="37"/>
    </row>
    <row r="5907">
      <c r="A5907" s="30"/>
      <c r="B5907" s="31" t="s">
        <v>165</v>
      </c>
      <c r="C5907" s="31" t="s">
        <v>165</v>
      </c>
      <c r="D5907" s="32" t="s">
        <v>165</v>
      </c>
      <c r="E5907" s="33" t="s">
        <v>165</v>
      </c>
      <c r="F5907" s="34"/>
      <c r="G5907" s="35"/>
      <c r="H5907" s="34"/>
      <c r="I5907" s="36"/>
      <c r="J5907" s="37"/>
    </row>
    <row r="5908">
      <c r="A5908" s="30"/>
      <c r="B5908" s="31" t="s">
        <v>165</v>
      </c>
      <c r="C5908" s="31" t="s">
        <v>165</v>
      </c>
      <c r="D5908" s="32" t="s">
        <v>165</v>
      </c>
      <c r="E5908" s="33" t="s">
        <v>165</v>
      </c>
      <c r="F5908" s="34"/>
      <c r="G5908" s="35"/>
      <c r="H5908" s="34"/>
      <c r="I5908" s="36"/>
      <c r="J5908" s="37"/>
    </row>
    <row r="5909">
      <c r="A5909" s="30"/>
      <c r="B5909" s="31" t="s">
        <v>165</v>
      </c>
      <c r="C5909" s="31" t="s">
        <v>165</v>
      </c>
      <c r="D5909" s="32" t="s">
        <v>165</v>
      </c>
      <c r="E5909" s="33" t="s">
        <v>165</v>
      </c>
      <c r="F5909" s="34"/>
      <c r="G5909" s="35"/>
      <c r="H5909" s="34"/>
      <c r="I5909" s="36"/>
      <c r="J5909" s="37"/>
    </row>
    <row r="5910">
      <c r="A5910" s="30"/>
      <c r="B5910" s="31" t="s">
        <v>165</v>
      </c>
      <c r="C5910" s="31" t="s">
        <v>165</v>
      </c>
      <c r="D5910" s="32" t="s">
        <v>165</v>
      </c>
      <c r="E5910" s="33" t="s">
        <v>165</v>
      </c>
      <c r="F5910" s="34"/>
      <c r="G5910" s="35"/>
      <c r="H5910" s="34"/>
      <c r="I5910" s="36"/>
      <c r="J5910" s="37"/>
    </row>
    <row r="5911">
      <c r="A5911" s="30"/>
      <c r="B5911" s="31" t="s">
        <v>165</v>
      </c>
      <c r="C5911" s="31" t="s">
        <v>165</v>
      </c>
      <c r="D5911" s="32" t="s">
        <v>165</v>
      </c>
      <c r="E5911" s="33" t="s">
        <v>165</v>
      </c>
      <c r="F5911" s="34"/>
      <c r="G5911" s="35"/>
      <c r="H5911" s="34"/>
      <c r="I5911" s="36"/>
      <c r="J5911" s="37"/>
    </row>
    <row r="5912">
      <c r="A5912" s="30"/>
      <c r="B5912" s="31" t="s">
        <v>165</v>
      </c>
      <c r="C5912" s="31" t="s">
        <v>165</v>
      </c>
      <c r="D5912" s="32" t="s">
        <v>165</v>
      </c>
      <c r="E5912" s="33" t="s">
        <v>165</v>
      </c>
      <c r="F5912" s="34"/>
      <c r="G5912" s="35"/>
      <c r="H5912" s="34"/>
      <c r="I5912" s="36"/>
      <c r="J5912" s="37"/>
    </row>
    <row r="5913">
      <c r="A5913" s="30"/>
      <c r="B5913" s="31" t="s">
        <v>165</v>
      </c>
      <c r="C5913" s="31" t="s">
        <v>165</v>
      </c>
      <c r="D5913" s="32" t="s">
        <v>165</v>
      </c>
      <c r="E5913" s="33" t="s">
        <v>165</v>
      </c>
      <c r="F5913" s="34"/>
      <c r="G5913" s="35"/>
      <c r="H5913" s="34"/>
      <c r="I5913" s="36"/>
      <c r="J5913" s="37"/>
    </row>
    <row r="5914">
      <c r="A5914" s="30"/>
      <c r="B5914" s="31" t="s">
        <v>165</v>
      </c>
      <c r="C5914" s="31" t="s">
        <v>165</v>
      </c>
      <c r="D5914" s="32" t="s">
        <v>165</v>
      </c>
      <c r="E5914" s="33" t="s">
        <v>165</v>
      </c>
      <c r="F5914" s="34"/>
      <c r="G5914" s="35"/>
      <c r="H5914" s="34"/>
      <c r="I5914" s="36"/>
      <c r="J5914" s="37"/>
    </row>
    <row r="5915">
      <c r="A5915" s="30"/>
      <c r="B5915" s="31" t="s">
        <v>165</v>
      </c>
      <c r="C5915" s="31" t="s">
        <v>165</v>
      </c>
      <c r="D5915" s="32" t="s">
        <v>165</v>
      </c>
      <c r="E5915" s="33" t="s">
        <v>165</v>
      </c>
      <c r="F5915" s="34"/>
      <c r="G5915" s="35"/>
      <c r="H5915" s="34"/>
      <c r="I5915" s="36"/>
      <c r="J5915" s="37"/>
    </row>
    <row r="5916">
      <c r="A5916" s="30"/>
      <c r="B5916" s="31" t="s">
        <v>165</v>
      </c>
      <c r="C5916" s="31" t="s">
        <v>165</v>
      </c>
      <c r="D5916" s="32" t="s">
        <v>165</v>
      </c>
      <c r="E5916" s="33" t="s">
        <v>165</v>
      </c>
      <c r="F5916" s="34"/>
      <c r="G5916" s="35"/>
      <c r="H5916" s="34"/>
      <c r="I5916" s="36"/>
      <c r="J5916" s="37"/>
    </row>
    <row r="5917">
      <c r="A5917" s="30"/>
      <c r="B5917" s="31" t="s">
        <v>165</v>
      </c>
      <c r="C5917" s="31" t="s">
        <v>165</v>
      </c>
      <c r="D5917" s="32" t="s">
        <v>165</v>
      </c>
      <c r="E5917" s="33" t="s">
        <v>165</v>
      </c>
      <c r="F5917" s="34"/>
      <c r="G5917" s="35"/>
      <c r="H5917" s="34"/>
      <c r="I5917" s="36"/>
      <c r="J5917" s="37"/>
    </row>
    <row r="5918">
      <c r="A5918" s="30"/>
      <c r="B5918" s="31" t="s">
        <v>165</v>
      </c>
      <c r="C5918" s="31" t="s">
        <v>165</v>
      </c>
      <c r="D5918" s="32" t="s">
        <v>165</v>
      </c>
      <c r="E5918" s="33" t="s">
        <v>165</v>
      </c>
      <c r="F5918" s="34"/>
      <c r="G5918" s="35"/>
      <c r="H5918" s="34"/>
      <c r="I5918" s="36"/>
      <c r="J5918" s="37"/>
    </row>
    <row r="5919">
      <c r="A5919" s="30"/>
      <c r="B5919" s="31" t="s">
        <v>165</v>
      </c>
      <c r="C5919" s="31" t="s">
        <v>165</v>
      </c>
      <c r="D5919" s="32" t="s">
        <v>165</v>
      </c>
      <c r="E5919" s="33" t="s">
        <v>165</v>
      </c>
      <c r="F5919" s="34"/>
      <c r="G5919" s="35"/>
      <c r="H5919" s="34"/>
      <c r="I5919" s="36"/>
      <c r="J5919" s="37"/>
    </row>
    <row r="5920">
      <c r="A5920" s="30"/>
      <c r="B5920" s="31" t="s">
        <v>165</v>
      </c>
      <c r="C5920" s="31" t="s">
        <v>165</v>
      </c>
      <c r="D5920" s="32" t="s">
        <v>165</v>
      </c>
      <c r="E5920" s="33" t="s">
        <v>165</v>
      </c>
      <c r="F5920" s="34"/>
      <c r="G5920" s="35"/>
      <c r="H5920" s="34"/>
      <c r="I5920" s="36"/>
      <c r="J5920" s="37"/>
    </row>
    <row r="5921">
      <c r="A5921" s="30"/>
      <c r="B5921" s="31" t="s">
        <v>165</v>
      </c>
      <c r="C5921" s="31" t="s">
        <v>165</v>
      </c>
      <c r="D5921" s="32" t="s">
        <v>165</v>
      </c>
      <c r="E5921" s="33" t="s">
        <v>165</v>
      </c>
      <c r="F5921" s="34"/>
      <c r="G5921" s="35"/>
      <c r="H5921" s="34"/>
      <c r="I5921" s="36"/>
      <c r="J5921" s="37"/>
    </row>
    <row r="5922">
      <c r="A5922" s="30"/>
      <c r="B5922" s="31" t="s">
        <v>165</v>
      </c>
      <c r="C5922" s="31" t="s">
        <v>165</v>
      </c>
      <c r="D5922" s="32" t="s">
        <v>165</v>
      </c>
      <c r="E5922" s="33" t="s">
        <v>165</v>
      </c>
      <c r="F5922" s="34"/>
      <c r="G5922" s="35"/>
      <c r="H5922" s="34"/>
      <c r="I5922" s="36"/>
      <c r="J5922" s="37"/>
    </row>
    <row r="5923">
      <c r="A5923" s="30"/>
      <c r="B5923" s="31" t="s">
        <v>165</v>
      </c>
      <c r="C5923" s="31" t="s">
        <v>165</v>
      </c>
      <c r="D5923" s="32" t="s">
        <v>165</v>
      </c>
      <c r="E5923" s="33" t="s">
        <v>165</v>
      </c>
      <c r="F5923" s="34"/>
      <c r="G5923" s="35"/>
      <c r="H5923" s="34"/>
      <c r="I5923" s="36"/>
      <c r="J5923" s="37"/>
    </row>
    <row r="5924">
      <c r="A5924" s="30"/>
      <c r="B5924" s="31" t="s">
        <v>165</v>
      </c>
      <c r="C5924" s="31" t="s">
        <v>165</v>
      </c>
      <c r="D5924" s="32" t="s">
        <v>165</v>
      </c>
      <c r="E5924" s="33" t="s">
        <v>165</v>
      </c>
      <c r="F5924" s="34"/>
      <c r="G5924" s="35"/>
      <c r="H5924" s="34"/>
      <c r="I5924" s="36"/>
      <c r="J5924" s="37"/>
    </row>
    <row r="5925">
      <c r="A5925" s="30"/>
      <c r="B5925" s="31" t="s">
        <v>165</v>
      </c>
      <c r="C5925" s="31" t="s">
        <v>165</v>
      </c>
      <c r="D5925" s="32" t="s">
        <v>165</v>
      </c>
      <c r="E5925" s="33" t="s">
        <v>165</v>
      </c>
      <c r="F5925" s="34"/>
      <c r="G5925" s="35"/>
      <c r="H5925" s="34"/>
      <c r="I5925" s="36"/>
      <c r="J5925" s="37"/>
    </row>
    <row r="5926">
      <c r="A5926" s="30"/>
      <c r="B5926" s="31" t="s">
        <v>165</v>
      </c>
      <c r="C5926" s="31" t="s">
        <v>165</v>
      </c>
      <c r="D5926" s="32" t="s">
        <v>165</v>
      </c>
      <c r="E5926" s="33" t="s">
        <v>165</v>
      </c>
      <c r="F5926" s="34"/>
      <c r="G5926" s="35"/>
      <c r="H5926" s="34"/>
      <c r="I5926" s="36"/>
      <c r="J5926" s="37"/>
    </row>
    <row r="5927">
      <c r="A5927" s="30"/>
      <c r="B5927" s="31" t="s">
        <v>165</v>
      </c>
      <c r="C5927" s="31" t="s">
        <v>165</v>
      </c>
      <c r="D5927" s="32" t="s">
        <v>165</v>
      </c>
      <c r="E5927" s="33" t="s">
        <v>165</v>
      </c>
      <c r="F5927" s="34"/>
      <c r="G5927" s="35"/>
      <c r="H5927" s="34"/>
      <c r="I5927" s="36"/>
      <c r="J5927" s="37"/>
    </row>
    <row r="5928">
      <c r="A5928" s="30"/>
      <c r="B5928" s="31" t="s">
        <v>165</v>
      </c>
      <c r="C5928" s="31" t="s">
        <v>165</v>
      </c>
      <c r="D5928" s="32" t="s">
        <v>165</v>
      </c>
      <c r="E5928" s="33" t="s">
        <v>165</v>
      </c>
      <c r="F5928" s="34"/>
      <c r="G5928" s="35"/>
      <c r="H5928" s="34"/>
      <c r="I5928" s="36"/>
      <c r="J5928" s="37"/>
    </row>
    <row r="5929">
      <c r="A5929" s="30"/>
      <c r="B5929" s="31" t="s">
        <v>165</v>
      </c>
      <c r="C5929" s="31" t="s">
        <v>165</v>
      </c>
      <c r="D5929" s="32" t="s">
        <v>165</v>
      </c>
      <c r="E5929" s="33" t="s">
        <v>165</v>
      </c>
      <c r="F5929" s="34"/>
      <c r="G5929" s="35"/>
      <c r="H5929" s="34"/>
      <c r="I5929" s="36"/>
      <c r="J5929" s="37"/>
    </row>
    <row r="5930">
      <c r="A5930" s="30"/>
      <c r="B5930" s="31" t="s">
        <v>165</v>
      </c>
      <c r="C5930" s="31" t="s">
        <v>165</v>
      </c>
      <c r="D5930" s="32" t="s">
        <v>165</v>
      </c>
      <c r="E5930" s="33" t="s">
        <v>165</v>
      </c>
      <c r="F5930" s="34"/>
      <c r="G5930" s="35"/>
      <c r="H5930" s="34"/>
      <c r="I5930" s="36"/>
      <c r="J5930" s="37"/>
    </row>
    <row r="5931">
      <c r="A5931" s="30"/>
      <c r="B5931" s="31" t="s">
        <v>165</v>
      </c>
      <c r="C5931" s="31" t="s">
        <v>165</v>
      </c>
      <c r="D5931" s="32" t="s">
        <v>165</v>
      </c>
      <c r="E5931" s="33" t="s">
        <v>165</v>
      </c>
      <c r="F5931" s="34"/>
      <c r="G5931" s="35"/>
      <c r="H5931" s="34"/>
      <c r="I5931" s="36"/>
      <c r="J5931" s="37"/>
    </row>
    <row r="5932">
      <c r="A5932" s="30"/>
      <c r="B5932" s="31" t="s">
        <v>165</v>
      </c>
      <c r="C5932" s="31" t="s">
        <v>165</v>
      </c>
      <c r="D5932" s="32" t="s">
        <v>165</v>
      </c>
      <c r="E5932" s="33" t="s">
        <v>165</v>
      </c>
      <c r="F5932" s="34"/>
      <c r="G5932" s="35"/>
      <c r="H5932" s="34"/>
      <c r="I5932" s="36"/>
      <c r="J5932" s="37"/>
    </row>
    <row r="5933">
      <c r="A5933" s="30"/>
      <c r="B5933" s="31" t="s">
        <v>165</v>
      </c>
      <c r="C5933" s="31" t="s">
        <v>165</v>
      </c>
      <c r="D5933" s="32" t="s">
        <v>165</v>
      </c>
      <c r="E5933" s="33" t="s">
        <v>165</v>
      </c>
      <c r="F5933" s="34"/>
      <c r="G5933" s="35"/>
      <c r="H5933" s="34"/>
      <c r="I5933" s="36"/>
      <c r="J5933" s="37"/>
    </row>
    <row r="5934">
      <c r="A5934" s="30"/>
      <c r="B5934" s="31" t="s">
        <v>165</v>
      </c>
      <c r="C5934" s="31" t="s">
        <v>165</v>
      </c>
      <c r="D5934" s="32" t="s">
        <v>165</v>
      </c>
      <c r="E5934" s="33" t="s">
        <v>165</v>
      </c>
      <c r="F5934" s="34"/>
      <c r="G5934" s="35"/>
      <c r="H5934" s="34"/>
      <c r="I5934" s="36"/>
      <c r="J5934" s="37"/>
    </row>
    <row r="5935">
      <c r="A5935" s="30"/>
      <c r="B5935" s="31" t="s">
        <v>165</v>
      </c>
      <c r="C5935" s="31" t="s">
        <v>165</v>
      </c>
      <c r="D5935" s="32" t="s">
        <v>165</v>
      </c>
      <c r="E5935" s="33" t="s">
        <v>165</v>
      </c>
      <c r="F5935" s="34"/>
      <c r="G5935" s="35"/>
      <c r="H5935" s="34"/>
      <c r="I5935" s="36"/>
      <c r="J5935" s="37"/>
    </row>
    <row r="5936">
      <c r="A5936" s="30"/>
      <c r="B5936" s="31" t="s">
        <v>165</v>
      </c>
      <c r="C5936" s="31" t="s">
        <v>165</v>
      </c>
      <c r="D5936" s="32" t="s">
        <v>165</v>
      </c>
      <c r="E5936" s="33" t="s">
        <v>165</v>
      </c>
      <c r="F5936" s="34"/>
      <c r="G5936" s="35"/>
      <c r="H5936" s="34"/>
      <c r="I5936" s="36"/>
      <c r="J5936" s="37"/>
    </row>
    <row r="5937">
      <c r="A5937" s="30"/>
      <c r="B5937" s="31" t="s">
        <v>165</v>
      </c>
      <c r="C5937" s="31" t="s">
        <v>165</v>
      </c>
      <c r="D5937" s="32" t="s">
        <v>165</v>
      </c>
      <c r="E5937" s="33" t="s">
        <v>165</v>
      </c>
      <c r="F5937" s="34"/>
      <c r="G5937" s="35"/>
      <c r="H5937" s="34"/>
      <c r="I5937" s="36"/>
      <c r="J5937" s="37"/>
    </row>
    <row r="5938">
      <c r="A5938" s="30"/>
      <c r="B5938" s="31" t="s">
        <v>165</v>
      </c>
      <c r="C5938" s="31" t="s">
        <v>165</v>
      </c>
      <c r="D5938" s="32" t="s">
        <v>165</v>
      </c>
      <c r="E5938" s="33" t="s">
        <v>165</v>
      </c>
      <c r="F5938" s="34"/>
      <c r="G5938" s="35"/>
      <c r="H5938" s="34"/>
      <c r="I5938" s="36"/>
      <c r="J5938" s="37"/>
    </row>
    <row r="5939">
      <c r="A5939" s="30"/>
      <c r="B5939" s="31" t="s">
        <v>165</v>
      </c>
      <c r="C5939" s="31" t="s">
        <v>165</v>
      </c>
      <c r="D5939" s="32" t="s">
        <v>165</v>
      </c>
      <c r="E5939" s="33" t="s">
        <v>165</v>
      </c>
      <c r="F5939" s="34"/>
      <c r="G5939" s="35"/>
      <c r="H5939" s="34"/>
      <c r="I5939" s="36"/>
      <c r="J5939" s="37"/>
    </row>
    <row r="5940">
      <c r="A5940" s="30"/>
      <c r="B5940" s="31" t="s">
        <v>165</v>
      </c>
      <c r="C5940" s="31" t="s">
        <v>165</v>
      </c>
      <c r="D5940" s="32" t="s">
        <v>165</v>
      </c>
      <c r="E5940" s="33" t="s">
        <v>165</v>
      </c>
      <c r="F5940" s="34"/>
      <c r="G5940" s="35"/>
      <c r="H5940" s="34"/>
      <c r="I5940" s="36"/>
      <c r="J5940" s="37"/>
    </row>
    <row r="5941">
      <c r="A5941" s="30"/>
      <c r="B5941" s="31" t="s">
        <v>165</v>
      </c>
      <c r="C5941" s="31" t="s">
        <v>165</v>
      </c>
      <c r="D5941" s="32" t="s">
        <v>165</v>
      </c>
      <c r="E5941" s="33" t="s">
        <v>165</v>
      </c>
      <c r="F5941" s="34"/>
      <c r="G5941" s="35"/>
      <c r="H5941" s="34"/>
      <c r="I5941" s="36"/>
      <c r="J5941" s="37"/>
    </row>
    <row r="5942">
      <c r="A5942" s="30"/>
      <c r="B5942" s="31" t="s">
        <v>165</v>
      </c>
      <c r="C5942" s="31" t="s">
        <v>165</v>
      </c>
      <c r="D5942" s="32" t="s">
        <v>165</v>
      </c>
      <c r="E5942" s="33" t="s">
        <v>165</v>
      </c>
      <c r="F5942" s="34"/>
      <c r="G5942" s="35"/>
      <c r="H5942" s="34"/>
      <c r="I5942" s="36"/>
      <c r="J5942" s="37"/>
    </row>
    <row r="5943">
      <c r="A5943" s="30"/>
      <c r="B5943" s="31" t="s">
        <v>165</v>
      </c>
      <c r="C5943" s="31" t="s">
        <v>165</v>
      </c>
      <c r="D5943" s="32" t="s">
        <v>165</v>
      </c>
      <c r="E5943" s="33" t="s">
        <v>165</v>
      </c>
      <c r="F5943" s="34"/>
      <c r="G5943" s="35"/>
      <c r="H5943" s="34"/>
      <c r="I5943" s="36"/>
      <c r="J5943" s="37"/>
    </row>
    <row r="5944">
      <c r="A5944" s="30"/>
      <c r="B5944" s="31" t="s">
        <v>165</v>
      </c>
      <c r="C5944" s="31" t="s">
        <v>165</v>
      </c>
      <c r="D5944" s="32" t="s">
        <v>165</v>
      </c>
      <c r="E5944" s="33" t="s">
        <v>165</v>
      </c>
      <c r="F5944" s="34"/>
      <c r="G5944" s="35"/>
      <c r="H5944" s="34"/>
      <c r="I5944" s="36"/>
      <c r="J5944" s="37"/>
    </row>
    <row r="5945">
      <c r="A5945" s="30"/>
      <c r="B5945" s="31" t="s">
        <v>165</v>
      </c>
      <c r="C5945" s="31" t="s">
        <v>165</v>
      </c>
      <c r="D5945" s="32" t="s">
        <v>165</v>
      </c>
      <c r="E5945" s="33" t="s">
        <v>165</v>
      </c>
      <c r="F5945" s="34"/>
      <c r="G5945" s="35"/>
      <c r="H5945" s="34"/>
      <c r="I5945" s="36"/>
      <c r="J5945" s="37"/>
    </row>
    <row r="5946">
      <c r="A5946" s="30"/>
      <c r="B5946" s="31" t="s">
        <v>165</v>
      </c>
      <c r="C5946" s="31" t="s">
        <v>165</v>
      </c>
      <c r="D5946" s="32" t="s">
        <v>165</v>
      </c>
      <c r="E5946" s="33" t="s">
        <v>165</v>
      </c>
      <c r="F5946" s="34"/>
      <c r="G5946" s="35"/>
      <c r="H5946" s="34"/>
      <c r="I5946" s="36"/>
      <c r="J5946" s="37"/>
    </row>
    <row r="5947">
      <c r="A5947" s="30"/>
      <c r="B5947" s="31" t="s">
        <v>165</v>
      </c>
      <c r="C5947" s="31" t="s">
        <v>165</v>
      </c>
      <c r="D5947" s="32" t="s">
        <v>165</v>
      </c>
      <c r="E5947" s="33" t="s">
        <v>165</v>
      </c>
      <c r="F5947" s="34"/>
      <c r="G5947" s="35"/>
      <c r="H5947" s="34"/>
      <c r="I5947" s="36"/>
      <c r="J5947" s="37"/>
    </row>
    <row r="5948">
      <c r="A5948" s="30"/>
      <c r="B5948" s="31" t="s">
        <v>165</v>
      </c>
      <c r="C5948" s="31" t="s">
        <v>165</v>
      </c>
      <c r="D5948" s="32" t="s">
        <v>165</v>
      </c>
      <c r="E5948" s="33" t="s">
        <v>165</v>
      </c>
      <c r="F5948" s="34"/>
      <c r="G5948" s="35"/>
      <c r="H5948" s="34"/>
      <c r="I5948" s="36"/>
      <c r="J5948" s="37"/>
    </row>
    <row r="5949">
      <c r="A5949" s="30"/>
      <c r="B5949" s="31" t="s">
        <v>165</v>
      </c>
      <c r="C5949" s="31" t="s">
        <v>165</v>
      </c>
      <c r="D5949" s="32" t="s">
        <v>165</v>
      </c>
      <c r="E5949" s="33" t="s">
        <v>165</v>
      </c>
      <c r="F5949" s="34"/>
      <c r="G5949" s="35"/>
      <c r="H5949" s="34"/>
      <c r="I5949" s="36"/>
      <c r="J5949" s="37"/>
    </row>
    <row r="5950">
      <c r="A5950" s="30"/>
      <c r="B5950" s="31" t="s">
        <v>165</v>
      </c>
      <c r="C5950" s="31" t="s">
        <v>165</v>
      </c>
      <c r="D5950" s="32" t="s">
        <v>165</v>
      </c>
      <c r="E5950" s="33" t="s">
        <v>165</v>
      </c>
      <c r="F5950" s="34"/>
      <c r="G5950" s="35"/>
      <c r="H5950" s="34"/>
      <c r="I5950" s="36"/>
      <c r="J5950" s="37"/>
    </row>
    <row r="5951">
      <c r="A5951" s="30"/>
      <c r="B5951" s="31" t="s">
        <v>165</v>
      </c>
      <c r="C5951" s="31" t="s">
        <v>165</v>
      </c>
      <c r="D5951" s="32" t="s">
        <v>165</v>
      </c>
      <c r="E5951" s="33" t="s">
        <v>165</v>
      </c>
      <c r="F5951" s="34"/>
      <c r="G5951" s="35"/>
      <c r="H5951" s="34"/>
      <c r="I5951" s="36"/>
      <c r="J5951" s="37"/>
    </row>
    <row r="5952">
      <c r="A5952" s="30"/>
      <c r="B5952" s="31" t="s">
        <v>165</v>
      </c>
      <c r="C5952" s="31" t="s">
        <v>165</v>
      </c>
      <c r="D5952" s="32" t="s">
        <v>165</v>
      </c>
      <c r="E5952" s="33" t="s">
        <v>165</v>
      </c>
      <c r="F5952" s="34"/>
      <c r="G5952" s="35"/>
      <c r="H5952" s="34"/>
      <c r="I5952" s="36"/>
      <c r="J5952" s="37"/>
    </row>
    <row r="5953">
      <c r="A5953" s="30"/>
      <c r="B5953" s="31" t="s">
        <v>165</v>
      </c>
      <c r="C5953" s="31" t="s">
        <v>165</v>
      </c>
      <c r="D5953" s="32" t="s">
        <v>165</v>
      </c>
      <c r="E5953" s="33" t="s">
        <v>165</v>
      </c>
      <c r="F5953" s="34"/>
      <c r="G5953" s="35"/>
      <c r="H5953" s="34"/>
      <c r="I5953" s="36"/>
      <c r="J5953" s="37"/>
    </row>
    <row r="5954">
      <c r="A5954" s="30"/>
      <c r="B5954" s="31" t="s">
        <v>165</v>
      </c>
      <c r="C5954" s="31" t="s">
        <v>165</v>
      </c>
      <c r="D5954" s="32" t="s">
        <v>165</v>
      </c>
      <c r="E5954" s="33" t="s">
        <v>165</v>
      </c>
      <c r="F5954" s="34"/>
      <c r="G5954" s="35"/>
      <c r="H5954" s="34"/>
      <c r="I5954" s="36"/>
      <c r="J5954" s="37"/>
    </row>
    <row r="5955">
      <c r="A5955" s="30"/>
      <c r="B5955" s="31" t="s">
        <v>165</v>
      </c>
      <c r="C5955" s="31" t="s">
        <v>165</v>
      </c>
      <c r="D5955" s="32" t="s">
        <v>165</v>
      </c>
      <c r="E5955" s="33" t="s">
        <v>165</v>
      </c>
      <c r="F5955" s="34"/>
      <c r="G5955" s="35"/>
      <c r="H5955" s="34"/>
      <c r="I5955" s="36"/>
      <c r="J5955" s="37"/>
    </row>
    <row r="5956">
      <c r="A5956" s="30"/>
      <c r="B5956" s="31" t="s">
        <v>165</v>
      </c>
      <c r="C5956" s="31" t="s">
        <v>165</v>
      </c>
      <c r="D5956" s="32" t="s">
        <v>165</v>
      </c>
      <c r="E5956" s="33" t="s">
        <v>165</v>
      </c>
      <c r="F5956" s="34"/>
      <c r="G5956" s="35"/>
      <c r="H5956" s="34"/>
      <c r="I5956" s="36"/>
      <c r="J5956" s="37"/>
    </row>
    <row r="5957">
      <c r="A5957" s="30"/>
      <c r="B5957" s="31" t="s">
        <v>165</v>
      </c>
      <c r="C5957" s="31" t="s">
        <v>165</v>
      </c>
      <c r="D5957" s="32" t="s">
        <v>165</v>
      </c>
      <c r="E5957" s="33" t="s">
        <v>165</v>
      </c>
      <c r="F5957" s="34"/>
      <c r="G5957" s="35"/>
      <c r="H5957" s="34"/>
      <c r="I5957" s="36"/>
      <c r="J5957" s="37"/>
    </row>
    <row r="5958">
      <c r="A5958" s="30"/>
      <c r="B5958" s="31" t="s">
        <v>165</v>
      </c>
      <c r="C5958" s="31" t="s">
        <v>165</v>
      </c>
      <c r="D5958" s="32" t="s">
        <v>165</v>
      </c>
      <c r="E5958" s="33" t="s">
        <v>165</v>
      </c>
      <c r="F5958" s="34"/>
      <c r="G5958" s="35"/>
      <c r="H5958" s="34"/>
      <c r="I5958" s="36"/>
      <c r="J5958" s="37"/>
    </row>
    <row r="5959">
      <c r="A5959" s="30"/>
      <c r="B5959" s="31" t="s">
        <v>165</v>
      </c>
      <c r="C5959" s="31" t="s">
        <v>165</v>
      </c>
      <c r="D5959" s="32" t="s">
        <v>165</v>
      </c>
      <c r="E5959" s="33" t="s">
        <v>165</v>
      </c>
      <c r="F5959" s="34"/>
      <c r="G5959" s="35"/>
      <c r="H5959" s="34"/>
      <c r="I5959" s="36"/>
      <c r="J5959" s="37"/>
    </row>
    <row r="5960">
      <c r="A5960" s="30"/>
      <c r="B5960" s="31" t="s">
        <v>165</v>
      </c>
      <c r="C5960" s="31" t="s">
        <v>165</v>
      </c>
      <c r="D5960" s="32" t="s">
        <v>165</v>
      </c>
      <c r="E5960" s="33" t="s">
        <v>165</v>
      </c>
      <c r="F5960" s="34"/>
      <c r="G5960" s="35"/>
      <c r="H5960" s="34"/>
      <c r="I5960" s="36"/>
      <c r="J5960" s="37"/>
    </row>
    <row r="5961">
      <c r="A5961" s="30"/>
      <c r="B5961" s="31" t="s">
        <v>165</v>
      </c>
      <c r="C5961" s="31" t="s">
        <v>165</v>
      </c>
      <c r="D5961" s="32" t="s">
        <v>165</v>
      </c>
      <c r="E5961" s="33" t="s">
        <v>165</v>
      </c>
      <c r="F5961" s="34"/>
      <c r="G5961" s="35"/>
      <c r="H5961" s="34"/>
      <c r="I5961" s="36"/>
      <c r="J5961" s="37"/>
    </row>
    <row r="5962">
      <c r="A5962" s="30"/>
      <c r="B5962" s="31" t="s">
        <v>165</v>
      </c>
      <c r="C5962" s="31" t="s">
        <v>165</v>
      </c>
      <c r="D5962" s="32" t="s">
        <v>165</v>
      </c>
      <c r="E5962" s="33" t="s">
        <v>165</v>
      </c>
      <c r="F5962" s="34"/>
      <c r="G5962" s="35"/>
      <c r="H5962" s="34"/>
      <c r="I5962" s="36"/>
      <c r="J5962" s="37"/>
    </row>
    <row r="5963">
      <c r="A5963" s="30"/>
      <c r="B5963" s="31" t="s">
        <v>165</v>
      </c>
      <c r="C5963" s="31" t="s">
        <v>165</v>
      </c>
      <c r="D5963" s="32" t="s">
        <v>165</v>
      </c>
      <c r="E5963" s="33" t="s">
        <v>165</v>
      </c>
      <c r="F5963" s="34"/>
      <c r="G5963" s="35"/>
      <c r="H5963" s="34"/>
      <c r="I5963" s="36"/>
      <c r="J5963" s="37"/>
    </row>
  </sheetData>
  <mergeCells count="1">
    <mergeCell ref="G1:H1"/>
  </mergeCells>
  <conditionalFormatting sqref="F2:H5963">
    <cfRule type="containsText" dxfId="0" priority="1" operator="containsText" text="✔️">
      <formula>NOT(ISERROR(SEARCH(("✔️"),(F2))))</formula>
    </cfRule>
  </conditionalFormatting>
  <conditionalFormatting sqref="F2:H5963">
    <cfRule type="containsText" dxfId="1" priority="2" operator="containsText" text="❌">
      <formula>NOT(ISERROR(SEARCH(("❌"),(F2))))</formula>
    </cfRule>
  </conditionalFormatting>
  <conditionalFormatting sqref="D2:D5963">
    <cfRule type="cellIs" dxfId="2" priority="3" operator="greaterThan">
      <formula>"100%"</formula>
    </cfRule>
  </conditionalFormatting>
  <conditionalFormatting sqref="D2:D5963">
    <cfRule type="cellIs" dxfId="0" priority="4" operator="between">
      <formula>"100%"</formula>
      <formula>"76%"</formula>
    </cfRule>
  </conditionalFormatting>
  <conditionalFormatting sqref="D2:D5963">
    <cfRule type="cellIs" dxfId="3" priority="5" operator="between">
      <formula>"75%"</formula>
      <formula>"50%"</formula>
    </cfRule>
  </conditionalFormatting>
  <conditionalFormatting sqref="D2:D5963">
    <cfRule type="cellIs" dxfId="4" priority="6" operator="lessThanOrEqual">
      <formula>"10%"</formula>
    </cfRule>
  </conditionalFormatting>
  <conditionalFormatting sqref="D2:D5963">
    <cfRule type="cellIs" dxfId="5" priority="7" operator="between">
      <formula>"51%"</formula>
      <formula>"10%"</formula>
    </cfRule>
  </conditionalFormatting>
  <conditionalFormatting sqref="F2:H5963">
    <cfRule type="containsText" dxfId="0" priority="8" operator="containsText" text="✔️">
      <formula>NOT(ISERROR(SEARCH(("✔️"),(F2))))</formula>
    </cfRule>
  </conditionalFormatting>
  <conditionalFormatting sqref="F2:H5963">
    <cfRule type="containsText" dxfId="1" priority="9" operator="containsText" text="❌">
      <formula>NOT(ISERROR(SEARCH(("❌"),(F2))))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1.75"/>
    <col customWidth="1" min="2" max="2" width="13.13"/>
    <col customWidth="1" min="3" max="3" width="12.0"/>
    <col customWidth="1" min="4" max="4" width="7.25"/>
    <col customWidth="1" min="5" max="5" width="11.13"/>
    <col customWidth="1" min="6" max="6" width="10.38"/>
    <col customWidth="1" min="7" max="7" width="8.5"/>
    <col customWidth="1" min="8" max="10" width="9.25"/>
  </cols>
  <sheetData>
    <row r="1">
      <c r="A1" s="14" t="s">
        <v>77</v>
      </c>
      <c r="B1" s="14" t="s">
        <v>141</v>
      </c>
      <c r="C1" s="14" t="s">
        <v>142</v>
      </c>
      <c r="D1" s="14" t="s">
        <v>143</v>
      </c>
      <c r="E1" s="14" t="s">
        <v>166</v>
      </c>
      <c r="F1" s="14" t="s">
        <v>145</v>
      </c>
      <c r="G1" s="15" t="s">
        <v>146</v>
      </c>
      <c r="H1" s="4"/>
      <c r="I1" s="14" t="s">
        <v>147</v>
      </c>
      <c r="J1" s="14" t="s">
        <v>6</v>
      </c>
    </row>
    <row r="2">
      <c r="A2" s="38" t="str">
        <f t="array" ref="A2:A49">SORT('Desired Stock'!D3:D500)</f>
        <v>Ametat I</v>
      </c>
      <c r="B2" s="39">
        <f t="array" ref="B2:B500">IF(ISBLANK(A2:A500), "", SUMIF('Filtered Orders #3'!B$3:B500, A2:A500, 'Filtered Orders #3'!C$3:C500))</f>
        <v>0</v>
      </c>
      <c r="C2" s="39">
        <f t="array" ref="C2:C500">IF(ISBLANK(A2:A500),"",VLOOKUP(A2:A500, 'Desired Stock'!D$3:E500, 2, FALSE))</f>
        <v>40</v>
      </c>
      <c r="D2" s="19">
        <f t="array" ref="D2:D500">IFERROR(B2:B500/C2:C500, "")</f>
        <v>0</v>
      </c>
      <c r="E2" s="40">
        <f t="array" ref="E2:E500">IF(ISNUMBER(D2:D500), IF(C2:C500 &gt; B2:B500, C2:C500 - B2:B500, "Stocked"), "")</f>
        <v>40</v>
      </c>
      <c r="F2" s="21" t="str">
        <f>IF(ISBLANK(A2), "", IFERROR(IF(VLOOKUP(CONCATENATE(A2, " Blueprint"),'Filtered Blueprints'!I$3:J500, 2, FALSE) &gt; C2, "Surplus ✔️", "Shortage ❌"), "Shortage ❌"))</f>
        <v>Shortage ❌</v>
      </c>
      <c r="G2" s="21" t="str">
        <f t="array" ref="G2">IF(ISBLANK(A2), "", IF(ISERROR(MATCH(INDEX('Filtered Blueprints'!S$3:T500, MATCH(CONCATENATE(A2, " Blueprint"), 'Filtered Blueprints'!T$3:T500, 0), 1), 'Filtered Blueprints'!M$3:M500, 0)), "Catch ❌", "Catch ✔️ "))</f>
        <v>Catch ❌</v>
      </c>
      <c r="H2" s="21" t="str">
        <f t="array" ref="H2">IF(ISBLANK(A2), "", IF(ISERROR(MATCH(INDEX('Filtered Blueprints'!H$3:I500, MATCH(CONCATENATE(A2, " Blueprint"), 'Filtered Blueprints'!I$3:I500, 0), 1), 'Filtered Blueprints'!B$3:B500, 0)), "Impass ❌", "Impass ✔️ "))</f>
        <v>Impass ❌</v>
      </c>
      <c r="I2" s="22"/>
      <c r="J2" s="23"/>
    </row>
    <row r="3">
      <c r="A3" s="38" t="s">
        <v>133</v>
      </c>
      <c r="B3" s="41">
        <v>0.0</v>
      </c>
      <c r="C3" s="39">
        <v>40.0</v>
      </c>
      <c r="D3" s="19">
        <v>0.0</v>
      </c>
      <c r="E3" s="40">
        <v>40.0</v>
      </c>
      <c r="F3" s="21" t="str">
        <f>IF(ISBLANK(A3), "", IFERROR(IF(VLOOKUP(CONCATENATE(A3, " Blueprint"),'Filtered Blueprints'!I$3:J500, 2, FALSE) &gt; C3, "Surplus ✔️", "Shortage ❌"), "Shortage ❌"))</f>
        <v>Shortage ❌</v>
      </c>
      <c r="G3" s="21" t="str">
        <f t="array" ref="G3">IF(ISBLANK(A3), "", IF(ISERROR(MATCH(INDEX('Filtered Blueprints'!S$3:T500, MATCH(CONCATENATE(A3, " Blueprint"), 'Filtered Blueprints'!T$3:T500, 0), 1), 'Filtered Blueprints'!M$3:M500, 0)), "Catch ❌", "Catch ✔️ "))</f>
        <v>Catch ❌</v>
      </c>
      <c r="H3" s="21" t="str">
        <f t="array" ref="H3">IF(ISBLANK(A3), "", IF(ISERROR(MATCH(INDEX('Filtered Blueprints'!H$3:I500, MATCH(CONCATENATE(A3, " Blueprint"), 'Filtered Blueprints'!I$3:I500, 0), 1), 'Filtered Blueprints'!B$3:B500, 0)), "Impass ❌", "Impass ✔️ "))</f>
        <v>Impass ❌</v>
      </c>
      <c r="I3" s="22"/>
      <c r="J3" s="23"/>
    </row>
    <row r="4">
      <c r="A4" s="38" t="s">
        <v>84</v>
      </c>
      <c r="B4" s="39">
        <v>0.0</v>
      </c>
      <c r="C4" s="39">
        <v>50.0</v>
      </c>
      <c r="D4" s="19">
        <v>0.0</v>
      </c>
      <c r="E4" s="42">
        <v>50.0</v>
      </c>
      <c r="F4" s="21" t="str">
        <f>IF(ISBLANK(A4), "", IFERROR(IF(VLOOKUP(CONCATENATE(A4, " Blueprint"),'Filtered Blueprints'!I$3:J500, 2, FALSE) &gt; C4, "Surplus ✔️", "Shortage ❌"), "Shortage ❌"))</f>
        <v>Shortage ❌</v>
      </c>
      <c r="G4" s="21" t="str">
        <f t="array" ref="G4">IF(ISBLANK(A4), "", IF(ISERROR(MATCH(INDEX('Filtered Blueprints'!S$3:T500, MATCH(CONCATENATE(A4, " Blueprint"), 'Filtered Blueprints'!T$3:T500, 0), 1), 'Filtered Blueprints'!M$3:M500, 0)), "Catch ❌", "Catch ✔️ "))</f>
        <v>Catch ❌</v>
      </c>
      <c r="H4" s="21" t="str">
        <f t="array" ref="H4">IF(ISBLANK(A4), "", IF(ISERROR(MATCH(INDEX('Filtered Blueprints'!H$3:I500, MATCH(CONCATENATE(A4, " Blueprint"), 'Filtered Blueprints'!I$3:I500, 0), 1), 'Filtered Blueprints'!B$3:B500, 0)), "Impass ❌", "Impass ✔️ "))</f>
        <v>Impass ❌</v>
      </c>
      <c r="I4" s="22"/>
      <c r="J4" s="23"/>
    </row>
    <row r="5">
      <c r="A5" s="38" t="s">
        <v>110</v>
      </c>
      <c r="B5" s="39">
        <v>0.0</v>
      </c>
      <c r="C5" s="39">
        <v>15.0</v>
      </c>
      <c r="D5" s="19">
        <v>0.0</v>
      </c>
      <c r="E5" s="40">
        <v>15.0</v>
      </c>
      <c r="F5" s="21" t="str">
        <f>IF(ISBLANK(A5), "", IFERROR(IF(VLOOKUP(CONCATENATE(A5, " Blueprint"),'Filtered Blueprints'!I$3:J500, 2, FALSE) &gt; C5, "Surplus ✔️", "Shortage ❌"), "Shortage ❌"))</f>
        <v>Shortage ❌</v>
      </c>
      <c r="G5" s="21" t="str">
        <f t="array" ref="G5">IF(ISBLANK(A5), "", IF(ISERROR(MATCH(INDEX('Filtered Blueprints'!S$3:T500, MATCH(CONCATENATE(A5, " Blueprint"), 'Filtered Blueprints'!T$3:T500, 0), 1), 'Filtered Blueprints'!M$3:M500, 0)), "Catch ❌", "Catch ✔️ "))</f>
        <v>Catch ❌</v>
      </c>
      <c r="H5" s="21" t="str">
        <f t="array" ref="H5">IF(ISBLANK(A5), "", IF(ISERROR(MATCH(INDEX('Filtered Blueprints'!H$3:I500, MATCH(CONCATENATE(A5, " Blueprint"), 'Filtered Blueprints'!I$3:I500, 0), 1), 'Filtered Blueprints'!B$3:B500, 0)), "Impass ❌", "Impass ✔️ "))</f>
        <v>Impass ❌</v>
      </c>
      <c r="I5" s="22"/>
      <c r="J5" s="23"/>
    </row>
    <row r="6">
      <c r="A6" s="38" t="s">
        <v>83</v>
      </c>
      <c r="B6" s="39">
        <v>0.0</v>
      </c>
      <c r="C6" s="39">
        <v>50.0</v>
      </c>
      <c r="D6" s="19">
        <v>0.0</v>
      </c>
      <c r="E6" s="40">
        <v>50.0</v>
      </c>
      <c r="F6" s="21" t="str">
        <f>IF(ISBLANK(A6), "", IFERROR(IF(VLOOKUP(CONCATENATE(A6, " Blueprint"),'Filtered Blueprints'!I$3:J500, 2, FALSE) &gt; C6, "Surplus ✔️", "Shortage ❌"), "Shortage ❌"))</f>
        <v>Shortage ❌</v>
      </c>
      <c r="G6" s="21" t="str">
        <f t="array" ref="G6">IF(ISBLANK(A6), "", IF(ISERROR(MATCH(INDEX('Filtered Blueprints'!S$3:T500, MATCH(CONCATENATE(A6, " Blueprint"), 'Filtered Blueprints'!T$3:T500, 0), 1), 'Filtered Blueprints'!M$3:M500, 0)), "Catch ❌", "Catch ✔️ "))</f>
        <v>Catch ❌</v>
      </c>
      <c r="H6" s="21" t="str">
        <f t="array" ref="H6">IF(ISBLANK(A6), "", IF(ISERROR(MATCH(INDEX('Filtered Blueprints'!H$3:I500, MATCH(CONCATENATE(A6, " Blueprint"), 'Filtered Blueprints'!I$3:I500, 0), 1), 'Filtered Blueprints'!B$3:B500, 0)), "Impass ❌", "Impass ✔️ "))</f>
        <v>Impass ❌</v>
      </c>
      <c r="I6" s="22"/>
      <c r="J6" s="23"/>
    </row>
    <row r="7">
      <c r="A7" s="38" t="s">
        <v>95</v>
      </c>
      <c r="B7" s="43">
        <v>0.0</v>
      </c>
      <c r="C7" s="39">
        <v>50.0</v>
      </c>
      <c r="D7" s="19">
        <v>0.0</v>
      </c>
      <c r="E7" s="40">
        <v>50.0</v>
      </c>
      <c r="F7" s="21" t="str">
        <f>IF(ISBLANK(A7), "", IFERROR(IF(VLOOKUP(CONCATENATE(A7, " Blueprint"),'Filtered Blueprints'!I$3:J500, 2, FALSE) &gt; C7, "Surplus ✔️", "Shortage ❌"), "Shortage ❌"))</f>
        <v>Shortage ❌</v>
      </c>
      <c r="G7" s="21" t="str">
        <f t="array" ref="G7">IF(ISBLANK(A7), "", IF(ISERROR(MATCH(INDEX('Filtered Blueprints'!S$3:T500, MATCH(CONCATENATE(A7, " Blueprint"), 'Filtered Blueprints'!T$3:T500, 0), 1), 'Filtered Blueprints'!M$3:M500, 0)), "Catch ❌", "Catch ✔️ "))</f>
        <v>Catch ❌</v>
      </c>
      <c r="H7" s="21" t="str">
        <f t="array" ref="H7">IF(ISBLANK(A7), "", IF(ISERROR(MATCH(INDEX('Filtered Blueprints'!H$3:I500, MATCH(CONCATENATE(A7, " Blueprint"), 'Filtered Blueprints'!I$3:I500, 0), 1), 'Filtered Blueprints'!B$3:B500, 0)), "Impass ❌", "Impass ✔️ "))</f>
        <v>Impass ❌</v>
      </c>
      <c r="I7" s="22"/>
      <c r="J7" s="23"/>
    </row>
    <row r="8">
      <c r="A8" s="38" t="s">
        <v>118</v>
      </c>
      <c r="B8" s="43">
        <v>0.0</v>
      </c>
      <c r="C8" s="39">
        <v>100.0</v>
      </c>
      <c r="D8" s="19">
        <v>0.0</v>
      </c>
      <c r="E8" s="40">
        <v>100.0</v>
      </c>
      <c r="F8" s="21" t="str">
        <f>IF(ISBLANK(A8), "", IFERROR(IF(VLOOKUP(CONCATENATE(A8, " Blueprint"),'Filtered Blueprints'!I$3:J500, 2, FALSE) &gt; C8, "Surplus ✔️", "Shortage ❌"), "Shortage ❌"))</f>
        <v>Shortage ❌</v>
      </c>
      <c r="G8" s="21" t="str">
        <f t="array" ref="G8">IF(ISBLANK(A8), "", IF(ISERROR(MATCH(INDEX('Filtered Blueprints'!S$3:T500, MATCH(CONCATENATE(A8, " Blueprint"), 'Filtered Blueprints'!T$3:T500, 0), 1), 'Filtered Blueprints'!M$3:M500, 0)), "Catch ❌", "Catch ✔️ "))</f>
        <v>Catch ❌</v>
      </c>
      <c r="H8" s="21" t="str">
        <f t="array" ref="H8">IF(ISBLANK(A8), "", IF(ISERROR(MATCH(INDEX('Filtered Blueprints'!H$3:I500, MATCH(CONCATENATE(A8, " Blueprint"), 'Filtered Blueprints'!I$3:I500, 0), 1), 'Filtered Blueprints'!B$3:B500, 0)), "Impass ❌", "Impass ✔️ "))</f>
        <v>Impass ❌</v>
      </c>
      <c r="I8" s="22"/>
      <c r="J8" s="23"/>
    </row>
    <row r="9">
      <c r="A9" s="38" t="s">
        <v>107</v>
      </c>
      <c r="B9" s="43">
        <v>0.0</v>
      </c>
      <c r="C9" s="39">
        <v>25.0</v>
      </c>
      <c r="D9" s="19">
        <v>0.0</v>
      </c>
      <c r="E9" s="40">
        <v>25.0</v>
      </c>
      <c r="F9" s="21" t="str">
        <f>IF(ISBLANK(A9), "", IFERROR(IF(VLOOKUP(CONCATENATE(A9, " Blueprint"),'Filtered Blueprints'!I$3:J500, 2, FALSE) &gt; C9, "Surplus ✔️", "Shortage ❌"), "Shortage ❌"))</f>
        <v>Shortage ❌</v>
      </c>
      <c r="G9" s="21" t="str">
        <f t="array" ref="G9">IF(ISBLANK(A9), "", IF(ISERROR(MATCH(INDEX('Filtered Blueprints'!S$3:T500, MATCH(CONCATENATE(A9, " Blueprint"), 'Filtered Blueprints'!T$3:T500, 0), 1), 'Filtered Blueprints'!M$3:M500, 0)), "Catch ❌", "Catch ✔️ "))</f>
        <v>Catch ❌</v>
      </c>
      <c r="H9" s="21" t="str">
        <f t="array" ref="H9">IF(ISBLANK(A9), "", IF(ISERROR(MATCH(INDEX('Filtered Blueprints'!H$3:I500, MATCH(CONCATENATE(A9, " Blueprint"), 'Filtered Blueprints'!I$3:I500, 0), 1), 'Filtered Blueprints'!B$3:B500, 0)), "Impass ❌", "Impass ✔️ "))</f>
        <v>Impass ❌</v>
      </c>
      <c r="I9" s="22"/>
      <c r="J9" s="23"/>
    </row>
    <row r="10">
      <c r="A10" s="38" t="s">
        <v>102</v>
      </c>
      <c r="B10" s="39">
        <v>0.0</v>
      </c>
      <c r="C10" s="39">
        <v>20.0</v>
      </c>
      <c r="D10" s="19">
        <v>0.0</v>
      </c>
      <c r="E10" s="40">
        <v>20.0</v>
      </c>
      <c r="F10" s="21" t="str">
        <f>IF(ISBLANK(A10), "", IFERROR(IF(VLOOKUP(CONCATENATE(A10, " Blueprint"),'Filtered Blueprints'!I$3:J500, 2, FALSE) &gt; C10, "Surplus ✔️", "Shortage ❌"), "Shortage ❌"))</f>
        <v>Shortage ❌</v>
      </c>
      <c r="G10" s="21" t="str">
        <f t="array" ref="G10">IF(ISBLANK(A10), "", IF(ISERROR(MATCH(INDEX('Filtered Blueprints'!S$3:T500, MATCH(CONCATENATE(A10, " Blueprint"), 'Filtered Blueprints'!T$3:T500, 0), 1), 'Filtered Blueprints'!M$3:M500, 0)), "Catch ❌", "Catch ✔️ "))</f>
        <v>Catch ❌</v>
      </c>
      <c r="H10" s="21" t="str">
        <f t="array" ref="H10">IF(ISBLANK(A10), "", IF(ISERROR(MATCH(INDEX('Filtered Blueprints'!H$3:I500, MATCH(CONCATENATE(A10, " Blueprint"), 'Filtered Blueprints'!I$3:I500, 0), 1), 'Filtered Blueprints'!B$3:B500, 0)), "Impass ❌", "Impass ✔️ "))</f>
        <v>Impass ❌</v>
      </c>
      <c r="I10" s="22"/>
      <c r="J10" s="23"/>
    </row>
    <row r="11">
      <c r="A11" s="38" t="s">
        <v>89</v>
      </c>
      <c r="B11" s="39">
        <v>0.0</v>
      </c>
      <c r="C11" s="39">
        <v>40.0</v>
      </c>
      <c r="D11" s="19">
        <v>0.0</v>
      </c>
      <c r="E11" s="40">
        <v>40.0</v>
      </c>
      <c r="F11" s="21" t="str">
        <f>IF(ISBLANK(A11), "", IFERROR(IF(VLOOKUP(CONCATENATE(A11, " Blueprint"),'Filtered Blueprints'!I$3:J500, 2, FALSE) &gt; C11, "Surplus ✔️", "Shortage ❌"), "Shortage ❌"))</f>
        <v>Shortage ❌</v>
      </c>
      <c r="G11" s="21" t="str">
        <f t="array" ref="G11">IF(ISBLANK(A11), "", IF(ISERROR(MATCH(INDEX('Filtered Blueprints'!S$3:T500, MATCH(CONCATENATE(A11, " Blueprint"), 'Filtered Blueprints'!T$3:T500, 0), 1), 'Filtered Blueprints'!M$3:M500, 0)), "Catch ❌", "Catch ✔️ "))</f>
        <v>Catch ❌</v>
      </c>
      <c r="H11" s="21" t="str">
        <f t="array" ref="H11">IF(ISBLANK(A11), "", IF(ISERROR(MATCH(INDEX('Filtered Blueprints'!H$3:I500, MATCH(CONCATENATE(A11, " Blueprint"), 'Filtered Blueprints'!I$3:I500, 0), 1), 'Filtered Blueprints'!B$3:B500, 0)), "Impass ❌", "Impass ✔️ "))</f>
        <v>Impass ❌</v>
      </c>
      <c r="I11" s="22"/>
      <c r="J11" s="23"/>
    </row>
    <row r="12">
      <c r="A12" s="38" t="s">
        <v>104</v>
      </c>
      <c r="B12" s="39">
        <v>0.0</v>
      </c>
      <c r="C12" s="39">
        <v>10.0</v>
      </c>
      <c r="D12" s="19">
        <v>0.0</v>
      </c>
      <c r="E12" s="40">
        <v>10.0</v>
      </c>
      <c r="F12" s="21" t="str">
        <f>IF(ISBLANK(A12), "", IFERROR(IF(VLOOKUP(CONCATENATE(A12, " Blueprint"),'Filtered Blueprints'!I$3:J500, 2, FALSE) &gt; C12, "Surplus ✔️", "Shortage ❌"), "Shortage ❌"))</f>
        <v>Shortage ❌</v>
      </c>
      <c r="G12" s="21" t="str">
        <f t="array" ref="G12">IF(ISBLANK(A12), "", IF(ISERROR(MATCH(INDEX('Filtered Blueprints'!S$3:T500, MATCH(CONCATENATE(A12, " Blueprint"), 'Filtered Blueprints'!T$3:T500, 0), 1), 'Filtered Blueprints'!M$3:M500, 0)), "Catch ❌", "Catch ✔️ "))</f>
        <v>Catch ❌</v>
      </c>
      <c r="H12" s="21" t="str">
        <f t="array" ref="H12">IF(ISBLANK(A12), "", IF(ISERROR(MATCH(INDEX('Filtered Blueprints'!H$3:I500, MATCH(CONCATENATE(A12, " Blueprint"), 'Filtered Blueprints'!I$3:I500, 0), 1), 'Filtered Blueprints'!B$3:B500, 0)), "Impass ❌", "Impass ✔️ "))</f>
        <v>Impass ❌</v>
      </c>
      <c r="I12" s="22"/>
      <c r="J12" s="23"/>
    </row>
    <row r="13">
      <c r="A13" s="38" t="s">
        <v>92</v>
      </c>
      <c r="B13" s="39">
        <v>0.0</v>
      </c>
      <c r="C13" s="39">
        <v>20.0</v>
      </c>
      <c r="D13" s="19">
        <v>0.0</v>
      </c>
      <c r="E13" s="40">
        <v>20.0</v>
      </c>
      <c r="F13" s="21" t="str">
        <f>IF(ISBLANK(A13), "", IFERROR(IF(VLOOKUP(CONCATENATE(A13, " Blueprint"),'Filtered Blueprints'!I$3:J500, 2, FALSE) &gt; C13, "Surplus ✔️", "Shortage ❌"), "Shortage ❌"))</f>
        <v>Shortage ❌</v>
      </c>
      <c r="G13" s="21" t="str">
        <f t="array" ref="G13">IF(ISBLANK(A13), "", IF(ISERROR(MATCH(INDEX('Filtered Blueprints'!S$3:T500, MATCH(CONCATENATE(A13, " Blueprint"), 'Filtered Blueprints'!T$3:T500, 0), 1), 'Filtered Blueprints'!M$3:M500, 0)), "Catch ❌", "Catch ✔️ "))</f>
        <v>Catch ❌</v>
      </c>
      <c r="H13" s="21" t="str">
        <f t="array" ref="H13">IF(ISBLANK(A13), "", IF(ISERROR(MATCH(INDEX('Filtered Blueprints'!H$3:I500, MATCH(CONCATENATE(A13, " Blueprint"), 'Filtered Blueprints'!I$3:I500, 0), 1), 'Filtered Blueprints'!B$3:B500, 0)), "Impass ❌", "Impass ✔️ "))</f>
        <v>Impass ❌</v>
      </c>
      <c r="I13" s="22"/>
      <c r="J13" s="23"/>
    </row>
    <row r="14">
      <c r="A14" s="38" t="s">
        <v>113</v>
      </c>
      <c r="B14" s="39">
        <v>0.0</v>
      </c>
      <c r="C14" s="39">
        <v>20.0</v>
      </c>
      <c r="D14" s="19">
        <v>0.0</v>
      </c>
      <c r="E14" s="40">
        <v>20.0</v>
      </c>
      <c r="F14" s="21" t="str">
        <f>IF(ISBLANK(A14), "", IFERROR(IF(VLOOKUP(CONCATENATE(A14, " Blueprint"),'Filtered Blueprints'!I$3:J500, 2, FALSE) &gt; C14, "Surplus ✔️", "Shortage ❌"), "Shortage ❌"))</f>
        <v>Shortage ❌</v>
      </c>
      <c r="G14" s="21" t="str">
        <f t="array" ref="G14">IF(ISBLANK(A14), "", IF(ISERROR(MATCH(INDEX('Filtered Blueprints'!S$3:T500, MATCH(CONCATENATE(A14, " Blueprint"), 'Filtered Blueprints'!T$3:T500, 0), 1), 'Filtered Blueprints'!M$3:M500, 0)), "Catch ❌", "Catch ✔️ "))</f>
        <v>Catch ❌</v>
      </c>
      <c r="H14" s="21" t="str">
        <f t="array" ref="H14">IF(ISBLANK(A14), "", IF(ISERROR(MATCH(INDEX('Filtered Blueprints'!H$3:I500, MATCH(CONCATENATE(A14, " Blueprint"), 'Filtered Blueprints'!I$3:I500, 0), 1), 'Filtered Blueprints'!B$3:B500, 0)), "Impass ❌", "Impass ✔️ "))</f>
        <v>Impass ❌</v>
      </c>
      <c r="I14" s="22"/>
      <c r="J14" s="23"/>
    </row>
    <row r="15">
      <c r="A15" s="38" t="s">
        <v>80</v>
      </c>
      <c r="B15" s="39">
        <v>0.0</v>
      </c>
      <c r="C15" s="39">
        <v>20.0</v>
      </c>
      <c r="D15" s="19">
        <v>0.0</v>
      </c>
      <c r="E15" s="40">
        <v>20.0</v>
      </c>
      <c r="F15" s="21" t="str">
        <f>IF(ISBLANK(A15), "", IFERROR(IF(VLOOKUP(CONCATENATE(A15, " Blueprint"),'Filtered Blueprints'!I$3:J500, 2, FALSE) &gt; C15, "Surplus ✔️", "Shortage ❌"), "Shortage ❌"))</f>
        <v>Shortage ❌</v>
      </c>
      <c r="G15" s="21" t="str">
        <f t="array" ref="G15">IF(ISBLANK(A15), "", IF(ISERROR(MATCH(INDEX('Filtered Blueprints'!S$3:T500, MATCH(CONCATENATE(A15, " Blueprint"), 'Filtered Blueprints'!T$3:T500, 0), 1), 'Filtered Blueprints'!M$3:M500, 0)), "Catch ❌", "Catch ✔️ "))</f>
        <v>Catch ❌</v>
      </c>
      <c r="H15" s="21" t="str">
        <f t="array" ref="H15">IF(ISBLANK(A15), "", IF(ISERROR(MATCH(INDEX('Filtered Blueprints'!H$3:I500, MATCH(CONCATENATE(A15, " Blueprint"), 'Filtered Blueprints'!I$3:I500, 0), 1), 'Filtered Blueprints'!B$3:B500, 0)), "Impass ❌", "Impass ✔️ "))</f>
        <v>Impass ❌</v>
      </c>
      <c r="I15" s="22"/>
      <c r="J15" s="23"/>
    </row>
    <row r="16">
      <c r="A16" s="38" t="s">
        <v>116</v>
      </c>
      <c r="B16" s="39">
        <v>0.0</v>
      </c>
      <c r="C16" s="39">
        <v>20.0</v>
      </c>
      <c r="D16" s="19">
        <v>0.0</v>
      </c>
      <c r="E16" s="40">
        <v>20.0</v>
      </c>
      <c r="F16" s="21" t="str">
        <f>IF(ISBLANK(A16), "", IFERROR(IF(VLOOKUP(CONCATENATE(A16, " Blueprint"),'Filtered Blueprints'!I$3:J500, 2, FALSE) &gt; C16, "Surplus ✔️", "Shortage ❌"), "Shortage ❌"))</f>
        <v>Shortage ❌</v>
      </c>
      <c r="G16" s="21" t="str">
        <f t="array" ref="G16">IF(ISBLANK(A16), "", IF(ISERROR(MATCH(INDEX('Filtered Blueprints'!S$3:T500, MATCH(CONCATENATE(A16, " Blueprint"), 'Filtered Blueprints'!T$3:T500, 0), 1), 'Filtered Blueprints'!M$3:M500, 0)), "Catch ❌", "Catch ✔️ "))</f>
        <v>Catch ❌</v>
      </c>
      <c r="H16" s="21" t="str">
        <f t="array" ref="H16">IF(ISBLANK(A16), "", IF(ISERROR(MATCH(INDEX('Filtered Blueprints'!H$3:I500, MATCH(CONCATENATE(A16, " Blueprint"), 'Filtered Blueprints'!I$3:I500, 0), 1), 'Filtered Blueprints'!B$3:B500, 0)), "Impass ❌", "Impass ✔️ "))</f>
        <v>Impass ❌</v>
      </c>
      <c r="I16" s="22"/>
      <c r="J16" s="23"/>
    </row>
    <row r="17">
      <c r="A17" s="38" t="s">
        <v>119</v>
      </c>
      <c r="B17" s="39">
        <v>0.0</v>
      </c>
      <c r="C17" s="39">
        <v>10.0</v>
      </c>
      <c r="D17" s="19">
        <v>0.0</v>
      </c>
      <c r="E17" s="40">
        <v>10.0</v>
      </c>
      <c r="F17" s="21" t="str">
        <f>IF(ISBLANK(A17), "", IFERROR(IF(VLOOKUP(CONCATENATE(A17, " Blueprint"),'Filtered Blueprints'!I$3:J500, 2, FALSE) &gt; C17, "Surplus ✔️", "Shortage ❌"), "Shortage ❌"))</f>
        <v>Shortage ❌</v>
      </c>
      <c r="G17" s="21" t="str">
        <f t="array" ref="G17">IF(ISBLANK(A17), "", IF(ISERROR(MATCH(INDEX('Filtered Blueprints'!S$3:T500, MATCH(CONCATENATE(A17, " Blueprint"), 'Filtered Blueprints'!T$3:T500, 0), 1), 'Filtered Blueprints'!M$3:M500, 0)), "Catch ❌", "Catch ✔️ "))</f>
        <v>Catch ❌</v>
      </c>
      <c r="H17" s="21" t="str">
        <f t="array" ref="H17">IF(ISBLANK(A17), "", IF(ISERROR(MATCH(INDEX('Filtered Blueprints'!H$3:I500, MATCH(CONCATENATE(A17, " Blueprint"), 'Filtered Blueprints'!I$3:I500, 0), 1), 'Filtered Blueprints'!B$3:B500, 0)), "Impass ❌", "Impass ✔️ "))</f>
        <v>Impass ❌</v>
      </c>
      <c r="I17" s="22"/>
      <c r="J17" s="23"/>
    </row>
    <row r="18">
      <c r="A18" s="38" t="s">
        <v>98</v>
      </c>
      <c r="B18" s="39">
        <v>0.0</v>
      </c>
      <c r="C18" s="39">
        <v>2.0</v>
      </c>
      <c r="D18" s="19">
        <v>0.0</v>
      </c>
      <c r="E18" s="40">
        <v>2.0</v>
      </c>
      <c r="F18" s="21" t="str">
        <f>IF(ISBLANK(A18), "", IFERROR(IF(VLOOKUP(CONCATENATE(A18, " Blueprint"),'Filtered Blueprints'!I$3:J500, 2, FALSE) &gt; C18, "Surplus ✔️", "Shortage ❌"), "Shortage ❌"))</f>
        <v>Shortage ❌</v>
      </c>
      <c r="G18" s="21" t="str">
        <f t="array" ref="G18">IF(ISBLANK(A18), "", IF(ISERROR(MATCH(INDEX('Filtered Blueprints'!S$3:T500, MATCH(CONCATENATE(A18, " Blueprint"), 'Filtered Blueprints'!T$3:T500, 0), 1), 'Filtered Blueprints'!M$3:M500, 0)), "Catch ❌", "Catch ✔️ "))</f>
        <v>Catch ❌</v>
      </c>
      <c r="H18" s="21" t="str">
        <f t="array" ref="H18">IF(ISBLANK(A18), "", IF(ISERROR(MATCH(INDEX('Filtered Blueprints'!H$3:I500, MATCH(CONCATENATE(A18, " Blueprint"), 'Filtered Blueprints'!I$3:I500, 0), 1), 'Filtered Blueprints'!B$3:B500, 0)), "Impass ❌", "Impass ✔️ "))</f>
        <v>Impass ❌</v>
      </c>
      <c r="I18" s="22"/>
      <c r="J18" s="23"/>
    </row>
    <row r="19">
      <c r="A19" s="38" t="s">
        <v>101</v>
      </c>
      <c r="B19" s="39">
        <v>0.0</v>
      </c>
      <c r="C19" s="39">
        <v>20.0</v>
      </c>
      <c r="D19" s="19">
        <v>0.0</v>
      </c>
      <c r="E19" s="40">
        <v>20.0</v>
      </c>
      <c r="F19" s="21" t="str">
        <f>IF(ISBLANK(A19), "", IFERROR(IF(VLOOKUP(CONCATENATE(A19, " Blueprint"),'Filtered Blueprints'!I$3:J500, 2, FALSE) &gt; C19, "Surplus ✔️", "Shortage ❌"), "Shortage ❌"))</f>
        <v>Shortage ❌</v>
      </c>
      <c r="G19" s="21" t="str">
        <f t="array" ref="G19">IF(ISBLANK(A19), "", IF(ISERROR(MATCH(INDEX('Filtered Blueprints'!S$3:T500, MATCH(CONCATENATE(A19, " Blueprint"), 'Filtered Blueprints'!T$3:T500, 0), 1), 'Filtered Blueprints'!M$3:M500, 0)), "Catch ❌", "Catch ✔️ "))</f>
        <v>Catch ❌</v>
      </c>
      <c r="H19" s="21" t="str">
        <f t="array" ref="H19">IF(ISBLANK(A19), "", IF(ISERROR(MATCH(INDEX('Filtered Blueprints'!H$3:I500, MATCH(CONCATENATE(A19, " Blueprint"), 'Filtered Blueprints'!I$3:I500, 0), 1), 'Filtered Blueprints'!B$3:B500, 0)), "Impass ❌", "Impass ✔️ "))</f>
        <v>Impass ❌</v>
      </c>
      <c r="I19" s="22"/>
      <c r="J19" s="23"/>
    </row>
    <row r="20">
      <c r="A20" s="38" t="s">
        <v>112</v>
      </c>
      <c r="B20" s="39">
        <v>0.0</v>
      </c>
      <c r="C20" s="39">
        <v>20.0</v>
      </c>
      <c r="D20" s="19">
        <v>0.0</v>
      </c>
      <c r="E20" s="40">
        <v>20.0</v>
      </c>
      <c r="F20" s="21" t="str">
        <f>IF(ISBLANK(A20), "", IFERROR(IF(VLOOKUP(CONCATENATE(A20, " Blueprint"),'Filtered Blueprints'!I$3:J500, 2, FALSE) &gt; C20, "Surplus ✔️", "Shortage ❌"), "Shortage ❌"))</f>
        <v>Shortage ❌</v>
      </c>
      <c r="G20" s="21" t="str">
        <f t="array" ref="G20">IF(ISBLANK(A20), "", IF(ISERROR(MATCH(INDEX('Filtered Blueprints'!S$3:T500, MATCH(CONCATENATE(A20, " Blueprint"), 'Filtered Blueprints'!T$3:T500, 0), 1), 'Filtered Blueprints'!M$3:M500, 0)), "Catch ❌", "Catch ✔️ "))</f>
        <v>Catch ❌</v>
      </c>
      <c r="H20" s="21" t="str">
        <f t="array" ref="H20">IF(ISBLANK(A20), "", IF(ISERROR(MATCH(INDEX('Filtered Blueprints'!H$3:I500, MATCH(CONCATENATE(A20, " Blueprint"), 'Filtered Blueprints'!I$3:I500, 0), 1), 'Filtered Blueprints'!B$3:B500, 0)), "Impass ❌", "Impass ✔️ "))</f>
        <v>Impass ❌</v>
      </c>
      <c r="I20" s="22"/>
      <c r="J20" s="23"/>
    </row>
    <row r="21">
      <c r="A21" s="38" t="s">
        <v>91</v>
      </c>
      <c r="B21" s="39">
        <v>0.0</v>
      </c>
      <c r="C21" s="39">
        <v>7.0</v>
      </c>
      <c r="D21" s="19">
        <v>0.0</v>
      </c>
      <c r="E21" s="40">
        <v>7.0</v>
      </c>
      <c r="F21" s="21" t="str">
        <f>IF(ISBLANK(A21), "", IFERROR(IF(VLOOKUP(CONCATENATE(A21, " Blueprint"),'Filtered Blueprints'!I$3:J500, 2, FALSE) &gt; C21, "Surplus ✔️", "Shortage ❌"), "Shortage ❌"))</f>
        <v>Shortage ❌</v>
      </c>
      <c r="G21" s="21" t="str">
        <f t="array" ref="G21">IF(ISBLANK(A21), "", IF(ISERROR(MATCH(INDEX('Filtered Blueprints'!S$3:T500, MATCH(CONCATENATE(A21, " Blueprint"), 'Filtered Blueprints'!T$3:T500, 0), 1), 'Filtered Blueprints'!M$3:M500, 0)), "Catch ❌", "Catch ✔️ "))</f>
        <v>Catch ❌</v>
      </c>
      <c r="H21" s="21" t="str">
        <f t="array" ref="H21">IF(ISBLANK(A21), "", IF(ISERROR(MATCH(INDEX('Filtered Blueprints'!H$3:I500, MATCH(CONCATENATE(A21, " Blueprint"), 'Filtered Blueprints'!I$3:I500, 0), 1), 'Filtered Blueprints'!B$3:B500, 0)), "Impass ❌", "Impass ✔️ "))</f>
        <v>Impass ❌</v>
      </c>
      <c r="I21" s="22"/>
      <c r="J21" s="23"/>
    </row>
    <row r="22">
      <c r="A22" s="38" t="s">
        <v>79</v>
      </c>
      <c r="B22" s="39">
        <v>0.0</v>
      </c>
      <c r="C22" s="39">
        <v>10.0</v>
      </c>
      <c r="D22" s="19">
        <v>0.0</v>
      </c>
      <c r="E22" s="40">
        <v>10.0</v>
      </c>
      <c r="F22" s="21" t="str">
        <f>IF(ISBLANK(A22), "", IFERROR(IF(VLOOKUP(CONCATENATE(A22, " Blueprint"),'Filtered Blueprints'!I$3:J500, 2, FALSE) &gt; C22, "Surplus ✔️", "Shortage ❌"), "Shortage ❌"))</f>
        <v>Shortage ❌</v>
      </c>
      <c r="G22" s="21" t="str">
        <f t="array" ref="G22">IF(ISBLANK(A22), "", IF(ISERROR(MATCH(INDEX('Filtered Blueprints'!S$3:T500, MATCH(CONCATENATE(A22, " Blueprint"), 'Filtered Blueprints'!T$3:T500, 0), 1), 'Filtered Blueprints'!M$3:M500, 0)), "Catch ❌", "Catch ✔️ "))</f>
        <v>Catch ❌</v>
      </c>
      <c r="H22" s="21" t="str">
        <f t="array" ref="H22">IF(ISBLANK(A22), "", IF(ISERROR(MATCH(INDEX('Filtered Blueprints'!H$3:I500, MATCH(CONCATENATE(A22, " Blueprint"), 'Filtered Blueprints'!I$3:I500, 0), 1), 'Filtered Blueprints'!B$3:B500, 0)), "Impass ❌", "Impass ✔️ "))</f>
        <v>Impass ❌</v>
      </c>
      <c r="I22" s="22"/>
      <c r="J22" s="23"/>
    </row>
    <row r="23">
      <c r="A23" s="38" t="s">
        <v>115</v>
      </c>
      <c r="B23" s="39">
        <v>0.0</v>
      </c>
      <c r="C23" s="39">
        <v>5.0</v>
      </c>
      <c r="D23" s="19">
        <v>0.0</v>
      </c>
      <c r="E23" s="40">
        <v>5.0</v>
      </c>
      <c r="F23" s="21" t="str">
        <f>IF(ISBLANK(A23), "", IFERROR(IF(VLOOKUP(CONCATENATE(A23, " Blueprint"),'Filtered Blueprints'!I$3:J500, 2, FALSE) &gt; C23, "Surplus ✔️", "Shortage ❌"), "Shortage ❌"))</f>
        <v>Shortage ❌</v>
      </c>
      <c r="G23" s="21" t="str">
        <f t="array" ref="G23">IF(ISBLANK(A23), "", IF(ISERROR(MATCH(INDEX('Filtered Blueprints'!S$3:T500, MATCH(CONCATENATE(A23, " Blueprint"), 'Filtered Blueprints'!T$3:T500, 0), 1), 'Filtered Blueprints'!M$3:M500, 0)), "Catch ❌", "Catch ✔️ "))</f>
        <v>Catch ❌</v>
      </c>
      <c r="H23" s="21" t="str">
        <f t="array" ref="H23">IF(ISBLANK(A23), "", IF(ISERROR(MATCH(INDEX('Filtered Blueprints'!H$3:I500, MATCH(CONCATENATE(A23, " Blueprint"), 'Filtered Blueprints'!I$3:I500, 0), 1), 'Filtered Blueprints'!B$3:B500, 0)), "Impass ❌", "Impass ✔️ "))</f>
        <v>Impass ❌</v>
      </c>
      <c r="I23" s="22"/>
      <c r="J23" s="23"/>
    </row>
    <row r="24">
      <c r="A24" s="38" t="s">
        <v>127</v>
      </c>
      <c r="B24" s="39">
        <v>0.0</v>
      </c>
      <c r="C24" s="39">
        <v>20.0</v>
      </c>
      <c r="D24" s="19">
        <v>0.0</v>
      </c>
      <c r="E24" s="40">
        <v>20.0</v>
      </c>
      <c r="F24" s="21" t="str">
        <f>IF(ISBLANK(A24), "", IFERROR(IF(VLOOKUP(CONCATENATE(A24, " Blueprint"),'Filtered Blueprints'!I$3:J500, 2, FALSE) &gt; C24, "Surplus ✔️", "Shortage ❌"), "Shortage ❌"))</f>
        <v>Shortage ❌</v>
      </c>
      <c r="G24" s="21" t="str">
        <f t="array" ref="G24">IF(ISBLANK(A24), "", IF(ISERROR(MATCH(INDEX('Filtered Blueprints'!S$3:T500, MATCH(CONCATENATE(A24, " Blueprint"), 'Filtered Blueprints'!T$3:T500, 0), 1), 'Filtered Blueprints'!M$3:M500, 0)), "Catch ❌", "Catch ✔️ "))</f>
        <v>Catch ❌</v>
      </c>
      <c r="H24" s="21" t="str">
        <f t="array" ref="H24">IF(ISBLANK(A24), "", IF(ISERROR(MATCH(INDEX('Filtered Blueprints'!H$3:I500, MATCH(CONCATENATE(A24, " Blueprint"), 'Filtered Blueprints'!I$3:I500, 0), 1), 'Filtered Blueprints'!B$3:B500, 0)), "Impass ❌", "Impass ✔️ "))</f>
        <v>Impass ❌</v>
      </c>
      <c r="I24" s="22"/>
      <c r="J24" s="23"/>
    </row>
    <row r="25">
      <c r="A25" s="38" t="s">
        <v>123</v>
      </c>
      <c r="B25" s="39">
        <v>0.0</v>
      </c>
      <c r="C25" s="39">
        <v>10.0</v>
      </c>
      <c r="D25" s="19">
        <v>0.0</v>
      </c>
      <c r="E25" s="40">
        <v>10.0</v>
      </c>
      <c r="F25" s="21" t="str">
        <f>IF(ISBLANK(A25), "", IFERROR(IF(VLOOKUP(CONCATENATE(A25, " Blueprint"),'Filtered Blueprints'!I$3:J500, 2, FALSE) &gt; C25, "Surplus ✔️", "Shortage ❌"), "Shortage ❌"))</f>
        <v>Shortage ❌</v>
      </c>
      <c r="G25" s="21" t="str">
        <f t="array" ref="G25">IF(ISBLANK(A25), "", IF(ISERROR(MATCH(INDEX('Filtered Blueprints'!S$3:T500, MATCH(CONCATENATE(A25, " Blueprint"), 'Filtered Blueprints'!T$3:T500, 0), 1), 'Filtered Blueprints'!M$3:M500, 0)), "Catch ❌", "Catch ✔️ "))</f>
        <v>Catch ❌</v>
      </c>
      <c r="H25" s="21" t="str">
        <f t="array" ref="H25">IF(ISBLANK(A25), "", IF(ISERROR(MATCH(INDEX('Filtered Blueprints'!H$3:I500, MATCH(CONCATENATE(A25, " Blueprint"), 'Filtered Blueprints'!I$3:I500, 0), 1), 'Filtered Blueprints'!B$3:B500, 0)), "Impass ❌", "Impass ✔️ "))</f>
        <v>Impass ❌</v>
      </c>
      <c r="I25" s="22"/>
      <c r="J25" s="23"/>
    </row>
    <row r="26">
      <c r="A26" s="38" t="s">
        <v>131</v>
      </c>
      <c r="B26" s="39">
        <v>0.0</v>
      </c>
      <c r="C26" s="39">
        <v>50.0</v>
      </c>
      <c r="D26" s="19">
        <v>0.0</v>
      </c>
      <c r="E26" s="40">
        <v>50.0</v>
      </c>
      <c r="F26" s="21" t="str">
        <f>IF(ISBLANK(A26), "", IFERROR(IF(VLOOKUP(CONCATENATE(A26, " Blueprint"),'Filtered Blueprints'!I$3:J500, 2, FALSE) &gt; C26, "Surplus ✔️", "Shortage ❌"), "Shortage ❌"))</f>
        <v>Shortage ❌</v>
      </c>
      <c r="G26" s="21" t="str">
        <f t="array" ref="G26">IF(ISBLANK(A26), "", IF(ISERROR(MATCH(INDEX('Filtered Blueprints'!S$3:T500, MATCH(CONCATENATE(A26, " Blueprint"), 'Filtered Blueprints'!T$3:T500, 0), 1), 'Filtered Blueprints'!M$3:M500, 0)), "Catch ❌", "Catch ✔️ "))</f>
        <v>Catch ❌</v>
      </c>
      <c r="H26" s="21" t="str">
        <f t="array" ref="H26">IF(ISBLANK(A26), "", IF(ISERROR(MATCH(INDEX('Filtered Blueprints'!H$3:I500, MATCH(CONCATENATE(A26, " Blueprint"), 'Filtered Blueprints'!I$3:I500, 0), 1), 'Filtered Blueprints'!B$3:B500, 0)), "Impass ❌", "Impass ✔️ "))</f>
        <v>Impass ❌</v>
      </c>
      <c r="I26" s="22"/>
      <c r="J26" s="23"/>
    </row>
    <row r="27">
      <c r="A27" s="38" t="s">
        <v>136</v>
      </c>
      <c r="B27" s="39">
        <v>0.0</v>
      </c>
      <c r="C27" s="39">
        <v>100.0</v>
      </c>
      <c r="D27" s="19">
        <v>0.0</v>
      </c>
      <c r="E27" s="40">
        <v>100.0</v>
      </c>
      <c r="F27" s="21" t="str">
        <f>IF(ISBLANK(A27), "", IFERROR(IF(VLOOKUP(CONCATENATE(A27, " Blueprint"),'Filtered Blueprints'!I$3:J500, 2, FALSE) &gt; C27, "Surplus ✔️", "Shortage ❌"), "Shortage ❌"))</f>
        <v>Shortage ❌</v>
      </c>
      <c r="G27" s="21" t="str">
        <f t="array" ref="G27">IF(ISBLANK(A27), "", IF(ISERROR(MATCH(INDEX('Filtered Blueprints'!S$3:T500, MATCH(CONCATENATE(A27, " Blueprint"), 'Filtered Blueprints'!T$3:T500, 0), 1), 'Filtered Blueprints'!M$3:M500, 0)), "Catch ❌", "Catch ✔️ "))</f>
        <v>Catch ❌</v>
      </c>
      <c r="H27" s="21" t="str">
        <f t="array" ref="H27">IF(ISBLANK(A27), "", IF(ISERROR(MATCH(INDEX('Filtered Blueprints'!H$3:I500, MATCH(CONCATENATE(A27, " Blueprint"), 'Filtered Blueprints'!I$3:I500, 0), 1), 'Filtered Blueprints'!B$3:B500, 0)), "Impass ❌", "Impass ✔️ "))</f>
        <v>Impass ❌</v>
      </c>
      <c r="I27" s="22"/>
      <c r="J27" s="23"/>
    </row>
    <row r="28">
      <c r="A28" s="38" t="s">
        <v>137</v>
      </c>
      <c r="B28" s="39">
        <v>0.0</v>
      </c>
      <c r="C28" s="39">
        <v>20.0</v>
      </c>
      <c r="D28" s="19">
        <v>0.0</v>
      </c>
      <c r="E28" s="40">
        <v>20.0</v>
      </c>
      <c r="F28" s="21" t="str">
        <f>IF(ISBLANK(A28), "", IFERROR(IF(VLOOKUP(CONCATENATE(A28, " Blueprint"),'Filtered Blueprints'!I$3:J500, 2, FALSE) &gt; C28, "Surplus ✔️", "Shortage ❌"), "Shortage ❌"))</f>
        <v>Shortage ❌</v>
      </c>
      <c r="G28" s="21" t="str">
        <f t="array" ref="G28">IF(ISBLANK(A28), "", IF(ISERROR(MATCH(INDEX('Filtered Blueprints'!S$3:T500, MATCH(CONCATENATE(A28, " Blueprint"), 'Filtered Blueprints'!T$3:T500, 0), 1), 'Filtered Blueprints'!M$3:M500, 0)), "Catch ❌", "Catch ✔️ "))</f>
        <v>Catch ❌</v>
      </c>
      <c r="H28" s="21" t="str">
        <f t="array" ref="H28">IF(ISBLANK(A28), "", IF(ISERROR(MATCH(INDEX('Filtered Blueprints'!H$3:I500, MATCH(CONCATENATE(A28, " Blueprint"), 'Filtered Blueprints'!I$3:I500, 0), 1), 'Filtered Blueprints'!B$3:B500, 0)), "Impass ❌", "Impass ✔️ "))</f>
        <v>Impass ❌</v>
      </c>
      <c r="I28" s="22"/>
      <c r="J28" s="23"/>
    </row>
    <row r="29">
      <c r="A29" s="38" t="s">
        <v>128</v>
      </c>
      <c r="B29" s="39">
        <v>0.0</v>
      </c>
      <c r="C29" s="39">
        <v>40.0</v>
      </c>
      <c r="D29" s="19">
        <v>0.0</v>
      </c>
      <c r="E29" s="40">
        <v>40.0</v>
      </c>
      <c r="F29" s="21" t="str">
        <f>IF(ISBLANK(A29), "", IFERROR(IF(VLOOKUP(CONCATENATE(A29, " Blueprint"),'Filtered Blueprints'!I$3:J500, 2, FALSE) &gt; C29, "Surplus ✔️", "Shortage ❌"), "Shortage ❌"))</f>
        <v>Shortage ❌</v>
      </c>
      <c r="G29" s="21" t="str">
        <f t="array" ref="G29">IF(ISBLANK(A29), "", IF(ISERROR(MATCH(INDEX('Filtered Blueprints'!S$3:T500, MATCH(CONCATENATE(A29, " Blueprint"), 'Filtered Blueprints'!T$3:T500, 0), 1), 'Filtered Blueprints'!M$3:M500, 0)), "Catch ❌", "Catch ✔️ "))</f>
        <v>Catch ❌</v>
      </c>
      <c r="H29" s="21" t="str">
        <f t="array" ref="H29">IF(ISBLANK(A29), "", IF(ISERROR(MATCH(INDEX('Filtered Blueprints'!H$3:I500, MATCH(CONCATENATE(A29, " Blueprint"), 'Filtered Blueprints'!I$3:I500, 0), 1), 'Filtered Blueprints'!B$3:B500, 0)), "Impass ❌", "Impass ✔️ "))</f>
        <v>Impass ❌</v>
      </c>
      <c r="I29" s="22"/>
      <c r="J29" s="23"/>
    </row>
    <row r="30">
      <c r="A30" s="38" t="s">
        <v>138</v>
      </c>
      <c r="B30" s="39">
        <v>0.0</v>
      </c>
      <c r="C30" s="39">
        <v>100.0</v>
      </c>
      <c r="D30" s="19">
        <v>0.0</v>
      </c>
      <c r="E30" s="40">
        <v>100.0</v>
      </c>
      <c r="F30" s="21" t="str">
        <f>IF(ISBLANK(A30), "", IFERROR(IF(VLOOKUP(CONCATENATE(A30, " Blueprint"),'Filtered Blueprints'!I$3:J500, 2, FALSE) &gt; C30, "Surplus ✔️", "Shortage ❌"), "Shortage ❌"))</f>
        <v>Shortage ❌</v>
      </c>
      <c r="G30" s="21" t="str">
        <f t="array" ref="G30">IF(ISBLANK(A30), "", IF(ISERROR(MATCH(INDEX('Filtered Blueprints'!S$3:T500, MATCH(CONCATENATE(A30, " Blueprint"), 'Filtered Blueprints'!T$3:T500, 0), 1), 'Filtered Blueprints'!M$3:M500, 0)), "Catch ❌", "Catch ✔️ "))</f>
        <v>Catch ❌</v>
      </c>
      <c r="H30" s="21" t="str">
        <f t="array" ref="H30">IF(ISBLANK(A30), "", IF(ISERROR(MATCH(INDEX('Filtered Blueprints'!H$3:I500, MATCH(CONCATENATE(A30, " Blueprint"), 'Filtered Blueprints'!I$3:I500, 0), 1), 'Filtered Blueprints'!B$3:B500, 0)), "Impass ❌", "Impass ✔️ "))</f>
        <v>Impass ❌</v>
      </c>
      <c r="I30" s="22"/>
      <c r="J30" s="23"/>
    </row>
    <row r="31">
      <c r="A31" s="38" t="s">
        <v>139</v>
      </c>
      <c r="B31" s="39">
        <v>0.0</v>
      </c>
      <c r="C31" s="39">
        <v>32.0</v>
      </c>
      <c r="D31" s="19">
        <v>0.0</v>
      </c>
      <c r="E31" s="40">
        <v>32.0</v>
      </c>
      <c r="F31" s="21" t="str">
        <f>IF(ISBLANK(A31), "", IFERROR(IF(VLOOKUP(CONCATENATE(A31, " Blueprint"),'Filtered Blueprints'!I$3:J500, 2, FALSE) &gt; C31, "Surplus ✔️", "Shortage ❌"), "Shortage ❌"))</f>
        <v>Shortage ❌</v>
      </c>
      <c r="G31" s="21" t="str">
        <f t="array" ref="G31">IF(ISBLANK(A31), "", IF(ISERROR(MATCH(INDEX('Filtered Blueprints'!S$3:T500, MATCH(CONCATENATE(A31, " Blueprint"), 'Filtered Blueprints'!T$3:T500, 0), 1), 'Filtered Blueprints'!M$3:M500, 0)), "Catch ❌", "Catch ✔️ "))</f>
        <v>Catch ❌</v>
      </c>
      <c r="H31" s="21" t="str">
        <f t="array" ref="H31">IF(ISBLANK(A31), "", IF(ISERROR(MATCH(INDEX('Filtered Blueprints'!H$3:I500, MATCH(CONCATENATE(A31, " Blueprint"), 'Filtered Blueprints'!I$3:I500, 0), 1), 'Filtered Blueprints'!B$3:B500, 0)), "Impass ❌", "Impass ✔️ "))</f>
        <v>Impass ❌</v>
      </c>
      <c r="I31" s="22"/>
      <c r="J31" s="23"/>
    </row>
    <row r="32">
      <c r="A32" s="38" t="s">
        <v>140</v>
      </c>
      <c r="B32" s="39">
        <v>0.0</v>
      </c>
      <c r="C32" s="39">
        <v>20.0</v>
      </c>
      <c r="D32" s="19">
        <v>0.0</v>
      </c>
      <c r="E32" s="40">
        <v>20.0</v>
      </c>
      <c r="F32" s="21" t="str">
        <f>IF(ISBLANK(A32), "", IFERROR(IF(VLOOKUP(CONCATENATE(A32, " Blueprint"),'Filtered Blueprints'!I$3:J500, 2, FALSE) &gt; C32, "Surplus ✔️", "Shortage ❌"), "Shortage ❌"))</f>
        <v>Shortage ❌</v>
      </c>
      <c r="G32" s="21" t="str">
        <f t="array" ref="G32">IF(ISBLANK(A32), "", IF(ISERROR(MATCH(INDEX('Filtered Blueprints'!S$3:T500, MATCH(CONCATENATE(A32, " Blueprint"), 'Filtered Blueprints'!T$3:T500, 0), 1), 'Filtered Blueprints'!M$3:M500, 0)), "Catch ❌", "Catch ✔️ "))</f>
        <v>Catch ❌</v>
      </c>
      <c r="H32" s="21" t="str">
        <f t="array" ref="H32">IF(ISBLANK(A32), "", IF(ISERROR(MATCH(INDEX('Filtered Blueprints'!H$3:I500, MATCH(CONCATENATE(A32, " Blueprint"), 'Filtered Blueprints'!I$3:I500, 0), 1), 'Filtered Blueprints'!B$3:B500, 0)), "Impass ❌", "Impass ✔️ "))</f>
        <v>Impass ❌</v>
      </c>
      <c r="I32" s="22"/>
      <c r="J32" s="23"/>
    </row>
    <row r="33">
      <c r="A33" s="38"/>
      <c r="B33" s="39" t="s">
        <v>165</v>
      </c>
      <c r="C33" s="39" t="s">
        <v>165</v>
      </c>
      <c r="D33" s="19" t="s">
        <v>165</v>
      </c>
      <c r="E33" s="40" t="s">
        <v>165</v>
      </c>
      <c r="F33" s="21" t="str">
        <f>IF(ISBLANK(A33), "", IFERROR(IF(VLOOKUP(CONCATENATE(A33, " Blueprint"),'Filtered Blueprints'!I$3:J500, 2, FALSE) &gt; C33, "Surplus ✔️", "Shortage ❌"), "Shortage ❌"))</f>
        <v/>
      </c>
      <c r="G33" s="21" t="str">
        <f t="array" ref="G33">IF(ISBLANK(A33), "", IF(ISERROR(MATCH(INDEX('Filtered Blueprints'!S$3:T500, MATCH(CONCATENATE(A33, " Blueprint"), 'Filtered Blueprints'!T$3:T500, 0), 1), 'Filtered Blueprints'!M$3:M500, 0)), "Catch ❌", "Catch ✔️ "))</f>
        <v/>
      </c>
      <c r="H33" s="21" t="str">
        <f t="array" ref="H33">IF(ISBLANK(A33), "", IF(ISERROR(MATCH(INDEX('Filtered Blueprints'!H$3:I500, MATCH(CONCATENATE(A33, " Blueprint"), 'Filtered Blueprints'!I$3:I500, 0), 1), 'Filtered Blueprints'!B$3:B500, 0)), "Impass ❌", "Impass ✔️ "))</f>
        <v/>
      </c>
      <c r="I33" s="22"/>
      <c r="J33" s="23"/>
    </row>
    <row r="34">
      <c r="A34" s="38"/>
      <c r="B34" s="39" t="s">
        <v>165</v>
      </c>
      <c r="C34" s="39" t="s">
        <v>165</v>
      </c>
      <c r="D34" s="19" t="s">
        <v>165</v>
      </c>
      <c r="E34" s="40" t="s">
        <v>165</v>
      </c>
      <c r="F34" s="21" t="str">
        <f>IF(ISBLANK(A34), "", IFERROR(IF(VLOOKUP(CONCATENATE(A34, " Blueprint"),'Filtered Blueprints'!I$3:J500, 2, FALSE) &gt; C34, "Surplus ✔️", "Shortage ❌"), "Shortage ❌"))</f>
        <v/>
      </c>
      <c r="G34" s="21" t="str">
        <f t="array" ref="G34">IF(ISBLANK(A34), "", IF(ISERROR(MATCH(INDEX('Filtered Blueprints'!S$3:T500, MATCH(CONCATENATE(A34, " Blueprint"), 'Filtered Blueprints'!T$3:T500, 0), 1), 'Filtered Blueprints'!M$3:M500, 0)), "Catch ❌", "Catch ✔️ "))</f>
        <v/>
      </c>
      <c r="H34" s="21" t="str">
        <f t="array" ref="H34">IF(ISBLANK(A34), "", IF(ISERROR(MATCH(INDEX('Filtered Blueprints'!H$3:I500, MATCH(CONCATENATE(A34, " Blueprint"), 'Filtered Blueprints'!I$3:I500, 0), 1), 'Filtered Blueprints'!B$3:B500, 0)), "Impass ❌", "Impass ✔️ "))</f>
        <v/>
      </c>
      <c r="I34" s="22"/>
      <c r="J34" s="23"/>
    </row>
    <row r="35">
      <c r="A35" s="38"/>
      <c r="B35" s="39" t="s">
        <v>165</v>
      </c>
      <c r="C35" s="39" t="s">
        <v>165</v>
      </c>
      <c r="D35" s="19" t="s">
        <v>165</v>
      </c>
      <c r="E35" s="40" t="s">
        <v>165</v>
      </c>
      <c r="F35" s="21" t="str">
        <f>IF(ISBLANK(A35), "", IFERROR(IF(VLOOKUP(CONCATENATE(A35, " Blueprint"),'Filtered Blueprints'!I$3:J500, 2, FALSE) &gt; C35, "Surplus ✔️", "Shortage ❌"), "Shortage ❌"))</f>
        <v/>
      </c>
      <c r="G35" s="21" t="str">
        <f t="array" ref="G35">IF(ISBLANK(A35), "", IF(ISERROR(MATCH(INDEX('Filtered Blueprints'!S$3:T500, MATCH(CONCATENATE(A35, " Blueprint"), 'Filtered Blueprints'!T$3:T500, 0), 1), 'Filtered Blueprints'!M$3:M500, 0)), "Catch ❌", "Catch ✔️ "))</f>
        <v/>
      </c>
      <c r="H35" s="21" t="str">
        <f t="array" ref="H35">IF(ISBLANK(A35), "", IF(ISERROR(MATCH(INDEX('Filtered Blueprints'!H$3:I500, MATCH(CONCATENATE(A35, " Blueprint"), 'Filtered Blueprints'!I$3:I500, 0), 1), 'Filtered Blueprints'!B$3:B500, 0)), "Impass ❌", "Impass ✔️ "))</f>
        <v/>
      </c>
      <c r="I35" s="22"/>
      <c r="J35" s="23"/>
    </row>
    <row r="36">
      <c r="A36" s="38"/>
      <c r="B36" s="39" t="s">
        <v>165</v>
      </c>
      <c r="C36" s="39" t="s">
        <v>165</v>
      </c>
      <c r="D36" s="19" t="s">
        <v>165</v>
      </c>
      <c r="E36" s="40" t="s">
        <v>165</v>
      </c>
      <c r="F36" s="21" t="str">
        <f>IF(ISBLANK(A36), "", IFERROR(IF(VLOOKUP(CONCATENATE(A36, " Blueprint"),'Filtered Blueprints'!I$3:J500, 2, FALSE) &gt; C36, "Surplus ✔️", "Shortage ❌"), "Shortage ❌"))</f>
        <v/>
      </c>
      <c r="G36" s="21" t="str">
        <f t="array" ref="G36">IF(ISBLANK(A36), "", IF(ISERROR(MATCH(INDEX('Filtered Blueprints'!S$3:T500, MATCH(CONCATENATE(A36, " Blueprint"), 'Filtered Blueprints'!T$3:T500, 0), 1), 'Filtered Blueprints'!M$3:M500, 0)), "Catch ❌", "Catch ✔️ "))</f>
        <v/>
      </c>
      <c r="H36" s="21" t="str">
        <f t="array" ref="H36">IF(ISBLANK(A36), "", IF(ISERROR(MATCH(INDEX('Filtered Blueprints'!H$3:I500, MATCH(CONCATENATE(A36, " Blueprint"), 'Filtered Blueprints'!I$3:I500, 0), 1), 'Filtered Blueprints'!B$3:B500, 0)), "Impass ❌", "Impass ✔️ "))</f>
        <v/>
      </c>
      <c r="I36" s="22"/>
      <c r="J36" s="23"/>
    </row>
    <row r="37">
      <c r="A37" s="38"/>
      <c r="B37" s="39" t="s">
        <v>165</v>
      </c>
      <c r="C37" s="39" t="s">
        <v>165</v>
      </c>
      <c r="D37" s="19" t="s">
        <v>165</v>
      </c>
      <c r="E37" s="40" t="s">
        <v>165</v>
      </c>
      <c r="F37" s="21" t="str">
        <f>IF(ISBLANK(A37), "", IFERROR(IF(VLOOKUP(CONCATENATE(A37, " Blueprint"),'Filtered Blueprints'!I$3:J500, 2, FALSE) &gt; C37, "Surplus ✔️", "Shortage ❌"), "Shortage ❌"))</f>
        <v/>
      </c>
      <c r="G37" s="21" t="str">
        <f t="array" ref="G37">IF(ISBLANK(A37), "", IF(ISERROR(MATCH(INDEX('Filtered Blueprints'!S$3:T500, MATCH(CONCATENATE(A37, " Blueprint"), 'Filtered Blueprints'!T$3:T500, 0), 1), 'Filtered Blueprints'!M$3:M500, 0)), "Catch ❌", "Catch ✔️ "))</f>
        <v/>
      </c>
      <c r="H37" s="21" t="str">
        <f t="array" ref="H37">IF(ISBLANK(A37), "", IF(ISERROR(MATCH(INDEX('Filtered Blueprints'!H$3:I500, MATCH(CONCATENATE(A37, " Blueprint"), 'Filtered Blueprints'!I$3:I500, 0), 1), 'Filtered Blueprints'!B$3:B500, 0)), "Impass ❌", "Impass ✔️ "))</f>
        <v/>
      </c>
      <c r="I37" s="22"/>
      <c r="J37" s="23"/>
    </row>
    <row r="38">
      <c r="A38" s="38"/>
      <c r="B38" s="39" t="s">
        <v>165</v>
      </c>
      <c r="C38" s="39" t="s">
        <v>165</v>
      </c>
      <c r="D38" s="19" t="s">
        <v>165</v>
      </c>
      <c r="E38" s="40" t="s">
        <v>165</v>
      </c>
      <c r="F38" s="21" t="str">
        <f>IF(ISBLANK(A38), "", IFERROR(IF(VLOOKUP(CONCATENATE(A38, " Blueprint"),'Filtered Blueprints'!I$3:J500, 2, FALSE) &gt; C38, "Surplus ✔️", "Shortage ❌"), "Shortage ❌"))</f>
        <v/>
      </c>
      <c r="G38" s="21" t="str">
        <f t="array" ref="G38">IF(ISBLANK(A38), "", IF(ISERROR(MATCH(INDEX('Filtered Blueprints'!S$3:T500, MATCH(CONCATENATE(A38, " Blueprint"), 'Filtered Blueprints'!T$3:T500, 0), 1), 'Filtered Blueprints'!M$3:M500, 0)), "Catch ❌", "Catch ✔️ "))</f>
        <v/>
      </c>
      <c r="H38" s="21" t="str">
        <f t="array" ref="H38">IF(ISBLANK(A38), "", IF(ISERROR(MATCH(INDEX('Filtered Blueprints'!H$3:I500, MATCH(CONCATENATE(A38, " Blueprint"), 'Filtered Blueprints'!I$3:I500, 0), 1), 'Filtered Blueprints'!B$3:B500, 0)), "Impass ❌", "Impass ✔️ "))</f>
        <v/>
      </c>
      <c r="I38" s="22"/>
      <c r="J38" s="23"/>
    </row>
    <row r="39">
      <c r="A39" s="38"/>
      <c r="B39" s="39" t="s">
        <v>165</v>
      </c>
      <c r="C39" s="39" t="s">
        <v>165</v>
      </c>
      <c r="D39" s="19" t="s">
        <v>165</v>
      </c>
      <c r="E39" s="40" t="s">
        <v>165</v>
      </c>
      <c r="F39" s="21" t="str">
        <f>IF(ISBLANK(A39), "", IFERROR(IF(VLOOKUP(CONCATENATE(A39, " Blueprint"),'Filtered Blueprints'!I$3:J500, 2, FALSE) &gt; C39, "Surplus ✔️", "Shortage ❌"), "Shortage ❌"))</f>
        <v/>
      </c>
      <c r="G39" s="21" t="str">
        <f t="array" ref="G39">IF(ISBLANK(A39), "", IF(ISERROR(MATCH(INDEX('Filtered Blueprints'!S$3:T500, MATCH(CONCATENATE(A39, " Blueprint"), 'Filtered Blueprints'!T$3:T500, 0), 1), 'Filtered Blueprints'!M$3:M500, 0)), "Catch ❌", "Catch ✔️ "))</f>
        <v/>
      </c>
      <c r="H39" s="21" t="str">
        <f t="array" ref="H39">IF(ISBLANK(A39), "", IF(ISERROR(MATCH(INDEX('Filtered Blueprints'!H$3:I500, MATCH(CONCATENATE(A39, " Blueprint"), 'Filtered Blueprints'!I$3:I500, 0), 1), 'Filtered Blueprints'!B$3:B500, 0)), "Impass ❌", "Impass ✔️ "))</f>
        <v/>
      </c>
      <c r="I39" s="22"/>
      <c r="J39" s="23"/>
    </row>
    <row r="40">
      <c r="A40" s="38"/>
      <c r="B40" s="39" t="s">
        <v>165</v>
      </c>
      <c r="C40" s="39" t="s">
        <v>165</v>
      </c>
      <c r="D40" s="19" t="s">
        <v>165</v>
      </c>
      <c r="E40" s="40" t="s">
        <v>165</v>
      </c>
      <c r="F40" s="21" t="str">
        <f>IF(ISBLANK(A40), "", IFERROR(IF(VLOOKUP(CONCATENATE(A40, " Blueprint"),'Filtered Blueprints'!I$3:J500, 2, FALSE) &gt; C40, "Surplus ✔️", "Shortage ❌"), "Shortage ❌"))</f>
        <v/>
      </c>
      <c r="G40" s="21" t="str">
        <f t="array" ref="G40">IF(ISBLANK(A40), "", IF(ISERROR(MATCH(INDEX('Filtered Blueprints'!S$3:T500, MATCH(CONCATENATE(A40, " Blueprint"), 'Filtered Blueprints'!T$3:T500, 0), 1), 'Filtered Blueprints'!M$3:M500, 0)), "Catch ❌", "Catch ✔️ "))</f>
        <v/>
      </c>
      <c r="H40" s="21" t="str">
        <f t="array" ref="H40">IF(ISBLANK(A40), "", IF(ISERROR(MATCH(INDEX('Filtered Blueprints'!H$3:I500, MATCH(CONCATENATE(A40, " Blueprint"), 'Filtered Blueprints'!I$3:I500, 0), 1), 'Filtered Blueprints'!B$3:B500, 0)), "Impass ❌", "Impass ✔️ "))</f>
        <v/>
      </c>
      <c r="I40" s="22"/>
      <c r="J40" s="23"/>
    </row>
    <row r="41">
      <c r="A41" s="38"/>
      <c r="B41" s="39" t="s">
        <v>165</v>
      </c>
      <c r="C41" s="39" t="s">
        <v>165</v>
      </c>
      <c r="D41" s="19" t="s">
        <v>165</v>
      </c>
      <c r="E41" s="40" t="s">
        <v>165</v>
      </c>
      <c r="F41" s="21" t="str">
        <f>IF(ISBLANK(A41), "", IFERROR(IF(VLOOKUP(CONCATENATE(A41, " Blueprint"),'Filtered Blueprints'!I$3:J500, 2, FALSE) &gt; C41, "Surplus ✔️", "Shortage ❌"), "Shortage ❌"))</f>
        <v/>
      </c>
      <c r="G41" s="21" t="str">
        <f t="array" ref="G41">IF(ISBLANK(A41), "", IF(ISERROR(MATCH(INDEX('Filtered Blueprints'!S$3:T500, MATCH(CONCATENATE(A41, " Blueprint"), 'Filtered Blueprints'!T$3:T500, 0), 1), 'Filtered Blueprints'!M$3:M500, 0)), "Catch ❌", "Catch ✔️ "))</f>
        <v/>
      </c>
      <c r="H41" s="21" t="str">
        <f t="array" ref="H41">IF(ISBLANK(A41), "", IF(ISERROR(MATCH(INDEX('Filtered Blueprints'!H$3:I500, MATCH(CONCATENATE(A41, " Blueprint"), 'Filtered Blueprints'!I$3:I500, 0), 1), 'Filtered Blueprints'!B$3:B500, 0)), "Impass ❌", "Impass ✔️ "))</f>
        <v/>
      </c>
      <c r="I41" s="22"/>
      <c r="J41" s="23"/>
    </row>
    <row r="42">
      <c r="A42" s="38"/>
      <c r="B42" s="39" t="s">
        <v>165</v>
      </c>
      <c r="C42" s="39" t="s">
        <v>165</v>
      </c>
      <c r="D42" s="19" t="s">
        <v>165</v>
      </c>
      <c r="E42" s="40" t="s">
        <v>165</v>
      </c>
      <c r="F42" s="21" t="str">
        <f>IF(ISBLANK(A42), "", IFERROR(IF(VLOOKUP(CONCATENATE(A42, " Blueprint"),'Filtered Blueprints'!I$3:J500, 2, FALSE) &gt; C42, "Surplus ✔️", "Shortage ❌"), "Shortage ❌"))</f>
        <v/>
      </c>
      <c r="G42" s="21" t="str">
        <f t="array" ref="G42">IF(ISBLANK(A42), "", IF(ISERROR(MATCH(INDEX('Filtered Blueprints'!S$3:T500, MATCH(CONCATENATE(A42, " Blueprint"), 'Filtered Blueprints'!T$3:T500, 0), 1), 'Filtered Blueprints'!M$3:M500, 0)), "Catch ❌", "Catch ✔️ "))</f>
        <v/>
      </c>
      <c r="H42" s="21" t="str">
        <f t="array" ref="H42">IF(ISBLANK(A42), "", IF(ISERROR(MATCH(INDEX('Filtered Blueprints'!H$3:I500, MATCH(CONCATENATE(A42, " Blueprint"), 'Filtered Blueprints'!I$3:I500, 0), 1), 'Filtered Blueprints'!B$3:B500, 0)), "Impass ❌", "Impass ✔️ "))</f>
        <v/>
      </c>
      <c r="I42" s="22"/>
      <c r="J42" s="23"/>
    </row>
    <row r="43">
      <c r="A43" s="38"/>
      <c r="B43" s="39" t="s">
        <v>165</v>
      </c>
      <c r="C43" s="39" t="s">
        <v>165</v>
      </c>
      <c r="D43" s="19" t="s">
        <v>165</v>
      </c>
      <c r="E43" s="40" t="s">
        <v>165</v>
      </c>
      <c r="F43" s="21" t="str">
        <f>IF(ISBLANK(A43), "", IFERROR(IF(VLOOKUP(CONCATENATE(A43, " Blueprint"),'Filtered Blueprints'!I$3:J500, 2, FALSE) &gt; C43, "Surplus ✔️", "Shortage ❌"), "Shortage ❌"))</f>
        <v/>
      </c>
      <c r="G43" s="21" t="str">
        <f t="array" ref="G43">IF(ISBLANK(A43), "", IF(ISERROR(MATCH(INDEX('Filtered Blueprints'!S$3:T500, MATCH(CONCATENATE(A43, " Blueprint"), 'Filtered Blueprints'!T$3:T500, 0), 1), 'Filtered Blueprints'!M$3:M500, 0)), "Catch ❌", "Catch ✔️ "))</f>
        <v/>
      </c>
      <c r="H43" s="21" t="str">
        <f t="array" ref="H43">IF(ISBLANK(A43), "", IF(ISERROR(MATCH(INDEX('Filtered Blueprints'!H$3:I500, MATCH(CONCATENATE(A43, " Blueprint"), 'Filtered Blueprints'!I$3:I500, 0), 1), 'Filtered Blueprints'!B$3:B500, 0)), "Impass ❌", "Impass ✔️ "))</f>
        <v/>
      </c>
      <c r="I43" s="22"/>
      <c r="J43" s="23"/>
    </row>
    <row r="44">
      <c r="A44" s="38"/>
      <c r="B44" s="39" t="s">
        <v>165</v>
      </c>
      <c r="C44" s="39" t="s">
        <v>165</v>
      </c>
      <c r="D44" s="19" t="s">
        <v>165</v>
      </c>
      <c r="E44" s="40" t="s">
        <v>165</v>
      </c>
      <c r="F44" s="21" t="str">
        <f>IF(ISBLANK(A44), "", IFERROR(IF(VLOOKUP(CONCATENATE(A44, " Blueprint"),'Filtered Blueprints'!I$3:J500, 2, FALSE) &gt; C44, "Surplus ✔️", "Shortage ❌"), "Shortage ❌"))</f>
        <v/>
      </c>
      <c r="G44" s="21" t="str">
        <f t="array" ref="G44">IF(ISBLANK(A44), "", IF(ISERROR(MATCH(INDEX('Filtered Blueprints'!S$3:T500, MATCH(CONCATENATE(A44, " Blueprint"), 'Filtered Blueprints'!T$3:T500, 0), 1), 'Filtered Blueprints'!M$3:M500, 0)), "Catch ❌", "Catch ✔️ "))</f>
        <v/>
      </c>
      <c r="H44" s="21" t="str">
        <f t="array" ref="H44">IF(ISBLANK(A44), "", IF(ISERROR(MATCH(INDEX('Filtered Blueprints'!H$3:I500, MATCH(CONCATENATE(A44, " Blueprint"), 'Filtered Blueprints'!I$3:I500, 0), 1), 'Filtered Blueprints'!B$3:B500, 0)), "Impass ❌", "Impass ✔️ "))</f>
        <v/>
      </c>
      <c r="I44" s="22"/>
      <c r="J44" s="23"/>
    </row>
    <row r="45">
      <c r="A45" s="38"/>
      <c r="B45" s="39" t="s">
        <v>165</v>
      </c>
      <c r="C45" s="39" t="s">
        <v>165</v>
      </c>
      <c r="D45" s="19" t="s">
        <v>165</v>
      </c>
      <c r="E45" s="40" t="s">
        <v>165</v>
      </c>
      <c r="F45" s="21" t="str">
        <f>IF(ISBLANK(A45), "", IFERROR(IF(VLOOKUP(CONCATENATE(A45, " Blueprint"),'Filtered Blueprints'!I$3:J500, 2, FALSE) &gt; C45, "Surplus ✔️", "Shortage ❌"), "Shortage ❌"))</f>
        <v/>
      </c>
      <c r="G45" s="21" t="str">
        <f t="array" ref="G45">IF(ISBLANK(A45), "", IF(ISERROR(MATCH(INDEX('Filtered Blueprints'!S$3:T500, MATCH(CONCATENATE(A45, " Blueprint"), 'Filtered Blueprints'!T$3:T500, 0), 1), 'Filtered Blueprints'!M$3:M500, 0)), "Catch ❌", "Catch ✔️ "))</f>
        <v/>
      </c>
      <c r="H45" s="21" t="str">
        <f t="array" ref="H45">IF(ISBLANK(A45), "", IF(ISERROR(MATCH(INDEX('Filtered Blueprints'!H$3:I500, MATCH(CONCATENATE(A45, " Blueprint"), 'Filtered Blueprints'!I$3:I500, 0), 1), 'Filtered Blueprints'!B$3:B500, 0)), "Impass ❌", "Impass ✔️ "))</f>
        <v/>
      </c>
      <c r="I45" s="22"/>
      <c r="J45" s="23"/>
    </row>
    <row r="46">
      <c r="A46" s="38"/>
      <c r="B46" s="39" t="s">
        <v>165</v>
      </c>
      <c r="C46" s="39" t="s">
        <v>165</v>
      </c>
      <c r="D46" s="19" t="s">
        <v>165</v>
      </c>
      <c r="E46" s="40" t="s">
        <v>165</v>
      </c>
      <c r="F46" s="21" t="str">
        <f>IF(ISBLANK(A46), "", IFERROR(IF(VLOOKUP(CONCATENATE(A46, " Blueprint"),'Filtered Blueprints'!I$3:J500, 2, FALSE) &gt; C46, "Surplus ✔️", "Shortage ❌"), "Shortage ❌"))</f>
        <v/>
      </c>
      <c r="G46" s="21" t="str">
        <f t="array" ref="G46">IF(ISBLANK(A46), "", IF(ISERROR(MATCH(INDEX('Filtered Blueprints'!S$3:T500, MATCH(CONCATENATE(A46, " Blueprint"), 'Filtered Blueprints'!T$3:T500, 0), 1), 'Filtered Blueprints'!M$3:M500, 0)), "Catch ❌", "Catch ✔️ "))</f>
        <v/>
      </c>
      <c r="H46" s="21" t="str">
        <f t="array" ref="H46">IF(ISBLANK(A46), "", IF(ISERROR(MATCH(INDEX('Filtered Blueprints'!H$3:I500, MATCH(CONCATENATE(A46, " Blueprint"), 'Filtered Blueprints'!I$3:I500, 0), 1), 'Filtered Blueprints'!B$3:B500, 0)), "Impass ❌", "Impass ✔️ "))</f>
        <v/>
      </c>
      <c r="I46" s="22"/>
      <c r="J46" s="23"/>
    </row>
    <row r="47">
      <c r="A47" s="38"/>
      <c r="B47" s="39" t="s">
        <v>165</v>
      </c>
      <c r="C47" s="39" t="s">
        <v>165</v>
      </c>
      <c r="D47" s="19" t="s">
        <v>165</v>
      </c>
      <c r="E47" s="40" t="s">
        <v>165</v>
      </c>
      <c r="F47" s="21" t="str">
        <f>IF(ISBLANK(A47), "", IFERROR(IF(VLOOKUP(CONCATENATE(A47, " Blueprint"),'Filtered Blueprints'!I$3:J500, 2, FALSE) &gt; C47, "Surplus ✔️", "Shortage ❌"), "Shortage ❌"))</f>
        <v/>
      </c>
      <c r="G47" s="21" t="str">
        <f t="array" ref="G47">IF(ISBLANK(A47), "", IF(ISERROR(MATCH(INDEX('Filtered Blueprints'!S$3:T500, MATCH(CONCATENATE(A47, " Blueprint"), 'Filtered Blueprints'!T$3:T500, 0), 1), 'Filtered Blueprints'!M$3:M500, 0)), "Catch ❌", "Catch ✔️ "))</f>
        <v/>
      </c>
      <c r="H47" s="21" t="str">
        <f t="array" ref="H47">IF(ISBLANK(A47), "", IF(ISERROR(MATCH(INDEX('Filtered Blueprints'!H$3:I500, MATCH(CONCATENATE(A47, " Blueprint"), 'Filtered Blueprints'!I$3:I500, 0), 1), 'Filtered Blueprints'!B$3:B500, 0)), "Impass ❌", "Impass ✔️ "))</f>
        <v/>
      </c>
      <c r="I47" s="22"/>
      <c r="J47" s="23"/>
    </row>
    <row r="48">
      <c r="A48" s="38"/>
      <c r="B48" s="39" t="s">
        <v>165</v>
      </c>
      <c r="C48" s="39" t="s">
        <v>165</v>
      </c>
      <c r="D48" s="19" t="s">
        <v>165</v>
      </c>
      <c r="E48" s="40" t="s">
        <v>165</v>
      </c>
      <c r="F48" s="21" t="str">
        <f>IF(ISBLANK(A48), "", IFERROR(IF(VLOOKUP(CONCATENATE(A48, " Blueprint"),'Filtered Blueprints'!I$3:J500, 2, FALSE) &gt; C48, "Surplus ✔️", "Shortage ❌"), "Shortage ❌"))</f>
        <v/>
      </c>
      <c r="G48" s="21" t="str">
        <f t="array" ref="G48">IF(ISBLANK(A48), "", IF(ISERROR(MATCH(INDEX('Filtered Blueprints'!S$3:T500, MATCH(CONCATENATE(A48, " Blueprint"), 'Filtered Blueprints'!T$3:T500, 0), 1), 'Filtered Blueprints'!M$3:M500, 0)), "Catch ❌", "Catch ✔️ "))</f>
        <v/>
      </c>
      <c r="H48" s="21" t="str">
        <f t="array" ref="H48">IF(ISBLANK(A48), "", IF(ISERROR(MATCH(INDEX('Filtered Blueprints'!H$3:I500, MATCH(CONCATENATE(A48, " Blueprint"), 'Filtered Blueprints'!I$3:I500, 0), 1), 'Filtered Blueprints'!B$3:B500, 0)), "Impass ❌", "Impass ✔️ "))</f>
        <v/>
      </c>
      <c r="I48" s="22"/>
      <c r="J48" s="23"/>
    </row>
    <row r="49">
      <c r="A49" s="38"/>
      <c r="B49" s="39" t="s">
        <v>165</v>
      </c>
      <c r="C49" s="39" t="s">
        <v>165</v>
      </c>
      <c r="D49" s="19" t="s">
        <v>165</v>
      </c>
      <c r="E49" s="40" t="s">
        <v>165</v>
      </c>
      <c r="F49" s="21" t="str">
        <f>IF(ISBLANK(A49), "", IFERROR(IF(VLOOKUP(CONCATENATE(A49, " Blueprint"),'Filtered Blueprints'!I$3:J500, 2, FALSE) &gt; C49, "Surplus ✔️", "Shortage ❌"), "Shortage ❌"))</f>
        <v/>
      </c>
      <c r="G49" s="21" t="str">
        <f t="array" ref="G49">IF(ISBLANK(A49), "", IF(ISERROR(MATCH(INDEX('Filtered Blueprints'!S$3:T500, MATCH(CONCATENATE(A49, " Blueprint"), 'Filtered Blueprints'!T$3:T500, 0), 1), 'Filtered Blueprints'!M$3:M500, 0)), "Catch ❌", "Catch ✔️ "))</f>
        <v/>
      </c>
      <c r="H49" s="21" t="str">
        <f t="array" ref="H49">IF(ISBLANK(A49), "", IF(ISERROR(MATCH(INDEX('Filtered Blueprints'!H$3:I500, MATCH(CONCATENATE(A49, " Blueprint"), 'Filtered Blueprints'!I$3:I500, 0), 1), 'Filtered Blueprints'!B$3:B500, 0)), "Impass ❌", "Impass ✔️ "))</f>
        <v/>
      </c>
      <c r="I49" s="22"/>
      <c r="J49" s="23"/>
    </row>
    <row r="50">
      <c r="A50" s="38"/>
      <c r="B50" s="39" t="s">
        <v>165</v>
      </c>
      <c r="C50" s="39" t="s">
        <v>165</v>
      </c>
      <c r="D50" s="19" t="s">
        <v>165</v>
      </c>
      <c r="E50" s="40" t="s">
        <v>165</v>
      </c>
      <c r="F50" s="21" t="str">
        <f>IF(ISBLANK(A50), "", IFERROR(IF(VLOOKUP(CONCATENATE(A50, " Blueprint"),'Filtered Blueprints'!I$3:J500, 2, FALSE) &gt; C50, "Surplus ✔️", "Shortage ❌"), "Shortage ❌"))</f>
        <v/>
      </c>
      <c r="G50" s="21" t="str">
        <f t="array" ref="G50">IF(ISBLANK(A50), "", IF(ISERROR(MATCH(INDEX('Filtered Blueprints'!S$3:T500, MATCH(CONCATENATE(A50, " Blueprint"), 'Filtered Blueprints'!T$3:T500, 0), 1), 'Filtered Blueprints'!M$3:M500, 0)), "Catch ❌", "Catch ✔️ "))</f>
        <v/>
      </c>
      <c r="H50" s="21" t="str">
        <f t="array" ref="H50">IF(ISBLANK(A50), "", IF(ISERROR(MATCH(INDEX('Filtered Blueprints'!H$3:I500, MATCH(CONCATENATE(A50, " Blueprint"), 'Filtered Blueprints'!I$3:I500, 0), 1), 'Filtered Blueprints'!B$3:B500, 0)), "Impass ❌", "Impass ✔️ "))</f>
        <v/>
      </c>
      <c r="I50" s="22"/>
      <c r="J50" s="23"/>
    </row>
    <row r="51">
      <c r="A51" s="38"/>
      <c r="B51" s="39" t="s">
        <v>165</v>
      </c>
      <c r="C51" s="39" t="s">
        <v>165</v>
      </c>
      <c r="D51" s="19" t="s">
        <v>165</v>
      </c>
      <c r="E51" s="40" t="s">
        <v>165</v>
      </c>
      <c r="F51" s="21" t="str">
        <f>IF(ISBLANK(A51), "", IFERROR(IF(VLOOKUP(CONCATENATE(A51, " Blueprint"),'Filtered Blueprints'!I$3:J500, 2, FALSE) &gt; C51, "Surplus ✔️", "Shortage ❌"), "Shortage ❌"))</f>
        <v/>
      </c>
      <c r="G51" s="21" t="str">
        <f t="array" ref="G51">IF(ISBLANK(A51), "", IF(ISERROR(MATCH(INDEX('Filtered Blueprints'!S$3:T500, MATCH(CONCATENATE(A51, " Blueprint"), 'Filtered Blueprints'!T$3:T500, 0), 1), 'Filtered Blueprints'!M$3:M500, 0)), "Catch ❌", "Catch ✔️ "))</f>
        <v/>
      </c>
      <c r="H51" s="21" t="str">
        <f t="array" ref="H51">IF(ISBLANK(A51), "", IF(ISERROR(MATCH(INDEX('Filtered Blueprints'!H$3:I500, MATCH(CONCATENATE(A51, " Blueprint"), 'Filtered Blueprints'!I$3:I500, 0), 1), 'Filtered Blueprints'!B$3:B500, 0)), "Impass ❌", "Impass ✔️ "))</f>
        <v/>
      </c>
      <c r="I51" s="22"/>
      <c r="J51" s="23"/>
    </row>
    <row r="52">
      <c r="A52" s="38"/>
      <c r="B52" s="39" t="s">
        <v>165</v>
      </c>
      <c r="C52" s="39" t="s">
        <v>165</v>
      </c>
      <c r="D52" s="19" t="s">
        <v>165</v>
      </c>
      <c r="E52" s="40" t="s">
        <v>165</v>
      </c>
      <c r="F52" s="21" t="str">
        <f>IF(ISBLANK(A52), "", IFERROR(IF(VLOOKUP(CONCATENATE(A52, " Blueprint"),'Filtered Blueprints'!I$3:J500, 2, FALSE) &gt; C52, "Surplus ✔️", "Shortage ❌"), "Shortage ❌"))</f>
        <v/>
      </c>
      <c r="G52" s="21" t="str">
        <f t="array" ref="G52">IF(ISBLANK(A52), "", IF(ISERROR(MATCH(INDEX('Filtered Blueprints'!S$3:T500, MATCH(CONCATENATE(A52, " Blueprint"), 'Filtered Blueprints'!T$3:T500, 0), 1), 'Filtered Blueprints'!M$3:M500, 0)), "Catch ❌", "Catch ✔️ "))</f>
        <v/>
      </c>
      <c r="H52" s="21" t="str">
        <f t="array" ref="H52">IF(ISBLANK(A52), "", IF(ISERROR(MATCH(INDEX('Filtered Blueprints'!H$3:I500, MATCH(CONCATENATE(A52, " Blueprint"), 'Filtered Blueprints'!I$3:I500, 0), 1), 'Filtered Blueprints'!B$3:B500, 0)), "Impass ❌", "Impass ✔️ "))</f>
        <v/>
      </c>
      <c r="I52" s="22"/>
      <c r="J52" s="23"/>
    </row>
    <row r="53">
      <c r="A53" s="38"/>
      <c r="B53" s="39" t="s">
        <v>165</v>
      </c>
      <c r="C53" s="39" t="s">
        <v>165</v>
      </c>
      <c r="D53" s="19" t="s">
        <v>165</v>
      </c>
      <c r="E53" s="40" t="s">
        <v>165</v>
      </c>
      <c r="F53" s="21" t="str">
        <f>IF(ISBLANK(A53), "", IFERROR(IF(VLOOKUP(CONCATENATE(A53, " Blueprint"),'Filtered Blueprints'!I$3:J500, 2, FALSE) &gt; C53, "Surplus ✔️", "Shortage ❌"), "Shortage ❌"))</f>
        <v/>
      </c>
      <c r="G53" s="21" t="str">
        <f t="array" ref="G53">IF(ISBLANK(A53), "", IF(ISERROR(MATCH(INDEX('Filtered Blueprints'!S$3:T500, MATCH(CONCATENATE(A53, " Blueprint"), 'Filtered Blueprints'!T$3:T500, 0), 1), 'Filtered Blueprints'!M$3:M500, 0)), "Catch ❌", "Catch ✔️ "))</f>
        <v/>
      </c>
      <c r="H53" s="21" t="str">
        <f t="array" ref="H53">IF(ISBLANK(A53), "", IF(ISERROR(MATCH(INDEX('Filtered Blueprints'!H$3:I500, MATCH(CONCATENATE(A53, " Blueprint"), 'Filtered Blueprints'!I$3:I500, 0), 1), 'Filtered Blueprints'!B$3:B500, 0)), "Impass ❌", "Impass ✔️ "))</f>
        <v/>
      </c>
      <c r="I53" s="22"/>
      <c r="J53" s="23"/>
    </row>
    <row r="54">
      <c r="A54" s="38"/>
      <c r="B54" s="39" t="s">
        <v>165</v>
      </c>
      <c r="C54" s="39" t="s">
        <v>165</v>
      </c>
      <c r="D54" s="19" t="s">
        <v>165</v>
      </c>
      <c r="E54" s="40" t="s">
        <v>165</v>
      </c>
      <c r="F54" s="21" t="str">
        <f>IF(ISBLANK(A54), "", IFERROR(IF(VLOOKUP(CONCATENATE(A54, " Blueprint"),'Filtered Blueprints'!I$3:J500, 2, FALSE) &gt; C54, "Surplus ✔️", "Shortage ❌"), "Shortage ❌"))</f>
        <v/>
      </c>
      <c r="G54" s="21" t="str">
        <f t="array" ref="G54">IF(ISBLANK(A54), "", IF(ISERROR(MATCH(INDEX('Filtered Blueprints'!S$3:T500, MATCH(CONCATENATE(A54, " Blueprint"), 'Filtered Blueprints'!T$3:T500, 0), 1), 'Filtered Blueprints'!M$3:M500, 0)), "Catch ❌", "Catch ✔️ "))</f>
        <v/>
      </c>
      <c r="H54" s="21" t="str">
        <f t="array" ref="H54">IF(ISBLANK(A54), "", IF(ISERROR(MATCH(INDEX('Filtered Blueprints'!H$3:I500, MATCH(CONCATENATE(A54, " Blueprint"), 'Filtered Blueprints'!I$3:I500, 0), 1), 'Filtered Blueprints'!B$3:B500, 0)), "Impass ❌", "Impass ✔️ "))</f>
        <v/>
      </c>
      <c r="I54" s="22"/>
      <c r="J54" s="23"/>
    </row>
    <row r="55">
      <c r="A55" s="38"/>
      <c r="B55" s="39" t="s">
        <v>165</v>
      </c>
      <c r="C55" s="39" t="s">
        <v>165</v>
      </c>
      <c r="D55" s="19" t="s">
        <v>165</v>
      </c>
      <c r="E55" s="40" t="s">
        <v>165</v>
      </c>
      <c r="F55" s="21" t="str">
        <f>IF(ISBLANK(A55), "", IFERROR(IF(VLOOKUP(CONCATENATE(A55, " Blueprint"),'Filtered Blueprints'!I$3:J500, 2, FALSE) &gt; C55, "Surplus ✔️", "Shortage ❌"), "Shortage ❌"))</f>
        <v/>
      </c>
      <c r="G55" s="21" t="str">
        <f t="array" ref="G55">IF(ISBLANK(A55), "", IF(ISERROR(MATCH(INDEX('Filtered Blueprints'!S$3:T500, MATCH(CONCATENATE(A55, " Blueprint"), 'Filtered Blueprints'!T$3:T500, 0), 1), 'Filtered Blueprints'!M$3:M500, 0)), "Catch ❌", "Catch ✔️ "))</f>
        <v/>
      </c>
      <c r="H55" s="21" t="str">
        <f t="array" ref="H55">IF(ISBLANK(A55), "", IF(ISERROR(MATCH(INDEX('Filtered Blueprints'!H$3:I500, MATCH(CONCATENATE(A55, " Blueprint"), 'Filtered Blueprints'!I$3:I500, 0), 1), 'Filtered Blueprints'!B$3:B500, 0)), "Impass ❌", "Impass ✔️ "))</f>
        <v/>
      </c>
      <c r="I55" s="22"/>
      <c r="J55" s="23"/>
    </row>
    <row r="56">
      <c r="A56" s="38"/>
      <c r="B56" s="39" t="s">
        <v>165</v>
      </c>
      <c r="C56" s="39" t="s">
        <v>165</v>
      </c>
      <c r="D56" s="19" t="s">
        <v>165</v>
      </c>
      <c r="E56" s="40" t="s">
        <v>165</v>
      </c>
      <c r="F56" s="21" t="str">
        <f>IF(ISBLANK(A56), "", IFERROR(IF(VLOOKUP(CONCATENATE(A56, " Blueprint"),'Filtered Blueprints'!I$3:J500, 2, FALSE) &gt; C56, "Surplus ✔️", "Shortage ❌"), "Shortage ❌"))</f>
        <v/>
      </c>
      <c r="G56" s="21" t="str">
        <f t="array" ref="G56">IF(ISBLANK(A56), "", IF(ISERROR(MATCH(INDEX('Filtered Blueprints'!S$3:T500, MATCH(CONCATENATE(A56, " Blueprint"), 'Filtered Blueprints'!T$3:T500, 0), 1), 'Filtered Blueprints'!M$3:M500, 0)), "Catch ❌", "Catch ✔️ "))</f>
        <v/>
      </c>
      <c r="H56" s="21" t="str">
        <f t="array" ref="H56">IF(ISBLANK(A56), "", IF(ISERROR(MATCH(INDEX('Filtered Blueprints'!H$3:I500, MATCH(CONCATENATE(A56, " Blueprint"), 'Filtered Blueprints'!I$3:I500, 0), 1), 'Filtered Blueprints'!B$3:B500, 0)), "Impass ❌", "Impass ✔️ "))</f>
        <v/>
      </c>
      <c r="I56" s="22"/>
      <c r="J56" s="23"/>
    </row>
    <row r="57">
      <c r="A57" s="38"/>
      <c r="B57" s="39" t="s">
        <v>165</v>
      </c>
      <c r="C57" s="39" t="s">
        <v>165</v>
      </c>
      <c r="D57" s="19" t="s">
        <v>165</v>
      </c>
      <c r="E57" s="40" t="s">
        <v>165</v>
      </c>
      <c r="F57" s="21" t="str">
        <f>IF(ISBLANK(A57), "", IFERROR(IF(VLOOKUP(CONCATENATE(A57, " Blueprint"),'Filtered Blueprints'!I$3:J500, 2, FALSE) &gt; C57, "Surplus ✔️", "Shortage ❌"), "Shortage ❌"))</f>
        <v/>
      </c>
      <c r="G57" s="21" t="str">
        <f t="array" ref="G57">IF(ISBLANK(A57), "", IF(ISERROR(MATCH(INDEX('Filtered Blueprints'!S$3:T500, MATCH(CONCATENATE(A57, " Blueprint"), 'Filtered Blueprints'!T$3:T500, 0), 1), 'Filtered Blueprints'!M$3:M500, 0)), "Catch ❌", "Catch ✔️ "))</f>
        <v/>
      </c>
      <c r="H57" s="21" t="str">
        <f t="array" ref="H57">IF(ISBLANK(A57), "", IF(ISERROR(MATCH(INDEX('Filtered Blueprints'!H$3:I500, MATCH(CONCATENATE(A57, " Blueprint"), 'Filtered Blueprints'!I$3:I500, 0), 1), 'Filtered Blueprints'!B$3:B500, 0)), "Impass ❌", "Impass ✔️ "))</f>
        <v/>
      </c>
      <c r="I57" s="22"/>
      <c r="J57" s="23"/>
    </row>
    <row r="58">
      <c r="A58" s="38"/>
      <c r="B58" s="39" t="s">
        <v>165</v>
      </c>
      <c r="C58" s="39" t="s">
        <v>165</v>
      </c>
      <c r="D58" s="19" t="s">
        <v>165</v>
      </c>
      <c r="E58" s="40" t="s">
        <v>165</v>
      </c>
      <c r="F58" s="21" t="str">
        <f>IF(ISBLANK(A58), "", IFERROR(IF(VLOOKUP(CONCATENATE(A58, " Blueprint"),'Filtered Blueprints'!I$3:J500, 2, FALSE) &gt; C58, "Surplus ✔️", "Shortage ❌"), "Shortage ❌"))</f>
        <v/>
      </c>
      <c r="G58" s="21" t="str">
        <f t="array" ref="G58">IF(ISBLANK(A58), "", IF(ISERROR(MATCH(INDEX('Filtered Blueprints'!S$3:T500, MATCH(CONCATENATE(A58, " Blueprint"), 'Filtered Blueprints'!T$3:T500, 0), 1), 'Filtered Blueprints'!M$3:M500, 0)), "Catch ❌", "Catch ✔️ "))</f>
        <v/>
      </c>
      <c r="H58" s="21" t="str">
        <f t="array" ref="H58">IF(ISBLANK(A58), "", IF(ISERROR(MATCH(INDEX('Filtered Blueprints'!H$3:I500, MATCH(CONCATENATE(A58, " Blueprint"), 'Filtered Blueprints'!I$3:I500, 0), 1), 'Filtered Blueprints'!B$3:B500, 0)), "Impass ❌", "Impass ✔️ "))</f>
        <v/>
      </c>
      <c r="I58" s="22"/>
      <c r="J58" s="23"/>
    </row>
    <row r="59">
      <c r="A59" s="38"/>
      <c r="B59" s="39" t="s">
        <v>165</v>
      </c>
      <c r="C59" s="39" t="s">
        <v>165</v>
      </c>
      <c r="D59" s="19" t="s">
        <v>165</v>
      </c>
      <c r="E59" s="40" t="s">
        <v>165</v>
      </c>
      <c r="F59" s="21" t="str">
        <f>IF(ISBLANK(A59), "", IFERROR(IF(VLOOKUP(CONCATENATE(A59, " Blueprint"),'Filtered Blueprints'!I$3:J500, 2, FALSE) &gt; C59, "Surplus ✔️", "Shortage ❌"), "Shortage ❌"))</f>
        <v/>
      </c>
      <c r="G59" s="21" t="str">
        <f t="array" ref="G59">IF(ISBLANK(A59), "", IF(ISERROR(MATCH(INDEX('Filtered Blueprints'!S$3:T500, MATCH(CONCATENATE(A59, " Blueprint"), 'Filtered Blueprints'!T$3:T500, 0), 1), 'Filtered Blueprints'!M$3:M500, 0)), "Catch ❌", "Catch ✔️ "))</f>
        <v/>
      </c>
      <c r="H59" s="21" t="str">
        <f t="array" ref="H59">IF(ISBLANK(A59), "", IF(ISERROR(MATCH(INDEX('Filtered Blueprints'!H$3:I500, MATCH(CONCATENATE(A59, " Blueprint"), 'Filtered Blueprints'!I$3:I500, 0), 1), 'Filtered Blueprints'!B$3:B500, 0)), "Impass ❌", "Impass ✔️ "))</f>
        <v/>
      </c>
      <c r="I59" s="22"/>
      <c r="J59" s="23"/>
    </row>
    <row r="60">
      <c r="A60" s="38"/>
      <c r="B60" s="39" t="s">
        <v>165</v>
      </c>
      <c r="C60" s="39" t="s">
        <v>165</v>
      </c>
      <c r="D60" s="19" t="s">
        <v>165</v>
      </c>
      <c r="E60" s="40" t="s">
        <v>165</v>
      </c>
      <c r="F60" s="21" t="str">
        <f>IF(ISBLANK(A60), "", IFERROR(IF(VLOOKUP(CONCATENATE(A60, " Blueprint"),'Filtered Blueprints'!I$3:J500, 2, FALSE) &gt; C60, "Surplus ✔️", "Shortage ❌"), "Shortage ❌"))</f>
        <v/>
      </c>
      <c r="G60" s="21" t="str">
        <f t="array" ref="G60">IF(ISBLANK(A60), "", IF(ISERROR(MATCH(INDEX('Filtered Blueprints'!S$3:T500, MATCH(CONCATENATE(A60, " Blueprint"), 'Filtered Blueprints'!T$3:T500, 0), 1), 'Filtered Blueprints'!M$3:M500, 0)), "Catch ❌", "Catch ✔️ "))</f>
        <v/>
      </c>
      <c r="H60" s="21" t="str">
        <f t="array" ref="H60">IF(ISBLANK(A60), "", IF(ISERROR(MATCH(INDEX('Filtered Blueprints'!H$3:I500, MATCH(CONCATENATE(A60, " Blueprint"), 'Filtered Blueprints'!I$3:I500, 0), 1), 'Filtered Blueprints'!B$3:B500, 0)), "Impass ❌", "Impass ✔️ "))</f>
        <v/>
      </c>
      <c r="I60" s="22"/>
      <c r="J60" s="23"/>
    </row>
    <row r="61">
      <c r="A61" s="38"/>
      <c r="B61" s="39" t="s">
        <v>165</v>
      </c>
      <c r="C61" s="39" t="s">
        <v>165</v>
      </c>
      <c r="D61" s="19" t="s">
        <v>165</v>
      </c>
      <c r="E61" s="40" t="s">
        <v>165</v>
      </c>
      <c r="F61" s="21" t="str">
        <f>IF(ISBLANK(A61), "", IFERROR(IF(VLOOKUP(CONCATENATE(A61, " Blueprint"),'Filtered Blueprints'!I$3:J500, 2, FALSE) &gt; C61, "Surplus ✔️", "Shortage ❌"), "Shortage ❌"))</f>
        <v/>
      </c>
      <c r="G61" s="21" t="str">
        <f t="array" ref="G61">IF(ISBLANK(A61), "", IF(ISERROR(MATCH(INDEX('Filtered Blueprints'!S$3:T500, MATCH(CONCATENATE(A61, " Blueprint"), 'Filtered Blueprints'!T$3:T500, 0), 1), 'Filtered Blueprints'!M$3:M500, 0)), "Catch ❌", "Catch ✔️ "))</f>
        <v/>
      </c>
      <c r="H61" s="21" t="str">
        <f t="array" ref="H61">IF(ISBLANK(A61), "", IF(ISERROR(MATCH(INDEX('Filtered Blueprints'!H$3:I500, MATCH(CONCATENATE(A61, " Blueprint"), 'Filtered Blueprints'!I$3:I500, 0), 1), 'Filtered Blueprints'!B$3:B500, 0)), "Impass ❌", "Impass ✔️ "))</f>
        <v/>
      </c>
      <c r="I61" s="22"/>
      <c r="J61" s="23"/>
    </row>
    <row r="62">
      <c r="A62" s="38"/>
      <c r="B62" s="39" t="s">
        <v>165</v>
      </c>
      <c r="C62" s="39" t="s">
        <v>165</v>
      </c>
      <c r="D62" s="19" t="s">
        <v>165</v>
      </c>
      <c r="E62" s="40" t="s">
        <v>165</v>
      </c>
      <c r="F62" s="21" t="str">
        <f>IF(ISBLANK(A62), "", IFERROR(IF(VLOOKUP(CONCATENATE(A62, " Blueprint"),'Filtered Blueprints'!I$3:J500, 2, FALSE) &gt; C62, "Surplus ✔️", "Shortage ❌"), "Shortage ❌"))</f>
        <v/>
      </c>
      <c r="G62" s="21" t="str">
        <f t="array" ref="G62">IF(ISBLANK(A62), "", IF(ISERROR(MATCH(INDEX('Filtered Blueprints'!S$3:T500, MATCH(CONCATENATE(A62, " Blueprint"), 'Filtered Blueprints'!T$3:T500, 0), 1), 'Filtered Blueprints'!M$3:M500, 0)), "Catch ❌", "Catch ✔️ "))</f>
        <v/>
      </c>
      <c r="H62" s="21" t="str">
        <f t="array" ref="H62">IF(ISBLANK(A62), "", IF(ISERROR(MATCH(INDEX('Filtered Blueprints'!H$3:I500, MATCH(CONCATENATE(A62, " Blueprint"), 'Filtered Blueprints'!I$3:I500, 0), 1), 'Filtered Blueprints'!B$3:B500, 0)), "Impass ❌", "Impass ✔️ "))</f>
        <v/>
      </c>
      <c r="I62" s="22"/>
      <c r="J62" s="23"/>
    </row>
    <row r="63">
      <c r="A63" s="38"/>
      <c r="B63" s="39" t="s">
        <v>165</v>
      </c>
      <c r="C63" s="39" t="s">
        <v>165</v>
      </c>
      <c r="D63" s="19" t="s">
        <v>165</v>
      </c>
      <c r="E63" s="40" t="s">
        <v>165</v>
      </c>
      <c r="F63" s="21" t="str">
        <f>IF(ISBLANK(A63), "", IFERROR(IF(VLOOKUP(CONCATENATE(A63, " Blueprint"),'Filtered Blueprints'!I$3:J500, 2, FALSE) &gt; C63, "Surplus ✔️", "Shortage ❌"), "Shortage ❌"))</f>
        <v/>
      </c>
      <c r="G63" s="21" t="str">
        <f t="array" ref="G63">IF(ISBLANK(A63), "", IF(ISERROR(MATCH(INDEX('Filtered Blueprints'!S$3:T500, MATCH(CONCATENATE(A63, " Blueprint"), 'Filtered Blueprints'!T$3:T500, 0), 1), 'Filtered Blueprints'!M$3:M500, 0)), "Catch ❌", "Catch ✔️ "))</f>
        <v/>
      </c>
      <c r="H63" s="21" t="str">
        <f t="array" ref="H63">IF(ISBLANK(A63), "", IF(ISERROR(MATCH(INDEX('Filtered Blueprints'!H$3:I500, MATCH(CONCATENATE(A63, " Blueprint"), 'Filtered Blueprints'!I$3:I500, 0), 1), 'Filtered Blueprints'!B$3:B500, 0)), "Impass ❌", "Impass ✔️ "))</f>
        <v/>
      </c>
      <c r="I63" s="22"/>
      <c r="J63" s="23"/>
    </row>
    <row r="64">
      <c r="A64" s="38"/>
      <c r="B64" s="39" t="s">
        <v>165</v>
      </c>
      <c r="C64" s="39" t="s">
        <v>165</v>
      </c>
      <c r="D64" s="19" t="s">
        <v>165</v>
      </c>
      <c r="E64" s="40" t="s">
        <v>165</v>
      </c>
      <c r="F64" s="21" t="str">
        <f>IF(ISBLANK(A64), "", IFERROR(IF(VLOOKUP(CONCATENATE(A64, " Blueprint"),'Filtered Blueprints'!I$3:J500, 2, FALSE) &gt; C64, "Surplus ✔️", "Shortage ❌"), "Shortage ❌"))</f>
        <v/>
      </c>
      <c r="G64" s="21" t="str">
        <f t="array" ref="G64">IF(ISBLANK(A64), "", IF(ISERROR(MATCH(INDEX('Filtered Blueprints'!S$3:T500, MATCH(CONCATENATE(A64, " Blueprint"), 'Filtered Blueprints'!T$3:T500, 0), 1), 'Filtered Blueprints'!M$3:M500, 0)), "Catch ❌", "Catch ✔️ "))</f>
        <v/>
      </c>
      <c r="H64" s="21" t="str">
        <f t="array" ref="H64">IF(ISBLANK(A64), "", IF(ISERROR(MATCH(INDEX('Filtered Blueprints'!H$3:I500, MATCH(CONCATENATE(A64, " Blueprint"), 'Filtered Blueprints'!I$3:I500, 0), 1), 'Filtered Blueprints'!B$3:B500, 0)), "Impass ❌", "Impass ✔️ "))</f>
        <v/>
      </c>
      <c r="I64" s="22"/>
      <c r="J64" s="23"/>
    </row>
    <row r="65">
      <c r="A65" s="38"/>
      <c r="B65" s="39" t="s">
        <v>165</v>
      </c>
      <c r="C65" s="39" t="s">
        <v>165</v>
      </c>
      <c r="D65" s="19" t="s">
        <v>165</v>
      </c>
      <c r="E65" s="40" t="s">
        <v>165</v>
      </c>
      <c r="F65" s="21" t="str">
        <f>IF(ISBLANK(A65), "", IFERROR(IF(VLOOKUP(CONCATENATE(A65, " Blueprint"),'Filtered Blueprints'!I$3:J500, 2, FALSE) &gt; C65, "Surplus ✔️", "Shortage ❌"), "Shortage ❌"))</f>
        <v/>
      </c>
      <c r="G65" s="21" t="str">
        <f t="array" ref="G65">IF(ISBLANK(A65), "", IF(ISERROR(MATCH(INDEX('Filtered Blueprints'!S$3:T500, MATCH(CONCATENATE(A65, " Blueprint"), 'Filtered Blueprints'!T$3:T500, 0), 1), 'Filtered Blueprints'!M$3:M500, 0)), "Catch ❌", "Catch ✔️ "))</f>
        <v/>
      </c>
      <c r="H65" s="21" t="str">
        <f t="array" ref="H65">IF(ISBLANK(A65), "", IF(ISERROR(MATCH(INDEX('Filtered Blueprints'!H$3:I500, MATCH(CONCATENATE(A65, " Blueprint"), 'Filtered Blueprints'!I$3:I500, 0), 1), 'Filtered Blueprints'!B$3:B500, 0)), "Impass ❌", "Impass ✔️ "))</f>
        <v/>
      </c>
      <c r="I65" s="22"/>
      <c r="J65" s="23"/>
    </row>
    <row r="66">
      <c r="A66" s="38"/>
      <c r="B66" s="39" t="s">
        <v>165</v>
      </c>
      <c r="C66" s="39" t="s">
        <v>165</v>
      </c>
      <c r="D66" s="19" t="s">
        <v>165</v>
      </c>
      <c r="E66" s="40" t="s">
        <v>165</v>
      </c>
      <c r="F66" s="21" t="str">
        <f>IF(ISBLANK(A66), "", IFERROR(IF(VLOOKUP(CONCATENATE(A66, " Blueprint"),'Filtered Blueprints'!I$3:J500, 2, FALSE) &gt; C66, "Surplus ✔️", "Shortage ❌"), "Shortage ❌"))</f>
        <v/>
      </c>
      <c r="G66" s="21" t="str">
        <f t="array" ref="G66">IF(ISBLANK(A66), "", IF(ISERROR(MATCH(INDEX('Filtered Blueprints'!S$3:T500, MATCH(CONCATENATE(A66, " Blueprint"), 'Filtered Blueprints'!T$3:T500, 0), 1), 'Filtered Blueprints'!M$3:M500, 0)), "Catch ❌", "Catch ✔️ "))</f>
        <v/>
      </c>
      <c r="H66" s="21" t="str">
        <f t="array" ref="H66">IF(ISBLANK(A66), "", IF(ISERROR(MATCH(INDEX('Filtered Blueprints'!H$3:I500, MATCH(CONCATENATE(A66, " Blueprint"), 'Filtered Blueprints'!I$3:I500, 0), 1), 'Filtered Blueprints'!B$3:B500, 0)), "Impass ❌", "Impass ✔️ "))</f>
        <v/>
      </c>
      <c r="I66" s="22"/>
      <c r="J66" s="23"/>
    </row>
    <row r="67">
      <c r="A67" s="38"/>
      <c r="B67" s="39" t="s">
        <v>165</v>
      </c>
      <c r="C67" s="39" t="s">
        <v>165</v>
      </c>
      <c r="D67" s="19" t="s">
        <v>165</v>
      </c>
      <c r="E67" s="40" t="s">
        <v>165</v>
      </c>
      <c r="F67" s="21" t="str">
        <f>IF(ISBLANK(A67), "", IFERROR(IF(VLOOKUP(CONCATENATE(A67, " Blueprint"),'Filtered Blueprints'!I$3:J500, 2, FALSE) &gt; C67, "Surplus ✔️", "Shortage ❌"), "Shortage ❌"))</f>
        <v/>
      </c>
      <c r="G67" s="21" t="str">
        <f t="array" ref="G67">IF(ISBLANK(A67), "", IF(ISERROR(MATCH(INDEX('Filtered Blueprints'!S$3:T500, MATCH(CONCATENATE(A67, " Blueprint"), 'Filtered Blueprints'!T$3:T500, 0), 1), 'Filtered Blueprints'!M$3:M500, 0)), "Catch ❌", "Catch ✔️ "))</f>
        <v/>
      </c>
      <c r="H67" s="21" t="str">
        <f t="array" ref="H67">IF(ISBLANK(A67), "", IF(ISERROR(MATCH(INDEX('Filtered Blueprints'!H$3:I500, MATCH(CONCATENATE(A67, " Blueprint"), 'Filtered Blueprints'!I$3:I500, 0), 1), 'Filtered Blueprints'!B$3:B500, 0)), "Impass ❌", "Impass ✔️ "))</f>
        <v/>
      </c>
      <c r="I67" s="22"/>
      <c r="J67" s="23"/>
    </row>
    <row r="68">
      <c r="A68" s="38"/>
      <c r="B68" s="39" t="s">
        <v>165</v>
      </c>
      <c r="C68" s="39" t="s">
        <v>165</v>
      </c>
      <c r="D68" s="19" t="s">
        <v>165</v>
      </c>
      <c r="E68" s="40" t="s">
        <v>165</v>
      </c>
      <c r="F68" s="21" t="str">
        <f>IF(ISBLANK(A68), "", IFERROR(IF(VLOOKUP(CONCATENATE(A68, " Blueprint"),'Filtered Blueprints'!I$3:J500, 2, FALSE) &gt; C68, "Surplus ✔️", "Shortage ❌"), "Shortage ❌"))</f>
        <v/>
      </c>
      <c r="G68" s="21" t="str">
        <f t="array" ref="G68">IF(ISBLANK(A68), "", IF(ISERROR(MATCH(INDEX('Filtered Blueprints'!S$3:T500, MATCH(CONCATENATE(A68, " Blueprint"), 'Filtered Blueprints'!T$3:T500, 0), 1), 'Filtered Blueprints'!M$3:M500, 0)), "Catch ❌", "Catch ✔️ "))</f>
        <v/>
      </c>
      <c r="H68" s="21" t="str">
        <f t="array" ref="H68">IF(ISBLANK(A68), "", IF(ISERROR(MATCH(INDEX('Filtered Blueprints'!H$3:I500, MATCH(CONCATENATE(A68, " Blueprint"), 'Filtered Blueprints'!I$3:I500, 0), 1), 'Filtered Blueprints'!B$3:B500, 0)), "Impass ❌", "Impass ✔️ "))</f>
        <v/>
      </c>
      <c r="I68" s="22"/>
      <c r="J68" s="23"/>
    </row>
    <row r="69">
      <c r="A69" s="38"/>
      <c r="B69" s="39" t="s">
        <v>165</v>
      </c>
      <c r="C69" s="39" t="s">
        <v>165</v>
      </c>
      <c r="D69" s="19" t="s">
        <v>165</v>
      </c>
      <c r="E69" s="40" t="s">
        <v>165</v>
      </c>
      <c r="F69" s="21" t="str">
        <f>IF(ISBLANK(A69), "", IFERROR(IF(VLOOKUP(CONCATENATE(A69, " Blueprint"),'Filtered Blueprints'!I$3:J500, 2, FALSE) &gt; C69, "Surplus ✔️", "Shortage ❌"), "Shortage ❌"))</f>
        <v/>
      </c>
      <c r="G69" s="21" t="str">
        <f t="array" ref="G69">IF(ISBLANK(A69), "", IF(ISERROR(MATCH(INDEX('Filtered Blueprints'!S$3:T500, MATCH(CONCATENATE(A69, " Blueprint"), 'Filtered Blueprints'!T$3:T500, 0), 1), 'Filtered Blueprints'!M$3:M500, 0)), "Catch ❌", "Catch ✔️ "))</f>
        <v/>
      </c>
      <c r="H69" s="21" t="str">
        <f t="array" ref="H69">IF(ISBLANK(A69), "", IF(ISERROR(MATCH(INDEX('Filtered Blueprints'!H$3:I500, MATCH(CONCATENATE(A69, " Blueprint"), 'Filtered Blueprints'!I$3:I500, 0), 1), 'Filtered Blueprints'!B$3:B500, 0)), "Impass ❌", "Impass ✔️ "))</f>
        <v/>
      </c>
      <c r="I69" s="22"/>
      <c r="J69" s="23"/>
    </row>
    <row r="70">
      <c r="A70" s="38"/>
      <c r="B70" s="39" t="s">
        <v>165</v>
      </c>
      <c r="C70" s="39" t="s">
        <v>165</v>
      </c>
      <c r="D70" s="19" t="s">
        <v>165</v>
      </c>
      <c r="E70" s="40" t="s">
        <v>165</v>
      </c>
      <c r="F70" s="21" t="str">
        <f>IF(ISBLANK(A70), "", IFERROR(IF(VLOOKUP(CONCATENATE(A70, " Blueprint"),'Filtered Blueprints'!I$3:J500, 2, FALSE) &gt; C70, "Surplus ✔️", "Shortage ❌"), "Shortage ❌"))</f>
        <v/>
      </c>
      <c r="G70" s="21" t="str">
        <f t="array" ref="G70">IF(ISBLANK(A70), "", IF(ISERROR(MATCH(INDEX('Filtered Blueprints'!S$3:T500, MATCH(CONCATENATE(A70, " Blueprint"), 'Filtered Blueprints'!T$3:T500, 0), 1), 'Filtered Blueprints'!M$3:M500, 0)), "Catch ❌", "Catch ✔️ "))</f>
        <v/>
      </c>
      <c r="H70" s="21" t="str">
        <f t="array" ref="H70">IF(ISBLANK(A70), "", IF(ISERROR(MATCH(INDEX('Filtered Blueprints'!H$3:I500, MATCH(CONCATENATE(A70, " Blueprint"), 'Filtered Blueprints'!I$3:I500, 0), 1), 'Filtered Blueprints'!B$3:B500, 0)), "Impass ❌", "Impass ✔️ "))</f>
        <v/>
      </c>
      <c r="I70" s="22"/>
      <c r="J70" s="23"/>
    </row>
    <row r="71">
      <c r="A71" s="38"/>
      <c r="B71" s="39" t="s">
        <v>165</v>
      </c>
      <c r="C71" s="39" t="s">
        <v>165</v>
      </c>
      <c r="D71" s="19" t="s">
        <v>165</v>
      </c>
      <c r="E71" s="40" t="s">
        <v>165</v>
      </c>
      <c r="F71" s="21" t="str">
        <f>IF(ISBLANK(A71), "", IFERROR(IF(VLOOKUP(CONCATENATE(A71, " Blueprint"),'Filtered Blueprints'!I$3:J500, 2, FALSE) &gt; C71, "Surplus ✔️", "Shortage ❌"), "Shortage ❌"))</f>
        <v/>
      </c>
      <c r="G71" s="21" t="str">
        <f t="array" ref="G71">IF(ISBLANK(A71), "", IF(ISERROR(MATCH(INDEX('Filtered Blueprints'!S$3:T500, MATCH(CONCATENATE(A71, " Blueprint"), 'Filtered Blueprints'!T$3:T500, 0), 1), 'Filtered Blueprints'!M$3:M500, 0)), "Catch ❌", "Catch ✔️ "))</f>
        <v/>
      </c>
      <c r="H71" s="21" t="str">
        <f t="array" ref="H71">IF(ISBLANK(A71), "", IF(ISERROR(MATCH(INDEX('Filtered Blueprints'!H$3:I500, MATCH(CONCATENATE(A71, " Blueprint"), 'Filtered Blueprints'!I$3:I500, 0), 1), 'Filtered Blueprints'!B$3:B500, 0)), "Impass ❌", "Impass ✔️ "))</f>
        <v/>
      </c>
      <c r="I71" s="22"/>
      <c r="J71" s="23"/>
    </row>
    <row r="72">
      <c r="A72" s="38"/>
      <c r="B72" s="39" t="s">
        <v>165</v>
      </c>
      <c r="C72" s="39" t="s">
        <v>165</v>
      </c>
      <c r="D72" s="19" t="s">
        <v>165</v>
      </c>
      <c r="E72" s="40" t="s">
        <v>165</v>
      </c>
      <c r="F72" s="21" t="str">
        <f>IF(ISBLANK(A72), "", IFERROR(IF(VLOOKUP(CONCATENATE(A72, " Blueprint"),'Filtered Blueprints'!I$3:J500, 2, FALSE) &gt; C72, "Surplus ✔️", "Shortage ❌"), "Shortage ❌"))</f>
        <v/>
      </c>
      <c r="G72" s="21" t="str">
        <f t="array" ref="G72">IF(ISBLANK(A72), "", IF(ISERROR(MATCH(INDEX('Filtered Blueprints'!S$3:T500, MATCH(CONCATENATE(A72, " Blueprint"), 'Filtered Blueprints'!T$3:T500, 0), 1), 'Filtered Blueprints'!M$3:M500, 0)), "Catch ❌", "Catch ✔️ "))</f>
        <v/>
      </c>
      <c r="H72" s="21" t="str">
        <f t="array" ref="H72">IF(ISBLANK(A72), "", IF(ISERROR(MATCH(INDEX('Filtered Blueprints'!H$3:I500, MATCH(CONCATENATE(A72, " Blueprint"), 'Filtered Blueprints'!I$3:I500, 0), 1), 'Filtered Blueprints'!B$3:B500, 0)), "Impass ❌", "Impass ✔️ "))</f>
        <v/>
      </c>
      <c r="I72" s="22"/>
      <c r="J72" s="23"/>
    </row>
    <row r="73">
      <c r="A73" s="38"/>
      <c r="B73" s="39" t="s">
        <v>165</v>
      </c>
      <c r="C73" s="39" t="s">
        <v>165</v>
      </c>
      <c r="D73" s="19" t="s">
        <v>165</v>
      </c>
      <c r="E73" s="40" t="s">
        <v>165</v>
      </c>
      <c r="F73" s="21" t="str">
        <f>IF(ISBLANK(A73), "", IFERROR(IF(VLOOKUP(CONCATENATE(A73, " Blueprint"),'Filtered Blueprints'!I$3:J500, 2, FALSE) &gt; C73, "Surplus ✔️", "Shortage ❌"), "Shortage ❌"))</f>
        <v/>
      </c>
      <c r="G73" s="21" t="str">
        <f t="array" ref="G73">IF(ISBLANK(A73), "", IF(ISERROR(MATCH(INDEX('Filtered Blueprints'!S$3:T500, MATCH(CONCATENATE(A73, " Blueprint"), 'Filtered Blueprints'!T$3:T500, 0), 1), 'Filtered Blueprints'!M$3:M500, 0)), "Catch ❌", "Catch ✔️ "))</f>
        <v/>
      </c>
      <c r="H73" s="21" t="str">
        <f t="array" ref="H73">IF(ISBLANK(A73), "", IF(ISERROR(MATCH(INDEX('Filtered Blueprints'!H$3:I500, MATCH(CONCATENATE(A73, " Blueprint"), 'Filtered Blueprints'!I$3:I500, 0), 1), 'Filtered Blueprints'!B$3:B500, 0)), "Impass ❌", "Impass ✔️ "))</f>
        <v/>
      </c>
      <c r="I73" s="22"/>
      <c r="J73" s="23"/>
    </row>
    <row r="74">
      <c r="A74" s="38"/>
      <c r="B74" s="39" t="s">
        <v>165</v>
      </c>
      <c r="C74" s="39" t="s">
        <v>165</v>
      </c>
      <c r="D74" s="19" t="s">
        <v>165</v>
      </c>
      <c r="E74" s="40" t="s">
        <v>165</v>
      </c>
      <c r="F74" s="21" t="str">
        <f>IF(ISBLANK(A74), "", IFERROR(IF(VLOOKUP(CONCATENATE(A74, " Blueprint"),'Filtered Blueprints'!I$3:J500, 2, FALSE) &gt; C74, "Surplus ✔️", "Shortage ❌"), "Shortage ❌"))</f>
        <v/>
      </c>
      <c r="G74" s="21" t="str">
        <f t="array" ref="G74">IF(ISBLANK(A74), "", IF(ISERROR(MATCH(INDEX('Filtered Blueprints'!S$3:T500, MATCH(CONCATENATE(A74, " Blueprint"), 'Filtered Blueprints'!T$3:T500, 0), 1), 'Filtered Blueprints'!M$3:M500, 0)), "Catch ❌", "Catch ✔️ "))</f>
        <v/>
      </c>
      <c r="H74" s="21" t="str">
        <f t="array" ref="H74">IF(ISBLANK(A74), "", IF(ISERROR(MATCH(INDEX('Filtered Blueprints'!H$3:I500, MATCH(CONCATENATE(A74, " Blueprint"), 'Filtered Blueprints'!I$3:I500, 0), 1), 'Filtered Blueprints'!B$3:B500, 0)), "Impass ❌", "Impass ✔️ "))</f>
        <v/>
      </c>
      <c r="I74" s="22"/>
      <c r="J74" s="23"/>
    </row>
    <row r="75">
      <c r="A75" s="38"/>
      <c r="B75" s="39" t="s">
        <v>165</v>
      </c>
      <c r="C75" s="39" t="s">
        <v>165</v>
      </c>
      <c r="D75" s="19" t="s">
        <v>165</v>
      </c>
      <c r="E75" s="40" t="s">
        <v>165</v>
      </c>
      <c r="F75" s="21" t="str">
        <f>IF(ISBLANK(A75), "", IFERROR(IF(VLOOKUP(CONCATENATE(A75, " Blueprint"),'Filtered Blueprints'!I$3:J500, 2, FALSE) &gt; C75, "Surplus ✔️", "Shortage ❌"), "Shortage ❌"))</f>
        <v/>
      </c>
      <c r="G75" s="21" t="str">
        <f t="array" ref="G75">IF(ISBLANK(A75), "", IF(ISERROR(MATCH(INDEX('Filtered Blueprints'!S$3:T500, MATCH(CONCATENATE(A75, " Blueprint"), 'Filtered Blueprints'!T$3:T500, 0), 1), 'Filtered Blueprints'!M$3:M500, 0)), "Catch ❌", "Catch ✔️ "))</f>
        <v/>
      </c>
      <c r="H75" s="21" t="str">
        <f t="array" ref="H75">IF(ISBLANK(A75), "", IF(ISERROR(MATCH(INDEX('Filtered Blueprints'!H$3:I500, MATCH(CONCATENATE(A75, " Blueprint"), 'Filtered Blueprints'!I$3:I500, 0), 1), 'Filtered Blueprints'!B$3:B500, 0)), "Impass ❌", "Impass ✔️ "))</f>
        <v/>
      </c>
      <c r="I75" s="22"/>
      <c r="J75" s="23"/>
    </row>
    <row r="76">
      <c r="A76" s="38"/>
      <c r="B76" s="39" t="s">
        <v>165</v>
      </c>
      <c r="C76" s="39" t="s">
        <v>165</v>
      </c>
      <c r="D76" s="19" t="s">
        <v>165</v>
      </c>
      <c r="E76" s="40" t="s">
        <v>165</v>
      </c>
      <c r="F76" s="21" t="str">
        <f>IF(ISBLANK(A76), "", IFERROR(IF(VLOOKUP(CONCATENATE(A76, " Blueprint"),'Filtered Blueprints'!I$3:J500, 2, FALSE) &gt; C76, "Surplus ✔️", "Shortage ❌"), "Shortage ❌"))</f>
        <v/>
      </c>
      <c r="G76" s="21" t="str">
        <f t="array" ref="G76">IF(ISBLANK(A76), "", IF(ISERROR(MATCH(INDEX('Filtered Blueprints'!S$3:T500, MATCH(CONCATENATE(A76, " Blueprint"), 'Filtered Blueprints'!T$3:T500, 0), 1), 'Filtered Blueprints'!M$3:M500, 0)), "Catch ❌", "Catch ✔️ "))</f>
        <v/>
      </c>
      <c r="H76" s="21" t="str">
        <f t="array" ref="H76">IF(ISBLANK(A76), "", IF(ISERROR(MATCH(INDEX('Filtered Blueprints'!H$3:I500, MATCH(CONCATENATE(A76, " Blueprint"), 'Filtered Blueprints'!I$3:I500, 0), 1), 'Filtered Blueprints'!B$3:B500, 0)), "Impass ❌", "Impass ✔️ "))</f>
        <v/>
      </c>
      <c r="I76" s="22"/>
      <c r="J76" s="23"/>
    </row>
    <row r="77">
      <c r="A77" s="38"/>
      <c r="B77" s="39" t="s">
        <v>165</v>
      </c>
      <c r="C77" s="39" t="s">
        <v>165</v>
      </c>
      <c r="D77" s="19" t="s">
        <v>165</v>
      </c>
      <c r="E77" s="40" t="s">
        <v>165</v>
      </c>
      <c r="F77" s="21" t="str">
        <f>IF(ISBLANK(A77), "", IFERROR(IF(VLOOKUP(CONCATENATE(A77, " Blueprint"),'Filtered Blueprints'!I$3:J500, 2, FALSE) &gt; C77, "Surplus ✔️", "Shortage ❌"), "Shortage ❌"))</f>
        <v/>
      </c>
      <c r="G77" s="21" t="str">
        <f t="array" ref="G77">IF(ISBLANK(A77), "", IF(ISERROR(MATCH(INDEX('Filtered Blueprints'!S$3:T500, MATCH(CONCATENATE(A77, " Blueprint"), 'Filtered Blueprints'!T$3:T500, 0), 1), 'Filtered Blueprints'!M$3:M500, 0)), "Catch ❌", "Catch ✔️ "))</f>
        <v/>
      </c>
      <c r="H77" s="21" t="str">
        <f t="array" ref="H77">IF(ISBLANK(A77), "", IF(ISERROR(MATCH(INDEX('Filtered Blueprints'!H$3:I500, MATCH(CONCATENATE(A77, " Blueprint"), 'Filtered Blueprints'!I$3:I500, 0), 1), 'Filtered Blueprints'!B$3:B500, 0)), "Impass ❌", "Impass ✔️ "))</f>
        <v/>
      </c>
      <c r="I77" s="22"/>
      <c r="J77" s="23"/>
    </row>
    <row r="78">
      <c r="A78" s="38"/>
      <c r="B78" s="39" t="s">
        <v>165</v>
      </c>
      <c r="C78" s="39" t="s">
        <v>165</v>
      </c>
      <c r="D78" s="19" t="s">
        <v>165</v>
      </c>
      <c r="E78" s="40" t="s">
        <v>165</v>
      </c>
      <c r="F78" s="21" t="str">
        <f>IF(ISBLANK(A78), "", IFERROR(IF(VLOOKUP(CONCATENATE(A78, " Blueprint"),'Filtered Blueprints'!I$3:J500, 2, FALSE) &gt; C78, "Surplus ✔️", "Shortage ❌"), "Shortage ❌"))</f>
        <v/>
      </c>
      <c r="G78" s="21" t="str">
        <f t="array" ref="G78">IF(ISBLANK(A78), "", IF(ISERROR(MATCH(INDEX('Filtered Blueprints'!S$3:T500, MATCH(CONCATENATE(A78, " Blueprint"), 'Filtered Blueprints'!T$3:T500, 0), 1), 'Filtered Blueprints'!M$3:M500, 0)), "Catch ❌", "Catch ✔️ "))</f>
        <v/>
      </c>
      <c r="H78" s="21" t="str">
        <f t="array" ref="H78">IF(ISBLANK(A78), "", IF(ISERROR(MATCH(INDEX('Filtered Blueprints'!H$3:I500, MATCH(CONCATENATE(A78, " Blueprint"), 'Filtered Blueprints'!I$3:I500, 0), 1), 'Filtered Blueprints'!B$3:B500, 0)), "Impass ❌", "Impass ✔️ "))</f>
        <v/>
      </c>
      <c r="I78" s="22"/>
      <c r="J78" s="23"/>
    </row>
    <row r="79">
      <c r="A79" s="38"/>
      <c r="B79" s="39" t="s">
        <v>165</v>
      </c>
      <c r="C79" s="39" t="s">
        <v>165</v>
      </c>
      <c r="D79" s="19" t="s">
        <v>165</v>
      </c>
      <c r="E79" s="40" t="s">
        <v>165</v>
      </c>
      <c r="F79" s="21" t="str">
        <f>IF(ISBLANK(A79), "", IFERROR(IF(VLOOKUP(CONCATENATE(A79, " Blueprint"),'Filtered Blueprints'!I$3:J500, 2, FALSE) &gt; C79, "Surplus ✔️", "Shortage ❌"), "Shortage ❌"))</f>
        <v/>
      </c>
      <c r="G79" s="21" t="str">
        <f t="array" ref="G79">IF(ISBLANK(A79), "", IF(ISERROR(MATCH(INDEX('Filtered Blueprints'!S$3:T500, MATCH(CONCATENATE(A79, " Blueprint"), 'Filtered Blueprints'!T$3:T500, 0), 1), 'Filtered Blueprints'!M$3:M500, 0)), "Catch ❌", "Catch ✔️ "))</f>
        <v/>
      </c>
      <c r="H79" s="21" t="str">
        <f t="array" ref="H79">IF(ISBLANK(A79), "", IF(ISERROR(MATCH(INDEX('Filtered Blueprints'!H$3:I500, MATCH(CONCATENATE(A79, " Blueprint"), 'Filtered Blueprints'!I$3:I500, 0), 1), 'Filtered Blueprints'!B$3:B500, 0)), "Impass ❌", "Impass ✔️ "))</f>
        <v/>
      </c>
      <c r="I79" s="22"/>
      <c r="J79" s="23"/>
    </row>
    <row r="80">
      <c r="A80" s="38"/>
      <c r="B80" s="39" t="s">
        <v>165</v>
      </c>
      <c r="C80" s="39" t="s">
        <v>165</v>
      </c>
      <c r="D80" s="19" t="s">
        <v>165</v>
      </c>
      <c r="E80" s="40" t="s">
        <v>165</v>
      </c>
      <c r="F80" s="21" t="str">
        <f>IF(ISBLANK(A80), "", IFERROR(IF(VLOOKUP(CONCATENATE(A80, " Blueprint"),'Filtered Blueprints'!I$3:J500, 2, FALSE) &gt; C80, "Surplus ✔️", "Shortage ❌"), "Shortage ❌"))</f>
        <v/>
      </c>
      <c r="G80" s="21" t="str">
        <f t="array" ref="G80">IF(ISBLANK(A80), "", IF(ISERROR(MATCH(INDEX('Filtered Blueprints'!S$3:T500, MATCH(CONCATENATE(A80, " Blueprint"), 'Filtered Blueprints'!T$3:T500, 0), 1), 'Filtered Blueprints'!M$3:M500, 0)), "Catch ❌", "Catch ✔️ "))</f>
        <v/>
      </c>
      <c r="H80" s="21" t="str">
        <f t="array" ref="H80">IF(ISBLANK(A80), "", IF(ISERROR(MATCH(INDEX('Filtered Blueprints'!H$3:I500, MATCH(CONCATENATE(A80, " Blueprint"), 'Filtered Blueprints'!I$3:I500, 0), 1), 'Filtered Blueprints'!B$3:B500, 0)), "Impass ❌", "Impass ✔️ "))</f>
        <v/>
      </c>
      <c r="I80" s="22"/>
      <c r="J80" s="23"/>
    </row>
    <row r="81">
      <c r="A81" s="38"/>
      <c r="B81" s="39" t="s">
        <v>165</v>
      </c>
      <c r="C81" s="39" t="s">
        <v>165</v>
      </c>
      <c r="D81" s="19" t="s">
        <v>165</v>
      </c>
      <c r="E81" s="40" t="s">
        <v>165</v>
      </c>
      <c r="F81" s="21" t="str">
        <f>IF(ISBLANK(A81), "", IFERROR(IF(VLOOKUP(CONCATENATE(A81, " Blueprint"),'Filtered Blueprints'!I$3:J500, 2, FALSE) &gt; C81, "Surplus ✔️", "Shortage ❌"), "Shortage ❌"))</f>
        <v/>
      </c>
      <c r="G81" s="21" t="str">
        <f t="array" ref="G81">IF(ISBLANK(A81), "", IF(ISERROR(MATCH(INDEX('Filtered Blueprints'!S$3:T500, MATCH(CONCATENATE(A81, " Blueprint"), 'Filtered Blueprints'!T$3:T500, 0), 1), 'Filtered Blueprints'!M$3:M500, 0)), "Catch ❌", "Catch ✔️ "))</f>
        <v/>
      </c>
      <c r="H81" s="21" t="str">
        <f t="array" ref="H81">IF(ISBLANK(A81), "", IF(ISERROR(MATCH(INDEX('Filtered Blueprints'!H$3:I500, MATCH(CONCATENATE(A81, " Blueprint"), 'Filtered Blueprints'!I$3:I500, 0), 1), 'Filtered Blueprints'!B$3:B500, 0)), "Impass ❌", "Impass ✔️ "))</f>
        <v/>
      </c>
      <c r="I81" s="22"/>
      <c r="J81" s="23"/>
    </row>
    <row r="82">
      <c r="A82" s="38"/>
      <c r="B82" s="39" t="s">
        <v>165</v>
      </c>
      <c r="C82" s="39" t="s">
        <v>165</v>
      </c>
      <c r="D82" s="19" t="s">
        <v>165</v>
      </c>
      <c r="E82" s="40" t="s">
        <v>165</v>
      </c>
      <c r="F82" s="21" t="str">
        <f>IF(ISBLANK(A82), "", IFERROR(IF(VLOOKUP(CONCATENATE(A82, " Blueprint"),'Filtered Blueprints'!I$3:J500, 2, FALSE) &gt; C82, "Surplus ✔️", "Shortage ❌"), "Shortage ❌"))</f>
        <v/>
      </c>
      <c r="G82" s="21" t="str">
        <f t="array" ref="G82">IF(ISBLANK(A82), "", IF(ISERROR(MATCH(INDEX('Filtered Blueprints'!S$3:T500, MATCH(CONCATENATE(A82, " Blueprint"), 'Filtered Blueprints'!T$3:T500, 0), 1), 'Filtered Blueprints'!M$3:M500, 0)), "Catch ❌", "Catch ✔️ "))</f>
        <v/>
      </c>
      <c r="H82" s="21" t="str">
        <f t="array" ref="H82">IF(ISBLANK(A82), "", IF(ISERROR(MATCH(INDEX('Filtered Blueprints'!H$3:I500, MATCH(CONCATENATE(A82, " Blueprint"), 'Filtered Blueprints'!I$3:I500, 0), 1), 'Filtered Blueprints'!B$3:B500, 0)), "Impass ❌", "Impass ✔️ "))</f>
        <v/>
      </c>
      <c r="I82" s="22"/>
      <c r="J82" s="23"/>
    </row>
    <row r="83">
      <c r="A83" s="38"/>
      <c r="B83" s="39" t="s">
        <v>165</v>
      </c>
      <c r="C83" s="39" t="s">
        <v>165</v>
      </c>
      <c r="D83" s="19" t="s">
        <v>165</v>
      </c>
      <c r="E83" s="40" t="s">
        <v>165</v>
      </c>
      <c r="F83" s="21" t="str">
        <f>IF(ISBLANK(A83), "", IFERROR(IF(VLOOKUP(CONCATENATE(A83, " Blueprint"),'Filtered Blueprints'!I$3:J500, 2, FALSE) &gt; C83, "Surplus ✔️", "Shortage ❌"), "Shortage ❌"))</f>
        <v/>
      </c>
      <c r="G83" s="21" t="str">
        <f t="array" ref="G83">IF(ISBLANK(A83), "", IF(ISERROR(MATCH(INDEX('Filtered Blueprints'!S$3:T500, MATCH(CONCATENATE(A83, " Blueprint"), 'Filtered Blueprints'!T$3:T500, 0), 1), 'Filtered Blueprints'!M$3:M500, 0)), "Catch ❌", "Catch ✔️ "))</f>
        <v/>
      </c>
      <c r="H83" s="21" t="str">
        <f t="array" ref="H83">IF(ISBLANK(A83), "", IF(ISERROR(MATCH(INDEX('Filtered Blueprints'!H$3:I500, MATCH(CONCATENATE(A83, " Blueprint"), 'Filtered Blueprints'!I$3:I500, 0), 1), 'Filtered Blueprints'!B$3:B500, 0)), "Impass ❌", "Impass ✔️ "))</f>
        <v/>
      </c>
      <c r="I83" s="22"/>
      <c r="J83" s="23"/>
    </row>
    <row r="84">
      <c r="A84" s="38"/>
      <c r="B84" s="39" t="s">
        <v>165</v>
      </c>
      <c r="C84" s="39" t="s">
        <v>165</v>
      </c>
      <c r="D84" s="19" t="s">
        <v>165</v>
      </c>
      <c r="E84" s="40" t="s">
        <v>165</v>
      </c>
      <c r="F84" s="21" t="str">
        <f>IF(ISBLANK(A84), "", IFERROR(IF(VLOOKUP(CONCATENATE(A84, " Blueprint"),'Filtered Blueprints'!I$3:J500, 2, FALSE) &gt; C84, "Surplus ✔️", "Shortage ❌"), "Shortage ❌"))</f>
        <v/>
      </c>
      <c r="G84" s="21" t="str">
        <f t="array" ref="G84">IF(ISBLANK(A84), "", IF(ISERROR(MATCH(INDEX('Filtered Blueprints'!S$3:T500, MATCH(CONCATENATE(A84, " Blueprint"), 'Filtered Blueprints'!T$3:T500, 0), 1), 'Filtered Blueprints'!M$3:M500, 0)), "Catch ❌", "Catch ✔️ "))</f>
        <v/>
      </c>
      <c r="H84" s="21" t="str">
        <f t="array" ref="H84">IF(ISBLANK(A84), "", IF(ISERROR(MATCH(INDEX('Filtered Blueprints'!H$3:I500, MATCH(CONCATENATE(A84, " Blueprint"), 'Filtered Blueprints'!I$3:I500, 0), 1), 'Filtered Blueprints'!B$3:B500, 0)), "Impass ❌", "Impass ✔️ "))</f>
        <v/>
      </c>
      <c r="I84" s="22"/>
      <c r="J84" s="23"/>
    </row>
    <row r="85">
      <c r="A85" s="38"/>
      <c r="B85" s="39" t="s">
        <v>165</v>
      </c>
      <c r="C85" s="39" t="s">
        <v>165</v>
      </c>
      <c r="D85" s="19" t="s">
        <v>165</v>
      </c>
      <c r="E85" s="40" t="s">
        <v>165</v>
      </c>
      <c r="F85" s="21" t="str">
        <f>IF(ISBLANK(A85), "", IFERROR(IF(VLOOKUP(CONCATENATE(A85, " Blueprint"),'Filtered Blueprints'!I$3:J500, 2, FALSE) &gt; C85, "Surplus ✔️", "Shortage ❌"), "Shortage ❌"))</f>
        <v/>
      </c>
      <c r="G85" s="21" t="str">
        <f t="array" ref="G85">IF(ISBLANK(A85), "", IF(ISERROR(MATCH(INDEX('Filtered Blueprints'!S$3:T500, MATCH(CONCATENATE(A85, " Blueprint"), 'Filtered Blueprints'!T$3:T500, 0), 1), 'Filtered Blueprints'!M$3:M500, 0)), "Catch ❌", "Catch ✔️ "))</f>
        <v/>
      </c>
      <c r="H85" s="21" t="str">
        <f t="array" ref="H85">IF(ISBLANK(A85), "", IF(ISERROR(MATCH(INDEX('Filtered Blueprints'!H$3:I500, MATCH(CONCATENATE(A85, " Blueprint"), 'Filtered Blueprints'!I$3:I500, 0), 1), 'Filtered Blueprints'!B$3:B500, 0)), "Impass ❌", "Impass ✔️ "))</f>
        <v/>
      </c>
      <c r="I85" s="22"/>
      <c r="J85" s="23"/>
    </row>
    <row r="86">
      <c r="A86" s="38"/>
      <c r="B86" s="39" t="s">
        <v>165</v>
      </c>
      <c r="C86" s="39" t="s">
        <v>165</v>
      </c>
      <c r="D86" s="19" t="s">
        <v>165</v>
      </c>
      <c r="E86" s="40" t="s">
        <v>165</v>
      </c>
      <c r="F86" s="21" t="str">
        <f>IF(ISBLANK(A86), "", IFERROR(IF(VLOOKUP(CONCATENATE(A86, " Blueprint"),'Filtered Blueprints'!I$3:J500, 2, FALSE) &gt; C86, "Surplus ✔️", "Shortage ❌"), "Shortage ❌"))</f>
        <v/>
      </c>
      <c r="G86" s="21" t="str">
        <f t="array" ref="G86">IF(ISBLANK(A86), "", IF(ISERROR(MATCH(INDEX('Filtered Blueprints'!S$3:T500, MATCH(CONCATENATE(A86, " Blueprint"), 'Filtered Blueprints'!T$3:T500, 0), 1), 'Filtered Blueprints'!M$3:M500, 0)), "Catch ❌", "Catch ✔️ "))</f>
        <v/>
      </c>
      <c r="H86" s="21" t="str">
        <f t="array" ref="H86">IF(ISBLANK(A86), "", IF(ISERROR(MATCH(INDEX('Filtered Blueprints'!H$3:I500, MATCH(CONCATENATE(A86, " Blueprint"), 'Filtered Blueprints'!I$3:I500, 0), 1), 'Filtered Blueprints'!B$3:B500, 0)), "Impass ❌", "Impass ✔️ "))</f>
        <v/>
      </c>
      <c r="I86" s="22"/>
      <c r="J86" s="23"/>
    </row>
    <row r="87">
      <c r="A87" s="38"/>
      <c r="B87" s="39" t="s">
        <v>165</v>
      </c>
      <c r="C87" s="39" t="s">
        <v>165</v>
      </c>
      <c r="D87" s="19" t="s">
        <v>165</v>
      </c>
      <c r="E87" s="40" t="s">
        <v>165</v>
      </c>
      <c r="F87" s="21" t="str">
        <f>IF(ISBLANK(A87), "", IFERROR(IF(VLOOKUP(CONCATENATE(A87, " Blueprint"),'Filtered Blueprints'!I$3:J500, 2, FALSE) &gt; C87, "Surplus ✔️", "Shortage ❌"), "Shortage ❌"))</f>
        <v/>
      </c>
      <c r="G87" s="21" t="str">
        <f t="array" ref="G87">IF(ISBLANK(A87), "", IF(ISERROR(MATCH(INDEX('Filtered Blueprints'!S$3:T500, MATCH(CONCATENATE(A87, " Blueprint"), 'Filtered Blueprints'!T$3:T500, 0), 1), 'Filtered Blueprints'!M$3:M500, 0)), "Catch ❌", "Catch ✔️ "))</f>
        <v/>
      </c>
      <c r="H87" s="21" t="str">
        <f t="array" ref="H87">IF(ISBLANK(A87), "", IF(ISERROR(MATCH(INDEX('Filtered Blueprints'!H$3:I500, MATCH(CONCATENATE(A87, " Blueprint"), 'Filtered Blueprints'!I$3:I500, 0), 1), 'Filtered Blueprints'!B$3:B500, 0)), "Impass ❌", "Impass ✔️ "))</f>
        <v/>
      </c>
      <c r="I87" s="22"/>
      <c r="J87" s="23"/>
    </row>
    <row r="88">
      <c r="A88" s="38"/>
      <c r="B88" s="39" t="s">
        <v>165</v>
      </c>
      <c r="C88" s="39" t="s">
        <v>165</v>
      </c>
      <c r="D88" s="19" t="s">
        <v>165</v>
      </c>
      <c r="E88" s="40" t="s">
        <v>165</v>
      </c>
      <c r="F88" s="21" t="str">
        <f>IF(ISBLANK(A88), "", IFERROR(IF(VLOOKUP(CONCATENATE(A88, " Blueprint"),'Filtered Blueprints'!I$3:J500, 2, FALSE) &gt; C88, "Surplus ✔️", "Shortage ❌"), "Shortage ❌"))</f>
        <v/>
      </c>
      <c r="G88" s="21" t="str">
        <f t="array" ref="G88">IF(ISBLANK(A88), "", IF(ISERROR(MATCH(INDEX('Filtered Blueprints'!S$3:T500, MATCH(CONCATENATE(A88, " Blueprint"), 'Filtered Blueprints'!T$3:T500, 0), 1), 'Filtered Blueprints'!M$3:M500, 0)), "Catch ❌", "Catch ✔️ "))</f>
        <v/>
      </c>
      <c r="H88" s="21" t="str">
        <f t="array" ref="H88">IF(ISBLANK(A88), "", IF(ISERROR(MATCH(INDEX('Filtered Blueprints'!H$3:I500, MATCH(CONCATENATE(A88, " Blueprint"), 'Filtered Blueprints'!I$3:I500, 0), 1), 'Filtered Blueprints'!B$3:B500, 0)), "Impass ❌", "Impass ✔️ "))</f>
        <v/>
      </c>
      <c r="I88" s="22"/>
      <c r="J88" s="23"/>
    </row>
    <row r="89">
      <c r="A89" s="38"/>
      <c r="B89" s="39" t="s">
        <v>165</v>
      </c>
      <c r="C89" s="39" t="s">
        <v>165</v>
      </c>
      <c r="D89" s="19" t="s">
        <v>165</v>
      </c>
      <c r="E89" s="40" t="s">
        <v>165</v>
      </c>
      <c r="F89" s="21" t="str">
        <f>IF(ISBLANK(A89), "", IFERROR(IF(VLOOKUP(CONCATENATE(A89, " Blueprint"),'Filtered Blueprints'!I$3:J500, 2, FALSE) &gt; C89, "Surplus ✔️", "Shortage ❌"), "Shortage ❌"))</f>
        <v/>
      </c>
      <c r="G89" s="21" t="str">
        <f t="array" ref="G89">IF(ISBLANK(A89), "", IF(ISERROR(MATCH(INDEX('Filtered Blueprints'!S$3:T500, MATCH(CONCATENATE(A89, " Blueprint"), 'Filtered Blueprints'!T$3:T500, 0), 1), 'Filtered Blueprints'!M$3:M500, 0)), "Catch ❌", "Catch ✔️ "))</f>
        <v/>
      </c>
      <c r="H89" s="21" t="str">
        <f t="array" ref="H89">IF(ISBLANK(A89), "", IF(ISERROR(MATCH(INDEX('Filtered Blueprints'!H$3:I500, MATCH(CONCATENATE(A89, " Blueprint"), 'Filtered Blueprints'!I$3:I500, 0), 1), 'Filtered Blueprints'!B$3:B500, 0)), "Impass ❌", "Impass ✔️ "))</f>
        <v/>
      </c>
      <c r="I89" s="22"/>
      <c r="J89" s="23"/>
    </row>
    <row r="90">
      <c r="A90" s="38"/>
      <c r="B90" s="39" t="s">
        <v>165</v>
      </c>
      <c r="C90" s="39" t="s">
        <v>165</v>
      </c>
      <c r="D90" s="19" t="s">
        <v>165</v>
      </c>
      <c r="E90" s="40" t="s">
        <v>165</v>
      </c>
      <c r="F90" s="21" t="str">
        <f>IF(ISBLANK(A90), "", IFERROR(IF(VLOOKUP(CONCATENATE(A90, " Blueprint"),'Filtered Blueprints'!I$3:J500, 2, FALSE) &gt; C90, "Surplus ✔️", "Shortage ❌"), "Shortage ❌"))</f>
        <v/>
      </c>
      <c r="G90" s="21" t="str">
        <f t="array" ref="G90">IF(ISBLANK(A90), "", IF(ISERROR(MATCH(INDEX('Filtered Blueprints'!S$3:T500, MATCH(CONCATENATE(A90, " Blueprint"), 'Filtered Blueprints'!T$3:T500, 0), 1), 'Filtered Blueprints'!M$3:M500, 0)), "Catch ❌", "Catch ✔️ "))</f>
        <v/>
      </c>
      <c r="H90" s="21" t="str">
        <f t="array" ref="H90">IF(ISBLANK(A90), "", IF(ISERROR(MATCH(INDEX('Filtered Blueprints'!H$3:I500, MATCH(CONCATENATE(A90, " Blueprint"), 'Filtered Blueprints'!I$3:I500, 0), 1), 'Filtered Blueprints'!B$3:B500, 0)), "Impass ❌", "Impass ✔️ "))</f>
        <v/>
      </c>
      <c r="I90" s="22"/>
      <c r="J90" s="23"/>
    </row>
    <row r="91">
      <c r="A91" s="38"/>
      <c r="B91" s="39" t="s">
        <v>165</v>
      </c>
      <c r="C91" s="39" t="s">
        <v>165</v>
      </c>
      <c r="D91" s="19" t="s">
        <v>165</v>
      </c>
      <c r="E91" s="40" t="s">
        <v>165</v>
      </c>
      <c r="F91" s="21" t="str">
        <f>IF(ISBLANK(A91), "", IFERROR(IF(VLOOKUP(CONCATENATE(A91, " Blueprint"),'Filtered Blueprints'!I$3:J500, 2, FALSE) &gt; C91, "Surplus ✔️", "Shortage ❌"), "Shortage ❌"))</f>
        <v/>
      </c>
      <c r="G91" s="21" t="str">
        <f t="array" ref="G91">IF(ISBLANK(A91), "", IF(ISERROR(MATCH(INDEX('Filtered Blueprints'!S$3:T500, MATCH(CONCATENATE(A91, " Blueprint"), 'Filtered Blueprints'!T$3:T500, 0), 1), 'Filtered Blueprints'!M$3:M500, 0)), "Catch ❌", "Catch ✔️ "))</f>
        <v/>
      </c>
      <c r="H91" s="21" t="str">
        <f t="array" ref="H91">IF(ISBLANK(A91), "", IF(ISERROR(MATCH(INDEX('Filtered Blueprints'!H$3:I500, MATCH(CONCATENATE(A91, " Blueprint"), 'Filtered Blueprints'!I$3:I500, 0), 1), 'Filtered Blueprints'!B$3:B500, 0)), "Impass ❌", "Impass ✔️ "))</f>
        <v/>
      </c>
      <c r="I91" s="22"/>
      <c r="J91" s="23"/>
    </row>
    <row r="92">
      <c r="A92" s="38"/>
      <c r="B92" s="39" t="s">
        <v>165</v>
      </c>
      <c r="C92" s="39" t="s">
        <v>165</v>
      </c>
      <c r="D92" s="19" t="s">
        <v>165</v>
      </c>
      <c r="E92" s="40" t="s">
        <v>165</v>
      </c>
      <c r="F92" s="21" t="str">
        <f>IF(ISBLANK(A92), "", IFERROR(IF(VLOOKUP(CONCATENATE(A92, " Blueprint"),'Filtered Blueprints'!I$3:J500, 2, FALSE) &gt; C92, "Surplus ✔️", "Shortage ❌"), "Shortage ❌"))</f>
        <v/>
      </c>
      <c r="G92" s="21" t="str">
        <f t="array" ref="G92">IF(ISBLANK(A92), "", IF(ISERROR(MATCH(INDEX('Filtered Blueprints'!S$3:T500, MATCH(CONCATENATE(A92, " Blueprint"), 'Filtered Blueprints'!T$3:T500, 0), 1), 'Filtered Blueprints'!M$3:M500, 0)), "Catch ❌", "Catch ✔️ "))</f>
        <v/>
      </c>
      <c r="H92" s="21" t="str">
        <f t="array" ref="H92">IF(ISBLANK(A92), "", IF(ISERROR(MATCH(INDEX('Filtered Blueprints'!H$3:I500, MATCH(CONCATENATE(A92, " Blueprint"), 'Filtered Blueprints'!I$3:I500, 0), 1), 'Filtered Blueprints'!B$3:B500, 0)), "Impass ❌", "Impass ✔️ "))</f>
        <v/>
      </c>
      <c r="I92" s="22"/>
      <c r="J92" s="23"/>
    </row>
    <row r="93">
      <c r="A93" s="38"/>
      <c r="B93" s="39" t="s">
        <v>165</v>
      </c>
      <c r="C93" s="39" t="s">
        <v>165</v>
      </c>
      <c r="D93" s="19" t="s">
        <v>165</v>
      </c>
      <c r="E93" s="40" t="s">
        <v>165</v>
      </c>
      <c r="F93" s="21" t="str">
        <f>IF(ISBLANK(A93), "", IFERROR(IF(VLOOKUP(CONCATENATE(A93, " Blueprint"),'Filtered Blueprints'!I$3:J500, 2, FALSE) &gt; C93, "Surplus ✔️", "Shortage ❌"), "Shortage ❌"))</f>
        <v/>
      </c>
      <c r="G93" s="21" t="str">
        <f t="array" ref="G93">IF(ISBLANK(A93), "", IF(ISERROR(MATCH(INDEX('Filtered Blueprints'!S$3:T500, MATCH(CONCATENATE(A93, " Blueprint"), 'Filtered Blueprints'!T$3:T500, 0), 1), 'Filtered Blueprints'!M$3:M500, 0)), "Catch ❌", "Catch ✔️ "))</f>
        <v/>
      </c>
      <c r="H93" s="21" t="str">
        <f t="array" ref="H93">IF(ISBLANK(A93), "", IF(ISERROR(MATCH(INDEX('Filtered Blueprints'!H$3:I500, MATCH(CONCATENATE(A93, " Blueprint"), 'Filtered Blueprints'!I$3:I500, 0), 1), 'Filtered Blueprints'!B$3:B500, 0)), "Impass ❌", "Impass ✔️ "))</f>
        <v/>
      </c>
      <c r="I93" s="22"/>
      <c r="J93" s="23"/>
    </row>
    <row r="94">
      <c r="A94" s="38"/>
      <c r="B94" s="39" t="s">
        <v>165</v>
      </c>
      <c r="C94" s="39" t="s">
        <v>165</v>
      </c>
      <c r="D94" s="19" t="s">
        <v>165</v>
      </c>
      <c r="E94" s="40" t="s">
        <v>165</v>
      </c>
      <c r="F94" s="21" t="str">
        <f>IF(ISBLANK(A94), "", IFERROR(IF(VLOOKUP(CONCATENATE(A94, " Blueprint"),'Filtered Blueprints'!I$3:J500, 2, FALSE) &gt; C94, "Surplus ✔️", "Shortage ❌"), "Shortage ❌"))</f>
        <v/>
      </c>
      <c r="G94" s="21" t="str">
        <f t="array" ref="G94">IF(ISBLANK(A94), "", IF(ISERROR(MATCH(INDEX('Filtered Blueprints'!S$3:T500, MATCH(CONCATENATE(A94, " Blueprint"), 'Filtered Blueprints'!T$3:T500, 0), 1), 'Filtered Blueprints'!M$3:M500, 0)), "Catch ❌", "Catch ✔️ "))</f>
        <v/>
      </c>
      <c r="H94" s="21" t="str">
        <f t="array" ref="H94">IF(ISBLANK(A94), "", IF(ISERROR(MATCH(INDEX('Filtered Blueprints'!H$3:I500, MATCH(CONCATENATE(A94, " Blueprint"), 'Filtered Blueprints'!I$3:I500, 0), 1), 'Filtered Blueprints'!B$3:B500, 0)), "Impass ❌", "Impass ✔️ "))</f>
        <v/>
      </c>
      <c r="I94" s="22"/>
      <c r="J94" s="23"/>
    </row>
    <row r="95">
      <c r="A95" s="38"/>
      <c r="B95" s="39" t="s">
        <v>165</v>
      </c>
      <c r="C95" s="39" t="s">
        <v>165</v>
      </c>
      <c r="D95" s="19" t="s">
        <v>165</v>
      </c>
      <c r="E95" s="40" t="s">
        <v>165</v>
      </c>
      <c r="F95" s="21" t="str">
        <f>IF(ISBLANK(A95), "", IFERROR(IF(VLOOKUP(CONCATENATE(A95, " Blueprint"),'Filtered Blueprints'!I$3:J500, 2, FALSE) &gt; C95, "Surplus ✔️", "Shortage ❌"), "Shortage ❌"))</f>
        <v/>
      </c>
      <c r="G95" s="21" t="str">
        <f t="array" ref="G95">IF(ISBLANK(A95), "", IF(ISERROR(MATCH(INDEX('Filtered Blueprints'!S$3:T500, MATCH(CONCATENATE(A95, " Blueprint"), 'Filtered Blueprints'!T$3:T500, 0), 1), 'Filtered Blueprints'!M$3:M500, 0)), "Catch ❌", "Catch ✔️ "))</f>
        <v/>
      </c>
      <c r="H95" s="21" t="str">
        <f t="array" ref="H95">IF(ISBLANK(A95), "", IF(ISERROR(MATCH(INDEX('Filtered Blueprints'!H$3:I500, MATCH(CONCATENATE(A95, " Blueprint"), 'Filtered Blueprints'!I$3:I500, 0), 1), 'Filtered Blueprints'!B$3:B500, 0)), "Impass ❌", "Impass ✔️ "))</f>
        <v/>
      </c>
      <c r="I95" s="22"/>
      <c r="J95" s="23"/>
    </row>
    <row r="96">
      <c r="A96" s="38"/>
      <c r="B96" s="39" t="s">
        <v>165</v>
      </c>
      <c r="C96" s="39" t="s">
        <v>165</v>
      </c>
      <c r="D96" s="19" t="s">
        <v>165</v>
      </c>
      <c r="E96" s="40" t="s">
        <v>165</v>
      </c>
      <c r="F96" s="21" t="str">
        <f>IF(ISBLANK(A96), "", IFERROR(IF(VLOOKUP(CONCATENATE(A96, " Blueprint"),'Filtered Blueprints'!I$3:J500, 2, FALSE) &gt; C96, "Surplus ✔️", "Shortage ❌"), "Shortage ❌"))</f>
        <v/>
      </c>
      <c r="G96" s="21" t="str">
        <f t="array" ref="G96">IF(ISBLANK(A96), "", IF(ISERROR(MATCH(INDEX('Filtered Blueprints'!S$3:T500, MATCH(CONCATENATE(A96, " Blueprint"), 'Filtered Blueprints'!T$3:T500, 0), 1), 'Filtered Blueprints'!M$3:M500, 0)), "Catch ❌", "Catch ✔️ "))</f>
        <v/>
      </c>
      <c r="H96" s="21" t="str">
        <f t="array" ref="H96">IF(ISBLANK(A96), "", IF(ISERROR(MATCH(INDEX('Filtered Blueprints'!H$3:I500, MATCH(CONCATENATE(A96, " Blueprint"), 'Filtered Blueprints'!I$3:I500, 0), 1), 'Filtered Blueprints'!B$3:B500, 0)), "Impass ❌", "Impass ✔️ "))</f>
        <v/>
      </c>
      <c r="I96" s="22"/>
      <c r="J96" s="23"/>
    </row>
    <row r="97">
      <c r="A97" s="38"/>
      <c r="B97" s="39" t="s">
        <v>165</v>
      </c>
      <c r="C97" s="39" t="s">
        <v>165</v>
      </c>
      <c r="D97" s="19" t="s">
        <v>165</v>
      </c>
      <c r="E97" s="40" t="s">
        <v>165</v>
      </c>
      <c r="F97" s="21" t="str">
        <f>IF(ISBLANK(A97), "", IFERROR(IF(VLOOKUP(CONCATENATE(A97, " Blueprint"),'Filtered Blueprints'!I$3:J500, 2, FALSE) &gt; C97, "Surplus ✔️", "Shortage ❌"), "Shortage ❌"))</f>
        <v/>
      </c>
      <c r="G97" s="21" t="str">
        <f t="array" ref="G97">IF(ISBLANK(A97), "", IF(ISERROR(MATCH(INDEX('Filtered Blueprints'!S$3:T500, MATCH(CONCATENATE(A97, " Blueprint"), 'Filtered Blueprints'!T$3:T500, 0), 1), 'Filtered Blueprints'!M$3:M500, 0)), "Catch ❌", "Catch ✔️ "))</f>
        <v/>
      </c>
      <c r="H97" s="21" t="str">
        <f t="array" ref="H97">IF(ISBLANK(A97), "", IF(ISERROR(MATCH(INDEX('Filtered Blueprints'!H$3:I500, MATCH(CONCATENATE(A97, " Blueprint"), 'Filtered Blueprints'!I$3:I500, 0), 1), 'Filtered Blueprints'!B$3:B500, 0)), "Impass ❌", "Impass ✔️ "))</f>
        <v/>
      </c>
      <c r="I97" s="22"/>
      <c r="J97" s="23"/>
    </row>
    <row r="98">
      <c r="A98" s="38"/>
      <c r="B98" s="39" t="s">
        <v>165</v>
      </c>
      <c r="C98" s="39" t="s">
        <v>165</v>
      </c>
      <c r="D98" s="19" t="s">
        <v>165</v>
      </c>
      <c r="E98" s="40" t="s">
        <v>165</v>
      </c>
      <c r="F98" s="21" t="str">
        <f>IF(ISBLANK(A98), "", IFERROR(IF(VLOOKUP(CONCATENATE(A98, " Blueprint"),'Filtered Blueprints'!I$3:J500, 2, FALSE) &gt; C98, "Surplus ✔️", "Shortage ❌"), "Shortage ❌"))</f>
        <v/>
      </c>
      <c r="G98" s="21" t="str">
        <f t="array" ref="G98">IF(ISBLANK(A98), "", IF(ISERROR(MATCH(INDEX('Filtered Blueprints'!S$3:T500, MATCH(CONCATENATE(A98, " Blueprint"), 'Filtered Blueprints'!T$3:T500, 0), 1), 'Filtered Blueprints'!M$3:M500, 0)), "Catch ❌", "Catch ✔️ "))</f>
        <v/>
      </c>
      <c r="H98" s="21" t="str">
        <f t="array" ref="H98">IF(ISBLANK(A98), "", IF(ISERROR(MATCH(INDEX('Filtered Blueprints'!H$3:I500, MATCH(CONCATENATE(A98, " Blueprint"), 'Filtered Blueprints'!I$3:I500, 0), 1), 'Filtered Blueprints'!B$3:B500, 0)), "Impass ❌", "Impass ✔️ "))</f>
        <v/>
      </c>
      <c r="I98" s="22"/>
      <c r="J98" s="23"/>
    </row>
    <row r="99">
      <c r="A99" s="38"/>
      <c r="B99" s="39" t="s">
        <v>165</v>
      </c>
      <c r="C99" s="39" t="s">
        <v>165</v>
      </c>
      <c r="D99" s="19" t="s">
        <v>165</v>
      </c>
      <c r="E99" s="40" t="s">
        <v>165</v>
      </c>
      <c r="F99" s="21" t="str">
        <f>IF(ISBLANK(A99), "", IFERROR(IF(VLOOKUP(CONCATENATE(A99, " Blueprint"),'Filtered Blueprints'!I$3:J500, 2, FALSE) &gt; C99, "Surplus ✔️", "Shortage ❌"), "Shortage ❌"))</f>
        <v/>
      </c>
      <c r="G99" s="21" t="str">
        <f t="array" ref="G99">IF(ISBLANK(A99), "", IF(ISERROR(MATCH(INDEX('Filtered Blueprints'!S$3:T500, MATCH(CONCATENATE(A99, " Blueprint"), 'Filtered Blueprints'!T$3:T500, 0), 1), 'Filtered Blueprints'!M$3:M500, 0)), "Catch ❌", "Catch ✔️ "))</f>
        <v/>
      </c>
      <c r="H99" s="21" t="str">
        <f t="array" ref="H99">IF(ISBLANK(A99), "", IF(ISERROR(MATCH(INDEX('Filtered Blueprints'!H$3:I500, MATCH(CONCATENATE(A99, " Blueprint"), 'Filtered Blueprints'!I$3:I500, 0), 1), 'Filtered Blueprints'!B$3:B500, 0)), "Impass ❌", "Impass ✔️ "))</f>
        <v/>
      </c>
      <c r="I99" s="22"/>
      <c r="J99" s="23"/>
    </row>
    <row r="100">
      <c r="A100" s="38"/>
      <c r="B100" s="39" t="s">
        <v>165</v>
      </c>
      <c r="C100" s="39" t="s">
        <v>165</v>
      </c>
      <c r="D100" s="19" t="s">
        <v>165</v>
      </c>
      <c r="E100" s="40" t="s">
        <v>165</v>
      </c>
      <c r="F100" s="21" t="str">
        <f>IF(ISBLANK(A100), "", IFERROR(IF(VLOOKUP(CONCATENATE(A100, " Blueprint"),'Filtered Blueprints'!I$3:J500, 2, FALSE) &gt; C100, "Surplus ✔️", "Shortage ❌"), "Shortage ❌"))</f>
        <v/>
      </c>
      <c r="G100" s="21" t="str">
        <f t="array" ref="G100">IF(ISBLANK(A100), "", IF(ISERROR(MATCH(INDEX('Filtered Blueprints'!S$3:T500, MATCH(CONCATENATE(A100, " Blueprint"), 'Filtered Blueprints'!T$3:T500, 0), 1), 'Filtered Blueprints'!M$3:M500, 0)), "Catch ❌", "Catch ✔️ "))</f>
        <v/>
      </c>
      <c r="H100" s="21" t="str">
        <f t="array" ref="H100">IF(ISBLANK(A100), "", IF(ISERROR(MATCH(INDEX('Filtered Blueprints'!H$3:I500, MATCH(CONCATENATE(A100, " Blueprint"), 'Filtered Blueprints'!I$3:I500, 0), 1), 'Filtered Blueprints'!B$3:B500, 0)), "Impass ❌", "Impass ✔️ "))</f>
        <v/>
      </c>
      <c r="I100" s="22"/>
      <c r="J100" s="23"/>
    </row>
    <row r="101">
      <c r="A101" s="38"/>
      <c r="B101" s="39" t="s">
        <v>165</v>
      </c>
      <c r="C101" s="39" t="s">
        <v>165</v>
      </c>
      <c r="D101" s="19" t="s">
        <v>165</v>
      </c>
      <c r="E101" s="40" t="s">
        <v>165</v>
      </c>
      <c r="F101" s="21" t="str">
        <f>IF(ISBLANK(A101), "", IFERROR(IF(VLOOKUP(CONCATENATE(A101, " Blueprint"),'Filtered Blueprints'!I$3:J500, 2, FALSE) &gt; C101, "Surplus ✔️", "Shortage ❌"), "Shortage ❌"))</f>
        <v/>
      </c>
      <c r="G101" s="21" t="str">
        <f t="array" ref="G101">IF(ISBLANK(A101), "", IF(ISERROR(MATCH(INDEX('Filtered Blueprints'!S$3:T500, MATCH(CONCATENATE(A101, " Blueprint"), 'Filtered Blueprints'!T$3:T500, 0), 1), 'Filtered Blueprints'!M$3:M500, 0)), "Catch ❌", "Catch ✔️ "))</f>
        <v/>
      </c>
      <c r="H101" s="21" t="str">
        <f t="array" ref="H101">IF(ISBLANK(A101), "", IF(ISERROR(MATCH(INDEX('Filtered Blueprints'!H$3:I500, MATCH(CONCATENATE(A101, " Blueprint"), 'Filtered Blueprints'!I$3:I500, 0), 1), 'Filtered Blueprints'!B$3:B500, 0)), "Impass ❌", "Impass ✔️ "))</f>
        <v/>
      </c>
      <c r="I101" s="22"/>
      <c r="J101" s="23"/>
    </row>
    <row r="102">
      <c r="A102" s="38"/>
      <c r="B102" s="39" t="s">
        <v>165</v>
      </c>
      <c r="C102" s="39" t="s">
        <v>165</v>
      </c>
      <c r="D102" s="19" t="s">
        <v>165</v>
      </c>
      <c r="E102" s="40" t="s">
        <v>165</v>
      </c>
      <c r="F102" s="21" t="str">
        <f>IF(ISBLANK(A102), "", IFERROR(IF(VLOOKUP(CONCATENATE(A102, " Blueprint"),'Filtered Blueprints'!I$3:J500, 2, FALSE) &gt; C102, "Surplus ✔️", "Shortage ❌"), "Shortage ❌"))</f>
        <v/>
      </c>
      <c r="G102" s="21" t="str">
        <f t="array" ref="G102">IF(ISBLANK(A102), "", IF(ISERROR(MATCH(INDEX('Filtered Blueprints'!S$3:T500, MATCH(CONCATENATE(A102, " Blueprint"), 'Filtered Blueprints'!T$3:T500, 0), 1), 'Filtered Blueprints'!M$3:M500, 0)), "Catch ❌", "Catch ✔️ "))</f>
        <v/>
      </c>
      <c r="H102" s="21" t="str">
        <f t="array" ref="H102">IF(ISBLANK(A102), "", IF(ISERROR(MATCH(INDEX('Filtered Blueprints'!H$3:I500, MATCH(CONCATENATE(A102, " Blueprint"), 'Filtered Blueprints'!I$3:I500, 0), 1), 'Filtered Blueprints'!B$3:B500, 0)), "Impass ❌", "Impass ✔️ "))</f>
        <v/>
      </c>
      <c r="I102" s="22"/>
      <c r="J102" s="23"/>
    </row>
    <row r="103">
      <c r="A103" s="38"/>
      <c r="B103" s="39" t="s">
        <v>165</v>
      </c>
      <c r="C103" s="39" t="s">
        <v>165</v>
      </c>
      <c r="D103" s="19" t="s">
        <v>165</v>
      </c>
      <c r="E103" s="40" t="s">
        <v>165</v>
      </c>
      <c r="F103" s="21" t="str">
        <f>IF(ISBLANK(A103), "", IFERROR(IF(VLOOKUP(CONCATENATE(A103, " Blueprint"),'Filtered Blueprints'!I$3:J500, 2, FALSE) &gt; C103, "Surplus ✔️", "Shortage ❌"), "Shortage ❌"))</f>
        <v/>
      </c>
      <c r="G103" s="21" t="str">
        <f t="array" ref="G103">IF(ISBLANK(A103), "", IF(ISERROR(MATCH(INDEX('Filtered Blueprints'!S$3:T500, MATCH(CONCATENATE(A103, " Blueprint"), 'Filtered Blueprints'!T$3:T500, 0), 1), 'Filtered Blueprints'!M$3:M500, 0)), "Catch ❌", "Catch ✔️ "))</f>
        <v/>
      </c>
      <c r="H103" s="21" t="str">
        <f t="array" ref="H103">IF(ISBLANK(A103), "", IF(ISERROR(MATCH(INDEX('Filtered Blueprints'!H$3:I500, MATCH(CONCATENATE(A103, " Blueprint"), 'Filtered Blueprints'!I$3:I500, 0), 1), 'Filtered Blueprints'!B$3:B500, 0)), "Impass ❌", "Impass ✔️ "))</f>
        <v/>
      </c>
      <c r="I103" s="22"/>
      <c r="J103" s="23"/>
    </row>
    <row r="104">
      <c r="A104" s="38"/>
      <c r="B104" s="39" t="s">
        <v>165</v>
      </c>
      <c r="C104" s="39" t="s">
        <v>165</v>
      </c>
      <c r="D104" s="19" t="s">
        <v>165</v>
      </c>
      <c r="E104" s="40" t="s">
        <v>165</v>
      </c>
      <c r="F104" s="21" t="str">
        <f>IF(ISBLANK(A104), "", IFERROR(IF(VLOOKUP(CONCATENATE(A104, " Blueprint"),'Filtered Blueprints'!I$3:J500, 2, FALSE) &gt; C104, "Surplus ✔️", "Shortage ❌"), "Shortage ❌"))</f>
        <v/>
      </c>
      <c r="G104" s="21" t="str">
        <f t="array" ref="G104">IF(ISBLANK(A104), "", IF(ISERROR(MATCH(INDEX('Filtered Blueprints'!S$3:T500, MATCH(CONCATENATE(A104, " Blueprint"), 'Filtered Blueprints'!T$3:T500, 0), 1), 'Filtered Blueprints'!M$3:M500, 0)), "Catch ❌", "Catch ✔️ "))</f>
        <v/>
      </c>
      <c r="H104" s="21" t="str">
        <f t="array" ref="H104">IF(ISBLANK(A104), "", IF(ISERROR(MATCH(INDEX('Filtered Blueprints'!H$3:I500, MATCH(CONCATENATE(A104, " Blueprint"), 'Filtered Blueprints'!I$3:I500, 0), 1), 'Filtered Blueprints'!B$3:B500, 0)), "Impass ❌", "Impass ✔️ "))</f>
        <v/>
      </c>
      <c r="I104" s="22"/>
      <c r="J104" s="23"/>
    </row>
    <row r="105">
      <c r="A105" s="38"/>
      <c r="B105" s="39" t="s">
        <v>165</v>
      </c>
      <c r="C105" s="39" t="s">
        <v>165</v>
      </c>
      <c r="D105" s="19" t="s">
        <v>165</v>
      </c>
      <c r="E105" s="40" t="s">
        <v>165</v>
      </c>
      <c r="F105" s="21" t="str">
        <f>IF(ISBLANK(A105), "", IFERROR(IF(VLOOKUP(CONCATENATE(A105, " Blueprint"),'Filtered Blueprints'!I$3:J500, 2, FALSE) &gt; C105, "Surplus ✔️", "Shortage ❌"), "Shortage ❌"))</f>
        <v/>
      </c>
      <c r="G105" s="21" t="str">
        <f t="array" ref="G105">IF(ISBLANK(A105), "", IF(ISERROR(MATCH(INDEX('Filtered Blueprints'!S$3:T500, MATCH(CONCATENATE(A105, " Blueprint"), 'Filtered Blueprints'!T$3:T500, 0), 1), 'Filtered Blueprints'!M$3:M500, 0)), "Catch ❌", "Catch ✔️ "))</f>
        <v/>
      </c>
      <c r="H105" s="21" t="str">
        <f t="array" ref="H105">IF(ISBLANK(A105), "", IF(ISERROR(MATCH(INDEX('Filtered Blueprints'!H$3:I500, MATCH(CONCATENATE(A105, " Blueprint"), 'Filtered Blueprints'!I$3:I500, 0), 1), 'Filtered Blueprints'!B$3:B500, 0)), "Impass ❌", "Impass ✔️ "))</f>
        <v/>
      </c>
      <c r="I105" s="22"/>
      <c r="J105" s="23"/>
    </row>
    <row r="106">
      <c r="A106" s="38"/>
      <c r="B106" s="39" t="s">
        <v>165</v>
      </c>
      <c r="C106" s="39" t="s">
        <v>165</v>
      </c>
      <c r="D106" s="19" t="s">
        <v>165</v>
      </c>
      <c r="E106" s="40" t="s">
        <v>165</v>
      </c>
      <c r="F106" s="21" t="str">
        <f>IF(ISBLANK(A106), "", IFERROR(IF(VLOOKUP(CONCATENATE(A106, " Blueprint"),'Filtered Blueprints'!I$3:J500, 2, FALSE) &gt; C106, "Surplus ✔️", "Shortage ❌"), "Shortage ❌"))</f>
        <v/>
      </c>
      <c r="G106" s="21" t="str">
        <f t="array" ref="G106">IF(ISBLANK(A106), "", IF(ISERROR(MATCH(INDEX('Filtered Blueprints'!S$3:T500, MATCH(CONCATENATE(A106, " Blueprint"), 'Filtered Blueprints'!T$3:T500, 0), 1), 'Filtered Blueprints'!M$3:M500, 0)), "Catch ❌", "Catch ✔️ "))</f>
        <v/>
      </c>
      <c r="H106" s="21" t="str">
        <f t="array" ref="H106">IF(ISBLANK(A106), "", IF(ISERROR(MATCH(INDEX('Filtered Blueprints'!H$3:I500, MATCH(CONCATENATE(A106, " Blueprint"), 'Filtered Blueprints'!I$3:I500, 0), 1), 'Filtered Blueprints'!B$3:B500, 0)), "Impass ❌", "Impass ✔️ "))</f>
        <v/>
      </c>
      <c r="I106" s="22"/>
      <c r="J106" s="23"/>
    </row>
    <row r="107">
      <c r="A107" s="38"/>
      <c r="B107" s="39" t="s">
        <v>165</v>
      </c>
      <c r="C107" s="39" t="s">
        <v>165</v>
      </c>
      <c r="D107" s="19" t="s">
        <v>165</v>
      </c>
      <c r="E107" s="40" t="s">
        <v>165</v>
      </c>
      <c r="F107" s="21" t="str">
        <f>IF(ISBLANK(A107), "", IFERROR(IF(VLOOKUP(CONCATENATE(A107, " Blueprint"),'Filtered Blueprints'!I$3:J500, 2, FALSE) &gt; C107, "Surplus ✔️", "Shortage ❌"), "Shortage ❌"))</f>
        <v/>
      </c>
      <c r="G107" s="21" t="str">
        <f t="array" ref="G107">IF(ISBLANK(A107), "", IF(ISERROR(MATCH(INDEX('Filtered Blueprints'!S$3:T500, MATCH(CONCATENATE(A107, " Blueprint"), 'Filtered Blueprints'!T$3:T500, 0), 1), 'Filtered Blueprints'!M$3:M500, 0)), "Catch ❌", "Catch ✔️ "))</f>
        <v/>
      </c>
      <c r="H107" s="21" t="str">
        <f t="array" ref="H107">IF(ISBLANK(A107), "", IF(ISERROR(MATCH(INDEX('Filtered Blueprints'!H$3:I500, MATCH(CONCATENATE(A107, " Blueprint"), 'Filtered Blueprints'!I$3:I500, 0), 1), 'Filtered Blueprints'!B$3:B500, 0)), "Impass ❌", "Impass ✔️ "))</f>
        <v/>
      </c>
      <c r="I107" s="22"/>
      <c r="J107" s="23"/>
    </row>
    <row r="108">
      <c r="A108" s="38"/>
      <c r="B108" s="39" t="s">
        <v>165</v>
      </c>
      <c r="C108" s="39" t="s">
        <v>165</v>
      </c>
      <c r="D108" s="19" t="s">
        <v>165</v>
      </c>
      <c r="E108" s="40" t="s">
        <v>165</v>
      </c>
      <c r="F108" s="21" t="str">
        <f>IF(ISBLANK(A108), "", IFERROR(IF(VLOOKUP(CONCATENATE(A108, " Blueprint"),'Filtered Blueprints'!I$3:J500, 2, FALSE) &gt; C108, "Surplus ✔️", "Shortage ❌"), "Shortage ❌"))</f>
        <v/>
      </c>
      <c r="G108" s="21" t="str">
        <f t="array" ref="G108">IF(ISBLANK(A108), "", IF(ISERROR(MATCH(INDEX('Filtered Blueprints'!S$3:T500, MATCH(CONCATENATE(A108, " Blueprint"), 'Filtered Blueprints'!T$3:T500, 0), 1), 'Filtered Blueprints'!M$3:M500, 0)), "Catch ❌", "Catch ✔️ "))</f>
        <v/>
      </c>
      <c r="H108" s="21" t="str">
        <f t="array" ref="H108">IF(ISBLANK(A108), "", IF(ISERROR(MATCH(INDEX('Filtered Blueprints'!H$3:I500, MATCH(CONCATENATE(A108, " Blueprint"), 'Filtered Blueprints'!I$3:I500, 0), 1), 'Filtered Blueprints'!B$3:B500, 0)), "Impass ❌", "Impass ✔️ "))</f>
        <v/>
      </c>
      <c r="I108" s="22"/>
      <c r="J108" s="23"/>
    </row>
    <row r="109">
      <c r="A109" s="38"/>
      <c r="B109" s="39" t="s">
        <v>165</v>
      </c>
      <c r="C109" s="39" t="s">
        <v>165</v>
      </c>
      <c r="D109" s="19" t="s">
        <v>165</v>
      </c>
      <c r="E109" s="40" t="s">
        <v>165</v>
      </c>
      <c r="F109" s="21" t="str">
        <f>IF(ISBLANK(A109), "", IFERROR(IF(VLOOKUP(CONCATENATE(A109, " Blueprint"),'Filtered Blueprints'!I$3:J500, 2, FALSE) &gt; C109, "Surplus ✔️", "Shortage ❌"), "Shortage ❌"))</f>
        <v/>
      </c>
      <c r="G109" s="21" t="str">
        <f t="array" ref="G109">IF(ISBLANK(A109), "", IF(ISERROR(MATCH(INDEX('Filtered Blueprints'!S$3:T500, MATCH(CONCATENATE(A109, " Blueprint"), 'Filtered Blueprints'!T$3:T500, 0), 1), 'Filtered Blueprints'!M$3:M500, 0)), "Catch ❌", "Catch ✔️ "))</f>
        <v/>
      </c>
      <c r="H109" s="21" t="str">
        <f t="array" ref="H109">IF(ISBLANK(A109), "", IF(ISERROR(MATCH(INDEX('Filtered Blueprints'!H$3:I500, MATCH(CONCATENATE(A109, " Blueprint"), 'Filtered Blueprints'!I$3:I500, 0), 1), 'Filtered Blueprints'!B$3:B500, 0)), "Impass ❌", "Impass ✔️ "))</f>
        <v/>
      </c>
      <c r="I109" s="22"/>
      <c r="J109" s="23"/>
    </row>
    <row r="110">
      <c r="A110" s="38"/>
      <c r="B110" s="39" t="s">
        <v>165</v>
      </c>
      <c r="C110" s="39" t="s">
        <v>165</v>
      </c>
      <c r="D110" s="19" t="s">
        <v>165</v>
      </c>
      <c r="E110" s="40" t="s">
        <v>165</v>
      </c>
      <c r="F110" s="21" t="str">
        <f>IF(ISBLANK(A110), "", IFERROR(IF(VLOOKUP(CONCATENATE(A110, " Blueprint"),'Filtered Blueprints'!I$3:J500, 2, FALSE) &gt; C110, "Surplus ✔️", "Shortage ❌"), "Shortage ❌"))</f>
        <v/>
      </c>
      <c r="G110" s="21" t="str">
        <f t="array" ref="G110">IF(ISBLANK(A110), "", IF(ISERROR(MATCH(INDEX('Filtered Blueprints'!S$3:T500, MATCH(CONCATENATE(A110, " Blueprint"), 'Filtered Blueprints'!T$3:T500, 0), 1), 'Filtered Blueprints'!M$3:M500, 0)), "Catch ❌", "Catch ✔️ "))</f>
        <v/>
      </c>
      <c r="H110" s="21" t="str">
        <f t="array" ref="H110">IF(ISBLANK(A110), "", IF(ISERROR(MATCH(INDEX('Filtered Blueprints'!H$3:I500, MATCH(CONCATENATE(A110, " Blueprint"), 'Filtered Blueprints'!I$3:I500, 0), 1), 'Filtered Blueprints'!B$3:B500, 0)), "Impass ❌", "Impass ✔️ "))</f>
        <v/>
      </c>
      <c r="I110" s="22"/>
      <c r="J110" s="23"/>
    </row>
    <row r="111">
      <c r="A111" s="38"/>
      <c r="B111" s="39" t="s">
        <v>165</v>
      </c>
      <c r="C111" s="39" t="s">
        <v>165</v>
      </c>
      <c r="D111" s="19" t="s">
        <v>165</v>
      </c>
      <c r="E111" s="40" t="s">
        <v>165</v>
      </c>
      <c r="F111" s="21" t="str">
        <f>IF(ISBLANK(A111), "", IFERROR(IF(VLOOKUP(CONCATENATE(A111, " Blueprint"),'Filtered Blueprints'!I$3:J500, 2, FALSE) &gt; C111, "Surplus ✔️", "Shortage ❌"), "Shortage ❌"))</f>
        <v/>
      </c>
      <c r="G111" s="21" t="str">
        <f t="array" ref="G111">IF(ISBLANK(A111), "", IF(ISERROR(MATCH(INDEX('Filtered Blueprints'!S$3:T500, MATCH(CONCATENATE(A111, " Blueprint"), 'Filtered Blueprints'!T$3:T500, 0), 1), 'Filtered Blueprints'!M$3:M500, 0)), "Catch ❌", "Catch ✔️ "))</f>
        <v/>
      </c>
      <c r="H111" s="21" t="str">
        <f t="array" ref="H111">IF(ISBLANK(A111), "", IF(ISERROR(MATCH(INDEX('Filtered Blueprints'!H$3:I500, MATCH(CONCATENATE(A111, " Blueprint"), 'Filtered Blueprints'!I$3:I500, 0), 1), 'Filtered Blueprints'!B$3:B500, 0)), "Impass ❌", "Impass ✔️ "))</f>
        <v/>
      </c>
      <c r="I111" s="22"/>
      <c r="J111" s="23"/>
    </row>
    <row r="112">
      <c r="A112" s="38"/>
      <c r="B112" s="39" t="s">
        <v>165</v>
      </c>
      <c r="C112" s="39" t="s">
        <v>165</v>
      </c>
      <c r="D112" s="19" t="s">
        <v>165</v>
      </c>
      <c r="E112" s="40" t="s">
        <v>165</v>
      </c>
      <c r="F112" s="21" t="str">
        <f>IF(ISBLANK(A112), "", IFERROR(IF(VLOOKUP(CONCATENATE(A112, " Blueprint"),'Filtered Blueprints'!I$3:J500, 2, FALSE) &gt; C112, "Surplus ✔️", "Shortage ❌"), "Shortage ❌"))</f>
        <v/>
      </c>
      <c r="G112" s="21" t="str">
        <f t="array" ref="G112">IF(ISBLANK(A112), "", IF(ISERROR(MATCH(INDEX('Filtered Blueprints'!S$3:T500, MATCH(CONCATENATE(A112, " Blueprint"), 'Filtered Blueprints'!T$3:T500, 0), 1), 'Filtered Blueprints'!M$3:M500, 0)), "Catch ❌", "Catch ✔️ "))</f>
        <v/>
      </c>
      <c r="H112" s="21" t="str">
        <f t="array" ref="H112">IF(ISBLANK(A112), "", IF(ISERROR(MATCH(INDEX('Filtered Blueprints'!H$3:I500, MATCH(CONCATENATE(A112, " Blueprint"), 'Filtered Blueprints'!I$3:I500, 0), 1), 'Filtered Blueprints'!B$3:B500, 0)), "Impass ❌", "Impass ✔️ "))</f>
        <v/>
      </c>
      <c r="I112" s="22"/>
      <c r="J112" s="23"/>
    </row>
    <row r="113">
      <c r="A113" s="38"/>
      <c r="B113" s="39" t="s">
        <v>165</v>
      </c>
      <c r="C113" s="39" t="s">
        <v>165</v>
      </c>
      <c r="D113" s="19" t="s">
        <v>165</v>
      </c>
      <c r="E113" s="40" t="s">
        <v>165</v>
      </c>
      <c r="F113" s="21" t="str">
        <f>IF(ISBLANK(A113), "", IFERROR(IF(VLOOKUP(CONCATENATE(A113, " Blueprint"),'Filtered Blueprints'!I$3:J500, 2, FALSE) &gt; C113, "Surplus ✔️", "Shortage ❌"), "Shortage ❌"))</f>
        <v/>
      </c>
      <c r="G113" s="21" t="str">
        <f t="array" ref="G113">IF(ISBLANK(A113), "", IF(ISERROR(MATCH(INDEX('Filtered Blueprints'!S$3:T500, MATCH(CONCATENATE(A113, " Blueprint"), 'Filtered Blueprints'!T$3:T500, 0), 1), 'Filtered Blueprints'!M$3:M500, 0)), "Catch ❌", "Catch ✔️ "))</f>
        <v/>
      </c>
      <c r="H113" s="21" t="str">
        <f t="array" ref="H113">IF(ISBLANK(A113), "", IF(ISERROR(MATCH(INDEX('Filtered Blueprints'!H$3:I500, MATCH(CONCATENATE(A113, " Blueprint"), 'Filtered Blueprints'!I$3:I500, 0), 1), 'Filtered Blueprints'!B$3:B500, 0)), "Impass ❌", "Impass ✔️ "))</f>
        <v/>
      </c>
      <c r="I113" s="22"/>
      <c r="J113" s="23"/>
    </row>
    <row r="114">
      <c r="A114" s="38"/>
      <c r="B114" s="39" t="s">
        <v>165</v>
      </c>
      <c r="C114" s="39" t="s">
        <v>165</v>
      </c>
      <c r="D114" s="19" t="s">
        <v>165</v>
      </c>
      <c r="E114" s="40" t="s">
        <v>165</v>
      </c>
      <c r="F114" s="21" t="str">
        <f>IF(ISBLANK(A114), "", IFERROR(IF(VLOOKUP(CONCATENATE(A114, " Blueprint"),'Filtered Blueprints'!I$3:J500, 2, FALSE) &gt; C114, "Surplus ✔️", "Shortage ❌"), "Shortage ❌"))</f>
        <v/>
      </c>
      <c r="G114" s="21" t="str">
        <f t="array" ref="G114">IF(ISBLANK(A114), "", IF(ISERROR(MATCH(INDEX('Filtered Blueprints'!S$3:T500, MATCH(CONCATENATE(A114, " Blueprint"), 'Filtered Blueprints'!T$3:T500, 0), 1), 'Filtered Blueprints'!M$3:M500, 0)), "Catch ❌", "Catch ✔️ "))</f>
        <v/>
      </c>
      <c r="H114" s="21" t="str">
        <f t="array" ref="H114">IF(ISBLANK(A114), "", IF(ISERROR(MATCH(INDEX('Filtered Blueprints'!H$3:I500, MATCH(CONCATENATE(A114, " Blueprint"), 'Filtered Blueprints'!I$3:I500, 0), 1), 'Filtered Blueprints'!B$3:B500, 0)), "Impass ❌", "Impass ✔️ "))</f>
        <v/>
      </c>
      <c r="I114" s="22"/>
      <c r="J114" s="23"/>
    </row>
    <row r="115">
      <c r="A115" s="38"/>
      <c r="B115" s="39" t="s">
        <v>165</v>
      </c>
      <c r="C115" s="39" t="s">
        <v>165</v>
      </c>
      <c r="D115" s="19" t="s">
        <v>165</v>
      </c>
      <c r="E115" s="40" t="s">
        <v>165</v>
      </c>
      <c r="F115" s="21" t="str">
        <f>IF(ISBLANK(A115), "", IFERROR(IF(VLOOKUP(CONCATENATE(A115, " Blueprint"),'Filtered Blueprints'!I$3:J500, 2, FALSE) &gt; C115, "Surplus ✔️", "Shortage ❌"), "Shortage ❌"))</f>
        <v/>
      </c>
      <c r="G115" s="21" t="str">
        <f t="array" ref="G115">IF(ISBLANK(A115), "", IF(ISERROR(MATCH(INDEX('Filtered Blueprints'!S$3:T500, MATCH(CONCATENATE(A115, " Blueprint"), 'Filtered Blueprints'!T$3:T500, 0), 1), 'Filtered Blueprints'!M$3:M500, 0)), "Catch ❌", "Catch ✔️ "))</f>
        <v/>
      </c>
      <c r="H115" s="21" t="str">
        <f t="array" ref="H115">IF(ISBLANK(A115), "", IF(ISERROR(MATCH(INDEX('Filtered Blueprints'!H$3:I500, MATCH(CONCATENATE(A115, " Blueprint"), 'Filtered Blueprints'!I$3:I500, 0), 1), 'Filtered Blueprints'!B$3:B500, 0)), "Impass ❌", "Impass ✔️ "))</f>
        <v/>
      </c>
      <c r="I115" s="22"/>
      <c r="J115" s="23"/>
    </row>
    <row r="116">
      <c r="A116" s="38"/>
      <c r="B116" s="39" t="s">
        <v>165</v>
      </c>
      <c r="C116" s="39" t="s">
        <v>165</v>
      </c>
      <c r="D116" s="19" t="s">
        <v>165</v>
      </c>
      <c r="E116" s="40" t="s">
        <v>165</v>
      </c>
      <c r="F116" s="21" t="str">
        <f>IF(ISBLANK(A116), "", IFERROR(IF(VLOOKUP(CONCATENATE(A116, " Blueprint"),'Filtered Blueprints'!I$3:J500, 2, FALSE) &gt; C116, "Surplus ✔️", "Shortage ❌"), "Shortage ❌"))</f>
        <v/>
      </c>
      <c r="G116" s="21" t="str">
        <f t="array" ref="G116">IF(ISBLANK(A116), "", IF(ISERROR(MATCH(INDEX('Filtered Blueprints'!S$3:T500, MATCH(CONCATENATE(A116, " Blueprint"), 'Filtered Blueprints'!T$3:T500, 0), 1), 'Filtered Blueprints'!M$3:M500, 0)), "Catch ❌", "Catch ✔️ "))</f>
        <v/>
      </c>
      <c r="H116" s="21" t="str">
        <f t="array" ref="H116">IF(ISBLANK(A116), "", IF(ISERROR(MATCH(INDEX('Filtered Blueprints'!H$3:I500, MATCH(CONCATENATE(A116, " Blueprint"), 'Filtered Blueprints'!I$3:I500, 0), 1), 'Filtered Blueprints'!B$3:B500, 0)), "Impass ❌", "Impass ✔️ "))</f>
        <v/>
      </c>
      <c r="I116" s="22"/>
      <c r="J116" s="23"/>
    </row>
    <row r="117">
      <c r="A117" s="38"/>
      <c r="B117" s="39" t="s">
        <v>165</v>
      </c>
      <c r="C117" s="39" t="s">
        <v>165</v>
      </c>
      <c r="D117" s="19" t="s">
        <v>165</v>
      </c>
      <c r="E117" s="40" t="s">
        <v>165</v>
      </c>
      <c r="F117" s="21" t="str">
        <f>IF(ISBLANK(A117), "", IFERROR(IF(VLOOKUP(CONCATENATE(A117, " Blueprint"),'Filtered Blueprints'!I$3:J500, 2, FALSE) &gt; C117, "Surplus ✔️", "Shortage ❌"), "Shortage ❌"))</f>
        <v/>
      </c>
      <c r="G117" s="21" t="str">
        <f t="array" ref="G117">IF(ISBLANK(A117), "", IF(ISERROR(MATCH(INDEX('Filtered Blueprints'!S$3:T500, MATCH(CONCATENATE(A117, " Blueprint"), 'Filtered Blueprints'!T$3:T500, 0), 1), 'Filtered Blueprints'!M$3:M500, 0)), "Catch ❌", "Catch ✔️ "))</f>
        <v/>
      </c>
      <c r="H117" s="21" t="str">
        <f t="array" ref="H117">IF(ISBLANK(A117), "", IF(ISERROR(MATCH(INDEX('Filtered Blueprints'!H$3:I500, MATCH(CONCATENATE(A117, " Blueprint"), 'Filtered Blueprints'!I$3:I500, 0), 1), 'Filtered Blueprints'!B$3:B500, 0)), "Impass ❌", "Impass ✔️ "))</f>
        <v/>
      </c>
      <c r="I117" s="22"/>
      <c r="J117" s="23"/>
    </row>
    <row r="118">
      <c r="A118" s="38"/>
      <c r="B118" s="39" t="s">
        <v>165</v>
      </c>
      <c r="C118" s="39" t="s">
        <v>165</v>
      </c>
      <c r="D118" s="19" t="s">
        <v>165</v>
      </c>
      <c r="E118" s="40" t="s">
        <v>165</v>
      </c>
      <c r="F118" s="21" t="str">
        <f>IF(ISBLANK(A118), "", IFERROR(IF(VLOOKUP(CONCATENATE(A118, " Blueprint"),'Filtered Blueprints'!I$3:J500, 2, FALSE) &gt; C118, "Surplus ✔️", "Shortage ❌"), "Shortage ❌"))</f>
        <v/>
      </c>
      <c r="G118" s="21" t="str">
        <f t="array" ref="G118">IF(ISBLANK(A118), "", IF(ISERROR(MATCH(INDEX('Filtered Blueprints'!S$3:T500, MATCH(CONCATENATE(A118, " Blueprint"), 'Filtered Blueprints'!T$3:T500, 0), 1), 'Filtered Blueprints'!M$3:M500, 0)), "Catch ❌", "Catch ✔️ "))</f>
        <v/>
      </c>
      <c r="H118" s="21" t="str">
        <f t="array" ref="H118">IF(ISBLANK(A118), "", IF(ISERROR(MATCH(INDEX('Filtered Blueprints'!H$3:I500, MATCH(CONCATENATE(A118, " Blueprint"), 'Filtered Blueprints'!I$3:I500, 0), 1), 'Filtered Blueprints'!B$3:B500, 0)), "Impass ❌", "Impass ✔️ "))</f>
        <v/>
      </c>
      <c r="I118" s="22"/>
      <c r="J118" s="23"/>
    </row>
    <row r="119">
      <c r="A119" s="38"/>
      <c r="B119" s="39" t="s">
        <v>165</v>
      </c>
      <c r="C119" s="39" t="s">
        <v>165</v>
      </c>
      <c r="D119" s="19" t="s">
        <v>165</v>
      </c>
      <c r="E119" s="40" t="s">
        <v>165</v>
      </c>
      <c r="F119" s="21" t="str">
        <f>IF(ISBLANK(A119), "", IFERROR(IF(VLOOKUP(CONCATENATE(A119, " Blueprint"),'Filtered Blueprints'!I$3:J500, 2, FALSE) &gt; C119, "Surplus ✔️", "Shortage ❌"), "Shortage ❌"))</f>
        <v/>
      </c>
      <c r="G119" s="21" t="str">
        <f t="array" ref="G119">IF(ISBLANK(A119), "", IF(ISERROR(MATCH(INDEX('Filtered Blueprints'!S$3:T500, MATCH(CONCATENATE(A119, " Blueprint"), 'Filtered Blueprints'!T$3:T500, 0), 1), 'Filtered Blueprints'!M$3:M500, 0)), "Catch ❌", "Catch ✔️ "))</f>
        <v/>
      </c>
      <c r="H119" s="21" t="str">
        <f t="array" ref="H119">IF(ISBLANK(A119), "", IF(ISERROR(MATCH(INDEX('Filtered Blueprints'!H$3:I500, MATCH(CONCATENATE(A119, " Blueprint"), 'Filtered Blueprints'!I$3:I500, 0), 1), 'Filtered Blueprints'!B$3:B500, 0)), "Impass ❌", "Impass ✔️ "))</f>
        <v/>
      </c>
      <c r="I119" s="22"/>
      <c r="J119" s="23"/>
    </row>
    <row r="120">
      <c r="A120" s="38"/>
      <c r="B120" s="39" t="s">
        <v>165</v>
      </c>
      <c r="C120" s="39" t="s">
        <v>165</v>
      </c>
      <c r="D120" s="19" t="s">
        <v>165</v>
      </c>
      <c r="E120" s="40" t="s">
        <v>165</v>
      </c>
      <c r="F120" s="21" t="str">
        <f>IF(ISBLANK(A120), "", IFERROR(IF(VLOOKUP(CONCATENATE(A120, " Blueprint"),'Filtered Blueprints'!I$3:J500, 2, FALSE) &gt; C120, "Surplus ✔️", "Shortage ❌"), "Shortage ❌"))</f>
        <v/>
      </c>
      <c r="G120" s="21" t="str">
        <f t="array" ref="G120">IF(ISBLANK(A120), "", IF(ISERROR(MATCH(INDEX('Filtered Blueprints'!S$3:T500, MATCH(CONCATENATE(A120, " Blueprint"), 'Filtered Blueprints'!T$3:T500, 0), 1), 'Filtered Blueprints'!M$3:M500, 0)), "Catch ❌", "Catch ✔️ "))</f>
        <v/>
      </c>
      <c r="H120" s="21" t="str">
        <f t="array" ref="H120">IF(ISBLANK(A120), "", IF(ISERROR(MATCH(INDEX('Filtered Blueprints'!H$3:I500, MATCH(CONCATENATE(A120, " Blueprint"), 'Filtered Blueprints'!I$3:I500, 0), 1), 'Filtered Blueprints'!B$3:B500, 0)), "Impass ❌", "Impass ✔️ "))</f>
        <v/>
      </c>
      <c r="I120" s="22"/>
      <c r="J120" s="23"/>
    </row>
    <row r="121">
      <c r="A121" s="38"/>
      <c r="B121" s="39" t="s">
        <v>165</v>
      </c>
      <c r="C121" s="39" t="s">
        <v>165</v>
      </c>
      <c r="D121" s="19" t="s">
        <v>165</v>
      </c>
      <c r="E121" s="40" t="s">
        <v>165</v>
      </c>
      <c r="F121" s="21" t="str">
        <f>IF(ISBLANK(A121), "", IFERROR(IF(VLOOKUP(CONCATENATE(A121, " Blueprint"),'Filtered Blueprints'!I$3:J500, 2, FALSE) &gt; C121, "Surplus ✔️", "Shortage ❌"), "Shortage ❌"))</f>
        <v/>
      </c>
      <c r="G121" s="21" t="str">
        <f t="array" ref="G121">IF(ISBLANK(A121), "", IF(ISERROR(MATCH(INDEX('Filtered Blueprints'!S$3:T500, MATCH(CONCATENATE(A121, " Blueprint"), 'Filtered Blueprints'!T$3:T500, 0), 1), 'Filtered Blueprints'!M$3:M500, 0)), "Catch ❌", "Catch ✔️ "))</f>
        <v/>
      </c>
      <c r="H121" s="21" t="str">
        <f t="array" ref="H121">IF(ISBLANK(A121), "", IF(ISERROR(MATCH(INDEX('Filtered Blueprints'!H$3:I500, MATCH(CONCATENATE(A121, " Blueprint"), 'Filtered Blueprints'!I$3:I500, 0), 1), 'Filtered Blueprints'!B$3:B500, 0)), "Impass ❌", "Impass ✔️ "))</f>
        <v/>
      </c>
      <c r="I121" s="22"/>
      <c r="J121" s="23"/>
    </row>
    <row r="122">
      <c r="A122" s="38"/>
      <c r="B122" s="39" t="s">
        <v>165</v>
      </c>
      <c r="C122" s="39" t="s">
        <v>165</v>
      </c>
      <c r="D122" s="19" t="s">
        <v>165</v>
      </c>
      <c r="E122" s="40" t="s">
        <v>165</v>
      </c>
      <c r="F122" s="21" t="str">
        <f>IF(ISBLANK(A122), "", IFERROR(IF(VLOOKUP(CONCATENATE(A122, " Blueprint"),'Filtered Blueprints'!I$3:J500, 2, FALSE) &gt; C122, "Surplus ✔️", "Shortage ❌"), "Shortage ❌"))</f>
        <v/>
      </c>
      <c r="G122" s="21" t="str">
        <f t="array" ref="G122">IF(ISBLANK(A122), "", IF(ISERROR(MATCH(INDEX('Filtered Blueprints'!S$3:T500, MATCH(CONCATENATE(A122, " Blueprint"), 'Filtered Blueprints'!T$3:T500, 0), 1), 'Filtered Blueprints'!M$3:M500, 0)), "Catch ❌", "Catch ✔️ "))</f>
        <v/>
      </c>
      <c r="H122" s="21" t="str">
        <f t="array" ref="H122">IF(ISBLANK(A122), "", IF(ISERROR(MATCH(INDEX('Filtered Blueprints'!H$3:I500, MATCH(CONCATENATE(A122, " Blueprint"), 'Filtered Blueprints'!I$3:I500, 0), 1), 'Filtered Blueprints'!B$3:B500, 0)), "Impass ❌", "Impass ✔️ "))</f>
        <v/>
      </c>
      <c r="I122" s="22"/>
      <c r="J122" s="23"/>
    </row>
    <row r="123">
      <c r="A123" s="38"/>
      <c r="B123" s="39" t="s">
        <v>165</v>
      </c>
      <c r="C123" s="39" t="s">
        <v>165</v>
      </c>
      <c r="D123" s="19" t="s">
        <v>165</v>
      </c>
      <c r="E123" s="40" t="s">
        <v>165</v>
      </c>
      <c r="F123" s="21" t="str">
        <f>IF(ISBLANK(A123), "", IFERROR(IF(VLOOKUP(CONCATENATE(A123, " Blueprint"),'Filtered Blueprints'!I$3:J500, 2, FALSE) &gt; C123, "Surplus ✔️", "Shortage ❌"), "Shortage ❌"))</f>
        <v/>
      </c>
      <c r="G123" s="21" t="str">
        <f t="array" ref="G123">IF(ISBLANK(A123), "", IF(ISERROR(MATCH(INDEX('Filtered Blueprints'!S$3:T500, MATCH(CONCATENATE(A123, " Blueprint"), 'Filtered Blueprints'!T$3:T500, 0), 1), 'Filtered Blueprints'!M$3:M500, 0)), "Catch ❌", "Catch ✔️ "))</f>
        <v/>
      </c>
      <c r="H123" s="21" t="str">
        <f t="array" ref="H123">IF(ISBLANK(A123), "", IF(ISERROR(MATCH(INDEX('Filtered Blueprints'!H$3:I500, MATCH(CONCATENATE(A123, " Blueprint"), 'Filtered Blueprints'!I$3:I500, 0), 1), 'Filtered Blueprints'!B$3:B500, 0)), "Impass ❌", "Impass ✔️ "))</f>
        <v/>
      </c>
      <c r="I123" s="22"/>
      <c r="J123" s="23"/>
    </row>
    <row r="124">
      <c r="A124" s="38"/>
      <c r="B124" s="39" t="s">
        <v>165</v>
      </c>
      <c r="C124" s="39" t="s">
        <v>165</v>
      </c>
      <c r="D124" s="19" t="s">
        <v>165</v>
      </c>
      <c r="E124" s="40" t="s">
        <v>165</v>
      </c>
      <c r="F124" s="21" t="str">
        <f>IF(ISBLANK(A124), "", IFERROR(IF(VLOOKUP(CONCATENATE(A124, " Blueprint"),'Filtered Blueprints'!I$3:J500, 2, FALSE) &gt; C124, "Surplus ✔️", "Shortage ❌"), "Shortage ❌"))</f>
        <v/>
      </c>
      <c r="G124" s="21" t="str">
        <f t="array" ref="G124">IF(ISBLANK(A124), "", IF(ISERROR(MATCH(INDEX('Filtered Blueprints'!S$3:T500, MATCH(CONCATENATE(A124, " Blueprint"), 'Filtered Blueprints'!T$3:T500, 0), 1), 'Filtered Blueprints'!M$3:M500, 0)), "Catch ❌", "Catch ✔️ "))</f>
        <v/>
      </c>
      <c r="H124" s="21" t="str">
        <f t="array" ref="H124">IF(ISBLANK(A124), "", IF(ISERROR(MATCH(INDEX('Filtered Blueprints'!H$3:I500, MATCH(CONCATENATE(A124, " Blueprint"), 'Filtered Blueprints'!I$3:I500, 0), 1), 'Filtered Blueprints'!B$3:B500, 0)), "Impass ❌", "Impass ✔️ "))</f>
        <v/>
      </c>
      <c r="I124" s="22"/>
      <c r="J124" s="23"/>
    </row>
    <row r="125">
      <c r="A125" s="38"/>
      <c r="B125" s="39" t="s">
        <v>165</v>
      </c>
      <c r="C125" s="39" t="s">
        <v>165</v>
      </c>
      <c r="D125" s="19" t="s">
        <v>165</v>
      </c>
      <c r="E125" s="40" t="s">
        <v>165</v>
      </c>
      <c r="F125" s="21" t="str">
        <f>IF(ISBLANK(A125), "", IFERROR(IF(VLOOKUP(CONCATENATE(A125, " Blueprint"),'Filtered Blueprints'!I$3:J500, 2, FALSE) &gt; C125, "Surplus ✔️", "Shortage ❌"), "Shortage ❌"))</f>
        <v/>
      </c>
      <c r="G125" s="21" t="str">
        <f t="array" ref="G125">IF(ISBLANK(A125), "", IF(ISERROR(MATCH(INDEX('Filtered Blueprints'!S$3:T500, MATCH(CONCATENATE(A125, " Blueprint"), 'Filtered Blueprints'!T$3:T500, 0), 1), 'Filtered Blueprints'!M$3:M500, 0)), "Catch ❌", "Catch ✔️ "))</f>
        <v/>
      </c>
      <c r="H125" s="21" t="str">
        <f t="array" ref="H125">IF(ISBLANK(A125), "", IF(ISERROR(MATCH(INDEX('Filtered Blueprints'!H$3:I500, MATCH(CONCATENATE(A125, " Blueprint"), 'Filtered Blueprints'!I$3:I500, 0), 1), 'Filtered Blueprints'!B$3:B500, 0)), "Impass ❌", "Impass ✔️ "))</f>
        <v/>
      </c>
      <c r="I125" s="22"/>
      <c r="J125" s="23"/>
    </row>
    <row r="126">
      <c r="A126" s="38"/>
      <c r="B126" s="39" t="s">
        <v>165</v>
      </c>
      <c r="C126" s="39" t="s">
        <v>165</v>
      </c>
      <c r="D126" s="19" t="s">
        <v>165</v>
      </c>
      <c r="E126" s="40" t="s">
        <v>165</v>
      </c>
      <c r="F126" s="21" t="str">
        <f>IF(ISBLANK(A126), "", IFERROR(IF(VLOOKUP(CONCATENATE(A126, " Blueprint"),'Filtered Blueprints'!I$3:J500, 2, FALSE) &gt; C126, "Surplus ✔️", "Shortage ❌"), "Shortage ❌"))</f>
        <v/>
      </c>
      <c r="G126" s="21" t="str">
        <f t="array" ref="G126">IF(ISBLANK(A126), "", IF(ISERROR(MATCH(INDEX('Filtered Blueprints'!S$3:T500, MATCH(CONCATENATE(A126, " Blueprint"), 'Filtered Blueprints'!T$3:T500, 0), 1), 'Filtered Blueprints'!M$3:M500, 0)), "Catch ❌", "Catch ✔️ "))</f>
        <v/>
      </c>
      <c r="H126" s="21" t="str">
        <f t="array" ref="H126">IF(ISBLANK(A126), "", IF(ISERROR(MATCH(INDEX('Filtered Blueprints'!H$3:I500, MATCH(CONCATENATE(A126, " Blueprint"), 'Filtered Blueprints'!I$3:I500, 0), 1), 'Filtered Blueprints'!B$3:B500, 0)), "Impass ❌", "Impass ✔️ "))</f>
        <v/>
      </c>
      <c r="I126" s="22"/>
      <c r="J126" s="23"/>
    </row>
    <row r="127">
      <c r="A127" s="38"/>
      <c r="B127" s="39" t="s">
        <v>165</v>
      </c>
      <c r="C127" s="39" t="s">
        <v>165</v>
      </c>
      <c r="D127" s="19" t="s">
        <v>165</v>
      </c>
      <c r="E127" s="40" t="s">
        <v>165</v>
      </c>
      <c r="F127" s="21" t="str">
        <f>IF(ISBLANK(A127), "", IFERROR(IF(VLOOKUP(CONCATENATE(A127, " Blueprint"),'Filtered Blueprints'!I$3:J500, 2, FALSE) &gt; C127, "Surplus ✔️", "Shortage ❌"), "Shortage ❌"))</f>
        <v/>
      </c>
      <c r="G127" s="21" t="str">
        <f t="array" ref="G127">IF(ISBLANK(A127), "", IF(ISERROR(MATCH(INDEX('Filtered Blueprints'!S$3:T500, MATCH(CONCATENATE(A127, " Blueprint"), 'Filtered Blueprints'!T$3:T500, 0), 1), 'Filtered Blueprints'!M$3:M500, 0)), "Catch ❌", "Catch ✔️ "))</f>
        <v/>
      </c>
      <c r="H127" s="21" t="str">
        <f t="array" ref="H127">IF(ISBLANK(A127), "", IF(ISERROR(MATCH(INDEX('Filtered Blueprints'!H$3:I500, MATCH(CONCATENATE(A127, " Blueprint"), 'Filtered Blueprints'!I$3:I500, 0), 1), 'Filtered Blueprints'!B$3:B500, 0)), "Impass ❌", "Impass ✔️ "))</f>
        <v/>
      </c>
      <c r="I127" s="22"/>
      <c r="J127" s="23"/>
    </row>
    <row r="128">
      <c r="A128" s="38"/>
      <c r="B128" s="39" t="s">
        <v>165</v>
      </c>
      <c r="C128" s="39" t="s">
        <v>165</v>
      </c>
      <c r="D128" s="19" t="s">
        <v>165</v>
      </c>
      <c r="E128" s="40" t="s">
        <v>165</v>
      </c>
      <c r="F128" s="21" t="str">
        <f>IF(ISBLANK(A128), "", IFERROR(IF(VLOOKUP(CONCATENATE(A128, " Blueprint"),'Filtered Blueprints'!I$3:J500, 2, FALSE) &gt; C128, "Surplus ✔️", "Shortage ❌"), "Shortage ❌"))</f>
        <v/>
      </c>
      <c r="G128" s="21" t="str">
        <f t="array" ref="G128">IF(ISBLANK(A128), "", IF(ISERROR(MATCH(INDEX('Filtered Blueprints'!S$3:T500, MATCH(CONCATENATE(A128, " Blueprint"), 'Filtered Blueprints'!T$3:T500, 0), 1), 'Filtered Blueprints'!M$3:M500, 0)), "Catch ❌", "Catch ✔️ "))</f>
        <v/>
      </c>
      <c r="H128" s="21" t="str">
        <f t="array" ref="H128">IF(ISBLANK(A128), "", IF(ISERROR(MATCH(INDEX('Filtered Blueprints'!H$3:I500, MATCH(CONCATENATE(A128, " Blueprint"), 'Filtered Blueprints'!I$3:I500, 0), 1), 'Filtered Blueprints'!B$3:B500, 0)), "Impass ❌", "Impass ✔️ "))</f>
        <v/>
      </c>
      <c r="I128" s="22"/>
      <c r="J128" s="23"/>
    </row>
    <row r="129">
      <c r="A129" s="38"/>
      <c r="B129" s="39" t="s">
        <v>165</v>
      </c>
      <c r="C129" s="39" t="s">
        <v>165</v>
      </c>
      <c r="D129" s="19" t="s">
        <v>165</v>
      </c>
      <c r="E129" s="40" t="s">
        <v>165</v>
      </c>
      <c r="F129" s="21" t="str">
        <f>IF(ISBLANK(A129), "", IFERROR(IF(VLOOKUP(CONCATENATE(A129, " Blueprint"),'Filtered Blueprints'!I$3:J500, 2, FALSE) &gt; C129, "Surplus ✔️", "Shortage ❌"), "Shortage ❌"))</f>
        <v/>
      </c>
      <c r="G129" s="21" t="str">
        <f t="array" ref="G129">IF(ISBLANK(A129), "", IF(ISERROR(MATCH(INDEX('Filtered Blueprints'!S$3:T500, MATCH(CONCATENATE(A129, " Blueprint"), 'Filtered Blueprints'!T$3:T500, 0), 1), 'Filtered Blueprints'!M$3:M500, 0)), "Catch ❌", "Catch ✔️ "))</f>
        <v/>
      </c>
      <c r="H129" s="21" t="str">
        <f t="array" ref="H129">IF(ISBLANK(A129), "", IF(ISERROR(MATCH(INDEX('Filtered Blueprints'!H$3:I500, MATCH(CONCATENATE(A129, " Blueprint"), 'Filtered Blueprints'!I$3:I500, 0), 1), 'Filtered Blueprints'!B$3:B500, 0)), "Impass ❌", "Impass ✔️ "))</f>
        <v/>
      </c>
      <c r="I129" s="22"/>
      <c r="J129" s="23"/>
    </row>
    <row r="130">
      <c r="A130" s="38"/>
      <c r="B130" s="39" t="s">
        <v>165</v>
      </c>
      <c r="C130" s="39" t="s">
        <v>165</v>
      </c>
      <c r="D130" s="19" t="s">
        <v>165</v>
      </c>
      <c r="E130" s="40" t="s">
        <v>165</v>
      </c>
      <c r="F130" s="21" t="str">
        <f>IF(ISBLANK(A130), "", IFERROR(IF(VLOOKUP(CONCATENATE(A130, " Blueprint"),'Filtered Blueprints'!I$3:J500, 2, FALSE) &gt; C130, "Surplus ✔️", "Shortage ❌"), "Shortage ❌"))</f>
        <v/>
      </c>
      <c r="G130" s="21" t="str">
        <f t="array" ref="G130">IF(ISBLANK(A130), "", IF(ISERROR(MATCH(INDEX('Filtered Blueprints'!S$3:T500, MATCH(CONCATENATE(A130, " Blueprint"), 'Filtered Blueprints'!T$3:T500, 0), 1), 'Filtered Blueprints'!M$3:M500, 0)), "Catch ❌", "Catch ✔️ "))</f>
        <v/>
      </c>
      <c r="H130" s="21" t="str">
        <f t="array" ref="H130">IF(ISBLANK(A130), "", IF(ISERROR(MATCH(INDEX('Filtered Blueprints'!H$3:I500, MATCH(CONCATENATE(A130, " Blueprint"), 'Filtered Blueprints'!I$3:I500, 0), 1), 'Filtered Blueprints'!B$3:B500, 0)), "Impass ❌", "Impass ✔️ "))</f>
        <v/>
      </c>
      <c r="I130" s="22"/>
      <c r="J130" s="23"/>
    </row>
    <row r="131">
      <c r="A131" s="38"/>
      <c r="B131" s="39" t="s">
        <v>165</v>
      </c>
      <c r="C131" s="39" t="s">
        <v>165</v>
      </c>
      <c r="D131" s="19" t="s">
        <v>165</v>
      </c>
      <c r="E131" s="40" t="s">
        <v>165</v>
      </c>
      <c r="F131" s="21" t="str">
        <f>IF(ISBLANK(A131), "", IFERROR(IF(VLOOKUP(CONCATENATE(A131, " Blueprint"),'Filtered Blueprints'!I$3:J500, 2, FALSE) &gt; C131, "Surplus ✔️", "Shortage ❌"), "Shortage ❌"))</f>
        <v/>
      </c>
      <c r="G131" s="21" t="str">
        <f t="array" ref="G131">IF(ISBLANK(A131), "", IF(ISERROR(MATCH(INDEX('Filtered Blueprints'!S$3:T500, MATCH(CONCATENATE(A131, " Blueprint"), 'Filtered Blueprints'!T$3:T500, 0), 1), 'Filtered Blueprints'!M$3:M500, 0)), "Catch ❌", "Catch ✔️ "))</f>
        <v/>
      </c>
      <c r="H131" s="21" t="str">
        <f t="array" ref="H131">IF(ISBLANK(A131), "", IF(ISERROR(MATCH(INDEX('Filtered Blueprints'!H$3:I500, MATCH(CONCATENATE(A131, " Blueprint"), 'Filtered Blueprints'!I$3:I500, 0), 1), 'Filtered Blueprints'!B$3:B500, 0)), "Impass ❌", "Impass ✔️ "))</f>
        <v/>
      </c>
      <c r="I131" s="22"/>
      <c r="J131" s="23"/>
    </row>
    <row r="132">
      <c r="A132" s="38"/>
      <c r="B132" s="39" t="s">
        <v>165</v>
      </c>
      <c r="C132" s="39" t="s">
        <v>165</v>
      </c>
      <c r="D132" s="19" t="s">
        <v>165</v>
      </c>
      <c r="E132" s="40" t="s">
        <v>165</v>
      </c>
      <c r="F132" s="21" t="str">
        <f>IF(ISBLANK(A132), "", IFERROR(IF(VLOOKUP(CONCATENATE(A132, " Blueprint"),'Filtered Blueprints'!I$3:J500, 2, FALSE) &gt; C132, "Surplus ✔️", "Shortage ❌"), "Shortage ❌"))</f>
        <v/>
      </c>
      <c r="G132" s="21" t="str">
        <f t="array" ref="G132">IF(ISBLANK(A132), "", IF(ISERROR(MATCH(INDEX('Filtered Blueprints'!S$3:T500, MATCH(CONCATENATE(A132, " Blueprint"), 'Filtered Blueprints'!T$3:T500, 0), 1), 'Filtered Blueprints'!M$3:M500, 0)), "Catch ❌", "Catch ✔️ "))</f>
        <v/>
      </c>
      <c r="H132" s="21" t="str">
        <f t="array" ref="H132">IF(ISBLANK(A132), "", IF(ISERROR(MATCH(INDEX('Filtered Blueprints'!H$3:I500, MATCH(CONCATENATE(A132, " Blueprint"), 'Filtered Blueprints'!I$3:I500, 0), 1), 'Filtered Blueprints'!B$3:B500, 0)), "Impass ❌", "Impass ✔️ "))</f>
        <v/>
      </c>
      <c r="I132" s="22"/>
      <c r="J132" s="23"/>
    </row>
    <row r="133">
      <c r="A133" s="38"/>
      <c r="B133" s="39" t="s">
        <v>165</v>
      </c>
      <c r="C133" s="39" t="s">
        <v>165</v>
      </c>
      <c r="D133" s="19" t="s">
        <v>165</v>
      </c>
      <c r="E133" s="40" t="s">
        <v>165</v>
      </c>
      <c r="F133" s="21" t="str">
        <f>IF(ISBLANK(A133), "", IFERROR(IF(VLOOKUP(CONCATENATE(A133, " Blueprint"),'Filtered Blueprints'!I$3:J500, 2, FALSE) &gt; C133, "Surplus ✔️", "Shortage ❌"), "Shortage ❌"))</f>
        <v/>
      </c>
      <c r="G133" s="21" t="str">
        <f t="array" ref="G133">IF(ISBLANK(A133), "", IF(ISERROR(MATCH(INDEX('Filtered Blueprints'!S$3:T500, MATCH(CONCATENATE(A133, " Blueprint"), 'Filtered Blueprints'!T$3:T500, 0), 1), 'Filtered Blueprints'!M$3:M500, 0)), "Catch ❌", "Catch ✔️ "))</f>
        <v/>
      </c>
      <c r="H133" s="21" t="str">
        <f t="array" ref="H133">IF(ISBLANK(A133), "", IF(ISERROR(MATCH(INDEX('Filtered Blueprints'!H$3:I500, MATCH(CONCATENATE(A133, " Blueprint"), 'Filtered Blueprints'!I$3:I500, 0), 1), 'Filtered Blueprints'!B$3:B500, 0)), "Impass ❌", "Impass ✔️ "))</f>
        <v/>
      </c>
      <c r="I133" s="22"/>
      <c r="J133" s="23"/>
    </row>
    <row r="134">
      <c r="A134" s="38"/>
      <c r="B134" s="39" t="s">
        <v>165</v>
      </c>
      <c r="C134" s="39" t="s">
        <v>165</v>
      </c>
      <c r="D134" s="19" t="s">
        <v>165</v>
      </c>
      <c r="E134" s="40" t="s">
        <v>165</v>
      </c>
      <c r="F134" s="21" t="str">
        <f>IF(ISBLANK(A134), "", IFERROR(IF(VLOOKUP(CONCATENATE(A134, " Blueprint"),'Filtered Blueprints'!I$3:J500, 2, FALSE) &gt; C134, "Surplus ✔️", "Shortage ❌"), "Shortage ❌"))</f>
        <v/>
      </c>
      <c r="G134" s="21" t="str">
        <f t="array" ref="G134">IF(ISBLANK(A134), "", IF(ISERROR(MATCH(INDEX('Filtered Blueprints'!S$3:T500, MATCH(CONCATENATE(A134, " Blueprint"), 'Filtered Blueprints'!T$3:T500, 0), 1), 'Filtered Blueprints'!M$3:M500, 0)), "Catch ❌", "Catch ✔️ "))</f>
        <v/>
      </c>
      <c r="H134" s="21" t="str">
        <f t="array" ref="H134">IF(ISBLANK(A134), "", IF(ISERROR(MATCH(INDEX('Filtered Blueprints'!H$3:I500, MATCH(CONCATENATE(A134, " Blueprint"), 'Filtered Blueprints'!I$3:I500, 0), 1), 'Filtered Blueprints'!B$3:B500, 0)), "Impass ❌", "Impass ✔️ "))</f>
        <v/>
      </c>
      <c r="I134" s="22"/>
      <c r="J134" s="23"/>
    </row>
    <row r="135">
      <c r="A135" s="38"/>
      <c r="B135" s="39" t="s">
        <v>165</v>
      </c>
      <c r="C135" s="39" t="s">
        <v>165</v>
      </c>
      <c r="D135" s="19" t="s">
        <v>165</v>
      </c>
      <c r="E135" s="40" t="s">
        <v>165</v>
      </c>
      <c r="F135" s="21" t="str">
        <f>IF(ISBLANK(A135), "", IFERROR(IF(VLOOKUP(CONCATENATE(A135, " Blueprint"),'Filtered Blueprints'!I$3:J500, 2, FALSE) &gt; C135, "Surplus ✔️", "Shortage ❌"), "Shortage ❌"))</f>
        <v/>
      </c>
      <c r="G135" s="21" t="str">
        <f t="array" ref="G135">IF(ISBLANK(A135), "", IF(ISERROR(MATCH(INDEX('Filtered Blueprints'!S$3:T500, MATCH(CONCATENATE(A135, " Blueprint"), 'Filtered Blueprints'!T$3:T500, 0), 1), 'Filtered Blueprints'!M$3:M500, 0)), "Catch ❌", "Catch ✔️ "))</f>
        <v/>
      </c>
      <c r="H135" s="21" t="str">
        <f t="array" ref="H135">IF(ISBLANK(A135), "", IF(ISERROR(MATCH(INDEX('Filtered Blueprints'!H$3:I500, MATCH(CONCATENATE(A135, " Blueprint"), 'Filtered Blueprints'!I$3:I500, 0), 1), 'Filtered Blueprints'!B$3:B500, 0)), "Impass ❌", "Impass ✔️ "))</f>
        <v/>
      </c>
      <c r="I135" s="22"/>
      <c r="J135" s="23"/>
    </row>
    <row r="136">
      <c r="A136" s="38"/>
      <c r="B136" s="39" t="s">
        <v>165</v>
      </c>
      <c r="C136" s="39" t="s">
        <v>165</v>
      </c>
      <c r="D136" s="19" t="s">
        <v>165</v>
      </c>
      <c r="E136" s="40" t="s">
        <v>165</v>
      </c>
      <c r="F136" s="21" t="str">
        <f>IF(ISBLANK(A136), "", IFERROR(IF(VLOOKUP(CONCATENATE(A136, " Blueprint"),'Filtered Blueprints'!I$3:J500, 2, FALSE) &gt; C136, "Surplus ✔️", "Shortage ❌"), "Shortage ❌"))</f>
        <v/>
      </c>
      <c r="G136" s="21" t="str">
        <f t="array" ref="G136">IF(ISBLANK(A136), "", IF(ISERROR(MATCH(INDEX('Filtered Blueprints'!S$3:T500, MATCH(CONCATENATE(A136, " Blueprint"), 'Filtered Blueprints'!T$3:T500, 0), 1), 'Filtered Blueprints'!M$3:M500, 0)), "Catch ❌", "Catch ✔️ "))</f>
        <v/>
      </c>
      <c r="H136" s="21" t="str">
        <f t="array" ref="H136">IF(ISBLANK(A136), "", IF(ISERROR(MATCH(INDEX('Filtered Blueprints'!H$3:I500, MATCH(CONCATENATE(A136, " Blueprint"), 'Filtered Blueprints'!I$3:I500, 0), 1), 'Filtered Blueprints'!B$3:B500, 0)), "Impass ❌", "Impass ✔️ "))</f>
        <v/>
      </c>
      <c r="I136" s="22"/>
      <c r="J136" s="23"/>
    </row>
    <row r="137">
      <c r="A137" s="38"/>
      <c r="B137" s="39" t="s">
        <v>165</v>
      </c>
      <c r="C137" s="39" t="s">
        <v>165</v>
      </c>
      <c r="D137" s="19" t="s">
        <v>165</v>
      </c>
      <c r="E137" s="40" t="s">
        <v>165</v>
      </c>
      <c r="F137" s="21" t="str">
        <f>IF(ISBLANK(A137), "", IFERROR(IF(VLOOKUP(CONCATENATE(A137, " Blueprint"),'Filtered Blueprints'!I$3:J500, 2, FALSE) &gt; C137, "Surplus ✔️", "Shortage ❌"), "Shortage ❌"))</f>
        <v/>
      </c>
      <c r="G137" s="21" t="str">
        <f t="array" ref="G137">IF(ISBLANK(A137), "", IF(ISERROR(MATCH(INDEX('Filtered Blueprints'!S$3:T500, MATCH(CONCATENATE(A137, " Blueprint"), 'Filtered Blueprints'!T$3:T500, 0), 1), 'Filtered Blueprints'!M$3:M500, 0)), "Catch ❌", "Catch ✔️ "))</f>
        <v/>
      </c>
      <c r="H137" s="21" t="str">
        <f t="array" ref="H137">IF(ISBLANK(A137), "", IF(ISERROR(MATCH(INDEX('Filtered Blueprints'!H$3:I500, MATCH(CONCATENATE(A137, " Blueprint"), 'Filtered Blueprints'!I$3:I500, 0), 1), 'Filtered Blueprints'!B$3:B500, 0)), "Impass ❌", "Impass ✔️ "))</f>
        <v/>
      </c>
      <c r="I137" s="22"/>
      <c r="J137" s="23"/>
    </row>
    <row r="138">
      <c r="A138" s="38"/>
      <c r="B138" s="39" t="s">
        <v>165</v>
      </c>
      <c r="C138" s="39" t="s">
        <v>165</v>
      </c>
      <c r="D138" s="19" t="s">
        <v>165</v>
      </c>
      <c r="E138" s="40" t="s">
        <v>165</v>
      </c>
      <c r="F138" s="21" t="str">
        <f>IF(ISBLANK(A138), "", IFERROR(IF(VLOOKUP(CONCATENATE(A138, " Blueprint"),'Filtered Blueprints'!I$3:J500, 2, FALSE) &gt; C138, "Surplus ✔️", "Shortage ❌"), "Shortage ❌"))</f>
        <v/>
      </c>
      <c r="G138" s="21" t="str">
        <f t="array" ref="G138">IF(ISBLANK(A138), "", IF(ISERROR(MATCH(INDEX('Filtered Blueprints'!S$3:T500, MATCH(CONCATENATE(A138, " Blueprint"), 'Filtered Blueprints'!T$3:T500, 0), 1), 'Filtered Blueprints'!M$3:M500, 0)), "Catch ❌", "Catch ✔️ "))</f>
        <v/>
      </c>
      <c r="H138" s="21" t="str">
        <f t="array" ref="H138">IF(ISBLANK(A138), "", IF(ISERROR(MATCH(INDEX('Filtered Blueprints'!H$3:I500, MATCH(CONCATENATE(A138, " Blueprint"), 'Filtered Blueprints'!I$3:I500, 0), 1), 'Filtered Blueprints'!B$3:B500, 0)), "Impass ❌", "Impass ✔️ "))</f>
        <v/>
      </c>
      <c r="I138" s="22"/>
      <c r="J138" s="23"/>
    </row>
    <row r="139">
      <c r="A139" s="38"/>
      <c r="B139" s="39" t="s">
        <v>165</v>
      </c>
      <c r="C139" s="39" t="s">
        <v>165</v>
      </c>
      <c r="D139" s="19" t="s">
        <v>165</v>
      </c>
      <c r="E139" s="40" t="s">
        <v>165</v>
      </c>
      <c r="F139" s="21" t="str">
        <f>IF(ISBLANK(A139), "", IFERROR(IF(VLOOKUP(CONCATENATE(A139, " Blueprint"),'Filtered Blueprints'!I$3:J500, 2, FALSE) &gt; C139, "Surplus ✔️", "Shortage ❌"), "Shortage ❌"))</f>
        <v/>
      </c>
      <c r="G139" s="21" t="str">
        <f t="array" ref="G139">IF(ISBLANK(A139), "", IF(ISERROR(MATCH(INDEX('Filtered Blueprints'!S$3:T500, MATCH(CONCATENATE(A139, " Blueprint"), 'Filtered Blueprints'!T$3:T500, 0), 1), 'Filtered Blueprints'!M$3:M500, 0)), "Catch ❌", "Catch ✔️ "))</f>
        <v/>
      </c>
      <c r="H139" s="21" t="str">
        <f t="array" ref="H139">IF(ISBLANK(A139), "", IF(ISERROR(MATCH(INDEX('Filtered Blueprints'!H$3:I500, MATCH(CONCATENATE(A139, " Blueprint"), 'Filtered Blueprints'!I$3:I500, 0), 1), 'Filtered Blueprints'!B$3:B500, 0)), "Impass ❌", "Impass ✔️ "))</f>
        <v/>
      </c>
      <c r="I139" s="22"/>
      <c r="J139" s="23"/>
    </row>
    <row r="140">
      <c r="A140" s="38"/>
      <c r="B140" s="39" t="s">
        <v>165</v>
      </c>
      <c r="C140" s="39" t="s">
        <v>165</v>
      </c>
      <c r="D140" s="19" t="s">
        <v>165</v>
      </c>
      <c r="E140" s="40" t="s">
        <v>165</v>
      </c>
      <c r="F140" s="21" t="str">
        <f>IF(ISBLANK(A140), "", IFERROR(IF(VLOOKUP(CONCATENATE(A140, " Blueprint"),'Filtered Blueprints'!I$3:J500, 2, FALSE) &gt; C140, "Surplus ✔️", "Shortage ❌"), "Shortage ❌"))</f>
        <v/>
      </c>
      <c r="G140" s="21" t="str">
        <f t="array" ref="G140">IF(ISBLANK(A140), "", IF(ISERROR(MATCH(INDEX('Filtered Blueprints'!S$3:T500, MATCH(CONCATENATE(A140, " Blueprint"), 'Filtered Blueprints'!T$3:T500, 0), 1), 'Filtered Blueprints'!M$3:M500, 0)), "Catch ❌", "Catch ✔️ "))</f>
        <v/>
      </c>
      <c r="H140" s="21" t="str">
        <f t="array" ref="H140">IF(ISBLANK(A140), "", IF(ISERROR(MATCH(INDEX('Filtered Blueprints'!H$3:I500, MATCH(CONCATENATE(A140, " Blueprint"), 'Filtered Blueprints'!I$3:I500, 0), 1), 'Filtered Blueprints'!B$3:B500, 0)), "Impass ❌", "Impass ✔️ "))</f>
        <v/>
      </c>
      <c r="I140" s="22"/>
      <c r="J140" s="23"/>
    </row>
    <row r="141">
      <c r="A141" s="38"/>
      <c r="B141" s="39" t="s">
        <v>165</v>
      </c>
      <c r="C141" s="39" t="s">
        <v>165</v>
      </c>
      <c r="D141" s="19" t="s">
        <v>165</v>
      </c>
      <c r="E141" s="40" t="s">
        <v>165</v>
      </c>
      <c r="F141" s="21" t="str">
        <f>IF(ISBLANK(A141), "", IFERROR(IF(VLOOKUP(CONCATENATE(A141, " Blueprint"),'Filtered Blueprints'!I$3:J500, 2, FALSE) &gt; C141, "Surplus ✔️", "Shortage ❌"), "Shortage ❌"))</f>
        <v/>
      </c>
      <c r="G141" s="21" t="str">
        <f t="array" ref="G141">IF(ISBLANK(A141), "", IF(ISERROR(MATCH(INDEX('Filtered Blueprints'!S$3:T500, MATCH(CONCATENATE(A141, " Blueprint"), 'Filtered Blueprints'!T$3:T500, 0), 1), 'Filtered Blueprints'!M$3:M500, 0)), "Catch ❌", "Catch ✔️ "))</f>
        <v/>
      </c>
      <c r="H141" s="21" t="str">
        <f t="array" ref="H141">IF(ISBLANK(A141), "", IF(ISERROR(MATCH(INDEX('Filtered Blueprints'!H$3:I500, MATCH(CONCATENATE(A141, " Blueprint"), 'Filtered Blueprints'!I$3:I500, 0), 1), 'Filtered Blueprints'!B$3:B500, 0)), "Impass ❌", "Impass ✔️ "))</f>
        <v/>
      </c>
      <c r="I141" s="22"/>
      <c r="J141" s="23"/>
    </row>
    <row r="142">
      <c r="A142" s="38"/>
      <c r="B142" s="39" t="s">
        <v>165</v>
      </c>
      <c r="C142" s="39" t="s">
        <v>165</v>
      </c>
      <c r="D142" s="19" t="s">
        <v>165</v>
      </c>
      <c r="E142" s="40" t="s">
        <v>165</v>
      </c>
      <c r="F142" s="21" t="str">
        <f>IF(ISBLANK(A142), "", IFERROR(IF(VLOOKUP(CONCATENATE(A142, " Blueprint"),'Filtered Blueprints'!I$3:J500, 2, FALSE) &gt; C142, "Surplus ✔️", "Shortage ❌"), "Shortage ❌"))</f>
        <v/>
      </c>
      <c r="G142" s="21" t="str">
        <f t="array" ref="G142">IF(ISBLANK(A142), "", IF(ISERROR(MATCH(INDEX('Filtered Blueprints'!S$3:T500, MATCH(CONCATENATE(A142, " Blueprint"), 'Filtered Blueprints'!T$3:T500, 0), 1), 'Filtered Blueprints'!M$3:M500, 0)), "Catch ❌", "Catch ✔️ "))</f>
        <v/>
      </c>
      <c r="H142" s="21" t="str">
        <f t="array" ref="H142">IF(ISBLANK(A142), "", IF(ISERROR(MATCH(INDEX('Filtered Blueprints'!H$3:I500, MATCH(CONCATENATE(A142, " Blueprint"), 'Filtered Blueprints'!I$3:I500, 0), 1), 'Filtered Blueprints'!B$3:B500, 0)), "Impass ❌", "Impass ✔️ "))</f>
        <v/>
      </c>
      <c r="I142" s="22"/>
      <c r="J142" s="23"/>
    </row>
    <row r="143">
      <c r="A143" s="38"/>
      <c r="B143" s="39" t="s">
        <v>165</v>
      </c>
      <c r="C143" s="39" t="s">
        <v>165</v>
      </c>
      <c r="D143" s="19" t="s">
        <v>165</v>
      </c>
      <c r="E143" s="40" t="s">
        <v>165</v>
      </c>
      <c r="F143" s="21" t="str">
        <f>IF(ISBLANK(A143), "", IFERROR(IF(VLOOKUP(CONCATENATE(A143, " Blueprint"),'Filtered Blueprints'!I$3:J500, 2, FALSE) &gt; C143, "Surplus ✔️", "Shortage ❌"), "Shortage ❌"))</f>
        <v/>
      </c>
      <c r="G143" s="21" t="str">
        <f t="array" ref="G143">IF(ISBLANK(A143), "", IF(ISERROR(MATCH(INDEX('Filtered Blueprints'!S$3:T500, MATCH(CONCATENATE(A143, " Blueprint"), 'Filtered Blueprints'!T$3:T500, 0), 1), 'Filtered Blueprints'!M$3:M500, 0)), "Catch ❌", "Catch ✔️ "))</f>
        <v/>
      </c>
      <c r="H143" s="21" t="str">
        <f t="array" ref="H143">IF(ISBLANK(A143), "", IF(ISERROR(MATCH(INDEX('Filtered Blueprints'!H$3:I500, MATCH(CONCATENATE(A143, " Blueprint"), 'Filtered Blueprints'!I$3:I500, 0), 1), 'Filtered Blueprints'!B$3:B500, 0)), "Impass ❌", "Impass ✔️ "))</f>
        <v/>
      </c>
      <c r="I143" s="22"/>
      <c r="J143" s="23"/>
    </row>
    <row r="144">
      <c r="A144" s="38"/>
      <c r="B144" s="39" t="s">
        <v>165</v>
      </c>
      <c r="C144" s="39" t="s">
        <v>165</v>
      </c>
      <c r="D144" s="19" t="s">
        <v>165</v>
      </c>
      <c r="E144" s="40" t="s">
        <v>165</v>
      </c>
      <c r="F144" s="21" t="str">
        <f>IF(ISBLANK(A144), "", IFERROR(IF(VLOOKUP(CONCATENATE(A144, " Blueprint"),'Filtered Blueprints'!I$3:J500, 2, FALSE) &gt; C144, "Surplus ✔️", "Shortage ❌"), "Shortage ❌"))</f>
        <v/>
      </c>
      <c r="G144" s="21" t="str">
        <f t="array" ref="G144">IF(ISBLANK(A144), "", IF(ISERROR(MATCH(INDEX('Filtered Blueprints'!S$3:T500, MATCH(CONCATENATE(A144, " Blueprint"), 'Filtered Blueprints'!T$3:T500, 0), 1), 'Filtered Blueprints'!M$3:M500, 0)), "Catch ❌", "Catch ✔️ "))</f>
        <v/>
      </c>
      <c r="H144" s="21" t="str">
        <f t="array" ref="H144">IF(ISBLANK(A144), "", IF(ISERROR(MATCH(INDEX('Filtered Blueprints'!H$3:I500, MATCH(CONCATENATE(A144, " Blueprint"), 'Filtered Blueprints'!I$3:I500, 0), 1), 'Filtered Blueprints'!B$3:B500, 0)), "Impass ❌", "Impass ✔️ "))</f>
        <v/>
      </c>
      <c r="I144" s="22"/>
      <c r="J144" s="23"/>
    </row>
    <row r="145">
      <c r="A145" s="38"/>
      <c r="B145" s="39" t="s">
        <v>165</v>
      </c>
      <c r="C145" s="39" t="s">
        <v>165</v>
      </c>
      <c r="D145" s="19" t="s">
        <v>165</v>
      </c>
      <c r="E145" s="40" t="s">
        <v>165</v>
      </c>
      <c r="F145" s="21" t="str">
        <f>IF(ISBLANK(A145), "", IFERROR(IF(VLOOKUP(CONCATENATE(A145, " Blueprint"),'Filtered Blueprints'!I$3:J500, 2, FALSE) &gt; C145, "Surplus ✔️", "Shortage ❌"), "Shortage ❌"))</f>
        <v/>
      </c>
      <c r="G145" s="21" t="str">
        <f t="array" ref="G145">IF(ISBLANK(A145), "", IF(ISERROR(MATCH(INDEX('Filtered Blueprints'!S$3:T500, MATCH(CONCATENATE(A145, " Blueprint"), 'Filtered Blueprints'!T$3:T500, 0), 1), 'Filtered Blueprints'!M$3:M500, 0)), "Catch ❌", "Catch ✔️ "))</f>
        <v/>
      </c>
      <c r="H145" s="21" t="str">
        <f t="array" ref="H145">IF(ISBLANK(A145), "", IF(ISERROR(MATCH(INDEX('Filtered Blueprints'!H$3:I500, MATCH(CONCATENATE(A145, " Blueprint"), 'Filtered Blueprints'!I$3:I500, 0), 1), 'Filtered Blueprints'!B$3:B500, 0)), "Impass ❌", "Impass ✔️ "))</f>
        <v/>
      </c>
      <c r="I145" s="22"/>
      <c r="J145" s="23"/>
    </row>
    <row r="146">
      <c r="A146" s="38"/>
      <c r="B146" s="39" t="s">
        <v>165</v>
      </c>
      <c r="C146" s="39" t="s">
        <v>165</v>
      </c>
      <c r="D146" s="19" t="s">
        <v>165</v>
      </c>
      <c r="E146" s="40" t="s">
        <v>165</v>
      </c>
      <c r="F146" s="21" t="str">
        <f>IF(ISBLANK(A146), "", IFERROR(IF(VLOOKUP(CONCATENATE(A146, " Blueprint"),'Filtered Blueprints'!I$3:J500, 2, FALSE) &gt; C146, "Surplus ✔️", "Shortage ❌"), "Shortage ❌"))</f>
        <v/>
      </c>
      <c r="G146" s="21" t="str">
        <f t="array" ref="G146">IF(ISBLANK(A146), "", IF(ISERROR(MATCH(INDEX('Filtered Blueprints'!S$3:T500, MATCH(CONCATENATE(A146, " Blueprint"), 'Filtered Blueprints'!T$3:T500, 0), 1), 'Filtered Blueprints'!M$3:M500, 0)), "Catch ❌", "Catch ✔️ "))</f>
        <v/>
      </c>
      <c r="H146" s="21" t="str">
        <f t="array" ref="H146">IF(ISBLANK(A146), "", IF(ISERROR(MATCH(INDEX('Filtered Blueprints'!H$3:I500, MATCH(CONCATENATE(A146, " Blueprint"), 'Filtered Blueprints'!I$3:I500, 0), 1), 'Filtered Blueprints'!B$3:B500, 0)), "Impass ❌", "Impass ✔️ "))</f>
        <v/>
      </c>
      <c r="I146" s="22"/>
      <c r="J146" s="23"/>
    </row>
    <row r="147">
      <c r="A147" s="38"/>
      <c r="B147" s="39" t="s">
        <v>165</v>
      </c>
      <c r="C147" s="39" t="s">
        <v>165</v>
      </c>
      <c r="D147" s="19" t="s">
        <v>165</v>
      </c>
      <c r="E147" s="40" t="s">
        <v>165</v>
      </c>
      <c r="F147" s="21" t="str">
        <f>IF(ISBLANK(A147), "", IFERROR(IF(VLOOKUP(CONCATENATE(A147, " Blueprint"),'Filtered Blueprints'!I$3:J500, 2, FALSE) &gt; C147, "Surplus ✔️", "Shortage ❌"), "Shortage ❌"))</f>
        <v/>
      </c>
      <c r="G147" s="21" t="str">
        <f t="array" ref="G147">IF(ISBLANK(A147), "", IF(ISERROR(MATCH(INDEX('Filtered Blueprints'!S$3:T500, MATCH(CONCATENATE(A147, " Blueprint"), 'Filtered Blueprints'!T$3:T500, 0), 1), 'Filtered Blueprints'!M$3:M500, 0)), "Catch ❌", "Catch ✔️ "))</f>
        <v/>
      </c>
      <c r="H147" s="21" t="str">
        <f t="array" ref="H147">IF(ISBLANK(A147), "", IF(ISERROR(MATCH(INDEX('Filtered Blueprints'!H$3:I500, MATCH(CONCATENATE(A147, " Blueprint"), 'Filtered Blueprints'!I$3:I500, 0), 1), 'Filtered Blueprints'!B$3:B500, 0)), "Impass ❌", "Impass ✔️ "))</f>
        <v/>
      </c>
      <c r="I147" s="22"/>
      <c r="J147" s="23"/>
    </row>
    <row r="148">
      <c r="A148" s="38"/>
      <c r="B148" s="39" t="s">
        <v>165</v>
      </c>
      <c r="C148" s="39" t="s">
        <v>165</v>
      </c>
      <c r="D148" s="19" t="s">
        <v>165</v>
      </c>
      <c r="E148" s="40" t="s">
        <v>165</v>
      </c>
      <c r="F148" s="21" t="str">
        <f>IF(ISBLANK(A148), "", IFERROR(IF(VLOOKUP(CONCATENATE(A148, " Blueprint"),'Filtered Blueprints'!I$3:J500, 2, FALSE) &gt; C148, "Surplus ✔️", "Shortage ❌"), "Shortage ❌"))</f>
        <v/>
      </c>
      <c r="G148" s="21" t="str">
        <f t="array" ref="G148">IF(ISBLANK(A148), "", IF(ISERROR(MATCH(INDEX('Filtered Blueprints'!S$3:T500, MATCH(CONCATENATE(A148, " Blueprint"), 'Filtered Blueprints'!T$3:T500, 0), 1), 'Filtered Blueprints'!M$3:M500, 0)), "Catch ❌", "Catch ✔️ "))</f>
        <v/>
      </c>
      <c r="H148" s="21" t="str">
        <f t="array" ref="H148">IF(ISBLANK(A148), "", IF(ISERROR(MATCH(INDEX('Filtered Blueprints'!H$3:I500, MATCH(CONCATENATE(A148, " Blueprint"), 'Filtered Blueprints'!I$3:I500, 0), 1), 'Filtered Blueprints'!B$3:B500, 0)), "Impass ❌", "Impass ✔️ "))</f>
        <v/>
      </c>
      <c r="I148" s="22"/>
      <c r="J148" s="23"/>
    </row>
    <row r="149">
      <c r="A149" s="38"/>
      <c r="B149" s="39" t="s">
        <v>165</v>
      </c>
      <c r="C149" s="39" t="s">
        <v>165</v>
      </c>
      <c r="D149" s="19" t="s">
        <v>165</v>
      </c>
      <c r="E149" s="40" t="s">
        <v>165</v>
      </c>
      <c r="F149" s="21" t="str">
        <f>IF(ISBLANK(A149), "", IFERROR(IF(VLOOKUP(CONCATENATE(A149, " Blueprint"),'Filtered Blueprints'!I$3:J500, 2, FALSE) &gt; C149, "Surplus ✔️", "Shortage ❌"), "Shortage ❌"))</f>
        <v/>
      </c>
      <c r="G149" s="21" t="str">
        <f t="array" ref="G149">IF(ISBLANK(A149), "", IF(ISERROR(MATCH(INDEX('Filtered Blueprints'!S$3:T500, MATCH(CONCATENATE(A149, " Blueprint"), 'Filtered Blueprints'!T$3:T500, 0), 1), 'Filtered Blueprints'!M$3:M500, 0)), "Catch ❌", "Catch ✔️ "))</f>
        <v/>
      </c>
      <c r="H149" s="21" t="str">
        <f t="array" ref="H149">IF(ISBLANK(A149), "", IF(ISERROR(MATCH(INDEX('Filtered Blueprints'!H$3:I500, MATCH(CONCATENATE(A149, " Blueprint"), 'Filtered Blueprints'!I$3:I500, 0), 1), 'Filtered Blueprints'!B$3:B500, 0)), "Impass ❌", "Impass ✔️ "))</f>
        <v/>
      </c>
      <c r="I149" s="22"/>
      <c r="J149" s="23"/>
    </row>
    <row r="150">
      <c r="A150" s="38"/>
      <c r="B150" s="39" t="s">
        <v>165</v>
      </c>
      <c r="C150" s="39" t="s">
        <v>165</v>
      </c>
      <c r="D150" s="19" t="s">
        <v>165</v>
      </c>
      <c r="E150" s="40" t="s">
        <v>165</v>
      </c>
      <c r="F150" s="21" t="str">
        <f>IF(ISBLANK(A150), "", IFERROR(IF(VLOOKUP(CONCATENATE(A150, " Blueprint"),'Filtered Blueprints'!I$3:J500, 2, FALSE) &gt; C150, "Surplus ✔️", "Shortage ❌"), "Shortage ❌"))</f>
        <v/>
      </c>
      <c r="G150" s="21" t="str">
        <f t="array" ref="G150">IF(ISBLANK(A150), "", IF(ISERROR(MATCH(INDEX('Filtered Blueprints'!S$3:T500, MATCH(CONCATENATE(A150, " Blueprint"), 'Filtered Blueprints'!T$3:T500, 0), 1), 'Filtered Blueprints'!M$3:M500, 0)), "Catch ❌", "Catch ✔️ "))</f>
        <v/>
      </c>
      <c r="H150" s="21" t="str">
        <f t="array" ref="H150">IF(ISBLANK(A150), "", IF(ISERROR(MATCH(INDEX('Filtered Blueprints'!H$3:I500, MATCH(CONCATENATE(A150, " Blueprint"), 'Filtered Blueprints'!I$3:I500, 0), 1), 'Filtered Blueprints'!B$3:B500, 0)), "Impass ❌", "Impass ✔️ "))</f>
        <v/>
      </c>
      <c r="I150" s="22"/>
      <c r="J150" s="23"/>
    </row>
    <row r="151">
      <c r="A151" s="38"/>
      <c r="B151" s="39" t="s">
        <v>165</v>
      </c>
      <c r="C151" s="39" t="s">
        <v>165</v>
      </c>
      <c r="D151" s="19" t="s">
        <v>165</v>
      </c>
      <c r="E151" s="40" t="s">
        <v>165</v>
      </c>
      <c r="F151" s="21" t="str">
        <f>IF(ISBLANK(A151), "", IFERROR(IF(VLOOKUP(CONCATENATE(A151, " Blueprint"),'Filtered Blueprints'!I$3:J500, 2, FALSE) &gt; C151, "Surplus ✔️", "Shortage ❌"), "Shortage ❌"))</f>
        <v/>
      </c>
      <c r="G151" s="21" t="str">
        <f t="array" ref="G151">IF(ISBLANK(A151), "", IF(ISERROR(MATCH(INDEX('Filtered Blueprints'!S$3:T500, MATCH(CONCATENATE(A151, " Blueprint"), 'Filtered Blueprints'!T$3:T500, 0), 1), 'Filtered Blueprints'!M$3:M500, 0)), "Catch ❌", "Catch ✔️ "))</f>
        <v/>
      </c>
      <c r="H151" s="21" t="str">
        <f t="array" ref="H151">IF(ISBLANK(A151), "", IF(ISERROR(MATCH(INDEX('Filtered Blueprints'!H$3:I500, MATCH(CONCATENATE(A151, " Blueprint"), 'Filtered Blueprints'!I$3:I500, 0), 1), 'Filtered Blueprints'!B$3:B500, 0)), "Impass ❌", "Impass ✔️ "))</f>
        <v/>
      </c>
      <c r="I151" s="22"/>
      <c r="J151" s="23"/>
    </row>
    <row r="152">
      <c r="A152" s="38"/>
      <c r="B152" s="39" t="s">
        <v>165</v>
      </c>
      <c r="C152" s="39" t="s">
        <v>165</v>
      </c>
      <c r="D152" s="19" t="s">
        <v>165</v>
      </c>
      <c r="E152" s="40" t="s">
        <v>165</v>
      </c>
      <c r="F152" s="21" t="str">
        <f>IF(ISBLANK(A152), "", IFERROR(IF(VLOOKUP(CONCATENATE(A152, " Blueprint"),'Filtered Blueprints'!I$3:J500, 2, FALSE) &gt; C152, "Surplus ✔️", "Shortage ❌"), "Shortage ❌"))</f>
        <v/>
      </c>
      <c r="G152" s="21" t="str">
        <f t="array" ref="G152">IF(ISBLANK(A152), "", IF(ISERROR(MATCH(INDEX('Filtered Blueprints'!S$3:T500, MATCH(CONCATENATE(A152, " Blueprint"), 'Filtered Blueprints'!T$3:T500, 0), 1), 'Filtered Blueprints'!M$3:M500, 0)), "Catch ❌", "Catch ✔️ "))</f>
        <v/>
      </c>
      <c r="H152" s="21" t="str">
        <f t="array" ref="H152">IF(ISBLANK(A152), "", IF(ISERROR(MATCH(INDEX('Filtered Blueprints'!H$3:I500, MATCH(CONCATENATE(A152, " Blueprint"), 'Filtered Blueprints'!I$3:I500, 0), 1), 'Filtered Blueprints'!B$3:B500, 0)), "Impass ❌", "Impass ✔️ "))</f>
        <v/>
      </c>
      <c r="I152" s="22"/>
      <c r="J152" s="23"/>
    </row>
    <row r="153">
      <c r="A153" s="38"/>
      <c r="B153" s="39" t="s">
        <v>165</v>
      </c>
      <c r="C153" s="39" t="s">
        <v>165</v>
      </c>
      <c r="D153" s="19" t="s">
        <v>165</v>
      </c>
      <c r="E153" s="40" t="s">
        <v>165</v>
      </c>
      <c r="F153" s="21" t="str">
        <f>IF(ISBLANK(A153), "", IFERROR(IF(VLOOKUP(CONCATENATE(A153, " Blueprint"),'Filtered Blueprints'!I$3:J500, 2, FALSE) &gt; C153, "Surplus ✔️", "Shortage ❌"), "Shortage ❌"))</f>
        <v/>
      </c>
      <c r="G153" s="21" t="str">
        <f t="array" ref="G153">IF(ISBLANK(A153), "", IF(ISERROR(MATCH(INDEX('Filtered Blueprints'!S$3:T500, MATCH(CONCATENATE(A153, " Blueprint"), 'Filtered Blueprints'!T$3:T500, 0), 1), 'Filtered Blueprints'!M$3:M500, 0)), "Catch ❌", "Catch ✔️ "))</f>
        <v/>
      </c>
      <c r="H153" s="21" t="str">
        <f t="array" ref="H153">IF(ISBLANK(A153), "", IF(ISERROR(MATCH(INDEX('Filtered Blueprints'!H$3:I500, MATCH(CONCATENATE(A153, " Blueprint"), 'Filtered Blueprints'!I$3:I500, 0), 1), 'Filtered Blueprints'!B$3:B500, 0)), "Impass ❌", "Impass ✔️ "))</f>
        <v/>
      </c>
      <c r="I153" s="22"/>
      <c r="J153" s="23"/>
    </row>
    <row r="154">
      <c r="A154" s="38"/>
      <c r="B154" s="39" t="s">
        <v>165</v>
      </c>
      <c r="C154" s="39" t="s">
        <v>165</v>
      </c>
      <c r="D154" s="19" t="s">
        <v>165</v>
      </c>
      <c r="E154" s="40" t="s">
        <v>165</v>
      </c>
      <c r="F154" s="21" t="str">
        <f>IF(ISBLANK(A154), "", IFERROR(IF(VLOOKUP(CONCATENATE(A154, " Blueprint"),'Filtered Blueprints'!I$3:J500, 2, FALSE) &gt; C154, "Surplus ✔️", "Shortage ❌"), "Shortage ❌"))</f>
        <v/>
      </c>
      <c r="G154" s="21" t="str">
        <f t="array" ref="G154">IF(ISBLANK(A154), "", IF(ISERROR(MATCH(INDEX('Filtered Blueprints'!S$3:T500, MATCH(CONCATENATE(A154, " Blueprint"), 'Filtered Blueprints'!T$3:T500, 0), 1), 'Filtered Blueprints'!M$3:M500, 0)), "Catch ❌", "Catch ✔️ "))</f>
        <v/>
      </c>
      <c r="H154" s="21" t="str">
        <f t="array" ref="H154">IF(ISBLANK(A154), "", IF(ISERROR(MATCH(INDEX('Filtered Blueprints'!H$3:I500, MATCH(CONCATENATE(A154, " Blueprint"), 'Filtered Blueprints'!I$3:I500, 0), 1), 'Filtered Blueprints'!B$3:B500, 0)), "Impass ❌", "Impass ✔️ "))</f>
        <v/>
      </c>
      <c r="I154" s="22"/>
      <c r="J154" s="23"/>
    </row>
    <row r="155">
      <c r="A155" s="38"/>
      <c r="B155" s="39" t="s">
        <v>165</v>
      </c>
      <c r="C155" s="39" t="s">
        <v>165</v>
      </c>
      <c r="D155" s="19" t="s">
        <v>165</v>
      </c>
      <c r="E155" s="40" t="s">
        <v>165</v>
      </c>
      <c r="F155" s="21" t="str">
        <f>IF(ISBLANK(A155), "", IFERROR(IF(VLOOKUP(CONCATENATE(A155, " Blueprint"),'Filtered Blueprints'!I$3:J500, 2, FALSE) &gt; C155, "Surplus ✔️", "Shortage ❌"), "Shortage ❌"))</f>
        <v/>
      </c>
      <c r="G155" s="21" t="str">
        <f t="array" ref="G155">IF(ISBLANK(A155), "", IF(ISERROR(MATCH(INDEX('Filtered Blueprints'!S$3:T500, MATCH(CONCATENATE(A155, " Blueprint"), 'Filtered Blueprints'!T$3:T500, 0), 1), 'Filtered Blueprints'!M$3:M500, 0)), "Catch ❌", "Catch ✔️ "))</f>
        <v/>
      </c>
      <c r="H155" s="21" t="str">
        <f t="array" ref="H155">IF(ISBLANK(A155), "", IF(ISERROR(MATCH(INDEX('Filtered Blueprints'!H$3:I500, MATCH(CONCATENATE(A155, " Blueprint"), 'Filtered Blueprints'!I$3:I500, 0), 1), 'Filtered Blueprints'!B$3:B500, 0)), "Impass ❌", "Impass ✔️ "))</f>
        <v/>
      </c>
      <c r="I155" s="22"/>
      <c r="J155" s="23"/>
    </row>
    <row r="156">
      <c r="A156" s="38"/>
      <c r="B156" s="39" t="s">
        <v>165</v>
      </c>
      <c r="C156" s="39" t="s">
        <v>165</v>
      </c>
      <c r="D156" s="19" t="s">
        <v>165</v>
      </c>
      <c r="E156" s="40" t="s">
        <v>165</v>
      </c>
      <c r="F156" s="21" t="str">
        <f>IF(ISBLANK(A156), "", IFERROR(IF(VLOOKUP(CONCATENATE(A156, " Blueprint"),'Filtered Blueprints'!I$3:J500, 2, FALSE) &gt; C156, "Surplus ✔️", "Shortage ❌"), "Shortage ❌"))</f>
        <v/>
      </c>
      <c r="G156" s="21" t="str">
        <f t="array" ref="G156">IF(ISBLANK(A156), "", IF(ISERROR(MATCH(INDEX('Filtered Blueprints'!S$3:T500, MATCH(CONCATENATE(A156, " Blueprint"), 'Filtered Blueprints'!T$3:T500, 0), 1), 'Filtered Blueprints'!M$3:M500, 0)), "Catch ❌", "Catch ✔️ "))</f>
        <v/>
      </c>
      <c r="H156" s="21" t="str">
        <f t="array" ref="H156">IF(ISBLANK(A156), "", IF(ISERROR(MATCH(INDEX('Filtered Blueprints'!H$3:I500, MATCH(CONCATENATE(A156, " Blueprint"), 'Filtered Blueprints'!I$3:I500, 0), 1), 'Filtered Blueprints'!B$3:B500, 0)), "Impass ❌", "Impass ✔️ "))</f>
        <v/>
      </c>
      <c r="I156" s="22"/>
      <c r="J156" s="23"/>
    </row>
    <row r="157">
      <c r="A157" s="38"/>
      <c r="B157" s="39" t="s">
        <v>165</v>
      </c>
      <c r="C157" s="39" t="s">
        <v>165</v>
      </c>
      <c r="D157" s="19" t="s">
        <v>165</v>
      </c>
      <c r="E157" s="40" t="s">
        <v>165</v>
      </c>
      <c r="F157" s="21" t="str">
        <f>IF(ISBLANK(A157), "", IFERROR(IF(VLOOKUP(CONCATENATE(A157, " Blueprint"),'Filtered Blueprints'!I$3:J500, 2, FALSE) &gt; C157, "Surplus ✔️", "Shortage ❌"), "Shortage ❌"))</f>
        <v/>
      </c>
      <c r="G157" s="21" t="str">
        <f t="array" ref="G157">IF(ISBLANK(A157), "", IF(ISERROR(MATCH(INDEX('Filtered Blueprints'!S$3:T500, MATCH(CONCATENATE(A157, " Blueprint"), 'Filtered Blueprints'!T$3:T500, 0), 1), 'Filtered Blueprints'!M$3:M500, 0)), "Catch ❌", "Catch ✔️ "))</f>
        <v/>
      </c>
      <c r="H157" s="21" t="str">
        <f t="array" ref="H157">IF(ISBLANK(A157), "", IF(ISERROR(MATCH(INDEX('Filtered Blueprints'!H$3:I500, MATCH(CONCATENATE(A157, " Blueprint"), 'Filtered Blueprints'!I$3:I500, 0), 1), 'Filtered Blueprints'!B$3:B500, 0)), "Impass ❌", "Impass ✔️ "))</f>
        <v/>
      </c>
      <c r="I157" s="22"/>
      <c r="J157" s="23"/>
    </row>
    <row r="158">
      <c r="A158" s="38"/>
      <c r="B158" s="39" t="s">
        <v>165</v>
      </c>
      <c r="C158" s="39" t="s">
        <v>165</v>
      </c>
      <c r="D158" s="19" t="s">
        <v>165</v>
      </c>
      <c r="E158" s="40" t="s">
        <v>165</v>
      </c>
      <c r="F158" s="21" t="str">
        <f>IF(ISBLANK(A158), "", IFERROR(IF(VLOOKUP(CONCATENATE(A158, " Blueprint"),'Filtered Blueprints'!I$3:J500, 2, FALSE) &gt; C158, "Surplus ✔️", "Shortage ❌"), "Shortage ❌"))</f>
        <v/>
      </c>
      <c r="G158" s="21" t="str">
        <f t="array" ref="G158">IF(ISBLANK(A158), "", IF(ISERROR(MATCH(INDEX('Filtered Blueprints'!S$3:T500, MATCH(CONCATENATE(A158, " Blueprint"), 'Filtered Blueprints'!T$3:T500, 0), 1), 'Filtered Blueprints'!M$3:M500, 0)), "Catch ❌", "Catch ✔️ "))</f>
        <v/>
      </c>
      <c r="H158" s="21" t="str">
        <f t="array" ref="H158">IF(ISBLANK(A158), "", IF(ISERROR(MATCH(INDEX('Filtered Blueprints'!H$3:I500, MATCH(CONCATENATE(A158, " Blueprint"), 'Filtered Blueprints'!I$3:I500, 0), 1), 'Filtered Blueprints'!B$3:B500, 0)), "Impass ❌", "Impass ✔️ "))</f>
        <v/>
      </c>
      <c r="I158" s="22"/>
      <c r="J158" s="23"/>
    </row>
    <row r="159">
      <c r="A159" s="38"/>
      <c r="B159" s="39" t="s">
        <v>165</v>
      </c>
      <c r="C159" s="39" t="s">
        <v>165</v>
      </c>
      <c r="D159" s="19" t="s">
        <v>165</v>
      </c>
      <c r="E159" s="40" t="s">
        <v>165</v>
      </c>
      <c r="F159" s="21" t="str">
        <f>IF(ISBLANK(A159), "", IFERROR(IF(VLOOKUP(CONCATENATE(A159, " Blueprint"),'Filtered Blueprints'!I$3:J500, 2, FALSE) &gt; C159, "Surplus ✔️", "Shortage ❌"), "Shortage ❌"))</f>
        <v/>
      </c>
      <c r="G159" s="21" t="str">
        <f t="array" ref="G159">IF(ISBLANK(A159), "", IF(ISERROR(MATCH(INDEX('Filtered Blueprints'!S$3:T500, MATCH(CONCATENATE(A159, " Blueprint"), 'Filtered Blueprints'!T$3:T500, 0), 1), 'Filtered Blueprints'!M$3:M500, 0)), "Catch ❌", "Catch ✔️ "))</f>
        <v/>
      </c>
      <c r="H159" s="21" t="str">
        <f t="array" ref="H159">IF(ISBLANK(A159), "", IF(ISERROR(MATCH(INDEX('Filtered Blueprints'!H$3:I500, MATCH(CONCATENATE(A159, " Blueprint"), 'Filtered Blueprints'!I$3:I500, 0), 1), 'Filtered Blueprints'!B$3:B500, 0)), "Impass ❌", "Impass ✔️ "))</f>
        <v/>
      </c>
      <c r="I159" s="22"/>
      <c r="J159" s="23"/>
    </row>
    <row r="160">
      <c r="A160" s="38"/>
      <c r="B160" s="39" t="s">
        <v>165</v>
      </c>
      <c r="C160" s="39" t="s">
        <v>165</v>
      </c>
      <c r="D160" s="19" t="s">
        <v>165</v>
      </c>
      <c r="E160" s="40" t="s">
        <v>165</v>
      </c>
      <c r="F160" s="21" t="str">
        <f>IF(ISBLANK(A160), "", IFERROR(IF(VLOOKUP(CONCATENATE(A160, " Blueprint"),'Filtered Blueprints'!I$3:J500, 2, FALSE) &gt; C160, "Surplus ✔️", "Shortage ❌"), "Shortage ❌"))</f>
        <v/>
      </c>
      <c r="G160" s="21" t="str">
        <f t="array" ref="G160">IF(ISBLANK(A160), "", IF(ISERROR(MATCH(INDEX('Filtered Blueprints'!S$3:T500, MATCH(CONCATENATE(A160, " Blueprint"), 'Filtered Blueprints'!T$3:T500, 0), 1), 'Filtered Blueprints'!M$3:M500, 0)), "Catch ❌", "Catch ✔️ "))</f>
        <v/>
      </c>
      <c r="H160" s="21" t="str">
        <f t="array" ref="H160">IF(ISBLANK(A160), "", IF(ISERROR(MATCH(INDEX('Filtered Blueprints'!H$3:I500, MATCH(CONCATENATE(A160, " Blueprint"), 'Filtered Blueprints'!I$3:I500, 0), 1), 'Filtered Blueprints'!B$3:B500, 0)), "Impass ❌", "Impass ✔️ "))</f>
        <v/>
      </c>
      <c r="I160" s="22"/>
      <c r="J160" s="23"/>
    </row>
    <row r="161">
      <c r="A161" s="38"/>
      <c r="B161" s="39" t="s">
        <v>165</v>
      </c>
      <c r="C161" s="39" t="s">
        <v>165</v>
      </c>
      <c r="D161" s="19" t="s">
        <v>165</v>
      </c>
      <c r="E161" s="40" t="s">
        <v>165</v>
      </c>
      <c r="F161" s="21" t="str">
        <f>IF(ISBLANK(A161), "", IFERROR(IF(VLOOKUP(CONCATENATE(A161, " Blueprint"),'Filtered Blueprints'!I$3:J500, 2, FALSE) &gt; C161, "Surplus ✔️", "Shortage ❌"), "Shortage ❌"))</f>
        <v/>
      </c>
      <c r="G161" s="21" t="str">
        <f t="array" ref="G161">IF(ISBLANK(A161), "", IF(ISERROR(MATCH(INDEX('Filtered Blueprints'!S$3:T500, MATCH(CONCATENATE(A161, " Blueprint"), 'Filtered Blueprints'!T$3:T500, 0), 1), 'Filtered Blueprints'!M$3:M500, 0)), "Catch ❌", "Catch ✔️ "))</f>
        <v/>
      </c>
      <c r="H161" s="21" t="str">
        <f t="array" ref="H161">IF(ISBLANK(A161), "", IF(ISERROR(MATCH(INDEX('Filtered Blueprints'!H$3:I500, MATCH(CONCATENATE(A161, " Blueprint"), 'Filtered Blueprints'!I$3:I500, 0), 1), 'Filtered Blueprints'!B$3:B500, 0)), "Impass ❌", "Impass ✔️ "))</f>
        <v/>
      </c>
      <c r="I161" s="22"/>
      <c r="J161" s="23"/>
    </row>
    <row r="162">
      <c r="A162" s="38"/>
      <c r="B162" s="39" t="s">
        <v>165</v>
      </c>
      <c r="C162" s="39" t="s">
        <v>165</v>
      </c>
      <c r="D162" s="19" t="s">
        <v>165</v>
      </c>
      <c r="E162" s="40" t="s">
        <v>165</v>
      </c>
      <c r="F162" s="21" t="str">
        <f>IF(ISBLANK(A162), "", IFERROR(IF(VLOOKUP(CONCATENATE(A162, " Blueprint"),'Filtered Blueprints'!I$3:J500, 2, FALSE) &gt; C162, "Surplus ✔️", "Shortage ❌"), "Shortage ❌"))</f>
        <v/>
      </c>
      <c r="G162" s="21" t="str">
        <f t="array" ref="G162">IF(ISBLANK(A162), "", IF(ISERROR(MATCH(INDEX('Filtered Blueprints'!S$3:T500, MATCH(CONCATENATE(A162, " Blueprint"), 'Filtered Blueprints'!T$3:T500, 0), 1), 'Filtered Blueprints'!M$3:M500, 0)), "Catch ❌", "Catch ✔️ "))</f>
        <v/>
      </c>
      <c r="H162" s="21" t="str">
        <f t="array" ref="H162">IF(ISBLANK(A162), "", IF(ISERROR(MATCH(INDEX('Filtered Blueprints'!H$3:I500, MATCH(CONCATENATE(A162, " Blueprint"), 'Filtered Blueprints'!I$3:I500, 0), 1), 'Filtered Blueprints'!B$3:B500, 0)), "Impass ❌", "Impass ✔️ "))</f>
        <v/>
      </c>
      <c r="I162" s="22"/>
      <c r="J162" s="23"/>
    </row>
    <row r="163">
      <c r="A163" s="38"/>
      <c r="B163" s="39" t="s">
        <v>165</v>
      </c>
      <c r="C163" s="39" t="s">
        <v>165</v>
      </c>
      <c r="D163" s="19" t="s">
        <v>165</v>
      </c>
      <c r="E163" s="40" t="s">
        <v>165</v>
      </c>
      <c r="F163" s="21" t="str">
        <f>IF(ISBLANK(A163), "", IFERROR(IF(VLOOKUP(CONCATENATE(A163, " Blueprint"),'Filtered Blueprints'!I$3:J500, 2, FALSE) &gt; C163, "Surplus ✔️", "Shortage ❌"), "Shortage ❌"))</f>
        <v/>
      </c>
      <c r="G163" s="21" t="str">
        <f t="array" ref="G163">IF(ISBLANK(A163), "", IF(ISERROR(MATCH(INDEX('Filtered Blueprints'!S$3:T500, MATCH(CONCATENATE(A163, " Blueprint"), 'Filtered Blueprints'!T$3:T500, 0), 1), 'Filtered Blueprints'!M$3:M500, 0)), "Catch ❌", "Catch ✔️ "))</f>
        <v/>
      </c>
      <c r="H163" s="21" t="str">
        <f t="array" ref="H163">IF(ISBLANK(A163), "", IF(ISERROR(MATCH(INDEX('Filtered Blueprints'!H$3:I500, MATCH(CONCATENATE(A163, " Blueprint"), 'Filtered Blueprints'!I$3:I500, 0), 1), 'Filtered Blueprints'!B$3:B500, 0)), "Impass ❌", "Impass ✔️ "))</f>
        <v/>
      </c>
      <c r="I163" s="22"/>
      <c r="J163" s="23"/>
    </row>
    <row r="164">
      <c r="A164" s="38"/>
      <c r="B164" s="39" t="s">
        <v>165</v>
      </c>
      <c r="C164" s="39" t="s">
        <v>165</v>
      </c>
      <c r="D164" s="19" t="s">
        <v>165</v>
      </c>
      <c r="E164" s="40" t="s">
        <v>165</v>
      </c>
      <c r="F164" s="21" t="str">
        <f>IF(ISBLANK(A164), "", IFERROR(IF(VLOOKUP(CONCATENATE(A164, " Blueprint"),'Filtered Blueprints'!I$3:J500, 2, FALSE) &gt; C164, "Surplus ✔️", "Shortage ❌"), "Shortage ❌"))</f>
        <v/>
      </c>
      <c r="G164" s="21" t="str">
        <f t="array" ref="G164">IF(ISBLANK(A164), "", IF(ISERROR(MATCH(INDEX('Filtered Blueprints'!S$3:T500, MATCH(CONCATENATE(A164, " Blueprint"), 'Filtered Blueprints'!T$3:T500, 0), 1), 'Filtered Blueprints'!M$3:M500, 0)), "Catch ❌", "Catch ✔️ "))</f>
        <v/>
      </c>
      <c r="H164" s="21" t="str">
        <f t="array" ref="H164">IF(ISBLANK(A164), "", IF(ISERROR(MATCH(INDEX('Filtered Blueprints'!H$3:I500, MATCH(CONCATENATE(A164, " Blueprint"), 'Filtered Blueprints'!I$3:I500, 0), 1), 'Filtered Blueprints'!B$3:B500, 0)), "Impass ❌", "Impass ✔️ "))</f>
        <v/>
      </c>
      <c r="I164" s="22"/>
      <c r="J164" s="23"/>
    </row>
    <row r="165">
      <c r="A165" s="38"/>
      <c r="B165" s="39" t="s">
        <v>165</v>
      </c>
      <c r="C165" s="39" t="s">
        <v>165</v>
      </c>
      <c r="D165" s="19" t="s">
        <v>165</v>
      </c>
      <c r="E165" s="40" t="s">
        <v>165</v>
      </c>
      <c r="F165" s="21" t="str">
        <f>IF(ISBLANK(A165), "", IFERROR(IF(VLOOKUP(CONCATENATE(A165, " Blueprint"),'Filtered Blueprints'!I$3:J500, 2, FALSE) &gt; C165, "Surplus ✔️", "Shortage ❌"), "Shortage ❌"))</f>
        <v/>
      </c>
      <c r="G165" s="21" t="str">
        <f t="array" ref="G165">IF(ISBLANK(A165), "", IF(ISERROR(MATCH(INDEX('Filtered Blueprints'!S$3:T500, MATCH(CONCATENATE(A165, " Blueprint"), 'Filtered Blueprints'!T$3:T500, 0), 1), 'Filtered Blueprints'!M$3:M500, 0)), "Catch ❌", "Catch ✔️ "))</f>
        <v/>
      </c>
      <c r="H165" s="21" t="str">
        <f t="array" ref="H165">IF(ISBLANK(A165), "", IF(ISERROR(MATCH(INDEX('Filtered Blueprints'!H$3:I500, MATCH(CONCATENATE(A165, " Blueprint"), 'Filtered Blueprints'!I$3:I500, 0), 1), 'Filtered Blueprints'!B$3:B500, 0)), "Impass ❌", "Impass ✔️ "))</f>
        <v/>
      </c>
      <c r="I165" s="22"/>
      <c r="J165" s="23"/>
    </row>
    <row r="166">
      <c r="A166" s="38"/>
      <c r="B166" s="39" t="s">
        <v>165</v>
      </c>
      <c r="C166" s="39" t="s">
        <v>165</v>
      </c>
      <c r="D166" s="19" t="s">
        <v>165</v>
      </c>
      <c r="E166" s="40" t="s">
        <v>165</v>
      </c>
      <c r="F166" s="21" t="str">
        <f>IF(ISBLANK(A166), "", IFERROR(IF(VLOOKUP(CONCATENATE(A166, " Blueprint"),'Filtered Blueprints'!I$3:J500, 2, FALSE) &gt; C166, "Surplus ✔️", "Shortage ❌"), "Shortage ❌"))</f>
        <v/>
      </c>
      <c r="G166" s="21" t="str">
        <f t="array" ref="G166">IF(ISBLANK(A166), "", IF(ISERROR(MATCH(INDEX('Filtered Blueprints'!S$3:T500, MATCH(CONCATENATE(A166, " Blueprint"), 'Filtered Blueprints'!T$3:T500, 0), 1), 'Filtered Blueprints'!M$3:M500, 0)), "Catch ❌", "Catch ✔️ "))</f>
        <v/>
      </c>
      <c r="H166" s="21" t="str">
        <f t="array" ref="H166">IF(ISBLANK(A166), "", IF(ISERROR(MATCH(INDEX('Filtered Blueprints'!H$3:I500, MATCH(CONCATENATE(A166, " Blueprint"), 'Filtered Blueprints'!I$3:I500, 0), 1), 'Filtered Blueprints'!B$3:B500, 0)), "Impass ❌", "Impass ✔️ "))</f>
        <v/>
      </c>
      <c r="I166" s="22"/>
      <c r="J166" s="23"/>
    </row>
    <row r="167">
      <c r="A167" s="38"/>
      <c r="B167" s="39" t="s">
        <v>165</v>
      </c>
      <c r="C167" s="39" t="s">
        <v>165</v>
      </c>
      <c r="D167" s="19" t="s">
        <v>165</v>
      </c>
      <c r="E167" s="40" t="s">
        <v>165</v>
      </c>
      <c r="F167" s="21" t="str">
        <f>IF(ISBLANK(A167), "", IFERROR(IF(VLOOKUP(CONCATENATE(A167, " Blueprint"),'Filtered Blueprints'!I$3:J500, 2, FALSE) &gt; C167, "Surplus ✔️", "Shortage ❌"), "Shortage ❌"))</f>
        <v/>
      </c>
      <c r="G167" s="21" t="str">
        <f t="array" ref="G167">IF(ISBLANK(A167), "", IF(ISERROR(MATCH(INDEX('Filtered Blueprints'!S$3:T500, MATCH(CONCATENATE(A167, " Blueprint"), 'Filtered Blueprints'!T$3:T500, 0), 1), 'Filtered Blueprints'!M$3:M500, 0)), "Catch ❌", "Catch ✔️ "))</f>
        <v/>
      </c>
      <c r="H167" s="21" t="str">
        <f t="array" ref="H167">IF(ISBLANK(A167), "", IF(ISERROR(MATCH(INDEX('Filtered Blueprints'!H$3:I500, MATCH(CONCATENATE(A167, " Blueprint"), 'Filtered Blueprints'!I$3:I500, 0), 1), 'Filtered Blueprints'!B$3:B500, 0)), "Impass ❌", "Impass ✔️ "))</f>
        <v/>
      </c>
      <c r="I167" s="22"/>
      <c r="J167" s="23"/>
    </row>
    <row r="168">
      <c r="A168" s="38"/>
      <c r="B168" s="39" t="s">
        <v>165</v>
      </c>
      <c r="C168" s="39" t="s">
        <v>165</v>
      </c>
      <c r="D168" s="19" t="s">
        <v>165</v>
      </c>
      <c r="E168" s="40" t="s">
        <v>165</v>
      </c>
      <c r="F168" s="21" t="str">
        <f>IF(ISBLANK(A168), "", IFERROR(IF(VLOOKUP(CONCATENATE(A168, " Blueprint"),'Filtered Blueprints'!I$3:J500, 2, FALSE) &gt; C168, "Surplus ✔️", "Shortage ❌"), "Shortage ❌"))</f>
        <v/>
      </c>
      <c r="G168" s="21" t="str">
        <f t="array" ref="G168">IF(ISBLANK(A168), "", IF(ISERROR(MATCH(INDEX('Filtered Blueprints'!S$3:T500, MATCH(CONCATENATE(A168, " Blueprint"), 'Filtered Blueprints'!T$3:T500, 0), 1), 'Filtered Blueprints'!M$3:M500, 0)), "Catch ❌", "Catch ✔️ "))</f>
        <v/>
      </c>
      <c r="H168" s="21" t="str">
        <f t="array" ref="H168">IF(ISBLANK(A168), "", IF(ISERROR(MATCH(INDEX('Filtered Blueprints'!H$3:I500, MATCH(CONCATENATE(A168, " Blueprint"), 'Filtered Blueprints'!I$3:I500, 0), 1), 'Filtered Blueprints'!B$3:B500, 0)), "Impass ❌", "Impass ✔️ "))</f>
        <v/>
      </c>
      <c r="I168" s="22"/>
      <c r="J168" s="23"/>
    </row>
    <row r="169">
      <c r="A169" s="38"/>
      <c r="B169" s="39" t="s">
        <v>165</v>
      </c>
      <c r="C169" s="39" t="s">
        <v>165</v>
      </c>
      <c r="D169" s="19" t="s">
        <v>165</v>
      </c>
      <c r="E169" s="40" t="s">
        <v>165</v>
      </c>
      <c r="F169" s="21" t="str">
        <f>IF(ISBLANK(A169), "", IFERROR(IF(VLOOKUP(CONCATENATE(A169, " Blueprint"),'Filtered Blueprints'!I$3:J500, 2, FALSE) &gt; C169, "Surplus ✔️", "Shortage ❌"), "Shortage ❌"))</f>
        <v/>
      </c>
      <c r="G169" s="21" t="str">
        <f t="array" ref="G169">IF(ISBLANK(A169), "", IF(ISERROR(MATCH(INDEX('Filtered Blueprints'!S$3:T500, MATCH(CONCATENATE(A169, " Blueprint"), 'Filtered Blueprints'!T$3:T500, 0), 1), 'Filtered Blueprints'!M$3:M500, 0)), "Catch ❌", "Catch ✔️ "))</f>
        <v/>
      </c>
      <c r="H169" s="21" t="str">
        <f t="array" ref="H169">IF(ISBLANK(A169), "", IF(ISERROR(MATCH(INDEX('Filtered Blueprints'!H$3:I500, MATCH(CONCATENATE(A169, " Blueprint"), 'Filtered Blueprints'!I$3:I500, 0), 1), 'Filtered Blueprints'!B$3:B500, 0)), "Impass ❌", "Impass ✔️ "))</f>
        <v/>
      </c>
      <c r="I169" s="22"/>
      <c r="J169" s="23"/>
    </row>
    <row r="170">
      <c r="A170" s="38"/>
      <c r="B170" s="39" t="s">
        <v>165</v>
      </c>
      <c r="C170" s="39" t="s">
        <v>165</v>
      </c>
      <c r="D170" s="19" t="s">
        <v>165</v>
      </c>
      <c r="E170" s="40" t="s">
        <v>165</v>
      </c>
      <c r="F170" s="21" t="str">
        <f>IF(ISBLANK(A170), "", IFERROR(IF(VLOOKUP(CONCATENATE(A170, " Blueprint"),'Filtered Blueprints'!I$3:J500, 2, FALSE) &gt; C170, "Surplus ✔️", "Shortage ❌"), "Shortage ❌"))</f>
        <v/>
      </c>
      <c r="G170" s="21" t="str">
        <f t="array" ref="G170">IF(ISBLANK(A170), "", IF(ISERROR(MATCH(INDEX('Filtered Blueprints'!S$3:T500, MATCH(CONCATENATE(A170, " Blueprint"), 'Filtered Blueprints'!T$3:T500, 0), 1), 'Filtered Blueprints'!M$3:M500, 0)), "Catch ❌", "Catch ✔️ "))</f>
        <v/>
      </c>
      <c r="H170" s="21" t="str">
        <f t="array" ref="H170">IF(ISBLANK(A170), "", IF(ISERROR(MATCH(INDEX('Filtered Blueprints'!H$3:I500, MATCH(CONCATENATE(A170, " Blueprint"), 'Filtered Blueprints'!I$3:I500, 0), 1), 'Filtered Blueprints'!B$3:B500, 0)), "Impass ❌", "Impass ✔️ "))</f>
        <v/>
      </c>
      <c r="I170" s="22"/>
      <c r="J170" s="23"/>
    </row>
    <row r="171">
      <c r="A171" s="38"/>
      <c r="B171" s="39" t="s">
        <v>165</v>
      </c>
      <c r="C171" s="39" t="s">
        <v>165</v>
      </c>
      <c r="D171" s="19" t="s">
        <v>165</v>
      </c>
      <c r="E171" s="40" t="s">
        <v>165</v>
      </c>
      <c r="F171" s="21" t="str">
        <f>IF(ISBLANK(A171), "", IFERROR(IF(VLOOKUP(CONCATENATE(A171, " Blueprint"),'Filtered Blueprints'!I$3:J500, 2, FALSE) &gt; C171, "Surplus ✔️", "Shortage ❌"), "Shortage ❌"))</f>
        <v/>
      </c>
      <c r="G171" s="21" t="str">
        <f t="array" ref="G171">IF(ISBLANK(A171), "", IF(ISERROR(MATCH(INDEX('Filtered Blueprints'!S$3:T500, MATCH(CONCATENATE(A171, " Blueprint"), 'Filtered Blueprints'!T$3:T500, 0), 1), 'Filtered Blueprints'!M$3:M500, 0)), "Catch ❌", "Catch ✔️ "))</f>
        <v/>
      </c>
      <c r="H171" s="21" t="str">
        <f t="array" ref="H171">IF(ISBLANK(A171), "", IF(ISERROR(MATCH(INDEX('Filtered Blueprints'!H$3:I500, MATCH(CONCATENATE(A171, " Blueprint"), 'Filtered Blueprints'!I$3:I500, 0), 1), 'Filtered Blueprints'!B$3:B500, 0)), "Impass ❌", "Impass ✔️ "))</f>
        <v/>
      </c>
      <c r="I171" s="22"/>
      <c r="J171" s="23"/>
    </row>
    <row r="172">
      <c r="A172" s="38"/>
      <c r="B172" s="39" t="s">
        <v>165</v>
      </c>
      <c r="C172" s="39" t="s">
        <v>165</v>
      </c>
      <c r="D172" s="19" t="s">
        <v>165</v>
      </c>
      <c r="E172" s="40" t="s">
        <v>165</v>
      </c>
      <c r="F172" s="21" t="str">
        <f>IF(ISBLANK(A172), "", IFERROR(IF(VLOOKUP(CONCATENATE(A172, " Blueprint"),'Filtered Blueprints'!I$3:J500, 2, FALSE) &gt; C172, "Surplus ✔️", "Shortage ❌"), "Shortage ❌"))</f>
        <v/>
      </c>
      <c r="G172" s="21" t="str">
        <f t="array" ref="G172">IF(ISBLANK(A172), "", IF(ISERROR(MATCH(INDEX('Filtered Blueprints'!S$3:T500, MATCH(CONCATENATE(A172, " Blueprint"), 'Filtered Blueprints'!T$3:T500, 0), 1), 'Filtered Blueprints'!M$3:M500, 0)), "Catch ❌", "Catch ✔️ "))</f>
        <v/>
      </c>
      <c r="H172" s="21" t="str">
        <f t="array" ref="H172">IF(ISBLANK(A172), "", IF(ISERROR(MATCH(INDEX('Filtered Blueprints'!H$3:I500, MATCH(CONCATENATE(A172, " Blueprint"), 'Filtered Blueprints'!I$3:I500, 0), 1), 'Filtered Blueprints'!B$3:B500, 0)), "Impass ❌", "Impass ✔️ "))</f>
        <v/>
      </c>
      <c r="I172" s="22"/>
      <c r="J172" s="23"/>
    </row>
    <row r="173">
      <c r="A173" s="38"/>
      <c r="B173" s="39" t="s">
        <v>165</v>
      </c>
      <c r="C173" s="39" t="s">
        <v>165</v>
      </c>
      <c r="D173" s="19" t="s">
        <v>165</v>
      </c>
      <c r="E173" s="40" t="s">
        <v>165</v>
      </c>
      <c r="F173" s="21" t="str">
        <f>IF(ISBLANK(A173), "", IFERROR(IF(VLOOKUP(CONCATENATE(A173, " Blueprint"),'Filtered Blueprints'!I$3:J500, 2, FALSE) &gt; C173, "Surplus ✔️", "Shortage ❌"), "Shortage ❌"))</f>
        <v/>
      </c>
      <c r="G173" s="21" t="str">
        <f t="array" ref="G173">IF(ISBLANK(A173), "", IF(ISERROR(MATCH(INDEX('Filtered Blueprints'!S$3:T500, MATCH(CONCATENATE(A173, " Blueprint"), 'Filtered Blueprints'!T$3:T500, 0), 1), 'Filtered Blueprints'!M$3:M500, 0)), "Catch ❌", "Catch ✔️ "))</f>
        <v/>
      </c>
      <c r="H173" s="21" t="str">
        <f t="array" ref="H173">IF(ISBLANK(A173), "", IF(ISERROR(MATCH(INDEX('Filtered Blueprints'!H$3:I500, MATCH(CONCATENATE(A173, " Blueprint"), 'Filtered Blueprints'!I$3:I500, 0), 1), 'Filtered Blueprints'!B$3:B500, 0)), "Impass ❌", "Impass ✔️ "))</f>
        <v/>
      </c>
      <c r="I173" s="22"/>
      <c r="J173" s="23"/>
    </row>
    <row r="174">
      <c r="A174" s="38"/>
      <c r="B174" s="39" t="s">
        <v>165</v>
      </c>
      <c r="C174" s="39" t="s">
        <v>165</v>
      </c>
      <c r="D174" s="19" t="s">
        <v>165</v>
      </c>
      <c r="E174" s="40" t="s">
        <v>165</v>
      </c>
      <c r="F174" s="21" t="str">
        <f>IF(ISBLANK(A174), "", IFERROR(IF(VLOOKUP(CONCATENATE(A174, " Blueprint"),'Filtered Blueprints'!I$3:J500, 2, FALSE) &gt; C174, "Surplus ✔️", "Shortage ❌"), "Shortage ❌"))</f>
        <v/>
      </c>
      <c r="G174" s="21" t="str">
        <f t="array" ref="G174">IF(ISBLANK(A174), "", IF(ISERROR(MATCH(INDEX('Filtered Blueprints'!S$3:T500, MATCH(CONCATENATE(A174, " Blueprint"), 'Filtered Blueprints'!T$3:T500, 0), 1), 'Filtered Blueprints'!M$3:M500, 0)), "Catch ❌", "Catch ✔️ "))</f>
        <v/>
      </c>
      <c r="H174" s="21" t="str">
        <f t="array" ref="H174">IF(ISBLANK(A174), "", IF(ISERROR(MATCH(INDEX('Filtered Blueprints'!H$3:I500, MATCH(CONCATENATE(A174, " Blueprint"), 'Filtered Blueprints'!I$3:I500, 0), 1), 'Filtered Blueprints'!B$3:B500, 0)), "Impass ❌", "Impass ✔️ "))</f>
        <v/>
      </c>
      <c r="I174" s="22"/>
      <c r="J174" s="23"/>
    </row>
    <row r="175">
      <c r="A175" s="38"/>
      <c r="B175" s="39" t="s">
        <v>165</v>
      </c>
      <c r="C175" s="39" t="s">
        <v>165</v>
      </c>
      <c r="D175" s="19" t="s">
        <v>165</v>
      </c>
      <c r="E175" s="40" t="s">
        <v>165</v>
      </c>
      <c r="F175" s="21" t="str">
        <f>IF(ISBLANK(A175), "", IFERROR(IF(VLOOKUP(CONCATENATE(A175, " Blueprint"),'Filtered Blueprints'!I$3:J500, 2, FALSE) &gt; C175, "Surplus ✔️", "Shortage ❌"), "Shortage ❌"))</f>
        <v/>
      </c>
      <c r="G175" s="21" t="str">
        <f t="array" ref="G175">IF(ISBLANK(A175), "", IF(ISERROR(MATCH(INDEX('Filtered Blueprints'!S$3:T500, MATCH(CONCATENATE(A175, " Blueprint"), 'Filtered Blueprints'!T$3:T500, 0), 1), 'Filtered Blueprints'!M$3:M500, 0)), "Catch ❌", "Catch ✔️ "))</f>
        <v/>
      </c>
      <c r="H175" s="21" t="str">
        <f t="array" ref="H175">IF(ISBLANK(A175), "", IF(ISERROR(MATCH(INDEX('Filtered Blueprints'!H$3:I500, MATCH(CONCATENATE(A175, " Blueprint"), 'Filtered Blueprints'!I$3:I500, 0), 1), 'Filtered Blueprints'!B$3:B500, 0)), "Impass ❌", "Impass ✔️ "))</f>
        <v/>
      </c>
      <c r="I175" s="22"/>
      <c r="J175" s="23"/>
    </row>
    <row r="176">
      <c r="A176" s="38"/>
      <c r="B176" s="39" t="s">
        <v>165</v>
      </c>
      <c r="C176" s="39" t="s">
        <v>165</v>
      </c>
      <c r="D176" s="19" t="s">
        <v>165</v>
      </c>
      <c r="E176" s="40" t="s">
        <v>165</v>
      </c>
      <c r="F176" s="21" t="str">
        <f>IF(ISBLANK(A176), "", IFERROR(IF(VLOOKUP(CONCATENATE(A176, " Blueprint"),'Filtered Blueprints'!I$3:J500, 2, FALSE) &gt; C176, "Surplus ✔️", "Shortage ❌"), "Shortage ❌"))</f>
        <v/>
      </c>
      <c r="G176" s="21" t="str">
        <f t="array" ref="G176">IF(ISBLANK(A176), "", IF(ISERROR(MATCH(INDEX('Filtered Blueprints'!S$3:T500, MATCH(CONCATENATE(A176, " Blueprint"), 'Filtered Blueprints'!T$3:T500, 0), 1), 'Filtered Blueprints'!M$3:M500, 0)), "Catch ❌", "Catch ✔️ "))</f>
        <v/>
      </c>
      <c r="H176" s="21" t="str">
        <f t="array" ref="H176">IF(ISBLANK(A176), "", IF(ISERROR(MATCH(INDEX('Filtered Blueprints'!H$3:I500, MATCH(CONCATENATE(A176, " Blueprint"), 'Filtered Blueprints'!I$3:I500, 0), 1), 'Filtered Blueprints'!B$3:B500, 0)), "Impass ❌", "Impass ✔️ "))</f>
        <v/>
      </c>
      <c r="I176" s="22"/>
      <c r="J176" s="23"/>
    </row>
    <row r="177">
      <c r="A177" s="38"/>
      <c r="B177" s="39" t="s">
        <v>165</v>
      </c>
      <c r="C177" s="39" t="s">
        <v>165</v>
      </c>
      <c r="D177" s="19" t="s">
        <v>165</v>
      </c>
      <c r="E177" s="40" t="s">
        <v>165</v>
      </c>
      <c r="F177" s="21" t="str">
        <f>IF(ISBLANK(A177), "", IFERROR(IF(VLOOKUP(CONCATENATE(A177, " Blueprint"),'Filtered Blueprints'!I$3:J500, 2, FALSE) &gt; C177, "Surplus ✔️", "Shortage ❌"), "Shortage ❌"))</f>
        <v/>
      </c>
      <c r="G177" s="21" t="str">
        <f t="array" ref="G177">IF(ISBLANK(A177), "", IF(ISERROR(MATCH(INDEX('Filtered Blueprints'!S$3:T500, MATCH(CONCATENATE(A177, " Blueprint"), 'Filtered Blueprints'!T$3:T500, 0), 1), 'Filtered Blueprints'!M$3:M500, 0)), "Catch ❌", "Catch ✔️ "))</f>
        <v/>
      </c>
      <c r="H177" s="21" t="str">
        <f t="array" ref="H177">IF(ISBLANK(A177), "", IF(ISERROR(MATCH(INDEX('Filtered Blueprints'!H$3:I500, MATCH(CONCATENATE(A177, " Blueprint"), 'Filtered Blueprints'!I$3:I500, 0), 1), 'Filtered Blueprints'!B$3:B500, 0)), "Impass ❌", "Impass ✔️ "))</f>
        <v/>
      </c>
      <c r="I177" s="22"/>
      <c r="J177" s="23"/>
    </row>
    <row r="178">
      <c r="A178" s="38"/>
      <c r="B178" s="39" t="s">
        <v>165</v>
      </c>
      <c r="C178" s="39" t="s">
        <v>165</v>
      </c>
      <c r="D178" s="19" t="s">
        <v>165</v>
      </c>
      <c r="E178" s="40" t="s">
        <v>165</v>
      </c>
      <c r="F178" s="21" t="str">
        <f>IF(ISBLANK(A178), "", IFERROR(IF(VLOOKUP(CONCATENATE(A178, " Blueprint"),'Filtered Blueprints'!I$3:J500, 2, FALSE) &gt; C178, "Surplus ✔️", "Shortage ❌"), "Shortage ❌"))</f>
        <v/>
      </c>
      <c r="G178" s="21" t="str">
        <f t="array" ref="G178">IF(ISBLANK(A178), "", IF(ISERROR(MATCH(INDEX('Filtered Blueprints'!S$3:T500, MATCH(CONCATENATE(A178, " Blueprint"), 'Filtered Blueprints'!T$3:T500, 0), 1), 'Filtered Blueprints'!M$3:M500, 0)), "Catch ❌", "Catch ✔️ "))</f>
        <v/>
      </c>
      <c r="H178" s="21" t="str">
        <f t="array" ref="H178">IF(ISBLANK(A178), "", IF(ISERROR(MATCH(INDEX('Filtered Blueprints'!H$3:I500, MATCH(CONCATENATE(A178, " Blueprint"), 'Filtered Blueprints'!I$3:I500, 0), 1), 'Filtered Blueprints'!B$3:B500, 0)), "Impass ❌", "Impass ✔️ "))</f>
        <v/>
      </c>
      <c r="I178" s="22"/>
      <c r="J178" s="23"/>
    </row>
    <row r="179">
      <c r="A179" s="38"/>
      <c r="B179" s="39" t="s">
        <v>165</v>
      </c>
      <c r="C179" s="39" t="s">
        <v>165</v>
      </c>
      <c r="D179" s="19" t="s">
        <v>165</v>
      </c>
      <c r="E179" s="40" t="s">
        <v>165</v>
      </c>
      <c r="F179" s="21" t="str">
        <f>IF(ISBLANK(A179), "", IFERROR(IF(VLOOKUP(CONCATENATE(A179, " Blueprint"),'Filtered Blueprints'!I$3:J500, 2, FALSE) &gt; C179, "Surplus ✔️", "Shortage ❌"), "Shortage ❌"))</f>
        <v/>
      </c>
      <c r="G179" s="21" t="str">
        <f t="array" ref="G179">IF(ISBLANK(A179), "", IF(ISERROR(MATCH(INDEX('Filtered Blueprints'!S$3:T500, MATCH(CONCATENATE(A179, " Blueprint"), 'Filtered Blueprints'!T$3:T500, 0), 1), 'Filtered Blueprints'!M$3:M500, 0)), "Catch ❌", "Catch ✔️ "))</f>
        <v/>
      </c>
      <c r="H179" s="21" t="str">
        <f t="array" ref="H179">IF(ISBLANK(A179), "", IF(ISERROR(MATCH(INDEX('Filtered Blueprints'!H$3:I500, MATCH(CONCATENATE(A179, " Blueprint"), 'Filtered Blueprints'!I$3:I500, 0), 1), 'Filtered Blueprints'!B$3:B500, 0)), "Impass ❌", "Impass ✔️ "))</f>
        <v/>
      </c>
      <c r="I179" s="22"/>
      <c r="J179" s="23"/>
    </row>
    <row r="180">
      <c r="A180" s="38"/>
      <c r="B180" s="39" t="s">
        <v>165</v>
      </c>
      <c r="C180" s="39" t="s">
        <v>165</v>
      </c>
      <c r="D180" s="19" t="s">
        <v>165</v>
      </c>
      <c r="E180" s="40" t="s">
        <v>165</v>
      </c>
      <c r="F180" s="21" t="str">
        <f>IF(ISBLANK(A180), "", IFERROR(IF(VLOOKUP(CONCATENATE(A180, " Blueprint"),'Filtered Blueprints'!I$3:J500, 2, FALSE) &gt; C180, "Surplus ✔️", "Shortage ❌"), "Shortage ❌"))</f>
        <v/>
      </c>
      <c r="G180" s="21" t="str">
        <f t="array" ref="G180">IF(ISBLANK(A180), "", IF(ISERROR(MATCH(INDEX('Filtered Blueprints'!S$3:T500, MATCH(CONCATENATE(A180, " Blueprint"), 'Filtered Blueprints'!T$3:T500, 0), 1), 'Filtered Blueprints'!M$3:M500, 0)), "Catch ❌", "Catch ✔️ "))</f>
        <v/>
      </c>
      <c r="H180" s="21" t="str">
        <f t="array" ref="H180">IF(ISBLANK(A180), "", IF(ISERROR(MATCH(INDEX('Filtered Blueprints'!H$3:I500, MATCH(CONCATENATE(A180, " Blueprint"), 'Filtered Blueprints'!I$3:I500, 0), 1), 'Filtered Blueprints'!B$3:B500, 0)), "Impass ❌", "Impass ✔️ "))</f>
        <v/>
      </c>
      <c r="I180" s="22"/>
      <c r="J180" s="23"/>
    </row>
    <row r="181">
      <c r="A181" s="38"/>
      <c r="B181" s="39" t="s">
        <v>165</v>
      </c>
      <c r="C181" s="39" t="s">
        <v>165</v>
      </c>
      <c r="D181" s="19" t="s">
        <v>165</v>
      </c>
      <c r="E181" s="40" t="s">
        <v>165</v>
      </c>
      <c r="F181" s="21" t="str">
        <f>IF(ISBLANK(A181), "", IFERROR(IF(VLOOKUP(CONCATENATE(A181, " Blueprint"),'Filtered Blueprints'!I$3:J500, 2, FALSE) &gt; C181, "Surplus ✔️", "Shortage ❌"), "Shortage ❌"))</f>
        <v/>
      </c>
      <c r="G181" s="21" t="str">
        <f t="array" ref="G181">IF(ISBLANK(A181), "", IF(ISERROR(MATCH(INDEX('Filtered Blueprints'!S$3:T500, MATCH(CONCATENATE(A181, " Blueprint"), 'Filtered Blueprints'!T$3:T500, 0), 1), 'Filtered Blueprints'!M$3:M500, 0)), "Catch ❌", "Catch ✔️ "))</f>
        <v/>
      </c>
      <c r="H181" s="21" t="str">
        <f t="array" ref="H181">IF(ISBLANK(A181), "", IF(ISERROR(MATCH(INDEX('Filtered Blueprints'!H$3:I500, MATCH(CONCATENATE(A181, " Blueprint"), 'Filtered Blueprints'!I$3:I500, 0), 1), 'Filtered Blueprints'!B$3:B500, 0)), "Impass ❌", "Impass ✔️ "))</f>
        <v/>
      </c>
      <c r="I181" s="22"/>
      <c r="J181" s="23"/>
    </row>
    <row r="182">
      <c r="A182" s="38"/>
      <c r="B182" s="39" t="s">
        <v>165</v>
      </c>
      <c r="C182" s="39" t="s">
        <v>165</v>
      </c>
      <c r="D182" s="19" t="s">
        <v>165</v>
      </c>
      <c r="E182" s="40" t="s">
        <v>165</v>
      </c>
      <c r="F182" s="21" t="str">
        <f>IF(ISBLANK(A182), "", IFERROR(IF(VLOOKUP(CONCATENATE(A182, " Blueprint"),'Filtered Blueprints'!I$3:J500, 2, FALSE) &gt; C182, "Surplus ✔️", "Shortage ❌"), "Shortage ❌"))</f>
        <v/>
      </c>
      <c r="G182" s="21" t="str">
        <f t="array" ref="G182">IF(ISBLANK(A182), "", IF(ISERROR(MATCH(INDEX('Filtered Blueprints'!S$3:T500, MATCH(CONCATENATE(A182, " Blueprint"), 'Filtered Blueprints'!T$3:T500, 0), 1), 'Filtered Blueprints'!M$3:M500, 0)), "Catch ❌", "Catch ✔️ "))</f>
        <v/>
      </c>
      <c r="H182" s="21" t="str">
        <f t="array" ref="H182">IF(ISBLANK(A182), "", IF(ISERROR(MATCH(INDEX('Filtered Blueprints'!H$3:I500, MATCH(CONCATENATE(A182, " Blueprint"), 'Filtered Blueprints'!I$3:I500, 0), 1), 'Filtered Blueprints'!B$3:B500, 0)), "Impass ❌", "Impass ✔️ "))</f>
        <v/>
      </c>
      <c r="I182" s="22"/>
      <c r="J182" s="23"/>
    </row>
    <row r="183">
      <c r="A183" s="38"/>
      <c r="B183" s="39" t="s">
        <v>165</v>
      </c>
      <c r="C183" s="39" t="s">
        <v>165</v>
      </c>
      <c r="D183" s="19" t="s">
        <v>165</v>
      </c>
      <c r="E183" s="40" t="s">
        <v>165</v>
      </c>
      <c r="F183" s="21" t="str">
        <f>IF(ISBLANK(A183), "", IFERROR(IF(VLOOKUP(CONCATENATE(A183, " Blueprint"),'Filtered Blueprints'!I$3:J500, 2, FALSE) &gt; C183, "Surplus ✔️", "Shortage ❌"), "Shortage ❌"))</f>
        <v/>
      </c>
      <c r="G183" s="21" t="str">
        <f t="array" ref="G183">IF(ISBLANK(A183), "", IF(ISERROR(MATCH(INDEX('Filtered Blueprints'!S$3:T500, MATCH(CONCATENATE(A183, " Blueprint"), 'Filtered Blueprints'!T$3:T500, 0), 1), 'Filtered Blueprints'!M$3:M500, 0)), "Catch ❌", "Catch ✔️ "))</f>
        <v/>
      </c>
      <c r="H183" s="21" t="str">
        <f t="array" ref="H183">IF(ISBLANK(A183), "", IF(ISERROR(MATCH(INDEX('Filtered Blueprints'!H$3:I500, MATCH(CONCATENATE(A183, " Blueprint"), 'Filtered Blueprints'!I$3:I500, 0), 1), 'Filtered Blueprints'!B$3:B500, 0)), "Impass ❌", "Impass ✔️ "))</f>
        <v/>
      </c>
      <c r="I183" s="22"/>
      <c r="J183" s="23"/>
    </row>
    <row r="184">
      <c r="A184" s="38"/>
      <c r="B184" s="39" t="s">
        <v>165</v>
      </c>
      <c r="C184" s="39" t="s">
        <v>165</v>
      </c>
      <c r="D184" s="19" t="s">
        <v>165</v>
      </c>
      <c r="E184" s="40" t="s">
        <v>165</v>
      </c>
      <c r="F184" s="21" t="str">
        <f>IF(ISBLANK(A184), "", IFERROR(IF(VLOOKUP(CONCATENATE(A184, " Blueprint"),'Filtered Blueprints'!I$3:J500, 2, FALSE) &gt; C184, "Surplus ✔️", "Shortage ❌"), "Shortage ❌"))</f>
        <v/>
      </c>
      <c r="G184" s="21" t="str">
        <f t="array" ref="G184">IF(ISBLANK(A184), "", IF(ISERROR(MATCH(INDEX('Filtered Blueprints'!S$3:T500, MATCH(CONCATENATE(A184, " Blueprint"), 'Filtered Blueprints'!T$3:T500, 0), 1), 'Filtered Blueprints'!M$3:M500, 0)), "Catch ❌", "Catch ✔️ "))</f>
        <v/>
      </c>
      <c r="H184" s="21" t="str">
        <f t="array" ref="H184">IF(ISBLANK(A184), "", IF(ISERROR(MATCH(INDEX('Filtered Blueprints'!H$3:I500, MATCH(CONCATENATE(A184, " Blueprint"), 'Filtered Blueprints'!I$3:I500, 0), 1), 'Filtered Blueprints'!B$3:B500, 0)), "Impass ❌", "Impass ✔️ "))</f>
        <v/>
      </c>
      <c r="I184" s="22"/>
      <c r="J184" s="23"/>
    </row>
    <row r="185">
      <c r="A185" s="38"/>
      <c r="B185" s="39" t="s">
        <v>165</v>
      </c>
      <c r="C185" s="39" t="s">
        <v>165</v>
      </c>
      <c r="D185" s="19" t="s">
        <v>165</v>
      </c>
      <c r="E185" s="40" t="s">
        <v>165</v>
      </c>
      <c r="F185" s="21" t="str">
        <f>IF(ISBLANK(A185), "", IFERROR(IF(VLOOKUP(CONCATENATE(A185, " Blueprint"),'Filtered Blueprints'!I$3:J500, 2, FALSE) &gt; C185, "Surplus ✔️", "Shortage ❌"), "Shortage ❌"))</f>
        <v/>
      </c>
      <c r="G185" s="21" t="str">
        <f t="array" ref="G185">IF(ISBLANK(A185), "", IF(ISERROR(MATCH(INDEX('Filtered Blueprints'!S$3:T500, MATCH(CONCATENATE(A185, " Blueprint"), 'Filtered Blueprints'!T$3:T500, 0), 1), 'Filtered Blueprints'!M$3:M500, 0)), "Catch ❌", "Catch ✔️ "))</f>
        <v/>
      </c>
      <c r="H185" s="21" t="str">
        <f t="array" ref="H185">IF(ISBLANK(A185), "", IF(ISERROR(MATCH(INDEX('Filtered Blueprints'!H$3:I500, MATCH(CONCATENATE(A185, " Blueprint"), 'Filtered Blueprints'!I$3:I500, 0), 1), 'Filtered Blueprints'!B$3:B500, 0)), "Impass ❌", "Impass ✔️ "))</f>
        <v/>
      </c>
      <c r="I185" s="22"/>
      <c r="J185" s="23"/>
    </row>
    <row r="186">
      <c r="A186" s="38"/>
      <c r="B186" s="39" t="s">
        <v>165</v>
      </c>
      <c r="C186" s="39" t="s">
        <v>165</v>
      </c>
      <c r="D186" s="19" t="s">
        <v>165</v>
      </c>
      <c r="E186" s="40" t="s">
        <v>165</v>
      </c>
      <c r="F186" s="21" t="str">
        <f>IF(ISBLANK(A186), "", IFERROR(IF(VLOOKUP(CONCATENATE(A186, " Blueprint"),'Filtered Blueprints'!I$3:J500, 2, FALSE) &gt; C186, "Surplus ✔️", "Shortage ❌"), "Shortage ❌"))</f>
        <v/>
      </c>
      <c r="G186" s="21" t="str">
        <f t="array" ref="G186">IF(ISBLANK(A186), "", IF(ISERROR(MATCH(INDEX('Filtered Blueprints'!S$3:T500, MATCH(CONCATENATE(A186, " Blueprint"), 'Filtered Blueprints'!T$3:T500, 0), 1), 'Filtered Blueprints'!M$3:M500, 0)), "Catch ❌", "Catch ✔️ "))</f>
        <v/>
      </c>
      <c r="H186" s="21" t="str">
        <f t="array" ref="H186">IF(ISBLANK(A186), "", IF(ISERROR(MATCH(INDEX('Filtered Blueprints'!H$3:I500, MATCH(CONCATENATE(A186, " Blueprint"), 'Filtered Blueprints'!I$3:I500, 0), 1), 'Filtered Blueprints'!B$3:B500, 0)), "Impass ❌", "Impass ✔️ "))</f>
        <v/>
      </c>
      <c r="I186" s="22"/>
      <c r="J186" s="23"/>
    </row>
    <row r="187">
      <c r="A187" s="38"/>
      <c r="B187" s="39" t="s">
        <v>165</v>
      </c>
      <c r="C187" s="39" t="s">
        <v>165</v>
      </c>
      <c r="D187" s="19" t="s">
        <v>165</v>
      </c>
      <c r="E187" s="40" t="s">
        <v>165</v>
      </c>
      <c r="F187" s="21" t="str">
        <f>IF(ISBLANK(A187), "", IFERROR(IF(VLOOKUP(CONCATENATE(A187, " Blueprint"),'Filtered Blueprints'!I$3:J500, 2, FALSE) &gt; C187, "Surplus ✔️", "Shortage ❌"), "Shortage ❌"))</f>
        <v/>
      </c>
      <c r="G187" s="21" t="str">
        <f t="array" ref="G187">IF(ISBLANK(A187), "", IF(ISERROR(MATCH(INDEX('Filtered Blueprints'!S$3:T500, MATCH(CONCATENATE(A187, " Blueprint"), 'Filtered Blueprints'!T$3:T500, 0), 1), 'Filtered Blueprints'!M$3:M500, 0)), "Catch ❌", "Catch ✔️ "))</f>
        <v/>
      </c>
      <c r="H187" s="21" t="str">
        <f t="array" ref="H187">IF(ISBLANK(A187), "", IF(ISERROR(MATCH(INDEX('Filtered Blueprints'!H$3:I500, MATCH(CONCATENATE(A187, " Blueprint"), 'Filtered Blueprints'!I$3:I500, 0), 1), 'Filtered Blueprints'!B$3:B500, 0)), "Impass ❌", "Impass ✔️ "))</f>
        <v/>
      </c>
      <c r="I187" s="22"/>
      <c r="J187" s="23"/>
    </row>
    <row r="188">
      <c r="A188" s="38"/>
      <c r="B188" s="39" t="s">
        <v>165</v>
      </c>
      <c r="C188" s="39" t="s">
        <v>165</v>
      </c>
      <c r="D188" s="19" t="s">
        <v>165</v>
      </c>
      <c r="E188" s="40" t="s">
        <v>165</v>
      </c>
      <c r="F188" s="21" t="str">
        <f>IF(ISBLANK(A188), "", IFERROR(IF(VLOOKUP(CONCATENATE(A188, " Blueprint"),'Filtered Blueprints'!I$3:J500, 2, FALSE) &gt; C188, "Surplus ✔️", "Shortage ❌"), "Shortage ❌"))</f>
        <v/>
      </c>
      <c r="G188" s="21" t="str">
        <f t="array" ref="G188">IF(ISBLANK(A188), "", IF(ISERROR(MATCH(INDEX('Filtered Blueprints'!S$3:T500, MATCH(CONCATENATE(A188, " Blueprint"), 'Filtered Blueprints'!T$3:T500, 0), 1), 'Filtered Blueprints'!M$3:M500, 0)), "Catch ❌", "Catch ✔️ "))</f>
        <v/>
      </c>
      <c r="H188" s="21" t="str">
        <f t="array" ref="H188">IF(ISBLANK(A188), "", IF(ISERROR(MATCH(INDEX('Filtered Blueprints'!H$3:I500, MATCH(CONCATENATE(A188, " Blueprint"), 'Filtered Blueprints'!I$3:I500, 0), 1), 'Filtered Blueprints'!B$3:B500, 0)), "Impass ❌", "Impass ✔️ "))</f>
        <v/>
      </c>
      <c r="I188" s="22"/>
      <c r="J188" s="23"/>
    </row>
    <row r="189">
      <c r="A189" s="38"/>
      <c r="B189" s="39" t="s">
        <v>165</v>
      </c>
      <c r="C189" s="39" t="s">
        <v>165</v>
      </c>
      <c r="D189" s="19" t="s">
        <v>165</v>
      </c>
      <c r="E189" s="40" t="s">
        <v>165</v>
      </c>
      <c r="F189" s="21" t="str">
        <f>IF(ISBLANK(A189), "", IFERROR(IF(VLOOKUP(CONCATENATE(A189, " Blueprint"),'Filtered Blueprints'!I$3:J500, 2, FALSE) &gt; C189, "Surplus ✔️", "Shortage ❌"), "Shortage ❌"))</f>
        <v/>
      </c>
      <c r="G189" s="21" t="str">
        <f t="array" ref="G189">IF(ISBLANK(A189), "", IF(ISERROR(MATCH(INDEX('Filtered Blueprints'!S$3:T500, MATCH(CONCATENATE(A189, " Blueprint"), 'Filtered Blueprints'!T$3:T500, 0), 1), 'Filtered Blueprints'!M$3:M500, 0)), "Catch ❌", "Catch ✔️ "))</f>
        <v/>
      </c>
      <c r="H189" s="21" t="str">
        <f t="array" ref="H189">IF(ISBLANK(A189), "", IF(ISERROR(MATCH(INDEX('Filtered Blueprints'!H$3:I500, MATCH(CONCATENATE(A189, " Blueprint"), 'Filtered Blueprints'!I$3:I500, 0), 1), 'Filtered Blueprints'!B$3:B500, 0)), "Impass ❌", "Impass ✔️ "))</f>
        <v/>
      </c>
      <c r="I189" s="22"/>
      <c r="J189" s="23"/>
    </row>
    <row r="190">
      <c r="A190" s="38"/>
      <c r="B190" s="39" t="s">
        <v>165</v>
      </c>
      <c r="C190" s="39" t="s">
        <v>165</v>
      </c>
      <c r="D190" s="19" t="s">
        <v>165</v>
      </c>
      <c r="E190" s="40" t="s">
        <v>165</v>
      </c>
      <c r="F190" s="21" t="str">
        <f>IF(ISBLANK(A190), "", IFERROR(IF(VLOOKUP(CONCATENATE(A190, " Blueprint"),'Filtered Blueprints'!I$3:J500, 2, FALSE) &gt; C190, "Surplus ✔️", "Shortage ❌"), "Shortage ❌"))</f>
        <v/>
      </c>
      <c r="G190" s="21" t="str">
        <f t="array" ref="G190">IF(ISBLANK(A190), "", IF(ISERROR(MATCH(INDEX('Filtered Blueprints'!S$3:T500, MATCH(CONCATENATE(A190, " Blueprint"), 'Filtered Blueprints'!T$3:T500, 0), 1), 'Filtered Blueprints'!M$3:M500, 0)), "Catch ❌", "Catch ✔️ "))</f>
        <v/>
      </c>
      <c r="H190" s="21" t="str">
        <f t="array" ref="H190">IF(ISBLANK(A190), "", IF(ISERROR(MATCH(INDEX('Filtered Blueprints'!H$3:I500, MATCH(CONCATENATE(A190, " Blueprint"), 'Filtered Blueprints'!I$3:I500, 0), 1), 'Filtered Blueprints'!B$3:B500, 0)), "Impass ❌", "Impass ✔️ "))</f>
        <v/>
      </c>
      <c r="I190" s="22"/>
      <c r="J190" s="23"/>
    </row>
    <row r="191">
      <c r="A191" s="38"/>
      <c r="B191" s="39" t="s">
        <v>165</v>
      </c>
      <c r="C191" s="39" t="s">
        <v>165</v>
      </c>
      <c r="D191" s="19" t="s">
        <v>165</v>
      </c>
      <c r="E191" s="40" t="s">
        <v>165</v>
      </c>
      <c r="F191" s="21" t="str">
        <f>IF(ISBLANK(A191), "", IFERROR(IF(VLOOKUP(CONCATENATE(A191, " Blueprint"),'Filtered Blueprints'!I$3:J500, 2, FALSE) &gt; C191, "Surplus ✔️", "Shortage ❌"), "Shortage ❌"))</f>
        <v/>
      </c>
      <c r="G191" s="21" t="str">
        <f t="array" ref="G191">IF(ISBLANK(A191), "", IF(ISERROR(MATCH(INDEX('Filtered Blueprints'!S$3:T500, MATCH(CONCATENATE(A191, " Blueprint"), 'Filtered Blueprints'!T$3:T500, 0), 1), 'Filtered Blueprints'!M$3:M500, 0)), "Catch ❌", "Catch ✔️ "))</f>
        <v/>
      </c>
      <c r="H191" s="21" t="str">
        <f t="array" ref="H191">IF(ISBLANK(A191), "", IF(ISERROR(MATCH(INDEX('Filtered Blueprints'!H$3:I500, MATCH(CONCATENATE(A191, " Blueprint"), 'Filtered Blueprints'!I$3:I500, 0), 1), 'Filtered Blueprints'!B$3:B500, 0)), "Impass ❌", "Impass ✔️ "))</f>
        <v/>
      </c>
      <c r="I191" s="22"/>
      <c r="J191" s="23"/>
    </row>
    <row r="192">
      <c r="A192" s="38"/>
      <c r="B192" s="39" t="s">
        <v>165</v>
      </c>
      <c r="C192" s="39" t="s">
        <v>165</v>
      </c>
      <c r="D192" s="19" t="s">
        <v>165</v>
      </c>
      <c r="E192" s="40" t="s">
        <v>165</v>
      </c>
      <c r="F192" s="21" t="str">
        <f>IF(ISBLANK(A192), "", IFERROR(IF(VLOOKUP(CONCATENATE(A192, " Blueprint"),'Filtered Blueprints'!I$3:J500, 2, FALSE) &gt; C192, "Surplus ✔️", "Shortage ❌"), "Shortage ❌"))</f>
        <v/>
      </c>
      <c r="G192" s="21" t="str">
        <f t="array" ref="G192">IF(ISBLANK(A192), "", IF(ISERROR(MATCH(INDEX('Filtered Blueprints'!S$3:T500, MATCH(CONCATENATE(A192, " Blueprint"), 'Filtered Blueprints'!T$3:T500, 0), 1), 'Filtered Blueprints'!M$3:M500, 0)), "Catch ❌", "Catch ✔️ "))</f>
        <v/>
      </c>
      <c r="H192" s="21" t="str">
        <f t="array" ref="H192">IF(ISBLANK(A192), "", IF(ISERROR(MATCH(INDEX('Filtered Blueprints'!H$3:I500, MATCH(CONCATENATE(A192, " Blueprint"), 'Filtered Blueprints'!I$3:I500, 0), 1), 'Filtered Blueprints'!B$3:B500, 0)), "Impass ❌", "Impass ✔️ "))</f>
        <v/>
      </c>
      <c r="I192" s="22"/>
      <c r="J192" s="23"/>
    </row>
    <row r="193">
      <c r="A193" s="38"/>
      <c r="B193" s="39" t="s">
        <v>165</v>
      </c>
      <c r="C193" s="39" t="s">
        <v>165</v>
      </c>
      <c r="D193" s="19" t="s">
        <v>165</v>
      </c>
      <c r="E193" s="40" t="s">
        <v>165</v>
      </c>
      <c r="F193" s="21" t="str">
        <f>IF(ISBLANK(A193), "", IFERROR(IF(VLOOKUP(CONCATENATE(A193, " Blueprint"),'Filtered Blueprints'!I$3:J500, 2, FALSE) &gt; C193, "Surplus ✔️", "Shortage ❌"), "Shortage ❌"))</f>
        <v/>
      </c>
      <c r="G193" s="21" t="str">
        <f t="array" ref="G193">IF(ISBLANK(A193), "", IF(ISERROR(MATCH(INDEX('Filtered Blueprints'!S$3:T500, MATCH(CONCATENATE(A193, " Blueprint"), 'Filtered Blueprints'!T$3:T500, 0), 1), 'Filtered Blueprints'!M$3:M500, 0)), "Catch ❌", "Catch ✔️ "))</f>
        <v/>
      </c>
      <c r="H193" s="21" t="str">
        <f t="array" ref="H193">IF(ISBLANK(A193), "", IF(ISERROR(MATCH(INDEX('Filtered Blueprints'!H$3:I500, MATCH(CONCATENATE(A193, " Blueprint"), 'Filtered Blueprints'!I$3:I500, 0), 1), 'Filtered Blueprints'!B$3:B500, 0)), "Impass ❌", "Impass ✔️ "))</f>
        <v/>
      </c>
      <c r="I193" s="22"/>
      <c r="J193" s="23"/>
    </row>
    <row r="194">
      <c r="A194" s="38"/>
      <c r="B194" s="39" t="s">
        <v>165</v>
      </c>
      <c r="C194" s="39" t="s">
        <v>165</v>
      </c>
      <c r="D194" s="19" t="s">
        <v>165</v>
      </c>
      <c r="E194" s="40" t="s">
        <v>165</v>
      </c>
      <c r="F194" s="21" t="str">
        <f>IF(ISBLANK(A194), "", IFERROR(IF(VLOOKUP(CONCATENATE(A194, " Blueprint"),'Filtered Blueprints'!I$3:J500, 2, FALSE) &gt; C194, "Surplus ✔️", "Shortage ❌"), "Shortage ❌"))</f>
        <v/>
      </c>
      <c r="G194" s="21" t="str">
        <f t="array" ref="G194">IF(ISBLANK(A194), "", IF(ISERROR(MATCH(INDEX('Filtered Blueprints'!S$3:T500, MATCH(CONCATENATE(A194, " Blueprint"), 'Filtered Blueprints'!T$3:T500, 0), 1), 'Filtered Blueprints'!M$3:M500, 0)), "Catch ❌", "Catch ✔️ "))</f>
        <v/>
      </c>
      <c r="H194" s="21" t="str">
        <f t="array" ref="H194">IF(ISBLANK(A194), "", IF(ISERROR(MATCH(INDEX('Filtered Blueprints'!H$3:I500, MATCH(CONCATENATE(A194, " Blueprint"), 'Filtered Blueprints'!I$3:I500, 0), 1), 'Filtered Blueprints'!B$3:B500, 0)), "Impass ❌", "Impass ✔️ "))</f>
        <v/>
      </c>
      <c r="I194" s="22"/>
      <c r="J194" s="23"/>
    </row>
    <row r="195">
      <c r="A195" s="38"/>
      <c r="B195" s="39" t="s">
        <v>165</v>
      </c>
      <c r="C195" s="39" t="s">
        <v>165</v>
      </c>
      <c r="D195" s="19" t="s">
        <v>165</v>
      </c>
      <c r="E195" s="40" t="s">
        <v>165</v>
      </c>
      <c r="F195" s="21" t="str">
        <f>IF(ISBLANK(A195), "", IFERROR(IF(VLOOKUP(CONCATENATE(A195, " Blueprint"),'Filtered Blueprints'!I$3:J500, 2, FALSE) &gt; C195, "Surplus ✔️", "Shortage ❌"), "Shortage ❌"))</f>
        <v/>
      </c>
      <c r="G195" s="21" t="str">
        <f t="array" ref="G195">IF(ISBLANK(A195), "", IF(ISERROR(MATCH(INDEX('Filtered Blueprints'!S$3:T500, MATCH(CONCATENATE(A195, " Blueprint"), 'Filtered Blueprints'!T$3:T500, 0), 1), 'Filtered Blueprints'!M$3:M500, 0)), "Catch ❌", "Catch ✔️ "))</f>
        <v/>
      </c>
      <c r="H195" s="21" t="str">
        <f t="array" ref="H195">IF(ISBLANK(A195), "", IF(ISERROR(MATCH(INDEX('Filtered Blueprints'!H$3:I500, MATCH(CONCATENATE(A195, " Blueprint"), 'Filtered Blueprints'!I$3:I500, 0), 1), 'Filtered Blueprints'!B$3:B500, 0)), "Impass ❌", "Impass ✔️ "))</f>
        <v/>
      </c>
      <c r="I195" s="22"/>
      <c r="J195" s="23"/>
    </row>
    <row r="196">
      <c r="A196" s="38"/>
      <c r="B196" s="39" t="s">
        <v>165</v>
      </c>
      <c r="C196" s="39" t="s">
        <v>165</v>
      </c>
      <c r="D196" s="19" t="s">
        <v>165</v>
      </c>
      <c r="E196" s="40" t="s">
        <v>165</v>
      </c>
      <c r="F196" s="21" t="str">
        <f>IF(ISBLANK(A196), "", IFERROR(IF(VLOOKUP(CONCATENATE(A196, " Blueprint"),'Filtered Blueprints'!I$3:J500, 2, FALSE) &gt; C196, "Surplus ✔️", "Shortage ❌"), "Shortage ❌"))</f>
        <v/>
      </c>
      <c r="G196" s="21" t="str">
        <f t="array" ref="G196">IF(ISBLANK(A196), "", IF(ISERROR(MATCH(INDEX('Filtered Blueprints'!S$3:T500, MATCH(CONCATENATE(A196, " Blueprint"), 'Filtered Blueprints'!T$3:T500, 0), 1), 'Filtered Blueprints'!M$3:M500, 0)), "Catch ❌", "Catch ✔️ "))</f>
        <v/>
      </c>
      <c r="H196" s="21" t="str">
        <f t="array" ref="H196">IF(ISBLANK(A196), "", IF(ISERROR(MATCH(INDEX('Filtered Blueprints'!H$3:I500, MATCH(CONCATENATE(A196, " Blueprint"), 'Filtered Blueprints'!I$3:I500, 0), 1), 'Filtered Blueprints'!B$3:B500, 0)), "Impass ❌", "Impass ✔️ "))</f>
        <v/>
      </c>
      <c r="I196" s="22"/>
      <c r="J196" s="23"/>
    </row>
    <row r="197">
      <c r="A197" s="38"/>
      <c r="B197" s="39" t="s">
        <v>165</v>
      </c>
      <c r="C197" s="39" t="s">
        <v>165</v>
      </c>
      <c r="D197" s="19" t="s">
        <v>165</v>
      </c>
      <c r="E197" s="40" t="s">
        <v>165</v>
      </c>
      <c r="F197" s="21" t="str">
        <f>IF(ISBLANK(A197), "", IFERROR(IF(VLOOKUP(CONCATENATE(A197, " Blueprint"),'Filtered Blueprints'!I$3:J500, 2, FALSE) &gt; C197, "Surplus ✔️", "Shortage ❌"), "Shortage ❌"))</f>
        <v/>
      </c>
      <c r="G197" s="21" t="str">
        <f t="array" ref="G197">IF(ISBLANK(A197), "", IF(ISERROR(MATCH(INDEX('Filtered Blueprints'!S$3:T500, MATCH(CONCATENATE(A197, " Blueprint"), 'Filtered Blueprints'!T$3:T500, 0), 1), 'Filtered Blueprints'!M$3:M500, 0)), "Catch ❌", "Catch ✔️ "))</f>
        <v/>
      </c>
      <c r="H197" s="21" t="str">
        <f t="array" ref="H197">IF(ISBLANK(A197), "", IF(ISERROR(MATCH(INDEX('Filtered Blueprints'!H$3:I500, MATCH(CONCATENATE(A197, " Blueprint"), 'Filtered Blueprints'!I$3:I500, 0), 1), 'Filtered Blueprints'!B$3:B500, 0)), "Impass ❌", "Impass ✔️ "))</f>
        <v/>
      </c>
      <c r="I197" s="22"/>
      <c r="J197" s="23"/>
    </row>
    <row r="198">
      <c r="A198" s="38"/>
      <c r="B198" s="39" t="s">
        <v>165</v>
      </c>
      <c r="C198" s="39" t="s">
        <v>165</v>
      </c>
      <c r="D198" s="19" t="s">
        <v>165</v>
      </c>
      <c r="E198" s="40" t="s">
        <v>165</v>
      </c>
      <c r="F198" s="21" t="str">
        <f>IF(ISBLANK(A198), "", IFERROR(IF(VLOOKUP(CONCATENATE(A198, " Blueprint"),'Filtered Blueprints'!I$3:J500, 2, FALSE) &gt; C198, "Surplus ✔️", "Shortage ❌"), "Shortage ❌"))</f>
        <v/>
      </c>
      <c r="G198" s="21" t="str">
        <f t="array" ref="G198">IF(ISBLANK(A198), "", IF(ISERROR(MATCH(INDEX('Filtered Blueprints'!S$3:T500, MATCH(CONCATENATE(A198, " Blueprint"), 'Filtered Blueprints'!T$3:T500, 0), 1), 'Filtered Blueprints'!M$3:M500, 0)), "Catch ❌", "Catch ✔️ "))</f>
        <v/>
      </c>
      <c r="H198" s="21" t="str">
        <f t="array" ref="H198">IF(ISBLANK(A198), "", IF(ISERROR(MATCH(INDEX('Filtered Blueprints'!H$3:I500, MATCH(CONCATENATE(A198, " Blueprint"), 'Filtered Blueprints'!I$3:I500, 0), 1), 'Filtered Blueprints'!B$3:B500, 0)), "Impass ❌", "Impass ✔️ "))</f>
        <v/>
      </c>
      <c r="I198" s="22"/>
      <c r="J198" s="23"/>
    </row>
    <row r="199">
      <c r="A199" s="38"/>
      <c r="B199" s="39" t="s">
        <v>165</v>
      </c>
      <c r="C199" s="39" t="s">
        <v>165</v>
      </c>
      <c r="D199" s="19" t="s">
        <v>165</v>
      </c>
      <c r="E199" s="40" t="s">
        <v>165</v>
      </c>
      <c r="F199" s="21" t="str">
        <f>IF(ISBLANK(A199), "", IFERROR(IF(VLOOKUP(CONCATENATE(A199, " Blueprint"),'Filtered Blueprints'!I$3:J500, 2, FALSE) &gt; C199, "Surplus ✔️", "Shortage ❌"), "Shortage ❌"))</f>
        <v/>
      </c>
      <c r="G199" s="21" t="str">
        <f t="array" ref="G199">IF(ISBLANK(A199), "", IF(ISERROR(MATCH(INDEX('Filtered Blueprints'!S$3:T500, MATCH(CONCATENATE(A199, " Blueprint"), 'Filtered Blueprints'!T$3:T500, 0), 1), 'Filtered Blueprints'!M$3:M500, 0)), "Catch ❌", "Catch ✔️ "))</f>
        <v/>
      </c>
      <c r="H199" s="21" t="str">
        <f t="array" ref="H199">IF(ISBLANK(A199), "", IF(ISERROR(MATCH(INDEX('Filtered Blueprints'!H$3:I500, MATCH(CONCATENATE(A199, " Blueprint"), 'Filtered Blueprints'!I$3:I500, 0), 1), 'Filtered Blueprints'!B$3:B500, 0)), "Impass ❌", "Impass ✔️ "))</f>
        <v/>
      </c>
      <c r="I199" s="22"/>
      <c r="J199" s="23"/>
    </row>
    <row r="200">
      <c r="A200" s="38"/>
      <c r="B200" s="39" t="s">
        <v>165</v>
      </c>
      <c r="C200" s="39" t="s">
        <v>165</v>
      </c>
      <c r="D200" s="19" t="s">
        <v>165</v>
      </c>
      <c r="E200" s="40" t="s">
        <v>165</v>
      </c>
      <c r="F200" s="21" t="str">
        <f>IF(ISBLANK(A200), "", IFERROR(IF(VLOOKUP(CONCATENATE(A200, " Blueprint"),'Filtered Blueprints'!I$3:J500, 2, FALSE) &gt; C200, "Surplus ✔️", "Shortage ❌"), "Shortage ❌"))</f>
        <v/>
      </c>
      <c r="G200" s="21" t="str">
        <f t="array" ref="G200">IF(ISBLANK(A200), "", IF(ISERROR(MATCH(INDEX('Filtered Blueprints'!S$3:T500, MATCH(CONCATENATE(A200, " Blueprint"), 'Filtered Blueprints'!T$3:T500, 0), 1), 'Filtered Blueprints'!M$3:M500, 0)), "Catch ❌", "Catch ✔️ "))</f>
        <v/>
      </c>
      <c r="H200" s="21" t="str">
        <f t="array" ref="H200">IF(ISBLANK(A200), "", IF(ISERROR(MATCH(INDEX('Filtered Blueprints'!H$3:I500, MATCH(CONCATENATE(A200, " Blueprint"), 'Filtered Blueprints'!I$3:I500, 0), 1), 'Filtered Blueprints'!B$3:B500, 0)), "Impass ❌", "Impass ✔️ "))</f>
        <v/>
      </c>
      <c r="I200" s="22"/>
      <c r="J200" s="23"/>
    </row>
    <row r="201">
      <c r="A201" s="38"/>
      <c r="B201" s="39" t="s">
        <v>165</v>
      </c>
      <c r="C201" s="39" t="s">
        <v>165</v>
      </c>
      <c r="D201" s="19" t="s">
        <v>165</v>
      </c>
      <c r="E201" s="40" t="s">
        <v>165</v>
      </c>
      <c r="F201" s="21" t="str">
        <f>IF(ISBLANK(A201), "", IFERROR(IF(VLOOKUP(CONCATENATE(A201, " Blueprint"),'Filtered Blueprints'!I$3:J500, 2, FALSE) &gt; C201, "Surplus ✔️", "Shortage ❌"), "Shortage ❌"))</f>
        <v/>
      </c>
      <c r="G201" s="21" t="str">
        <f t="array" ref="G201">IF(ISBLANK(A201), "", IF(ISERROR(MATCH(INDEX('Filtered Blueprints'!S$3:T500, MATCH(CONCATENATE(A201, " Blueprint"), 'Filtered Blueprints'!T$3:T500, 0), 1), 'Filtered Blueprints'!M$3:M500, 0)), "Catch ❌", "Catch ✔️ "))</f>
        <v/>
      </c>
      <c r="H201" s="21" t="str">
        <f t="array" ref="H201">IF(ISBLANK(A201), "", IF(ISERROR(MATCH(INDEX('Filtered Blueprints'!H$3:I500, MATCH(CONCATENATE(A201, " Blueprint"), 'Filtered Blueprints'!I$3:I500, 0), 1), 'Filtered Blueprints'!B$3:B500, 0)), "Impass ❌", "Impass ✔️ "))</f>
        <v/>
      </c>
      <c r="I201" s="22"/>
      <c r="J201" s="23"/>
    </row>
    <row r="202">
      <c r="A202" s="38"/>
      <c r="B202" s="39" t="s">
        <v>165</v>
      </c>
      <c r="C202" s="39" t="s">
        <v>165</v>
      </c>
      <c r="D202" s="19" t="s">
        <v>165</v>
      </c>
      <c r="E202" s="40" t="s">
        <v>165</v>
      </c>
      <c r="F202" s="21" t="str">
        <f>IF(ISBLANK(A202), "", IFERROR(IF(VLOOKUP(CONCATENATE(A202, " Blueprint"),'Filtered Blueprints'!I$3:J500, 2, FALSE) &gt; C202, "Surplus ✔️", "Shortage ❌"), "Shortage ❌"))</f>
        <v/>
      </c>
      <c r="G202" s="21" t="str">
        <f t="array" ref="G202">IF(ISBLANK(A202), "", IF(ISERROR(MATCH(INDEX('Filtered Blueprints'!S$3:T500, MATCH(CONCATENATE(A202, " Blueprint"), 'Filtered Blueprints'!T$3:T500, 0), 1), 'Filtered Blueprints'!M$3:M500, 0)), "Catch ❌", "Catch ✔️ "))</f>
        <v/>
      </c>
      <c r="H202" s="21" t="str">
        <f t="array" ref="H202">IF(ISBLANK(A202), "", IF(ISERROR(MATCH(INDEX('Filtered Blueprints'!H$3:I500, MATCH(CONCATENATE(A202, " Blueprint"), 'Filtered Blueprints'!I$3:I500, 0), 1), 'Filtered Blueprints'!B$3:B500, 0)), "Impass ❌", "Impass ✔️ "))</f>
        <v/>
      </c>
      <c r="I202" s="22"/>
      <c r="J202" s="23"/>
    </row>
    <row r="203">
      <c r="A203" s="38"/>
      <c r="B203" s="39" t="s">
        <v>165</v>
      </c>
      <c r="C203" s="39" t="s">
        <v>165</v>
      </c>
      <c r="D203" s="19" t="s">
        <v>165</v>
      </c>
      <c r="E203" s="40" t="s">
        <v>165</v>
      </c>
      <c r="F203" s="21" t="str">
        <f>IF(ISBLANK(A203), "", IFERROR(IF(VLOOKUP(CONCATENATE(A203, " Blueprint"),'Filtered Blueprints'!I$3:J500, 2, FALSE) &gt; C203, "Surplus ✔️", "Shortage ❌"), "Shortage ❌"))</f>
        <v/>
      </c>
      <c r="G203" s="21" t="str">
        <f t="array" ref="G203">IF(ISBLANK(A203), "", IF(ISERROR(MATCH(INDEX('Filtered Blueprints'!S$3:T500, MATCH(CONCATENATE(A203, " Blueprint"), 'Filtered Blueprints'!T$3:T500, 0), 1), 'Filtered Blueprints'!M$3:M500, 0)), "Catch ❌", "Catch ✔️ "))</f>
        <v/>
      </c>
      <c r="H203" s="21" t="str">
        <f t="array" ref="H203">IF(ISBLANK(A203), "", IF(ISERROR(MATCH(INDEX('Filtered Blueprints'!H$3:I500, MATCH(CONCATENATE(A203, " Blueprint"), 'Filtered Blueprints'!I$3:I500, 0), 1), 'Filtered Blueprints'!B$3:B500, 0)), "Impass ❌", "Impass ✔️ "))</f>
        <v/>
      </c>
      <c r="I203" s="22"/>
      <c r="J203" s="23"/>
    </row>
    <row r="204">
      <c r="A204" s="38"/>
      <c r="B204" s="39" t="s">
        <v>165</v>
      </c>
      <c r="C204" s="39" t="s">
        <v>165</v>
      </c>
      <c r="D204" s="19" t="s">
        <v>165</v>
      </c>
      <c r="E204" s="40" t="s">
        <v>165</v>
      </c>
      <c r="F204" s="21" t="str">
        <f>IF(ISBLANK(A204), "", IFERROR(IF(VLOOKUP(CONCATENATE(A204, " Blueprint"),'Filtered Blueprints'!I$3:J500, 2, FALSE) &gt; C204, "Surplus ✔️", "Shortage ❌"), "Shortage ❌"))</f>
        <v/>
      </c>
      <c r="G204" s="21" t="str">
        <f t="array" ref="G204">IF(ISBLANK(A204), "", IF(ISERROR(MATCH(INDEX('Filtered Blueprints'!S$3:T500, MATCH(CONCATENATE(A204, " Blueprint"), 'Filtered Blueprints'!T$3:T500, 0), 1), 'Filtered Blueprints'!M$3:M500, 0)), "Catch ❌", "Catch ✔️ "))</f>
        <v/>
      </c>
      <c r="H204" s="21" t="str">
        <f t="array" ref="H204">IF(ISBLANK(A204), "", IF(ISERROR(MATCH(INDEX('Filtered Blueprints'!H$3:I500, MATCH(CONCATENATE(A204, " Blueprint"), 'Filtered Blueprints'!I$3:I500, 0), 1), 'Filtered Blueprints'!B$3:B500, 0)), "Impass ❌", "Impass ✔️ "))</f>
        <v/>
      </c>
      <c r="I204" s="22"/>
      <c r="J204" s="23"/>
    </row>
    <row r="205">
      <c r="A205" s="38"/>
      <c r="B205" s="39" t="s">
        <v>165</v>
      </c>
      <c r="C205" s="39" t="s">
        <v>165</v>
      </c>
      <c r="D205" s="19" t="s">
        <v>165</v>
      </c>
      <c r="E205" s="40" t="s">
        <v>165</v>
      </c>
      <c r="F205" s="21" t="str">
        <f>IF(ISBLANK(A205), "", IFERROR(IF(VLOOKUP(CONCATENATE(A205, " Blueprint"),'Filtered Blueprints'!I$3:J500, 2, FALSE) &gt; C205, "Surplus ✔️", "Shortage ❌"), "Shortage ❌"))</f>
        <v/>
      </c>
      <c r="G205" s="21" t="str">
        <f t="array" ref="G205">IF(ISBLANK(A205), "", IF(ISERROR(MATCH(INDEX('Filtered Blueprints'!S$3:T500, MATCH(CONCATENATE(A205, " Blueprint"), 'Filtered Blueprints'!T$3:T500, 0), 1), 'Filtered Blueprints'!M$3:M500, 0)), "Catch ❌", "Catch ✔️ "))</f>
        <v/>
      </c>
      <c r="H205" s="21" t="str">
        <f t="array" ref="H205">IF(ISBLANK(A205), "", IF(ISERROR(MATCH(INDEX('Filtered Blueprints'!H$3:I500, MATCH(CONCATENATE(A205, " Blueprint"), 'Filtered Blueprints'!I$3:I500, 0), 1), 'Filtered Blueprints'!B$3:B500, 0)), "Impass ❌", "Impass ✔️ "))</f>
        <v/>
      </c>
      <c r="I205" s="22"/>
      <c r="J205" s="23"/>
    </row>
    <row r="206">
      <c r="A206" s="38"/>
      <c r="B206" s="39" t="s">
        <v>165</v>
      </c>
      <c r="C206" s="39" t="s">
        <v>165</v>
      </c>
      <c r="D206" s="19" t="s">
        <v>165</v>
      </c>
      <c r="E206" s="40" t="s">
        <v>165</v>
      </c>
      <c r="F206" s="21" t="str">
        <f>IF(ISBLANK(A206), "", IFERROR(IF(VLOOKUP(CONCATENATE(A206, " Blueprint"),'Filtered Blueprints'!I$3:J500, 2, FALSE) &gt; C206, "Surplus ✔️", "Shortage ❌"), "Shortage ❌"))</f>
        <v/>
      </c>
      <c r="G206" s="21" t="str">
        <f t="array" ref="G206">IF(ISBLANK(A206), "", IF(ISERROR(MATCH(INDEX('Filtered Blueprints'!S$3:T500, MATCH(CONCATENATE(A206, " Blueprint"), 'Filtered Blueprints'!T$3:T500, 0), 1), 'Filtered Blueprints'!M$3:M500, 0)), "Catch ❌", "Catch ✔️ "))</f>
        <v/>
      </c>
      <c r="H206" s="21" t="str">
        <f t="array" ref="H206">IF(ISBLANK(A206), "", IF(ISERROR(MATCH(INDEX('Filtered Blueprints'!H$3:I500, MATCH(CONCATENATE(A206, " Blueprint"), 'Filtered Blueprints'!I$3:I500, 0), 1), 'Filtered Blueprints'!B$3:B500, 0)), "Impass ❌", "Impass ✔️ "))</f>
        <v/>
      </c>
      <c r="I206" s="22"/>
      <c r="J206" s="23"/>
    </row>
    <row r="207">
      <c r="A207" s="38"/>
      <c r="B207" s="39" t="s">
        <v>165</v>
      </c>
      <c r="C207" s="39" t="s">
        <v>165</v>
      </c>
      <c r="D207" s="19" t="s">
        <v>165</v>
      </c>
      <c r="E207" s="40" t="s">
        <v>165</v>
      </c>
      <c r="F207" s="21" t="str">
        <f>IF(ISBLANK(A207), "", IFERROR(IF(VLOOKUP(CONCATENATE(A207, " Blueprint"),'Filtered Blueprints'!I$3:J500, 2, FALSE) &gt; C207, "Surplus ✔️", "Shortage ❌"), "Shortage ❌"))</f>
        <v/>
      </c>
      <c r="G207" s="21" t="str">
        <f t="array" ref="G207">IF(ISBLANK(A207), "", IF(ISERROR(MATCH(INDEX('Filtered Blueprints'!S$3:T500, MATCH(CONCATENATE(A207, " Blueprint"), 'Filtered Blueprints'!T$3:T500, 0), 1), 'Filtered Blueprints'!M$3:M500, 0)), "Catch ❌", "Catch ✔️ "))</f>
        <v/>
      </c>
      <c r="H207" s="21" t="str">
        <f t="array" ref="H207">IF(ISBLANK(A207), "", IF(ISERROR(MATCH(INDEX('Filtered Blueprints'!H$3:I500, MATCH(CONCATENATE(A207, " Blueprint"), 'Filtered Blueprints'!I$3:I500, 0), 1), 'Filtered Blueprints'!B$3:B500, 0)), "Impass ❌", "Impass ✔️ "))</f>
        <v/>
      </c>
      <c r="I207" s="22"/>
      <c r="J207" s="23"/>
    </row>
    <row r="208">
      <c r="A208" s="38"/>
      <c r="B208" s="39" t="s">
        <v>165</v>
      </c>
      <c r="C208" s="39" t="s">
        <v>165</v>
      </c>
      <c r="D208" s="19" t="s">
        <v>165</v>
      </c>
      <c r="E208" s="40" t="s">
        <v>165</v>
      </c>
      <c r="F208" s="21" t="str">
        <f>IF(ISBLANK(A208), "", IFERROR(IF(VLOOKUP(CONCATENATE(A208, " Blueprint"),'Filtered Blueprints'!I$3:J500, 2, FALSE) &gt; C208, "Surplus ✔️", "Shortage ❌"), "Shortage ❌"))</f>
        <v/>
      </c>
      <c r="G208" s="21" t="str">
        <f t="array" ref="G208">IF(ISBLANK(A208), "", IF(ISERROR(MATCH(INDEX('Filtered Blueprints'!S$3:T500, MATCH(CONCATENATE(A208, " Blueprint"), 'Filtered Blueprints'!T$3:T500, 0), 1), 'Filtered Blueprints'!M$3:M500, 0)), "Catch ❌", "Catch ✔️ "))</f>
        <v/>
      </c>
      <c r="H208" s="21" t="str">
        <f t="array" ref="H208">IF(ISBLANK(A208), "", IF(ISERROR(MATCH(INDEX('Filtered Blueprints'!H$3:I500, MATCH(CONCATENATE(A208, " Blueprint"), 'Filtered Blueprints'!I$3:I500, 0), 1), 'Filtered Blueprints'!B$3:B500, 0)), "Impass ❌", "Impass ✔️ "))</f>
        <v/>
      </c>
      <c r="I208" s="22"/>
      <c r="J208" s="23"/>
    </row>
    <row r="209">
      <c r="A209" s="38"/>
      <c r="B209" s="39" t="s">
        <v>165</v>
      </c>
      <c r="C209" s="39" t="s">
        <v>165</v>
      </c>
      <c r="D209" s="19" t="s">
        <v>165</v>
      </c>
      <c r="E209" s="40" t="s">
        <v>165</v>
      </c>
      <c r="F209" s="21" t="str">
        <f>IF(ISBLANK(A209), "", IFERROR(IF(VLOOKUP(CONCATENATE(A209, " Blueprint"),'Filtered Blueprints'!I$3:J500, 2, FALSE) &gt; C209, "Surplus ✔️", "Shortage ❌"), "Shortage ❌"))</f>
        <v/>
      </c>
      <c r="G209" s="21" t="str">
        <f t="array" ref="G209">IF(ISBLANK(A209), "", IF(ISERROR(MATCH(INDEX('Filtered Blueprints'!S$3:T500, MATCH(CONCATENATE(A209, " Blueprint"), 'Filtered Blueprints'!T$3:T500, 0), 1), 'Filtered Blueprints'!M$3:M500, 0)), "Catch ❌", "Catch ✔️ "))</f>
        <v/>
      </c>
      <c r="H209" s="21" t="str">
        <f t="array" ref="H209">IF(ISBLANK(A209), "", IF(ISERROR(MATCH(INDEX('Filtered Blueprints'!H$3:I500, MATCH(CONCATENATE(A209, " Blueprint"), 'Filtered Blueprints'!I$3:I500, 0), 1), 'Filtered Blueprints'!B$3:B500, 0)), "Impass ❌", "Impass ✔️ "))</f>
        <v/>
      </c>
      <c r="I209" s="22"/>
      <c r="J209" s="23"/>
    </row>
    <row r="210">
      <c r="A210" s="38"/>
      <c r="B210" s="39" t="s">
        <v>165</v>
      </c>
      <c r="C210" s="39" t="s">
        <v>165</v>
      </c>
      <c r="D210" s="19" t="s">
        <v>165</v>
      </c>
      <c r="E210" s="40" t="s">
        <v>165</v>
      </c>
      <c r="F210" s="21" t="str">
        <f>IF(ISBLANK(A210), "", IFERROR(IF(VLOOKUP(CONCATENATE(A210, " Blueprint"),'Filtered Blueprints'!I$3:J500, 2, FALSE) &gt; C210, "Surplus ✔️", "Shortage ❌"), "Shortage ❌"))</f>
        <v/>
      </c>
      <c r="G210" s="21" t="str">
        <f t="array" ref="G210">IF(ISBLANK(A210), "", IF(ISERROR(MATCH(INDEX('Filtered Blueprints'!S$3:T500, MATCH(CONCATENATE(A210, " Blueprint"), 'Filtered Blueprints'!T$3:T500, 0), 1), 'Filtered Blueprints'!M$3:M500, 0)), "Catch ❌", "Catch ✔️ "))</f>
        <v/>
      </c>
      <c r="H210" s="21" t="str">
        <f t="array" ref="H210">IF(ISBLANK(A210), "", IF(ISERROR(MATCH(INDEX('Filtered Blueprints'!H$3:I500, MATCH(CONCATENATE(A210, " Blueprint"), 'Filtered Blueprints'!I$3:I500, 0), 1), 'Filtered Blueprints'!B$3:B500, 0)), "Impass ❌", "Impass ✔️ "))</f>
        <v/>
      </c>
      <c r="I210" s="22"/>
      <c r="J210" s="23"/>
    </row>
    <row r="211">
      <c r="A211" s="38"/>
      <c r="B211" s="39" t="s">
        <v>165</v>
      </c>
      <c r="C211" s="39" t="s">
        <v>165</v>
      </c>
      <c r="D211" s="19" t="s">
        <v>165</v>
      </c>
      <c r="E211" s="40" t="s">
        <v>165</v>
      </c>
      <c r="F211" s="21" t="str">
        <f>IF(ISBLANK(A211), "", IFERROR(IF(VLOOKUP(CONCATENATE(A211, " Blueprint"),'Filtered Blueprints'!I$3:J500, 2, FALSE) &gt; C211, "Surplus ✔️", "Shortage ❌"), "Shortage ❌"))</f>
        <v/>
      </c>
      <c r="G211" s="21" t="str">
        <f t="array" ref="G211">IF(ISBLANK(A211), "", IF(ISERROR(MATCH(INDEX('Filtered Blueprints'!S$3:T500, MATCH(CONCATENATE(A211, " Blueprint"), 'Filtered Blueprints'!T$3:T500, 0), 1), 'Filtered Blueprints'!M$3:M500, 0)), "Catch ❌", "Catch ✔️ "))</f>
        <v/>
      </c>
      <c r="H211" s="21" t="str">
        <f t="array" ref="H211">IF(ISBLANK(A211), "", IF(ISERROR(MATCH(INDEX('Filtered Blueprints'!H$3:I500, MATCH(CONCATENATE(A211, " Blueprint"), 'Filtered Blueprints'!I$3:I500, 0), 1), 'Filtered Blueprints'!B$3:B500, 0)), "Impass ❌", "Impass ✔️ "))</f>
        <v/>
      </c>
      <c r="I211" s="22"/>
      <c r="J211" s="23"/>
    </row>
    <row r="212">
      <c r="A212" s="38"/>
      <c r="B212" s="39" t="s">
        <v>165</v>
      </c>
      <c r="C212" s="39" t="s">
        <v>165</v>
      </c>
      <c r="D212" s="19" t="s">
        <v>165</v>
      </c>
      <c r="E212" s="40" t="s">
        <v>165</v>
      </c>
      <c r="F212" s="21" t="str">
        <f>IF(ISBLANK(A212), "", IFERROR(IF(VLOOKUP(CONCATENATE(A212, " Blueprint"),'Filtered Blueprints'!I$3:J500, 2, FALSE) &gt; C212, "Surplus ✔️", "Shortage ❌"), "Shortage ❌"))</f>
        <v/>
      </c>
      <c r="G212" s="21" t="str">
        <f t="array" ref="G212">IF(ISBLANK(A212), "", IF(ISERROR(MATCH(INDEX('Filtered Blueprints'!S$3:T500, MATCH(CONCATENATE(A212, " Blueprint"), 'Filtered Blueprints'!T$3:T500, 0), 1), 'Filtered Blueprints'!M$3:M500, 0)), "Catch ❌", "Catch ✔️ "))</f>
        <v/>
      </c>
      <c r="H212" s="21" t="str">
        <f t="array" ref="H212">IF(ISBLANK(A212), "", IF(ISERROR(MATCH(INDEX('Filtered Blueprints'!H$3:I500, MATCH(CONCATENATE(A212, " Blueprint"), 'Filtered Blueprints'!I$3:I500, 0), 1), 'Filtered Blueprints'!B$3:B500, 0)), "Impass ❌", "Impass ✔️ "))</f>
        <v/>
      </c>
      <c r="I212" s="22"/>
      <c r="J212" s="23"/>
    </row>
    <row r="213">
      <c r="A213" s="38"/>
      <c r="B213" s="39" t="s">
        <v>165</v>
      </c>
      <c r="C213" s="39" t="s">
        <v>165</v>
      </c>
      <c r="D213" s="19" t="s">
        <v>165</v>
      </c>
      <c r="E213" s="40" t="s">
        <v>165</v>
      </c>
      <c r="F213" s="21" t="str">
        <f>IF(ISBLANK(A213), "", IFERROR(IF(VLOOKUP(CONCATENATE(A213, " Blueprint"),'Filtered Blueprints'!I$3:J500, 2, FALSE) &gt; C213, "Surplus ✔️", "Shortage ❌"), "Shortage ❌"))</f>
        <v/>
      </c>
      <c r="G213" s="21" t="str">
        <f t="array" ref="G213">IF(ISBLANK(A213), "", IF(ISERROR(MATCH(INDEX('Filtered Blueprints'!S$3:T500, MATCH(CONCATENATE(A213, " Blueprint"), 'Filtered Blueprints'!T$3:T500, 0), 1), 'Filtered Blueprints'!M$3:M500, 0)), "Catch ❌", "Catch ✔️ "))</f>
        <v/>
      </c>
      <c r="H213" s="21" t="str">
        <f t="array" ref="H213">IF(ISBLANK(A213), "", IF(ISERROR(MATCH(INDEX('Filtered Blueprints'!H$3:I500, MATCH(CONCATENATE(A213, " Blueprint"), 'Filtered Blueprints'!I$3:I500, 0), 1), 'Filtered Blueprints'!B$3:B500, 0)), "Impass ❌", "Impass ✔️ "))</f>
        <v/>
      </c>
      <c r="I213" s="22"/>
      <c r="J213" s="23"/>
    </row>
    <row r="214">
      <c r="A214" s="38"/>
      <c r="B214" s="39" t="s">
        <v>165</v>
      </c>
      <c r="C214" s="39" t="s">
        <v>165</v>
      </c>
      <c r="D214" s="19" t="s">
        <v>165</v>
      </c>
      <c r="E214" s="40" t="s">
        <v>165</v>
      </c>
      <c r="F214" s="21" t="str">
        <f>IF(ISBLANK(A214), "", IFERROR(IF(VLOOKUP(CONCATENATE(A214, " Blueprint"),'Filtered Blueprints'!I$3:J500, 2, FALSE) &gt; C214, "Surplus ✔️", "Shortage ❌"), "Shortage ❌"))</f>
        <v/>
      </c>
      <c r="G214" s="21" t="str">
        <f t="array" ref="G214">IF(ISBLANK(A214), "", IF(ISERROR(MATCH(INDEX('Filtered Blueprints'!S$3:T500, MATCH(CONCATENATE(A214, " Blueprint"), 'Filtered Blueprints'!T$3:T500, 0), 1), 'Filtered Blueprints'!M$3:M500, 0)), "Catch ❌", "Catch ✔️ "))</f>
        <v/>
      </c>
      <c r="H214" s="21" t="str">
        <f t="array" ref="H214">IF(ISBLANK(A214), "", IF(ISERROR(MATCH(INDEX('Filtered Blueprints'!H$3:I500, MATCH(CONCATENATE(A214, " Blueprint"), 'Filtered Blueprints'!I$3:I500, 0), 1), 'Filtered Blueprints'!B$3:B500, 0)), "Impass ❌", "Impass ✔️ "))</f>
        <v/>
      </c>
      <c r="I214" s="22"/>
      <c r="J214" s="23"/>
    </row>
    <row r="215">
      <c r="A215" s="38"/>
      <c r="B215" s="39" t="s">
        <v>165</v>
      </c>
      <c r="C215" s="39" t="s">
        <v>165</v>
      </c>
      <c r="D215" s="19" t="s">
        <v>165</v>
      </c>
      <c r="E215" s="40" t="s">
        <v>165</v>
      </c>
      <c r="F215" s="21" t="str">
        <f>IF(ISBLANK(A215), "", IFERROR(IF(VLOOKUP(CONCATENATE(A215, " Blueprint"),'Filtered Blueprints'!I$3:J500, 2, FALSE) &gt; C215, "Surplus ✔️", "Shortage ❌"), "Shortage ❌"))</f>
        <v/>
      </c>
      <c r="G215" s="21" t="str">
        <f t="array" ref="G215">IF(ISBLANK(A215), "", IF(ISERROR(MATCH(INDEX('Filtered Blueprints'!S$3:T500, MATCH(CONCATENATE(A215, " Blueprint"), 'Filtered Blueprints'!T$3:T500, 0), 1), 'Filtered Blueprints'!M$3:M500, 0)), "Catch ❌", "Catch ✔️ "))</f>
        <v/>
      </c>
      <c r="H215" s="21" t="str">
        <f t="array" ref="H215">IF(ISBLANK(A215), "", IF(ISERROR(MATCH(INDEX('Filtered Blueprints'!H$3:I500, MATCH(CONCATENATE(A215, " Blueprint"), 'Filtered Blueprints'!I$3:I500, 0), 1), 'Filtered Blueprints'!B$3:B500, 0)), "Impass ❌", "Impass ✔️ "))</f>
        <v/>
      </c>
      <c r="I215" s="22"/>
      <c r="J215" s="23"/>
    </row>
    <row r="216">
      <c r="A216" s="38"/>
      <c r="B216" s="39" t="s">
        <v>165</v>
      </c>
      <c r="C216" s="39" t="s">
        <v>165</v>
      </c>
      <c r="D216" s="19" t="s">
        <v>165</v>
      </c>
      <c r="E216" s="40" t="s">
        <v>165</v>
      </c>
      <c r="F216" s="21" t="str">
        <f>IF(ISBLANK(A216), "", IFERROR(IF(VLOOKUP(CONCATENATE(A216, " Blueprint"),'Filtered Blueprints'!I$3:J500, 2, FALSE) &gt; C216, "Surplus ✔️", "Shortage ❌"), "Shortage ❌"))</f>
        <v/>
      </c>
      <c r="G216" s="21" t="str">
        <f t="array" ref="G216">IF(ISBLANK(A216), "", IF(ISERROR(MATCH(INDEX('Filtered Blueprints'!S$3:T500, MATCH(CONCATENATE(A216, " Blueprint"), 'Filtered Blueprints'!T$3:T500, 0), 1), 'Filtered Blueprints'!M$3:M500, 0)), "Catch ❌", "Catch ✔️ "))</f>
        <v/>
      </c>
      <c r="H216" s="21" t="str">
        <f t="array" ref="H216">IF(ISBLANK(A216), "", IF(ISERROR(MATCH(INDEX('Filtered Blueprints'!H$3:I500, MATCH(CONCATENATE(A216, " Blueprint"), 'Filtered Blueprints'!I$3:I500, 0), 1), 'Filtered Blueprints'!B$3:B500, 0)), "Impass ❌", "Impass ✔️ "))</f>
        <v/>
      </c>
      <c r="I216" s="22"/>
      <c r="J216" s="23"/>
    </row>
    <row r="217">
      <c r="A217" s="38"/>
      <c r="B217" s="39" t="s">
        <v>165</v>
      </c>
      <c r="C217" s="39" t="s">
        <v>165</v>
      </c>
      <c r="D217" s="19" t="s">
        <v>165</v>
      </c>
      <c r="E217" s="40" t="s">
        <v>165</v>
      </c>
      <c r="F217" s="21" t="str">
        <f>IF(ISBLANK(A217), "", IFERROR(IF(VLOOKUP(CONCATENATE(A217, " Blueprint"),'Filtered Blueprints'!I$3:J500, 2, FALSE) &gt; C217, "Surplus ✔️", "Shortage ❌"), "Shortage ❌"))</f>
        <v/>
      </c>
      <c r="G217" s="21" t="str">
        <f t="array" ref="G217">IF(ISBLANK(A217), "", IF(ISERROR(MATCH(INDEX('Filtered Blueprints'!S$3:T500, MATCH(CONCATENATE(A217, " Blueprint"), 'Filtered Blueprints'!T$3:T500, 0), 1), 'Filtered Blueprints'!M$3:M500, 0)), "Catch ❌", "Catch ✔️ "))</f>
        <v/>
      </c>
      <c r="H217" s="21" t="str">
        <f t="array" ref="H217">IF(ISBLANK(A217), "", IF(ISERROR(MATCH(INDEX('Filtered Blueprints'!H$3:I500, MATCH(CONCATENATE(A217, " Blueprint"), 'Filtered Blueprints'!I$3:I500, 0), 1), 'Filtered Blueprints'!B$3:B500, 0)), "Impass ❌", "Impass ✔️ "))</f>
        <v/>
      </c>
      <c r="I217" s="22"/>
      <c r="J217" s="23"/>
    </row>
    <row r="218">
      <c r="A218" s="38"/>
      <c r="B218" s="39" t="s">
        <v>165</v>
      </c>
      <c r="C218" s="39" t="s">
        <v>165</v>
      </c>
      <c r="D218" s="19" t="s">
        <v>165</v>
      </c>
      <c r="E218" s="40" t="s">
        <v>165</v>
      </c>
      <c r="F218" s="21" t="str">
        <f>IF(ISBLANK(A218), "", IFERROR(IF(VLOOKUP(CONCATENATE(A218, " Blueprint"),'Filtered Blueprints'!I$3:J500, 2, FALSE) &gt; C218, "Surplus ✔️", "Shortage ❌"), "Shortage ❌"))</f>
        <v/>
      </c>
      <c r="G218" s="21" t="str">
        <f t="array" ref="G218">IF(ISBLANK(A218), "", IF(ISERROR(MATCH(INDEX('Filtered Blueprints'!S$3:T500, MATCH(CONCATENATE(A218, " Blueprint"), 'Filtered Blueprints'!T$3:T500, 0), 1), 'Filtered Blueprints'!M$3:M500, 0)), "Catch ❌", "Catch ✔️ "))</f>
        <v/>
      </c>
      <c r="H218" s="21" t="str">
        <f t="array" ref="H218">IF(ISBLANK(A218), "", IF(ISERROR(MATCH(INDEX('Filtered Blueprints'!H$3:I500, MATCH(CONCATENATE(A218, " Blueprint"), 'Filtered Blueprints'!I$3:I500, 0), 1), 'Filtered Blueprints'!B$3:B500, 0)), "Impass ❌", "Impass ✔️ "))</f>
        <v/>
      </c>
      <c r="I218" s="22"/>
      <c r="J218" s="23"/>
    </row>
    <row r="219">
      <c r="A219" s="38"/>
      <c r="B219" s="39" t="s">
        <v>165</v>
      </c>
      <c r="C219" s="39" t="s">
        <v>165</v>
      </c>
      <c r="D219" s="19" t="s">
        <v>165</v>
      </c>
      <c r="E219" s="40" t="s">
        <v>165</v>
      </c>
      <c r="F219" s="21" t="str">
        <f>IF(ISBLANK(A219), "", IFERROR(IF(VLOOKUP(CONCATENATE(A219, " Blueprint"),'Filtered Blueprints'!I$3:J500, 2, FALSE) &gt; C219, "Surplus ✔️", "Shortage ❌"), "Shortage ❌"))</f>
        <v/>
      </c>
      <c r="G219" s="21" t="str">
        <f t="array" ref="G219">IF(ISBLANK(A219), "", IF(ISERROR(MATCH(INDEX('Filtered Blueprints'!S$3:T500, MATCH(CONCATENATE(A219, " Blueprint"), 'Filtered Blueprints'!T$3:T500, 0), 1), 'Filtered Blueprints'!M$3:M500, 0)), "Catch ❌", "Catch ✔️ "))</f>
        <v/>
      </c>
      <c r="H219" s="21" t="str">
        <f t="array" ref="H219">IF(ISBLANK(A219), "", IF(ISERROR(MATCH(INDEX('Filtered Blueprints'!H$3:I500, MATCH(CONCATENATE(A219, " Blueprint"), 'Filtered Blueprints'!I$3:I500, 0), 1), 'Filtered Blueprints'!B$3:B500, 0)), "Impass ❌", "Impass ✔️ "))</f>
        <v/>
      </c>
      <c r="I219" s="22"/>
      <c r="J219" s="23"/>
    </row>
    <row r="220">
      <c r="A220" s="38"/>
      <c r="B220" s="39" t="s">
        <v>165</v>
      </c>
      <c r="C220" s="39" t="s">
        <v>165</v>
      </c>
      <c r="D220" s="19" t="s">
        <v>165</v>
      </c>
      <c r="E220" s="40" t="s">
        <v>165</v>
      </c>
      <c r="F220" s="21" t="str">
        <f>IF(ISBLANK(A220), "", IFERROR(IF(VLOOKUP(CONCATENATE(A220, " Blueprint"),'Filtered Blueprints'!I$3:J500, 2, FALSE) &gt; C220, "Surplus ✔️", "Shortage ❌"), "Shortage ❌"))</f>
        <v/>
      </c>
      <c r="G220" s="21" t="str">
        <f t="array" ref="G220">IF(ISBLANK(A220), "", IF(ISERROR(MATCH(INDEX('Filtered Blueprints'!S$3:T500, MATCH(CONCATENATE(A220, " Blueprint"), 'Filtered Blueprints'!T$3:T500, 0), 1), 'Filtered Blueprints'!M$3:M500, 0)), "Catch ❌", "Catch ✔️ "))</f>
        <v/>
      </c>
      <c r="H220" s="21" t="str">
        <f t="array" ref="H220">IF(ISBLANK(A220), "", IF(ISERROR(MATCH(INDEX('Filtered Blueprints'!H$3:I500, MATCH(CONCATENATE(A220, " Blueprint"), 'Filtered Blueprints'!I$3:I500, 0), 1), 'Filtered Blueprints'!B$3:B500, 0)), "Impass ❌", "Impass ✔️ "))</f>
        <v/>
      </c>
      <c r="I220" s="22"/>
      <c r="J220" s="23"/>
    </row>
    <row r="221">
      <c r="A221" s="38"/>
      <c r="B221" s="39" t="s">
        <v>165</v>
      </c>
      <c r="C221" s="39" t="s">
        <v>165</v>
      </c>
      <c r="D221" s="19" t="s">
        <v>165</v>
      </c>
      <c r="E221" s="40" t="s">
        <v>165</v>
      </c>
      <c r="F221" s="21" t="str">
        <f>IF(ISBLANK(A221), "", IFERROR(IF(VLOOKUP(CONCATENATE(A221, " Blueprint"),'Filtered Blueprints'!I$3:J500, 2, FALSE) &gt; C221, "Surplus ✔️", "Shortage ❌"), "Shortage ❌"))</f>
        <v/>
      </c>
      <c r="G221" s="21" t="str">
        <f t="array" ref="G221">IF(ISBLANK(A221), "", IF(ISERROR(MATCH(INDEX('Filtered Blueprints'!S$3:T500, MATCH(CONCATENATE(A221, " Blueprint"), 'Filtered Blueprints'!T$3:T500, 0), 1), 'Filtered Blueprints'!M$3:M500, 0)), "Catch ❌", "Catch ✔️ "))</f>
        <v/>
      </c>
      <c r="H221" s="21" t="str">
        <f t="array" ref="H221">IF(ISBLANK(A221), "", IF(ISERROR(MATCH(INDEX('Filtered Blueprints'!H$3:I500, MATCH(CONCATENATE(A221, " Blueprint"), 'Filtered Blueprints'!I$3:I500, 0), 1), 'Filtered Blueprints'!B$3:B500, 0)), "Impass ❌", "Impass ✔️ "))</f>
        <v/>
      </c>
      <c r="I221" s="22"/>
      <c r="J221" s="23"/>
    </row>
    <row r="222">
      <c r="A222" s="38"/>
      <c r="B222" s="39" t="s">
        <v>165</v>
      </c>
      <c r="C222" s="39" t="s">
        <v>165</v>
      </c>
      <c r="D222" s="19" t="s">
        <v>165</v>
      </c>
      <c r="E222" s="40" t="s">
        <v>165</v>
      </c>
      <c r="F222" s="21" t="str">
        <f>IF(ISBLANK(A222), "", IFERROR(IF(VLOOKUP(CONCATENATE(A222, " Blueprint"),'Filtered Blueprints'!I$3:J500, 2, FALSE) &gt; C222, "Surplus ✔️", "Shortage ❌"), "Shortage ❌"))</f>
        <v/>
      </c>
      <c r="G222" s="21" t="str">
        <f t="array" ref="G222">IF(ISBLANK(A222), "", IF(ISERROR(MATCH(INDEX('Filtered Blueprints'!S$3:T500, MATCH(CONCATENATE(A222, " Blueprint"), 'Filtered Blueprints'!T$3:T500, 0), 1), 'Filtered Blueprints'!M$3:M500, 0)), "Catch ❌", "Catch ✔️ "))</f>
        <v/>
      </c>
      <c r="H222" s="21" t="str">
        <f t="array" ref="H222">IF(ISBLANK(A222), "", IF(ISERROR(MATCH(INDEX('Filtered Blueprints'!H$3:I500, MATCH(CONCATENATE(A222, " Blueprint"), 'Filtered Blueprints'!I$3:I500, 0), 1), 'Filtered Blueprints'!B$3:B500, 0)), "Impass ❌", "Impass ✔️ "))</f>
        <v/>
      </c>
      <c r="I222" s="22"/>
      <c r="J222" s="23"/>
    </row>
    <row r="223">
      <c r="A223" s="38"/>
      <c r="B223" s="39" t="s">
        <v>165</v>
      </c>
      <c r="C223" s="39" t="s">
        <v>165</v>
      </c>
      <c r="D223" s="19" t="s">
        <v>165</v>
      </c>
      <c r="E223" s="40" t="s">
        <v>165</v>
      </c>
      <c r="F223" s="21" t="str">
        <f>IF(ISBLANK(A223), "", IFERROR(IF(VLOOKUP(CONCATENATE(A223, " Blueprint"),'Filtered Blueprints'!I$3:J500, 2, FALSE) &gt; C223, "Surplus ✔️", "Shortage ❌"), "Shortage ❌"))</f>
        <v/>
      </c>
      <c r="G223" s="21" t="str">
        <f t="array" ref="G223">IF(ISBLANK(A223), "", IF(ISERROR(MATCH(INDEX('Filtered Blueprints'!S$3:T500, MATCH(CONCATENATE(A223, " Blueprint"), 'Filtered Blueprints'!T$3:T500, 0), 1), 'Filtered Blueprints'!M$3:M500, 0)), "Catch ❌", "Catch ✔️ "))</f>
        <v/>
      </c>
      <c r="H223" s="21" t="str">
        <f t="array" ref="H223">IF(ISBLANK(A223), "", IF(ISERROR(MATCH(INDEX('Filtered Blueprints'!H$3:I500, MATCH(CONCATENATE(A223, " Blueprint"), 'Filtered Blueprints'!I$3:I500, 0), 1), 'Filtered Blueprints'!B$3:B500, 0)), "Impass ❌", "Impass ✔️ "))</f>
        <v/>
      </c>
      <c r="I223" s="22"/>
      <c r="J223" s="23"/>
    </row>
    <row r="224">
      <c r="A224" s="38"/>
      <c r="B224" s="39" t="s">
        <v>165</v>
      </c>
      <c r="C224" s="39" t="s">
        <v>165</v>
      </c>
      <c r="D224" s="19" t="s">
        <v>165</v>
      </c>
      <c r="E224" s="40" t="s">
        <v>165</v>
      </c>
      <c r="F224" s="21" t="str">
        <f>IF(ISBLANK(A224), "", IFERROR(IF(VLOOKUP(CONCATENATE(A224, " Blueprint"),'Filtered Blueprints'!I$3:J500, 2, FALSE) &gt; C224, "Surplus ✔️", "Shortage ❌"), "Shortage ❌"))</f>
        <v/>
      </c>
      <c r="G224" s="21" t="str">
        <f t="array" ref="G224">IF(ISBLANK(A224), "", IF(ISERROR(MATCH(INDEX('Filtered Blueprints'!S$3:T500, MATCH(CONCATENATE(A224, " Blueprint"), 'Filtered Blueprints'!T$3:T500, 0), 1), 'Filtered Blueprints'!M$3:M500, 0)), "Catch ❌", "Catch ✔️ "))</f>
        <v/>
      </c>
      <c r="H224" s="21" t="str">
        <f t="array" ref="H224">IF(ISBLANK(A224), "", IF(ISERROR(MATCH(INDEX('Filtered Blueprints'!H$3:I500, MATCH(CONCATENATE(A224, " Blueprint"), 'Filtered Blueprints'!I$3:I500, 0), 1), 'Filtered Blueprints'!B$3:B500, 0)), "Impass ❌", "Impass ✔️ "))</f>
        <v/>
      </c>
      <c r="I224" s="22"/>
      <c r="J224" s="23"/>
    </row>
    <row r="225">
      <c r="A225" s="38"/>
      <c r="B225" s="39" t="s">
        <v>165</v>
      </c>
      <c r="C225" s="39" t="s">
        <v>165</v>
      </c>
      <c r="D225" s="19" t="s">
        <v>165</v>
      </c>
      <c r="E225" s="40" t="s">
        <v>165</v>
      </c>
      <c r="F225" s="21" t="str">
        <f>IF(ISBLANK(A225), "", IFERROR(IF(VLOOKUP(CONCATENATE(A225, " Blueprint"),'Filtered Blueprints'!I$3:J500, 2, FALSE) &gt; C225, "Surplus ✔️", "Shortage ❌"), "Shortage ❌"))</f>
        <v/>
      </c>
      <c r="G225" s="21" t="str">
        <f t="array" ref="G225">IF(ISBLANK(A225), "", IF(ISERROR(MATCH(INDEX('Filtered Blueprints'!S$3:T500, MATCH(CONCATENATE(A225, " Blueprint"), 'Filtered Blueprints'!T$3:T500, 0), 1), 'Filtered Blueprints'!M$3:M500, 0)), "Catch ❌", "Catch ✔️ "))</f>
        <v/>
      </c>
      <c r="H225" s="21" t="str">
        <f t="array" ref="H225">IF(ISBLANK(A225), "", IF(ISERROR(MATCH(INDEX('Filtered Blueprints'!H$3:I500, MATCH(CONCATENATE(A225, " Blueprint"), 'Filtered Blueprints'!I$3:I500, 0), 1), 'Filtered Blueprints'!B$3:B500, 0)), "Impass ❌", "Impass ✔️ "))</f>
        <v/>
      </c>
      <c r="I225" s="22"/>
      <c r="J225" s="23"/>
    </row>
    <row r="226">
      <c r="A226" s="38"/>
      <c r="B226" s="43" t="s">
        <v>165</v>
      </c>
      <c r="C226" s="44" t="s">
        <v>165</v>
      </c>
      <c r="D226" s="19" t="s">
        <v>165</v>
      </c>
      <c r="E226" s="40" t="s">
        <v>165</v>
      </c>
      <c r="F226" s="21" t="str">
        <f>IF(ISBLANK(A226), "", IFERROR(IF(VLOOKUP(CONCATENATE(A226, " Blueprint"),'Filtered Blueprints'!I$3:J500, 2, FALSE) &gt; C226, "Surplus ✔️", "Shortage ❌"), "Shortage ❌"))</f>
        <v/>
      </c>
      <c r="G226" s="21" t="str">
        <f t="array" ref="G226">IF(ISBLANK(A226), "", IF(ISERROR(MATCH(INDEX('Filtered Blueprints'!S$3:T500, MATCH(CONCATENATE(A226, " Blueprint"), 'Filtered Blueprints'!T$3:T500, 0), 1), 'Filtered Blueprints'!M$3:M500, 0)), "Catch ❌", "Catch ✔️ "))</f>
        <v/>
      </c>
      <c r="H226" s="21" t="str">
        <f t="array" ref="H226">IF(ISBLANK(A226), "", IF(ISERROR(MATCH(INDEX('Filtered Blueprints'!H$3:I500, MATCH(CONCATENATE(A226, " Blueprint"), 'Filtered Blueprints'!I$3:I500, 0), 1), 'Filtered Blueprints'!B$3:B500, 0)), "Impass ❌", "Impass ✔️ "))</f>
        <v/>
      </c>
      <c r="I226" s="22"/>
      <c r="J226" s="23"/>
    </row>
    <row r="227">
      <c r="A227" s="38"/>
      <c r="B227" s="43" t="s">
        <v>165</v>
      </c>
      <c r="C227" s="44" t="s">
        <v>165</v>
      </c>
      <c r="D227" s="19" t="s">
        <v>165</v>
      </c>
      <c r="E227" s="40" t="s">
        <v>165</v>
      </c>
      <c r="F227" s="21" t="str">
        <f>IF(ISBLANK(A227), "", IFERROR(IF(VLOOKUP(CONCATENATE(A227, " Blueprint"),'Filtered Blueprints'!I$3:J500, 2, FALSE) &gt; C227, "Surplus ✔️", "Shortage ❌"), "Shortage ❌"))</f>
        <v/>
      </c>
      <c r="G227" s="21" t="str">
        <f t="array" ref="G227">IF(ISBLANK(A227), "", IF(ISERROR(MATCH(INDEX('Filtered Blueprints'!S$3:T500, MATCH(CONCATENATE(A227, " Blueprint"), 'Filtered Blueprints'!T$3:T500, 0), 1), 'Filtered Blueprints'!M$3:M500, 0)), "Catch ❌", "Catch ✔️ "))</f>
        <v/>
      </c>
      <c r="H227" s="21" t="str">
        <f t="array" ref="H227">IF(ISBLANK(A227), "", IF(ISERROR(MATCH(INDEX('Filtered Blueprints'!H$3:I500, MATCH(CONCATENATE(A227, " Blueprint"), 'Filtered Blueprints'!I$3:I500, 0), 1), 'Filtered Blueprints'!B$3:B500, 0)), "Impass ❌", "Impass ✔️ "))</f>
        <v/>
      </c>
      <c r="I227" s="22"/>
      <c r="J227" s="23"/>
    </row>
    <row r="228">
      <c r="A228" s="38"/>
      <c r="B228" s="43" t="s">
        <v>165</v>
      </c>
      <c r="C228" s="44" t="s">
        <v>165</v>
      </c>
      <c r="D228" s="19" t="s">
        <v>165</v>
      </c>
      <c r="E228" s="40" t="s">
        <v>165</v>
      </c>
      <c r="F228" s="21" t="str">
        <f>IF(ISBLANK(A228), "", IFERROR(IF(VLOOKUP(CONCATENATE(A228, " Blueprint"),'Filtered Blueprints'!I$3:J500, 2, FALSE) &gt; C228, "Surplus ✔️", "Shortage ❌"), "Shortage ❌"))</f>
        <v/>
      </c>
      <c r="G228" s="21" t="str">
        <f t="array" ref="G228">IF(ISBLANK(A228), "", IF(ISERROR(MATCH(INDEX('Filtered Blueprints'!S$3:T500, MATCH(CONCATENATE(A228, " Blueprint"), 'Filtered Blueprints'!T$3:T500, 0), 1), 'Filtered Blueprints'!M$3:M500, 0)), "Catch ❌", "Catch ✔️ "))</f>
        <v/>
      </c>
      <c r="H228" s="21" t="str">
        <f t="array" ref="H228">IF(ISBLANK(A228), "", IF(ISERROR(MATCH(INDEX('Filtered Blueprints'!H$3:I500, MATCH(CONCATENATE(A228, " Blueprint"), 'Filtered Blueprints'!I$3:I500, 0), 1), 'Filtered Blueprints'!B$3:B500, 0)), "Impass ❌", "Impass ✔️ "))</f>
        <v/>
      </c>
      <c r="I228" s="22"/>
      <c r="J228" s="23"/>
    </row>
    <row r="229">
      <c r="A229" s="38"/>
      <c r="B229" s="43" t="s">
        <v>165</v>
      </c>
      <c r="C229" s="44" t="s">
        <v>165</v>
      </c>
      <c r="D229" s="19" t="s">
        <v>165</v>
      </c>
      <c r="E229" s="40" t="s">
        <v>165</v>
      </c>
      <c r="F229" s="21" t="str">
        <f>IF(ISBLANK(A229), "", IFERROR(IF(VLOOKUP(CONCATENATE(A229, " Blueprint"),'Filtered Blueprints'!I$3:J500, 2, FALSE) &gt; C229, "Surplus ✔️", "Shortage ❌"), "Shortage ❌"))</f>
        <v/>
      </c>
      <c r="G229" s="21" t="str">
        <f t="array" ref="G229">IF(ISBLANK(A229), "", IF(ISERROR(MATCH(INDEX('Filtered Blueprints'!S$3:T500, MATCH(CONCATENATE(A229, " Blueprint"), 'Filtered Blueprints'!T$3:T500, 0), 1), 'Filtered Blueprints'!M$3:M500, 0)), "Catch ❌", "Catch ✔️ "))</f>
        <v/>
      </c>
      <c r="H229" s="21" t="str">
        <f t="array" ref="H229">IF(ISBLANK(A229), "", IF(ISERROR(MATCH(INDEX('Filtered Blueprints'!H$3:I500, MATCH(CONCATENATE(A229, " Blueprint"), 'Filtered Blueprints'!I$3:I500, 0), 1), 'Filtered Blueprints'!B$3:B500, 0)), "Impass ❌", "Impass ✔️ "))</f>
        <v/>
      </c>
      <c r="I229" s="22"/>
      <c r="J229" s="23"/>
    </row>
    <row r="230">
      <c r="A230" s="38"/>
      <c r="B230" s="43" t="s">
        <v>165</v>
      </c>
      <c r="C230" s="44" t="s">
        <v>165</v>
      </c>
      <c r="D230" s="19" t="s">
        <v>165</v>
      </c>
      <c r="E230" s="40" t="s">
        <v>165</v>
      </c>
      <c r="F230" s="21" t="str">
        <f>IF(ISBLANK(A230), "", IFERROR(IF(VLOOKUP(CONCATENATE(A230, " Blueprint"),'Filtered Blueprints'!I$3:J500, 2, FALSE) &gt; C230, "Surplus ✔️", "Shortage ❌"), "Shortage ❌"))</f>
        <v/>
      </c>
      <c r="G230" s="21" t="str">
        <f t="array" ref="G230">IF(ISBLANK(A230), "", IF(ISERROR(MATCH(INDEX('Filtered Blueprints'!S$3:T500, MATCH(CONCATENATE(A230, " Blueprint"), 'Filtered Blueprints'!T$3:T500, 0), 1), 'Filtered Blueprints'!M$3:M500, 0)), "Catch ❌", "Catch ✔️ "))</f>
        <v/>
      </c>
      <c r="H230" s="21" t="str">
        <f t="array" ref="H230">IF(ISBLANK(A230), "", IF(ISERROR(MATCH(INDEX('Filtered Blueprints'!H$3:I500, MATCH(CONCATENATE(A230, " Blueprint"), 'Filtered Blueprints'!I$3:I500, 0), 1), 'Filtered Blueprints'!B$3:B500, 0)), "Impass ❌", "Impass ✔️ "))</f>
        <v/>
      </c>
      <c r="I230" s="22"/>
      <c r="J230" s="23"/>
    </row>
    <row r="231">
      <c r="A231" s="38"/>
      <c r="B231" s="43" t="s">
        <v>165</v>
      </c>
      <c r="C231" s="44" t="s">
        <v>165</v>
      </c>
      <c r="D231" s="19" t="s">
        <v>165</v>
      </c>
      <c r="E231" s="40" t="s">
        <v>165</v>
      </c>
      <c r="F231" s="21" t="str">
        <f>IF(ISBLANK(A231), "", IFERROR(IF(VLOOKUP(CONCATENATE(A231, " Blueprint"),'Filtered Blueprints'!I$3:J500, 2, FALSE) &gt; C231, "Surplus ✔️", "Shortage ❌"), "Shortage ❌"))</f>
        <v/>
      </c>
      <c r="G231" s="21" t="str">
        <f t="array" ref="G231">IF(ISBLANK(A231), "", IF(ISERROR(MATCH(INDEX('Filtered Blueprints'!S$3:T500, MATCH(CONCATENATE(A231, " Blueprint"), 'Filtered Blueprints'!T$3:T500, 0), 1), 'Filtered Blueprints'!M$3:M500, 0)), "Catch ❌", "Catch ✔️ "))</f>
        <v/>
      </c>
      <c r="H231" s="21" t="str">
        <f t="array" ref="H231">IF(ISBLANK(A231), "", IF(ISERROR(MATCH(INDEX('Filtered Blueprints'!H$3:I500, MATCH(CONCATENATE(A231, " Blueprint"), 'Filtered Blueprints'!I$3:I500, 0), 1), 'Filtered Blueprints'!B$3:B500, 0)), "Impass ❌", "Impass ✔️ "))</f>
        <v/>
      </c>
      <c r="I231" s="22"/>
      <c r="J231" s="23"/>
    </row>
    <row r="232">
      <c r="A232" s="38"/>
      <c r="B232" s="43" t="s">
        <v>165</v>
      </c>
      <c r="C232" s="44" t="s">
        <v>165</v>
      </c>
      <c r="D232" s="19" t="s">
        <v>165</v>
      </c>
      <c r="E232" s="40" t="s">
        <v>165</v>
      </c>
      <c r="F232" s="21" t="str">
        <f>IF(ISBLANK(A232), "", IFERROR(IF(VLOOKUP(CONCATENATE(A232, " Blueprint"),'Filtered Blueprints'!I$3:J500, 2, FALSE) &gt; C232, "Surplus ✔️", "Shortage ❌"), "Shortage ❌"))</f>
        <v/>
      </c>
      <c r="G232" s="21" t="str">
        <f t="array" ref="G232">IF(ISBLANK(A232), "", IF(ISERROR(MATCH(INDEX('Filtered Blueprints'!S$3:T500, MATCH(CONCATENATE(A232, " Blueprint"), 'Filtered Blueprints'!T$3:T500, 0), 1), 'Filtered Blueprints'!M$3:M500, 0)), "Catch ❌", "Catch ✔️ "))</f>
        <v/>
      </c>
      <c r="H232" s="21" t="str">
        <f t="array" ref="H232">IF(ISBLANK(A232), "", IF(ISERROR(MATCH(INDEX('Filtered Blueprints'!H$3:I500, MATCH(CONCATENATE(A232, " Blueprint"), 'Filtered Blueprints'!I$3:I500, 0), 1), 'Filtered Blueprints'!B$3:B500, 0)), "Impass ❌", "Impass ✔️ "))</f>
        <v/>
      </c>
      <c r="I232" s="22"/>
      <c r="J232" s="23"/>
    </row>
    <row r="233">
      <c r="A233" s="38"/>
      <c r="B233" s="43" t="s">
        <v>165</v>
      </c>
      <c r="C233" s="44" t="s">
        <v>165</v>
      </c>
      <c r="D233" s="19" t="s">
        <v>165</v>
      </c>
      <c r="E233" s="40" t="s">
        <v>165</v>
      </c>
      <c r="F233" s="21" t="str">
        <f>IF(ISBLANK(A233), "", IFERROR(IF(VLOOKUP(CONCATENATE(A233, " Blueprint"),'Filtered Blueprints'!I$3:J500, 2, FALSE) &gt; C233, "Surplus ✔️", "Shortage ❌"), "Shortage ❌"))</f>
        <v/>
      </c>
      <c r="G233" s="21" t="str">
        <f t="array" ref="G233">IF(ISBLANK(A233), "", IF(ISERROR(MATCH(INDEX('Filtered Blueprints'!S$3:T500, MATCH(CONCATENATE(A233, " Blueprint"), 'Filtered Blueprints'!T$3:T500, 0), 1), 'Filtered Blueprints'!M$3:M500, 0)), "Catch ❌", "Catch ✔️ "))</f>
        <v/>
      </c>
      <c r="H233" s="21" t="str">
        <f t="array" ref="H233">IF(ISBLANK(A233), "", IF(ISERROR(MATCH(INDEX('Filtered Blueprints'!H$3:I500, MATCH(CONCATENATE(A233, " Blueprint"), 'Filtered Blueprints'!I$3:I500, 0), 1), 'Filtered Blueprints'!B$3:B500, 0)), "Impass ❌", "Impass ✔️ "))</f>
        <v/>
      </c>
      <c r="I233" s="22"/>
      <c r="J233" s="23"/>
    </row>
    <row r="234">
      <c r="A234" s="38"/>
      <c r="B234" s="43" t="s">
        <v>165</v>
      </c>
      <c r="C234" s="44" t="s">
        <v>165</v>
      </c>
      <c r="D234" s="19" t="s">
        <v>165</v>
      </c>
      <c r="E234" s="40" t="s">
        <v>165</v>
      </c>
      <c r="F234" s="21" t="str">
        <f>IF(ISBLANK(A234), "", IFERROR(IF(VLOOKUP(CONCATENATE(A234, " Blueprint"),'Filtered Blueprints'!I$3:J500, 2, FALSE) &gt; C234, "Surplus ✔️", "Shortage ❌"), "Shortage ❌"))</f>
        <v/>
      </c>
      <c r="G234" s="21" t="str">
        <f t="array" ref="G234">IF(ISBLANK(A234), "", IF(ISERROR(MATCH(INDEX('Filtered Blueprints'!S$3:T500, MATCH(CONCATENATE(A234, " Blueprint"), 'Filtered Blueprints'!T$3:T500, 0), 1), 'Filtered Blueprints'!M$3:M500, 0)), "Catch ❌", "Catch ✔️ "))</f>
        <v/>
      </c>
      <c r="H234" s="21" t="str">
        <f t="array" ref="H234">IF(ISBLANK(A234), "", IF(ISERROR(MATCH(INDEX('Filtered Blueprints'!H$3:I500, MATCH(CONCATENATE(A234, " Blueprint"), 'Filtered Blueprints'!I$3:I500, 0), 1), 'Filtered Blueprints'!B$3:B500, 0)), "Impass ❌", "Impass ✔️ "))</f>
        <v/>
      </c>
      <c r="I234" s="22"/>
      <c r="J234" s="23"/>
    </row>
    <row r="235">
      <c r="A235" s="38"/>
      <c r="B235" s="43" t="s">
        <v>165</v>
      </c>
      <c r="C235" s="44" t="s">
        <v>165</v>
      </c>
      <c r="D235" s="19" t="s">
        <v>165</v>
      </c>
      <c r="E235" s="40" t="s">
        <v>165</v>
      </c>
      <c r="F235" s="21" t="str">
        <f>IF(ISBLANK(A235), "", IFERROR(IF(VLOOKUP(CONCATENATE(A235, " Blueprint"),'Filtered Blueprints'!I$3:J500, 2, FALSE) &gt; C235, "Surplus ✔️", "Shortage ❌"), "Shortage ❌"))</f>
        <v/>
      </c>
      <c r="G235" s="21" t="str">
        <f t="array" ref="G235">IF(ISBLANK(A235), "", IF(ISERROR(MATCH(INDEX('Filtered Blueprints'!S$3:T500, MATCH(CONCATENATE(A235, " Blueprint"), 'Filtered Blueprints'!T$3:T500, 0), 1), 'Filtered Blueprints'!M$3:M500, 0)), "Catch ❌", "Catch ✔️ "))</f>
        <v/>
      </c>
      <c r="H235" s="21" t="str">
        <f t="array" ref="H235">IF(ISBLANK(A235), "", IF(ISERROR(MATCH(INDEX('Filtered Blueprints'!H$3:I500, MATCH(CONCATENATE(A235, " Blueprint"), 'Filtered Blueprints'!I$3:I500, 0), 1), 'Filtered Blueprints'!B$3:B500, 0)), "Impass ❌", "Impass ✔️ "))</f>
        <v/>
      </c>
      <c r="I235" s="22"/>
      <c r="J235" s="23"/>
    </row>
    <row r="236">
      <c r="A236" s="38"/>
      <c r="B236" s="43" t="s">
        <v>165</v>
      </c>
      <c r="C236" s="44" t="s">
        <v>165</v>
      </c>
      <c r="D236" s="19" t="s">
        <v>165</v>
      </c>
      <c r="E236" s="40" t="s">
        <v>165</v>
      </c>
      <c r="F236" s="21" t="str">
        <f>IF(ISBLANK(A236), "", IFERROR(IF(VLOOKUP(CONCATENATE(A236, " Blueprint"),'Filtered Blueprints'!I$3:J500, 2, FALSE) &gt; C236, "Surplus ✔️", "Shortage ❌"), "Shortage ❌"))</f>
        <v/>
      </c>
      <c r="G236" s="21" t="str">
        <f t="array" ref="G236">IF(ISBLANK(A236), "", IF(ISERROR(MATCH(INDEX('Filtered Blueprints'!S$3:T500, MATCH(CONCATENATE(A236, " Blueprint"), 'Filtered Blueprints'!T$3:T500, 0), 1), 'Filtered Blueprints'!M$3:M500, 0)), "Catch ❌", "Catch ✔️ "))</f>
        <v/>
      </c>
      <c r="H236" s="21" t="str">
        <f t="array" ref="H236">IF(ISBLANK(A236), "", IF(ISERROR(MATCH(INDEX('Filtered Blueprints'!H$3:I500, MATCH(CONCATENATE(A236, " Blueprint"), 'Filtered Blueprints'!I$3:I500, 0), 1), 'Filtered Blueprints'!B$3:B500, 0)), "Impass ❌", "Impass ✔️ "))</f>
        <v/>
      </c>
      <c r="I236" s="22"/>
      <c r="J236" s="23"/>
    </row>
    <row r="237">
      <c r="A237" s="38"/>
      <c r="B237" s="43" t="s">
        <v>165</v>
      </c>
      <c r="C237" s="44" t="s">
        <v>165</v>
      </c>
      <c r="D237" s="19" t="s">
        <v>165</v>
      </c>
      <c r="E237" s="40" t="s">
        <v>165</v>
      </c>
      <c r="F237" s="21" t="str">
        <f>IF(ISBLANK(A237), "", IFERROR(IF(VLOOKUP(CONCATENATE(A237, " Blueprint"),'Filtered Blueprints'!I$3:J500, 2, FALSE) &gt; C237, "Surplus ✔️", "Shortage ❌"), "Shortage ❌"))</f>
        <v/>
      </c>
      <c r="G237" s="21" t="str">
        <f t="array" ref="G237">IF(ISBLANK(A237), "", IF(ISERROR(MATCH(INDEX('Filtered Blueprints'!S$3:T500, MATCH(CONCATENATE(A237, " Blueprint"), 'Filtered Blueprints'!T$3:T500, 0), 1), 'Filtered Blueprints'!M$3:M500, 0)), "Catch ❌", "Catch ✔️ "))</f>
        <v/>
      </c>
      <c r="H237" s="21" t="str">
        <f t="array" ref="H237">IF(ISBLANK(A237), "", IF(ISERROR(MATCH(INDEX('Filtered Blueprints'!H$3:I500, MATCH(CONCATENATE(A237, " Blueprint"), 'Filtered Blueprints'!I$3:I500, 0), 1), 'Filtered Blueprints'!B$3:B500, 0)), "Impass ❌", "Impass ✔️ "))</f>
        <v/>
      </c>
      <c r="I237" s="22"/>
      <c r="J237" s="23"/>
    </row>
    <row r="238">
      <c r="A238" s="38"/>
      <c r="B238" s="43" t="s">
        <v>165</v>
      </c>
      <c r="C238" s="44" t="s">
        <v>165</v>
      </c>
      <c r="D238" s="19" t="s">
        <v>165</v>
      </c>
      <c r="E238" s="40" t="s">
        <v>165</v>
      </c>
      <c r="F238" s="21" t="str">
        <f>IF(ISBLANK(A238), "", IFERROR(IF(VLOOKUP(CONCATENATE(A238, " Blueprint"),'Filtered Blueprints'!I$3:J500, 2, FALSE) &gt; C238, "Surplus ✔️", "Shortage ❌"), "Shortage ❌"))</f>
        <v/>
      </c>
      <c r="G238" s="21" t="str">
        <f t="array" ref="G238">IF(ISBLANK(A238), "", IF(ISERROR(MATCH(INDEX('Filtered Blueprints'!S$3:T500, MATCH(CONCATENATE(A238, " Blueprint"), 'Filtered Blueprints'!T$3:T500, 0), 1), 'Filtered Blueprints'!M$3:M500, 0)), "Catch ❌", "Catch ✔️ "))</f>
        <v/>
      </c>
      <c r="H238" s="21" t="str">
        <f t="array" ref="H238">IF(ISBLANK(A238), "", IF(ISERROR(MATCH(INDEX('Filtered Blueprints'!H$3:I500, MATCH(CONCATENATE(A238, " Blueprint"), 'Filtered Blueprints'!I$3:I500, 0), 1), 'Filtered Blueprints'!B$3:B500, 0)), "Impass ❌", "Impass ✔️ "))</f>
        <v/>
      </c>
      <c r="I238" s="22"/>
      <c r="J238" s="23"/>
    </row>
    <row r="239">
      <c r="A239" s="38"/>
      <c r="B239" s="43" t="s">
        <v>165</v>
      </c>
      <c r="C239" s="44" t="s">
        <v>165</v>
      </c>
      <c r="D239" s="19" t="s">
        <v>165</v>
      </c>
      <c r="E239" s="40" t="s">
        <v>165</v>
      </c>
      <c r="F239" s="21" t="str">
        <f>IF(ISBLANK(A239), "", IFERROR(IF(VLOOKUP(CONCATENATE(A239, " Blueprint"),'Filtered Blueprints'!I$3:J500, 2, FALSE) &gt; C239, "Surplus ✔️", "Shortage ❌"), "Shortage ❌"))</f>
        <v/>
      </c>
      <c r="G239" s="21" t="str">
        <f t="array" ref="G239">IF(ISBLANK(A239), "", IF(ISERROR(MATCH(INDEX('Filtered Blueprints'!S$3:T500, MATCH(CONCATENATE(A239, " Blueprint"), 'Filtered Blueprints'!T$3:T500, 0), 1), 'Filtered Blueprints'!M$3:M500, 0)), "Catch ❌", "Catch ✔️ "))</f>
        <v/>
      </c>
      <c r="H239" s="21" t="str">
        <f t="array" ref="H239">IF(ISBLANK(A239), "", IF(ISERROR(MATCH(INDEX('Filtered Blueprints'!H$3:I500, MATCH(CONCATENATE(A239, " Blueprint"), 'Filtered Blueprints'!I$3:I500, 0), 1), 'Filtered Blueprints'!B$3:B500, 0)), "Impass ❌", "Impass ✔️ "))</f>
        <v/>
      </c>
      <c r="I239" s="22"/>
      <c r="J239" s="23"/>
    </row>
    <row r="240">
      <c r="A240" s="38"/>
      <c r="B240" s="43" t="s">
        <v>165</v>
      </c>
      <c r="C240" s="44" t="s">
        <v>165</v>
      </c>
      <c r="D240" s="19" t="s">
        <v>165</v>
      </c>
      <c r="E240" s="40" t="s">
        <v>165</v>
      </c>
      <c r="F240" s="21" t="str">
        <f>IF(ISBLANK(A240), "", IFERROR(IF(VLOOKUP(CONCATENATE(A240, " Blueprint"),'Filtered Blueprints'!I$3:J500, 2, FALSE) &gt; C240, "Surplus ✔️", "Shortage ❌"), "Shortage ❌"))</f>
        <v/>
      </c>
      <c r="G240" s="21" t="str">
        <f t="array" ref="G240">IF(ISBLANK(A240), "", IF(ISERROR(MATCH(INDEX('Filtered Blueprints'!S$3:T500, MATCH(CONCATENATE(A240, " Blueprint"), 'Filtered Blueprints'!T$3:T500, 0), 1), 'Filtered Blueprints'!M$3:M500, 0)), "Catch ❌", "Catch ✔️ "))</f>
        <v/>
      </c>
      <c r="H240" s="21" t="str">
        <f t="array" ref="H240">IF(ISBLANK(A240), "", IF(ISERROR(MATCH(INDEX('Filtered Blueprints'!H$3:I500, MATCH(CONCATENATE(A240, " Blueprint"), 'Filtered Blueprints'!I$3:I500, 0), 1), 'Filtered Blueprints'!B$3:B500, 0)), "Impass ❌", "Impass ✔️ "))</f>
        <v/>
      </c>
      <c r="I240" s="22"/>
      <c r="J240" s="23"/>
    </row>
    <row r="241">
      <c r="A241" s="38"/>
      <c r="B241" s="43" t="s">
        <v>165</v>
      </c>
      <c r="C241" s="44" t="s">
        <v>165</v>
      </c>
      <c r="D241" s="19" t="s">
        <v>165</v>
      </c>
      <c r="E241" s="40" t="s">
        <v>165</v>
      </c>
      <c r="F241" s="21" t="str">
        <f>IF(ISBLANK(A241), "", IFERROR(IF(VLOOKUP(CONCATENATE(A241, " Blueprint"),'Filtered Blueprints'!I$3:J500, 2, FALSE) &gt; C241, "Surplus ✔️", "Shortage ❌"), "Shortage ❌"))</f>
        <v/>
      </c>
      <c r="G241" s="21" t="str">
        <f t="array" ref="G241">IF(ISBLANK(A241), "", IF(ISERROR(MATCH(INDEX('Filtered Blueprints'!S$3:T500, MATCH(CONCATENATE(A241, " Blueprint"), 'Filtered Blueprints'!T$3:T500, 0), 1), 'Filtered Blueprints'!M$3:M500, 0)), "Catch ❌", "Catch ✔️ "))</f>
        <v/>
      </c>
      <c r="H241" s="21" t="str">
        <f t="array" ref="H241">IF(ISBLANK(A241), "", IF(ISERROR(MATCH(INDEX('Filtered Blueprints'!H$3:I500, MATCH(CONCATENATE(A241, " Blueprint"), 'Filtered Blueprints'!I$3:I500, 0), 1), 'Filtered Blueprints'!B$3:B500, 0)), "Impass ❌", "Impass ✔️ "))</f>
        <v/>
      </c>
      <c r="I241" s="22"/>
      <c r="J241" s="23"/>
    </row>
    <row r="242">
      <c r="A242" s="38"/>
      <c r="B242" s="43" t="s">
        <v>165</v>
      </c>
      <c r="C242" s="44" t="s">
        <v>165</v>
      </c>
      <c r="D242" s="19" t="s">
        <v>165</v>
      </c>
      <c r="E242" s="40" t="s">
        <v>165</v>
      </c>
      <c r="F242" s="21" t="str">
        <f>IF(ISBLANK(A242), "", IFERROR(IF(VLOOKUP(CONCATENATE(A242, " Blueprint"),'Filtered Blueprints'!I$3:J500, 2, FALSE) &gt; C242, "Surplus ✔️", "Shortage ❌"), "Shortage ❌"))</f>
        <v/>
      </c>
      <c r="G242" s="21" t="str">
        <f t="array" ref="G242">IF(ISBLANK(A242), "", IF(ISERROR(MATCH(INDEX('Filtered Blueprints'!S$3:T500, MATCH(CONCATENATE(A242, " Blueprint"), 'Filtered Blueprints'!T$3:T500, 0), 1), 'Filtered Blueprints'!M$3:M500, 0)), "Catch ❌", "Catch ✔️ "))</f>
        <v/>
      </c>
      <c r="H242" s="21" t="str">
        <f t="array" ref="H242">IF(ISBLANK(A242), "", IF(ISERROR(MATCH(INDEX('Filtered Blueprints'!H$3:I500, MATCH(CONCATENATE(A242, " Blueprint"), 'Filtered Blueprints'!I$3:I500, 0), 1), 'Filtered Blueprints'!B$3:B500, 0)), "Impass ❌", "Impass ✔️ "))</f>
        <v/>
      </c>
      <c r="I242" s="22"/>
      <c r="J242" s="23"/>
    </row>
    <row r="243">
      <c r="A243" s="38"/>
      <c r="B243" s="43" t="s">
        <v>165</v>
      </c>
      <c r="C243" s="44" t="s">
        <v>165</v>
      </c>
      <c r="D243" s="19" t="s">
        <v>165</v>
      </c>
      <c r="E243" s="40" t="s">
        <v>165</v>
      </c>
      <c r="F243" s="21" t="str">
        <f>IF(ISBLANK(A243), "", IFERROR(IF(VLOOKUP(CONCATENATE(A243, " Blueprint"),'Filtered Blueprints'!I$3:J500, 2, FALSE) &gt; C243, "Surplus ✔️", "Shortage ❌"), "Shortage ❌"))</f>
        <v/>
      </c>
      <c r="G243" s="21" t="str">
        <f t="array" ref="G243">IF(ISBLANK(A243), "", IF(ISERROR(MATCH(INDEX('Filtered Blueprints'!S$3:T500, MATCH(CONCATENATE(A243, " Blueprint"), 'Filtered Blueprints'!T$3:T500, 0), 1), 'Filtered Blueprints'!M$3:M500, 0)), "Catch ❌", "Catch ✔️ "))</f>
        <v/>
      </c>
      <c r="H243" s="21" t="str">
        <f t="array" ref="H243">IF(ISBLANK(A243), "", IF(ISERROR(MATCH(INDEX('Filtered Blueprints'!H$3:I500, MATCH(CONCATENATE(A243, " Blueprint"), 'Filtered Blueprints'!I$3:I500, 0), 1), 'Filtered Blueprints'!B$3:B500, 0)), "Impass ❌", "Impass ✔️ "))</f>
        <v/>
      </c>
      <c r="I243" s="22"/>
      <c r="J243" s="23"/>
    </row>
    <row r="244">
      <c r="A244" s="38"/>
      <c r="B244" s="43" t="s">
        <v>165</v>
      </c>
      <c r="C244" s="44" t="s">
        <v>165</v>
      </c>
      <c r="D244" s="19" t="s">
        <v>165</v>
      </c>
      <c r="E244" s="40" t="s">
        <v>165</v>
      </c>
      <c r="F244" s="21" t="str">
        <f>IF(ISBLANK(A244), "", IFERROR(IF(VLOOKUP(CONCATENATE(A244, " Blueprint"),'Filtered Blueprints'!I$3:J500, 2, FALSE) &gt; C244, "Surplus ✔️", "Shortage ❌"), "Shortage ❌"))</f>
        <v/>
      </c>
      <c r="G244" s="21" t="str">
        <f t="array" ref="G244">IF(ISBLANK(A244), "", IF(ISERROR(MATCH(INDEX('Filtered Blueprints'!S$3:T500, MATCH(CONCATENATE(A244, " Blueprint"), 'Filtered Blueprints'!T$3:T500, 0), 1), 'Filtered Blueprints'!M$3:M500, 0)), "Catch ❌", "Catch ✔️ "))</f>
        <v/>
      </c>
      <c r="H244" s="21" t="str">
        <f t="array" ref="H244">IF(ISBLANK(A244), "", IF(ISERROR(MATCH(INDEX('Filtered Blueprints'!H$3:I500, MATCH(CONCATENATE(A244, " Blueprint"), 'Filtered Blueprints'!I$3:I500, 0), 1), 'Filtered Blueprints'!B$3:B500, 0)), "Impass ❌", "Impass ✔️ "))</f>
        <v/>
      </c>
      <c r="I244" s="22"/>
      <c r="J244" s="23"/>
    </row>
    <row r="245">
      <c r="A245" s="38"/>
      <c r="B245" s="43" t="s">
        <v>165</v>
      </c>
      <c r="C245" s="44" t="s">
        <v>165</v>
      </c>
      <c r="D245" s="19" t="s">
        <v>165</v>
      </c>
      <c r="E245" s="40" t="s">
        <v>165</v>
      </c>
      <c r="F245" s="21" t="str">
        <f>IF(ISBLANK(A245), "", IFERROR(IF(VLOOKUP(CONCATENATE(A245, " Blueprint"),'Filtered Blueprints'!I$3:J500, 2, FALSE) &gt; C245, "Surplus ✔️", "Shortage ❌"), "Shortage ❌"))</f>
        <v/>
      </c>
      <c r="G245" s="21" t="str">
        <f t="array" ref="G245">IF(ISBLANK(A245), "", IF(ISERROR(MATCH(INDEX('Filtered Blueprints'!S$3:T500, MATCH(CONCATENATE(A245, " Blueprint"), 'Filtered Blueprints'!T$3:T500, 0), 1), 'Filtered Blueprints'!M$3:M500, 0)), "Catch ❌", "Catch ✔️ "))</f>
        <v/>
      </c>
      <c r="H245" s="21" t="str">
        <f t="array" ref="H245">IF(ISBLANK(A245), "", IF(ISERROR(MATCH(INDEX('Filtered Blueprints'!H$3:I500, MATCH(CONCATENATE(A245, " Blueprint"), 'Filtered Blueprints'!I$3:I500, 0), 1), 'Filtered Blueprints'!B$3:B500, 0)), "Impass ❌", "Impass ✔️ "))</f>
        <v/>
      </c>
      <c r="I245" s="22"/>
      <c r="J245" s="23"/>
    </row>
    <row r="246">
      <c r="A246" s="38"/>
      <c r="B246" s="43" t="s">
        <v>165</v>
      </c>
      <c r="C246" s="44" t="s">
        <v>165</v>
      </c>
      <c r="D246" s="19" t="s">
        <v>165</v>
      </c>
      <c r="E246" s="40" t="s">
        <v>165</v>
      </c>
      <c r="F246" s="21" t="str">
        <f>IF(ISBLANK(A246), "", IFERROR(IF(VLOOKUP(CONCATENATE(A246, " Blueprint"),'Filtered Blueprints'!I$3:J500, 2, FALSE) &gt; C246, "Surplus ✔️", "Shortage ❌"), "Shortage ❌"))</f>
        <v/>
      </c>
      <c r="G246" s="21" t="str">
        <f t="array" ref="G246">IF(ISBLANK(A246), "", IF(ISERROR(MATCH(INDEX('Filtered Blueprints'!S$3:T500, MATCH(CONCATENATE(A246, " Blueprint"), 'Filtered Blueprints'!T$3:T500, 0), 1), 'Filtered Blueprints'!M$3:M500, 0)), "Catch ❌", "Catch ✔️ "))</f>
        <v/>
      </c>
      <c r="H246" s="21" t="str">
        <f t="array" ref="H246">IF(ISBLANK(A246), "", IF(ISERROR(MATCH(INDEX('Filtered Blueprints'!H$3:I500, MATCH(CONCATENATE(A246, " Blueprint"), 'Filtered Blueprints'!I$3:I500, 0), 1), 'Filtered Blueprints'!B$3:B500, 0)), "Impass ❌", "Impass ✔️ "))</f>
        <v/>
      </c>
      <c r="I246" s="22"/>
      <c r="J246" s="23"/>
    </row>
    <row r="247">
      <c r="A247" s="38"/>
      <c r="B247" s="43" t="s">
        <v>165</v>
      </c>
      <c r="C247" s="44" t="s">
        <v>165</v>
      </c>
      <c r="D247" s="19" t="s">
        <v>165</v>
      </c>
      <c r="E247" s="40" t="s">
        <v>165</v>
      </c>
      <c r="F247" s="21" t="str">
        <f>IF(ISBLANK(A247), "", IFERROR(IF(VLOOKUP(CONCATENATE(A247, " Blueprint"),'Filtered Blueprints'!I$3:J500, 2, FALSE) &gt; C247, "Surplus ✔️", "Shortage ❌"), "Shortage ❌"))</f>
        <v/>
      </c>
      <c r="G247" s="21" t="str">
        <f t="array" ref="G247">IF(ISBLANK(A247), "", IF(ISERROR(MATCH(INDEX('Filtered Blueprints'!S$3:T500, MATCH(CONCATENATE(A247, " Blueprint"), 'Filtered Blueprints'!T$3:T500, 0), 1), 'Filtered Blueprints'!M$3:M500, 0)), "Catch ❌", "Catch ✔️ "))</f>
        <v/>
      </c>
      <c r="H247" s="21" t="str">
        <f t="array" ref="H247">IF(ISBLANK(A247), "", IF(ISERROR(MATCH(INDEX('Filtered Blueprints'!H$3:I500, MATCH(CONCATENATE(A247, " Blueprint"), 'Filtered Blueprints'!I$3:I500, 0), 1), 'Filtered Blueprints'!B$3:B500, 0)), "Impass ❌", "Impass ✔️ "))</f>
        <v/>
      </c>
      <c r="I247" s="22"/>
      <c r="J247" s="23"/>
    </row>
    <row r="248">
      <c r="A248" s="38"/>
      <c r="B248" s="43" t="s">
        <v>165</v>
      </c>
      <c r="C248" s="44" t="s">
        <v>165</v>
      </c>
      <c r="D248" s="19" t="s">
        <v>165</v>
      </c>
      <c r="E248" s="40" t="s">
        <v>165</v>
      </c>
      <c r="F248" s="21" t="str">
        <f>IF(ISBLANK(A248), "", IFERROR(IF(VLOOKUP(CONCATENATE(A248, " Blueprint"),'Filtered Blueprints'!I$3:J500, 2, FALSE) &gt; C248, "Surplus ✔️", "Shortage ❌"), "Shortage ❌"))</f>
        <v/>
      </c>
      <c r="G248" s="21" t="str">
        <f t="array" ref="G248">IF(ISBLANK(A248), "", IF(ISERROR(MATCH(INDEX('Filtered Blueprints'!S$3:T500, MATCH(CONCATENATE(A248, " Blueprint"), 'Filtered Blueprints'!T$3:T500, 0), 1), 'Filtered Blueprints'!M$3:M500, 0)), "Catch ❌", "Catch ✔️ "))</f>
        <v/>
      </c>
      <c r="H248" s="21" t="str">
        <f t="array" ref="H248">IF(ISBLANK(A248), "", IF(ISERROR(MATCH(INDEX('Filtered Blueprints'!H$3:I500, MATCH(CONCATENATE(A248, " Blueprint"), 'Filtered Blueprints'!I$3:I500, 0), 1), 'Filtered Blueprints'!B$3:B500, 0)), "Impass ❌", "Impass ✔️ "))</f>
        <v/>
      </c>
      <c r="I248" s="22"/>
      <c r="J248" s="23"/>
    </row>
    <row r="249">
      <c r="A249" s="38"/>
      <c r="B249" s="43" t="s">
        <v>165</v>
      </c>
      <c r="C249" s="44" t="s">
        <v>165</v>
      </c>
      <c r="D249" s="19" t="s">
        <v>165</v>
      </c>
      <c r="E249" s="40" t="s">
        <v>165</v>
      </c>
      <c r="F249" s="21" t="str">
        <f>IF(ISBLANK(A249), "", IFERROR(IF(VLOOKUP(CONCATENATE(A249, " Blueprint"),'Filtered Blueprints'!I$3:J500, 2, FALSE) &gt; C249, "Surplus ✔️", "Shortage ❌"), "Shortage ❌"))</f>
        <v/>
      </c>
      <c r="G249" s="21" t="str">
        <f t="array" ref="G249">IF(ISBLANK(A249), "", IF(ISERROR(MATCH(INDEX('Filtered Blueprints'!S$3:T500, MATCH(CONCATENATE(A249, " Blueprint"), 'Filtered Blueprints'!T$3:T500, 0), 1), 'Filtered Blueprints'!M$3:M500, 0)), "Catch ❌", "Catch ✔️ "))</f>
        <v/>
      </c>
      <c r="H249" s="21" t="str">
        <f t="array" ref="H249">IF(ISBLANK(A249), "", IF(ISERROR(MATCH(INDEX('Filtered Blueprints'!H$3:I500, MATCH(CONCATENATE(A249, " Blueprint"), 'Filtered Blueprints'!I$3:I500, 0), 1), 'Filtered Blueprints'!B$3:B500, 0)), "Impass ❌", "Impass ✔️ "))</f>
        <v/>
      </c>
      <c r="I249" s="22"/>
      <c r="J249" s="23"/>
    </row>
    <row r="250">
      <c r="A250" s="38"/>
      <c r="B250" s="43" t="s">
        <v>165</v>
      </c>
      <c r="C250" s="44" t="s">
        <v>165</v>
      </c>
      <c r="D250" s="19" t="s">
        <v>165</v>
      </c>
      <c r="E250" s="40" t="s">
        <v>165</v>
      </c>
      <c r="F250" s="21" t="str">
        <f>IF(ISBLANK(A250), "", IFERROR(IF(VLOOKUP(CONCATENATE(A250, " Blueprint"),'Filtered Blueprints'!I$3:J500, 2, FALSE) &gt; C250, "Surplus ✔️", "Shortage ❌"), "Shortage ❌"))</f>
        <v/>
      </c>
      <c r="G250" s="21" t="str">
        <f t="array" ref="G250">IF(ISBLANK(A250), "", IF(ISERROR(MATCH(INDEX('Filtered Blueprints'!S$3:T500, MATCH(CONCATENATE(A250, " Blueprint"), 'Filtered Blueprints'!T$3:T500, 0), 1), 'Filtered Blueprints'!M$3:M500, 0)), "Catch ❌", "Catch ✔️ "))</f>
        <v/>
      </c>
      <c r="H250" s="21" t="str">
        <f t="array" ref="H250">IF(ISBLANK(A250), "", IF(ISERROR(MATCH(INDEX('Filtered Blueprints'!H$3:I500, MATCH(CONCATENATE(A250, " Blueprint"), 'Filtered Blueprints'!I$3:I500, 0), 1), 'Filtered Blueprints'!B$3:B500, 0)), "Impass ❌", "Impass ✔️ "))</f>
        <v/>
      </c>
      <c r="I250" s="22"/>
      <c r="J250" s="23"/>
    </row>
    <row r="251">
      <c r="A251" s="38"/>
      <c r="B251" s="43" t="s">
        <v>165</v>
      </c>
      <c r="C251" s="44" t="s">
        <v>165</v>
      </c>
      <c r="D251" s="19" t="s">
        <v>165</v>
      </c>
      <c r="E251" s="40" t="s">
        <v>165</v>
      </c>
      <c r="F251" s="21" t="str">
        <f>IF(ISBLANK(A251), "", IFERROR(IF(VLOOKUP(CONCATENATE(A251, " Blueprint"),'Filtered Blueprints'!I$3:J500, 2, FALSE) &gt; C251, "Surplus ✔️", "Shortage ❌"), "Shortage ❌"))</f>
        <v/>
      </c>
      <c r="G251" s="21" t="str">
        <f t="array" ref="G251">IF(ISBLANK(A251), "", IF(ISERROR(MATCH(INDEX('Filtered Blueprints'!S$3:T500, MATCH(CONCATENATE(A251, " Blueprint"), 'Filtered Blueprints'!T$3:T500, 0), 1), 'Filtered Blueprints'!M$3:M500, 0)), "Catch ❌", "Catch ✔️ "))</f>
        <v/>
      </c>
      <c r="H251" s="21" t="str">
        <f t="array" ref="H251">IF(ISBLANK(A251), "", IF(ISERROR(MATCH(INDEX('Filtered Blueprints'!H$3:I500, MATCH(CONCATENATE(A251, " Blueprint"), 'Filtered Blueprints'!I$3:I500, 0), 1), 'Filtered Blueprints'!B$3:B500, 0)), "Impass ❌", "Impass ✔️ "))</f>
        <v/>
      </c>
      <c r="I251" s="22"/>
      <c r="J251" s="23"/>
    </row>
    <row r="252">
      <c r="A252" s="38"/>
      <c r="B252" s="43" t="s">
        <v>165</v>
      </c>
      <c r="C252" s="44" t="s">
        <v>165</v>
      </c>
      <c r="D252" s="19" t="s">
        <v>165</v>
      </c>
      <c r="E252" s="40" t="s">
        <v>165</v>
      </c>
      <c r="F252" s="21" t="str">
        <f>IF(ISBLANK(A252), "", IFERROR(IF(VLOOKUP(CONCATENATE(A252, " Blueprint"),'Filtered Blueprints'!I$3:J500, 2, FALSE) &gt; C252, "Surplus ✔️", "Shortage ❌"), "Shortage ❌"))</f>
        <v/>
      </c>
      <c r="G252" s="21" t="str">
        <f t="array" ref="G252">IF(ISBLANK(A252), "", IF(ISERROR(MATCH(INDEX('Filtered Blueprints'!S$3:T500, MATCH(CONCATENATE(A252, " Blueprint"), 'Filtered Blueprints'!T$3:T500, 0), 1), 'Filtered Blueprints'!M$3:M500, 0)), "Catch ❌", "Catch ✔️ "))</f>
        <v/>
      </c>
      <c r="H252" s="21" t="str">
        <f t="array" ref="H252">IF(ISBLANK(A252), "", IF(ISERROR(MATCH(INDEX('Filtered Blueprints'!H$3:I500, MATCH(CONCATENATE(A252, " Blueprint"), 'Filtered Blueprints'!I$3:I500, 0), 1), 'Filtered Blueprints'!B$3:B500, 0)), "Impass ❌", "Impass ✔️ "))</f>
        <v/>
      </c>
      <c r="I252" s="22"/>
      <c r="J252" s="23"/>
    </row>
    <row r="253">
      <c r="A253" s="38"/>
      <c r="B253" s="43" t="s">
        <v>165</v>
      </c>
      <c r="C253" s="44" t="s">
        <v>165</v>
      </c>
      <c r="D253" s="19" t="s">
        <v>165</v>
      </c>
      <c r="E253" s="40" t="s">
        <v>165</v>
      </c>
      <c r="F253" s="21" t="str">
        <f>IF(ISBLANK(A253), "", IFERROR(IF(VLOOKUP(CONCATENATE(A253, " Blueprint"),'Filtered Blueprints'!I$3:J500, 2, FALSE) &gt; C253, "Surplus ✔️", "Shortage ❌"), "Shortage ❌"))</f>
        <v/>
      </c>
      <c r="G253" s="21" t="str">
        <f t="array" ref="G253">IF(ISBLANK(A253), "", IF(ISERROR(MATCH(INDEX('Filtered Blueprints'!S$3:T500, MATCH(CONCATENATE(A253, " Blueprint"), 'Filtered Blueprints'!T$3:T500, 0), 1), 'Filtered Blueprints'!M$3:M500, 0)), "Catch ❌", "Catch ✔️ "))</f>
        <v/>
      </c>
      <c r="H253" s="21" t="str">
        <f t="array" ref="H253">IF(ISBLANK(A253), "", IF(ISERROR(MATCH(INDEX('Filtered Blueprints'!H$3:I500, MATCH(CONCATENATE(A253, " Blueprint"), 'Filtered Blueprints'!I$3:I500, 0), 1), 'Filtered Blueprints'!B$3:B500, 0)), "Impass ❌", "Impass ✔️ "))</f>
        <v/>
      </c>
      <c r="I253" s="22"/>
      <c r="J253" s="23"/>
    </row>
    <row r="254">
      <c r="A254" s="38"/>
      <c r="B254" s="43" t="s">
        <v>165</v>
      </c>
      <c r="C254" s="44" t="s">
        <v>165</v>
      </c>
      <c r="D254" s="19" t="s">
        <v>165</v>
      </c>
      <c r="E254" s="40" t="s">
        <v>165</v>
      </c>
      <c r="F254" s="21" t="str">
        <f>IF(ISBLANK(A254), "", IFERROR(IF(VLOOKUP(CONCATENATE(A254, " Blueprint"),'Filtered Blueprints'!I$3:J500, 2, FALSE) &gt; C254, "Surplus ✔️", "Shortage ❌"), "Shortage ❌"))</f>
        <v/>
      </c>
      <c r="G254" s="21" t="str">
        <f t="array" ref="G254">IF(ISBLANK(A254), "", IF(ISERROR(MATCH(INDEX('Filtered Blueprints'!S$3:T500, MATCH(CONCATENATE(A254, " Blueprint"), 'Filtered Blueprints'!T$3:T500, 0), 1), 'Filtered Blueprints'!M$3:M500, 0)), "Catch ❌", "Catch ✔️ "))</f>
        <v/>
      </c>
      <c r="H254" s="21" t="str">
        <f t="array" ref="H254">IF(ISBLANK(A254), "", IF(ISERROR(MATCH(INDEX('Filtered Blueprints'!H$3:I500, MATCH(CONCATENATE(A254, " Blueprint"), 'Filtered Blueprints'!I$3:I500, 0), 1), 'Filtered Blueprints'!B$3:B500, 0)), "Impass ❌", "Impass ✔️ "))</f>
        <v/>
      </c>
      <c r="I254" s="22"/>
      <c r="J254" s="23"/>
    </row>
    <row r="255">
      <c r="A255" s="38"/>
      <c r="B255" s="43" t="s">
        <v>165</v>
      </c>
      <c r="C255" s="44" t="s">
        <v>165</v>
      </c>
      <c r="D255" s="19" t="s">
        <v>165</v>
      </c>
      <c r="E255" s="40" t="s">
        <v>165</v>
      </c>
      <c r="F255" s="21" t="str">
        <f>IF(ISBLANK(A255), "", IFERROR(IF(VLOOKUP(CONCATENATE(A255, " Blueprint"),'Filtered Blueprints'!I$3:J500, 2, FALSE) &gt; C255, "Surplus ✔️", "Shortage ❌"), "Shortage ❌"))</f>
        <v/>
      </c>
      <c r="G255" s="21" t="str">
        <f t="array" ref="G255">IF(ISBLANK(A255), "", IF(ISERROR(MATCH(INDEX('Filtered Blueprints'!S$3:T500, MATCH(CONCATENATE(A255, " Blueprint"), 'Filtered Blueprints'!T$3:T500, 0), 1), 'Filtered Blueprints'!M$3:M500, 0)), "Catch ❌", "Catch ✔️ "))</f>
        <v/>
      </c>
      <c r="H255" s="21" t="str">
        <f t="array" ref="H255">IF(ISBLANK(A255), "", IF(ISERROR(MATCH(INDEX('Filtered Blueprints'!H$3:I500, MATCH(CONCATENATE(A255, " Blueprint"), 'Filtered Blueprints'!I$3:I500, 0), 1), 'Filtered Blueprints'!B$3:B500, 0)), "Impass ❌", "Impass ✔️ "))</f>
        <v/>
      </c>
      <c r="I255" s="22"/>
      <c r="J255" s="23"/>
    </row>
    <row r="256">
      <c r="A256" s="38"/>
      <c r="B256" s="43" t="s">
        <v>165</v>
      </c>
      <c r="C256" s="44" t="s">
        <v>165</v>
      </c>
      <c r="D256" s="19" t="s">
        <v>165</v>
      </c>
      <c r="E256" s="40" t="s">
        <v>165</v>
      </c>
      <c r="F256" s="21" t="str">
        <f>IF(ISBLANK(A256), "", IFERROR(IF(VLOOKUP(CONCATENATE(A256, " Blueprint"),'Filtered Blueprints'!I$3:J500, 2, FALSE) &gt; C256, "Surplus ✔️", "Shortage ❌"), "Shortage ❌"))</f>
        <v/>
      </c>
      <c r="G256" s="21" t="str">
        <f t="array" ref="G256">IF(ISBLANK(A256), "", IF(ISERROR(MATCH(INDEX('Filtered Blueprints'!S$3:T500, MATCH(CONCATENATE(A256, " Blueprint"), 'Filtered Blueprints'!T$3:T500, 0), 1), 'Filtered Blueprints'!M$3:M500, 0)), "Catch ❌", "Catch ✔️ "))</f>
        <v/>
      </c>
      <c r="H256" s="21" t="str">
        <f t="array" ref="H256">IF(ISBLANK(A256), "", IF(ISERROR(MATCH(INDEX('Filtered Blueprints'!H$3:I500, MATCH(CONCATENATE(A256, " Blueprint"), 'Filtered Blueprints'!I$3:I500, 0), 1), 'Filtered Blueprints'!B$3:B500, 0)), "Impass ❌", "Impass ✔️ "))</f>
        <v/>
      </c>
      <c r="I256" s="22"/>
      <c r="J256" s="23"/>
    </row>
    <row r="257">
      <c r="A257" s="38"/>
      <c r="B257" s="43" t="s">
        <v>165</v>
      </c>
      <c r="C257" s="44" t="s">
        <v>165</v>
      </c>
      <c r="D257" s="19" t="s">
        <v>165</v>
      </c>
      <c r="E257" s="40" t="s">
        <v>165</v>
      </c>
      <c r="F257" s="21" t="str">
        <f>IF(ISBLANK(A257), "", IFERROR(IF(VLOOKUP(CONCATENATE(A257, " Blueprint"),'Filtered Blueprints'!I$3:J500, 2, FALSE) &gt; C257, "Surplus ✔️", "Shortage ❌"), "Shortage ❌"))</f>
        <v/>
      </c>
      <c r="G257" s="21" t="str">
        <f t="array" ref="G257">IF(ISBLANK(A257), "", IF(ISERROR(MATCH(INDEX('Filtered Blueprints'!S$3:T500, MATCH(CONCATENATE(A257, " Blueprint"), 'Filtered Blueprints'!T$3:T500, 0), 1), 'Filtered Blueprints'!M$3:M500, 0)), "Catch ❌", "Catch ✔️ "))</f>
        <v/>
      </c>
      <c r="H257" s="21" t="str">
        <f t="array" ref="H257">IF(ISBLANK(A257), "", IF(ISERROR(MATCH(INDEX('Filtered Blueprints'!H$3:I500, MATCH(CONCATENATE(A257, " Blueprint"), 'Filtered Blueprints'!I$3:I500, 0), 1), 'Filtered Blueprints'!B$3:B500, 0)), "Impass ❌", "Impass ✔️ "))</f>
        <v/>
      </c>
      <c r="I257" s="22"/>
      <c r="J257" s="23"/>
    </row>
    <row r="258">
      <c r="A258" s="38"/>
      <c r="B258" s="43" t="s">
        <v>165</v>
      </c>
      <c r="C258" s="44" t="s">
        <v>165</v>
      </c>
      <c r="D258" s="19" t="s">
        <v>165</v>
      </c>
      <c r="E258" s="40" t="s">
        <v>165</v>
      </c>
      <c r="F258" s="21" t="str">
        <f>IF(ISBLANK(A258), "", IFERROR(IF(VLOOKUP(CONCATENATE(A258, " Blueprint"),'Filtered Blueprints'!I$3:J500, 2, FALSE) &gt; C258, "Surplus ✔️", "Shortage ❌"), "Shortage ❌"))</f>
        <v/>
      </c>
      <c r="G258" s="21" t="str">
        <f t="array" ref="G258">IF(ISBLANK(A258), "", IF(ISERROR(MATCH(INDEX('Filtered Blueprints'!S$3:T500, MATCH(CONCATENATE(A258, " Blueprint"), 'Filtered Blueprints'!T$3:T500, 0), 1), 'Filtered Blueprints'!M$3:M500, 0)), "Catch ❌", "Catch ✔️ "))</f>
        <v/>
      </c>
      <c r="H258" s="21" t="str">
        <f t="array" ref="H258">IF(ISBLANK(A258), "", IF(ISERROR(MATCH(INDEX('Filtered Blueprints'!H$3:I500, MATCH(CONCATENATE(A258, " Blueprint"), 'Filtered Blueprints'!I$3:I500, 0), 1), 'Filtered Blueprints'!B$3:B500, 0)), "Impass ❌", "Impass ✔️ "))</f>
        <v/>
      </c>
      <c r="I258" s="22"/>
      <c r="J258" s="23"/>
    </row>
    <row r="259">
      <c r="A259" s="38"/>
      <c r="B259" s="43" t="s">
        <v>165</v>
      </c>
      <c r="C259" s="44" t="s">
        <v>165</v>
      </c>
      <c r="D259" s="19" t="s">
        <v>165</v>
      </c>
      <c r="E259" s="40" t="s">
        <v>165</v>
      </c>
      <c r="F259" s="21" t="str">
        <f>IF(ISBLANK(A259), "", IFERROR(IF(VLOOKUP(CONCATENATE(A259, " Blueprint"),'Filtered Blueprints'!I$3:J500, 2, FALSE) &gt; C259, "Surplus ✔️", "Shortage ❌"), "Shortage ❌"))</f>
        <v/>
      </c>
      <c r="G259" s="21" t="str">
        <f t="array" ref="G259">IF(ISBLANK(A259), "", IF(ISERROR(MATCH(INDEX('Filtered Blueprints'!S$3:T500, MATCH(CONCATENATE(A259, " Blueprint"), 'Filtered Blueprints'!T$3:T500, 0), 1), 'Filtered Blueprints'!M$3:M500, 0)), "Catch ❌", "Catch ✔️ "))</f>
        <v/>
      </c>
      <c r="H259" s="21" t="str">
        <f t="array" ref="H259">IF(ISBLANK(A259), "", IF(ISERROR(MATCH(INDEX('Filtered Blueprints'!H$3:I500, MATCH(CONCATENATE(A259, " Blueprint"), 'Filtered Blueprints'!I$3:I500, 0), 1), 'Filtered Blueprints'!B$3:B500, 0)), "Impass ❌", "Impass ✔️ "))</f>
        <v/>
      </c>
      <c r="I259" s="22"/>
      <c r="J259" s="23"/>
    </row>
    <row r="260">
      <c r="A260" s="38"/>
      <c r="B260" s="43" t="s">
        <v>165</v>
      </c>
      <c r="C260" s="44" t="s">
        <v>165</v>
      </c>
      <c r="D260" s="19" t="s">
        <v>165</v>
      </c>
      <c r="E260" s="40" t="s">
        <v>165</v>
      </c>
      <c r="F260" s="21" t="str">
        <f>IF(ISBLANK(A260), "", IFERROR(IF(VLOOKUP(CONCATENATE(A260, " Blueprint"),'Filtered Blueprints'!I$3:J500, 2, FALSE) &gt; C260, "Surplus ✔️", "Shortage ❌"), "Shortage ❌"))</f>
        <v/>
      </c>
      <c r="G260" s="21" t="str">
        <f t="array" ref="G260">IF(ISBLANK(A260), "", IF(ISERROR(MATCH(INDEX('Filtered Blueprints'!S$3:T500, MATCH(CONCATENATE(A260, " Blueprint"), 'Filtered Blueprints'!T$3:T500, 0), 1), 'Filtered Blueprints'!M$3:M500, 0)), "Catch ❌", "Catch ✔️ "))</f>
        <v/>
      </c>
      <c r="H260" s="21" t="str">
        <f t="array" ref="H260">IF(ISBLANK(A260), "", IF(ISERROR(MATCH(INDEX('Filtered Blueprints'!H$3:I500, MATCH(CONCATENATE(A260, " Blueprint"), 'Filtered Blueprints'!I$3:I500, 0), 1), 'Filtered Blueprints'!B$3:B500, 0)), "Impass ❌", "Impass ✔️ "))</f>
        <v/>
      </c>
      <c r="I260" s="22"/>
      <c r="J260" s="23"/>
    </row>
    <row r="261">
      <c r="A261" s="38"/>
      <c r="B261" s="43" t="s">
        <v>165</v>
      </c>
      <c r="C261" s="44" t="s">
        <v>165</v>
      </c>
      <c r="D261" s="19" t="s">
        <v>165</v>
      </c>
      <c r="E261" s="40" t="s">
        <v>165</v>
      </c>
      <c r="F261" s="21" t="str">
        <f>IF(ISBLANK(A261), "", IFERROR(IF(VLOOKUP(CONCATENATE(A261, " Blueprint"),'Filtered Blueprints'!I$3:J500, 2, FALSE) &gt; C261, "Surplus ✔️", "Shortage ❌"), "Shortage ❌"))</f>
        <v/>
      </c>
      <c r="G261" s="21" t="str">
        <f t="array" ref="G261">IF(ISBLANK(A261), "", IF(ISERROR(MATCH(INDEX('Filtered Blueprints'!S$3:T500, MATCH(CONCATENATE(A261, " Blueprint"), 'Filtered Blueprints'!T$3:T500, 0), 1), 'Filtered Blueprints'!M$3:M500, 0)), "Catch ❌", "Catch ✔️ "))</f>
        <v/>
      </c>
      <c r="H261" s="21" t="str">
        <f t="array" ref="H261">IF(ISBLANK(A261), "", IF(ISERROR(MATCH(INDEX('Filtered Blueprints'!H$3:I500, MATCH(CONCATENATE(A261, " Blueprint"), 'Filtered Blueprints'!I$3:I500, 0), 1), 'Filtered Blueprints'!B$3:B500, 0)), "Impass ❌", "Impass ✔️ "))</f>
        <v/>
      </c>
      <c r="I261" s="22"/>
      <c r="J261" s="23"/>
    </row>
    <row r="262">
      <c r="A262" s="38"/>
      <c r="B262" s="43" t="s">
        <v>165</v>
      </c>
      <c r="C262" s="44" t="s">
        <v>165</v>
      </c>
      <c r="D262" s="19" t="s">
        <v>165</v>
      </c>
      <c r="E262" s="40" t="s">
        <v>165</v>
      </c>
      <c r="F262" s="21" t="str">
        <f>IF(ISBLANK(A262), "", IFERROR(IF(VLOOKUP(CONCATENATE(A262, " Blueprint"),'Filtered Blueprints'!I$3:J500, 2, FALSE) &gt; C262, "Surplus ✔️", "Shortage ❌"), "Shortage ❌"))</f>
        <v/>
      </c>
      <c r="G262" s="21" t="str">
        <f t="array" ref="G262">IF(ISBLANK(A262), "", IF(ISERROR(MATCH(INDEX('Filtered Blueprints'!S$3:T500, MATCH(CONCATENATE(A262, " Blueprint"), 'Filtered Blueprints'!T$3:T500, 0), 1), 'Filtered Blueprints'!M$3:M500, 0)), "Catch ❌", "Catch ✔️ "))</f>
        <v/>
      </c>
      <c r="H262" s="21" t="str">
        <f t="array" ref="H262">IF(ISBLANK(A262), "", IF(ISERROR(MATCH(INDEX('Filtered Blueprints'!H$3:I500, MATCH(CONCATENATE(A262, " Blueprint"), 'Filtered Blueprints'!I$3:I500, 0), 1), 'Filtered Blueprints'!B$3:B500, 0)), "Impass ❌", "Impass ✔️ "))</f>
        <v/>
      </c>
      <c r="I262" s="22"/>
      <c r="J262" s="23"/>
    </row>
    <row r="263">
      <c r="A263" s="38"/>
      <c r="B263" s="43" t="s">
        <v>165</v>
      </c>
      <c r="C263" s="44" t="s">
        <v>165</v>
      </c>
      <c r="D263" s="19" t="s">
        <v>165</v>
      </c>
      <c r="E263" s="40" t="s">
        <v>165</v>
      </c>
      <c r="F263" s="21" t="str">
        <f>IF(ISBLANK(A263), "", IFERROR(IF(VLOOKUP(CONCATENATE(A263, " Blueprint"),'Filtered Blueprints'!I$3:J500, 2, FALSE) &gt; C263, "Surplus ✔️", "Shortage ❌"), "Shortage ❌"))</f>
        <v/>
      </c>
      <c r="G263" s="21" t="str">
        <f t="array" ref="G263">IF(ISBLANK(A263), "", IF(ISERROR(MATCH(INDEX('Filtered Blueprints'!S$3:T500, MATCH(CONCATENATE(A263, " Blueprint"), 'Filtered Blueprints'!T$3:T500, 0), 1), 'Filtered Blueprints'!M$3:M500, 0)), "Catch ❌", "Catch ✔️ "))</f>
        <v/>
      </c>
      <c r="H263" s="21" t="str">
        <f t="array" ref="H263">IF(ISBLANK(A263), "", IF(ISERROR(MATCH(INDEX('Filtered Blueprints'!H$3:I500, MATCH(CONCATENATE(A263, " Blueprint"), 'Filtered Blueprints'!I$3:I500, 0), 1), 'Filtered Blueprints'!B$3:B500, 0)), "Impass ❌", "Impass ✔️ "))</f>
        <v/>
      </c>
      <c r="I263" s="22"/>
      <c r="J263" s="23"/>
    </row>
    <row r="264">
      <c r="A264" s="38"/>
      <c r="B264" s="43" t="s">
        <v>165</v>
      </c>
      <c r="C264" s="44" t="s">
        <v>165</v>
      </c>
      <c r="D264" s="19" t="s">
        <v>165</v>
      </c>
      <c r="E264" s="40" t="s">
        <v>165</v>
      </c>
      <c r="F264" s="21" t="str">
        <f>IF(ISBLANK(A264), "", IFERROR(IF(VLOOKUP(CONCATENATE(A264, " Blueprint"),'Filtered Blueprints'!I$3:J500, 2, FALSE) &gt; C264, "Surplus ✔️", "Shortage ❌"), "Shortage ❌"))</f>
        <v/>
      </c>
      <c r="G264" s="21" t="str">
        <f t="array" ref="G264">IF(ISBLANK(A264), "", IF(ISERROR(MATCH(INDEX('Filtered Blueprints'!S$3:T500, MATCH(CONCATENATE(A264, " Blueprint"), 'Filtered Blueprints'!T$3:T500, 0), 1), 'Filtered Blueprints'!M$3:M500, 0)), "Catch ❌", "Catch ✔️ "))</f>
        <v/>
      </c>
      <c r="H264" s="21" t="str">
        <f t="array" ref="H264">IF(ISBLANK(A264), "", IF(ISERROR(MATCH(INDEX('Filtered Blueprints'!H$3:I500, MATCH(CONCATENATE(A264, " Blueprint"), 'Filtered Blueprints'!I$3:I500, 0), 1), 'Filtered Blueprints'!B$3:B500, 0)), "Impass ❌", "Impass ✔️ "))</f>
        <v/>
      </c>
      <c r="I264" s="22"/>
      <c r="J264" s="23"/>
    </row>
    <row r="265">
      <c r="A265" s="38"/>
      <c r="B265" s="43" t="s">
        <v>165</v>
      </c>
      <c r="C265" s="44" t="s">
        <v>165</v>
      </c>
      <c r="D265" s="19" t="s">
        <v>165</v>
      </c>
      <c r="E265" s="40" t="s">
        <v>165</v>
      </c>
      <c r="F265" s="21" t="str">
        <f>IF(ISBLANK(A265), "", IFERROR(IF(VLOOKUP(CONCATENATE(A265, " Blueprint"),'Filtered Blueprints'!I$3:J500, 2, FALSE) &gt; C265, "Surplus ✔️", "Shortage ❌"), "Shortage ❌"))</f>
        <v/>
      </c>
      <c r="G265" s="21" t="str">
        <f t="array" ref="G265">IF(ISBLANK(A265), "", IF(ISERROR(MATCH(INDEX('Filtered Blueprints'!S$3:T500, MATCH(CONCATENATE(A265, " Blueprint"), 'Filtered Blueprints'!T$3:T500, 0), 1), 'Filtered Blueprints'!M$3:M500, 0)), "Catch ❌", "Catch ✔️ "))</f>
        <v/>
      </c>
      <c r="H265" s="21" t="str">
        <f t="array" ref="H265">IF(ISBLANK(A265), "", IF(ISERROR(MATCH(INDEX('Filtered Blueprints'!H$3:I500, MATCH(CONCATENATE(A265, " Blueprint"), 'Filtered Blueprints'!I$3:I500, 0), 1), 'Filtered Blueprints'!B$3:B500, 0)), "Impass ❌", "Impass ✔️ "))</f>
        <v/>
      </c>
      <c r="I265" s="22"/>
      <c r="J265" s="23"/>
    </row>
    <row r="266">
      <c r="A266" s="38"/>
      <c r="B266" s="43" t="s">
        <v>165</v>
      </c>
      <c r="C266" s="44" t="s">
        <v>165</v>
      </c>
      <c r="D266" s="19" t="s">
        <v>165</v>
      </c>
      <c r="E266" s="40" t="s">
        <v>165</v>
      </c>
      <c r="F266" s="21" t="str">
        <f>IF(ISBLANK(A266), "", IFERROR(IF(VLOOKUP(CONCATENATE(A266, " Blueprint"),'Filtered Blueprints'!I$3:J500, 2, FALSE) &gt; C266, "Surplus ✔️", "Shortage ❌"), "Shortage ❌"))</f>
        <v/>
      </c>
      <c r="G266" s="21" t="str">
        <f t="array" ref="G266">IF(ISBLANK(A266), "", IF(ISERROR(MATCH(INDEX('Filtered Blueprints'!S$3:T500, MATCH(CONCATENATE(A266, " Blueprint"), 'Filtered Blueprints'!T$3:T500, 0), 1), 'Filtered Blueprints'!M$3:M500, 0)), "Catch ❌", "Catch ✔️ "))</f>
        <v/>
      </c>
      <c r="H266" s="21" t="str">
        <f t="array" ref="H266">IF(ISBLANK(A266), "", IF(ISERROR(MATCH(INDEX('Filtered Blueprints'!H$3:I500, MATCH(CONCATENATE(A266, " Blueprint"), 'Filtered Blueprints'!I$3:I500, 0), 1), 'Filtered Blueprints'!B$3:B500, 0)), "Impass ❌", "Impass ✔️ "))</f>
        <v/>
      </c>
      <c r="I266" s="22"/>
      <c r="J266" s="23"/>
    </row>
    <row r="267">
      <c r="A267" s="38"/>
      <c r="B267" s="43" t="s">
        <v>165</v>
      </c>
      <c r="C267" s="44" t="s">
        <v>165</v>
      </c>
      <c r="D267" s="19" t="s">
        <v>165</v>
      </c>
      <c r="E267" s="40" t="s">
        <v>165</v>
      </c>
      <c r="F267" s="21" t="str">
        <f>IF(ISBLANK(A267), "", IFERROR(IF(VLOOKUP(CONCATENATE(A267, " Blueprint"),'Filtered Blueprints'!I$3:J500, 2, FALSE) &gt; C267, "Surplus ✔️", "Shortage ❌"), "Shortage ❌"))</f>
        <v/>
      </c>
      <c r="G267" s="21" t="str">
        <f t="array" ref="G267">IF(ISBLANK(A267), "", IF(ISERROR(MATCH(INDEX('Filtered Blueprints'!S$3:T500, MATCH(CONCATENATE(A267, " Blueprint"), 'Filtered Blueprints'!T$3:T500, 0), 1), 'Filtered Blueprints'!M$3:M500, 0)), "Catch ❌", "Catch ✔️ "))</f>
        <v/>
      </c>
      <c r="H267" s="21" t="str">
        <f t="array" ref="H267">IF(ISBLANK(A267), "", IF(ISERROR(MATCH(INDEX('Filtered Blueprints'!H$3:I500, MATCH(CONCATENATE(A267, " Blueprint"), 'Filtered Blueprints'!I$3:I500, 0), 1), 'Filtered Blueprints'!B$3:B500, 0)), "Impass ❌", "Impass ✔️ "))</f>
        <v/>
      </c>
      <c r="I267" s="22"/>
      <c r="J267" s="23"/>
    </row>
    <row r="268">
      <c r="A268" s="38"/>
      <c r="B268" s="43" t="s">
        <v>165</v>
      </c>
      <c r="C268" s="44" t="s">
        <v>165</v>
      </c>
      <c r="D268" s="19" t="s">
        <v>165</v>
      </c>
      <c r="E268" s="40" t="s">
        <v>165</v>
      </c>
      <c r="F268" s="21" t="str">
        <f>IF(ISBLANK(A268), "", IFERROR(IF(VLOOKUP(CONCATENATE(A268, " Blueprint"),'Filtered Blueprints'!I$3:J500, 2, FALSE) &gt; C268, "Surplus ✔️", "Shortage ❌"), "Shortage ❌"))</f>
        <v/>
      </c>
      <c r="G268" s="21" t="str">
        <f t="array" ref="G268">IF(ISBLANK(A268), "", IF(ISERROR(MATCH(INDEX('Filtered Blueprints'!S$3:T500, MATCH(CONCATENATE(A268, " Blueprint"), 'Filtered Blueprints'!T$3:T500, 0), 1), 'Filtered Blueprints'!M$3:M500, 0)), "Catch ❌", "Catch ✔️ "))</f>
        <v/>
      </c>
      <c r="H268" s="21" t="str">
        <f t="array" ref="H268">IF(ISBLANK(A268), "", IF(ISERROR(MATCH(INDEX('Filtered Blueprints'!H$3:I500, MATCH(CONCATENATE(A268, " Blueprint"), 'Filtered Blueprints'!I$3:I500, 0), 1), 'Filtered Blueprints'!B$3:B500, 0)), "Impass ❌", "Impass ✔️ "))</f>
        <v/>
      </c>
      <c r="I268" s="22"/>
      <c r="J268" s="23"/>
    </row>
    <row r="269">
      <c r="A269" s="38"/>
      <c r="B269" s="43" t="s">
        <v>165</v>
      </c>
      <c r="C269" s="44" t="s">
        <v>165</v>
      </c>
      <c r="D269" s="19" t="s">
        <v>165</v>
      </c>
      <c r="E269" s="40" t="s">
        <v>165</v>
      </c>
      <c r="F269" s="21" t="str">
        <f>IF(ISBLANK(A269), "", IFERROR(IF(VLOOKUP(CONCATENATE(A269, " Blueprint"),'Filtered Blueprints'!I$3:J500, 2, FALSE) &gt; C269, "Surplus ✔️", "Shortage ❌"), "Shortage ❌"))</f>
        <v/>
      </c>
      <c r="G269" s="21" t="str">
        <f t="array" ref="G269">IF(ISBLANK(A269), "", IF(ISERROR(MATCH(INDEX('Filtered Blueprints'!S$3:T500, MATCH(CONCATENATE(A269, " Blueprint"), 'Filtered Blueprints'!T$3:T500, 0), 1), 'Filtered Blueprints'!M$3:M500, 0)), "Catch ❌", "Catch ✔️ "))</f>
        <v/>
      </c>
      <c r="H269" s="21" t="str">
        <f t="array" ref="H269">IF(ISBLANK(A269), "", IF(ISERROR(MATCH(INDEX('Filtered Blueprints'!H$3:I500, MATCH(CONCATENATE(A269, " Blueprint"), 'Filtered Blueprints'!I$3:I500, 0), 1), 'Filtered Blueprints'!B$3:B500, 0)), "Impass ❌", "Impass ✔️ "))</f>
        <v/>
      </c>
      <c r="I269" s="22"/>
      <c r="J269" s="23"/>
    </row>
    <row r="270">
      <c r="A270" s="38"/>
      <c r="B270" s="43" t="s">
        <v>165</v>
      </c>
      <c r="C270" s="44" t="s">
        <v>165</v>
      </c>
      <c r="D270" s="19" t="s">
        <v>165</v>
      </c>
      <c r="E270" s="40" t="s">
        <v>165</v>
      </c>
      <c r="F270" s="21" t="str">
        <f>IF(ISBLANK(A270), "", IFERROR(IF(VLOOKUP(CONCATENATE(A270, " Blueprint"),'Filtered Blueprints'!I$3:J500, 2, FALSE) &gt; C270, "Surplus ✔️", "Shortage ❌"), "Shortage ❌"))</f>
        <v/>
      </c>
      <c r="G270" s="21" t="str">
        <f t="array" ref="G270">IF(ISBLANK(A270), "", IF(ISERROR(MATCH(INDEX('Filtered Blueprints'!S$3:T500, MATCH(CONCATENATE(A270, " Blueprint"), 'Filtered Blueprints'!T$3:T500, 0), 1), 'Filtered Blueprints'!M$3:M500, 0)), "Catch ❌", "Catch ✔️ "))</f>
        <v/>
      </c>
      <c r="H270" s="21" t="str">
        <f t="array" ref="H270">IF(ISBLANK(A270), "", IF(ISERROR(MATCH(INDEX('Filtered Blueprints'!H$3:I500, MATCH(CONCATENATE(A270, " Blueprint"), 'Filtered Blueprints'!I$3:I500, 0), 1), 'Filtered Blueprints'!B$3:B500, 0)), "Impass ❌", "Impass ✔️ "))</f>
        <v/>
      </c>
      <c r="I270" s="22"/>
      <c r="J270" s="23"/>
    </row>
    <row r="271">
      <c r="A271" s="38"/>
      <c r="B271" s="43" t="s">
        <v>165</v>
      </c>
      <c r="C271" s="44" t="s">
        <v>165</v>
      </c>
      <c r="D271" s="19" t="s">
        <v>165</v>
      </c>
      <c r="E271" s="40" t="s">
        <v>165</v>
      </c>
      <c r="F271" s="21" t="str">
        <f>IF(ISBLANK(A271), "", IFERROR(IF(VLOOKUP(CONCATENATE(A271, " Blueprint"),'Filtered Blueprints'!I$3:J500, 2, FALSE) &gt; C271, "Surplus ✔️", "Shortage ❌"), "Shortage ❌"))</f>
        <v/>
      </c>
      <c r="G271" s="21" t="str">
        <f t="array" ref="G271">IF(ISBLANK(A271), "", IF(ISERROR(MATCH(INDEX('Filtered Blueprints'!S$3:T500, MATCH(CONCATENATE(A271, " Blueprint"), 'Filtered Blueprints'!T$3:T500, 0), 1), 'Filtered Blueprints'!M$3:M500, 0)), "Catch ❌", "Catch ✔️ "))</f>
        <v/>
      </c>
      <c r="H271" s="21" t="str">
        <f t="array" ref="H271">IF(ISBLANK(A271), "", IF(ISERROR(MATCH(INDEX('Filtered Blueprints'!H$3:I500, MATCH(CONCATENATE(A271, " Blueprint"), 'Filtered Blueprints'!I$3:I500, 0), 1), 'Filtered Blueprints'!B$3:B500, 0)), "Impass ❌", "Impass ✔️ "))</f>
        <v/>
      </c>
      <c r="I271" s="22"/>
      <c r="J271" s="23"/>
    </row>
    <row r="272">
      <c r="A272" s="38"/>
      <c r="B272" s="43" t="s">
        <v>165</v>
      </c>
      <c r="C272" s="44" t="s">
        <v>165</v>
      </c>
      <c r="D272" s="19" t="s">
        <v>165</v>
      </c>
      <c r="E272" s="40" t="s">
        <v>165</v>
      </c>
      <c r="F272" s="21" t="str">
        <f>IF(ISBLANK(A272), "", IFERROR(IF(VLOOKUP(CONCATENATE(A272, " Blueprint"),'Filtered Blueprints'!I$3:J500, 2, FALSE) &gt; C272, "Surplus ✔️", "Shortage ❌"), "Shortage ❌"))</f>
        <v/>
      </c>
      <c r="G272" s="21" t="str">
        <f t="array" ref="G272">IF(ISBLANK(A272), "", IF(ISERROR(MATCH(INDEX('Filtered Blueprints'!S$3:T500, MATCH(CONCATENATE(A272, " Blueprint"), 'Filtered Blueprints'!T$3:T500, 0), 1), 'Filtered Blueprints'!M$3:M500, 0)), "Catch ❌", "Catch ✔️ "))</f>
        <v/>
      </c>
      <c r="H272" s="21" t="str">
        <f t="array" ref="H272">IF(ISBLANK(A272), "", IF(ISERROR(MATCH(INDEX('Filtered Blueprints'!H$3:I500, MATCH(CONCATENATE(A272, " Blueprint"), 'Filtered Blueprints'!I$3:I500, 0), 1), 'Filtered Blueprints'!B$3:B500, 0)), "Impass ❌", "Impass ✔️ "))</f>
        <v/>
      </c>
      <c r="I272" s="22"/>
      <c r="J272" s="23"/>
    </row>
    <row r="273">
      <c r="A273" s="38"/>
      <c r="B273" s="43" t="s">
        <v>165</v>
      </c>
      <c r="C273" s="44" t="s">
        <v>165</v>
      </c>
      <c r="D273" s="19" t="s">
        <v>165</v>
      </c>
      <c r="E273" s="40" t="s">
        <v>165</v>
      </c>
      <c r="F273" s="21" t="str">
        <f>IF(ISBLANK(A273), "", IFERROR(IF(VLOOKUP(CONCATENATE(A273, " Blueprint"),'Filtered Blueprints'!I$3:J500, 2, FALSE) &gt; C273, "Surplus ✔️", "Shortage ❌"), "Shortage ❌"))</f>
        <v/>
      </c>
      <c r="G273" s="21" t="str">
        <f t="array" ref="G273">IF(ISBLANK(A273), "", IF(ISERROR(MATCH(INDEX('Filtered Blueprints'!S$3:T500, MATCH(CONCATENATE(A273, " Blueprint"), 'Filtered Blueprints'!T$3:T500, 0), 1), 'Filtered Blueprints'!M$3:M500, 0)), "Catch ❌", "Catch ✔️ "))</f>
        <v/>
      </c>
      <c r="H273" s="21" t="str">
        <f t="array" ref="H273">IF(ISBLANK(A273), "", IF(ISERROR(MATCH(INDEX('Filtered Blueprints'!H$3:I500, MATCH(CONCATENATE(A273, " Blueprint"), 'Filtered Blueprints'!I$3:I500, 0), 1), 'Filtered Blueprints'!B$3:B500, 0)), "Impass ❌", "Impass ✔️ "))</f>
        <v/>
      </c>
      <c r="I273" s="22"/>
      <c r="J273" s="23"/>
    </row>
    <row r="274">
      <c r="A274" s="38"/>
      <c r="B274" s="43" t="s">
        <v>165</v>
      </c>
      <c r="C274" s="44" t="s">
        <v>165</v>
      </c>
      <c r="D274" s="19" t="s">
        <v>165</v>
      </c>
      <c r="E274" s="40" t="s">
        <v>165</v>
      </c>
      <c r="F274" s="21" t="str">
        <f>IF(ISBLANK(A274), "", IFERROR(IF(VLOOKUP(CONCATENATE(A274, " Blueprint"),'Filtered Blueprints'!I$3:J500, 2, FALSE) &gt; C274, "Surplus ✔️", "Shortage ❌"), "Shortage ❌"))</f>
        <v/>
      </c>
      <c r="G274" s="21" t="str">
        <f t="array" ref="G274">IF(ISBLANK(A274), "", IF(ISERROR(MATCH(INDEX('Filtered Blueprints'!S$3:T500, MATCH(CONCATENATE(A274, " Blueprint"), 'Filtered Blueprints'!T$3:T500, 0), 1), 'Filtered Blueprints'!M$3:M500, 0)), "Catch ❌", "Catch ✔️ "))</f>
        <v/>
      </c>
      <c r="H274" s="21" t="str">
        <f t="array" ref="H274">IF(ISBLANK(A274), "", IF(ISERROR(MATCH(INDEX('Filtered Blueprints'!H$3:I500, MATCH(CONCATENATE(A274, " Blueprint"), 'Filtered Blueprints'!I$3:I500, 0), 1), 'Filtered Blueprints'!B$3:B500, 0)), "Impass ❌", "Impass ✔️ "))</f>
        <v/>
      </c>
      <c r="I274" s="22"/>
      <c r="J274" s="23"/>
    </row>
    <row r="275">
      <c r="A275" s="38"/>
      <c r="B275" s="43" t="s">
        <v>165</v>
      </c>
      <c r="C275" s="44" t="s">
        <v>165</v>
      </c>
      <c r="D275" s="19" t="s">
        <v>165</v>
      </c>
      <c r="E275" s="40" t="s">
        <v>165</v>
      </c>
      <c r="F275" s="21" t="str">
        <f>IF(ISBLANK(A275), "", IFERROR(IF(VLOOKUP(CONCATENATE(A275, " Blueprint"),'Filtered Blueprints'!I$3:J500, 2, FALSE) &gt; C275, "Surplus ✔️", "Shortage ❌"), "Shortage ❌"))</f>
        <v/>
      </c>
      <c r="G275" s="21" t="str">
        <f t="array" ref="G275">IF(ISBLANK(A275), "", IF(ISERROR(MATCH(INDEX('Filtered Blueprints'!S$3:T500, MATCH(CONCATENATE(A275, " Blueprint"), 'Filtered Blueprints'!T$3:T500, 0), 1), 'Filtered Blueprints'!M$3:M500, 0)), "Catch ❌", "Catch ✔️ "))</f>
        <v/>
      </c>
      <c r="H275" s="21" t="str">
        <f t="array" ref="H275">IF(ISBLANK(A275), "", IF(ISERROR(MATCH(INDEX('Filtered Blueprints'!H$3:I500, MATCH(CONCATENATE(A275, " Blueprint"), 'Filtered Blueprints'!I$3:I500, 0), 1), 'Filtered Blueprints'!B$3:B500, 0)), "Impass ❌", "Impass ✔️ "))</f>
        <v/>
      </c>
      <c r="I275" s="22"/>
      <c r="J275" s="23"/>
    </row>
    <row r="276">
      <c r="A276" s="38"/>
      <c r="B276" s="43" t="s">
        <v>165</v>
      </c>
      <c r="C276" s="44" t="s">
        <v>165</v>
      </c>
      <c r="D276" s="19" t="s">
        <v>165</v>
      </c>
      <c r="E276" s="40" t="s">
        <v>165</v>
      </c>
      <c r="F276" s="21" t="str">
        <f>IF(ISBLANK(A276), "", IFERROR(IF(VLOOKUP(CONCATENATE(A276, " Blueprint"),'Filtered Blueprints'!I$3:J500, 2, FALSE) &gt; C276, "Surplus ✔️", "Shortage ❌"), "Shortage ❌"))</f>
        <v/>
      </c>
      <c r="G276" s="21" t="str">
        <f t="array" ref="G276">IF(ISBLANK(A276), "", IF(ISERROR(MATCH(INDEX('Filtered Blueprints'!S$3:T500, MATCH(CONCATENATE(A276, " Blueprint"), 'Filtered Blueprints'!T$3:T500, 0), 1), 'Filtered Blueprints'!M$3:M500, 0)), "Catch ❌", "Catch ✔️ "))</f>
        <v/>
      </c>
      <c r="H276" s="21" t="str">
        <f t="array" ref="H276">IF(ISBLANK(A276), "", IF(ISERROR(MATCH(INDEX('Filtered Blueprints'!H$3:I500, MATCH(CONCATENATE(A276, " Blueprint"), 'Filtered Blueprints'!I$3:I500, 0), 1), 'Filtered Blueprints'!B$3:B500, 0)), "Impass ❌", "Impass ✔️ "))</f>
        <v/>
      </c>
      <c r="I276" s="22"/>
      <c r="J276" s="23"/>
    </row>
    <row r="277">
      <c r="A277" s="38"/>
      <c r="B277" s="43" t="s">
        <v>165</v>
      </c>
      <c r="C277" s="44" t="s">
        <v>165</v>
      </c>
      <c r="D277" s="19" t="s">
        <v>165</v>
      </c>
      <c r="E277" s="40" t="s">
        <v>165</v>
      </c>
      <c r="F277" s="21" t="str">
        <f>IF(ISBLANK(A277), "", IFERROR(IF(VLOOKUP(CONCATENATE(A277, " Blueprint"),'Filtered Blueprints'!I$3:J500, 2, FALSE) &gt; C277, "Surplus ✔️", "Shortage ❌"), "Shortage ❌"))</f>
        <v/>
      </c>
      <c r="G277" s="21" t="str">
        <f t="array" ref="G277">IF(ISBLANK(A277), "", IF(ISERROR(MATCH(INDEX('Filtered Blueprints'!S$3:T500, MATCH(CONCATENATE(A277, " Blueprint"), 'Filtered Blueprints'!T$3:T500, 0), 1), 'Filtered Blueprints'!M$3:M500, 0)), "Catch ❌", "Catch ✔️ "))</f>
        <v/>
      </c>
      <c r="H277" s="21" t="str">
        <f t="array" ref="H277">IF(ISBLANK(A277), "", IF(ISERROR(MATCH(INDEX('Filtered Blueprints'!H$3:I500, MATCH(CONCATENATE(A277, " Blueprint"), 'Filtered Blueprints'!I$3:I500, 0), 1), 'Filtered Blueprints'!B$3:B500, 0)), "Impass ❌", "Impass ✔️ "))</f>
        <v/>
      </c>
      <c r="I277" s="22"/>
      <c r="J277" s="23"/>
    </row>
    <row r="278">
      <c r="A278" s="38"/>
      <c r="B278" s="43" t="s">
        <v>165</v>
      </c>
      <c r="C278" s="44" t="s">
        <v>165</v>
      </c>
      <c r="D278" s="19" t="s">
        <v>165</v>
      </c>
      <c r="E278" s="40" t="s">
        <v>165</v>
      </c>
      <c r="F278" s="21" t="str">
        <f>IF(ISBLANK(A278), "", IFERROR(IF(VLOOKUP(CONCATENATE(A278, " Blueprint"),'Filtered Blueprints'!I$3:J500, 2, FALSE) &gt; C278, "Surplus ✔️", "Shortage ❌"), "Shortage ❌"))</f>
        <v/>
      </c>
      <c r="G278" s="21" t="str">
        <f t="array" ref="G278">IF(ISBLANK(A278), "", IF(ISERROR(MATCH(INDEX('Filtered Blueprints'!S$3:T500, MATCH(CONCATENATE(A278, " Blueprint"), 'Filtered Blueprints'!T$3:T500, 0), 1), 'Filtered Blueprints'!M$3:M500, 0)), "Catch ❌", "Catch ✔️ "))</f>
        <v/>
      </c>
      <c r="H278" s="21" t="str">
        <f t="array" ref="H278">IF(ISBLANK(A278), "", IF(ISERROR(MATCH(INDEX('Filtered Blueprints'!H$3:I500, MATCH(CONCATENATE(A278, " Blueprint"), 'Filtered Blueprints'!I$3:I500, 0), 1), 'Filtered Blueprints'!B$3:B500, 0)), "Impass ❌", "Impass ✔️ "))</f>
        <v/>
      </c>
      <c r="I278" s="22"/>
      <c r="J278" s="23"/>
    </row>
    <row r="279">
      <c r="A279" s="38"/>
      <c r="B279" s="43" t="s">
        <v>165</v>
      </c>
      <c r="C279" s="44" t="s">
        <v>165</v>
      </c>
      <c r="D279" s="19" t="s">
        <v>165</v>
      </c>
      <c r="E279" s="40" t="s">
        <v>165</v>
      </c>
      <c r="F279" s="21" t="str">
        <f>IF(ISBLANK(A279), "", IFERROR(IF(VLOOKUP(CONCATENATE(A279, " Blueprint"),'Filtered Blueprints'!I$3:J500, 2, FALSE) &gt; C279, "Surplus ✔️", "Shortage ❌"), "Shortage ❌"))</f>
        <v/>
      </c>
      <c r="G279" s="21" t="str">
        <f t="array" ref="G279">IF(ISBLANK(A279), "", IF(ISERROR(MATCH(INDEX('Filtered Blueprints'!S$3:T500, MATCH(CONCATENATE(A279, " Blueprint"), 'Filtered Blueprints'!T$3:T500, 0), 1), 'Filtered Blueprints'!M$3:M500, 0)), "Catch ❌", "Catch ✔️ "))</f>
        <v/>
      </c>
      <c r="H279" s="21" t="str">
        <f t="array" ref="H279">IF(ISBLANK(A279), "", IF(ISERROR(MATCH(INDEX('Filtered Blueprints'!H$3:I500, MATCH(CONCATENATE(A279, " Blueprint"), 'Filtered Blueprints'!I$3:I500, 0), 1), 'Filtered Blueprints'!B$3:B500, 0)), "Impass ❌", "Impass ✔️ "))</f>
        <v/>
      </c>
      <c r="I279" s="22"/>
      <c r="J279" s="23"/>
    </row>
    <row r="280">
      <c r="A280" s="38"/>
      <c r="B280" s="43" t="s">
        <v>165</v>
      </c>
      <c r="C280" s="44" t="s">
        <v>165</v>
      </c>
      <c r="D280" s="19" t="s">
        <v>165</v>
      </c>
      <c r="E280" s="40" t="s">
        <v>165</v>
      </c>
      <c r="F280" s="21" t="str">
        <f>IF(ISBLANK(A280), "", IFERROR(IF(VLOOKUP(CONCATENATE(A280, " Blueprint"),'Filtered Blueprints'!I$3:J500, 2, FALSE) &gt; C280, "Surplus ✔️", "Shortage ❌"), "Shortage ❌"))</f>
        <v/>
      </c>
      <c r="G280" s="21" t="str">
        <f t="array" ref="G280">IF(ISBLANK(A280), "", IF(ISERROR(MATCH(INDEX('Filtered Blueprints'!S$3:T500, MATCH(CONCATENATE(A280, " Blueprint"), 'Filtered Blueprints'!T$3:T500, 0), 1), 'Filtered Blueprints'!M$3:M500, 0)), "Catch ❌", "Catch ✔️ "))</f>
        <v/>
      </c>
      <c r="H280" s="21" t="str">
        <f t="array" ref="H280">IF(ISBLANK(A280), "", IF(ISERROR(MATCH(INDEX('Filtered Blueprints'!H$3:I500, MATCH(CONCATENATE(A280, " Blueprint"), 'Filtered Blueprints'!I$3:I500, 0), 1), 'Filtered Blueprints'!B$3:B500, 0)), "Impass ❌", "Impass ✔️ "))</f>
        <v/>
      </c>
      <c r="I280" s="22"/>
      <c r="J280" s="23"/>
    </row>
    <row r="281">
      <c r="A281" s="38"/>
      <c r="B281" s="43" t="s">
        <v>165</v>
      </c>
      <c r="C281" s="44" t="s">
        <v>165</v>
      </c>
      <c r="D281" s="19" t="s">
        <v>165</v>
      </c>
      <c r="E281" s="40" t="s">
        <v>165</v>
      </c>
      <c r="F281" s="21" t="str">
        <f>IF(ISBLANK(A281), "", IFERROR(IF(VLOOKUP(CONCATENATE(A281, " Blueprint"),'Filtered Blueprints'!I$3:J500, 2, FALSE) &gt; C281, "Surplus ✔️", "Shortage ❌"), "Shortage ❌"))</f>
        <v/>
      </c>
      <c r="G281" s="21" t="str">
        <f t="array" ref="G281">IF(ISBLANK(A281), "", IF(ISERROR(MATCH(INDEX('Filtered Blueprints'!S$3:T500, MATCH(CONCATENATE(A281, " Blueprint"), 'Filtered Blueprints'!T$3:T500, 0), 1), 'Filtered Blueprints'!M$3:M500, 0)), "Catch ❌", "Catch ✔️ "))</f>
        <v/>
      </c>
      <c r="H281" s="21" t="str">
        <f t="array" ref="H281">IF(ISBLANK(A281), "", IF(ISERROR(MATCH(INDEX('Filtered Blueprints'!H$3:I500, MATCH(CONCATENATE(A281, " Blueprint"), 'Filtered Blueprints'!I$3:I500, 0), 1), 'Filtered Blueprints'!B$3:B500, 0)), "Impass ❌", "Impass ✔️ "))</f>
        <v/>
      </c>
      <c r="I281" s="22"/>
      <c r="J281" s="23"/>
    </row>
    <row r="282">
      <c r="A282" s="38"/>
      <c r="B282" s="43" t="s">
        <v>165</v>
      </c>
      <c r="C282" s="44" t="s">
        <v>165</v>
      </c>
      <c r="D282" s="19" t="s">
        <v>165</v>
      </c>
      <c r="E282" s="40" t="s">
        <v>165</v>
      </c>
      <c r="F282" s="21" t="str">
        <f>IF(ISBLANK(A282), "", IFERROR(IF(VLOOKUP(CONCATENATE(A282, " Blueprint"),'Filtered Blueprints'!I$3:J500, 2, FALSE) &gt; C282, "Surplus ✔️", "Shortage ❌"), "Shortage ❌"))</f>
        <v/>
      </c>
      <c r="G282" s="21" t="str">
        <f t="array" ref="G282">IF(ISBLANK(A282), "", IF(ISERROR(MATCH(INDEX('Filtered Blueprints'!S$3:T500, MATCH(CONCATENATE(A282, " Blueprint"), 'Filtered Blueprints'!T$3:T500, 0), 1), 'Filtered Blueprints'!M$3:M500, 0)), "Catch ❌", "Catch ✔️ "))</f>
        <v/>
      </c>
      <c r="H282" s="21" t="str">
        <f t="array" ref="H282">IF(ISBLANK(A282), "", IF(ISERROR(MATCH(INDEX('Filtered Blueprints'!H$3:I500, MATCH(CONCATENATE(A282, " Blueprint"), 'Filtered Blueprints'!I$3:I500, 0), 1), 'Filtered Blueprints'!B$3:B500, 0)), "Impass ❌", "Impass ✔️ "))</f>
        <v/>
      </c>
      <c r="I282" s="22"/>
      <c r="J282" s="23"/>
    </row>
    <row r="283">
      <c r="A283" s="38"/>
      <c r="B283" s="43" t="s">
        <v>165</v>
      </c>
      <c r="C283" s="44" t="s">
        <v>165</v>
      </c>
      <c r="D283" s="19" t="s">
        <v>165</v>
      </c>
      <c r="E283" s="40" t="s">
        <v>165</v>
      </c>
      <c r="F283" s="21" t="str">
        <f>IF(ISBLANK(A283), "", IFERROR(IF(VLOOKUP(CONCATENATE(A283, " Blueprint"),'Filtered Blueprints'!I$3:J500, 2, FALSE) &gt; C283, "Surplus ✔️", "Shortage ❌"), "Shortage ❌"))</f>
        <v/>
      </c>
      <c r="G283" s="21" t="str">
        <f t="array" ref="G283">IF(ISBLANK(A283), "", IF(ISERROR(MATCH(INDEX('Filtered Blueprints'!S$3:T500, MATCH(CONCATENATE(A283, " Blueprint"), 'Filtered Blueprints'!T$3:T500, 0), 1), 'Filtered Blueprints'!M$3:M500, 0)), "Catch ❌", "Catch ✔️ "))</f>
        <v/>
      </c>
      <c r="H283" s="21" t="str">
        <f t="array" ref="H283">IF(ISBLANK(A283), "", IF(ISERROR(MATCH(INDEX('Filtered Blueprints'!H$3:I500, MATCH(CONCATENATE(A283, " Blueprint"), 'Filtered Blueprints'!I$3:I500, 0), 1), 'Filtered Blueprints'!B$3:B500, 0)), "Impass ❌", "Impass ✔️ "))</f>
        <v/>
      </c>
      <c r="I283" s="22"/>
      <c r="J283" s="23"/>
    </row>
    <row r="284">
      <c r="A284" s="38"/>
      <c r="B284" s="43" t="s">
        <v>165</v>
      </c>
      <c r="C284" s="44" t="s">
        <v>165</v>
      </c>
      <c r="D284" s="19" t="s">
        <v>165</v>
      </c>
      <c r="E284" s="40" t="s">
        <v>165</v>
      </c>
      <c r="F284" s="21" t="str">
        <f>IF(ISBLANK(A284), "", IFERROR(IF(VLOOKUP(CONCATENATE(A284, " Blueprint"),'Filtered Blueprints'!I$3:J500, 2, FALSE) &gt; C284, "Surplus ✔️", "Shortage ❌"), "Shortage ❌"))</f>
        <v/>
      </c>
      <c r="G284" s="21" t="str">
        <f t="array" ref="G284">IF(ISBLANK(A284), "", IF(ISERROR(MATCH(INDEX('Filtered Blueprints'!S$3:T500, MATCH(CONCATENATE(A284, " Blueprint"), 'Filtered Blueprints'!T$3:T500, 0), 1), 'Filtered Blueprints'!M$3:M500, 0)), "Catch ❌", "Catch ✔️ "))</f>
        <v/>
      </c>
      <c r="H284" s="21" t="str">
        <f t="array" ref="H284">IF(ISBLANK(A284), "", IF(ISERROR(MATCH(INDEX('Filtered Blueprints'!H$3:I500, MATCH(CONCATENATE(A284, " Blueprint"), 'Filtered Blueprints'!I$3:I500, 0), 1), 'Filtered Blueprints'!B$3:B500, 0)), "Impass ❌", "Impass ✔️ "))</f>
        <v/>
      </c>
      <c r="I284" s="22"/>
      <c r="J284" s="23"/>
    </row>
    <row r="285">
      <c r="A285" s="38"/>
      <c r="B285" s="43" t="s">
        <v>165</v>
      </c>
      <c r="C285" s="44" t="s">
        <v>165</v>
      </c>
      <c r="D285" s="19" t="s">
        <v>165</v>
      </c>
      <c r="E285" s="40" t="s">
        <v>165</v>
      </c>
      <c r="F285" s="21" t="str">
        <f>IF(ISBLANK(A285), "", IFERROR(IF(VLOOKUP(CONCATENATE(A285, " Blueprint"),'Filtered Blueprints'!I$3:J500, 2, FALSE) &gt; C285, "Surplus ✔️", "Shortage ❌"), "Shortage ❌"))</f>
        <v/>
      </c>
      <c r="G285" s="21" t="str">
        <f t="array" ref="G285">IF(ISBLANK(A285), "", IF(ISERROR(MATCH(INDEX('Filtered Blueprints'!S$3:T500, MATCH(CONCATENATE(A285, " Blueprint"), 'Filtered Blueprints'!T$3:T500, 0), 1), 'Filtered Blueprints'!M$3:M500, 0)), "Catch ❌", "Catch ✔️ "))</f>
        <v/>
      </c>
      <c r="H285" s="21" t="str">
        <f t="array" ref="H285">IF(ISBLANK(A285), "", IF(ISERROR(MATCH(INDEX('Filtered Blueprints'!H$3:I500, MATCH(CONCATENATE(A285, " Blueprint"), 'Filtered Blueprints'!I$3:I500, 0), 1), 'Filtered Blueprints'!B$3:B500, 0)), "Impass ❌", "Impass ✔️ "))</f>
        <v/>
      </c>
      <c r="I285" s="22"/>
      <c r="J285" s="23"/>
    </row>
    <row r="286">
      <c r="A286" s="38"/>
      <c r="B286" s="43" t="s">
        <v>165</v>
      </c>
      <c r="C286" s="44" t="s">
        <v>165</v>
      </c>
      <c r="D286" s="19" t="s">
        <v>165</v>
      </c>
      <c r="E286" s="40" t="s">
        <v>165</v>
      </c>
      <c r="F286" s="21" t="str">
        <f>IF(ISBLANK(A286), "", IFERROR(IF(VLOOKUP(CONCATENATE(A286, " Blueprint"),'Filtered Blueprints'!I$3:J500, 2, FALSE) &gt; C286, "Surplus ✔️", "Shortage ❌"), "Shortage ❌"))</f>
        <v/>
      </c>
      <c r="G286" s="21" t="str">
        <f t="array" ref="G286">IF(ISBLANK(A286), "", IF(ISERROR(MATCH(INDEX('Filtered Blueprints'!S$3:T500, MATCH(CONCATENATE(A286, " Blueprint"), 'Filtered Blueprints'!T$3:T500, 0), 1), 'Filtered Blueprints'!M$3:M500, 0)), "Catch ❌", "Catch ✔️ "))</f>
        <v/>
      </c>
      <c r="H286" s="21" t="str">
        <f t="array" ref="H286">IF(ISBLANK(A286), "", IF(ISERROR(MATCH(INDEX('Filtered Blueprints'!H$3:I500, MATCH(CONCATENATE(A286, " Blueprint"), 'Filtered Blueprints'!I$3:I500, 0), 1), 'Filtered Blueprints'!B$3:B500, 0)), "Impass ❌", "Impass ✔️ "))</f>
        <v/>
      </c>
      <c r="I286" s="22"/>
      <c r="J286" s="23"/>
    </row>
    <row r="287">
      <c r="A287" s="38"/>
      <c r="B287" s="43" t="s">
        <v>165</v>
      </c>
      <c r="C287" s="44" t="s">
        <v>165</v>
      </c>
      <c r="D287" s="19" t="s">
        <v>165</v>
      </c>
      <c r="E287" s="40" t="s">
        <v>165</v>
      </c>
      <c r="F287" s="21" t="str">
        <f>IF(ISBLANK(A287), "", IFERROR(IF(VLOOKUP(CONCATENATE(A287, " Blueprint"),'Filtered Blueprints'!I$3:J500, 2, FALSE) &gt; C287, "Surplus ✔️", "Shortage ❌"), "Shortage ❌"))</f>
        <v/>
      </c>
      <c r="G287" s="21" t="str">
        <f t="array" ref="G287">IF(ISBLANK(A287), "", IF(ISERROR(MATCH(INDEX('Filtered Blueprints'!S$3:T500, MATCH(CONCATENATE(A287, " Blueprint"), 'Filtered Blueprints'!T$3:T500, 0), 1), 'Filtered Blueprints'!M$3:M500, 0)), "Catch ❌", "Catch ✔️ "))</f>
        <v/>
      </c>
      <c r="H287" s="21" t="str">
        <f t="array" ref="H287">IF(ISBLANK(A287), "", IF(ISERROR(MATCH(INDEX('Filtered Blueprints'!H$3:I500, MATCH(CONCATENATE(A287, " Blueprint"), 'Filtered Blueprints'!I$3:I500, 0), 1), 'Filtered Blueprints'!B$3:B500, 0)), "Impass ❌", "Impass ✔️ "))</f>
        <v/>
      </c>
      <c r="I287" s="22"/>
      <c r="J287" s="23"/>
    </row>
    <row r="288">
      <c r="A288" s="38"/>
      <c r="B288" s="43" t="s">
        <v>165</v>
      </c>
      <c r="C288" s="44" t="s">
        <v>165</v>
      </c>
      <c r="D288" s="19" t="s">
        <v>165</v>
      </c>
      <c r="E288" s="40" t="s">
        <v>165</v>
      </c>
      <c r="F288" s="21" t="str">
        <f>IF(ISBLANK(A288), "", IFERROR(IF(VLOOKUP(CONCATENATE(A288, " Blueprint"),'Filtered Blueprints'!I$3:J500, 2, FALSE) &gt; C288, "Surplus ✔️", "Shortage ❌"), "Shortage ❌"))</f>
        <v/>
      </c>
      <c r="G288" s="21" t="str">
        <f t="array" ref="G288">IF(ISBLANK(A288), "", IF(ISERROR(MATCH(INDEX('Filtered Blueprints'!S$3:T500, MATCH(CONCATENATE(A288, " Blueprint"), 'Filtered Blueprints'!T$3:T500, 0), 1), 'Filtered Blueprints'!M$3:M500, 0)), "Catch ❌", "Catch ✔️ "))</f>
        <v/>
      </c>
      <c r="H288" s="21" t="str">
        <f t="array" ref="H288">IF(ISBLANK(A288), "", IF(ISERROR(MATCH(INDEX('Filtered Blueprints'!H$3:I500, MATCH(CONCATENATE(A288, " Blueprint"), 'Filtered Blueprints'!I$3:I500, 0), 1), 'Filtered Blueprints'!B$3:B500, 0)), "Impass ❌", "Impass ✔️ "))</f>
        <v/>
      </c>
      <c r="I288" s="22"/>
      <c r="J288" s="23"/>
    </row>
    <row r="289">
      <c r="A289" s="38"/>
      <c r="B289" s="43" t="s">
        <v>165</v>
      </c>
      <c r="C289" s="44" t="s">
        <v>165</v>
      </c>
      <c r="D289" s="19" t="s">
        <v>165</v>
      </c>
      <c r="E289" s="40" t="s">
        <v>165</v>
      </c>
      <c r="F289" s="21" t="str">
        <f>IF(ISBLANK(A289), "", IFERROR(IF(VLOOKUP(CONCATENATE(A289, " Blueprint"),'Filtered Blueprints'!I$3:J500, 2, FALSE) &gt; C289, "Surplus ✔️", "Shortage ❌"), "Shortage ❌"))</f>
        <v/>
      </c>
      <c r="G289" s="21" t="str">
        <f t="array" ref="G289">IF(ISBLANK(A289), "", IF(ISERROR(MATCH(INDEX('Filtered Blueprints'!S$3:T500, MATCH(CONCATENATE(A289, " Blueprint"), 'Filtered Blueprints'!T$3:T500, 0), 1), 'Filtered Blueprints'!M$3:M500, 0)), "Catch ❌", "Catch ✔️ "))</f>
        <v/>
      </c>
      <c r="H289" s="21" t="str">
        <f t="array" ref="H289">IF(ISBLANK(A289), "", IF(ISERROR(MATCH(INDEX('Filtered Blueprints'!H$3:I500, MATCH(CONCATENATE(A289, " Blueprint"), 'Filtered Blueprints'!I$3:I500, 0), 1), 'Filtered Blueprints'!B$3:B500, 0)), "Impass ❌", "Impass ✔️ "))</f>
        <v/>
      </c>
      <c r="I289" s="22"/>
      <c r="J289" s="23"/>
    </row>
    <row r="290">
      <c r="A290" s="38"/>
      <c r="B290" s="43" t="s">
        <v>165</v>
      </c>
      <c r="C290" s="44" t="s">
        <v>165</v>
      </c>
      <c r="D290" s="19" t="s">
        <v>165</v>
      </c>
      <c r="E290" s="40" t="s">
        <v>165</v>
      </c>
      <c r="F290" s="21" t="str">
        <f>IF(ISBLANK(A290), "", IFERROR(IF(VLOOKUP(CONCATENATE(A290, " Blueprint"),'Filtered Blueprints'!I$3:J500, 2, FALSE) &gt; C290, "Surplus ✔️", "Shortage ❌"), "Shortage ❌"))</f>
        <v/>
      </c>
      <c r="G290" s="21" t="str">
        <f t="array" ref="G290">IF(ISBLANK(A290), "", IF(ISERROR(MATCH(INDEX('Filtered Blueprints'!S$3:T500, MATCH(CONCATENATE(A290, " Blueprint"), 'Filtered Blueprints'!T$3:T500, 0), 1), 'Filtered Blueprints'!M$3:M500, 0)), "Catch ❌", "Catch ✔️ "))</f>
        <v/>
      </c>
      <c r="H290" s="21" t="str">
        <f t="array" ref="H290">IF(ISBLANK(A290), "", IF(ISERROR(MATCH(INDEX('Filtered Blueprints'!H$3:I500, MATCH(CONCATENATE(A290, " Blueprint"), 'Filtered Blueprints'!I$3:I500, 0), 1), 'Filtered Blueprints'!B$3:B500, 0)), "Impass ❌", "Impass ✔️ "))</f>
        <v/>
      </c>
      <c r="I290" s="22"/>
      <c r="J290" s="23"/>
    </row>
    <row r="291">
      <c r="A291" s="38"/>
      <c r="B291" s="43" t="s">
        <v>165</v>
      </c>
      <c r="C291" s="44" t="s">
        <v>165</v>
      </c>
      <c r="D291" s="19" t="s">
        <v>165</v>
      </c>
      <c r="E291" s="40" t="s">
        <v>165</v>
      </c>
      <c r="F291" s="21" t="str">
        <f>IF(ISBLANK(A291), "", IFERROR(IF(VLOOKUP(CONCATENATE(A291, " Blueprint"),'Filtered Blueprints'!I$3:J500, 2, FALSE) &gt; C291, "Surplus ✔️", "Shortage ❌"), "Shortage ❌"))</f>
        <v/>
      </c>
      <c r="G291" s="21" t="str">
        <f t="array" ref="G291">IF(ISBLANK(A291), "", IF(ISERROR(MATCH(INDEX('Filtered Blueprints'!S$3:T500, MATCH(CONCATENATE(A291, " Blueprint"), 'Filtered Blueprints'!T$3:T500, 0), 1), 'Filtered Blueprints'!M$3:M500, 0)), "Catch ❌", "Catch ✔️ "))</f>
        <v/>
      </c>
      <c r="H291" s="21" t="str">
        <f t="array" ref="H291">IF(ISBLANK(A291), "", IF(ISERROR(MATCH(INDEX('Filtered Blueprints'!H$3:I500, MATCH(CONCATENATE(A291, " Blueprint"), 'Filtered Blueprints'!I$3:I500, 0), 1), 'Filtered Blueprints'!B$3:B500, 0)), "Impass ❌", "Impass ✔️ "))</f>
        <v/>
      </c>
      <c r="I291" s="22"/>
      <c r="J291" s="23"/>
    </row>
    <row r="292">
      <c r="A292" s="38"/>
      <c r="B292" s="43" t="s">
        <v>165</v>
      </c>
      <c r="C292" s="44" t="s">
        <v>165</v>
      </c>
      <c r="D292" s="19" t="s">
        <v>165</v>
      </c>
      <c r="E292" s="40" t="s">
        <v>165</v>
      </c>
      <c r="F292" s="21" t="str">
        <f>IF(ISBLANK(A292), "", IFERROR(IF(VLOOKUP(CONCATENATE(A292, " Blueprint"),'Filtered Blueprints'!I$3:J500, 2, FALSE) &gt; C292, "Surplus ✔️", "Shortage ❌"), "Shortage ❌"))</f>
        <v/>
      </c>
      <c r="G292" s="21" t="str">
        <f t="array" ref="G292">IF(ISBLANK(A292), "", IF(ISERROR(MATCH(INDEX('Filtered Blueprints'!S$3:T500, MATCH(CONCATENATE(A292, " Blueprint"), 'Filtered Blueprints'!T$3:T500, 0), 1), 'Filtered Blueprints'!M$3:M500, 0)), "Catch ❌", "Catch ✔️ "))</f>
        <v/>
      </c>
      <c r="H292" s="21" t="str">
        <f t="array" ref="H292">IF(ISBLANK(A292), "", IF(ISERROR(MATCH(INDEX('Filtered Blueprints'!H$3:I500, MATCH(CONCATENATE(A292, " Blueprint"), 'Filtered Blueprints'!I$3:I500, 0), 1), 'Filtered Blueprints'!B$3:B500, 0)), "Impass ❌", "Impass ✔️ "))</f>
        <v/>
      </c>
      <c r="I292" s="22"/>
      <c r="J292" s="23"/>
    </row>
    <row r="293">
      <c r="A293" s="38"/>
      <c r="B293" s="43" t="s">
        <v>165</v>
      </c>
      <c r="C293" s="44" t="s">
        <v>165</v>
      </c>
      <c r="D293" s="19" t="s">
        <v>165</v>
      </c>
      <c r="E293" s="40" t="s">
        <v>165</v>
      </c>
      <c r="F293" s="21" t="str">
        <f>IF(ISBLANK(A293), "", IFERROR(IF(VLOOKUP(CONCATENATE(A293, " Blueprint"),'Filtered Blueprints'!I$3:J500, 2, FALSE) &gt; C293, "Surplus ✔️", "Shortage ❌"), "Shortage ❌"))</f>
        <v/>
      </c>
      <c r="G293" s="21" t="str">
        <f t="array" ref="G293">IF(ISBLANK(A293), "", IF(ISERROR(MATCH(INDEX('Filtered Blueprints'!S$3:T500, MATCH(CONCATENATE(A293, " Blueprint"), 'Filtered Blueprints'!T$3:T500, 0), 1), 'Filtered Blueprints'!M$3:M500, 0)), "Catch ❌", "Catch ✔️ "))</f>
        <v/>
      </c>
      <c r="H293" s="21" t="str">
        <f t="array" ref="H293">IF(ISBLANK(A293), "", IF(ISERROR(MATCH(INDEX('Filtered Blueprints'!H$3:I500, MATCH(CONCATENATE(A293, " Blueprint"), 'Filtered Blueprints'!I$3:I500, 0), 1), 'Filtered Blueprints'!B$3:B500, 0)), "Impass ❌", "Impass ✔️ "))</f>
        <v/>
      </c>
      <c r="I293" s="22"/>
      <c r="J293" s="23"/>
    </row>
    <row r="294">
      <c r="A294" s="38"/>
      <c r="B294" s="43" t="s">
        <v>165</v>
      </c>
      <c r="C294" s="44" t="s">
        <v>165</v>
      </c>
      <c r="D294" s="19" t="s">
        <v>165</v>
      </c>
      <c r="E294" s="40" t="s">
        <v>165</v>
      </c>
      <c r="F294" s="21" t="str">
        <f>IF(ISBLANK(A294), "", IFERROR(IF(VLOOKUP(CONCATENATE(A294, " Blueprint"),'Filtered Blueprints'!I$3:J500, 2, FALSE) &gt; C294, "Surplus ✔️", "Shortage ❌"), "Shortage ❌"))</f>
        <v/>
      </c>
      <c r="G294" s="21" t="str">
        <f t="array" ref="G294">IF(ISBLANK(A294), "", IF(ISERROR(MATCH(INDEX('Filtered Blueprints'!S$3:T500, MATCH(CONCATENATE(A294, " Blueprint"), 'Filtered Blueprints'!T$3:T500, 0), 1), 'Filtered Blueprints'!M$3:M500, 0)), "Catch ❌", "Catch ✔️ "))</f>
        <v/>
      </c>
      <c r="H294" s="21" t="str">
        <f t="array" ref="H294">IF(ISBLANK(A294), "", IF(ISERROR(MATCH(INDEX('Filtered Blueprints'!H$3:I500, MATCH(CONCATENATE(A294, " Blueprint"), 'Filtered Blueprints'!I$3:I500, 0), 1), 'Filtered Blueprints'!B$3:B500, 0)), "Impass ❌", "Impass ✔️ "))</f>
        <v/>
      </c>
      <c r="I294" s="22"/>
      <c r="J294" s="23"/>
    </row>
    <row r="295">
      <c r="A295" s="38"/>
      <c r="B295" s="43" t="s">
        <v>165</v>
      </c>
      <c r="C295" s="44" t="s">
        <v>165</v>
      </c>
      <c r="D295" s="19" t="s">
        <v>165</v>
      </c>
      <c r="E295" s="40" t="s">
        <v>165</v>
      </c>
      <c r="F295" s="21" t="str">
        <f>IF(ISBLANK(A295), "", IFERROR(IF(VLOOKUP(CONCATENATE(A295, " Blueprint"),'Filtered Blueprints'!I$3:J500, 2, FALSE) &gt; C295, "Surplus ✔️", "Shortage ❌"), "Shortage ❌"))</f>
        <v/>
      </c>
      <c r="G295" s="21" t="str">
        <f t="array" ref="G295">IF(ISBLANK(A295), "", IF(ISERROR(MATCH(INDEX('Filtered Blueprints'!S$3:T500, MATCH(CONCATENATE(A295, " Blueprint"), 'Filtered Blueprints'!T$3:T500, 0), 1), 'Filtered Blueprints'!M$3:M500, 0)), "Catch ❌", "Catch ✔️ "))</f>
        <v/>
      </c>
      <c r="H295" s="21" t="str">
        <f t="array" ref="H295">IF(ISBLANK(A295), "", IF(ISERROR(MATCH(INDEX('Filtered Blueprints'!H$3:I500, MATCH(CONCATENATE(A295, " Blueprint"), 'Filtered Blueprints'!I$3:I500, 0), 1), 'Filtered Blueprints'!B$3:B500, 0)), "Impass ❌", "Impass ✔️ "))</f>
        <v/>
      </c>
      <c r="I295" s="22"/>
      <c r="J295" s="23"/>
    </row>
    <row r="296">
      <c r="A296" s="38"/>
      <c r="B296" s="43" t="s">
        <v>165</v>
      </c>
      <c r="C296" s="44" t="s">
        <v>165</v>
      </c>
      <c r="D296" s="19" t="s">
        <v>165</v>
      </c>
      <c r="E296" s="40" t="s">
        <v>165</v>
      </c>
      <c r="F296" s="21" t="str">
        <f>IF(ISBLANK(A296), "", IFERROR(IF(VLOOKUP(CONCATENATE(A296, " Blueprint"),'Filtered Blueprints'!I$3:J500, 2, FALSE) &gt; C296, "Surplus ✔️", "Shortage ❌"), "Shortage ❌"))</f>
        <v/>
      </c>
      <c r="G296" s="21" t="str">
        <f t="array" ref="G296">IF(ISBLANK(A296), "", IF(ISERROR(MATCH(INDEX('Filtered Blueprints'!S$3:T500, MATCH(CONCATENATE(A296, " Blueprint"), 'Filtered Blueprints'!T$3:T500, 0), 1), 'Filtered Blueprints'!M$3:M500, 0)), "Catch ❌", "Catch ✔️ "))</f>
        <v/>
      </c>
      <c r="H296" s="21" t="str">
        <f t="array" ref="H296">IF(ISBLANK(A296), "", IF(ISERROR(MATCH(INDEX('Filtered Blueprints'!H$3:I500, MATCH(CONCATENATE(A296, " Blueprint"), 'Filtered Blueprints'!I$3:I500, 0), 1), 'Filtered Blueprints'!B$3:B500, 0)), "Impass ❌", "Impass ✔️ "))</f>
        <v/>
      </c>
      <c r="I296" s="22"/>
      <c r="J296" s="23"/>
    </row>
    <row r="297">
      <c r="A297" s="38"/>
      <c r="B297" s="43" t="s">
        <v>165</v>
      </c>
      <c r="C297" s="44" t="s">
        <v>165</v>
      </c>
      <c r="D297" s="19" t="s">
        <v>165</v>
      </c>
      <c r="E297" s="40" t="s">
        <v>165</v>
      </c>
      <c r="F297" s="21" t="str">
        <f>IF(ISBLANK(A297), "", IFERROR(IF(VLOOKUP(CONCATENATE(A297, " Blueprint"),'Filtered Blueprints'!I$3:J500, 2, FALSE) &gt; C297, "Surplus ✔️", "Shortage ❌"), "Shortage ❌"))</f>
        <v/>
      </c>
      <c r="G297" s="21" t="str">
        <f t="array" ref="G297">IF(ISBLANK(A297), "", IF(ISERROR(MATCH(INDEX('Filtered Blueprints'!S$3:T500, MATCH(CONCATENATE(A297, " Blueprint"), 'Filtered Blueprints'!T$3:T500, 0), 1), 'Filtered Blueprints'!M$3:M500, 0)), "Catch ❌", "Catch ✔️ "))</f>
        <v/>
      </c>
      <c r="H297" s="21" t="str">
        <f t="array" ref="H297">IF(ISBLANK(A297), "", IF(ISERROR(MATCH(INDEX('Filtered Blueprints'!H$3:I500, MATCH(CONCATENATE(A297, " Blueprint"), 'Filtered Blueprints'!I$3:I500, 0), 1), 'Filtered Blueprints'!B$3:B500, 0)), "Impass ❌", "Impass ✔️ "))</f>
        <v/>
      </c>
      <c r="I297" s="22"/>
      <c r="J297" s="23"/>
    </row>
    <row r="298">
      <c r="A298" s="38"/>
      <c r="B298" s="43" t="s">
        <v>165</v>
      </c>
      <c r="C298" s="44" t="s">
        <v>165</v>
      </c>
      <c r="D298" s="19" t="s">
        <v>165</v>
      </c>
      <c r="E298" s="40" t="s">
        <v>165</v>
      </c>
      <c r="F298" s="21" t="str">
        <f>IF(ISBLANK(A298), "", IFERROR(IF(VLOOKUP(CONCATENATE(A298, " Blueprint"),'Filtered Blueprints'!I$3:J500, 2, FALSE) &gt; C298, "Surplus ✔️", "Shortage ❌"), "Shortage ❌"))</f>
        <v/>
      </c>
      <c r="G298" s="21" t="str">
        <f t="array" ref="G298">IF(ISBLANK(A298), "", IF(ISERROR(MATCH(INDEX('Filtered Blueprints'!S$3:T500, MATCH(CONCATENATE(A298, " Blueprint"), 'Filtered Blueprints'!T$3:T500, 0), 1), 'Filtered Blueprints'!M$3:M500, 0)), "Catch ❌", "Catch ✔️ "))</f>
        <v/>
      </c>
      <c r="H298" s="21" t="str">
        <f t="array" ref="H298">IF(ISBLANK(A298), "", IF(ISERROR(MATCH(INDEX('Filtered Blueprints'!H$3:I500, MATCH(CONCATENATE(A298, " Blueprint"), 'Filtered Blueprints'!I$3:I500, 0), 1), 'Filtered Blueprints'!B$3:B500, 0)), "Impass ❌", "Impass ✔️ "))</f>
        <v/>
      </c>
      <c r="I298" s="22"/>
      <c r="J298" s="23"/>
    </row>
    <row r="299">
      <c r="A299" s="38"/>
      <c r="B299" s="43" t="s">
        <v>165</v>
      </c>
      <c r="C299" s="44" t="s">
        <v>165</v>
      </c>
      <c r="D299" s="19" t="s">
        <v>165</v>
      </c>
      <c r="E299" s="40" t="s">
        <v>165</v>
      </c>
      <c r="F299" s="21" t="str">
        <f>IF(ISBLANK(A299), "", IFERROR(IF(VLOOKUP(CONCATENATE(A299, " Blueprint"),'Filtered Blueprints'!I$3:J500, 2, FALSE) &gt; C299, "Surplus ✔️", "Shortage ❌"), "Shortage ❌"))</f>
        <v/>
      </c>
      <c r="G299" s="21" t="str">
        <f t="array" ref="G299">IF(ISBLANK(A299), "", IF(ISERROR(MATCH(INDEX('Filtered Blueprints'!S$3:T500, MATCH(CONCATENATE(A299, " Blueprint"), 'Filtered Blueprints'!T$3:T500, 0), 1), 'Filtered Blueprints'!M$3:M500, 0)), "Catch ❌", "Catch ✔️ "))</f>
        <v/>
      </c>
      <c r="H299" s="21" t="str">
        <f t="array" ref="H299">IF(ISBLANK(A299), "", IF(ISERROR(MATCH(INDEX('Filtered Blueprints'!H$3:I500, MATCH(CONCATENATE(A299, " Blueprint"), 'Filtered Blueprints'!I$3:I500, 0), 1), 'Filtered Blueprints'!B$3:B500, 0)), "Impass ❌", "Impass ✔️ "))</f>
        <v/>
      </c>
      <c r="I299" s="22"/>
      <c r="J299" s="23"/>
    </row>
    <row r="300">
      <c r="A300" s="38"/>
      <c r="B300" s="43" t="s">
        <v>165</v>
      </c>
      <c r="C300" s="44" t="s">
        <v>165</v>
      </c>
      <c r="D300" s="19" t="s">
        <v>165</v>
      </c>
      <c r="E300" s="40" t="s">
        <v>165</v>
      </c>
      <c r="F300" s="21" t="str">
        <f>IF(ISBLANK(A300), "", IFERROR(IF(VLOOKUP(CONCATENATE(A300, " Blueprint"),'Filtered Blueprints'!I$3:J500, 2, FALSE) &gt; C300, "Surplus ✔️", "Shortage ❌"), "Shortage ❌"))</f>
        <v/>
      </c>
      <c r="G300" s="21" t="str">
        <f t="array" ref="G300">IF(ISBLANK(A300), "", IF(ISERROR(MATCH(INDEX('Filtered Blueprints'!S$3:T500, MATCH(CONCATENATE(A300, " Blueprint"), 'Filtered Blueprints'!T$3:T500, 0), 1), 'Filtered Blueprints'!M$3:M500, 0)), "Catch ❌", "Catch ✔️ "))</f>
        <v/>
      </c>
      <c r="H300" s="21" t="str">
        <f t="array" ref="H300">IF(ISBLANK(A300), "", IF(ISERROR(MATCH(INDEX('Filtered Blueprints'!H$3:I500, MATCH(CONCATENATE(A300, " Blueprint"), 'Filtered Blueprints'!I$3:I500, 0), 1), 'Filtered Blueprints'!B$3:B500, 0)), "Impass ❌", "Impass ✔️ "))</f>
        <v/>
      </c>
      <c r="I300" s="22"/>
      <c r="J300" s="23"/>
    </row>
    <row r="301">
      <c r="A301" s="38"/>
      <c r="B301" s="43" t="s">
        <v>165</v>
      </c>
      <c r="C301" s="44" t="s">
        <v>165</v>
      </c>
      <c r="D301" s="19" t="s">
        <v>165</v>
      </c>
      <c r="E301" s="40" t="s">
        <v>165</v>
      </c>
      <c r="F301" s="21" t="str">
        <f>IF(ISBLANK(A301), "", IFERROR(IF(VLOOKUP(CONCATENATE(A301, " Blueprint"),'Filtered Blueprints'!I$3:J500, 2, FALSE) &gt; C301, "Surplus ✔️", "Shortage ❌"), "Shortage ❌"))</f>
        <v/>
      </c>
      <c r="G301" s="21" t="str">
        <f t="array" ref="G301">IF(ISBLANK(A301), "", IF(ISERROR(MATCH(INDEX('Filtered Blueprints'!S$3:T500, MATCH(CONCATENATE(A301, " Blueprint"), 'Filtered Blueprints'!T$3:T500, 0), 1), 'Filtered Blueprints'!M$3:M500, 0)), "Catch ❌", "Catch ✔️ "))</f>
        <v/>
      </c>
      <c r="H301" s="21" t="str">
        <f t="array" ref="H301">IF(ISBLANK(A301), "", IF(ISERROR(MATCH(INDEX('Filtered Blueprints'!H$3:I500, MATCH(CONCATENATE(A301, " Blueprint"), 'Filtered Blueprints'!I$3:I500, 0), 1), 'Filtered Blueprints'!B$3:B500, 0)), "Impass ❌", "Impass ✔️ "))</f>
        <v/>
      </c>
      <c r="I301" s="22"/>
      <c r="J301" s="23"/>
    </row>
    <row r="302">
      <c r="A302" s="38"/>
      <c r="B302" s="43" t="s">
        <v>165</v>
      </c>
      <c r="C302" s="44" t="s">
        <v>165</v>
      </c>
      <c r="D302" s="19" t="s">
        <v>165</v>
      </c>
      <c r="E302" s="40" t="s">
        <v>165</v>
      </c>
      <c r="F302" s="21" t="str">
        <f>IF(ISBLANK(A302), "", IFERROR(IF(VLOOKUP(CONCATENATE(A302, " Blueprint"),'Filtered Blueprints'!I$3:J500, 2, FALSE) &gt; C302, "Surplus ✔️", "Shortage ❌"), "Shortage ❌"))</f>
        <v/>
      </c>
      <c r="G302" s="21" t="str">
        <f t="array" ref="G302">IF(ISBLANK(A302), "", IF(ISERROR(MATCH(INDEX('Filtered Blueprints'!S$3:T500, MATCH(CONCATENATE(A302, " Blueprint"), 'Filtered Blueprints'!T$3:T500, 0), 1), 'Filtered Blueprints'!M$3:M500, 0)), "Catch ❌", "Catch ✔️ "))</f>
        <v/>
      </c>
      <c r="H302" s="21" t="str">
        <f t="array" ref="H302">IF(ISBLANK(A302), "", IF(ISERROR(MATCH(INDEX('Filtered Blueprints'!H$3:I500, MATCH(CONCATENATE(A302, " Blueprint"), 'Filtered Blueprints'!I$3:I500, 0), 1), 'Filtered Blueprints'!B$3:B500, 0)), "Impass ❌", "Impass ✔️ "))</f>
        <v/>
      </c>
      <c r="I302" s="22"/>
      <c r="J302" s="23"/>
    </row>
    <row r="303">
      <c r="A303" s="38"/>
      <c r="B303" s="43" t="s">
        <v>165</v>
      </c>
      <c r="C303" s="44" t="s">
        <v>165</v>
      </c>
      <c r="D303" s="19" t="s">
        <v>165</v>
      </c>
      <c r="E303" s="40" t="s">
        <v>165</v>
      </c>
      <c r="F303" s="21" t="str">
        <f>IF(ISBLANK(A303), "", IFERROR(IF(VLOOKUP(CONCATENATE(A303, " Blueprint"),'Filtered Blueprints'!I$3:J500, 2, FALSE) &gt; C303, "Surplus ✔️", "Shortage ❌"), "Shortage ❌"))</f>
        <v/>
      </c>
      <c r="G303" s="21" t="str">
        <f t="array" ref="G303">IF(ISBLANK(A303), "", IF(ISERROR(MATCH(INDEX('Filtered Blueprints'!S$3:T500, MATCH(CONCATENATE(A303, " Blueprint"), 'Filtered Blueprints'!T$3:T500, 0), 1), 'Filtered Blueprints'!M$3:M500, 0)), "Catch ❌", "Catch ✔️ "))</f>
        <v/>
      </c>
      <c r="H303" s="21" t="str">
        <f t="array" ref="H303">IF(ISBLANK(A303), "", IF(ISERROR(MATCH(INDEX('Filtered Blueprints'!H$3:I500, MATCH(CONCATENATE(A303, " Blueprint"), 'Filtered Blueprints'!I$3:I500, 0), 1), 'Filtered Blueprints'!B$3:B500, 0)), "Impass ❌", "Impass ✔️ "))</f>
        <v/>
      </c>
      <c r="I303" s="22"/>
      <c r="J303" s="23"/>
    </row>
    <row r="304">
      <c r="A304" s="38"/>
      <c r="B304" s="43" t="s">
        <v>165</v>
      </c>
      <c r="C304" s="44" t="s">
        <v>165</v>
      </c>
      <c r="D304" s="19" t="s">
        <v>165</v>
      </c>
      <c r="E304" s="40" t="s">
        <v>165</v>
      </c>
      <c r="F304" s="21" t="str">
        <f>IF(ISBLANK(A304), "", IFERROR(IF(VLOOKUP(CONCATENATE(A304, " Blueprint"),'Filtered Blueprints'!I$3:J500, 2, FALSE) &gt; C304, "Surplus ✔️", "Shortage ❌"), "Shortage ❌"))</f>
        <v/>
      </c>
      <c r="G304" s="21" t="str">
        <f t="array" ref="G304">IF(ISBLANK(A304), "", IF(ISERROR(MATCH(INDEX('Filtered Blueprints'!S$3:T500, MATCH(CONCATENATE(A304, " Blueprint"), 'Filtered Blueprints'!T$3:T500, 0), 1), 'Filtered Blueprints'!M$3:M500, 0)), "Catch ❌", "Catch ✔️ "))</f>
        <v/>
      </c>
      <c r="H304" s="21" t="str">
        <f t="array" ref="H304">IF(ISBLANK(A304), "", IF(ISERROR(MATCH(INDEX('Filtered Blueprints'!H$3:I500, MATCH(CONCATENATE(A304, " Blueprint"), 'Filtered Blueprints'!I$3:I500, 0), 1), 'Filtered Blueprints'!B$3:B500, 0)), "Impass ❌", "Impass ✔️ "))</f>
        <v/>
      </c>
      <c r="I304" s="22"/>
      <c r="J304" s="23"/>
    </row>
    <row r="305">
      <c r="A305" s="38"/>
      <c r="B305" s="43" t="s">
        <v>165</v>
      </c>
      <c r="C305" s="44" t="s">
        <v>165</v>
      </c>
      <c r="D305" s="19" t="s">
        <v>165</v>
      </c>
      <c r="E305" s="40" t="s">
        <v>165</v>
      </c>
      <c r="F305" s="21" t="str">
        <f>IF(ISBLANK(A305), "", IFERROR(IF(VLOOKUP(CONCATENATE(A305, " Blueprint"),'Filtered Blueprints'!I$3:J500, 2, FALSE) &gt; C305, "Surplus ✔️", "Shortage ❌"), "Shortage ❌"))</f>
        <v/>
      </c>
      <c r="G305" s="21" t="str">
        <f t="array" ref="G305">IF(ISBLANK(A305), "", IF(ISERROR(MATCH(INDEX('Filtered Blueprints'!S$3:T500, MATCH(CONCATENATE(A305, " Blueprint"), 'Filtered Blueprints'!T$3:T500, 0), 1), 'Filtered Blueprints'!M$3:M500, 0)), "Catch ❌", "Catch ✔️ "))</f>
        <v/>
      </c>
      <c r="H305" s="21" t="str">
        <f t="array" ref="H305">IF(ISBLANK(A305), "", IF(ISERROR(MATCH(INDEX('Filtered Blueprints'!H$3:I500, MATCH(CONCATENATE(A305, " Blueprint"), 'Filtered Blueprints'!I$3:I500, 0), 1), 'Filtered Blueprints'!B$3:B500, 0)), "Impass ❌", "Impass ✔️ "))</f>
        <v/>
      </c>
      <c r="I305" s="22"/>
      <c r="J305" s="23"/>
    </row>
    <row r="306">
      <c r="A306" s="38"/>
      <c r="B306" s="43" t="s">
        <v>165</v>
      </c>
      <c r="C306" s="44" t="s">
        <v>165</v>
      </c>
      <c r="D306" s="19" t="s">
        <v>165</v>
      </c>
      <c r="E306" s="40" t="s">
        <v>165</v>
      </c>
      <c r="F306" s="21" t="str">
        <f>IF(ISBLANK(A306), "", IFERROR(IF(VLOOKUP(CONCATENATE(A306, " Blueprint"),'Filtered Blueprints'!I$3:J500, 2, FALSE) &gt; C306, "Surplus ✔️", "Shortage ❌"), "Shortage ❌"))</f>
        <v/>
      </c>
      <c r="G306" s="21" t="str">
        <f t="array" ref="G306">IF(ISBLANK(A306), "", IF(ISERROR(MATCH(INDEX('Filtered Blueprints'!S$3:T500, MATCH(CONCATENATE(A306, " Blueprint"), 'Filtered Blueprints'!T$3:T500, 0), 1), 'Filtered Blueprints'!M$3:M500, 0)), "Catch ❌", "Catch ✔️ "))</f>
        <v/>
      </c>
      <c r="H306" s="21" t="str">
        <f t="array" ref="H306">IF(ISBLANK(A306), "", IF(ISERROR(MATCH(INDEX('Filtered Blueprints'!H$3:I500, MATCH(CONCATENATE(A306, " Blueprint"), 'Filtered Blueprints'!I$3:I500, 0), 1), 'Filtered Blueprints'!B$3:B500, 0)), "Impass ❌", "Impass ✔️ "))</f>
        <v/>
      </c>
      <c r="I306" s="22"/>
      <c r="J306" s="23"/>
    </row>
    <row r="307">
      <c r="A307" s="38"/>
      <c r="B307" s="43" t="s">
        <v>165</v>
      </c>
      <c r="C307" s="44" t="s">
        <v>165</v>
      </c>
      <c r="D307" s="19" t="s">
        <v>165</v>
      </c>
      <c r="E307" s="40" t="s">
        <v>165</v>
      </c>
      <c r="F307" s="21" t="str">
        <f>IF(ISBLANK(A307), "", IFERROR(IF(VLOOKUP(CONCATENATE(A307, " Blueprint"),'Filtered Blueprints'!I$3:J500, 2, FALSE) &gt; C307, "Surplus ✔️", "Shortage ❌"), "Shortage ❌"))</f>
        <v/>
      </c>
      <c r="G307" s="21" t="str">
        <f t="array" ref="G307">IF(ISBLANK(A307), "", IF(ISERROR(MATCH(INDEX('Filtered Blueprints'!S$3:T500, MATCH(CONCATENATE(A307, " Blueprint"), 'Filtered Blueprints'!T$3:T500, 0), 1), 'Filtered Blueprints'!M$3:M500, 0)), "Catch ❌", "Catch ✔️ "))</f>
        <v/>
      </c>
      <c r="H307" s="21" t="str">
        <f t="array" ref="H307">IF(ISBLANK(A307), "", IF(ISERROR(MATCH(INDEX('Filtered Blueprints'!H$3:I500, MATCH(CONCATENATE(A307, " Blueprint"), 'Filtered Blueprints'!I$3:I500, 0), 1), 'Filtered Blueprints'!B$3:B500, 0)), "Impass ❌", "Impass ✔️ "))</f>
        <v/>
      </c>
      <c r="I307" s="22"/>
      <c r="J307" s="23"/>
    </row>
    <row r="308">
      <c r="A308" s="38"/>
      <c r="B308" s="43" t="s">
        <v>165</v>
      </c>
      <c r="C308" s="44" t="s">
        <v>165</v>
      </c>
      <c r="D308" s="19" t="s">
        <v>165</v>
      </c>
      <c r="E308" s="40" t="s">
        <v>165</v>
      </c>
      <c r="F308" s="21" t="str">
        <f>IF(ISBLANK(A308), "", IFERROR(IF(VLOOKUP(CONCATENATE(A308, " Blueprint"),'Filtered Blueprints'!I$3:J500, 2, FALSE) &gt; C308, "Surplus ✔️", "Shortage ❌"), "Shortage ❌"))</f>
        <v/>
      </c>
      <c r="G308" s="21" t="str">
        <f t="array" ref="G308">IF(ISBLANK(A308), "", IF(ISERROR(MATCH(INDEX('Filtered Blueprints'!S$3:T500, MATCH(CONCATENATE(A308, " Blueprint"), 'Filtered Blueprints'!T$3:T500, 0), 1), 'Filtered Blueprints'!M$3:M500, 0)), "Catch ❌", "Catch ✔️ "))</f>
        <v/>
      </c>
      <c r="H308" s="21" t="str">
        <f t="array" ref="H308">IF(ISBLANK(A308), "", IF(ISERROR(MATCH(INDEX('Filtered Blueprints'!H$3:I500, MATCH(CONCATENATE(A308, " Blueprint"), 'Filtered Blueprints'!I$3:I500, 0), 1), 'Filtered Blueprints'!B$3:B500, 0)), "Impass ❌", "Impass ✔️ "))</f>
        <v/>
      </c>
      <c r="I308" s="22"/>
      <c r="J308" s="23"/>
    </row>
    <row r="309">
      <c r="A309" s="38"/>
      <c r="B309" s="43" t="s">
        <v>165</v>
      </c>
      <c r="C309" s="44" t="s">
        <v>165</v>
      </c>
      <c r="D309" s="19" t="s">
        <v>165</v>
      </c>
      <c r="E309" s="40" t="s">
        <v>165</v>
      </c>
      <c r="F309" s="21" t="str">
        <f>IF(ISBLANK(A309), "", IFERROR(IF(VLOOKUP(CONCATENATE(A309, " Blueprint"),'Filtered Blueprints'!I$3:J500, 2, FALSE) &gt; C309, "Surplus ✔️", "Shortage ❌"), "Shortage ❌"))</f>
        <v/>
      </c>
      <c r="G309" s="21" t="str">
        <f t="array" ref="G309">IF(ISBLANK(A309), "", IF(ISERROR(MATCH(INDEX('Filtered Blueprints'!S$3:T500, MATCH(CONCATENATE(A309, " Blueprint"), 'Filtered Blueprints'!T$3:T500, 0), 1), 'Filtered Blueprints'!M$3:M500, 0)), "Catch ❌", "Catch ✔️ "))</f>
        <v/>
      </c>
      <c r="H309" s="21" t="str">
        <f t="array" ref="H309">IF(ISBLANK(A309), "", IF(ISERROR(MATCH(INDEX('Filtered Blueprints'!H$3:I500, MATCH(CONCATENATE(A309, " Blueprint"), 'Filtered Blueprints'!I$3:I500, 0), 1), 'Filtered Blueprints'!B$3:B500, 0)), "Impass ❌", "Impass ✔️ "))</f>
        <v/>
      </c>
      <c r="I309" s="22"/>
      <c r="J309" s="23"/>
    </row>
    <row r="310">
      <c r="A310" s="38"/>
      <c r="B310" s="43" t="s">
        <v>165</v>
      </c>
      <c r="C310" s="44" t="s">
        <v>165</v>
      </c>
      <c r="D310" s="19" t="s">
        <v>165</v>
      </c>
      <c r="E310" s="40" t="s">
        <v>165</v>
      </c>
      <c r="F310" s="21" t="str">
        <f>IF(ISBLANK(A310), "", IFERROR(IF(VLOOKUP(CONCATENATE(A310, " Blueprint"),'Filtered Blueprints'!I$3:J500, 2, FALSE) &gt; C310, "Surplus ✔️", "Shortage ❌"), "Shortage ❌"))</f>
        <v/>
      </c>
      <c r="G310" s="21" t="str">
        <f t="array" ref="G310">IF(ISBLANK(A310), "", IF(ISERROR(MATCH(INDEX('Filtered Blueprints'!S$3:T500, MATCH(CONCATENATE(A310, " Blueprint"), 'Filtered Blueprints'!T$3:T500, 0), 1), 'Filtered Blueprints'!M$3:M500, 0)), "Catch ❌", "Catch ✔️ "))</f>
        <v/>
      </c>
      <c r="H310" s="21" t="str">
        <f t="array" ref="H310">IF(ISBLANK(A310), "", IF(ISERROR(MATCH(INDEX('Filtered Blueprints'!H$3:I500, MATCH(CONCATENATE(A310, " Blueprint"), 'Filtered Blueprints'!I$3:I500, 0), 1), 'Filtered Blueprints'!B$3:B500, 0)), "Impass ❌", "Impass ✔️ "))</f>
        <v/>
      </c>
      <c r="I310" s="22"/>
      <c r="J310" s="23"/>
    </row>
    <row r="311">
      <c r="A311" s="38"/>
      <c r="B311" s="43" t="s">
        <v>165</v>
      </c>
      <c r="C311" s="44" t="s">
        <v>165</v>
      </c>
      <c r="D311" s="19" t="s">
        <v>165</v>
      </c>
      <c r="E311" s="40" t="s">
        <v>165</v>
      </c>
      <c r="F311" s="21" t="str">
        <f>IF(ISBLANK(A311), "", IFERROR(IF(VLOOKUP(CONCATENATE(A311, " Blueprint"),'Filtered Blueprints'!I$3:J500, 2, FALSE) &gt; C311, "Surplus ✔️", "Shortage ❌"), "Shortage ❌"))</f>
        <v/>
      </c>
      <c r="G311" s="21" t="str">
        <f t="array" ref="G311">IF(ISBLANK(A311), "", IF(ISERROR(MATCH(INDEX('Filtered Blueprints'!S$3:T500, MATCH(CONCATENATE(A311, " Blueprint"), 'Filtered Blueprints'!T$3:T500, 0), 1), 'Filtered Blueprints'!M$3:M500, 0)), "Catch ❌", "Catch ✔️ "))</f>
        <v/>
      </c>
      <c r="H311" s="21" t="str">
        <f t="array" ref="H311">IF(ISBLANK(A311), "", IF(ISERROR(MATCH(INDEX('Filtered Blueprints'!H$3:I500, MATCH(CONCATENATE(A311, " Blueprint"), 'Filtered Blueprints'!I$3:I500, 0), 1), 'Filtered Blueprints'!B$3:B500, 0)), "Impass ❌", "Impass ✔️ "))</f>
        <v/>
      </c>
      <c r="I311" s="22"/>
      <c r="J311" s="23"/>
    </row>
    <row r="312">
      <c r="A312" s="38"/>
      <c r="B312" s="43" t="s">
        <v>165</v>
      </c>
      <c r="C312" s="44" t="s">
        <v>165</v>
      </c>
      <c r="D312" s="19" t="s">
        <v>165</v>
      </c>
      <c r="E312" s="40" t="s">
        <v>165</v>
      </c>
      <c r="F312" s="21" t="str">
        <f>IF(ISBLANK(A312), "", IFERROR(IF(VLOOKUP(CONCATENATE(A312, " Blueprint"),'Filtered Blueprints'!I$3:J500, 2, FALSE) &gt; C312, "Surplus ✔️", "Shortage ❌"), "Shortage ❌"))</f>
        <v/>
      </c>
      <c r="G312" s="21" t="str">
        <f t="array" ref="G312">IF(ISBLANK(A312), "", IF(ISERROR(MATCH(INDEX('Filtered Blueprints'!S$3:T500, MATCH(CONCATENATE(A312, " Blueprint"), 'Filtered Blueprints'!T$3:T500, 0), 1), 'Filtered Blueprints'!M$3:M500, 0)), "Catch ❌", "Catch ✔️ "))</f>
        <v/>
      </c>
      <c r="H312" s="21" t="str">
        <f t="array" ref="H312">IF(ISBLANK(A312), "", IF(ISERROR(MATCH(INDEX('Filtered Blueprints'!H$3:I500, MATCH(CONCATENATE(A312, " Blueprint"), 'Filtered Blueprints'!I$3:I500, 0), 1), 'Filtered Blueprints'!B$3:B500, 0)), "Impass ❌", "Impass ✔️ "))</f>
        <v/>
      </c>
      <c r="I312" s="22"/>
      <c r="J312" s="23"/>
    </row>
    <row r="313">
      <c r="A313" s="38"/>
      <c r="B313" s="43" t="s">
        <v>165</v>
      </c>
      <c r="C313" s="44" t="s">
        <v>165</v>
      </c>
      <c r="D313" s="19" t="s">
        <v>165</v>
      </c>
      <c r="E313" s="40" t="s">
        <v>165</v>
      </c>
      <c r="F313" s="21" t="str">
        <f>IF(ISBLANK(A313), "", IFERROR(IF(VLOOKUP(CONCATENATE(A313, " Blueprint"),'Filtered Blueprints'!I$3:J500, 2, FALSE) &gt; C313, "Surplus ✔️", "Shortage ❌"), "Shortage ❌"))</f>
        <v/>
      </c>
      <c r="G313" s="21" t="str">
        <f t="array" ref="G313">IF(ISBLANK(A313), "", IF(ISERROR(MATCH(INDEX('Filtered Blueprints'!S$3:T500, MATCH(CONCATENATE(A313, " Blueprint"), 'Filtered Blueprints'!T$3:T500, 0), 1), 'Filtered Blueprints'!M$3:M500, 0)), "Catch ❌", "Catch ✔️ "))</f>
        <v/>
      </c>
      <c r="H313" s="21" t="str">
        <f t="array" ref="H313">IF(ISBLANK(A313), "", IF(ISERROR(MATCH(INDEX('Filtered Blueprints'!H$3:I500, MATCH(CONCATENATE(A313, " Blueprint"), 'Filtered Blueprints'!I$3:I500, 0), 1), 'Filtered Blueprints'!B$3:B500, 0)), "Impass ❌", "Impass ✔️ "))</f>
        <v/>
      </c>
      <c r="I313" s="22"/>
      <c r="J313" s="23"/>
    </row>
    <row r="314">
      <c r="A314" s="45"/>
      <c r="B314" s="43" t="s">
        <v>165</v>
      </c>
      <c r="C314" s="44" t="s">
        <v>165</v>
      </c>
      <c r="D314" s="19" t="s">
        <v>165</v>
      </c>
      <c r="E314" s="40" t="s">
        <v>165</v>
      </c>
      <c r="F314" s="21" t="str">
        <f>IF(ISBLANK(A314), "", IFERROR(IF(VLOOKUP(CONCATENATE(A314, " Blueprint"),'Filtered Blueprints'!I$3:J500, 2, FALSE) &gt; C314, "Surplus ✔️", "Shortage ❌"), "Shortage ❌"))</f>
        <v/>
      </c>
      <c r="G314" s="21" t="str">
        <f t="array" ref="G314">IF(ISBLANK(A314), "", IF(ISERROR(MATCH(INDEX('Filtered Blueprints'!S$3:T500, MATCH(CONCATENATE(A314, " Blueprint"), 'Filtered Blueprints'!T$3:T500, 0), 1), 'Filtered Blueprints'!M$3:M500, 0)), "Catch ❌", "Catch ✔️ "))</f>
        <v/>
      </c>
      <c r="H314" s="21" t="str">
        <f t="array" ref="H314">IF(ISBLANK(A314), "", IF(ISERROR(MATCH(INDEX('Filtered Blueprints'!H$3:I500, MATCH(CONCATENATE(A314, " Blueprint"), 'Filtered Blueprints'!I$3:I500, 0), 1), 'Filtered Blueprints'!B$3:B500, 0)), "Impass ❌", "Impass ✔️ "))</f>
        <v/>
      </c>
      <c r="I314" s="22"/>
      <c r="J314" s="23"/>
    </row>
    <row r="315">
      <c r="A315" s="45"/>
      <c r="B315" s="43" t="s">
        <v>165</v>
      </c>
      <c r="C315" s="44" t="s">
        <v>165</v>
      </c>
      <c r="D315" s="19" t="s">
        <v>165</v>
      </c>
      <c r="E315" s="40" t="s">
        <v>165</v>
      </c>
      <c r="F315" s="21" t="str">
        <f>IF(ISBLANK(A315), "", IFERROR(IF(VLOOKUP(CONCATENATE(A315, " Blueprint"),'Filtered Blueprints'!I$3:J500, 2, FALSE) &gt; C315, "Surplus ✔️", "Shortage ❌"), "Shortage ❌"))</f>
        <v/>
      </c>
      <c r="G315" s="21" t="str">
        <f t="array" ref="G315">IF(ISBLANK(A315), "", IF(ISERROR(MATCH(INDEX('Filtered Blueprints'!S$3:T500, MATCH(CONCATENATE(A315, " Blueprint"), 'Filtered Blueprints'!T$3:T500, 0), 1), 'Filtered Blueprints'!M$3:M500, 0)), "Catch ❌", "Catch ✔️ "))</f>
        <v/>
      </c>
      <c r="H315" s="21" t="str">
        <f t="array" ref="H315">IF(ISBLANK(A315), "", IF(ISERROR(MATCH(INDEX('Filtered Blueprints'!H$3:I500, MATCH(CONCATENATE(A315, " Blueprint"), 'Filtered Blueprints'!I$3:I500, 0), 1), 'Filtered Blueprints'!B$3:B500, 0)), "Impass ❌", "Impass ✔️ "))</f>
        <v/>
      </c>
      <c r="I315" s="22"/>
      <c r="J315" s="23"/>
    </row>
    <row r="316">
      <c r="A316" s="45"/>
      <c r="B316" s="43" t="s">
        <v>165</v>
      </c>
      <c r="C316" s="44" t="s">
        <v>165</v>
      </c>
      <c r="D316" s="19" t="s">
        <v>165</v>
      </c>
      <c r="E316" s="40" t="s">
        <v>165</v>
      </c>
      <c r="F316" s="21" t="str">
        <f>IF(ISBLANK(A316), "", IFERROR(IF(VLOOKUP(CONCATENATE(A316, " Blueprint"),'Filtered Blueprints'!I$3:J500, 2, FALSE) &gt; C316, "Surplus ✔️", "Shortage ❌"), "Shortage ❌"))</f>
        <v/>
      </c>
      <c r="G316" s="21" t="str">
        <f t="array" ref="G316">IF(ISBLANK(A316), "", IF(ISERROR(MATCH(INDEX('Filtered Blueprints'!S$3:T500, MATCH(CONCATENATE(A316, " Blueprint"), 'Filtered Blueprints'!T$3:T500, 0), 1), 'Filtered Blueprints'!M$3:M500, 0)), "Catch ❌", "Catch ✔️ "))</f>
        <v/>
      </c>
      <c r="H316" s="21" t="str">
        <f t="array" ref="H316">IF(ISBLANK(A316), "", IF(ISERROR(MATCH(INDEX('Filtered Blueprints'!H$3:I500, MATCH(CONCATENATE(A316, " Blueprint"), 'Filtered Blueprints'!I$3:I500, 0), 1), 'Filtered Blueprints'!B$3:B500, 0)), "Impass ❌", "Impass ✔️ "))</f>
        <v/>
      </c>
      <c r="I316" s="22"/>
      <c r="J316" s="23"/>
    </row>
    <row r="317">
      <c r="A317" s="45"/>
      <c r="B317" s="43" t="s">
        <v>165</v>
      </c>
      <c r="C317" s="44" t="s">
        <v>165</v>
      </c>
      <c r="D317" s="19" t="s">
        <v>165</v>
      </c>
      <c r="E317" s="40" t="s">
        <v>165</v>
      </c>
      <c r="F317" s="21" t="str">
        <f>IF(ISBLANK(A317), "", IFERROR(IF(VLOOKUP(CONCATENATE(A317, " Blueprint"),'Filtered Blueprints'!I$3:J500, 2, FALSE) &gt; C317, "Surplus ✔️", "Shortage ❌"), "Shortage ❌"))</f>
        <v/>
      </c>
      <c r="G317" s="21" t="str">
        <f t="array" ref="G317">IF(ISBLANK(A317), "", IF(ISERROR(MATCH(INDEX('Filtered Blueprints'!S$3:T500, MATCH(CONCATENATE(A317, " Blueprint"), 'Filtered Blueprints'!T$3:T500, 0), 1), 'Filtered Blueprints'!M$3:M500, 0)), "Catch ❌", "Catch ✔️ "))</f>
        <v/>
      </c>
      <c r="H317" s="21" t="str">
        <f t="array" ref="H317">IF(ISBLANK(A317), "", IF(ISERROR(MATCH(INDEX('Filtered Blueprints'!H$3:I500, MATCH(CONCATENATE(A317, " Blueprint"), 'Filtered Blueprints'!I$3:I500, 0), 1), 'Filtered Blueprints'!B$3:B500, 0)), "Impass ❌", "Impass ✔️ "))</f>
        <v/>
      </c>
      <c r="I317" s="22"/>
      <c r="J317" s="23"/>
    </row>
    <row r="318">
      <c r="A318" s="45"/>
      <c r="B318" s="43" t="s">
        <v>165</v>
      </c>
      <c r="C318" s="44" t="s">
        <v>165</v>
      </c>
      <c r="D318" s="19" t="s">
        <v>165</v>
      </c>
      <c r="E318" s="40" t="s">
        <v>165</v>
      </c>
      <c r="F318" s="21" t="str">
        <f>IF(ISBLANK(A318), "", IFERROR(IF(VLOOKUP(CONCATENATE(A318, " Blueprint"),'Filtered Blueprints'!I$3:J500, 2, FALSE) &gt; C318, "Surplus ✔️", "Shortage ❌"), "Shortage ❌"))</f>
        <v/>
      </c>
      <c r="G318" s="21" t="str">
        <f t="array" ref="G318">IF(ISBLANK(A318), "", IF(ISERROR(MATCH(INDEX('Filtered Blueprints'!S$3:T500, MATCH(CONCATENATE(A318, " Blueprint"), 'Filtered Blueprints'!T$3:T500, 0), 1), 'Filtered Blueprints'!M$3:M500, 0)), "Catch ❌", "Catch ✔️ "))</f>
        <v/>
      </c>
      <c r="H318" s="21" t="str">
        <f t="array" ref="H318">IF(ISBLANK(A318), "", IF(ISERROR(MATCH(INDEX('Filtered Blueprints'!H$3:I500, MATCH(CONCATENATE(A318, " Blueprint"), 'Filtered Blueprints'!I$3:I500, 0), 1), 'Filtered Blueprints'!B$3:B500, 0)), "Impass ❌", "Impass ✔️ "))</f>
        <v/>
      </c>
      <c r="I318" s="22"/>
      <c r="J318" s="23"/>
    </row>
    <row r="319">
      <c r="A319" s="45"/>
      <c r="B319" s="43" t="s">
        <v>165</v>
      </c>
      <c r="C319" s="44" t="s">
        <v>165</v>
      </c>
      <c r="D319" s="19" t="s">
        <v>165</v>
      </c>
      <c r="E319" s="40" t="s">
        <v>165</v>
      </c>
      <c r="F319" s="21" t="str">
        <f>IF(ISBLANK(A319), "", IFERROR(IF(VLOOKUP(CONCATENATE(A319, " Blueprint"),'Filtered Blueprints'!I$3:J500, 2, FALSE) &gt; C319, "Surplus ✔️", "Shortage ❌"), "Shortage ❌"))</f>
        <v/>
      </c>
      <c r="G319" s="21" t="str">
        <f t="array" ref="G319">IF(ISBLANK(A319), "", IF(ISERROR(MATCH(INDEX('Filtered Blueprints'!S$3:T500, MATCH(CONCATENATE(A319, " Blueprint"), 'Filtered Blueprints'!T$3:T500, 0), 1), 'Filtered Blueprints'!M$3:M500, 0)), "Catch ❌", "Catch ✔️ "))</f>
        <v/>
      </c>
      <c r="H319" s="21" t="str">
        <f t="array" ref="H319">IF(ISBLANK(A319), "", IF(ISERROR(MATCH(INDEX('Filtered Blueprints'!H$3:I500, MATCH(CONCATENATE(A319, " Blueprint"), 'Filtered Blueprints'!I$3:I500, 0), 1), 'Filtered Blueprints'!B$3:B500, 0)), "Impass ❌", "Impass ✔️ "))</f>
        <v/>
      </c>
      <c r="I319" s="22"/>
      <c r="J319" s="23"/>
    </row>
    <row r="320">
      <c r="A320" s="45"/>
      <c r="B320" s="43" t="s">
        <v>165</v>
      </c>
      <c r="C320" s="44" t="s">
        <v>165</v>
      </c>
      <c r="D320" s="19" t="s">
        <v>165</v>
      </c>
      <c r="E320" s="40" t="s">
        <v>165</v>
      </c>
      <c r="F320" s="21" t="str">
        <f>IF(ISBLANK(A320), "", IFERROR(IF(VLOOKUP(CONCATENATE(A320, " Blueprint"),'Filtered Blueprints'!I$3:J500, 2, FALSE) &gt; C320, "Surplus ✔️", "Shortage ❌"), "Shortage ❌"))</f>
        <v/>
      </c>
      <c r="G320" s="21" t="str">
        <f t="array" ref="G320">IF(ISBLANK(A320), "", IF(ISERROR(MATCH(INDEX('Filtered Blueprints'!S$3:T500, MATCH(CONCATENATE(A320, " Blueprint"), 'Filtered Blueprints'!T$3:T500, 0), 1), 'Filtered Blueprints'!M$3:M500, 0)), "Catch ❌", "Catch ✔️ "))</f>
        <v/>
      </c>
      <c r="H320" s="21" t="str">
        <f t="array" ref="H320">IF(ISBLANK(A320), "", IF(ISERROR(MATCH(INDEX('Filtered Blueprints'!H$3:I500, MATCH(CONCATENATE(A320, " Blueprint"), 'Filtered Blueprints'!I$3:I500, 0), 1), 'Filtered Blueprints'!B$3:B500, 0)), "Impass ❌", "Impass ✔️ "))</f>
        <v/>
      </c>
      <c r="I320" s="22"/>
      <c r="J320" s="23"/>
    </row>
    <row r="321">
      <c r="A321" s="45"/>
      <c r="B321" s="43" t="s">
        <v>165</v>
      </c>
      <c r="C321" s="44" t="s">
        <v>165</v>
      </c>
      <c r="D321" s="19" t="s">
        <v>165</v>
      </c>
      <c r="E321" s="40" t="s">
        <v>165</v>
      </c>
      <c r="F321" s="21" t="str">
        <f>IF(ISBLANK(A321), "", IFERROR(IF(VLOOKUP(CONCATENATE(A321, " Blueprint"),'Filtered Blueprints'!I$3:J500, 2, FALSE) &gt; C321, "Surplus ✔️", "Shortage ❌"), "Shortage ❌"))</f>
        <v/>
      </c>
      <c r="G321" s="21" t="str">
        <f t="array" ref="G321">IF(ISBLANK(A321), "", IF(ISERROR(MATCH(INDEX('Filtered Blueprints'!S$3:T500, MATCH(CONCATENATE(A321, " Blueprint"), 'Filtered Blueprints'!T$3:T500, 0), 1), 'Filtered Blueprints'!M$3:M500, 0)), "Catch ❌", "Catch ✔️ "))</f>
        <v/>
      </c>
      <c r="H321" s="21" t="str">
        <f t="array" ref="H321">IF(ISBLANK(A321), "", IF(ISERROR(MATCH(INDEX('Filtered Blueprints'!H$3:I500, MATCH(CONCATENATE(A321, " Blueprint"), 'Filtered Blueprints'!I$3:I500, 0), 1), 'Filtered Blueprints'!B$3:B500, 0)), "Impass ❌", "Impass ✔️ "))</f>
        <v/>
      </c>
      <c r="I321" s="22"/>
      <c r="J321" s="23"/>
    </row>
    <row r="322">
      <c r="A322" s="45"/>
      <c r="B322" s="43" t="s">
        <v>165</v>
      </c>
      <c r="C322" s="44" t="s">
        <v>165</v>
      </c>
      <c r="D322" s="19" t="s">
        <v>165</v>
      </c>
      <c r="E322" s="40" t="s">
        <v>165</v>
      </c>
      <c r="F322" s="21" t="str">
        <f>IF(ISBLANK(A322), "", IFERROR(IF(VLOOKUP(CONCATENATE(A322, " Blueprint"),'Filtered Blueprints'!I$3:J500, 2, FALSE) &gt; C322, "Surplus ✔️", "Shortage ❌"), "Shortage ❌"))</f>
        <v/>
      </c>
      <c r="G322" s="21" t="str">
        <f t="array" ref="G322">IF(ISBLANK(A322), "", IF(ISERROR(MATCH(INDEX('Filtered Blueprints'!S$3:T500, MATCH(CONCATENATE(A322, " Blueprint"), 'Filtered Blueprints'!T$3:T500, 0), 1), 'Filtered Blueprints'!M$3:M500, 0)), "Catch ❌", "Catch ✔️ "))</f>
        <v/>
      </c>
      <c r="H322" s="21" t="str">
        <f t="array" ref="H322">IF(ISBLANK(A322), "", IF(ISERROR(MATCH(INDEX('Filtered Blueprints'!H$3:I500, MATCH(CONCATENATE(A322, " Blueprint"), 'Filtered Blueprints'!I$3:I500, 0), 1), 'Filtered Blueprints'!B$3:B500, 0)), "Impass ❌", "Impass ✔️ "))</f>
        <v/>
      </c>
      <c r="I322" s="22"/>
      <c r="J322" s="23"/>
    </row>
    <row r="323">
      <c r="A323" s="45"/>
      <c r="B323" s="43" t="s">
        <v>165</v>
      </c>
      <c r="C323" s="44" t="s">
        <v>165</v>
      </c>
      <c r="D323" s="19" t="s">
        <v>165</v>
      </c>
      <c r="E323" s="40" t="s">
        <v>165</v>
      </c>
      <c r="F323" s="21" t="str">
        <f>IF(ISBLANK(A323), "", IFERROR(IF(VLOOKUP(CONCATENATE(A323, " Blueprint"),'Filtered Blueprints'!I$3:J500, 2, FALSE) &gt; C323, "Surplus ✔️", "Shortage ❌"), "Shortage ❌"))</f>
        <v/>
      </c>
      <c r="G323" s="21" t="str">
        <f t="array" ref="G323">IF(ISBLANK(A323), "", IF(ISERROR(MATCH(INDEX('Filtered Blueprints'!S$3:T500, MATCH(CONCATENATE(A323, " Blueprint"), 'Filtered Blueprints'!T$3:T500, 0), 1), 'Filtered Blueprints'!M$3:M500, 0)), "Catch ❌", "Catch ✔️ "))</f>
        <v/>
      </c>
      <c r="H323" s="21" t="str">
        <f t="array" ref="H323">IF(ISBLANK(A323), "", IF(ISERROR(MATCH(INDEX('Filtered Blueprints'!H$3:I500, MATCH(CONCATENATE(A323, " Blueprint"), 'Filtered Blueprints'!I$3:I500, 0), 1), 'Filtered Blueprints'!B$3:B500, 0)), "Impass ❌", "Impass ✔️ "))</f>
        <v/>
      </c>
      <c r="I323" s="22"/>
      <c r="J323" s="23"/>
    </row>
    <row r="324">
      <c r="A324" s="45"/>
      <c r="B324" s="43" t="s">
        <v>165</v>
      </c>
      <c r="C324" s="44" t="s">
        <v>165</v>
      </c>
      <c r="D324" s="19" t="s">
        <v>165</v>
      </c>
      <c r="E324" s="40" t="s">
        <v>165</v>
      </c>
      <c r="F324" s="21" t="str">
        <f>IF(ISBLANK(A324), "", IFERROR(IF(VLOOKUP(CONCATENATE(A324, " Blueprint"),'Filtered Blueprints'!I$3:J500, 2, FALSE) &gt; C324, "Surplus ✔️", "Shortage ❌"), "Shortage ❌"))</f>
        <v/>
      </c>
      <c r="G324" s="21" t="str">
        <f t="array" ref="G324">IF(ISBLANK(A324), "", IF(ISERROR(MATCH(INDEX('Filtered Blueprints'!S$3:T500, MATCH(CONCATENATE(A324, " Blueprint"), 'Filtered Blueprints'!T$3:T500, 0), 1), 'Filtered Blueprints'!M$3:M500, 0)), "Catch ❌", "Catch ✔️ "))</f>
        <v/>
      </c>
      <c r="H324" s="21" t="str">
        <f t="array" ref="H324">IF(ISBLANK(A324), "", IF(ISERROR(MATCH(INDEX('Filtered Blueprints'!H$3:I500, MATCH(CONCATENATE(A324, " Blueprint"), 'Filtered Blueprints'!I$3:I500, 0), 1), 'Filtered Blueprints'!B$3:B500, 0)), "Impass ❌", "Impass ✔️ "))</f>
        <v/>
      </c>
      <c r="I324" s="22"/>
      <c r="J324" s="23"/>
    </row>
    <row r="325">
      <c r="A325" s="45"/>
      <c r="B325" s="43" t="s">
        <v>165</v>
      </c>
      <c r="C325" s="44" t="s">
        <v>165</v>
      </c>
      <c r="D325" s="19" t="s">
        <v>165</v>
      </c>
      <c r="E325" s="40" t="s">
        <v>165</v>
      </c>
      <c r="F325" s="21" t="str">
        <f>IF(ISBLANK(A325), "", IFERROR(IF(VLOOKUP(CONCATENATE(A325, " Blueprint"),'Filtered Blueprints'!I$3:J500, 2, FALSE) &gt; C325, "Surplus ✔️", "Shortage ❌"), "Shortage ❌"))</f>
        <v/>
      </c>
      <c r="G325" s="21" t="str">
        <f t="array" ref="G325">IF(ISBLANK(A325), "", IF(ISERROR(MATCH(INDEX('Filtered Blueprints'!S$3:T500, MATCH(CONCATENATE(A325, " Blueprint"), 'Filtered Blueprints'!T$3:T500, 0), 1), 'Filtered Blueprints'!M$3:M500, 0)), "Catch ❌", "Catch ✔️ "))</f>
        <v/>
      </c>
      <c r="H325" s="21" t="str">
        <f t="array" ref="H325">IF(ISBLANK(A325), "", IF(ISERROR(MATCH(INDEX('Filtered Blueprints'!H$3:I500, MATCH(CONCATENATE(A325, " Blueprint"), 'Filtered Blueprints'!I$3:I500, 0), 1), 'Filtered Blueprints'!B$3:B500, 0)), "Impass ❌", "Impass ✔️ "))</f>
        <v/>
      </c>
      <c r="I325" s="22"/>
      <c r="J325" s="23"/>
    </row>
    <row r="326">
      <c r="A326" s="45"/>
      <c r="B326" s="43" t="s">
        <v>165</v>
      </c>
      <c r="C326" s="44" t="s">
        <v>165</v>
      </c>
      <c r="D326" s="19" t="s">
        <v>165</v>
      </c>
      <c r="E326" s="40" t="s">
        <v>165</v>
      </c>
      <c r="F326" s="21" t="str">
        <f>IF(ISBLANK(A326), "", IFERROR(IF(VLOOKUP(CONCATENATE(A326, " Blueprint"),'Filtered Blueprints'!I$3:J500, 2, FALSE) &gt; C326, "Surplus ✔️", "Shortage ❌"), "Shortage ❌"))</f>
        <v/>
      </c>
      <c r="G326" s="21" t="str">
        <f t="array" ref="G326">IF(ISBLANK(A326), "", IF(ISERROR(MATCH(INDEX('Filtered Blueprints'!S$3:T500, MATCH(CONCATENATE(A326, " Blueprint"), 'Filtered Blueprints'!T$3:T500, 0), 1), 'Filtered Blueprints'!M$3:M500, 0)), "Catch ❌", "Catch ✔️ "))</f>
        <v/>
      </c>
      <c r="H326" s="21" t="str">
        <f t="array" ref="H326">IF(ISBLANK(A326), "", IF(ISERROR(MATCH(INDEX('Filtered Blueprints'!H$3:I500, MATCH(CONCATENATE(A326, " Blueprint"), 'Filtered Blueprints'!I$3:I500, 0), 1), 'Filtered Blueprints'!B$3:B500, 0)), "Impass ❌", "Impass ✔️ "))</f>
        <v/>
      </c>
      <c r="I326" s="22"/>
      <c r="J326" s="23"/>
    </row>
    <row r="327">
      <c r="A327" s="45"/>
      <c r="B327" s="43" t="s">
        <v>165</v>
      </c>
      <c r="C327" s="44" t="s">
        <v>165</v>
      </c>
      <c r="D327" s="19" t="s">
        <v>165</v>
      </c>
      <c r="E327" s="40" t="s">
        <v>165</v>
      </c>
      <c r="F327" s="21" t="str">
        <f>IF(ISBLANK(A327), "", IFERROR(IF(VLOOKUP(CONCATENATE(A327, " Blueprint"),'Filtered Blueprints'!I$3:J500, 2, FALSE) &gt; C327, "Surplus ✔️", "Shortage ❌"), "Shortage ❌"))</f>
        <v/>
      </c>
      <c r="G327" s="21" t="str">
        <f t="array" ref="G327">IF(ISBLANK(A327), "", IF(ISERROR(MATCH(INDEX('Filtered Blueprints'!S$3:T500, MATCH(CONCATENATE(A327, " Blueprint"), 'Filtered Blueprints'!T$3:T500, 0), 1), 'Filtered Blueprints'!M$3:M500, 0)), "Catch ❌", "Catch ✔️ "))</f>
        <v/>
      </c>
      <c r="H327" s="21" t="str">
        <f t="array" ref="H327">IF(ISBLANK(A327), "", IF(ISERROR(MATCH(INDEX('Filtered Blueprints'!H$3:I500, MATCH(CONCATENATE(A327, " Blueprint"), 'Filtered Blueprints'!I$3:I500, 0), 1), 'Filtered Blueprints'!B$3:B500, 0)), "Impass ❌", "Impass ✔️ "))</f>
        <v/>
      </c>
      <c r="I327" s="22"/>
      <c r="J327" s="23"/>
    </row>
    <row r="328">
      <c r="A328" s="45"/>
      <c r="B328" s="43" t="s">
        <v>165</v>
      </c>
      <c r="C328" s="44" t="s">
        <v>165</v>
      </c>
      <c r="D328" s="19" t="s">
        <v>165</v>
      </c>
      <c r="E328" s="40" t="s">
        <v>165</v>
      </c>
      <c r="F328" s="21" t="str">
        <f>IF(ISBLANK(A328), "", IFERROR(IF(VLOOKUP(CONCATENATE(A328, " Blueprint"),'Filtered Blueprints'!I$3:J500, 2, FALSE) &gt; C328, "Surplus ✔️", "Shortage ❌"), "Shortage ❌"))</f>
        <v/>
      </c>
      <c r="G328" s="21" t="str">
        <f t="array" ref="G328">IF(ISBLANK(A328), "", IF(ISERROR(MATCH(INDEX('Filtered Blueprints'!S$3:T500, MATCH(CONCATENATE(A328, " Blueprint"), 'Filtered Blueprints'!T$3:T500, 0), 1), 'Filtered Blueprints'!M$3:M500, 0)), "Catch ❌", "Catch ✔️ "))</f>
        <v/>
      </c>
      <c r="H328" s="21" t="str">
        <f t="array" ref="H328">IF(ISBLANK(A328), "", IF(ISERROR(MATCH(INDEX('Filtered Blueprints'!H$3:I500, MATCH(CONCATENATE(A328, " Blueprint"), 'Filtered Blueprints'!I$3:I500, 0), 1), 'Filtered Blueprints'!B$3:B500, 0)), "Impass ❌", "Impass ✔️ "))</f>
        <v/>
      </c>
      <c r="I328" s="22"/>
      <c r="J328" s="23"/>
    </row>
    <row r="329">
      <c r="A329" s="45"/>
      <c r="B329" s="43" t="s">
        <v>165</v>
      </c>
      <c r="C329" s="44" t="s">
        <v>165</v>
      </c>
      <c r="D329" s="19" t="s">
        <v>165</v>
      </c>
      <c r="E329" s="40" t="s">
        <v>165</v>
      </c>
      <c r="F329" s="21" t="str">
        <f>IF(ISBLANK(A329), "", IFERROR(IF(VLOOKUP(CONCATENATE(A329, " Blueprint"),'Filtered Blueprints'!I$3:J500, 2, FALSE) &gt; C329, "Surplus ✔️", "Shortage ❌"), "Shortage ❌"))</f>
        <v/>
      </c>
      <c r="G329" s="21" t="str">
        <f t="array" ref="G329">IF(ISBLANK(A329), "", IF(ISERROR(MATCH(INDEX('Filtered Blueprints'!S$3:T500, MATCH(CONCATENATE(A329, " Blueprint"), 'Filtered Blueprints'!T$3:T500, 0), 1), 'Filtered Blueprints'!M$3:M500, 0)), "Catch ❌", "Catch ✔️ "))</f>
        <v/>
      </c>
      <c r="H329" s="21" t="str">
        <f t="array" ref="H329">IF(ISBLANK(A329), "", IF(ISERROR(MATCH(INDEX('Filtered Blueprints'!H$3:I500, MATCH(CONCATENATE(A329, " Blueprint"), 'Filtered Blueprints'!I$3:I500, 0), 1), 'Filtered Blueprints'!B$3:B500, 0)), "Impass ❌", "Impass ✔️ "))</f>
        <v/>
      </c>
      <c r="I329" s="22"/>
      <c r="J329" s="23"/>
    </row>
    <row r="330">
      <c r="A330" s="45"/>
      <c r="B330" s="43" t="s">
        <v>165</v>
      </c>
      <c r="C330" s="44" t="s">
        <v>165</v>
      </c>
      <c r="D330" s="19" t="s">
        <v>165</v>
      </c>
      <c r="E330" s="40" t="s">
        <v>165</v>
      </c>
      <c r="F330" s="21" t="str">
        <f>IF(ISBLANK(A330), "", IFERROR(IF(VLOOKUP(CONCATENATE(A330, " Blueprint"),'Filtered Blueprints'!I$3:J500, 2, FALSE) &gt; C330, "Surplus ✔️", "Shortage ❌"), "Shortage ❌"))</f>
        <v/>
      </c>
      <c r="G330" s="21" t="str">
        <f t="array" ref="G330">IF(ISBLANK(A330), "", IF(ISERROR(MATCH(INDEX('Filtered Blueprints'!S$3:T500, MATCH(CONCATENATE(A330, " Blueprint"), 'Filtered Blueprints'!T$3:T500, 0), 1), 'Filtered Blueprints'!M$3:M500, 0)), "Catch ❌", "Catch ✔️ "))</f>
        <v/>
      </c>
      <c r="H330" s="21" t="str">
        <f t="array" ref="H330">IF(ISBLANK(A330), "", IF(ISERROR(MATCH(INDEX('Filtered Blueprints'!H$3:I500, MATCH(CONCATENATE(A330, " Blueprint"), 'Filtered Blueprints'!I$3:I500, 0), 1), 'Filtered Blueprints'!B$3:B500, 0)), "Impass ❌", "Impass ✔️ "))</f>
        <v/>
      </c>
      <c r="I330" s="22"/>
      <c r="J330" s="23"/>
    </row>
    <row r="331">
      <c r="A331" s="45"/>
      <c r="B331" s="43" t="s">
        <v>165</v>
      </c>
      <c r="C331" s="44" t="s">
        <v>165</v>
      </c>
      <c r="D331" s="19" t="s">
        <v>165</v>
      </c>
      <c r="E331" s="40" t="s">
        <v>165</v>
      </c>
      <c r="F331" s="21" t="str">
        <f>IF(ISBLANK(A331), "", IFERROR(IF(VLOOKUP(CONCATENATE(A331, " Blueprint"),'Filtered Blueprints'!I$3:J500, 2, FALSE) &gt; C331, "Surplus ✔️", "Shortage ❌"), "Shortage ❌"))</f>
        <v/>
      </c>
      <c r="G331" s="21" t="str">
        <f t="array" ref="G331">IF(ISBLANK(A331), "", IF(ISERROR(MATCH(INDEX('Filtered Blueprints'!S$3:T500, MATCH(CONCATENATE(A331, " Blueprint"), 'Filtered Blueprints'!T$3:T500, 0), 1), 'Filtered Blueprints'!M$3:M500, 0)), "Catch ❌", "Catch ✔️ "))</f>
        <v/>
      </c>
      <c r="H331" s="21" t="str">
        <f t="array" ref="H331">IF(ISBLANK(A331), "", IF(ISERROR(MATCH(INDEX('Filtered Blueprints'!H$3:I500, MATCH(CONCATENATE(A331, " Blueprint"), 'Filtered Blueprints'!I$3:I500, 0), 1), 'Filtered Blueprints'!B$3:B500, 0)), "Impass ❌", "Impass ✔️ "))</f>
        <v/>
      </c>
      <c r="I331" s="22"/>
      <c r="J331" s="23"/>
    </row>
    <row r="332">
      <c r="A332" s="45"/>
      <c r="B332" s="43" t="s">
        <v>165</v>
      </c>
      <c r="C332" s="44" t="s">
        <v>165</v>
      </c>
      <c r="D332" s="19" t="s">
        <v>165</v>
      </c>
      <c r="E332" s="40" t="s">
        <v>165</v>
      </c>
      <c r="F332" s="21" t="str">
        <f>IF(ISBLANK(A332), "", IFERROR(IF(VLOOKUP(CONCATENATE(A332, " Blueprint"),'Filtered Blueprints'!I$3:J500, 2, FALSE) &gt; C332, "Surplus ✔️", "Shortage ❌"), "Shortage ❌"))</f>
        <v/>
      </c>
      <c r="G332" s="21" t="str">
        <f t="array" ref="G332">IF(ISBLANK(A332), "", IF(ISERROR(MATCH(INDEX('Filtered Blueprints'!S$3:T500, MATCH(CONCATENATE(A332, " Blueprint"), 'Filtered Blueprints'!T$3:T500, 0), 1), 'Filtered Blueprints'!M$3:M500, 0)), "Catch ❌", "Catch ✔️ "))</f>
        <v/>
      </c>
      <c r="H332" s="21" t="str">
        <f t="array" ref="H332">IF(ISBLANK(A332), "", IF(ISERROR(MATCH(INDEX('Filtered Blueprints'!H$3:I500, MATCH(CONCATENATE(A332, " Blueprint"), 'Filtered Blueprints'!I$3:I500, 0), 1), 'Filtered Blueprints'!B$3:B500, 0)), "Impass ❌", "Impass ✔️ "))</f>
        <v/>
      </c>
      <c r="I332" s="22"/>
      <c r="J332" s="23"/>
    </row>
    <row r="333">
      <c r="A333" s="45"/>
      <c r="B333" s="43" t="s">
        <v>165</v>
      </c>
      <c r="C333" s="44" t="s">
        <v>165</v>
      </c>
      <c r="D333" s="19" t="s">
        <v>165</v>
      </c>
      <c r="E333" s="40" t="s">
        <v>165</v>
      </c>
      <c r="F333" s="21" t="str">
        <f>IF(ISBLANK(A333), "", IFERROR(IF(VLOOKUP(CONCATENATE(A333, " Blueprint"),'Filtered Blueprints'!I$3:J500, 2, FALSE) &gt; C333, "Surplus ✔️", "Shortage ❌"), "Shortage ❌"))</f>
        <v/>
      </c>
      <c r="G333" s="21" t="str">
        <f t="array" ref="G333">IF(ISBLANK(A333), "", IF(ISERROR(MATCH(INDEX('Filtered Blueprints'!S$3:T500, MATCH(CONCATENATE(A333, " Blueprint"), 'Filtered Blueprints'!T$3:T500, 0), 1), 'Filtered Blueprints'!M$3:M500, 0)), "Catch ❌", "Catch ✔️ "))</f>
        <v/>
      </c>
      <c r="H333" s="21" t="str">
        <f t="array" ref="H333">IF(ISBLANK(A333), "", IF(ISERROR(MATCH(INDEX('Filtered Blueprints'!H$3:I500, MATCH(CONCATENATE(A333, " Blueprint"), 'Filtered Blueprints'!I$3:I500, 0), 1), 'Filtered Blueprints'!B$3:B500, 0)), "Impass ❌", "Impass ✔️ "))</f>
        <v/>
      </c>
      <c r="I333" s="22"/>
      <c r="J333" s="23"/>
    </row>
    <row r="334">
      <c r="A334" s="45"/>
      <c r="B334" s="43" t="s">
        <v>165</v>
      </c>
      <c r="C334" s="44" t="s">
        <v>165</v>
      </c>
      <c r="D334" s="19" t="s">
        <v>165</v>
      </c>
      <c r="E334" s="40" t="s">
        <v>165</v>
      </c>
      <c r="F334" s="21" t="str">
        <f>IF(ISBLANK(A334), "", IFERROR(IF(VLOOKUP(CONCATENATE(A334, " Blueprint"),'Filtered Blueprints'!I$3:J500, 2, FALSE) &gt; C334, "Surplus ✔️", "Shortage ❌"), "Shortage ❌"))</f>
        <v/>
      </c>
      <c r="G334" s="21" t="str">
        <f t="array" ref="G334">IF(ISBLANK(A334), "", IF(ISERROR(MATCH(INDEX('Filtered Blueprints'!S$3:T500, MATCH(CONCATENATE(A334, " Blueprint"), 'Filtered Blueprints'!T$3:T500, 0), 1), 'Filtered Blueprints'!M$3:M500, 0)), "Catch ❌", "Catch ✔️ "))</f>
        <v/>
      </c>
      <c r="H334" s="21" t="str">
        <f t="array" ref="H334">IF(ISBLANK(A334), "", IF(ISERROR(MATCH(INDEX('Filtered Blueprints'!H$3:I500, MATCH(CONCATENATE(A334, " Blueprint"), 'Filtered Blueprints'!I$3:I500, 0), 1), 'Filtered Blueprints'!B$3:B500, 0)), "Impass ❌", "Impass ✔️ "))</f>
        <v/>
      </c>
      <c r="I334" s="22"/>
      <c r="J334" s="23"/>
    </row>
    <row r="335">
      <c r="A335" s="45"/>
      <c r="B335" s="43" t="s">
        <v>165</v>
      </c>
      <c r="C335" s="44" t="s">
        <v>165</v>
      </c>
      <c r="D335" s="19" t="s">
        <v>165</v>
      </c>
      <c r="E335" s="40" t="s">
        <v>165</v>
      </c>
      <c r="F335" s="21" t="str">
        <f>IF(ISBLANK(A335), "", IFERROR(IF(VLOOKUP(CONCATENATE(A335, " Blueprint"),'Filtered Blueprints'!I$3:J500, 2, FALSE) &gt; C335, "Surplus ✔️", "Shortage ❌"), "Shortage ❌"))</f>
        <v/>
      </c>
      <c r="G335" s="21" t="str">
        <f t="array" ref="G335">IF(ISBLANK(A335), "", IF(ISERROR(MATCH(INDEX('Filtered Blueprints'!S$3:T500, MATCH(CONCATENATE(A335, " Blueprint"), 'Filtered Blueprints'!T$3:T500, 0), 1), 'Filtered Blueprints'!M$3:M500, 0)), "Catch ❌", "Catch ✔️ "))</f>
        <v/>
      </c>
      <c r="H335" s="21" t="str">
        <f t="array" ref="H335">IF(ISBLANK(A335), "", IF(ISERROR(MATCH(INDEX('Filtered Blueprints'!H$3:I500, MATCH(CONCATENATE(A335, " Blueprint"), 'Filtered Blueprints'!I$3:I500, 0), 1), 'Filtered Blueprints'!B$3:B500, 0)), "Impass ❌", "Impass ✔️ "))</f>
        <v/>
      </c>
      <c r="I335" s="22"/>
      <c r="J335" s="23"/>
    </row>
    <row r="336">
      <c r="A336" s="45"/>
      <c r="B336" s="43" t="s">
        <v>165</v>
      </c>
      <c r="C336" s="44" t="s">
        <v>165</v>
      </c>
      <c r="D336" s="19" t="s">
        <v>165</v>
      </c>
      <c r="E336" s="40" t="s">
        <v>165</v>
      </c>
      <c r="F336" s="21" t="str">
        <f>IF(ISBLANK(A336), "", IFERROR(IF(VLOOKUP(CONCATENATE(A336, " Blueprint"),'Filtered Blueprints'!I$3:J500, 2, FALSE) &gt; C336, "Surplus ✔️", "Shortage ❌"), "Shortage ❌"))</f>
        <v/>
      </c>
      <c r="G336" s="21" t="str">
        <f t="array" ref="G336">IF(ISBLANK(A336), "", IF(ISERROR(MATCH(INDEX('Filtered Blueprints'!S$3:T500, MATCH(CONCATENATE(A336, " Blueprint"), 'Filtered Blueprints'!T$3:T500, 0), 1), 'Filtered Blueprints'!M$3:M500, 0)), "Catch ❌", "Catch ✔️ "))</f>
        <v/>
      </c>
      <c r="H336" s="21" t="str">
        <f t="array" ref="H336">IF(ISBLANK(A336), "", IF(ISERROR(MATCH(INDEX('Filtered Blueprints'!H$3:I500, MATCH(CONCATENATE(A336, " Blueprint"), 'Filtered Blueprints'!I$3:I500, 0), 1), 'Filtered Blueprints'!B$3:B500, 0)), "Impass ❌", "Impass ✔️ "))</f>
        <v/>
      </c>
      <c r="I336" s="22"/>
      <c r="J336" s="23"/>
    </row>
    <row r="337">
      <c r="A337" s="45"/>
      <c r="B337" s="43" t="s">
        <v>165</v>
      </c>
      <c r="C337" s="44" t="s">
        <v>165</v>
      </c>
      <c r="D337" s="19" t="s">
        <v>165</v>
      </c>
      <c r="E337" s="40" t="s">
        <v>165</v>
      </c>
      <c r="F337" s="21" t="str">
        <f>IF(ISBLANK(A337), "", IFERROR(IF(VLOOKUP(CONCATENATE(A337, " Blueprint"),'Filtered Blueprints'!I$3:J500, 2, FALSE) &gt; C337, "Surplus ✔️", "Shortage ❌"), "Shortage ❌"))</f>
        <v/>
      </c>
      <c r="G337" s="21" t="str">
        <f t="array" ref="G337">IF(ISBLANK(A337), "", IF(ISERROR(MATCH(INDEX('Filtered Blueprints'!S$3:T500, MATCH(CONCATENATE(A337, " Blueprint"), 'Filtered Blueprints'!T$3:T500, 0), 1), 'Filtered Blueprints'!M$3:M500, 0)), "Catch ❌", "Catch ✔️ "))</f>
        <v/>
      </c>
      <c r="H337" s="21" t="str">
        <f t="array" ref="H337">IF(ISBLANK(A337), "", IF(ISERROR(MATCH(INDEX('Filtered Blueprints'!H$3:I500, MATCH(CONCATENATE(A337, " Blueprint"), 'Filtered Blueprints'!I$3:I500, 0), 1), 'Filtered Blueprints'!B$3:B500, 0)), "Impass ❌", "Impass ✔️ "))</f>
        <v/>
      </c>
      <c r="I337" s="22"/>
      <c r="J337" s="23"/>
    </row>
    <row r="338">
      <c r="A338" s="45"/>
      <c r="B338" s="43" t="s">
        <v>165</v>
      </c>
      <c r="C338" s="44" t="s">
        <v>165</v>
      </c>
      <c r="D338" s="19" t="s">
        <v>165</v>
      </c>
      <c r="E338" s="40" t="s">
        <v>165</v>
      </c>
      <c r="F338" s="21" t="str">
        <f>IF(ISBLANK(A338), "", IFERROR(IF(VLOOKUP(CONCATENATE(A338, " Blueprint"),'Filtered Blueprints'!I$3:J500, 2, FALSE) &gt; C338, "Surplus ✔️", "Shortage ❌"), "Shortage ❌"))</f>
        <v/>
      </c>
      <c r="G338" s="21" t="str">
        <f t="array" ref="G338">IF(ISBLANK(A338), "", IF(ISERROR(MATCH(INDEX('Filtered Blueprints'!S$3:T500, MATCH(CONCATENATE(A338, " Blueprint"), 'Filtered Blueprints'!T$3:T500, 0), 1), 'Filtered Blueprints'!M$3:M500, 0)), "Catch ❌", "Catch ✔️ "))</f>
        <v/>
      </c>
      <c r="H338" s="21" t="str">
        <f t="array" ref="H338">IF(ISBLANK(A338), "", IF(ISERROR(MATCH(INDEX('Filtered Blueprints'!H$3:I500, MATCH(CONCATENATE(A338, " Blueprint"), 'Filtered Blueprints'!I$3:I500, 0), 1), 'Filtered Blueprints'!B$3:B500, 0)), "Impass ❌", "Impass ✔️ "))</f>
        <v/>
      </c>
      <c r="I338" s="22"/>
      <c r="J338" s="23"/>
    </row>
    <row r="339">
      <c r="A339" s="45"/>
      <c r="B339" s="43" t="s">
        <v>165</v>
      </c>
      <c r="C339" s="44" t="s">
        <v>165</v>
      </c>
      <c r="D339" s="19" t="s">
        <v>165</v>
      </c>
      <c r="E339" s="40" t="s">
        <v>165</v>
      </c>
      <c r="F339" s="21" t="str">
        <f>IF(ISBLANK(A339), "", IFERROR(IF(VLOOKUP(CONCATENATE(A339, " Blueprint"),'Filtered Blueprints'!I$3:J500, 2, FALSE) &gt; C339, "Surplus ✔️", "Shortage ❌"), "Shortage ❌"))</f>
        <v/>
      </c>
      <c r="G339" s="21" t="str">
        <f t="array" ref="G339">IF(ISBLANK(A339), "", IF(ISERROR(MATCH(INDEX('Filtered Blueprints'!S$3:T500, MATCH(CONCATENATE(A339, " Blueprint"), 'Filtered Blueprints'!T$3:T500, 0), 1), 'Filtered Blueprints'!M$3:M500, 0)), "Catch ❌", "Catch ✔️ "))</f>
        <v/>
      </c>
      <c r="H339" s="21" t="str">
        <f t="array" ref="H339">IF(ISBLANK(A339), "", IF(ISERROR(MATCH(INDEX('Filtered Blueprints'!H$3:I500, MATCH(CONCATENATE(A339, " Blueprint"), 'Filtered Blueprints'!I$3:I500, 0), 1), 'Filtered Blueprints'!B$3:B500, 0)), "Impass ❌", "Impass ✔️ "))</f>
        <v/>
      </c>
      <c r="I339" s="22"/>
      <c r="J339" s="23"/>
    </row>
    <row r="340">
      <c r="A340" s="45"/>
      <c r="B340" s="43" t="s">
        <v>165</v>
      </c>
      <c r="C340" s="44" t="s">
        <v>165</v>
      </c>
      <c r="D340" s="19" t="s">
        <v>165</v>
      </c>
      <c r="E340" s="40" t="s">
        <v>165</v>
      </c>
      <c r="F340" s="21" t="str">
        <f>IF(ISBLANK(A340), "", IFERROR(IF(VLOOKUP(CONCATENATE(A340, " Blueprint"),'Filtered Blueprints'!I$3:J500, 2, FALSE) &gt; C340, "Surplus ✔️", "Shortage ❌"), "Shortage ❌"))</f>
        <v/>
      </c>
      <c r="G340" s="21" t="str">
        <f t="array" ref="G340">IF(ISBLANK(A340), "", IF(ISERROR(MATCH(INDEX('Filtered Blueprints'!S$3:T500, MATCH(CONCATENATE(A340, " Blueprint"), 'Filtered Blueprints'!T$3:T500, 0), 1), 'Filtered Blueprints'!M$3:M500, 0)), "Catch ❌", "Catch ✔️ "))</f>
        <v/>
      </c>
      <c r="H340" s="21" t="str">
        <f t="array" ref="H340">IF(ISBLANK(A340), "", IF(ISERROR(MATCH(INDEX('Filtered Blueprints'!H$3:I500, MATCH(CONCATENATE(A340, " Blueprint"), 'Filtered Blueprints'!I$3:I500, 0), 1), 'Filtered Blueprints'!B$3:B500, 0)), "Impass ❌", "Impass ✔️ "))</f>
        <v/>
      </c>
      <c r="I340" s="22"/>
      <c r="J340" s="23"/>
    </row>
    <row r="341">
      <c r="A341" s="45"/>
      <c r="B341" s="43" t="s">
        <v>165</v>
      </c>
      <c r="C341" s="44" t="s">
        <v>165</v>
      </c>
      <c r="D341" s="19" t="s">
        <v>165</v>
      </c>
      <c r="E341" s="40" t="s">
        <v>165</v>
      </c>
      <c r="F341" s="21" t="str">
        <f>IF(ISBLANK(A341), "", IFERROR(IF(VLOOKUP(CONCATENATE(A341, " Blueprint"),'Filtered Blueprints'!I$3:J500, 2, FALSE) &gt; C341, "Surplus ✔️", "Shortage ❌"), "Shortage ❌"))</f>
        <v/>
      </c>
      <c r="G341" s="21" t="str">
        <f t="array" ref="G341">IF(ISBLANK(A341), "", IF(ISERROR(MATCH(INDEX('Filtered Blueprints'!S$3:T500, MATCH(CONCATENATE(A341, " Blueprint"), 'Filtered Blueprints'!T$3:T500, 0), 1), 'Filtered Blueprints'!M$3:M500, 0)), "Catch ❌", "Catch ✔️ "))</f>
        <v/>
      </c>
      <c r="H341" s="21" t="str">
        <f t="array" ref="H341">IF(ISBLANK(A341), "", IF(ISERROR(MATCH(INDEX('Filtered Blueprints'!H$3:I500, MATCH(CONCATENATE(A341, " Blueprint"), 'Filtered Blueprints'!I$3:I500, 0), 1), 'Filtered Blueprints'!B$3:B500, 0)), "Impass ❌", "Impass ✔️ "))</f>
        <v/>
      </c>
      <c r="I341" s="22"/>
      <c r="J341" s="23"/>
    </row>
    <row r="342">
      <c r="A342" s="45"/>
      <c r="B342" s="43" t="s">
        <v>165</v>
      </c>
      <c r="C342" s="44" t="s">
        <v>165</v>
      </c>
      <c r="D342" s="19" t="s">
        <v>165</v>
      </c>
      <c r="E342" s="40" t="s">
        <v>165</v>
      </c>
      <c r="F342" s="21" t="str">
        <f>IF(ISBLANK(A342), "", IFERROR(IF(VLOOKUP(CONCATENATE(A342, " Blueprint"),'Filtered Blueprints'!I$3:J500, 2, FALSE) &gt; C342, "Surplus ✔️", "Shortage ❌"), "Shortage ❌"))</f>
        <v/>
      </c>
      <c r="G342" s="21" t="str">
        <f t="array" ref="G342">IF(ISBLANK(A342), "", IF(ISERROR(MATCH(INDEX('Filtered Blueprints'!S$3:T500, MATCH(CONCATENATE(A342, " Blueprint"), 'Filtered Blueprints'!T$3:T500, 0), 1), 'Filtered Blueprints'!M$3:M500, 0)), "Catch ❌", "Catch ✔️ "))</f>
        <v/>
      </c>
      <c r="H342" s="21" t="str">
        <f t="array" ref="H342">IF(ISBLANK(A342), "", IF(ISERROR(MATCH(INDEX('Filtered Blueprints'!H$3:I500, MATCH(CONCATENATE(A342, " Blueprint"), 'Filtered Blueprints'!I$3:I500, 0), 1), 'Filtered Blueprints'!B$3:B500, 0)), "Impass ❌", "Impass ✔️ "))</f>
        <v/>
      </c>
      <c r="I342" s="22"/>
      <c r="J342" s="23"/>
    </row>
    <row r="343">
      <c r="A343" s="45"/>
      <c r="B343" s="43" t="s">
        <v>165</v>
      </c>
      <c r="C343" s="44" t="s">
        <v>165</v>
      </c>
      <c r="D343" s="19" t="s">
        <v>165</v>
      </c>
      <c r="E343" s="40" t="s">
        <v>165</v>
      </c>
      <c r="F343" s="21" t="str">
        <f>IF(ISBLANK(A343), "", IFERROR(IF(VLOOKUP(CONCATENATE(A343, " Blueprint"),'Filtered Blueprints'!I$3:J500, 2, FALSE) &gt; C343, "Surplus ✔️", "Shortage ❌"), "Shortage ❌"))</f>
        <v/>
      </c>
      <c r="G343" s="21" t="str">
        <f t="array" ref="G343">IF(ISBLANK(A343), "", IF(ISERROR(MATCH(INDEX('Filtered Blueprints'!S$3:T500, MATCH(CONCATENATE(A343, " Blueprint"), 'Filtered Blueprints'!T$3:T500, 0), 1), 'Filtered Blueprints'!M$3:M500, 0)), "Catch ❌", "Catch ✔️ "))</f>
        <v/>
      </c>
      <c r="H343" s="21" t="str">
        <f t="array" ref="H343">IF(ISBLANK(A343), "", IF(ISERROR(MATCH(INDEX('Filtered Blueprints'!H$3:I500, MATCH(CONCATENATE(A343, " Blueprint"), 'Filtered Blueprints'!I$3:I500, 0), 1), 'Filtered Blueprints'!B$3:B500, 0)), "Impass ❌", "Impass ✔️ "))</f>
        <v/>
      </c>
      <c r="I343" s="22"/>
      <c r="J343" s="23"/>
    </row>
    <row r="344">
      <c r="A344" s="45"/>
      <c r="B344" s="43" t="s">
        <v>165</v>
      </c>
      <c r="C344" s="44" t="s">
        <v>165</v>
      </c>
      <c r="D344" s="19" t="s">
        <v>165</v>
      </c>
      <c r="E344" s="40" t="s">
        <v>165</v>
      </c>
      <c r="F344" s="21" t="str">
        <f>IF(ISBLANK(A344), "", IFERROR(IF(VLOOKUP(CONCATENATE(A344, " Blueprint"),'Filtered Blueprints'!I$3:J500, 2, FALSE) &gt; C344, "Surplus ✔️", "Shortage ❌"), "Shortage ❌"))</f>
        <v/>
      </c>
      <c r="G344" s="21" t="str">
        <f t="array" ref="G344">IF(ISBLANK(A344), "", IF(ISERROR(MATCH(INDEX('Filtered Blueprints'!S$3:T500, MATCH(CONCATENATE(A344, " Blueprint"), 'Filtered Blueprints'!T$3:T500, 0), 1), 'Filtered Blueprints'!M$3:M500, 0)), "Catch ❌", "Catch ✔️ "))</f>
        <v/>
      </c>
      <c r="H344" s="21" t="str">
        <f t="array" ref="H344">IF(ISBLANK(A344), "", IF(ISERROR(MATCH(INDEX('Filtered Blueprints'!H$3:I500, MATCH(CONCATENATE(A344, " Blueprint"), 'Filtered Blueprints'!I$3:I500, 0), 1), 'Filtered Blueprints'!B$3:B500, 0)), "Impass ❌", "Impass ✔️ "))</f>
        <v/>
      </c>
      <c r="I344" s="22"/>
      <c r="J344" s="23"/>
    </row>
    <row r="345">
      <c r="A345" s="45"/>
      <c r="B345" s="43" t="s">
        <v>165</v>
      </c>
      <c r="C345" s="44" t="s">
        <v>165</v>
      </c>
      <c r="D345" s="19" t="s">
        <v>165</v>
      </c>
      <c r="E345" s="40" t="s">
        <v>165</v>
      </c>
      <c r="F345" s="21" t="str">
        <f>IF(ISBLANK(A345), "", IFERROR(IF(VLOOKUP(CONCATENATE(A345, " Blueprint"),'Filtered Blueprints'!I$3:J500, 2, FALSE) &gt; C345, "Surplus ✔️", "Shortage ❌"), "Shortage ❌"))</f>
        <v/>
      </c>
      <c r="G345" s="21" t="str">
        <f t="array" ref="G345">IF(ISBLANK(A345), "", IF(ISERROR(MATCH(INDEX('Filtered Blueprints'!S$3:T500, MATCH(CONCATENATE(A345, " Blueprint"), 'Filtered Blueprints'!T$3:T500, 0), 1), 'Filtered Blueprints'!M$3:M500, 0)), "Catch ❌", "Catch ✔️ "))</f>
        <v/>
      </c>
      <c r="H345" s="21" t="str">
        <f t="array" ref="H345">IF(ISBLANK(A345), "", IF(ISERROR(MATCH(INDEX('Filtered Blueprints'!H$3:I500, MATCH(CONCATENATE(A345, " Blueprint"), 'Filtered Blueprints'!I$3:I500, 0), 1), 'Filtered Blueprints'!B$3:B500, 0)), "Impass ❌", "Impass ✔️ "))</f>
        <v/>
      </c>
      <c r="I345" s="22"/>
      <c r="J345" s="23"/>
    </row>
    <row r="346">
      <c r="A346" s="45"/>
      <c r="B346" s="43" t="s">
        <v>165</v>
      </c>
      <c r="C346" s="44" t="s">
        <v>165</v>
      </c>
      <c r="D346" s="19" t="s">
        <v>165</v>
      </c>
      <c r="E346" s="40" t="s">
        <v>165</v>
      </c>
      <c r="F346" s="21" t="str">
        <f>IF(ISBLANK(A346), "", IFERROR(IF(VLOOKUP(CONCATENATE(A346, " Blueprint"),'Filtered Blueprints'!I$3:J500, 2, FALSE) &gt; C346, "Surplus ✔️", "Shortage ❌"), "Shortage ❌"))</f>
        <v/>
      </c>
      <c r="G346" s="21" t="str">
        <f t="array" ref="G346">IF(ISBLANK(A346), "", IF(ISERROR(MATCH(INDEX('Filtered Blueprints'!S$3:T500, MATCH(CONCATENATE(A346, " Blueprint"), 'Filtered Blueprints'!T$3:T500, 0), 1), 'Filtered Blueprints'!M$3:M500, 0)), "Catch ❌", "Catch ✔️ "))</f>
        <v/>
      </c>
      <c r="H346" s="21" t="str">
        <f t="array" ref="H346">IF(ISBLANK(A346), "", IF(ISERROR(MATCH(INDEX('Filtered Blueprints'!H$3:I500, MATCH(CONCATENATE(A346, " Blueprint"), 'Filtered Blueprints'!I$3:I500, 0), 1), 'Filtered Blueprints'!B$3:B500, 0)), "Impass ❌", "Impass ✔️ "))</f>
        <v/>
      </c>
      <c r="I346" s="22"/>
      <c r="J346" s="23"/>
    </row>
    <row r="347">
      <c r="A347" s="45"/>
      <c r="B347" s="43" t="s">
        <v>165</v>
      </c>
      <c r="C347" s="44" t="s">
        <v>165</v>
      </c>
      <c r="D347" s="19" t="s">
        <v>165</v>
      </c>
      <c r="E347" s="40" t="s">
        <v>165</v>
      </c>
      <c r="F347" s="21" t="str">
        <f>IF(ISBLANK(A347), "", IFERROR(IF(VLOOKUP(CONCATENATE(A347, " Blueprint"),'Filtered Blueprints'!I$3:J500, 2, FALSE) &gt; C347, "Surplus ✔️", "Shortage ❌"), "Shortage ❌"))</f>
        <v/>
      </c>
      <c r="G347" s="21" t="str">
        <f t="array" ref="G347">IF(ISBLANK(A347), "", IF(ISERROR(MATCH(INDEX('Filtered Blueprints'!S$3:T500, MATCH(CONCATENATE(A347, " Blueprint"), 'Filtered Blueprints'!T$3:T500, 0), 1), 'Filtered Blueprints'!M$3:M500, 0)), "Catch ❌", "Catch ✔️ "))</f>
        <v/>
      </c>
      <c r="H347" s="21" t="str">
        <f t="array" ref="H347">IF(ISBLANK(A347), "", IF(ISERROR(MATCH(INDEX('Filtered Blueprints'!H$3:I500, MATCH(CONCATENATE(A347, " Blueprint"), 'Filtered Blueprints'!I$3:I500, 0), 1), 'Filtered Blueprints'!B$3:B500, 0)), "Impass ❌", "Impass ✔️ "))</f>
        <v/>
      </c>
      <c r="I347" s="22"/>
      <c r="J347" s="23"/>
    </row>
    <row r="348">
      <c r="A348" s="45"/>
      <c r="B348" s="43" t="s">
        <v>165</v>
      </c>
      <c r="C348" s="44" t="s">
        <v>165</v>
      </c>
      <c r="D348" s="19" t="s">
        <v>165</v>
      </c>
      <c r="E348" s="40" t="s">
        <v>165</v>
      </c>
      <c r="F348" s="21" t="str">
        <f>IF(ISBLANK(A348), "", IFERROR(IF(VLOOKUP(CONCATENATE(A348, " Blueprint"),'Filtered Blueprints'!I$3:J500, 2, FALSE) &gt; C348, "Surplus ✔️", "Shortage ❌"), "Shortage ❌"))</f>
        <v/>
      </c>
      <c r="G348" s="21" t="str">
        <f t="array" ref="G348">IF(ISBLANK(A348), "", IF(ISERROR(MATCH(INDEX('Filtered Blueprints'!S$3:T500, MATCH(CONCATENATE(A348, " Blueprint"), 'Filtered Blueprints'!T$3:T500, 0), 1), 'Filtered Blueprints'!M$3:M500, 0)), "Catch ❌", "Catch ✔️ "))</f>
        <v/>
      </c>
      <c r="H348" s="21" t="str">
        <f t="array" ref="H348">IF(ISBLANK(A348), "", IF(ISERROR(MATCH(INDEX('Filtered Blueprints'!H$3:I500, MATCH(CONCATENATE(A348, " Blueprint"), 'Filtered Blueprints'!I$3:I500, 0), 1), 'Filtered Blueprints'!B$3:B500, 0)), "Impass ❌", "Impass ✔️ "))</f>
        <v/>
      </c>
      <c r="I348" s="22"/>
      <c r="J348" s="23"/>
    </row>
    <row r="349">
      <c r="A349" s="45"/>
      <c r="B349" s="43" t="s">
        <v>165</v>
      </c>
      <c r="C349" s="44" t="s">
        <v>165</v>
      </c>
      <c r="D349" s="19" t="s">
        <v>165</v>
      </c>
      <c r="E349" s="40" t="s">
        <v>165</v>
      </c>
      <c r="F349" s="21" t="str">
        <f>IF(ISBLANK(A349), "", IFERROR(IF(VLOOKUP(CONCATENATE(A349, " Blueprint"),'Filtered Blueprints'!I$3:J500, 2, FALSE) &gt; C349, "Surplus ✔️", "Shortage ❌"), "Shortage ❌"))</f>
        <v/>
      </c>
      <c r="G349" s="21" t="str">
        <f t="array" ref="G349">IF(ISBLANK(A349), "", IF(ISERROR(MATCH(INDEX('Filtered Blueprints'!S$3:T500, MATCH(CONCATENATE(A349, " Blueprint"), 'Filtered Blueprints'!T$3:T500, 0), 1), 'Filtered Blueprints'!M$3:M500, 0)), "Catch ❌", "Catch ✔️ "))</f>
        <v/>
      </c>
      <c r="H349" s="21" t="str">
        <f t="array" ref="H349">IF(ISBLANK(A349), "", IF(ISERROR(MATCH(INDEX('Filtered Blueprints'!H$3:I500, MATCH(CONCATENATE(A349, " Blueprint"), 'Filtered Blueprints'!I$3:I500, 0), 1), 'Filtered Blueprints'!B$3:B500, 0)), "Impass ❌", "Impass ✔️ "))</f>
        <v/>
      </c>
      <c r="I349" s="22"/>
      <c r="J349" s="23"/>
    </row>
    <row r="350">
      <c r="A350" s="45"/>
      <c r="B350" s="43" t="s">
        <v>165</v>
      </c>
      <c r="C350" s="44" t="s">
        <v>165</v>
      </c>
      <c r="D350" s="19" t="s">
        <v>165</v>
      </c>
      <c r="E350" s="40" t="s">
        <v>165</v>
      </c>
      <c r="F350" s="21" t="str">
        <f>IF(ISBLANK(A350), "", IFERROR(IF(VLOOKUP(CONCATENATE(A350, " Blueprint"),'Filtered Blueprints'!I$3:J500, 2, FALSE) &gt; C350, "Surplus ✔️", "Shortage ❌"), "Shortage ❌"))</f>
        <v/>
      </c>
      <c r="G350" s="21" t="str">
        <f t="array" ref="G350">IF(ISBLANK(A350), "", IF(ISERROR(MATCH(INDEX('Filtered Blueprints'!S$3:T500, MATCH(CONCATENATE(A350, " Blueprint"), 'Filtered Blueprints'!T$3:T500, 0), 1), 'Filtered Blueprints'!M$3:M500, 0)), "Catch ❌", "Catch ✔️ "))</f>
        <v/>
      </c>
      <c r="H350" s="21" t="str">
        <f t="array" ref="H350">IF(ISBLANK(A350), "", IF(ISERROR(MATCH(INDEX('Filtered Blueprints'!H$3:I500, MATCH(CONCATENATE(A350, " Blueprint"), 'Filtered Blueprints'!I$3:I500, 0), 1), 'Filtered Blueprints'!B$3:B500, 0)), "Impass ❌", "Impass ✔️ "))</f>
        <v/>
      </c>
      <c r="I350" s="22"/>
      <c r="J350" s="23"/>
    </row>
    <row r="351">
      <c r="A351" s="45"/>
      <c r="B351" s="43" t="s">
        <v>165</v>
      </c>
      <c r="C351" s="44" t="s">
        <v>165</v>
      </c>
      <c r="D351" s="19" t="s">
        <v>165</v>
      </c>
      <c r="E351" s="40" t="s">
        <v>165</v>
      </c>
      <c r="F351" s="21" t="str">
        <f>IF(ISBLANK(A351), "", IFERROR(IF(VLOOKUP(CONCATENATE(A351, " Blueprint"),'Filtered Blueprints'!I$3:J500, 2, FALSE) &gt; C351, "Surplus ✔️", "Shortage ❌"), "Shortage ❌"))</f>
        <v/>
      </c>
      <c r="G351" s="21" t="str">
        <f t="array" ref="G351">IF(ISBLANK(A351), "", IF(ISERROR(MATCH(INDEX('Filtered Blueprints'!S$3:T500, MATCH(CONCATENATE(A351, " Blueprint"), 'Filtered Blueprints'!T$3:T500, 0), 1), 'Filtered Blueprints'!M$3:M500, 0)), "Catch ❌", "Catch ✔️ "))</f>
        <v/>
      </c>
      <c r="H351" s="21" t="str">
        <f t="array" ref="H351">IF(ISBLANK(A351), "", IF(ISERROR(MATCH(INDEX('Filtered Blueprints'!H$3:I500, MATCH(CONCATENATE(A351, " Blueprint"), 'Filtered Blueprints'!I$3:I500, 0), 1), 'Filtered Blueprints'!B$3:B500, 0)), "Impass ❌", "Impass ✔️ "))</f>
        <v/>
      </c>
      <c r="I351" s="22"/>
      <c r="J351" s="23"/>
    </row>
    <row r="352">
      <c r="A352" s="45"/>
      <c r="B352" s="43" t="s">
        <v>165</v>
      </c>
      <c r="C352" s="44" t="s">
        <v>165</v>
      </c>
      <c r="D352" s="19" t="s">
        <v>165</v>
      </c>
      <c r="E352" s="40" t="s">
        <v>165</v>
      </c>
      <c r="F352" s="21" t="str">
        <f>IF(ISBLANK(A352), "", IFERROR(IF(VLOOKUP(CONCATENATE(A352, " Blueprint"),'Filtered Blueprints'!I$3:J500, 2, FALSE) &gt; C352, "Surplus ✔️", "Shortage ❌"), "Shortage ❌"))</f>
        <v/>
      </c>
      <c r="G352" s="21" t="str">
        <f t="array" ref="G352">IF(ISBLANK(A352), "", IF(ISERROR(MATCH(INDEX('Filtered Blueprints'!S$3:T500, MATCH(CONCATENATE(A352, " Blueprint"), 'Filtered Blueprints'!T$3:T500, 0), 1), 'Filtered Blueprints'!M$3:M500, 0)), "Catch ❌", "Catch ✔️ "))</f>
        <v/>
      </c>
      <c r="H352" s="21" t="str">
        <f t="array" ref="H352">IF(ISBLANK(A352), "", IF(ISERROR(MATCH(INDEX('Filtered Blueprints'!H$3:I500, MATCH(CONCATENATE(A352, " Blueprint"), 'Filtered Blueprints'!I$3:I500, 0), 1), 'Filtered Blueprints'!B$3:B500, 0)), "Impass ❌", "Impass ✔️ "))</f>
        <v/>
      </c>
      <c r="I352" s="22"/>
      <c r="J352" s="23"/>
    </row>
    <row r="353">
      <c r="A353" s="45"/>
      <c r="B353" s="43" t="s">
        <v>165</v>
      </c>
      <c r="C353" s="44" t="s">
        <v>165</v>
      </c>
      <c r="D353" s="19" t="s">
        <v>165</v>
      </c>
      <c r="E353" s="40" t="s">
        <v>165</v>
      </c>
      <c r="F353" s="21" t="str">
        <f>IF(ISBLANK(A353), "", IFERROR(IF(VLOOKUP(CONCATENATE(A353, " Blueprint"),'Filtered Blueprints'!I$3:J500, 2, FALSE) &gt; C353, "Surplus ✔️", "Shortage ❌"), "Shortage ❌"))</f>
        <v/>
      </c>
      <c r="G353" s="21" t="str">
        <f t="array" ref="G353">IF(ISBLANK(A353), "", IF(ISERROR(MATCH(INDEX('Filtered Blueprints'!S$3:T500, MATCH(CONCATENATE(A353, " Blueprint"), 'Filtered Blueprints'!T$3:T500, 0), 1), 'Filtered Blueprints'!M$3:M500, 0)), "Catch ❌", "Catch ✔️ "))</f>
        <v/>
      </c>
      <c r="H353" s="21" t="str">
        <f t="array" ref="H353">IF(ISBLANK(A353), "", IF(ISERROR(MATCH(INDEX('Filtered Blueprints'!H$3:I500, MATCH(CONCATENATE(A353, " Blueprint"), 'Filtered Blueprints'!I$3:I500, 0), 1), 'Filtered Blueprints'!B$3:B500, 0)), "Impass ❌", "Impass ✔️ "))</f>
        <v/>
      </c>
      <c r="I353" s="22"/>
      <c r="J353" s="23"/>
    </row>
    <row r="354">
      <c r="A354" s="45"/>
      <c r="B354" s="43" t="s">
        <v>165</v>
      </c>
      <c r="C354" s="44" t="s">
        <v>165</v>
      </c>
      <c r="D354" s="19" t="s">
        <v>165</v>
      </c>
      <c r="E354" s="40" t="s">
        <v>165</v>
      </c>
      <c r="F354" s="21" t="str">
        <f>IF(ISBLANK(A354), "", IFERROR(IF(VLOOKUP(CONCATENATE(A354, " Blueprint"),'Filtered Blueprints'!I$3:J500, 2, FALSE) &gt; C354, "Surplus ✔️", "Shortage ❌"), "Shortage ❌"))</f>
        <v/>
      </c>
      <c r="G354" s="21" t="str">
        <f t="array" ref="G354">IF(ISBLANK(A354), "", IF(ISERROR(MATCH(INDEX('Filtered Blueprints'!S$3:T500, MATCH(CONCATENATE(A354, " Blueprint"), 'Filtered Blueprints'!T$3:T500, 0), 1), 'Filtered Blueprints'!M$3:M500, 0)), "Catch ❌", "Catch ✔️ "))</f>
        <v/>
      </c>
      <c r="H354" s="21" t="str">
        <f t="array" ref="H354">IF(ISBLANK(A354), "", IF(ISERROR(MATCH(INDEX('Filtered Blueprints'!H$3:I500, MATCH(CONCATENATE(A354, " Blueprint"), 'Filtered Blueprints'!I$3:I500, 0), 1), 'Filtered Blueprints'!B$3:B500, 0)), "Impass ❌", "Impass ✔️ "))</f>
        <v/>
      </c>
      <c r="I354" s="22"/>
      <c r="J354" s="23"/>
    </row>
    <row r="355">
      <c r="A355" s="45"/>
      <c r="B355" s="43" t="s">
        <v>165</v>
      </c>
      <c r="C355" s="44" t="s">
        <v>165</v>
      </c>
      <c r="D355" s="19" t="s">
        <v>165</v>
      </c>
      <c r="E355" s="40" t="s">
        <v>165</v>
      </c>
      <c r="F355" s="21" t="str">
        <f>IF(ISBLANK(A355), "", IFERROR(IF(VLOOKUP(CONCATENATE(A355, " Blueprint"),'Filtered Blueprints'!I$3:J500, 2, FALSE) &gt; C355, "Surplus ✔️", "Shortage ❌"), "Shortage ❌"))</f>
        <v/>
      </c>
      <c r="G355" s="21" t="str">
        <f t="array" ref="G355">IF(ISBLANK(A355), "", IF(ISERROR(MATCH(INDEX('Filtered Blueprints'!S$3:T500, MATCH(CONCATENATE(A355, " Blueprint"), 'Filtered Blueprints'!T$3:T500, 0), 1), 'Filtered Blueprints'!M$3:M500, 0)), "Catch ❌", "Catch ✔️ "))</f>
        <v/>
      </c>
      <c r="H355" s="21" t="str">
        <f t="array" ref="H355">IF(ISBLANK(A355), "", IF(ISERROR(MATCH(INDEX('Filtered Blueprints'!H$3:I500, MATCH(CONCATENATE(A355, " Blueprint"), 'Filtered Blueprints'!I$3:I500, 0), 1), 'Filtered Blueprints'!B$3:B500, 0)), "Impass ❌", "Impass ✔️ "))</f>
        <v/>
      </c>
      <c r="I355" s="22"/>
      <c r="J355" s="23"/>
    </row>
    <row r="356">
      <c r="A356" s="45"/>
      <c r="B356" s="43" t="s">
        <v>165</v>
      </c>
      <c r="C356" s="44" t="s">
        <v>165</v>
      </c>
      <c r="D356" s="19" t="s">
        <v>165</v>
      </c>
      <c r="E356" s="40" t="s">
        <v>165</v>
      </c>
      <c r="F356" s="21" t="str">
        <f>IF(ISBLANK(A356), "", IFERROR(IF(VLOOKUP(CONCATENATE(A356, " Blueprint"),'Filtered Blueprints'!I$3:J500, 2, FALSE) &gt; C356, "Surplus ✔️", "Shortage ❌"), "Shortage ❌"))</f>
        <v/>
      </c>
      <c r="G356" s="21" t="str">
        <f t="array" ref="G356">IF(ISBLANK(A356), "", IF(ISERROR(MATCH(INDEX('Filtered Blueprints'!S$3:T500, MATCH(CONCATENATE(A356, " Blueprint"), 'Filtered Blueprints'!T$3:T500, 0), 1), 'Filtered Blueprints'!M$3:M500, 0)), "Catch ❌", "Catch ✔️ "))</f>
        <v/>
      </c>
      <c r="H356" s="21" t="str">
        <f t="array" ref="H356">IF(ISBLANK(A356), "", IF(ISERROR(MATCH(INDEX('Filtered Blueprints'!H$3:I500, MATCH(CONCATENATE(A356, " Blueprint"), 'Filtered Blueprints'!I$3:I500, 0), 1), 'Filtered Blueprints'!B$3:B500, 0)), "Impass ❌", "Impass ✔️ "))</f>
        <v/>
      </c>
      <c r="I356" s="22"/>
      <c r="J356" s="23"/>
    </row>
    <row r="357">
      <c r="A357" s="45"/>
      <c r="B357" s="43" t="s">
        <v>165</v>
      </c>
      <c r="C357" s="44" t="s">
        <v>165</v>
      </c>
      <c r="D357" s="19" t="s">
        <v>165</v>
      </c>
      <c r="E357" s="40" t="s">
        <v>165</v>
      </c>
      <c r="F357" s="21" t="str">
        <f>IF(ISBLANK(A357), "", IFERROR(IF(VLOOKUP(CONCATENATE(A357, " Blueprint"),'Filtered Blueprints'!I$3:J500, 2, FALSE) &gt; C357, "Surplus ✔️", "Shortage ❌"), "Shortage ❌"))</f>
        <v/>
      </c>
      <c r="G357" s="21" t="str">
        <f t="array" ref="G357">IF(ISBLANK(A357), "", IF(ISERROR(MATCH(INDEX('Filtered Blueprints'!S$3:T500, MATCH(CONCATENATE(A357, " Blueprint"), 'Filtered Blueprints'!T$3:T500, 0), 1), 'Filtered Blueprints'!M$3:M500, 0)), "Catch ❌", "Catch ✔️ "))</f>
        <v/>
      </c>
      <c r="H357" s="21" t="str">
        <f t="array" ref="H357">IF(ISBLANK(A357), "", IF(ISERROR(MATCH(INDEX('Filtered Blueprints'!H$3:I500, MATCH(CONCATENATE(A357, " Blueprint"), 'Filtered Blueprints'!I$3:I500, 0), 1), 'Filtered Blueprints'!B$3:B500, 0)), "Impass ❌", "Impass ✔️ "))</f>
        <v/>
      </c>
      <c r="I357" s="22"/>
      <c r="J357" s="23"/>
    </row>
    <row r="358">
      <c r="A358" s="45"/>
      <c r="B358" s="43" t="s">
        <v>165</v>
      </c>
      <c r="C358" s="44" t="s">
        <v>165</v>
      </c>
      <c r="D358" s="19" t="s">
        <v>165</v>
      </c>
      <c r="E358" s="40" t="s">
        <v>165</v>
      </c>
      <c r="F358" s="21" t="str">
        <f>IF(ISBLANK(A358), "", IFERROR(IF(VLOOKUP(CONCATENATE(A358, " Blueprint"),'Filtered Blueprints'!I$3:J500, 2, FALSE) &gt; C358, "Surplus ✔️", "Shortage ❌"), "Shortage ❌"))</f>
        <v/>
      </c>
      <c r="G358" s="21" t="str">
        <f t="array" ref="G358">IF(ISBLANK(A358), "", IF(ISERROR(MATCH(INDEX('Filtered Blueprints'!S$3:T500, MATCH(CONCATENATE(A358, " Blueprint"), 'Filtered Blueprints'!T$3:T500, 0), 1), 'Filtered Blueprints'!M$3:M500, 0)), "Catch ❌", "Catch ✔️ "))</f>
        <v/>
      </c>
      <c r="H358" s="21" t="str">
        <f t="array" ref="H358">IF(ISBLANK(A358), "", IF(ISERROR(MATCH(INDEX('Filtered Blueprints'!H$3:I500, MATCH(CONCATENATE(A358, " Blueprint"), 'Filtered Blueprints'!I$3:I500, 0), 1), 'Filtered Blueprints'!B$3:B500, 0)), "Impass ❌", "Impass ✔️ "))</f>
        <v/>
      </c>
      <c r="I358" s="22"/>
      <c r="J358" s="23"/>
    </row>
    <row r="359">
      <c r="A359" s="45"/>
      <c r="B359" s="43" t="s">
        <v>165</v>
      </c>
      <c r="C359" s="44" t="s">
        <v>165</v>
      </c>
      <c r="D359" s="19" t="s">
        <v>165</v>
      </c>
      <c r="E359" s="40" t="s">
        <v>165</v>
      </c>
      <c r="F359" s="21" t="str">
        <f>IF(ISBLANK(A359), "", IFERROR(IF(VLOOKUP(CONCATENATE(A359, " Blueprint"),'Filtered Blueprints'!I$3:J500, 2, FALSE) &gt; C359, "Surplus ✔️", "Shortage ❌"), "Shortage ❌"))</f>
        <v/>
      </c>
      <c r="G359" s="21" t="str">
        <f t="array" ref="G359">IF(ISBLANK(A359), "", IF(ISERROR(MATCH(INDEX('Filtered Blueprints'!S$3:T500, MATCH(CONCATENATE(A359, " Blueprint"), 'Filtered Blueprints'!T$3:T500, 0), 1), 'Filtered Blueprints'!M$3:M500, 0)), "Catch ❌", "Catch ✔️ "))</f>
        <v/>
      </c>
      <c r="H359" s="21" t="str">
        <f t="array" ref="H359">IF(ISBLANK(A359), "", IF(ISERROR(MATCH(INDEX('Filtered Blueprints'!H$3:I500, MATCH(CONCATENATE(A359, " Blueprint"), 'Filtered Blueprints'!I$3:I500, 0), 1), 'Filtered Blueprints'!B$3:B500, 0)), "Impass ❌", "Impass ✔️ "))</f>
        <v/>
      </c>
      <c r="I359" s="22"/>
      <c r="J359" s="23"/>
    </row>
    <row r="360">
      <c r="A360" s="45"/>
      <c r="B360" s="43" t="s">
        <v>165</v>
      </c>
      <c r="C360" s="44" t="s">
        <v>165</v>
      </c>
      <c r="D360" s="19" t="s">
        <v>165</v>
      </c>
      <c r="E360" s="40" t="s">
        <v>165</v>
      </c>
      <c r="F360" s="21" t="str">
        <f>IF(ISBLANK(A360), "", IFERROR(IF(VLOOKUP(CONCATENATE(A360, " Blueprint"),'Filtered Blueprints'!I$3:J500, 2, FALSE) &gt; C360, "Surplus ✔️", "Shortage ❌"), "Shortage ❌"))</f>
        <v/>
      </c>
      <c r="G360" s="21" t="str">
        <f t="array" ref="G360">IF(ISBLANK(A360), "", IF(ISERROR(MATCH(INDEX('Filtered Blueprints'!S$3:T500, MATCH(CONCATENATE(A360, " Blueprint"), 'Filtered Blueprints'!T$3:T500, 0), 1), 'Filtered Blueprints'!M$3:M500, 0)), "Catch ❌", "Catch ✔️ "))</f>
        <v/>
      </c>
      <c r="H360" s="21" t="str">
        <f t="array" ref="H360">IF(ISBLANK(A360), "", IF(ISERROR(MATCH(INDEX('Filtered Blueprints'!H$3:I500, MATCH(CONCATENATE(A360, " Blueprint"), 'Filtered Blueprints'!I$3:I500, 0), 1), 'Filtered Blueprints'!B$3:B500, 0)), "Impass ❌", "Impass ✔️ "))</f>
        <v/>
      </c>
      <c r="I360" s="22"/>
      <c r="J360" s="23"/>
    </row>
    <row r="361">
      <c r="A361" s="45"/>
      <c r="B361" s="43" t="s">
        <v>165</v>
      </c>
      <c r="C361" s="44" t="s">
        <v>165</v>
      </c>
      <c r="D361" s="19" t="s">
        <v>165</v>
      </c>
      <c r="E361" s="40" t="s">
        <v>165</v>
      </c>
      <c r="F361" s="21" t="str">
        <f>IF(ISBLANK(A361), "", IFERROR(IF(VLOOKUP(CONCATENATE(A361, " Blueprint"),'Filtered Blueprints'!I$3:J500, 2, FALSE) &gt; C361, "Surplus ✔️", "Shortage ❌"), "Shortage ❌"))</f>
        <v/>
      </c>
      <c r="G361" s="21" t="str">
        <f t="array" ref="G361">IF(ISBLANK(A361), "", IF(ISERROR(MATCH(INDEX('Filtered Blueprints'!S$3:T500, MATCH(CONCATENATE(A361, " Blueprint"), 'Filtered Blueprints'!T$3:T500, 0), 1), 'Filtered Blueprints'!M$3:M500, 0)), "Catch ❌", "Catch ✔️ "))</f>
        <v/>
      </c>
      <c r="H361" s="21" t="str">
        <f t="array" ref="H361">IF(ISBLANK(A361), "", IF(ISERROR(MATCH(INDEX('Filtered Blueprints'!H$3:I500, MATCH(CONCATENATE(A361, " Blueprint"), 'Filtered Blueprints'!I$3:I500, 0), 1), 'Filtered Blueprints'!B$3:B500, 0)), "Impass ❌", "Impass ✔️ "))</f>
        <v/>
      </c>
      <c r="I361" s="22"/>
      <c r="J361" s="23"/>
    </row>
    <row r="362">
      <c r="A362" s="45"/>
      <c r="B362" s="43" t="s">
        <v>165</v>
      </c>
      <c r="C362" s="44" t="s">
        <v>165</v>
      </c>
      <c r="D362" s="19" t="s">
        <v>165</v>
      </c>
      <c r="E362" s="40" t="s">
        <v>165</v>
      </c>
      <c r="F362" s="21" t="str">
        <f>IF(ISBLANK(A362), "", IFERROR(IF(VLOOKUP(CONCATENATE(A362, " Blueprint"),'Filtered Blueprints'!I$3:J500, 2, FALSE) &gt; C362, "Surplus ✔️", "Shortage ❌"), "Shortage ❌"))</f>
        <v/>
      </c>
      <c r="G362" s="21" t="str">
        <f t="array" ref="G362">IF(ISBLANK(A362), "", IF(ISERROR(MATCH(INDEX('Filtered Blueprints'!S$3:T500, MATCH(CONCATENATE(A362, " Blueprint"), 'Filtered Blueprints'!T$3:T500, 0), 1), 'Filtered Blueprints'!M$3:M500, 0)), "Catch ❌", "Catch ✔️ "))</f>
        <v/>
      </c>
      <c r="H362" s="21" t="str">
        <f t="array" ref="H362">IF(ISBLANK(A362), "", IF(ISERROR(MATCH(INDEX('Filtered Blueprints'!H$3:I500, MATCH(CONCATENATE(A362, " Blueprint"), 'Filtered Blueprints'!I$3:I500, 0), 1), 'Filtered Blueprints'!B$3:B500, 0)), "Impass ❌", "Impass ✔️ "))</f>
        <v/>
      </c>
      <c r="I362" s="22"/>
      <c r="J362" s="23"/>
    </row>
    <row r="363">
      <c r="A363" s="45"/>
      <c r="B363" s="43" t="s">
        <v>165</v>
      </c>
      <c r="C363" s="44" t="s">
        <v>165</v>
      </c>
      <c r="D363" s="19" t="s">
        <v>165</v>
      </c>
      <c r="E363" s="40" t="s">
        <v>165</v>
      </c>
      <c r="F363" s="21" t="str">
        <f>IF(ISBLANK(A363), "", IFERROR(IF(VLOOKUP(CONCATENATE(A363, " Blueprint"),'Filtered Blueprints'!I$3:J500, 2, FALSE) &gt; C363, "Surplus ✔️", "Shortage ❌"), "Shortage ❌"))</f>
        <v/>
      </c>
      <c r="G363" s="21" t="str">
        <f t="array" ref="G363">IF(ISBLANK(A363), "", IF(ISERROR(MATCH(INDEX('Filtered Blueprints'!S$3:T500, MATCH(CONCATENATE(A363, " Blueprint"), 'Filtered Blueprints'!T$3:T500, 0), 1), 'Filtered Blueprints'!M$3:M500, 0)), "Catch ❌", "Catch ✔️ "))</f>
        <v/>
      </c>
      <c r="H363" s="21" t="str">
        <f t="array" ref="H363">IF(ISBLANK(A363), "", IF(ISERROR(MATCH(INDEX('Filtered Blueprints'!H$3:I500, MATCH(CONCATENATE(A363, " Blueprint"), 'Filtered Blueprints'!I$3:I500, 0), 1), 'Filtered Blueprints'!B$3:B500, 0)), "Impass ❌", "Impass ✔️ "))</f>
        <v/>
      </c>
      <c r="I363" s="22"/>
      <c r="J363" s="23"/>
    </row>
    <row r="364">
      <c r="A364" s="45"/>
      <c r="B364" s="43" t="s">
        <v>165</v>
      </c>
      <c r="C364" s="44" t="s">
        <v>165</v>
      </c>
      <c r="D364" s="19" t="s">
        <v>165</v>
      </c>
      <c r="E364" s="40" t="s">
        <v>165</v>
      </c>
      <c r="F364" s="21" t="str">
        <f>IF(ISBLANK(A364), "", IFERROR(IF(VLOOKUP(CONCATENATE(A364, " Blueprint"),'Filtered Blueprints'!I$3:J500, 2, FALSE) &gt; C364, "Surplus ✔️", "Shortage ❌"), "Shortage ❌"))</f>
        <v/>
      </c>
      <c r="G364" s="21" t="str">
        <f t="array" ref="G364">IF(ISBLANK(A364), "", IF(ISERROR(MATCH(INDEX('Filtered Blueprints'!S$3:T500, MATCH(CONCATENATE(A364, " Blueprint"), 'Filtered Blueprints'!T$3:T500, 0), 1), 'Filtered Blueprints'!M$3:M500, 0)), "Catch ❌", "Catch ✔️ "))</f>
        <v/>
      </c>
      <c r="H364" s="21" t="str">
        <f t="array" ref="H364">IF(ISBLANK(A364), "", IF(ISERROR(MATCH(INDEX('Filtered Blueprints'!H$3:I500, MATCH(CONCATENATE(A364, " Blueprint"), 'Filtered Blueprints'!I$3:I500, 0), 1), 'Filtered Blueprints'!B$3:B500, 0)), "Impass ❌", "Impass ✔️ "))</f>
        <v/>
      </c>
      <c r="I364" s="22"/>
      <c r="J364" s="23"/>
    </row>
    <row r="365">
      <c r="A365" s="45"/>
      <c r="B365" s="43" t="s">
        <v>165</v>
      </c>
      <c r="C365" s="44" t="s">
        <v>165</v>
      </c>
      <c r="D365" s="19" t="s">
        <v>165</v>
      </c>
      <c r="E365" s="40" t="s">
        <v>165</v>
      </c>
      <c r="F365" s="21" t="str">
        <f>IF(ISBLANK(A365), "", IFERROR(IF(VLOOKUP(CONCATENATE(A365, " Blueprint"),'Filtered Blueprints'!I$3:J500, 2, FALSE) &gt; C365, "Surplus ✔️", "Shortage ❌"), "Shortage ❌"))</f>
        <v/>
      </c>
      <c r="G365" s="21" t="str">
        <f t="array" ref="G365">IF(ISBLANK(A365), "", IF(ISERROR(MATCH(INDEX('Filtered Blueprints'!S$3:T500, MATCH(CONCATENATE(A365, " Blueprint"), 'Filtered Blueprints'!T$3:T500, 0), 1), 'Filtered Blueprints'!M$3:M500, 0)), "Catch ❌", "Catch ✔️ "))</f>
        <v/>
      </c>
      <c r="H365" s="21" t="str">
        <f t="array" ref="H365">IF(ISBLANK(A365), "", IF(ISERROR(MATCH(INDEX('Filtered Blueprints'!H$3:I500, MATCH(CONCATENATE(A365, " Blueprint"), 'Filtered Blueprints'!I$3:I500, 0), 1), 'Filtered Blueprints'!B$3:B500, 0)), "Impass ❌", "Impass ✔️ "))</f>
        <v/>
      </c>
      <c r="I365" s="22"/>
      <c r="J365" s="23"/>
    </row>
    <row r="366">
      <c r="A366" s="45"/>
      <c r="B366" s="43" t="s">
        <v>165</v>
      </c>
      <c r="C366" s="44" t="s">
        <v>165</v>
      </c>
      <c r="D366" s="19" t="s">
        <v>165</v>
      </c>
      <c r="E366" s="40" t="s">
        <v>165</v>
      </c>
      <c r="F366" s="21" t="str">
        <f>IF(ISBLANK(A366), "", IFERROR(IF(VLOOKUP(CONCATENATE(A366, " Blueprint"),'Filtered Blueprints'!I$3:J500, 2, FALSE) &gt; C366, "Surplus ✔️", "Shortage ❌"), "Shortage ❌"))</f>
        <v/>
      </c>
      <c r="G366" s="21" t="str">
        <f t="array" ref="G366">IF(ISBLANK(A366), "", IF(ISERROR(MATCH(INDEX('Filtered Blueprints'!S$3:T500, MATCH(CONCATENATE(A366, " Blueprint"), 'Filtered Blueprints'!T$3:T500, 0), 1), 'Filtered Blueprints'!M$3:M500, 0)), "Catch ❌", "Catch ✔️ "))</f>
        <v/>
      </c>
      <c r="H366" s="21" t="str">
        <f t="array" ref="H366">IF(ISBLANK(A366), "", IF(ISERROR(MATCH(INDEX('Filtered Blueprints'!H$3:I500, MATCH(CONCATENATE(A366, " Blueprint"), 'Filtered Blueprints'!I$3:I500, 0), 1), 'Filtered Blueprints'!B$3:B500, 0)), "Impass ❌", "Impass ✔️ "))</f>
        <v/>
      </c>
      <c r="I366" s="22"/>
      <c r="J366" s="23"/>
    </row>
    <row r="367">
      <c r="A367" s="45"/>
      <c r="B367" s="43" t="s">
        <v>165</v>
      </c>
      <c r="C367" s="44" t="s">
        <v>165</v>
      </c>
      <c r="D367" s="19" t="s">
        <v>165</v>
      </c>
      <c r="E367" s="40" t="s">
        <v>165</v>
      </c>
      <c r="F367" s="21" t="str">
        <f>IF(ISBLANK(A367), "", IFERROR(IF(VLOOKUP(CONCATENATE(A367, " Blueprint"),'Filtered Blueprints'!I$3:J500, 2, FALSE) &gt; C367, "Surplus ✔️", "Shortage ❌"), "Shortage ❌"))</f>
        <v/>
      </c>
      <c r="G367" s="21" t="str">
        <f t="array" ref="G367">IF(ISBLANK(A367), "", IF(ISERROR(MATCH(INDEX('Filtered Blueprints'!S$3:T500, MATCH(CONCATENATE(A367, " Blueprint"), 'Filtered Blueprints'!T$3:T500, 0), 1), 'Filtered Blueprints'!M$3:M500, 0)), "Catch ❌", "Catch ✔️ "))</f>
        <v/>
      </c>
      <c r="H367" s="21" t="str">
        <f t="array" ref="H367">IF(ISBLANK(A367), "", IF(ISERROR(MATCH(INDEX('Filtered Blueprints'!H$3:I500, MATCH(CONCATENATE(A367, " Blueprint"), 'Filtered Blueprints'!I$3:I500, 0), 1), 'Filtered Blueprints'!B$3:B500, 0)), "Impass ❌", "Impass ✔️ "))</f>
        <v/>
      </c>
      <c r="I367" s="22"/>
      <c r="J367" s="23"/>
    </row>
    <row r="368">
      <c r="A368" s="45"/>
      <c r="B368" s="43" t="s">
        <v>165</v>
      </c>
      <c r="C368" s="44" t="s">
        <v>165</v>
      </c>
      <c r="D368" s="19" t="s">
        <v>165</v>
      </c>
      <c r="E368" s="40" t="s">
        <v>165</v>
      </c>
      <c r="F368" s="21" t="str">
        <f>IF(ISBLANK(A368), "", IFERROR(IF(VLOOKUP(CONCATENATE(A368, " Blueprint"),'Filtered Blueprints'!I$3:J500, 2, FALSE) &gt; C368, "Surplus ✔️", "Shortage ❌"), "Shortage ❌"))</f>
        <v/>
      </c>
      <c r="G368" s="21" t="str">
        <f t="array" ref="G368">IF(ISBLANK(A368), "", IF(ISERROR(MATCH(INDEX('Filtered Blueprints'!S$3:T500, MATCH(CONCATENATE(A368, " Blueprint"), 'Filtered Blueprints'!T$3:T500, 0), 1), 'Filtered Blueprints'!M$3:M500, 0)), "Catch ❌", "Catch ✔️ "))</f>
        <v/>
      </c>
      <c r="H368" s="21" t="str">
        <f t="array" ref="H368">IF(ISBLANK(A368), "", IF(ISERROR(MATCH(INDEX('Filtered Blueprints'!H$3:I500, MATCH(CONCATENATE(A368, " Blueprint"), 'Filtered Blueprints'!I$3:I500, 0), 1), 'Filtered Blueprints'!B$3:B500, 0)), "Impass ❌", "Impass ✔️ "))</f>
        <v/>
      </c>
      <c r="I368" s="22"/>
      <c r="J368" s="23"/>
    </row>
    <row r="369">
      <c r="A369" s="45"/>
      <c r="B369" s="43" t="s">
        <v>165</v>
      </c>
      <c r="C369" s="44" t="s">
        <v>165</v>
      </c>
      <c r="D369" s="19" t="s">
        <v>165</v>
      </c>
      <c r="E369" s="40" t="s">
        <v>165</v>
      </c>
      <c r="F369" s="21" t="str">
        <f>IF(ISBLANK(A369), "", IFERROR(IF(VLOOKUP(CONCATENATE(A369, " Blueprint"),'Filtered Blueprints'!I$3:J500, 2, FALSE) &gt; C369, "Surplus ✔️", "Shortage ❌"), "Shortage ❌"))</f>
        <v/>
      </c>
      <c r="G369" s="21" t="str">
        <f t="array" ref="G369">IF(ISBLANK(A369), "", IF(ISERROR(MATCH(INDEX('Filtered Blueprints'!S$3:T500, MATCH(CONCATENATE(A369, " Blueprint"), 'Filtered Blueprints'!T$3:T500, 0), 1), 'Filtered Blueprints'!M$3:M500, 0)), "Catch ❌", "Catch ✔️ "))</f>
        <v/>
      </c>
      <c r="H369" s="21" t="str">
        <f t="array" ref="H369">IF(ISBLANK(A369), "", IF(ISERROR(MATCH(INDEX('Filtered Blueprints'!H$3:I500, MATCH(CONCATENATE(A369, " Blueprint"), 'Filtered Blueprints'!I$3:I500, 0), 1), 'Filtered Blueprints'!B$3:B500, 0)), "Impass ❌", "Impass ✔️ "))</f>
        <v/>
      </c>
      <c r="I369" s="22"/>
      <c r="J369" s="23"/>
    </row>
    <row r="370">
      <c r="A370" s="45"/>
      <c r="B370" s="43" t="s">
        <v>165</v>
      </c>
      <c r="C370" s="44" t="s">
        <v>165</v>
      </c>
      <c r="D370" s="19" t="s">
        <v>165</v>
      </c>
      <c r="E370" s="40" t="s">
        <v>165</v>
      </c>
      <c r="F370" s="21" t="str">
        <f>IF(ISBLANK(A370), "", IFERROR(IF(VLOOKUP(CONCATENATE(A370, " Blueprint"),'Filtered Blueprints'!I$3:J500, 2, FALSE) &gt; C370, "Surplus ✔️", "Shortage ❌"), "Shortage ❌"))</f>
        <v/>
      </c>
      <c r="G370" s="21" t="str">
        <f t="array" ref="G370">IF(ISBLANK(A370), "", IF(ISERROR(MATCH(INDEX('Filtered Blueprints'!S$3:T500, MATCH(CONCATENATE(A370, " Blueprint"), 'Filtered Blueprints'!T$3:T500, 0), 1), 'Filtered Blueprints'!M$3:M500, 0)), "Catch ❌", "Catch ✔️ "))</f>
        <v/>
      </c>
      <c r="H370" s="21" t="str">
        <f t="array" ref="H370">IF(ISBLANK(A370), "", IF(ISERROR(MATCH(INDEX('Filtered Blueprints'!H$3:I500, MATCH(CONCATENATE(A370, " Blueprint"), 'Filtered Blueprints'!I$3:I500, 0), 1), 'Filtered Blueprints'!B$3:B500, 0)), "Impass ❌", "Impass ✔️ "))</f>
        <v/>
      </c>
      <c r="I370" s="22"/>
      <c r="J370" s="23"/>
    </row>
    <row r="371">
      <c r="A371" s="45"/>
      <c r="B371" s="43" t="s">
        <v>165</v>
      </c>
      <c r="C371" s="44" t="s">
        <v>165</v>
      </c>
      <c r="D371" s="19" t="s">
        <v>165</v>
      </c>
      <c r="E371" s="40" t="s">
        <v>165</v>
      </c>
      <c r="F371" s="21" t="str">
        <f>IF(ISBLANK(A371), "", IFERROR(IF(VLOOKUP(CONCATENATE(A371, " Blueprint"),'Filtered Blueprints'!I$3:J500, 2, FALSE) &gt; C371, "Surplus ✔️", "Shortage ❌"), "Shortage ❌"))</f>
        <v/>
      </c>
      <c r="G371" s="21" t="str">
        <f t="array" ref="G371">IF(ISBLANK(A371), "", IF(ISERROR(MATCH(INDEX('Filtered Blueprints'!S$3:T500, MATCH(CONCATENATE(A371, " Blueprint"), 'Filtered Blueprints'!T$3:T500, 0), 1), 'Filtered Blueprints'!M$3:M500, 0)), "Catch ❌", "Catch ✔️ "))</f>
        <v/>
      </c>
      <c r="H371" s="21" t="str">
        <f t="array" ref="H371">IF(ISBLANK(A371), "", IF(ISERROR(MATCH(INDEX('Filtered Blueprints'!H$3:I500, MATCH(CONCATENATE(A371, " Blueprint"), 'Filtered Blueprints'!I$3:I500, 0), 1), 'Filtered Blueprints'!B$3:B500, 0)), "Impass ❌", "Impass ✔️ "))</f>
        <v/>
      </c>
      <c r="I371" s="22"/>
      <c r="J371" s="23"/>
    </row>
    <row r="372">
      <c r="A372" s="45"/>
      <c r="B372" s="43" t="s">
        <v>165</v>
      </c>
      <c r="C372" s="44" t="s">
        <v>165</v>
      </c>
      <c r="D372" s="19" t="s">
        <v>165</v>
      </c>
      <c r="E372" s="40" t="s">
        <v>165</v>
      </c>
      <c r="F372" s="21" t="str">
        <f>IF(ISBLANK(A372), "", IFERROR(IF(VLOOKUP(CONCATENATE(A372, " Blueprint"),'Filtered Blueprints'!I$3:J500, 2, FALSE) &gt; C372, "Surplus ✔️", "Shortage ❌"), "Shortage ❌"))</f>
        <v/>
      </c>
      <c r="G372" s="21" t="str">
        <f t="array" ref="G372">IF(ISBLANK(A372), "", IF(ISERROR(MATCH(INDEX('Filtered Blueprints'!S$3:T500, MATCH(CONCATENATE(A372, " Blueprint"), 'Filtered Blueprints'!T$3:T500, 0), 1), 'Filtered Blueprints'!M$3:M500, 0)), "Catch ❌", "Catch ✔️ "))</f>
        <v/>
      </c>
      <c r="H372" s="21" t="str">
        <f t="array" ref="H372">IF(ISBLANK(A372), "", IF(ISERROR(MATCH(INDEX('Filtered Blueprints'!H$3:I500, MATCH(CONCATENATE(A372, " Blueprint"), 'Filtered Blueprints'!I$3:I500, 0), 1), 'Filtered Blueprints'!B$3:B500, 0)), "Impass ❌", "Impass ✔️ "))</f>
        <v/>
      </c>
      <c r="I372" s="22"/>
      <c r="J372" s="23"/>
    </row>
    <row r="373">
      <c r="A373" s="45"/>
      <c r="B373" s="43" t="s">
        <v>165</v>
      </c>
      <c r="C373" s="44" t="s">
        <v>165</v>
      </c>
      <c r="D373" s="19" t="s">
        <v>165</v>
      </c>
      <c r="E373" s="40" t="s">
        <v>165</v>
      </c>
      <c r="F373" s="21" t="str">
        <f>IF(ISBLANK(A373), "", IFERROR(IF(VLOOKUP(CONCATENATE(A373, " Blueprint"),'Filtered Blueprints'!I$3:J500, 2, FALSE) &gt; C373, "Surplus ✔️", "Shortage ❌"), "Shortage ❌"))</f>
        <v/>
      </c>
      <c r="G373" s="21" t="str">
        <f t="array" ref="G373">IF(ISBLANK(A373), "", IF(ISERROR(MATCH(INDEX('Filtered Blueprints'!S$3:T500, MATCH(CONCATENATE(A373, " Blueprint"), 'Filtered Blueprints'!T$3:T500, 0), 1), 'Filtered Blueprints'!M$3:M500, 0)), "Catch ❌", "Catch ✔️ "))</f>
        <v/>
      </c>
      <c r="H373" s="21" t="str">
        <f t="array" ref="H373">IF(ISBLANK(A373), "", IF(ISERROR(MATCH(INDEX('Filtered Blueprints'!H$3:I500, MATCH(CONCATENATE(A373, " Blueprint"), 'Filtered Blueprints'!I$3:I500, 0), 1), 'Filtered Blueprints'!B$3:B500, 0)), "Impass ❌", "Impass ✔️ "))</f>
        <v/>
      </c>
      <c r="I373" s="22"/>
      <c r="J373" s="23"/>
    </row>
    <row r="374">
      <c r="A374" s="45"/>
      <c r="B374" s="43" t="s">
        <v>165</v>
      </c>
      <c r="C374" s="44" t="s">
        <v>165</v>
      </c>
      <c r="D374" s="19" t="s">
        <v>165</v>
      </c>
      <c r="E374" s="40" t="s">
        <v>165</v>
      </c>
      <c r="F374" s="21" t="str">
        <f>IF(ISBLANK(A374), "", IFERROR(IF(VLOOKUP(CONCATENATE(A374, " Blueprint"),'Filtered Blueprints'!I$3:J500, 2, FALSE) &gt; C374, "Surplus ✔️", "Shortage ❌"), "Shortage ❌"))</f>
        <v/>
      </c>
      <c r="G374" s="21" t="str">
        <f t="array" ref="G374">IF(ISBLANK(A374), "", IF(ISERROR(MATCH(INDEX('Filtered Blueprints'!S$3:T500, MATCH(CONCATENATE(A374, " Blueprint"), 'Filtered Blueprints'!T$3:T500, 0), 1), 'Filtered Blueprints'!M$3:M500, 0)), "Catch ❌", "Catch ✔️ "))</f>
        <v/>
      </c>
      <c r="H374" s="21" t="str">
        <f t="array" ref="H374">IF(ISBLANK(A374), "", IF(ISERROR(MATCH(INDEX('Filtered Blueprints'!H$3:I500, MATCH(CONCATENATE(A374, " Blueprint"), 'Filtered Blueprints'!I$3:I500, 0), 1), 'Filtered Blueprints'!B$3:B500, 0)), "Impass ❌", "Impass ✔️ "))</f>
        <v/>
      </c>
      <c r="I374" s="22"/>
      <c r="J374" s="23"/>
    </row>
    <row r="375">
      <c r="A375" s="45"/>
      <c r="B375" s="43" t="s">
        <v>165</v>
      </c>
      <c r="C375" s="44" t="s">
        <v>165</v>
      </c>
      <c r="D375" s="19" t="s">
        <v>165</v>
      </c>
      <c r="E375" s="40" t="s">
        <v>165</v>
      </c>
      <c r="F375" s="21" t="str">
        <f>IF(ISBLANK(A375), "", IFERROR(IF(VLOOKUP(CONCATENATE(A375, " Blueprint"),'Filtered Blueprints'!I$3:J500, 2, FALSE) &gt; C375, "Surplus ✔️", "Shortage ❌"), "Shortage ❌"))</f>
        <v/>
      </c>
      <c r="G375" s="21" t="str">
        <f t="array" ref="G375">IF(ISBLANK(A375), "", IF(ISERROR(MATCH(INDEX('Filtered Blueprints'!S$3:T500, MATCH(CONCATENATE(A375, " Blueprint"), 'Filtered Blueprints'!T$3:T500, 0), 1), 'Filtered Blueprints'!M$3:M500, 0)), "Catch ❌", "Catch ✔️ "))</f>
        <v/>
      </c>
      <c r="H375" s="21" t="str">
        <f t="array" ref="H375">IF(ISBLANK(A375), "", IF(ISERROR(MATCH(INDEX('Filtered Blueprints'!H$3:I500, MATCH(CONCATENATE(A375, " Blueprint"), 'Filtered Blueprints'!I$3:I500, 0), 1), 'Filtered Blueprints'!B$3:B500, 0)), "Impass ❌", "Impass ✔️ "))</f>
        <v/>
      </c>
      <c r="I375" s="22"/>
      <c r="J375" s="23"/>
    </row>
    <row r="376">
      <c r="A376" s="45"/>
      <c r="B376" s="43" t="s">
        <v>165</v>
      </c>
      <c r="C376" s="44" t="s">
        <v>165</v>
      </c>
      <c r="D376" s="19" t="s">
        <v>165</v>
      </c>
      <c r="E376" s="40" t="s">
        <v>165</v>
      </c>
      <c r="F376" s="21" t="str">
        <f>IF(ISBLANK(A376), "", IFERROR(IF(VLOOKUP(CONCATENATE(A376, " Blueprint"),'Filtered Blueprints'!I$3:J500, 2, FALSE) &gt; C376, "Surplus ✔️", "Shortage ❌"), "Shortage ❌"))</f>
        <v/>
      </c>
      <c r="G376" s="21" t="str">
        <f t="array" ref="G376">IF(ISBLANK(A376), "", IF(ISERROR(MATCH(INDEX('Filtered Blueprints'!S$3:T500, MATCH(CONCATENATE(A376, " Blueprint"), 'Filtered Blueprints'!T$3:T500, 0), 1), 'Filtered Blueprints'!M$3:M500, 0)), "Catch ❌", "Catch ✔️ "))</f>
        <v/>
      </c>
      <c r="H376" s="21" t="str">
        <f t="array" ref="H376">IF(ISBLANK(A376), "", IF(ISERROR(MATCH(INDEX('Filtered Blueprints'!H$3:I500, MATCH(CONCATENATE(A376, " Blueprint"), 'Filtered Blueprints'!I$3:I500, 0), 1), 'Filtered Blueprints'!B$3:B500, 0)), "Impass ❌", "Impass ✔️ "))</f>
        <v/>
      </c>
      <c r="I376" s="22"/>
      <c r="J376" s="23"/>
    </row>
    <row r="377">
      <c r="A377" s="45"/>
      <c r="B377" s="43" t="s">
        <v>165</v>
      </c>
      <c r="C377" s="44" t="s">
        <v>165</v>
      </c>
      <c r="D377" s="19" t="s">
        <v>165</v>
      </c>
      <c r="E377" s="40" t="s">
        <v>165</v>
      </c>
      <c r="F377" s="21" t="str">
        <f>IF(ISBLANK(A377), "", IFERROR(IF(VLOOKUP(CONCATENATE(A377, " Blueprint"),'Filtered Blueprints'!I$3:J500, 2, FALSE) &gt; C377, "Surplus ✔️", "Shortage ❌"), "Shortage ❌"))</f>
        <v/>
      </c>
      <c r="G377" s="21" t="str">
        <f t="array" ref="G377">IF(ISBLANK(A377), "", IF(ISERROR(MATCH(INDEX('Filtered Blueprints'!S$3:T500, MATCH(CONCATENATE(A377, " Blueprint"), 'Filtered Blueprints'!T$3:T500, 0), 1), 'Filtered Blueprints'!M$3:M500, 0)), "Catch ❌", "Catch ✔️ "))</f>
        <v/>
      </c>
      <c r="H377" s="21" t="str">
        <f t="array" ref="H377">IF(ISBLANK(A377), "", IF(ISERROR(MATCH(INDEX('Filtered Blueprints'!H$3:I500, MATCH(CONCATENATE(A377, " Blueprint"), 'Filtered Blueprints'!I$3:I500, 0), 1), 'Filtered Blueprints'!B$3:B500, 0)), "Impass ❌", "Impass ✔️ "))</f>
        <v/>
      </c>
      <c r="I377" s="22"/>
      <c r="J377" s="23"/>
    </row>
    <row r="378">
      <c r="A378" s="45"/>
      <c r="B378" s="43" t="s">
        <v>165</v>
      </c>
      <c r="C378" s="44" t="s">
        <v>165</v>
      </c>
      <c r="D378" s="19" t="s">
        <v>165</v>
      </c>
      <c r="E378" s="40" t="s">
        <v>165</v>
      </c>
      <c r="F378" s="21" t="str">
        <f>IF(ISBLANK(A378), "", IFERROR(IF(VLOOKUP(CONCATENATE(A378, " Blueprint"),'Filtered Blueprints'!I$3:J500, 2, FALSE) &gt; C378, "Surplus ✔️", "Shortage ❌"), "Shortage ❌"))</f>
        <v/>
      </c>
      <c r="G378" s="21" t="str">
        <f t="array" ref="G378">IF(ISBLANK(A378), "", IF(ISERROR(MATCH(INDEX('Filtered Blueprints'!S$3:T500, MATCH(CONCATENATE(A378, " Blueprint"), 'Filtered Blueprints'!T$3:T500, 0), 1), 'Filtered Blueprints'!M$3:M500, 0)), "Catch ❌", "Catch ✔️ "))</f>
        <v/>
      </c>
      <c r="H378" s="21" t="str">
        <f t="array" ref="H378">IF(ISBLANK(A378), "", IF(ISERROR(MATCH(INDEX('Filtered Blueprints'!H$3:I500, MATCH(CONCATENATE(A378, " Blueprint"), 'Filtered Blueprints'!I$3:I500, 0), 1), 'Filtered Blueprints'!B$3:B500, 0)), "Impass ❌", "Impass ✔️ "))</f>
        <v/>
      </c>
      <c r="I378" s="22"/>
      <c r="J378" s="23"/>
    </row>
    <row r="379">
      <c r="A379" s="45"/>
      <c r="B379" s="43" t="s">
        <v>165</v>
      </c>
      <c r="C379" s="44" t="s">
        <v>165</v>
      </c>
      <c r="D379" s="19" t="s">
        <v>165</v>
      </c>
      <c r="E379" s="40" t="s">
        <v>165</v>
      </c>
      <c r="F379" s="21" t="str">
        <f>IF(ISBLANK(A379), "", IFERROR(IF(VLOOKUP(CONCATENATE(A379, " Blueprint"),'Filtered Blueprints'!I$3:J500, 2, FALSE) &gt; C379, "Surplus ✔️", "Shortage ❌"), "Shortage ❌"))</f>
        <v/>
      </c>
      <c r="G379" s="21" t="str">
        <f t="array" ref="G379">IF(ISBLANK(A379), "", IF(ISERROR(MATCH(INDEX('Filtered Blueprints'!S$3:T500, MATCH(CONCATENATE(A379, " Blueprint"), 'Filtered Blueprints'!T$3:T500, 0), 1), 'Filtered Blueprints'!M$3:M500, 0)), "Catch ❌", "Catch ✔️ "))</f>
        <v/>
      </c>
      <c r="H379" s="21" t="str">
        <f t="array" ref="H379">IF(ISBLANK(A379), "", IF(ISERROR(MATCH(INDEX('Filtered Blueprints'!H$3:I500, MATCH(CONCATENATE(A379, " Blueprint"), 'Filtered Blueprints'!I$3:I500, 0), 1), 'Filtered Blueprints'!B$3:B500, 0)), "Impass ❌", "Impass ✔️ "))</f>
        <v/>
      </c>
      <c r="I379" s="22"/>
      <c r="J379" s="23"/>
    </row>
    <row r="380">
      <c r="A380" s="45"/>
      <c r="B380" s="43" t="s">
        <v>165</v>
      </c>
      <c r="C380" s="44" t="s">
        <v>165</v>
      </c>
      <c r="D380" s="19" t="s">
        <v>165</v>
      </c>
      <c r="E380" s="40" t="s">
        <v>165</v>
      </c>
      <c r="F380" s="21" t="str">
        <f>IF(ISBLANK(A380), "", IFERROR(IF(VLOOKUP(CONCATENATE(A380, " Blueprint"),'Filtered Blueprints'!I$3:J500, 2, FALSE) &gt; C380, "Surplus ✔️", "Shortage ❌"), "Shortage ❌"))</f>
        <v/>
      </c>
      <c r="G380" s="21" t="str">
        <f t="array" ref="G380">IF(ISBLANK(A380), "", IF(ISERROR(MATCH(INDEX('Filtered Blueprints'!S$3:T500, MATCH(CONCATENATE(A380, " Blueprint"), 'Filtered Blueprints'!T$3:T500, 0), 1), 'Filtered Blueprints'!M$3:M500, 0)), "Catch ❌", "Catch ✔️ "))</f>
        <v/>
      </c>
      <c r="H380" s="21" t="str">
        <f t="array" ref="H380">IF(ISBLANK(A380), "", IF(ISERROR(MATCH(INDEX('Filtered Blueprints'!H$3:I500, MATCH(CONCATENATE(A380, " Blueprint"), 'Filtered Blueprints'!I$3:I500, 0), 1), 'Filtered Blueprints'!B$3:B500, 0)), "Impass ❌", "Impass ✔️ "))</f>
        <v/>
      </c>
      <c r="I380" s="22"/>
      <c r="J380" s="23"/>
    </row>
    <row r="381">
      <c r="A381" s="45"/>
      <c r="B381" s="43" t="s">
        <v>165</v>
      </c>
      <c r="C381" s="44" t="s">
        <v>165</v>
      </c>
      <c r="D381" s="19" t="s">
        <v>165</v>
      </c>
      <c r="E381" s="40" t="s">
        <v>165</v>
      </c>
      <c r="F381" s="21" t="str">
        <f>IF(ISBLANK(A381), "", IFERROR(IF(VLOOKUP(CONCATENATE(A381, " Blueprint"),'Filtered Blueprints'!I$3:J500, 2, FALSE) &gt; C381, "Surplus ✔️", "Shortage ❌"), "Shortage ❌"))</f>
        <v/>
      </c>
      <c r="G381" s="21" t="str">
        <f t="array" ref="G381">IF(ISBLANK(A381), "", IF(ISERROR(MATCH(INDEX('Filtered Blueprints'!S$3:T500, MATCH(CONCATENATE(A381, " Blueprint"), 'Filtered Blueprints'!T$3:T500, 0), 1), 'Filtered Blueprints'!M$3:M500, 0)), "Catch ❌", "Catch ✔️ "))</f>
        <v/>
      </c>
      <c r="H381" s="21" t="str">
        <f t="array" ref="H381">IF(ISBLANK(A381), "", IF(ISERROR(MATCH(INDEX('Filtered Blueprints'!H$3:I500, MATCH(CONCATENATE(A381, " Blueprint"), 'Filtered Blueprints'!I$3:I500, 0), 1), 'Filtered Blueprints'!B$3:B500, 0)), "Impass ❌", "Impass ✔️ "))</f>
        <v/>
      </c>
      <c r="I381" s="22"/>
      <c r="J381" s="23"/>
    </row>
    <row r="382">
      <c r="A382" s="45"/>
      <c r="B382" s="43" t="s">
        <v>165</v>
      </c>
      <c r="C382" s="44" t="s">
        <v>165</v>
      </c>
      <c r="D382" s="19" t="s">
        <v>165</v>
      </c>
      <c r="E382" s="40" t="s">
        <v>165</v>
      </c>
      <c r="F382" s="21" t="str">
        <f>IF(ISBLANK(A382), "", IFERROR(IF(VLOOKUP(CONCATENATE(A382, " Blueprint"),'Filtered Blueprints'!I$3:J500, 2, FALSE) &gt; C382, "Surplus ✔️", "Shortage ❌"), "Shortage ❌"))</f>
        <v/>
      </c>
      <c r="G382" s="21" t="str">
        <f t="array" ref="G382">IF(ISBLANK(A382), "", IF(ISERROR(MATCH(INDEX('Filtered Blueprints'!S$3:T500, MATCH(CONCATENATE(A382, " Blueprint"), 'Filtered Blueprints'!T$3:T500, 0), 1), 'Filtered Blueprints'!M$3:M500, 0)), "Catch ❌", "Catch ✔️ "))</f>
        <v/>
      </c>
      <c r="H382" s="21" t="str">
        <f t="array" ref="H382">IF(ISBLANK(A382), "", IF(ISERROR(MATCH(INDEX('Filtered Blueprints'!H$3:I500, MATCH(CONCATENATE(A382, " Blueprint"), 'Filtered Blueprints'!I$3:I500, 0), 1), 'Filtered Blueprints'!B$3:B500, 0)), "Impass ❌", "Impass ✔️ "))</f>
        <v/>
      </c>
      <c r="I382" s="22"/>
      <c r="J382" s="23"/>
    </row>
    <row r="383">
      <c r="A383" s="45"/>
      <c r="B383" s="43" t="s">
        <v>165</v>
      </c>
      <c r="C383" s="44" t="s">
        <v>165</v>
      </c>
      <c r="D383" s="19" t="s">
        <v>165</v>
      </c>
      <c r="E383" s="40" t="s">
        <v>165</v>
      </c>
      <c r="F383" s="21" t="str">
        <f>IF(ISBLANK(A383), "", IFERROR(IF(VLOOKUP(CONCATENATE(A383, " Blueprint"),'Filtered Blueprints'!I$3:J500, 2, FALSE) &gt; C383, "Surplus ✔️", "Shortage ❌"), "Shortage ❌"))</f>
        <v/>
      </c>
      <c r="G383" s="21" t="str">
        <f t="array" ref="G383">IF(ISBLANK(A383), "", IF(ISERROR(MATCH(INDEX('Filtered Blueprints'!S$3:T500, MATCH(CONCATENATE(A383, " Blueprint"), 'Filtered Blueprints'!T$3:T500, 0), 1), 'Filtered Blueprints'!M$3:M500, 0)), "Catch ❌", "Catch ✔️ "))</f>
        <v/>
      </c>
      <c r="H383" s="21" t="str">
        <f t="array" ref="H383">IF(ISBLANK(A383), "", IF(ISERROR(MATCH(INDEX('Filtered Blueprints'!H$3:I500, MATCH(CONCATENATE(A383, " Blueprint"), 'Filtered Blueprints'!I$3:I500, 0), 1), 'Filtered Blueprints'!B$3:B500, 0)), "Impass ❌", "Impass ✔️ "))</f>
        <v/>
      </c>
      <c r="I383" s="22"/>
      <c r="J383" s="23"/>
    </row>
    <row r="384">
      <c r="A384" s="45"/>
      <c r="B384" s="43" t="s">
        <v>165</v>
      </c>
      <c r="C384" s="44" t="s">
        <v>165</v>
      </c>
      <c r="D384" s="19" t="s">
        <v>165</v>
      </c>
      <c r="E384" s="40" t="s">
        <v>165</v>
      </c>
      <c r="F384" s="21" t="str">
        <f>IF(ISBLANK(A384), "", IFERROR(IF(VLOOKUP(CONCATENATE(A384, " Blueprint"),'Filtered Blueprints'!I$3:J500, 2, FALSE) &gt; C384, "Surplus ✔️", "Shortage ❌"), "Shortage ❌"))</f>
        <v/>
      </c>
      <c r="G384" s="21" t="str">
        <f t="array" ref="G384">IF(ISBLANK(A384), "", IF(ISERROR(MATCH(INDEX('Filtered Blueprints'!S$3:T500, MATCH(CONCATENATE(A384, " Blueprint"), 'Filtered Blueprints'!T$3:T500, 0), 1), 'Filtered Blueprints'!M$3:M500, 0)), "Catch ❌", "Catch ✔️ "))</f>
        <v/>
      </c>
      <c r="H384" s="21" t="str">
        <f t="array" ref="H384">IF(ISBLANK(A384), "", IF(ISERROR(MATCH(INDEX('Filtered Blueprints'!H$3:I500, MATCH(CONCATENATE(A384, " Blueprint"), 'Filtered Blueprints'!I$3:I500, 0), 1), 'Filtered Blueprints'!B$3:B500, 0)), "Impass ❌", "Impass ✔️ "))</f>
        <v/>
      </c>
      <c r="I384" s="22"/>
      <c r="J384" s="23"/>
    </row>
    <row r="385">
      <c r="A385" s="45"/>
      <c r="B385" s="43" t="s">
        <v>165</v>
      </c>
      <c r="C385" s="44" t="s">
        <v>165</v>
      </c>
      <c r="D385" s="19" t="s">
        <v>165</v>
      </c>
      <c r="E385" s="40" t="s">
        <v>165</v>
      </c>
      <c r="F385" s="21" t="str">
        <f>IF(ISBLANK(A385), "", IFERROR(IF(VLOOKUP(CONCATENATE(A385, " Blueprint"),'Filtered Blueprints'!I$3:J500, 2, FALSE) &gt; C385, "Surplus ✔️", "Shortage ❌"), "Shortage ❌"))</f>
        <v/>
      </c>
      <c r="G385" s="21" t="str">
        <f t="array" ref="G385">IF(ISBLANK(A385), "", IF(ISERROR(MATCH(INDEX('Filtered Blueprints'!S$3:T500, MATCH(CONCATENATE(A385, " Blueprint"), 'Filtered Blueprints'!T$3:T500, 0), 1), 'Filtered Blueprints'!M$3:M500, 0)), "Catch ❌", "Catch ✔️ "))</f>
        <v/>
      </c>
      <c r="H385" s="21" t="str">
        <f t="array" ref="H385">IF(ISBLANK(A385), "", IF(ISERROR(MATCH(INDEX('Filtered Blueprints'!H$3:I500, MATCH(CONCATENATE(A385, " Blueprint"), 'Filtered Blueprints'!I$3:I500, 0), 1), 'Filtered Blueprints'!B$3:B500, 0)), "Impass ❌", "Impass ✔️ "))</f>
        <v/>
      </c>
      <c r="I385" s="22"/>
      <c r="J385" s="23"/>
    </row>
    <row r="386">
      <c r="A386" s="45"/>
      <c r="B386" s="43" t="s">
        <v>165</v>
      </c>
      <c r="C386" s="44" t="s">
        <v>165</v>
      </c>
      <c r="D386" s="19" t="s">
        <v>165</v>
      </c>
      <c r="E386" s="40" t="s">
        <v>165</v>
      </c>
      <c r="F386" s="21" t="str">
        <f>IF(ISBLANK(A386), "", IFERROR(IF(VLOOKUP(CONCATENATE(A386, " Blueprint"),'Filtered Blueprints'!I$3:J500, 2, FALSE) &gt; C386, "Surplus ✔️", "Shortage ❌"), "Shortage ❌"))</f>
        <v/>
      </c>
      <c r="G386" s="21" t="str">
        <f t="array" ref="G386">IF(ISBLANK(A386), "", IF(ISERROR(MATCH(INDEX('Filtered Blueprints'!S$3:T500, MATCH(CONCATENATE(A386, " Blueprint"), 'Filtered Blueprints'!T$3:T500, 0), 1), 'Filtered Blueprints'!M$3:M500, 0)), "Catch ❌", "Catch ✔️ "))</f>
        <v/>
      </c>
      <c r="H386" s="21" t="str">
        <f t="array" ref="H386">IF(ISBLANK(A386), "", IF(ISERROR(MATCH(INDEX('Filtered Blueprints'!H$3:I500, MATCH(CONCATENATE(A386, " Blueprint"), 'Filtered Blueprints'!I$3:I500, 0), 1), 'Filtered Blueprints'!B$3:B500, 0)), "Impass ❌", "Impass ✔️ "))</f>
        <v/>
      </c>
      <c r="I386" s="22"/>
      <c r="J386" s="23"/>
    </row>
    <row r="387">
      <c r="A387" s="45"/>
      <c r="B387" s="43" t="s">
        <v>165</v>
      </c>
      <c r="C387" s="44" t="s">
        <v>165</v>
      </c>
      <c r="D387" s="19" t="s">
        <v>165</v>
      </c>
      <c r="E387" s="40" t="s">
        <v>165</v>
      </c>
      <c r="F387" s="21" t="str">
        <f>IF(ISBLANK(A387), "", IFERROR(IF(VLOOKUP(CONCATENATE(A387, " Blueprint"),'Filtered Blueprints'!I$3:J500, 2, FALSE) &gt; C387, "Surplus ✔️", "Shortage ❌"), "Shortage ❌"))</f>
        <v/>
      </c>
      <c r="G387" s="21" t="str">
        <f t="array" ref="G387">IF(ISBLANK(A387), "", IF(ISERROR(MATCH(INDEX('Filtered Blueprints'!S$3:T500, MATCH(CONCATENATE(A387, " Blueprint"), 'Filtered Blueprints'!T$3:T500, 0), 1), 'Filtered Blueprints'!M$3:M500, 0)), "Catch ❌", "Catch ✔️ "))</f>
        <v/>
      </c>
      <c r="H387" s="21" t="str">
        <f t="array" ref="H387">IF(ISBLANK(A387), "", IF(ISERROR(MATCH(INDEX('Filtered Blueprints'!H$3:I500, MATCH(CONCATENATE(A387, " Blueprint"), 'Filtered Blueprints'!I$3:I500, 0), 1), 'Filtered Blueprints'!B$3:B500, 0)), "Impass ❌", "Impass ✔️ "))</f>
        <v/>
      </c>
      <c r="I387" s="22"/>
      <c r="J387" s="23"/>
    </row>
    <row r="388">
      <c r="A388" s="45"/>
      <c r="B388" s="43" t="s">
        <v>165</v>
      </c>
      <c r="C388" s="44" t="s">
        <v>165</v>
      </c>
      <c r="D388" s="19" t="s">
        <v>165</v>
      </c>
      <c r="E388" s="40" t="s">
        <v>165</v>
      </c>
      <c r="F388" s="21" t="str">
        <f>IF(ISBLANK(A388), "", IFERROR(IF(VLOOKUP(CONCATENATE(A388, " Blueprint"),'Filtered Blueprints'!I$3:J500, 2, FALSE) &gt; C388, "Surplus ✔️", "Shortage ❌"), "Shortage ❌"))</f>
        <v/>
      </c>
      <c r="G388" s="21" t="str">
        <f t="array" ref="G388">IF(ISBLANK(A388), "", IF(ISERROR(MATCH(INDEX('Filtered Blueprints'!S$3:T500, MATCH(CONCATENATE(A388, " Blueprint"), 'Filtered Blueprints'!T$3:T500, 0), 1), 'Filtered Blueprints'!M$3:M500, 0)), "Catch ❌", "Catch ✔️ "))</f>
        <v/>
      </c>
      <c r="H388" s="21" t="str">
        <f t="array" ref="H388">IF(ISBLANK(A388), "", IF(ISERROR(MATCH(INDEX('Filtered Blueprints'!H$3:I500, MATCH(CONCATENATE(A388, " Blueprint"), 'Filtered Blueprints'!I$3:I500, 0), 1), 'Filtered Blueprints'!B$3:B500, 0)), "Impass ❌", "Impass ✔️ "))</f>
        <v/>
      </c>
      <c r="I388" s="22"/>
      <c r="J388" s="23"/>
    </row>
    <row r="389">
      <c r="A389" s="45"/>
      <c r="B389" s="43" t="s">
        <v>165</v>
      </c>
      <c r="C389" s="44" t="s">
        <v>165</v>
      </c>
      <c r="D389" s="19" t="s">
        <v>165</v>
      </c>
      <c r="E389" s="40" t="s">
        <v>165</v>
      </c>
      <c r="F389" s="21" t="str">
        <f>IF(ISBLANK(A389), "", IFERROR(IF(VLOOKUP(CONCATENATE(A389, " Blueprint"),'Filtered Blueprints'!I$3:J500, 2, FALSE) &gt; C389, "Surplus ✔️", "Shortage ❌"), "Shortage ❌"))</f>
        <v/>
      </c>
      <c r="G389" s="21" t="str">
        <f t="array" ref="G389">IF(ISBLANK(A389), "", IF(ISERROR(MATCH(INDEX('Filtered Blueprints'!S$3:T500, MATCH(CONCATENATE(A389, " Blueprint"), 'Filtered Blueprints'!T$3:T500, 0), 1), 'Filtered Blueprints'!M$3:M500, 0)), "Catch ❌", "Catch ✔️ "))</f>
        <v/>
      </c>
      <c r="H389" s="21" t="str">
        <f t="array" ref="H389">IF(ISBLANK(A389), "", IF(ISERROR(MATCH(INDEX('Filtered Blueprints'!H$3:I500, MATCH(CONCATENATE(A389, " Blueprint"), 'Filtered Blueprints'!I$3:I500, 0), 1), 'Filtered Blueprints'!B$3:B500, 0)), "Impass ❌", "Impass ✔️ "))</f>
        <v/>
      </c>
      <c r="I389" s="22"/>
      <c r="J389" s="23"/>
    </row>
    <row r="390">
      <c r="A390" s="45"/>
      <c r="B390" s="43" t="s">
        <v>165</v>
      </c>
      <c r="C390" s="44" t="s">
        <v>165</v>
      </c>
      <c r="D390" s="19" t="s">
        <v>165</v>
      </c>
      <c r="E390" s="40" t="s">
        <v>165</v>
      </c>
      <c r="F390" s="21" t="str">
        <f>IF(ISBLANK(A390), "", IFERROR(IF(VLOOKUP(CONCATENATE(A390, " Blueprint"),'Filtered Blueprints'!I$3:J500, 2, FALSE) &gt; C390, "Surplus ✔️", "Shortage ❌"), "Shortage ❌"))</f>
        <v/>
      </c>
      <c r="G390" s="21" t="str">
        <f t="array" ref="G390">IF(ISBLANK(A390), "", IF(ISERROR(MATCH(INDEX('Filtered Blueprints'!S$3:T500, MATCH(CONCATENATE(A390, " Blueprint"), 'Filtered Blueprints'!T$3:T500, 0), 1), 'Filtered Blueprints'!M$3:M500, 0)), "Catch ❌", "Catch ✔️ "))</f>
        <v/>
      </c>
      <c r="H390" s="21" t="str">
        <f t="array" ref="H390">IF(ISBLANK(A390), "", IF(ISERROR(MATCH(INDEX('Filtered Blueprints'!H$3:I500, MATCH(CONCATENATE(A390, " Blueprint"), 'Filtered Blueprints'!I$3:I500, 0), 1), 'Filtered Blueprints'!B$3:B500, 0)), "Impass ❌", "Impass ✔️ "))</f>
        <v/>
      </c>
      <c r="I390" s="22"/>
      <c r="J390" s="23"/>
    </row>
    <row r="391">
      <c r="A391" s="45"/>
      <c r="B391" s="43" t="s">
        <v>165</v>
      </c>
      <c r="C391" s="44" t="s">
        <v>165</v>
      </c>
      <c r="D391" s="19" t="s">
        <v>165</v>
      </c>
      <c r="E391" s="40" t="s">
        <v>165</v>
      </c>
      <c r="F391" s="21" t="str">
        <f>IF(ISBLANK(A391), "", IFERROR(IF(VLOOKUP(CONCATENATE(A391, " Blueprint"),'Filtered Blueprints'!I$3:J500, 2, FALSE) &gt; C391, "Surplus ✔️", "Shortage ❌"), "Shortage ❌"))</f>
        <v/>
      </c>
      <c r="G391" s="21" t="str">
        <f t="array" ref="G391">IF(ISBLANK(A391), "", IF(ISERROR(MATCH(INDEX('Filtered Blueprints'!S$3:T500, MATCH(CONCATENATE(A391, " Blueprint"), 'Filtered Blueprints'!T$3:T500, 0), 1), 'Filtered Blueprints'!M$3:M500, 0)), "Catch ❌", "Catch ✔️ "))</f>
        <v/>
      </c>
      <c r="H391" s="21" t="str">
        <f t="array" ref="H391">IF(ISBLANK(A391), "", IF(ISERROR(MATCH(INDEX('Filtered Blueprints'!H$3:I500, MATCH(CONCATENATE(A391, " Blueprint"), 'Filtered Blueprints'!I$3:I500, 0), 1), 'Filtered Blueprints'!B$3:B500, 0)), "Impass ❌", "Impass ✔️ "))</f>
        <v/>
      </c>
      <c r="I391" s="22"/>
      <c r="J391" s="23"/>
    </row>
    <row r="392">
      <c r="A392" s="45"/>
      <c r="B392" s="43" t="s">
        <v>165</v>
      </c>
      <c r="C392" s="44" t="s">
        <v>165</v>
      </c>
      <c r="D392" s="19" t="s">
        <v>165</v>
      </c>
      <c r="E392" s="40" t="s">
        <v>165</v>
      </c>
      <c r="F392" s="21" t="str">
        <f>IF(ISBLANK(A392), "", IFERROR(IF(VLOOKUP(CONCATENATE(A392, " Blueprint"),'Filtered Blueprints'!I$3:J500, 2, FALSE) &gt; C392, "Surplus ✔️", "Shortage ❌"), "Shortage ❌"))</f>
        <v/>
      </c>
      <c r="G392" s="21" t="str">
        <f t="array" ref="G392">IF(ISBLANK(A392), "", IF(ISERROR(MATCH(INDEX('Filtered Blueprints'!S$3:T500, MATCH(CONCATENATE(A392, " Blueprint"), 'Filtered Blueprints'!T$3:T500, 0), 1), 'Filtered Blueprints'!M$3:M500, 0)), "Catch ❌", "Catch ✔️ "))</f>
        <v/>
      </c>
      <c r="H392" s="21" t="str">
        <f t="array" ref="H392">IF(ISBLANK(A392), "", IF(ISERROR(MATCH(INDEX('Filtered Blueprints'!H$3:I500, MATCH(CONCATENATE(A392, " Blueprint"), 'Filtered Blueprints'!I$3:I500, 0), 1), 'Filtered Blueprints'!B$3:B500, 0)), "Impass ❌", "Impass ✔️ "))</f>
        <v/>
      </c>
      <c r="I392" s="22"/>
      <c r="J392" s="23"/>
    </row>
    <row r="393">
      <c r="A393" s="45"/>
      <c r="B393" s="43" t="s">
        <v>165</v>
      </c>
      <c r="C393" s="44" t="s">
        <v>165</v>
      </c>
      <c r="D393" s="19" t="s">
        <v>165</v>
      </c>
      <c r="E393" s="40" t="s">
        <v>165</v>
      </c>
      <c r="F393" s="21" t="str">
        <f>IF(ISBLANK(A393), "", IFERROR(IF(VLOOKUP(CONCATENATE(A393, " Blueprint"),'Filtered Blueprints'!I$3:J500, 2, FALSE) &gt; C393, "Surplus ✔️", "Shortage ❌"), "Shortage ❌"))</f>
        <v/>
      </c>
      <c r="G393" s="21" t="str">
        <f t="array" ref="G393">IF(ISBLANK(A393), "", IF(ISERROR(MATCH(INDEX('Filtered Blueprints'!S$3:T500, MATCH(CONCATENATE(A393, " Blueprint"), 'Filtered Blueprints'!T$3:T500, 0), 1), 'Filtered Blueprints'!M$3:M500, 0)), "Catch ❌", "Catch ✔️ "))</f>
        <v/>
      </c>
      <c r="H393" s="21" t="str">
        <f t="array" ref="H393">IF(ISBLANK(A393), "", IF(ISERROR(MATCH(INDEX('Filtered Blueprints'!H$3:I500, MATCH(CONCATENATE(A393, " Blueprint"), 'Filtered Blueprints'!I$3:I500, 0), 1), 'Filtered Blueprints'!B$3:B500, 0)), "Impass ❌", "Impass ✔️ "))</f>
        <v/>
      </c>
      <c r="I393" s="22"/>
      <c r="J393" s="23"/>
    </row>
    <row r="394">
      <c r="A394" s="45"/>
      <c r="B394" s="43" t="s">
        <v>165</v>
      </c>
      <c r="C394" s="44" t="s">
        <v>165</v>
      </c>
      <c r="D394" s="19" t="s">
        <v>165</v>
      </c>
      <c r="E394" s="40" t="s">
        <v>165</v>
      </c>
      <c r="F394" s="21" t="str">
        <f>IF(ISBLANK(A394), "", IFERROR(IF(VLOOKUP(CONCATENATE(A394, " Blueprint"),'Filtered Blueprints'!I$3:J500, 2, FALSE) &gt; C394, "Surplus ✔️", "Shortage ❌"), "Shortage ❌"))</f>
        <v/>
      </c>
      <c r="G394" s="21" t="str">
        <f t="array" ref="G394">IF(ISBLANK(A394), "", IF(ISERROR(MATCH(INDEX('Filtered Blueprints'!S$3:T500, MATCH(CONCATENATE(A394, " Blueprint"), 'Filtered Blueprints'!T$3:T500, 0), 1), 'Filtered Blueprints'!M$3:M500, 0)), "Catch ❌", "Catch ✔️ "))</f>
        <v/>
      </c>
      <c r="H394" s="21" t="str">
        <f t="array" ref="H394">IF(ISBLANK(A394), "", IF(ISERROR(MATCH(INDEX('Filtered Blueprints'!H$3:I500, MATCH(CONCATENATE(A394, " Blueprint"), 'Filtered Blueprints'!I$3:I500, 0), 1), 'Filtered Blueprints'!B$3:B500, 0)), "Impass ❌", "Impass ✔️ "))</f>
        <v/>
      </c>
      <c r="I394" s="22"/>
      <c r="J394" s="23"/>
    </row>
    <row r="395">
      <c r="A395" s="45"/>
      <c r="B395" s="43" t="s">
        <v>165</v>
      </c>
      <c r="C395" s="44" t="s">
        <v>165</v>
      </c>
      <c r="D395" s="19" t="s">
        <v>165</v>
      </c>
      <c r="E395" s="40" t="s">
        <v>165</v>
      </c>
      <c r="F395" s="21" t="str">
        <f>IF(ISBLANK(A395), "", IFERROR(IF(VLOOKUP(CONCATENATE(A395, " Blueprint"),'Filtered Blueprints'!I$3:J500, 2, FALSE) &gt; C395, "Surplus ✔️", "Shortage ❌"), "Shortage ❌"))</f>
        <v/>
      </c>
      <c r="G395" s="21" t="str">
        <f t="array" ref="G395">IF(ISBLANK(A395), "", IF(ISERROR(MATCH(INDEX('Filtered Blueprints'!S$3:T500, MATCH(CONCATENATE(A395, " Blueprint"), 'Filtered Blueprints'!T$3:T500, 0), 1), 'Filtered Blueprints'!M$3:M500, 0)), "Catch ❌", "Catch ✔️ "))</f>
        <v/>
      </c>
      <c r="H395" s="21" t="str">
        <f t="array" ref="H395">IF(ISBLANK(A395), "", IF(ISERROR(MATCH(INDEX('Filtered Blueprints'!H$3:I500, MATCH(CONCATENATE(A395, " Blueprint"), 'Filtered Blueprints'!I$3:I500, 0), 1), 'Filtered Blueprints'!B$3:B500, 0)), "Impass ❌", "Impass ✔️ "))</f>
        <v/>
      </c>
      <c r="I395" s="22"/>
      <c r="J395" s="23"/>
    </row>
    <row r="396">
      <c r="A396" s="45"/>
      <c r="B396" s="43" t="s">
        <v>165</v>
      </c>
      <c r="C396" s="44" t="s">
        <v>165</v>
      </c>
      <c r="D396" s="19" t="s">
        <v>165</v>
      </c>
      <c r="E396" s="40" t="s">
        <v>165</v>
      </c>
      <c r="F396" s="21" t="str">
        <f>IF(ISBLANK(A396), "", IFERROR(IF(VLOOKUP(CONCATENATE(A396, " Blueprint"),'Filtered Blueprints'!I$3:J500, 2, FALSE) &gt; C396, "Surplus ✔️", "Shortage ❌"), "Shortage ❌"))</f>
        <v/>
      </c>
      <c r="G396" s="21" t="str">
        <f t="array" ref="G396">IF(ISBLANK(A396), "", IF(ISERROR(MATCH(INDEX('Filtered Blueprints'!S$3:T500, MATCH(CONCATENATE(A396, " Blueprint"), 'Filtered Blueprints'!T$3:T500, 0), 1), 'Filtered Blueprints'!M$3:M500, 0)), "Catch ❌", "Catch ✔️ "))</f>
        <v/>
      </c>
      <c r="H396" s="21" t="str">
        <f t="array" ref="H396">IF(ISBLANK(A396), "", IF(ISERROR(MATCH(INDEX('Filtered Blueprints'!H$3:I500, MATCH(CONCATENATE(A396, " Blueprint"), 'Filtered Blueprints'!I$3:I500, 0), 1), 'Filtered Blueprints'!B$3:B500, 0)), "Impass ❌", "Impass ✔️ "))</f>
        <v/>
      </c>
      <c r="I396" s="22"/>
      <c r="J396" s="23"/>
    </row>
    <row r="397">
      <c r="A397" s="45"/>
      <c r="B397" s="43" t="s">
        <v>165</v>
      </c>
      <c r="C397" s="44" t="s">
        <v>165</v>
      </c>
      <c r="D397" s="19" t="s">
        <v>165</v>
      </c>
      <c r="E397" s="40" t="s">
        <v>165</v>
      </c>
      <c r="F397" s="21" t="str">
        <f>IF(ISBLANK(A397), "", IFERROR(IF(VLOOKUP(CONCATENATE(A397, " Blueprint"),'Filtered Blueprints'!I$3:J500, 2, FALSE) &gt; C397, "Surplus ✔️", "Shortage ❌"), "Shortage ❌"))</f>
        <v/>
      </c>
      <c r="G397" s="21" t="str">
        <f t="array" ref="G397">IF(ISBLANK(A397), "", IF(ISERROR(MATCH(INDEX('Filtered Blueprints'!S$3:T500, MATCH(CONCATENATE(A397, " Blueprint"), 'Filtered Blueprints'!T$3:T500, 0), 1), 'Filtered Blueprints'!M$3:M500, 0)), "Catch ❌", "Catch ✔️ "))</f>
        <v/>
      </c>
      <c r="H397" s="21" t="str">
        <f t="array" ref="H397">IF(ISBLANK(A397), "", IF(ISERROR(MATCH(INDEX('Filtered Blueprints'!H$3:I500, MATCH(CONCATENATE(A397, " Blueprint"), 'Filtered Blueprints'!I$3:I500, 0), 1), 'Filtered Blueprints'!B$3:B500, 0)), "Impass ❌", "Impass ✔️ "))</f>
        <v/>
      </c>
      <c r="I397" s="22"/>
      <c r="J397" s="23"/>
    </row>
    <row r="398">
      <c r="A398" s="45"/>
      <c r="B398" s="43" t="s">
        <v>165</v>
      </c>
      <c r="C398" s="44" t="s">
        <v>165</v>
      </c>
      <c r="D398" s="19" t="s">
        <v>165</v>
      </c>
      <c r="E398" s="40" t="s">
        <v>165</v>
      </c>
      <c r="F398" s="21" t="str">
        <f>IF(ISBLANK(A398), "", IFERROR(IF(VLOOKUP(CONCATENATE(A398, " Blueprint"),'Filtered Blueprints'!I$3:J500, 2, FALSE) &gt; C398, "Surplus ✔️", "Shortage ❌"), "Shortage ❌"))</f>
        <v/>
      </c>
      <c r="G398" s="21" t="str">
        <f t="array" ref="G398">IF(ISBLANK(A398), "", IF(ISERROR(MATCH(INDEX('Filtered Blueprints'!S$3:T500, MATCH(CONCATENATE(A398, " Blueprint"), 'Filtered Blueprints'!T$3:T500, 0), 1), 'Filtered Blueprints'!M$3:M500, 0)), "Catch ❌", "Catch ✔️ "))</f>
        <v/>
      </c>
      <c r="H398" s="21" t="str">
        <f t="array" ref="H398">IF(ISBLANK(A398), "", IF(ISERROR(MATCH(INDEX('Filtered Blueprints'!H$3:I500, MATCH(CONCATENATE(A398, " Blueprint"), 'Filtered Blueprints'!I$3:I500, 0), 1), 'Filtered Blueprints'!B$3:B500, 0)), "Impass ❌", "Impass ✔️ "))</f>
        <v/>
      </c>
      <c r="I398" s="22"/>
      <c r="J398" s="23"/>
    </row>
    <row r="399">
      <c r="A399" s="45"/>
      <c r="B399" s="43" t="s">
        <v>165</v>
      </c>
      <c r="C399" s="44" t="s">
        <v>165</v>
      </c>
      <c r="D399" s="19" t="s">
        <v>165</v>
      </c>
      <c r="E399" s="40" t="s">
        <v>165</v>
      </c>
      <c r="F399" s="21" t="str">
        <f>IF(ISBLANK(A399), "", IFERROR(IF(VLOOKUP(CONCATENATE(A399, " Blueprint"),'Filtered Blueprints'!I$3:J500, 2, FALSE) &gt; C399, "Surplus ✔️", "Shortage ❌"), "Shortage ❌"))</f>
        <v/>
      </c>
      <c r="G399" s="21" t="str">
        <f t="array" ref="G399">IF(ISBLANK(A399), "", IF(ISERROR(MATCH(INDEX('Filtered Blueprints'!S$3:T500, MATCH(CONCATENATE(A399, " Blueprint"), 'Filtered Blueprints'!T$3:T500, 0), 1), 'Filtered Blueprints'!M$3:M500, 0)), "Catch ❌", "Catch ✔️ "))</f>
        <v/>
      </c>
      <c r="H399" s="21" t="str">
        <f t="array" ref="H399">IF(ISBLANK(A399), "", IF(ISERROR(MATCH(INDEX('Filtered Blueprints'!H$3:I500, MATCH(CONCATENATE(A399, " Blueprint"), 'Filtered Blueprints'!I$3:I500, 0), 1), 'Filtered Blueprints'!B$3:B500, 0)), "Impass ❌", "Impass ✔️ "))</f>
        <v/>
      </c>
      <c r="I399" s="22"/>
      <c r="J399" s="23"/>
    </row>
    <row r="400">
      <c r="A400" s="45"/>
      <c r="B400" s="43" t="s">
        <v>165</v>
      </c>
      <c r="C400" s="44" t="s">
        <v>165</v>
      </c>
      <c r="D400" s="19" t="s">
        <v>165</v>
      </c>
      <c r="E400" s="40" t="s">
        <v>165</v>
      </c>
      <c r="F400" s="21" t="str">
        <f>IF(ISBLANK(A400), "", IFERROR(IF(VLOOKUP(CONCATENATE(A400, " Blueprint"),'Filtered Blueprints'!I$3:J500, 2, FALSE) &gt; C400, "Surplus ✔️", "Shortage ❌"), "Shortage ❌"))</f>
        <v/>
      </c>
      <c r="G400" s="21" t="str">
        <f t="array" ref="G400">IF(ISBLANK(A400), "", IF(ISERROR(MATCH(INDEX('Filtered Blueprints'!S$3:T500, MATCH(CONCATENATE(A400, " Blueprint"), 'Filtered Blueprints'!T$3:T500, 0), 1), 'Filtered Blueprints'!M$3:M500, 0)), "Catch ❌", "Catch ✔️ "))</f>
        <v/>
      </c>
      <c r="H400" s="21" t="str">
        <f t="array" ref="H400">IF(ISBLANK(A400), "", IF(ISERROR(MATCH(INDEX('Filtered Blueprints'!H$3:I500, MATCH(CONCATENATE(A400, " Blueprint"), 'Filtered Blueprints'!I$3:I500, 0), 1), 'Filtered Blueprints'!B$3:B500, 0)), "Impass ❌", "Impass ✔️ "))</f>
        <v/>
      </c>
      <c r="I400" s="22"/>
      <c r="J400" s="23"/>
    </row>
    <row r="401">
      <c r="A401" s="45"/>
      <c r="B401" s="43" t="s">
        <v>165</v>
      </c>
      <c r="C401" s="44" t="s">
        <v>165</v>
      </c>
      <c r="D401" s="19" t="s">
        <v>165</v>
      </c>
      <c r="E401" s="40" t="s">
        <v>165</v>
      </c>
      <c r="F401" s="21" t="str">
        <f>IF(ISBLANK(A401), "", IFERROR(IF(VLOOKUP(CONCATENATE(A401, " Blueprint"),'Filtered Blueprints'!I$3:J500, 2, FALSE) &gt; C401, "Surplus ✔️", "Shortage ❌"), "Shortage ❌"))</f>
        <v/>
      </c>
      <c r="G401" s="21" t="str">
        <f t="array" ref="G401">IF(ISBLANK(A401), "", IF(ISERROR(MATCH(INDEX('Filtered Blueprints'!S$3:T500, MATCH(CONCATENATE(A401, " Blueprint"), 'Filtered Blueprints'!T$3:T500, 0), 1), 'Filtered Blueprints'!M$3:M500, 0)), "Catch ❌", "Catch ✔️ "))</f>
        <v/>
      </c>
      <c r="H401" s="21" t="str">
        <f t="array" ref="H401">IF(ISBLANK(A401), "", IF(ISERROR(MATCH(INDEX('Filtered Blueprints'!H$3:I500, MATCH(CONCATENATE(A401, " Blueprint"), 'Filtered Blueprints'!I$3:I500, 0), 1), 'Filtered Blueprints'!B$3:B500, 0)), "Impass ❌", "Impass ✔️ "))</f>
        <v/>
      </c>
      <c r="I401" s="22"/>
      <c r="J401" s="23"/>
    </row>
    <row r="402">
      <c r="A402" s="45"/>
      <c r="B402" s="43" t="s">
        <v>165</v>
      </c>
      <c r="C402" s="44" t="s">
        <v>165</v>
      </c>
      <c r="D402" s="19" t="s">
        <v>165</v>
      </c>
      <c r="E402" s="40" t="s">
        <v>165</v>
      </c>
      <c r="F402" s="21" t="str">
        <f>IF(ISBLANK(A402), "", IFERROR(IF(VLOOKUP(CONCATENATE(A402, " Blueprint"),'Filtered Blueprints'!I$3:J500, 2, FALSE) &gt; C402, "Surplus ✔️", "Shortage ❌"), "Shortage ❌"))</f>
        <v/>
      </c>
      <c r="G402" s="21" t="str">
        <f t="array" ref="G402">IF(ISBLANK(A402), "", IF(ISERROR(MATCH(INDEX('Filtered Blueprints'!S$3:T500, MATCH(CONCATENATE(A402, " Blueprint"), 'Filtered Blueprints'!T$3:T500, 0), 1), 'Filtered Blueprints'!M$3:M500, 0)), "Catch ❌", "Catch ✔️ "))</f>
        <v/>
      </c>
      <c r="H402" s="21" t="str">
        <f t="array" ref="H402">IF(ISBLANK(A402), "", IF(ISERROR(MATCH(INDEX('Filtered Blueprints'!H$3:I500, MATCH(CONCATENATE(A402, " Blueprint"), 'Filtered Blueprints'!I$3:I500, 0), 1), 'Filtered Blueprints'!B$3:B500, 0)), "Impass ❌", "Impass ✔️ "))</f>
        <v/>
      </c>
      <c r="I402" s="22"/>
      <c r="J402" s="23"/>
    </row>
    <row r="403">
      <c r="A403" s="45"/>
      <c r="B403" s="43" t="s">
        <v>165</v>
      </c>
      <c r="C403" s="44" t="s">
        <v>165</v>
      </c>
      <c r="D403" s="19" t="s">
        <v>165</v>
      </c>
      <c r="E403" s="40" t="s">
        <v>165</v>
      </c>
      <c r="F403" s="21" t="str">
        <f>IF(ISBLANK(A403), "", IFERROR(IF(VLOOKUP(CONCATENATE(A403, " Blueprint"),'Filtered Blueprints'!I$3:J500, 2, FALSE) &gt; C403, "Surplus ✔️", "Shortage ❌"), "Shortage ❌"))</f>
        <v/>
      </c>
      <c r="G403" s="21" t="str">
        <f t="array" ref="G403">IF(ISBLANK(A403), "", IF(ISERROR(MATCH(INDEX('Filtered Blueprints'!S$3:T500, MATCH(CONCATENATE(A403, " Blueprint"), 'Filtered Blueprints'!T$3:T500, 0), 1), 'Filtered Blueprints'!M$3:M500, 0)), "Catch ❌", "Catch ✔️ "))</f>
        <v/>
      </c>
      <c r="H403" s="21" t="str">
        <f t="array" ref="H403">IF(ISBLANK(A403), "", IF(ISERROR(MATCH(INDEX('Filtered Blueprints'!H$3:I500, MATCH(CONCATENATE(A403, " Blueprint"), 'Filtered Blueprints'!I$3:I500, 0), 1), 'Filtered Blueprints'!B$3:B500, 0)), "Impass ❌", "Impass ✔️ "))</f>
        <v/>
      </c>
      <c r="I403" s="22"/>
      <c r="J403" s="23"/>
    </row>
    <row r="404">
      <c r="A404" s="45"/>
      <c r="B404" s="43" t="s">
        <v>165</v>
      </c>
      <c r="C404" s="44" t="s">
        <v>165</v>
      </c>
      <c r="D404" s="19" t="s">
        <v>165</v>
      </c>
      <c r="E404" s="40" t="s">
        <v>165</v>
      </c>
      <c r="F404" s="21" t="str">
        <f>IF(ISBLANK(A404), "", IFERROR(IF(VLOOKUP(CONCATENATE(A404, " Blueprint"),'Filtered Blueprints'!I$3:J500, 2, FALSE) &gt; C404, "Surplus ✔️", "Shortage ❌"), "Shortage ❌"))</f>
        <v/>
      </c>
      <c r="G404" s="21" t="str">
        <f t="array" ref="G404">IF(ISBLANK(A404), "", IF(ISERROR(MATCH(INDEX('Filtered Blueprints'!S$3:T500, MATCH(CONCATENATE(A404, " Blueprint"), 'Filtered Blueprints'!T$3:T500, 0), 1), 'Filtered Blueprints'!M$3:M500, 0)), "Catch ❌", "Catch ✔️ "))</f>
        <v/>
      </c>
      <c r="H404" s="21" t="str">
        <f t="array" ref="H404">IF(ISBLANK(A404), "", IF(ISERROR(MATCH(INDEX('Filtered Blueprints'!H$3:I500, MATCH(CONCATENATE(A404, " Blueprint"), 'Filtered Blueprints'!I$3:I500, 0), 1), 'Filtered Blueprints'!B$3:B500, 0)), "Impass ❌", "Impass ✔️ "))</f>
        <v/>
      </c>
      <c r="I404" s="22"/>
      <c r="J404" s="23"/>
    </row>
    <row r="405">
      <c r="A405" s="45"/>
      <c r="B405" s="43" t="s">
        <v>165</v>
      </c>
      <c r="C405" s="44" t="s">
        <v>165</v>
      </c>
      <c r="D405" s="19" t="s">
        <v>165</v>
      </c>
      <c r="E405" s="40" t="s">
        <v>165</v>
      </c>
      <c r="F405" s="21" t="str">
        <f>IF(ISBLANK(A405), "", IFERROR(IF(VLOOKUP(CONCATENATE(A405, " Blueprint"),'Filtered Blueprints'!I$3:J500, 2, FALSE) &gt; C405, "Surplus ✔️", "Shortage ❌"), "Shortage ❌"))</f>
        <v/>
      </c>
      <c r="G405" s="21" t="str">
        <f t="array" ref="G405">IF(ISBLANK(A405), "", IF(ISERROR(MATCH(INDEX('Filtered Blueprints'!S$3:T500, MATCH(CONCATENATE(A405, " Blueprint"), 'Filtered Blueprints'!T$3:T500, 0), 1), 'Filtered Blueprints'!M$3:M500, 0)), "Catch ❌", "Catch ✔️ "))</f>
        <v/>
      </c>
      <c r="H405" s="21" t="str">
        <f t="array" ref="H405">IF(ISBLANK(A405), "", IF(ISERROR(MATCH(INDEX('Filtered Blueprints'!H$3:I500, MATCH(CONCATENATE(A405, " Blueprint"), 'Filtered Blueprints'!I$3:I500, 0), 1), 'Filtered Blueprints'!B$3:B500, 0)), "Impass ❌", "Impass ✔️ "))</f>
        <v/>
      </c>
      <c r="I405" s="22"/>
      <c r="J405" s="23"/>
    </row>
    <row r="406">
      <c r="A406" s="45"/>
      <c r="B406" s="43" t="s">
        <v>165</v>
      </c>
      <c r="C406" s="44" t="s">
        <v>165</v>
      </c>
      <c r="D406" s="19" t="s">
        <v>165</v>
      </c>
      <c r="E406" s="40" t="s">
        <v>165</v>
      </c>
      <c r="F406" s="21" t="str">
        <f>IF(ISBLANK(A406), "", IFERROR(IF(VLOOKUP(CONCATENATE(A406, " Blueprint"),'Filtered Blueprints'!I$3:J500, 2, FALSE) &gt; C406, "Surplus ✔️", "Shortage ❌"), "Shortage ❌"))</f>
        <v/>
      </c>
      <c r="G406" s="21" t="str">
        <f t="array" ref="G406">IF(ISBLANK(A406), "", IF(ISERROR(MATCH(INDEX('Filtered Blueprints'!S$3:T500, MATCH(CONCATENATE(A406, " Blueprint"), 'Filtered Blueprints'!T$3:T500, 0), 1), 'Filtered Blueprints'!M$3:M500, 0)), "Catch ❌", "Catch ✔️ "))</f>
        <v/>
      </c>
      <c r="H406" s="21" t="str">
        <f t="array" ref="H406">IF(ISBLANK(A406), "", IF(ISERROR(MATCH(INDEX('Filtered Blueprints'!H$3:I500, MATCH(CONCATENATE(A406, " Blueprint"), 'Filtered Blueprints'!I$3:I500, 0), 1), 'Filtered Blueprints'!B$3:B500, 0)), "Impass ❌", "Impass ✔️ "))</f>
        <v/>
      </c>
      <c r="I406" s="22"/>
      <c r="J406" s="23"/>
    </row>
    <row r="407">
      <c r="A407" s="45"/>
      <c r="B407" s="43" t="s">
        <v>165</v>
      </c>
      <c r="C407" s="44" t="s">
        <v>165</v>
      </c>
      <c r="D407" s="19" t="s">
        <v>165</v>
      </c>
      <c r="E407" s="40" t="s">
        <v>165</v>
      </c>
      <c r="F407" s="21" t="str">
        <f>IF(ISBLANK(A407), "", IFERROR(IF(VLOOKUP(CONCATENATE(A407, " Blueprint"),'Filtered Blueprints'!I$3:J500, 2, FALSE) &gt; C407, "Surplus ✔️", "Shortage ❌"), "Shortage ❌"))</f>
        <v/>
      </c>
      <c r="G407" s="21" t="str">
        <f t="array" ref="G407">IF(ISBLANK(A407), "", IF(ISERROR(MATCH(INDEX('Filtered Blueprints'!S$3:T500, MATCH(CONCATENATE(A407, " Blueprint"), 'Filtered Blueprints'!T$3:T500, 0), 1), 'Filtered Blueprints'!M$3:M500, 0)), "Catch ❌", "Catch ✔️ "))</f>
        <v/>
      </c>
      <c r="H407" s="21" t="str">
        <f t="array" ref="H407">IF(ISBLANK(A407), "", IF(ISERROR(MATCH(INDEX('Filtered Blueprints'!H$3:I500, MATCH(CONCATENATE(A407, " Blueprint"), 'Filtered Blueprints'!I$3:I500, 0), 1), 'Filtered Blueprints'!B$3:B500, 0)), "Impass ❌", "Impass ✔️ "))</f>
        <v/>
      </c>
      <c r="I407" s="22"/>
      <c r="J407" s="23"/>
    </row>
    <row r="408">
      <c r="A408" s="45"/>
      <c r="B408" s="43" t="s">
        <v>165</v>
      </c>
      <c r="C408" s="44" t="s">
        <v>165</v>
      </c>
      <c r="D408" s="19" t="s">
        <v>165</v>
      </c>
      <c r="E408" s="40" t="s">
        <v>165</v>
      </c>
      <c r="F408" s="21" t="str">
        <f>IF(ISBLANK(A408), "", IFERROR(IF(VLOOKUP(CONCATENATE(A408, " Blueprint"),'Filtered Blueprints'!I$3:J500, 2, FALSE) &gt; C408, "Surplus ✔️", "Shortage ❌"), "Shortage ❌"))</f>
        <v/>
      </c>
      <c r="G408" s="21" t="str">
        <f t="array" ref="G408">IF(ISBLANK(A408), "", IF(ISERROR(MATCH(INDEX('Filtered Blueprints'!S$3:T500, MATCH(CONCATENATE(A408, " Blueprint"), 'Filtered Blueprints'!T$3:T500, 0), 1), 'Filtered Blueprints'!M$3:M500, 0)), "Catch ❌", "Catch ✔️ "))</f>
        <v/>
      </c>
      <c r="H408" s="21" t="str">
        <f t="array" ref="H408">IF(ISBLANK(A408), "", IF(ISERROR(MATCH(INDEX('Filtered Blueprints'!H$3:I500, MATCH(CONCATENATE(A408, " Blueprint"), 'Filtered Blueprints'!I$3:I500, 0), 1), 'Filtered Blueprints'!B$3:B500, 0)), "Impass ❌", "Impass ✔️ "))</f>
        <v/>
      </c>
      <c r="I408" s="22"/>
      <c r="J408" s="23"/>
    </row>
    <row r="409">
      <c r="A409" s="45"/>
      <c r="B409" s="43" t="s">
        <v>165</v>
      </c>
      <c r="C409" s="44" t="s">
        <v>165</v>
      </c>
      <c r="D409" s="19" t="s">
        <v>165</v>
      </c>
      <c r="E409" s="40" t="s">
        <v>165</v>
      </c>
      <c r="F409" s="21" t="str">
        <f>IF(ISBLANK(A409), "", IFERROR(IF(VLOOKUP(CONCATENATE(A409, " Blueprint"),'Filtered Blueprints'!I$3:J500, 2, FALSE) &gt; C409, "Surplus ✔️", "Shortage ❌"), "Shortage ❌"))</f>
        <v/>
      </c>
      <c r="G409" s="21" t="str">
        <f t="array" ref="G409">IF(ISBLANK(A409), "", IF(ISERROR(MATCH(INDEX('Filtered Blueprints'!S$3:T500, MATCH(CONCATENATE(A409, " Blueprint"), 'Filtered Blueprints'!T$3:T500, 0), 1), 'Filtered Blueprints'!M$3:M500, 0)), "Catch ❌", "Catch ✔️ "))</f>
        <v/>
      </c>
      <c r="H409" s="21" t="str">
        <f t="array" ref="H409">IF(ISBLANK(A409), "", IF(ISERROR(MATCH(INDEX('Filtered Blueprints'!H$3:I500, MATCH(CONCATENATE(A409, " Blueprint"), 'Filtered Blueprints'!I$3:I500, 0), 1), 'Filtered Blueprints'!B$3:B500, 0)), "Impass ❌", "Impass ✔️ "))</f>
        <v/>
      </c>
      <c r="I409" s="22"/>
      <c r="J409" s="23"/>
    </row>
    <row r="410">
      <c r="A410" s="45"/>
      <c r="B410" s="43" t="s">
        <v>165</v>
      </c>
      <c r="C410" s="44" t="s">
        <v>165</v>
      </c>
      <c r="D410" s="19" t="s">
        <v>165</v>
      </c>
      <c r="E410" s="40" t="s">
        <v>165</v>
      </c>
      <c r="F410" s="21" t="str">
        <f>IF(ISBLANK(A410), "", IFERROR(IF(VLOOKUP(CONCATENATE(A410, " Blueprint"),'Filtered Blueprints'!I$3:J500, 2, FALSE) &gt; C410, "Surplus ✔️", "Shortage ❌"), "Shortage ❌"))</f>
        <v/>
      </c>
      <c r="G410" s="21" t="str">
        <f t="array" ref="G410">IF(ISBLANK(A410), "", IF(ISERROR(MATCH(INDEX('Filtered Blueprints'!S$3:T500, MATCH(CONCATENATE(A410, " Blueprint"), 'Filtered Blueprints'!T$3:T500, 0), 1), 'Filtered Blueprints'!M$3:M500, 0)), "Catch ❌", "Catch ✔️ "))</f>
        <v/>
      </c>
      <c r="H410" s="21" t="str">
        <f t="array" ref="H410">IF(ISBLANK(A410), "", IF(ISERROR(MATCH(INDEX('Filtered Blueprints'!H$3:I500, MATCH(CONCATENATE(A410, " Blueprint"), 'Filtered Blueprints'!I$3:I500, 0), 1), 'Filtered Blueprints'!B$3:B500, 0)), "Impass ❌", "Impass ✔️ "))</f>
        <v/>
      </c>
      <c r="I410" s="22"/>
      <c r="J410" s="23"/>
    </row>
    <row r="411">
      <c r="A411" s="45"/>
      <c r="B411" s="43" t="s">
        <v>165</v>
      </c>
      <c r="C411" s="44" t="s">
        <v>165</v>
      </c>
      <c r="D411" s="19" t="s">
        <v>165</v>
      </c>
      <c r="E411" s="40" t="s">
        <v>165</v>
      </c>
      <c r="F411" s="21" t="str">
        <f>IF(ISBLANK(A411), "", IFERROR(IF(VLOOKUP(CONCATENATE(A411, " Blueprint"),'Filtered Blueprints'!I$3:J500, 2, FALSE) &gt; C411, "Surplus ✔️", "Shortage ❌"), "Shortage ❌"))</f>
        <v/>
      </c>
      <c r="G411" s="21" t="str">
        <f t="array" ref="G411">IF(ISBLANK(A411), "", IF(ISERROR(MATCH(INDEX('Filtered Blueprints'!S$3:T500, MATCH(CONCATENATE(A411, " Blueprint"), 'Filtered Blueprints'!T$3:T500, 0), 1), 'Filtered Blueprints'!M$3:M500, 0)), "Catch ❌", "Catch ✔️ "))</f>
        <v/>
      </c>
      <c r="H411" s="21" t="str">
        <f t="array" ref="H411">IF(ISBLANK(A411), "", IF(ISERROR(MATCH(INDEX('Filtered Blueprints'!H$3:I500, MATCH(CONCATENATE(A411, " Blueprint"), 'Filtered Blueprints'!I$3:I500, 0), 1), 'Filtered Blueprints'!B$3:B500, 0)), "Impass ❌", "Impass ✔️ "))</f>
        <v/>
      </c>
      <c r="I411" s="22"/>
      <c r="J411" s="23"/>
    </row>
    <row r="412">
      <c r="A412" s="45"/>
      <c r="B412" s="43" t="s">
        <v>165</v>
      </c>
      <c r="C412" s="44" t="s">
        <v>165</v>
      </c>
      <c r="D412" s="19" t="s">
        <v>165</v>
      </c>
      <c r="E412" s="40" t="s">
        <v>165</v>
      </c>
      <c r="F412" s="21" t="str">
        <f>IF(ISBLANK(A412), "", IFERROR(IF(VLOOKUP(CONCATENATE(A412, " Blueprint"),'Filtered Blueprints'!I$3:J500, 2, FALSE) &gt; C412, "Surplus ✔️", "Shortage ❌"), "Shortage ❌"))</f>
        <v/>
      </c>
      <c r="G412" s="21" t="str">
        <f t="array" ref="G412">IF(ISBLANK(A412), "", IF(ISERROR(MATCH(INDEX('Filtered Blueprints'!S$3:T500, MATCH(CONCATENATE(A412, " Blueprint"), 'Filtered Blueprints'!T$3:T500, 0), 1), 'Filtered Blueprints'!M$3:M500, 0)), "Catch ❌", "Catch ✔️ "))</f>
        <v/>
      </c>
      <c r="H412" s="21" t="str">
        <f t="array" ref="H412">IF(ISBLANK(A412), "", IF(ISERROR(MATCH(INDEX('Filtered Blueprints'!H$3:I500, MATCH(CONCATENATE(A412, " Blueprint"), 'Filtered Blueprints'!I$3:I500, 0), 1), 'Filtered Blueprints'!B$3:B500, 0)), "Impass ❌", "Impass ✔️ "))</f>
        <v/>
      </c>
      <c r="I412" s="22"/>
      <c r="J412" s="23"/>
    </row>
    <row r="413">
      <c r="A413" s="45"/>
      <c r="B413" s="43" t="s">
        <v>165</v>
      </c>
      <c r="C413" s="44" t="s">
        <v>165</v>
      </c>
      <c r="D413" s="19" t="s">
        <v>165</v>
      </c>
      <c r="E413" s="40" t="s">
        <v>165</v>
      </c>
      <c r="F413" s="21" t="str">
        <f>IF(ISBLANK(A413), "", IFERROR(IF(VLOOKUP(CONCATENATE(A413, " Blueprint"),'Filtered Blueprints'!I$3:J500, 2, FALSE) &gt; C413, "Surplus ✔️", "Shortage ❌"), "Shortage ❌"))</f>
        <v/>
      </c>
      <c r="G413" s="21" t="str">
        <f t="array" ref="G413">IF(ISBLANK(A413), "", IF(ISERROR(MATCH(INDEX('Filtered Blueprints'!S$3:T500, MATCH(CONCATENATE(A413, " Blueprint"), 'Filtered Blueprints'!T$3:T500, 0), 1), 'Filtered Blueprints'!M$3:M500, 0)), "Catch ❌", "Catch ✔️ "))</f>
        <v/>
      </c>
      <c r="H413" s="21" t="str">
        <f t="array" ref="H413">IF(ISBLANK(A413), "", IF(ISERROR(MATCH(INDEX('Filtered Blueprints'!H$3:I500, MATCH(CONCATENATE(A413, " Blueprint"), 'Filtered Blueprints'!I$3:I500, 0), 1), 'Filtered Blueprints'!B$3:B500, 0)), "Impass ❌", "Impass ✔️ "))</f>
        <v/>
      </c>
      <c r="I413" s="22"/>
      <c r="J413" s="23"/>
    </row>
    <row r="414">
      <c r="A414" s="45"/>
      <c r="B414" s="43" t="s">
        <v>165</v>
      </c>
      <c r="C414" s="44" t="s">
        <v>165</v>
      </c>
      <c r="D414" s="19" t="s">
        <v>165</v>
      </c>
      <c r="E414" s="40" t="s">
        <v>165</v>
      </c>
      <c r="F414" s="21" t="str">
        <f>IF(ISBLANK(A414), "", IFERROR(IF(VLOOKUP(CONCATENATE(A414, " Blueprint"),'Filtered Blueprints'!I$3:J500, 2, FALSE) &gt; C414, "Surplus ✔️", "Shortage ❌"), "Shortage ❌"))</f>
        <v/>
      </c>
      <c r="G414" s="21" t="str">
        <f t="array" ref="G414">IF(ISBLANK(A414), "", IF(ISERROR(MATCH(INDEX('Filtered Blueprints'!S$3:T500, MATCH(CONCATENATE(A414, " Blueprint"), 'Filtered Blueprints'!T$3:T500, 0), 1), 'Filtered Blueprints'!M$3:M500, 0)), "Catch ❌", "Catch ✔️ "))</f>
        <v/>
      </c>
      <c r="H414" s="21" t="str">
        <f t="array" ref="H414">IF(ISBLANK(A414), "", IF(ISERROR(MATCH(INDEX('Filtered Blueprints'!H$3:I500, MATCH(CONCATENATE(A414, " Blueprint"), 'Filtered Blueprints'!I$3:I500, 0), 1), 'Filtered Blueprints'!B$3:B500, 0)), "Impass ❌", "Impass ✔️ "))</f>
        <v/>
      </c>
      <c r="I414" s="22"/>
      <c r="J414" s="23"/>
    </row>
    <row r="415">
      <c r="A415" s="45"/>
      <c r="B415" s="43" t="s">
        <v>165</v>
      </c>
      <c r="C415" s="44" t="s">
        <v>165</v>
      </c>
      <c r="D415" s="19" t="s">
        <v>165</v>
      </c>
      <c r="E415" s="40" t="s">
        <v>165</v>
      </c>
      <c r="F415" s="21" t="str">
        <f>IF(ISBLANK(A415), "", IFERROR(IF(VLOOKUP(CONCATENATE(A415, " Blueprint"),'Filtered Blueprints'!I$3:J500, 2, FALSE) &gt; C415, "Surplus ✔️", "Shortage ❌"), "Shortage ❌"))</f>
        <v/>
      </c>
      <c r="G415" s="21" t="str">
        <f t="array" ref="G415">IF(ISBLANK(A415), "", IF(ISERROR(MATCH(INDEX('Filtered Blueprints'!S$3:T500, MATCH(CONCATENATE(A415, " Blueprint"), 'Filtered Blueprints'!T$3:T500, 0), 1), 'Filtered Blueprints'!M$3:M500, 0)), "Catch ❌", "Catch ✔️ "))</f>
        <v/>
      </c>
      <c r="H415" s="21" t="str">
        <f t="array" ref="H415">IF(ISBLANK(A415), "", IF(ISERROR(MATCH(INDEX('Filtered Blueprints'!H$3:I500, MATCH(CONCATENATE(A415, " Blueprint"), 'Filtered Blueprints'!I$3:I500, 0), 1), 'Filtered Blueprints'!B$3:B500, 0)), "Impass ❌", "Impass ✔️ "))</f>
        <v/>
      </c>
      <c r="I415" s="22"/>
      <c r="J415" s="23"/>
    </row>
    <row r="416">
      <c r="A416" s="45"/>
      <c r="B416" s="43" t="s">
        <v>165</v>
      </c>
      <c r="C416" s="44" t="s">
        <v>165</v>
      </c>
      <c r="D416" s="19" t="s">
        <v>165</v>
      </c>
      <c r="E416" s="40" t="s">
        <v>165</v>
      </c>
      <c r="F416" s="21" t="str">
        <f>IF(ISBLANK(A416), "", IFERROR(IF(VLOOKUP(CONCATENATE(A416, " Blueprint"),'Filtered Blueprints'!I$3:J500, 2, FALSE) &gt; C416, "Surplus ✔️", "Shortage ❌"), "Shortage ❌"))</f>
        <v/>
      </c>
      <c r="G416" s="21" t="str">
        <f t="array" ref="G416">IF(ISBLANK(A416), "", IF(ISERROR(MATCH(INDEX('Filtered Blueprints'!S$3:T500, MATCH(CONCATENATE(A416, " Blueprint"), 'Filtered Blueprints'!T$3:T500, 0), 1), 'Filtered Blueprints'!M$3:M500, 0)), "Catch ❌", "Catch ✔️ "))</f>
        <v/>
      </c>
      <c r="H416" s="21" t="str">
        <f t="array" ref="H416">IF(ISBLANK(A416), "", IF(ISERROR(MATCH(INDEX('Filtered Blueprints'!H$3:I500, MATCH(CONCATENATE(A416, " Blueprint"), 'Filtered Blueprints'!I$3:I500, 0), 1), 'Filtered Blueprints'!B$3:B500, 0)), "Impass ❌", "Impass ✔️ "))</f>
        <v/>
      </c>
      <c r="I416" s="22"/>
      <c r="J416" s="23"/>
    </row>
    <row r="417">
      <c r="A417" s="45"/>
      <c r="B417" s="43" t="s">
        <v>165</v>
      </c>
      <c r="C417" s="44" t="s">
        <v>165</v>
      </c>
      <c r="D417" s="19" t="s">
        <v>165</v>
      </c>
      <c r="E417" s="40" t="s">
        <v>165</v>
      </c>
      <c r="F417" s="21" t="str">
        <f>IF(ISBLANK(A417), "", IFERROR(IF(VLOOKUP(CONCATENATE(A417, " Blueprint"),'Filtered Blueprints'!I$3:J500, 2, FALSE) &gt; C417, "Surplus ✔️", "Shortage ❌"), "Shortage ❌"))</f>
        <v/>
      </c>
      <c r="G417" s="21" t="str">
        <f t="array" ref="G417">IF(ISBLANK(A417), "", IF(ISERROR(MATCH(INDEX('Filtered Blueprints'!S$3:T500, MATCH(CONCATENATE(A417, " Blueprint"), 'Filtered Blueprints'!T$3:T500, 0), 1), 'Filtered Blueprints'!M$3:M500, 0)), "Catch ❌", "Catch ✔️ "))</f>
        <v/>
      </c>
      <c r="H417" s="21" t="str">
        <f t="array" ref="H417">IF(ISBLANK(A417), "", IF(ISERROR(MATCH(INDEX('Filtered Blueprints'!H$3:I500, MATCH(CONCATENATE(A417, " Blueprint"), 'Filtered Blueprints'!I$3:I500, 0), 1), 'Filtered Blueprints'!B$3:B500, 0)), "Impass ❌", "Impass ✔️ "))</f>
        <v/>
      </c>
      <c r="I417" s="22"/>
      <c r="J417" s="23"/>
    </row>
    <row r="418">
      <c r="A418" s="45"/>
      <c r="B418" s="43" t="s">
        <v>165</v>
      </c>
      <c r="C418" s="44" t="s">
        <v>165</v>
      </c>
      <c r="D418" s="19" t="s">
        <v>165</v>
      </c>
      <c r="E418" s="40" t="s">
        <v>165</v>
      </c>
      <c r="F418" s="21" t="str">
        <f>IF(ISBLANK(A418), "", IFERROR(IF(VLOOKUP(CONCATENATE(A418, " Blueprint"),'Filtered Blueprints'!I$3:J500, 2, FALSE) &gt; C418, "Surplus ✔️", "Shortage ❌"), "Shortage ❌"))</f>
        <v/>
      </c>
      <c r="G418" s="21" t="str">
        <f t="array" ref="G418">IF(ISBLANK(A418), "", IF(ISERROR(MATCH(INDEX('Filtered Blueprints'!S$3:T500, MATCH(CONCATENATE(A418, " Blueprint"), 'Filtered Blueprints'!T$3:T500, 0), 1), 'Filtered Blueprints'!M$3:M500, 0)), "Catch ❌", "Catch ✔️ "))</f>
        <v/>
      </c>
      <c r="H418" s="21" t="str">
        <f t="array" ref="H418">IF(ISBLANK(A418), "", IF(ISERROR(MATCH(INDEX('Filtered Blueprints'!H$3:I500, MATCH(CONCATENATE(A418, " Blueprint"), 'Filtered Blueprints'!I$3:I500, 0), 1), 'Filtered Blueprints'!B$3:B500, 0)), "Impass ❌", "Impass ✔️ "))</f>
        <v/>
      </c>
      <c r="I418" s="22"/>
      <c r="J418" s="23"/>
    </row>
    <row r="419">
      <c r="A419" s="45"/>
      <c r="B419" s="43" t="s">
        <v>165</v>
      </c>
      <c r="C419" s="44" t="s">
        <v>165</v>
      </c>
      <c r="D419" s="19" t="s">
        <v>165</v>
      </c>
      <c r="E419" s="40" t="s">
        <v>165</v>
      </c>
      <c r="F419" s="21" t="str">
        <f>IF(ISBLANK(A419), "", IFERROR(IF(VLOOKUP(CONCATENATE(A419, " Blueprint"),'Filtered Blueprints'!I$3:J500, 2, FALSE) &gt; C419, "Surplus ✔️", "Shortage ❌"), "Shortage ❌"))</f>
        <v/>
      </c>
      <c r="G419" s="21" t="str">
        <f t="array" ref="G419">IF(ISBLANK(A419), "", IF(ISERROR(MATCH(INDEX('Filtered Blueprints'!S$3:T500, MATCH(CONCATENATE(A419, " Blueprint"), 'Filtered Blueprints'!T$3:T500, 0), 1), 'Filtered Blueprints'!M$3:M500, 0)), "Catch ❌", "Catch ✔️ "))</f>
        <v/>
      </c>
      <c r="H419" s="21" t="str">
        <f t="array" ref="H419">IF(ISBLANK(A419), "", IF(ISERROR(MATCH(INDEX('Filtered Blueprints'!H$3:I500, MATCH(CONCATENATE(A419, " Blueprint"), 'Filtered Blueprints'!I$3:I500, 0), 1), 'Filtered Blueprints'!B$3:B500, 0)), "Impass ❌", "Impass ✔️ "))</f>
        <v/>
      </c>
      <c r="I419" s="22"/>
      <c r="J419" s="23"/>
    </row>
    <row r="420">
      <c r="A420" s="45"/>
      <c r="B420" s="43" t="s">
        <v>165</v>
      </c>
      <c r="C420" s="44" t="s">
        <v>165</v>
      </c>
      <c r="D420" s="19" t="s">
        <v>165</v>
      </c>
      <c r="E420" s="40" t="s">
        <v>165</v>
      </c>
      <c r="F420" s="21" t="str">
        <f>IF(ISBLANK(A420), "", IFERROR(IF(VLOOKUP(CONCATENATE(A420, " Blueprint"),'Filtered Blueprints'!I$3:J500, 2, FALSE) &gt; C420, "Surplus ✔️", "Shortage ❌"), "Shortage ❌"))</f>
        <v/>
      </c>
      <c r="G420" s="21" t="str">
        <f t="array" ref="G420">IF(ISBLANK(A420), "", IF(ISERROR(MATCH(INDEX('Filtered Blueprints'!S$3:T500, MATCH(CONCATENATE(A420, " Blueprint"), 'Filtered Blueprints'!T$3:T500, 0), 1), 'Filtered Blueprints'!M$3:M500, 0)), "Catch ❌", "Catch ✔️ "))</f>
        <v/>
      </c>
      <c r="H420" s="21" t="str">
        <f t="array" ref="H420">IF(ISBLANK(A420), "", IF(ISERROR(MATCH(INDEX('Filtered Blueprints'!H$3:I500, MATCH(CONCATENATE(A420, " Blueprint"), 'Filtered Blueprints'!I$3:I500, 0), 1), 'Filtered Blueprints'!B$3:B500, 0)), "Impass ❌", "Impass ✔️ "))</f>
        <v/>
      </c>
      <c r="I420" s="22"/>
      <c r="J420" s="23"/>
    </row>
    <row r="421">
      <c r="A421" s="45"/>
      <c r="B421" s="43" t="s">
        <v>165</v>
      </c>
      <c r="C421" s="44" t="s">
        <v>165</v>
      </c>
      <c r="D421" s="19" t="s">
        <v>165</v>
      </c>
      <c r="E421" s="40" t="s">
        <v>165</v>
      </c>
      <c r="F421" s="21" t="str">
        <f>IF(ISBLANK(A421), "", IFERROR(IF(VLOOKUP(CONCATENATE(A421, " Blueprint"),'Filtered Blueprints'!I$3:J500, 2, FALSE) &gt; C421, "Surplus ✔️", "Shortage ❌"), "Shortage ❌"))</f>
        <v/>
      </c>
      <c r="G421" s="21" t="str">
        <f t="array" ref="G421">IF(ISBLANK(A421), "", IF(ISERROR(MATCH(INDEX('Filtered Blueprints'!S$3:T500, MATCH(CONCATENATE(A421, " Blueprint"), 'Filtered Blueprints'!T$3:T500, 0), 1), 'Filtered Blueprints'!M$3:M500, 0)), "Catch ❌", "Catch ✔️ "))</f>
        <v/>
      </c>
      <c r="H421" s="21" t="str">
        <f t="array" ref="H421">IF(ISBLANK(A421), "", IF(ISERROR(MATCH(INDEX('Filtered Blueprints'!H$3:I500, MATCH(CONCATENATE(A421, " Blueprint"), 'Filtered Blueprints'!I$3:I500, 0), 1), 'Filtered Blueprints'!B$3:B500, 0)), "Impass ❌", "Impass ✔️ "))</f>
        <v/>
      </c>
      <c r="I421" s="22"/>
      <c r="J421" s="23"/>
    </row>
    <row r="422">
      <c r="A422" s="45"/>
      <c r="B422" s="43" t="s">
        <v>165</v>
      </c>
      <c r="C422" s="44" t="s">
        <v>165</v>
      </c>
      <c r="D422" s="19" t="s">
        <v>165</v>
      </c>
      <c r="E422" s="40" t="s">
        <v>165</v>
      </c>
      <c r="F422" s="21" t="str">
        <f>IF(ISBLANK(A422), "", IFERROR(IF(VLOOKUP(CONCATENATE(A422, " Blueprint"),'Filtered Blueprints'!I$3:J500, 2, FALSE) &gt; C422, "Surplus ✔️", "Shortage ❌"), "Shortage ❌"))</f>
        <v/>
      </c>
      <c r="G422" s="21" t="str">
        <f t="array" ref="G422">IF(ISBLANK(A422), "", IF(ISERROR(MATCH(INDEX('Filtered Blueprints'!S$3:T500, MATCH(CONCATENATE(A422, " Blueprint"), 'Filtered Blueprints'!T$3:T500, 0), 1), 'Filtered Blueprints'!M$3:M500, 0)), "Catch ❌", "Catch ✔️ "))</f>
        <v/>
      </c>
      <c r="H422" s="21" t="str">
        <f t="array" ref="H422">IF(ISBLANK(A422), "", IF(ISERROR(MATCH(INDEX('Filtered Blueprints'!H$3:I500, MATCH(CONCATENATE(A422, " Blueprint"), 'Filtered Blueprints'!I$3:I500, 0), 1), 'Filtered Blueprints'!B$3:B500, 0)), "Impass ❌", "Impass ✔️ "))</f>
        <v/>
      </c>
      <c r="I422" s="22"/>
      <c r="J422" s="23"/>
    </row>
    <row r="423">
      <c r="A423" s="45"/>
      <c r="B423" s="43" t="s">
        <v>165</v>
      </c>
      <c r="C423" s="44" t="s">
        <v>165</v>
      </c>
      <c r="D423" s="19" t="s">
        <v>165</v>
      </c>
      <c r="E423" s="40" t="s">
        <v>165</v>
      </c>
      <c r="F423" s="21" t="str">
        <f>IF(ISBLANK(A423), "", IFERROR(IF(VLOOKUP(CONCATENATE(A423, " Blueprint"),'Filtered Blueprints'!I$3:J500, 2, FALSE) &gt; C423, "Surplus ✔️", "Shortage ❌"), "Shortage ❌"))</f>
        <v/>
      </c>
      <c r="G423" s="21" t="str">
        <f t="array" ref="G423">IF(ISBLANK(A423), "", IF(ISERROR(MATCH(INDEX('Filtered Blueprints'!S$3:T500, MATCH(CONCATENATE(A423, " Blueprint"), 'Filtered Blueprints'!T$3:T500, 0), 1), 'Filtered Blueprints'!M$3:M500, 0)), "Catch ❌", "Catch ✔️ "))</f>
        <v/>
      </c>
      <c r="H423" s="21" t="str">
        <f t="array" ref="H423">IF(ISBLANK(A423), "", IF(ISERROR(MATCH(INDEX('Filtered Blueprints'!H$3:I500, MATCH(CONCATENATE(A423, " Blueprint"), 'Filtered Blueprints'!I$3:I500, 0), 1), 'Filtered Blueprints'!B$3:B500, 0)), "Impass ❌", "Impass ✔️ "))</f>
        <v/>
      </c>
      <c r="I423" s="22"/>
      <c r="J423" s="23"/>
    </row>
    <row r="424">
      <c r="A424" s="45"/>
      <c r="B424" s="43" t="s">
        <v>165</v>
      </c>
      <c r="C424" s="44" t="s">
        <v>165</v>
      </c>
      <c r="D424" s="19" t="s">
        <v>165</v>
      </c>
      <c r="E424" s="40" t="s">
        <v>165</v>
      </c>
      <c r="F424" s="21" t="str">
        <f>IF(ISBLANK(A424), "", IFERROR(IF(VLOOKUP(CONCATENATE(A424, " Blueprint"),'Filtered Blueprints'!I$3:J500, 2, FALSE) &gt; C424, "Surplus ✔️", "Shortage ❌"), "Shortage ❌"))</f>
        <v/>
      </c>
      <c r="G424" s="21" t="str">
        <f t="array" ref="G424">IF(ISBLANK(A424), "", IF(ISERROR(MATCH(INDEX('Filtered Blueprints'!S$3:T500, MATCH(CONCATENATE(A424, " Blueprint"), 'Filtered Blueprints'!T$3:T500, 0), 1), 'Filtered Blueprints'!M$3:M500, 0)), "Catch ❌", "Catch ✔️ "))</f>
        <v/>
      </c>
      <c r="H424" s="21" t="str">
        <f t="array" ref="H424">IF(ISBLANK(A424), "", IF(ISERROR(MATCH(INDEX('Filtered Blueprints'!H$3:I500, MATCH(CONCATENATE(A424, " Blueprint"), 'Filtered Blueprints'!I$3:I500, 0), 1), 'Filtered Blueprints'!B$3:B500, 0)), "Impass ❌", "Impass ✔️ "))</f>
        <v/>
      </c>
      <c r="I424" s="22"/>
      <c r="J424" s="23"/>
    </row>
    <row r="425">
      <c r="A425" s="45"/>
      <c r="B425" s="43" t="s">
        <v>165</v>
      </c>
      <c r="C425" s="44" t="s">
        <v>165</v>
      </c>
      <c r="D425" s="19" t="s">
        <v>165</v>
      </c>
      <c r="E425" s="40" t="s">
        <v>165</v>
      </c>
      <c r="F425" s="21" t="str">
        <f>IF(ISBLANK(A425), "", IFERROR(IF(VLOOKUP(CONCATENATE(A425, " Blueprint"),'Filtered Blueprints'!I$3:J500, 2, FALSE) &gt; C425, "Surplus ✔️", "Shortage ❌"), "Shortage ❌"))</f>
        <v/>
      </c>
      <c r="G425" s="21" t="str">
        <f t="array" ref="G425">IF(ISBLANK(A425), "", IF(ISERROR(MATCH(INDEX('Filtered Blueprints'!S$3:T500, MATCH(CONCATENATE(A425, " Blueprint"), 'Filtered Blueprints'!T$3:T500, 0), 1), 'Filtered Blueprints'!M$3:M500, 0)), "Catch ❌", "Catch ✔️ "))</f>
        <v/>
      </c>
      <c r="H425" s="21" t="str">
        <f t="array" ref="H425">IF(ISBLANK(A425), "", IF(ISERROR(MATCH(INDEX('Filtered Blueprints'!H$3:I500, MATCH(CONCATENATE(A425, " Blueprint"), 'Filtered Blueprints'!I$3:I500, 0), 1), 'Filtered Blueprints'!B$3:B500, 0)), "Impass ❌", "Impass ✔️ "))</f>
        <v/>
      </c>
      <c r="I425" s="22"/>
      <c r="J425" s="23"/>
    </row>
    <row r="426">
      <c r="A426" s="45"/>
      <c r="B426" s="43" t="s">
        <v>165</v>
      </c>
      <c r="C426" s="44" t="s">
        <v>165</v>
      </c>
      <c r="D426" s="19" t="s">
        <v>165</v>
      </c>
      <c r="E426" s="40" t="s">
        <v>165</v>
      </c>
      <c r="F426" s="21" t="str">
        <f>IF(ISBLANK(A426), "", IFERROR(IF(VLOOKUP(CONCATENATE(A426, " Blueprint"),'Filtered Blueprints'!I$3:J500, 2, FALSE) &gt; C426, "Surplus ✔️", "Shortage ❌"), "Shortage ❌"))</f>
        <v/>
      </c>
      <c r="G426" s="21" t="str">
        <f t="array" ref="G426">IF(ISBLANK(A426), "", IF(ISERROR(MATCH(INDEX('Filtered Blueprints'!S$3:T500, MATCH(CONCATENATE(A426, " Blueprint"), 'Filtered Blueprints'!T$3:T500, 0), 1), 'Filtered Blueprints'!M$3:M500, 0)), "Catch ❌", "Catch ✔️ "))</f>
        <v/>
      </c>
      <c r="H426" s="21" t="str">
        <f t="array" ref="H426">IF(ISBLANK(A426), "", IF(ISERROR(MATCH(INDEX('Filtered Blueprints'!H$3:I500, MATCH(CONCATENATE(A426, " Blueprint"), 'Filtered Blueprints'!I$3:I500, 0), 1), 'Filtered Blueprints'!B$3:B500, 0)), "Impass ❌", "Impass ✔️ "))</f>
        <v/>
      </c>
      <c r="I426" s="22"/>
      <c r="J426" s="23"/>
    </row>
    <row r="427">
      <c r="A427" s="45"/>
      <c r="B427" s="43" t="s">
        <v>165</v>
      </c>
      <c r="C427" s="44" t="s">
        <v>165</v>
      </c>
      <c r="D427" s="19" t="s">
        <v>165</v>
      </c>
      <c r="E427" s="40" t="s">
        <v>165</v>
      </c>
      <c r="F427" s="21" t="str">
        <f>IF(ISBLANK(A427), "", IFERROR(IF(VLOOKUP(CONCATENATE(A427, " Blueprint"),'Filtered Blueprints'!I$3:J500, 2, FALSE) &gt; C427, "Surplus ✔️", "Shortage ❌"), "Shortage ❌"))</f>
        <v/>
      </c>
      <c r="G427" s="21" t="str">
        <f t="array" ref="G427">IF(ISBLANK(A427), "", IF(ISERROR(MATCH(INDEX('Filtered Blueprints'!S$3:T500, MATCH(CONCATENATE(A427, " Blueprint"), 'Filtered Blueprints'!T$3:T500, 0), 1), 'Filtered Blueprints'!M$3:M500, 0)), "Catch ❌", "Catch ✔️ "))</f>
        <v/>
      </c>
      <c r="H427" s="21" t="str">
        <f t="array" ref="H427">IF(ISBLANK(A427), "", IF(ISERROR(MATCH(INDEX('Filtered Blueprints'!H$3:I500, MATCH(CONCATENATE(A427, " Blueprint"), 'Filtered Blueprints'!I$3:I500, 0), 1), 'Filtered Blueprints'!B$3:B500, 0)), "Impass ❌", "Impass ✔️ "))</f>
        <v/>
      </c>
      <c r="I427" s="22"/>
      <c r="J427" s="23"/>
    </row>
    <row r="428">
      <c r="A428" s="45"/>
      <c r="B428" s="43" t="s">
        <v>165</v>
      </c>
      <c r="C428" s="44" t="s">
        <v>165</v>
      </c>
      <c r="D428" s="19" t="s">
        <v>165</v>
      </c>
      <c r="E428" s="40" t="s">
        <v>165</v>
      </c>
      <c r="F428" s="21" t="str">
        <f>IF(ISBLANK(A428), "", IFERROR(IF(VLOOKUP(CONCATENATE(A428, " Blueprint"),'Filtered Blueprints'!I$3:J500, 2, FALSE) &gt; C428, "Surplus ✔️", "Shortage ❌"), "Shortage ❌"))</f>
        <v/>
      </c>
      <c r="G428" s="21" t="str">
        <f t="array" ref="G428">IF(ISBLANK(A428), "", IF(ISERROR(MATCH(INDEX('Filtered Blueprints'!S$3:T500, MATCH(CONCATENATE(A428, " Blueprint"), 'Filtered Blueprints'!T$3:T500, 0), 1), 'Filtered Blueprints'!M$3:M500, 0)), "Catch ❌", "Catch ✔️ "))</f>
        <v/>
      </c>
      <c r="H428" s="21" t="str">
        <f t="array" ref="H428">IF(ISBLANK(A428), "", IF(ISERROR(MATCH(INDEX('Filtered Blueprints'!H$3:I500, MATCH(CONCATENATE(A428, " Blueprint"), 'Filtered Blueprints'!I$3:I500, 0), 1), 'Filtered Blueprints'!B$3:B500, 0)), "Impass ❌", "Impass ✔️ "))</f>
        <v/>
      </c>
      <c r="I428" s="22"/>
      <c r="J428" s="23"/>
    </row>
    <row r="429">
      <c r="A429" s="45"/>
      <c r="B429" s="43" t="s">
        <v>165</v>
      </c>
      <c r="C429" s="44" t="s">
        <v>165</v>
      </c>
      <c r="D429" s="19" t="s">
        <v>165</v>
      </c>
      <c r="E429" s="40" t="s">
        <v>165</v>
      </c>
      <c r="F429" s="21" t="str">
        <f>IF(ISBLANK(A429), "", IFERROR(IF(VLOOKUP(CONCATENATE(A429, " Blueprint"),'Filtered Blueprints'!I$3:J500, 2, FALSE) &gt; C429, "Surplus ✔️", "Shortage ❌"), "Shortage ❌"))</f>
        <v/>
      </c>
      <c r="G429" s="21" t="str">
        <f t="array" ref="G429">IF(ISBLANK(A429), "", IF(ISERROR(MATCH(INDEX('Filtered Blueprints'!S$3:T500, MATCH(CONCATENATE(A429, " Blueprint"), 'Filtered Blueprints'!T$3:T500, 0), 1), 'Filtered Blueprints'!M$3:M500, 0)), "Catch ❌", "Catch ✔️ "))</f>
        <v/>
      </c>
      <c r="H429" s="21" t="str">
        <f t="array" ref="H429">IF(ISBLANK(A429), "", IF(ISERROR(MATCH(INDEX('Filtered Blueprints'!H$3:I500, MATCH(CONCATENATE(A429, " Blueprint"), 'Filtered Blueprints'!I$3:I500, 0), 1), 'Filtered Blueprints'!B$3:B500, 0)), "Impass ❌", "Impass ✔️ "))</f>
        <v/>
      </c>
      <c r="I429" s="22"/>
      <c r="J429" s="23"/>
    </row>
    <row r="430">
      <c r="A430" s="45"/>
      <c r="B430" s="43" t="s">
        <v>165</v>
      </c>
      <c r="C430" s="44" t="s">
        <v>165</v>
      </c>
      <c r="D430" s="19" t="s">
        <v>165</v>
      </c>
      <c r="E430" s="40" t="s">
        <v>165</v>
      </c>
      <c r="F430" s="21" t="str">
        <f>IF(ISBLANK(A430), "", IFERROR(IF(VLOOKUP(CONCATENATE(A430, " Blueprint"),'Filtered Blueprints'!I$3:J500, 2, FALSE) &gt; C430, "Surplus ✔️", "Shortage ❌"), "Shortage ❌"))</f>
        <v/>
      </c>
      <c r="G430" s="21" t="str">
        <f t="array" ref="G430">IF(ISBLANK(A430), "", IF(ISERROR(MATCH(INDEX('Filtered Blueprints'!S$3:T500, MATCH(CONCATENATE(A430, " Blueprint"), 'Filtered Blueprints'!T$3:T500, 0), 1), 'Filtered Blueprints'!M$3:M500, 0)), "Catch ❌", "Catch ✔️ "))</f>
        <v/>
      </c>
      <c r="H430" s="21" t="str">
        <f t="array" ref="H430">IF(ISBLANK(A430), "", IF(ISERROR(MATCH(INDEX('Filtered Blueprints'!H$3:I500, MATCH(CONCATENATE(A430, " Blueprint"), 'Filtered Blueprints'!I$3:I500, 0), 1), 'Filtered Blueprints'!B$3:B500, 0)), "Impass ❌", "Impass ✔️ "))</f>
        <v/>
      </c>
      <c r="I430" s="22"/>
      <c r="J430" s="23"/>
    </row>
    <row r="431">
      <c r="A431" s="45"/>
      <c r="B431" s="43" t="s">
        <v>165</v>
      </c>
      <c r="C431" s="44" t="s">
        <v>165</v>
      </c>
      <c r="D431" s="19" t="s">
        <v>165</v>
      </c>
      <c r="E431" s="40" t="s">
        <v>165</v>
      </c>
      <c r="F431" s="21" t="str">
        <f>IF(ISBLANK(A431), "", IFERROR(IF(VLOOKUP(CONCATENATE(A431, " Blueprint"),'Filtered Blueprints'!I$3:J500, 2, FALSE) &gt; C431, "Surplus ✔️", "Shortage ❌"), "Shortage ❌"))</f>
        <v/>
      </c>
      <c r="G431" s="21" t="str">
        <f t="array" ref="G431">IF(ISBLANK(A431), "", IF(ISERROR(MATCH(INDEX('Filtered Blueprints'!S$3:T500, MATCH(CONCATENATE(A431, " Blueprint"), 'Filtered Blueprints'!T$3:T500, 0), 1), 'Filtered Blueprints'!M$3:M500, 0)), "Catch ❌", "Catch ✔️ "))</f>
        <v/>
      </c>
      <c r="H431" s="21" t="str">
        <f t="array" ref="H431">IF(ISBLANK(A431), "", IF(ISERROR(MATCH(INDEX('Filtered Blueprints'!H$3:I500, MATCH(CONCATENATE(A431, " Blueprint"), 'Filtered Blueprints'!I$3:I500, 0), 1), 'Filtered Blueprints'!B$3:B500, 0)), "Impass ❌", "Impass ✔️ "))</f>
        <v/>
      </c>
      <c r="I431" s="22"/>
      <c r="J431" s="23"/>
    </row>
    <row r="432">
      <c r="A432" s="45"/>
      <c r="B432" s="43" t="s">
        <v>165</v>
      </c>
      <c r="C432" s="44" t="s">
        <v>165</v>
      </c>
      <c r="D432" s="19" t="s">
        <v>165</v>
      </c>
      <c r="E432" s="40" t="s">
        <v>165</v>
      </c>
      <c r="F432" s="21" t="str">
        <f>IF(ISBLANK(A432), "", IFERROR(IF(VLOOKUP(CONCATENATE(A432, " Blueprint"),'Filtered Blueprints'!I$3:J500, 2, FALSE) &gt; C432, "Surplus ✔️", "Shortage ❌"), "Shortage ❌"))</f>
        <v/>
      </c>
      <c r="G432" s="21" t="str">
        <f t="array" ref="G432">IF(ISBLANK(A432), "", IF(ISERROR(MATCH(INDEX('Filtered Blueprints'!S$3:T500, MATCH(CONCATENATE(A432, " Blueprint"), 'Filtered Blueprints'!T$3:T500, 0), 1), 'Filtered Blueprints'!M$3:M500, 0)), "Catch ❌", "Catch ✔️ "))</f>
        <v/>
      </c>
      <c r="H432" s="21" t="str">
        <f t="array" ref="H432">IF(ISBLANK(A432), "", IF(ISERROR(MATCH(INDEX('Filtered Blueprints'!H$3:I500, MATCH(CONCATENATE(A432, " Blueprint"), 'Filtered Blueprints'!I$3:I500, 0), 1), 'Filtered Blueprints'!B$3:B500, 0)), "Impass ❌", "Impass ✔️ "))</f>
        <v/>
      </c>
      <c r="I432" s="22"/>
      <c r="J432" s="23"/>
    </row>
    <row r="433">
      <c r="A433" s="45"/>
      <c r="B433" s="43" t="s">
        <v>165</v>
      </c>
      <c r="C433" s="44" t="s">
        <v>165</v>
      </c>
      <c r="D433" s="19" t="s">
        <v>165</v>
      </c>
      <c r="E433" s="40" t="s">
        <v>165</v>
      </c>
      <c r="F433" s="21" t="str">
        <f>IF(ISBLANK(A433), "", IFERROR(IF(VLOOKUP(CONCATENATE(A433, " Blueprint"),'Filtered Blueprints'!I$3:J500, 2, FALSE) &gt; C433, "Surplus ✔️", "Shortage ❌"), "Shortage ❌"))</f>
        <v/>
      </c>
      <c r="G433" s="21" t="str">
        <f t="array" ref="G433">IF(ISBLANK(A433), "", IF(ISERROR(MATCH(INDEX('Filtered Blueprints'!S$3:T500, MATCH(CONCATENATE(A433, " Blueprint"), 'Filtered Blueprints'!T$3:T500, 0), 1), 'Filtered Blueprints'!M$3:M500, 0)), "Catch ❌", "Catch ✔️ "))</f>
        <v/>
      </c>
      <c r="H433" s="21" t="str">
        <f t="array" ref="H433">IF(ISBLANK(A433), "", IF(ISERROR(MATCH(INDEX('Filtered Blueprints'!H$3:I500, MATCH(CONCATENATE(A433, " Blueprint"), 'Filtered Blueprints'!I$3:I500, 0), 1), 'Filtered Blueprints'!B$3:B500, 0)), "Impass ❌", "Impass ✔️ "))</f>
        <v/>
      </c>
      <c r="I433" s="22"/>
      <c r="J433" s="23"/>
    </row>
    <row r="434">
      <c r="A434" s="45"/>
      <c r="B434" s="43" t="s">
        <v>165</v>
      </c>
      <c r="C434" s="44" t="s">
        <v>165</v>
      </c>
      <c r="D434" s="19" t="s">
        <v>165</v>
      </c>
      <c r="E434" s="40" t="s">
        <v>165</v>
      </c>
      <c r="F434" s="21" t="str">
        <f>IF(ISBLANK(A434), "", IFERROR(IF(VLOOKUP(CONCATENATE(A434, " Blueprint"),'Filtered Blueprints'!I$3:J500, 2, FALSE) &gt; C434, "Surplus ✔️", "Shortage ❌"), "Shortage ❌"))</f>
        <v/>
      </c>
      <c r="G434" s="21" t="str">
        <f t="array" ref="G434">IF(ISBLANK(A434), "", IF(ISERROR(MATCH(INDEX('Filtered Blueprints'!S$3:T500, MATCH(CONCATENATE(A434, " Blueprint"), 'Filtered Blueprints'!T$3:T500, 0), 1), 'Filtered Blueprints'!M$3:M500, 0)), "Catch ❌", "Catch ✔️ "))</f>
        <v/>
      </c>
      <c r="H434" s="21" t="str">
        <f t="array" ref="H434">IF(ISBLANK(A434), "", IF(ISERROR(MATCH(INDEX('Filtered Blueprints'!H$3:I500, MATCH(CONCATENATE(A434, " Blueprint"), 'Filtered Blueprints'!I$3:I500, 0), 1), 'Filtered Blueprints'!B$3:B500, 0)), "Impass ❌", "Impass ✔️ "))</f>
        <v/>
      </c>
      <c r="I434" s="22"/>
      <c r="J434" s="23"/>
    </row>
    <row r="435">
      <c r="A435" s="45"/>
      <c r="B435" s="43" t="s">
        <v>165</v>
      </c>
      <c r="C435" s="44" t="s">
        <v>165</v>
      </c>
      <c r="D435" s="19" t="s">
        <v>165</v>
      </c>
      <c r="E435" s="40" t="s">
        <v>165</v>
      </c>
      <c r="F435" s="21" t="str">
        <f>IF(ISBLANK(A435), "", IFERROR(IF(VLOOKUP(CONCATENATE(A435, " Blueprint"),'Filtered Blueprints'!I$3:J500, 2, FALSE) &gt; C435, "Surplus ✔️", "Shortage ❌"), "Shortage ❌"))</f>
        <v/>
      </c>
      <c r="G435" s="21" t="str">
        <f t="array" ref="G435">IF(ISBLANK(A435), "", IF(ISERROR(MATCH(INDEX('Filtered Blueprints'!S$3:T500, MATCH(CONCATENATE(A435, " Blueprint"), 'Filtered Blueprints'!T$3:T500, 0), 1), 'Filtered Blueprints'!M$3:M500, 0)), "Catch ❌", "Catch ✔️ "))</f>
        <v/>
      </c>
      <c r="H435" s="21" t="str">
        <f t="array" ref="H435">IF(ISBLANK(A435), "", IF(ISERROR(MATCH(INDEX('Filtered Blueprints'!H$3:I500, MATCH(CONCATENATE(A435, " Blueprint"), 'Filtered Blueprints'!I$3:I500, 0), 1), 'Filtered Blueprints'!B$3:B500, 0)), "Impass ❌", "Impass ✔️ "))</f>
        <v/>
      </c>
      <c r="I435" s="22"/>
      <c r="J435" s="23"/>
    </row>
    <row r="436">
      <c r="A436" s="45"/>
      <c r="B436" s="43" t="s">
        <v>165</v>
      </c>
      <c r="C436" s="44" t="s">
        <v>165</v>
      </c>
      <c r="D436" s="19" t="s">
        <v>165</v>
      </c>
      <c r="E436" s="40" t="s">
        <v>165</v>
      </c>
      <c r="F436" s="21" t="str">
        <f>IF(ISBLANK(A436), "", IFERROR(IF(VLOOKUP(CONCATENATE(A436, " Blueprint"),'Filtered Blueprints'!I$3:J500, 2, FALSE) &gt; C436, "Surplus ✔️", "Shortage ❌"), "Shortage ❌"))</f>
        <v/>
      </c>
      <c r="G436" s="21" t="str">
        <f t="array" ref="G436">IF(ISBLANK(A436), "", IF(ISERROR(MATCH(INDEX('Filtered Blueprints'!S$3:T500, MATCH(CONCATENATE(A436, " Blueprint"), 'Filtered Blueprints'!T$3:T500, 0), 1), 'Filtered Blueprints'!M$3:M500, 0)), "Catch ❌", "Catch ✔️ "))</f>
        <v/>
      </c>
      <c r="H436" s="21" t="str">
        <f t="array" ref="H436">IF(ISBLANK(A436), "", IF(ISERROR(MATCH(INDEX('Filtered Blueprints'!H$3:I500, MATCH(CONCATENATE(A436, " Blueprint"), 'Filtered Blueprints'!I$3:I500, 0), 1), 'Filtered Blueprints'!B$3:B500, 0)), "Impass ❌", "Impass ✔️ "))</f>
        <v/>
      </c>
      <c r="I436" s="22"/>
      <c r="J436" s="23"/>
    </row>
    <row r="437">
      <c r="A437" s="45"/>
      <c r="B437" s="43" t="s">
        <v>165</v>
      </c>
      <c r="C437" s="44" t="s">
        <v>165</v>
      </c>
      <c r="D437" s="19" t="s">
        <v>165</v>
      </c>
      <c r="E437" s="40" t="s">
        <v>165</v>
      </c>
      <c r="F437" s="21" t="str">
        <f>IF(ISBLANK(A437), "", IFERROR(IF(VLOOKUP(CONCATENATE(A437, " Blueprint"),'Filtered Blueprints'!I$3:J500, 2, FALSE) &gt; C437, "Surplus ✔️", "Shortage ❌"), "Shortage ❌"))</f>
        <v/>
      </c>
      <c r="G437" s="21" t="str">
        <f t="array" ref="G437">IF(ISBLANK(A437), "", IF(ISERROR(MATCH(INDEX('Filtered Blueprints'!S$3:T500, MATCH(CONCATENATE(A437, " Blueprint"), 'Filtered Blueprints'!T$3:T500, 0), 1), 'Filtered Blueprints'!M$3:M500, 0)), "Catch ❌", "Catch ✔️ "))</f>
        <v/>
      </c>
      <c r="H437" s="21" t="str">
        <f t="array" ref="H437">IF(ISBLANK(A437), "", IF(ISERROR(MATCH(INDEX('Filtered Blueprints'!H$3:I500, MATCH(CONCATENATE(A437, " Blueprint"), 'Filtered Blueprints'!I$3:I500, 0), 1), 'Filtered Blueprints'!B$3:B500, 0)), "Impass ❌", "Impass ✔️ "))</f>
        <v/>
      </c>
      <c r="I437" s="22"/>
      <c r="J437" s="23"/>
    </row>
    <row r="438">
      <c r="A438" s="45"/>
      <c r="B438" s="43" t="s">
        <v>165</v>
      </c>
      <c r="C438" s="44" t="s">
        <v>165</v>
      </c>
      <c r="D438" s="19" t="s">
        <v>165</v>
      </c>
      <c r="E438" s="40" t="s">
        <v>165</v>
      </c>
      <c r="F438" s="21" t="str">
        <f>IF(ISBLANK(A438), "", IFERROR(IF(VLOOKUP(CONCATENATE(A438, " Blueprint"),'Filtered Blueprints'!I$3:J500, 2, FALSE) &gt; C438, "Surplus ✔️", "Shortage ❌"), "Shortage ❌"))</f>
        <v/>
      </c>
      <c r="G438" s="21" t="str">
        <f t="array" ref="G438">IF(ISBLANK(A438), "", IF(ISERROR(MATCH(INDEX('Filtered Blueprints'!S$3:T500, MATCH(CONCATENATE(A438, " Blueprint"), 'Filtered Blueprints'!T$3:T500, 0), 1), 'Filtered Blueprints'!M$3:M500, 0)), "Catch ❌", "Catch ✔️ "))</f>
        <v/>
      </c>
      <c r="H438" s="21" t="str">
        <f t="array" ref="H438">IF(ISBLANK(A438), "", IF(ISERROR(MATCH(INDEX('Filtered Blueprints'!H$3:I500, MATCH(CONCATENATE(A438, " Blueprint"), 'Filtered Blueprints'!I$3:I500, 0), 1), 'Filtered Blueprints'!B$3:B500, 0)), "Impass ❌", "Impass ✔️ "))</f>
        <v/>
      </c>
      <c r="I438" s="22"/>
      <c r="J438" s="23"/>
    </row>
    <row r="439">
      <c r="A439" s="45"/>
      <c r="B439" s="43" t="s">
        <v>165</v>
      </c>
      <c r="C439" s="44" t="s">
        <v>165</v>
      </c>
      <c r="D439" s="19" t="s">
        <v>165</v>
      </c>
      <c r="E439" s="40" t="s">
        <v>165</v>
      </c>
      <c r="F439" s="21" t="str">
        <f>IF(ISBLANK(A439), "", IFERROR(IF(VLOOKUP(CONCATENATE(A439, " Blueprint"),'Filtered Blueprints'!I$3:J500, 2, FALSE) &gt; C439, "Surplus ✔️", "Shortage ❌"), "Shortage ❌"))</f>
        <v/>
      </c>
      <c r="G439" s="21" t="str">
        <f t="array" ref="G439">IF(ISBLANK(A439), "", IF(ISERROR(MATCH(INDEX('Filtered Blueprints'!S$3:T500, MATCH(CONCATENATE(A439, " Blueprint"), 'Filtered Blueprints'!T$3:T500, 0), 1), 'Filtered Blueprints'!M$3:M500, 0)), "Catch ❌", "Catch ✔️ "))</f>
        <v/>
      </c>
      <c r="H439" s="21" t="str">
        <f t="array" ref="H439">IF(ISBLANK(A439), "", IF(ISERROR(MATCH(INDEX('Filtered Blueprints'!H$3:I500, MATCH(CONCATENATE(A439, " Blueprint"), 'Filtered Blueprints'!I$3:I500, 0), 1), 'Filtered Blueprints'!B$3:B500, 0)), "Impass ❌", "Impass ✔️ "))</f>
        <v/>
      </c>
      <c r="I439" s="22"/>
      <c r="J439" s="23"/>
    </row>
    <row r="440">
      <c r="A440" s="45"/>
      <c r="B440" s="43" t="s">
        <v>165</v>
      </c>
      <c r="C440" s="44" t="s">
        <v>165</v>
      </c>
      <c r="D440" s="19" t="s">
        <v>165</v>
      </c>
      <c r="E440" s="40" t="s">
        <v>165</v>
      </c>
      <c r="F440" s="21" t="str">
        <f>IF(ISBLANK(A440), "", IFERROR(IF(VLOOKUP(CONCATENATE(A440, " Blueprint"),'Filtered Blueprints'!I$3:J500, 2, FALSE) &gt; C440, "Surplus ✔️", "Shortage ❌"), "Shortage ❌"))</f>
        <v/>
      </c>
      <c r="G440" s="21" t="str">
        <f t="array" ref="G440">IF(ISBLANK(A440), "", IF(ISERROR(MATCH(INDEX('Filtered Blueprints'!S$3:T500, MATCH(CONCATENATE(A440, " Blueprint"), 'Filtered Blueprints'!T$3:T500, 0), 1), 'Filtered Blueprints'!M$3:M500, 0)), "Catch ❌", "Catch ✔️ "))</f>
        <v/>
      </c>
      <c r="H440" s="21" t="str">
        <f t="array" ref="H440">IF(ISBLANK(A440), "", IF(ISERROR(MATCH(INDEX('Filtered Blueprints'!H$3:I500, MATCH(CONCATENATE(A440, " Blueprint"), 'Filtered Blueprints'!I$3:I500, 0), 1), 'Filtered Blueprints'!B$3:B500, 0)), "Impass ❌", "Impass ✔️ "))</f>
        <v/>
      </c>
      <c r="I440" s="22"/>
      <c r="J440" s="23"/>
    </row>
    <row r="441">
      <c r="A441" s="45"/>
      <c r="B441" s="43" t="s">
        <v>165</v>
      </c>
      <c r="C441" s="44" t="s">
        <v>165</v>
      </c>
      <c r="D441" s="19" t="s">
        <v>165</v>
      </c>
      <c r="E441" s="40" t="s">
        <v>165</v>
      </c>
      <c r="F441" s="21" t="str">
        <f>IF(ISBLANK(A441), "", IFERROR(IF(VLOOKUP(CONCATENATE(A441, " Blueprint"),'Filtered Blueprints'!I$3:J500, 2, FALSE) &gt; C441, "Surplus ✔️", "Shortage ❌"), "Shortage ❌"))</f>
        <v/>
      </c>
      <c r="G441" s="21" t="str">
        <f t="array" ref="G441">IF(ISBLANK(A441), "", IF(ISERROR(MATCH(INDEX('Filtered Blueprints'!S$3:T500, MATCH(CONCATENATE(A441, " Blueprint"), 'Filtered Blueprints'!T$3:T500, 0), 1), 'Filtered Blueprints'!M$3:M500, 0)), "Catch ❌", "Catch ✔️ "))</f>
        <v/>
      </c>
      <c r="H441" s="21" t="str">
        <f t="array" ref="H441">IF(ISBLANK(A441), "", IF(ISERROR(MATCH(INDEX('Filtered Blueprints'!H$3:I500, MATCH(CONCATENATE(A441, " Blueprint"), 'Filtered Blueprints'!I$3:I500, 0), 1), 'Filtered Blueprints'!B$3:B500, 0)), "Impass ❌", "Impass ✔️ "))</f>
        <v/>
      </c>
      <c r="I441" s="22"/>
      <c r="J441" s="23"/>
    </row>
    <row r="442">
      <c r="A442" s="45"/>
      <c r="B442" s="43" t="s">
        <v>165</v>
      </c>
      <c r="C442" s="44" t="s">
        <v>165</v>
      </c>
      <c r="D442" s="19" t="s">
        <v>165</v>
      </c>
      <c r="E442" s="40" t="s">
        <v>165</v>
      </c>
      <c r="F442" s="21" t="str">
        <f>IF(ISBLANK(A442), "", IFERROR(IF(VLOOKUP(CONCATENATE(A442, " Blueprint"),'Filtered Blueprints'!I$3:J500, 2, FALSE) &gt; C442, "Surplus ✔️", "Shortage ❌"), "Shortage ❌"))</f>
        <v/>
      </c>
      <c r="G442" s="21" t="str">
        <f t="array" ref="G442">IF(ISBLANK(A442), "", IF(ISERROR(MATCH(INDEX('Filtered Blueprints'!S$3:T500, MATCH(CONCATENATE(A442, " Blueprint"), 'Filtered Blueprints'!T$3:T500, 0), 1), 'Filtered Blueprints'!M$3:M500, 0)), "Catch ❌", "Catch ✔️ "))</f>
        <v/>
      </c>
      <c r="H442" s="21" t="str">
        <f t="array" ref="H442">IF(ISBLANK(A442), "", IF(ISERROR(MATCH(INDEX('Filtered Blueprints'!H$3:I500, MATCH(CONCATENATE(A442, " Blueprint"), 'Filtered Blueprints'!I$3:I500, 0), 1), 'Filtered Blueprints'!B$3:B500, 0)), "Impass ❌", "Impass ✔️ "))</f>
        <v/>
      </c>
      <c r="I442" s="22"/>
      <c r="J442" s="23"/>
    </row>
    <row r="443">
      <c r="A443" s="45"/>
      <c r="B443" s="43" t="s">
        <v>165</v>
      </c>
      <c r="C443" s="44" t="s">
        <v>165</v>
      </c>
      <c r="D443" s="19" t="s">
        <v>165</v>
      </c>
      <c r="E443" s="40" t="s">
        <v>165</v>
      </c>
      <c r="F443" s="21" t="str">
        <f>IF(ISBLANK(A443), "", IFERROR(IF(VLOOKUP(CONCATENATE(A443, " Blueprint"),'Filtered Blueprints'!I$3:J500, 2, FALSE) &gt; C443, "Surplus ✔️", "Shortage ❌"), "Shortage ❌"))</f>
        <v/>
      </c>
      <c r="G443" s="21" t="str">
        <f t="array" ref="G443">IF(ISBLANK(A443), "", IF(ISERROR(MATCH(INDEX('Filtered Blueprints'!S$3:T500, MATCH(CONCATENATE(A443, " Blueprint"), 'Filtered Blueprints'!T$3:T500, 0), 1), 'Filtered Blueprints'!M$3:M500, 0)), "Catch ❌", "Catch ✔️ "))</f>
        <v/>
      </c>
      <c r="H443" s="21" t="str">
        <f t="array" ref="H443">IF(ISBLANK(A443), "", IF(ISERROR(MATCH(INDEX('Filtered Blueprints'!H$3:I500, MATCH(CONCATENATE(A443, " Blueprint"), 'Filtered Blueprints'!I$3:I500, 0), 1), 'Filtered Blueprints'!B$3:B500, 0)), "Impass ❌", "Impass ✔️ "))</f>
        <v/>
      </c>
      <c r="I443" s="22"/>
      <c r="J443" s="23"/>
    </row>
    <row r="444">
      <c r="A444" s="45"/>
      <c r="B444" s="43" t="s">
        <v>165</v>
      </c>
      <c r="C444" s="44" t="s">
        <v>165</v>
      </c>
      <c r="D444" s="19" t="s">
        <v>165</v>
      </c>
      <c r="E444" s="40" t="s">
        <v>165</v>
      </c>
      <c r="F444" s="21" t="str">
        <f>IF(ISBLANK(A444), "", IFERROR(IF(VLOOKUP(CONCATENATE(A444, " Blueprint"),'Filtered Blueprints'!I$3:J500, 2, FALSE) &gt; C444, "Surplus ✔️", "Shortage ❌"), "Shortage ❌"))</f>
        <v/>
      </c>
      <c r="G444" s="21" t="str">
        <f t="array" ref="G444">IF(ISBLANK(A444), "", IF(ISERROR(MATCH(INDEX('Filtered Blueprints'!S$3:T500, MATCH(CONCATENATE(A444, " Blueprint"), 'Filtered Blueprints'!T$3:T500, 0), 1), 'Filtered Blueprints'!M$3:M500, 0)), "Catch ❌", "Catch ✔️ "))</f>
        <v/>
      </c>
      <c r="H444" s="21" t="str">
        <f t="array" ref="H444">IF(ISBLANK(A444), "", IF(ISERROR(MATCH(INDEX('Filtered Blueprints'!H$3:I500, MATCH(CONCATENATE(A444, " Blueprint"), 'Filtered Blueprints'!I$3:I500, 0), 1), 'Filtered Blueprints'!B$3:B500, 0)), "Impass ❌", "Impass ✔️ "))</f>
        <v/>
      </c>
      <c r="I444" s="22"/>
      <c r="J444" s="23"/>
    </row>
    <row r="445">
      <c r="A445" s="45"/>
      <c r="B445" s="43" t="s">
        <v>165</v>
      </c>
      <c r="C445" s="44" t="s">
        <v>165</v>
      </c>
      <c r="D445" s="19" t="s">
        <v>165</v>
      </c>
      <c r="E445" s="40" t="s">
        <v>165</v>
      </c>
      <c r="F445" s="21" t="str">
        <f>IF(ISBLANK(A445), "", IFERROR(IF(VLOOKUP(CONCATENATE(A445, " Blueprint"),'Filtered Blueprints'!I$3:J500, 2, FALSE) &gt; C445, "Surplus ✔️", "Shortage ❌"), "Shortage ❌"))</f>
        <v/>
      </c>
      <c r="G445" s="21" t="str">
        <f t="array" ref="G445">IF(ISBLANK(A445), "", IF(ISERROR(MATCH(INDEX('Filtered Blueprints'!S$3:T500, MATCH(CONCATENATE(A445, " Blueprint"), 'Filtered Blueprints'!T$3:T500, 0), 1), 'Filtered Blueprints'!M$3:M500, 0)), "Catch ❌", "Catch ✔️ "))</f>
        <v/>
      </c>
      <c r="H445" s="21" t="str">
        <f t="array" ref="H445">IF(ISBLANK(A445), "", IF(ISERROR(MATCH(INDEX('Filtered Blueprints'!H$3:I500, MATCH(CONCATENATE(A445, " Blueprint"), 'Filtered Blueprints'!I$3:I500, 0), 1), 'Filtered Blueprints'!B$3:B500, 0)), "Impass ❌", "Impass ✔️ "))</f>
        <v/>
      </c>
      <c r="I445" s="22"/>
      <c r="J445" s="23"/>
    </row>
    <row r="446">
      <c r="A446" s="45"/>
      <c r="B446" s="43" t="s">
        <v>165</v>
      </c>
      <c r="C446" s="44" t="s">
        <v>165</v>
      </c>
      <c r="D446" s="19" t="s">
        <v>165</v>
      </c>
      <c r="E446" s="40" t="s">
        <v>165</v>
      </c>
      <c r="F446" s="21" t="str">
        <f>IF(ISBLANK(A446), "", IFERROR(IF(VLOOKUP(CONCATENATE(A446, " Blueprint"),'Filtered Blueprints'!I$3:J500, 2, FALSE) &gt; C446, "Surplus ✔️", "Shortage ❌"), "Shortage ❌"))</f>
        <v/>
      </c>
      <c r="G446" s="21" t="str">
        <f t="array" ref="G446">IF(ISBLANK(A446), "", IF(ISERROR(MATCH(INDEX('Filtered Blueprints'!S$3:T500, MATCH(CONCATENATE(A446, " Blueprint"), 'Filtered Blueprints'!T$3:T500, 0), 1), 'Filtered Blueprints'!M$3:M500, 0)), "Catch ❌", "Catch ✔️ "))</f>
        <v/>
      </c>
      <c r="H446" s="21" t="str">
        <f t="array" ref="H446">IF(ISBLANK(A446), "", IF(ISERROR(MATCH(INDEX('Filtered Blueprints'!H$3:I500, MATCH(CONCATENATE(A446, " Blueprint"), 'Filtered Blueprints'!I$3:I500, 0), 1), 'Filtered Blueprints'!B$3:B500, 0)), "Impass ❌", "Impass ✔️ "))</f>
        <v/>
      </c>
      <c r="I446" s="22"/>
      <c r="J446" s="23"/>
    </row>
    <row r="447">
      <c r="A447" s="45"/>
      <c r="B447" s="43" t="s">
        <v>165</v>
      </c>
      <c r="C447" s="44" t="s">
        <v>165</v>
      </c>
      <c r="D447" s="19" t="s">
        <v>165</v>
      </c>
      <c r="E447" s="40" t="s">
        <v>165</v>
      </c>
      <c r="F447" s="21" t="str">
        <f>IF(ISBLANK(A447), "", IFERROR(IF(VLOOKUP(CONCATENATE(A447, " Blueprint"),'Filtered Blueprints'!I$3:J500, 2, FALSE) &gt; C447, "Surplus ✔️", "Shortage ❌"), "Shortage ❌"))</f>
        <v/>
      </c>
      <c r="G447" s="21" t="str">
        <f t="array" ref="G447">IF(ISBLANK(A447), "", IF(ISERROR(MATCH(INDEX('Filtered Blueprints'!S$3:T500, MATCH(CONCATENATE(A447, " Blueprint"), 'Filtered Blueprints'!T$3:T500, 0), 1), 'Filtered Blueprints'!M$3:M500, 0)), "Catch ❌", "Catch ✔️ "))</f>
        <v/>
      </c>
      <c r="H447" s="21" t="str">
        <f t="array" ref="H447">IF(ISBLANK(A447), "", IF(ISERROR(MATCH(INDEX('Filtered Blueprints'!H$3:I500, MATCH(CONCATENATE(A447, " Blueprint"), 'Filtered Blueprints'!I$3:I500, 0), 1), 'Filtered Blueprints'!B$3:B500, 0)), "Impass ❌", "Impass ✔️ "))</f>
        <v/>
      </c>
      <c r="I447" s="22"/>
      <c r="J447" s="23"/>
    </row>
    <row r="448">
      <c r="A448" s="45"/>
      <c r="B448" s="43" t="s">
        <v>165</v>
      </c>
      <c r="C448" s="44" t="s">
        <v>165</v>
      </c>
      <c r="D448" s="19" t="s">
        <v>165</v>
      </c>
      <c r="E448" s="40" t="s">
        <v>165</v>
      </c>
      <c r="F448" s="21" t="str">
        <f>IF(ISBLANK(A448), "", IFERROR(IF(VLOOKUP(CONCATENATE(A448, " Blueprint"),'Filtered Blueprints'!I$3:J500, 2, FALSE) &gt; C448, "Surplus ✔️", "Shortage ❌"), "Shortage ❌"))</f>
        <v/>
      </c>
      <c r="G448" s="21" t="str">
        <f t="array" ref="G448">IF(ISBLANK(A448), "", IF(ISERROR(MATCH(INDEX('Filtered Blueprints'!S$3:T500, MATCH(CONCATENATE(A448, " Blueprint"), 'Filtered Blueprints'!T$3:T500, 0), 1), 'Filtered Blueprints'!M$3:M500, 0)), "Catch ❌", "Catch ✔️ "))</f>
        <v/>
      </c>
      <c r="H448" s="21" t="str">
        <f t="array" ref="H448">IF(ISBLANK(A448), "", IF(ISERROR(MATCH(INDEX('Filtered Blueprints'!H$3:I500, MATCH(CONCATENATE(A448, " Blueprint"), 'Filtered Blueprints'!I$3:I500, 0), 1), 'Filtered Blueprints'!B$3:B500, 0)), "Impass ❌", "Impass ✔️ "))</f>
        <v/>
      </c>
      <c r="I448" s="22"/>
      <c r="J448" s="23"/>
    </row>
    <row r="449">
      <c r="A449" s="45"/>
      <c r="B449" s="43" t="s">
        <v>165</v>
      </c>
      <c r="C449" s="44" t="s">
        <v>165</v>
      </c>
      <c r="D449" s="19" t="s">
        <v>165</v>
      </c>
      <c r="E449" s="40" t="s">
        <v>165</v>
      </c>
      <c r="F449" s="21" t="str">
        <f>IF(ISBLANK(A449), "", IFERROR(IF(VLOOKUP(CONCATENATE(A449, " Blueprint"),'Filtered Blueprints'!I$3:J500, 2, FALSE) &gt; C449, "Surplus ✔️", "Shortage ❌"), "Shortage ❌"))</f>
        <v/>
      </c>
      <c r="G449" s="21" t="str">
        <f t="array" ref="G449">IF(ISBLANK(A449), "", IF(ISERROR(MATCH(INDEX('Filtered Blueprints'!S$3:T500, MATCH(CONCATENATE(A449, " Blueprint"), 'Filtered Blueprints'!T$3:T500, 0), 1), 'Filtered Blueprints'!M$3:M500, 0)), "Catch ❌", "Catch ✔️ "))</f>
        <v/>
      </c>
      <c r="H449" s="21" t="str">
        <f t="array" ref="H449">IF(ISBLANK(A449), "", IF(ISERROR(MATCH(INDEX('Filtered Blueprints'!H$3:I500, MATCH(CONCATENATE(A449, " Blueprint"), 'Filtered Blueprints'!I$3:I500, 0), 1), 'Filtered Blueprints'!B$3:B500, 0)), "Impass ❌", "Impass ✔️ "))</f>
        <v/>
      </c>
      <c r="I449" s="22"/>
      <c r="J449" s="23"/>
    </row>
    <row r="450">
      <c r="A450" s="45"/>
      <c r="B450" s="43" t="s">
        <v>165</v>
      </c>
      <c r="C450" s="44" t="s">
        <v>165</v>
      </c>
      <c r="D450" s="19" t="s">
        <v>165</v>
      </c>
      <c r="E450" s="40" t="s">
        <v>165</v>
      </c>
      <c r="F450" s="21" t="str">
        <f>IF(ISBLANK(A450), "", IFERROR(IF(VLOOKUP(CONCATENATE(A450, " Blueprint"),'Filtered Blueprints'!I$3:J500, 2, FALSE) &gt; C450, "Surplus ✔️", "Shortage ❌"), "Shortage ❌"))</f>
        <v/>
      </c>
      <c r="G450" s="21" t="str">
        <f t="array" ref="G450">IF(ISBLANK(A450), "", IF(ISERROR(MATCH(INDEX('Filtered Blueprints'!S$3:T500, MATCH(CONCATENATE(A450, " Blueprint"), 'Filtered Blueprints'!T$3:T500, 0), 1), 'Filtered Blueprints'!M$3:M500, 0)), "Catch ❌", "Catch ✔️ "))</f>
        <v/>
      </c>
      <c r="H450" s="21" t="str">
        <f t="array" ref="H450">IF(ISBLANK(A450), "", IF(ISERROR(MATCH(INDEX('Filtered Blueprints'!H$3:I500, MATCH(CONCATENATE(A450, " Blueprint"), 'Filtered Blueprints'!I$3:I500, 0), 1), 'Filtered Blueprints'!B$3:B500, 0)), "Impass ❌", "Impass ✔️ "))</f>
        <v/>
      </c>
      <c r="I450" s="22"/>
      <c r="J450" s="23"/>
    </row>
    <row r="451">
      <c r="A451" s="45"/>
      <c r="B451" s="43" t="s">
        <v>165</v>
      </c>
      <c r="C451" s="44" t="s">
        <v>165</v>
      </c>
      <c r="D451" s="19" t="s">
        <v>165</v>
      </c>
      <c r="E451" s="40" t="s">
        <v>165</v>
      </c>
      <c r="F451" s="21" t="str">
        <f>IF(ISBLANK(A451), "", IFERROR(IF(VLOOKUP(CONCATENATE(A451, " Blueprint"),'Filtered Blueprints'!I$3:J500, 2, FALSE) &gt; C451, "Surplus ✔️", "Shortage ❌"), "Shortage ❌"))</f>
        <v/>
      </c>
      <c r="G451" s="21" t="str">
        <f t="array" ref="G451">IF(ISBLANK(A451), "", IF(ISERROR(MATCH(INDEX('Filtered Blueprints'!S$3:T500, MATCH(CONCATENATE(A451, " Blueprint"), 'Filtered Blueprints'!T$3:T500, 0), 1), 'Filtered Blueprints'!M$3:M500, 0)), "Catch ❌", "Catch ✔️ "))</f>
        <v/>
      </c>
      <c r="H451" s="21" t="str">
        <f t="array" ref="H451">IF(ISBLANK(A451), "", IF(ISERROR(MATCH(INDEX('Filtered Blueprints'!H$3:I500, MATCH(CONCATENATE(A451, " Blueprint"), 'Filtered Blueprints'!I$3:I500, 0), 1), 'Filtered Blueprints'!B$3:B500, 0)), "Impass ❌", "Impass ✔️ "))</f>
        <v/>
      </c>
      <c r="I451" s="22"/>
      <c r="J451" s="23"/>
    </row>
    <row r="452">
      <c r="A452" s="45"/>
      <c r="B452" s="43" t="s">
        <v>165</v>
      </c>
      <c r="C452" s="44" t="s">
        <v>165</v>
      </c>
      <c r="D452" s="19" t="s">
        <v>165</v>
      </c>
      <c r="E452" s="40" t="s">
        <v>165</v>
      </c>
      <c r="F452" s="21" t="str">
        <f>IF(ISBLANK(A452), "", IFERROR(IF(VLOOKUP(CONCATENATE(A452, " Blueprint"),'Filtered Blueprints'!I$3:J500, 2, FALSE) &gt; C452, "Surplus ✔️", "Shortage ❌"), "Shortage ❌"))</f>
        <v/>
      </c>
      <c r="G452" s="21" t="str">
        <f t="array" ref="G452">IF(ISBLANK(A452), "", IF(ISERROR(MATCH(INDEX('Filtered Blueprints'!S$3:T500, MATCH(CONCATENATE(A452, " Blueprint"), 'Filtered Blueprints'!T$3:T500, 0), 1), 'Filtered Blueprints'!M$3:M500, 0)), "Catch ❌", "Catch ✔️ "))</f>
        <v/>
      </c>
      <c r="H452" s="21" t="str">
        <f t="array" ref="H452">IF(ISBLANK(A452), "", IF(ISERROR(MATCH(INDEX('Filtered Blueprints'!H$3:I500, MATCH(CONCATENATE(A452, " Blueprint"), 'Filtered Blueprints'!I$3:I500, 0), 1), 'Filtered Blueprints'!B$3:B500, 0)), "Impass ❌", "Impass ✔️ "))</f>
        <v/>
      </c>
      <c r="I452" s="22"/>
      <c r="J452" s="23"/>
    </row>
    <row r="453">
      <c r="A453" s="45"/>
      <c r="B453" s="43" t="s">
        <v>165</v>
      </c>
      <c r="C453" s="44" t="s">
        <v>165</v>
      </c>
      <c r="D453" s="19" t="s">
        <v>165</v>
      </c>
      <c r="E453" s="40" t="s">
        <v>165</v>
      </c>
      <c r="F453" s="21" t="str">
        <f>IF(ISBLANK(A453), "", IFERROR(IF(VLOOKUP(CONCATENATE(A453, " Blueprint"),'Filtered Blueprints'!I$3:J500, 2, FALSE) &gt; C453, "Surplus ✔️", "Shortage ❌"), "Shortage ❌"))</f>
        <v/>
      </c>
      <c r="G453" s="21" t="str">
        <f t="array" ref="G453">IF(ISBLANK(A453), "", IF(ISERROR(MATCH(INDEX('Filtered Blueprints'!S$3:T500, MATCH(CONCATENATE(A453, " Blueprint"), 'Filtered Blueprints'!T$3:T500, 0), 1), 'Filtered Blueprints'!M$3:M500, 0)), "Catch ❌", "Catch ✔️ "))</f>
        <v/>
      </c>
      <c r="H453" s="21" t="str">
        <f t="array" ref="H453">IF(ISBLANK(A453), "", IF(ISERROR(MATCH(INDEX('Filtered Blueprints'!H$3:I500, MATCH(CONCATENATE(A453, " Blueprint"), 'Filtered Blueprints'!I$3:I500, 0), 1), 'Filtered Blueprints'!B$3:B500, 0)), "Impass ❌", "Impass ✔️ "))</f>
        <v/>
      </c>
      <c r="I453" s="22"/>
      <c r="J453" s="23"/>
    </row>
    <row r="454">
      <c r="A454" s="45"/>
      <c r="B454" s="43" t="s">
        <v>165</v>
      </c>
      <c r="C454" s="44" t="s">
        <v>165</v>
      </c>
      <c r="D454" s="19" t="s">
        <v>165</v>
      </c>
      <c r="E454" s="40" t="s">
        <v>165</v>
      </c>
      <c r="F454" s="21" t="str">
        <f>IF(ISBLANK(A454), "", IFERROR(IF(VLOOKUP(CONCATENATE(A454, " Blueprint"),'Filtered Blueprints'!I$3:J500, 2, FALSE) &gt; C454, "Surplus ✔️", "Shortage ❌"), "Shortage ❌"))</f>
        <v/>
      </c>
      <c r="G454" s="21" t="str">
        <f t="array" ref="G454">IF(ISBLANK(A454), "", IF(ISERROR(MATCH(INDEX('Filtered Blueprints'!S$3:T500, MATCH(CONCATENATE(A454, " Blueprint"), 'Filtered Blueprints'!T$3:T500, 0), 1), 'Filtered Blueprints'!M$3:M500, 0)), "Catch ❌", "Catch ✔️ "))</f>
        <v/>
      </c>
      <c r="H454" s="21" t="str">
        <f t="array" ref="H454">IF(ISBLANK(A454), "", IF(ISERROR(MATCH(INDEX('Filtered Blueprints'!H$3:I500, MATCH(CONCATENATE(A454, " Blueprint"), 'Filtered Blueprints'!I$3:I500, 0), 1), 'Filtered Blueprints'!B$3:B500, 0)), "Impass ❌", "Impass ✔️ "))</f>
        <v/>
      </c>
      <c r="I454" s="22"/>
      <c r="J454" s="23"/>
    </row>
    <row r="455">
      <c r="A455" s="45"/>
      <c r="B455" s="43" t="s">
        <v>165</v>
      </c>
      <c r="C455" s="44" t="s">
        <v>165</v>
      </c>
      <c r="D455" s="19" t="s">
        <v>165</v>
      </c>
      <c r="E455" s="40" t="s">
        <v>165</v>
      </c>
      <c r="F455" s="21" t="str">
        <f>IF(ISBLANK(A455), "", IFERROR(IF(VLOOKUP(CONCATENATE(A455, " Blueprint"),'Filtered Blueprints'!I$3:J500, 2, FALSE) &gt; C455, "Surplus ✔️", "Shortage ❌"), "Shortage ❌"))</f>
        <v/>
      </c>
      <c r="G455" s="21" t="str">
        <f t="array" ref="G455">IF(ISBLANK(A455), "", IF(ISERROR(MATCH(INDEX('Filtered Blueprints'!S$3:T500, MATCH(CONCATENATE(A455, " Blueprint"), 'Filtered Blueprints'!T$3:T500, 0), 1), 'Filtered Blueprints'!M$3:M500, 0)), "Catch ❌", "Catch ✔️ "))</f>
        <v/>
      </c>
      <c r="H455" s="21" t="str">
        <f t="array" ref="H455">IF(ISBLANK(A455), "", IF(ISERROR(MATCH(INDEX('Filtered Blueprints'!H$3:I500, MATCH(CONCATENATE(A455, " Blueprint"), 'Filtered Blueprints'!I$3:I500, 0), 1), 'Filtered Blueprints'!B$3:B500, 0)), "Impass ❌", "Impass ✔️ "))</f>
        <v/>
      </c>
      <c r="I455" s="22"/>
      <c r="J455" s="23"/>
    </row>
    <row r="456">
      <c r="A456" s="45"/>
      <c r="B456" s="43" t="s">
        <v>165</v>
      </c>
      <c r="C456" s="44" t="s">
        <v>165</v>
      </c>
      <c r="D456" s="19" t="s">
        <v>165</v>
      </c>
      <c r="E456" s="40" t="s">
        <v>165</v>
      </c>
      <c r="F456" s="21" t="str">
        <f>IF(ISBLANK(A456), "", IFERROR(IF(VLOOKUP(CONCATENATE(A456, " Blueprint"),'Filtered Blueprints'!I$3:J500, 2, FALSE) &gt; C456, "Surplus ✔️", "Shortage ❌"), "Shortage ❌"))</f>
        <v/>
      </c>
      <c r="G456" s="21" t="str">
        <f t="array" ref="G456">IF(ISBLANK(A456), "", IF(ISERROR(MATCH(INDEX('Filtered Blueprints'!S$3:T500, MATCH(CONCATENATE(A456, " Blueprint"), 'Filtered Blueprints'!T$3:T500, 0), 1), 'Filtered Blueprints'!M$3:M500, 0)), "Catch ❌", "Catch ✔️ "))</f>
        <v/>
      </c>
      <c r="H456" s="21" t="str">
        <f t="array" ref="H456">IF(ISBLANK(A456), "", IF(ISERROR(MATCH(INDEX('Filtered Blueprints'!H$3:I500, MATCH(CONCATENATE(A456, " Blueprint"), 'Filtered Blueprints'!I$3:I500, 0), 1), 'Filtered Blueprints'!B$3:B500, 0)), "Impass ❌", "Impass ✔️ "))</f>
        <v/>
      </c>
      <c r="I456" s="22"/>
      <c r="J456" s="23"/>
    </row>
    <row r="457">
      <c r="A457" s="45"/>
      <c r="B457" s="43" t="s">
        <v>165</v>
      </c>
      <c r="C457" s="44" t="s">
        <v>165</v>
      </c>
      <c r="D457" s="19" t="s">
        <v>165</v>
      </c>
      <c r="E457" s="40" t="s">
        <v>165</v>
      </c>
      <c r="F457" s="21" t="str">
        <f>IF(ISBLANK(A457), "", IFERROR(IF(VLOOKUP(CONCATENATE(A457, " Blueprint"),'Filtered Blueprints'!I$3:J500, 2, FALSE) &gt; C457, "Surplus ✔️", "Shortage ❌"), "Shortage ❌"))</f>
        <v/>
      </c>
      <c r="G457" s="21" t="str">
        <f t="array" ref="G457">IF(ISBLANK(A457), "", IF(ISERROR(MATCH(INDEX('Filtered Blueprints'!S$3:T500, MATCH(CONCATENATE(A457, " Blueprint"), 'Filtered Blueprints'!T$3:T500, 0), 1), 'Filtered Blueprints'!M$3:M500, 0)), "Catch ❌", "Catch ✔️ "))</f>
        <v/>
      </c>
      <c r="H457" s="21" t="str">
        <f t="array" ref="H457">IF(ISBLANK(A457), "", IF(ISERROR(MATCH(INDEX('Filtered Blueprints'!H$3:I500, MATCH(CONCATENATE(A457, " Blueprint"), 'Filtered Blueprints'!I$3:I500, 0), 1), 'Filtered Blueprints'!B$3:B500, 0)), "Impass ❌", "Impass ✔️ "))</f>
        <v/>
      </c>
      <c r="I457" s="22"/>
      <c r="J457" s="23"/>
    </row>
    <row r="458">
      <c r="A458" s="45"/>
      <c r="B458" s="43" t="s">
        <v>165</v>
      </c>
      <c r="C458" s="44" t="s">
        <v>165</v>
      </c>
      <c r="D458" s="19" t="s">
        <v>165</v>
      </c>
      <c r="E458" s="40" t="s">
        <v>165</v>
      </c>
      <c r="F458" s="21" t="str">
        <f>IF(ISBLANK(A458), "", IFERROR(IF(VLOOKUP(CONCATENATE(A458, " Blueprint"),'Filtered Blueprints'!I$3:J500, 2, FALSE) &gt; C458, "Surplus ✔️", "Shortage ❌"), "Shortage ❌"))</f>
        <v/>
      </c>
      <c r="G458" s="21" t="str">
        <f t="array" ref="G458">IF(ISBLANK(A458), "", IF(ISERROR(MATCH(INDEX('Filtered Blueprints'!S$3:T500, MATCH(CONCATENATE(A458, " Blueprint"), 'Filtered Blueprints'!T$3:T500, 0), 1), 'Filtered Blueprints'!M$3:M500, 0)), "Catch ❌", "Catch ✔️ "))</f>
        <v/>
      </c>
      <c r="H458" s="21" t="str">
        <f t="array" ref="H458">IF(ISBLANK(A458), "", IF(ISERROR(MATCH(INDEX('Filtered Blueprints'!H$3:I500, MATCH(CONCATENATE(A458, " Blueprint"), 'Filtered Blueprints'!I$3:I500, 0), 1), 'Filtered Blueprints'!B$3:B500, 0)), "Impass ❌", "Impass ✔️ "))</f>
        <v/>
      </c>
      <c r="I458" s="22"/>
      <c r="J458" s="23"/>
    </row>
    <row r="459">
      <c r="A459" s="45"/>
      <c r="B459" s="43" t="s">
        <v>165</v>
      </c>
      <c r="C459" s="44" t="s">
        <v>165</v>
      </c>
      <c r="D459" s="19" t="s">
        <v>165</v>
      </c>
      <c r="E459" s="40" t="s">
        <v>165</v>
      </c>
      <c r="F459" s="21" t="str">
        <f>IF(ISBLANK(A459), "", IFERROR(IF(VLOOKUP(CONCATENATE(A459, " Blueprint"),'Filtered Blueprints'!I$3:J500, 2, FALSE) &gt; C459, "Surplus ✔️", "Shortage ❌"), "Shortage ❌"))</f>
        <v/>
      </c>
      <c r="G459" s="21" t="str">
        <f t="array" ref="G459">IF(ISBLANK(A459), "", IF(ISERROR(MATCH(INDEX('Filtered Blueprints'!S$3:T500, MATCH(CONCATENATE(A459, " Blueprint"), 'Filtered Blueprints'!T$3:T500, 0), 1), 'Filtered Blueprints'!M$3:M500, 0)), "Catch ❌", "Catch ✔️ "))</f>
        <v/>
      </c>
      <c r="H459" s="21" t="str">
        <f t="array" ref="H459">IF(ISBLANK(A459), "", IF(ISERROR(MATCH(INDEX('Filtered Blueprints'!H$3:I500, MATCH(CONCATENATE(A459, " Blueprint"), 'Filtered Blueprints'!I$3:I500, 0), 1), 'Filtered Blueprints'!B$3:B500, 0)), "Impass ❌", "Impass ✔️ "))</f>
        <v/>
      </c>
      <c r="I459" s="22"/>
      <c r="J459" s="23"/>
    </row>
    <row r="460">
      <c r="A460" s="45"/>
      <c r="B460" s="43" t="s">
        <v>165</v>
      </c>
      <c r="C460" s="44" t="s">
        <v>165</v>
      </c>
      <c r="D460" s="19" t="s">
        <v>165</v>
      </c>
      <c r="E460" s="40" t="s">
        <v>165</v>
      </c>
      <c r="F460" s="21" t="str">
        <f>IF(ISBLANK(A460), "", IFERROR(IF(VLOOKUP(CONCATENATE(A460, " Blueprint"),'Filtered Blueprints'!I$3:J500, 2, FALSE) &gt; C460, "Surplus ✔️", "Shortage ❌"), "Shortage ❌"))</f>
        <v/>
      </c>
      <c r="G460" s="21" t="str">
        <f t="array" ref="G460">IF(ISBLANK(A460), "", IF(ISERROR(MATCH(INDEX('Filtered Blueprints'!S$3:T500, MATCH(CONCATENATE(A460, " Blueprint"), 'Filtered Blueprints'!T$3:T500, 0), 1), 'Filtered Blueprints'!M$3:M500, 0)), "Catch ❌", "Catch ✔️ "))</f>
        <v/>
      </c>
      <c r="H460" s="21" t="str">
        <f t="array" ref="H460">IF(ISBLANK(A460), "", IF(ISERROR(MATCH(INDEX('Filtered Blueprints'!H$3:I500, MATCH(CONCATENATE(A460, " Blueprint"), 'Filtered Blueprints'!I$3:I500, 0), 1), 'Filtered Blueprints'!B$3:B500, 0)), "Impass ❌", "Impass ✔️ "))</f>
        <v/>
      </c>
      <c r="I460" s="22"/>
      <c r="J460" s="23"/>
    </row>
    <row r="461">
      <c r="A461" s="45"/>
      <c r="B461" s="43" t="s">
        <v>165</v>
      </c>
      <c r="C461" s="44" t="s">
        <v>165</v>
      </c>
      <c r="D461" s="19" t="s">
        <v>165</v>
      </c>
      <c r="E461" s="40" t="s">
        <v>165</v>
      </c>
      <c r="F461" s="21" t="str">
        <f>IF(ISBLANK(A461), "", IFERROR(IF(VLOOKUP(CONCATENATE(A461, " Blueprint"),'Filtered Blueprints'!I$3:J500, 2, FALSE) &gt; C461, "Surplus ✔️", "Shortage ❌"), "Shortage ❌"))</f>
        <v/>
      </c>
      <c r="G461" s="21" t="str">
        <f t="array" ref="G461">IF(ISBLANK(A461), "", IF(ISERROR(MATCH(INDEX('Filtered Blueprints'!S$3:T500, MATCH(CONCATENATE(A461, " Blueprint"), 'Filtered Blueprints'!T$3:T500, 0), 1), 'Filtered Blueprints'!M$3:M500, 0)), "Catch ❌", "Catch ✔️ "))</f>
        <v/>
      </c>
      <c r="H461" s="21" t="str">
        <f t="array" ref="H461">IF(ISBLANK(A461), "", IF(ISERROR(MATCH(INDEX('Filtered Blueprints'!H$3:I500, MATCH(CONCATENATE(A461, " Blueprint"), 'Filtered Blueprints'!I$3:I500, 0), 1), 'Filtered Blueprints'!B$3:B500, 0)), "Impass ❌", "Impass ✔️ "))</f>
        <v/>
      </c>
      <c r="I461" s="22"/>
      <c r="J461" s="23"/>
    </row>
    <row r="462">
      <c r="A462" s="45"/>
      <c r="B462" s="43" t="s">
        <v>165</v>
      </c>
      <c r="C462" s="44" t="s">
        <v>165</v>
      </c>
      <c r="D462" s="19" t="s">
        <v>165</v>
      </c>
      <c r="E462" s="40" t="s">
        <v>165</v>
      </c>
      <c r="F462" s="21" t="str">
        <f>IF(ISBLANK(A462), "", IFERROR(IF(VLOOKUP(CONCATENATE(A462, " Blueprint"),'Filtered Blueprints'!I$3:J500, 2, FALSE) &gt; C462, "Surplus ✔️", "Shortage ❌"), "Shortage ❌"))</f>
        <v/>
      </c>
      <c r="G462" s="21" t="str">
        <f t="array" ref="G462">IF(ISBLANK(A462), "", IF(ISERROR(MATCH(INDEX('Filtered Blueprints'!S$3:T500, MATCH(CONCATENATE(A462, " Blueprint"), 'Filtered Blueprints'!T$3:T500, 0), 1), 'Filtered Blueprints'!M$3:M500, 0)), "Catch ❌", "Catch ✔️ "))</f>
        <v/>
      </c>
      <c r="H462" s="21" t="str">
        <f t="array" ref="H462">IF(ISBLANK(A462), "", IF(ISERROR(MATCH(INDEX('Filtered Blueprints'!H$3:I500, MATCH(CONCATENATE(A462, " Blueprint"), 'Filtered Blueprints'!I$3:I500, 0), 1), 'Filtered Blueprints'!B$3:B500, 0)), "Impass ❌", "Impass ✔️ "))</f>
        <v/>
      </c>
      <c r="I462" s="22"/>
      <c r="J462" s="23"/>
    </row>
    <row r="463">
      <c r="A463" s="45"/>
      <c r="B463" s="43" t="s">
        <v>165</v>
      </c>
      <c r="C463" s="44" t="s">
        <v>165</v>
      </c>
      <c r="D463" s="19" t="s">
        <v>165</v>
      </c>
      <c r="E463" s="40" t="s">
        <v>165</v>
      </c>
      <c r="F463" s="21" t="str">
        <f>IF(ISBLANK(A463), "", IFERROR(IF(VLOOKUP(CONCATENATE(A463, " Blueprint"),'Filtered Blueprints'!I$3:J500, 2, FALSE) &gt; C463, "Surplus ✔️", "Shortage ❌"), "Shortage ❌"))</f>
        <v/>
      </c>
      <c r="G463" s="21" t="str">
        <f t="array" ref="G463">IF(ISBLANK(A463), "", IF(ISERROR(MATCH(INDEX('Filtered Blueprints'!S$3:T500, MATCH(CONCATENATE(A463, " Blueprint"), 'Filtered Blueprints'!T$3:T500, 0), 1), 'Filtered Blueprints'!M$3:M500, 0)), "Catch ❌", "Catch ✔️ "))</f>
        <v/>
      </c>
      <c r="H463" s="21" t="str">
        <f t="array" ref="H463">IF(ISBLANK(A463), "", IF(ISERROR(MATCH(INDEX('Filtered Blueprints'!H$3:I500, MATCH(CONCATENATE(A463, " Blueprint"), 'Filtered Blueprints'!I$3:I500, 0), 1), 'Filtered Blueprints'!B$3:B500, 0)), "Impass ❌", "Impass ✔️ "))</f>
        <v/>
      </c>
      <c r="I463" s="22"/>
      <c r="J463" s="23"/>
    </row>
    <row r="464">
      <c r="A464" s="45"/>
      <c r="B464" s="43" t="s">
        <v>165</v>
      </c>
      <c r="C464" s="44" t="s">
        <v>165</v>
      </c>
      <c r="D464" s="19" t="s">
        <v>165</v>
      </c>
      <c r="E464" s="40" t="s">
        <v>165</v>
      </c>
      <c r="F464" s="21" t="str">
        <f>IF(ISBLANK(A464), "", IFERROR(IF(VLOOKUP(CONCATENATE(A464, " Blueprint"),'Filtered Blueprints'!I$3:J500, 2, FALSE) &gt; C464, "Surplus ✔️", "Shortage ❌"), "Shortage ❌"))</f>
        <v/>
      </c>
      <c r="G464" s="21" t="str">
        <f t="array" ref="G464">IF(ISBLANK(A464), "", IF(ISERROR(MATCH(INDEX('Filtered Blueprints'!S$3:T500, MATCH(CONCATENATE(A464, " Blueprint"), 'Filtered Blueprints'!T$3:T500, 0), 1), 'Filtered Blueprints'!M$3:M500, 0)), "Catch ❌", "Catch ✔️ "))</f>
        <v/>
      </c>
      <c r="H464" s="21" t="str">
        <f t="array" ref="H464">IF(ISBLANK(A464), "", IF(ISERROR(MATCH(INDEX('Filtered Blueprints'!H$3:I500, MATCH(CONCATENATE(A464, " Blueprint"), 'Filtered Blueprints'!I$3:I500, 0), 1), 'Filtered Blueprints'!B$3:B500, 0)), "Impass ❌", "Impass ✔️ "))</f>
        <v/>
      </c>
      <c r="I464" s="22"/>
      <c r="J464" s="23"/>
    </row>
    <row r="465">
      <c r="A465" s="45"/>
      <c r="B465" s="43" t="s">
        <v>165</v>
      </c>
      <c r="C465" s="44" t="s">
        <v>165</v>
      </c>
      <c r="D465" s="19" t="s">
        <v>165</v>
      </c>
      <c r="E465" s="40" t="s">
        <v>165</v>
      </c>
      <c r="F465" s="21" t="str">
        <f>IF(ISBLANK(A465), "", IFERROR(IF(VLOOKUP(CONCATENATE(A465, " Blueprint"),'Filtered Blueprints'!I$3:J500, 2, FALSE) &gt; C465, "Surplus ✔️", "Shortage ❌"), "Shortage ❌"))</f>
        <v/>
      </c>
      <c r="G465" s="21" t="str">
        <f t="array" ref="G465">IF(ISBLANK(A465), "", IF(ISERROR(MATCH(INDEX('Filtered Blueprints'!S$3:T500, MATCH(CONCATENATE(A465, " Blueprint"), 'Filtered Blueprints'!T$3:T500, 0), 1), 'Filtered Blueprints'!M$3:M500, 0)), "Catch ❌", "Catch ✔️ "))</f>
        <v/>
      </c>
      <c r="H465" s="21" t="str">
        <f t="array" ref="H465">IF(ISBLANK(A465), "", IF(ISERROR(MATCH(INDEX('Filtered Blueprints'!H$3:I500, MATCH(CONCATENATE(A465, " Blueprint"), 'Filtered Blueprints'!I$3:I500, 0), 1), 'Filtered Blueprints'!B$3:B500, 0)), "Impass ❌", "Impass ✔️ "))</f>
        <v/>
      </c>
      <c r="I465" s="22"/>
      <c r="J465" s="23"/>
    </row>
    <row r="466">
      <c r="A466" s="45"/>
      <c r="B466" s="43" t="s">
        <v>165</v>
      </c>
      <c r="C466" s="44" t="s">
        <v>165</v>
      </c>
      <c r="D466" s="19" t="s">
        <v>165</v>
      </c>
      <c r="E466" s="40" t="s">
        <v>165</v>
      </c>
      <c r="F466" s="21" t="str">
        <f>IF(ISBLANK(A466), "", IFERROR(IF(VLOOKUP(CONCATENATE(A466, " Blueprint"),'Filtered Blueprints'!I$3:J500, 2, FALSE) &gt; C466, "Surplus ✔️", "Shortage ❌"), "Shortage ❌"))</f>
        <v/>
      </c>
      <c r="G466" s="21" t="str">
        <f t="array" ref="G466">IF(ISBLANK(A466), "", IF(ISERROR(MATCH(INDEX('Filtered Blueprints'!S$3:T500, MATCH(CONCATENATE(A466, " Blueprint"), 'Filtered Blueprints'!T$3:T500, 0), 1), 'Filtered Blueprints'!M$3:M500, 0)), "Catch ❌", "Catch ✔️ "))</f>
        <v/>
      </c>
      <c r="H466" s="21" t="str">
        <f t="array" ref="H466">IF(ISBLANK(A466), "", IF(ISERROR(MATCH(INDEX('Filtered Blueprints'!H$3:I500, MATCH(CONCATENATE(A466, " Blueprint"), 'Filtered Blueprints'!I$3:I500, 0), 1), 'Filtered Blueprints'!B$3:B500, 0)), "Impass ❌", "Impass ✔️ "))</f>
        <v/>
      </c>
      <c r="I466" s="22"/>
      <c r="J466" s="23"/>
    </row>
    <row r="467">
      <c r="A467" s="45"/>
      <c r="B467" s="43" t="s">
        <v>165</v>
      </c>
      <c r="C467" s="44" t="s">
        <v>165</v>
      </c>
      <c r="D467" s="19" t="s">
        <v>165</v>
      </c>
      <c r="E467" s="40" t="s">
        <v>165</v>
      </c>
      <c r="F467" s="21" t="str">
        <f>IF(ISBLANK(A467), "", IFERROR(IF(VLOOKUP(CONCATENATE(A467, " Blueprint"),'Filtered Blueprints'!I$3:J500, 2, FALSE) &gt; C467, "Surplus ✔️", "Shortage ❌"), "Shortage ❌"))</f>
        <v/>
      </c>
      <c r="G467" s="21" t="str">
        <f t="array" ref="G467">IF(ISBLANK(A467), "", IF(ISERROR(MATCH(INDEX('Filtered Blueprints'!S$3:T500, MATCH(CONCATENATE(A467, " Blueprint"), 'Filtered Blueprints'!T$3:T500, 0), 1), 'Filtered Blueprints'!M$3:M500, 0)), "Catch ❌", "Catch ✔️ "))</f>
        <v/>
      </c>
      <c r="H467" s="21" t="str">
        <f t="array" ref="H467">IF(ISBLANK(A467), "", IF(ISERROR(MATCH(INDEX('Filtered Blueprints'!H$3:I500, MATCH(CONCATENATE(A467, " Blueprint"), 'Filtered Blueprints'!I$3:I500, 0), 1), 'Filtered Blueprints'!B$3:B500, 0)), "Impass ❌", "Impass ✔️ "))</f>
        <v/>
      </c>
      <c r="I467" s="22"/>
      <c r="J467" s="23"/>
    </row>
    <row r="468">
      <c r="A468" s="45"/>
      <c r="B468" s="43" t="s">
        <v>165</v>
      </c>
      <c r="C468" s="44" t="s">
        <v>165</v>
      </c>
      <c r="D468" s="19" t="s">
        <v>165</v>
      </c>
      <c r="E468" s="40" t="s">
        <v>165</v>
      </c>
      <c r="F468" s="21" t="str">
        <f>IF(ISBLANK(A468), "", IFERROR(IF(VLOOKUP(CONCATENATE(A468, " Blueprint"),'Filtered Blueprints'!I$3:J500, 2, FALSE) &gt; C468, "Surplus ✔️", "Shortage ❌"), "Shortage ❌"))</f>
        <v/>
      </c>
      <c r="G468" s="21" t="str">
        <f t="array" ref="G468">IF(ISBLANK(A468), "", IF(ISERROR(MATCH(INDEX('Filtered Blueprints'!S$3:T500, MATCH(CONCATENATE(A468, " Blueprint"), 'Filtered Blueprints'!T$3:T500, 0), 1), 'Filtered Blueprints'!M$3:M500, 0)), "Catch ❌", "Catch ✔️ "))</f>
        <v/>
      </c>
      <c r="H468" s="21" t="str">
        <f t="array" ref="H468">IF(ISBLANK(A468), "", IF(ISERROR(MATCH(INDEX('Filtered Blueprints'!H$3:I500, MATCH(CONCATENATE(A468, " Blueprint"), 'Filtered Blueprints'!I$3:I500, 0), 1), 'Filtered Blueprints'!B$3:B500, 0)), "Impass ❌", "Impass ✔️ "))</f>
        <v/>
      </c>
      <c r="I468" s="22"/>
      <c r="J468" s="23"/>
    </row>
    <row r="469">
      <c r="A469" s="45"/>
      <c r="B469" s="43" t="s">
        <v>165</v>
      </c>
      <c r="C469" s="44" t="s">
        <v>165</v>
      </c>
      <c r="D469" s="19" t="s">
        <v>165</v>
      </c>
      <c r="E469" s="40" t="s">
        <v>165</v>
      </c>
      <c r="F469" s="21" t="str">
        <f>IF(ISBLANK(A469), "", IFERROR(IF(VLOOKUP(CONCATENATE(A469, " Blueprint"),'Filtered Blueprints'!I$3:J500, 2, FALSE) &gt; C469, "Surplus ✔️", "Shortage ❌"), "Shortage ❌"))</f>
        <v/>
      </c>
      <c r="G469" s="21" t="str">
        <f t="array" ref="G469">IF(ISBLANK(A469), "", IF(ISERROR(MATCH(INDEX('Filtered Blueprints'!S$3:T500, MATCH(CONCATENATE(A469, " Blueprint"), 'Filtered Blueprints'!T$3:T500, 0), 1), 'Filtered Blueprints'!M$3:M500, 0)), "Catch ❌", "Catch ✔️ "))</f>
        <v/>
      </c>
      <c r="H469" s="21" t="str">
        <f t="array" ref="H469">IF(ISBLANK(A469), "", IF(ISERROR(MATCH(INDEX('Filtered Blueprints'!H$3:I500, MATCH(CONCATENATE(A469, " Blueprint"), 'Filtered Blueprints'!I$3:I500, 0), 1), 'Filtered Blueprints'!B$3:B500, 0)), "Impass ❌", "Impass ✔️ "))</f>
        <v/>
      </c>
      <c r="I469" s="22"/>
      <c r="J469" s="23"/>
    </row>
    <row r="470">
      <c r="A470" s="45"/>
      <c r="B470" s="43" t="s">
        <v>165</v>
      </c>
      <c r="C470" s="44" t="s">
        <v>165</v>
      </c>
      <c r="D470" s="19" t="s">
        <v>165</v>
      </c>
      <c r="E470" s="40" t="s">
        <v>165</v>
      </c>
      <c r="F470" s="21" t="str">
        <f>IF(ISBLANK(A470), "", IFERROR(IF(VLOOKUP(CONCATENATE(A470, " Blueprint"),'Filtered Blueprints'!I$3:J500, 2, FALSE) &gt; C470, "Surplus ✔️", "Shortage ❌"), "Shortage ❌"))</f>
        <v/>
      </c>
      <c r="G470" s="21" t="str">
        <f t="array" ref="G470">IF(ISBLANK(A470), "", IF(ISERROR(MATCH(INDEX('Filtered Blueprints'!S$3:T500, MATCH(CONCATENATE(A470, " Blueprint"), 'Filtered Blueprints'!T$3:T500, 0), 1), 'Filtered Blueprints'!M$3:M500, 0)), "Catch ❌", "Catch ✔️ "))</f>
        <v/>
      </c>
      <c r="H470" s="21" t="str">
        <f t="array" ref="H470">IF(ISBLANK(A470), "", IF(ISERROR(MATCH(INDEX('Filtered Blueprints'!H$3:I500, MATCH(CONCATENATE(A470, " Blueprint"), 'Filtered Blueprints'!I$3:I500, 0), 1), 'Filtered Blueprints'!B$3:B500, 0)), "Impass ❌", "Impass ✔️ "))</f>
        <v/>
      </c>
      <c r="I470" s="22"/>
      <c r="J470" s="23"/>
    </row>
    <row r="471">
      <c r="A471" s="45"/>
      <c r="B471" s="43" t="s">
        <v>165</v>
      </c>
      <c r="C471" s="44" t="s">
        <v>165</v>
      </c>
      <c r="D471" s="19" t="s">
        <v>165</v>
      </c>
      <c r="E471" s="40" t="s">
        <v>165</v>
      </c>
      <c r="F471" s="21" t="str">
        <f>IF(ISBLANK(A471), "", IFERROR(IF(VLOOKUP(CONCATENATE(A471, " Blueprint"),'Filtered Blueprints'!I$3:J500, 2, FALSE) &gt; C471, "Surplus ✔️", "Shortage ❌"), "Shortage ❌"))</f>
        <v/>
      </c>
      <c r="G471" s="21" t="str">
        <f t="array" ref="G471">IF(ISBLANK(A471), "", IF(ISERROR(MATCH(INDEX('Filtered Blueprints'!S$3:T500, MATCH(CONCATENATE(A471, " Blueprint"), 'Filtered Blueprints'!T$3:T500, 0), 1), 'Filtered Blueprints'!M$3:M500, 0)), "Catch ❌", "Catch ✔️ "))</f>
        <v/>
      </c>
      <c r="H471" s="21" t="str">
        <f t="array" ref="H471">IF(ISBLANK(A471), "", IF(ISERROR(MATCH(INDEX('Filtered Blueprints'!H$3:I500, MATCH(CONCATENATE(A471, " Blueprint"), 'Filtered Blueprints'!I$3:I500, 0), 1), 'Filtered Blueprints'!B$3:B500, 0)), "Impass ❌", "Impass ✔️ "))</f>
        <v/>
      </c>
      <c r="I471" s="22"/>
      <c r="J471" s="23"/>
    </row>
    <row r="472">
      <c r="A472" s="45"/>
      <c r="B472" s="43" t="s">
        <v>165</v>
      </c>
      <c r="C472" s="44" t="s">
        <v>165</v>
      </c>
      <c r="D472" s="19" t="s">
        <v>165</v>
      </c>
      <c r="E472" s="40" t="s">
        <v>165</v>
      </c>
      <c r="F472" s="21" t="str">
        <f>IF(ISBLANK(A472), "", IFERROR(IF(VLOOKUP(CONCATENATE(A472, " Blueprint"),'Filtered Blueprints'!I$3:J500, 2, FALSE) &gt; C472, "Surplus ✔️", "Shortage ❌"), "Shortage ❌"))</f>
        <v/>
      </c>
      <c r="G472" s="21" t="str">
        <f t="array" ref="G472">IF(ISBLANK(A472), "", IF(ISERROR(MATCH(INDEX('Filtered Blueprints'!S$3:T500, MATCH(CONCATENATE(A472, " Blueprint"), 'Filtered Blueprints'!T$3:T500, 0), 1), 'Filtered Blueprints'!M$3:M500, 0)), "Catch ❌", "Catch ✔️ "))</f>
        <v/>
      </c>
      <c r="H472" s="21" t="str">
        <f t="array" ref="H472">IF(ISBLANK(A472), "", IF(ISERROR(MATCH(INDEX('Filtered Blueprints'!H$3:I500, MATCH(CONCATENATE(A472, " Blueprint"), 'Filtered Blueprints'!I$3:I500, 0), 1), 'Filtered Blueprints'!B$3:B500, 0)), "Impass ❌", "Impass ✔️ "))</f>
        <v/>
      </c>
      <c r="I472" s="22"/>
      <c r="J472" s="23"/>
    </row>
    <row r="473">
      <c r="A473" s="45"/>
      <c r="B473" s="43" t="s">
        <v>165</v>
      </c>
      <c r="C473" s="44" t="s">
        <v>165</v>
      </c>
      <c r="D473" s="19" t="s">
        <v>165</v>
      </c>
      <c r="E473" s="40" t="s">
        <v>165</v>
      </c>
      <c r="F473" s="21" t="str">
        <f>IF(ISBLANK(A473), "", IFERROR(IF(VLOOKUP(CONCATENATE(A473, " Blueprint"),'Filtered Blueprints'!I$3:J500, 2, FALSE) &gt; C473, "Surplus ✔️", "Shortage ❌"), "Shortage ❌"))</f>
        <v/>
      </c>
      <c r="G473" s="21" t="str">
        <f t="array" ref="G473">IF(ISBLANK(A473), "", IF(ISERROR(MATCH(INDEX('Filtered Blueprints'!S$3:T500, MATCH(CONCATENATE(A473, " Blueprint"), 'Filtered Blueprints'!T$3:T500, 0), 1), 'Filtered Blueprints'!M$3:M500, 0)), "Catch ❌", "Catch ✔️ "))</f>
        <v/>
      </c>
      <c r="H473" s="21" t="str">
        <f t="array" ref="H473">IF(ISBLANK(A473), "", IF(ISERROR(MATCH(INDEX('Filtered Blueprints'!H$3:I500, MATCH(CONCATENATE(A473, " Blueprint"), 'Filtered Blueprints'!I$3:I500, 0), 1), 'Filtered Blueprints'!B$3:B500, 0)), "Impass ❌", "Impass ✔️ "))</f>
        <v/>
      </c>
      <c r="I473" s="22"/>
      <c r="J473" s="23"/>
    </row>
    <row r="474">
      <c r="A474" s="45"/>
      <c r="B474" s="43" t="s">
        <v>165</v>
      </c>
      <c r="C474" s="44" t="s">
        <v>165</v>
      </c>
      <c r="D474" s="19" t="s">
        <v>165</v>
      </c>
      <c r="E474" s="40" t="s">
        <v>165</v>
      </c>
      <c r="F474" s="21" t="str">
        <f>IF(ISBLANK(A474), "", IFERROR(IF(VLOOKUP(CONCATENATE(A474, " Blueprint"),'Filtered Blueprints'!I$3:J500, 2, FALSE) &gt; C474, "Surplus ✔️", "Shortage ❌"), "Shortage ❌"))</f>
        <v/>
      </c>
      <c r="G474" s="21" t="str">
        <f t="array" ref="G474">IF(ISBLANK(A474), "", IF(ISERROR(MATCH(INDEX('Filtered Blueprints'!S$3:T500, MATCH(CONCATENATE(A474, " Blueprint"), 'Filtered Blueprints'!T$3:T500, 0), 1), 'Filtered Blueprints'!M$3:M500, 0)), "Catch ❌", "Catch ✔️ "))</f>
        <v/>
      </c>
      <c r="H474" s="21" t="str">
        <f t="array" ref="H474">IF(ISBLANK(A474), "", IF(ISERROR(MATCH(INDEX('Filtered Blueprints'!H$3:I500, MATCH(CONCATENATE(A474, " Blueprint"), 'Filtered Blueprints'!I$3:I500, 0), 1), 'Filtered Blueprints'!B$3:B500, 0)), "Impass ❌", "Impass ✔️ "))</f>
        <v/>
      </c>
      <c r="I474" s="22"/>
      <c r="J474" s="23"/>
    </row>
    <row r="475">
      <c r="A475" s="45"/>
      <c r="B475" s="43" t="s">
        <v>165</v>
      </c>
      <c r="C475" s="44" t="s">
        <v>165</v>
      </c>
      <c r="D475" s="19" t="s">
        <v>165</v>
      </c>
      <c r="E475" s="40" t="s">
        <v>165</v>
      </c>
      <c r="F475" s="21" t="str">
        <f>IF(ISBLANK(A475), "", IFERROR(IF(VLOOKUP(CONCATENATE(A475, " Blueprint"),'Filtered Blueprints'!I$3:J500, 2, FALSE) &gt; C475, "Surplus ✔️", "Shortage ❌"), "Shortage ❌"))</f>
        <v/>
      </c>
      <c r="G475" s="21" t="str">
        <f t="array" ref="G475">IF(ISBLANK(A475), "", IF(ISERROR(MATCH(INDEX('Filtered Blueprints'!S$3:T500, MATCH(CONCATENATE(A475, " Blueprint"), 'Filtered Blueprints'!T$3:T500, 0), 1), 'Filtered Blueprints'!M$3:M500, 0)), "Catch ❌", "Catch ✔️ "))</f>
        <v/>
      </c>
      <c r="H475" s="21" t="str">
        <f t="array" ref="H475">IF(ISBLANK(A475), "", IF(ISERROR(MATCH(INDEX('Filtered Blueprints'!H$3:I500, MATCH(CONCATENATE(A475, " Blueprint"), 'Filtered Blueprints'!I$3:I500, 0), 1), 'Filtered Blueprints'!B$3:B500, 0)), "Impass ❌", "Impass ✔️ "))</f>
        <v/>
      </c>
      <c r="I475" s="22"/>
      <c r="J475" s="23"/>
    </row>
    <row r="476">
      <c r="A476" s="45"/>
      <c r="B476" s="43" t="s">
        <v>165</v>
      </c>
      <c r="C476" s="44" t="s">
        <v>165</v>
      </c>
      <c r="D476" s="19" t="s">
        <v>165</v>
      </c>
      <c r="E476" s="40" t="s">
        <v>165</v>
      </c>
      <c r="F476" s="21" t="str">
        <f>IF(ISBLANK(A476), "", IFERROR(IF(VLOOKUP(CONCATENATE(A476, " Blueprint"),'Filtered Blueprints'!I$3:J500, 2, FALSE) &gt; C476, "Surplus ✔️", "Shortage ❌"), "Shortage ❌"))</f>
        <v/>
      </c>
      <c r="G476" s="21" t="str">
        <f t="array" ref="G476">IF(ISBLANK(A476), "", IF(ISERROR(MATCH(INDEX('Filtered Blueprints'!S$3:T500, MATCH(CONCATENATE(A476, " Blueprint"), 'Filtered Blueprints'!T$3:T500, 0), 1), 'Filtered Blueprints'!M$3:M500, 0)), "Catch ❌", "Catch ✔️ "))</f>
        <v/>
      </c>
      <c r="H476" s="21" t="str">
        <f t="array" ref="H476">IF(ISBLANK(A476), "", IF(ISERROR(MATCH(INDEX('Filtered Blueprints'!H$3:I500, MATCH(CONCATENATE(A476, " Blueprint"), 'Filtered Blueprints'!I$3:I500, 0), 1), 'Filtered Blueprints'!B$3:B500, 0)), "Impass ❌", "Impass ✔️ "))</f>
        <v/>
      </c>
      <c r="I476" s="22"/>
      <c r="J476" s="23"/>
    </row>
    <row r="477">
      <c r="A477" s="45"/>
      <c r="B477" s="43" t="s">
        <v>165</v>
      </c>
      <c r="C477" s="44" t="s">
        <v>165</v>
      </c>
      <c r="D477" s="19" t="s">
        <v>165</v>
      </c>
      <c r="E477" s="40" t="s">
        <v>165</v>
      </c>
      <c r="F477" s="21" t="str">
        <f>IF(ISBLANK(A477), "", IFERROR(IF(VLOOKUP(CONCATENATE(A477, " Blueprint"),'Filtered Blueprints'!I$3:J500, 2, FALSE) &gt; C477, "Surplus ✔️", "Shortage ❌"), "Shortage ❌"))</f>
        <v/>
      </c>
      <c r="G477" s="21" t="str">
        <f t="array" ref="G477">IF(ISBLANK(A477), "", IF(ISERROR(MATCH(INDEX('Filtered Blueprints'!S$3:T500, MATCH(CONCATENATE(A477, " Blueprint"), 'Filtered Blueprints'!T$3:T500, 0), 1), 'Filtered Blueprints'!M$3:M500, 0)), "Catch ❌", "Catch ✔️ "))</f>
        <v/>
      </c>
      <c r="H477" s="21" t="str">
        <f t="array" ref="H477">IF(ISBLANK(A477), "", IF(ISERROR(MATCH(INDEX('Filtered Blueprints'!H$3:I500, MATCH(CONCATENATE(A477, " Blueprint"), 'Filtered Blueprints'!I$3:I500, 0), 1), 'Filtered Blueprints'!B$3:B500, 0)), "Impass ❌", "Impass ✔️ "))</f>
        <v/>
      </c>
      <c r="I477" s="22"/>
      <c r="J477" s="23"/>
    </row>
    <row r="478">
      <c r="A478" s="45"/>
      <c r="B478" s="43" t="s">
        <v>165</v>
      </c>
      <c r="C478" s="44" t="s">
        <v>165</v>
      </c>
      <c r="D478" s="19" t="s">
        <v>165</v>
      </c>
      <c r="E478" s="40" t="s">
        <v>165</v>
      </c>
      <c r="F478" s="21" t="str">
        <f>IF(ISBLANK(A478), "", IFERROR(IF(VLOOKUP(CONCATENATE(A478, " Blueprint"),'Filtered Blueprints'!I$3:J500, 2, FALSE) &gt; C478, "Surplus ✔️", "Shortage ❌"), "Shortage ❌"))</f>
        <v/>
      </c>
      <c r="G478" s="21" t="str">
        <f t="array" ref="G478">IF(ISBLANK(A478), "", IF(ISERROR(MATCH(INDEX('Filtered Blueprints'!S$3:T500, MATCH(CONCATENATE(A478, " Blueprint"), 'Filtered Blueprints'!T$3:T500, 0), 1), 'Filtered Blueprints'!M$3:M500, 0)), "Catch ❌", "Catch ✔️ "))</f>
        <v/>
      </c>
      <c r="H478" s="21" t="str">
        <f t="array" ref="H478">IF(ISBLANK(A478), "", IF(ISERROR(MATCH(INDEX('Filtered Blueprints'!H$3:I500, MATCH(CONCATENATE(A478, " Blueprint"), 'Filtered Blueprints'!I$3:I500, 0), 1), 'Filtered Blueprints'!B$3:B500, 0)), "Impass ❌", "Impass ✔️ "))</f>
        <v/>
      </c>
      <c r="I478" s="22"/>
      <c r="J478" s="23"/>
    </row>
    <row r="479">
      <c r="A479" s="45"/>
      <c r="B479" s="43" t="s">
        <v>165</v>
      </c>
      <c r="C479" s="44" t="s">
        <v>165</v>
      </c>
      <c r="D479" s="19" t="s">
        <v>165</v>
      </c>
      <c r="E479" s="40" t="s">
        <v>165</v>
      </c>
      <c r="F479" s="21" t="str">
        <f>IF(ISBLANK(A479), "", IFERROR(IF(VLOOKUP(CONCATENATE(A479, " Blueprint"),'Filtered Blueprints'!I$3:J500, 2, FALSE) &gt; C479, "Surplus ✔️", "Shortage ❌"), "Shortage ❌"))</f>
        <v/>
      </c>
      <c r="G479" s="21" t="str">
        <f t="array" ref="G479">IF(ISBLANK(A479), "", IF(ISERROR(MATCH(INDEX('Filtered Blueprints'!S$3:T500, MATCH(CONCATENATE(A479, " Blueprint"), 'Filtered Blueprints'!T$3:T500, 0), 1), 'Filtered Blueprints'!M$3:M500, 0)), "Catch ❌", "Catch ✔️ "))</f>
        <v/>
      </c>
      <c r="H479" s="21" t="str">
        <f t="array" ref="H479">IF(ISBLANK(A479), "", IF(ISERROR(MATCH(INDEX('Filtered Blueprints'!H$3:I500, MATCH(CONCATENATE(A479, " Blueprint"), 'Filtered Blueprints'!I$3:I500, 0), 1), 'Filtered Blueprints'!B$3:B500, 0)), "Impass ❌", "Impass ✔️ "))</f>
        <v/>
      </c>
      <c r="I479" s="22"/>
      <c r="J479" s="23"/>
    </row>
    <row r="480">
      <c r="A480" s="45"/>
      <c r="B480" s="43" t="s">
        <v>165</v>
      </c>
      <c r="C480" s="44" t="s">
        <v>165</v>
      </c>
      <c r="D480" s="19" t="s">
        <v>165</v>
      </c>
      <c r="E480" s="40" t="s">
        <v>165</v>
      </c>
      <c r="F480" s="21" t="str">
        <f>IF(ISBLANK(A480), "", IFERROR(IF(VLOOKUP(CONCATENATE(A480, " Blueprint"),'Filtered Blueprints'!I$3:J500, 2, FALSE) &gt; C480, "Surplus ✔️", "Shortage ❌"), "Shortage ❌"))</f>
        <v/>
      </c>
      <c r="G480" s="21" t="str">
        <f t="array" ref="G480">IF(ISBLANK(A480), "", IF(ISERROR(MATCH(INDEX('Filtered Blueprints'!S$3:T500, MATCH(CONCATENATE(A480, " Blueprint"), 'Filtered Blueprints'!T$3:T500, 0), 1), 'Filtered Blueprints'!M$3:M500, 0)), "Catch ❌", "Catch ✔️ "))</f>
        <v/>
      </c>
      <c r="H480" s="21" t="str">
        <f t="array" ref="H480">IF(ISBLANK(A480), "", IF(ISERROR(MATCH(INDEX('Filtered Blueprints'!H$3:I500, MATCH(CONCATENATE(A480, " Blueprint"), 'Filtered Blueprints'!I$3:I500, 0), 1), 'Filtered Blueprints'!B$3:B500, 0)), "Impass ❌", "Impass ✔️ "))</f>
        <v/>
      </c>
      <c r="I480" s="22"/>
      <c r="J480" s="23"/>
    </row>
    <row r="481">
      <c r="A481" s="45"/>
      <c r="B481" s="43" t="s">
        <v>165</v>
      </c>
      <c r="C481" s="44" t="s">
        <v>165</v>
      </c>
      <c r="D481" s="19" t="s">
        <v>165</v>
      </c>
      <c r="E481" s="40" t="s">
        <v>165</v>
      </c>
      <c r="F481" s="21" t="str">
        <f>IF(ISBLANK(A481), "", IFERROR(IF(VLOOKUP(CONCATENATE(A481, " Blueprint"),'Filtered Blueprints'!I$3:J500, 2, FALSE) &gt; C481, "Surplus ✔️", "Shortage ❌"), "Shortage ❌"))</f>
        <v/>
      </c>
      <c r="G481" s="21" t="str">
        <f t="array" ref="G481">IF(ISBLANK(A481), "", IF(ISERROR(MATCH(INDEX('Filtered Blueprints'!S$3:T500, MATCH(CONCATENATE(A481, " Blueprint"), 'Filtered Blueprints'!T$3:T500, 0), 1), 'Filtered Blueprints'!M$3:M500, 0)), "Catch ❌", "Catch ✔️ "))</f>
        <v/>
      </c>
      <c r="H481" s="21" t="str">
        <f t="array" ref="H481">IF(ISBLANK(A481), "", IF(ISERROR(MATCH(INDEX('Filtered Blueprints'!H$3:I500, MATCH(CONCATENATE(A481, " Blueprint"), 'Filtered Blueprints'!I$3:I500, 0), 1), 'Filtered Blueprints'!B$3:B500, 0)), "Impass ❌", "Impass ✔️ "))</f>
        <v/>
      </c>
      <c r="I481" s="22"/>
      <c r="J481" s="23"/>
    </row>
    <row r="482">
      <c r="A482" s="45"/>
      <c r="B482" s="43" t="s">
        <v>165</v>
      </c>
      <c r="C482" s="44" t="s">
        <v>165</v>
      </c>
      <c r="D482" s="19" t="s">
        <v>165</v>
      </c>
      <c r="E482" s="40" t="s">
        <v>165</v>
      </c>
      <c r="F482" s="21" t="str">
        <f>IF(ISBLANK(A482), "", IFERROR(IF(VLOOKUP(CONCATENATE(A482, " Blueprint"),'Filtered Blueprints'!I$3:J500, 2, FALSE) &gt; C482, "Surplus ✔️", "Shortage ❌"), "Shortage ❌"))</f>
        <v/>
      </c>
      <c r="G482" s="21" t="str">
        <f t="array" ref="G482">IF(ISBLANK(A482), "", IF(ISERROR(MATCH(INDEX('Filtered Blueprints'!S$3:T500, MATCH(CONCATENATE(A482, " Blueprint"), 'Filtered Blueprints'!T$3:T500, 0), 1), 'Filtered Blueprints'!M$3:M500, 0)), "Catch ❌", "Catch ✔️ "))</f>
        <v/>
      </c>
      <c r="H482" s="21" t="str">
        <f t="array" ref="H482">IF(ISBLANK(A482), "", IF(ISERROR(MATCH(INDEX('Filtered Blueprints'!H$3:I500, MATCH(CONCATENATE(A482, " Blueprint"), 'Filtered Blueprints'!I$3:I500, 0), 1), 'Filtered Blueprints'!B$3:B500, 0)), "Impass ❌", "Impass ✔️ "))</f>
        <v/>
      </c>
      <c r="I482" s="22"/>
      <c r="J482" s="23"/>
    </row>
    <row r="483">
      <c r="A483" s="45"/>
      <c r="B483" s="43" t="s">
        <v>165</v>
      </c>
      <c r="C483" s="44" t="s">
        <v>165</v>
      </c>
      <c r="D483" s="19" t="s">
        <v>165</v>
      </c>
      <c r="E483" s="40" t="s">
        <v>165</v>
      </c>
      <c r="F483" s="21" t="str">
        <f>IF(ISBLANK(A483), "", IFERROR(IF(VLOOKUP(CONCATENATE(A483, " Blueprint"),'Filtered Blueprints'!I$3:J500, 2, FALSE) &gt; C483, "Surplus ✔️", "Shortage ❌"), "Shortage ❌"))</f>
        <v/>
      </c>
      <c r="G483" s="21" t="str">
        <f t="array" ref="G483">IF(ISBLANK(A483), "", IF(ISERROR(MATCH(INDEX('Filtered Blueprints'!S$3:T500, MATCH(CONCATENATE(A483, " Blueprint"), 'Filtered Blueprints'!T$3:T500, 0), 1), 'Filtered Blueprints'!M$3:M500, 0)), "Catch ❌", "Catch ✔️ "))</f>
        <v/>
      </c>
      <c r="H483" s="21" t="str">
        <f t="array" ref="H483">IF(ISBLANK(A483), "", IF(ISERROR(MATCH(INDEX('Filtered Blueprints'!H$3:I500, MATCH(CONCATENATE(A483, " Blueprint"), 'Filtered Blueprints'!I$3:I500, 0), 1), 'Filtered Blueprints'!B$3:B500, 0)), "Impass ❌", "Impass ✔️ "))</f>
        <v/>
      </c>
      <c r="I483" s="22"/>
      <c r="J483" s="23"/>
    </row>
    <row r="484">
      <c r="A484" s="45"/>
      <c r="B484" s="43" t="s">
        <v>165</v>
      </c>
      <c r="C484" s="44" t="s">
        <v>165</v>
      </c>
      <c r="D484" s="19" t="s">
        <v>165</v>
      </c>
      <c r="E484" s="40" t="s">
        <v>165</v>
      </c>
      <c r="F484" s="21" t="str">
        <f>IF(ISBLANK(A484), "", IFERROR(IF(VLOOKUP(CONCATENATE(A484, " Blueprint"),'Filtered Blueprints'!I$3:J500, 2, FALSE) &gt; C484, "Surplus ✔️", "Shortage ❌"), "Shortage ❌"))</f>
        <v/>
      </c>
      <c r="G484" s="21" t="str">
        <f t="array" ref="G484">IF(ISBLANK(A484), "", IF(ISERROR(MATCH(INDEX('Filtered Blueprints'!S$3:T500, MATCH(CONCATENATE(A484, " Blueprint"), 'Filtered Blueprints'!T$3:T500, 0), 1), 'Filtered Blueprints'!M$3:M500, 0)), "Catch ❌", "Catch ✔️ "))</f>
        <v/>
      </c>
      <c r="H484" s="21" t="str">
        <f t="array" ref="H484">IF(ISBLANK(A484), "", IF(ISERROR(MATCH(INDEX('Filtered Blueprints'!H$3:I500, MATCH(CONCATENATE(A484, " Blueprint"), 'Filtered Blueprints'!I$3:I500, 0), 1), 'Filtered Blueprints'!B$3:B500, 0)), "Impass ❌", "Impass ✔️ "))</f>
        <v/>
      </c>
      <c r="I484" s="22"/>
      <c r="J484" s="23"/>
    </row>
    <row r="485">
      <c r="A485" s="45"/>
      <c r="B485" s="43" t="s">
        <v>165</v>
      </c>
      <c r="C485" s="44" t="s">
        <v>165</v>
      </c>
      <c r="D485" s="19" t="s">
        <v>165</v>
      </c>
      <c r="E485" s="40" t="s">
        <v>165</v>
      </c>
      <c r="F485" s="21" t="str">
        <f>IF(ISBLANK(A485), "", IFERROR(IF(VLOOKUP(CONCATENATE(A485, " Blueprint"),'Filtered Blueprints'!I$3:J500, 2, FALSE) &gt; C485, "Surplus ✔️", "Shortage ❌"), "Shortage ❌"))</f>
        <v/>
      </c>
      <c r="G485" s="21" t="str">
        <f t="array" ref="G485">IF(ISBLANK(A485), "", IF(ISERROR(MATCH(INDEX('Filtered Blueprints'!S$3:T500, MATCH(CONCATENATE(A485, " Blueprint"), 'Filtered Blueprints'!T$3:T500, 0), 1), 'Filtered Blueprints'!M$3:M500, 0)), "Catch ❌", "Catch ✔️ "))</f>
        <v/>
      </c>
      <c r="H485" s="21" t="str">
        <f t="array" ref="H485">IF(ISBLANK(A485), "", IF(ISERROR(MATCH(INDEX('Filtered Blueprints'!H$3:I500, MATCH(CONCATENATE(A485, " Blueprint"), 'Filtered Blueprints'!I$3:I500, 0), 1), 'Filtered Blueprints'!B$3:B500, 0)), "Impass ❌", "Impass ✔️ "))</f>
        <v/>
      </c>
      <c r="I485" s="22"/>
      <c r="J485" s="23"/>
    </row>
    <row r="486">
      <c r="A486" s="45"/>
      <c r="B486" s="43" t="s">
        <v>165</v>
      </c>
      <c r="C486" s="44" t="s">
        <v>165</v>
      </c>
      <c r="D486" s="19" t="s">
        <v>165</v>
      </c>
      <c r="E486" s="40" t="s">
        <v>165</v>
      </c>
      <c r="F486" s="21" t="str">
        <f>IF(ISBLANK(A486), "", IFERROR(IF(VLOOKUP(CONCATENATE(A486, " Blueprint"),'Filtered Blueprints'!I$3:J500, 2, FALSE) &gt; C486, "Surplus ✔️", "Shortage ❌"), "Shortage ❌"))</f>
        <v/>
      </c>
      <c r="G486" s="21" t="str">
        <f t="array" ref="G486">IF(ISBLANK(A486), "", IF(ISERROR(MATCH(INDEX('Filtered Blueprints'!S$3:T500, MATCH(CONCATENATE(A486, " Blueprint"), 'Filtered Blueprints'!T$3:T500, 0), 1), 'Filtered Blueprints'!M$3:M500, 0)), "Catch ❌", "Catch ✔️ "))</f>
        <v/>
      </c>
      <c r="H486" s="21" t="str">
        <f t="array" ref="H486">IF(ISBLANK(A486), "", IF(ISERROR(MATCH(INDEX('Filtered Blueprints'!H$3:I500, MATCH(CONCATENATE(A486, " Blueprint"), 'Filtered Blueprints'!I$3:I500, 0), 1), 'Filtered Blueprints'!B$3:B500, 0)), "Impass ❌", "Impass ✔️ "))</f>
        <v/>
      </c>
      <c r="I486" s="22"/>
      <c r="J486" s="23"/>
    </row>
    <row r="487">
      <c r="A487" s="45"/>
      <c r="B487" s="43" t="s">
        <v>165</v>
      </c>
      <c r="C487" s="44" t="s">
        <v>165</v>
      </c>
      <c r="D487" s="19" t="s">
        <v>165</v>
      </c>
      <c r="E487" s="40" t="s">
        <v>165</v>
      </c>
      <c r="F487" s="21" t="str">
        <f>IF(ISBLANK(A487), "", IFERROR(IF(VLOOKUP(CONCATENATE(A487, " Blueprint"),'Filtered Blueprints'!I$3:J500, 2, FALSE) &gt; C487, "Surplus ✔️", "Shortage ❌"), "Shortage ❌"))</f>
        <v/>
      </c>
      <c r="G487" s="21" t="str">
        <f t="array" ref="G487">IF(ISBLANK(A487), "", IF(ISERROR(MATCH(INDEX('Filtered Blueprints'!S$3:T500, MATCH(CONCATENATE(A487, " Blueprint"), 'Filtered Blueprints'!T$3:T500, 0), 1), 'Filtered Blueprints'!M$3:M500, 0)), "Catch ❌", "Catch ✔️ "))</f>
        <v/>
      </c>
      <c r="H487" s="21" t="str">
        <f t="array" ref="H487">IF(ISBLANK(A487), "", IF(ISERROR(MATCH(INDEX('Filtered Blueprints'!H$3:I500, MATCH(CONCATENATE(A487, " Blueprint"), 'Filtered Blueprints'!I$3:I500, 0), 1), 'Filtered Blueprints'!B$3:B500, 0)), "Impass ❌", "Impass ✔️ "))</f>
        <v/>
      </c>
      <c r="I487" s="22"/>
      <c r="J487" s="23"/>
    </row>
    <row r="488">
      <c r="A488" s="45"/>
      <c r="B488" s="43" t="s">
        <v>165</v>
      </c>
      <c r="C488" s="44" t="s">
        <v>165</v>
      </c>
      <c r="D488" s="19" t="s">
        <v>165</v>
      </c>
      <c r="E488" s="40" t="s">
        <v>165</v>
      </c>
      <c r="F488" s="21" t="str">
        <f>IF(ISBLANK(A488), "", IFERROR(IF(VLOOKUP(CONCATENATE(A488, " Blueprint"),'Filtered Blueprints'!I$3:J500, 2, FALSE) &gt; C488, "Surplus ✔️", "Shortage ❌"), "Shortage ❌"))</f>
        <v/>
      </c>
      <c r="G488" s="21" t="str">
        <f t="array" ref="G488">IF(ISBLANK(A488), "", IF(ISERROR(MATCH(INDEX('Filtered Blueprints'!S$3:T500, MATCH(CONCATENATE(A488, " Blueprint"), 'Filtered Blueprints'!T$3:T500, 0), 1), 'Filtered Blueprints'!M$3:M500, 0)), "Catch ❌", "Catch ✔️ "))</f>
        <v/>
      </c>
      <c r="H488" s="21" t="str">
        <f t="array" ref="H488">IF(ISBLANK(A488), "", IF(ISERROR(MATCH(INDEX('Filtered Blueprints'!H$3:I500, MATCH(CONCATENATE(A488, " Blueprint"), 'Filtered Blueprints'!I$3:I500, 0), 1), 'Filtered Blueprints'!B$3:B500, 0)), "Impass ❌", "Impass ✔️ "))</f>
        <v/>
      </c>
      <c r="I488" s="22"/>
      <c r="J488" s="23"/>
    </row>
    <row r="489">
      <c r="A489" s="45"/>
      <c r="B489" s="43" t="s">
        <v>165</v>
      </c>
      <c r="C489" s="44" t="s">
        <v>165</v>
      </c>
      <c r="D489" s="19" t="s">
        <v>165</v>
      </c>
      <c r="E489" s="40" t="s">
        <v>165</v>
      </c>
      <c r="F489" s="21" t="str">
        <f>IF(ISBLANK(A489), "", IFERROR(IF(VLOOKUP(CONCATENATE(A489, " Blueprint"),'Filtered Blueprints'!I$3:J500, 2, FALSE) &gt; C489, "Surplus ✔️", "Shortage ❌"), "Shortage ❌"))</f>
        <v/>
      </c>
      <c r="G489" s="21" t="str">
        <f t="array" ref="G489">IF(ISBLANK(A489), "", IF(ISERROR(MATCH(INDEX('Filtered Blueprints'!S$3:T500, MATCH(CONCATENATE(A489, " Blueprint"), 'Filtered Blueprints'!T$3:T500, 0), 1), 'Filtered Blueprints'!M$3:M500, 0)), "Catch ❌", "Catch ✔️ "))</f>
        <v/>
      </c>
      <c r="H489" s="21" t="str">
        <f t="array" ref="H489">IF(ISBLANK(A489), "", IF(ISERROR(MATCH(INDEX('Filtered Blueprints'!H$3:I500, MATCH(CONCATENATE(A489, " Blueprint"), 'Filtered Blueprints'!I$3:I500, 0), 1), 'Filtered Blueprints'!B$3:B500, 0)), "Impass ❌", "Impass ✔️ "))</f>
        <v/>
      </c>
      <c r="I489" s="22"/>
      <c r="J489" s="23"/>
    </row>
    <row r="490">
      <c r="A490" s="45"/>
      <c r="B490" s="43" t="s">
        <v>165</v>
      </c>
      <c r="C490" s="44" t="s">
        <v>165</v>
      </c>
      <c r="D490" s="19" t="s">
        <v>165</v>
      </c>
      <c r="E490" s="40" t="s">
        <v>165</v>
      </c>
      <c r="F490" s="21" t="str">
        <f>IF(ISBLANK(A490), "", IFERROR(IF(VLOOKUP(CONCATENATE(A490, " Blueprint"),'Filtered Blueprints'!I$3:J500, 2, FALSE) &gt; C490, "Surplus ✔️", "Shortage ❌"), "Shortage ❌"))</f>
        <v/>
      </c>
      <c r="G490" s="21" t="str">
        <f t="array" ref="G490">IF(ISBLANK(A490), "", IF(ISERROR(MATCH(INDEX('Filtered Blueprints'!S$3:T500, MATCH(CONCATENATE(A490, " Blueprint"), 'Filtered Blueprints'!T$3:T500, 0), 1), 'Filtered Blueprints'!M$3:M500, 0)), "Catch ❌", "Catch ✔️ "))</f>
        <v/>
      </c>
      <c r="H490" s="21" t="str">
        <f t="array" ref="H490">IF(ISBLANK(A490), "", IF(ISERROR(MATCH(INDEX('Filtered Blueprints'!H$3:I500, MATCH(CONCATENATE(A490, " Blueprint"), 'Filtered Blueprints'!I$3:I500, 0), 1), 'Filtered Blueprints'!B$3:B500, 0)), "Impass ❌", "Impass ✔️ "))</f>
        <v/>
      </c>
      <c r="I490" s="22"/>
      <c r="J490" s="23"/>
    </row>
    <row r="491">
      <c r="A491" s="45"/>
      <c r="B491" s="43" t="s">
        <v>165</v>
      </c>
      <c r="C491" s="44" t="s">
        <v>165</v>
      </c>
      <c r="D491" s="19" t="s">
        <v>165</v>
      </c>
      <c r="E491" s="40" t="s">
        <v>165</v>
      </c>
      <c r="F491" s="21" t="str">
        <f>IF(ISBLANK(A491), "", IFERROR(IF(VLOOKUP(CONCATENATE(A491, " Blueprint"),'Filtered Blueprints'!I$3:J500, 2, FALSE) &gt; C491, "Surplus ✔️", "Shortage ❌"), "Shortage ❌"))</f>
        <v/>
      </c>
      <c r="G491" s="21" t="str">
        <f t="array" ref="G491">IF(ISBLANK(A491), "", IF(ISERROR(MATCH(INDEX('Filtered Blueprints'!S$3:T500, MATCH(CONCATENATE(A491, " Blueprint"), 'Filtered Blueprints'!T$3:T500, 0), 1), 'Filtered Blueprints'!M$3:M500, 0)), "Catch ❌", "Catch ✔️ "))</f>
        <v/>
      </c>
      <c r="H491" s="21" t="str">
        <f t="array" ref="H491">IF(ISBLANK(A491), "", IF(ISERROR(MATCH(INDEX('Filtered Blueprints'!H$3:I500, MATCH(CONCATENATE(A491, " Blueprint"), 'Filtered Blueprints'!I$3:I500, 0), 1), 'Filtered Blueprints'!B$3:B500, 0)), "Impass ❌", "Impass ✔️ "))</f>
        <v/>
      </c>
      <c r="I491" s="22"/>
      <c r="J491" s="23"/>
    </row>
    <row r="492">
      <c r="A492" s="45"/>
      <c r="B492" s="43" t="s">
        <v>165</v>
      </c>
      <c r="C492" s="44" t="s">
        <v>165</v>
      </c>
      <c r="D492" s="19" t="s">
        <v>165</v>
      </c>
      <c r="E492" s="40" t="s">
        <v>165</v>
      </c>
      <c r="F492" s="21" t="str">
        <f>IF(ISBLANK(A492), "", IFERROR(IF(VLOOKUP(CONCATENATE(A492, " Blueprint"),'Filtered Blueprints'!I$3:J500, 2, FALSE) &gt; C492, "Surplus ✔️", "Shortage ❌"), "Shortage ❌"))</f>
        <v/>
      </c>
      <c r="G492" s="21" t="str">
        <f t="array" ref="G492">IF(ISBLANK(A492), "", IF(ISERROR(MATCH(INDEX('Filtered Blueprints'!S$3:T500, MATCH(CONCATENATE(A492, " Blueprint"), 'Filtered Blueprints'!T$3:T500, 0), 1), 'Filtered Blueprints'!M$3:M500, 0)), "Catch ❌", "Catch ✔️ "))</f>
        <v/>
      </c>
      <c r="H492" s="21" t="str">
        <f t="array" ref="H492">IF(ISBLANK(A492), "", IF(ISERROR(MATCH(INDEX('Filtered Blueprints'!H$3:I500, MATCH(CONCATENATE(A492, " Blueprint"), 'Filtered Blueprints'!I$3:I500, 0), 1), 'Filtered Blueprints'!B$3:B500, 0)), "Impass ❌", "Impass ✔️ "))</f>
        <v/>
      </c>
      <c r="I492" s="22"/>
      <c r="J492" s="23"/>
    </row>
    <row r="493">
      <c r="A493" s="45"/>
      <c r="B493" s="43" t="s">
        <v>165</v>
      </c>
      <c r="C493" s="44" t="s">
        <v>165</v>
      </c>
      <c r="D493" s="19" t="s">
        <v>165</v>
      </c>
      <c r="E493" s="40" t="s">
        <v>165</v>
      </c>
      <c r="F493" s="21" t="str">
        <f>IF(ISBLANK(A493), "", IFERROR(IF(VLOOKUP(CONCATENATE(A493, " Blueprint"),'Filtered Blueprints'!I$3:J500, 2, FALSE) &gt; C493, "Surplus ✔️", "Shortage ❌"), "Shortage ❌"))</f>
        <v/>
      </c>
      <c r="G493" s="21" t="str">
        <f t="array" ref="G493">IF(ISBLANK(A493), "", IF(ISERROR(MATCH(INDEX('Filtered Blueprints'!S$3:T500, MATCH(CONCATENATE(A493, " Blueprint"), 'Filtered Blueprints'!T$3:T500, 0), 1), 'Filtered Blueprints'!M$3:M500, 0)), "Catch ❌", "Catch ✔️ "))</f>
        <v/>
      </c>
      <c r="H493" s="21" t="str">
        <f t="array" ref="H493">IF(ISBLANK(A493), "", IF(ISERROR(MATCH(INDEX('Filtered Blueprints'!H$3:I500, MATCH(CONCATENATE(A493, " Blueprint"), 'Filtered Blueprints'!I$3:I500, 0), 1), 'Filtered Blueprints'!B$3:B500, 0)), "Impass ❌", "Impass ✔️ "))</f>
        <v/>
      </c>
      <c r="I493" s="22"/>
      <c r="J493" s="23"/>
    </row>
    <row r="494">
      <c r="A494" s="45"/>
      <c r="B494" s="43" t="s">
        <v>165</v>
      </c>
      <c r="C494" s="44" t="s">
        <v>165</v>
      </c>
      <c r="D494" s="19" t="s">
        <v>165</v>
      </c>
      <c r="E494" s="40" t="s">
        <v>165</v>
      </c>
      <c r="F494" s="21" t="str">
        <f>IF(ISBLANK(A494), "", IFERROR(IF(VLOOKUP(CONCATENATE(A494, " Blueprint"),'Filtered Blueprints'!I$3:J500, 2, FALSE) &gt; C494, "Surplus ✔️", "Shortage ❌"), "Shortage ❌"))</f>
        <v/>
      </c>
      <c r="G494" s="21" t="str">
        <f t="array" ref="G494">IF(ISBLANK(A494), "", IF(ISERROR(MATCH(INDEX('Filtered Blueprints'!S$3:T500, MATCH(CONCATENATE(A494, " Blueprint"), 'Filtered Blueprints'!T$3:T500, 0), 1), 'Filtered Blueprints'!M$3:M500, 0)), "Catch ❌", "Catch ✔️ "))</f>
        <v/>
      </c>
      <c r="H494" s="21" t="str">
        <f t="array" ref="H494">IF(ISBLANK(A494), "", IF(ISERROR(MATCH(INDEX('Filtered Blueprints'!H$3:I500, MATCH(CONCATENATE(A494, " Blueprint"), 'Filtered Blueprints'!I$3:I500, 0), 1), 'Filtered Blueprints'!B$3:B500, 0)), "Impass ❌", "Impass ✔️ "))</f>
        <v/>
      </c>
      <c r="I494" s="22"/>
      <c r="J494" s="23"/>
    </row>
    <row r="495">
      <c r="A495" s="45"/>
      <c r="B495" s="43" t="s">
        <v>165</v>
      </c>
      <c r="C495" s="44" t="s">
        <v>165</v>
      </c>
      <c r="D495" s="19" t="s">
        <v>165</v>
      </c>
      <c r="E495" s="40" t="s">
        <v>165</v>
      </c>
      <c r="F495" s="21" t="str">
        <f>IF(ISBLANK(A495), "", IFERROR(IF(VLOOKUP(CONCATENATE(A495, " Blueprint"),'Filtered Blueprints'!I$3:J500, 2, FALSE) &gt; C495, "Surplus ✔️", "Shortage ❌"), "Shortage ❌"))</f>
        <v/>
      </c>
      <c r="G495" s="21" t="str">
        <f t="array" ref="G495">IF(ISBLANK(A495), "", IF(ISERROR(MATCH(INDEX('Filtered Blueprints'!S$3:T500, MATCH(CONCATENATE(A495, " Blueprint"), 'Filtered Blueprints'!T$3:T500, 0), 1), 'Filtered Blueprints'!M$3:M500, 0)), "Catch ❌", "Catch ✔️ "))</f>
        <v/>
      </c>
      <c r="H495" s="21" t="str">
        <f t="array" ref="H495">IF(ISBLANK(A495), "", IF(ISERROR(MATCH(INDEX('Filtered Blueprints'!H$3:I500, MATCH(CONCATENATE(A495, " Blueprint"), 'Filtered Blueprints'!I$3:I500, 0), 1), 'Filtered Blueprints'!B$3:B500, 0)), "Impass ❌", "Impass ✔️ "))</f>
        <v/>
      </c>
      <c r="I495" s="22"/>
      <c r="J495" s="23"/>
    </row>
    <row r="496">
      <c r="A496" s="45"/>
      <c r="B496" s="43" t="s">
        <v>165</v>
      </c>
      <c r="C496" s="44" t="s">
        <v>165</v>
      </c>
      <c r="D496" s="19" t="s">
        <v>165</v>
      </c>
      <c r="E496" s="40" t="s">
        <v>165</v>
      </c>
      <c r="F496" s="21" t="str">
        <f>IF(ISBLANK(A496), "", IFERROR(IF(VLOOKUP(CONCATENATE(A496, " Blueprint"),'Filtered Blueprints'!I$3:J500, 2, FALSE) &gt; C496, "Surplus ✔️", "Shortage ❌"), "Shortage ❌"))</f>
        <v/>
      </c>
      <c r="G496" s="21" t="str">
        <f t="array" ref="G496">IF(ISBLANK(A496), "", IF(ISERROR(MATCH(INDEX('Filtered Blueprints'!S$3:T500, MATCH(CONCATENATE(A496, " Blueprint"), 'Filtered Blueprints'!T$3:T500, 0), 1), 'Filtered Blueprints'!M$3:M500, 0)), "Catch ❌", "Catch ✔️ "))</f>
        <v/>
      </c>
      <c r="H496" s="21" t="str">
        <f t="array" ref="H496">IF(ISBLANK(A496), "", IF(ISERROR(MATCH(INDEX('Filtered Blueprints'!H$3:I500, MATCH(CONCATENATE(A496, " Blueprint"), 'Filtered Blueprints'!I$3:I500, 0), 1), 'Filtered Blueprints'!B$3:B500, 0)), "Impass ❌", "Impass ✔️ "))</f>
        <v/>
      </c>
      <c r="I496" s="22"/>
      <c r="J496" s="23"/>
    </row>
    <row r="497">
      <c r="A497" s="45"/>
      <c r="B497" s="43" t="s">
        <v>165</v>
      </c>
      <c r="C497" s="44" t="s">
        <v>165</v>
      </c>
      <c r="D497" s="19" t="s">
        <v>165</v>
      </c>
      <c r="E497" s="40" t="s">
        <v>165</v>
      </c>
      <c r="F497" s="21" t="str">
        <f>IF(ISBLANK(A497), "", IFERROR(IF(VLOOKUP(CONCATENATE(A497, " Blueprint"),'Filtered Blueprints'!I$3:J500, 2, FALSE) &gt; C497, "Surplus ✔️", "Shortage ❌"), "Shortage ❌"))</f>
        <v/>
      </c>
      <c r="G497" s="21" t="str">
        <f t="array" ref="G497">IF(ISBLANK(A497), "", IF(ISERROR(MATCH(INDEX('Filtered Blueprints'!S$3:T500, MATCH(CONCATENATE(A497, " Blueprint"), 'Filtered Blueprints'!T$3:T500, 0), 1), 'Filtered Blueprints'!M$3:M500, 0)), "Catch ❌", "Catch ✔️ "))</f>
        <v/>
      </c>
      <c r="H497" s="21" t="str">
        <f t="array" ref="H497">IF(ISBLANK(A497), "", IF(ISERROR(MATCH(INDEX('Filtered Blueprints'!H$3:I500, MATCH(CONCATENATE(A497, " Blueprint"), 'Filtered Blueprints'!I$3:I500, 0), 1), 'Filtered Blueprints'!B$3:B500, 0)), "Impass ❌", "Impass ✔️ "))</f>
        <v/>
      </c>
      <c r="I497" s="22"/>
      <c r="J497" s="23"/>
    </row>
    <row r="498">
      <c r="A498" s="45"/>
      <c r="B498" s="43" t="s">
        <v>165</v>
      </c>
      <c r="C498" s="44" t="s">
        <v>165</v>
      </c>
      <c r="D498" s="19" t="s">
        <v>165</v>
      </c>
      <c r="E498" s="40" t="s">
        <v>165</v>
      </c>
      <c r="F498" s="21" t="str">
        <f>IF(ISBLANK(A498), "", IFERROR(IF(VLOOKUP(CONCATENATE(A498, " Blueprint"),'Filtered Blueprints'!I$3:J500, 2, FALSE) &gt; C498, "Surplus ✔️", "Shortage ❌"), "Shortage ❌"))</f>
        <v/>
      </c>
      <c r="G498" s="21" t="str">
        <f t="array" ref="G498">IF(ISBLANK(A498), "", IF(ISERROR(MATCH(INDEX('Filtered Blueprints'!S$3:T500, MATCH(CONCATENATE(A498, " Blueprint"), 'Filtered Blueprints'!T$3:T500, 0), 1), 'Filtered Blueprints'!M$3:M500, 0)), "Catch ❌", "Catch ✔️ "))</f>
        <v/>
      </c>
      <c r="H498" s="21" t="str">
        <f t="array" ref="H498">IF(ISBLANK(A498), "", IF(ISERROR(MATCH(INDEX('Filtered Blueprints'!H$3:I500, MATCH(CONCATENATE(A498, " Blueprint"), 'Filtered Blueprints'!I$3:I500, 0), 1), 'Filtered Blueprints'!B$3:B500, 0)), "Impass ❌", "Impass ✔️ "))</f>
        <v/>
      </c>
      <c r="I498" s="22"/>
      <c r="J498" s="23"/>
    </row>
    <row r="499">
      <c r="A499" s="45"/>
      <c r="B499" s="43" t="s">
        <v>165</v>
      </c>
      <c r="C499" s="44" t="s">
        <v>165</v>
      </c>
      <c r="D499" s="19" t="s">
        <v>165</v>
      </c>
      <c r="E499" s="40" t="s">
        <v>165</v>
      </c>
      <c r="F499" s="21" t="str">
        <f>IF(ISBLANK(A499), "", IFERROR(IF(VLOOKUP(CONCATENATE(A499, " Blueprint"),'Filtered Blueprints'!I$3:J500, 2, FALSE) &gt; C499, "Surplus ✔️", "Shortage ❌"), "Shortage ❌"))</f>
        <v/>
      </c>
      <c r="G499" s="21" t="str">
        <f t="array" ref="G499">IF(ISBLANK(A499), "", IF(ISERROR(MATCH(INDEX('Filtered Blueprints'!S$3:T500, MATCH(CONCATENATE(A499, " Blueprint"), 'Filtered Blueprints'!T$3:T500, 0), 1), 'Filtered Blueprints'!M$3:M500, 0)), "Catch ❌", "Catch ✔️ "))</f>
        <v/>
      </c>
      <c r="H499" s="21" t="str">
        <f t="array" ref="H499">IF(ISBLANK(A499), "", IF(ISERROR(MATCH(INDEX('Filtered Blueprints'!H$3:I500, MATCH(CONCATENATE(A499, " Blueprint"), 'Filtered Blueprints'!I$3:I500, 0), 1), 'Filtered Blueprints'!B$3:B500, 0)), "Impass ❌", "Impass ✔️ "))</f>
        <v/>
      </c>
      <c r="I499" s="22"/>
      <c r="J499" s="23"/>
    </row>
    <row r="500">
      <c r="A500" s="45"/>
      <c r="B500" s="43" t="s">
        <v>165</v>
      </c>
      <c r="C500" s="44" t="s">
        <v>165</v>
      </c>
      <c r="D500" s="19" t="s">
        <v>165</v>
      </c>
      <c r="E500" s="40" t="s">
        <v>165</v>
      </c>
      <c r="F500" s="21" t="str">
        <f>IF(ISBLANK(A500), "", IFERROR(IF(VLOOKUP(CONCATENATE(A500, " Blueprint"),'Filtered Blueprints'!I$3:J500, 2, FALSE) &gt; C500, "Surplus ✔️", "Shortage ❌"), "Shortage ❌"))</f>
        <v/>
      </c>
      <c r="G500" s="21" t="str">
        <f t="array" ref="G500">IF(ISBLANK(A500), "", IF(ISERROR(MATCH(INDEX('Filtered Blueprints'!S$3:T500, MATCH(CONCATENATE(A500, " Blueprint"), 'Filtered Blueprints'!T$3:T500, 0), 1), 'Filtered Blueprints'!M$3:M500, 0)), "Catch ❌", "Catch ✔️ "))</f>
        <v/>
      </c>
      <c r="H500" s="21" t="str">
        <f t="array" ref="H500">IF(ISBLANK(A500), "", IF(ISERROR(MATCH(INDEX('Filtered Blueprints'!H$3:I500, MATCH(CONCATENATE(A500, " Blueprint"), 'Filtered Blueprints'!I$3:I500, 0), 1), 'Filtered Blueprints'!B$3:B500, 0)), "Impass ❌", "Impass ✔️ "))</f>
        <v/>
      </c>
      <c r="I500" s="22"/>
      <c r="J500" s="23"/>
    </row>
  </sheetData>
  <mergeCells count="1">
    <mergeCell ref="G1:H1"/>
  </mergeCells>
  <conditionalFormatting sqref="D2:D500">
    <cfRule type="cellIs" dxfId="2" priority="1" operator="greaterThan">
      <formula>"100%"</formula>
    </cfRule>
  </conditionalFormatting>
  <conditionalFormatting sqref="D2:D500">
    <cfRule type="cellIs" dxfId="0" priority="2" operator="between">
      <formula>"100%"</formula>
      <formula>"76%"</formula>
    </cfRule>
  </conditionalFormatting>
  <conditionalFormatting sqref="D2:D500">
    <cfRule type="cellIs" dxfId="3" priority="3" operator="between">
      <formula>"75%"</formula>
      <formula>"50%"</formula>
    </cfRule>
  </conditionalFormatting>
  <conditionalFormatting sqref="D2:D500">
    <cfRule type="cellIs" dxfId="5" priority="4" operator="between">
      <formula>"51%"</formula>
      <formula>"10%"</formula>
    </cfRule>
  </conditionalFormatting>
  <conditionalFormatting sqref="D2:D500">
    <cfRule type="cellIs" dxfId="4" priority="5" operator="lessThanOrEqual">
      <formula>"10%"</formula>
    </cfRule>
  </conditionalFormatting>
  <conditionalFormatting sqref="F2:H500">
    <cfRule type="containsText" dxfId="0" priority="6" operator="containsText" text="✔️">
      <formula>NOT(ISERROR(SEARCH(("✔️"),(F2))))</formula>
    </cfRule>
  </conditionalFormatting>
  <conditionalFormatting sqref="F2:H500">
    <cfRule type="containsText" dxfId="1" priority="7" operator="containsText" text="❌">
      <formula>NOT(ISERROR(SEARCH(("❌"),(F2))))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4.38"/>
    <col customWidth="1" min="2" max="2" width="10.75"/>
    <col customWidth="1" min="3" max="3" width="14.38"/>
    <col customWidth="1" min="4" max="4" width="10.75"/>
    <col customWidth="1" min="6" max="6" width="14.38"/>
    <col customWidth="1" min="7" max="7" width="10.75"/>
    <col customWidth="1" min="8" max="8" width="14.38"/>
    <col customWidth="1" min="9" max="9" width="10.75"/>
    <col customWidth="1" min="11" max="12" width="12.75"/>
    <col customWidth="1" min="13" max="13" width="6.38"/>
    <col customWidth="1" min="14" max="15" width="8.88"/>
    <col customWidth="1" min="16" max="16" width="9.88"/>
    <col customWidth="1" min="17" max="17" width="11.5"/>
  </cols>
  <sheetData>
    <row r="1">
      <c r="A1" s="15" t="s">
        <v>167</v>
      </c>
      <c r="B1" s="46"/>
      <c r="C1" s="46"/>
      <c r="D1" s="4"/>
      <c r="E1" s="47"/>
      <c r="F1" s="48" t="s">
        <v>168</v>
      </c>
      <c r="G1" s="46"/>
      <c r="H1" s="46"/>
      <c r="I1" s="4"/>
      <c r="J1" s="47"/>
      <c r="K1" s="15" t="s">
        <v>169</v>
      </c>
      <c r="L1" s="46"/>
      <c r="M1" s="46"/>
      <c r="N1" s="4"/>
      <c r="O1" s="47"/>
      <c r="P1" s="15" t="s">
        <v>170</v>
      </c>
      <c r="Q1" s="4"/>
    </row>
    <row r="2">
      <c r="A2" s="49" t="s">
        <v>171</v>
      </c>
      <c r="B2" s="4"/>
      <c r="C2" s="49" t="s">
        <v>172</v>
      </c>
      <c r="D2" s="4"/>
      <c r="E2" s="47"/>
      <c r="F2" s="49" t="s">
        <v>171</v>
      </c>
      <c r="G2" s="4"/>
      <c r="H2" s="49" t="s">
        <v>173</v>
      </c>
      <c r="I2" s="4"/>
      <c r="J2" s="47"/>
      <c r="K2" s="50" t="s">
        <v>174</v>
      </c>
      <c r="L2" s="50" t="s">
        <v>175</v>
      </c>
      <c r="M2" s="50" t="s">
        <v>176</v>
      </c>
      <c r="N2" s="50" t="s">
        <v>177</v>
      </c>
      <c r="O2" s="47"/>
      <c r="P2" s="50" t="s">
        <v>174</v>
      </c>
      <c r="Q2" s="50" t="s">
        <v>175</v>
      </c>
    </row>
    <row r="3">
      <c r="A3" s="51" t="s">
        <v>178</v>
      </c>
      <c r="B3" s="52">
        <f>SUMPRODUCT('GE-8JV Overview'!$E2:$E60, MineralShipAssigner!$K3:$K61)</f>
        <v>0</v>
      </c>
      <c r="C3" s="51" t="s">
        <v>178</v>
      </c>
      <c r="D3" s="52">
        <f>SUMPRODUCT('GE-8JV Overview'!$C2:$C60, MineralShipAssigner!$K3:$K61) * 2</f>
        <v>0</v>
      </c>
      <c r="E3" s="47"/>
      <c r="F3" s="51" t="s">
        <v>178</v>
      </c>
      <c r="G3" s="52">
        <f>SUMPRODUCT('PZMA-E Overview'!$E$2:$E$60, MineralShipAssigner!$B$3:$B$61)</f>
        <v>0</v>
      </c>
      <c r="H3" s="51" t="s">
        <v>178</v>
      </c>
      <c r="I3" s="52">
        <f>SUMPRODUCT('PZMA-E Overview'!$C$2:$C$60, MineralShipAssigner!$B$3:$B$61) * 1.2</f>
        <v>0</v>
      </c>
      <c r="J3" s="53"/>
      <c r="K3" s="51" t="s">
        <v>179</v>
      </c>
      <c r="L3" s="54">
        <f>SUMIF('Ore Stockpile Import'!C2:C9, "*Arkonor*", 'Ore Stockpile Import'!D2:D9)</f>
        <v>0</v>
      </c>
      <c r="M3" s="55">
        <v>2500.0</v>
      </c>
      <c r="N3" s="56">
        <f t="shared" ref="N3:N8" si="1">L3/M3</f>
        <v>0</v>
      </c>
      <c r="O3" s="47"/>
      <c r="P3" s="51" t="s">
        <v>179</v>
      </c>
      <c r="Q3" s="54">
        <f>SUMIF('Private Order Materials'!G4:G9, "*Arkonor*", 'Private Order Materials'!H4:H9)</f>
        <v>0</v>
      </c>
    </row>
    <row r="4">
      <c r="A4" s="51" t="s">
        <v>180</v>
      </c>
      <c r="B4" s="52">
        <f>SUMPRODUCT('GE-8JV Overview'!E2:E60, MineralShipAssigner!L3:L61)</f>
        <v>0</v>
      </c>
      <c r="C4" s="51" t="s">
        <v>180</v>
      </c>
      <c r="D4" s="52">
        <f>SUMPRODUCT('GE-8JV Overview'!C2:C60, MineralShipAssigner!L3:L61) * 2</f>
        <v>0</v>
      </c>
      <c r="E4" s="47"/>
      <c r="F4" s="51" t="s">
        <v>180</v>
      </c>
      <c r="G4" s="52">
        <f>SUMPRODUCT('PZMA-E Overview'!$E$2:$E$60, MineralShipAssigner!$C$3:$C$61)</f>
        <v>0</v>
      </c>
      <c r="H4" s="51" t="s">
        <v>180</v>
      </c>
      <c r="I4" s="52">
        <f>SUMPRODUCT('PZMA-E Overview'!$C$2:$C$60, MineralShipAssigner!$C$3:$C$61) * 1.2</f>
        <v>0</v>
      </c>
      <c r="J4" s="47"/>
      <c r="K4" s="51" t="s">
        <v>181</v>
      </c>
      <c r="L4" s="54">
        <f>SUMIF('Ore Stockpile Import'!C2:C9, "*Bistot*", 'Ore Stockpile Import'!D2:D9)</f>
        <v>0</v>
      </c>
      <c r="M4" s="55">
        <v>1900.0</v>
      </c>
      <c r="N4" s="56">
        <f t="shared" si="1"/>
        <v>0</v>
      </c>
      <c r="O4" s="47"/>
      <c r="P4" s="51" t="s">
        <v>181</v>
      </c>
      <c r="Q4" s="54">
        <f>SUMIF('Private Order Materials'!G4:G9, "*Bistot*", 'Private Order Materials'!H4:H9)</f>
        <v>0</v>
      </c>
    </row>
    <row r="5">
      <c r="A5" s="51" t="s">
        <v>182</v>
      </c>
      <c r="B5" s="52">
        <f>SUMPRODUCT('GE-8JV Overview'!E2:E60, MineralShipAssigner!M3:M61)</f>
        <v>0</v>
      </c>
      <c r="C5" s="51" t="s">
        <v>182</v>
      </c>
      <c r="D5" s="52">
        <f>SUMPRODUCT('GE-8JV Overview'!C2:C60, MineralShipAssigner!M3:M61) * 2</f>
        <v>0</v>
      </c>
      <c r="E5" s="47"/>
      <c r="F5" s="51" t="s">
        <v>182</v>
      </c>
      <c r="G5" s="52">
        <f>SUMPRODUCT('PZMA-E Overview'!$E$2:$E$60, MineralShipAssigner!$D$3:$D$61)</f>
        <v>0</v>
      </c>
      <c r="H5" s="51" t="s">
        <v>182</v>
      </c>
      <c r="I5" s="52">
        <f>SUMPRODUCT('PZMA-E Overview'!$C$2:$C$60, MineralShipAssigner!$D$3:$D$61) * 1.2</f>
        <v>0</v>
      </c>
      <c r="J5" s="47"/>
      <c r="K5" s="51" t="s">
        <v>183</v>
      </c>
      <c r="L5" s="54">
        <f>SUMIF('Ore Stockpile Import'!C2:C9, "*Crokite*", 'Ore Stockpile Import'!D2:D9)</f>
        <v>0</v>
      </c>
      <c r="M5" s="55">
        <v>5150.0</v>
      </c>
      <c r="N5" s="56">
        <f t="shared" si="1"/>
        <v>0</v>
      </c>
      <c r="O5" s="47"/>
      <c r="P5" s="51" t="s">
        <v>183</v>
      </c>
      <c r="Q5" s="54">
        <f>SUMIF('Private Order Materials'!G4:G9, "*Crokite*", 'Private Order Materials'!H4:H9)</f>
        <v>0</v>
      </c>
    </row>
    <row r="6">
      <c r="A6" s="51" t="s">
        <v>184</v>
      </c>
      <c r="B6" s="52">
        <f>SUMPRODUCT('GE-8JV Overview'!E2:E60, MineralShipAssigner!N3:N61)</f>
        <v>0</v>
      </c>
      <c r="C6" s="51" t="s">
        <v>184</v>
      </c>
      <c r="D6" s="52">
        <f>SUMPRODUCT('GE-8JV Overview'!C2:C60, MineralShipAssigner!N3:N61) * 2</f>
        <v>0</v>
      </c>
      <c r="E6" s="47"/>
      <c r="F6" s="51" t="s">
        <v>184</v>
      </c>
      <c r="G6" s="52">
        <f>SUMPRODUCT('PZMA-E Overview'!$E$2:$E$60, MineralShipAssigner!$E$3:$E$61)</f>
        <v>0</v>
      </c>
      <c r="H6" s="51" t="s">
        <v>184</v>
      </c>
      <c r="I6" s="52">
        <f>SUMPRODUCT('PZMA-E Overview'!$C$2:$C$60, MineralShipAssigner!$E$3:$E$61) * 1.2</f>
        <v>0</v>
      </c>
      <c r="J6" s="47"/>
      <c r="K6" s="51" t="s">
        <v>185</v>
      </c>
      <c r="L6" s="54">
        <f>SUMIF('Ore Stockpile Import'!C2:C9, "*Ochre*", 'Ore Stockpile Import'!D2:D9)</f>
        <v>0</v>
      </c>
      <c r="M6" s="55">
        <v>2700.0</v>
      </c>
      <c r="N6" s="56">
        <f t="shared" si="1"/>
        <v>0</v>
      </c>
      <c r="O6" s="47"/>
      <c r="P6" s="51" t="s">
        <v>185</v>
      </c>
      <c r="Q6" s="54">
        <f>SUMIF('Private Order Materials'!G4:G9, "*Ochre*", 'Private Order Materials'!H4:H9)</f>
        <v>0</v>
      </c>
    </row>
    <row r="7">
      <c r="A7" s="51" t="s">
        <v>186</v>
      </c>
      <c r="B7" s="52">
        <f>SUMPRODUCT('GE-8JV Overview'!E2:E60, MineralShipAssigner!O3:O61)</f>
        <v>0</v>
      </c>
      <c r="C7" s="51" t="s">
        <v>186</v>
      </c>
      <c r="D7" s="52">
        <f>SUMPRODUCT('GE-8JV Overview'!C2:C60, MineralShipAssigner!O3:O61) * 2</f>
        <v>0</v>
      </c>
      <c r="E7" s="47"/>
      <c r="F7" s="51" t="s">
        <v>186</v>
      </c>
      <c r="G7" s="52">
        <f>SUMPRODUCT('PZMA-E Overview'!$E$2:$E$60, MineralShipAssigner!$F$3:$F$61)</f>
        <v>0</v>
      </c>
      <c r="H7" s="51" t="s">
        <v>186</v>
      </c>
      <c r="I7" s="52">
        <f>SUMPRODUCT('PZMA-E Overview'!$C$2:$C$60, MineralShipAssigner!$F$3:$F$61) * 1.2</f>
        <v>0</v>
      </c>
      <c r="J7" s="47"/>
      <c r="K7" s="51" t="s">
        <v>187</v>
      </c>
      <c r="L7" s="54">
        <f>SUMIF('Ore Stockpile Import'!C2:C9, "*Gneiss*", 'Ore Stockpile Import'!D2:D9)</f>
        <v>0</v>
      </c>
      <c r="M7" s="55">
        <v>13100.0</v>
      </c>
      <c r="N7" s="56">
        <f t="shared" si="1"/>
        <v>0</v>
      </c>
      <c r="O7" s="47"/>
      <c r="P7" s="51" t="s">
        <v>187</v>
      </c>
      <c r="Q7" s="54">
        <f>SUMIF('Private Order Materials'!G4:G9, "*Gneiss*", 'Private Order Materials'!H4:H9)</f>
        <v>0</v>
      </c>
    </row>
    <row r="8">
      <c r="A8" s="51" t="s">
        <v>188</v>
      </c>
      <c r="B8" s="52">
        <f>SUMPRODUCT('GE-8JV Overview'!E2:E60, MineralShipAssigner!P3:P61)</f>
        <v>0</v>
      </c>
      <c r="C8" s="51" t="s">
        <v>188</v>
      </c>
      <c r="D8" s="52">
        <f>SUMPRODUCT('GE-8JV Overview'!C2:C60, MineralShipAssigner!P3:P61) * 2</f>
        <v>0</v>
      </c>
      <c r="E8" s="47"/>
      <c r="F8" s="51" t="s">
        <v>188</v>
      </c>
      <c r="G8" s="52">
        <f>SUMPRODUCT('PZMA-E Overview'!$E$2:$E$60, MineralShipAssigner!$G$3:$G$61)</f>
        <v>0</v>
      </c>
      <c r="H8" s="51" t="s">
        <v>188</v>
      </c>
      <c r="I8" s="52">
        <f>SUMPRODUCT('PZMA-E Overview'!$C$2:$C$60, MineralShipAssigner!$G$3:$G$61) * 1.2</f>
        <v>0</v>
      </c>
      <c r="J8" s="47"/>
      <c r="K8" s="51" t="s">
        <v>189</v>
      </c>
      <c r="L8" s="54">
        <f>SUMIF('Ore Stockpile Import'!C2:C9, "*Spodumain*", 'Ore Stockpile Import'!D2:D9)</f>
        <v>0</v>
      </c>
      <c r="M8" s="55">
        <v>18050.0</v>
      </c>
      <c r="N8" s="56">
        <f t="shared" si="1"/>
        <v>0</v>
      </c>
      <c r="O8" s="47"/>
      <c r="P8" s="51" t="s">
        <v>189</v>
      </c>
      <c r="Q8" s="54">
        <f>SUMIF('Private Order Materials'!G4:G9, "*Spodumain*", 'Private Order Materials'!H4:H9)</f>
        <v>0</v>
      </c>
    </row>
    <row r="9">
      <c r="A9" s="51" t="s">
        <v>190</v>
      </c>
      <c r="B9" s="52">
        <f>SUMPRODUCT('GE-8JV Overview'!E2:E60, MineralShipAssigner!Q3:Q61)</f>
        <v>0</v>
      </c>
      <c r="C9" s="51" t="s">
        <v>190</v>
      </c>
      <c r="D9" s="52">
        <f>SUMPRODUCT('GE-8JV Overview'!C2:C60, MineralShipAssigner!Q3:Q61) * 2</f>
        <v>0</v>
      </c>
      <c r="E9" s="47"/>
      <c r="F9" s="51" t="s">
        <v>190</v>
      </c>
      <c r="G9" s="52">
        <f>SUMPRODUCT('PZMA-E Overview'!$E$2:$E$60, MineralShipAssigner!$H$3:$H$61)</f>
        <v>0</v>
      </c>
      <c r="H9" s="51" t="s">
        <v>190</v>
      </c>
      <c r="I9" s="52">
        <f>SUMPRODUCT('PZMA-E Overview'!$C$2:$C$60, MineralShipAssigner!$H$3:$H$61) * 1.2</f>
        <v>0</v>
      </c>
      <c r="J9" s="47"/>
      <c r="K9" s="47"/>
      <c r="L9" s="47"/>
      <c r="M9" s="47"/>
      <c r="N9" s="47"/>
      <c r="O9" s="47"/>
      <c r="P9" s="47"/>
      <c r="Q9" s="47"/>
    </row>
  </sheetData>
  <mergeCells count="8">
    <mergeCell ref="A1:D1"/>
    <mergeCell ref="F1:I1"/>
    <mergeCell ref="K1:N1"/>
    <mergeCell ref="P1:Q1"/>
    <mergeCell ref="A2:B2"/>
    <mergeCell ref="C2:D2"/>
    <mergeCell ref="F2:G2"/>
    <mergeCell ref="H2:I2"/>
  </mergeCells>
  <conditionalFormatting sqref="N3:N8">
    <cfRule type="cellIs" dxfId="6" priority="1" operator="greaterThan">
      <formula>"149%"</formula>
    </cfRule>
  </conditionalFormatting>
  <conditionalFormatting sqref="N3:N8">
    <cfRule type="colorScale" priority="2">
      <colorScale>
        <cfvo type="formula" val="0%"/>
        <cfvo type="formula" val="50%"/>
        <cfvo type="formula" val="99%"/>
        <color rgb="FFE67C73"/>
        <color rgb="FFFFD666"/>
        <color rgb="FF57BB8A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1.13"/>
    <col customWidth="1" min="2" max="2" width="17.63"/>
    <col customWidth="1" min="3" max="4" width="18.5"/>
    <col customWidth="1" min="5" max="5" width="8.38"/>
    <col customWidth="1" min="6" max="6" width="34.63"/>
    <col customWidth="1" hidden="1" min="7" max="8" width="34.63"/>
  </cols>
  <sheetData>
    <row r="1">
      <c r="A1" s="57" t="s">
        <v>191</v>
      </c>
      <c r="B1" s="57" t="s">
        <v>147</v>
      </c>
      <c r="C1" s="57" t="s">
        <v>192</v>
      </c>
      <c r="D1" s="57" t="s">
        <v>193</v>
      </c>
      <c r="E1" s="57" t="s">
        <v>194</v>
      </c>
      <c r="F1" s="58" t="s">
        <v>6</v>
      </c>
      <c r="G1" s="58"/>
      <c r="H1" s="58"/>
    </row>
    <row r="2">
      <c r="A2" s="59" t="s">
        <v>8</v>
      </c>
      <c r="B2" s="59">
        <v>1.5E7</v>
      </c>
      <c r="C2" s="60" t="str">
        <f>IFERROR(__xludf.DUMMYFUNCTION("SUM(FILTER(H$2:H26, REGEXMATCH(G$2:G26, A2))) "),"#N/A")</f>
        <v>#N/A</v>
      </c>
      <c r="D2" s="61" t="str">
        <f>0#ERROR! + B2</f>
        <v>#ERROR!</v>
      </c>
      <c r="E2" s="62" t="str">
        <f t="array" ref="E2:E26">IF(NOT(ISBLANK(C2:C26)), C2:C26 / D2:D26 - 100%, "")</f>
        <v>#N/A</v>
      </c>
      <c r="F2" s="63" t="s">
        <v>195</v>
      </c>
      <c r="G2" s="64" t="str">
        <f>IFERROR(__xludf.DUMMYFUNCTION("IMPORTRANGE(""1k6Xpb6fkhJs-idUChf4xppEX2dxVodhNOHZlKZ9Xef4"", ""Cap Prices!B2:C"")"),"#REF!")</f>
        <v>#REF!</v>
      </c>
      <c r="H2" s="65"/>
    </row>
    <row r="3">
      <c r="A3" s="59" t="s">
        <v>39</v>
      </c>
      <c r="B3" s="59">
        <v>1.0E8</v>
      </c>
      <c r="C3" s="60" t="str">
        <f>IFERROR(__xludf.DUMMYFUNCTION("SUM(FILTER(H$2:H26, REGEXMATCH(G$2:G26, A3))) "),"#N/A")</f>
        <v>#N/A</v>
      </c>
      <c r="D3" s="61" t="str">
        <f>0#ERROR! + B3</f>
        <v>#ERROR!</v>
      </c>
      <c r="E3" s="62" t="e">
        <v>#N/A</v>
      </c>
      <c r="F3" s="66" t="s">
        <v>196</v>
      </c>
      <c r="G3" s="64"/>
      <c r="H3" s="65"/>
    </row>
    <row r="4">
      <c r="A4" s="59" t="s">
        <v>27</v>
      </c>
      <c r="B4" s="59">
        <v>5.0E7</v>
      </c>
      <c r="C4" s="60" t="str">
        <f>IFERROR(__xludf.DUMMYFUNCTION("SUM(FILTER(H$2:H26, REGEXMATCH(G$2:G26, A4))) "),"#N/A")</f>
        <v>#N/A</v>
      </c>
      <c r="D4" s="61" t="str">
        <f>0#ERROR! + B4</f>
        <v>#ERROR!</v>
      </c>
      <c r="E4" s="62" t="e">
        <v>#N/A</v>
      </c>
      <c r="F4" s="67"/>
      <c r="G4" s="64"/>
      <c r="H4" s="65"/>
    </row>
    <row r="5">
      <c r="A5" s="59" t="s">
        <v>197</v>
      </c>
      <c r="B5" s="59">
        <v>5.0E7</v>
      </c>
      <c r="C5" s="60" t="str">
        <f>IFERROR(__xludf.DUMMYFUNCTION("SUM(FILTER(H$2:H26, REGEXMATCH(G$2:G26, A5))) "),"#N/A")</f>
        <v>#N/A</v>
      </c>
      <c r="D5" s="61" t="str">
        <f>0#ERROR! + B5</f>
        <v>#ERROR!</v>
      </c>
      <c r="E5" s="62" t="e">
        <v>#N/A</v>
      </c>
      <c r="F5" s="63" t="s">
        <v>198</v>
      </c>
      <c r="G5" s="64"/>
      <c r="H5" s="65"/>
    </row>
    <row r="6">
      <c r="A6" s="59" t="s">
        <v>199</v>
      </c>
      <c r="B6" s="59">
        <v>5.0E7</v>
      </c>
      <c r="C6" s="60" t="str">
        <f>IFERROR(__xludf.DUMMYFUNCTION("SUM(FILTER(H$2:H26, REGEXMATCH(G$2:G26, A6))) "),"#N/A")</f>
        <v>#N/A</v>
      </c>
      <c r="D6" s="61">
        <f>59039653 + B6</f>
        <v>109039653</v>
      </c>
      <c r="E6" s="62" t="e">
        <v>#N/A</v>
      </c>
      <c r="F6" s="63" t="s">
        <v>200</v>
      </c>
      <c r="G6" s="64"/>
      <c r="H6" s="65"/>
    </row>
    <row r="7">
      <c r="A7" s="59" t="s">
        <v>201</v>
      </c>
      <c r="B7" s="59">
        <v>5.0E7</v>
      </c>
      <c r="C7" s="60" t="str">
        <f>IFERROR(__xludf.DUMMYFUNCTION("SUM(FILTER(H$2:H26, REGEXMATCH(G$2:G26, A7))) "),"#N/A")</f>
        <v>#N/A</v>
      </c>
      <c r="D7" s="61">
        <f>58871976 + B7</f>
        <v>108871976</v>
      </c>
      <c r="E7" s="62" t="e">
        <v>#N/A</v>
      </c>
      <c r="F7" s="68"/>
      <c r="G7" s="64"/>
      <c r="H7" s="65"/>
    </row>
    <row r="8">
      <c r="A8" s="59" t="s">
        <v>49</v>
      </c>
      <c r="B8" s="59">
        <v>1.1E8</v>
      </c>
      <c r="C8" s="60" t="str">
        <f>IFERROR(__xludf.DUMMYFUNCTION("SUM(FILTER(H$2:H26, REGEXMATCH(G$2:G26, A8))) "),"#N/A")</f>
        <v>#N/A</v>
      </c>
      <c r="D8" s="61">
        <f>135476628 + B8</f>
        <v>245476628</v>
      </c>
      <c r="E8" s="62" t="e">
        <v>#N/A</v>
      </c>
      <c r="F8" s="68"/>
      <c r="G8" s="64"/>
      <c r="H8" s="65"/>
    </row>
    <row r="9">
      <c r="A9" s="59" t="s">
        <v>202</v>
      </c>
      <c r="B9" s="59">
        <v>1.1E8</v>
      </c>
      <c r="C9" s="60" t="str">
        <f>IFERROR(__xludf.DUMMYFUNCTION("SUM(FILTER(H$2:H26, REGEXMATCH(G$2:G26, A9))) "),"#N/A")</f>
        <v>#N/A</v>
      </c>
      <c r="D9" s="61">
        <f>142114705 + B9</f>
        <v>252114705</v>
      </c>
      <c r="E9" s="62" t="e">
        <v>#N/A</v>
      </c>
      <c r="F9" s="68"/>
      <c r="G9" s="64"/>
      <c r="H9" s="65"/>
    </row>
    <row r="10">
      <c r="A10" s="59" t="s">
        <v>203</v>
      </c>
      <c r="B10" s="59">
        <v>1.1E8</v>
      </c>
      <c r="C10" s="60" t="str">
        <f>IFERROR(__xludf.DUMMYFUNCTION("SUM(FILTER(H$2:H26, REGEXMATCH(G$2:G26, A10))) "),"#N/A")</f>
        <v>#N/A</v>
      </c>
      <c r="D10" s="61">
        <f>135636402 + B10</f>
        <v>245636402</v>
      </c>
      <c r="E10" s="62" t="e">
        <v>#N/A</v>
      </c>
      <c r="F10" s="68"/>
      <c r="G10" s="64"/>
      <c r="H10" s="65"/>
    </row>
    <row r="11">
      <c r="A11" s="59" t="s">
        <v>204</v>
      </c>
      <c r="B11" s="59">
        <v>1.1E8</v>
      </c>
      <c r="C11" s="60" t="str">
        <f>IFERROR(__xludf.DUMMYFUNCTION("SUM(FILTER(H$2:H26, REGEXMATCH(G$2:G26, A11))) "),"#N/A")</f>
        <v>#N/A</v>
      </c>
      <c r="D11" s="61">
        <f>2076211035 + B11</f>
        <v>2186211035</v>
      </c>
      <c r="E11" s="62" t="e">
        <v>#N/A</v>
      </c>
      <c r="F11" s="68"/>
      <c r="G11" s="64"/>
      <c r="H11" s="64"/>
    </row>
    <row r="12">
      <c r="A12" s="59" t="s">
        <v>54</v>
      </c>
      <c r="B12" s="59">
        <v>9.0E7</v>
      </c>
      <c r="C12" s="60" t="str">
        <f>IFERROR(__xludf.DUMMYFUNCTION("SUM(FILTER(H$2:H26, REGEXMATCH(G$2:G26, A12))) "),"#N/A")</f>
        <v>#N/A</v>
      </c>
      <c r="D12" s="61">
        <f>102593800 + B12</f>
        <v>192593800</v>
      </c>
      <c r="E12" s="62" t="e">
        <v>#N/A</v>
      </c>
      <c r="F12" s="68"/>
      <c r="G12" s="64"/>
      <c r="H12" s="64"/>
    </row>
    <row r="13">
      <c r="A13" s="59" t="s">
        <v>205</v>
      </c>
      <c r="B13" s="59">
        <v>9.0E7</v>
      </c>
      <c r="C13" s="60" t="str">
        <f>IFERROR(__xludf.DUMMYFUNCTION("SUM(FILTER(H$2:H26, REGEXMATCH(G$2:G26, A13))) "),"#N/A")</f>
        <v>#N/A</v>
      </c>
      <c r="D13" s="61">
        <f>103065409 + B13</f>
        <v>193065409</v>
      </c>
      <c r="E13" s="62" t="e">
        <v>#N/A</v>
      </c>
      <c r="F13" s="68"/>
      <c r="G13" s="64"/>
      <c r="H13" s="64"/>
    </row>
    <row r="14">
      <c r="A14" s="59" t="s">
        <v>206</v>
      </c>
      <c r="B14" s="59">
        <v>9.0E7</v>
      </c>
      <c r="C14" s="60" t="str">
        <f>IFERROR(__xludf.DUMMYFUNCTION("SUM(FILTER(H$2:H26, REGEXMATCH(G$2:G26, A14))) "),"#N/A")</f>
        <v>#N/A</v>
      </c>
      <c r="D14" s="61">
        <f>102143946 + B14</f>
        <v>192143946</v>
      </c>
      <c r="E14" s="62" t="e">
        <v>#N/A</v>
      </c>
      <c r="F14" s="68"/>
      <c r="G14" s="64"/>
      <c r="H14" s="64"/>
    </row>
    <row r="15">
      <c r="A15" s="59" t="s">
        <v>207</v>
      </c>
      <c r="B15" s="59">
        <v>9.0E7</v>
      </c>
      <c r="C15" s="60" t="str">
        <f>IFERROR(__xludf.DUMMYFUNCTION("SUM(FILTER(H$2:H26, REGEXMATCH(G$2:G26, A15))) "),"#N/A")</f>
        <v>#N/A</v>
      </c>
      <c r="D15" s="61">
        <f>102103123 + B15</f>
        <v>192103123</v>
      </c>
      <c r="E15" s="62" t="e">
        <v>#N/A</v>
      </c>
      <c r="F15" s="68"/>
      <c r="G15" s="64"/>
      <c r="H15" s="64"/>
    </row>
    <row r="16">
      <c r="A16" s="59" t="s">
        <v>23</v>
      </c>
      <c r="B16" s="59">
        <v>6.0E7</v>
      </c>
      <c r="C16" s="60" t="str">
        <f>IFERROR(__xludf.DUMMYFUNCTION("SUM(FILTER(H$2:H26, REGEXMATCH(G$2:G26, A16))) "),"#N/A")</f>
        <v>#N/A</v>
      </c>
      <c r="D16" s="61">
        <f>52389040 + B16</f>
        <v>112389040</v>
      </c>
      <c r="E16" s="62" t="e">
        <v>#N/A</v>
      </c>
      <c r="F16" s="69"/>
      <c r="G16" s="70"/>
      <c r="H16" s="70"/>
    </row>
    <row r="17">
      <c r="A17" s="59" t="s">
        <v>46</v>
      </c>
      <c r="B17" s="59">
        <v>6.0E7</v>
      </c>
      <c r="C17" s="60" t="str">
        <f>IFERROR(__xludf.DUMMYFUNCTION("SUM(FILTER(H$2:H26, REGEXMATCH(G$2:G26, A17))) "),"#N/A")</f>
        <v>#N/A</v>
      </c>
      <c r="D17" s="61">
        <f>51843024 + B17</f>
        <v>111843024</v>
      </c>
      <c r="E17" s="62" t="e">
        <v>#N/A</v>
      </c>
      <c r="F17" s="69"/>
      <c r="G17" s="70"/>
      <c r="H17" s="70"/>
    </row>
    <row r="18">
      <c r="A18" s="59" t="s">
        <v>28</v>
      </c>
      <c r="B18" s="59">
        <v>6.0E7</v>
      </c>
      <c r="C18" s="60" t="str">
        <f>IFERROR(__xludf.DUMMYFUNCTION("SUM(FILTER(H$2:H26, REGEXMATCH(G$2:G26, A18))) "),"#N/A")</f>
        <v>#N/A</v>
      </c>
      <c r="D18" s="61">
        <f>52116736 + B18</f>
        <v>112116736</v>
      </c>
      <c r="E18" s="62" t="e">
        <v>#N/A</v>
      </c>
      <c r="F18" s="69"/>
      <c r="G18" s="70"/>
      <c r="H18" s="70"/>
    </row>
    <row r="19">
      <c r="A19" s="59" t="s">
        <v>58</v>
      </c>
      <c r="B19" s="59">
        <v>6.0E7</v>
      </c>
      <c r="C19" s="60" t="str">
        <f>IFERROR(__xludf.DUMMYFUNCTION("SUM(FILTER(H$2:H26, REGEXMATCH(G$2:G26, A19))) "),"#N/A")</f>
        <v>#N/A</v>
      </c>
      <c r="D19" s="61">
        <f>51651738 + B19</f>
        <v>111651738</v>
      </c>
      <c r="E19" s="62" t="e">
        <v>#N/A</v>
      </c>
      <c r="F19" s="69"/>
      <c r="G19" s="70"/>
      <c r="H19" s="70"/>
    </row>
    <row r="20">
      <c r="A20" s="59" t="s">
        <v>20</v>
      </c>
      <c r="B20" s="59">
        <v>1.1E9</v>
      </c>
      <c r="C20" s="60" t="str">
        <f>IFERROR(__xludf.DUMMYFUNCTION("SUM(FILTER(H$2:H26, REGEXMATCH(G$2:G26, A20))) "),"#N/A")</f>
        <v>#N/A</v>
      </c>
      <c r="D20" s="61">
        <f>816153523 + B20</f>
        <v>1916153523</v>
      </c>
      <c r="E20" s="62" t="e">
        <v>#N/A</v>
      </c>
      <c r="F20" s="69"/>
      <c r="G20" s="70"/>
      <c r="H20" s="70"/>
    </row>
    <row r="21">
      <c r="A21" s="59" t="s">
        <v>208</v>
      </c>
      <c r="B21" s="59">
        <v>1.1E9</v>
      </c>
      <c r="C21" s="60" t="str">
        <f>IFERROR(__xludf.DUMMYFUNCTION("SUM(FILTER(H$2:H26, REGEXMATCH(G$2:G26, A21))) "),"#N/A")</f>
        <v>#N/A</v>
      </c>
      <c r="D21" s="61">
        <f>774354583 + B21</f>
        <v>1874354583</v>
      </c>
      <c r="E21" s="62" t="e">
        <v>#N/A</v>
      </c>
      <c r="F21" s="69"/>
      <c r="G21" s="70"/>
      <c r="H21" s="70"/>
    </row>
    <row r="22">
      <c r="A22" s="59" t="s">
        <v>209</v>
      </c>
      <c r="B22" s="59">
        <v>1.1E9</v>
      </c>
      <c r="C22" s="60" t="str">
        <f>IFERROR(__xludf.DUMMYFUNCTION("SUM(FILTER(H$2:H26, REGEXMATCH(G$2:G26, A22))) "),"#N/A")</f>
        <v>#N/A</v>
      </c>
      <c r="D22" s="61">
        <f>789990087 + B22</f>
        <v>1889990087</v>
      </c>
      <c r="E22" s="62" t="e">
        <v>#N/A</v>
      </c>
      <c r="F22" s="69"/>
      <c r="G22" s="70"/>
      <c r="H22" s="70"/>
    </row>
    <row r="23">
      <c r="A23" s="59" t="s">
        <v>210</v>
      </c>
      <c r="B23" s="59">
        <v>1.1E9</v>
      </c>
      <c r="C23" s="60" t="str">
        <f>IFERROR(__xludf.DUMMYFUNCTION("SUM(FILTER(H$2:H26, REGEXMATCH(G$2:G26, A23))) "),"#N/A")</f>
        <v>#N/A</v>
      </c>
      <c r="D23" s="61">
        <f>835941734 + B23</f>
        <v>1935941734</v>
      </c>
      <c r="E23" s="62" t="e">
        <v>#N/A</v>
      </c>
      <c r="F23" s="69"/>
      <c r="G23" s="70"/>
      <c r="H23" s="70"/>
    </row>
    <row r="24">
      <c r="A24" s="59" t="s">
        <v>211</v>
      </c>
      <c r="B24" s="59"/>
      <c r="C24" s="60" t="str">
        <f>IFERROR(__xludf.DUMMYFUNCTION("SUM(FILTER(H$2:H26, REGEXMATCH(G$2:G26, A24))) "),"#N/A")</f>
        <v>#N/A</v>
      </c>
      <c r="D24" s="61">
        <f>4296273943 + B24</f>
        <v>4296273943</v>
      </c>
      <c r="E24" s="62" t="e">
        <v>#N/A</v>
      </c>
      <c r="F24" s="69"/>
      <c r="G24" s="70"/>
      <c r="H24" s="70"/>
    </row>
    <row r="25">
      <c r="A25" s="59" t="s">
        <v>212</v>
      </c>
      <c r="B25" s="59"/>
      <c r="C25" s="60" t="str">
        <f>IFERROR(__xludf.DUMMYFUNCTION("SUM(FILTER(H$2:H26, REGEXMATCH(G$2:G26, A25))) "),"#N/A")</f>
        <v>#N/A</v>
      </c>
      <c r="D25" s="61">
        <f>4354819678 + B25</f>
        <v>4354819678</v>
      </c>
      <c r="E25" s="62" t="e">
        <v>#N/A</v>
      </c>
      <c r="F25" s="69"/>
      <c r="G25" s="70"/>
      <c r="H25" s="70"/>
    </row>
    <row r="26">
      <c r="A26" s="59" t="s">
        <v>213</v>
      </c>
      <c r="B26" s="59"/>
      <c r="C26" s="60" t="str">
        <f>IFERROR(__xludf.DUMMYFUNCTION("SUM(FILTER(H$2:H26, REGEXMATCH(G$2:G26, A26))) "),"#N/A")</f>
        <v>#N/A</v>
      </c>
      <c r="D26" s="61">
        <f>6044174827 + B26</f>
        <v>6044174827</v>
      </c>
      <c r="E26" s="62" t="e">
        <v>#N/A</v>
      </c>
      <c r="F26" s="69"/>
      <c r="G26" s="70"/>
      <c r="H26" s="70"/>
    </row>
  </sheetData>
  <hyperlinks>
    <hyperlink r:id="rId1" location="gid=0" ref="F3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9.88"/>
    <col customWidth="1" min="2" max="3" width="20.75"/>
    <col customWidth="1" min="4" max="4" width="11.25"/>
    <col customWidth="1" min="5" max="5" width="8.13"/>
    <col customWidth="1" min="6" max="6" width="5.38"/>
    <col customWidth="1" min="7" max="7" width="141.25"/>
  </cols>
  <sheetData>
    <row r="1">
      <c r="A1" s="14" t="s">
        <v>214</v>
      </c>
      <c r="B1" s="14" t="s">
        <v>215</v>
      </c>
      <c r="C1" s="14" t="s">
        <v>216</v>
      </c>
      <c r="D1" s="14" t="s">
        <v>191</v>
      </c>
      <c r="E1" s="14" t="s">
        <v>217</v>
      </c>
      <c r="F1" s="14" t="s">
        <v>218</v>
      </c>
      <c r="G1" s="14" t="s">
        <v>6</v>
      </c>
    </row>
    <row r="2">
      <c r="A2" s="71">
        <f>IFERROR(__xludf.DUMMYFUNCTION("SORT(FILTER('Raw Form Orders'!A2:G999, LEN('Raw Form Orders'!A2:A999)), 1, FALSE)"),43857.066641006946)</f>
        <v>43857.06664</v>
      </c>
      <c r="B2" s="72" t="str">
        <f>IFERROR(__xludf.DUMMYFUNCTION("""COMPUTED_VALUE"""),"SamArgo")</f>
        <v>SamArgo</v>
      </c>
      <c r="C2" s="73" t="str">
        <f>IFERROR(__xludf.DUMMYFUNCTION("""COMPUTED_VALUE"""),"Samantha Argo")</f>
        <v>Samantha Argo</v>
      </c>
      <c r="D2" s="74" t="str">
        <f>IFERROR(__xludf.DUMMYFUNCTION("""COMPUTED_VALUE"""),"Naglfar")</f>
        <v>Naglfar</v>
      </c>
      <c r="E2" s="75" t="str">
        <f>IFERROR(__xludf.DUMMYFUNCTION("""COMPUTED_VALUE"""),"3GD6-8")</f>
        <v>3GD6-8</v>
      </c>
      <c r="F2" s="76" t="str">
        <f>IFERROR(__xludf.DUMMYFUNCTION("""COMPUTED_VALUE"""),"Yes")</f>
        <v>Yes</v>
      </c>
      <c r="G2" s="77" t="str">
        <f>IFERROR(__xludf.DUMMYFUNCTION("""COMPUTED_VALUE"""),"Could you quote a price including T1 Bomb fittings?")</f>
        <v>Could you quote a price including T1 Bomb fittings?</v>
      </c>
    </row>
    <row r="3">
      <c r="A3" s="71">
        <f>IFERROR(__xludf.DUMMYFUNCTION("""COMPUTED_VALUE"""),43786.47804202547)</f>
        <v>43786.47804</v>
      </c>
      <c r="B3" s="72" t="str">
        <f>IFERROR(__xludf.DUMMYFUNCTION("""COMPUTED_VALUE"""),"Shinji Takagi")</f>
        <v>Shinji Takagi</v>
      </c>
      <c r="C3" s="73" t="str">
        <f>IFERROR(__xludf.DUMMYFUNCTION("""COMPUTED_VALUE"""),"Shinji TAKAGI")</f>
        <v>Shinji TAKAGI</v>
      </c>
      <c r="D3" s="74" t="str">
        <f>IFERROR(__xludf.DUMMYFUNCTION("""COMPUTED_VALUE"""),"Nidhoggur")</f>
        <v>Nidhoggur</v>
      </c>
      <c r="E3" s="75" t="str">
        <f>IFERROR(__xludf.DUMMYFUNCTION("""COMPUTED_VALUE"""),"PZMA-E")</f>
        <v>PZMA-E</v>
      </c>
      <c r="F3" s="76" t="str">
        <f>IFERROR(__xludf.DUMMYFUNCTION("""COMPUTED_VALUE"""),"Yes")</f>
        <v>Yes</v>
      </c>
      <c r="G3" s="77"/>
    </row>
    <row r="4">
      <c r="A4" s="71">
        <f>IFERROR(__xludf.DUMMYFUNCTION("""COMPUTED_VALUE"""),43721.28509319444)</f>
        <v>43721.28509</v>
      </c>
      <c r="B4" s="72" t="str">
        <f>IFERROR(__xludf.DUMMYFUNCTION("""COMPUTED_VALUE"""),"freeloadr")</f>
        <v>freeloadr</v>
      </c>
      <c r="C4" s="73" t="str">
        <f>IFERROR(__xludf.DUMMYFUNCTION("""COMPUTED_VALUE"""),"Peng ZhenKang")</f>
        <v>Peng ZhenKang</v>
      </c>
      <c r="D4" s="74" t="str">
        <f>IFERROR(__xludf.DUMMYFUNCTION("""COMPUTED_VALUE"""),"Charon")</f>
        <v>Charon</v>
      </c>
      <c r="E4" s="75" t="str">
        <f>IFERROR(__xludf.DUMMYFUNCTION("""COMPUTED_VALUE"""),"3GD6-8")</f>
        <v>3GD6-8</v>
      </c>
      <c r="F4" s="76" t="str">
        <f>IFERROR(__xludf.DUMMYFUNCTION("""COMPUTED_VALUE"""),"No")</f>
        <v>No</v>
      </c>
      <c r="G4" s="77" t="str">
        <f>IFERROR(__xludf.DUMMYFUNCTION("""COMPUTED_VALUE"""),"Is GE delivery available? ")</f>
        <v>Is GE delivery available? </v>
      </c>
    </row>
    <row r="5">
      <c r="A5" s="71">
        <f>IFERROR(__xludf.DUMMYFUNCTION("""COMPUTED_VALUE"""),43699.08712675926)</f>
        <v>43699.08713</v>
      </c>
      <c r="B5" s="72" t="str">
        <f>IFERROR(__xludf.DUMMYFUNCTION("""COMPUTED_VALUE"""),"Coyotl Tlaloc")</f>
        <v>Coyotl Tlaloc</v>
      </c>
      <c r="C5" s="73" t="str">
        <f>IFERROR(__xludf.DUMMYFUNCTION("""COMPUTED_VALUE"""),"Coyotl Tlaloc")</f>
        <v>Coyotl Tlaloc</v>
      </c>
      <c r="D5" s="74" t="str">
        <f>IFERROR(__xludf.DUMMYFUNCTION("""COMPUTED_VALUE"""),"Fenrir")</f>
        <v>Fenrir</v>
      </c>
      <c r="E5" s="75" t="str">
        <f>IFERROR(__xludf.DUMMYFUNCTION("""COMPUTED_VALUE"""),"PZMA-E")</f>
        <v>PZMA-E</v>
      </c>
      <c r="F5" s="76" t="str">
        <f>IFERROR(__xludf.DUMMYFUNCTION("""COMPUTED_VALUE"""),"No")</f>
        <v>No</v>
      </c>
      <c r="G5" s="77" t="str">
        <f>IFERROR(__xludf.DUMMYFUNCTION("""COMPUTED_VALUE"""),"Time to replace losses!")</f>
        <v>Time to replace losses!</v>
      </c>
    </row>
    <row r="6">
      <c r="A6" s="71">
        <f>IFERROR(__xludf.DUMMYFUNCTION("""COMPUTED_VALUE"""),43683.09937966435)</f>
        <v>43683.09938</v>
      </c>
      <c r="B6" s="72" t="str">
        <f>IFERROR(__xludf.DUMMYFUNCTION("""COMPUTED_VALUE"""),"Lord-Vlad Ormand")</f>
        <v>Lord-Vlad Ormand</v>
      </c>
      <c r="C6" s="73" t="str">
        <f>IFERROR(__xludf.DUMMYFUNCTION("""COMPUTED_VALUE"""),"Lisadrow Fumimasa")</f>
        <v>Lisadrow Fumimasa</v>
      </c>
      <c r="D6" s="74" t="str">
        <f>IFERROR(__xludf.DUMMYFUNCTION("""COMPUTED_VALUE"""),"Naglfar")</f>
        <v>Naglfar</v>
      </c>
      <c r="E6" s="75" t="str">
        <f>IFERROR(__xludf.DUMMYFUNCTION("""COMPUTED_VALUE"""),"PZMA-E")</f>
        <v>PZMA-E</v>
      </c>
      <c r="F6" s="76" t="str">
        <f>IFERROR(__xludf.DUMMYFUNCTION("""COMPUTED_VALUE"""),"No")</f>
        <v>No</v>
      </c>
      <c r="G6" s="77" t="str">
        <f>IFERROR(__xludf.DUMMYFUNCTION("""COMPUTED_VALUE"""),"I need a T1 buffer fit Nag with the GTFO package delivered in L-5. (This would be the item list: https://evepraisal.com/a/n72za) Can this be done? If yes, what would be the final price?")</f>
        <v>I need a T1 buffer fit Nag with the GTFO package delivered in L-5. (This would be the item list: https://evepraisal.com/a/n72za) Can this be done? If yes, what would be the final price?</v>
      </c>
    </row>
    <row r="7">
      <c r="A7" s="71">
        <f>IFERROR(__xludf.DUMMYFUNCTION("""COMPUTED_VALUE"""),43654.14259350694)</f>
        <v>43654.14259</v>
      </c>
      <c r="B7" s="72" t="str">
        <f>IFERROR(__xludf.DUMMYFUNCTION("""COMPUTED_VALUE"""),"Pavar Ambramotte")</f>
        <v>Pavar Ambramotte</v>
      </c>
      <c r="C7" s="73" t="str">
        <f>IFERROR(__xludf.DUMMYFUNCTION("""COMPUTED_VALUE"""),"Valkar Vuld")</f>
        <v>Valkar Vuld</v>
      </c>
      <c r="D7" s="74" t="str">
        <f>IFERROR(__xludf.DUMMYFUNCTION("""COMPUTED_VALUE"""),"Minokawa")</f>
        <v>Minokawa</v>
      </c>
      <c r="E7" s="75" t="str">
        <f>IFERROR(__xludf.DUMMYFUNCTION("""COMPUTED_VALUE"""),"PZMA-E")</f>
        <v>PZMA-E</v>
      </c>
      <c r="F7" s="76" t="str">
        <f>IFERROR(__xludf.DUMMYFUNCTION("""COMPUTED_VALUE"""),"Yes")</f>
        <v>Yes</v>
      </c>
      <c r="G7" s="77"/>
    </row>
    <row r="8">
      <c r="A8" s="71">
        <f>IFERROR(__xludf.DUMMYFUNCTION("""COMPUTED_VALUE"""),43651.092524155094)</f>
        <v>43651.09252</v>
      </c>
      <c r="B8" s="72" t="str">
        <f>IFERROR(__xludf.DUMMYFUNCTION("""COMPUTED_VALUE"""),"The Big Empty")</f>
        <v>The Big Empty</v>
      </c>
      <c r="C8" s="73" t="str">
        <f>IFERROR(__xludf.DUMMYFUNCTION("""COMPUTED_VALUE"""),"Ichiko Empty")</f>
        <v>Ichiko Empty</v>
      </c>
      <c r="D8" s="74" t="str">
        <f>IFERROR(__xludf.DUMMYFUNCTION("""COMPUTED_VALUE"""),"Orca")</f>
        <v>Orca</v>
      </c>
      <c r="E8" s="75" t="str">
        <f>IFERROR(__xludf.DUMMYFUNCTION("""COMPUTED_VALUE"""),"PZMA-E")</f>
        <v>PZMA-E</v>
      </c>
      <c r="F8" s="76" t="str">
        <f>IFERROR(__xludf.DUMMYFUNCTION("""COMPUTED_VALUE"""),"No")</f>
        <v>No</v>
      </c>
      <c r="G8" s="77"/>
    </row>
    <row r="9">
      <c r="A9" s="71">
        <f>IFERROR(__xludf.DUMMYFUNCTION("""COMPUTED_VALUE"""),43646.92069009259)</f>
        <v>43646.92069</v>
      </c>
      <c r="B9" s="72" t="str">
        <f>IFERROR(__xludf.DUMMYFUNCTION("""COMPUTED_VALUE"""),"Sed Jr")</f>
        <v>Sed Jr</v>
      </c>
      <c r="C9" s="73" t="str">
        <f>IFERROR(__xludf.DUMMYFUNCTION("""COMPUTED_VALUE"""),"Sed Argonar")</f>
        <v>Sed Argonar</v>
      </c>
      <c r="D9" s="74" t="str">
        <f>IFERROR(__xludf.DUMMYFUNCTION("""COMPUTED_VALUE"""),"Charon")</f>
        <v>Charon</v>
      </c>
      <c r="E9" s="75" t="str">
        <f>IFERROR(__xludf.DUMMYFUNCTION("""COMPUTED_VALUE"""),"3GD6-8")</f>
        <v>3GD6-8</v>
      </c>
      <c r="F9" s="76" t="str">
        <f>IFERROR(__xludf.DUMMYFUNCTION("""COMPUTED_VALUE"""),"No")</f>
        <v>No</v>
      </c>
      <c r="G9" s="77"/>
    </row>
    <row r="10">
      <c r="A10" s="71">
        <f>IFERROR(__xludf.DUMMYFUNCTION("""COMPUTED_VALUE"""),43643.69724488426)</f>
        <v>43643.69724</v>
      </c>
      <c r="B10" s="72" t="str">
        <f>IFERROR(__xludf.DUMMYFUNCTION("""COMPUTED_VALUE"""),"Ayer Jouhinen")</f>
        <v>Ayer Jouhinen</v>
      </c>
      <c r="C10" s="73" t="str">
        <f>IFERROR(__xludf.DUMMYFUNCTION("""COMPUTED_VALUE"""),"Tyrstan Acami")</f>
        <v>Tyrstan Acami</v>
      </c>
      <c r="D10" s="74" t="str">
        <f>IFERROR(__xludf.DUMMYFUNCTION("""COMPUTED_VALUE"""),"Providence")</f>
        <v>Providence</v>
      </c>
      <c r="E10" s="75" t="str">
        <f>IFERROR(__xludf.DUMMYFUNCTION("""COMPUTED_VALUE"""),"PZMA-E")</f>
        <v>PZMA-E</v>
      </c>
      <c r="F10" s="76" t="str">
        <f>IFERROR(__xludf.DUMMYFUNCTION("""COMPUTED_VALUE"""),"No")</f>
        <v>No</v>
      </c>
      <c r="G10" s="77"/>
    </row>
    <row r="11">
      <c r="A11" s="71">
        <f>IFERROR(__xludf.DUMMYFUNCTION("""COMPUTED_VALUE"""),43640.58169236111)</f>
        <v>43640.58169</v>
      </c>
      <c r="B11" s="72" t="str">
        <f>IFERROR(__xludf.DUMMYFUNCTION("""COMPUTED_VALUE"""),"Sam Argo")</f>
        <v>Sam Argo</v>
      </c>
      <c r="C11" s="73" t="str">
        <f>IFERROR(__xludf.DUMMYFUNCTION("""COMPUTED_VALUE"""),"Samantha Argo")</f>
        <v>Samantha Argo</v>
      </c>
      <c r="D11" s="74" t="str">
        <f>IFERROR(__xludf.DUMMYFUNCTION("""COMPUTED_VALUE"""),"Minokawa")</f>
        <v>Minokawa</v>
      </c>
      <c r="E11" s="75" t="str">
        <f>IFERROR(__xludf.DUMMYFUNCTION("""COMPUTED_VALUE"""),"PZMA-E")</f>
        <v>PZMA-E</v>
      </c>
      <c r="F11" s="76" t="str">
        <f>IFERROR(__xludf.DUMMYFUNCTION("""COMPUTED_VALUE"""),"Yes")</f>
        <v>Yes</v>
      </c>
      <c r="G11" s="77" t="str">
        <f>IFERROR(__xludf.DUMMYFUNCTION("""COMPUTED_VALUE"""),"Looking for a complete doctrine fit if possible")</f>
        <v>Looking for a complete doctrine fit if possible</v>
      </c>
    </row>
    <row r="12">
      <c r="A12" s="71">
        <f>IFERROR(__xludf.DUMMYFUNCTION("""COMPUTED_VALUE"""),43630.25865019676)</f>
        <v>43630.25865</v>
      </c>
      <c r="B12" s="72" t="str">
        <f>IFERROR(__xludf.DUMMYFUNCTION("""COMPUTED_VALUE"""),"niho")</f>
        <v>niho</v>
      </c>
      <c r="C12" s="73" t="str">
        <f>IFERROR(__xludf.DUMMYFUNCTION("""COMPUTED_VALUE"""),"niho")</f>
        <v>niho</v>
      </c>
      <c r="D12" s="74" t="str">
        <f>IFERROR(__xludf.DUMMYFUNCTION("""COMPUTED_VALUE"""),"Hel")</f>
        <v>Hel</v>
      </c>
      <c r="E12" s="75" t="str">
        <f>IFERROR(__xludf.DUMMYFUNCTION("""COMPUTED_VALUE"""),"PZMA-E")</f>
        <v>PZMA-E</v>
      </c>
      <c r="F12" s="76" t="str">
        <f>IFERROR(__xludf.DUMMYFUNCTION("""COMPUTED_VALUE"""),"No")</f>
        <v>No</v>
      </c>
      <c r="G12" s="77"/>
    </row>
    <row r="13">
      <c r="A13" s="71">
        <f>IFERROR(__xludf.DUMMYFUNCTION("""COMPUTED_VALUE"""),43611.80939403935)</f>
        <v>43611.80939</v>
      </c>
      <c r="B13" s="72" t="str">
        <f>IFERROR(__xludf.DUMMYFUNCTION("""COMPUTED_VALUE"""),"Coyotl Tlaloc")</f>
        <v>Coyotl Tlaloc</v>
      </c>
      <c r="C13" s="73" t="str">
        <f>IFERROR(__xludf.DUMMYFUNCTION("""COMPUTED_VALUE"""),"Coyotl Tlaloc")</f>
        <v>Coyotl Tlaloc</v>
      </c>
      <c r="D13" s="74" t="str">
        <f>IFERROR(__xludf.DUMMYFUNCTION("""COMPUTED_VALUE"""),"Fenrir")</f>
        <v>Fenrir</v>
      </c>
      <c r="E13" s="75" t="str">
        <f>IFERROR(__xludf.DUMMYFUNCTION("""COMPUTED_VALUE"""),"3GD6-8")</f>
        <v>3GD6-8</v>
      </c>
      <c r="F13" s="76" t="str">
        <f>IFERROR(__xludf.DUMMYFUNCTION("""COMPUTED_VALUE"""),"No")</f>
        <v>No</v>
      </c>
      <c r="G13" s="77" t="str">
        <f>IFERROR(__xludf.DUMMYFUNCTION("""COMPUTED_VALUE"""),"I ordred one a few weeks ago but never saw it - ignore if that is still in progress.")</f>
        <v>I ordred one a few weeks ago but never saw it - ignore if that is still in progress.</v>
      </c>
    </row>
    <row r="14">
      <c r="A14" s="71">
        <f>IFERROR(__xludf.DUMMYFUNCTION("""COMPUTED_VALUE"""),43603.84691731482)</f>
        <v>43603.84692</v>
      </c>
      <c r="B14" s="72" t="str">
        <f>IFERROR(__xludf.DUMMYFUNCTION("""COMPUTED_VALUE"""),"niho")</f>
        <v>niho</v>
      </c>
      <c r="C14" s="73" t="str">
        <f>IFERROR(__xludf.DUMMYFUNCTION("""COMPUTED_VALUE"""),"niho")</f>
        <v>niho</v>
      </c>
      <c r="D14" s="74" t="str">
        <f>IFERROR(__xludf.DUMMYFUNCTION("""COMPUTED_VALUE"""),"Naglfar")</f>
        <v>Naglfar</v>
      </c>
      <c r="E14" s="75" t="str">
        <f>IFERROR(__xludf.DUMMYFUNCTION("""COMPUTED_VALUE"""),"PZMA-E")</f>
        <v>PZMA-E</v>
      </c>
      <c r="F14" s="76" t="str">
        <f>IFERROR(__xludf.DUMMYFUNCTION("""COMPUTED_VALUE"""),"No")</f>
        <v>No</v>
      </c>
      <c r="G14" s="77" t="str">
        <f>IFERROR(__xludf.DUMMYFUNCTION("""COMPUTED_VALUE"""),"Can I get a quote for a Moros?")</f>
        <v>Can I get a quote for a Moros?</v>
      </c>
    </row>
    <row r="15">
      <c r="A15" s="71">
        <f>IFERROR(__xludf.DUMMYFUNCTION("""COMPUTED_VALUE"""),43590.91092905092)</f>
        <v>43590.91093</v>
      </c>
      <c r="B15" s="72" t="str">
        <f>IFERROR(__xludf.DUMMYFUNCTION("""COMPUTED_VALUE"""),"Coyotl Tlaloc")</f>
        <v>Coyotl Tlaloc</v>
      </c>
      <c r="C15" s="73" t="str">
        <f>IFERROR(__xludf.DUMMYFUNCTION("""COMPUTED_VALUE"""),"Coyotl Tlaloc")</f>
        <v>Coyotl Tlaloc</v>
      </c>
      <c r="D15" s="74" t="str">
        <f>IFERROR(__xludf.DUMMYFUNCTION("""COMPUTED_VALUE"""),"Fenrir")</f>
        <v>Fenrir</v>
      </c>
      <c r="E15" s="75" t="str">
        <f>IFERROR(__xludf.DUMMYFUNCTION("""COMPUTED_VALUE"""),"3GD6-8")</f>
        <v>3GD6-8</v>
      </c>
      <c r="F15" s="76" t="str">
        <f>IFERROR(__xludf.DUMMYFUNCTION("""COMPUTED_VALUE"""),"No")</f>
        <v>No</v>
      </c>
      <c r="G15" s="77" t="str">
        <f>IFERROR(__xludf.DUMMYFUNCTION("""COMPUTED_VALUE"""),"Need to move that Moon ore around.")</f>
        <v>Need to move that Moon ore around.</v>
      </c>
    </row>
    <row r="16">
      <c r="A16" s="71">
        <f>IFERROR(__xludf.DUMMYFUNCTION("""COMPUTED_VALUE"""),43585.97371518519)</f>
        <v>43585.97372</v>
      </c>
      <c r="B16" s="72" t="str">
        <f>IFERROR(__xludf.DUMMYFUNCTION("""COMPUTED_VALUE"""),"Tau Mukan")</f>
        <v>Tau Mukan</v>
      </c>
      <c r="C16" s="73" t="str">
        <f>IFERROR(__xludf.DUMMYFUNCTION("""COMPUTED_VALUE"""),"Tau Mukan")</f>
        <v>Tau Mukan</v>
      </c>
      <c r="D16" s="74" t="str">
        <f>IFERROR(__xludf.DUMMYFUNCTION("""COMPUTED_VALUE"""),"Orca")</f>
        <v>Orca</v>
      </c>
      <c r="E16" s="75" t="str">
        <f>IFERROR(__xludf.DUMMYFUNCTION("""COMPUTED_VALUE"""),"PZMA-E")</f>
        <v>PZMA-E</v>
      </c>
      <c r="F16" s="76" t="str">
        <f>IFERROR(__xludf.DUMMYFUNCTION("""COMPUTED_VALUE"""),"No")</f>
        <v>No</v>
      </c>
      <c r="G16" s="77"/>
    </row>
    <row r="17">
      <c r="A17" s="71">
        <f>IFERROR(__xludf.DUMMYFUNCTION("""COMPUTED_VALUE"""),43574.536496493056)</f>
        <v>43574.5365</v>
      </c>
      <c r="B17" s="72" t="str">
        <f>IFERROR(__xludf.DUMMYFUNCTION("""COMPUTED_VALUE"""),"Elan Mangeiri")</f>
        <v>Elan Mangeiri</v>
      </c>
      <c r="C17" s="73" t="str">
        <f>IFERROR(__xludf.DUMMYFUNCTION("""COMPUTED_VALUE"""),"Elan Mangeiri")</f>
        <v>Elan Mangeiri</v>
      </c>
      <c r="D17" s="74" t="str">
        <f>IFERROR(__xludf.DUMMYFUNCTION("""COMPUTED_VALUE"""),"Orca")</f>
        <v>Orca</v>
      </c>
      <c r="E17" s="75" t="str">
        <f>IFERROR(__xludf.DUMMYFUNCTION("""COMPUTED_VALUE"""),"PZMA-E")</f>
        <v>PZMA-E</v>
      </c>
      <c r="F17" s="76" t="str">
        <f>IFERROR(__xludf.DUMMYFUNCTION("""COMPUTED_VALUE"""),"Yes")</f>
        <v>Yes</v>
      </c>
      <c r="G17" s="77"/>
    </row>
    <row r="18">
      <c r="A18" s="71">
        <f>IFERROR(__xludf.DUMMYFUNCTION("""COMPUTED_VALUE"""),43549.23381895833)</f>
        <v>43549.23382</v>
      </c>
      <c r="B18" s="72" t="str">
        <f>IFERROR(__xludf.DUMMYFUNCTION("""COMPUTED_VALUE"""),"Tuex Panzer")</f>
        <v>Tuex Panzer</v>
      </c>
      <c r="C18" s="73" t="str">
        <f>IFERROR(__xludf.DUMMYFUNCTION("""COMPUTED_VALUE"""),"Tuex Panzer")</f>
        <v>Tuex Panzer</v>
      </c>
      <c r="D18" s="74" t="str">
        <f>IFERROR(__xludf.DUMMYFUNCTION("""COMPUTED_VALUE"""),"Orca")</f>
        <v>Orca</v>
      </c>
      <c r="E18" s="75" t="str">
        <f>IFERROR(__xludf.DUMMYFUNCTION("""COMPUTED_VALUE"""),"3GD6-8")</f>
        <v>3GD6-8</v>
      </c>
      <c r="F18" s="76" t="str">
        <f>IFERROR(__xludf.DUMMYFUNCTION("""COMPUTED_VALUE"""),"No")</f>
        <v>No</v>
      </c>
      <c r="G18" s="77"/>
    </row>
    <row r="19">
      <c r="A19" s="71">
        <f>IFERROR(__xludf.DUMMYFUNCTION("""COMPUTED_VALUE"""),43546.15262946759)</f>
        <v>43546.15263</v>
      </c>
      <c r="B19" s="72" t="str">
        <f>IFERROR(__xludf.DUMMYFUNCTION("""COMPUTED_VALUE"""),"Zaalia Severan")</f>
        <v>Zaalia Severan</v>
      </c>
      <c r="C19" s="73" t="str">
        <f>IFERROR(__xludf.DUMMYFUNCTION("""COMPUTED_VALUE"""),"Tarik Tano")</f>
        <v>Tarik Tano</v>
      </c>
      <c r="D19" s="74" t="str">
        <f>IFERROR(__xludf.DUMMYFUNCTION("""COMPUTED_VALUE"""),"Orca")</f>
        <v>Orca</v>
      </c>
      <c r="E19" s="75" t="str">
        <f>IFERROR(__xludf.DUMMYFUNCTION("""COMPUTED_VALUE"""),"PZMA-E")</f>
        <v>PZMA-E</v>
      </c>
      <c r="F19" s="76" t="str">
        <f>IFERROR(__xludf.DUMMYFUNCTION("""COMPUTED_VALUE"""),"No")</f>
        <v>No</v>
      </c>
      <c r="G19" s="77"/>
    </row>
    <row r="20">
      <c r="A20" s="71">
        <f>IFERROR(__xludf.DUMMYFUNCTION("""COMPUTED_VALUE"""),43528.56905366898)</f>
        <v>43528.56905</v>
      </c>
      <c r="B20" s="72" t="str">
        <f>IFERROR(__xludf.DUMMYFUNCTION("""COMPUTED_VALUE"""),"Munerich -Tito- Brozovich")</f>
        <v>Munerich -Tito- Brozovich</v>
      </c>
      <c r="C20" s="73" t="str">
        <f>IFERROR(__xludf.DUMMYFUNCTION("""COMPUTED_VALUE"""),"Munerich -Tito- Brozovich")</f>
        <v>Munerich -Tito- Brozovich</v>
      </c>
      <c r="D20" s="74" t="str">
        <f>IFERROR(__xludf.DUMMYFUNCTION("""COMPUTED_VALUE"""),"Rorqual")</f>
        <v>Rorqual</v>
      </c>
      <c r="E20" s="75" t="str">
        <f>IFERROR(__xludf.DUMMYFUNCTION("""COMPUTED_VALUE"""),"PZMA-E")</f>
        <v>PZMA-E</v>
      </c>
      <c r="F20" s="76" t="str">
        <f>IFERROR(__xludf.DUMMYFUNCTION("""COMPUTED_VALUE"""),"No")</f>
        <v>No</v>
      </c>
      <c r="G20" s="77" t="str">
        <f>IFERROR(__xludf.DUMMYFUNCTION("""COMPUTED_VALUE"""),"The one in the build: Discussed with Isbla")</f>
        <v>The one in the build: Discussed with Isbla</v>
      </c>
    </row>
    <row r="21">
      <c r="A21" s="71">
        <f>IFERROR(__xludf.DUMMYFUNCTION("""COMPUTED_VALUE"""),43521.57141626158)</f>
        <v>43521.57142</v>
      </c>
      <c r="B21" s="72" t="str">
        <f>IFERROR(__xludf.DUMMYFUNCTION("""COMPUTED_VALUE"""),"Alexis Finch")</f>
        <v>Alexis Finch</v>
      </c>
      <c r="C21" s="73" t="str">
        <f>IFERROR(__xludf.DUMMYFUNCTION("""COMPUTED_VALUE"""),"Alexis Emiya")</f>
        <v>Alexis Emiya</v>
      </c>
      <c r="D21" s="74" t="str">
        <f>IFERROR(__xludf.DUMMYFUNCTION("""COMPUTED_VALUE"""),"Charon")</f>
        <v>Charon</v>
      </c>
      <c r="E21" s="75" t="str">
        <f>IFERROR(__xludf.DUMMYFUNCTION("""COMPUTED_VALUE"""),"PZMA-E")</f>
        <v>PZMA-E</v>
      </c>
      <c r="F21" s="76" t="str">
        <f>IFERROR(__xludf.DUMMYFUNCTION("""COMPUTED_VALUE"""),"No")</f>
        <v>No</v>
      </c>
      <c r="G21" s="77" t="str">
        <f>IFERROR(__xludf.DUMMYFUNCTION("""COMPUTED_VALUE"""),"I don't want a charon I just want 12 gungnir Is")</f>
        <v>I don't want a charon I just want 12 gungnir Is</v>
      </c>
    </row>
    <row r="22">
      <c r="A22" s="71">
        <f>IFERROR(__xludf.DUMMYFUNCTION("""COMPUTED_VALUE"""),43516.13248642361)</f>
        <v>43516.13249</v>
      </c>
      <c r="B22" s="72" t="str">
        <f>IFERROR(__xludf.DUMMYFUNCTION("""COMPUTED_VALUE"""),"Jem McMerphy")</f>
        <v>Jem McMerphy</v>
      </c>
      <c r="C22" s="73" t="str">
        <f>IFERROR(__xludf.DUMMYFUNCTION("""COMPUTED_VALUE"""),"Jem McMerphy")</f>
        <v>Jem McMerphy</v>
      </c>
      <c r="D22" s="74" t="str">
        <f>IFERROR(__xludf.DUMMYFUNCTION("""COMPUTED_VALUE"""),"Orca, Obelisk")</f>
        <v>Orca, Obelisk</v>
      </c>
      <c r="E22" s="75" t="str">
        <f>IFERROR(__xludf.DUMMYFUNCTION("""COMPUTED_VALUE"""),"PZMA-E")</f>
        <v>PZMA-E</v>
      </c>
      <c r="F22" s="76" t="str">
        <f>IFERROR(__xludf.DUMMYFUNCTION("""COMPUTED_VALUE"""),"Yes")</f>
        <v>Yes</v>
      </c>
      <c r="G22" s="77" t="str">
        <f>IFERROR(__xludf.DUMMYFUNCTION("""COMPUTED_VALUE"""),"I also need x4 Mackinaw.  Thank you!")</f>
        <v>I also need x4 Mackinaw.  Thank you!</v>
      </c>
    </row>
    <row r="23">
      <c r="A23" s="71">
        <f>IFERROR(__xludf.DUMMYFUNCTION("""COMPUTED_VALUE"""),43514.137575243054)</f>
        <v>43514.13758</v>
      </c>
      <c r="B23" s="72" t="str">
        <f>IFERROR(__xludf.DUMMYFUNCTION("""COMPUTED_VALUE"""),"Jem McMerphy")</f>
        <v>Jem McMerphy</v>
      </c>
      <c r="C23" s="73" t="str">
        <f>IFERROR(__xludf.DUMMYFUNCTION("""COMPUTED_VALUE"""),"Jem McMerphy")</f>
        <v>Jem McMerphy</v>
      </c>
      <c r="D23" s="74" t="str">
        <f>IFERROR(__xludf.DUMMYFUNCTION("""COMPUTED_VALUE"""),"Orca, Obelisk")</f>
        <v>Orca, Obelisk</v>
      </c>
      <c r="E23" s="75" t="str">
        <f>IFERROR(__xludf.DUMMYFUNCTION("""COMPUTED_VALUE"""),"PZMA-E")</f>
        <v>PZMA-E</v>
      </c>
      <c r="F23" s="76" t="str">
        <f>IFERROR(__xludf.DUMMYFUNCTION("""COMPUTED_VALUE"""),"Yes")</f>
        <v>Yes</v>
      </c>
      <c r="G23" s="77" t="str">
        <f>IFERROR(__xludf.DUMMYFUNCTION("""COMPUTED_VALUE"""),"I also need x4 Mackinaw.  Thank you!")</f>
        <v>I also need x4 Mackinaw.  Thank you!</v>
      </c>
    </row>
    <row r="24">
      <c r="A24" s="71">
        <f>IFERROR(__xludf.DUMMYFUNCTION("""COMPUTED_VALUE"""),43508.14271457176)</f>
        <v>43508.14271</v>
      </c>
      <c r="B24" s="72" t="str">
        <f>IFERROR(__xludf.DUMMYFUNCTION("""COMPUTED_VALUE"""),"Jerrit Garmaz")</f>
        <v>Jerrit Garmaz</v>
      </c>
      <c r="C24" s="73" t="str">
        <f>IFERROR(__xludf.DUMMYFUNCTION("""COMPUTED_VALUE"""),"Jerrit Garmaz")</f>
        <v>Jerrit Garmaz</v>
      </c>
      <c r="D24" s="74" t="str">
        <f>IFERROR(__xludf.DUMMYFUNCTION("""COMPUTED_VALUE"""),"Nidhoggur")</f>
        <v>Nidhoggur</v>
      </c>
      <c r="E24" s="75" t="str">
        <f>IFERROR(__xludf.DUMMYFUNCTION("""COMPUTED_VALUE"""),"PZMA-E")</f>
        <v>PZMA-E</v>
      </c>
      <c r="F24" s="76" t="str">
        <f>IFERROR(__xludf.DUMMYFUNCTION("""COMPUTED_VALUE"""),"Yes")</f>
        <v>Yes</v>
      </c>
      <c r="G24" s="77" t="str">
        <f>IFERROR(__xludf.DUMMYFUNCTION("""COMPUTED_VALUE"""),"I have nothing to say.")</f>
        <v>I have nothing to say.</v>
      </c>
    </row>
    <row r="25">
      <c r="A25" s="71">
        <f>IFERROR(__xludf.DUMMYFUNCTION("""COMPUTED_VALUE"""),43502.162050960644)</f>
        <v>43502.16205</v>
      </c>
      <c r="B25" s="72" t="str">
        <f>IFERROR(__xludf.DUMMYFUNCTION("""COMPUTED_VALUE"""),"Coyotl Tlaloc")</f>
        <v>Coyotl Tlaloc</v>
      </c>
      <c r="C25" s="73" t="str">
        <f>IFERROR(__xludf.DUMMYFUNCTION("""COMPUTED_VALUE"""),"Coyotl Tlaloc")</f>
        <v>Coyotl Tlaloc</v>
      </c>
      <c r="D25" s="74" t="str">
        <f>IFERROR(__xludf.DUMMYFUNCTION("""COMPUTED_VALUE"""),"Orca")</f>
        <v>Orca</v>
      </c>
      <c r="E25" s="75" t="str">
        <f>IFERROR(__xludf.DUMMYFUNCTION("""COMPUTED_VALUE"""),"PZMA-E")</f>
        <v>PZMA-E</v>
      </c>
      <c r="F25" s="76" t="str">
        <f>IFERROR(__xludf.DUMMYFUNCTION("""COMPUTED_VALUE"""),"No")</f>
        <v>No</v>
      </c>
      <c r="G25" s="77"/>
    </row>
    <row r="26">
      <c r="A26" s="71">
        <f>IFERROR(__xludf.DUMMYFUNCTION("""COMPUTED_VALUE"""),43501.539676631946)</f>
        <v>43501.53968</v>
      </c>
      <c r="B26" s="72" t="str">
        <f>IFERROR(__xludf.DUMMYFUNCTION("""COMPUTED_VALUE"""),"Jerrit Garmaz")</f>
        <v>Jerrit Garmaz</v>
      </c>
      <c r="C26" s="73" t="str">
        <f>IFERROR(__xludf.DUMMYFUNCTION("""COMPUTED_VALUE"""),"Jerrit Garmaz")</f>
        <v>Jerrit Garmaz</v>
      </c>
      <c r="D26" s="74" t="str">
        <f>IFERROR(__xludf.DUMMYFUNCTION("""COMPUTED_VALUE"""),"Nidhoggur")</f>
        <v>Nidhoggur</v>
      </c>
      <c r="E26" s="75" t="str">
        <f>IFERROR(__xludf.DUMMYFUNCTION("""COMPUTED_VALUE"""),"PZMA-E")</f>
        <v>PZMA-E</v>
      </c>
      <c r="F26" s="76" t="str">
        <f>IFERROR(__xludf.DUMMYFUNCTION("""COMPUTED_VALUE"""),"Yes")</f>
        <v>Yes</v>
      </c>
      <c r="G26" s="77"/>
    </row>
    <row r="27">
      <c r="A27" s="71">
        <f>IFERROR(__xludf.DUMMYFUNCTION("""COMPUTED_VALUE"""),43489.216754953704)</f>
        <v>43489.21675</v>
      </c>
      <c r="B27" s="72" t="str">
        <f>IFERROR(__xludf.DUMMYFUNCTION("""COMPUTED_VALUE"""),"Pavar Ambramotte")</f>
        <v>Pavar Ambramotte</v>
      </c>
      <c r="C27" s="73" t="str">
        <f>IFERROR(__xludf.DUMMYFUNCTION("""COMPUTED_VALUE"""),"Pavar Ambramotte")</f>
        <v>Pavar Ambramotte</v>
      </c>
      <c r="D27" s="74" t="str">
        <f>IFERROR(__xludf.DUMMYFUNCTION("""COMPUTED_VALUE"""),"Obelisk")</f>
        <v>Obelisk</v>
      </c>
      <c r="E27" s="75" t="str">
        <f>IFERROR(__xludf.DUMMYFUNCTION("""COMPUTED_VALUE"""),"3GD6-8")</f>
        <v>3GD6-8</v>
      </c>
      <c r="F27" s="76" t="str">
        <f>IFERROR(__xludf.DUMMYFUNCTION("""COMPUTED_VALUE"""),"No")</f>
        <v>No</v>
      </c>
      <c r="G27" s="77"/>
    </row>
    <row r="28">
      <c r="A28" s="71">
        <f>IFERROR(__xludf.DUMMYFUNCTION("""COMPUTED_VALUE"""),43488.922951053246)</f>
        <v>43488.92295</v>
      </c>
      <c r="B28" s="72" t="str">
        <f>IFERROR(__xludf.DUMMYFUNCTION("""COMPUTED_VALUE"""),"Eleionomae")</f>
        <v>Eleionomae</v>
      </c>
      <c r="C28" s="73" t="str">
        <f>IFERROR(__xludf.DUMMYFUNCTION("""COMPUTED_VALUE"""),"Eleionomae")</f>
        <v>Eleionomae</v>
      </c>
      <c r="D28" s="74" t="str">
        <f>IFERROR(__xludf.DUMMYFUNCTION("""COMPUTED_VALUE"""),"Nidhoggur")</f>
        <v>Nidhoggur</v>
      </c>
      <c r="E28" s="75" t="str">
        <f>IFERROR(__xludf.DUMMYFUNCTION("""COMPUTED_VALUE"""),"PZMA-E")</f>
        <v>PZMA-E</v>
      </c>
      <c r="F28" s="76" t="str">
        <f>IFERROR(__xludf.DUMMYFUNCTION("""COMPUTED_VALUE"""),"Yes")</f>
        <v>Yes</v>
      </c>
      <c r="G28" s="77"/>
    </row>
    <row r="29">
      <c r="A29" s="71">
        <f>IFERROR(__xludf.DUMMYFUNCTION("""COMPUTED_VALUE"""),43488.65208328704)</f>
        <v>43488.65208</v>
      </c>
      <c r="B29" s="72" t="str">
        <f>IFERROR(__xludf.DUMMYFUNCTION("""COMPUTED_VALUE"""),"Lexu Ferrari")</f>
        <v>Lexu Ferrari</v>
      </c>
      <c r="C29" s="73" t="str">
        <f>IFERROR(__xludf.DUMMYFUNCTION("""COMPUTED_VALUE"""),"Lexu Zeus")</f>
        <v>Lexu Zeus</v>
      </c>
      <c r="D29" s="74" t="str">
        <f>IFERROR(__xludf.DUMMYFUNCTION("""COMPUTED_VALUE"""),"Orca")</f>
        <v>Orca</v>
      </c>
      <c r="E29" s="75" t="str">
        <f>IFERROR(__xludf.DUMMYFUNCTION("""COMPUTED_VALUE"""),"PZMA-E")</f>
        <v>PZMA-E</v>
      </c>
      <c r="F29" s="76" t="str">
        <f>IFERROR(__xludf.DUMMYFUNCTION("""COMPUTED_VALUE"""),"No")</f>
        <v>No</v>
      </c>
      <c r="G29" s="77"/>
    </row>
    <row r="30">
      <c r="A30" s="71">
        <f>IFERROR(__xludf.DUMMYFUNCTION("""COMPUTED_VALUE"""),43481.15109623843)</f>
        <v>43481.1511</v>
      </c>
      <c r="B30" s="72" t="str">
        <f>IFERROR(__xludf.DUMMYFUNCTION("""COMPUTED_VALUE"""),"Carew Darius")</f>
        <v>Carew Darius</v>
      </c>
      <c r="C30" s="73" t="str">
        <f>IFERROR(__xludf.DUMMYFUNCTION("""COMPUTED_VALUE"""),"Carew Darius")</f>
        <v>Carew Darius</v>
      </c>
      <c r="D30" s="74" t="str">
        <f>IFERROR(__xludf.DUMMYFUNCTION("""COMPUTED_VALUE"""),"Charon")</f>
        <v>Charon</v>
      </c>
      <c r="E30" s="75" t="str">
        <f>IFERROR(__xludf.DUMMYFUNCTION("""COMPUTED_VALUE"""),"PZMA-E")</f>
        <v>PZMA-E</v>
      </c>
      <c r="F30" s="76" t="str">
        <f>IFERROR(__xludf.DUMMYFUNCTION("""COMPUTED_VALUE"""),"No")</f>
        <v>No</v>
      </c>
      <c r="G30" s="77"/>
    </row>
    <row r="31">
      <c r="A31" s="71">
        <f>IFERROR(__xludf.DUMMYFUNCTION("""COMPUTED_VALUE"""),43478.74886112269)</f>
        <v>43478.74886</v>
      </c>
      <c r="B31" s="72" t="str">
        <f>IFERROR(__xludf.DUMMYFUNCTION("""COMPUTED_VALUE"""),"Duen Legris")</f>
        <v>Duen Legris</v>
      </c>
      <c r="C31" s="73" t="str">
        <f>IFERROR(__xludf.DUMMYFUNCTION("""COMPUTED_VALUE"""),"Duen Legris")</f>
        <v>Duen Legris</v>
      </c>
      <c r="D31" s="74" t="str">
        <f>IFERROR(__xludf.DUMMYFUNCTION("""COMPUTED_VALUE"""),"Hel")</f>
        <v>Hel</v>
      </c>
      <c r="E31" s="75" t="str">
        <f>IFERROR(__xludf.DUMMYFUNCTION("""COMPUTED_VALUE"""),"PZMA-E")</f>
        <v>PZMA-E</v>
      </c>
      <c r="F31" s="76" t="str">
        <f>IFERROR(__xludf.DUMMYFUNCTION("""COMPUTED_VALUE"""),"Yes")</f>
        <v>Yes</v>
      </c>
      <c r="G31" s="77"/>
    </row>
    <row r="32">
      <c r="A32" s="71">
        <f>IFERROR(__xludf.DUMMYFUNCTION("""COMPUTED_VALUE"""),43469.44231560185)</f>
        <v>43469.44232</v>
      </c>
      <c r="B32" s="72" t="str">
        <f>IFERROR(__xludf.DUMMYFUNCTION("""COMPUTED_VALUE"""),"justbigdave")</f>
        <v>justbigdave</v>
      </c>
      <c r="C32" s="73" t="str">
        <f>IFERROR(__xludf.DUMMYFUNCTION("""COMPUTED_VALUE"""),"Kanj Kado")</f>
        <v>Kanj Kado</v>
      </c>
      <c r="D32" s="74" t="str">
        <f>IFERROR(__xludf.DUMMYFUNCTION("""COMPUTED_VALUE"""),"Orca")</f>
        <v>Orca</v>
      </c>
      <c r="E32" s="75" t="str">
        <f>IFERROR(__xludf.DUMMYFUNCTION("""COMPUTED_VALUE"""),"PZMA-E")</f>
        <v>PZMA-E</v>
      </c>
      <c r="F32" s="76" t="str">
        <f>IFERROR(__xludf.DUMMYFUNCTION("""COMPUTED_VALUE"""),"No")</f>
        <v>No</v>
      </c>
      <c r="G32" s="77" t="str">
        <f>IFERROR(__xludf.DUMMYFUNCTION("""COMPUTED_VALUE"""),"Thanks")</f>
        <v>Thanks</v>
      </c>
    </row>
    <row r="33">
      <c r="A33" s="71">
        <f>IFERROR(__xludf.DUMMYFUNCTION("""COMPUTED_VALUE"""),43468.87901229167)</f>
        <v>43468.87901</v>
      </c>
      <c r="B33" s="72" t="str">
        <f>IFERROR(__xludf.DUMMYFUNCTION("""COMPUTED_VALUE"""),"Teno Nicahak")</f>
        <v>Teno Nicahak</v>
      </c>
      <c r="C33" s="73" t="str">
        <f>IFERROR(__xludf.DUMMYFUNCTION("""COMPUTED_VALUE"""),"Pynki Kinnushiro")</f>
        <v>Pynki Kinnushiro</v>
      </c>
      <c r="D33" s="74" t="str">
        <f>IFERROR(__xludf.DUMMYFUNCTION("""COMPUTED_VALUE"""),"Orca")</f>
        <v>Orca</v>
      </c>
      <c r="E33" s="75" t="str">
        <f>IFERROR(__xludf.DUMMYFUNCTION("""COMPUTED_VALUE"""),"PZMA-E")</f>
        <v>PZMA-E</v>
      </c>
      <c r="F33" s="76" t="str">
        <f>IFERROR(__xludf.DUMMYFUNCTION("""COMPUTED_VALUE"""),"No")</f>
        <v>No</v>
      </c>
      <c r="G33" s="77"/>
    </row>
    <row r="34">
      <c r="A34" s="71">
        <f>IFERROR(__xludf.DUMMYFUNCTION("""COMPUTED_VALUE"""),43464.39666185185)</f>
        <v>43464.39666</v>
      </c>
      <c r="B34" s="72" t="str">
        <f>IFERROR(__xludf.DUMMYFUNCTION("""COMPUTED_VALUE"""),"Pavar Ambramotte")</f>
        <v>Pavar Ambramotte</v>
      </c>
      <c r="C34" s="73" t="str">
        <f>IFERROR(__xludf.DUMMYFUNCTION("""COMPUTED_VALUE"""),"Pavar Ambramotte")</f>
        <v>Pavar Ambramotte</v>
      </c>
      <c r="D34" s="74" t="str">
        <f>IFERROR(__xludf.DUMMYFUNCTION("""COMPUTED_VALUE"""),"Orca")</f>
        <v>Orca</v>
      </c>
      <c r="E34" s="75" t="str">
        <f>IFERROR(__xludf.DUMMYFUNCTION("""COMPUTED_VALUE"""),"3GD6-8")</f>
        <v>3GD6-8</v>
      </c>
      <c r="F34" s="76" t="str">
        <f>IFERROR(__xludf.DUMMYFUNCTION("""COMPUTED_VALUE"""),"No")</f>
        <v>No</v>
      </c>
      <c r="G34" s="77"/>
    </row>
    <row r="35">
      <c r="A35" s="71">
        <f>IFERROR(__xludf.DUMMYFUNCTION("""COMPUTED_VALUE"""),43454.07132451389)</f>
        <v>43454.07132</v>
      </c>
      <c r="B35" s="72" t="str">
        <f>IFERROR(__xludf.DUMMYFUNCTION("""COMPUTED_VALUE"""),"Michael J Todd ")</f>
        <v>Michael J Todd </v>
      </c>
      <c r="C35" s="73" t="str">
        <f>IFERROR(__xludf.DUMMYFUNCTION("""COMPUTED_VALUE"""),"Michael J Todd ")</f>
        <v>Michael J Todd </v>
      </c>
      <c r="D35" s="74" t="str">
        <f>IFERROR(__xludf.DUMMYFUNCTION("""COMPUTED_VALUE"""),"Orca")</f>
        <v>Orca</v>
      </c>
      <c r="E35" s="75"/>
      <c r="F35" s="76"/>
      <c r="G35" s="77" t="str">
        <f>IFERROR(__xludf.DUMMYFUNCTION("""COMPUTED_VALUE"""),"Delivered to 68ft or 442 please ")</f>
        <v>Delivered to 68ft or 442 please </v>
      </c>
    </row>
    <row r="36">
      <c r="A36" s="71"/>
      <c r="B36" s="72"/>
      <c r="C36" s="73"/>
      <c r="D36" s="74"/>
      <c r="E36" s="75"/>
      <c r="F36" s="76"/>
      <c r="G36" s="77"/>
    </row>
    <row r="37">
      <c r="A37" s="71"/>
      <c r="B37" s="72"/>
      <c r="C37" s="73"/>
      <c r="D37" s="74"/>
      <c r="E37" s="75"/>
      <c r="F37" s="76"/>
      <c r="G37" s="77"/>
    </row>
    <row r="38">
      <c r="A38" s="71"/>
      <c r="B38" s="72"/>
      <c r="C38" s="73"/>
      <c r="D38" s="74"/>
      <c r="E38" s="75"/>
      <c r="F38" s="76"/>
      <c r="G38" s="77"/>
    </row>
    <row r="39">
      <c r="A39" s="71"/>
      <c r="B39" s="72"/>
      <c r="C39" s="73"/>
      <c r="D39" s="74"/>
      <c r="E39" s="75"/>
      <c r="F39" s="76"/>
      <c r="G39" s="77"/>
    </row>
    <row r="40">
      <c r="A40" s="71"/>
      <c r="B40" s="72"/>
      <c r="C40" s="73"/>
      <c r="D40" s="74"/>
      <c r="E40" s="75"/>
      <c r="F40" s="76"/>
      <c r="G40" s="77"/>
    </row>
    <row r="41">
      <c r="A41" s="71"/>
      <c r="B41" s="72"/>
      <c r="C41" s="73"/>
      <c r="D41" s="74"/>
      <c r="E41" s="75"/>
      <c r="F41" s="76"/>
      <c r="G41" s="77"/>
    </row>
    <row r="42">
      <c r="A42" s="71"/>
      <c r="B42" s="72"/>
      <c r="C42" s="73"/>
      <c r="D42" s="74"/>
      <c r="E42" s="75"/>
      <c r="F42" s="76"/>
      <c r="G42" s="77"/>
    </row>
    <row r="43">
      <c r="A43" s="71"/>
      <c r="B43" s="72"/>
      <c r="C43" s="73"/>
      <c r="D43" s="74"/>
      <c r="E43" s="75"/>
      <c r="F43" s="76"/>
      <c r="G43" s="77"/>
    </row>
    <row r="44">
      <c r="A44" s="71"/>
      <c r="B44" s="72"/>
      <c r="C44" s="73"/>
      <c r="D44" s="74"/>
      <c r="E44" s="75"/>
      <c r="F44" s="76"/>
      <c r="G44" s="77"/>
    </row>
    <row r="45">
      <c r="A45" s="71"/>
      <c r="B45" s="72"/>
      <c r="C45" s="73"/>
      <c r="D45" s="74"/>
      <c r="E45" s="75"/>
      <c r="F45" s="76"/>
      <c r="G45" s="77"/>
    </row>
    <row r="46">
      <c r="A46" s="71"/>
      <c r="B46" s="72"/>
      <c r="C46" s="73"/>
      <c r="D46" s="74"/>
      <c r="E46" s="75"/>
      <c r="F46" s="76"/>
      <c r="G46" s="77"/>
    </row>
    <row r="47">
      <c r="A47" s="71"/>
      <c r="B47" s="72"/>
      <c r="C47" s="73"/>
      <c r="D47" s="74"/>
      <c r="E47" s="75"/>
      <c r="F47" s="76"/>
      <c r="G47" s="77"/>
    </row>
    <row r="48">
      <c r="A48" s="71"/>
      <c r="B48" s="72"/>
      <c r="C48" s="73"/>
      <c r="D48" s="74"/>
      <c r="E48" s="75"/>
      <c r="F48" s="76"/>
      <c r="G48" s="77"/>
    </row>
    <row r="49">
      <c r="A49" s="71"/>
      <c r="B49" s="72"/>
      <c r="C49" s="73"/>
      <c r="D49" s="74"/>
      <c r="E49" s="75"/>
      <c r="F49" s="76"/>
      <c r="G49" s="77"/>
    </row>
    <row r="50">
      <c r="A50" s="71"/>
      <c r="B50" s="72"/>
      <c r="C50" s="73"/>
      <c r="D50" s="74"/>
      <c r="E50" s="75"/>
      <c r="F50" s="76"/>
      <c r="G50" s="77"/>
    </row>
    <row r="51">
      <c r="A51" s="71"/>
      <c r="B51" s="72"/>
      <c r="C51" s="73"/>
      <c r="D51" s="74"/>
      <c r="E51" s="75"/>
      <c r="F51" s="76"/>
      <c r="G51" s="77"/>
    </row>
    <row r="52">
      <c r="A52" s="71"/>
      <c r="B52" s="72"/>
      <c r="C52" s="73"/>
      <c r="D52" s="74"/>
      <c r="E52" s="75"/>
      <c r="F52" s="76"/>
      <c r="G52" s="77"/>
    </row>
    <row r="53">
      <c r="A53" s="71"/>
      <c r="B53" s="72"/>
      <c r="C53" s="73"/>
      <c r="D53" s="74"/>
      <c r="E53" s="75"/>
      <c r="F53" s="76"/>
      <c r="G53" s="77"/>
    </row>
    <row r="54">
      <c r="A54" s="71"/>
      <c r="B54" s="72"/>
      <c r="C54" s="73"/>
      <c r="D54" s="74"/>
      <c r="E54" s="75"/>
      <c r="F54" s="76"/>
      <c r="G54" s="77"/>
    </row>
    <row r="55">
      <c r="A55" s="71"/>
      <c r="B55" s="72"/>
      <c r="C55" s="73"/>
      <c r="D55" s="74"/>
      <c r="E55" s="75"/>
      <c r="F55" s="76"/>
      <c r="G55" s="77"/>
    </row>
    <row r="56">
      <c r="A56" s="71"/>
      <c r="B56" s="72"/>
      <c r="C56" s="73"/>
      <c r="D56" s="74"/>
      <c r="E56" s="75"/>
      <c r="F56" s="76"/>
      <c r="G56" s="77"/>
    </row>
    <row r="57">
      <c r="A57" s="71"/>
      <c r="B57" s="72"/>
      <c r="C57" s="73"/>
      <c r="D57" s="74"/>
      <c r="E57" s="75"/>
      <c r="F57" s="76"/>
      <c r="G57" s="77"/>
    </row>
    <row r="58">
      <c r="A58" s="71"/>
      <c r="B58" s="72"/>
      <c r="C58" s="73"/>
      <c r="D58" s="74"/>
      <c r="E58" s="75"/>
      <c r="F58" s="76"/>
      <c r="G58" s="77"/>
    </row>
    <row r="59">
      <c r="A59" s="71"/>
      <c r="B59" s="72"/>
      <c r="C59" s="73"/>
      <c r="D59" s="74"/>
      <c r="E59" s="75"/>
      <c r="F59" s="76"/>
      <c r="G59" s="77"/>
    </row>
    <row r="60">
      <c r="A60" s="71"/>
      <c r="B60" s="72"/>
      <c r="C60" s="73"/>
      <c r="D60" s="74"/>
      <c r="E60" s="75"/>
      <c r="F60" s="76"/>
      <c r="G60" s="77"/>
    </row>
    <row r="61">
      <c r="A61" s="71"/>
      <c r="B61" s="72"/>
      <c r="C61" s="73"/>
      <c r="D61" s="74"/>
      <c r="E61" s="75"/>
      <c r="F61" s="76"/>
      <c r="G61" s="77"/>
    </row>
    <row r="62">
      <c r="A62" s="71"/>
      <c r="B62" s="72"/>
      <c r="C62" s="73"/>
      <c r="D62" s="74"/>
      <c r="E62" s="75"/>
      <c r="F62" s="76"/>
      <c r="G62" s="77"/>
    </row>
    <row r="63">
      <c r="A63" s="71"/>
      <c r="B63" s="72"/>
      <c r="C63" s="73"/>
      <c r="D63" s="74"/>
      <c r="E63" s="75"/>
      <c r="F63" s="76"/>
      <c r="G63" s="77"/>
    </row>
    <row r="64">
      <c r="A64" s="71"/>
      <c r="B64" s="72"/>
      <c r="C64" s="73"/>
      <c r="D64" s="74"/>
      <c r="E64" s="75"/>
      <c r="F64" s="76"/>
      <c r="G64" s="77"/>
    </row>
    <row r="65">
      <c r="A65" s="71"/>
      <c r="B65" s="72"/>
      <c r="C65" s="73"/>
      <c r="D65" s="74"/>
      <c r="E65" s="75"/>
      <c r="F65" s="76"/>
      <c r="G65" s="77"/>
    </row>
    <row r="66">
      <c r="A66" s="71"/>
      <c r="B66" s="72"/>
      <c r="C66" s="73"/>
      <c r="D66" s="74"/>
      <c r="E66" s="75"/>
      <c r="F66" s="76"/>
      <c r="G66" s="77"/>
    </row>
    <row r="67">
      <c r="A67" s="71"/>
      <c r="B67" s="72"/>
      <c r="C67" s="73"/>
      <c r="D67" s="74"/>
      <c r="E67" s="75"/>
      <c r="F67" s="76"/>
      <c r="G67" s="77"/>
    </row>
    <row r="68">
      <c r="A68" s="71"/>
      <c r="B68" s="72"/>
      <c r="C68" s="73"/>
      <c r="D68" s="74"/>
      <c r="E68" s="75"/>
      <c r="F68" s="76"/>
      <c r="G68" s="77"/>
    </row>
    <row r="69">
      <c r="A69" s="71"/>
      <c r="B69" s="72"/>
      <c r="C69" s="73"/>
      <c r="D69" s="74"/>
      <c r="E69" s="75"/>
      <c r="F69" s="76"/>
      <c r="G69" s="77"/>
    </row>
    <row r="70">
      <c r="A70" s="71"/>
      <c r="B70" s="72"/>
      <c r="C70" s="73"/>
      <c r="D70" s="74"/>
      <c r="E70" s="75"/>
      <c r="F70" s="76"/>
      <c r="G70" s="77"/>
    </row>
    <row r="71">
      <c r="A71" s="71"/>
      <c r="B71" s="72"/>
      <c r="C71" s="73"/>
      <c r="D71" s="74"/>
      <c r="E71" s="75"/>
      <c r="F71" s="76"/>
      <c r="G71" s="77"/>
    </row>
    <row r="72">
      <c r="A72" s="71"/>
      <c r="B72" s="72"/>
      <c r="C72" s="73"/>
      <c r="D72" s="74"/>
      <c r="E72" s="75"/>
      <c r="F72" s="76"/>
      <c r="G72" s="77"/>
    </row>
    <row r="73">
      <c r="A73" s="71"/>
      <c r="B73" s="72"/>
      <c r="C73" s="73"/>
      <c r="D73" s="74"/>
      <c r="E73" s="75"/>
      <c r="F73" s="76"/>
      <c r="G73" s="77"/>
    </row>
    <row r="74">
      <c r="A74" s="71"/>
      <c r="B74" s="72"/>
      <c r="C74" s="73"/>
      <c r="D74" s="74"/>
      <c r="E74" s="75"/>
      <c r="F74" s="76"/>
      <c r="G74" s="77"/>
    </row>
    <row r="75">
      <c r="A75" s="71"/>
      <c r="B75" s="72"/>
      <c r="C75" s="73"/>
      <c r="D75" s="74"/>
      <c r="E75" s="75"/>
      <c r="F75" s="76"/>
      <c r="G75" s="77"/>
    </row>
    <row r="76">
      <c r="A76" s="71"/>
      <c r="B76" s="72"/>
      <c r="C76" s="73"/>
      <c r="D76" s="74"/>
      <c r="E76" s="75"/>
      <c r="F76" s="76"/>
      <c r="G76" s="77"/>
    </row>
    <row r="77">
      <c r="A77" s="71"/>
      <c r="B77" s="72"/>
      <c r="C77" s="73"/>
      <c r="D77" s="74"/>
      <c r="E77" s="75"/>
      <c r="F77" s="76"/>
      <c r="G77" s="77"/>
    </row>
    <row r="78">
      <c r="A78" s="71"/>
      <c r="B78" s="72"/>
      <c r="C78" s="73"/>
      <c r="D78" s="74"/>
      <c r="E78" s="75"/>
      <c r="F78" s="76"/>
      <c r="G78" s="77"/>
    </row>
    <row r="79">
      <c r="A79" s="71"/>
      <c r="B79" s="72"/>
      <c r="C79" s="73"/>
      <c r="D79" s="74"/>
      <c r="E79" s="75"/>
      <c r="F79" s="76"/>
      <c r="G79" s="77"/>
    </row>
    <row r="80">
      <c r="A80" s="71"/>
      <c r="B80" s="72"/>
      <c r="C80" s="73"/>
      <c r="D80" s="74"/>
      <c r="E80" s="75"/>
      <c r="F80" s="76"/>
      <c r="G80" s="77"/>
    </row>
    <row r="81">
      <c r="A81" s="71"/>
      <c r="B81" s="72"/>
      <c r="C81" s="73"/>
      <c r="D81" s="74"/>
      <c r="E81" s="75"/>
      <c r="F81" s="76"/>
      <c r="G81" s="77"/>
    </row>
    <row r="82">
      <c r="A82" s="71"/>
      <c r="B82" s="72"/>
      <c r="C82" s="73"/>
      <c r="D82" s="74"/>
      <c r="E82" s="75"/>
      <c r="F82" s="76"/>
      <c r="G82" s="77"/>
    </row>
    <row r="83">
      <c r="A83" s="71"/>
      <c r="B83" s="72"/>
      <c r="C83" s="73"/>
      <c r="D83" s="74"/>
      <c r="E83" s="75"/>
      <c r="F83" s="76"/>
      <c r="G83" s="77"/>
    </row>
    <row r="84">
      <c r="A84" s="71"/>
      <c r="B84" s="72"/>
      <c r="C84" s="73"/>
      <c r="D84" s="74"/>
      <c r="E84" s="75"/>
      <c r="F84" s="76"/>
      <c r="G84" s="77"/>
    </row>
    <row r="85">
      <c r="A85" s="71"/>
      <c r="B85" s="72"/>
      <c r="C85" s="73"/>
      <c r="D85" s="74"/>
      <c r="E85" s="75"/>
      <c r="F85" s="76"/>
      <c r="G85" s="77"/>
    </row>
    <row r="86">
      <c r="A86" s="71"/>
      <c r="B86" s="72"/>
      <c r="C86" s="73"/>
      <c r="D86" s="74"/>
      <c r="E86" s="75"/>
      <c r="F86" s="76"/>
      <c r="G86" s="77"/>
    </row>
    <row r="87">
      <c r="A87" s="71"/>
      <c r="B87" s="72"/>
      <c r="C87" s="73"/>
      <c r="D87" s="74"/>
      <c r="E87" s="75"/>
      <c r="F87" s="76"/>
      <c r="G87" s="77"/>
    </row>
    <row r="88">
      <c r="A88" s="71"/>
      <c r="B88" s="72"/>
      <c r="C88" s="73"/>
      <c r="D88" s="74"/>
      <c r="E88" s="75"/>
      <c r="F88" s="76"/>
      <c r="G88" s="77"/>
    </row>
    <row r="89">
      <c r="A89" s="71"/>
      <c r="B89" s="72"/>
      <c r="C89" s="73"/>
      <c r="D89" s="74"/>
      <c r="E89" s="75"/>
      <c r="F89" s="76"/>
      <c r="G89" s="77"/>
    </row>
    <row r="90">
      <c r="A90" s="71"/>
      <c r="B90" s="72"/>
      <c r="C90" s="73"/>
      <c r="D90" s="74"/>
      <c r="E90" s="75"/>
      <c r="F90" s="76"/>
      <c r="G90" s="77"/>
    </row>
    <row r="91">
      <c r="A91" s="71"/>
      <c r="B91" s="72"/>
      <c r="C91" s="73"/>
      <c r="D91" s="74"/>
      <c r="E91" s="75"/>
      <c r="F91" s="76"/>
      <c r="G91" s="77"/>
    </row>
    <row r="92">
      <c r="A92" s="71"/>
      <c r="B92" s="72"/>
      <c r="C92" s="73"/>
      <c r="D92" s="74"/>
      <c r="E92" s="75"/>
      <c r="F92" s="76"/>
      <c r="G92" s="77"/>
    </row>
    <row r="93">
      <c r="A93" s="71"/>
      <c r="B93" s="72"/>
      <c r="C93" s="73"/>
      <c r="D93" s="74"/>
      <c r="E93" s="75"/>
      <c r="F93" s="76"/>
      <c r="G93" s="77"/>
    </row>
    <row r="94">
      <c r="A94" s="71"/>
      <c r="B94" s="72"/>
      <c r="C94" s="73"/>
      <c r="D94" s="74"/>
      <c r="E94" s="75"/>
      <c r="F94" s="76"/>
      <c r="G94" s="77"/>
    </row>
    <row r="95">
      <c r="A95" s="71"/>
      <c r="B95" s="72"/>
      <c r="C95" s="73"/>
      <c r="D95" s="74"/>
      <c r="E95" s="75"/>
      <c r="F95" s="76"/>
      <c r="G95" s="77"/>
    </row>
    <row r="96">
      <c r="A96" s="71"/>
      <c r="B96" s="72"/>
      <c r="C96" s="73"/>
      <c r="D96" s="74"/>
      <c r="E96" s="75"/>
      <c r="F96" s="76"/>
      <c r="G96" s="77"/>
    </row>
    <row r="97">
      <c r="A97" s="71"/>
      <c r="B97" s="72"/>
      <c r="C97" s="73"/>
      <c r="D97" s="74"/>
      <c r="E97" s="75"/>
      <c r="F97" s="76"/>
      <c r="G97" s="77"/>
    </row>
    <row r="98">
      <c r="A98" s="71"/>
      <c r="B98" s="72"/>
      <c r="C98" s="73"/>
      <c r="D98" s="74"/>
      <c r="E98" s="75"/>
      <c r="F98" s="76"/>
      <c r="G98" s="77"/>
    </row>
    <row r="99">
      <c r="A99" s="71"/>
      <c r="B99" s="72"/>
      <c r="C99" s="73"/>
      <c r="D99" s="74"/>
      <c r="E99" s="75"/>
      <c r="F99" s="76"/>
      <c r="G99" s="77"/>
    </row>
    <row r="100">
      <c r="A100" s="71"/>
      <c r="B100" s="72"/>
      <c r="C100" s="73"/>
      <c r="D100" s="74"/>
      <c r="E100" s="75"/>
      <c r="F100" s="76"/>
      <c r="G100" s="77"/>
    </row>
    <row r="101">
      <c r="A101" s="71"/>
      <c r="B101" s="72"/>
      <c r="C101" s="73"/>
      <c r="D101" s="74"/>
      <c r="E101" s="75"/>
      <c r="F101" s="76"/>
      <c r="G101" s="77"/>
    </row>
    <row r="102">
      <c r="A102" s="71"/>
      <c r="B102" s="72"/>
      <c r="C102" s="73"/>
      <c r="D102" s="74"/>
      <c r="E102" s="75"/>
      <c r="F102" s="76"/>
      <c r="G102" s="77"/>
    </row>
    <row r="103">
      <c r="A103" s="71"/>
      <c r="B103" s="72"/>
      <c r="C103" s="73"/>
      <c r="D103" s="74"/>
      <c r="E103" s="75"/>
      <c r="F103" s="76"/>
      <c r="G103" s="77"/>
    </row>
    <row r="104">
      <c r="A104" s="71"/>
      <c r="B104" s="72"/>
      <c r="C104" s="73"/>
      <c r="D104" s="74"/>
      <c r="E104" s="75"/>
      <c r="F104" s="76"/>
      <c r="G104" s="77"/>
    </row>
    <row r="105">
      <c r="A105" s="71"/>
      <c r="B105" s="72"/>
      <c r="C105" s="73"/>
      <c r="D105" s="74"/>
      <c r="E105" s="75"/>
      <c r="F105" s="76"/>
      <c r="G105" s="77"/>
    </row>
    <row r="106">
      <c r="A106" s="71"/>
      <c r="B106" s="72"/>
      <c r="C106" s="73"/>
      <c r="D106" s="74"/>
      <c r="E106" s="75"/>
      <c r="F106" s="76"/>
      <c r="G106" s="77"/>
    </row>
    <row r="107">
      <c r="A107" s="71"/>
      <c r="B107" s="72"/>
      <c r="C107" s="73"/>
      <c r="D107" s="74"/>
      <c r="E107" s="75"/>
      <c r="F107" s="76"/>
      <c r="G107" s="77"/>
    </row>
    <row r="108">
      <c r="A108" s="71"/>
      <c r="B108" s="72"/>
      <c r="C108" s="73"/>
      <c r="D108" s="74"/>
      <c r="E108" s="75"/>
      <c r="F108" s="76"/>
      <c r="G108" s="77"/>
    </row>
    <row r="109">
      <c r="A109" s="71"/>
      <c r="B109" s="72"/>
      <c r="C109" s="73"/>
      <c r="D109" s="74"/>
      <c r="E109" s="75"/>
      <c r="F109" s="76"/>
      <c r="G109" s="77"/>
    </row>
    <row r="110">
      <c r="A110" s="71"/>
      <c r="B110" s="72"/>
      <c r="C110" s="73"/>
      <c r="D110" s="74"/>
      <c r="E110" s="75"/>
      <c r="F110" s="76"/>
      <c r="G110" s="77"/>
    </row>
    <row r="111">
      <c r="A111" s="71"/>
      <c r="B111" s="72"/>
      <c r="C111" s="73"/>
      <c r="D111" s="74"/>
      <c r="E111" s="75"/>
      <c r="F111" s="76"/>
      <c r="G111" s="77"/>
    </row>
    <row r="112">
      <c r="A112" s="71"/>
      <c r="B112" s="72"/>
      <c r="C112" s="73"/>
      <c r="D112" s="74"/>
      <c r="E112" s="75"/>
      <c r="F112" s="76"/>
      <c r="G112" s="77"/>
    </row>
    <row r="113">
      <c r="A113" s="71"/>
      <c r="B113" s="72"/>
      <c r="C113" s="73"/>
      <c r="D113" s="74"/>
      <c r="E113" s="75"/>
      <c r="F113" s="76"/>
      <c r="G113" s="77"/>
    </row>
    <row r="114">
      <c r="A114" s="71"/>
      <c r="B114" s="72"/>
      <c r="C114" s="73"/>
      <c r="D114" s="74"/>
      <c r="E114" s="75"/>
      <c r="F114" s="76"/>
      <c r="G114" s="77"/>
    </row>
    <row r="115">
      <c r="A115" s="71"/>
      <c r="B115" s="72"/>
      <c r="C115" s="73"/>
      <c r="D115" s="74"/>
      <c r="E115" s="75"/>
      <c r="F115" s="76"/>
      <c r="G115" s="77"/>
    </row>
    <row r="116">
      <c r="A116" s="71"/>
      <c r="B116" s="72"/>
      <c r="C116" s="73"/>
      <c r="D116" s="74"/>
      <c r="E116" s="75"/>
      <c r="F116" s="76"/>
      <c r="G116" s="77"/>
    </row>
    <row r="117">
      <c r="A117" s="71"/>
      <c r="B117" s="72"/>
      <c r="C117" s="73"/>
      <c r="D117" s="74"/>
      <c r="E117" s="75"/>
      <c r="F117" s="76"/>
      <c r="G117" s="77"/>
    </row>
    <row r="118">
      <c r="A118" s="71"/>
      <c r="B118" s="72"/>
      <c r="C118" s="73"/>
      <c r="D118" s="74"/>
      <c r="E118" s="75"/>
      <c r="F118" s="76"/>
      <c r="G118" s="77"/>
    </row>
    <row r="119">
      <c r="A119" s="71"/>
      <c r="B119" s="72"/>
      <c r="C119" s="73"/>
      <c r="D119" s="74"/>
      <c r="E119" s="75"/>
      <c r="F119" s="76"/>
      <c r="G119" s="77"/>
    </row>
    <row r="120">
      <c r="A120" s="71"/>
      <c r="B120" s="72"/>
      <c r="C120" s="73"/>
      <c r="D120" s="74"/>
      <c r="E120" s="75"/>
      <c r="F120" s="76"/>
      <c r="G120" s="77"/>
    </row>
    <row r="121">
      <c r="A121" s="71"/>
      <c r="B121" s="72"/>
      <c r="C121" s="73"/>
      <c r="D121" s="74"/>
      <c r="E121" s="75"/>
      <c r="F121" s="76"/>
      <c r="G121" s="77"/>
    </row>
    <row r="122">
      <c r="A122" s="71"/>
      <c r="B122" s="72"/>
      <c r="C122" s="73"/>
      <c r="D122" s="74"/>
      <c r="E122" s="75"/>
      <c r="F122" s="76"/>
      <c r="G122" s="77"/>
    </row>
    <row r="123">
      <c r="A123" s="71"/>
      <c r="B123" s="72"/>
      <c r="C123" s="73"/>
      <c r="D123" s="74"/>
      <c r="E123" s="75"/>
      <c r="F123" s="76"/>
      <c r="G123" s="77"/>
    </row>
    <row r="124">
      <c r="A124" s="71"/>
      <c r="B124" s="72"/>
      <c r="C124" s="73"/>
      <c r="D124" s="74"/>
      <c r="E124" s="75"/>
      <c r="F124" s="76"/>
      <c r="G124" s="77"/>
    </row>
    <row r="125">
      <c r="A125" s="71"/>
      <c r="B125" s="72"/>
      <c r="C125" s="73"/>
      <c r="D125" s="74"/>
      <c r="E125" s="75"/>
      <c r="F125" s="76"/>
      <c r="G125" s="77"/>
    </row>
    <row r="126">
      <c r="A126" s="71"/>
      <c r="B126" s="72"/>
      <c r="C126" s="73"/>
      <c r="D126" s="74"/>
      <c r="E126" s="75"/>
      <c r="F126" s="76"/>
      <c r="G126" s="77"/>
    </row>
    <row r="127">
      <c r="A127" s="71"/>
      <c r="B127" s="72"/>
      <c r="C127" s="73"/>
      <c r="D127" s="74"/>
      <c r="E127" s="75"/>
      <c r="F127" s="76"/>
      <c r="G127" s="77"/>
    </row>
    <row r="128">
      <c r="A128" s="71"/>
      <c r="B128" s="72"/>
      <c r="C128" s="73"/>
      <c r="D128" s="74"/>
      <c r="E128" s="75"/>
      <c r="F128" s="76"/>
      <c r="G128" s="77"/>
    </row>
    <row r="129">
      <c r="A129" s="71"/>
      <c r="B129" s="72"/>
      <c r="C129" s="73"/>
      <c r="D129" s="74"/>
      <c r="E129" s="75"/>
      <c r="F129" s="76"/>
      <c r="G129" s="77"/>
    </row>
    <row r="130">
      <c r="A130" s="71"/>
      <c r="B130" s="72"/>
      <c r="C130" s="73"/>
      <c r="D130" s="74"/>
      <c r="E130" s="75"/>
      <c r="F130" s="76"/>
      <c r="G130" s="77"/>
    </row>
    <row r="131">
      <c r="A131" s="71"/>
      <c r="B131" s="72"/>
      <c r="C131" s="73"/>
      <c r="D131" s="74"/>
      <c r="E131" s="75"/>
      <c r="F131" s="76"/>
      <c r="G131" s="77"/>
    </row>
    <row r="132">
      <c r="A132" s="71"/>
      <c r="B132" s="72"/>
      <c r="C132" s="73"/>
      <c r="D132" s="74"/>
      <c r="E132" s="75"/>
      <c r="F132" s="76"/>
      <c r="G132" s="77"/>
    </row>
    <row r="133">
      <c r="A133" s="71"/>
      <c r="B133" s="72"/>
      <c r="C133" s="73"/>
      <c r="D133" s="74"/>
      <c r="E133" s="75"/>
      <c r="F133" s="76"/>
      <c r="G133" s="77"/>
    </row>
    <row r="134">
      <c r="A134" s="71"/>
      <c r="B134" s="72"/>
      <c r="C134" s="73"/>
      <c r="D134" s="74"/>
      <c r="E134" s="75"/>
      <c r="F134" s="76"/>
      <c r="G134" s="77"/>
    </row>
    <row r="135">
      <c r="A135" s="71"/>
      <c r="B135" s="72"/>
      <c r="C135" s="73"/>
      <c r="D135" s="74"/>
      <c r="E135" s="75"/>
      <c r="F135" s="76"/>
      <c r="G135" s="77"/>
    </row>
    <row r="136">
      <c r="A136" s="71"/>
      <c r="B136" s="72"/>
      <c r="C136" s="73"/>
      <c r="D136" s="74"/>
      <c r="E136" s="75"/>
      <c r="F136" s="76"/>
      <c r="G136" s="77"/>
    </row>
    <row r="137">
      <c r="A137" s="71"/>
      <c r="B137" s="72"/>
      <c r="C137" s="73"/>
      <c r="D137" s="74"/>
      <c r="E137" s="75"/>
      <c r="F137" s="76"/>
      <c r="G137" s="77"/>
    </row>
    <row r="138">
      <c r="A138" s="71"/>
      <c r="B138" s="72"/>
      <c r="C138" s="73"/>
      <c r="D138" s="74"/>
      <c r="E138" s="75"/>
      <c r="F138" s="76"/>
      <c r="G138" s="77"/>
    </row>
    <row r="139">
      <c r="A139" s="71"/>
      <c r="B139" s="72"/>
      <c r="C139" s="73"/>
      <c r="D139" s="74"/>
      <c r="E139" s="75"/>
      <c r="F139" s="76"/>
      <c r="G139" s="77"/>
    </row>
    <row r="140">
      <c r="A140" s="71"/>
      <c r="B140" s="72"/>
      <c r="C140" s="73"/>
      <c r="D140" s="74"/>
      <c r="E140" s="75"/>
      <c r="F140" s="76"/>
      <c r="G140" s="77"/>
    </row>
    <row r="141">
      <c r="A141" s="71"/>
      <c r="B141" s="72"/>
      <c r="C141" s="73"/>
      <c r="D141" s="74"/>
      <c r="E141" s="75"/>
      <c r="F141" s="76"/>
      <c r="G141" s="77"/>
    </row>
    <row r="142">
      <c r="A142" s="71"/>
      <c r="B142" s="72"/>
      <c r="C142" s="73"/>
      <c r="D142" s="74"/>
      <c r="E142" s="75"/>
      <c r="F142" s="76"/>
      <c r="G142" s="77"/>
    </row>
    <row r="143">
      <c r="A143" s="71"/>
      <c r="B143" s="72"/>
      <c r="C143" s="73"/>
      <c r="D143" s="74"/>
      <c r="E143" s="75"/>
      <c r="F143" s="76"/>
      <c r="G143" s="77"/>
    </row>
    <row r="144">
      <c r="A144" s="71"/>
      <c r="B144" s="72"/>
      <c r="C144" s="73"/>
      <c r="D144" s="74"/>
      <c r="E144" s="75"/>
      <c r="F144" s="76"/>
      <c r="G144" s="77"/>
    </row>
    <row r="145">
      <c r="A145" s="71"/>
      <c r="B145" s="72"/>
      <c r="C145" s="73"/>
      <c r="D145" s="74"/>
      <c r="E145" s="75"/>
      <c r="F145" s="76"/>
      <c r="G145" s="77"/>
    </row>
    <row r="146">
      <c r="A146" s="71"/>
      <c r="B146" s="72"/>
      <c r="C146" s="73"/>
      <c r="D146" s="74"/>
      <c r="E146" s="75"/>
      <c r="F146" s="76"/>
      <c r="G146" s="77"/>
    </row>
    <row r="147">
      <c r="A147" s="71"/>
      <c r="B147" s="72"/>
      <c r="C147" s="73"/>
      <c r="D147" s="74"/>
      <c r="E147" s="75"/>
      <c r="F147" s="76"/>
      <c r="G147" s="77"/>
    </row>
    <row r="148">
      <c r="A148" s="71"/>
      <c r="B148" s="72"/>
      <c r="C148" s="73"/>
      <c r="D148" s="74"/>
      <c r="E148" s="75"/>
      <c r="F148" s="76"/>
      <c r="G148" s="77"/>
    </row>
    <row r="149">
      <c r="A149" s="71"/>
      <c r="B149" s="72"/>
      <c r="C149" s="73"/>
      <c r="D149" s="74"/>
      <c r="E149" s="75"/>
      <c r="F149" s="76"/>
      <c r="G149" s="77"/>
    </row>
    <row r="150">
      <c r="A150" s="71"/>
      <c r="B150" s="72"/>
      <c r="C150" s="73"/>
      <c r="D150" s="74"/>
      <c r="E150" s="75"/>
      <c r="F150" s="76"/>
      <c r="G150" s="77"/>
    </row>
    <row r="151">
      <c r="A151" s="71"/>
      <c r="B151" s="72"/>
      <c r="C151" s="73"/>
      <c r="D151" s="74"/>
      <c r="E151" s="75"/>
      <c r="F151" s="76"/>
      <c r="G151" s="77"/>
    </row>
    <row r="152">
      <c r="A152" s="71"/>
      <c r="B152" s="72"/>
      <c r="C152" s="73"/>
      <c r="D152" s="74"/>
      <c r="E152" s="75"/>
      <c r="F152" s="76"/>
      <c r="G152" s="77"/>
    </row>
    <row r="153">
      <c r="A153" s="71"/>
      <c r="B153" s="72"/>
      <c r="C153" s="73"/>
      <c r="D153" s="74"/>
      <c r="E153" s="75"/>
      <c r="F153" s="76"/>
      <c r="G153" s="77"/>
    </row>
    <row r="154">
      <c r="A154" s="71"/>
      <c r="B154" s="72"/>
      <c r="C154" s="73"/>
      <c r="D154" s="74"/>
      <c r="E154" s="75"/>
      <c r="F154" s="76"/>
      <c r="G154" s="77"/>
    </row>
    <row r="155">
      <c r="A155" s="71"/>
      <c r="B155" s="72"/>
      <c r="C155" s="73"/>
      <c r="D155" s="74"/>
      <c r="E155" s="75"/>
      <c r="F155" s="76"/>
      <c r="G155" s="77"/>
    </row>
    <row r="156">
      <c r="A156" s="71"/>
      <c r="B156" s="72"/>
      <c r="C156" s="73"/>
      <c r="D156" s="74"/>
      <c r="E156" s="75"/>
      <c r="F156" s="76"/>
      <c r="G156" s="77"/>
    </row>
    <row r="157">
      <c r="A157" s="71"/>
      <c r="B157" s="72"/>
      <c r="C157" s="73"/>
      <c r="D157" s="74"/>
      <c r="E157" s="75"/>
      <c r="F157" s="76"/>
      <c r="G157" s="77"/>
    </row>
    <row r="158">
      <c r="A158" s="71"/>
      <c r="B158" s="72"/>
      <c r="C158" s="73"/>
      <c r="D158" s="74"/>
      <c r="E158" s="75"/>
      <c r="F158" s="76"/>
      <c r="G158" s="77"/>
    </row>
    <row r="159">
      <c r="A159" s="71"/>
      <c r="B159" s="72"/>
      <c r="C159" s="73"/>
      <c r="D159" s="74"/>
      <c r="E159" s="75"/>
      <c r="F159" s="76"/>
      <c r="G159" s="77"/>
    </row>
    <row r="160">
      <c r="A160" s="71"/>
      <c r="B160" s="72"/>
      <c r="C160" s="73"/>
      <c r="D160" s="74"/>
      <c r="E160" s="75"/>
      <c r="F160" s="76"/>
      <c r="G160" s="77"/>
    </row>
    <row r="161">
      <c r="A161" s="71"/>
      <c r="B161" s="72"/>
      <c r="C161" s="73"/>
      <c r="D161" s="74"/>
      <c r="E161" s="75"/>
      <c r="F161" s="76"/>
      <c r="G161" s="77"/>
    </row>
    <row r="162">
      <c r="A162" s="71"/>
      <c r="B162" s="72"/>
      <c r="C162" s="73"/>
      <c r="D162" s="74"/>
      <c r="E162" s="75"/>
      <c r="F162" s="76"/>
      <c r="G162" s="77"/>
    </row>
    <row r="163">
      <c r="A163" s="71"/>
      <c r="B163" s="72"/>
      <c r="C163" s="73"/>
      <c r="D163" s="74"/>
      <c r="E163" s="75"/>
      <c r="F163" s="76"/>
      <c r="G163" s="77"/>
    </row>
    <row r="164">
      <c r="A164" s="71"/>
      <c r="B164" s="72"/>
      <c r="C164" s="73"/>
      <c r="D164" s="74"/>
      <c r="E164" s="75"/>
      <c r="F164" s="76"/>
      <c r="G164" s="77"/>
    </row>
    <row r="165">
      <c r="A165" s="71"/>
      <c r="B165" s="72"/>
      <c r="C165" s="73"/>
      <c r="D165" s="74"/>
      <c r="E165" s="75"/>
      <c r="F165" s="76"/>
      <c r="G165" s="77"/>
    </row>
    <row r="166">
      <c r="A166" s="71"/>
      <c r="B166" s="72"/>
      <c r="C166" s="73"/>
      <c r="D166" s="74"/>
      <c r="E166" s="75"/>
      <c r="F166" s="76"/>
      <c r="G166" s="77"/>
    </row>
    <row r="167">
      <c r="A167" s="71"/>
      <c r="B167" s="72"/>
      <c r="C167" s="73"/>
      <c r="D167" s="74"/>
      <c r="E167" s="75"/>
      <c r="F167" s="76"/>
      <c r="G167" s="77"/>
    </row>
    <row r="168">
      <c r="A168" s="71"/>
      <c r="B168" s="72"/>
      <c r="C168" s="73"/>
      <c r="D168" s="74"/>
      <c r="E168" s="75"/>
      <c r="F168" s="76"/>
      <c r="G168" s="77"/>
    </row>
    <row r="169">
      <c r="A169" s="71"/>
      <c r="B169" s="72"/>
      <c r="C169" s="73"/>
      <c r="D169" s="74"/>
      <c r="E169" s="75"/>
      <c r="F169" s="76"/>
      <c r="G169" s="77"/>
    </row>
    <row r="170">
      <c r="A170" s="71"/>
      <c r="B170" s="72"/>
      <c r="C170" s="73"/>
      <c r="D170" s="74"/>
      <c r="E170" s="75"/>
      <c r="F170" s="76"/>
      <c r="G170" s="77"/>
    </row>
    <row r="171">
      <c r="A171" s="71"/>
      <c r="B171" s="72"/>
      <c r="C171" s="73"/>
      <c r="D171" s="74"/>
      <c r="E171" s="75"/>
      <c r="F171" s="76"/>
      <c r="G171" s="77"/>
    </row>
    <row r="172">
      <c r="A172" s="71"/>
      <c r="B172" s="72"/>
      <c r="C172" s="73"/>
      <c r="D172" s="74"/>
      <c r="E172" s="75"/>
      <c r="F172" s="76"/>
      <c r="G172" s="77"/>
    </row>
    <row r="173">
      <c r="A173" s="71"/>
      <c r="B173" s="72"/>
      <c r="C173" s="73"/>
      <c r="D173" s="74"/>
      <c r="E173" s="75"/>
      <c r="F173" s="76"/>
      <c r="G173" s="77"/>
    </row>
    <row r="174">
      <c r="A174" s="71"/>
      <c r="B174" s="72"/>
      <c r="C174" s="73"/>
      <c r="D174" s="74"/>
      <c r="E174" s="75"/>
      <c r="F174" s="76"/>
      <c r="G174" s="77"/>
    </row>
    <row r="175">
      <c r="A175" s="71"/>
      <c r="B175" s="72"/>
      <c r="C175" s="73"/>
      <c r="D175" s="74"/>
      <c r="E175" s="75"/>
      <c r="F175" s="76"/>
      <c r="G175" s="77"/>
    </row>
    <row r="176">
      <c r="A176" s="71"/>
      <c r="B176" s="72"/>
      <c r="C176" s="73"/>
      <c r="D176" s="74"/>
      <c r="E176" s="75"/>
      <c r="F176" s="76"/>
      <c r="G176" s="77"/>
    </row>
    <row r="177">
      <c r="A177" s="71"/>
      <c r="B177" s="72"/>
      <c r="C177" s="73"/>
      <c r="D177" s="74"/>
      <c r="E177" s="75"/>
      <c r="F177" s="76"/>
      <c r="G177" s="77"/>
    </row>
    <row r="178">
      <c r="A178" s="71"/>
      <c r="B178" s="72"/>
      <c r="C178" s="73"/>
      <c r="D178" s="74"/>
      <c r="E178" s="75"/>
      <c r="F178" s="76"/>
      <c r="G178" s="77"/>
    </row>
    <row r="179">
      <c r="A179" s="71"/>
      <c r="B179" s="72"/>
      <c r="C179" s="73"/>
      <c r="D179" s="74"/>
      <c r="E179" s="75"/>
      <c r="F179" s="76"/>
      <c r="G179" s="77"/>
    </row>
    <row r="180">
      <c r="A180" s="71"/>
      <c r="B180" s="72"/>
      <c r="C180" s="73"/>
      <c r="D180" s="74"/>
      <c r="E180" s="75"/>
      <c r="F180" s="76"/>
      <c r="G180" s="77"/>
    </row>
    <row r="181">
      <c r="A181" s="71"/>
      <c r="B181" s="72"/>
      <c r="C181" s="73"/>
      <c r="D181" s="74"/>
      <c r="E181" s="75"/>
      <c r="F181" s="76"/>
      <c r="G181" s="77"/>
    </row>
    <row r="182">
      <c r="A182" s="71"/>
      <c r="B182" s="72"/>
      <c r="C182" s="73"/>
      <c r="D182" s="74"/>
      <c r="E182" s="75"/>
      <c r="F182" s="76"/>
      <c r="G182" s="77"/>
    </row>
    <row r="183">
      <c r="A183" s="71"/>
      <c r="B183" s="72"/>
      <c r="C183" s="73"/>
      <c r="D183" s="74"/>
      <c r="E183" s="75"/>
      <c r="F183" s="76"/>
      <c r="G183" s="77"/>
    </row>
    <row r="184">
      <c r="A184" s="71"/>
      <c r="B184" s="72"/>
      <c r="C184" s="73"/>
      <c r="D184" s="74"/>
      <c r="E184" s="75"/>
      <c r="F184" s="76"/>
      <c r="G184" s="77"/>
    </row>
    <row r="185">
      <c r="A185" s="71"/>
      <c r="B185" s="72"/>
      <c r="C185" s="73"/>
      <c r="D185" s="74"/>
      <c r="E185" s="75"/>
      <c r="F185" s="76"/>
      <c r="G185" s="77"/>
    </row>
    <row r="186">
      <c r="A186" s="71"/>
      <c r="B186" s="72"/>
      <c r="C186" s="73"/>
      <c r="D186" s="74"/>
      <c r="E186" s="75"/>
      <c r="F186" s="76"/>
      <c r="G186" s="77"/>
    </row>
    <row r="187">
      <c r="A187" s="71"/>
      <c r="B187" s="72"/>
      <c r="C187" s="73"/>
      <c r="D187" s="74"/>
      <c r="E187" s="75"/>
      <c r="F187" s="76"/>
      <c r="G187" s="77"/>
    </row>
    <row r="188">
      <c r="A188" s="71"/>
      <c r="B188" s="72"/>
      <c r="C188" s="73"/>
      <c r="D188" s="74"/>
      <c r="E188" s="75"/>
      <c r="F188" s="76"/>
      <c r="G188" s="77"/>
    </row>
    <row r="189">
      <c r="A189" s="71"/>
      <c r="B189" s="72"/>
      <c r="C189" s="73"/>
      <c r="D189" s="74"/>
      <c r="E189" s="75"/>
      <c r="F189" s="76"/>
      <c r="G189" s="77"/>
    </row>
    <row r="190">
      <c r="A190" s="71"/>
      <c r="B190" s="72"/>
      <c r="C190" s="73"/>
      <c r="D190" s="74"/>
      <c r="E190" s="75"/>
      <c r="F190" s="76"/>
      <c r="G190" s="77"/>
    </row>
    <row r="191">
      <c r="A191" s="71"/>
      <c r="B191" s="72"/>
      <c r="C191" s="73"/>
      <c r="D191" s="74"/>
      <c r="E191" s="75"/>
      <c r="F191" s="76"/>
      <c r="G191" s="77"/>
    </row>
    <row r="192">
      <c r="A192" s="71"/>
      <c r="B192" s="72"/>
      <c r="C192" s="73"/>
      <c r="D192" s="74"/>
      <c r="E192" s="75"/>
      <c r="F192" s="76"/>
      <c r="G192" s="77"/>
    </row>
    <row r="193">
      <c r="A193" s="71"/>
      <c r="B193" s="72"/>
      <c r="C193" s="73"/>
      <c r="D193" s="74"/>
      <c r="E193" s="75"/>
      <c r="F193" s="76"/>
      <c r="G193" s="77"/>
    </row>
    <row r="194">
      <c r="A194" s="71"/>
      <c r="B194" s="72"/>
      <c r="C194" s="73"/>
      <c r="D194" s="74"/>
      <c r="E194" s="75"/>
      <c r="F194" s="76"/>
      <c r="G194" s="77"/>
    </row>
    <row r="195">
      <c r="A195" s="71"/>
      <c r="B195" s="72"/>
      <c r="C195" s="73"/>
      <c r="D195" s="74"/>
      <c r="E195" s="75"/>
      <c r="F195" s="76"/>
      <c r="G195" s="77"/>
    </row>
    <row r="196">
      <c r="A196" s="71"/>
      <c r="B196" s="72"/>
      <c r="C196" s="73"/>
      <c r="D196" s="74"/>
      <c r="E196" s="75"/>
      <c r="F196" s="76"/>
      <c r="G196" s="77"/>
    </row>
    <row r="197">
      <c r="A197" s="71"/>
      <c r="B197" s="72"/>
      <c r="C197" s="73"/>
      <c r="D197" s="74"/>
      <c r="E197" s="75"/>
      <c r="F197" s="76"/>
      <c r="G197" s="77"/>
    </row>
    <row r="198">
      <c r="A198" s="71"/>
      <c r="B198" s="72"/>
      <c r="C198" s="73"/>
      <c r="D198" s="74"/>
      <c r="E198" s="75"/>
      <c r="F198" s="76"/>
      <c r="G198" s="77"/>
    </row>
    <row r="199">
      <c r="A199" s="71"/>
      <c r="B199" s="72"/>
      <c r="C199" s="73"/>
      <c r="D199" s="74"/>
      <c r="E199" s="75"/>
      <c r="F199" s="76"/>
      <c r="G199" s="77"/>
    </row>
    <row r="200">
      <c r="A200" s="71"/>
      <c r="B200" s="72"/>
      <c r="C200" s="73"/>
      <c r="D200" s="74"/>
      <c r="E200" s="75"/>
      <c r="F200" s="76"/>
      <c r="G200" s="77"/>
    </row>
    <row r="201">
      <c r="A201" s="71"/>
      <c r="B201" s="72"/>
      <c r="C201" s="73"/>
      <c r="D201" s="74"/>
      <c r="E201" s="75"/>
      <c r="F201" s="76"/>
      <c r="G201" s="77"/>
    </row>
    <row r="202">
      <c r="A202" s="71"/>
      <c r="B202" s="72"/>
      <c r="C202" s="73"/>
      <c r="D202" s="74"/>
      <c r="E202" s="75"/>
      <c r="F202" s="76"/>
      <c r="G202" s="77"/>
    </row>
    <row r="203">
      <c r="A203" s="71"/>
      <c r="B203" s="72"/>
      <c r="C203" s="73"/>
      <c r="D203" s="74"/>
      <c r="E203" s="75"/>
      <c r="F203" s="76"/>
      <c r="G203" s="77"/>
    </row>
    <row r="204">
      <c r="A204" s="71"/>
      <c r="B204" s="72"/>
      <c r="C204" s="73"/>
      <c r="D204" s="74"/>
      <c r="E204" s="75"/>
      <c r="F204" s="76"/>
      <c r="G204" s="77"/>
    </row>
    <row r="205">
      <c r="A205" s="71"/>
      <c r="B205" s="72"/>
      <c r="C205" s="73"/>
      <c r="D205" s="74"/>
      <c r="E205" s="75"/>
      <c r="F205" s="76"/>
      <c r="G205" s="77"/>
    </row>
    <row r="206">
      <c r="A206" s="71"/>
      <c r="B206" s="72"/>
      <c r="C206" s="73"/>
      <c r="D206" s="74"/>
      <c r="E206" s="75"/>
      <c r="F206" s="76"/>
      <c r="G206" s="77"/>
    </row>
    <row r="207">
      <c r="A207" s="71"/>
      <c r="B207" s="72"/>
      <c r="C207" s="73"/>
      <c r="D207" s="74"/>
      <c r="E207" s="75"/>
      <c r="F207" s="76"/>
      <c r="G207" s="77"/>
    </row>
    <row r="208">
      <c r="A208" s="71"/>
      <c r="B208" s="72"/>
      <c r="C208" s="73"/>
      <c r="D208" s="74"/>
      <c r="E208" s="75"/>
      <c r="F208" s="76"/>
      <c r="G208" s="77"/>
    </row>
    <row r="209">
      <c r="A209" s="71"/>
      <c r="B209" s="72"/>
      <c r="C209" s="73"/>
      <c r="D209" s="74"/>
      <c r="E209" s="75"/>
      <c r="F209" s="76"/>
      <c r="G209" s="77"/>
    </row>
    <row r="210">
      <c r="A210" s="71"/>
      <c r="B210" s="72"/>
      <c r="C210" s="73"/>
      <c r="D210" s="74"/>
      <c r="E210" s="75"/>
      <c r="F210" s="76"/>
      <c r="G210" s="77"/>
    </row>
    <row r="211">
      <c r="A211" s="71"/>
      <c r="B211" s="72"/>
      <c r="C211" s="73"/>
      <c r="D211" s="74"/>
      <c r="E211" s="75"/>
      <c r="F211" s="76"/>
      <c r="G211" s="77"/>
    </row>
    <row r="212">
      <c r="A212" s="71"/>
      <c r="B212" s="72"/>
      <c r="C212" s="73"/>
      <c r="D212" s="74"/>
      <c r="E212" s="75"/>
      <c r="F212" s="76"/>
      <c r="G212" s="77"/>
    </row>
    <row r="213">
      <c r="A213" s="71"/>
      <c r="B213" s="72"/>
      <c r="C213" s="73"/>
      <c r="D213" s="74"/>
      <c r="E213" s="75"/>
      <c r="F213" s="76"/>
      <c r="G213" s="77"/>
    </row>
    <row r="214">
      <c r="A214" s="71"/>
      <c r="B214" s="72"/>
      <c r="C214" s="73"/>
      <c r="D214" s="74"/>
      <c r="E214" s="75"/>
      <c r="F214" s="76"/>
      <c r="G214" s="77"/>
    </row>
    <row r="215">
      <c r="A215" s="71"/>
      <c r="B215" s="72"/>
      <c r="C215" s="73"/>
      <c r="D215" s="74"/>
      <c r="E215" s="75"/>
      <c r="F215" s="76"/>
      <c r="G215" s="77"/>
    </row>
    <row r="216">
      <c r="A216" s="71"/>
      <c r="B216" s="72"/>
      <c r="C216" s="73"/>
      <c r="D216" s="74"/>
      <c r="E216" s="75"/>
      <c r="F216" s="76"/>
      <c r="G216" s="77"/>
    </row>
    <row r="217">
      <c r="A217" s="71"/>
      <c r="B217" s="72"/>
      <c r="C217" s="73"/>
      <c r="D217" s="74"/>
      <c r="E217" s="75"/>
      <c r="F217" s="76"/>
      <c r="G217" s="77"/>
    </row>
    <row r="218">
      <c r="A218" s="71"/>
      <c r="B218" s="72"/>
      <c r="C218" s="73"/>
      <c r="D218" s="74"/>
      <c r="E218" s="75"/>
      <c r="F218" s="76"/>
      <c r="G218" s="77"/>
    </row>
    <row r="219">
      <c r="A219" s="71"/>
      <c r="B219" s="72"/>
      <c r="C219" s="73"/>
      <c r="D219" s="74"/>
      <c r="E219" s="75"/>
      <c r="F219" s="76"/>
      <c r="G219" s="77"/>
    </row>
    <row r="220">
      <c r="A220" s="71"/>
      <c r="B220" s="72"/>
      <c r="C220" s="73"/>
      <c r="D220" s="74"/>
      <c r="E220" s="75"/>
      <c r="F220" s="76"/>
      <c r="G220" s="77"/>
    </row>
    <row r="221">
      <c r="A221" s="71"/>
      <c r="B221" s="72"/>
      <c r="C221" s="73"/>
      <c r="D221" s="74"/>
      <c r="E221" s="75"/>
      <c r="F221" s="76"/>
      <c r="G221" s="77"/>
    </row>
    <row r="222">
      <c r="A222" s="71"/>
      <c r="B222" s="72"/>
      <c r="C222" s="73"/>
      <c r="D222" s="74"/>
      <c r="E222" s="75"/>
      <c r="F222" s="76"/>
      <c r="G222" s="77"/>
    </row>
    <row r="223">
      <c r="A223" s="71"/>
      <c r="B223" s="72"/>
      <c r="C223" s="73"/>
      <c r="D223" s="74"/>
      <c r="E223" s="75"/>
      <c r="F223" s="76"/>
      <c r="G223" s="77"/>
    </row>
    <row r="224">
      <c r="A224" s="71"/>
      <c r="B224" s="72"/>
      <c r="C224" s="73"/>
      <c r="D224" s="74"/>
      <c r="E224" s="75"/>
      <c r="F224" s="76"/>
      <c r="G224" s="77"/>
    </row>
    <row r="225">
      <c r="A225" s="71"/>
      <c r="B225" s="72"/>
      <c r="C225" s="73"/>
      <c r="D225" s="74"/>
      <c r="E225" s="75"/>
      <c r="F225" s="76"/>
      <c r="G225" s="77"/>
    </row>
    <row r="226">
      <c r="A226" s="71"/>
      <c r="B226" s="72"/>
      <c r="C226" s="73"/>
      <c r="D226" s="74"/>
      <c r="E226" s="75"/>
      <c r="F226" s="76"/>
      <c r="G226" s="77"/>
    </row>
    <row r="227">
      <c r="A227" s="71"/>
      <c r="B227" s="72"/>
      <c r="C227" s="73"/>
      <c r="D227" s="74"/>
      <c r="E227" s="75"/>
      <c r="F227" s="76"/>
      <c r="G227" s="77"/>
    </row>
    <row r="228">
      <c r="A228" s="71"/>
      <c r="B228" s="72"/>
      <c r="C228" s="73"/>
      <c r="D228" s="74"/>
      <c r="E228" s="75"/>
      <c r="F228" s="76"/>
      <c r="G228" s="77"/>
    </row>
    <row r="229">
      <c r="A229" s="71"/>
      <c r="B229" s="72"/>
      <c r="C229" s="73"/>
      <c r="D229" s="74"/>
      <c r="E229" s="75"/>
      <c r="F229" s="76"/>
      <c r="G229" s="77"/>
    </row>
    <row r="230">
      <c r="A230" s="71"/>
      <c r="B230" s="72"/>
      <c r="C230" s="73"/>
      <c r="D230" s="74"/>
      <c r="E230" s="75"/>
      <c r="F230" s="76"/>
      <c r="G230" s="77"/>
    </row>
    <row r="231">
      <c r="A231" s="71"/>
      <c r="B231" s="72"/>
      <c r="C231" s="73"/>
      <c r="D231" s="74"/>
      <c r="E231" s="75"/>
      <c r="F231" s="76"/>
      <c r="G231" s="77"/>
    </row>
    <row r="232">
      <c r="A232" s="71"/>
      <c r="B232" s="72"/>
      <c r="C232" s="73"/>
      <c r="D232" s="74"/>
      <c r="E232" s="75"/>
      <c r="F232" s="76"/>
      <c r="G232" s="77"/>
    </row>
    <row r="233">
      <c r="A233" s="71"/>
      <c r="B233" s="72"/>
      <c r="C233" s="73"/>
      <c r="D233" s="74"/>
      <c r="E233" s="75"/>
      <c r="F233" s="76"/>
      <c r="G233" s="77"/>
    </row>
    <row r="234">
      <c r="A234" s="71"/>
      <c r="B234" s="72"/>
      <c r="C234" s="73"/>
      <c r="D234" s="74"/>
      <c r="E234" s="75"/>
      <c r="F234" s="76"/>
      <c r="G234" s="77"/>
    </row>
    <row r="235">
      <c r="A235" s="71"/>
      <c r="B235" s="72"/>
      <c r="C235" s="73"/>
      <c r="D235" s="74"/>
      <c r="E235" s="75"/>
      <c r="F235" s="76"/>
      <c r="G235" s="77"/>
    </row>
    <row r="236">
      <c r="A236" s="71"/>
      <c r="B236" s="72"/>
      <c r="C236" s="73"/>
      <c r="D236" s="74"/>
      <c r="E236" s="75"/>
      <c r="F236" s="76"/>
      <c r="G236" s="77"/>
    </row>
    <row r="237">
      <c r="A237" s="71"/>
      <c r="B237" s="72"/>
      <c r="C237" s="73"/>
      <c r="D237" s="74"/>
      <c r="E237" s="75"/>
      <c r="F237" s="76"/>
      <c r="G237" s="77"/>
    </row>
    <row r="238">
      <c r="A238" s="71"/>
      <c r="B238" s="72"/>
      <c r="C238" s="73"/>
      <c r="D238" s="74"/>
      <c r="E238" s="75"/>
      <c r="F238" s="76"/>
      <c r="G238" s="77"/>
    </row>
    <row r="239">
      <c r="A239" s="71"/>
      <c r="B239" s="72"/>
      <c r="C239" s="73"/>
      <c r="D239" s="74"/>
      <c r="E239" s="75"/>
      <c r="F239" s="76"/>
      <c r="G239" s="77"/>
    </row>
    <row r="240">
      <c r="A240" s="71"/>
      <c r="B240" s="72"/>
      <c r="C240" s="73"/>
      <c r="D240" s="74"/>
      <c r="E240" s="75"/>
      <c r="F240" s="76"/>
      <c r="G240" s="77"/>
    </row>
    <row r="241">
      <c r="A241" s="71"/>
      <c r="B241" s="72"/>
      <c r="C241" s="73"/>
      <c r="D241" s="74"/>
      <c r="E241" s="75"/>
      <c r="F241" s="76"/>
      <c r="G241" s="77"/>
    </row>
    <row r="242">
      <c r="A242" s="71"/>
      <c r="B242" s="72"/>
      <c r="C242" s="73"/>
      <c r="D242" s="74"/>
      <c r="E242" s="75"/>
      <c r="F242" s="76"/>
      <c r="G242" s="77"/>
    </row>
    <row r="243">
      <c r="A243" s="71"/>
      <c r="B243" s="72"/>
      <c r="C243" s="73"/>
      <c r="D243" s="74"/>
      <c r="E243" s="75"/>
      <c r="F243" s="76"/>
      <c r="G243" s="77"/>
    </row>
    <row r="244">
      <c r="A244" s="71"/>
      <c r="B244" s="72"/>
      <c r="C244" s="73"/>
      <c r="D244" s="74"/>
      <c r="E244" s="75"/>
      <c r="F244" s="76"/>
      <c r="G244" s="77"/>
    </row>
    <row r="245">
      <c r="A245" s="71"/>
      <c r="B245" s="72"/>
      <c r="C245" s="73"/>
      <c r="D245" s="74"/>
      <c r="E245" s="75"/>
      <c r="F245" s="76"/>
      <c r="G245" s="77"/>
    </row>
    <row r="246">
      <c r="A246" s="71"/>
      <c r="B246" s="72"/>
      <c r="C246" s="73"/>
      <c r="D246" s="74"/>
      <c r="E246" s="75"/>
      <c r="F246" s="76"/>
      <c r="G246" s="77"/>
    </row>
    <row r="247">
      <c r="A247" s="71"/>
      <c r="B247" s="72"/>
      <c r="C247" s="73"/>
      <c r="D247" s="74"/>
      <c r="E247" s="75"/>
      <c r="F247" s="76"/>
      <c r="G247" s="77"/>
    </row>
    <row r="248">
      <c r="A248" s="71"/>
      <c r="B248" s="72"/>
      <c r="C248" s="73"/>
      <c r="D248" s="74"/>
      <c r="E248" s="75"/>
      <c r="F248" s="76"/>
      <c r="G248" s="77"/>
    </row>
    <row r="249">
      <c r="A249" s="71"/>
      <c r="B249" s="72"/>
      <c r="C249" s="73"/>
      <c r="D249" s="74"/>
      <c r="E249" s="75"/>
      <c r="F249" s="76"/>
      <c r="G249" s="77"/>
    </row>
    <row r="250">
      <c r="A250" s="71"/>
      <c r="B250" s="72"/>
      <c r="C250" s="73"/>
      <c r="D250" s="74"/>
      <c r="E250" s="75"/>
      <c r="F250" s="76"/>
      <c r="G250" s="77"/>
    </row>
    <row r="251">
      <c r="A251" s="71"/>
      <c r="B251" s="72"/>
      <c r="C251" s="73"/>
      <c r="D251" s="74"/>
      <c r="E251" s="75"/>
      <c r="F251" s="76"/>
      <c r="G251" s="77"/>
    </row>
    <row r="252">
      <c r="A252" s="71"/>
      <c r="B252" s="72"/>
      <c r="C252" s="73"/>
      <c r="D252" s="74"/>
      <c r="E252" s="75"/>
      <c r="F252" s="76"/>
      <c r="G252" s="77"/>
    </row>
    <row r="253">
      <c r="A253" s="71"/>
      <c r="B253" s="72"/>
      <c r="C253" s="73"/>
      <c r="D253" s="74"/>
      <c r="E253" s="75"/>
      <c r="F253" s="76"/>
      <c r="G253" s="77"/>
    </row>
    <row r="254">
      <c r="A254" s="71"/>
      <c r="B254" s="72"/>
      <c r="C254" s="73"/>
      <c r="D254" s="74"/>
      <c r="E254" s="75"/>
      <c r="F254" s="76"/>
      <c r="G254" s="77"/>
    </row>
    <row r="255">
      <c r="A255" s="71"/>
      <c r="B255" s="72"/>
      <c r="C255" s="73"/>
      <c r="D255" s="74"/>
      <c r="E255" s="75"/>
      <c r="F255" s="76"/>
      <c r="G255" s="77"/>
    </row>
    <row r="256">
      <c r="A256" s="71"/>
      <c r="B256" s="72"/>
      <c r="C256" s="73"/>
      <c r="D256" s="74"/>
      <c r="E256" s="75"/>
      <c r="F256" s="76"/>
      <c r="G256" s="77"/>
    </row>
    <row r="257">
      <c r="A257" s="71"/>
      <c r="B257" s="72"/>
      <c r="C257" s="73"/>
      <c r="D257" s="74"/>
      <c r="E257" s="75"/>
      <c r="F257" s="76"/>
      <c r="G257" s="77"/>
    </row>
    <row r="258">
      <c r="A258" s="71"/>
      <c r="B258" s="72"/>
      <c r="C258" s="73"/>
      <c r="D258" s="74"/>
      <c r="E258" s="75"/>
      <c r="F258" s="76"/>
      <c r="G258" s="77"/>
    </row>
    <row r="259">
      <c r="A259" s="71"/>
      <c r="B259" s="72"/>
      <c r="C259" s="73"/>
      <c r="D259" s="74"/>
      <c r="E259" s="75"/>
      <c r="F259" s="76"/>
      <c r="G259" s="77"/>
    </row>
    <row r="260">
      <c r="A260" s="71"/>
      <c r="B260" s="72"/>
      <c r="C260" s="73"/>
      <c r="D260" s="74"/>
      <c r="E260" s="75"/>
      <c r="F260" s="76"/>
      <c r="G260" s="77"/>
    </row>
    <row r="261">
      <c r="A261" s="71"/>
      <c r="B261" s="72"/>
      <c r="C261" s="73"/>
      <c r="D261" s="74"/>
      <c r="E261" s="75"/>
      <c r="F261" s="76"/>
      <c r="G261" s="77"/>
    </row>
    <row r="262">
      <c r="A262" s="71"/>
      <c r="B262" s="72"/>
      <c r="C262" s="73"/>
      <c r="D262" s="74"/>
      <c r="E262" s="75"/>
      <c r="F262" s="76"/>
      <c r="G262" s="77"/>
    </row>
    <row r="263">
      <c r="A263" s="71"/>
      <c r="B263" s="72"/>
      <c r="C263" s="73"/>
      <c r="D263" s="74"/>
      <c r="E263" s="75"/>
      <c r="F263" s="76"/>
      <c r="G263" s="77"/>
    </row>
    <row r="264">
      <c r="A264" s="71"/>
      <c r="B264" s="72"/>
      <c r="C264" s="73"/>
      <c r="D264" s="74"/>
      <c r="E264" s="75"/>
      <c r="F264" s="76"/>
      <c r="G264" s="77"/>
    </row>
    <row r="265">
      <c r="A265" s="71"/>
      <c r="B265" s="72"/>
      <c r="C265" s="73"/>
      <c r="D265" s="74"/>
      <c r="E265" s="75"/>
      <c r="F265" s="76"/>
      <c r="G265" s="77"/>
    </row>
    <row r="266">
      <c r="A266" s="71"/>
      <c r="B266" s="72"/>
      <c r="C266" s="73"/>
      <c r="D266" s="74"/>
      <c r="E266" s="75"/>
      <c r="F266" s="76"/>
      <c r="G266" s="77"/>
    </row>
    <row r="267">
      <c r="A267" s="71"/>
      <c r="B267" s="72"/>
      <c r="C267" s="73"/>
      <c r="D267" s="74"/>
      <c r="E267" s="75"/>
      <c r="F267" s="76"/>
      <c r="G267" s="77"/>
    </row>
    <row r="268">
      <c r="A268" s="71"/>
      <c r="B268" s="72"/>
      <c r="C268" s="73"/>
      <c r="D268" s="74"/>
      <c r="E268" s="75"/>
      <c r="F268" s="76"/>
      <c r="G268" s="77"/>
    </row>
    <row r="269">
      <c r="A269" s="71"/>
      <c r="B269" s="72"/>
      <c r="C269" s="73"/>
      <c r="D269" s="74"/>
      <c r="E269" s="75"/>
      <c r="F269" s="76"/>
      <c r="G269" s="77"/>
    </row>
    <row r="270">
      <c r="A270" s="71"/>
      <c r="B270" s="72"/>
      <c r="C270" s="73"/>
      <c r="D270" s="74"/>
      <c r="E270" s="75"/>
      <c r="F270" s="76"/>
      <c r="G270" s="77"/>
    </row>
    <row r="271">
      <c r="A271" s="71"/>
      <c r="B271" s="72"/>
      <c r="C271" s="73"/>
      <c r="D271" s="74"/>
      <c r="E271" s="75"/>
      <c r="F271" s="76"/>
      <c r="G271" s="77"/>
    </row>
    <row r="272">
      <c r="A272" s="71"/>
      <c r="B272" s="72"/>
      <c r="C272" s="73"/>
      <c r="D272" s="74"/>
      <c r="E272" s="75"/>
      <c r="F272" s="76"/>
      <c r="G272" s="77"/>
    </row>
    <row r="273">
      <c r="A273" s="71"/>
      <c r="B273" s="72"/>
      <c r="C273" s="73"/>
      <c r="D273" s="74"/>
      <c r="E273" s="75"/>
      <c r="F273" s="76"/>
      <c r="G273" s="77"/>
    </row>
    <row r="274">
      <c r="A274" s="71"/>
      <c r="B274" s="72"/>
      <c r="C274" s="73"/>
      <c r="D274" s="74"/>
      <c r="E274" s="75"/>
      <c r="F274" s="76"/>
      <c r="G274" s="77"/>
    </row>
    <row r="275">
      <c r="A275" s="71"/>
      <c r="B275" s="72"/>
      <c r="C275" s="73"/>
      <c r="D275" s="74"/>
      <c r="E275" s="75"/>
      <c r="F275" s="76"/>
      <c r="G275" s="77"/>
    </row>
    <row r="276">
      <c r="A276" s="71"/>
      <c r="B276" s="72"/>
      <c r="C276" s="73"/>
      <c r="D276" s="74"/>
      <c r="E276" s="75"/>
      <c r="F276" s="76"/>
      <c r="G276" s="77"/>
    </row>
    <row r="277">
      <c r="A277" s="71"/>
      <c r="B277" s="72"/>
      <c r="C277" s="73"/>
      <c r="D277" s="74"/>
      <c r="E277" s="75"/>
      <c r="F277" s="76"/>
      <c r="G277" s="77"/>
    </row>
    <row r="278">
      <c r="A278" s="71"/>
      <c r="B278" s="72"/>
      <c r="C278" s="73"/>
      <c r="D278" s="74"/>
      <c r="E278" s="75"/>
      <c r="F278" s="76"/>
      <c r="G278" s="77"/>
    </row>
    <row r="279">
      <c r="A279" s="71"/>
      <c r="B279" s="72"/>
      <c r="C279" s="73"/>
      <c r="D279" s="74"/>
      <c r="E279" s="75"/>
      <c r="F279" s="76"/>
      <c r="G279" s="77"/>
    </row>
    <row r="280">
      <c r="A280" s="71"/>
      <c r="B280" s="72"/>
      <c r="C280" s="73"/>
      <c r="D280" s="74"/>
      <c r="E280" s="75"/>
      <c r="F280" s="76"/>
      <c r="G280" s="77"/>
    </row>
    <row r="281">
      <c r="A281" s="71"/>
      <c r="B281" s="72"/>
      <c r="C281" s="73"/>
      <c r="D281" s="74"/>
      <c r="E281" s="75"/>
      <c r="F281" s="76"/>
      <c r="G281" s="77"/>
    </row>
    <row r="282">
      <c r="A282" s="71"/>
      <c r="B282" s="72"/>
      <c r="C282" s="73"/>
      <c r="D282" s="74"/>
      <c r="E282" s="75"/>
      <c r="F282" s="76"/>
      <c r="G282" s="77"/>
    </row>
    <row r="283">
      <c r="A283" s="71"/>
      <c r="B283" s="72"/>
      <c r="C283" s="73"/>
      <c r="D283" s="74"/>
      <c r="E283" s="75"/>
      <c r="F283" s="76"/>
      <c r="G283" s="77"/>
    </row>
    <row r="284">
      <c r="A284" s="71"/>
      <c r="B284" s="72"/>
      <c r="C284" s="73"/>
      <c r="D284" s="74"/>
      <c r="E284" s="75"/>
      <c r="F284" s="76"/>
      <c r="G284" s="77"/>
    </row>
    <row r="285">
      <c r="A285" s="71"/>
      <c r="B285" s="72"/>
      <c r="C285" s="73"/>
      <c r="D285" s="74"/>
      <c r="E285" s="75"/>
      <c r="F285" s="76"/>
      <c r="G285" s="77"/>
    </row>
    <row r="286">
      <c r="A286" s="71"/>
      <c r="B286" s="72"/>
      <c r="C286" s="73"/>
      <c r="D286" s="74"/>
      <c r="E286" s="75"/>
      <c r="F286" s="76"/>
      <c r="G286" s="77"/>
    </row>
    <row r="287">
      <c r="A287" s="71"/>
      <c r="B287" s="72"/>
      <c r="C287" s="73"/>
      <c r="D287" s="74"/>
      <c r="E287" s="75"/>
      <c r="F287" s="76"/>
      <c r="G287" s="77"/>
    </row>
    <row r="288">
      <c r="A288" s="71"/>
      <c r="B288" s="72"/>
      <c r="C288" s="73"/>
      <c r="D288" s="74"/>
      <c r="E288" s="75"/>
      <c r="F288" s="76"/>
      <c r="G288" s="77"/>
    </row>
    <row r="289">
      <c r="A289" s="71"/>
      <c r="B289" s="72"/>
      <c r="C289" s="73"/>
      <c r="D289" s="74"/>
      <c r="E289" s="75"/>
      <c r="F289" s="76"/>
      <c r="G289" s="77"/>
    </row>
    <row r="290">
      <c r="A290" s="71"/>
      <c r="B290" s="72"/>
      <c r="C290" s="73"/>
      <c r="D290" s="74"/>
      <c r="E290" s="75"/>
      <c r="F290" s="76"/>
      <c r="G290" s="77"/>
    </row>
    <row r="291">
      <c r="A291" s="71"/>
      <c r="B291" s="72"/>
      <c r="C291" s="73"/>
      <c r="D291" s="74"/>
      <c r="E291" s="75"/>
      <c r="F291" s="76"/>
      <c r="G291" s="77"/>
    </row>
    <row r="292">
      <c r="A292" s="71"/>
      <c r="B292" s="72"/>
      <c r="C292" s="73"/>
      <c r="D292" s="74"/>
      <c r="E292" s="75"/>
      <c r="F292" s="76"/>
      <c r="G292" s="77"/>
    </row>
    <row r="293">
      <c r="A293" s="71"/>
      <c r="B293" s="72"/>
      <c r="C293" s="73"/>
      <c r="D293" s="74"/>
      <c r="E293" s="75"/>
      <c r="F293" s="76"/>
      <c r="G293" s="77"/>
    </row>
    <row r="294">
      <c r="A294" s="71"/>
      <c r="B294" s="72"/>
      <c r="C294" s="73"/>
      <c r="D294" s="74"/>
      <c r="E294" s="75"/>
      <c r="F294" s="76"/>
      <c r="G294" s="77"/>
    </row>
    <row r="295">
      <c r="A295" s="71"/>
      <c r="B295" s="72"/>
      <c r="C295" s="73"/>
      <c r="D295" s="74"/>
      <c r="E295" s="75"/>
      <c r="F295" s="76"/>
      <c r="G295" s="77"/>
    </row>
    <row r="296">
      <c r="A296" s="71"/>
      <c r="B296" s="72"/>
      <c r="C296" s="73"/>
      <c r="D296" s="74"/>
      <c r="E296" s="75"/>
      <c r="F296" s="76"/>
      <c r="G296" s="77"/>
    </row>
    <row r="297">
      <c r="A297" s="71"/>
      <c r="B297" s="72"/>
      <c r="C297" s="73"/>
      <c r="D297" s="74"/>
      <c r="E297" s="75"/>
      <c r="F297" s="76"/>
      <c r="G297" s="77"/>
    </row>
    <row r="298">
      <c r="A298" s="71"/>
      <c r="B298" s="72"/>
      <c r="C298" s="73"/>
      <c r="D298" s="74"/>
      <c r="E298" s="75"/>
      <c r="F298" s="76"/>
      <c r="G298" s="77"/>
    </row>
    <row r="299">
      <c r="A299" s="71"/>
      <c r="B299" s="72"/>
      <c r="C299" s="73"/>
      <c r="D299" s="74"/>
      <c r="E299" s="75"/>
      <c r="F299" s="76"/>
      <c r="G299" s="77"/>
    </row>
    <row r="300">
      <c r="A300" s="71"/>
      <c r="B300" s="72"/>
      <c r="C300" s="73"/>
      <c r="D300" s="74"/>
      <c r="E300" s="75"/>
      <c r="F300" s="76"/>
      <c r="G300" s="77"/>
    </row>
    <row r="301">
      <c r="A301" s="71"/>
      <c r="B301" s="72"/>
      <c r="C301" s="73"/>
      <c r="D301" s="74"/>
      <c r="E301" s="75"/>
      <c r="F301" s="76"/>
      <c r="G301" s="77"/>
    </row>
    <row r="302">
      <c r="A302" s="71"/>
      <c r="B302" s="72"/>
      <c r="C302" s="73"/>
      <c r="D302" s="74"/>
      <c r="E302" s="75"/>
      <c r="F302" s="76"/>
      <c r="G302" s="77"/>
    </row>
    <row r="303">
      <c r="A303" s="71"/>
      <c r="B303" s="72"/>
      <c r="C303" s="73"/>
      <c r="D303" s="74"/>
      <c r="E303" s="75"/>
      <c r="F303" s="76"/>
      <c r="G303" s="77"/>
    </row>
    <row r="304">
      <c r="A304" s="71"/>
      <c r="B304" s="72"/>
      <c r="C304" s="73"/>
      <c r="D304" s="74"/>
      <c r="E304" s="75"/>
      <c r="F304" s="76"/>
      <c r="G304" s="77"/>
    </row>
    <row r="305">
      <c r="A305" s="71"/>
      <c r="B305" s="72"/>
      <c r="C305" s="73"/>
      <c r="D305" s="74"/>
      <c r="E305" s="75"/>
      <c r="F305" s="76"/>
      <c r="G305" s="77"/>
    </row>
    <row r="306">
      <c r="A306" s="71"/>
      <c r="B306" s="72"/>
      <c r="C306" s="73"/>
      <c r="D306" s="74"/>
      <c r="E306" s="75"/>
      <c r="F306" s="76"/>
      <c r="G306" s="77"/>
    </row>
    <row r="307">
      <c r="A307" s="71"/>
      <c r="B307" s="72"/>
      <c r="C307" s="73"/>
      <c r="D307" s="74"/>
      <c r="E307" s="75"/>
      <c r="F307" s="76"/>
      <c r="G307" s="77"/>
    </row>
    <row r="308">
      <c r="A308" s="71"/>
      <c r="B308" s="72"/>
      <c r="C308" s="73"/>
      <c r="D308" s="74"/>
      <c r="E308" s="75"/>
      <c r="F308" s="76"/>
      <c r="G308" s="77"/>
    </row>
    <row r="309">
      <c r="A309" s="71"/>
      <c r="B309" s="72"/>
      <c r="C309" s="73"/>
      <c r="D309" s="74"/>
      <c r="E309" s="75"/>
      <c r="F309" s="76"/>
      <c r="G309" s="77"/>
    </row>
    <row r="310">
      <c r="A310" s="71"/>
      <c r="B310" s="72"/>
      <c r="C310" s="73"/>
      <c r="D310" s="74"/>
      <c r="E310" s="75"/>
      <c r="F310" s="76"/>
      <c r="G310" s="77"/>
    </row>
    <row r="311">
      <c r="A311" s="71"/>
      <c r="B311" s="72"/>
      <c r="C311" s="73"/>
      <c r="D311" s="74"/>
      <c r="E311" s="75"/>
      <c r="F311" s="76"/>
      <c r="G311" s="77"/>
    </row>
    <row r="312">
      <c r="A312" s="71"/>
      <c r="B312" s="72"/>
      <c r="C312" s="73"/>
      <c r="D312" s="74"/>
      <c r="E312" s="75"/>
      <c r="F312" s="76"/>
      <c r="G312" s="77"/>
    </row>
    <row r="313">
      <c r="A313" s="71"/>
      <c r="B313" s="72"/>
      <c r="C313" s="73"/>
      <c r="D313" s="74"/>
      <c r="E313" s="75"/>
      <c r="F313" s="76"/>
      <c r="G313" s="77"/>
    </row>
    <row r="314">
      <c r="A314" s="71"/>
      <c r="B314" s="72"/>
      <c r="C314" s="73"/>
      <c r="D314" s="74"/>
      <c r="E314" s="75"/>
      <c r="F314" s="76"/>
      <c r="G314" s="77"/>
    </row>
    <row r="315">
      <c r="A315" s="71"/>
      <c r="B315" s="72"/>
      <c r="C315" s="73"/>
      <c r="D315" s="74"/>
      <c r="E315" s="75"/>
      <c r="F315" s="76"/>
      <c r="G315" s="77"/>
    </row>
    <row r="316">
      <c r="A316" s="71"/>
      <c r="B316" s="72"/>
      <c r="C316" s="73"/>
      <c r="D316" s="74"/>
      <c r="E316" s="75"/>
      <c r="F316" s="76"/>
      <c r="G316" s="77"/>
    </row>
    <row r="317">
      <c r="A317" s="71"/>
      <c r="B317" s="72"/>
      <c r="C317" s="73"/>
      <c r="D317" s="74"/>
      <c r="E317" s="75"/>
      <c r="F317" s="76"/>
      <c r="G317" s="77"/>
    </row>
    <row r="318">
      <c r="A318" s="71"/>
      <c r="B318" s="72"/>
      <c r="C318" s="73"/>
      <c r="D318" s="74"/>
      <c r="E318" s="75"/>
      <c r="F318" s="76"/>
      <c r="G318" s="77"/>
    </row>
    <row r="319">
      <c r="A319" s="71"/>
      <c r="B319" s="72"/>
      <c r="C319" s="73"/>
      <c r="D319" s="74"/>
      <c r="E319" s="75"/>
      <c r="F319" s="76"/>
      <c r="G319" s="77"/>
    </row>
    <row r="320">
      <c r="A320" s="71"/>
      <c r="B320" s="72"/>
      <c r="C320" s="73"/>
      <c r="D320" s="74"/>
      <c r="E320" s="75"/>
      <c r="F320" s="76"/>
      <c r="G320" s="77"/>
    </row>
    <row r="321">
      <c r="A321" s="71"/>
      <c r="B321" s="72"/>
      <c r="C321" s="73"/>
      <c r="D321" s="74"/>
      <c r="E321" s="75"/>
      <c r="F321" s="76"/>
      <c r="G321" s="77"/>
    </row>
    <row r="322">
      <c r="A322" s="71"/>
      <c r="B322" s="72"/>
      <c r="C322" s="73"/>
      <c r="D322" s="74"/>
      <c r="E322" s="75"/>
      <c r="F322" s="76"/>
      <c r="G322" s="77"/>
    </row>
    <row r="323">
      <c r="A323" s="71"/>
      <c r="B323" s="72"/>
      <c r="C323" s="73"/>
      <c r="D323" s="74"/>
      <c r="E323" s="75"/>
      <c r="F323" s="76"/>
      <c r="G323" s="77"/>
    </row>
    <row r="324">
      <c r="A324" s="71"/>
      <c r="B324" s="72"/>
      <c r="C324" s="73"/>
      <c r="D324" s="74"/>
      <c r="E324" s="75"/>
      <c r="F324" s="76"/>
      <c r="G324" s="77"/>
    </row>
    <row r="325">
      <c r="A325" s="71"/>
      <c r="B325" s="72"/>
      <c r="C325" s="73"/>
      <c r="D325" s="74"/>
      <c r="E325" s="75"/>
      <c r="F325" s="76"/>
      <c r="G325" s="77"/>
    </row>
    <row r="326">
      <c r="A326" s="71"/>
      <c r="B326" s="72"/>
      <c r="C326" s="73"/>
      <c r="D326" s="74"/>
      <c r="E326" s="75"/>
      <c r="F326" s="76"/>
      <c r="G326" s="77"/>
    </row>
    <row r="327">
      <c r="A327" s="71"/>
      <c r="B327" s="72"/>
      <c r="C327" s="73"/>
      <c r="D327" s="74"/>
      <c r="E327" s="75"/>
      <c r="F327" s="76"/>
      <c r="G327" s="77"/>
    </row>
    <row r="328">
      <c r="A328" s="71"/>
      <c r="B328" s="72"/>
      <c r="C328" s="73"/>
      <c r="D328" s="74"/>
      <c r="E328" s="75"/>
      <c r="F328" s="76"/>
      <c r="G328" s="77"/>
    </row>
    <row r="329">
      <c r="A329" s="71"/>
      <c r="B329" s="72"/>
      <c r="C329" s="73"/>
      <c r="D329" s="74"/>
      <c r="E329" s="75"/>
      <c r="F329" s="76"/>
      <c r="G329" s="77"/>
    </row>
    <row r="330">
      <c r="A330" s="71"/>
      <c r="B330" s="72"/>
      <c r="C330" s="73"/>
      <c r="D330" s="74"/>
      <c r="E330" s="75"/>
      <c r="F330" s="76"/>
      <c r="G330" s="77"/>
    </row>
    <row r="331">
      <c r="A331" s="71"/>
      <c r="B331" s="72"/>
      <c r="C331" s="73"/>
      <c r="D331" s="74"/>
      <c r="E331" s="75"/>
      <c r="F331" s="76"/>
      <c r="G331" s="77"/>
    </row>
    <row r="332">
      <c r="A332" s="71"/>
      <c r="B332" s="72"/>
      <c r="C332" s="73"/>
      <c r="D332" s="74"/>
      <c r="E332" s="75"/>
      <c r="F332" s="76"/>
      <c r="G332" s="77"/>
    </row>
    <row r="333">
      <c r="A333" s="71"/>
      <c r="B333" s="72"/>
      <c r="C333" s="73"/>
      <c r="D333" s="74"/>
      <c r="E333" s="75"/>
      <c r="F333" s="76"/>
      <c r="G333" s="77"/>
    </row>
    <row r="334">
      <c r="A334" s="71"/>
      <c r="B334" s="72"/>
      <c r="C334" s="73"/>
      <c r="D334" s="74"/>
      <c r="E334" s="75"/>
      <c r="F334" s="76"/>
      <c r="G334" s="77"/>
    </row>
    <row r="335">
      <c r="A335" s="71"/>
      <c r="B335" s="72"/>
      <c r="C335" s="73"/>
      <c r="D335" s="74"/>
      <c r="E335" s="75"/>
      <c r="F335" s="76"/>
      <c r="G335" s="77"/>
    </row>
    <row r="336">
      <c r="A336" s="71"/>
      <c r="B336" s="72"/>
      <c r="C336" s="73"/>
      <c r="D336" s="74"/>
      <c r="E336" s="75"/>
      <c r="F336" s="76"/>
      <c r="G336" s="77"/>
    </row>
    <row r="337">
      <c r="A337" s="71"/>
      <c r="B337" s="72"/>
      <c r="C337" s="73"/>
      <c r="D337" s="74"/>
      <c r="E337" s="75"/>
      <c r="F337" s="76"/>
      <c r="G337" s="77"/>
    </row>
    <row r="338">
      <c r="A338" s="71"/>
      <c r="B338" s="72"/>
      <c r="C338" s="73"/>
      <c r="D338" s="74"/>
      <c r="E338" s="75"/>
      <c r="F338" s="76"/>
      <c r="G338" s="77"/>
    </row>
    <row r="339">
      <c r="A339" s="71"/>
      <c r="B339" s="72"/>
      <c r="C339" s="73"/>
      <c r="D339" s="74"/>
      <c r="E339" s="75"/>
      <c r="F339" s="76"/>
      <c r="G339" s="77"/>
    </row>
    <row r="340">
      <c r="A340" s="71"/>
      <c r="B340" s="72"/>
      <c r="C340" s="73"/>
      <c r="D340" s="74"/>
      <c r="E340" s="75"/>
      <c r="F340" s="76"/>
      <c r="G340" s="77"/>
    </row>
    <row r="341">
      <c r="A341" s="71"/>
      <c r="B341" s="72"/>
      <c r="C341" s="73"/>
      <c r="D341" s="74"/>
      <c r="E341" s="75"/>
      <c r="F341" s="76"/>
      <c r="G341" s="77"/>
    </row>
    <row r="342">
      <c r="A342" s="71"/>
      <c r="B342" s="72"/>
      <c r="C342" s="73"/>
      <c r="D342" s="74"/>
      <c r="E342" s="75"/>
      <c r="F342" s="76"/>
      <c r="G342" s="77"/>
    </row>
    <row r="343">
      <c r="A343" s="71"/>
      <c r="B343" s="72"/>
      <c r="C343" s="73"/>
      <c r="D343" s="74"/>
      <c r="E343" s="75"/>
      <c r="F343" s="76"/>
      <c r="G343" s="77"/>
    </row>
    <row r="344">
      <c r="A344" s="71"/>
      <c r="B344" s="72"/>
      <c r="C344" s="73"/>
      <c r="D344" s="74"/>
      <c r="E344" s="75"/>
      <c r="F344" s="76"/>
      <c r="G344" s="77"/>
    </row>
    <row r="345">
      <c r="A345" s="71"/>
      <c r="B345" s="72"/>
      <c r="C345" s="73"/>
      <c r="D345" s="74"/>
      <c r="E345" s="75"/>
      <c r="F345" s="76"/>
      <c r="G345" s="77"/>
    </row>
    <row r="346">
      <c r="A346" s="71"/>
      <c r="B346" s="72"/>
      <c r="C346" s="73"/>
      <c r="D346" s="74"/>
      <c r="E346" s="75"/>
      <c r="F346" s="76"/>
      <c r="G346" s="77"/>
    </row>
    <row r="347">
      <c r="A347" s="71"/>
      <c r="B347" s="72"/>
      <c r="C347" s="73"/>
      <c r="D347" s="74"/>
      <c r="E347" s="75"/>
      <c r="F347" s="76"/>
      <c r="G347" s="77"/>
    </row>
    <row r="348">
      <c r="A348" s="71"/>
      <c r="B348" s="72"/>
      <c r="C348" s="73"/>
      <c r="D348" s="74"/>
      <c r="E348" s="75"/>
      <c r="F348" s="76"/>
      <c r="G348" s="77"/>
    </row>
    <row r="349">
      <c r="A349" s="71"/>
      <c r="B349" s="72"/>
      <c r="C349" s="73"/>
      <c r="D349" s="74"/>
      <c r="E349" s="75"/>
      <c r="F349" s="76"/>
      <c r="G349" s="77"/>
    </row>
    <row r="350">
      <c r="A350" s="71"/>
      <c r="B350" s="72"/>
      <c r="C350" s="73"/>
      <c r="D350" s="74"/>
      <c r="E350" s="75"/>
      <c r="F350" s="76"/>
      <c r="G350" s="77"/>
    </row>
    <row r="351">
      <c r="A351" s="71"/>
      <c r="B351" s="72"/>
      <c r="C351" s="73"/>
      <c r="D351" s="74"/>
      <c r="E351" s="75"/>
      <c r="F351" s="76"/>
      <c r="G351" s="77"/>
    </row>
    <row r="352">
      <c r="A352" s="71"/>
      <c r="B352" s="72"/>
      <c r="C352" s="73"/>
      <c r="D352" s="74"/>
      <c r="E352" s="75"/>
      <c r="F352" s="76"/>
      <c r="G352" s="77"/>
    </row>
    <row r="353">
      <c r="A353" s="71"/>
      <c r="B353" s="72"/>
      <c r="C353" s="73"/>
      <c r="D353" s="74"/>
      <c r="E353" s="75"/>
      <c r="F353" s="76"/>
      <c r="G353" s="77"/>
    </row>
    <row r="354">
      <c r="A354" s="71"/>
      <c r="B354" s="72"/>
      <c r="C354" s="73"/>
      <c r="D354" s="74"/>
      <c r="E354" s="75"/>
      <c r="F354" s="76"/>
      <c r="G354" s="77"/>
    </row>
    <row r="355">
      <c r="A355" s="71"/>
      <c r="B355" s="72"/>
      <c r="C355" s="73"/>
      <c r="D355" s="74"/>
      <c r="E355" s="75"/>
      <c r="F355" s="76"/>
      <c r="G355" s="77"/>
    </row>
    <row r="356">
      <c r="A356" s="71"/>
      <c r="B356" s="72"/>
      <c r="C356" s="73"/>
      <c r="D356" s="74"/>
      <c r="E356" s="75"/>
      <c r="F356" s="76"/>
      <c r="G356" s="77"/>
    </row>
    <row r="357">
      <c r="A357" s="71"/>
      <c r="B357" s="72"/>
      <c r="C357" s="73"/>
      <c r="D357" s="74"/>
      <c r="E357" s="75"/>
      <c r="F357" s="76"/>
      <c r="G357" s="77"/>
    </row>
    <row r="358">
      <c r="A358" s="71"/>
      <c r="B358" s="72"/>
      <c r="C358" s="73"/>
      <c r="D358" s="74"/>
      <c r="E358" s="75"/>
      <c r="F358" s="76"/>
      <c r="G358" s="77"/>
    </row>
    <row r="359">
      <c r="A359" s="71"/>
      <c r="B359" s="72"/>
      <c r="C359" s="73"/>
      <c r="D359" s="74"/>
      <c r="E359" s="75"/>
      <c r="F359" s="76"/>
      <c r="G359" s="77"/>
    </row>
    <row r="360">
      <c r="A360" s="71"/>
      <c r="B360" s="72"/>
      <c r="C360" s="73"/>
      <c r="D360" s="74"/>
      <c r="E360" s="75"/>
      <c r="F360" s="76"/>
      <c r="G360" s="77"/>
    </row>
    <row r="361">
      <c r="A361" s="71"/>
      <c r="B361" s="72"/>
      <c r="C361" s="73"/>
      <c r="D361" s="74"/>
      <c r="E361" s="75"/>
      <c r="F361" s="76"/>
      <c r="G361" s="77"/>
    </row>
    <row r="362">
      <c r="A362" s="71"/>
      <c r="B362" s="72"/>
      <c r="C362" s="73"/>
      <c r="D362" s="74"/>
      <c r="E362" s="75"/>
      <c r="F362" s="76"/>
      <c r="G362" s="77"/>
    </row>
    <row r="363">
      <c r="A363" s="71"/>
      <c r="B363" s="72"/>
      <c r="C363" s="73"/>
      <c r="D363" s="74"/>
      <c r="E363" s="75"/>
      <c r="F363" s="76"/>
      <c r="G363" s="77"/>
    </row>
    <row r="364">
      <c r="A364" s="71"/>
      <c r="B364" s="72"/>
      <c r="C364" s="73"/>
      <c r="D364" s="74"/>
      <c r="E364" s="75"/>
      <c r="F364" s="76"/>
      <c r="G364" s="77"/>
    </row>
    <row r="365">
      <c r="A365" s="71"/>
      <c r="B365" s="72"/>
      <c r="C365" s="73"/>
      <c r="D365" s="74"/>
      <c r="E365" s="75"/>
      <c r="F365" s="76"/>
      <c r="G365" s="77"/>
    </row>
    <row r="366">
      <c r="A366" s="71"/>
      <c r="B366" s="72"/>
      <c r="C366" s="73"/>
      <c r="D366" s="74"/>
      <c r="E366" s="75"/>
      <c r="F366" s="76"/>
      <c r="G366" s="77"/>
    </row>
    <row r="367">
      <c r="A367" s="71"/>
      <c r="B367" s="72"/>
      <c r="C367" s="73"/>
      <c r="D367" s="74"/>
      <c r="E367" s="75"/>
      <c r="F367" s="76"/>
      <c r="G367" s="77"/>
    </row>
    <row r="368">
      <c r="A368" s="71"/>
      <c r="B368" s="72"/>
      <c r="C368" s="73"/>
      <c r="D368" s="74"/>
      <c r="E368" s="75"/>
      <c r="F368" s="76"/>
      <c r="G368" s="77"/>
    </row>
    <row r="369">
      <c r="A369" s="71"/>
      <c r="B369" s="72"/>
      <c r="C369" s="73"/>
      <c r="D369" s="74"/>
      <c r="E369" s="75"/>
      <c r="F369" s="76"/>
      <c r="G369" s="77"/>
    </row>
    <row r="370">
      <c r="A370" s="71"/>
      <c r="B370" s="72"/>
      <c r="C370" s="73"/>
      <c r="D370" s="74"/>
      <c r="E370" s="75"/>
      <c r="F370" s="76"/>
      <c r="G370" s="77"/>
    </row>
    <row r="371">
      <c r="A371" s="71"/>
      <c r="B371" s="72"/>
      <c r="C371" s="73"/>
      <c r="D371" s="74"/>
      <c r="E371" s="75"/>
      <c r="F371" s="76"/>
      <c r="G371" s="77"/>
    </row>
    <row r="372">
      <c r="A372" s="71"/>
      <c r="B372" s="72"/>
      <c r="C372" s="73"/>
      <c r="D372" s="74"/>
      <c r="E372" s="75"/>
      <c r="F372" s="76"/>
      <c r="G372" s="77"/>
    </row>
    <row r="373">
      <c r="A373" s="71"/>
      <c r="B373" s="72"/>
      <c r="C373" s="73"/>
      <c r="D373" s="74"/>
      <c r="E373" s="75"/>
      <c r="F373" s="76"/>
      <c r="G373" s="77"/>
    </row>
    <row r="374">
      <c r="A374" s="71"/>
      <c r="B374" s="72"/>
      <c r="C374" s="73"/>
      <c r="D374" s="74"/>
      <c r="E374" s="75"/>
      <c r="F374" s="76"/>
      <c r="G374" s="77"/>
    </row>
    <row r="375">
      <c r="A375" s="71"/>
      <c r="B375" s="72"/>
      <c r="C375" s="73"/>
      <c r="D375" s="74"/>
      <c r="E375" s="75"/>
      <c r="F375" s="76"/>
      <c r="G375" s="77"/>
    </row>
    <row r="376">
      <c r="A376" s="71"/>
      <c r="B376" s="72"/>
      <c r="C376" s="73"/>
      <c r="D376" s="74"/>
      <c r="E376" s="75"/>
      <c r="F376" s="76"/>
      <c r="G376" s="77"/>
    </row>
    <row r="377">
      <c r="A377" s="71"/>
      <c r="B377" s="72"/>
      <c r="C377" s="73"/>
      <c r="D377" s="74"/>
      <c r="E377" s="75"/>
      <c r="F377" s="76"/>
      <c r="G377" s="77"/>
    </row>
    <row r="378">
      <c r="A378" s="71"/>
      <c r="B378" s="72"/>
      <c r="C378" s="73"/>
      <c r="D378" s="74"/>
      <c r="E378" s="75"/>
      <c r="F378" s="76"/>
      <c r="G378" s="77"/>
    </row>
    <row r="379">
      <c r="A379" s="71"/>
      <c r="B379" s="72"/>
      <c r="C379" s="73"/>
      <c r="D379" s="74"/>
      <c r="E379" s="75"/>
      <c r="F379" s="76"/>
      <c r="G379" s="77"/>
    </row>
    <row r="380">
      <c r="A380" s="71"/>
      <c r="B380" s="72"/>
      <c r="C380" s="73"/>
      <c r="D380" s="74"/>
      <c r="E380" s="75"/>
      <c r="F380" s="76"/>
      <c r="G380" s="77"/>
    </row>
    <row r="381">
      <c r="A381" s="71"/>
      <c r="B381" s="72"/>
      <c r="C381" s="73"/>
      <c r="D381" s="74"/>
      <c r="E381" s="75"/>
      <c r="F381" s="76"/>
      <c r="G381" s="77"/>
    </row>
    <row r="382">
      <c r="A382" s="71"/>
      <c r="B382" s="72"/>
      <c r="C382" s="73"/>
      <c r="D382" s="74"/>
      <c r="E382" s="75"/>
      <c r="F382" s="76"/>
      <c r="G382" s="77"/>
    </row>
    <row r="383">
      <c r="A383" s="71"/>
      <c r="B383" s="72"/>
      <c r="C383" s="73"/>
      <c r="D383" s="74"/>
      <c r="E383" s="75"/>
      <c r="F383" s="76"/>
      <c r="G383" s="77"/>
    </row>
    <row r="384">
      <c r="A384" s="71"/>
      <c r="B384" s="72"/>
      <c r="C384" s="73"/>
      <c r="D384" s="74"/>
      <c r="E384" s="75"/>
      <c r="F384" s="76"/>
      <c r="G384" s="77"/>
    </row>
    <row r="385">
      <c r="A385" s="71"/>
      <c r="B385" s="72"/>
      <c r="C385" s="73"/>
      <c r="D385" s="74"/>
      <c r="E385" s="75"/>
      <c r="F385" s="76"/>
      <c r="G385" s="77"/>
    </row>
    <row r="386">
      <c r="A386" s="71"/>
      <c r="B386" s="72"/>
      <c r="C386" s="73"/>
      <c r="D386" s="74"/>
      <c r="E386" s="75"/>
      <c r="F386" s="76"/>
      <c r="G386" s="77"/>
    </row>
    <row r="387">
      <c r="A387" s="71"/>
      <c r="B387" s="72"/>
      <c r="C387" s="73"/>
      <c r="D387" s="74"/>
      <c r="E387" s="75"/>
      <c r="F387" s="76"/>
      <c r="G387" s="77"/>
    </row>
    <row r="388">
      <c r="A388" s="71"/>
      <c r="B388" s="72"/>
      <c r="C388" s="73"/>
      <c r="D388" s="74"/>
      <c r="E388" s="75"/>
      <c r="F388" s="76"/>
      <c r="G388" s="77"/>
    </row>
    <row r="389">
      <c r="A389" s="71"/>
      <c r="B389" s="72"/>
      <c r="C389" s="73"/>
      <c r="D389" s="74"/>
      <c r="E389" s="75"/>
      <c r="F389" s="76"/>
      <c r="G389" s="77"/>
    </row>
    <row r="390">
      <c r="A390" s="71"/>
      <c r="B390" s="72"/>
      <c r="C390" s="73"/>
      <c r="D390" s="74"/>
      <c r="E390" s="75"/>
      <c r="F390" s="76"/>
      <c r="G390" s="77"/>
    </row>
    <row r="391">
      <c r="A391" s="71"/>
      <c r="B391" s="72"/>
      <c r="C391" s="73"/>
      <c r="D391" s="74"/>
      <c r="E391" s="75"/>
      <c r="F391" s="76"/>
      <c r="G391" s="77"/>
    </row>
    <row r="392">
      <c r="A392" s="71"/>
      <c r="B392" s="72"/>
      <c r="C392" s="73"/>
      <c r="D392" s="74"/>
      <c r="E392" s="75"/>
      <c r="F392" s="76"/>
      <c r="G392" s="77"/>
    </row>
    <row r="393">
      <c r="A393" s="71"/>
      <c r="B393" s="72"/>
      <c r="C393" s="73"/>
      <c r="D393" s="74"/>
      <c r="E393" s="75"/>
      <c r="F393" s="76"/>
      <c r="G393" s="77"/>
    </row>
    <row r="394">
      <c r="A394" s="71"/>
      <c r="B394" s="72"/>
      <c r="C394" s="73"/>
      <c r="D394" s="74"/>
      <c r="E394" s="75"/>
      <c r="F394" s="76"/>
      <c r="G394" s="77"/>
    </row>
    <row r="395">
      <c r="A395" s="71"/>
      <c r="B395" s="72"/>
      <c r="C395" s="73"/>
      <c r="D395" s="74"/>
      <c r="E395" s="75"/>
      <c r="F395" s="76"/>
      <c r="G395" s="77"/>
    </row>
    <row r="396">
      <c r="A396" s="71"/>
      <c r="B396" s="72"/>
      <c r="C396" s="73"/>
      <c r="D396" s="74"/>
      <c r="E396" s="75"/>
      <c r="F396" s="76"/>
      <c r="G396" s="77"/>
    </row>
    <row r="397">
      <c r="A397" s="71"/>
      <c r="B397" s="72"/>
      <c r="C397" s="73"/>
      <c r="D397" s="74"/>
      <c r="E397" s="75"/>
      <c r="F397" s="76"/>
      <c r="G397" s="77"/>
    </row>
    <row r="398">
      <c r="A398" s="71"/>
      <c r="B398" s="72"/>
      <c r="C398" s="73"/>
      <c r="D398" s="74"/>
      <c r="E398" s="75"/>
      <c r="F398" s="76"/>
      <c r="G398" s="77"/>
    </row>
    <row r="399">
      <c r="A399" s="71"/>
      <c r="B399" s="72"/>
      <c r="C399" s="73"/>
      <c r="D399" s="74"/>
      <c r="E399" s="75"/>
      <c r="F399" s="76"/>
      <c r="G399" s="77"/>
    </row>
    <row r="400">
      <c r="A400" s="71"/>
      <c r="B400" s="72"/>
      <c r="C400" s="73"/>
      <c r="D400" s="74"/>
      <c r="E400" s="75"/>
      <c r="F400" s="76"/>
      <c r="G400" s="77"/>
    </row>
    <row r="401">
      <c r="A401" s="71"/>
      <c r="B401" s="72"/>
      <c r="C401" s="73"/>
      <c r="D401" s="74"/>
      <c r="E401" s="75"/>
      <c r="F401" s="76"/>
      <c r="G401" s="77"/>
    </row>
    <row r="402">
      <c r="A402" s="71"/>
      <c r="B402" s="72"/>
      <c r="C402" s="73"/>
      <c r="D402" s="74"/>
      <c r="E402" s="75"/>
      <c r="F402" s="76"/>
      <c r="G402" s="77"/>
    </row>
    <row r="403">
      <c r="A403" s="71"/>
      <c r="B403" s="72"/>
      <c r="C403" s="73"/>
      <c r="D403" s="74"/>
      <c r="E403" s="75"/>
      <c r="F403" s="76"/>
      <c r="G403" s="77"/>
    </row>
    <row r="404">
      <c r="A404" s="71"/>
      <c r="B404" s="72"/>
      <c r="C404" s="73"/>
      <c r="D404" s="74"/>
      <c r="E404" s="75"/>
      <c r="F404" s="76"/>
      <c r="G404" s="77"/>
    </row>
    <row r="405">
      <c r="A405" s="71"/>
      <c r="B405" s="72"/>
      <c r="C405" s="73"/>
      <c r="D405" s="74"/>
      <c r="E405" s="75"/>
      <c r="F405" s="76"/>
      <c r="G405" s="77"/>
    </row>
    <row r="406">
      <c r="A406" s="71"/>
      <c r="B406" s="72"/>
      <c r="C406" s="73"/>
      <c r="D406" s="74"/>
      <c r="E406" s="75"/>
      <c r="F406" s="76"/>
      <c r="G406" s="77"/>
    </row>
    <row r="407">
      <c r="A407" s="71"/>
      <c r="B407" s="72"/>
      <c r="C407" s="73"/>
      <c r="D407" s="74"/>
      <c r="E407" s="75"/>
      <c r="F407" s="76"/>
      <c r="G407" s="77"/>
    </row>
    <row r="408">
      <c r="A408" s="71"/>
      <c r="B408" s="72"/>
      <c r="C408" s="73"/>
      <c r="D408" s="74"/>
      <c r="E408" s="75"/>
      <c r="F408" s="76"/>
      <c r="G408" s="77"/>
    </row>
    <row r="409">
      <c r="A409" s="71"/>
      <c r="B409" s="72"/>
      <c r="C409" s="73"/>
      <c r="D409" s="74"/>
      <c r="E409" s="75"/>
      <c r="F409" s="76"/>
      <c r="G409" s="77"/>
    </row>
    <row r="410">
      <c r="A410" s="71"/>
      <c r="B410" s="72"/>
      <c r="C410" s="73"/>
      <c r="D410" s="74"/>
      <c r="E410" s="75"/>
      <c r="F410" s="76"/>
      <c r="G410" s="77"/>
    </row>
    <row r="411">
      <c r="A411" s="71"/>
      <c r="B411" s="72"/>
      <c r="C411" s="73"/>
      <c r="D411" s="74"/>
      <c r="E411" s="75"/>
      <c r="F411" s="76"/>
      <c r="G411" s="77"/>
    </row>
    <row r="412">
      <c r="A412" s="71"/>
      <c r="B412" s="72"/>
      <c r="C412" s="73"/>
      <c r="D412" s="74"/>
      <c r="E412" s="75"/>
      <c r="F412" s="76"/>
      <c r="G412" s="77"/>
    </row>
    <row r="413">
      <c r="A413" s="71"/>
      <c r="B413" s="72"/>
      <c r="C413" s="73"/>
      <c r="D413" s="74"/>
      <c r="E413" s="75"/>
      <c r="F413" s="76"/>
      <c r="G413" s="77"/>
    </row>
    <row r="414">
      <c r="A414" s="71"/>
      <c r="B414" s="72"/>
      <c r="C414" s="73"/>
      <c r="D414" s="74"/>
      <c r="E414" s="75"/>
      <c r="F414" s="76"/>
      <c r="G414" s="77"/>
    </row>
    <row r="415">
      <c r="A415" s="71"/>
      <c r="B415" s="72"/>
      <c r="C415" s="73"/>
      <c r="D415" s="74"/>
      <c r="E415" s="75"/>
      <c r="F415" s="76"/>
      <c r="G415" s="77"/>
    </row>
    <row r="416">
      <c r="A416" s="71"/>
      <c r="B416" s="72"/>
      <c r="C416" s="73"/>
      <c r="D416" s="74"/>
      <c r="E416" s="75"/>
      <c r="F416" s="76"/>
      <c r="G416" s="77"/>
    </row>
    <row r="417">
      <c r="A417" s="71"/>
      <c r="B417" s="72"/>
      <c r="C417" s="73"/>
      <c r="D417" s="74"/>
      <c r="E417" s="75"/>
      <c r="F417" s="76"/>
      <c r="G417" s="77"/>
    </row>
    <row r="418">
      <c r="A418" s="71"/>
      <c r="B418" s="72"/>
      <c r="C418" s="73"/>
      <c r="D418" s="74"/>
      <c r="E418" s="75"/>
      <c r="F418" s="76"/>
      <c r="G418" s="77"/>
    </row>
    <row r="419">
      <c r="A419" s="71"/>
      <c r="B419" s="72"/>
      <c r="C419" s="73"/>
      <c r="D419" s="74"/>
      <c r="E419" s="75"/>
      <c r="F419" s="76"/>
      <c r="G419" s="77"/>
    </row>
    <row r="420">
      <c r="A420" s="71"/>
      <c r="B420" s="72"/>
      <c r="C420" s="73"/>
      <c r="D420" s="74"/>
      <c r="E420" s="75"/>
      <c r="F420" s="76"/>
      <c r="G420" s="77"/>
    </row>
    <row r="421">
      <c r="A421" s="71"/>
      <c r="B421" s="72"/>
      <c r="C421" s="73"/>
      <c r="D421" s="74"/>
      <c r="E421" s="75"/>
      <c r="F421" s="76"/>
      <c r="G421" s="77"/>
    </row>
    <row r="422">
      <c r="A422" s="71"/>
      <c r="B422" s="72"/>
      <c r="C422" s="73"/>
      <c r="D422" s="74"/>
      <c r="E422" s="75"/>
      <c r="F422" s="76"/>
      <c r="G422" s="77"/>
    </row>
    <row r="423">
      <c r="A423" s="71"/>
      <c r="B423" s="72"/>
      <c r="C423" s="73"/>
      <c r="D423" s="74"/>
      <c r="E423" s="75"/>
      <c r="F423" s="76"/>
      <c r="G423" s="77"/>
    </row>
    <row r="424">
      <c r="A424" s="71"/>
      <c r="B424" s="72"/>
      <c r="C424" s="73"/>
      <c r="D424" s="74"/>
      <c r="E424" s="75"/>
      <c r="F424" s="76"/>
      <c r="G424" s="77"/>
    </row>
    <row r="425">
      <c r="A425" s="71"/>
      <c r="B425" s="72"/>
      <c r="C425" s="73"/>
      <c r="D425" s="74"/>
      <c r="E425" s="75"/>
      <c r="F425" s="76"/>
      <c r="G425" s="77"/>
    </row>
    <row r="426">
      <c r="A426" s="71"/>
      <c r="B426" s="72"/>
      <c r="C426" s="73"/>
      <c r="D426" s="74"/>
      <c r="E426" s="75"/>
      <c r="F426" s="76"/>
      <c r="G426" s="77"/>
    </row>
    <row r="427">
      <c r="A427" s="71"/>
      <c r="B427" s="72"/>
      <c r="C427" s="73"/>
      <c r="D427" s="74"/>
      <c r="E427" s="75"/>
      <c r="F427" s="76"/>
      <c r="G427" s="77"/>
    </row>
    <row r="428">
      <c r="A428" s="71"/>
      <c r="B428" s="72"/>
      <c r="C428" s="73"/>
      <c r="D428" s="74"/>
      <c r="E428" s="75"/>
      <c r="F428" s="76"/>
      <c r="G428" s="77"/>
    </row>
    <row r="429">
      <c r="A429" s="71"/>
      <c r="B429" s="72"/>
      <c r="C429" s="73"/>
      <c r="D429" s="74"/>
      <c r="E429" s="75"/>
      <c r="F429" s="76"/>
      <c r="G429" s="77"/>
    </row>
    <row r="430">
      <c r="A430" s="71"/>
      <c r="B430" s="72"/>
      <c r="C430" s="73"/>
      <c r="D430" s="74"/>
      <c r="E430" s="75"/>
      <c r="F430" s="76"/>
      <c r="G430" s="77"/>
    </row>
    <row r="431">
      <c r="A431" s="71"/>
      <c r="B431" s="72"/>
      <c r="C431" s="73"/>
      <c r="D431" s="74"/>
      <c r="E431" s="75"/>
      <c r="F431" s="76"/>
      <c r="G431" s="77"/>
    </row>
    <row r="432">
      <c r="A432" s="71"/>
      <c r="B432" s="72"/>
      <c r="C432" s="73"/>
      <c r="D432" s="74"/>
      <c r="E432" s="75"/>
      <c r="F432" s="76"/>
      <c r="G432" s="77"/>
    </row>
    <row r="433">
      <c r="A433" s="71"/>
      <c r="B433" s="72"/>
      <c r="C433" s="73"/>
      <c r="D433" s="74"/>
      <c r="E433" s="75"/>
      <c r="F433" s="76"/>
      <c r="G433" s="77"/>
    </row>
    <row r="434">
      <c r="A434" s="71"/>
      <c r="B434" s="72"/>
      <c r="C434" s="73"/>
      <c r="D434" s="74"/>
      <c r="E434" s="75"/>
      <c r="F434" s="76"/>
      <c r="G434" s="77"/>
    </row>
    <row r="435">
      <c r="A435" s="71"/>
      <c r="B435" s="72"/>
      <c r="C435" s="73"/>
      <c r="D435" s="74"/>
      <c r="E435" s="75"/>
      <c r="F435" s="76"/>
      <c r="G435" s="77"/>
    </row>
    <row r="436">
      <c r="A436" s="71"/>
      <c r="B436" s="72"/>
      <c r="C436" s="73"/>
      <c r="D436" s="74"/>
      <c r="E436" s="75"/>
      <c r="F436" s="76"/>
      <c r="G436" s="77"/>
    </row>
    <row r="437">
      <c r="A437" s="71"/>
      <c r="B437" s="72"/>
      <c r="C437" s="73"/>
      <c r="D437" s="74"/>
      <c r="E437" s="75"/>
      <c r="F437" s="76"/>
      <c r="G437" s="77"/>
    </row>
    <row r="438">
      <c r="A438" s="71"/>
      <c r="B438" s="72"/>
      <c r="C438" s="73"/>
      <c r="D438" s="74"/>
      <c r="E438" s="75"/>
      <c r="F438" s="76"/>
      <c r="G438" s="77"/>
    </row>
    <row r="439">
      <c r="A439" s="71"/>
      <c r="B439" s="72"/>
      <c r="C439" s="73"/>
      <c r="D439" s="74"/>
      <c r="E439" s="75"/>
      <c r="F439" s="76"/>
      <c r="G439" s="77"/>
    </row>
    <row r="440">
      <c r="A440" s="71"/>
      <c r="B440" s="72"/>
      <c r="C440" s="73"/>
      <c r="D440" s="74"/>
      <c r="E440" s="75"/>
      <c r="F440" s="76"/>
      <c r="G440" s="77"/>
    </row>
    <row r="441">
      <c r="A441" s="71"/>
      <c r="B441" s="72"/>
      <c r="C441" s="73"/>
      <c r="D441" s="74"/>
      <c r="E441" s="75"/>
      <c r="F441" s="76"/>
      <c r="G441" s="77"/>
    </row>
    <row r="442">
      <c r="A442" s="71"/>
      <c r="B442" s="72"/>
      <c r="C442" s="73"/>
      <c r="D442" s="74"/>
      <c r="E442" s="75"/>
      <c r="F442" s="76"/>
      <c r="G442" s="77"/>
    </row>
    <row r="443">
      <c r="A443" s="71"/>
      <c r="B443" s="72"/>
      <c r="C443" s="73"/>
      <c r="D443" s="74"/>
      <c r="E443" s="75"/>
      <c r="F443" s="76"/>
      <c r="G443" s="77"/>
    </row>
    <row r="444">
      <c r="A444" s="71"/>
      <c r="B444" s="72"/>
      <c r="C444" s="73"/>
      <c r="D444" s="74"/>
      <c r="E444" s="75"/>
      <c r="F444" s="76"/>
      <c r="G444" s="77"/>
    </row>
    <row r="445">
      <c r="A445" s="71"/>
      <c r="B445" s="72"/>
      <c r="C445" s="73"/>
      <c r="D445" s="74"/>
      <c r="E445" s="75"/>
      <c r="F445" s="76"/>
      <c r="G445" s="77"/>
    </row>
    <row r="446">
      <c r="A446" s="71"/>
      <c r="B446" s="72"/>
      <c r="C446" s="73"/>
      <c r="D446" s="74"/>
      <c r="E446" s="75"/>
      <c r="F446" s="76"/>
      <c r="G446" s="77"/>
    </row>
    <row r="447">
      <c r="A447" s="71"/>
      <c r="B447" s="72"/>
      <c r="C447" s="73"/>
      <c r="D447" s="74"/>
      <c r="E447" s="75"/>
      <c r="F447" s="76"/>
      <c r="G447" s="77"/>
    </row>
    <row r="448">
      <c r="A448" s="71"/>
      <c r="B448" s="72"/>
      <c r="C448" s="73"/>
      <c r="D448" s="74"/>
      <c r="E448" s="75"/>
      <c r="F448" s="76"/>
      <c r="G448" s="77"/>
    </row>
    <row r="449">
      <c r="A449" s="71"/>
      <c r="B449" s="72"/>
      <c r="C449" s="73"/>
      <c r="D449" s="74"/>
      <c r="E449" s="75"/>
      <c r="F449" s="76"/>
      <c r="G449" s="77"/>
    </row>
    <row r="450">
      <c r="A450" s="71"/>
      <c r="B450" s="72"/>
      <c r="C450" s="73"/>
      <c r="D450" s="74"/>
      <c r="E450" s="75"/>
      <c r="F450" s="76"/>
      <c r="G450" s="77"/>
    </row>
    <row r="451">
      <c r="A451" s="71"/>
      <c r="B451" s="72"/>
      <c r="C451" s="73"/>
      <c r="D451" s="74"/>
      <c r="E451" s="75"/>
      <c r="F451" s="76"/>
      <c r="G451" s="77"/>
    </row>
    <row r="452">
      <c r="A452" s="71"/>
      <c r="B452" s="72"/>
      <c r="C452" s="73"/>
      <c r="D452" s="74"/>
      <c r="E452" s="75"/>
      <c r="F452" s="76"/>
      <c r="G452" s="77"/>
    </row>
    <row r="453">
      <c r="A453" s="71"/>
      <c r="B453" s="72"/>
      <c r="C453" s="73"/>
      <c r="D453" s="74"/>
      <c r="E453" s="75"/>
      <c r="F453" s="76"/>
      <c r="G453" s="77"/>
    </row>
    <row r="454">
      <c r="A454" s="71"/>
      <c r="B454" s="72"/>
      <c r="C454" s="73"/>
      <c r="D454" s="74"/>
      <c r="E454" s="75"/>
      <c r="F454" s="76"/>
      <c r="G454" s="77"/>
    </row>
    <row r="455">
      <c r="A455" s="71"/>
      <c r="B455" s="72"/>
      <c r="C455" s="73"/>
      <c r="D455" s="74"/>
      <c r="E455" s="75"/>
      <c r="F455" s="76"/>
      <c r="G455" s="77"/>
    </row>
    <row r="456">
      <c r="A456" s="71"/>
      <c r="B456" s="72"/>
      <c r="C456" s="73"/>
      <c r="D456" s="74"/>
      <c r="E456" s="75"/>
      <c r="F456" s="76"/>
      <c r="G456" s="77"/>
    </row>
    <row r="457">
      <c r="A457" s="71"/>
      <c r="B457" s="72"/>
      <c r="C457" s="73"/>
      <c r="D457" s="74"/>
      <c r="E457" s="75"/>
      <c r="F457" s="76"/>
      <c r="G457" s="77"/>
    </row>
    <row r="458">
      <c r="A458" s="71"/>
      <c r="B458" s="72"/>
      <c r="C458" s="73"/>
      <c r="D458" s="74"/>
      <c r="E458" s="75"/>
      <c r="F458" s="76"/>
      <c r="G458" s="77"/>
    </row>
    <row r="459">
      <c r="A459" s="71"/>
      <c r="B459" s="72"/>
      <c r="C459" s="73"/>
      <c r="D459" s="74"/>
      <c r="E459" s="75"/>
      <c r="F459" s="76"/>
      <c r="G459" s="77"/>
    </row>
    <row r="460">
      <c r="A460" s="71"/>
      <c r="B460" s="72"/>
      <c r="C460" s="73"/>
      <c r="D460" s="74"/>
      <c r="E460" s="75"/>
      <c r="F460" s="76"/>
      <c r="G460" s="77"/>
    </row>
    <row r="461">
      <c r="A461" s="71"/>
      <c r="B461" s="72"/>
      <c r="C461" s="73"/>
      <c r="D461" s="74"/>
      <c r="E461" s="75"/>
      <c r="F461" s="76"/>
      <c r="G461" s="77"/>
    </row>
    <row r="462">
      <c r="A462" s="71"/>
      <c r="B462" s="72"/>
      <c r="C462" s="73"/>
      <c r="D462" s="74"/>
      <c r="E462" s="75"/>
      <c r="F462" s="76"/>
      <c r="G462" s="77"/>
    </row>
    <row r="463">
      <c r="A463" s="71"/>
      <c r="B463" s="72"/>
      <c r="C463" s="73"/>
      <c r="D463" s="74"/>
      <c r="E463" s="75"/>
      <c r="F463" s="76"/>
      <c r="G463" s="77"/>
    </row>
    <row r="464">
      <c r="A464" s="71"/>
      <c r="B464" s="72"/>
      <c r="C464" s="73"/>
      <c r="D464" s="74"/>
      <c r="E464" s="75"/>
      <c r="F464" s="76"/>
      <c r="G464" s="77"/>
    </row>
    <row r="465">
      <c r="A465" s="71"/>
      <c r="B465" s="72"/>
      <c r="C465" s="73"/>
      <c r="D465" s="74"/>
      <c r="E465" s="75"/>
      <c r="F465" s="76"/>
      <c r="G465" s="77"/>
    </row>
    <row r="466">
      <c r="A466" s="71"/>
      <c r="B466" s="72"/>
      <c r="C466" s="73"/>
      <c r="D466" s="74"/>
      <c r="E466" s="75"/>
      <c r="F466" s="76"/>
      <c r="G466" s="77"/>
    </row>
    <row r="467">
      <c r="A467" s="71"/>
      <c r="B467" s="72"/>
      <c r="C467" s="73"/>
      <c r="D467" s="74"/>
      <c r="E467" s="75"/>
      <c r="F467" s="76"/>
      <c r="G467" s="77"/>
    </row>
    <row r="468">
      <c r="A468" s="71"/>
      <c r="B468" s="72"/>
      <c r="C468" s="73"/>
      <c r="D468" s="74"/>
      <c r="E468" s="75"/>
      <c r="F468" s="76"/>
      <c r="G468" s="77"/>
    </row>
    <row r="469">
      <c r="A469" s="71"/>
      <c r="B469" s="72"/>
      <c r="C469" s="73"/>
      <c r="D469" s="74"/>
      <c r="E469" s="75"/>
      <c r="F469" s="76"/>
      <c r="G469" s="77"/>
    </row>
    <row r="470">
      <c r="A470" s="71"/>
      <c r="B470" s="72"/>
      <c r="C470" s="73"/>
      <c r="D470" s="74"/>
      <c r="E470" s="75"/>
      <c r="F470" s="76"/>
      <c r="G470" s="77"/>
    </row>
    <row r="471">
      <c r="A471" s="71"/>
      <c r="B471" s="72"/>
      <c r="C471" s="73"/>
      <c r="D471" s="74"/>
      <c r="E471" s="75"/>
      <c r="F471" s="76"/>
      <c r="G471" s="77"/>
    </row>
    <row r="472">
      <c r="A472" s="71"/>
      <c r="B472" s="72"/>
      <c r="C472" s="73"/>
      <c r="D472" s="74"/>
      <c r="E472" s="75"/>
      <c r="F472" s="76"/>
      <c r="G472" s="77"/>
    </row>
    <row r="473">
      <c r="A473" s="71"/>
      <c r="B473" s="72"/>
      <c r="C473" s="73"/>
      <c r="D473" s="74"/>
      <c r="E473" s="75"/>
      <c r="F473" s="76"/>
      <c r="G473" s="77"/>
    </row>
    <row r="474">
      <c r="A474" s="71"/>
      <c r="B474" s="72"/>
      <c r="C474" s="73"/>
      <c r="D474" s="74"/>
      <c r="E474" s="75"/>
      <c r="F474" s="76"/>
      <c r="G474" s="77"/>
    </row>
    <row r="475">
      <c r="A475" s="71"/>
      <c r="B475" s="72"/>
      <c r="C475" s="73"/>
      <c r="D475" s="74"/>
      <c r="E475" s="75"/>
      <c r="F475" s="76"/>
      <c r="G475" s="77"/>
    </row>
    <row r="476">
      <c r="A476" s="71"/>
      <c r="B476" s="72"/>
      <c r="C476" s="73"/>
      <c r="D476" s="74"/>
      <c r="E476" s="75"/>
      <c r="F476" s="76"/>
      <c r="G476" s="77"/>
    </row>
    <row r="477">
      <c r="A477" s="71"/>
      <c r="B477" s="72"/>
      <c r="C477" s="73"/>
      <c r="D477" s="74"/>
      <c r="E477" s="75"/>
      <c r="F477" s="76"/>
      <c r="G477" s="77"/>
    </row>
    <row r="478">
      <c r="A478" s="71"/>
      <c r="B478" s="72"/>
      <c r="C478" s="73"/>
      <c r="D478" s="74"/>
      <c r="E478" s="75"/>
      <c r="F478" s="76"/>
      <c r="G478" s="77"/>
    </row>
    <row r="479">
      <c r="A479" s="71"/>
      <c r="B479" s="72"/>
      <c r="C479" s="73"/>
      <c r="D479" s="74"/>
      <c r="E479" s="75"/>
      <c r="F479" s="76"/>
      <c r="G479" s="77"/>
    </row>
    <row r="480">
      <c r="A480" s="71"/>
      <c r="B480" s="72"/>
      <c r="C480" s="73"/>
      <c r="D480" s="74"/>
      <c r="E480" s="75"/>
      <c r="F480" s="76"/>
      <c r="G480" s="77"/>
    </row>
    <row r="481">
      <c r="A481" s="71"/>
      <c r="B481" s="72"/>
      <c r="C481" s="73"/>
      <c r="D481" s="74"/>
      <c r="E481" s="75"/>
      <c r="F481" s="76"/>
      <c r="G481" s="77"/>
    </row>
    <row r="482">
      <c r="A482" s="71"/>
      <c r="B482" s="72"/>
      <c r="C482" s="73"/>
      <c r="D482" s="74"/>
      <c r="E482" s="75"/>
      <c r="F482" s="76"/>
      <c r="G482" s="77"/>
    </row>
    <row r="483">
      <c r="A483" s="71"/>
      <c r="B483" s="72"/>
      <c r="C483" s="73"/>
      <c r="D483" s="74"/>
      <c r="E483" s="75"/>
      <c r="F483" s="76"/>
      <c r="G483" s="77"/>
    </row>
    <row r="484">
      <c r="A484" s="71"/>
      <c r="B484" s="72"/>
      <c r="C484" s="73"/>
      <c r="D484" s="74"/>
      <c r="E484" s="75"/>
      <c r="F484" s="76"/>
      <c r="G484" s="77"/>
    </row>
    <row r="485">
      <c r="A485" s="71"/>
      <c r="B485" s="72"/>
      <c r="C485" s="73"/>
      <c r="D485" s="74"/>
      <c r="E485" s="75"/>
      <c r="F485" s="76"/>
      <c r="G485" s="77"/>
    </row>
    <row r="486">
      <c r="A486" s="71"/>
      <c r="B486" s="72"/>
      <c r="C486" s="73"/>
      <c r="D486" s="74"/>
      <c r="E486" s="75"/>
      <c r="F486" s="76"/>
      <c r="G486" s="77"/>
    </row>
    <row r="487">
      <c r="A487" s="71"/>
      <c r="B487" s="72"/>
      <c r="C487" s="73"/>
      <c r="D487" s="74"/>
      <c r="E487" s="75"/>
      <c r="F487" s="76"/>
      <c r="G487" s="77"/>
    </row>
    <row r="488">
      <c r="A488" s="71"/>
      <c r="B488" s="72"/>
      <c r="C488" s="73"/>
      <c r="D488" s="74"/>
      <c r="E488" s="75"/>
      <c r="F488" s="76"/>
      <c r="G488" s="77"/>
    </row>
    <row r="489">
      <c r="A489" s="71"/>
      <c r="B489" s="72"/>
      <c r="C489" s="73"/>
      <c r="D489" s="74"/>
      <c r="E489" s="75"/>
      <c r="F489" s="76"/>
      <c r="G489" s="77"/>
    </row>
    <row r="490">
      <c r="A490" s="71"/>
      <c r="B490" s="72"/>
      <c r="C490" s="73"/>
      <c r="D490" s="74"/>
      <c r="E490" s="75"/>
      <c r="F490" s="76"/>
      <c r="G490" s="77"/>
    </row>
    <row r="491">
      <c r="A491" s="71"/>
      <c r="B491" s="72"/>
      <c r="C491" s="73"/>
      <c r="D491" s="74"/>
      <c r="E491" s="75"/>
      <c r="F491" s="76"/>
      <c r="G491" s="77"/>
    </row>
    <row r="492">
      <c r="A492" s="71"/>
      <c r="B492" s="72"/>
      <c r="C492" s="73"/>
      <c r="D492" s="74"/>
      <c r="E492" s="75"/>
      <c r="F492" s="76"/>
      <c r="G492" s="77"/>
    </row>
    <row r="493">
      <c r="A493" s="71"/>
      <c r="B493" s="72"/>
      <c r="C493" s="73"/>
      <c r="D493" s="74"/>
      <c r="E493" s="75"/>
      <c r="F493" s="76"/>
      <c r="G493" s="77"/>
    </row>
    <row r="494">
      <c r="A494" s="71"/>
      <c r="B494" s="72"/>
      <c r="C494" s="73"/>
      <c r="D494" s="74"/>
      <c r="E494" s="75"/>
      <c r="F494" s="76"/>
      <c r="G494" s="77"/>
    </row>
    <row r="495">
      <c r="A495" s="71"/>
      <c r="B495" s="72"/>
      <c r="C495" s="73"/>
      <c r="D495" s="74"/>
      <c r="E495" s="75"/>
      <c r="F495" s="76"/>
      <c r="G495" s="77"/>
    </row>
    <row r="496">
      <c r="A496" s="71"/>
      <c r="B496" s="72"/>
      <c r="C496" s="73"/>
      <c r="D496" s="74"/>
      <c r="E496" s="75"/>
      <c r="F496" s="76"/>
      <c r="G496" s="77"/>
    </row>
    <row r="497">
      <c r="A497" s="71"/>
      <c r="B497" s="72"/>
      <c r="C497" s="73"/>
      <c r="D497" s="74"/>
      <c r="E497" s="75"/>
      <c r="F497" s="76"/>
      <c r="G497" s="77"/>
    </row>
    <row r="498">
      <c r="A498" s="71"/>
      <c r="B498" s="72"/>
      <c r="C498" s="73"/>
      <c r="D498" s="74"/>
      <c r="E498" s="75"/>
      <c r="F498" s="76"/>
      <c r="G498" s="77"/>
    </row>
    <row r="499">
      <c r="A499" s="71"/>
      <c r="B499" s="72"/>
      <c r="C499" s="73"/>
      <c r="D499" s="74"/>
      <c r="E499" s="75"/>
      <c r="F499" s="76"/>
      <c r="G499" s="77"/>
    </row>
    <row r="500">
      <c r="A500" s="71"/>
      <c r="B500" s="72"/>
      <c r="C500" s="73"/>
      <c r="D500" s="74"/>
      <c r="E500" s="75"/>
      <c r="F500" s="76"/>
      <c r="G500" s="77"/>
    </row>
    <row r="501">
      <c r="A501" s="71"/>
      <c r="B501" s="72"/>
      <c r="C501" s="73"/>
      <c r="D501" s="74"/>
      <c r="E501" s="75"/>
      <c r="F501" s="76"/>
      <c r="G501" s="77"/>
    </row>
    <row r="502">
      <c r="A502" s="71"/>
      <c r="B502" s="72"/>
      <c r="C502" s="73"/>
      <c r="D502" s="74"/>
      <c r="E502" s="75"/>
      <c r="F502" s="76"/>
      <c r="G502" s="77"/>
    </row>
    <row r="503">
      <c r="A503" s="71"/>
      <c r="B503" s="72"/>
      <c r="C503" s="73"/>
      <c r="D503" s="74"/>
      <c r="E503" s="75"/>
      <c r="F503" s="76"/>
      <c r="G503" s="77"/>
    </row>
    <row r="504">
      <c r="A504" s="71"/>
      <c r="B504" s="72"/>
      <c r="C504" s="73"/>
      <c r="D504" s="74"/>
      <c r="E504" s="75"/>
      <c r="F504" s="76"/>
      <c r="G504" s="77"/>
    </row>
    <row r="505">
      <c r="A505" s="71"/>
      <c r="B505" s="72"/>
      <c r="C505" s="73"/>
      <c r="D505" s="74"/>
      <c r="E505" s="75"/>
      <c r="F505" s="76"/>
      <c r="G505" s="77"/>
    </row>
    <row r="506">
      <c r="A506" s="71"/>
      <c r="B506" s="72"/>
      <c r="C506" s="73"/>
      <c r="D506" s="74"/>
      <c r="E506" s="75"/>
      <c r="F506" s="76"/>
      <c r="G506" s="77"/>
    </row>
    <row r="507">
      <c r="A507" s="71"/>
      <c r="B507" s="72"/>
      <c r="C507" s="73"/>
      <c r="D507" s="74"/>
      <c r="E507" s="75"/>
      <c r="F507" s="76"/>
      <c r="G507" s="77"/>
    </row>
    <row r="508">
      <c r="A508" s="71"/>
      <c r="B508" s="72"/>
      <c r="C508" s="73"/>
      <c r="D508" s="74"/>
      <c r="E508" s="75"/>
      <c r="F508" s="76"/>
      <c r="G508" s="77"/>
    </row>
    <row r="509">
      <c r="A509" s="71"/>
      <c r="B509" s="72"/>
      <c r="C509" s="73"/>
      <c r="D509" s="74"/>
      <c r="E509" s="75"/>
      <c r="F509" s="76"/>
      <c r="G509" s="77"/>
    </row>
    <row r="510">
      <c r="A510" s="71"/>
      <c r="B510" s="72"/>
      <c r="C510" s="73"/>
      <c r="D510" s="74"/>
      <c r="E510" s="75"/>
      <c r="F510" s="76"/>
      <c r="G510" s="77"/>
    </row>
    <row r="511">
      <c r="A511" s="71"/>
      <c r="B511" s="72"/>
      <c r="C511" s="73"/>
      <c r="D511" s="74"/>
      <c r="E511" s="75"/>
      <c r="F511" s="76"/>
      <c r="G511" s="77"/>
    </row>
    <row r="512">
      <c r="A512" s="71"/>
      <c r="B512" s="72"/>
      <c r="C512" s="73"/>
      <c r="D512" s="74"/>
      <c r="E512" s="75"/>
      <c r="F512" s="76"/>
      <c r="G512" s="77"/>
    </row>
    <row r="513">
      <c r="A513" s="71"/>
      <c r="B513" s="72"/>
      <c r="C513" s="73"/>
      <c r="D513" s="74"/>
      <c r="E513" s="75"/>
      <c r="F513" s="76"/>
      <c r="G513" s="77"/>
    </row>
    <row r="514">
      <c r="A514" s="71"/>
      <c r="B514" s="72"/>
      <c r="C514" s="73"/>
      <c r="D514" s="74"/>
      <c r="E514" s="75"/>
      <c r="F514" s="76"/>
      <c r="G514" s="77"/>
    </row>
    <row r="515">
      <c r="A515" s="71"/>
      <c r="B515" s="72"/>
      <c r="C515" s="73"/>
      <c r="D515" s="74"/>
      <c r="E515" s="75"/>
      <c r="F515" s="76"/>
      <c r="G515" s="77"/>
    </row>
    <row r="516">
      <c r="A516" s="71"/>
      <c r="B516" s="72"/>
      <c r="C516" s="73"/>
      <c r="D516" s="74"/>
      <c r="E516" s="75"/>
      <c r="F516" s="76"/>
      <c r="G516" s="77"/>
    </row>
    <row r="517">
      <c r="A517" s="71"/>
      <c r="B517" s="72"/>
      <c r="C517" s="73"/>
      <c r="D517" s="74"/>
      <c r="E517" s="75"/>
      <c r="F517" s="76"/>
      <c r="G517" s="77"/>
    </row>
    <row r="518">
      <c r="A518" s="71"/>
      <c r="B518" s="72"/>
      <c r="C518" s="73"/>
      <c r="D518" s="74"/>
      <c r="E518" s="75"/>
      <c r="F518" s="76"/>
      <c r="G518" s="77"/>
    </row>
    <row r="519">
      <c r="A519" s="71"/>
      <c r="B519" s="72"/>
      <c r="C519" s="73"/>
      <c r="D519" s="74"/>
      <c r="E519" s="75"/>
      <c r="F519" s="76"/>
      <c r="G519" s="77"/>
    </row>
    <row r="520">
      <c r="A520" s="71"/>
      <c r="B520" s="72"/>
      <c r="C520" s="73"/>
      <c r="D520" s="74"/>
      <c r="E520" s="75"/>
      <c r="F520" s="76"/>
      <c r="G520" s="77"/>
    </row>
    <row r="521">
      <c r="A521" s="71"/>
      <c r="B521" s="72"/>
      <c r="C521" s="73"/>
      <c r="D521" s="74"/>
      <c r="E521" s="75"/>
      <c r="F521" s="76"/>
      <c r="G521" s="77"/>
    </row>
    <row r="522">
      <c r="A522" s="71"/>
      <c r="B522" s="72"/>
      <c r="C522" s="73"/>
      <c r="D522" s="74"/>
      <c r="E522" s="75"/>
      <c r="F522" s="76"/>
      <c r="G522" s="77"/>
    </row>
    <row r="523">
      <c r="A523" s="71"/>
      <c r="B523" s="72"/>
      <c r="C523" s="73"/>
      <c r="D523" s="74"/>
      <c r="E523" s="75"/>
      <c r="F523" s="76"/>
      <c r="G523" s="77"/>
    </row>
    <row r="524">
      <c r="A524" s="71"/>
      <c r="B524" s="72"/>
      <c r="C524" s="73"/>
      <c r="D524" s="74"/>
      <c r="E524" s="75"/>
      <c r="F524" s="76"/>
      <c r="G524" s="77"/>
    </row>
    <row r="525">
      <c r="A525" s="71"/>
      <c r="B525" s="72"/>
      <c r="C525" s="73"/>
      <c r="D525" s="74"/>
      <c r="E525" s="75"/>
      <c r="F525" s="76"/>
      <c r="G525" s="77"/>
    </row>
    <row r="526">
      <c r="A526" s="71"/>
      <c r="B526" s="72"/>
      <c r="C526" s="73"/>
      <c r="D526" s="74"/>
      <c r="E526" s="75"/>
      <c r="F526" s="76"/>
      <c r="G526" s="77"/>
    </row>
    <row r="527">
      <c r="A527" s="71"/>
      <c r="B527" s="72"/>
      <c r="C527" s="73"/>
      <c r="D527" s="74"/>
      <c r="E527" s="75"/>
      <c r="F527" s="76"/>
      <c r="G527" s="77"/>
    </row>
    <row r="528">
      <c r="A528" s="71"/>
      <c r="B528" s="72"/>
      <c r="C528" s="73"/>
      <c r="D528" s="74"/>
      <c r="E528" s="75"/>
      <c r="F528" s="76"/>
      <c r="G528" s="77"/>
    </row>
    <row r="529">
      <c r="A529" s="71"/>
      <c r="B529" s="72"/>
      <c r="C529" s="73"/>
      <c r="D529" s="74"/>
      <c r="E529" s="75"/>
      <c r="F529" s="76"/>
      <c r="G529" s="77"/>
    </row>
    <row r="530">
      <c r="A530" s="71"/>
      <c r="B530" s="72"/>
      <c r="C530" s="73"/>
      <c r="D530" s="74"/>
      <c r="E530" s="75"/>
      <c r="F530" s="76"/>
      <c r="G530" s="77"/>
    </row>
    <row r="531">
      <c r="A531" s="71"/>
      <c r="B531" s="72"/>
      <c r="C531" s="73"/>
      <c r="D531" s="74"/>
      <c r="E531" s="75"/>
      <c r="F531" s="76"/>
      <c r="G531" s="77"/>
    </row>
    <row r="532">
      <c r="A532" s="71"/>
      <c r="B532" s="72"/>
      <c r="C532" s="73"/>
      <c r="D532" s="74"/>
      <c r="E532" s="75"/>
      <c r="F532" s="76"/>
      <c r="G532" s="77"/>
    </row>
    <row r="533">
      <c r="A533" s="71"/>
      <c r="B533" s="72"/>
      <c r="C533" s="73"/>
      <c r="D533" s="74"/>
      <c r="E533" s="75"/>
      <c r="F533" s="76"/>
      <c r="G533" s="77"/>
    </row>
    <row r="534">
      <c r="A534" s="71"/>
      <c r="B534" s="72"/>
      <c r="C534" s="73"/>
      <c r="D534" s="74"/>
      <c r="E534" s="75"/>
      <c r="F534" s="76"/>
      <c r="G534" s="77"/>
    </row>
    <row r="535">
      <c r="A535" s="71"/>
      <c r="B535" s="72"/>
      <c r="C535" s="73"/>
      <c r="D535" s="74"/>
      <c r="E535" s="75"/>
      <c r="F535" s="76"/>
      <c r="G535" s="77"/>
    </row>
    <row r="536">
      <c r="A536" s="71"/>
      <c r="B536" s="72"/>
      <c r="C536" s="73"/>
      <c r="D536" s="74"/>
      <c r="E536" s="75"/>
      <c r="F536" s="76"/>
      <c r="G536" s="77"/>
    </row>
    <row r="537">
      <c r="A537" s="71"/>
      <c r="B537" s="72"/>
      <c r="C537" s="73"/>
      <c r="D537" s="74"/>
      <c r="E537" s="75"/>
      <c r="F537" s="76"/>
      <c r="G537" s="77"/>
    </row>
    <row r="538">
      <c r="A538" s="71"/>
      <c r="B538" s="72"/>
      <c r="C538" s="73"/>
      <c r="D538" s="74"/>
      <c r="E538" s="75"/>
      <c r="F538" s="76"/>
      <c r="G538" s="77"/>
    </row>
    <row r="539">
      <c r="A539" s="71"/>
      <c r="B539" s="72"/>
      <c r="C539" s="73"/>
      <c r="D539" s="74"/>
      <c r="E539" s="75"/>
      <c r="F539" s="76"/>
      <c r="G539" s="77"/>
    </row>
    <row r="540">
      <c r="A540" s="71"/>
      <c r="B540" s="72"/>
      <c r="C540" s="73"/>
      <c r="D540" s="74"/>
      <c r="E540" s="75"/>
      <c r="F540" s="76"/>
      <c r="G540" s="77"/>
    </row>
    <row r="541">
      <c r="A541" s="71"/>
      <c r="B541" s="72"/>
      <c r="C541" s="73"/>
      <c r="D541" s="74"/>
      <c r="E541" s="75"/>
      <c r="F541" s="76"/>
      <c r="G541" s="77"/>
    </row>
    <row r="542">
      <c r="A542" s="71"/>
      <c r="B542" s="72"/>
      <c r="C542" s="73"/>
      <c r="D542" s="74"/>
      <c r="E542" s="75"/>
      <c r="F542" s="76"/>
      <c r="G542" s="77"/>
    </row>
    <row r="543">
      <c r="A543" s="71"/>
      <c r="B543" s="72"/>
      <c r="C543" s="73"/>
      <c r="D543" s="74"/>
      <c r="E543" s="75"/>
      <c r="F543" s="76"/>
      <c r="G543" s="77"/>
    </row>
    <row r="544">
      <c r="A544" s="71"/>
      <c r="B544" s="72"/>
      <c r="C544" s="73"/>
      <c r="D544" s="74"/>
      <c r="E544" s="75"/>
      <c r="F544" s="76"/>
      <c r="G544" s="77"/>
    </row>
    <row r="545">
      <c r="A545" s="71"/>
      <c r="B545" s="72"/>
      <c r="C545" s="73"/>
      <c r="D545" s="74"/>
      <c r="E545" s="75"/>
      <c r="F545" s="76"/>
      <c r="G545" s="77"/>
    </row>
    <row r="546">
      <c r="A546" s="71"/>
      <c r="B546" s="72"/>
      <c r="C546" s="73"/>
      <c r="D546" s="74"/>
      <c r="E546" s="75"/>
      <c r="F546" s="76"/>
      <c r="G546" s="77"/>
    </row>
    <row r="547">
      <c r="A547" s="71"/>
      <c r="B547" s="72"/>
      <c r="C547" s="73"/>
      <c r="D547" s="74"/>
      <c r="E547" s="75"/>
      <c r="F547" s="76"/>
      <c r="G547" s="77"/>
    </row>
    <row r="548">
      <c r="A548" s="71"/>
      <c r="B548" s="72"/>
      <c r="C548" s="73"/>
      <c r="D548" s="74"/>
      <c r="E548" s="75"/>
      <c r="F548" s="76"/>
      <c r="G548" s="77"/>
    </row>
    <row r="549">
      <c r="A549" s="71"/>
      <c r="B549" s="72"/>
      <c r="C549" s="73"/>
      <c r="D549" s="74"/>
      <c r="E549" s="75"/>
      <c r="F549" s="76"/>
      <c r="G549" s="77"/>
    </row>
    <row r="550">
      <c r="A550" s="71"/>
      <c r="B550" s="72"/>
      <c r="C550" s="73"/>
      <c r="D550" s="74"/>
      <c r="E550" s="75"/>
      <c r="F550" s="76"/>
      <c r="G550" s="77"/>
    </row>
    <row r="551">
      <c r="A551" s="71"/>
      <c r="B551" s="72"/>
      <c r="C551" s="73"/>
      <c r="D551" s="74"/>
      <c r="E551" s="75"/>
      <c r="F551" s="76"/>
      <c r="G551" s="77"/>
    </row>
    <row r="552">
      <c r="A552" s="71"/>
      <c r="B552" s="72"/>
      <c r="C552" s="73"/>
      <c r="D552" s="74"/>
      <c r="E552" s="75"/>
      <c r="F552" s="76"/>
      <c r="G552" s="77"/>
    </row>
    <row r="553">
      <c r="A553" s="71"/>
      <c r="B553" s="72"/>
      <c r="C553" s="73"/>
      <c r="D553" s="74"/>
      <c r="E553" s="75"/>
      <c r="F553" s="76"/>
      <c r="G553" s="77"/>
    </row>
    <row r="554">
      <c r="A554" s="71"/>
      <c r="B554" s="72"/>
      <c r="C554" s="73"/>
      <c r="D554" s="74"/>
      <c r="E554" s="75"/>
      <c r="F554" s="76"/>
      <c r="G554" s="77"/>
    </row>
    <row r="555">
      <c r="A555" s="71"/>
      <c r="B555" s="72"/>
      <c r="C555" s="73"/>
      <c r="D555" s="74"/>
      <c r="E555" s="75"/>
      <c r="F555" s="76"/>
      <c r="G555" s="77"/>
    </row>
    <row r="556">
      <c r="A556" s="71"/>
      <c r="B556" s="72"/>
      <c r="C556" s="73"/>
      <c r="D556" s="74"/>
      <c r="E556" s="75"/>
      <c r="F556" s="76"/>
      <c r="G556" s="77"/>
    </row>
    <row r="557">
      <c r="A557" s="71"/>
      <c r="B557" s="72"/>
      <c r="C557" s="73"/>
      <c r="D557" s="74"/>
      <c r="E557" s="75"/>
      <c r="F557" s="76"/>
      <c r="G557" s="77"/>
    </row>
    <row r="558">
      <c r="A558" s="71"/>
      <c r="B558" s="72"/>
      <c r="C558" s="73"/>
      <c r="D558" s="74"/>
      <c r="E558" s="75"/>
      <c r="F558" s="76"/>
      <c r="G558" s="77"/>
    </row>
    <row r="559">
      <c r="A559" s="71"/>
      <c r="B559" s="72"/>
      <c r="C559" s="73"/>
      <c r="D559" s="74"/>
      <c r="E559" s="75"/>
      <c r="F559" s="76"/>
      <c r="G559" s="77"/>
    </row>
    <row r="560">
      <c r="A560" s="71"/>
      <c r="B560" s="72"/>
      <c r="C560" s="73"/>
      <c r="D560" s="74"/>
      <c r="E560" s="75"/>
      <c r="F560" s="76"/>
      <c r="G560" s="77"/>
    </row>
    <row r="561">
      <c r="A561" s="71"/>
      <c r="B561" s="72"/>
      <c r="C561" s="73"/>
      <c r="D561" s="74"/>
      <c r="E561" s="75"/>
      <c r="F561" s="76"/>
      <c r="G561" s="77"/>
    </row>
    <row r="562">
      <c r="A562" s="71"/>
      <c r="B562" s="72"/>
      <c r="C562" s="73"/>
      <c r="D562" s="74"/>
      <c r="E562" s="75"/>
      <c r="F562" s="76"/>
      <c r="G562" s="77"/>
    </row>
    <row r="563">
      <c r="A563" s="71"/>
      <c r="B563" s="72"/>
      <c r="C563" s="73"/>
      <c r="D563" s="74"/>
      <c r="E563" s="75"/>
      <c r="F563" s="76"/>
      <c r="G563" s="77"/>
    </row>
    <row r="564">
      <c r="A564" s="71"/>
      <c r="B564" s="72"/>
      <c r="C564" s="73"/>
      <c r="D564" s="74"/>
      <c r="E564" s="75"/>
      <c r="F564" s="76"/>
      <c r="G564" s="77"/>
    </row>
    <row r="565">
      <c r="A565" s="71"/>
      <c r="B565" s="72"/>
      <c r="C565" s="73"/>
      <c r="D565" s="74"/>
      <c r="E565" s="75"/>
      <c r="F565" s="76"/>
      <c r="G565" s="77"/>
    </row>
    <row r="566">
      <c r="A566" s="71"/>
      <c r="B566" s="72"/>
      <c r="C566" s="73"/>
      <c r="D566" s="74"/>
      <c r="E566" s="75"/>
      <c r="F566" s="76"/>
      <c r="G566" s="77"/>
    </row>
    <row r="567">
      <c r="A567" s="71"/>
      <c r="B567" s="72"/>
      <c r="C567" s="73"/>
      <c r="D567" s="74"/>
      <c r="E567" s="75"/>
      <c r="F567" s="76"/>
      <c r="G567" s="77"/>
    </row>
    <row r="568">
      <c r="A568" s="71"/>
      <c r="B568" s="72"/>
      <c r="C568" s="73"/>
      <c r="D568" s="74"/>
      <c r="E568" s="75"/>
      <c r="F568" s="76"/>
      <c r="G568" s="77"/>
    </row>
    <row r="569">
      <c r="A569" s="71"/>
      <c r="B569" s="72"/>
      <c r="C569" s="73"/>
      <c r="D569" s="74"/>
      <c r="E569" s="75"/>
      <c r="F569" s="76"/>
      <c r="G569" s="77"/>
    </row>
    <row r="570">
      <c r="A570" s="71"/>
      <c r="B570" s="72"/>
      <c r="C570" s="73"/>
      <c r="D570" s="74"/>
      <c r="E570" s="75"/>
      <c r="F570" s="76"/>
      <c r="G570" s="77"/>
    </row>
    <row r="571">
      <c r="A571" s="71"/>
      <c r="B571" s="72"/>
      <c r="C571" s="73"/>
      <c r="D571" s="74"/>
      <c r="E571" s="75"/>
      <c r="F571" s="76"/>
      <c r="G571" s="77"/>
    </row>
    <row r="572">
      <c r="A572" s="71"/>
      <c r="B572" s="72"/>
      <c r="C572" s="73"/>
      <c r="D572" s="74"/>
      <c r="E572" s="75"/>
      <c r="F572" s="76"/>
      <c r="G572" s="77"/>
    </row>
    <row r="573">
      <c r="A573" s="71"/>
      <c r="B573" s="72"/>
      <c r="C573" s="73"/>
      <c r="D573" s="74"/>
      <c r="E573" s="75"/>
      <c r="F573" s="76"/>
      <c r="G573" s="77"/>
    </row>
    <row r="574">
      <c r="A574" s="71"/>
      <c r="B574" s="72"/>
      <c r="C574" s="73"/>
      <c r="D574" s="74"/>
      <c r="E574" s="75"/>
      <c r="F574" s="76"/>
      <c r="G574" s="77"/>
    </row>
    <row r="575">
      <c r="A575" s="71"/>
      <c r="B575" s="72"/>
      <c r="C575" s="73"/>
      <c r="D575" s="74"/>
      <c r="E575" s="75"/>
      <c r="F575" s="76"/>
      <c r="G575" s="77"/>
    </row>
    <row r="576">
      <c r="A576" s="71"/>
      <c r="B576" s="72"/>
      <c r="C576" s="73"/>
      <c r="D576" s="74"/>
      <c r="E576" s="75"/>
      <c r="F576" s="76"/>
      <c r="G576" s="77"/>
    </row>
    <row r="577">
      <c r="A577" s="71"/>
      <c r="B577" s="72"/>
      <c r="C577" s="73"/>
      <c r="D577" s="74"/>
      <c r="E577" s="75"/>
      <c r="F577" s="76"/>
      <c r="G577" s="77"/>
    </row>
    <row r="578">
      <c r="A578" s="71"/>
      <c r="B578" s="72"/>
      <c r="C578" s="73"/>
      <c r="D578" s="74"/>
      <c r="E578" s="75"/>
      <c r="F578" s="76"/>
      <c r="G578" s="77"/>
    </row>
    <row r="579">
      <c r="A579" s="71"/>
      <c r="B579" s="72"/>
      <c r="C579" s="73"/>
      <c r="D579" s="74"/>
      <c r="E579" s="75"/>
      <c r="F579" s="76"/>
      <c r="G579" s="77"/>
    </row>
    <row r="580">
      <c r="A580" s="71"/>
      <c r="B580" s="72"/>
      <c r="C580" s="73"/>
      <c r="D580" s="74"/>
      <c r="E580" s="75"/>
      <c r="F580" s="76"/>
      <c r="G580" s="77"/>
    </row>
    <row r="581">
      <c r="A581" s="71"/>
      <c r="B581" s="72"/>
      <c r="C581" s="73"/>
      <c r="D581" s="74"/>
      <c r="E581" s="75"/>
      <c r="F581" s="76"/>
      <c r="G581" s="77"/>
    </row>
    <row r="582">
      <c r="A582" s="71"/>
      <c r="B582" s="72"/>
      <c r="C582" s="73"/>
      <c r="D582" s="74"/>
      <c r="E582" s="75"/>
      <c r="F582" s="76"/>
      <c r="G582" s="77"/>
    </row>
    <row r="583">
      <c r="A583" s="71"/>
      <c r="B583" s="72"/>
      <c r="C583" s="73"/>
      <c r="D583" s="74"/>
      <c r="E583" s="75"/>
      <c r="F583" s="76"/>
      <c r="G583" s="77"/>
    </row>
    <row r="584">
      <c r="A584" s="71"/>
      <c r="B584" s="72"/>
      <c r="C584" s="73"/>
      <c r="D584" s="74"/>
      <c r="E584" s="75"/>
      <c r="F584" s="76"/>
      <c r="G584" s="77"/>
    </row>
    <row r="585">
      <c r="A585" s="71"/>
      <c r="B585" s="72"/>
      <c r="C585" s="73"/>
      <c r="D585" s="74"/>
      <c r="E585" s="75"/>
      <c r="F585" s="76"/>
      <c r="G585" s="77"/>
    </row>
    <row r="586">
      <c r="A586" s="71"/>
      <c r="B586" s="72"/>
      <c r="C586" s="73"/>
      <c r="D586" s="74"/>
      <c r="E586" s="75"/>
      <c r="F586" s="76"/>
      <c r="G586" s="77"/>
    </row>
    <row r="587">
      <c r="A587" s="71"/>
      <c r="B587" s="72"/>
      <c r="C587" s="73"/>
      <c r="D587" s="74"/>
      <c r="E587" s="75"/>
      <c r="F587" s="76"/>
      <c r="G587" s="77"/>
    </row>
    <row r="588">
      <c r="A588" s="71"/>
      <c r="B588" s="72"/>
      <c r="C588" s="73"/>
      <c r="D588" s="74"/>
      <c r="E588" s="75"/>
      <c r="F588" s="76"/>
      <c r="G588" s="77"/>
    </row>
    <row r="589">
      <c r="A589" s="71"/>
      <c r="B589" s="72"/>
      <c r="C589" s="73"/>
      <c r="D589" s="74"/>
      <c r="E589" s="75"/>
      <c r="F589" s="76"/>
      <c r="G589" s="77"/>
    </row>
    <row r="590">
      <c r="A590" s="71"/>
      <c r="B590" s="72"/>
      <c r="C590" s="73"/>
      <c r="D590" s="74"/>
      <c r="E590" s="75"/>
      <c r="F590" s="76"/>
      <c r="G590" s="77"/>
    </row>
    <row r="591">
      <c r="A591" s="71"/>
      <c r="B591" s="72"/>
      <c r="C591" s="73"/>
      <c r="D591" s="74"/>
      <c r="E591" s="75"/>
      <c r="F591" s="76"/>
      <c r="G591" s="77"/>
    </row>
    <row r="592">
      <c r="A592" s="71"/>
      <c r="B592" s="72"/>
      <c r="C592" s="73"/>
      <c r="D592" s="74"/>
      <c r="E592" s="75"/>
      <c r="F592" s="76"/>
      <c r="G592" s="77"/>
    </row>
    <row r="593">
      <c r="A593" s="71"/>
      <c r="B593" s="72"/>
      <c r="C593" s="73"/>
      <c r="D593" s="74"/>
      <c r="E593" s="75"/>
      <c r="F593" s="76"/>
      <c r="G593" s="77"/>
    </row>
    <row r="594">
      <c r="A594" s="71"/>
      <c r="B594" s="72"/>
      <c r="C594" s="73"/>
      <c r="D594" s="74"/>
      <c r="E594" s="75"/>
      <c r="F594" s="76"/>
      <c r="G594" s="77"/>
    </row>
    <row r="595">
      <c r="A595" s="71"/>
      <c r="B595" s="72"/>
      <c r="C595" s="73"/>
      <c r="D595" s="74"/>
      <c r="E595" s="75"/>
      <c r="F595" s="76"/>
      <c r="G595" s="77"/>
    </row>
    <row r="596">
      <c r="A596" s="71"/>
      <c r="B596" s="72"/>
      <c r="C596" s="73"/>
      <c r="D596" s="74"/>
      <c r="E596" s="75"/>
      <c r="F596" s="76"/>
      <c r="G596" s="77"/>
    </row>
    <row r="597">
      <c r="A597" s="71"/>
      <c r="B597" s="72"/>
      <c r="C597" s="73"/>
      <c r="D597" s="74"/>
      <c r="E597" s="75"/>
      <c r="F597" s="76"/>
      <c r="G597" s="77"/>
    </row>
    <row r="598">
      <c r="A598" s="71"/>
      <c r="B598" s="72"/>
      <c r="C598" s="73"/>
      <c r="D598" s="74"/>
      <c r="E598" s="75"/>
      <c r="F598" s="76"/>
      <c r="G598" s="77"/>
    </row>
    <row r="599">
      <c r="A599" s="71"/>
      <c r="B599" s="72"/>
      <c r="C599" s="73"/>
      <c r="D599" s="74"/>
      <c r="E599" s="75"/>
      <c r="F599" s="76"/>
      <c r="G599" s="77"/>
    </row>
    <row r="600">
      <c r="A600" s="71"/>
      <c r="B600" s="72"/>
      <c r="C600" s="73"/>
      <c r="D600" s="74"/>
      <c r="E600" s="75"/>
      <c r="F600" s="76"/>
      <c r="G600" s="77"/>
    </row>
    <row r="601">
      <c r="A601" s="71"/>
      <c r="B601" s="72"/>
      <c r="C601" s="73"/>
      <c r="D601" s="74"/>
      <c r="E601" s="75"/>
      <c r="F601" s="76"/>
      <c r="G601" s="77"/>
    </row>
    <row r="602">
      <c r="A602" s="71"/>
      <c r="B602" s="72"/>
      <c r="C602" s="73"/>
      <c r="D602" s="74"/>
      <c r="E602" s="75"/>
      <c r="F602" s="76"/>
      <c r="G602" s="77"/>
    </row>
    <row r="603">
      <c r="A603" s="71"/>
      <c r="B603" s="72"/>
      <c r="C603" s="73"/>
      <c r="D603" s="74"/>
      <c r="E603" s="75"/>
      <c r="F603" s="76"/>
      <c r="G603" s="77"/>
    </row>
    <row r="604">
      <c r="A604" s="71"/>
      <c r="B604" s="72"/>
      <c r="C604" s="73"/>
      <c r="D604" s="74"/>
      <c r="E604" s="75"/>
      <c r="F604" s="76"/>
      <c r="G604" s="77"/>
    </row>
    <row r="605">
      <c r="A605" s="71"/>
      <c r="B605" s="72"/>
      <c r="C605" s="73"/>
      <c r="D605" s="74"/>
      <c r="E605" s="75"/>
      <c r="F605" s="76"/>
      <c r="G605" s="77"/>
    </row>
    <row r="606">
      <c r="A606" s="71"/>
      <c r="B606" s="72"/>
      <c r="C606" s="73"/>
      <c r="D606" s="74"/>
      <c r="E606" s="75"/>
      <c r="F606" s="76"/>
      <c r="G606" s="77"/>
    </row>
    <row r="607">
      <c r="A607" s="71"/>
      <c r="B607" s="72"/>
      <c r="C607" s="73"/>
      <c r="D607" s="74"/>
      <c r="E607" s="75"/>
      <c r="F607" s="76"/>
      <c r="G607" s="77"/>
    </row>
    <row r="608">
      <c r="A608" s="71"/>
      <c r="B608" s="72"/>
      <c r="C608" s="73"/>
      <c r="D608" s="74"/>
      <c r="E608" s="75"/>
      <c r="F608" s="76"/>
      <c r="G608" s="77"/>
    </row>
    <row r="609">
      <c r="A609" s="71"/>
      <c r="B609" s="72"/>
      <c r="C609" s="73"/>
      <c r="D609" s="74"/>
      <c r="E609" s="75"/>
      <c r="F609" s="76"/>
      <c r="G609" s="77"/>
    </row>
    <row r="610">
      <c r="A610" s="71"/>
      <c r="B610" s="72"/>
      <c r="C610" s="73"/>
      <c r="D610" s="74"/>
      <c r="E610" s="75"/>
      <c r="F610" s="76"/>
      <c r="G610" s="77"/>
    </row>
    <row r="611">
      <c r="A611" s="71"/>
      <c r="B611" s="72"/>
      <c r="C611" s="73"/>
      <c r="D611" s="74"/>
      <c r="E611" s="75"/>
      <c r="F611" s="76"/>
      <c r="G611" s="77"/>
    </row>
    <row r="612">
      <c r="A612" s="71"/>
      <c r="B612" s="72"/>
      <c r="C612" s="73"/>
      <c r="D612" s="74"/>
      <c r="E612" s="75"/>
      <c r="F612" s="76"/>
      <c r="G612" s="77"/>
    </row>
    <row r="613">
      <c r="A613" s="71"/>
      <c r="B613" s="72"/>
      <c r="C613" s="73"/>
      <c r="D613" s="74"/>
      <c r="E613" s="75"/>
      <c r="F613" s="76"/>
      <c r="G613" s="77"/>
    </row>
    <row r="614">
      <c r="A614" s="71"/>
      <c r="B614" s="72"/>
      <c r="C614" s="73"/>
      <c r="D614" s="74"/>
      <c r="E614" s="75"/>
      <c r="F614" s="76"/>
      <c r="G614" s="77"/>
    </row>
    <row r="615">
      <c r="A615" s="71"/>
      <c r="B615" s="72"/>
      <c r="C615" s="73"/>
      <c r="D615" s="74"/>
      <c r="E615" s="75"/>
      <c r="F615" s="76"/>
      <c r="G615" s="77"/>
    </row>
    <row r="616">
      <c r="A616" s="71"/>
      <c r="B616" s="72"/>
      <c r="C616" s="73"/>
      <c r="D616" s="74"/>
      <c r="E616" s="75"/>
      <c r="F616" s="76"/>
      <c r="G616" s="77"/>
    </row>
    <row r="617">
      <c r="A617" s="71"/>
      <c r="B617" s="72"/>
      <c r="C617" s="73"/>
      <c r="D617" s="74"/>
      <c r="E617" s="75"/>
      <c r="F617" s="76"/>
      <c r="G617" s="77"/>
    </row>
    <row r="618">
      <c r="A618" s="71"/>
      <c r="B618" s="72"/>
      <c r="C618" s="73"/>
      <c r="D618" s="74"/>
      <c r="E618" s="75"/>
      <c r="F618" s="76"/>
      <c r="G618" s="77"/>
    </row>
    <row r="619">
      <c r="A619" s="71"/>
      <c r="B619" s="72"/>
      <c r="C619" s="73"/>
      <c r="D619" s="74"/>
      <c r="E619" s="75"/>
      <c r="F619" s="76"/>
      <c r="G619" s="77"/>
    </row>
    <row r="620">
      <c r="A620" s="71"/>
      <c r="B620" s="72"/>
      <c r="C620" s="73"/>
      <c r="D620" s="74"/>
      <c r="E620" s="75"/>
      <c r="F620" s="76"/>
      <c r="G620" s="77"/>
    </row>
    <row r="621">
      <c r="A621" s="71"/>
      <c r="B621" s="72"/>
      <c r="C621" s="73"/>
      <c r="D621" s="74"/>
      <c r="E621" s="75"/>
      <c r="F621" s="76"/>
      <c r="G621" s="77"/>
    </row>
    <row r="622">
      <c r="A622" s="71"/>
      <c r="B622" s="72"/>
      <c r="C622" s="73"/>
      <c r="D622" s="74"/>
      <c r="E622" s="75"/>
      <c r="F622" s="76"/>
      <c r="G622" s="77"/>
    </row>
    <row r="623">
      <c r="A623" s="71"/>
      <c r="B623" s="72"/>
      <c r="C623" s="73"/>
      <c r="D623" s="74"/>
      <c r="E623" s="75"/>
      <c r="F623" s="76"/>
      <c r="G623" s="77"/>
    </row>
    <row r="624">
      <c r="A624" s="71"/>
      <c r="B624" s="72"/>
      <c r="C624" s="73"/>
      <c r="D624" s="74"/>
      <c r="E624" s="75"/>
      <c r="F624" s="76"/>
      <c r="G624" s="77"/>
    </row>
    <row r="625">
      <c r="A625" s="71"/>
      <c r="B625" s="72"/>
      <c r="C625" s="73"/>
      <c r="D625" s="74"/>
      <c r="E625" s="75"/>
      <c r="F625" s="76"/>
      <c r="G625" s="77"/>
    </row>
    <row r="626">
      <c r="A626" s="71"/>
      <c r="B626" s="72"/>
      <c r="C626" s="73"/>
      <c r="D626" s="74"/>
      <c r="E626" s="75"/>
      <c r="F626" s="76"/>
      <c r="G626" s="77"/>
    </row>
    <row r="627">
      <c r="A627" s="71"/>
      <c r="B627" s="72"/>
      <c r="C627" s="73"/>
      <c r="D627" s="74"/>
      <c r="E627" s="75"/>
      <c r="F627" s="76"/>
      <c r="G627" s="77"/>
    </row>
    <row r="628">
      <c r="A628" s="71"/>
      <c r="B628" s="72"/>
      <c r="C628" s="73"/>
      <c r="D628" s="74"/>
      <c r="E628" s="75"/>
      <c r="F628" s="76"/>
      <c r="G628" s="77"/>
    </row>
    <row r="629">
      <c r="A629" s="71"/>
      <c r="B629" s="72"/>
      <c r="C629" s="73"/>
      <c r="D629" s="74"/>
      <c r="E629" s="75"/>
      <c r="F629" s="76"/>
      <c r="G629" s="77"/>
    </row>
    <row r="630">
      <c r="A630" s="71"/>
      <c r="B630" s="72"/>
      <c r="C630" s="73"/>
      <c r="D630" s="74"/>
      <c r="E630" s="75"/>
      <c r="F630" s="76"/>
      <c r="G630" s="77"/>
    </row>
    <row r="631">
      <c r="A631" s="71"/>
      <c r="B631" s="72"/>
      <c r="C631" s="73"/>
      <c r="D631" s="74"/>
      <c r="E631" s="75"/>
      <c r="F631" s="76"/>
      <c r="G631" s="77"/>
    </row>
    <row r="632">
      <c r="A632" s="71"/>
      <c r="B632" s="72"/>
      <c r="C632" s="73"/>
      <c r="D632" s="74"/>
      <c r="E632" s="75"/>
      <c r="F632" s="76"/>
      <c r="G632" s="77"/>
    </row>
    <row r="633">
      <c r="A633" s="71"/>
      <c r="B633" s="72"/>
      <c r="C633" s="73"/>
      <c r="D633" s="74"/>
      <c r="E633" s="75"/>
      <c r="F633" s="76"/>
      <c r="G633" s="77"/>
    </row>
    <row r="634">
      <c r="A634" s="71"/>
      <c r="B634" s="72"/>
      <c r="C634" s="73"/>
      <c r="D634" s="74"/>
      <c r="E634" s="75"/>
      <c r="F634" s="76"/>
      <c r="G634" s="77"/>
    </row>
    <row r="635">
      <c r="A635" s="71"/>
      <c r="B635" s="72"/>
      <c r="C635" s="73"/>
      <c r="D635" s="74"/>
      <c r="E635" s="75"/>
      <c r="F635" s="76"/>
      <c r="G635" s="77"/>
    </row>
    <row r="636">
      <c r="A636" s="71"/>
      <c r="B636" s="72"/>
      <c r="C636" s="73"/>
      <c r="D636" s="74"/>
      <c r="E636" s="75"/>
      <c r="F636" s="76"/>
      <c r="G636" s="77"/>
    </row>
    <row r="637">
      <c r="A637" s="71"/>
      <c r="B637" s="72"/>
      <c r="C637" s="73"/>
      <c r="D637" s="74"/>
      <c r="E637" s="75"/>
      <c r="F637" s="76"/>
      <c r="G637" s="77"/>
    </row>
    <row r="638">
      <c r="A638" s="71"/>
      <c r="B638" s="72"/>
      <c r="C638" s="73"/>
      <c r="D638" s="74"/>
      <c r="E638" s="75"/>
      <c r="F638" s="76"/>
      <c r="G638" s="77"/>
    </row>
    <row r="639">
      <c r="A639" s="71"/>
      <c r="B639" s="72"/>
      <c r="C639" s="73"/>
      <c r="D639" s="74"/>
      <c r="E639" s="75"/>
      <c r="F639" s="76"/>
      <c r="G639" s="77"/>
    </row>
    <row r="640">
      <c r="A640" s="71"/>
      <c r="B640" s="72"/>
      <c r="C640" s="73"/>
      <c r="D640" s="74"/>
      <c r="E640" s="75"/>
      <c r="F640" s="76"/>
      <c r="G640" s="77"/>
    </row>
    <row r="641">
      <c r="A641" s="71"/>
      <c r="B641" s="72"/>
      <c r="C641" s="73"/>
      <c r="D641" s="74"/>
      <c r="E641" s="75"/>
      <c r="F641" s="76"/>
      <c r="G641" s="77"/>
    </row>
    <row r="642">
      <c r="A642" s="71"/>
      <c r="B642" s="72"/>
      <c r="C642" s="73"/>
      <c r="D642" s="74"/>
      <c r="E642" s="75"/>
      <c r="F642" s="76"/>
      <c r="G642" s="77"/>
    </row>
    <row r="643">
      <c r="A643" s="71"/>
      <c r="B643" s="72"/>
      <c r="C643" s="73"/>
      <c r="D643" s="74"/>
      <c r="E643" s="75"/>
      <c r="F643" s="76"/>
      <c r="G643" s="77"/>
    </row>
    <row r="644">
      <c r="A644" s="71"/>
      <c r="B644" s="72"/>
      <c r="C644" s="73"/>
      <c r="D644" s="74"/>
      <c r="E644" s="75"/>
      <c r="F644" s="76"/>
      <c r="G644" s="77"/>
    </row>
    <row r="645">
      <c r="A645" s="71"/>
      <c r="B645" s="72"/>
      <c r="C645" s="73"/>
      <c r="D645" s="74"/>
      <c r="E645" s="75"/>
      <c r="F645" s="76"/>
      <c r="G645" s="77"/>
    </row>
    <row r="646">
      <c r="A646" s="71"/>
      <c r="B646" s="72"/>
      <c r="C646" s="73"/>
      <c r="D646" s="74"/>
      <c r="E646" s="75"/>
      <c r="F646" s="76"/>
      <c r="G646" s="77"/>
    </row>
    <row r="647">
      <c r="A647" s="71"/>
      <c r="B647" s="72"/>
      <c r="C647" s="73"/>
      <c r="D647" s="74"/>
      <c r="E647" s="75"/>
      <c r="F647" s="76"/>
      <c r="G647" s="77"/>
    </row>
    <row r="648">
      <c r="A648" s="71"/>
      <c r="B648" s="72"/>
      <c r="C648" s="73"/>
      <c r="D648" s="74"/>
      <c r="E648" s="75"/>
      <c r="F648" s="76"/>
      <c r="G648" s="77"/>
    </row>
    <row r="649">
      <c r="A649" s="71"/>
      <c r="B649" s="72"/>
      <c r="C649" s="73"/>
      <c r="D649" s="74"/>
      <c r="E649" s="75"/>
      <c r="F649" s="76"/>
      <c r="G649" s="77"/>
    </row>
    <row r="650">
      <c r="A650" s="71"/>
      <c r="B650" s="72"/>
      <c r="C650" s="73"/>
      <c r="D650" s="74"/>
      <c r="E650" s="75"/>
      <c r="F650" s="76"/>
      <c r="G650" s="77"/>
    </row>
    <row r="651">
      <c r="A651" s="71"/>
      <c r="B651" s="72"/>
      <c r="C651" s="73"/>
      <c r="D651" s="74"/>
      <c r="E651" s="75"/>
      <c r="F651" s="76"/>
      <c r="G651" s="77"/>
    </row>
    <row r="652">
      <c r="A652" s="71"/>
      <c r="B652" s="72"/>
      <c r="C652" s="73"/>
      <c r="D652" s="74"/>
      <c r="E652" s="75"/>
      <c r="F652" s="76"/>
      <c r="G652" s="77"/>
    </row>
    <row r="653">
      <c r="A653" s="71"/>
      <c r="B653" s="72"/>
      <c r="C653" s="73"/>
      <c r="D653" s="74"/>
      <c r="E653" s="75"/>
      <c r="F653" s="76"/>
      <c r="G653" s="77"/>
    </row>
    <row r="654">
      <c r="A654" s="71"/>
      <c r="B654" s="72"/>
      <c r="C654" s="73"/>
      <c r="D654" s="74"/>
      <c r="E654" s="75"/>
      <c r="F654" s="76"/>
      <c r="G654" s="77"/>
    </row>
    <row r="655">
      <c r="A655" s="71"/>
      <c r="B655" s="72"/>
      <c r="C655" s="73"/>
      <c r="D655" s="74"/>
      <c r="E655" s="75"/>
      <c r="F655" s="76"/>
      <c r="G655" s="77"/>
    </row>
    <row r="656">
      <c r="A656" s="71"/>
      <c r="B656" s="72"/>
      <c r="C656" s="73"/>
      <c r="D656" s="74"/>
      <c r="E656" s="75"/>
      <c r="F656" s="76"/>
      <c r="G656" s="77"/>
    </row>
    <row r="657">
      <c r="A657" s="71"/>
      <c r="B657" s="72"/>
      <c r="C657" s="73"/>
      <c r="D657" s="74"/>
      <c r="E657" s="75"/>
      <c r="F657" s="76"/>
      <c r="G657" s="77"/>
    </row>
    <row r="658">
      <c r="A658" s="71"/>
      <c r="B658" s="72"/>
      <c r="C658" s="73"/>
      <c r="D658" s="74"/>
      <c r="E658" s="75"/>
      <c r="F658" s="76"/>
      <c r="G658" s="77"/>
    </row>
    <row r="659">
      <c r="A659" s="71"/>
      <c r="B659" s="72"/>
      <c r="C659" s="73"/>
      <c r="D659" s="74"/>
      <c r="E659" s="75"/>
      <c r="F659" s="76"/>
      <c r="G659" s="77"/>
    </row>
    <row r="660">
      <c r="A660" s="71"/>
      <c r="B660" s="72"/>
      <c r="C660" s="73"/>
      <c r="D660" s="74"/>
      <c r="E660" s="75"/>
      <c r="F660" s="76"/>
      <c r="G660" s="77"/>
    </row>
    <row r="661">
      <c r="A661" s="71"/>
      <c r="B661" s="72"/>
      <c r="C661" s="73"/>
      <c r="D661" s="74"/>
      <c r="E661" s="75"/>
      <c r="F661" s="76"/>
      <c r="G661" s="77"/>
    </row>
    <row r="662">
      <c r="A662" s="71"/>
      <c r="B662" s="72"/>
      <c r="C662" s="73"/>
      <c r="D662" s="74"/>
      <c r="E662" s="75"/>
      <c r="F662" s="76"/>
      <c r="G662" s="77"/>
    </row>
    <row r="663">
      <c r="A663" s="71"/>
      <c r="B663" s="72"/>
      <c r="C663" s="73"/>
      <c r="D663" s="74"/>
      <c r="E663" s="75"/>
      <c r="F663" s="76"/>
      <c r="G663" s="77"/>
    </row>
    <row r="664">
      <c r="A664" s="71"/>
      <c r="B664" s="72"/>
      <c r="C664" s="73"/>
      <c r="D664" s="74"/>
      <c r="E664" s="75"/>
      <c r="F664" s="76"/>
      <c r="G664" s="77"/>
    </row>
    <row r="665">
      <c r="A665" s="71"/>
      <c r="B665" s="72"/>
      <c r="C665" s="73"/>
      <c r="D665" s="74"/>
      <c r="E665" s="75"/>
      <c r="F665" s="76"/>
      <c r="G665" s="77"/>
    </row>
    <row r="666">
      <c r="A666" s="71"/>
      <c r="B666" s="72"/>
      <c r="C666" s="73"/>
      <c r="D666" s="74"/>
      <c r="E666" s="75"/>
      <c r="F666" s="76"/>
      <c r="G666" s="77"/>
    </row>
    <row r="667">
      <c r="A667" s="71"/>
      <c r="B667" s="72"/>
      <c r="C667" s="73"/>
      <c r="D667" s="74"/>
      <c r="E667" s="75"/>
      <c r="F667" s="76"/>
      <c r="G667" s="77"/>
    </row>
    <row r="668">
      <c r="A668" s="71"/>
      <c r="B668" s="72"/>
      <c r="C668" s="73"/>
      <c r="D668" s="74"/>
      <c r="E668" s="75"/>
      <c r="F668" s="76"/>
      <c r="G668" s="77"/>
    </row>
    <row r="669">
      <c r="A669" s="71"/>
      <c r="B669" s="72"/>
      <c r="C669" s="73"/>
      <c r="D669" s="74"/>
      <c r="E669" s="75"/>
      <c r="F669" s="76"/>
      <c r="G669" s="77"/>
    </row>
    <row r="670">
      <c r="A670" s="71"/>
      <c r="B670" s="72"/>
      <c r="C670" s="73"/>
      <c r="D670" s="74"/>
      <c r="E670" s="75"/>
      <c r="F670" s="76"/>
      <c r="G670" s="77"/>
    </row>
    <row r="671">
      <c r="A671" s="71"/>
      <c r="B671" s="72"/>
      <c r="C671" s="73"/>
      <c r="D671" s="74"/>
      <c r="E671" s="75"/>
      <c r="F671" s="76"/>
      <c r="G671" s="77"/>
    </row>
    <row r="672">
      <c r="A672" s="71"/>
      <c r="B672" s="72"/>
      <c r="C672" s="73"/>
      <c r="D672" s="74"/>
      <c r="E672" s="75"/>
      <c r="F672" s="76"/>
      <c r="G672" s="77"/>
    </row>
    <row r="673">
      <c r="A673" s="71"/>
      <c r="B673" s="72"/>
      <c r="C673" s="73"/>
      <c r="D673" s="74"/>
      <c r="E673" s="75"/>
      <c r="F673" s="76"/>
      <c r="G673" s="77"/>
    </row>
    <row r="674">
      <c r="A674" s="71"/>
      <c r="B674" s="72"/>
      <c r="C674" s="73"/>
      <c r="D674" s="74"/>
      <c r="E674" s="75"/>
      <c r="F674" s="76"/>
      <c r="G674" s="77"/>
    </row>
    <row r="675">
      <c r="A675" s="71"/>
      <c r="B675" s="72"/>
      <c r="C675" s="73"/>
      <c r="D675" s="74"/>
      <c r="E675" s="75"/>
      <c r="F675" s="76"/>
      <c r="G675" s="77"/>
    </row>
    <row r="676">
      <c r="A676" s="71"/>
      <c r="B676" s="72"/>
      <c r="C676" s="73"/>
      <c r="D676" s="74"/>
      <c r="E676" s="75"/>
      <c r="F676" s="76"/>
      <c r="G676" s="77"/>
    </row>
    <row r="677">
      <c r="A677" s="71"/>
      <c r="B677" s="72"/>
      <c r="C677" s="73"/>
      <c r="D677" s="74"/>
      <c r="E677" s="75"/>
      <c r="F677" s="76"/>
      <c r="G677" s="77"/>
    </row>
    <row r="678">
      <c r="A678" s="71"/>
      <c r="B678" s="72"/>
      <c r="C678" s="73"/>
      <c r="D678" s="74"/>
      <c r="E678" s="75"/>
      <c r="F678" s="76"/>
      <c r="G678" s="77"/>
    </row>
    <row r="679">
      <c r="A679" s="71"/>
      <c r="B679" s="72"/>
      <c r="C679" s="73"/>
      <c r="D679" s="74"/>
      <c r="E679" s="75"/>
      <c r="F679" s="76"/>
      <c r="G679" s="77"/>
    </row>
    <row r="680">
      <c r="A680" s="71"/>
      <c r="B680" s="72"/>
      <c r="C680" s="73"/>
      <c r="D680" s="74"/>
      <c r="E680" s="75"/>
      <c r="F680" s="76"/>
      <c r="G680" s="77"/>
    </row>
    <row r="681">
      <c r="A681" s="71"/>
      <c r="B681" s="72"/>
      <c r="C681" s="73"/>
      <c r="D681" s="74"/>
      <c r="E681" s="75"/>
      <c r="F681" s="76"/>
      <c r="G681" s="77"/>
    </row>
    <row r="682">
      <c r="A682" s="71"/>
      <c r="B682" s="72"/>
      <c r="C682" s="73"/>
      <c r="D682" s="74"/>
      <c r="E682" s="75"/>
      <c r="F682" s="76"/>
      <c r="G682" s="77"/>
    </row>
    <row r="683">
      <c r="A683" s="71"/>
      <c r="B683" s="72"/>
      <c r="C683" s="73"/>
      <c r="D683" s="74"/>
      <c r="E683" s="75"/>
      <c r="F683" s="76"/>
      <c r="G683" s="77"/>
    </row>
    <row r="684">
      <c r="A684" s="71"/>
      <c r="B684" s="72"/>
      <c r="C684" s="73"/>
      <c r="D684" s="74"/>
      <c r="E684" s="75"/>
      <c r="F684" s="76"/>
      <c r="G684" s="77"/>
    </row>
    <row r="685">
      <c r="A685" s="71"/>
      <c r="B685" s="72"/>
      <c r="C685" s="73"/>
      <c r="D685" s="74"/>
      <c r="E685" s="75"/>
      <c r="F685" s="76"/>
      <c r="G685" s="77"/>
    </row>
    <row r="686">
      <c r="A686" s="71"/>
      <c r="B686" s="72"/>
      <c r="C686" s="73"/>
      <c r="D686" s="74"/>
      <c r="E686" s="75"/>
      <c r="F686" s="76"/>
      <c r="G686" s="77"/>
    </row>
    <row r="687">
      <c r="A687" s="71"/>
      <c r="B687" s="72"/>
      <c r="C687" s="73"/>
      <c r="D687" s="74"/>
      <c r="E687" s="75"/>
      <c r="F687" s="76"/>
      <c r="G687" s="77"/>
    </row>
    <row r="688">
      <c r="A688" s="71"/>
      <c r="B688" s="72"/>
      <c r="C688" s="73"/>
      <c r="D688" s="74"/>
      <c r="E688" s="75"/>
      <c r="F688" s="76"/>
      <c r="G688" s="77"/>
    </row>
    <row r="689">
      <c r="A689" s="71"/>
      <c r="B689" s="72"/>
      <c r="C689" s="73"/>
      <c r="D689" s="74"/>
      <c r="E689" s="75"/>
      <c r="F689" s="76"/>
      <c r="G689" s="77"/>
    </row>
    <row r="690">
      <c r="A690" s="71"/>
      <c r="B690" s="72"/>
      <c r="C690" s="73"/>
      <c r="D690" s="74"/>
      <c r="E690" s="75"/>
      <c r="F690" s="76"/>
      <c r="G690" s="77"/>
    </row>
    <row r="691">
      <c r="A691" s="71"/>
      <c r="B691" s="72"/>
      <c r="C691" s="73"/>
      <c r="D691" s="74"/>
      <c r="E691" s="75"/>
      <c r="F691" s="76"/>
      <c r="G691" s="77"/>
    </row>
    <row r="692">
      <c r="A692" s="71"/>
      <c r="B692" s="72"/>
      <c r="C692" s="73"/>
      <c r="D692" s="74"/>
      <c r="E692" s="75"/>
      <c r="F692" s="76"/>
      <c r="G692" s="77"/>
    </row>
    <row r="693">
      <c r="A693" s="71"/>
      <c r="B693" s="72"/>
      <c r="C693" s="73"/>
      <c r="D693" s="74"/>
      <c r="E693" s="75"/>
      <c r="F693" s="76"/>
      <c r="G693" s="77"/>
    </row>
    <row r="694">
      <c r="A694" s="71"/>
      <c r="B694" s="72"/>
      <c r="C694" s="73"/>
      <c r="D694" s="74"/>
      <c r="E694" s="75"/>
      <c r="F694" s="76"/>
      <c r="G694" s="77"/>
    </row>
    <row r="695">
      <c r="A695" s="71"/>
      <c r="B695" s="72"/>
      <c r="C695" s="73"/>
      <c r="D695" s="74"/>
      <c r="E695" s="75"/>
      <c r="F695" s="76"/>
      <c r="G695" s="77"/>
    </row>
    <row r="696">
      <c r="A696" s="71"/>
      <c r="B696" s="72"/>
      <c r="C696" s="73"/>
      <c r="D696" s="74"/>
      <c r="E696" s="75"/>
      <c r="F696" s="76"/>
      <c r="G696" s="77"/>
    </row>
    <row r="697">
      <c r="A697" s="71"/>
      <c r="B697" s="72"/>
      <c r="C697" s="73"/>
      <c r="D697" s="74"/>
      <c r="E697" s="75"/>
      <c r="F697" s="76"/>
      <c r="G697" s="77"/>
    </row>
    <row r="698">
      <c r="A698" s="71"/>
      <c r="B698" s="72"/>
      <c r="C698" s="73"/>
      <c r="D698" s="74"/>
      <c r="E698" s="75"/>
      <c r="F698" s="76"/>
      <c r="G698" s="77"/>
    </row>
    <row r="699">
      <c r="A699" s="71"/>
      <c r="B699" s="72"/>
      <c r="C699" s="73"/>
      <c r="D699" s="74"/>
      <c r="E699" s="75"/>
      <c r="F699" s="76"/>
      <c r="G699" s="77"/>
    </row>
    <row r="700">
      <c r="A700" s="71"/>
      <c r="B700" s="72"/>
      <c r="C700" s="73"/>
      <c r="D700" s="74"/>
      <c r="E700" s="75"/>
      <c r="F700" s="76"/>
      <c r="G700" s="77"/>
    </row>
    <row r="701">
      <c r="A701" s="71"/>
      <c r="B701" s="72"/>
      <c r="C701" s="73"/>
      <c r="D701" s="74"/>
      <c r="E701" s="75"/>
      <c r="F701" s="76"/>
      <c r="G701" s="77"/>
    </row>
    <row r="702">
      <c r="A702" s="71"/>
      <c r="B702" s="72"/>
      <c r="C702" s="73"/>
      <c r="D702" s="74"/>
      <c r="E702" s="75"/>
      <c r="F702" s="76"/>
      <c r="G702" s="77"/>
    </row>
    <row r="703">
      <c r="A703" s="71"/>
      <c r="B703" s="72"/>
      <c r="C703" s="73"/>
      <c r="D703" s="74"/>
      <c r="E703" s="75"/>
      <c r="F703" s="76"/>
      <c r="G703" s="77"/>
    </row>
    <row r="704">
      <c r="A704" s="71"/>
      <c r="B704" s="72"/>
      <c r="C704" s="73"/>
      <c r="D704" s="74"/>
      <c r="E704" s="75"/>
      <c r="F704" s="76"/>
      <c r="G704" s="77"/>
    </row>
    <row r="705">
      <c r="A705" s="71"/>
      <c r="B705" s="72"/>
      <c r="C705" s="73"/>
      <c r="D705" s="74"/>
      <c r="E705" s="75"/>
      <c r="F705" s="76"/>
      <c r="G705" s="77"/>
    </row>
    <row r="706">
      <c r="A706" s="71"/>
      <c r="B706" s="72"/>
      <c r="C706" s="73"/>
      <c r="D706" s="74"/>
      <c r="E706" s="75"/>
      <c r="F706" s="76"/>
      <c r="G706" s="77"/>
    </row>
    <row r="707">
      <c r="A707" s="71"/>
      <c r="B707" s="72"/>
      <c r="C707" s="73"/>
      <c r="D707" s="74"/>
      <c r="E707" s="75"/>
      <c r="F707" s="76"/>
      <c r="G707" s="77"/>
    </row>
    <row r="708">
      <c r="A708" s="71"/>
      <c r="B708" s="72"/>
      <c r="C708" s="73"/>
      <c r="D708" s="74"/>
      <c r="E708" s="75"/>
      <c r="F708" s="76"/>
      <c r="G708" s="77"/>
    </row>
    <row r="709">
      <c r="A709" s="71"/>
      <c r="B709" s="72"/>
      <c r="C709" s="73"/>
      <c r="D709" s="74"/>
      <c r="E709" s="75"/>
      <c r="F709" s="76"/>
      <c r="G709" s="77"/>
    </row>
    <row r="710">
      <c r="A710" s="71"/>
      <c r="B710" s="72"/>
      <c r="C710" s="73"/>
      <c r="D710" s="74"/>
      <c r="E710" s="75"/>
      <c r="F710" s="76"/>
      <c r="G710" s="77"/>
    </row>
    <row r="711">
      <c r="A711" s="71"/>
      <c r="B711" s="72"/>
      <c r="C711" s="73"/>
      <c r="D711" s="74"/>
      <c r="E711" s="75"/>
      <c r="F711" s="76"/>
      <c r="G711" s="77"/>
    </row>
    <row r="712">
      <c r="A712" s="71"/>
      <c r="B712" s="72"/>
      <c r="C712" s="73"/>
      <c r="D712" s="74"/>
      <c r="E712" s="75"/>
      <c r="F712" s="76"/>
      <c r="G712" s="77"/>
    </row>
    <row r="713">
      <c r="A713" s="71"/>
      <c r="B713" s="72"/>
      <c r="C713" s="73"/>
      <c r="D713" s="74"/>
      <c r="E713" s="75"/>
      <c r="F713" s="76"/>
      <c r="G713" s="77"/>
    </row>
    <row r="714">
      <c r="A714" s="71"/>
      <c r="B714" s="72"/>
      <c r="C714" s="73"/>
      <c r="D714" s="74"/>
      <c r="E714" s="75"/>
      <c r="F714" s="76"/>
      <c r="G714" s="77"/>
    </row>
    <row r="715">
      <c r="A715" s="71"/>
      <c r="B715" s="72"/>
      <c r="C715" s="73"/>
      <c r="D715" s="74"/>
      <c r="E715" s="75"/>
      <c r="F715" s="76"/>
      <c r="G715" s="77"/>
    </row>
    <row r="716">
      <c r="A716" s="71"/>
      <c r="B716" s="72"/>
      <c r="C716" s="73"/>
      <c r="D716" s="74"/>
      <c r="E716" s="75"/>
      <c r="F716" s="76"/>
      <c r="G716" s="77"/>
    </row>
    <row r="717">
      <c r="A717" s="71"/>
      <c r="B717" s="72"/>
      <c r="C717" s="73"/>
      <c r="D717" s="74"/>
      <c r="E717" s="75"/>
      <c r="F717" s="76"/>
      <c r="G717" s="77"/>
    </row>
    <row r="718">
      <c r="A718" s="71"/>
      <c r="B718" s="72"/>
      <c r="C718" s="73"/>
      <c r="D718" s="74"/>
      <c r="E718" s="75"/>
      <c r="F718" s="76"/>
      <c r="G718" s="77"/>
    </row>
    <row r="719">
      <c r="A719" s="71"/>
      <c r="B719" s="72"/>
      <c r="C719" s="73"/>
      <c r="D719" s="74"/>
      <c r="E719" s="75"/>
      <c r="F719" s="76"/>
      <c r="G719" s="77"/>
    </row>
    <row r="720">
      <c r="A720" s="71"/>
      <c r="B720" s="72"/>
      <c r="C720" s="73"/>
      <c r="D720" s="74"/>
      <c r="E720" s="75"/>
      <c r="F720" s="76"/>
      <c r="G720" s="77"/>
    </row>
    <row r="721">
      <c r="A721" s="71"/>
      <c r="B721" s="72"/>
      <c r="C721" s="73"/>
      <c r="D721" s="74"/>
      <c r="E721" s="75"/>
      <c r="F721" s="76"/>
      <c r="G721" s="77"/>
    </row>
    <row r="722">
      <c r="A722" s="71"/>
      <c r="B722" s="72"/>
      <c r="C722" s="73"/>
      <c r="D722" s="74"/>
      <c r="E722" s="75"/>
      <c r="F722" s="76"/>
      <c r="G722" s="77"/>
    </row>
    <row r="723">
      <c r="A723" s="71"/>
      <c r="B723" s="72"/>
      <c r="C723" s="73"/>
      <c r="D723" s="74"/>
      <c r="E723" s="75"/>
      <c r="F723" s="76"/>
      <c r="G723" s="77"/>
    </row>
    <row r="724">
      <c r="A724" s="71"/>
      <c r="B724" s="72"/>
      <c r="C724" s="73"/>
      <c r="D724" s="74"/>
      <c r="E724" s="75"/>
      <c r="F724" s="76"/>
      <c r="G724" s="77"/>
    </row>
    <row r="725">
      <c r="A725" s="71"/>
      <c r="B725" s="72"/>
      <c r="C725" s="73"/>
      <c r="D725" s="74"/>
      <c r="E725" s="75"/>
      <c r="F725" s="76"/>
      <c r="G725" s="77"/>
    </row>
    <row r="726">
      <c r="A726" s="71"/>
      <c r="B726" s="72"/>
      <c r="C726" s="73"/>
      <c r="D726" s="74"/>
      <c r="E726" s="75"/>
      <c r="F726" s="76"/>
      <c r="G726" s="77"/>
    </row>
    <row r="727">
      <c r="A727" s="71"/>
      <c r="B727" s="72"/>
      <c r="C727" s="73"/>
      <c r="D727" s="74"/>
      <c r="E727" s="75"/>
      <c r="F727" s="76"/>
      <c r="G727" s="77"/>
    </row>
    <row r="728">
      <c r="A728" s="71"/>
      <c r="B728" s="72"/>
      <c r="C728" s="73"/>
      <c r="D728" s="74"/>
      <c r="E728" s="75"/>
      <c r="F728" s="76"/>
      <c r="G728" s="77"/>
    </row>
    <row r="729">
      <c r="A729" s="71"/>
      <c r="B729" s="72"/>
      <c r="C729" s="73"/>
      <c r="D729" s="74"/>
      <c r="E729" s="75"/>
      <c r="F729" s="76"/>
      <c r="G729" s="77"/>
    </row>
    <row r="730">
      <c r="A730" s="71"/>
      <c r="B730" s="72"/>
      <c r="C730" s="73"/>
      <c r="D730" s="74"/>
      <c r="E730" s="75"/>
      <c r="F730" s="76"/>
      <c r="G730" s="77"/>
    </row>
    <row r="731">
      <c r="A731" s="71"/>
      <c r="B731" s="72"/>
      <c r="C731" s="73"/>
      <c r="D731" s="74"/>
      <c r="E731" s="75"/>
      <c r="F731" s="76"/>
      <c r="G731" s="77"/>
    </row>
    <row r="732">
      <c r="A732" s="71"/>
      <c r="B732" s="72"/>
      <c r="C732" s="73"/>
      <c r="D732" s="74"/>
      <c r="E732" s="75"/>
      <c r="F732" s="76"/>
      <c r="G732" s="77"/>
    </row>
    <row r="733">
      <c r="A733" s="71"/>
      <c r="B733" s="72"/>
      <c r="C733" s="73"/>
      <c r="D733" s="74"/>
      <c r="E733" s="75"/>
      <c r="F733" s="76"/>
      <c r="G733" s="77"/>
    </row>
    <row r="734">
      <c r="A734" s="71"/>
      <c r="B734" s="72"/>
      <c r="C734" s="73"/>
      <c r="D734" s="74"/>
      <c r="E734" s="75"/>
      <c r="F734" s="76"/>
      <c r="G734" s="77"/>
    </row>
    <row r="735">
      <c r="A735" s="71"/>
      <c r="B735" s="72"/>
      <c r="C735" s="73"/>
      <c r="D735" s="74"/>
      <c r="E735" s="75"/>
      <c r="F735" s="76"/>
      <c r="G735" s="77"/>
    </row>
    <row r="736">
      <c r="A736" s="71"/>
      <c r="B736" s="72"/>
      <c r="C736" s="73"/>
      <c r="D736" s="74"/>
      <c r="E736" s="75"/>
      <c r="F736" s="76"/>
      <c r="G736" s="77"/>
    </row>
    <row r="737">
      <c r="A737" s="71"/>
      <c r="B737" s="72"/>
      <c r="C737" s="73"/>
      <c r="D737" s="74"/>
      <c r="E737" s="75"/>
      <c r="F737" s="76"/>
      <c r="G737" s="77"/>
    </row>
    <row r="738">
      <c r="A738" s="71"/>
      <c r="B738" s="72"/>
      <c r="C738" s="73"/>
      <c r="D738" s="74"/>
      <c r="E738" s="75"/>
      <c r="F738" s="76"/>
      <c r="G738" s="77"/>
    </row>
    <row r="739">
      <c r="A739" s="71"/>
      <c r="B739" s="72"/>
      <c r="C739" s="73"/>
      <c r="D739" s="74"/>
      <c r="E739" s="75"/>
      <c r="F739" s="76"/>
      <c r="G739" s="77"/>
    </row>
    <row r="740">
      <c r="A740" s="71"/>
      <c r="B740" s="72"/>
      <c r="C740" s="73"/>
      <c r="D740" s="74"/>
      <c r="E740" s="75"/>
      <c r="F740" s="76"/>
      <c r="G740" s="77"/>
    </row>
    <row r="741">
      <c r="A741" s="71"/>
      <c r="B741" s="72"/>
      <c r="C741" s="73"/>
      <c r="D741" s="74"/>
      <c r="E741" s="75"/>
      <c r="F741" s="76"/>
      <c r="G741" s="77"/>
    </row>
    <row r="742">
      <c r="A742" s="71"/>
      <c r="B742" s="72"/>
      <c r="C742" s="73"/>
      <c r="D742" s="74"/>
      <c r="E742" s="75"/>
      <c r="F742" s="76"/>
      <c r="G742" s="77"/>
    </row>
    <row r="743">
      <c r="A743" s="71"/>
      <c r="B743" s="72"/>
      <c r="C743" s="73"/>
      <c r="D743" s="74"/>
      <c r="E743" s="75"/>
      <c r="F743" s="76"/>
      <c r="G743" s="77"/>
    </row>
    <row r="744">
      <c r="A744" s="71"/>
      <c r="B744" s="72"/>
      <c r="C744" s="73"/>
      <c r="D744" s="74"/>
      <c r="E744" s="75"/>
      <c r="F744" s="76"/>
      <c r="G744" s="77"/>
    </row>
    <row r="745">
      <c r="A745" s="71"/>
      <c r="B745" s="72"/>
      <c r="C745" s="73"/>
      <c r="D745" s="74"/>
      <c r="E745" s="75"/>
      <c r="F745" s="76"/>
      <c r="G745" s="77"/>
    </row>
    <row r="746">
      <c r="A746" s="71"/>
      <c r="B746" s="72"/>
      <c r="C746" s="73"/>
      <c r="D746" s="74"/>
      <c r="E746" s="75"/>
      <c r="F746" s="76"/>
      <c r="G746" s="77"/>
    </row>
    <row r="747">
      <c r="A747" s="71"/>
      <c r="B747" s="72"/>
      <c r="C747" s="73"/>
      <c r="D747" s="74"/>
      <c r="E747" s="75"/>
      <c r="F747" s="76"/>
      <c r="G747" s="77"/>
    </row>
    <row r="748">
      <c r="A748" s="71"/>
      <c r="B748" s="72"/>
      <c r="C748" s="73"/>
      <c r="D748" s="74"/>
      <c r="E748" s="75"/>
      <c r="F748" s="76"/>
      <c r="G748" s="77"/>
    </row>
    <row r="749">
      <c r="A749" s="71"/>
      <c r="B749" s="72"/>
      <c r="C749" s="73"/>
      <c r="D749" s="74"/>
      <c r="E749" s="75"/>
      <c r="F749" s="76"/>
      <c r="G749" s="77"/>
    </row>
    <row r="750">
      <c r="A750" s="71"/>
      <c r="B750" s="72"/>
      <c r="C750" s="73"/>
      <c r="D750" s="74"/>
      <c r="E750" s="75"/>
      <c r="F750" s="76"/>
      <c r="G750" s="77"/>
    </row>
    <row r="751">
      <c r="A751" s="71"/>
      <c r="B751" s="72"/>
      <c r="C751" s="73"/>
      <c r="D751" s="74"/>
      <c r="E751" s="75"/>
      <c r="F751" s="76"/>
      <c r="G751" s="77"/>
    </row>
    <row r="752">
      <c r="A752" s="71"/>
      <c r="B752" s="72"/>
      <c r="C752" s="73"/>
      <c r="D752" s="74"/>
      <c r="E752" s="75"/>
      <c r="F752" s="76"/>
      <c r="G752" s="77"/>
    </row>
    <row r="753">
      <c r="A753" s="71"/>
      <c r="B753" s="72"/>
      <c r="C753" s="73"/>
      <c r="D753" s="74"/>
      <c r="E753" s="75"/>
      <c r="F753" s="76"/>
      <c r="G753" s="77"/>
    </row>
    <row r="754">
      <c r="A754" s="71"/>
      <c r="B754" s="72"/>
      <c r="C754" s="73"/>
      <c r="D754" s="74"/>
      <c r="E754" s="75"/>
      <c r="F754" s="76"/>
      <c r="G754" s="77"/>
    </row>
    <row r="755">
      <c r="A755" s="71"/>
      <c r="B755" s="72"/>
      <c r="C755" s="73"/>
      <c r="D755" s="74"/>
      <c r="E755" s="75"/>
      <c r="F755" s="76"/>
      <c r="G755" s="77"/>
    </row>
    <row r="756">
      <c r="A756" s="71"/>
      <c r="B756" s="72"/>
      <c r="C756" s="73"/>
      <c r="D756" s="74"/>
      <c r="E756" s="75"/>
      <c r="F756" s="76"/>
      <c r="G756" s="77"/>
    </row>
    <row r="757">
      <c r="A757" s="71"/>
      <c r="B757" s="72"/>
      <c r="C757" s="73"/>
      <c r="D757" s="74"/>
      <c r="E757" s="75"/>
      <c r="F757" s="76"/>
      <c r="G757" s="77"/>
    </row>
    <row r="758">
      <c r="A758" s="71"/>
      <c r="B758" s="72"/>
      <c r="C758" s="73"/>
      <c r="D758" s="74"/>
      <c r="E758" s="75"/>
      <c r="F758" s="76"/>
      <c r="G758" s="77"/>
    </row>
    <row r="759">
      <c r="A759" s="71"/>
      <c r="B759" s="72"/>
      <c r="C759" s="73"/>
      <c r="D759" s="74"/>
      <c r="E759" s="75"/>
      <c r="F759" s="76"/>
      <c r="G759" s="77"/>
    </row>
    <row r="760">
      <c r="A760" s="71"/>
      <c r="B760" s="72"/>
      <c r="C760" s="73"/>
      <c r="D760" s="74"/>
      <c r="E760" s="75"/>
      <c r="F760" s="76"/>
      <c r="G760" s="77"/>
    </row>
    <row r="761">
      <c r="A761" s="71"/>
      <c r="B761" s="72"/>
      <c r="C761" s="73"/>
      <c r="D761" s="74"/>
      <c r="E761" s="75"/>
      <c r="F761" s="76"/>
      <c r="G761" s="77"/>
    </row>
    <row r="762">
      <c r="A762" s="71"/>
      <c r="B762" s="72"/>
      <c r="C762" s="73"/>
      <c r="D762" s="74"/>
      <c r="E762" s="75"/>
      <c r="F762" s="76"/>
      <c r="G762" s="77"/>
    </row>
    <row r="763">
      <c r="A763" s="71"/>
      <c r="B763" s="72"/>
      <c r="C763" s="73"/>
      <c r="D763" s="74"/>
      <c r="E763" s="75"/>
      <c r="F763" s="76"/>
      <c r="G763" s="77"/>
    </row>
    <row r="764">
      <c r="A764" s="71"/>
      <c r="B764" s="72"/>
      <c r="C764" s="73"/>
      <c r="D764" s="74"/>
      <c r="E764" s="75"/>
      <c r="F764" s="76"/>
      <c r="G764" s="77"/>
    </row>
    <row r="765">
      <c r="A765" s="71"/>
      <c r="B765" s="72"/>
      <c r="C765" s="73"/>
      <c r="D765" s="74"/>
      <c r="E765" s="75"/>
      <c r="F765" s="76"/>
      <c r="G765" s="77"/>
    </row>
    <row r="766">
      <c r="A766" s="71"/>
      <c r="B766" s="72"/>
      <c r="C766" s="73"/>
      <c r="D766" s="74"/>
      <c r="E766" s="75"/>
      <c r="F766" s="76"/>
      <c r="G766" s="77"/>
    </row>
    <row r="767">
      <c r="A767" s="71"/>
      <c r="B767" s="72"/>
      <c r="C767" s="73"/>
      <c r="D767" s="74"/>
      <c r="E767" s="75"/>
      <c r="F767" s="76"/>
      <c r="G767" s="77"/>
    </row>
    <row r="768">
      <c r="A768" s="71"/>
      <c r="B768" s="72"/>
      <c r="C768" s="73"/>
      <c r="D768" s="74"/>
      <c r="E768" s="75"/>
      <c r="F768" s="76"/>
      <c r="G768" s="77"/>
    </row>
    <row r="769">
      <c r="A769" s="71"/>
      <c r="B769" s="72"/>
      <c r="C769" s="73"/>
      <c r="D769" s="74"/>
      <c r="E769" s="75"/>
      <c r="F769" s="76"/>
      <c r="G769" s="77"/>
    </row>
    <row r="770">
      <c r="A770" s="71"/>
      <c r="B770" s="72"/>
      <c r="C770" s="73"/>
      <c r="D770" s="74"/>
      <c r="E770" s="75"/>
      <c r="F770" s="76"/>
      <c r="G770" s="77"/>
    </row>
    <row r="771">
      <c r="A771" s="71"/>
      <c r="B771" s="72"/>
      <c r="C771" s="73"/>
      <c r="D771" s="74"/>
      <c r="E771" s="75"/>
      <c r="F771" s="76"/>
      <c r="G771" s="77"/>
    </row>
    <row r="772">
      <c r="A772" s="71"/>
      <c r="B772" s="72"/>
      <c r="C772" s="73"/>
      <c r="D772" s="74"/>
      <c r="E772" s="75"/>
      <c r="F772" s="76"/>
      <c r="G772" s="77"/>
    </row>
    <row r="773">
      <c r="A773" s="71"/>
      <c r="B773" s="72"/>
      <c r="C773" s="73"/>
      <c r="D773" s="74"/>
      <c r="E773" s="75"/>
      <c r="F773" s="76"/>
      <c r="G773" s="77"/>
    </row>
    <row r="774">
      <c r="A774" s="71"/>
      <c r="B774" s="72"/>
      <c r="C774" s="73"/>
      <c r="D774" s="74"/>
      <c r="E774" s="75"/>
      <c r="F774" s="76"/>
      <c r="G774" s="77"/>
    </row>
    <row r="775">
      <c r="A775" s="71"/>
      <c r="B775" s="72"/>
      <c r="C775" s="73"/>
      <c r="D775" s="74"/>
      <c r="E775" s="75"/>
      <c r="F775" s="76"/>
      <c r="G775" s="77"/>
    </row>
    <row r="776">
      <c r="A776" s="71"/>
      <c r="B776" s="72"/>
      <c r="C776" s="73"/>
      <c r="D776" s="74"/>
      <c r="E776" s="75"/>
      <c r="F776" s="76"/>
      <c r="G776" s="77"/>
    </row>
    <row r="777">
      <c r="A777" s="71"/>
      <c r="B777" s="72"/>
      <c r="C777" s="73"/>
      <c r="D777" s="74"/>
      <c r="E777" s="75"/>
      <c r="F777" s="76"/>
      <c r="G777" s="77"/>
    </row>
    <row r="778">
      <c r="A778" s="71"/>
      <c r="B778" s="72"/>
      <c r="C778" s="73"/>
      <c r="D778" s="74"/>
      <c r="E778" s="75"/>
      <c r="F778" s="76"/>
      <c r="G778" s="77"/>
    </row>
    <row r="779">
      <c r="A779" s="71"/>
      <c r="B779" s="72"/>
      <c r="C779" s="73"/>
      <c r="D779" s="74"/>
      <c r="E779" s="75"/>
      <c r="F779" s="76"/>
      <c r="G779" s="77"/>
    </row>
    <row r="780">
      <c r="A780" s="71"/>
      <c r="B780" s="72"/>
      <c r="C780" s="73"/>
      <c r="D780" s="74"/>
      <c r="E780" s="75"/>
      <c r="F780" s="76"/>
      <c r="G780" s="77"/>
    </row>
    <row r="781">
      <c r="A781" s="71"/>
      <c r="B781" s="72"/>
      <c r="C781" s="73"/>
      <c r="D781" s="74"/>
      <c r="E781" s="75"/>
      <c r="F781" s="76"/>
      <c r="G781" s="77"/>
    </row>
    <row r="782">
      <c r="A782" s="71"/>
      <c r="B782" s="72"/>
      <c r="C782" s="73"/>
      <c r="D782" s="74"/>
      <c r="E782" s="75"/>
      <c r="F782" s="76"/>
      <c r="G782" s="77"/>
    </row>
    <row r="783">
      <c r="A783" s="71"/>
      <c r="B783" s="72"/>
      <c r="C783" s="73"/>
      <c r="D783" s="74"/>
      <c r="E783" s="75"/>
      <c r="F783" s="76"/>
      <c r="G783" s="77"/>
    </row>
    <row r="784">
      <c r="A784" s="71"/>
      <c r="B784" s="72"/>
      <c r="C784" s="73"/>
      <c r="D784" s="74"/>
      <c r="E784" s="75"/>
      <c r="F784" s="76"/>
      <c r="G784" s="77"/>
    </row>
    <row r="785">
      <c r="A785" s="71"/>
      <c r="B785" s="72"/>
      <c r="C785" s="73"/>
      <c r="D785" s="74"/>
      <c r="E785" s="75"/>
      <c r="F785" s="76"/>
      <c r="G785" s="77"/>
    </row>
    <row r="786">
      <c r="A786" s="71"/>
      <c r="B786" s="72"/>
      <c r="C786" s="73"/>
      <c r="D786" s="74"/>
      <c r="E786" s="75"/>
      <c r="F786" s="76"/>
      <c r="G786" s="77"/>
    </row>
    <row r="787">
      <c r="A787" s="71"/>
      <c r="B787" s="72"/>
      <c r="C787" s="73"/>
      <c r="D787" s="74"/>
      <c r="E787" s="75"/>
      <c r="F787" s="76"/>
      <c r="G787" s="77"/>
    </row>
    <row r="788">
      <c r="A788" s="71"/>
      <c r="B788" s="72"/>
      <c r="C788" s="73"/>
      <c r="D788" s="74"/>
      <c r="E788" s="75"/>
      <c r="F788" s="76"/>
      <c r="G788" s="77"/>
    </row>
    <row r="789">
      <c r="A789" s="71"/>
      <c r="B789" s="72"/>
      <c r="C789" s="73"/>
      <c r="D789" s="74"/>
      <c r="E789" s="75"/>
      <c r="F789" s="76"/>
      <c r="G789" s="77"/>
    </row>
    <row r="790">
      <c r="A790" s="71"/>
      <c r="B790" s="72"/>
      <c r="C790" s="73"/>
      <c r="D790" s="74"/>
      <c r="E790" s="75"/>
      <c r="F790" s="76"/>
      <c r="G790" s="77"/>
    </row>
    <row r="791">
      <c r="A791" s="71"/>
      <c r="B791" s="72"/>
      <c r="C791" s="73"/>
      <c r="D791" s="74"/>
      <c r="E791" s="75"/>
      <c r="F791" s="76"/>
      <c r="G791" s="77"/>
    </row>
    <row r="792">
      <c r="A792" s="71"/>
      <c r="B792" s="72"/>
      <c r="C792" s="73"/>
      <c r="D792" s="74"/>
      <c r="E792" s="75"/>
      <c r="F792" s="76"/>
      <c r="G792" s="77"/>
    </row>
    <row r="793">
      <c r="A793" s="71"/>
      <c r="B793" s="72"/>
      <c r="C793" s="73"/>
      <c r="D793" s="74"/>
      <c r="E793" s="75"/>
      <c r="F793" s="76"/>
      <c r="G793" s="77"/>
    </row>
    <row r="794">
      <c r="A794" s="71"/>
      <c r="B794" s="72"/>
      <c r="C794" s="73"/>
      <c r="D794" s="74"/>
      <c r="E794" s="75"/>
      <c r="F794" s="76"/>
      <c r="G794" s="77"/>
    </row>
    <row r="795">
      <c r="A795" s="71"/>
      <c r="B795" s="72"/>
      <c r="C795" s="73"/>
      <c r="D795" s="74"/>
      <c r="E795" s="75"/>
      <c r="F795" s="76"/>
      <c r="G795" s="77"/>
    </row>
    <row r="796">
      <c r="A796" s="71"/>
      <c r="B796" s="72"/>
      <c r="C796" s="73"/>
      <c r="D796" s="74"/>
      <c r="E796" s="75"/>
      <c r="F796" s="76"/>
      <c r="G796" s="77"/>
    </row>
    <row r="797">
      <c r="A797" s="71"/>
      <c r="B797" s="72"/>
      <c r="C797" s="73"/>
      <c r="D797" s="74"/>
      <c r="E797" s="75"/>
      <c r="F797" s="76"/>
      <c r="G797" s="77"/>
    </row>
    <row r="798">
      <c r="A798" s="71"/>
      <c r="B798" s="72"/>
      <c r="C798" s="73"/>
      <c r="D798" s="74"/>
      <c r="E798" s="75"/>
      <c r="F798" s="76"/>
      <c r="G798" s="77"/>
    </row>
    <row r="799">
      <c r="A799" s="71"/>
      <c r="B799" s="72"/>
      <c r="C799" s="73"/>
      <c r="D799" s="74"/>
      <c r="E799" s="75"/>
      <c r="F799" s="76"/>
      <c r="G799" s="77"/>
    </row>
    <row r="800">
      <c r="A800" s="71"/>
      <c r="B800" s="72"/>
      <c r="C800" s="73"/>
      <c r="D800" s="74"/>
      <c r="E800" s="75"/>
      <c r="F800" s="76"/>
      <c r="G800" s="77"/>
    </row>
    <row r="801">
      <c r="A801" s="71"/>
      <c r="B801" s="72"/>
      <c r="C801" s="73"/>
      <c r="D801" s="74"/>
      <c r="E801" s="75"/>
      <c r="F801" s="76"/>
      <c r="G801" s="77"/>
    </row>
    <row r="802">
      <c r="A802" s="71"/>
      <c r="B802" s="72"/>
      <c r="C802" s="73"/>
      <c r="D802" s="74"/>
      <c r="E802" s="75"/>
      <c r="F802" s="76"/>
      <c r="G802" s="77"/>
    </row>
    <row r="803">
      <c r="A803" s="71"/>
      <c r="B803" s="72"/>
      <c r="C803" s="73"/>
      <c r="D803" s="74"/>
      <c r="E803" s="75"/>
      <c r="F803" s="76"/>
      <c r="G803" s="77"/>
    </row>
    <row r="804">
      <c r="A804" s="71"/>
      <c r="B804" s="72"/>
      <c r="C804" s="73"/>
      <c r="D804" s="74"/>
      <c r="E804" s="75"/>
      <c r="F804" s="76"/>
      <c r="G804" s="77"/>
    </row>
    <row r="805">
      <c r="A805" s="71"/>
      <c r="B805" s="72"/>
      <c r="C805" s="73"/>
      <c r="D805" s="74"/>
      <c r="E805" s="75"/>
      <c r="F805" s="76"/>
      <c r="G805" s="77"/>
    </row>
    <row r="806">
      <c r="A806" s="71"/>
      <c r="B806" s="72"/>
      <c r="C806" s="73"/>
      <c r="D806" s="74"/>
      <c r="E806" s="75"/>
      <c r="F806" s="76"/>
      <c r="G806" s="77"/>
    </row>
    <row r="807">
      <c r="A807" s="71"/>
      <c r="B807" s="72"/>
      <c r="C807" s="73"/>
      <c r="D807" s="74"/>
      <c r="E807" s="75"/>
      <c r="F807" s="76"/>
      <c r="G807" s="77"/>
    </row>
    <row r="808">
      <c r="A808" s="71"/>
      <c r="B808" s="72"/>
      <c r="C808" s="73"/>
      <c r="D808" s="74"/>
      <c r="E808" s="75"/>
      <c r="F808" s="76"/>
      <c r="G808" s="77"/>
    </row>
    <row r="809">
      <c r="A809" s="71"/>
      <c r="B809" s="72"/>
      <c r="C809" s="73"/>
      <c r="D809" s="74"/>
      <c r="E809" s="75"/>
      <c r="F809" s="76"/>
      <c r="G809" s="77"/>
    </row>
    <row r="810">
      <c r="A810" s="71"/>
      <c r="B810" s="72"/>
      <c r="C810" s="73"/>
      <c r="D810" s="74"/>
      <c r="E810" s="75"/>
      <c r="F810" s="76"/>
      <c r="G810" s="77"/>
    </row>
    <row r="811">
      <c r="A811" s="71"/>
      <c r="B811" s="72"/>
      <c r="C811" s="73"/>
      <c r="D811" s="74"/>
      <c r="E811" s="75"/>
      <c r="F811" s="76"/>
      <c r="G811" s="77"/>
    </row>
    <row r="812">
      <c r="A812" s="71"/>
      <c r="B812" s="72"/>
      <c r="C812" s="73"/>
      <c r="D812" s="74"/>
      <c r="E812" s="75"/>
      <c r="F812" s="76"/>
      <c r="G812" s="77"/>
    </row>
    <row r="813">
      <c r="A813" s="71"/>
      <c r="B813" s="72"/>
      <c r="C813" s="73"/>
      <c r="D813" s="74"/>
      <c r="E813" s="75"/>
      <c r="F813" s="76"/>
      <c r="G813" s="77"/>
    </row>
    <row r="814">
      <c r="A814" s="71"/>
      <c r="B814" s="72"/>
      <c r="C814" s="73"/>
      <c r="D814" s="74"/>
      <c r="E814" s="75"/>
      <c r="F814" s="76"/>
      <c r="G814" s="77"/>
    </row>
    <row r="815">
      <c r="A815" s="71"/>
      <c r="B815" s="72"/>
      <c r="C815" s="73"/>
      <c r="D815" s="74"/>
      <c r="E815" s="75"/>
      <c r="F815" s="76"/>
      <c r="G815" s="77"/>
    </row>
    <row r="816">
      <c r="A816" s="71"/>
      <c r="B816" s="72"/>
      <c r="C816" s="73"/>
      <c r="D816" s="74"/>
      <c r="E816" s="75"/>
      <c r="F816" s="76"/>
      <c r="G816" s="77"/>
    </row>
    <row r="817">
      <c r="A817" s="71"/>
      <c r="B817" s="72"/>
      <c r="C817" s="73"/>
      <c r="D817" s="74"/>
      <c r="E817" s="75"/>
      <c r="F817" s="76"/>
      <c r="G817" s="77"/>
    </row>
    <row r="818">
      <c r="A818" s="71"/>
      <c r="B818" s="72"/>
      <c r="C818" s="73"/>
      <c r="D818" s="74"/>
      <c r="E818" s="75"/>
      <c r="F818" s="76"/>
      <c r="G818" s="77"/>
    </row>
    <row r="819">
      <c r="A819" s="71"/>
      <c r="B819" s="72"/>
      <c r="C819" s="73"/>
      <c r="D819" s="74"/>
      <c r="E819" s="75"/>
      <c r="F819" s="76"/>
      <c r="G819" s="77"/>
    </row>
    <row r="820">
      <c r="A820" s="71"/>
      <c r="B820" s="72"/>
      <c r="C820" s="73"/>
      <c r="D820" s="74"/>
      <c r="E820" s="75"/>
      <c r="F820" s="76"/>
      <c r="G820" s="77"/>
    </row>
    <row r="821">
      <c r="A821" s="71"/>
      <c r="B821" s="72"/>
      <c r="C821" s="73"/>
      <c r="D821" s="74"/>
      <c r="E821" s="75"/>
      <c r="F821" s="76"/>
      <c r="G821" s="77"/>
    </row>
    <row r="822">
      <c r="A822" s="71"/>
      <c r="B822" s="72"/>
      <c r="C822" s="73"/>
      <c r="D822" s="74"/>
      <c r="E822" s="75"/>
      <c r="F822" s="76"/>
      <c r="G822" s="77"/>
    </row>
    <row r="823">
      <c r="A823" s="71"/>
      <c r="B823" s="72"/>
      <c r="C823" s="73"/>
      <c r="D823" s="74"/>
      <c r="E823" s="75"/>
      <c r="F823" s="76"/>
      <c r="G823" s="77"/>
    </row>
    <row r="824">
      <c r="A824" s="71"/>
      <c r="B824" s="72"/>
      <c r="C824" s="73"/>
      <c r="D824" s="74"/>
      <c r="E824" s="75"/>
      <c r="F824" s="76"/>
      <c r="G824" s="77"/>
    </row>
    <row r="825">
      <c r="A825" s="71"/>
      <c r="B825" s="72"/>
      <c r="C825" s="73"/>
      <c r="D825" s="74"/>
      <c r="E825" s="75"/>
      <c r="F825" s="76"/>
      <c r="G825" s="77"/>
    </row>
    <row r="826">
      <c r="A826" s="71"/>
      <c r="B826" s="72"/>
      <c r="C826" s="73"/>
      <c r="D826" s="74"/>
      <c r="E826" s="75"/>
      <c r="F826" s="76"/>
      <c r="G826" s="77"/>
    </row>
    <row r="827">
      <c r="A827" s="71"/>
      <c r="B827" s="72"/>
      <c r="C827" s="73"/>
      <c r="D827" s="74"/>
      <c r="E827" s="75"/>
      <c r="F827" s="76"/>
      <c r="G827" s="77"/>
    </row>
    <row r="828">
      <c r="A828" s="71"/>
      <c r="B828" s="72"/>
      <c r="C828" s="73"/>
      <c r="D828" s="74"/>
      <c r="E828" s="75"/>
      <c r="F828" s="76"/>
      <c r="G828" s="77"/>
    </row>
    <row r="829">
      <c r="A829" s="71"/>
      <c r="B829" s="72"/>
      <c r="C829" s="73"/>
      <c r="D829" s="74"/>
      <c r="E829" s="75"/>
      <c r="F829" s="76"/>
      <c r="G829" s="77"/>
    </row>
    <row r="830">
      <c r="A830" s="71"/>
      <c r="B830" s="72"/>
      <c r="C830" s="73"/>
      <c r="D830" s="74"/>
      <c r="E830" s="75"/>
      <c r="F830" s="76"/>
      <c r="G830" s="77"/>
    </row>
    <row r="831">
      <c r="A831" s="71"/>
      <c r="B831" s="72"/>
      <c r="C831" s="73"/>
      <c r="D831" s="74"/>
      <c r="E831" s="75"/>
      <c r="F831" s="76"/>
      <c r="G831" s="77"/>
    </row>
    <row r="832">
      <c r="A832" s="71"/>
      <c r="B832" s="72"/>
      <c r="C832" s="73"/>
      <c r="D832" s="74"/>
      <c r="E832" s="75"/>
      <c r="F832" s="76"/>
      <c r="G832" s="77"/>
    </row>
    <row r="833">
      <c r="A833" s="71"/>
      <c r="B833" s="72"/>
      <c r="C833" s="73"/>
      <c r="D833" s="74"/>
      <c r="E833" s="75"/>
      <c r="F833" s="76"/>
      <c r="G833" s="77"/>
    </row>
    <row r="834">
      <c r="A834" s="71"/>
      <c r="B834" s="72"/>
      <c r="C834" s="73"/>
      <c r="D834" s="74"/>
      <c r="E834" s="75"/>
      <c r="F834" s="76"/>
      <c r="G834" s="77"/>
    </row>
    <row r="835">
      <c r="A835" s="71"/>
      <c r="B835" s="72"/>
      <c r="C835" s="73"/>
      <c r="D835" s="74"/>
      <c r="E835" s="75"/>
      <c r="F835" s="76"/>
      <c r="G835" s="77"/>
    </row>
    <row r="836">
      <c r="A836" s="71"/>
      <c r="B836" s="72"/>
      <c r="C836" s="73"/>
      <c r="D836" s="74"/>
      <c r="E836" s="75"/>
      <c r="F836" s="76"/>
      <c r="G836" s="77"/>
    </row>
    <row r="837">
      <c r="A837" s="71"/>
      <c r="B837" s="72"/>
      <c r="C837" s="73"/>
      <c r="D837" s="74"/>
      <c r="E837" s="75"/>
      <c r="F837" s="76"/>
      <c r="G837" s="77"/>
    </row>
    <row r="838">
      <c r="A838" s="71"/>
      <c r="B838" s="72"/>
      <c r="C838" s="73"/>
      <c r="D838" s="74"/>
      <c r="E838" s="75"/>
      <c r="F838" s="76"/>
      <c r="G838" s="77"/>
    </row>
    <row r="839">
      <c r="A839" s="71"/>
      <c r="B839" s="72"/>
      <c r="C839" s="73"/>
      <c r="D839" s="74"/>
      <c r="E839" s="75"/>
      <c r="F839" s="76"/>
      <c r="G839" s="77"/>
    </row>
    <row r="840">
      <c r="A840" s="71"/>
      <c r="B840" s="72"/>
      <c r="C840" s="73"/>
      <c r="D840" s="74"/>
      <c r="E840" s="75"/>
      <c r="F840" s="76"/>
      <c r="G840" s="77"/>
    </row>
    <row r="841">
      <c r="A841" s="71"/>
      <c r="B841" s="72"/>
      <c r="C841" s="73"/>
      <c r="D841" s="74"/>
      <c r="E841" s="75"/>
      <c r="F841" s="76"/>
      <c r="G841" s="77"/>
    </row>
    <row r="842">
      <c r="A842" s="71"/>
      <c r="B842" s="72"/>
      <c r="C842" s="73"/>
      <c r="D842" s="74"/>
      <c r="E842" s="75"/>
      <c r="F842" s="76"/>
      <c r="G842" s="77"/>
    </row>
    <row r="843">
      <c r="A843" s="71"/>
      <c r="B843" s="72"/>
      <c r="C843" s="73"/>
      <c r="D843" s="74"/>
      <c r="E843" s="75"/>
      <c r="F843" s="76"/>
      <c r="G843" s="77"/>
    </row>
    <row r="844">
      <c r="A844" s="71"/>
      <c r="B844" s="72"/>
      <c r="C844" s="73"/>
      <c r="D844" s="74"/>
      <c r="E844" s="75"/>
      <c r="F844" s="76"/>
      <c r="G844" s="77"/>
    </row>
    <row r="845">
      <c r="A845" s="71"/>
      <c r="B845" s="72"/>
      <c r="C845" s="73"/>
      <c r="D845" s="74"/>
      <c r="E845" s="75"/>
      <c r="F845" s="76"/>
      <c r="G845" s="77"/>
    </row>
    <row r="846">
      <c r="A846" s="71"/>
      <c r="B846" s="72"/>
      <c r="C846" s="73"/>
      <c r="D846" s="74"/>
      <c r="E846" s="75"/>
      <c r="F846" s="76"/>
      <c r="G846" s="77"/>
    </row>
    <row r="847">
      <c r="A847" s="71"/>
      <c r="B847" s="72"/>
      <c r="C847" s="73"/>
      <c r="D847" s="74"/>
      <c r="E847" s="75"/>
      <c r="F847" s="76"/>
      <c r="G847" s="77"/>
    </row>
    <row r="848">
      <c r="A848" s="71"/>
      <c r="B848" s="72"/>
      <c r="C848" s="73"/>
      <c r="D848" s="74"/>
      <c r="E848" s="75"/>
      <c r="F848" s="76"/>
      <c r="G848" s="77"/>
    </row>
    <row r="849">
      <c r="A849" s="71"/>
      <c r="B849" s="72"/>
      <c r="C849" s="73"/>
      <c r="D849" s="74"/>
      <c r="E849" s="75"/>
      <c r="F849" s="76"/>
      <c r="G849" s="77"/>
    </row>
    <row r="850">
      <c r="A850" s="71"/>
      <c r="B850" s="72"/>
      <c r="C850" s="73"/>
      <c r="D850" s="74"/>
      <c r="E850" s="75"/>
      <c r="F850" s="76"/>
      <c r="G850" s="77"/>
    </row>
    <row r="851">
      <c r="A851" s="71"/>
      <c r="B851" s="72"/>
      <c r="C851" s="73"/>
      <c r="D851" s="74"/>
      <c r="E851" s="75"/>
      <c r="F851" s="76"/>
      <c r="G851" s="77"/>
    </row>
    <row r="852">
      <c r="A852" s="71"/>
      <c r="B852" s="72"/>
      <c r="C852" s="73"/>
      <c r="D852" s="74"/>
      <c r="E852" s="75"/>
      <c r="F852" s="76"/>
      <c r="G852" s="77"/>
    </row>
    <row r="853">
      <c r="A853" s="71"/>
      <c r="B853" s="72"/>
      <c r="C853" s="73"/>
      <c r="D853" s="74"/>
      <c r="E853" s="75"/>
      <c r="F853" s="76"/>
      <c r="G853" s="77"/>
    </row>
    <row r="854">
      <c r="A854" s="71"/>
      <c r="B854" s="72"/>
      <c r="C854" s="73"/>
      <c r="D854" s="74"/>
      <c r="E854" s="75"/>
      <c r="F854" s="76"/>
      <c r="G854" s="77"/>
    </row>
    <row r="855">
      <c r="A855" s="71"/>
      <c r="B855" s="72"/>
      <c r="C855" s="73"/>
      <c r="D855" s="74"/>
      <c r="E855" s="75"/>
      <c r="F855" s="76"/>
      <c r="G855" s="77"/>
    </row>
    <row r="856">
      <c r="A856" s="71"/>
      <c r="B856" s="72"/>
      <c r="C856" s="73"/>
      <c r="D856" s="74"/>
      <c r="E856" s="75"/>
      <c r="F856" s="76"/>
      <c r="G856" s="77"/>
    </row>
    <row r="857">
      <c r="A857" s="71"/>
      <c r="B857" s="72"/>
      <c r="C857" s="73"/>
      <c r="D857" s="74"/>
      <c r="E857" s="75"/>
      <c r="F857" s="76"/>
      <c r="G857" s="77"/>
    </row>
    <row r="858">
      <c r="A858" s="71"/>
      <c r="B858" s="72"/>
      <c r="C858" s="73"/>
      <c r="D858" s="74"/>
      <c r="E858" s="75"/>
      <c r="F858" s="76"/>
      <c r="G858" s="77"/>
    </row>
    <row r="859">
      <c r="A859" s="71"/>
      <c r="B859" s="72"/>
      <c r="C859" s="73"/>
      <c r="D859" s="74"/>
      <c r="E859" s="75"/>
      <c r="F859" s="76"/>
      <c r="G859" s="77"/>
    </row>
    <row r="860">
      <c r="A860" s="71"/>
      <c r="B860" s="72"/>
      <c r="C860" s="73"/>
      <c r="D860" s="74"/>
      <c r="E860" s="75"/>
      <c r="F860" s="76"/>
      <c r="G860" s="77"/>
    </row>
    <row r="861">
      <c r="A861" s="71"/>
      <c r="B861" s="72"/>
      <c r="C861" s="73"/>
      <c r="D861" s="74"/>
      <c r="E861" s="75"/>
      <c r="F861" s="76"/>
      <c r="G861" s="77"/>
    </row>
    <row r="862">
      <c r="A862" s="71"/>
      <c r="B862" s="72"/>
      <c r="C862" s="73"/>
      <c r="D862" s="74"/>
      <c r="E862" s="75"/>
      <c r="F862" s="76"/>
      <c r="G862" s="77"/>
    </row>
    <row r="863">
      <c r="A863" s="71"/>
      <c r="B863" s="72"/>
      <c r="C863" s="73"/>
      <c r="D863" s="74"/>
      <c r="E863" s="75"/>
      <c r="F863" s="76"/>
      <c r="G863" s="77"/>
    </row>
    <row r="864">
      <c r="A864" s="71"/>
      <c r="B864" s="72"/>
      <c r="C864" s="73"/>
      <c r="D864" s="74"/>
      <c r="E864" s="75"/>
      <c r="F864" s="76"/>
      <c r="G864" s="77"/>
    </row>
    <row r="865">
      <c r="A865" s="71"/>
      <c r="B865" s="72"/>
      <c r="C865" s="73"/>
      <c r="D865" s="74"/>
      <c r="E865" s="75"/>
      <c r="F865" s="76"/>
      <c r="G865" s="77"/>
    </row>
    <row r="866">
      <c r="A866" s="71"/>
      <c r="B866" s="72"/>
      <c r="C866" s="73"/>
      <c r="D866" s="74"/>
      <c r="E866" s="75"/>
      <c r="F866" s="76"/>
      <c r="G866" s="77"/>
    </row>
    <row r="867">
      <c r="A867" s="71"/>
      <c r="B867" s="72"/>
      <c r="C867" s="73"/>
      <c r="D867" s="74"/>
      <c r="E867" s="75"/>
      <c r="F867" s="76"/>
      <c r="G867" s="77"/>
    </row>
    <row r="868">
      <c r="A868" s="71"/>
      <c r="B868" s="72"/>
      <c r="C868" s="73"/>
      <c r="D868" s="74"/>
      <c r="E868" s="75"/>
      <c r="F868" s="76"/>
      <c r="G868" s="77"/>
    </row>
    <row r="869">
      <c r="A869" s="71"/>
      <c r="B869" s="72"/>
      <c r="C869" s="73"/>
      <c r="D869" s="74"/>
      <c r="E869" s="75"/>
      <c r="F869" s="76"/>
      <c r="G869" s="77"/>
    </row>
    <row r="870">
      <c r="A870" s="71"/>
      <c r="B870" s="72"/>
      <c r="C870" s="73"/>
      <c r="D870" s="74"/>
      <c r="E870" s="75"/>
      <c r="F870" s="76"/>
      <c r="G870" s="77"/>
    </row>
    <row r="871">
      <c r="A871" s="71"/>
      <c r="B871" s="72"/>
      <c r="C871" s="73"/>
      <c r="D871" s="74"/>
      <c r="E871" s="75"/>
      <c r="F871" s="76"/>
      <c r="G871" s="77"/>
    </row>
    <row r="872">
      <c r="A872" s="71"/>
      <c r="B872" s="72"/>
      <c r="C872" s="73"/>
      <c r="D872" s="74"/>
      <c r="E872" s="75"/>
      <c r="F872" s="76"/>
      <c r="G872" s="77"/>
    </row>
    <row r="873">
      <c r="A873" s="71"/>
      <c r="B873" s="72"/>
      <c r="C873" s="73"/>
      <c r="D873" s="74"/>
      <c r="E873" s="75"/>
      <c r="F873" s="76"/>
      <c r="G873" s="77"/>
    </row>
    <row r="874">
      <c r="A874" s="71"/>
      <c r="B874" s="72"/>
      <c r="C874" s="73"/>
      <c r="D874" s="74"/>
      <c r="E874" s="75"/>
      <c r="F874" s="76"/>
      <c r="G874" s="77"/>
    </row>
    <row r="875">
      <c r="A875" s="71"/>
      <c r="B875" s="72"/>
      <c r="C875" s="73"/>
      <c r="D875" s="74"/>
      <c r="E875" s="75"/>
      <c r="F875" s="76"/>
      <c r="G875" s="77"/>
    </row>
    <row r="876">
      <c r="A876" s="71"/>
      <c r="B876" s="72"/>
      <c r="C876" s="73"/>
      <c r="D876" s="74"/>
      <c r="E876" s="75"/>
      <c r="F876" s="76"/>
      <c r="G876" s="77"/>
    </row>
    <row r="877">
      <c r="A877" s="71"/>
      <c r="B877" s="72"/>
      <c r="C877" s="73"/>
      <c r="D877" s="74"/>
      <c r="E877" s="75"/>
      <c r="F877" s="76"/>
      <c r="G877" s="77"/>
    </row>
    <row r="878">
      <c r="A878" s="71"/>
      <c r="B878" s="72"/>
      <c r="C878" s="73"/>
      <c r="D878" s="74"/>
      <c r="E878" s="75"/>
      <c r="F878" s="76"/>
      <c r="G878" s="77"/>
    </row>
    <row r="879">
      <c r="A879" s="71"/>
      <c r="B879" s="72"/>
      <c r="C879" s="73"/>
      <c r="D879" s="74"/>
      <c r="E879" s="75"/>
      <c r="F879" s="76"/>
      <c r="G879" s="77"/>
    </row>
    <row r="880">
      <c r="A880" s="71"/>
      <c r="B880" s="72"/>
      <c r="C880" s="73"/>
      <c r="D880" s="74"/>
      <c r="E880" s="75"/>
      <c r="F880" s="76"/>
      <c r="G880" s="77"/>
    </row>
    <row r="881">
      <c r="A881" s="71"/>
      <c r="B881" s="72"/>
      <c r="C881" s="73"/>
      <c r="D881" s="74"/>
      <c r="E881" s="75"/>
      <c r="F881" s="76"/>
      <c r="G881" s="77"/>
    </row>
    <row r="882">
      <c r="A882" s="71"/>
      <c r="B882" s="72"/>
      <c r="C882" s="73"/>
      <c r="D882" s="74"/>
      <c r="E882" s="75"/>
      <c r="F882" s="76"/>
      <c r="G882" s="77"/>
    </row>
    <row r="883">
      <c r="A883" s="71"/>
      <c r="B883" s="72"/>
      <c r="C883" s="73"/>
      <c r="D883" s="74"/>
      <c r="E883" s="75"/>
      <c r="F883" s="76"/>
      <c r="G883" s="77"/>
    </row>
    <row r="884">
      <c r="A884" s="71"/>
      <c r="B884" s="72"/>
      <c r="C884" s="73"/>
      <c r="D884" s="74"/>
      <c r="E884" s="75"/>
      <c r="F884" s="76"/>
      <c r="G884" s="77"/>
    </row>
    <row r="885">
      <c r="A885" s="71"/>
      <c r="B885" s="72"/>
      <c r="C885" s="73"/>
      <c r="D885" s="74"/>
      <c r="E885" s="75"/>
      <c r="F885" s="76"/>
      <c r="G885" s="77"/>
    </row>
    <row r="886">
      <c r="A886" s="71"/>
      <c r="B886" s="72"/>
      <c r="C886" s="73"/>
      <c r="D886" s="74"/>
      <c r="E886" s="75"/>
      <c r="F886" s="76"/>
      <c r="G886" s="77"/>
    </row>
    <row r="887">
      <c r="A887" s="71"/>
      <c r="B887" s="72"/>
      <c r="C887" s="73"/>
      <c r="D887" s="74"/>
      <c r="E887" s="75"/>
      <c r="F887" s="76"/>
      <c r="G887" s="77"/>
    </row>
    <row r="888">
      <c r="A888" s="71"/>
      <c r="B888" s="72"/>
      <c r="C888" s="73"/>
      <c r="D888" s="74"/>
      <c r="E888" s="75"/>
      <c r="F888" s="76"/>
      <c r="G888" s="77"/>
    </row>
    <row r="889">
      <c r="A889" s="71"/>
      <c r="B889" s="72"/>
      <c r="C889" s="73"/>
      <c r="D889" s="74"/>
      <c r="E889" s="75"/>
      <c r="F889" s="76"/>
      <c r="G889" s="77"/>
    </row>
    <row r="890">
      <c r="A890" s="71"/>
      <c r="B890" s="72"/>
      <c r="C890" s="73"/>
      <c r="D890" s="74"/>
      <c r="E890" s="75"/>
      <c r="F890" s="76"/>
      <c r="G890" s="77"/>
    </row>
    <row r="891">
      <c r="A891" s="71"/>
      <c r="B891" s="72"/>
      <c r="C891" s="73"/>
      <c r="D891" s="74"/>
      <c r="E891" s="75"/>
      <c r="F891" s="76"/>
      <c r="G891" s="77"/>
    </row>
    <row r="892">
      <c r="A892" s="71"/>
      <c r="B892" s="72"/>
      <c r="C892" s="73"/>
      <c r="D892" s="74"/>
      <c r="E892" s="75"/>
      <c r="F892" s="76"/>
      <c r="G892" s="77"/>
    </row>
    <row r="893">
      <c r="A893" s="71"/>
      <c r="B893" s="72"/>
      <c r="C893" s="73"/>
      <c r="D893" s="74"/>
      <c r="E893" s="75"/>
      <c r="F893" s="76"/>
      <c r="G893" s="77"/>
    </row>
    <row r="894">
      <c r="A894" s="71"/>
      <c r="B894" s="72"/>
      <c r="C894" s="73"/>
      <c r="D894" s="74"/>
      <c r="E894" s="75"/>
      <c r="F894" s="76"/>
      <c r="G894" s="77"/>
    </row>
    <row r="895">
      <c r="A895" s="71"/>
      <c r="B895" s="72"/>
      <c r="C895" s="73"/>
      <c r="D895" s="74"/>
      <c r="E895" s="75"/>
      <c r="F895" s="76"/>
      <c r="G895" s="77"/>
    </row>
    <row r="896">
      <c r="A896" s="71"/>
      <c r="B896" s="72"/>
      <c r="C896" s="73"/>
      <c r="D896" s="74"/>
      <c r="E896" s="75"/>
      <c r="F896" s="76"/>
      <c r="G896" s="77"/>
    </row>
    <row r="897">
      <c r="A897" s="71"/>
      <c r="B897" s="72"/>
      <c r="C897" s="73"/>
      <c r="D897" s="74"/>
      <c r="E897" s="75"/>
      <c r="F897" s="76"/>
      <c r="G897" s="77"/>
    </row>
    <row r="898">
      <c r="A898" s="71"/>
      <c r="B898" s="72"/>
      <c r="C898" s="73"/>
      <c r="D898" s="74"/>
      <c r="E898" s="75"/>
      <c r="F898" s="76"/>
      <c r="G898" s="77"/>
    </row>
    <row r="899">
      <c r="A899" s="71"/>
      <c r="B899" s="72"/>
      <c r="C899" s="73"/>
      <c r="D899" s="74"/>
      <c r="E899" s="75"/>
      <c r="F899" s="76"/>
      <c r="G899" s="77"/>
    </row>
    <row r="900">
      <c r="A900" s="71"/>
      <c r="B900" s="72"/>
      <c r="C900" s="73"/>
      <c r="D900" s="74"/>
      <c r="E900" s="75"/>
      <c r="F900" s="76"/>
      <c r="G900" s="77"/>
    </row>
    <row r="901">
      <c r="A901" s="71"/>
      <c r="B901" s="72"/>
      <c r="C901" s="73"/>
      <c r="D901" s="74"/>
      <c r="E901" s="75"/>
      <c r="F901" s="76"/>
      <c r="G901" s="77"/>
    </row>
    <row r="902">
      <c r="A902" s="71"/>
      <c r="B902" s="72"/>
      <c r="C902" s="73"/>
      <c r="D902" s="74"/>
      <c r="E902" s="75"/>
      <c r="F902" s="76"/>
      <c r="G902" s="77"/>
    </row>
    <row r="903">
      <c r="A903" s="71"/>
      <c r="B903" s="72"/>
      <c r="C903" s="73"/>
      <c r="D903" s="74"/>
      <c r="E903" s="75"/>
      <c r="F903" s="76"/>
      <c r="G903" s="77"/>
    </row>
    <row r="904">
      <c r="A904" s="71"/>
      <c r="B904" s="72"/>
      <c r="C904" s="73"/>
      <c r="D904" s="74"/>
      <c r="E904" s="75"/>
      <c r="F904" s="76"/>
      <c r="G904" s="77"/>
    </row>
    <row r="905">
      <c r="A905" s="71"/>
      <c r="B905" s="72"/>
      <c r="C905" s="73"/>
      <c r="D905" s="74"/>
      <c r="E905" s="75"/>
      <c r="F905" s="76"/>
      <c r="G905" s="77"/>
    </row>
    <row r="906">
      <c r="A906" s="71"/>
      <c r="B906" s="72"/>
      <c r="C906" s="73"/>
      <c r="D906" s="74"/>
      <c r="E906" s="75"/>
      <c r="F906" s="76"/>
      <c r="G906" s="77"/>
    </row>
    <row r="907">
      <c r="A907" s="71"/>
      <c r="B907" s="72"/>
      <c r="C907" s="73"/>
      <c r="D907" s="74"/>
      <c r="E907" s="75"/>
      <c r="F907" s="76"/>
      <c r="G907" s="77"/>
    </row>
    <row r="908">
      <c r="A908" s="71"/>
      <c r="B908" s="72"/>
      <c r="C908" s="73"/>
      <c r="D908" s="74"/>
      <c r="E908" s="75"/>
      <c r="F908" s="76"/>
      <c r="G908" s="77"/>
    </row>
    <row r="909">
      <c r="A909" s="71"/>
      <c r="B909" s="72"/>
      <c r="C909" s="73"/>
      <c r="D909" s="74"/>
      <c r="E909" s="75"/>
      <c r="F909" s="76"/>
      <c r="G909" s="77"/>
    </row>
    <row r="910">
      <c r="A910" s="71"/>
      <c r="B910" s="72"/>
      <c r="C910" s="73"/>
      <c r="D910" s="74"/>
      <c r="E910" s="75"/>
      <c r="F910" s="76"/>
      <c r="G910" s="77"/>
    </row>
    <row r="911">
      <c r="A911" s="71"/>
      <c r="B911" s="72"/>
      <c r="C911" s="73"/>
      <c r="D911" s="74"/>
      <c r="E911" s="75"/>
      <c r="F911" s="76"/>
      <c r="G911" s="77"/>
    </row>
    <row r="912">
      <c r="A912" s="71"/>
      <c r="B912" s="72"/>
      <c r="C912" s="73"/>
      <c r="D912" s="74"/>
      <c r="E912" s="75"/>
      <c r="F912" s="76"/>
      <c r="G912" s="77"/>
    </row>
    <row r="913">
      <c r="A913" s="71"/>
      <c r="B913" s="72"/>
      <c r="C913" s="73"/>
      <c r="D913" s="74"/>
      <c r="E913" s="75"/>
      <c r="F913" s="76"/>
      <c r="G913" s="77"/>
    </row>
    <row r="914">
      <c r="A914" s="71"/>
      <c r="B914" s="72"/>
      <c r="C914" s="73"/>
      <c r="D914" s="74"/>
      <c r="E914" s="75"/>
      <c r="F914" s="76"/>
      <c r="G914" s="77"/>
    </row>
    <row r="915">
      <c r="A915" s="71"/>
      <c r="B915" s="72"/>
      <c r="C915" s="73"/>
      <c r="D915" s="74"/>
      <c r="E915" s="75"/>
      <c r="F915" s="76"/>
      <c r="G915" s="77"/>
    </row>
    <row r="916">
      <c r="A916" s="71"/>
      <c r="B916" s="72"/>
      <c r="C916" s="73"/>
      <c r="D916" s="74"/>
      <c r="E916" s="75"/>
      <c r="F916" s="76"/>
      <c r="G916" s="77"/>
    </row>
    <row r="917">
      <c r="A917" s="71"/>
      <c r="B917" s="72"/>
      <c r="C917" s="73"/>
      <c r="D917" s="74"/>
      <c r="E917" s="75"/>
      <c r="F917" s="76"/>
      <c r="G917" s="77"/>
    </row>
    <row r="918">
      <c r="A918" s="71"/>
      <c r="B918" s="72"/>
      <c r="C918" s="73"/>
      <c r="D918" s="74"/>
      <c r="E918" s="75"/>
      <c r="F918" s="76"/>
      <c r="G918" s="77"/>
    </row>
    <row r="919">
      <c r="A919" s="71"/>
      <c r="B919" s="72"/>
      <c r="C919" s="73"/>
      <c r="D919" s="74"/>
      <c r="E919" s="75"/>
      <c r="F919" s="76"/>
      <c r="G919" s="77"/>
    </row>
    <row r="920">
      <c r="A920" s="71"/>
      <c r="B920" s="72"/>
      <c r="C920" s="73"/>
      <c r="D920" s="74"/>
      <c r="E920" s="75"/>
      <c r="F920" s="76"/>
      <c r="G920" s="77"/>
    </row>
    <row r="921">
      <c r="A921" s="71"/>
      <c r="B921" s="72"/>
      <c r="C921" s="73"/>
      <c r="D921" s="74"/>
      <c r="E921" s="75"/>
      <c r="F921" s="76"/>
      <c r="G921" s="77"/>
    </row>
    <row r="922">
      <c r="A922" s="71"/>
      <c r="B922" s="72"/>
      <c r="C922" s="73"/>
      <c r="D922" s="74"/>
      <c r="E922" s="75"/>
      <c r="F922" s="76"/>
      <c r="G922" s="77"/>
    </row>
    <row r="923">
      <c r="A923" s="71"/>
      <c r="B923" s="72"/>
      <c r="C923" s="73"/>
      <c r="D923" s="74"/>
      <c r="E923" s="75"/>
      <c r="F923" s="76"/>
      <c r="G923" s="77"/>
    </row>
    <row r="924">
      <c r="A924" s="71"/>
      <c r="B924" s="72"/>
      <c r="C924" s="73"/>
      <c r="D924" s="74"/>
      <c r="E924" s="75"/>
      <c r="F924" s="76"/>
      <c r="G924" s="77"/>
    </row>
    <row r="925">
      <c r="A925" s="71"/>
      <c r="B925" s="72"/>
      <c r="C925" s="73"/>
      <c r="D925" s="74"/>
      <c r="E925" s="75"/>
      <c r="F925" s="76"/>
      <c r="G925" s="77"/>
    </row>
    <row r="926">
      <c r="A926" s="71"/>
      <c r="B926" s="72"/>
      <c r="C926" s="73"/>
      <c r="D926" s="74"/>
      <c r="E926" s="75"/>
      <c r="F926" s="76"/>
      <c r="G926" s="77"/>
    </row>
    <row r="927">
      <c r="A927" s="71"/>
      <c r="B927" s="72"/>
      <c r="C927" s="73"/>
      <c r="D927" s="74"/>
      <c r="E927" s="75"/>
      <c r="F927" s="76"/>
      <c r="G927" s="77"/>
    </row>
    <row r="928">
      <c r="A928" s="71"/>
      <c r="B928" s="72"/>
      <c r="C928" s="73"/>
      <c r="D928" s="74"/>
      <c r="E928" s="75"/>
      <c r="F928" s="76"/>
      <c r="G928" s="77"/>
    </row>
    <row r="929">
      <c r="A929" s="71"/>
      <c r="B929" s="72"/>
      <c r="C929" s="73"/>
      <c r="D929" s="74"/>
      <c r="E929" s="75"/>
      <c r="F929" s="76"/>
      <c r="G929" s="77"/>
    </row>
    <row r="930">
      <c r="A930" s="71"/>
      <c r="B930" s="72"/>
      <c r="C930" s="73"/>
      <c r="D930" s="74"/>
      <c r="E930" s="75"/>
      <c r="F930" s="76"/>
      <c r="G930" s="77"/>
    </row>
    <row r="931">
      <c r="A931" s="71"/>
      <c r="B931" s="72"/>
      <c r="C931" s="73"/>
      <c r="D931" s="74"/>
      <c r="E931" s="75"/>
      <c r="F931" s="76"/>
      <c r="G931" s="77"/>
    </row>
    <row r="932">
      <c r="A932" s="71"/>
      <c r="B932" s="72"/>
      <c r="C932" s="73"/>
      <c r="D932" s="74"/>
      <c r="E932" s="75"/>
      <c r="F932" s="76"/>
      <c r="G932" s="77"/>
    </row>
    <row r="933">
      <c r="A933" s="71"/>
      <c r="B933" s="72"/>
      <c r="C933" s="73"/>
      <c r="D933" s="74"/>
      <c r="E933" s="75"/>
      <c r="F933" s="76"/>
      <c r="G933" s="77"/>
    </row>
    <row r="934">
      <c r="A934" s="71"/>
      <c r="B934" s="72"/>
      <c r="C934" s="73"/>
      <c r="D934" s="74"/>
      <c r="E934" s="75"/>
      <c r="F934" s="76"/>
      <c r="G934" s="77"/>
    </row>
    <row r="935">
      <c r="A935" s="71"/>
      <c r="B935" s="72"/>
      <c r="C935" s="73"/>
      <c r="D935" s="74"/>
      <c r="E935" s="75"/>
      <c r="F935" s="76"/>
      <c r="G935" s="77"/>
    </row>
    <row r="936">
      <c r="A936" s="71"/>
      <c r="B936" s="72"/>
      <c r="C936" s="73"/>
      <c r="D936" s="74"/>
      <c r="E936" s="75"/>
      <c r="F936" s="76"/>
      <c r="G936" s="77"/>
    </row>
    <row r="937">
      <c r="A937" s="71"/>
      <c r="B937" s="72"/>
      <c r="C937" s="73"/>
      <c r="D937" s="74"/>
      <c r="E937" s="75"/>
      <c r="F937" s="76"/>
      <c r="G937" s="77"/>
    </row>
    <row r="938">
      <c r="A938" s="71"/>
      <c r="B938" s="72"/>
      <c r="C938" s="73"/>
      <c r="D938" s="74"/>
      <c r="E938" s="75"/>
      <c r="F938" s="76"/>
      <c r="G938" s="77"/>
    </row>
    <row r="939">
      <c r="A939" s="71"/>
      <c r="B939" s="72"/>
      <c r="C939" s="73"/>
      <c r="D939" s="74"/>
      <c r="E939" s="75"/>
      <c r="F939" s="76"/>
      <c r="G939" s="77"/>
    </row>
    <row r="940">
      <c r="A940" s="71"/>
      <c r="B940" s="72"/>
      <c r="C940" s="73"/>
      <c r="D940" s="74"/>
      <c r="E940" s="75"/>
      <c r="F940" s="76"/>
      <c r="G940" s="77"/>
    </row>
    <row r="941">
      <c r="A941" s="71"/>
      <c r="B941" s="72"/>
      <c r="C941" s="73"/>
      <c r="D941" s="74"/>
      <c r="E941" s="75"/>
      <c r="F941" s="76"/>
      <c r="G941" s="77"/>
    </row>
    <row r="942">
      <c r="A942" s="71"/>
      <c r="B942" s="72"/>
      <c r="C942" s="73"/>
      <c r="D942" s="74"/>
      <c r="E942" s="75"/>
      <c r="F942" s="76"/>
      <c r="G942" s="77"/>
    </row>
    <row r="943">
      <c r="A943" s="71"/>
      <c r="B943" s="72"/>
      <c r="C943" s="73"/>
      <c r="D943" s="74"/>
      <c r="E943" s="75"/>
      <c r="F943" s="76"/>
      <c r="G943" s="77"/>
    </row>
    <row r="944">
      <c r="A944" s="71"/>
      <c r="B944" s="72"/>
      <c r="C944" s="73"/>
      <c r="D944" s="74"/>
      <c r="E944" s="75"/>
      <c r="F944" s="76"/>
      <c r="G944" s="77"/>
    </row>
    <row r="945">
      <c r="A945" s="71"/>
      <c r="B945" s="72"/>
      <c r="C945" s="73"/>
      <c r="D945" s="74"/>
      <c r="E945" s="75"/>
      <c r="F945" s="76"/>
      <c r="G945" s="77"/>
    </row>
    <row r="946">
      <c r="A946" s="71"/>
      <c r="B946" s="72"/>
      <c r="C946" s="73"/>
      <c r="D946" s="74"/>
      <c r="E946" s="75"/>
      <c r="F946" s="76"/>
      <c r="G946" s="77"/>
    </row>
    <row r="947">
      <c r="A947" s="71"/>
      <c r="B947" s="72"/>
      <c r="C947" s="73"/>
      <c r="D947" s="74"/>
      <c r="E947" s="75"/>
      <c r="F947" s="76"/>
      <c r="G947" s="77"/>
    </row>
    <row r="948">
      <c r="A948" s="71"/>
      <c r="B948" s="72"/>
      <c r="C948" s="73"/>
      <c r="D948" s="74"/>
      <c r="E948" s="75"/>
      <c r="F948" s="76"/>
      <c r="G948" s="77"/>
    </row>
    <row r="949">
      <c r="A949" s="71"/>
      <c r="B949" s="72"/>
      <c r="C949" s="73"/>
      <c r="D949" s="74"/>
      <c r="E949" s="75"/>
      <c r="F949" s="76"/>
      <c r="G949" s="77"/>
    </row>
    <row r="950">
      <c r="A950" s="71"/>
      <c r="B950" s="72"/>
      <c r="C950" s="73"/>
      <c r="D950" s="74"/>
      <c r="E950" s="75"/>
      <c r="F950" s="76"/>
      <c r="G950" s="77"/>
    </row>
    <row r="951">
      <c r="A951" s="71"/>
      <c r="B951" s="72"/>
      <c r="C951" s="73"/>
      <c r="D951" s="74"/>
      <c r="E951" s="75"/>
      <c r="F951" s="76"/>
      <c r="G951" s="77"/>
    </row>
    <row r="952">
      <c r="A952" s="71"/>
      <c r="B952" s="72"/>
      <c r="C952" s="73"/>
      <c r="D952" s="74"/>
      <c r="E952" s="75"/>
      <c r="F952" s="76"/>
      <c r="G952" s="77"/>
    </row>
    <row r="953">
      <c r="A953" s="71"/>
      <c r="B953" s="72"/>
      <c r="C953" s="73"/>
      <c r="D953" s="74"/>
      <c r="E953" s="75"/>
      <c r="F953" s="76"/>
      <c r="G953" s="77"/>
    </row>
    <row r="954">
      <c r="A954" s="71"/>
      <c r="B954" s="72"/>
      <c r="C954" s="73"/>
      <c r="D954" s="74"/>
      <c r="E954" s="75"/>
      <c r="F954" s="76"/>
      <c r="G954" s="77"/>
    </row>
    <row r="955">
      <c r="A955" s="71"/>
      <c r="B955" s="72"/>
      <c r="C955" s="73"/>
      <c r="D955" s="74"/>
      <c r="E955" s="75"/>
      <c r="F955" s="76"/>
      <c r="G955" s="77"/>
    </row>
    <row r="956">
      <c r="A956" s="71"/>
      <c r="B956" s="72"/>
      <c r="C956" s="73"/>
      <c r="D956" s="74"/>
      <c r="E956" s="75"/>
      <c r="F956" s="76"/>
      <c r="G956" s="77"/>
    </row>
    <row r="957">
      <c r="A957" s="71"/>
      <c r="B957" s="72"/>
      <c r="C957" s="73"/>
      <c r="D957" s="74"/>
      <c r="E957" s="75"/>
      <c r="F957" s="76"/>
      <c r="G957" s="77"/>
    </row>
    <row r="958">
      <c r="A958" s="71"/>
      <c r="B958" s="72"/>
      <c r="C958" s="73"/>
      <c r="D958" s="74"/>
      <c r="E958" s="75"/>
      <c r="F958" s="76"/>
      <c r="G958" s="77"/>
    </row>
    <row r="959">
      <c r="A959" s="71"/>
      <c r="B959" s="72"/>
      <c r="C959" s="73"/>
      <c r="D959" s="74"/>
      <c r="E959" s="75"/>
      <c r="F959" s="76"/>
      <c r="G959" s="77"/>
    </row>
    <row r="960">
      <c r="A960" s="71"/>
      <c r="B960" s="72"/>
      <c r="C960" s="73"/>
      <c r="D960" s="74"/>
      <c r="E960" s="75"/>
      <c r="F960" s="76"/>
      <c r="G960" s="77"/>
    </row>
    <row r="961">
      <c r="A961" s="71"/>
      <c r="B961" s="72"/>
      <c r="C961" s="73"/>
      <c r="D961" s="74"/>
      <c r="E961" s="75"/>
      <c r="F961" s="76"/>
      <c r="G961" s="77"/>
    </row>
    <row r="962">
      <c r="A962" s="71"/>
      <c r="B962" s="72"/>
      <c r="C962" s="73"/>
      <c r="D962" s="74"/>
      <c r="E962" s="75"/>
      <c r="F962" s="76"/>
      <c r="G962" s="77"/>
    </row>
    <row r="963">
      <c r="A963" s="71"/>
      <c r="B963" s="72"/>
      <c r="C963" s="73"/>
      <c r="D963" s="74"/>
      <c r="E963" s="75"/>
      <c r="F963" s="76"/>
      <c r="G963" s="77"/>
    </row>
    <row r="964">
      <c r="A964" s="71"/>
      <c r="B964" s="72"/>
      <c r="C964" s="73"/>
      <c r="D964" s="74"/>
      <c r="E964" s="75"/>
      <c r="F964" s="76"/>
      <c r="G964" s="77"/>
    </row>
    <row r="965">
      <c r="A965" s="71"/>
      <c r="B965" s="72"/>
      <c r="C965" s="73"/>
      <c r="D965" s="74"/>
      <c r="E965" s="75"/>
      <c r="F965" s="76"/>
      <c r="G965" s="77"/>
    </row>
    <row r="966">
      <c r="A966" s="71"/>
      <c r="B966" s="72"/>
      <c r="C966" s="73"/>
      <c r="D966" s="74"/>
      <c r="E966" s="75"/>
      <c r="F966" s="76"/>
      <c r="G966" s="77"/>
    </row>
    <row r="967">
      <c r="A967" s="71"/>
      <c r="B967" s="72"/>
      <c r="C967" s="73"/>
      <c r="D967" s="74"/>
      <c r="E967" s="75"/>
      <c r="F967" s="76"/>
      <c r="G967" s="77"/>
    </row>
    <row r="968">
      <c r="A968" s="71"/>
      <c r="B968" s="72"/>
      <c r="C968" s="73"/>
      <c r="D968" s="74"/>
      <c r="E968" s="75"/>
      <c r="F968" s="76"/>
      <c r="G968" s="77"/>
    </row>
    <row r="969">
      <c r="A969" s="71"/>
      <c r="B969" s="72"/>
      <c r="C969" s="73"/>
      <c r="D969" s="74"/>
      <c r="E969" s="75"/>
      <c r="F969" s="76"/>
      <c r="G969" s="77"/>
    </row>
    <row r="970">
      <c r="A970" s="71"/>
      <c r="B970" s="72"/>
      <c r="C970" s="73"/>
      <c r="D970" s="74"/>
      <c r="E970" s="75"/>
      <c r="F970" s="76"/>
      <c r="G970" s="77"/>
    </row>
    <row r="971">
      <c r="A971" s="71"/>
      <c r="B971" s="72"/>
      <c r="C971" s="73"/>
      <c r="D971" s="74"/>
      <c r="E971" s="75"/>
      <c r="F971" s="76"/>
      <c r="G971" s="77"/>
    </row>
    <row r="972">
      <c r="A972" s="71"/>
      <c r="B972" s="72"/>
      <c r="C972" s="73"/>
      <c r="D972" s="74"/>
      <c r="E972" s="75"/>
      <c r="F972" s="76"/>
      <c r="G972" s="77"/>
    </row>
    <row r="973">
      <c r="A973" s="71"/>
      <c r="B973" s="72"/>
      <c r="C973" s="73"/>
      <c r="D973" s="74"/>
      <c r="E973" s="75"/>
      <c r="F973" s="76"/>
      <c r="G973" s="77"/>
    </row>
    <row r="974">
      <c r="A974" s="71"/>
      <c r="B974" s="72"/>
      <c r="C974" s="73"/>
      <c r="D974" s="74"/>
      <c r="E974" s="75"/>
      <c r="F974" s="76"/>
      <c r="G974" s="77"/>
    </row>
    <row r="975">
      <c r="A975" s="71"/>
      <c r="B975" s="72"/>
      <c r="C975" s="73"/>
      <c r="D975" s="74"/>
      <c r="E975" s="75"/>
      <c r="F975" s="76"/>
      <c r="G975" s="77"/>
    </row>
    <row r="976">
      <c r="A976" s="71"/>
      <c r="B976" s="72"/>
      <c r="C976" s="73"/>
      <c r="D976" s="74"/>
      <c r="E976" s="75"/>
      <c r="F976" s="76"/>
      <c r="G976" s="77"/>
    </row>
    <row r="977">
      <c r="A977" s="71"/>
      <c r="B977" s="72"/>
      <c r="C977" s="73"/>
      <c r="D977" s="74"/>
      <c r="E977" s="75"/>
      <c r="F977" s="76"/>
      <c r="G977" s="77"/>
    </row>
    <row r="978">
      <c r="A978" s="71"/>
      <c r="B978" s="72"/>
      <c r="C978" s="73"/>
      <c r="D978" s="74"/>
      <c r="E978" s="75"/>
      <c r="F978" s="76"/>
      <c r="G978" s="77"/>
    </row>
    <row r="979">
      <c r="A979" s="71"/>
      <c r="B979" s="72"/>
      <c r="C979" s="73"/>
      <c r="D979" s="74"/>
      <c r="E979" s="75"/>
      <c r="F979" s="76"/>
      <c r="G979" s="77"/>
    </row>
    <row r="980">
      <c r="A980" s="71"/>
      <c r="B980" s="72"/>
      <c r="C980" s="73"/>
      <c r="D980" s="74"/>
      <c r="E980" s="75"/>
      <c r="F980" s="76"/>
      <c r="G980" s="77"/>
    </row>
    <row r="981">
      <c r="A981" s="71"/>
      <c r="B981" s="72"/>
      <c r="C981" s="73"/>
      <c r="D981" s="74"/>
      <c r="E981" s="75"/>
      <c r="F981" s="76"/>
      <c r="G981" s="77"/>
    </row>
    <row r="982">
      <c r="A982" s="71"/>
      <c r="B982" s="72"/>
      <c r="C982" s="73"/>
      <c r="D982" s="74"/>
      <c r="E982" s="75"/>
      <c r="F982" s="76"/>
      <c r="G982" s="77"/>
    </row>
    <row r="983">
      <c r="A983" s="71"/>
      <c r="B983" s="72"/>
      <c r="C983" s="73"/>
      <c r="D983" s="74"/>
      <c r="E983" s="75"/>
      <c r="F983" s="76"/>
      <c r="G983" s="77"/>
    </row>
    <row r="984">
      <c r="A984" s="71"/>
      <c r="B984" s="72"/>
      <c r="C984" s="73"/>
      <c r="D984" s="74"/>
      <c r="E984" s="75"/>
      <c r="F984" s="76"/>
      <c r="G984" s="77"/>
    </row>
    <row r="985">
      <c r="A985" s="71"/>
      <c r="B985" s="72"/>
      <c r="C985" s="73"/>
      <c r="D985" s="74"/>
      <c r="E985" s="75"/>
      <c r="F985" s="76"/>
      <c r="G985" s="77"/>
    </row>
    <row r="986">
      <c r="A986" s="71"/>
      <c r="B986" s="72"/>
      <c r="C986" s="73"/>
      <c r="D986" s="74"/>
      <c r="E986" s="75"/>
      <c r="F986" s="76"/>
      <c r="G986" s="77"/>
    </row>
    <row r="987">
      <c r="A987" s="71"/>
      <c r="B987" s="72"/>
      <c r="C987" s="73"/>
      <c r="D987" s="74"/>
      <c r="E987" s="75"/>
      <c r="F987" s="76"/>
      <c r="G987" s="77"/>
    </row>
    <row r="988">
      <c r="A988" s="71"/>
      <c r="B988" s="72"/>
      <c r="C988" s="73"/>
      <c r="D988" s="74"/>
      <c r="E988" s="75"/>
      <c r="F988" s="76"/>
      <c r="G988" s="77"/>
    </row>
    <row r="989">
      <c r="A989" s="71"/>
      <c r="B989" s="72"/>
      <c r="C989" s="73"/>
      <c r="D989" s="74"/>
      <c r="E989" s="75"/>
      <c r="F989" s="76"/>
      <c r="G989" s="77"/>
    </row>
    <row r="990">
      <c r="A990" s="71"/>
      <c r="B990" s="72"/>
      <c r="C990" s="73"/>
      <c r="D990" s="74"/>
      <c r="E990" s="75"/>
      <c r="F990" s="76"/>
      <c r="G990" s="77"/>
    </row>
    <row r="991">
      <c r="A991" s="71"/>
      <c r="B991" s="72"/>
      <c r="C991" s="73"/>
      <c r="D991" s="74"/>
      <c r="E991" s="75"/>
      <c r="F991" s="76"/>
      <c r="G991" s="77"/>
    </row>
    <row r="992">
      <c r="A992" s="71"/>
      <c r="B992" s="72"/>
      <c r="C992" s="73"/>
      <c r="D992" s="74"/>
      <c r="E992" s="75"/>
      <c r="F992" s="76"/>
      <c r="G992" s="77"/>
    </row>
    <row r="993">
      <c r="A993" s="71"/>
      <c r="B993" s="72"/>
      <c r="C993" s="73"/>
      <c r="D993" s="74"/>
      <c r="E993" s="75"/>
      <c r="F993" s="76"/>
      <c r="G993" s="77"/>
    </row>
    <row r="994">
      <c r="A994" s="71"/>
      <c r="B994" s="72"/>
      <c r="C994" s="73"/>
      <c r="D994" s="74"/>
      <c r="E994" s="75"/>
      <c r="F994" s="76"/>
      <c r="G994" s="77"/>
    </row>
    <row r="995">
      <c r="A995" s="71"/>
      <c r="B995" s="72"/>
      <c r="C995" s="73"/>
      <c r="D995" s="74"/>
      <c r="E995" s="75"/>
      <c r="F995" s="76"/>
      <c r="G995" s="77"/>
    </row>
    <row r="996">
      <c r="A996" s="71"/>
      <c r="B996" s="72"/>
      <c r="C996" s="73"/>
      <c r="D996" s="74"/>
      <c r="E996" s="75"/>
      <c r="F996" s="76"/>
      <c r="G996" s="77"/>
    </row>
    <row r="997">
      <c r="A997" s="71"/>
      <c r="B997" s="72"/>
      <c r="C997" s="73"/>
      <c r="D997" s="74"/>
      <c r="E997" s="75"/>
      <c r="F997" s="76"/>
      <c r="G997" s="77"/>
    </row>
    <row r="998">
      <c r="A998" s="71"/>
      <c r="B998" s="72"/>
      <c r="C998" s="73"/>
      <c r="D998" s="74"/>
      <c r="E998" s="75"/>
      <c r="F998" s="76"/>
      <c r="G998" s="77"/>
    </row>
    <row r="999">
      <c r="A999" s="71"/>
      <c r="B999" s="72"/>
      <c r="C999" s="73"/>
      <c r="D999" s="74"/>
      <c r="E999" s="75"/>
      <c r="F999" s="76"/>
      <c r="G999" s="7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1.25"/>
    <col customWidth="1" min="2" max="2" width="12.25"/>
    <col customWidth="1" min="3" max="3" width="21.88"/>
    <col customWidth="1" min="4" max="4" width="31.13"/>
    <col customWidth="1" min="5" max="5" width="14.25"/>
    <col customWidth="1" min="6" max="6" width="16.38"/>
    <col customWidth="1" min="7" max="7" width="15.63"/>
    <col customWidth="1" min="8" max="8" width="18.38"/>
    <col customWidth="1" min="9" max="9" width="16.75"/>
    <col customWidth="1" min="10" max="10" width="18.5"/>
    <col customWidth="1" min="11" max="12" width="18.38"/>
    <col customWidth="1" min="13" max="13" width="4.88"/>
    <col customWidth="1" min="14" max="14" width="9.0"/>
    <col customWidth="1" min="15" max="16" width="20.38"/>
    <col customWidth="1" min="17" max="17" width="19.38"/>
  </cols>
  <sheetData>
    <row r="1">
      <c r="A1" s="57" t="s">
        <v>219</v>
      </c>
      <c r="B1" s="57" t="s">
        <v>220</v>
      </c>
      <c r="C1" s="57" t="s">
        <v>221</v>
      </c>
      <c r="D1" s="57" t="s">
        <v>222</v>
      </c>
      <c r="E1" s="57" t="s">
        <v>223</v>
      </c>
      <c r="F1" s="57" t="s">
        <v>224</v>
      </c>
      <c r="G1" s="57" t="s">
        <v>225</v>
      </c>
      <c r="H1" s="57" t="s">
        <v>226</v>
      </c>
      <c r="I1" s="57" t="s">
        <v>227</v>
      </c>
      <c r="J1" s="57" t="s">
        <v>228</v>
      </c>
      <c r="K1" s="57" t="s">
        <v>229</v>
      </c>
      <c r="L1" s="57" t="s">
        <v>230</v>
      </c>
      <c r="M1" s="57" t="s">
        <v>231</v>
      </c>
      <c r="N1" s="57" t="s">
        <v>232</v>
      </c>
      <c r="O1" s="57" t="s">
        <v>233</v>
      </c>
      <c r="P1" s="57" t="s">
        <v>234</v>
      </c>
      <c r="Q1" s="57" t="s">
        <v>235</v>
      </c>
    </row>
    <row r="2">
      <c r="A2" s="78"/>
      <c r="B2" s="78"/>
      <c r="C2" s="78"/>
      <c r="D2" s="78"/>
      <c r="E2" s="78"/>
      <c r="F2" s="78"/>
      <c r="G2" s="78"/>
      <c r="H2" s="78"/>
      <c r="I2" s="78"/>
      <c r="J2" s="79" t="str">
        <f t="array" ref="J2:J156">IF(NOT(ISBLANK(H2:H156)), H2:H156 + I2:I156 + G2:G156, "")</f>
        <v/>
      </c>
      <c r="K2" s="78"/>
      <c r="L2" s="78"/>
      <c r="M2" s="78"/>
      <c r="N2" s="78"/>
      <c r="O2" s="80">
        <f>sum(J$2:J156)</f>
        <v>235973741879</v>
      </c>
      <c r="P2" s="80">
        <f>sum(L$2:L156)</f>
        <v>283319999998</v>
      </c>
      <c r="Q2" s="80">
        <f>P2-O2</f>
        <v>47346258119</v>
      </c>
    </row>
    <row r="3">
      <c r="A3" s="81" t="s">
        <v>236</v>
      </c>
      <c r="B3" s="82"/>
      <c r="C3" s="83" t="s">
        <v>71</v>
      </c>
      <c r="D3" s="84" t="s">
        <v>27</v>
      </c>
      <c r="E3" s="84" t="s">
        <v>237</v>
      </c>
      <c r="F3" s="85" t="s">
        <v>238</v>
      </c>
      <c r="G3" s="86"/>
      <c r="H3" s="87"/>
      <c r="I3" s="88"/>
      <c r="J3" s="89" t="s">
        <v>165</v>
      </c>
      <c r="K3" s="90"/>
      <c r="L3" s="91"/>
      <c r="M3" s="92"/>
      <c r="N3" s="93"/>
      <c r="O3" s="94"/>
      <c r="P3" s="94"/>
      <c r="Q3" s="94"/>
    </row>
    <row r="4">
      <c r="A4" s="95">
        <v>43749.0</v>
      </c>
      <c r="B4" s="82"/>
      <c r="C4" s="83" t="s">
        <v>239</v>
      </c>
      <c r="D4" s="84" t="s">
        <v>240</v>
      </c>
      <c r="E4" s="84" t="s">
        <v>237</v>
      </c>
      <c r="F4" s="85" t="s">
        <v>241</v>
      </c>
      <c r="G4" s="86">
        <v>5.0E8</v>
      </c>
      <c r="H4" s="87"/>
      <c r="I4" s="88"/>
      <c r="J4" s="89" t="s">
        <v>165</v>
      </c>
      <c r="K4" s="90"/>
      <c r="L4" s="91"/>
      <c r="M4" s="92"/>
      <c r="N4" s="93"/>
      <c r="O4" s="94"/>
      <c r="P4" s="94"/>
      <c r="Q4" s="94"/>
    </row>
    <row r="5">
      <c r="A5" s="95">
        <v>43749.0</v>
      </c>
      <c r="B5" s="82"/>
      <c r="C5" s="83" t="s">
        <v>242</v>
      </c>
      <c r="D5" s="84" t="s">
        <v>49</v>
      </c>
      <c r="E5" s="84" t="s">
        <v>237</v>
      </c>
      <c r="F5" s="85" t="s">
        <v>241</v>
      </c>
      <c r="G5" s="86">
        <v>2.5E8</v>
      </c>
      <c r="H5" s="87"/>
      <c r="I5" s="88"/>
      <c r="J5" s="89" t="s">
        <v>165</v>
      </c>
      <c r="K5" s="90">
        <v>1.3E9</v>
      </c>
      <c r="L5" s="91"/>
      <c r="M5" s="92"/>
      <c r="N5" s="93"/>
      <c r="O5" s="94"/>
      <c r="P5" s="94"/>
      <c r="Q5" s="94"/>
    </row>
    <row r="6">
      <c r="A6" s="81" t="s">
        <v>243</v>
      </c>
      <c r="B6" s="82"/>
      <c r="C6" s="83" t="s">
        <v>244</v>
      </c>
      <c r="D6" s="84" t="s">
        <v>206</v>
      </c>
      <c r="E6" s="84" t="s">
        <v>15</v>
      </c>
      <c r="F6" s="85"/>
      <c r="G6" s="86"/>
      <c r="H6" s="87">
        <v>9.58930935E8</v>
      </c>
      <c r="I6" s="88"/>
      <c r="J6" s="89">
        <v>9.58930935E8</v>
      </c>
      <c r="K6" s="90">
        <v>1.1E9</v>
      </c>
      <c r="L6" s="91">
        <v>1.1E9</v>
      </c>
      <c r="M6" s="92" t="s">
        <v>21</v>
      </c>
      <c r="N6" s="93" t="s">
        <v>21</v>
      </c>
      <c r="O6" s="94"/>
      <c r="P6" s="94"/>
      <c r="Q6" s="94"/>
    </row>
    <row r="7">
      <c r="A7" s="81" t="s">
        <v>243</v>
      </c>
      <c r="B7" s="82"/>
      <c r="C7" s="83" t="s">
        <v>30</v>
      </c>
      <c r="D7" s="84" t="s">
        <v>46</v>
      </c>
      <c r="E7" s="84" t="s">
        <v>15</v>
      </c>
      <c r="F7" s="85"/>
      <c r="G7" s="86"/>
      <c r="H7" s="87">
        <v>9.46416252E8</v>
      </c>
      <c r="I7" s="88"/>
      <c r="J7" s="89">
        <v>9.46416252E8</v>
      </c>
      <c r="K7" s="90">
        <v>1.05E9</v>
      </c>
      <c r="L7" s="91">
        <v>1.05E9</v>
      </c>
      <c r="M7" s="92" t="s">
        <v>21</v>
      </c>
      <c r="N7" s="93" t="s">
        <v>21</v>
      </c>
      <c r="O7" s="94"/>
      <c r="P7" s="94"/>
      <c r="Q7" s="94"/>
    </row>
    <row r="8">
      <c r="A8" s="81" t="s">
        <v>245</v>
      </c>
      <c r="B8" s="82"/>
      <c r="C8" s="83" t="s">
        <v>246</v>
      </c>
      <c r="D8" s="84" t="s">
        <v>247</v>
      </c>
      <c r="E8" s="84" t="s">
        <v>15</v>
      </c>
      <c r="F8" s="85"/>
      <c r="G8" s="86"/>
      <c r="H8" s="87">
        <v>4.5976885514E10</v>
      </c>
      <c r="I8" s="88">
        <v>1.55E9</v>
      </c>
      <c r="J8" s="89">
        <v>4.7526885514E10</v>
      </c>
      <c r="K8" s="90">
        <v>5.5E10</v>
      </c>
      <c r="L8" s="91">
        <v>5.5E10</v>
      </c>
      <c r="M8" s="92" t="s">
        <v>21</v>
      </c>
      <c r="N8" s="93" t="s">
        <v>21</v>
      </c>
      <c r="O8" s="94"/>
      <c r="P8" s="94"/>
      <c r="Q8" s="94"/>
    </row>
    <row r="9">
      <c r="A9" s="96">
        <v>43685.0</v>
      </c>
      <c r="B9" s="82"/>
      <c r="C9" s="83" t="s">
        <v>248</v>
      </c>
      <c r="D9" s="84" t="s">
        <v>207</v>
      </c>
      <c r="E9" s="84" t="s">
        <v>15</v>
      </c>
      <c r="F9" s="85"/>
      <c r="G9" s="86"/>
      <c r="H9" s="87">
        <v>9.56403304E8</v>
      </c>
      <c r="I9" s="88"/>
      <c r="J9" s="89">
        <v>9.56403304E8</v>
      </c>
      <c r="K9" s="90">
        <v>1.0E9</v>
      </c>
      <c r="L9" s="91">
        <v>1.0E9</v>
      </c>
      <c r="M9" s="92" t="s">
        <v>21</v>
      </c>
      <c r="N9" s="93" t="s">
        <v>21</v>
      </c>
      <c r="O9" s="94"/>
      <c r="P9" s="94"/>
      <c r="Q9" s="94"/>
    </row>
    <row r="10">
      <c r="A10" s="96">
        <v>43624.0</v>
      </c>
      <c r="B10" s="82"/>
      <c r="C10" s="83" t="s">
        <v>249</v>
      </c>
      <c r="D10" s="84" t="s">
        <v>49</v>
      </c>
      <c r="E10" s="84" t="s">
        <v>15</v>
      </c>
      <c r="F10" s="85" t="s">
        <v>250</v>
      </c>
      <c r="G10" s="86">
        <v>9.0E8</v>
      </c>
      <c r="H10" s="87">
        <v>1.108418587E9</v>
      </c>
      <c r="I10" s="88"/>
      <c r="J10" s="89">
        <v>2.008418587E9</v>
      </c>
      <c r="K10" s="90">
        <v>2.3E9</v>
      </c>
      <c r="L10" s="91">
        <v>2.3E9</v>
      </c>
      <c r="M10" s="92" t="s">
        <v>21</v>
      </c>
      <c r="N10" s="93" t="s">
        <v>21</v>
      </c>
      <c r="O10" s="94"/>
      <c r="P10" s="94"/>
      <c r="Q10" s="94"/>
    </row>
    <row r="11">
      <c r="A11" s="96">
        <v>43624.0</v>
      </c>
      <c r="B11" s="82"/>
      <c r="C11" s="83" t="s">
        <v>65</v>
      </c>
      <c r="D11" s="84" t="s">
        <v>49</v>
      </c>
      <c r="E11" s="84" t="s">
        <v>251</v>
      </c>
      <c r="F11" s="85" t="s">
        <v>250</v>
      </c>
      <c r="G11" s="86">
        <v>9.0E8</v>
      </c>
      <c r="H11" s="87">
        <v>1.108418587E9</v>
      </c>
      <c r="I11" s="88"/>
      <c r="J11" s="89">
        <v>2.008418587E9</v>
      </c>
      <c r="K11" s="90">
        <v>2.35E9</v>
      </c>
      <c r="L11" s="91">
        <v>2.35E9</v>
      </c>
      <c r="M11" s="92" t="s">
        <v>21</v>
      </c>
      <c r="N11" s="93" t="s">
        <v>21</v>
      </c>
      <c r="O11" s="94"/>
      <c r="P11" s="94"/>
      <c r="Q11" s="94"/>
    </row>
    <row r="12">
      <c r="A12" s="81" t="s">
        <v>252</v>
      </c>
      <c r="B12" s="82"/>
      <c r="C12" s="83" t="s">
        <v>253</v>
      </c>
      <c r="D12" s="84" t="s">
        <v>39</v>
      </c>
      <c r="E12" s="84" t="s">
        <v>15</v>
      </c>
      <c r="F12" s="85" t="s">
        <v>254</v>
      </c>
      <c r="G12" s="86">
        <v>4.320326486E9</v>
      </c>
      <c r="H12" s="87">
        <v>1.634586768E9</v>
      </c>
      <c r="I12" s="88"/>
      <c r="J12" s="89">
        <v>5.954913254E9</v>
      </c>
      <c r="K12" s="90">
        <v>7.2E9</v>
      </c>
      <c r="L12" s="91">
        <v>7.2E9</v>
      </c>
      <c r="M12" s="92" t="s">
        <v>21</v>
      </c>
      <c r="N12" s="93" t="s">
        <v>21</v>
      </c>
      <c r="O12" s="94"/>
      <c r="P12" s="94"/>
      <c r="Q12" s="94"/>
    </row>
    <row r="13">
      <c r="A13" s="96">
        <v>43684.0</v>
      </c>
      <c r="B13" s="82"/>
      <c r="C13" s="83" t="s">
        <v>63</v>
      </c>
      <c r="D13" s="84" t="s">
        <v>54</v>
      </c>
      <c r="E13" s="84" t="s">
        <v>15</v>
      </c>
      <c r="F13" s="85"/>
      <c r="G13" s="86"/>
      <c r="H13" s="87">
        <v>9.42205105E8</v>
      </c>
      <c r="I13" s="88"/>
      <c r="J13" s="89">
        <v>9.42205105E8</v>
      </c>
      <c r="K13" s="90">
        <v>1.0E9</v>
      </c>
      <c r="L13" s="91">
        <v>1.0E9</v>
      </c>
      <c r="M13" s="92" t="s">
        <v>21</v>
      </c>
      <c r="N13" s="93" t="s">
        <v>21</v>
      </c>
      <c r="O13" s="94"/>
      <c r="P13" s="94"/>
      <c r="Q13" s="94"/>
    </row>
    <row r="14">
      <c r="A14" s="96">
        <v>43592.0</v>
      </c>
      <c r="B14" s="82"/>
      <c r="C14" s="83" t="s">
        <v>255</v>
      </c>
      <c r="D14" s="84" t="s">
        <v>256</v>
      </c>
      <c r="E14" s="84" t="s">
        <v>15</v>
      </c>
      <c r="F14" s="85"/>
      <c r="G14" s="86"/>
      <c r="H14" s="87">
        <v>8.28E8</v>
      </c>
      <c r="I14" s="88"/>
      <c r="J14" s="89">
        <v>8.28E8</v>
      </c>
      <c r="K14" s="90">
        <v>1.05E9</v>
      </c>
      <c r="L14" s="91">
        <v>1.05E9</v>
      </c>
      <c r="M14" s="92" t="s">
        <v>21</v>
      </c>
      <c r="N14" s="93" t="s">
        <v>21</v>
      </c>
      <c r="O14" s="94"/>
      <c r="P14" s="94"/>
      <c r="Q14" s="94"/>
    </row>
    <row r="15">
      <c r="A15" s="96">
        <v>43592.0</v>
      </c>
      <c r="B15" s="82"/>
      <c r="C15" s="83" t="s">
        <v>62</v>
      </c>
      <c r="D15" s="84" t="s">
        <v>8</v>
      </c>
      <c r="E15" s="84" t="s">
        <v>15</v>
      </c>
      <c r="F15" s="85"/>
      <c r="G15" s="86"/>
      <c r="H15" s="87">
        <v>5.2370389E8</v>
      </c>
      <c r="I15" s="88"/>
      <c r="J15" s="89">
        <v>5.2370389E8</v>
      </c>
      <c r="K15" s="90">
        <v>5.5E8</v>
      </c>
      <c r="L15" s="91">
        <v>5.5E8</v>
      </c>
      <c r="M15" s="92" t="s">
        <v>21</v>
      </c>
      <c r="N15" s="93" t="s">
        <v>21</v>
      </c>
      <c r="O15" s="94"/>
      <c r="P15" s="94"/>
      <c r="Q15" s="94"/>
    </row>
    <row r="16">
      <c r="A16" s="96">
        <v>43592.0</v>
      </c>
      <c r="B16" s="82"/>
      <c r="C16" s="83" t="s">
        <v>257</v>
      </c>
      <c r="D16" s="84" t="s">
        <v>203</v>
      </c>
      <c r="E16" s="84" t="s">
        <v>15</v>
      </c>
      <c r="F16" s="85"/>
      <c r="G16" s="86">
        <v>6.15E8</v>
      </c>
      <c r="H16" s="87">
        <v>1.285535866E9</v>
      </c>
      <c r="I16" s="88"/>
      <c r="J16" s="89">
        <v>1.900535866E9</v>
      </c>
      <c r="K16" s="90">
        <v>2.185E9</v>
      </c>
      <c r="L16" s="91">
        <v>2.185E9</v>
      </c>
      <c r="M16" s="92" t="s">
        <v>21</v>
      </c>
      <c r="N16" s="93" t="s">
        <v>21</v>
      </c>
      <c r="O16" s="94"/>
      <c r="P16" s="94"/>
      <c r="Q16" s="94"/>
    </row>
    <row r="17">
      <c r="A17" s="96">
        <v>43592.0</v>
      </c>
      <c r="B17" s="82"/>
      <c r="C17" s="83" t="s">
        <v>257</v>
      </c>
      <c r="D17" s="84" t="s">
        <v>202</v>
      </c>
      <c r="E17" s="84" t="s">
        <v>15</v>
      </c>
      <c r="F17" s="85"/>
      <c r="G17" s="86">
        <v>1.65E9</v>
      </c>
      <c r="H17" s="87">
        <v>1.176558334E9</v>
      </c>
      <c r="I17" s="88"/>
      <c r="J17" s="89">
        <v>2.826558334E9</v>
      </c>
      <c r="K17" s="90">
        <v>3.25E9</v>
      </c>
      <c r="L17" s="91">
        <v>3.25E9</v>
      </c>
      <c r="M17" s="92" t="s">
        <v>21</v>
      </c>
      <c r="N17" s="93" t="s">
        <v>21</v>
      </c>
      <c r="O17" s="94"/>
      <c r="P17" s="94"/>
      <c r="Q17" s="94"/>
    </row>
    <row r="18">
      <c r="A18" s="96">
        <v>43472.0</v>
      </c>
      <c r="B18" s="82"/>
      <c r="C18" s="83" t="s">
        <v>258</v>
      </c>
      <c r="D18" s="84" t="s">
        <v>259</v>
      </c>
      <c r="E18" s="84" t="s">
        <v>15</v>
      </c>
      <c r="F18" s="85"/>
      <c r="G18" s="86">
        <v>1.25E9</v>
      </c>
      <c r="H18" s="87">
        <v>1.006635389E9</v>
      </c>
      <c r="I18" s="88"/>
      <c r="J18" s="89">
        <v>2.256635389E9</v>
      </c>
      <c r="K18" s="90">
        <v>2.35E9</v>
      </c>
      <c r="L18" s="91">
        <v>2.35E9</v>
      </c>
      <c r="M18" s="92" t="s">
        <v>21</v>
      </c>
      <c r="N18" s="93" t="s">
        <v>21</v>
      </c>
      <c r="O18" s="94"/>
      <c r="P18" s="94"/>
      <c r="Q18" s="94"/>
    </row>
    <row r="19">
      <c r="A19" s="96">
        <v>43472.0</v>
      </c>
      <c r="B19" s="82"/>
      <c r="C19" s="83" t="s">
        <v>258</v>
      </c>
      <c r="D19" s="84" t="s">
        <v>260</v>
      </c>
      <c r="E19" s="84" t="s">
        <v>15</v>
      </c>
      <c r="F19" s="85"/>
      <c r="G19" s="86">
        <v>1.25E9</v>
      </c>
      <c r="H19" s="87">
        <v>1.009049435E9</v>
      </c>
      <c r="I19" s="88"/>
      <c r="J19" s="89">
        <v>2.259049435E9</v>
      </c>
      <c r="K19" s="90">
        <v>2.35E9</v>
      </c>
      <c r="L19" s="91">
        <v>2.35E9</v>
      </c>
      <c r="M19" s="92" t="s">
        <v>21</v>
      </c>
      <c r="N19" s="93" t="s">
        <v>21</v>
      </c>
      <c r="O19" s="94"/>
      <c r="P19" s="94"/>
      <c r="Q19" s="94"/>
    </row>
    <row r="20">
      <c r="A20" s="81" t="s">
        <v>261</v>
      </c>
      <c r="B20" s="82"/>
      <c r="C20" s="83" t="s">
        <v>60</v>
      </c>
      <c r="D20" s="84" t="s">
        <v>23</v>
      </c>
      <c r="E20" s="84" t="s">
        <v>11</v>
      </c>
      <c r="F20" s="85"/>
      <c r="G20" s="86"/>
      <c r="H20" s="87">
        <v>9.5E8</v>
      </c>
      <c r="I20" s="88"/>
      <c r="J20" s="89">
        <v>9.5E8</v>
      </c>
      <c r="K20" s="90">
        <v>1.0E9</v>
      </c>
      <c r="L20" s="91">
        <v>1.0E9</v>
      </c>
      <c r="M20" s="92" t="s">
        <v>21</v>
      </c>
      <c r="N20" s="93" t="s">
        <v>21</v>
      </c>
      <c r="O20" s="94"/>
      <c r="P20" s="94"/>
      <c r="Q20" s="94"/>
    </row>
    <row r="21">
      <c r="A21" s="81" t="s">
        <v>261</v>
      </c>
      <c r="B21" s="82"/>
      <c r="C21" s="83" t="s">
        <v>262</v>
      </c>
      <c r="D21" s="84" t="s">
        <v>263</v>
      </c>
      <c r="E21" s="84" t="s">
        <v>264</v>
      </c>
      <c r="F21" s="85" t="s">
        <v>265</v>
      </c>
      <c r="G21" s="86">
        <v>3.1E9</v>
      </c>
      <c r="H21" s="87">
        <v>3.045566868E9</v>
      </c>
      <c r="I21" s="88"/>
      <c r="J21" s="89">
        <v>6.145566868E9</v>
      </c>
      <c r="K21" s="90">
        <v>6.2E9</v>
      </c>
      <c r="L21" s="91">
        <v>6.2E9</v>
      </c>
      <c r="M21" s="92" t="s">
        <v>21</v>
      </c>
      <c r="N21" s="93" t="s">
        <v>21</v>
      </c>
      <c r="O21" s="94"/>
      <c r="P21" s="94"/>
      <c r="Q21" s="94"/>
    </row>
    <row r="22">
      <c r="A22" s="81" t="s">
        <v>266</v>
      </c>
      <c r="B22" s="82"/>
      <c r="C22" s="83" t="s">
        <v>267</v>
      </c>
      <c r="D22" s="84" t="s">
        <v>268</v>
      </c>
      <c r="E22" s="84" t="s">
        <v>15</v>
      </c>
      <c r="F22" s="85"/>
      <c r="G22" s="86"/>
      <c r="H22" s="87">
        <v>1.55E8</v>
      </c>
      <c r="I22" s="88"/>
      <c r="J22" s="89">
        <v>1.55E8</v>
      </c>
      <c r="K22" s="90">
        <v>2.0E8</v>
      </c>
      <c r="L22" s="91">
        <v>2.0E8</v>
      </c>
      <c r="M22" s="92" t="s">
        <v>21</v>
      </c>
      <c r="N22" s="93" t="s">
        <v>21</v>
      </c>
      <c r="O22" s="94"/>
      <c r="P22" s="94"/>
      <c r="Q22" s="94"/>
    </row>
    <row r="23">
      <c r="A23" s="81" t="s">
        <v>266</v>
      </c>
      <c r="B23" s="82"/>
      <c r="C23" s="83" t="s">
        <v>262</v>
      </c>
      <c r="D23" s="84" t="s">
        <v>54</v>
      </c>
      <c r="E23" s="84" t="s">
        <v>15</v>
      </c>
      <c r="F23" s="85" t="s">
        <v>269</v>
      </c>
      <c r="G23" s="86">
        <v>1.0E9</v>
      </c>
      <c r="H23" s="87">
        <v>1.006635389E9</v>
      </c>
      <c r="I23" s="88"/>
      <c r="J23" s="89">
        <v>2.006635389E9</v>
      </c>
      <c r="K23" s="90">
        <v>2.05E9</v>
      </c>
      <c r="L23" s="91">
        <v>2.05E9</v>
      </c>
      <c r="M23" s="92" t="s">
        <v>21</v>
      </c>
      <c r="N23" s="93" t="s">
        <v>21</v>
      </c>
      <c r="O23" s="94"/>
      <c r="P23" s="94"/>
      <c r="Q23" s="94"/>
    </row>
    <row r="24">
      <c r="A24" s="81" t="s">
        <v>270</v>
      </c>
      <c r="B24" s="82"/>
      <c r="C24" s="83" t="s">
        <v>57</v>
      </c>
      <c r="D24" s="84" t="s">
        <v>58</v>
      </c>
      <c r="E24" s="84" t="s">
        <v>15</v>
      </c>
      <c r="F24" s="85"/>
      <c r="G24" s="86"/>
      <c r="H24" s="87">
        <v>9.42205105E8</v>
      </c>
      <c r="I24" s="88"/>
      <c r="J24" s="89">
        <v>9.42205105E8</v>
      </c>
      <c r="K24" s="90">
        <v>1.0E9</v>
      </c>
      <c r="L24" s="91">
        <v>1.0E9</v>
      </c>
      <c r="M24" s="92" t="s">
        <v>21</v>
      </c>
      <c r="N24" s="93" t="s">
        <v>21</v>
      </c>
      <c r="O24" s="94"/>
      <c r="P24" s="94"/>
      <c r="Q24" s="94"/>
    </row>
    <row r="25">
      <c r="A25" s="81" t="s">
        <v>270</v>
      </c>
      <c r="B25" s="82"/>
      <c r="C25" s="83" t="s">
        <v>53</v>
      </c>
      <c r="D25" s="84" t="s">
        <v>54</v>
      </c>
      <c r="E25" s="84" t="s">
        <v>15</v>
      </c>
      <c r="F25" s="85" t="s">
        <v>271</v>
      </c>
      <c r="G25" s="86">
        <v>1.3E9</v>
      </c>
      <c r="H25" s="87">
        <v>1.006635389E9</v>
      </c>
      <c r="I25" s="88"/>
      <c r="J25" s="89">
        <v>2.306635389E9</v>
      </c>
      <c r="K25" s="90">
        <v>2.4E9</v>
      </c>
      <c r="L25" s="91">
        <v>2.4E9</v>
      </c>
      <c r="M25" s="92" t="s">
        <v>21</v>
      </c>
      <c r="N25" s="93" t="s">
        <v>21</v>
      </c>
      <c r="O25" s="94"/>
      <c r="P25" s="94"/>
      <c r="Q25" s="94"/>
    </row>
    <row r="26">
      <c r="A26" s="81" t="s">
        <v>272</v>
      </c>
      <c r="B26" s="82"/>
      <c r="C26" s="83" t="s">
        <v>248</v>
      </c>
      <c r="D26" s="84" t="s">
        <v>203</v>
      </c>
      <c r="E26" s="84" t="s">
        <v>15</v>
      </c>
      <c r="F26" s="85"/>
      <c r="G26" s="86"/>
      <c r="H26" s="87">
        <v>1.025003042E9</v>
      </c>
      <c r="I26" s="88"/>
      <c r="J26" s="89">
        <v>1.025003042E9</v>
      </c>
      <c r="K26" s="90">
        <v>1.275E9</v>
      </c>
      <c r="L26" s="91">
        <v>1.275E9</v>
      </c>
      <c r="M26" s="92" t="s">
        <v>21</v>
      </c>
      <c r="N26" s="93" t="s">
        <v>21</v>
      </c>
      <c r="O26" s="94"/>
      <c r="P26" s="94"/>
      <c r="Q26" s="94"/>
    </row>
    <row r="27">
      <c r="A27" s="81" t="s">
        <v>272</v>
      </c>
      <c r="B27" s="82"/>
      <c r="C27" s="83" t="s">
        <v>273</v>
      </c>
      <c r="D27" s="84" t="s">
        <v>20</v>
      </c>
      <c r="E27" s="84" t="s">
        <v>15</v>
      </c>
      <c r="F27" s="85"/>
      <c r="G27" s="86"/>
      <c r="H27" s="87">
        <v>9.903876052E9</v>
      </c>
      <c r="I27" s="88">
        <v>5.0E8</v>
      </c>
      <c r="J27" s="89">
        <v>1.0403876052E10</v>
      </c>
      <c r="K27" s="90">
        <v>1.3E10</v>
      </c>
      <c r="L27" s="91">
        <v>1.3E10</v>
      </c>
      <c r="M27" s="92" t="s">
        <v>21</v>
      </c>
      <c r="N27" s="93" t="s">
        <v>21</v>
      </c>
      <c r="O27" s="94"/>
      <c r="P27" s="94"/>
      <c r="Q27" s="94"/>
    </row>
    <row r="28">
      <c r="A28" s="81" t="s">
        <v>274</v>
      </c>
      <c r="B28" s="82"/>
      <c r="C28" s="83" t="s">
        <v>275</v>
      </c>
      <c r="D28" s="84" t="s">
        <v>208</v>
      </c>
      <c r="E28" s="84" t="s">
        <v>15</v>
      </c>
      <c r="F28" s="85"/>
      <c r="G28" s="86"/>
      <c r="H28" s="87">
        <v>1.1370977639E10</v>
      </c>
      <c r="I28" s="88">
        <v>5.0E8</v>
      </c>
      <c r="J28" s="89">
        <v>1.1870977639E10</v>
      </c>
      <c r="K28" s="90">
        <v>1.4E10</v>
      </c>
      <c r="L28" s="91">
        <v>1.4E10</v>
      </c>
      <c r="M28" s="92" t="s">
        <v>21</v>
      </c>
      <c r="N28" s="93" t="s">
        <v>21</v>
      </c>
      <c r="O28" s="94"/>
      <c r="P28" s="94"/>
      <c r="Q28" s="94"/>
    </row>
    <row r="29">
      <c r="A29" s="81" t="s">
        <v>276</v>
      </c>
      <c r="B29" s="82"/>
      <c r="C29" s="83" t="s">
        <v>277</v>
      </c>
      <c r="D29" s="84" t="s">
        <v>278</v>
      </c>
      <c r="E29" s="84" t="s">
        <v>15</v>
      </c>
      <c r="F29" s="85"/>
      <c r="G29" s="86"/>
      <c r="H29" s="87">
        <v>1.2E8</v>
      </c>
      <c r="I29" s="88">
        <v>2400000.0</v>
      </c>
      <c r="J29" s="89">
        <v>1.224E8</v>
      </c>
      <c r="K29" s="90">
        <v>1.44E8</v>
      </c>
      <c r="L29" s="91">
        <v>1.44E8</v>
      </c>
      <c r="M29" s="92" t="s">
        <v>21</v>
      </c>
      <c r="N29" s="93" t="s">
        <v>21</v>
      </c>
      <c r="O29" s="94"/>
      <c r="P29" s="94"/>
      <c r="Q29" s="94"/>
    </row>
    <row r="30">
      <c r="A30" s="81" t="s">
        <v>279</v>
      </c>
      <c r="B30" s="82"/>
      <c r="C30" s="83" t="s">
        <v>30</v>
      </c>
      <c r="D30" s="84" t="s">
        <v>46</v>
      </c>
      <c r="E30" s="84" t="s">
        <v>15</v>
      </c>
      <c r="F30" s="85"/>
      <c r="G30" s="86"/>
      <c r="H30" s="87">
        <v>7.73782852E8</v>
      </c>
      <c r="I30" s="88"/>
      <c r="J30" s="89">
        <v>7.73782852E8</v>
      </c>
      <c r="K30" s="90">
        <v>1.0E9</v>
      </c>
      <c r="L30" s="91">
        <v>1.0E9</v>
      </c>
      <c r="M30" s="92" t="s">
        <v>21</v>
      </c>
      <c r="N30" s="93" t="s">
        <v>21</v>
      </c>
      <c r="O30" s="94"/>
      <c r="P30" s="94"/>
      <c r="Q30" s="94"/>
    </row>
    <row r="31">
      <c r="A31" s="81" t="s">
        <v>279</v>
      </c>
      <c r="B31" s="82"/>
      <c r="C31" s="83" t="s">
        <v>273</v>
      </c>
      <c r="D31" s="84" t="s">
        <v>204</v>
      </c>
      <c r="E31" s="84" t="s">
        <v>15</v>
      </c>
      <c r="F31" s="85"/>
      <c r="G31" s="86"/>
      <c r="H31" s="87">
        <v>9.73701967E8</v>
      </c>
      <c r="I31" s="88"/>
      <c r="J31" s="89">
        <v>9.73701967E8</v>
      </c>
      <c r="K31" s="90">
        <v>1.275E9</v>
      </c>
      <c r="L31" s="91">
        <v>1.275E9</v>
      </c>
      <c r="M31" s="92" t="s">
        <v>21</v>
      </c>
      <c r="N31" s="93" t="s">
        <v>21</v>
      </c>
      <c r="O31" s="94"/>
      <c r="P31" s="94"/>
      <c r="Q31" s="94"/>
    </row>
    <row r="32">
      <c r="A32" s="81" t="s">
        <v>280</v>
      </c>
      <c r="B32" s="82"/>
      <c r="C32" s="83" t="s">
        <v>281</v>
      </c>
      <c r="D32" s="84" t="s">
        <v>27</v>
      </c>
      <c r="E32" s="84" t="s">
        <v>15</v>
      </c>
      <c r="F32" s="85"/>
      <c r="G32" s="86"/>
      <c r="H32" s="87">
        <v>7.90133675E8</v>
      </c>
      <c r="I32" s="88">
        <v>3.0E7</v>
      </c>
      <c r="J32" s="89">
        <v>8.20133675E8</v>
      </c>
      <c r="K32" s="90">
        <v>1.0E9</v>
      </c>
      <c r="L32" s="91">
        <v>1.0E9</v>
      </c>
      <c r="M32" s="92" t="s">
        <v>21</v>
      </c>
      <c r="N32" s="93" t="s">
        <v>282</v>
      </c>
      <c r="O32" s="94"/>
      <c r="P32" s="94"/>
      <c r="Q32" s="94"/>
    </row>
    <row r="33">
      <c r="A33" s="81" t="s">
        <v>283</v>
      </c>
      <c r="B33" s="82"/>
      <c r="C33" s="83" t="s">
        <v>284</v>
      </c>
      <c r="D33" s="84" t="s">
        <v>208</v>
      </c>
      <c r="E33" s="84" t="s">
        <v>15</v>
      </c>
      <c r="F33" s="85"/>
      <c r="G33" s="86"/>
      <c r="H33" s="87">
        <v>1.1E10</v>
      </c>
      <c r="I33" s="88"/>
      <c r="J33" s="89">
        <v>1.1E10</v>
      </c>
      <c r="K33" s="90">
        <v>1.27E10</v>
      </c>
      <c r="L33" s="91">
        <v>1.27E10</v>
      </c>
      <c r="M33" s="92" t="s">
        <v>21</v>
      </c>
      <c r="N33" s="93" t="s">
        <v>21</v>
      </c>
      <c r="O33" s="94"/>
      <c r="P33" s="94"/>
      <c r="Q33" s="94"/>
    </row>
    <row r="34">
      <c r="A34" s="81" t="s">
        <v>283</v>
      </c>
      <c r="B34" s="82"/>
      <c r="C34" s="83" t="s">
        <v>248</v>
      </c>
      <c r="D34" s="84" t="s">
        <v>208</v>
      </c>
      <c r="E34" s="84" t="s">
        <v>15</v>
      </c>
      <c r="F34" s="85"/>
      <c r="G34" s="86"/>
      <c r="H34" s="87">
        <v>1.15E10</v>
      </c>
      <c r="I34" s="88"/>
      <c r="J34" s="89">
        <v>1.15E10</v>
      </c>
      <c r="K34" s="90">
        <v>1.32E10</v>
      </c>
      <c r="L34" s="91">
        <v>1.32E10</v>
      </c>
      <c r="M34" s="92" t="s">
        <v>21</v>
      </c>
      <c r="N34" s="93" t="s">
        <v>21</v>
      </c>
      <c r="O34" s="94"/>
      <c r="P34" s="94"/>
      <c r="Q34" s="94"/>
    </row>
    <row r="35">
      <c r="A35" s="81"/>
      <c r="B35" s="82"/>
      <c r="C35" s="83" t="s">
        <v>248</v>
      </c>
      <c r="D35" s="84" t="s">
        <v>285</v>
      </c>
      <c r="E35" s="84" t="s">
        <v>15</v>
      </c>
      <c r="F35" s="85"/>
      <c r="G35" s="86">
        <v>1.325E9</v>
      </c>
      <c r="H35" s="87">
        <v>1.275E9</v>
      </c>
      <c r="I35" s="88"/>
      <c r="J35" s="89">
        <v>2.6E9</v>
      </c>
      <c r="K35" s="90">
        <v>2.8E9</v>
      </c>
      <c r="L35" s="91">
        <v>2.8E9</v>
      </c>
      <c r="M35" s="92" t="s">
        <v>21</v>
      </c>
      <c r="N35" s="93" t="s">
        <v>21</v>
      </c>
      <c r="O35" s="94"/>
      <c r="P35" s="94"/>
      <c r="Q35" s="94"/>
    </row>
    <row r="36">
      <c r="A36" s="81" t="s">
        <v>286</v>
      </c>
      <c r="B36" s="82"/>
      <c r="C36" s="83" t="s">
        <v>287</v>
      </c>
      <c r="D36" s="84" t="s">
        <v>58</v>
      </c>
      <c r="E36" s="84" t="s">
        <v>15</v>
      </c>
      <c r="F36" s="85"/>
      <c r="G36" s="86"/>
      <c r="H36" s="87">
        <v>7.15E8</v>
      </c>
      <c r="I36" s="88">
        <v>2.5E7</v>
      </c>
      <c r="J36" s="89">
        <v>7.4E8</v>
      </c>
      <c r="K36" s="90">
        <v>1.0E9</v>
      </c>
      <c r="L36" s="91">
        <v>1.0E9</v>
      </c>
      <c r="M36" s="92" t="s">
        <v>21</v>
      </c>
      <c r="N36" s="93" t="s">
        <v>21</v>
      </c>
      <c r="O36" s="94"/>
      <c r="P36" s="94"/>
      <c r="Q36" s="94"/>
    </row>
    <row r="37">
      <c r="A37" s="81" t="s">
        <v>288</v>
      </c>
      <c r="B37" s="82"/>
      <c r="C37" s="83" t="s">
        <v>287</v>
      </c>
      <c r="D37" s="84" t="s">
        <v>8</v>
      </c>
      <c r="E37" s="84" t="s">
        <v>15</v>
      </c>
      <c r="F37" s="85"/>
      <c r="G37" s="86"/>
      <c r="H37" s="87">
        <v>4.14E8</v>
      </c>
      <c r="I37" s="88"/>
      <c r="J37" s="89">
        <v>4.14E8</v>
      </c>
      <c r="K37" s="90">
        <v>5.5E8</v>
      </c>
      <c r="L37" s="91">
        <v>5.5E8</v>
      </c>
      <c r="M37" s="92" t="s">
        <v>21</v>
      </c>
      <c r="N37" s="93" t="s">
        <v>21</v>
      </c>
      <c r="O37" s="94"/>
      <c r="P37" s="94"/>
      <c r="Q37" s="94"/>
    </row>
    <row r="38">
      <c r="A38" s="96">
        <v>43743.0</v>
      </c>
      <c r="B38" s="82" t="s">
        <v>283</v>
      </c>
      <c r="C38" s="83" t="s">
        <v>289</v>
      </c>
      <c r="D38" s="84" t="s">
        <v>290</v>
      </c>
      <c r="E38" s="84" t="s">
        <v>15</v>
      </c>
      <c r="F38" s="85"/>
      <c r="G38" s="86"/>
      <c r="H38" s="87">
        <v>2.3E8</v>
      </c>
      <c r="I38" s="88"/>
      <c r="J38" s="89">
        <v>2.3E8</v>
      </c>
      <c r="K38" s="90">
        <v>3.0E8</v>
      </c>
      <c r="L38" s="91">
        <v>3.0E8</v>
      </c>
      <c r="M38" s="92" t="s">
        <v>21</v>
      </c>
      <c r="N38" s="93" t="s">
        <v>21</v>
      </c>
      <c r="O38" s="94"/>
      <c r="P38" s="94"/>
      <c r="Q38" s="94"/>
    </row>
    <row r="39">
      <c r="A39" s="81" t="s">
        <v>291</v>
      </c>
      <c r="B39" s="82"/>
      <c r="C39" s="83" t="s">
        <v>292</v>
      </c>
      <c r="D39" s="84" t="s">
        <v>293</v>
      </c>
      <c r="E39" s="84" t="s">
        <v>15</v>
      </c>
      <c r="F39" s="85"/>
      <c r="G39" s="86">
        <v>1.0E9</v>
      </c>
      <c r="H39" s="87">
        <v>1.2E9</v>
      </c>
      <c r="I39" s="88"/>
      <c r="J39" s="89">
        <v>2.2E9</v>
      </c>
      <c r="K39" s="90">
        <v>2.4E9</v>
      </c>
      <c r="L39" s="91">
        <v>2.4E9</v>
      </c>
      <c r="M39" s="92" t="s">
        <v>21</v>
      </c>
      <c r="N39" s="93" t="s">
        <v>21</v>
      </c>
      <c r="O39" s="94"/>
      <c r="P39" s="94"/>
      <c r="Q39" s="94"/>
    </row>
    <row r="40">
      <c r="A40" s="81" t="s">
        <v>294</v>
      </c>
      <c r="B40" s="82" t="s">
        <v>291</v>
      </c>
      <c r="C40" s="83" t="s">
        <v>295</v>
      </c>
      <c r="D40" s="84" t="s">
        <v>296</v>
      </c>
      <c r="E40" s="84" t="s">
        <v>15</v>
      </c>
      <c r="F40" s="85"/>
      <c r="G40" s="86">
        <v>1.25E9</v>
      </c>
      <c r="H40" s="87">
        <v>9.08223654E8</v>
      </c>
      <c r="I40" s="88"/>
      <c r="J40" s="89">
        <v>2.158223654E9</v>
      </c>
      <c r="K40" s="90">
        <v>2.2E9</v>
      </c>
      <c r="L40" s="91">
        <v>2.2E9</v>
      </c>
      <c r="M40" s="92" t="s">
        <v>21</v>
      </c>
      <c r="N40" s="93" t="s">
        <v>21</v>
      </c>
      <c r="O40" s="94"/>
      <c r="P40" s="94"/>
      <c r="Q40" s="94"/>
    </row>
    <row r="41">
      <c r="A41" s="96"/>
      <c r="B41" s="97">
        <v>43773.0</v>
      </c>
      <c r="C41" s="83" t="s">
        <v>297</v>
      </c>
      <c r="D41" s="84" t="s">
        <v>298</v>
      </c>
      <c r="E41" s="84" t="s">
        <v>251</v>
      </c>
      <c r="F41" s="85"/>
      <c r="G41" s="86">
        <v>1.0E9</v>
      </c>
      <c r="H41" s="87">
        <v>9.08223654E8</v>
      </c>
      <c r="I41" s="88"/>
      <c r="J41" s="89">
        <v>1.908223654E9</v>
      </c>
      <c r="K41" s="90">
        <v>2.3E9</v>
      </c>
      <c r="L41" s="91">
        <v>2.2E9</v>
      </c>
      <c r="M41" s="92" t="s">
        <v>21</v>
      </c>
      <c r="N41" s="93" t="s">
        <v>21</v>
      </c>
      <c r="O41" s="94"/>
      <c r="P41" s="94"/>
      <c r="Q41" s="94"/>
    </row>
    <row r="42">
      <c r="A42" s="96"/>
      <c r="B42" s="97">
        <v>43773.0</v>
      </c>
      <c r="C42" s="83" t="s">
        <v>297</v>
      </c>
      <c r="D42" s="84" t="s">
        <v>298</v>
      </c>
      <c r="E42" s="84" t="s">
        <v>251</v>
      </c>
      <c r="F42" s="85"/>
      <c r="G42" s="86">
        <v>1.0E9</v>
      </c>
      <c r="H42" s="87">
        <v>9.08223654E8</v>
      </c>
      <c r="I42" s="88"/>
      <c r="J42" s="89">
        <v>1.908223654E9</v>
      </c>
      <c r="K42" s="90">
        <v>2.3E9</v>
      </c>
      <c r="L42" s="91">
        <v>2.3E9</v>
      </c>
      <c r="M42" s="92" t="s">
        <v>21</v>
      </c>
      <c r="N42" s="93" t="s">
        <v>21</v>
      </c>
      <c r="O42" s="94"/>
      <c r="P42" s="94"/>
      <c r="Q42" s="94"/>
    </row>
    <row r="43">
      <c r="A43" s="96">
        <v>43589.0</v>
      </c>
      <c r="B43" s="82"/>
      <c r="C43" s="83" t="s">
        <v>299</v>
      </c>
      <c r="D43" s="84" t="s">
        <v>20</v>
      </c>
      <c r="E43" s="84" t="s">
        <v>15</v>
      </c>
      <c r="F43" s="85"/>
      <c r="G43" s="86"/>
      <c r="H43" s="87">
        <v>6.0E9</v>
      </c>
      <c r="I43" s="88"/>
      <c r="J43" s="89">
        <v>6.0E9</v>
      </c>
      <c r="K43" s="90">
        <v>1.31E10</v>
      </c>
      <c r="L43" s="91">
        <v>1.31E10</v>
      </c>
      <c r="M43" s="92" t="s">
        <v>21</v>
      </c>
      <c r="N43" s="93" t="s">
        <v>21</v>
      </c>
      <c r="O43" s="94"/>
      <c r="P43" s="94"/>
      <c r="Q43" s="94"/>
    </row>
    <row r="44">
      <c r="A44" s="96">
        <v>43773.0</v>
      </c>
      <c r="B44" s="82"/>
      <c r="C44" s="83" t="s">
        <v>292</v>
      </c>
      <c r="D44" s="84" t="s">
        <v>300</v>
      </c>
      <c r="E44" s="84" t="s">
        <v>15</v>
      </c>
      <c r="F44" s="85"/>
      <c r="G44" s="86">
        <v>6.0E8</v>
      </c>
      <c r="H44" s="87">
        <v>1.145967183E9</v>
      </c>
      <c r="I44" s="88"/>
      <c r="J44" s="89">
        <v>1.745967183E9</v>
      </c>
      <c r="K44" s="90">
        <v>2.0E9</v>
      </c>
      <c r="L44" s="91">
        <v>2.0E9</v>
      </c>
      <c r="M44" s="92" t="s">
        <v>21</v>
      </c>
      <c r="N44" s="93" t="s">
        <v>21</v>
      </c>
      <c r="O44" s="94"/>
      <c r="P44" s="94"/>
      <c r="Q44" s="94"/>
    </row>
    <row r="45">
      <c r="A45" s="96">
        <v>43528.0</v>
      </c>
      <c r="B45" s="82"/>
      <c r="C45" s="83" t="s">
        <v>301</v>
      </c>
      <c r="D45" s="84" t="s">
        <v>302</v>
      </c>
      <c r="E45" s="84" t="s">
        <v>15</v>
      </c>
      <c r="F45" s="85" t="s">
        <v>303</v>
      </c>
      <c r="G45" s="86"/>
      <c r="H45" s="87"/>
      <c r="I45" s="88"/>
      <c r="J45" s="89" t="s">
        <v>165</v>
      </c>
      <c r="K45" s="90"/>
      <c r="L45" s="91"/>
      <c r="M45" s="92"/>
      <c r="N45" s="93"/>
      <c r="O45" s="94"/>
      <c r="P45" s="94"/>
      <c r="Q45" s="94"/>
    </row>
    <row r="46">
      <c r="A46" s="81" t="s">
        <v>304</v>
      </c>
      <c r="B46" s="82" t="s">
        <v>305</v>
      </c>
      <c r="C46" s="83" t="s">
        <v>306</v>
      </c>
      <c r="D46" s="84" t="s">
        <v>307</v>
      </c>
      <c r="E46" s="84" t="s">
        <v>15</v>
      </c>
      <c r="F46" s="85" t="s">
        <v>308</v>
      </c>
      <c r="G46" s="86"/>
      <c r="H46" s="87">
        <v>1.40726748E8</v>
      </c>
      <c r="I46" s="88">
        <v>3120000.0</v>
      </c>
      <c r="J46" s="89">
        <v>1.43846748E8</v>
      </c>
      <c r="K46" s="90">
        <v>1.75E8</v>
      </c>
      <c r="L46" s="91">
        <v>1.75E8</v>
      </c>
      <c r="M46" s="92" t="s">
        <v>21</v>
      </c>
      <c r="N46" s="93" t="s">
        <v>21</v>
      </c>
      <c r="O46" s="94"/>
      <c r="P46" s="94"/>
      <c r="Q46" s="94"/>
    </row>
    <row r="47">
      <c r="A47" s="81" t="s">
        <v>309</v>
      </c>
      <c r="B47" s="97"/>
      <c r="C47" s="83" t="s">
        <v>43</v>
      </c>
      <c r="D47" s="84" t="s">
        <v>8</v>
      </c>
      <c r="E47" s="84" t="s">
        <v>15</v>
      </c>
      <c r="F47" s="85"/>
      <c r="G47" s="86"/>
      <c r="H47" s="87">
        <v>4.14E8</v>
      </c>
      <c r="I47" s="88"/>
      <c r="J47" s="89">
        <v>4.14E8</v>
      </c>
      <c r="K47" s="90">
        <v>5.5E8</v>
      </c>
      <c r="L47" s="91">
        <v>5.5E8</v>
      </c>
      <c r="M47" s="92" t="s">
        <v>21</v>
      </c>
      <c r="N47" s="93" t="s">
        <v>21</v>
      </c>
      <c r="O47" s="94"/>
      <c r="P47" s="94"/>
      <c r="Q47" s="94"/>
    </row>
    <row r="48">
      <c r="A48" s="81" t="s">
        <v>310</v>
      </c>
      <c r="B48" s="97"/>
      <c r="C48" s="83" t="s">
        <v>42</v>
      </c>
      <c r="D48" s="84" t="s">
        <v>8</v>
      </c>
      <c r="E48" s="84" t="s">
        <v>15</v>
      </c>
      <c r="F48" s="85"/>
      <c r="G48" s="86"/>
      <c r="H48" s="87">
        <v>4.14E8</v>
      </c>
      <c r="I48" s="88"/>
      <c r="J48" s="89">
        <v>4.14E8</v>
      </c>
      <c r="K48" s="90">
        <v>5.5E8</v>
      </c>
      <c r="L48" s="91">
        <v>5.5E8</v>
      </c>
      <c r="M48" s="92" t="s">
        <v>21</v>
      </c>
      <c r="N48" s="93" t="s">
        <v>21</v>
      </c>
      <c r="O48" s="94"/>
      <c r="P48" s="94"/>
      <c r="Q48" s="94"/>
    </row>
    <row r="49">
      <c r="A49" s="81" t="s">
        <v>311</v>
      </c>
      <c r="B49" s="97"/>
      <c r="C49" s="83" t="s">
        <v>312</v>
      </c>
      <c r="D49" s="84" t="s">
        <v>313</v>
      </c>
      <c r="E49" s="84" t="s">
        <v>15</v>
      </c>
      <c r="F49" s="85"/>
      <c r="G49" s="86"/>
      <c r="H49" s="87">
        <v>4.14E9</v>
      </c>
      <c r="I49" s="88"/>
      <c r="J49" s="89">
        <v>4.14E9</v>
      </c>
      <c r="K49" s="90">
        <v>5.5E9</v>
      </c>
      <c r="L49" s="91">
        <v>5.5E9</v>
      </c>
      <c r="M49" s="92" t="s">
        <v>21</v>
      </c>
      <c r="N49" s="93" t="s">
        <v>21</v>
      </c>
      <c r="O49" s="94"/>
      <c r="P49" s="94"/>
      <c r="Q49" s="94"/>
    </row>
    <row r="50">
      <c r="A50" s="81" t="s">
        <v>314</v>
      </c>
      <c r="B50" s="82" t="s">
        <v>315</v>
      </c>
      <c r="C50" s="83" t="s">
        <v>316</v>
      </c>
      <c r="D50" s="84" t="s">
        <v>317</v>
      </c>
      <c r="E50" s="84" t="s">
        <v>318</v>
      </c>
      <c r="F50" s="85"/>
      <c r="G50" s="86"/>
      <c r="H50" s="87">
        <v>2.5054466E8</v>
      </c>
      <c r="I50" s="88">
        <v>1600000.0</v>
      </c>
      <c r="J50" s="89">
        <v>2.5214466E8</v>
      </c>
      <c r="K50" s="90">
        <v>3.0E8</v>
      </c>
      <c r="L50" s="91">
        <v>3.0E8</v>
      </c>
      <c r="M50" s="92" t="s">
        <v>21</v>
      </c>
      <c r="N50" s="93" t="s">
        <v>21</v>
      </c>
      <c r="O50" s="94"/>
      <c r="P50" s="94"/>
      <c r="Q50" s="94"/>
    </row>
    <row r="51">
      <c r="A51" s="96">
        <v>43741.0</v>
      </c>
      <c r="B51" s="97"/>
      <c r="C51" s="83" t="s">
        <v>297</v>
      </c>
      <c r="D51" s="84" t="s">
        <v>49</v>
      </c>
      <c r="E51" s="84" t="s">
        <v>15</v>
      </c>
      <c r="F51" s="85" t="s">
        <v>319</v>
      </c>
      <c r="G51" s="86">
        <v>1.0E9</v>
      </c>
      <c r="H51" s="87">
        <v>1.0E9</v>
      </c>
      <c r="I51" s="88"/>
      <c r="J51" s="89">
        <v>2.0E9</v>
      </c>
      <c r="K51" s="90">
        <v>2.3E9</v>
      </c>
      <c r="L51" s="91">
        <v>2.3E9</v>
      </c>
      <c r="M51" s="92" t="s">
        <v>21</v>
      </c>
      <c r="N51" s="93" t="s">
        <v>21</v>
      </c>
      <c r="O51" s="94"/>
      <c r="P51" s="94"/>
      <c r="Q51" s="94"/>
    </row>
    <row r="52">
      <c r="A52" s="96">
        <v>43802.0</v>
      </c>
      <c r="B52" s="82" t="s">
        <v>320</v>
      </c>
      <c r="C52" s="83" t="s">
        <v>321</v>
      </c>
      <c r="D52" s="84" t="s">
        <v>27</v>
      </c>
      <c r="E52" s="84" t="s">
        <v>15</v>
      </c>
      <c r="F52" s="85"/>
      <c r="G52" s="86"/>
      <c r="H52" s="87">
        <v>7.90133675E8</v>
      </c>
      <c r="I52" s="88">
        <v>3.0E7</v>
      </c>
      <c r="J52" s="89">
        <v>8.20133675E8</v>
      </c>
      <c r="K52" s="90">
        <v>9.0E8</v>
      </c>
      <c r="L52" s="91">
        <v>9.0E8</v>
      </c>
      <c r="M52" s="92" t="s">
        <v>21</v>
      </c>
      <c r="N52" s="93" t="s">
        <v>21</v>
      </c>
      <c r="O52" s="94"/>
      <c r="P52" s="94"/>
      <c r="Q52" s="94"/>
    </row>
    <row r="53">
      <c r="A53" s="96">
        <v>43772.0</v>
      </c>
      <c r="B53" s="97"/>
      <c r="C53" s="83" t="s">
        <v>244</v>
      </c>
      <c r="D53" s="84" t="s">
        <v>322</v>
      </c>
      <c r="E53" s="84" t="s">
        <v>75</v>
      </c>
      <c r="F53" s="85"/>
      <c r="G53" s="86"/>
      <c r="H53" s="87">
        <v>1.54313928E8</v>
      </c>
      <c r="I53" s="88">
        <v>960000.0</v>
      </c>
      <c r="J53" s="89">
        <v>1.55273928E8</v>
      </c>
      <c r="K53" s="90">
        <v>2.16E8</v>
      </c>
      <c r="L53" s="91">
        <v>2.16E8</v>
      </c>
      <c r="M53" s="92" t="s">
        <v>21</v>
      </c>
      <c r="N53" s="93" t="s">
        <v>21</v>
      </c>
      <c r="O53" s="94"/>
      <c r="P53" s="94"/>
      <c r="Q53" s="94"/>
    </row>
    <row r="54">
      <c r="A54" s="96">
        <v>43772.0</v>
      </c>
      <c r="B54" s="82" t="s">
        <v>323</v>
      </c>
      <c r="C54" s="83" t="s">
        <v>248</v>
      </c>
      <c r="D54" s="84" t="s">
        <v>324</v>
      </c>
      <c r="E54" s="84" t="s">
        <v>318</v>
      </c>
      <c r="F54" s="85"/>
      <c r="G54" s="86"/>
      <c r="H54" s="87">
        <v>1.7075015E8</v>
      </c>
      <c r="I54" s="88">
        <v>4000000.0</v>
      </c>
      <c r="J54" s="89">
        <v>1.7475015E8</v>
      </c>
      <c r="K54" s="90">
        <v>2.0E8</v>
      </c>
      <c r="L54" s="91">
        <v>2.0E8</v>
      </c>
      <c r="M54" s="92" t="s">
        <v>21</v>
      </c>
      <c r="N54" s="93" t="s">
        <v>21</v>
      </c>
      <c r="O54" s="94"/>
      <c r="P54" s="94"/>
      <c r="Q54" s="94"/>
    </row>
    <row r="55">
      <c r="A55" s="96">
        <v>43772.0</v>
      </c>
      <c r="B55" s="97"/>
      <c r="C55" s="83" t="s">
        <v>248</v>
      </c>
      <c r="D55" s="84" t="s">
        <v>325</v>
      </c>
      <c r="E55" s="84" t="s">
        <v>75</v>
      </c>
      <c r="F55" s="85"/>
      <c r="G55" s="86"/>
      <c r="H55" s="87">
        <v>1.7075015E8</v>
      </c>
      <c r="I55" s="88">
        <v>4000000.0</v>
      </c>
      <c r="J55" s="89">
        <v>1.7475015E8</v>
      </c>
      <c r="K55" s="90">
        <v>2.0E8</v>
      </c>
      <c r="L55" s="91">
        <v>2.0E8</v>
      </c>
      <c r="M55" s="92" t="s">
        <v>21</v>
      </c>
      <c r="N55" s="93" t="s">
        <v>21</v>
      </c>
      <c r="O55" s="94"/>
      <c r="P55" s="94"/>
      <c r="Q55" s="94"/>
    </row>
    <row r="56">
      <c r="A56" s="96">
        <v>43772.0</v>
      </c>
      <c r="B56" s="82" t="s">
        <v>323</v>
      </c>
      <c r="C56" s="83" t="s">
        <v>292</v>
      </c>
      <c r="D56" s="84" t="s">
        <v>326</v>
      </c>
      <c r="E56" s="84" t="s">
        <v>318</v>
      </c>
      <c r="F56" s="85"/>
      <c r="G56" s="86"/>
      <c r="H56" s="87">
        <v>2.714825E8</v>
      </c>
      <c r="I56" s="88">
        <v>6000000.0</v>
      </c>
      <c r="J56" s="89">
        <v>2.774825E8</v>
      </c>
      <c r="K56" s="90">
        <v>4.0E8</v>
      </c>
      <c r="L56" s="91">
        <v>4.0E8</v>
      </c>
      <c r="M56" s="92" t="s">
        <v>21</v>
      </c>
      <c r="N56" s="93" t="s">
        <v>21</v>
      </c>
      <c r="O56" s="94"/>
      <c r="P56" s="94"/>
      <c r="Q56" s="94"/>
    </row>
    <row r="57">
      <c r="A57" s="96">
        <v>43772.0</v>
      </c>
      <c r="B57" s="97"/>
      <c r="C57" s="83" t="s">
        <v>316</v>
      </c>
      <c r="D57" s="84" t="s">
        <v>327</v>
      </c>
      <c r="E57" s="84" t="s">
        <v>75</v>
      </c>
      <c r="F57" s="85"/>
      <c r="G57" s="86"/>
      <c r="H57" s="87">
        <v>1.7075015E8</v>
      </c>
      <c r="I57" s="88">
        <v>4000000.0</v>
      </c>
      <c r="J57" s="89">
        <v>1.7475015E8</v>
      </c>
      <c r="K57" s="90">
        <v>2.0E8</v>
      </c>
      <c r="L57" s="91">
        <v>2.0E8</v>
      </c>
      <c r="M57" s="92" t="s">
        <v>21</v>
      </c>
      <c r="N57" s="93" t="s">
        <v>21</v>
      </c>
      <c r="O57" s="94"/>
      <c r="P57" s="94"/>
      <c r="Q57" s="94"/>
    </row>
    <row r="58">
      <c r="A58" s="96">
        <v>43711.0</v>
      </c>
      <c r="B58" s="97"/>
      <c r="C58" s="83" t="s">
        <v>297</v>
      </c>
      <c r="D58" s="84" t="s">
        <v>54</v>
      </c>
      <c r="E58" s="84" t="s">
        <v>15</v>
      </c>
      <c r="F58" s="85"/>
      <c r="G58" s="86"/>
      <c r="H58" s="87">
        <v>8.44628681E8</v>
      </c>
      <c r="I58" s="88">
        <v>2.0E7</v>
      </c>
      <c r="J58" s="89">
        <v>8.64628681E8</v>
      </c>
      <c r="K58" s="90">
        <v>1.05E9</v>
      </c>
      <c r="L58" s="91">
        <v>1.05E9</v>
      </c>
      <c r="M58" s="92" t="s">
        <v>21</v>
      </c>
      <c r="N58" s="93" t="s">
        <v>21</v>
      </c>
      <c r="O58" s="94"/>
      <c r="P58" s="94"/>
      <c r="Q58" s="94"/>
    </row>
    <row r="59">
      <c r="A59" s="96">
        <v>43680.0</v>
      </c>
      <c r="B59" s="97"/>
      <c r="C59" s="83" t="s">
        <v>328</v>
      </c>
      <c r="D59" s="84" t="s">
        <v>54</v>
      </c>
      <c r="E59" s="84" t="s">
        <v>15</v>
      </c>
      <c r="F59" s="85"/>
      <c r="G59" s="86"/>
      <c r="H59" s="87">
        <v>8.44628681E8</v>
      </c>
      <c r="I59" s="88">
        <v>2.0E7</v>
      </c>
      <c r="J59" s="89">
        <v>8.64628681E8</v>
      </c>
      <c r="K59" s="90">
        <v>1.1E9</v>
      </c>
      <c r="L59" s="91">
        <v>1.1E9</v>
      </c>
      <c r="M59" s="92" t="s">
        <v>21</v>
      </c>
      <c r="N59" s="93" t="s">
        <v>21</v>
      </c>
      <c r="O59" s="94"/>
      <c r="P59" s="94"/>
      <c r="Q59" s="94"/>
    </row>
    <row r="60">
      <c r="A60" s="96">
        <v>43680.0</v>
      </c>
      <c r="B60" s="97"/>
      <c r="C60" s="83" t="s">
        <v>328</v>
      </c>
      <c r="D60" s="84" t="s">
        <v>27</v>
      </c>
      <c r="E60" s="84" t="s">
        <v>15</v>
      </c>
      <c r="F60" s="85"/>
      <c r="G60" s="86"/>
      <c r="H60" s="87">
        <v>7.91871269E8</v>
      </c>
      <c r="I60" s="88">
        <v>2.5E7</v>
      </c>
      <c r="J60" s="89">
        <v>8.16871269E8</v>
      </c>
      <c r="K60" s="90">
        <v>1.0E9</v>
      </c>
      <c r="L60" s="91">
        <v>1.0E9</v>
      </c>
      <c r="M60" s="92" t="s">
        <v>21</v>
      </c>
      <c r="N60" s="93" t="s">
        <v>21</v>
      </c>
      <c r="O60" s="94"/>
      <c r="P60" s="94"/>
      <c r="Q60" s="94"/>
    </row>
    <row r="61">
      <c r="A61" s="96">
        <v>43680.0</v>
      </c>
      <c r="B61" s="97">
        <v>43680.0</v>
      </c>
      <c r="C61" s="83" t="s">
        <v>329</v>
      </c>
      <c r="D61" s="84" t="s">
        <v>27</v>
      </c>
      <c r="E61" s="84" t="s">
        <v>15</v>
      </c>
      <c r="F61" s="85"/>
      <c r="G61" s="86"/>
      <c r="H61" s="87">
        <v>7.61871269E8</v>
      </c>
      <c r="I61" s="88">
        <v>2.5E7</v>
      </c>
      <c r="J61" s="89">
        <v>7.86871269E8</v>
      </c>
      <c r="K61" s="90">
        <v>1.0E9</v>
      </c>
      <c r="L61" s="91" t="s">
        <v>330</v>
      </c>
      <c r="M61" s="92" t="s">
        <v>21</v>
      </c>
      <c r="N61" s="93" t="s">
        <v>21</v>
      </c>
      <c r="O61" s="94"/>
      <c r="P61" s="94"/>
      <c r="Q61" s="94"/>
    </row>
    <row r="62">
      <c r="A62" s="96">
        <v>43588.0</v>
      </c>
      <c r="B62" s="82" t="s">
        <v>311</v>
      </c>
      <c r="C62" s="83" t="s">
        <v>331</v>
      </c>
      <c r="D62" s="84" t="s">
        <v>332</v>
      </c>
      <c r="E62" s="84" t="s">
        <v>75</v>
      </c>
      <c r="F62" s="85"/>
      <c r="G62" s="86"/>
      <c r="H62" s="87">
        <v>2.12E9</v>
      </c>
      <c r="I62" s="88"/>
      <c r="J62" s="89">
        <v>2.12E9</v>
      </c>
      <c r="K62" s="90">
        <v>2.4E9</v>
      </c>
      <c r="L62" s="91">
        <v>2.4E9</v>
      </c>
      <c r="M62" s="92" t="s">
        <v>21</v>
      </c>
      <c r="N62" s="93" t="s">
        <v>21</v>
      </c>
      <c r="O62" s="94"/>
      <c r="P62" s="94"/>
      <c r="Q62" s="94"/>
    </row>
    <row r="63">
      <c r="A63" s="96">
        <v>43558.0</v>
      </c>
      <c r="B63" s="82"/>
      <c r="C63" s="83" t="s">
        <v>333</v>
      </c>
      <c r="D63" s="84" t="s">
        <v>334</v>
      </c>
      <c r="E63" s="84" t="s">
        <v>15</v>
      </c>
      <c r="F63" s="85"/>
      <c r="G63" s="86"/>
      <c r="H63" s="87">
        <v>3.726E9</v>
      </c>
      <c r="I63" s="88"/>
      <c r="J63" s="89">
        <v>3.726E9</v>
      </c>
      <c r="K63" s="90">
        <v>5.76E9</v>
      </c>
      <c r="L63" s="91">
        <v>5.76E9</v>
      </c>
      <c r="M63" s="92" t="s">
        <v>21</v>
      </c>
      <c r="N63" s="93" t="s">
        <v>21</v>
      </c>
      <c r="O63" s="94"/>
      <c r="P63" s="94"/>
      <c r="Q63" s="94"/>
    </row>
    <row r="64">
      <c r="A64" s="96">
        <v>43558.0</v>
      </c>
      <c r="B64" s="82" t="s">
        <v>335</v>
      </c>
      <c r="C64" s="83" t="s">
        <v>312</v>
      </c>
      <c r="D64" s="84" t="s">
        <v>313</v>
      </c>
      <c r="E64" s="84" t="s">
        <v>75</v>
      </c>
      <c r="F64" s="85"/>
      <c r="G64" s="86"/>
      <c r="H64" s="87">
        <v>4.14E9</v>
      </c>
      <c r="I64" s="88"/>
      <c r="J64" s="89">
        <v>4.14E9</v>
      </c>
      <c r="K64" s="90">
        <v>5.5E9</v>
      </c>
      <c r="L64" s="91">
        <v>5.5E9</v>
      </c>
      <c r="M64" s="92" t="s">
        <v>21</v>
      </c>
      <c r="N64" s="93" t="s">
        <v>21</v>
      </c>
      <c r="O64" s="94"/>
      <c r="P64" s="94"/>
      <c r="Q64" s="94"/>
    </row>
    <row r="65">
      <c r="A65" s="96">
        <v>43558.0</v>
      </c>
      <c r="B65" s="82"/>
      <c r="C65" s="83" t="s">
        <v>336</v>
      </c>
      <c r="D65" s="84" t="s">
        <v>23</v>
      </c>
      <c r="E65" s="84" t="s">
        <v>75</v>
      </c>
      <c r="F65" s="85"/>
      <c r="G65" s="86"/>
      <c r="H65" s="87">
        <v>8.12E8</v>
      </c>
      <c r="I65" s="88"/>
      <c r="J65" s="89">
        <v>8.12E8</v>
      </c>
      <c r="K65" s="90">
        <v>1.05E9</v>
      </c>
      <c r="L65" s="91">
        <v>1.05E9</v>
      </c>
      <c r="M65" s="92" t="s">
        <v>21</v>
      </c>
      <c r="N65" s="93" t="s">
        <v>21</v>
      </c>
      <c r="O65" s="94"/>
      <c r="P65" s="94"/>
      <c r="Q65" s="94"/>
    </row>
    <row r="66">
      <c r="A66" s="96">
        <v>43558.0</v>
      </c>
      <c r="B66" s="97">
        <v>43711.0</v>
      </c>
      <c r="C66" s="83" t="s">
        <v>292</v>
      </c>
      <c r="D66" s="84" t="s">
        <v>39</v>
      </c>
      <c r="E66" s="84" t="s">
        <v>15</v>
      </c>
      <c r="F66" s="85"/>
      <c r="G66" s="86"/>
      <c r="H66" s="87">
        <v>1.50358733E9</v>
      </c>
      <c r="I66" s="88"/>
      <c r="J66" s="89">
        <v>1.50358733E9</v>
      </c>
      <c r="K66" s="90">
        <v>1.825E9</v>
      </c>
      <c r="L66" s="91">
        <v>1.825E9</v>
      </c>
      <c r="M66" s="92" t="s">
        <v>21</v>
      </c>
      <c r="N66" s="93" t="s">
        <v>21</v>
      </c>
      <c r="O66" s="94"/>
      <c r="P66" s="94"/>
      <c r="Q66" s="94"/>
    </row>
    <row r="67">
      <c r="A67" s="96">
        <v>43558.0</v>
      </c>
      <c r="B67" s="82" t="s">
        <v>337</v>
      </c>
      <c r="C67" s="83" t="s">
        <v>289</v>
      </c>
      <c r="D67" s="84" t="s">
        <v>338</v>
      </c>
      <c r="E67" s="84" t="s">
        <v>15</v>
      </c>
      <c r="F67" s="85"/>
      <c r="G67" s="86"/>
      <c r="H67" s="87">
        <v>1.21216728E8</v>
      </c>
      <c r="I67" s="88">
        <v>750000.0</v>
      </c>
      <c r="J67" s="89">
        <v>1.21966728E8</v>
      </c>
      <c r="K67" s="90">
        <v>1.4E8</v>
      </c>
      <c r="L67" s="91">
        <v>1.4E8</v>
      </c>
      <c r="M67" s="92" t="s">
        <v>21</v>
      </c>
      <c r="N67" s="93" t="s">
        <v>21</v>
      </c>
      <c r="O67" s="94"/>
      <c r="P67" s="94"/>
      <c r="Q67" s="94"/>
    </row>
    <row r="68">
      <c r="A68" s="81" t="s">
        <v>339</v>
      </c>
      <c r="B68" s="82"/>
      <c r="C68" s="83" t="s">
        <v>340</v>
      </c>
      <c r="D68" s="84" t="s">
        <v>8</v>
      </c>
      <c r="E68" s="84" t="s">
        <v>15</v>
      </c>
      <c r="F68" s="85"/>
      <c r="G68" s="86"/>
      <c r="H68" s="87">
        <v>4.14E8</v>
      </c>
      <c r="I68" s="88"/>
      <c r="J68" s="89">
        <v>4.14E8</v>
      </c>
      <c r="K68" s="90">
        <v>4.5E8</v>
      </c>
      <c r="L68" s="91">
        <v>4.5E8</v>
      </c>
      <c r="M68" s="92" t="s">
        <v>21</v>
      </c>
      <c r="N68" s="93" t="s">
        <v>21</v>
      </c>
      <c r="O68" s="94"/>
      <c r="P68" s="94"/>
      <c r="Q68" s="94"/>
    </row>
    <row r="69">
      <c r="A69" s="81" t="s">
        <v>339</v>
      </c>
      <c r="B69" s="82"/>
      <c r="C69" s="83" t="s">
        <v>297</v>
      </c>
      <c r="D69" s="84" t="s">
        <v>54</v>
      </c>
      <c r="E69" s="84" t="s">
        <v>341</v>
      </c>
      <c r="F69" s="85"/>
      <c r="G69" s="86"/>
      <c r="H69" s="87">
        <v>8.44628681E8</v>
      </c>
      <c r="I69" s="88"/>
      <c r="J69" s="89">
        <v>8.44628681E8</v>
      </c>
      <c r="K69" s="90">
        <v>1.02E9</v>
      </c>
      <c r="L69" s="91">
        <v>1.02E9</v>
      </c>
      <c r="M69" s="92" t="s">
        <v>21</v>
      </c>
      <c r="N69" s="93" t="s">
        <v>21</v>
      </c>
      <c r="O69" s="94"/>
      <c r="P69" s="94"/>
      <c r="Q69" s="94"/>
    </row>
    <row r="70">
      <c r="A70" s="81" t="s">
        <v>339</v>
      </c>
      <c r="B70" s="82"/>
      <c r="C70" s="83" t="s">
        <v>244</v>
      </c>
      <c r="D70" s="84" t="s">
        <v>342</v>
      </c>
      <c r="E70" s="84" t="s">
        <v>75</v>
      </c>
      <c r="F70" s="85"/>
      <c r="G70" s="86"/>
      <c r="H70" s="87">
        <v>8.8668944E7</v>
      </c>
      <c r="I70" s="88"/>
      <c r="J70" s="89">
        <v>8.8668944E7</v>
      </c>
      <c r="K70" s="90">
        <v>1.12E8</v>
      </c>
      <c r="L70" s="91">
        <v>1.12E8</v>
      </c>
      <c r="M70" s="92" t="s">
        <v>21</v>
      </c>
      <c r="N70" s="93" t="s">
        <v>21</v>
      </c>
      <c r="O70" s="94"/>
      <c r="P70" s="94"/>
      <c r="Q70" s="94"/>
    </row>
    <row r="71">
      <c r="A71" s="81" t="s">
        <v>343</v>
      </c>
      <c r="B71" s="82" t="s">
        <v>343</v>
      </c>
      <c r="C71" s="83" t="s">
        <v>10</v>
      </c>
      <c r="D71" s="84" t="s">
        <v>39</v>
      </c>
      <c r="E71" s="84" t="s">
        <v>15</v>
      </c>
      <c r="F71" s="85"/>
      <c r="G71" s="86"/>
      <c r="H71" s="87">
        <v>1.50358733E9</v>
      </c>
      <c r="I71" s="88"/>
      <c r="J71" s="89">
        <v>1.50358733E9</v>
      </c>
      <c r="K71" s="90">
        <v>1.85E9</v>
      </c>
      <c r="L71" s="91">
        <v>1.85E9</v>
      </c>
      <c r="M71" s="92" t="s">
        <v>21</v>
      </c>
      <c r="N71" s="93" t="s">
        <v>21</v>
      </c>
      <c r="O71" s="94"/>
      <c r="P71" s="94"/>
      <c r="Q71" s="94"/>
    </row>
    <row r="72">
      <c r="A72" s="81" t="s">
        <v>343</v>
      </c>
      <c r="B72" s="97">
        <v>43315.0</v>
      </c>
      <c r="C72" s="83" t="s">
        <v>344</v>
      </c>
      <c r="D72" s="84" t="s">
        <v>203</v>
      </c>
      <c r="E72" s="84" t="s">
        <v>15</v>
      </c>
      <c r="F72" s="85"/>
      <c r="G72" s="86"/>
      <c r="H72" s="87">
        <v>9.72013749E8</v>
      </c>
      <c r="I72" s="88">
        <v>2.5E7</v>
      </c>
      <c r="J72" s="89">
        <v>9.97013749E8</v>
      </c>
      <c r="K72" s="90">
        <v>1.275E9</v>
      </c>
      <c r="L72" s="91">
        <v>1.275E9</v>
      </c>
      <c r="M72" s="92" t="s">
        <v>21</v>
      </c>
      <c r="N72" s="93" t="s">
        <v>21</v>
      </c>
      <c r="O72" s="94"/>
      <c r="P72" s="94"/>
      <c r="Q72" s="94"/>
    </row>
    <row r="73">
      <c r="A73" s="81" t="s">
        <v>345</v>
      </c>
      <c r="B73" s="82" t="s">
        <v>346</v>
      </c>
      <c r="C73" s="83" t="s">
        <v>344</v>
      </c>
      <c r="D73" s="84" t="s">
        <v>347</v>
      </c>
      <c r="E73" s="84" t="s">
        <v>318</v>
      </c>
      <c r="F73" s="85"/>
      <c r="G73" s="86"/>
      <c r="H73" s="87">
        <v>5.5E8</v>
      </c>
      <c r="I73" s="88"/>
      <c r="J73" s="89">
        <v>5.5E8</v>
      </c>
      <c r="K73" s="90">
        <v>7.2E8</v>
      </c>
      <c r="L73" s="91">
        <v>7.2E8</v>
      </c>
      <c r="M73" s="92" t="s">
        <v>21</v>
      </c>
      <c r="N73" s="93" t="s">
        <v>21</v>
      </c>
      <c r="O73" s="94"/>
      <c r="P73" s="94"/>
      <c r="Q73" s="94"/>
    </row>
    <row r="74">
      <c r="A74" s="81" t="s">
        <v>348</v>
      </c>
      <c r="B74" s="82" t="s">
        <v>339</v>
      </c>
      <c r="C74" s="83" t="s">
        <v>32</v>
      </c>
      <c r="D74" s="84" t="s">
        <v>349</v>
      </c>
      <c r="E74" s="84"/>
      <c r="F74" s="85"/>
      <c r="G74" s="86"/>
      <c r="H74" s="87">
        <v>1.21565657E9</v>
      </c>
      <c r="I74" s="88">
        <v>5.0E7</v>
      </c>
      <c r="J74" s="89">
        <v>1.26565657E9</v>
      </c>
      <c r="K74" s="90">
        <v>1.55E9</v>
      </c>
      <c r="L74" s="91">
        <v>1.55E9</v>
      </c>
      <c r="M74" s="92" t="s">
        <v>21</v>
      </c>
      <c r="N74" s="93" t="s">
        <v>21</v>
      </c>
      <c r="O74" s="94"/>
      <c r="P74" s="94"/>
      <c r="Q74" s="94"/>
    </row>
    <row r="75">
      <c r="A75" s="81" t="s">
        <v>350</v>
      </c>
      <c r="B75" s="82"/>
      <c r="C75" s="83" t="s">
        <v>351</v>
      </c>
      <c r="D75" s="84" t="s">
        <v>202</v>
      </c>
      <c r="E75" s="84" t="s">
        <v>11</v>
      </c>
      <c r="F75" s="85"/>
      <c r="G75" s="86"/>
      <c r="H75" s="87">
        <v>1.15E9</v>
      </c>
      <c r="I75" s="88"/>
      <c r="J75" s="89">
        <v>1.15E9</v>
      </c>
      <c r="K75" s="90">
        <v>1.3E9</v>
      </c>
      <c r="L75" s="91">
        <v>1.3E9</v>
      </c>
      <c r="M75" s="92" t="s">
        <v>21</v>
      </c>
      <c r="N75" s="93" t="s">
        <v>21</v>
      </c>
      <c r="O75" s="94"/>
      <c r="P75" s="94"/>
      <c r="Q75" s="94"/>
    </row>
    <row r="76">
      <c r="A76" s="96">
        <v>43587.0</v>
      </c>
      <c r="B76" s="82"/>
      <c r="C76" s="83" t="s">
        <v>30</v>
      </c>
      <c r="D76" s="84" t="s">
        <v>8</v>
      </c>
      <c r="E76" s="84" t="s">
        <v>15</v>
      </c>
      <c r="F76" s="85"/>
      <c r="G76" s="86"/>
      <c r="H76" s="87">
        <v>4.14E8</v>
      </c>
      <c r="I76" s="88"/>
      <c r="J76" s="89">
        <v>4.14E8</v>
      </c>
      <c r="K76" s="90">
        <v>6.0E8</v>
      </c>
      <c r="L76" s="91">
        <v>6.0E8</v>
      </c>
      <c r="M76" s="92" t="s">
        <v>21</v>
      </c>
      <c r="N76" s="93" t="s">
        <v>21</v>
      </c>
      <c r="O76" s="94"/>
      <c r="P76" s="94"/>
      <c r="Q76" s="94"/>
    </row>
    <row r="77">
      <c r="A77" s="96">
        <v>43587.0</v>
      </c>
      <c r="B77" s="82"/>
      <c r="C77" s="83" t="s">
        <v>352</v>
      </c>
      <c r="D77" s="84" t="s">
        <v>197</v>
      </c>
      <c r="E77" s="84" t="s">
        <v>353</v>
      </c>
      <c r="F77" s="85"/>
      <c r="G77" s="86"/>
      <c r="H77" s="87">
        <v>7.6003925E8</v>
      </c>
      <c r="I77" s="88">
        <v>2.5E7</v>
      </c>
      <c r="J77" s="89">
        <v>7.8503925E8</v>
      </c>
      <c r="K77" s="90">
        <v>1.1E9</v>
      </c>
      <c r="L77" s="91">
        <v>1.1E9</v>
      </c>
      <c r="M77" s="92" t="s">
        <v>21</v>
      </c>
      <c r="N77" s="93" t="s">
        <v>21</v>
      </c>
      <c r="O77" s="94"/>
      <c r="P77" s="94"/>
      <c r="Q77" s="94"/>
    </row>
    <row r="78">
      <c r="A78" s="81" t="s">
        <v>354</v>
      </c>
      <c r="B78" s="82"/>
      <c r="C78" s="83" t="s">
        <v>355</v>
      </c>
      <c r="D78" s="84" t="s">
        <v>356</v>
      </c>
      <c r="E78" s="84" t="s">
        <v>15</v>
      </c>
      <c r="F78" s="85"/>
      <c r="G78" s="86"/>
      <c r="H78" s="87"/>
      <c r="I78" s="88"/>
      <c r="J78" s="89" t="s">
        <v>165</v>
      </c>
      <c r="K78" s="90">
        <v>3.5E7</v>
      </c>
      <c r="L78" s="91">
        <v>3.5E7</v>
      </c>
      <c r="M78" s="92" t="s">
        <v>21</v>
      </c>
      <c r="N78" s="93" t="s">
        <v>21</v>
      </c>
      <c r="O78" s="94"/>
      <c r="P78" s="94"/>
      <c r="Q78" s="94"/>
    </row>
    <row r="79">
      <c r="A79" s="81" t="s">
        <v>357</v>
      </c>
      <c r="B79" s="82"/>
      <c r="C79" s="83" t="s">
        <v>312</v>
      </c>
      <c r="D79" s="84" t="s">
        <v>358</v>
      </c>
      <c r="E79" s="84" t="s">
        <v>75</v>
      </c>
      <c r="F79" s="85"/>
      <c r="G79" s="86"/>
      <c r="H79" s="87">
        <v>2.436E9</v>
      </c>
      <c r="I79" s="88">
        <v>5.0E7</v>
      </c>
      <c r="J79" s="89">
        <v>2.486E9</v>
      </c>
      <c r="K79" s="90">
        <v>3.0E9</v>
      </c>
      <c r="L79" s="91">
        <v>3.0E9</v>
      </c>
      <c r="M79" s="92" t="s">
        <v>21</v>
      </c>
      <c r="N79" s="93" t="s">
        <v>21</v>
      </c>
      <c r="O79" s="94"/>
      <c r="P79" s="94"/>
      <c r="Q79" s="94"/>
    </row>
    <row r="80">
      <c r="A80" s="81" t="s">
        <v>357</v>
      </c>
      <c r="B80" s="97">
        <v>43526.0</v>
      </c>
      <c r="C80" s="98" t="s">
        <v>10</v>
      </c>
      <c r="D80" s="84" t="s">
        <v>28</v>
      </c>
      <c r="E80" s="84" t="s">
        <v>11</v>
      </c>
      <c r="F80" s="85"/>
      <c r="G80" s="86"/>
      <c r="H80" s="87">
        <v>9.3E8</v>
      </c>
      <c r="I80" s="88"/>
      <c r="J80" s="89">
        <v>9.3E8</v>
      </c>
      <c r="K80" s="90">
        <v>1.1E9</v>
      </c>
      <c r="L80" s="91">
        <v>1.1E9</v>
      </c>
      <c r="M80" s="92" t="s">
        <v>21</v>
      </c>
      <c r="N80" s="93" t="s">
        <v>21</v>
      </c>
      <c r="O80" s="94"/>
      <c r="P80" s="94"/>
      <c r="Q80" s="94"/>
    </row>
    <row r="81">
      <c r="A81" s="81" t="s">
        <v>359</v>
      </c>
      <c r="B81" s="97">
        <v>43498.0</v>
      </c>
      <c r="C81" s="83" t="s">
        <v>360</v>
      </c>
      <c r="D81" s="84" t="s">
        <v>361</v>
      </c>
      <c r="E81" s="84" t="s">
        <v>15</v>
      </c>
      <c r="F81" s="85"/>
      <c r="G81" s="86"/>
      <c r="H81" s="87">
        <v>5.27023731E9</v>
      </c>
      <c r="I81" s="88"/>
      <c r="J81" s="89">
        <v>5.27023731E9</v>
      </c>
      <c r="K81" s="90">
        <v>6.0E9</v>
      </c>
      <c r="L81" s="91">
        <v>6.0E9</v>
      </c>
      <c r="M81" s="92" t="s">
        <v>21</v>
      </c>
      <c r="N81" s="93" t="s">
        <v>21</v>
      </c>
      <c r="O81" s="94"/>
      <c r="P81" s="94"/>
      <c r="Q81" s="94"/>
    </row>
    <row r="82">
      <c r="A82" s="81" t="s">
        <v>359</v>
      </c>
      <c r="B82" s="82" t="s">
        <v>359</v>
      </c>
      <c r="C82" s="83" t="s">
        <v>26</v>
      </c>
      <c r="D82" s="84" t="s">
        <v>27</v>
      </c>
      <c r="E82" s="84" t="s">
        <v>15</v>
      </c>
      <c r="F82" s="85" t="s">
        <v>362</v>
      </c>
      <c r="G82" s="86"/>
      <c r="H82" s="87">
        <v>9.16602594E8</v>
      </c>
      <c r="I82" s="88">
        <v>5.0E7</v>
      </c>
      <c r="J82" s="88">
        <v>9.66602594E8</v>
      </c>
      <c r="K82" s="90">
        <v>1.05E9</v>
      </c>
      <c r="L82" s="91">
        <v>1.05E9</v>
      </c>
      <c r="M82" s="92" t="s">
        <v>21</v>
      </c>
      <c r="N82" s="93" t="s">
        <v>21</v>
      </c>
      <c r="O82" s="94"/>
      <c r="P82" s="94"/>
      <c r="Q82" s="94"/>
    </row>
    <row r="83">
      <c r="A83" s="81" t="s">
        <v>363</v>
      </c>
      <c r="B83" s="82" t="s">
        <v>364</v>
      </c>
      <c r="C83" s="83" t="s">
        <v>25</v>
      </c>
      <c r="D83" s="84" t="s">
        <v>8</v>
      </c>
      <c r="E83" s="84" t="s">
        <v>15</v>
      </c>
      <c r="F83" s="85"/>
      <c r="G83" s="86"/>
      <c r="H83" s="87">
        <v>5.0961503E8</v>
      </c>
      <c r="I83" s="88">
        <v>2.5E7</v>
      </c>
      <c r="J83" s="89">
        <v>5.3461503E8</v>
      </c>
      <c r="K83" s="90">
        <v>6.0E8</v>
      </c>
      <c r="L83" s="91">
        <v>6.0E8</v>
      </c>
      <c r="M83" s="92" t="s">
        <v>21</v>
      </c>
      <c r="N83" s="93" t="s">
        <v>21</v>
      </c>
      <c r="O83" s="94"/>
      <c r="P83" s="94"/>
      <c r="Q83" s="94"/>
    </row>
    <row r="84">
      <c r="A84" s="81" t="s">
        <v>365</v>
      </c>
      <c r="B84" s="82" t="s">
        <v>365</v>
      </c>
      <c r="C84" s="83" t="s">
        <v>366</v>
      </c>
      <c r="D84" s="84" t="s">
        <v>54</v>
      </c>
      <c r="E84" s="84" t="s">
        <v>15</v>
      </c>
      <c r="F84" s="85" t="s">
        <v>367</v>
      </c>
      <c r="G84" s="86"/>
      <c r="H84" s="87">
        <v>1.064470755E9</v>
      </c>
      <c r="I84" s="88"/>
      <c r="J84" s="89">
        <v>1.064470755E9</v>
      </c>
      <c r="K84" s="90">
        <v>1.1E9</v>
      </c>
      <c r="L84" s="91">
        <v>1.1E9</v>
      </c>
      <c r="M84" s="92" t="s">
        <v>21</v>
      </c>
      <c r="N84" s="93" t="s">
        <v>21</v>
      </c>
      <c r="O84" s="94"/>
      <c r="P84" s="94"/>
      <c r="Q84" s="94"/>
    </row>
    <row r="85">
      <c r="A85" s="81" t="s">
        <v>365</v>
      </c>
      <c r="B85" s="82" t="s">
        <v>368</v>
      </c>
      <c r="C85" s="83" t="s">
        <v>244</v>
      </c>
      <c r="D85" s="84" t="s">
        <v>369</v>
      </c>
      <c r="E85" s="84" t="s">
        <v>75</v>
      </c>
      <c r="F85" s="85"/>
      <c r="G85" s="86"/>
      <c r="H85" s="87">
        <v>3.0573015E8</v>
      </c>
      <c r="I85" s="88"/>
      <c r="J85" s="89">
        <v>3.0573015E8</v>
      </c>
      <c r="K85" s="90">
        <v>3.375E8</v>
      </c>
      <c r="L85" s="91">
        <v>3.375E8</v>
      </c>
      <c r="M85" s="92" t="s">
        <v>21</v>
      </c>
      <c r="N85" s="93" t="s">
        <v>21</v>
      </c>
      <c r="O85" s="94"/>
      <c r="P85" s="94"/>
      <c r="Q85" s="94"/>
    </row>
    <row r="86">
      <c r="A86" s="81" t="s">
        <v>365</v>
      </c>
      <c r="B86" s="82" t="s">
        <v>365</v>
      </c>
      <c r="C86" s="83" t="s">
        <v>370</v>
      </c>
      <c r="D86" s="84" t="s">
        <v>39</v>
      </c>
      <c r="E86" s="84" t="s">
        <v>15</v>
      </c>
      <c r="F86" s="85"/>
      <c r="G86" s="86"/>
      <c r="H86" s="87">
        <v>1.50358733E9</v>
      </c>
      <c r="I86" s="88"/>
      <c r="J86" s="89">
        <v>1.50358733E9</v>
      </c>
      <c r="K86" s="90">
        <v>1.85E9</v>
      </c>
      <c r="L86" s="91">
        <v>1.85E9</v>
      </c>
      <c r="M86" s="92" t="s">
        <v>21</v>
      </c>
      <c r="N86" s="93" t="s">
        <v>21</v>
      </c>
      <c r="O86" s="94"/>
      <c r="P86" s="94"/>
      <c r="Q86" s="94"/>
    </row>
    <row r="87">
      <c r="A87" s="81" t="s">
        <v>371</v>
      </c>
      <c r="B87" s="82" t="s">
        <v>354</v>
      </c>
      <c r="C87" s="83" t="s">
        <v>22</v>
      </c>
      <c r="D87" s="84" t="s">
        <v>23</v>
      </c>
      <c r="E87" s="84" t="s">
        <v>15</v>
      </c>
      <c r="F87" s="85"/>
      <c r="G87" s="86"/>
      <c r="H87" s="87">
        <v>9.42439058E8</v>
      </c>
      <c r="I87" s="88"/>
      <c r="J87" s="89">
        <v>9.42439058E8</v>
      </c>
      <c r="K87" s="90">
        <v>1.1E9</v>
      </c>
      <c r="L87" s="91">
        <v>1.1E9</v>
      </c>
      <c r="M87" s="92" t="s">
        <v>21</v>
      </c>
      <c r="N87" s="93" t="s">
        <v>21</v>
      </c>
      <c r="O87" s="94"/>
      <c r="P87" s="94"/>
      <c r="Q87" s="94"/>
    </row>
    <row r="88">
      <c r="A88" s="81" t="s">
        <v>372</v>
      </c>
      <c r="B88" s="99">
        <v>43648.0</v>
      </c>
      <c r="C88" s="83" t="s">
        <v>19</v>
      </c>
      <c r="D88" s="84" t="s">
        <v>20</v>
      </c>
      <c r="E88" s="84" t="s">
        <v>15</v>
      </c>
      <c r="F88" s="85"/>
      <c r="G88" s="86"/>
      <c r="H88" s="87">
        <v>1.1554315201E10</v>
      </c>
      <c r="I88" s="88">
        <v>5.82E8</v>
      </c>
      <c r="J88" s="89">
        <v>1.2136315201E10</v>
      </c>
      <c r="K88" s="90">
        <v>1.45E10</v>
      </c>
      <c r="L88" s="91">
        <v>1.45E10</v>
      </c>
      <c r="M88" s="92" t="s">
        <v>21</v>
      </c>
      <c r="N88" s="93" t="s">
        <v>21</v>
      </c>
      <c r="O88" s="94"/>
      <c r="P88" s="94"/>
      <c r="Q88" s="94"/>
    </row>
    <row r="89">
      <c r="A89" s="100">
        <v>43556.0</v>
      </c>
      <c r="B89" s="82" t="s">
        <v>372</v>
      </c>
      <c r="C89" s="83" t="s">
        <v>17</v>
      </c>
      <c r="D89" s="84" t="s">
        <v>8</v>
      </c>
      <c r="E89" s="84" t="s">
        <v>15</v>
      </c>
      <c r="F89" s="85"/>
      <c r="G89" s="86"/>
      <c r="H89" s="87">
        <v>5.0961503E8</v>
      </c>
      <c r="I89" s="88">
        <v>2.5E7</v>
      </c>
      <c r="J89" s="89">
        <v>5.3461503E8</v>
      </c>
      <c r="K89" s="90">
        <v>6.0E8</v>
      </c>
      <c r="L89" s="91">
        <v>6.0E8</v>
      </c>
      <c r="M89" s="92" t="s">
        <v>21</v>
      </c>
      <c r="N89" s="93" t="s">
        <v>21</v>
      </c>
      <c r="O89" s="94"/>
      <c r="P89" s="94"/>
      <c r="Q89" s="94"/>
    </row>
    <row r="90">
      <c r="A90" s="100">
        <v>43556.0</v>
      </c>
      <c r="B90" s="99">
        <v>43556.0</v>
      </c>
      <c r="C90" s="83" t="s">
        <v>373</v>
      </c>
      <c r="D90" s="84" t="s">
        <v>103</v>
      </c>
      <c r="E90" s="84" t="s">
        <v>75</v>
      </c>
      <c r="F90" s="85"/>
      <c r="G90" s="86"/>
      <c r="H90" s="101">
        <v>1.40575E8</v>
      </c>
      <c r="I90" s="89">
        <v>2.56E8</v>
      </c>
      <c r="J90" s="89">
        <v>3.96575E8</v>
      </c>
      <c r="K90" s="102">
        <v>3.99999999E8</v>
      </c>
      <c r="L90" s="91">
        <v>3.99999999E8</v>
      </c>
      <c r="M90" s="92" t="s">
        <v>21</v>
      </c>
      <c r="N90" s="103" t="s">
        <v>21</v>
      </c>
      <c r="O90" s="94"/>
      <c r="P90" s="94"/>
      <c r="Q90" s="94"/>
    </row>
    <row r="91">
      <c r="A91" s="100">
        <v>43556.0</v>
      </c>
      <c r="B91" s="99">
        <v>43556.0</v>
      </c>
      <c r="C91" s="83" t="s">
        <v>64</v>
      </c>
      <c r="D91" s="84" t="s">
        <v>103</v>
      </c>
      <c r="E91" s="84" t="s">
        <v>75</v>
      </c>
      <c r="F91" s="85"/>
      <c r="G91" s="86"/>
      <c r="H91" s="104">
        <v>1.40575E8</v>
      </c>
      <c r="I91" s="104">
        <v>2.56E8</v>
      </c>
      <c r="J91" s="104">
        <v>3.96575E8</v>
      </c>
      <c r="K91" s="105">
        <v>3.99999999E8</v>
      </c>
      <c r="L91" s="91">
        <v>3.99999999E8</v>
      </c>
      <c r="M91" s="92" t="s">
        <v>21</v>
      </c>
      <c r="N91" s="106" t="s">
        <v>21</v>
      </c>
      <c r="O91" s="94"/>
      <c r="P91" s="94"/>
      <c r="Q91" s="94"/>
    </row>
    <row r="92">
      <c r="A92" s="100">
        <v>43525.0</v>
      </c>
      <c r="B92" s="107"/>
      <c r="C92" s="83" t="s">
        <v>374</v>
      </c>
      <c r="D92" s="84" t="s">
        <v>375</v>
      </c>
      <c r="E92" s="84" t="s">
        <v>75</v>
      </c>
      <c r="F92" s="85"/>
      <c r="G92" s="86"/>
      <c r="H92" s="104">
        <v>1.789E7</v>
      </c>
      <c r="I92" s="104"/>
      <c r="J92" s="104">
        <v>1.789E7</v>
      </c>
      <c r="K92" s="105">
        <v>2.4E7</v>
      </c>
      <c r="L92" s="91">
        <v>2.4E7</v>
      </c>
      <c r="M92" s="92" t="s">
        <v>21</v>
      </c>
      <c r="N92" s="106" t="s">
        <v>21</v>
      </c>
      <c r="O92" s="94"/>
      <c r="P92" s="94"/>
      <c r="Q92" s="94"/>
    </row>
    <row r="93">
      <c r="A93" s="100">
        <v>43525.0</v>
      </c>
      <c r="B93" s="107"/>
      <c r="C93" s="83" t="s">
        <v>14</v>
      </c>
      <c r="D93" s="84" t="s">
        <v>8</v>
      </c>
      <c r="E93" s="84" t="s">
        <v>15</v>
      </c>
      <c r="F93" s="85"/>
      <c r="G93" s="86"/>
      <c r="H93" s="104">
        <v>5.0961503E8</v>
      </c>
      <c r="I93" s="104">
        <v>2.5E7</v>
      </c>
      <c r="J93" s="104">
        <v>5.3461503E8</v>
      </c>
      <c r="K93" s="105">
        <v>6.0E8</v>
      </c>
      <c r="L93" s="91">
        <v>6.0E8</v>
      </c>
      <c r="M93" s="92" t="s">
        <v>21</v>
      </c>
      <c r="N93" s="106" t="s">
        <v>21</v>
      </c>
      <c r="O93" s="94"/>
      <c r="P93" s="94"/>
      <c r="Q93" s="94"/>
    </row>
    <row r="94">
      <c r="A94" s="81" t="s">
        <v>376</v>
      </c>
      <c r="B94" s="107"/>
      <c r="C94" s="83" t="s">
        <v>10</v>
      </c>
      <c r="D94" s="84" t="s">
        <v>8</v>
      </c>
      <c r="E94" s="84" t="s">
        <v>11</v>
      </c>
      <c r="F94" s="85"/>
      <c r="G94" s="86"/>
      <c r="H94" s="104">
        <v>5.0961503E8</v>
      </c>
      <c r="I94" s="104">
        <v>0.0</v>
      </c>
      <c r="J94" s="104">
        <v>5.0961503E8</v>
      </c>
      <c r="K94" s="105">
        <v>6.0E8</v>
      </c>
      <c r="L94" s="91">
        <v>6.0E8</v>
      </c>
      <c r="M94" s="92" t="s">
        <v>21</v>
      </c>
      <c r="N94" s="106" t="s">
        <v>21</v>
      </c>
      <c r="O94" s="94"/>
      <c r="P94" s="94"/>
      <c r="Q94" s="94"/>
    </row>
    <row r="95">
      <c r="A95" s="81" t="s">
        <v>377</v>
      </c>
      <c r="B95" s="107"/>
      <c r="C95" s="83" t="s">
        <v>312</v>
      </c>
      <c r="D95" s="84" t="s">
        <v>58</v>
      </c>
      <c r="E95" s="84" t="s">
        <v>75</v>
      </c>
      <c r="F95" s="85"/>
      <c r="G95" s="86"/>
      <c r="H95" s="104">
        <v>8.67473142E8</v>
      </c>
      <c r="I95" s="104"/>
      <c r="J95" s="104">
        <v>8.67473142E8</v>
      </c>
      <c r="K95" s="105">
        <v>1.025E9</v>
      </c>
      <c r="L95" s="91">
        <v>1.025E9</v>
      </c>
      <c r="M95" s="92" t="s">
        <v>21</v>
      </c>
      <c r="N95" s="106" t="s">
        <v>21</v>
      </c>
      <c r="O95" s="94"/>
      <c r="P95" s="94"/>
      <c r="Q95" s="94"/>
    </row>
    <row r="96">
      <c r="A96" s="81" t="s">
        <v>377</v>
      </c>
      <c r="B96" s="107"/>
      <c r="C96" s="83" t="s">
        <v>312</v>
      </c>
      <c r="D96" s="84" t="s">
        <v>28</v>
      </c>
      <c r="E96" s="84" t="s">
        <v>75</v>
      </c>
      <c r="F96" s="85"/>
      <c r="G96" s="86"/>
      <c r="H96" s="104">
        <v>8.83671073E8</v>
      </c>
      <c r="I96" s="104"/>
      <c r="J96" s="104">
        <v>8.83671073E8</v>
      </c>
      <c r="K96" s="105">
        <v>1.025E9</v>
      </c>
      <c r="L96" s="91">
        <v>1.025E9</v>
      </c>
      <c r="M96" s="92" t="s">
        <v>21</v>
      </c>
      <c r="N96" s="106" t="s">
        <v>21</v>
      </c>
      <c r="O96" s="94"/>
      <c r="P96" s="94"/>
      <c r="Q96" s="94"/>
    </row>
    <row r="97">
      <c r="A97" s="81" t="s">
        <v>378</v>
      </c>
      <c r="B97" s="107"/>
      <c r="C97" s="83" t="s">
        <v>312</v>
      </c>
      <c r="D97" s="84" t="s">
        <v>379</v>
      </c>
      <c r="E97" s="84" t="s">
        <v>15</v>
      </c>
      <c r="F97" s="85"/>
      <c r="G97" s="86"/>
      <c r="H97" s="104">
        <v>8.23574705E8</v>
      </c>
      <c r="I97" s="104">
        <v>2.5E7</v>
      </c>
      <c r="J97" s="104">
        <v>8.48574705E8</v>
      </c>
      <c r="K97" s="105">
        <v>1.05E9</v>
      </c>
      <c r="L97" s="91">
        <v>1.05E9</v>
      </c>
      <c r="M97" s="92" t="s">
        <v>21</v>
      </c>
      <c r="N97" s="106" t="s">
        <v>21</v>
      </c>
      <c r="O97" s="94"/>
      <c r="P97" s="94"/>
      <c r="Q97" s="94"/>
    </row>
    <row r="98">
      <c r="A98" s="81" t="s">
        <v>378</v>
      </c>
      <c r="B98" s="107"/>
      <c r="C98" s="83" t="s">
        <v>312</v>
      </c>
      <c r="D98" s="84" t="s">
        <v>28</v>
      </c>
      <c r="E98" s="84" t="s">
        <v>15</v>
      </c>
      <c r="F98" s="85"/>
      <c r="G98" s="86"/>
      <c r="H98" s="104">
        <v>8.64583193E8</v>
      </c>
      <c r="I98" s="104">
        <v>2.2E7</v>
      </c>
      <c r="J98" s="104">
        <v>8.86583193E8</v>
      </c>
      <c r="K98" s="105">
        <v>1.05E9</v>
      </c>
      <c r="L98" s="91">
        <v>1.05E9</v>
      </c>
      <c r="M98" s="92" t="s">
        <v>21</v>
      </c>
      <c r="N98" s="106" t="s">
        <v>21</v>
      </c>
      <c r="O98" s="94"/>
      <c r="P98" s="94"/>
      <c r="Q98" s="94"/>
    </row>
    <row r="99">
      <c r="A99" s="108" t="s">
        <v>380</v>
      </c>
      <c r="B99" s="109"/>
      <c r="C99" s="110" t="s">
        <v>381</v>
      </c>
      <c r="D99" s="111" t="s">
        <v>211</v>
      </c>
      <c r="E99" s="111" t="s">
        <v>15</v>
      </c>
      <c r="F99" s="112"/>
      <c r="G99" s="113"/>
      <c r="H99" s="114"/>
      <c r="I99" s="114"/>
      <c r="J99" s="114" t="s">
        <v>165</v>
      </c>
      <c r="K99" s="115"/>
      <c r="L99" s="116"/>
      <c r="M99" s="92"/>
      <c r="N99" s="117"/>
      <c r="O99" s="94"/>
      <c r="P99" s="94"/>
      <c r="Q99" s="94"/>
    </row>
    <row r="100">
      <c r="A100" s="81" t="s">
        <v>382</v>
      </c>
      <c r="B100" s="82" t="s">
        <v>383</v>
      </c>
      <c r="C100" s="83" t="s">
        <v>384</v>
      </c>
      <c r="D100" s="84" t="s">
        <v>8</v>
      </c>
      <c r="E100" s="84" t="s">
        <v>15</v>
      </c>
      <c r="F100" s="85"/>
      <c r="G100" s="86"/>
      <c r="H100" s="104">
        <v>4.92754E8</v>
      </c>
      <c r="I100" s="104"/>
      <c r="J100" s="104">
        <v>4.92754E8</v>
      </c>
      <c r="K100" s="105">
        <v>6.5E8</v>
      </c>
      <c r="L100" s="91">
        <v>6.5E8</v>
      </c>
      <c r="M100" s="92" t="s">
        <v>21</v>
      </c>
      <c r="N100" s="106" t="s">
        <v>21</v>
      </c>
      <c r="O100" s="94"/>
      <c r="P100" s="94"/>
      <c r="Q100" s="94"/>
    </row>
    <row r="101">
      <c r="A101" s="81" t="s">
        <v>385</v>
      </c>
      <c r="B101" s="82" t="s">
        <v>382</v>
      </c>
      <c r="C101" s="83" t="s">
        <v>284</v>
      </c>
      <c r="D101" s="84" t="s">
        <v>103</v>
      </c>
      <c r="E101" s="84" t="s">
        <v>386</v>
      </c>
      <c r="F101" s="85"/>
      <c r="G101" s="86"/>
      <c r="H101" s="104">
        <v>1.221412E8</v>
      </c>
      <c r="I101" s="104">
        <v>2.3E8</v>
      </c>
      <c r="J101" s="104">
        <v>3.521412E8</v>
      </c>
      <c r="K101" s="105">
        <v>3.9E8</v>
      </c>
      <c r="L101" s="91">
        <v>3.9E8</v>
      </c>
      <c r="M101" s="92" t="s">
        <v>21</v>
      </c>
      <c r="N101" s="106" t="s">
        <v>21</v>
      </c>
      <c r="O101" s="94"/>
      <c r="P101" s="94"/>
      <c r="Q101" s="94"/>
    </row>
    <row r="102">
      <c r="A102" s="81" t="s">
        <v>385</v>
      </c>
      <c r="B102" s="82" t="s">
        <v>382</v>
      </c>
      <c r="C102" s="83" t="s">
        <v>45</v>
      </c>
      <c r="D102" s="84" t="s">
        <v>106</v>
      </c>
      <c r="E102" s="84" t="s">
        <v>75</v>
      </c>
      <c r="F102" s="85"/>
      <c r="G102" s="86"/>
      <c r="H102" s="104">
        <v>6391000.0</v>
      </c>
      <c r="I102" s="104">
        <v>2.2E8</v>
      </c>
      <c r="J102" s="104">
        <v>2.26391E8</v>
      </c>
      <c r="K102" s="105">
        <v>2.75E8</v>
      </c>
      <c r="L102" s="91">
        <v>2.75E8</v>
      </c>
      <c r="M102" s="92" t="s">
        <v>21</v>
      </c>
      <c r="N102" s="106" t="s">
        <v>21</v>
      </c>
      <c r="O102" s="94"/>
      <c r="P102" s="94"/>
      <c r="Q102" s="94"/>
    </row>
    <row r="103">
      <c r="A103" s="71" t="s">
        <v>387</v>
      </c>
      <c r="B103" s="99">
        <v>43525.0</v>
      </c>
      <c r="C103" s="72" t="s">
        <v>388</v>
      </c>
      <c r="D103" s="73" t="s">
        <v>39</v>
      </c>
      <c r="E103" s="84" t="s">
        <v>15</v>
      </c>
      <c r="F103" s="85"/>
      <c r="G103" s="86"/>
      <c r="H103" s="104">
        <v>1.50358733E9</v>
      </c>
      <c r="I103" s="104"/>
      <c r="J103" s="104">
        <v>1.50358733E9</v>
      </c>
      <c r="K103" s="105">
        <v>1.85E9</v>
      </c>
      <c r="L103" s="91">
        <v>1.85E9</v>
      </c>
      <c r="M103" s="92" t="s">
        <v>21</v>
      </c>
      <c r="N103" s="106" t="s">
        <v>21</v>
      </c>
      <c r="O103" s="94"/>
      <c r="P103" s="94"/>
      <c r="Q103" s="94"/>
    </row>
    <row r="104">
      <c r="A104" s="71" t="s">
        <v>389</v>
      </c>
      <c r="B104" s="107"/>
      <c r="C104" s="72" t="s">
        <v>22</v>
      </c>
      <c r="D104" s="73" t="s">
        <v>39</v>
      </c>
      <c r="E104" s="84" t="s">
        <v>15</v>
      </c>
      <c r="F104" s="85"/>
      <c r="G104" s="86"/>
      <c r="H104" s="104">
        <v>1.50358733E9</v>
      </c>
      <c r="I104" s="104"/>
      <c r="J104" s="104">
        <v>1.50358733E9</v>
      </c>
      <c r="K104" s="105">
        <v>1.85E9</v>
      </c>
      <c r="L104" s="91">
        <v>1.85E9</v>
      </c>
      <c r="M104" s="92" t="s">
        <v>21</v>
      </c>
      <c r="N104" s="106" t="s">
        <v>21</v>
      </c>
      <c r="O104" s="94"/>
      <c r="P104" s="94"/>
      <c r="Q104" s="94"/>
    </row>
    <row r="105">
      <c r="A105" s="71" t="s">
        <v>390</v>
      </c>
      <c r="B105" s="82" t="s">
        <v>391</v>
      </c>
      <c r="C105" s="72" t="s">
        <v>392</v>
      </c>
      <c r="D105" s="73" t="s">
        <v>39</v>
      </c>
      <c r="E105" s="84" t="s">
        <v>15</v>
      </c>
      <c r="F105" s="85"/>
      <c r="G105" s="86"/>
      <c r="H105" s="104">
        <v>1.50358733E9</v>
      </c>
      <c r="I105" s="104"/>
      <c r="J105" s="104">
        <v>1.50358733E9</v>
      </c>
      <c r="K105" s="105">
        <v>1.85E9</v>
      </c>
      <c r="L105" s="91">
        <v>1.85E9</v>
      </c>
      <c r="M105" s="92" t="s">
        <v>21</v>
      </c>
      <c r="N105" s="106" t="s">
        <v>21</v>
      </c>
      <c r="O105" s="94"/>
      <c r="P105" s="94"/>
      <c r="Q105" s="94"/>
    </row>
    <row r="106">
      <c r="A106" s="71">
        <v>43293.0</v>
      </c>
      <c r="B106" s="107"/>
      <c r="C106" s="72" t="s">
        <v>393</v>
      </c>
      <c r="D106" s="73" t="s">
        <v>27</v>
      </c>
      <c r="E106" s="73"/>
      <c r="F106" s="85"/>
      <c r="G106" s="86"/>
      <c r="H106" s="104">
        <v>8.75E8</v>
      </c>
      <c r="I106" s="104"/>
      <c r="J106" s="104">
        <v>8.75E8</v>
      </c>
      <c r="K106" s="105">
        <v>1.0E9</v>
      </c>
      <c r="L106" s="91">
        <v>1.0E9</v>
      </c>
      <c r="M106" s="92" t="s">
        <v>21</v>
      </c>
      <c r="N106" s="106" t="s">
        <v>21</v>
      </c>
      <c r="O106" s="94"/>
      <c r="P106" s="94"/>
      <c r="Q106" s="94"/>
    </row>
    <row r="107">
      <c r="A107" s="71">
        <v>43293.0</v>
      </c>
      <c r="B107" s="107">
        <v>43355.0</v>
      </c>
      <c r="C107" s="72" t="s">
        <v>394</v>
      </c>
      <c r="D107" s="73" t="s">
        <v>395</v>
      </c>
      <c r="E107" s="73"/>
      <c r="F107" s="85"/>
      <c r="G107" s="86"/>
      <c r="H107" s="104">
        <v>1.5895459E8</v>
      </c>
      <c r="I107" s="104"/>
      <c r="J107" s="104">
        <v>1.5895459E8</v>
      </c>
      <c r="K107" s="105">
        <v>2.125E8</v>
      </c>
      <c r="L107" s="91">
        <v>2.125E8</v>
      </c>
      <c r="M107" s="92" t="s">
        <v>21</v>
      </c>
      <c r="N107" s="106" t="s">
        <v>21</v>
      </c>
      <c r="O107" s="94"/>
      <c r="P107" s="94"/>
      <c r="Q107" s="94"/>
    </row>
    <row r="108">
      <c r="A108" s="71">
        <v>43202.0</v>
      </c>
      <c r="B108" s="107">
        <v>43293.0</v>
      </c>
      <c r="C108" s="72" t="s">
        <v>396</v>
      </c>
      <c r="D108" s="73" t="s">
        <v>397</v>
      </c>
      <c r="E108" s="73"/>
      <c r="F108" s="85"/>
      <c r="G108" s="86"/>
      <c r="H108" s="104">
        <v>7.69032204E8</v>
      </c>
      <c r="I108" s="104"/>
      <c r="J108" s="104">
        <v>7.69032204E8</v>
      </c>
      <c r="K108" s="105">
        <v>1.0E9</v>
      </c>
      <c r="L108" s="91">
        <v>1.0E9</v>
      </c>
      <c r="M108" s="92" t="s">
        <v>21</v>
      </c>
      <c r="N108" s="106" t="s">
        <v>21</v>
      </c>
      <c r="O108" s="94"/>
      <c r="P108" s="94"/>
      <c r="Q108" s="94"/>
    </row>
    <row r="109">
      <c r="A109" s="71" t="s">
        <v>398</v>
      </c>
      <c r="B109" s="107">
        <v>43171.0</v>
      </c>
      <c r="C109" s="72" t="s">
        <v>399</v>
      </c>
      <c r="D109" s="73" t="s">
        <v>400</v>
      </c>
      <c r="E109" s="73"/>
      <c r="F109" s="85"/>
      <c r="G109" s="86"/>
      <c r="H109" s="104">
        <v>9308939.0</v>
      </c>
      <c r="I109" s="104">
        <v>3000000.0</v>
      </c>
      <c r="J109" s="104">
        <v>1.2308939E7</v>
      </c>
      <c r="K109" s="105">
        <v>4.0E7</v>
      </c>
      <c r="L109" s="91">
        <v>4.0E7</v>
      </c>
      <c r="M109" s="92" t="s">
        <v>21</v>
      </c>
      <c r="N109" s="106" t="s">
        <v>21</v>
      </c>
      <c r="O109" s="94"/>
      <c r="P109" s="94"/>
      <c r="Q109" s="94"/>
    </row>
    <row r="110">
      <c r="A110" s="71" t="s">
        <v>401</v>
      </c>
      <c r="B110" s="107"/>
      <c r="C110" s="72" t="s">
        <v>257</v>
      </c>
      <c r="D110" s="73" t="s">
        <v>58</v>
      </c>
      <c r="E110" s="73"/>
      <c r="F110" s="85"/>
      <c r="G110" s="86"/>
      <c r="H110" s="104">
        <v>8.92403004E8</v>
      </c>
      <c r="I110" s="104"/>
      <c r="J110" s="104">
        <v>8.92403004E8</v>
      </c>
      <c r="K110" s="105">
        <v>1.05E9</v>
      </c>
      <c r="L110" s="91">
        <v>1.05E9</v>
      </c>
      <c r="M110" s="92" t="s">
        <v>21</v>
      </c>
      <c r="N110" s="106" t="s">
        <v>21</v>
      </c>
      <c r="O110" s="94"/>
      <c r="P110" s="94"/>
      <c r="Q110" s="94"/>
    </row>
    <row r="111">
      <c r="A111" s="71" t="s">
        <v>402</v>
      </c>
      <c r="B111" s="107" t="s">
        <v>390</v>
      </c>
      <c r="C111" s="72" t="s">
        <v>312</v>
      </c>
      <c r="D111" s="73" t="s">
        <v>8</v>
      </c>
      <c r="E111" s="73"/>
      <c r="F111" s="85"/>
      <c r="G111" s="86"/>
      <c r="H111" s="104">
        <v>4.8956948E8</v>
      </c>
      <c r="I111" s="104"/>
      <c r="J111" s="104">
        <v>4.8956948E8</v>
      </c>
      <c r="K111" s="105">
        <v>6.0E8</v>
      </c>
      <c r="L111" s="91">
        <v>6.0E8</v>
      </c>
      <c r="M111" s="92" t="s">
        <v>21</v>
      </c>
      <c r="N111" s="106" t="s">
        <v>21</v>
      </c>
      <c r="O111" s="94"/>
      <c r="P111" s="94"/>
      <c r="Q111" s="94"/>
    </row>
    <row r="112">
      <c r="A112" s="71" t="s">
        <v>402</v>
      </c>
      <c r="B112" s="107" t="s">
        <v>390</v>
      </c>
      <c r="C112" s="72" t="s">
        <v>312</v>
      </c>
      <c r="D112" s="73" t="s">
        <v>46</v>
      </c>
      <c r="E112" s="73"/>
      <c r="F112" s="85"/>
      <c r="G112" s="86"/>
      <c r="H112" s="104">
        <v>8.96245324E8</v>
      </c>
      <c r="I112" s="104"/>
      <c r="J112" s="104">
        <v>8.96245324E8</v>
      </c>
      <c r="K112" s="105">
        <v>1.05E9</v>
      </c>
      <c r="L112" s="91">
        <v>1.05E9</v>
      </c>
      <c r="M112" s="92" t="s">
        <v>21</v>
      </c>
      <c r="N112" s="106" t="s">
        <v>21</v>
      </c>
      <c r="O112" s="94"/>
      <c r="P112" s="94"/>
      <c r="Q112" s="94"/>
    </row>
    <row r="113">
      <c r="A113" s="71" t="s">
        <v>402</v>
      </c>
      <c r="B113" s="107" t="s">
        <v>390</v>
      </c>
      <c r="C113" s="72" t="s">
        <v>312</v>
      </c>
      <c r="D113" s="73" t="s">
        <v>23</v>
      </c>
      <c r="E113" s="73"/>
      <c r="F113" s="85"/>
      <c r="G113" s="86"/>
      <c r="H113" s="104">
        <v>9.25624182E8</v>
      </c>
      <c r="I113" s="104"/>
      <c r="J113" s="104">
        <v>9.25624182E8</v>
      </c>
      <c r="K113" s="105">
        <v>1.05E9</v>
      </c>
      <c r="L113" s="91">
        <v>1.05E9</v>
      </c>
      <c r="M113" s="92" t="s">
        <v>21</v>
      </c>
      <c r="N113" s="106" t="s">
        <v>21</v>
      </c>
      <c r="O113" s="94"/>
      <c r="P113" s="94"/>
      <c r="Q113" s="94"/>
    </row>
    <row r="114">
      <c r="A114" s="71"/>
      <c r="B114" s="107"/>
      <c r="C114" s="72" t="s">
        <v>239</v>
      </c>
      <c r="D114" s="73" t="s">
        <v>39</v>
      </c>
      <c r="E114" s="73"/>
      <c r="F114" s="85"/>
      <c r="G114" s="86"/>
      <c r="H114" s="104">
        <v>1.39108413E9</v>
      </c>
      <c r="I114" s="104">
        <v>8.0E7</v>
      </c>
      <c r="J114" s="104">
        <v>1.47108413E9</v>
      </c>
      <c r="K114" s="105">
        <v>1.9E9</v>
      </c>
      <c r="L114" s="91">
        <v>1.9E9</v>
      </c>
      <c r="M114" s="92" t="s">
        <v>21</v>
      </c>
      <c r="N114" s="106" t="s">
        <v>21</v>
      </c>
      <c r="O114" s="94"/>
      <c r="P114" s="94"/>
      <c r="Q114" s="94"/>
    </row>
    <row r="115">
      <c r="A115" s="71"/>
      <c r="B115" s="107"/>
      <c r="C115" s="72" t="s">
        <v>403</v>
      </c>
      <c r="D115" s="73" t="s">
        <v>8</v>
      </c>
      <c r="E115" s="73"/>
      <c r="F115" s="85"/>
      <c r="G115" s="86"/>
      <c r="H115" s="104">
        <v>4.47931359E8</v>
      </c>
      <c r="I115" s="104">
        <v>3.3E7</v>
      </c>
      <c r="J115" s="104">
        <v>4.80931359E8</v>
      </c>
      <c r="K115" s="105">
        <v>6.55E8</v>
      </c>
      <c r="L115" s="91">
        <v>6.55E8</v>
      </c>
      <c r="M115" s="92" t="s">
        <v>21</v>
      </c>
      <c r="N115" s="106" t="s">
        <v>21</v>
      </c>
      <c r="O115" s="94"/>
      <c r="P115" s="94"/>
      <c r="Q115" s="94"/>
    </row>
    <row r="116">
      <c r="A116" s="71"/>
      <c r="B116" s="107"/>
      <c r="C116" s="72" t="s">
        <v>257</v>
      </c>
      <c r="D116" s="73" t="s">
        <v>58</v>
      </c>
      <c r="E116" s="73"/>
      <c r="F116" s="85"/>
      <c r="G116" s="86"/>
      <c r="H116" s="104">
        <v>8.81047241E8</v>
      </c>
      <c r="I116" s="104">
        <v>2.5E7</v>
      </c>
      <c r="J116" s="104">
        <v>9.06047241E8</v>
      </c>
      <c r="K116" s="105">
        <v>1.019E9</v>
      </c>
      <c r="L116" s="91">
        <v>1.019E9</v>
      </c>
      <c r="M116" s="92" t="s">
        <v>21</v>
      </c>
      <c r="N116" s="106" t="s">
        <v>21</v>
      </c>
      <c r="O116" s="94"/>
      <c r="P116" s="94"/>
      <c r="Q116" s="94"/>
    </row>
    <row r="117">
      <c r="A117" s="71"/>
      <c r="B117" s="107"/>
      <c r="C117" s="72" t="s">
        <v>404</v>
      </c>
      <c r="D117" s="73" t="s">
        <v>405</v>
      </c>
      <c r="E117" s="73"/>
      <c r="F117" s="85"/>
      <c r="G117" s="86"/>
      <c r="H117" s="104">
        <v>8.65794813E8</v>
      </c>
      <c r="I117" s="104"/>
      <c r="J117" s="104">
        <v>8.65794813E8</v>
      </c>
      <c r="K117" s="105">
        <v>1.025E9</v>
      </c>
      <c r="L117" s="91">
        <v>1.025E9</v>
      </c>
      <c r="M117" s="92" t="s">
        <v>21</v>
      </c>
      <c r="N117" s="106" t="s">
        <v>21</v>
      </c>
      <c r="O117" s="94"/>
      <c r="P117" s="94"/>
      <c r="Q117" s="94"/>
    </row>
    <row r="118">
      <c r="A118" s="71"/>
      <c r="B118" s="107"/>
      <c r="C118" s="72" t="s">
        <v>406</v>
      </c>
      <c r="D118" s="73" t="s">
        <v>407</v>
      </c>
      <c r="E118" s="73"/>
      <c r="F118" s="85"/>
      <c r="G118" s="86"/>
      <c r="H118" s="104">
        <v>8.42087647E8</v>
      </c>
      <c r="I118" s="104"/>
      <c r="J118" s="104">
        <v>8.42087647E8</v>
      </c>
      <c r="K118" s="105">
        <v>1.1E9</v>
      </c>
      <c r="L118" s="91">
        <v>1.1E9</v>
      </c>
      <c r="M118" s="92" t="s">
        <v>21</v>
      </c>
      <c r="N118" s="106" t="s">
        <v>21</v>
      </c>
      <c r="O118" s="94"/>
      <c r="P118" s="94"/>
      <c r="Q118" s="94"/>
    </row>
    <row r="119">
      <c r="A119" s="71"/>
      <c r="B119" s="107"/>
      <c r="C119" s="72" t="s">
        <v>408</v>
      </c>
      <c r="D119" s="73" t="s">
        <v>46</v>
      </c>
      <c r="E119" s="73"/>
      <c r="F119" s="85"/>
      <c r="G119" s="86"/>
      <c r="H119" s="104">
        <v>8.28725921E8</v>
      </c>
      <c r="I119" s="104">
        <v>8000000.0</v>
      </c>
      <c r="J119" s="104">
        <v>8.36725921E8</v>
      </c>
      <c r="K119" s="105">
        <v>1.04E9</v>
      </c>
      <c r="L119" s="91">
        <v>1.04E9</v>
      </c>
      <c r="M119" s="92" t="s">
        <v>21</v>
      </c>
      <c r="N119" s="106" t="s">
        <v>21</v>
      </c>
      <c r="O119" s="94"/>
      <c r="P119" s="94"/>
      <c r="Q119" s="94"/>
    </row>
    <row r="120">
      <c r="A120" s="71"/>
      <c r="B120" s="107"/>
      <c r="C120" s="72" t="s">
        <v>239</v>
      </c>
      <c r="D120" s="73" t="s">
        <v>8</v>
      </c>
      <c r="E120" s="73"/>
      <c r="F120" s="85"/>
      <c r="G120" s="86"/>
      <c r="H120" s="104">
        <v>4.77918378E8</v>
      </c>
      <c r="I120" s="104"/>
      <c r="J120" s="104">
        <v>4.77918378E8</v>
      </c>
      <c r="K120" s="105">
        <v>6.55E8</v>
      </c>
      <c r="L120" s="91">
        <v>6.55E8</v>
      </c>
      <c r="M120" s="92" t="s">
        <v>21</v>
      </c>
      <c r="N120" s="106" t="s">
        <v>21</v>
      </c>
      <c r="O120" s="94"/>
      <c r="P120" s="94"/>
      <c r="Q120" s="94"/>
    </row>
    <row r="121">
      <c r="A121" s="71"/>
      <c r="B121" s="107"/>
      <c r="C121" s="72" t="s">
        <v>409</v>
      </c>
      <c r="D121" s="73" t="s">
        <v>27</v>
      </c>
      <c r="E121" s="73"/>
      <c r="F121" s="85" t="s">
        <v>410</v>
      </c>
      <c r="G121" s="86">
        <f>37*1940376</f>
        <v>71793912</v>
      </c>
      <c r="H121" s="104">
        <v>7.97323825E8</v>
      </c>
      <c r="I121" s="104">
        <v>3.5E7</v>
      </c>
      <c r="J121" s="104">
        <v>9.04117737E8</v>
      </c>
      <c r="K121" s="105">
        <f>sum(37*2500000)+1090000000</f>
        <v>1182500000</v>
      </c>
      <c r="L121" s="91">
        <v>1.2E9</v>
      </c>
      <c r="M121" s="92" t="s">
        <v>21</v>
      </c>
      <c r="N121" s="106" t="s">
        <v>21</v>
      </c>
      <c r="O121" s="94"/>
      <c r="P121" s="94"/>
      <c r="Q121" s="94"/>
    </row>
    <row r="122">
      <c r="A122" s="71"/>
      <c r="B122" s="107"/>
      <c r="C122" s="72" t="s">
        <v>411</v>
      </c>
      <c r="D122" s="73" t="s">
        <v>23</v>
      </c>
      <c r="E122" s="73"/>
      <c r="F122" s="85"/>
      <c r="G122" s="86"/>
      <c r="H122" s="104">
        <v>8.48753091E8</v>
      </c>
      <c r="I122" s="104">
        <v>1.5E7</v>
      </c>
      <c r="J122" s="104">
        <v>8.63753091E8</v>
      </c>
      <c r="K122" s="105">
        <v>1.09E9</v>
      </c>
      <c r="L122" s="91">
        <v>1.09E9</v>
      </c>
      <c r="M122" s="92" t="s">
        <v>21</v>
      </c>
      <c r="N122" s="106" t="s">
        <v>21</v>
      </c>
      <c r="O122" s="94"/>
      <c r="P122" s="94"/>
      <c r="Q122" s="94"/>
    </row>
    <row r="123">
      <c r="J123" t="s">
        <v>165</v>
      </c>
      <c r="O123" s="94"/>
      <c r="P123" s="94"/>
      <c r="Q123" s="94"/>
    </row>
    <row r="124">
      <c r="J124" t="s">
        <v>165</v>
      </c>
      <c r="O124" s="94"/>
      <c r="P124" s="94"/>
      <c r="Q124" s="94"/>
    </row>
    <row r="125">
      <c r="J125" t="s">
        <v>165</v>
      </c>
      <c r="O125" s="94"/>
      <c r="P125" s="94"/>
      <c r="Q125" s="94"/>
    </row>
    <row r="126">
      <c r="J126" t="s">
        <v>165</v>
      </c>
      <c r="O126" s="94"/>
      <c r="P126" s="94"/>
      <c r="Q126" s="94"/>
    </row>
    <row r="127">
      <c r="J127" t="s">
        <v>165</v>
      </c>
      <c r="O127" s="94"/>
      <c r="P127" s="94"/>
      <c r="Q127" s="94"/>
    </row>
    <row r="128">
      <c r="J128" t="s">
        <v>165</v>
      </c>
      <c r="O128" s="94"/>
      <c r="P128" s="94"/>
      <c r="Q128" s="94"/>
    </row>
    <row r="129">
      <c r="J129" t="s">
        <v>165</v>
      </c>
      <c r="O129" s="94"/>
      <c r="P129" s="94"/>
      <c r="Q129" s="94"/>
    </row>
    <row r="130">
      <c r="J130" t="s">
        <v>165</v>
      </c>
      <c r="O130" s="94"/>
      <c r="P130" s="94"/>
      <c r="Q130" s="94"/>
    </row>
    <row r="131">
      <c r="J131" t="s">
        <v>165</v>
      </c>
      <c r="O131" s="94"/>
      <c r="P131" s="94"/>
      <c r="Q131" s="94"/>
    </row>
    <row r="132">
      <c r="J132" t="s">
        <v>165</v>
      </c>
      <c r="O132" s="94"/>
      <c r="P132" s="94"/>
      <c r="Q132" s="94"/>
    </row>
    <row r="133">
      <c r="J133" t="s">
        <v>165</v>
      </c>
      <c r="O133" s="94"/>
      <c r="P133" s="94"/>
      <c r="Q133" s="94"/>
    </row>
    <row r="134">
      <c r="J134" t="s">
        <v>165</v>
      </c>
      <c r="O134" s="94"/>
      <c r="P134" s="94"/>
      <c r="Q134" s="94"/>
    </row>
    <row r="135">
      <c r="J135" t="s">
        <v>165</v>
      </c>
      <c r="O135" s="94"/>
      <c r="P135" s="94"/>
      <c r="Q135" s="94"/>
    </row>
    <row r="136">
      <c r="J136" t="s">
        <v>165</v>
      </c>
      <c r="O136" s="94"/>
      <c r="P136" s="94"/>
      <c r="Q136" s="94"/>
    </row>
    <row r="137">
      <c r="J137" t="s">
        <v>165</v>
      </c>
      <c r="O137" s="94"/>
      <c r="P137" s="94"/>
      <c r="Q137" s="94"/>
    </row>
    <row r="138">
      <c r="J138" t="s">
        <v>165</v>
      </c>
      <c r="O138" s="94"/>
      <c r="P138" s="94"/>
      <c r="Q138" s="94"/>
    </row>
    <row r="139">
      <c r="J139" t="s">
        <v>165</v>
      </c>
      <c r="O139" s="94"/>
      <c r="P139" s="94"/>
      <c r="Q139" s="94"/>
    </row>
    <row r="140">
      <c r="J140" t="s">
        <v>165</v>
      </c>
      <c r="O140" s="94"/>
      <c r="P140" s="94"/>
      <c r="Q140" s="94"/>
    </row>
    <row r="141">
      <c r="J141" t="s">
        <v>165</v>
      </c>
      <c r="O141" s="94"/>
      <c r="P141" s="94"/>
      <c r="Q141" s="94"/>
    </row>
    <row r="142">
      <c r="J142" t="s">
        <v>165</v>
      </c>
      <c r="O142" s="94"/>
      <c r="P142" s="94"/>
      <c r="Q142" s="94"/>
    </row>
    <row r="143">
      <c r="J143" t="s">
        <v>165</v>
      </c>
      <c r="O143" s="94"/>
      <c r="P143" s="94"/>
      <c r="Q143" s="94"/>
    </row>
    <row r="144">
      <c r="J144" t="s">
        <v>165</v>
      </c>
      <c r="O144" s="94"/>
      <c r="P144" s="94"/>
      <c r="Q144" s="94"/>
    </row>
    <row r="145">
      <c r="J145" t="s">
        <v>165</v>
      </c>
      <c r="O145" s="94"/>
      <c r="P145" s="94"/>
      <c r="Q145" s="94"/>
    </row>
    <row r="146">
      <c r="J146" t="s">
        <v>165</v>
      </c>
      <c r="O146" s="94"/>
      <c r="P146" s="94"/>
      <c r="Q146" s="94"/>
    </row>
    <row r="147">
      <c r="J147" t="s">
        <v>165</v>
      </c>
      <c r="O147" s="94"/>
      <c r="P147" s="94"/>
      <c r="Q147" s="94"/>
    </row>
    <row r="148">
      <c r="J148" t="s">
        <v>165</v>
      </c>
      <c r="O148" s="94"/>
      <c r="P148" s="94"/>
      <c r="Q148" s="94"/>
    </row>
    <row r="149">
      <c r="J149" t="s">
        <v>165</v>
      </c>
      <c r="O149" s="94"/>
      <c r="P149" s="94"/>
      <c r="Q149" s="94"/>
    </row>
    <row r="150">
      <c r="J150" t="s">
        <v>165</v>
      </c>
      <c r="O150" s="94"/>
      <c r="P150" s="94"/>
      <c r="Q150" s="94"/>
    </row>
    <row r="151">
      <c r="J151" t="s">
        <v>165</v>
      </c>
      <c r="O151" s="94"/>
      <c r="P151" s="94"/>
      <c r="Q151" s="94"/>
    </row>
    <row r="152">
      <c r="J152" t="s">
        <v>165</v>
      </c>
      <c r="O152" s="94"/>
      <c r="P152" s="94"/>
      <c r="Q152" s="94"/>
    </row>
    <row r="153">
      <c r="J153" t="s">
        <v>165</v>
      </c>
      <c r="O153" s="94"/>
      <c r="P153" s="94"/>
      <c r="Q153" s="94"/>
    </row>
    <row r="154">
      <c r="J154" t="s">
        <v>165</v>
      </c>
      <c r="O154" s="94"/>
      <c r="P154" s="94"/>
      <c r="Q154" s="94"/>
    </row>
    <row r="155">
      <c r="J155" t="s">
        <v>165</v>
      </c>
      <c r="O155" s="94"/>
      <c r="P155" s="94"/>
      <c r="Q155" s="94"/>
    </row>
    <row r="156">
      <c r="A156" s="118"/>
      <c r="B156" s="119"/>
      <c r="C156" s="120"/>
      <c r="D156" s="121"/>
      <c r="E156" s="121"/>
      <c r="F156" s="122"/>
      <c r="G156" s="123"/>
      <c r="H156" s="124"/>
      <c r="I156" s="124"/>
      <c r="J156" s="124" t="s">
        <v>165</v>
      </c>
      <c r="K156" s="125"/>
      <c r="L156" s="126"/>
      <c r="M156" s="127"/>
      <c r="N156" s="128"/>
      <c r="O156" s="94"/>
      <c r="P156" s="94"/>
      <c r="Q156" s="9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/>
  </sheetViews>
  <sheetFormatPr customHeight="1" defaultColWidth="12.63" defaultRowHeight="15.75"/>
  <cols>
    <col customWidth="1" min="1" max="2" width="17.63"/>
    <col customWidth="1" min="3" max="3" width="22.75"/>
    <col customWidth="1" min="4" max="4" width="12.5"/>
    <col customWidth="1" min="9" max="9" width="25.0"/>
    <col customWidth="1" min="10" max="10" width="25.75"/>
    <col customWidth="1" min="12" max="12" width="7.63"/>
    <col customWidth="1" min="13" max="13" width="23.63"/>
  </cols>
  <sheetData>
    <row r="1">
      <c r="A1" s="129" t="s">
        <v>412</v>
      </c>
      <c r="B1" s="129" t="s">
        <v>413</v>
      </c>
      <c r="C1" s="130"/>
    </row>
    <row r="2">
      <c r="A2" s="129">
        <v>62.0</v>
      </c>
      <c r="B2" s="129">
        <v>62.0</v>
      </c>
      <c r="C2" s="130" t="s">
        <v>414</v>
      </c>
    </row>
    <row r="3">
      <c r="A3" s="129">
        <v>24.0</v>
      </c>
      <c r="B3" s="129">
        <v>24.0</v>
      </c>
      <c r="C3" s="130" t="s">
        <v>415</v>
      </c>
      <c r="N3" s="131"/>
    </row>
    <row r="4">
      <c r="A4" s="132">
        <v>0.0</v>
      </c>
      <c r="B4" s="129">
        <v>0.0</v>
      </c>
      <c r="C4" s="130" t="s">
        <v>416</v>
      </c>
    </row>
    <row r="5">
      <c r="A5" s="133">
        <v>0.0</v>
      </c>
      <c r="B5" s="129">
        <v>0.0</v>
      </c>
      <c r="C5" s="130" t="s">
        <v>417</v>
      </c>
    </row>
    <row r="6">
      <c r="A6" s="132">
        <v>36.0</v>
      </c>
      <c r="B6" s="129">
        <v>100.0</v>
      </c>
      <c r="C6" s="130" t="s">
        <v>418</v>
      </c>
    </row>
    <row r="7">
      <c r="A7" s="132">
        <v>48.0</v>
      </c>
      <c r="B7" s="129">
        <v>48.0</v>
      </c>
      <c r="C7" s="130" t="s">
        <v>419</v>
      </c>
    </row>
    <row r="8">
      <c r="A8" s="132">
        <v>28.0</v>
      </c>
      <c r="B8" s="129">
        <v>30.0</v>
      </c>
      <c r="C8" s="130" t="s">
        <v>420</v>
      </c>
    </row>
    <row r="9">
      <c r="A9" s="133">
        <v>0.0</v>
      </c>
      <c r="B9" s="129">
        <v>0.0</v>
      </c>
      <c r="C9" s="130" t="s">
        <v>421</v>
      </c>
    </row>
    <row r="10">
      <c r="A10" s="133">
        <v>0.0</v>
      </c>
      <c r="B10" s="129">
        <v>0.0</v>
      </c>
      <c r="C10" s="130" t="s">
        <v>422</v>
      </c>
    </row>
    <row r="11">
      <c r="A11" s="132">
        <v>0.0</v>
      </c>
      <c r="B11" s="129">
        <v>0.0</v>
      </c>
      <c r="C11" s="130" t="s">
        <v>423</v>
      </c>
    </row>
    <row r="12">
      <c r="A12" s="132">
        <v>32.0</v>
      </c>
      <c r="B12" s="129">
        <v>32.0</v>
      </c>
      <c r="C12" s="130" t="s">
        <v>424</v>
      </c>
    </row>
    <row r="13">
      <c r="A13" s="133">
        <v>0.0</v>
      </c>
      <c r="B13" s="129">
        <v>0.0</v>
      </c>
      <c r="C13" s="130" t="s">
        <v>425</v>
      </c>
    </row>
    <row r="14">
      <c r="A14" s="132">
        <v>36.0</v>
      </c>
      <c r="B14" s="129">
        <v>36.0</v>
      </c>
      <c r="C14" s="130" t="s">
        <v>426</v>
      </c>
    </row>
    <row r="15">
      <c r="A15" s="132">
        <v>24.0</v>
      </c>
      <c r="B15" s="129">
        <v>24.0</v>
      </c>
      <c r="C15" s="130" t="s">
        <v>427</v>
      </c>
    </row>
    <row r="16">
      <c r="A16" s="132">
        <v>24.0</v>
      </c>
      <c r="B16" s="129">
        <v>24.0</v>
      </c>
      <c r="C16" s="130" t="s">
        <v>428</v>
      </c>
    </row>
    <row r="17">
      <c r="A17" s="132">
        <v>62.0</v>
      </c>
      <c r="B17" s="129">
        <v>62.0</v>
      </c>
      <c r="C17" s="130" t="s">
        <v>429</v>
      </c>
      <c r="I17" s="134"/>
    </row>
    <row r="18">
      <c r="A18" s="132">
        <v>56.0</v>
      </c>
      <c r="B18" s="129">
        <v>67.0</v>
      </c>
      <c r="C18" s="135" t="s">
        <v>430</v>
      </c>
      <c r="I18" s="134"/>
    </row>
    <row r="19">
      <c r="A19" s="132">
        <v>96.0</v>
      </c>
      <c r="B19" s="129">
        <v>96.0</v>
      </c>
      <c r="C19" s="135" t="s">
        <v>431</v>
      </c>
      <c r="I19" s="134"/>
    </row>
    <row r="20">
      <c r="A20" s="132">
        <v>128.0</v>
      </c>
      <c r="B20" s="129">
        <v>128.0</v>
      </c>
      <c r="C20" s="130" t="s">
        <v>432</v>
      </c>
      <c r="I20" s="134"/>
    </row>
    <row r="21">
      <c r="A21" s="136"/>
      <c r="B21" s="136"/>
      <c r="I21" s="134"/>
    </row>
    <row r="22">
      <c r="A22" s="136"/>
      <c r="B22" s="136"/>
      <c r="I22" s="134"/>
    </row>
    <row r="23">
      <c r="A23" s="1"/>
      <c r="B23" s="1"/>
      <c r="I23" s="129"/>
    </row>
    <row r="24">
      <c r="A24" s="1"/>
      <c r="B24" s="1"/>
      <c r="I24" s="129"/>
    </row>
    <row r="25">
      <c r="I25" s="137"/>
      <c r="Q25" s="138"/>
      <c r="R25" s="138"/>
    </row>
    <row r="26">
      <c r="I26" s="137"/>
      <c r="Q26" s="138"/>
      <c r="R26" s="138"/>
    </row>
    <row r="27">
      <c r="I27" s="139"/>
      <c r="Q27" s="138"/>
      <c r="R27" s="138"/>
    </row>
    <row r="28">
      <c r="I28" s="139"/>
      <c r="Q28" s="138"/>
      <c r="R28" s="138"/>
    </row>
    <row r="29">
      <c r="I29" s="140"/>
      <c r="Q29" s="138"/>
      <c r="R29" s="138"/>
    </row>
    <row r="30">
      <c r="A30" s="141"/>
      <c r="B30" s="141"/>
      <c r="C30" s="141"/>
      <c r="D30" s="142"/>
      <c r="E30" s="143"/>
      <c r="F30" s="141"/>
      <c r="Q30" s="138"/>
      <c r="R30" s="138"/>
    </row>
    <row r="31">
      <c r="A31" s="141"/>
      <c r="B31" s="141"/>
      <c r="C31" s="141"/>
      <c r="D31" s="142"/>
      <c r="E31" s="143"/>
      <c r="F31" s="141"/>
      <c r="I31" s="144"/>
      <c r="Q31" s="138"/>
      <c r="R31" s="138"/>
    </row>
    <row r="32">
      <c r="E32" s="143"/>
      <c r="F32" s="141"/>
      <c r="Q32" s="138"/>
      <c r="R32" s="138"/>
    </row>
    <row r="33">
      <c r="E33" s="143"/>
      <c r="F33" s="141"/>
      <c r="I33" s="144"/>
      <c r="Q33" s="138"/>
      <c r="R33" s="138"/>
    </row>
    <row r="34">
      <c r="E34" s="143"/>
      <c r="F34" s="141"/>
      <c r="I34" s="144"/>
      <c r="Q34" s="138"/>
      <c r="R34" s="138"/>
    </row>
    <row r="35">
      <c r="E35" s="143"/>
      <c r="F35" s="141"/>
      <c r="I35" s="144"/>
      <c r="Q35" s="138"/>
      <c r="R35" s="138"/>
    </row>
    <row r="36">
      <c r="E36" s="143"/>
      <c r="F36" s="141"/>
      <c r="Q36" s="138"/>
      <c r="R36" s="138"/>
    </row>
    <row r="37">
      <c r="E37" s="143"/>
      <c r="F37" s="141"/>
      <c r="I37" s="144"/>
      <c r="Q37" s="138"/>
      <c r="R37" s="138"/>
    </row>
    <row r="38">
      <c r="E38" s="143"/>
      <c r="F38" s="141"/>
      <c r="I38" s="144"/>
      <c r="Q38" s="138"/>
      <c r="R38" s="138"/>
    </row>
    <row r="39">
      <c r="E39" s="143"/>
      <c r="F39" s="141"/>
      <c r="I39" s="144"/>
      <c r="Q39" s="138"/>
      <c r="R39" s="138"/>
    </row>
    <row r="40">
      <c r="E40" s="143"/>
      <c r="F40" s="141"/>
      <c r="Q40" s="138"/>
      <c r="R40" s="138"/>
    </row>
    <row r="41">
      <c r="E41" s="143"/>
      <c r="F41" s="141"/>
      <c r="Q41" s="138"/>
      <c r="R41" s="138"/>
    </row>
    <row r="42">
      <c r="E42" s="143"/>
      <c r="F42" s="141"/>
      <c r="Q42" s="138"/>
      <c r="R42" s="138"/>
    </row>
    <row r="43">
      <c r="E43" s="143"/>
      <c r="F43" s="141"/>
      <c r="Q43" s="138"/>
      <c r="R43" s="138"/>
    </row>
    <row r="44">
      <c r="E44" s="143"/>
      <c r="F44" s="141"/>
      <c r="Q44" s="138"/>
      <c r="R44" s="138"/>
    </row>
    <row r="45">
      <c r="E45" s="143"/>
      <c r="F45" s="141"/>
      <c r="G45" s="145"/>
      <c r="Q45" s="138"/>
      <c r="R45" s="138"/>
    </row>
    <row r="46">
      <c r="E46" s="143"/>
      <c r="F46" s="141"/>
      <c r="G46" s="145"/>
      <c r="Q46" s="138"/>
      <c r="R46" s="138"/>
    </row>
    <row r="47">
      <c r="E47" s="141"/>
      <c r="F47" s="141"/>
      <c r="G47" s="145"/>
      <c r="Q47" s="138"/>
      <c r="R47" s="138"/>
    </row>
    <row r="48">
      <c r="E48" s="141"/>
      <c r="F48" s="141"/>
      <c r="G48" s="145"/>
      <c r="Q48" s="138"/>
      <c r="R48" s="138"/>
    </row>
    <row r="49">
      <c r="G49" s="145"/>
      <c r="Q49" s="138"/>
      <c r="R49" s="138"/>
    </row>
    <row r="50">
      <c r="G50" s="145"/>
      <c r="Q50" s="138"/>
      <c r="R50" s="138"/>
    </row>
    <row r="51">
      <c r="G51" s="145"/>
      <c r="Q51" s="138"/>
      <c r="R51" s="138"/>
    </row>
    <row r="52">
      <c r="G52" s="145"/>
      <c r="Q52" s="138"/>
      <c r="R52" s="138"/>
    </row>
    <row r="53">
      <c r="G53" s="141"/>
      <c r="Q53" s="138"/>
      <c r="R53" s="138"/>
    </row>
    <row r="54">
      <c r="G54" s="141"/>
      <c r="Q54" s="138"/>
      <c r="R54" s="138"/>
    </row>
    <row r="55">
      <c r="G55" s="141"/>
      <c r="Q55" s="138"/>
      <c r="R55" s="138"/>
    </row>
    <row r="56">
      <c r="G56" s="141"/>
      <c r="Q56" s="138"/>
      <c r="R56" s="138"/>
    </row>
    <row r="57">
      <c r="G57" s="141"/>
      <c r="Q57" s="138"/>
      <c r="R57" s="138"/>
    </row>
    <row r="58">
      <c r="G58" s="141"/>
      <c r="Q58" s="138"/>
      <c r="R58" s="138"/>
    </row>
    <row r="59">
      <c r="G59" s="141"/>
      <c r="Q59" s="138"/>
      <c r="R59" s="138"/>
    </row>
    <row r="60">
      <c r="G60" s="141"/>
      <c r="Q60" s="138"/>
      <c r="R60" s="138"/>
    </row>
    <row r="61">
      <c r="G61" s="141"/>
      <c r="Q61" s="138"/>
      <c r="R61" s="138"/>
    </row>
    <row r="62">
      <c r="G62" s="141"/>
      <c r="Q62" s="138"/>
      <c r="R62" s="138"/>
    </row>
    <row r="63">
      <c r="G63" s="141"/>
      <c r="Q63" s="138"/>
      <c r="R63" s="138"/>
    </row>
    <row r="64">
      <c r="Q64" s="138"/>
      <c r="R64" s="138"/>
    </row>
    <row r="65">
      <c r="Q65" s="138"/>
      <c r="R65" s="138"/>
    </row>
    <row r="66">
      <c r="Q66" s="138"/>
      <c r="R66" s="138"/>
    </row>
    <row r="67">
      <c r="Q67" s="138"/>
      <c r="R67" s="138"/>
    </row>
    <row r="68">
      <c r="Q68" s="138"/>
      <c r="R68" s="138"/>
    </row>
    <row r="69">
      <c r="Q69" s="138"/>
      <c r="R69" s="138"/>
    </row>
    <row r="70">
      <c r="Q70" s="138"/>
      <c r="R70" s="138"/>
    </row>
    <row r="71">
      <c r="Q71" s="138"/>
      <c r="R71" s="138"/>
    </row>
    <row r="72">
      <c r="Q72" s="138"/>
      <c r="R72" s="138"/>
    </row>
    <row r="73">
      <c r="Q73" s="138"/>
      <c r="R73" s="138"/>
    </row>
    <row r="74">
      <c r="Q74" s="138"/>
      <c r="R74" s="138"/>
    </row>
    <row r="75">
      <c r="Q75" s="138"/>
      <c r="R75" s="138"/>
    </row>
    <row r="76">
      <c r="Q76" s="138"/>
      <c r="R76" s="138"/>
    </row>
    <row r="77">
      <c r="Q77" s="138"/>
      <c r="R77" s="138"/>
    </row>
    <row r="78">
      <c r="Q78" s="138"/>
      <c r="R78" s="138"/>
    </row>
    <row r="79">
      <c r="Q79" s="138"/>
      <c r="R79" s="138"/>
    </row>
    <row r="80">
      <c r="Q80" s="138"/>
      <c r="R80" s="138"/>
    </row>
    <row r="81">
      <c r="Q81" s="138"/>
      <c r="R81" s="138"/>
    </row>
    <row r="82">
      <c r="Q82" s="138"/>
      <c r="R82" s="138"/>
    </row>
    <row r="83">
      <c r="Q83" s="138"/>
      <c r="R83" s="138"/>
    </row>
    <row r="84">
      <c r="Q84" s="138"/>
      <c r="R84" s="138"/>
    </row>
    <row r="85">
      <c r="Q85" s="138"/>
      <c r="R85" s="138"/>
    </row>
    <row r="86">
      <c r="Q86" s="138"/>
      <c r="R86" s="138"/>
    </row>
    <row r="87">
      <c r="Q87" s="138"/>
      <c r="R87" s="13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2.63"/>
    <col customWidth="1" min="2" max="2" width="18.5"/>
    <col customWidth="1" min="3" max="3" width="2.0"/>
    <col customWidth="1" min="4" max="4" width="9.88"/>
    <col customWidth="1" min="5" max="5" width="19.13"/>
    <col customWidth="1" min="6" max="6" width="1.63"/>
    <col customWidth="1" min="7" max="7" width="25.75"/>
    <col customWidth="1" min="8" max="8" width="12.25"/>
    <col customWidth="1" min="9" max="9" width="2.5"/>
    <col customWidth="1" min="10" max="10" width="24.0"/>
    <col customWidth="1" min="11" max="11" width="12.25"/>
    <col customWidth="1" min="12" max="13" width="7.5"/>
  </cols>
  <sheetData>
    <row r="1">
      <c r="A1" s="146" t="s">
        <v>433</v>
      </c>
      <c r="B1" s="46"/>
      <c r="C1" s="46"/>
      <c r="D1" s="46"/>
      <c r="E1" s="4"/>
      <c r="F1" s="147"/>
      <c r="G1" s="146" t="s">
        <v>434</v>
      </c>
      <c r="H1" s="46"/>
      <c r="I1" s="46"/>
      <c r="J1" s="46"/>
      <c r="K1" s="46"/>
      <c r="L1" s="46"/>
      <c r="M1" s="46"/>
    </row>
    <row r="2" ht="15.75" customHeight="1">
      <c r="A2" s="148" t="s">
        <v>435</v>
      </c>
      <c r="B2" s="4"/>
      <c r="C2" s="149"/>
      <c r="D2" s="148" t="s">
        <v>436</v>
      </c>
      <c r="E2" s="4"/>
      <c r="F2" s="150"/>
      <c r="G2" s="148" t="s">
        <v>435</v>
      </c>
      <c r="H2" s="4"/>
      <c r="I2" s="151"/>
      <c r="J2" s="152" t="s">
        <v>436</v>
      </c>
      <c r="K2" s="46"/>
      <c r="L2" s="46"/>
      <c r="M2" s="46"/>
    </row>
    <row r="3" ht="15.75" customHeight="1">
      <c r="A3" s="153" t="s">
        <v>437</v>
      </c>
      <c r="B3" s="153" t="s">
        <v>438</v>
      </c>
      <c r="C3" s="151"/>
      <c r="D3" s="153" t="s">
        <v>437</v>
      </c>
      <c r="E3" s="153" t="s">
        <v>438</v>
      </c>
      <c r="F3" s="154"/>
      <c r="G3" s="153" t="s">
        <v>174</v>
      </c>
      <c r="H3" s="155" t="s">
        <v>438</v>
      </c>
      <c r="I3" s="149"/>
      <c r="J3" s="156" t="s">
        <v>174</v>
      </c>
      <c r="K3" s="157" t="s">
        <v>438</v>
      </c>
      <c r="L3" s="156" t="s">
        <v>439</v>
      </c>
      <c r="M3" s="157" t="s">
        <v>217</v>
      </c>
    </row>
    <row r="4" ht="15.75" customHeight="1">
      <c r="A4" s="158" t="str">
        <f>IFERROR(__xludf.DUMMYFUNCTION("UNIQUE(D4:D200)"),"")</f>
        <v/>
      </c>
      <c r="B4" s="159" t="str">
        <f t="array" ref="B4:B200">IF(NOT(ISBLANK(A4:A200)), SUMIF(D$4:D200, A4:A200, E$4:E200), "")</f>
        <v/>
      </c>
      <c r="C4" s="149"/>
      <c r="D4" s="158"/>
      <c r="E4" s="159"/>
      <c r="F4" s="154"/>
      <c r="G4" s="78" t="str">
        <f>IFERROR(__xludf.DUMMYFUNCTION("UNIQUE(J4:J200)"),"")</f>
        <v/>
      </c>
      <c r="H4" s="160" t="str">
        <f t="array" ref="H4:H200">IF(NOT(ISBLANK(G4:G200)), SUMIF(J$4:J200, G4:G200, K$4:K200), "")</f>
        <v/>
      </c>
      <c r="I4" s="149"/>
      <c r="J4" s="158"/>
      <c r="K4" s="161"/>
      <c r="L4" s="162" t="s">
        <v>440</v>
      </c>
      <c r="M4" s="158"/>
    </row>
    <row r="5" ht="15.75" customHeight="1">
      <c r="A5" s="158"/>
      <c r="B5" s="159" t="s">
        <v>165</v>
      </c>
      <c r="C5" s="149"/>
      <c r="D5" s="158"/>
      <c r="E5" s="159"/>
      <c r="F5" s="154"/>
      <c r="G5" s="78"/>
      <c r="H5" s="160" t="s">
        <v>165</v>
      </c>
      <c r="I5" s="149"/>
      <c r="J5" s="158"/>
      <c r="K5" s="161"/>
      <c r="L5" s="163"/>
      <c r="M5" s="158"/>
    </row>
    <row r="6" ht="15.75" customHeight="1">
      <c r="A6" s="158"/>
      <c r="B6" s="159" t="s">
        <v>165</v>
      </c>
      <c r="C6" s="149"/>
      <c r="D6" s="158"/>
      <c r="E6" s="159"/>
      <c r="F6" s="154"/>
      <c r="G6" s="78"/>
      <c r="H6" s="160" t="s">
        <v>165</v>
      </c>
      <c r="I6" s="149"/>
      <c r="J6" s="158"/>
      <c r="K6" s="161"/>
      <c r="L6" s="163"/>
      <c r="M6" s="158"/>
    </row>
    <row r="7" ht="15.75" customHeight="1">
      <c r="A7" s="78"/>
      <c r="B7" s="159" t="s">
        <v>165</v>
      </c>
      <c r="C7" s="149"/>
      <c r="D7" s="78"/>
      <c r="E7" s="159"/>
      <c r="F7" s="154"/>
      <c r="G7" s="78"/>
      <c r="H7" s="160" t="s">
        <v>165</v>
      </c>
      <c r="I7" s="149"/>
      <c r="J7" s="158"/>
      <c r="K7" s="161"/>
      <c r="L7" s="163"/>
      <c r="M7" s="158"/>
    </row>
    <row r="8" ht="15.75" customHeight="1">
      <c r="A8" s="78"/>
      <c r="B8" s="159" t="s">
        <v>165</v>
      </c>
      <c r="C8" s="149"/>
      <c r="D8" s="78"/>
      <c r="E8" s="159"/>
      <c r="F8" s="154"/>
      <c r="G8" s="78"/>
      <c r="H8" s="160" t="s">
        <v>165</v>
      </c>
      <c r="I8" s="149"/>
      <c r="J8" s="158"/>
      <c r="K8" s="161"/>
      <c r="L8" s="163"/>
      <c r="M8" s="158"/>
    </row>
    <row r="9" ht="15.75" customHeight="1">
      <c r="A9" s="78"/>
      <c r="B9" s="159" t="s">
        <v>165</v>
      </c>
      <c r="C9" s="149"/>
      <c r="D9" s="78"/>
      <c r="E9" s="159"/>
      <c r="F9" s="154"/>
      <c r="G9" s="78"/>
      <c r="H9" s="160" t="s">
        <v>165</v>
      </c>
      <c r="I9" s="149"/>
      <c r="J9" s="158"/>
      <c r="K9" s="161"/>
      <c r="L9" s="163"/>
      <c r="M9" s="158"/>
    </row>
    <row r="10">
      <c r="A10" s="158"/>
      <c r="B10" s="159" t="s">
        <v>165</v>
      </c>
      <c r="C10" s="149"/>
      <c r="D10" s="158"/>
      <c r="E10" s="159"/>
      <c r="F10" s="94"/>
      <c r="G10" s="78"/>
      <c r="H10" s="160" t="s">
        <v>165</v>
      </c>
      <c r="I10" s="94"/>
      <c r="J10" s="158"/>
      <c r="K10" s="161"/>
      <c r="L10" s="163"/>
      <c r="M10" s="158"/>
    </row>
    <row r="11">
      <c r="A11" s="78"/>
      <c r="B11" s="159" t="s">
        <v>165</v>
      </c>
      <c r="C11" s="149"/>
      <c r="D11" s="158"/>
      <c r="E11" s="159"/>
      <c r="F11" s="94"/>
      <c r="G11" s="78"/>
      <c r="H11" s="161" t="s">
        <v>165</v>
      </c>
      <c r="I11" s="94"/>
      <c r="J11" s="158"/>
      <c r="K11" s="161"/>
      <c r="L11" s="163"/>
      <c r="M11" s="158"/>
    </row>
    <row r="12">
      <c r="A12" s="78"/>
      <c r="B12" s="159" t="s">
        <v>165</v>
      </c>
      <c r="C12" s="149"/>
      <c r="D12" s="78"/>
      <c r="E12" s="159"/>
      <c r="F12" s="94"/>
      <c r="G12" s="78"/>
      <c r="H12" s="160" t="s">
        <v>165</v>
      </c>
      <c r="I12" s="94"/>
      <c r="J12" s="158"/>
      <c r="K12" s="161"/>
      <c r="L12" s="163"/>
      <c r="M12" s="158"/>
    </row>
    <row r="13">
      <c r="A13" s="78"/>
      <c r="B13" s="159" t="s">
        <v>165</v>
      </c>
      <c r="C13" s="149"/>
      <c r="D13" s="78"/>
      <c r="E13" s="159"/>
      <c r="F13" s="94"/>
      <c r="G13" s="78"/>
      <c r="H13" s="160" t="s">
        <v>165</v>
      </c>
      <c r="I13" s="94"/>
      <c r="J13" s="158"/>
      <c r="K13" s="161"/>
      <c r="L13" s="163"/>
      <c r="M13" s="158"/>
    </row>
    <row r="14">
      <c r="A14" s="78"/>
      <c r="B14" s="159" t="s">
        <v>165</v>
      </c>
      <c r="C14" s="149"/>
      <c r="D14" s="78"/>
      <c r="E14" s="159"/>
      <c r="F14" s="94"/>
      <c r="G14" s="78"/>
      <c r="H14" s="160" t="s">
        <v>165</v>
      </c>
      <c r="I14" s="94"/>
      <c r="J14" s="158"/>
      <c r="K14" s="161"/>
      <c r="L14" s="163"/>
      <c r="M14" s="158"/>
    </row>
    <row r="15">
      <c r="A15" s="78"/>
      <c r="B15" s="159" t="s">
        <v>165</v>
      </c>
      <c r="C15" s="149"/>
      <c r="D15" s="78"/>
      <c r="E15" s="159"/>
      <c r="F15" s="94"/>
      <c r="G15" s="78"/>
      <c r="H15" s="160" t="s">
        <v>165</v>
      </c>
      <c r="I15" s="94"/>
      <c r="J15" s="158"/>
      <c r="K15" s="161"/>
      <c r="L15" s="163"/>
      <c r="M15" s="158"/>
    </row>
    <row r="16">
      <c r="A16" s="78"/>
      <c r="B16" s="159" t="s">
        <v>165</v>
      </c>
      <c r="C16" s="149"/>
      <c r="D16" s="78"/>
      <c r="E16" s="159"/>
      <c r="F16" s="94"/>
      <c r="G16" s="78"/>
      <c r="H16" s="160" t="s">
        <v>165</v>
      </c>
      <c r="I16" s="94"/>
      <c r="J16" s="158"/>
      <c r="K16" s="161"/>
      <c r="L16" s="163"/>
      <c r="M16" s="158"/>
    </row>
    <row r="17">
      <c r="A17" s="78"/>
      <c r="B17" s="159" t="s">
        <v>165</v>
      </c>
      <c r="C17" s="149"/>
      <c r="D17" s="78"/>
      <c r="E17" s="159"/>
      <c r="F17" s="94"/>
      <c r="G17" s="78"/>
      <c r="H17" s="160" t="s">
        <v>165</v>
      </c>
      <c r="I17" s="94"/>
      <c r="J17" s="158"/>
      <c r="K17" s="161"/>
      <c r="L17" s="163"/>
      <c r="M17" s="158"/>
    </row>
    <row r="18">
      <c r="A18" s="78"/>
      <c r="B18" s="159" t="s">
        <v>165</v>
      </c>
      <c r="C18" s="149"/>
      <c r="D18" s="78"/>
      <c r="E18" s="159"/>
      <c r="F18" s="94"/>
      <c r="G18" s="78"/>
      <c r="H18" s="160" t="s">
        <v>165</v>
      </c>
      <c r="I18" s="94"/>
      <c r="J18" s="158"/>
      <c r="K18" s="161"/>
      <c r="L18" s="163"/>
      <c r="M18" s="158"/>
    </row>
    <row r="19">
      <c r="A19" s="78"/>
      <c r="B19" s="159" t="s">
        <v>165</v>
      </c>
      <c r="C19" s="149"/>
      <c r="D19" s="78"/>
      <c r="E19" s="159"/>
      <c r="F19" s="94"/>
      <c r="G19" s="78"/>
      <c r="H19" s="160" t="s">
        <v>165</v>
      </c>
      <c r="I19" s="94"/>
      <c r="J19" s="158"/>
      <c r="K19" s="161"/>
      <c r="L19" s="163"/>
      <c r="M19" s="158"/>
    </row>
    <row r="20">
      <c r="A20" s="78"/>
      <c r="B20" s="159" t="s">
        <v>165</v>
      </c>
      <c r="C20" s="149"/>
      <c r="D20" s="78"/>
      <c r="E20" s="159"/>
      <c r="F20" s="94"/>
      <c r="G20" s="78"/>
      <c r="H20" s="160" t="s">
        <v>165</v>
      </c>
      <c r="I20" s="94"/>
      <c r="J20" s="158"/>
      <c r="K20" s="161"/>
      <c r="L20" s="163"/>
      <c r="M20" s="158"/>
    </row>
    <row r="21">
      <c r="A21" s="78"/>
      <c r="B21" s="159" t="s">
        <v>165</v>
      </c>
      <c r="C21" s="149"/>
      <c r="D21" s="78"/>
      <c r="E21" s="159"/>
      <c r="F21" s="94"/>
      <c r="G21" s="78"/>
      <c r="H21" s="160" t="s">
        <v>165</v>
      </c>
      <c r="I21" s="94"/>
      <c r="J21" s="158"/>
      <c r="K21" s="161"/>
      <c r="L21" s="164"/>
      <c r="M21" s="158"/>
    </row>
    <row r="22">
      <c r="A22" s="78"/>
      <c r="B22" s="159" t="s">
        <v>165</v>
      </c>
      <c r="C22" s="149"/>
      <c r="D22" s="78"/>
      <c r="E22" s="159"/>
      <c r="F22" s="94"/>
      <c r="G22" s="78"/>
      <c r="H22" s="160" t="s">
        <v>165</v>
      </c>
      <c r="I22" s="94"/>
      <c r="J22" s="165"/>
      <c r="K22" s="161"/>
      <c r="L22" s="162" t="s">
        <v>441</v>
      </c>
      <c r="M22" s="158"/>
    </row>
    <row r="23">
      <c r="A23" s="78"/>
      <c r="B23" s="159" t="s">
        <v>165</v>
      </c>
      <c r="C23" s="149"/>
      <c r="D23" s="78"/>
      <c r="E23" s="159"/>
      <c r="F23" s="94"/>
      <c r="G23" s="78"/>
      <c r="H23" s="160" t="s">
        <v>165</v>
      </c>
      <c r="I23" s="94"/>
      <c r="J23" s="165"/>
      <c r="K23" s="161"/>
      <c r="L23" s="163"/>
      <c r="M23" s="158"/>
    </row>
    <row r="24">
      <c r="A24" s="78"/>
      <c r="B24" s="159" t="s">
        <v>165</v>
      </c>
      <c r="C24" s="149"/>
      <c r="D24" s="78"/>
      <c r="E24" s="159"/>
      <c r="F24" s="94"/>
      <c r="G24" s="78"/>
      <c r="H24" s="160" t="s">
        <v>165</v>
      </c>
      <c r="I24" s="94"/>
      <c r="J24" s="165"/>
      <c r="K24" s="161"/>
      <c r="L24" s="163"/>
      <c r="M24" s="158"/>
    </row>
    <row r="25">
      <c r="A25" s="78"/>
      <c r="B25" s="159" t="s">
        <v>165</v>
      </c>
      <c r="C25" s="149"/>
      <c r="D25" s="78"/>
      <c r="E25" s="159"/>
      <c r="F25" s="94"/>
      <c r="G25" s="78"/>
      <c r="H25" s="160" t="s">
        <v>165</v>
      </c>
      <c r="I25" s="94"/>
      <c r="J25" s="165"/>
      <c r="K25" s="161"/>
      <c r="L25" s="163"/>
      <c r="M25" s="158"/>
    </row>
    <row r="26">
      <c r="A26" s="78"/>
      <c r="B26" s="159" t="s">
        <v>165</v>
      </c>
      <c r="C26" s="149"/>
      <c r="D26" s="78"/>
      <c r="E26" s="159"/>
      <c r="F26" s="94"/>
      <c r="G26" s="78"/>
      <c r="H26" s="160" t="s">
        <v>165</v>
      </c>
      <c r="I26" s="94"/>
      <c r="J26" s="165"/>
      <c r="K26" s="161"/>
      <c r="L26" s="163"/>
      <c r="M26" s="158"/>
    </row>
    <row r="27">
      <c r="A27" s="78"/>
      <c r="B27" s="159" t="s">
        <v>165</v>
      </c>
      <c r="C27" s="149"/>
      <c r="D27" s="78"/>
      <c r="E27" s="159"/>
      <c r="F27" s="94"/>
      <c r="G27" s="78"/>
      <c r="H27" s="160" t="s">
        <v>165</v>
      </c>
      <c r="I27" s="94"/>
      <c r="J27" s="165"/>
      <c r="K27" s="161"/>
      <c r="L27" s="163"/>
      <c r="M27" s="158"/>
    </row>
    <row r="28">
      <c r="A28" s="78"/>
      <c r="B28" s="159" t="s">
        <v>165</v>
      </c>
      <c r="C28" s="149"/>
      <c r="D28" s="78"/>
      <c r="E28" s="159"/>
      <c r="F28" s="94"/>
      <c r="G28" s="78"/>
      <c r="H28" s="160" t="s">
        <v>165</v>
      </c>
      <c r="I28" s="94"/>
      <c r="J28" s="158"/>
      <c r="K28" s="161"/>
      <c r="L28" s="163"/>
      <c r="M28" s="158"/>
    </row>
    <row r="29">
      <c r="A29" s="78"/>
      <c r="B29" s="159" t="s">
        <v>165</v>
      </c>
      <c r="C29" s="149"/>
      <c r="D29" s="78"/>
      <c r="E29" s="159"/>
      <c r="F29" s="94"/>
      <c r="G29" s="78"/>
      <c r="H29" s="160" t="s">
        <v>165</v>
      </c>
      <c r="I29" s="94"/>
      <c r="J29" s="158"/>
      <c r="K29" s="161"/>
      <c r="L29" s="163"/>
      <c r="M29" s="158"/>
    </row>
    <row r="30">
      <c r="A30" s="78"/>
      <c r="B30" s="159" t="s">
        <v>165</v>
      </c>
      <c r="C30" s="149"/>
      <c r="D30" s="78"/>
      <c r="E30" s="159"/>
      <c r="F30" s="94"/>
      <c r="G30" s="78"/>
      <c r="H30" s="160" t="s">
        <v>165</v>
      </c>
      <c r="I30" s="94"/>
      <c r="J30" s="158"/>
      <c r="K30" s="161"/>
      <c r="L30" s="163"/>
      <c r="M30" s="158"/>
    </row>
    <row r="31">
      <c r="A31" s="78"/>
      <c r="B31" s="159" t="s">
        <v>165</v>
      </c>
      <c r="C31" s="149"/>
      <c r="D31" s="78"/>
      <c r="E31" s="159"/>
      <c r="F31" s="94"/>
      <c r="G31" s="78"/>
      <c r="H31" s="160" t="s">
        <v>165</v>
      </c>
      <c r="I31" s="94"/>
      <c r="J31" s="158"/>
      <c r="K31" s="161"/>
      <c r="L31" s="163"/>
      <c r="M31" s="158"/>
    </row>
    <row r="32">
      <c r="A32" s="78"/>
      <c r="B32" s="159" t="s">
        <v>165</v>
      </c>
      <c r="C32" s="149"/>
      <c r="D32" s="78"/>
      <c r="E32" s="159"/>
      <c r="F32" s="94"/>
      <c r="G32" s="78"/>
      <c r="H32" s="160" t="s">
        <v>165</v>
      </c>
      <c r="I32" s="94"/>
      <c r="J32" s="158"/>
      <c r="K32" s="161"/>
      <c r="L32" s="163"/>
      <c r="M32" s="158"/>
    </row>
    <row r="33">
      <c r="A33" s="78"/>
      <c r="B33" s="159" t="s">
        <v>165</v>
      </c>
      <c r="C33" s="149"/>
      <c r="D33" s="78"/>
      <c r="E33" s="159"/>
      <c r="F33" s="94"/>
      <c r="G33" s="78"/>
      <c r="H33" s="160" t="s">
        <v>165</v>
      </c>
      <c r="I33" s="94"/>
      <c r="J33" s="158"/>
      <c r="K33" s="161"/>
      <c r="L33" s="163"/>
      <c r="M33" s="158"/>
    </row>
    <row r="34">
      <c r="A34" s="78"/>
      <c r="B34" s="159" t="s">
        <v>165</v>
      </c>
      <c r="C34" s="149"/>
      <c r="D34" s="78"/>
      <c r="E34" s="159"/>
      <c r="F34" s="94"/>
      <c r="G34" s="78"/>
      <c r="H34" s="160" t="s">
        <v>165</v>
      </c>
      <c r="I34" s="94"/>
      <c r="J34" s="158"/>
      <c r="K34" s="161"/>
      <c r="L34" s="164"/>
      <c r="M34" s="158"/>
    </row>
    <row r="35">
      <c r="A35" s="78"/>
      <c r="B35" s="159" t="s">
        <v>165</v>
      </c>
      <c r="C35" s="149"/>
      <c r="D35" s="78"/>
      <c r="E35" s="159"/>
      <c r="F35" s="94"/>
      <c r="G35" s="78"/>
      <c r="H35" s="160" t="s">
        <v>165</v>
      </c>
      <c r="I35" s="94"/>
      <c r="J35" s="158"/>
      <c r="K35" s="161"/>
      <c r="L35" s="162" t="s">
        <v>440</v>
      </c>
      <c r="M35" s="158"/>
    </row>
    <row r="36">
      <c r="A36" s="78"/>
      <c r="B36" s="159" t="s">
        <v>165</v>
      </c>
      <c r="C36" s="149"/>
      <c r="D36" s="78"/>
      <c r="E36" s="159"/>
      <c r="F36" s="94"/>
      <c r="G36" s="78"/>
      <c r="H36" s="160" t="s">
        <v>165</v>
      </c>
      <c r="I36" s="94"/>
      <c r="J36" s="158"/>
      <c r="K36" s="161"/>
      <c r="L36" s="163"/>
      <c r="M36" s="158"/>
    </row>
    <row r="37">
      <c r="A37" s="78"/>
      <c r="B37" s="159" t="s">
        <v>165</v>
      </c>
      <c r="C37" s="149"/>
      <c r="D37" s="78"/>
      <c r="E37" s="159"/>
      <c r="F37" s="94"/>
      <c r="G37" s="78"/>
      <c r="H37" s="160" t="s">
        <v>165</v>
      </c>
      <c r="I37" s="94"/>
      <c r="J37" s="158"/>
      <c r="K37" s="161"/>
      <c r="L37" s="163"/>
      <c r="M37" s="158"/>
    </row>
    <row r="38">
      <c r="A38" s="78"/>
      <c r="B38" s="159" t="s">
        <v>165</v>
      </c>
      <c r="C38" s="149"/>
      <c r="D38" s="78"/>
      <c r="E38" s="159"/>
      <c r="F38" s="94"/>
      <c r="G38" s="78"/>
      <c r="H38" s="160" t="s">
        <v>165</v>
      </c>
      <c r="I38" s="94"/>
      <c r="J38" s="158"/>
      <c r="K38" s="161"/>
      <c r="L38" s="163"/>
      <c r="M38" s="158"/>
    </row>
    <row r="39">
      <c r="A39" s="78"/>
      <c r="B39" s="159" t="s">
        <v>165</v>
      </c>
      <c r="C39" s="149"/>
      <c r="D39" s="78"/>
      <c r="E39" s="159"/>
      <c r="F39" s="94"/>
      <c r="G39" s="78"/>
      <c r="H39" s="160" t="s">
        <v>165</v>
      </c>
      <c r="I39" s="94"/>
      <c r="J39" s="158"/>
      <c r="K39" s="161"/>
      <c r="L39" s="163"/>
      <c r="M39" s="158"/>
    </row>
    <row r="40">
      <c r="A40" s="78"/>
      <c r="B40" s="159" t="s">
        <v>165</v>
      </c>
      <c r="C40" s="149"/>
      <c r="D40" s="78"/>
      <c r="E40" s="159"/>
      <c r="F40" s="94"/>
      <c r="G40" s="78"/>
      <c r="H40" s="160" t="s">
        <v>165</v>
      </c>
      <c r="I40" s="94"/>
      <c r="J40" s="158"/>
      <c r="K40" s="161"/>
      <c r="L40" s="164"/>
      <c r="M40" s="158"/>
    </row>
    <row r="41">
      <c r="A41" s="78"/>
      <c r="B41" s="159" t="s">
        <v>165</v>
      </c>
      <c r="C41" s="149"/>
      <c r="D41" s="78"/>
      <c r="E41" s="159"/>
      <c r="F41" s="94"/>
      <c r="G41" s="78"/>
      <c r="H41" s="160" t="s">
        <v>165</v>
      </c>
      <c r="I41" s="94"/>
      <c r="J41" s="78"/>
      <c r="K41" s="160"/>
      <c r="L41" s="78"/>
      <c r="M41" s="78"/>
    </row>
    <row r="42">
      <c r="A42" s="78"/>
      <c r="B42" s="159" t="s">
        <v>165</v>
      </c>
      <c r="C42" s="149"/>
      <c r="D42" s="78"/>
      <c r="E42" s="159"/>
      <c r="F42" s="94"/>
      <c r="G42" s="78"/>
      <c r="H42" s="160" t="s">
        <v>165</v>
      </c>
      <c r="I42" s="94"/>
      <c r="J42" s="78"/>
      <c r="K42" s="160"/>
      <c r="L42" s="78"/>
      <c r="M42" s="78"/>
    </row>
    <row r="43">
      <c r="A43" s="78"/>
      <c r="B43" s="159" t="s">
        <v>165</v>
      </c>
      <c r="C43" s="149"/>
      <c r="D43" s="78"/>
      <c r="E43" s="159"/>
      <c r="F43" s="94"/>
      <c r="G43" s="78"/>
      <c r="H43" s="160" t="s">
        <v>165</v>
      </c>
      <c r="I43" s="94"/>
      <c r="J43" s="78"/>
      <c r="K43" s="160"/>
      <c r="L43" s="78"/>
      <c r="M43" s="78"/>
    </row>
    <row r="44">
      <c r="A44" s="78"/>
      <c r="B44" s="159" t="s">
        <v>165</v>
      </c>
      <c r="C44" s="149"/>
      <c r="D44" s="78"/>
      <c r="E44" s="159"/>
      <c r="F44" s="94"/>
      <c r="G44" s="78"/>
      <c r="H44" s="160" t="s">
        <v>165</v>
      </c>
      <c r="I44" s="94"/>
      <c r="J44" s="78"/>
      <c r="K44" s="160"/>
      <c r="L44" s="78"/>
      <c r="M44" s="78"/>
    </row>
    <row r="45">
      <c r="A45" s="78"/>
      <c r="B45" s="159" t="s">
        <v>165</v>
      </c>
      <c r="C45" s="149"/>
      <c r="D45" s="78"/>
      <c r="E45" s="159"/>
      <c r="F45" s="94"/>
      <c r="G45" s="78"/>
      <c r="H45" s="160" t="s">
        <v>165</v>
      </c>
      <c r="I45" s="94"/>
      <c r="J45" s="158"/>
      <c r="K45" s="160"/>
      <c r="L45" s="78"/>
      <c r="M45" s="78"/>
    </row>
    <row r="46">
      <c r="A46" s="78"/>
      <c r="B46" s="159" t="s">
        <v>165</v>
      </c>
      <c r="C46" s="149"/>
      <c r="D46" s="78"/>
      <c r="E46" s="159"/>
      <c r="F46" s="94"/>
      <c r="G46" s="78"/>
      <c r="H46" s="160" t="s">
        <v>165</v>
      </c>
      <c r="I46" s="94"/>
      <c r="J46" s="78"/>
      <c r="K46" s="160"/>
      <c r="L46" s="78"/>
      <c r="M46" s="78"/>
    </row>
    <row r="47">
      <c r="A47" s="78"/>
      <c r="B47" s="159" t="s">
        <v>165</v>
      </c>
      <c r="C47" s="149"/>
      <c r="D47" s="78"/>
      <c r="E47" s="159"/>
      <c r="F47" s="94"/>
      <c r="G47" s="78"/>
      <c r="H47" s="160" t="s">
        <v>165</v>
      </c>
      <c r="I47" s="94"/>
      <c r="J47" s="78"/>
      <c r="K47" s="160"/>
      <c r="L47" s="78"/>
      <c r="M47" s="78"/>
    </row>
    <row r="48">
      <c r="A48" s="78"/>
      <c r="B48" s="159" t="s">
        <v>165</v>
      </c>
      <c r="C48" s="149"/>
      <c r="D48" s="78"/>
      <c r="E48" s="159"/>
      <c r="F48" s="94"/>
      <c r="G48" s="78"/>
      <c r="H48" s="160" t="s">
        <v>165</v>
      </c>
      <c r="I48" s="94"/>
      <c r="J48" s="78"/>
      <c r="K48" s="160"/>
      <c r="L48" s="78"/>
      <c r="M48" s="78"/>
    </row>
    <row r="49">
      <c r="A49" s="78"/>
      <c r="B49" s="159" t="s">
        <v>165</v>
      </c>
      <c r="C49" s="149"/>
      <c r="D49" s="78"/>
      <c r="E49" s="159"/>
      <c r="F49" s="94"/>
      <c r="G49" s="78"/>
      <c r="H49" s="160" t="s">
        <v>165</v>
      </c>
      <c r="I49" s="94"/>
      <c r="J49" s="78"/>
      <c r="K49" s="160"/>
      <c r="L49" s="78"/>
      <c r="M49" s="78"/>
    </row>
    <row r="50">
      <c r="A50" s="78"/>
      <c r="B50" s="159" t="s">
        <v>165</v>
      </c>
      <c r="C50" s="149"/>
      <c r="D50" s="78"/>
      <c r="E50" s="159"/>
      <c r="F50" s="94"/>
      <c r="G50" s="78"/>
      <c r="H50" s="160" t="s">
        <v>165</v>
      </c>
      <c r="I50" s="94"/>
      <c r="J50" s="78"/>
      <c r="K50" s="160"/>
      <c r="L50" s="78"/>
      <c r="M50" s="78"/>
    </row>
    <row r="51">
      <c r="A51" s="78"/>
      <c r="B51" s="159" t="s">
        <v>165</v>
      </c>
      <c r="C51" s="149"/>
      <c r="D51" s="78"/>
      <c r="E51" s="159"/>
      <c r="F51" s="94"/>
      <c r="G51" s="78"/>
      <c r="H51" s="160" t="s">
        <v>165</v>
      </c>
      <c r="I51" s="94"/>
      <c r="J51" s="78"/>
      <c r="K51" s="160"/>
      <c r="L51" s="78"/>
      <c r="M51" s="78"/>
    </row>
    <row r="52">
      <c r="A52" s="78"/>
      <c r="B52" s="159" t="s">
        <v>165</v>
      </c>
      <c r="C52" s="149"/>
      <c r="D52" s="78"/>
      <c r="E52" s="159"/>
      <c r="F52" s="94"/>
      <c r="G52" s="78"/>
      <c r="H52" s="160" t="s">
        <v>165</v>
      </c>
      <c r="I52" s="94"/>
      <c r="J52" s="78"/>
      <c r="K52" s="160"/>
      <c r="L52" s="78"/>
      <c r="M52" s="78"/>
    </row>
    <row r="53">
      <c r="A53" s="78"/>
      <c r="B53" s="159" t="s">
        <v>165</v>
      </c>
      <c r="C53" s="149"/>
      <c r="D53" s="78"/>
      <c r="E53" s="159"/>
      <c r="F53" s="94"/>
      <c r="G53" s="78"/>
      <c r="H53" s="160" t="s">
        <v>165</v>
      </c>
      <c r="I53" s="94"/>
      <c r="J53" s="78"/>
      <c r="K53" s="160"/>
      <c r="L53" s="78"/>
      <c r="M53" s="78"/>
    </row>
    <row r="54">
      <c r="A54" s="78"/>
      <c r="B54" s="159" t="s">
        <v>165</v>
      </c>
      <c r="C54" s="149"/>
      <c r="D54" s="78"/>
      <c r="E54" s="159"/>
      <c r="F54" s="94"/>
      <c r="G54" s="78"/>
      <c r="H54" s="160" t="s">
        <v>165</v>
      </c>
      <c r="I54" s="94"/>
      <c r="J54" s="78"/>
      <c r="K54" s="160"/>
      <c r="L54" s="78"/>
      <c r="M54" s="78"/>
    </row>
    <row r="55">
      <c r="A55" s="78"/>
      <c r="B55" s="159" t="s">
        <v>165</v>
      </c>
      <c r="C55" s="149"/>
      <c r="D55" s="78"/>
      <c r="E55" s="159"/>
      <c r="F55" s="94"/>
      <c r="G55" s="78"/>
      <c r="H55" s="160" t="s">
        <v>165</v>
      </c>
      <c r="I55" s="94"/>
      <c r="J55" s="78"/>
      <c r="K55" s="160"/>
      <c r="L55" s="78"/>
      <c r="M55" s="78"/>
    </row>
    <row r="56">
      <c r="A56" s="78"/>
      <c r="B56" s="159" t="s">
        <v>165</v>
      </c>
      <c r="C56" s="149"/>
      <c r="D56" s="78"/>
      <c r="E56" s="159"/>
      <c r="F56" s="94"/>
      <c r="G56" s="78"/>
      <c r="H56" s="160" t="s">
        <v>165</v>
      </c>
      <c r="I56" s="94"/>
      <c r="J56" s="78"/>
      <c r="K56" s="160"/>
      <c r="L56" s="78"/>
      <c r="M56" s="78"/>
    </row>
    <row r="57">
      <c r="A57" s="78"/>
      <c r="B57" s="159" t="s">
        <v>165</v>
      </c>
      <c r="C57" s="149"/>
      <c r="D57" s="78"/>
      <c r="E57" s="159"/>
      <c r="F57" s="94"/>
      <c r="G57" s="78"/>
      <c r="H57" s="160" t="s">
        <v>165</v>
      </c>
      <c r="I57" s="94"/>
      <c r="J57" s="78"/>
      <c r="K57" s="160"/>
      <c r="L57" s="78"/>
      <c r="M57" s="78"/>
    </row>
    <row r="58">
      <c r="A58" s="78"/>
      <c r="B58" s="159" t="s">
        <v>165</v>
      </c>
      <c r="C58" s="149"/>
      <c r="D58" s="78"/>
      <c r="E58" s="159"/>
      <c r="F58" s="94"/>
      <c r="G58" s="78"/>
      <c r="H58" s="160" t="s">
        <v>165</v>
      </c>
      <c r="I58" s="94"/>
      <c r="J58" s="78"/>
      <c r="K58" s="160"/>
      <c r="L58" s="78"/>
      <c r="M58" s="78"/>
    </row>
    <row r="59">
      <c r="A59" s="78"/>
      <c r="B59" s="159" t="s">
        <v>165</v>
      </c>
      <c r="C59" s="149"/>
      <c r="D59" s="78"/>
      <c r="E59" s="159"/>
      <c r="F59" s="94"/>
      <c r="G59" s="78"/>
      <c r="H59" s="160" t="s">
        <v>165</v>
      </c>
      <c r="I59" s="94"/>
      <c r="J59" s="78"/>
      <c r="K59" s="160"/>
      <c r="L59" s="78"/>
      <c r="M59" s="78"/>
    </row>
    <row r="60">
      <c r="A60" s="78"/>
      <c r="B60" s="159" t="s">
        <v>165</v>
      </c>
      <c r="C60" s="149"/>
      <c r="D60" s="78"/>
      <c r="E60" s="159"/>
      <c r="F60" s="94"/>
      <c r="G60" s="78"/>
      <c r="H60" s="160" t="s">
        <v>165</v>
      </c>
      <c r="I60" s="94"/>
      <c r="J60" s="78"/>
      <c r="K60" s="160"/>
      <c r="L60" s="78"/>
      <c r="M60" s="78"/>
    </row>
    <row r="61">
      <c r="A61" s="78"/>
      <c r="B61" s="159" t="s">
        <v>165</v>
      </c>
      <c r="C61" s="149"/>
      <c r="D61" s="78"/>
      <c r="E61" s="159"/>
      <c r="F61" s="94"/>
      <c r="G61" s="78"/>
      <c r="H61" s="160" t="s">
        <v>165</v>
      </c>
      <c r="I61" s="94"/>
      <c r="J61" s="78"/>
      <c r="K61" s="160"/>
      <c r="L61" s="78"/>
      <c r="M61" s="78"/>
    </row>
    <row r="62">
      <c r="A62" s="78"/>
      <c r="B62" s="159" t="s">
        <v>165</v>
      </c>
      <c r="C62" s="149"/>
      <c r="D62" s="78"/>
      <c r="E62" s="159"/>
      <c r="F62" s="94"/>
      <c r="G62" s="78"/>
      <c r="H62" s="160" t="s">
        <v>165</v>
      </c>
      <c r="I62" s="94"/>
      <c r="J62" s="78"/>
      <c r="K62" s="160"/>
      <c r="L62" s="78"/>
      <c r="M62" s="78"/>
    </row>
    <row r="63">
      <c r="A63" s="78"/>
      <c r="B63" s="159" t="s">
        <v>165</v>
      </c>
      <c r="C63" s="149"/>
      <c r="D63" s="78"/>
      <c r="E63" s="159"/>
      <c r="F63" s="94"/>
      <c r="G63" s="78"/>
      <c r="H63" s="160" t="s">
        <v>165</v>
      </c>
      <c r="I63" s="94"/>
      <c r="J63" s="78"/>
      <c r="K63" s="160"/>
      <c r="L63" s="78"/>
      <c r="M63" s="78"/>
    </row>
    <row r="64">
      <c r="A64" s="78"/>
      <c r="B64" s="159" t="s">
        <v>165</v>
      </c>
      <c r="C64" s="149"/>
      <c r="D64" s="78"/>
      <c r="E64" s="159"/>
      <c r="F64" s="94"/>
      <c r="G64" s="78"/>
      <c r="H64" s="160" t="s">
        <v>165</v>
      </c>
      <c r="I64" s="94"/>
      <c r="J64" s="78"/>
      <c r="K64" s="160"/>
      <c r="L64" s="78"/>
      <c r="M64" s="78"/>
    </row>
    <row r="65">
      <c r="A65" s="78"/>
      <c r="B65" s="159" t="s">
        <v>165</v>
      </c>
      <c r="C65" s="149"/>
      <c r="D65" s="78"/>
      <c r="E65" s="159"/>
      <c r="F65" s="94"/>
      <c r="G65" s="78"/>
      <c r="H65" s="160" t="s">
        <v>165</v>
      </c>
      <c r="I65" s="94"/>
      <c r="J65" s="78"/>
      <c r="K65" s="160"/>
      <c r="L65" s="78"/>
      <c r="M65" s="78"/>
    </row>
    <row r="66">
      <c r="A66" s="78"/>
      <c r="B66" s="159" t="s">
        <v>165</v>
      </c>
      <c r="C66" s="149"/>
      <c r="D66" s="78"/>
      <c r="E66" s="159"/>
      <c r="F66" s="94"/>
      <c r="G66" s="78"/>
      <c r="H66" s="160" t="s">
        <v>165</v>
      </c>
      <c r="I66" s="94"/>
      <c r="J66" s="78"/>
      <c r="K66" s="160"/>
      <c r="L66" s="78"/>
      <c r="M66" s="78"/>
    </row>
    <row r="67">
      <c r="A67" s="78"/>
      <c r="B67" s="159" t="s">
        <v>165</v>
      </c>
      <c r="C67" s="149"/>
      <c r="D67" s="78"/>
      <c r="E67" s="159"/>
      <c r="F67" s="94"/>
      <c r="G67" s="78"/>
      <c r="H67" s="160" t="s">
        <v>165</v>
      </c>
      <c r="I67" s="94"/>
      <c r="J67" s="78"/>
      <c r="K67" s="160"/>
      <c r="L67" s="78"/>
      <c r="M67" s="78"/>
    </row>
    <row r="68">
      <c r="A68" s="78"/>
      <c r="B68" s="159" t="s">
        <v>165</v>
      </c>
      <c r="C68" s="149"/>
      <c r="D68" s="78"/>
      <c r="E68" s="159"/>
      <c r="F68" s="94"/>
      <c r="G68" s="78"/>
      <c r="H68" s="160" t="s">
        <v>165</v>
      </c>
      <c r="I68" s="94"/>
      <c r="J68" s="78"/>
      <c r="K68" s="160"/>
      <c r="L68" s="78"/>
      <c r="M68" s="78"/>
    </row>
    <row r="69">
      <c r="A69" s="78"/>
      <c r="B69" s="159" t="s">
        <v>165</v>
      </c>
      <c r="C69" s="149"/>
      <c r="D69" s="78"/>
      <c r="E69" s="159"/>
      <c r="F69" s="94"/>
      <c r="G69" s="78"/>
      <c r="H69" s="160" t="s">
        <v>165</v>
      </c>
      <c r="I69" s="94"/>
      <c r="J69" s="78"/>
      <c r="K69" s="160"/>
      <c r="L69" s="78"/>
      <c r="M69" s="78"/>
    </row>
    <row r="70">
      <c r="A70" s="78"/>
      <c r="B70" s="159" t="s">
        <v>165</v>
      </c>
      <c r="C70" s="149"/>
      <c r="D70" s="78"/>
      <c r="E70" s="159"/>
      <c r="F70" s="94"/>
      <c r="G70" s="78"/>
      <c r="H70" s="160" t="s">
        <v>165</v>
      </c>
      <c r="I70" s="94"/>
      <c r="J70" s="78"/>
      <c r="K70" s="160"/>
      <c r="L70" s="78"/>
      <c r="M70" s="78"/>
    </row>
    <row r="71">
      <c r="A71" s="78"/>
      <c r="B71" s="159" t="s">
        <v>165</v>
      </c>
      <c r="C71" s="149"/>
      <c r="D71" s="78"/>
      <c r="E71" s="159"/>
      <c r="F71" s="94"/>
      <c r="G71" s="78"/>
      <c r="H71" s="160" t="s">
        <v>165</v>
      </c>
      <c r="I71" s="94"/>
      <c r="J71" s="78"/>
      <c r="K71" s="160"/>
      <c r="L71" s="78"/>
      <c r="M71" s="78"/>
    </row>
    <row r="72">
      <c r="A72" s="78"/>
      <c r="B72" s="159" t="s">
        <v>165</v>
      </c>
      <c r="C72" s="149"/>
      <c r="D72" s="78"/>
      <c r="E72" s="159"/>
      <c r="F72" s="94"/>
      <c r="G72" s="78"/>
      <c r="H72" s="160" t="s">
        <v>165</v>
      </c>
      <c r="I72" s="94"/>
      <c r="J72" s="78"/>
      <c r="K72" s="160"/>
      <c r="L72" s="78"/>
      <c r="M72" s="78"/>
    </row>
    <row r="73">
      <c r="A73" s="78"/>
      <c r="B73" s="159" t="s">
        <v>165</v>
      </c>
      <c r="C73" s="149"/>
      <c r="D73" s="78"/>
      <c r="E73" s="159"/>
      <c r="F73" s="94"/>
      <c r="G73" s="78"/>
      <c r="H73" s="160" t="s">
        <v>165</v>
      </c>
      <c r="I73" s="94"/>
      <c r="J73" s="78"/>
      <c r="K73" s="160"/>
      <c r="L73" s="78"/>
      <c r="M73" s="78"/>
    </row>
    <row r="74">
      <c r="A74" s="78"/>
      <c r="B74" s="159" t="s">
        <v>165</v>
      </c>
      <c r="C74" s="149"/>
      <c r="D74" s="78"/>
      <c r="E74" s="159"/>
      <c r="F74" s="94"/>
      <c r="G74" s="78"/>
      <c r="H74" s="160" t="s">
        <v>165</v>
      </c>
      <c r="I74" s="94"/>
      <c r="J74" s="78"/>
      <c r="K74" s="160"/>
      <c r="L74" s="78"/>
      <c r="M74" s="78"/>
    </row>
    <row r="75">
      <c r="A75" s="78"/>
      <c r="B75" s="159" t="s">
        <v>165</v>
      </c>
      <c r="C75" s="149"/>
      <c r="D75" s="78"/>
      <c r="E75" s="159"/>
      <c r="F75" s="94"/>
      <c r="G75" s="78"/>
      <c r="H75" s="160" t="s">
        <v>165</v>
      </c>
      <c r="I75" s="94"/>
      <c r="J75" s="78"/>
      <c r="K75" s="160"/>
      <c r="L75" s="78"/>
      <c r="M75" s="78"/>
    </row>
    <row r="76">
      <c r="A76" s="78"/>
      <c r="B76" s="159" t="s">
        <v>165</v>
      </c>
      <c r="C76" s="149"/>
      <c r="D76" s="78"/>
      <c r="E76" s="159"/>
      <c r="F76" s="94"/>
      <c r="G76" s="78"/>
      <c r="H76" s="160" t="s">
        <v>165</v>
      </c>
      <c r="I76" s="94"/>
      <c r="J76" s="78"/>
      <c r="K76" s="160"/>
      <c r="L76" s="78"/>
      <c r="M76" s="78"/>
    </row>
    <row r="77">
      <c r="A77" s="78"/>
      <c r="B77" s="159" t="s">
        <v>165</v>
      </c>
      <c r="C77" s="149"/>
      <c r="D77" s="78"/>
      <c r="E77" s="159"/>
      <c r="F77" s="94"/>
      <c r="G77" s="78"/>
      <c r="H77" s="160" t="s">
        <v>165</v>
      </c>
      <c r="I77" s="94"/>
      <c r="J77" s="78"/>
      <c r="K77" s="160"/>
      <c r="L77" s="78"/>
      <c r="M77" s="78"/>
    </row>
    <row r="78">
      <c r="A78" s="78"/>
      <c r="B78" s="159" t="s">
        <v>165</v>
      </c>
      <c r="C78" s="149"/>
      <c r="D78" s="78"/>
      <c r="E78" s="159"/>
      <c r="F78" s="94"/>
      <c r="G78" s="78"/>
      <c r="H78" s="160" t="s">
        <v>165</v>
      </c>
      <c r="I78" s="94"/>
      <c r="J78" s="78"/>
      <c r="K78" s="160"/>
      <c r="L78" s="78"/>
      <c r="M78" s="78"/>
    </row>
    <row r="79">
      <c r="A79" s="78"/>
      <c r="B79" s="159" t="s">
        <v>165</v>
      </c>
      <c r="C79" s="149"/>
      <c r="D79" s="78"/>
      <c r="E79" s="159"/>
      <c r="F79" s="94"/>
      <c r="G79" s="78"/>
      <c r="H79" s="160" t="s">
        <v>165</v>
      </c>
      <c r="I79" s="94"/>
      <c r="J79" s="78"/>
      <c r="K79" s="160"/>
      <c r="L79" s="78"/>
      <c r="M79" s="78"/>
    </row>
    <row r="80">
      <c r="A80" s="78"/>
      <c r="B80" s="159" t="s">
        <v>165</v>
      </c>
      <c r="C80" s="149"/>
      <c r="D80" s="78"/>
      <c r="E80" s="159"/>
      <c r="F80" s="94"/>
      <c r="G80" s="78"/>
      <c r="H80" s="160" t="s">
        <v>165</v>
      </c>
      <c r="I80" s="94"/>
      <c r="J80" s="78"/>
      <c r="K80" s="160"/>
      <c r="L80" s="78"/>
      <c r="M80" s="78"/>
    </row>
    <row r="81">
      <c r="A81" s="78"/>
      <c r="B81" s="159" t="s">
        <v>165</v>
      </c>
      <c r="C81" s="149"/>
      <c r="D81" s="78"/>
      <c r="E81" s="159"/>
      <c r="F81" s="94"/>
      <c r="G81" s="78"/>
      <c r="H81" s="160" t="s">
        <v>165</v>
      </c>
      <c r="I81" s="94"/>
      <c r="J81" s="78"/>
      <c r="K81" s="160"/>
      <c r="L81" s="78"/>
      <c r="M81" s="78"/>
    </row>
    <row r="82">
      <c r="A82" s="78"/>
      <c r="B82" s="159" t="s">
        <v>165</v>
      </c>
      <c r="C82" s="149"/>
      <c r="D82" s="78"/>
      <c r="E82" s="159"/>
      <c r="F82" s="94"/>
      <c r="G82" s="78"/>
      <c r="H82" s="160" t="s">
        <v>165</v>
      </c>
      <c r="I82" s="94"/>
      <c r="J82" s="78"/>
      <c r="K82" s="160"/>
      <c r="L82" s="78"/>
      <c r="M82" s="78"/>
    </row>
    <row r="83">
      <c r="A83" s="78"/>
      <c r="B83" s="159" t="s">
        <v>165</v>
      </c>
      <c r="C83" s="149"/>
      <c r="D83" s="78"/>
      <c r="E83" s="159"/>
      <c r="F83" s="94"/>
      <c r="G83" s="78"/>
      <c r="H83" s="160" t="s">
        <v>165</v>
      </c>
      <c r="I83" s="94"/>
      <c r="J83" s="78"/>
      <c r="K83" s="160"/>
      <c r="L83" s="78"/>
      <c r="M83" s="78"/>
    </row>
    <row r="84">
      <c r="A84" s="78"/>
      <c r="B84" s="159" t="s">
        <v>165</v>
      </c>
      <c r="C84" s="149"/>
      <c r="D84" s="78"/>
      <c r="E84" s="159"/>
      <c r="F84" s="94"/>
      <c r="G84" s="78"/>
      <c r="H84" s="160" t="s">
        <v>165</v>
      </c>
      <c r="I84" s="94"/>
      <c r="J84" s="78"/>
      <c r="K84" s="160"/>
      <c r="L84" s="78"/>
      <c r="M84" s="78"/>
    </row>
    <row r="85">
      <c r="A85" s="78"/>
      <c r="B85" s="159" t="s">
        <v>165</v>
      </c>
      <c r="C85" s="149"/>
      <c r="D85" s="78"/>
      <c r="E85" s="159"/>
      <c r="F85" s="94"/>
      <c r="G85" s="78"/>
      <c r="H85" s="160" t="s">
        <v>165</v>
      </c>
      <c r="I85" s="94"/>
      <c r="J85" s="78"/>
      <c r="K85" s="160"/>
      <c r="L85" s="78"/>
      <c r="M85" s="78"/>
    </row>
    <row r="86">
      <c r="A86" s="78"/>
      <c r="B86" s="159" t="s">
        <v>165</v>
      </c>
      <c r="C86" s="149"/>
      <c r="D86" s="78"/>
      <c r="E86" s="159"/>
      <c r="F86" s="94"/>
      <c r="G86" s="78"/>
      <c r="H86" s="160" t="s">
        <v>165</v>
      </c>
      <c r="I86" s="94"/>
      <c r="J86" s="78"/>
      <c r="K86" s="160"/>
      <c r="L86" s="78"/>
      <c r="M86" s="78"/>
    </row>
    <row r="87">
      <c r="A87" s="78"/>
      <c r="B87" s="159" t="s">
        <v>165</v>
      </c>
      <c r="C87" s="149"/>
      <c r="D87" s="78"/>
      <c r="E87" s="159"/>
      <c r="F87" s="94"/>
      <c r="G87" s="78"/>
      <c r="H87" s="160" t="s">
        <v>165</v>
      </c>
      <c r="I87" s="94"/>
      <c r="J87" s="78"/>
      <c r="K87" s="160"/>
      <c r="L87" s="78"/>
      <c r="M87" s="78"/>
    </row>
    <row r="88">
      <c r="A88" s="78"/>
      <c r="B88" s="159" t="s">
        <v>165</v>
      </c>
      <c r="C88" s="149"/>
      <c r="D88" s="78"/>
      <c r="E88" s="159"/>
      <c r="F88" s="94"/>
      <c r="G88" s="78"/>
      <c r="H88" s="160" t="s">
        <v>165</v>
      </c>
      <c r="I88" s="94"/>
      <c r="J88" s="78"/>
      <c r="K88" s="160"/>
      <c r="L88" s="78"/>
      <c r="M88" s="78"/>
    </row>
    <row r="89">
      <c r="A89" s="78"/>
      <c r="B89" s="159" t="s">
        <v>165</v>
      </c>
      <c r="C89" s="149"/>
      <c r="D89" s="78"/>
      <c r="E89" s="159"/>
      <c r="F89" s="94"/>
      <c r="G89" s="78"/>
      <c r="H89" s="160" t="s">
        <v>165</v>
      </c>
      <c r="I89" s="94"/>
      <c r="J89" s="78"/>
      <c r="K89" s="160"/>
      <c r="L89" s="78"/>
      <c r="M89" s="78"/>
    </row>
    <row r="90">
      <c r="A90" s="78"/>
      <c r="B90" s="159" t="s">
        <v>165</v>
      </c>
      <c r="C90" s="149"/>
      <c r="D90" s="78"/>
      <c r="E90" s="159"/>
      <c r="F90" s="94"/>
      <c r="G90" s="78"/>
      <c r="H90" s="160" t="s">
        <v>165</v>
      </c>
      <c r="I90" s="94"/>
      <c r="J90" s="78"/>
      <c r="K90" s="160"/>
      <c r="L90" s="78"/>
      <c r="M90" s="78"/>
    </row>
    <row r="91">
      <c r="A91" s="78"/>
      <c r="B91" s="159" t="s">
        <v>165</v>
      </c>
      <c r="C91" s="149"/>
      <c r="D91" s="78"/>
      <c r="E91" s="159"/>
      <c r="F91" s="94"/>
      <c r="G91" s="78"/>
      <c r="H91" s="160" t="s">
        <v>165</v>
      </c>
      <c r="I91" s="94"/>
      <c r="J91" s="78"/>
      <c r="K91" s="160"/>
      <c r="L91" s="78"/>
      <c r="M91" s="78"/>
    </row>
    <row r="92">
      <c r="A92" s="78"/>
      <c r="B92" s="159" t="s">
        <v>165</v>
      </c>
      <c r="C92" s="149"/>
      <c r="D92" s="78"/>
      <c r="E92" s="159"/>
      <c r="F92" s="94"/>
      <c r="G92" s="78"/>
      <c r="H92" s="160" t="s">
        <v>165</v>
      </c>
      <c r="I92" s="94"/>
      <c r="J92" s="78"/>
      <c r="K92" s="160"/>
      <c r="L92" s="78"/>
      <c r="M92" s="78"/>
    </row>
    <row r="93">
      <c r="A93" s="78"/>
      <c r="B93" s="159" t="s">
        <v>165</v>
      </c>
      <c r="C93" s="149"/>
      <c r="D93" s="78"/>
      <c r="E93" s="159"/>
      <c r="F93" s="94"/>
      <c r="G93" s="78"/>
      <c r="H93" s="160" t="s">
        <v>165</v>
      </c>
      <c r="I93" s="94"/>
      <c r="J93" s="78"/>
      <c r="K93" s="160"/>
      <c r="L93" s="78"/>
      <c r="M93" s="78"/>
    </row>
    <row r="94">
      <c r="A94" s="78"/>
      <c r="B94" s="159" t="s">
        <v>165</v>
      </c>
      <c r="C94" s="149"/>
      <c r="D94" s="78"/>
      <c r="E94" s="159"/>
      <c r="F94" s="94"/>
      <c r="G94" s="78"/>
      <c r="H94" s="160" t="s">
        <v>165</v>
      </c>
      <c r="I94" s="94"/>
      <c r="J94" s="78"/>
      <c r="K94" s="160"/>
      <c r="L94" s="78"/>
      <c r="M94" s="78"/>
    </row>
    <row r="95">
      <c r="A95" s="78"/>
      <c r="B95" s="159" t="s">
        <v>165</v>
      </c>
      <c r="C95" s="149"/>
      <c r="D95" s="78"/>
      <c r="E95" s="159"/>
      <c r="F95" s="94"/>
      <c r="G95" s="78"/>
      <c r="H95" s="160" t="s">
        <v>165</v>
      </c>
      <c r="I95" s="94"/>
      <c r="J95" s="78"/>
      <c r="K95" s="160"/>
      <c r="L95" s="78"/>
      <c r="M95" s="78"/>
    </row>
    <row r="96">
      <c r="A96" s="78"/>
      <c r="B96" s="159" t="s">
        <v>165</v>
      </c>
      <c r="C96" s="149"/>
      <c r="D96" s="78"/>
      <c r="E96" s="159"/>
      <c r="F96" s="94"/>
      <c r="G96" s="78"/>
      <c r="H96" s="160" t="s">
        <v>165</v>
      </c>
      <c r="I96" s="94"/>
      <c r="J96" s="78"/>
      <c r="K96" s="160"/>
      <c r="L96" s="78"/>
      <c r="M96" s="78"/>
    </row>
    <row r="97">
      <c r="A97" s="78"/>
      <c r="B97" s="159" t="s">
        <v>165</v>
      </c>
      <c r="C97" s="149"/>
      <c r="D97" s="78"/>
      <c r="E97" s="159"/>
      <c r="F97" s="94"/>
      <c r="G97" s="78"/>
      <c r="H97" s="160" t="s">
        <v>165</v>
      </c>
      <c r="I97" s="94"/>
      <c r="J97" s="78"/>
      <c r="K97" s="160"/>
      <c r="L97" s="78"/>
      <c r="M97" s="78"/>
    </row>
    <row r="98">
      <c r="A98" s="78"/>
      <c r="B98" s="159" t="s">
        <v>165</v>
      </c>
      <c r="C98" s="149"/>
      <c r="D98" s="78"/>
      <c r="E98" s="159"/>
      <c r="F98" s="94"/>
      <c r="G98" s="78"/>
      <c r="H98" s="160" t="s">
        <v>165</v>
      </c>
      <c r="I98" s="94"/>
      <c r="J98" s="78"/>
      <c r="K98" s="160"/>
      <c r="L98" s="78"/>
      <c r="M98" s="78"/>
    </row>
    <row r="99">
      <c r="A99" s="78"/>
      <c r="B99" s="159" t="s">
        <v>165</v>
      </c>
      <c r="C99" s="149"/>
      <c r="D99" s="78"/>
      <c r="E99" s="159"/>
      <c r="F99" s="94"/>
      <c r="G99" s="78"/>
      <c r="H99" s="160" t="s">
        <v>165</v>
      </c>
      <c r="I99" s="94"/>
      <c r="J99" s="78"/>
      <c r="K99" s="160"/>
      <c r="L99" s="78"/>
      <c r="M99" s="78"/>
    </row>
    <row r="100">
      <c r="A100" s="78"/>
      <c r="B100" s="159" t="s">
        <v>165</v>
      </c>
      <c r="C100" s="149"/>
      <c r="D100" s="78"/>
      <c r="E100" s="159"/>
      <c r="F100" s="94"/>
      <c r="G100" s="78"/>
      <c r="H100" s="160" t="s">
        <v>165</v>
      </c>
      <c r="I100" s="94"/>
      <c r="J100" s="78"/>
      <c r="K100" s="160"/>
      <c r="L100" s="78"/>
      <c r="M100" s="78"/>
    </row>
    <row r="101">
      <c r="A101" s="78"/>
      <c r="B101" s="159" t="s">
        <v>165</v>
      </c>
      <c r="C101" s="149"/>
      <c r="D101" s="78"/>
      <c r="E101" s="159"/>
      <c r="F101" s="94"/>
      <c r="G101" s="78"/>
      <c r="H101" s="160" t="s">
        <v>165</v>
      </c>
      <c r="I101" s="94"/>
      <c r="J101" s="78"/>
      <c r="K101" s="160"/>
      <c r="L101" s="78"/>
      <c r="M101" s="78"/>
    </row>
    <row r="102">
      <c r="A102" s="78"/>
      <c r="B102" s="159" t="s">
        <v>165</v>
      </c>
      <c r="C102" s="149"/>
      <c r="D102" s="78"/>
      <c r="E102" s="159"/>
      <c r="F102" s="94"/>
      <c r="G102" s="78"/>
      <c r="H102" s="160" t="s">
        <v>165</v>
      </c>
      <c r="I102" s="94"/>
      <c r="J102" s="78"/>
      <c r="K102" s="160"/>
      <c r="L102" s="78"/>
      <c r="M102" s="78"/>
    </row>
    <row r="103">
      <c r="A103" s="78"/>
      <c r="B103" s="159" t="s">
        <v>165</v>
      </c>
      <c r="C103" s="149"/>
      <c r="D103" s="78"/>
      <c r="E103" s="159"/>
      <c r="F103" s="94"/>
      <c r="G103" s="78"/>
      <c r="H103" s="160" t="s">
        <v>165</v>
      </c>
      <c r="I103" s="94"/>
      <c r="J103" s="78"/>
      <c r="K103" s="160"/>
      <c r="L103" s="78"/>
      <c r="M103" s="78"/>
    </row>
    <row r="104">
      <c r="A104" s="78"/>
      <c r="B104" s="159" t="s">
        <v>165</v>
      </c>
      <c r="C104" s="149"/>
      <c r="D104" s="78"/>
      <c r="E104" s="159"/>
      <c r="F104" s="94"/>
      <c r="G104" s="78"/>
      <c r="H104" s="160" t="s">
        <v>165</v>
      </c>
      <c r="I104" s="94"/>
      <c r="J104" s="78"/>
      <c r="K104" s="160"/>
      <c r="L104" s="78"/>
      <c r="M104" s="78"/>
    </row>
    <row r="105">
      <c r="A105" s="78"/>
      <c r="B105" s="159" t="s">
        <v>165</v>
      </c>
      <c r="C105" s="149"/>
      <c r="D105" s="78"/>
      <c r="E105" s="159"/>
      <c r="F105" s="94"/>
      <c r="G105" s="78"/>
      <c r="H105" s="160" t="s">
        <v>165</v>
      </c>
      <c r="I105" s="94"/>
      <c r="J105" s="78"/>
      <c r="K105" s="160"/>
      <c r="L105" s="78"/>
      <c r="M105" s="78"/>
    </row>
    <row r="106">
      <c r="A106" s="78"/>
      <c r="B106" s="159" t="s">
        <v>165</v>
      </c>
      <c r="C106" s="149"/>
      <c r="D106" s="78"/>
      <c r="E106" s="159"/>
      <c r="F106" s="94"/>
      <c r="G106" s="78"/>
      <c r="H106" s="160" t="s">
        <v>165</v>
      </c>
      <c r="I106" s="94"/>
      <c r="J106" s="78"/>
      <c r="K106" s="160"/>
      <c r="L106" s="78"/>
      <c r="M106" s="78"/>
    </row>
    <row r="107">
      <c r="A107" s="78"/>
      <c r="B107" s="159" t="s">
        <v>165</v>
      </c>
      <c r="C107" s="149"/>
      <c r="D107" s="78"/>
      <c r="E107" s="159"/>
      <c r="F107" s="94"/>
      <c r="G107" s="78"/>
      <c r="H107" s="160" t="s">
        <v>165</v>
      </c>
      <c r="I107" s="94"/>
      <c r="J107" s="78"/>
      <c r="K107" s="160"/>
      <c r="L107" s="78"/>
      <c r="M107" s="78"/>
    </row>
    <row r="108">
      <c r="A108" s="78"/>
      <c r="B108" s="159" t="s">
        <v>165</v>
      </c>
      <c r="C108" s="149"/>
      <c r="D108" s="78"/>
      <c r="E108" s="159"/>
      <c r="F108" s="94"/>
      <c r="G108" s="78"/>
      <c r="H108" s="160" t="s">
        <v>165</v>
      </c>
      <c r="I108" s="94"/>
      <c r="J108" s="78"/>
      <c r="K108" s="160"/>
      <c r="L108" s="78"/>
      <c r="M108" s="78"/>
    </row>
    <row r="109">
      <c r="A109" s="78"/>
      <c r="B109" s="159" t="s">
        <v>165</v>
      </c>
      <c r="C109" s="149"/>
      <c r="D109" s="78"/>
      <c r="E109" s="159"/>
      <c r="F109" s="94"/>
      <c r="G109" s="78"/>
      <c r="H109" s="160" t="s">
        <v>165</v>
      </c>
      <c r="I109" s="94"/>
      <c r="J109" s="78"/>
      <c r="K109" s="160"/>
      <c r="L109" s="78"/>
      <c r="M109" s="78"/>
    </row>
    <row r="110">
      <c r="A110" s="78"/>
      <c r="B110" s="159" t="s">
        <v>165</v>
      </c>
      <c r="C110" s="149"/>
      <c r="D110" s="78"/>
      <c r="E110" s="159"/>
      <c r="F110" s="94"/>
      <c r="G110" s="78"/>
      <c r="H110" s="160" t="s">
        <v>165</v>
      </c>
      <c r="I110" s="94"/>
      <c r="J110" s="78"/>
      <c r="K110" s="160"/>
      <c r="L110" s="78"/>
      <c r="M110" s="78"/>
    </row>
    <row r="111">
      <c r="A111" s="78"/>
      <c r="B111" s="159" t="s">
        <v>165</v>
      </c>
      <c r="C111" s="149"/>
      <c r="D111" s="78"/>
      <c r="E111" s="159"/>
      <c r="F111" s="94"/>
      <c r="G111" s="78"/>
      <c r="H111" s="160" t="s">
        <v>165</v>
      </c>
      <c r="I111" s="94"/>
      <c r="J111" s="78"/>
      <c r="K111" s="160"/>
      <c r="L111" s="78"/>
      <c r="M111" s="78"/>
    </row>
    <row r="112">
      <c r="A112" s="78"/>
      <c r="B112" s="159" t="s">
        <v>165</v>
      </c>
      <c r="C112" s="149"/>
      <c r="D112" s="78"/>
      <c r="E112" s="159"/>
      <c r="F112" s="94"/>
      <c r="G112" s="78"/>
      <c r="H112" s="160" t="s">
        <v>165</v>
      </c>
      <c r="I112" s="94"/>
      <c r="J112" s="78"/>
      <c r="K112" s="160"/>
      <c r="L112" s="78"/>
      <c r="M112" s="78"/>
    </row>
    <row r="113">
      <c r="A113" s="78"/>
      <c r="B113" s="159" t="s">
        <v>165</v>
      </c>
      <c r="C113" s="149"/>
      <c r="D113" s="78"/>
      <c r="E113" s="159"/>
      <c r="F113" s="94"/>
      <c r="G113" s="78"/>
      <c r="H113" s="160" t="s">
        <v>165</v>
      </c>
      <c r="I113" s="94"/>
      <c r="J113" s="78"/>
      <c r="K113" s="160"/>
      <c r="L113" s="78"/>
      <c r="M113" s="78"/>
    </row>
    <row r="114">
      <c r="A114" s="78"/>
      <c r="B114" s="159" t="s">
        <v>165</v>
      </c>
      <c r="C114" s="149"/>
      <c r="D114" s="78"/>
      <c r="E114" s="159"/>
      <c r="F114" s="94"/>
      <c r="G114" s="78"/>
      <c r="H114" s="160" t="s">
        <v>165</v>
      </c>
      <c r="I114" s="94"/>
      <c r="J114" s="78"/>
      <c r="K114" s="160"/>
      <c r="L114" s="78"/>
      <c r="M114" s="78"/>
    </row>
    <row r="115">
      <c r="A115" s="78"/>
      <c r="B115" s="159" t="s">
        <v>165</v>
      </c>
      <c r="C115" s="149"/>
      <c r="D115" s="78"/>
      <c r="E115" s="159"/>
      <c r="F115" s="94"/>
      <c r="G115" s="78"/>
      <c r="H115" s="160" t="s">
        <v>165</v>
      </c>
      <c r="I115" s="94"/>
      <c r="J115" s="78"/>
      <c r="K115" s="160"/>
      <c r="L115" s="78"/>
      <c r="M115" s="78"/>
    </row>
    <row r="116">
      <c r="A116" s="78"/>
      <c r="B116" s="159" t="s">
        <v>165</v>
      </c>
      <c r="C116" s="149"/>
      <c r="D116" s="78"/>
      <c r="E116" s="159"/>
      <c r="F116" s="94"/>
      <c r="G116" s="78"/>
      <c r="H116" s="160" t="s">
        <v>165</v>
      </c>
      <c r="I116" s="94"/>
      <c r="J116" s="78"/>
      <c r="K116" s="160"/>
      <c r="L116" s="78"/>
      <c r="M116" s="78"/>
    </row>
    <row r="117">
      <c r="A117" s="78"/>
      <c r="B117" s="159" t="s">
        <v>165</v>
      </c>
      <c r="C117" s="149"/>
      <c r="D117" s="78"/>
      <c r="E117" s="159"/>
      <c r="F117" s="94"/>
      <c r="G117" s="78"/>
      <c r="H117" s="160" t="s">
        <v>165</v>
      </c>
      <c r="I117" s="94"/>
      <c r="J117" s="78"/>
      <c r="K117" s="160"/>
      <c r="L117" s="78"/>
      <c r="M117" s="78"/>
    </row>
    <row r="118">
      <c r="A118" s="78"/>
      <c r="B118" s="159" t="s">
        <v>165</v>
      </c>
      <c r="C118" s="149"/>
      <c r="D118" s="78"/>
      <c r="E118" s="159"/>
      <c r="F118" s="94"/>
      <c r="G118" s="78"/>
      <c r="H118" s="160" t="s">
        <v>165</v>
      </c>
      <c r="I118" s="94"/>
      <c r="J118" s="78"/>
      <c r="K118" s="160"/>
      <c r="L118" s="78"/>
      <c r="M118" s="78"/>
    </row>
    <row r="119">
      <c r="A119" s="78"/>
      <c r="B119" s="159" t="s">
        <v>165</v>
      </c>
      <c r="C119" s="149"/>
      <c r="D119" s="78"/>
      <c r="E119" s="159"/>
      <c r="F119" s="94"/>
      <c r="G119" s="78"/>
      <c r="H119" s="160" t="s">
        <v>165</v>
      </c>
      <c r="I119" s="94"/>
      <c r="J119" s="78"/>
      <c r="K119" s="160"/>
      <c r="L119" s="78"/>
      <c r="M119" s="78"/>
    </row>
    <row r="120">
      <c r="A120" s="78"/>
      <c r="B120" s="159" t="s">
        <v>165</v>
      </c>
      <c r="C120" s="149"/>
      <c r="D120" s="78"/>
      <c r="E120" s="159"/>
      <c r="F120" s="94"/>
      <c r="G120" s="78"/>
      <c r="H120" s="160" t="s">
        <v>165</v>
      </c>
      <c r="I120" s="94"/>
      <c r="J120" s="78"/>
      <c r="K120" s="160"/>
      <c r="L120" s="78"/>
      <c r="M120" s="78"/>
    </row>
    <row r="121">
      <c r="A121" s="78"/>
      <c r="B121" s="159" t="s">
        <v>165</v>
      </c>
      <c r="C121" s="149"/>
      <c r="D121" s="78"/>
      <c r="E121" s="159"/>
      <c r="F121" s="94"/>
      <c r="G121" s="78"/>
      <c r="H121" s="160" t="s">
        <v>165</v>
      </c>
      <c r="I121" s="94"/>
      <c r="J121" s="78"/>
      <c r="K121" s="160"/>
      <c r="L121" s="78"/>
      <c r="M121" s="78"/>
    </row>
    <row r="122">
      <c r="A122" s="78"/>
      <c r="B122" s="159" t="s">
        <v>165</v>
      </c>
      <c r="C122" s="149"/>
      <c r="D122" s="78"/>
      <c r="E122" s="159"/>
      <c r="F122" s="94"/>
      <c r="G122" s="78"/>
      <c r="H122" s="160" t="s">
        <v>165</v>
      </c>
      <c r="I122" s="94"/>
      <c r="J122" s="78"/>
      <c r="K122" s="160"/>
      <c r="L122" s="78"/>
      <c r="M122" s="78"/>
    </row>
    <row r="123">
      <c r="A123" s="78"/>
      <c r="B123" s="159" t="s">
        <v>165</v>
      </c>
      <c r="C123" s="149"/>
      <c r="D123" s="78"/>
      <c r="E123" s="159"/>
      <c r="F123" s="94"/>
      <c r="G123" s="78"/>
      <c r="H123" s="160" t="s">
        <v>165</v>
      </c>
      <c r="I123" s="94"/>
      <c r="J123" s="78"/>
      <c r="K123" s="160"/>
      <c r="L123" s="78"/>
      <c r="M123" s="78"/>
    </row>
    <row r="124">
      <c r="A124" s="78"/>
      <c r="B124" s="159" t="s">
        <v>165</v>
      </c>
      <c r="C124" s="149"/>
      <c r="D124" s="78"/>
      <c r="E124" s="159"/>
      <c r="F124" s="94"/>
      <c r="G124" s="78"/>
      <c r="H124" s="160" t="s">
        <v>165</v>
      </c>
      <c r="I124" s="94"/>
      <c r="J124" s="78"/>
      <c r="K124" s="160"/>
      <c r="L124" s="78"/>
      <c r="M124" s="78"/>
    </row>
    <row r="125">
      <c r="A125" s="78"/>
      <c r="B125" s="159" t="s">
        <v>165</v>
      </c>
      <c r="C125" s="149"/>
      <c r="D125" s="78"/>
      <c r="E125" s="159"/>
      <c r="F125" s="94"/>
      <c r="G125" s="78"/>
      <c r="H125" s="160" t="s">
        <v>165</v>
      </c>
      <c r="I125" s="94"/>
      <c r="J125" s="78"/>
      <c r="K125" s="160"/>
      <c r="L125" s="78"/>
      <c r="M125" s="78"/>
    </row>
    <row r="126">
      <c r="A126" s="78"/>
      <c r="B126" s="159" t="s">
        <v>165</v>
      </c>
      <c r="C126" s="149"/>
      <c r="D126" s="78"/>
      <c r="E126" s="159"/>
      <c r="F126" s="94"/>
      <c r="G126" s="78"/>
      <c r="H126" s="160" t="s">
        <v>165</v>
      </c>
      <c r="I126" s="94"/>
      <c r="J126" s="78"/>
      <c r="K126" s="160"/>
      <c r="L126" s="78"/>
      <c r="M126" s="78"/>
    </row>
    <row r="127">
      <c r="A127" s="78"/>
      <c r="B127" s="159" t="s">
        <v>165</v>
      </c>
      <c r="C127" s="149"/>
      <c r="D127" s="78"/>
      <c r="E127" s="159"/>
      <c r="F127" s="94"/>
      <c r="G127" s="78"/>
      <c r="H127" s="160" t="s">
        <v>165</v>
      </c>
      <c r="I127" s="94"/>
      <c r="J127" s="78"/>
      <c r="K127" s="160"/>
      <c r="L127" s="78"/>
      <c r="M127" s="78"/>
    </row>
    <row r="128">
      <c r="A128" s="78"/>
      <c r="B128" s="159" t="s">
        <v>165</v>
      </c>
      <c r="C128" s="149"/>
      <c r="D128" s="78"/>
      <c r="E128" s="159"/>
      <c r="F128" s="94"/>
      <c r="G128" s="78"/>
      <c r="H128" s="160" t="s">
        <v>165</v>
      </c>
      <c r="I128" s="94"/>
      <c r="J128" s="78"/>
      <c r="K128" s="160"/>
      <c r="L128" s="78"/>
      <c r="M128" s="78"/>
    </row>
    <row r="129">
      <c r="A129" s="78"/>
      <c r="B129" s="159" t="s">
        <v>165</v>
      </c>
      <c r="C129" s="149"/>
      <c r="D129" s="78"/>
      <c r="E129" s="159"/>
      <c r="F129" s="94"/>
      <c r="G129" s="78"/>
      <c r="H129" s="160" t="s">
        <v>165</v>
      </c>
      <c r="I129" s="94"/>
      <c r="J129" s="78"/>
      <c r="K129" s="160"/>
      <c r="L129" s="78"/>
      <c r="M129" s="78"/>
    </row>
    <row r="130">
      <c r="A130" s="78"/>
      <c r="B130" s="159" t="s">
        <v>165</v>
      </c>
      <c r="C130" s="149"/>
      <c r="D130" s="78"/>
      <c r="E130" s="159"/>
      <c r="F130" s="94"/>
      <c r="G130" s="78"/>
      <c r="H130" s="160" t="s">
        <v>165</v>
      </c>
      <c r="I130" s="94"/>
      <c r="J130" s="78"/>
      <c r="K130" s="160"/>
      <c r="L130" s="78"/>
      <c r="M130" s="78"/>
    </row>
    <row r="131">
      <c r="A131" s="78"/>
      <c r="B131" s="159" t="s">
        <v>165</v>
      </c>
      <c r="C131" s="149"/>
      <c r="D131" s="78"/>
      <c r="E131" s="159"/>
      <c r="F131" s="94"/>
      <c r="G131" s="78"/>
      <c r="H131" s="160" t="s">
        <v>165</v>
      </c>
      <c r="I131" s="94"/>
      <c r="J131" s="78"/>
      <c r="K131" s="160"/>
      <c r="L131" s="78"/>
      <c r="M131" s="78"/>
    </row>
    <row r="132">
      <c r="A132" s="78"/>
      <c r="B132" s="159" t="s">
        <v>165</v>
      </c>
      <c r="C132" s="149"/>
      <c r="D132" s="78"/>
      <c r="E132" s="159"/>
      <c r="F132" s="94"/>
      <c r="G132" s="78"/>
      <c r="H132" s="160" t="s">
        <v>165</v>
      </c>
      <c r="I132" s="94"/>
      <c r="J132" s="78"/>
      <c r="K132" s="160"/>
      <c r="L132" s="78"/>
      <c r="M132" s="78"/>
    </row>
    <row r="133">
      <c r="A133" s="78"/>
      <c r="B133" s="159" t="s">
        <v>165</v>
      </c>
      <c r="C133" s="149"/>
      <c r="D133" s="78"/>
      <c r="E133" s="159"/>
      <c r="F133" s="94"/>
      <c r="G133" s="78"/>
      <c r="H133" s="160" t="s">
        <v>165</v>
      </c>
      <c r="I133" s="94"/>
      <c r="J133" s="78"/>
      <c r="K133" s="160"/>
      <c r="L133" s="78"/>
      <c r="M133" s="78"/>
    </row>
    <row r="134">
      <c r="A134" s="78"/>
      <c r="B134" s="159" t="s">
        <v>165</v>
      </c>
      <c r="C134" s="149"/>
      <c r="D134" s="78"/>
      <c r="E134" s="159"/>
      <c r="F134" s="94"/>
      <c r="G134" s="78"/>
      <c r="H134" s="160" t="s">
        <v>165</v>
      </c>
      <c r="I134" s="94"/>
      <c r="J134" s="78"/>
      <c r="K134" s="160"/>
      <c r="L134" s="78"/>
      <c r="M134" s="78"/>
    </row>
    <row r="135">
      <c r="A135" s="78"/>
      <c r="B135" s="159" t="s">
        <v>165</v>
      </c>
      <c r="C135" s="149"/>
      <c r="D135" s="78"/>
      <c r="E135" s="159"/>
      <c r="F135" s="94"/>
      <c r="G135" s="78"/>
      <c r="H135" s="160" t="s">
        <v>165</v>
      </c>
      <c r="I135" s="94"/>
      <c r="J135" s="78"/>
      <c r="K135" s="160"/>
      <c r="L135" s="78"/>
      <c r="M135" s="78"/>
    </row>
    <row r="136">
      <c r="A136" s="78"/>
      <c r="B136" s="159" t="s">
        <v>165</v>
      </c>
      <c r="C136" s="149"/>
      <c r="D136" s="78"/>
      <c r="E136" s="159"/>
      <c r="F136" s="94"/>
      <c r="G136" s="78"/>
      <c r="H136" s="160" t="s">
        <v>165</v>
      </c>
      <c r="I136" s="94"/>
      <c r="J136" s="78"/>
      <c r="K136" s="160"/>
      <c r="L136" s="78"/>
      <c r="M136" s="78"/>
    </row>
    <row r="137">
      <c r="A137" s="78"/>
      <c r="B137" s="159" t="s">
        <v>165</v>
      </c>
      <c r="C137" s="149"/>
      <c r="D137" s="78"/>
      <c r="E137" s="159"/>
      <c r="F137" s="94"/>
      <c r="G137" s="78"/>
      <c r="H137" s="160" t="s">
        <v>165</v>
      </c>
      <c r="I137" s="94"/>
      <c r="J137" s="78"/>
      <c r="K137" s="160"/>
      <c r="L137" s="78"/>
      <c r="M137" s="78"/>
    </row>
    <row r="138">
      <c r="A138" s="78"/>
      <c r="B138" s="159" t="s">
        <v>165</v>
      </c>
      <c r="C138" s="149"/>
      <c r="D138" s="78"/>
      <c r="E138" s="159"/>
      <c r="F138" s="94"/>
      <c r="G138" s="78"/>
      <c r="H138" s="160" t="s">
        <v>165</v>
      </c>
      <c r="I138" s="94"/>
      <c r="J138" s="78"/>
      <c r="K138" s="160"/>
      <c r="L138" s="78"/>
      <c r="M138" s="78"/>
    </row>
    <row r="139">
      <c r="A139" s="78"/>
      <c r="B139" s="159" t="s">
        <v>165</v>
      </c>
      <c r="C139" s="149"/>
      <c r="D139" s="78"/>
      <c r="E139" s="159"/>
      <c r="F139" s="94"/>
      <c r="G139" s="78"/>
      <c r="H139" s="160" t="s">
        <v>165</v>
      </c>
      <c r="I139" s="94"/>
      <c r="J139" s="78"/>
      <c r="K139" s="160"/>
      <c r="L139" s="78"/>
      <c r="M139" s="78"/>
    </row>
    <row r="140">
      <c r="A140" s="78"/>
      <c r="B140" s="159" t="s">
        <v>165</v>
      </c>
      <c r="C140" s="149"/>
      <c r="D140" s="78"/>
      <c r="E140" s="159"/>
      <c r="F140" s="94"/>
      <c r="G140" s="78"/>
      <c r="H140" s="160" t="s">
        <v>165</v>
      </c>
      <c r="I140" s="94"/>
      <c r="J140" s="78"/>
      <c r="K140" s="160"/>
      <c r="L140" s="78"/>
      <c r="M140" s="78"/>
    </row>
    <row r="141">
      <c r="A141" s="78"/>
      <c r="B141" s="159" t="s">
        <v>165</v>
      </c>
      <c r="C141" s="149"/>
      <c r="D141" s="78"/>
      <c r="E141" s="159"/>
      <c r="F141" s="94"/>
      <c r="G141" s="78"/>
      <c r="H141" s="160" t="s">
        <v>165</v>
      </c>
      <c r="I141" s="94"/>
      <c r="J141" s="78"/>
      <c r="K141" s="160"/>
      <c r="L141" s="78"/>
      <c r="M141" s="78"/>
    </row>
    <row r="142">
      <c r="A142" s="78"/>
      <c r="B142" s="159" t="s">
        <v>165</v>
      </c>
      <c r="C142" s="149"/>
      <c r="D142" s="78"/>
      <c r="E142" s="159"/>
      <c r="F142" s="94"/>
      <c r="G142" s="78"/>
      <c r="H142" s="160" t="s">
        <v>165</v>
      </c>
      <c r="I142" s="94"/>
      <c r="J142" s="78"/>
      <c r="K142" s="160"/>
      <c r="L142" s="78"/>
      <c r="M142" s="78"/>
    </row>
    <row r="143">
      <c r="A143" s="78"/>
      <c r="B143" s="159" t="s">
        <v>165</v>
      </c>
      <c r="C143" s="149"/>
      <c r="D143" s="78"/>
      <c r="E143" s="159"/>
      <c r="F143" s="94"/>
      <c r="G143" s="78"/>
      <c r="H143" s="160" t="s">
        <v>165</v>
      </c>
      <c r="I143" s="94"/>
      <c r="J143" s="78"/>
      <c r="K143" s="160"/>
      <c r="L143" s="78"/>
      <c r="M143" s="78"/>
    </row>
    <row r="144">
      <c r="A144" s="78"/>
      <c r="B144" s="159" t="s">
        <v>165</v>
      </c>
      <c r="C144" s="149"/>
      <c r="D144" s="78"/>
      <c r="E144" s="159"/>
      <c r="F144" s="94"/>
      <c r="G144" s="78"/>
      <c r="H144" s="160" t="s">
        <v>165</v>
      </c>
      <c r="I144" s="94"/>
      <c r="J144" s="78"/>
      <c r="K144" s="160"/>
      <c r="L144" s="78"/>
      <c r="M144" s="78"/>
    </row>
    <row r="145">
      <c r="A145" s="78"/>
      <c r="B145" s="159" t="s">
        <v>165</v>
      </c>
      <c r="C145" s="149"/>
      <c r="D145" s="78"/>
      <c r="E145" s="159"/>
      <c r="F145" s="94"/>
      <c r="G145" s="78"/>
      <c r="H145" s="160" t="s">
        <v>165</v>
      </c>
      <c r="I145" s="94"/>
      <c r="J145" s="78"/>
      <c r="K145" s="160"/>
      <c r="L145" s="78"/>
      <c r="M145" s="78"/>
    </row>
    <row r="146">
      <c r="A146" s="78"/>
      <c r="B146" s="159" t="s">
        <v>165</v>
      </c>
      <c r="C146" s="149"/>
      <c r="D146" s="78"/>
      <c r="E146" s="159"/>
      <c r="F146" s="94"/>
      <c r="G146" s="78"/>
      <c r="H146" s="160" t="s">
        <v>165</v>
      </c>
      <c r="I146" s="94"/>
      <c r="J146" s="78"/>
      <c r="K146" s="160"/>
      <c r="L146" s="78"/>
      <c r="M146" s="78"/>
    </row>
    <row r="147">
      <c r="A147" s="78"/>
      <c r="B147" s="159" t="s">
        <v>165</v>
      </c>
      <c r="C147" s="149"/>
      <c r="D147" s="78"/>
      <c r="E147" s="159"/>
      <c r="F147" s="94"/>
      <c r="G147" s="78"/>
      <c r="H147" s="160" t="s">
        <v>165</v>
      </c>
      <c r="I147" s="94"/>
      <c r="J147" s="78"/>
      <c r="K147" s="160"/>
      <c r="L147" s="78"/>
      <c r="M147" s="78"/>
    </row>
    <row r="148">
      <c r="A148" s="78"/>
      <c r="B148" s="159" t="s">
        <v>165</v>
      </c>
      <c r="C148" s="149"/>
      <c r="D148" s="78"/>
      <c r="E148" s="159"/>
      <c r="F148" s="94"/>
      <c r="G148" s="78"/>
      <c r="H148" s="160" t="s">
        <v>165</v>
      </c>
      <c r="I148" s="94"/>
      <c r="J148" s="78"/>
      <c r="K148" s="160"/>
      <c r="L148" s="78"/>
      <c r="M148" s="78"/>
    </row>
    <row r="149">
      <c r="A149" s="78"/>
      <c r="B149" s="159" t="s">
        <v>165</v>
      </c>
      <c r="C149" s="149"/>
      <c r="D149" s="78"/>
      <c r="E149" s="159"/>
      <c r="F149" s="94"/>
      <c r="G149" s="78"/>
      <c r="H149" s="160" t="s">
        <v>165</v>
      </c>
      <c r="I149" s="94"/>
      <c r="J149" s="78"/>
      <c r="K149" s="160"/>
      <c r="L149" s="78"/>
      <c r="M149" s="78"/>
    </row>
    <row r="150">
      <c r="A150" s="78"/>
      <c r="B150" s="159" t="s">
        <v>165</v>
      </c>
      <c r="C150" s="149"/>
      <c r="D150" s="78"/>
      <c r="E150" s="159"/>
      <c r="F150" s="94"/>
      <c r="G150" s="78"/>
      <c r="H150" s="160" t="s">
        <v>165</v>
      </c>
      <c r="I150" s="94"/>
      <c r="J150" s="78"/>
      <c r="K150" s="160"/>
      <c r="L150" s="78"/>
      <c r="M150" s="78"/>
    </row>
    <row r="151">
      <c r="A151" s="78"/>
      <c r="B151" s="159" t="s">
        <v>165</v>
      </c>
      <c r="C151" s="149"/>
      <c r="D151" s="78"/>
      <c r="E151" s="159"/>
      <c r="F151" s="94"/>
      <c r="G151" s="78"/>
      <c r="H151" s="160" t="s">
        <v>165</v>
      </c>
      <c r="I151" s="94"/>
      <c r="J151" s="78"/>
      <c r="K151" s="160"/>
      <c r="L151" s="78"/>
      <c r="M151" s="78"/>
    </row>
    <row r="152">
      <c r="A152" s="78"/>
      <c r="B152" s="159" t="s">
        <v>165</v>
      </c>
      <c r="C152" s="149"/>
      <c r="D152" s="78"/>
      <c r="E152" s="159"/>
      <c r="F152" s="94"/>
      <c r="G152" s="78"/>
      <c r="H152" s="160" t="s">
        <v>165</v>
      </c>
      <c r="I152" s="94"/>
      <c r="J152" s="78"/>
      <c r="K152" s="160"/>
      <c r="L152" s="78"/>
      <c r="M152" s="78"/>
    </row>
    <row r="153">
      <c r="A153" s="78"/>
      <c r="B153" s="159" t="s">
        <v>165</v>
      </c>
      <c r="C153" s="149"/>
      <c r="D153" s="78"/>
      <c r="E153" s="159"/>
      <c r="F153" s="94"/>
      <c r="G153" s="78"/>
      <c r="H153" s="160" t="s">
        <v>165</v>
      </c>
      <c r="I153" s="94"/>
      <c r="J153" s="78"/>
      <c r="K153" s="160"/>
      <c r="L153" s="78"/>
      <c r="M153" s="78"/>
    </row>
    <row r="154">
      <c r="A154" s="78"/>
      <c r="B154" s="159" t="s">
        <v>165</v>
      </c>
      <c r="C154" s="149"/>
      <c r="D154" s="78"/>
      <c r="E154" s="159"/>
      <c r="F154" s="94"/>
      <c r="G154" s="78"/>
      <c r="H154" s="160" t="s">
        <v>165</v>
      </c>
      <c r="I154" s="94"/>
      <c r="J154" s="78"/>
      <c r="K154" s="160"/>
      <c r="L154" s="78"/>
      <c r="M154" s="78"/>
    </row>
    <row r="155">
      <c r="A155" s="78"/>
      <c r="B155" s="159" t="s">
        <v>165</v>
      </c>
      <c r="C155" s="149"/>
      <c r="D155" s="78"/>
      <c r="E155" s="159"/>
      <c r="F155" s="94"/>
      <c r="G155" s="78"/>
      <c r="H155" s="160" t="s">
        <v>165</v>
      </c>
      <c r="I155" s="94"/>
      <c r="J155" s="78"/>
      <c r="K155" s="160"/>
      <c r="L155" s="78"/>
      <c r="M155" s="78"/>
    </row>
    <row r="156">
      <c r="A156" s="78"/>
      <c r="B156" s="159" t="s">
        <v>165</v>
      </c>
      <c r="C156" s="149"/>
      <c r="D156" s="78"/>
      <c r="E156" s="159"/>
      <c r="F156" s="94"/>
      <c r="G156" s="78"/>
      <c r="H156" s="160" t="s">
        <v>165</v>
      </c>
      <c r="I156" s="94"/>
      <c r="J156" s="78"/>
      <c r="K156" s="160"/>
      <c r="L156" s="78"/>
      <c r="M156" s="78"/>
    </row>
    <row r="157">
      <c r="A157" s="78"/>
      <c r="B157" s="159" t="s">
        <v>165</v>
      </c>
      <c r="C157" s="149"/>
      <c r="D157" s="78"/>
      <c r="E157" s="159"/>
      <c r="F157" s="94"/>
      <c r="G157" s="78"/>
      <c r="H157" s="160" t="s">
        <v>165</v>
      </c>
      <c r="I157" s="94"/>
      <c r="J157" s="78"/>
      <c r="K157" s="160"/>
      <c r="L157" s="78"/>
      <c r="M157" s="78"/>
    </row>
    <row r="158">
      <c r="A158" s="78"/>
      <c r="B158" s="159" t="s">
        <v>165</v>
      </c>
      <c r="C158" s="149"/>
      <c r="D158" s="78"/>
      <c r="E158" s="159"/>
      <c r="F158" s="94"/>
      <c r="G158" s="78"/>
      <c r="H158" s="160" t="s">
        <v>165</v>
      </c>
      <c r="I158" s="94"/>
      <c r="J158" s="78"/>
      <c r="K158" s="160"/>
      <c r="L158" s="78"/>
      <c r="M158" s="78"/>
    </row>
    <row r="159">
      <c r="A159" s="78"/>
      <c r="B159" s="159" t="s">
        <v>165</v>
      </c>
      <c r="C159" s="149"/>
      <c r="D159" s="78"/>
      <c r="E159" s="159"/>
      <c r="F159" s="94"/>
      <c r="G159" s="78"/>
      <c r="H159" s="160" t="s">
        <v>165</v>
      </c>
      <c r="I159" s="94"/>
      <c r="J159" s="78"/>
      <c r="K159" s="160"/>
      <c r="L159" s="78"/>
      <c r="M159" s="78"/>
    </row>
    <row r="160">
      <c r="A160" s="78"/>
      <c r="B160" s="159" t="s">
        <v>165</v>
      </c>
      <c r="C160" s="149"/>
      <c r="D160" s="78"/>
      <c r="E160" s="159"/>
      <c r="F160" s="94"/>
      <c r="G160" s="78"/>
      <c r="H160" s="160" t="s">
        <v>165</v>
      </c>
      <c r="I160" s="94"/>
      <c r="J160" s="78"/>
      <c r="K160" s="160"/>
      <c r="L160" s="78"/>
      <c r="M160" s="78"/>
    </row>
    <row r="161">
      <c r="A161" s="78"/>
      <c r="B161" s="159" t="s">
        <v>165</v>
      </c>
      <c r="C161" s="149"/>
      <c r="D161" s="78"/>
      <c r="E161" s="159"/>
      <c r="F161" s="94"/>
      <c r="G161" s="78"/>
      <c r="H161" s="160" t="s">
        <v>165</v>
      </c>
      <c r="I161" s="94"/>
      <c r="J161" s="78"/>
      <c r="K161" s="160"/>
      <c r="L161" s="78"/>
      <c r="M161" s="78"/>
    </row>
    <row r="162">
      <c r="A162" s="78"/>
      <c r="B162" s="159" t="s">
        <v>165</v>
      </c>
      <c r="C162" s="149"/>
      <c r="D162" s="78"/>
      <c r="E162" s="159"/>
      <c r="F162" s="94"/>
      <c r="G162" s="78"/>
      <c r="H162" s="160" t="s">
        <v>165</v>
      </c>
      <c r="I162" s="94"/>
      <c r="J162" s="78"/>
      <c r="K162" s="160"/>
      <c r="L162" s="78"/>
      <c r="M162" s="78"/>
    </row>
    <row r="163">
      <c r="A163" s="78"/>
      <c r="B163" s="159" t="s">
        <v>165</v>
      </c>
      <c r="C163" s="149"/>
      <c r="D163" s="78"/>
      <c r="E163" s="159"/>
      <c r="F163" s="94"/>
      <c r="G163" s="78"/>
      <c r="H163" s="160" t="s">
        <v>165</v>
      </c>
      <c r="I163" s="94"/>
      <c r="J163" s="78"/>
      <c r="K163" s="160"/>
      <c r="L163" s="78"/>
      <c r="M163" s="78"/>
    </row>
    <row r="164">
      <c r="A164" s="78"/>
      <c r="B164" s="159" t="s">
        <v>165</v>
      </c>
      <c r="C164" s="149"/>
      <c r="D164" s="78"/>
      <c r="E164" s="159"/>
      <c r="F164" s="94"/>
      <c r="G164" s="78"/>
      <c r="H164" s="160" t="s">
        <v>165</v>
      </c>
      <c r="I164" s="94"/>
      <c r="J164" s="78"/>
      <c r="K164" s="160"/>
      <c r="L164" s="78"/>
      <c r="M164" s="78"/>
    </row>
    <row r="165">
      <c r="A165" s="78"/>
      <c r="B165" s="159" t="s">
        <v>165</v>
      </c>
      <c r="C165" s="149"/>
      <c r="D165" s="78"/>
      <c r="E165" s="159"/>
      <c r="F165" s="94"/>
      <c r="G165" s="78"/>
      <c r="H165" s="160" t="s">
        <v>165</v>
      </c>
      <c r="I165" s="94"/>
      <c r="J165" s="78"/>
      <c r="K165" s="160"/>
      <c r="L165" s="78"/>
      <c r="M165" s="78"/>
    </row>
    <row r="166">
      <c r="A166" s="78"/>
      <c r="B166" s="159" t="s">
        <v>165</v>
      </c>
      <c r="C166" s="149"/>
      <c r="D166" s="78"/>
      <c r="E166" s="159"/>
      <c r="F166" s="94"/>
      <c r="G166" s="78"/>
      <c r="H166" s="160" t="s">
        <v>165</v>
      </c>
      <c r="I166" s="94"/>
      <c r="J166" s="78"/>
      <c r="K166" s="160"/>
      <c r="L166" s="78"/>
      <c r="M166" s="78"/>
    </row>
    <row r="167">
      <c r="A167" s="78"/>
      <c r="B167" s="159" t="s">
        <v>165</v>
      </c>
      <c r="C167" s="149"/>
      <c r="D167" s="78"/>
      <c r="E167" s="159"/>
      <c r="F167" s="94"/>
      <c r="G167" s="78"/>
      <c r="H167" s="160" t="s">
        <v>165</v>
      </c>
      <c r="I167" s="94"/>
      <c r="J167" s="78"/>
      <c r="K167" s="160"/>
      <c r="L167" s="78"/>
      <c r="M167" s="78"/>
    </row>
    <row r="168">
      <c r="A168" s="78"/>
      <c r="B168" s="159" t="s">
        <v>165</v>
      </c>
      <c r="C168" s="149"/>
      <c r="D168" s="78"/>
      <c r="E168" s="159"/>
      <c r="F168" s="94"/>
      <c r="G168" s="78"/>
      <c r="H168" s="160" t="s">
        <v>165</v>
      </c>
      <c r="I168" s="94"/>
      <c r="J168" s="78"/>
      <c r="K168" s="160"/>
      <c r="L168" s="78"/>
      <c r="M168" s="78"/>
    </row>
    <row r="169">
      <c r="A169" s="78"/>
      <c r="B169" s="159" t="s">
        <v>165</v>
      </c>
      <c r="C169" s="149"/>
      <c r="D169" s="78"/>
      <c r="E169" s="159"/>
      <c r="F169" s="94"/>
      <c r="G169" s="78"/>
      <c r="H169" s="160" t="s">
        <v>165</v>
      </c>
      <c r="I169" s="94"/>
      <c r="J169" s="78"/>
      <c r="K169" s="160"/>
      <c r="L169" s="78"/>
      <c r="M169" s="78"/>
    </row>
    <row r="170">
      <c r="A170" s="78"/>
      <c r="B170" s="159" t="s">
        <v>165</v>
      </c>
      <c r="C170" s="149"/>
      <c r="D170" s="78"/>
      <c r="E170" s="159"/>
      <c r="F170" s="94"/>
      <c r="G170" s="78"/>
      <c r="H170" s="160" t="s">
        <v>165</v>
      </c>
      <c r="I170" s="94"/>
      <c r="J170" s="78"/>
      <c r="K170" s="160"/>
      <c r="L170" s="78"/>
      <c r="M170" s="78"/>
    </row>
    <row r="171">
      <c r="A171" s="78"/>
      <c r="B171" s="159" t="s">
        <v>165</v>
      </c>
      <c r="C171" s="149"/>
      <c r="D171" s="78"/>
      <c r="E171" s="159"/>
      <c r="F171" s="94"/>
      <c r="G171" s="78"/>
      <c r="H171" s="160" t="s">
        <v>165</v>
      </c>
      <c r="I171" s="94"/>
      <c r="J171" s="78"/>
      <c r="K171" s="160"/>
      <c r="L171" s="78"/>
      <c r="M171" s="78"/>
    </row>
    <row r="172">
      <c r="A172" s="78"/>
      <c r="B172" s="159" t="s">
        <v>165</v>
      </c>
      <c r="C172" s="149"/>
      <c r="D172" s="78"/>
      <c r="E172" s="159"/>
      <c r="F172" s="94"/>
      <c r="G172" s="78"/>
      <c r="H172" s="160" t="s">
        <v>165</v>
      </c>
      <c r="I172" s="94"/>
      <c r="J172" s="78"/>
      <c r="K172" s="160"/>
      <c r="L172" s="78"/>
      <c r="M172" s="78"/>
    </row>
    <row r="173">
      <c r="A173" s="78"/>
      <c r="B173" s="159" t="s">
        <v>165</v>
      </c>
      <c r="C173" s="149"/>
      <c r="D173" s="78"/>
      <c r="E173" s="159"/>
      <c r="F173" s="94"/>
      <c r="G173" s="78"/>
      <c r="H173" s="160" t="s">
        <v>165</v>
      </c>
      <c r="I173" s="94"/>
      <c r="J173" s="78"/>
      <c r="K173" s="160"/>
      <c r="L173" s="78"/>
      <c r="M173" s="78"/>
    </row>
    <row r="174">
      <c r="A174" s="78"/>
      <c r="B174" s="159" t="s">
        <v>165</v>
      </c>
      <c r="C174" s="149"/>
      <c r="D174" s="78"/>
      <c r="E174" s="159"/>
      <c r="F174" s="94"/>
      <c r="G174" s="78"/>
      <c r="H174" s="160" t="s">
        <v>165</v>
      </c>
      <c r="I174" s="94"/>
      <c r="J174" s="78"/>
      <c r="K174" s="160"/>
      <c r="L174" s="78"/>
      <c r="M174" s="78"/>
    </row>
    <row r="175">
      <c r="A175" s="78"/>
      <c r="B175" s="159" t="s">
        <v>165</v>
      </c>
      <c r="C175" s="149"/>
      <c r="D175" s="78"/>
      <c r="E175" s="159"/>
      <c r="F175" s="94"/>
      <c r="G175" s="78"/>
      <c r="H175" s="160" t="s">
        <v>165</v>
      </c>
      <c r="I175" s="94"/>
      <c r="J175" s="78"/>
      <c r="K175" s="160"/>
      <c r="L175" s="78"/>
      <c r="M175" s="78"/>
    </row>
    <row r="176">
      <c r="A176" s="78"/>
      <c r="B176" s="159" t="s">
        <v>165</v>
      </c>
      <c r="C176" s="149"/>
      <c r="D176" s="78"/>
      <c r="E176" s="159"/>
      <c r="F176" s="94"/>
      <c r="G176" s="78"/>
      <c r="H176" s="160" t="s">
        <v>165</v>
      </c>
      <c r="I176" s="94"/>
      <c r="J176" s="78"/>
      <c r="K176" s="160"/>
      <c r="L176" s="78"/>
      <c r="M176" s="78"/>
    </row>
    <row r="177">
      <c r="A177" s="78"/>
      <c r="B177" s="159" t="s">
        <v>165</v>
      </c>
      <c r="C177" s="149"/>
      <c r="D177" s="78"/>
      <c r="E177" s="159"/>
      <c r="F177" s="94"/>
      <c r="G177" s="78"/>
      <c r="H177" s="160" t="s">
        <v>165</v>
      </c>
      <c r="I177" s="94"/>
      <c r="J177" s="78"/>
      <c r="K177" s="160"/>
      <c r="L177" s="78"/>
      <c r="M177" s="78"/>
    </row>
    <row r="178">
      <c r="A178" s="78"/>
      <c r="B178" s="159" t="s">
        <v>165</v>
      </c>
      <c r="C178" s="149"/>
      <c r="D178" s="78"/>
      <c r="E178" s="159"/>
      <c r="F178" s="94"/>
      <c r="G178" s="78"/>
      <c r="H178" s="160" t="s">
        <v>165</v>
      </c>
      <c r="I178" s="94"/>
      <c r="J178" s="78"/>
      <c r="K178" s="160"/>
      <c r="L178" s="78"/>
      <c r="M178" s="78"/>
    </row>
    <row r="179">
      <c r="A179" s="78"/>
      <c r="B179" s="159" t="s">
        <v>165</v>
      </c>
      <c r="C179" s="149"/>
      <c r="D179" s="78"/>
      <c r="E179" s="159"/>
      <c r="F179" s="94"/>
      <c r="G179" s="78"/>
      <c r="H179" s="160" t="s">
        <v>165</v>
      </c>
      <c r="I179" s="94"/>
      <c r="J179" s="78"/>
      <c r="K179" s="160"/>
      <c r="L179" s="78"/>
      <c r="M179" s="78"/>
    </row>
    <row r="180">
      <c r="A180" s="78"/>
      <c r="B180" s="159" t="s">
        <v>165</v>
      </c>
      <c r="C180" s="149"/>
      <c r="D180" s="78"/>
      <c r="E180" s="159"/>
      <c r="F180" s="94"/>
      <c r="G180" s="78"/>
      <c r="H180" s="160" t="s">
        <v>165</v>
      </c>
      <c r="I180" s="94"/>
      <c r="J180" s="78"/>
      <c r="K180" s="160"/>
      <c r="L180" s="78"/>
      <c r="M180" s="78"/>
    </row>
    <row r="181">
      <c r="A181" s="78"/>
      <c r="B181" s="159" t="s">
        <v>165</v>
      </c>
      <c r="C181" s="149"/>
      <c r="D181" s="78"/>
      <c r="E181" s="159"/>
      <c r="F181" s="94"/>
      <c r="G181" s="78"/>
      <c r="H181" s="160" t="s">
        <v>165</v>
      </c>
      <c r="I181" s="94"/>
      <c r="J181" s="78"/>
      <c r="K181" s="160"/>
      <c r="L181" s="78"/>
      <c r="M181" s="78"/>
    </row>
    <row r="182">
      <c r="A182" s="78"/>
      <c r="B182" s="159" t="s">
        <v>165</v>
      </c>
      <c r="C182" s="149"/>
      <c r="D182" s="78"/>
      <c r="E182" s="159"/>
      <c r="F182" s="94"/>
      <c r="G182" s="78"/>
      <c r="H182" s="160" t="s">
        <v>165</v>
      </c>
      <c r="I182" s="94"/>
      <c r="J182" s="78"/>
      <c r="K182" s="160"/>
      <c r="L182" s="78"/>
      <c r="M182" s="78"/>
    </row>
    <row r="183">
      <c r="A183" s="78"/>
      <c r="B183" s="159" t="s">
        <v>165</v>
      </c>
      <c r="C183" s="149"/>
      <c r="D183" s="78"/>
      <c r="E183" s="159"/>
      <c r="F183" s="94"/>
      <c r="G183" s="78"/>
      <c r="H183" s="160" t="s">
        <v>165</v>
      </c>
      <c r="I183" s="94"/>
      <c r="J183" s="78"/>
      <c r="K183" s="160"/>
      <c r="L183" s="78"/>
      <c r="M183" s="78"/>
    </row>
    <row r="184">
      <c r="A184" s="78"/>
      <c r="B184" s="159" t="s">
        <v>165</v>
      </c>
      <c r="C184" s="149"/>
      <c r="D184" s="78"/>
      <c r="E184" s="159"/>
      <c r="F184" s="94"/>
      <c r="G184" s="78"/>
      <c r="H184" s="160" t="s">
        <v>165</v>
      </c>
      <c r="I184" s="94"/>
      <c r="J184" s="78"/>
      <c r="K184" s="160"/>
      <c r="L184" s="78"/>
      <c r="M184" s="78"/>
    </row>
    <row r="185">
      <c r="A185" s="78"/>
      <c r="B185" s="159" t="s">
        <v>165</v>
      </c>
      <c r="C185" s="149"/>
      <c r="D185" s="78"/>
      <c r="E185" s="159"/>
      <c r="F185" s="94"/>
      <c r="G185" s="78"/>
      <c r="H185" s="160" t="s">
        <v>165</v>
      </c>
      <c r="I185" s="94"/>
      <c r="J185" s="78"/>
      <c r="K185" s="160"/>
      <c r="L185" s="78"/>
      <c r="M185" s="78"/>
    </row>
    <row r="186">
      <c r="A186" s="78"/>
      <c r="B186" s="159" t="s">
        <v>165</v>
      </c>
      <c r="C186" s="149"/>
      <c r="D186" s="78"/>
      <c r="E186" s="159"/>
      <c r="F186" s="94"/>
      <c r="G186" s="78"/>
      <c r="H186" s="160" t="s">
        <v>165</v>
      </c>
      <c r="I186" s="94"/>
      <c r="J186" s="78"/>
      <c r="K186" s="160"/>
      <c r="L186" s="78"/>
      <c r="M186" s="78"/>
    </row>
    <row r="187">
      <c r="A187" s="78"/>
      <c r="B187" s="159" t="s">
        <v>165</v>
      </c>
      <c r="C187" s="149"/>
      <c r="D187" s="78"/>
      <c r="E187" s="159"/>
      <c r="F187" s="94"/>
      <c r="G187" s="78"/>
      <c r="H187" s="160" t="s">
        <v>165</v>
      </c>
      <c r="I187" s="94"/>
      <c r="J187" s="78"/>
      <c r="K187" s="160"/>
      <c r="L187" s="78"/>
      <c r="M187" s="78"/>
    </row>
    <row r="188">
      <c r="A188" s="78"/>
      <c r="B188" s="159" t="s">
        <v>165</v>
      </c>
      <c r="C188" s="149"/>
      <c r="D188" s="78"/>
      <c r="E188" s="159"/>
      <c r="F188" s="94"/>
      <c r="G188" s="78"/>
      <c r="H188" s="160" t="s">
        <v>165</v>
      </c>
      <c r="I188" s="94"/>
      <c r="J188" s="78"/>
      <c r="K188" s="160"/>
      <c r="L188" s="78"/>
      <c r="M188" s="78"/>
    </row>
    <row r="189">
      <c r="A189" s="78"/>
      <c r="B189" s="159" t="s">
        <v>165</v>
      </c>
      <c r="C189" s="149"/>
      <c r="D189" s="78"/>
      <c r="E189" s="159"/>
      <c r="F189" s="94"/>
      <c r="G189" s="78"/>
      <c r="H189" s="160" t="s">
        <v>165</v>
      </c>
      <c r="I189" s="94"/>
      <c r="J189" s="78"/>
      <c r="K189" s="160"/>
      <c r="L189" s="78"/>
      <c r="M189" s="78"/>
    </row>
    <row r="190">
      <c r="A190" s="78"/>
      <c r="B190" s="159" t="s">
        <v>165</v>
      </c>
      <c r="C190" s="149"/>
      <c r="D190" s="78"/>
      <c r="E190" s="159"/>
      <c r="F190" s="94"/>
      <c r="G190" s="78"/>
      <c r="H190" s="160" t="s">
        <v>165</v>
      </c>
      <c r="I190" s="94"/>
      <c r="J190" s="78"/>
      <c r="K190" s="160"/>
      <c r="L190" s="78"/>
      <c r="M190" s="78"/>
    </row>
    <row r="191">
      <c r="A191" s="78"/>
      <c r="B191" s="159" t="s">
        <v>165</v>
      </c>
      <c r="C191" s="149"/>
      <c r="D191" s="78"/>
      <c r="E191" s="159"/>
      <c r="F191" s="94"/>
      <c r="G191" s="78"/>
      <c r="H191" s="160" t="s">
        <v>165</v>
      </c>
      <c r="I191" s="94"/>
      <c r="J191" s="78"/>
      <c r="K191" s="160"/>
      <c r="L191" s="78"/>
      <c r="M191" s="78"/>
    </row>
    <row r="192">
      <c r="A192" s="78"/>
      <c r="B192" s="159" t="s">
        <v>165</v>
      </c>
      <c r="C192" s="149"/>
      <c r="D192" s="78"/>
      <c r="E192" s="159"/>
      <c r="F192" s="94"/>
      <c r="G192" s="78"/>
      <c r="H192" s="160" t="s">
        <v>165</v>
      </c>
      <c r="I192" s="94"/>
      <c r="J192" s="78"/>
      <c r="K192" s="160"/>
      <c r="L192" s="78"/>
      <c r="M192" s="78"/>
    </row>
    <row r="193">
      <c r="A193" s="78"/>
      <c r="B193" s="159" t="s">
        <v>165</v>
      </c>
      <c r="C193" s="149"/>
      <c r="D193" s="78"/>
      <c r="E193" s="159"/>
      <c r="F193" s="94"/>
      <c r="G193" s="78"/>
      <c r="H193" s="160" t="s">
        <v>165</v>
      </c>
      <c r="I193" s="94"/>
      <c r="J193" s="78"/>
      <c r="K193" s="160"/>
      <c r="L193" s="78"/>
      <c r="M193" s="78"/>
    </row>
    <row r="194">
      <c r="A194" s="78"/>
      <c r="B194" s="159" t="s">
        <v>165</v>
      </c>
      <c r="C194" s="149"/>
      <c r="D194" s="78"/>
      <c r="E194" s="159"/>
      <c r="F194" s="94"/>
      <c r="G194" s="78"/>
      <c r="H194" s="160" t="s">
        <v>165</v>
      </c>
      <c r="I194" s="94"/>
      <c r="J194" s="78"/>
      <c r="K194" s="160"/>
      <c r="L194" s="78"/>
      <c r="M194" s="78"/>
    </row>
    <row r="195">
      <c r="A195" s="78"/>
      <c r="B195" s="159" t="s">
        <v>165</v>
      </c>
      <c r="C195" s="149"/>
      <c r="D195" s="78"/>
      <c r="E195" s="159"/>
      <c r="F195" s="94"/>
      <c r="G195" s="78"/>
      <c r="H195" s="160" t="s">
        <v>165</v>
      </c>
      <c r="I195" s="94"/>
      <c r="J195" s="78"/>
      <c r="K195" s="160"/>
      <c r="L195" s="78"/>
      <c r="M195" s="78"/>
    </row>
    <row r="196">
      <c r="A196" s="78"/>
      <c r="B196" s="159" t="s">
        <v>165</v>
      </c>
      <c r="C196" s="149"/>
      <c r="D196" s="78"/>
      <c r="E196" s="159"/>
      <c r="F196" s="94"/>
      <c r="G196" s="78"/>
      <c r="H196" s="160" t="s">
        <v>165</v>
      </c>
      <c r="I196" s="94"/>
      <c r="J196" s="78"/>
      <c r="K196" s="160"/>
      <c r="L196" s="78"/>
      <c r="M196" s="78"/>
    </row>
    <row r="197">
      <c r="A197" s="78"/>
      <c r="B197" s="159" t="s">
        <v>165</v>
      </c>
      <c r="C197" s="149"/>
      <c r="D197" s="78"/>
      <c r="E197" s="159"/>
      <c r="F197" s="94"/>
      <c r="G197" s="78"/>
      <c r="H197" s="160" t="s">
        <v>165</v>
      </c>
      <c r="I197" s="94"/>
      <c r="J197" s="78"/>
      <c r="K197" s="160"/>
      <c r="L197" s="78"/>
      <c r="M197" s="78"/>
    </row>
    <row r="198">
      <c r="A198" s="78"/>
      <c r="B198" s="159" t="s">
        <v>165</v>
      </c>
      <c r="C198" s="149"/>
      <c r="D198" s="78"/>
      <c r="E198" s="159"/>
      <c r="F198" s="94"/>
      <c r="G198" s="78"/>
      <c r="H198" s="160" t="s">
        <v>165</v>
      </c>
      <c r="I198" s="94"/>
      <c r="J198" s="78"/>
      <c r="K198" s="160"/>
      <c r="L198" s="78"/>
      <c r="M198" s="78"/>
    </row>
    <row r="199">
      <c r="A199" s="78"/>
      <c r="B199" s="159" t="s">
        <v>165</v>
      </c>
      <c r="C199" s="149"/>
      <c r="D199" s="78"/>
      <c r="E199" s="159"/>
      <c r="F199" s="94"/>
      <c r="G199" s="78"/>
      <c r="H199" s="160" t="s">
        <v>165</v>
      </c>
      <c r="I199" s="94"/>
      <c r="J199" s="78"/>
      <c r="K199" s="160"/>
      <c r="L199" s="78"/>
      <c r="M199" s="78"/>
    </row>
    <row r="200">
      <c r="A200" s="78"/>
      <c r="B200" s="159" t="s">
        <v>165</v>
      </c>
      <c r="C200" s="149"/>
      <c r="D200" s="78"/>
      <c r="E200" s="159"/>
      <c r="F200" s="94"/>
      <c r="G200" s="78"/>
      <c r="H200" s="160" t="s">
        <v>165</v>
      </c>
      <c r="I200" s="94"/>
      <c r="J200" s="78"/>
      <c r="K200" s="160"/>
      <c r="L200" s="78"/>
      <c r="M200" s="78"/>
    </row>
  </sheetData>
  <mergeCells count="9">
    <mergeCell ref="L22:L34"/>
    <mergeCell ref="L35:L40"/>
    <mergeCell ref="A1:E1"/>
    <mergeCell ref="G1:M1"/>
    <mergeCell ref="A2:B2"/>
    <mergeCell ref="D2:E2"/>
    <mergeCell ref="G2:H2"/>
    <mergeCell ref="J2:M2"/>
    <mergeCell ref="L4:L21"/>
  </mergeCells>
  <conditionalFormatting sqref="A4:B200 D4:E200 G4:G200 J4:J200">
    <cfRule type="notContainsBlanks" dxfId="7" priority="1">
      <formula>LEN(TRIM(A4))&gt;0</formula>
    </cfRule>
  </conditionalFormatting>
  <conditionalFormatting sqref="K4:K200">
    <cfRule type="cellIs" dxfId="8" priority="2" operator="greaterThan">
      <formula>0</formula>
    </cfRule>
  </conditionalFormatting>
  <conditionalFormatting sqref="M4:M200">
    <cfRule type="notContainsBlanks" dxfId="9" priority="3">
      <formula>LEN(TRIM(M4))&gt;0</formula>
    </cfRule>
  </conditionalFormatting>
  <conditionalFormatting sqref="K4:K200">
    <cfRule type="cellIs" dxfId="1" priority="4" operator="lessThan">
      <formula>0</formula>
    </cfRule>
  </conditionalFormatting>
  <conditionalFormatting sqref="L4:L200">
    <cfRule type="containsText" dxfId="10" priority="5" operator="containsText" text="Deposit">
      <formula>NOT(ISERROR(SEARCH(("Deposit"),(L4))))</formula>
    </cfRule>
  </conditionalFormatting>
  <conditionalFormatting sqref="L4:L200">
    <cfRule type="containsText" dxfId="11" priority="6" operator="containsText" text="Refining">
      <formula>NOT(ISERROR(SEARCH(("Refining"),(L4))))</formula>
    </cfRule>
  </conditionalFormatting>
  <conditionalFormatting sqref="H4:H200">
    <cfRule type="notContainsBlanks" dxfId="8" priority="7">
      <formula>LEN(TRIM(H4))&gt;0</formula>
    </cfRule>
  </conditionalFormatting>
  <dataValidations>
    <dataValidation type="list" allowBlank="1" showDropDown="1" sqref="L35 L41:L200">
      <formula1>"Deposit,Refining"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0.88"/>
    <col customWidth="1" min="2" max="2" width="99.5"/>
  </cols>
  <sheetData>
    <row r="1">
      <c r="A1" s="166" t="s">
        <v>442</v>
      </c>
      <c r="B1" s="167"/>
    </row>
    <row r="2">
      <c r="A2" s="168"/>
      <c r="B2" s="169"/>
    </row>
    <row r="3">
      <c r="A3" s="170" t="s">
        <v>443</v>
      </c>
      <c r="B3" s="4"/>
    </row>
    <row r="4">
      <c r="A4" s="171" t="s">
        <v>444</v>
      </c>
      <c r="B4" s="172">
        <v>0.08</v>
      </c>
    </row>
    <row r="5">
      <c r="A5" s="171" t="s">
        <v>445</v>
      </c>
      <c r="B5" s="173">
        <v>0.03</v>
      </c>
    </row>
    <row r="6">
      <c r="A6" s="171" t="s">
        <v>446</v>
      </c>
      <c r="B6" s="172">
        <v>0.01</v>
      </c>
    </row>
    <row r="7">
      <c r="A7" s="170" t="s">
        <v>447</v>
      </c>
      <c r="B7" s="4"/>
    </row>
    <row r="8">
      <c r="A8" s="171" t="s">
        <v>448</v>
      </c>
      <c r="B8" s="172">
        <v>0.1</v>
      </c>
    </row>
    <row r="9">
      <c r="A9" s="171" t="s">
        <v>449</v>
      </c>
      <c r="B9" s="173">
        <v>0.042</v>
      </c>
    </row>
    <row r="10">
      <c r="A10" s="171" t="s">
        <v>450</v>
      </c>
      <c r="B10" s="172">
        <v>0.01</v>
      </c>
    </row>
    <row r="11">
      <c r="A11" s="170" t="s">
        <v>451</v>
      </c>
      <c r="B11" s="4"/>
    </row>
    <row r="12">
      <c r="A12" s="171" t="s">
        <v>452</v>
      </c>
      <c r="B12" s="172">
        <v>0.06</v>
      </c>
    </row>
    <row r="13">
      <c r="A13" s="171" t="s">
        <v>453</v>
      </c>
      <c r="B13" s="173">
        <v>0.042</v>
      </c>
    </row>
    <row r="14">
      <c r="A14" s="171" t="s">
        <v>454</v>
      </c>
      <c r="B14" s="172">
        <v>0.01</v>
      </c>
    </row>
    <row r="15">
      <c r="A15" s="170" t="s">
        <v>455</v>
      </c>
      <c r="B15" s="4"/>
    </row>
    <row r="16">
      <c r="A16" s="171" t="s">
        <v>456</v>
      </c>
      <c r="B16" s="173" t="s">
        <v>457</v>
      </c>
    </row>
    <row r="17">
      <c r="A17" s="174" t="s">
        <v>458</v>
      </c>
      <c r="B17" s="175">
        <v>0.03</v>
      </c>
    </row>
    <row r="18">
      <c r="A18" s="176"/>
      <c r="B18" s="177"/>
    </row>
    <row r="19">
      <c r="A19" s="178" t="s">
        <v>459</v>
      </c>
      <c r="B19" s="177"/>
    </row>
    <row r="20">
      <c r="A20" s="179" t="s">
        <v>460</v>
      </c>
      <c r="B20" s="180" t="s">
        <v>461</v>
      </c>
    </row>
    <row r="21">
      <c r="A21" s="179" t="s">
        <v>462</v>
      </c>
      <c r="B21" s="180" t="s">
        <v>463</v>
      </c>
    </row>
    <row r="22">
      <c r="A22" s="179" t="s">
        <v>464</v>
      </c>
      <c r="B22" s="180" t="s">
        <v>465</v>
      </c>
    </row>
    <row r="23">
      <c r="A23" s="179" t="s">
        <v>466</v>
      </c>
      <c r="B23" s="180" t="s">
        <v>467</v>
      </c>
    </row>
    <row r="24">
      <c r="A24" s="179" t="s">
        <v>468</v>
      </c>
      <c r="B24" s="180" t="s">
        <v>469</v>
      </c>
    </row>
    <row r="25">
      <c r="A25" s="179" t="s">
        <v>470</v>
      </c>
      <c r="B25" s="180" t="s">
        <v>471</v>
      </c>
    </row>
    <row r="26">
      <c r="A26" s="179" t="s">
        <v>472</v>
      </c>
      <c r="B26" s="180" t="s">
        <v>473</v>
      </c>
    </row>
    <row r="27">
      <c r="A27" s="179" t="s">
        <v>474</v>
      </c>
      <c r="B27" s="180" t="s">
        <v>475</v>
      </c>
    </row>
  </sheetData>
  <mergeCells count="5">
    <mergeCell ref="A1:B2"/>
    <mergeCell ref="A3:B3"/>
    <mergeCell ref="A7:B7"/>
    <mergeCell ref="A11:B11"/>
    <mergeCell ref="A15:B15"/>
  </mergeCells>
  <dataValidations>
    <dataValidation type="list" allowBlank="1" showErrorMessage="1" sqref="B16">
      <formula1>"68FT-6,PZMA-E,3DG6-8"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t="str">
        <f>corporations_corporation_blueprints("Inaru Odoacer", -1)</f>
        <v>#NAME?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27.5"/>
    <col customWidth="1" min="3" max="3" width="21.75"/>
    <col customWidth="1" min="4" max="4" width="10.63"/>
    <col customWidth="1" min="7" max="7" width="19.63"/>
  </cols>
  <sheetData>
    <row r="1">
      <c r="A1" s="181" t="str">
        <f>getJobCost(A23:A41)</f>
        <v>6730583.33156509</v>
      </c>
      <c r="B1" s="181"/>
      <c r="C1" s="182" t="s">
        <v>476</v>
      </c>
      <c r="E1" s="183">
        <v>1.2</v>
      </c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</row>
    <row r="2">
      <c r="A2" s="184" t="s">
        <v>477</v>
      </c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</row>
    <row r="3">
      <c r="A3" s="184" t="s">
        <v>478</v>
      </c>
      <c r="B3" s="181"/>
      <c r="C3" s="185" t="s">
        <v>479</v>
      </c>
      <c r="D3" s="186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  <c r="S3" s="181"/>
      <c r="T3" s="181"/>
      <c r="U3" s="181"/>
      <c r="V3" s="181"/>
      <c r="W3" s="181"/>
      <c r="X3" s="181"/>
      <c r="Y3" s="181"/>
      <c r="Z3" s="181"/>
      <c r="AA3" s="181"/>
      <c r="AB3" s="181"/>
      <c r="AC3" s="181"/>
      <c r="AD3" s="181"/>
    </row>
    <row r="4">
      <c r="A4" s="184" t="s">
        <v>480</v>
      </c>
      <c r="B4" s="181"/>
      <c r="C4" s="187"/>
      <c r="D4" s="188" t="s">
        <v>481</v>
      </c>
      <c r="E4" s="181"/>
      <c r="F4" s="181" t="s">
        <v>482</v>
      </c>
      <c r="G4" s="181"/>
      <c r="H4" s="181"/>
      <c r="I4" s="181"/>
      <c r="J4" s="181"/>
      <c r="K4" s="181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  <c r="AA4" s="181"/>
      <c r="AB4" s="181"/>
      <c r="AC4" s="181"/>
      <c r="AD4" s="181"/>
    </row>
    <row r="5">
      <c r="A5" s="184" t="s">
        <v>483</v>
      </c>
      <c r="B5" s="181"/>
      <c r="C5" s="189" t="s">
        <v>178</v>
      </c>
      <c r="D5" s="190" t="str">
        <f>IFERROR(__xludf.DUMMYFUNCTION("IMPORTXML(""https://api.evemarketer.com/ec/marketstat?typeid=34&amp;usesystem=30000142"",""//marketstat/type/buy/avg"")"),"3.50")</f>
        <v>3.50</v>
      </c>
      <c r="E5" s="181" t="str">
        <f t="shared" ref="E5:E12" si="1">REPLACE(D5, FIND(".", D5), 1, ",")</f>
        <v>3,50</v>
      </c>
      <c r="F5" s="181">
        <f t="array" ref="F5:F12">VALUE(E5:E12)*$E$1</f>
        <v>4.2</v>
      </c>
      <c r="G5" s="181"/>
      <c r="H5" s="181"/>
      <c r="I5" s="181"/>
      <c r="J5" s="191">
        <v>11399.0</v>
      </c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</row>
    <row r="6">
      <c r="A6" s="184" t="s">
        <v>484</v>
      </c>
      <c r="B6" s="181"/>
      <c r="C6" s="189" t="s">
        <v>180</v>
      </c>
      <c r="D6" s="190" t="str">
        <f>IFERROR(__xludf.DUMMYFUNCTION("IMPORTXML(""https://api.evemarketer.com/ec/marketstat?typeid=35&amp;usesystem=30000142"",""//marketstat/type/buy/avg"")"),"6.84")</f>
        <v>6.84</v>
      </c>
      <c r="E6" s="181" t="str">
        <f t="shared" si="1"/>
        <v>6,84</v>
      </c>
      <c r="F6" s="181">
        <v>8.208</v>
      </c>
      <c r="G6" s="181"/>
      <c r="H6" s="181"/>
      <c r="I6" s="181"/>
      <c r="J6" s="181"/>
      <c r="K6" s="181"/>
      <c r="L6" s="181"/>
      <c r="M6" s="181"/>
      <c r="N6" s="181"/>
      <c r="O6" s="181"/>
      <c r="P6" s="181"/>
      <c r="Q6" s="181"/>
      <c r="R6" s="181"/>
      <c r="S6" s="181"/>
      <c r="T6" s="181"/>
      <c r="U6" s="181"/>
      <c r="V6" s="181"/>
      <c r="W6" s="181"/>
      <c r="X6" s="181"/>
      <c r="Y6" s="181"/>
      <c r="Z6" s="181"/>
      <c r="AA6" s="181"/>
      <c r="AB6" s="181"/>
      <c r="AC6" s="181"/>
      <c r="AD6" s="181"/>
    </row>
    <row r="7">
      <c r="A7" s="184" t="s">
        <v>485</v>
      </c>
      <c r="B7" s="181"/>
      <c r="C7" s="189" t="s">
        <v>182</v>
      </c>
      <c r="D7" s="190" t="str">
        <f>IFERROR(__xludf.DUMMYFUNCTION("IMPORTXML(""https://api.evemarketer.com/ec/marketstat?typeid=36&amp;usesystem=30000142"",""//marketstat/type/buy/avg"")"),"52.08")</f>
        <v>52.08</v>
      </c>
      <c r="E7" s="181" t="str">
        <f t="shared" si="1"/>
        <v>52,08</v>
      </c>
      <c r="F7" s="181">
        <v>62.495999999999995</v>
      </c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</row>
    <row r="8">
      <c r="A8" s="184" t="s">
        <v>486</v>
      </c>
      <c r="B8" s="181"/>
      <c r="C8" s="189" t="s">
        <v>184</v>
      </c>
      <c r="D8" s="190" t="str">
        <f>IFERROR(__xludf.DUMMYFUNCTION("IMPORTXML(""https://api.evemarketer.com/ec/marketstat?typeid=37&amp;usesystem=30000142"",""//marketstat/type/buy/avg"")"),"306.93")</f>
        <v>306.93</v>
      </c>
      <c r="E8" s="181" t="str">
        <f t="shared" si="1"/>
        <v>306,93</v>
      </c>
      <c r="F8" s="181">
        <v>368.316</v>
      </c>
      <c r="G8" s="181"/>
      <c r="H8" s="181"/>
      <c r="I8" s="181"/>
      <c r="J8" s="181"/>
      <c r="K8" s="181"/>
      <c r="L8" s="181"/>
      <c r="M8" s="181"/>
      <c r="N8" s="181"/>
      <c r="O8" s="181"/>
      <c r="P8" s="181"/>
      <c r="Q8" s="181"/>
      <c r="R8" s="181"/>
      <c r="S8" s="181"/>
      <c r="T8" s="181"/>
      <c r="U8" s="181"/>
      <c r="V8" s="181"/>
      <c r="W8" s="181"/>
      <c r="X8" s="181"/>
      <c r="Y8" s="181"/>
      <c r="Z8" s="181"/>
      <c r="AA8" s="181"/>
      <c r="AB8" s="181"/>
      <c r="AC8" s="181"/>
      <c r="AD8" s="181"/>
    </row>
    <row r="9">
      <c r="A9" s="184" t="s">
        <v>487</v>
      </c>
      <c r="B9" s="181"/>
      <c r="C9" s="189" t="s">
        <v>186</v>
      </c>
      <c r="D9" s="190" t="str">
        <f>IFERROR(__xludf.DUMMYFUNCTION("IMPORTXML(""https://api.evemarketer.com/ec/marketstat?typeid=38&amp;usesystem=30000142"",""//marketstat/type/buy/avg"")"),"909.16")</f>
        <v>909.16</v>
      </c>
      <c r="E9" s="181" t="str">
        <f t="shared" si="1"/>
        <v>909,16</v>
      </c>
      <c r="F9" s="181">
        <v>1090.992</v>
      </c>
      <c r="G9" s="181"/>
      <c r="H9" s="181"/>
      <c r="I9" s="181"/>
      <c r="J9" s="181"/>
      <c r="K9" s="181"/>
      <c r="L9" s="181"/>
      <c r="M9" s="181"/>
      <c r="N9" s="181"/>
      <c r="O9" s="181"/>
      <c r="P9" s="181"/>
      <c r="Q9" s="181"/>
      <c r="R9" s="181"/>
      <c r="S9" s="181"/>
      <c r="T9" s="181"/>
      <c r="U9" s="181"/>
      <c r="V9" s="181"/>
      <c r="W9" s="181"/>
      <c r="X9" s="181"/>
      <c r="Y9" s="181"/>
      <c r="Z9" s="181"/>
      <c r="AA9" s="181"/>
      <c r="AB9" s="181"/>
      <c r="AC9" s="181"/>
      <c r="AD9" s="181"/>
    </row>
    <row r="10">
      <c r="A10" s="184" t="s">
        <v>488</v>
      </c>
      <c r="B10" s="181"/>
      <c r="C10" s="189" t="s">
        <v>188</v>
      </c>
      <c r="D10" s="190" t="str">
        <f>IFERROR(__xludf.DUMMYFUNCTION("IMPORTXML(""https://api.evemarketer.com/ec/marketstat?typeid=39&amp;usesystem=30000142"",""//marketstat/type/buy/avg"")"),"1235.78")</f>
        <v>1235.78</v>
      </c>
      <c r="E10" s="181" t="str">
        <f t="shared" si="1"/>
        <v>1235,78</v>
      </c>
      <c r="F10" s="181">
        <v>1482.936</v>
      </c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  <c r="AD10" s="181"/>
    </row>
    <row r="11">
      <c r="A11" s="184" t="s">
        <v>489</v>
      </c>
      <c r="B11" s="181"/>
      <c r="C11" s="189" t="s">
        <v>190</v>
      </c>
      <c r="D11" s="190" t="str">
        <f>IFERROR(__xludf.DUMMYFUNCTION("IMPORTXML(""https://api.evemarketer.com/ec/marketstat?typeid=40&amp;usesystem=30000142"",""//marketstat/type/buy/avg"")"),"1096.63")</f>
        <v>1096.63</v>
      </c>
      <c r="E11" s="181" t="str">
        <f t="shared" si="1"/>
        <v>1096,63</v>
      </c>
      <c r="F11" s="181">
        <v>1315.9560000000001</v>
      </c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  <c r="AD11" s="181"/>
    </row>
    <row r="12">
      <c r="A12" s="184" t="s">
        <v>490</v>
      </c>
      <c r="B12" s="181"/>
      <c r="C12" s="192" t="s">
        <v>491</v>
      </c>
      <c r="D12" s="193" t="str">
        <f>IFERROR(__xludf.DUMMYFUNCTION("IMPORTXML(""https://api.evemarketer.com/ec/marketstat?typeid=11399&amp;usesystem=30000142"",""//marketstat/type/buy/avg"")"),"34451.26")</f>
        <v>34451.26</v>
      </c>
      <c r="E12" s="181" t="str">
        <f t="shared" si="1"/>
        <v>34451,26</v>
      </c>
      <c r="F12" s="181">
        <v>41341.512</v>
      </c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  <c r="AD12" s="181"/>
    </row>
    <row r="13">
      <c r="A13" s="184" t="s">
        <v>492</v>
      </c>
      <c r="B13" s="181"/>
      <c r="C13" s="181"/>
      <c r="D13" s="181"/>
      <c r="E13" s="181"/>
      <c r="F13" s="181"/>
      <c r="G13" s="181"/>
      <c r="H13" s="181"/>
      <c r="I13" s="181"/>
      <c r="J13" s="181"/>
      <c r="K13" s="181"/>
      <c r="L13" s="181"/>
      <c r="M13" s="181"/>
      <c r="N13" s="181"/>
      <c r="O13" s="181"/>
      <c r="P13" s="181"/>
      <c r="Q13" s="181"/>
      <c r="R13" s="181"/>
      <c r="S13" s="181"/>
      <c r="T13" s="181"/>
      <c r="U13" s="181"/>
      <c r="V13" s="181"/>
      <c r="W13" s="181"/>
      <c r="X13" s="181"/>
      <c r="Y13" s="181"/>
      <c r="Z13" s="181"/>
      <c r="AA13" s="181"/>
      <c r="AB13" s="181"/>
      <c r="AC13" s="181"/>
      <c r="AD13" s="181"/>
    </row>
    <row r="14">
      <c r="A14" s="184" t="s">
        <v>493</v>
      </c>
      <c r="B14" s="181"/>
      <c r="C14" s="181"/>
      <c r="D14" s="181"/>
      <c r="E14" s="181"/>
      <c r="F14" s="181"/>
      <c r="G14" s="181"/>
      <c r="H14" s="181"/>
      <c r="I14" s="181"/>
      <c r="J14" s="181"/>
      <c r="K14" s="181"/>
      <c r="L14" s="181"/>
      <c r="M14" s="181"/>
      <c r="N14" s="181"/>
      <c r="O14" s="181"/>
      <c r="P14" s="181"/>
      <c r="Q14" s="181"/>
      <c r="R14" s="181"/>
      <c r="S14" s="181"/>
      <c r="T14" s="181"/>
      <c r="U14" s="181"/>
      <c r="V14" s="181"/>
      <c r="W14" s="181"/>
      <c r="X14" s="181"/>
      <c r="Y14" s="181"/>
      <c r="Z14" s="181"/>
      <c r="AA14" s="181"/>
      <c r="AB14" s="181"/>
      <c r="AC14" s="181"/>
      <c r="AD14" s="181"/>
    </row>
    <row r="15">
      <c r="A15" s="184" t="s">
        <v>494</v>
      </c>
      <c r="B15" s="181"/>
      <c r="C15" s="181"/>
      <c r="D15" s="181"/>
      <c r="E15" s="181"/>
      <c r="F15" s="181"/>
      <c r="G15" s="181"/>
      <c r="H15" s="181"/>
      <c r="I15" s="181"/>
      <c r="J15" s="181"/>
      <c r="K15" s="181"/>
      <c r="L15" s="181"/>
      <c r="M15" s="181"/>
      <c r="N15" s="181"/>
      <c r="O15" s="181"/>
      <c r="P15" s="181"/>
      <c r="Q15" s="181"/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  <c r="AC15" s="181"/>
      <c r="AD15" s="181"/>
    </row>
    <row r="16">
      <c r="A16" s="184" t="s">
        <v>495</v>
      </c>
      <c r="B16" s="181"/>
      <c r="C16" s="181"/>
      <c r="D16" s="181"/>
      <c r="E16" s="181"/>
      <c r="F16" s="181"/>
      <c r="G16" s="181"/>
      <c r="H16" s="181"/>
      <c r="I16" s="181"/>
      <c r="J16" s="181"/>
      <c r="K16" s="181"/>
      <c r="L16" s="181"/>
      <c r="M16" s="181"/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</row>
    <row r="17">
      <c r="A17" s="184" t="s">
        <v>496</v>
      </c>
      <c r="B17" s="181"/>
      <c r="C17" s="181"/>
      <c r="D17" s="181"/>
      <c r="E17" s="181"/>
      <c r="F17" s="181"/>
      <c r="G17" s="181"/>
      <c r="H17" s="181"/>
      <c r="I17" s="181"/>
      <c r="J17" s="181"/>
      <c r="K17" s="181"/>
      <c r="L17" s="181"/>
      <c r="M17" s="181"/>
      <c r="N17" s="181"/>
      <c r="O17" s="181"/>
      <c r="P17" s="181"/>
      <c r="Q17" s="181"/>
      <c r="R17" s="181"/>
      <c r="S17" s="181"/>
      <c r="T17" s="181"/>
      <c r="U17" s="181"/>
      <c r="V17" s="181"/>
      <c r="W17" s="181"/>
      <c r="X17" s="181"/>
      <c r="Y17" s="181"/>
      <c r="Z17" s="181"/>
      <c r="AA17" s="181"/>
      <c r="AB17" s="181"/>
      <c r="AC17" s="181"/>
      <c r="AD17" s="181"/>
    </row>
    <row r="18">
      <c r="A18" s="184" t="s">
        <v>497</v>
      </c>
      <c r="B18" s="181"/>
      <c r="C18" s="181"/>
      <c r="D18" s="181"/>
      <c r="E18" s="181"/>
      <c r="F18" s="181"/>
      <c r="G18" s="181"/>
      <c r="H18" s="181"/>
      <c r="I18" s="181"/>
      <c r="J18" s="181"/>
      <c r="K18" s="181"/>
      <c r="L18" s="194" t="s">
        <v>427</v>
      </c>
      <c r="M18" s="194" t="s">
        <v>432</v>
      </c>
      <c r="N18" s="194" t="s">
        <v>429</v>
      </c>
      <c r="O18" s="194" t="s">
        <v>414</v>
      </c>
      <c r="P18" s="194" t="s">
        <v>415</v>
      </c>
      <c r="Q18" s="194" t="s">
        <v>426</v>
      </c>
      <c r="R18" s="194" t="s">
        <v>430</v>
      </c>
      <c r="S18" s="194" t="s">
        <v>424</v>
      </c>
      <c r="T18" s="194" t="s">
        <v>416</v>
      </c>
      <c r="U18" s="194" t="s">
        <v>422</v>
      </c>
      <c r="V18" s="194" t="s">
        <v>418</v>
      </c>
      <c r="W18" s="194" t="s">
        <v>419</v>
      </c>
      <c r="X18" s="194" t="s">
        <v>498</v>
      </c>
      <c r="Y18" s="194" t="s">
        <v>425</v>
      </c>
      <c r="Z18" s="194" t="s">
        <v>423</v>
      </c>
      <c r="AA18" s="194" t="s">
        <v>417</v>
      </c>
      <c r="AB18" s="194" t="s">
        <v>499</v>
      </c>
      <c r="AC18" s="194" t="s">
        <v>431</v>
      </c>
      <c r="AD18" s="194" t="s">
        <v>420</v>
      </c>
    </row>
    <row r="19">
      <c r="A19" s="184" t="s">
        <v>500</v>
      </c>
      <c r="B19" s="181"/>
      <c r="C19" s="181"/>
      <c r="D19" s="181"/>
      <c r="E19" s="181"/>
      <c r="F19" s="181"/>
      <c r="G19" s="181"/>
      <c r="H19" s="181"/>
      <c r="I19" s="181"/>
      <c r="J19" s="181"/>
      <c r="K19" s="181"/>
      <c r="L19" s="195">
        <f>VLOOKUP(L$18,'Cap Component Finder'!$A:$I, 3, FALSE)</f>
        <v>387579</v>
      </c>
      <c r="M19" s="195">
        <f>VLOOKUP(M$18,'Cap Component Finder'!$A:$I, 3, FALSE)</f>
        <v>463782</v>
      </c>
      <c r="N19" s="195">
        <f>VLOOKUP(N$18,'Cap Component Finder'!$A:$I, 3, FALSE)</f>
        <v>376166</v>
      </c>
      <c r="O19" s="195">
        <f>VLOOKUP(O$18,'Cap Component Finder'!$A:$I, 3, FALSE)</f>
        <v>401224</v>
      </c>
      <c r="P19" s="195">
        <f>VLOOKUP(P$18,'Cap Component Finder'!$A:$I, 3, FALSE)</f>
        <v>277274</v>
      </c>
      <c r="Q19" s="195">
        <f>VLOOKUP(Q$18,'Cap Component Finder'!$A:$I, 3, FALSE)</f>
        <v>432607</v>
      </c>
      <c r="R19" s="195">
        <f>VLOOKUP(R$18,'Cap Component Finder'!$A:$I, 3, FALSE)</f>
        <v>423051</v>
      </c>
      <c r="S19" s="195">
        <f>VLOOKUP(S$18,'Cap Component Finder'!$A:$I, 3, FALSE)</f>
        <v>635929</v>
      </c>
      <c r="T19" s="195">
        <f>VLOOKUP(T$18,'Cap Component Finder'!$A:$I, 3, FALSE)</f>
        <v>741917</v>
      </c>
      <c r="U19" s="195">
        <f>VLOOKUP(U$18,'Cap Component Finder'!$A:$I, 3, FALSE)</f>
        <v>294395</v>
      </c>
      <c r="V19" s="195">
        <f>VLOOKUP(V$18,'Cap Component Finder'!$A:$I, 3, FALSE)</f>
        <v>362697</v>
      </c>
      <c r="W19" s="195">
        <f>VLOOKUP(W$18,'Cap Component Finder'!$A:$I, 3, FALSE)</f>
        <v>329201</v>
      </c>
      <c r="X19" s="195">
        <f>VLOOKUP(X$18,'Cap Component Finder'!$A:$I, 3, FALSE)</f>
        <v>471198</v>
      </c>
      <c r="Y19" s="195">
        <f>VLOOKUP(Y$18,'Cap Component Finder'!$A:$I, 3, FALSE)</f>
        <v>399962</v>
      </c>
      <c r="Z19" s="195">
        <f>VLOOKUP(Z$18,'Cap Component Finder'!$A:$I, 3, FALSE)</f>
        <v>951167</v>
      </c>
      <c r="AA19" s="195">
        <f>VLOOKUP(AA$18,'Cap Component Finder'!$A:$I, 3, FALSE)</f>
        <v>543054</v>
      </c>
      <c r="AB19" s="195">
        <f>VLOOKUP(AB$18,'Cap Component Finder'!$A:$I, 3, FALSE)</f>
        <v>713912</v>
      </c>
      <c r="AC19" s="195">
        <f>VLOOKUP(AC$18,'Cap Component Finder'!$A:$I, 3, FALSE)</f>
        <v>489092</v>
      </c>
      <c r="AD19" s="195">
        <f>VLOOKUP(AD$18,'Cap Component Finder'!$A:$I, 3, FALSE)</f>
        <v>494759</v>
      </c>
    </row>
    <row r="20">
      <c r="A20" s="196"/>
      <c r="B20" s="181"/>
      <c r="C20" s="181"/>
      <c r="D20" s="181"/>
      <c r="E20" s="181"/>
      <c r="F20" s="181"/>
      <c r="G20" s="181"/>
      <c r="H20" s="181"/>
      <c r="I20" s="181"/>
      <c r="J20" s="181"/>
      <c r="K20" s="181"/>
      <c r="L20" s="195">
        <f>VLOOKUP(L$18,'Cap Component Finder'!$A:$I, 4, FALSE)</f>
        <v>93633</v>
      </c>
      <c r="M20" s="195">
        <f>VLOOKUP(M$18,'Cap Component Finder'!$A:$I, 4, FALSE)</f>
        <v>96525</v>
      </c>
      <c r="N20" s="195">
        <f>VLOOKUP(N$18,'Cap Component Finder'!$A:$I, 4, FALSE)</f>
        <v>85671</v>
      </c>
      <c r="O20" s="195">
        <f>VLOOKUP(O$18,'Cap Component Finder'!$A:$I, 4, FALSE)</f>
        <v>94229</v>
      </c>
      <c r="P20" s="195">
        <f>VLOOKUP(P$18,'Cap Component Finder'!$A:$I, 4, FALSE)</f>
        <v>91451</v>
      </c>
      <c r="Q20" s="195">
        <f>VLOOKUP(Q$18,'Cap Component Finder'!$A:$I, 4, FALSE)</f>
        <v>93631</v>
      </c>
      <c r="R20" s="195">
        <f>VLOOKUP(R$18,'Cap Component Finder'!$A:$I, 4, FALSE)</f>
        <v>89004</v>
      </c>
      <c r="S20" s="195">
        <f>VLOOKUP(S$18,'Cap Component Finder'!$A:$I, 4, FALSE)</f>
        <v>121019</v>
      </c>
      <c r="T20" s="195">
        <f>VLOOKUP(T$18,'Cap Component Finder'!$A:$I, 4, FALSE)</f>
        <v>61187</v>
      </c>
      <c r="U20" s="195">
        <f>VLOOKUP(U$18,'Cap Component Finder'!$A:$I, 4, FALSE)</f>
        <v>70595</v>
      </c>
      <c r="V20" s="195">
        <f>VLOOKUP(V$18,'Cap Component Finder'!$A:$I, 4, FALSE)</f>
        <v>94222</v>
      </c>
      <c r="W20" s="195">
        <f>VLOOKUP(W$18,'Cap Component Finder'!$A:$I, 4, FALSE)</f>
        <v>79523</v>
      </c>
      <c r="X20" s="195">
        <f>VLOOKUP(X$18,'Cap Component Finder'!$A:$I, 4, FALSE)</f>
        <v>106235</v>
      </c>
      <c r="Y20" s="195">
        <f>VLOOKUP(Y$18,'Cap Component Finder'!$A:$I, 4, FALSE)</f>
        <v>93594</v>
      </c>
      <c r="Z20" s="195">
        <f>VLOOKUP(Z$18,'Cap Component Finder'!$A:$I, 4, FALSE)</f>
        <v>236403</v>
      </c>
      <c r="AA20" s="195">
        <f>VLOOKUP(AA$18,'Cap Component Finder'!$A:$I, 4, FALSE)</f>
        <v>118374</v>
      </c>
      <c r="AB20" s="195">
        <f>VLOOKUP(AB$18,'Cap Component Finder'!$A:$I, 4, FALSE)</f>
        <v>176195</v>
      </c>
      <c r="AC20" s="195">
        <f>VLOOKUP(AC$18,'Cap Component Finder'!$A:$I, 4, FALSE)</f>
        <v>161071</v>
      </c>
      <c r="AD20" s="195">
        <f>VLOOKUP(AD$18,'Cap Component Finder'!$A:$I, 4, FALSE)</f>
        <v>123524</v>
      </c>
    </row>
    <row r="21">
      <c r="A21" s="181"/>
      <c r="B21" s="181"/>
      <c r="C21" s="181"/>
      <c r="D21" s="181" t="s">
        <v>501</v>
      </c>
      <c r="E21" s="181" t="str">
        <f>getSystemIndex('Help&amp;Setup'!B16)</f>
        <v>        0.0518</v>
      </c>
      <c r="F21" s="181"/>
      <c r="G21" s="181"/>
      <c r="H21" s="181"/>
      <c r="I21" s="181"/>
      <c r="J21" s="181"/>
      <c r="K21" s="181"/>
      <c r="L21" s="195">
        <f>VLOOKUP(L$18,'Cap Component Finder'!$A:$I, 5, FALSE)</f>
        <v>35611</v>
      </c>
      <c r="M21" s="195">
        <f>VLOOKUP(M$18,'Cap Component Finder'!$A:$I, 5, FALSE)</f>
        <v>38169</v>
      </c>
      <c r="N21" s="195">
        <f>VLOOKUP(N$18,'Cap Component Finder'!$A:$I, 5, FALSE)</f>
        <v>34664</v>
      </c>
      <c r="O21" s="195">
        <f>VLOOKUP(O$18,'Cap Component Finder'!$A:$I, 5, FALSE)</f>
        <v>36739</v>
      </c>
      <c r="P21" s="195">
        <f>VLOOKUP(P$18,'Cap Component Finder'!$A:$I, 5, FALSE)</f>
        <v>33536</v>
      </c>
      <c r="Q21" s="195">
        <f>VLOOKUP(Q$18,'Cap Component Finder'!$A:$I, 5, FALSE)</f>
        <v>38687</v>
      </c>
      <c r="R21" s="195">
        <f>VLOOKUP(R$18,'Cap Component Finder'!$A:$I, 5, FALSE)</f>
        <v>36629</v>
      </c>
      <c r="S21" s="195">
        <f>VLOOKUP(S$18,'Cap Component Finder'!$A:$I, 5, FALSE)</f>
        <v>42327</v>
      </c>
      <c r="T21" s="195">
        <f>VLOOKUP(T$18,'Cap Component Finder'!$A:$I, 5, FALSE)</f>
        <v>20875</v>
      </c>
      <c r="U21" s="195">
        <f>VLOOKUP(U$18,'Cap Component Finder'!$A:$I, 5, FALSE)</f>
        <v>28266</v>
      </c>
      <c r="V21" s="195">
        <f>VLOOKUP(V$18,'Cap Component Finder'!$A:$I, 5, FALSE)</f>
        <v>37406</v>
      </c>
      <c r="W21" s="195">
        <f>VLOOKUP(W$18,'Cap Component Finder'!$A:$I, 5, FALSE)</f>
        <v>31995</v>
      </c>
      <c r="X21" s="195">
        <f>VLOOKUP(X$18,'Cap Component Finder'!$A:$I, 5, FALSE)</f>
        <v>40068</v>
      </c>
      <c r="Y21" s="195">
        <f>VLOOKUP(Y$18,'Cap Component Finder'!$A:$I, 5, FALSE)</f>
        <v>37917</v>
      </c>
      <c r="Z21" s="195">
        <f>VLOOKUP(Z$18,'Cap Component Finder'!$A:$I, 5, FALSE)</f>
        <v>63922</v>
      </c>
      <c r="AA21" s="195">
        <f>VLOOKUP(AA$18,'Cap Component Finder'!$A:$I, 5, FALSE)</f>
        <v>41104</v>
      </c>
      <c r="AB21" s="195">
        <f>VLOOKUP(AB$18,'Cap Component Finder'!$A:$I, 5, FALSE)</f>
        <v>52560</v>
      </c>
      <c r="AC21" s="195">
        <f>VLOOKUP(AC$18,'Cap Component Finder'!$A:$I, 5, FALSE)</f>
        <v>45209</v>
      </c>
      <c r="AD21" s="195">
        <f>VLOOKUP(AD$18,'Cap Component Finder'!$A:$I, 5, FALSE)</f>
        <v>43500</v>
      </c>
    </row>
    <row r="22">
      <c r="A22" s="181" t="s">
        <v>437</v>
      </c>
      <c r="B22" s="181" t="s">
        <v>502</v>
      </c>
      <c r="C22" s="181" t="s">
        <v>503</v>
      </c>
      <c r="D22" s="181" t="s">
        <v>504</v>
      </c>
      <c r="E22" s="181" t="s">
        <v>505</v>
      </c>
      <c r="F22" s="181" t="s">
        <v>506</v>
      </c>
      <c r="G22" s="181" t="s">
        <v>507</v>
      </c>
      <c r="H22" s="181"/>
      <c r="I22" s="181"/>
      <c r="J22" s="181"/>
      <c r="K22" s="181"/>
      <c r="L22" s="195">
        <f>VLOOKUP(L$18,'Cap Component Finder'!$A:$I, 6, FALSE)</f>
        <v>5884</v>
      </c>
      <c r="M22" s="195">
        <f>VLOOKUP(M$18,'Cap Component Finder'!$A:$I, 6, FALSE)</f>
        <v>6581</v>
      </c>
      <c r="N22" s="195">
        <f>VLOOKUP(N$18,'Cap Component Finder'!$A:$I, 6, FALSE)</f>
        <v>5647</v>
      </c>
      <c r="O22" s="195">
        <f>VLOOKUP(O$18,'Cap Component Finder'!$A:$I, 6, FALSE)</f>
        <v>6029</v>
      </c>
      <c r="P22" s="195">
        <f>VLOOKUP(P$18,'Cap Component Finder'!$A:$I, 6, FALSE)</f>
        <v>5462</v>
      </c>
      <c r="Q22" s="195">
        <f>VLOOKUP(Q$18,'Cap Component Finder'!$A:$I, 6, FALSE)</f>
        <v>6353</v>
      </c>
      <c r="R22" s="195">
        <f>VLOOKUP(R$18,'Cap Component Finder'!$A:$I, 6, FALSE)</f>
        <v>6165</v>
      </c>
      <c r="S22" s="195">
        <f>VLOOKUP(S$18,'Cap Component Finder'!$A:$I, 6, FALSE)</f>
        <v>7308</v>
      </c>
      <c r="T22" s="195">
        <f>VLOOKUP(T$18,'Cap Component Finder'!$A:$I, 6, FALSE)</f>
        <v>2972</v>
      </c>
      <c r="U22" s="195">
        <f>VLOOKUP(U$18,'Cap Component Finder'!$A:$I, 6, FALSE)</f>
        <v>3816</v>
      </c>
      <c r="V22" s="195">
        <f>VLOOKUP(V$18,'Cap Component Finder'!$A:$I, 6, FALSE)</f>
        <v>5581</v>
      </c>
      <c r="W22" s="195">
        <f>VLOOKUP(W$18,'Cap Component Finder'!$A:$I, 6, FALSE)</f>
        <v>4329</v>
      </c>
      <c r="X22" s="195">
        <f>VLOOKUP(X$18,'Cap Component Finder'!$A:$I, 6, FALSE)</f>
        <v>6713</v>
      </c>
      <c r="Y22" s="195">
        <f>VLOOKUP(Y$18,'Cap Component Finder'!$A:$I, 6, FALSE)</f>
        <v>6523</v>
      </c>
      <c r="Z22" s="195">
        <f>VLOOKUP(Z$18,'Cap Component Finder'!$A:$I, 6, FALSE)</f>
        <v>14984</v>
      </c>
      <c r="AA22" s="195">
        <f>VLOOKUP(AA$18,'Cap Component Finder'!$A:$I, 6, FALSE)</f>
        <v>7538</v>
      </c>
      <c r="AB22" s="195">
        <f>VLOOKUP(AB$18,'Cap Component Finder'!$A:$I, 6, FALSE)</f>
        <v>9440</v>
      </c>
      <c r="AC22" s="195">
        <f>VLOOKUP(AC$18,'Cap Component Finder'!$A:$I, 6, FALSE)</f>
        <v>7641</v>
      </c>
      <c r="AD22" s="195">
        <f>VLOOKUP(AD$18,'Cap Component Finder'!$A:$I, 6, FALSE)</f>
        <v>7905</v>
      </c>
    </row>
    <row r="23">
      <c r="A23" s="181" t="s">
        <v>427</v>
      </c>
      <c r="B23" s="196">
        <f>CEILING((L$19*F$5)+(L$20*F$6)+(L$21*F$7)+(L$22*F$8)+(L$23*F$9)+(L$24*F$10)+(L$25*F$11)+(L$26*F$12), 1)</f>
        <v>9840911</v>
      </c>
      <c r="C23" s="184" t="str">
        <f t="shared" ref="C23:C42" si="2">IF(ISNUMBER(SEARCH(".", A1)), REPLACE(A1, FIND(".", A1), 1, ","), A1)</f>
        <v>6730583,33156509</v>
      </c>
      <c r="D23" s="197" t="str">
        <f t="shared" ref="D23:D42" si="3">REPLACE($E$21, FIND(".", $E$21), 1, ",")</f>
        <v>        0,0518</v>
      </c>
      <c r="E23" s="198">
        <f>'Help&amp;Setup'!B$17</f>
        <v>0.03</v>
      </c>
      <c r="F23" s="181">
        <f>VLOOKUP($A$42, 'Cap Component Needed'!$A$1:$U$28, MATCH('Cap Production Cost'!A23, 'Cap Component Needed'!$A$1:$U$1, 0), 0)</f>
        <v>0</v>
      </c>
      <c r="G23" s="199">
        <f>CEILING(F23*CEILING(B23+C23*D23+(C23*D23)*E23, 1), 1)</f>
        <v>0</v>
      </c>
      <c r="H23" s="181"/>
      <c r="I23" s="181"/>
      <c r="J23" s="181"/>
      <c r="K23" s="181"/>
      <c r="L23" s="195">
        <f>VLOOKUP(L$18,'Cap Component Finder'!$A:$I, 7, FALSE)</f>
        <v>1790</v>
      </c>
      <c r="M23" s="195">
        <f>VLOOKUP(M$18,'Cap Component Finder'!$A:$I, 7, FALSE)</f>
        <v>2000</v>
      </c>
      <c r="N23" s="195">
        <f>VLOOKUP(N$18,'Cap Component Finder'!$A:$I, 7, FALSE)</f>
        <v>1530</v>
      </c>
      <c r="O23" s="195">
        <f>VLOOKUP(O$18,'Cap Component Finder'!$A:$I, 7, FALSE)</f>
        <v>1816</v>
      </c>
      <c r="P23" s="195">
        <f>VLOOKUP(P$18,'Cap Component Finder'!$A:$I, 7, FALSE)</f>
        <v>1562</v>
      </c>
      <c r="Q23" s="195">
        <f>VLOOKUP(Q$18,'Cap Component Finder'!$A:$I, 7, FALSE)</f>
        <v>1858</v>
      </c>
      <c r="R23" s="195">
        <f>VLOOKUP(R$18,'Cap Component Finder'!$A:$I, 7, FALSE)</f>
        <v>1724</v>
      </c>
      <c r="S23" s="195">
        <f>VLOOKUP(S$18,'Cap Component Finder'!$A:$I, 7, FALSE)</f>
        <v>1908</v>
      </c>
      <c r="T23" s="195">
        <f>VLOOKUP(T$18,'Cap Component Finder'!$A:$I, 7, FALSE)</f>
        <v>847</v>
      </c>
      <c r="U23" s="195">
        <f>VLOOKUP(U$18,'Cap Component Finder'!$A:$I, 7, FALSE)</f>
        <v>1067</v>
      </c>
      <c r="V23" s="195">
        <f>VLOOKUP(V$18,'Cap Component Finder'!$A:$I, 7, FALSE)</f>
        <v>1576</v>
      </c>
      <c r="W23" s="195">
        <f>VLOOKUP(W$18,'Cap Component Finder'!$A:$I, 7, FALSE)</f>
        <v>1298</v>
      </c>
      <c r="X23" s="195">
        <f>VLOOKUP(X$18,'Cap Component Finder'!$A:$I, 7, FALSE)</f>
        <v>2068</v>
      </c>
      <c r="Y23" s="195">
        <f>VLOOKUP(Y$18,'Cap Component Finder'!$A:$I, 7, FALSE)</f>
        <v>2001</v>
      </c>
      <c r="Z23" s="195">
        <f>VLOOKUP(Z$18,'Cap Component Finder'!$A:$I, 7, FALSE)</f>
        <v>3542</v>
      </c>
      <c r="AA23" s="195">
        <f>VLOOKUP(AA$18,'Cap Component Finder'!$A:$I, 7, FALSE)</f>
        <v>2215</v>
      </c>
      <c r="AB23" s="195">
        <f>VLOOKUP(AB$18,'Cap Component Finder'!$A:$I, 7, FALSE)</f>
        <v>2813</v>
      </c>
      <c r="AC23" s="195">
        <f>VLOOKUP(AC$18,'Cap Component Finder'!$A:$I, 7, FALSE)</f>
        <v>2087</v>
      </c>
      <c r="AD23" s="195">
        <f>VLOOKUP(AD$18,'Cap Component Finder'!$A:$I, 7, FALSE)</f>
        <v>2271</v>
      </c>
    </row>
    <row r="24">
      <c r="A24" s="181" t="s">
        <v>432</v>
      </c>
      <c r="B24" s="196">
        <f>CEILING((M$19*F$5)+(M$20*F$6)+(M$21*F$7)+(M$22*F$8)+(M$23*F$9)+(M$24*F$10)+(M$25*F$11)+(M$26*F$12), 1)</f>
        <v>11264899</v>
      </c>
      <c r="C24" s="184" t="str">
        <f t="shared" si="2"/>
        <v>7667241,25911883</v>
      </c>
      <c r="D24" s="197" t="str">
        <f t="shared" si="3"/>
        <v>        0,0518</v>
      </c>
      <c r="E24" s="198">
        <f>'Help&amp;Setup'!B$17</f>
        <v>0.03</v>
      </c>
      <c r="F24" s="181">
        <f>VLOOKUP($A$42, 'Cap Component Needed'!$A$1:$U$28, MATCH('Cap Production Cost'!A24, 'Cap Component Needed'!$A$1:$U$1, 0), 0)</f>
        <v>0</v>
      </c>
      <c r="G24" s="199">
        <f>CEILING(F24*CEILING('Cap Production Cost'!B24+'Cap Production Cost'!C24*'Cap Production Cost'!D24+('Cap Production Cost'!C24*'Cap Production Cost'!D24)*'Cap Production Cost'!E24, 1), 1)</f>
        <v>0</v>
      </c>
      <c r="H24" s="181"/>
      <c r="I24" s="181"/>
      <c r="J24" s="181"/>
      <c r="K24" s="181"/>
      <c r="L24" s="195">
        <f>VLOOKUP(L$18,'Cap Component Finder'!$A:$I, 8, FALSE)</f>
        <v>513</v>
      </c>
      <c r="M24" s="195">
        <f>VLOOKUP(M$18,'Cap Component Finder'!$A:$I, 8, FALSE)</f>
        <v>743</v>
      </c>
      <c r="N24" s="195">
        <f>VLOOKUP(N$18,'Cap Component Finder'!$A:$I, 8, FALSE)</f>
        <v>565</v>
      </c>
      <c r="O24" s="195">
        <f>VLOOKUP(O$18,'Cap Component Finder'!$A:$I, 8, FALSE)</f>
        <v>579</v>
      </c>
      <c r="P24" s="195">
        <f>VLOOKUP(P$18,'Cap Component Finder'!$A:$I, 8, FALSE)</f>
        <v>560</v>
      </c>
      <c r="Q24" s="195">
        <f>VLOOKUP(Q$18,'Cap Component Finder'!$A:$I, 8, FALSE)</f>
        <v>618</v>
      </c>
      <c r="R24" s="195">
        <f>VLOOKUP(R$18,'Cap Component Finder'!$A:$I, 8, FALSE)</f>
        <v>591</v>
      </c>
      <c r="S24" s="195">
        <f>VLOOKUP(S$18,'Cap Component Finder'!$A:$I, 8, FALSE)</f>
        <v>770</v>
      </c>
      <c r="T24" s="195">
        <f>VLOOKUP(T$18,'Cap Component Finder'!$A:$I, 8, FALSE)</f>
        <v>243</v>
      </c>
      <c r="U24" s="195">
        <f>VLOOKUP(U$18,'Cap Component Finder'!$A:$I, 8, FALSE)</f>
        <v>413</v>
      </c>
      <c r="V24" s="195">
        <f>VLOOKUP(V$18,'Cap Component Finder'!$A:$I, 8, FALSE)</f>
        <v>550</v>
      </c>
      <c r="W24" s="195">
        <f>VLOOKUP(W$18,'Cap Component Finder'!$A:$I, 8, FALSE)</f>
        <v>457</v>
      </c>
      <c r="X24" s="195">
        <f>VLOOKUP(X$18,'Cap Component Finder'!$A:$I, 8, FALSE)</f>
        <v>770</v>
      </c>
      <c r="Y24" s="195">
        <f>VLOOKUP(Y$18,'Cap Component Finder'!$A:$I, 8, FALSE)</f>
        <v>730</v>
      </c>
      <c r="Z24" s="195">
        <f>VLOOKUP(Z$18,'Cap Component Finder'!$A:$I, 8, FALSE)</f>
        <v>1262</v>
      </c>
      <c r="AA24" s="195">
        <f>VLOOKUP(AA$18,'Cap Component Finder'!$A:$I, 8, FALSE)</f>
        <v>918</v>
      </c>
      <c r="AB24" s="195">
        <f>VLOOKUP(AB$18,'Cap Component Finder'!$A:$I, 8, FALSE)</f>
        <v>940</v>
      </c>
      <c r="AC24" s="195">
        <f>VLOOKUP(AC$18,'Cap Component Finder'!$A:$I, 8, FALSE)</f>
        <v>776</v>
      </c>
      <c r="AD24" s="195">
        <f>VLOOKUP(AD$18,'Cap Component Finder'!$A:$I, 8, FALSE)</f>
        <v>796</v>
      </c>
    </row>
    <row r="25">
      <c r="A25" s="181" t="s">
        <v>429</v>
      </c>
      <c r="B25" s="196">
        <f>CEILING((N$19*F$5)+(N$20*F$6)+(N$21*F$7)+(N$22*F$8)+(N$23*F$9)+(N$24*F$10)+(N$25*F$11)+(N$26*F$12), 1)</f>
        <v>9369341</v>
      </c>
      <c r="C25" s="184" t="str">
        <f t="shared" si="2"/>
        <v>6399285,96023007</v>
      </c>
      <c r="D25" s="197" t="str">
        <f t="shared" si="3"/>
        <v>        0,0518</v>
      </c>
      <c r="E25" s="198">
        <f>'Help&amp;Setup'!B$17</f>
        <v>0.03</v>
      </c>
      <c r="F25" s="181">
        <f>VLOOKUP($A$42, 'Cap Component Needed'!$A$1:$U$28, MATCH('Cap Production Cost'!A25, 'Cap Component Needed'!$A$1:$U$1, 0), 0)</f>
        <v>0</v>
      </c>
      <c r="G25" s="199">
        <f>CEILING(F25*CEILING('Cap Production Cost'!B25+'Cap Production Cost'!C25*'Cap Production Cost'!D25+('Cap Production Cost'!C25*'Cap Production Cost'!D25)*'Cap Production Cost'!E25, 1), 1)</f>
        <v>0</v>
      </c>
      <c r="H25" s="181"/>
      <c r="I25" s="181"/>
      <c r="J25" s="181"/>
      <c r="K25" s="181"/>
      <c r="L25" s="195">
        <f>VLOOKUP(L$18,'Cap Component Finder'!$A:$I, 9, FALSE)</f>
        <v>257</v>
      </c>
      <c r="M25" s="195">
        <f>VLOOKUP(M$18,'Cap Component Finder'!$A:$I, 9, FALSE)</f>
        <v>328</v>
      </c>
      <c r="N25" s="195">
        <f>VLOOKUP(N$18,'Cap Component Finder'!$A:$I, 9, FALSE)</f>
        <v>253</v>
      </c>
      <c r="O25" s="195">
        <f>VLOOKUP(O$18,'Cap Component Finder'!$A:$I, 9, FALSE)</f>
        <v>258</v>
      </c>
      <c r="P25" s="195">
        <f>VLOOKUP(P$18,'Cap Component Finder'!$A:$I, 9, FALSE)</f>
        <v>238</v>
      </c>
      <c r="Q25" s="195">
        <f>VLOOKUP(Q$18,'Cap Component Finder'!$A:$I, 9, FALSE)</f>
        <v>284</v>
      </c>
      <c r="R25" s="195">
        <f>VLOOKUP(R$18,'Cap Component Finder'!$A:$I, 9, FALSE)</f>
        <v>282</v>
      </c>
      <c r="S25" s="195">
        <f>VLOOKUP(S$18,'Cap Component Finder'!$A:$I, 9, FALSE)</f>
        <v>377</v>
      </c>
      <c r="T25" s="195">
        <f>VLOOKUP(T$18,'Cap Component Finder'!$A:$I, 9, FALSE)</f>
        <v>55</v>
      </c>
      <c r="U25" s="195">
        <f>VLOOKUP(U$18,'Cap Component Finder'!$A:$I, 9, FALSE)</f>
        <v>146</v>
      </c>
      <c r="V25" s="195">
        <f>VLOOKUP(V$18,'Cap Component Finder'!$A:$I, 9, FALSE)</f>
        <v>252</v>
      </c>
      <c r="W25" s="195">
        <f>VLOOKUP(W$18,'Cap Component Finder'!$A:$I, 9, FALSE)</f>
        <v>180</v>
      </c>
      <c r="X25" s="195">
        <f>VLOOKUP(X$18,'Cap Component Finder'!$A:$I, 9, FALSE)</f>
        <v>363</v>
      </c>
      <c r="Y25" s="195">
        <f>VLOOKUP(Y$18,'Cap Component Finder'!$A:$I, 9, FALSE)</f>
        <v>292</v>
      </c>
      <c r="Z25" s="195">
        <f>VLOOKUP(Z$18,'Cap Component Finder'!$A:$I, 9, FALSE)</f>
        <v>962</v>
      </c>
      <c r="AA25" s="195">
        <f>VLOOKUP(AA$18,'Cap Component Finder'!$A:$I, 9, FALSE)</f>
        <v>377</v>
      </c>
      <c r="AB25" s="195">
        <f>VLOOKUP(AB$18,'Cap Component Finder'!$A:$I, 9, FALSE)</f>
        <v>486</v>
      </c>
      <c r="AC25" s="195">
        <f>VLOOKUP(AC$18,'Cap Component Finder'!$A:$I, 9, FALSE)</f>
        <v>353</v>
      </c>
      <c r="AD25" s="195">
        <f>VLOOKUP(AD$18,'Cap Component Finder'!$A:$I, 9, FALSE)</f>
        <v>370</v>
      </c>
    </row>
    <row r="26">
      <c r="A26" s="181" t="s">
        <v>414</v>
      </c>
      <c r="B26" s="196">
        <f>CEILING((O$19*F$5)+(O$20*F$6)+(O$21*F$7)+(O$22*F$8)+(O$23*F$9)+(O$24*F$10)+(O$25*F$11)+(O$26*F$12), 1)</f>
        <v>10154569</v>
      </c>
      <c r="C26" s="184" t="str">
        <f t="shared" si="2"/>
        <v>6933221,24902903</v>
      </c>
      <c r="D26" s="197" t="str">
        <f t="shared" si="3"/>
        <v>        0,0518</v>
      </c>
      <c r="E26" s="198">
        <f>'Help&amp;Setup'!B$17</f>
        <v>0.03</v>
      </c>
      <c r="F26" s="181">
        <f>VLOOKUP($A$42, 'Cap Component Needed'!$A$1:$U$28, MATCH('Cap Production Cost'!A26, 'Cap Component Needed'!$A$1:$U$1, 0), 0)</f>
        <v>0</v>
      </c>
      <c r="G26" s="199">
        <f>CEILING(F26*CEILING('Cap Production Cost'!B26+'Cap Production Cost'!C26*'Cap Production Cost'!D26+('Cap Production Cost'!C26*'Cap Production Cost'!D26)*'Cap Production Cost'!E26, 1), 1)</f>
        <v>0</v>
      </c>
      <c r="H26" s="181"/>
      <c r="I26" s="181"/>
      <c r="J26" s="181"/>
      <c r="K26" s="181"/>
      <c r="L26" s="181"/>
      <c r="M26" s="181"/>
      <c r="N26" s="181"/>
      <c r="O26" s="181"/>
      <c r="P26" s="181"/>
      <c r="Q26" s="181"/>
      <c r="R26" s="181"/>
      <c r="S26" s="181"/>
      <c r="T26" s="181"/>
      <c r="U26" s="181"/>
      <c r="V26" s="181"/>
      <c r="W26" s="181"/>
      <c r="X26" s="181"/>
      <c r="Y26" s="181"/>
      <c r="Z26" s="181"/>
      <c r="AA26" s="181"/>
      <c r="AB26" s="181"/>
      <c r="AC26" s="181"/>
      <c r="AD26" s="181"/>
    </row>
    <row r="27">
      <c r="A27" s="181" t="s">
        <v>415</v>
      </c>
      <c r="B27" s="196">
        <f>CEILING((P$19*F$5)+(P$20*F$6)+(P$21*F$7)+(P$22*F$8)+(P$23*F$9)+(P$24*F$10)+(P$25*F$11)+(P$26*F$12), 1)</f>
        <v>8870560</v>
      </c>
      <c r="C27" s="184" t="str">
        <f t="shared" si="2"/>
        <v>5848364,26957094</v>
      </c>
      <c r="D27" s="197" t="str">
        <f t="shared" si="3"/>
        <v>        0,0518</v>
      </c>
      <c r="E27" s="198">
        <f>'Help&amp;Setup'!B$17</f>
        <v>0.03</v>
      </c>
      <c r="F27" s="181">
        <f>VLOOKUP($A$42, 'Cap Component Needed'!$A$1:$U$28, MATCH('Cap Production Cost'!A27, 'Cap Component Needed'!$A$1:$U$1, 0), 0)</f>
        <v>0</v>
      </c>
      <c r="G27" s="199">
        <f>CEILING(F27*CEILING('Cap Production Cost'!B27+'Cap Production Cost'!C27*'Cap Production Cost'!D27+('Cap Production Cost'!C27*'Cap Production Cost'!D27)*'Cap Production Cost'!E27, 1), 1)</f>
        <v>0</v>
      </c>
      <c r="H27" s="181"/>
      <c r="I27" s="181"/>
      <c r="J27" s="181"/>
      <c r="K27" s="200" t="s">
        <v>178</v>
      </c>
      <c r="L27" s="195">
        <f>VLOOKUP($A$42,'Cap Component Needed'!$A$1:$U$25, MATCH('Cap Production Cost'!L$18, 'Cap Component Needed'!$A$1:$U$1, 0), 0) * L19</f>
        <v>0</v>
      </c>
      <c r="M27" s="195">
        <f>VLOOKUP($A$42,'Cap Component Needed'!$A$1:$U$25, MATCH('Cap Production Cost'!M$18, 'Cap Component Needed'!$A$1:$U$1, 0), 0) * M19</f>
        <v>0</v>
      </c>
      <c r="N27" s="195">
        <f>VLOOKUP($A$42,'Cap Component Needed'!$A$1:$U$25, MATCH('Cap Production Cost'!N$18, 'Cap Component Needed'!$A$1:$U$1, 0), 0) * N19</f>
        <v>0</v>
      </c>
      <c r="O27" s="195">
        <f>VLOOKUP($A$42,'Cap Component Needed'!$A$1:$U$25, MATCH('Cap Production Cost'!O$18, 'Cap Component Needed'!$A$1:$U$1, 0), 0) * O19</f>
        <v>0</v>
      </c>
      <c r="P27" s="195">
        <f>VLOOKUP($A$42,'Cap Component Needed'!$A$1:$U$25, MATCH('Cap Production Cost'!P$18, 'Cap Component Needed'!$A$1:$U$1, 0), 0) * P19</f>
        <v>0</v>
      </c>
      <c r="Q27" s="195">
        <f>VLOOKUP($A$42,'Cap Component Needed'!$A$1:$U$25, MATCH('Cap Production Cost'!Q$18, 'Cap Component Needed'!$A$1:$U$1, 0), 0) * Q19</f>
        <v>0</v>
      </c>
      <c r="R27" s="195">
        <f>VLOOKUP($A$42,'Cap Component Needed'!$A$1:$U$25, MATCH('Cap Production Cost'!R$18, 'Cap Component Needed'!$A$1:$U$1, 0), 0) * R19</f>
        <v>0</v>
      </c>
      <c r="S27" s="195">
        <f>VLOOKUP($A$42,'Cap Component Needed'!$A$1:$U$25, MATCH('Cap Production Cost'!S$18, 'Cap Component Needed'!$A$1:$U$1, 0), 0) * S19</f>
        <v>0</v>
      </c>
      <c r="T27" s="195">
        <f>VLOOKUP($A$42,'Cap Component Needed'!$A$1:$U$25, MATCH('Cap Production Cost'!T$18, 'Cap Component Needed'!$A$1:$U$1, 0), 0) * T19</f>
        <v>0</v>
      </c>
      <c r="U27" s="195">
        <f>VLOOKUP($A$42,'Cap Component Needed'!$A$1:$U$25, MATCH('Cap Production Cost'!U$18, 'Cap Component Needed'!$A$1:$U$1, 0), 0) * U19</f>
        <v>0</v>
      </c>
      <c r="V27" s="195">
        <f>VLOOKUP($A$42,'Cap Component Needed'!$A$1:$U$25, MATCH('Cap Production Cost'!V$18, 'Cap Component Needed'!$A$1:$U$1, 0), 0) * V19</f>
        <v>0</v>
      </c>
      <c r="W27" s="195">
        <f>VLOOKUP($A$42,'Cap Component Needed'!$A$1:$U$25, MATCH('Cap Production Cost'!W$18, 'Cap Component Needed'!$A$1:$U$1, 0), 0) * W19</f>
        <v>0</v>
      </c>
      <c r="X27" s="195">
        <f>VLOOKUP($A$42,'Cap Component Needed'!$A$1:$U$25, MATCH('Cap Production Cost'!X$18, 'Cap Component Needed'!$A$1:$U$1, 0), 0) * X19</f>
        <v>0</v>
      </c>
      <c r="Y27" s="195">
        <f>VLOOKUP($A$42,'Cap Component Needed'!$A$1:$U$25, MATCH('Cap Production Cost'!Y$18, 'Cap Component Needed'!$A$1:$U$1, 0), 0) * Y19</f>
        <v>0</v>
      </c>
      <c r="Z27" s="195">
        <f>VLOOKUP($A$42,'Cap Component Needed'!$A$1:$U$25, MATCH('Cap Production Cost'!Z$18, 'Cap Component Needed'!$A$1:$U$1, 0), 0) * Z19</f>
        <v>0</v>
      </c>
      <c r="AA27" s="195">
        <f>VLOOKUP($A$42,'Cap Component Needed'!$A$1:$U$25, MATCH('Cap Production Cost'!AA$18, 'Cap Component Needed'!$A$1:$U$1, 0), 0) * AA19</f>
        <v>0</v>
      </c>
      <c r="AB27" s="195">
        <f>VLOOKUP($A$42,'Cap Component Needed'!$A$1:$U$25, MATCH('Cap Production Cost'!AB$18, 'Cap Component Needed'!$A$1:$U$1, 0), 0) * AB19</f>
        <v>0</v>
      </c>
      <c r="AC27" s="195">
        <f>VLOOKUP($A$42,'Cap Component Needed'!$A$1:$U$25, MATCH('Cap Production Cost'!AC$18, 'Cap Component Needed'!$A$1:$U$1, 0), 0) * AC19</f>
        <v>0</v>
      </c>
      <c r="AD27" s="195">
        <f>VLOOKUP($A$42,'Cap Component Needed'!$A$1:$U$25, MATCH('Cap Production Cost'!AD$18, 'Cap Component Needed'!$A$1:$U$1, 0), 0) * AD19</f>
        <v>0</v>
      </c>
    </row>
    <row r="28">
      <c r="A28" s="181" t="s">
        <v>426</v>
      </c>
      <c r="B28" s="196">
        <f>CEILING((Q$19*F$5)+(Q$20*F$6)+(Q$21*F$7)+(Q$22*F$8)+(Q$23*F$9)+(Q$24*F$10)+(Q$25*F$11)+(Q$26*F$12), 1)</f>
        <v>10660417</v>
      </c>
      <c r="C28" s="184" t="str">
        <f t="shared" si="2"/>
        <v>7272745,08857332</v>
      </c>
      <c r="D28" s="197" t="str">
        <f t="shared" si="3"/>
        <v>        0,0518</v>
      </c>
      <c r="E28" s="198">
        <f>'Help&amp;Setup'!B$17</f>
        <v>0.03</v>
      </c>
      <c r="F28" s="181">
        <f>VLOOKUP($A$42, 'Cap Component Needed'!$A$1:$U$28, MATCH('Cap Production Cost'!A28, 'Cap Component Needed'!$A$1:$U$1, 0), 0)</f>
        <v>0</v>
      </c>
      <c r="G28" s="199">
        <f>CEILING(F28*CEILING('Cap Production Cost'!B28+'Cap Production Cost'!C28*'Cap Production Cost'!D28+('Cap Production Cost'!C28*'Cap Production Cost'!D28)*'Cap Production Cost'!E28, 1), 1)</f>
        <v>0</v>
      </c>
      <c r="H28" s="181"/>
      <c r="I28" s="181"/>
      <c r="J28" s="181"/>
      <c r="K28" s="200" t="s">
        <v>180</v>
      </c>
      <c r="L28" s="195">
        <f>VLOOKUP($A$42,'Cap Component Needed'!$A$1:$U$25, MATCH('Cap Production Cost'!L$18, 'Cap Component Needed'!$A$1:$U$1, 0), 0) * L20</f>
        <v>0</v>
      </c>
      <c r="M28" s="195">
        <f>VLOOKUP($A$42,'Cap Component Needed'!$A$1:$U$25, MATCH('Cap Production Cost'!M$18, 'Cap Component Needed'!$A$1:$U$1, 0), 0) * M20</f>
        <v>0</v>
      </c>
      <c r="N28" s="195">
        <f>VLOOKUP($A$42,'Cap Component Needed'!$A$1:$U$25, MATCH('Cap Production Cost'!N$18, 'Cap Component Needed'!$A$1:$U$1, 0), 0) * N20</f>
        <v>0</v>
      </c>
      <c r="O28" s="195">
        <f>VLOOKUP($A$42,'Cap Component Needed'!$A$1:$U$25, MATCH('Cap Production Cost'!O$18, 'Cap Component Needed'!$A$1:$U$1, 0), 0) * O20</f>
        <v>0</v>
      </c>
      <c r="P28" s="195">
        <f>VLOOKUP($A$42,'Cap Component Needed'!$A$1:$U$25, MATCH('Cap Production Cost'!P$18, 'Cap Component Needed'!$A$1:$U$1, 0), 0) * P20</f>
        <v>0</v>
      </c>
      <c r="Q28" s="195">
        <f>VLOOKUP($A$42,'Cap Component Needed'!$A$1:$U$25, MATCH('Cap Production Cost'!Q$18, 'Cap Component Needed'!$A$1:$U$1, 0), 0) * Q20</f>
        <v>0</v>
      </c>
      <c r="R28" s="195">
        <f>VLOOKUP($A$42,'Cap Component Needed'!$A$1:$U$25, MATCH('Cap Production Cost'!R$18, 'Cap Component Needed'!$A$1:$U$1, 0), 0) * R20</f>
        <v>0</v>
      </c>
      <c r="S28" s="195">
        <f>VLOOKUP($A$42,'Cap Component Needed'!$A$1:$U$25, MATCH('Cap Production Cost'!S$18, 'Cap Component Needed'!$A$1:$U$1, 0), 0) * S20</f>
        <v>0</v>
      </c>
      <c r="T28" s="195">
        <f>VLOOKUP($A$42,'Cap Component Needed'!$A$1:$U$25, MATCH('Cap Production Cost'!T$18, 'Cap Component Needed'!$A$1:$U$1, 0), 0) * T20</f>
        <v>0</v>
      </c>
      <c r="U28" s="195">
        <f>VLOOKUP($A$42,'Cap Component Needed'!$A$1:$U$25, MATCH('Cap Production Cost'!U$18, 'Cap Component Needed'!$A$1:$U$1, 0), 0) * U20</f>
        <v>0</v>
      </c>
      <c r="V28" s="195">
        <f>VLOOKUP($A$42,'Cap Component Needed'!$A$1:$U$25, MATCH('Cap Production Cost'!V$18, 'Cap Component Needed'!$A$1:$U$1, 0), 0) * V20</f>
        <v>0</v>
      </c>
      <c r="W28" s="195">
        <f>VLOOKUP($A$42,'Cap Component Needed'!$A$1:$U$25, MATCH('Cap Production Cost'!W$18, 'Cap Component Needed'!$A$1:$U$1, 0), 0) * W20</f>
        <v>0</v>
      </c>
      <c r="X28" s="195">
        <f>VLOOKUP($A$42,'Cap Component Needed'!$A$1:$U$25, MATCH('Cap Production Cost'!X$18, 'Cap Component Needed'!$A$1:$U$1, 0), 0) * X20</f>
        <v>0</v>
      </c>
      <c r="Y28" s="195">
        <f>VLOOKUP($A$42,'Cap Component Needed'!$A$1:$U$25, MATCH('Cap Production Cost'!Y$18, 'Cap Component Needed'!$A$1:$U$1, 0), 0) * Y20</f>
        <v>0</v>
      </c>
      <c r="Z28" s="195">
        <f>VLOOKUP($A$42,'Cap Component Needed'!$A$1:$U$25, MATCH('Cap Production Cost'!Z$18, 'Cap Component Needed'!$A$1:$U$1, 0), 0) * Z20</f>
        <v>0</v>
      </c>
      <c r="AA28" s="195">
        <f>VLOOKUP($A$42,'Cap Component Needed'!$A$1:$U$25, MATCH('Cap Production Cost'!AA$18, 'Cap Component Needed'!$A$1:$U$1, 0), 0) * AA20</f>
        <v>0</v>
      </c>
      <c r="AB28" s="195">
        <f>VLOOKUP($A$42,'Cap Component Needed'!$A$1:$U$25, MATCH('Cap Production Cost'!AB$18, 'Cap Component Needed'!$A$1:$U$1, 0), 0) * AB20</f>
        <v>0</v>
      </c>
      <c r="AC28" s="195">
        <f>VLOOKUP($A$42,'Cap Component Needed'!$A$1:$U$25, MATCH('Cap Production Cost'!AC$18, 'Cap Component Needed'!$A$1:$U$1, 0), 0) * AC20</f>
        <v>0</v>
      </c>
      <c r="AD28" s="195">
        <f>VLOOKUP($A$42,'Cap Component Needed'!$A$1:$U$25, MATCH('Cap Production Cost'!AD$18, 'Cap Component Needed'!$A$1:$U$1, 0), 0) * AD20</f>
        <v>0</v>
      </c>
    </row>
    <row r="29">
      <c r="A29" s="181" t="s">
        <v>430</v>
      </c>
      <c r="B29" s="196">
        <f>CEILING((R$19*F$5)+(R$20*F$6)+(R$21*F$7)+(R$22*F$8)+(R$23*F$9)+(R$24*F$10)+(R$25*F$11)+(R$26*F$12), 1)</f>
        <v>10195579</v>
      </c>
      <c r="C29" s="184" t="str">
        <f t="shared" si="2"/>
        <v>6965826,41537766</v>
      </c>
      <c r="D29" s="197" t="str">
        <f t="shared" si="3"/>
        <v>        0,0518</v>
      </c>
      <c r="E29" s="198">
        <f>'Help&amp;Setup'!B$17</f>
        <v>0.03</v>
      </c>
      <c r="F29" s="181">
        <f>VLOOKUP($A$42, 'Cap Component Needed'!$A$1:$U$28, MATCH('Cap Production Cost'!A29, 'Cap Component Needed'!$A$1:$U$1, 0), 0)</f>
        <v>0</v>
      </c>
      <c r="G29" s="199">
        <f>CEILING(F29*CEILING('Cap Production Cost'!B29+'Cap Production Cost'!C29*'Cap Production Cost'!D29+('Cap Production Cost'!C29*'Cap Production Cost'!D29)*'Cap Production Cost'!E29, 1), 1)</f>
        <v>0</v>
      </c>
      <c r="H29" s="181"/>
      <c r="I29" s="181"/>
      <c r="J29" s="181"/>
      <c r="K29" s="200" t="s">
        <v>182</v>
      </c>
      <c r="L29" s="195">
        <f>VLOOKUP($A$42,'Cap Component Needed'!$A$1:$U$25, MATCH('Cap Production Cost'!L$18, 'Cap Component Needed'!$A$1:$U$1, 0), 0) * L21</f>
        <v>0</v>
      </c>
      <c r="M29" s="195">
        <f>VLOOKUP($A$42,'Cap Component Needed'!$A$1:$U$25, MATCH('Cap Production Cost'!M$18, 'Cap Component Needed'!$A$1:$U$1, 0), 0) * M21</f>
        <v>0</v>
      </c>
      <c r="N29" s="195">
        <f>VLOOKUP($A$42,'Cap Component Needed'!$A$1:$U$25, MATCH('Cap Production Cost'!N$18, 'Cap Component Needed'!$A$1:$U$1, 0), 0) * N21</f>
        <v>0</v>
      </c>
      <c r="O29" s="195">
        <f>VLOOKUP($A$42,'Cap Component Needed'!$A$1:$U$25, MATCH('Cap Production Cost'!O$18, 'Cap Component Needed'!$A$1:$U$1, 0), 0) * O21</f>
        <v>0</v>
      </c>
      <c r="P29" s="195">
        <f>VLOOKUP($A$42,'Cap Component Needed'!$A$1:$U$25, MATCH('Cap Production Cost'!P$18, 'Cap Component Needed'!$A$1:$U$1, 0), 0) * P21</f>
        <v>0</v>
      </c>
      <c r="Q29" s="195">
        <f>VLOOKUP($A$42,'Cap Component Needed'!$A$1:$U$25, MATCH('Cap Production Cost'!Q$18, 'Cap Component Needed'!$A$1:$U$1, 0), 0) * Q21</f>
        <v>0</v>
      </c>
      <c r="R29" s="195">
        <f>VLOOKUP($A$42,'Cap Component Needed'!$A$1:$U$25, MATCH('Cap Production Cost'!R$18, 'Cap Component Needed'!$A$1:$U$1, 0), 0) * R21</f>
        <v>0</v>
      </c>
      <c r="S29" s="195">
        <f>VLOOKUP($A$42,'Cap Component Needed'!$A$1:$U$25, MATCH('Cap Production Cost'!S$18, 'Cap Component Needed'!$A$1:$U$1, 0), 0) * S21</f>
        <v>0</v>
      </c>
      <c r="T29" s="195">
        <f>VLOOKUP($A$42,'Cap Component Needed'!$A$1:$U$25, MATCH('Cap Production Cost'!T$18, 'Cap Component Needed'!$A$1:$U$1, 0), 0) * T21</f>
        <v>0</v>
      </c>
      <c r="U29" s="195">
        <f>VLOOKUP($A$42,'Cap Component Needed'!$A$1:$U$25, MATCH('Cap Production Cost'!U$18, 'Cap Component Needed'!$A$1:$U$1, 0), 0) * U21</f>
        <v>0</v>
      </c>
      <c r="V29" s="195">
        <f>VLOOKUP($A$42,'Cap Component Needed'!$A$1:$U$25, MATCH('Cap Production Cost'!V$18, 'Cap Component Needed'!$A$1:$U$1, 0), 0) * V21</f>
        <v>0</v>
      </c>
      <c r="W29" s="195">
        <f>VLOOKUP($A$42,'Cap Component Needed'!$A$1:$U$25, MATCH('Cap Production Cost'!W$18, 'Cap Component Needed'!$A$1:$U$1, 0), 0) * W21</f>
        <v>0</v>
      </c>
      <c r="X29" s="195">
        <f>VLOOKUP($A$42,'Cap Component Needed'!$A$1:$U$25, MATCH('Cap Production Cost'!X$18, 'Cap Component Needed'!$A$1:$U$1, 0), 0) * X21</f>
        <v>0</v>
      </c>
      <c r="Y29" s="195">
        <f>VLOOKUP($A$42,'Cap Component Needed'!$A$1:$U$25, MATCH('Cap Production Cost'!Y$18, 'Cap Component Needed'!$A$1:$U$1, 0), 0) * Y21</f>
        <v>0</v>
      </c>
      <c r="Z29" s="195">
        <f>VLOOKUP($A$42,'Cap Component Needed'!$A$1:$U$25, MATCH('Cap Production Cost'!Z$18, 'Cap Component Needed'!$A$1:$U$1, 0), 0) * Z21</f>
        <v>0</v>
      </c>
      <c r="AA29" s="195">
        <f>VLOOKUP($A$42,'Cap Component Needed'!$A$1:$U$25, MATCH('Cap Production Cost'!AA$18, 'Cap Component Needed'!$A$1:$U$1, 0), 0) * AA21</f>
        <v>0</v>
      </c>
      <c r="AB29" s="195">
        <f>VLOOKUP($A$42,'Cap Component Needed'!$A$1:$U$25, MATCH('Cap Production Cost'!AB$18, 'Cap Component Needed'!$A$1:$U$1, 0), 0) * AB21</f>
        <v>0</v>
      </c>
      <c r="AC29" s="195">
        <f>VLOOKUP($A$42,'Cap Component Needed'!$A$1:$U$25, MATCH('Cap Production Cost'!AC$18, 'Cap Component Needed'!$A$1:$U$1, 0), 0) * AC21</f>
        <v>0</v>
      </c>
      <c r="AD29" s="195">
        <f>VLOOKUP($A$42,'Cap Component Needed'!$A$1:$U$25, MATCH('Cap Production Cost'!AD$18, 'Cap Component Needed'!$A$1:$U$1, 0), 0) * AD21</f>
        <v>0</v>
      </c>
    </row>
    <row r="30">
      <c r="A30" s="181" t="s">
        <v>424</v>
      </c>
      <c r="B30" s="196">
        <f>CEILING((S$19*F$5)+(S$20*F$6)+(S$21*F$7)+(S$22*F$8)+(S$23*F$9)+(S$24*F$10)+(S$25*F$11)+(S$26*F$12), 1)</f>
        <v>12720737</v>
      </c>
      <c r="C30" s="184" t="str">
        <f t="shared" si="2"/>
        <v>9164394,46962778</v>
      </c>
      <c r="D30" s="197" t="str">
        <f t="shared" si="3"/>
        <v>        0,0518</v>
      </c>
      <c r="E30" s="198">
        <f>'Help&amp;Setup'!B$17</f>
        <v>0.03</v>
      </c>
      <c r="F30" s="181">
        <f>VLOOKUP($A$42, 'Cap Component Needed'!$A$1:$U$28, MATCH('Cap Production Cost'!A30, 'Cap Component Needed'!$A$1:$U$1, 0), 0)</f>
        <v>0</v>
      </c>
      <c r="G30" s="199">
        <f>CEILING(F30*CEILING('Cap Production Cost'!B30+'Cap Production Cost'!C30*'Cap Production Cost'!D30+('Cap Production Cost'!C30*'Cap Production Cost'!D30)*'Cap Production Cost'!E30, 1), 1)</f>
        <v>0</v>
      </c>
      <c r="H30" s="181"/>
      <c r="I30" s="181"/>
      <c r="J30" s="181"/>
      <c r="K30" s="200" t="s">
        <v>184</v>
      </c>
      <c r="L30" s="195">
        <f>VLOOKUP($A$42,'Cap Component Needed'!$A$1:$U$25, MATCH('Cap Production Cost'!L$18, 'Cap Component Needed'!$A$1:$U$1, 0), 0) * L22</f>
        <v>0</v>
      </c>
      <c r="M30" s="195">
        <f>VLOOKUP($A$42,'Cap Component Needed'!$A$1:$U$25, MATCH('Cap Production Cost'!M$18, 'Cap Component Needed'!$A$1:$U$1, 0), 0) * M22</f>
        <v>0</v>
      </c>
      <c r="N30" s="195">
        <f>VLOOKUP($A$42,'Cap Component Needed'!$A$1:$U$25, MATCH('Cap Production Cost'!N$18, 'Cap Component Needed'!$A$1:$U$1, 0), 0) * N22</f>
        <v>0</v>
      </c>
      <c r="O30" s="195">
        <f>VLOOKUP($A$42,'Cap Component Needed'!$A$1:$U$25, MATCH('Cap Production Cost'!O$18, 'Cap Component Needed'!$A$1:$U$1, 0), 0) * O22</f>
        <v>0</v>
      </c>
      <c r="P30" s="195">
        <f>VLOOKUP($A$42,'Cap Component Needed'!$A$1:$U$25, MATCH('Cap Production Cost'!P$18, 'Cap Component Needed'!$A$1:$U$1, 0), 0) * P22</f>
        <v>0</v>
      </c>
      <c r="Q30" s="195">
        <f>VLOOKUP($A$42,'Cap Component Needed'!$A$1:$U$25, MATCH('Cap Production Cost'!Q$18, 'Cap Component Needed'!$A$1:$U$1, 0), 0) * Q22</f>
        <v>0</v>
      </c>
      <c r="R30" s="195">
        <f>VLOOKUP($A$42,'Cap Component Needed'!$A$1:$U$25, MATCH('Cap Production Cost'!R$18, 'Cap Component Needed'!$A$1:$U$1, 0), 0) * R22</f>
        <v>0</v>
      </c>
      <c r="S30" s="195">
        <f>VLOOKUP($A$42,'Cap Component Needed'!$A$1:$U$25, MATCH('Cap Production Cost'!S$18, 'Cap Component Needed'!$A$1:$U$1, 0), 0) * S22</f>
        <v>0</v>
      </c>
      <c r="T30" s="195">
        <f>VLOOKUP($A$42,'Cap Component Needed'!$A$1:$U$25, MATCH('Cap Production Cost'!T$18, 'Cap Component Needed'!$A$1:$U$1, 0), 0) * T22</f>
        <v>0</v>
      </c>
      <c r="U30" s="195">
        <f>VLOOKUP($A$42,'Cap Component Needed'!$A$1:$U$25, MATCH('Cap Production Cost'!U$18, 'Cap Component Needed'!$A$1:$U$1, 0), 0) * U22</f>
        <v>0</v>
      </c>
      <c r="V30" s="195">
        <f>VLOOKUP($A$42,'Cap Component Needed'!$A$1:$U$25, MATCH('Cap Production Cost'!V$18, 'Cap Component Needed'!$A$1:$U$1, 0), 0) * V22</f>
        <v>0</v>
      </c>
      <c r="W30" s="195">
        <f>VLOOKUP($A$42,'Cap Component Needed'!$A$1:$U$25, MATCH('Cap Production Cost'!W$18, 'Cap Component Needed'!$A$1:$U$1, 0), 0) * W22</f>
        <v>0</v>
      </c>
      <c r="X30" s="195">
        <f>VLOOKUP($A$42,'Cap Component Needed'!$A$1:$U$25, MATCH('Cap Production Cost'!X$18, 'Cap Component Needed'!$A$1:$U$1, 0), 0) * X22</f>
        <v>0</v>
      </c>
      <c r="Y30" s="195">
        <f>VLOOKUP($A$42,'Cap Component Needed'!$A$1:$U$25, MATCH('Cap Production Cost'!Y$18, 'Cap Component Needed'!$A$1:$U$1, 0), 0) * Y22</f>
        <v>0</v>
      </c>
      <c r="Z30" s="195">
        <f>VLOOKUP($A$42,'Cap Component Needed'!$A$1:$U$25, MATCH('Cap Production Cost'!Z$18, 'Cap Component Needed'!$A$1:$U$1, 0), 0) * Z22</f>
        <v>0</v>
      </c>
      <c r="AA30" s="195">
        <f>VLOOKUP($A$42,'Cap Component Needed'!$A$1:$U$25, MATCH('Cap Production Cost'!AA$18, 'Cap Component Needed'!$A$1:$U$1, 0), 0) * AA22</f>
        <v>0</v>
      </c>
      <c r="AB30" s="195">
        <f>VLOOKUP($A$42,'Cap Component Needed'!$A$1:$U$25, MATCH('Cap Production Cost'!AB$18, 'Cap Component Needed'!$A$1:$U$1, 0), 0) * AB22</f>
        <v>0</v>
      </c>
      <c r="AC30" s="195">
        <f>VLOOKUP($A$42,'Cap Component Needed'!$A$1:$U$25, MATCH('Cap Production Cost'!AC$18, 'Cap Component Needed'!$A$1:$U$1, 0), 0) * AC22</f>
        <v>0</v>
      </c>
      <c r="AD30" s="195">
        <f>VLOOKUP($A$42,'Cap Component Needed'!$A$1:$U$25, MATCH('Cap Production Cost'!AD$18, 'Cap Component Needed'!$A$1:$U$1, 0), 0) * AD22</f>
        <v>0</v>
      </c>
    </row>
    <row r="31">
      <c r="A31" s="181" t="s">
        <v>416</v>
      </c>
      <c r="B31" s="196">
        <f>CEILING((T$19*F$5)+(T$20*F$6)+(T$21*F$7)+(T$22*F$8)+(T$23*F$9)+(T$24*F$10)+(T$25*F$11)+(T$26*F$12), 1)</f>
        <v>7374315</v>
      </c>
      <c r="C31" s="184" t="str">
        <f t="shared" si="2"/>
        <v>6746836,10202205</v>
      </c>
      <c r="D31" s="197" t="str">
        <f t="shared" si="3"/>
        <v>        0,0518</v>
      </c>
      <c r="E31" s="198">
        <f>'Help&amp;Setup'!B$17</f>
        <v>0.03</v>
      </c>
      <c r="F31" s="181">
        <f>VLOOKUP($A$42, 'Cap Component Needed'!$A$1:$U$28, MATCH('Cap Production Cost'!A31, 'Cap Component Needed'!$A$1:$U$1, 0), 0)</f>
        <v>0</v>
      </c>
      <c r="G31" s="199">
        <f>CEILING(F31*CEILING('Cap Production Cost'!B31+'Cap Production Cost'!C31*'Cap Production Cost'!D31+('Cap Production Cost'!C31*'Cap Production Cost'!D31)*'Cap Production Cost'!E31, 1), 1)</f>
        <v>0</v>
      </c>
      <c r="H31" s="181"/>
      <c r="I31" s="181"/>
      <c r="J31" s="181"/>
      <c r="K31" s="200" t="s">
        <v>186</v>
      </c>
      <c r="L31" s="195">
        <f>VLOOKUP($A$42,'Cap Component Needed'!$A$1:$U$25, MATCH('Cap Production Cost'!L$18, 'Cap Component Needed'!$A$1:$U$1, 0), 0) * L23</f>
        <v>0</v>
      </c>
      <c r="M31" s="195">
        <f>VLOOKUP($A$42,'Cap Component Needed'!$A$1:$U$25, MATCH('Cap Production Cost'!M$18, 'Cap Component Needed'!$A$1:$U$1, 0), 0) * M23</f>
        <v>0</v>
      </c>
      <c r="N31" s="195">
        <f>VLOOKUP($A$42,'Cap Component Needed'!$A$1:$U$25, MATCH('Cap Production Cost'!N$18, 'Cap Component Needed'!$A$1:$U$1, 0), 0) * N23</f>
        <v>0</v>
      </c>
      <c r="O31" s="195">
        <f>VLOOKUP($A$42,'Cap Component Needed'!$A$1:$U$25, MATCH('Cap Production Cost'!O$18, 'Cap Component Needed'!$A$1:$U$1, 0), 0) * O23</f>
        <v>0</v>
      </c>
      <c r="P31" s="195">
        <f>VLOOKUP($A$42,'Cap Component Needed'!$A$1:$U$25, MATCH('Cap Production Cost'!P$18, 'Cap Component Needed'!$A$1:$U$1, 0), 0) * P23</f>
        <v>0</v>
      </c>
      <c r="Q31" s="195">
        <f>VLOOKUP($A$42,'Cap Component Needed'!$A$1:$U$25, MATCH('Cap Production Cost'!Q$18, 'Cap Component Needed'!$A$1:$U$1, 0), 0) * Q23</f>
        <v>0</v>
      </c>
      <c r="R31" s="195">
        <f>VLOOKUP($A$42,'Cap Component Needed'!$A$1:$U$25, MATCH('Cap Production Cost'!R$18, 'Cap Component Needed'!$A$1:$U$1, 0), 0) * R23</f>
        <v>0</v>
      </c>
      <c r="S31" s="195">
        <f>VLOOKUP($A$42,'Cap Component Needed'!$A$1:$U$25, MATCH('Cap Production Cost'!S$18, 'Cap Component Needed'!$A$1:$U$1, 0), 0) * S23</f>
        <v>0</v>
      </c>
      <c r="T31" s="195">
        <f>VLOOKUP($A$42,'Cap Component Needed'!$A$1:$U$25, MATCH('Cap Production Cost'!T$18, 'Cap Component Needed'!$A$1:$U$1, 0), 0) * T23</f>
        <v>0</v>
      </c>
      <c r="U31" s="195">
        <f>VLOOKUP($A$42,'Cap Component Needed'!$A$1:$U$25, MATCH('Cap Production Cost'!U$18, 'Cap Component Needed'!$A$1:$U$1, 0), 0) * U23</f>
        <v>0</v>
      </c>
      <c r="V31" s="195">
        <f>VLOOKUP($A$42,'Cap Component Needed'!$A$1:$U$25, MATCH('Cap Production Cost'!V$18, 'Cap Component Needed'!$A$1:$U$1, 0), 0) * V23</f>
        <v>0</v>
      </c>
      <c r="W31" s="195">
        <f>VLOOKUP($A$42,'Cap Component Needed'!$A$1:$U$25, MATCH('Cap Production Cost'!W$18, 'Cap Component Needed'!$A$1:$U$1, 0), 0) * W23</f>
        <v>0</v>
      </c>
      <c r="X31" s="195">
        <f>VLOOKUP($A$42,'Cap Component Needed'!$A$1:$U$25, MATCH('Cap Production Cost'!X$18, 'Cap Component Needed'!$A$1:$U$1, 0), 0) * X23</f>
        <v>0</v>
      </c>
      <c r="Y31" s="195">
        <f>VLOOKUP($A$42,'Cap Component Needed'!$A$1:$U$25, MATCH('Cap Production Cost'!Y$18, 'Cap Component Needed'!$A$1:$U$1, 0), 0) * Y23</f>
        <v>0</v>
      </c>
      <c r="Z31" s="195">
        <f>VLOOKUP($A$42,'Cap Component Needed'!$A$1:$U$25, MATCH('Cap Production Cost'!Z$18, 'Cap Component Needed'!$A$1:$U$1, 0), 0) * Z23</f>
        <v>0</v>
      </c>
      <c r="AA31" s="195">
        <f>VLOOKUP($A$42,'Cap Component Needed'!$A$1:$U$25, MATCH('Cap Production Cost'!AA$18, 'Cap Component Needed'!$A$1:$U$1, 0), 0) * AA23</f>
        <v>0</v>
      </c>
      <c r="AB31" s="195">
        <f>VLOOKUP($A$42,'Cap Component Needed'!$A$1:$U$25, MATCH('Cap Production Cost'!AB$18, 'Cap Component Needed'!$A$1:$U$1, 0), 0) * AB23</f>
        <v>0</v>
      </c>
      <c r="AC31" s="195">
        <f>VLOOKUP($A$42,'Cap Component Needed'!$A$1:$U$25, MATCH('Cap Production Cost'!AC$18, 'Cap Component Needed'!$A$1:$U$1, 0), 0) * AC23</f>
        <v>0</v>
      </c>
      <c r="AD31" s="195">
        <f>VLOOKUP($A$42,'Cap Component Needed'!$A$1:$U$25, MATCH('Cap Production Cost'!AD$18, 'Cap Component Needed'!$A$1:$U$1, 0), 0) * AD23</f>
        <v>0</v>
      </c>
    </row>
    <row r="32">
      <c r="A32" s="181" t="s">
        <v>422</v>
      </c>
      <c r="B32" s="196">
        <f>CEILING((U$19*F$5)+(U$20*F$6)+(U$21*F$7)+(U$22*F$8)+(U$23*F$9)+(U$24*F$10)+(U$25*F$11)+(U$26*F$12), 1)</f>
        <v>6956580</v>
      </c>
      <c r="C32" s="184" t="str">
        <f t="shared" si="2"/>
        <v>4947368,11165452</v>
      </c>
      <c r="D32" s="197" t="str">
        <f t="shared" si="3"/>
        <v>        0,0518</v>
      </c>
      <c r="E32" s="198">
        <f>'Help&amp;Setup'!B$17</f>
        <v>0.03</v>
      </c>
      <c r="F32" s="181">
        <f>VLOOKUP($A$42, 'Cap Component Needed'!$A$1:$U$28, MATCH('Cap Production Cost'!A32, 'Cap Component Needed'!$A$1:$U$1, 0), 0)</f>
        <v>0</v>
      </c>
      <c r="G32" s="199">
        <f>CEILING(F32*CEILING('Cap Production Cost'!B32+'Cap Production Cost'!C32*'Cap Production Cost'!D32+('Cap Production Cost'!C32*'Cap Production Cost'!D32)*'Cap Production Cost'!E32, 1), 1)</f>
        <v>0</v>
      </c>
      <c r="H32" s="181"/>
      <c r="I32" s="181"/>
      <c r="J32" s="181"/>
      <c r="K32" s="200" t="s">
        <v>188</v>
      </c>
      <c r="L32" s="195">
        <f>VLOOKUP($A$42,'Cap Component Needed'!$A$1:$U$25, MATCH('Cap Production Cost'!L$18, 'Cap Component Needed'!$A$1:$U$1, 0), 0) * L24</f>
        <v>0</v>
      </c>
      <c r="M32" s="195">
        <f>VLOOKUP($A$42,'Cap Component Needed'!$A$1:$U$25, MATCH('Cap Production Cost'!M$18, 'Cap Component Needed'!$A$1:$U$1, 0), 0) * M24</f>
        <v>0</v>
      </c>
      <c r="N32" s="195">
        <f>VLOOKUP($A$42,'Cap Component Needed'!$A$1:$U$25, MATCH('Cap Production Cost'!N$18, 'Cap Component Needed'!$A$1:$U$1, 0), 0) * N24</f>
        <v>0</v>
      </c>
      <c r="O32" s="195">
        <f>VLOOKUP($A$42,'Cap Component Needed'!$A$1:$U$25, MATCH('Cap Production Cost'!O$18, 'Cap Component Needed'!$A$1:$U$1, 0), 0) * O24</f>
        <v>0</v>
      </c>
      <c r="P32" s="195">
        <f>VLOOKUP($A$42,'Cap Component Needed'!$A$1:$U$25, MATCH('Cap Production Cost'!P$18, 'Cap Component Needed'!$A$1:$U$1, 0), 0) * P24</f>
        <v>0</v>
      </c>
      <c r="Q32" s="195">
        <f>VLOOKUP($A$42,'Cap Component Needed'!$A$1:$U$25, MATCH('Cap Production Cost'!Q$18, 'Cap Component Needed'!$A$1:$U$1, 0), 0) * Q24</f>
        <v>0</v>
      </c>
      <c r="R32" s="195">
        <f>VLOOKUP($A$42,'Cap Component Needed'!$A$1:$U$25, MATCH('Cap Production Cost'!R$18, 'Cap Component Needed'!$A$1:$U$1, 0), 0) * R24</f>
        <v>0</v>
      </c>
      <c r="S32" s="195">
        <f>VLOOKUP($A$42,'Cap Component Needed'!$A$1:$U$25, MATCH('Cap Production Cost'!S$18, 'Cap Component Needed'!$A$1:$U$1, 0), 0) * S24</f>
        <v>0</v>
      </c>
      <c r="T32" s="195">
        <f>VLOOKUP($A$42,'Cap Component Needed'!$A$1:$U$25, MATCH('Cap Production Cost'!T$18, 'Cap Component Needed'!$A$1:$U$1, 0), 0) * T24</f>
        <v>0</v>
      </c>
      <c r="U32" s="195">
        <f>VLOOKUP($A$42,'Cap Component Needed'!$A$1:$U$25, MATCH('Cap Production Cost'!U$18, 'Cap Component Needed'!$A$1:$U$1, 0), 0) * U24</f>
        <v>0</v>
      </c>
      <c r="V32" s="195">
        <f>VLOOKUP($A$42,'Cap Component Needed'!$A$1:$U$25, MATCH('Cap Production Cost'!V$18, 'Cap Component Needed'!$A$1:$U$1, 0), 0) * V24</f>
        <v>0</v>
      </c>
      <c r="W32" s="195">
        <f>VLOOKUP($A$42,'Cap Component Needed'!$A$1:$U$25, MATCH('Cap Production Cost'!W$18, 'Cap Component Needed'!$A$1:$U$1, 0), 0) * W24</f>
        <v>0</v>
      </c>
      <c r="X32" s="195">
        <f>VLOOKUP($A$42,'Cap Component Needed'!$A$1:$U$25, MATCH('Cap Production Cost'!X$18, 'Cap Component Needed'!$A$1:$U$1, 0), 0) * X24</f>
        <v>0</v>
      </c>
      <c r="Y32" s="195">
        <f>VLOOKUP($A$42,'Cap Component Needed'!$A$1:$U$25, MATCH('Cap Production Cost'!Y$18, 'Cap Component Needed'!$A$1:$U$1, 0), 0) * Y24</f>
        <v>0</v>
      </c>
      <c r="Z32" s="195">
        <f>VLOOKUP($A$42,'Cap Component Needed'!$A$1:$U$25, MATCH('Cap Production Cost'!Z$18, 'Cap Component Needed'!$A$1:$U$1, 0), 0) * Z24</f>
        <v>0</v>
      </c>
      <c r="AA32" s="195">
        <f>VLOOKUP($A$42,'Cap Component Needed'!$A$1:$U$25, MATCH('Cap Production Cost'!AA$18, 'Cap Component Needed'!$A$1:$U$1, 0), 0) * AA24</f>
        <v>0</v>
      </c>
      <c r="AB32" s="195">
        <f>VLOOKUP($A$42,'Cap Component Needed'!$A$1:$U$25, MATCH('Cap Production Cost'!AB$18, 'Cap Component Needed'!$A$1:$U$1, 0), 0) * AB24</f>
        <v>0</v>
      </c>
      <c r="AC32" s="195">
        <f>VLOOKUP($A$42,'Cap Component Needed'!$A$1:$U$25, MATCH('Cap Production Cost'!AC$18, 'Cap Component Needed'!$A$1:$U$1, 0), 0) * AC24</f>
        <v>0</v>
      </c>
      <c r="AD32" s="195">
        <f>VLOOKUP($A$42,'Cap Component Needed'!$A$1:$U$25, MATCH('Cap Production Cost'!AD$18, 'Cap Component Needed'!$A$1:$U$1, 0), 0) * AD24</f>
        <v>0</v>
      </c>
    </row>
    <row r="33">
      <c r="A33" s="181" t="s">
        <v>418</v>
      </c>
      <c r="B33" s="196">
        <f>CEILING((V$19*F$5)+(V$20*F$6)+(V$21*F$7)+(V$22*F$8)+(V$23*F$9)+(V$24*F$10)+(V$25*F$11)+(V$26*F$12), 1)</f>
        <v>9556638</v>
      </c>
      <c r="C33" s="184" t="str">
        <f t="shared" si="2"/>
        <v>6558363,28127337</v>
      </c>
      <c r="D33" s="197" t="str">
        <f t="shared" si="3"/>
        <v>        0,0518</v>
      </c>
      <c r="E33" s="198">
        <f>'Help&amp;Setup'!B$17</f>
        <v>0.03</v>
      </c>
      <c r="F33" s="181">
        <f>VLOOKUP($A$42, 'Cap Component Needed'!$A$1:$U$28, MATCH('Cap Production Cost'!A33, 'Cap Component Needed'!$A$1:$U$1, 0), 0)</f>
        <v>0</v>
      </c>
      <c r="G33" s="199">
        <f>CEILING(F33*CEILING('Cap Production Cost'!B33+'Cap Production Cost'!C33*'Cap Production Cost'!D33+('Cap Production Cost'!C33*'Cap Production Cost'!D33)*'Cap Production Cost'!E33, 1), 1)</f>
        <v>0</v>
      </c>
      <c r="H33" s="181"/>
      <c r="I33" s="181"/>
      <c r="J33" s="181"/>
      <c r="K33" s="200" t="s">
        <v>190</v>
      </c>
      <c r="L33" s="195">
        <f>VLOOKUP($A$42,'Cap Component Needed'!$A$1:$U$25, MATCH('Cap Production Cost'!L$18, 'Cap Component Needed'!$A$1:$U$1, 0), 0) * L25</f>
        <v>0</v>
      </c>
      <c r="M33" s="195">
        <f>VLOOKUP($A$42,'Cap Component Needed'!$A$1:$U$25, MATCH('Cap Production Cost'!M$18, 'Cap Component Needed'!$A$1:$U$1, 0), 0) * M25</f>
        <v>0</v>
      </c>
      <c r="N33" s="195">
        <f>VLOOKUP($A$42,'Cap Component Needed'!$A$1:$U$25, MATCH('Cap Production Cost'!N$18, 'Cap Component Needed'!$A$1:$U$1, 0), 0) * N25</f>
        <v>0</v>
      </c>
      <c r="O33" s="195">
        <f>VLOOKUP($A$42,'Cap Component Needed'!$A$1:$U$25, MATCH('Cap Production Cost'!O$18, 'Cap Component Needed'!$A$1:$U$1, 0), 0) * O25</f>
        <v>0</v>
      </c>
      <c r="P33" s="195">
        <f>VLOOKUP($A$42,'Cap Component Needed'!$A$1:$U$25, MATCH('Cap Production Cost'!P$18, 'Cap Component Needed'!$A$1:$U$1, 0), 0) * P25</f>
        <v>0</v>
      </c>
      <c r="Q33" s="195">
        <f>VLOOKUP($A$42,'Cap Component Needed'!$A$1:$U$25, MATCH('Cap Production Cost'!Q$18, 'Cap Component Needed'!$A$1:$U$1, 0), 0) * Q25</f>
        <v>0</v>
      </c>
      <c r="R33" s="195">
        <f>VLOOKUP($A$42,'Cap Component Needed'!$A$1:$U$25, MATCH('Cap Production Cost'!R$18, 'Cap Component Needed'!$A$1:$U$1, 0), 0) * R25</f>
        <v>0</v>
      </c>
      <c r="S33" s="195">
        <f>VLOOKUP($A$42,'Cap Component Needed'!$A$1:$U$25, MATCH('Cap Production Cost'!S$18, 'Cap Component Needed'!$A$1:$U$1, 0), 0) * S25</f>
        <v>0</v>
      </c>
      <c r="T33" s="195">
        <f>VLOOKUP($A$42,'Cap Component Needed'!$A$1:$U$25, MATCH('Cap Production Cost'!T$18, 'Cap Component Needed'!$A$1:$U$1, 0), 0) * T25</f>
        <v>0</v>
      </c>
      <c r="U33" s="195">
        <f>VLOOKUP($A$42,'Cap Component Needed'!$A$1:$U$25, MATCH('Cap Production Cost'!U$18, 'Cap Component Needed'!$A$1:$U$1, 0), 0) * U25</f>
        <v>0</v>
      </c>
      <c r="V33" s="195">
        <f>VLOOKUP($A$42,'Cap Component Needed'!$A$1:$U$25, MATCH('Cap Production Cost'!V$18, 'Cap Component Needed'!$A$1:$U$1, 0), 0) * V25</f>
        <v>0</v>
      </c>
      <c r="W33" s="195">
        <f>VLOOKUP($A$42,'Cap Component Needed'!$A$1:$U$25, MATCH('Cap Production Cost'!W$18, 'Cap Component Needed'!$A$1:$U$1, 0), 0) * W25</f>
        <v>0</v>
      </c>
      <c r="X33" s="195">
        <f>VLOOKUP($A$42,'Cap Component Needed'!$A$1:$U$25, MATCH('Cap Production Cost'!X$18, 'Cap Component Needed'!$A$1:$U$1, 0), 0) * X25</f>
        <v>0</v>
      </c>
      <c r="Y33" s="195">
        <f>VLOOKUP($A$42,'Cap Component Needed'!$A$1:$U$25, MATCH('Cap Production Cost'!Y$18, 'Cap Component Needed'!$A$1:$U$1, 0), 0) * Y25</f>
        <v>0</v>
      </c>
      <c r="Z33" s="195">
        <f>VLOOKUP($A$42,'Cap Component Needed'!$A$1:$U$25, MATCH('Cap Production Cost'!Z$18, 'Cap Component Needed'!$A$1:$U$1, 0), 0) * Z25</f>
        <v>0</v>
      </c>
      <c r="AA33" s="195">
        <f>VLOOKUP($A$42,'Cap Component Needed'!$A$1:$U$25, MATCH('Cap Production Cost'!AA$18, 'Cap Component Needed'!$A$1:$U$1, 0), 0) * AA25</f>
        <v>0</v>
      </c>
      <c r="AB33" s="195">
        <f>VLOOKUP($A$42,'Cap Component Needed'!$A$1:$U$25, MATCH('Cap Production Cost'!AB$18, 'Cap Component Needed'!$A$1:$U$1, 0), 0) * AB25</f>
        <v>0</v>
      </c>
      <c r="AC33" s="195">
        <f>VLOOKUP($A$42,'Cap Component Needed'!$A$1:$U$25, MATCH('Cap Production Cost'!AC$18, 'Cap Component Needed'!$A$1:$U$1, 0), 0) * AC25</f>
        <v>0</v>
      </c>
      <c r="AD33" s="195">
        <f>VLOOKUP($A$42,'Cap Component Needed'!$A$1:$U$25, MATCH('Cap Production Cost'!AD$18, 'Cap Component Needed'!$A$1:$U$1, 0), 0) * AD25</f>
        <v>0</v>
      </c>
    </row>
    <row r="34">
      <c r="A34" s="181" t="s">
        <v>419</v>
      </c>
      <c r="B34" s="196">
        <f>CEILING((W$19*F$5)+(W$20*F$6)+(W$21*F$7)+(W$22*F$8)+(W$23*F$9)+(W$24*F$10)+(W$25*F$11)+(W$26*F$12), 1)</f>
        <v>7960050</v>
      </c>
      <c r="C34" s="184" t="str">
        <f t="shared" si="2"/>
        <v>5626394,19168836</v>
      </c>
      <c r="D34" s="197" t="str">
        <f t="shared" si="3"/>
        <v>        0,0518</v>
      </c>
      <c r="E34" s="198">
        <f>'Help&amp;Setup'!B$17</f>
        <v>0.03</v>
      </c>
      <c r="F34" s="181">
        <f>VLOOKUP($A$42, 'Cap Component Needed'!$A$1:$U$28, MATCH('Cap Production Cost'!A34, 'Cap Component Needed'!$A$1:$U$1, 0), 0)</f>
        <v>0</v>
      </c>
      <c r="G34" s="199">
        <f>CEILING(F34*CEILING('Cap Production Cost'!B34+'Cap Production Cost'!C34*'Cap Production Cost'!D34+('Cap Production Cost'!C34*'Cap Production Cost'!D34)*'Cap Production Cost'!E34, 1), 1)</f>
        <v>0</v>
      </c>
      <c r="H34" s="181"/>
      <c r="I34" s="181"/>
      <c r="J34" s="181"/>
      <c r="K34" s="200" t="s">
        <v>491</v>
      </c>
      <c r="L34" s="195">
        <f>VLOOKUP($A$42,'Cap Component Needed'!$A$1:$U$25, MATCH('Cap Production Cost'!L$18, 'Cap Component Needed'!$A$1:$U$1, 0), 0) * L26</f>
        <v>0</v>
      </c>
      <c r="M34" s="195">
        <f>VLOOKUP($A$42,'Cap Component Needed'!$A$1:$U$25, MATCH('Cap Production Cost'!M$18, 'Cap Component Needed'!$A$1:$U$1, 0), 0) * M26</f>
        <v>0</v>
      </c>
      <c r="N34" s="195">
        <f>VLOOKUP($A$42,'Cap Component Needed'!$A$1:$U$25, MATCH('Cap Production Cost'!N$18, 'Cap Component Needed'!$A$1:$U$1, 0), 0) * N26</f>
        <v>0</v>
      </c>
      <c r="O34" s="195">
        <f>VLOOKUP($A$42,'Cap Component Needed'!$A$1:$U$25, MATCH('Cap Production Cost'!O$18, 'Cap Component Needed'!$A$1:$U$1, 0), 0) * O26</f>
        <v>0</v>
      </c>
      <c r="P34" s="195">
        <f>VLOOKUP($A$42,'Cap Component Needed'!$A$1:$U$25, MATCH('Cap Production Cost'!P$18, 'Cap Component Needed'!$A$1:$U$1, 0), 0) * P26</f>
        <v>0</v>
      </c>
      <c r="Q34" s="195">
        <f>VLOOKUP($A$42,'Cap Component Needed'!$A$1:$U$25, MATCH('Cap Production Cost'!Q$18, 'Cap Component Needed'!$A$1:$U$1, 0), 0) * Q26</f>
        <v>0</v>
      </c>
      <c r="R34" s="195">
        <f>VLOOKUP($A$42,'Cap Component Needed'!$A$1:$U$25, MATCH('Cap Production Cost'!R$18, 'Cap Component Needed'!$A$1:$U$1, 0), 0) * R26</f>
        <v>0</v>
      </c>
      <c r="S34" s="195">
        <f>VLOOKUP($A$42,'Cap Component Needed'!$A$1:$U$25, MATCH('Cap Production Cost'!S$18, 'Cap Component Needed'!$A$1:$U$1, 0), 0) * S26</f>
        <v>0</v>
      </c>
      <c r="T34" s="195">
        <f>VLOOKUP($A$42,'Cap Component Needed'!$A$1:$U$25, MATCH('Cap Production Cost'!T$18, 'Cap Component Needed'!$A$1:$U$1, 0), 0) * T26</f>
        <v>0</v>
      </c>
      <c r="U34" s="195">
        <f>VLOOKUP($A$42,'Cap Component Needed'!$A$1:$U$25, MATCH('Cap Production Cost'!U$18, 'Cap Component Needed'!$A$1:$U$1, 0), 0) * U26</f>
        <v>0</v>
      </c>
      <c r="V34" s="195">
        <f>VLOOKUP($A$42,'Cap Component Needed'!$A$1:$U$25, MATCH('Cap Production Cost'!V$18, 'Cap Component Needed'!$A$1:$U$1, 0), 0) * V26</f>
        <v>0</v>
      </c>
      <c r="W34" s="195">
        <f>VLOOKUP($A$42,'Cap Component Needed'!$A$1:$U$25, MATCH('Cap Production Cost'!W$18, 'Cap Component Needed'!$A$1:$U$1, 0), 0) * W26</f>
        <v>0</v>
      </c>
      <c r="X34" s="195">
        <f>VLOOKUP($A$42,'Cap Component Needed'!$A$1:$U$25, MATCH('Cap Production Cost'!X$18, 'Cap Component Needed'!$A$1:$U$1, 0), 0) * X26</f>
        <v>0</v>
      </c>
      <c r="Y34" s="195">
        <f>VLOOKUP($A$42,'Cap Component Needed'!$A$1:$U$25, MATCH('Cap Production Cost'!Y$18, 'Cap Component Needed'!$A$1:$U$1, 0), 0) * Y26</f>
        <v>0</v>
      </c>
      <c r="Z34" s="195">
        <f>VLOOKUP($A$42,'Cap Component Needed'!$A$1:$U$25, MATCH('Cap Production Cost'!Z$18, 'Cap Component Needed'!$A$1:$U$1, 0), 0) * Z26</f>
        <v>0</v>
      </c>
      <c r="AA34" s="195">
        <f>VLOOKUP($A$42,'Cap Component Needed'!$A$1:$U$25, MATCH('Cap Production Cost'!AA$18, 'Cap Component Needed'!$A$1:$U$1, 0), 0) * AA26</f>
        <v>0</v>
      </c>
      <c r="AB34" s="195">
        <f>VLOOKUP($A$42,'Cap Component Needed'!$A$1:$U$25, MATCH('Cap Production Cost'!AB$18, 'Cap Component Needed'!$A$1:$U$1, 0), 0) * AB26</f>
        <v>0</v>
      </c>
      <c r="AC34" s="195">
        <f>VLOOKUP($A$42,'Cap Component Needed'!$A$1:$U$25, MATCH('Cap Production Cost'!AC$18, 'Cap Component Needed'!$A$1:$U$1, 0), 0) * AC26</f>
        <v>0</v>
      </c>
      <c r="AD34" s="195">
        <f>VLOOKUP($A$42,'Cap Component Needed'!$A$1:$U$25, MATCH('Cap Production Cost'!AD$18, 'Cap Component Needed'!$A$1:$U$1, 0), 0) * AD26</f>
        <v>0</v>
      </c>
    </row>
    <row r="35">
      <c r="A35" s="181" t="s">
        <v>498</v>
      </c>
      <c r="B35" s="196">
        <f>CEILING((X$19*F$5)+(X$20*F$6)+(X$21*F$7)+(X$22*F$8)+(X$23*F$9)+(X$24*F$10)+(X$25*F$11)+(X$26*F$12), 1)</f>
        <v>11703328</v>
      </c>
      <c r="C35" s="184" t="str">
        <f t="shared" si="2"/>
        <v>7995885,30934898</v>
      </c>
      <c r="D35" s="197" t="str">
        <f t="shared" si="3"/>
        <v>        0,0518</v>
      </c>
      <c r="E35" s="198">
        <f>'Help&amp;Setup'!B$17</f>
        <v>0.03</v>
      </c>
      <c r="F35" s="181">
        <f>VLOOKUP($A$42, 'Cap Component Needed'!$A$1:$U$28, MATCH('Cap Production Cost'!A35, 'Cap Component Needed'!$A$1:$U$1, 0), 0)</f>
        <v>0</v>
      </c>
      <c r="G35" s="199">
        <f>CEILING(F35*CEILING('Cap Production Cost'!B35+'Cap Production Cost'!C35*'Cap Production Cost'!D35+('Cap Production Cost'!C35*'Cap Production Cost'!D35)*'Cap Production Cost'!E35, 1), 1)</f>
        <v>0</v>
      </c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</row>
    <row r="36">
      <c r="A36" s="181" t="s">
        <v>425</v>
      </c>
      <c r="B36" s="196">
        <f>CEILING((Y$19*F$5)+(Y$20*F$6)+(Y$21*F$7)+(Y$22*F$8)+(Y$23*F$9)+(Y$24*F$10)+(Y$25*F$11)+(Y$26*F$12), 1)</f>
        <v>10870124</v>
      </c>
      <c r="C36" s="184" t="str">
        <f t="shared" si="2"/>
        <v>7221230,04812296</v>
      </c>
      <c r="D36" s="197" t="str">
        <f t="shared" si="3"/>
        <v>        0,0518</v>
      </c>
      <c r="E36" s="198">
        <f>'Help&amp;Setup'!B$17</f>
        <v>0.03</v>
      </c>
      <c r="F36" s="181">
        <f>VLOOKUP($A$42, 'Cap Component Needed'!$A$1:$U$28, MATCH('Cap Production Cost'!A36, 'Cap Component Needed'!$A$1:$U$1, 0), 0)</f>
        <v>0</v>
      </c>
      <c r="G36" s="199">
        <f>CEILING(F36*CEILING('Cap Production Cost'!B36+'Cap Production Cost'!C36*'Cap Production Cost'!D36+('Cap Production Cost'!C36*'Cap Production Cost'!D36)*'Cap Production Cost'!E36, 1), 1)</f>
        <v>0</v>
      </c>
      <c r="H36" s="181"/>
      <c r="I36" s="181"/>
      <c r="J36" s="181"/>
      <c r="K36" s="181"/>
      <c r="L36" s="181"/>
      <c r="M36" s="181"/>
      <c r="N36" s="181"/>
      <c r="O36" s="181"/>
      <c r="P36" s="181"/>
      <c r="Q36" s="181"/>
      <c r="R36" s="181"/>
      <c r="S36" s="181"/>
      <c r="T36" s="181"/>
      <c r="U36" s="181"/>
      <c r="V36" s="181"/>
      <c r="W36" s="181"/>
      <c r="X36" s="181"/>
      <c r="Y36" s="181"/>
      <c r="Z36" s="181"/>
      <c r="AA36" s="181"/>
      <c r="AB36" s="181"/>
      <c r="AC36" s="181"/>
      <c r="AD36" s="181"/>
    </row>
    <row r="37">
      <c r="A37" s="181" t="s">
        <v>423</v>
      </c>
      <c r="B37" s="196">
        <f>CEILING((Z$19*F$5)+(Z$20*F$6)+(Z$21*F$7)+(Z$22*F$8)+(Z$23*F$9)+(Z$24*F$10)+(Z$25*F$11)+(Z$26*F$12), 1)</f>
        <v>22450723</v>
      </c>
      <c r="C37" s="184" t="str">
        <f t="shared" si="2"/>
        <v>15300194,4651155</v>
      </c>
      <c r="D37" s="197" t="str">
        <f t="shared" si="3"/>
        <v>        0,0518</v>
      </c>
      <c r="E37" s="198">
        <f>'Help&amp;Setup'!B$17</f>
        <v>0.03</v>
      </c>
      <c r="F37" s="181">
        <f>VLOOKUP($A$42, 'Cap Component Needed'!$A$1:$U$28, MATCH('Cap Production Cost'!A37, 'Cap Component Needed'!$A$1:$U$1, 0), 0)</f>
        <v>0</v>
      </c>
      <c r="G37" s="199">
        <f>CEILING(F37*CEILING('Cap Production Cost'!B37+'Cap Production Cost'!C37*'Cap Production Cost'!D37+('Cap Production Cost'!C37*'Cap Production Cost'!D37)*'Cap Production Cost'!E37, 1), 1)</f>
        <v>0</v>
      </c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</row>
    <row r="38">
      <c r="A38" s="181" t="s">
        <v>417</v>
      </c>
      <c r="B38" s="196">
        <f>CEILING((AA$19*F$5)+(AA$20*F$6)+(AA$21*F$7)+(AA$22*F$8)+(AA$23*F$9)+(AA$24*F$10)+(AA$25*F$11)+(AA$26*F$12), 1)</f>
        <v>12871641</v>
      </c>
      <c r="C38" s="184" t="str">
        <f t="shared" si="2"/>
        <v>8832204,36187403</v>
      </c>
      <c r="D38" s="197" t="str">
        <f t="shared" si="3"/>
        <v>        0,0518</v>
      </c>
      <c r="E38" s="198">
        <f>'Help&amp;Setup'!B$17</f>
        <v>0.03</v>
      </c>
      <c r="F38" s="181">
        <f>VLOOKUP($A$42, 'Cap Component Needed'!$A$1:$U$28, MATCH('Cap Production Cost'!A38, 'Cap Component Needed'!$A$1:$U$1, 0), 0)</f>
        <v>0</v>
      </c>
      <c r="G38" s="199">
        <f>CEILING(F38*CEILING('Cap Production Cost'!B38+'Cap Production Cost'!C38*'Cap Production Cost'!D38+('Cap Production Cost'!C38*'Cap Production Cost'!D38)*'Cap Production Cost'!E38, 1), 1)</f>
        <v>0</v>
      </c>
      <c r="H38" s="181"/>
      <c r="I38" s="181"/>
      <c r="J38" s="181"/>
      <c r="K38" s="181"/>
      <c r="L38" s="181"/>
      <c r="M38" s="181"/>
      <c r="N38" s="181"/>
      <c r="O38" s="181"/>
      <c r="P38" s="181"/>
      <c r="Q38" s="181"/>
      <c r="R38" s="181"/>
      <c r="S38" s="181"/>
      <c r="T38" s="181"/>
      <c r="U38" s="181"/>
      <c r="V38" s="181"/>
      <c r="W38" s="181"/>
      <c r="X38" s="181"/>
      <c r="Y38" s="181"/>
      <c r="Z38" s="181"/>
      <c r="AA38" s="181"/>
      <c r="AB38" s="181"/>
      <c r="AC38" s="181"/>
      <c r="AD38" s="181"/>
    </row>
    <row r="39">
      <c r="A39" s="181" t="s">
        <v>499</v>
      </c>
      <c r="B39" s="196">
        <f>CEILING((AB$19*F$5)+(AB$20*F$6)+(AB$21*F$7)+(AB$22*F$8)+(AB$23*F$9)+(AB$24*F$10)+(AB$25*F$11)+(AB$26*F$12), 1)</f>
        <v>16308807</v>
      </c>
      <c r="C39" s="184" t="str">
        <f t="shared" si="2"/>
        <v>11531789,5450418</v>
      </c>
      <c r="D39" s="197" t="str">
        <f t="shared" si="3"/>
        <v>        0,0518</v>
      </c>
      <c r="E39" s="198">
        <f>'Help&amp;Setup'!B$17</f>
        <v>0.03</v>
      </c>
      <c r="F39" s="181">
        <f>VLOOKUP($A$42, 'Cap Component Needed'!$A$1:$U$28, MATCH('Cap Production Cost'!A39, 'Cap Component Needed'!$A$1:$U$1, 0), 0)</f>
        <v>0</v>
      </c>
      <c r="G39" s="199">
        <f>CEILING(F39*CEILING('Cap Production Cost'!B39+'Cap Production Cost'!C39*'Cap Production Cost'!D39+('Cap Production Cost'!C39*'Cap Production Cost'!D39)*'Cap Production Cost'!E39, 1), 1)</f>
        <v>0</v>
      </c>
      <c r="H39" s="181"/>
      <c r="I39" s="181"/>
      <c r="J39" s="181"/>
      <c r="K39" s="181"/>
      <c r="L39" s="181"/>
      <c r="M39" s="181"/>
      <c r="N39" s="181"/>
      <c r="O39" s="181"/>
      <c r="P39" s="181"/>
      <c r="Q39" s="181"/>
      <c r="R39" s="181"/>
      <c r="S39" s="181"/>
      <c r="T39" s="181"/>
      <c r="U39" s="181"/>
      <c r="V39" s="181"/>
      <c r="W39" s="181"/>
      <c r="X39" s="181"/>
      <c r="Y39" s="181"/>
      <c r="Z39" s="181"/>
      <c r="AA39" s="181"/>
      <c r="AB39" s="181"/>
      <c r="AC39" s="181"/>
      <c r="AD39" s="181"/>
    </row>
    <row r="40">
      <c r="A40" s="181" t="s">
        <v>431</v>
      </c>
      <c r="B40" s="196">
        <f>CEILING((AC$19*F$5)+(AC$20*F$6)+(AC$21*F$7)+(AC$22*F$8)+(AC$23*F$9)+(AC$24*F$10)+(AC$25*F$11)+(AC$26*F$12), 1)</f>
        <v>12908133</v>
      </c>
      <c r="C40" s="184" t="str">
        <f t="shared" si="2"/>
        <v>9041347,88320682</v>
      </c>
      <c r="D40" s="197" t="str">
        <f t="shared" si="3"/>
        <v>        0,0518</v>
      </c>
      <c r="E40" s="198">
        <f>'Help&amp;Setup'!B$17</f>
        <v>0.03</v>
      </c>
      <c r="F40" s="181">
        <f>VLOOKUP($A$42, 'Cap Component Needed'!$A$1:$U$28, MATCH('Cap Production Cost'!A40, 'Cap Component Needed'!$A$1:$U$1, 0), 0)</f>
        <v>0</v>
      </c>
      <c r="G40" s="199">
        <f>CEILING(F40*CEILING('Cap Production Cost'!B40+'Cap Production Cost'!C40*'Cap Production Cost'!D40+('Cap Production Cost'!C40*'Cap Production Cost'!D40)*'Cap Production Cost'!E40, 1), 1)</f>
        <v>0</v>
      </c>
      <c r="H40" s="181"/>
      <c r="I40" s="181"/>
      <c r="J40" s="181"/>
      <c r="K40" s="181"/>
      <c r="L40" s="181"/>
      <c r="M40" s="181"/>
      <c r="N40" s="181"/>
      <c r="O40" s="181"/>
      <c r="P40" s="181"/>
      <c r="Q40" s="181"/>
      <c r="R40" s="181"/>
      <c r="S40" s="181"/>
      <c r="T40" s="181"/>
      <c r="U40" s="181"/>
      <c r="V40" s="181"/>
      <c r="W40" s="181"/>
      <c r="X40" s="181"/>
      <c r="Y40" s="181"/>
      <c r="Z40" s="181"/>
      <c r="AA40" s="181"/>
      <c r="AB40" s="181"/>
      <c r="AC40" s="181"/>
      <c r="AD40" s="181"/>
    </row>
    <row r="41">
      <c r="A41" s="181" t="s">
        <v>420</v>
      </c>
      <c r="B41" s="196">
        <f>CEILING((AD$19*F$5)+(AD$20*F$6)+(AD$21*F$7)+(AD$22*F$8)+(AD$23*F$9)+(AD$24*F$10)+(AD$25*F$11)+(AD$26*F$12), 1)</f>
        <v>12866951</v>
      </c>
      <c r="C41" s="184" t="str">
        <f t="shared" si="2"/>
        <v>8685299,15325984</v>
      </c>
      <c r="D41" s="197" t="str">
        <f t="shared" si="3"/>
        <v>        0,0518</v>
      </c>
      <c r="E41" s="198">
        <f>'Help&amp;Setup'!B$17</f>
        <v>0.03</v>
      </c>
      <c r="F41" s="181">
        <f>VLOOKUP($A$42, 'Cap Component Needed'!$A$1:$U$28, MATCH('Cap Production Cost'!A41, 'Cap Component Needed'!$A$1:$U$1, 0), 0)</f>
        <v>0</v>
      </c>
      <c r="G41" s="199">
        <f>CEILING(F41*CEILING('Cap Production Cost'!B41+'Cap Production Cost'!C41*'Cap Production Cost'!D41+('Cap Production Cost'!C41*'Cap Production Cost'!D41)*'Cap Production Cost'!E41, 1), 1)</f>
        <v>0</v>
      </c>
      <c r="H41" s="181"/>
      <c r="I41" s="181"/>
      <c r="J41" s="181"/>
      <c r="K41" s="181"/>
      <c r="L41" s="181"/>
      <c r="M41" s="181"/>
      <c r="N41" s="181"/>
      <c r="O41" s="181"/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  <c r="AA41" s="181"/>
      <c r="AB41" s="181"/>
      <c r="AC41" s="181"/>
      <c r="AD41" s="181"/>
    </row>
    <row r="42">
      <c r="A42" s="201" t="s">
        <v>20</v>
      </c>
      <c r="B42" s="181">
        <v>0.0</v>
      </c>
      <c r="C42" s="184" t="str">
        <f t="shared" si="2"/>
        <v/>
      </c>
      <c r="D42" s="197" t="str">
        <f t="shared" si="3"/>
        <v>        0,0518</v>
      </c>
      <c r="E42" s="198">
        <f>'Help&amp;Setup'!B$17</f>
        <v>0.03</v>
      </c>
      <c r="F42" s="181">
        <v>1.0</v>
      </c>
      <c r="G42" s="199">
        <f>CEILING(F42*CEILING('Cap Production Cost'!B42+'Cap Production Cost'!C42*'Cap Production Cost'!D42+('Cap Production Cost'!C42*'Cap Production Cost'!D42)*'Cap Production Cost'!E42, 1), 1)</f>
        <v>0</v>
      </c>
      <c r="H42" s="181"/>
      <c r="I42" s="181"/>
      <c r="J42" s="181"/>
      <c r="K42" s="181"/>
      <c r="L42" s="181"/>
      <c r="M42" s="181"/>
      <c r="N42" s="181"/>
      <c r="O42" s="181"/>
      <c r="P42" s="181"/>
      <c r="Q42" s="181"/>
      <c r="R42" s="181"/>
      <c r="S42" s="181"/>
      <c r="T42" s="181"/>
      <c r="U42" s="181"/>
      <c r="V42" s="181"/>
      <c r="W42" s="181"/>
      <c r="X42" s="181"/>
      <c r="Y42" s="181"/>
      <c r="Z42" s="181"/>
      <c r="AA42" s="181"/>
      <c r="AB42" s="181"/>
      <c r="AC42" s="181"/>
      <c r="AD42" s="181"/>
    </row>
    <row r="43">
      <c r="A43" s="181"/>
      <c r="B43" s="181"/>
      <c r="C43" s="181"/>
      <c r="D43" s="181"/>
      <c r="E43" s="181"/>
      <c r="F43" s="181"/>
      <c r="G43" s="181"/>
      <c r="H43" s="181"/>
      <c r="I43" s="181"/>
      <c r="J43" s="181"/>
      <c r="K43" s="181"/>
      <c r="L43" s="181"/>
      <c r="M43" s="181"/>
      <c r="N43" s="181"/>
      <c r="O43" s="181"/>
      <c r="P43" s="181"/>
      <c r="Q43" s="181"/>
      <c r="R43" s="181"/>
      <c r="S43" s="181"/>
      <c r="T43" s="181"/>
      <c r="U43" s="181"/>
      <c r="V43" s="181"/>
      <c r="W43" s="181"/>
      <c r="X43" s="181"/>
      <c r="Y43" s="181"/>
      <c r="Z43" s="181"/>
      <c r="AA43" s="181"/>
      <c r="AB43" s="181"/>
      <c r="AC43" s="181"/>
      <c r="AD43" s="181"/>
    </row>
    <row r="44">
      <c r="A44" s="181"/>
      <c r="B44" s="181"/>
      <c r="C44" s="181"/>
      <c r="D44" s="181"/>
      <c r="E44" s="181"/>
      <c r="F44" s="181"/>
      <c r="G44" s="181"/>
      <c r="H44" s="181"/>
      <c r="I44" s="181"/>
      <c r="J44" s="181"/>
      <c r="K44" s="181"/>
      <c r="L44" s="181"/>
      <c r="M44" s="181"/>
      <c r="N44" s="181"/>
      <c r="O44" s="181"/>
      <c r="P44" s="181"/>
      <c r="Q44" s="181"/>
      <c r="R44" s="181"/>
      <c r="S44" s="181"/>
      <c r="T44" s="181"/>
      <c r="U44" s="181"/>
      <c r="V44" s="181"/>
      <c r="W44" s="181"/>
      <c r="X44" s="181"/>
      <c r="Y44" s="181"/>
      <c r="Z44" s="181"/>
      <c r="AA44" s="181"/>
      <c r="AB44" s="181"/>
      <c r="AC44" s="181"/>
      <c r="AD44" s="181"/>
    </row>
    <row r="45">
      <c r="A45" s="181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181"/>
      <c r="O45" s="181"/>
      <c r="P45" s="181"/>
      <c r="Q45" s="181"/>
      <c r="R45" s="181"/>
      <c r="S45" s="181"/>
      <c r="T45" s="181"/>
      <c r="U45" s="181"/>
      <c r="V45" s="181"/>
      <c r="W45" s="181"/>
      <c r="X45" s="181"/>
      <c r="Y45" s="181"/>
      <c r="Z45" s="181"/>
      <c r="AA45" s="181"/>
      <c r="AB45" s="181"/>
      <c r="AC45" s="181"/>
      <c r="AD45" s="181"/>
    </row>
    <row r="46">
      <c r="A46" s="181"/>
      <c r="B46" s="181"/>
      <c r="C46" s="181"/>
      <c r="D46" s="181"/>
      <c r="E46" s="181"/>
      <c r="F46" s="181"/>
      <c r="G46" s="181"/>
      <c r="H46" s="181"/>
      <c r="I46" s="181"/>
      <c r="J46" s="181"/>
      <c r="K46" s="181"/>
      <c r="L46" s="181"/>
      <c r="M46" s="181"/>
      <c r="N46" s="181"/>
      <c r="O46" s="181"/>
      <c r="P46" s="181"/>
      <c r="Q46" s="181"/>
      <c r="R46" s="181"/>
      <c r="S46" s="181"/>
      <c r="T46" s="181"/>
      <c r="U46" s="181"/>
      <c r="V46" s="181"/>
      <c r="W46" s="181"/>
      <c r="X46" s="181"/>
      <c r="Y46" s="181"/>
      <c r="Z46" s="181"/>
      <c r="AA46" s="181"/>
      <c r="AB46" s="181"/>
      <c r="AC46" s="181"/>
      <c r="AD46" s="181"/>
    </row>
    <row r="47">
      <c r="A47" s="181"/>
      <c r="B47" s="181"/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</row>
    <row r="48">
      <c r="A48" s="181"/>
      <c r="B48" s="181"/>
      <c r="C48" s="181"/>
      <c r="D48" s="181"/>
      <c r="E48" s="181"/>
      <c r="F48" s="181"/>
      <c r="G48" s="181"/>
      <c r="H48" s="181"/>
      <c r="I48" s="181"/>
      <c r="J48" s="181"/>
      <c r="K48" s="181"/>
      <c r="L48" s="181"/>
      <c r="M48" s="181"/>
      <c r="N48" s="181"/>
      <c r="O48" s="181"/>
      <c r="P48" s="181"/>
      <c r="Q48" s="181"/>
      <c r="R48" s="181"/>
      <c r="S48" s="181"/>
      <c r="T48" s="181"/>
      <c r="U48" s="181"/>
      <c r="V48" s="181"/>
      <c r="W48" s="181"/>
      <c r="X48" s="181"/>
      <c r="Y48" s="181"/>
      <c r="Z48" s="181"/>
      <c r="AA48" s="181"/>
      <c r="AB48" s="181"/>
      <c r="AC48" s="181"/>
      <c r="AD48" s="181"/>
    </row>
    <row r="49">
      <c r="A49" s="181"/>
      <c r="B49" s="181"/>
      <c r="C49" s="181"/>
      <c r="D49" s="181"/>
      <c r="E49" s="181"/>
      <c r="F49" s="181"/>
      <c r="G49" s="181"/>
      <c r="H49" s="181"/>
      <c r="I49" s="181"/>
      <c r="J49" s="181"/>
      <c r="K49" s="181"/>
      <c r="L49" s="181"/>
      <c r="M49" s="181"/>
      <c r="N49" s="181"/>
      <c r="O49" s="181"/>
      <c r="P49" s="181"/>
      <c r="Q49" s="181"/>
      <c r="R49" s="181"/>
      <c r="S49" s="181"/>
      <c r="T49" s="181"/>
      <c r="U49" s="181"/>
      <c r="V49" s="181"/>
      <c r="W49" s="181"/>
      <c r="X49" s="181"/>
      <c r="Y49" s="181"/>
      <c r="Z49" s="181"/>
      <c r="AA49" s="181"/>
      <c r="AB49" s="181"/>
      <c r="AC49" s="181"/>
      <c r="AD49" s="181"/>
    </row>
    <row r="50">
      <c r="A50" s="181"/>
      <c r="B50" s="181"/>
      <c r="C50" s="181"/>
      <c r="D50" s="181"/>
      <c r="E50" s="181"/>
      <c r="F50" s="181"/>
      <c r="G50" s="181"/>
      <c r="H50" s="181"/>
      <c r="I50" s="181"/>
      <c r="J50" s="181"/>
      <c r="K50" s="181"/>
      <c r="L50" s="181"/>
      <c r="M50" s="181"/>
      <c r="N50" s="181"/>
      <c r="O50" s="181"/>
      <c r="P50" s="181"/>
      <c r="Q50" s="181"/>
      <c r="R50" s="181"/>
      <c r="S50" s="181"/>
      <c r="T50" s="181"/>
      <c r="U50" s="181"/>
      <c r="V50" s="181"/>
      <c r="W50" s="181"/>
      <c r="X50" s="181"/>
      <c r="Y50" s="181"/>
      <c r="Z50" s="181"/>
      <c r="AA50" s="181"/>
      <c r="AB50" s="181"/>
      <c r="AC50" s="181"/>
      <c r="AD50" s="181"/>
    </row>
  </sheetData>
  <mergeCells count="2">
    <mergeCell ref="C1:D1"/>
    <mergeCell ref="C3:D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202"/>
      <c r="B1" s="202"/>
      <c r="C1" s="203" t="s">
        <v>427</v>
      </c>
      <c r="D1" s="203" t="s">
        <v>432</v>
      </c>
      <c r="E1" s="203" t="s">
        <v>429</v>
      </c>
      <c r="F1" s="203" t="s">
        <v>414</v>
      </c>
      <c r="G1" s="203" t="s">
        <v>415</v>
      </c>
      <c r="H1" s="203" t="s">
        <v>426</v>
      </c>
      <c r="I1" s="203" t="s">
        <v>430</v>
      </c>
      <c r="J1" s="203" t="s">
        <v>424</v>
      </c>
      <c r="K1" s="203" t="s">
        <v>416</v>
      </c>
      <c r="L1" s="203" t="s">
        <v>422</v>
      </c>
      <c r="M1" s="203" t="s">
        <v>418</v>
      </c>
      <c r="N1" s="203" t="s">
        <v>419</v>
      </c>
      <c r="O1" s="203" t="s">
        <v>498</v>
      </c>
      <c r="P1" s="203" t="s">
        <v>425</v>
      </c>
      <c r="Q1" s="203" t="s">
        <v>423</v>
      </c>
      <c r="R1" s="203" t="s">
        <v>417</v>
      </c>
      <c r="S1" s="203" t="s">
        <v>499</v>
      </c>
      <c r="T1" s="203" t="s">
        <v>431</v>
      </c>
      <c r="U1" s="204" t="s">
        <v>420</v>
      </c>
      <c r="V1" s="202"/>
      <c r="W1" s="204" t="str">
        <f>universe_ids(A3:A28)</f>
        <v>#NAME?</v>
      </c>
      <c r="X1" s="202"/>
      <c r="Y1" s="202"/>
      <c r="Z1" s="202"/>
      <c r="AA1" s="202"/>
      <c r="AB1" s="202"/>
      <c r="AC1" s="202"/>
      <c r="AD1" s="202"/>
      <c r="AE1" s="202"/>
      <c r="AF1" s="202"/>
    </row>
    <row r="2">
      <c r="A2" s="202"/>
      <c r="B2" s="202"/>
      <c r="C2" s="205">
        <v>21009.0</v>
      </c>
      <c r="D2" s="205">
        <v>21011.0</v>
      </c>
      <c r="E2" s="205">
        <v>21013.0</v>
      </c>
      <c r="F2" s="205">
        <v>21017.0</v>
      </c>
      <c r="G2" s="205">
        <v>21019.0</v>
      </c>
      <c r="H2" s="205">
        <v>21021.0</v>
      </c>
      <c r="I2" s="205">
        <v>21023.0</v>
      </c>
      <c r="J2" s="205">
        <v>21025.0</v>
      </c>
      <c r="K2" s="205">
        <v>21027.0</v>
      </c>
      <c r="L2" s="205">
        <v>21029.0</v>
      </c>
      <c r="M2" s="205">
        <v>21035.0</v>
      </c>
      <c r="N2" s="205">
        <v>21037.0</v>
      </c>
      <c r="O2" s="205">
        <v>21039.0</v>
      </c>
      <c r="P2" s="205">
        <v>21041.0</v>
      </c>
      <c r="Q2" s="205">
        <v>24545.0</v>
      </c>
      <c r="R2" s="205">
        <v>24547.0</v>
      </c>
      <c r="S2" s="205">
        <v>24556.0</v>
      </c>
      <c r="T2" s="205">
        <v>24558.0</v>
      </c>
      <c r="U2" s="205">
        <v>24560.0</v>
      </c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2"/>
    </row>
    <row r="3">
      <c r="A3" s="206" t="str">
        <f t="array" ref="A3:A27">'Cap Profit Summary'!A2:A26</f>
        <v>Orca</v>
      </c>
      <c r="B3" s="202" t="str">
        <f t="array" ref="B3:B11">IF(NOT(ISBLANK(A3:A11)), VLOOKUP(A3:A11, X3:Y50, 2, FALSE), "")</f>
        <v>#N/A</v>
      </c>
      <c r="C3" s="207">
        <f t="array" ref="C3">IFERROR(CEILING((INDEX(invTypeMaterials!$A:$C,MATCH(1,('Cap Component Needed'!C$2=invTypeMaterials!$B:$B)*('Cap Component Needed'!$B3=invTypeMaterials!$A:$A),0),3))-((INDEX(invTypeMaterials!$A:$C,MATCH(1,('Cap Component Needed'!C$2=invTypeMaterials!$B:$B)*('Cap Component Needed'!$B3=invTypeMaterials!$A:$A),0),3))*'Help&amp;Setup'!$B$12)-((INDEX(invTypeMaterials!$A:$C,MATCH(1,('Cap Component Needed'!C$2=invTypeMaterials!$B:$B)*('Cap Component Needed'!$B3=invTypeMaterials!$A:$A),0),3))*'Help&amp;Setup'!$B$13)-((INDEX(invTypeMaterials!$A:$C,MATCH(1,('Cap Component Needed'!C$2=invTypeMaterials!$B:$B)*('Cap Component Needed'!$B3=invTypeMaterials!$A:$A),0),3))*'Help&amp;Setup'!$B$14),1),0)</f>
        <v>0</v>
      </c>
      <c r="D3" s="207">
        <f t="array" ref="D3">IFERROR(CEILING((INDEX(invTypeMaterials!$A:$C,MATCH(1,('Cap Component Needed'!D$2=invTypeMaterials!$B:$B)*('Cap Component Needed'!$B3=invTypeMaterials!$A:$A),0),3))-((INDEX(invTypeMaterials!$A:$C,MATCH(1,('Cap Component Needed'!D$2=invTypeMaterials!$B:$B)*('Cap Component Needed'!$B3=invTypeMaterials!$A:$A),0),3))*'Help&amp;Setup'!$B$12)-((INDEX(invTypeMaterials!$A:$C,MATCH(1,('Cap Component Needed'!D$2=invTypeMaterials!$B:$B)*('Cap Component Needed'!$B3=invTypeMaterials!$A:$A),0),3))*'Help&amp;Setup'!$B$13)-((INDEX(invTypeMaterials!$A:$C,MATCH(1,('Cap Component Needed'!D$2=invTypeMaterials!$B:$B)*('Cap Component Needed'!$B3=invTypeMaterials!$A:$A),0),3))*'Help&amp;Setup'!$B$14),1),0)</f>
        <v>0</v>
      </c>
      <c r="E3" s="207">
        <f t="array" ref="E3">IFERROR(CEILING((INDEX(invTypeMaterials!$A:$C,MATCH(1,('Cap Component Needed'!E$2=invTypeMaterials!$B:$B)*('Cap Component Needed'!$B3=invTypeMaterials!$A:$A),0),3))-((INDEX(invTypeMaterials!$A:$C,MATCH(1,('Cap Component Needed'!E$2=invTypeMaterials!$B:$B)*('Cap Component Needed'!$B3=invTypeMaterials!$A:$A),0),3))*'Help&amp;Setup'!$B$12)-((INDEX(invTypeMaterials!$A:$C,MATCH(1,('Cap Component Needed'!E$2=invTypeMaterials!$B:$B)*('Cap Component Needed'!$B3=invTypeMaterials!$A:$A),0),3))*'Help&amp;Setup'!$B$13)-((INDEX(invTypeMaterials!$A:$C,MATCH(1,('Cap Component Needed'!E$2=invTypeMaterials!$B:$B)*('Cap Component Needed'!$B3=invTypeMaterials!$A:$A),0),3))*'Help&amp;Setup'!$B$14),1),0)</f>
        <v>0</v>
      </c>
      <c r="F3" s="207">
        <f t="array" ref="F3">IFERROR(CEILING((INDEX(invTypeMaterials!$A:$C,MATCH(1,('Cap Component Needed'!F$2=invTypeMaterials!$B:$B)*('Cap Component Needed'!$B3=invTypeMaterials!$A:$A),0),3))-((INDEX(invTypeMaterials!$A:$C,MATCH(1,('Cap Component Needed'!F$2=invTypeMaterials!$B:$B)*('Cap Component Needed'!$B3=invTypeMaterials!$A:$A),0),3))*'Help&amp;Setup'!$B$12)-((INDEX(invTypeMaterials!$A:$C,MATCH(1,('Cap Component Needed'!F$2=invTypeMaterials!$B:$B)*('Cap Component Needed'!$B3=invTypeMaterials!$A:$A),0),3))*'Help&amp;Setup'!$B$13)-((INDEX(invTypeMaterials!$A:$C,MATCH(1,('Cap Component Needed'!F$2=invTypeMaterials!$B:$B)*('Cap Component Needed'!$B3=invTypeMaterials!$A:$A),0),3))*'Help&amp;Setup'!$B$14),1),0)</f>
        <v>0</v>
      </c>
      <c r="G3" s="207">
        <f t="array" ref="G3">IFERROR(CEILING((INDEX(invTypeMaterials!$A:$C,MATCH(1,('Cap Component Needed'!G$2=invTypeMaterials!$B:$B)*('Cap Component Needed'!$B3=invTypeMaterials!$A:$A),0),3))-((INDEX(invTypeMaterials!$A:$C,MATCH(1,('Cap Component Needed'!G$2=invTypeMaterials!$B:$B)*('Cap Component Needed'!$B3=invTypeMaterials!$A:$A),0),3))*'Help&amp;Setup'!$B$12)-((INDEX(invTypeMaterials!$A:$C,MATCH(1,('Cap Component Needed'!G$2=invTypeMaterials!$B:$B)*('Cap Component Needed'!$B3=invTypeMaterials!$A:$A),0),3))*'Help&amp;Setup'!$B$13)-((INDEX(invTypeMaterials!$A:$C,MATCH(1,('Cap Component Needed'!G$2=invTypeMaterials!$B:$B)*('Cap Component Needed'!$B3=invTypeMaterials!$A:$A),0),3))*'Help&amp;Setup'!$B$14),1),0)</f>
        <v>0</v>
      </c>
      <c r="H3" s="207">
        <f t="array" ref="H3">IFERROR(CEILING((INDEX(invTypeMaterials!$A:$C,MATCH(1,('Cap Component Needed'!H$2=invTypeMaterials!$B:$B)*('Cap Component Needed'!$B3=invTypeMaterials!$A:$A),0),3))-((INDEX(invTypeMaterials!$A:$C,MATCH(1,('Cap Component Needed'!H$2=invTypeMaterials!$B:$B)*('Cap Component Needed'!$B3=invTypeMaterials!$A:$A),0),3))*'Help&amp;Setup'!$B$12)-((INDEX(invTypeMaterials!$A:$C,MATCH(1,('Cap Component Needed'!H$2=invTypeMaterials!$B:$B)*('Cap Component Needed'!$B3=invTypeMaterials!$A:$A),0),3))*'Help&amp;Setup'!$B$13)-((INDEX(invTypeMaterials!$A:$C,MATCH(1,('Cap Component Needed'!H$2=invTypeMaterials!$B:$B)*('Cap Component Needed'!$B3=invTypeMaterials!$A:$A),0),3))*'Help&amp;Setup'!$B$14),1),0)</f>
        <v>0</v>
      </c>
      <c r="I3" s="207">
        <f t="array" ref="I3">IFERROR(CEILING((INDEX(invTypeMaterials!$A:$C,MATCH(1,('Cap Component Needed'!I$2=invTypeMaterials!$B:$B)*('Cap Component Needed'!$B3=invTypeMaterials!$A:$A),0),3))-((INDEX(invTypeMaterials!$A:$C,MATCH(1,('Cap Component Needed'!I$2=invTypeMaterials!$B:$B)*('Cap Component Needed'!$B3=invTypeMaterials!$A:$A),0),3))*'Help&amp;Setup'!$B$12)-((INDEX(invTypeMaterials!$A:$C,MATCH(1,('Cap Component Needed'!I$2=invTypeMaterials!$B:$B)*('Cap Component Needed'!$B3=invTypeMaterials!$A:$A),0),3))*'Help&amp;Setup'!$B$13)-((INDEX(invTypeMaterials!$A:$C,MATCH(1,('Cap Component Needed'!I$2=invTypeMaterials!$B:$B)*('Cap Component Needed'!$B3=invTypeMaterials!$A:$A),0),3))*'Help&amp;Setup'!$B$14),1),0)</f>
        <v>0</v>
      </c>
      <c r="J3" s="207">
        <f t="array" ref="J3">IFERROR(CEILING((INDEX(invTypeMaterials!$A:$C,MATCH(1,('Cap Component Needed'!J$2=invTypeMaterials!$B:$B)*('Cap Component Needed'!$B3=invTypeMaterials!$A:$A),0),3))-((INDEX(invTypeMaterials!$A:$C,MATCH(1,('Cap Component Needed'!J$2=invTypeMaterials!$B:$B)*('Cap Component Needed'!$B3=invTypeMaterials!$A:$A),0),3))*'Help&amp;Setup'!$B$12)-((INDEX(invTypeMaterials!$A:$C,MATCH(1,('Cap Component Needed'!J$2=invTypeMaterials!$B:$B)*('Cap Component Needed'!$B3=invTypeMaterials!$A:$A),0),3))*'Help&amp;Setup'!$B$13)-((INDEX(invTypeMaterials!$A:$C,MATCH(1,('Cap Component Needed'!J$2=invTypeMaterials!$B:$B)*('Cap Component Needed'!$B3=invTypeMaterials!$A:$A),0),3))*'Help&amp;Setup'!$B$14),1),0)</f>
        <v>0</v>
      </c>
      <c r="K3" s="207">
        <f t="array" ref="K3">IFERROR(CEILING((INDEX(invTypeMaterials!$A:$C,MATCH(1,('Cap Component Needed'!K$2=invTypeMaterials!$B:$B)*('Cap Component Needed'!$B3=invTypeMaterials!$A:$A),0),3))-((INDEX(invTypeMaterials!$A:$C,MATCH(1,('Cap Component Needed'!K$2=invTypeMaterials!$B:$B)*('Cap Component Needed'!$B3=invTypeMaterials!$A:$A),0),3))*'Help&amp;Setup'!$B$12)-((INDEX(invTypeMaterials!$A:$C,MATCH(1,('Cap Component Needed'!K$2=invTypeMaterials!$B:$B)*('Cap Component Needed'!$B3=invTypeMaterials!$A:$A),0),3))*'Help&amp;Setup'!$B$13)-((INDEX(invTypeMaterials!$A:$C,MATCH(1,('Cap Component Needed'!K$2=invTypeMaterials!$B:$B)*('Cap Component Needed'!$B3=invTypeMaterials!$A:$A),0),3))*'Help&amp;Setup'!$B$14),1),0)</f>
        <v>0</v>
      </c>
      <c r="L3" s="207">
        <f t="array" ref="L3">IFERROR(CEILING((INDEX(invTypeMaterials!$A:$C,MATCH(1,('Cap Component Needed'!L$2=invTypeMaterials!$B:$B)*('Cap Component Needed'!$B3=invTypeMaterials!$A:$A),0),3))-((INDEX(invTypeMaterials!$A:$C,MATCH(1,('Cap Component Needed'!L$2=invTypeMaterials!$B:$B)*('Cap Component Needed'!$B3=invTypeMaterials!$A:$A),0),3))*'Help&amp;Setup'!$B$12)-((INDEX(invTypeMaterials!$A:$C,MATCH(1,('Cap Component Needed'!L$2=invTypeMaterials!$B:$B)*('Cap Component Needed'!$B3=invTypeMaterials!$A:$A),0),3))*'Help&amp;Setup'!$B$13)-((INDEX(invTypeMaterials!$A:$C,MATCH(1,('Cap Component Needed'!L$2=invTypeMaterials!$B:$B)*('Cap Component Needed'!$B3=invTypeMaterials!$A:$A),0),3))*'Help&amp;Setup'!$B$14),1),0)</f>
        <v>0</v>
      </c>
      <c r="M3" s="207">
        <f t="array" ref="M3">IFERROR(CEILING((INDEX(invTypeMaterials!$A:$C,MATCH(1,('Cap Component Needed'!M$2=invTypeMaterials!$B:$B)*('Cap Component Needed'!$B3=invTypeMaterials!$A:$A),0),3))-((INDEX(invTypeMaterials!$A:$C,MATCH(1,('Cap Component Needed'!M$2=invTypeMaterials!$B:$B)*('Cap Component Needed'!$B3=invTypeMaterials!$A:$A),0),3))*'Help&amp;Setup'!$B$12)-((INDEX(invTypeMaterials!$A:$C,MATCH(1,('Cap Component Needed'!M$2=invTypeMaterials!$B:$B)*('Cap Component Needed'!$B3=invTypeMaterials!$A:$A),0),3))*'Help&amp;Setup'!$B$13)-((INDEX(invTypeMaterials!$A:$C,MATCH(1,('Cap Component Needed'!M$2=invTypeMaterials!$B:$B)*('Cap Component Needed'!$B3=invTypeMaterials!$A:$A),0),3))*'Help&amp;Setup'!$B$14),1),0)</f>
        <v>0</v>
      </c>
      <c r="N3" s="207">
        <f t="array" ref="N3">IFERROR(CEILING((INDEX(invTypeMaterials!$A:$C,MATCH(1,('Cap Component Needed'!N$2=invTypeMaterials!$B:$B)*('Cap Component Needed'!$B3=invTypeMaterials!$A:$A),0),3))-((INDEX(invTypeMaterials!$A:$C,MATCH(1,('Cap Component Needed'!N$2=invTypeMaterials!$B:$B)*('Cap Component Needed'!$B3=invTypeMaterials!$A:$A),0),3))*'Help&amp;Setup'!$B$12)-((INDEX(invTypeMaterials!$A:$C,MATCH(1,('Cap Component Needed'!N$2=invTypeMaterials!$B:$B)*('Cap Component Needed'!$B3=invTypeMaterials!$A:$A),0),3))*'Help&amp;Setup'!$B$13)-((INDEX(invTypeMaterials!$A:$C,MATCH(1,('Cap Component Needed'!N$2=invTypeMaterials!$B:$B)*('Cap Component Needed'!$B3=invTypeMaterials!$A:$A),0),3))*'Help&amp;Setup'!$B$14),1),0)</f>
        <v>0</v>
      </c>
      <c r="O3" s="207">
        <f t="array" ref="O3">IFERROR(CEILING((INDEX(invTypeMaterials!$A:$C,MATCH(1,('Cap Component Needed'!O$2=invTypeMaterials!$B:$B)*('Cap Component Needed'!$B3=invTypeMaterials!$A:$A),0),3))-((INDEX(invTypeMaterials!$A:$C,MATCH(1,('Cap Component Needed'!O$2=invTypeMaterials!$B:$B)*('Cap Component Needed'!$B3=invTypeMaterials!$A:$A),0),3))*'Help&amp;Setup'!$B$12)-((INDEX(invTypeMaterials!$A:$C,MATCH(1,('Cap Component Needed'!O$2=invTypeMaterials!$B:$B)*('Cap Component Needed'!$B3=invTypeMaterials!$A:$A),0),3))*'Help&amp;Setup'!$B$13)-((INDEX(invTypeMaterials!$A:$C,MATCH(1,('Cap Component Needed'!O$2=invTypeMaterials!$B:$B)*('Cap Component Needed'!$B3=invTypeMaterials!$A:$A),0),3))*'Help&amp;Setup'!$B$14),1),0)</f>
        <v>0</v>
      </c>
      <c r="P3" s="207">
        <f t="array" ref="P3">IFERROR(CEILING((INDEX(invTypeMaterials!$A:$C,MATCH(1,('Cap Component Needed'!P$2=invTypeMaterials!$B:$B)*('Cap Component Needed'!$B3=invTypeMaterials!$A:$A),0),3))-((INDEX(invTypeMaterials!$A:$C,MATCH(1,('Cap Component Needed'!P$2=invTypeMaterials!$B:$B)*('Cap Component Needed'!$B3=invTypeMaterials!$A:$A),0),3))*'Help&amp;Setup'!$B$12)-((INDEX(invTypeMaterials!$A:$C,MATCH(1,('Cap Component Needed'!P$2=invTypeMaterials!$B:$B)*('Cap Component Needed'!$B3=invTypeMaterials!$A:$A),0),3))*'Help&amp;Setup'!$B$13)-((INDEX(invTypeMaterials!$A:$C,MATCH(1,('Cap Component Needed'!P$2=invTypeMaterials!$B:$B)*('Cap Component Needed'!$B3=invTypeMaterials!$A:$A),0),3))*'Help&amp;Setup'!$B$14),1),0)</f>
        <v>0</v>
      </c>
      <c r="Q3" s="207">
        <f t="array" ref="Q3">IFERROR(CEILING((INDEX(invTypeMaterials!$A:$C,MATCH(1,('Cap Component Needed'!Q$2=invTypeMaterials!$B:$B)*('Cap Component Needed'!$B3=invTypeMaterials!$A:$A),0),3))-((INDEX(invTypeMaterials!$A:$C,MATCH(1,('Cap Component Needed'!Q$2=invTypeMaterials!$B:$B)*('Cap Component Needed'!$B3=invTypeMaterials!$A:$A),0),3))*'Help&amp;Setup'!$B$12)-((INDEX(invTypeMaterials!$A:$C,MATCH(1,('Cap Component Needed'!Q$2=invTypeMaterials!$B:$B)*('Cap Component Needed'!$B3=invTypeMaterials!$A:$A),0),3))*'Help&amp;Setup'!$B$13)-((INDEX(invTypeMaterials!$A:$C,MATCH(1,('Cap Component Needed'!Q$2=invTypeMaterials!$B:$B)*('Cap Component Needed'!$B3=invTypeMaterials!$A:$A),0),3))*'Help&amp;Setup'!$B$14),1),0)</f>
        <v>0</v>
      </c>
      <c r="R3" s="207">
        <f t="array" ref="R3">IFERROR(CEILING((INDEX(invTypeMaterials!$A:$C,MATCH(1,('Cap Component Needed'!R$2=invTypeMaterials!$B:$B)*('Cap Component Needed'!$B3=invTypeMaterials!$A:$A),0),3))-((INDEX(invTypeMaterials!$A:$C,MATCH(1,('Cap Component Needed'!R$2=invTypeMaterials!$B:$B)*('Cap Component Needed'!$B3=invTypeMaterials!$A:$A),0),3))*'Help&amp;Setup'!$B$12)-((INDEX(invTypeMaterials!$A:$C,MATCH(1,('Cap Component Needed'!R$2=invTypeMaterials!$B:$B)*('Cap Component Needed'!$B3=invTypeMaterials!$A:$A),0),3))*'Help&amp;Setup'!$B$13)-((INDEX(invTypeMaterials!$A:$C,MATCH(1,('Cap Component Needed'!R$2=invTypeMaterials!$B:$B)*('Cap Component Needed'!$B3=invTypeMaterials!$A:$A),0),3))*'Help&amp;Setup'!$B$14),1),0)</f>
        <v>0</v>
      </c>
      <c r="S3" s="207">
        <f t="array" ref="S3">IFERROR(CEILING((INDEX(invTypeMaterials!$A:$C,MATCH(1,('Cap Component Needed'!S$2=invTypeMaterials!$B:$B)*('Cap Component Needed'!$B3=invTypeMaterials!$A:$A),0),3))-((INDEX(invTypeMaterials!$A:$C,MATCH(1,('Cap Component Needed'!S$2=invTypeMaterials!$B:$B)*('Cap Component Needed'!$B3=invTypeMaterials!$A:$A),0),3))*'Help&amp;Setup'!$B$12)-((INDEX(invTypeMaterials!$A:$C,MATCH(1,('Cap Component Needed'!S$2=invTypeMaterials!$B:$B)*('Cap Component Needed'!$B3=invTypeMaterials!$A:$A),0),3))*'Help&amp;Setup'!$B$13)-((INDEX(invTypeMaterials!$A:$C,MATCH(1,('Cap Component Needed'!S$2=invTypeMaterials!$B:$B)*('Cap Component Needed'!$B3=invTypeMaterials!$A:$A),0),3))*'Help&amp;Setup'!$B$14),1),0)</f>
        <v>0</v>
      </c>
      <c r="T3" s="207">
        <f t="array" ref="T3">IFERROR(CEILING((INDEX(invTypeMaterials!$A:$C,MATCH(1,('Cap Component Needed'!T$2=invTypeMaterials!$B:$B)*('Cap Component Needed'!$B3=invTypeMaterials!$A:$A),0),3))-((INDEX(invTypeMaterials!$A:$C,MATCH(1,('Cap Component Needed'!T$2=invTypeMaterials!$B:$B)*('Cap Component Needed'!$B3=invTypeMaterials!$A:$A),0),3))*'Help&amp;Setup'!$B$12)-((INDEX(invTypeMaterials!$A:$C,MATCH(1,('Cap Component Needed'!T$2=invTypeMaterials!$B:$B)*('Cap Component Needed'!$B3=invTypeMaterials!$A:$A),0),3))*'Help&amp;Setup'!$B$13)-((INDEX(invTypeMaterials!$A:$C,MATCH(1,('Cap Component Needed'!T$2=invTypeMaterials!$B:$B)*('Cap Component Needed'!$B3=invTypeMaterials!$A:$A),0),3))*'Help&amp;Setup'!$B$14),1),0)</f>
        <v>0</v>
      </c>
      <c r="U3" s="207">
        <f t="array" ref="U3">IFERROR(CEILING((INDEX(invTypeMaterials!$A:$C,MATCH(1,('Cap Component Needed'!U$2=invTypeMaterials!$B:$B)*('Cap Component Needed'!$B3=invTypeMaterials!$A:$A),0),3))-((INDEX(invTypeMaterials!$A:$C,MATCH(1,('Cap Component Needed'!U$2=invTypeMaterials!$B:$B)*('Cap Component Needed'!$B3=invTypeMaterials!$A:$A),0),3))*'Help&amp;Setup'!$B$12)-((INDEX(invTypeMaterials!$A:$C,MATCH(1,('Cap Component Needed'!U$2=invTypeMaterials!$B:$B)*('Cap Component Needed'!$B3=invTypeMaterials!$A:$A),0),3))*'Help&amp;Setup'!$B$13)-((INDEX(invTypeMaterials!$A:$C,MATCH(1,('Cap Component Needed'!U$2=invTypeMaterials!$B:$B)*('Cap Component Needed'!$B3=invTypeMaterials!$A:$A),0),3))*'Help&amp;Setup'!$B$14),1),0)</f>
        <v>0</v>
      </c>
      <c r="V3" s="202"/>
      <c r="W3" s="202" t="str">
        <f>parseArray("universe_ids", "inventory_types", AC2, FALSE)</f>
        <v>#NAME?</v>
      </c>
      <c r="X3" s="202"/>
      <c r="Y3" s="202" t="str">
        <f t="array" ref="Y3:Y50">W3:W50</f>
        <v>#NAME?</v>
      </c>
      <c r="Z3" s="202"/>
      <c r="AA3" s="202"/>
      <c r="AB3" s="202"/>
      <c r="AC3" s="202"/>
      <c r="AD3" s="202"/>
      <c r="AE3" s="202"/>
      <c r="AF3" s="202"/>
    </row>
    <row r="4">
      <c r="A4" s="208" t="s">
        <v>39</v>
      </c>
      <c r="B4" s="202" t="e">
        <v>#N/A</v>
      </c>
      <c r="C4" s="207">
        <f t="array" ref="C4">IFERROR(CEILING((INDEX(invTypeMaterials!$A:$C,MATCH(1,('Cap Component Needed'!C$2=invTypeMaterials!$B:$B)*('Cap Component Needed'!$B4=invTypeMaterials!$A:$A),0),3))-((INDEX(invTypeMaterials!$A:$C,MATCH(1,('Cap Component Needed'!C$2=invTypeMaterials!$B:$B)*('Cap Component Needed'!$B4=invTypeMaterials!$A:$A),0),3))*'Help&amp;Setup'!$B$12)-((INDEX(invTypeMaterials!$A:$C,MATCH(1,('Cap Component Needed'!C$2=invTypeMaterials!$B:$B)*('Cap Component Needed'!$B4=invTypeMaterials!$A:$A),0),3))*'Help&amp;Setup'!$B$13)-((INDEX(invTypeMaterials!$A:$C,MATCH(1,('Cap Component Needed'!C$2=invTypeMaterials!$B:$B)*('Cap Component Needed'!$B4=invTypeMaterials!$A:$A),0),3))*'Help&amp;Setup'!$B$14),1),0)</f>
        <v>0</v>
      </c>
      <c r="D4" s="207">
        <f t="array" ref="D4">IFERROR(CEILING((INDEX(invTypeMaterials!$A:$C,MATCH(1,('Cap Component Needed'!D$2=invTypeMaterials!$B:$B)*('Cap Component Needed'!$B4=invTypeMaterials!$A:$A),0),3))-((INDEX(invTypeMaterials!$A:$C,MATCH(1,('Cap Component Needed'!D$2=invTypeMaterials!$B:$B)*('Cap Component Needed'!$B4=invTypeMaterials!$A:$A),0),3))*'Help&amp;Setup'!$B$12)-((INDEX(invTypeMaterials!$A:$C,MATCH(1,('Cap Component Needed'!D$2=invTypeMaterials!$B:$B)*('Cap Component Needed'!$B4=invTypeMaterials!$A:$A),0),3))*'Help&amp;Setup'!$B$13)-((INDEX(invTypeMaterials!$A:$C,MATCH(1,('Cap Component Needed'!D$2=invTypeMaterials!$B:$B)*('Cap Component Needed'!$B4=invTypeMaterials!$A:$A),0),3))*'Help&amp;Setup'!$B$14),1),0)</f>
        <v>0</v>
      </c>
      <c r="E4" s="207">
        <f t="array" ref="E4">IFERROR(CEILING((INDEX(invTypeMaterials!$A:$C,MATCH(1,('Cap Component Needed'!E$2=invTypeMaterials!$B:$B)*('Cap Component Needed'!$B4=invTypeMaterials!$A:$A),0),3))-((INDEX(invTypeMaterials!$A:$C,MATCH(1,('Cap Component Needed'!E$2=invTypeMaterials!$B:$B)*('Cap Component Needed'!$B4=invTypeMaterials!$A:$A),0),3))*'Help&amp;Setup'!$B$12)-((INDEX(invTypeMaterials!$A:$C,MATCH(1,('Cap Component Needed'!E$2=invTypeMaterials!$B:$B)*('Cap Component Needed'!$B4=invTypeMaterials!$A:$A),0),3))*'Help&amp;Setup'!$B$13)-((INDEX(invTypeMaterials!$A:$C,MATCH(1,('Cap Component Needed'!E$2=invTypeMaterials!$B:$B)*('Cap Component Needed'!$B4=invTypeMaterials!$A:$A),0),3))*'Help&amp;Setup'!$B$14),1),0)</f>
        <v>0</v>
      </c>
      <c r="F4" s="207">
        <f t="array" ref="F4">IFERROR(CEILING((INDEX(invTypeMaterials!$A:$C,MATCH(1,('Cap Component Needed'!F$2=invTypeMaterials!$B:$B)*('Cap Component Needed'!$B4=invTypeMaterials!$A:$A),0),3))-((INDEX(invTypeMaterials!$A:$C,MATCH(1,('Cap Component Needed'!F$2=invTypeMaterials!$B:$B)*('Cap Component Needed'!$B4=invTypeMaterials!$A:$A),0),3))*'Help&amp;Setup'!$B$12)-((INDEX(invTypeMaterials!$A:$C,MATCH(1,('Cap Component Needed'!F$2=invTypeMaterials!$B:$B)*('Cap Component Needed'!$B4=invTypeMaterials!$A:$A),0),3))*'Help&amp;Setup'!$B$13)-((INDEX(invTypeMaterials!$A:$C,MATCH(1,('Cap Component Needed'!F$2=invTypeMaterials!$B:$B)*('Cap Component Needed'!$B4=invTypeMaterials!$A:$A),0),3))*'Help&amp;Setup'!$B$14),1),0)</f>
        <v>0</v>
      </c>
      <c r="G4" s="207">
        <f t="array" ref="G4">IFERROR(CEILING((INDEX(invTypeMaterials!$A:$C,MATCH(1,('Cap Component Needed'!G$2=invTypeMaterials!$B:$B)*('Cap Component Needed'!$B4=invTypeMaterials!$A:$A),0),3))-((INDEX(invTypeMaterials!$A:$C,MATCH(1,('Cap Component Needed'!G$2=invTypeMaterials!$B:$B)*('Cap Component Needed'!$B4=invTypeMaterials!$A:$A),0),3))*'Help&amp;Setup'!$B$12)-((INDEX(invTypeMaterials!$A:$C,MATCH(1,('Cap Component Needed'!G$2=invTypeMaterials!$B:$B)*('Cap Component Needed'!$B4=invTypeMaterials!$A:$A),0),3))*'Help&amp;Setup'!$B$13)-((INDEX(invTypeMaterials!$A:$C,MATCH(1,('Cap Component Needed'!G$2=invTypeMaterials!$B:$B)*('Cap Component Needed'!$B4=invTypeMaterials!$A:$A),0),3))*'Help&amp;Setup'!$B$14),1),0)</f>
        <v>0</v>
      </c>
      <c r="H4" s="207">
        <f t="array" ref="H4">IFERROR(CEILING((INDEX(invTypeMaterials!$A:$C,MATCH(1,('Cap Component Needed'!H$2=invTypeMaterials!$B:$B)*('Cap Component Needed'!$B4=invTypeMaterials!$A:$A),0),3))-((INDEX(invTypeMaterials!$A:$C,MATCH(1,('Cap Component Needed'!H$2=invTypeMaterials!$B:$B)*('Cap Component Needed'!$B4=invTypeMaterials!$A:$A),0),3))*'Help&amp;Setup'!$B$12)-((INDEX(invTypeMaterials!$A:$C,MATCH(1,('Cap Component Needed'!H$2=invTypeMaterials!$B:$B)*('Cap Component Needed'!$B4=invTypeMaterials!$A:$A),0),3))*'Help&amp;Setup'!$B$13)-((INDEX(invTypeMaterials!$A:$C,MATCH(1,('Cap Component Needed'!H$2=invTypeMaterials!$B:$B)*('Cap Component Needed'!$B4=invTypeMaterials!$A:$A),0),3))*'Help&amp;Setup'!$B$14),1),0)</f>
        <v>0</v>
      </c>
      <c r="I4" s="207">
        <f t="array" ref="I4">IFERROR(CEILING((INDEX(invTypeMaterials!$A:$C,MATCH(1,('Cap Component Needed'!I$2=invTypeMaterials!$B:$B)*('Cap Component Needed'!$B4=invTypeMaterials!$A:$A),0),3))-((INDEX(invTypeMaterials!$A:$C,MATCH(1,('Cap Component Needed'!I$2=invTypeMaterials!$B:$B)*('Cap Component Needed'!$B4=invTypeMaterials!$A:$A),0),3))*'Help&amp;Setup'!$B$12)-((INDEX(invTypeMaterials!$A:$C,MATCH(1,('Cap Component Needed'!I$2=invTypeMaterials!$B:$B)*('Cap Component Needed'!$B4=invTypeMaterials!$A:$A),0),3))*'Help&amp;Setup'!$B$13)-((INDEX(invTypeMaterials!$A:$C,MATCH(1,('Cap Component Needed'!I$2=invTypeMaterials!$B:$B)*('Cap Component Needed'!$B4=invTypeMaterials!$A:$A),0),3))*'Help&amp;Setup'!$B$14),1),0)</f>
        <v>0</v>
      </c>
      <c r="J4" s="207">
        <f t="array" ref="J4">IFERROR(CEILING((INDEX(invTypeMaterials!$A:$C,MATCH(1,('Cap Component Needed'!J$2=invTypeMaterials!$B:$B)*('Cap Component Needed'!$B4=invTypeMaterials!$A:$A),0),3))-((INDEX(invTypeMaterials!$A:$C,MATCH(1,('Cap Component Needed'!J$2=invTypeMaterials!$B:$B)*('Cap Component Needed'!$B4=invTypeMaterials!$A:$A),0),3))*'Help&amp;Setup'!$B$12)-((INDEX(invTypeMaterials!$A:$C,MATCH(1,('Cap Component Needed'!J$2=invTypeMaterials!$B:$B)*('Cap Component Needed'!$B4=invTypeMaterials!$A:$A),0),3))*'Help&amp;Setup'!$B$13)-((INDEX(invTypeMaterials!$A:$C,MATCH(1,('Cap Component Needed'!J$2=invTypeMaterials!$B:$B)*('Cap Component Needed'!$B4=invTypeMaterials!$A:$A),0),3))*'Help&amp;Setup'!$B$14),1),0)</f>
        <v>0</v>
      </c>
      <c r="K4" s="207">
        <f t="array" ref="K4">IFERROR(CEILING((INDEX(invTypeMaterials!$A:$C,MATCH(1,('Cap Component Needed'!K$2=invTypeMaterials!$B:$B)*('Cap Component Needed'!$B4=invTypeMaterials!$A:$A),0),3))-((INDEX(invTypeMaterials!$A:$C,MATCH(1,('Cap Component Needed'!K$2=invTypeMaterials!$B:$B)*('Cap Component Needed'!$B4=invTypeMaterials!$A:$A),0),3))*'Help&amp;Setup'!$B$12)-((INDEX(invTypeMaterials!$A:$C,MATCH(1,('Cap Component Needed'!K$2=invTypeMaterials!$B:$B)*('Cap Component Needed'!$B4=invTypeMaterials!$A:$A),0),3))*'Help&amp;Setup'!$B$13)-((INDEX(invTypeMaterials!$A:$C,MATCH(1,('Cap Component Needed'!K$2=invTypeMaterials!$B:$B)*('Cap Component Needed'!$B4=invTypeMaterials!$A:$A),0),3))*'Help&amp;Setup'!$B$14),1),0)</f>
        <v>0</v>
      </c>
      <c r="L4" s="207">
        <f t="array" ref="L4">IFERROR(CEILING((INDEX(invTypeMaterials!$A:$C,MATCH(1,('Cap Component Needed'!L$2=invTypeMaterials!$B:$B)*('Cap Component Needed'!$B4=invTypeMaterials!$A:$A),0),3))-((INDEX(invTypeMaterials!$A:$C,MATCH(1,('Cap Component Needed'!L$2=invTypeMaterials!$B:$B)*('Cap Component Needed'!$B4=invTypeMaterials!$A:$A),0),3))*'Help&amp;Setup'!$B$12)-((INDEX(invTypeMaterials!$A:$C,MATCH(1,('Cap Component Needed'!L$2=invTypeMaterials!$B:$B)*('Cap Component Needed'!$B4=invTypeMaterials!$A:$A),0),3))*'Help&amp;Setup'!$B$13)-((INDEX(invTypeMaterials!$A:$C,MATCH(1,('Cap Component Needed'!L$2=invTypeMaterials!$B:$B)*('Cap Component Needed'!$B4=invTypeMaterials!$A:$A),0),3))*'Help&amp;Setup'!$B$14),1),0)</f>
        <v>0</v>
      </c>
      <c r="M4" s="207">
        <f t="array" ref="M4">IFERROR(CEILING((INDEX(invTypeMaterials!$A:$C,MATCH(1,('Cap Component Needed'!M$2=invTypeMaterials!$B:$B)*('Cap Component Needed'!$B4=invTypeMaterials!$A:$A),0),3))-((INDEX(invTypeMaterials!$A:$C,MATCH(1,('Cap Component Needed'!M$2=invTypeMaterials!$B:$B)*('Cap Component Needed'!$B4=invTypeMaterials!$A:$A),0),3))*'Help&amp;Setup'!$B$12)-((INDEX(invTypeMaterials!$A:$C,MATCH(1,('Cap Component Needed'!M$2=invTypeMaterials!$B:$B)*('Cap Component Needed'!$B4=invTypeMaterials!$A:$A),0),3))*'Help&amp;Setup'!$B$13)-((INDEX(invTypeMaterials!$A:$C,MATCH(1,('Cap Component Needed'!M$2=invTypeMaterials!$B:$B)*('Cap Component Needed'!$B4=invTypeMaterials!$A:$A),0),3))*'Help&amp;Setup'!$B$14),1),0)</f>
        <v>0</v>
      </c>
      <c r="N4" s="207">
        <f t="array" ref="N4">IFERROR(CEILING((INDEX(invTypeMaterials!$A:$C,MATCH(1,('Cap Component Needed'!N$2=invTypeMaterials!$B:$B)*('Cap Component Needed'!$B4=invTypeMaterials!$A:$A),0),3))-((INDEX(invTypeMaterials!$A:$C,MATCH(1,('Cap Component Needed'!N$2=invTypeMaterials!$B:$B)*('Cap Component Needed'!$B4=invTypeMaterials!$A:$A),0),3))*'Help&amp;Setup'!$B$12)-((INDEX(invTypeMaterials!$A:$C,MATCH(1,('Cap Component Needed'!N$2=invTypeMaterials!$B:$B)*('Cap Component Needed'!$B4=invTypeMaterials!$A:$A),0),3))*'Help&amp;Setup'!$B$13)-((INDEX(invTypeMaterials!$A:$C,MATCH(1,('Cap Component Needed'!N$2=invTypeMaterials!$B:$B)*('Cap Component Needed'!$B4=invTypeMaterials!$A:$A),0),3))*'Help&amp;Setup'!$B$14),1),0)</f>
        <v>0</v>
      </c>
      <c r="O4" s="207">
        <f t="array" ref="O4">IFERROR(CEILING((INDEX(invTypeMaterials!$A:$C,MATCH(1,('Cap Component Needed'!O$2=invTypeMaterials!$B:$B)*('Cap Component Needed'!$B4=invTypeMaterials!$A:$A),0),3))-((INDEX(invTypeMaterials!$A:$C,MATCH(1,('Cap Component Needed'!O$2=invTypeMaterials!$B:$B)*('Cap Component Needed'!$B4=invTypeMaterials!$A:$A),0),3))*'Help&amp;Setup'!$B$12)-((INDEX(invTypeMaterials!$A:$C,MATCH(1,('Cap Component Needed'!O$2=invTypeMaterials!$B:$B)*('Cap Component Needed'!$B4=invTypeMaterials!$A:$A),0),3))*'Help&amp;Setup'!$B$13)-((INDEX(invTypeMaterials!$A:$C,MATCH(1,('Cap Component Needed'!O$2=invTypeMaterials!$B:$B)*('Cap Component Needed'!$B4=invTypeMaterials!$A:$A),0),3))*'Help&amp;Setup'!$B$14),1),0)</f>
        <v>0</v>
      </c>
      <c r="P4" s="207">
        <f t="array" ref="P4">IFERROR(CEILING((INDEX(invTypeMaterials!$A:$C,MATCH(1,('Cap Component Needed'!P$2=invTypeMaterials!$B:$B)*('Cap Component Needed'!$B4=invTypeMaterials!$A:$A),0),3))-((INDEX(invTypeMaterials!$A:$C,MATCH(1,('Cap Component Needed'!P$2=invTypeMaterials!$B:$B)*('Cap Component Needed'!$B4=invTypeMaterials!$A:$A),0),3))*'Help&amp;Setup'!$B$12)-((INDEX(invTypeMaterials!$A:$C,MATCH(1,('Cap Component Needed'!P$2=invTypeMaterials!$B:$B)*('Cap Component Needed'!$B4=invTypeMaterials!$A:$A),0),3))*'Help&amp;Setup'!$B$13)-((INDEX(invTypeMaterials!$A:$C,MATCH(1,('Cap Component Needed'!P$2=invTypeMaterials!$B:$B)*('Cap Component Needed'!$B4=invTypeMaterials!$A:$A),0),3))*'Help&amp;Setup'!$B$14),1),0)</f>
        <v>0</v>
      </c>
      <c r="Q4" s="207">
        <f t="array" ref="Q4">IFERROR(CEILING((INDEX(invTypeMaterials!$A:$C,MATCH(1,('Cap Component Needed'!Q$2=invTypeMaterials!$B:$B)*('Cap Component Needed'!$B4=invTypeMaterials!$A:$A),0),3))-((INDEX(invTypeMaterials!$A:$C,MATCH(1,('Cap Component Needed'!Q$2=invTypeMaterials!$B:$B)*('Cap Component Needed'!$B4=invTypeMaterials!$A:$A),0),3))*'Help&amp;Setup'!$B$12)-((INDEX(invTypeMaterials!$A:$C,MATCH(1,('Cap Component Needed'!Q$2=invTypeMaterials!$B:$B)*('Cap Component Needed'!$B4=invTypeMaterials!$A:$A),0),3))*'Help&amp;Setup'!$B$13)-((INDEX(invTypeMaterials!$A:$C,MATCH(1,('Cap Component Needed'!Q$2=invTypeMaterials!$B:$B)*('Cap Component Needed'!$B4=invTypeMaterials!$A:$A),0),3))*'Help&amp;Setup'!$B$14),1),0)</f>
        <v>0</v>
      </c>
      <c r="R4" s="207">
        <f t="array" ref="R4">IFERROR(CEILING((INDEX(invTypeMaterials!$A:$C,MATCH(1,('Cap Component Needed'!R$2=invTypeMaterials!$B:$B)*('Cap Component Needed'!$B4=invTypeMaterials!$A:$A),0),3))-((INDEX(invTypeMaterials!$A:$C,MATCH(1,('Cap Component Needed'!R$2=invTypeMaterials!$B:$B)*('Cap Component Needed'!$B4=invTypeMaterials!$A:$A),0),3))*'Help&amp;Setup'!$B$12)-((INDEX(invTypeMaterials!$A:$C,MATCH(1,('Cap Component Needed'!R$2=invTypeMaterials!$B:$B)*('Cap Component Needed'!$B4=invTypeMaterials!$A:$A),0),3))*'Help&amp;Setup'!$B$13)-((INDEX(invTypeMaterials!$A:$C,MATCH(1,('Cap Component Needed'!R$2=invTypeMaterials!$B:$B)*('Cap Component Needed'!$B4=invTypeMaterials!$A:$A),0),3))*'Help&amp;Setup'!$B$14),1),0)</f>
        <v>0</v>
      </c>
      <c r="S4" s="207">
        <f t="array" ref="S4">IFERROR(CEILING((INDEX(invTypeMaterials!$A:$C,MATCH(1,('Cap Component Needed'!S$2=invTypeMaterials!$B:$B)*('Cap Component Needed'!$B4=invTypeMaterials!$A:$A),0),3))-((INDEX(invTypeMaterials!$A:$C,MATCH(1,('Cap Component Needed'!S$2=invTypeMaterials!$B:$B)*('Cap Component Needed'!$B4=invTypeMaterials!$A:$A),0),3))*'Help&amp;Setup'!$B$12)-((INDEX(invTypeMaterials!$A:$C,MATCH(1,('Cap Component Needed'!S$2=invTypeMaterials!$B:$B)*('Cap Component Needed'!$B4=invTypeMaterials!$A:$A),0),3))*'Help&amp;Setup'!$B$13)-((INDEX(invTypeMaterials!$A:$C,MATCH(1,('Cap Component Needed'!S$2=invTypeMaterials!$B:$B)*('Cap Component Needed'!$B4=invTypeMaterials!$A:$A),0),3))*'Help&amp;Setup'!$B$14),1),0)</f>
        <v>0</v>
      </c>
      <c r="T4" s="207">
        <f t="array" ref="T4">IFERROR(CEILING((INDEX(invTypeMaterials!$A:$C,MATCH(1,('Cap Component Needed'!T$2=invTypeMaterials!$B:$B)*('Cap Component Needed'!$B4=invTypeMaterials!$A:$A),0),3))-((INDEX(invTypeMaterials!$A:$C,MATCH(1,('Cap Component Needed'!T$2=invTypeMaterials!$B:$B)*('Cap Component Needed'!$B4=invTypeMaterials!$A:$A),0),3))*'Help&amp;Setup'!$B$12)-((INDEX(invTypeMaterials!$A:$C,MATCH(1,('Cap Component Needed'!T$2=invTypeMaterials!$B:$B)*('Cap Component Needed'!$B4=invTypeMaterials!$A:$A),0),3))*'Help&amp;Setup'!$B$13)-((INDEX(invTypeMaterials!$A:$C,MATCH(1,('Cap Component Needed'!T$2=invTypeMaterials!$B:$B)*('Cap Component Needed'!$B4=invTypeMaterials!$A:$A),0),3))*'Help&amp;Setup'!$B$14),1),0)</f>
        <v>0</v>
      </c>
      <c r="U4" s="207">
        <f t="array" ref="U4">IFERROR(CEILING((INDEX(invTypeMaterials!$A:$C,MATCH(1,('Cap Component Needed'!U$2=invTypeMaterials!$B:$B)*('Cap Component Needed'!$B4=invTypeMaterials!$A:$A),0),3))-((INDEX(invTypeMaterials!$A:$C,MATCH(1,('Cap Component Needed'!U$2=invTypeMaterials!$B:$B)*('Cap Component Needed'!$B4=invTypeMaterials!$A:$A),0),3))*'Help&amp;Setup'!$B$12)-((INDEX(invTypeMaterials!$A:$C,MATCH(1,('Cap Component Needed'!U$2=invTypeMaterials!$B:$B)*('Cap Component Needed'!$B4=invTypeMaterials!$A:$A),0),3))*'Help&amp;Setup'!$B$13)-((INDEX(invTypeMaterials!$A:$C,MATCH(1,('Cap Component Needed'!U$2=invTypeMaterials!$B:$B)*('Cap Component Needed'!$B4=invTypeMaterials!$A:$A),0),3))*'Help&amp;Setup'!$B$14),1),0)</f>
        <v>0</v>
      </c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</row>
    <row r="5">
      <c r="A5" s="208" t="s">
        <v>27</v>
      </c>
      <c r="B5" s="202" t="e">
        <v>#N/A</v>
      </c>
      <c r="C5" s="207">
        <f t="array" ref="C5">IFERROR(CEILING((INDEX(invTypeMaterials!$A:$C,MATCH(1,('Cap Component Needed'!C$2=invTypeMaterials!$B:$B)*('Cap Component Needed'!$B5=invTypeMaterials!$A:$A),0),3))-((INDEX(invTypeMaterials!$A:$C,MATCH(1,('Cap Component Needed'!C$2=invTypeMaterials!$B:$B)*('Cap Component Needed'!$B5=invTypeMaterials!$A:$A),0),3))*'Help&amp;Setup'!$B$12)-((INDEX(invTypeMaterials!$A:$C,MATCH(1,('Cap Component Needed'!C$2=invTypeMaterials!$B:$B)*('Cap Component Needed'!$B5=invTypeMaterials!$A:$A),0),3))*'Help&amp;Setup'!$B$13)-((INDEX(invTypeMaterials!$A:$C,MATCH(1,('Cap Component Needed'!C$2=invTypeMaterials!$B:$B)*('Cap Component Needed'!$B5=invTypeMaterials!$A:$A),0),3))*'Help&amp;Setup'!$B$14),1),0)</f>
        <v>0</v>
      </c>
      <c r="D5" s="207">
        <f t="array" ref="D5">IFERROR(CEILING((INDEX(invTypeMaterials!$A:$C,MATCH(1,('Cap Component Needed'!D$2=invTypeMaterials!$B:$B)*('Cap Component Needed'!$B5=invTypeMaterials!$A:$A),0),3))-((INDEX(invTypeMaterials!$A:$C,MATCH(1,('Cap Component Needed'!D$2=invTypeMaterials!$B:$B)*('Cap Component Needed'!$B5=invTypeMaterials!$A:$A),0),3))*'Help&amp;Setup'!$B$12)-((INDEX(invTypeMaterials!$A:$C,MATCH(1,('Cap Component Needed'!D$2=invTypeMaterials!$B:$B)*('Cap Component Needed'!$B5=invTypeMaterials!$A:$A),0),3))*'Help&amp;Setup'!$B$13)-((INDEX(invTypeMaterials!$A:$C,MATCH(1,('Cap Component Needed'!D$2=invTypeMaterials!$B:$B)*('Cap Component Needed'!$B5=invTypeMaterials!$A:$A),0),3))*'Help&amp;Setup'!$B$14),1),0)</f>
        <v>0</v>
      </c>
      <c r="E5" s="207">
        <f t="array" ref="E5">IFERROR(CEILING((INDEX(invTypeMaterials!$A:$C,MATCH(1,('Cap Component Needed'!E$2=invTypeMaterials!$B:$B)*('Cap Component Needed'!$B5=invTypeMaterials!$A:$A),0),3))-((INDEX(invTypeMaterials!$A:$C,MATCH(1,('Cap Component Needed'!E$2=invTypeMaterials!$B:$B)*('Cap Component Needed'!$B5=invTypeMaterials!$A:$A),0),3))*'Help&amp;Setup'!$B$12)-((INDEX(invTypeMaterials!$A:$C,MATCH(1,('Cap Component Needed'!E$2=invTypeMaterials!$B:$B)*('Cap Component Needed'!$B5=invTypeMaterials!$A:$A),0),3))*'Help&amp;Setup'!$B$13)-((INDEX(invTypeMaterials!$A:$C,MATCH(1,('Cap Component Needed'!E$2=invTypeMaterials!$B:$B)*('Cap Component Needed'!$B5=invTypeMaterials!$A:$A),0),3))*'Help&amp;Setup'!$B$14),1),0)</f>
        <v>0</v>
      </c>
      <c r="F5" s="207">
        <f t="array" ref="F5">IFERROR(CEILING((INDEX(invTypeMaterials!$A:$C,MATCH(1,('Cap Component Needed'!F$2=invTypeMaterials!$B:$B)*('Cap Component Needed'!$B5=invTypeMaterials!$A:$A),0),3))-((INDEX(invTypeMaterials!$A:$C,MATCH(1,('Cap Component Needed'!F$2=invTypeMaterials!$B:$B)*('Cap Component Needed'!$B5=invTypeMaterials!$A:$A),0),3))*'Help&amp;Setup'!$B$12)-((INDEX(invTypeMaterials!$A:$C,MATCH(1,('Cap Component Needed'!F$2=invTypeMaterials!$B:$B)*('Cap Component Needed'!$B5=invTypeMaterials!$A:$A),0),3))*'Help&amp;Setup'!$B$13)-((INDEX(invTypeMaterials!$A:$C,MATCH(1,('Cap Component Needed'!F$2=invTypeMaterials!$B:$B)*('Cap Component Needed'!$B5=invTypeMaterials!$A:$A),0),3))*'Help&amp;Setup'!$B$14),1),0)</f>
        <v>0</v>
      </c>
      <c r="G5" s="207">
        <f t="array" ref="G5">IFERROR(CEILING((INDEX(invTypeMaterials!$A:$C,MATCH(1,('Cap Component Needed'!G$2=invTypeMaterials!$B:$B)*('Cap Component Needed'!$B5=invTypeMaterials!$A:$A),0),3))-((INDEX(invTypeMaterials!$A:$C,MATCH(1,('Cap Component Needed'!G$2=invTypeMaterials!$B:$B)*('Cap Component Needed'!$B5=invTypeMaterials!$A:$A),0),3))*'Help&amp;Setup'!$B$12)-((INDEX(invTypeMaterials!$A:$C,MATCH(1,('Cap Component Needed'!G$2=invTypeMaterials!$B:$B)*('Cap Component Needed'!$B5=invTypeMaterials!$A:$A),0),3))*'Help&amp;Setup'!$B$13)-((INDEX(invTypeMaterials!$A:$C,MATCH(1,('Cap Component Needed'!G$2=invTypeMaterials!$B:$B)*('Cap Component Needed'!$B5=invTypeMaterials!$A:$A),0),3))*'Help&amp;Setup'!$B$14),1),0)</f>
        <v>0</v>
      </c>
      <c r="H5" s="207">
        <f t="array" ref="H5">IFERROR(CEILING((INDEX(invTypeMaterials!$A:$C,MATCH(1,('Cap Component Needed'!H$2=invTypeMaterials!$B:$B)*('Cap Component Needed'!$B5=invTypeMaterials!$A:$A),0),3))-((INDEX(invTypeMaterials!$A:$C,MATCH(1,('Cap Component Needed'!H$2=invTypeMaterials!$B:$B)*('Cap Component Needed'!$B5=invTypeMaterials!$A:$A),0),3))*'Help&amp;Setup'!$B$12)-((INDEX(invTypeMaterials!$A:$C,MATCH(1,('Cap Component Needed'!H$2=invTypeMaterials!$B:$B)*('Cap Component Needed'!$B5=invTypeMaterials!$A:$A),0),3))*'Help&amp;Setup'!$B$13)-((INDEX(invTypeMaterials!$A:$C,MATCH(1,('Cap Component Needed'!H$2=invTypeMaterials!$B:$B)*('Cap Component Needed'!$B5=invTypeMaterials!$A:$A),0),3))*'Help&amp;Setup'!$B$14),1),0)</f>
        <v>0</v>
      </c>
      <c r="I5" s="207">
        <f t="array" ref="I5">IFERROR(CEILING((INDEX(invTypeMaterials!$A:$C,MATCH(1,('Cap Component Needed'!I$2=invTypeMaterials!$B:$B)*('Cap Component Needed'!$B5=invTypeMaterials!$A:$A),0),3))-((INDEX(invTypeMaterials!$A:$C,MATCH(1,('Cap Component Needed'!I$2=invTypeMaterials!$B:$B)*('Cap Component Needed'!$B5=invTypeMaterials!$A:$A),0),3))*'Help&amp;Setup'!$B$12)-((INDEX(invTypeMaterials!$A:$C,MATCH(1,('Cap Component Needed'!I$2=invTypeMaterials!$B:$B)*('Cap Component Needed'!$B5=invTypeMaterials!$A:$A),0),3))*'Help&amp;Setup'!$B$13)-((INDEX(invTypeMaterials!$A:$C,MATCH(1,('Cap Component Needed'!I$2=invTypeMaterials!$B:$B)*('Cap Component Needed'!$B5=invTypeMaterials!$A:$A),0),3))*'Help&amp;Setup'!$B$14),1),0)</f>
        <v>0</v>
      </c>
      <c r="J5" s="207">
        <f t="array" ref="J5">IFERROR(CEILING((INDEX(invTypeMaterials!$A:$C,MATCH(1,('Cap Component Needed'!J$2=invTypeMaterials!$B:$B)*('Cap Component Needed'!$B5=invTypeMaterials!$A:$A),0),3))-((INDEX(invTypeMaterials!$A:$C,MATCH(1,('Cap Component Needed'!J$2=invTypeMaterials!$B:$B)*('Cap Component Needed'!$B5=invTypeMaterials!$A:$A),0),3))*'Help&amp;Setup'!$B$12)-((INDEX(invTypeMaterials!$A:$C,MATCH(1,('Cap Component Needed'!J$2=invTypeMaterials!$B:$B)*('Cap Component Needed'!$B5=invTypeMaterials!$A:$A),0),3))*'Help&amp;Setup'!$B$13)-((INDEX(invTypeMaterials!$A:$C,MATCH(1,('Cap Component Needed'!J$2=invTypeMaterials!$B:$B)*('Cap Component Needed'!$B5=invTypeMaterials!$A:$A),0),3))*'Help&amp;Setup'!$B$14),1),0)</f>
        <v>0</v>
      </c>
      <c r="K5" s="207">
        <f t="array" ref="K5">IFERROR(CEILING((INDEX(invTypeMaterials!$A:$C,MATCH(1,('Cap Component Needed'!K$2=invTypeMaterials!$B:$B)*('Cap Component Needed'!$B5=invTypeMaterials!$A:$A),0),3))-((INDEX(invTypeMaterials!$A:$C,MATCH(1,('Cap Component Needed'!K$2=invTypeMaterials!$B:$B)*('Cap Component Needed'!$B5=invTypeMaterials!$A:$A),0),3))*'Help&amp;Setup'!$B$12)-((INDEX(invTypeMaterials!$A:$C,MATCH(1,('Cap Component Needed'!K$2=invTypeMaterials!$B:$B)*('Cap Component Needed'!$B5=invTypeMaterials!$A:$A),0),3))*'Help&amp;Setup'!$B$13)-((INDEX(invTypeMaterials!$A:$C,MATCH(1,('Cap Component Needed'!K$2=invTypeMaterials!$B:$B)*('Cap Component Needed'!$B5=invTypeMaterials!$A:$A),0),3))*'Help&amp;Setup'!$B$14),1),0)</f>
        <v>0</v>
      </c>
      <c r="L5" s="207">
        <f t="array" ref="L5">IFERROR(CEILING((INDEX(invTypeMaterials!$A:$C,MATCH(1,('Cap Component Needed'!L$2=invTypeMaterials!$B:$B)*('Cap Component Needed'!$B5=invTypeMaterials!$A:$A),0),3))-((INDEX(invTypeMaterials!$A:$C,MATCH(1,('Cap Component Needed'!L$2=invTypeMaterials!$B:$B)*('Cap Component Needed'!$B5=invTypeMaterials!$A:$A),0),3))*'Help&amp;Setup'!$B$12)-((INDEX(invTypeMaterials!$A:$C,MATCH(1,('Cap Component Needed'!L$2=invTypeMaterials!$B:$B)*('Cap Component Needed'!$B5=invTypeMaterials!$A:$A),0),3))*'Help&amp;Setup'!$B$13)-((INDEX(invTypeMaterials!$A:$C,MATCH(1,('Cap Component Needed'!L$2=invTypeMaterials!$B:$B)*('Cap Component Needed'!$B5=invTypeMaterials!$A:$A),0),3))*'Help&amp;Setup'!$B$14),1),0)</f>
        <v>0</v>
      </c>
      <c r="M5" s="207">
        <f t="array" ref="M5">IFERROR(CEILING((INDEX(invTypeMaterials!$A:$C,MATCH(1,('Cap Component Needed'!M$2=invTypeMaterials!$B:$B)*('Cap Component Needed'!$B5=invTypeMaterials!$A:$A),0),3))-((INDEX(invTypeMaterials!$A:$C,MATCH(1,('Cap Component Needed'!M$2=invTypeMaterials!$B:$B)*('Cap Component Needed'!$B5=invTypeMaterials!$A:$A),0),3))*'Help&amp;Setup'!$B$12)-((INDEX(invTypeMaterials!$A:$C,MATCH(1,('Cap Component Needed'!M$2=invTypeMaterials!$B:$B)*('Cap Component Needed'!$B5=invTypeMaterials!$A:$A),0),3))*'Help&amp;Setup'!$B$13)-((INDEX(invTypeMaterials!$A:$C,MATCH(1,('Cap Component Needed'!M$2=invTypeMaterials!$B:$B)*('Cap Component Needed'!$B5=invTypeMaterials!$A:$A),0),3))*'Help&amp;Setup'!$B$14),1),0)</f>
        <v>0</v>
      </c>
      <c r="N5" s="207">
        <f t="array" ref="N5">IFERROR(CEILING((INDEX(invTypeMaterials!$A:$C,MATCH(1,('Cap Component Needed'!N$2=invTypeMaterials!$B:$B)*('Cap Component Needed'!$B5=invTypeMaterials!$A:$A),0),3))-((INDEX(invTypeMaterials!$A:$C,MATCH(1,('Cap Component Needed'!N$2=invTypeMaterials!$B:$B)*('Cap Component Needed'!$B5=invTypeMaterials!$A:$A),0),3))*'Help&amp;Setup'!$B$12)-((INDEX(invTypeMaterials!$A:$C,MATCH(1,('Cap Component Needed'!N$2=invTypeMaterials!$B:$B)*('Cap Component Needed'!$B5=invTypeMaterials!$A:$A),0),3))*'Help&amp;Setup'!$B$13)-((INDEX(invTypeMaterials!$A:$C,MATCH(1,('Cap Component Needed'!N$2=invTypeMaterials!$B:$B)*('Cap Component Needed'!$B5=invTypeMaterials!$A:$A),0),3))*'Help&amp;Setup'!$B$14),1),0)</f>
        <v>0</v>
      </c>
      <c r="O5" s="207">
        <f t="array" ref="O5">IFERROR(CEILING((INDEX(invTypeMaterials!$A:$C,MATCH(1,('Cap Component Needed'!O$2=invTypeMaterials!$B:$B)*('Cap Component Needed'!$B5=invTypeMaterials!$A:$A),0),3))-((INDEX(invTypeMaterials!$A:$C,MATCH(1,('Cap Component Needed'!O$2=invTypeMaterials!$B:$B)*('Cap Component Needed'!$B5=invTypeMaterials!$A:$A),0),3))*'Help&amp;Setup'!$B$12)-((INDEX(invTypeMaterials!$A:$C,MATCH(1,('Cap Component Needed'!O$2=invTypeMaterials!$B:$B)*('Cap Component Needed'!$B5=invTypeMaterials!$A:$A),0),3))*'Help&amp;Setup'!$B$13)-((INDEX(invTypeMaterials!$A:$C,MATCH(1,('Cap Component Needed'!O$2=invTypeMaterials!$B:$B)*('Cap Component Needed'!$B5=invTypeMaterials!$A:$A),0),3))*'Help&amp;Setup'!$B$14),1),0)</f>
        <v>0</v>
      </c>
      <c r="P5" s="207">
        <f t="array" ref="P5">IFERROR(CEILING((INDEX(invTypeMaterials!$A:$C,MATCH(1,('Cap Component Needed'!P$2=invTypeMaterials!$B:$B)*('Cap Component Needed'!$B5=invTypeMaterials!$A:$A),0),3))-((INDEX(invTypeMaterials!$A:$C,MATCH(1,('Cap Component Needed'!P$2=invTypeMaterials!$B:$B)*('Cap Component Needed'!$B5=invTypeMaterials!$A:$A),0),3))*'Help&amp;Setup'!$B$12)-((INDEX(invTypeMaterials!$A:$C,MATCH(1,('Cap Component Needed'!P$2=invTypeMaterials!$B:$B)*('Cap Component Needed'!$B5=invTypeMaterials!$A:$A),0),3))*'Help&amp;Setup'!$B$13)-((INDEX(invTypeMaterials!$A:$C,MATCH(1,('Cap Component Needed'!P$2=invTypeMaterials!$B:$B)*('Cap Component Needed'!$B5=invTypeMaterials!$A:$A),0),3))*'Help&amp;Setup'!$B$14),1),0)</f>
        <v>0</v>
      </c>
      <c r="Q5" s="207">
        <f t="array" ref="Q5">IFERROR(CEILING((INDEX(invTypeMaterials!$A:$C,MATCH(1,('Cap Component Needed'!Q$2=invTypeMaterials!$B:$B)*('Cap Component Needed'!$B5=invTypeMaterials!$A:$A),0),3))-((INDEX(invTypeMaterials!$A:$C,MATCH(1,('Cap Component Needed'!Q$2=invTypeMaterials!$B:$B)*('Cap Component Needed'!$B5=invTypeMaterials!$A:$A),0),3))*'Help&amp;Setup'!$B$12)-((INDEX(invTypeMaterials!$A:$C,MATCH(1,('Cap Component Needed'!Q$2=invTypeMaterials!$B:$B)*('Cap Component Needed'!$B5=invTypeMaterials!$A:$A),0),3))*'Help&amp;Setup'!$B$13)-((INDEX(invTypeMaterials!$A:$C,MATCH(1,('Cap Component Needed'!Q$2=invTypeMaterials!$B:$B)*('Cap Component Needed'!$B5=invTypeMaterials!$A:$A),0),3))*'Help&amp;Setup'!$B$14),1),0)</f>
        <v>0</v>
      </c>
      <c r="R5" s="207">
        <f t="array" ref="R5">IFERROR(CEILING((INDEX(invTypeMaterials!$A:$C,MATCH(1,('Cap Component Needed'!R$2=invTypeMaterials!$B:$B)*('Cap Component Needed'!$B5=invTypeMaterials!$A:$A),0),3))-((INDEX(invTypeMaterials!$A:$C,MATCH(1,('Cap Component Needed'!R$2=invTypeMaterials!$B:$B)*('Cap Component Needed'!$B5=invTypeMaterials!$A:$A),0),3))*'Help&amp;Setup'!$B$12)-((INDEX(invTypeMaterials!$A:$C,MATCH(1,('Cap Component Needed'!R$2=invTypeMaterials!$B:$B)*('Cap Component Needed'!$B5=invTypeMaterials!$A:$A),0),3))*'Help&amp;Setup'!$B$13)-((INDEX(invTypeMaterials!$A:$C,MATCH(1,('Cap Component Needed'!R$2=invTypeMaterials!$B:$B)*('Cap Component Needed'!$B5=invTypeMaterials!$A:$A),0),3))*'Help&amp;Setup'!$B$14),1),0)</f>
        <v>0</v>
      </c>
      <c r="S5" s="207">
        <f t="array" ref="S5">IFERROR(CEILING((INDEX(invTypeMaterials!$A:$C,MATCH(1,('Cap Component Needed'!S$2=invTypeMaterials!$B:$B)*('Cap Component Needed'!$B5=invTypeMaterials!$A:$A),0),3))-((INDEX(invTypeMaterials!$A:$C,MATCH(1,('Cap Component Needed'!S$2=invTypeMaterials!$B:$B)*('Cap Component Needed'!$B5=invTypeMaterials!$A:$A),0),3))*'Help&amp;Setup'!$B$12)-((INDEX(invTypeMaterials!$A:$C,MATCH(1,('Cap Component Needed'!S$2=invTypeMaterials!$B:$B)*('Cap Component Needed'!$B5=invTypeMaterials!$A:$A),0),3))*'Help&amp;Setup'!$B$13)-((INDEX(invTypeMaterials!$A:$C,MATCH(1,('Cap Component Needed'!S$2=invTypeMaterials!$B:$B)*('Cap Component Needed'!$B5=invTypeMaterials!$A:$A),0),3))*'Help&amp;Setup'!$B$14),1),0)</f>
        <v>0</v>
      </c>
      <c r="T5" s="207">
        <f t="array" ref="T5">IFERROR(CEILING((INDEX(invTypeMaterials!$A:$C,MATCH(1,('Cap Component Needed'!T$2=invTypeMaterials!$B:$B)*('Cap Component Needed'!$B5=invTypeMaterials!$A:$A),0),3))-((INDEX(invTypeMaterials!$A:$C,MATCH(1,('Cap Component Needed'!T$2=invTypeMaterials!$B:$B)*('Cap Component Needed'!$B5=invTypeMaterials!$A:$A),0),3))*'Help&amp;Setup'!$B$12)-((INDEX(invTypeMaterials!$A:$C,MATCH(1,('Cap Component Needed'!T$2=invTypeMaterials!$B:$B)*('Cap Component Needed'!$B5=invTypeMaterials!$A:$A),0),3))*'Help&amp;Setup'!$B$13)-((INDEX(invTypeMaterials!$A:$C,MATCH(1,('Cap Component Needed'!T$2=invTypeMaterials!$B:$B)*('Cap Component Needed'!$B5=invTypeMaterials!$A:$A),0),3))*'Help&amp;Setup'!$B$14),1),0)</f>
        <v>0</v>
      </c>
      <c r="U5" s="207">
        <f t="array" ref="U5">IFERROR(CEILING((INDEX(invTypeMaterials!$A:$C,MATCH(1,('Cap Component Needed'!U$2=invTypeMaterials!$B:$B)*('Cap Component Needed'!$B5=invTypeMaterials!$A:$A),0),3))-((INDEX(invTypeMaterials!$A:$C,MATCH(1,('Cap Component Needed'!U$2=invTypeMaterials!$B:$B)*('Cap Component Needed'!$B5=invTypeMaterials!$A:$A),0),3))*'Help&amp;Setup'!$B$12)-((INDEX(invTypeMaterials!$A:$C,MATCH(1,('Cap Component Needed'!U$2=invTypeMaterials!$B:$B)*('Cap Component Needed'!$B5=invTypeMaterials!$A:$A),0),3))*'Help&amp;Setup'!$B$13)-((INDEX(invTypeMaterials!$A:$C,MATCH(1,('Cap Component Needed'!U$2=invTypeMaterials!$B:$B)*('Cap Component Needed'!$B5=invTypeMaterials!$A:$A),0),3))*'Help&amp;Setup'!$B$14),1),0)</f>
        <v>0</v>
      </c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</row>
    <row r="6">
      <c r="A6" s="208" t="s">
        <v>197</v>
      </c>
      <c r="B6" s="202" t="e">
        <v>#N/A</v>
      </c>
      <c r="C6" s="207">
        <f t="array" ref="C6">IFERROR(CEILING((INDEX(invTypeMaterials!$A:$C,MATCH(1,('Cap Component Needed'!C$2=invTypeMaterials!$B:$B)*('Cap Component Needed'!$B6=invTypeMaterials!$A:$A),0),3))-((INDEX(invTypeMaterials!$A:$C,MATCH(1,('Cap Component Needed'!C$2=invTypeMaterials!$B:$B)*('Cap Component Needed'!$B6=invTypeMaterials!$A:$A),0),3))*'Help&amp;Setup'!$B$12)-((INDEX(invTypeMaterials!$A:$C,MATCH(1,('Cap Component Needed'!C$2=invTypeMaterials!$B:$B)*('Cap Component Needed'!$B6=invTypeMaterials!$A:$A),0),3))*'Help&amp;Setup'!$B$13)-((INDEX(invTypeMaterials!$A:$C,MATCH(1,('Cap Component Needed'!C$2=invTypeMaterials!$B:$B)*('Cap Component Needed'!$B6=invTypeMaterials!$A:$A),0),3))*'Help&amp;Setup'!$B$14),1),0)</f>
        <v>0</v>
      </c>
      <c r="D6" s="207">
        <f t="array" ref="D6">IFERROR(CEILING((INDEX(invTypeMaterials!$A:$C,MATCH(1,('Cap Component Needed'!D$2=invTypeMaterials!$B:$B)*('Cap Component Needed'!$B6=invTypeMaterials!$A:$A),0),3))-((INDEX(invTypeMaterials!$A:$C,MATCH(1,('Cap Component Needed'!D$2=invTypeMaterials!$B:$B)*('Cap Component Needed'!$B6=invTypeMaterials!$A:$A),0),3))*'Help&amp;Setup'!$B$12)-((INDEX(invTypeMaterials!$A:$C,MATCH(1,('Cap Component Needed'!D$2=invTypeMaterials!$B:$B)*('Cap Component Needed'!$B6=invTypeMaterials!$A:$A),0),3))*'Help&amp;Setup'!$B$13)-((INDEX(invTypeMaterials!$A:$C,MATCH(1,('Cap Component Needed'!D$2=invTypeMaterials!$B:$B)*('Cap Component Needed'!$B6=invTypeMaterials!$A:$A),0),3))*'Help&amp;Setup'!$B$14),1),0)</f>
        <v>0</v>
      </c>
      <c r="E6" s="207">
        <f t="array" ref="E6">IFERROR(CEILING((INDEX(invTypeMaterials!$A:$C,MATCH(1,('Cap Component Needed'!E$2=invTypeMaterials!$B:$B)*('Cap Component Needed'!$B6=invTypeMaterials!$A:$A),0),3))-((INDEX(invTypeMaterials!$A:$C,MATCH(1,('Cap Component Needed'!E$2=invTypeMaterials!$B:$B)*('Cap Component Needed'!$B6=invTypeMaterials!$A:$A),0),3))*'Help&amp;Setup'!$B$12)-((INDEX(invTypeMaterials!$A:$C,MATCH(1,('Cap Component Needed'!E$2=invTypeMaterials!$B:$B)*('Cap Component Needed'!$B6=invTypeMaterials!$A:$A),0),3))*'Help&amp;Setup'!$B$13)-((INDEX(invTypeMaterials!$A:$C,MATCH(1,('Cap Component Needed'!E$2=invTypeMaterials!$B:$B)*('Cap Component Needed'!$B6=invTypeMaterials!$A:$A),0),3))*'Help&amp;Setup'!$B$14),1),0)</f>
        <v>0</v>
      </c>
      <c r="F6" s="207">
        <f t="array" ref="F6">IFERROR(CEILING((INDEX(invTypeMaterials!$A:$C,MATCH(1,('Cap Component Needed'!F$2=invTypeMaterials!$B:$B)*('Cap Component Needed'!$B6=invTypeMaterials!$A:$A),0),3))-((INDEX(invTypeMaterials!$A:$C,MATCH(1,('Cap Component Needed'!F$2=invTypeMaterials!$B:$B)*('Cap Component Needed'!$B6=invTypeMaterials!$A:$A),0),3))*'Help&amp;Setup'!$B$12)-((INDEX(invTypeMaterials!$A:$C,MATCH(1,('Cap Component Needed'!F$2=invTypeMaterials!$B:$B)*('Cap Component Needed'!$B6=invTypeMaterials!$A:$A),0),3))*'Help&amp;Setup'!$B$13)-((INDEX(invTypeMaterials!$A:$C,MATCH(1,('Cap Component Needed'!F$2=invTypeMaterials!$B:$B)*('Cap Component Needed'!$B6=invTypeMaterials!$A:$A),0),3))*'Help&amp;Setup'!$B$14),1),0)</f>
        <v>0</v>
      </c>
      <c r="G6" s="207">
        <f t="array" ref="G6">IFERROR(CEILING((INDEX(invTypeMaterials!$A:$C,MATCH(1,('Cap Component Needed'!G$2=invTypeMaterials!$B:$B)*('Cap Component Needed'!$B6=invTypeMaterials!$A:$A),0),3))-((INDEX(invTypeMaterials!$A:$C,MATCH(1,('Cap Component Needed'!G$2=invTypeMaterials!$B:$B)*('Cap Component Needed'!$B6=invTypeMaterials!$A:$A),0),3))*'Help&amp;Setup'!$B$12)-((INDEX(invTypeMaterials!$A:$C,MATCH(1,('Cap Component Needed'!G$2=invTypeMaterials!$B:$B)*('Cap Component Needed'!$B6=invTypeMaterials!$A:$A),0),3))*'Help&amp;Setup'!$B$13)-((INDEX(invTypeMaterials!$A:$C,MATCH(1,('Cap Component Needed'!G$2=invTypeMaterials!$B:$B)*('Cap Component Needed'!$B6=invTypeMaterials!$A:$A),0),3))*'Help&amp;Setup'!$B$14),1),0)</f>
        <v>0</v>
      </c>
      <c r="H6" s="207">
        <f t="array" ref="H6">IFERROR(CEILING((INDEX(invTypeMaterials!$A:$C,MATCH(1,('Cap Component Needed'!H$2=invTypeMaterials!$B:$B)*('Cap Component Needed'!$B6=invTypeMaterials!$A:$A),0),3))-((INDEX(invTypeMaterials!$A:$C,MATCH(1,('Cap Component Needed'!H$2=invTypeMaterials!$B:$B)*('Cap Component Needed'!$B6=invTypeMaterials!$A:$A),0),3))*'Help&amp;Setup'!$B$12)-((INDEX(invTypeMaterials!$A:$C,MATCH(1,('Cap Component Needed'!H$2=invTypeMaterials!$B:$B)*('Cap Component Needed'!$B6=invTypeMaterials!$A:$A),0),3))*'Help&amp;Setup'!$B$13)-((INDEX(invTypeMaterials!$A:$C,MATCH(1,('Cap Component Needed'!H$2=invTypeMaterials!$B:$B)*('Cap Component Needed'!$B6=invTypeMaterials!$A:$A),0),3))*'Help&amp;Setup'!$B$14),1),0)</f>
        <v>0</v>
      </c>
      <c r="I6" s="207">
        <f t="array" ref="I6">IFERROR(CEILING((INDEX(invTypeMaterials!$A:$C,MATCH(1,('Cap Component Needed'!I$2=invTypeMaterials!$B:$B)*('Cap Component Needed'!$B6=invTypeMaterials!$A:$A),0),3))-((INDEX(invTypeMaterials!$A:$C,MATCH(1,('Cap Component Needed'!I$2=invTypeMaterials!$B:$B)*('Cap Component Needed'!$B6=invTypeMaterials!$A:$A),0),3))*'Help&amp;Setup'!$B$12)-((INDEX(invTypeMaterials!$A:$C,MATCH(1,('Cap Component Needed'!I$2=invTypeMaterials!$B:$B)*('Cap Component Needed'!$B6=invTypeMaterials!$A:$A),0),3))*'Help&amp;Setup'!$B$13)-((INDEX(invTypeMaterials!$A:$C,MATCH(1,('Cap Component Needed'!I$2=invTypeMaterials!$B:$B)*('Cap Component Needed'!$B6=invTypeMaterials!$A:$A),0),3))*'Help&amp;Setup'!$B$14),1),0)</f>
        <v>0</v>
      </c>
      <c r="J6" s="207">
        <f t="array" ref="J6">IFERROR(CEILING((INDEX(invTypeMaterials!$A:$C,MATCH(1,('Cap Component Needed'!J$2=invTypeMaterials!$B:$B)*('Cap Component Needed'!$B6=invTypeMaterials!$A:$A),0),3))-((INDEX(invTypeMaterials!$A:$C,MATCH(1,('Cap Component Needed'!J$2=invTypeMaterials!$B:$B)*('Cap Component Needed'!$B6=invTypeMaterials!$A:$A),0),3))*'Help&amp;Setup'!$B$12)-((INDEX(invTypeMaterials!$A:$C,MATCH(1,('Cap Component Needed'!J$2=invTypeMaterials!$B:$B)*('Cap Component Needed'!$B6=invTypeMaterials!$A:$A),0),3))*'Help&amp;Setup'!$B$13)-((INDEX(invTypeMaterials!$A:$C,MATCH(1,('Cap Component Needed'!J$2=invTypeMaterials!$B:$B)*('Cap Component Needed'!$B6=invTypeMaterials!$A:$A),0),3))*'Help&amp;Setup'!$B$14),1),0)</f>
        <v>0</v>
      </c>
      <c r="K6" s="207">
        <f t="array" ref="K6">IFERROR(CEILING((INDEX(invTypeMaterials!$A:$C,MATCH(1,('Cap Component Needed'!K$2=invTypeMaterials!$B:$B)*('Cap Component Needed'!$B6=invTypeMaterials!$A:$A),0),3))-((INDEX(invTypeMaterials!$A:$C,MATCH(1,('Cap Component Needed'!K$2=invTypeMaterials!$B:$B)*('Cap Component Needed'!$B6=invTypeMaterials!$A:$A),0),3))*'Help&amp;Setup'!$B$12)-((INDEX(invTypeMaterials!$A:$C,MATCH(1,('Cap Component Needed'!K$2=invTypeMaterials!$B:$B)*('Cap Component Needed'!$B6=invTypeMaterials!$A:$A),0),3))*'Help&amp;Setup'!$B$13)-((INDEX(invTypeMaterials!$A:$C,MATCH(1,('Cap Component Needed'!K$2=invTypeMaterials!$B:$B)*('Cap Component Needed'!$B6=invTypeMaterials!$A:$A),0),3))*'Help&amp;Setup'!$B$14),1),0)</f>
        <v>0</v>
      </c>
      <c r="L6" s="207">
        <f t="array" ref="L6">IFERROR(CEILING((INDEX(invTypeMaterials!$A:$C,MATCH(1,('Cap Component Needed'!L$2=invTypeMaterials!$B:$B)*('Cap Component Needed'!$B6=invTypeMaterials!$A:$A),0),3))-((INDEX(invTypeMaterials!$A:$C,MATCH(1,('Cap Component Needed'!L$2=invTypeMaterials!$B:$B)*('Cap Component Needed'!$B6=invTypeMaterials!$A:$A),0),3))*'Help&amp;Setup'!$B$12)-((INDEX(invTypeMaterials!$A:$C,MATCH(1,('Cap Component Needed'!L$2=invTypeMaterials!$B:$B)*('Cap Component Needed'!$B6=invTypeMaterials!$A:$A),0),3))*'Help&amp;Setup'!$B$13)-((INDEX(invTypeMaterials!$A:$C,MATCH(1,('Cap Component Needed'!L$2=invTypeMaterials!$B:$B)*('Cap Component Needed'!$B6=invTypeMaterials!$A:$A),0),3))*'Help&amp;Setup'!$B$14),1),0)</f>
        <v>0</v>
      </c>
      <c r="M6" s="207">
        <f t="array" ref="M6">IFERROR(CEILING((INDEX(invTypeMaterials!$A:$C,MATCH(1,('Cap Component Needed'!M$2=invTypeMaterials!$B:$B)*('Cap Component Needed'!$B6=invTypeMaterials!$A:$A),0),3))-((INDEX(invTypeMaterials!$A:$C,MATCH(1,('Cap Component Needed'!M$2=invTypeMaterials!$B:$B)*('Cap Component Needed'!$B6=invTypeMaterials!$A:$A),0),3))*'Help&amp;Setup'!$B$12)-((INDEX(invTypeMaterials!$A:$C,MATCH(1,('Cap Component Needed'!M$2=invTypeMaterials!$B:$B)*('Cap Component Needed'!$B6=invTypeMaterials!$A:$A),0),3))*'Help&amp;Setup'!$B$13)-((INDEX(invTypeMaterials!$A:$C,MATCH(1,('Cap Component Needed'!M$2=invTypeMaterials!$B:$B)*('Cap Component Needed'!$B6=invTypeMaterials!$A:$A),0),3))*'Help&amp;Setup'!$B$14),1),0)</f>
        <v>0</v>
      </c>
      <c r="N6" s="207">
        <f t="array" ref="N6">IFERROR(CEILING((INDEX(invTypeMaterials!$A:$C,MATCH(1,('Cap Component Needed'!N$2=invTypeMaterials!$B:$B)*('Cap Component Needed'!$B6=invTypeMaterials!$A:$A),0),3))-((INDEX(invTypeMaterials!$A:$C,MATCH(1,('Cap Component Needed'!N$2=invTypeMaterials!$B:$B)*('Cap Component Needed'!$B6=invTypeMaterials!$A:$A),0),3))*'Help&amp;Setup'!$B$12)-((INDEX(invTypeMaterials!$A:$C,MATCH(1,('Cap Component Needed'!N$2=invTypeMaterials!$B:$B)*('Cap Component Needed'!$B6=invTypeMaterials!$A:$A),0),3))*'Help&amp;Setup'!$B$13)-((INDEX(invTypeMaterials!$A:$C,MATCH(1,('Cap Component Needed'!N$2=invTypeMaterials!$B:$B)*('Cap Component Needed'!$B6=invTypeMaterials!$A:$A),0),3))*'Help&amp;Setup'!$B$14),1),0)</f>
        <v>0</v>
      </c>
      <c r="O6" s="207">
        <f t="array" ref="O6">IFERROR(CEILING((INDEX(invTypeMaterials!$A:$C,MATCH(1,('Cap Component Needed'!O$2=invTypeMaterials!$B:$B)*('Cap Component Needed'!$B6=invTypeMaterials!$A:$A),0),3))-((INDEX(invTypeMaterials!$A:$C,MATCH(1,('Cap Component Needed'!O$2=invTypeMaterials!$B:$B)*('Cap Component Needed'!$B6=invTypeMaterials!$A:$A),0),3))*'Help&amp;Setup'!$B$12)-((INDEX(invTypeMaterials!$A:$C,MATCH(1,('Cap Component Needed'!O$2=invTypeMaterials!$B:$B)*('Cap Component Needed'!$B6=invTypeMaterials!$A:$A),0),3))*'Help&amp;Setup'!$B$13)-((INDEX(invTypeMaterials!$A:$C,MATCH(1,('Cap Component Needed'!O$2=invTypeMaterials!$B:$B)*('Cap Component Needed'!$B6=invTypeMaterials!$A:$A),0),3))*'Help&amp;Setup'!$B$14),1),0)</f>
        <v>0</v>
      </c>
      <c r="P6" s="207">
        <f t="array" ref="P6">IFERROR(CEILING((INDEX(invTypeMaterials!$A:$C,MATCH(1,('Cap Component Needed'!P$2=invTypeMaterials!$B:$B)*('Cap Component Needed'!$B6=invTypeMaterials!$A:$A),0),3))-((INDEX(invTypeMaterials!$A:$C,MATCH(1,('Cap Component Needed'!P$2=invTypeMaterials!$B:$B)*('Cap Component Needed'!$B6=invTypeMaterials!$A:$A),0),3))*'Help&amp;Setup'!$B$12)-((INDEX(invTypeMaterials!$A:$C,MATCH(1,('Cap Component Needed'!P$2=invTypeMaterials!$B:$B)*('Cap Component Needed'!$B6=invTypeMaterials!$A:$A),0),3))*'Help&amp;Setup'!$B$13)-((INDEX(invTypeMaterials!$A:$C,MATCH(1,('Cap Component Needed'!P$2=invTypeMaterials!$B:$B)*('Cap Component Needed'!$B6=invTypeMaterials!$A:$A),0),3))*'Help&amp;Setup'!$B$14),1),0)</f>
        <v>0</v>
      </c>
      <c r="Q6" s="207">
        <f t="array" ref="Q6">IFERROR(CEILING((INDEX(invTypeMaterials!$A:$C,MATCH(1,('Cap Component Needed'!Q$2=invTypeMaterials!$B:$B)*('Cap Component Needed'!$B6=invTypeMaterials!$A:$A),0),3))-((INDEX(invTypeMaterials!$A:$C,MATCH(1,('Cap Component Needed'!Q$2=invTypeMaterials!$B:$B)*('Cap Component Needed'!$B6=invTypeMaterials!$A:$A),0),3))*'Help&amp;Setup'!$B$12)-((INDEX(invTypeMaterials!$A:$C,MATCH(1,('Cap Component Needed'!Q$2=invTypeMaterials!$B:$B)*('Cap Component Needed'!$B6=invTypeMaterials!$A:$A),0),3))*'Help&amp;Setup'!$B$13)-((INDEX(invTypeMaterials!$A:$C,MATCH(1,('Cap Component Needed'!Q$2=invTypeMaterials!$B:$B)*('Cap Component Needed'!$B6=invTypeMaterials!$A:$A),0),3))*'Help&amp;Setup'!$B$14),1),0)</f>
        <v>0</v>
      </c>
      <c r="R6" s="207">
        <f t="array" ref="R6">IFERROR(CEILING((INDEX(invTypeMaterials!$A:$C,MATCH(1,('Cap Component Needed'!R$2=invTypeMaterials!$B:$B)*('Cap Component Needed'!$B6=invTypeMaterials!$A:$A),0),3))-((INDEX(invTypeMaterials!$A:$C,MATCH(1,('Cap Component Needed'!R$2=invTypeMaterials!$B:$B)*('Cap Component Needed'!$B6=invTypeMaterials!$A:$A),0),3))*'Help&amp;Setup'!$B$12)-((INDEX(invTypeMaterials!$A:$C,MATCH(1,('Cap Component Needed'!R$2=invTypeMaterials!$B:$B)*('Cap Component Needed'!$B6=invTypeMaterials!$A:$A),0),3))*'Help&amp;Setup'!$B$13)-((INDEX(invTypeMaterials!$A:$C,MATCH(1,('Cap Component Needed'!R$2=invTypeMaterials!$B:$B)*('Cap Component Needed'!$B6=invTypeMaterials!$A:$A),0),3))*'Help&amp;Setup'!$B$14),1),0)</f>
        <v>0</v>
      </c>
      <c r="S6" s="207">
        <f t="array" ref="S6">IFERROR(CEILING((INDEX(invTypeMaterials!$A:$C,MATCH(1,('Cap Component Needed'!S$2=invTypeMaterials!$B:$B)*('Cap Component Needed'!$B6=invTypeMaterials!$A:$A),0),3))-((INDEX(invTypeMaterials!$A:$C,MATCH(1,('Cap Component Needed'!S$2=invTypeMaterials!$B:$B)*('Cap Component Needed'!$B6=invTypeMaterials!$A:$A),0),3))*'Help&amp;Setup'!$B$12)-((INDEX(invTypeMaterials!$A:$C,MATCH(1,('Cap Component Needed'!S$2=invTypeMaterials!$B:$B)*('Cap Component Needed'!$B6=invTypeMaterials!$A:$A),0),3))*'Help&amp;Setup'!$B$13)-((INDEX(invTypeMaterials!$A:$C,MATCH(1,('Cap Component Needed'!S$2=invTypeMaterials!$B:$B)*('Cap Component Needed'!$B6=invTypeMaterials!$A:$A),0),3))*'Help&amp;Setup'!$B$14),1),0)</f>
        <v>0</v>
      </c>
      <c r="T6" s="207">
        <f t="array" ref="T6">IFERROR(CEILING((INDEX(invTypeMaterials!$A:$C,MATCH(1,('Cap Component Needed'!T$2=invTypeMaterials!$B:$B)*('Cap Component Needed'!$B6=invTypeMaterials!$A:$A),0),3))-((INDEX(invTypeMaterials!$A:$C,MATCH(1,('Cap Component Needed'!T$2=invTypeMaterials!$B:$B)*('Cap Component Needed'!$B6=invTypeMaterials!$A:$A),0),3))*'Help&amp;Setup'!$B$12)-((INDEX(invTypeMaterials!$A:$C,MATCH(1,('Cap Component Needed'!T$2=invTypeMaterials!$B:$B)*('Cap Component Needed'!$B6=invTypeMaterials!$A:$A),0),3))*'Help&amp;Setup'!$B$13)-((INDEX(invTypeMaterials!$A:$C,MATCH(1,('Cap Component Needed'!T$2=invTypeMaterials!$B:$B)*('Cap Component Needed'!$B6=invTypeMaterials!$A:$A),0),3))*'Help&amp;Setup'!$B$14),1),0)</f>
        <v>0</v>
      </c>
      <c r="U6" s="207">
        <f t="array" ref="U6">IFERROR(CEILING((INDEX(invTypeMaterials!$A:$C,MATCH(1,('Cap Component Needed'!U$2=invTypeMaterials!$B:$B)*('Cap Component Needed'!$B6=invTypeMaterials!$A:$A),0),3))-((INDEX(invTypeMaterials!$A:$C,MATCH(1,('Cap Component Needed'!U$2=invTypeMaterials!$B:$B)*('Cap Component Needed'!$B6=invTypeMaterials!$A:$A),0),3))*'Help&amp;Setup'!$B$12)-((INDEX(invTypeMaterials!$A:$C,MATCH(1,('Cap Component Needed'!U$2=invTypeMaterials!$B:$B)*('Cap Component Needed'!$B6=invTypeMaterials!$A:$A),0),3))*'Help&amp;Setup'!$B$13)-((INDEX(invTypeMaterials!$A:$C,MATCH(1,('Cap Component Needed'!U$2=invTypeMaterials!$B:$B)*('Cap Component Needed'!$B6=invTypeMaterials!$A:$A),0),3))*'Help&amp;Setup'!$B$14),1),0)</f>
        <v>0</v>
      </c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</row>
    <row r="7">
      <c r="A7" s="208" t="s">
        <v>199</v>
      </c>
      <c r="B7" s="202" t="e">
        <v>#N/A</v>
      </c>
      <c r="C7" s="207">
        <f t="array" ref="C7">IFERROR(CEILING((INDEX(invTypeMaterials!$A:$C,MATCH(1,('Cap Component Needed'!C$2=invTypeMaterials!$B:$B)*('Cap Component Needed'!$B7=invTypeMaterials!$A:$A),0),3))-((INDEX(invTypeMaterials!$A:$C,MATCH(1,('Cap Component Needed'!C$2=invTypeMaterials!$B:$B)*('Cap Component Needed'!$B7=invTypeMaterials!$A:$A),0),3))*'Help&amp;Setup'!$B$12)-((INDEX(invTypeMaterials!$A:$C,MATCH(1,('Cap Component Needed'!C$2=invTypeMaterials!$B:$B)*('Cap Component Needed'!$B7=invTypeMaterials!$A:$A),0),3))*'Help&amp;Setup'!$B$13)-((INDEX(invTypeMaterials!$A:$C,MATCH(1,('Cap Component Needed'!C$2=invTypeMaterials!$B:$B)*('Cap Component Needed'!$B7=invTypeMaterials!$A:$A),0),3))*'Help&amp;Setup'!$B$14),1),0)</f>
        <v>0</v>
      </c>
      <c r="D7" s="207">
        <f t="array" ref="D7">IFERROR(CEILING((INDEX(invTypeMaterials!$A:$C,MATCH(1,('Cap Component Needed'!D$2=invTypeMaterials!$B:$B)*('Cap Component Needed'!$B7=invTypeMaterials!$A:$A),0),3))-((INDEX(invTypeMaterials!$A:$C,MATCH(1,('Cap Component Needed'!D$2=invTypeMaterials!$B:$B)*('Cap Component Needed'!$B7=invTypeMaterials!$A:$A),0),3))*'Help&amp;Setup'!$B$12)-((INDEX(invTypeMaterials!$A:$C,MATCH(1,('Cap Component Needed'!D$2=invTypeMaterials!$B:$B)*('Cap Component Needed'!$B7=invTypeMaterials!$A:$A),0),3))*'Help&amp;Setup'!$B$13)-((INDEX(invTypeMaterials!$A:$C,MATCH(1,('Cap Component Needed'!D$2=invTypeMaterials!$B:$B)*('Cap Component Needed'!$B7=invTypeMaterials!$A:$A),0),3))*'Help&amp;Setup'!$B$14),1),0)</f>
        <v>0</v>
      </c>
      <c r="E7" s="207">
        <f t="array" ref="E7">IFERROR(CEILING((INDEX(invTypeMaterials!$A:$C,MATCH(1,('Cap Component Needed'!E$2=invTypeMaterials!$B:$B)*('Cap Component Needed'!$B7=invTypeMaterials!$A:$A),0),3))-((INDEX(invTypeMaterials!$A:$C,MATCH(1,('Cap Component Needed'!E$2=invTypeMaterials!$B:$B)*('Cap Component Needed'!$B7=invTypeMaterials!$A:$A),0),3))*'Help&amp;Setup'!$B$12)-((INDEX(invTypeMaterials!$A:$C,MATCH(1,('Cap Component Needed'!E$2=invTypeMaterials!$B:$B)*('Cap Component Needed'!$B7=invTypeMaterials!$A:$A),0),3))*'Help&amp;Setup'!$B$13)-((INDEX(invTypeMaterials!$A:$C,MATCH(1,('Cap Component Needed'!E$2=invTypeMaterials!$B:$B)*('Cap Component Needed'!$B7=invTypeMaterials!$A:$A),0),3))*'Help&amp;Setup'!$B$14),1),0)</f>
        <v>0</v>
      </c>
      <c r="F7" s="207">
        <f t="array" ref="F7">IFERROR(CEILING((INDEX(invTypeMaterials!$A:$C,MATCH(1,('Cap Component Needed'!F$2=invTypeMaterials!$B:$B)*('Cap Component Needed'!$B7=invTypeMaterials!$A:$A),0),3))-((INDEX(invTypeMaterials!$A:$C,MATCH(1,('Cap Component Needed'!F$2=invTypeMaterials!$B:$B)*('Cap Component Needed'!$B7=invTypeMaterials!$A:$A),0),3))*'Help&amp;Setup'!$B$12)-((INDEX(invTypeMaterials!$A:$C,MATCH(1,('Cap Component Needed'!F$2=invTypeMaterials!$B:$B)*('Cap Component Needed'!$B7=invTypeMaterials!$A:$A),0),3))*'Help&amp;Setup'!$B$13)-((INDEX(invTypeMaterials!$A:$C,MATCH(1,('Cap Component Needed'!F$2=invTypeMaterials!$B:$B)*('Cap Component Needed'!$B7=invTypeMaterials!$A:$A),0),3))*'Help&amp;Setup'!$B$14),1),0)</f>
        <v>0</v>
      </c>
      <c r="G7" s="207">
        <f t="array" ref="G7">IFERROR(CEILING((INDEX(invTypeMaterials!$A:$C,MATCH(1,('Cap Component Needed'!G$2=invTypeMaterials!$B:$B)*('Cap Component Needed'!$B7=invTypeMaterials!$A:$A),0),3))-((INDEX(invTypeMaterials!$A:$C,MATCH(1,('Cap Component Needed'!G$2=invTypeMaterials!$B:$B)*('Cap Component Needed'!$B7=invTypeMaterials!$A:$A),0),3))*'Help&amp;Setup'!$B$12)-((INDEX(invTypeMaterials!$A:$C,MATCH(1,('Cap Component Needed'!G$2=invTypeMaterials!$B:$B)*('Cap Component Needed'!$B7=invTypeMaterials!$A:$A),0),3))*'Help&amp;Setup'!$B$13)-((INDEX(invTypeMaterials!$A:$C,MATCH(1,('Cap Component Needed'!G$2=invTypeMaterials!$B:$B)*('Cap Component Needed'!$B7=invTypeMaterials!$A:$A),0),3))*'Help&amp;Setup'!$B$14),1),0)</f>
        <v>0</v>
      </c>
      <c r="H7" s="207">
        <f t="array" ref="H7">IFERROR(CEILING((INDEX(invTypeMaterials!$A:$C,MATCH(1,('Cap Component Needed'!H$2=invTypeMaterials!$B:$B)*('Cap Component Needed'!$B7=invTypeMaterials!$A:$A),0),3))-((INDEX(invTypeMaterials!$A:$C,MATCH(1,('Cap Component Needed'!H$2=invTypeMaterials!$B:$B)*('Cap Component Needed'!$B7=invTypeMaterials!$A:$A),0),3))*'Help&amp;Setup'!$B$12)-((INDEX(invTypeMaterials!$A:$C,MATCH(1,('Cap Component Needed'!H$2=invTypeMaterials!$B:$B)*('Cap Component Needed'!$B7=invTypeMaterials!$A:$A),0),3))*'Help&amp;Setup'!$B$13)-((INDEX(invTypeMaterials!$A:$C,MATCH(1,('Cap Component Needed'!H$2=invTypeMaterials!$B:$B)*('Cap Component Needed'!$B7=invTypeMaterials!$A:$A),0),3))*'Help&amp;Setup'!$B$14),1),0)</f>
        <v>0</v>
      </c>
      <c r="I7" s="207">
        <f t="array" ref="I7">IFERROR(CEILING((INDEX(invTypeMaterials!$A:$C,MATCH(1,('Cap Component Needed'!I$2=invTypeMaterials!$B:$B)*('Cap Component Needed'!$B7=invTypeMaterials!$A:$A),0),3))-((INDEX(invTypeMaterials!$A:$C,MATCH(1,('Cap Component Needed'!I$2=invTypeMaterials!$B:$B)*('Cap Component Needed'!$B7=invTypeMaterials!$A:$A),0),3))*'Help&amp;Setup'!$B$12)-((INDEX(invTypeMaterials!$A:$C,MATCH(1,('Cap Component Needed'!I$2=invTypeMaterials!$B:$B)*('Cap Component Needed'!$B7=invTypeMaterials!$A:$A),0),3))*'Help&amp;Setup'!$B$13)-((INDEX(invTypeMaterials!$A:$C,MATCH(1,('Cap Component Needed'!I$2=invTypeMaterials!$B:$B)*('Cap Component Needed'!$B7=invTypeMaterials!$A:$A),0),3))*'Help&amp;Setup'!$B$14),1),0)</f>
        <v>0</v>
      </c>
      <c r="J7" s="207">
        <f t="array" ref="J7">IFERROR(CEILING((INDEX(invTypeMaterials!$A:$C,MATCH(1,('Cap Component Needed'!J$2=invTypeMaterials!$B:$B)*('Cap Component Needed'!$B7=invTypeMaterials!$A:$A),0),3))-((INDEX(invTypeMaterials!$A:$C,MATCH(1,('Cap Component Needed'!J$2=invTypeMaterials!$B:$B)*('Cap Component Needed'!$B7=invTypeMaterials!$A:$A),0),3))*'Help&amp;Setup'!$B$12)-((INDEX(invTypeMaterials!$A:$C,MATCH(1,('Cap Component Needed'!J$2=invTypeMaterials!$B:$B)*('Cap Component Needed'!$B7=invTypeMaterials!$A:$A),0),3))*'Help&amp;Setup'!$B$13)-((INDEX(invTypeMaterials!$A:$C,MATCH(1,('Cap Component Needed'!J$2=invTypeMaterials!$B:$B)*('Cap Component Needed'!$B7=invTypeMaterials!$A:$A),0),3))*'Help&amp;Setup'!$B$14),1),0)</f>
        <v>0</v>
      </c>
      <c r="K7" s="207">
        <f t="array" ref="K7">IFERROR(CEILING((INDEX(invTypeMaterials!$A:$C,MATCH(1,('Cap Component Needed'!K$2=invTypeMaterials!$B:$B)*('Cap Component Needed'!$B7=invTypeMaterials!$A:$A),0),3))-((INDEX(invTypeMaterials!$A:$C,MATCH(1,('Cap Component Needed'!K$2=invTypeMaterials!$B:$B)*('Cap Component Needed'!$B7=invTypeMaterials!$A:$A),0),3))*'Help&amp;Setup'!$B$12)-((INDEX(invTypeMaterials!$A:$C,MATCH(1,('Cap Component Needed'!K$2=invTypeMaterials!$B:$B)*('Cap Component Needed'!$B7=invTypeMaterials!$A:$A),0),3))*'Help&amp;Setup'!$B$13)-((INDEX(invTypeMaterials!$A:$C,MATCH(1,('Cap Component Needed'!K$2=invTypeMaterials!$B:$B)*('Cap Component Needed'!$B7=invTypeMaterials!$A:$A),0),3))*'Help&amp;Setup'!$B$14),1),0)</f>
        <v>0</v>
      </c>
      <c r="L7" s="207">
        <f t="array" ref="L7">IFERROR(CEILING((INDEX(invTypeMaterials!$A:$C,MATCH(1,('Cap Component Needed'!L$2=invTypeMaterials!$B:$B)*('Cap Component Needed'!$B7=invTypeMaterials!$A:$A),0),3))-((INDEX(invTypeMaterials!$A:$C,MATCH(1,('Cap Component Needed'!L$2=invTypeMaterials!$B:$B)*('Cap Component Needed'!$B7=invTypeMaterials!$A:$A),0),3))*'Help&amp;Setup'!$B$12)-((INDEX(invTypeMaterials!$A:$C,MATCH(1,('Cap Component Needed'!L$2=invTypeMaterials!$B:$B)*('Cap Component Needed'!$B7=invTypeMaterials!$A:$A),0),3))*'Help&amp;Setup'!$B$13)-((INDEX(invTypeMaterials!$A:$C,MATCH(1,('Cap Component Needed'!L$2=invTypeMaterials!$B:$B)*('Cap Component Needed'!$B7=invTypeMaterials!$A:$A),0),3))*'Help&amp;Setup'!$B$14),1),0)</f>
        <v>0</v>
      </c>
      <c r="M7" s="207">
        <f t="array" ref="M7">IFERROR(CEILING((INDEX(invTypeMaterials!$A:$C,MATCH(1,('Cap Component Needed'!M$2=invTypeMaterials!$B:$B)*('Cap Component Needed'!$B7=invTypeMaterials!$A:$A),0),3))-((INDEX(invTypeMaterials!$A:$C,MATCH(1,('Cap Component Needed'!M$2=invTypeMaterials!$B:$B)*('Cap Component Needed'!$B7=invTypeMaterials!$A:$A),0),3))*'Help&amp;Setup'!$B$12)-((INDEX(invTypeMaterials!$A:$C,MATCH(1,('Cap Component Needed'!M$2=invTypeMaterials!$B:$B)*('Cap Component Needed'!$B7=invTypeMaterials!$A:$A),0),3))*'Help&amp;Setup'!$B$13)-((INDEX(invTypeMaterials!$A:$C,MATCH(1,('Cap Component Needed'!M$2=invTypeMaterials!$B:$B)*('Cap Component Needed'!$B7=invTypeMaterials!$A:$A),0),3))*'Help&amp;Setup'!$B$14),1),0)</f>
        <v>0</v>
      </c>
      <c r="N7" s="207">
        <f t="array" ref="N7">IFERROR(CEILING((INDEX(invTypeMaterials!$A:$C,MATCH(1,('Cap Component Needed'!N$2=invTypeMaterials!$B:$B)*('Cap Component Needed'!$B7=invTypeMaterials!$A:$A),0),3))-((INDEX(invTypeMaterials!$A:$C,MATCH(1,('Cap Component Needed'!N$2=invTypeMaterials!$B:$B)*('Cap Component Needed'!$B7=invTypeMaterials!$A:$A),0),3))*'Help&amp;Setup'!$B$12)-((INDEX(invTypeMaterials!$A:$C,MATCH(1,('Cap Component Needed'!N$2=invTypeMaterials!$B:$B)*('Cap Component Needed'!$B7=invTypeMaterials!$A:$A),0),3))*'Help&amp;Setup'!$B$13)-((INDEX(invTypeMaterials!$A:$C,MATCH(1,('Cap Component Needed'!N$2=invTypeMaterials!$B:$B)*('Cap Component Needed'!$B7=invTypeMaterials!$A:$A),0),3))*'Help&amp;Setup'!$B$14),1),0)</f>
        <v>0</v>
      </c>
      <c r="O7" s="207">
        <f t="array" ref="O7">IFERROR(CEILING((INDEX(invTypeMaterials!$A:$C,MATCH(1,('Cap Component Needed'!O$2=invTypeMaterials!$B:$B)*('Cap Component Needed'!$B7=invTypeMaterials!$A:$A),0),3))-((INDEX(invTypeMaterials!$A:$C,MATCH(1,('Cap Component Needed'!O$2=invTypeMaterials!$B:$B)*('Cap Component Needed'!$B7=invTypeMaterials!$A:$A),0),3))*'Help&amp;Setup'!$B$12)-((INDEX(invTypeMaterials!$A:$C,MATCH(1,('Cap Component Needed'!O$2=invTypeMaterials!$B:$B)*('Cap Component Needed'!$B7=invTypeMaterials!$A:$A),0),3))*'Help&amp;Setup'!$B$13)-((INDEX(invTypeMaterials!$A:$C,MATCH(1,('Cap Component Needed'!O$2=invTypeMaterials!$B:$B)*('Cap Component Needed'!$B7=invTypeMaterials!$A:$A),0),3))*'Help&amp;Setup'!$B$14),1),0)</f>
        <v>0</v>
      </c>
      <c r="P7" s="207">
        <f t="array" ref="P7">IFERROR(CEILING((INDEX(invTypeMaterials!$A:$C,MATCH(1,('Cap Component Needed'!P$2=invTypeMaterials!$B:$B)*('Cap Component Needed'!$B7=invTypeMaterials!$A:$A),0),3))-((INDEX(invTypeMaterials!$A:$C,MATCH(1,('Cap Component Needed'!P$2=invTypeMaterials!$B:$B)*('Cap Component Needed'!$B7=invTypeMaterials!$A:$A),0),3))*'Help&amp;Setup'!$B$12)-((INDEX(invTypeMaterials!$A:$C,MATCH(1,('Cap Component Needed'!P$2=invTypeMaterials!$B:$B)*('Cap Component Needed'!$B7=invTypeMaterials!$A:$A),0),3))*'Help&amp;Setup'!$B$13)-((INDEX(invTypeMaterials!$A:$C,MATCH(1,('Cap Component Needed'!P$2=invTypeMaterials!$B:$B)*('Cap Component Needed'!$B7=invTypeMaterials!$A:$A),0),3))*'Help&amp;Setup'!$B$14),1),0)</f>
        <v>0</v>
      </c>
      <c r="Q7" s="207">
        <f t="array" ref="Q7">IFERROR(CEILING((INDEX(invTypeMaterials!$A:$C,MATCH(1,('Cap Component Needed'!Q$2=invTypeMaterials!$B:$B)*('Cap Component Needed'!$B7=invTypeMaterials!$A:$A),0),3))-((INDEX(invTypeMaterials!$A:$C,MATCH(1,('Cap Component Needed'!Q$2=invTypeMaterials!$B:$B)*('Cap Component Needed'!$B7=invTypeMaterials!$A:$A),0),3))*'Help&amp;Setup'!$B$12)-((INDEX(invTypeMaterials!$A:$C,MATCH(1,('Cap Component Needed'!Q$2=invTypeMaterials!$B:$B)*('Cap Component Needed'!$B7=invTypeMaterials!$A:$A),0),3))*'Help&amp;Setup'!$B$13)-((INDEX(invTypeMaterials!$A:$C,MATCH(1,('Cap Component Needed'!Q$2=invTypeMaterials!$B:$B)*('Cap Component Needed'!$B7=invTypeMaterials!$A:$A),0),3))*'Help&amp;Setup'!$B$14),1),0)</f>
        <v>0</v>
      </c>
      <c r="R7" s="207">
        <f t="array" ref="R7">IFERROR(CEILING((INDEX(invTypeMaterials!$A:$C,MATCH(1,('Cap Component Needed'!R$2=invTypeMaterials!$B:$B)*('Cap Component Needed'!$B7=invTypeMaterials!$A:$A),0),3))-((INDEX(invTypeMaterials!$A:$C,MATCH(1,('Cap Component Needed'!R$2=invTypeMaterials!$B:$B)*('Cap Component Needed'!$B7=invTypeMaterials!$A:$A),0),3))*'Help&amp;Setup'!$B$12)-((INDEX(invTypeMaterials!$A:$C,MATCH(1,('Cap Component Needed'!R$2=invTypeMaterials!$B:$B)*('Cap Component Needed'!$B7=invTypeMaterials!$A:$A),0),3))*'Help&amp;Setup'!$B$13)-((INDEX(invTypeMaterials!$A:$C,MATCH(1,('Cap Component Needed'!R$2=invTypeMaterials!$B:$B)*('Cap Component Needed'!$B7=invTypeMaterials!$A:$A),0),3))*'Help&amp;Setup'!$B$14),1),0)</f>
        <v>0</v>
      </c>
      <c r="S7" s="207">
        <f t="array" ref="S7">IFERROR(CEILING((INDEX(invTypeMaterials!$A:$C,MATCH(1,('Cap Component Needed'!S$2=invTypeMaterials!$B:$B)*('Cap Component Needed'!$B7=invTypeMaterials!$A:$A),0),3))-((INDEX(invTypeMaterials!$A:$C,MATCH(1,('Cap Component Needed'!S$2=invTypeMaterials!$B:$B)*('Cap Component Needed'!$B7=invTypeMaterials!$A:$A),0),3))*'Help&amp;Setup'!$B$12)-((INDEX(invTypeMaterials!$A:$C,MATCH(1,('Cap Component Needed'!S$2=invTypeMaterials!$B:$B)*('Cap Component Needed'!$B7=invTypeMaterials!$A:$A),0),3))*'Help&amp;Setup'!$B$13)-((INDEX(invTypeMaterials!$A:$C,MATCH(1,('Cap Component Needed'!S$2=invTypeMaterials!$B:$B)*('Cap Component Needed'!$B7=invTypeMaterials!$A:$A),0),3))*'Help&amp;Setup'!$B$14),1),0)</f>
        <v>0</v>
      </c>
      <c r="T7" s="207">
        <f t="array" ref="T7">IFERROR(CEILING((INDEX(invTypeMaterials!$A:$C,MATCH(1,('Cap Component Needed'!T$2=invTypeMaterials!$B:$B)*('Cap Component Needed'!$B7=invTypeMaterials!$A:$A),0),3))-((INDEX(invTypeMaterials!$A:$C,MATCH(1,('Cap Component Needed'!T$2=invTypeMaterials!$B:$B)*('Cap Component Needed'!$B7=invTypeMaterials!$A:$A),0),3))*'Help&amp;Setup'!$B$12)-((INDEX(invTypeMaterials!$A:$C,MATCH(1,('Cap Component Needed'!T$2=invTypeMaterials!$B:$B)*('Cap Component Needed'!$B7=invTypeMaterials!$A:$A),0),3))*'Help&amp;Setup'!$B$13)-((INDEX(invTypeMaterials!$A:$C,MATCH(1,('Cap Component Needed'!T$2=invTypeMaterials!$B:$B)*('Cap Component Needed'!$B7=invTypeMaterials!$A:$A),0),3))*'Help&amp;Setup'!$B$14),1),0)</f>
        <v>0</v>
      </c>
      <c r="U7" s="207">
        <f t="array" ref="U7">IFERROR(CEILING((INDEX(invTypeMaterials!$A:$C,MATCH(1,('Cap Component Needed'!U$2=invTypeMaterials!$B:$B)*('Cap Component Needed'!$B7=invTypeMaterials!$A:$A),0),3))-((INDEX(invTypeMaterials!$A:$C,MATCH(1,('Cap Component Needed'!U$2=invTypeMaterials!$B:$B)*('Cap Component Needed'!$B7=invTypeMaterials!$A:$A),0),3))*'Help&amp;Setup'!$B$12)-((INDEX(invTypeMaterials!$A:$C,MATCH(1,('Cap Component Needed'!U$2=invTypeMaterials!$B:$B)*('Cap Component Needed'!$B7=invTypeMaterials!$A:$A),0),3))*'Help&amp;Setup'!$B$13)-((INDEX(invTypeMaterials!$A:$C,MATCH(1,('Cap Component Needed'!U$2=invTypeMaterials!$B:$B)*('Cap Component Needed'!$B7=invTypeMaterials!$A:$A),0),3))*'Help&amp;Setup'!$B$14),1),0)</f>
        <v>0</v>
      </c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</row>
    <row r="8">
      <c r="A8" s="208" t="s">
        <v>201</v>
      </c>
      <c r="B8" s="202" t="e">
        <v>#N/A</v>
      </c>
      <c r="C8" s="207">
        <f t="array" ref="C8">IFERROR(CEILING((INDEX(invTypeMaterials!$A:$C,MATCH(1,('Cap Component Needed'!C$2=invTypeMaterials!$B:$B)*('Cap Component Needed'!$B8=invTypeMaterials!$A:$A),0),3))-((INDEX(invTypeMaterials!$A:$C,MATCH(1,('Cap Component Needed'!C$2=invTypeMaterials!$B:$B)*('Cap Component Needed'!$B8=invTypeMaterials!$A:$A),0),3))*'Help&amp;Setup'!$B$12)-((INDEX(invTypeMaterials!$A:$C,MATCH(1,('Cap Component Needed'!C$2=invTypeMaterials!$B:$B)*('Cap Component Needed'!$B8=invTypeMaterials!$A:$A),0),3))*'Help&amp;Setup'!$B$13)-((INDEX(invTypeMaterials!$A:$C,MATCH(1,('Cap Component Needed'!C$2=invTypeMaterials!$B:$B)*('Cap Component Needed'!$B8=invTypeMaterials!$A:$A),0),3))*'Help&amp;Setup'!$B$14),1),0)</f>
        <v>0</v>
      </c>
      <c r="D8" s="207">
        <f t="array" ref="D8">IFERROR(CEILING((INDEX(invTypeMaterials!$A:$C,MATCH(1,('Cap Component Needed'!D$2=invTypeMaterials!$B:$B)*('Cap Component Needed'!$B8=invTypeMaterials!$A:$A),0),3))-((INDEX(invTypeMaterials!$A:$C,MATCH(1,('Cap Component Needed'!D$2=invTypeMaterials!$B:$B)*('Cap Component Needed'!$B8=invTypeMaterials!$A:$A),0),3))*'Help&amp;Setup'!$B$12)-((INDEX(invTypeMaterials!$A:$C,MATCH(1,('Cap Component Needed'!D$2=invTypeMaterials!$B:$B)*('Cap Component Needed'!$B8=invTypeMaterials!$A:$A),0),3))*'Help&amp;Setup'!$B$13)-((INDEX(invTypeMaterials!$A:$C,MATCH(1,('Cap Component Needed'!D$2=invTypeMaterials!$B:$B)*('Cap Component Needed'!$B8=invTypeMaterials!$A:$A),0),3))*'Help&amp;Setup'!$B$14),1),0)</f>
        <v>0</v>
      </c>
      <c r="E8" s="207">
        <f t="array" ref="E8">IFERROR(CEILING((INDEX(invTypeMaterials!$A:$C,MATCH(1,('Cap Component Needed'!E$2=invTypeMaterials!$B:$B)*('Cap Component Needed'!$B8=invTypeMaterials!$A:$A),0),3))-((INDEX(invTypeMaterials!$A:$C,MATCH(1,('Cap Component Needed'!E$2=invTypeMaterials!$B:$B)*('Cap Component Needed'!$B8=invTypeMaterials!$A:$A),0),3))*'Help&amp;Setup'!$B$12)-((INDEX(invTypeMaterials!$A:$C,MATCH(1,('Cap Component Needed'!E$2=invTypeMaterials!$B:$B)*('Cap Component Needed'!$B8=invTypeMaterials!$A:$A),0),3))*'Help&amp;Setup'!$B$13)-((INDEX(invTypeMaterials!$A:$C,MATCH(1,('Cap Component Needed'!E$2=invTypeMaterials!$B:$B)*('Cap Component Needed'!$B8=invTypeMaterials!$A:$A),0),3))*'Help&amp;Setup'!$B$14),1),0)</f>
        <v>0</v>
      </c>
      <c r="F8" s="207">
        <f t="array" ref="F8">IFERROR(CEILING((INDEX(invTypeMaterials!$A:$C,MATCH(1,('Cap Component Needed'!F$2=invTypeMaterials!$B:$B)*('Cap Component Needed'!$B8=invTypeMaterials!$A:$A),0),3))-((INDEX(invTypeMaterials!$A:$C,MATCH(1,('Cap Component Needed'!F$2=invTypeMaterials!$B:$B)*('Cap Component Needed'!$B8=invTypeMaterials!$A:$A),0),3))*'Help&amp;Setup'!$B$12)-((INDEX(invTypeMaterials!$A:$C,MATCH(1,('Cap Component Needed'!F$2=invTypeMaterials!$B:$B)*('Cap Component Needed'!$B8=invTypeMaterials!$A:$A),0),3))*'Help&amp;Setup'!$B$13)-((INDEX(invTypeMaterials!$A:$C,MATCH(1,('Cap Component Needed'!F$2=invTypeMaterials!$B:$B)*('Cap Component Needed'!$B8=invTypeMaterials!$A:$A),0),3))*'Help&amp;Setup'!$B$14),1),0)</f>
        <v>0</v>
      </c>
      <c r="G8" s="207">
        <f t="array" ref="G8">IFERROR(CEILING((INDEX(invTypeMaterials!$A:$C,MATCH(1,('Cap Component Needed'!G$2=invTypeMaterials!$B:$B)*('Cap Component Needed'!$B8=invTypeMaterials!$A:$A),0),3))-((INDEX(invTypeMaterials!$A:$C,MATCH(1,('Cap Component Needed'!G$2=invTypeMaterials!$B:$B)*('Cap Component Needed'!$B8=invTypeMaterials!$A:$A),0),3))*'Help&amp;Setup'!$B$12)-((INDEX(invTypeMaterials!$A:$C,MATCH(1,('Cap Component Needed'!G$2=invTypeMaterials!$B:$B)*('Cap Component Needed'!$B8=invTypeMaterials!$A:$A),0),3))*'Help&amp;Setup'!$B$13)-((INDEX(invTypeMaterials!$A:$C,MATCH(1,('Cap Component Needed'!G$2=invTypeMaterials!$B:$B)*('Cap Component Needed'!$B8=invTypeMaterials!$A:$A),0),3))*'Help&amp;Setup'!$B$14),1),0)</f>
        <v>0</v>
      </c>
      <c r="H8" s="207">
        <f t="array" ref="H8">IFERROR(CEILING((INDEX(invTypeMaterials!$A:$C,MATCH(1,('Cap Component Needed'!H$2=invTypeMaterials!$B:$B)*('Cap Component Needed'!$B8=invTypeMaterials!$A:$A),0),3))-((INDEX(invTypeMaterials!$A:$C,MATCH(1,('Cap Component Needed'!H$2=invTypeMaterials!$B:$B)*('Cap Component Needed'!$B8=invTypeMaterials!$A:$A),0),3))*'Help&amp;Setup'!$B$12)-((INDEX(invTypeMaterials!$A:$C,MATCH(1,('Cap Component Needed'!H$2=invTypeMaterials!$B:$B)*('Cap Component Needed'!$B8=invTypeMaterials!$A:$A),0),3))*'Help&amp;Setup'!$B$13)-((INDEX(invTypeMaterials!$A:$C,MATCH(1,('Cap Component Needed'!H$2=invTypeMaterials!$B:$B)*('Cap Component Needed'!$B8=invTypeMaterials!$A:$A),0),3))*'Help&amp;Setup'!$B$14),1),0)</f>
        <v>0</v>
      </c>
      <c r="I8" s="207">
        <f t="array" ref="I8">IFERROR(CEILING((INDEX(invTypeMaterials!$A:$C,MATCH(1,('Cap Component Needed'!I$2=invTypeMaterials!$B:$B)*('Cap Component Needed'!$B8=invTypeMaterials!$A:$A),0),3))-((INDEX(invTypeMaterials!$A:$C,MATCH(1,('Cap Component Needed'!I$2=invTypeMaterials!$B:$B)*('Cap Component Needed'!$B8=invTypeMaterials!$A:$A),0),3))*'Help&amp;Setup'!$B$12)-((INDEX(invTypeMaterials!$A:$C,MATCH(1,('Cap Component Needed'!I$2=invTypeMaterials!$B:$B)*('Cap Component Needed'!$B8=invTypeMaterials!$A:$A),0),3))*'Help&amp;Setup'!$B$13)-((INDEX(invTypeMaterials!$A:$C,MATCH(1,('Cap Component Needed'!I$2=invTypeMaterials!$B:$B)*('Cap Component Needed'!$B8=invTypeMaterials!$A:$A),0),3))*'Help&amp;Setup'!$B$14),1),0)</f>
        <v>0</v>
      </c>
      <c r="J8" s="207">
        <f t="array" ref="J8">IFERROR(CEILING((INDEX(invTypeMaterials!$A:$C,MATCH(1,('Cap Component Needed'!J$2=invTypeMaterials!$B:$B)*('Cap Component Needed'!$B8=invTypeMaterials!$A:$A),0),3))-((INDEX(invTypeMaterials!$A:$C,MATCH(1,('Cap Component Needed'!J$2=invTypeMaterials!$B:$B)*('Cap Component Needed'!$B8=invTypeMaterials!$A:$A),0),3))*'Help&amp;Setup'!$B$12)-((INDEX(invTypeMaterials!$A:$C,MATCH(1,('Cap Component Needed'!J$2=invTypeMaterials!$B:$B)*('Cap Component Needed'!$B8=invTypeMaterials!$A:$A),0),3))*'Help&amp;Setup'!$B$13)-((INDEX(invTypeMaterials!$A:$C,MATCH(1,('Cap Component Needed'!J$2=invTypeMaterials!$B:$B)*('Cap Component Needed'!$B8=invTypeMaterials!$A:$A),0),3))*'Help&amp;Setup'!$B$14),1),0)</f>
        <v>0</v>
      </c>
      <c r="K8" s="207">
        <f t="array" ref="K8">IFERROR(CEILING((INDEX(invTypeMaterials!$A:$C,MATCH(1,('Cap Component Needed'!K$2=invTypeMaterials!$B:$B)*('Cap Component Needed'!$B8=invTypeMaterials!$A:$A),0),3))-((INDEX(invTypeMaterials!$A:$C,MATCH(1,('Cap Component Needed'!K$2=invTypeMaterials!$B:$B)*('Cap Component Needed'!$B8=invTypeMaterials!$A:$A),0),3))*'Help&amp;Setup'!$B$12)-((INDEX(invTypeMaterials!$A:$C,MATCH(1,('Cap Component Needed'!K$2=invTypeMaterials!$B:$B)*('Cap Component Needed'!$B8=invTypeMaterials!$A:$A),0),3))*'Help&amp;Setup'!$B$13)-((INDEX(invTypeMaterials!$A:$C,MATCH(1,('Cap Component Needed'!K$2=invTypeMaterials!$B:$B)*('Cap Component Needed'!$B8=invTypeMaterials!$A:$A),0),3))*'Help&amp;Setup'!$B$14),1),0)</f>
        <v>0</v>
      </c>
      <c r="L8" s="207">
        <f t="array" ref="L8">IFERROR(CEILING((INDEX(invTypeMaterials!$A:$C,MATCH(1,('Cap Component Needed'!L$2=invTypeMaterials!$B:$B)*('Cap Component Needed'!$B8=invTypeMaterials!$A:$A),0),3))-((INDEX(invTypeMaterials!$A:$C,MATCH(1,('Cap Component Needed'!L$2=invTypeMaterials!$B:$B)*('Cap Component Needed'!$B8=invTypeMaterials!$A:$A),0),3))*'Help&amp;Setup'!$B$12)-((INDEX(invTypeMaterials!$A:$C,MATCH(1,('Cap Component Needed'!L$2=invTypeMaterials!$B:$B)*('Cap Component Needed'!$B8=invTypeMaterials!$A:$A),0),3))*'Help&amp;Setup'!$B$13)-((INDEX(invTypeMaterials!$A:$C,MATCH(1,('Cap Component Needed'!L$2=invTypeMaterials!$B:$B)*('Cap Component Needed'!$B8=invTypeMaterials!$A:$A),0),3))*'Help&amp;Setup'!$B$14),1),0)</f>
        <v>0</v>
      </c>
      <c r="M8" s="207">
        <f t="array" ref="M8">IFERROR(CEILING((INDEX(invTypeMaterials!$A:$C,MATCH(1,('Cap Component Needed'!M$2=invTypeMaterials!$B:$B)*('Cap Component Needed'!$B8=invTypeMaterials!$A:$A),0),3))-((INDEX(invTypeMaterials!$A:$C,MATCH(1,('Cap Component Needed'!M$2=invTypeMaterials!$B:$B)*('Cap Component Needed'!$B8=invTypeMaterials!$A:$A),0),3))*'Help&amp;Setup'!$B$12)-((INDEX(invTypeMaterials!$A:$C,MATCH(1,('Cap Component Needed'!M$2=invTypeMaterials!$B:$B)*('Cap Component Needed'!$B8=invTypeMaterials!$A:$A),0),3))*'Help&amp;Setup'!$B$13)-((INDEX(invTypeMaterials!$A:$C,MATCH(1,('Cap Component Needed'!M$2=invTypeMaterials!$B:$B)*('Cap Component Needed'!$B8=invTypeMaterials!$A:$A),0),3))*'Help&amp;Setup'!$B$14),1),0)</f>
        <v>0</v>
      </c>
      <c r="N8" s="207">
        <f t="array" ref="N8">IFERROR(CEILING((INDEX(invTypeMaterials!$A:$C,MATCH(1,('Cap Component Needed'!N$2=invTypeMaterials!$B:$B)*('Cap Component Needed'!$B8=invTypeMaterials!$A:$A),0),3))-((INDEX(invTypeMaterials!$A:$C,MATCH(1,('Cap Component Needed'!N$2=invTypeMaterials!$B:$B)*('Cap Component Needed'!$B8=invTypeMaterials!$A:$A),0),3))*'Help&amp;Setup'!$B$12)-((INDEX(invTypeMaterials!$A:$C,MATCH(1,('Cap Component Needed'!N$2=invTypeMaterials!$B:$B)*('Cap Component Needed'!$B8=invTypeMaterials!$A:$A),0),3))*'Help&amp;Setup'!$B$13)-((INDEX(invTypeMaterials!$A:$C,MATCH(1,('Cap Component Needed'!N$2=invTypeMaterials!$B:$B)*('Cap Component Needed'!$B8=invTypeMaterials!$A:$A),0),3))*'Help&amp;Setup'!$B$14),1),0)</f>
        <v>0</v>
      </c>
      <c r="O8" s="207">
        <f t="array" ref="O8">IFERROR(CEILING((INDEX(invTypeMaterials!$A:$C,MATCH(1,('Cap Component Needed'!O$2=invTypeMaterials!$B:$B)*('Cap Component Needed'!$B8=invTypeMaterials!$A:$A),0),3))-((INDEX(invTypeMaterials!$A:$C,MATCH(1,('Cap Component Needed'!O$2=invTypeMaterials!$B:$B)*('Cap Component Needed'!$B8=invTypeMaterials!$A:$A),0),3))*'Help&amp;Setup'!$B$12)-((INDEX(invTypeMaterials!$A:$C,MATCH(1,('Cap Component Needed'!O$2=invTypeMaterials!$B:$B)*('Cap Component Needed'!$B8=invTypeMaterials!$A:$A),0),3))*'Help&amp;Setup'!$B$13)-((INDEX(invTypeMaterials!$A:$C,MATCH(1,('Cap Component Needed'!O$2=invTypeMaterials!$B:$B)*('Cap Component Needed'!$B8=invTypeMaterials!$A:$A),0),3))*'Help&amp;Setup'!$B$14),1),0)</f>
        <v>0</v>
      </c>
      <c r="P8" s="207">
        <f t="array" ref="P8">IFERROR(CEILING((INDEX(invTypeMaterials!$A:$C,MATCH(1,('Cap Component Needed'!P$2=invTypeMaterials!$B:$B)*('Cap Component Needed'!$B8=invTypeMaterials!$A:$A),0),3))-((INDEX(invTypeMaterials!$A:$C,MATCH(1,('Cap Component Needed'!P$2=invTypeMaterials!$B:$B)*('Cap Component Needed'!$B8=invTypeMaterials!$A:$A),0),3))*'Help&amp;Setup'!$B$12)-((INDEX(invTypeMaterials!$A:$C,MATCH(1,('Cap Component Needed'!P$2=invTypeMaterials!$B:$B)*('Cap Component Needed'!$B8=invTypeMaterials!$A:$A),0),3))*'Help&amp;Setup'!$B$13)-((INDEX(invTypeMaterials!$A:$C,MATCH(1,('Cap Component Needed'!P$2=invTypeMaterials!$B:$B)*('Cap Component Needed'!$B8=invTypeMaterials!$A:$A),0),3))*'Help&amp;Setup'!$B$14),1),0)</f>
        <v>0</v>
      </c>
      <c r="Q8" s="207">
        <f t="array" ref="Q8">IFERROR(CEILING((INDEX(invTypeMaterials!$A:$C,MATCH(1,('Cap Component Needed'!Q$2=invTypeMaterials!$B:$B)*('Cap Component Needed'!$B8=invTypeMaterials!$A:$A),0),3))-((INDEX(invTypeMaterials!$A:$C,MATCH(1,('Cap Component Needed'!Q$2=invTypeMaterials!$B:$B)*('Cap Component Needed'!$B8=invTypeMaterials!$A:$A),0),3))*'Help&amp;Setup'!$B$12)-((INDEX(invTypeMaterials!$A:$C,MATCH(1,('Cap Component Needed'!Q$2=invTypeMaterials!$B:$B)*('Cap Component Needed'!$B8=invTypeMaterials!$A:$A),0),3))*'Help&amp;Setup'!$B$13)-((INDEX(invTypeMaterials!$A:$C,MATCH(1,('Cap Component Needed'!Q$2=invTypeMaterials!$B:$B)*('Cap Component Needed'!$B8=invTypeMaterials!$A:$A),0),3))*'Help&amp;Setup'!$B$14),1),0)</f>
        <v>0</v>
      </c>
      <c r="R8" s="207">
        <f t="array" ref="R8">IFERROR(CEILING((INDEX(invTypeMaterials!$A:$C,MATCH(1,('Cap Component Needed'!R$2=invTypeMaterials!$B:$B)*('Cap Component Needed'!$B8=invTypeMaterials!$A:$A),0),3))-((INDEX(invTypeMaterials!$A:$C,MATCH(1,('Cap Component Needed'!R$2=invTypeMaterials!$B:$B)*('Cap Component Needed'!$B8=invTypeMaterials!$A:$A),0),3))*'Help&amp;Setup'!$B$12)-((INDEX(invTypeMaterials!$A:$C,MATCH(1,('Cap Component Needed'!R$2=invTypeMaterials!$B:$B)*('Cap Component Needed'!$B8=invTypeMaterials!$A:$A),0),3))*'Help&amp;Setup'!$B$13)-((INDEX(invTypeMaterials!$A:$C,MATCH(1,('Cap Component Needed'!R$2=invTypeMaterials!$B:$B)*('Cap Component Needed'!$B8=invTypeMaterials!$A:$A),0),3))*'Help&amp;Setup'!$B$14),1),0)</f>
        <v>0</v>
      </c>
      <c r="S8" s="207">
        <f t="array" ref="S8">IFERROR(CEILING((INDEX(invTypeMaterials!$A:$C,MATCH(1,('Cap Component Needed'!S$2=invTypeMaterials!$B:$B)*('Cap Component Needed'!$B8=invTypeMaterials!$A:$A),0),3))-((INDEX(invTypeMaterials!$A:$C,MATCH(1,('Cap Component Needed'!S$2=invTypeMaterials!$B:$B)*('Cap Component Needed'!$B8=invTypeMaterials!$A:$A),0),3))*'Help&amp;Setup'!$B$12)-((INDEX(invTypeMaterials!$A:$C,MATCH(1,('Cap Component Needed'!S$2=invTypeMaterials!$B:$B)*('Cap Component Needed'!$B8=invTypeMaterials!$A:$A),0),3))*'Help&amp;Setup'!$B$13)-((INDEX(invTypeMaterials!$A:$C,MATCH(1,('Cap Component Needed'!S$2=invTypeMaterials!$B:$B)*('Cap Component Needed'!$B8=invTypeMaterials!$A:$A),0),3))*'Help&amp;Setup'!$B$14),1),0)</f>
        <v>0</v>
      </c>
      <c r="T8" s="207">
        <f t="array" ref="T8">IFERROR(CEILING((INDEX(invTypeMaterials!$A:$C,MATCH(1,('Cap Component Needed'!T$2=invTypeMaterials!$B:$B)*('Cap Component Needed'!$B8=invTypeMaterials!$A:$A),0),3))-((INDEX(invTypeMaterials!$A:$C,MATCH(1,('Cap Component Needed'!T$2=invTypeMaterials!$B:$B)*('Cap Component Needed'!$B8=invTypeMaterials!$A:$A),0),3))*'Help&amp;Setup'!$B$12)-((INDEX(invTypeMaterials!$A:$C,MATCH(1,('Cap Component Needed'!T$2=invTypeMaterials!$B:$B)*('Cap Component Needed'!$B8=invTypeMaterials!$A:$A),0),3))*'Help&amp;Setup'!$B$13)-((INDEX(invTypeMaterials!$A:$C,MATCH(1,('Cap Component Needed'!T$2=invTypeMaterials!$B:$B)*('Cap Component Needed'!$B8=invTypeMaterials!$A:$A),0),3))*'Help&amp;Setup'!$B$14),1),0)</f>
        <v>0</v>
      </c>
      <c r="U8" s="207">
        <f t="array" ref="U8">IFERROR(CEILING((INDEX(invTypeMaterials!$A:$C,MATCH(1,('Cap Component Needed'!U$2=invTypeMaterials!$B:$B)*('Cap Component Needed'!$B8=invTypeMaterials!$A:$A),0),3))-((INDEX(invTypeMaterials!$A:$C,MATCH(1,('Cap Component Needed'!U$2=invTypeMaterials!$B:$B)*('Cap Component Needed'!$B8=invTypeMaterials!$A:$A),0),3))*'Help&amp;Setup'!$B$12)-((INDEX(invTypeMaterials!$A:$C,MATCH(1,('Cap Component Needed'!U$2=invTypeMaterials!$B:$B)*('Cap Component Needed'!$B8=invTypeMaterials!$A:$A),0),3))*'Help&amp;Setup'!$B$13)-((INDEX(invTypeMaterials!$A:$C,MATCH(1,('Cap Component Needed'!U$2=invTypeMaterials!$B:$B)*('Cap Component Needed'!$B8=invTypeMaterials!$A:$A),0),3))*'Help&amp;Setup'!$B$14),1),0)</f>
        <v>0</v>
      </c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</row>
    <row r="9">
      <c r="A9" s="208" t="s">
        <v>49</v>
      </c>
      <c r="B9" s="202" t="e">
        <v>#N/A</v>
      </c>
      <c r="C9" s="207">
        <f t="array" ref="C9">IFERROR(CEILING((INDEX(invTypeMaterials!$A:$C,MATCH(1,('Cap Component Needed'!C$2=invTypeMaterials!$B:$B)*('Cap Component Needed'!$B9=invTypeMaterials!$A:$A),0),3))-((INDEX(invTypeMaterials!$A:$C,MATCH(1,('Cap Component Needed'!C$2=invTypeMaterials!$B:$B)*('Cap Component Needed'!$B9=invTypeMaterials!$A:$A),0),3))*'Help&amp;Setup'!$B$12)-((INDEX(invTypeMaterials!$A:$C,MATCH(1,('Cap Component Needed'!C$2=invTypeMaterials!$B:$B)*('Cap Component Needed'!$B9=invTypeMaterials!$A:$A),0),3))*'Help&amp;Setup'!$B$13)-((INDEX(invTypeMaterials!$A:$C,MATCH(1,('Cap Component Needed'!C$2=invTypeMaterials!$B:$B)*('Cap Component Needed'!$B9=invTypeMaterials!$A:$A),0),3))*'Help&amp;Setup'!$B$14),1),0)</f>
        <v>0</v>
      </c>
      <c r="D9" s="207">
        <f t="array" ref="D9">IFERROR(CEILING((INDEX(invTypeMaterials!$A:$C,MATCH(1,('Cap Component Needed'!D$2=invTypeMaterials!$B:$B)*('Cap Component Needed'!$B9=invTypeMaterials!$A:$A),0),3))-((INDEX(invTypeMaterials!$A:$C,MATCH(1,('Cap Component Needed'!D$2=invTypeMaterials!$B:$B)*('Cap Component Needed'!$B9=invTypeMaterials!$A:$A),0),3))*'Help&amp;Setup'!$B$12)-((INDEX(invTypeMaterials!$A:$C,MATCH(1,('Cap Component Needed'!D$2=invTypeMaterials!$B:$B)*('Cap Component Needed'!$B9=invTypeMaterials!$A:$A),0),3))*'Help&amp;Setup'!$B$13)-((INDEX(invTypeMaterials!$A:$C,MATCH(1,('Cap Component Needed'!D$2=invTypeMaterials!$B:$B)*('Cap Component Needed'!$B9=invTypeMaterials!$A:$A),0),3))*'Help&amp;Setup'!$B$14),1),0)</f>
        <v>0</v>
      </c>
      <c r="E9" s="207">
        <f t="array" ref="E9">IFERROR(CEILING((INDEX(invTypeMaterials!$A:$C,MATCH(1,('Cap Component Needed'!E$2=invTypeMaterials!$B:$B)*('Cap Component Needed'!$B9=invTypeMaterials!$A:$A),0),3))-((INDEX(invTypeMaterials!$A:$C,MATCH(1,('Cap Component Needed'!E$2=invTypeMaterials!$B:$B)*('Cap Component Needed'!$B9=invTypeMaterials!$A:$A),0),3))*'Help&amp;Setup'!$B$12)-((INDEX(invTypeMaterials!$A:$C,MATCH(1,('Cap Component Needed'!E$2=invTypeMaterials!$B:$B)*('Cap Component Needed'!$B9=invTypeMaterials!$A:$A),0),3))*'Help&amp;Setup'!$B$13)-((INDEX(invTypeMaterials!$A:$C,MATCH(1,('Cap Component Needed'!E$2=invTypeMaterials!$B:$B)*('Cap Component Needed'!$B9=invTypeMaterials!$A:$A),0),3))*'Help&amp;Setup'!$B$14),1),0)</f>
        <v>0</v>
      </c>
      <c r="F9" s="207">
        <f t="array" ref="F9">IFERROR(CEILING((INDEX(invTypeMaterials!$A:$C,MATCH(1,('Cap Component Needed'!F$2=invTypeMaterials!$B:$B)*('Cap Component Needed'!$B9=invTypeMaterials!$A:$A),0),3))-((INDEX(invTypeMaterials!$A:$C,MATCH(1,('Cap Component Needed'!F$2=invTypeMaterials!$B:$B)*('Cap Component Needed'!$B9=invTypeMaterials!$A:$A),0),3))*'Help&amp;Setup'!$B$12)-((INDEX(invTypeMaterials!$A:$C,MATCH(1,('Cap Component Needed'!F$2=invTypeMaterials!$B:$B)*('Cap Component Needed'!$B9=invTypeMaterials!$A:$A),0),3))*'Help&amp;Setup'!$B$13)-((INDEX(invTypeMaterials!$A:$C,MATCH(1,('Cap Component Needed'!F$2=invTypeMaterials!$B:$B)*('Cap Component Needed'!$B9=invTypeMaterials!$A:$A),0),3))*'Help&amp;Setup'!$B$14),1),0)</f>
        <v>0</v>
      </c>
      <c r="G9" s="207">
        <f t="array" ref="G9">IFERROR(CEILING((INDEX(invTypeMaterials!$A:$C,MATCH(1,('Cap Component Needed'!G$2=invTypeMaterials!$B:$B)*('Cap Component Needed'!$B9=invTypeMaterials!$A:$A),0),3))-((INDEX(invTypeMaterials!$A:$C,MATCH(1,('Cap Component Needed'!G$2=invTypeMaterials!$B:$B)*('Cap Component Needed'!$B9=invTypeMaterials!$A:$A),0),3))*'Help&amp;Setup'!$B$12)-((INDEX(invTypeMaterials!$A:$C,MATCH(1,('Cap Component Needed'!G$2=invTypeMaterials!$B:$B)*('Cap Component Needed'!$B9=invTypeMaterials!$A:$A),0),3))*'Help&amp;Setup'!$B$13)-((INDEX(invTypeMaterials!$A:$C,MATCH(1,('Cap Component Needed'!G$2=invTypeMaterials!$B:$B)*('Cap Component Needed'!$B9=invTypeMaterials!$A:$A),0),3))*'Help&amp;Setup'!$B$14),1),0)</f>
        <v>0</v>
      </c>
      <c r="H9" s="207">
        <f t="array" ref="H9">IFERROR(CEILING((INDEX(invTypeMaterials!$A:$C,MATCH(1,('Cap Component Needed'!H$2=invTypeMaterials!$B:$B)*('Cap Component Needed'!$B9=invTypeMaterials!$A:$A),0),3))-((INDEX(invTypeMaterials!$A:$C,MATCH(1,('Cap Component Needed'!H$2=invTypeMaterials!$B:$B)*('Cap Component Needed'!$B9=invTypeMaterials!$A:$A),0),3))*'Help&amp;Setup'!$B$12)-((INDEX(invTypeMaterials!$A:$C,MATCH(1,('Cap Component Needed'!H$2=invTypeMaterials!$B:$B)*('Cap Component Needed'!$B9=invTypeMaterials!$A:$A),0),3))*'Help&amp;Setup'!$B$13)-((INDEX(invTypeMaterials!$A:$C,MATCH(1,('Cap Component Needed'!H$2=invTypeMaterials!$B:$B)*('Cap Component Needed'!$B9=invTypeMaterials!$A:$A),0),3))*'Help&amp;Setup'!$B$14),1),0)</f>
        <v>0</v>
      </c>
      <c r="I9" s="207">
        <f t="array" ref="I9">IFERROR(CEILING((INDEX(invTypeMaterials!$A:$C,MATCH(1,('Cap Component Needed'!I$2=invTypeMaterials!$B:$B)*('Cap Component Needed'!$B9=invTypeMaterials!$A:$A),0),3))-((INDEX(invTypeMaterials!$A:$C,MATCH(1,('Cap Component Needed'!I$2=invTypeMaterials!$B:$B)*('Cap Component Needed'!$B9=invTypeMaterials!$A:$A),0),3))*'Help&amp;Setup'!$B$12)-((INDEX(invTypeMaterials!$A:$C,MATCH(1,('Cap Component Needed'!I$2=invTypeMaterials!$B:$B)*('Cap Component Needed'!$B9=invTypeMaterials!$A:$A),0),3))*'Help&amp;Setup'!$B$13)-((INDEX(invTypeMaterials!$A:$C,MATCH(1,('Cap Component Needed'!I$2=invTypeMaterials!$B:$B)*('Cap Component Needed'!$B9=invTypeMaterials!$A:$A),0),3))*'Help&amp;Setup'!$B$14),1),0)</f>
        <v>0</v>
      </c>
      <c r="J9" s="207">
        <f t="array" ref="J9">IFERROR(CEILING((INDEX(invTypeMaterials!$A:$C,MATCH(1,('Cap Component Needed'!J$2=invTypeMaterials!$B:$B)*('Cap Component Needed'!$B9=invTypeMaterials!$A:$A),0),3))-((INDEX(invTypeMaterials!$A:$C,MATCH(1,('Cap Component Needed'!J$2=invTypeMaterials!$B:$B)*('Cap Component Needed'!$B9=invTypeMaterials!$A:$A),0),3))*'Help&amp;Setup'!$B$12)-((INDEX(invTypeMaterials!$A:$C,MATCH(1,('Cap Component Needed'!J$2=invTypeMaterials!$B:$B)*('Cap Component Needed'!$B9=invTypeMaterials!$A:$A),0),3))*'Help&amp;Setup'!$B$13)-((INDEX(invTypeMaterials!$A:$C,MATCH(1,('Cap Component Needed'!J$2=invTypeMaterials!$B:$B)*('Cap Component Needed'!$B9=invTypeMaterials!$A:$A),0),3))*'Help&amp;Setup'!$B$14),1),0)</f>
        <v>0</v>
      </c>
      <c r="K9" s="207">
        <f t="array" ref="K9">IFERROR(CEILING((INDEX(invTypeMaterials!$A:$C,MATCH(1,('Cap Component Needed'!K$2=invTypeMaterials!$B:$B)*('Cap Component Needed'!$B9=invTypeMaterials!$A:$A),0),3))-((INDEX(invTypeMaterials!$A:$C,MATCH(1,('Cap Component Needed'!K$2=invTypeMaterials!$B:$B)*('Cap Component Needed'!$B9=invTypeMaterials!$A:$A),0),3))*'Help&amp;Setup'!$B$12)-((INDEX(invTypeMaterials!$A:$C,MATCH(1,('Cap Component Needed'!K$2=invTypeMaterials!$B:$B)*('Cap Component Needed'!$B9=invTypeMaterials!$A:$A),0),3))*'Help&amp;Setup'!$B$13)-((INDEX(invTypeMaterials!$A:$C,MATCH(1,('Cap Component Needed'!K$2=invTypeMaterials!$B:$B)*('Cap Component Needed'!$B9=invTypeMaterials!$A:$A),0),3))*'Help&amp;Setup'!$B$14),1),0)</f>
        <v>0</v>
      </c>
      <c r="L9" s="207">
        <f t="array" ref="L9">IFERROR(CEILING((INDEX(invTypeMaterials!$A:$C,MATCH(1,('Cap Component Needed'!L$2=invTypeMaterials!$B:$B)*('Cap Component Needed'!$B9=invTypeMaterials!$A:$A),0),3))-((INDEX(invTypeMaterials!$A:$C,MATCH(1,('Cap Component Needed'!L$2=invTypeMaterials!$B:$B)*('Cap Component Needed'!$B9=invTypeMaterials!$A:$A),0),3))*'Help&amp;Setup'!$B$12)-((INDEX(invTypeMaterials!$A:$C,MATCH(1,('Cap Component Needed'!L$2=invTypeMaterials!$B:$B)*('Cap Component Needed'!$B9=invTypeMaterials!$A:$A),0),3))*'Help&amp;Setup'!$B$13)-((INDEX(invTypeMaterials!$A:$C,MATCH(1,('Cap Component Needed'!L$2=invTypeMaterials!$B:$B)*('Cap Component Needed'!$B9=invTypeMaterials!$A:$A),0),3))*'Help&amp;Setup'!$B$14),1),0)</f>
        <v>0</v>
      </c>
      <c r="M9" s="207">
        <f t="array" ref="M9">IFERROR(CEILING((INDEX(invTypeMaterials!$A:$C,MATCH(1,('Cap Component Needed'!M$2=invTypeMaterials!$B:$B)*('Cap Component Needed'!$B9=invTypeMaterials!$A:$A),0),3))-((INDEX(invTypeMaterials!$A:$C,MATCH(1,('Cap Component Needed'!M$2=invTypeMaterials!$B:$B)*('Cap Component Needed'!$B9=invTypeMaterials!$A:$A),0),3))*'Help&amp;Setup'!$B$12)-((INDEX(invTypeMaterials!$A:$C,MATCH(1,('Cap Component Needed'!M$2=invTypeMaterials!$B:$B)*('Cap Component Needed'!$B9=invTypeMaterials!$A:$A),0),3))*'Help&amp;Setup'!$B$13)-((INDEX(invTypeMaterials!$A:$C,MATCH(1,('Cap Component Needed'!M$2=invTypeMaterials!$B:$B)*('Cap Component Needed'!$B9=invTypeMaterials!$A:$A),0),3))*'Help&amp;Setup'!$B$14),1),0)</f>
        <v>0</v>
      </c>
      <c r="N9" s="207">
        <f t="array" ref="N9">IFERROR(CEILING((INDEX(invTypeMaterials!$A:$C,MATCH(1,('Cap Component Needed'!N$2=invTypeMaterials!$B:$B)*('Cap Component Needed'!$B9=invTypeMaterials!$A:$A),0),3))-((INDEX(invTypeMaterials!$A:$C,MATCH(1,('Cap Component Needed'!N$2=invTypeMaterials!$B:$B)*('Cap Component Needed'!$B9=invTypeMaterials!$A:$A),0),3))*'Help&amp;Setup'!$B$12)-((INDEX(invTypeMaterials!$A:$C,MATCH(1,('Cap Component Needed'!N$2=invTypeMaterials!$B:$B)*('Cap Component Needed'!$B9=invTypeMaterials!$A:$A),0),3))*'Help&amp;Setup'!$B$13)-((INDEX(invTypeMaterials!$A:$C,MATCH(1,('Cap Component Needed'!N$2=invTypeMaterials!$B:$B)*('Cap Component Needed'!$B9=invTypeMaterials!$A:$A),0),3))*'Help&amp;Setup'!$B$14),1),0)</f>
        <v>0</v>
      </c>
      <c r="O9" s="207">
        <f t="array" ref="O9">IFERROR(CEILING((INDEX(invTypeMaterials!$A:$C,MATCH(1,('Cap Component Needed'!O$2=invTypeMaterials!$B:$B)*('Cap Component Needed'!$B9=invTypeMaterials!$A:$A),0),3))-((INDEX(invTypeMaterials!$A:$C,MATCH(1,('Cap Component Needed'!O$2=invTypeMaterials!$B:$B)*('Cap Component Needed'!$B9=invTypeMaterials!$A:$A),0),3))*'Help&amp;Setup'!$B$12)-((INDEX(invTypeMaterials!$A:$C,MATCH(1,('Cap Component Needed'!O$2=invTypeMaterials!$B:$B)*('Cap Component Needed'!$B9=invTypeMaterials!$A:$A),0),3))*'Help&amp;Setup'!$B$13)-((INDEX(invTypeMaterials!$A:$C,MATCH(1,('Cap Component Needed'!O$2=invTypeMaterials!$B:$B)*('Cap Component Needed'!$B9=invTypeMaterials!$A:$A),0),3))*'Help&amp;Setup'!$B$14),1),0)</f>
        <v>0</v>
      </c>
      <c r="P9" s="207">
        <f t="array" ref="P9">IFERROR(CEILING((INDEX(invTypeMaterials!$A:$C,MATCH(1,('Cap Component Needed'!P$2=invTypeMaterials!$B:$B)*('Cap Component Needed'!$B9=invTypeMaterials!$A:$A),0),3))-((INDEX(invTypeMaterials!$A:$C,MATCH(1,('Cap Component Needed'!P$2=invTypeMaterials!$B:$B)*('Cap Component Needed'!$B9=invTypeMaterials!$A:$A),0),3))*'Help&amp;Setup'!$B$12)-((INDEX(invTypeMaterials!$A:$C,MATCH(1,('Cap Component Needed'!P$2=invTypeMaterials!$B:$B)*('Cap Component Needed'!$B9=invTypeMaterials!$A:$A),0),3))*'Help&amp;Setup'!$B$13)-((INDEX(invTypeMaterials!$A:$C,MATCH(1,('Cap Component Needed'!P$2=invTypeMaterials!$B:$B)*('Cap Component Needed'!$B9=invTypeMaterials!$A:$A),0),3))*'Help&amp;Setup'!$B$14),1),0)</f>
        <v>0</v>
      </c>
      <c r="Q9" s="207">
        <f t="array" ref="Q9">IFERROR(CEILING((INDEX(invTypeMaterials!$A:$C,MATCH(1,('Cap Component Needed'!Q$2=invTypeMaterials!$B:$B)*('Cap Component Needed'!$B9=invTypeMaterials!$A:$A),0),3))-((INDEX(invTypeMaterials!$A:$C,MATCH(1,('Cap Component Needed'!Q$2=invTypeMaterials!$B:$B)*('Cap Component Needed'!$B9=invTypeMaterials!$A:$A),0),3))*'Help&amp;Setup'!$B$12)-((INDEX(invTypeMaterials!$A:$C,MATCH(1,('Cap Component Needed'!Q$2=invTypeMaterials!$B:$B)*('Cap Component Needed'!$B9=invTypeMaterials!$A:$A),0),3))*'Help&amp;Setup'!$B$13)-((INDEX(invTypeMaterials!$A:$C,MATCH(1,('Cap Component Needed'!Q$2=invTypeMaterials!$B:$B)*('Cap Component Needed'!$B9=invTypeMaterials!$A:$A),0),3))*'Help&amp;Setup'!$B$14),1),0)</f>
        <v>0</v>
      </c>
      <c r="R9" s="207">
        <f t="array" ref="R9">IFERROR(CEILING((INDEX(invTypeMaterials!$A:$C,MATCH(1,('Cap Component Needed'!R$2=invTypeMaterials!$B:$B)*('Cap Component Needed'!$B9=invTypeMaterials!$A:$A),0),3))-((INDEX(invTypeMaterials!$A:$C,MATCH(1,('Cap Component Needed'!R$2=invTypeMaterials!$B:$B)*('Cap Component Needed'!$B9=invTypeMaterials!$A:$A),0),3))*'Help&amp;Setup'!$B$12)-((INDEX(invTypeMaterials!$A:$C,MATCH(1,('Cap Component Needed'!R$2=invTypeMaterials!$B:$B)*('Cap Component Needed'!$B9=invTypeMaterials!$A:$A),0),3))*'Help&amp;Setup'!$B$13)-((INDEX(invTypeMaterials!$A:$C,MATCH(1,('Cap Component Needed'!R$2=invTypeMaterials!$B:$B)*('Cap Component Needed'!$B9=invTypeMaterials!$A:$A),0),3))*'Help&amp;Setup'!$B$14),1),0)</f>
        <v>0</v>
      </c>
      <c r="S9" s="207">
        <f t="array" ref="S9">IFERROR(CEILING((INDEX(invTypeMaterials!$A:$C,MATCH(1,('Cap Component Needed'!S$2=invTypeMaterials!$B:$B)*('Cap Component Needed'!$B9=invTypeMaterials!$A:$A),0),3))-((INDEX(invTypeMaterials!$A:$C,MATCH(1,('Cap Component Needed'!S$2=invTypeMaterials!$B:$B)*('Cap Component Needed'!$B9=invTypeMaterials!$A:$A),0),3))*'Help&amp;Setup'!$B$12)-((INDEX(invTypeMaterials!$A:$C,MATCH(1,('Cap Component Needed'!S$2=invTypeMaterials!$B:$B)*('Cap Component Needed'!$B9=invTypeMaterials!$A:$A),0),3))*'Help&amp;Setup'!$B$13)-((INDEX(invTypeMaterials!$A:$C,MATCH(1,('Cap Component Needed'!S$2=invTypeMaterials!$B:$B)*('Cap Component Needed'!$B9=invTypeMaterials!$A:$A),0),3))*'Help&amp;Setup'!$B$14),1),0)</f>
        <v>0</v>
      </c>
      <c r="T9" s="207">
        <f t="array" ref="T9">IFERROR(CEILING((INDEX(invTypeMaterials!$A:$C,MATCH(1,('Cap Component Needed'!T$2=invTypeMaterials!$B:$B)*('Cap Component Needed'!$B9=invTypeMaterials!$A:$A),0),3))-((INDEX(invTypeMaterials!$A:$C,MATCH(1,('Cap Component Needed'!T$2=invTypeMaterials!$B:$B)*('Cap Component Needed'!$B9=invTypeMaterials!$A:$A),0),3))*'Help&amp;Setup'!$B$12)-((INDEX(invTypeMaterials!$A:$C,MATCH(1,('Cap Component Needed'!T$2=invTypeMaterials!$B:$B)*('Cap Component Needed'!$B9=invTypeMaterials!$A:$A),0),3))*'Help&amp;Setup'!$B$13)-((INDEX(invTypeMaterials!$A:$C,MATCH(1,('Cap Component Needed'!T$2=invTypeMaterials!$B:$B)*('Cap Component Needed'!$B9=invTypeMaterials!$A:$A),0),3))*'Help&amp;Setup'!$B$14),1),0)</f>
        <v>0</v>
      </c>
      <c r="U9" s="207">
        <f t="array" ref="U9">IFERROR(CEILING((INDEX(invTypeMaterials!$A:$C,MATCH(1,('Cap Component Needed'!U$2=invTypeMaterials!$B:$B)*('Cap Component Needed'!$B9=invTypeMaterials!$A:$A),0),3))-((INDEX(invTypeMaterials!$A:$C,MATCH(1,('Cap Component Needed'!U$2=invTypeMaterials!$B:$B)*('Cap Component Needed'!$B9=invTypeMaterials!$A:$A),0),3))*'Help&amp;Setup'!$B$12)-((INDEX(invTypeMaterials!$A:$C,MATCH(1,('Cap Component Needed'!U$2=invTypeMaterials!$B:$B)*('Cap Component Needed'!$B9=invTypeMaterials!$A:$A),0),3))*'Help&amp;Setup'!$B$13)-((INDEX(invTypeMaterials!$A:$C,MATCH(1,('Cap Component Needed'!U$2=invTypeMaterials!$B:$B)*('Cap Component Needed'!$B9=invTypeMaterials!$A:$A),0),3))*'Help&amp;Setup'!$B$14),1),0)</f>
        <v>0</v>
      </c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</row>
    <row r="10">
      <c r="A10" s="208" t="s">
        <v>202</v>
      </c>
      <c r="B10" s="202" t="e">
        <v>#N/A</v>
      </c>
      <c r="C10" s="207">
        <f t="array" ref="C10">IFERROR(CEILING((INDEX(invTypeMaterials!$A:$C,MATCH(1,('Cap Component Needed'!C$2=invTypeMaterials!$B:$B)*('Cap Component Needed'!$B10=invTypeMaterials!$A:$A),0),3))-((INDEX(invTypeMaterials!$A:$C,MATCH(1,('Cap Component Needed'!C$2=invTypeMaterials!$B:$B)*('Cap Component Needed'!$B10=invTypeMaterials!$A:$A),0),3))*'Help&amp;Setup'!$B$12)-((INDEX(invTypeMaterials!$A:$C,MATCH(1,('Cap Component Needed'!C$2=invTypeMaterials!$B:$B)*('Cap Component Needed'!$B10=invTypeMaterials!$A:$A),0),3))*'Help&amp;Setup'!$B$13)-((INDEX(invTypeMaterials!$A:$C,MATCH(1,('Cap Component Needed'!C$2=invTypeMaterials!$B:$B)*('Cap Component Needed'!$B10=invTypeMaterials!$A:$A),0),3))*'Help&amp;Setup'!$B$14),1),0)</f>
        <v>0</v>
      </c>
      <c r="D10" s="207">
        <f t="array" ref="D10">IFERROR(CEILING((INDEX(invTypeMaterials!$A:$C,MATCH(1,('Cap Component Needed'!D$2=invTypeMaterials!$B:$B)*('Cap Component Needed'!$B10=invTypeMaterials!$A:$A),0),3))-((INDEX(invTypeMaterials!$A:$C,MATCH(1,('Cap Component Needed'!D$2=invTypeMaterials!$B:$B)*('Cap Component Needed'!$B10=invTypeMaterials!$A:$A),0),3))*'Help&amp;Setup'!$B$12)-((INDEX(invTypeMaterials!$A:$C,MATCH(1,('Cap Component Needed'!D$2=invTypeMaterials!$B:$B)*('Cap Component Needed'!$B10=invTypeMaterials!$A:$A),0),3))*'Help&amp;Setup'!$B$13)-((INDEX(invTypeMaterials!$A:$C,MATCH(1,('Cap Component Needed'!D$2=invTypeMaterials!$B:$B)*('Cap Component Needed'!$B10=invTypeMaterials!$A:$A),0),3))*'Help&amp;Setup'!$B$14),1),0)</f>
        <v>0</v>
      </c>
      <c r="E10" s="207">
        <f t="array" ref="E10">IFERROR(CEILING((INDEX(invTypeMaterials!$A:$C,MATCH(1,('Cap Component Needed'!E$2=invTypeMaterials!$B:$B)*('Cap Component Needed'!$B10=invTypeMaterials!$A:$A),0),3))-((INDEX(invTypeMaterials!$A:$C,MATCH(1,('Cap Component Needed'!E$2=invTypeMaterials!$B:$B)*('Cap Component Needed'!$B10=invTypeMaterials!$A:$A),0),3))*'Help&amp;Setup'!$B$12)-((INDEX(invTypeMaterials!$A:$C,MATCH(1,('Cap Component Needed'!E$2=invTypeMaterials!$B:$B)*('Cap Component Needed'!$B10=invTypeMaterials!$A:$A),0),3))*'Help&amp;Setup'!$B$13)-((INDEX(invTypeMaterials!$A:$C,MATCH(1,('Cap Component Needed'!E$2=invTypeMaterials!$B:$B)*('Cap Component Needed'!$B10=invTypeMaterials!$A:$A),0),3))*'Help&amp;Setup'!$B$14),1),0)</f>
        <v>0</v>
      </c>
      <c r="F10" s="207">
        <f t="array" ref="F10">IFERROR(CEILING((INDEX(invTypeMaterials!$A:$C,MATCH(1,('Cap Component Needed'!F$2=invTypeMaterials!$B:$B)*('Cap Component Needed'!$B10=invTypeMaterials!$A:$A),0),3))-((INDEX(invTypeMaterials!$A:$C,MATCH(1,('Cap Component Needed'!F$2=invTypeMaterials!$B:$B)*('Cap Component Needed'!$B10=invTypeMaterials!$A:$A),0),3))*'Help&amp;Setup'!$B$12)-((INDEX(invTypeMaterials!$A:$C,MATCH(1,('Cap Component Needed'!F$2=invTypeMaterials!$B:$B)*('Cap Component Needed'!$B10=invTypeMaterials!$A:$A),0),3))*'Help&amp;Setup'!$B$13)-((INDEX(invTypeMaterials!$A:$C,MATCH(1,('Cap Component Needed'!F$2=invTypeMaterials!$B:$B)*('Cap Component Needed'!$B10=invTypeMaterials!$A:$A),0),3))*'Help&amp;Setup'!$B$14),1),0)</f>
        <v>0</v>
      </c>
      <c r="G10" s="207">
        <f t="array" ref="G10">IFERROR(CEILING((INDEX(invTypeMaterials!$A:$C,MATCH(1,('Cap Component Needed'!G$2=invTypeMaterials!$B:$B)*('Cap Component Needed'!$B10=invTypeMaterials!$A:$A),0),3))-((INDEX(invTypeMaterials!$A:$C,MATCH(1,('Cap Component Needed'!G$2=invTypeMaterials!$B:$B)*('Cap Component Needed'!$B10=invTypeMaterials!$A:$A),0),3))*'Help&amp;Setup'!$B$12)-((INDEX(invTypeMaterials!$A:$C,MATCH(1,('Cap Component Needed'!G$2=invTypeMaterials!$B:$B)*('Cap Component Needed'!$B10=invTypeMaterials!$A:$A),0),3))*'Help&amp;Setup'!$B$13)-((INDEX(invTypeMaterials!$A:$C,MATCH(1,('Cap Component Needed'!G$2=invTypeMaterials!$B:$B)*('Cap Component Needed'!$B10=invTypeMaterials!$A:$A),0),3))*'Help&amp;Setup'!$B$14),1),0)</f>
        <v>0</v>
      </c>
      <c r="H10" s="207">
        <f t="array" ref="H10">IFERROR(CEILING((INDEX(invTypeMaterials!$A:$C,MATCH(1,('Cap Component Needed'!H$2=invTypeMaterials!$B:$B)*('Cap Component Needed'!$B10=invTypeMaterials!$A:$A),0),3))-((INDEX(invTypeMaterials!$A:$C,MATCH(1,('Cap Component Needed'!H$2=invTypeMaterials!$B:$B)*('Cap Component Needed'!$B10=invTypeMaterials!$A:$A),0),3))*'Help&amp;Setup'!$B$12)-((INDEX(invTypeMaterials!$A:$C,MATCH(1,('Cap Component Needed'!H$2=invTypeMaterials!$B:$B)*('Cap Component Needed'!$B10=invTypeMaterials!$A:$A),0),3))*'Help&amp;Setup'!$B$13)-((INDEX(invTypeMaterials!$A:$C,MATCH(1,('Cap Component Needed'!H$2=invTypeMaterials!$B:$B)*('Cap Component Needed'!$B10=invTypeMaterials!$A:$A),0),3))*'Help&amp;Setup'!$B$14),1),0)</f>
        <v>0</v>
      </c>
      <c r="I10" s="207">
        <f t="array" ref="I10">IFERROR(CEILING((INDEX(invTypeMaterials!$A:$C,MATCH(1,('Cap Component Needed'!I$2=invTypeMaterials!$B:$B)*('Cap Component Needed'!$B10=invTypeMaterials!$A:$A),0),3))-((INDEX(invTypeMaterials!$A:$C,MATCH(1,('Cap Component Needed'!I$2=invTypeMaterials!$B:$B)*('Cap Component Needed'!$B10=invTypeMaterials!$A:$A),0),3))*'Help&amp;Setup'!$B$12)-((INDEX(invTypeMaterials!$A:$C,MATCH(1,('Cap Component Needed'!I$2=invTypeMaterials!$B:$B)*('Cap Component Needed'!$B10=invTypeMaterials!$A:$A),0),3))*'Help&amp;Setup'!$B$13)-((INDEX(invTypeMaterials!$A:$C,MATCH(1,('Cap Component Needed'!I$2=invTypeMaterials!$B:$B)*('Cap Component Needed'!$B10=invTypeMaterials!$A:$A),0),3))*'Help&amp;Setup'!$B$14),1),0)</f>
        <v>0</v>
      </c>
      <c r="J10" s="207">
        <f t="array" ref="J10">IFERROR(CEILING((INDEX(invTypeMaterials!$A:$C,MATCH(1,('Cap Component Needed'!J$2=invTypeMaterials!$B:$B)*('Cap Component Needed'!$B10=invTypeMaterials!$A:$A),0),3))-((INDEX(invTypeMaterials!$A:$C,MATCH(1,('Cap Component Needed'!J$2=invTypeMaterials!$B:$B)*('Cap Component Needed'!$B10=invTypeMaterials!$A:$A),0),3))*'Help&amp;Setup'!$B$12)-((INDEX(invTypeMaterials!$A:$C,MATCH(1,('Cap Component Needed'!J$2=invTypeMaterials!$B:$B)*('Cap Component Needed'!$B10=invTypeMaterials!$A:$A),0),3))*'Help&amp;Setup'!$B$13)-((INDEX(invTypeMaterials!$A:$C,MATCH(1,('Cap Component Needed'!J$2=invTypeMaterials!$B:$B)*('Cap Component Needed'!$B10=invTypeMaterials!$A:$A),0),3))*'Help&amp;Setup'!$B$14),1),0)</f>
        <v>0</v>
      </c>
      <c r="K10" s="207">
        <f t="array" ref="K10">IFERROR(CEILING((INDEX(invTypeMaterials!$A:$C,MATCH(1,('Cap Component Needed'!K$2=invTypeMaterials!$B:$B)*('Cap Component Needed'!$B10=invTypeMaterials!$A:$A),0),3))-((INDEX(invTypeMaterials!$A:$C,MATCH(1,('Cap Component Needed'!K$2=invTypeMaterials!$B:$B)*('Cap Component Needed'!$B10=invTypeMaterials!$A:$A),0),3))*'Help&amp;Setup'!$B$12)-((INDEX(invTypeMaterials!$A:$C,MATCH(1,('Cap Component Needed'!K$2=invTypeMaterials!$B:$B)*('Cap Component Needed'!$B10=invTypeMaterials!$A:$A),0),3))*'Help&amp;Setup'!$B$13)-((INDEX(invTypeMaterials!$A:$C,MATCH(1,('Cap Component Needed'!K$2=invTypeMaterials!$B:$B)*('Cap Component Needed'!$B10=invTypeMaterials!$A:$A),0),3))*'Help&amp;Setup'!$B$14),1),0)</f>
        <v>0</v>
      </c>
      <c r="L10" s="207">
        <f t="array" ref="L10">IFERROR(CEILING((INDEX(invTypeMaterials!$A:$C,MATCH(1,('Cap Component Needed'!L$2=invTypeMaterials!$B:$B)*('Cap Component Needed'!$B10=invTypeMaterials!$A:$A),0),3))-((INDEX(invTypeMaterials!$A:$C,MATCH(1,('Cap Component Needed'!L$2=invTypeMaterials!$B:$B)*('Cap Component Needed'!$B10=invTypeMaterials!$A:$A),0),3))*'Help&amp;Setup'!$B$12)-((INDEX(invTypeMaterials!$A:$C,MATCH(1,('Cap Component Needed'!L$2=invTypeMaterials!$B:$B)*('Cap Component Needed'!$B10=invTypeMaterials!$A:$A),0),3))*'Help&amp;Setup'!$B$13)-((INDEX(invTypeMaterials!$A:$C,MATCH(1,('Cap Component Needed'!L$2=invTypeMaterials!$B:$B)*('Cap Component Needed'!$B10=invTypeMaterials!$A:$A),0),3))*'Help&amp;Setup'!$B$14),1),0)</f>
        <v>0</v>
      </c>
      <c r="M10" s="207">
        <f t="array" ref="M10">IFERROR(CEILING((INDEX(invTypeMaterials!$A:$C,MATCH(1,('Cap Component Needed'!M$2=invTypeMaterials!$B:$B)*('Cap Component Needed'!$B10=invTypeMaterials!$A:$A),0),3))-((INDEX(invTypeMaterials!$A:$C,MATCH(1,('Cap Component Needed'!M$2=invTypeMaterials!$B:$B)*('Cap Component Needed'!$B10=invTypeMaterials!$A:$A),0),3))*'Help&amp;Setup'!$B$12)-((INDEX(invTypeMaterials!$A:$C,MATCH(1,('Cap Component Needed'!M$2=invTypeMaterials!$B:$B)*('Cap Component Needed'!$B10=invTypeMaterials!$A:$A),0),3))*'Help&amp;Setup'!$B$13)-((INDEX(invTypeMaterials!$A:$C,MATCH(1,('Cap Component Needed'!M$2=invTypeMaterials!$B:$B)*('Cap Component Needed'!$B10=invTypeMaterials!$A:$A),0),3))*'Help&amp;Setup'!$B$14),1),0)</f>
        <v>0</v>
      </c>
      <c r="N10" s="207">
        <f t="array" ref="N10">IFERROR(CEILING((INDEX(invTypeMaterials!$A:$C,MATCH(1,('Cap Component Needed'!N$2=invTypeMaterials!$B:$B)*('Cap Component Needed'!$B10=invTypeMaterials!$A:$A),0),3))-((INDEX(invTypeMaterials!$A:$C,MATCH(1,('Cap Component Needed'!N$2=invTypeMaterials!$B:$B)*('Cap Component Needed'!$B10=invTypeMaterials!$A:$A),0),3))*'Help&amp;Setup'!$B$12)-((INDEX(invTypeMaterials!$A:$C,MATCH(1,('Cap Component Needed'!N$2=invTypeMaterials!$B:$B)*('Cap Component Needed'!$B10=invTypeMaterials!$A:$A),0),3))*'Help&amp;Setup'!$B$13)-((INDEX(invTypeMaterials!$A:$C,MATCH(1,('Cap Component Needed'!N$2=invTypeMaterials!$B:$B)*('Cap Component Needed'!$B10=invTypeMaterials!$A:$A),0),3))*'Help&amp;Setup'!$B$14),1),0)</f>
        <v>0</v>
      </c>
      <c r="O10" s="207">
        <f t="array" ref="O10">IFERROR(CEILING((INDEX(invTypeMaterials!$A:$C,MATCH(1,('Cap Component Needed'!O$2=invTypeMaterials!$B:$B)*('Cap Component Needed'!$B10=invTypeMaterials!$A:$A),0),3))-((INDEX(invTypeMaterials!$A:$C,MATCH(1,('Cap Component Needed'!O$2=invTypeMaterials!$B:$B)*('Cap Component Needed'!$B10=invTypeMaterials!$A:$A),0),3))*'Help&amp;Setup'!$B$12)-((INDEX(invTypeMaterials!$A:$C,MATCH(1,('Cap Component Needed'!O$2=invTypeMaterials!$B:$B)*('Cap Component Needed'!$B10=invTypeMaterials!$A:$A),0),3))*'Help&amp;Setup'!$B$13)-((INDEX(invTypeMaterials!$A:$C,MATCH(1,('Cap Component Needed'!O$2=invTypeMaterials!$B:$B)*('Cap Component Needed'!$B10=invTypeMaterials!$A:$A),0),3))*'Help&amp;Setup'!$B$14),1),0)</f>
        <v>0</v>
      </c>
      <c r="P10" s="207">
        <f t="array" ref="P10">IFERROR(CEILING((INDEX(invTypeMaterials!$A:$C,MATCH(1,('Cap Component Needed'!P$2=invTypeMaterials!$B:$B)*('Cap Component Needed'!$B10=invTypeMaterials!$A:$A),0),3))-((INDEX(invTypeMaterials!$A:$C,MATCH(1,('Cap Component Needed'!P$2=invTypeMaterials!$B:$B)*('Cap Component Needed'!$B10=invTypeMaterials!$A:$A),0),3))*'Help&amp;Setup'!$B$12)-((INDEX(invTypeMaterials!$A:$C,MATCH(1,('Cap Component Needed'!P$2=invTypeMaterials!$B:$B)*('Cap Component Needed'!$B10=invTypeMaterials!$A:$A),0),3))*'Help&amp;Setup'!$B$13)-((INDEX(invTypeMaterials!$A:$C,MATCH(1,('Cap Component Needed'!P$2=invTypeMaterials!$B:$B)*('Cap Component Needed'!$B10=invTypeMaterials!$A:$A),0),3))*'Help&amp;Setup'!$B$14),1),0)</f>
        <v>0</v>
      </c>
      <c r="Q10" s="207">
        <f t="array" ref="Q10">IFERROR(CEILING((INDEX(invTypeMaterials!$A:$C,MATCH(1,('Cap Component Needed'!Q$2=invTypeMaterials!$B:$B)*('Cap Component Needed'!$B10=invTypeMaterials!$A:$A),0),3))-((INDEX(invTypeMaterials!$A:$C,MATCH(1,('Cap Component Needed'!Q$2=invTypeMaterials!$B:$B)*('Cap Component Needed'!$B10=invTypeMaterials!$A:$A),0),3))*'Help&amp;Setup'!$B$12)-((INDEX(invTypeMaterials!$A:$C,MATCH(1,('Cap Component Needed'!Q$2=invTypeMaterials!$B:$B)*('Cap Component Needed'!$B10=invTypeMaterials!$A:$A),0),3))*'Help&amp;Setup'!$B$13)-((INDEX(invTypeMaterials!$A:$C,MATCH(1,('Cap Component Needed'!Q$2=invTypeMaterials!$B:$B)*('Cap Component Needed'!$B10=invTypeMaterials!$A:$A),0),3))*'Help&amp;Setup'!$B$14),1),0)</f>
        <v>0</v>
      </c>
      <c r="R10" s="207">
        <f t="array" ref="R10">IFERROR(CEILING((INDEX(invTypeMaterials!$A:$C,MATCH(1,('Cap Component Needed'!R$2=invTypeMaterials!$B:$B)*('Cap Component Needed'!$B10=invTypeMaterials!$A:$A),0),3))-((INDEX(invTypeMaterials!$A:$C,MATCH(1,('Cap Component Needed'!R$2=invTypeMaterials!$B:$B)*('Cap Component Needed'!$B10=invTypeMaterials!$A:$A),0),3))*'Help&amp;Setup'!$B$12)-((INDEX(invTypeMaterials!$A:$C,MATCH(1,('Cap Component Needed'!R$2=invTypeMaterials!$B:$B)*('Cap Component Needed'!$B10=invTypeMaterials!$A:$A),0),3))*'Help&amp;Setup'!$B$13)-((INDEX(invTypeMaterials!$A:$C,MATCH(1,('Cap Component Needed'!R$2=invTypeMaterials!$B:$B)*('Cap Component Needed'!$B10=invTypeMaterials!$A:$A),0),3))*'Help&amp;Setup'!$B$14),1),0)</f>
        <v>0</v>
      </c>
      <c r="S10" s="207">
        <f t="array" ref="S10">IFERROR(CEILING((INDEX(invTypeMaterials!$A:$C,MATCH(1,('Cap Component Needed'!S$2=invTypeMaterials!$B:$B)*('Cap Component Needed'!$B10=invTypeMaterials!$A:$A),0),3))-((INDEX(invTypeMaterials!$A:$C,MATCH(1,('Cap Component Needed'!S$2=invTypeMaterials!$B:$B)*('Cap Component Needed'!$B10=invTypeMaterials!$A:$A),0),3))*'Help&amp;Setup'!$B$12)-((INDEX(invTypeMaterials!$A:$C,MATCH(1,('Cap Component Needed'!S$2=invTypeMaterials!$B:$B)*('Cap Component Needed'!$B10=invTypeMaterials!$A:$A),0),3))*'Help&amp;Setup'!$B$13)-((INDEX(invTypeMaterials!$A:$C,MATCH(1,('Cap Component Needed'!S$2=invTypeMaterials!$B:$B)*('Cap Component Needed'!$B10=invTypeMaterials!$A:$A),0),3))*'Help&amp;Setup'!$B$14),1),0)</f>
        <v>0</v>
      </c>
      <c r="T10" s="207">
        <f t="array" ref="T10">IFERROR(CEILING((INDEX(invTypeMaterials!$A:$C,MATCH(1,('Cap Component Needed'!T$2=invTypeMaterials!$B:$B)*('Cap Component Needed'!$B10=invTypeMaterials!$A:$A),0),3))-((INDEX(invTypeMaterials!$A:$C,MATCH(1,('Cap Component Needed'!T$2=invTypeMaterials!$B:$B)*('Cap Component Needed'!$B10=invTypeMaterials!$A:$A),0),3))*'Help&amp;Setup'!$B$12)-((INDEX(invTypeMaterials!$A:$C,MATCH(1,('Cap Component Needed'!T$2=invTypeMaterials!$B:$B)*('Cap Component Needed'!$B10=invTypeMaterials!$A:$A),0),3))*'Help&amp;Setup'!$B$13)-((INDEX(invTypeMaterials!$A:$C,MATCH(1,('Cap Component Needed'!T$2=invTypeMaterials!$B:$B)*('Cap Component Needed'!$B10=invTypeMaterials!$A:$A),0),3))*'Help&amp;Setup'!$B$14),1),0)</f>
        <v>0</v>
      </c>
      <c r="U10" s="207">
        <f t="array" ref="U10">IFERROR(CEILING((INDEX(invTypeMaterials!$A:$C,MATCH(1,('Cap Component Needed'!U$2=invTypeMaterials!$B:$B)*('Cap Component Needed'!$B10=invTypeMaterials!$A:$A),0),3))-((INDEX(invTypeMaterials!$A:$C,MATCH(1,('Cap Component Needed'!U$2=invTypeMaterials!$B:$B)*('Cap Component Needed'!$B10=invTypeMaterials!$A:$A),0),3))*'Help&amp;Setup'!$B$12)-((INDEX(invTypeMaterials!$A:$C,MATCH(1,('Cap Component Needed'!U$2=invTypeMaterials!$B:$B)*('Cap Component Needed'!$B10=invTypeMaterials!$A:$A),0),3))*'Help&amp;Setup'!$B$13)-((INDEX(invTypeMaterials!$A:$C,MATCH(1,('Cap Component Needed'!U$2=invTypeMaterials!$B:$B)*('Cap Component Needed'!$B10=invTypeMaterials!$A:$A),0),3))*'Help&amp;Setup'!$B$14),1),0)</f>
        <v>0</v>
      </c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</row>
    <row r="11">
      <c r="A11" s="206" t="s">
        <v>203</v>
      </c>
      <c r="B11" s="202" t="e">
        <v>#N/A</v>
      </c>
      <c r="C11" s="207">
        <f t="array" ref="C11">IFERROR(CEILING((INDEX(invTypeMaterials!$A:$C,MATCH(1,('Cap Component Needed'!C$2=invTypeMaterials!$B:$B)*('Cap Component Needed'!$B11=invTypeMaterials!$A:$A),0),3))-((INDEX(invTypeMaterials!$A:$C,MATCH(1,('Cap Component Needed'!C$2=invTypeMaterials!$B:$B)*('Cap Component Needed'!$B11=invTypeMaterials!$A:$A),0),3))*'Help&amp;Setup'!$B$12)-((INDEX(invTypeMaterials!$A:$C,MATCH(1,('Cap Component Needed'!C$2=invTypeMaterials!$B:$B)*('Cap Component Needed'!$B11=invTypeMaterials!$A:$A),0),3))*'Help&amp;Setup'!$B$13)-((INDEX(invTypeMaterials!$A:$C,MATCH(1,('Cap Component Needed'!C$2=invTypeMaterials!$B:$B)*('Cap Component Needed'!$B11=invTypeMaterials!$A:$A),0),3))*'Help&amp;Setup'!$B$14),1),0)</f>
        <v>0</v>
      </c>
      <c r="D11" s="207">
        <f t="array" ref="D11">IFERROR(CEILING((INDEX(invTypeMaterials!$A:$C,MATCH(1,('Cap Component Needed'!D$2=invTypeMaterials!$B:$B)*('Cap Component Needed'!$B11=invTypeMaterials!$A:$A),0),3))-((INDEX(invTypeMaterials!$A:$C,MATCH(1,('Cap Component Needed'!D$2=invTypeMaterials!$B:$B)*('Cap Component Needed'!$B11=invTypeMaterials!$A:$A),0),3))*'Help&amp;Setup'!$B$12)-((INDEX(invTypeMaterials!$A:$C,MATCH(1,('Cap Component Needed'!D$2=invTypeMaterials!$B:$B)*('Cap Component Needed'!$B11=invTypeMaterials!$A:$A),0),3))*'Help&amp;Setup'!$B$13)-((INDEX(invTypeMaterials!$A:$C,MATCH(1,('Cap Component Needed'!D$2=invTypeMaterials!$B:$B)*('Cap Component Needed'!$B11=invTypeMaterials!$A:$A),0),3))*'Help&amp;Setup'!$B$14),1),0)</f>
        <v>0</v>
      </c>
      <c r="E11" s="207">
        <f t="array" ref="E11">IFERROR(CEILING((INDEX(invTypeMaterials!$A:$C,MATCH(1,('Cap Component Needed'!E$2=invTypeMaterials!$B:$B)*('Cap Component Needed'!$B11=invTypeMaterials!$A:$A),0),3))-((INDEX(invTypeMaterials!$A:$C,MATCH(1,('Cap Component Needed'!E$2=invTypeMaterials!$B:$B)*('Cap Component Needed'!$B11=invTypeMaterials!$A:$A),0),3))*'Help&amp;Setup'!$B$12)-((INDEX(invTypeMaterials!$A:$C,MATCH(1,('Cap Component Needed'!E$2=invTypeMaterials!$B:$B)*('Cap Component Needed'!$B11=invTypeMaterials!$A:$A),0),3))*'Help&amp;Setup'!$B$13)-((INDEX(invTypeMaterials!$A:$C,MATCH(1,('Cap Component Needed'!E$2=invTypeMaterials!$B:$B)*('Cap Component Needed'!$B11=invTypeMaterials!$A:$A),0),3))*'Help&amp;Setup'!$B$14),1),0)</f>
        <v>0</v>
      </c>
      <c r="F11" s="207">
        <f t="array" ref="F11">IFERROR(CEILING((INDEX(invTypeMaterials!$A:$C,MATCH(1,('Cap Component Needed'!F$2=invTypeMaterials!$B:$B)*('Cap Component Needed'!$B11=invTypeMaterials!$A:$A),0),3))-((INDEX(invTypeMaterials!$A:$C,MATCH(1,('Cap Component Needed'!F$2=invTypeMaterials!$B:$B)*('Cap Component Needed'!$B11=invTypeMaterials!$A:$A),0),3))*'Help&amp;Setup'!$B$12)-((INDEX(invTypeMaterials!$A:$C,MATCH(1,('Cap Component Needed'!F$2=invTypeMaterials!$B:$B)*('Cap Component Needed'!$B11=invTypeMaterials!$A:$A),0),3))*'Help&amp;Setup'!$B$13)-((INDEX(invTypeMaterials!$A:$C,MATCH(1,('Cap Component Needed'!F$2=invTypeMaterials!$B:$B)*('Cap Component Needed'!$B11=invTypeMaterials!$A:$A),0),3))*'Help&amp;Setup'!$B$14),1),0)</f>
        <v>0</v>
      </c>
      <c r="G11" s="207">
        <f t="array" ref="G11">IFERROR(CEILING((INDEX(invTypeMaterials!$A:$C,MATCH(1,('Cap Component Needed'!G$2=invTypeMaterials!$B:$B)*('Cap Component Needed'!$B11=invTypeMaterials!$A:$A),0),3))-((INDEX(invTypeMaterials!$A:$C,MATCH(1,('Cap Component Needed'!G$2=invTypeMaterials!$B:$B)*('Cap Component Needed'!$B11=invTypeMaterials!$A:$A),0),3))*'Help&amp;Setup'!$B$12)-((INDEX(invTypeMaterials!$A:$C,MATCH(1,('Cap Component Needed'!G$2=invTypeMaterials!$B:$B)*('Cap Component Needed'!$B11=invTypeMaterials!$A:$A),0),3))*'Help&amp;Setup'!$B$13)-((INDEX(invTypeMaterials!$A:$C,MATCH(1,('Cap Component Needed'!G$2=invTypeMaterials!$B:$B)*('Cap Component Needed'!$B11=invTypeMaterials!$A:$A),0),3))*'Help&amp;Setup'!$B$14),1),0)</f>
        <v>0</v>
      </c>
      <c r="H11" s="207">
        <f t="array" ref="H11">IFERROR(CEILING((INDEX(invTypeMaterials!$A:$C,MATCH(1,('Cap Component Needed'!H$2=invTypeMaterials!$B:$B)*('Cap Component Needed'!$B11=invTypeMaterials!$A:$A),0),3))-((INDEX(invTypeMaterials!$A:$C,MATCH(1,('Cap Component Needed'!H$2=invTypeMaterials!$B:$B)*('Cap Component Needed'!$B11=invTypeMaterials!$A:$A),0),3))*'Help&amp;Setup'!$B$12)-((INDEX(invTypeMaterials!$A:$C,MATCH(1,('Cap Component Needed'!H$2=invTypeMaterials!$B:$B)*('Cap Component Needed'!$B11=invTypeMaterials!$A:$A),0),3))*'Help&amp;Setup'!$B$13)-((INDEX(invTypeMaterials!$A:$C,MATCH(1,('Cap Component Needed'!H$2=invTypeMaterials!$B:$B)*('Cap Component Needed'!$B11=invTypeMaterials!$A:$A),0),3))*'Help&amp;Setup'!$B$14),1),0)</f>
        <v>0</v>
      </c>
      <c r="I11" s="207">
        <f t="array" ref="I11">IFERROR(CEILING((INDEX(invTypeMaterials!$A:$C,MATCH(1,('Cap Component Needed'!I$2=invTypeMaterials!$B:$B)*('Cap Component Needed'!$B11=invTypeMaterials!$A:$A),0),3))-((INDEX(invTypeMaterials!$A:$C,MATCH(1,('Cap Component Needed'!I$2=invTypeMaterials!$B:$B)*('Cap Component Needed'!$B11=invTypeMaterials!$A:$A),0),3))*'Help&amp;Setup'!$B$12)-((INDEX(invTypeMaterials!$A:$C,MATCH(1,('Cap Component Needed'!I$2=invTypeMaterials!$B:$B)*('Cap Component Needed'!$B11=invTypeMaterials!$A:$A),0),3))*'Help&amp;Setup'!$B$13)-((INDEX(invTypeMaterials!$A:$C,MATCH(1,('Cap Component Needed'!I$2=invTypeMaterials!$B:$B)*('Cap Component Needed'!$B11=invTypeMaterials!$A:$A),0),3))*'Help&amp;Setup'!$B$14),1),0)</f>
        <v>0</v>
      </c>
      <c r="J11" s="207">
        <f t="array" ref="J11">IFERROR(CEILING((INDEX(invTypeMaterials!$A:$C,MATCH(1,('Cap Component Needed'!J$2=invTypeMaterials!$B:$B)*('Cap Component Needed'!$B11=invTypeMaterials!$A:$A),0),3))-((INDEX(invTypeMaterials!$A:$C,MATCH(1,('Cap Component Needed'!J$2=invTypeMaterials!$B:$B)*('Cap Component Needed'!$B11=invTypeMaterials!$A:$A),0),3))*'Help&amp;Setup'!$B$12)-((INDEX(invTypeMaterials!$A:$C,MATCH(1,('Cap Component Needed'!J$2=invTypeMaterials!$B:$B)*('Cap Component Needed'!$B11=invTypeMaterials!$A:$A),0),3))*'Help&amp;Setup'!$B$13)-((INDEX(invTypeMaterials!$A:$C,MATCH(1,('Cap Component Needed'!J$2=invTypeMaterials!$B:$B)*('Cap Component Needed'!$B11=invTypeMaterials!$A:$A),0),3))*'Help&amp;Setup'!$B$14),1),0)</f>
        <v>0</v>
      </c>
      <c r="K11" s="207">
        <f t="array" ref="K11">IFERROR(CEILING((INDEX(invTypeMaterials!$A:$C,MATCH(1,('Cap Component Needed'!K$2=invTypeMaterials!$B:$B)*('Cap Component Needed'!$B11=invTypeMaterials!$A:$A),0),3))-((INDEX(invTypeMaterials!$A:$C,MATCH(1,('Cap Component Needed'!K$2=invTypeMaterials!$B:$B)*('Cap Component Needed'!$B11=invTypeMaterials!$A:$A),0),3))*'Help&amp;Setup'!$B$12)-((INDEX(invTypeMaterials!$A:$C,MATCH(1,('Cap Component Needed'!K$2=invTypeMaterials!$B:$B)*('Cap Component Needed'!$B11=invTypeMaterials!$A:$A),0),3))*'Help&amp;Setup'!$B$13)-((INDEX(invTypeMaterials!$A:$C,MATCH(1,('Cap Component Needed'!K$2=invTypeMaterials!$B:$B)*('Cap Component Needed'!$B11=invTypeMaterials!$A:$A),0),3))*'Help&amp;Setup'!$B$14),1),0)</f>
        <v>0</v>
      </c>
      <c r="L11" s="207">
        <f t="array" ref="L11">IFERROR(CEILING((INDEX(invTypeMaterials!$A:$C,MATCH(1,('Cap Component Needed'!L$2=invTypeMaterials!$B:$B)*('Cap Component Needed'!$B11=invTypeMaterials!$A:$A),0),3))-((INDEX(invTypeMaterials!$A:$C,MATCH(1,('Cap Component Needed'!L$2=invTypeMaterials!$B:$B)*('Cap Component Needed'!$B11=invTypeMaterials!$A:$A),0),3))*'Help&amp;Setup'!$B$12)-((INDEX(invTypeMaterials!$A:$C,MATCH(1,('Cap Component Needed'!L$2=invTypeMaterials!$B:$B)*('Cap Component Needed'!$B11=invTypeMaterials!$A:$A),0),3))*'Help&amp;Setup'!$B$13)-((INDEX(invTypeMaterials!$A:$C,MATCH(1,('Cap Component Needed'!L$2=invTypeMaterials!$B:$B)*('Cap Component Needed'!$B11=invTypeMaterials!$A:$A),0),3))*'Help&amp;Setup'!$B$14),1),0)</f>
        <v>0</v>
      </c>
      <c r="M11" s="207">
        <f t="array" ref="M11">IFERROR(CEILING((INDEX(invTypeMaterials!$A:$C,MATCH(1,('Cap Component Needed'!M$2=invTypeMaterials!$B:$B)*('Cap Component Needed'!$B11=invTypeMaterials!$A:$A),0),3))-((INDEX(invTypeMaterials!$A:$C,MATCH(1,('Cap Component Needed'!M$2=invTypeMaterials!$B:$B)*('Cap Component Needed'!$B11=invTypeMaterials!$A:$A),0),3))*'Help&amp;Setup'!$B$12)-((INDEX(invTypeMaterials!$A:$C,MATCH(1,('Cap Component Needed'!M$2=invTypeMaterials!$B:$B)*('Cap Component Needed'!$B11=invTypeMaterials!$A:$A),0),3))*'Help&amp;Setup'!$B$13)-((INDEX(invTypeMaterials!$A:$C,MATCH(1,('Cap Component Needed'!M$2=invTypeMaterials!$B:$B)*('Cap Component Needed'!$B11=invTypeMaterials!$A:$A),0),3))*'Help&amp;Setup'!$B$14),1),0)</f>
        <v>0</v>
      </c>
      <c r="N11" s="207">
        <f t="array" ref="N11">IFERROR(CEILING((INDEX(invTypeMaterials!$A:$C,MATCH(1,('Cap Component Needed'!N$2=invTypeMaterials!$B:$B)*('Cap Component Needed'!$B11=invTypeMaterials!$A:$A),0),3))-((INDEX(invTypeMaterials!$A:$C,MATCH(1,('Cap Component Needed'!N$2=invTypeMaterials!$B:$B)*('Cap Component Needed'!$B11=invTypeMaterials!$A:$A),0),3))*'Help&amp;Setup'!$B$12)-((INDEX(invTypeMaterials!$A:$C,MATCH(1,('Cap Component Needed'!N$2=invTypeMaterials!$B:$B)*('Cap Component Needed'!$B11=invTypeMaterials!$A:$A),0),3))*'Help&amp;Setup'!$B$13)-((INDEX(invTypeMaterials!$A:$C,MATCH(1,('Cap Component Needed'!N$2=invTypeMaterials!$B:$B)*('Cap Component Needed'!$B11=invTypeMaterials!$A:$A),0),3))*'Help&amp;Setup'!$B$14),1),0)</f>
        <v>0</v>
      </c>
      <c r="O11" s="207">
        <f t="array" ref="O11">IFERROR(CEILING((INDEX(invTypeMaterials!$A:$C,MATCH(1,('Cap Component Needed'!O$2=invTypeMaterials!$B:$B)*('Cap Component Needed'!$B11=invTypeMaterials!$A:$A),0),3))-((INDEX(invTypeMaterials!$A:$C,MATCH(1,('Cap Component Needed'!O$2=invTypeMaterials!$B:$B)*('Cap Component Needed'!$B11=invTypeMaterials!$A:$A),0),3))*'Help&amp;Setup'!$B$12)-((INDEX(invTypeMaterials!$A:$C,MATCH(1,('Cap Component Needed'!O$2=invTypeMaterials!$B:$B)*('Cap Component Needed'!$B11=invTypeMaterials!$A:$A),0),3))*'Help&amp;Setup'!$B$13)-((INDEX(invTypeMaterials!$A:$C,MATCH(1,('Cap Component Needed'!O$2=invTypeMaterials!$B:$B)*('Cap Component Needed'!$B11=invTypeMaterials!$A:$A),0),3))*'Help&amp;Setup'!$B$14),1),0)</f>
        <v>0</v>
      </c>
      <c r="P11" s="207">
        <f t="array" ref="P11">IFERROR(CEILING((INDEX(invTypeMaterials!$A:$C,MATCH(1,('Cap Component Needed'!P$2=invTypeMaterials!$B:$B)*('Cap Component Needed'!$B11=invTypeMaterials!$A:$A),0),3))-((INDEX(invTypeMaterials!$A:$C,MATCH(1,('Cap Component Needed'!P$2=invTypeMaterials!$B:$B)*('Cap Component Needed'!$B11=invTypeMaterials!$A:$A),0),3))*'Help&amp;Setup'!$B$12)-((INDEX(invTypeMaterials!$A:$C,MATCH(1,('Cap Component Needed'!P$2=invTypeMaterials!$B:$B)*('Cap Component Needed'!$B11=invTypeMaterials!$A:$A),0),3))*'Help&amp;Setup'!$B$13)-((INDEX(invTypeMaterials!$A:$C,MATCH(1,('Cap Component Needed'!P$2=invTypeMaterials!$B:$B)*('Cap Component Needed'!$B11=invTypeMaterials!$A:$A),0),3))*'Help&amp;Setup'!$B$14),1),0)</f>
        <v>0</v>
      </c>
      <c r="Q11" s="207">
        <f t="array" ref="Q11">IFERROR(CEILING((INDEX(invTypeMaterials!$A:$C,MATCH(1,('Cap Component Needed'!Q$2=invTypeMaterials!$B:$B)*('Cap Component Needed'!$B11=invTypeMaterials!$A:$A),0),3))-((INDEX(invTypeMaterials!$A:$C,MATCH(1,('Cap Component Needed'!Q$2=invTypeMaterials!$B:$B)*('Cap Component Needed'!$B11=invTypeMaterials!$A:$A),0),3))*'Help&amp;Setup'!$B$12)-((INDEX(invTypeMaterials!$A:$C,MATCH(1,('Cap Component Needed'!Q$2=invTypeMaterials!$B:$B)*('Cap Component Needed'!$B11=invTypeMaterials!$A:$A),0),3))*'Help&amp;Setup'!$B$13)-((INDEX(invTypeMaterials!$A:$C,MATCH(1,('Cap Component Needed'!Q$2=invTypeMaterials!$B:$B)*('Cap Component Needed'!$B11=invTypeMaterials!$A:$A),0),3))*'Help&amp;Setup'!$B$14),1),0)</f>
        <v>0</v>
      </c>
      <c r="R11" s="207">
        <f t="array" ref="R11">IFERROR(CEILING((INDEX(invTypeMaterials!$A:$C,MATCH(1,('Cap Component Needed'!R$2=invTypeMaterials!$B:$B)*('Cap Component Needed'!$B11=invTypeMaterials!$A:$A),0),3))-((INDEX(invTypeMaterials!$A:$C,MATCH(1,('Cap Component Needed'!R$2=invTypeMaterials!$B:$B)*('Cap Component Needed'!$B11=invTypeMaterials!$A:$A),0),3))*'Help&amp;Setup'!$B$12)-((INDEX(invTypeMaterials!$A:$C,MATCH(1,('Cap Component Needed'!R$2=invTypeMaterials!$B:$B)*('Cap Component Needed'!$B11=invTypeMaterials!$A:$A),0),3))*'Help&amp;Setup'!$B$13)-((INDEX(invTypeMaterials!$A:$C,MATCH(1,('Cap Component Needed'!R$2=invTypeMaterials!$B:$B)*('Cap Component Needed'!$B11=invTypeMaterials!$A:$A),0),3))*'Help&amp;Setup'!$B$14),1),0)</f>
        <v>0</v>
      </c>
      <c r="S11" s="207">
        <f t="array" ref="S11">IFERROR(CEILING((INDEX(invTypeMaterials!$A:$C,MATCH(1,('Cap Component Needed'!S$2=invTypeMaterials!$B:$B)*('Cap Component Needed'!$B11=invTypeMaterials!$A:$A),0),3))-((INDEX(invTypeMaterials!$A:$C,MATCH(1,('Cap Component Needed'!S$2=invTypeMaterials!$B:$B)*('Cap Component Needed'!$B11=invTypeMaterials!$A:$A),0),3))*'Help&amp;Setup'!$B$12)-((INDEX(invTypeMaterials!$A:$C,MATCH(1,('Cap Component Needed'!S$2=invTypeMaterials!$B:$B)*('Cap Component Needed'!$B11=invTypeMaterials!$A:$A),0),3))*'Help&amp;Setup'!$B$13)-((INDEX(invTypeMaterials!$A:$C,MATCH(1,('Cap Component Needed'!S$2=invTypeMaterials!$B:$B)*('Cap Component Needed'!$B11=invTypeMaterials!$A:$A),0),3))*'Help&amp;Setup'!$B$14),1),0)</f>
        <v>0</v>
      </c>
      <c r="T11" s="207">
        <f t="array" ref="T11">IFERROR(CEILING((INDEX(invTypeMaterials!$A:$C,MATCH(1,('Cap Component Needed'!T$2=invTypeMaterials!$B:$B)*('Cap Component Needed'!$B11=invTypeMaterials!$A:$A),0),3))-((INDEX(invTypeMaterials!$A:$C,MATCH(1,('Cap Component Needed'!T$2=invTypeMaterials!$B:$B)*('Cap Component Needed'!$B11=invTypeMaterials!$A:$A),0),3))*'Help&amp;Setup'!$B$12)-((INDEX(invTypeMaterials!$A:$C,MATCH(1,('Cap Component Needed'!T$2=invTypeMaterials!$B:$B)*('Cap Component Needed'!$B11=invTypeMaterials!$A:$A),0),3))*'Help&amp;Setup'!$B$13)-((INDEX(invTypeMaterials!$A:$C,MATCH(1,('Cap Component Needed'!T$2=invTypeMaterials!$B:$B)*('Cap Component Needed'!$B11=invTypeMaterials!$A:$A),0),3))*'Help&amp;Setup'!$B$14),1),0)</f>
        <v>0</v>
      </c>
      <c r="U11" s="207">
        <f t="array" ref="U11">IFERROR(CEILING((INDEX(invTypeMaterials!$A:$C,MATCH(1,('Cap Component Needed'!U$2=invTypeMaterials!$B:$B)*('Cap Component Needed'!$B11=invTypeMaterials!$A:$A),0),3))-((INDEX(invTypeMaterials!$A:$C,MATCH(1,('Cap Component Needed'!U$2=invTypeMaterials!$B:$B)*('Cap Component Needed'!$B11=invTypeMaterials!$A:$A),0),3))*'Help&amp;Setup'!$B$12)-((INDEX(invTypeMaterials!$A:$C,MATCH(1,('Cap Component Needed'!U$2=invTypeMaterials!$B:$B)*('Cap Component Needed'!$B11=invTypeMaterials!$A:$A),0),3))*'Help&amp;Setup'!$B$13)-((INDEX(invTypeMaterials!$A:$C,MATCH(1,('Cap Component Needed'!U$2=invTypeMaterials!$B:$B)*('Cap Component Needed'!$B11=invTypeMaterials!$A:$A),0),3))*'Help&amp;Setup'!$B$14),1),0)</f>
        <v>0</v>
      </c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</row>
    <row r="12">
      <c r="A12" s="208" t="s">
        <v>204</v>
      </c>
      <c r="B12" s="209">
        <v>19724.0</v>
      </c>
      <c r="C12" s="207">
        <f t="array" ref="C12">IFERROR(CEILING((INDEX(invTypeMaterials!$A:$C,MATCH(1,('Cap Component Needed'!C$2=invTypeMaterials!$B:$B)*('Cap Component Needed'!$B12=invTypeMaterials!$A:$A),0),3))-((INDEX(invTypeMaterials!$A:$C,MATCH(1,('Cap Component Needed'!C$2=invTypeMaterials!$B:$B)*('Cap Component Needed'!$B12=invTypeMaterials!$A:$A),0),3))*'Help&amp;Setup'!$B$12)-((INDEX(invTypeMaterials!$A:$C,MATCH(1,('Cap Component Needed'!C$2=invTypeMaterials!$B:$B)*('Cap Component Needed'!$B12=invTypeMaterials!$A:$A),0),3))*'Help&amp;Setup'!$B$13)-((INDEX(invTypeMaterials!$A:$C,MATCH(1,('Cap Component Needed'!C$2=invTypeMaterials!$B:$B)*('Cap Component Needed'!$B12=invTypeMaterials!$A:$A),0),3))*'Help&amp;Setup'!$B$14),1),0)</f>
        <v>7</v>
      </c>
      <c r="D12" s="207">
        <f t="array" ref="D12">IFERROR(CEILING((INDEX(invTypeMaterials!$A:$C,MATCH(1,('Cap Component Needed'!D$2=invTypeMaterials!$B:$B)*('Cap Component Needed'!$B12=invTypeMaterials!$A:$A),0),3))-((INDEX(invTypeMaterials!$A:$C,MATCH(1,('Cap Component Needed'!D$2=invTypeMaterials!$B:$B)*('Cap Component Needed'!$B12=invTypeMaterials!$A:$A),0),3))*'Help&amp;Setup'!$B$12)-((INDEX(invTypeMaterials!$A:$C,MATCH(1,('Cap Component Needed'!D$2=invTypeMaterials!$B:$B)*('Cap Component Needed'!$B12=invTypeMaterials!$A:$A),0),3))*'Help&amp;Setup'!$B$13)-((INDEX(invTypeMaterials!$A:$C,MATCH(1,('Cap Component Needed'!D$2=invTypeMaterials!$B:$B)*('Cap Component Needed'!$B12=invTypeMaterials!$A:$A),0),3))*'Help&amp;Setup'!$B$14),1),0)</f>
        <v>33</v>
      </c>
      <c r="E12" s="207">
        <f t="array" ref="E12">IFERROR(CEILING((INDEX(invTypeMaterials!$A:$C,MATCH(1,('Cap Component Needed'!E$2=invTypeMaterials!$B:$B)*('Cap Component Needed'!$B12=invTypeMaterials!$A:$A),0),3))-((INDEX(invTypeMaterials!$A:$C,MATCH(1,('Cap Component Needed'!E$2=invTypeMaterials!$B:$B)*('Cap Component Needed'!$B12=invTypeMaterials!$A:$A),0),3))*'Help&amp;Setup'!$B$12)-((INDEX(invTypeMaterials!$A:$C,MATCH(1,('Cap Component Needed'!E$2=invTypeMaterials!$B:$B)*('Cap Component Needed'!$B12=invTypeMaterials!$A:$A),0),3))*'Help&amp;Setup'!$B$13)-((INDEX(invTypeMaterials!$A:$C,MATCH(1,('Cap Component Needed'!E$2=invTypeMaterials!$B:$B)*('Cap Component Needed'!$B12=invTypeMaterials!$A:$A),0),3))*'Help&amp;Setup'!$B$14),1),0)</f>
        <v>6</v>
      </c>
      <c r="F12" s="207">
        <f t="array" ref="F12">IFERROR(CEILING((INDEX(invTypeMaterials!$A:$C,MATCH(1,('Cap Component Needed'!F$2=invTypeMaterials!$B:$B)*('Cap Component Needed'!$B12=invTypeMaterials!$A:$A),0),3))-((INDEX(invTypeMaterials!$A:$C,MATCH(1,('Cap Component Needed'!F$2=invTypeMaterials!$B:$B)*('Cap Component Needed'!$B12=invTypeMaterials!$A:$A),0),3))*'Help&amp;Setup'!$B$12)-((INDEX(invTypeMaterials!$A:$C,MATCH(1,('Cap Component Needed'!F$2=invTypeMaterials!$B:$B)*('Cap Component Needed'!$B12=invTypeMaterials!$A:$A),0),3))*'Help&amp;Setup'!$B$13)-((INDEX(invTypeMaterials!$A:$C,MATCH(1,('Cap Component Needed'!F$2=invTypeMaterials!$B:$B)*('Cap Component Needed'!$B12=invTypeMaterials!$A:$A),0),3))*'Help&amp;Setup'!$B$14),1),0)</f>
        <v>22</v>
      </c>
      <c r="G12" s="207">
        <f t="array" ref="G12">IFERROR(CEILING((INDEX(invTypeMaterials!$A:$C,MATCH(1,('Cap Component Needed'!G$2=invTypeMaterials!$B:$B)*('Cap Component Needed'!$B12=invTypeMaterials!$A:$A),0),3))-((INDEX(invTypeMaterials!$A:$C,MATCH(1,('Cap Component Needed'!G$2=invTypeMaterials!$B:$B)*('Cap Component Needed'!$B12=invTypeMaterials!$A:$A),0),3))*'Help&amp;Setup'!$B$12)-((INDEX(invTypeMaterials!$A:$C,MATCH(1,('Cap Component Needed'!G$2=invTypeMaterials!$B:$B)*('Cap Component Needed'!$B12=invTypeMaterials!$A:$A),0),3))*'Help&amp;Setup'!$B$13)-((INDEX(invTypeMaterials!$A:$C,MATCH(1,('Cap Component Needed'!G$2=invTypeMaterials!$B:$B)*('Cap Component Needed'!$B12=invTypeMaterials!$A:$A),0),3))*'Help&amp;Setup'!$B$14),1),0)</f>
        <v>7</v>
      </c>
      <c r="H12" s="207">
        <f t="array" ref="H12">IFERROR(CEILING((INDEX(invTypeMaterials!$A:$C,MATCH(1,('Cap Component Needed'!H$2=invTypeMaterials!$B:$B)*('Cap Component Needed'!$B12=invTypeMaterials!$A:$A),0),3))-((INDEX(invTypeMaterials!$A:$C,MATCH(1,('Cap Component Needed'!H$2=invTypeMaterials!$B:$B)*('Cap Component Needed'!$B12=invTypeMaterials!$A:$A),0),3))*'Help&amp;Setup'!$B$12)-((INDEX(invTypeMaterials!$A:$C,MATCH(1,('Cap Component Needed'!H$2=invTypeMaterials!$B:$B)*('Cap Component Needed'!$B12=invTypeMaterials!$A:$A),0),3))*'Help&amp;Setup'!$B$13)-((INDEX(invTypeMaterials!$A:$C,MATCH(1,('Cap Component Needed'!H$2=invTypeMaterials!$B:$B)*('Cap Component Needed'!$B12=invTypeMaterials!$A:$A),0),3))*'Help&amp;Setup'!$B$14),1),0)</f>
        <v>12</v>
      </c>
      <c r="I12" s="207">
        <f t="array" ref="I12">IFERROR(CEILING((INDEX(invTypeMaterials!$A:$C,MATCH(1,('Cap Component Needed'!I$2=invTypeMaterials!$B:$B)*('Cap Component Needed'!$B12=invTypeMaterials!$A:$A),0),3))-((INDEX(invTypeMaterials!$A:$C,MATCH(1,('Cap Component Needed'!I$2=invTypeMaterials!$B:$B)*('Cap Component Needed'!$B12=invTypeMaterials!$A:$A),0),3))*'Help&amp;Setup'!$B$12)-((INDEX(invTypeMaterials!$A:$C,MATCH(1,('Cap Component Needed'!I$2=invTypeMaterials!$B:$B)*('Cap Component Needed'!$B12=invTypeMaterials!$A:$A),0),3))*'Help&amp;Setup'!$B$13)-((INDEX(invTypeMaterials!$A:$C,MATCH(1,('Cap Component Needed'!I$2=invTypeMaterials!$B:$B)*('Cap Component Needed'!$B12=invTypeMaterials!$A:$A),0),3))*'Help&amp;Setup'!$B$14),1),0)</f>
        <v>10</v>
      </c>
      <c r="J12" s="207">
        <f t="array" ref="J12">IFERROR(CEILING((INDEX(invTypeMaterials!$A:$C,MATCH(1,('Cap Component Needed'!J$2=invTypeMaterials!$B:$B)*('Cap Component Needed'!$B12=invTypeMaterials!$A:$A),0),3))-((INDEX(invTypeMaterials!$A:$C,MATCH(1,('Cap Component Needed'!J$2=invTypeMaterials!$B:$B)*('Cap Component Needed'!$B12=invTypeMaterials!$A:$A),0),3))*'Help&amp;Setup'!$B$12)-((INDEX(invTypeMaterials!$A:$C,MATCH(1,('Cap Component Needed'!J$2=invTypeMaterials!$B:$B)*('Cap Component Needed'!$B12=invTypeMaterials!$A:$A),0),3))*'Help&amp;Setup'!$B$13)-((INDEX(invTypeMaterials!$A:$C,MATCH(1,('Cap Component Needed'!J$2=invTypeMaterials!$B:$B)*('Cap Component Needed'!$B12=invTypeMaterials!$A:$A),0),3))*'Help&amp;Setup'!$B$14),1),0)</f>
        <v>8</v>
      </c>
      <c r="K12" s="207">
        <f t="array" ref="K12">IFERROR(CEILING((INDEX(invTypeMaterials!$A:$C,MATCH(1,('Cap Component Needed'!K$2=invTypeMaterials!$B:$B)*('Cap Component Needed'!$B12=invTypeMaterials!$A:$A),0),3))-((INDEX(invTypeMaterials!$A:$C,MATCH(1,('Cap Component Needed'!K$2=invTypeMaterials!$B:$B)*('Cap Component Needed'!$B12=invTypeMaterials!$A:$A),0),3))*'Help&amp;Setup'!$B$12)-((INDEX(invTypeMaterials!$A:$C,MATCH(1,('Cap Component Needed'!K$2=invTypeMaterials!$B:$B)*('Cap Component Needed'!$B12=invTypeMaterials!$A:$A),0),3))*'Help&amp;Setup'!$B$13)-((INDEX(invTypeMaterials!$A:$C,MATCH(1,('Cap Component Needed'!K$2=invTypeMaterials!$B:$B)*('Cap Component Needed'!$B12=invTypeMaterials!$A:$A),0),3))*'Help&amp;Setup'!$B$14),1),0)</f>
        <v>0</v>
      </c>
      <c r="L12" s="207">
        <f t="array" ref="L12">IFERROR(CEILING((INDEX(invTypeMaterials!$A:$C,MATCH(1,('Cap Component Needed'!L$2=invTypeMaterials!$B:$B)*('Cap Component Needed'!$B12=invTypeMaterials!$A:$A),0),3))-((INDEX(invTypeMaterials!$A:$C,MATCH(1,('Cap Component Needed'!L$2=invTypeMaterials!$B:$B)*('Cap Component Needed'!$B12=invTypeMaterials!$A:$A),0),3))*'Help&amp;Setup'!$B$12)-((INDEX(invTypeMaterials!$A:$C,MATCH(1,('Cap Component Needed'!L$2=invTypeMaterials!$B:$B)*('Cap Component Needed'!$B12=invTypeMaterials!$A:$A),0),3))*'Help&amp;Setup'!$B$13)-((INDEX(invTypeMaterials!$A:$C,MATCH(1,('Cap Component Needed'!L$2=invTypeMaterials!$B:$B)*('Cap Component Needed'!$B12=invTypeMaterials!$A:$A),0),3))*'Help&amp;Setup'!$B$14),1),0)</f>
        <v>0</v>
      </c>
      <c r="M12" s="207">
        <f t="array" ref="M12">IFERROR(CEILING((INDEX(invTypeMaterials!$A:$C,MATCH(1,('Cap Component Needed'!M$2=invTypeMaterials!$B:$B)*('Cap Component Needed'!$B12=invTypeMaterials!$A:$A),0),3))-((INDEX(invTypeMaterials!$A:$C,MATCH(1,('Cap Component Needed'!M$2=invTypeMaterials!$B:$B)*('Cap Component Needed'!$B12=invTypeMaterials!$A:$A),0),3))*'Help&amp;Setup'!$B$12)-((INDEX(invTypeMaterials!$A:$C,MATCH(1,('Cap Component Needed'!M$2=invTypeMaterials!$B:$B)*('Cap Component Needed'!$B12=invTypeMaterials!$A:$A),0),3))*'Help&amp;Setup'!$B$13)-((INDEX(invTypeMaterials!$A:$C,MATCH(1,('Cap Component Needed'!M$2=invTypeMaterials!$B:$B)*('Cap Component Needed'!$B12=invTypeMaterials!$A:$A),0),3))*'Help&amp;Setup'!$B$14),1),0)</f>
        <v>6</v>
      </c>
      <c r="N12" s="207">
        <f t="array" ref="N12">IFERROR(CEILING((INDEX(invTypeMaterials!$A:$C,MATCH(1,('Cap Component Needed'!N$2=invTypeMaterials!$B:$B)*('Cap Component Needed'!$B12=invTypeMaterials!$A:$A),0),3))-((INDEX(invTypeMaterials!$A:$C,MATCH(1,('Cap Component Needed'!N$2=invTypeMaterials!$B:$B)*('Cap Component Needed'!$B12=invTypeMaterials!$A:$A),0),3))*'Help&amp;Setup'!$B$12)-((INDEX(invTypeMaterials!$A:$C,MATCH(1,('Cap Component Needed'!N$2=invTypeMaterials!$B:$B)*('Cap Component Needed'!$B12=invTypeMaterials!$A:$A),0),3))*'Help&amp;Setup'!$B$13)-((INDEX(invTypeMaterials!$A:$C,MATCH(1,('Cap Component Needed'!N$2=invTypeMaterials!$B:$B)*('Cap Component Needed'!$B12=invTypeMaterials!$A:$A),0),3))*'Help&amp;Setup'!$B$14),1),0)</f>
        <v>12</v>
      </c>
      <c r="O12" s="207">
        <f t="array" ref="O12">IFERROR(CEILING((INDEX(invTypeMaterials!$A:$C,MATCH(1,('Cap Component Needed'!O$2=invTypeMaterials!$B:$B)*('Cap Component Needed'!$B12=invTypeMaterials!$A:$A),0),3))-((INDEX(invTypeMaterials!$A:$C,MATCH(1,('Cap Component Needed'!O$2=invTypeMaterials!$B:$B)*('Cap Component Needed'!$B12=invTypeMaterials!$A:$A),0),3))*'Help&amp;Setup'!$B$12)-((INDEX(invTypeMaterials!$A:$C,MATCH(1,('Cap Component Needed'!O$2=invTypeMaterials!$B:$B)*('Cap Component Needed'!$B12=invTypeMaterials!$A:$A),0),3))*'Help&amp;Setup'!$B$13)-((INDEX(invTypeMaterials!$A:$C,MATCH(1,('Cap Component Needed'!O$2=invTypeMaterials!$B:$B)*('Cap Component Needed'!$B12=invTypeMaterials!$A:$A),0),3))*'Help&amp;Setup'!$B$14),1),0)</f>
        <v>25</v>
      </c>
      <c r="P12" s="207">
        <f t="array" ref="P12">IFERROR(CEILING((INDEX(invTypeMaterials!$A:$C,MATCH(1,('Cap Component Needed'!P$2=invTypeMaterials!$B:$B)*('Cap Component Needed'!$B12=invTypeMaterials!$A:$A),0),3))-((INDEX(invTypeMaterials!$A:$C,MATCH(1,('Cap Component Needed'!P$2=invTypeMaterials!$B:$B)*('Cap Component Needed'!$B12=invTypeMaterials!$A:$A),0),3))*'Help&amp;Setup'!$B$12)-((INDEX(invTypeMaterials!$A:$C,MATCH(1,('Cap Component Needed'!P$2=invTypeMaterials!$B:$B)*('Cap Component Needed'!$B12=invTypeMaterials!$A:$A),0),3))*'Help&amp;Setup'!$B$13)-((INDEX(invTypeMaterials!$A:$C,MATCH(1,('Cap Component Needed'!P$2=invTypeMaterials!$B:$B)*('Cap Component Needed'!$B12=invTypeMaterials!$A:$A),0),3))*'Help&amp;Setup'!$B$14),1),0)</f>
        <v>0</v>
      </c>
      <c r="Q12" s="207">
        <f t="array" ref="Q12">IFERROR(CEILING((INDEX(invTypeMaterials!$A:$C,MATCH(1,('Cap Component Needed'!Q$2=invTypeMaterials!$B:$B)*('Cap Component Needed'!$B12=invTypeMaterials!$A:$A),0),3))-((INDEX(invTypeMaterials!$A:$C,MATCH(1,('Cap Component Needed'!Q$2=invTypeMaterials!$B:$B)*('Cap Component Needed'!$B12=invTypeMaterials!$A:$A),0),3))*'Help&amp;Setup'!$B$12)-((INDEX(invTypeMaterials!$A:$C,MATCH(1,('Cap Component Needed'!Q$2=invTypeMaterials!$B:$B)*('Cap Component Needed'!$B12=invTypeMaterials!$A:$A),0),3))*'Help&amp;Setup'!$B$13)-((INDEX(invTypeMaterials!$A:$C,MATCH(1,('Cap Component Needed'!Q$2=invTypeMaterials!$B:$B)*('Cap Component Needed'!$B12=invTypeMaterials!$A:$A),0),3))*'Help&amp;Setup'!$B$14),1),0)</f>
        <v>0</v>
      </c>
      <c r="R12" s="207">
        <f t="array" ref="R12">IFERROR(CEILING((INDEX(invTypeMaterials!$A:$C,MATCH(1,('Cap Component Needed'!R$2=invTypeMaterials!$B:$B)*('Cap Component Needed'!$B12=invTypeMaterials!$A:$A),0),3))-((INDEX(invTypeMaterials!$A:$C,MATCH(1,('Cap Component Needed'!R$2=invTypeMaterials!$B:$B)*('Cap Component Needed'!$B12=invTypeMaterials!$A:$A),0),3))*'Help&amp;Setup'!$B$12)-((INDEX(invTypeMaterials!$A:$C,MATCH(1,('Cap Component Needed'!R$2=invTypeMaterials!$B:$B)*('Cap Component Needed'!$B12=invTypeMaterials!$A:$A),0),3))*'Help&amp;Setup'!$B$13)-((INDEX(invTypeMaterials!$A:$C,MATCH(1,('Cap Component Needed'!R$2=invTypeMaterials!$B:$B)*('Cap Component Needed'!$B12=invTypeMaterials!$A:$A),0),3))*'Help&amp;Setup'!$B$14),1),0)</f>
        <v>0</v>
      </c>
      <c r="S12" s="207">
        <f t="array" ref="S12">IFERROR(CEILING((INDEX(invTypeMaterials!$A:$C,MATCH(1,('Cap Component Needed'!S$2=invTypeMaterials!$B:$B)*('Cap Component Needed'!$B12=invTypeMaterials!$A:$A),0),3))-((INDEX(invTypeMaterials!$A:$C,MATCH(1,('Cap Component Needed'!S$2=invTypeMaterials!$B:$B)*('Cap Component Needed'!$B12=invTypeMaterials!$A:$A),0),3))*'Help&amp;Setup'!$B$12)-((INDEX(invTypeMaterials!$A:$C,MATCH(1,('Cap Component Needed'!S$2=invTypeMaterials!$B:$B)*('Cap Component Needed'!$B12=invTypeMaterials!$A:$A),0),3))*'Help&amp;Setup'!$B$13)-((INDEX(invTypeMaterials!$A:$C,MATCH(1,('Cap Component Needed'!S$2=invTypeMaterials!$B:$B)*('Cap Component Needed'!$B12=invTypeMaterials!$A:$A),0),3))*'Help&amp;Setup'!$B$14),1),0)</f>
        <v>0</v>
      </c>
      <c r="T12" s="207">
        <f t="array" ref="T12">IFERROR(CEILING((INDEX(invTypeMaterials!$A:$C,MATCH(1,('Cap Component Needed'!T$2=invTypeMaterials!$B:$B)*('Cap Component Needed'!$B12=invTypeMaterials!$A:$A),0),3))-((INDEX(invTypeMaterials!$A:$C,MATCH(1,('Cap Component Needed'!T$2=invTypeMaterials!$B:$B)*('Cap Component Needed'!$B12=invTypeMaterials!$A:$A),0),3))*'Help&amp;Setup'!$B$12)-((INDEX(invTypeMaterials!$A:$C,MATCH(1,('Cap Component Needed'!T$2=invTypeMaterials!$B:$B)*('Cap Component Needed'!$B12=invTypeMaterials!$A:$A),0),3))*'Help&amp;Setup'!$B$13)-((INDEX(invTypeMaterials!$A:$C,MATCH(1,('Cap Component Needed'!T$2=invTypeMaterials!$B:$B)*('Cap Component Needed'!$B12=invTypeMaterials!$A:$A),0),3))*'Help&amp;Setup'!$B$14),1),0)</f>
        <v>15</v>
      </c>
      <c r="U12" s="207">
        <f t="array" ref="U12">IFERROR(CEILING((INDEX(invTypeMaterials!$A:$C,MATCH(1,('Cap Component Needed'!U$2=invTypeMaterials!$B:$B)*('Cap Component Needed'!$B12=invTypeMaterials!$A:$A),0),3))-((INDEX(invTypeMaterials!$A:$C,MATCH(1,('Cap Component Needed'!U$2=invTypeMaterials!$B:$B)*('Cap Component Needed'!$B12=invTypeMaterials!$A:$A),0),3))*'Help&amp;Setup'!$B$12)-((INDEX(invTypeMaterials!$A:$C,MATCH(1,('Cap Component Needed'!U$2=invTypeMaterials!$B:$B)*('Cap Component Needed'!$B12=invTypeMaterials!$A:$A),0),3))*'Help&amp;Setup'!$B$13)-((INDEX(invTypeMaterials!$A:$C,MATCH(1,('Cap Component Needed'!U$2=invTypeMaterials!$B:$B)*('Cap Component Needed'!$B12=invTypeMaterials!$A:$A),0),3))*'Help&amp;Setup'!$B$14),1),0)</f>
        <v>8</v>
      </c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</row>
    <row r="13">
      <c r="A13" s="208" t="s">
        <v>54</v>
      </c>
      <c r="B13" s="202" t="str">
        <f t="array" ref="B13:B50">IF(NOT(ISBLANK(A13:A50)), VLOOKUP(A13:A50, X3:Y50, 2, FALSE), "")</f>
        <v>#N/A</v>
      </c>
      <c r="C13" s="207">
        <f t="array" ref="C13">IFERROR(CEILING((INDEX(invTypeMaterials!$A:$C,MATCH(1,('Cap Component Needed'!C$2=invTypeMaterials!$B:$B)*('Cap Component Needed'!$B13=invTypeMaterials!$A:$A),0),3))-((INDEX(invTypeMaterials!$A:$C,MATCH(1,('Cap Component Needed'!C$2=invTypeMaterials!$B:$B)*('Cap Component Needed'!$B13=invTypeMaterials!$A:$A),0),3))*'Help&amp;Setup'!$B$12)-((INDEX(invTypeMaterials!$A:$C,MATCH(1,('Cap Component Needed'!C$2=invTypeMaterials!$B:$B)*('Cap Component Needed'!$B13=invTypeMaterials!$A:$A),0),3))*'Help&amp;Setup'!$B$13)-((INDEX(invTypeMaterials!$A:$C,MATCH(1,('Cap Component Needed'!C$2=invTypeMaterials!$B:$B)*('Cap Component Needed'!$B13=invTypeMaterials!$A:$A),0),3))*'Help&amp;Setup'!$B$14),1),0)</f>
        <v>0</v>
      </c>
      <c r="D13" s="207">
        <f t="array" ref="D13">IFERROR(CEILING((INDEX(invTypeMaterials!$A:$C,MATCH(1,('Cap Component Needed'!D$2=invTypeMaterials!$B:$B)*('Cap Component Needed'!$B13=invTypeMaterials!$A:$A),0),3))-((INDEX(invTypeMaterials!$A:$C,MATCH(1,('Cap Component Needed'!D$2=invTypeMaterials!$B:$B)*('Cap Component Needed'!$B13=invTypeMaterials!$A:$A),0),3))*'Help&amp;Setup'!$B$12)-((INDEX(invTypeMaterials!$A:$C,MATCH(1,('Cap Component Needed'!D$2=invTypeMaterials!$B:$B)*('Cap Component Needed'!$B13=invTypeMaterials!$A:$A),0),3))*'Help&amp;Setup'!$B$13)-((INDEX(invTypeMaterials!$A:$C,MATCH(1,('Cap Component Needed'!D$2=invTypeMaterials!$B:$B)*('Cap Component Needed'!$B13=invTypeMaterials!$A:$A),0),3))*'Help&amp;Setup'!$B$14),1),0)</f>
        <v>0</v>
      </c>
      <c r="E13" s="207">
        <f t="array" ref="E13">IFERROR(CEILING((INDEX(invTypeMaterials!$A:$C,MATCH(1,('Cap Component Needed'!E$2=invTypeMaterials!$B:$B)*('Cap Component Needed'!$B13=invTypeMaterials!$A:$A),0),3))-((INDEX(invTypeMaterials!$A:$C,MATCH(1,('Cap Component Needed'!E$2=invTypeMaterials!$B:$B)*('Cap Component Needed'!$B13=invTypeMaterials!$A:$A),0),3))*'Help&amp;Setup'!$B$12)-((INDEX(invTypeMaterials!$A:$C,MATCH(1,('Cap Component Needed'!E$2=invTypeMaterials!$B:$B)*('Cap Component Needed'!$B13=invTypeMaterials!$A:$A),0),3))*'Help&amp;Setup'!$B$13)-((INDEX(invTypeMaterials!$A:$C,MATCH(1,('Cap Component Needed'!E$2=invTypeMaterials!$B:$B)*('Cap Component Needed'!$B13=invTypeMaterials!$A:$A),0),3))*'Help&amp;Setup'!$B$14),1),0)</f>
        <v>0</v>
      </c>
      <c r="F13" s="207">
        <f t="array" ref="F13">IFERROR(CEILING((INDEX(invTypeMaterials!$A:$C,MATCH(1,('Cap Component Needed'!F$2=invTypeMaterials!$B:$B)*('Cap Component Needed'!$B13=invTypeMaterials!$A:$A),0),3))-((INDEX(invTypeMaterials!$A:$C,MATCH(1,('Cap Component Needed'!F$2=invTypeMaterials!$B:$B)*('Cap Component Needed'!$B13=invTypeMaterials!$A:$A),0),3))*'Help&amp;Setup'!$B$12)-((INDEX(invTypeMaterials!$A:$C,MATCH(1,('Cap Component Needed'!F$2=invTypeMaterials!$B:$B)*('Cap Component Needed'!$B13=invTypeMaterials!$A:$A),0),3))*'Help&amp;Setup'!$B$13)-((INDEX(invTypeMaterials!$A:$C,MATCH(1,('Cap Component Needed'!F$2=invTypeMaterials!$B:$B)*('Cap Component Needed'!$B13=invTypeMaterials!$A:$A),0),3))*'Help&amp;Setup'!$B$14),1),0)</f>
        <v>0</v>
      </c>
      <c r="G13" s="207">
        <f t="array" ref="G13">IFERROR(CEILING((INDEX(invTypeMaterials!$A:$C,MATCH(1,('Cap Component Needed'!G$2=invTypeMaterials!$B:$B)*('Cap Component Needed'!$B13=invTypeMaterials!$A:$A),0),3))-((INDEX(invTypeMaterials!$A:$C,MATCH(1,('Cap Component Needed'!G$2=invTypeMaterials!$B:$B)*('Cap Component Needed'!$B13=invTypeMaterials!$A:$A),0),3))*'Help&amp;Setup'!$B$12)-((INDEX(invTypeMaterials!$A:$C,MATCH(1,('Cap Component Needed'!G$2=invTypeMaterials!$B:$B)*('Cap Component Needed'!$B13=invTypeMaterials!$A:$A),0),3))*'Help&amp;Setup'!$B$13)-((INDEX(invTypeMaterials!$A:$C,MATCH(1,('Cap Component Needed'!G$2=invTypeMaterials!$B:$B)*('Cap Component Needed'!$B13=invTypeMaterials!$A:$A),0),3))*'Help&amp;Setup'!$B$14),1),0)</f>
        <v>0</v>
      </c>
      <c r="H13" s="207">
        <f t="array" ref="H13">IFERROR(CEILING((INDEX(invTypeMaterials!$A:$C,MATCH(1,('Cap Component Needed'!H$2=invTypeMaterials!$B:$B)*('Cap Component Needed'!$B13=invTypeMaterials!$A:$A),0),3))-((INDEX(invTypeMaterials!$A:$C,MATCH(1,('Cap Component Needed'!H$2=invTypeMaterials!$B:$B)*('Cap Component Needed'!$B13=invTypeMaterials!$A:$A),0),3))*'Help&amp;Setup'!$B$12)-((INDEX(invTypeMaterials!$A:$C,MATCH(1,('Cap Component Needed'!H$2=invTypeMaterials!$B:$B)*('Cap Component Needed'!$B13=invTypeMaterials!$A:$A),0),3))*'Help&amp;Setup'!$B$13)-((INDEX(invTypeMaterials!$A:$C,MATCH(1,('Cap Component Needed'!H$2=invTypeMaterials!$B:$B)*('Cap Component Needed'!$B13=invTypeMaterials!$A:$A),0),3))*'Help&amp;Setup'!$B$14),1),0)</f>
        <v>0</v>
      </c>
      <c r="I13" s="207">
        <f t="array" ref="I13">IFERROR(CEILING((INDEX(invTypeMaterials!$A:$C,MATCH(1,('Cap Component Needed'!I$2=invTypeMaterials!$B:$B)*('Cap Component Needed'!$B13=invTypeMaterials!$A:$A),0),3))-((INDEX(invTypeMaterials!$A:$C,MATCH(1,('Cap Component Needed'!I$2=invTypeMaterials!$B:$B)*('Cap Component Needed'!$B13=invTypeMaterials!$A:$A),0),3))*'Help&amp;Setup'!$B$12)-((INDEX(invTypeMaterials!$A:$C,MATCH(1,('Cap Component Needed'!I$2=invTypeMaterials!$B:$B)*('Cap Component Needed'!$B13=invTypeMaterials!$A:$A),0),3))*'Help&amp;Setup'!$B$13)-((INDEX(invTypeMaterials!$A:$C,MATCH(1,('Cap Component Needed'!I$2=invTypeMaterials!$B:$B)*('Cap Component Needed'!$B13=invTypeMaterials!$A:$A),0),3))*'Help&amp;Setup'!$B$14),1),0)</f>
        <v>0</v>
      </c>
      <c r="J13" s="207">
        <f t="array" ref="J13">IFERROR(CEILING((INDEX(invTypeMaterials!$A:$C,MATCH(1,('Cap Component Needed'!J$2=invTypeMaterials!$B:$B)*('Cap Component Needed'!$B13=invTypeMaterials!$A:$A),0),3))-((INDEX(invTypeMaterials!$A:$C,MATCH(1,('Cap Component Needed'!J$2=invTypeMaterials!$B:$B)*('Cap Component Needed'!$B13=invTypeMaterials!$A:$A),0),3))*'Help&amp;Setup'!$B$12)-((INDEX(invTypeMaterials!$A:$C,MATCH(1,('Cap Component Needed'!J$2=invTypeMaterials!$B:$B)*('Cap Component Needed'!$B13=invTypeMaterials!$A:$A),0),3))*'Help&amp;Setup'!$B$13)-((INDEX(invTypeMaterials!$A:$C,MATCH(1,('Cap Component Needed'!J$2=invTypeMaterials!$B:$B)*('Cap Component Needed'!$B13=invTypeMaterials!$A:$A),0),3))*'Help&amp;Setup'!$B$14),1),0)</f>
        <v>0</v>
      </c>
      <c r="K13" s="207">
        <f t="array" ref="K13">IFERROR(CEILING((INDEX(invTypeMaterials!$A:$C,MATCH(1,('Cap Component Needed'!K$2=invTypeMaterials!$B:$B)*('Cap Component Needed'!$B13=invTypeMaterials!$A:$A),0),3))-((INDEX(invTypeMaterials!$A:$C,MATCH(1,('Cap Component Needed'!K$2=invTypeMaterials!$B:$B)*('Cap Component Needed'!$B13=invTypeMaterials!$A:$A),0),3))*'Help&amp;Setup'!$B$12)-((INDEX(invTypeMaterials!$A:$C,MATCH(1,('Cap Component Needed'!K$2=invTypeMaterials!$B:$B)*('Cap Component Needed'!$B13=invTypeMaterials!$A:$A),0),3))*'Help&amp;Setup'!$B$13)-((INDEX(invTypeMaterials!$A:$C,MATCH(1,('Cap Component Needed'!K$2=invTypeMaterials!$B:$B)*('Cap Component Needed'!$B13=invTypeMaterials!$A:$A),0),3))*'Help&amp;Setup'!$B$14),1),0)</f>
        <v>0</v>
      </c>
      <c r="L13" s="207">
        <f t="array" ref="L13">IFERROR(CEILING((INDEX(invTypeMaterials!$A:$C,MATCH(1,('Cap Component Needed'!L$2=invTypeMaterials!$B:$B)*('Cap Component Needed'!$B13=invTypeMaterials!$A:$A),0),3))-((INDEX(invTypeMaterials!$A:$C,MATCH(1,('Cap Component Needed'!L$2=invTypeMaterials!$B:$B)*('Cap Component Needed'!$B13=invTypeMaterials!$A:$A),0),3))*'Help&amp;Setup'!$B$12)-((INDEX(invTypeMaterials!$A:$C,MATCH(1,('Cap Component Needed'!L$2=invTypeMaterials!$B:$B)*('Cap Component Needed'!$B13=invTypeMaterials!$A:$A),0),3))*'Help&amp;Setup'!$B$13)-((INDEX(invTypeMaterials!$A:$C,MATCH(1,('Cap Component Needed'!L$2=invTypeMaterials!$B:$B)*('Cap Component Needed'!$B13=invTypeMaterials!$A:$A),0),3))*'Help&amp;Setup'!$B$14),1),0)</f>
        <v>0</v>
      </c>
      <c r="M13" s="207">
        <f t="array" ref="M13">IFERROR(CEILING((INDEX(invTypeMaterials!$A:$C,MATCH(1,('Cap Component Needed'!M$2=invTypeMaterials!$B:$B)*('Cap Component Needed'!$B13=invTypeMaterials!$A:$A),0),3))-((INDEX(invTypeMaterials!$A:$C,MATCH(1,('Cap Component Needed'!M$2=invTypeMaterials!$B:$B)*('Cap Component Needed'!$B13=invTypeMaterials!$A:$A),0),3))*'Help&amp;Setup'!$B$12)-((INDEX(invTypeMaterials!$A:$C,MATCH(1,('Cap Component Needed'!M$2=invTypeMaterials!$B:$B)*('Cap Component Needed'!$B13=invTypeMaterials!$A:$A),0),3))*'Help&amp;Setup'!$B$13)-((INDEX(invTypeMaterials!$A:$C,MATCH(1,('Cap Component Needed'!M$2=invTypeMaterials!$B:$B)*('Cap Component Needed'!$B13=invTypeMaterials!$A:$A),0),3))*'Help&amp;Setup'!$B$14),1),0)</f>
        <v>0</v>
      </c>
      <c r="N13" s="207">
        <f t="array" ref="N13">IFERROR(CEILING((INDEX(invTypeMaterials!$A:$C,MATCH(1,('Cap Component Needed'!N$2=invTypeMaterials!$B:$B)*('Cap Component Needed'!$B13=invTypeMaterials!$A:$A),0),3))-((INDEX(invTypeMaterials!$A:$C,MATCH(1,('Cap Component Needed'!N$2=invTypeMaterials!$B:$B)*('Cap Component Needed'!$B13=invTypeMaterials!$A:$A),0),3))*'Help&amp;Setup'!$B$12)-((INDEX(invTypeMaterials!$A:$C,MATCH(1,('Cap Component Needed'!N$2=invTypeMaterials!$B:$B)*('Cap Component Needed'!$B13=invTypeMaterials!$A:$A),0),3))*'Help&amp;Setup'!$B$13)-((INDEX(invTypeMaterials!$A:$C,MATCH(1,('Cap Component Needed'!N$2=invTypeMaterials!$B:$B)*('Cap Component Needed'!$B13=invTypeMaterials!$A:$A),0),3))*'Help&amp;Setup'!$B$14),1),0)</f>
        <v>0</v>
      </c>
      <c r="O13" s="207">
        <f t="array" ref="O13">IFERROR(CEILING((INDEX(invTypeMaterials!$A:$C,MATCH(1,('Cap Component Needed'!O$2=invTypeMaterials!$B:$B)*('Cap Component Needed'!$B13=invTypeMaterials!$A:$A),0),3))-((INDEX(invTypeMaterials!$A:$C,MATCH(1,('Cap Component Needed'!O$2=invTypeMaterials!$B:$B)*('Cap Component Needed'!$B13=invTypeMaterials!$A:$A),0),3))*'Help&amp;Setup'!$B$12)-((INDEX(invTypeMaterials!$A:$C,MATCH(1,('Cap Component Needed'!O$2=invTypeMaterials!$B:$B)*('Cap Component Needed'!$B13=invTypeMaterials!$A:$A),0),3))*'Help&amp;Setup'!$B$13)-((INDEX(invTypeMaterials!$A:$C,MATCH(1,('Cap Component Needed'!O$2=invTypeMaterials!$B:$B)*('Cap Component Needed'!$B13=invTypeMaterials!$A:$A),0),3))*'Help&amp;Setup'!$B$14),1),0)</f>
        <v>0</v>
      </c>
      <c r="P13" s="207">
        <f t="array" ref="P13">IFERROR(CEILING((INDEX(invTypeMaterials!$A:$C,MATCH(1,('Cap Component Needed'!P$2=invTypeMaterials!$B:$B)*('Cap Component Needed'!$B13=invTypeMaterials!$A:$A),0),3))-((INDEX(invTypeMaterials!$A:$C,MATCH(1,('Cap Component Needed'!P$2=invTypeMaterials!$B:$B)*('Cap Component Needed'!$B13=invTypeMaterials!$A:$A),0),3))*'Help&amp;Setup'!$B$12)-((INDEX(invTypeMaterials!$A:$C,MATCH(1,('Cap Component Needed'!P$2=invTypeMaterials!$B:$B)*('Cap Component Needed'!$B13=invTypeMaterials!$A:$A),0),3))*'Help&amp;Setup'!$B$13)-((INDEX(invTypeMaterials!$A:$C,MATCH(1,('Cap Component Needed'!P$2=invTypeMaterials!$B:$B)*('Cap Component Needed'!$B13=invTypeMaterials!$A:$A),0),3))*'Help&amp;Setup'!$B$14),1),0)</f>
        <v>0</v>
      </c>
      <c r="Q13" s="207">
        <f t="array" ref="Q13">IFERROR(CEILING((INDEX(invTypeMaterials!$A:$C,MATCH(1,('Cap Component Needed'!Q$2=invTypeMaterials!$B:$B)*('Cap Component Needed'!$B13=invTypeMaterials!$A:$A),0),3))-((INDEX(invTypeMaterials!$A:$C,MATCH(1,('Cap Component Needed'!Q$2=invTypeMaterials!$B:$B)*('Cap Component Needed'!$B13=invTypeMaterials!$A:$A),0),3))*'Help&amp;Setup'!$B$12)-((INDEX(invTypeMaterials!$A:$C,MATCH(1,('Cap Component Needed'!Q$2=invTypeMaterials!$B:$B)*('Cap Component Needed'!$B13=invTypeMaterials!$A:$A),0),3))*'Help&amp;Setup'!$B$13)-((INDEX(invTypeMaterials!$A:$C,MATCH(1,('Cap Component Needed'!Q$2=invTypeMaterials!$B:$B)*('Cap Component Needed'!$B13=invTypeMaterials!$A:$A),0),3))*'Help&amp;Setup'!$B$14),1),0)</f>
        <v>0</v>
      </c>
      <c r="R13" s="207">
        <f t="array" ref="R13">IFERROR(CEILING((INDEX(invTypeMaterials!$A:$C,MATCH(1,('Cap Component Needed'!R$2=invTypeMaterials!$B:$B)*('Cap Component Needed'!$B13=invTypeMaterials!$A:$A),0),3))-((INDEX(invTypeMaterials!$A:$C,MATCH(1,('Cap Component Needed'!R$2=invTypeMaterials!$B:$B)*('Cap Component Needed'!$B13=invTypeMaterials!$A:$A),0),3))*'Help&amp;Setup'!$B$12)-((INDEX(invTypeMaterials!$A:$C,MATCH(1,('Cap Component Needed'!R$2=invTypeMaterials!$B:$B)*('Cap Component Needed'!$B13=invTypeMaterials!$A:$A),0),3))*'Help&amp;Setup'!$B$13)-((INDEX(invTypeMaterials!$A:$C,MATCH(1,('Cap Component Needed'!R$2=invTypeMaterials!$B:$B)*('Cap Component Needed'!$B13=invTypeMaterials!$A:$A),0),3))*'Help&amp;Setup'!$B$14),1),0)</f>
        <v>0</v>
      </c>
      <c r="S13" s="207">
        <f t="array" ref="S13">IFERROR(CEILING((INDEX(invTypeMaterials!$A:$C,MATCH(1,('Cap Component Needed'!S$2=invTypeMaterials!$B:$B)*('Cap Component Needed'!$B13=invTypeMaterials!$A:$A),0),3))-((INDEX(invTypeMaterials!$A:$C,MATCH(1,('Cap Component Needed'!S$2=invTypeMaterials!$B:$B)*('Cap Component Needed'!$B13=invTypeMaterials!$A:$A),0),3))*'Help&amp;Setup'!$B$12)-((INDEX(invTypeMaterials!$A:$C,MATCH(1,('Cap Component Needed'!S$2=invTypeMaterials!$B:$B)*('Cap Component Needed'!$B13=invTypeMaterials!$A:$A),0),3))*'Help&amp;Setup'!$B$13)-((INDEX(invTypeMaterials!$A:$C,MATCH(1,('Cap Component Needed'!S$2=invTypeMaterials!$B:$B)*('Cap Component Needed'!$B13=invTypeMaterials!$A:$A),0),3))*'Help&amp;Setup'!$B$14),1),0)</f>
        <v>0</v>
      </c>
      <c r="T13" s="207">
        <f t="array" ref="T13">IFERROR(CEILING((INDEX(invTypeMaterials!$A:$C,MATCH(1,('Cap Component Needed'!T$2=invTypeMaterials!$B:$B)*('Cap Component Needed'!$B13=invTypeMaterials!$A:$A),0),3))-((INDEX(invTypeMaterials!$A:$C,MATCH(1,('Cap Component Needed'!T$2=invTypeMaterials!$B:$B)*('Cap Component Needed'!$B13=invTypeMaterials!$A:$A),0),3))*'Help&amp;Setup'!$B$12)-((INDEX(invTypeMaterials!$A:$C,MATCH(1,('Cap Component Needed'!T$2=invTypeMaterials!$B:$B)*('Cap Component Needed'!$B13=invTypeMaterials!$A:$A),0),3))*'Help&amp;Setup'!$B$13)-((INDEX(invTypeMaterials!$A:$C,MATCH(1,('Cap Component Needed'!T$2=invTypeMaterials!$B:$B)*('Cap Component Needed'!$B13=invTypeMaterials!$A:$A),0),3))*'Help&amp;Setup'!$B$14),1),0)</f>
        <v>0</v>
      </c>
      <c r="U13" s="207">
        <f t="array" ref="U13">IFERROR(CEILING((INDEX(invTypeMaterials!$A:$C,MATCH(1,('Cap Component Needed'!U$2=invTypeMaterials!$B:$B)*('Cap Component Needed'!$B13=invTypeMaterials!$A:$A),0),3))-((INDEX(invTypeMaterials!$A:$C,MATCH(1,('Cap Component Needed'!U$2=invTypeMaterials!$B:$B)*('Cap Component Needed'!$B13=invTypeMaterials!$A:$A),0),3))*'Help&amp;Setup'!$B$12)-((INDEX(invTypeMaterials!$A:$C,MATCH(1,('Cap Component Needed'!U$2=invTypeMaterials!$B:$B)*('Cap Component Needed'!$B13=invTypeMaterials!$A:$A),0),3))*'Help&amp;Setup'!$B$13)-((INDEX(invTypeMaterials!$A:$C,MATCH(1,('Cap Component Needed'!U$2=invTypeMaterials!$B:$B)*('Cap Component Needed'!$B13=invTypeMaterials!$A:$A),0),3))*'Help&amp;Setup'!$B$14),1),0)</f>
        <v>0</v>
      </c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</row>
    <row r="14">
      <c r="A14" s="208" t="s">
        <v>205</v>
      </c>
      <c r="B14" s="202" t="e">
        <v>#N/A</v>
      </c>
      <c r="C14" s="207">
        <f t="array" ref="C14">IFERROR(CEILING((INDEX(invTypeMaterials!$A:$C,MATCH(1,('Cap Component Needed'!C$2=invTypeMaterials!$B:$B)*('Cap Component Needed'!$B14=invTypeMaterials!$A:$A),0),3))-((INDEX(invTypeMaterials!$A:$C,MATCH(1,('Cap Component Needed'!C$2=invTypeMaterials!$B:$B)*('Cap Component Needed'!$B14=invTypeMaterials!$A:$A),0),3))*'Help&amp;Setup'!$B$12)-((INDEX(invTypeMaterials!$A:$C,MATCH(1,('Cap Component Needed'!C$2=invTypeMaterials!$B:$B)*('Cap Component Needed'!$B14=invTypeMaterials!$A:$A),0),3))*'Help&amp;Setup'!$B$13)-((INDEX(invTypeMaterials!$A:$C,MATCH(1,('Cap Component Needed'!C$2=invTypeMaterials!$B:$B)*('Cap Component Needed'!$B14=invTypeMaterials!$A:$A),0),3))*'Help&amp;Setup'!$B$14),1),0)</f>
        <v>0</v>
      </c>
      <c r="D14" s="207">
        <f t="array" ref="D14">IFERROR(CEILING((INDEX(invTypeMaterials!$A:$C,MATCH(1,('Cap Component Needed'!D$2=invTypeMaterials!$B:$B)*('Cap Component Needed'!$B14=invTypeMaterials!$A:$A),0),3))-((INDEX(invTypeMaterials!$A:$C,MATCH(1,('Cap Component Needed'!D$2=invTypeMaterials!$B:$B)*('Cap Component Needed'!$B14=invTypeMaterials!$A:$A),0),3))*'Help&amp;Setup'!$B$12)-((INDEX(invTypeMaterials!$A:$C,MATCH(1,('Cap Component Needed'!D$2=invTypeMaterials!$B:$B)*('Cap Component Needed'!$B14=invTypeMaterials!$A:$A),0),3))*'Help&amp;Setup'!$B$13)-((INDEX(invTypeMaterials!$A:$C,MATCH(1,('Cap Component Needed'!D$2=invTypeMaterials!$B:$B)*('Cap Component Needed'!$B14=invTypeMaterials!$A:$A),0),3))*'Help&amp;Setup'!$B$14),1),0)</f>
        <v>0</v>
      </c>
      <c r="E14" s="207">
        <f t="array" ref="E14">IFERROR(CEILING((INDEX(invTypeMaterials!$A:$C,MATCH(1,('Cap Component Needed'!E$2=invTypeMaterials!$B:$B)*('Cap Component Needed'!$B14=invTypeMaterials!$A:$A),0),3))-((INDEX(invTypeMaterials!$A:$C,MATCH(1,('Cap Component Needed'!E$2=invTypeMaterials!$B:$B)*('Cap Component Needed'!$B14=invTypeMaterials!$A:$A),0),3))*'Help&amp;Setup'!$B$12)-((INDEX(invTypeMaterials!$A:$C,MATCH(1,('Cap Component Needed'!E$2=invTypeMaterials!$B:$B)*('Cap Component Needed'!$B14=invTypeMaterials!$A:$A),0),3))*'Help&amp;Setup'!$B$13)-((INDEX(invTypeMaterials!$A:$C,MATCH(1,('Cap Component Needed'!E$2=invTypeMaterials!$B:$B)*('Cap Component Needed'!$B14=invTypeMaterials!$A:$A),0),3))*'Help&amp;Setup'!$B$14),1),0)</f>
        <v>0</v>
      </c>
      <c r="F14" s="207">
        <f t="array" ref="F14">IFERROR(CEILING((INDEX(invTypeMaterials!$A:$C,MATCH(1,('Cap Component Needed'!F$2=invTypeMaterials!$B:$B)*('Cap Component Needed'!$B14=invTypeMaterials!$A:$A),0),3))-((INDEX(invTypeMaterials!$A:$C,MATCH(1,('Cap Component Needed'!F$2=invTypeMaterials!$B:$B)*('Cap Component Needed'!$B14=invTypeMaterials!$A:$A),0),3))*'Help&amp;Setup'!$B$12)-((INDEX(invTypeMaterials!$A:$C,MATCH(1,('Cap Component Needed'!F$2=invTypeMaterials!$B:$B)*('Cap Component Needed'!$B14=invTypeMaterials!$A:$A),0),3))*'Help&amp;Setup'!$B$13)-((INDEX(invTypeMaterials!$A:$C,MATCH(1,('Cap Component Needed'!F$2=invTypeMaterials!$B:$B)*('Cap Component Needed'!$B14=invTypeMaterials!$A:$A),0),3))*'Help&amp;Setup'!$B$14),1),0)</f>
        <v>0</v>
      </c>
      <c r="G14" s="207">
        <f t="array" ref="G14">IFERROR(CEILING((INDEX(invTypeMaterials!$A:$C,MATCH(1,('Cap Component Needed'!G$2=invTypeMaterials!$B:$B)*('Cap Component Needed'!$B14=invTypeMaterials!$A:$A),0),3))-((INDEX(invTypeMaterials!$A:$C,MATCH(1,('Cap Component Needed'!G$2=invTypeMaterials!$B:$B)*('Cap Component Needed'!$B14=invTypeMaterials!$A:$A),0),3))*'Help&amp;Setup'!$B$12)-((INDEX(invTypeMaterials!$A:$C,MATCH(1,('Cap Component Needed'!G$2=invTypeMaterials!$B:$B)*('Cap Component Needed'!$B14=invTypeMaterials!$A:$A),0),3))*'Help&amp;Setup'!$B$13)-((INDEX(invTypeMaterials!$A:$C,MATCH(1,('Cap Component Needed'!G$2=invTypeMaterials!$B:$B)*('Cap Component Needed'!$B14=invTypeMaterials!$A:$A),0),3))*'Help&amp;Setup'!$B$14),1),0)</f>
        <v>0</v>
      </c>
      <c r="H14" s="207">
        <f t="array" ref="H14">IFERROR(CEILING((INDEX(invTypeMaterials!$A:$C,MATCH(1,('Cap Component Needed'!H$2=invTypeMaterials!$B:$B)*('Cap Component Needed'!$B14=invTypeMaterials!$A:$A),0),3))-((INDEX(invTypeMaterials!$A:$C,MATCH(1,('Cap Component Needed'!H$2=invTypeMaterials!$B:$B)*('Cap Component Needed'!$B14=invTypeMaterials!$A:$A),0),3))*'Help&amp;Setup'!$B$12)-((INDEX(invTypeMaterials!$A:$C,MATCH(1,('Cap Component Needed'!H$2=invTypeMaterials!$B:$B)*('Cap Component Needed'!$B14=invTypeMaterials!$A:$A),0),3))*'Help&amp;Setup'!$B$13)-((INDEX(invTypeMaterials!$A:$C,MATCH(1,('Cap Component Needed'!H$2=invTypeMaterials!$B:$B)*('Cap Component Needed'!$B14=invTypeMaterials!$A:$A),0),3))*'Help&amp;Setup'!$B$14),1),0)</f>
        <v>0</v>
      </c>
      <c r="I14" s="207">
        <f t="array" ref="I14">IFERROR(CEILING((INDEX(invTypeMaterials!$A:$C,MATCH(1,('Cap Component Needed'!I$2=invTypeMaterials!$B:$B)*('Cap Component Needed'!$B14=invTypeMaterials!$A:$A),0),3))-((INDEX(invTypeMaterials!$A:$C,MATCH(1,('Cap Component Needed'!I$2=invTypeMaterials!$B:$B)*('Cap Component Needed'!$B14=invTypeMaterials!$A:$A),0),3))*'Help&amp;Setup'!$B$12)-((INDEX(invTypeMaterials!$A:$C,MATCH(1,('Cap Component Needed'!I$2=invTypeMaterials!$B:$B)*('Cap Component Needed'!$B14=invTypeMaterials!$A:$A),0),3))*'Help&amp;Setup'!$B$13)-((INDEX(invTypeMaterials!$A:$C,MATCH(1,('Cap Component Needed'!I$2=invTypeMaterials!$B:$B)*('Cap Component Needed'!$B14=invTypeMaterials!$A:$A),0),3))*'Help&amp;Setup'!$B$14),1),0)</f>
        <v>0</v>
      </c>
      <c r="J14" s="207">
        <f t="array" ref="J14">IFERROR(CEILING((INDEX(invTypeMaterials!$A:$C,MATCH(1,('Cap Component Needed'!J$2=invTypeMaterials!$B:$B)*('Cap Component Needed'!$B14=invTypeMaterials!$A:$A),0),3))-((INDEX(invTypeMaterials!$A:$C,MATCH(1,('Cap Component Needed'!J$2=invTypeMaterials!$B:$B)*('Cap Component Needed'!$B14=invTypeMaterials!$A:$A),0),3))*'Help&amp;Setup'!$B$12)-((INDEX(invTypeMaterials!$A:$C,MATCH(1,('Cap Component Needed'!J$2=invTypeMaterials!$B:$B)*('Cap Component Needed'!$B14=invTypeMaterials!$A:$A),0),3))*'Help&amp;Setup'!$B$13)-((INDEX(invTypeMaterials!$A:$C,MATCH(1,('Cap Component Needed'!J$2=invTypeMaterials!$B:$B)*('Cap Component Needed'!$B14=invTypeMaterials!$A:$A),0),3))*'Help&amp;Setup'!$B$14),1),0)</f>
        <v>0</v>
      </c>
      <c r="K14" s="207">
        <f t="array" ref="K14">IFERROR(CEILING((INDEX(invTypeMaterials!$A:$C,MATCH(1,('Cap Component Needed'!K$2=invTypeMaterials!$B:$B)*('Cap Component Needed'!$B14=invTypeMaterials!$A:$A),0),3))-((INDEX(invTypeMaterials!$A:$C,MATCH(1,('Cap Component Needed'!K$2=invTypeMaterials!$B:$B)*('Cap Component Needed'!$B14=invTypeMaterials!$A:$A),0),3))*'Help&amp;Setup'!$B$12)-((INDEX(invTypeMaterials!$A:$C,MATCH(1,('Cap Component Needed'!K$2=invTypeMaterials!$B:$B)*('Cap Component Needed'!$B14=invTypeMaterials!$A:$A),0),3))*'Help&amp;Setup'!$B$13)-((INDEX(invTypeMaterials!$A:$C,MATCH(1,('Cap Component Needed'!K$2=invTypeMaterials!$B:$B)*('Cap Component Needed'!$B14=invTypeMaterials!$A:$A),0),3))*'Help&amp;Setup'!$B$14),1),0)</f>
        <v>0</v>
      </c>
      <c r="L14" s="207">
        <f t="array" ref="L14">IFERROR(CEILING((INDEX(invTypeMaterials!$A:$C,MATCH(1,('Cap Component Needed'!L$2=invTypeMaterials!$B:$B)*('Cap Component Needed'!$B14=invTypeMaterials!$A:$A),0),3))-((INDEX(invTypeMaterials!$A:$C,MATCH(1,('Cap Component Needed'!L$2=invTypeMaterials!$B:$B)*('Cap Component Needed'!$B14=invTypeMaterials!$A:$A),0),3))*'Help&amp;Setup'!$B$12)-((INDEX(invTypeMaterials!$A:$C,MATCH(1,('Cap Component Needed'!L$2=invTypeMaterials!$B:$B)*('Cap Component Needed'!$B14=invTypeMaterials!$A:$A),0),3))*'Help&amp;Setup'!$B$13)-((INDEX(invTypeMaterials!$A:$C,MATCH(1,('Cap Component Needed'!L$2=invTypeMaterials!$B:$B)*('Cap Component Needed'!$B14=invTypeMaterials!$A:$A),0),3))*'Help&amp;Setup'!$B$14),1),0)</f>
        <v>0</v>
      </c>
      <c r="M14" s="207">
        <f t="array" ref="M14">IFERROR(CEILING((INDEX(invTypeMaterials!$A:$C,MATCH(1,('Cap Component Needed'!M$2=invTypeMaterials!$B:$B)*('Cap Component Needed'!$B14=invTypeMaterials!$A:$A),0),3))-((INDEX(invTypeMaterials!$A:$C,MATCH(1,('Cap Component Needed'!M$2=invTypeMaterials!$B:$B)*('Cap Component Needed'!$B14=invTypeMaterials!$A:$A),0),3))*'Help&amp;Setup'!$B$12)-((INDEX(invTypeMaterials!$A:$C,MATCH(1,('Cap Component Needed'!M$2=invTypeMaterials!$B:$B)*('Cap Component Needed'!$B14=invTypeMaterials!$A:$A),0),3))*'Help&amp;Setup'!$B$13)-((INDEX(invTypeMaterials!$A:$C,MATCH(1,('Cap Component Needed'!M$2=invTypeMaterials!$B:$B)*('Cap Component Needed'!$B14=invTypeMaterials!$A:$A),0),3))*'Help&amp;Setup'!$B$14),1),0)</f>
        <v>0</v>
      </c>
      <c r="N14" s="207">
        <f t="array" ref="N14">IFERROR(CEILING((INDEX(invTypeMaterials!$A:$C,MATCH(1,('Cap Component Needed'!N$2=invTypeMaterials!$B:$B)*('Cap Component Needed'!$B14=invTypeMaterials!$A:$A),0),3))-((INDEX(invTypeMaterials!$A:$C,MATCH(1,('Cap Component Needed'!N$2=invTypeMaterials!$B:$B)*('Cap Component Needed'!$B14=invTypeMaterials!$A:$A),0),3))*'Help&amp;Setup'!$B$12)-((INDEX(invTypeMaterials!$A:$C,MATCH(1,('Cap Component Needed'!N$2=invTypeMaterials!$B:$B)*('Cap Component Needed'!$B14=invTypeMaterials!$A:$A),0),3))*'Help&amp;Setup'!$B$13)-((INDEX(invTypeMaterials!$A:$C,MATCH(1,('Cap Component Needed'!N$2=invTypeMaterials!$B:$B)*('Cap Component Needed'!$B14=invTypeMaterials!$A:$A),0),3))*'Help&amp;Setup'!$B$14),1),0)</f>
        <v>0</v>
      </c>
      <c r="O14" s="207">
        <f t="array" ref="O14">IFERROR(CEILING((INDEX(invTypeMaterials!$A:$C,MATCH(1,('Cap Component Needed'!O$2=invTypeMaterials!$B:$B)*('Cap Component Needed'!$B14=invTypeMaterials!$A:$A),0),3))-((INDEX(invTypeMaterials!$A:$C,MATCH(1,('Cap Component Needed'!O$2=invTypeMaterials!$B:$B)*('Cap Component Needed'!$B14=invTypeMaterials!$A:$A),0),3))*'Help&amp;Setup'!$B$12)-((INDEX(invTypeMaterials!$A:$C,MATCH(1,('Cap Component Needed'!O$2=invTypeMaterials!$B:$B)*('Cap Component Needed'!$B14=invTypeMaterials!$A:$A),0),3))*'Help&amp;Setup'!$B$13)-((INDEX(invTypeMaterials!$A:$C,MATCH(1,('Cap Component Needed'!O$2=invTypeMaterials!$B:$B)*('Cap Component Needed'!$B14=invTypeMaterials!$A:$A),0),3))*'Help&amp;Setup'!$B$14),1),0)</f>
        <v>0</v>
      </c>
      <c r="P14" s="207">
        <f t="array" ref="P14">IFERROR(CEILING((INDEX(invTypeMaterials!$A:$C,MATCH(1,('Cap Component Needed'!P$2=invTypeMaterials!$B:$B)*('Cap Component Needed'!$B14=invTypeMaterials!$A:$A),0),3))-((INDEX(invTypeMaterials!$A:$C,MATCH(1,('Cap Component Needed'!P$2=invTypeMaterials!$B:$B)*('Cap Component Needed'!$B14=invTypeMaterials!$A:$A),0),3))*'Help&amp;Setup'!$B$12)-((INDEX(invTypeMaterials!$A:$C,MATCH(1,('Cap Component Needed'!P$2=invTypeMaterials!$B:$B)*('Cap Component Needed'!$B14=invTypeMaterials!$A:$A),0),3))*'Help&amp;Setup'!$B$13)-((INDEX(invTypeMaterials!$A:$C,MATCH(1,('Cap Component Needed'!P$2=invTypeMaterials!$B:$B)*('Cap Component Needed'!$B14=invTypeMaterials!$A:$A),0),3))*'Help&amp;Setup'!$B$14),1),0)</f>
        <v>0</v>
      </c>
      <c r="Q14" s="207">
        <f t="array" ref="Q14">IFERROR(CEILING((INDEX(invTypeMaterials!$A:$C,MATCH(1,('Cap Component Needed'!Q$2=invTypeMaterials!$B:$B)*('Cap Component Needed'!$B14=invTypeMaterials!$A:$A),0),3))-((INDEX(invTypeMaterials!$A:$C,MATCH(1,('Cap Component Needed'!Q$2=invTypeMaterials!$B:$B)*('Cap Component Needed'!$B14=invTypeMaterials!$A:$A),0),3))*'Help&amp;Setup'!$B$12)-((INDEX(invTypeMaterials!$A:$C,MATCH(1,('Cap Component Needed'!Q$2=invTypeMaterials!$B:$B)*('Cap Component Needed'!$B14=invTypeMaterials!$A:$A),0),3))*'Help&amp;Setup'!$B$13)-((INDEX(invTypeMaterials!$A:$C,MATCH(1,('Cap Component Needed'!Q$2=invTypeMaterials!$B:$B)*('Cap Component Needed'!$B14=invTypeMaterials!$A:$A),0),3))*'Help&amp;Setup'!$B$14),1),0)</f>
        <v>0</v>
      </c>
      <c r="R14" s="207">
        <f t="array" ref="R14">IFERROR(CEILING((INDEX(invTypeMaterials!$A:$C,MATCH(1,('Cap Component Needed'!R$2=invTypeMaterials!$B:$B)*('Cap Component Needed'!$B14=invTypeMaterials!$A:$A),0),3))-((INDEX(invTypeMaterials!$A:$C,MATCH(1,('Cap Component Needed'!R$2=invTypeMaterials!$B:$B)*('Cap Component Needed'!$B14=invTypeMaterials!$A:$A),0),3))*'Help&amp;Setup'!$B$12)-((INDEX(invTypeMaterials!$A:$C,MATCH(1,('Cap Component Needed'!R$2=invTypeMaterials!$B:$B)*('Cap Component Needed'!$B14=invTypeMaterials!$A:$A),0),3))*'Help&amp;Setup'!$B$13)-((INDEX(invTypeMaterials!$A:$C,MATCH(1,('Cap Component Needed'!R$2=invTypeMaterials!$B:$B)*('Cap Component Needed'!$B14=invTypeMaterials!$A:$A),0),3))*'Help&amp;Setup'!$B$14),1),0)</f>
        <v>0</v>
      </c>
      <c r="S14" s="207">
        <f t="array" ref="S14">IFERROR(CEILING((INDEX(invTypeMaterials!$A:$C,MATCH(1,('Cap Component Needed'!S$2=invTypeMaterials!$B:$B)*('Cap Component Needed'!$B14=invTypeMaterials!$A:$A),0),3))-((INDEX(invTypeMaterials!$A:$C,MATCH(1,('Cap Component Needed'!S$2=invTypeMaterials!$B:$B)*('Cap Component Needed'!$B14=invTypeMaterials!$A:$A),0),3))*'Help&amp;Setup'!$B$12)-((INDEX(invTypeMaterials!$A:$C,MATCH(1,('Cap Component Needed'!S$2=invTypeMaterials!$B:$B)*('Cap Component Needed'!$B14=invTypeMaterials!$A:$A),0),3))*'Help&amp;Setup'!$B$13)-((INDEX(invTypeMaterials!$A:$C,MATCH(1,('Cap Component Needed'!S$2=invTypeMaterials!$B:$B)*('Cap Component Needed'!$B14=invTypeMaterials!$A:$A),0),3))*'Help&amp;Setup'!$B$14),1),0)</f>
        <v>0</v>
      </c>
      <c r="T14" s="207">
        <f t="array" ref="T14">IFERROR(CEILING((INDEX(invTypeMaterials!$A:$C,MATCH(1,('Cap Component Needed'!T$2=invTypeMaterials!$B:$B)*('Cap Component Needed'!$B14=invTypeMaterials!$A:$A),0),3))-((INDEX(invTypeMaterials!$A:$C,MATCH(1,('Cap Component Needed'!T$2=invTypeMaterials!$B:$B)*('Cap Component Needed'!$B14=invTypeMaterials!$A:$A),0),3))*'Help&amp;Setup'!$B$12)-((INDEX(invTypeMaterials!$A:$C,MATCH(1,('Cap Component Needed'!T$2=invTypeMaterials!$B:$B)*('Cap Component Needed'!$B14=invTypeMaterials!$A:$A),0),3))*'Help&amp;Setup'!$B$13)-((INDEX(invTypeMaterials!$A:$C,MATCH(1,('Cap Component Needed'!T$2=invTypeMaterials!$B:$B)*('Cap Component Needed'!$B14=invTypeMaterials!$A:$A),0),3))*'Help&amp;Setup'!$B$14),1),0)</f>
        <v>0</v>
      </c>
      <c r="U14" s="207">
        <f t="array" ref="U14">IFERROR(CEILING((INDEX(invTypeMaterials!$A:$C,MATCH(1,('Cap Component Needed'!U$2=invTypeMaterials!$B:$B)*('Cap Component Needed'!$B14=invTypeMaterials!$A:$A),0),3))-((INDEX(invTypeMaterials!$A:$C,MATCH(1,('Cap Component Needed'!U$2=invTypeMaterials!$B:$B)*('Cap Component Needed'!$B14=invTypeMaterials!$A:$A),0),3))*'Help&amp;Setup'!$B$12)-((INDEX(invTypeMaterials!$A:$C,MATCH(1,('Cap Component Needed'!U$2=invTypeMaterials!$B:$B)*('Cap Component Needed'!$B14=invTypeMaterials!$A:$A),0),3))*'Help&amp;Setup'!$B$13)-((INDEX(invTypeMaterials!$A:$C,MATCH(1,('Cap Component Needed'!U$2=invTypeMaterials!$B:$B)*('Cap Component Needed'!$B14=invTypeMaterials!$A:$A),0),3))*'Help&amp;Setup'!$B$14),1),0)</f>
        <v>0</v>
      </c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</row>
    <row r="15">
      <c r="A15" s="208" t="s">
        <v>206</v>
      </c>
      <c r="B15" s="202" t="e">
        <v>#N/A</v>
      </c>
      <c r="C15" s="207">
        <f t="array" ref="C15">IFERROR(CEILING((INDEX(invTypeMaterials!$A:$C,MATCH(1,('Cap Component Needed'!C$2=invTypeMaterials!$B:$B)*('Cap Component Needed'!$B15=invTypeMaterials!$A:$A),0),3))-((INDEX(invTypeMaterials!$A:$C,MATCH(1,('Cap Component Needed'!C$2=invTypeMaterials!$B:$B)*('Cap Component Needed'!$B15=invTypeMaterials!$A:$A),0),3))*'Help&amp;Setup'!$B$12)-((INDEX(invTypeMaterials!$A:$C,MATCH(1,('Cap Component Needed'!C$2=invTypeMaterials!$B:$B)*('Cap Component Needed'!$B15=invTypeMaterials!$A:$A),0),3))*'Help&amp;Setup'!$B$13)-((INDEX(invTypeMaterials!$A:$C,MATCH(1,('Cap Component Needed'!C$2=invTypeMaterials!$B:$B)*('Cap Component Needed'!$B15=invTypeMaterials!$A:$A),0),3))*'Help&amp;Setup'!$B$14),1),0)</f>
        <v>0</v>
      </c>
      <c r="D15" s="207">
        <f t="array" ref="D15">IFERROR(CEILING((INDEX(invTypeMaterials!$A:$C,MATCH(1,('Cap Component Needed'!D$2=invTypeMaterials!$B:$B)*('Cap Component Needed'!$B15=invTypeMaterials!$A:$A),0),3))-((INDEX(invTypeMaterials!$A:$C,MATCH(1,('Cap Component Needed'!D$2=invTypeMaterials!$B:$B)*('Cap Component Needed'!$B15=invTypeMaterials!$A:$A),0),3))*'Help&amp;Setup'!$B$12)-((INDEX(invTypeMaterials!$A:$C,MATCH(1,('Cap Component Needed'!D$2=invTypeMaterials!$B:$B)*('Cap Component Needed'!$B15=invTypeMaterials!$A:$A),0),3))*'Help&amp;Setup'!$B$13)-((INDEX(invTypeMaterials!$A:$C,MATCH(1,('Cap Component Needed'!D$2=invTypeMaterials!$B:$B)*('Cap Component Needed'!$B15=invTypeMaterials!$A:$A),0),3))*'Help&amp;Setup'!$B$14),1),0)</f>
        <v>0</v>
      </c>
      <c r="E15" s="207">
        <f t="array" ref="E15">IFERROR(CEILING((INDEX(invTypeMaterials!$A:$C,MATCH(1,('Cap Component Needed'!E$2=invTypeMaterials!$B:$B)*('Cap Component Needed'!$B15=invTypeMaterials!$A:$A),0),3))-((INDEX(invTypeMaterials!$A:$C,MATCH(1,('Cap Component Needed'!E$2=invTypeMaterials!$B:$B)*('Cap Component Needed'!$B15=invTypeMaterials!$A:$A),0),3))*'Help&amp;Setup'!$B$12)-((INDEX(invTypeMaterials!$A:$C,MATCH(1,('Cap Component Needed'!E$2=invTypeMaterials!$B:$B)*('Cap Component Needed'!$B15=invTypeMaterials!$A:$A),0),3))*'Help&amp;Setup'!$B$13)-((INDEX(invTypeMaterials!$A:$C,MATCH(1,('Cap Component Needed'!E$2=invTypeMaterials!$B:$B)*('Cap Component Needed'!$B15=invTypeMaterials!$A:$A),0),3))*'Help&amp;Setup'!$B$14),1),0)</f>
        <v>0</v>
      </c>
      <c r="F15" s="207">
        <f t="array" ref="F15">IFERROR(CEILING((INDEX(invTypeMaterials!$A:$C,MATCH(1,('Cap Component Needed'!F$2=invTypeMaterials!$B:$B)*('Cap Component Needed'!$B15=invTypeMaterials!$A:$A),0),3))-((INDEX(invTypeMaterials!$A:$C,MATCH(1,('Cap Component Needed'!F$2=invTypeMaterials!$B:$B)*('Cap Component Needed'!$B15=invTypeMaterials!$A:$A),0),3))*'Help&amp;Setup'!$B$12)-((INDEX(invTypeMaterials!$A:$C,MATCH(1,('Cap Component Needed'!F$2=invTypeMaterials!$B:$B)*('Cap Component Needed'!$B15=invTypeMaterials!$A:$A),0),3))*'Help&amp;Setup'!$B$13)-((INDEX(invTypeMaterials!$A:$C,MATCH(1,('Cap Component Needed'!F$2=invTypeMaterials!$B:$B)*('Cap Component Needed'!$B15=invTypeMaterials!$A:$A),0),3))*'Help&amp;Setup'!$B$14),1),0)</f>
        <v>0</v>
      </c>
      <c r="G15" s="207">
        <f t="array" ref="G15">IFERROR(CEILING((INDEX(invTypeMaterials!$A:$C,MATCH(1,('Cap Component Needed'!G$2=invTypeMaterials!$B:$B)*('Cap Component Needed'!$B15=invTypeMaterials!$A:$A),0),3))-((INDEX(invTypeMaterials!$A:$C,MATCH(1,('Cap Component Needed'!G$2=invTypeMaterials!$B:$B)*('Cap Component Needed'!$B15=invTypeMaterials!$A:$A),0),3))*'Help&amp;Setup'!$B$12)-((INDEX(invTypeMaterials!$A:$C,MATCH(1,('Cap Component Needed'!G$2=invTypeMaterials!$B:$B)*('Cap Component Needed'!$B15=invTypeMaterials!$A:$A),0),3))*'Help&amp;Setup'!$B$13)-((INDEX(invTypeMaterials!$A:$C,MATCH(1,('Cap Component Needed'!G$2=invTypeMaterials!$B:$B)*('Cap Component Needed'!$B15=invTypeMaterials!$A:$A),0),3))*'Help&amp;Setup'!$B$14),1),0)</f>
        <v>0</v>
      </c>
      <c r="H15" s="207">
        <f t="array" ref="H15">IFERROR(CEILING((INDEX(invTypeMaterials!$A:$C,MATCH(1,('Cap Component Needed'!H$2=invTypeMaterials!$B:$B)*('Cap Component Needed'!$B15=invTypeMaterials!$A:$A),0),3))-((INDEX(invTypeMaterials!$A:$C,MATCH(1,('Cap Component Needed'!H$2=invTypeMaterials!$B:$B)*('Cap Component Needed'!$B15=invTypeMaterials!$A:$A),0),3))*'Help&amp;Setup'!$B$12)-((INDEX(invTypeMaterials!$A:$C,MATCH(1,('Cap Component Needed'!H$2=invTypeMaterials!$B:$B)*('Cap Component Needed'!$B15=invTypeMaterials!$A:$A),0),3))*'Help&amp;Setup'!$B$13)-((INDEX(invTypeMaterials!$A:$C,MATCH(1,('Cap Component Needed'!H$2=invTypeMaterials!$B:$B)*('Cap Component Needed'!$B15=invTypeMaterials!$A:$A),0),3))*'Help&amp;Setup'!$B$14),1),0)</f>
        <v>0</v>
      </c>
      <c r="I15" s="207">
        <f t="array" ref="I15">IFERROR(CEILING((INDEX(invTypeMaterials!$A:$C,MATCH(1,('Cap Component Needed'!I$2=invTypeMaterials!$B:$B)*('Cap Component Needed'!$B15=invTypeMaterials!$A:$A),0),3))-((INDEX(invTypeMaterials!$A:$C,MATCH(1,('Cap Component Needed'!I$2=invTypeMaterials!$B:$B)*('Cap Component Needed'!$B15=invTypeMaterials!$A:$A),0),3))*'Help&amp;Setup'!$B$12)-((INDEX(invTypeMaterials!$A:$C,MATCH(1,('Cap Component Needed'!I$2=invTypeMaterials!$B:$B)*('Cap Component Needed'!$B15=invTypeMaterials!$A:$A),0),3))*'Help&amp;Setup'!$B$13)-((INDEX(invTypeMaterials!$A:$C,MATCH(1,('Cap Component Needed'!I$2=invTypeMaterials!$B:$B)*('Cap Component Needed'!$B15=invTypeMaterials!$A:$A),0),3))*'Help&amp;Setup'!$B$14),1),0)</f>
        <v>0</v>
      </c>
      <c r="J15" s="207">
        <f t="array" ref="J15">IFERROR(CEILING((INDEX(invTypeMaterials!$A:$C,MATCH(1,('Cap Component Needed'!J$2=invTypeMaterials!$B:$B)*('Cap Component Needed'!$B15=invTypeMaterials!$A:$A),0),3))-((INDEX(invTypeMaterials!$A:$C,MATCH(1,('Cap Component Needed'!J$2=invTypeMaterials!$B:$B)*('Cap Component Needed'!$B15=invTypeMaterials!$A:$A),0),3))*'Help&amp;Setup'!$B$12)-((INDEX(invTypeMaterials!$A:$C,MATCH(1,('Cap Component Needed'!J$2=invTypeMaterials!$B:$B)*('Cap Component Needed'!$B15=invTypeMaterials!$A:$A),0),3))*'Help&amp;Setup'!$B$13)-((INDEX(invTypeMaterials!$A:$C,MATCH(1,('Cap Component Needed'!J$2=invTypeMaterials!$B:$B)*('Cap Component Needed'!$B15=invTypeMaterials!$A:$A),0),3))*'Help&amp;Setup'!$B$14),1),0)</f>
        <v>0</v>
      </c>
      <c r="K15" s="207">
        <f t="array" ref="K15">IFERROR(CEILING((INDEX(invTypeMaterials!$A:$C,MATCH(1,('Cap Component Needed'!K$2=invTypeMaterials!$B:$B)*('Cap Component Needed'!$B15=invTypeMaterials!$A:$A),0),3))-((INDEX(invTypeMaterials!$A:$C,MATCH(1,('Cap Component Needed'!K$2=invTypeMaterials!$B:$B)*('Cap Component Needed'!$B15=invTypeMaterials!$A:$A),0),3))*'Help&amp;Setup'!$B$12)-((INDEX(invTypeMaterials!$A:$C,MATCH(1,('Cap Component Needed'!K$2=invTypeMaterials!$B:$B)*('Cap Component Needed'!$B15=invTypeMaterials!$A:$A),0),3))*'Help&amp;Setup'!$B$13)-((INDEX(invTypeMaterials!$A:$C,MATCH(1,('Cap Component Needed'!K$2=invTypeMaterials!$B:$B)*('Cap Component Needed'!$B15=invTypeMaterials!$A:$A),0),3))*'Help&amp;Setup'!$B$14),1),0)</f>
        <v>0</v>
      </c>
      <c r="L15" s="207">
        <f t="array" ref="L15">IFERROR(CEILING((INDEX(invTypeMaterials!$A:$C,MATCH(1,('Cap Component Needed'!L$2=invTypeMaterials!$B:$B)*('Cap Component Needed'!$B15=invTypeMaterials!$A:$A),0),3))-((INDEX(invTypeMaterials!$A:$C,MATCH(1,('Cap Component Needed'!L$2=invTypeMaterials!$B:$B)*('Cap Component Needed'!$B15=invTypeMaterials!$A:$A),0),3))*'Help&amp;Setup'!$B$12)-((INDEX(invTypeMaterials!$A:$C,MATCH(1,('Cap Component Needed'!L$2=invTypeMaterials!$B:$B)*('Cap Component Needed'!$B15=invTypeMaterials!$A:$A),0),3))*'Help&amp;Setup'!$B$13)-((INDEX(invTypeMaterials!$A:$C,MATCH(1,('Cap Component Needed'!L$2=invTypeMaterials!$B:$B)*('Cap Component Needed'!$B15=invTypeMaterials!$A:$A),0),3))*'Help&amp;Setup'!$B$14),1),0)</f>
        <v>0</v>
      </c>
      <c r="M15" s="207">
        <f t="array" ref="M15">IFERROR(CEILING((INDEX(invTypeMaterials!$A:$C,MATCH(1,('Cap Component Needed'!M$2=invTypeMaterials!$B:$B)*('Cap Component Needed'!$B15=invTypeMaterials!$A:$A),0),3))-((INDEX(invTypeMaterials!$A:$C,MATCH(1,('Cap Component Needed'!M$2=invTypeMaterials!$B:$B)*('Cap Component Needed'!$B15=invTypeMaterials!$A:$A),0),3))*'Help&amp;Setup'!$B$12)-((INDEX(invTypeMaterials!$A:$C,MATCH(1,('Cap Component Needed'!M$2=invTypeMaterials!$B:$B)*('Cap Component Needed'!$B15=invTypeMaterials!$A:$A),0),3))*'Help&amp;Setup'!$B$13)-((INDEX(invTypeMaterials!$A:$C,MATCH(1,('Cap Component Needed'!M$2=invTypeMaterials!$B:$B)*('Cap Component Needed'!$B15=invTypeMaterials!$A:$A),0),3))*'Help&amp;Setup'!$B$14),1),0)</f>
        <v>0</v>
      </c>
      <c r="N15" s="207">
        <f t="array" ref="N15">IFERROR(CEILING((INDEX(invTypeMaterials!$A:$C,MATCH(1,('Cap Component Needed'!N$2=invTypeMaterials!$B:$B)*('Cap Component Needed'!$B15=invTypeMaterials!$A:$A),0),3))-((INDEX(invTypeMaterials!$A:$C,MATCH(1,('Cap Component Needed'!N$2=invTypeMaterials!$B:$B)*('Cap Component Needed'!$B15=invTypeMaterials!$A:$A),0),3))*'Help&amp;Setup'!$B$12)-((INDEX(invTypeMaterials!$A:$C,MATCH(1,('Cap Component Needed'!N$2=invTypeMaterials!$B:$B)*('Cap Component Needed'!$B15=invTypeMaterials!$A:$A),0),3))*'Help&amp;Setup'!$B$13)-((INDEX(invTypeMaterials!$A:$C,MATCH(1,('Cap Component Needed'!N$2=invTypeMaterials!$B:$B)*('Cap Component Needed'!$B15=invTypeMaterials!$A:$A),0),3))*'Help&amp;Setup'!$B$14),1),0)</f>
        <v>0</v>
      </c>
      <c r="O15" s="207">
        <f t="array" ref="O15">IFERROR(CEILING((INDEX(invTypeMaterials!$A:$C,MATCH(1,('Cap Component Needed'!O$2=invTypeMaterials!$B:$B)*('Cap Component Needed'!$B15=invTypeMaterials!$A:$A),0),3))-((INDEX(invTypeMaterials!$A:$C,MATCH(1,('Cap Component Needed'!O$2=invTypeMaterials!$B:$B)*('Cap Component Needed'!$B15=invTypeMaterials!$A:$A),0),3))*'Help&amp;Setup'!$B$12)-((INDEX(invTypeMaterials!$A:$C,MATCH(1,('Cap Component Needed'!O$2=invTypeMaterials!$B:$B)*('Cap Component Needed'!$B15=invTypeMaterials!$A:$A),0),3))*'Help&amp;Setup'!$B$13)-((INDEX(invTypeMaterials!$A:$C,MATCH(1,('Cap Component Needed'!O$2=invTypeMaterials!$B:$B)*('Cap Component Needed'!$B15=invTypeMaterials!$A:$A),0),3))*'Help&amp;Setup'!$B$14),1),0)</f>
        <v>0</v>
      </c>
      <c r="P15" s="207">
        <f t="array" ref="P15">IFERROR(CEILING((INDEX(invTypeMaterials!$A:$C,MATCH(1,('Cap Component Needed'!P$2=invTypeMaterials!$B:$B)*('Cap Component Needed'!$B15=invTypeMaterials!$A:$A),0),3))-((INDEX(invTypeMaterials!$A:$C,MATCH(1,('Cap Component Needed'!P$2=invTypeMaterials!$B:$B)*('Cap Component Needed'!$B15=invTypeMaterials!$A:$A),0),3))*'Help&amp;Setup'!$B$12)-((INDEX(invTypeMaterials!$A:$C,MATCH(1,('Cap Component Needed'!P$2=invTypeMaterials!$B:$B)*('Cap Component Needed'!$B15=invTypeMaterials!$A:$A),0),3))*'Help&amp;Setup'!$B$13)-((INDEX(invTypeMaterials!$A:$C,MATCH(1,('Cap Component Needed'!P$2=invTypeMaterials!$B:$B)*('Cap Component Needed'!$B15=invTypeMaterials!$A:$A),0),3))*'Help&amp;Setup'!$B$14),1),0)</f>
        <v>0</v>
      </c>
      <c r="Q15" s="207">
        <f t="array" ref="Q15">IFERROR(CEILING((INDEX(invTypeMaterials!$A:$C,MATCH(1,('Cap Component Needed'!Q$2=invTypeMaterials!$B:$B)*('Cap Component Needed'!$B15=invTypeMaterials!$A:$A),0),3))-((INDEX(invTypeMaterials!$A:$C,MATCH(1,('Cap Component Needed'!Q$2=invTypeMaterials!$B:$B)*('Cap Component Needed'!$B15=invTypeMaterials!$A:$A),0),3))*'Help&amp;Setup'!$B$12)-((INDEX(invTypeMaterials!$A:$C,MATCH(1,('Cap Component Needed'!Q$2=invTypeMaterials!$B:$B)*('Cap Component Needed'!$B15=invTypeMaterials!$A:$A),0),3))*'Help&amp;Setup'!$B$13)-((INDEX(invTypeMaterials!$A:$C,MATCH(1,('Cap Component Needed'!Q$2=invTypeMaterials!$B:$B)*('Cap Component Needed'!$B15=invTypeMaterials!$A:$A),0),3))*'Help&amp;Setup'!$B$14),1),0)</f>
        <v>0</v>
      </c>
      <c r="R15" s="207">
        <f t="array" ref="R15">IFERROR(CEILING((INDEX(invTypeMaterials!$A:$C,MATCH(1,('Cap Component Needed'!R$2=invTypeMaterials!$B:$B)*('Cap Component Needed'!$B15=invTypeMaterials!$A:$A),0),3))-((INDEX(invTypeMaterials!$A:$C,MATCH(1,('Cap Component Needed'!R$2=invTypeMaterials!$B:$B)*('Cap Component Needed'!$B15=invTypeMaterials!$A:$A),0),3))*'Help&amp;Setup'!$B$12)-((INDEX(invTypeMaterials!$A:$C,MATCH(1,('Cap Component Needed'!R$2=invTypeMaterials!$B:$B)*('Cap Component Needed'!$B15=invTypeMaterials!$A:$A),0),3))*'Help&amp;Setup'!$B$13)-((INDEX(invTypeMaterials!$A:$C,MATCH(1,('Cap Component Needed'!R$2=invTypeMaterials!$B:$B)*('Cap Component Needed'!$B15=invTypeMaterials!$A:$A),0),3))*'Help&amp;Setup'!$B$14),1),0)</f>
        <v>0</v>
      </c>
      <c r="S15" s="207">
        <f t="array" ref="S15">IFERROR(CEILING((INDEX(invTypeMaterials!$A:$C,MATCH(1,('Cap Component Needed'!S$2=invTypeMaterials!$B:$B)*('Cap Component Needed'!$B15=invTypeMaterials!$A:$A),0),3))-((INDEX(invTypeMaterials!$A:$C,MATCH(1,('Cap Component Needed'!S$2=invTypeMaterials!$B:$B)*('Cap Component Needed'!$B15=invTypeMaterials!$A:$A),0),3))*'Help&amp;Setup'!$B$12)-((INDEX(invTypeMaterials!$A:$C,MATCH(1,('Cap Component Needed'!S$2=invTypeMaterials!$B:$B)*('Cap Component Needed'!$B15=invTypeMaterials!$A:$A),0),3))*'Help&amp;Setup'!$B$13)-((INDEX(invTypeMaterials!$A:$C,MATCH(1,('Cap Component Needed'!S$2=invTypeMaterials!$B:$B)*('Cap Component Needed'!$B15=invTypeMaterials!$A:$A),0),3))*'Help&amp;Setup'!$B$14),1),0)</f>
        <v>0</v>
      </c>
      <c r="T15" s="207">
        <f t="array" ref="T15">IFERROR(CEILING((INDEX(invTypeMaterials!$A:$C,MATCH(1,('Cap Component Needed'!T$2=invTypeMaterials!$B:$B)*('Cap Component Needed'!$B15=invTypeMaterials!$A:$A),0),3))-((INDEX(invTypeMaterials!$A:$C,MATCH(1,('Cap Component Needed'!T$2=invTypeMaterials!$B:$B)*('Cap Component Needed'!$B15=invTypeMaterials!$A:$A),0),3))*'Help&amp;Setup'!$B$12)-((INDEX(invTypeMaterials!$A:$C,MATCH(1,('Cap Component Needed'!T$2=invTypeMaterials!$B:$B)*('Cap Component Needed'!$B15=invTypeMaterials!$A:$A),0),3))*'Help&amp;Setup'!$B$13)-((INDEX(invTypeMaterials!$A:$C,MATCH(1,('Cap Component Needed'!T$2=invTypeMaterials!$B:$B)*('Cap Component Needed'!$B15=invTypeMaterials!$A:$A),0),3))*'Help&amp;Setup'!$B$14),1),0)</f>
        <v>0</v>
      </c>
      <c r="U15" s="207">
        <f t="array" ref="U15">IFERROR(CEILING((INDEX(invTypeMaterials!$A:$C,MATCH(1,('Cap Component Needed'!U$2=invTypeMaterials!$B:$B)*('Cap Component Needed'!$B15=invTypeMaterials!$A:$A),0),3))-((INDEX(invTypeMaterials!$A:$C,MATCH(1,('Cap Component Needed'!U$2=invTypeMaterials!$B:$B)*('Cap Component Needed'!$B15=invTypeMaterials!$A:$A),0),3))*'Help&amp;Setup'!$B$12)-((INDEX(invTypeMaterials!$A:$C,MATCH(1,('Cap Component Needed'!U$2=invTypeMaterials!$B:$B)*('Cap Component Needed'!$B15=invTypeMaterials!$A:$A),0),3))*'Help&amp;Setup'!$B$13)-((INDEX(invTypeMaterials!$A:$C,MATCH(1,('Cap Component Needed'!U$2=invTypeMaterials!$B:$B)*('Cap Component Needed'!$B15=invTypeMaterials!$A:$A),0),3))*'Help&amp;Setup'!$B$14),1),0)</f>
        <v>0</v>
      </c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</row>
    <row r="16">
      <c r="A16" s="208" t="s">
        <v>207</v>
      </c>
      <c r="B16" s="202" t="e">
        <v>#N/A</v>
      </c>
      <c r="C16" s="207">
        <f t="array" ref="C16">IFERROR(CEILING((INDEX(invTypeMaterials!$A:$C,MATCH(1,('Cap Component Needed'!C$2=invTypeMaterials!$B:$B)*('Cap Component Needed'!$B16=invTypeMaterials!$A:$A),0),3))-((INDEX(invTypeMaterials!$A:$C,MATCH(1,('Cap Component Needed'!C$2=invTypeMaterials!$B:$B)*('Cap Component Needed'!$B16=invTypeMaterials!$A:$A),0),3))*'Help&amp;Setup'!$B$12)-((INDEX(invTypeMaterials!$A:$C,MATCH(1,('Cap Component Needed'!C$2=invTypeMaterials!$B:$B)*('Cap Component Needed'!$B16=invTypeMaterials!$A:$A),0),3))*'Help&amp;Setup'!$B$13)-((INDEX(invTypeMaterials!$A:$C,MATCH(1,('Cap Component Needed'!C$2=invTypeMaterials!$B:$B)*('Cap Component Needed'!$B16=invTypeMaterials!$A:$A),0),3))*'Help&amp;Setup'!$B$14),1),0)</f>
        <v>0</v>
      </c>
      <c r="D16" s="207">
        <f t="array" ref="D16">IFERROR(CEILING((INDEX(invTypeMaterials!$A:$C,MATCH(1,('Cap Component Needed'!D$2=invTypeMaterials!$B:$B)*('Cap Component Needed'!$B16=invTypeMaterials!$A:$A),0),3))-((INDEX(invTypeMaterials!$A:$C,MATCH(1,('Cap Component Needed'!D$2=invTypeMaterials!$B:$B)*('Cap Component Needed'!$B16=invTypeMaterials!$A:$A),0),3))*'Help&amp;Setup'!$B$12)-((INDEX(invTypeMaterials!$A:$C,MATCH(1,('Cap Component Needed'!D$2=invTypeMaterials!$B:$B)*('Cap Component Needed'!$B16=invTypeMaterials!$A:$A),0),3))*'Help&amp;Setup'!$B$13)-((INDEX(invTypeMaterials!$A:$C,MATCH(1,('Cap Component Needed'!D$2=invTypeMaterials!$B:$B)*('Cap Component Needed'!$B16=invTypeMaterials!$A:$A),0),3))*'Help&amp;Setup'!$B$14),1),0)</f>
        <v>0</v>
      </c>
      <c r="E16" s="207">
        <f t="array" ref="E16">IFERROR(CEILING((INDEX(invTypeMaterials!$A:$C,MATCH(1,('Cap Component Needed'!E$2=invTypeMaterials!$B:$B)*('Cap Component Needed'!$B16=invTypeMaterials!$A:$A),0),3))-((INDEX(invTypeMaterials!$A:$C,MATCH(1,('Cap Component Needed'!E$2=invTypeMaterials!$B:$B)*('Cap Component Needed'!$B16=invTypeMaterials!$A:$A),0),3))*'Help&amp;Setup'!$B$12)-((INDEX(invTypeMaterials!$A:$C,MATCH(1,('Cap Component Needed'!E$2=invTypeMaterials!$B:$B)*('Cap Component Needed'!$B16=invTypeMaterials!$A:$A),0),3))*'Help&amp;Setup'!$B$13)-((INDEX(invTypeMaterials!$A:$C,MATCH(1,('Cap Component Needed'!E$2=invTypeMaterials!$B:$B)*('Cap Component Needed'!$B16=invTypeMaterials!$A:$A),0),3))*'Help&amp;Setup'!$B$14),1),0)</f>
        <v>0</v>
      </c>
      <c r="F16" s="207">
        <f t="array" ref="F16">IFERROR(CEILING((INDEX(invTypeMaterials!$A:$C,MATCH(1,('Cap Component Needed'!F$2=invTypeMaterials!$B:$B)*('Cap Component Needed'!$B16=invTypeMaterials!$A:$A),0),3))-((INDEX(invTypeMaterials!$A:$C,MATCH(1,('Cap Component Needed'!F$2=invTypeMaterials!$B:$B)*('Cap Component Needed'!$B16=invTypeMaterials!$A:$A),0),3))*'Help&amp;Setup'!$B$12)-((INDEX(invTypeMaterials!$A:$C,MATCH(1,('Cap Component Needed'!F$2=invTypeMaterials!$B:$B)*('Cap Component Needed'!$B16=invTypeMaterials!$A:$A),0),3))*'Help&amp;Setup'!$B$13)-((INDEX(invTypeMaterials!$A:$C,MATCH(1,('Cap Component Needed'!F$2=invTypeMaterials!$B:$B)*('Cap Component Needed'!$B16=invTypeMaterials!$A:$A),0),3))*'Help&amp;Setup'!$B$14),1),0)</f>
        <v>0</v>
      </c>
      <c r="G16" s="207">
        <f t="array" ref="G16">IFERROR(CEILING((INDEX(invTypeMaterials!$A:$C,MATCH(1,('Cap Component Needed'!G$2=invTypeMaterials!$B:$B)*('Cap Component Needed'!$B16=invTypeMaterials!$A:$A),0),3))-((INDEX(invTypeMaterials!$A:$C,MATCH(1,('Cap Component Needed'!G$2=invTypeMaterials!$B:$B)*('Cap Component Needed'!$B16=invTypeMaterials!$A:$A),0),3))*'Help&amp;Setup'!$B$12)-((INDEX(invTypeMaterials!$A:$C,MATCH(1,('Cap Component Needed'!G$2=invTypeMaterials!$B:$B)*('Cap Component Needed'!$B16=invTypeMaterials!$A:$A),0),3))*'Help&amp;Setup'!$B$13)-((INDEX(invTypeMaterials!$A:$C,MATCH(1,('Cap Component Needed'!G$2=invTypeMaterials!$B:$B)*('Cap Component Needed'!$B16=invTypeMaterials!$A:$A),0),3))*'Help&amp;Setup'!$B$14),1),0)</f>
        <v>0</v>
      </c>
      <c r="H16" s="207">
        <f t="array" ref="H16">IFERROR(CEILING((INDEX(invTypeMaterials!$A:$C,MATCH(1,('Cap Component Needed'!H$2=invTypeMaterials!$B:$B)*('Cap Component Needed'!$B16=invTypeMaterials!$A:$A),0),3))-((INDEX(invTypeMaterials!$A:$C,MATCH(1,('Cap Component Needed'!H$2=invTypeMaterials!$B:$B)*('Cap Component Needed'!$B16=invTypeMaterials!$A:$A),0),3))*'Help&amp;Setup'!$B$12)-((INDEX(invTypeMaterials!$A:$C,MATCH(1,('Cap Component Needed'!H$2=invTypeMaterials!$B:$B)*('Cap Component Needed'!$B16=invTypeMaterials!$A:$A),0),3))*'Help&amp;Setup'!$B$13)-((INDEX(invTypeMaterials!$A:$C,MATCH(1,('Cap Component Needed'!H$2=invTypeMaterials!$B:$B)*('Cap Component Needed'!$B16=invTypeMaterials!$A:$A),0),3))*'Help&amp;Setup'!$B$14),1),0)</f>
        <v>0</v>
      </c>
      <c r="I16" s="207">
        <f t="array" ref="I16">IFERROR(CEILING((INDEX(invTypeMaterials!$A:$C,MATCH(1,('Cap Component Needed'!I$2=invTypeMaterials!$B:$B)*('Cap Component Needed'!$B16=invTypeMaterials!$A:$A),0),3))-((INDEX(invTypeMaterials!$A:$C,MATCH(1,('Cap Component Needed'!I$2=invTypeMaterials!$B:$B)*('Cap Component Needed'!$B16=invTypeMaterials!$A:$A),0),3))*'Help&amp;Setup'!$B$12)-((INDEX(invTypeMaterials!$A:$C,MATCH(1,('Cap Component Needed'!I$2=invTypeMaterials!$B:$B)*('Cap Component Needed'!$B16=invTypeMaterials!$A:$A),0),3))*'Help&amp;Setup'!$B$13)-((INDEX(invTypeMaterials!$A:$C,MATCH(1,('Cap Component Needed'!I$2=invTypeMaterials!$B:$B)*('Cap Component Needed'!$B16=invTypeMaterials!$A:$A),0),3))*'Help&amp;Setup'!$B$14),1),0)</f>
        <v>0</v>
      </c>
      <c r="J16" s="207">
        <f t="array" ref="J16">IFERROR(CEILING((INDEX(invTypeMaterials!$A:$C,MATCH(1,('Cap Component Needed'!J$2=invTypeMaterials!$B:$B)*('Cap Component Needed'!$B16=invTypeMaterials!$A:$A),0),3))-((INDEX(invTypeMaterials!$A:$C,MATCH(1,('Cap Component Needed'!J$2=invTypeMaterials!$B:$B)*('Cap Component Needed'!$B16=invTypeMaterials!$A:$A),0),3))*'Help&amp;Setup'!$B$12)-((INDEX(invTypeMaterials!$A:$C,MATCH(1,('Cap Component Needed'!J$2=invTypeMaterials!$B:$B)*('Cap Component Needed'!$B16=invTypeMaterials!$A:$A),0),3))*'Help&amp;Setup'!$B$13)-((INDEX(invTypeMaterials!$A:$C,MATCH(1,('Cap Component Needed'!J$2=invTypeMaterials!$B:$B)*('Cap Component Needed'!$B16=invTypeMaterials!$A:$A),0),3))*'Help&amp;Setup'!$B$14),1),0)</f>
        <v>0</v>
      </c>
      <c r="K16" s="207">
        <f t="array" ref="K16">IFERROR(CEILING((INDEX(invTypeMaterials!$A:$C,MATCH(1,('Cap Component Needed'!K$2=invTypeMaterials!$B:$B)*('Cap Component Needed'!$B16=invTypeMaterials!$A:$A),0),3))-((INDEX(invTypeMaterials!$A:$C,MATCH(1,('Cap Component Needed'!K$2=invTypeMaterials!$B:$B)*('Cap Component Needed'!$B16=invTypeMaterials!$A:$A),0),3))*'Help&amp;Setup'!$B$12)-((INDEX(invTypeMaterials!$A:$C,MATCH(1,('Cap Component Needed'!K$2=invTypeMaterials!$B:$B)*('Cap Component Needed'!$B16=invTypeMaterials!$A:$A),0),3))*'Help&amp;Setup'!$B$13)-((INDEX(invTypeMaterials!$A:$C,MATCH(1,('Cap Component Needed'!K$2=invTypeMaterials!$B:$B)*('Cap Component Needed'!$B16=invTypeMaterials!$A:$A),0),3))*'Help&amp;Setup'!$B$14),1),0)</f>
        <v>0</v>
      </c>
      <c r="L16" s="207">
        <f t="array" ref="L16">IFERROR(CEILING((INDEX(invTypeMaterials!$A:$C,MATCH(1,('Cap Component Needed'!L$2=invTypeMaterials!$B:$B)*('Cap Component Needed'!$B16=invTypeMaterials!$A:$A),0),3))-((INDEX(invTypeMaterials!$A:$C,MATCH(1,('Cap Component Needed'!L$2=invTypeMaterials!$B:$B)*('Cap Component Needed'!$B16=invTypeMaterials!$A:$A),0),3))*'Help&amp;Setup'!$B$12)-((INDEX(invTypeMaterials!$A:$C,MATCH(1,('Cap Component Needed'!L$2=invTypeMaterials!$B:$B)*('Cap Component Needed'!$B16=invTypeMaterials!$A:$A),0),3))*'Help&amp;Setup'!$B$13)-((INDEX(invTypeMaterials!$A:$C,MATCH(1,('Cap Component Needed'!L$2=invTypeMaterials!$B:$B)*('Cap Component Needed'!$B16=invTypeMaterials!$A:$A),0),3))*'Help&amp;Setup'!$B$14),1),0)</f>
        <v>0</v>
      </c>
      <c r="M16" s="207">
        <f t="array" ref="M16">IFERROR(CEILING((INDEX(invTypeMaterials!$A:$C,MATCH(1,('Cap Component Needed'!M$2=invTypeMaterials!$B:$B)*('Cap Component Needed'!$B16=invTypeMaterials!$A:$A),0),3))-((INDEX(invTypeMaterials!$A:$C,MATCH(1,('Cap Component Needed'!M$2=invTypeMaterials!$B:$B)*('Cap Component Needed'!$B16=invTypeMaterials!$A:$A),0),3))*'Help&amp;Setup'!$B$12)-((INDEX(invTypeMaterials!$A:$C,MATCH(1,('Cap Component Needed'!M$2=invTypeMaterials!$B:$B)*('Cap Component Needed'!$B16=invTypeMaterials!$A:$A),0),3))*'Help&amp;Setup'!$B$13)-((INDEX(invTypeMaterials!$A:$C,MATCH(1,('Cap Component Needed'!M$2=invTypeMaterials!$B:$B)*('Cap Component Needed'!$B16=invTypeMaterials!$A:$A),0),3))*'Help&amp;Setup'!$B$14),1),0)</f>
        <v>0</v>
      </c>
      <c r="N16" s="207">
        <f t="array" ref="N16">IFERROR(CEILING((INDEX(invTypeMaterials!$A:$C,MATCH(1,('Cap Component Needed'!N$2=invTypeMaterials!$B:$B)*('Cap Component Needed'!$B16=invTypeMaterials!$A:$A),0),3))-((INDEX(invTypeMaterials!$A:$C,MATCH(1,('Cap Component Needed'!N$2=invTypeMaterials!$B:$B)*('Cap Component Needed'!$B16=invTypeMaterials!$A:$A),0),3))*'Help&amp;Setup'!$B$12)-((INDEX(invTypeMaterials!$A:$C,MATCH(1,('Cap Component Needed'!N$2=invTypeMaterials!$B:$B)*('Cap Component Needed'!$B16=invTypeMaterials!$A:$A),0),3))*'Help&amp;Setup'!$B$13)-((INDEX(invTypeMaterials!$A:$C,MATCH(1,('Cap Component Needed'!N$2=invTypeMaterials!$B:$B)*('Cap Component Needed'!$B16=invTypeMaterials!$A:$A),0),3))*'Help&amp;Setup'!$B$14),1),0)</f>
        <v>0</v>
      </c>
      <c r="O16" s="207">
        <f t="array" ref="O16">IFERROR(CEILING((INDEX(invTypeMaterials!$A:$C,MATCH(1,('Cap Component Needed'!O$2=invTypeMaterials!$B:$B)*('Cap Component Needed'!$B16=invTypeMaterials!$A:$A),0),3))-((INDEX(invTypeMaterials!$A:$C,MATCH(1,('Cap Component Needed'!O$2=invTypeMaterials!$B:$B)*('Cap Component Needed'!$B16=invTypeMaterials!$A:$A),0),3))*'Help&amp;Setup'!$B$12)-((INDEX(invTypeMaterials!$A:$C,MATCH(1,('Cap Component Needed'!O$2=invTypeMaterials!$B:$B)*('Cap Component Needed'!$B16=invTypeMaterials!$A:$A),0),3))*'Help&amp;Setup'!$B$13)-((INDEX(invTypeMaterials!$A:$C,MATCH(1,('Cap Component Needed'!O$2=invTypeMaterials!$B:$B)*('Cap Component Needed'!$B16=invTypeMaterials!$A:$A),0),3))*'Help&amp;Setup'!$B$14),1),0)</f>
        <v>0</v>
      </c>
      <c r="P16" s="207">
        <f t="array" ref="P16">IFERROR(CEILING((INDEX(invTypeMaterials!$A:$C,MATCH(1,('Cap Component Needed'!P$2=invTypeMaterials!$B:$B)*('Cap Component Needed'!$B16=invTypeMaterials!$A:$A),0),3))-((INDEX(invTypeMaterials!$A:$C,MATCH(1,('Cap Component Needed'!P$2=invTypeMaterials!$B:$B)*('Cap Component Needed'!$B16=invTypeMaterials!$A:$A),0),3))*'Help&amp;Setup'!$B$12)-((INDEX(invTypeMaterials!$A:$C,MATCH(1,('Cap Component Needed'!P$2=invTypeMaterials!$B:$B)*('Cap Component Needed'!$B16=invTypeMaterials!$A:$A),0),3))*'Help&amp;Setup'!$B$13)-((INDEX(invTypeMaterials!$A:$C,MATCH(1,('Cap Component Needed'!P$2=invTypeMaterials!$B:$B)*('Cap Component Needed'!$B16=invTypeMaterials!$A:$A),0),3))*'Help&amp;Setup'!$B$14),1),0)</f>
        <v>0</v>
      </c>
      <c r="Q16" s="207">
        <f t="array" ref="Q16">IFERROR(CEILING((INDEX(invTypeMaterials!$A:$C,MATCH(1,('Cap Component Needed'!Q$2=invTypeMaterials!$B:$B)*('Cap Component Needed'!$B16=invTypeMaterials!$A:$A),0),3))-((INDEX(invTypeMaterials!$A:$C,MATCH(1,('Cap Component Needed'!Q$2=invTypeMaterials!$B:$B)*('Cap Component Needed'!$B16=invTypeMaterials!$A:$A),0),3))*'Help&amp;Setup'!$B$12)-((INDEX(invTypeMaterials!$A:$C,MATCH(1,('Cap Component Needed'!Q$2=invTypeMaterials!$B:$B)*('Cap Component Needed'!$B16=invTypeMaterials!$A:$A),0),3))*'Help&amp;Setup'!$B$13)-((INDEX(invTypeMaterials!$A:$C,MATCH(1,('Cap Component Needed'!Q$2=invTypeMaterials!$B:$B)*('Cap Component Needed'!$B16=invTypeMaterials!$A:$A),0),3))*'Help&amp;Setup'!$B$14),1),0)</f>
        <v>0</v>
      </c>
      <c r="R16" s="207">
        <f t="array" ref="R16">IFERROR(CEILING((INDEX(invTypeMaterials!$A:$C,MATCH(1,('Cap Component Needed'!R$2=invTypeMaterials!$B:$B)*('Cap Component Needed'!$B16=invTypeMaterials!$A:$A),0),3))-((INDEX(invTypeMaterials!$A:$C,MATCH(1,('Cap Component Needed'!R$2=invTypeMaterials!$B:$B)*('Cap Component Needed'!$B16=invTypeMaterials!$A:$A),0),3))*'Help&amp;Setup'!$B$12)-((INDEX(invTypeMaterials!$A:$C,MATCH(1,('Cap Component Needed'!R$2=invTypeMaterials!$B:$B)*('Cap Component Needed'!$B16=invTypeMaterials!$A:$A),0),3))*'Help&amp;Setup'!$B$13)-((INDEX(invTypeMaterials!$A:$C,MATCH(1,('Cap Component Needed'!R$2=invTypeMaterials!$B:$B)*('Cap Component Needed'!$B16=invTypeMaterials!$A:$A),0),3))*'Help&amp;Setup'!$B$14),1),0)</f>
        <v>0</v>
      </c>
      <c r="S16" s="207">
        <f t="array" ref="S16">IFERROR(CEILING((INDEX(invTypeMaterials!$A:$C,MATCH(1,('Cap Component Needed'!S$2=invTypeMaterials!$B:$B)*('Cap Component Needed'!$B16=invTypeMaterials!$A:$A),0),3))-((INDEX(invTypeMaterials!$A:$C,MATCH(1,('Cap Component Needed'!S$2=invTypeMaterials!$B:$B)*('Cap Component Needed'!$B16=invTypeMaterials!$A:$A),0),3))*'Help&amp;Setup'!$B$12)-((INDEX(invTypeMaterials!$A:$C,MATCH(1,('Cap Component Needed'!S$2=invTypeMaterials!$B:$B)*('Cap Component Needed'!$B16=invTypeMaterials!$A:$A),0),3))*'Help&amp;Setup'!$B$13)-((INDEX(invTypeMaterials!$A:$C,MATCH(1,('Cap Component Needed'!S$2=invTypeMaterials!$B:$B)*('Cap Component Needed'!$B16=invTypeMaterials!$A:$A),0),3))*'Help&amp;Setup'!$B$14),1),0)</f>
        <v>0</v>
      </c>
      <c r="T16" s="207">
        <f t="array" ref="T16">IFERROR(CEILING((INDEX(invTypeMaterials!$A:$C,MATCH(1,('Cap Component Needed'!T$2=invTypeMaterials!$B:$B)*('Cap Component Needed'!$B16=invTypeMaterials!$A:$A),0),3))-((INDEX(invTypeMaterials!$A:$C,MATCH(1,('Cap Component Needed'!T$2=invTypeMaterials!$B:$B)*('Cap Component Needed'!$B16=invTypeMaterials!$A:$A),0),3))*'Help&amp;Setup'!$B$12)-((INDEX(invTypeMaterials!$A:$C,MATCH(1,('Cap Component Needed'!T$2=invTypeMaterials!$B:$B)*('Cap Component Needed'!$B16=invTypeMaterials!$A:$A),0),3))*'Help&amp;Setup'!$B$13)-((INDEX(invTypeMaterials!$A:$C,MATCH(1,('Cap Component Needed'!T$2=invTypeMaterials!$B:$B)*('Cap Component Needed'!$B16=invTypeMaterials!$A:$A),0),3))*'Help&amp;Setup'!$B$14),1),0)</f>
        <v>0</v>
      </c>
      <c r="U16" s="207">
        <f t="array" ref="U16">IFERROR(CEILING((INDEX(invTypeMaterials!$A:$C,MATCH(1,('Cap Component Needed'!U$2=invTypeMaterials!$B:$B)*('Cap Component Needed'!$B16=invTypeMaterials!$A:$A),0),3))-((INDEX(invTypeMaterials!$A:$C,MATCH(1,('Cap Component Needed'!U$2=invTypeMaterials!$B:$B)*('Cap Component Needed'!$B16=invTypeMaterials!$A:$A),0),3))*'Help&amp;Setup'!$B$12)-((INDEX(invTypeMaterials!$A:$C,MATCH(1,('Cap Component Needed'!U$2=invTypeMaterials!$B:$B)*('Cap Component Needed'!$B16=invTypeMaterials!$A:$A),0),3))*'Help&amp;Setup'!$B$13)-((INDEX(invTypeMaterials!$A:$C,MATCH(1,('Cap Component Needed'!U$2=invTypeMaterials!$B:$B)*('Cap Component Needed'!$B16=invTypeMaterials!$A:$A),0),3))*'Help&amp;Setup'!$B$14),1),0)</f>
        <v>0</v>
      </c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</row>
    <row r="17">
      <c r="A17" s="208" t="s">
        <v>23</v>
      </c>
      <c r="B17" s="202" t="e">
        <v>#N/A</v>
      </c>
      <c r="C17" s="207">
        <f t="array" ref="C17">IFERROR(CEILING((INDEX(invTypeMaterials!$A:$C,MATCH(1,('Cap Component Needed'!C$2=invTypeMaterials!$B:$B)*('Cap Component Needed'!$B17=invTypeMaterials!$A:$A),0),3))-((INDEX(invTypeMaterials!$A:$C,MATCH(1,('Cap Component Needed'!C$2=invTypeMaterials!$B:$B)*('Cap Component Needed'!$B17=invTypeMaterials!$A:$A),0),3))*'Help&amp;Setup'!$B$12)-((INDEX(invTypeMaterials!$A:$C,MATCH(1,('Cap Component Needed'!C$2=invTypeMaterials!$B:$B)*('Cap Component Needed'!$B17=invTypeMaterials!$A:$A),0),3))*'Help&amp;Setup'!$B$13)-((INDEX(invTypeMaterials!$A:$C,MATCH(1,('Cap Component Needed'!C$2=invTypeMaterials!$B:$B)*('Cap Component Needed'!$B17=invTypeMaterials!$A:$A),0),3))*'Help&amp;Setup'!$B$14),1),0)</f>
        <v>0</v>
      </c>
      <c r="D17" s="207">
        <f t="array" ref="D17">IFERROR(CEILING((INDEX(invTypeMaterials!$A:$C,MATCH(1,('Cap Component Needed'!D$2=invTypeMaterials!$B:$B)*('Cap Component Needed'!$B17=invTypeMaterials!$A:$A),0),3))-((INDEX(invTypeMaterials!$A:$C,MATCH(1,('Cap Component Needed'!D$2=invTypeMaterials!$B:$B)*('Cap Component Needed'!$B17=invTypeMaterials!$A:$A),0),3))*'Help&amp;Setup'!$B$12)-((INDEX(invTypeMaterials!$A:$C,MATCH(1,('Cap Component Needed'!D$2=invTypeMaterials!$B:$B)*('Cap Component Needed'!$B17=invTypeMaterials!$A:$A),0),3))*'Help&amp;Setup'!$B$13)-((INDEX(invTypeMaterials!$A:$C,MATCH(1,('Cap Component Needed'!D$2=invTypeMaterials!$B:$B)*('Cap Component Needed'!$B17=invTypeMaterials!$A:$A),0),3))*'Help&amp;Setup'!$B$14),1),0)</f>
        <v>0</v>
      </c>
      <c r="E17" s="207">
        <f t="array" ref="E17">IFERROR(CEILING((INDEX(invTypeMaterials!$A:$C,MATCH(1,('Cap Component Needed'!E$2=invTypeMaterials!$B:$B)*('Cap Component Needed'!$B17=invTypeMaterials!$A:$A),0),3))-((INDEX(invTypeMaterials!$A:$C,MATCH(1,('Cap Component Needed'!E$2=invTypeMaterials!$B:$B)*('Cap Component Needed'!$B17=invTypeMaterials!$A:$A),0),3))*'Help&amp;Setup'!$B$12)-((INDEX(invTypeMaterials!$A:$C,MATCH(1,('Cap Component Needed'!E$2=invTypeMaterials!$B:$B)*('Cap Component Needed'!$B17=invTypeMaterials!$A:$A),0),3))*'Help&amp;Setup'!$B$13)-((INDEX(invTypeMaterials!$A:$C,MATCH(1,('Cap Component Needed'!E$2=invTypeMaterials!$B:$B)*('Cap Component Needed'!$B17=invTypeMaterials!$A:$A),0),3))*'Help&amp;Setup'!$B$14),1),0)</f>
        <v>0</v>
      </c>
      <c r="F17" s="207">
        <f t="array" ref="F17">IFERROR(CEILING((INDEX(invTypeMaterials!$A:$C,MATCH(1,('Cap Component Needed'!F$2=invTypeMaterials!$B:$B)*('Cap Component Needed'!$B17=invTypeMaterials!$A:$A),0),3))-((INDEX(invTypeMaterials!$A:$C,MATCH(1,('Cap Component Needed'!F$2=invTypeMaterials!$B:$B)*('Cap Component Needed'!$B17=invTypeMaterials!$A:$A),0),3))*'Help&amp;Setup'!$B$12)-((INDEX(invTypeMaterials!$A:$C,MATCH(1,('Cap Component Needed'!F$2=invTypeMaterials!$B:$B)*('Cap Component Needed'!$B17=invTypeMaterials!$A:$A),0),3))*'Help&amp;Setup'!$B$13)-((INDEX(invTypeMaterials!$A:$C,MATCH(1,('Cap Component Needed'!F$2=invTypeMaterials!$B:$B)*('Cap Component Needed'!$B17=invTypeMaterials!$A:$A),0),3))*'Help&amp;Setup'!$B$14),1),0)</f>
        <v>0</v>
      </c>
      <c r="G17" s="207">
        <f t="array" ref="G17">IFERROR(CEILING((INDEX(invTypeMaterials!$A:$C,MATCH(1,('Cap Component Needed'!G$2=invTypeMaterials!$B:$B)*('Cap Component Needed'!$B17=invTypeMaterials!$A:$A),0),3))-((INDEX(invTypeMaterials!$A:$C,MATCH(1,('Cap Component Needed'!G$2=invTypeMaterials!$B:$B)*('Cap Component Needed'!$B17=invTypeMaterials!$A:$A),0),3))*'Help&amp;Setup'!$B$12)-((INDEX(invTypeMaterials!$A:$C,MATCH(1,('Cap Component Needed'!G$2=invTypeMaterials!$B:$B)*('Cap Component Needed'!$B17=invTypeMaterials!$A:$A),0),3))*'Help&amp;Setup'!$B$13)-((INDEX(invTypeMaterials!$A:$C,MATCH(1,('Cap Component Needed'!G$2=invTypeMaterials!$B:$B)*('Cap Component Needed'!$B17=invTypeMaterials!$A:$A),0),3))*'Help&amp;Setup'!$B$14),1),0)</f>
        <v>0</v>
      </c>
      <c r="H17" s="207">
        <f t="array" ref="H17">IFERROR(CEILING((INDEX(invTypeMaterials!$A:$C,MATCH(1,('Cap Component Needed'!H$2=invTypeMaterials!$B:$B)*('Cap Component Needed'!$B17=invTypeMaterials!$A:$A),0),3))-((INDEX(invTypeMaterials!$A:$C,MATCH(1,('Cap Component Needed'!H$2=invTypeMaterials!$B:$B)*('Cap Component Needed'!$B17=invTypeMaterials!$A:$A),0),3))*'Help&amp;Setup'!$B$12)-((INDEX(invTypeMaterials!$A:$C,MATCH(1,('Cap Component Needed'!H$2=invTypeMaterials!$B:$B)*('Cap Component Needed'!$B17=invTypeMaterials!$A:$A),0),3))*'Help&amp;Setup'!$B$13)-((INDEX(invTypeMaterials!$A:$C,MATCH(1,('Cap Component Needed'!H$2=invTypeMaterials!$B:$B)*('Cap Component Needed'!$B17=invTypeMaterials!$A:$A),0),3))*'Help&amp;Setup'!$B$14),1),0)</f>
        <v>0</v>
      </c>
      <c r="I17" s="207">
        <f t="array" ref="I17">IFERROR(CEILING((INDEX(invTypeMaterials!$A:$C,MATCH(1,('Cap Component Needed'!I$2=invTypeMaterials!$B:$B)*('Cap Component Needed'!$B17=invTypeMaterials!$A:$A),0),3))-((INDEX(invTypeMaterials!$A:$C,MATCH(1,('Cap Component Needed'!I$2=invTypeMaterials!$B:$B)*('Cap Component Needed'!$B17=invTypeMaterials!$A:$A),0),3))*'Help&amp;Setup'!$B$12)-((INDEX(invTypeMaterials!$A:$C,MATCH(1,('Cap Component Needed'!I$2=invTypeMaterials!$B:$B)*('Cap Component Needed'!$B17=invTypeMaterials!$A:$A),0),3))*'Help&amp;Setup'!$B$13)-((INDEX(invTypeMaterials!$A:$C,MATCH(1,('Cap Component Needed'!I$2=invTypeMaterials!$B:$B)*('Cap Component Needed'!$B17=invTypeMaterials!$A:$A),0),3))*'Help&amp;Setup'!$B$14),1),0)</f>
        <v>0</v>
      </c>
      <c r="J17" s="207">
        <f t="array" ref="J17">IFERROR(CEILING((INDEX(invTypeMaterials!$A:$C,MATCH(1,('Cap Component Needed'!J$2=invTypeMaterials!$B:$B)*('Cap Component Needed'!$B17=invTypeMaterials!$A:$A),0),3))-((INDEX(invTypeMaterials!$A:$C,MATCH(1,('Cap Component Needed'!J$2=invTypeMaterials!$B:$B)*('Cap Component Needed'!$B17=invTypeMaterials!$A:$A),0),3))*'Help&amp;Setup'!$B$12)-((INDEX(invTypeMaterials!$A:$C,MATCH(1,('Cap Component Needed'!J$2=invTypeMaterials!$B:$B)*('Cap Component Needed'!$B17=invTypeMaterials!$A:$A),0),3))*'Help&amp;Setup'!$B$13)-((INDEX(invTypeMaterials!$A:$C,MATCH(1,('Cap Component Needed'!J$2=invTypeMaterials!$B:$B)*('Cap Component Needed'!$B17=invTypeMaterials!$A:$A),0),3))*'Help&amp;Setup'!$B$14),1),0)</f>
        <v>0</v>
      </c>
      <c r="K17" s="207">
        <f t="array" ref="K17">IFERROR(CEILING((INDEX(invTypeMaterials!$A:$C,MATCH(1,('Cap Component Needed'!K$2=invTypeMaterials!$B:$B)*('Cap Component Needed'!$B17=invTypeMaterials!$A:$A),0),3))-((INDEX(invTypeMaterials!$A:$C,MATCH(1,('Cap Component Needed'!K$2=invTypeMaterials!$B:$B)*('Cap Component Needed'!$B17=invTypeMaterials!$A:$A),0),3))*'Help&amp;Setup'!$B$12)-((INDEX(invTypeMaterials!$A:$C,MATCH(1,('Cap Component Needed'!K$2=invTypeMaterials!$B:$B)*('Cap Component Needed'!$B17=invTypeMaterials!$A:$A),0),3))*'Help&amp;Setup'!$B$13)-((INDEX(invTypeMaterials!$A:$C,MATCH(1,('Cap Component Needed'!K$2=invTypeMaterials!$B:$B)*('Cap Component Needed'!$B17=invTypeMaterials!$A:$A),0),3))*'Help&amp;Setup'!$B$14),1),0)</f>
        <v>0</v>
      </c>
      <c r="L17" s="207">
        <f t="array" ref="L17">IFERROR(CEILING((INDEX(invTypeMaterials!$A:$C,MATCH(1,('Cap Component Needed'!L$2=invTypeMaterials!$B:$B)*('Cap Component Needed'!$B17=invTypeMaterials!$A:$A),0),3))-((INDEX(invTypeMaterials!$A:$C,MATCH(1,('Cap Component Needed'!L$2=invTypeMaterials!$B:$B)*('Cap Component Needed'!$B17=invTypeMaterials!$A:$A),0),3))*'Help&amp;Setup'!$B$12)-((INDEX(invTypeMaterials!$A:$C,MATCH(1,('Cap Component Needed'!L$2=invTypeMaterials!$B:$B)*('Cap Component Needed'!$B17=invTypeMaterials!$A:$A),0),3))*'Help&amp;Setup'!$B$13)-((INDEX(invTypeMaterials!$A:$C,MATCH(1,('Cap Component Needed'!L$2=invTypeMaterials!$B:$B)*('Cap Component Needed'!$B17=invTypeMaterials!$A:$A),0),3))*'Help&amp;Setup'!$B$14),1),0)</f>
        <v>0</v>
      </c>
      <c r="M17" s="207">
        <f t="array" ref="M17">IFERROR(CEILING((INDEX(invTypeMaterials!$A:$C,MATCH(1,('Cap Component Needed'!M$2=invTypeMaterials!$B:$B)*('Cap Component Needed'!$B17=invTypeMaterials!$A:$A),0),3))-((INDEX(invTypeMaterials!$A:$C,MATCH(1,('Cap Component Needed'!M$2=invTypeMaterials!$B:$B)*('Cap Component Needed'!$B17=invTypeMaterials!$A:$A),0),3))*'Help&amp;Setup'!$B$12)-((INDEX(invTypeMaterials!$A:$C,MATCH(1,('Cap Component Needed'!M$2=invTypeMaterials!$B:$B)*('Cap Component Needed'!$B17=invTypeMaterials!$A:$A),0),3))*'Help&amp;Setup'!$B$13)-((INDEX(invTypeMaterials!$A:$C,MATCH(1,('Cap Component Needed'!M$2=invTypeMaterials!$B:$B)*('Cap Component Needed'!$B17=invTypeMaterials!$A:$A),0),3))*'Help&amp;Setup'!$B$14),1),0)</f>
        <v>0</v>
      </c>
      <c r="N17" s="207">
        <f t="array" ref="N17">IFERROR(CEILING((INDEX(invTypeMaterials!$A:$C,MATCH(1,('Cap Component Needed'!N$2=invTypeMaterials!$B:$B)*('Cap Component Needed'!$B17=invTypeMaterials!$A:$A),0),3))-((INDEX(invTypeMaterials!$A:$C,MATCH(1,('Cap Component Needed'!N$2=invTypeMaterials!$B:$B)*('Cap Component Needed'!$B17=invTypeMaterials!$A:$A),0),3))*'Help&amp;Setup'!$B$12)-((INDEX(invTypeMaterials!$A:$C,MATCH(1,('Cap Component Needed'!N$2=invTypeMaterials!$B:$B)*('Cap Component Needed'!$B17=invTypeMaterials!$A:$A),0),3))*'Help&amp;Setup'!$B$13)-((INDEX(invTypeMaterials!$A:$C,MATCH(1,('Cap Component Needed'!N$2=invTypeMaterials!$B:$B)*('Cap Component Needed'!$B17=invTypeMaterials!$A:$A),0),3))*'Help&amp;Setup'!$B$14),1),0)</f>
        <v>0</v>
      </c>
      <c r="O17" s="207">
        <f t="array" ref="O17">IFERROR(CEILING((INDEX(invTypeMaterials!$A:$C,MATCH(1,('Cap Component Needed'!O$2=invTypeMaterials!$B:$B)*('Cap Component Needed'!$B17=invTypeMaterials!$A:$A),0),3))-((INDEX(invTypeMaterials!$A:$C,MATCH(1,('Cap Component Needed'!O$2=invTypeMaterials!$B:$B)*('Cap Component Needed'!$B17=invTypeMaterials!$A:$A),0),3))*'Help&amp;Setup'!$B$12)-((INDEX(invTypeMaterials!$A:$C,MATCH(1,('Cap Component Needed'!O$2=invTypeMaterials!$B:$B)*('Cap Component Needed'!$B17=invTypeMaterials!$A:$A),0),3))*'Help&amp;Setup'!$B$13)-((INDEX(invTypeMaterials!$A:$C,MATCH(1,('Cap Component Needed'!O$2=invTypeMaterials!$B:$B)*('Cap Component Needed'!$B17=invTypeMaterials!$A:$A),0),3))*'Help&amp;Setup'!$B$14),1),0)</f>
        <v>0</v>
      </c>
      <c r="P17" s="207">
        <f t="array" ref="P17">IFERROR(CEILING((INDEX(invTypeMaterials!$A:$C,MATCH(1,('Cap Component Needed'!P$2=invTypeMaterials!$B:$B)*('Cap Component Needed'!$B17=invTypeMaterials!$A:$A),0),3))-((INDEX(invTypeMaterials!$A:$C,MATCH(1,('Cap Component Needed'!P$2=invTypeMaterials!$B:$B)*('Cap Component Needed'!$B17=invTypeMaterials!$A:$A),0),3))*'Help&amp;Setup'!$B$12)-((INDEX(invTypeMaterials!$A:$C,MATCH(1,('Cap Component Needed'!P$2=invTypeMaterials!$B:$B)*('Cap Component Needed'!$B17=invTypeMaterials!$A:$A),0),3))*'Help&amp;Setup'!$B$13)-((INDEX(invTypeMaterials!$A:$C,MATCH(1,('Cap Component Needed'!P$2=invTypeMaterials!$B:$B)*('Cap Component Needed'!$B17=invTypeMaterials!$A:$A),0),3))*'Help&amp;Setup'!$B$14),1),0)</f>
        <v>0</v>
      </c>
      <c r="Q17" s="207">
        <f t="array" ref="Q17">IFERROR(CEILING((INDEX(invTypeMaterials!$A:$C,MATCH(1,('Cap Component Needed'!Q$2=invTypeMaterials!$B:$B)*('Cap Component Needed'!$B17=invTypeMaterials!$A:$A),0),3))-((INDEX(invTypeMaterials!$A:$C,MATCH(1,('Cap Component Needed'!Q$2=invTypeMaterials!$B:$B)*('Cap Component Needed'!$B17=invTypeMaterials!$A:$A),0),3))*'Help&amp;Setup'!$B$12)-((INDEX(invTypeMaterials!$A:$C,MATCH(1,('Cap Component Needed'!Q$2=invTypeMaterials!$B:$B)*('Cap Component Needed'!$B17=invTypeMaterials!$A:$A),0),3))*'Help&amp;Setup'!$B$13)-((INDEX(invTypeMaterials!$A:$C,MATCH(1,('Cap Component Needed'!Q$2=invTypeMaterials!$B:$B)*('Cap Component Needed'!$B17=invTypeMaterials!$A:$A),0),3))*'Help&amp;Setup'!$B$14),1),0)</f>
        <v>0</v>
      </c>
      <c r="R17" s="207">
        <f t="array" ref="R17">IFERROR(CEILING((INDEX(invTypeMaterials!$A:$C,MATCH(1,('Cap Component Needed'!R$2=invTypeMaterials!$B:$B)*('Cap Component Needed'!$B17=invTypeMaterials!$A:$A),0),3))-((INDEX(invTypeMaterials!$A:$C,MATCH(1,('Cap Component Needed'!R$2=invTypeMaterials!$B:$B)*('Cap Component Needed'!$B17=invTypeMaterials!$A:$A),0),3))*'Help&amp;Setup'!$B$12)-((INDEX(invTypeMaterials!$A:$C,MATCH(1,('Cap Component Needed'!R$2=invTypeMaterials!$B:$B)*('Cap Component Needed'!$B17=invTypeMaterials!$A:$A),0),3))*'Help&amp;Setup'!$B$13)-((INDEX(invTypeMaterials!$A:$C,MATCH(1,('Cap Component Needed'!R$2=invTypeMaterials!$B:$B)*('Cap Component Needed'!$B17=invTypeMaterials!$A:$A),0),3))*'Help&amp;Setup'!$B$14),1),0)</f>
        <v>0</v>
      </c>
      <c r="S17" s="207">
        <f t="array" ref="S17">IFERROR(CEILING((INDEX(invTypeMaterials!$A:$C,MATCH(1,('Cap Component Needed'!S$2=invTypeMaterials!$B:$B)*('Cap Component Needed'!$B17=invTypeMaterials!$A:$A),0),3))-((INDEX(invTypeMaterials!$A:$C,MATCH(1,('Cap Component Needed'!S$2=invTypeMaterials!$B:$B)*('Cap Component Needed'!$B17=invTypeMaterials!$A:$A),0),3))*'Help&amp;Setup'!$B$12)-((INDEX(invTypeMaterials!$A:$C,MATCH(1,('Cap Component Needed'!S$2=invTypeMaterials!$B:$B)*('Cap Component Needed'!$B17=invTypeMaterials!$A:$A),0),3))*'Help&amp;Setup'!$B$13)-((INDEX(invTypeMaterials!$A:$C,MATCH(1,('Cap Component Needed'!S$2=invTypeMaterials!$B:$B)*('Cap Component Needed'!$B17=invTypeMaterials!$A:$A),0),3))*'Help&amp;Setup'!$B$14),1),0)</f>
        <v>0</v>
      </c>
      <c r="T17" s="207">
        <f t="array" ref="T17">IFERROR(CEILING((INDEX(invTypeMaterials!$A:$C,MATCH(1,('Cap Component Needed'!T$2=invTypeMaterials!$B:$B)*('Cap Component Needed'!$B17=invTypeMaterials!$A:$A),0),3))-((INDEX(invTypeMaterials!$A:$C,MATCH(1,('Cap Component Needed'!T$2=invTypeMaterials!$B:$B)*('Cap Component Needed'!$B17=invTypeMaterials!$A:$A),0),3))*'Help&amp;Setup'!$B$12)-((INDEX(invTypeMaterials!$A:$C,MATCH(1,('Cap Component Needed'!T$2=invTypeMaterials!$B:$B)*('Cap Component Needed'!$B17=invTypeMaterials!$A:$A),0),3))*'Help&amp;Setup'!$B$13)-((INDEX(invTypeMaterials!$A:$C,MATCH(1,('Cap Component Needed'!T$2=invTypeMaterials!$B:$B)*('Cap Component Needed'!$B17=invTypeMaterials!$A:$A),0),3))*'Help&amp;Setup'!$B$14),1),0)</f>
        <v>0</v>
      </c>
      <c r="U17" s="207">
        <f t="array" ref="U17">IFERROR(CEILING((INDEX(invTypeMaterials!$A:$C,MATCH(1,('Cap Component Needed'!U$2=invTypeMaterials!$B:$B)*('Cap Component Needed'!$B17=invTypeMaterials!$A:$A),0),3))-((INDEX(invTypeMaterials!$A:$C,MATCH(1,('Cap Component Needed'!U$2=invTypeMaterials!$B:$B)*('Cap Component Needed'!$B17=invTypeMaterials!$A:$A),0),3))*'Help&amp;Setup'!$B$12)-((INDEX(invTypeMaterials!$A:$C,MATCH(1,('Cap Component Needed'!U$2=invTypeMaterials!$B:$B)*('Cap Component Needed'!$B17=invTypeMaterials!$A:$A),0),3))*'Help&amp;Setup'!$B$13)-((INDEX(invTypeMaterials!$A:$C,MATCH(1,('Cap Component Needed'!U$2=invTypeMaterials!$B:$B)*('Cap Component Needed'!$B17=invTypeMaterials!$A:$A),0),3))*'Help&amp;Setup'!$B$14),1),0)</f>
        <v>0</v>
      </c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</row>
    <row r="18">
      <c r="A18" s="208" t="s">
        <v>46</v>
      </c>
      <c r="B18" s="202" t="e">
        <v>#N/A</v>
      </c>
      <c r="C18" s="207">
        <f t="array" ref="C18">IFERROR(CEILING((INDEX(invTypeMaterials!$A:$C,MATCH(1,('Cap Component Needed'!C$2=invTypeMaterials!$B:$B)*('Cap Component Needed'!$B18=invTypeMaterials!$A:$A),0),3))-((INDEX(invTypeMaterials!$A:$C,MATCH(1,('Cap Component Needed'!C$2=invTypeMaterials!$B:$B)*('Cap Component Needed'!$B18=invTypeMaterials!$A:$A),0),3))*'Help&amp;Setup'!$B$12)-((INDEX(invTypeMaterials!$A:$C,MATCH(1,('Cap Component Needed'!C$2=invTypeMaterials!$B:$B)*('Cap Component Needed'!$B18=invTypeMaterials!$A:$A),0),3))*'Help&amp;Setup'!$B$13)-((INDEX(invTypeMaterials!$A:$C,MATCH(1,('Cap Component Needed'!C$2=invTypeMaterials!$B:$B)*('Cap Component Needed'!$B18=invTypeMaterials!$A:$A),0),3))*'Help&amp;Setup'!$B$14),1),0)</f>
        <v>0</v>
      </c>
      <c r="D18" s="207">
        <f t="array" ref="D18">IFERROR(CEILING((INDEX(invTypeMaterials!$A:$C,MATCH(1,('Cap Component Needed'!D$2=invTypeMaterials!$B:$B)*('Cap Component Needed'!$B18=invTypeMaterials!$A:$A),0),3))-((INDEX(invTypeMaterials!$A:$C,MATCH(1,('Cap Component Needed'!D$2=invTypeMaterials!$B:$B)*('Cap Component Needed'!$B18=invTypeMaterials!$A:$A),0),3))*'Help&amp;Setup'!$B$12)-((INDEX(invTypeMaterials!$A:$C,MATCH(1,('Cap Component Needed'!D$2=invTypeMaterials!$B:$B)*('Cap Component Needed'!$B18=invTypeMaterials!$A:$A),0),3))*'Help&amp;Setup'!$B$13)-((INDEX(invTypeMaterials!$A:$C,MATCH(1,('Cap Component Needed'!D$2=invTypeMaterials!$B:$B)*('Cap Component Needed'!$B18=invTypeMaterials!$A:$A),0),3))*'Help&amp;Setup'!$B$14),1),0)</f>
        <v>0</v>
      </c>
      <c r="E18" s="207">
        <f t="array" ref="E18">IFERROR(CEILING((INDEX(invTypeMaterials!$A:$C,MATCH(1,('Cap Component Needed'!E$2=invTypeMaterials!$B:$B)*('Cap Component Needed'!$B18=invTypeMaterials!$A:$A),0),3))-((INDEX(invTypeMaterials!$A:$C,MATCH(1,('Cap Component Needed'!E$2=invTypeMaterials!$B:$B)*('Cap Component Needed'!$B18=invTypeMaterials!$A:$A),0),3))*'Help&amp;Setup'!$B$12)-((INDEX(invTypeMaterials!$A:$C,MATCH(1,('Cap Component Needed'!E$2=invTypeMaterials!$B:$B)*('Cap Component Needed'!$B18=invTypeMaterials!$A:$A),0),3))*'Help&amp;Setup'!$B$13)-((INDEX(invTypeMaterials!$A:$C,MATCH(1,('Cap Component Needed'!E$2=invTypeMaterials!$B:$B)*('Cap Component Needed'!$B18=invTypeMaterials!$A:$A),0),3))*'Help&amp;Setup'!$B$14),1),0)</f>
        <v>0</v>
      </c>
      <c r="F18" s="207">
        <f t="array" ref="F18">IFERROR(CEILING((INDEX(invTypeMaterials!$A:$C,MATCH(1,('Cap Component Needed'!F$2=invTypeMaterials!$B:$B)*('Cap Component Needed'!$B18=invTypeMaterials!$A:$A),0),3))-((INDEX(invTypeMaterials!$A:$C,MATCH(1,('Cap Component Needed'!F$2=invTypeMaterials!$B:$B)*('Cap Component Needed'!$B18=invTypeMaterials!$A:$A),0),3))*'Help&amp;Setup'!$B$12)-((INDEX(invTypeMaterials!$A:$C,MATCH(1,('Cap Component Needed'!F$2=invTypeMaterials!$B:$B)*('Cap Component Needed'!$B18=invTypeMaterials!$A:$A),0),3))*'Help&amp;Setup'!$B$13)-((INDEX(invTypeMaterials!$A:$C,MATCH(1,('Cap Component Needed'!F$2=invTypeMaterials!$B:$B)*('Cap Component Needed'!$B18=invTypeMaterials!$A:$A),0),3))*'Help&amp;Setup'!$B$14),1),0)</f>
        <v>0</v>
      </c>
      <c r="G18" s="207">
        <f t="array" ref="G18">IFERROR(CEILING((INDEX(invTypeMaterials!$A:$C,MATCH(1,('Cap Component Needed'!G$2=invTypeMaterials!$B:$B)*('Cap Component Needed'!$B18=invTypeMaterials!$A:$A),0),3))-((INDEX(invTypeMaterials!$A:$C,MATCH(1,('Cap Component Needed'!G$2=invTypeMaterials!$B:$B)*('Cap Component Needed'!$B18=invTypeMaterials!$A:$A),0),3))*'Help&amp;Setup'!$B$12)-((INDEX(invTypeMaterials!$A:$C,MATCH(1,('Cap Component Needed'!G$2=invTypeMaterials!$B:$B)*('Cap Component Needed'!$B18=invTypeMaterials!$A:$A),0),3))*'Help&amp;Setup'!$B$13)-((INDEX(invTypeMaterials!$A:$C,MATCH(1,('Cap Component Needed'!G$2=invTypeMaterials!$B:$B)*('Cap Component Needed'!$B18=invTypeMaterials!$A:$A),0),3))*'Help&amp;Setup'!$B$14),1),0)</f>
        <v>0</v>
      </c>
      <c r="H18" s="207">
        <f t="array" ref="H18">IFERROR(CEILING((INDEX(invTypeMaterials!$A:$C,MATCH(1,('Cap Component Needed'!H$2=invTypeMaterials!$B:$B)*('Cap Component Needed'!$B18=invTypeMaterials!$A:$A),0),3))-((INDEX(invTypeMaterials!$A:$C,MATCH(1,('Cap Component Needed'!H$2=invTypeMaterials!$B:$B)*('Cap Component Needed'!$B18=invTypeMaterials!$A:$A),0),3))*'Help&amp;Setup'!$B$12)-((INDEX(invTypeMaterials!$A:$C,MATCH(1,('Cap Component Needed'!H$2=invTypeMaterials!$B:$B)*('Cap Component Needed'!$B18=invTypeMaterials!$A:$A),0),3))*'Help&amp;Setup'!$B$13)-((INDEX(invTypeMaterials!$A:$C,MATCH(1,('Cap Component Needed'!H$2=invTypeMaterials!$B:$B)*('Cap Component Needed'!$B18=invTypeMaterials!$A:$A),0),3))*'Help&amp;Setup'!$B$14),1),0)</f>
        <v>0</v>
      </c>
      <c r="I18" s="207">
        <f t="array" ref="I18">IFERROR(CEILING((INDEX(invTypeMaterials!$A:$C,MATCH(1,('Cap Component Needed'!I$2=invTypeMaterials!$B:$B)*('Cap Component Needed'!$B18=invTypeMaterials!$A:$A),0),3))-((INDEX(invTypeMaterials!$A:$C,MATCH(1,('Cap Component Needed'!I$2=invTypeMaterials!$B:$B)*('Cap Component Needed'!$B18=invTypeMaterials!$A:$A),0),3))*'Help&amp;Setup'!$B$12)-((INDEX(invTypeMaterials!$A:$C,MATCH(1,('Cap Component Needed'!I$2=invTypeMaterials!$B:$B)*('Cap Component Needed'!$B18=invTypeMaterials!$A:$A),0),3))*'Help&amp;Setup'!$B$13)-((INDEX(invTypeMaterials!$A:$C,MATCH(1,('Cap Component Needed'!I$2=invTypeMaterials!$B:$B)*('Cap Component Needed'!$B18=invTypeMaterials!$A:$A),0),3))*'Help&amp;Setup'!$B$14),1),0)</f>
        <v>0</v>
      </c>
      <c r="J18" s="207">
        <f t="array" ref="J18">IFERROR(CEILING((INDEX(invTypeMaterials!$A:$C,MATCH(1,('Cap Component Needed'!J$2=invTypeMaterials!$B:$B)*('Cap Component Needed'!$B18=invTypeMaterials!$A:$A),0),3))-((INDEX(invTypeMaterials!$A:$C,MATCH(1,('Cap Component Needed'!J$2=invTypeMaterials!$B:$B)*('Cap Component Needed'!$B18=invTypeMaterials!$A:$A),0),3))*'Help&amp;Setup'!$B$12)-((INDEX(invTypeMaterials!$A:$C,MATCH(1,('Cap Component Needed'!J$2=invTypeMaterials!$B:$B)*('Cap Component Needed'!$B18=invTypeMaterials!$A:$A),0),3))*'Help&amp;Setup'!$B$13)-((INDEX(invTypeMaterials!$A:$C,MATCH(1,('Cap Component Needed'!J$2=invTypeMaterials!$B:$B)*('Cap Component Needed'!$B18=invTypeMaterials!$A:$A),0),3))*'Help&amp;Setup'!$B$14),1),0)</f>
        <v>0</v>
      </c>
      <c r="K18" s="207">
        <f t="array" ref="K18">IFERROR(CEILING((INDEX(invTypeMaterials!$A:$C,MATCH(1,('Cap Component Needed'!K$2=invTypeMaterials!$B:$B)*('Cap Component Needed'!$B18=invTypeMaterials!$A:$A),0),3))-((INDEX(invTypeMaterials!$A:$C,MATCH(1,('Cap Component Needed'!K$2=invTypeMaterials!$B:$B)*('Cap Component Needed'!$B18=invTypeMaterials!$A:$A),0),3))*'Help&amp;Setup'!$B$12)-((INDEX(invTypeMaterials!$A:$C,MATCH(1,('Cap Component Needed'!K$2=invTypeMaterials!$B:$B)*('Cap Component Needed'!$B18=invTypeMaterials!$A:$A),0),3))*'Help&amp;Setup'!$B$13)-((INDEX(invTypeMaterials!$A:$C,MATCH(1,('Cap Component Needed'!K$2=invTypeMaterials!$B:$B)*('Cap Component Needed'!$B18=invTypeMaterials!$A:$A),0),3))*'Help&amp;Setup'!$B$14),1),0)</f>
        <v>0</v>
      </c>
      <c r="L18" s="207">
        <f t="array" ref="L18">IFERROR(CEILING((INDEX(invTypeMaterials!$A:$C,MATCH(1,('Cap Component Needed'!L$2=invTypeMaterials!$B:$B)*('Cap Component Needed'!$B18=invTypeMaterials!$A:$A),0),3))-((INDEX(invTypeMaterials!$A:$C,MATCH(1,('Cap Component Needed'!L$2=invTypeMaterials!$B:$B)*('Cap Component Needed'!$B18=invTypeMaterials!$A:$A),0),3))*'Help&amp;Setup'!$B$12)-((INDEX(invTypeMaterials!$A:$C,MATCH(1,('Cap Component Needed'!L$2=invTypeMaterials!$B:$B)*('Cap Component Needed'!$B18=invTypeMaterials!$A:$A),0),3))*'Help&amp;Setup'!$B$13)-((INDEX(invTypeMaterials!$A:$C,MATCH(1,('Cap Component Needed'!L$2=invTypeMaterials!$B:$B)*('Cap Component Needed'!$B18=invTypeMaterials!$A:$A),0),3))*'Help&amp;Setup'!$B$14),1),0)</f>
        <v>0</v>
      </c>
      <c r="M18" s="207">
        <f t="array" ref="M18">IFERROR(CEILING((INDEX(invTypeMaterials!$A:$C,MATCH(1,('Cap Component Needed'!M$2=invTypeMaterials!$B:$B)*('Cap Component Needed'!$B18=invTypeMaterials!$A:$A),0),3))-((INDEX(invTypeMaterials!$A:$C,MATCH(1,('Cap Component Needed'!M$2=invTypeMaterials!$B:$B)*('Cap Component Needed'!$B18=invTypeMaterials!$A:$A),0),3))*'Help&amp;Setup'!$B$12)-((INDEX(invTypeMaterials!$A:$C,MATCH(1,('Cap Component Needed'!M$2=invTypeMaterials!$B:$B)*('Cap Component Needed'!$B18=invTypeMaterials!$A:$A),0),3))*'Help&amp;Setup'!$B$13)-((INDEX(invTypeMaterials!$A:$C,MATCH(1,('Cap Component Needed'!M$2=invTypeMaterials!$B:$B)*('Cap Component Needed'!$B18=invTypeMaterials!$A:$A),0),3))*'Help&amp;Setup'!$B$14),1),0)</f>
        <v>0</v>
      </c>
      <c r="N18" s="207">
        <f t="array" ref="N18">IFERROR(CEILING((INDEX(invTypeMaterials!$A:$C,MATCH(1,('Cap Component Needed'!N$2=invTypeMaterials!$B:$B)*('Cap Component Needed'!$B18=invTypeMaterials!$A:$A),0),3))-((INDEX(invTypeMaterials!$A:$C,MATCH(1,('Cap Component Needed'!N$2=invTypeMaterials!$B:$B)*('Cap Component Needed'!$B18=invTypeMaterials!$A:$A),0),3))*'Help&amp;Setup'!$B$12)-((INDEX(invTypeMaterials!$A:$C,MATCH(1,('Cap Component Needed'!N$2=invTypeMaterials!$B:$B)*('Cap Component Needed'!$B18=invTypeMaterials!$A:$A),0),3))*'Help&amp;Setup'!$B$13)-((INDEX(invTypeMaterials!$A:$C,MATCH(1,('Cap Component Needed'!N$2=invTypeMaterials!$B:$B)*('Cap Component Needed'!$B18=invTypeMaterials!$A:$A),0),3))*'Help&amp;Setup'!$B$14),1),0)</f>
        <v>0</v>
      </c>
      <c r="O18" s="207">
        <f t="array" ref="O18">IFERROR(CEILING((INDEX(invTypeMaterials!$A:$C,MATCH(1,('Cap Component Needed'!O$2=invTypeMaterials!$B:$B)*('Cap Component Needed'!$B18=invTypeMaterials!$A:$A),0),3))-((INDEX(invTypeMaterials!$A:$C,MATCH(1,('Cap Component Needed'!O$2=invTypeMaterials!$B:$B)*('Cap Component Needed'!$B18=invTypeMaterials!$A:$A),0),3))*'Help&amp;Setup'!$B$12)-((INDEX(invTypeMaterials!$A:$C,MATCH(1,('Cap Component Needed'!O$2=invTypeMaterials!$B:$B)*('Cap Component Needed'!$B18=invTypeMaterials!$A:$A),0),3))*'Help&amp;Setup'!$B$13)-((INDEX(invTypeMaterials!$A:$C,MATCH(1,('Cap Component Needed'!O$2=invTypeMaterials!$B:$B)*('Cap Component Needed'!$B18=invTypeMaterials!$A:$A),0),3))*'Help&amp;Setup'!$B$14),1),0)</f>
        <v>0</v>
      </c>
      <c r="P18" s="207">
        <f t="array" ref="P18">IFERROR(CEILING((INDEX(invTypeMaterials!$A:$C,MATCH(1,('Cap Component Needed'!P$2=invTypeMaterials!$B:$B)*('Cap Component Needed'!$B18=invTypeMaterials!$A:$A),0),3))-((INDEX(invTypeMaterials!$A:$C,MATCH(1,('Cap Component Needed'!P$2=invTypeMaterials!$B:$B)*('Cap Component Needed'!$B18=invTypeMaterials!$A:$A),0),3))*'Help&amp;Setup'!$B$12)-((INDEX(invTypeMaterials!$A:$C,MATCH(1,('Cap Component Needed'!P$2=invTypeMaterials!$B:$B)*('Cap Component Needed'!$B18=invTypeMaterials!$A:$A),0),3))*'Help&amp;Setup'!$B$13)-((INDEX(invTypeMaterials!$A:$C,MATCH(1,('Cap Component Needed'!P$2=invTypeMaterials!$B:$B)*('Cap Component Needed'!$B18=invTypeMaterials!$A:$A),0),3))*'Help&amp;Setup'!$B$14),1),0)</f>
        <v>0</v>
      </c>
      <c r="Q18" s="207">
        <f t="array" ref="Q18">IFERROR(CEILING((INDEX(invTypeMaterials!$A:$C,MATCH(1,('Cap Component Needed'!Q$2=invTypeMaterials!$B:$B)*('Cap Component Needed'!$B18=invTypeMaterials!$A:$A),0),3))-((INDEX(invTypeMaterials!$A:$C,MATCH(1,('Cap Component Needed'!Q$2=invTypeMaterials!$B:$B)*('Cap Component Needed'!$B18=invTypeMaterials!$A:$A),0),3))*'Help&amp;Setup'!$B$12)-((INDEX(invTypeMaterials!$A:$C,MATCH(1,('Cap Component Needed'!Q$2=invTypeMaterials!$B:$B)*('Cap Component Needed'!$B18=invTypeMaterials!$A:$A),0),3))*'Help&amp;Setup'!$B$13)-((INDEX(invTypeMaterials!$A:$C,MATCH(1,('Cap Component Needed'!Q$2=invTypeMaterials!$B:$B)*('Cap Component Needed'!$B18=invTypeMaterials!$A:$A),0),3))*'Help&amp;Setup'!$B$14),1),0)</f>
        <v>0</v>
      </c>
      <c r="R18" s="207">
        <f t="array" ref="R18">IFERROR(CEILING((INDEX(invTypeMaterials!$A:$C,MATCH(1,('Cap Component Needed'!R$2=invTypeMaterials!$B:$B)*('Cap Component Needed'!$B18=invTypeMaterials!$A:$A),0),3))-((INDEX(invTypeMaterials!$A:$C,MATCH(1,('Cap Component Needed'!R$2=invTypeMaterials!$B:$B)*('Cap Component Needed'!$B18=invTypeMaterials!$A:$A),0),3))*'Help&amp;Setup'!$B$12)-((INDEX(invTypeMaterials!$A:$C,MATCH(1,('Cap Component Needed'!R$2=invTypeMaterials!$B:$B)*('Cap Component Needed'!$B18=invTypeMaterials!$A:$A),0),3))*'Help&amp;Setup'!$B$13)-((INDEX(invTypeMaterials!$A:$C,MATCH(1,('Cap Component Needed'!R$2=invTypeMaterials!$B:$B)*('Cap Component Needed'!$B18=invTypeMaterials!$A:$A),0),3))*'Help&amp;Setup'!$B$14),1),0)</f>
        <v>0</v>
      </c>
      <c r="S18" s="207">
        <f t="array" ref="S18">IFERROR(CEILING((INDEX(invTypeMaterials!$A:$C,MATCH(1,('Cap Component Needed'!S$2=invTypeMaterials!$B:$B)*('Cap Component Needed'!$B18=invTypeMaterials!$A:$A),0),3))-((INDEX(invTypeMaterials!$A:$C,MATCH(1,('Cap Component Needed'!S$2=invTypeMaterials!$B:$B)*('Cap Component Needed'!$B18=invTypeMaterials!$A:$A),0),3))*'Help&amp;Setup'!$B$12)-((INDEX(invTypeMaterials!$A:$C,MATCH(1,('Cap Component Needed'!S$2=invTypeMaterials!$B:$B)*('Cap Component Needed'!$B18=invTypeMaterials!$A:$A),0),3))*'Help&amp;Setup'!$B$13)-((INDEX(invTypeMaterials!$A:$C,MATCH(1,('Cap Component Needed'!S$2=invTypeMaterials!$B:$B)*('Cap Component Needed'!$B18=invTypeMaterials!$A:$A),0),3))*'Help&amp;Setup'!$B$14),1),0)</f>
        <v>0</v>
      </c>
      <c r="T18" s="207">
        <f t="array" ref="T18">IFERROR(CEILING((INDEX(invTypeMaterials!$A:$C,MATCH(1,('Cap Component Needed'!T$2=invTypeMaterials!$B:$B)*('Cap Component Needed'!$B18=invTypeMaterials!$A:$A),0),3))-((INDEX(invTypeMaterials!$A:$C,MATCH(1,('Cap Component Needed'!T$2=invTypeMaterials!$B:$B)*('Cap Component Needed'!$B18=invTypeMaterials!$A:$A),0),3))*'Help&amp;Setup'!$B$12)-((INDEX(invTypeMaterials!$A:$C,MATCH(1,('Cap Component Needed'!T$2=invTypeMaterials!$B:$B)*('Cap Component Needed'!$B18=invTypeMaterials!$A:$A),0),3))*'Help&amp;Setup'!$B$13)-((INDEX(invTypeMaterials!$A:$C,MATCH(1,('Cap Component Needed'!T$2=invTypeMaterials!$B:$B)*('Cap Component Needed'!$B18=invTypeMaterials!$A:$A),0),3))*'Help&amp;Setup'!$B$14),1),0)</f>
        <v>0</v>
      </c>
      <c r="U18" s="207">
        <f t="array" ref="U18">IFERROR(CEILING((INDEX(invTypeMaterials!$A:$C,MATCH(1,('Cap Component Needed'!U$2=invTypeMaterials!$B:$B)*('Cap Component Needed'!$B18=invTypeMaterials!$A:$A),0),3))-((INDEX(invTypeMaterials!$A:$C,MATCH(1,('Cap Component Needed'!U$2=invTypeMaterials!$B:$B)*('Cap Component Needed'!$B18=invTypeMaterials!$A:$A),0),3))*'Help&amp;Setup'!$B$12)-((INDEX(invTypeMaterials!$A:$C,MATCH(1,('Cap Component Needed'!U$2=invTypeMaterials!$B:$B)*('Cap Component Needed'!$B18=invTypeMaterials!$A:$A),0),3))*'Help&amp;Setup'!$B$13)-((INDEX(invTypeMaterials!$A:$C,MATCH(1,('Cap Component Needed'!U$2=invTypeMaterials!$B:$B)*('Cap Component Needed'!$B18=invTypeMaterials!$A:$A),0),3))*'Help&amp;Setup'!$B$14),1),0)</f>
        <v>0</v>
      </c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</row>
    <row r="19">
      <c r="A19" s="208" t="s">
        <v>28</v>
      </c>
      <c r="B19" s="202" t="e">
        <v>#N/A</v>
      </c>
      <c r="C19" s="207">
        <f t="array" ref="C19">IFERROR(CEILING((INDEX(invTypeMaterials!$A:$C,MATCH(1,('Cap Component Needed'!C$2=invTypeMaterials!$B:$B)*('Cap Component Needed'!$B19=invTypeMaterials!$A:$A),0),3))-((INDEX(invTypeMaterials!$A:$C,MATCH(1,('Cap Component Needed'!C$2=invTypeMaterials!$B:$B)*('Cap Component Needed'!$B19=invTypeMaterials!$A:$A),0),3))*'Help&amp;Setup'!$B$12)-((INDEX(invTypeMaterials!$A:$C,MATCH(1,('Cap Component Needed'!C$2=invTypeMaterials!$B:$B)*('Cap Component Needed'!$B19=invTypeMaterials!$A:$A),0),3))*'Help&amp;Setup'!$B$13)-((INDEX(invTypeMaterials!$A:$C,MATCH(1,('Cap Component Needed'!C$2=invTypeMaterials!$B:$B)*('Cap Component Needed'!$B19=invTypeMaterials!$A:$A),0),3))*'Help&amp;Setup'!$B$14),1),0)</f>
        <v>0</v>
      </c>
      <c r="D19" s="207">
        <f t="array" ref="D19">IFERROR(CEILING((INDEX(invTypeMaterials!$A:$C,MATCH(1,('Cap Component Needed'!D$2=invTypeMaterials!$B:$B)*('Cap Component Needed'!$B19=invTypeMaterials!$A:$A),0),3))-((INDEX(invTypeMaterials!$A:$C,MATCH(1,('Cap Component Needed'!D$2=invTypeMaterials!$B:$B)*('Cap Component Needed'!$B19=invTypeMaterials!$A:$A),0),3))*'Help&amp;Setup'!$B$12)-((INDEX(invTypeMaterials!$A:$C,MATCH(1,('Cap Component Needed'!D$2=invTypeMaterials!$B:$B)*('Cap Component Needed'!$B19=invTypeMaterials!$A:$A),0),3))*'Help&amp;Setup'!$B$13)-((INDEX(invTypeMaterials!$A:$C,MATCH(1,('Cap Component Needed'!D$2=invTypeMaterials!$B:$B)*('Cap Component Needed'!$B19=invTypeMaterials!$A:$A),0),3))*'Help&amp;Setup'!$B$14),1),0)</f>
        <v>0</v>
      </c>
      <c r="E19" s="207">
        <f t="array" ref="E19">IFERROR(CEILING((INDEX(invTypeMaterials!$A:$C,MATCH(1,('Cap Component Needed'!E$2=invTypeMaterials!$B:$B)*('Cap Component Needed'!$B19=invTypeMaterials!$A:$A),0),3))-((INDEX(invTypeMaterials!$A:$C,MATCH(1,('Cap Component Needed'!E$2=invTypeMaterials!$B:$B)*('Cap Component Needed'!$B19=invTypeMaterials!$A:$A),0),3))*'Help&amp;Setup'!$B$12)-((INDEX(invTypeMaterials!$A:$C,MATCH(1,('Cap Component Needed'!E$2=invTypeMaterials!$B:$B)*('Cap Component Needed'!$B19=invTypeMaterials!$A:$A),0),3))*'Help&amp;Setup'!$B$13)-((INDEX(invTypeMaterials!$A:$C,MATCH(1,('Cap Component Needed'!E$2=invTypeMaterials!$B:$B)*('Cap Component Needed'!$B19=invTypeMaterials!$A:$A),0),3))*'Help&amp;Setup'!$B$14),1),0)</f>
        <v>0</v>
      </c>
      <c r="F19" s="207">
        <f t="array" ref="F19">IFERROR(CEILING((INDEX(invTypeMaterials!$A:$C,MATCH(1,('Cap Component Needed'!F$2=invTypeMaterials!$B:$B)*('Cap Component Needed'!$B19=invTypeMaterials!$A:$A),0),3))-((INDEX(invTypeMaterials!$A:$C,MATCH(1,('Cap Component Needed'!F$2=invTypeMaterials!$B:$B)*('Cap Component Needed'!$B19=invTypeMaterials!$A:$A),0),3))*'Help&amp;Setup'!$B$12)-((INDEX(invTypeMaterials!$A:$C,MATCH(1,('Cap Component Needed'!F$2=invTypeMaterials!$B:$B)*('Cap Component Needed'!$B19=invTypeMaterials!$A:$A),0),3))*'Help&amp;Setup'!$B$13)-((INDEX(invTypeMaterials!$A:$C,MATCH(1,('Cap Component Needed'!F$2=invTypeMaterials!$B:$B)*('Cap Component Needed'!$B19=invTypeMaterials!$A:$A),0),3))*'Help&amp;Setup'!$B$14),1),0)</f>
        <v>0</v>
      </c>
      <c r="G19" s="207">
        <f t="array" ref="G19">IFERROR(CEILING((INDEX(invTypeMaterials!$A:$C,MATCH(1,('Cap Component Needed'!G$2=invTypeMaterials!$B:$B)*('Cap Component Needed'!$B19=invTypeMaterials!$A:$A),0),3))-((INDEX(invTypeMaterials!$A:$C,MATCH(1,('Cap Component Needed'!G$2=invTypeMaterials!$B:$B)*('Cap Component Needed'!$B19=invTypeMaterials!$A:$A),0),3))*'Help&amp;Setup'!$B$12)-((INDEX(invTypeMaterials!$A:$C,MATCH(1,('Cap Component Needed'!G$2=invTypeMaterials!$B:$B)*('Cap Component Needed'!$B19=invTypeMaterials!$A:$A),0),3))*'Help&amp;Setup'!$B$13)-((INDEX(invTypeMaterials!$A:$C,MATCH(1,('Cap Component Needed'!G$2=invTypeMaterials!$B:$B)*('Cap Component Needed'!$B19=invTypeMaterials!$A:$A),0),3))*'Help&amp;Setup'!$B$14),1),0)</f>
        <v>0</v>
      </c>
      <c r="H19" s="207">
        <f t="array" ref="H19">IFERROR(CEILING((INDEX(invTypeMaterials!$A:$C,MATCH(1,('Cap Component Needed'!H$2=invTypeMaterials!$B:$B)*('Cap Component Needed'!$B19=invTypeMaterials!$A:$A),0),3))-((INDEX(invTypeMaterials!$A:$C,MATCH(1,('Cap Component Needed'!H$2=invTypeMaterials!$B:$B)*('Cap Component Needed'!$B19=invTypeMaterials!$A:$A),0),3))*'Help&amp;Setup'!$B$12)-((INDEX(invTypeMaterials!$A:$C,MATCH(1,('Cap Component Needed'!H$2=invTypeMaterials!$B:$B)*('Cap Component Needed'!$B19=invTypeMaterials!$A:$A),0),3))*'Help&amp;Setup'!$B$13)-((INDEX(invTypeMaterials!$A:$C,MATCH(1,('Cap Component Needed'!H$2=invTypeMaterials!$B:$B)*('Cap Component Needed'!$B19=invTypeMaterials!$A:$A),0),3))*'Help&amp;Setup'!$B$14),1),0)</f>
        <v>0</v>
      </c>
      <c r="I19" s="207">
        <f t="array" ref="I19">IFERROR(CEILING((INDEX(invTypeMaterials!$A:$C,MATCH(1,('Cap Component Needed'!I$2=invTypeMaterials!$B:$B)*('Cap Component Needed'!$B19=invTypeMaterials!$A:$A),0),3))-((INDEX(invTypeMaterials!$A:$C,MATCH(1,('Cap Component Needed'!I$2=invTypeMaterials!$B:$B)*('Cap Component Needed'!$B19=invTypeMaterials!$A:$A),0),3))*'Help&amp;Setup'!$B$12)-((INDEX(invTypeMaterials!$A:$C,MATCH(1,('Cap Component Needed'!I$2=invTypeMaterials!$B:$B)*('Cap Component Needed'!$B19=invTypeMaterials!$A:$A),0),3))*'Help&amp;Setup'!$B$13)-((INDEX(invTypeMaterials!$A:$C,MATCH(1,('Cap Component Needed'!I$2=invTypeMaterials!$B:$B)*('Cap Component Needed'!$B19=invTypeMaterials!$A:$A),0),3))*'Help&amp;Setup'!$B$14),1),0)</f>
        <v>0</v>
      </c>
      <c r="J19" s="207">
        <f t="array" ref="J19">IFERROR(CEILING((INDEX(invTypeMaterials!$A:$C,MATCH(1,('Cap Component Needed'!J$2=invTypeMaterials!$B:$B)*('Cap Component Needed'!$B19=invTypeMaterials!$A:$A),0),3))-((INDEX(invTypeMaterials!$A:$C,MATCH(1,('Cap Component Needed'!J$2=invTypeMaterials!$B:$B)*('Cap Component Needed'!$B19=invTypeMaterials!$A:$A),0),3))*'Help&amp;Setup'!$B$12)-((INDEX(invTypeMaterials!$A:$C,MATCH(1,('Cap Component Needed'!J$2=invTypeMaterials!$B:$B)*('Cap Component Needed'!$B19=invTypeMaterials!$A:$A),0),3))*'Help&amp;Setup'!$B$13)-((INDEX(invTypeMaterials!$A:$C,MATCH(1,('Cap Component Needed'!J$2=invTypeMaterials!$B:$B)*('Cap Component Needed'!$B19=invTypeMaterials!$A:$A),0),3))*'Help&amp;Setup'!$B$14),1),0)</f>
        <v>0</v>
      </c>
      <c r="K19" s="207">
        <f t="array" ref="K19">IFERROR(CEILING((INDEX(invTypeMaterials!$A:$C,MATCH(1,('Cap Component Needed'!K$2=invTypeMaterials!$B:$B)*('Cap Component Needed'!$B19=invTypeMaterials!$A:$A),0),3))-((INDEX(invTypeMaterials!$A:$C,MATCH(1,('Cap Component Needed'!K$2=invTypeMaterials!$B:$B)*('Cap Component Needed'!$B19=invTypeMaterials!$A:$A),0),3))*'Help&amp;Setup'!$B$12)-((INDEX(invTypeMaterials!$A:$C,MATCH(1,('Cap Component Needed'!K$2=invTypeMaterials!$B:$B)*('Cap Component Needed'!$B19=invTypeMaterials!$A:$A),0),3))*'Help&amp;Setup'!$B$13)-((INDEX(invTypeMaterials!$A:$C,MATCH(1,('Cap Component Needed'!K$2=invTypeMaterials!$B:$B)*('Cap Component Needed'!$B19=invTypeMaterials!$A:$A),0),3))*'Help&amp;Setup'!$B$14),1),0)</f>
        <v>0</v>
      </c>
      <c r="L19" s="207">
        <f t="array" ref="L19">IFERROR(CEILING((INDEX(invTypeMaterials!$A:$C,MATCH(1,('Cap Component Needed'!L$2=invTypeMaterials!$B:$B)*('Cap Component Needed'!$B19=invTypeMaterials!$A:$A),0),3))-((INDEX(invTypeMaterials!$A:$C,MATCH(1,('Cap Component Needed'!L$2=invTypeMaterials!$B:$B)*('Cap Component Needed'!$B19=invTypeMaterials!$A:$A),0),3))*'Help&amp;Setup'!$B$12)-((INDEX(invTypeMaterials!$A:$C,MATCH(1,('Cap Component Needed'!L$2=invTypeMaterials!$B:$B)*('Cap Component Needed'!$B19=invTypeMaterials!$A:$A),0),3))*'Help&amp;Setup'!$B$13)-((INDEX(invTypeMaterials!$A:$C,MATCH(1,('Cap Component Needed'!L$2=invTypeMaterials!$B:$B)*('Cap Component Needed'!$B19=invTypeMaterials!$A:$A),0),3))*'Help&amp;Setup'!$B$14),1),0)</f>
        <v>0</v>
      </c>
      <c r="M19" s="207">
        <f t="array" ref="M19">IFERROR(CEILING((INDEX(invTypeMaterials!$A:$C,MATCH(1,('Cap Component Needed'!M$2=invTypeMaterials!$B:$B)*('Cap Component Needed'!$B19=invTypeMaterials!$A:$A),0),3))-((INDEX(invTypeMaterials!$A:$C,MATCH(1,('Cap Component Needed'!M$2=invTypeMaterials!$B:$B)*('Cap Component Needed'!$B19=invTypeMaterials!$A:$A),0),3))*'Help&amp;Setup'!$B$12)-((INDEX(invTypeMaterials!$A:$C,MATCH(1,('Cap Component Needed'!M$2=invTypeMaterials!$B:$B)*('Cap Component Needed'!$B19=invTypeMaterials!$A:$A),0),3))*'Help&amp;Setup'!$B$13)-((INDEX(invTypeMaterials!$A:$C,MATCH(1,('Cap Component Needed'!M$2=invTypeMaterials!$B:$B)*('Cap Component Needed'!$B19=invTypeMaterials!$A:$A),0),3))*'Help&amp;Setup'!$B$14),1),0)</f>
        <v>0</v>
      </c>
      <c r="N19" s="207">
        <f t="array" ref="N19">IFERROR(CEILING((INDEX(invTypeMaterials!$A:$C,MATCH(1,('Cap Component Needed'!N$2=invTypeMaterials!$B:$B)*('Cap Component Needed'!$B19=invTypeMaterials!$A:$A),0),3))-((INDEX(invTypeMaterials!$A:$C,MATCH(1,('Cap Component Needed'!N$2=invTypeMaterials!$B:$B)*('Cap Component Needed'!$B19=invTypeMaterials!$A:$A),0),3))*'Help&amp;Setup'!$B$12)-((INDEX(invTypeMaterials!$A:$C,MATCH(1,('Cap Component Needed'!N$2=invTypeMaterials!$B:$B)*('Cap Component Needed'!$B19=invTypeMaterials!$A:$A),0),3))*'Help&amp;Setup'!$B$13)-((INDEX(invTypeMaterials!$A:$C,MATCH(1,('Cap Component Needed'!N$2=invTypeMaterials!$B:$B)*('Cap Component Needed'!$B19=invTypeMaterials!$A:$A),0),3))*'Help&amp;Setup'!$B$14),1),0)</f>
        <v>0</v>
      </c>
      <c r="O19" s="207">
        <f t="array" ref="O19">IFERROR(CEILING((INDEX(invTypeMaterials!$A:$C,MATCH(1,('Cap Component Needed'!O$2=invTypeMaterials!$B:$B)*('Cap Component Needed'!$B19=invTypeMaterials!$A:$A),0),3))-((INDEX(invTypeMaterials!$A:$C,MATCH(1,('Cap Component Needed'!O$2=invTypeMaterials!$B:$B)*('Cap Component Needed'!$B19=invTypeMaterials!$A:$A),0),3))*'Help&amp;Setup'!$B$12)-((INDEX(invTypeMaterials!$A:$C,MATCH(1,('Cap Component Needed'!O$2=invTypeMaterials!$B:$B)*('Cap Component Needed'!$B19=invTypeMaterials!$A:$A),0),3))*'Help&amp;Setup'!$B$13)-((INDEX(invTypeMaterials!$A:$C,MATCH(1,('Cap Component Needed'!O$2=invTypeMaterials!$B:$B)*('Cap Component Needed'!$B19=invTypeMaterials!$A:$A),0),3))*'Help&amp;Setup'!$B$14),1),0)</f>
        <v>0</v>
      </c>
      <c r="P19" s="207">
        <f t="array" ref="P19">IFERROR(CEILING((INDEX(invTypeMaterials!$A:$C,MATCH(1,('Cap Component Needed'!P$2=invTypeMaterials!$B:$B)*('Cap Component Needed'!$B19=invTypeMaterials!$A:$A),0),3))-((INDEX(invTypeMaterials!$A:$C,MATCH(1,('Cap Component Needed'!P$2=invTypeMaterials!$B:$B)*('Cap Component Needed'!$B19=invTypeMaterials!$A:$A),0),3))*'Help&amp;Setup'!$B$12)-((INDEX(invTypeMaterials!$A:$C,MATCH(1,('Cap Component Needed'!P$2=invTypeMaterials!$B:$B)*('Cap Component Needed'!$B19=invTypeMaterials!$A:$A),0),3))*'Help&amp;Setup'!$B$13)-((INDEX(invTypeMaterials!$A:$C,MATCH(1,('Cap Component Needed'!P$2=invTypeMaterials!$B:$B)*('Cap Component Needed'!$B19=invTypeMaterials!$A:$A),0),3))*'Help&amp;Setup'!$B$14),1),0)</f>
        <v>0</v>
      </c>
      <c r="Q19" s="207">
        <f t="array" ref="Q19">IFERROR(CEILING((INDEX(invTypeMaterials!$A:$C,MATCH(1,('Cap Component Needed'!Q$2=invTypeMaterials!$B:$B)*('Cap Component Needed'!$B19=invTypeMaterials!$A:$A),0),3))-((INDEX(invTypeMaterials!$A:$C,MATCH(1,('Cap Component Needed'!Q$2=invTypeMaterials!$B:$B)*('Cap Component Needed'!$B19=invTypeMaterials!$A:$A),0),3))*'Help&amp;Setup'!$B$12)-((INDEX(invTypeMaterials!$A:$C,MATCH(1,('Cap Component Needed'!Q$2=invTypeMaterials!$B:$B)*('Cap Component Needed'!$B19=invTypeMaterials!$A:$A),0),3))*'Help&amp;Setup'!$B$13)-((INDEX(invTypeMaterials!$A:$C,MATCH(1,('Cap Component Needed'!Q$2=invTypeMaterials!$B:$B)*('Cap Component Needed'!$B19=invTypeMaterials!$A:$A),0),3))*'Help&amp;Setup'!$B$14),1),0)</f>
        <v>0</v>
      </c>
      <c r="R19" s="207">
        <f t="array" ref="R19">IFERROR(CEILING((INDEX(invTypeMaterials!$A:$C,MATCH(1,('Cap Component Needed'!R$2=invTypeMaterials!$B:$B)*('Cap Component Needed'!$B19=invTypeMaterials!$A:$A),0),3))-((INDEX(invTypeMaterials!$A:$C,MATCH(1,('Cap Component Needed'!R$2=invTypeMaterials!$B:$B)*('Cap Component Needed'!$B19=invTypeMaterials!$A:$A),0),3))*'Help&amp;Setup'!$B$12)-((INDEX(invTypeMaterials!$A:$C,MATCH(1,('Cap Component Needed'!R$2=invTypeMaterials!$B:$B)*('Cap Component Needed'!$B19=invTypeMaterials!$A:$A),0),3))*'Help&amp;Setup'!$B$13)-((INDEX(invTypeMaterials!$A:$C,MATCH(1,('Cap Component Needed'!R$2=invTypeMaterials!$B:$B)*('Cap Component Needed'!$B19=invTypeMaterials!$A:$A),0),3))*'Help&amp;Setup'!$B$14),1),0)</f>
        <v>0</v>
      </c>
      <c r="S19" s="207">
        <f t="array" ref="S19">IFERROR(CEILING((INDEX(invTypeMaterials!$A:$C,MATCH(1,('Cap Component Needed'!S$2=invTypeMaterials!$B:$B)*('Cap Component Needed'!$B19=invTypeMaterials!$A:$A),0),3))-((INDEX(invTypeMaterials!$A:$C,MATCH(1,('Cap Component Needed'!S$2=invTypeMaterials!$B:$B)*('Cap Component Needed'!$B19=invTypeMaterials!$A:$A),0),3))*'Help&amp;Setup'!$B$12)-((INDEX(invTypeMaterials!$A:$C,MATCH(1,('Cap Component Needed'!S$2=invTypeMaterials!$B:$B)*('Cap Component Needed'!$B19=invTypeMaterials!$A:$A),0),3))*'Help&amp;Setup'!$B$13)-((INDEX(invTypeMaterials!$A:$C,MATCH(1,('Cap Component Needed'!S$2=invTypeMaterials!$B:$B)*('Cap Component Needed'!$B19=invTypeMaterials!$A:$A),0),3))*'Help&amp;Setup'!$B$14),1),0)</f>
        <v>0</v>
      </c>
      <c r="T19" s="207">
        <f t="array" ref="T19">IFERROR(CEILING((INDEX(invTypeMaterials!$A:$C,MATCH(1,('Cap Component Needed'!T$2=invTypeMaterials!$B:$B)*('Cap Component Needed'!$B19=invTypeMaterials!$A:$A),0),3))-((INDEX(invTypeMaterials!$A:$C,MATCH(1,('Cap Component Needed'!T$2=invTypeMaterials!$B:$B)*('Cap Component Needed'!$B19=invTypeMaterials!$A:$A),0),3))*'Help&amp;Setup'!$B$12)-((INDEX(invTypeMaterials!$A:$C,MATCH(1,('Cap Component Needed'!T$2=invTypeMaterials!$B:$B)*('Cap Component Needed'!$B19=invTypeMaterials!$A:$A),0),3))*'Help&amp;Setup'!$B$13)-((INDEX(invTypeMaterials!$A:$C,MATCH(1,('Cap Component Needed'!T$2=invTypeMaterials!$B:$B)*('Cap Component Needed'!$B19=invTypeMaterials!$A:$A),0),3))*'Help&amp;Setup'!$B$14),1),0)</f>
        <v>0</v>
      </c>
      <c r="U19" s="207">
        <f t="array" ref="U19">IFERROR(CEILING((INDEX(invTypeMaterials!$A:$C,MATCH(1,('Cap Component Needed'!U$2=invTypeMaterials!$B:$B)*('Cap Component Needed'!$B19=invTypeMaterials!$A:$A),0),3))-((INDEX(invTypeMaterials!$A:$C,MATCH(1,('Cap Component Needed'!U$2=invTypeMaterials!$B:$B)*('Cap Component Needed'!$B19=invTypeMaterials!$A:$A),0),3))*'Help&amp;Setup'!$B$12)-((INDEX(invTypeMaterials!$A:$C,MATCH(1,('Cap Component Needed'!U$2=invTypeMaterials!$B:$B)*('Cap Component Needed'!$B19=invTypeMaterials!$A:$A),0),3))*'Help&amp;Setup'!$B$13)-((INDEX(invTypeMaterials!$A:$C,MATCH(1,('Cap Component Needed'!U$2=invTypeMaterials!$B:$B)*('Cap Component Needed'!$B19=invTypeMaterials!$A:$A),0),3))*'Help&amp;Setup'!$B$14),1),0)</f>
        <v>0</v>
      </c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</row>
    <row r="20">
      <c r="A20" s="208" t="s">
        <v>58</v>
      </c>
      <c r="B20" s="202" t="e">
        <v>#N/A</v>
      </c>
      <c r="C20" s="207">
        <f t="array" ref="C20">IFERROR(CEILING((INDEX(invTypeMaterials!$A:$C,MATCH(1,('Cap Component Needed'!C$2=invTypeMaterials!$B:$B)*('Cap Component Needed'!$B20=invTypeMaterials!$A:$A),0),3))-((INDEX(invTypeMaterials!$A:$C,MATCH(1,('Cap Component Needed'!C$2=invTypeMaterials!$B:$B)*('Cap Component Needed'!$B20=invTypeMaterials!$A:$A),0),3))*'Help&amp;Setup'!$B$12)-((INDEX(invTypeMaterials!$A:$C,MATCH(1,('Cap Component Needed'!C$2=invTypeMaterials!$B:$B)*('Cap Component Needed'!$B20=invTypeMaterials!$A:$A),0),3))*'Help&amp;Setup'!$B$13)-((INDEX(invTypeMaterials!$A:$C,MATCH(1,('Cap Component Needed'!C$2=invTypeMaterials!$B:$B)*('Cap Component Needed'!$B20=invTypeMaterials!$A:$A),0),3))*'Help&amp;Setup'!$B$14),1),0)</f>
        <v>0</v>
      </c>
      <c r="D20" s="207">
        <f t="array" ref="D20">IFERROR(CEILING((INDEX(invTypeMaterials!$A:$C,MATCH(1,('Cap Component Needed'!D$2=invTypeMaterials!$B:$B)*('Cap Component Needed'!$B20=invTypeMaterials!$A:$A),0),3))-((INDEX(invTypeMaterials!$A:$C,MATCH(1,('Cap Component Needed'!D$2=invTypeMaterials!$B:$B)*('Cap Component Needed'!$B20=invTypeMaterials!$A:$A),0),3))*'Help&amp;Setup'!$B$12)-((INDEX(invTypeMaterials!$A:$C,MATCH(1,('Cap Component Needed'!D$2=invTypeMaterials!$B:$B)*('Cap Component Needed'!$B20=invTypeMaterials!$A:$A),0),3))*'Help&amp;Setup'!$B$13)-((INDEX(invTypeMaterials!$A:$C,MATCH(1,('Cap Component Needed'!D$2=invTypeMaterials!$B:$B)*('Cap Component Needed'!$B20=invTypeMaterials!$A:$A),0),3))*'Help&amp;Setup'!$B$14),1),0)</f>
        <v>0</v>
      </c>
      <c r="E20" s="207">
        <f t="array" ref="E20">IFERROR(CEILING((INDEX(invTypeMaterials!$A:$C,MATCH(1,('Cap Component Needed'!E$2=invTypeMaterials!$B:$B)*('Cap Component Needed'!$B20=invTypeMaterials!$A:$A),0),3))-((INDEX(invTypeMaterials!$A:$C,MATCH(1,('Cap Component Needed'!E$2=invTypeMaterials!$B:$B)*('Cap Component Needed'!$B20=invTypeMaterials!$A:$A),0),3))*'Help&amp;Setup'!$B$12)-((INDEX(invTypeMaterials!$A:$C,MATCH(1,('Cap Component Needed'!E$2=invTypeMaterials!$B:$B)*('Cap Component Needed'!$B20=invTypeMaterials!$A:$A),0),3))*'Help&amp;Setup'!$B$13)-((INDEX(invTypeMaterials!$A:$C,MATCH(1,('Cap Component Needed'!E$2=invTypeMaterials!$B:$B)*('Cap Component Needed'!$B20=invTypeMaterials!$A:$A),0),3))*'Help&amp;Setup'!$B$14),1),0)</f>
        <v>0</v>
      </c>
      <c r="F20" s="207">
        <f t="array" ref="F20">IFERROR(CEILING((INDEX(invTypeMaterials!$A:$C,MATCH(1,('Cap Component Needed'!F$2=invTypeMaterials!$B:$B)*('Cap Component Needed'!$B20=invTypeMaterials!$A:$A),0),3))-((INDEX(invTypeMaterials!$A:$C,MATCH(1,('Cap Component Needed'!F$2=invTypeMaterials!$B:$B)*('Cap Component Needed'!$B20=invTypeMaterials!$A:$A),0),3))*'Help&amp;Setup'!$B$12)-((INDEX(invTypeMaterials!$A:$C,MATCH(1,('Cap Component Needed'!F$2=invTypeMaterials!$B:$B)*('Cap Component Needed'!$B20=invTypeMaterials!$A:$A),0),3))*'Help&amp;Setup'!$B$13)-((INDEX(invTypeMaterials!$A:$C,MATCH(1,('Cap Component Needed'!F$2=invTypeMaterials!$B:$B)*('Cap Component Needed'!$B20=invTypeMaterials!$A:$A),0),3))*'Help&amp;Setup'!$B$14),1),0)</f>
        <v>0</v>
      </c>
      <c r="G20" s="207">
        <f t="array" ref="G20">IFERROR(CEILING((INDEX(invTypeMaterials!$A:$C,MATCH(1,('Cap Component Needed'!G$2=invTypeMaterials!$B:$B)*('Cap Component Needed'!$B20=invTypeMaterials!$A:$A),0),3))-((INDEX(invTypeMaterials!$A:$C,MATCH(1,('Cap Component Needed'!G$2=invTypeMaterials!$B:$B)*('Cap Component Needed'!$B20=invTypeMaterials!$A:$A),0),3))*'Help&amp;Setup'!$B$12)-((INDEX(invTypeMaterials!$A:$C,MATCH(1,('Cap Component Needed'!G$2=invTypeMaterials!$B:$B)*('Cap Component Needed'!$B20=invTypeMaterials!$A:$A),0),3))*'Help&amp;Setup'!$B$13)-((INDEX(invTypeMaterials!$A:$C,MATCH(1,('Cap Component Needed'!G$2=invTypeMaterials!$B:$B)*('Cap Component Needed'!$B20=invTypeMaterials!$A:$A),0),3))*'Help&amp;Setup'!$B$14),1),0)</f>
        <v>0</v>
      </c>
      <c r="H20" s="207">
        <f t="array" ref="H20">IFERROR(CEILING((INDEX(invTypeMaterials!$A:$C,MATCH(1,('Cap Component Needed'!H$2=invTypeMaterials!$B:$B)*('Cap Component Needed'!$B20=invTypeMaterials!$A:$A),0),3))-((INDEX(invTypeMaterials!$A:$C,MATCH(1,('Cap Component Needed'!H$2=invTypeMaterials!$B:$B)*('Cap Component Needed'!$B20=invTypeMaterials!$A:$A),0),3))*'Help&amp;Setup'!$B$12)-((INDEX(invTypeMaterials!$A:$C,MATCH(1,('Cap Component Needed'!H$2=invTypeMaterials!$B:$B)*('Cap Component Needed'!$B20=invTypeMaterials!$A:$A),0),3))*'Help&amp;Setup'!$B$13)-((INDEX(invTypeMaterials!$A:$C,MATCH(1,('Cap Component Needed'!H$2=invTypeMaterials!$B:$B)*('Cap Component Needed'!$B20=invTypeMaterials!$A:$A),0),3))*'Help&amp;Setup'!$B$14),1),0)</f>
        <v>0</v>
      </c>
      <c r="I20" s="207">
        <f t="array" ref="I20">IFERROR(CEILING((INDEX(invTypeMaterials!$A:$C,MATCH(1,('Cap Component Needed'!I$2=invTypeMaterials!$B:$B)*('Cap Component Needed'!$B20=invTypeMaterials!$A:$A),0),3))-((INDEX(invTypeMaterials!$A:$C,MATCH(1,('Cap Component Needed'!I$2=invTypeMaterials!$B:$B)*('Cap Component Needed'!$B20=invTypeMaterials!$A:$A),0),3))*'Help&amp;Setup'!$B$12)-((INDEX(invTypeMaterials!$A:$C,MATCH(1,('Cap Component Needed'!I$2=invTypeMaterials!$B:$B)*('Cap Component Needed'!$B20=invTypeMaterials!$A:$A),0),3))*'Help&amp;Setup'!$B$13)-((INDEX(invTypeMaterials!$A:$C,MATCH(1,('Cap Component Needed'!I$2=invTypeMaterials!$B:$B)*('Cap Component Needed'!$B20=invTypeMaterials!$A:$A),0),3))*'Help&amp;Setup'!$B$14),1),0)</f>
        <v>0</v>
      </c>
      <c r="J20" s="207">
        <f t="array" ref="J20">IFERROR(CEILING((INDEX(invTypeMaterials!$A:$C,MATCH(1,('Cap Component Needed'!J$2=invTypeMaterials!$B:$B)*('Cap Component Needed'!$B20=invTypeMaterials!$A:$A),0),3))-((INDEX(invTypeMaterials!$A:$C,MATCH(1,('Cap Component Needed'!J$2=invTypeMaterials!$B:$B)*('Cap Component Needed'!$B20=invTypeMaterials!$A:$A),0),3))*'Help&amp;Setup'!$B$12)-((INDEX(invTypeMaterials!$A:$C,MATCH(1,('Cap Component Needed'!J$2=invTypeMaterials!$B:$B)*('Cap Component Needed'!$B20=invTypeMaterials!$A:$A),0),3))*'Help&amp;Setup'!$B$13)-((INDEX(invTypeMaterials!$A:$C,MATCH(1,('Cap Component Needed'!J$2=invTypeMaterials!$B:$B)*('Cap Component Needed'!$B20=invTypeMaterials!$A:$A),0),3))*'Help&amp;Setup'!$B$14),1),0)</f>
        <v>0</v>
      </c>
      <c r="K20" s="207">
        <f t="array" ref="K20">IFERROR(CEILING((INDEX(invTypeMaterials!$A:$C,MATCH(1,('Cap Component Needed'!K$2=invTypeMaterials!$B:$B)*('Cap Component Needed'!$B20=invTypeMaterials!$A:$A),0),3))-((INDEX(invTypeMaterials!$A:$C,MATCH(1,('Cap Component Needed'!K$2=invTypeMaterials!$B:$B)*('Cap Component Needed'!$B20=invTypeMaterials!$A:$A),0),3))*'Help&amp;Setup'!$B$12)-((INDEX(invTypeMaterials!$A:$C,MATCH(1,('Cap Component Needed'!K$2=invTypeMaterials!$B:$B)*('Cap Component Needed'!$B20=invTypeMaterials!$A:$A),0),3))*'Help&amp;Setup'!$B$13)-((INDEX(invTypeMaterials!$A:$C,MATCH(1,('Cap Component Needed'!K$2=invTypeMaterials!$B:$B)*('Cap Component Needed'!$B20=invTypeMaterials!$A:$A),0),3))*'Help&amp;Setup'!$B$14),1),0)</f>
        <v>0</v>
      </c>
      <c r="L20" s="207">
        <f t="array" ref="L20">IFERROR(CEILING((INDEX(invTypeMaterials!$A:$C,MATCH(1,('Cap Component Needed'!L$2=invTypeMaterials!$B:$B)*('Cap Component Needed'!$B20=invTypeMaterials!$A:$A),0),3))-((INDEX(invTypeMaterials!$A:$C,MATCH(1,('Cap Component Needed'!L$2=invTypeMaterials!$B:$B)*('Cap Component Needed'!$B20=invTypeMaterials!$A:$A),0),3))*'Help&amp;Setup'!$B$12)-((INDEX(invTypeMaterials!$A:$C,MATCH(1,('Cap Component Needed'!L$2=invTypeMaterials!$B:$B)*('Cap Component Needed'!$B20=invTypeMaterials!$A:$A),0),3))*'Help&amp;Setup'!$B$13)-((INDEX(invTypeMaterials!$A:$C,MATCH(1,('Cap Component Needed'!L$2=invTypeMaterials!$B:$B)*('Cap Component Needed'!$B20=invTypeMaterials!$A:$A),0),3))*'Help&amp;Setup'!$B$14),1),0)</f>
        <v>0</v>
      </c>
      <c r="M20" s="207">
        <f t="array" ref="M20">IFERROR(CEILING((INDEX(invTypeMaterials!$A:$C,MATCH(1,('Cap Component Needed'!M$2=invTypeMaterials!$B:$B)*('Cap Component Needed'!$B20=invTypeMaterials!$A:$A),0),3))-((INDEX(invTypeMaterials!$A:$C,MATCH(1,('Cap Component Needed'!M$2=invTypeMaterials!$B:$B)*('Cap Component Needed'!$B20=invTypeMaterials!$A:$A),0),3))*'Help&amp;Setup'!$B$12)-((INDEX(invTypeMaterials!$A:$C,MATCH(1,('Cap Component Needed'!M$2=invTypeMaterials!$B:$B)*('Cap Component Needed'!$B20=invTypeMaterials!$A:$A),0),3))*'Help&amp;Setup'!$B$13)-((INDEX(invTypeMaterials!$A:$C,MATCH(1,('Cap Component Needed'!M$2=invTypeMaterials!$B:$B)*('Cap Component Needed'!$B20=invTypeMaterials!$A:$A),0),3))*'Help&amp;Setup'!$B$14),1),0)</f>
        <v>0</v>
      </c>
      <c r="N20" s="207">
        <f t="array" ref="N20">IFERROR(CEILING((INDEX(invTypeMaterials!$A:$C,MATCH(1,('Cap Component Needed'!N$2=invTypeMaterials!$B:$B)*('Cap Component Needed'!$B20=invTypeMaterials!$A:$A),0),3))-((INDEX(invTypeMaterials!$A:$C,MATCH(1,('Cap Component Needed'!N$2=invTypeMaterials!$B:$B)*('Cap Component Needed'!$B20=invTypeMaterials!$A:$A),0),3))*'Help&amp;Setup'!$B$12)-((INDEX(invTypeMaterials!$A:$C,MATCH(1,('Cap Component Needed'!N$2=invTypeMaterials!$B:$B)*('Cap Component Needed'!$B20=invTypeMaterials!$A:$A),0),3))*'Help&amp;Setup'!$B$13)-((INDEX(invTypeMaterials!$A:$C,MATCH(1,('Cap Component Needed'!N$2=invTypeMaterials!$B:$B)*('Cap Component Needed'!$B20=invTypeMaterials!$A:$A),0),3))*'Help&amp;Setup'!$B$14),1),0)</f>
        <v>0</v>
      </c>
      <c r="O20" s="207">
        <f t="array" ref="O20">IFERROR(CEILING((INDEX(invTypeMaterials!$A:$C,MATCH(1,('Cap Component Needed'!O$2=invTypeMaterials!$B:$B)*('Cap Component Needed'!$B20=invTypeMaterials!$A:$A),0),3))-((INDEX(invTypeMaterials!$A:$C,MATCH(1,('Cap Component Needed'!O$2=invTypeMaterials!$B:$B)*('Cap Component Needed'!$B20=invTypeMaterials!$A:$A),0),3))*'Help&amp;Setup'!$B$12)-((INDEX(invTypeMaterials!$A:$C,MATCH(1,('Cap Component Needed'!O$2=invTypeMaterials!$B:$B)*('Cap Component Needed'!$B20=invTypeMaterials!$A:$A),0),3))*'Help&amp;Setup'!$B$13)-((INDEX(invTypeMaterials!$A:$C,MATCH(1,('Cap Component Needed'!O$2=invTypeMaterials!$B:$B)*('Cap Component Needed'!$B20=invTypeMaterials!$A:$A),0),3))*'Help&amp;Setup'!$B$14),1),0)</f>
        <v>0</v>
      </c>
      <c r="P20" s="207">
        <f t="array" ref="P20">IFERROR(CEILING((INDEX(invTypeMaterials!$A:$C,MATCH(1,('Cap Component Needed'!P$2=invTypeMaterials!$B:$B)*('Cap Component Needed'!$B20=invTypeMaterials!$A:$A),0),3))-((INDEX(invTypeMaterials!$A:$C,MATCH(1,('Cap Component Needed'!P$2=invTypeMaterials!$B:$B)*('Cap Component Needed'!$B20=invTypeMaterials!$A:$A),0),3))*'Help&amp;Setup'!$B$12)-((INDEX(invTypeMaterials!$A:$C,MATCH(1,('Cap Component Needed'!P$2=invTypeMaterials!$B:$B)*('Cap Component Needed'!$B20=invTypeMaterials!$A:$A),0),3))*'Help&amp;Setup'!$B$13)-((INDEX(invTypeMaterials!$A:$C,MATCH(1,('Cap Component Needed'!P$2=invTypeMaterials!$B:$B)*('Cap Component Needed'!$B20=invTypeMaterials!$A:$A),0),3))*'Help&amp;Setup'!$B$14),1),0)</f>
        <v>0</v>
      </c>
      <c r="Q20" s="207">
        <f t="array" ref="Q20">IFERROR(CEILING((INDEX(invTypeMaterials!$A:$C,MATCH(1,('Cap Component Needed'!Q$2=invTypeMaterials!$B:$B)*('Cap Component Needed'!$B20=invTypeMaterials!$A:$A),0),3))-((INDEX(invTypeMaterials!$A:$C,MATCH(1,('Cap Component Needed'!Q$2=invTypeMaterials!$B:$B)*('Cap Component Needed'!$B20=invTypeMaterials!$A:$A),0),3))*'Help&amp;Setup'!$B$12)-((INDEX(invTypeMaterials!$A:$C,MATCH(1,('Cap Component Needed'!Q$2=invTypeMaterials!$B:$B)*('Cap Component Needed'!$B20=invTypeMaterials!$A:$A),0),3))*'Help&amp;Setup'!$B$13)-((INDEX(invTypeMaterials!$A:$C,MATCH(1,('Cap Component Needed'!Q$2=invTypeMaterials!$B:$B)*('Cap Component Needed'!$B20=invTypeMaterials!$A:$A),0),3))*'Help&amp;Setup'!$B$14),1),0)</f>
        <v>0</v>
      </c>
      <c r="R20" s="207">
        <f t="array" ref="R20">IFERROR(CEILING((INDEX(invTypeMaterials!$A:$C,MATCH(1,('Cap Component Needed'!R$2=invTypeMaterials!$B:$B)*('Cap Component Needed'!$B20=invTypeMaterials!$A:$A),0),3))-((INDEX(invTypeMaterials!$A:$C,MATCH(1,('Cap Component Needed'!R$2=invTypeMaterials!$B:$B)*('Cap Component Needed'!$B20=invTypeMaterials!$A:$A),0),3))*'Help&amp;Setup'!$B$12)-((INDEX(invTypeMaterials!$A:$C,MATCH(1,('Cap Component Needed'!R$2=invTypeMaterials!$B:$B)*('Cap Component Needed'!$B20=invTypeMaterials!$A:$A),0),3))*'Help&amp;Setup'!$B$13)-((INDEX(invTypeMaterials!$A:$C,MATCH(1,('Cap Component Needed'!R$2=invTypeMaterials!$B:$B)*('Cap Component Needed'!$B20=invTypeMaterials!$A:$A),0),3))*'Help&amp;Setup'!$B$14),1),0)</f>
        <v>0</v>
      </c>
      <c r="S20" s="207">
        <f t="array" ref="S20">IFERROR(CEILING((INDEX(invTypeMaterials!$A:$C,MATCH(1,('Cap Component Needed'!S$2=invTypeMaterials!$B:$B)*('Cap Component Needed'!$B20=invTypeMaterials!$A:$A),0),3))-((INDEX(invTypeMaterials!$A:$C,MATCH(1,('Cap Component Needed'!S$2=invTypeMaterials!$B:$B)*('Cap Component Needed'!$B20=invTypeMaterials!$A:$A),0),3))*'Help&amp;Setup'!$B$12)-((INDEX(invTypeMaterials!$A:$C,MATCH(1,('Cap Component Needed'!S$2=invTypeMaterials!$B:$B)*('Cap Component Needed'!$B20=invTypeMaterials!$A:$A),0),3))*'Help&amp;Setup'!$B$13)-((INDEX(invTypeMaterials!$A:$C,MATCH(1,('Cap Component Needed'!S$2=invTypeMaterials!$B:$B)*('Cap Component Needed'!$B20=invTypeMaterials!$A:$A),0),3))*'Help&amp;Setup'!$B$14),1),0)</f>
        <v>0</v>
      </c>
      <c r="T20" s="207">
        <f t="array" ref="T20">IFERROR(CEILING((INDEX(invTypeMaterials!$A:$C,MATCH(1,('Cap Component Needed'!T$2=invTypeMaterials!$B:$B)*('Cap Component Needed'!$B20=invTypeMaterials!$A:$A),0),3))-((INDEX(invTypeMaterials!$A:$C,MATCH(1,('Cap Component Needed'!T$2=invTypeMaterials!$B:$B)*('Cap Component Needed'!$B20=invTypeMaterials!$A:$A),0),3))*'Help&amp;Setup'!$B$12)-((INDEX(invTypeMaterials!$A:$C,MATCH(1,('Cap Component Needed'!T$2=invTypeMaterials!$B:$B)*('Cap Component Needed'!$B20=invTypeMaterials!$A:$A),0),3))*'Help&amp;Setup'!$B$13)-((INDEX(invTypeMaterials!$A:$C,MATCH(1,('Cap Component Needed'!T$2=invTypeMaterials!$B:$B)*('Cap Component Needed'!$B20=invTypeMaterials!$A:$A),0),3))*'Help&amp;Setup'!$B$14),1),0)</f>
        <v>0</v>
      </c>
      <c r="U20" s="207">
        <f t="array" ref="U20">IFERROR(CEILING((INDEX(invTypeMaterials!$A:$C,MATCH(1,('Cap Component Needed'!U$2=invTypeMaterials!$B:$B)*('Cap Component Needed'!$B20=invTypeMaterials!$A:$A),0),3))-((INDEX(invTypeMaterials!$A:$C,MATCH(1,('Cap Component Needed'!U$2=invTypeMaterials!$B:$B)*('Cap Component Needed'!$B20=invTypeMaterials!$A:$A),0),3))*'Help&amp;Setup'!$B$12)-((INDEX(invTypeMaterials!$A:$C,MATCH(1,('Cap Component Needed'!U$2=invTypeMaterials!$B:$B)*('Cap Component Needed'!$B20=invTypeMaterials!$A:$A),0),3))*'Help&amp;Setup'!$B$13)-((INDEX(invTypeMaterials!$A:$C,MATCH(1,('Cap Component Needed'!U$2=invTypeMaterials!$B:$B)*('Cap Component Needed'!$B20=invTypeMaterials!$A:$A),0),3))*'Help&amp;Setup'!$B$14),1),0)</f>
        <v>0</v>
      </c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</row>
    <row r="21">
      <c r="A21" s="208" t="s">
        <v>20</v>
      </c>
      <c r="B21" s="202" t="e">
        <v>#N/A</v>
      </c>
      <c r="C21" s="207">
        <f t="array" ref="C21">IFERROR(CEILING((INDEX(invTypeMaterials!$A:$C,MATCH(1,('Cap Component Needed'!C$2=invTypeMaterials!$B:$B)*('Cap Component Needed'!$B21=invTypeMaterials!$A:$A),0),3))-((INDEX(invTypeMaterials!$A:$C,MATCH(1,('Cap Component Needed'!C$2=invTypeMaterials!$B:$B)*('Cap Component Needed'!$B21=invTypeMaterials!$A:$A),0),3))*'Help&amp;Setup'!$B$12)-((INDEX(invTypeMaterials!$A:$C,MATCH(1,('Cap Component Needed'!C$2=invTypeMaterials!$B:$B)*('Cap Component Needed'!$B21=invTypeMaterials!$A:$A),0),3))*'Help&amp;Setup'!$B$13)-((INDEX(invTypeMaterials!$A:$C,MATCH(1,('Cap Component Needed'!C$2=invTypeMaterials!$B:$B)*('Cap Component Needed'!$B21=invTypeMaterials!$A:$A),0),3))*'Help&amp;Setup'!$B$14),1),0)</f>
        <v>0</v>
      </c>
      <c r="D21" s="207">
        <f t="array" ref="D21">IFERROR(CEILING((INDEX(invTypeMaterials!$A:$C,MATCH(1,('Cap Component Needed'!D$2=invTypeMaterials!$B:$B)*('Cap Component Needed'!$B21=invTypeMaterials!$A:$A),0),3))-((INDEX(invTypeMaterials!$A:$C,MATCH(1,('Cap Component Needed'!D$2=invTypeMaterials!$B:$B)*('Cap Component Needed'!$B21=invTypeMaterials!$A:$A),0),3))*'Help&amp;Setup'!$B$12)-((INDEX(invTypeMaterials!$A:$C,MATCH(1,('Cap Component Needed'!D$2=invTypeMaterials!$B:$B)*('Cap Component Needed'!$B21=invTypeMaterials!$A:$A),0),3))*'Help&amp;Setup'!$B$13)-((INDEX(invTypeMaterials!$A:$C,MATCH(1,('Cap Component Needed'!D$2=invTypeMaterials!$B:$B)*('Cap Component Needed'!$B21=invTypeMaterials!$A:$A),0),3))*'Help&amp;Setup'!$B$14),1),0)</f>
        <v>0</v>
      </c>
      <c r="E21" s="207">
        <f t="array" ref="E21">IFERROR(CEILING((INDEX(invTypeMaterials!$A:$C,MATCH(1,('Cap Component Needed'!E$2=invTypeMaterials!$B:$B)*('Cap Component Needed'!$B21=invTypeMaterials!$A:$A),0),3))-((INDEX(invTypeMaterials!$A:$C,MATCH(1,('Cap Component Needed'!E$2=invTypeMaterials!$B:$B)*('Cap Component Needed'!$B21=invTypeMaterials!$A:$A),0),3))*'Help&amp;Setup'!$B$12)-((INDEX(invTypeMaterials!$A:$C,MATCH(1,('Cap Component Needed'!E$2=invTypeMaterials!$B:$B)*('Cap Component Needed'!$B21=invTypeMaterials!$A:$A),0),3))*'Help&amp;Setup'!$B$13)-((INDEX(invTypeMaterials!$A:$C,MATCH(1,('Cap Component Needed'!E$2=invTypeMaterials!$B:$B)*('Cap Component Needed'!$B21=invTypeMaterials!$A:$A),0),3))*'Help&amp;Setup'!$B$14),1),0)</f>
        <v>0</v>
      </c>
      <c r="F21" s="207">
        <f t="array" ref="F21">IFERROR(CEILING((INDEX(invTypeMaterials!$A:$C,MATCH(1,('Cap Component Needed'!F$2=invTypeMaterials!$B:$B)*('Cap Component Needed'!$B21=invTypeMaterials!$A:$A),0),3))-((INDEX(invTypeMaterials!$A:$C,MATCH(1,('Cap Component Needed'!F$2=invTypeMaterials!$B:$B)*('Cap Component Needed'!$B21=invTypeMaterials!$A:$A),0),3))*'Help&amp;Setup'!$B$12)-((INDEX(invTypeMaterials!$A:$C,MATCH(1,('Cap Component Needed'!F$2=invTypeMaterials!$B:$B)*('Cap Component Needed'!$B21=invTypeMaterials!$A:$A),0),3))*'Help&amp;Setup'!$B$13)-((INDEX(invTypeMaterials!$A:$C,MATCH(1,('Cap Component Needed'!F$2=invTypeMaterials!$B:$B)*('Cap Component Needed'!$B21=invTypeMaterials!$A:$A),0),3))*'Help&amp;Setup'!$B$14),1),0)</f>
        <v>0</v>
      </c>
      <c r="G21" s="207">
        <f t="array" ref="G21">IFERROR(CEILING((INDEX(invTypeMaterials!$A:$C,MATCH(1,('Cap Component Needed'!G$2=invTypeMaterials!$B:$B)*('Cap Component Needed'!$B21=invTypeMaterials!$A:$A),0),3))-((INDEX(invTypeMaterials!$A:$C,MATCH(1,('Cap Component Needed'!G$2=invTypeMaterials!$B:$B)*('Cap Component Needed'!$B21=invTypeMaterials!$A:$A),0),3))*'Help&amp;Setup'!$B$12)-((INDEX(invTypeMaterials!$A:$C,MATCH(1,('Cap Component Needed'!G$2=invTypeMaterials!$B:$B)*('Cap Component Needed'!$B21=invTypeMaterials!$A:$A),0),3))*'Help&amp;Setup'!$B$13)-((INDEX(invTypeMaterials!$A:$C,MATCH(1,('Cap Component Needed'!G$2=invTypeMaterials!$B:$B)*('Cap Component Needed'!$B21=invTypeMaterials!$A:$A),0),3))*'Help&amp;Setup'!$B$14),1),0)</f>
        <v>0</v>
      </c>
      <c r="H21" s="207">
        <f t="array" ref="H21">IFERROR(CEILING((INDEX(invTypeMaterials!$A:$C,MATCH(1,('Cap Component Needed'!H$2=invTypeMaterials!$B:$B)*('Cap Component Needed'!$B21=invTypeMaterials!$A:$A),0),3))-((INDEX(invTypeMaterials!$A:$C,MATCH(1,('Cap Component Needed'!H$2=invTypeMaterials!$B:$B)*('Cap Component Needed'!$B21=invTypeMaterials!$A:$A),0),3))*'Help&amp;Setup'!$B$12)-((INDEX(invTypeMaterials!$A:$C,MATCH(1,('Cap Component Needed'!H$2=invTypeMaterials!$B:$B)*('Cap Component Needed'!$B21=invTypeMaterials!$A:$A),0),3))*'Help&amp;Setup'!$B$13)-((INDEX(invTypeMaterials!$A:$C,MATCH(1,('Cap Component Needed'!H$2=invTypeMaterials!$B:$B)*('Cap Component Needed'!$B21=invTypeMaterials!$A:$A),0),3))*'Help&amp;Setup'!$B$14),1),0)</f>
        <v>0</v>
      </c>
      <c r="I21" s="207">
        <f t="array" ref="I21">IFERROR(CEILING((INDEX(invTypeMaterials!$A:$C,MATCH(1,('Cap Component Needed'!I$2=invTypeMaterials!$B:$B)*('Cap Component Needed'!$B21=invTypeMaterials!$A:$A),0),3))-((INDEX(invTypeMaterials!$A:$C,MATCH(1,('Cap Component Needed'!I$2=invTypeMaterials!$B:$B)*('Cap Component Needed'!$B21=invTypeMaterials!$A:$A),0),3))*'Help&amp;Setup'!$B$12)-((INDEX(invTypeMaterials!$A:$C,MATCH(1,('Cap Component Needed'!I$2=invTypeMaterials!$B:$B)*('Cap Component Needed'!$B21=invTypeMaterials!$A:$A),0),3))*'Help&amp;Setup'!$B$13)-((INDEX(invTypeMaterials!$A:$C,MATCH(1,('Cap Component Needed'!I$2=invTypeMaterials!$B:$B)*('Cap Component Needed'!$B21=invTypeMaterials!$A:$A),0),3))*'Help&amp;Setup'!$B$14),1),0)</f>
        <v>0</v>
      </c>
      <c r="J21" s="207">
        <f t="array" ref="J21">IFERROR(CEILING((INDEX(invTypeMaterials!$A:$C,MATCH(1,('Cap Component Needed'!J$2=invTypeMaterials!$B:$B)*('Cap Component Needed'!$B21=invTypeMaterials!$A:$A),0),3))-((INDEX(invTypeMaterials!$A:$C,MATCH(1,('Cap Component Needed'!J$2=invTypeMaterials!$B:$B)*('Cap Component Needed'!$B21=invTypeMaterials!$A:$A),0),3))*'Help&amp;Setup'!$B$12)-((INDEX(invTypeMaterials!$A:$C,MATCH(1,('Cap Component Needed'!J$2=invTypeMaterials!$B:$B)*('Cap Component Needed'!$B21=invTypeMaterials!$A:$A),0),3))*'Help&amp;Setup'!$B$13)-((INDEX(invTypeMaterials!$A:$C,MATCH(1,('Cap Component Needed'!J$2=invTypeMaterials!$B:$B)*('Cap Component Needed'!$B21=invTypeMaterials!$A:$A),0),3))*'Help&amp;Setup'!$B$14),1),0)</f>
        <v>0</v>
      </c>
      <c r="K21" s="207">
        <f t="array" ref="K21">IFERROR(CEILING((INDEX(invTypeMaterials!$A:$C,MATCH(1,('Cap Component Needed'!K$2=invTypeMaterials!$B:$B)*('Cap Component Needed'!$B21=invTypeMaterials!$A:$A),0),3))-((INDEX(invTypeMaterials!$A:$C,MATCH(1,('Cap Component Needed'!K$2=invTypeMaterials!$B:$B)*('Cap Component Needed'!$B21=invTypeMaterials!$A:$A),0),3))*'Help&amp;Setup'!$B$12)-((INDEX(invTypeMaterials!$A:$C,MATCH(1,('Cap Component Needed'!K$2=invTypeMaterials!$B:$B)*('Cap Component Needed'!$B21=invTypeMaterials!$A:$A),0),3))*'Help&amp;Setup'!$B$13)-((INDEX(invTypeMaterials!$A:$C,MATCH(1,('Cap Component Needed'!K$2=invTypeMaterials!$B:$B)*('Cap Component Needed'!$B21=invTypeMaterials!$A:$A),0),3))*'Help&amp;Setup'!$B$14),1),0)</f>
        <v>0</v>
      </c>
      <c r="L21" s="207">
        <f t="array" ref="L21">IFERROR(CEILING((INDEX(invTypeMaterials!$A:$C,MATCH(1,('Cap Component Needed'!L$2=invTypeMaterials!$B:$B)*('Cap Component Needed'!$B21=invTypeMaterials!$A:$A),0),3))-((INDEX(invTypeMaterials!$A:$C,MATCH(1,('Cap Component Needed'!L$2=invTypeMaterials!$B:$B)*('Cap Component Needed'!$B21=invTypeMaterials!$A:$A),0),3))*'Help&amp;Setup'!$B$12)-((INDEX(invTypeMaterials!$A:$C,MATCH(1,('Cap Component Needed'!L$2=invTypeMaterials!$B:$B)*('Cap Component Needed'!$B21=invTypeMaterials!$A:$A),0),3))*'Help&amp;Setup'!$B$13)-((INDEX(invTypeMaterials!$A:$C,MATCH(1,('Cap Component Needed'!L$2=invTypeMaterials!$B:$B)*('Cap Component Needed'!$B21=invTypeMaterials!$A:$A),0),3))*'Help&amp;Setup'!$B$14),1),0)</f>
        <v>0</v>
      </c>
      <c r="M21" s="207">
        <f t="array" ref="M21">IFERROR(CEILING((INDEX(invTypeMaterials!$A:$C,MATCH(1,('Cap Component Needed'!M$2=invTypeMaterials!$B:$B)*('Cap Component Needed'!$B21=invTypeMaterials!$A:$A),0),3))-((INDEX(invTypeMaterials!$A:$C,MATCH(1,('Cap Component Needed'!M$2=invTypeMaterials!$B:$B)*('Cap Component Needed'!$B21=invTypeMaterials!$A:$A),0),3))*'Help&amp;Setup'!$B$12)-((INDEX(invTypeMaterials!$A:$C,MATCH(1,('Cap Component Needed'!M$2=invTypeMaterials!$B:$B)*('Cap Component Needed'!$B21=invTypeMaterials!$A:$A),0),3))*'Help&amp;Setup'!$B$13)-((INDEX(invTypeMaterials!$A:$C,MATCH(1,('Cap Component Needed'!M$2=invTypeMaterials!$B:$B)*('Cap Component Needed'!$B21=invTypeMaterials!$A:$A),0),3))*'Help&amp;Setup'!$B$14),1),0)</f>
        <v>0</v>
      </c>
      <c r="N21" s="207">
        <f t="array" ref="N21">IFERROR(CEILING((INDEX(invTypeMaterials!$A:$C,MATCH(1,('Cap Component Needed'!N$2=invTypeMaterials!$B:$B)*('Cap Component Needed'!$B21=invTypeMaterials!$A:$A),0),3))-((INDEX(invTypeMaterials!$A:$C,MATCH(1,('Cap Component Needed'!N$2=invTypeMaterials!$B:$B)*('Cap Component Needed'!$B21=invTypeMaterials!$A:$A),0),3))*'Help&amp;Setup'!$B$12)-((INDEX(invTypeMaterials!$A:$C,MATCH(1,('Cap Component Needed'!N$2=invTypeMaterials!$B:$B)*('Cap Component Needed'!$B21=invTypeMaterials!$A:$A),0),3))*'Help&amp;Setup'!$B$13)-((INDEX(invTypeMaterials!$A:$C,MATCH(1,('Cap Component Needed'!N$2=invTypeMaterials!$B:$B)*('Cap Component Needed'!$B21=invTypeMaterials!$A:$A),0),3))*'Help&amp;Setup'!$B$14),1),0)</f>
        <v>0</v>
      </c>
      <c r="O21" s="207">
        <f t="array" ref="O21">IFERROR(CEILING((INDEX(invTypeMaterials!$A:$C,MATCH(1,('Cap Component Needed'!O$2=invTypeMaterials!$B:$B)*('Cap Component Needed'!$B21=invTypeMaterials!$A:$A),0),3))-((INDEX(invTypeMaterials!$A:$C,MATCH(1,('Cap Component Needed'!O$2=invTypeMaterials!$B:$B)*('Cap Component Needed'!$B21=invTypeMaterials!$A:$A),0),3))*'Help&amp;Setup'!$B$12)-((INDEX(invTypeMaterials!$A:$C,MATCH(1,('Cap Component Needed'!O$2=invTypeMaterials!$B:$B)*('Cap Component Needed'!$B21=invTypeMaterials!$A:$A),0),3))*'Help&amp;Setup'!$B$13)-((INDEX(invTypeMaterials!$A:$C,MATCH(1,('Cap Component Needed'!O$2=invTypeMaterials!$B:$B)*('Cap Component Needed'!$B21=invTypeMaterials!$A:$A),0),3))*'Help&amp;Setup'!$B$14),1),0)</f>
        <v>0</v>
      </c>
      <c r="P21" s="207">
        <f t="array" ref="P21">IFERROR(CEILING((INDEX(invTypeMaterials!$A:$C,MATCH(1,('Cap Component Needed'!P$2=invTypeMaterials!$B:$B)*('Cap Component Needed'!$B21=invTypeMaterials!$A:$A),0),3))-((INDEX(invTypeMaterials!$A:$C,MATCH(1,('Cap Component Needed'!P$2=invTypeMaterials!$B:$B)*('Cap Component Needed'!$B21=invTypeMaterials!$A:$A),0),3))*'Help&amp;Setup'!$B$12)-((INDEX(invTypeMaterials!$A:$C,MATCH(1,('Cap Component Needed'!P$2=invTypeMaterials!$B:$B)*('Cap Component Needed'!$B21=invTypeMaterials!$A:$A),0),3))*'Help&amp;Setup'!$B$13)-((INDEX(invTypeMaterials!$A:$C,MATCH(1,('Cap Component Needed'!P$2=invTypeMaterials!$B:$B)*('Cap Component Needed'!$B21=invTypeMaterials!$A:$A),0),3))*'Help&amp;Setup'!$B$14),1),0)</f>
        <v>0</v>
      </c>
      <c r="Q21" s="207">
        <f t="array" ref="Q21">IFERROR(CEILING((INDEX(invTypeMaterials!$A:$C,MATCH(1,('Cap Component Needed'!Q$2=invTypeMaterials!$B:$B)*('Cap Component Needed'!$B21=invTypeMaterials!$A:$A),0),3))-((INDEX(invTypeMaterials!$A:$C,MATCH(1,('Cap Component Needed'!Q$2=invTypeMaterials!$B:$B)*('Cap Component Needed'!$B21=invTypeMaterials!$A:$A),0),3))*'Help&amp;Setup'!$B$12)-((INDEX(invTypeMaterials!$A:$C,MATCH(1,('Cap Component Needed'!Q$2=invTypeMaterials!$B:$B)*('Cap Component Needed'!$B21=invTypeMaterials!$A:$A),0),3))*'Help&amp;Setup'!$B$13)-((INDEX(invTypeMaterials!$A:$C,MATCH(1,('Cap Component Needed'!Q$2=invTypeMaterials!$B:$B)*('Cap Component Needed'!$B21=invTypeMaterials!$A:$A),0),3))*'Help&amp;Setup'!$B$14),1),0)</f>
        <v>0</v>
      </c>
      <c r="R21" s="207">
        <f t="array" ref="R21">IFERROR(CEILING((INDEX(invTypeMaterials!$A:$C,MATCH(1,('Cap Component Needed'!R$2=invTypeMaterials!$B:$B)*('Cap Component Needed'!$B21=invTypeMaterials!$A:$A),0),3))-((INDEX(invTypeMaterials!$A:$C,MATCH(1,('Cap Component Needed'!R$2=invTypeMaterials!$B:$B)*('Cap Component Needed'!$B21=invTypeMaterials!$A:$A),0),3))*'Help&amp;Setup'!$B$12)-((INDEX(invTypeMaterials!$A:$C,MATCH(1,('Cap Component Needed'!R$2=invTypeMaterials!$B:$B)*('Cap Component Needed'!$B21=invTypeMaterials!$A:$A),0),3))*'Help&amp;Setup'!$B$13)-((INDEX(invTypeMaterials!$A:$C,MATCH(1,('Cap Component Needed'!R$2=invTypeMaterials!$B:$B)*('Cap Component Needed'!$B21=invTypeMaterials!$A:$A),0),3))*'Help&amp;Setup'!$B$14),1),0)</f>
        <v>0</v>
      </c>
      <c r="S21" s="207">
        <f t="array" ref="S21">IFERROR(CEILING((INDEX(invTypeMaterials!$A:$C,MATCH(1,('Cap Component Needed'!S$2=invTypeMaterials!$B:$B)*('Cap Component Needed'!$B21=invTypeMaterials!$A:$A),0),3))-((INDEX(invTypeMaterials!$A:$C,MATCH(1,('Cap Component Needed'!S$2=invTypeMaterials!$B:$B)*('Cap Component Needed'!$B21=invTypeMaterials!$A:$A),0),3))*'Help&amp;Setup'!$B$12)-((INDEX(invTypeMaterials!$A:$C,MATCH(1,('Cap Component Needed'!S$2=invTypeMaterials!$B:$B)*('Cap Component Needed'!$B21=invTypeMaterials!$A:$A),0),3))*'Help&amp;Setup'!$B$13)-((INDEX(invTypeMaterials!$A:$C,MATCH(1,('Cap Component Needed'!S$2=invTypeMaterials!$B:$B)*('Cap Component Needed'!$B21=invTypeMaterials!$A:$A),0),3))*'Help&amp;Setup'!$B$14),1),0)</f>
        <v>0</v>
      </c>
      <c r="T21" s="207">
        <f t="array" ref="T21">IFERROR(CEILING((INDEX(invTypeMaterials!$A:$C,MATCH(1,('Cap Component Needed'!T$2=invTypeMaterials!$B:$B)*('Cap Component Needed'!$B21=invTypeMaterials!$A:$A),0),3))-((INDEX(invTypeMaterials!$A:$C,MATCH(1,('Cap Component Needed'!T$2=invTypeMaterials!$B:$B)*('Cap Component Needed'!$B21=invTypeMaterials!$A:$A),0),3))*'Help&amp;Setup'!$B$12)-((INDEX(invTypeMaterials!$A:$C,MATCH(1,('Cap Component Needed'!T$2=invTypeMaterials!$B:$B)*('Cap Component Needed'!$B21=invTypeMaterials!$A:$A),0),3))*'Help&amp;Setup'!$B$13)-((INDEX(invTypeMaterials!$A:$C,MATCH(1,('Cap Component Needed'!T$2=invTypeMaterials!$B:$B)*('Cap Component Needed'!$B21=invTypeMaterials!$A:$A),0),3))*'Help&amp;Setup'!$B$14),1),0)</f>
        <v>0</v>
      </c>
      <c r="U21" s="207">
        <f t="array" ref="U21">IFERROR(CEILING((INDEX(invTypeMaterials!$A:$C,MATCH(1,('Cap Component Needed'!U$2=invTypeMaterials!$B:$B)*('Cap Component Needed'!$B21=invTypeMaterials!$A:$A),0),3))-((INDEX(invTypeMaterials!$A:$C,MATCH(1,('Cap Component Needed'!U$2=invTypeMaterials!$B:$B)*('Cap Component Needed'!$B21=invTypeMaterials!$A:$A),0),3))*'Help&amp;Setup'!$B$12)-((INDEX(invTypeMaterials!$A:$C,MATCH(1,('Cap Component Needed'!U$2=invTypeMaterials!$B:$B)*('Cap Component Needed'!$B21=invTypeMaterials!$A:$A),0),3))*'Help&amp;Setup'!$B$13)-((INDEX(invTypeMaterials!$A:$C,MATCH(1,('Cap Component Needed'!U$2=invTypeMaterials!$B:$B)*('Cap Component Needed'!$B21=invTypeMaterials!$A:$A),0),3))*'Help&amp;Setup'!$B$14),1),0)</f>
        <v>0</v>
      </c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</row>
    <row r="22">
      <c r="A22" s="208" t="s">
        <v>208</v>
      </c>
      <c r="B22" s="202" t="e">
        <v>#N/A</v>
      </c>
      <c r="C22" s="207">
        <f t="array" ref="C22">IFERROR(CEILING((INDEX(invTypeMaterials!$A:$C,MATCH(1,('Cap Component Needed'!C$2=invTypeMaterials!$B:$B)*('Cap Component Needed'!$B22=invTypeMaterials!$A:$A),0),3))-((INDEX(invTypeMaterials!$A:$C,MATCH(1,('Cap Component Needed'!C$2=invTypeMaterials!$B:$B)*('Cap Component Needed'!$B22=invTypeMaterials!$A:$A),0),3))*'Help&amp;Setup'!$B$12)-((INDEX(invTypeMaterials!$A:$C,MATCH(1,('Cap Component Needed'!C$2=invTypeMaterials!$B:$B)*('Cap Component Needed'!$B22=invTypeMaterials!$A:$A),0),3))*'Help&amp;Setup'!$B$13)-((INDEX(invTypeMaterials!$A:$C,MATCH(1,('Cap Component Needed'!C$2=invTypeMaterials!$B:$B)*('Cap Component Needed'!$B22=invTypeMaterials!$A:$A),0),3))*'Help&amp;Setup'!$B$14),1),0)</f>
        <v>0</v>
      </c>
      <c r="D22" s="207">
        <f t="array" ref="D22">IFERROR(CEILING((INDEX(invTypeMaterials!$A:$C,MATCH(1,('Cap Component Needed'!D$2=invTypeMaterials!$B:$B)*('Cap Component Needed'!$B22=invTypeMaterials!$A:$A),0),3))-((INDEX(invTypeMaterials!$A:$C,MATCH(1,('Cap Component Needed'!D$2=invTypeMaterials!$B:$B)*('Cap Component Needed'!$B22=invTypeMaterials!$A:$A),0),3))*'Help&amp;Setup'!$B$12)-((INDEX(invTypeMaterials!$A:$C,MATCH(1,('Cap Component Needed'!D$2=invTypeMaterials!$B:$B)*('Cap Component Needed'!$B22=invTypeMaterials!$A:$A),0),3))*'Help&amp;Setup'!$B$13)-((INDEX(invTypeMaterials!$A:$C,MATCH(1,('Cap Component Needed'!D$2=invTypeMaterials!$B:$B)*('Cap Component Needed'!$B22=invTypeMaterials!$A:$A),0),3))*'Help&amp;Setup'!$B$14),1),0)</f>
        <v>0</v>
      </c>
      <c r="E22" s="207">
        <f t="array" ref="E22">IFERROR(CEILING((INDEX(invTypeMaterials!$A:$C,MATCH(1,('Cap Component Needed'!E$2=invTypeMaterials!$B:$B)*('Cap Component Needed'!$B22=invTypeMaterials!$A:$A),0),3))-((INDEX(invTypeMaterials!$A:$C,MATCH(1,('Cap Component Needed'!E$2=invTypeMaterials!$B:$B)*('Cap Component Needed'!$B22=invTypeMaterials!$A:$A),0),3))*'Help&amp;Setup'!$B$12)-((INDEX(invTypeMaterials!$A:$C,MATCH(1,('Cap Component Needed'!E$2=invTypeMaterials!$B:$B)*('Cap Component Needed'!$B22=invTypeMaterials!$A:$A),0),3))*'Help&amp;Setup'!$B$13)-((INDEX(invTypeMaterials!$A:$C,MATCH(1,('Cap Component Needed'!E$2=invTypeMaterials!$B:$B)*('Cap Component Needed'!$B22=invTypeMaterials!$A:$A),0),3))*'Help&amp;Setup'!$B$14),1),0)</f>
        <v>0</v>
      </c>
      <c r="F22" s="207">
        <f t="array" ref="F22">IFERROR(CEILING((INDEX(invTypeMaterials!$A:$C,MATCH(1,('Cap Component Needed'!F$2=invTypeMaterials!$B:$B)*('Cap Component Needed'!$B22=invTypeMaterials!$A:$A),0),3))-((INDEX(invTypeMaterials!$A:$C,MATCH(1,('Cap Component Needed'!F$2=invTypeMaterials!$B:$B)*('Cap Component Needed'!$B22=invTypeMaterials!$A:$A),0),3))*'Help&amp;Setup'!$B$12)-((INDEX(invTypeMaterials!$A:$C,MATCH(1,('Cap Component Needed'!F$2=invTypeMaterials!$B:$B)*('Cap Component Needed'!$B22=invTypeMaterials!$A:$A),0),3))*'Help&amp;Setup'!$B$13)-((INDEX(invTypeMaterials!$A:$C,MATCH(1,('Cap Component Needed'!F$2=invTypeMaterials!$B:$B)*('Cap Component Needed'!$B22=invTypeMaterials!$A:$A),0),3))*'Help&amp;Setup'!$B$14),1),0)</f>
        <v>0</v>
      </c>
      <c r="G22" s="207">
        <f t="array" ref="G22">IFERROR(CEILING((INDEX(invTypeMaterials!$A:$C,MATCH(1,('Cap Component Needed'!G$2=invTypeMaterials!$B:$B)*('Cap Component Needed'!$B22=invTypeMaterials!$A:$A),0),3))-((INDEX(invTypeMaterials!$A:$C,MATCH(1,('Cap Component Needed'!G$2=invTypeMaterials!$B:$B)*('Cap Component Needed'!$B22=invTypeMaterials!$A:$A),0),3))*'Help&amp;Setup'!$B$12)-((INDEX(invTypeMaterials!$A:$C,MATCH(1,('Cap Component Needed'!G$2=invTypeMaterials!$B:$B)*('Cap Component Needed'!$B22=invTypeMaterials!$A:$A),0),3))*'Help&amp;Setup'!$B$13)-((INDEX(invTypeMaterials!$A:$C,MATCH(1,('Cap Component Needed'!G$2=invTypeMaterials!$B:$B)*('Cap Component Needed'!$B22=invTypeMaterials!$A:$A),0),3))*'Help&amp;Setup'!$B$14),1),0)</f>
        <v>0</v>
      </c>
      <c r="H22" s="207">
        <f t="array" ref="H22">IFERROR(CEILING((INDEX(invTypeMaterials!$A:$C,MATCH(1,('Cap Component Needed'!H$2=invTypeMaterials!$B:$B)*('Cap Component Needed'!$B22=invTypeMaterials!$A:$A),0),3))-((INDEX(invTypeMaterials!$A:$C,MATCH(1,('Cap Component Needed'!H$2=invTypeMaterials!$B:$B)*('Cap Component Needed'!$B22=invTypeMaterials!$A:$A),0),3))*'Help&amp;Setup'!$B$12)-((INDEX(invTypeMaterials!$A:$C,MATCH(1,('Cap Component Needed'!H$2=invTypeMaterials!$B:$B)*('Cap Component Needed'!$B22=invTypeMaterials!$A:$A),0),3))*'Help&amp;Setup'!$B$13)-((INDEX(invTypeMaterials!$A:$C,MATCH(1,('Cap Component Needed'!H$2=invTypeMaterials!$B:$B)*('Cap Component Needed'!$B22=invTypeMaterials!$A:$A),0),3))*'Help&amp;Setup'!$B$14),1),0)</f>
        <v>0</v>
      </c>
      <c r="I22" s="207">
        <f t="array" ref="I22">IFERROR(CEILING((INDEX(invTypeMaterials!$A:$C,MATCH(1,('Cap Component Needed'!I$2=invTypeMaterials!$B:$B)*('Cap Component Needed'!$B22=invTypeMaterials!$A:$A),0),3))-((INDEX(invTypeMaterials!$A:$C,MATCH(1,('Cap Component Needed'!I$2=invTypeMaterials!$B:$B)*('Cap Component Needed'!$B22=invTypeMaterials!$A:$A),0),3))*'Help&amp;Setup'!$B$12)-((INDEX(invTypeMaterials!$A:$C,MATCH(1,('Cap Component Needed'!I$2=invTypeMaterials!$B:$B)*('Cap Component Needed'!$B22=invTypeMaterials!$A:$A),0),3))*'Help&amp;Setup'!$B$13)-((INDEX(invTypeMaterials!$A:$C,MATCH(1,('Cap Component Needed'!I$2=invTypeMaterials!$B:$B)*('Cap Component Needed'!$B22=invTypeMaterials!$A:$A),0),3))*'Help&amp;Setup'!$B$14),1),0)</f>
        <v>0</v>
      </c>
      <c r="J22" s="207">
        <f t="array" ref="J22">IFERROR(CEILING((INDEX(invTypeMaterials!$A:$C,MATCH(1,('Cap Component Needed'!J$2=invTypeMaterials!$B:$B)*('Cap Component Needed'!$B22=invTypeMaterials!$A:$A),0),3))-((INDEX(invTypeMaterials!$A:$C,MATCH(1,('Cap Component Needed'!J$2=invTypeMaterials!$B:$B)*('Cap Component Needed'!$B22=invTypeMaterials!$A:$A),0),3))*'Help&amp;Setup'!$B$12)-((INDEX(invTypeMaterials!$A:$C,MATCH(1,('Cap Component Needed'!J$2=invTypeMaterials!$B:$B)*('Cap Component Needed'!$B22=invTypeMaterials!$A:$A),0),3))*'Help&amp;Setup'!$B$13)-((INDEX(invTypeMaterials!$A:$C,MATCH(1,('Cap Component Needed'!J$2=invTypeMaterials!$B:$B)*('Cap Component Needed'!$B22=invTypeMaterials!$A:$A),0),3))*'Help&amp;Setup'!$B$14),1),0)</f>
        <v>0</v>
      </c>
      <c r="K22" s="207">
        <f t="array" ref="K22">IFERROR(CEILING((INDEX(invTypeMaterials!$A:$C,MATCH(1,('Cap Component Needed'!K$2=invTypeMaterials!$B:$B)*('Cap Component Needed'!$B22=invTypeMaterials!$A:$A),0),3))-((INDEX(invTypeMaterials!$A:$C,MATCH(1,('Cap Component Needed'!K$2=invTypeMaterials!$B:$B)*('Cap Component Needed'!$B22=invTypeMaterials!$A:$A),0),3))*'Help&amp;Setup'!$B$12)-((INDEX(invTypeMaterials!$A:$C,MATCH(1,('Cap Component Needed'!K$2=invTypeMaterials!$B:$B)*('Cap Component Needed'!$B22=invTypeMaterials!$A:$A),0),3))*'Help&amp;Setup'!$B$13)-((INDEX(invTypeMaterials!$A:$C,MATCH(1,('Cap Component Needed'!K$2=invTypeMaterials!$B:$B)*('Cap Component Needed'!$B22=invTypeMaterials!$A:$A),0),3))*'Help&amp;Setup'!$B$14),1),0)</f>
        <v>0</v>
      </c>
      <c r="L22" s="207">
        <f t="array" ref="L22">IFERROR(CEILING((INDEX(invTypeMaterials!$A:$C,MATCH(1,('Cap Component Needed'!L$2=invTypeMaterials!$B:$B)*('Cap Component Needed'!$B22=invTypeMaterials!$A:$A),0),3))-((INDEX(invTypeMaterials!$A:$C,MATCH(1,('Cap Component Needed'!L$2=invTypeMaterials!$B:$B)*('Cap Component Needed'!$B22=invTypeMaterials!$A:$A),0),3))*'Help&amp;Setup'!$B$12)-((INDEX(invTypeMaterials!$A:$C,MATCH(1,('Cap Component Needed'!L$2=invTypeMaterials!$B:$B)*('Cap Component Needed'!$B22=invTypeMaterials!$A:$A),0),3))*'Help&amp;Setup'!$B$13)-((INDEX(invTypeMaterials!$A:$C,MATCH(1,('Cap Component Needed'!L$2=invTypeMaterials!$B:$B)*('Cap Component Needed'!$B22=invTypeMaterials!$A:$A),0),3))*'Help&amp;Setup'!$B$14),1),0)</f>
        <v>0</v>
      </c>
      <c r="M22" s="207">
        <f t="array" ref="M22">IFERROR(CEILING((INDEX(invTypeMaterials!$A:$C,MATCH(1,('Cap Component Needed'!M$2=invTypeMaterials!$B:$B)*('Cap Component Needed'!$B22=invTypeMaterials!$A:$A),0),3))-((INDEX(invTypeMaterials!$A:$C,MATCH(1,('Cap Component Needed'!M$2=invTypeMaterials!$B:$B)*('Cap Component Needed'!$B22=invTypeMaterials!$A:$A),0),3))*'Help&amp;Setup'!$B$12)-((INDEX(invTypeMaterials!$A:$C,MATCH(1,('Cap Component Needed'!M$2=invTypeMaterials!$B:$B)*('Cap Component Needed'!$B22=invTypeMaterials!$A:$A),0),3))*'Help&amp;Setup'!$B$13)-((INDEX(invTypeMaterials!$A:$C,MATCH(1,('Cap Component Needed'!M$2=invTypeMaterials!$B:$B)*('Cap Component Needed'!$B22=invTypeMaterials!$A:$A),0),3))*'Help&amp;Setup'!$B$14),1),0)</f>
        <v>0</v>
      </c>
      <c r="N22" s="207">
        <f t="array" ref="N22">IFERROR(CEILING((INDEX(invTypeMaterials!$A:$C,MATCH(1,('Cap Component Needed'!N$2=invTypeMaterials!$B:$B)*('Cap Component Needed'!$B22=invTypeMaterials!$A:$A),0),3))-((INDEX(invTypeMaterials!$A:$C,MATCH(1,('Cap Component Needed'!N$2=invTypeMaterials!$B:$B)*('Cap Component Needed'!$B22=invTypeMaterials!$A:$A),0),3))*'Help&amp;Setup'!$B$12)-((INDEX(invTypeMaterials!$A:$C,MATCH(1,('Cap Component Needed'!N$2=invTypeMaterials!$B:$B)*('Cap Component Needed'!$B22=invTypeMaterials!$A:$A),0),3))*'Help&amp;Setup'!$B$13)-((INDEX(invTypeMaterials!$A:$C,MATCH(1,('Cap Component Needed'!N$2=invTypeMaterials!$B:$B)*('Cap Component Needed'!$B22=invTypeMaterials!$A:$A),0),3))*'Help&amp;Setup'!$B$14),1),0)</f>
        <v>0</v>
      </c>
      <c r="O22" s="207">
        <f t="array" ref="O22">IFERROR(CEILING((INDEX(invTypeMaterials!$A:$C,MATCH(1,('Cap Component Needed'!O$2=invTypeMaterials!$B:$B)*('Cap Component Needed'!$B22=invTypeMaterials!$A:$A),0),3))-((INDEX(invTypeMaterials!$A:$C,MATCH(1,('Cap Component Needed'!O$2=invTypeMaterials!$B:$B)*('Cap Component Needed'!$B22=invTypeMaterials!$A:$A),0),3))*'Help&amp;Setup'!$B$12)-((INDEX(invTypeMaterials!$A:$C,MATCH(1,('Cap Component Needed'!O$2=invTypeMaterials!$B:$B)*('Cap Component Needed'!$B22=invTypeMaterials!$A:$A),0),3))*'Help&amp;Setup'!$B$13)-((INDEX(invTypeMaterials!$A:$C,MATCH(1,('Cap Component Needed'!O$2=invTypeMaterials!$B:$B)*('Cap Component Needed'!$B22=invTypeMaterials!$A:$A),0),3))*'Help&amp;Setup'!$B$14),1),0)</f>
        <v>0</v>
      </c>
      <c r="P22" s="207">
        <f t="array" ref="P22">IFERROR(CEILING((INDEX(invTypeMaterials!$A:$C,MATCH(1,('Cap Component Needed'!P$2=invTypeMaterials!$B:$B)*('Cap Component Needed'!$B22=invTypeMaterials!$A:$A),0),3))-((INDEX(invTypeMaterials!$A:$C,MATCH(1,('Cap Component Needed'!P$2=invTypeMaterials!$B:$B)*('Cap Component Needed'!$B22=invTypeMaterials!$A:$A),0),3))*'Help&amp;Setup'!$B$12)-((INDEX(invTypeMaterials!$A:$C,MATCH(1,('Cap Component Needed'!P$2=invTypeMaterials!$B:$B)*('Cap Component Needed'!$B22=invTypeMaterials!$A:$A),0),3))*'Help&amp;Setup'!$B$13)-((INDEX(invTypeMaterials!$A:$C,MATCH(1,('Cap Component Needed'!P$2=invTypeMaterials!$B:$B)*('Cap Component Needed'!$B22=invTypeMaterials!$A:$A),0),3))*'Help&amp;Setup'!$B$14),1),0)</f>
        <v>0</v>
      </c>
      <c r="Q22" s="207">
        <f t="array" ref="Q22">IFERROR(CEILING((INDEX(invTypeMaterials!$A:$C,MATCH(1,('Cap Component Needed'!Q$2=invTypeMaterials!$B:$B)*('Cap Component Needed'!$B22=invTypeMaterials!$A:$A),0),3))-((INDEX(invTypeMaterials!$A:$C,MATCH(1,('Cap Component Needed'!Q$2=invTypeMaterials!$B:$B)*('Cap Component Needed'!$B22=invTypeMaterials!$A:$A),0),3))*'Help&amp;Setup'!$B$12)-((INDEX(invTypeMaterials!$A:$C,MATCH(1,('Cap Component Needed'!Q$2=invTypeMaterials!$B:$B)*('Cap Component Needed'!$B22=invTypeMaterials!$A:$A),0),3))*'Help&amp;Setup'!$B$13)-((INDEX(invTypeMaterials!$A:$C,MATCH(1,('Cap Component Needed'!Q$2=invTypeMaterials!$B:$B)*('Cap Component Needed'!$B22=invTypeMaterials!$A:$A),0),3))*'Help&amp;Setup'!$B$14),1),0)</f>
        <v>0</v>
      </c>
      <c r="R22" s="207">
        <f t="array" ref="R22">IFERROR(CEILING((INDEX(invTypeMaterials!$A:$C,MATCH(1,('Cap Component Needed'!R$2=invTypeMaterials!$B:$B)*('Cap Component Needed'!$B22=invTypeMaterials!$A:$A),0),3))-((INDEX(invTypeMaterials!$A:$C,MATCH(1,('Cap Component Needed'!R$2=invTypeMaterials!$B:$B)*('Cap Component Needed'!$B22=invTypeMaterials!$A:$A),0),3))*'Help&amp;Setup'!$B$12)-((INDEX(invTypeMaterials!$A:$C,MATCH(1,('Cap Component Needed'!R$2=invTypeMaterials!$B:$B)*('Cap Component Needed'!$B22=invTypeMaterials!$A:$A),0),3))*'Help&amp;Setup'!$B$13)-((INDEX(invTypeMaterials!$A:$C,MATCH(1,('Cap Component Needed'!R$2=invTypeMaterials!$B:$B)*('Cap Component Needed'!$B22=invTypeMaterials!$A:$A),0),3))*'Help&amp;Setup'!$B$14),1),0)</f>
        <v>0</v>
      </c>
      <c r="S22" s="207">
        <f t="array" ref="S22">IFERROR(CEILING((INDEX(invTypeMaterials!$A:$C,MATCH(1,('Cap Component Needed'!S$2=invTypeMaterials!$B:$B)*('Cap Component Needed'!$B22=invTypeMaterials!$A:$A),0),3))-((INDEX(invTypeMaterials!$A:$C,MATCH(1,('Cap Component Needed'!S$2=invTypeMaterials!$B:$B)*('Cap Component Needed'!$B22=invTypeMaterials!$A:$A),0),3))*'Help&amp;Setup'!$B$12)-((INDEX(invTypeMaterials!$A:$C,MATCH(1,('Cap Component Needed'!S$2=invTypeMaterials!$B:$B)*('Cap Component Needed'!$B22=invTypeMaterials!$A:$A),0),3))*'Help&amp;Setup'!$B$13)-((INDEX(invTypeMaterials!$A:$C,MATCH(1,('Cap Component Needed'!S$2=invTypeMaterials!$B:$B)*('Cap Component Needed'!$B22=invTypeMaterials!$A:$A),0),3))*'Help&amp;Setup'!$B$14),1),0)</f>
        <v>0</v>
      </c>
      <c r="T22" s="207">
        <f t="array" ref="T22">IFERROR(CEILING((INDEX(invTypeMaterials!$A:$C,MATCH(1,('Cap Component Needed'!T$2=invTypeMaterials!$B:$B)*('Cap Component Needed'!$B22=invTypeMaterials!$A:$A),0),3))-((INDEX(invTypeMaterials!$A:$C,MATCH(1,('Cap Component Needed'!T$2=invTypeMaterials!$B:$B)*('Cap Component Needed'!$B22=invTypeMaterials!$A:$A),0),3))*'Help&amp;Setup'!$B$12)-((INDEX(invTypeMaterials!$A:$C,MATCH(1,('Cap Component Needed'!T$2=invTypeMaterials!$B:$B)*('Cap Component Needed'!$B22=invTypeMaterials!$A:$A),0),3))*'Help&amp;Setup'!$B$13)-((INDEX(invTypeMaterials!$A:$C,MATCH(1,('Cap Component Needed'!T$2=invTypeMaterials!$B:$B)*('Cap Component Needed'!$B22=invTypeMaterials!$A:$A),0),3))*'Help&amp;Setup'!$B$14),1),0)</f>
        <v>0</v>
      </c>
      <c r="U22" s="207">
        <f t="array" ref="U22">IFERROR(CEILING((INDEX(invTypeMaterials!$A:$C,MATCH(1,('Cap Component Needed'!U$2=invTypeMaterials!$B:$B)*('Cap Component Needed'!$B22=invTypeMaterials!$A:$A),0),3))-((INDEX(invTypeMaterials!$A:$C,MATCH(1,('Cap Component Needed'!U$2=invTypeMaterials!$B:$B)*('Cap Component Needed'!$B22=invTypeMaterials!$A:$A),0),3))*'Help&amp;Setup'!$B$12)-((INDEX(invTypeMaterials!$A:$C,MATCH(1,('Cap Component Needed'!U$2=invTypeMaterials!$B:$B)*('Cap Component Needed'!$B22=invTypeMaterials!$A:$A),0),3))*'Help&amp;Setup'!$B$13)-((INDEX(invTypeMaterials!$A:$C,MATCH(1,('Cap Component Needed'!U$2=invTypeMaterials!$B:$B)*('Cap Component Needed'!$B22=invTypeMaterials!$A:$A),0),3))*'Help&amp;Setup'!$B$14),1),0)</f>
        <v>0</v>
      </c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</row>
    <row r="23">
      <c r="A23" s="208" t="s">
        <v>209</v>
      </c>
      <c r="B23" s="202" t="e">
        <v>#N/A</v>
      </c>
      <c r="C23" s="207">
        <f t="array" ref="C23">IFERROR(CEILING((INDEX(invTypeMaterials!$A:$C,MATCH(1,('Cap Component Needed'!C$2=invTypeMaterials!$B:$B)*('Cap Component Needed'!$B23=invTypeMaterials!$A:$A),0),3))-((INDEX(invTypeMaterials!$A:$C,MATCH(1,('Cap Component Needed'!C$2=invTypeMaterials!$B:$B)*('Cap Component Needed'!$B23=invTypeMaterials!$A:$A),0),3))*'Help&amp;Setup'!$B$12)-((INDEX(invTypeMaterials!$A:$C,MATCH(1,('Cap Component Needed'!C$2=invTypeMaterials!$B:$B)*('Cap Component Needed'!$B23=invTypeMaterials!$A:$A),0),3))*'Help&amp;Setup'!$B$13)-((INDEX(invTypeMaterials!$A:$C,MATCH(1,('Cap Component Needed'!C$2=invTypeMaterials!$B:$B)*('Cap Component Needed'!$B23=invTypeMaterials!$A:$A),0),3))*'Help&amp;Setup'!$B$14),1),0)</f>
        <v>0</v>
      </c>
      <c r="D23" s="207">
        <f t="array" ref="D23">IFERROR(CEILING((INDEX(invTypeMaterials!$A:$C,MATCH(1,('Cap Component Needed'!D$2=invTypeMaterials!$B:$B)*('Cap Component Needed'!$B23=invTypeMaterials!$A:$A),0),3))-((INDEX(invTypeMaterials!$A:$C,MATCH(1,('Cap Component Needed'!D$2=invTypeMaterials!$B:$B)*('Cap Component Needed'!$B23=invTypeMaterials!$A:$A),0),3))*'Help&amp;Setup'!$B$12)-((INDEX(invTypeMaterials!$A:$C,MATCH(1,('Cap Component Needed'!D$2=invTypeMaterials!$B:$B)*('Cap Component Needed'!$B23=invTypeMaterials!$A:$A),0),3))*'Help&amp;Setup'!$B$13)-((INDEX(invTypeMaterials!$A:$C,MATCH(1,('Cap Component Needed'!D$2=invTypeMaterials!$B:$B)*('Cap Component Needed'!$B23=invTypeMaterials!$A:$A),0),3))*'Help&amp;Setup'!$B$14),1),0)</f>
        <v>0</v>
      </c>
      <c r="E23" s="207">
        <f t="array" ref="E23">IFERROR(CEILING((INDEX(invTypeMaterials!$A:$C,MATCH(1,('Cap Component Needed'!E$2=invTypeMaterials!$B:$B)*('Cap Component Needed'!$B23=invTypeMaterials!$A:$A),0),3))-((INDEX(invTypeMaterials!$A:$C,MATCH(1,('Cap Component Needed'!E$2=invTypeMaterials!$B:$B)*('Cap Component Needed'!$B23=invTypeMaterials!$A:$A),0),3))*'Help&amp;Setup'!$B$12)-((INDEX(invTypeMaterials!$A:$C,MATCH(1,('Cap Component Needed'!E$2=invTypeMaterials!$B:$B)*('Cap Component Needed'!$B23=invTypeMaterials!$A:$A),0),3))*'Help&amp;Setup'!$B$13)-((INDEX(invTypeMaterials!$A:$C,MATCH(1,('Cap Component Needed'!E$2=invTypeMaterials!$B:$B)*('Cap Component Needed'!$B23=invTypeMaterials!$A:$A),0),3))*'Help&amp;Setup'!$B$14),1),0)</f>
        <v>0</v>
      </c>
      <c r="F23" s="207">
        <f t="array" ref="F23">IFERROR(CEILING((INDEX(invTypeMaterials!$A:$C,MATCH(1,('Cap Component Needed'!F$2=invTypeMaterials!$B:$B)*('Cap Component Needed'!$B23=invTypeMaterials!$A:$A),0),3))-((INDEX(invTypeMaterials!$A:$C,MATCH(1,('Cap Component Needed'!F$2=invTypeMaterials!$B:$B)*('Cap Component Needed'!$B23=invTypeMaterials!$A:$A),0),3))*'Help&amp;Setup'!$B$12)-((INDEX(invTypeMaterials!$A:$C,MATCH(1,('Cap Component Needed'!F$2=invTypeMaterials!$B:$B)*('Cap Component Needed'!$B23=invTypeMaterials!$A:$A),0),3))*'Help&amp;Setup'!$B$13)-((INDEX(invTypeMaterials!$A:$C,MATCH(1,('Cap Component Needed'!F$2=invTypeMaterials!$B:$B)*('Cap Component Needed'!$B23=invTypeMaterials!$A:$A),0),3))*'Help&amp;Setup'!$B$14),1),0)</f>
        <v>0</v>
      </c>
      <c r="G23" s="207">
        <f t="array" ref="G23">IFERROR(CEILING((INDEX(invTypeMaterials!$A:$C,MATCH(1,('Cap Component Needed'!G$2=invTypeMaterials!$B:$B)*('Cap Component Needed'!$B23=invTypeMaterials!$A:$A),0),3))-((INDEX(invTypeMaterials!$A:$C,MATCH(1,('Cap Component Needed'!G$2=invTypeMaterials!$B:$B)*('Cap Component Needed'!$B23=invTypeMaterials!$A:$A),0),3))*'Help&amp;Setup'!$B$12)-((INDEX(invTypeMaterials!$A:$C,MATCH(1,('Cap Component Needed'!G$2=invTypeMaterials!$B:$B)*('Cap Component Needed'!$B23=invTypeMaterials!$A:$A),0),3))*'Help&amp;Setup'!$B$13)-((INDEX(invTypeMaterials!$A:$C,MATCH(1,('Cap Component Needed'!G$2=invTypeMaterials!$B:$B)*('Cap Component Needed'!$B23=invTypeMaterials!$A:$A),0),3))*'Help&amp;Setup'!$B$14),1),0)</f>
        <v>0</v>
      </c>
      <c r="H23" s="207">
        <f t="array" ref="H23">IFERROR(CEILING((INDEX(invTypeMaterials!$A:$C,MATCH(1,('Cap Component Needed'!H$2=invTypeMaterials!$B:$B)*('Cap Component Needed'!$B23=invTypeMaterials!$A:$A),0),3))-((INDEX(invTypeMaterials!$A:$C,MATCH(1,('Cap Component Needed'!H$2=invTypeMaterials!$B:$B)*('Cap Component Needed'!$B23=invTypeMaterials!$A:$A),0),3))*'Help&amp;Setup'!$B$12)-((INDEX(invTypeMaterials!$A:$C,MATCH(1,('Cap Component Needed'!H$2=invTypeMaterials!$B:$B)*('Cap Component Needed'!$B23=invTypeMaterials!$A:$A),0),3))*'Help&amp;Setup'!$B$13)-((INDEX(invTypeMaterials!$A:$C,MATCH(1,('Cap Component Needed'!H$2=invTypeMaterials!$B:$B)*('Cap Component Needed'!$B23=invTypeMaterials!$A:$A),0),3))*'Help&amp;Setup'!$B$14),1),0)</f>
        <v>0</v>
      </c>
      <c r="I23" s="207">
        <f t="array" ref="I23">IFERROR(CEILING((INDEX(invTypeMaterials!$A:$C,MATCH(1,('Cap Component Needed'!I$2=invTypeMaterials!$B:$B)*('Cap Component Needed'!$B23=invTypeMaterials!$A:$A),0),3))-((INDEX(invTypeMaterials!$A:$C,MATCH(1,('Cap Component Needed'!I$2=invTypeMaterials!$B:$B)*('Cap Component Needed'!$B23=invTypeMaterials!$A:$A),0),3))*'Help&amp;Setup'!$B$12)-((INDEX(invTypeMaterials!$A:$C,MATCH(1,('Cap Component Needed'!I$2=invTypeMaterials!$B:$B)*('Cap Component Needed'!$B23=invTypeMaterials!$A:$A),0),3))*'Help&amp;Setup'!$B$13)-((INDEX(invTypeMaterials!$A:$C,MATCH(1,('Cap Component Needed'!I$2=invTypeMaterials!$B:$B)*('Cap Component Needed'!$B23=invTypeMaterials!$A:$A),0),3))*'Help&amp;Setup'!$B$14),1),0)</f>
        <v>0</v>
      </c>
      <c r="J23" s="207">
        <f t="array" ref="J23">IFERROR(CEILING((INDEX(invTypeMaterials!$A:$C,MATCH(1,('Cap Component Needed'!J$2=invTypeMaterials!$B:$B)*('Cap Component Needed'!$B23=invTypeMaterials!$A:$A),0),3))-((INDEX(invTypeMaterials!$A:$C,MATCH(1,('Cap Component Needed'!J$2=invTypeMaterials!$B:$B)*('Cap Component Needed'!$B23=invTypeMaterials!$A:$A),0),3))*'Help&amp;Setup'!$B$12)-((INDEX(invTypeMaterials!$A:$C,MATCH(1,('Cap Component Needed'!J$2=invTypeMaterials!$B:$B)*('Cap Component Needed'!$B23=invTypeMaterials!$A:$A),0),3))*'Help&amp;Setup'!$B$13)-((INDEX(invTypeMaterials!$A:$C,MATCH(1,('Cap Component Needed'!J$2=invTypeMaterials!$B:$B)*('Cap Component Needed'!$B23=invTypeMaterials!$A:$A),0),3))*'Help&amp;Setup'!$B$14),1),0)</f>
        <v>0</v>
      </c>
      <c r="K23" s="207">
        <f t="array" ref="K23">IFERROR(CEILING((INDEX(invTypeMaterials!$A:$C,MATCH(1,('Cap Component Needed'!K$2=invTypeMaterials!$B:$B)*('Cap Component Needed'!$B23=invTypeMaterials!$A:$A),0),3))-((INDEX(invTypeMaterials!$A:$C,MATCH(1,('Cap Component Needed'!K$2=invTypeMaterials!$B:$B)*('Cap Component Needed'!$B23=invTypeMaterials!$A:$A),0),3))*'Help&amp;Setup'!$B$12)-((INDEX(invTypeMaterials!$A:$C,MATCH(1,('Cap Component Needed'!K$2=invTypeMaterials!$B:$B)*('Cap Component Needed'!$B23=invTypeMaterials!$A:$A),0),3))*'Help&amp;Setup'!$B$13)-((INDEX(invTypeMaterials!$A:$C,MATCH(1,('Cap Component Needed'!K$2=invTypeMaterials!$B:$B)*('Cap Component Needed'!$B23=invTypeMaterials!$A:$A),0),3))*'Help&amp;Setup'!$B$14),1),0)</f>
        <v>0</v>
      </c>
      <c r="L23" s="207">
        <f t="array" ref="L23">IFERROR(CEILING((INDEX(invTypeMaterials!$A:$C,MATCH(1,('Cap Component Needed'!L$2=invTypeMaterials!$B:$B)*('Cap Component Needed'!$B23=invTypeMaterials!$A:$A),0),3))-((INDEX(invTypeMaterials!$A:$C,MATCH(1,('Cap Component Needed'!L$2=invTypeMaterials!$B:$B)*('Cap Component Needed'!$B23=invTypeMaterials!$A:$A),0),3))*'Help&amp;Setup'!$B$12)-((INDEX(invTypeMaterials!$A:$C,MATCH(1,('Cap Component Needed'!L$2=invTypeMaterials!$B:$B)*('Cap Component Needed'!$B23=invTypeMaterials!$A:$A),0),3))*'Help&amp;Setup'!$B$13)-((INDEX(invTypeMaterials!$A:$C,MATCH(1,('Cap Component Needed'!L$2=invTypeMaterials!$B:$B)*('Cap Component Needed'!$B23=invTypeMaterials!$A:$A),0),3))*'Help&amp;Setup'!$B$14),1),0)</f>
        <v>0</v>
      </c>
      <c r="M23" s="207">
        <f t="array" ref="M23">IFERROR(CEILING((INDEX(invTypeMaterials!$A:$C,MATCH(1,('Cap Component Needed'!M$2=invTypeMaterials!$B:$B)*('Cap Component Needed'!$B23=invTypeMaterials!$A:$A),0),3))-((INDEX(invTypeMaterials!$A:$C,MATCH(1,('Cap Component Needed'!M$2=invTypeMaterials!$B:$B)*('Cap Component Needed'!$B23=invTypeMaterials!$A:$A),0),3))*'Help&amp;Setup'!$B$12)-((INDEX(invTypeMaterials!$A:$C,MATCH(1,('Cap Component Needed'!M$2=invTypeMaterials!$B:$B)*('Cap Component Needed'!$B23=invTypeMaterials!$A:$A),0),3))*'Help&amp;Setup'!$B$13)-((INDEX(invTypeMaterials!$A:$C,MATCH(1,('Cap Component Needed'!M$2=invTypeMaterials!$B:$B)*('Cap Component Needed'!$B23=invTypeMaterials!$A:$A),0),3))*'Help&amp;Setup'!$B$14),1),0)</f>
        <v>0</v>
      </c>
      <c r="N23" s="207">
        <f t="array" ref="N23">IFERROR(CEILING((INDEX(invTypeMaterials!$A:$C,MATCH(1,('Cap Component Needed'!N$2=invTypeMaterials!$B:$B)*('Cap Component Needed'!$B23=invTypeMaterials!$A:$A),0),3))-((INDEX(invTypeMaterials!$A:$C,MATCH(1,('Cap Component Needed'!N$2=invTypeMaterials!$B:$B)*('Cap Component Needed'!$B23=invTypeMaterials!$A:$A),0),3))*'Help&amp;Setup'!$B$12)-((INDEX(invTypeMaterials!$A:$C,MATCH(1,('Cap Component Needed'!N$2=invTypeMaterials!$B:$B)*('Cap Component Needed'!$B23=invTypeMaterials!$A:$A),0),3))*'Help&amp;Setup'!$B$13)-((INDEX(invTypeMaterials!$A:$C,MATCH(1,('Cap Component Needed'!N$2=invTypeMaterials!$B:$B)*('Cap Component Needed'!$B23=invTypeMaterials!$A:$A),0),3))*'Help&amp;Setup'!$B$14),1),0)</f>
        <v>0</v>
      </c>
      <c r="O23" s="207">
        <f t="array" ref="O23">IFERROR(CEILING((INDEX(invTypeMaterials!$A:$C,MATCH(1,('Cap Component Needed'!O$2=invTypeMaterials!$B:$B)*('Cap Component Needed'!$B23=invTypeMaterials!$A:$A),0),3))-((INDEX(invTypeMaterials!$A:$C,MATCH(1,('Cap Component Needed'!O$2=invTypeMaterials!$B:$B)*('Cap Component Needed'!$B23=invTypeMaterials!$A:$A),0),3))*'Help&amp;Setup'!$B$12)-((INDEX(invTypeMaterials!$A:$C,MATCH(1,('Cap Component Needed'!O$2=invTypeMaterials!$B:$B)*('Cap Component Needed'!$B23=invTypeMaterials!$A:$A),0),3))*'Help&amp;Setup'!$B$13)-((INDEX(invTypeMaterials!$A:$C,MATCH(1,('Cap Component Needed'!O$2=invTypeMaterials!$B:$B)*('Cap Component Needed'!$B23=invTypeMaterials!$A:$A),0),3))*'Help&amp;Setup'!$B$14),1),0)</f>
        <v>0</v>
      </c>
      <c r="P23" s="207">
        <f t="array" ref="P23">IFERROR(CEILING((INDEX(invTypeMaterials!$A:$C,MATCH(1,('Cap Component Needed'!P$2=invTypeMaterials!$B:$B)*('Cap Component Needed'!$B23=invTypeMaterials!$A:$A),0),3))-((INDEX(invTypeMaterials!$A:$C,MATCH(1,('Cap Component Needed'!P$2=invTypeMaterials!$B:$B)*('Cap Component Needed'!$B23=invTypeMaterials!$A:$A),0),3))*'Help&amp;Setup'!$B$12)-((INDEX(invTypeMaterials!$A:$C,MATCH(1,('Cap Component Needed'!P$2=invTypeMaterials!$B:$B)*('Cap Component Needed'!$B23=invTypeMaterials!$A:$A),0),3))*'Help&amp;Setup'!$B$13)-((INDEX(invTypeMaterials!$A:$C,MATCH(1,('Cap Component Needed'!P$2=invTypeMaterials!$B:$B)*('Cap Component Needed'!$B23=invTypeMaterials!$A:$A),0),3))*'Help&amp;Setup'!$B$14),1),0)</f>
        <v>0</v>
      </c>
      <c r="Q23" s="207">
        <f t="array" ref="Q23">IFERROR(CEILING((INDEX(invTypeMaterials!$A:$C,MATCH(1,('Cap Component Needed'!Q$2=invTypeMaterials!$B:$B)*('Cap Component Needed'!$B23=invTypeMaterials!$A:$A),0),3))-((INDEX(invTypeMaterials!$A:$C,MATCH(1,('Cap Component Needed'!Q$2=invTypeMaterials!$B:$B)*('Cap Component Needed'!$B23=invTypeMaterials!$A:$A),0),3))*'Help&amp;Setup'!$B$12)-((INDEX(invTypeMaterials!$A:$C,MATCH(1,('Cap Component Needed'!Q$2=invTypeMaterials!$B:$B)*('Cap Component Needed'!$B23=invTypeMaterials!$A:$A),0),3))*'Help&amp;Setup'!$B$13)-((INDEX(invTypeMaterials!$A:$C,MATCH(1,('Cap Component Needed'!Q$2=invTypeMaterials!$B:$B)*('Cap Component Needed'!$B23=invTypeMaterials!$A:$A),0),3))*'Help&amp;Setup'!$B$14),1),0)</f>
        <v>0</v>
      </c>
      <c r="R23" s="207">
        <f t="array" ref="R23">IFERROR(CEILING((INDEX(invTypeMaterials!$A:$C,MATCH(1,('Cap Component Needed'!R$2=invTypeMaterials!$B:$B)*('Cap Component Needed'!$B23=invTypeMaterials!$A:$A),0),3))-((INDEX(invTypeMaterials!$A:$C,MATCH(1,('Cap Component Needed'!R$2=invTypeMaterials!$B:$B)*('Cap Component Needed'!$B23=invTypeMaterials!$A:$A),0),3))*'Help&amp;Setup'!$B$12)-((INDEX(invTypeMaterials!$A:$C,MATCH(1,('Cap Component Needed'!R$2=invTypeMaterials!$B:$B)*('Cap Component Needed'!$B23=invTypeMaterials!$A:$A),0),3))*'Help&amp;Setup'!$B$13)-((INDEX(invTypeMaterials!$A:$C,MATCH(1,('Cap Component Needed'!R$2=invTypeMaterials!$B:$B)*('Cap Component Needed'!$B23=invTypeMaterials!$A:$A),0),3))*'Help&amp;Setup'!$B$14),1),0)</f>
        <v>0</v>
      </c>
      <c r="S23" s="207">
        <f t="array" ref="S23">IFERROR(CEILING((INDEX(invTypeMaterials!$A:$C,MATCH(1,('Cap Component Needed'!S$2=invTypeMaterials!$B:$B)*('Cap Component Needed'!$B23=invTypeMaterials!$A:$A),0),3))-((INDEX(invTypeMaterials!$A:$C,MATCH(1,('Cap Component Needed'!S$2=invTypeMaterials!$B:$B)*('Cap Component Needed'!$B23=invTypeMaterials!$A:$A),0),3))*'Help&amp;Setup'!$B$12)-((INDEX(invTypeMaterials!$A:$C,MATCH(1,('Cap Component Needed'!S$2=invTypeMaterials!$B:$B)*('Cap Component Needed'!$B23=invTypeMaterials!$A:$A),0),3))*'Help&amp;Setup'!$B$13)-((INDEX(invTypeMaterials!$A:$C,MATCH(1,('Cap Component Needed'!S$2=invTypeMaterials!$B:$B)*('Cap Component Needed'!$B23=invTypeMaterials!$A:$A),0),3))*'Help&amp;Setup'!$B$14),1),0)</f>
        <v>0</v>
      </c>
      <c r="T23" s="207">
        <f t="array" ref="T23">IFERROR(CEILING((INDEX(invTypeMaterials!$A:$C,MATCH(1,('Cap Component Needed'!T$2=invTypeMaterials!$B:$B)*('Cap Component Needed'!$B23=invTypeMaterials!$A:$A),0),3))-((INDEX(invTypeMaterials!$A:$C,MATCH(1,('Cap Component Needed'!T$2=invTypeMaterials!$B:$B)*('Cap Component Needed'!$B23=invTypeMaterials!$A:$A),0),3))*'Help&amp;Setup'!$B$12)-((INDEX(invTypeMaterials!$A:$C,MATCH(1,('Cap Component Needed'!T$2=invTypeMaterials!$B:$B)*('Cap Component Needed'!$B23=invTypeMaterials!$A:$A),0),3))*'Help&amp;Setup'!$B$13)-((INDEX(invTypeMaterials!$A:$C,MATCH(1,('Cap Component Needed'!T$2=invTypeMaterials!$B:$B)*('Cap Component Needed'!$B23=invTypeMaterials!$A:$A),0),3))*'Help&amp;Setup'!$B$14),1),0)</f>
        <v>0</v>
      </c>
      <c r="U23" s="207">
        <f t="array" ref="U23">IFERROR(CEILING((INDEX(invTypeMaterials!$A:$C,MATCH(1,('Cap Component Needed'!U$2=invTypeMaterials!$B:$B)*('Cap Component Needed'!$B23=invTypeMaterials!$A:$A),0),3))-((INDEX(invTypeMaterials!$A:$C,MATCH(1,('Cap Component Needed'!U$2=invTypeMaterials!$B:$B)*('Cap Component Needed'!$B23=invTypeMaterials!$A:$A),0),3))*'Help&amp;Setup'!$B$12)-((INDEX(invTypeMaterials!$A:$C,MATCH(1,('Cap Component Needed'!U$2=invTypeMaterials!$B:$B)*('Cap Component Needed'!$B23=invTypeMaterials!$A:$A),0),3))*'Help&amp;Setup'!$B$13)-((INDEX(invTypeMaterials!$A:$C,MATCH(1,('Cap Component Needed'!U$2=invTypeMaterials!$B:$B)*('Cap Component Needed'!$B23=invTypeMaterials!$A:$A),0),3))*'Help&amp;Setup'!$B$14),1),0)</f>
        <v>0</v>
      </c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</row>
    <row r="24">
      <c r="A24" s="208" t="s">
        <v>210</v>
      </c>
      <c r="B24" s="202" t="e">
        <v>#N/A</v>
      </c>
      <c r="C24" s="207">
        <f t="array" ref="C24">IFERROR(CEILING((INDEX(invTypeMaterials!$A:$C,MATCH(1,('Cap Component Needed'!C$2=invTypeMaterials!$B:$B)*('Cap Component Needed'!$B24=invTypeMaterials!$A:$A),0),3))-((INDEX(invTypeMaterials!$A:$C,MATCH(1,('Cap Component Needed'!C$2=invTypeMaterials!$B:$B)*('Cap Component Needed'!$B24=invTypeMaterials!$A:$A),0),3))*'Help&amp;Setup'!$B$12)-((INDEX(invTypeMaterials!$A:$C,MATCH(1,('Cap Component Needed'!C$2=invTypeMaterials!$B:$B)*('Cap Component Needed'!$B24=invTypeMaterials!$A:$A),0),3))*'Help&amp;Setup'!$B$13)-((INDEX(invTypeMaterials!$A:$C,MATCH(1,('Cap Component Needed'!C$2=invTypeMaterials!$B:$B)*('Cap Component Needed'!$B24=invTypeMaterials!$A:$A),0),3))*'Help&amp;Setup'!$B$14),1),0)</f>
        <v>0</v>
      </c>
      <c r="D24" s="207">
        <f t="array" ref="D24">IFERROR(CEILING((INDEX(invTypeMaterials!$A:$C,MATCH(1,('Cap Component Needed'!D$2=invTypeMaterials!$B:$B)*('Cap Component Needed'!$B24=invTypeMaterials!$A:$A),0),3))-((INDEX(invTypeMaterials!$A:$C,MATCH(1,('Cap Component Needed'!D$2=invTypeMaterials!$B:$B)*('Cap Component Needed'!$B24=invTypeMaterials!$A:$A),0),3))*'Help&amp;Setup'!$B$12)-((INDEX(invTypeMaterials!$A:$C,MATCH(1,('Cap Component Needed'!D$2=invTypeMaterials!$B:$B)*('Cap Component Needed'!$B24=invTypeMaterials!$A:$A),0),3))*'Help&amp;Setup'!$B$13)-((INDEX(invTypeMaterials!$A:$C,MATCH(1,('Cap Component Needed'!D$2=invTypeMaterials!$B:$B)*('Cap Component Needed'!$B24=invTypeMaterials!$A:$A),0),3))*'Help&amp;Setup'!$B$14),1),0)</f>
        <v>0</v>
      </c>
      <c r="E24" s="207">
        <f t="array" ref="E24">IFERROR(CEILING((INDEX(invTypeMaterials!$A:$C,MATCH(1,('Cap Component Needed'!E$2=invTypeMaterials!$B:$B)*('Cap Component Needed'!$B24=invTypeMaterials!$A:$A),0),3))-((INDEX(invTypeMaterials!$A:$C,MATCH(1,('Cap Component Needed'!E$2=invTypeMaterials!$B:$B)*('Cap Component Needed'!$B24=invTypeMaterials!$A:$A),0),3))*'Help&amp;Setup'!$B$12)-((INDEX(invTypeMaterials!$A:$C,MATCH(1,('Cap Component Needed'!E$2=invTypeMaterials!$B:$B)*('Cap Component Needed'!$B24=invTypeMaterials!$A:$A),0),3))*'Help&amp;Setup'!$B$13)-((INDEX(invTypeMaterials!$A:$C,MATCH(1,('Cap Component Needed'!E$2=invTypeMaterials!$B:$B)*('Cap Component Needed'!$B24=invTypeMaterials!$A:$A),0),3))*'Help&amp;Setup'!$B$14),1),0)</f>
        <v>0</v>
      </c>
      <c r="F24" s="207">
        <f t="array" ref="F24">IFERROR(CEILING((INDEX(invTypeMaterials!$A:$C,MATCH(1,('Cap Component Needed'!F$2=invTypeMaterials!$B:$B)*('Cap Component Needed'!$B24=invTypeMaterials!$A:$A),0),3))-((INDEX(invTypeMaterials!$A:$C,MATCH(1,('Cap Component Needed'!F$2=invTypeMaterials!$B:$B)*('Cap Component Needed'!$B24=invTypeMaterials!$A:$A),0),3))*'Help&amp;Setup'!$B$12)-((INDEX(invTypeMaterials!$A:$C,MATCH(1,('Cap Component Needed'!F$2=invTypeMaterials!$B:$B)*('Cap Component Needed'!$B24=invTypeMaterials!$A:$A),0),3))*'Help&amp;Setup'!$B$13)-((INDEX(invTypeMaterials!$A:$C,MATCH(1,('Cap Component Needed'!F$2=invTypeMaterials!$B:$B)*('Cap Component Needed'!$B24=invTypeMaterials!$A:$A),0),3))*'Help&amp;Setup'!$B$14),1),0)</f>
        <v>0</v>
      </c>
      <c r="G24" s="207">
        <f t="array" ref="G24">IFERROR(CEILING((INDEX(invTypeMaterials!$A:$C,MATCH(1,('Cap Component Needed'!G$2=invTypeMaterials!$B:$B)*('Cap Component Needed'!$B24=invTypeMaterials!$A:$A),0),3))-((INDEX(invTypeMaterials!$A:$C,MATCH(1,('Cap Component Needed'!G$2=invTypeMaterials!$B:$B)*('Cap Component Needed'!$B24=invTypeMaterials!$A:$A),0),3))*'Help&amp;Setup'!$B$12)-((INDEX(invTypeMaterials!$A:$C,MATCH(1,('Cap Component Needed'!G$2=invTypeMaterials!$B:$B)*('Cap Component Needed'!$B24=invTypeMaterials!$A:$A),0),3))*'Help&amp;Setup'!$B$13)-((INDEX(invTypeMaterials!$A:$C,MATCH(1,('Cap Component Needed'!G$2=invTypeMaterials!$B:$B)*('Cap Component Needed'!$B24=invTypeMaterials!$A:$A),0),3))*'Help&amp;Setup'!$B$14),1),0)</f>
        <v>0</v>
      </c>
      <c r="H24" s="207">
        <f t="array" ref="H24">IFERROR(CEILING((INDEX(invTypeMaterials!$A:$C,MATCH(1,('Cap Component Needed'!H$2=invTypeMaterials!$B:$B)*('Cap Component Needed'!$B24=invTypeMaterials!$A:$A),0),3))-((INDEX(invTypeMaterials!$A:$C,MATCH(1,('Cap Component Needed'!H$2=invTypeMaterials!$B:$B)*('Cap Component Needed'!$B24=invTypeMaterials!$A:$A),0),3))*'Help&amp;Setup'!$B$12)-((INDEX(invTypeMaterials!$A:$C,MATCH(1,('Cap Component Needed'!H$2=invTypeMaterials!$B:$B)*('Cap Component Needed'!$B24=invTypeMaterials!$A:$A),0),3))*'Help&amp;Setup'!$B$13)-((INDEX(invTypeMaterials!$A:$C,MATCH(1,('Cap Component Needed'!H$2=invTypeMaterials!$B:$B)*('Cap Component Needed'!$B24=invTypeMaterials!$A:$A),0),3))*'Help&amp;Setup'!$B$14),1),0)</f>
        <v>0</v>
      </c>
      <c r="I24" s="207">
        <f t="array" ref="I24">IFERROR(CEILING((INDEX(invTypeMaterials!$A:$C,MATCH(1,('Cap Component Needed'!I$2=invTypeMaterials!$B:$B)*('Cap Component Needed'!$B24=invTypeMaterials!$A:$A),0),3))-((INDEX(invTypeMaterials!$A:$C,MATCH(1,('Cap Component Needed'!I$2=invTypeMaterials!$B:$B)*('Cap Component Needed'!$B24=invTypeMaterials!$A:$A),0),3))*'Help&amp;Setup'!$B$12)-((INDEX(invTypeMaterials!$A:$C,MATCH(1,('Cap Component Needed'!I$2=invTypeMaterials!$B:$B)*('Cap Component Needed'!$B24=invTypeMaterials!$A:$A),0),3))*'Help&amp;Setup'!$B$13)-((INDEX(invTypeMaterials!$A:$C,MATCH(1,('Cap Component Needed'!I$2=invTypeMaterials!$B:$B)*('Cap Component Needed'!$B24=invTypeMaterials!$A:$A),0),3))*'Help&amp;Setup'!$B$14),1),0)</f>
        <v>0</v>
      </c>
      <c r="J24" s="207">
        <f t="array" ref="J24">IFERROR(CEILING((INDEX(invTypeMaterials!$A:$C,MATCH(1,('Cap Component Needed'!J$2=invTypeMaterials!$B:$B)*('Cap Component Needed'!$B24=invTypeMaterials!$A:$A),0),3))-((INDEX(invTypeMaterials!$A:$C,MATCH(1,('Cap Component Needed'!J$2=invTypeMaterials!$B:$B)*('Cap Component Needed'!$B24=invTypeMaterials!$A:$A),0),3))*'Help&amp;Setup'!$B$12)-((INDEX(invTypeMaterials!$A:$C,MATCH(1,('Cap Component Needed'!J$2=invTypeMaterials!$B:$B)*('Cap Component Needed'!$B24=invTypeMaterials!$A:$A),0),3))*'Help&amp;Setup'!$B$13)-((INDEX(invTypeMaterials!$A:$C,MATCH(1,('Cap Component Needed'!J$2=invTypeMaterials!$B:$B)*('Cap Component Needed'!$B24=invTypeMaterials!$A:$A),0),3))*'Help&amp;Setup'!$B$14),1),0)</f>
        <v>0</v>
      </c>
      <c r="K24" s="207">
        <f t="array" ref="K24">IFERROR(CEILING((INDEX(invTypeMaterials!$A:$C,MATCH(1,('Cap Component Needed'!K$2=invTypeMaterials!$B:$B)*('Cap Component Needed'!$B24=invTypeMaterials!$A:$A),0),3))-((INDEX(invTypeMaterials!$A:$C,MATCH(1,('Cap Component Needed'!K$2=invTypeMaterials!$B:$B)*('Cap Component Needed'!$B24=invTypeMaterials!$A:$A),0),3))*'Help&amp;Setup'!$B$12)-((INDEX(invTypeMaterials!$A:$C,MATCH(1,('Cap Component Needed'!K$2=invTypeMaterials!$B:$B)*('Cap Component Needed'!$B24=invTypeMaterials!$A:$A),0),3))*'Help&amp;Setup'!$B$13)-((INDEX(invTypeMaterials!$A:$C,MATCH(1,('Cap Component Needed'!K$2=invTypeMaterials!$B:$B)*('Cap Component Needed'!$B24=invTypeMaterials!$A:$A),0),3))*'Help&amp;Setup'!$B$14),1),0)</f>
        <v>0</v>
      </c>
      <c r="L24" s="207">
        <f t="array" ref="L24">IFERROR(CEILING((INDEX(invTypeMaterials!$A:$C,MATCH(1,('Cap Component Needed'!L$2=invTypeMaterials!$B:$B)*('Cap Component Needed'!$B24=invTypeMaterials!$A:$A),0),3))-((INDEX(invTypeMaterials!$A:$C,MATCH(1,('Cap Component Needed'!L$2=invTypeMaterials!$B:$B)*('Cap Component Needed'!$B24=invTypeMaterials!$A:$A),0),3))*'Help&amp;Setup'!$B$12)-((INDEX(invTypeMaterials!$A:$C,MATCH(1,('Cap Component Needed'!L$2=invTypeMaterials!$B:$B)*('Cap Component Needed'!$B24=invTypeMaterials!$A:$A),0),3))*'Help&amp;Setup'!$B$13)-((INDEX(invTypeMaterials!$A:$C,MATCH(1,('Cap Component Needed'!L$2=invTypeMaterials!$B:$B)*('Cap Component Needed'!$B24=invTypeMaterials!$A:$A),0),3))*'Help&amp;Setup'!$B$14),1),0)</f>
        <v>0</v>
      </c>
      <c r="M24" s="207">
        <f t="array" ref="M24">IFERROR(CEILING((INDEX(invTypeMaterials!$A:$C,MATCH(1,('Cap Component Needed'!M$2=invTypeMaterials!$B:$B)*('Cap Component Needed'!$B24=invTypeMaterials!$A:$A),0),3))-((INDEX(invTypeMaterials!$A:$C,MATCH(1,('Cap Component Needed'!M$2=invTypeMaterials!$B:$B)*('Cap Component Needed'!$B24=invTypeMaterials!$A:$A),0),3))*'Help&amp;Setup'!$B$12)-((INDEX(invTypeMaterials!$A:$C,MATCH(1,('Cap Component Needed'!M$2=invTypeMaterials!$B:$B)*('Cap Component Needed'!$B24=invTypeMaterials!$A:$A),0),3))*'Help&amp;Setup'!$B$13)-((INDEX(invTypeMaterials!$A:$C,MATCH(1,('Cap Component Needed'!M$2=invTypeMaterials!$B:$B)*('Cap Component Needed'!$B24=invTypeMaterials!$A:$A),0),3))*'Help&amp;Setup'!$B$14),1),0)</f>
        <v>0</v>
      </c>
      <c r="N24" s="207">
        <f t="array" ref="N24">IFERROR(CEILING((INDEX(invTypeMaterials!$A:$C,MATCH(1,('Cap Component Needed'!N$2=invTypeMaterials!$B:$B)*('Cap Component Needed'!$B24=invTypeMaterials!$A:$A),0),3))-((INDEX(invTypeMaterials!$A:$C,MATCH(1,('Cap Component Needed'!N$2=invTypeMaterials!$B:$B)*('Cap Component Needed'!$B24=invTypeMaterials!$A:$A),0),3))*'Help&amp;Setup'!$B$12)-((INDEX(invTypeMaterials!$A:$C,MATCH(1,('Cap Component Needed'!N$2=invTypeMaterials!$B:$B)*('Cap Component Needed'!$B24=invTypeMaterials!$A:$A),0),3))*'Help&amp;Setup'!$B$13)-((INDEX(invTypeMaterials!$A:$C,MATCH(1,('Cap Component Needed'!N$2=invTypeMaterials!$B:$B)*('Cap Component Needed'!$B24=invTypeMaterials!$A:$A),0),3))*'Help&amp;Setup'!$B$14),1),0)</f>
        <v>0</v>
      </c>
      <c r="O24" s="207">
        <f t="array" ref="O24">IFERROR(CEILING((INDEX(invTypeMaterials!$A:$C,MATCH(1,('Cap Component Needed'!O$2=invTypeMaterials!$B:$B)*('Cap Component Needed'!$B24=invTypeMaterials!$A:$A),0),3))-((INDEX(invTypeMaterials!$A:$C,MATCH(1,('Cap Component Needed'!O$2=invTypeMaterials!$B:$B)*('Cap Component Needed'!$B24=invTypeMaterials!$A:$A),0),3))*'Help&amp;Setup'!$B$12)-((INDEX(invTypeMaterials!$A:$C,MATCH(1,('Cap Component Needed'!O$2=invTypeMaterials!$B:$B)*('Cap Component Needed'!$B24=invTypeMaterials!$A:$A),0),3))*'Help&amp;Setup'!$B$13)-((INDEX(invTypeMaterials!$A:$C,MATCH(1,('Cap Component Needed'!O$2=invTypeMaterials!$B:$B)*('Cap Component Needed'!$B24=invTypeMaterials!$A:$A),0),3))*'Help&amp;Setup'!$B$14),1),0)</f>
        <v>0</v>
      </c>
      <c r="P24" s="207">
        <f t="array" ref="P24">IFERROR(CEILING((INDEX(invTypeMaterials!$A:$C,MATCH(1,('Cap Component Needed'!P$2=invTypeMaterials!$B:$B)*('Cap Component Needed'!$B24=invTypeMaterials!$A:$A),0),3))-((INDEX(invTypeMaterials!$A:$C,MATCH(1,('Cap Component Needed'!P$2=invTypeMaterials!$B:$B)*('Cap Component Needed'!$B24=invTypeMaterials!$A:$A),0),3))*'Help&amp;Setup'!$B$12)-((INDEX(invTypeMaterials!$A:$C,MATCH(1,('Cap Component Needed'!P$2=invTypeMaterials!$B:$B)*('Cap Component Needed'!$B24=invTypeMaterials!$A:$A),0),3))*'Help&amp;Setup'!$B$13)-((INDEX(invTypeMaterials!$A:$C,MATCH(1,('Cap Component Needed'!P$2=invTypeMaterials!$B:$B)*('Cap Component Needed'!$B24=invTypeMaterials!$A:$A),0),3))*'Help&amp;Setup'!$B$14),1),0)</f>
        <v>0</v>
      </c>
      <c r="Q24" s="207">
        <f t="array" ref="Q24">IFERROR(CEILING((INDEX(invTypeMaterials!$A:$C,MATCH(1,('Cap Component Needed'!Q$2=invTypeMaterials!$B:$B)*('Cap Component Needed'!$B24=invTypeMaterials!$A:$A),0),3))-((INDEX(invTypeMaterials!$A:$C,MATCH(1,('Cap Component Needed'!Q$2=invTypeMaterials!$B:$B)*('Cap Component Needed'!$B24=invTypeMaterials!$A:$A),0),3))*'Help&amp;Setup'!$B$12)-((INDEX(invTypeMaterials!$A:$C,MATCH(1,('Cap Component Needed'!Q$2=invTypeMaterials!$B:$B)*('Cap Component Needed'!$B24=invTypeMaterials!$A:$A),0),3))*'Help&amp;Setup'!$B$13)-((INDEX(invTypeMaterials!$A:$C,MATCH(1,('Cap Component Needed'!Q$2=invTypeMaterials!$B:$B)*('Cap Component Needed'!$B24=invTypeMaterials!$A:$A),0),3))*'Help&amp;Setup'!$B$14),1),0)</f>
        <v>0</v>
      </c>
      <c r="R24" s="207">
        <f t="array" ref="R24">IFERROR(CEILING((INDEX(invTypeMaterials!$A:$C,MATCH(1,('Cap Component Needed'!R$2=invTypeMaterials!$B:$B)*('Cap Component Needed'!$B24=invTypeMaterials!$A:$A),0),3))-((INDEX(invTypeMaterials!$A:$C,MATCH(1,('Cap Component Needed'!R$2=invTypeMaterials!$B:$B)*('Cap Component Needed'!$B24=invTypeMaterials!$A:$A),0),3))*'Help&amp;Setup'!$B$12)-((INDEX(invTypeMaterials!$A:$C,MATCH(1,('Cap Component Needed'!R$2=invTypeMaterials!$B:$B)*('Cap Component Needed'!$B24=invTypeMaterials!$A:$A),0),3))*'Help&amp;Setup'!$B$13)-((INDEX(invTypeMaterials!$A:$C,MATCH(1,('Cap Component Needed'!R$2=invTypeMaterials!$B:$B)*('Cap Component Needed'!$B24=invTypeMaterials!$A:$A),0),3))*'Help&amp;Setup'!$B$14),1),0)</f>
        <v>0</v>
      </c>
      <c r="S24" s="207">
        <f t="array" ref="S24">IFERROR(CEILING((INDEX(invTypeMaterials!$A:$C,MATCH(1,('Cap Component Needed'!S$2=invTypeMaterials!$B:$B)*('Cap Component Needed'!$B24=invTypeMaterials!$A:$A),0),3))-((INDEX(invTypeMaterials!$A:$C,MATCH(1,('Cap Component Needed'!S$2=invTypeMaterials!$B:$B)*('Cap Component Needed'!$B24=invTypeMaterials!$A:$A),0),3))*'Help&amp;Setup'!$B$12)-((INDEX(invTypeMaterials!$A:$C,MATCH(1,('Cap Component Needed'!S$2=invTypeMaterials!$B:$B)*('Cap Component Needed'!$B24=invTypeMaterials!$A:$A),0),3))*'Help&amp;Setup'!$B$13)-((INDEX(invTypeMaterials!$A:$C,MATCH(1,('Cap Component Needed'!S$2=invTypeMaterials!$B:$B)*('Cap Component Needed'!$B24=invTypeMaterials!$A:$A),0),3))*'Help&amp;Setup'!$B$14),1),0)</f>
        <v>0</v>
      </c>
      <c r="T24" s="207">
        <f t="array" ref="T24">IFERROR(CEILING((INDEX(invTypeMaterials!$A:$C,MATCH(1,('Cap Component Needed'!T$2=invTypeMaterials!$B:$B)*('Cap Component Needed'!$B24=invTypeMaterials!$A:$A),0),3))-((INDEX(invTypeMaterials!$A:$C,MATCH(1,('Cap Component Needed'!T$2=invTypeMaterials!$B:$B)*('Cap Component Needed'!$B24=invTypeMaterials!$A:$A),0),3))*'Help&amp;Setup'!$B$12)-((INDEX(invTypeMaterials!$A:$C,MATCH(1,('Cap Component Needed'!T$2=invTypeMaterials!$B:$B)*('Cap Component Needed'!$B24=invTypeMaterials!$A:$A),0),3))*'Help&amp;Setup'!$B$13)-((INDEX(invTypeMaterials!$A:$C,MATCH(1,('Cap Component Needed'!T$2=invTypeMaterials!$B:$B)*('Cap Component Needed'!$B24=invTypeMaterials!$A:$A),0),3))*'Help&amp;Setup'!$B$14),1),0)</f>
        <v>0</v>
      </c>
      <c r="U24" s="207">
        <f t="array" ref="U24">IFERROR(CEILING((INDEX(invTypeMaterials!$A:$C,MATCH(1,('Cap Component Needed'!U$2=invTypeMaterials!$B:$B)*('Cap Component Needed'!$B24=invTypeMaterials!$A:$A),0),3))-((INDEX(invTypeMaterials!$A:$C,MATCH(1,('Cap Component Needed'!U$2=invTypeMaterials!$B:$B)*('Cap Component Needed'!$B24=invTypeMaterials!$A:$A),0),3))*'Help&amp;Setup'!$B$12)-((INDEX(invTypeMaterials!$A:$C,MATCH(1,('Cap Component Needed'!U$2=invTypeMaterials!$B:$B)*('Cap Component Needed'!$B24=invTypeMaterials!$A:$A),0),3))*'Help&amp;Setup'!$B$13)-((INDEX(invTypeMaterials!$A:$C,MATCH(1,('Cap Component Needed'!U$2=invTypeMaterials!$B:$B)*('Cap Component Needed'!$B24=invTypeMaterials!$A:$A),0),3))*'Help&amp;Setup'!$B$14),1),0)</f>
        <v>0</v>
      </c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</row>
    <row r="25">
      <c r="A25" s="208" t="s">
        <v>211</v>
      </c>
      <c r="B25" s="202" t="e">
        <v>#N/A</v>
      </c>
      <c r="C25" s="207">
        <f t="array" ref="C25">IFERROR(CEILING((INDEX(invTypeMaterials!$A:$C,MATCH(1,('Cap Component Needed'!C$2=invTypeMaterials!$B:$B)*('Cap Component Needed'!$B25=invTypeMaterials!$A:$A),0),3))-((INDEX(invTypeMaterials!$A:$C,MATCH(1,('Cap Component Needed'!C$2=invTypeMaterials!$B:$B)*('Cap Component Needed'!$B25=invTypeMaterials!$A:$A),0),3))*'Help&amp;Setup'!$B$12)-((INDEX(invTypeMaterials!$A:$C,MATCH(1,('Cap Component Needed'!C$2=invTypeMaterials!$B:$B)*('Cap Component Needed'!$B25=invTypeMaterials!$A:$A),0),3))*'Help&amp;Setup'!$B$13)-((INDEX(invTypeMaterials!$A:$C,MATCH(1,('Cap Component Needed'!C$2=invTypeMaterials!$B:$B)*('Cap Component Needed'!$B25=invTypeMaterials!$A:$A),0),3))*'Help&amp;Setup'!$B$14),1),0)</f>
        <v>0</v>
      </c>
      <c r="D25" s="207">
        <f t="array" ref="D25">IFERROR(CEILING((INDEX(invTypeMaterials!$A:$C,MATCH(1,('Cap Component Needed'!D$2=invTypeMaterials!$B:$B)*('Cap Component Needed'!$B25=invTypeMaterials!$A:$A),0),3))-((INDEX(invTypeMaterials!$A:$C,MATCH(1,('Cap Component Needed'!D$2=invTypeMaterials!$B:$B)*('Cap Component Needed'!$B25=invTypeMaterials!$A:$A),0),3))*'Help&amp;Setup'!$B$12)-((INDEX(invTypeMaterials!$A:$C,MATCH(1,('Cap Component Needed'!D$2=invTypeMaterials!$B:$B)*('Cap Component Needed'!$B25=invTypeMaterials!$A:$A),0),3))*'Help&amp;Setup'!$B$13)-((INDEX(invTypeMaterials!$A:$C,MATCH(1,('Cap Component Needed'!D$2=invTypeMaterials!$B:$B)*('Cap Component Needed'!$B25=invTypeMaterials!$A:$A),0),3))*'Help&amp;Setup'!$B$14),1),0)</f>
        <v>0</v>
      </c>
      <c r="E25" s="207">
        <f t="array" ref="E25">IFERROR(CEILING((INDEX(invTypeMaterials!$A:$C,MATCH(1,('Cap Component Needed'!E$2=invTypeMaterials!$B:$B)*('Cap Component Needed'!$B25=invTypeMaterials!$A:$A),0),3))-((INDEX(invTypeMaterials!$A:$C,MATCH(1,('Cap Component Needed'!E$2=invTypeMaterials!$B:$B)*('Cap Component Needed'!$B25=invTypeMaterials!$A:$A),0),3))*'Help&amp;Setup'!$B$12)-((INDEX(invTypeMaterials!$A:$C,MATCH(1,('Cap Component Needed'!E$2=invTypeMaterials!$B:$B)*('Cap Component Needed'!$B25=invTypeMaterials!$A:$A),0),3))*'Help&amp;Setup'!$B$13)-((INDEX(invTypeMaterials!$A:$C,MATCH(1,('Cap Component Needed'!E$2=invTypeMaterials!$B:$B)*('Cap Component Needed'!$B25=invTypeMaterials!$A:$A),0),3))*'Help&amp;Setup'!$B$14),1),0)</f>
        <v>0</v>
      </c>
      <c r="F25" s="207">
        <f t="array" ref="F25">IFERROR(CEILING((INDEX(invTypeMaterials!$A:$C,MATCH(1,('Cap Component Needed'!F$2=invTypeMaterials!$B:$B)*('Cap Component Needed'!$B25=invTypeMaterials!$A:$A),0),3))-((INDEX(invTypeMaterials!$A:$C,MATCH(1,('Cap Component Needed'!F$2=invTypeMaterials!$B:$B)*('Cap Component Needed'!$B25=invTypeMaterials!$A:$A),0),3))*'Help&amp;Setup'!$B$12)-((INDEX(invTypeMaterials!$A:$C,MATCH(1,('Cap Component Needed'!F$2=invTypeMaterials!$B:$B)*('Cap Component Needed'!$B25=invTypeMaterials!$A:$A),0),3))*'Help&amp;Setup'!$B$13)-((INDEX(invTypeMaterials!$A:$C,MATCH(1,('Cap Component Needed'!F$2=invTypeMaterials!$B:$B)*('Cap Component Needed'!$B25=invTypeMaterials!$A:$A),0),3))*'Help&amp;Setup'!$B$14),1),0)</f>
        <v>0</v>
      </c>
      <c r="G25" s="207">
        <f t="array" ref="G25">IFERROR(CEILING((INDEX(invTypeMaterials!$A:$C,MATCH(1,('Cap Component Needed'!G$2=invTypeMaterials!$B:$B)*('Cap Component Needed'!$B25=invTypeMaterials!$A:$A),0),3))-((INDEX(invTypeMaterials!$A:$C,MATCH(1,('Cap Component Needed'!G$2=invTypeMaterials!$B:$B)*('Cap Component Needed'!$B25=invTypeMaterials!$A:$A),0),3))*'Help&amp;Setup'!$B$12)-((INDEX(invTypeMaterials!$A:$C,MATCH(1,('Cap Component Needed'!G$2=invTypeMaterials!$B:$B)*('Cap Component Needed'!$B25=invTypeMaterials!$A:$A),0),3))*'Help&amp;Setup'!$B$13)-((INDEX(invTypeMaterials!$A:$C,MATCH(1,('Cap Component Needed'!G$2=invTypeMaterials!$B:$B)*('Cap Component Needed'!$B25=invTypeMaterials!$A:$A),0),3))*'Help&amp;Setup'!$B$14),1),0)</f>
        <v>0</v>
      </c>
      <c r="H25" s="207">
        <f t="array" ref="H25">IFERROR(CEILING((INDEX(invTypeMaterials!$A:$C,MATCH(1,('Cap Component Needed'!H$2=invTypeMaterials!$B:$B)*('Cap Component Needed'!$B25=invTypeMaterials!$A:$A),0),3))-((INDEX(invTypeMaterials!$A:$C,MATCH(1,('Cap Component Needed'!H$2=invTypeMaterials!$B:$B)*('Cap Component Needed'!$B25=invTypeMaterials!$A:$A),0),3))*'Help&amp;Setup'!$B$12)-((INDEX(invTypeMaterials!$A:$C,MATCH(1,('Cap Component Needed'!H$2=invTypeMaterials!$B:$B)*('Cap Component Needed'!$B25=invTypeMaterials!$A:$A),0),3))*'Help&amp;Setup'!$B$13)-((INDEX(invTypeMaterials!$A:$C,MATCH(1,('Cap Component Needed'!H$2=invTypeMaterials!$B:$B)*('Cap Component Needed'!$B25=invTypeMaterials!$A:$A),0),3))*'Help&amp;Setup'!$B$14),1),0)</f>
        <v>0</v>
      </c>
      <c r="I25" s="207">
        <f t="array" ref="I25">IFERROR(CEILING((INDEX(invTypeMaterials!$A:$C,MATCH(1,('Cap Component Needed'!I$2=invTypeMaterials!$B:$B)*('Cap Component Needed'!$B25=invTypeMaterials!$A:$A),0),3))-((INDEX(invTypeMaterials!$A:$C,MATCH(1,('Cap Component Needed'!I$2=invTypeMaterials!$B:$B)*('Cap Component Needed'!$B25=invTypeMaterials!$A:$A),0),3))*'Help&amp;Setup'!$B$12)-((INDEX(invTypeMaterials!$A:$C,MATCH(1,('Cap Component Needed'!I$2=invTypeMaterials!$B:$B)*('Cap Component Needed'!$B25=invTypeMaterials!$A:$A),0),3))*'Help&amp;Setup'!$B$13)-((INDEX(invTypeMaterials!$A:$C,MATCH(1,('Cap Component Needed'!I$2=invTypeMaterials!$B:$B)*('Cap Component Needed'!$B25=invTypeMaterials!$A:$A),0),3))*'Help&amp;Setup'!$B$14),1),0)</f>
        <v>0</v>
      </c>
      <c r="J25" s="207">
        <f t="array" ref="J25">IFERROR(CEILING((INDEX(invTypeMaterials!$A:$C,MATCH(1,('Cap Component Needed'!J$2=invTypeMaterials!$B:$B)*('Cap Component Needed'!$B25=invTypeMaterials!$A:$A),0),3))-((INDEX(invTypeMaterials!$A:$C,MATCH(1,('Cap Component Needed'!J$2=invTypeMaterials!$B:$B)*('Cap Component Needed'!$B25=invTypeMaterials!$A:$A),0),3))*'Help&amp;Setup'!$B$12)-((INDEX(invTypeMaterials!$A:$C,MATCH(1,('Cap Component Needed'!J$2=invTypeMaterials!$B:$B)*('Cap Component Needed'!$B25=invTypeMaterials!$A:$A),0),3))*'Help&amp;Setup'!$B$13)-((INDEX(invTypeMaterials!$A:$C,MATCH(1,('Cap Component Needed'!J$2=invTypeMaterials!$B:$B)*('Cap Component Needed'!$B25=invTypeMaterials!$A:$A),0),3))*'Help&amp;Setup'!$B$14),1),0)</f>
        <v>0</v>
      </c>
      <c r="K25" s="207">
        <f t="array" ref="K25">IFERROR(CEILING((INDEX(invTypeMaterials!$A:$C,MATCH(1,('Cap Component Needed'!K$2=invTypeMaterials!$B:$B)*('Cap Component Needed'!$B25=invTypeMaterials!$A:$A),0),3))-((INDEX(invTypeMaterials!$A:$C,MATCH(1,('Cap Component Needed'!K$2=invTypeMaterials!$B:$B)*('Cap Component Needed'!$B25=invTypeMaterials!$A:$A),0),3))*'Help&amp;Setup'!$B$12)-((INDEX(invTypeMaterials!$A:$C,MATCH(1,('Cap Component Needed'!K$2=invTypeMaterials!$B:$B)*('Cap Component Needed'!$B25=invTypeMaterials!$A:$A),0),3))*'Help&amp;Setup'!$B$13)-((INDEX(invTypeMaterials!$A:$C,MATCH(1,('Cap Component Needed'!K$2=invTypeMaterials!$B:$B)*('Cap Component Needed'!$B25=invTypeMaterials!$A:$A),0),3))*'Help&amp;Setup'!$B$14),1),0)</f>
        <v>0</v>
      </c>
      <c r="L25" s="207">
        <f t="array" ref="L25">IFERROR(CEILING((INDEX(invTypeMaterials!$A:$C,MATCH(1,('Cap Component Needed'!L$2=invTypeMaterials!$B:$B)*('Cap Component Needed'!$B25=invTypeMaterials!$A:$A),0),3))-((INDEX(invTypeMaterials!$A:$C,MATCH(1,('Cap Component Needed'!L$2=invTypeMaterials!$B:$B)*('Cap Component Needed'!$B25=invTypeMaterials!$A:$A),0),3))*'Help&amp;Setup'!$B$12)-((INDEX(invTypeMaterials!$A:$C,MATCH(1,('Cap Component Needed'!L$2=invTypeMaterials!$B:$B)*('Cap Component Needed'!$B25=invTypeMaterials!$A:$A),0),3))*'Help&amp;Setup'!$B$13)-((INDEX(invTypeMaterials!$A:$C,MATCH(1,('Cap Component Needed'!L$2=invTypeMaterials!$B:$B)*('Cap Component Needed'!$B25=invTypeMaterials!$A:$A),0),3))*'Help&amp;Setup'!$B$14),1),0)</f>
        <v>0</v>
      </c>
      <c r="M25" s="207">
        <f t="array" ref="M25">IFERROR(CEILING((INDEX(invTypeMaterials!$A:$C,MATCH(1,('Cap Component Needed'!M$2=invTypeMaterials!$B:$B)*('Cap Component Needed'!$B25=invTypeMaterials!$A:$A),0),3))-((INDEX(invTypeMaterials!$A:$C,MATCH(1,('Cap Component Needed'!M$2=invTypeMaterials!$B:$B)*('Cap Component Needed'!$B25=invTypeMaterials!$A:$A),0),3))*'Help&amp;Setup'!$B$12)-((INDEX(invTypeMaterials!$A:$C,MATCH(1,('Cap Component Needed'!M$2=invTypeMaterials!$B:$B)*('Cap Component Needed'!$B25=invTypeMaterials!$A:$A),0),3))*'Help&amp;Setup'!$B$13)-((INDEX(invTypeMaterials!$A:$C,MATCH(1,('Cap Component Needed'!M$2=invTypeMaterials!$B:$B)*('Cap Component Needed'!$B25=invTypeMaterials!$A:$A),0),3))*'Help&amp;Setup'!$B$14),1),0)</f>
        <v>0</v>
      </c>
      <c r="N25" s="207">
        <f t="array" ref="N25">IFERROR(CEILING((INDEX(invTypeMaterials!$A:$C,MATCH(1,('Cap Component Needed'!N$2=invTypeMaterials!$B:$B)*('Cap Component Needed'!$B25=invTypeMaterials!$A:$A),0),3))-((INDEX(invTypeMaterials!$A:$C,MATCH(1,('Cap Component Needed'!N$2=invTypeMaterials!$B:$B)*('Cap Component Needed'!$B25=invTypeMaterials!$A:$A),0),3))*'Help&amp;Setup'!$B$12)-((INDEX(invTypeMaterials!$A:$C,MATCH(1,('Cap Component Needed'!N$2=invTypeMaterials!$B:$B)*('Cap Component Needed'!$B25=invTypeMaterials!$A:$A),0),3))*'Help&amp;Setup'!$B$13)-((INDEX(invTypeMaterials!$A:$C,MATCH(1,('Cap Component Needed'!N$2=invTypeMaterials!$B:$B)*('Cap Component Needed'!$B25=invTypeMaterials!$A:$A),0),3))*'Help&amp;Setup'!$B$14),1),0)</f>
        <v>0</v>
      </c>
      <c r="O25" s="207">
        <f t="array" ref="O25">IFERROR(CEILING((INDEX(invTypeMaterials!$A:$C,MATCH(1,('Cap Component Needed'!O$2=invTypeMaterials!$B:$B)*('Cap Component Needed'!$B25=invTypeMaterials!$A:$A),0),3))-((INDEX(invTypeMaterials!$A:$C,MATCH(1,('Cap Component Needed'!O$2=invTypeMaterials!$B:$B)*('Cap Component Needed'!$B25=invTypeMaterials!$A:$A),0),3))*'Help&amp;Setup'!$B$12)-((INDEX(invTypeMaterials!$A:$C,MATCH(1,('Cap Component Needed'!O$2=invTypeMaterials!$B:$B)*('Cap Component Needed'!$B25=invTypeMaterials!$A:$A),0),3))*'Help&amp;Setup'!$B$13)-((INDEX(invTypeMaterials!$A:$C,MATCH(1,('Cap Component Needed'!O$2=invTypeMaterials!$B:$B)*('Cap Component Needed'!$B25=invTypeMaterials!$A:$A),0),3))*'Help&amp;Setup'!$B$14),1),0)</f>
        <v>0</v>
      </c>
      <c r="P25" s="207">
        <f t="array" ref="P25">IFERROR(CEILING((INDEX(invTypeMaterials!$A:$C,MATCH(1,('Cap Component Needed'!P$2=invTypeMaterials!$B:$B)*('Cap Component Needed'!$B25=invTypeMaterials!$A:$A),0),3))-((INDEX(invTypeMaterials!$A:$C,MATCH(1,('Cap Component Needed'!P$2=invTypeMaterials!$B:$B)*('Cap Component Needed'!$B25=invTypeMaterials!$A:$A),0),3))*'Help&amp;Setup'!$B$12)-((INDEX(invTypeMaterials!$A:$C,MATCH(1,('Cap Component Needed'!P$2=invTypeMaterials!$B:$B)*('Cap Component Needed'!$B25=invTypeMaterials!$A:$A),0),3))*'Help&amp;Setup'!$B$13)-((INDEX(invTypeMaterials!$A:$C,MATCH(1,('Cap Component Needed'!P$2=invTypeMaterials!$B:$B)*('Cap Component Needed'!$B25=invTypeMaterials!$A:$A),0),3))*'Help&amp;Setup'!$B$14),1),0)</f>
        <v>0</v>
      </c>
      <c r="Q25" s="207">
        <f t="array" ref="Q25">IFERROR(CEILING((INDEX(invTypeMaterials!$A:$C,MATCH(1,('Cap Component Needed'!Q$2=invTypeMaterials!$B:$B)*('Cap Component Needed'!$B25=invTypeMaterials!$A:$A),0),3))-((INDEX(invTypeMaterials!$A:$C,MATCH(1,('Cap Component Needed'!Q$2=invTypeMaterials!$B:$B)*('Cap Component Needed'!$B25=invTypeMaterials!$A:$A),0),3))*'Help&amp;Setup'!$B$12)-((INDEX(invTypeMaterials!$A:$C,MATCH(1,('Cap Component Needed'!Q$2=invTypeMaterials!$B:$B)*('Cap Component Needed'!$B25=invTypeMaterials!$A:$A),0),3))*'Help&amp;Setup'!$B$13)-((INDEX(invTypeMaterials!$A:$C,MATCH(1,('Cap Component Needed'!Q$2=invTypeMaterials!$B:$B)*('Cap Component Needed'!$B25=invTypeMaterials!$A:$A),0),3))*'Help&amp;Setup'!$B$14),1),0)</f>
        <v>0</v>
      </c>
      <c r="R25" s="207">
        <f t="array" ref="R25">IFERROR(CEILING((INDEX(invTypeMaterials!$A:$C,MATCH(1,('Cap Component Needed'!R$2=invTypeMaterials!$B:$B)*('Cap Component Needed'!$B25=invTypeMaterials!$A:$A),0),3))-((INDEX(invTypeMaterials!$A:$C,MATCH(1,('Cap Component Needed'!R$2=invTypeMaterials!$B:$B)*('Cap Component Needed'!$B25=invTypeMaterials!$A:$A),0),3))*'Help&amp;Setup'!$B$12)-((INDEX(invTypeMaterials!$A:$C,MATCH(1,('Cap Component Needed'!R$2=invTypeMaterials!$B:$B)*('Cap Component Needed'!$B25=invTypeMaterials!$A:$A),0),3))*'Help&amp;Setup'!$B$13)-((INDEX(invTypeMaterials!$A:$C,MATCH(1,('Cap Component Needed'!R$2=invTypeMaterials!$B:$B)*('Cap Component Needed'!$B25=invTypeMaterials!$A:$A),0),3))*'Help&amp;Setup'!$B$14),1),0)</f>
        <v>0</v>
      </c>
      <c r="S25" s="207">
        <f t="array" ref="S25">IFERROR(CEILING((INDEX(invTypeMaterials!$A:$C,MATCH(1,('Cap Component Needed'!S$2=invTypeMaterials!$B:$B)*('Cap Component Needed'!$B25=invTypeMaterials!$A:$A),0),3))-((INDEX(invTypeMaterials!$A:$C,MATCH(1,('Cap Component Needed'!S$2=invTypeMaterials!$B:$B)*('Cap Component Needed'!$B25=invTypeMaterials!$A:$A),0),3))*'Help&amp;Setup'!$B$12)-((INDEX(invTypeMaterials!$A:$C,MATCH(1,('Cap Component Needed'!S$2=invTypeMaterials!$B:$B)*('Cap Component Needed'!$B25=invTypeMaterials!$A:$A),0),3))*'Help&amp;Setup'!$B$13)-((INDEX(invTypeMaterials!$A:$C,MATCH(1,('Cap Component Needed'!S$2=invTypeMaterials!$B:$B)*('Cap Component Needed'!$B25=invTypeMaterials!$A:$A),0),3))*'Help&amp;Setup'!$B$14),1),0)</f>
        <v>0</v>
      </c>
      <c r="T25" s="207">
        <f t="array" ref="T25">IFERROR(CEILING((INDEX(invTypeMaterials!$A:$C,MATCH(1,('Cap Component Needed'!T$2=invTypeMaterials!$B:$B)*('Cap Component Needed'!$B25=invTypeMaterials!$A:$A),0),3))-((INDEX(invTypeMaterials!$A:$C,MATCH(1,('Cap Component Needed'!T$2=invTypeMaterials!$B:$B)*('Cap Component Needed'!$B25=invTypeMaterials!$A:$A),0),3))*'Help&amp;Setup'!$B$12)-((INDEX(invTypeMaterials!$A:$C,MATCH(1,('Cap Component Needed'!T$2=invTypeMaterials!$B:$B)*('Cap Component Needed'!$B25=invTypeMaterials!$A:$A),0),3))*'Help&amp;Setup'!$B$13)-((INDEX(invTypeMaterials!$A:$C,MATCH(1,('Cap Component Needed'!T$2=invTypeMaterials!$B:$B)*('Cap Component Needed'!$B25=invTypeMaterials!$A:$A),0),3))*'Help&amp;Setup'!$B$14),1),0)</f>
        <v>0</v>
      </c>
      <c r="U25" s="207">
        <f t="array" ref="U25">IFERROR(CEILING((INDEX(invTypeMaterials!$A:$C,MATCH(1,('Cap Component Needed'!U$2=invTypeMaterials!$B:$B)*('Cap Component Needed'!$B25=invTypeMaterials!$A:$A),0),3))-((INDEX(invTypeMaterials!$A:$C,MATCH(1,('Cap Component Needed'!U$2=invTypeMaterials!$B:$B)*('Cap Component Needed'!$B25=invTypeMaterials!$A:$A),0),3))*'Help&amp;Setup'!$B$12)-((INDEX(invTypeMaterials!$A:$C,MATCH(1,('Cap Component Needed'!U$2=invTypeMaterials!$B:$B)*('Cap Component Needed'!$B25=invTypeMaterials!$A:$A),0),3))*'Help&amp;Setup'!$B$13)-((INDEX(invTypeMaterials!$A:$C,MATCH(1,('Cap Component Needed'!U$2=invTypeMaterials!$B:$B)*('Cap Component Needed'!$B25=invTypeMaterials!$A:$A),0),3))*'Help&amp;Setup'!$B$14),1),0)</f>
        <v>0</v>
      </c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</row>
    <row r="26">
      <c r="A26" s="208" t="s">
        <v>212</v>
      </c>
      <c r="B26" s="202" t="e">
        <v>#N/A</v>
      </c>
      <c r="C26" s="207">
        <f t="array" ref="C26">IFERROR(CEILING((INDEX(invTypeMaterials!$A:$C,MATCH(1,('Cap Component Needed'!C$2=invTypeMaterials!$B:$B)*('Cap Component Needed'!$B26=invTypeMaterials!$A:$A),0),3))-((INDEX(invTypeMaterials!$A:$C,MATCH(1,('Cap Component Needed'!C$2=invTypeMaterials!$B:$B)*('Cap Component Needed'!$B26=invTypeMaterials!$A:$A),0),3))*'Help&amp;Setup'!$B$12)-((INDEX(invTypeMaterials!$A:$C,MATCH(1,('Cap Component Needed'!C$2=invTypeMaterials!$B:$B)*('Cap Component Needed'!$B26=invTypeMaterials!$A:$A),0),3))*'Help&amp;Setup'!$B$13)-((INDEX(invTypeMaterials!$A:$C,MATCH(1,('Cap Component Needed'!C$2=invTypeMaterials!$B:$B)*('Cap Component Needed'!$B26=invTypeMaterials!$A:$A),0),3))*'Help&amp;Setup'!$B$14),1),0)</f>
        <v>0</v>
      </c>
      <c r="D26" s="207">
        <f t="array" ref="D26">IFERROR(CEILING((INDEX(invTypeMaterials!$A:$C,MATCH(1,('Cap Component Needed'!D$2=invTypeMaterials!$B:$B)*('Cap Component Needed'!$B26=invTypeMaterials!$A:$A),0),3))-((INDEX(invTypeMaterials!$A:$C,MATCH(1,('Cap Component Needed'!D$2=invTypeMaterials!$B:$B)*('Cap Component Needed'!$B26=invTypeMaterials!$A:$A),0),3))*'Help&amp;Setup'!$B$12)-((INDEX(invTypeMaterials!$A:$C,MATCH(1,('Cap Component Needed'!D$2=invTypeMaterials!$B:$B)*('Cap Component Needed'!$B26=invTypeMaterials!$A:$A),0),3))*'Help&amp;Setup'!$B$13)-((INDEX(invTypeMaterials!$A:$C,MATCH(1,('Cap Component Needed'!D$2=invTypeMaterials!$B:$B)*('Cap Component Needed'!$B26=invTypeMaterials!$A:$A),0),3))*'Help&amp;Setup'!$B$14),1),0)</f>
        <v>0</v>
      </c>
      <c r="E26" s="207">
        <f t="array" ref="E26">IFERROR(CEILING((INDEX(invTypeMaterials!$A:$C,MATCH(1,('Cap Component Needed'!E$2=invTypeMaterials!$B:$B)*('Cap Component Needed'!$B26=invTypeMaterials!$A:$A),0),3))-((INDEX(invTypeMaterials!$A:$C,MATCH(1,('Cap Component Needed'!E$2=invTypeMaterials!$B:$B)*('Cap Component Needed'!$B26=invTypeMaterials!$A:$A),0),3))*'Help&amp;Setup'!$B$12)-((INDEX(invTypeMaterials!$A:$C,MATCH(1,('Cap Component Needed'!E$2=invTypeMaterials!$B:$B)*('Cap Component Needed'!$B26=invTypeMaterials!$A:$A),0),3))*'Help&amp;Setup'!$B$13)-((INDEX(invTypeMaterials!$A:$C,MATCH(1,('Cap Component Needed'!E$2=invTypeMaterials!$B:$B)*('Cap Component Needed'!$B26=invTypeMaterials!$A:$A),0),3))*'Help&amp;Setup'!$B$14),1),0)</f>
        <v>0</v>
      </c>
      <c r="F26" s="207">
        <f t="array" ref="F26">IFERROR(CEILING((INDEX(invTypeMaterials!$A:$C,MATCH(1,('Cap Component Needed'!F$2=invTypeMaterials!$B:$B)*('Cap Component Needed'!$B26=invTypeMaterials!$A:$A),0),3))-((INDEX(invTypeMaterials!$A:$C,MATCH(1,('Cap Component Needed'!F$2=invTypeMaterials!$B:$B)*('Cap Component Needed'!$B26=invTypeMaterials!$A:$A),0),3))*'Help&amp;Setup'!$B$12)-((INDEX(invTypeMaterials!$A:$C,MATCH(1,('Cap Component Needed'!F$2=invTypeMaterials!$B:$B)*('Cap Component Needed'!$B26=invTypeMaterials!$A:$A),0),3))*'Help&amp;Setup'!$B$13)-((INDEX(invTypeMaterials!$A:$C,MATCH(1,('Cap Component Needed'!F$2=invTypeMaterials!$B:$B)*('Cap Component Needed'!$B26=invTypeMaterials!$A:$A),0),3))*'Help&amp;Setup'!$B$14),1),0)</f>
        <v>0</v>
      </c>
      <c r="G26" s="207">
        <f t="array" ref="G26">IFERROR(CEILING((INDEX(invTypeMaterials!$A:$C,MATCH(1,('Cap Component Needed'!G$2=invTypeMaterials!$B:$B)*('Cap Component Needed'!$B26=invTypeMaterials!$A:$A),0),3))-((INDEX(invTypeMaterials!$A:$C,MATCH(1,('Cap Component Needed'!G$2=invTypeMaterials!$B:$B)*('Cap Component Needed'!$B26=invTypeMaterials!$A:$A),0),3))*'Help&amp;Setup'!$B$12)-((INDEX(invTypeMaterials!$A:$C,MATCH(1,('Cap Component Needed'!G$2=invTypeMaterials!$B:$B)*('Cap Component Needed'!$B26=invTypeMaterials!$A:$A),0),3))*'Help&amp;Setup'!$B$13)-((INDEX(invTypeMaterials!$A:$C,MATCH(1,('Cap Component Needed'!G$2=invTypeMaterials!$B:$B)*('Cap Component Needed'!$B26=invTypeMaterials!$A:$A),0),3))*'Help&amp;Setup'!$B$14),1),0)</f>
        <v>0</v>
      </c>
      <c r="H26" s="207">
        <f t="array" ref="H26">IFERROR(CEILING((INDEX(invTypeMaterials!$A:$C,MATCH(1,('Cap Component Needed'!H$2=invTypeMaterials!$B:$B)*('Cap Component Needed'!$B26=invTypeMaterials!$A:$A),0),3))-((INDEX(invTypeMaterials!$A:$C,MATCH(1,('Cap Component Needed'!H$2=invTypeMaterials!$B:$B)*('Cap Component Needed'!$B26=invTypeMaterials!$A:$A),0),3))*'Help&amp;Setup'!$B$12)-((INDEX(invTypeMaterials!$A:$C,MATCH(1,('Cap Component Needed'!H$2=invTypeMaterials!$B:$B)*('Cap Component Needed'!$B26=invTypeMaterials!$A:$A),0),3))*'Help&amp;Setup'!$B$13)-((INDEX(invTypeMaterials!$A:$C,MATCH(1,('Cap Component Needed'!H$2=invTypeMaterials!$B:$B)*('Cap Component Needed'!$B26=invTypeMaterials!$A:$A),0),3))*'Help&amp;Setup'!$B$14),1),0)</f>
        <v>0</v>
      </c>
      <c r="I26" s="207">
        <f t="array" ref="I26">IFERROR(CEILING((INDEX(invTypeMaterials!$A:$C,MATCH(1,('Cap Component Needed'!I$2=invTypeMaterials!$B:$B)*('Cap Component Needed'!$B26=invTypeMaterials!$A:$A),0),3))-((INDEX(invTypeMaterials!$A:$C,MATCH(1,('Cap Component Needed'!I$2=invTypeMaterials!$B:$B)*('Cap Component Needed'!$B26=invTypeMaterials!$A:$A),0),3))*'Help&amp;Setup'!$B$12)-((INDEX(invTypeMaterials!$A:$C,MATCH(1,('Cap Component Needed'!I$2=invTypeMaterials!$B:$B)*('Cap Component Needed'!$B26=invTypeMaterials!$A:$A),0),3))*'Help&amp;Setup'!$B$13)-((INDEX(invTypeMaterials!$A:$C,MATCH(1,('Cap Component Needed'!I$2=invTypeMaterials!$B:$B)*('Cap Component Needed'!$B26=invTypeMaterials!$A:$A),0),3))*'Help&amp;Setup'!$B$14),1),0)</f>
        <v>0</v>
      </c>
      <c r="J26" s="207">
        <f t="array" ref="J26">IFERROR(CEILING((INDEX(invTypeMaterials!$A:$C,MATCH(1,('Cap Component Needed'!J$2=invTypeMaterials!$B:$B)*('Cap Component Needed'!$B26=invTypeMaterials!$A:$A),0),3))-((INDEX(invTypeMaterials!$A:$C,MATCH(1,('Cap Component Needed'!J$2=invTypeMaterials!$B:$B)*('Cap Component Needed'!$B26=invTypeMaterials!$A:$A),0),3))*'Help&amp;Setup'!$B$12)-((INDEX(invTypeMaterials!$A:$C,MATCH(1,('Cap Component Needed'!J$2=invTypeMaterials!$B:$B)*('Cap Component Needed'!$B26=invTypeMaterials!$A:$A),0),3))*'Help&amp;Setup'!$B$13)-((INDEX(invTypeMaterials!$A:$C,MATCH(1,('Cap Component Needed'!J$2=invTypeMaterials!$B:$B)*('Cap Component Needed'!$B26=invTypeMaterials!$A:$A),0),3))*'Help&amp;Setup'!$B$14),1),0)</f>
        <v>0</v>
      </c>
      <c r="K26" s="207">
        <f t="array" ref="K26">IFERROR(CEILING((INDEX(invTypeMaterials!$A:$C,MATCH(1,('Cap Component Needed'!K$2=invTypeMaterials!$B:$B)*('Cap Component Needed'!$B26=invTypeMaterials!$A:$A),0),3))-((INDEX(invTypeMaterials!$A:$C,MATCH(1,('Cap Component Needed'!K$2=invTypeMaterials!$B:$B)*('Cap Component Needed'!$B26=invTypeMaterials!$A:$A),0),3))*'Help&amp;Setup'!$B$12)-((INDEX(invTypeMaterials!$A:$C,MATCH(1,('Cap Component Needed'!K$2=invTypeMaterials!$B:$B)*('Cap Component Needed'!$B26=invTypeMaterials!$A:$A),0),3))*'Help&amp;Setup'!$B$13)-((INDEX(invTypeMaterials!$A:$C,MATCH(1,('Cap Component Needed'!K$2=invTypeMaterials!$B:$B)*('Cap Component Needed'!$B26=invTypeMaterials!$A:$A),0),3))*'Help&amp;Setup'!$B$14),1),0)</f>
        <v>0</v>
      </c>
      <c r="L26" s="207">
        <f t="array" ref="L26">IFERROR(CEILING((INDEX(invTypeMaterials!$A:$C,MATCH(1,('Cap Component Needed'!L$2=invTypeMaterials!$B:$B)*('Cap Component Needed'!$B26=invTypeMaterials!$A:$A),0),3))-((INDEX(invTypeMaterials!$A:$C,MATCH(1,('Cap Component Needed'!L$2=invTypeMaterials!$B:$B)*('Cap Component Needed'!$B26=invTypeMaterials!$A:$A),0),3))*'Help&amp;Setup'!$B$12)-((INDEX(invTypeMaterials!$A:$C,MATCH(1,('Cap Component Needed'!L$2=invTypeMaterials!$B:$B)*('Cap Component Needed'!$B26=invTypeMaterials!$A:$A),0),3))*'Help&amp;Setup'!$B$13)-((INDEX(invTypeMaterials!$A:$C,MATCH(1,('Cap Component Needed'!L$2=invTypeMaterials!$B:$B)*('Cap Component Needed'!$B26=invTypeMaterials!$A:$A),0),3))*'Help&amp;Setup'!$B$14),1),0)</f>
        <v>0</v>
      </c>
      <c r="M26" s="207">
        <f t="array" ref="M26">IFERROR(CEILING((INDEX(invTypeMaterials!$A:$C,MATCH(1,('Cap Component Needed'!M$2=invTypeMaterials!$B:$B)*('Cap Component Needed'!$B26=invTypeMaterials!$A:$A),0),3))-((INDEX(invTypeMaterials!$A:$C,MATCH(1,('Cap Component Needed'!M$2=invTypeMaterials!$B:$B)*('Cap Component Needed'!$B26=invTypeMaterials!$A:$A),0),3))*'Help&amp;Setup'!$B$12)-((INDEX(invTypeMaterials!$A:$C,MATCH(1,('Cap Component Needed'!M$2=invTypeMaterials!$B:$B)*('Cap Component Needed'!$B26=invTypeMaterials!$A:$A),0),3))*'Help&amp;Setup'!$B$13)-((INDEX(invTypeMaterials!$A:$C,MATCH(1,('Cap Component Needed'!M$2=invTypeMaterials!$B:$B)*('Cap Component Needed'!$B26=invTypeMaterials!$A:$A),0),3))*'Help&amp;Setup'!$B$14),1),0)</f>
        <v>0</v>
      </c>
      <c r="N26" s="207">
        <f t="array" ref="N26">IFERROR(CEILING((INDEX(invTypeMaterials!$A:$C,MATCH(1,('Cap Component Needed'!N$2=invTypeMaterials!$B:$B)*('Cap Component Needed'!$B26=invTypeMaterials!$A:$A),0),3))-((INDEX(invTypeMaterials!$A:$C,MATCH(1,('Cap Component Needed'!N$2=invTypeMaterials!$B:$B)*('Cap Component Needed'!$B26=invTypeMaterials!$A:$A),0),3))*'Help&amp;Setup'!$B$12)-((INDEX(invTypeMaterials!$A:$C,MATCH(1,('Cap Component Needed'!N$2=invTypeMaterials!$B:$B)*('Cap Component Needed'!$B26=invTypeMaterials!$A:$A),0),3))*'Help&amp;Setup'!$B$13)-((INDEX(invTypeMaterials!$A:$C,MATCH(1,('Cap Component Needed'!N$2=invTypeMaterials!$B:$B)*('Cap Component Needed'!$B26=invTypeMaterials!$A:$A),0),3))*'Help&amp;Setup'!$B$14),1),0)</f>
        <v>0</v>
      </c>
      <c r="O26" s="207">
        <f t="array" ref="O26">IFERROR(CEILING((INDEX(invTypeMaterials!$A:$C,MATCH(1,('Cap Component Needed'!O$2=invTypeMaterials!$B:$B)*('Cap Component Needed'!$B26=invTypeMaterials!$A:$A),0),3))-((INDEX(invTypeMaterials!$A:$C,MATCH(1,('Cap Component Needed'!O$2=invTypeMaterials!$B:$B)*('Cap Component Needed'!$B26=invTypeMaterials!$A:$A),0),3))*'Help&amp;Setup'!$B$12)-((INDEX(invTypeMaterials!$A:$C,MATCH(1,('Cap Component Needed'!O$2=invTypeMaterials!$B:$B)*('Cap Component Needed'!$B26=invTypeMaterials!$A:$A),0),3))*'Help&amp;Setup'!$B$13)-((INDEX(invTypeMaterials!$A:$C,MATCH(1,('Cap Component Needed'!O$2=invTypeMaterials!$B:$B)*('Cap Component Needed'!$B26=invTypeMaterials!$A:$A),0),3))*'Help&amp;Setup'!$B$14),1),0)</f>
        <v>0</v>
      </c>
      <c r="P26" s="207">
        <f t="array" ref="P26">IFERROR(CEILING((INDEX(invTypeMaterials!$A:$C,MATCH(1,('Cap Component Needed'!P$2=invTypeMaterials!$B:$B)*('Cap Component Needed'!$B26=invTypeMaterials!$A:$A),0),3))-((INDEX(invTypeMaterials!$A:$C,MATCH(1,('Cap Component Needed'!P$2=invTypeMaterials!$B:$B)*('Cap Component Needed'!$B26=invTypeMaterials!$A:$A),0),3))*'Help&amp;Setup'!$B$12)-((INDEX(invTypeMaterials!$A:$C,MATCH(1,('Cap Component Needed'!P$2=invTypeMaterials!$B:$B)*('Cap Component Needed'!$B26=invTypeMaterials!$A:$A),0),3))*'Help&amp;Setup'!$B$13)-((INDEX(invTypeMaterials!$A:$C,MATCH(1,('Cap Component Needed'!P$2=invTypeMaterials!$B:$B)*('Cap Component Needed'!$B26=invTypeMaterials!$A:$A),0),3))*'Help&amp;Setup'!$B$14),1),0)</f>
        <v>0</v>
      </c>
      <c r="Q26" s="207">
        <f t="array" ref="Q26">IFERROR(CEILING((INDEX(invTypeMaterials!$A:$C,MATCH(1,('Cap Component Needed'!Q$2=invTypeMaterials!$B:$B)*('Cap Component Needed'!$B26=invTypeMaterials!$A:$A),0),3))-((INDEX(invTypeMaterials!$A:$C,MATCH(1,('Cap Component Needed'!Q$2=invTypeMaterials!$B:$B)*('Cap Component Needed'!$B26=invTypeMaterials!$A:$A),0),3))*'Help&amp;Setup'!$B$12)-((INDEX(invTypeMaterials!$A:$C,MATCH(1,('Cap Component Needed'!Q$2=invTypeMaterials!$B:$B)*('Cap Component Needed'!$B26=invTypeMaterials!$A:$A),0),3))*'Help&amp;Setup'!$B$13)-((INDEX(invTypeMaterials!$A:$C,MATCH(1,('Cap Component Needed'!Q$2=invTypeMaterials!$B:$B)*('Cap Component Needed'!$B26=invTypeMaterials!$A:$A),0),3))*'Help&amp;Setup'!$B$14),1),0)</f>
        <v>0</v>
      </c>
      <c r="R26" s="207">
        <f t="array" ref="R26">IFERROR(CEILING((INDEX(invTypeMaterials!$A:$C,MATCH(1,('Cap Component Needed'!R$2=invTypeMaterials!$B:$B)*('Cap Component Needed'!$B26=invTypeMaterials!$A:$A),0),3))-((INDEX(invTypeMaterials!$A:$C,MATCH(1,('Cap Component Needed'!R$2=invTypeMaterials!$B:$B)*('Cap Component Needed'!$B26=invTypeMaterials!$A:$A),0),3))*'Help&amp;Setup'!$B$12)-((INDEX(invTypeMaterials!$A:$C,MATCH(1,('Cap Component Needed'!R$2=invTypeMaterials!$B:$B)*('Cap Component Needed'!$B26=invTypeMaterials!$A:$A),0),3))*'Help&amp;Setup'!$B$13)-((INDEX(invTypeMaterials!$A:$C,MATCH(1,('Cap Component Needed'!R$2=invTypeMaterials!$B:$B)*('Cap Component Needed'!$B26=invTypeMaterials!$A:$A),0),3))*'Help&amp;Setup'!$B$14),1),0)</f>
        <v>0</v>
      </c>
      <c r="S26" s="207">
        <f t="array" ref="S26">IFERROR(CEILING((INDEX(invTypeMaterials!$A:$C,MATCH(1,('Cap Component Needed'!S$2=invTypeMaterials!$B:$B)*('Cap Component Needed'!$B26=invTypeMaterials!$A:$A),0),3))-((INDEX(invTypeMaterials!$A:$C,MATCH(1,('Cap Component Needed'!S$2=invTypeMaterials!$B:$B)*('Cap Component Needed'!$B26=invTypeMaterials!$A:$A),0),3))*'Help&amp;Setup'!$B$12)-((INDEX(invTypeMaterials!$A:$C,MATCH(1,('Cap Component Needed'!S$2=invTypeMaterials!$B:$B)*('Cap Component Needed'!$B26=invTypeMaterials!$A:$A),0),3))*'Help&amp;Setup'!$B$13)-((INDEX(invTypeMaterials!$A:$C,MATCH(1,('Cap Component Needed'!S$2=invTypeMaterials!$B:$B)*('Cap Component Needed'!$B26=invTypeMaterials!$A:$A),0),3))*'Help&amp;Setup'!$B$14),1),0)</f>
        <v>0</v>
      </c>
      <c r="T26" s="207">
        <f t="array" ref="T26">IFERROR(CEILING((INDEX(invTypeMaterials!$A:$C,MATCH(1,('Cap Component Needed'!T$2=invTypeMaterials!$B:$B)*('Cap Component Needed'!$B26=invTypeMaterials!$A:$A),0),3))-((INDEX(invTypeMaterials!$A:$C,MATCH(1,('Cap Component Needed'!T$2=invTypeMaterials!$B:$B)*('Cap Component Needed'!$B26=invTypeMaterials!$A:$A),0),3))*'Help&amp;Setup'!$B$12)-((INDEX(invTypeMaterials!$A:$C,MATCH(1,('Cap Component Needed'!T$2=invTypeMaterials!$B:$B)*('Cap Component Needed'!$B26=invTypeMaterials!$A:$A),0),3))*'Help&amp;Setup'!$B$13)-((INDEX(invTypeMaterials!$A:$C,MATCH(1,('Cap Component Needed'!T$2=invTypeMaterials!$B:$B)*('Cap Component Needed'!$B26=invTypeMaterials!$A:$A),0),3))*'Help&amp;Setup'!$B$14),1),0)</f>
        <v>0</v>
      </c>
      <c r="U26" s="207">
        <f t="array" ref="U26">IFERROR(CEILING((INDEX(invTypeMaterials!$A:$C,MATCH(1,('Cap Component Needed'!U$2=invTypeMaterials!$B:$B)*('Cap Component Needed'!$B26=invTypeMaterials!$A:$A),0),3))-((INDEX(invTypeMaterials!$A:$C,MATCH(1,('Cap Component Needed'!U$2=invTypeMaterials!$B:$B)*('Cap Component Needed'!$B26=invTypeMaterials!$A:$A),0),3))*'Help&amp;Setup'!$B$12)-((INDEX(invTypeMaterials!$A:$C,MATCH(1,('Cap Component Needed'!U$2=invTypeMaterials!$B:$B)*('Cap Component Needed'!$B26=invTypeMaterials!$A:$A),0),3))*'Help&amp;Setup'!$B$13)-((INDEX(invTypeMaterials!$A:$C,MATCH(1,('Cap Component Needed'!U$2=invTypeMaterials!$B:$B)*('Cap Component Needed'!$B26=invTypeMaterials!$A:$A),0),3))*'Help&amp;Setup'!$B$14),1),0)</f>
        <v>0</v>
      </c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</row>
    <row r="27">
      <c r="A27" s="208" t="s">
        <v>213</v>
      </c>
      <c r="B27" s="202" t="e">
        <v>#N/A</v>
      </c>
      <c r="C27" s="207">
        <f t="array" ref="C27">IFERROR(CEILING((INDEX(invTypeMaterials!$A:$C,MATCH(1,('Cap Component Needed'!C$2=invTypeMaterials!$B:$B)*('Cap Component Needed'!$B27=invTypeMaterials!$A:$A),0),3))-((INDEX(invTypeMaterials!$A:$C,MATCH(1,('Cap Component Needed'!C$2=invTypeMaterials!$B:$B)*('Cap Component Needed'!$B27=invTypeMaterials!$A:$A),0),3))*'Help&amp;Setup'!$B$12)-((INDEX(invTypeMaterials!$A:$C,MATCH(1,('Cap Component Needed'!C$2=invTypeMaterials!$B:$B)*('Cap Component Needed'!$B27=invTypeMaterials!$A:$A),0),3))*'Help&amp;Setup'!$B$13)-((INDEX(invTypeMaterials!$A:$C,MATCH(1,('Cap Component Needed'!C$2=invTypeMaterials!$B:$B)*('Cap Component Needed'!$B27=invTypeMaterials!$A:$A),0),3))*'Help&amp;Setup'!$B$14),1),0)</f>
        <v>0</v>
      </c>
      <c r="D27" s="207">
        <f t="array" ref="D27">IFERROR(CEILING((INDEX(invTypeMaterials!$A:$C,MATCH(1,('Cap Component Needed'!D$2=invTypeMaterials!$B:$B)*('Cap Component Needed'!$B27=invTypeMaterials!$A:$A),0),3))-((INDEX(invTypeMaterials!$A:$C,MATCH(1,('Cap Component Needed'!D$2=invTypeMaterials!$B:$B)*('Cap Component Needed'!$B27=invTypeMaterials!$A:$A),0),3))*'Help&amp;Setup'!$B$12)-((INDEX(invTypeMaterials!$A:$C,MATCH(1,('Cap Component Needed'!D$2=invTypeMaterials!$B:$B)*('Cap Component Needed'!$B27=invTypeMaterials!$A:$A),0),3))*'Help&amp;Setup'!$B$13)-((INDEX(invTypeMaterials!$A:$C,MATCH(1,('Cap Component Needed'!D$2=invTypeMaterials!$B:$B)*('Cap Component Needed'!$B27=invTypeMaterials!$A:$A),0),3))*'Help&amp;Setup'!$B$14),1),0)</f>
        <v>0</v>
      </c>
      <c r="E27" s="207">
        <f t="array" ref="E27">IFERROR(CEILING((INDEX(invTypeMaterials!$A:$C,MATCH(1,('Cap Component Needed'!E$2=invTypeMaterials!$B:$B)*('Cap Component Needed'!$B27=invTypeMaterials!$A:$A),0),3))-((INDEX(invTypeMaterials!$A:$C,MATCH(1,('Cap Component Needed'!E$2=invTypeMaterials!$B:$B)*('Cap Component Needed'!$B27=invTypeMaterials!$A:$A),0),3))*'Help&amp;Setup'!$B$12)-((INDEX(invTypeMaterials!$A:$C,MATCH(1,('Cap Component Needed'!E$2=invTypeMaterials!$B:$B)*('Cap Component Needed'!$B27=invTypeMaterials!$A:$A),0),3))*'Help&amp;Setup'!$B$13)-((INDEX(invTypeMaterials!$A:$C,MATCH(1,('Cap Component Needed'!E$2=invTypeMaterials!$B:$B)*('Cap Component Needed'!$B27=invTypeMaterials!$A:$A),0),3))*'Help&amp;Setup'!$B$14),1),0)</f>
        <v>0</v>
      </c>
      <c r="F27" s="207">
        <f t="array" ref="F27">IFERROR(CEILING((INDEX(invTypeMaterials!$A:$C,MATCH(1,('Cap Component Needed'!F$2=invTypeMaterials!$B:$B)*('Cap Component Needed'!$B27=invTypeMaterials!$A:$A),0),3))-((INDEX(invTypeMaterials!$A:$C,MATCH(1,('Cap Component Needed'!F$2=invTypeMaterials!$B:$B)*('Cap Component Needed'!$B27=invTypeMaterials!$A:$A),0),3))*'Help&amp;Setup'!$B$12)-((INDEX(invTypeMaterials!$A:$C,MATCH(1,('Cap Component Needed'!F$2=invTypeMaterials!$B:$B)*('Cap Component Needed'!$B27=invTypeMaterials!$A:$A),0),3))*'Help&amp;Setup'!$B$13)-((INDEX(invTypeMaterials!$A:$C,MATCH(1,('Cap Component Needed'!F$2=invTypeMaterials!$B:$B)*('Cap Component Needed'!$B27=invTypeMaterials!$A:$A),0),3))*'Help&amp;Setup'!$B$14),1),0)</f>
        <v>0</v>
      </c>
      <c r="G27" s="207">
        <f t="array" ref="G27">IFERROR(CEILING((INDEX(invTypeMaterials!$A:$C,MATCH(1,('Cap Component Needed'!G$2=invTypeMaterials!$B:$B)*('Cap Component Needed'!$B27=invTypeMaterials!$A:$A),0),3))-((INDEX(invTypeMaterials!$A:$C,MATCH(1,('Cap Component Needed'!G$2=invTypeMaterials!$B:$B)*('Cap Component Needed'!$B27=invTypeMaterials!$A:$A),0),3))*'Help&amp;Setup'!$B$12)-((INDEX(invTypeMaterials!$A:$C,MATCH(1,('Cap Component Needed'!G$2=invTypeMaterials!$B:$B)*('Cap Component Needed'!$B27=invTypeMaterials!$A:$A),0),3))*'Help&amp;Setup'!$B$13)-((INDEX(invTypeMaterials!$A:$C,MATCH(1,('Cap Component Needed'!G$2=invTypeMaterials!$B:$B)*('Cap Component Needed'!$B27=invTypeMaterials!$A:$A),0),3))*'Help&amp;Setup'!$B$14),1),0)</f>
        <v>0</v>
      </c>
      <c r="H27" s="207">
        <f t="array" ref="H27">IFERROR(CEILING((INDEX(invTypeMaterials!$A:$C,MATCH(1,('Cap Component Needed'!H$2=invTypeMaterials!$B:$B)*('Cap Component Needed'!$B27=invTypeMaterials!$A:$A),0),3))-((INDEX(invTypeMaterials!$A:$C,MATCH(1,('Cap Component Needed'!H$2=invTypeMaterials!$B:$B)*('Cap Component Needed'!$B27=invTypeMaterials!$A:$A),0),3))*'Help&amp;Setup'!$B$12)-((INDEX(invTypeMaterials!$A:$C,MATCH(1,('Cap Component Needed'!H$2=invTypeMaterials!$B:$B)*('Cap Component Needed'!$B27=invTypeMaterials!$A:$A),0),3))*'Help&amp;Setup'!$B$13)-((INDEX(invTypeMaterials!$A:$C,MATCH(1,('Cap Component Needed'!H$2=invTypeMaterials!$B:$B)*('Cap Component Needed'!$B27=invTypeMaterials!$A:$A),0),3))*'Help&amp;Setup'!$B$14),1),0)</f>
        <v>0</v>
      </c>
      <c r="I27" s="207">
        <f t="array" ref="I27">IFERROR(CEILING((INDEX(invTypeMaterials!$A:$C,MATCH(1,('Cap Component Needed'!I$2=invTypeMaterials!$B:$B)*('Cap Component Needed'!$B27=invTypeMaterials!$A:$A),0),3))-((INDEX(invTypeMaterials!$A:$C,MATCH(1,('Cap Component Needed'!I$2=invTypeMaterials!$B:$B)*('Cap Component Needed'!$B27=invTypeMaterials!$A:$A),0),3))*'Help&amp;Setup'!$B$12)-((INDEX(invTypeMaterials!$A:$C,MATCH(1,('Cap Component Needed'!I$2=invTypeMaterials!$B:$B)*('Cap Component Needed'!$B27=invTypeMaterials!$A:$A),0),3))*'Help&amp;Setup'!$B$13)-((INDEX(invTypeMaterials!$A:$C,MATCH(1,('Cap Component Needed'!I$2=invTypeMaterials!$B:$B)*('Cap Component Needed'!$B27=invTypeMaterials!$A:$A),0),3))*'Help&amp;Setup'!$B$14),1),0)</f>
        <v>0</v>
      </c>
      <c r="J27" s="207">
        <f t="array" ref="J27">IFERROR(CEILING((INDEX(invTypeMaterials!$A:$C,MATCH(1,('Cap Component Needed'!J$2=invTypeMaterials!$B:$B)*('Cap Component Needed'!$B27=invTypeMaterials!$A:$A),0),3))-((INDEX(invTypeMaterials!$A:$C,MATCH(1,('Cap Component Needed'!J$2=invTypeMaterials!$B:$B)*('Cap Component Needed'!$B27=invTypeMaterials!$A:$A),0),3))*'Help&amp;Setup'!$B$12)-((INDEX(invTypeMaterials!$A:$C,MATCH(1,('Cap Component Needed'!J$2=invTypeMaterials!$B:$B)*('Cap Component Needed'!$B27=invTypeMaterials!$A:$A),0),3))*'Help&amp;Setup'!$B$13)-((INDEX(invTypeMaterials!$A:$C,MATCH(1,('Cap Component Needed'!J$2=invTypeMaterials!$B:$B)*('Cap Component Needed'!$B27=invTypeMaterials!$A:$A),0),3))*'Help&amp;Setup'!$B$14),1),0)</f>
        <v>0</v>
      </c>
      <c r="K27" s="207">
        <f t="array" ref="K27">IFERROR(CEILING((INDEX(invTypeMaterials!$A:$C,MATCH(1,('Cap Component Needed'!K$2=invTypeMaterials!$B:$B)*('Cap Component Needed'!$B27=invTypeMaterials!$A:$A),0),3))-((INDEX(invTypeMaterials!$A:$C,MATCH(1,('Cap Component Needed'!K$2=invTypeMaterials!$B:$B)*('Cap Component Needed'!$B27=invTypeMaterials!$A:$A),0),3))*'Help&amp;Setup'!$B$12)-((INDEX(invTypeMaterials!$A:$C,MATCH(1,('Cap Component Needed'!K$2=invTypeMaterials!$B:$B)*('Cap Component Needed'!$B27=invTypeMaterials!$A:$A),0),3))*'Help&amp;Setup'!$B$13)-((INDEX(invTypeMaterials!$A:$C,MATCH(1,('Cap Component Needed'!K$2=invTypeMaterials!$B:$B)*('Cap Component Needed'!$B27=invTypeMaterials!$A:$A),0),3))*'Help&amp;Setup'!$B$14),1),0)</f>
        <v>0</v>
      </c>
      <c r="L27" s="207">
        <f t="array" ref="L27">IFERROR(CEILING((INDEX(invTypeMaterials!$A:$C,MATCH(1,('Cap Component Needed'!L$2=invTypeMaterials!$B:$B)*('Cap Component Needed'!$B27=invTypeMaterials!$A:$A),0),3))-((INDEX(invTypeMaterials!$A:$C,MATCH(1,('Cap Component Needed'!L$2=invTypeMaterials!$B:$B)*('Cap Component Needed'!$B27=invTypeMaterials!$A:$A),0),3))*'Help&amp;Setup'!$B$12)-((INDEX(invTypeMaterials!$A:$C,MATCH(1,('Cap Component Needed'!L$2=invTypeMaterials!$B:$B)*('Cap Component Needed'!$B27=invTypeMaterials!$A:$A),0),3))*'Help&amp;Setup'!$B$13)-((INDEX(invTypeMaterials!$A:$C,MATCH(1,('Cap Component Needed'!L$2=invTypeMaterials!$B:$B)*('Cap Component Needed'!$B27=invTypeMaterials!$A:$A),0),3))*'Help&amp;Setup'!$B$14),1),0)</f>
        <v>0</v>
      </c>
      <c r="M27" s="207">
        <f t="array" ref="M27">IFERROR(CEILING((INDEX(invTypeMaterials!$A:$C,MATCH(1,('Cap Component Needed'!M$2=invTypeMaterials!$B:$B)*('Cap Component Needed'!$B27=invTypeMaterials!$A:$A),0),3))-((INDEX(invTypeMaterials!$A:$C,MATCH(1,('Cap Component Needed'!M$2=invTypeMaterials!$B:$B)*('Cap Component Needed'!$B27=invTypeMaterials!$A:$A),0),3))*'Help&amp;Setup'!$B$12)-((INDEX(invTypeMaterials!$A:$C,MATCH(1,('Cap Component Needed'!M$2=invTypeMaterials!$B:$B)*('Cap Component Needed'!$B27=invTypeMaterials!$A:$A),0),3))*'Help&amp;Setup'!$B$13)-((INDEX(invTypeMaterials!$A:$C,MATCH(1,('Cap Component Needed'!M$2=invTypeMaterials!$B:$B)*('Cap Component Needed'!$B27=invTypeMaterials!$A:$A),0),3))*'Help&amp;Setup'!$B$14),1),0)</f>
        <v>0</v>
      </c>
      <c r="N27" s="207">
        <f t="array" ref="N27">IFERROR(CEILING((INDEX(invTypeMaterials!$A:$C,MATCH(1,('Cap Component Needed'!N$2=invTypeMaterials!$B:$B)*('Cap Component Needed'!$B27=invTypeMaterials!$A:$A),0),3))-((INDEX(invTypeMaterials!$A:$C,MATCH(1,('Cap Component Needed'!N$2=invTypeMaterials!$B:$B)*('Cap Component Needed'!$B27=invTypeMaterials!$A:$A),0),3))*'Help&amp;Setup'!$B$12)-((INDEX(invTypeMaterials!$A:$C,MATCH(1,('Cap Component Needed'!N$2=invTypeMaterials!$B:$B)*('Cap Component Needed'!$B27=invTypeMaterials!$A:$A),0),3))*'Help&amp;Setup'!$B$13)-((INDEX(invTypeMaterials!$A:$C,MATCH(1,('Cap Component Needed'!N$2=invTypeMaterials!$B:$B)*('Cap Component Needed'!$B27=invTypeMaterials!$A:$A),0),3))*'Help&amp;Setup'!$B$14),1),0)</f>
        <v>0</v>
      </c>
      <c r="O27" s="207">
        <f t="array" ref="O27">IFERROR(CEILING((INDEX(invTypeMaterials!$A:$C,MATCH(1,('Cap Component Needed'!O$2=invTypeMaterials!$B:$B)*('Cap Component Needed'!$B27=invTypeMaterials!$A:$A),0),3))-((INDEX(invTypeMaterials!$A:$C,MATCH(1,('Cap Component Needed'!O$2=invTypeMaterials!$B:$B)*('Cap Component Needed'!$B27=invTypeMaterials!$A:$A),0),3))*'Help&amp;Setup'!$B$12)-((INDEX(invTypeMaterials!$A:$C,MATCH(1,('Cap Component Needed'!O$2=invTypeMaterials!$B:$B)*('Cap Component Needed'!$B27=invTypeMaterials!$A:$A),0),3))*'Help&amp;Setup'!$B$13)-((INDEX(invTypeMaterials!$A:$C,MATCH(1,('Cap Component Needed'!O$2=invTypeMaterials!$B:$B)*('Cap Component Needed'!$B27=invTypeMaterials!$A:$A),0),3))*'Help&amp;Setup'!$B$14),1),0)</f>
        <v>0</v>
      </c>
      <c r="P27" s="207">
        <f t="array" ref="P27">IFERROR(CEILING((INDEX(invTypeMaterials!$A:$C,MATCH(1,('Cap Component Needed'!P$2=invTypeMaterials!$B:$B)*('Cap Component Needed'!$B27=invTypeMaterials!$A:$A),0),3))-((INDEX(invTypeMaterials!$A:$C,MATCH(1,('Cap Component Needed'!P$2=invTypeMaterials!$B:$B)*('Cap Component Needed'!$B27=invTypeMaterials!$A:$A),0),3))*'Help&amp;Setup'!$B$12)-((INDEX(invTypeMaterials!$A:$C,MATCH(1,('Cap Component Needed'!P$2=invTypeMaterials!$B:$B)*('Cap Component Needed'!$B27=invTypeMaterials!$A:$A),0),3))*'Help&amp;Setup'!$B$13)-((INDEX(invTypeMaterials!$A:$C,MATCH(1,('Cap Component Needed'!P$2=invTypeMaterials!$B:$B)*('Cap Component Needed'!$B27=invTypeMaterials!$A:$A),0),3))*'Help&amp;Setup'!$B$14),1),0)</f>
        <v>0</v>
      </c>
      <c r="Q27" s="207">
        <f t="array" ref="Q27">IFERROR(CEILING((INDEX(invTypeMaterials!$A:$C,MATCH(1,('Cap Component Needed'!Q$2=invTypeMaterials!$B:$B)*('Cap Component Needed'!$B27=invTypeMaterials!$A:$A),0),3))-((INDEX(invTypeMaterials!$A:$C,MATCH(1,('Cap Component Needed'!Q$2=invTypeMaterials!$B:$B)*('Cap Component Needed'!$B27=invTypeMaterials!$A:$A),0),3))*'Help&amp;Setup'!$B$12)-((INDEX(invTypeMaterials!$A:$C,MATCH(1,('Cap Component Needed'!Q$2=invTypeMaterials!$B:$B)*('Cap Component Needed'!$B27=invTypeMaterials!$A:$A),0),3))*'Help&amp;Setup'!$B$13)-((INDEX(invTypeMaterials!$A:$C,MATCH(1,('Cap Component Needed'!Q$2=invTypeMaterials!$B:$B)*('Cap Component Needed'!$B27=invTypeMaterials!$A:$A),0),3))*'Help&amp;Setup'!$B$14),1),0)</f>
        <v>0</v>
      </c>
      <c r="R27" s="207">
        <f t="array" ref="R27">IFERROR(CEILING((INDEX(invTypeMaterials!$A:$C,MATCH(1,('Cap Component Needed'!R$2=invTypeMaterials!$B:$B)*('Cap Component Needed'!$B27=invTypeMaterials!$A:$A),0),3))-((INDEX(invTypeMaterials!$A:$C,MATCH(1,('Cap Component Needed'!R$2=invTypeMaterials!$B:$B)*('Cap Component Needed'!$B27=invTypeMaterials!$A:$A),0),3))*'Help&amp;Setup'!$B$12)-((INDEX(invTypeMaterials!$A:$C,MATCH(1,('Cap Component Needed'!R$2=invTypeMaterials!$B:$B)*('Cap Component Needed'!$B27=invTypeMaterials!$A:$A),0),3))*'Help&amp;Setup'!$B$13)-((INDEX(invTypeMaterials!$A:$C,MATCH(1,('Cap Component Needed'!R$2=invTypeMaterials!$B:$B)*('Cap Component Needed'!$B27=invTypeMaterials!$A:$A),0),3))*'Help&amp;Setup'!$B$14),1),0)</f>
        <v>0</v>
      </c>
      <c r="S27" s="207">
        <f t="array" ref="S27">IFERROR(CEILING((INDEX(invTypeMaterials!$A:$C,MATCH(1,('Cap Component Needed'!S$2=invTypeMaterials!$B:$B)*('Cap Component Needed'!$B27=invTypeMaterials!$A:$A),0),3))-((INDEX(invTypeMaterials!$A:$C,MATCH(1,('Cap Component Needed'!S$2=invTypeMaterials!$B:$B)*('Cap Component Needed'!$B27=invTypeMaterials!$A:$A),0),3))*'Help&amp;Setup'!$B$12)-((INDEX(invTypeMaterials!$A:$C,MATCH(1,('Cap Component Needed'!S$2=invTypeMaterials!$B:$B)*('Cap Component Needed'!$B27=invTypeMaterials!$A:$A),0),3))*'Help&amp;Setup'!$B$13)-((INDEX(invTypeMaterials!$A:$C,MATCH(1,('Cap Component Needed'!S$2=invTypeMaterials!$B:$B)*('Cap Component Needed'!$B27=invTypeMaterials!$A:$A),0),3))*'Help&amp;Setup'!$B$14),1),0)</f>
        <v>0</v>
      </c>
      <c r="T27" s="207">
        <f t="array" ref="T27">IFERROR(CEILING((INDEX(invTypeMaterials!$A:$C,MATCH(1,('Cap Component Needed'!T$2=invTypeMaterials!$B:$B)*('Cap Component Needed'!$B27=invTypeMaterials!$A:$A),0),3))-((INDEX(invTypeMaterials!$A:$C,MATCH(1,('Cap Component Needed'!T$2=invTypeMaterials!$B:$B)*('Cap Component Needed'!$B27=invTypeMaterials!$A:$A),0),3))*'Help&amp;Setup'!$B$12)-((INDEX(invTypeMaterials!$A:$C,MATCH(1,('Cap Component Needed'!T$2=invTypeMaterials!$B:$B)*('Cap Component Needed'!$B27=invTypeMaterials!$A:$A),0),3))*'Help&amp;Setup'!$B$13)-((INDEX(invTypeMaterials!$A:$C,MATCH(1,('Cap Component Needed'!T$2=invTypeMaterials!$B:$B)*('Cap Component Needed'!$B27=invTypeMaterials!$A:$A),0),3))*'Help&amp;Setup'!$B$14),1),0)</f>
        <v>0</v>
      </c>
      <c r="U27" s="207">
        <f t="array" ref="U27">IFERROR(CEILING((INDEX(invTypeMaterials!$A:$C,MATCH(1,('Cap Component Needed'!U$2=invTypeMaterials!$B:$B)*('Cap Component Needed'!$B27=invTypeMaterials!$A:$A),0),3))-((INDEX(invTypeMaterials!$A:$C,MATCH(1,('Cap Component Needed'!U$2=invTypeMaterials!$B:$B)*('Cap Component Needed'!$B27=invTypeMaterials!$A:$A),0),3))*'Help&amp;Setup'!$B$12)-((INDEX(invTypeMaterials!$A:$C,MATCH(1,('Cap Component Needed'!U$2=invTypeMaterials!$B:$B)*('Cap Component Needed'!$B27=invTypeMaterials!$A:$A),0),3))*'Help&amp;Setup'!$B$13)-((INDEX(invTypeMaterials!$A:$C,MATCH(1,('Cap Component Needed'!U$2=invTypeMaterials!$B:$B)*('Cap Component Needed'!$B27=invTypeMaterials!$A:$A),0),3))*'Help&amp;Setup'!$B$14),1),0)</f>
        <v>0</v>
      </c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</row>
    <row r="28">
      <c r="A28" s="202"/>
      <c r="B28" s="202" t="s">
        <v>165</v>
      </c>
      <c r="C28" s="207">
        <f t="array" ref="C28">IFERROR(CEILING((INDEX(invTypeMaterials!$A:$C,MATCH(1,('Cap Component Needed'!C$2=invTypeMaterials!$B:$B)*('Cap Component Needed'!$B28=invTypeMaterials!$A:$A),0),3))-((INDEX(invTypeMaterials!$A:$C,MATCH(1,('Cap Component Needed'!C$2=invTypeMaterials!$B:$B)*('Cap Component Needed'!$B28=invTypeMaterials!$A:$A),0),3))*'Help&amp;Setup'!$B$12)-((INDEX(invTypeMaterials!$A:$C,MATCH(1,('Cap Component Needed'!C$2=invTypeMaterials!$B:$B)*('Cap Component Needed'!$B28=invTypeMaterials!$A:$A),0),3))*'Help&amp;Setup'!$B$13)-((INDEX(invTypeMaterials!$A:$C,MATCH(1,('Cap Component Needed'!C$2=invTypeMaterials!$B:$B)*('Cap Component Needed'!$B28=invTypeMaterials!$A:$A),0),3))*'Help&amp;Setup'!$B$14),1),0)</f>
        <v>0</v>
      </c>
      <c r="D28" s="207">
        <f t="array" ref="D28">IFERROR(CEILING((INDEX(invTypeMaterials!$A:$C,MATCH(1,('Cap Component Needed'!D$2=invTypeMaterials!$B:$B)*('Cap Component Needed'!$B28=invTypeMaterials!$A:$A),0),3))-((INDEX(invTypeMaterials!$A:$C,MATCH(1,('Cap Component Needed'!D$2=invTypeMaterials!$B:$B)*('Cap Component Needed'!$B28=invTypeMaterials!$A:$A),0),3))*'Help&amp;Setup'!$B$12)-((INDEX(invTypeMaterials!$A:$C,MATCH(1,('Cap Component Needed'!D$2=invTypeMaterials!$B:$B)*('Cap Component Needed'!$B28=invTypeMaterials!$A:$A),0),3))*'Help&amp;Setup'!$B$13)-((INDEX(invTypeMaterials!$A:$C,MATCH(1,('Cap Component Needed'!D$2=invTypeMaterials!$B:$B)*('Cap Component Needed'!$B28=invTypeMaterials!$A:$A),0),3))*'Help&amp;Setup'!$B$14),1),0)</f>
        <v>0</v>
      </c>
      <c r="E28" s="207">
        <f t="array" ref="E28">IFERROR(CEILING((INDEX(invTypeMaterials!$A:$C,MATCH(1,('Cap Component Needed'!E$2=invTypeMaterials!$B:$B)*('Cap Component Needed'!$B28=invTypeMaterials!$A:$A),0),3))-((INDEX(invTypeMaterials!$A:$C,MATCH(1,('Cap Component Needed'!E$2=invTypeMaterials!$B:$B)*('Cap Component Needed'!$B28=invTypeMaterials!$A:$A),0),3))*'Help&amp;Setup'!$B$12)-((INDEX(invTypeMaterials!$A:$C,MATCH(1,('Cap Component Needed'!E$2=invTypeMaterials!$B:$B)*('Cap Component Needed'!$B28=invTypeMaterials!$A:$A),0),3))*'Help&amp;Setup'!$B$13)-((INDEX(invTypeMaterials!$A:$C,MATCH(1,('Cap Component Needed'!E$2=invTypeMaterials!$B:$B)*('Cap Component Needed'!$B28=invTypeMaterials!$A:$A),0),3))*'Help&amp;Setup'!$B$14),1),0)</f>
        <v>0</v>
      </c>
      <c r="F28" s="207">
        <f t="array" ref="F28">IFERROR(CEILING((INDEX(invTypeMaterials!$A:$C,MATCH(1,('Cap Component Needed'!F$2=invTypeMaterials!$B:$B)*('Cap Component Needed'!$B28=invTypeMaterials!$A:$A),0),3))-((INDEX(invTypeMaterials!$A:$C,MATCH(1,('Cap Component Needed'!F$2=invTypeMaterials!$B:$B)*('Cap Component Needed'!$B28=invTypeMaterials!$A:$A),0),3))*'Help&amp;Setup'!$B$12)-((INDEX(invTypeMaterials!$A:$C,MATCH(1,('Cap Component Needed'!F$2=invTypeMaterials!$B:$B)*('Cap Component Needed'!$B28=invTypeMaterials!$A:$A),0),3))*'Help&amp;Setup'!$B$13)-((INDEX(invTypeMaterials!$A:$C,MATCH(1,('Cap Component Needed'!F$2=invTypeMaterials!$B:$B)*('Cap Component Needed'!$B28=invTypeMaterials!$A:$A),0),3))*'Help&amp;Setup'!$B$14),1),0)</f>
        <v>0</v>
      </c>
      <c r="G28" s="207">
        <f t="array" ref="G28">IFERROR(CEILING((INDEX(invTypeMaterials!$A:$C,MATCH(1,('Cap Component Needed'!G$2=invTypeMaterials!$B:$B)*('Cap Component Needed'!$B28=invTypeMaterials!$A:$A),0),3))-((INDEX(invTypeMaterials!$A:$C,MATCH(1,('Cap Component Needed'!G$2=invTypeMaterials!$B:$B)*('Cap Component Needed'!$B28=invTypeMaterials!$A:$A),0),3))*'Help&amp;Setup'!$B$12)-((INDEX(invTypeMaterials!$A:$C,MATCH(1,('Cap Component Needed'!G$2=invTypeMaterials!$B:$B)*('Cap Component Needed'!$B28=invTypeMaterials!$A:$A),0),3))*'Help&amp;Setup'!$B$13)-((INDEX(invTypeMaterials!$A:$C,MATCH(1,('Cap Component Needed'!G$2=invTypeMaterials!$B:$B)*('Cap Component Needed'!$B28=invTypeMaterials!$A:$A),0),3))*'Help&amp;Setup'!$B$14),1),0)</f>
        <v>0</v>
      </c>
      <c r="H28" s="207">
        <f t="array" ref="H28">IFERROR(CEILING((INDEX(invTypeMaterials!$A:$C,MATCH(1,('Cap Component Needed'!H$2=invTypeMaterials!$B:$B)*('Cap Component Needed'!$B28=invTypeMaterials!$A:$A),0),3))-((INDEX(invTypeMaterials!$A:$C,MATCH(1,('Cap Component Needed'!H$2=invTypeMaterials!$B:$B)*('Cap Component Needed'!$B28=invTypeMaterials!$A:$A),0),3))*'Help&amp;Setup'!$B$12)-((INDEX(invTypeMaterials!$A:$C,MATCH(1,('Cap Component Needed'!H$2=invTypeMaterials!$B:$B)*('Cap Component Needed'!$B28=invTypeMaterials!$A:$A),0),3))*'Help&amp;Setup'!$B$13)-((INDEX(invTypeMaterials!$A:$C,MATCH(1,('Cap Component Needed'!H$2=invTypeMaterials!$B:$B)*('Cap Component Needed'!$B28=invTypeMaterials!$A:$A),0),3))*'Help&amp;Setup'!$B$14),1),0)</f>
        <v>0</v>
      </c>
      <c r="I28" s="207">
        <f t="array" ref="I28">IFERROR(CEILING((INDEX(invTypeMaterials!$A:$C,MATCH(1,('Cap Component Needed'!I$2=invTypeMaterials!$B:$B)*('Cap Component Needed'!$B28=invTypeMaterials!$A:$A),0),3))-((INDEX(invTypeMaterials!$A:$C,MATCH(1,('Cap Component Needed'!I$2=invTypeMaterials!$B:$B)*('Cap Component Needed'!$B28=invTypeMaterials!$A:$A),0),3))*'Help&amp;Setup'!$B$12)-((INDEX(invTypeMaterials!$A:$C,MATCH(1,('Cap Component Needed'!I$2=invTypeMaterials!$B:$B)*('Cap Component Needed'!$B28=invTypeMaterials!$A:$A),0),3))*'Help&amp;Setup'!$B$13)-((INDEX(invTypeMaterials!$A:$C,MATCH(1,('Cap Component Needed'!I$2=invTypeMaterials!$B:$B)*('Cap Component Needed'!$B28=invTypeMaterials!$A:$A),0),3))*'Help&amp;Setup'!$B$14),1),0)</f>
        <v>0</v>
      </c>
      <c r="J28" s="207">
        <f t="array" ref="J28">IFERROR(CEILING((INDEX(invTypeMaterials!$A:$C,MATCH(1,('Cap Component Needed'!J$2=invTypeMaterials!$B:$B)*('Cap Component Needed'!$B28=invTypeMaterials!$A:$A),0),3))-((INDEX(invTypeMaterials!$A:$C,MATCH(1,('Cap Component Needed'!J$2=invTypeMaterials!$B:$B)*('Cap Component Needed'!$B28=invTypeMaterials!$A:$A),0),3))*'Help&amp;Setup'!$B$12)-((INDEX(invTypeMaterials!$A:$C,MATCH(1,('Cap Component Needed'!J$2=invTypeMaterials!$B:$B)*('Cap Component Needed'!$B28=invTypeMaterials!$A:$A),0),3))*'Help&amp;Setup'!$B$13)-((INDEX(invTypeMaterials!$A:$C,MATCH(1,('Cap Component Needed'!J$2=invTypeMaterials!$B:$B)*('Cap Component Needed'!$B28=invTypeMaterials!$A:$A),0),3))*'Help&amp;Setup'!$B$14),1),0)</f>
        <v>0</v>
      </c>
      <c r="K28" s="207">
        <f t="array" ref="K28">IFERROR(CEILING((INDEX(invTypeMaterials!$A:$C,MATCH(1,('Cap Component Needed'!K$2=invTypeMaterials!$B:$B)*('Cap Component Needed'!$B28=invTypeMaterials!$A:$A),0),3))-((INDEX(invTypeMaterials!$A:$C,MATCH(1,('Cap Component Needed'!K$2=invTypeMaterials!$B:$B)*('Cap Component Needed'!$B28=invTypeMaterials!$A:$A),0),3))*'Help&amp;Setup'!$B$12)-((INDEX(invTypeMaterials!$A:$C,MATCH(1,('Cap Component Needed'!K$2=invTypeMaterials!$B:$B)*('Cap Component Needed'!$B28=invTypeMaterials!$A:$A),0),3))*'Help&amp;Setup'!$B$13)-((INDEX(invTypeMaterials!$A:$C,MATCH(1,('Cap Component Needed'!K$2=invTypeMaterials!$B:$B)*('Cap Component Needed'!$B28=invTypeMaterials!$A:$A),0),3))*'Help&amp;Setup'!$B$14),1),0)</f>
        <v>0</v>
      </c>
      <c r="L28" s="207">
        <f t="array" ref="L28">IFERROR(CEILING((INDEX(invTypeMaterials!$A:$C,MATCH(1,('Cap Component Needed'!L$2=invTypeMaterials!$B:$B)*('Cap Component Needed'!$B28=invTypeMaterials!$A:$A),0),3))-((INDEX(invTypeMaterials!$A:$C,MATCH(1,('Cap Component Needed'!L$2=invTypeMaterials!$B:$B)*('Cap Component Needed'!$B28=invTypeMaterials!$A:$A),0),3))*'Help&amp;Setup'!$B$12)-((INDEX(invTypeMaterials!$A:$C,MATCH(1,('Cap Component Needed'!L$2=invTypeMaterials!$B:$B)*('Cap Component Needed'!$B28=invTypeMaterials!$A:$A),0),3))*'Help&amp;Setup'!$B$13)-((INDEX(invTypeMaterials!$A:$C,MATCH(1,('Cap Component Needed'!L$2=invTypeMaterials!$B:$B)*('Cap Component Needed'!$B28=invTypeMaterials!$A:$A),0),3))*'Help&amp;Setup'!$B$14),1),0)</f>
        <v>0</v>
      </c>
      <c r="M28" s="207">
        <f t="array" ref="M28">IFERROR(CEILING((INDEX(invTypeMaterials!$A:$C,MATCH(1,('Cap Component Needed'!M$2=invTypeMaterials!$B:$B)*('Cap Component Needed'!$B28=invTypeMaterials!$A:$A),0),3))-((INDEX(invTypeMaterials!$A:$C,MATCH(1,('Cap Component Needed'!M$2=invTypeMaterials!$B:$B)*('Cap Component Needed'!$B28=invTypeMaterials!$A:$A),0),3))*'Help&amp;Setup'!$B$12)-((INDEX(invTypeMaterials!$A:$C,MATCH(1,('Cap Component Needed'!M$2=invTypeMaterials!$B:$B)*('Cap Component Needed'!$B28=invTypeMaterials!$A:$A),0),3))*'Help&amp;Setup'!$B$13)-((INDEX(invTypeMaterials!$A:$C,MATCH(1,('Cap Component Needed'!M$2=invTypeMaterials!$B:$B)*('Cap Component Needed'!$B28=invTypeMaterials!$A:$A),0),3))*'Help&amp;Setup'!$B$14),1),0)</f>
        <v>0</v>
      </c>
      <c r="N28" s="207">
        <f t="array" ref="N28">IFERROR(CEILING((INDEX(invTypeMaterials!$A:$C,MATCH(1,('Cap Component Needed'!N$2=invTypeMaterials!$B:$B)*('Cap Component Needed'!$B28=invTypeMaterials!$A:$A),0),3))-((INDEX(invTypeMaterials!$A:$C,MATCH(1,('Cap Component Needed'!N$2=invTypeMaterials!$B:$B)*('Cap Component Needed'!$B28=invTypeMaterials!$A:$A),0),3))*'Help&amp;Setup'!$B$12)-((INDEX(invTypeMaterials!$A:$C,MATCH(1,('Cap Component Needed'!N$2=invTypeMaterials!$B:$B)*('Cap Component Needed'!$B28=invTypeMaterials!$A:$A),0),3))*'Help&amp;Setup'!$B$13)-((INDEX(invTypeMaterials!$A:$C,MATCH(1,('Cap Component Needed'!N$2=invTypeMaterials!$B:$B)*('Cap Component Needed'!$B28=invTypeMaterials!$A:$A),0),3))*'Help&amp;Setup'!$B$14),1),0)</f>
        <v>0</v>
      </c>
      <c r="O28" s="207">
        <f t="array" ref="O28">IFERROR(CEILING((INDEX(invTypeMaterials!$A:$C,MATCH(1,('Cap Component Needed'!O$2=invTypeMaterials!$B:$B)*('Cap Component Needed'!$B28=invTypeMaterials!$A:$A),0),3))-((INDEX(invTypeMaterials!$A:$C,MATCH(1,('Cap Component Needed'!O$2=invTypeMaterials!$B:$B)*('Cap Component Needed'!$B28=invTypeMaterials!$A:$A),0),3))*'Help&amp;Setup'!$B$12)-((INDEX(invTypeMaterials!$A:$C,MATCH(1,('Cap Component Needed'!O$2=invTypeMaterials!$B:$B)*('Cap Component Needed'!$B28=invTypeMaterials!$A:$A),0),3))*'Help&amp;Setup'!$B$13)-((INDEX(invTypeMaterials!$A:$C,MATCH(1,('Cap Component Needed'!O$2=invTypeMaterials!$B:$B)*('Cap Component Needed'!$B28=invTypeMaterials!$A:$A),0),3))*'Help&amp;Setup'!$B$14),1),0)</f>
        <v>0</v>
      </c>
      <c r="P28" s="207">
        <f t="array" ref="P28">IFERROR(CEILING((INDEX(invTypeMaterials!$A:$C,MATCH(1,('Cap Component Needed'!P$2=invTypeMaterials!$B:$B)*('Cap Component Needed'!$B28=invTypeMaterials!$A:$A),0),3))-((INDEX(invTypeMaterials!$A:$C,MATCH(1,('Cap Component Needed'!P$2=invTypeMaterials!$B:$B)*('Cap Component Needed'!$B28=invTypeMaterials!$A:$A),0),3))*'Help&amp;Setup'!$B$12)-((INDEX(invTypeMaterials!$A:$C,MATCH(1,('Cap Component Needed'!P$2=invTypeMaterials!$B:$B)*('Cap Component Needed'!$B28=invTypeMaterials!$A:$A),0),3))*'Help&amp;Setup'!$B$13)-((INDEX(invTypeMaterials!$A:$C,MATCH(1,('Cap Component Needed'!P$2=invTypeMaterials!$B:$B)*('Cap Component Needed'!$B28=invTypeMaterials!$A:$A),0),3))*'Help&amp;Setup'!$B$14),1),0)</f>
        <v>0</v>
      </c>
      <c r="Q28" s="207">
        <f t="array" ref="Q28">IFERROR(CEILING((INDEX(invTypeMaterials!$A:$C,MATCH(1,('Cap Component Needed'!Q$2=invTypeMaterials!$B:$B)*('Cap Component Needed'!$B28=invTypeMaterials!$A:$A),0),3))-((INDEX(invTypeMaterials!$A:$C,MATCH(1,('Cap Component Needed'!Q$2=invTypeMaterials!$B:$B)*('Cap Component Needed'!$B28=invTypeMaterials!$A:$A),0),3))*'Help&amp;Setup'!$B$12)-((INDEX(invTypeMaterials!$A:$C,MATCH(1,('Cap Component Needed'!Q$2=invTypeMaterials!$B:$B)*('Cap Component Needed'!$B28=invTypeMaterials!$A:$A),0),3))*'Help&amp;Setup'!$B$13)-((INDEX(invTypeMaterials!$A:$C,MATCH(1,('Cap Component Needed'!Q$2=invTypeMaterials!$B:$B)*('Cap Component Needed'!$B28=invTypeMaterials!$A:$A),0),3))*'Help&amp;Setup'!$B$14),1),0)</f>
        <v>0</v>
      </c>
      <c r="R28" s="207">
        <f t="array" ref="R28">IFERROR(CEILING((INDEX(invTypeMaterials!$A:$C,MATCH(1,('Cap Component Needed'!R$2=invTypeMaterials!$B:$B)*('Cap Component Needed'!$B28=invTypeMaterials!$A:$A),0),3))-((INDEX(invTypeMaterials!$A:$C,MATCH(1,('Cap Component Needed'!R$2=invTypeMaterials!$B:$B)*('Cap Component Needed'!$B28=invTypeMaterials!$A:$A),0),3))*'Help&amp;Setup'!$B$12)-((INDEX(invTypeMaterials!$A:$C,MATCH(1,('Cap Component Needed'!R$2=invTypeMaterials!$B:$B)*('Cap Component Needed'!$B28=invTypeMaterials!$A:$A),0),3))*'Help&amp;Setup'!$B$13)-((INDEX(invTypeMaterials!$A:$C,MATCH(1,('Cap Component Needed'!R$2=invTypeMaterials!$B:$B)*('Cap Component Needed'!$B28=invTypeMaterials!$A:$A),0),3))*'Help&amp;Setup'!$B$14),1),0)</f>
        <v>0</v>
      </c>
      <c r="S28" s="207">
        <f t="array" ref="S28">IFERROR(CEILING((INDEX(invTypeMaterials!$A:$C,MATCH(1,('Cap Component Needed'!S$2=invTypeMaterials!$B:$B)*('Cap Component Needed'!$B28=invTypeMaterials!$A:$A),0),3))-((INDEX(invTypeMaterials!$A:$C,MATCH(1,('Cap Component Needed'!S$2=invTypeMaterials!$B:$B)*('Cap Component Needed'!$B28=invTypeMaterials!$A:$A),0),3))*'Help&amp;Setup'!$B$12)-((INDEX(invTypeMaterials!$A:$C,MATCH(1,('Cap Component Needed'!S$2=invTypeMaterials!$B:$B)*('Cap Component Needed'!$B28=invTypeMaterials!$A:$A),0),3))*'Help&amp;Setup'!$B$13)-((INDEX(invTypeMaterials!$A:$C,MATCH(1,('Cap Component Needed'!S$2=invTypeMaterials!$B:$B)*('Cap Component Needed'!$B28=invTypeMaterials!$A:$A),0),3))*'Help&amp;Setup'!$B$14),1),0)</f>
        <v>0</v>
      </c>
      <c r="T28" s="207">
        <f t="array" ref="T28">IFERROR(CEILING((INDEX(invTypeMaterials!$A:$C,MATCH(1,('Cap Component Needed'!T$2=invTypeMaterials!$B:$B)*('Cap Component Needed'!$B28=invTypeMaterials!$A:$A),0),3))-((INDEX(invTypeMaterials!$A:$C,MATCH(1,('Cap Component Needed'!T$2=invTypeMaterials!$B:$B)*('Cap Component Needed'!$B28=invTypeMaterials!$A:$A),0),3))*'Help&amp;Setup'!$B$12)-((INDEX(invTypeMaterials!$A:$C,MATCH(1,('Cap Component Needed'!T$2=invTypeMaterials!$B:$B)*('Cap Component Needed'!$B28=invTypeMaterials!$A:$A),0),3))*'Help&amp;Setup'!$B$13)-((INDEX(invTypeMaterials!$A:$C,MATCH(1,('Cap Component Needed'!T$2=invTypeMaterials!$B:$B)*('Cap Component Needed'!$B28=invTypeMaterials!$A:$A),0),3))*'Help&amp;Setup'!$B$14),1),0)</f>
        <v>0</v>
      </c>
      <c r="U28" s="207">
        <f t="array" ref="U28">IFERROR(CEILING((INDEX(invTypeMaterials!$A:$C,MATCH(1,('Cap Component Needed'!U$2=invTypeMaterials!$B:$B)*('Cap Component Needed'!$B28=invTypeMaterials!$A:$A),0),3))-((INDEX(invTypeMaterials!$A:$C,MATCH(1,('Cap Component Needed'!U$2=invTypeMaterials!$B:$B)*('Cap Component Needed'!$B28=invTypeMaterials!$A:$A),0),3))*'Help&amp;Setup'!$B$12)-((INDEX(invTypeMaterials!$A:$C,MATCH(1,('Cap Component Needed'!U$2=invTypeMaterials!$B:$B)*('Cap Component Needed'!$B28=invTypeMaterials!$A:$A),0),3))*'Help&amp;Setup'!$B$13)-((INDEX(invTypeMaterials!$A:$C,MATCH(1,('Cap Component Needed'!U$2=invTypeMaterials!$B:$B)*('Cap Component Needed'!$B28=invTypeMaterials!$A:$A),0),3))*'Help&amp;Setup'!$B$14),1),0)</f>
        <v>0</v>
      </c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</row>
    <row r="29">
      <c r="A29" s="202"/>
      <c r="B29" s="202" t="s">
        <v>165</v>
      </c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</row>
    <row r="30">
      <c r="A30" s="202"/>
      <c r="B30" s="202" t="s">
        <v>165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</row>
    <row r="31">
      <c r="A31" s="202"/>
      <c r="B31" s="202" t="s">
        <v>165</v>
      </c>
      <c r="C31" s="202"/>
      <c r="D31" s="202"/>
      <c r="E31" s="202"/>
      <c r="F31" s="202"/>
      <c r="G31" s="202"/>
      <c r="H31" s="202"/>
      <c r="I31" s="202"/>
      <c r="J31" s="202"/>
      <c r="K31" s="202"/>
      <c r="L31" s="202"/>
      <c r="M31" s="202"/>
      <c r="N31" s="202"/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</row>
    <row r="32">
      <c r="A32" s="202"/>
      <c r="B32" s="202" t="s">
        <v>165</v>
      </c>
      <c r="C32" s="202"/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</row>
    <row r="33">
      <c r="A33" s="202"/>
      <c r="B33" s="202" t="s">
        <v>165</v>
      </c>
      <c r="C33" s="202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</row>
    <row r="34">
      <c r="A34" s="202"/>
      <c r="B34" s="202" t="s">
        <v>165</v>
      </c>
      <c r="C34" s="202"/>
      <c r="D34" s="202"/>
      <c r="E34" s="202"/>
      <c r="F34" s="202"/>
      <c r="G34" s="202"/>
      <c r="H34" s="202"/>
      <c r="I34" s="202"/>
      <c r="J34" s="202"/>
      <c r="K34" s="202"/>
      <c r="L34" s="202"/>
      <c r="M34" s="202"/>
      <c r="N34" s="202"/>
      <c r="O34" s="202"/>
      <c r="P34" s="202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</row>
    <row r="35">
      <c r="A35" s="202"/>
      <c r="B35" s="202" t="s">
        <v>165</v>
      </c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</row>
    <row r="36">
      <c r="A36" s="202"/>
      <c r="B36" s="202" t="s">
        <v>165</v>
      </c>
      <c r="C36" s="202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2"/>
      <c r="P36" s="202"/>
      <c r="Q36" s="202"/>
      <c r="R36" s="202"/>
      <c r="S36" s="202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</row>
    <row r="37">
      <c r="A37" s="202"/>
      <c r="B37" s="202" t="s">
        <v>165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2"/>
      <c r="P37" s="202"/>
      <c r="Q37" s="202"/>
      <c r="R37" s="202"/>
      <c r="S37" s="202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</row>
    <row r="38">
      <c r="A38" s="202"/>
      <c r="B38" s="202" t="s">
        <v>165</v>
      </c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2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</row>
    <row r="39">
      <c r="A39" s="202"/>
      <c r="B39" s="202" t="s">
        <v>165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2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</row>
    <row r="40">
      <c r="A40" s="202"/>
      <c r="B40" s="202" t="s">
        <v>165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2"/>
      <c r="P40" s="202"/>
      <c r="Q40" s="202"/>
      <c r="R40" s="202"/>
      <c r="S40" s="202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</row>
    <row r="41">
      <c r="A41" s="202"/>
      <c r="B41" s="202" t="s">
        <v>165</v>
      </c>
      <c r="C41" s="202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2"/>
      <c r="P41" s="202"/>
      <c r="Q41" s="202"/>
      <c r="R41" s="202"/>
      <c r="S41" s="202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</row>
    <row r="42">
      <c r="A42" s="202"/>
      <c r="B42" s="202" t="s">
        <v>165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2"/>
      <c r="P42" s="202"/>
      <c r="Q42" s="202"/>
      <c r="R42" s="202"/>
      <c r="S42" s="202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</row>
    <row r="43">
      <c r="A43" s="202"/>
      <c r="B43" s="202" t="s">
        <v>165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2"/>
      <c r="Q43" s="202"/>
      <c r="R43" s="202"/>
      <c r="S43" s="202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</row>
    <row r="44">
      <c r="A44" s="202"/>
      <c r="B44" s="202" t="s">
        <v>165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2"/>
      <c r="Q44" s="202"/>
      <c r="R44" s="202"/>
      <c r="S44" s="202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</row>
    <row r="45">
      <c r="A45" s="202"/>
      <c r="B45" s="202" t="s">
        <v>165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2"/>
      <c r="Q45" s="202"/>
      <c r="R45" s="202"/>
      <c r="S45" s="202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</row>
    <row r="46">
      <c r="A46" s="202"/>
      <c r="B46" s="202" t="s">
        <v>165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2"/>
      <c r="Q46" s="202"/>
      <c r="R46" s="202"/>
      <c r="S46" s="202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</row>
    <row r="47">
      <c r="A47" s="202"/>
      <c r="B47" s="202" t="s">
        <v>165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2"/>
      <c r="Q47" s="202"/>
      <c r="R47" s="202"/>
      <c r="S47" s="202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</row>
    <row r="48">
      <c r="A48" s="202"/>
      <c r="B48" s="202" t="s">
        <v>165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2"/>
      <c r="Q48" s="202"/>
      <c r="R48" s="202"/>
      <c r="S48" s="202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</row>
    <row r="49">
      <c r="A49" s="202"/>
      <c r="B49" s="202" t="s">
        <v>165</v>
      </c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2"/>
      <c r="P49" s="202"/>
      <c r="Q49" s="202"/>
      <c r="R49" s="202"/>
      <c r="S49" s="202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</row>
    <row r="50">
      <c r="A50" s="202"/>
      <c r="B50" s="202" t="s">
        <v>165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2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</row>
  </sheetData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141"/>
      <c r="B1" s="141"/>
      <c r="C1" s="210">
        <v>34.0</v>
      </c>
      <c r="D1" s="210">
        <v>35.0</v>
      </c>
      <c r="E1" s="210">
        <v>36.0</v>
      </c>
      <c r="F1" s="210">
        <v>37.0</v>
      </c>
      <c r="G1" s="210">
        <v>38.0</v>
      </c>
      <c r="H1" s="210">
        <v>39.0</v>
      </c>
      <c r="I1" s="210">
        <v>40.0</v>
      </c>
    </row>
    <row r="2">
      <c r="A2" s="141"/>
      <c r="B2" s="141"/>
      <c r="C2" s="211" t="s">
        <v>178</v>
      </c>
      <c r="D2" s="211" t="s">
        <v>180</v>
      </c>
      <c r="E2" s="211" t="s">
        <v>182</v>
      </c>
      <c r="F2" s="211" t="s">
        <v>184</v>
      </c>
      <c r="G2" s="211" t="s">
        <v>186</v>
      </c>
      <c r="H2" s="211" t="s">
        <v>188</v>
      </c>
      <c r="I2" s="211" t="s">
        <v>190</v>
      </c>
    </row>
    <row r="3">
      <c r="A3" s="141" t="s">
        <v>427</v>
      </c>
      <c r="B3" s="212">
        <v>21009.0</v>
      </c>
      <c r="C3" s="212">
        <f t="array" ref="C3">IFERROR(CEILING((INDEX(invTypeMaterials!$A:$C,MATCH(1,('Cap Component Finder'!C$1=invTypeMaterials!$B:$B)*('Cap Component Finder'!$B3=invTypeMaterials!$A:$A),0),3))-((INDEX(invTypeMaterials!$A:$C,MATCH(1,('Cap Component Finder'!C$1=invTypeMaterials!$B:$B)*('Cap Component Finder'!$B3=invTypeMaterials!$A:$A),0),3))*'Help&amp;Setup'!$B$8)-((INDEX(invTypeMaterials!$A:$C,MATCH(1,('Cap Component Finder'!C$1=invTypeMaterials!$B:$B)*('Cap Component Finder'!$B3=invTypeMaterials!$A:$A),0),3))*'Help&amp;Setup'!$B$9)-((INDEX(invTypeMaterials!$A:$C,MATCH(1,('Cap Component Finder'!C$1=invTypeMaterials!$B:$B)*('Cap Component Finder'!$B3=invTypeMaterials!$A:$A),0),3))*'Help&amp;Setup'!$B$10),1),0)</f>
        <v>387579</v>
      </c>
      <c r="D3" s="212">
        <f t="array" ref="D3">IFERROR(CEILING((INDEX(invTypeMaterials!$A:$C,MATCH(1,('Cap Component Finder'!D$1=invTypeMaterials!$B:$B)*('Cap Component Finder'!$B3=invTypeMaterials!$A:$A),0),3))-((INDEX(invTypeMaterials!$A:$C,MATCH(1,('Cap Component Finder'!D$1=invTypeMaterials!$B:$B)*('Cap Component Finder'!$B3=invTypeMaterials!$A:$A),0),3))*'Help&amp;Setup'!$B$8)-((INDEX(invTypeMaterials!$A:$C,MATCH(1,('Cap Component Finder'!D$1=invTypeMaterials!$B:$B)*('Cap Component Finder'!$B3=invTypeMaterials!$A:$A),0),3))*'Help&amp;Setup'!$B$9)-((INDEX(invTypeMaterials!$A:$C,MATCH(1,('Cap Component Finder'!D$1=invTypeMaterials!$B:$B)*('Cap Component Finder'!$B3=invTypeMaterials!$A:$A),0),3))*'Help&amp;Setup'!$B$10),1),0)</f>
        <v>93633</v>
      </c>
      <c r="E3" s="212">
        <f t="array" ref="E3">IFERROR(CEILING((INDEX(invTypeMaterials!$A:$C,MATCH(1,('Cap Component Finder'!E$1=invTypeMaterials!$B:$B)*('Cap Component Finder'!$B3=invTypeMaterials!$A:$A),0),3))-((INDEX(invTypeMaterials!$A:$C,MATCH(1,('Cap Component Finder'!E$1=invTypeMaterials!$B:$B)*('Cap Component Finder'!$B3=invTypeMaterials!$A:$A),0),3))*'Help&amp;Setup'!$B$8)-((INDEX(invTypeMaterials!$A:$C,MATCH(1,('Cap Component Finder'!E$1=invTypeMaterials!$B:$B)*('Cap Component Finder'!$B3=invTypeMaterials!$A:$A),0),3))*'Help&amp;Setup'!$B$9)-((INDEX(invTypeMaterials!$A:$C,MATCH(1,('Cap Component Finder'!E$1=invTypeMaterials!$B:$B)*('Cap Component Finder'!$B3=invTypeMaterials!$A:$A),0),3))*'Help&amp;Setup'!$B$10),1),0)</f>
        <v>35611</v>
      </c>
      <c r="F3" s="212">
        <f t="array" ref="F3">IFERROR(CEILING((INDEX(invTypeMaterials!$A:$C,MATCH(1,('Cap Component Finder'!F$1=invTypeMaterials!$B:$B)*('Cap Component Finder'!$B3=invTypeMaterials!$A:$A),0),3))-((INDEX(invTypeMaterials!$A:$C,MATCH(1,('Cap Component Finder'!F$1=invTypeMaterials!$B:$B)*('Cap Component Finder'!$B3=invTypeMaterials!$A:$A),0),3))*'Help&amp;Setup'!$B$8)-((INDEX(invTypeMaterials!$A:$C,MATCH(1,('Cap Component Finder'!F$1=invTypeMaterials!$B:$B)*('Cap Component Finder'!$B3=invTypeMaterials!$A:$A),0),3))*'Help&amp;Setup'!$B$9)-((INDEX(invTypeMaterials!$A:$C,MATCH(1,('Cap Component Finder'!F$1=invTypeMaterials!$B:$B)*('Cap Component Finder'!$B3=invTypeMaterials!$A:$A),0),3))*'Help&amp;Setup'!$B$10),1),0)</f>
        <v>5884</v>
      </c>
      <c r="G3" s="212">
        <f t="array" ref="G3">IFERROR(CEILING((INDEX(invTypeMaterials!$A:$C,MATCH(1,('Cap Component Finder'!G$1=invTypeMaterials!$B:$B)*('Cap Component Finder'!$B3=invTypeMaterials!$A:$A),0),3))-((INDEX(invTypeMaterials!$A:$C,MATCH(1,('Cap Component Finder'!G$1=invTypeMaterials!$B:$B)*('Cap Component Finder'!$B3=invTypeMaterials!$A:$A),0),3))*'Help&amp;Setup'!$B$8)-((INDEX(invTypeMaterials!$A:$C,MATCH(1,('Cap Component Finder'!G$1=invTypeMaterials!$B:$B)*('Cap Component Finder'!$B3=invTypeMaterials!$A:$A),0),3))*'Help&amp;Setup'!$B$9)-((INDEX(invTypeMaterials!$A:$C,MATCH(1,('Cap Component Finder'!G$1=invTypeMaterials!$B:$B)*('Cap Component Finder'!$B3=invTypeMaterials!$A:$A),0),3))*'Help&amp;Setup'!$B$10),1),0)</f>
        <v>1790</v>
      </c>
      <c r="H3" s="212">
        <f t="array" ref="H3">IFERROR(CEILING((INDEX(invTypeMaterials!$A:$C,MATCH(1,('Cap Component Finder'!H$1=invTypeMaterials!$B:$B)*('Cap Component Finder'!$B3=invTypeMaterials!$A:$A),0),3))-((INDEX(invTypeMaterials!$A:$C,MATCH(1,('Cap Component Finder'!H$1=invTypeMaterials!$B:$B)*('Cap Component Finder'!$B3=invTypeMaterials!$A:$A),0),3))*'Help&amp;Setup'!$B$8)-((INDEX(invTypeMaterials!$A:$C,MATCH(1,('Cap Component Finder'!H$1=invTypeMaterials!$B:$B)*('Cap Component Finder'!$B3=invTypeMaterials!$A:$A),0),3))*'Help&amp;Setup'!$B$9)-((INDEX(invTypeMaterials!$A:$C,MATCH(1,('Cap Component Finder'!H$1=invTypeMaterials!$B:$B)*('Cap Component Finder'!$B3=invTypeMaterials!$A:$A),0),3))*'Help&amp;Setup'!$B$10),1),0)</f>
        <v>513</v>
      </c>
      <c r="I3" s="212">
        <f t="array" ref="I3">IFERROR(CEILING((INDEX(invTypeMaterials!$A:$C,MATCH(1,('Cap Component Finder'!I$1=invTypeMaterials!$B:$B)*('Cap Component Finder'!$B3=invTypeMaterials!$A:$A),0),3))-((INDEX(invTypeMaterials!$A:$C,MATCH(1,('Cap Component Finder'!I$1=invTypeMaterials!$B:$B)*('Cap Component Finder'!$B3=invTypeMaterials!$A:$A),0),3))*'Help&amp;Setup'!$B$8)-((INDEX(invTypeMaterials!$A:$C,MATCH(1,('Cap Component Finder'!I$1=invTypeMaterials!$B:$B)*('Cap Component Finder'!$B3=invTypeMaterials!$A:$A),0),3))*'Help&amp;Setup'!$B$9)-((INDEX(invTypeMaterials!$A:$C,MATCH(1,('Cap Component Finder'!I$1=invTypeMaterials!$B:$B)*('Cap Component Finder'!$B3=invTypeMaterials!$A:$A),0),3))*'Help&amp;Setup'!$B$10),1),0)</f>
        <v>257</v>
      </c>
    </row>
    <row r="4">
      <c r="A4" s="141" t="s">
        <v>432</v>
      </c>
      <c r="B4" s="212">
        <v>21011.0</v>
      </c>
      <c r="C4" s="212">
        <f t="array" ref="C4">IFERROR(CEILING((INDEX(invTypeMaterials!$A:$C,MATCH(1,('Cap Component Finder'!C$1=invTypeMaterials!$B:$B)*('Cap Component Finder'!$B4=invTypeMaterials!$A:$A),0),3))-((INDEX(invTypeMaterials!$A:$C,MATCH(1,('Cap Component Finder'!C$1=invTypeMaterials!$B:$B)*('Cap Component Finder'!$B4=invTypeMaterials!$A:$A),0),3))*'Help&amp;Setup'!$B$8)-((INDEX(invTypeMaterials!$A:$C,MATCH(1,('Cap Component Finder'!C$1=invTypeMaterials!$B:$B)*('Cap Component Finder'!$B4=invTypeMaterials!$A:$A),0),3))*'Help&amp;Setup'!$B$9)-((INDEX(invTypeMaterials!$A:$C,MATCH(1,('Cap Component Finder'!C$1=invTypeMaterials!$B:$B)*('Cap Component Finder'!$B4=invTypeMaterials!$A:$A),0),3))*'Help&amp;Setup'!$B$10),1),0)</f>
        <v>463782</v>
      </c>
      <c r="D4" s="212">
        <f t="array" ref="D4">IFERROR(CEILING((INDEX(invTypeMaterials!$A:$C,MATCH(1,('Cap Component Finder'!D$1=invTypeMaterials!$B:$B)*('Cap Component Finder'!$B4=invTypeMaterials!$A:$A),0),3))-((INDEX(invTypeMaterials!$A:$C,MATCH(1,('Cap Component Finder'!D$1=invTypeMaterials!$B:$B)*('Cap Component Finder'!$B4=invTypeMaterials!$A:$A),0),3))*'Help&amp;Setup'!$B$8)-((INDEX(invTypeMaterials!$A:$C,MATCH(1,('Cap Component Finder'!D$1=invTypeMaterials!$B:$B)*('Cap Component Finder'!$B4=invTypeMaterials!$A:$A),0),3))*'Help&amp;Setup'!$B$9)-((INDEX(invTypeMaterials!$A:$C,MATCH(1,('Cap Component Finder'!D$1=invTypeMaterials!$B:$B)*('Cap Component Finder'!$B4=invTypeMaterials!$A:$A),0),3))*'Help&amp;Setup'!$B$10),1),0)</f>
        <v>96525</v>
      </c>
      <c r="E4" s="212">
        <f t="array" ref="E4">IFERROR(CEILING((INDEX(invTypeMaterials!$A:$C,MATCH(1,('Cap Component Finder'!E$1=invTypeMaterials!$B:$B)*('Cap Component Finder'!$B4=invTypeMaterials!$A:$A),0),3))-((INDEX(invTypeMaterials!$A:$C,MATCH(1,('Cap Component Finder'!E$1=invTypeMaterials!$B:$B)*('Cap Component Finder'!$B4=invTypeMaterials!$A:$A),0),3))*'Help&amp;Setup'!$B$8)-((INDEX(invTypeMaterials!$A:$C,MATCH(1,('Cap Component Finder'!E$1=invTypeMaterials!$B:$B)*('Cap Component Finder'!$B4=invTypeMaterials!$A:$A),0),3))*'Help&amp;Setup'!$B$9)-((INDEX(invTypeMaterials!$A:$C,MATCH(1,('Cap Component Finder'!E$1=invTypeMaterials!$B:$B)*('Cap Component Finder'!$B4=invTypeMaterials!$A:$A),0),3))*'Help&amp;Setup'!$B$10),1),0)</f>
        <v>38169</v>
      </c>
      <c r="F4" s="212">
        <f t="array" ref="F4">IFERROR(CEILING((INDEX(invTypeMaterials!$A:$C,MATCH(1,('Cap Component Finder'!F$1=invTypeMaterials!$B:$B)*('Cap Component Finder'!$B4=invTypeMaterials!$A:$A),0),3))-((INDEX(invTypeMaterials!$A:$C,MATCH(1,('Cap Component Finder'!F$1=invTypeMaterials!$B:$B)*('Cap Component Finder'!$B4=invTypeMaterials!$A:$A),0),3))*'Help&amp;Setup'!$B$8)-((INDEX(invTypeMaterials!$A:$C,MATCH(1,('Cap Component Finder'!F$1=invTypeMaterials!$B:$B)*('Cap Component Finder'!$B4=invTypeMaterials!$A:$A),0),3))*'Help&amp;Setup'!$B$9)-((INDEX(invTypeMaterials!$A:$C,MATCH(1,('Cap Component Finder'!F$1=invTypeMaterials!$B:$B)*('Cap Component Finder'!$B4=invTypeMaterials!$A:$A),0),3))*'Help&amp;Setup'!$B$10),1),0)</f>
        <v>6581</v>
      </c>
      <c r="G4" s="212">
        <f t="array" ref="G4">IFERROR(CEILING((INDEX(invTypeMaterials!$A:$C,MATCH(1,('Cap Component Finder'!G$1=invTypeMaterials!$B:$B)*('Cap Component Finder'!$B4=invTypeMaterials!$A:$A),0),3))-((INDEX(invTypeMaterials!$A:$C,MATCH(1,('Cap Component Finder'!G$1=invTypeMaterials!$B:$B)*('Cap Component Finder'!$B4=invTypeMaterials!$A:$A),0),3))*'Help&amp;Setup'!$B$8)-((INDEX(invTypeMaterials!$A:$C,MATCH(1,('Cap Component Finder'!G$1=invTypeMaterials!$B:$B)*('Cap Component Finder'!$B4=invTypeMaterials!$A:$A),0),3))*'Help&amp;Setup'!$B$9)-((INDEX(invTypeMaterials!$A:$C,MATCH(1,('Cap Component Finder'!G$1=invTypeMaterials!$B:$B)*('Cap Component Finder'!$B4=invTypeMaterials!$A:$A),0),3))*'Help&amp;Setup'!$B$10),1),0)</f>
        <v>2000</v>
      </c>
      <c r="H4" s="212">
        <f t="array" ref="H4">IFERROR(CEILING((INDEX(invTypeMaterials!$A:$C,MATCH(1,('Cap Component Finder'!H$1=invTypeMaterials!$B:$B)*('Cap Component Finder'!$B4=invTypeMaterials!$A:$A),0),3))-((INDEX(invTypeMaterials!$A:$C,MATCH(1,('Cap Component Finder'!H$1=invTypeMaterials!$B:$B)*('Cap Component Finder'!$B4=invTypeMaterials!$A:$A),0),3))*'Help&amp;Setup'!$B$8)-((INDEX(invTypeMaterials!$A:$C,MATCH(1,('Cap Component Finder'!H$1=invTypeMaterials!$B:$B)*('Cap Component Finder'!$B4=invTypeMaterials!$A:$A),0),3))*'Help&amp;Setup'!$B$9)-((INDEX(invTypeMaterials!$A:$C,MATCH(1,('Cap Component Finder'!H$1=invTypeMaterials!$B:$B)*('Cap Component Finder'!$B4=invTypeMaterials!$A:$A),0),3))*'Help&amp;Setup'!$B$10),1),0)</f>
        <v>743</v>
      </c>
      <c r="I4" s="212">
        <f t="array" ref="I4">IFERROR(CEILING((INDEX(invTypeMaterials!$A:$C,MATCH(1,('Cap Component Finder'!I$1=invTypeMaterials!$B:$B)*('Cap Component Finder'!$B4=invTypeMaterials!$A:$A),0),3))-((INDEX(invTypeMaterials!$A:$C,MATCH(1,('Cap Component Finder'!I$1=invTypeMaterials!$B:$B)*('Cap Component Finder'!$B4=invTypeMaterials!$A:$A),0),3))*'Help&amp;Setup'!$B$8)-((INDEX(invTypeMaterials!$A:$C,MATCH(1,('Cap Component Finder'!I$1=invTypeMaterials!$B:$B)*('Cap Component Finder'!$B4=invTypeMaterials!$A:$A),0),3))*'Help&amp;Setup'!$B$9)-((INDEX(invTypeMaterials!$A:$C,MATCH(1,('Cap Component Finder'!I$1=invTypeMaterials!$B:$B)*('Cap Component Finder'!$B4=invTypeMaterials!$A:$A),0),3))*'Help&amp;Setup'!$B$10),1),0)</f>
        <v>328</v>
      </c>
    </row>
    <row r="5">
      <c r="A5" s="141" t="s">
        <v>429</v>
      </c>
      <c r="B5" s="212">
        <v>21013.0</v>
      </c>
      <c r="C5" s="212">
        <f t="array" ref="C5">IFERROR(CEILING((INDEX(invTypeMaterials!$A:$C,MATCH(1,('Cap Component Finder'!C$1=invTypeMaterials!$B:$B)*('Cap Component Finder'!$B5=invTypeMaterials!$A:$A),0),3))-((INDEX(invTypeMaterials!$A:$C,MATCH(1,('Cap Component Finder'!C$1=invTypeMaterials!$B:$B)*('Cap Component Finder'!$B5=invTypeMaterials!$A:$A),0),3))*'Help&amp;Setup'!$B$8)-((INDEX(invTypeMaterials!$A:$C,MATCH(1,('Cap Component Finder'!C$1=invTypeMaterials!$B:$B)*('Cap Component Finder'!$B5=invTypeMaterials!$A:$A),0),3))*'Help&amp;Setup'!$B$9)-((INDEX(invTypeMaterials!$A:$C,MATCH(1,('Cap Component Finder'!C$1=invTypeMaterials!$B:$B)*('Cap Component Finder'!$B5=invTypeMaterials!$A:$A),0),3))*'Help&amp;Setup'!$B$10),1),0)</f>
        <v>376166</v>
      </c>
      <c r="D5" s="212">
        <f t="array" ref="D5">IFERROR(CEILING((INDEX(invTypeMaterials!$A:$C,MATCH(1,('Cap Component Finder'!D$1=invTypeMaterials!$B:$B)*('Cap Component Finder'!$B5=invTypeMaterials!$A:$A),0),3))-((INDEX(invTypeMaterials!$A:$C,MATCH(1,('Cap Component Finder'!D$1=invTypeMaterials!$B:$B)*('Cap Component Finder'!$B5=invTypeMaterials!$A:$A),0),3))*'Help&amp;Setup'!$B$8)-((INDEX(invTypeMaterials!$A:$C,MATCH(1,('Cap Component Finder'!D$1=invTypeMaterials!$B:$B)*('Cap Component Finder'!$B5=invTypeMaterials!$A:$A),0),3))*'Help&amp;Setup'!$B$9)-((INDEX(invTypeMaterials!$A:$C,MATCH(1,('Cap Component Finder'!D$1=invTypeMaterials!$B:$B)*('Cap Component Finder'!$B5=invTypeMaterials!$A:$A),0),3))*'Help&amp;Setup'!$B$10),1),0)</f>
        <v>85671</v>
      </c>
      <c r="E5" s="212">
        <f t="array" ref="E5">IFERROR(CEILING((INDEX(invTypeMaterials!$A:$C,MATCH(1,('Cap Component Finder'!E$1=invTypeMaterials!$B:$B)*('Cap Component Finder'!$B5=invTypeMaterials!$A:$A),0),3))-((INDEX(invTypeMaterials!$A:$C,MATCH(1,('Cap Component Finder'!E$1=invTypeMaterials!$B:$B)*('Cap Component Finder'!$B5=invTypeMaterials!$A:$A),0),3))*'Help&amp;Setup'!$B$8)-((INDEX(invTypeMaterials!$A:$C,MATCH(1,('Cap Component Finder'!E$1=invTypeMaterials!$B:$B)*('Cap Component Finder'!$B5=invTypeMaterials!$A:$A),0),3))*'Help&amp;Setup'!$B$9)-((INDEX(invTypeMaterials!$A:$C,MATCH(1,('Cap Component Finder'!E$1=invTypeMaterials!$B:$B)*('Cap Component Finder'!$B5=invTypeMaterials!$A:$A),0),3))*'Help&amp;Setup'!$B$10),1),0)</f>
        <v>34664</v>
      </c>
      <c r="F5" s="212">
        <f t="array" ref="F5">IFERROR(CEILING((INDEX(invTypeMaterials!$A:$C,MATCH(1,('Cap Component Finder'!F$1=invTypeMaterials!$B:$B)*('Cap Component Finder'!$B5=invTypeMaterials!$A:$A),0),3))-((INDEX(invTypeMaterials!$A:$C,MATCH(1,('Cap Component Finder'!F$1=invTypeMaterials!$B:$B)*('Cap Component Finder'!$B5=invTypeMaterials!$A:$A),0),3))*'Help&amp;Setup'!$B$8)-((INDEX(invTypeMaterials!$A:$C,MATCH(1,('Cap Component Finder'!F$1=invTypeMaterials!$B:$B)*('Cap Component Finder'!$B5=invTypeMaterials!$A:$A),0),3))*'Help&amp;Setup'!$B$9)-((INDEX(invTypeMaterials!$A:$C,MATCH(1,('Cap Component Finder'!F$1=invTypeMaterials!$B:$B)*('Cap Component Finder'!$B5=invTypeMaterials!$A:$A),0),3))*'Help&amp;Setup'!$B$10),1),0)</f>
        <v>5647</v>
      </c>
      <c r="G5" s="212">
        <f t="array" ref="G5">IFERROR(CEILING((INDEX(invTypeMaterials!$A:$C,MATCH(1,('Cap Component Finder'!G$1=invTypeMaterials!$B:$B)*('Cap Component Finder'!$B5=invTypeMaterials!$A:$A),0),3))-((INDEX(invTypeMaterials!$A:$C,MATCH(1,('Cap Component Finder'!G$1=invTypeMaterials!$B:$B)*('Cap Component Finder'!$B5=invTypeMaterials!$A:$A),0),3))*'Help&amp;Setup'!$B$8)-((INDEX(invTypeMaterials!$A:$C,MATCH(1,('Cap Component Finder'!G$1=invTypeMaterials!$B:$B)*('Cap Component Finder'!$B5=invTypeMaterials!$A:$A),0),3))*'Help&amp;Setup'!$B$9)-((INDEX(invTypeMaterials!$A:$C,MATCH(1,('Cap Component Finder'!G$1=invTypeMaterials!$B:$B)*('Cap Component Finder'!$B5=invTypeMaterials!$A:$A),0),3))*'Help&amp;Setup'!$B$10),1),0)</f>
        <v>1530</v>
      </c>
      <c r="H5" s="212">
        <f t="array" ref="H5">IFERROR(CEILING((INDEX(invTypeMaterials!$A:$C,MATCH(1,('Cap Component Finder'!H$1=invTypeMaterials!$B:$B)*('Cap Component Finder'!$B5=invTypeMaterials!$A:$A),0),3))-((INDEX(invTypeMaterials!$A:$C,MATCH(1,('Cap Component Finder'!H$1=invTypeMaterials!$B:$B)*('Cap Component Finder'!$B5=invTypeMaterials!$A:$A),0),3))*'Help&amp;Setup'!$B$8)-((INDEX(invTypeMaterials!$A:$C,MATCH(1,('Cap Component Finder'!H$1=invTypeMaterials!$B:$B)*('Cap Component Finder'!$B5=invTypeMaterials!$A:$A),0),3))*'Help&amp;Setup'!$B$9)-((INDEX(invTypeMaterials!$A:$C,MATCH(1,('Cap Component Finder'!H$1=invTypeMaterials!$B:$B)*('Cap Component Finder'!$B5=invTypeMaterials!$A:$A),0),3))*'Help&amp;Setup'!$B$10),1),0)</f>
        <v>565</v>
      </c>
      <c r="I5" s="212">
        <f t="array" ref="I5">IFERROR(CEILING((INDEX(invTypeMaterials!$A:$C,MATCH(1,('Cap Component Finder'!I$1=invTypeMaterials!$B:$B)*('Cap Component Finder'!$B5=invTypeMaterials!$A:$A),0),3))-((INDEX(invTypeMaterials!$A:$C,MATCH(1,('Cap Component Finder'!I$1=invTypeMaterials!$B:$B)*('Cap Component Finder'!$B5=invTypeMaterials!$A:$A),0),3))*'Help&amp;Setup'!$B$8)-((INDEX(invTypeMaterials!$A:$C,MATCH(1,('Cap Component Finder'!I$1=invTypeMaterials!$B:$B)*('Cap Component Finder'!$B5=invTypeMaterials!$A:$A),0),3))*'Help&amp;Setup'!$B$9)-((INDEX(invTypeMaterials!$A:$C,MATCH(1,('Cap Component Finder'!I$1=invTypeMaterials!$B:$B)*('Cap Component Finder'!$B5=invTypeMaterials!$A:$A),0),3))*'Help&amp;Setup'!$B$10),1),0)</f>
        <v>253</v>
      </c>
    </row>
    <row r="6">
      <c r="A6" s="141" t="s">
        <v>414</v>
      </c>
      <c r="B6" s="212">
        <v>21017.0</v>
      </c>
      <c r="C6" s="212">
        <f t="array" ref="C6">IFERROR(CEILING((INDEX(invTypeMaterials!$A:$C,MATCH(1,('Cap Component Finder'!C$1=invTypeMaterials!$B:$B)*('Cap Component Finder'!$B6=invTypeMaterials!$A:$A),0),3))-((INDEX(invTypeMaterials!$A:$C,MATCH(1,('Cap Component Finder'!C$1=invTypeMaterials!$B:$B)*('Cap Component Finder'!$B6=invTypeMaterials!$A:$A),0),3))*'Help&amp;Setup'!$B$8)-((INDEX(invTypeMaterials!$A:$C,MATCH(1,('Cap Component Finder'!C$1=invTypeMaterials!$B:$B)*('Cap Component Finder'!$B6=invTypeMaterials!$A:$A),0),3))*'Help&amp;Setup'!$B$9)-((INDEX(invTypeMaterials!$A:$C,MATCH(1,('Cap Component Finder'!C$1=invTypeMaterials!$B:$B)*('Cap Component Finder'!$B6=invTypeMaterials!$A:$A),0),3))*'Help&amp;Setup'!$B$10),1),0)</f>
        <v>401224</v>
      </c>
      <c r="D6" s="212">
        <f t="array" ref="D6">IFERROR(CEILING((INDEX(invTypeMaterials!$A:$C,MATCH(1,('Cap Component Finder'!D$1=invTypeMaterials!$B:$B)*('Cap Component Finder'!$B6=invTypeMaterials!$A:$A),0),3))-((INDEX(invTypeMaterials!$A:$C,MATCH(1,('Cap Component Finder'!D$1=invTypeMaterials!$B:$B)*('Cap Component Finder'!$B6=invTypeMaterials!$A:$A),0),3))*'Help&amp;Setup'!$B$8)-((INDEX(invTypeMaterials!$A:$C,MATCH(1,('Cap Component Finder'!D$1=invTypeMaterials!$B:$B)*('Cap Component Finder'!$B6=invTypeMaterials!$A:$A),0),3))*'Help&amp;Setup'!$B$9)-((INDEX(invTypeMaterials!$A:$C,MATCH(1,('Cap Component Finder'!D$1=invTypeMaterials!$B:$B)*('Cap Component Finder'!$B6=invTypeMaterials!$A:$A),0),3))*'Help&amp;Setup'!$B$10),1),0)</f>
        <v>94229</v>
      </c>
      <c r="E6" s="212">
        <f t="array" ref="E6">IFERROR(CEILING((INDEX(invTypeMaterials!$A:$C,MATCH(1,('Cap Component Finder'!E$1=invTypeMaterials!$B:$B)*('Cap Component Finder'!$B6=invTypeMaterials!$A:$A),0),3))-((INDEX(invTypeMaterials!$A:$C,MATCH(1,('Cap Component Finder'!E$1=invTypeMaterials!$B:$B)*('Cap Component Finder'!$B6=invTypeMaterials!$A:$A),0),3))*'Help&amp;Setup'!$B$8)-((INDEX(invTypeMaterials!$A:$C,MATCH(1,('Cap Component Finder'!E$1=invTypeMaterials!$B:$B)*('Cap Component Finder'!$B6=invTypeMaterials!$A:$A),0),3))*'Help&amp;Setup'!$B$9)-((INDEX(invTypeMaterials!$A:$C,MATCH(1,('Cap Component Finder'!E$1=invTypeMaterials!$B:$B)*('Cap Component Finder'!$B6=invTypeMaterials!$A:$A),0),3))*'Help&amp;Setup'!$B$10),1),0)</f>
        <v>36739</v>
      </c>
      <c r="F6" s="212">
        <f t="array" ref="F6">IFERROR(CEILING((INDEX(invTypeMaterials!$A:$C,MATCH(1,('Cap Component Finder'!F$1=invTypeMaterials!$B:$B)*('Cap Component Finder'!$B6=invTypeMaterials!$A:$A),0),3))-((INDEX(invTypeMaterials!$A:$C,MATCH(1,('Cap Component Finder'!F$1=invTypeMaterials!$B:$B)*('Cap Component Finder'!$B6=invTypeMaterials!$A:$A),0),3))*'Help&amp;Setup'!$B$8)-((INDEX(invTypeMaterials!$A:$C,MATCH(1,('Cap Component Finder'!F$1=invTypeMaterials!$B:$B)*('Cap Component Finder'!$B6=invTypeMaterials!$A:$A),0),3))*'Help&amp;Setup'!$B$9)-((INDEX(invTypeMaterials!$A:$C,MATCH(1,('Cap Component Finder'!F$1=invTypeMaterials!$B:$B)*('Cap Component Finder'!$B6=invTypeMaterials!$A:$A),0),3))*'Help&amp;Setup'!$B$10),1),0)</f>
        <v>6029</v>
      </c>
      <c r="G6" s="212">
        <f t="array" ref="G6">IFERROR(CEILING((INDEX(invTypeMaterials!$A:$C,MATCH(1,('Cap Component Finder'!G$1=invTypeMaterials!$B:$B)*('Cap Component Finder'!$B6=invTypeMaterials!$A:$A),0),3))-((INDEX(invTypeMaterials!$A:$C,MATCH(1,('Cap Component Finder'!G$1=invTypeMaterials!$B:$B)*('Cap Component Finder'!$B6=invTypeMaterials!$A:$A),0),3))*'Help&amp;Setup'!$B$8)-((INDEX(invTypeMaterials!$A:$C,MATCH(1,('Cap Component Finder'!G$1=invTypeMaterials!$B:$B)*('Cap Component Finder'!$B6=invTypeMaterials!$A:$A),0),3))*'Help&amp;Setup'!$B$9)-((INDEX(invTypeMaterials!$A:$C,MATCH(1,('Cap Component Finder'!G$1=invTypeMaterials!$B:$B)*('Cap Component Finder'!$B6=invTypeMaterials!$A:$A),0),3))*'Help&amp;Setup'!$B$10),1),0)</f>
        <v>1816</v>
      </c>
      <c r="H6" s="212">
        <f t="array" ref="H6">IFERROR(CEILING((INDEX(invTypeMaterials!$A:$C,MATCH(1,('Cap Component Finder'!H$1=invTypeMaterials!$B:$B)*('Cap Component Finder'!$B6=invTypeMaterials!$A:$A),0),3))-((INDEX(invTypeMaterials!$A:$C,MATCH(1,('Cap Component Finder'!H$1=invTypeMaterials!$B:$B)*('Cap Component Finder'!$B6=invTypeMaterials!$A:$A),0),3))*'Help&amp;Setup'!$B$8)-((INDEX(invTypeMaterials!$A:$C,MATCH(1,('Cap Component Finder'!H$1=invTypeMaterials!$B:$B)*('Cap Component Finder'!$B6=invTypeMaterials!$A:$A),0),3))*'Help&amp;Setup'!$B$9)-((INDEX(invTypeMaterials!$A:$C,MATCH(1,('Cap Component Finder'!H$1=invTypeMaterials!$B:$B)*('Cap Component Finder'!$B6=invTypeMaterials!$A:$A),0),3))*'Help&amp;Setup'!$B$10),1),0)</f>
        <v>579</v>
      </c>
      <c r="I6" s="212">
        <f t="array" ref="I6">IFERROR(CEILING((INDEX(invTypeMaterials!$A:$C,MATCH(1,('Cap Component Finder'!I$1=invTypeMaterials!$B:$B)*('Cap Component Finder'!$B6=invTypeMaterials!$A:$A),0),3))-((INDEX(invTypeMaterials!$A:$C,MATCH(1,('Cap Component Finder'!I$1=invTypeMaterials!$B:$B)*('Cap Component Finder'!$B6=invTypeMaterials!$A:$A),0),3))*'Help&amp;Setup'!$B$8)-((INDEX(invTypeMaterials!$A:$C,MATCH(1,('Cap Component Finder'!I$1=invTypeMaterials!$B:$B)*('Cap Component Finder'!$B6=invTypeMaterials!$A:$A),0),3))*'Help&amp;Setup'!$B$9)-((INDEX(invTypeMaterials!$A:$C,MATCH(1,('Cap Component Finder'!I$1=invTypeMaterials!$B:$B)*('Cap Component Finder'!$B6=invTypeMaterials!$A:$A),0),3))*'Help&amp;Setup'!$B$10),1),0)</f>
        <v>258</v>
      </c>
    </row>
    <row r="7">
      <c r="A7" s="141" t="s">
        <v>415</v>
      </c>
      <c r="B7" s="212">
        <v>21019.0</v>
      </c>
      <c r="C7" s="212">
        <f t="array" ref="C7">IFERROR(CEILING((INDEX(invTypeMaterials!$A:$C,MATCH(1,('Cap Component Finder'!C$1=invTypeMaterials!$B:$B)*('Cap Component Finder'!$B7=invTypeMaterials!$A:$A),0),3))-((INDEX(invTypeMaterials!$A:$C,MATCH(1,('Cap Component Finder'!C$1=invTypeMaterials!$B:$B)*('Cap Component Finder'!$B7=invTypeMaterials!$A:$A),0),3))*'Help&amp;Setup'!$B$8)-((INDEX(invTypeMaterials!$A:$C,MATCH(1,('Cap Component Finder'!C$1=invTypeMaterials!$B:$B)*('Cap Component Finder'!$B7=invTypeMaterials!$A:$A),0),3))*'Help&amp;Setup'!$B$9)-((INDEX(invTypeMaterials!$A:$C,MATCH(1,('Cap Component Finder'!C$1=invTypeMaterials!$B:$B)*('Cap Component Finder'!$B7=invTypeMaterials!$A:$A),0),3))*'Help&amp;Setup'!$B$10),1),0)</f>
        <v>277274</v>
      </c>
      <c r="D7" s="212">
        <f t="array" ref="D7">IFERROR(CEILING((INDEX(invTypeMaterials!$A:$C,MATCH(1,('Cap Component Finder'!D$1=invTypeMaterials!$B:$B)*('Cap Component Finder'!$B7=invTypeMaterials!$A:$A),0),3))-((INDEX(invTypeMaterials!$A:$C,MATCH(1,('Cap Component Finder'!D$1=invTypeMaterials!$B:$B)*('Cap Component Finder'!$B7=invTypeMaterials!$A:$A),0),3))*'Help&amp;Setup'!$B$8)-((INDEX(invTypeMaterials!$A:$C,MATCH(1,('Cap Component Finder'!D$1=invTypeMaterials!$B:$B)*('Cap Component Finder'!$B7=invTypeMaterials!$A:$A),0),3))*'Help&amp;Setup'!$B$9)-((INDEX(invTypeMaterials!$A:$C,MATCH(1,('Cap Component Finder'!D$1=invTypeMaterials!$B:$B)*('Cap Component Finder'!$B7=invTypeMaterials!$A:$A),0),3))*'Help&amp;Setup'!$B$10),1),0)</f>
        <v>91451</v>
      </c>
      <c r="E7" s="212">
        <f t="array" ref="E7">IFERROR(CEILING((INDEX(invTypeMaterials!$A:$C,MATCH(1,('Cap Component Finder'!E$1=invTypeMaterials!$B:$B)*('Cap Component Finder'!$B7=invTypeMaterials!$A:$A),0),3))-((INDEX(invTypeMaterials!$A:$C,MATCH(1,('Cap Component Finder'!E$1=invTypeMaterials!$B:$B)*('Cap Component Finder'!$B7=invTypeMaterials!$A:$A),0),3))*'Help&amp;Setup'!$B$8)-((INDEX(invTypeMaterials!$A:$C,MATCH(1,('Cap Component Finder'!E$1=invTypeMaterials!$B:$B)*('Cap Component Finder'!$B7=invTypeMaterials!$A:$A),0),3))*'Help&amp;Setup'!$B$9)-((INDEX(invTypeMaterials!$A:$C,MATCH(1,('Cap Component Finder'!E$1=invTypeMaterials!$B:$B)*('Cap Component Finder'!$B7=invTypeMaterials!$A:$A),0),3))*'Help&amp;Setup'!$B$10),1),0)</f>
        <v>33536</v>
      </c>
      <c r="F7" s="212">
        <f t="array" ref="F7">IFERROR(CEILING((INDEX(invTypeMaterials!$A:$C,MATCH(1,('Cap Component Finder'!F$1=invTypeMaterials!$B:$B)*('Cap Component Finder'!$B7=invTypeMaterials!$A:$A),0),3))-((INDEX(invTypeMaterials!$A:$C,MATCH(1,('Cap Component Finder'!F$1=invTypeMaterials!$B:$B)*('Cap Component Finder'!$B7=invTypeMaterials!$A:$A),0),3))*'Help&amp;Setup'!$B$8)-((INDEX(invTypeMaterials!$A:$C,MATCH(1,('Cap Component Finder'!F$1=invTypeMaterials!$B:$B)*('Cap Component Finder'!$B7=invTypeMaterials!$A:$A),0),3))*'Help&amp;Setup'!$B$9)-((INDEX(invTypeMaterials!$A:$C,MATCH(1,('Cap Component Finder'!F$1=invTypeMaterials!$B:$B)*('Cap Component Finder'!$B7=invTypeMaterials!$A:$A),0),3))*'Help&amp;Setup'!$B$10),1),0)</f>
        <v>5462</v>
      </c>
      <c r="G7" s="212">
        <f t="array" ref="G7">IFERROR(CEILING((INDEX(invTypeMaterials!$A:$C,MATCH(1,('Cap Component Finder'!G$1=invTypeMaterials!$B:$B)*('Cap Component Finder'!$B7=invTypeMaterials!$A:$A),0),3))-((INDEX(invTypeMaterials!$A:$C,MATCH(1,('Cap Component Finder'!G$1=invTypeMaterials!$B:$B)*('Cap Component Finder'!$B7=invTypeMaterials!$A:$A),0),3))*'Help&amp;Setup'!$B$8)-((INDEX(invTypeMaterials!$A:$C,MATCH(1,('Cap Component Finder'!G$1=invTypeMaterials!$B:$B)*('Cap Component Finder'!$B7=invTypeMaterials!$A:$A),0),3))*'Help&amp;Setup'!$B$9)-((INDEX(invTypeMaterials!$A:$C,MATCH(1,('Cap Component Finder'!G$1=invTypeMaterials!$B:$B)*('Cap Component Finder'!$B7=invTypeMaterials!$A:$A),0),3))*'Help&amp;Setup'!$B$10),1),0)</f>
        <v>1562</v>
      </c>
      <c r="H7" s="212">
        <f t="array" ref="H7">IFERROR(CEILING((INDEX(invTypeMaterials!$A:$C,MATCH(1,('Cap Component Finder'!H$1=invTypeMaterials!$B:$B)*('Cap Component Finder'!$B7=invTypeMaterials!$A:$A),0),3))-((INDEX(invTypeMaterials!$A:$C,MATCH(1,('Cap Component Finder'!H$1=invTypeMaterials!$B:$B)*('Cap Component Finder'!$B7=invTypeMaterials!$A:$A),0),3))*'Help&amp;Setup'!$B$8)-((INDEX(invTypeMaterials!$A:$C,MATCH(1,('Cap Component Finder'!H$1=invTypeMaterials!$B:$B)*('Cap Component Finder'!$B7=invTypeMaterials!$A:$A),0),3))*'Help&amp;Setup'!$B$9)-((INDEX(invTypeMaterials!$A:$C,MATCH(1,('Cap Component Finder'!H$1=invTypeMaterials!$B:$B)*('Cap Component Finder'!$B7=invTypeMaterials!$A:$A),0),3))*'Help&amp;Setup'!$B$10),1),0)</f>
        <v>560</v>
      </c>
      <c r="I7" s="212">
        <f t="array" ref="I7">IFERROR(CEILING((INDEX(invTypeMaterials!$A:$C,MATCH(1,('Cap Component Finder'!I$1=invTypeMaterials!$B:$B)*('Cap Component Finder'!$B7=invTypeMaterials!$A:$A),0),3))-((INDEX(invTypeMaterials!$A:$C,MATCH(1,('Cap Component Finder'!I$1=invTypeMaterials!$B:$B)*('Cap Component Finder'!$B7=invTypeMaterials!$A:$A),0),3))*'Help&amp;Setup'!$B$8)-((INDEX(invTypeMaterials!$A:$C,MATCH(1,('Cap Component Finder'!I$1=invTypeMaterials!$B:$B)*('Cap Component Finder'!$B7=invTypeMaterials!$A:$A),0),3))*'Help&amp;Setup'!$B$9)-((INDEX(invTypeMaterials!$A:$C,MATCH(1,('Cap Component Finder'!I$1=invTypeMaterials!$B:$B)*('Cap Component Finder'!$B7=invTypeMaterials!$A:$A),0),3))*'Help&amp;Setup'!$B$10),1),0)</f>
        <v>238</v>
      </c>
    </row>
    <row r="8">
      <c r="A8" s="141" t="s">
        <v>426</v>
      </c>
      <c r="B8" s="212">
        <v>21021.0</v>
      </c>
      <c r="C8" s="212">
        <f t="array" ref="C8">IFERROR(CEILING((INDEX(invTypeMaterials!$A:$C,MATCH(1,('Cap Component Finder'!C$1=invTypeMaterials!$B:$B)*('Cap Component Finder'!$B8=invTypeMaterials!$A:$A),0),3))-((INDEX(invTypeMaterials!$A:$C,MATCH(1,('Cap Component Finder'!C$1=invTypeMaterials!$B:$B)*('Cap Component Finder'!$B8=invTypeMaterials!$A:$A),0),3))*'Help&amp;Setup'!$B$8)-((INDEX(invTypeMaterials!$A:$C,MATCH(1,('Cap Component Finder'!C$1=invTypeMaterials!$B:$B)*('Cap Component Finder'!$B8=invTypeMaterials!$A:$A),0),3))*'Help&amp;Setup'!$B$9)-((INDEX(invTypeMaterials!$A:$C,MATCH(1,('Cap Component Finder'!C$1=invTypeMaterials!$B:$B)*('Cap Component Finder'!$B8=invTypeMaterials!$A:$A),0),3))*'Help&amp;Setup'!$B$10),1),0)</f>
        <v>432607</v>
      </c>
      <c r="D8" s="212">
        <f t="array" ref="D8">IFERROR(CEILING((INDEX(invTypeMaterials!$A:$C,MATCH(1,('Cap Component Finder'!D$1=invTypeMaterials!$B:$B)*('Cap Component Finder'!$B8=invTypeMaterials!$A:$A),0),3))-((INDEX(invTypeMaterials!$A:$C,MATCH(1,('Cap Component Finder'!D$1=invTypeMaterials!$B:$B)*('Cap Component Finder'!$B8=invTypeMaterials!$A:$A),0),3))*'Help&amp;Setup'!$B$8)-((INDEX(invTypeMaterials!$A:$C,MATCH(1,('Cap Component Finder'!D$1=invTypeMaterials!$B:$B)*('Cap Component Finder'!$B8=invTypeMaterials!$A:$A),0),3))*'Help&amp;Setup'!$B$9)-((INDEX(invTypeMaterials!$A:$C,MATCH(1,('Cap Component Finder'!D$1=invTypeMaterials!$B:$B)*('Cap Component Finder'!$B8=invTypeMaterials!$A:$A),0),3))*'Help&amp;Setup'!$B$10),1),0)</f>
        <v>93631</v>
      </c>
      <c r="E8" s="212">
        <f t="array" ref="E8">IFERROR(CEILING((INDEX(invTypeMaterials!$A:$C,MATCH(1,('Cap Component Finder'!E$1=invTypeMaterials!$B:$B)*('Cap Component Finder'!$B8=invTypeMaterials!$A:$A),0),3))-((INDEX(invTypeMaterials!$A:$C,MATCH(1,('Cap Component Finder'!E$1=invTypeMaterials!$B:$B)*('Cap Component Finder'!$B8=invTypeMaterials!$A:$A),0),3))*'Help&amp;Setup'!$B$8)-((INDEX(invTypeMaterials!$A:$C,MATCH(1,('Cap Component Finder'!E$1=invTypeMaterials!$B:$B)*('Cap Component Finder'!$B8=invTypeMaterials!$A:$A),0),3))*'Help&amp;Setup'!$B$9)-((INDEX(invTypeMaterials!$A:$C,MATCH(1,('Cap Component Finder'!E$1=invTypeMaterials!$B:$B)*('Cap Component Finder'!$B8=invTypeMaterials!$A:$A),0),3))*'Help&amp;Setup'!$B$10),1),0)</f>
        <v>38687</v>
      </c>
      <c r="F8" s="212">
        <f t="array" ref="F8">IFERROR(CEILING((INDEX(invTypeMaterials!$A:$C,MATCH(1,('Cap Component Finder'!F$1=invTypeMaterials!$B:$B)*('Cap Component Finder'!$B8=invTypeMaterials!$A:$A),0),3))-((INDEX(invTypeMaterials!$A:$C,MATCH(1,('Cap Component Finder'!F$1=invTypeMaterials!$B:$B)*('Cap Component Finder'!$B8=invTypeMaterials!$A:$A),0),3))*'Help&amp;Setup'!$B$8)-((INDEX(invTypeMaterials!$A:$C,MATCH(1,('Cap Component Finder'!F$1=invTypeMaterials!$B:$B)*('Cap Component Finder'!$B8=invTypeMaterials!$A:$A),0),3))*'Help&amp;Setup'!$B$9)-((INDEX(invTypeMaterials!$A:$C,MATCH(1,('Cap Component Finder'!F$1=invTypeMaterials!$B:$B)*('Cap Component Finder'!$B8=invTypeMaterials!$A:$A),0),3))*'Help&amp;Setup'!$B$10),1),0)</f>
        <v>6353</v>
      </c>
      <c r="G8" s="212">
        <f t="array" ref="G8">IFERROR(CEILING((INDEX(invTypeMaterials!$A:$C,MATCH(1,('Cap Component Finder'!G$1=invTypeMaterials!$B:$B)*('Cap Component Finder'!$B8=invTypeMaterials!$A:$A),0),3))-((INDEX(invTypeMaterials!$A:$C,MATCH(1,('Cap Component Finder'!G$1=invTypeMaterials!$B:$B)*('Cap Component Finder'!$B8=invTypeMaterials!$A:$A),0),3))*'Help&amp;Setup'!$B$8)-((INDEX(invTypeMaterials!$A:$C,MATCH(1,('Cap Component Finder'!G$1=invTypeMaterials!$B:$B)*('Cap Component Finder'!$B8=invTypeMaterials!$A:$A),0),3))*'Help&amp;Setup'!$B$9)-((INDEX(invTypeMaterials!$A:$C,MATCH(1,('Cap Component Finder'!G$1=invTypeMaterials!$B:$B)*('Cap Component Finder'!$B8=invTypeMaterials!$A:$A),0),3))*'Help&amp;Setup'!$B$10),1),0)</f>
        <v>1858</v>
      </c>
      <c r="H8" s="212">
        <f t="array" ref="H8">IFERROR(CEILING((INDEX(invTypeMaterials!$A:$C,MATCH(1,('Cap Component Finder'!H$1=invTypeMaterials!$B:$B)*('Cap Component Finder'!$B8=invTypeMaterials!$A:$A),0),3))-((INDEX(invTypeMaterials!$A:$C,MATCH(1,('Cap Component Finder'!H$1=invTypeMaterials!$B:$B)*('Cap Component Finder'!$B8=invTypeMaterials!$A:$A),0),3))*'Help&amp;Setup'!$B$8)-((INDEX(invTypeMaterials!$A:$C,MATCH(1,('Cap Component Finder'!H$1=invTypeMaterials!$B:$B)*('Cap Component Finder'!$B8=invTypeMaterials!$A:$A),0),3))*'Help&amp;Setup'!$B$9)-((INDEX(invTypeMaterials!$A:$C,MATCH(1,('Cap Component Finder'!H$1=invTypeMaterials!$B:$B)*('Cap Component Finder'!$B8=invTypeMaterials!$A:$A),0),3))*'Help&amp;Setup'!$B$10),1),0)</f>
        <v>618</v>
      </c>
      <c r="I8" s="212">
        <f t="array" ref="I8">IFERROR(CEILING((INDEX(invTypeMaterials!$A:$C,MATCH(1,('Cap Component Finder'!I$1=invTypeMaterials!$B:$B)*('Cap Component Finder'!$B8=invTypeMaterials!$A:$A),0),3))-((INDEX(invTypeMaterials!$A:$C,MATCH(1,('Cap Component Finder'!I$1=invTypeMaterials!$B:$B)*('Cap Component Finder'!$B8=invTypeMaterials!$A:$A),0),3))*'Help&amp;Setup'!$B$8)-((INDEX(invTypeMaterials!$A:$C,MATCH(1,('Cap Component Finder'!I$1=invTypeMaterials!$B:$B)*('Cap Component Finder'!$B8=invTypeMaterials!$A:$A),0),3))*'Help&amp;Setup'!$B$9)-((INDEX(invTypeMaterials!$A:$C,MATCH(1,('Cap Component Finder'!I$1=invTypeMaterials!$B:$B)*('Cap Component Finder'!$B8=invTypeMaterials!$A:$A),0),3))*'Help&amp;Setup'!$B$10),1),0)</f>
        <v>284</v>
      </c>
    </row>
    <row r="9">
      <c r="A9" s="141" t="s">
        <v>430</v>
      </c>
      <c r="B9" s="212">
        <v>21023.0</v>
      </c>
      <c r="C9" s="212">
        <f t="array" ref="C9">IFERROR(CEILING((INDEX(invTypeMaterials!$A:$C,MATCH(1,('Cap Component Finder'!C$1=invTypeMaterials!$B:$B)*('Cap Component Finder'!$B9=invTypeMaterials!$A:$A),0),3))-((INDEX(invTypeMaterials!$A:$C,MATCH(1,('Cap Component Finder'!C$1=invTypeMaterials!$B:$B)*('Cap Component Finder'!$B9=invTypeMaterials!$A:$A),0),3))*'Help&amp;Setup'!$B$8)-((INDEX(invTypeMaterials!$A:$C,MATCH(1,('Cap Component Finder'!C$1=invTypeMaterials!$B:$B)*('Cap Component Finder'!$B9=invTypeMaterials!$A:$A),0),3))*'Help&amp;Setup'!$B$9)-((INDEX(invTypeMaterials!$A:$C,MATCH(1,('Cap Component Finder'!C$1=invTypeMaterials!$B:$B)*('Cap Component Finder'!$B9=invTypeMaterials!$A:$A),0),3))*'Help&amp;Setup'!$B$10),1),0)</f>
        <v>423051</v>
      </c>
      <c r="D9" s="212">
        <f t="array" ref="D9">IFERROR(CEILING((INDEX(invTypeMaterials!$A:$C,MATCH(1,('Cap Component Finder'!D$1=invTypeMaterials!$B:$B)*('Cap Component Finder'!$B9=invTypeMaterials!$A:$A),0),3))-((INDEX(invTypeMaterials!$A:$C,MATCH(1,('Cap Component Finder'!D$1=invTypeMaterials!$B:$B)*('Cap Component Finder'!$B9=invTypeMaterials!$A:$A),0),3))*'Help&amp;Setup'!$B$8)-((INDEX(invTypeMaterials!$A:$C,MATCH(1,('Cap Component Finder'!D$1=invTypeMaterials!$B:$B)*('Cap Component Finder'!$B9=invTypeMaterials!$A:$A),0),3))*'Help&amp;Setup'!$B$9)-((INDEX(invTypeMaterials!$A:$C,MATCH(1,('Cap Component Finder'!D$1=invTypeMaterials!$B:$B)*('Cap Component Finder'!$B9=invTypeMaterials!$A:$A),0),3))*'Help&amp;Setup'!$B$10),1),0)</f>
        <v>89004</v>
      </c>
      <c r="E9" s="212">
        <f t="array" ref="E9">IFERROR(CEILING((INDEX(invTypeMaterials!$A:$C,MATCH(1,('Cap Component Finder'!E$1=invTypeMaterials!$B:$B)*('Cap Component Finder'!$B9=invTypeMaterials!$A:$A),0),3))-((INDEX(invTypeMaterials!$A:$C,MATCH(1,('Cap Component Finder'!E$1=invTypeMaterials!$B:$B)*('Cap Component Finder'!$B9=invTypeMaterials!$A:$A),0),3))*'Help&amp;Setup'!$B$8)-((INDEX(invTypeMaterials!$A:$C,MATCH(1,('Cap Component Finder'!E$1=invTypeMaterials!$B:$B)*('Cap Component Finder'!$B9=invTypeMaterials!$A:$A),0),3))*'Help&amp;Setup'!$B$9)-((INDEX(invTypeMaterials!$A:$C,MATCH(1,('Cap Component Finder'!E$1=invTypeMaterials!$B:$B)*('Cap Component Finder'!$B9=invTypeMaterials!$A:$A),0),3))*'Help&amp;Setup'!$B$10),1),0)</f>
        <v>36629</v>
      </c>
      <c r="F9" s="212">
        <f t="array" ref="F9">IFERROR(CEILING((INDEX(invTypeMaterials!$A:$C,MATCH(1,('Cap Component Finder'!F$1=invTypeMaterials!$B:$B)*('Cap Component Finder'!$B9=invTypeMaterials!$A:$A),0),3))-((INDEX(invTypeMaterials!$A:$C,MATCH(1,('Cap Component Finder'!F$1=invTypeMaterials!$B:$B)*('Cap Component Finder'!$B9=invTypeMaterials!$A:$A),0),3))*'Help&amp;Setup'!$B$8)-((INDEX(invTypeMaterials!$A:$C,MATCH(1,('Cap Component Finder'!F$1=invTypeMaterials!$B:$B)*('Cap Component Finder'!$B9=invTypeMaterials!$A:$A),0),3))*'Help&amp;Setup'!$B$9)-((INDEX(invTypeMaterials!$A:$C,MATCH(1,('Cap Component Finder'!F$1=invTypeMaterials!$B:$B)*('Cap Component Finder'!$B9=invTypeMaterials!$A:$A),0),3))*'Help&amp;Setup'!$B$10),1),0)</f>
        <v>6165</v>
      </c>
      <c r="G9" s="212">
        <f t="array" ref="G9">IFERROR(CEILING((INDEX(invTypeMaterials!$A:$C,MATCH(1,('Cap Component Finder'!G$1=invTypeMaterials!$B:$B)*('Cap Component Finder'!$B9=invTypeMaterials!$A:$A),0),3))-((INDEX(invTypeMaterials!$A:$C,MATCH(1,('Cap Component Finder'!G$1=invTypeMaterials!$B:$B)*('Cap Component Finder'!$B9=invTypeMaterials!$A:$A),0),3))*'Help&amp;Setup'!$B$8)-((INDEX(invTypeMaterials!$A:$C,MATCH(1,('Cap Component Finder'!G$1=invTypeMaterials!$B:$B)*('Cap Component Finder'!$B9=invTypeMaterials!$A:$A),0),3))*'Help&amp;Setup'!$B$9)-((INDEX(invTypeMaterials!$A:$C,MATCH(1,('Cap Component Finder'!G$1=invTypeMaterials!$B:$B)*('Cap Component Finder'!$B9=invTypeMaterials!$A:$A),0),3))*'Help&amp;Setup'!$B$10),1),0)</f>
        <v>1724</v>
      </c>
      <c r="H9" s="212">
        <f t="array" ref="H9">IFERROR(CEILING((INDEX(invTypeMaterials!$A:$C,MATCH(1,('Cap Component Finder'!H$1=invTypeMaterials!$B:$B)*('Cap Component Finder'!$B9=invTypeMaterials!$A:$A),0),3))-((INDEX(invTypeMaterials!$A:$C,MATCH(1,('Cap Component Finder'!H$1=invTypeMaterials!$B:$B)*('Cap Component Finder'!$B9=invTypeMaterials!$A:$A),0),3))*'Help&amp;Setup'!$B$8)-((INDEX(invTypeMaterials!$A:$C,MATCH(1,('Cap Component Finder'!H$1=invTypeMaterials!$B:$B)*('Cap Component Finder'!$B9=invTypeMaterials!$A:$A),0),3))*'Help&amp;Setup'!$B$9)-((INDEX(invTypeMaterials!$A:$C,MATCH(1,('Cap Component Finder'!H$1=invTypeMaterials!$B:$B)*('Cap Component Finder'!$B9=invTypeMaterials!$A:$A),0),3))*'Help&amp;Setup'!$B$10),1),0)</f>
        <v>591</v>
      </c>
      <c r="I9" s="212">
        <f t="array" ref="I9">IFERROR(CEILING((INDEX(invTypeMaterials!$A:$C,MATCH(1,('Cap Component Finder'!I$1=invTypeMaterials!$B:$B)*('Cap Component Finder'!$B9=invTypeMaterials!$A:$A),0),3))-((INDEX(invTypeMaterials!$A:$C,MATCH(1,('Cap Component Finder'!I$1=invTypeMaterials!$B:$B)*('Cap Component Finder'!$B9=invTypeMaterials!$A:$A),0),3))*'Help&amp;Setup'!$B$8)-((INDEX(invTypeMaterials!$A:$C,MATCH(1,('Cap Component Finder'!I$1=invTypeMaterials!$B:$B)*('Cap Component Finder'!$B9=invTypeMaterials!$A:$A),0),3))*'Help&amp;Setup'!$B$9)-((INDEX(invTypeMaterials!$A:$C,MATCH(1,('Cap Component Finder'!I$1=invTypeMaterials!$B:$B)*('Cap Component Finder'!$B9=invTypeMaterials!$A:$A),0),3))*'Help&amp;Setup'!$B$10),1),0)</f>
        <v>282</v>
      </c>
    </row>
    <row r="10">
      <c r="A10" s="141" t="s">
        <v>424</v>
      </c>
      <c r="B10" s="212">
        <v>21025.0</v>
      </c>
      <c r="C10" s="212">
        <f t="array" ref="C10">IFERROR(CEILING((INDEX(invTypeMaterials!$A:$C,MATCH(1,('Cap Component Finder'!C$1=invTypeMaterials!$B:$B)*('Cap Component Finder'!$B10=invTypeMaterials!$A:$A),0),3))-((INDEX(invTypeMaterials!$A:$C,MATCH(1,('Cap Component Finder'!C$1=invTypeMaterials!$B:$B)*('Cap Component Finder'!$B10=invTypeMaterials!$A:$A),0),3))*'Help&amp;Setup'!$B$8)-((INDEX(invTypeMaterials!$A:$C,MATCH(1,('Cap Component Finder'!C$1=invTypeMaterials!$B:$B)*('Cap Component Finder'!$B10=invTypeMaterials!$A:$A),0),3))*'Help&amp;Setup'!$B$9)-((INDEX(invTypeMaterials!$A:$C,MATCH(1,('Cap Component Finder'!C$1=invTypeMaterials!$B:$B)*('Cap Component Finder'!$B10=invTypeMaterials!$A:$A),0),3))*'Help&amp;Setup'!$B$10),1),0)</f>
        <v>635929</v>
      </c>
      <c r="D10" s="212">
        <f t="array" ref="D10">IFERROR(CEILING((INDEX(invTypeMaterials!$A:$C,MATCH(1,('Cap Component Finder'!D$1=invTypeMaterials!$B:$B)*('Cap Component Finder'!$B10=invTypeMaterials!$A:$A),0),3))-((INDEX(invTypeMaterials!$A:$C,MATCH(1,('Cap Component Finder'!D$1=invTypeMaterials!$B:$B)*('Cap Component Finder'!$B10=invTypeMaterials!$A:$A),0),3))*'Help&amp;Setup'!$B$8)-((INDEX(invTypeMaterials!$A:$C,MATCH(1,('Cap Component Finder'!D$1=invTypeMaterials!$B:$B)*('Cap Component Finder'!$B10=invTypeMaterials!$A:$A),0),3))*'Help&amp;Setup'!$B$9)-((INDEX(invTypeMaterials!$A:$C,MATCH(1,('Cap Component Finder'!D$1=invTypeMaterials!$B:$B)*('Cap Component Finder'!$B10=invTypeMaterials!$A:$A),0),3))*'Help&amp;Setup'!$B$10),1),0)</f>
        <v>121019</v>
      </c>
      <c r="E10" s="212">
        <f t="array" ref="E10">IFERROR(CEILING((INDEX(invTypeMaterials!$A:$C,MATCH(1,('Cap Component Finder'!E$1=invTypeMaterials!$B:$B)*('Cap Component Finder'!$B10=invTypeMaterials!$A:$A),0),3))-((INDEX(invTypeMaterials!$A:$C,MATCH(1,('Cap Component Finder'!E$1=invTypeMaterials!$B:$B)*('Cap Component Finder'!$B10=invTypeMaterials!$A:$A),0),3))*'Help&amp;Setup'!$B$8)-((INDEX(invTypeMaterials!$A:$C,MATCH(1,('Cap Component Finder'!E$1=invTypeMaterials!$B:$B)*('Cap Component Finder'!$B10=invTypeMaterials!$A:$A),0),3))*'Help&amp;Setup'!$B$9)-((INDEX(invTypeMaterials!$A:$C,MATCH(1,('Cap Component Finder'!E$1=invTypeMaterials!$B:$B)*('Cap Component Finder'!$B10=invTypeMaterials!$A:$A),0),3))*'Help&amp;Setup'!$B$10),1),0)</f>
        <v>42327</v>
      </c>
      <c r="F10" s="212">
        <f t="array" ref="F10">IFERROR(CEILING((INDEX(invTypeMaterials!$A:$C,MATCH(1,('Cap Component Finder'!F$1=invTypeMaterials!$B:$B)*('Cap Component Finder'!$B10=invTypeMaterials!$A:$A),0),3))-((INDEX(invTypeMaterials!$A:$C,MATCH(1,('Cap Component Finder'!F$1=invTypeMaterials!$B:$B)*('Cap Component Finder'!$B10=invTypeMaterials!$A:$A),0),3))*'Help&amp;Setup'!$B$8)-((INDEX(invTypeMaterials!$A:$C,MATCH(1,('Cap Component Finder'!F$1=invTypeMaterials!$B:$B)*('Cap Component Finder'!$B10=invTypeMaterials!$A:$A),0),3))*'Help&amp;Setup'!$B$9)-((INDEX(invTypeMaterials!$A:$C,MATCH(1,('Cap Component Finder'!F$1=invTypeMaterials!$B:$B)*('Cap Component Finder'!$B10=invTypeMaterials!$A:$A),0),3))*'Help&amp;Setup'!$B$10),1),0)</f>
        <v>7308</v>
      </c>
      <c r="G10" s="212">
        <f t="array" ref="G10">IFERROR(CEILING((INDEX(invTypeMaterials!$A:$C,MATCH(1,('Cap Component Finder'!G$1=invTypeMaterials!$B:$B)*('Cap Component Finder'!$B10=invTypeMaterials!$A:$A),0),3))-((INDEX(invTypeMaterials!$A:$C,MATCH(1,('Cap Component Finder'!G$1=invTypeMaterials!$B:$B)*('Cap Component Finder'!$B10=invTypeMaterials!$A:$A),0),3))*'Help&amp;Setup'!$B$8)-((INDEX(invTypeMaterials!$A:$C,MATCH(1,('Cap Component Finder'!G$1=invTypeMaterials!$B:$B)*('Cap Component Finder'!$B10=invTypeMaterials!$A:$A),0),3))*'Help&amp;Setup'!$B$9)-((INDEX(invTypeMaterials!$A:$C,MATCH(1,('Cap Component Finder'!G$1=invTypeMaterials!$B:$B)*('Cap Component Finder'!$B10=invTypeMaterials!$A:$A),0),3))*'Help&amp;Setup'!$B$10),1),0)</f>
        <v>1908</v>
      </c>
      <c r="H10" s="212">
        <f t="array" ref="H10">IFERROR(CEILING((INDEX(invTypeMaterials!$A:$C,MATCH(1,('Cap Component Finder'!H$1=invTypeMaterials!$B:$B)*('Cap Component Finder'!$B10=invTypeMaterials!$A:$A),0),3))-((INDEX(invTypeMaterials!$A:$C,MATCH(1,('Cap Component Finder'!H$1=invTypeMaterials!$B:$B)*('Cap Component Finder'!$B10=invTypeMaterials!$A:$A),0),3))*'Help&amp;Setup'!$B$8)-((INDEX(invTypeMaterials!$A:$C,MATCH(1,('Cap Component Finder'!H$1=invTypeMaterials!$B:$B)*('Cap Component Finder'!$B10=invTypeMaterials!$A:$A),0),3))*'Help&amp;Setup'!$B$9)-((INDEX(invTypeMaterials!$A:$C,MATCH(1,('Cap Component Finder'!H$1=invTypeMaterials!$B:$B)*('Cap Component Finder'!$B10=invTypeMaterials!$A:$A),0),3))*'Help&amp;Setup'!$B$10),1),0)</f>
        <v>770</v>
      </c>
      <c r="I10" s="212">
        <f t="array" ref="I10">IFERROR(CEILING((INDEX(invTypeMaterials!$A:$C,MATCH(1,('Cap Component Finder'!I$1=invTypeMaterials!$B:$B)*('Cap Component Finder'!$B10=invTypeMaterials!$A:$A),0),3))-((INDEX(invTypeMaterials!$A:$C,MATCH(1,('Cap Component Finder'!I$1=invTypeMaterials!$B:$B)*('Cap Component Finder'!$B10=invTypeMaterials!$A:$A),0),3))*'Help&amp;Setup'!$B$8)-((INDEX(invTypeMaterials!$A:$C,MATCH(1,('Cap Component Finder'!I$1=invTypeMaterials!$B:$B)*('Cap Component Finder'!$B10=invTypeMaterials!$A:$A),0),3))*'Help&amp;Setup'!$B$9)-((INDEX(invTypeMaterials!$A:$C,MATCH(1,('Cap Component Finder'!I$1=invTypeMaterials!$B:$B)*('Cap Component Finder'!$B10=invTypeMaterials!$A:$A),0),3))*'Help&amp;Setup'!$B$10),1),0)</f>
        <v>377</v>
      </c>
    </row>
    <row r="11">
      <c r="A11" s="141" t="s">
        <v>416</v>
      </c>
      <c r="B11" s="212">
        <v>21027.0</v>
      </c>
      <c r="C11" s="212">
        <f t="array" ref="C11">IFERROR(CEILING((INDEX(invTypeMaterials!$A:$C,MATCH(1,('Cap Component Finder'!C$1=invTypeMaterials!$B:$B)*('Cap Component Finder'!$B11=invTypeMaterials!$A:$A),0),3))-((INDEX(invTypeMaterials!$A:$C,MATCH(1,('Cap Component Finder'!C$1=invTypeMaterials!$B:$B)*('Cap Component Finder'!$B11=invTypeMaterials!$A:$A),0),3))*'Help&amp;Setup'!$B$8)-((INDEX(invTypeMaterials!$A:$C,MATCH(1,('Cap Component Finder'!C$1=invTypeMaterials!$B:$B)*('Cap Component Finder'!$B11=invTypeMaterials!$A:$A),0),3))*'Help&amp;Setup'!$B$9)-((INDEX(invTypeMaterials!$A:$C,MATCH(1,('Cap Component Finder'!C$1=invTypeMaterials!$B:$B)*('Cap Component Finder'!$B11=invTypeMaterials!$A:$A),0),3))*'Help&amp;Setup'!$B$10),1),0)</f>
        <v>741917</v>
      </c>
      <c r="D11" s="212">
        <f t="array" ref="D11">IFERROR(CEILING((INDEX(invTypeMaterials!$A:$C,MATCH(1,('Cap Component Finder'!D$1=invTypeMaterials!$B:$B)*('Cap Component Finder'!$B11=invTypeMaterials!$A:$A),0),3))-((INDEX(invTypeMaterials!$A:$C,MATCH(1,('Cap Component Finder'!D$1=invTypeMaterials!$B:$B)*('Cap Component Finder'!$B11=invTypeMaterials!$A:$A),0),3))*'Help&amp;Setup'!$B$8)-((INDEX(invTypeMaterials!$A:$C,MATCH(1,('Cap Component Finder'!D$1=invTypeMaterials!$B:$B)*('Cap Component Finder'!$B11=invTypeMaterials!$A:$A),0),3))*'Help&amp;Setup'!$B$9)-((INDEX(invTypeMaterials!$A:$C,MATCH(1,('Cap Component Finder'!D$1=invTypeMaterials!$B:$B)*('Cap Component Finder'!$B11=invTypeMaterials!$A:$A),0),3))*'Help&amp;Setup'!$B$10),1),0)</f>
        <v>61187</v>
      </c>
      <c r="E11" s="212">
        <f t="array" ref="E11">IFERROR(CEILING((INDEX(invTypeMaterials!$A:$C,MATCH(1,('Cap Component Finder'!E$1=invTypeMaterials!$B:$B)*('Cap Component Finder'!$B11=invTypeMaterials!$A:$A),0),3))-((INDEX(invTypeMaterials!$A:$C,MATCH(1,('Cap Component Finder'!E$1=invTypeMaterials!$B:$B)*('Cap Component Finder'!$B11=invTypeMaterials!$A:$A),0),3))*'Help&amp;Setup'!$B$8)-((INDEX(invTypeMaterials!$A:$C,MATCH(1,('Cap Component Finder'!E$1=invTypeMaterials!$B:$B)*('Cap Component Finder'!$B11=invTypeMaterials!$A:$A),0),3))*'Help&amp;Setup'!$B$9)-((INDEX(invTypeMaterials!$A:$C,MATCH(1,('Cap Component Finder'!E$1=invTypeMaterials!$B:$B)*('Cap Component Finder'!$B11=invTypeMaterials!$A:$A),0),3))*'Help&amp;Setup'!$B$10),1),0)</f>
        <v>20875</v>
      </c>
      <c r="F11" s="212">
        <f t="array" ref="F11">IFERROR(CEILING((INDEX(invTypeMaterials!$A:$C,MATCH(1,('Cap Component Finder'!F$1=invTypeMaterials!$B:$B)*('Cap Component Finder'!$B11=invTypeMaterials!$A:$A),0),3))-((INDEX(invTypeMaterials!$A:$C,MATCH(1,('Cap Component Finder'!F$1=invTypeMaterials!$B:$B)*('Cap Component Finder'!$B11=invTypeMaterials!$A:$A),0),3))*'Help&amp;Setup'!$B$8)-((INDEX(invTypeMaterials!$A:$C,MATCH(1,('Cap Component Finder'!F$1=invTypeMaterials!$B:$B)*('Cap Component Finder'!$B11=invTypeMaterials!$A:$A),0),3))*'Help&amp;Setup'!$B$9)-((INDEX(invTypeMaterials!$A:$C,MATCH(1,('Cap Component Finder'!F$1=invTypeMaterials!$B:$B)*('Cap Component Finder'!$B11=invTypeMaterials!$A:$A),0),3))*'Help&amp;Setup'!$B$10),1),0)</f>
        <v>2972</v>
      </c>
      <c r="G11" s="212">
        <f t="array" ref="G11">IFERROR(CEILING((INDEX(invTypeMaterials!$A:$C,MATCH(1,('Cap Component Finder'!G$1=invTypeMaterials!$B:$B)*('Cap Component Finder'!$B11=invTypeMaterials!$A:$A),0),3))-((INDEX(invTypeMaterials!$A:$C,MATCH(1,('Cap Component Finder'!G$1=invTypeMaterials!$B:$B)*('Cap Component Finder'!$B11=invTypeMaterials!$A:$A),0),3))*'Help&amp;Setup'!$B$8)-((INDEX(invTypeMaterials!$A:$C,MATCH(1,('Cap Component Finder'!G$1=invTypeMaterials!$B:$B)*('Cap Component Finder'!$B11=invTypeMaterials!$A:$A),0),3))*'Help&amp;Setup'!$B$9)-((INDEX(invTypeMaterials!$A:$C,MATCH(1,('Cap Component Finder'!G$1=invTypeMaterials!$B:$B)*('Cap Component Finder'!$B11=invTypeMaterials!$A:$A),0),3))*'Help&amp;Setup'!$B$10),1),0)</f>
        <v>847</v>
      </c>
      <c r="H11" s="212">
        <f t="array" ref="H11">IFERROR(CEILING((INDEX(invTypeMaterials!$A:$C,MATCH(1,('Cap Component Finder'!H$1=invTypeMaterials!$B:$B)*('Cap Component Finder'!$B11=invTypeMaterials!$A:$A),0),3))-((INDEX(invTypeMaterials!$A:$C,MATCH(1,('Cap Component Finder'!H$1=invTypeMaterials!$B:$B)*('Cap Component Finder'!$B11=invTypeMaterials!$A:$A),0),3))*'Help&amp;Setup'!$B$8)-((INDEX(invTypeMaterials!$A:$C,MATCH(1,('Cap Component Finder'!H$1=invTypeMaterials!$B:$B)*('Cap Component Finder'!$B11=invTypeMaterials!$A:$A),0),3))*'Help&amp;Setup'!$B$9)-((INDEX(invTypeMaterials!$A:$C,MATCH(1,('Cap Component Finder'!H$1=invTypeMaterials!$B:$B)*('Cap Component Finder'!$B11=invTypeMaterials!$A:$A),0),3))*'Help&amp;Setup'!$B$10),1),0)</f>
        <v>243</v>
      </c>
      <c r="I11" s="212">
        <f t="array" ref="I11">IFERROR(CEILING((INDEX(invTypeMaterials!$A:$C,MATCH(1,('Cap Component Finder'!I$1=invTypeMaterials!$B:$B)*('Cap Component Finder'!$B11=invTypeMaterials!$A:$A),0),3))-((INDEX(invTypeMaterials!$A:$C,MATCH(1,('Cap Component Finder'!I$1=invTypeMaterials!$B:$B)*('Cap Component Finder'!$B11=invTypeMaterials!$A:$A),0),3))*'Help&amp;Setup'!$B$8)-((INDEX(invTypeMaterials!$A:$C,MATCH(1,('Cap Component Finder'!I$1=invTypeMaterials!$B:$B)*('Cap Component Finder'!$B11=invTypeMaterials!$A:$A),0),3))*'Help&amp;Setup'!$B$9)-((INDEX(invTypeMaterials!$A:$C,MATCH(1,('Cap Component Finder'!I$1=invTypeMaterials!$B:$B)*('Cap Component Finder'!$B11=invTypeMaterials!$A:$A),0),3))*'Help&amp;Setup'!$B$10),1),0)</f>
        <v>55</v>
      </c>
    </row>
    <row r="12">
      <c r="A12" s="141" t="s">
        <v>422</v>
      </c>
      <c r="B12" s="212">
        <v>21029.0</v>
      </c>
      <c r="C12" s="212">
        <f t="array" ref="C12">IFERROR(CEILING((INDEX(invTypeMaterials!$A:$C,MATCH(1,('Cap Component Finder'!C$1=invTypeMaterials!$B:$B)*('Cap Component Finder'!$B12=invTypeMaterials!$A:$A),0),3))-((INDEX(invTypeMaterials!$A:$C,MATCH(1,('Cap Component Finder'!C$1=invTypeMaterials!$B:$B)*('Cap Component Finder'!$B12=invTypeMaterials!$A:$A),0),3))*'Help&amp;Setup'!$B$8)-((INDEX(invTypeMaterials!$A:$C,MATCH(1,('Cap Component Finder'!C$1=invTypeMaterials!$B:$B)*('Cap Component Finder'!$B12=invTypeMaterials!$A:$A),0),3))*'Help&amp;Setup'!$B$9)-((INDEX(invTypeMaterials!$A:$C,MATCH(1,('Cap Component Finder'!C$1=invTypeMaterials!$B:$B)*('Cap Component Finder'!$B12=invTypeMaterials!$A:$A),0),3))*'Help&amp;Setup'!$B$10),1),0)</f>
        <v>294395</v>
      </c>
      <c r="D12" s="212">
        <f t="array" ref="D12">IFERROR(CEILING((INDEX(invTypeMaterials!$A:$C,MATCH(1,('Cap Component Finder'!D$1=invTypeMaterials!$B:$B)*('Cap Component Finder'!$B12=invTypeMaterials!$A:$A),0),3))-((INDEX(invTypeMaterials!$A:$C,MATCH(1,('Cap Component Finder'!D$1=invTypeMaterials!$B:$B)*('Cap Component Finder'!$B12=invTypeMaterials!$A:$A),0),3))*'Help&amp;Setup'!$B$8)-((INDEX(invTypeMaterials!$A:$C,MATCH(1,('Cap Component Finder'!D$1=invTypeMaterials!$B:$B)*('Cap Component Finder'!$B12=invTypeMaterials!$A:$A),0),3))*'Help&amp;Setup'!$B$9)-((INDEX(invTypeMaterials!$A:$C,MATCH(1,('Cap Component Finder'!D$1=invTypeMaterials!$B:$B)*('Cap Component Finder'!$B12=invTypeMaterials!$A:$A),0),3))*'Help&amp;Setup'!$B$10),1),0)</f>
        <v>70595</v>
      </c>
      <c r="E12" s="212">
        <f t="array" ref="E12">IFERROR(CEILING((INDEX(invTypeMaterials!$A:$C,MATCH(1,('Cap Component Finder'!E$1=invTypeMaterials!$B:$B)*('Cap Component Finder'!$B12=invTypeMaterials!$A:$A),0),3))-((INDEX(invTypeMaterials!$A:$C,MATCH(1,('Cap Component Finder'!E$1=invTypeMaterials!$B:$B)*('Cap Component Finder'!$B12=invTypeMaterials!$A:$A),0),3))*'Help&amp;Setup'!$B$8)-((INDEX(invTypeMaterials!$A:$C,MATCH(1,('Cap Component Finder'!E$1=invTypeMaterials!$B:$B)*('Cap Component Finder'!$B12=invTypeMaterials!$A:$A),0),3))*'Help&amp;Setup'!$B$9)-((INDEX(invTypeMaterials!$A:$C,MATCH(1,('Cap Component Finder'!E$1=invTypeMaterials!$B:$B)*('Cap Component Finder'!$B12=invTypeMaterials!$A:$A),0),3))*'Help&amp;Setup'!$B$10),1),0)</f>
        <v>28266</v>
      </c>
      <c r="F12" s="212">
        <f t="array" ref="F12">IFERROR(CEILING((INDEX(invTypeMaterials!$A:$C,MATCH(1,('Cap Component Finder'!F$1=invTypeMaterials!$B:$B)*('Cap Component Finder'!$B12=invTypeMaterials!$A:$A),0),3))-((INDEX(invTypeMaterials!$A:$C,MATCH(1,('Cap Component Finder'!F$1=invTypeMaterials!$B:$B)*('Cap Component Finder'!$B12=invTypeMaterials!$A:$A),0),3))*'Help&amp;Setup'!$B$8)-((INDEX(invTypeMaterials!$A:$C,MATCH(1,('Cap Component Finder'!F$1=invTypeMaterials!$B:$B)*('Cap Component Finder'!$B12=invTypeMaterials!$A:$A),0),3))*'Help&amp;Setup'!$B$9)-((INDEX(invTypeMaterials!$A:$C,MATCH(1,('Cap Component Finder'!F$1=invTypeMaterials!$B:$B)*('Cap Component Finder'!$B12=invTypeMaterials!$A:$A),0),3))*'Help&amp;Setup'!$B$10),1),0)</f>
        <v>3816</v>
      </c>
      <c r="G12" s="212">
        <f t="array" ref="G12">IFERROR(CEILING((INDEX(invTypeMaterials!$A:$C,MATCH(1,('Cap Component Finder'!G$1=invTypeMaterials!$B:$B)*('Cap Component Finder'!$B12=invTypeMaterials!$A:$A),0),3))-((INDEX(invTypeMaterials!$A:$C,MATCH(1,('Cap Component Finder'!G$1=invTypeMaterials!$B:$B)*('Cap Component Finder'!$B12=invTypeMaterials!$A:$A),0),3))*'Help&amp;Setup'!$B$8)-((INDEX(invTypeMaterials!$A:$C,MATCH(1,('Cap Component Finder'!G$1=invTypeMaterials!$B:$B)*('Cap Component Finder'!$B12=invTypeMaterials!$A:$A),0),3))*'Help&amp;Setup'!$B$9)-((INDEX(invTypeMaterials!$A:$C,MATCH(1,('Cap Component Finder'!G$1=invTypeMaterials!$B:$B)*('Cap Component Finder'!$B12=invTypeMaterials!$A:$A),0),3))*'Help&amp;Setup'!$B$10),1),0)</f>
        <v>1067</v>
      </c>
      <c r="H12" s="212">
        <f t="array" ref="H12">IFERROR(CEILING((INDEX(invTypeMaterials!$A:$C,MATCH(1,('Cap Component Finder'!H$1=invTypeMaterials!$B:$B)*('Cap Component Finder'!$B12=invTypeMaterials!$A:$A),0),3))-((INDEX(invTypeMaterials!$A:$C,MATCH(1,('Cap Component Finder'!H$1=invTypeMaterials!$B:$B)*('Cap Component Finder'!$B12=invTypeMaterials!$A:$A),0),3))*'Help&amp;Setup'!$B$8)-((INDEX(invTypeMaterials!$A:$C,MATCH(1,('Cap Component Finder'!H$1=invTypeMaterials!$B:$B)*('Cap Component Finder'!$B12=invTypeMaterials!$A:$A),0),3))*'Help&amp;Setup'!$B$9)-((INDEX(invTypeMaterials!$A:$C,MATCH(1,('Cap Component Finder'!H$1=invTypeMaterials!$B:$B)*('Cap Component Finder'!$B12=invTypeMaterials!$A:$A),0),3))*'Help&amp;Setup'!$B$10),1),0)</f>
        <v>413</v>
      </c>
      <c r="I12" s="212">
        <f t="array" ref="I12">IFERROR(CEILING((INDEX(invTypeMaterials!$A:$C,MATCH(1,('Cap Component Finder'!I$1=invTypeMaterials!$B:$B)*('Cap Component Finder'!$B12=invTypeMaterials!$A:$A),0),3))-((INDEX(invTypeMaterials!$A:$C,MATCH(1,('Cap Component Finder'!I$1=invTypeMaterials!$B:$B)*('Cap Component Finder'!$B12=invTypeMaterials!$A:$A),0),3))*'Help&amp;Setup'!$B$8)-((INDEX(invTypeMaterials!$A:$C,MATCH(1,('Cap Component Finder'!I$1=invTypeMaterials!$B:$B)*('Cap Component Finder'!$B12=invTypeMaterials!$A:$A),0),3))*'Help&amp;Setup'!$B$9)-((INDEX(invTypeMaterials!$A:$C,MATCH(1,('Cap Component Finder'!I$1=invTypeMaterials!$B:$B)*('Cap Component Finder'!$B12=invTypeMaterials!$A:$A),0),3))*'Help&amp;Setup'!$B$10),1),0)</f>
        <v>146</v>
      </c>
    </row>
    <row r="13">
      <c r="A13" s="141" t="s">
        <v>418</v>
      </c>
      <c r="B13" s="212">
        <v>21035.0</v>
      </c>
      <c r="C13" s="212">
        <f t="array" ref="C13">IFERROR(CEILING((INDEX(invTypeMaterials!$A:$C,MATCH(1,('Cap Component Finder'!C$1=invTypeMaterials!$B:$B)*('Cap Component Finder'!$B13=invTypeMaterials!$A:$A),0),3))-((INDEX(invTypeMaterials!$A:$C,MATCH(1,('Cap Component Finder'!C$1=invTypeMaterials!$B:$B)*('Cap Component Finder'!$B13=invTypeMaterials!$A:$A),0),3))*'Help&amp;Setup'!$B$8)-((INDEX(invTypeMaterials!$A:$C,MATCH(1,('Cap Component Finder'!C$1=invTypeMaterials!$B:$B)*('Cap Component Finder'!$B13=invTypeMaterials!$A:$A),0),3))*'Help&amp;Setup'!$B$9)-((INDEX(invTypeMaterials!$A:$C,MATCH(1,('Cap Component Finder'!C$1=invTypeMaterials!$B:$B)*('Cap Component Finder'!$B13=invTypeMaterials!$A:$A),0),3))*'Help&amp;Setup'!$B$10),1),0)</f>
        <v>362697</v>
      </c>
      <c r="D13" s="212">
        <f t="array" ref="D13">IFERROR(CEILING((INDEX(invTypeMaterials!$A:$C,MATCH(1,('Cap Component Finder'!D$1=invTypeMaterials!$B:$B)*('Cap Component Finder'!$B13=invTypeMaterials!$A:$A),0),3))-((INDEX(invTypeMaterials!$A:$C,MATCH(1,('Cap Component Finder'!D$1=invTypeMaterials!$B:$B)*('Cap Component Finder'!$B13=invTypeMaterials!$A:$A),0),3))*'Help&amp;Setup'!$B$8)-((INDEX(invTypeMaterials!$A:$C,MATCH(1,('Cap Component Finder'!D$1=invTypeMaterials!$B:$B)*('Cap Component Finder'!$B13=invTypeMaterials!$A:$A),0),3))*'Help&amp;Setup'!$B$9)-((INDEX(invTypeMaterials!$A:$C,MATCH(1,('Cap Component Finder'!D$1=invTypeMaterials!$B:$B)*('Cap Component Finder'!$B13=invTypeMaterials!$A:$A),0),3))*'Help&amp;Setup'!$B$10),1),0)</f>
        <v>94222</v>
      </c>
      <c r="E13" s="212">
        <f t="array" ref="E13">IFERROR(CEILING((INDEX(invTypeMaterials!$A:$C,MATCH(1,('Cap Component Finder'!E$1=invTypeMaterials!$B:$B)*('Cap Component Finder'!$B13=invTypeMaterials!$A:$A),0),3))-((INDEX(invTypeMaterials!$A:$C,MATCH(1,('Cap Component Finder'!E$1=invTypeMaterials!$B:$B)*('Cap Component Finder'!$B13=invTypeMaterials!$A:$A),0),3))*'Help&amp;Setup'!$B$8)-((INDEX(invTypeMaterials!$A:$C,MATCH(1,('Cap Component Finder'!E$1=invTypeMaterials!$B:$B)*('Cap Component Finder'!$B13=invTypeMaterials!$A:$A),0),3))*'Help&amp;Setup'!$B$9)-((INDEX(invTypeMaterials!$A:$C,MATCH(1,('Cap Component Finder'!E$1=invTypeMaterials!$B:$B)*('Cap Component Finder'!$B13=invTypeMaterials!$A:$A),0),3))*'Help&amp;Setup'!$B$10),1),0)</f>
        <v>37406</v>
      </c>
      <c r="F13" s="212">
        <f t="array" ref="F13">IFERROR(CEILING((INDEX(invTypeMaterials!$A:$C,MATCH(1,('Cap Component Finder'!F$1=invTypeMaterials!$B:$B)*('Cap Component Finder'!$B13=invTypeMaterials!$A:$A),0),3))-((INDEX(invTypeMaterials!$A:$C,MATCH(1,('Cap Component Finder'!F$1=invTypeMaterials!$B:$B)*('Cap Component Finder'!$B13=invTypeMaterials!$A:$A),0),3))*'Help&amp;Setup'!$B$8)-((INDEX(invTypeMaterials!$A:$C,MATCH(1,('Cap Component Finder'!F$1=invTypeMaterials!$B:$B)*('Cap Component Finder'!$B13=invTypeMaterials!$A:$A),0),3))*'Help&amp;Setup'!$B$9)-((INDEX(invTypeMaterials!$A:$C,MATCH(1,('Cap Component Finder'!F$1=invTypeMaterials!$B:$B)*('Cap Component Finder'!$B13=invTypeMaterials!$A:$A),0),3))*'Help&amp;Setup'!$B$10),1),0)</f>
        <v>5581</v>
      </c>
      <c r="G13" s="212">
        <f t="array" ref="G13">IFERROR(CEILING((INDEX(invTypeMaterials!$A:$C,MATCH(1,('Cap Component Finder'!G$1=invTypeMaterials!$B:$B)*('Cap Component Finder'!$B13=invTypeMaterials!$A:$A),0),3))-((INDEX(invTypeMaterials!$A:$C,MATCH(1,('Cap Component Finder'!G$1=invTypeMaterials!$B:$B)*('Cap Component Finder'!$B13=invTypeMaterials!$A:$A),0),3))*'Help&amp;Setup'!$B$8)-((INDEX(invTypeMaterials!$A:$C,MATCH(1,('Cap Component Finder'!G$1=invTypeMaterials!$B:$B)*('Cap Component Finder'!$B13=invTypeMaterials!$A:$A),0),3))*'Help&amp;Setup'!$B$9)-((INDEX(invTypeMaterials!$A:$C,MATCH(1,('Cap Component Finder'!G$1=invTypeMaterials!$B:$B)*('Cap Component Finder'!$B13=invTypeMaterials!$A:$A),0),3))*'Help&amp;Setup'!$B$10),1),0)</f>
        <v>1576</v>
      </c>
      <c r="H13" s="212">
        <f t="array" ref="H13">IFERROR(CEILING((INDEX(invTypeMaterials!$A:$C,MATCH(1,('Cap Component Finder'!H$1=invTypeMaterials!$B:$B)*('Cap Component Finder'!$B13=invTypeMaterials!$A:$A),0),3))-((INDEX(invTypeMaterials!$A:$C,MATCH(1,('Cap Component Finder'!H$1=invTypeMaterials!$B:$B)*('Cap Component Finder'!$B13=invTypeMaterials!$A:$A),0),3))*'Help&amp;Setup'!$B$8)-((INDEX(invTypeMaterials!$A:$C,MATCH(1,('Cap Component Finder'!H$1=invTypeMaterials!$B:$B)*('Cap Component Finder'!$B13=invTypeMaterials!$A:$A),0),3))*'Help&amp;Setup'!$B$9)-((INDEX(invTypeMaterials!$A:$C,MATCH(1,('Cap Component Finder'!H$1=invTypeMaterials!$B:$B)*('Cap Component Finder'!$B13=invTypeMaterials!$A:$A),0),3))*'Help&amp;Setup'!$B$10),1),0)</f>
        <v>550</v>
      </c>
      <c r="I13" s="212">
        <f t="array" ref="I13">IFERROR(CEILING((INDEX(invTypeMaterials!$A:$C,MATCH(1,('Cap Component Finder'!I$1=invTypeMaterials!$B:$B)*('Cap Component Finder'!$B13=invTypeMaterials!$A:$A),0),3))-((INDEX(invTypeMaterials!$A:$C,MATCH(1,('Cap Component Finder'!I$1=invTypeMaterials!$B:$B)*('Cap Component Finder'!$B13=invTypeMaterials!$A:$A),0),3))*'Help&amp;Setup'!$B$8)-((INDEX(invTypeMaterials!$A:$C,MATCH(1,('Cap Component Finder'!I$1=invTypeMaterials!$B:$B)*('Cap Component Finder'!$B13=invTypeMaterials!$A:$A),0),3))*'Help&amp;Setup'!$B$9)-((INDEX(invTypeMaterials!$A:$C,MATCH(1,('Cap Component Finder'!I$1=invTypeMaterials!$B:$B)*('Cap Component Finder'!$B13=invTypeMaterials!$A:$A),0),3))*'Help&amp;Setup'!$B$10),1),0)</f>
        <v>252</v>
      </c>
    </row>
    <row r="14">
      <c r="A14" s="141" t="s">
        <v>419</v>
      </c>
      <c r="B14" s="212">
        <v>21037.0</v>
      </c>
      <c r="C14" s="212">
        <f t="array" ref="C14">IFERROR(CEILING((INDEX(invTypeMaterials!$A:$C,MATCH(1,('Cap Component Finder'!C$1=invTypeMaterials!$B:$B)*('Cap Component Finder'!$B14=invTypeMaterials!$A:$A),0),3))-((INDEX(invTypeMaterials!$A:$C,MATCH(1,('Cap Component Finder'!C$1=invTypeMaterials!$B:$B)*('Cap Component Finder'!$B14=invTypeMaterials!$A:$A),0),3))*'Help&amp;Setup'!$B$8)-((INDEX(invTypeMaterials!$A:$C,MATCH(1,('Cap Component Finder'!C$1=invTypeMaterials!$B:$B)*('Cap Component Finder'!$B14=invTypeMaterials!$A:$A),0),3))*'Help&amp;Setup'!$B$9)-((INDEX(invTypeMaterials!$A:$C,MATCH(1,('Cap Component Finder'!C$1=invTypeMaterials!$B:$B)*('Cap Component Finder'!$B14=invTypeMaterials!$A:$A),0),3))*'Help&amp;Setup'!$B$10),1),0)</f>
        <v>329201</v>
      </c>
      <c r="D14" s="212">
        <f t="array" ref="D14">IFERROR(CEILING((INDEX(invTypeMaterials!$A:$C,MATCH(1,('Cap Component Finder'!D$1=invTypeMaterials!$B:$B)*('Cap Component Finder'!$B14=invTypeMaterials!$A:$A),0),3))-((INDEX(invTypeMaterials!$A:$C,MATCH(1,('Cap Component Finder'!D$1=invTypeMaterials!$B:$B)*('Cap Component Finder'!$B14=invTypeMaterials!$A:$A),0),3))*'Help&amp;Setup'!$B$8)-((INDEX(invTypeMaterials!$A:$C,MATCH(1,('Cap Component Finder'!D$1=invTypeMaterials!$B:$B)*('Cap Component Finder'!$B14=invTypeMaterials!$A:$A),0),3))*'Help&amp;Setup'!$B$9)-((INDEX(invTypeMaterials!$A:$C,MATCH(1,('Cap Component Finder'!D$1=invTypeMaterials!$B:$B)*('Cap Component Finder'!$B14=invTypeMaterials!$A:$A),0),3))*'Help&amp;Setup'!$B$10),1),0)</f>
        <v>79523</v>
      </c>
      <c r="E14" s="212">
        <f t="array" ref="E14">IFERROR(CEILING((INDEX(invTypeMaterials!$A:$C,MATCH(1,('Cap Component Finder'!E$1=invTypeMaterials!$B:$B)*('Cap Component Finder'!$B14=invTypeMaterials!$A:$A),0),3))-((INDEX(invTypeMaterials!$A:$C,MATCH(1,('Cap Component Finder'!E$1=invTypeMaterials!$B:$B)*('Cap Component Finder'!$B14=invTypeMaterials!$A:$A),0),3))*'Help&amp;Setup'!$B$8)-((INDEX(invTypeMaterials!$A:$C,MATCH(1,('Cap Component Finder'!E$1=invTypeMaterials!$B:$B)*('Cap Component Finder'!$B14=invTypeMaterials!$A:$A),0),3))*'Help&amp;Setup'!$B$9)-((INDEX(invTypeMaterials!$A:$C,MATCH(1,('Cap Component Finder'!E$1=invTypeMaterials!$B:$B)*('Cap Component Finder'!$B14=invTypeMaterials!$A:$A),0),3))*'Help&amp;Setup'!$B$10),1),0)</f>
        <v>31995</v>
      </c>
      <c r="F14" s="212">
        <f t="array" ref="F14">IFERROR(CEILING((INDEX(invTypeMaterials!$A:$C,MATCH(1,('Cap Component Finder'!F$1=invTypeMaterials!$B:$B)*('Cap Component Finder'!$B14=invTypeMaterials!$A:$A),0),3))-((INDEX(invTypeMaterials!$A:$C,MATCH(1,('Cap Component Finder'!F$1=invTypeMaterials!$B:$B)*('Cap Component Finder'!$B14=invTypeMaterials!$A:$A),0),3))*'Help&amp;Setup'!$B$8)-((INDEX(invTypeMaterials!$A:$C,MATCH(1,('Cap Component Finder'!F$1=invTypeMaterials!$B:$B)*('Cap Component Finder'!$B14=invTypeMaterials!$A:$A),0),3))*'Help&amp;Setup'!$B$9)-((INDEX(invTypeMaterials!$A:$C,MATCH(1,('Cap Component Finder'!F$1=invTypeMaterials!$B:$B)*('Cap Component Finder'!$B14=invTypeMaterials!$A:$A),0),3))*'Help&amp;Setup'!$B$10),1),0)</f>
        <v>4329</v>
      </c>
      <c r="G14" s="212">
        <f t="array" ref="G14">IFERROR(CEILING((INDEX(invTypeMaterials!$A:$C,MATCH(1,('Cap Component Finder'!G$1=invTypeMaterials!$B:$B)*('Cap Component Finder'!$B14=invTypeMaterials!$A:$A),0),3))-((INDEX(invTypeMaterials!$A:$C,MATCH(1,('Cap Component Finder'!G$1=invTypeMaterials!$B:$B)*('Cap Component Finder'!$B14=invTypeMaterials!$A:$A),0),3))*'Help&amp;Setup'!$B$8)-((INDEX(invTypeMaterials!$A:$C,MATCH(1,('Cap Component Finder'!G$1=invTypeMaterials!$B:$B)*('Cap Component Finder'!$B14=invTypeMaterials!$A:$A),0),3))*'Help&amp;Setup'!$B$9)-((INDEX(invTypeMaterials!$A:$C,MATCH(1,('Cap Component Finder'!G$1=invTypeMaterials!$B:$B)*('Cap Component Finder'!$B14=invTypeMaterials!$A:$A),0),3))*'Help&amp;Setup'!$B$10),1),0)</f>
        <v>1298</v>
      </c>
      <c r="H14" s="212">
        <f t="array" ref="H14">IFERROR(CEILING((INDEX(invTypeMaterials!$A:$C,MATCH(1,('Cap Component Finder'!H$1=invTypeMaterials!$B:$B)*('Cap Component Finder'!$B14=invTypeMaterials!$A:$A),0),3))-((INDEX(invTypeMaterials!$A:$C,MATCH(1,('Cap Component Finder'!H$1=invTypeMaterials!$B:$B)*('Cap Component Finder'!$B14=invTypeMaterials!$A:$A),0),3))*'Help&amp;Setup'!$B$8)-((INDEX(invTypeMaterials!$A:$C,MATCH(1,('Cap Component Finder'!H$1=invTypeMaterials!$B:$B)*('Cap Component Finder'!$B14=invTypeMaterials!$A:$A),0),3))*'Help&amp;Setup'!$B$9)-((INDEX(invTypeMaterials!$A:$C,MATCH(1,('Cap Component Finder'!H$1=invTypeMaterials!$B:$B)*('Cap Component Finder'!$B14=invTypeMaterials!$A:$A),0),3))*'Help&amp;Setup'!$B$10),1),0)</f>
        <v>457</v>
      </c>
      <c r="I14" s="212">
        <f t="array" ref="I14">IFERROR(CEILING((INDEX(invTypeMaterials!$A:$C,MATCH(1,('Cap Component Finder'!I$1=invTypeMaterials!$B:$B)*('Cap Component Finder'!$B14=invTypeMaterials!$A:$A),0),3))-((INDEX(invTypeMaterials!$A:$C,MATCH(1,('Cap Component Finder'!I$1=invTypeMaterials!$B:$B)*('Cap Component Finder'!$B14=invTypeMaterials!$A:$A),0),3))*'Help&amp;Setup'!$B$8)-((INDEX(invTypeMaterials!$A:$C,MATCH(1,('Cap Component Finder'!I$1=invTypeMaterials!$B:$B)*('Cap Component Finder'!$B14=invTypeMaterials!$A:$A),0),3))*'Help&amp;Setup'!$B$9)-((INDEX(invTypeMaterials!$A:$C,MATCH(1,('Cap Component Finder'!I$1=invTypeMaterials!$B:$B)*('Cap Component Finder'!$B14=invTypeMaterials!$A:$A),0),3))*'Help&amp;Setup'!$B$10),1),0)</f>
        <v>180</v>
      </c>
    </row>
    <row r="15">
      <c r="A15" s="141" t="s">
        <v>498</v>
      </c>
      <c r="B15" s="212">
        <v>21039.0</v>
      </c>
      <c r="C15" s="212">
        <f t="array" ref="C15">IFERROR(CEILING((INDEX(invTypeMaterials!$A:$C,MATCH(1,('Cap Component Finder'!C$1=invTypeMaterials!$B:$B)*('Cap Component Finder'!$B15=invTypeMaterials!$A:$A),0),3))-((INDEX(invTypeMaterials!$A:$C,MATCH(1,('Cap Component Finder'!C$1=invTypeMaterials!$B:$B)*('Cap Component Finder'!$B15=invTypeMaterials!$A:$A),0),3))*'Help&amp;Setup'!$B$8)-((INDEX(invTypeMaterials!$A:$C,MATCH(1,('Cap Component Finder'!C$1=invTypeMaterials!$B:$B)*('Cap Component Finder'!$B15=invTypeMaterials!$A:$A),0),3))*'Help&amp;Setup'!$B$9)-((INDEX(invTypeMaterials!$A:$C,MATCH(1,('Cap Component Finder'!C$1=invTypeMaterials!$B:$B)*('Cap Component Finder'!$B15=invTypeMaterials!$A:$A),0),3))*'Help&amp;Setup'!$B$10),1),0)</f>
        <v>471198</v>
      </c>
      <c r="D15" s="212">
        <f t="array" ref="D15">IFERROR(CEILING((INDEX(invTypeMaterials!$A:$C,MATCH(1,('Cap Component Finder'!D$1=invTypeMaterials!$B:$B)*('Cap Component Finder'!$B15=invTypeMaterials!$A:$A),0),3))-((INDEX(invTypeMaterials!$A:$C,MATCH(1,('Cap Component Finder'!D$1=invTypeMaterials!$B:$B)*('Cap Component Finder'!$B15=invTypeMaterials!$A:$A),0),3))*'Help&amp;Setup'!$B$8)-((INDEX(invTypeMaterials!$A:$C,MATCH(1,('Cap Component Finder'!D$1=invTypeMaterials!$B:$B)*('Cap Component Finder'!$B15=invTypeMaterials!$A:$A),0),3))*'Help&amp;Setup'!$B$9)-((INDEX(invTypeMaterials!$A:$C,MATCH(1,('Cap Component Finder'!D$1=invTypeMaterials!$B:$B)*('Cap Component Finder'!$B15=invTypeMaterials!$A:$A),0),3))*'Help&amp;Setup'!$B$10),1),0)</f>
        <v>106235</v>
      </c>
      <c r="E15" s="212">
        <f t="array" ref="E15">IFERROR(CEILING((INDEX(invTypeMaterials!$A:$C,MATCH(1,('Cap Component Finder'!E$1=invTypeMaterials!$B:$B)*('Cap Component Finder'!$B15=invTypeMaterials!$A:$A),0),3))-((INDEX(invTypeMaterials!$A:$C,MATCH(1,('Cap Component Finder'!E$1=invTypeMaterials!$B:$B)*('Cap Component Finder'!$B15=invTypeMaterials!$A:$A),0),3))*'Help&amp;Setup'!$B$8)-((INDEX(invTypeMaterials!$A:$C,MATCH(1,('Cap Component Finder'!E$1=invTypeMaterials!$B:$B)*('Cap Component Finder'!$B15=invTypeMaterials!$A:$A),0),3))*'Help&amp;Setup'!$B$9)-((INDEX(invTypeMaterials!$A:$C,MATCH(1,('Cap Component Finder'!E$1=invTypeMaterials!$B:$B)*('Cap Component Finder'!$B15=invTypeMaterials!$A:$A),0),3))*'Help&amp;Setup'!$B$10),1),0)</f>
        <v>40068</v>
      </c>
      <c r="F15" s="212">
        <f t="array" ref="F15">IFERROR(CEILING((INDEX(invTypeMaterials!$A:$C,MATCH(1,('Cap Component Finder'!F$1=invTypeMaterials!$B:$B)*('Cap Component Finder'!$B15=invTypeMaterials!$A:$A),0),3))-((INDEX(invTypeMaterials!$A:$C,MATCH(1,('Cap Component Finder'!F$1=invTypeMaterials!$B:$B)*('Cap Component Finder'!$B15=invTypeMaterials!$A:$A),0),3))*'Help&amp;Setup'!$B$8)-((INDEX(invTypeMaterials!$A:$C,MATCH(1,('Cap Component Finder'!F$1=invTypeMaterials!$B:$B)*('Cap Component Finder'!$B15=invTypeMaterials!$A:$A),0),3))*'Help&amp;Setup'!$B$9)-((INDEX(invTypeMaterials!$A:$C,MATCH(1,('Cap Component Finder'!F$1=invTypeMaterials!$B:$B)*('Cap Component Finder'!$B15=invTypeMaterials!$A:$A),0),3))*'Help&amp;Setup'!$B$10),1),0)</f>
        <v>6713</v>
      </c>
      <c r="G15" s="212">
        <f t="array" ref="G15">IFERROR(CEILING((INDEX(invTypeMaterials!$A:$C,MATCH(1,('Cap Component Finder'!G$1=invTypeMaterials!$B:$B)*('Cap Component Finder'!$B15=invTypeMaterials!$A:$A),0),3))-((INDEX(invTypeMaterials!$A:$C,MATCH(1,('Cap Component Finder'!G$1=invTypeMaterials!$B:$B)*('Cap Component Finder'!$B15=invTypeMaterials!$A:$A),0),3))*'Help&amp;Setup'!$B$8)-((INDEX(invTypeMaterials!$A:$C,MATCH(1,('Cap Component Finder'!G$1=invTypeMaterials!$B:$B)*('Cap Component Finder'!$B15=invTypeMaterials!$A:$A),0),3))*'Help&amp;Setup'!$B$9)-((INDEX(invTypeMaterials!$A:$C,MATCH(1,('Cap Component Finder'!G$1=invTypeMaterials!$B:$B)*('Cap Component Finder'!$B15=invTypeMaterials!$A:$A),0),3))*'Help&amp;Setup'!$B$10),1),0)</f>
        <v>2068</v>
      </c>
      <c r="H15" s="212">
        <f t="array" ref="H15">IFERROR(CEILING((INDEX(invTypeMaterials!$A:$C,MATCH(1,('Cap Component Finder'!H$1=invTypeMaterials!$B:$B)*('Cap Component Finder'!$B15=invTypeMaterials!$A:$A),0),3))-((INDEX(invTypeMaterials!$A:$C,MATCH(1,('Cap Component Finder'!H$1=invTypeMaterials!$B:$B)*('Cap Component Finder'!$B15=invTypeMaterials!$A:$A),0),3))*'Help&amp;Setup'!$B$8)-((INDEX(invTypeMaterials!$A:$C,MATCH(1,('Cap Component Finder'!H$1=invTypeMaterials!$B:$B)*('Cap Component Finder'!$B15=invTypeMaterials!$A:$A),0),3))*'Help&amp;Setup'!$B$9)-((INDEX(invTypeMaterials!$A:$C,MATCH(1,('Cap Component Finder'!H$1=invTypeMaterials!$B:$B)*('Cap Component Finder'!$B15=invTypeMaterials!$A:$A),0),3))*'Help&amp;Setup'!$B$10),1),0)</f>
        <v>770</v>
      </c>
      <c r="I15" s="212">
        <f t="array" ref="I15">IFERROR(CEILING((INDEX(invTypeMaterials!$A:$C,MATCH(1,('Cap Component Finder'!I$1=invTypeMaterials!$B:$B)*('Cap Component Finder'!$B15=invTypeMaterials!$A:$A),0),3))-((INDEX(invTypeMaterials!$A:$C,MATCH(1,('Cap Component Finder'!I$1=invTypeMaterials!$B:$B)*('Cap Component Finder'!$B15=invTypeMaterials!$A:$A),0),3))*'Help&amp;Setup'!$B$8)-((INDEX(invTypeMaterials!$A:$C,MATCH(1,('Cap Component Finder'!I$1=invTypeMaterials!$B:$B)*('Cap Component Finder'!$B15=invTypeMaterials!$A:$A),0),3))*'Help&amp;Setup'!$B$9)-((INDEX(invTypeMaterials!$A:$C,MATCH(1,('Cap Component Finder'!I$1=invTypeMaterials!$B:$B)*('Cap Component Finder'!$B15=invTypeMaterials!$A:$A),0),3))*'Help&amp;Setup'!$B$10),1),0)</f>
        <v>363</v>
      </c>
    </row>
    <row r="16">
      <c r="A16" s="141" t="s">
        <v>425</v>
      </c>
      <c r="B16" s="212">
        <v>21041.0</v>
      </c>
      <c r="C16" s="212">
        <f t="array" ref="C16">IFERROR(CEILING((INDEX(invTypeMaterials!$A:$C,MATCH(1,('Cap Component Finder'!C$1=invTypeMaterials!$B:$B)*('Cap Component Finder'!$B16=invTypeMaterials!$A:$A),0),3))-((INDEX(invTypeMaterials!$A:$C,MATCH(1,('Cap Component Finder'!C$1=invTypeMaterials!$B:$B)*('Cap Component Finder'!$B16=invTypeMaterials!$A:$A),0),3))*'Help&amp;Setup'!$B$8)-((INDEX(invTypeMaterials!$A:$C,MATCH(1,('Cap Component Finder'!C$1=invTypeMaterials!$B:$B)*('Cap Component Finder'!$B16=invTypeMaterials!$A:$A),0),3))*'Help&amp;Setup'!$B$9)-((INDEX(invTypeMaterials!$A:$C,MATCH(1,('Cap Component Finder'!C$1=invTypeMaterials!$B:$B)*('Cap Component Finder'!$B16=invTypeMaterials!$A:$A),0),3))*'Help&amp;Setup'!$B$10),1),0)</f>
        <v>399962</v>
      </c>
      <c r="D16" s="212">
        <f t="array" ref="D16">IFERROR(CEILING((INDEX(invTypeMaterials!$A:$C,MATCH(1,('Cap Component Finder'!D$1=invTypeMaterials!$B:$B)*('Cap Component Finder'!$B16=invTypeMaterials!$A:$A),0),3))-((INDEX(invTypeMaterials!$A:$C,MATCH(1,('Cap Component Finder'!D$1=invTypeMaterials!$B:$B)*('Cap Component Finder'!$B16=invTypeMaterials!$A:$A),0),3))*'Help&amp;Setup'!$B$8)-((INDEX(invTypeMaterials!$A:$C,MATCH(1,('Cap Component Finder'!D$1=invTypeMaterials!$B:$B)*('Cap Component Finder'!$B16=invTypeMaterials!$A:$A),0),3))*'Help&amp;Setup'!$B$9)-((INDEX(invTypeMaterials!$A:$C,MATCH(1,('Cap Component Finder'!D$1=invTypeMaterials!$B:$B)*('Cap Component Finder'!$B16=invTypeMaterials!$A:$A),0),3))*'Help&amp;Setup'!$B$10),1),0)</f>
        <v>93594</v>
      </c>
      <c r="E16" s="212">
        <f t="array" ref="E16">IFERROR(CEILING((INDEX(invTypeMaterials!$A:$C,MATCH(1,('Cap Component Finder'!E$1=invTypeMaterials!$B:$B)*('Cap Component Finder'!$B16=invTypeMaterials!$A:$A),0),3))-((INDEX(invTypeMaterials!$A:$C,MATCH(1,('Cap Component Finder'!E$1=invTypeMaterials!$B:$B)*('Cap Component Finder'!$B16=invTypeMaterials!$A:$A),0),3))*'Help&amp;Setup'!$B$8)-((INDEX(invTypeMaterials!$A:$C,MATCH(1,('Cap Component Finder'!E$1=invTypeMaterials!$B:$B)*('Cap Component Finder'!$B16=invTypeMaterials!$A:$A),0),3))*'Help&amp;Setup'!$B$9)-((INDEX(invTypeMaterials!$A:$C,MATCH(1,('Cap Component Finder'!E$1=invTypeMaterials!$B:$B)*('Cap Component Finder'!$B16=invTypeMaterials!$A:$A),0),3))*'Help&amp;Setup'!$B$10),1),0)</f>
        <v>37917</v>
      </c>
      <c r="F16" s="212">
        <f t="array" ref="F16">IFERROR(CEILING((INDEX(invTypeMaterials!$A:$C,MATCH(1,('Cap Component Finder'!F$1=invTypeMaterials!$B:$B)*('Cap Component Finder'!$B16=invTypeMaterials!$A:$A),0),3))-((INDEX(invTypeMaterials!$A:$C,MATCH(1,('Cap Component Finder'!F$1=invTypeMaterials!$B:$B)*('Cap Component Finder'!$B16=invTypeMaterials!$A:$A),0),3))*'Help&amp;Setup'!$B$8)-((INDEX(invTypeMaterials!$A:$C,MATCH(1,('Cap Component Finder'!F$1=invTypeMaterials!$B:$B)*('Cap Component Finder'!$B16=invTypeMaterials!$A:$A),0),3))*'Help&amp;Setup'!$B$9)-((INDEX(invTypeMaterials!$A:$C,MATCH(1,('Cap Component Finder'!F$1=invTypeMaterials!$B:$B)*('Cap Component Finder'!$B16=invTypeMaterials!$A:$A),0),3))*'Help&amp;Setup'!$B$10),1),0)</f>
        <v>6523</v>
      </c>
      <c r="G16" s="212">
        <f t="array" ref="G16">IFERROR(CEILING((INDEX(invTypeMaterials!$A:$C,MATCH(1,('Cap Component Finder'!G$1=invTypeMaterials!$B:$B)*('Cap Component Finder'!$B16=invTypeMaterials!$A:$A),0),3))-((INDEX(invTypeMaterials!$A:$C,MATCH(1,('Cap Component Finder'!G$1=invTypeMaterials!$B:$B)*('Cap Component Finder'!$B16=invTypeMaterials!$A:$A),0),3))*'Help&amp;Setup'!$B$8)-((INDEX(invTypeMaterials!$A:$C,MATCH(1,('Cap Component Finder'!G$1=invTypeMaterials!$B:$B)*('Cap Component Finder'!$B16=invTypeMaterials!$A:$A),0),3))*'Help&amp;Setup'!$B$9)-((INDEX(invTypeMaterials!$A:$C,MATCH(1,('Cap Component Finder'!G$1=invTypeMaterials!$B:$B)*('Cap Component Finder'!$B16=invTypeMaterials!$A:$A),0),3))*'Help&amp;Setup'!$B$10),1),0)</f>
        <v>2001</v>
      </c>
      <c r="H16" s="212">
        <f t="array" ref="H16">IFERROR(CEILING((INDEX(invTypeMaterials!$A:$C,MATCH(1,('Cap Component Finder'!H$1=invTypeMaterials!$B:$B)*('Cap Component Finder'!$B16=invTypeMaterials!$A:$A),0),3))-((INDEX(invTypeMaterials!$A:$C,MATCH(1,('Cap Component Finder'!H$1=invTypeMaterials!$B:$B)*('Cap Component Finder'!$B16=invTypeMaterials!$A:$A),0),3))*'Help&amp;Setup'!$B$8)-((INDEX(invTypeMaterials!$A:$C,MATCH(1,('Cap Component Finder'!H$1=invTypeMaterials!$B:$B)*('Cap Component Finder'!$B16=invTypeMaterials!$A:$A),0),3))*'Help&amp;Setup'!$B$9)-((INDEX(invTypeMaterials!$A:$C,MATCH(1,('Cap Component Finder'!H$1=invTypeMaterials!$B:$B)*('Cap Component Finder'!$B16=invTypeMaterials!$A:$A),0),3))*'Help&amp;Setup'!$B$10),1),0)</f>
        <v>730</v>
      </c>
      <c r="I16" s="212">
        <f t="array" ref="I16">IFERROR(CEILING((INDEX(invTypeMaterials!$A:$C,MATCH(1,('Cap Component Finder'!I$1=invTypeMaterials!$B:$B)*('Cap Component Finder'!$B16=invTypeMaterials!$A:$A),0),3))-((INDEX(invTypeMaterials!$A:$C,MATCH(1,('Cap Component Finder'!I$1=invTypeMaterials!$B:$B)*('Cap Component Finder'!$B16=invTypeMaterials!$A:$A),0),3))*'Help&amp;Setup'!$B$8)-((INDEX(invTypeMaterials!$A:$C,MATCH(1,('Cap Component Finder'!I$1=invTypeMaterials!$B:$B)*('Cap Component Finder'!$B16=invTypeMaterials!$A:$A),0),3))*'Help&amp;Setup'!$B$9)-((INDEX(invTypeMaterials!$A:$C,MATCH(1,('Cap Component Finder'!I$1=invTypeMaterials!$B:$B)*('Cap Component Finder'!$B16=invTypeMaterials!$A:$A),0),3))*'Help&amp;Setup'!$B$10),1),0)</f>
        <v>292</v>
      </c>
    </row>
    <row r="17">
      <c r="A17" s="141" t="s">
        <v>423</v>
      </c>
      <c r="B17" s="212">
        <v>24545.0</v>
      </c>
      <c r="C17" s="212">
        <f t="array" ref="C17">IFERROR(CEILING((INDEX(invTypeMaterials!$A:$C,MATCH(1,('Cap Component Finder'!C$1=invTypeMaterials!$B:$B)*('Cap Component Finder'!$B17=invTypeMaterials!$A:$A),0),3))-((INDEX(invTypeMaterials!$A:$C,MATCH(1,('Cap Component Finder'!C$1=invTypeMaterials!$B:$B)*('Cap Component Finder'!$B17=invTypeMaterials!$A:$A),0),3))*'Help&amp;Setup'!$B$8)-((INDEX(invTypeMaterials!$A:$C,MATCH(1,('Cap Component Finder'!C$1=invTypeMaterials!$B:$B)*('Cap Component Finder'!$B17=invTypeMaterials!$A:$A),0),3))*'Help&amp;Setup'!$B$9)-((INDEX(invTypeMaterials!$A:$C,MATCH(1,('Cap Component Finder'!C$1=invTypeMaterials!$B:$B)*('Cap Component Finder'!$B17=invTypeMaterials!$A:$A),0),3))*'Help&amp;Setup'!$B$10),1),0)</f>
        <v>951167</v>
      </c>
      <c r="D17" s="212">
        <f t="array" ref="D17">IFERROR(CEILING((INDEX(invTypeMaterials!$A:$C,MATCH(1,('Cap Component Finder'!D$1=invTypeMaterials!$B:$B)*('Cap Component Finder'!$B17=invTypeMaterials!$A:$A),0),3))-((INDEX(invTypeMaterials!$A:$C,MATCH(1,('Cap Component Finder'!D$1=invTypeMaterials!$B:$B)*('Cap Component Finder'!$B17=invTypeMaterials!$A:$A),0),3))*'Help&amp;Setup'!$B$8)-((INDEX(invTypeMaterials!$A:$C,MATCH(1,('Cap Component Finder'!D$1=invTypeMaterials!$B:$B)*('Cap Component Finder'!$B17=invTypeMaterials!$A:$A),0),3))*'Help&amp;Setup'!$B$9)-((INDEX(invTypeMaterials!$A:$C,MATCH(1,('Cap Component Finder'!D$1=invTypeMaterials!$B:$B)*('Cap Component Finder'!$B17=invTypeMaterials!$A:$A),0),3))*'Help&amp;Setup'!$B$10),1),0)</f>
        <v>236403</v>
      </c>
      <c r="E17" s="212">
        <f t="array" ref="E17">IFERROR(CEILING((INDEX(invTypeMaterials!$A:$C,MATCH(1,('Cap Component Finder'!E$1=invTypeMaterials!$B:$B)*('Cap Component Finder'!$B17=invTypeMaterials!$A:$A),0),3))-((INDEX(invTypeMaterials!$A:$C,MATCH(1,('Cap Component Finder'!E$1=invTypeMaterials!$B:$B)*('Cap Component Finder'!$B17=invTypeMaterials!$A:$A),0),3))*'Help&amp;Setup'!$B$8)-((INDEX(invTypeMaterials!$A:$C,MATCH(1,('Cap Component Finder'!E$1=invTypeMaterials!$B:$B)*('Cap Component Finder'!$B17=invTypeMaterials!$A:$A),0),3))*'Help&amp;Setup'!$B$9)-((INDEX(invTypeMaterials!$A:$C,MATCH(1,('Cap Component Finder'!E$1=invTypeMaterials!$B:$B)*('Cap Component Finder'!$B17=invTypeMaterials!$A:$A),0),3))*'Help&amp;Setup'!$B$10),1),0)</f>
        <v>63922</v>
      </c>
      <c r="F17" s="212">
        <f t="array" ref="F17">IFERROR(CEILING((INDEX(invTypeMaterials!$A:$C,MATCH(1,('Cap Component Finder'!F$1=invTypeMaterials!$B:$B)*('Cap Component Finder'!$B17=invTypeMaterials!$A:$A),0),3))-((INDEX(invTypeMaterials!$A:$C,MATCH(1,('Cap Component Finder'!F$1=invTypeMaterials!$B:$B)*('Cap Component Finder'!$B17=invTypeMaterials!$A:$A),0),3))*'Help&amp;Setup'!$B$8)-((INDEX(invTypeMaterials!$A:$C,MATCH(1,('Cap Component Finder'!F$1=invTypeMaterials!$B:$B)*('Cap Component Finder'!$B17=invTypeMaterials!$A:$A),0),3))*'Help&amp;Setup'!$B$9)-((INDEX(invTypeMaterials!$A:$C,MATCH(1,('Cap Component Finder'!F$1=invTypeMaterials!$B:$B)*('Cap Component Finder'!$B17=invTypeMaterials!$A:$A),0),3))*'Help&amp;Setup'!$B$10),1),0)</f>
        <v>14984</v>
      </c>
      <c r="G17" s="212">
        <f t="array" ref="G17">IFERROR(CEILING((INDEX(invTypeMaterials!$A:$C,MATCH(1,('Cap Component Finder'!G$1=invTypeMaterials!$B:$B)*('Cap Component Finder'!$B17=invTypeMaterials!$A:$A),0),3))-((INDEX(invTypeMaterials!$A:$C,MATCH(1,('Cap Component Finder'!G$1=invTypeMaterials!$B:$B)*('Cap Component Finder'!$B17=invTypeMaterials!$A:$A),0),3))*'Help&amp;Setup'!$B$8)-((INDEX(invTypeMaterials!$A:$C,MATCH(1,('Cap Component Finder'!G$1=invTypeMaterials!$B:$B)*('Cap Component Finder'!$B17=invTypeMaterials!$A:$A),0),3))*'Help&amp;Setup'!$B$9)-((INDEX(invTypeMaterials!$A:$C,MATCH(1,('Cap Component Finder'!G$1=invTypeMaterials!$B:$B)*('Cap Component Finder'!$B17=invTypeMaterials!$A:$A),0),3))*'Help&amp;Setup'!$B$10),1),0)</f>
        <v>3542</v>
      </c>
      <c r="H17" s="212">
        <f t="array" ref="H17">IFERROR(CEILING((INDEX(invTypeMaterials!$A:$C,MATCH(1,('Cap Component Finder'!H$1=invTypeMaterials!$B:$B)*('Cap Component Finder'!$B17=invTypeMaterials!$A:$A),0),3))-((INDEX(invTypeMaterials!$A:$C,MATCH(1,('Cap Component Finder'!H$1=invTypeMaterials!$B:$B)*('Cap Component Finder'!$B17=invTypeMaterials!$A:$A),0),3))*'Help&amp;Setup'!$B$8)-((INDEX(invTypeMaterials!$A:$C,MATCH(1,('Cap Component Finder'!H$1=invTypeMaterials!$B:$B)*('Cap Component Finder'!$B17=invTypeMaterials!$A:$A),0),3))*'Help&amp;Setup'!$B$9)-((INDEX(invTypeMaterials!$A:$C,MATCH(1,('Cap Component Finder'!H$1=invTypeMaterials!$B:$B)*('Cap Component Finder'!$B17=invTypeMaterials!$A:$A),0),3))*'Help&amp;Setup'!$B$10),1),0)</f>
        <v>1262</v>
      </c>
      <c r="I17" s="212">
        <f t="array" ref="I17">IFERROR(CEILING((INDEX(invTypeMaterials!$A:$C,MATCH(1,('Cap Component Finder'!I$1=invTypeMaterials!$B:$B)*('Cap Component Finder'!$B17=invTypeMaterials!$A:$A),0),3))-((INDEX(invTypeMaterials!$A:$C,MATCH(1,('Cap Component Finder'!I$1=invTypeMaterials!$B:$B)*('Cap Component Finder'!$B17=invTypeMaterials!$A:$A),0),3))*'Help&amp;Setup'!$B$8)-((INDEX(invTypeMaterials!$A:$C,MATCH(1,('Cap Component Finder'!I$1=invTypeMaterials!$B:$B)*('Cap Component Finder'!$B17=invTypeMaterials!$A:$A),0),3))*'Help&amp;Setup'!$B$9)-((INDEX(invTypeMaterials!$A:$C,MATCH(1,('Cap Component Finder'!I$1=invTypeMaterials!$B:$B)*('Cap Component Finder'!$B17=invTypeMaterials!$A:$A),0),3))*'Help&amp;Setup'!$B$10),1),0)</f>
        <v>962</v>
      </c>
    </row>
    <row r="18">
      <c r="A18" s="141" t="s">
        <v>417</v>
      </c>
      <c r="B18" s="212">
        <v>24547.0</v>
      </c>
      <c r="C18" s="212">
        <f t="array" ref="C18">IFERROR(CEILING((INDEX(invTypeMaterials!$A:$C,MATCH(1,('Cap Component Finder'!C$1=invTypeMaterials!$B:$B)*('Cap Component Finder'!$B18=invTypeMaterials!$A:$A),0),3))-((INDEX(invTypeMaterials!$A:$C,MATCH(1,('Cap Component Finder'!C$1=invTypeMaterials!$B:$B)*('Cap Component Finder'!$B18=invTypeMaterials!$A:$A),0),3))*'Help&amp;Setup'!$B$8)-((INDEX(invTypeMaterials!$A:$C,MATCH(1,('Cap Component Finder'!C$1=invTypeMaterials!$B:$B)*('Cap Component Finder'!$B18=invTypeMaterials!$A:$A),0),3))*'Help&amp;Setup'!$B$9)-((INDEX(invTypeMaterials!$A:$C,MATCH(1,('Cap Component Finder'!C$1=invTypeMaterials!$B:$B)*('Cap Component Finder'!$B18=invTypeMaterials!$A:$A),0),3))*'Help&amp;Setup'!$B$10),1),0)</f>
        <v>543054</v>
      </c>
      <c r="D18" s="212">
        <f t="array" ref="D18">IFERROR(CEILING((INDEX(invTypeMaterials!$A:$C,MATCH(1,('Cap Component Finder'!D$1=invTypeMaterials!$B:$B)*('Cap Component Finder'!$B18=invTypeMaterials!$A:$A),0),3))-((INDEX(invTypeMaterials!$A:$C,MATCH(1,('Cap Component Finder'!D$1=invTypeMaterials!$B:$B)*('Cap Component Finder'!$B18=invTypeMaterials!$A:$A),0),3))*'Help&amp;Setup'!$B$8)-((INDEX(invTypeMaterials!$A:$C,MATCH(1,('Cap Component Finder'!D$1=invTypeMaterials!$B:$B)*('Cap Component Finder'!$B18=invTypeMaterials!$A:$A),0),3))*'Help&amp;Setup'!$B$9)-((INDEX(invTypeMaterials!$A:$C,MATCH(1,('Cap Component Finder'!D$1=invTypeMaterials!$B:$B)*('Cap Component Finder'!$B18=invTypeMaterials!$A:$A),0),3))*'Help&amp;Setup'!$B$10),1),0)</f>
        <v>118374</v>
      </c>
      <c r="E18" s="212">
        <f t="array" ref="E18">IFERROR(CEILING((INDEX(invTypeMaterials!$A:$C,MATCH(1,('Cap Component Finder'!E$1=invTypeMaterials!$B:$B)*('Cap Component Finder'!$B18=invTypeMaterials!$A:$A),0),3))-((INDEX(invTypeMaterials!$A:$C,MATCH(1,('Cap Component Finder'!E$1=invTypeMaterials!$B:$B)*('Cap Component Finder'!$B18=invTypeMaterials!$A:$A),0),3))*'Help&amp;Setup'!$B$8)-((INDEX(invTypeMaterials!$A:$C,MATCH(1,('Cap Component Finder'!E$1=invTypeMaterials!$B:$B)*('Cap Component Finder'!$B18=invTypeMaterials!$A:$A),0),3))*'Help&amp;Setup'!$B$9)-((INDEX(invTypeMaterials!$A:$C,MATCH(1,('Cap Component Finder'!E$1=invTypeMaterials!$B:$B)*('Cap Component Finder'!$B18=invTypeMaterials!$A:$A),0),3))*'Help&amp;Setup'!$B$10),1),0)</f>
        <v>41104</v>
      </c>
      <c r="F18" s="212">
        <f t="array" ref="F18">IFERROR(CEILING((INDEX(invTypeMaterials!$A:$C,MATCH(1,('Cap Component Finder'!F$1=invTypeMaterials!$B:$B)*('Cap Component Finder'!$B18=invTypeMaterials!$A:$A),0),3))-((INDEX(invTypeMaterials!$A:$C,MATCH(1,('Cap Component Finder'!F$1=invTypeMaterials!$B:$B)*('Cap Component Finder'!$B18=invTypeMaterials!$A:$A),0),3))*'Help&amp;Setup'!$B$8)-((INDEX(invTypeMaterials!$A:$C,MATCH(1,('Cap Component Finder'!F$1=invTypeMaterials!$B:$B)*('Cap Component Finder'!$B18=invTypeMaterials!$A:$A),0),3))*'Help&amp;Setup'!$B$9)-((INDEX(invTypeMaterials!$A:$C,MATCH(1,('Cap Component Finder'!F$1=invTypeMaterials!$B:$B)*('Cap Component Finder'!$B18=invTypeMaterials!$A:$A),0),3))*'Help&amp;Setup'!$B$10),1),0)</f>
        <v>7538</v>
      </c>
      <c r="G18" s="212">
        <f t="array" ref="G18">IFERROR(CEILING((INDEX(invTypeMaterials!$A:$C,MATCH(1,('Cap Component Finder'!G$1=invTypeMaterials!$B:$B)*('Cap Component Finder'!$B18=invTypeMaterials!$A:$A),0),3))-((INDEX(invTypeMaterials!$A:$C,MATCH(1,('Cap Component Finder'!G$1=invTypeMaterials!$B:$B)*('Cap Component Finder'!$B18=invTypeMaterials!$A:$A),0),3))*'Help&amp;Setup'!$B$8)-((INDEX(invTypeMaterials!$A:$C,MATCH(1,('Cap Component Finder'!G$1=invTypeMaterials!$B:$B)*('Cap Component Finder'!$B18=invTypeMaterials!$A:$A),0),3))*'Help&amp;Setup'!$B$9)-((INDEX(invTypeMaterials!$A:$C,MATCH(1,('Cap Component Finder'!G$1=invTypeMaterials!$B:$B)*('Cap Component Finder'!$B18=invTypeMaterials!$A:$A),0),3))*'Help&amp;Setup'!$B$10),1),0)</f>
        <v>2215</v>
      </c>
      <c r="H18" s="212">
        <f t="array" ref="H18">IFERROR(CEILING((INDEX(invTypeMaterials!$A:$C,MATCH(1,('Cap Component Finder'!H$1=invTypeMaterials!$B:$B)*('Cap Component Finder'!$B18=invTypeMaterials!$A:$A),0),3))-((INDEX(invTypeMaterials!$A:$C,MATCH(1,('Cap Component Finder'!H$1=invTypeMaterials!$B:$B)*('Cap Component Finder'!$B18=invTypeMaterials!$A:$A),0),3))*'Help&amp;Setup'!$B$8)-((INDEX(invTypeMaterials!$A:$C,MATCH(1,('Cap Component Finder'!H$1=invTypeMaterials!$B:$B)*('Cap Component Finder'!$B18=invTypeMaterials!$A:$A),0),3))*'Help&amp;Setup'!$B$9)-((INDEX(invTypeMaterials!$A:$C,MATCH(1,('Cap Component Finder'!H$1=invTypeMaterials!$B:$B)*('Cap Component Finder'!$B18=invTypeMaterials!$A:$A),0),3))*'Help&amp;Setup'!$B$10),1),0)</f>
        <v>918</v>
      </c>
      <c r="I18" s="212">
        <f t="array" ref="I18">IFERROR(CEILING((INDEX(invTypeMaterials!$A:$C,MATCH(1,('Cap Component Finder'!I$1=invTypeMaterials!$B:$B)*('Cap Component Finder'!$B18=invTypeMaterials!$A:$A),0),3))-((INDEX(invTypeMaterials!$A:$C,MATCH(1,('Cap Component Finder'!I$1=invTypeMaterials!$B:$B)*('Cap Component Finder'!$B18=invTypeMaterials!$A:$A),0),3))*'Help&amp;Setup'!$B$8)-((INDEX(invTypeMaterials!$A:$C,MATCH(1,('Cap Component Finder'!I$1=invTypeMaterials!$B:$B)*('Cap Component Finder'!$B18=invTypeMaterials!$A:$A),0),3))*'Help&amp;Setup'!$B$9)-((INDEX(invTypeMaterials!$A:$C,MATCH(1,('Cap Component Finder'!I$1=invTypeMaterials!$B:$B)*('Cap Component Finder'!$B18=invTypeMaterials!$A:$A),0),3))*'Help&amp;Setup'!$B$10),1),0)</f>
        <v>377</v>
      </c>
    </row>
    <row r="19">
      <c r="A19" s="141" t="s">
        <v>499</v>
      </c>
      <c r="B19" s="212">
        <v>24556.0</v>
      </c>
      <c r="C19" s="212">
        <f t="array" ref="C19">IFERROR(CEILING((INDEX(invTypeMaterials!$A:$C,MATCH(1,('Cap Component Finder'!C$1=invTypeMaterials!$B:$B)*('Cap Component Finder'!$B19=invTypeMaterials!$A:$A),0),3))-((INDEX(invTypeMaterials!$A:$C,MATCH(1,('Cap Component Finder'!C$1=invTypeMaterials!$B:$B)*('Cap Component Finder'!$B19=invTypeMaterials!$A:$A),0),3))*'Help&amp;Setup'!$B$8)-((INDEX(invTypeMaterials!$A:$C,MATCH(1,('Cap Component Finder'!C$1=invTypeMaterials!$B:$B)*('Cap Component Finder'!$B19=invTypeMaterials!$A:$A),0),3))*'Help&amp;Setup'!$B$9)-((INDEX(invTypeMaterials!$A:$C,MATCH(1,('Cap Component Finder'!C$1=invTypeMaterials!$B:$B)*('Cap Component Finder'!$B19=invTypeMaterials!$A:$A),0),3))*'Help&amp;Setup'!$B$10),1),0)</f>
        <v>713912</v>
      </c>
      <c r="D19" s="212">
        <f t="array" ref="D19">IFERROR(CEILING((INDEX(invTypeMaterials!$A:$C,MATCH(1,('Cap Component Finder'!D$1=invTypeMaterials!$B:$B)*('Cap Component Finder'!$B19=invTypeMaterials!$A:$A),0),3))-((INDEX(invTypeMaterials!$A:$C,MATCH(1,('Cap Component Finder'!D$1=invTypeMaterials!$B:$B)*('Cap Component Finder'!$B19=invTypeMaterials!$A:$A),0),3))*'Help&amp;Setup'!$B$8)-((INDEX(invTypeMaterials!$A:$C,MATCH(1,('Cap Component Finder'!D$1=invTypeMaterials!$B:$B)*('Cap Component Finder'!$B19=invTypeMaterials!$A:$A),0),3))*'Help&amp;Setup'!$B$9)-((INDEX(invTypeMaterials!$A:$C,MATCH(1,('Cap Component Finder'!D$1=invTypeMaterials!$B:$B)*('Cap Component Finder'!$B19=invTypeMaterials!$A:$A),0),3))*'Help&amp;Setup'!$B$10),1),0)</f>
        <v>176195</v>
      </c>
      <c r="E19" s="212">
        <f t="array" ref="E19">IFERROR(CEILING((INDEX(invTypeMaterials!$A:$C,MATCH(1,('Cap Component Finder'!E$1=invTypeMaterials!$B:$B)*('Cap Component Finder'!$B19=invTypeMaterials!$A:$A),0),3))-((INDEX(invTypeMaterials!$A:$C,MATCH(1,('Cap Component Finder'!E$1=invTypeMaterials!$B:$B)*('Cap Component Finder'!$B19=invTypeMaterials!$A:$A),0),3))*'Help&amp;Setup'!$B$8)-((INDEX(invTypeMaterials!$A:$C,MATCH(1,('Cap Component Finder'!E$1=invTypeMaterials!$B:$B)*('Cap Component Finder'!$B19=invTypeMaterials!$A:$A),0),3))*'Help&amp;Setup'!$B$9)-((INDEX(invTypeMaterials!$A:$C,MATCH(1,('Cap Component Finder'!E$1=invTypeMaterials!$B:$B)*('Cap Component Finder'!$B19=invTypeMaterials!$A:$A),0),3))*'Help&amp;Setup'!$B$10),1),0)</f>
        <v>52560</v>
      </c>
      <c r="F19" s="212">
        <f t="array" ref="F19">IFERROR(CEILING((INDEX(invTypeMaterials!$A:$C,MATCH(1,('Cap Component Finder'!F$1=invTypeMaterials!$B:$B)*('Cap Component Finder'!$B19=invTypeMaterials!$A:$A),0),3))-((INDEX(invTypeMaterials!$A:$C,MATCH(1,('Cap Component Finder'!F$1=invTypeMaterials!$B:$B)*('Cap Component Finder'!$B19=invTypeMaterials!$A:$A),0),3))*'Help&amp;Setup'!$B$8)-((INDEX(invTypeMaterials!$A:$C,MATCH(1,('Cap Component Finder'!F$1=invTypeMaterials!$B:$B)*('Cap Component Finder'!$B19=invTypeMaterials!$A:$A),0),3))*'Help&amp;Setup'!$B$9)-((INDEX(invTypeMaterials!$A:$C,MATCH(1,('Cap Component Finder'!F$1=invTypeMaterials!$B:$B)*('Cap Component Finder'!$B19=invTypeMaterials!$A:$A),0),3))*'Help&amp;Setup'!$B$10),1),0)</f>
        <v>9440</v>
      </c>
      <c r="G19" s="212">
        <f t="array" ref="G19">IFERROR(CEILING((INDEX(invTypeMaterials!$A:$C,MATCH(1,('Cap Component Finder'!G$1=invTypeMaterials!$B:$B)*('Cap Component Finder'!$B19=invTypeMaterials!$A:$A),0),3))-((INDEX(invTypeMaterials!$A:$C,MATCH(1,('Cap Component Finder'!G$1=invTypeMaterials!$B:$B)*('Cap Component Finder'!$B19=invTypeMaterials!$A:$A),0),3))*'Help&amp;Setup'!$B$8)-((INDEX(invTypeMaterials!$A:$C,MATCH(1,('Cap Component Finder'!G$1=invTypeMaterials!$B:$B)*('Cap Component Finder'!$B19=invTypeMaterials!$A:$A),0),3))*'Help&amp;Setup'!$B$9)-((INDEX(invTypeMaterials!$A:$C,MATCH(1,('Cap Component Finder'!G$1=invTypeMaterials!$B:$B)*('Cap Component Finder'!$B19=invTypeMaterials!$A:$A),0),3))*'Help&amp;Setup'!$B$10),1),0)</f>
        <v>2813</v>
      </c>
      <c r="H19" s="212">
        <f t="array" ref="H19">IFERROR(CEILING((INDEX(invTypeMaterials!$A:$C,MATCH(1,('Cap Component Finder'!H$1=invTypeMaterials!$B:$B)*('Cap Component Finder'!$B19=invTypeMaterials!$A:$A),0),3))-((INDEX(invTypeMaterials!$A:$C,MATCH(1,('Cap Component Finder'!H$1=invTypeMaterials!$B:$B)*('Cap Component Finder'!$B19=invTypeMaterials!$A:$A),0),3))*'Help&amp;Setup'!$B$8)-((INDEX(invTypeMaterials!$A:$C,MATCH(1,('Cap Component Finder'!H$1=invTypeMaterials!$B:$B)*('Cap Component Finder'!$B19=invTypeMaterials!$A:$A),0),3))*'Help&amp;Setup'!$B$9)-((INDEX(invTypeMaterials!$A:$C,MATCH(1,('Cap Component Finder'!H$1=invTypeMaterials!$B:$B)*('Cap Component Finder'!$B19=invTypeMaterials!$A:$A),0),3))*'Help&amp;Setup'!$B$10),1),0)</f>
        <v>940</v>
      </c>
      <c r="I19" s="212">
        <f t="array" ref="I19">IFERROR(CEILING((INDEX(invTypeMaterials!$A:$C,MATCH(1,('Cap Component Finder'!I$1=invTypeMaterials!$B:$B)*('Cap Component Finder'!$B19=invTypeMaterials!$A:$A),0),3))-((INDEX(invTypeMaterials!$A:$C,MATCH(1,('Cap Component Finder'!I$1=invTypeMaterials!$B:$B)*('Cap Component Finder'!$B19=invTypeMaterials!$A:$A),0),3))*'Help&amp;Setup'!$B$8)-((INDEX(invTypeMaterials!$A:$C,MATCH(1,('Cap Component Finder'!I$1=invTypeMaterials!$B:$B)*('Cap Component Finder'!$B19=invTypeMaterials!$A:$A),0),3))*'Help&amp;Setup'!$B$9)-((INDEX(invTypeMaterials!$A:$C,MATCH(1,('Cap Component Finder'!I$1=invTypeMaterials!$B:$B)*('Cap Component Finder'!$B19=invTypeMaterials!$A:$A),0),3))*'Help&amp;Setup'!$B$10),1),0)</f>
        <v>486</v>
      </c>
    </row>
    <row r="20">
      <c r="A20" s="141" t="s">
        <v>431</v>
      </c>
      <c r="B20" s="212">
        <v>24558.0</v>
      </c>
      <c r="C20" s="212">
        <f t="array" ref="C20">IFERROR(CEILING((INDEX(invTypeMaterials!$A:$C,MATCH(1,('Cap Component Finder'!C$1=invTypeMaterials!$B:$B)*('Cap Component Finder'!$B20=invTypeMaterials!$A:$A),0),3))-((INDEX(invTypeMaterials!$A:$C,MATCH(1,('Cap Component Finder'!C$1=invTypeMaterials!$B:$B)*('Cap Component Finder'!$B20=invTypeMaterials!$A:$A),0),3))*'Help&amp;Setup'!$B$8)-((INDEX(invTypeMaterials!$A:$C,MATCH(1,('Cap Component Finder'!C$1=invTypeMaterials!$B:$B)*('Cap Component Finder'!$B20=invTypeMaterials!$A:$A),0),3))*'Help&amp;Setup'!$B$9)-((INDEX(invTypeMaterials!$A:$C,MATCH(1,('Cap Component Finder'!C$1=invTypeMaterials!$B:$B)*('Cap Component Finder'!$B20=invTypeMaterials!$A:$A),0),3))*'Help&amp;Setup'!$B$10),1),0)</f>
        <v>489092</v>
      </c>
      <c r="D20" s="212">
        <f t="array" ref="D20">IFERROR(CEILING((INDEX(invTypeMaterials!$A:$C,MATCH(1,('Cap Component Finder'!D$1=invTypeMaterials!$B:$B)*('Cap Component Finder'!$B20=invTypeMaterials!$A:$A),0),3))-((INDEX(invTypeMaterials!$A:$C,MATCH(1,('Cap Component Finder'!D$1=invTypeMaterials!$B:$B)*('Cap Component Finder'!$B20=invTypeMaterials!$A:$A),0),3))*'Help&amp;Setup'!$B$8)-((INDEX(invTypeMaterials!$A:$C,MATCH(1,('Cap Component Finder'!D$1=invTypeMaterials!$B:$B)*('Cap Component Finder'!$B20=invTypeMaterials!$A:$A),0),3))*'Help&amp;Setup'!$B$9)-((INDEX(invTypeMaterials!$A:$C,MATCH(1,('Cap Component Finder'!D$1=invTypeMaterials!$B:$B)*('Cap Component Finder'!$B20=invTypeMaterials!$A:$A),0),3))*'Help&amp;Setup'!$B$10),1),0)</f>
        <v>161071</v>
      </c>
      <c r="E20" s="212">
        <f t="array" ref="E20">IFERROR(CEILING((INDEX(invTypeMaterials!$A:$C,MATCH(1,('Cap Component Finder'!E$1=invTypeMaterials!$B:$B)*('Cap Component Finder'!$B20=invTypeMaterials!$A:$A),0),3))-((INDEX(invTypeMaterials!$A:$C,MATCH(1,('Cap Component Finder'!E$1=invTypeMaterials!$B:$B)*('Cap Component Finder'!$B20=invTypeMaterials!$A:$A),0),3))*'Help&amp;Setup'!$B$8)-((INDEX(invTypeMaterials!$A:$C,MATCH(1,('Cap Component Finder'!E$1=invTypeMaterials!$B:$B)*('Cap Component Finder'!$B20=invTypeMaterials!$A:$A),0),3))*'Help&amp;Setup'!$B$9)-((INDEX(invTypeMaterials!$A:$C,MATCH(1,('Cap Component Finder'!E$1=invTypeMaterials!$B:$B)*('Cap Component Finder'!$B20=invTypeMaterials!$A:$A),0),3))*'Help&amp;Setup'!$B$10),1),0)</f>
        <v>45209</v>
      </c>
      <c r="F20" s="212">
        <f t="array" ref="F20">IFERROR(CEILING((INDEX(invTypeMaterials!$A:$C,MATCH(1,('Cap Component Finder'!F$1=invTypeMaterials!$B:$B)*('Cap Component Finder'!$B20=invTypeMaterials!$A:$A),0),3))-((INDEX(invTypeMaterials!$A:$C,MATCH(1,('Cap Component Finder'!F$1=invTypeMaterials!$B:$B)*('Cap Component Finder'!$B20=invTypeMaterials!$A:$A),0),3))*'Help&amp;Setup'!$B$8)-((INDEX(invTypeMaterials!$A:$C,MATCH(1,('Cap Component Finder'!F$1=invTypeMaterials!$B:$B)*('Cap Component Finder'!$B20=invTypeMaterials!$A:$A),0),3))*'Help&amp;Setup'!$B$9)-((INDEX(invTypeMaterials!$A:$C,MATCH(1,('Cap Component Finder'!F$1=invTypeMaterials!$B:$B)*('Cap Component Finder'!$B20=invTypeMaterials!$A:$A),0),3))*'Help&amp;Setup'!$B$10),1),0)</f>
        <v>7641</v>
      </c>
      <c r="G20" s="212">
        <f t="array" ref="G20">IFERROR(CEILING((INDEX(invTypeMaterials!$A:$C,MATCH(1,('Cap Component Finder'!G$1=invTypeMaterials!$B:$B)*('Cap Component Finder'!$B20=invTypeMaterials!$A:$A),0),3))-((INDEX(invTypeMaterials!$A:$C,MATCH(1,('Cap Component Finder'!G$1=invTypeMaterials!$B:$B)*('Cap Component Finder'!$B20=invTypeMaterials!$A:$A),0),3))*'Help&amp;Setup'!$B$8)-((INDEX(invTypeMaterials!$A:$C,MATCH(1,('Cap Component Finder'!G$1=invTypeMaterials!$B:$B)*('Cap Component Finder'!$B20=invTypeMaterials!$A:$A),0),3))*'Help&amp;Setup'!$B$9)-((INDEX(invTypeMaterials!$A:$C,MATCH(1,('Cap Component Finder'!G$1=invTypeMaterials!$B:$B)*('Cap Component Finder'!$B20=invTypeMaterials!$A:$A),0),3))*'Help&amp;Setup'!$B$10),1),0)</f>
        <v>2087</v>
      </c>
      <c r="H20" s="212">
        <f t="array" ref="H20">IFERROR(CEILING((INDEX(invTypeMaterials!$A:$C,MATCH(1,('Cap Component Finder'!H$1=invTypeMaterials!$B:$B)*('Cap Component Finder'!$B20=invTypeMaterials!$A:$A),0),3))-((INDEX(invTypeMaterials!$A:$C,MATCH(1,('Cap Component Finder'!H$1=invTypeMaterials!$B:$B)*('Cap Component Finder'!$B20=invTypeMaterials!$A:$A),0),3))*'Help&amp;Setup'!$B$8)-((INDEX(invTypeMaterials!$A:$C,MATCH(1,('Cap Component Finder'!H$1=invTypeMaterials!$B:$B)*('Cap Component Finder'!$B20=invTypeMaterials!$A:$A),0),3))*'Help&amp;Setup'!$B$9)-((INDEX(invTypeMaterials!$A:$C,MATCH(1,('Cap Component Finder'!H$1=invTypeMaterials!$B:$B)*('Cap Component Finder'!$B20=invTypeMaterials!$A:$A),0),3))*'Help&amp;Setup'!$B$10),1),0)</f>
        <v>776</v>
      </c>
      <c r="I20" s="212">
        <f t="array" ref="I20">IFERROR(CEILING((INDEX(invTypeMaterials!$A:$C,MATCH(1,('Cap Component Finder'!I$1=invTypeMaterials!$B:$B)*('Cap Component Finder'!$B20=invTypeMaterials!$A:$A),0),3))-((INDEX(invTypeMaterials!$A:$C,MATCH(1,('Cap Component Finder'!I$1=invTypeMaterials!$B:$B)*('Cap Component Finder'!$B20=invTypeMaterials!$A:$A),0),3))*'Help&amp;Setup'!$B$8)-((INDEX(invTypeMaterials!$A:$C,MATCH(1,('Cap Component Finder'!I$1=invTypeMaterials!$B:$B)*('Cap Component Finder'!$B20=invTypeMaterials!$A:$A),0),3))*'Help&amp;Setup'!$B$9)-((INDEX(invTypeMaterials!$A:$C,MATCH(1,('Cap Component Finder'!I$1=invTypeMaterials!$B:$B)*('Cap Component Finder'!$B20=invTypeMaterials!$A:$A),0),3))*'Help&amp;Setup'!$B$10),1),0)</f>
        <v>353</v>
      </c>
    </row>
    <row r="21">
      <c r="A21" s="141" t="s">
        <v>420</v>
      </c>
      <c r="B21" s="212">
        <v>24560.0</v>
      </c>
      <c r="C21" s="212">
        <f t="array" ref="C21">IFERROR(CEILING((INDEX(invTypeMaterials!$A:$C,MATCH(1,('Cap Component Finder'!C$1=invTypeMaterials!$B:$B)*('Cap Component Finder'!$B21=invTypeMaterials!$A:$A),0),3))-((INDEX(invTypeMaterials!$A:$C,MATCH(1,('Cap Component Finder'!C$1=invTypeMaterials!$B:$B)*('Cap Component Finder'!$B21=invTypeMaterials!$A:$A),0),3))*'Help&amp;Setup'!$B$8)-((INDEX(invTypeMaterials!$A:$C,MATCH(1,('Cap Component Finder'!C$1=invTypeMaterials!$B:$B)*('Cap Component Finder'!$B21=invTypeMaterials!$A:$A),0),3))*'Help&amp;Setup'!$B$9)-((INDEX(invTypeMaterials!$A:$C,MATCH(1,('Cap Component Finder'!C$1=invTypeMaterials!$B:$B)*('Cap Component Finder'!$B21=invTypeMaterials!$A:$A),0),3))*'Help&amp;Setup'!$B$10),1),0)</f>
        <v>494759</v>
      </c>
      <c r="D21" s="212">
        <f t="array" ref="D21">IFERROR(CEILING((INDEX(invTypeMaterials!$A:$C,MATCH(1,('Cap Component Finder'!D$1=invTypeMaterials!$B:$B)*('Cap Component Finder'!$B21=invTypeMaterials!$A:$A),0),3))-((INDEX(invTypeMaterials!$A:$C,MATCH(1,('Cap Component Finder'!D$1=invTypeMaterials!$B:$B)*('Cap Component Finder'!$B21=invTypeMaterials!$A:$A),0),3))*'Help&amp;Setup'!$B$8)-((INDEX(invTypeMaterials!$A:$C,MATCH(1,('Cap Component Finder'!D$1=invTypeMaterials!$B:$B)*('Cap Component Finder'!$B21=invTypeMaterials!$A:$A),0),3))*'Help&amp;Setup'!$B$9)-((INDEX(invTypeMaterials!$A:$C,MATCH(1,('Cap Component Finder'!D$1=invTypeMaterials!$B:$B)*('Cap Component Finder'!$B21=invTypeMaterials!$A:$A),0),3))*'Help&amp;Setup'!$B$10),1),0)</f>
        <v>123524</v>
      </c>
      <c r="E21" s="212">
        <f t="array" ref="E21">IFERROR(CEILING((INDEX(invTypeMaterials!$A:$C,MATCH(1,('Cap Component Finder'!E$1=invTypeMaterials!$B:$B)*('Cap Component Finder'!$B21=invTypeMaterials!$A:$A),0),3))-((INDEX(invTypeMaterials!$A:$C,MATCH(1,('Cap Component Finder'!E$1=invTypeMaterials!$B:$B)*('Cap Component Finder'!$B21=invTypeMaterials!$A:$A),0),3))*'Help&amp;Setup'!$B$8)-((INDEX(invTypeMaterials!$A:$C,MATCH(1,('Cap Component Finder'!E$1=invTypeMaterials!$B:$B)*('Cap Component Finder'!$B21=invTypeMaterials!$A:$A),0),3))*'Help&amp;Setup'!$B$9)-((INDEX(invTypeMaterials!$A:$C,MATCH(1,('Cap Component Finder'!E$1=invTypeMaterials!$B:$B)*('Cap Component Finder'!$B21=invTypeMaterials!$A:$A),0),3))*'Help&amp;Setup'!$B$10),1),0)</f>
        <v>43500</v>
      </c>
      <c r="F21" s="212">
        <f t="array" ref="F21">IFERROR(CEILING((INDEX(invTypeMaterials!$A:$C,MATCH(1,('Cap Component Finder'!F$1=invTypeMaterials!$B:$B)*('Cap Component Finder'!$B21=invTypeMaterials!$A:$A),0),3))-((INDEX(invTypeMaterials!$A:$C,MATCH(1,('Cap Component Finder'!F$1=invTypeMaterials!$B:$B)*('Cap Component Finder'!$B21=invTypeMaterials!$A:$A),0),3))*'Help&amp;Setup'!$B$8)-((INDEX(invTypeMaterials!$A:$C,MATCH(1,('Cap Component Finder'!F$1=invTypeMaterials!$B:$B)*('Cap Component Finder'!$B21=invTypeMaterials!$A:$A),0),3))*'Help&amp;Setup'!$B$9)-((INDEX(invTypeMaterials!$A:$C,MATCH(1,('Cap Component Finder'!F$1=invTypeMaterials!$B:$B)*('Cap Component Finder'!$B21=invTypeMaterials!$A:$A),0),3))*'Help&amp;Setup'!$B$10),1),0)</f>
        <v>7905</v>
      </c>
      <c r="G21" s="212">
        <f t="array" ref="G21">IFERROR(CEILING((INDEX(invTypeMaterials!$A:$C,MATCH(1,('Cap Component Finder'!G$1=invTypeMaterials!$B:$B)*('Cap Component Finder'!$B21=invTypeMaterials!$A:$A),0),3))-((INDEX(invTypeMaterials!$A:$C,MATCH(1,('Cap Component Finder'!G$1=invTypeMaterials!$B:$B)*('Cap Component Finder'!$B21=invTypeMaterials!$A:$A),0),3))*'Help&amp;Setup'!$B$8)-((INDEX(invTypeMaterials!$A:$C,MATCH(1,('Cap Component Finder'!G$1=invTypeMaterials!$B:$B)*('Cap Component Finder'!$B21=invTypeMaterials!$A:$A),0),3))*'Help&amp;Setup'!$B$9)-((INDEX(invTypeMaterials!$A:$C,MATCH(1,('Cap Component Finder'!G$1=invTypeMaterials!$B:$B)*('Cap Component Finder'!$B21=invTypeMaterials!$A:$A),0),3))*'Help&amp;Setup'!$B$10),1),0)</f>
        <v>2271</v>
      </c>
      <c r="H21" s="212">
        <f t="array" ref="H21">IFERROR(CEILING((INDEX(invTypeMaterials!$A:$C,MATCH(1,('Cap Component Finder'!H$1=invTypeMaterials!$B:$B)*('Cap Component Finder'!$B21=invTypeMaterials!$A:$A),0),3))-((INDEX(invTypeMaterials!$A:$C,MATCH(1,('Cap Component Finder'!H$1=invTypeMaterials!$B:$B)*('Cap Component Finder'!$B21=invTypeMaterials!$A:$A),0),3))*'Help&amp;Setup'!$B$8)-((INDEX(invTypeMaterials!$A:$C,MATCH(1,('Cap Component Finder'!H$1=invTypeMaterials!$B:$B)*('Cap Component Finder'!$B21=invTypeMaterials!$A:$A),0),3))*'Help&amp;Setup'!$B$9)-((INDEX(invTypeMaterials!$A:$C,MATCH(1,('Cap Component Finder'!H$1=invTypeMaterials!$B:$B)*('Cap Component Finder'!$B21=invTypeMaterials!$A:$A),0),3))*'Help&amp;Setup'!$B$10),1),0)</f>
        <v>796</v>
      </c>
      <c r="I21" s="212">
        <f t="array" ref="I21">IFERROR(CEILING((INDEX(invTypeMaterials!$A:$C,MATCH(1,('Cap Component Finder'!I$1=invTypeMaterials!$B:$B)*('Cap Component Finder'!$B21=invTypeMaterials!$A:$A),0),3))-((INDEX(invTypeMaterials!$A:$C,MATCH(1,('Cap Component Finder'!I$1=invTypeMaterials!$B:$B)*('Cap Component Finder'!$B21=invTypeMaterials!$A:$A),0),3))*'Help&amp;Setup'!$B$8)-((INDEX(invTypeMaterials!$A:$C,MATCH(1,('Cap Component Finder'!I$1=invTypeMaterials!$B:$B)*('Cap Component Finder'!$B21=invTypeMaterials!$A:$A),0),3))*'Help&amp;Setup'!$B$9)-((INDEX(invTypeMaterials!$A:$C,MATCH(1,('Cap Component Finder'!I$1=invTypeMaterials!$B:$B)*('Cap Component Finder'!$B21=invTypeMaterials!$A:$A),0),3))*'Help&amp;Setup'!$B$10),1),0)</f>
        <v>370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31.38"/>
    <col customWidth="1" min="3" max="3" width="31.38"/>
    <col customWidth="1" min="4" max="4" width="26.25"/>
  </cols>
  <sheetData>
    <row r="1">
      <c r="A1" s="1" t="s">
        <v>437</v>
      </c>
      <c r="B1" s="1" t="s">
        <v>78</v>
      </c>
      <c r="C1" s="1" t="s">
        <v>437</v>
      </c>
      <c r="D1" s="1" t="s">
        <v>78</v>
      </c>
    </row>
    <row r="2">
      <c r="A2" t="str">
        <f>IFERROR(__xludf.DUMMYFUNCTION("IMPORTRANGE(""https://docs.google.com/spreadsheets/d/1x8nkB0BG-Sk-eG2Qo7ywAYkmalEARUNN44p-OB-y-68/edit#gid=2113579732"", ""Assets!A2:B"")"),"#REF!")</f>
        <v>#REF!</v>
      </c>
      <c r="C2" t="str">
        <f>IFERROR(__xludf.DUMMYFUNCTION("UNIQUE(FILTER(A2:A7010, REGEXMATCH(A2:A7010, ""Compressed"")))"),"#N/A")</f>
        <v>#N/A</v>
      </c>
      <c r="D2" t="str">
        <f t="array" ref="D2:D7010">IF(NOT(ISBLANK(C2:C7010)), VLOOKUP(C2:C7010, A$2:B7010, 2, FALSE), "")</f>
        <v>#N/A</v>
      </c>
    </row>
    <row r="3">
      <c r="D3" t="s">
        <v>165</v>
      </c>
    </row>
    <row r="4">
      <c r="D4" t="s">
        <v>165</v>
      </c>
    </row>
    <row r="5">
      <c r="D5" t="s">
        <v>165</v>
      </c>
    </row>
    <row r="6">
      <c r="D6" t="s">
        <v>165</v>
      </c>
    </row>
    <row r="7">
      <c r="D7" t="s">
        <v>165</v>
      </c>
    </row>
    <row r="8">
      <c r="D8" t="s">
        <v>165</v>
      </c>
    </row>
    <row r="9">
      <c r="D9" t="s">
        <v>165</v>
      </c>
    </row>
    <row r="10">
      <c r="D10" t="s">
        <v>165</v>
      </c>
    </row>
    <row r="11">
      <c r="D11" t="s">
        <v>165</v>
      </c>
    </row>
    <row r="12">
      <c r="D12" t="s">
        <v>165</v>
      </c>
    </row>
    <row r="13">
      <c r="D13" t="s">
        <v>165</v>
      </c>
    </row>
    <row r="14">
      <c r="D14" t="s">
        <v>165</v>
      </c>
    </row>
    <row r="15">
      <c r="D15" t="s">
        <v>165</v>
      </c>
    </row>
    <row r="16">
      <c r="D16" t="s">
        <v>165</v>
      </c>
    </row>
    <row r="17">
      <c r="D17" t="s">
        <v>165</v>
      </c>
    </row>
    <row r="18">
      <c r="D18" t="s">
        <v>165</v>
      </c>
    </row>
    <row r="19">
      <c r="D19" t="s">
        <v>165</v>
      </c>
    </row>
    <row r="20">
      <c r="D20" t="s">
        <v>165</v>
      </c>
    </row>
    <row r="21">
      <c r="D21" t="s">
        <v>165</v>
      </c>
    </row>
    <row r="22">
      <c r="D22" t="s">
        <v>165</v>
      </c>
    </row>
    <row r="23">
      <c r="D23" t="s">
        <v>165</v>
      </c>
    </row>
    <row r="24">
      <c r="D24" t="s">
        <v>165</v>
      </c>
    </row>
    <row r="25">
      <c r="D25" t="s">
        <v>165</v>
      </c>
    </row>
    <row r="26">
      <c r="D26" t="s">
        <v>165</v>
      </c>
    </row>
    <row r="27">
      <c r="D27" t="s">
        <v>165</v>
      </c>
    </row>
    <row r="28">
      <c r="D28" t="s">
        <v>165</v>
      </c>
    </row>
    <row r="29">
      <c r="D29" t="s">
        <v>165</v>
      </c>
    </row>
    <row r="30">
      <c r="D30" t="s">
        <v>165</v>
      </c>
    </row>
    <row r="31">
      <c r="D31" t="s">
        <v>165</v>
      </c>
    </row>
    <row r="32">
      <c r="D32" t="s">
        <v>165</v>
      </c>
    </row>
    <row r="33">
      <c r="D33" t="s">
        <v>165</v>
      </c>
    </row>
    <row r="34">
      <c r="D34" t="s">
        <v>165</v>
      </c>
    </row>
    <row r="35">
      <c r="D35" t="s">
        <v>165</v>
      </c>
    </row>
    <row r="36">
      <c r="D36" t="s">
        <v>165</v>
      </c>
    </row>
    <row r="37">
      <c r="D37" t="s">
        <v>165</v>
      </c>
    </row>
    <row r="38">
      <c r="D38" t="s">
        <v>165</v>
      </c>
    </row>
    <row r="39">
      <c r="D39" t="s">
        <v>165</v>
      </c>
    </row>
    <row r="40">
      <c r="D40" t="s">
        <v>165</v>
      </c>
    </row>
    <row r="41">
      <c r="D41" t="s">
        <v>165</v>
      </c>
    </row>
    <row r="42">
      <c r="D42" t="s">
        <v>165</v>
      </c>
    </row>
    <row r="43">
      <c r="D43" t="s">
        <v>165</v>
      </c>
    </row>
    <row r="44">
      <c r="D44" t="s">
        <v>165</v>
      </c>
    </row>
    <row r="45">
      <c r="D45" t="s">
        <v>165</v>
      </c>
    </row>
    <row r="46">
      <c r="D46" t="s">
        <v>165</v>
      </c>
    </row>
    <row r="47">
      <c r="D47" t="s">
        <v>165</v>
      </c>
    </row>
    <row r="48">
      <c r="D48" t="s">
        <v>165</v>
      </c>
    </row>
    <row r="49">
      <c r="D49" t="s">
        <v>165</v>
      </c>
    </row>
    <row r="50">
      <c r="D50" t="s">
        <v>165</v>
      </c>
    </row>
    <row r="51">
      <c r="D51" t="s">
        <v>165</v>
      </c>
    </row>
    <row r="52">
      <c r="D52" t="s">
        <v>165</v>
      </c>
    </row>
    <row r="53">
      <c r="D53" t="s">
        <v>165</v>
      </c>
    </row>
    <row r="54">
      <c r="D54" t="s">
        <v>165</v>
      </c>
    </row>
    <row r="55">
      <c r="D55" t="s">
        <v>165</v>
      </c>
    </row>
    <row r="56">
      <c r="D56" t="s">
        <v>165</v>
      </c>
    </row>
    <row r="57">
      <c r="D57" t="s">
        <v>165</v>
      </c>
    </row>
    <row r="58">
      <c r="D58" t="s">
        <v>165</v>
      </c>
    </row>
    <row r="59">
      <c r="D59" t="s">
        <v>165</v>
      </c>
    </row>
    <row r="60">
      <c r="D60" t="s">
        <v>165</v>
      </c>
    </row>
    <row r="61">
      <c r="D61" t="s">
        <v>165</v>
      </c>
    </row>
    <row r="62">
      <c r="D62" t="s">
        <v>165</v>
      </c>
    </row>
    <row r="63">
      <c r="D63" t="s">
        <v>165</v>
      </c>
    </row>
    <row r="64">
      <c r="D64" t="s">
        <v>165</v>
      </c>
    </row>
    <row r="65">
      <c r="D65" t="s">
        <v>165</v>
      </c>
    </row>
    <row r="66">
      <c r="D66" t="s">
        <v>165</v>
      </c>
    </row>
    <row r="67">
      <c r="D67" t="s">
        <v>165</v>
      </c>
    </row>
    <row r="68">
      <c r="D68" t="s">
        <v>165</v>
      </c>
    </row>
    <row r="69">
      <c r="D69" t="s">
        <v>165</v>
      </c>
    </row>
    <row r="70">
      <c r="D70" t="s">
        <v>165</v>
      </c>
    </row>
    <row r="71">
      <c r="D71" t="s">
        <v>165</v>
      </c>
    </row>
    <row r="72">
      <c r="D72" t="s">
        <v>165</v>
      </c>
    </row>
    <row r="73">
      <c r="D73" t="s">
        <v>165</v>
      </c>
    </row>
    <row r="74">
      <c r="D74" t="s">
        <v>165</v>
      </c>
    </row>
    <row r="75">
      <c r="D75" t="s">
        <v>165</v>
      </c>
    </row>
    <row r="76">
      <c r="D76" t="s">
        <v>165</v>
      </c>
    </row>
    <row r="77">
      <c r="D77" t="s">
        <v>165</v>
      </c>
    </row>
    <row r="78">
      <c r="D78" t="s">
        <v>165</v>
      </c>
    </row>
    <row r="79">
      <c r="D79" t="s">
        <v>165</v>
      </c>
    </row>
    <row r="80">
      <c r="D80" t="s">
        <v>165</v>
      </c>
    </row>
    <row r="81">
      <c r="D81" t="s">
        <v>165</v>
      </c>
    </row>
    <row r="82">
      <c r="D82" t="s">
        <v>165</v>
      </c>
    </row>
    <row r="83">
      <c r="D83" t="s">
        <v>165</v>
      </c>
    </row>
    <row r="84">
      <c r="D84" t="s">
        <v>165</v>
      </c>
    </row>
    <row r="85">
      <c r="D85" t="s">
        <v>165</v>
      </c>
    </row>
    <row r="86">
      <c r="D86" t="s">
        <v>165</v>
      </c>
    </row>
    <row r="87">
      <c r="D87" t="s">
        <v>165</v>
      </c>
    </row>
    <row r="88">
      <c r="D88" t="s">
        <v>165</v>
      </c>
    </row>
    <row r="89">
      <c r="D89" t="s">
        <v>165</v>
      </c>
    </row>
    <row r="90">
      <c r="D90" t="s">
        <v>165</v>
      </c>
    </row>
    <row r="91">
      <c r="D91" t="s">
        <v>165</v>
      </c>
    </row>
    <row r="92">
      <c r="D92" t="s">
        <v>165</v>
      </c>
    </row>
    <row r="93">
      <c r="D93" t="s">
        <v>165</v>
      </c>
    </row>
    <row r="94">
      <c r="D94" t="s">
        <v>165</v>
      </c>
    </row>
    <row r="95">
      <c r="D95" t="s">
        <v>165</v>
      </c>
    </row>
    <row r="96">
      <c r="D96" t="s">
        <v>165</v>
      </c>
    </row>
    <row r="97">
      <c r="D97" t="s">
        <v>165</v>
      </c>
    </row>
    <row r="98">
      <c r="D98" t="s">
        <v>165</v>
      </c>
    </row>
    <row r="99">
      <c r="D99" t="s">
        <v>165</v>
      </c>
    </row>
    <row r="100">
      <c r="D100" t="s">
        <v>165</v>
      </c>
    </row>
    <row r="101">
      <c r="D101" t="s">
        <v>165</v>
      </c>
    </row>
    <row r="102">
      <c r="D102" t="s">
        <v>165</v>
      </c>
    </row>
    <row r="103">
      <c r="D103" t="s">
        <v>165</v>
      </c>
    </row>
    <row r="104">
      <c r="D104" t="s">
        <v>165</v>
      </c>
    </row>
    <row r="105">
      <c r="D105" t="s">
        <v>165</v>
      </c>
    </row>
    <row r="106">
      <c r="D106" t="s">
        <v>165</v>
      </c>
    </row>
    <row r="107">
      <c r="D107" t="s">
        <v>165</v>
      </c>
    </row>
    <row r="108">
      <c r="D108" t="s">
        <v>165</v>
      </c>
    </row>
    <row r="109">
      <c r="D109" t="s">
        <v>165</v>
      </c>
    </row>
    <row r="110">
      <c r="D110" t="s">
        <v>165</v>
      </c>
    </row>
    <row r="111">
      <c r="D111" t="s">
        <v>165</v>
      </c>
    </row>
    <row r="112">
      <c r="D112" t="s">
        <v>165</v>
      </c>
    </row>
    <row r="113">
      <c r="D113" t="s">
        <v>165</v>
      </c>
    </row>
    <row r="114">
      <c r="D114" t="s">
        <v>165</v>
      </c>
    </row>
    <row r="115">
      <c r="D115" t="s">
        <v>165</v>
      </c>
    </row>
    <row r="116">
      <c r="D116" t="s">
        <v>165</v>
      </c>
    </row>
    <row r="117">
      <c r="D117" t="s">
        <v>165</v>
      </c>
    </row>
    <row r="118">
      <c r="D118" t="s">
        <v>165</v>
      </c>
    </row>
    <row r="119">
      <c r="D119" t="s">
        <v>165</v>
      </c>
    </row>
    <row r="120">
      <c r="D120" t="s">
        <v>165</v>
      </c>
    </row>
    <row r="121">
      <c r="D121" t="s">
        <v>165</v>
      </c>
    </row>
    <row r="122">
      <c r="D122" t="s">
        <v>165</v>
      </c>
    </row>
    <row r="123">
      <c r="D123" t="s">
        <v>165</v>
      </c>
    </row>
    <row r="124">
      <c r="D124" t="s">
        <v>165</v>
      </c>
    </row>
    <row r="125">
      <c r="D125" t="s">
        <v>165</v>
      </c>
    </row>
    <row r="126">
      <c r="D126" t="s">
        <v>165</v>
      </c>
    </row>
    <row r="127">
      <c r="D127" t="s">
        <v>165</v>
      </c>
    </row>
    <row r="128">
      <c r="D128" t="s">
        <v>165</v>
      </c>
    </row>
    <row r="129">
      <c r="D129" t="s">
        <v>165</v>
      </c>
    </row>
    <row r="130">
      <c r="D130" t="s">
        <v>165</v>
      </c>
    </row>
    <row r="131">
      <c r="D131" t="s">
        <v>165</v>
      </c>
    </row>
    <row r="132">
      <c r="D132" t="s">
        <v>165</v>
      </c>
    </row>
    <row r="133">
      <c r="D133" t="s">
        <v>165</v>
      </c>
    </row>
    <row r="134">
      <c r="D134" t="s">
        <v>165</v>
      </c>
    </row>
    <row r="135">
      <c r="D135" t="s">
        <v>165</v>
      </c>
    </row>
    <row r="136">
      <c r="D136" t="s">
        <v>165</v>
      </c>
    </row>
    <row r="137">
      <c r="D137" t="s">
        <v>165</v>
      </c>
    </row>
    <row r="138">
      <c r="D138" t="s">
        <v>165</v>
      </c>
    </row>
    <row r="139">
      <c r="D139" t="s">
        <v>165</v>
      </c>
    </row>
    <row r="140">
      <c r="D140" t="s">
        <v>165</v>
      </c>
    </row>
    <row r="141">
      <c r="D141" t="s">
        <v>165</v>
      </c>
    </row>
    <row r="142">
      <c r="D142" t="s">
        <v>165</v>
      </c>
    </row>
    <row r="143">
      <c r="D143" t="s">
        <v>165</v>
      </c>
    </row>
    <row r="144">
      <c r="D144" t="s">
        <v>165</v>
      </c>
    </row>
    <row r="145">
      <c r="D145" t="s">
        <v>165</v>
      </c>
    </row>
    <row r="146">
      <c r="D146" t="s">
        <v>165</v>
      </c>
    </row>
    <row r="147">
      <c r="D147" t="s">
        <v>165</v>
      </c>
    </row>
    <row r="148">
      <c r="D148" t="s">
        <v>165</v>
      </c>
    </row>
    <row r="149">
      <c r="D149" t="s">
        <v>165</v>
      </c>
    </row>
    <row r="150">
      <c r="D150" t="s">
        <v>165</v>
      </c>
    </row>
    <row r="151">
      <c r="D151" t="s">
        <v>165</v>
      </c>
    </row>
    <row r="152">
      <c r="D152" t="s">
        <v>165</v>
      </c>
    </row>
    <row r="153">
      <c r="D153" t="s">
        <v>165</v>
      </c>
    </row>
    <row r="154">
      <c r="D154" t="s">
        <v>165</v>
      </c>
    </row>
    <row r="155">
      <c r="D155" t="s">
        <v>165</v>
      </c>
    </row>
    <row r="156">
      <c r="D156" t="s">
        <v>165</v>
      </c>
    </row>
    <row r="157">
      <c r="D157" t="s">
        <v>165</v>
      </c>
    </row>
    <row r="158">
      <c r="D158" t="s">
        <v>165</v>
      </c>
    </row>
    <row r="159">
      <c r="D159" t="s">
        <v>165</v>
      </c>
    </row>
    <row r="160">
      <c r="D160" t="s">
        <v>165</v>
      </c>
    </row>
    <row r="161">
      <c r="D161" t="s">
        <v>165</v>
      </c>
    </row>
    <row r="162">
      <c r="D162" t="s">
        <v>165</v>
      </c>
    </row>
    <row r="163">
      <c r="D163" t="s">
        <v>165</v>
      </c>
    </row>
    <row r="164">
      <c r="D164" t="s">
        <v>165</v>
      </c>
    </row>
    <row r="165">
      <c r="D165" t="s">
        <v>165</v>
      </c>
    </row>
    <row r="166">
      <c r="D166" t="s">
        <v>165</v>
      </c>
    </row>
    <row r="167">
      <c r="D167" t="s">
        <v>165</v>
      </c>
    </row>
    <row r="168">
      <c r="D168" t="s">
        <v>165</v>
      </c>
    </row>
    <row r="169">
      <c r="D169" t="s">
        <v>165</v>
      </c>
    </row>
    <row r="170">
      <c r="D170" t="s">
        <v>165</v>
      </c>
    </row>
    <row r="171">
      <c r="D171" t="s">
        <v>165</v>
      </c>
    </row>
    <row r="172">
      <c r="D172" t="s">
        <v>165</v>
      </c>
    </row>
    <row r="173">
      <c r="D173" t="s">
        <v>165</v>
      </c>
    </row>
    <row r="174">
      <c r="D174" t="s">
        <v>165</v>
      </c>
    </row>
    <row r="175">
      <c r="D175" t="s">
        <v>165</v>
      </c>
    </row>
    <row r="176">
      <c r="D176" t="s">
        <v>165</v>
      </c>
    </row>
    <row r="177">
      <c r="D177" t="s">
        <v>165</v>
      </c>
    </row>
    <row r="178">
      <c r="D178" t="s">
        <v>165</v>
      </c>
    </row>
    <row r="179">
      <c r="D179" t="s">
        <v>165</v>
      </c>
    </row>
    <row r="180">
      <c r="D180" t="s">
        <v>165</v>
      </c>
    </row>
    <row r="181">
      <c r="D181" t="s">
        <v>165</v>
      </c>
    </row>
    <row r="182">
      <c r="D182" t="s">
        <v>165</v>
      </c>
    </row>
    <row r="183">
      <c r="D183" t="s">
        <v>165</v>
      </c>
    </row>
    <row r="184">
      <c r="D184" t="s">
        <v>165</v>
      </c>
    </row>
    <row r="185">
      <c r="D185" t="s">
        <v>165</v>
      </c>
    </row>
    <row r="186">
      <c r="D186" t="s">
        <v>165</v>
      </c>
    </row>
    <row r="187">
      <c r="D187" t="s">
        <v>165</v>
      </c>
    </row>
    <row r="188">
      <c r="D188" t="s">
        <v>165</v>
      </c>
    </row>
    <row r="189">
      <c r="D189" t="s">
        <v>165</v>
      </c>
    </row>
    <row r="190">
      <c r="D190" t="s">
        <v>165</v>
      </c>
    </row>
    <row r="191">
      <c r="D191" t="s">
        <v>165</v>
      </c>
    </row>
    <row r="192">
      <c r="D192" t="s">
        <v>165</v>
      </c>
    </row>
    <row r="193">
      <c r="D193" t="s">
        <v>165</v>
      </c>
    </row>
    <row r="194">
      <c r="D194" t="s">
        <v>165</v>
      </c>
    </row>
    <row r="195">
      <c r="D195" t="s">
        <v>165</v>
      </c>
    </row>
    <row r="196">
      <c r="D196" t="s">
        <v>165</v>
      </c>
    </row>
    <row r="197">
      <c r="D197" t="s">
        <v>165</v>
      </c>
    </row>
    <row r="198">
      <c r="D198" t="s">
        <v>165</v>
      </c>
    </row>
    <row r="199">
      <c r="D199" t="s">
        <v>165</v>
      </c>
    </row>
    <row r="200">
      <c r="D200" t="s">
        <v>165</v>
      </c>
    </row>
    <row r="201">
      <c r="D201" t="s">
        <v>165</v>
      </c>
    </row>
    <row r="202">
      <c r="D202" t="s">
        <v>165</v>
      </c>
    </row>
    <row r="203">
      <c r="D203" t="s">
        <v>165</v>
      </c>
    </row>
    <row r="204">
      <c r="D204" t="s">
        <v>165</v>
      </c>
    </row>
    <row r="205">
      <c r="D205" t="s">
        <v>165</v>
      </c>
    </row>
    <row r="206">
      <c r="D206" t="s">
        <v>165</v>
      </c>
    </row>
    <row r="207">
      <c r="D207" t="s">
        <v>165</v>
      </c>
    </row>
    <row r="208">
      <c r="D208" t="s">
        <v>165</v>
      </c>
    </row>
    <row r="209">
      <c r="D209" t="s">
        <v>165</v>
      </c>
    </row>
    <row r="210">
      <c r="D210" t="s">
        <v>165</v>
      </c>
    </row>
    <row r="211">
      <c r="D211" t="s">
        <v>165</v>
      </c>
    </row>
    <row r="212">
      <c r="D212" t="s">
        <v>165</v>
      </c>
    </row>
    <row r="213">
      <c r="D213" t="s">
        <v>165</v>
      </c>
    </row>
    <row r="214">
      <c r="D214" t="s">
        <v>165</v>
      </c>
    </row>
    <row r="215">
      <c r="D215" t="s">
        <v>165</v>
      </c>
    </row>
    <row r="216">
      <c r="D216" t="s">
        <v>165</v>
      </c>
    </row>
    <row r="217">
      <c r="D217" t="s">
        <v>165</v>
      </c>
    </row>
    <row r="218">
      <c r="D218" t="s">
        <v>165</v>
      </c>
    </row>
    <row r="219">
      <c r="D219" t="s">
        <v>165</v>
      </c>
    </row>
    <row r="220">
      <c r="D220" t="s">
        <v>165</v>
      </c>
    </row>
    <row r="221">
      <c r="D221" t="s">
        <v>165</v>
      </c>
    </row>
    <row r="222">
      <c r="D222" t="s">
        <v>165</v>
      </c>
    </row>
    <row r="223">
      <c r="D223" t="s">
        <v>165</v>
      </c>
    </row>
    <row r="224">
      <c r="D224" t="s">
        <v>165</v>
      </c>
    </row>
    <row r="225">
      <c r="D225" t="s">
        <v>165</v>
      </c>
    </row>
    <row r="226">
      <c r="D226" t="s">
        <v>165</v>
      </c>
    </row>
    <row r="227">
      <c r="D227" t="s">
        <v>165</v>
      </c>
    </row>
    <row r="228">
      <c r="D228" t="s">
        <v>165</v>
      </c>
    </row>
    <row r="229">
      <c r="D229" t="s">
        <v>165</v>
      </c>
    </row>
    <row r="230">
      <c r="D230" t="s">
        <v>165</v>
      </c>
    </row>
    <row r="231">
      <c r="D231" t="s">
        <v>165</v>
      </c>
    </row>
    <row r="232">
      <c r="D232" t="s">
        <v>165</v>
      </c>
    </row>
    <row r="233">
      <c r="D233" t="s">
        <v>165</v>
      </c>
    </row>
    <row r="234">
      <c r="D234" t="s">
        <v>165</v>
      </c>
    </row>
    <row r="235">
      <c r="D235" t="s">
        <v>165</v>
      </c>
    </row>
    <row r="236">
      <c r="D236" t="s">
        <v>165</v>
      </c>
    </row>
    <row r="237">
      <c r="D237" t="s">
        <v>165</v>
      </c>
    </row>
    <row r="238">
      <c r="D238" t="s">
        <v>165</v>
      </c>
    </row>
    <row r="239">
      <c r="D239" t="s">
        <v>165</v>
      </c>
    </row>
    <row r="240">
      <c r="D240" t="s">
        <v>165</v>
      </c>
    </row>
    <row r="241">
      <c r="D241" t="s">
        <v>165</v>
      </c>
    </row>
    <row r="242">
      <c r="D242" t="s">
        <v>165</v>
      </c>
    </row>
    <row r="243">
      <c r="D243" t="s">
        <v>165</v>
      </c>
    </row>
    <row r="244">
      <c r="D244" t="s">
        <v>165</v>
      </c>
    </row>
    <row r="245">
      <c r="D245" t="s">
        <v>165</v>
      </c>
    </row>
    <row r="246">
      <c r="D246" t="s">
        <v>165</v>
      </c>
    </row>
    <row r="247">
      <c r="D247" t="s">
        <v>165</v>
      </c>
    </row>
    <row r="248">
      <c r="D248" t="s">
        <v>165</v>
      </c>
    </row>
    <row r="249">
      <c r="D249" t="s">
        <v>165</v>
      </c>
    </row>
    <row r="250">
      <c r="D250" t="s">
        <v>165</v>
      </c>
    </row>
    <row r="251">
      <c r="D251" t="s">
        <v>165</v>
      </c>
    </row>
    <row r="252">
      <c r="D252" t="s">
        <v>165</v>
      </c>
    </row>
    <row r="253">
      <c r="D253" t="s">
        <v>165</v>
      </c>
    </row>
    <row r="254">
      <c r="D254" t="s">
        <v>165</v>
      </c>
    </row>
    <row r="255">
      <c r="D255" t="s">
        <v>165</v>
      </c>
    </row>
    <row r="256">
      <c r="D256" t="s">
        <v>165</v>
      </c>
    </row>
    <row r="257">
      <c r="D257" t="s">
        <v>165</v>
      </c>
    </row>
    <row r="258">
      <c r="D258" t="s">
        <v>165</v>
      </c>
    </row>
    <row r="259">
      <c r="D259" t="s">
        <v>165</v>
      </c>
    </row>
    <row r="260">
      <c r="D260" t="s">
        <v>165</v>
      </c>
    </row>
    <row r="261">
      <c r="D261" t="s">
        <v>165</v>
      </c>
    </row>
    <row r="262">
      <c r="D262" t="s">
        <v>165</v>
      </c>
    </row>
    <row r="263">
      <c r="D263" t="s">
        <v>165</v>
      </c>
    </row>
    <row r="264">
      <c r="D264" t="s">
        <v>165</v>
      </c>
    </row>
    <row r="265">
      <c r="D265" t="s">
        <v>165</v>
      </c>
    </row>
    <row r="266">
      <c r="D266" t="s">
        <v>165</v>
      </c>
    </row>
    <row r="267">
      <c r="D267" t="s">
        <v>165</v>
      </c>
    </row>
    <row r="268">
      <c r="D268" t="s">
        <v>165</v>
      </c>
    </row>
    <row r="269">
      <c r="D269" t="s">
        <v>165</v>
      </c>
    </row>
    <row r="270">
      <c r="D270" t="s">
        <v>165</v>
      </c>
    </row>
    <row r="271">
      <c r="D271" t="s">
        <v>165</v>
      </c>
    </row>
    <row r="272">
      <c r="D272" t="s">
        <v>165</v>
      </c>
    </row>
    <row r="273">
      <c r="D273" t="s">
        <v>165</v>
      </c>
    </row>
    <row r="274">
      <c r="D274" t="s">
        <v>165</v>
      </c>
    </row>
    <row r="275">
      <c r="D275" t="s">
        <v>165</v>
      </c>
    </row>
    <row r="276">
      <c r="D276" t="s">
        <v>165</v>
      </c>
    </row>
    <row r="277">
      <c r="D277" t="s">
        <v>165</v>
      </c>
    </row>
    <row r="278">
      <c r="D278" t="s">
        <v>165</v>
      </c>
    </row>
    <row r="279">
      <c r="D279" t="s">
        <v>165</v>
      </c>
    </row>
    <row r="280">
      <c r="D280" t="s">
        <v>165</v>
      </c>
    </row>
    <row r="281">
      <c r="D281" t="s">
        <v>165</v>
      </c>
    </row>
    <row r="282">
      <c r="D282" t="s">
        <v>165</v>
      </c>
    </row>
    <row r="283">
      <c r="D283" t="s">
        <v>165</v>
      </c>
    </row>
    <row r="284">
      <c r="D284" t="s">
        <v>165</v>
      </c>
    </row>
    <row r="285">
      <c r="D285" t="s">
        <v>165</v>
      </c>
    </row>
    <row r="286">
      <c r="D286" t="s">
        <v>165</v>
      </c>
    </row>
    <row r="287">
      <c r="D287" t="s">
        <v>165</v>
      </c>
    </row>
    <row r="288">
      <c r="D288" t="s">
        <v>165</v>
      </c>
    </row>
    <row r="289">
      <c r="D289" t="s">
        <v>165</v>
      </c>
    </row>
    <row r="290">
      <c r="D290" t="s">
        <v>165</v>
      </c>
    </row>
    <row r="291">
      <c r="D291" t="s">
        <v>165</v>
      </c>
    </row>
    <row r="292">
      <c r="D292" t="s">
        <v>165</v>
      </c>
    </row>
    <row r="293">
      <c r="D293" t="s">
        <v>165</v>
      </c>
    </row>
    <row r="294">
      <c r="D294" t="s">
        <v>165</v>
      </c>
    </row>
    <row r="295">
      <c r="D295" t="s">
        <v>165</v>
      </c>
    </row>
    <row r="296">
      <c r="D296" t="s">
        <v>165</v>
      </c>
    </row>
    <row r="297">
      <c r="D297" t="s">
        <v>165</v>
      </c>
    </row>
    <row r="298">
      <c r="D298" t="s">
        <v>165</v>
      </c>
    </row>
    <row r="299">
      <c r="D299" t="s">
        <v>165</v>
      </c>
    </row>
    <row r="300">
      <c r="D300" t="s">
        <v>165</v>
      </c>
    </row>
    <row r="301">
      <c r="D301" t="s">
        <v>165</v>
      </c>
    </row>
    <row r="302">
      <c r="D302" t="s">
        <v>165</v>
      </c>
    </row>
    <row r="303">
      <c r="D303" t="s">
        <v>165</v>
      </c>
    </row>
    <row r="304">
      <c r="D304" t="s">
        <v>165</v>
      </c>
    </row>
    <row r="305">
      <c r="D305" t="s">
        <v>165</v>
      </c>
    </row>
    <row r="306">
      <c r="D306" t="s">
        <v>165</v>
      </c>
    </row>
    <row r="307">
      <c r="D307" t="s">
        <v>165</v>
      </c>
    </row>
    <row r="308">
      <c r="D308" t="s">
        <v>165</v>
      </c>
    </row>
    <row r="309">
      <c r="D309" t="s">
        <v>165</v>
      </c>
    </row>
    <row r="310">
      <c r="D310" t="s">
        <v>165</v>
      </c>
    </row>
    <row r="311">
      <c r="D311" t="s">
        <v>165</v>
      </c>
    </row>
    <row r="312">
      <c r="D312" t="s">
        <v>165</v>
      </c>
    </row>
    <row r="313">
      <c r="D313" t="s">
        <v>165</v>
      </c>
    </row>
    <row r="314">
      <c r="D314" t="s">
        <v>165</v>
      </c>
    </row>
    <row r="315">
      <c r="D315" t="s">
        <v>165</v>
      </c>
    </row>
    <row r="316">
      <c r="D316" t="s">
        <v>165</v>
      </c>
    </row>
    <row r="317">
      <c r="D317" t="s">
        <v>165</v>
      </c>
    </row>
    <row r="318">
      <c r="D318" t="s">
        <v>165</v>
      </c>
    </row>
    <row r="319">
      <c r="D319" t="s">
        <v>165</v>
      </c>
    </row>
    <row r="320">
      <c r="D320" t="s">
        <v>165</v>
      </c>
    </row>
    <row r="321">
      <c r="D321" t="s">
        <v>165</v>
      </c>
    </row>
    <row r="322">
      <c r="D322" t="s">
        <v>165</v>
      </c>
    </row>
    <row r="323">
      <c r="D323" t="s">
        <v>165</v>
      </c>
    </row>
    <row r="324">
      <c r="D324" t="s">
        <v>165</v>
      </c>
    </row>
    <row r="325">
      <c r="D325" t="s">
        <v>165</v>
      </c>
    </row>
    <row r="326">
      <c r="D326" t="s">
        <v>165</v>
      </c>
    </row>
    <row r="327">
      <c r="D327" t="s">
        <v>165</v>
      </c>
    </row>
    <row r="328">
      <c r="D328" t="s">
        <v>165</v>
      </c>
    </row>
    <row r="329">
      <c r="D329" t="s">
        <v>165</v>
      </c>
    </row>
    <row r="330">
      <c r="D330" t="s">
        <v>165</v>
      </c>
    </row>
    <row r="331">
      <c r="D331" t="s">
        <v>165</v>
      </c>
    </row>
    <row r="332">
      <c r="D332" t="s">
        <v>165</v>
      </c>
    </row>
    <row r="333">
      <c r="D333" t="s">
        <v>165</v>
      </c>
    </row>
    <row r="334">
      <c r="D334" t="s">
        <v>165</v>
      </c>
    </row>
    <row r="335">
      <c r="D335" t="s">
        <v>165</v>
      </c>
    </row>
    <row r="336">
      <c r="D336" t="s">
        <v>165</v>
      </c>
    </row>
    <row r="337">
      <c r="D337" t="s">
        <v>165</v>
      </c>
    </row>
    <row r="338">
      <c r="D338" t="s">
        <v>165</v>
      </c>
    </row>
    <row r="339">
      <c r="D339" t="s">
        <v>165</v>
      </c>
    </row>
    <row r="340">
      <c r="D340" t="s">
        <v>165</v>
      </c>
    </row>
    <row r="341">
      <c r="D341" t="s">
        <v>165</v>
      </c>
    </row>
    <row r="342">
      <c r="D342" t="s">
        <v>165</v>
      </c>
    </row>
    <row r="343">
      <c r="D343" t="s">
        <v>165</v>
      </c>
    </row>
    <row r="344">
      <c r="D344" t="s">
        <v>165</v>
      </c>
    </row>
    <row r="345">
      <c r="D345" t="s">
        <v>165</v>
      </c>
    </row>
    <row r="346">
      <c r="D346" t="s">
        <v>165</v>
      </c>
    </row>
    <row r="347">
      <c r="D347" t="s">
        <v>165</v>
      </c>
    </row>
    <row r="348">
      <c r="D348" t="s">
        <v>165</v>
      </c>
    </row>
    <row r="349">
      <c r="D349" t="s">
        <v>165</v>
      </c>
    </row>
    <row r="350">
      <c r="D350" t="s">
        <v>165</v>
      </c>
    </row>
    <row r="351">
      <c r="D351" t="s">
        <v>165</v>
      </c>
    </row>
    <row r="352">
      <c r="D352" t="s">
        <v>165</v>
      </c>
    </row>
    <row r="353">
      <c r="D353" t="s">
        <v>165</v>
      </c>
    </row>
    <row r="354">
      <c r="D354" t="s">
        <v>165</v>
      </c>
    </row>
    <row r="355">
      <c r="D355" t="s">
        <v>165</v>
      </c>
    </row>
    <row r="356">
      <c r="D356" t="s">
        <v>165</v>
      </c>
    </row>
    <row r="357">
      <c r="D357" t="s">
        <v>165</v>
      </c>
    </row>
    <row r="358">
      <c r="D358" t="s">
        <v>165</v>
      </c>
    </row>
    <row r="359">
      <c r="D359" t="s">
        <v>165</v>
      </c>
    </row>
    <row r="360">
      <c r="D360" t="s">
        <v>165</v>
      </c>
    </row>
    <row r="361">
      <c r="D361" t="s">
        <v>165</v>
      </c>
    </row>
    <row r="362">
      <c r="D362" t="s">
        <v>165</v>
      </c>
    </row>
    <row r="363">
      <c r="D363" t="s">
        <v>165</v>
      </c>
    </row>
    <row r="364">
      <c r="D364" t="s">
        <v>165</v>
      </c>
    </row>
    <row r="365">
      <c r="D365" t="s">
        <v>165</v>
      </c>
    </row>
    <row r="366">
      <c r="D366" t="s">
        <v>165</v>
      </c>
    </row>
    <row r="367">
      <c r="D367" t="s">
        <v>165</v>
      </c>
    </row>
    <row r="368">
      <c r="D368" t="s">
        <v>165</v>
      </c>
    </row>
    <row r="369">
      <c r="D369" t="s">
        <v>165</v>
      </c>
    </row>
    <row r="370">
      <c r="D370" t="s">
        <v>165</v>
      </c>
    </row>
    <row r="371">
      <c r="D371" t="s">
        <v>165</v>
      </c>
    </row>
    <row r="372">
      <c r="D372" t="s">
        <v>165</v>
      </c>
    </row>
    <row r="373">
      <c r="D373" t="s">
        <v>165</v>
      </c>
    </row>
    <row r="374">
      <c r="D374" t="s">
        <v>165</v>
      </c>
    </row>
    <row r="375">
      <c r="D375" t="s">
        <v>165</v>
      </c>
    </row>
    <row r="376">
      <c r="D376" t="s">
        <v>165</v>
      </c>
    </row>
    <row r="377">
      <c r="D377" t="s">
        <v>165</v>
      </c>
    </row>
    <row r="378">
      <c r="D378" t="s">
        <v>165</v>
      </c>
    </row>
    <row r="379">
      <c r="D379" t="s">
        <v>165</v>
      </c>
    </row>
    <row r="380">
      <c r="D380" t="s">
        <v>165</v>
      </c>
    </row>
    <row r="381">
      <c r="D381" t="s">
        <v>165</v>
      </c>
    </row>
    <row r="382">
      <c r="D382" t="s">
        <v>165</v>
      </c>
    </row>
    <row r="383">
      <c r="D383" t="s">
        <v>165</v>
      </c>
    </row>
    <row r="384">
      <c r="D384" t="s">
        <v>165</v>
      </c>
    </row>
    <row r="385">
      <c r="D385" t="s">
        <v>165</v>
      </c>
    </row>
    <row r="386">
      <c r="D386" t="s">
        <v>165</v>
      </c>
    </row>
    <row r="387">
      <c r="D387" t="s">
        <v>165</v>
      </c>
    </row>
    <row r="388">
      <c r="D388" t="s">
        <v>165</v>
      </c>
    </row>
    <row r="389">
      <c r="D389" t="s">
        <v>165</v>
      </c>
    </row>
    <row r="390">
      <c r="D390" t="s">
        <v>165</v>
      </c>
    </row>
    <row r="391">
      <c r="D391" t="s">
        <v>165</v>
      </c>
    </row>
    <row r="392">
      <c r="D392" t="s">
        <v>165</v>
      </c>
    </row>
    <row r="393">
      <c r="D393" t="s">
        <v>165</v>
      </c>
    </row>
    <row r="394">
      <c r="D394" t="s">
        <v>165</v>
      </c>
    </row>
    <row r="395">
      <c r="D395" t="s">
        <v>165</v>
      </c>
    </row>
    <row r="396">
      <c r="D396" t="s">
        <v>165</v>
      </c>
    </row>
    <row r="397">
      <c r="D397" t="s">
        <v>165</v>
      </c>
    </row>
    <row r="398">
      <c r="D398" t="s">
        <v>165</v>
      </c>
    </row>
    <row r="399">
      <c r="D399" t="s">
        <v>165</v>
      </c>
    </row>
    <row r="400">
      <c r="D400" t="s">
        <v>165</v>
      </c>
    </row>
    <row r="401">
      <c r="D401" t="s">
        <v>165</v>
      </c>
    </row>
    <row r="402">
      <c r="D402" t="s">
        <v>165</v>
      </c>
    </row>
    <row r="403">
      <c r="D403" t="s">
        <v>165</v>
      </c>
    </row>
    <row r="404">
      <c r="D404" t="s">
        <v>165</v>
      </c>
    </row>
    <row r="405">
      <c r="D405" t="s">
        <v>165</v>
      </c>
    </row>
    <row r="406">
      <c r="D406" t="s">
        <v>165</v>
      </c>
    </row>
    <row r="407">
      <c r="D407" t="s">
        <v>165</v>
      </c>
    </row>
    <row r="408">
      <c r="D408" t="s">
        <v>165</v>
      </c>
    </row>
    <row r="409">
      <c r="D409" t="s">
        <v>165</v>
      </c>
    </row>
    <row r="410">
      <c r="D410" t="s">
        <v>165</v>
      </c>
    </row>
    <row r="411">
      <c r="D411" t="s">
        <v>165</v>
      </c>
    </row>
    <row r="412">
      <c r="D412" t="s">
        <v>165</v>
      </c>
    </row>
    <row r="413">
      <c r="D413" t="s">
        <v>165</v>
      </c>
    </row>
    <row r="414">
      <c r="D414" t="s">
        <v>165</v>
      </c>
    </row>
    <row r="415">
      <c r="D415" t="s">
        <v>165</v>
      </c>
    </row>
    <row r="416">
      <c r="D416" t="s">
        <v>165</v>
      </c>
    </row>
    <row r="417">
      <c r="D417" t="s">
        <v>165</v>
      </c>
    </row>
    <row r="418">
      <c r="D418" t="s">
        <v>165</v>
      </c>
    </row>
    <row r="419">
      <c r="D419" t="s">
        <v>165</v>
      </c>
    </row>
    <row r="420">
      <c r="D420" t="s">
        <v>165</v>
      </c>
    </row>
    <row r="421">
      <c r="D421" t="s">
        <v>165</v>
      </c>
    </row>
    <row r="422">
      <c r="D422" t="s">
        <v>165</v>
      </c>
    </row>
    <row r="423">
      <c r="D423" t="s">
        <v>165</v>
      </c>
    </row>
    <row r="424">
      <c r="D424" t="s">
        <v>165</v>
      </c>
    </row>
    <row r="425">
      <c r="D425" t="s">
        <v>165</v>
      </c>
    </row>
    <row r="426">
      <c r="D426" t="s">
        <v>165</v>
      </c>
    </row>
    <row r="427">
      <c r="D427" t="s">
        <v>165</v>
      </c>
    </row>
    <row r="428">
      <c r="D428" t="s">
        <v>165</v>
      </c>
    </row>
    <row r="429">
      <c r="D429" t="s">
        <v>165</v>
      </c>
    </row>
    <row r="430">
      <c r="D430" t="s">
        <v>165</v>
      </c>
    </row>
    <row r="431">
      <c r="D431" t="s">
        <v>165</v>
      </c>
    </row>
    <row r="432">
      <c r="D432" t="s">
        <v>165</v>
      </c>
    </row>
    <row r="433">
      <c r="D433" t="s">
        <v>165</v>
      </c>
    </row>
    <row r="434">
      <c r="D434" t="s">
        <v>165</v>
      </c>
    </row>
    <row r="435">
      <c r="D435" t="s">
        <v>165</v>
      </c>
    </row>
    <row r="436">
      <c r="D436" t="s">
        <v>165</v>
      </c>
    </row>
    <row r="437">
      <c r="D437" t="s">
        <v>165</v>
      </c>
    </row>
    <row r="438">
      <c r="D438" t="s">
        <v>165</v>
      </c>
    </row>
    <row r="439">
      <c r="D439" t="s">
        <v>165</v>
      </c>
    </row>
    <row r="440">
      <c r="D440" t="s">
        <v>165</v>
      </c>
    </row>
    <row r="441">
      <c r="D441" t="s">
        <v>165</v>
      </c>
    </row>
    <row r="442">
      <c r="D442" t="s">
        <v>165</v>
      </c>
    </row>
    <row r="443">
      <c r="D443" t="s">
        <v>165</v>
      </c>
    </row>
    <row r="444">
      <c r="D444" t="s">
        <v>165</v>
      </c>
    </row>
    <row r="445">
      <c r="D445" t="s">
        <v>165</v>
      </c>
    </row>
    <row r="446">
      <c r="D446" t="s">
        <v>165</v>
      </c>
    </row>
    <row r="447">
      <c r="D447" t="s">
        <v>165</v>
      </c>
    </row>
    <row r="448">
      <c r="D448" t="s">
        <v>165</v>
      </c>
    </row>
    <row r="449">
      <c r="D449" t="s">
        <v>165</v>
      </c>
    </row>
    <row r="450">
      <c r="D450" t="s">
        <v>165</v>
      </c>
    </row>
    <row r="451">
      <c r="D451" t="s">
        <v>165</v>
      </c>
    </row>
    <row r="452">
      <c r="D452" t="s">
        <v>165</v>
      </c>
    </row>
    <row r="453">
      <c r="D453" t="s">
        <v>165</v>
      </c>
    </row>
    <row r="454">
      <c r="D454" t="s">
        <v>165</v>
      </c>
    </row>
    <row r="455">
      <c r="D455" t="s">
        <v>165</v>
      </c>
    </row>
    <row r="456">
      <c r="D456" t="s">
        <v>165</v>
      </c>
    </row>
    <row r="457">
      <c r="D457" t="s">
        <v>165</v>
      </c>
    </row>
    <row r="458">
      <c r="D458" t="s">
        <v>165</v>
      </c>
    </row>
    <row r="459">
      <c r="D459" t="s">
        <v>165</v>
      </c>
    </row>
    <row r="460">
      <c r="D460" t="s">
        <v>165</v>
      </c>
    </row>
    <row r="461">
      <c r="D461" t="s">
        <v>165</v>
      </c>
    </row>
    <row r="462">
      <c r="D462" t="s">
        <v>165</v>
      </c>
    </row>
    <row r="463">
      <c r="D463" t="s">
        <v>165</v>
      </c>
    </row>
    <row r="464">
      <c r="D464" t="s">
        <v>165</v>
      </c>
    </row>
    <row r="465">
      <c r="D465" t="s">
        <v>165</v>
      </c>
    </row>
    <row r="466">
      <c r="D466" t="s">
        <v>165</v>
      </c>
    </row>
    <row r="467">
      <c r="D467" t="s">
        <v>165</v>
      </c>
    </row>
    <row r="468">
      <c r="D468" t="s">
        <v>165</v>
      </c>
    </row>
    <row r="469">
      <c r="D469" t="s">
        <v>165</v>
      </c>
    </row>
    <row r="470">
      <c r="D470" t="s">
        <v>165</v>
      </c>
    </row>
    <row r="471">
      <c r="D471" t="s">
        <v>165</v>
      </c>
    </row>
    <row r="472">
      <c r="D472" t="s">
        <v>165</v>
      </c>
    </row>
    <row r="473">
      <c r="D473" t="s">
        <v>165</v>
      </c>
    </row>
    <row r="474">
      <c r="D474" t="s">
        <v>165</v>
      </c>
    </row>
    <row r="475">
      <c r="D475" t="s">
        <v>165</v>
      </c>
    </row>
    <row r="476">
      <c r="D476" t="s">
        <v>165</v>
      </c>
    </row>
    <row r="477">
      <c r="D477" t="s">
        <v>165</v>
      </c>
    </row>
    <row r="478">
      <c r="D478" t="s">
        <v>165</v>
      </c>
    </row>
    <row r="479">
      <c r="D479" t="s">
        <v>165</v>
      </c>
    </row>
    <row r="480">
      <c r="D480" t="s">
        <v>165</v>
      </c>
    </row>
    <row r="481">
      <c r="D481" t="s">
        <v>165</v>
      </c>
    </row>
    <row r="482">
      <c r="D482" t="s">
        <v>165</v>
      </c>
    </row>
    <row r="483">
      <c r="D483" t="s">
        <v>165</v>
      </c>
    </row>
    <row r="484">
      <c r="D484" t="s">
        <v>165</v>
      </c>
    </row>
    <row r="485">
      <c r="D485" t="s">
        <v>165</v>
      </c>
    </row>
    <row r="486">
      <c r="D486" t="s">
        <v>165</v>
      </c>
    </row>
    <row r="487">
      <c r="D487" t="s">
        <v>165</v>
      </c>
    </row>
    <row r="488">
      <c r="D488" t="s">
        <v>165</v>
      </c>
    </row>
    <row r="489">
      <c r="D489" t="s">
        <v>165</v>
      </c>
    </row>
    <row r="490">
      <c r="D490" t="s">
        <v>165</v>
      </c>
    </row>
    <row r="491">
      <c r="D491" t="s">
        <v>165</v>
      </c>
    </row>
    <row r="492">
      <c r="D492" t="s">
        <v>165</v>
      </c>
    </row>
    <row r="493">
      <c r="D493" t="s">
        <v>165</v>
      </c>
    </row>
    <row r="494">
      <c r="D494" t="s">
        <v>165</v>
      </c>
    </row>
    <row r="495">
      <c r="D495" t="s">
        <v>165</v>
      </c>
    </row>
    <row r="496">
      <c r="D496" t="s">
        <v>165</v>
      </c>
    </row>
    <row r="497">
      <c r="D497" t="s">
        <v>165</v>
      </c>
    </row>
    <row r="498">
      <c r="D498" t="s">
        <v>165</v>
      </c>
    </row>
    <row r="499">
      <c r="D499" t="s">
        <v>165</v>
      </c>
    </row>
    <row r="500">
      <c r="D500" t="s">
        <v>165</v>
      </c>
    </row>
    <row r="501">
      <c r="D501" t="s">
        <v>165</v>
      </c>
    </row>
    <row r="502">
      <c r="D502" t="s">
        <v>165</v>
      </c>
    </row>
    <row r="503">
      <c r="D503" t="s">
        <v>165</v>
      </c>
    </row>
    <row r="504">
      <c r="D504" t="s">
        <v>165</v>
      </c>
    </row>
    <row r="505">
      <c r="D505" t="s">
        <v>165</v>
      </c>
    </row>
    <row r="506">
      <c r="D506" t="s">
        <v>165</v>
      </c>
    </row>
    <row r="507">
      <c r="D507" t="s">
        <v>165</v>
      </c>
    </row>
    <row r="508">
      <c r="D508" t="s">
        <v>165</v>
      </c>
    </row>
    <row r="509">
      <c r="D509" t="s">
        <v>165</v>
      </c>
    </row>
    <row r="510">
      <c r="D510" t="s">
        <v>165</v>
      </c>
    </row>
    <row r="511">
      <c r="D511" t="s">
        <v>165</v>
      </c>
    </row>
    <row r="512">
      <c r="D512" t="s">
        <v>165</v>
      </c>
    </row>
    <row r="513">
      <c r="D513" t="s">
        <v>165</v>
      </c>
    </row>
    <row r="514">
      <c r="D514" t="s">
        <v>165</v>
      </c>
    </row>
    <row r="515">
      <c r="D515" t="s">
        <v>165</v>
      </c>
    </row>
    <row r="516">
      <c r="D516" t="s">
        <v>165</v>
      </c>
    </row>
    <row r="517">
      <c r="D517" t="s">
        <v>165</v>
      </c>
    </row>
    <row r="518">
      <c r="D518" t="s">
        <v>165</v>
      </c>
    </row>
    <row r="519">
      <c r="D519" t="s">
        <v>165</v>
      </c>
    </row>
    <row r="520">
      <c r="D520" t="s">
        <v>165</v>
      </c>
    </row>
    <row r="521">
      <c r="D521" t="s">
        <v>165</v>
      </c>
    </row>
    <row r="522">
      <c r="D522" t="s">
        <v>165</v>
      </c>
    </row>
    <row r="523">
      <c r="D523" t="s">
        <v>165</v>
      </c>
    </row>
    <row r="524">
      <c r="D524" t="s">
        <v>165</v>
      </c>
    </row>
    <row r="525">
      <c r="D525" t="s">
        <v>165</v>
      </c>
    </row>
    <row r="526">
      <c r="D526" t="s">
        <v>165</v>
      </c>
    </row>
    <row r="527">
      <c r="D527" t="s">
        <v>165</v>
      </c>
    </row>
    <row r="528">
      <c r="D528" t="s">
        <v>165</v>
      </c>
    </row>
    <row r="529">
      <c r="D529" t="s">
        <v>165</v>
      </c>
    </row>
    <row r="530">
      <c r="D530" t="s">
        <v>165</v>
      </c>
    </row>
    <row r="531">
      <c r="D531" t="s">
        <v>165</v>
      </c>
    </row>
    <row r="532">
      <c r="D532" t="s">
        <v>165</v>
      </c>
    </row>
    <row r="533">
      <c r="D533" t="s">
        <v>165</v>
      </c>
    </row>
    <row r="534">
      <c r="D534" t="s">
        <v>165</v>
      </c>
    </row>
    <row r="535">
      <c r="D535" t="s">
        <v>165</v>
      </c>
    </row>
    <row r="536">
      <c r="D536" t="s">
        <v>165</v>
      </c>
    </row>
    <row r="537">
      <c r="D537" t="s">
        <v>165</v>
      </c>
    </row>
    <row r="538">
      <c r="D538" t="s">
        <v>165</v>
      </c>
    </row>
    <row r="539">
      <c r="D539" t="s">
        <v>165</v>
      </c>
    </row>
    <row r="540">
      <c r="D540" t="s">
        <v>165</v>
      </c>
    </row>
    <row r="541">
      <c r="D541" t="s">
        <v>165</v>
      </c>
    </row>
    <row r="542">
      <c r="D542" t="s">
        <v>165</v>
      </c>
    </row>
    <row r="543">
      <c r="D543" t="s">
        <v>165</v>
      </c>
    </row>
    <row r="544">
      <c r="D544" t="s">
        <v>165</v>
      </c>
    </row>
    <row r="545">
      <c r="D545" t="s">
        <v>165</v>
      </c>
    </row>
    <row r="546">
      <c r="D546" t="s">
        <v>165</v>
      </c>
    </row>
    <row r="547">
      <c r="D547" t="s">
        <v>165</v>
      </c>
    </row>
    <row r="548">
      <c r="D548" t="s">
        <v>165</v>
      </c>
    </row>
    <row r="549">
      <c r="D549" t="s">
        <v>165</v>
      </c>
    </row>
    <row r="550">
      <c r="D550" t="s">
        <v>165</v>
      </c>
    </row>
    <row r="551">
      <c r="D551" t="s">
        <v>165</v>
      </c>
    </row>
    <row r="552">
      <c r="D552" t="s">
        <v>165</v>
      </c>
    </row>
    <row r="553">
      <c r="D553" t="s">
        <v>165</v>
      </c>
    </row>
    <row r="554">
      <c r="D554" t="s">
        <v>165</v>
      </c>
    </row>
    <row r="555">
      <c r="D555" t="s">
        <v>165</v>
      </c>
    </row>
    <row r="556">
      <c r="D556" t="s">
        <v>165</v>
      </c>
    </row>
    <row r="557">
      <c r="D557" t="s">
        <v>165</v>
      </c>
    </row>
    <row r="558">
      <c r="D558" t="s">
        <v>165</v>
      </c>
    </row>
    <row r="559">
      <c r="D559" t="s">
        <v>165</v>
      </c>
    </row>
    <row r="560">
      <c r="D560" t="s">
        <v>165</v>
      </c>
    </row>
    <row r="561">
      <c r="D561" t="s">
        <v>165</v>
      </c>
    </row>
    <row r="562">
      <c r="D562" t="s">
        <v>165</v>
      </c>
    </row>
    <row r="563">
      <c r="D563" t="s">
        <v>165</v>
      </c>
    </row>
    <row r="564">
      <c r="D564" t="s">
        <v>165</v>
      </c>
    </row>
    <row r="565">
      <c r="D565" t="s">
        <v>165</v>
      </c>
    </row>
    <row r="566">
      <c r="D566" t="s">
        <v>165</v>
      </c>
    </row>
    <row r="567">
      <c r="D567" t="s">
        <v>165</v>
      </c>
    </row>
    <row r="568">
      <c r="D568" t="s">
        <v>165</v>
      </c>
    </row>
    <row r="569">
      <c r="D569" t="s">
        <v>165</v>
      </c>
    </row>
    <row r="570">
      <c r="D570" t="s">
        <v>165</v>
      </c>
    </row>
    <row r="571">
      <c r="D571" t="s">
        <v>165</v>
      </c>
    </row>
    <row r="572">
      <c r="D572" t="s">
        <v>165</v>
      </c>
    </row>
    <row r="573">
      <c r="D573" t="s">
        <v>165</v>
      </c>
    </row>
    <row r="574">
      <c r="D574" t="s">
        <v>165</v>
      </c>
    </row>
    <row r="575">
      <c r="D575" t="s">
        <v>165</v>
      </c>
    </row>
    <row r="576">
      <c r="D576" t="s">
        <v>165</v>
      </c>
    </row>
    <row r="577">
      <c r="D577" t="s">
        <v>165</v>
      </c>
    </row>
    <row r="578">
      <c r="D578" t="s">
        <v>165</v>
      </c>
    </row>
    <row r="579">
      <c r="D579" t="s">
        <v>165</v>
      </c>
    </row>
    <row r="580">
      <c r="D580" t="s">
        <v>165</v>
      </c>
    </row>
    <row r="581">
      <c r="D581" t="s">
        <v>165</v>
      </c>
    </row>
    <row r="582">
      <c r="D582" t="s">
        <v>165</v>
      </c>
    </row>
    <row r="583">
      <c r="D583" t="s">
        <v>165</v>
      </c>
    </row>
    <row r="584">
      <c r="D584" t="s">
        <v>165</v>
      </c>
    </row>
    <row r="585">
      <c r="D585" t="s">
        <v>165</v>
      </c>
    </row>
    <row r="586">
      <c r="D586" t="s">
        <v>165</v>
      </c>
    </row>
    <row r="587">
      <c r="D587" t="s">
        <v>165</v>
      </c>
    </row>
    <row r="588">
      <c r="D588" t="s">
        <v>165</v>
      </c>
    </row>
    <row r="589">
      <c r="D589" t="s">
        <v>165</v>
      </c>
    </row>
    <row r="590">
      <c r="D590" t="s">
        <v>165</v>
      </c>
    </row>
    <row r="591">
      <c r="D591" t="s">
        <v>165</v>
      </c>
    </row>
    <row r="592">
      <c r="D592" t="s">
        <v>165</v>
      </c>
    </row>
    <row r="593">
      <c r="D593" t="s">
        <v>165</v>
      </c>
    </row>
    <row r="594">
      <c r="D594" t="s">
        <v>165</v>
      </c>
    </row>
    <row r="595">
      <c r="D595" t="s">
        <v>165</v>
      </c>
    </row>
    <row r="596">
      <c r="D596" t="s">
        <v>165</v>
      </c>
    </row>
    <row r="597">
      <c r="D597" t="s">
        <v>165</v>
      </c>
    </row>
    <row r="598">
      <c r="D598" t="s">
        <v>165</v>
      </c>
    </row>
    <row r="599">
      <c r="D599" t="s">
        <v>165</v>
      </c>
    </row>
    <row r="600">
      <c r="D600" t="s">
        <v>165</v>
      </c>
    </row>
    <row r="601">
      <c r="D601" t="s">
        <v>165</v>
      </c>
    </row>
    <row r="602">
      <c r="D602" t="s">
        <v>165</v>
      </c>
    </row>
    <row r="603">
      <c r="D603" t="s">
        <v>165</v>
      </c>
    </row>
    <row r="604">
      <c r="D604" t="s">
        <v>165</v>
      </c>
    </row>
    <row r="605">
      <c r="D605" t="s">
        <v>165</v>
      </c>
    </row>
    <row r="606">
      <c r="D606" t="s">
        <v>165</v>
      </c>
    </row>
    <row r="607">
      <c r="D607" t="s">
        <v>165</v>
      </c>
    </row>
    <row r="608">
      <c r="D608" t="s">
        <v>165</v>
      </c>
    </row>
    <row r="609">
      <c r="D609" t="s">
        <v>165</v>
      </c>
    </row>
    <row r="610">
      <c r="D610" t="s">
        <v>165</v>
      </c>
    </row>
    <row r="611">
      <c r="D611" t="s">
        <v>165</v>
      </c>
    </row>
    <row r="612">
      <c r="D612" t="s">
        <v>165</v>
      </c>
    </row>
    <row r="613">
      <c r="D613" t="s">
        <v>165</v>
      </c>
    </row>
    <row r="614">
      <c r="D614" t="s">
        <v>165</v>
      </c>
    </row>
    <row r="615">
      <c r="D615" t="s">
        <v>165</v>
      </c>
    </row>
    <row r="616">
      <c r="D616" t="s">
        <v>165</v>
      </c>
    </row>
    <row r="617">
      <c r="D617" t="s">
        <v>165</v>
      </c>
    </row>
    <row r="618">
      <c r="D618" t="s">
        <v>165</v>
      </c>
    </row>
    <row r="619">
      <c r="D619" t="s">
        <v>165</v>
      </c>
    </row>
    <row r="620">
      <c r="D620" t="s">
        <v>165</v>
      </c>
    </row>
    <row r="621">
      <c r="D621" t="s">
        <v>165</v>
      </c>
    </row>
    <row r="622">
      <c r="D622" t="s">
        <v>165</v>
      </c>
    </row>
    <row r="623">
      <c r="D623" t="s">
        <v>165</v>
      </c>
    </row>
    <row r="624">
      <c r="D624" t="s">
        <v>165</v>
      </c>
    </row>
    <row r="625">
      <c r="D625" t="s">
        <v>165</v>
      </c>
    </row>
    <row r="626">
      <c r="D626" t="s">
        <v>165</v>
      </c>
    </row>
    <row r="627">
      <c r="D627" t="s">
        <v>165</v>
      </c>
    </row>
    <row r="628">
      <c r="D628" t="s">
        <v>165</v>
      </c>
    </row>
    <row r="629">
      <c r="D629" t="s">
        <v>165</v>
      </c>
    </row>
    <row r="630">
      <c r="D630" t="s">
        <v>165</v>
      </c>
    </row>
    <row r="631">
      <c r="D631" t="s">
        <v>165</v>
      </c>
    </row>
    <row r="632">
      <c r="D632" t="s">
        <v>165</v>
      </c>
    </row>
    <row r="633">
      <c r="D633" t="s">
        <v>165</v>
      </c>
    </row>
    <row r="634">
      <c r="D634" t="s">
        <v>165</v>
      </c>
    </row>
    <row r="635">
      <c r="D635" t="s">
        <v>165</v>
      </c>
    </row>
    <row r="636">
      <c r="D636" t="s">
        <v>165</v>
      </c>
    </row>
    <row r="637">
      <c r="D637" t="s">
        <v>165</v>
      </c>
    </row>
    <row r="638">
      <c r="D638" t="s">
        <v>165</v>
      </c>
    </row>
    <row r="639">
      <c r="D639" t="s">
        <v>165</v>
      </c>
    </row>
    <row r="640">
      <c r="D640" t="s">
        <v>165</v>
      </c>
    </row>
    <row r="641">
      <c r="D641" t="s">
        <v>165</v>
      </c>
    </row>
    <row r="642">
      <c r="D642" t="s">
        <v>165</v>
      </c>
    </row>
    <row r="643">
      <c r="D643" t="s">
        <v>165</v>
      </c>
    </row>
    <row r="644">
      <c r="D644" t="s">
        <v>165</v>
      </c>
    </row>
    <row r="645">
      <c r="D645" t="s">
        <v>165</v>
      </c>
    </row>
    <row r="646">
      <c r="D646" t="s">
        <v>165</v>
      </c>
    </row>
    <row r="647">
      <c r="D647" t="s">
        <v>165</v>
      </c>
    </row>
    <row r="648">
      <c r="D648" t="s">
        <v>165</v>
      </c>
    </row>
    <row r="649">
      <c r="D649" t="s">
        <v>165</v>
      </c>
    </row>
    <row r="650">
      <c r="D650" t="s">
        <v>165</v>
      </c>
    </row>
    <row r="651">
      <c r="D651" t="s">
        <v>165</v>
      </c>
    </row>
    <row r="652">
      <c r="D652" t="s">
        <v>165</v>
      </c>
    </row>
    <row r="653">
      <c r="D653" t="s">
        <v>165</v>
      </c>
    </row>
    <row r="654">
      <c r="D654" t="s">
        <v>165</v>
      </c>
    </row>
    <row r="655">
      <c r="D655" t="s">
        <v>165</v>
      </c>
    </row>
    <row r="656">
      <c r="D656" t="s">
        <v>165</v>
      </c>
    </row>
    <row r="657">
      <c r="D657" t="s">
        <v>165</v>
      </c>
    </row>
    <row r="658">
      <c r="D658" t="s">
        <v>165</v>
      </c>
    </row>
    <row r="659">
      <c r="D659" t="s">
        <v>165</v>
      </c>
    </row>
    <row r="660">
      <c r="D660" t="s">
        <v>165</v>
      </c>
    </row>
    <row r="661">
      <c r="D661" t="s">
        <v>165</v>
      </c>
    </row>
    <row r="662">
      <c r="D662" t="s">
        <v>165</v>
      </c>
    </row>
    <row r="663">
      <c r="D663" t="s">
        <v>165</v>
      </c>
    </row>
    <row r="664">
      <c r="D664" t="s">
        <v>165</v>
      </c>
    </row>
    <row r="665">
      <c r="D665" t="s">
        <v>165</v>
      </c>
    </row>
    <row r="666">
      <c r="D666" t="s">
        <v>165</v>
      </c>
    </row>
    <row r="667">
      <c r="D667" t="s">
        <v>165</v>
      </c>
    </row>
    <row r="668">
      <c r="D668" t="s">
        <v>165</v>
      </c>
    </row>
    <row r="669">
      <c r="D669" t="s">
        <v>165</v>
      </c>
    </row>
    <row r="670">
      <c r="D670" t="s">
        <v>165</v>
      </c>
    </row>
    <row r="671">
      <c r="D671" t="s">
        <v>165</v>
      </c>
    </row>
    <row r="672">
      <c r="D672" t="s">
        <v>165</v>
      </c>
    </row>
    <row r="673">
      <c r="D673" t="s">
        <v>165</v>
      </c>
    </row>
    <row r="674">
      <c r="D674" t="s">
        <v>165</v>
      </c>
    </row>
    <row r="675">
      <c r="D675" t="s">
        <v>165</v>
      </c>
    </row>
    <row r="676">
      <c r="D676" t="s">
        <v>165</v>
      </c>
    </row>
    <row r="677">
      <c r="D677" t="s">
        <v>165</v>
      </c>
    </row>
    <row r="678">
      <c r="D678" t="s">
        <v>165</v>
      </c>
    </row>
    <row r="679">
      <c r="D679" t="s">
        <v>165</v>
      </c>
    </row>
    <row r="680">
      <c r="D680" t="s">
        <v>165</v>
      </c>
    </row>
    <row r="681">
      <c r="D681" t="s">
        <v>165</v>
      </c>
    </row>
    <row r="682">
      <c r="D682" t="s">
        <v>165</v>
      </c>
    </row>
    <row r="683">
      <c r="D683" t="s">
        <v>165</v>
      </c>
    </row>
    <row r="684">
      <c r="D684" t="s">
        <v>165</v>
      </c>
    </row>
    <row r="685">
      <c r="D685" t="s">
        <v>165</v>
      </c>
    </row>
    <row r="686">
      <c r="D686" t="s">
        <v>165</v>
      </c>
    </row>
    <row r="687">
      <c r="D687" t="s">
        <v>165</v>
      </c>
    </row>
    <row r="688">
      <c r="D688" t="s">
        <v>165</v>
      </c>
    </row>
    <row r="689">
      <c r="D689" t="s">
        <v>165</v>
      </c>
    </row>
    <row r="690">
      <c r="D690" t="s">
        <v>165</v>
      </c>
    </row>
    <row r="691">
      <c r="D691" t="s">
        <v>165</v>
      </c>
    </row>
    <row r="692">
      <c r="D692" t="s">
        <v>165</v>
      </c>
    </row>
    <row r="693">
      <c r="D693" t="s">
        <v>165</v>
      </c>
    </row>
    <row r="694">
      <c r="D694" t="s">
        <v>165</v>
      </c>
    </row>
    <row r="695">
      <c r="D695" t="s">
        <v>165</v>
      </c>
    </row>
    <row r="696">
      <c r="D696" t="s">
        <v>165</v>
      </c>
    </row>
    <row r="697">
      <c r="D697" t="s">
        <v>165</v>
      </c>
    </row>
    <row r="698">
      <c r="D698" t="s">
        <v>165</v>
      </c>
    </row>
    <row r="699">
      <c r="D699" t="s">
        <v>165</v>
      </c>
    </row>
    <row r="700">
      <c r="D700" t="s">
        <v>165</v>
      </c>
    </row>
    <row r="701">
      <c r="D701" t="s">
        <v>165</v>
      </c>
    </row>
    <row r="702">
      <c r="D702" t="s">
        <v>165</v>
      </c>
    </row>
    <row r="703">
      <c r="D703" t="s">
        <v>165</v>
      </c>
    </row>
    <row r="704">
      <c r="D704" t="s">
        <v>165</v>
      </c>
    </row>
    <row r="705">
      <c r="D705" t="s">
        <v>165</v>
      </c>
    </row>
    <row r="706">
      <c r="D706" t="s">
        <v>165</v>
      </c>
    </row>
    <row r="707">
      <c r="D707" t="s">
        <v>165</v>
      </c>
    </row>
    <row r="708">
      <c r="D708" t="s">
        <v>165</v>
      </c>
    </row>
    <row r="709">
      <c r="D709" t="s">
        <v>165</v>
      </c>
    </row>
    <row r="710">
      <c r="D710" t="s">
        <v>165</v>
      </c>
    </row>
    <row r="711">
      <c r="D711" t="s">
        <v>165</v>
      </c>
    </row>
    <row r="712">
      <c r="D712" t="s">
        <v>165</v>
      </c>
    </row>
    <row r="713">
      <c r="D713" t="s">
        <v>165</v>
      </c>
    </row>
    <row r="714">
      <c r="D714" t="s">
        <v>165</v>
      </c>
    </row>
    <row r="715">
      <c r="D715" t="s">
        <v>165</v>
      </c>
    </row>
    <row r="716">
      <c r="D716" t="s">
        <v>165</v>
      </c>
    </row>
    <row r="717">
      <c r="D717" t="s">
        <v>165</v>
      </c>
    </row>
    <row r="718">
      <c r="D718" t="s">
        <v>165</v>
      </c>
    </row>
    <row r="719">
      <c r="D719" t="s">
        <v>165</v>
      </c>
    </row>
    <row r="720">
      <c r="D720" t="s">
        <v>165</v>
      </c>
    </row>
    <row r="721">
      <c r="D721" t="s">
        <v>165</v>
      </c>
    </row>
    <row r="722">
      <c r="D722" t="s">
        <v>165</v>
      </c>
    </row>
    <row r="723">
      <c r="D723" t="s">
        <v>165</v>
      </c>
    </row>
    <row r="724">
      <c r="D724" t="s">
        <v>165</v>
      </c>
    </row>
    <row r="725">
      <c r="D725" t="s">
        <v>165</v>
      </c>
    </row>
    <row r="726">
      <c r="D726" t="s">
        <v>165</v>
      </c>
    </row>
    <row r="727">
      <c r="D727" t="s">
        <v>165</v>
      </c>
    </row>
    <row r="728">
      <c r="D728" t="s">
        <v>165</v>
      </c>
    </row>
    <row r="729">
      <c r="D729" t="s">
        <v>165</v>
      </c>
    </row>
    <row r="730">
      <c r="D730" t="s">
        <v>165</v>
      </c>
    </row>
    <row r="731">
      <c r="D731" t="s">
        <v>165</v>
      </c>
    </row>
    <row r="732">
      <c r="D732" t="s">
        <v>165</v>
      </c>
    </row>
    <row r="733">
      <c r="D733" t="s">
        <v>165</v>
      </c>
    </row>
    <row r="734">
      <c r="D734" t="s">
        <v>165</v>
      </c>
    </row>
    <row r="735">
      <c r="D735" t="s">
        <v>165</v>
      </c>
    </row>
    <row r="736">
      <c r="D736" t="s">
        <v>165</v>
      </c>
    </row>
    <row r="737">
      <c r="D737" t="s">
        <v>165</v>
      </c>
    </row>
    <row r="738">
      <c r="D738" t="s">
        <v>165</v>
      </c>
    </row>
    <row r="739">
      <c r="D739" t="s">
        <v>165</v>
      </c>
    </row>
    <row r="740">
      <c r="D740" t="s">
        <v>165</v>
      </c>
    </row>
    <row r="741">
      <c r="D741" t="s">
        <v>165</v>
      </c>
    </row>
    <row r="742">
      <c r="D742" t="s">
        <v>165</v>
      </c>
    </row>
    <row r="743">
      <c r="D743" t="s">
        <v>165</v>
      </c>
    </row>
    <row r="744">
      <c r="D744" t="s">
        <v>165</v>
      </c>
    </row>
    <row r="745">
      <c r="D745" t="s">
        <v>165</v>
      </c>
    </row>
    <row r="746">
      <c r="D746" t="s">
        <v>165</v>
      </c>
    </row>
    <row r="747">
      <c r="D747" t="s">
        <v>165</v>
      </c>
    </row>
    <row r="748">
      <c r="D748" t="s">
        <v>165</v>
      </c>
    </row>
    <row r="749">
      <c r="D749" t="s">
        <v>165</v>
      </c>
    </row>
    <row r="750">
      <c r="D750" t="s">
        <v>165</v>
      </c>
    </row>
    <row r="751">
      <c r="D751" t="s">
        <v>165</v>
      </c>
    </row>
    <row r="752">
      <c r="D752" t="s">
        <v>165</v>
      </c>
    </row>
    <row r="753">
      <c r="D753" t="s">
        <v>165</v>
      </c>
    </row>
    <row r="754">
      <c r="D754" t="s">
        <v>165</v>
      </c>
    </row>
    <row r="755">
      <c r="D755" t="s">
        <v>165</v>
      </c>
    </row>
    <row r="756">
      <c r="D756" t="s">
        <v>165</v>
      </c>
    </row>
    <row r="757">
      <c r="D757" t="s">
        <v>165</v>
      </c>
    </row>
    <row r="758">
      <c r="D758" t="s">
        <v>165</v>
      </c>
    </row>
    <row r="759">
      <c r="D759" t="s">
        <v>165</v>
      </c>
    </row>
    <row r="760">
      <c r="D760" t="s">
        <v>165</v>
      </c>
    </row>
    <row r="761">
      <c r="D761" t="s">
        <v>165</v>
      </c>
    </row>
    <row r="762">
      <c r="D762" t="s">
        <v>165</v>
      </c>
    </row>
    <row r="763">
      <c r="D763" t="s">
        <v>165</v>
      </c>
    </row>
    <row r="764">
      <c r="D764" t="s">
        <v>165</v>
      </c>
    </row>
    <row r="765">
      <c r="D765" t="s">
        <v>165</v>
      </c>
    </row>
    <row r="766">
      <c r="D766" t="s">
        <v>165</v>
      </c>
    </row>
    <row r="767">
      <c r="D767" t="s">
        <v>165</v>
      </c>
    </row>
    <row r="768">
      <c r="D768" t="s">
        <v>165</v>
      </c>
    </row>
    <row r="769">
      <c r="D769" t="s">
        <v>165</v>
      </c>
    </row>
    <row r="770">
      <c r="D770" t="s">
        <v>165</v>
      </c>
    </row>
    <row r="771">
      <c r="D771" t="s">
        <v>165</v>
      </c>
    </row>
    <row r="772">
      <c r="D772" t="s">
        <v>165</v>
      </c>
    </row>
    <row r="773">
      <c r="D773" t="s">
        <v>165</v>
      </c>
    </row>
    <row r="774">
      <c r="D774" t="s">
        <v>165</v>
      </c>
    </row>
    <row r="775">
      <c r="D775" t="s">
        <v>165</v>
      </c>
    </row>
    <row r="776">
      <c r="D776" t="s">
        <v>165</v>
      </c>
    </row>
    <row r="777">
      <c r="D777" t="s">
        <v>165</v>
      </c>
    </row>
    <row r="778">
      <c r="D778" t="s">
        <v>165</v>
      </c>
    </row>
    <row r="779">
      <c r="D779" t="s">
        <v>165</v>
      </c>
    </row>
    <row r="780">
      <c r="D780" t="s">
        <v>165</v>
      </c>
    </row>
    <row r="781">
      <c r="D781" t="s">
        <v>165</v>
      </c>
    </row>
    <row r="782">
      <c r="D782" t="s">
        <v>165</v>
      </c>
    </row>
    <row r="783">
      <c r="D783" t="s">
        <v>165</v>
      </c>
    </row>
    <row r="784">
      <c r="D784" t="s">
        <v>165</v>
      </c>
    </row>
    <row r="785">
      <c r="D785" t="s">
        <v>165</v>
      </c>
    </row>
    <row r="786">
      <c r="D786" t="s">
        <v>165</v>
      </c>
    </row>
    <row r="787">
      <c r="D787" t="s">
        <v>165</v>
      </c>
    </row>
    <row r="788">
      <c r="D788" t="s">
        <v>165</v>
      </c>
    </row>
    <row r="789">
      <c r="D789" t="s">
        <v>165</v>
      </c>
    </row>
    <row r="790">
      <c r="D790" t="s">
        <v>165</v>
      </c>
    </row>
    <row r="791">
      <c r="D791" t="s">
        <v>165</v>
      </c>
    </row>
    <row r="792">
      <c r="D792" t="s">
        <v>165</v>
      </c>
    </row>
    <row r="793">
      <c r="D793" t="s">
        <v>165</v>
      </c>
    </row>
    <row r="794">
      <c r="D794" t="s">
        <v>165</v>
      </c>
    </row>
    <row r="795">
      <c r="D795" t="s">
        <v>165</v>
      </c>
    </row>
    <row r="796">
      <c r="D796" t="s">
        <v>165</v>
      </c>
    </row>
    <row r="797">
      <c r="D797" t="s">
        <v>165</v>
      </c>
    </row>
    <row r="798">
      <c r="D798" t="s">
        <v>165</v>
      </c>
    </row>
    <row r="799">
      <c r="D799" t="s">
        <v>165</v>
      </c>
    </row>
    <row r="800">
      <c r="D800" t="s">
        <v>165</v>
      </c>
    </row>
    <row r="801">
      <c r="D801" t="s">
        <v>165</v>
      </c>
    </row>
    <row r="802">
      <c r="D802" t="s">
        <v>165</v>
      </c>
    </row>
    <row r="803">
      <c r="D803" t="s">
        <v>165</v>
      </c>
    </row>
    <row r="804">
      <c r="D804" t="s">
        <v>165</v>
      </c>
    </row>
    <row r="805">
      <c r="D805" t="s">
        <v>165</v>
      </c>
    </row>
    <row r="806">
      <c r="D806" t="s">
        <v>165</v>
      </c>
    </row>
    <row r="807">
      <c r="D807" t="s">
        <v>165</v>
      </c>
    </row>
    <row r="808">
      <c r="D808" t="s">
        <v>165</v>
      </c>
    </row>
    <row r="809">
      <c r="D809" t="s">
        <v>165</v>
      </c>
    </row>
    <row r="810">
      <c r="D810" t="s">
        <v>165</v>
      </c>
    </row>
    <row r="811">
      <c r="D811" t="s">
        <v>165</v>
      </c>
    </row>
    <row r="812">
      <c r="D812" t="s">
        <v>165</v>
      </c>
    </row>
    <row r="813">
      <c r="D813" t="s">
        <v>165</v>
      </c>
    </row>
    <row r="814">
      <c r="D814" t="s">
        <v>165</v>
      </c>
    </row>
    <row r="815">
      <c r="D815" t="s">
        <v>165</v>
      </c>
    </row>
    <row r="816">
      <c r="D816" t="s">
        <v>165</v>
      </c>
    </row>
    <row r="817">
      <c r="D817" t="s">
        <v>165</v>
      </c>
    </row>
    <row r="818">
      <c r="D818" t="s">
        <v>165</v>
      </c>
    </row>
    <row r="819">
      <c r="D819" t="s">
        <v>165</v>
      </c>
    </row>
    <row r="820">
      <c r="D820" t="s">
        <v>165</v>
      </c>
    </row>
    <row r="821">
      <c r="D821" t="s">
        <v>165</v>
      </c>
    </row>
    <row r="822">
      <c r="D822" t="s">
        <v>165</v>
      </c>
    </row>
    <row r="823">
      <c r="D823" t="s">
        <v>165</v>
      </c>
    </row>
    <row r="824">
      <c r="D824" t="s">
        <v>165</v>
      </c>
    </row>
    <row r="825">
      <c r="D825" t="s">
        <v>165</v>
      </c>
    </row>
    <row r="826">
      <c r="D826" t="s">
        <v>165</v>
      </c>
    </row>
    <row r="827">
      <c r="D827" t="s">
        <v>165</v>
      </c>
    </row>
    <row r="828">
      <c r="D828" t="s">
        <v>165</v>
      </c>
    </row>
    <row r="829">
      <c r="D829" t="s">
        <v>165</v>
      </c>
    </row>
    <row r="830">
      <c r="D830" t="s">
        <v>165</v>
      </c>
    </row>
    <row r="831">
      <c r="D831" t="s">
        <v>165</v>
      </c>
    </row>
    <row r="832">
      <c r="D832" t="s">
        <v>165</v>
      </c>
    </row>
    <row r="833">
      <c r="D833" t="s">
        <v>165</v>
      </c>
    </row>
    <row r="834">
      <c r="D834" t="s">
        <v>165</v>
      </c>
    </row>
    <row r="835">
      <c r="D835" t="s">
        <v>165</v>
      </c>
    </row>
    <row r="836">
      <c r="D836" t="s">
        <v>165</v>
      </c>
    </row>
    <row r="837">
      <c r="D837" t="s">
        <v>165</v>
      </c>
    </row>
    <row r="838">
      <c r="D838" t="s">
        <v>165</v>
      </c>
    </row>
    <row r="839">
      <c r="D839" t="s">
        <v>165</v>
      </c>
    </row>
    <row r="840">
      <c r="D840" t="s">
        <v>165</v>
      </c>
    </row>
    <row r="841">
      <c r="D841" t="s">
        <v>165</v>
      </c>
    </row>
    <row r="842">
      <c r="D842" t="s">
        <v>165</v>
      </c>
    </row>
    <row r="843">
      <c r="D843" t="s">
        <v>165</v>
      </c>
    </row>
    <row r="844">
      <c r="D844" t="s">
        <v>165</v>
      </c>
    </row>
    <row r="845">
      <c r="D845" t="s">
        <v>165</v>
      </c>
    </row>
    <row r="846">
      <c r="D846" t="s">
        <v>165</v>
      </c>
    </row>
    <row r="847">
      <c r="D847" t="s">
        <v>165</v>
      </c>
    </row>
    <row r="848">
      <c r="D848" t="s">
        <v>165</v>
      </c>
    </row>
    <row r="849">
      <c r="D849" t="s">
        <v>165</v>
      </c>
    </row>
    <row r="850">
      <c r="D850" t="s">
        <v>165</v>
      </c>
    </row>
    <row r="851">
      <c r="D851" t="s">
        <v>165</v>
      </c>
    </row>
    <row r="852">
      <c r="D852" t="s">
        <v>165</v>
      </c>
    </row>
    <row r="853">
      <c r="D853" t="s">
        <v>165</v>
      </c>
    </row>
    <row r="854">
      <c r="D854" t="s">
        <v>165</v>
      </c>
    </row>
    <row r="855">
      <c r="D855" t="s">
        <v>165</v>
      </c>
    </row>
    <row r="856">
      <c r="D856" t="s">
        <v>165</v>
      </c>
    </row>
    <row r="857">
      <c r="D857" t="s">
        <v>165</v>
      </c>
    </row>
    <row r="858">
      <c r="D858" t="s">
        <v>165</v>
      </c>
    </row>
    <row r="859">
      <c r="D859" t="s">
        <v>165</v>
      </c>
    </row>
    <row r="860">
      <c r="D860" t="s">
        <v>165</v>
      </c>
    </row>
    <row r="861">
      <c r="D861" t="s">
        <v>165</v>
      </c>
    </row>
    <row r="862">
      <c r="D862" t="s">
        <v>165</v>
      </c>
    </row>
    <row r="863">
      <c r="D863" t="s">
        <v>165</v>
      </c>
    </row>
    <row r="864">
      <c r="D864" t="s">
        <v>165</v>
      </c>
    </row>
    <row r="865">
      <c r="D865" t="s">
        <v>165</v>
      </c>
    </row>
    <row r="866">
      <c r="D866" t="s">
        <v>165</v>
      </c>
    </row>
    <row r="867">
      <c r="D867" t="s">
        <v>165</v>
      </c>
    </row>
    <row r="868">
      <c r="D868" t="s">
        <v>165</v>
      </c>
    </row>
    <row r="869">
      <c r="D869" t="s">
        <v>165</v>
      </c>
    </row>
    <row r="870">
      <c r="D870" t="s">
        <v>165</v>
      </c>
    </row>
    <row r="871">
      <c r="D871" t="s">
        <v>165</v>
      </c>
    </row>
    <row r="872">
      <c r="D872" t="s">
        <v>165</v>
      </c>
    </row>
    <row r="873">
      <c r="D873" t="s">
        <v>165</v>
      </c>
    </row>
    <row r="874">
      <c r="D874" t="s">
        <v>165</v>
      </c>
    </row>
    <row r="875">
      <c r="D875" t="s">
        <v>165</v>
      </c>
    </row>
    <row r="876">
      <c r="D876" t="s">
        <v>165</v>
      </c>
    </row>
    <row r="877">
      <c r="D877" t="s">
        <v>165</v>
      </c>
    </row>
    <row r="878">
      <c r="D878" t="s">
        <v>165</v>
      </c>
    </row>
    <row r="879">
      <c r="D879" t="s">
        <v>165</v>
      </c>
    </row>
    <row r="880">
      <c r="D880" t="s">
        <v>165</v>
      </c>
    </row>
    <row r="881">
      <c r="D881" t="s">
        <v>165</v>
      </c>
    </row>
    <row r="882">
      <c r="D882" t="s">
        <v>165</v>
      </c>
    </row>
    <row r="883">
      <c r="D883" t="s">
        <v>165</v>
      </c>
    </row>
    <row r="884">
      <c r="D884" t="s">
        <v>165</v>
      </c>
    </row>
    <row r="885">
      <c r="D885" t="s">
        <v>165</v>
      </c>
    </row>
    <row r="886">
      <c r="D886" t="s">
        <v>165</v>
      </c>
    </row>
    <row r="887">
      <c r="D887" t="s">
        <v>165</v>
      </c>
    </row>
    <row r="888">
      <c r="D888" t="s">
        <v>165</v>
      </c>
    </row>
    <row r="889">
      <c r="D889" t="s">
        <v>165</v>
      </c>
    </row>
    <row r="890">
      <c r="D890" t="s">
        <v>165</v>
      </c>
    </row>
    <row r="891">
      <c r="D891" t="s">
        <v>165</v>
      </c>
    </row>
    <row r="892">
      <c r="D892" t="s">
        <v>165</v>
      </c>
    </row>
    <row r="893">
      <c r="D893" t="s">
        <v>165</v>
      </c>
    </row>
    <row r="894">
      <c r="D894" t="s">
        <v>165</v>
      </c>
    </row>
    <row r="895">
      <c r="D895" t="s">
        <v>165</v>
      </c>
    </row>
    <row r="896">
      <c r="D896" t="s">
        <v>165</v>
      </c>
    </row>
    <row r="897">
      <c r="D897" t="s">
        <v>165</v>
      </c>
    </row>
    <row r="898">
      <c r="D898" t="s">
        <v>165</v>
      </c>
    </row>
    <row r="899">
      <c r="D899" t="s">
        <v>165</v>
      </c>
    </row>
    <row r="900">
      <c r="D900" t="s">
        <v>165</v>
      </c>
    </row>
    <row r="901">
      <c r="D901" t="s">
        <v>165</v>
      </c>
    </row>
    <row r="902">
      <c r="D902" t="s">
        <v>165</v>
      </c>
    </row>
    <row r="903">
      <c r="D903" t="s">
        <v>165</v>
      </c>
    </row>
    <row r="904">
      <c r="D904" t="s">
        <v>165</v>
      </c>
    </row>
    <row r="905">
      <c r="D905" t="s">
        <v>165</v>
      </c>
    </row>
    <row r="906">
      <c r="D906" t="s">
        <v>165</v>
      </c>
    </row>
    <row r="907">
      <c r="D907" t="s">
        <v>165</v>
      </c>
    </row>
    <row r="908">
      <c r="D908" t="s">
        <v>165</v>
      </c>
    </row>
    <row r="909">
      <c r="D909" t="s">
        <v>165</v>
      </c>
    </row>
    <row r="910">
      <c r="D910" t="s">
        <v>165</v>
      </c>
    </row>
    <row r="911">
      <c r="D911" t="s">
        <v>165</v>
      </c>
    </row>
    <row r="912">
      <c r="D912" t="s">
        <v>165</v>
      </c>
    </row>
    <row r="913">
      <c r="D913" t="s">
        <v>165</v>
      </c>
    </row>
    <row r="914">
      <c r="D914" t="s">
        <v>165</v>
      </c>
    </row>
    <row r="915">
      <c r="D915" t="s">
        <v>165</v>
      </c>
    </row>
    <row r="916">
      <c r="D916" t="s">
        <v>165</v>
      </c>
    </row>
    <row r="917">
      <c r="D917" t="s">
        <v>165</v>
      </c>
    </row>
    <row r="918">
      <c r="D918" t="s">
        <v>165</v>
      </c>
    </row>
    <row r="919">
      <c r="D919" t="s">
        <v>165</v>
      </c>
    </row>
    <row r="920">
      <c r="D920" t="s">
        <v>165</v>
      </c>
    </row>
    <row r="921">
      <c r="D921" t="s">
        <v>165</v>
      </c>
    </row>
    <row r="922">
      <c r="D922" t="s">
        <v>165</v>
      </c>
    </row>
    <row r="923">
      <c r="D923" t="s">
        <v>165</v>
      </c>
    </row>
    <row r="924">
      <c r="D924" t="s">
        <v>165</v>
      </c>
    </row>
    <row r="925">
      <c r="D925" t="s">
        <v>165</v>
      </c>
    </row>
    <row r="926">
      <c r="D926" t="s">
        <v>165</v>
      </c>
    </row>
    <row r="927">
      <c r="D927" t="s">
        <v>165</v>
      </c>
    </row>
    <row r="928">
      <c r="D928" t="s">
        <v>165</v>
      </c>
    </row>
    <row r="929">
      <c r="D929" t="s">
        <v>165</v>
      </c>
    </row>
    <row r="930">
      <c r="D930" t="s">
        <v>165</v>
      </c>
    </row>
    <row r="931">
      <c r="D931" t="s">
        <v>165</v>
      </c>
    </row>
    <row r="932">
      <c r="D932" t="s">
        <v>165</v>
      </c>
    </row>
    <row r="933">
      <c r="D933" t="s">
        <v>165</v>
      </c>
    </row>
    <row r="934">
      <c r="D934" t="s">
        <v>165</v>
      </c>
    </row>
    <row r="935">
      <c r="D935" t="s">
        <v>165</v>
      </c>
    </row>
    <row r="936">
      <c r="D936" t="s">
        <v>165</v>
      </c>
    </row>
    <row r="937">
      <c r="D937" t="s">
        <v>165</v>
      </c>
    </row>
    <row r="938">
      <c r="D938" t="s">
        <v>165</v>
      </c>
    </row>
    <row r="939">
      <c r="D939" t="s">
        <v>165</v>
      </c>
    </row>
    <row r="940">
      <c r="D940" t="s">
        <v>165</v>
      </c>
    </row>
    <row r="941">
      <c r="D941" t="s">
        <v>165</v>
      </c>
    </row>
    <row r="942">
      <c r="D942" t="s">
        <v>165</v>
      </c>
    </row>
    <row r="943">
      <c r="D943" t="s">
        <v>165</v>
      </c>
    </row>
    <row r="944">
      <c r="D944" t="s">
        <v>165</v>
      </c>
    </row>
    <row r="945">
      <c r="D945" t="s">
        <v>165</v>
      </c>
    </row>
    <row r="946">
      <c r="D946" t="s">
        <v>165</v>
      </c>
    </row>
    <row r="947">
      <c r="D947" t="s">
        <v>165</v>
      </c>
    </row>
    <row r="948">
      <c r="D948" t="s">
        <v>165</v>
      </c>
    </row>
    <row r="949">
      <c r="D949" t="s">
        <v>165</v>
      </c>
    </row>
    <row r="950">
      <c r="D950" t="s">
        <v>165</v>
      </c>
    </row>
    <row r="951">
      <c r="D951" t="s">
        <v>165</v>
      </c>
    </row>
    <row r="952">
      <c r="D952" t="s">
        <v>165</v>
      </c>
    </row>
    <row r="953">
      <c r="D953" t="s">
        <v>165</v>
      </c>
    </row>
    <row r="954">
      <c r="D954" t="s">
        <v>165</v>
      </c>
    </row>
    <row r="955">
      <c r="D955" t="s">
        <v>165</v>
      </c>
    </row>
    <row r="956">
      <c r="D956" t="s">
        <v>165</v>
      </c>
    </row>
    <row r="957">
      <c r="D957" t="s">
        <v>165</v>
      </c>
    </row>
    <row r="958">
      <c r="D958" t="s">
        <v>165</v>
      </c>
    </row>
    <row r="959">
      <c r="D959" t="s">
        <v>165</v>
      </c>
    </row>
    <row r="960">
      <c r="D960" t="s">
        <v>165</v>
      </c>
    </row>
    <row r="961">
      <c r="D961" t="s">
        <v>165</v>
      </c>
    </row>
    <row r="962">
      <c r="D962" t="s">
        <v>165</v>
      </c>
    </row>
    <row r="963">
      <c r="D963" t="s">
        <v>165</v>
      </c>
    </row>
    <row r="964">
      <c r="D964" t="s">
        <v>165</v>
      </c>
    </row>
    <row r="965">
      <c r="D965" t="s">
        <v>165</v>
      </c>
    </row>
    <row r="966">
      <c r="D966" t="s">
        <v>165</v>
      </c>
    </row>
    <row r="967">
      <c r="D967" t="s">
        <v>165</v>
      </c>
    </row>
    <row r="968">
      <c r="D968" t="s">
        <v>165</v>
      </c>
    </row>
    <row r="969">
      <c r="D969" t="s">
        <v>165</v>
      </c>
    </row>
    <row r="970">
      <c r="D970" t="s">
        <v>165</v>
      </c>
    </row>
    <row r="971">
      <c r="D971" t="s">
        <v>165</v>
      </c>
    </row>
    <row r="972">
      <c r="D972" t="s">
        <v>165</v>
      </c>
    </row>
    <row r="973">
      <c r="D973" t="s">
        <v>165</v>
      </c>
    </row>
    <row r="974">
      <c r="D974" t="s">
        <v>165</v>
      </c>
    </row>
    <row r="975">
      <c r="D975" t="s">
        <v>165</v>
      </c>
    </row>
    <row r="976">
      <c r="D976" t="s">
        <v>165</v>
      </c>
    </row>
    <row r="977">
      <c r="D977" t="s">
        <v>165</v>
      </c>
    </row>
    <row r="978">
      <c r="D978" t="s">
        <v>165</v>
      </c>
    </row>
    <row r="979">
      <c r="D979" t="s">
        <v>165</v>
      </c>
    </row>
    <row r="980">
      <c r="D980" t="s">
        <v>165</v>
      </c>
    </row>
    <row r="981">
      <c r="D981" t="s">
        <v>165</v>
      </c>
    </row>
    <row r="982">
      <c r="D982" t="s">
        <v>165</v>
      </c>
    </row>
    <row r="983">
      <c r="D983" t="s">
        <v>165</v>
      </c>
    </row>
    <row r="984">
      <c r="D984" t="s">
        <v>165</v>
      </c>
    </row>
    <row r="985">
      <c r="D985" t="s">
        <v>165</v>
      </c>
    </row>
    <row r="986">
      <c r="D986" t="s">
        <v>165</v>
      </c>
    </row>
    <row r="987">
      <c r="D987" t="s">
        <v>165</v>
      </c>
    </row>
    <row r="988">
      <c r="D988" t="s">
        <v>165</v>
      </c>
    </row>
    <row r="989">
      <c r="D989" t="s">
        <v>165</v>
      </c>
    </row>
    <row r="990">
      <c r="D990" t="s">
        <v>165</v>
      </c>
    </row>
    <row r="991">
      <c r="D991" t="s">
        <v>165</v>
      </c>
    </row>
    <row r="992">
      <c r="D992" t="s">
        <v>165</v>
      </c>
    </row>
    <row r="993">
      <c r="D993" t="s">
        <v>165</v>
      </c>
    </row>
    <row r="994">
      <c r="D994" t="s">
        <v>165</v>
      </c>
    </row>
    <row r="995">
      <c r="D995" t="s">
        <v>165</v>
      </c>
    </row>
    <row r="996">
      <c r="D996" t="s">
        <v>165</v>
      </c>
    </row>
    <row r="997">
      <c r="D997" t="s">
        <v>165</v>
      </c>
    </row>
    <row r="998">
      <c r="D998" t="s">
        <v>165</v>
      </c>
    </row>
    <row r="999">
      <c r="D999" t="s">
        <v>165</v>
      </c>
    </row>
    <row r="1000">
      <c r="D1000" t="s">
        <v>165</v>
      </c>
    </row>
    <row r="1001">
      <c r="D1001" t="s">
        <v>165</v>
      </c>
    </row>
    <row r="1002">
      <c r="D1002" t="s">
        <v>165</v>
      </c>
    </row>
    <row r="1003">
      <c r="D1003" t="s">
        <v>165</v>
      </c>
    </row>
    <row r="1004">
      <c r="D1004" t="s">
        <v>165</v>
      </c>
    </row>
    <row r="1005">
      <c r="D1005" t="s">
        <v>165</v>
      </c>
    </row>
    <row r="1006">
      <c r="D1006" t="s">
        <v>165</v>
      </c>
    </row>
    <row r="1007">
      <c r="D1007" t="s">
        <v>165</v>
      </c>
    </row>
    <row r="1008">
      <c r="D1008" t="s">
        <v>165</v>
      </c>
    </row>
    <row r="1009">
      <c r="D1009" t="s">
        <v>165</v>
      </c>
    </row>
    <row r="1010">
      <c r="D1010" t="s">
        <v>165</v>
      </c>
    </row>
    <row r="1011">
      <c r="D1011" t="s">
        <v>165</v>
      </c>
    </row>
    <row r="1012">
      <c r="D1012" t="s">
        <v>165</v>
      </c>
    </row>
    <row r="1013">
      <c r="D1013" t="s">
        <v>165</v>
      </c>
    </row>
    <row r="1014">
      <c r="D1014" t="s">
        <v>165</v>
      </c>
    </row>
    <row r="1015">
      <c r="D1015" t="s">
        <v>165</v>
      </c>
    </row>
    <row r="1016">
      <c r="D1016" t="s">
        <v>165</v>
      </c>
    </row>
    <row r="1017">
      <c r="D1017" t="s">
        <v>165</v>
      </c>
    </row>
    <row r="1018">
      <c r="D1018" t="s">
        <v>165</v>
      </c>
    </row>
    <row r="1019">
      <c r="D1019" t="s">
        <v>165</v>
      </c>
    </row>
    <row r="1020">
      <c r="D1020" t="s">
        <v>165</v>
      </c>
    </row>
    <row r="1021">
      <c r="D1021" t="s">
        <v>165</v>
      </c>
    </row>
    <row r="1022">
      <c r="D1022" t="s">
        <v>165</v>
      </c>
    </row>
    <row r="1023">
      <c r="D1023" t="s">
        <v>165</v>
      </c>
    </row>
    <row r="1024">
      <c r="D1024" t="s">
        <v>165</v>
      </c>
    </row>
    <row r="1025">
      <c r="D1025" t="s">
        <v>165</v>
      </c>
    </row>
    <row r="1026">
      <c r="D1026" t="s">
        <v>165</v>
      </c>
    </row>
    <row r="1027">
      <c r="D1027" t="s">
        <v>165</v>
      </c>
    </row>
    <row r="1028">
      <c r="D1028" t="s">
        <v>165</v>
      </c>
    </row>
    <row r="1029">
      <c r="D1029" t="s">
        <v>165</v>
      </c>
    </row>
    <row r="1030">
      <c r="D1030" t="s">
        <v>165</v>
      </c>
    </row>
    <row r="1031">
      <c r="D1031" t="s">
        <v>165</v>
      </c>
    </row>
    <row r="1032">
      <c r="D1032" t="s">
        <v>165</v>
      </c>
    </row>
    <row r="1033">
      <c r="D1033" t="s">
        <v>165</v>
      </c>
    </row>
    <row r="1034">
      <c r="D1034" t="s">
        <v>165</v>
      </c>
    </row>
    <row r="1035">
      <c r="D1035" t="s">
        <v>165</v>
      </c>
    </row>
    <row r="1036">
      <c r="D1036" t="s">
        <v>165</v>
      </c>
    </row>
    <row r="1037">
      <c r="D1037" t="s">
        <v>165</v>
      </c>
    </row>
    <row r="1038">
      <c r="D1038" t="s">
        <v>165</v>
      </c>
    </row>
    <row r="1039">
      <c r="D1039" t="s">
        <v>165</v>
      </c>
    </row>
    <row r="1040">
      <c r="D1040" t="s">
        <v>165</v>
      </c>
    </row>
    <row r="1041">
      <c r="D1041" t="s">
        <v>165</v>
      </c>
    </row>
    <row r="1042">
      <c r="D1042" t="s">
        <v>165</v>
      </c>
    </row>
    <row r="1043">
      <c r="D1043" t="s">
        <v>165</v>
      </c>
    </row>
    <row r="1044">
      <c r="D1044" t="s">
        <v>165</v>
      </c>
    </row>
    <row r="1045">
      <c r="D1045" t="s">
        <v>165</v>
      </c>
    </row>
    <row r="1046">
      <c r="D1046" t="s">
        <v>165</v>
      </c>
    </row>
    <row r="1047">
      <c r="D1047" t="s">
        <v>165</v>
      </c>
    </row>
    <row r="1048">
      <c r="D1048" t="s">
        <v>165</v>
      </c>
    </row>
    <row r="1049">
      <c r="D1049" t="s">
        <v>165</v>
      </c>
    </row>
    <row r="1050">
      <c r="D1050" t="s">
        <v>165</v>
      </c>
    </row>
    <row r="1051">
      <c r="D1051" t="s">
        <v>165</v>
      </c>
    </row>
    <row r="1052">
      <c r="D1052" t="s">
        <v>165</v>
      </c>
    </row>
    <row r="1053">
      <c r="D1053" t="s">
        <v>165</v>
      </c>
    </row>
    <row r="1054">
      <c r="D1054" t="s">
        <v>165</v>
      </c>
    </row>
    <row r="1055">
      <c r="D1055" t="s">
        <v>165</v>
      </c>
    </row>
    <row r="1056">
      <c r="D1056" t="s">
        <v>165</v>
      </c>
    </row>
    <row r="1057">
      <c r="D1057" t="s">
        <v>165</v>
      </c>
    </row>
    <row r="1058">
      <c r="D1058" t="s">
        <v>165</v>
      </c>
    </row>
    <row r="1059">
      <c r="D1059" t="s">
        <v>165</v>
      </c>
    </row>
    <row r="1060">
      <c r="D1060" t="s">
        <v>165</v>
      </c>
    </row>
    <row r="1061">
      <c r="D1061" t="s">
        <v>165</v>
      </c>
    </row>
    <row r="1062">
      <c r="D1062" t="s">
        <v>165</v>
      </c>
    </row>
    <row r="1063">
      <c r="D1063" t="s">
        <v>165</v>
      </c>
    </row>
    <row r="1064">
      <c r="D1064" t="s">
        <v>165</v>
      </c>
    </row>
    <row r="1065">
      <c r="D1065" t="s">
        <v>165</v>
      </c>
    </row>
    <row r="1066">
      <c r="D1066" t="s">
        <v>165</v>
      </c>
    </row>
    <row r="1067">
      <c r="D1067" t="s">
        <v>165</v>
      </c>
    </row>
    <row r="1068">
      <c r="D1068" t="s">
        <v>165</v>
      </c>
    </row>
    <row r="1069">
      <c r="D1069" t="s">
        <v>165</v>
      </c>
    </row>
    <row r="1070">
      <c r="D1070" t="s">
        <v>165</v>
      </c>
    </row>
    <row r="1071">
      <c r="D1071" t="s">
        <v>165</v>
      </c>
    </row>
    <row r="1072">
      <c r="D1072" t="s">
        <v>165</v>
      </c>
    </row>
    <row r="1073">
      <c r="D1073" t="s">
        <v>165</v>
      </c>
    </row>
    <row r="1074">
      <c r="D1074" t="s">
        <v>165</v>
      </c>
    </row>
    <row r="1075">
      <c r="D1075" t="s">
        <v>165</v>
      </c>
    </row>
    <row r="1076">
      <c r="D1076" t="s">
        <v>165</v>
      </c>
    </row>
    <row r="1077">
      <c r="D1077" t="s">
        <v>165</v>
      </c>
    </row>
    <row r="1078">
      <c r="D1078" t="s">
        <v>165</v>
      </c>
    </row>
    <row r="1079">
      <c r="D1079" t="s">
        <v>165</v>
      </c>
    </row>
    <row r="1080">
      <c r="D1080" t="s">
        <v>165</v>
      </c>
    </row>
    <row r="1081">
      <c r="D1081" t="s">
        <v>165</v>
      </c>
    </row>
    <row r="1082">
      <c r="D1082" t="s">
        <v>165</v>
      </c>
    </row>
    <row r="1083">
      <c r="D1083" t="s">
        <v>165</v>
      </c>
    </row>
    <row r="1084">
      <c r="D1084" t="s">
        <v>165</v>
      </c>
    </row>
    <row r="1085">
      <c r="D1085" t="s">
        <v>165</v>
      </c>
    </row>
    <row r="1086">
      <c r="D1086" t="s">
        <v>165</v>
      </c>
    </row>
    <row r="1087">
      <c r="D1087" t="s">
        <v>165</v>
      </c>
    </row>
    <row r="1088">
      <c r="D1088" t="s">
        <v>165</v>
      </c>
    </row>
    <row r="1089">
      <c r="D1089" t="s">
        <v>165</v>
      </c>
    </row>
    <row r="1090">
      <c r="D1090" t="s">
        <v>165</v>
      </c>
    </row>
    <row r="1091">
      <c r="D1091" t="s">
        <v>165</v>
      </c>
    </row>
    <row r="1092">
      <c r="D1092" t="s">
        <v>165</v>
      </c>
    </row>
    <row r="1093">
      <c r="D1093" t="s">
        <v>165</v>
      </c>
    </row>
    <row r="1094">
      <c r="D1094" t="s">
        <v>165</v>
      </c>
    </row>
    <row r="1095">
      <c r="D1095" t="s">
        <v>165</v>
      </c>
    </row>
    <row r="1096">
      <c r="D1096" t="s">
        <v>165</v>
      </c>
    </row>
    <row r="1097">
      <c r="D1097" t="s">
        <v>165</v>
      </c>
    </row>
    <row r="1098">
      <c r="D1098" t="s">
        <v>165</v>
      </c>
    </row>
    <row r="1099">
      <c r="D1099" t="s">
        <v>165</v>
      </c>
    </row>
    <row r="1100">
      <c r="D1100" t="s">
        <v>165</v>
      </c>
    </row>
    <row r="1101">
      <c r="D1101" t="s">
        <v>165</v>
      </c>
    </row>
    <row r="1102">
      <c r="D1102" t="s">
        <v>165</v>
      </c>
    </row>
    <row r="1103">
      <c r="D1103" t="s">
        <v>165</v>
      </c>
    </row>
    <row r="1104">
      <c r="D1104" t="s">
        <v>165</v>
      </c>
    </row>
    <row r="1105">
      <c r="D1105" t="s">
        <v>165</v>
      </c>
    </row>
    <row r="1106">
      <c r="D1106" t="s">
        <v>165</v>
      </c>
    </row>
    <row r="1107">
      <c r="D1107" t="s">
        <v>165</v>
      </c>
    </row>
    <row r="1108">
      <c r="D1108" t="s">
        <v>165</v>
      </c>
    </row>
    <row r="1109">
      <c r="D1109" t="s">
        <v>165</v>
      </c>
    </row>
    <row r="1110">
      <c r="D1110" t="s">
        <v>165</v>
      </c>
    </row>
    <row r="1111">
      <c r="D1111" t="s">
        <v>165</v>
      </c>
    </row>
    <row r="1112">
      <c r="D1112" t="s">
        <v>165</v>
      </c>
    </row>
    <row r="1113">
      <c r="D1113" t="s">
        <v>165</v>
      </c>
    </row>
    <row r="1114">
      <c r="D1114" t="s">
        <v>165</v>
      </c>
    </row>
    <row r="1115">
      <c r="D1115" t="s">
        <v>165</v>
      </c>
    </row>
    <row r="1116">
      <c r="D1116" t="s">
        <v>165</v>
      </c>
    </row>
    <row r="1117">
      <c r="D1117" t="s">
        <v>165</v>
      </c>
    </row>
    <row r="1118">
      <c r="D1118" t="s">
        <v>165</v>
      </c>
    </row>
    <row r="1119">
      <c r="D1119" t="s">
        <v>165</v>
      </c>
    </row>
    <row r="1120">
      <c r="D1120" t="s">
        <v>165</v>
      </c>
    </row>
    <row r="1121">
      <c r="D1121" t="s">
        <v>165</v>
      </c>
    </row>
    <row r="1122">
      <c r="D1122" t="s">
        <v>165</v>
      </c>
    </row>
    <row r="1123">
      <c r="D1123" t="s">
        <v>165</v>
      </c>
    </row>
    <row r="1124">
      <c r="D1124" t="s">
        <v>165</v>
      </c>
    </row>
    <row r="1125">
      <c r="D1125" t="s">
        <v>165</v>
      </c>
    </row>
    <row r="1126">
      <c r="D1126" t="s">
        <v>165</v>
      </c>
    </row>
    <row r="1127">
      <c r="D1127" t="s">
        <v>165</v>
      </c>
    </row>
    <row r="1128">
      <c r="D1128" t="s">
        <v>165</v>
      </c>
    </row>
    <row r="1129">
      <c r="D1129" t="s">
        <v>165</v>
      </c>
    </row>
    <row r="1130">
      <c r="D1130" t="s">
        <v>165</v>
      </c>
    </row>
    <row r="1131">
      <c r="D1131" t="s">
        <v>165</v>
      </c>
    </row>
    <row r="1132">
      <c r="D1132" t="s">
        <v>165</v>
      </c>
    </row>
    <row r="1133">
      <c r="D1133" t="s">
        <v>165</v>
      </c>
    </row>
    <row r="1134">
      <c r="D1134" t="s">
        <v>165</v>
      </c>
    </row>
    <row r="1135">
      <c r="D1135" t="s">
        <v>165</v>
      </c>
    </row>
    <row r="1136">
      <c r="D1136" t="s">
        <v>165</v>
      </c>
    </row>
    <row r="1137">
      <c r="D1137" t="s">
        <v>165</v>
      </c>
    </row>
    <row r="1138">
      <c r="D1138" t="s">
        <v>165</v>
      </c>
    </row>
    <row r="1139">
      <c r="D1139" t="s">
        <v>165</v>
      </c>
    </row>
    <row r="1140">
      <c r="D1140" t="s">
        <v>165</v>
      </c>
    </row>
    <row r="1141">
      <c r="D1141" t="s">
        <v>165</v>
      </c>
    </row>
    <row r="1142">
      <c r="D1142" t="s">
        <v>165</v>
      </c>
    </row>
    <row r="1143">
      <c r="D1143" t="s">
        <v>165</v>
      </c>
    </row>
    <row r="1144">
      <c r="D1144" t="s">
        <v>165</v>
      </c>
    </row>
    <row r="1145">
      <c r="D1145" t="s">
        <v>165</v>
      </c>
    </row>
    <row r="1146">
      <c r="D1146" t="s">
        <v>165</v>
      </c>
    </row>
    <row r="1147">
      <c r="D1147" t="s">
        <v>165</v>
      </c>
    </row>
    <row r="1148">
      <c r="D1148" t="s">
        <v>165</v>
      </c>
    </row>
    <row r="1149">
      <c r="D1149" t="s">
        <v>165</v>
      </c>
    </row>
    <row r="1150">
      <c r="D1150" t="s">
        <v>165</v>
      </c>
    </row>
    <row r="1151">
      <c r="D1151" t="s">
        <v>165</v>
      </c>
    </row>
    <row r="1152">
      <c r="D1152" t="s">
        <v>165</v>
      </c>
    </row>
    <row r="1153">
      <c r="D1153" t="s">
        <v>165</v>
      </c>
    </row>
    <row r="1154">
      <c r="D1154" t="s">
        <v>165</v>
      </c>
    </row>
    <row r="1155">
      <c r="D1155" t="s">
        <v>165</v>
      </c>
    </row>
    <row r="1156">
      <c r="D1156" t="s">
        <v>165</v>
      </c>
    </row>
    <row r="1157">
      <c r="D1157" t="s">
        <v>165</v>
      </c>
    </row>
    <row r="1158">
      <c r="D1158" t="s">
        <v>165</v>
      </c>
    </row>
    <row r="1159">
      <c r="D1159" t="s">
        <v>165</v>
      </c>
    </row>
    <row r="1160">
      <c r="D1160" t="s">
        <v>165</v>
      </c>
    </row>
    <row r="1161">
      <c r="D1161" t="s">
        <v>165</v>
      </c>
    </row>
    <row r="1162">
      <c r="D1162" t="s">
        <v>165</v>
      </c>
    </row>
    <row r="1163">
      <c r="D1163" t="s">
        <v>165</v>
      </c>
    </row>
    <row r="1164">
      <c r="D1164" t="s">
        <v>165</v>
      </c>
    </row>
    <row r="1165">
      <c r="D1165" t="s">
        <v>165</v>
      </c>
    </row>
    <row r="1166">
      <c r="D1166" t="s">
        <v>165</v>
      </c>
    </row>
    <row r="1167">
      <c r="D1167" t="s">
        <v>165</v>
      </c>
    </row>
    <row r="1168">
      <c r="D1168" t="s">
        <v>165</v>
      </c>
    </row>
    <row r="1169">
      <c r="D1169" t="s">
        <v>165</v>
      </c>
    </row>
    <row r="1170">
      <c r="D1170" t="s">
        <v>165</v>
      </c>
    </row>
    <row r="1171">
      <c r="D1171" t="s">
        <v>165</v>
      </c>
    </row>
    <row r="1172">
      <c r="D1172" t="s">
        <v>165</v>
      </c>
    </row>
    <row r="1173">
      <c r="D1173" t="s">
        <v>165</v>
      </c>
    </row>
    <row r="1174">
      <c r="D1174" t="s">
        <v>165</v>
      </c>
    </row>
    <row r="1175">
      <c r="D1175" t="s">
        <v>165</v>
      </c>
    </row>
    <row r="1176">
      <c r="D1176" t="s">
        <v>165</v>
      </c>
    </row>
    <row r="1177">
      <c r="D1177" t="s">
        <v>165</v>
      </c>
    </row>
    <row r="1178">
      <c r="D1178" t="s">
        <v>165</v>
      </c>
    </row>
    <row r="1179">
      <c r="D1179" t="s">
        <v>165</v>
      </c>
    </row>
    <row r="1180">
      <c r="D1180" t="s">
        <v>165</v>
      </c>
    </row>
    <row r="1181">
      <c r="D1181" t="s">
        <v>165</v>
      </c>
    </row>
    <row r="1182">
      <c r="D1182" t="s">
        <v>165</v>
      </c>
    </row>
    <row r="1183">
      <c r="D1183" t="s">
        <v>165</v>
      </c>
    </row>
    <row r="1184">
      <c r="D1184" t="s">
        <v>165</v>
      </c>
    </row>
    <row r="1185">
      <c r="D1185" t="s">
        <v>165</v>
      </c>
    </row>
    <row r="1186">
      <c r="D1186" t="s">
        <v>165</v>
      </c>
    </row>
    <row r="1187">
      <c r="D1187" t="s">
        <v>165</v>
      </c>
    </row>
    <row r="1188">
      <c r="D1188" t="s">
        <v>165</v>
      </c>
    </row>
    <row r="1189">
      <c r="D1189" t="s">
        <v>165</v>
      </c>
    </row>
    <row r="1190">
      <c r="D1190" t="s">
        <v>165</v>
      </c>
    </row>
    <row r="1191">
      <c r="D1191" t="s">
        <v>165</v>
      </c>
    </row>
    <row r="1192">
      <c r="D1192" t="s">
        <v>165</v>
      </c>
    </row>
    <row r="1193">
      <c r="D1193" t="s">
        <v>165</v>
      </c>
    </row>
    <row r="1194">
      <c r="D1194" t="s">
        <v>165</v>
      </c>
    </row>
    <row r="1195">
      <c r="D1195" t="s">
        <v>165</v>
      </c>
    </row>
    <row r="1196">
      <c r="D1196" t="s">
        <v>165</v>
      </c>
    </row>
    <row r="1197">
      <c r="D1197" t="s">
        <v>165</v>
      </c>
    </row>
    <row r="1198">
      <c r="D1198" t="s">
        <v>165</v>
      </c>
    </row>
    <row r="1199">
      <c r="D1199" t="s">
        <v>165</v>
      </c>
    </row>
    <row r="1200">
      <c r="D1200" t="s">
        <v>165</v>
      </c>
    </row>
    <row r="1201">
      <c r="D1201" t="s">
        <v>165</v>
      </c>
    </row>
    <row r="1202">
      <c r="D1202" t="s">
        <v>165</v>
      </c>
    </row>
    <row r="1203">
      <c r="D1203" t="s">
        <v>165</v>
      </c>
    </row>
    <row r="1204">
      <c r="D1204" t="s">
        <v>165</v>
      </c>
    </row>
    <row r="1205">
      <c r="D1205" t="s">
        <v>165</v>
      </c>
    </row>
    <row r="1206">
      <c r="D1206" t="s">
        <v>165</v>
      </c>
    </row>
    <row r="1207">
      <c r="D1207" t="s">
        <v>165</v>
      </c>
    </row>
    <row r="1208">
      <c r="D1208" t="s">
        <v>165</v>
      </c>
    </row>
    <row r="1209">
      <c r="D1209" t="s">
        <v>165</v>
      </c>
    </row>
    <row r="1210">
      <c r="D1210" t="s">
        <v>165</v>
      </c>
    </row>
    <row r="1211">
      <c r="D1211" t="s">
        <v>165</v>
      </c>
    </row>
    <row r="1212">
      <c r="D1212" t="s">
        <v>165</v>
      </c>
    </row>
    <row r="1213">
      <c r="D1213" t="s">
        <v>165</v>
      </c>
    </row>
    <row r="1214">
      <c r="D1214" t="s">
        <v>165</v>
      </c>
    </row>
    <row r="1215">
      <c r="D1215" t="s">
        <v>165</v>
      </c>
    </row>
    <row r="1216">
      <c r="D1216" t="s">
        <v>165</v>
      </c>
    </row>
    <row r="1217">
      <c r="D1217" t="s">
        <v>165</v>
      </c>
    </row>
    <row r="1218">
      <c r="D1218" t="s">
        <v>165</v>
      </c>
    </row>
    <row r="1219">
      <c r="D1219" t="s">
        <v>165</v>
      </c>
    </row>
    <row r="1220">
      <c r="D1220" t="s">
        <v>165</v>
      </c>
    </row>
    <row r="1221">
      <c r="D1221" t="s">
        <v>165</v>
      </c>
    </row>
    <row r="1222">
      <c r="D1222" t="s">
        <v>165</v>
      </c>
    </row>
    <row r="1223">
      <c r="D1223" t="s">
        <v>165</v>
      </c>
    </row>
    <row r="1224">
      <c r="D1224" t="s">
        <v>165</v>
      </c>
    </row>
    <row r="1225">
      <c r="D1225" t="s">
        <v>165</v>
      </c>
    </row>
    <row r="1226">
      <c r="D1226" t="s">
        <v>165</v>
      </c>
    </row>
    <row r="1227">
      <c r="D1227" t="s">
        <v>165</v>
      </c>
    </row>
    <row r="1228">
      <c r="D1228" t="s">
        <v>165</v>
      </c>
    </row>
    <row r="1229">
      <c r="D1229" t="s">
        <v>165</v>
      </c>
    </row>
    <row r="1230">
      <c r="D1230" t="s">
        <v>165</v>
      </c>
    </row>
    <row r="1231">
      <c r="D1231" t="s">
        <v>165</v>
      </c>
    </row>
    <row r="1232">
      <c r="D1232" t="s">
        <v>165</v>
      </c>
    </row>
    <row r="1233">
      <c r="D1233" t="s">
        <v>165</v>
      </c>
    </row>
    <row r="1234">
      <c r="D1234" t="s">
        <v>165</v>
      </c>
    </row>
    <row r="1235">
      <c r="D1235" t="s">
        <v>165</v>
      </c>
    </row>
    <row r="1236">
      <c r="D1236" t="s">
        <v>165</v>
      </c>
    </row>
    <row r="1237">
      <c r="D1237" t="s">
        <v>165</v>
      </c>
    </row>
    <row r="1238">
      <c r="D1238" t="s">
        <v>165</v>
      </c>
    </row>
    <row r="1239">
      <c r="D1239" t="s">
        <v>165</v>
      </c>
    </row>
    <row r="1240">
      <c r="D1240" t="s">
        <v>165</v>
      </c>
    </row>
    <row r="1241">
      <c r="D1241" t="s">
        <v>165</v>
      </c>
    </row>
    <row r="1242">
      <c r="D1242" t="s">
        <v>165</v>
      </c>
    </row>
    <row r="1243">
      <c r="D1243" t="s">
        <v>165</v>
      </c>
    </row>
    <row r="1244">
      <c r="D1244" t="s">
        <v>165</v>
      </c>
    </row>
    <row r="1245">
      <c r="D1245" t="s">
        <v>165</v>
      </c>
    </row>
    <row r="1246">
      <c r="D1246" t="s">
        <v>165</v>
      </c>
    </row>
    <row r="1247">
      <c r="D1247" t="s">
        <v>165</v>
      </c>
    </row>
    <row r="1248">
      <c r="D1248" t="s">
        <v>165</v>
      </c>
    </row>
    <row r="1249">
      <c r="D1249" t="s">
        <v>165</v>
      </c>
    </row>
    <row r="1250">
      <c r="D1250" t="s">
        <v>165</v>
      </c>
    </row>
    <row r="1251">
      <c r="D1251" t="s">
        <v>165</v>
      </c>
    </row>
    <row r="1252">
      <c r="D1252" t="s">
        <v>165</v>
      </c>
    </row>
    <row r="1253">
      <c r="D1253" t="s">
        <v>165</v>
      </c>
    </row>
    <row r="1254">
      <c r="D1254" t="s">
        <v>165</v>
      </c>
    </row>
    <row r="1255">
      <c r="D1255" t="s">
        <v>165</v>
      </c>
    </row>
    <row r="1256">
      <c r="D1256" t="s">
        <v>165</v>
      </c>
    </row>
    <row r="1257">
      <c r="D1257" t="s">
        <v>165</v>
      </c>
    </row>
    <row r="1258">
      <c r="D1258" t="s">
        <v>165</v>
      </c>
    </row>
    <row r="1259">
      <c r="D1259" t="s">
        <v>165</v>
      </c>
    </row>
    <row r="1260">
      <c r="D1260" t="s">
        <v>165</v>
      </c>
    </row>
    <row r="1261">
      <c r="D1261" t="s">
        <v>165</v>
      </c>
    </row>
    <row r="1262">
      <c r="D1262" t="s">
        <v>165</v>
      </c>
    </row>
    <row r="1263">
      <c r="D1263" t="s">
        <v>165</v>
      </c>
    </row>
    <row r="1264">
      <c r="D1264" t="s">
        <v>165</v>
      </c>
    </row>
    <row r="1265">
      <c r="D1265" t="s">
        <v>165</v>
      </c>
    </row>
    <row r="1266">
      <c r="D1266" t="s">
        <v>165</v>
      </c>
    </row>
    <row r="1267">
      <c r="D1267" t="s">
        <v>165</v>
      </c>
    </row>
    <row r="1268">
      <c r="D1268" t="s">
        <v>165</v>
      </c>
    </row>
    <row r="1269">
      <c r="D1269" t="s">
        <v>165</v>
      </c>
    </row>
    <row r="1270">
      <c r="D1270" t="s">
        <v>165</v>
      </c>
    </row>
    <row r="1271">
      <c r="D1271" t="s">
        <v>165</v>
      </c>
    </row>
    <row r="1272">
      <c r="D1272" t="s">
        <v>165</v>
      </c>
    </row>
    <row r="1273">
      <c r="D1273" t="s">
        <v>165</v>
      </c>
    </row>
    <row r="1274">
      <c r="D1274" t="s">
        <v>165</v>
      </c>
    </row>
    <row r="1275">
      <c r="D1275" t="s">
        <v>165</v>
      </c>
    </row>
    <row r="1276">
      <c r="D1276" t="s">
        <v>165</v>
      </c>
    </row>
    <row r="1277">
      <c r="D1277" t="s">
        <v>165</v>
      </c>
    </row>
    <row r="1278">
      <c r="D1278" t="s">
        <v>165</v>
      </c>
    </row>
    <row r="1279">
      <c r="D1279" t="s">
        <v>165</v>
      </c>
    </row>
    <row r="1280">
      <c r="D1280" t="s">
        <v>165</v>
      </c>
    </row>
    <row r="1281">
      <c r="D1281" t="s">
        <v>165</v>
      </c>
    </row>
    <row r="1282">
      <c r="D1282" t="s">
        <v>165</v>
      </c>
    </row>
    <row r="1283">
      <c r="D1283" t="s">
        <v>165</v>
      </c>
    </row>
    <row r="1284">
      <c r="D1284" t="s">
        <v>165</v>
      </c>
    </row>
    <row r="1285">
      <c r="D1285" t="s">
        <v>165</v>
      </c>
    </row>
    <row r="1286">
      <c r="D1286" t="s">
        <v>165</v>
      </c>
    </row>
    <row r="1287">
      <c r="D1287" t="s">
        <v>165</v>
      </c>
    </row>
    <row r="1288">
      <c r="D1288" t="s">
        <v>165</v>
      </c>
    </row>
    <row r="1289">
      <c r="D1289" t="s">
        <v>165</v>
      </c>
    </row>
    <row r="1290">
      <c r="D1290" t="s">
        <v>165</v>
      </c>
    </row>
    <row r="1291">
      <c r="D1291" t="s">
        <v>165</v>
      </c>
    </row>
    <row r="1292">
      <c r="D1292" t="s">
        <v>165</v>
      </c>
    </row>
    <row r="1293">
      <c r="D1293" t="s">
        <v>165</v>
      </c>
    </row>
    <row r="1294">
      <c r="D1294" t="s">
        <v>165</v>
      </c>
    </row>
    <row r="1295">
      <c r="D1295" t="s">
        <v>165</v>
      </c>
    </row>
    <row r="1296">
      <c r="D1296" t="s">
        <v>165</v>
      </c>
    </row>
    <row r="1297">
      <c r="D1297" t="s">
        <v>165</v>
      </c>
    </row>
    <row r="1298">
      <c r="D1298" t="s">
        <v>165</v>
      </c>
    </row>
    <row r="1299">
      <c r="D1299" t="s">
        <v>165</v>
      </c>
    </row>
    <row r="1300">
      <c r="D1300" t="s">
        <v>165</v>
      </c>
    </row>
    <row r="1301">
      <c r="D1301" t="s">
        <v>165</v>
      </c>
    </row>
    <row r="1302">
      <c r="D1302" t="s">
        <v>165</v>
      </c>
    </row>
    <row r="1303">
      <c r="D1303" t="s">
        <v>165</v>
      </c>
    </row>
    <row r="1304">
      <c r="D1304" t="s">
        <v>165</v>
      </c>
    </row>
    <row r="1305">
      <c r="D1305" t="s">
        <v>165</v>
      </c>
    </row>
    <row r="1306">
      <c r="D1306" t="s">
        <v>165</v>
      </c>
    </row>
    <row r="1307">
      <c r="D1307" t="s">
        <v>165</v>
      </c>
    </row>
    <row r="1308">
      <c r="D1308" t="s">
        <v>165</v>
      </c>
    </row>
    <row r="1309">
      <c r="D1309" t="s">
        <v>165</v>
      </c>
    </row>
    <row r="1310">
      <c r="D1310" t="s">
        <v>165</v>
      </c>
    </row>
    <row r="1311">
      <c r="D1311" t="s">
        <v>165</v>
      </c>
    </row>
    <row r="1312">
      <c r="D1312" t="s">
        <v>165</v>
      </c>
    </row>
    <row r="1313">
      <c r="D1313" t="s">
        <v>165</v>
      </c>
    </row>
    <row r="1314">
      <c r="D1314" t="s">
        <v>165</v>
      </c>
    </row>
    <row r="1315">
      <c r="D1315" t="s">
        <v>165</v>
      </c>
    </row>
    <row r="1316">
      <c r="D1316" t="s">
        <v>165</v>
      </c>
    </row>
    <row r="1317">
      <c r="D1317" t="s">
        <v>165</v>
      </c>
    </row>
    <row r="1318">
      <c r="D1318" t="s">
        <v>165</v>
      </c>
    </row>
    <row r="1319">
      <c r="D1319" t="s">
        <v>165</v>
      </c>
    </row>
    <row r="1320">
      <c r="D1320" t="s">
        <v>165</v>
      </c>
    </row>
    <row r="1321">
      <c r="D1321" t="s">
        <v>165</v>
      </c>
    </row>
    <row r="1322">
      <c r="D1322" t="s">
        <v>165</v>
      </c>
    </row>
    <row r="1323">
      <c r="D1323" t="s">
        <v>165</v>
      </c>
    </row>
    <row r="1324">
      <c r="D1324" t="s">
        <v>165</v>
      </c>
    </row>
    <row r="1325">
      <c r="D1325" t="s">
        <v>165</v>
      </c>
    </row>
    <row r="1326">
      <c r="D1326" t="s">
        <v>165</v>
      </c>
    </row>
    <row r="1327">
      <c r="D1327" t="s">
        <v>165</v>
      </c>
    </row>
    <row r="1328">
      <c r="D1328" t="s">
        <v>165</v>
      </c>
    </row>
    <row r="1329">
      <c r="D1329" t="s">
        <v>165</v>
      </c>
    </row>
    <row r="1330">
      <c r="D1330" t="s">
        <v>165</v>
      </c>
    </row>
    <row r="1331">
      <c r="D1331" t="s">
        <v>165</v>
      </c>
    </row>
    <row r="1332">
      <c r="D1332" t="s">
        <v>165</v>
      </c>
    </row>
    <row r="1333">
      <c r="D1333" t="s">
        <v>165</v>
      </c>
    </row>
    <row r="1334">
      <c r="D1334" t="s">
        <v>165</v>
      </c>
    </row>
    <row r="1335">
      <c r="D1335" t="s">
        <v>165</v>
      </c>
    </row>
    <row r="1336">
      <c r="D1336" t="s">
        <v>165</v>
      </c>
    </row>
    <row r="1337">
      <c r="D1337" t="s">
        <v>165</v>
      </c>
    </row>
    <row r="1338">
      <c r="D1338" t="s">
        <v>165</v>
      </c>
    </row>
    <row r="1339">
      <c r="D1339" t="s">
        <v>165</v>
      </c>
    </row>
    <row r="1340">
      <c r="D1340" t="s">
        <v>165</v>
      </c>
    </row>
    <row r="1341">
      <c r="D1341" t="s">
        <v>165</v>
      </c>
    </row>
    <row r="1342">
      <c r="D1342" t="s">
        <v>165</v>
      </c>
    </row>
    <row r="1343">
      <c r="D1343" t="s">
        <v>165</v>
      </c>
    </row>
    <row r="1344">
      <c r="D1344" t="s">
        <v>165</v>
      </c>
    </row>
    <row r="1345">
      <c r="D1345" t="s">
        <v>165</v>
      </c>
    </row>
    <row r="1346">
      <c r="D1346" t="s">
        <v>165</v>
      </c>
    </row>
    <row r="1347">
      <c r="D1347" t="s">
        <v>165</v>
      </c>
    </row>
    <row r="1348">
      <c r="D1348" t="s">
        <v>165</v>
      </c>
    </row>
    <row r="1349">
      <c r="D1349" t="s">
        <v>165</v>
      </c>
    </row>
    <row r="1350">
      <c r="D1350" t="s">
        <v>165</v>
      </c>
    </row>
    <row r="1351">
      <c r="D1351" t="s">
        <v>165</v>
      </c>
    </row>
    <row r="1352">
      <c r="D1352" t="s">
        <v>165</v>
      </c>
    </row>
    <row r="1353">
      <c r="D1353" t="s">
        <v>165</v>
      </c>
    </row>
    <row r="1354">
      <c r="D1354" t="s">
        <v>165</v>
      </c>
    </row>
    <row r="1355">
      <c r="D1355" t="s">
        <v>165</v>
      </c>
    </row>
    <row r="1356">
      <c r="D1356" t="s">
        <v>165</v>
      </c>
    </row>
    <row r="1357">
      <c r="D1357" t="s">
        <v>165</v>
      </c>
    </row>
    <row r="1358">
      <c r="D1358" t="s">
        <v>165</v>
      </c>
    </row>
    <row r="1359">
      <c r="D1359" t="s">
        <v>165</v>
      </c>
    </row>
    <row r="1360">
      <c r="D1360" t="s">
        <v>165</v>
      </c>
    </row>
    <row r="1361">
      <c r="D1361" t="s">
        <v>165</v>
      </c>
    </row>
    <row r="1362">
      <c r="D1362" t="s">
        <v>165</v>
      </c>
    </row>
    <row r="1363">
      <c r="D1363" t="s">
        <v>165</v>
      </c>
    </row>
    <row r="1364">
      <c r="D1364" t="s">
        <v>165</v>
      </c>
    </row>
    <row r="1365">
      <c r="D1365" t="s">
        <v>165</v>
      </c>
    </row>
    <row r="1366">
      <c r="D1366" t="s">
        <v>165</v>
      </c>
    </row>
    <row r="1367">
      <c r="D1367" t="s">
        <v>165</v>
      </c>
    </row>
    <row r="1368">
      <c r="D1368" t="s">
        <v>165</v>
      </c>
    </row>
    <row r="1369">
      <c r="D1369" t="s">
        <v>165</v>
      </c>
    </row>
    <row r="1370">
      <c r="D1370" t="s">
        <v>165</v>
      </c>
    </row>
    <row r="1371">
      <c r="D1371" t="s">
        <v>165</v>
      </c>
    </row>
    <row r="1372">
      <c r="D1372" t="s">
        <v>165</v>
      </c>
    </row>
    <row r="1373">
      <c r="D1373" t="s">
        <v>165</v>
      </c>
    </row>
    <row r="1374">
      <c r="D1374" t="s">
        <v>165</v>
      </c>
    </row>
    <row r="1375">
      <c r="D1375" t="s">
        <v>165</v>
      </c>
    </row>
    <row r="1376">
      <c r="D1376" t="s">
        <v>165</v>
      </c>
    </row>
    <row r="1377">
      <c r="D1377" t="s">
        <v>165</v>
      </c>
    </row>
    <row r="1378">
      <c r="D1378" t="s">
        <v>165</v>
      </c>
    </row>
    <row r="1379">
      <c r="D1379" t="s">
        <v>165</v>
      </c>
    </row>
    <row r="1380">
      <c r="D1380" t="s">
        <v>165</v>
      </c>
    </row>
    <row r="1381">
      <c r="D1381" t="s">
        <v>165</v>
      </c>
    </row>
    <row r="1382">
      <c r="D1382" t="s">
        <v>165</v>
      </c>
    </row>
    <row r="1383">
      <c r="D1383" t="s">
        <v>165</v>
      </c>
    </row>
    <row r="1384">
      <c r="D1384" t="s">
        <v>165</v>
      </c>
    </row>
    <row r="1385">
      <c r="D1385" t="s">
        <v>165</v>
      </c>
    </row>
    <row r="1386">
      <c r="D1386" t="s">
        <v>165</v>
      </c>
    </row>
    <row r="1387">
      <c r="D1387" t="s">
        <v>165</v>
      </c>
    </row>
    <row r="1388">
      <c r="D1388" t="s">
        <v>165</v>
      </c>
    </row>
    <row r="1389">
      <c r="D1389" t="s">
        <v>165</v>
      </c>
    </row>
    <row r="1390">
      <c r="D1390" t="s">
        <v>165</v>
      </c>
    </row>
    <row r="1391">
      <c r="D1391" t="s">
        <v>165</v>
      </c>
    </row>
    <row r="1392">
      <c r="D1392" t="s">
        <v>165</v>
      </c>
    </row>
    <row r="1393">
      <c r="D1393" t="s">
        <v>165</v>
      </c>
    </row>
    <row r="1394">
      <c r="D1394" t="s">
        <v>165</v>
      </c>
    </row>
    <row r="1395">
      <c r="D1395" t="s">
        <v>165</v>
      </c>
    </row>
    <row r="1396">
      <c r="D1396" t="s">
        <v>165</v>
      </c>
    </row>
    <row r="1397">
      <c r="D1397" t="s">
        <v>165</v>
      </c>
    </row>
    <row r="1398">
      <c r="D1398" t="s">
        <v>165</v>
      </c>
    </row>
    <row r="1399">
      <c r="D1399" t="s">
        <v>165</v>
      </c>
    </row>
    <row r="1400">
      <c r="D1400" t="s">
        <v>165</v>
      </c>
    </row>
    <row r="1401">
      <c r="D1401" t="s">
        <v>165</v>
      </c>
    </row>
    <row r="1402">
      <c r="D1402" t="s">
        <v>165</v>
      </c>
    </row>
    <row r="1403">
      <c r="D1403" t="s">
        <v>165</v>
      </c>
    </row>
    <row r="1404">
      <c r="D1404" t="s">
        <v>165</v>
      </c>
    </row>
    <row r="1405">
      <c r="D1405" t="s">
        <v>165</v>
      </c>
    </row>
    <row r="1406">
      <c r="D1406" t="s">
        <v>165</v>
      </c>
    </row>
    <row r="1407">
      <c r="D1407" t="s">
        <v>165</v>
      </c>
    </row>
    <row r="1408">
      <c r="D1408" t="s">
        <v>165</v>
      </c>
    </row>
    <row r="1409">
      <c r="D1409" t="s">
        <v>165</v>
      </c>
    </row>
    <row r="1410">
      <c r="D1410" t="s">
        <v>165</v>
      </c>
    </row>
    <row r="1411">
      <c r="D1411" t="s">
        <v>165</v>
      </c>
    </row>
    <row r="1412">
      <c r="D1412" t="s">
        <v>165</v>
      </c>
    </row>
    <row r="1413">
      <c r="D1413" t="s">
        <v>165</v>
      </c>
    </row>
    <row r="1414">
      <c r="D1414" t="s">
        <v>165</v>
      </c>
    </row>
    <row r="1415">
      <c r="D1415" t="s">
        <v>165</v>
      </c>
    </row>
    <row r="1416">
      <c r="D1416" t="s">
        <v>165</v>
      </c>
    </row>
    <row r="1417">
      <c r="D1417" t="s">
        <v>165</v>
      </c>
    </row>
    <row r="1418">
      <c r="D1418" t="s">
        <v>165</v>
      </c>
    </row>
    <row r="1419">
      <c r="D1419" t="s">
        <v>165</v>
      </c>
    </row>
    <row r="1420">
      <c r="D1420" t="s">
        <v>165</v>
      </c>
    </row>
    <row r="1421">
      <c r="D1421" t="s">
        <v>165</v>
      </c>
    </row>
    <row r="1422">
      <c r="D1422" t="s">
        <v>165</v>
      </c>
    </row>
    <row r="1423">
      <c r="D1423" t="s">
        <v>165</v>
      </c>
    </row>
    <row r="1424">
      <c r="D1424" t="s">
        <v>165</v>
      </c>
    </row>
    <row r="1425">
      <c r="D1425" t="s">
        <v>165</v>
      </c>
    </row>
    <row r="1426">
      <c r="D1426" t="s">
        <v>165</v>
      </c>
    </row>
    <row r="1427">
      <c r="D1427" t="s">
        <v>165</v>
      </c>
    </row>
    <row r="1428">
      <c r="D1428" t="s">
        <v>165</v>
      </c>
    </row>
    <row r="1429">
      <c r="D1429" t="s">
        <v>165</v>
      </c>
    </row>
    <row r="1430">
      <c r="D1430" t="s">
        <v>165</v>
      </c>
    </row>
    <row r="1431">
      <c r="D1431" t="s">
        <v>165</v>
      </c>
    </row>
    <row r="1432">
      <c r="D1432" t="s">
        <v>165</v>
      </c>
    </row>
    <row r="1433">
      <c r="D1433" t="s">
        <v>165</v>
      </c>
    </row>
    <row r="1434">
      <c r="D1434" t="s">
        <v>165</v>
      </c>
    </row>
    <row r="1435">
      <c r="D1435" t="s">
        <v>165</v>
      </c>
    </row>
    <row r="1436">
      <c r="D1436" t="s">
        <v>165</v>
      </c>
    </row>
    <row r="1437">
      <c r="D1437" t="s">
        <v>165</v>
      </c>
    </row>
    <row r="1438">
      <c r="D1438" t="s">
        <v>165</v>
      </c>
    </row>
    <row r="1439">
      <c r="D1439" t="s">
        <v>165</v>
      </c>
    </row>
    <row r="1440">
      <c r="D1440" t="s">
        <v>165</v>
      </c>
    </row>
    <row r="1441">
      <c r="D1441" t="s">
        <v>165</v>
      </c>
    </row>
    <row r="1442">
      <c r="D1442" t="s">
        <v>165</v>
      </c>
    </row>
    <row r="1443">
      <c r="D1443" t="s">
        <v>165</v>
      </c>
    </row>
    <row r="1444">
      <c r="D1444" t="s">
        <v>165</v>
      </c>
    </row>
    <row r="1445">
      <c r="D1445" t="s">
        <v>165</v>
      </c>
    </row>
    <row r="1446">
      <c r="D1446" t="s">
        <v>165</v>
      </c>
    </row>
    <row r="1447">
      <c r="D1447" t="s">
        <v>165</v>
      </c>
    </row>
    <row r="1448">
      <c r="D1448" t="s">
        <v>165</v>
      </c>
    </row>
    <row r="1449">
      <c r="D1449" t="s">
        <v>165</v>
      </c>
    </row>
    <row r="1450">
      <c r="D1450" t="s">
        <v>165</v>
      </c>
    </row>
    <row r="1451">
      <c r="D1451" t="s">
        <v>165</v>
      </c>
    </row>
    <row r="1452">
      <c r="D1452" t="s">
        <v>165</v>
      </c>
    </row>
    <row r="1453">
      <c r="D1453" t="s">
        <v>165</v>
      </c>
    </row>
    <row r="1454">
      <c r="D1454" t="s">
        <v>165</v>
      </c>
    </row>
    <row r="1455">
      <c r="D1455" t="s">
        <v>165</v>
      </c>
    </row>
    <row r="1456">
      <c r="D1456" t="s">
        <v>165</v>
      </c>
    </row>
    <row r="1457">
      <c r="D1457" t="s">
        <v>165</v>
      </c>
    </row>
    <row r="1458">
      <c r="D1458" t="s">
        <v>165</v>
      </c>
    </row>
    <row r="1459">
      <c r="D1459" t="s">
        <v>165</v>
      </c>
    </row>
    <row r="1460">
      <c r="D1460" t="s">
        <v>165</v>
      </c>
    </row>
    <row r="1461">
      <c r="D1461" t="s">
        <v>165</v>
      </c>
    </row>
    <row r="1462">
      <c r="D1462" t="s">
        <v>165</v>
      </c>
    </row>
    <row r="1463">
      <c r="D1463" t="s">
        <v>165</v>
      </c>
    </row>
    <row r="1464">
      <c r="D1464" t="s">
        <v>165</v>
      </c>
    </row>
    <row r="1465">
      <c r="D1465" t="s">
        <v>165</v>
      </c>
    </row>
    <row r="1466">
      <c r="D1466" t="s">
        <v>165</v>
      </c>
    </row>
    <row r="1467">
      <c r="D1467" t="s">
        <v>165</v>
      </c>
    </row>
    <row r="1468">
      <c r="D1468" t="s">
        <v>165</v>
      </c>
    </row>
    <row r="1469">
      <c r="D1469" t="s">
        <v>165</v>
      </c>
    </row>
    <row r="1470">
      <c r="D1470" t="s">
        <v>165</v>
      </c>
    </row>
    <row r="1471">
      <c r="D1471" t="s">
        <v>165</v>
      </c>
    </row>
    <row r="1472">
      <c r="D1472" t="s">
        <v>165</v>
      </c>
    </row>
    <row r="1473">
      <c r="D1473" t="s">
        <v>165</v>
      </c>
    </row>
    <row r="1474">
      <c r="D1474" t="s">
        <v>165</v>
      </c>
    </row>
    <row r="1475">
      <c r="D1475" t="s">
        <v>165</v>
      </c>
    </row>
    <row r="1476">
      <c r="D1476" t="s">
        <v>165</v>
      </c>
    </row>
    <row r="1477">
      <c r="D1477" t="s">
        <v>165</v>
      </c>
    </row>
    <row r="1478">
      <c r="D1478" t="s">
        <v>165</v>
      </c>
    </row>
    <row r="1479">
      <c r="D1479" t="s">
        <v>165</v>
      </c>
    </row>
    <row r="1480">
      <c r="D1480" t="s">
        <v>165</v>
      </c>
    </row>
    <row r="1481">
      <c r="D1481" t="s">
        <v>165</v>
      </c>
    </row>
    <row r="1482">
      <c r="D1482" t="s">
        <v>165</v>
      </c>
    </row>
    <row r="1483">
      <c r="D1483" t="s">
        <v>165</v>
      </c>
    </row>
    <row r="1484">
      <c r="D1484" t="s">
        <v>165</v>
      </c>
    </row>
    <row r="1485">
      <c r="D1485" t="s">
        <v>165</v>
      </c>
    </row>
    <row r="1486">
      <c r="D1486" t="s">
        <v>165</v>
      </c>
    </row>
    <row r="1487">
      <c r="D1487" t="s">
        <v>165</v>
      </c>
    </row>
    <row r="1488">
      <c r="D1488" t="s">
        <v>165</v>
      </c>
    </row>
    <row r="1489">
      <c r="D1489" t="s">
        <v>165</v>
      </c>
    </row>
    <row r="1490">
      <c r="D1490" t="s">
        <v>165</v>
      </c>
    </row>
    <row r="1491">
      <c r="D1491" t="s">
        <v>165</v>
      </c>
    </row>
    <row r="1492">
      <c r="D1492" t="s">
        <v>165</v>
      </c>
    </row>
    <row r="1493">
      <c r="D1493" t="s">
        <v>165</v>
      </c>
    </row>
    <row r="1494">
      <c r="D1494" t="s">
        <v>165</v>
      </c>
    </row>
    <row r="1495">
      <c r="D1495" t="s">
        <v>165</v>
      </c>
    </row>
    <row r="1496">
      <c r="D1496" t="s">
        <v>165</v>
      </c>
    </row>
    <row r="1497">
      <c r="D1497" t="s">
        <v>165</v>
      </c>
    </row>
    <row r="1498">
      <c r="D1498" t="s">
        <v>165</v>
      </c>
    </row>
    <row r="1499">
      <c r="D1499" t="s">
        <v>165</v>
      </c>
    </row>
    <row r="1500">
      <c r="D1500" t="s">
        <v>165</v>
      </c>
    </row>
    <row r="1501">
      <c r="D1501" t="s">
        <v>165</v>
      </c>
    </row>
    <row r="1502">
      <c r="D1502" t="s">
        <v>165</v>
      </c>
    </row>
    <row r="1503">
      <c r="D1503" t="s">
        <v>165</v>
      </c>
    </row>
    <row r="1504">
      <c r="D1504" t="s">
        <v>165</v>
      </c>
    </row>
    <row r="1505">
      <c r="D1505" t="s">
        <v>165</v>
      </c>
    </row>
    <row r="1506">
      <c r="D1506" t="s">
        <v>165</v>
      </c>
    </row>
    <row r="1507">
      <c r="D1507" t="s">
        <v>165</v>
      </c>
    </row>
    <row r="1508">
      <c r="D1508" t="s">
        <v>165</v>
      </c>
    </row>
    <row r="1509">
      <c r="D1509" t="s">
        <v>165</v>
      </c>
    </row>
    <row r="1510">
      <c r="D1510" t="s">
        <v>165</v>
      </c>
    </row>
    <row r="1511">
      <c r="D1511" t="s">
        <v>165</v>
      </c>
    </row>
    <row r="1512">
      <c r="D1512" t="s">
        <v>165</v>
      </c>
    </row>
    <row r="1513">
      <c r="D1513" t="s">
        <v>165</v>
      </c>
    </row>
    <row r="1514">
      <c r="D1514" t="s">
        <v>165</v>
      </c>
    </row>
    <row r="1515">
      <c r="D1515" t="s">
        <v>165</v>
      </c>
    </row>
    <row r="1516">
      <c r="D1516" t="s">
        <v>165</v>
      </c>
    </row>
    <row r="1517">
      <c r="D1517" t="s">
        <v>165</v>
      </c>
    </row>
    <row r="1518">
      <c r="D1518" t="s">
        <v>165</v>
      </c>
    </row>
    <row r="1519">
      <c r="D1519" t="s">
        <v>165</v>
      </c>
    </row>
    <row r="1520">
      <c r="D1520" t="s">
        <v>165</v>
      </c>
    </row>
    <row r="1521">
      <c r="D1521" t="s">
        <v>165</v>
      </c>
    </row>
    <row r="1522">
      <c r="D1522" t="s">
        <v>165</v>
      </c>
    </row>
    <row r="1523">
      <c r="D1523" t="s">
        <v>165</v>
      </c>
    </row>
    <row r="1524">
      <c r="D1524" t="s">
        <v>165</v>
      </c>
    </row>
    <row r="1525">
      <c r="D1525" t="s">
        <v>165</v>
      </c>
    </row>
    <row r="1526">
      <c r="D1526" t="s">
        <v>165</v>
      </c>
    </row>
    <row r="1527">
      <c r="D1527" t="s">
        <v>165</v>
      </c>
    </row>
    <row r="1528">
      <c r="D1528" t="s">
        <v>165</v>
      </c>
    </row>
    <row r="1529">
      <c r="D1529" t="s">
        <v>165</v>
      </c>
    </row>
    <row r="1530">
      <c r="D1530" t="s">
        <v>165</v>
      </c>
    </row>
    <row r="1531">
      <c r="D1531" t="s">
        <v>165</v>
      </c>
    </row>
    <row r="1532">
      <c r="D1532" t="s">
        <v>165</v>
      </c>
    </row>
    <row r="1533">
      <c r="D1533" t="s">
        <v>165</v>
      </c>
    </row>
    <row r="1534">
      <c r="D1534" t="s">
        <v>165</v>
      </c>
    </row>
    <row r="1535">
      <c r="D1535" t="s">
        <v>165</v>
      </c>
    </row>
    <row r="1536">
      <c r="D1536" t="s">
        <v>165</v>
      </c>
    </row>
    <row r="1537">
      <c r="D1537" t="s">
        <v>165</v>
      </c>
    </row>
    <row r="1538">
      <c r="D1538" t="s">
        <v>165</v>
      </c>
    </row>
    <row r="1539">
      <c r="D1539" t="s">
        <v>165</v>
      </c>
    </row>
    <row r="1540">
      <c r="D1540" t="s">
        <v>165</v>
      </c>
    </row>
    <row r="1541">
      <c r="D1541" t="s">
        <v>165</v>
      </c>
    </row>
    <row r="1542">
      <c r="D1542" t="s">
        <v>165</v>
      </c>
    </row>
    <row r="1543">
      <c r="D1543" t="s">
        <v>165</v>
      </c>
    </row>
    <row r="1544">
      <c r="D1544" t="s">
        <v>165</v>
      </c>
    </row>
    <row r="1545">
      <c r="D1545" t="s">
        <v>165</v>
      </c>
    </row>
    <row r="1546">
      <c r="D1546" t="s">
        <v>165</v>
      </c>
    </row>
    <row r="1547">
      <c r="D1547" t="s">
        <v>165</v>
      </c>
    </row>
    <row r="1548">
      <c r="D1548" t="s">
        <v>165</v>
      </c>
    </row>
    <row r="1549">
      <c r="D1549" t="s">
        <v>165</v>
      </c>
    </row>
    <row r="1550">
      <c r="D1550" t="s">
        <v>165</v>
      </c>
    </row>
    <row r="1551">
      <c r="D1551" t="s">
        <v>165</v>
      </c>
    </row>
    <row r="1552">
      <c r="D1552" t="s">
        <v>165</v>
      </c>
    </row>
    <row r="1553">
      <c r="D1553" t="s">
        <v>165</v>
      </c>
    </row>
    <row r="1554">
      <c r="D1554" t="s">
        <v>165</v>
      </c>
    </row>
    <row r="1555">
      <c r="D1555" t="s">
        <v>165</v>
      </c>
    </row>
    <row r="1556">
      <c r="D1556" t="s">
        <v>165</v>
      </c>
    </row>
    <row r="1557">
      <c r="D1557" t="s">
        <v>165</v>
      </c>
    </row>
    <row r="1558">
      <c r="D1558" t="s">
        <v>165</v>
      </c>
    </row>
    <row r="1559">
      <c r="D1559" t="s">
        <v>165</v>
      </c>
    </row>
    <row r="1560">
      <c r="D1560" t="s">
        <v>165</v>
      </c>
    </row>
    <row r="1561">
      <c r="D1561" t="s">
        <v>165</v>
      </c>
    </row>
    <row r="1562">
      <c r="D1562" t="s">
        <v>165</v>
      </c>
    </row>
    <row r="1563">
      <c r="D1563" t="s">
        <v>165</v>
      </c>
    </row>
    <row r="1564">
      <c r="D1564" t="s">
        <v>165</v>
      </c>
    </row>
    <row r="1565">
      <c r="D1565" t="s">
        <v>165</v>
      </c>
    </row>
    <row r="1566">
      <c r="D1566" t="s">
        <v>165</v>
      </c>
    </row>
    <row r="1567">
      <c r="D1567" t="s">
        <v>165</v>
      </c>
    </row>
    <row r="1568">
      <c r="D1568" t="s">
        <v>165</v>
      </c>
    </row>
    <row r="1569">
      <c r="D1569" t="s">
        <v>165</v>
      </c>
    </row>
    <row r="1570">
      <c r="D1570" t="s">
        <v>165</v>
      </c>
    </row>
    <row r="1571">
      <c r="D1571" t="s">
        <v>165</v>
      </c>
    </row>
    <row r="1572">
      <c r="D1572" t="s">
        <v>165</v>
      </c>
    </row>
    <row r="1573">
      <c r="D1573" t="s">
        <v>165</v>
      </c>
    </row>
    <row r="1574">
      <c r="D1574" t="s">
        <v>165</v>
      </c>
    </row>
    <row r="1575">
      <c r="D1575" t="s">
        <v>165</v>
      </c>
    </row>
    <row r="1576">
      <c r="D1576" t="s">
        <v>165</v>
      </c>
    </row>
    <row r="1577">
      <c r="D1577" t="s">
        <v>165</v>
      </c>
    </row>
    <row r="1578">
      <c r="D1578" t="s">
        <v>165</v>
      </c>
    </row>
    <row r="1579">
      <c r="D1579" t="s">
        <v>165</v>
      </c>
    </row>
    <row r="1580">
      <c r="D1580" t="s">
        <v>165</v>
      </c>
    </row>
    <row r="1581">
      <c r="D1581" t="s">
        <v>165</v>
      </c>
    </row>
    <row r="1582">
      <c r="D1582" t="s">
        <v>165</v>
      </c>
    </row>
    <row r="1583">
      <c r="D1583" t="s">
        <v>165</v>
      </c>
    </row>
    <row r="1584">
      <c r="D1584" t="s">
        <v>165</v>
      </c>
    </row>
    <row r="1585">
      <c r="D1585" t="s">
        <v>165</v>
      </c>
    </row>
    <row r="1586">
      <c r="D1586" t="s">
        <v>165</v>
      </c>
    </row>
    <row r="1587">
      <c r="D1587" t="s">
        <v>165</v>
      </c>
    </row>
    <row r="1588">
      <c r="D1588" t="s">
        <v>165</v>
      </c>
    </row>
    <row r="1589">
      <c r="D1589" t="s">
        <v>165</v>
      </c>
    </row>
    <row r="1590">
      <c r="D1590" t="s">
        <v>165</v>
      </c>
    </row>
    <row r="1591">
      <c r="D1591" t="s">
        <v>165</v>
      </c>
    </row>
    <row r="1592">
      <c r="D1592" t="s">
        <v>165</v>
      </c>
    </row>
    <row r="1593">
      <c r="D1593" t="s">
        <v>165</v>
      </c>
    </row>
    <row r="1594">
      <c r="D1594" t="s">
        <v>165</v>
      </c>
    </row>
    <row r="1595">
      <c r="D1595" t="s">
        <v>165</v>
      </c>
    </row>
    <row r="1596">
      <c r="D1596" t="s">
        <v>165</v>
      </c>
    </row>
    <row r="1597">
      <c r="D1597" t="s">
        <v>165</v>
      </c>
    </row>
    <row r="1598">
      <c r="D1598" t="s">
        <v>165</v>
      </c>
    </row>
    <row r="1599">
      <c r="D1599" t="s">
        <v>165</v>
      </c>
    </row>
    <row r="1600">
      <c r="D1600" t="s">
        <v>165</v>
      </c>
    </row>
    <row r="1601">
      <c r="D1601" t="s">
        <v>165</v>
      </c>
    </row>
    <row r="1602">
      <c r="D1602" t="s">
        <v>165</v>
      </c>
    </row>
    <row r="1603">
      <c r="D1603" t="s">
        <v>165</v>
      </c>
    </row>
    <row r="1604">
      <c r="D1604" t="s">
        <v>165</v>
      </c>
    </row>
    <row r="1605">
      <c r="D1605" t="s">
        <v>165</v>
      </c>
    </row>
    <row r="1606">
      <c r="D1606" t="s">
        <v>165</v>
      </c>
    </row>
    <row r="1607">
      <c r="D1607" t="s">
        <v>165</v>
      </c>
    </row>
    <row r="1608">
      <c r="D1608" t="s">
        <v>165</v>
      </c>
    </row>
    <row r="1609">
      <c r="D1609" t="s">
        <v>165</v>
      </c>
    </row>
    <row r="1610">
      <c r="D1610" t="s">
        <v>165</v>
      </c>
    </row>
    <row r="1611">
      <c r="D1611" t="s">
        <v>165</v>
      </c>
    </row>
    <row r="1612">
      <c r="D1612" t="s">
        <v>165</v>
      </c>
    </row>
    <row r="1613">
      <c r="D1613" t="s">
        <v>165</v>
      </c>
    </row>
    <row r="1614">
      <c r="D1614" t="s">
        <v>165</v>
      </c>
    </row>
    <row r="1615">
      <c r="D1615" t="s">
        <v>165</v>
      </c>
    </row>
    <row r="1616">
      <c r="D1616" t="s">
        <v>165</v>
      </c>
    </row>
    <row r="1617">
      <c r="D1617" t="s">
        <v>165</v>
      </c>
    </row>
    <row r="1618">
      <c r="D1618" t="s">
        <v>165</v>
      </c>
    </row>
    <row r="1619">
      <c r="D1619" t="s">
        <v>165</v>
      </c>
    </row>
    <row r="1620">
      <c r="D1620" t="s">
        <v>165</v>
      </c>
    </row>
    <row r="1621">
      <c r="D1621" t="s">
        <v>165</v>
      </c>
    </row>
    <row r="1622">
      <c r="D1622" t="s">
        <v>165</v>
      </c>
    </row>
    <row r="1623">
      <c r="D1623" t="s">
        <v>165</v>
      </c>
    </row>
    <row r="1624">
      <c r="D1624" t="s">
        <v>165</v>
      </c>
    </row>
    <row r="1625">
      <c r="D1625" t="s">
        <v>165</v>
      </c>
    </row>
    <row r="1626">
      <c r="D1626" t="s">
        <v>165</v>
      </c>
    </row>
    <row r="1627">
      <c r="D1627" t="s">
        <v>165</v>
      </c>
    </row>
    <row r="1628">
      <c r="D1628" t="s">
        <v>165</v>
      </c>
    </row>
    <row r="1629">
      <c r="D1629" t="s">
        <v>165</v>
      </c>
    </row>
    <row r="1630">
      <c r="D1630" t="s">
        <v>165</v>
      </c>
    </row>
    <row r="1631">
      <c r="D1631" t="s">
        <v>165</v>
      </c>
    </row>
    <row r="1632">
      <c r="D1632" t="s">
        <v>165</v>
      </c>
    </row>
    <row r="1633">
      <c r="D1633" t="s">
        <v>165</v>
      </c>
    </row>
    <row r="1634">
      <c r="D1634" t="s">
        <v>165</v>
      </c>
    </row>
    <row r="1635">
      <c r="D1635" t="s">
        <v>165</v>
      </c>
    </row>
    <row r="1636">
      <c r="D1636" t="s">
        <v>165</v>
      </c>
    </row>
    <row r="1637">
      <c r="D1637" t="s">
        <v>165</v>
      </c>
    </row>
    <row r="1638">
      <c r="D1638" t="s">
        <v>165</v>
      </c>
    </row>
    <row r="1639">
      <c r="D1639" t="s">
        <v>165</v>
      </c>
    </row>
    <row r="1640">
      <c r="D1640" t="s">
        <v>165</v>
      </c>
    </row>
    <row r="1641">
      <c r="D1641" t="s">
        <v>165</v>
      </c>
    </row>
    <row r="1642">
      <c r="D1642" t="s">
        <v>165</v>
      </c>
    </row>
    <row r="1643">
      <c r="D1643" t="s">
        <v>165</v>
      </c>
    </row>
    <row r="1644">
      <c r="D1644" t="s">
        <v>165</v>
      </c>
    </row>
    <row r="1645">
      <c r="D1645" t="s">
        <v>165</v>
      </c>
    </row>
    <row r="1646">
      <c r="D1646" t="s">
        <v>165</v>
      </c>
    </row>
    <row r="1647">
      <c r="D1647" t="s">
        <v>165</v>
      </c>
    </row>
    <row r="1648">
      <c r="D1648" t="s">
        <v>165</v>
      </c>
    </row>
    <row r="1649">
      <c r="D1649" t="s">
        <v>165</v>
      </c>
    </row>
    <row r="1650">
      <c r="D1650" t="s">
        <v>165</v>
      </c>
    </row>
    <row r="1651">
      <c r="D1651" t="s">
        <v>165</v>
      </c>
    </row>
    <row r="1652">
      <c r="D1652" t="s">
        <v>165</v>
      </c>
    </row>
    <row r="1653">
      <c r="D1653" t="s">
        <v>165</v>
      </c>
    </row>
    <row r="1654">
      <c r="D1654" t="s">
        <v>165</v>
      </c>
    </row>
    <row r="1655">
      <c r="D1655" t="s">
        <v>165</v>
      </c>
    </row>
    <row r="1656">
      <c r="D1656" t="s">
        <v>165</v>
      </c>
    </row>
    <row r="1657">
      <c r="D1657" t="s">
        <v>165</v>
      </c>
    </row>
    <row r="1658">
      <c r="D1658" t="s">
        <v>165</v>
      </c>
    </row>
    <row r="1659">
      <c r="D1659" t="s">
        <v>165</v>
      </c>
    </row>
    <row r="1660">
      <c r="D1660" t="s">
        <v>165</v>
      </c>
    </row>
    <row r="1661">
      <c r="D1661" t="s">
        <v>165</v>
      </c>
    </row>
    <row r="1662">
      <c r="D1662" t="s">
        <v>165</v>
      </c>
    </row>
    <row r="1663">
      <c r="D1663" t="s">
        <v>165</v>
      </c>
    </row>
    <row r="1664">
      <c r="D1664" t="s">
        <v>165</v>
      </c>
    </row>
    <row r="1665">
      <c r="D1665" t="s">
        <v>165</v>
      </c>
    </row>
    <row r="1666">
      <c r="D1666" t="s">
        <v>165</v>
      </c>
    </row>
    <row r="1667">
      <c r="D1667" t="s">
        <v>165</v>
      </c>
    </row>
    <row r="1668">
      <c r="D1668" t="s">
        <v>165</v>
      </c>
    </row>
    <row r="1669">
      <c r="D1669" t="s">
        <v>165</v>
      </c>
    </row>
    <row r="1670">
      <c r="D1670" t="s">
        <v>165</v>
      </c>
    </row>
    <row r="1671">
      <c r="D1671" t="s">
        <v>165</v>
      </c>
    </row>
    <row r="1672">
      <c r="D1672" t="s">
        <v>165</v>
      </c>
    </row>
    <row r="1673">
      <c r="D1673" t="s">
        <v>165</v>
      </c>
    </row>
    <row r="1674">
      <c r="D1674" t="s">
        <v>165</v>
      </c>
    </row>
    <row r="1675">
      <c r="D1675" t="s">
        <v>165</v>
      </c>
    </row>
    <row r="1676">
      <c r="D1676" t="s">
        <v>165</v>
      </c>
    </row>
    <row r="1677">
      <c r="D1677" t="s">
        <v>165</v>
      </c>
    </row>
    <row r="1678">
      <c r="D1678" t="s">
        <v>165</v>
      </c>
    </row>
    <row r="1679">
      <c r="D1679" t="s">
        <v>165</v>
      </c>
    </row>
    <row r="1680">
      <c r="D1680" t="s">
        <v>165</v>
      </c>
    </row>
    <row r="1681">
      <c r="D1681" t="s">
        <v>165</v>
      </c>
    </row>
    <row r="1682">
      <c r="D1682" t="s">
        <v>165</v>
      </c>
    </row>
    <row r="1683">
      <c r="D1683" t="s">
        <v>165</v>
      </c>
    </row>
    <row r="1684">
      <c r="D1684" t="s">
        <v>165</v>
      </c>
    </row>
    <row r="1685">
      <c r="D1685" t="s">
        <v>165</v>
      </c>
    </row>
    <row r="1686">
      <c r="D1686" t="s">
        <v>165</v>
      </c>
    </row>
    <row r="1687">
      <c r="D1687" t="s">
        <v>165</v>
      </c>
    </row>
    <row r="1688">
      <c r="D1688" t="s">
        <v>165</v>
      </c>
    </row>
    <row r="1689">
      <c r="D1689" t="s">
        <v>165</v>
      </c>
    </row>
    <row r="1690">
      <c r="D1690" t="s">
        <v>165</v>
      </c>
    </row>
    <row r="1691">
      <c r="D1691" t="s">
        <v>165</v>
      </c>
    </row>
    <row r="1692">
      <c r="D1692" t="s">
        <v>165</v>
      </c>
    </row>
    <row r="1693">
      <c r="D1693" t="s">
        <v>165</v>
      </c>
    </row>
    <row r="1694">
      <c r="D1694" t="s">
        <v>165</v>
      </c>
    </row>
    <row r="1695">
      <c r="D1695" t="s">
        <v>165</v>
      </c>
    </row>
    <row r="1696">
      <c r="D1696" t="s">
        <v>165</v>
      </c>
    </row>
    <row r="1697">
      <c r="D1697" t="s">
        <v>165</v>
      </c>
    </row>
    <row r="1698">
      <c r="D1698" t="s">
        <v>165</v>
      </c>
    </row>
    <row r="1699">
      <c r="D1699" t="s">
        <v>165</v>
      </c>
    </row>
    <row r="1700">
      <c r="D1700" t="s">
        <v>165</v>
      </c>
    </row>
    <row r="1701">
      <c r="D1701" t="s">
        <v>165</v>
      </c>
    </row>
    <row r="1702">
      <c r="D1702" t="s">
        <v>165</v>
      </c>
    </row>
    <row r="1703">
      <c r="D1703" t="s">
        <v>165</v>
      </c>
    </row>
    <row r="1704">
      <c r="D1704" t="s">
        <v>165</v>
      </c>
    </row>
    <row r="1705">
      <c r="D1705" t="s">
        <v>165</v>
      </c>
    </row>
    <row r="1706">
      <c r="D1706" t="s">
        <v>165</v>
      </c>
    </row>
    <row r="1707">
      <c r="D1707" t="s">
        <v>165</v>
      </c>
    </row>
    <row r="1708">
      <c r="D1708" t="s">
        <v>165</v>
      </c>
    </row>
    <row r="1709">
      <c r="D1709" t="s">
        <v>165</v>
      </c>
    </row>
    <row r="1710">
      <c r="D1710" t="s">
        <v>165</v>
      </c>
    </row>
    <row r="1711">
      <c r="D1711" t="s">
        <v>165</v>
      </c>
    </row>
    <row r="1712">
      <c r="D1712" t="s">
        <v>165</v>
      </c>
    </row>
    <row r="1713">
      <c r="D1713" t="s">
        <v>165</v>
      </c>
    </row>
    <row r="1714">
      <c r="D1714" t="s">
        <v>165</v>
      </c>
    </row>
    <row r="1715">
      <c r="D1715" t="s">
        <v>165</v>
      </c>
    </row>
    <row r="1716">
      <c r="D1716" t="s">
        <v>165</v>
      </c>
    </row>
    <row r="1717">
      <c r="D1717" t="s">
        <v>165</v>
      </c>
    </row>
    <row r="1718">
      <c r="D1718" t="s">
        <v>165</v>
      </c>
    </row>
    <row r="1719">
      <c r="D1719" t="s">
        <v>165</v>
      </c>
    </row>
    <row r="1720">
      <c r="D1720" t="s">
        <v>165</v>
      </c>
    </row>
    <row r="1721">
      <c r="D1721" t="s">
        <v>165</v>
      </c>
    </row>
    <row r="1722">
      <c r="D1722" t="s">
        <v>165</v>
      </c>
    </row>
    <row r="1723">
      <c r="D1723" t="s">
        <v>165</v>
      </c>
    </row>
    <row r="1724">
      <c r="D1724" t="s">
        <v>165</v>
      </c>
    </row>
    <row r="1725">
      <c r="D1725" t="s">
        <v>165</v>
      </c>
    </row>
    <row r="1726">
      <c r="D1726" t="s">
        <v>165</v>
      </c>
    </row>
    <row r="1727">
      <c r="D1727" t="s">
        <v>165</v>
      </c>
    </row>
    <row r="1728">
      <c r="D1728" t="s">
        <v>165</v>
      </c>
    </row>
    <row r="1729">
      <c r="D1729" t="s">
        <v>165</v>
      </c>
    </row>
    <row r="1730">
      <c r="D1730" t="s">
        <v>165</v>
      </c>
    </row>
    <row r="1731">
      <c r="D1731" t="s">
        <v>165</v>
      </c>
    </row>
    <row r="1732">
      <c r="D1732" t="s">
        <v>165</v>
      </c>
    </row>
    <row r="1733">
      <c r="D1733" t="s">
        <v>165</v>
      </c>
    </row>
    <row r="1734">
      <c r="D1734" t="s">
        <v>165</v>
      </c>
    </row>
    <row r="1735">
      <c r="D1735" t="s">
        <v>165</v>
      </c>
    </row>
    <row r="1736">
      <c r="D1736" t="s">
        <v>165</v>
      </c>
    </row>
    <row r="1737">
      <c r="D1737" t="s">
        <v>165</v>
      </c>
    </row>
    <row r="1738">
      <c r="D1738" t="s">
        <v>165</v>
      </c>
    </row>
    <row r="1739">
      <c r="D1739" t="s">
        <v>165</v>
      </c>
    </row>
    <row r="1740">
      <c r="D1740" t="s">
        <v>165</v>
      </c>
    </row>
    <row r="1741">
      <c r="D1741" t="s">
        <v>165</v>
      </c>
    </row>
    <row r="1742">
      <c r="D1742" t="s">
        <v>165</v>
      </c>
    </row>
    <row r="1743">
      <c r="D1743" t="s">
        <v>165</v>
      </c>
    </row>
    <row r="1744">
      <c r="D1744" t="s">
        <v>165</v>
      </c>
    </row>
    <row r="1745">
      <c r="D1745" t="s">
        <v>165</v>
      </c>
    </row>
    <row r="1746">
      <c r="D1746" t="s">
        <v>165</v>
      </c>
    </row>
    <row r="1747">
      <c r="D1747" t="s">
        <v>165</v>
      </c>
    </row>
    <row r="1748">
      <c r="D1748" t="s">
        <v>165</v>
      </c>
    </row>
    <row r="1749">
      <c r="D1749" t="s">
        <v>165</v>
      </c>
    </row>
    <row r="1750">
      <c r="D1750" t="s">
        <v>165</v>
      </c>
    </row>
    <row r="1751">
      <c r="D1751" t="s">
        <v>165</v>
      </c>
    </row>
    <row r="1752">
      <c r="D1752" t="s">
        <v>165</v>
      </c>
    </row>
    <row r="1753">
      <c r="D1753" t="s">
        <v>165</v>
      </c>
    </row>
    <row r="1754">
      <c r="D1754" t="s">
        <v>165</v>
      </c>
    </row>
    <row r="1755">
      <c r="D1755" t="s">
        <v>165</v>
      </c>
    </row>
    <row r="1756">
      <c r="D1756" t="s">
        <v>165</v>
      </c>
    </row>
    <row r="1757">
      <c r="D1757" t="s">
        <v>165</v>
      </c>
    </row>
    <row r="1758">
      <c r="D1758" t="s">
        <v>165</v>
      </c>
    </row>
    <row r="1759">
      <c r="D1759" t="s">
        <v>165</v>
      </c>
    </row>
    <row r="1760">
      <c r="D1760" t="s">
        <v>165</v>
      </c>
    </row>
    <row r="1761">
      <c r="D1761" t="s">
        <v>165</v>
      </c>
    </row>
    <row r="1762">
      <c r="D1762" t="s">
        <v>165</v>
      </c>
    </row>
    <row r="1763">
      <c r="D1763" t="s">
        <v>165</v>
      </c>
    </row>
    <row r="1764">
      <c r="D1764" t="s">
        <v>165</v>
      </c>
    </row>
    <row r="1765">
      <c r="D1765" t="s">
        <v>165</v>
      </c>
    </row>
    <row r="1766">
      <c r="D1766" t="s">
        <v>165</v>
      </c>
    </row>
    <row r="1767">
      <c r="D1767" t="s">
        <v>165</v>
      </c>
    </row>
    <row r="1768">
      <c r="D1768" t="s">
        <v>165</v>
      </c>
    </row>
    <row r="1769">
      <c r="D1769" t="s">
        <v>165</v>
      </c>
    </row>
    <row r="1770">
      <c r="D1770" t="s">
        <v>165</v>
      </c>
    </row>
    <row r="1771">
      <c r="D1771" t="s">
        <v>165</v>
      </c>
    </row>
    <row r="1772">
      <c r="D1772" t="s">
        <v>165</v>
      </c>
    </row>
    <row r="1773">
      <c r="D1773" t="s">
        <v>165</v>
      </c>
    </row>
    <row r="1774">
      <c r="D1774" t="s">
        <v>165</v>
      </c>
    </row>
    <row r="1775">
      <c r="D1775" t="s">
        <v>165</v>
      </c>
    </row>
    <row r="1776">
      <c r="D1776" t="s">
        <v>165</v>
      </c>
    </row>
    <row r="1777">
      <c r="D1777" t="s">
        <v>165</v>
      </c>
    </row>
    <row r="1778">
      <c r="D1778" t="s">
        <v>165</v>
      </c>
    </row>
    <row r="1779">
      <c r="D1779" t="s">
        <v>165</v>
      </c>
    </row>
    <row r="1780">
      <c r="D1780" t="s">
        <v>165</v>
      </c>
    </row>
    <row r="1781">
      <c r="D1781" t="s">
        <v>165</v>
      </c>
    </row>
    <row r="1782">
      <c r="D1782" t="s">
        <v>165</v>
      </c>
    </row>
    <row r="1783">
      <c r="D1783" t="s">
        <v>165</v>
      </c>
    </row>
    <row r="1784">
      <c r="D1784" t="s">
        <v>165</v>
      </c>
    </row>
    <row r="1785">
      <c r="D1785" t="s">
        <v>165</v>
      </c>
    </row>
    <row r="1786">
      <c r="D1786" t="s">
        <v>165</v>
      </c>
    </row>
    <row r="1787">
      <c r="D1787" t="s">
        <v>165</v>
      </c>
    </row>
    <row r="1788">
      <c r="D1788" t="s">
        <v>165</v>
      </c>
    </row>
    <row r="1789">
      <c r="D1789" t="s">
        <v>165</v>
      </c>
    </row>
    <row r="1790">
      <c r="D1790" t="s">
        <v>165</v>
      </c>
    </row>
    <row r="1791">
      <c r="D1791" t="s">
        <v>165</v>
      </c>
    </row>
    <row r="1792">
      <c r="D1792" t="s">
        <v>165</v>
      </c>
    </row>
    <row r="1793">
      <c r="D1793" t="s">
        <v>165</v>
      </c>
    </row>
    <row r="1794">
      <c r="D1794" t="s">
        <v>165</v>
      </c>
    </row>
    <row r="1795">
      <c r="D1795" t="s">
        <v>165</v>
      </c>
    </row>
    <row r="1796">
      <c r="D1796" t="s">
        <v>165</v>
      </c>
    </row>
    <row r="1797">
      <c r="D1797" t="s">
        <v>165</v>
      </c>
    </row>
    <row r="1798">
      <c r="D1798" t="s">
        <v>165</v>
      </c>
    </row>
    <row r="1799">
      <c r="D1799" t="s">
        <v>165</v>
      </c>
    </row>
    <row r="1800">
      <c r="D1800" t="s">
        <v>165</v>
      </c>
    </row>
    <row r="1801">
      <c r="D1801" t="s">
        <v>165</v>
      </c>
    </row>
    <row r="1802">
      <c r="D1802" t="s">
        <v>165</v>
      </c>
    </row>
    <row r="1803">
      <c r="D1803" t="s">
        <v>165</v>
      </c>
    </row>
    <row r="1804">
      <c r="D1804" t="s">
        <v>165</v>
      </c>
    </row>
    <row r="1805">
      <c r="D1805" t="s">
        <v>165</v>
      </c>
    </row>
    <row r="1806">
      <c r="D1806" t="s">
        <v>165</v>
      </c>
    </row>
    <row r="1807">
      <c r="D1807" t="s">
        <v>165</v>
      </c>
    </row>
    <row r="1808">
      <c r="D1808" t="s">
        <v>165</v>
      </c>
    </row>
    <row r="1809">
      <c r="D1809" t="s">
        <v>165</v>
      </c>
    </row>
    <row r="1810">
      <c r="D1810" t="s">
        <v>165</v>
      </c>
    </row>
    <row r="1811">
      <c r="D1811" t="s">
        <v>165</v>
      </c>
    </row>
    <row r="1812">
      <c r="D1812" t="s">
        <v>165</v>
      </c>
    </row>
    <row r="1813">
      <c r="D1813" t="s">
        <v>165</v>
      </c>
    </row>
    <row r="1814">
      <c r="D1814" t="s">
        <v>165</v>
      </c>
    </row>
    <row r="1815">
      <c r="D1815" t="s">
        <v>165</v>
      </c>
    </row>
    <row r="1816">
      <c r="D1816" t="s">
        <v>165</v>
      </c>
    </row>
    <row r="1817">
      <c r="D1817" t="s">
        <v>165</v>
      </c>
    </row>
    <row r="1818">
      <c r="D1818" t="s">
        <v>165</v>
      </c>
    </row>
    <row r="1819">
      <c r="D1819" t="s">
        <v>165</v>
      </c>
    </row>
    <row r="1820">
      <c r="D1820" t="s">
        <v>165</v>
      </c>
    </row>
    <row r="1821">
      <c r="D1821" t="s">
        <v>165</v>
      </c>
    </row>
    <row r="1822">
      <c r="D1822" t="s">
        <v>165</v>
      </c>
    </row>
    <row r="1823">
      <c r="D1823" t="s">
        <v>165</v>
      </c>
    </row>
    <row r="1824">
      <c r="D1824" t="s">
        <v>165</v>
      </c>
    </row>
    <row r="1825">
      <c r="D1825" t="s">
        <v>165</v>
      </c>
    </row>
    <row r="1826">
      <c r="D1826" t="s">
        <v>165</v>
      </c>
    </row>
    <row r="1827">
      <c r="D1827" t="s">
        <v>165</v>
      </c>
    </row>
    <row r="1828">
      <c r="D1828" t="s">
        <v>165</v>
      </c>
    </row>
    <row r="1829">
      <c r="D1829" t="s">
        <v>165</v>
      </c>
    </row>
    <row r="1830">
      <c r="D1830" t="s">
        <v>165</v>
      </c>
    </row>
    <row r="1831">
      <c r="D1831" t="s">
        <v>165</v>
      </c>
    </row>
    <row r="1832">
      <c r="D1832" t="s">
        <v>165</v>
      </c>
    </row>
    <row r="1833">
      <c r="D1833" t="s">
        <v>165</v>
      </c>
    </row>
    <row r="1834">
      <c r="D1834" t="s">
        <v>165</v>
      </c>
    </row>
    <row r="1835">
      <c r="D1835" t="s">
        <v>165</v>
      </c>
    </row>
    <row r="1836">
      <c r="D1836" t="s">
        <v>165</v>
      </c>
    </row>
    <row r="1837">
      <c r="D1837" t="s">
        <v>165</v>
      </c>
    </row>
    <row r="1838">
      <c r="D1838" t="s">
        <v>165</v>
      </c>
    </row>
    <row r="1839">
      <c r="D1839" t="s">
        <v>165</v>
      </c>
    </row>
    <row r="1840">
      <c r="D1840" t="s">
        <v>165</v>
      </c>
    </row>
    <row r="1841">
      <c r="D1841" t="s">
        <v>165</v>
      </c>
    </row>
    <row r="1842">
      <c r="D1842" t="s">
        <v>165</v>
      </c>
    </row>
    <row r="1843">
      <c r="D1843" t="s">
        <v>165</v>
      </c>
    </row>
    <row r="1844">
      <c r="D1844" t="s">
        <v>165</v>
      </c>
    </row>
    <row r="1845">
      <c r="D1845" t="s">
        <v>165</v>
      </c>
    </row>
    <row r="1846">
      <c r="D1846" t="s">
        <v>165</v>
      </c>
    </row>
    <row r="1847">
      <c r="D1847" t="s">
        <v>165</v>
      </c>
    </row>
    <row r="1848">
      <c r="D1848" t="s">
        <v>165</v>
      </c>
    </row>
    <row r="1849">
      <c r="D1849" t="s">
        <v>165</v>
      </c>
    </row>
    <row r="1850">
      <c r="D1850" t="s">
        <v>165</v>
      </c>
    </row>
    <row r="1851">
      <c r="D1851" t="s">
        <v>165</v>
      </c>
    </row>
    <row r="1852">
      <c r="D1852" t="s">
        <v>165</v>
      </c>
    </row>
    <row r="1853">
      <c r="D1853" t="s">
        <v>165</v>
      </c>
    </row>
    <row r="1854">
      <c r="D1854" t="s">
        <v>165</v>
      </c>
    </row>
    <row r="1855">
      <c r="D1855" t="s">
        <v>165</v>
      </c>
    </row>
    <row r="1856">
      <c r="D1856" t="s">
        <v>165</v>
      </c>
    </row>
    <row r="1857">
      <c r="D1857" t="s">
        <v>165</v>
      </c>
    </row>
    <row r="1858">
      <c r="D1858" t="s">
        <v>165</v>
      </c>
    </row>
    <row r="1859">
      <c r="D1859" t="s">
        <v>165</v>
      </c>
    </row>
    <row r="1860">
      <c r="D1860" t="s">
        <v>165</v>
      </c>
    </row>
    <row r="1861">
      <c r="D1861" t="s">
        <v>165</v>
      </c>
    </row>
    <row r="1862">
      <c r="D1862" t="s">
        <v>165</v>
      </c>
    </row>
    <row r="1863">
      <c r="D1863" t="s">
        <v>165</v>
      </c>
    </row>
    <row r="1864">
      <c r="D1864" t="s">
        <v>165</v>
      </c>
    </row>
    <row r="1865">
      <c r="D1865" t="s">
        <v>165</v>
      </c>
    </row>
    <row r="1866">
      <c r="D1866" t="s">
        <v>165</v>
      </c>
    </row>
    <row r="1867">
      <c r="D1867" t="s">
        <v>165</v>
      </c>
    </row>
    <row r="1868">
      <c r="D1868" t="s">
        <v>165</v>
      </c>
    </row>
    <row r="1869">
      <c r="D1869" t="s">
        <v>165</v>
      </c>
    </row>
    <row r="1870">
      <c r="D1870" t="s">
        <v>165</v>
      </c>
    </row>
    <row r="1871">
      <c r="D1871" t="s">
        <v>165</v>
      </c>
    </row>
    <row r="1872">
      <c r="D1872" t="s">
        <v>165</v>
      </c>
    </row>
    <row r="1873">
      <c r="D1873" t="s">
        <v>165</v>
      </c>
    </row>
    <row r="1874">
      <c r="D1874" t="s">
        <v>165</v>
      </c>
    </row>
    <row r="1875">
      <c r="D1875" t="s">
        <v>165</v>
      </c>
    </row>
    <row r="1876">
      <c r="D1876" t="s">
        <v>165</v>
      </c>
    </row>
    <row r="1877">
      <c r="D1877" t="s">
        <v>165</v>
      </c>
    </row>
    <row r="1878">
      <c r="D1878" t="s">
        <v>165</v>
      </c>
    </row>
    <row r="1879">
      <c r="D1879" t="s">
        <v>165</v>
      </c>
    </row>
    <row r="1880">
      <c r="D1880" t="s">
        <v>165</v>
      </c>
    </row>
    <row r="1881">
      <c r="D1881" t="s">
        <v>165</v>
      </c>
    </row>
    <row r="1882">
      <c r="D1882" t="s">
        <v>165</v>
      </c>
    </row>
    <row r="1883">
      <c r="D1883" t="s">
        <v>165</v>
      </c>
    </row>
    <row r="1884">
      <c r="D1884" t="s">
        <v>165</v>
      </c>
    </row>
    <row r="1885">
      <c r="D1885" t="s">
        <v>165</v>
      </c>
    </row>
    <row r="1886">
      <c r="D1886" t="s">
        <v>165</v>
      </c>
    </row>
    <row r="1887">
      <c r="D1887" t="s">
        <v>165</v>
      </c>
    </row>
    <row r="1888">
      <c r="D1888" t="s">
        <v>165</v>
      </c>
    </row>
    <row r="1889">
      <c r="D1889" t="s">
        <v>165</v>
      </c>
    </row>
    <row r="1890">
      <c r="D1890" t="s">
        <v>165</v>
      </c>
    </row>
    <row r="1891">
      <c r="D1891" t="s">
        <v>165</v>
      </c>
    </row>
    <row r="1892">
      <c r="D1892" t="s">
        <v>165</v>
      </c>
    </row>
    <row r="1893">
      <c r="D1893" t="s">
        <v>165</v>
      </c>
    </row>
    <row r="1894">
      <c r="D1894" t="s">
        <v>165</v>
      </c>
    </row>
    <row r="1895">
      <c r="D1895" t="s">
        <v>165</v>
      </c>
    </row>
    <row r="1896">
      <c r="D1896" t="s">
        <v>165</v>
      </c>
    </row>
    <row r="1897">
      <c r="D1897" t="s">
        <v>165</v>
      </c>
    </row>
    <row r="1898">
      <c r="D1898" t="s">
        <v>165</v>
      </c>
    </row>
    <row r="1899">
      <c r="D1899" t="s">
        <v>165</v>
      </c>
    </row>
    <row r="1900">
      <c r="D1900" t="s">
        <v>165</v>
      </c>
    </row>
    <row r="1901">
      <c r="D1901" t="s">
        <v>165</v>
      </c>
    </row>
    <row r="1902">
      <c r="D1902" t="s">
        <v>165</v>
      </c>
    </row>
    <row r="1903">
      <c r="D1903" t="s">
        <v>165</v>
      </c>
    </row>
    <row r="1904">
      <c r="D1904" t="s">
        <v>165</v>
      </c>
    </row>
    <row r="1905">
      <c r="D1905" t="s">
        <v>165</v>
      </c>
    </row>
    <row r="1906">
      <c r="D1906" t="s">
        <v>165</v>
      </c>
    </row>
    <row r="1907">
      <c r="D1907" t="s">
        <v>165</v>
      </c>
    </row>
    <row r="1908">
      <c r="D1908" t="s">
        <v>165</v>
      </c>
    </row>
    <row r="1909">
      <c r="D1909" t="s">
        <v>165</v>
      </c>
    </row>
    <row r="1910">
      <c r="D1910" t="s">
        <v>165</v>
      </c>
    </row>
    <row r="1911">
      <c r="D1911" t="s">
        <v>165</v>
      </c>
    </row>
    <row r="1912">
      <c r="D1912" t="s">
        <v>165</v>
      </c>
    </row>
    <row r="1913">
      <c r="D1913" t="s">
        <v>165</v>
      </c>
    </row>
    <row r="1914">
      <c r="D1914" t="s">
        <v>165</v>
      </c>
    </row>
    <row r="1915">
      <c r="D1915" t="s">
        <v>165</v>
      </c>
    </row>
    <row r="1916">
      <c r="D1916" t="s">
        <v>165</v>
      </c>
    </row>
    <row r="1917">
      <c r="D1917" t="s">
        <v>165</v>
      </c>
    </row>
    <row r="1918">
      <c r="D1918" t="s">
        <v>165</v>
      </c>
    </row>
    <row r="1919">
      <c r="D1919" t="s">
        <v>165</v>
      </c>
    </row>
    <row r="1920">
      <c r="D1920" t="s">
        <v>165</v>
      </c>
    </row>
    <row r="1921">
      <c r="D1921" t="s">
        <v>165</v>
      </c>
    </row>
    <row r="1922">
      <c r="D1922" t="s">
        <v>165</v>
      </c>
    </row>
    <row r="1923">
      <c r="D1923" t="s">
        <v>165</v>
      </c>
    </row>
    <row r="1924">
      <c r="D1924" t="s">
        <v>165</v>
      </c>
    </row>
    <row r="1925">
      <c r="D1925" t="s">
        <v>165</v>
      </c>
    </row>
    <row r="1926">
      <c r="D1926" t="s">
        <v>165</v>
      </c>
    </row>
    <row r="1927">
      <c r="D1927" t="s">
        <v>165</v>
      </c>
    </row>
    <row r="1928">
      <c r="D1928" t="s">
        <v>165</v>
      </c>
    </row>
    <row r="1929">
      <c r="D1929" t="s">
        <v>165</v>
      </c>
    </row>
    <row r="1930">
      <c r="D1930" t="s">
        <v>165</v>
      </c>
    </row>
    <row r="1931">
      <c r="D1931" t="s">
        <v>165</v>
      </c>
    </row>
    <row r="1932">
      <c r="D1932" t="s">
        <v>165</v>
      </c>
    </row>
    <row r="1933">
      <c r="D1933" t="s">
        <v>165</v>
      </c>
    </row>
    <row r="1934">
      <c r="D1934" t="s">
        <v>165</v>
      </c>
    </row>
    <row r="1935">
      <c r="D1935" t="s">
        <v>165</v>
      </c>
    </row>
    <row r="1936">
      <c r="D1936" t="s">
        <v>165</v>
      </c>
    </row>
    <row r="1937">
      <c r="D1937" t="s">
        <v>165</v>
      </c>
    </row>
    <row r="1938">
      <c r="D1938" t="s">
        <v>165</v>
      </c>
    </row>
    <row r="1939">
      <c r="D1939" t="s">
        <v>165</v>
      </c>
    </row>
    <row r="1940">
      <c r="D1940" t="s">
        <v>165</v>
      </c>
    </row>
    <row r="1941">
      <c r="D1941" t="s">
        <v>165</v>
      </c>
    </row>
    <row r="1942">
      <c r="D1942" t="s">
        <v>165</v>
      </c>
    </row>
    <row r="1943">
      <c r="D1943" t="s">
        <v>165</v>
      </c>
    </row>
    <row r="1944">
      <c r="D1944" t="s">
        <v>165</v>
      </c>
    </row>
    <row r="1945">
      <c r="D1945" t="s">
        <v>165</v>
      </c>
    </row>
    <row r="1946">
      <c r="D1946" t="s">
        <v>165</v>
      </c>
    </row>
    <row r="1947">
      <c r="D1947" t="s">
        <v>165</v>
      </c>
    </row>
    <row r="1948">
      <c r="D1948" t="s">
        <v>165</v>
      </c>
    </row>
    <row r="1949">
      <c r="D1949" t="s">
        <v>165</v>
      </c>
    </row>
    <row r="1950">
      <c r="D1950" t="s">
        <v>165</v>
      </c>
    </row>
    <row r="1951">
      <c r="D1951" t="s">
        <v>165</v>
      </c>
    </row>
    <row r="1952">
      <c r="D1952" t="s">
        <v>165</v>
      </c>
    </row>
    <row r="1953">
      <c r="D1953" t="s">
        <v>165</v>
      </c>
    </row>
    <row r="1954">
      <c r="D1954" t="s">
        <v>165</v>
      </c>
    </row>
    <row r="1955">
      <c r="D1955" t="s">
        <v>165</v>
      </c>
    </row>
    <row r="1956">
      <c r="D1956" t="s">
        <v>165</v>
      </c>
    </row>
    <row r="1957">
      <c r="D1957" t="s">
        <v>165</v>
      </c>
    </row>
    <row r="1958">
      <c r="D1958" t="s">
        <v>165</v>
      </c>
    </row>
    <row r="1959">
      <c r="D1959" t="s">
        <v>165</v>
      </c>
    </row>
    <row r="1960">
      <c r="D1960" t="s">
        <v>165</v>
      </c>
    </row>
    <row r="1961">
      <c r="D1961" t="s">
        <v>165</v>
      </c>
    </row>
    <row r="1962">
      <c r="D1962" t="s">
        <v>165</v>
      </c>
    </row>
    <row r="1963">
      <c r="D1963" t="s">
        <v>165</v>
      </c>
    </row>
    <row r="1964">
      <c r="D1964" t="s">
        <v>165</v>
      </c>
    </row>
    <row r="1965">
      <c r="D1965" t="s">
        <v>165</v>
      </c>
    </row>
    <row r="1966">
      <c r="D1966" t="s">
        <v>165</v>
      </c>
    </row>
    <row r="1967">
      <c r="D1967" t="s">
        <v>165</v>
      </c>
    </row>
    <row r="1968">
      <c r="D1968" t="s">
        <v>165</v>
      </c>
    </row>
    <row r="1969">
      <c r="D1969" t="s">
        <v>165</v>
      </c>
    </row>
    <row r="1970">
      <c r="D1970" t="s">
        <v>165</v>
      </c>
    </row>
    <row r="1971">
      <c r="D1971" t="s">
        <v>165</v>
      </c>
    </row>
    <row r="1972">
      <c r="D1972" t="s">
        <v>165</v>
      </c>
    </row>
    <row r="1973">
      <c r="D1973" t="s">
        <v>165</v>
      </c>
    </row>
    <row r="1974">
      <c r="D1974" t="s">
        <v>165</v>
      </c>
    </row>
    <row r="1975">
      <c r="D1975" t="s">
        <v>165</v>
      </c>
    </row>
    <row r="1976">
      <c r="D1976" t="s">
        <v>165</v>
      </c>
    </row>
    <row r="1977">
      <c r="D1977" t="s">
        <v>165</v>
      </c>
    </row>
    <row r="1978">
      <c r="D1978" t="s">
        <v>165</v>
      </c>
    </row>
    <row r="1979">
      <c r="D1979" t="s">
        <v>165</v>
      </c>
    </row>
    <row r="1980">
      <c r="D1980" t="s">
        <v>165</v>
      </c>
    </row>
    <row r="1981">
      <c r="D1981" t="s">
        <v>165</v>
      </c>
    </row>
    <row r="1982">
      <c r="D1982" t="s">
        <v>165</v>
      </c>
    </row>
    <row r="1983">
      <c r="D1983" t="s">
        <v>165</v>
      </c>
    </row>
    <row r="1984">
      <c r="D1984" t="s">
        <v>165</v>
      </c>
    </row>
    <row r="1985">
      <c r="D1985" t="s">
        <v>165</v>
      </c>
    </row>
    <row r="1986">
      <c r="D1986" t="s">
        <v>165</v>
      </c>
    </row>
    <row r="1987">
      <c r="D1987" t="s">
        <v>165</v>
      </c>
    </row>
    <row r="1988">
      <c r="D1988" t="s">
        <v>165</v>
      </c>
    </row>
    <row r="1989">
      <c r="D1989" t="s">
        <v>165</v>
      </c>
    </row>
    <row r="1990">
      <c r="D1990" t="s">
        <v>165</v>
      </c>
    </row>
    <row r="1991">
      <c r="D1991" t="s">
        <v>165</v>
      </c>
    </row>
    <row r="1992">
      <c r="D1992" t="s">
        <v>165</v>
      </c>
    </row>
    <row r="1993">
      <c r="D1993" t="s">
        <v>165</v>
      </c>
    </row>
    <row r="1994">
      <c r="D1994" t="s">
        <v>165</v>
      </c>
    </row>
    <row r="1995">
      <c r="D1995" t="s">
        <v>165</v>
      </c>
    </row>
    <row r="1996">
      <c r="D1996" t="s">
        <v>165</v>
      </c>
    </row>
    <row r="1997">
      <c r="D1997" t="s">
        <v>165</v>
      </c>
    </row>
    <row r="1998">
      <c r="D1998" t="s">
        <v>165</v>
      </c>
    </row>
    <row r="1999">
      <c r="D1999" t="s">
        <v>165</v>
      </c>
    </row>
    <row r="2000">
      <c r="D2000" t="s">
        <v>165</v>
      </c>
    </row>
    <row r="2001">
      <c r="D2001" t="s">
        <v>165</v>
      </c>
    </row>
    <row r="2002">
      <c r="D2002" t="s">
        <v>165</v>
      </c>
    </row>
    <row r="2003">
      <c r="D2003" t="s">
        <v>165</v>
      </c>
    </row>
    <row r="2004">
      <c r="D2004" t="s">
        <v>165</v>
      </c>
    </row>
    <row r="2005">
      <c r="D2005" t="s">
        <v>165</v>
      </c>
    </row>
    <row r="2006">
      <c r="D2006" t="s">
        <v>165</v>
      </c>
    </row>
    <row r="2007">
      <c r="D2007" t="s">
        <v>165</v>
      </c>
    </row>
    <row r="2008">
      <c r="D2008" t="s">
        <v>165</v>
      </c>
    </row>
    <row r="2009">
      <c r="D2009" t="s">
        <v>165</v>
      </c>
    </row>
    <row r="2010">
      <c r="D2010" t="s">
        <v>165</v>
      </c>
    </row>
    <row r="2011">
      <c r="D2011" t="s">
        <v>165</v>
      </c>
    </row>
    <row r="2012">
      <c r="D2012" t="s">
        <v>165</v>
      </c>
    </row>
    <row r="2013">
      <c r="D2013" t="s">
        <v>165</v>
      </c>
    </row>
    <row r="2014">
      <c r="D2014" t="s">
        <v>165</v>
      </c>
    </row>
    <row r="2015">
      <c r="D2015" t="s">
        <v>165</v>
      </c>
    </row>
    <row r="2016">
      <c r="D2016" t="s">
        <v>165</v>
      </c>
    </row>
    <row r="2017">
      <c r="D2017" t="s">
        <v>165</v>
      </c>
    </row>
    <row r="2018">
      <c r="D2018" t="s">
        <v>165</v>
      </c>
    </row>
    <row r="2019">
      <c r="D2019" t="s">
        <v>165</v>
      </c>
    </row>
    <row r="2020">
      <c r="D2020" t="s">
        <v>165</v>
      </c>
    </row>
    <row r="2021">
      <c r="D2021" t="s">
        <v>165</v>
      </c>
    </row>
    <row r="2022">
      <c r="D2022" t="s">
        <v>165</v>
      </c>
    </row>
    <row r="2023">
      <c r="D2023" t="s">
        <v>165</v>
      </c>
    </row>
    <row r="2024">
      <c r="D2024" t="s">
        <v>165</v>
      </c>
    </row>
    <row r="2025">
      <c r="D2025" t="s">
        <v>165</v>
      </c>
    </row>
    <row r="2026">
      <c r="D2026" t="s">
        <v>165</v>
      </c>
    </row>
    <row r="2027">
      <c r="D2027" t="s">
        <v>165</v>
      </c>
    </row>
    <row r="2028">
      <c r="D2028" t="s">
        <v>165</v>
      </c>
    </row>
    <row r="2029">
      <c r="D2029" t="s">
        <v>165</v>
      </c>
    </row>
    <row r="2030">
      <c r="D2030" t="s">
        <v>165</v>
      </c>
    </row>
    <row r="2031">
      <c r="D2031" t="s">
        <v>165</v>
      </c>
    </row>
    <row r="2032">
      <c r="D2032" t="s">
        <v>165</v>
      </c>
    </row>
    <row r="2033">
      <c r="D2033" t="s">
        <v>165</v>
      </c>
    </row>
    <row r="2034">
      <c r="D2034" t="s">
        <v>165</v>
      </c>
    </row>
    <row r="2035">
      <c r="D2035" t="s">
        <v>165</v>
      </c>
    </row>
    <row r="2036">
      <c r="D2036" t="s">
        <v>165</v>
      </c>
    </row>
    <row r="2037">
      <c r="D2037" t="s">
        <v>165</v>
      </c>
    </row>
    <row r="2038">
      <c r="D2038" t="s">
        <v>165</v>
      </c>
    </row>
    <row r="2039">
      <c r="D2039" t="s">
        <v>165</v>
      </c>
    </row>
    <row r="2040">
      <c r="D2040" t="s">
        <v>165</v>
      </c>
    </row>
    <row r="2041">
      <c r="D2041" t="s">
        <v>165</v>
      </c>
    </row>
    <row r="2042">
      <c r="D2042" t="s">
        <v>165</v>
      </c>
    </row>
    <row r="2043">
      <c r="D2043" t="s">
        <v>165</v>
      </c>
    </row>
    <row r="2044">
      <c r="D2044" t="s">
        <v>165</v>
      </c>
    </row>
    <row r="2045">
      <c r="D2045" t="s">
        <v>165</v>
      </c>
    </row>
    <row r="2046">
      <c r="D2046" t="s">
        <v>165</v>
      </c>
    </row>
    <row r="2047">
      <c r="D2047" t="s">
        <v>165</v>
      </c>
    </row>
    <row r="2048">
      <c r="D2048" t="s">
        <v>165</v>
      </c>
    </row>
    <row r="2049">
      <c r="D2049" t="s">
        <v>165</v>
      </c>
    </row>
    <row r="2050">
      <c r="D2050" t="s">
        <v>165</v>
      </c>
    </row>
    <row r="2051">
      <c r="D2051" t="s">
        <v>165</v>
      </c>
    </row>
    <row r="2052">
      <c r="D2052" t="s">
        <v>165</v>
      </c>
    </row>
    <row r="2053">
      <c r="D2053" t="s">
        <v>165</v>
      </c>
    </row>
    <row r="2054">
      <c r="D2054" t="s">
        <v>165</v>
      </c>
    </row>
    <row r="2055">
      <c r="D2055" t="s">
        <v>165</v>
      </c>
    </row>
    <row r="2056">
      <c r="D2056" t="s">
        <v>165</v>
      </c>
    </row>
    <row r="2057">
      <c r="D2057" t="s">
        <v>165</v>
      </c>
    </row>
    <row r="2058">
      <c r="D2058" t="s">
        <v>165</v>
      </c>
    </row>
    <row r="2059">
      <c r="D2059" t="s">
        <v>165</v>
      </c>
    </row>
    <row r="2060">
      <c r="D2060" t="s">
        <v>165</v>
      </c>
    </row>
    <row r="2061">
      <c r="D2061" t="s">
        <v>165</v>
      </c>
    </row>
    <row r="2062">
      <c r="D2062" t="s">
        <v>165</v>
      </c>
    </row>
    <row r="2063">
      <c r="D2063" t="s">
        <v>165</v>
      </c>
    </row>
    <row r="2064">
      <c r="D2064" t="s">
        <v>165</v>
      </c>
    </row>
    <row r="2065">
      <c r="D2065" t="s">
        <v>165</v>
      </c>
    </row>
    <row r="2066">
      <c r="D2066" t="s">
        <v>165</v>
      </c>
    </row>
    <row r="2067">
      <c r="D2067" t="s">
        <v>165</v>
      </c>
    </row>
    <row r="2068">
      <c r="D2068" t="s">
        <v>165</v>
      </c>
    </row>
    <row r="2069">
      <c r="D2069" t="s">
        <v>165</v>
      </c>
    </row>
    <row r="2070">
      <c r="D2070" t="s">
        <v>165</v>
      </c>
    </row>
    <row r="2071">
      <c r="D2071" t="s">
        <v>165</v>
      </c>
    </row>
    <row r="2072">
      <c r="D2072" t="s">
        <v>165</v>
      </c>
    </row>
    <row r="2073">
      <c r="D2073" t="s">
        <v>165</v>
      </c>
    </row>
    <row r="2074">
      <c r="D2074" t="s">
        <v>165</v>
      </c>
    </row>
    <row r="2075">
      <c r="D2075" t="s">
        <v>165</v>
      </c>
    </row>
    <row r="2076">
      <c r="D2076" t="s">
        <v>165</v>
      </c>
    </row>
    <row r="2077">
      <c r="D2077" t="s">
        <v>165</v>
      </c>
    </row>
    <row r="2078">
      <c r="D2078" t="s">
        <v>165</v>
      </c>
    </row>
    <row r="2079">
      <c r="D2079" t="s">
        <v>165</v>
      </c>
    </row>
    <row r="2080">
      <c r="D2080" t="s">
        <v>165</v>
      </c>
    </row>
    <row r="2081">
      <c r="D2081" t="s">
        <v>165</v>
      </c>
    </row>
    <row r="2082">
      <c r="D2082" t="s">
        <v>165</v>
      </c>
    </row>
    <row r="2083">
      <c r="D2083" t="s">
        <v>165</v>
      </c>
    </row>
    <row r="2084">
      <c r="D2084" t="s">
        <v>165</v>
      </c>
    </row>
    <row r="2085">
      <c r="D2085" t="s">
        <v>165</v>
      </c>
    </row>
    <row r="2086">
      <c r="D2086" t="s">
        <v>165</v>
      </c>
    </row>
    <row r="2087">
      <c r="D2087" t="s">
        <v>165</v>
      </c>
    </row>
    <row r="2088">
      <c r="D2088" t="s">
        <v>165</v>
      </c>
    </row>
    <row r="2089">
      <c r="D2089" t="s">
        <v>165</v>
      </c>
    </row>
    <row r="2090">
      <c r="D2090" t="s">
        <v>165</v>
      </c>
    </row>
    <row r="2091">
      <c r="D2091" t="s">
        <v>165</v>
      </c>
    </row>
    <row r="2092">
      <c r="D2092" t="s">
        <v>165</v>
      </c>
    </row>
    <row r="2093">
      <c r="D2093" t="s">
        <v>165</v>
      </c>
    </row>
    <row r="2094">
      <c r="D2094" t="s">
        <v>165</v>
      </c>
    </row>
    <row r="2095">
      <c r="D2095" t="s">
        <v>165</v>
      </c>
    </row>
    <row r="2096">
      <c r="D2096" t="s">
        <v>165</v>
      </c>
    </row>
    <row r="2097">
      <c r="D2097" t="s">
        <v>165</v>
      </c>
    </row>
    <row r="2098">
      <c r="D2098" t="s">
        <v>165</v>
      </c>
    </row>
    <row r="2099">
      <c r="D2099" t="s">
        <v>165</v>
      </c>
    </row>
    <row r="2100">
      <c r="D2100" t="s">
        <v>165</v>
      </c>
    </row>
    <row r="2101">
      <c r="D2101" t="s">
        <v>165</v>
      </c>
    </row>
    <row r="2102">
      <c r="D2102" t="s">
        <v>165</v>
      </c>
    </row>
    <row r="2103">
      <c r="D2103" t="s">
        <v>165</v>
      </c>
    </row>
    <row r="2104">
      <c r="D2104" t="s">
        <v>165</v>
      </c>
    </row>
    <row r="2105">
      <c r="D2105" t="s">
        <v>165</v>
      </c>
    </row>
    <row r="2106">
      <c r="D2106" t="s">
        <v>165</v>
      </c>
    </row>
    <row r="2107">
      <c r="D2107" t="s">
        <v>165</v>
      </c>
    </row>
    <row r="2108">
      <c r="D2108" t="s">
        <v>165</v>
      </c>
    </row>
    <row r="2109">
      <c r="D2109" t="s">
        <v>165</v>
      </c>
    </row>
    <row r="2110">
      <c r="D2110" t="s">
        <v>165</v>
      </c>
    </row>
    <row r="2111">
      <c r="D2111" t="s">
        <v>165</v>
      </c>
    </row>
    <row r="2112">
      <c r="D2112" t="s">
        <v>165</v>
      </c>
    </row>
    <row r="2113">
      <c r="D2113" t="s">
        <v>165</v>
      </c>
    </row>
    <row r="2114">
      <c r="D2114" t="s">
        <v>165</v>
      </c>
    </row>
    <row r="2115">
      <c r="D2115" t="s">
        <v>165</v>
      </c>
    </row>
    <row r="2116">
      <c r="D2116" t="s">
        <v>165</v>
      </c>
    </row>
    <row r="2117">
      <c r="D2117" t="s">
        <v>165</v>
      </c>
    </row>
    <row r="2118">
      <c r="D2118" t="s">
        <v>165</v>
      </c>
    </row>
    <row r="2119">
      <c r="D2119" t="s">
        <v>165</v>
      </c>
    </row>
    <row r="2120">
      <c r="D2120" t="s">
        <v>165</v>
      </c>
    </row>
    <row r="2121">
      <c r="D2121" t="s">
        <v>165</v>
      </c>
    </row>
    <row r="2122">
      <c r="D2122" t="s">
        <v>165</v>
      </c>
    </row>
    <row r="2123">
      <c r="D2123" t="s">
        <v>165</v>
      </c>
    </row>
    <row r="2124">
      <c r="D2124" t="s">
        <v>165</v>
      </c>
    </row>
    <row r="2125">
      <c r="D2125" t="s">
        <v>165</v>
      </c>
    </row>
    <row r="2126">
      <c r="D2126" t="s">
        <v>165</v>
      </c>
    </row>
    <row r="2127">
      <c r="D2127" t="s">
        <v>165</v>
      </c>
    </row>
    <row r="2128">
      <c r="D2128" t="s">
        <v>165</v>
      </c>
    </row>
    <row r="2129">
      <c r="D2129" t="s">
        <v>165</v>
      </c>
    </row>
    <row r="2130">
      <c r="D2130" t="s">
        <v>165</v>
      </c>
    </row>
    <row r="2131">
      <c r="D2131" t="s">
        <v>165</v>
      </c>
    </row>
    <row r="2132">
      <c r="D2132" t="s">
        <v>165</v>
      </c>
    </row>
    <row r="2133">
      <c r="D2133" t="s">
        <v>165</v>
      </c>
    </row>
    <row r="2134">
      <c r="D2134" t="s">
        <v>165</v>
      </c>
    </row>
    <row r="2135">
      <c r="D2135" t="s">
        <v>165</v>
      </c>
    </row>
    <row r="2136">
      <c r="D2136" t="s">
        <v>165</v>
      </c>
    </row>
    <row r="2137">
      <c r="D2137" t="s">
        <v>165</v>
      </c>
    </row>
    <row r="2138">
      <c r="D2138" t="s">
        <v>165</v>
      </c>
    </row>
    <row r="2139">
      <c r="D2139" t="s">
        <v>165</v>
      </c>
    </row>
    <row r="2140">
      <c r="D2140" t="s">
        <v>165</v>
      </c>
    </row>
    <row r="2141">
      <c r="D2141" t="s">
        <v>165</v>
      </c>
    </row>
    <row r="2142">
      <c r="D2142" t="s">
        <v>165</v>
      </c>
    </row>
    <row r="2143">
      <c r="D2143" t="s">
        <v>165</v>
      </c>
    </row>
    <row r="2144">
      <c r="D2144" t="s">
        <v>165</v>
      </c>
    </row>
    <row r="2145">
      <c r="D2145" t="s">
        <v>165</v>
      </c>
    </row>
    <row r="2146">
      <c r="D2146" t="s">
        <v>165</v>
      </c>
    </row>
    <row r="2147">
      <c r="D2147" t="s">
        <v>165</v>
      </c>
    </row>
    <row r="2148">
      <c r="D2148" t="s">
        <v>165</v>
      </c>
    </row>
    <row r="2149">
      <c r="D2149" t="s">
        <v>165</v>
      </c>
    </row>
    <row r="2150">
      <c r="D2150" t="s">
        <v>165</v>
      </c>
    </row>
    <row r="2151">
      <c r="D2151" t="s">
        <v>165</v>
      </c>
    </row>
    <row r="2152">
      <c r="D2152" t="s">
        <v>165</v>
      </c>
    </row>
    <row r="2153">
      <c r="D2153" t="s">
        <v>165</v>
      </c>
    </row>
    <row r="2154">
      <c r="D2154" t="s">
        <v>165</v>
      </c>
    </row>
    <row r="2155">
      <c r="D2155" t="s">
        <v>165</v>
      </c>
    </row>
    <row r="2156">
      <c r="D2156" t="s">
        <v>165</v>
      </c>
    </row>
    <row r="2157">
      <c r="D2157" t="s">
        <v>165</v>
      </c>
    </row>
    <row r="2158">
      <c r="D2158" t="s">
        <v>165</v>
      </c>
    </row>
    <row r="2159">
      <c r="D2159" t="s">
        <v>165</v>
      </c>
    </row>
    <row r="2160">
      <c r="D2160" t="s">
        <v>165</v>
      </c>
    </row>
    <row r="2161">
      <c r="D2161" t="s">
        <v>165</v>
      </c>
    </row>
    <row r="2162">
      <c r="D2162" t="s">
        <v>165</v>
      </c>
    </row>
    <row r="2163">
      <c r="D2163" t="s">
        <v>165</v>
      </c>
    </row>
    <row r="2164">
      <c r="D2164" t="s">
        <v>165</v>
      </c>
    </row>
    <row r="2165">
      <c r="D2165" t="s">
        <v>165</v>
      </c>
    </row>
    <row r="2166">
      <c r="D2166" t="s">
        <v>165</v>
      </c>
    </row>
    <row r="2167">
      <c r="D2167" t="s">
        <v>165</v>
      </c>
    </row>
    <row r="2168">
      <c r="D2168" t="s">
        <v>165</v>
      </c>
    </row>
    <row r="2169">
      <c r="D2169" t="s">
        <v>165</v>
      </c>
    </row>
    <row r="2170">
      <c r="D2170" t="s">
        <v>165</v>
      </c>
    </row>
    <row r="2171">
      <c r="D2171" t="s">
        <v>165</v>
      </c>
    </row>
    <row r="2172">
      <c r="D2172" t="s">
        <v>165</v>
      </c>
    </row>
    <row r="2173">
      <c r="D2173" t="s">
        <v>165</v>
      </c>
    </row>
    <row r="2174">
      <c r="D2174" t="s">
        <v>165</v>
      </c>
    </row>
    <row r="2175">
      <c r="D2175" t="s">
        <v>165</v>
      </c>
    </row>
    <row r="2176">
      <c r="D2176" t="s">
        <v>165</v>
      </c>
    </row>
    <row r="2177">
      <c r="D2177" t="s">
        <v>165</v>
      </c>
    </row>
    <row r="2178">
      <c r="D2178" t="s">
        <v>165</v>
      </c>
    </row>
    <row r="2179">
      <c r="D2179" t="s">
        <v>165</v>
      </c>
    </row>
    <row r="2180">
      <c r="D2180" t="s">
        <v>165</v>
      </c>
    </row>
    <row r="2181">
      <c r="D2181" t="s">
        <v>165</v>
      </c>
    </row>
    <row r="2182">
      <c r="D2182" t="s">
        <v>165</v>
      </c>
    </row>
    <row r="2183">
      <c r="D2183" t="s">
        <v>165</v>
      </c>
    </row>
    <row r="2184">
      <c r="D2184" t="s">
        <v>165</v>
      </c>
    </row>
    <row r="2185">
      <c r="D2185" t="s">
        <v>165</v>
      </c>
    </row>
    <row r="2186">
      <c r="D2186" t="s">
        <v>165</v>
      </c>
    </row>
    <row r="2187">
      <c r="D2187" t="s">
        <v>165</v>
      </c>
    </row>
    <row r="2188">
      <c r="D2188" t="s">
        <v>165</v>
      </c>
    </row>
    <row r="2189">
      <c r="D2189" t="s">
        <v>165</v>
      </c>
    </row>
    <row r="2190">
      <c r="D2190" t="s">
        <v>165</v>
      </c>
    </row>
    <row r="2191">
      <c r="D2191" t="s">
        <v>165</v>
      </c>
    </row>
    <row r="2192">
      <c r="D2192" t="s">
        <v>165</v>
      </c>
    </row>
    <row r="2193">
      <c r="D2193" t="s">
        <v>165</v>
      </c>
    </row>
    <row r="2194">
      <c r="D2194" t="s">
        <v>165</v>
      </c>
    </row>
    <row r="2195">
      <c r="D2195" t="s">
        <v>165</v>
      </c>
    </row>
    <row r="2196">
      <c r="D2196" t="s">
        <v>165</v>
      </c>
    </row>
    <row r="2197">
      <c r="D2197" t="s">
        <v>165</v>
      </c>
    </row>
    <row r="2198">
      <c r="D2198" t="s">
        <v>165</v>
      </c>
    </row>
    <row r="2199">
      <c r="D2199" t="s">
        <v>165</v>
      </c>
    </row>
    <row r="2200">
      <c r="D2200" t="s">
        <v>165</v>
      </c>
    </row>
    <row r="2201">
      <c r="D2201" t="s">
        <v>165</v>
      </c>
    </row>
    <row r="2202">
      <c r="D2202" t="s">
        <v>165</v>
      </c>
    </row>
    <row r="2203">
      <c r="D2203" t="s">
        <v>165</v>
      </c>
    </row>
    <row r="2204">
      <c r="D2204" t="s">
        <v>165</v>
      </c>
    </row>
    <row r="2205">
      <c r="D2205" t="s">
        <v>165</v>
      </c>
    </row>
    <row r="2206">
      <c r="D2206" t="s">
        <v>165</v>
      </c>
    </row>
    <row r="2207">
      <c r="D2207" t="s">
        <v>165</v>
      </c>
    </row>
    <row r="2208">
      <c r="D2208" t="s">
        <v>165</v>
      </c>
    </row>
    <row r="2209">
      <c r="D2209" t="s">
        <v>165</v>
      </c>
    </row>
    <row r="2210">
      <c r="D2210" t="s">
        <v>165</v>
      </c>
    </row>
    <row r="2211">
      <c r="D2211" t="s">
        <v>165</v>
      </c>
    </row>
    <row r="2212">
      <c r="D2212" t="s">
        <v>165</v>
      </c>
    </row>
    <row r="2213">
      <c r="D2213" t="s">
        <v>165</v>
      </c>
    </row>
    <row r="2214">
      <c r="D2214" t="s">
        <v>165</v>
      </c>
    </row>
    <row r="2215">
      <c r="D2215" t="s">
        <v>165</v>
      </c>
    </row>
    <row r="2216">
      <c r="D2216" t="s">
        <v>165</v>
      </c>
    </row>
    <row r="2217">
      <c r="D2217" t="s">
        <v>165</v>
      </c>
    </row>
    <row r="2218">
      <c r="D2218" t="s">
        <v>165</v>
      </c>
    </row>
    <row r="2219">
      <c r="D2219" t="s">
        <v>165</v>
      </c>
    </row>
    <row r="2220">
      <c r="D2220" t="s">
        <v>165</v>
      </c>
    </row>
    <row r="2221">
      <c r="D2221" t="s">
        <v>165</v>
      </c>
    </row>
    <row r="2222">
      <c r="D2222" t="s">
        <v>165</v>
      </c>
    </row>
    <row r="2223">
      <c r="D2223" t="s">
        <v>165</v>
      </c>
    </row>
    <row r="2224">
      <c r="D2224" t="s">
        <v>165</v>
      </c>
    </row>
    <row r="2225">
      <c r="D2225" t="s">
        <v>165</v>
      </c>
    </row>
    <row r="2226">
      <c r="D2226" t="s">
        <v>165</v>
      </c>
    </row>
    <row r="2227">
      <c r="D2227" t="s">
        <v>165</v>
      </c>
    </row>
    <row r="2228">
      <c r="D2228" t="s">
        <v>165</v>
      </c>
    </row>
    <row r="2229">
      <c r="D2229" t="s">
        <v>165</v>
      </c>
    </row>
    <row r="2230">
      <c r="D2230" t="s">
        <v>165</v>
      </c>
    </row>
    <row r="2231">
      <c r="D2231" t="s">
        <v>165</v>
      </c>
    </row>
    <row r="2232">
      <c r="D2232" t="s">
        <v>165</v>
      </c>
    </row>
    <row r="2233">
      <c r="D2233" t="s">
        <v>165</v>
      </c>
    </row>
    <row r="2234">
      <c r="D2234" t="s">
        <v>165</v>
      </c>
    </row>
    <row r="2235">
      <c r="D2235" t="s">
        <v>165</v>
      </c>
    </row>
    <row r="2236">
      <c r="D2236" t="s">
        <v>165</v>
      </c>
    </row>
    <row r="2237">
      <c r="D2237" t="s">
        <v>165</v>
      </c>
    </row>
    <row r="2238">
      <c r="D2238" t="s">
        <v>165</v>
      </c>
    </row>
    <row r="2239">
      <c r="D2239" t="s">
        <v>165</v>
      </c>
    </row>
    <row r="2240">
      <c r="D2240" t="s">
        <v>165</v>
      </c>
    </row>
    <row r="2241">
      <c r="D2241" t="s">
        <v>165</v>
      </c>
    </row>
    <row r="2242">
      <c r="D2242" t="s">
        <v>165</v>
      </c>
    </row>
    <row r="2243">
      <c r="D2243" t="s">
        <v>165</v>
      </c>
    </row>
    <row r="2244">
      <c r="D2244" t="s">
        <v>165</v>
      </c>
    </row>
    <row r="2245">
      <c r="D2245" t="s">
        <v>165</v>
      </c>
    </row>
    <row r="2246">
      <c r="D2246" t="s">
        <v>165</v>
      </c>
    </row>
    <row r="2247">
      <c r="D2247" t="s">
        <v>165</v>
      </c>
    </row>
    <row r="2248">
      <c r="D2248" t="s">
        <v>165</v>
      </c>
    </row>
    <row r="2249">
      <c r="D2249" t="s">
        <v>165</v>
      </c>
    </row>
    <row r="2250">
      <c r="D2250" t="s">
        <v>165</v>
      </c>
    </row>
    <row r="2251">
      <c r="D2251" t="s">
        <v>165</v>
      </c>
    </row>
    <row r="2252">
      <c r="D2252" t="s">
        <v>165</v>
      </c>
    </row>
    <row r="2253">
      <c r="D2253" t="s">
        <v>165</v>
      </c>
    </row>
    <row r="2254">
      <c r="D2254" t="s">
        <v>165</v>
      </c>
    </row>
    <row r="2255">
      <c r="D2255" t="s">
        <v>165</v>
      </c>
    </row>
    <row r="2256">
      <c r="D2256" t="s">
        <v>165</v>
      </c>
    </row>
    <row r="2257">
      <c r="D2257" t="s">
        <v>165</v>
      </c>
    </row>
    <row r="2258">
      <c r="D2258" t="s">
        <v>165</v>
      </c>
    </row>
    <row r="2259">
      <c r="D2259" t="s">
        <v>165</v>
      </c>
    </row>
    <row r="2260">
      <c r="D2260" t="s">
        <v>165</v>
      </c>
    </row>
    <row r="2261">
      <c r="D2261" t="s">
        <v>165</v>
      </c>
    </row>
    <row r="2262">
      <c r="D2262" t="s">
        <v>165</v>
      </c>
    </row>
    <row r="2263">
      <c r="D2263" t="s">
        <v>165</v>
      </c>
    </row>
    <row r="2264">
      <c r="D2264" t="s">
        <v>165</v>
      </c>
    </row>
    <row r="2265">
      <c r="D2265" t="s">
        <v>165</v>
      </c>
    </row>
    <row r="2266">
      <c r="D2266" t="s">
        <v>165</v>
      </c>
    </row>
    <row r="2267">
      <c r="D2267" t="s">
        <v>165</v>
      </c>
    </row>
    <row r="2268">
      <c r="D2268" t="s">
        <v>165</v>
      </c>
    </row>
    <row r="2269">
      <c r="D2269" t="s">
        <v>165</v>
      </c>
    </row>
    <row r="2270">
      <c r="D2270" t="s">
        <v>165</v>
      </c>
    </row>
    <row r="2271">
      <c r="D2271" t="s">
        <v>165</v>
      </c>
    </row>
    <row r="2272">
      <c r="D2272" t="s">
        <v>165</v>
      </c>
    </row>
    <row r="2273">
      <c r="D2273" t="s">
        <v>165</v>
      </c>
    </row>
    <row r="2274">
      <c r="D2274" t="s">
        <v>165</v>
      </c>
    </row>
    <row r="2275">
      <c r="D2275" t="s">
        <v>165</v>
      </c>
    </row>
    <row r="2276">
      <c r="D2276" t="s">
        <v>165</v>
      </c>
    </row>
    <row r="2277">
      <c r="D2277" t="s">
        <v>165</v>
      </c>
    </row>
    <row r="2278">
      <c r="D2278" t="s">
        <v>165</v>
      </c>
    </row>
    <row r="2279">
      <c r="D2279" t="s">
        <v>165</v>
      </c>
    </row>
    <row r="2280">
      <c r="D2280" t="s">
        <v>165</v>
      </c>
    </row>
    <row r="2281">
      <c r="D2281" t="s">
        <v>165</v>
      </c>
    </row>
    <row r="2282">
      <c r="D2282" t="s">
        <v>165</v>
      </c>
    </row>
    <row r="2283">
      <c r="D2283" t="s">
        <v>165</v>
      </c>
    </row>
    <row r="2284">
      <c r="D2284" t="s">
        <v>165</v>
      </c>
    </row>
    <row r="2285">
      <c r="D2285" t="s">
        <v>165</v>
      </c>
    </row>
    <row r="2286">
      <c r="D2286" t="s">
        <v>165</v>
      </c>
    </row>
    <row r="2287">
      <c r="D2287" t="s">
        <v>165</v>
      </c>
    </row>
    <row r="2288">
      <c r="D2288" t="s">
        <v>165</v>
      </c>
    </row>
    <row r="2289">
      <c r="D2289" t="s">
        <v>165</v>
      </c>
    </row>
    <row r="2290">
      <c r="D2290" t="s">
        <v>165</v>
      </c>
    </row>
    <row r="2291">
      <c r="D2291" t="s">
        <v>165</v>
      </c>
    </row>
    <row r="2292">
      <c r="D2292" t="s">
        <v>165</v>
      </c>
    </row>
    <row r="2293">
      <c r="D2293" t="s">
        <v>165</v>
      </c>
    </row>
    <row r="2294">
      <c r="D2294" t="s">
        <v>165</v>
      </c>
    </row>
    <row r="2295">
      <c r="D2295" t="s">
        <v>165</v>
      </c>
    </row>
    <row r="2296">
      <c r="D2296" t="s">
        <v>165</v>
      </c>
    </row>
    <row r="2297">
      <c r="D2297" t="s">
        <v>165</v>
      </c>
    </row>
    <row r="2298">
      <c r="D2298" t="s">
        <v>165</v>
      </c>
    </row>
    <row r="2299">
      <c r="D2299" t="s">
        <v>165</v>
      </c>
    </row>
    <row r="2300">
      <c r="D2300" t="s">
        <v>165</v>
      </c>
    </row>
    <row r="2301">
      <c r="D2301" t="s">
        <v>165</v>
      </c>
    </row>
    <row r="2302">
      <c r="D2302" t="s">
        <v>165</v>
      </c>
    </row>
    <row r="2303">
      <c r="D2303" t="s">
        <v>165</v>
      </c>
    </row>
    <row r="2304">
      <c r="D2304" t="s">
        <v>165</v>
      </c>
    </row>
    <row r="2305">
      <c r="D2305" t="s">
        <v>165</v>
      </c>
    </row>
    <row r="2306">
      <c r="D2306" t="s">
        <v>165</v>
      </c>
    </row>
    <row r="2307">
      <c r="D2307" t="s">
        <v>165</v>
      </c>
    </row>
    <row r="2308">
      <c r="D2308" t="s">
        <v>165</v>
      </c>
    </row>
    <row r="2309">
      <c r="D2309" t="s">
        <v>165</v>
      </c>
    </row>
    <row r="2310">
      <c r="D2310" t="s">
        <v>165</v>
      </c>
    </row>
    <row r="2311">
      <c r="D2311" t="s">
        <v>165</v>
      </c>
    </row>
    <row r="2312">
      <c r="D2312" t="s">
        <v>165</v>
      </c>
    </row>
    <row r="2313">
      <c r="D2313" t="s">
        <v>165</v>
      </c>
    </row>
    <row r="2314">
      <c r="D2314" t="s">
        <v>165</v>
      </c>
    </row>
    <row r="2315">
      <c r="D2315" t="s">
        <v>165</v>
      </c>
    </row>
    <row r="2316">
      <c r="D2316" t="s">
        <v>165</v>
      </c>
    </row>
    <row r="2317">
      <c r="D2317" t="s">
        <v>165</v>
      </c>
    </row>
    <row r="2318">
      <c r="D2318" t="s">
        <v>165</v>
      </c>
    </row>
    <row r="2319">
      <c r="D2319" t="s">
        <v>165</v>
      </c>
    </row>
    <row r="2320">
      <c r="D2320" t="s">
        <v>165</v>
      </c>
    </row>
    <row r="2321">
      <c r="D2321" t="s">
        <v>165</v>
      </c>
    </row>
    <row r="2322">
      <c r="D2322" t="s">
        <v>165</v>
      </c>
    </row>
    <row r="2323">
      <c r="D2323" t="s">
        <v>165</v>
      </c>
    </row>
    <row r="2324">
      <c r="D2324" t="s">
        <v>165</v>
      </c>
    </row>
    <row r="2325">
      <c r="D2325" t="s">
        <v>165</v>
      </c>
    </row>
    <row r="2326">
      <c r="D2326" t="s">
        <v>165</v>
      </c>
    </row>
    <row r="2327">
      <c r="D2327" t="s">
        <v>165</v>
      </c>
    </row>
    <row r="2328">
      <c r="D2328" t="s">
        <v>165</v>
      </c>
    </row>
    <row r="2329">
      <c r="D2329" t="s">
        <v>165</v>
      </c>
    </row>
    <row r="2330">
      <c r="D2330" t="s">
        <v>165</v>
      </c>
    </row>
    <row r="2331">
      <c r="D2331" t="s">
        <v>165</v>
      </c>
    </row>
    <row r="2332">
      <c r="D2332" t="s">
        <v>165</v>
      </c>
    </row>
    <row r="2333">
      <c r="D2333" t="s">
        <v>165</v>
      </c>
    </row>
    <row r="2334">
      <c r="D2334" t="s">
        <v>165</v>
      </c>
    </row>
    <row r="2335">
      <c r="D2335" t="s">
        <v>165</v>
      </c>
    </row>
    <row r="2336">
      <c r="D2336" t="s">
        <v>165</v>
      </c>
    </row>
    <row r="2337">
      <c r="D2337" t="s">
        <v>165</v>
      </c>
    </row>
    <row r="2338">
      <c r="D2338" t="s">
        <v>165</v>
      </c>
    </row>
    <row r="2339">
      <c r="D2339" t="s">
        <v>165</v>
      </c>
    </row>
    <row r="2340">
      <c r="D2340" t="s">
        <v>165</v>
      </c>
    </row>
    <row r="2341">
      <c r="D2341" t="s">
        <v>165</v>
      </c>
    </row>
    <row r="2342">
      <c r="D2342" t="s">
        <v>165</v>
      </c>
    </row>
    <row r="2343">
      <c r="D2343" t="s">
        <v>165</v>
      </c>
    </row>
    <row r="2344">
      <c r="D2344" t="s">
        <v>165</v>
      </c>
    </row>
    <row r="2345">
      <c r="D2345" t="s">
        <v>165</v>
      </c>
    </row>
    <row r="2346">
      <c r="D2346" t="s">
        <v>165</v>
      </c>
    </row>
    <row r="2347">
      <c r="D2347" t="s">
        <v>165</v>
      </c>
    </row>
    <row r="2348">
      <c r="D2348" t="s">
        <v>165</v>
      </c>
    </row>
    <row r="2349">
      <c r="D2349" t="s">
        <v>165</v>
      </c>
    </row>
    <row r="2350">
      <c r="D2350" t="s">
        <v>165</v>
      </c>
    </row>
    <row r="2351">
      <c r="D2351" t="s">
        <v>165</v>
      </c>
    </row>
    <row r="2352">
      <c r="D2352" t="s">
        <v>165</v>
      </c>
    </row>
    <row r="2353">
      <c r="D2353" t="s">
        <v>165</v>
      </c>
    </row>
    <row r="2354">
      <c r="D2354" t="s">
        <v>165</v>
      </c>
    </row>
    <row r="2355">
      <c r="D2355" t="s">
        <v>165</v>
      </c>
    </row>
    <row r="2356">
      <c r="D2356" t="s">
        <v>165</v>
      </c>
    </row>
    <row r="2357">
      <c r="D2357" t="s">
        <v>165</v>
      </c>
    </row>
    <row r="2358">
      <c r="D2358" t="s">
        <v>165</v>
      </c>
    </row>
    <row r="2359">
      <c r="D2359" t="s">
        <v>165</v>
      </c>
    </row>
    <row r="2360">
      <c r="D2360" t="s">
        <v>165</v>
      </c>
    </row>
    <row r="2361">
      <c r="D2361" t="s">
        <v>165</v>
      </c>
    </row>
    <row r="2362">
      <c r="D2362" t="s">
        <v>165</v>
      </c>
    </row>
    <row r="2363">
      <c r="D2363" t="s">
        <v>165</v>
      </c>
    </row>
    <row r="2364">
      <c r="D2364" t="s">
        <v>165</v>
      </c>
    </row>
    <row r="2365">
      <c r="D2365" t="s">
        <v>165</v>
      </c>
    </row>
    <row r="2366">
      <c r="D2366" t="s">
        <v>165</v>
      </c>
    </row>
    <row r="2367">
      <c r="D2367" t="s">
        <v>165</v>
      </c>
    </row>
    <row r="2368">
      <c r="D2368" t="s">
        <v>165</v>
      </c>
    </row>
    <row r="2369">
      <c r="D2369" t="s">
        <v>165</v>
      </c>
    </row>
    <row r="2370">
      <c r="D2370" t="s">
        <v>165</v>
      </c>
    </row>
    <row r="2371">
      <c r="D2371" t="s">
        <v>165</v>
      </c>
    </row>
    <row r="2372">
      <c r="D2372" t="s">
        <v>165</v>
      </c>
    </row>
    <row r="2373">
      <c r="D2373" t="s">
        <v>165</v>
      </c>
    </row>
    <row r="2374">
      <c r="D2374" t="s">
        <v>165</v>
      </c>
    </row>
    <row r="2375">
      <c r="D2375" t="s">
        <v>165</v>
      </c>
    </row>
    <row r="2376">
      <c r="D2376" t="s">
        <v>165</v>
      </c>
    </row>
    <row r="2377">
      <c r="D2377" t="s">
        <v>165</v>
      </c>
    </row>
    <row r="2378">
      <c r="D2378" t="s">
        <v>165</v>
      </c>
    </row>
    <row r="2379">
      <c r="D2379" t="s">
        <v>165</v>
      </c>
    </row>
    <row r="2380">
      <c r="D2380" t="s">
        <v>165</v>
      </c>
    </row>
    <row r="2381">
      <c r="D2381" t="s">
        <v>165</v>
      </c>
    </row>
    <row r="2382">
      <c r="D2382" t="s">
        <v>165</v>
      </c>
    </row>
    <row r="2383">
      <c r="D2383" t="s">
        <v>165</v>
      </c>
    </row>
    <row r="2384">
      <c r="D2384" t="s">
        <v>165</v>
      </c>
    </row>
    <row r="2385">
      <c r="D2385" t="s">
        <v>165</v>
      </c>
    </row>
    <row r="2386">
      <c r="D2386" t="s">
        <v>165</v>
      </c>
    </row>
    <row r="2387">
      <c r="D2387" t="s">
        <v>165</v>
      </c>
    </row>
    <row r="2388">
      <c r="D2388" t="s">
        <v>165</v>
      </c>
    </row>
    <row r="2389">
      <c r="D2389" t="s">
        <v>165</v>
      </c>
    </row>
    <row r="2390">
      <c r="D2390" t="s">
        <v>165</v>
      </c>
    </row>
    <row r="2391">
      <c r="D2391" t="s">
        <v>165</v>
      </c>
    </row>
    <row r="2392">
      <c r="D2392" t="s">
        <v>165</v>
      </c>
    </row>
    <row r="2393">
      <c r="D2393" t="s">
        <v>165</v>
      </c>
    </row>
    <row r="2394">
      <c r="D2394" t="s">
        <v>165</v>
      </c>
    </row>
    <row r="2395">
      <c r="D2395" t="s">
        <v>165</v>
      </c>
    </row>
    <row r="2396">
      <c r="D2396" t="s">
        <v>165</v>
      </c>
    </row>
    <row r="2397">
      <c r="D2397" t="s">
        <v>165</v>
      </c>
    </row>
    <row r="2398">
      <c r="D2398" t="s">
        <v>165</v>
      </c>
    </row>
    <row r="2399">
      <c r="D2399" t="s">
        <v>165</v>
      </c>
    </row>
    <row r="2400">
      <c r="D2400" t="s">
        <v>165</v>
      </c>
    </row>
    <row r="2401">
      <c r="D2401" t="s">
        <v>165</v>
      </c>
    </row>
    <row r="2402">
      <c r="D2402" t="s">
        <v>165</v>
      </c>
    </row>
    <row r="2403">
      <c r="D2403" t="s">
        <v>165</v>
      </c>
    </row>
    <row r="2404">
      <c r="D2404" t="s">
        <v>165</v>
      </c>
    </row>
    <row r="2405">
      <c r="D2405" t="s">
        <v>165</v>
      </c>
    </row>
    <row r="2406">
      <c r="D2406" t="s">
        <v>165</v>
      </c>
    </row>
    <row r="2407">
      <c r="D2407" t="s">
        <v>165</v>
      </c>
    </row>
    <row r="2408">
      <c r="D2408" t="s">
        <v>165</v>
      </c>
    </row>
    <row r="2409">
      <c r="D2409" t="s">
        <v>165</v>
      </c>
    </row>
    <row r="2410">
      <c r="D2410" t="s">
        <v>165</v>
      </c>
    </row>
    <row r="2411">
      <c r="D2411" t="s">
        <v>165</v>
      </c>
    </row>
    <row r="2412">
      <c r="D2412" t="s">
        <v>165</v>
      </c>
    </row>
    <row r="2413">
      <c r="D2413" t="s">
        <v>165</v>
      </c>
    </row>
    <row r="2414">
      <c r="D2414" t="s">
        <v>165</v>
      </c>
    </row>
    <row r="2415">
      <c r="D2415" t="s">
        <v>165</v>
      </c>
    </row>
    <row r="2416">
      <c r="D2416" t="s">
        <v>165</v>
      </c>
    </row>
    <row r="2417">
      <c r="D2417" t="s">
        <v>165</v>
      </c>
    </row>
    <row r="2418">
      <c r="D2418" t="s">
        <v>165</v>
      </c>
    </row>
    <row r="2419">
      <c r="D2419" t="s">
        <v>165</v>
      </c>
    </row>
    <row r="2420">
      <c r="D2420" t="s">
        <v>165</v>
      </c>
    </row>
    <row r="2421">
      <c r="D2421" t="s">
        <v>165</v>
      </c>
    </row>
    <row r="2422">
      <c r="D2422" t="s">
        <v>165</v>
      </c>
    </row>
    <row r="2423">
      <c r="D2423" t="s">
        <v>165</v>
      </c>
    </row>
    <row r="2424">
      <c r="D2424" t="s">
        <v>165</v>
      </c>
    </row>
    <row r="2425">
      <c r="D2425" t="s">
        <v>165</v>
      </c>
    </row>
    <row r="2426">
      <c r="D2426" t="s">
        <v>165</v>
      </c>
    </row>
    <row r="2427">
      <c r="D2427" t="s">
        <v>165</v>
      </c>
    </row>
    <row r="2428">
      <c r="D2428" t="s">
        <v>165</v>
      </c>
    </row>
    <row r="2429">
      <c r="D2429" t="s">
        <v>165</v>
      </c>
    </row>
    <row r="2430">
      <c r="D2430" t="s">
        <v>165</v>
      </c>
    </row>
    <row r="2431">
      <c r="D2431" t="s">
        <v>165</v>
      </c>
    </row>
    <row r="2432">
      <c r="D2432" t="s">
        <v>165</v>
      </c>
    </row>
    <row r="2433">
      <c r="D2433" t="s">
        <v>165</v>
      </c>
    </row>
    <row r="2434">
      <c r="D2434" t="s">
        <v>165</v>
      </c>
    </row>
    <row r="2435">
      <c r="D2435" t="s">
        <v>165</v>
      </c>
    </row>
    <row r="2436">
      <c r="D2436" t="s">
        <v>165</v>
      </c>
    </row>
    <row r="2437">
      <c r="D2437" t="s">
        <v>165</v>
      </c>
    </row>
    <row r="2438">
      <c r="D2438" t="s">
        <v>165</v>
      </c>
    </row>
    <row r="2439">
      <c r="D2439" t="s">
        <v>165</v>
      </c>
    </row>
    <row r="2440">
      <c r="D2440" t="s">
        <v>165</v>
      </c>
    </row>
    <row r="2441">
      <c r="D2441" t="s">
        <v>165</v>
      </c>
    </row>
    <row r="2442">
      <c r="D2442" t="s">
        <v>165</v>
      </c>
    </row>
    <row r="2443">
      <c r="D2443" t="s">
        <v>165</v>
      </c>
    </row>
    <row r="2444">
      <c r="D2444" t="s">
        <v>165</v>
      </c>
    </row>
    <row r="2445">
      <c r="D2445" t="s">
        <v>165</v>
      </c>
    </row>
    <row r="2446">
      <c r="D2446" t="s">
        <v>165</v>
      </c>
    </row>
    <row r="2447">
      <c r="D2447" t="s">
        <v>165</v>
      </c>
    </row>
    <row r="2448">
      <c r="D2448" t="s">
        <v>165</v>
      </c>
    </row>
    <row r="2449">
      <c r="D2449" t="s">
        <v>165</v>
      </c>
    </row>
    <row r="2450">
      <c r="D2450" t="s">
        <v>165</v>
      </c>
    </row>
    <row r="2451">
      <c r="D2451" t="s">
        <v>165</v>
      </c>
    </row>
    <row r="2452">
      <c r="D2452" t="s">
        <v>165</v>
      </c>
    </row>
    <row r="2453">
      <c r="D2453" t="s">
        <v>165</v>
      </c>
    </row>
    <row r="2454">
      <c r="D2454" t="s">
        <v>165</v>
      </c>
    </row>
    <row r="2455">
      <c r="D2455" t="s">
        <v>165</v>
      </c>
    </row>
    <row r="2456">
      <c r="D2456" t="s">
        <v>165</v>
      </c>
    </row>
    <row r="2457">
      <c r="D2457" t="s">
        <v>165</v>
      </c>
    </row>
    <row r="2458">
      <c r="D2458" t="s">
        <v>165</v>
      </c>
    </row>
    <row r="2459">
      <c r="D2459" t="s">
        <v>165</v>
      </c>
    </row>
    <row r="2460">
      <c r="D2460" t="s">
        <v>165</v>
      </c>
    </row>
    <row r="2461">
      <c r="D2461" t="s">
        <v>165</v>
      </c>
    </row>
    <row r="2462">
      <c r="D2462" t="s">
        <v>165</v>
      </c>
    </row>
    <row r="2463">
      <c r="D2463" t="s">
        <v>165</v>
      </c>
    </row>
    <row r="2464">
      <c r="D2464" t="s">
        <v>165</v>
      </c>
    </row>
    <row r="2465">
      <c r="D2465" t="s">
        <v>165</v>
      </c>
    </row>
    <row r="2466">
      <c r="D2466" t="s">
        <v>165</v>
      </c>
    </row>
    <row r="2467">
      <c r="D2467" t="s">
        <v>165</v>
      </c>
    </row>
    <row r="2468">
      <c r="D2468" t="s">
        <v>165</v>
      </c>
    </row>
    <row r="2469">
      <c r="D2469" t="s">
        <v>165</v>
      </c>
    </row>
    <row r="2470">
      <c r="D2470" t="s">
        <v>165</v>
      </c>
    </row>
    <row r="2471">
      <c r="D2471" t="s">
        <v>165</v>
      </c>
    </row>
    <row r="2472">
      <c r="D2472" t="s">
        <v>165</v>
      </c>
    </row>
    <row r="2473">
      <c r="D2473" t="s">
        <v>165</v>
      </c>
    </row>
    <row r="2474">
      <c r="D2474" t="s">
        <v>165</v>
      </c>
    </row>
    <row r="2475">
      <c r="D2475" t="s">
        <v>165</v>
      </c>
    </row>
    <row r="2476">
      <c r="D2476" t="s">
        <v>165</v>
      </c>
    </row>
    <row r="2477">
      <c r="D2477" t="s">
        <v>165</v>
      </c>
    </row>
    <row r="2478">
      <c r="D2478" t="s">
        <v>165</v>
      </c>
    </row>
    <row r="2479">
      <c r="D2479" t="s">
        <v>165</v>
      </c>
    </row>
    <row r="2480">
      <c r="D2480" t="s">
        <v>165</v>
      </c>
    </row>
    <row r="2481">
      <c r="D2481" t="s">
        <v>165</v>
      </c>
    </row>
    <row r="2482">
      <c r="D2482" t="s">
        <v>165</v>
      </c>
    </row>
    <row r="2483">
      <c r="D2483" t="s">
        <v>165</v>
      </c>
    </row>
    <row r="2484">
      <c r="D2484" t="s">
        <v>165</v>
      </c>
    </row>
    <row r="2485">
      <c r="D2485" t="s">
        <v>165</v>
      </c>
    </row>
    <row r="2486">
      <c r="D2486" t="s">
        <v>165</v>
      </c>
    </row>
    <row r="2487">
      <c r="D2487" t="s">
        <v>165</v>
      </c>
    </row>
    <row r="2488">
      <c r="D2488" t="s">
        <v>165</v>
      </c>
    </row>
    <row r="2489">
      <c r="D2489" t="s">
        <v>165</v>
      </c>
    </row>
    <row r="2490">
      <c r="D2490" t="s">
        <v>165</v>
      </c>
    </row>
    <row r="2491">
      <c r="D2491" t="s">
        <v>165</v>
      </c>
    </row>
    <row r="2492">
      <c r="D2492" t="s">
        <v>165</v>
      </c>
    </row>
    <row r="2493">
      <c r="D2493" t="s">
        <v>165</v>
      </c>
    </row>
    <row r="2494">
      <c r="D2494" t="s">
        <v>165</v>
      </c>
    </row>
    <row r="2495">
      <c r="D2495" t="s">
        <v>165</v>
      </c>
    </row>
    <row r="2496">
      <c r="D2496" t="s">
        <v>165</v>
      </c>
    </row>
    <row r="2497">
      <c r="D2497" t="s">
        <v>165</v>
      </c>
    </row>
    <row r="2498">
      <c r="D2498" t="s">
        <v>165</v>
      </c>
    </row>
    <row r="2499">
      <c r="D2499" t="s">
        <v>165</v>
      </c>
    </row>
    <row r="2500">
      <c r="D2500" t="s">
        <v>165</v>
      </c>
    </row>
    <row r="2501">
      <c r="D2501" t="s">
        <v>165</v>
      </c>
    </row>
    <row r="2502">
      <c r="D2502" t="s">
        <v>165</v>
      </c>
    </row>
    <row r="2503">
      <c r="D2503" t="s">
        <v>165</v>
      </c>
    </row>
    <row r="2504">
      <c r="D2504" t="s">
        <v>165</v>
      </c>
    </row>
    <row r="2505">
      <c r="D2505" t="s">
        <v>165</v>
      </c>
    </row>
    <row r="2506">
      <c r="D2506" t="s">
        <v>165</v>
      </c>
    </row>
    <row r="2507">
      <c r="D2507" t="s">
        <v>165</v>
      </c>
    </row>
    <row r="2508">
      <c r="D2508" t="s">
        <v>165</v>
      </c>
    </row>
    <row r="2509">
      <c r="D2509" t="s">
        <v>165</v>
      </c>
    </row>
    <row r="2510">
      <c r="D2510" t="s">
        <v>165</v>
      </c>
    </row>
    <row r="2511">
      <c r="D2511" t="s">
        <v>165</v>
      </c>
    </row>
    <row r="2512">
      <c r="D2512" t="s">
        <v>165</v>
      </c>
    </row>
    <row r="2513">
      <c r="D2513" t="s">
        <v>165</v>
      </c>
    </row>
    <row r="2514">
      <c r="D2514" t="s">
        <v>165</v>
      </c>
    </row>
    <row r="2515">
      <c r="D2515" t="s">
        <v>165</v>
      </c>
    </row>
    <row r="2516">
      <c r="D2516" t="s">
        <v>165</v>
      </c>
    </row>
    <row r="2517">
      <c r="D2517" t="s">
        <v>165</v>
      </c>
    </row>
    <row r="2518">
      <c r="D2518" t="s">
        <v>165</v>
      </c>
    </row>
    <row r="2519">
      <c r="D2519" t="s">
        <v>165</v>
      </c>
    </row>
    <row r="2520">
      <c r="D2520" t="s">
        <v>165</v>
      </c>
    </row>
    <row r="2521">
      <c r="D2521" t="s">
        <v>165</v>
      </c>
    </row>
    <row r="2522">
      <c r="D2522" t="s">
        <v>165</v>
      </c>
    </row>
    <row r="2523">
      <c r="D2523" t="s">
        <v>165</v>
      </c>
    </row>
    <row r="2524">
      <c r="D2524" t="s">
        <v>165</v>
      </c>
    </row>
    <row r="2525">
      <c r="D2525" t="s">
        <v>165</v>
      </c>
    </row>
    <row r="2526">
      <c r="D2526" t="s">
        <v>165</v>
      </c>
    </row>
    <row r="2527">
      <c r="D2527" t="s">
        <v>165</v>
      </c>
    </row>
    <row r="2528">
      <c r="D2528" t="s">
        <v>165</v>
      </c>
    </row>
    <row r="2529">
      <c r="D2529" t="s">
        <v>165</v>
      </c>
    </row>
    <row r="2530">
      <c r="D2530" t="s">
        <v>165</v>
      </c>
    </row>
    <row r="2531">
      <c r="D2531" t="s">
        <v>165</v>
      </c>
    </row>
    <row r="2532">
      <c r="D2532" t="s">
        <v>165</v>
      </c>
    </row>
    <row r="2533">
      <c r="D2533" t="s">
        <v>165</v>
      </c>
    </row>
    <row r="2534">
      <c r="D2534" t="s">
        <v>165</v>
      </c>
    </row>
    <row r="2535">
      <c r="D2535" t="s">
        <v>165</v>
      </c>
    </row>
    <row r="2536">
      <c r="D2536" t="s">
        <v>165</v>
      </c>
    </row>
    <row r="2537">
      <c r="D2537" t="s">
        <v>165</v>
      </c>
    </row>
    <row r="2538">
      <c r="D2538" t="s">
        <v>165</v>
      </c>
    </row>
    <row r="2539">
      <c r="D2539" t="s">
        <v>165</v>
      </c>
    </row>
    <row r="2540">
      <c r="D2540" t="s">
        <v>165</v>
      </c>
    </row>
    <row r="2541">
      <c r="D2541" t="s">
        <v>165</v>
      </c>
    </row>
    <row r="2542">
      <c r="D2542" t="s">
        <v>165</v>
      </c>
    </row>
    <row r="2543">
      <c r="D2543" t="s">
        <v>165</v>
      </c>
    </row>
    <row r="2544">
      <c r="D2544" t="s">
        <v>165</v>
      </c>
    </row>
    <row r="2545">
      <c r="D2545" t="s">
        <v>165</v>
      </c>
    </row>
    <row r="2546">
      <c r="D2546" t="s">
        <v>165</v>
      </c>
    </row>
    <row r="2547">
      <c r="D2547" t="s">
        <v>165</v>
      </c>
    </row>
    <row r="2548">
      <c r="D2548" t="s">
        <v>165</v>
      </c>
    </row>
    <row r="2549">
      <c r="D2549" t="s">
        <v>165</v>
      </c>
    </row>
    <row r="2550">
      <c r="D2550" t="s">
        <v>165</v>
      </c>
    </row>
    <row r="2551">
      <c r="D2551" t="s">
        <v>165</v>
      </c>
    </row>
    <row r="2552">
      <c r="D2552" t="s">
        <v>165</v>
      </c>
    </row>
    <row r="2553">
      <c r="D2553" t="s">
        <v>165</v>
      </c>
    </row>
    <row r="2554">
      <c r="D2554" t="s">
        <v>165</v>
      </c>
    </row>
    <row r="2555">
      <c r="D2555" t="s">
        <v>165</v>
      </c>
    </row>
    <row r="2556">
      <c r="D2556" t="s">
        <v>165</v>
      </c>
    </row>
    <row r="2557">
      <c r="D2557" t="s">
        <v>165</v>
      </c>
    </row>
    <row r="2558">
      <c r="D2558" t="s">
        <v>165</v>
      </c>
    </row>
    <row r="2559">
      <c r="D2559" t="s">
        <v>165</v>
      </c>
    </row>
    <row r="2560">
      <c r="D2560" t="s">
        <v>165</v>
      </c>
    </row>
    <row r="2561">
      <c r="D2561" t="s">
        <v>165</v>
      </c>
    </row>
    <row r="2562">
      <c r="D2562" t="s">
        <v>165</v>
      </c>
    </row>
    <row r="2563">
      <c r="D2563" t="s">
        <v>165</v>
      </c>
    </row>
    <row r="2564">
      <c r="D2564" t="s">
        <v>165</v>
      </c>
    </row>
    <row r="2565">
      <c r="D2565" t="s">
        <v>165</v>
      </c>
    </row>
    <row r="2566">
      <c r="D2566" t="s">
        <v>165</v>
      </c>
    </row>
    <row r="2567">
      <c r="D2567" t="s">
        <v>165</v>
      </c>
    </row>
    <row r="2568">
      <c r="D2568" t="s">
        <v>165</v>
      </c>
    </row>
    <row r="2569">
      <c r="D2569" t="s">
        <v>165</v>
      </c>
    </row>
    <row r="2570">
      <c r="D2570" t="s">
        <v>165</v>
      </c>
    </row>
    <row r="2571">
      <c r="D2571" t="s">
        <v>165</v>
      </c>
    </row>
    <row r="2572">
      <c r="D2572" t="s">
        <v>165</v>
      </c>
    </row>
    <row r="2573">
      <c r="D2573" t="s">
        <v>165</v>
      </c>
    </row>
    <row r="2574">
      <c r="D2574" t="s">
        <v>165</v>
      </c>
    </row>
    <row r="2575">
      <c r="D2575" t="s">
        <v>165</v>
      </c>
    </row>
    <row r="2576">
      <c r="D2576" t="s">
        <v>165</v>
      </c>
    </row>
    <row r="2577">
      <c r="D2577" t="s">
        <v>165</v>
      </c>
    </row>
    <row r="2578">
      <c r="D2578" t="s">
        <v>165</v>
      </c>
    </row>
    <row r="2579">
      <c r="D2579" t="s">
        <v>165</v>
      </c>
    </row>
    <row r="2580">
      <c r="D2580" t="s">
        <v>165</v>
      </c>
    </row>
    <row r="2581">
      <c r="D2581" t="s">
        <v>165</v>
      </c>
    </row>
    <row r="2582">
      <c r="D2582" t="s">
        <v>165</v>
      </c>
    </row>
    <row r="2583">
      <c r="D2583" t="s">
        <v>165</v>
      </c>
    </row>
    <row r="2584">
      <c r="D2584" t="s">
        <v>165</v>
      </c>
    </row>
    <row r="2585">
      <c r="D2585" t="s">
        <v>165</v>
      </c>
    </row>
    <row r="2586">
      <c r="D2586" t="s">
        <v>165</v>
      </c>
    </row>
    <row r="2587">
      <c r="D2587" t="s">
        <v>165</v>
      </c>
    </row>
    <row r="2588">
      <c r="D2588" t="s">
        <v>165</v>
      </c>
    </row>
    <row r="2589">
      <c r="D2589" t="s">
        <v>165</v>
      </c>
    </row>
    <row r="2590">
      <c r="D2590" t="s">
        <v>165</v>
      </c>
    </row>
    <row r="2591">
      <c r="D2591" t="s">
        <v>165</v>
      </c>
    </row>
    <row r="2592">
      <c r="D2592" t="s">
        <v>165</v>
      </c>
    </row>
    <row r="2593">
      <c r="D2593" t="s">
        <v>165</v>
      </c>
    </row>
    <row r="2594">
      <c r="D2594" t="s">
        <v>165</v>
      </c>
    </row>
    <row r="2595">
      <c r="D2595" t="s">
        <v>165</v>
      </c>
    </row>
    <row r="2596">
      <c r="D2596" t="s">
        <v>165</v>
      </c>
    </row>
    <row r="2597">
      <c r="D2597" t="s">
        <v>165</v>
      </c>
    </row>
    <row r="2598">
      <c r="D2598" t="s">
        <v>165</v>
      </c>
    </row>
    <row r="2599">
      <c r="D2599" t="s">
        <v>165</v>
      </c>
    </row>
    <row r="2600">
      <c r="D2600" t="s">
        <v>165</v>
      </c>
    </row>
    <row r="2601">
      <c r="D2601" t="s">
        <v>165</v>
      </c>
    </row>
    <row r="2602">
      <c r="D2602" t="s">
        <v>165</v>
      </c>
    </row>
    <row r="2603">
      <c r="D2603" t="s">
        <v>165</v>
      </c>
    </row>
    <row r="2604">
      <c r="D2604" t="s">
        <v>165</v>
      </c>
    </row>
    <row r="2605">
      <c r="D2605" t="s">
        <v>165</v>
      </c>
    </row>
    <row r="2606">
      <c r="D2606" t="s">
        <v>165</v>
      </c>
    </row>
    <row r="2607">
      <c r="D2607" t="s">
        <v>165</v>
      </c>
    </row>
    <row r="2608">
      <c r="D2608" t="s">
        <v>165</v>
      </c>
    </row>
    <row r="2609">
      <c r="D2609" t="s">
        <v>165</v>
      </c>
    </row>
    <row r="2610">
      <c r="D2610" t="s">
        <v>165</v>
      </c>
    </row>
    <row r="2611">
      <c r="D2611" t="s">
        <v>165</v>
      </c>
    </row>
    <row r="2612">
      <c r="D2612" t="s">
        <v>165</v>
      </c>
    </row>
    <row r="2613">
      <c r="D2613" t="s">
        <v>165</v>
      </c>
    </row>
    <row r="2614">
      <c r="D2614" t="s">
        <v>165</v>
      </c>
    </row>
    <row r="2615">
      <c r="D2615" t="s">
        <v>165</v>
      </c>
    </row>
    <row r="2616">
      <c r="D2616" t="s">
        <v>165</v>
      </c>
    </row>
    <row r="2617">
      <c r="D2617" t="s">
        <v>165</v>
      </c>
    </row>
    <row r="2618">
      <c r="D2618" t="s">
        <v>165</v>
      </c>
    </row>
    <row r="2619">
      <c r="D2619" t="s">
        <v>165</v>
      </c>
    </row>
    <row r="2620">
      <c r="D2620" t="s">
        <v>165</v>
      </c>
    </row>
    <row r="2621">
      <c r="D2621" t="s">
        <v>165</v>
      </c>
    </row>
    <row r="2622">
      <c r="D2622" t="s">
        <v>165</v>
      </c>
    </row>
    <row r="2623">
      <c r="D2623" t="s">
        <v>165</v>
      </c>
    </row>
    <row r="2624">
      <c r="D2624" t="s">
        <v>165</v>
      </c>
    </row>
    <row r="2625">
      <c r="D2625" t="s">
        <v>165</v>
      </c>
    </row>
    <row r="2626">
      <c r="D2626" t="s">
        <v>165</v>
      </c>
    </row>
    <row r="2627">
      <c r="D2627" t="s">
        <v>165</v>
      </c>
    </row>
    <row r="2628">
      <c r="D2628" t="s">
        <v>165</v>
      </c>
    </row>
    <row r="2629">
      <c r="D2629" t="s">
        <v>165</v>
      </c>
    </row>
    <row r="2630">
      <c r="D2630" t="s">
        <v>165</v>
      </c>
    </row>
    <row r="2631">
      <c r="D2631" t="s">
        <v>165</v>
      </c>
    </row>
    <row r="2632">
      <c r="D2632" t="s">
        <v>165</v>
      </c>
    </row>
    <row r="2633">
      <c r="D2633" t="s">
        <v>165</v>
      </c>
    </row>
    <row r="2634">
      <c r="D2634" t="s">
        <v>165</v>
      </c>
    </row>
    <row r="2635">
      <c r="D2635" t="s">
        <v>165</v>
      </c>
    </row>
    <row r="2636">
      <c r="D2636" t="s">
        <v>165</v>
      </c>
    </row>
    <row r="2637">
      <c r="D2637" t="s">
        <v>165</v>
      </c>
    </row>
    <row r="2638">
      <c r="D2638" t="s">
        <v>165</v>
      </c>
    </row>
    <row r="2639">
      <c r="D2639" t="s">
        <v>165</v>
      </c>
    </row>
    <row r="2640">
      <c r="D2640" t="s">
        <v>165</v>
      </c>
    </row>
    <row r="2641">
      <c r="D2641" t="s">
        <v>165</v>
      </c>
    </row>
    <row r="2642">
      <c r="D2642" t="s">
        <v>165</v>
      </c>
    </row>
    <row r="2643">
      <c r="D2643" t="s">
        <v>165</v>
      </c>
    </row>
    <row r="2644">
      <c r="D2644" t="s">
        <v>165</v>
      </c>
    </row>
    <row r="2645">
      <c r="D2645" t="s">
        <v>165</v>
      </c>
    </row>
    <row r="2646">
      <c r="D2646" t="s">
        <v>165</v>
      </c>
    </row>
    <row r="2647">
      <c r="D2647" t="s">
        <v>165</v>
      </c>
    </row>
    <row r="2648">
      <c r="D2648" t="s">
        <v>165</v>
      </c>
    </row>
    <row r="2649">
      <c r="D2649" t="s">
        <v>165</v>
      </c>
    </row>
    <row r="2650">
      <c r="D2650" t="s">
        <v>165</v>
      </c>
    </row>
    <row r="2651">
      <c r="D2651" t="s">
        <v>165</v>
      </c>
    </row>
    <row r="2652">
      <c r="D2652" t="s">
        <v>165</v>
      </c>
    </row>
    <row r="2653">
      <c r="D2653" t="s">
        <v>165</v>
      </c>
    </row>
    <row r="2654">
      <c r="D2654" t="s">
        <v>165</v>
      </c>
    </row>
    <row r="2655">
      <c r="D2655" t="s">
        <v>165</v>
      </c>
    </row>
    <row r="2656">
      <c r="D2656" t="s">
        <v>165</v>
      </c>
    </row>
    <row r="2657">
      <c r="D2657" t="s">
        <v>165</v>
      </c>
    </row>
    <row r="2658">
      <c r="D2658" t="s">
        <v>165</v>
      </c>
    </row>
    <row r="2659">
      <c r="D2659" t="s">
        <v>165</v>
      </c>
    </row>
    <row r="2660">
      <c r="D2660" t="s">
        <v>165</v>
      </c>
    </row>
    <row r="2661">
      <c r="D2661" t="s">
        <v>165</v>
      </c>
    </row>
    <row r="2662">
      <c r="D2662" t="s">
        <v>165</v>
      </c>
    </row>
    <row r="2663">
      <c r="D2663" t="s">
        <v>165</v>
      </c>
    </row>
    <row r="2664">
      <c r="D2664" t="s">
        <v>165</v>
      </c>
    </row>
    <row r="2665">
      <c r="D2665" t="s">
        <v>165</v>
      </c>
    </row>
    <row r="2666">
      <c r="D2666" t="s">
        <v>165</v>
      </c>
    </row>
    <row r="2667">
      <c r="D2667" t="s">
        <v>165</v>
      </c>
    </row>
    <row r="2668">
      <c r="D2668" t="s">
        <v>165</v>
      </c>
    </row>
    <row r="2669">
      <c r="D2669" t="s">
        <v>165</v>
      </c>
    </row>
    <row r="2670">
      <c r="D2670" t="s">
        <v>165</v>
      </c>
    </row>
    <row r="2671">
      <c r="D2671" t="s">
        <v>165</v>
      </c>
    </row>
    <row r="2672">
      <c r="D2672" t="s">
        <v>165</v>
      </c>
    </row>
    <row r="2673">
      <c r="D2673" t="s">
        <v>165</v>
      </c>
    </row>
    <row r="2674">
      <c r="D2674" t="s">
        <v>165</v>
      </c>
    </row>
    <row r="2675">
      <c r="D2675" t="s">
        <v>165</v>
      </c>
    </row>
    <row r="2676">
      <c r="D2676" t="s">
        <v>165</v>
      </c>
    </row>
    <row r="2677">
      <c r="D2677" t="s">
        <v>165</v>
      </c>
    </row>
    <row r="2678">
      <c r="D2678" t="s">
        <v>165</v>
      </c>
    </row>
    <row r="2679">
      <c r="D2679" t="s">
        <v>165</v>
      </c>
    </row>
    <row r="2680">
      <c r="D2680" t="s">
        <v>165</v>
      </c>
    </row>
    <row r="2681">
      <c r="D2681" t="s">
        <v>165</v>
      </c>
    </row>
    <row r="2682">
      <c r="D2682" t="s">
        <v>165</v>
      </c>
    </row>
    <row r="2683">
      <c r="D2683" t="s">
        <v>165</v>
      </c>
    </row>
    <row r="2684">
      <c r="D2684" t="s">
        <v>165</v>
      </c>
    </row>
    <row r="2685">
      <c r="D2685" t="s">
        <v>165</v>
      </c>
    </row>
    <row r="2686">
      <c r="D2686" t="s">
        <v>165</v>
      </c>
    </row>
    <row r="2687">
      <c r="D2687" t="s">
        <v>165</v>
      </c>
    </row>
    <row r="2688">
      <c r="D2688" t="s">
        <v>165</v>
      </c>
    </row>
    <row r="2689">
      <c r="D2689" t="s">
        <v>165</v>
      </c>
    </row>
    <row r="2690">
      <c r="D2690" t="s">
        <v>165</v>
      </c>
    </row>
    <row r="2691">
      <c r="D2691" t="s">
        <v>165</v>
      </c>
    </row>
    <row r="2692">
      <c r="D2692" t="s">
        <v>165</v>
      </c>
    </row>
    <row r="2693">
      <c r="D2693" t="s">
        <v>165</v>
      </c>
    </row>
    <row r="2694">
      <c r="D2694" t="s">
        <v>165</v>
      </c>
    </row>
    <row r="2695">
      <c r="D2695" t="s">
        <v>165</v>
      </c>
    </row>
    <row r="2696">
      <c r="D2696" t="s">
        <v>165</v>
      </c>
    </row>
    <row r="2697">
      <c r="D2697" t="s">
        <v>165</v>
      </c>
    </row>
    <row r="2698">
      <c r="D2698" t="s">
        <v>165</v>
      </c>
    </row>
    <row r="2699">
      <c r="D2699" t="s">
        <v>165</v>
      </c>
    </row>
    <row r="2700">
      <c r="D2700" t="s">
        <v>165</v>
      </c>
    </row>
    <row r="2701">
      <c r="D2701" t="s">
        <v>165</v>
      </c>
    </row>
    <row r="2702">
      <c r="D2702" t="s">
        <v>165</v>
      </c>
    </row>
    <row r="2703">
      <c r="D2703" t="s">
        <v>165</v>
      </c>
    </row>
    <row r="2704">
      <c r="D2704" t="s">
        <v>165</v>
      </c>
    </row>
    <row r="2705">
      <c r="D2705" t="s">
        <v>165</v>
      </c>
    </row>
    <row r="2706">
      <c r="D2706" t="s">
        <v>165</v>
      </c>
    </row>
    <row r="2707">
      <c r="D2707" t="s">
        <v>165</v>
      </c>
    </row>
    <row r="2708">
      <c r="D2708" t="s">
        <v>165</v>
      </c>
    </row>
    <row r="2709">
      <c r="D2709" t="s">
        <v>165</v>
      </c>
    </row>
    <row r="2710">
      <c r="D2710" t="s">
        <v>165</v>
      </c>
    </row>
    <row r="2711">
      <c r="D2711" t="s">
        <v>165</v>
      </c>
    </row>
    <row r="2712">
      <c r="D2712" t="s">
        <v>165</v>
      </c>
    </row>
    <row r="2713">
      <c r="D2713" t="s">
        <v>165</v>
      </c>
    </row>
    <row r="2714">
      <c r="D2714" t="s">
        <v>165</v>
      </c>
    </row>
    <row r="2715">
      <c r="D2715" t="s">
        <v>165</v>
      </c>
    </row>
    <row r="2716">
      <c r="D2716" t="s">
        <v>165</v>
      </c>
    </row>
    <row r="2717">
      <c r="D2717" t="s">
        <v>165</v>
      </c>
    </row>
    <row r="2718">
      <c r="D2718" t="s">
        <v>165</v>
      </c>
    </row>
    <row r="2719">
      <c r="D2719" t="s">
        <v>165</v>
      </c>
    </row>
    <row r="2720">
      <c r="D2720" t="s">
        <v>165</v>
      </c>
    </row>
    <row r="2721">
      <c r="D2721" t="s">
        <v>165</v>
      </c>
    </row>
    <row r="2722">
      <c r="D2722" t="s">
        <v>165</v>
      </c>
    </row>
    <row r="2723">
      <c r="D2723" t="s">
        <v>165</v>
      </c>
    </row>
    <row r="2724">
      <c r="D2724" t="s">
        <v>165</v>
      </c>
    </row>
    <row r="2725">
      <c r="D2725" t="s">
        <v>165</v>
      </c>
    </row>
    <row r="2726">
      <c r="D2726" t="s">
        <v>165</v>
      </c>
    </row>
    <row r="2727">
      <c r="D2727" t="s">
        <v>165</v>
      </c>
    </row>
    <row r="2728">
      <c r="D2728" t="s">
        <v>165</v>
      </c>
    </row>
    <row r="2729">
      <c r="D2729" t="s">
        <v>165</v>
      </c>
    </row>
    <row r="2730">
      <c r="D2730" t="s">
        <v>165</v>
      </c>
    </row>
    <row r="2731">
      <c r="D2731" t="s">
        <v>165</v>
      </c>
    </row>
    <row r="2732">
      <c r="D2732" t="s">
        <v>165</v>
      </c>
    </row>
    <row r="2733">
      <c r="D2733" t="s">
        <v>165</v>
      </c>
    </row>
    <row r="2734">
      <c r="D2734" t="s">
        <v>165</v>
      </c>
    </row>
    <row r="2735">
      <c r="D2735" t="s">
        <v>165</v>
      </c>
    </row>
    <row r="2736">
      <c r="D2736" t="s">
        <v>165</v>
      </c>
    </row>
    <row r="2737">
      <c r="D2737" t="s">
        <v>165</v>
      </c>
    </row>
    <row r="2738">
      <c r="D2738" t="s">
        <v>165</v>
      </c>
    </row>
    <row r="2739">
      <c r="D2739" t="s">
        <v>165</v>
      </c>
    </row>
    <row r="2740">
      <c r="D2740" t="s">
        <v>165</v>
      </c>
    </row>
    <row r="2741">
      <c r="D2741" t="s">
        <v>165</v>
      </c>
    </row>
    <row r="2742">
      <c r="D2742" t="s">
        <v>165</v>
      </c>
    </row>
    <row r="2743">
      <c r="D2743" t="s">
        <v>165</v>
      </c>
    </row>
    <row r="2744">
      <c r="D2744" t="s">
        <v>165</v>
      </c>
    </row>
    <row r="2745">
      <c r="D2745" t="s">
        <v>165</v>
      </c>
    </row>
    <row r="2746">
      <c r="D2746" t="s">
        <v>165</v>
      </c>
    </row>
    <row r="2747">
      <c r="D2747" t="s">
        <v>165</v>
      </c>
    </row>
    <row r="2748">
      <c r="D2748" t="s">
        <v>165</v>
      </c>
    </row>
    <row r="2749">
      <c r="D2749" t="s">
        <v>165</v>
      </c>
    </row>
    <row r="2750">
      <c r="D2750" t="s">
        <v>165</v>
      </c>
    </row>
    <row r="2751">
      <c r="D2751" t="s">
        <v>165</v>
      </c>
    </row>
    <row r="2752">
      <c r="D2752" t="s">
        <v>165</v>
      </c>
    </row>
    <row r="2753">
      <c r="D2753" t="s">
        <v>165</v>
      </c>
    </row>
    <row r="2754">
      <c r="D2754" t="s">
        <v>165</v>
      </c>
    </row>
    <row r="2755">
      <c r="D2755" t="s">
        <v>165</v>
      </c>
    </row>
    <row r="2756">
      <c r="D2756" t="s">
        <v>165</v>
      </c>
    </row>
    <row r="2757">
      <c r="D2757" t="s">
        <v>165</v>
      </c>
    </row>
    <row r="2758">
      <c r="D2758" t="s">
        <v>165</v>
      </c>
    </row>
    <row r="2759">
      <c r="D2759" t="s">
        <v>165</v>
      </c>
    </row>
    <row r="2760">
      <c r="D2760" t="s">
        <v>165</v>
      </c>
    </row>
    <row r="2761">
      <c r="D2761" t="s">
        <v>165</v>
      </c>
    </row>
    <row r="2762">
      <c r="D2762" t="s">
        <v>165</v>
      </c>
    </row>
    <row r="2763">
      <c r="D2763" t="s">
        <v>165</v>
      </c>
    </row>
    <row r="2764">
      <c r="D2764" t="s">
        <v>165</v>
      </c>
    </row>
    <row r="2765">
      <c r="D2765" t="s">
        <v>165</v>
      </c>
    </row>
    <row r="2766">
      <c r="D2766" t="s">
        <v>165</v>
      </c>
    </row>
    <row r="2767">
      <c r="D2767" t="s">
        <v>165</v>
      </c>
    </row>
    <row r="2768">
      <c r="D2768" t="s">
        <v>165</v>
      </c>
    </row>
    <row r="2769">
      <c r="D2769" t="s">
        <v>165</v>
      </c>
    </row>
    <row r="2770">
      <c r="D2770" t="s">
        <v>165</v>
      </c>
    </row>
    <row r="2771">
      <c r="D2771" t="s">
        <v>165</v>
      </c>
    </row>
    <row r="2772">
      <c r="D2772" t="s">
        <v>165</v>
      </c>
    </row>
    <row r="2773">
      <c r="D2773" t="s">
        <v>165</v>
      </c>
    </row>
    <row r="2774">
      <c r="D2774" t="s">
        <v>165</v>
      </c>
    </row>
    <row r="2775">
      <c r="D2775" t="s">
        <v>165</v>
      </c>
    </row>
    <row r="2776">
      <c r="D2776" t="s">
        <v>165</v>
      </c>
    </row>
    <row r="2777">
      <c r="D2777" t="s">
        <v>165</v>
      </c>
    </row>
    <row r="2778">
      <c r="D2778" t="s">
        <v>165</v>
      </c>
    </row>
    <row r="2779">
      <c r="D2779" t="s">
        <v>165</v>
      </c>
    </row>
    <row r="2780">
      <c r="D2780" t="s">
        <v>165</v>
      </c>
    </row>
    <row r="2781">
      <c r="D2781" t="s">
        <v>165</v>
      </c>
    </row>
    <row r="2782">
      <c r="D2782" t="s">
        <v>165</v>
      </c>
    </row>
    <row r="2783">
      <c r="D2783" t="s">
        <v>165</v>
      </c>
    </row>
    <row r="2784">
      <c r="D2784" t="s">
        <v>165</v>
      </c>
    </row>
    <row r="2785">
      <c r="D2785" t="s">
        <v>165</v>
      </c>
    </row>
    <row r="2786">
      <c r="D2786" t="s">
        <v>165</v>
      </c>
    </row>
    <row r="2787">
      <c r="D2787" t="s">
        <v>165</v>
      </c>
    </row>
    <row r="2788">
      <c r="D2788" t="s">
        <v>165</v>
      </c>
    </row>
    <row r="2789">
      <c r="D2789" t="s">
        <v>165</v>
      </c>
    </row>
    <row r="2790">
      <c r="D2790" t="s">
        <v>165</v>
      </c>
    </row>
    <row r="2791">
      <c r="D2791" t="s">
        <v>165</v>
      </c>
    </row>
    <row r="2792">
      <c r="D2792" t="s">
        <v>165</v>
      </c>
    </row>
    <row r="2793">
      <c r="D2793" t="s">
        <v>165</v>
      </c>
    </row>
    <row r="2794">
      <c r="D2794" t="s">
        <v>165</v>
      </c>
    </row>
    <row r="2795">
      <c r="D2795" t="s">
        <v>165</v>
      </c>
    </row>
    <row r="2796">
      <c r="D2796" t="s">
        <v>165</v>
      </c>
    </row>
    <row r="2797">
      <c r="D2797" t="s">
        <v>165</v>
      </c>
    </row>
    <row r="2798">
      <c r="D2798" t="s">
        <v>165</v>
      </c>
    </row>
    <row r="2799">
      <c r="D2799" t="s">
        <v>165</v>
      </c>
    </row>
    <row r="2800">
      <c r="D2800" t="s">
        <v>165</v>
      </c>
    </row>
    <row r="2801">
      <c r="D2801" t="s">
        <v>165</v>
      </c>
    </row>
    <row r="2802">
      <c r="D2802" t="s">
        <v>165</v>
      </c>
    </row>
    <row r="2803">
      <c r="D2803" t="s">
        <v>165</v>
      </c>
    </row>
    <row r="2804">
      <c r="D2804" t="s">
        <v>165</v>
      </c>
    </row>
    <row r="2805">
      <c r="D2805" t="s">
        <v>165</v>
      </c>
    </row>
    <row r="2806">
      <c r="D2806" t="s">
        <v>165</v>
      </c>
    </row>
    <row r="2807">
      <c r="D2807" t="s">
        <v>165</v>
      </c>
    </row>
    <row r="2808">
      <c r="D2808" t="s">
        <v>165</v>
      </c>
    </row>
    <row r="2809">
      <c r="D2809" t="s">
        <v>165</v>
      </c>
    </row>
    <row r="2810">
      <c r="D2810" t="s">
        <v>165</v>
      </c>
    </row>
    <row r="2811">
      <c r="D2811" t="s">
        <v>165</v>
      </c>
    </row>
    <row r="2812">
      <c r="D2812" t="s">
        <v>165</v>
      </c>
    </row>
    <row r="2813">
      <c r="D2813" t="s">
        <v>165</v>
      </c>
    </row>
    <row r="2814">
      <c r="D2814" t="s">
        <v>165</v>
      </c>
    </row>
    <row r="2815">
      <c r="D2815" t="s">
        <v>165</v>
      </c>
    </row>
    <row r="2816">
      <c r="D2816" t="s">
        <v>165</v>
      </c>
    </row>
    <row r="2817">
      <c r="D2817" t="s">
        <v>165</v>
      </c>
    </row>
    <row r="2818">
      <c r="D2818" t="s">
        <v>165</v>
      </c>
    </row>
    <row r="2819">
      <c r="D2819" t="s">
        <v>165</v>
      </c>
    </row>
    <row r="2820">
      <c r="D2820" t="s">
        <v>165</v>
      </c>
    </row>
    <row r="2821">
      <c r="D2821" t="s">
        <v>165</v>
      </c>
    </row>
    <row r="2822">
      <c r="D2822" t="s">
        <v>165</v>
      </c>
    </row>
    <row r="2823">
      <c r="D2823" t="s">
        <v>165</v>
      </c>
    </row>
    <row r="2824">
      <c r="D2824" t="s">
        <v>165</v>
      </c>
    </row>
    <row r="2825">
      <c r="D2825" t="s">
        <v>165</v>
      </c>
    </row>
    <row r="2826">
      <c r="D2826" t="s">
        <v>165</v>
      </c>
    </row>
    <row r="2827">
      <c r="D2827" t="s">
        <v>165</v>
      </c>
    </row>
    <row r="2828">
      <c r="D2828" t="s">
        <v>165</v>
      </c>
    </row>
    <row r="2829">
      <c r="D2829" t="s">
        <v>165</v>
      </c>
    </row>
    <row r="2830">
      <c r="D2830" t="s">
        <v>165</v>
      </c>
    </row>
    <row r="2831">
      <c r="D2831" t="s">
        <v>165</v>
      </c>
    </row>
    <row r="2832">
      <c r="D2832" t="s">
        <v>165</v>
      </c>
    </row>
    <row r="2833">
      <c r="D2833" t="s">
        <v>165</v>
      </c>
    </row>
    <row r="2834">
      <c r="D2834" t="s">
        <v>165</v>
      </c>
    </row>
    <row r="2835">
      <c r="D2835" t="s">
        <v>165</v>
      </c>
    </row>
    <row r="2836">
      <c r="D2836" t="s">
        <v>165</v>
      </c>
    </row>
    <row r="2837">
      <c r="D2837" t="s">
        <v>165</v>
      </c>
    </row>
    <row r="2838">
      <c r="D2838" t="s">
        <v>165</v>
      </c>
    </row>
    <row r="2839">
      <c r="D2839" t="s">
        <v>165</v>
      </c>
    </row>
    <row r="2840">
      <c r="D2840" t="s">
        <v>165</v>
      </c>
    </row>
    <row r="2841">
      <c r="D2841" t="s">
        <v>165</v>
      </c>
    </row>
    <row r="2842">
      <c r="D2842" t="s">
        <v>165</v>
      </c>
    </row>
    <row r="2843">
      <c r="D2843" t="s">
        <v>165</v>
      </c>
    </row>
    <row r="2844">
      <c r="D2844" t="s">
        <v>165</v>
      </c>
    </row>
    <row r="2845">
      <c r="D2845" t="s">
        <v>165</v>
      </c>
    </row>
    <row r="2846">
      <c r="D2846" t="s">
        <v>165</v>
      </c>
    </row>
    <row r="2847">
      <c r="D2847" t="s">
        <v>165</v>
      </c>
    </row>
    <row r="2848">
      <c r="D2848" t="s">
        <v>165</v>
      </c>
    </row>
    <row r="2849">
      <c r="D2849" t="s">
        <v>165</v>
      </c>
    </row>
    <row r="2850">
      <c r="D2850" t="s">
        <v>165</v>
      </c>
    </row>
    <row r="2851">
      <c r="D2851" t="s">
        <v>165</v>
      </c>
    </row>
    <row r="2852">
      <c r="D2852" t="s">
        <v>165</v>
      </c>
    </row>
    <row r="2853">
      <c r="D2853" t="s">
        <v>165</v>
      </c>
    </row>
    <row r="2854">
      <c r="D2854" t="s">
        <v>165</v>
      </c>
    </row>
    <row r="2855">
      <c r="D2855" t="s">
        <v>165</v>
      </c>
    </row>
    <row r="2856">
      <c r="D2856" t="s">
        <v>165</v>
      </c>
    </row>
    <row r="2857">
      <c r="D2857" t="s">
        <v>165</v>
      </c>
    </row>
    <row r="2858">
      <c r="D2858" t="s">
        <v>165</v>
      </c>
    </row>
    <row r="2859">
      <c r="D2859" t="s">
        <v>165</v>
      </c>
    </row>
    <row r="2860">
      <c r="D2860" t="s">
        <v>165</v>
      </c>
    </row>
    <row r="2861">
      <c r="D2861" t="s">
        <v>165</v>
      </c>
    </row>
    <row r="2862">
      <c r="D2862" t="s">
        <v>165</v>
      </c>
    </row>
    <row r="2863">
      <c r="D2863" t="s">
        <v>165</v>
      </c>
    </row>
    <row r="2864">
      <c r="D2864" t="s">
        <v>165</v>
      </c>
    </row>
    <row r="2865">
      <c r="D2865" t="s">
        <v>165</v>
      </c>
    </row>
    <row r="2866">
      <c r="D2866" t="s">
        <v>165</v>
      </c>
    </row>
    <row r="2867">
      <c r="D2867" t="s">
        <v>165</v>
      </c>
    </row>
    <row r="2868">
      <c r="D2868" t="s">
        <v>165</v>
      </c>
    </row>
    <row r="2869">
      <c r="D2869" t="s">
        <v>165</v>
      </c>
    </row>
    <row r="2870">
      <c r="D2870" t="s">
        <v>165</v>
      </c>
    </row>
    <row r="2871">
      <c r="D2871" t="s">
        <v>165</v>
      </c>
    </row>
    <row r="2872">
      <c r="D2872" t="s">
        <v>165</v>
      </c>
    </row>
    <row r="2873">
      <c r="D2873" t="s">
        <v>165</v>
      </c>
    </row>
    <row r="2874">
      <c r="D2874" t="s">
        <v>165</v>
      </c>
    </row>
    <row r="2875">
      <c r="D2875" t="s">
        <v>165</v>
      </c>
    </row>
    <row r="2876">
      <c r="D2876" t="s">
        <v>165</v>
      </c>
    </row>
    <row r="2877">
      <c r="D2877" t="s">
        <v>165</v>
      </c>
    </row>
    <row r="2878">
      <c r="D2878" t="s">
        <v>165</v>
      </c>
    </row>
    <row r="2879">
      <c r="D2879" t="s">
        <v>165</v>
      </c>
    </row>
    <row r="2880">
      <c r="D2880" t="s">
        <v>165</v>
      </c>
    </row>
    <row r="2881">
      <c r="D2881" t="s">
        <v>165</v>
      </c>
    </row>
    <row r="2882">
      <c r="D2882" t="s">
        <v>165</v>
      </c>
    </row>
    <row r="2883">
      <c r="D2883" t="s">
        <v>165</v>
      </c>
    </row>
    <row r="2884">
      <c r="D2884" t="s">
        <v>165</v>
      </c>
    </row>
    <row r="2885">
      <c r="D2885" t="s">
        <v>165</v>
      </c>
    </row>
    <row r="2886">
      <c r="D2886" t="s">
        <v>165</v>
      </c>
    </row>
    <row r="2887">
      <c r="D2887" t="s">
        <v>165</v>
      </c>
    </row>
    <row r="2888">
      <c r="D2888" t="s">
        <v>165</v>
      </c>
    </row>
    <row r="2889">
      <c r="D2889" t="s">
        <v>165</v>
      </c>
    </row>
    <row r="2890">
      <c r="D2890" t="s">
        <v>165</v>
      </c>
    </row>
    <row r="2891">
      <c r="D2891" t="s">
        <v>165</v>
      </c>
    </row>
    <row r="2892">
      <c r="D2892" t="s">
        <v>165</v>
      </c>
    </row>
    <row r="2893">
      <c r="D2893" t="s">
        <v>165</v>
      </c>
    </row>
    <row r="2894">
      <c r="D2894" t="s">
        <v>165</v>
      </c>
    </row>
    <row r="2895">
      <c r="D2895" t="s">
        <v>165</v>
      </c>
    </row>
    <row r="2896">
      <c r="D2896" t="s">
        <v>165</v>
      </c>
    </row>
    <row r="2897">
      <c r="D2897" t="s">
        <v>165</v>
      </c>
    </row>
    <row r="2898">
      <c r="D2898" t="s">
        <v>165</v>
      </c>
    </row>
    <row r="2899">
      <c r="D2899" t="s">
        <v>165</v>
      </c>
    </row>
    <row r="2900">
      <c r="D2900" t="s">
        <v>165</v>
      </c>
    </row>
    <row r="2901">
      <c r="D2901" t="s">
        <v>165</v>
      </c>
    </row>
    <row r="2902">
      <c r="D2902" t="s">
        <v>165</v>
      </c>
    </row>
    <row r="2903">
      <c r="D2903" t="s">
        <v>165</v>
      </c>
    </row>
    <row r="2904">
      <c r="D2904" t="s">
        <v>165</v>
      </c>
    </row>
    <row r="2905">
      <c r="D2905" t="s">
        <v>165</v>
      </c>
    </row>
    <row r="2906">
      <c r="D2906" t="s">
        <v>165</v>
      </c>
    </row>
    <row r="2907">
      <c r="D2907" t="s">
        <v>165</v>
      </c>
    </row>
    <row r="2908">
      <c r="D2908" t="s">
        <v>165</v>
      </c>
    </row>
    <row r="2909">
      <c r="D2909" t="s">
        <v>165</v>
      </c>
    </row>
    <row r="2910">
      <c r="D2910" t="s">
        <v>165</v>
      </c>
    </row>
    <row r="2911">
      <c r="D2911" t="s">
        <v>165</v>
      </c>
    </row>
    <row r="2912">
      <c r="D2912" t="s">
        <v>165</v>
      </c>
    </row>
    <row r="2913">
      <c r="D2913" t="s">
        <v>165</v>
      </c>
    </row>
    <row r="2914">
      <c r="D2914" t="s">
        <v>165</v>
      </c>
    </row>
    <row r="2915">
      <c r="D2915" t="s">
        <v>165</v>
      </c>
    </row>
    <row r="2916">
      <c r="D2916" t="s">
        <v>165</v>
      </c>
    </row>
    <row r="2917">
      <c r="D2917" t="s">
        <v>165</v>
      </c>
    </row>
    <row r="2918">
      <c r="D2918" t="s">
        <v>165</v>
      </c>
    </row>
    <row r="2919">
      <c r="D2919" t="s">
        <v>165</v>
      </c>
    </row>
    <row r="2920">
      <c r="D2920" t="s">
        <v>165</v>
      </c>
    </row>
    <row r="2921">
      <c r="D2921" t="s">
        <v>165</v>
      </c>
    </row>
    <row r="2922">
      <c r="D2922" t="s">
        <v>165</v>
      </c>
    </row>
    <row r="2923">
      <c r="D2923" t="s">
        <v>165</v>
      </c>
    </row>
    <row r="2924">
      <c r="D2924" t="s">
        <v>165</v>
      </c>
    </row>
    <row r="2925">
      <c r="D2925" t="s">
        <v>165</v>
      </c>
    </row>
    <row r="2926">
      <c r="D2926" t="s">
        <v>165</v>
      </c>
    </row>
    <row r="2927">
      <c r="D2927" t="s">
        <v>165</v>
      </c>
    </row>
    <row r="2928">
      <c r="D2928" t="s">
        <v>165</v>
      </c>
    </row>
    <row r="2929">
      <c r="D2929" t="s">
        <v>165</v>
      </c>
    </row>
    <row r="2930">
      <c r="D2930" t="s">
        <v>165</v>
      </c>
    </row>
    <row r="2931">
      <c r="D2931" t="s">
        <v>165</v>
      </c>
    </row>
    <row r="2932">
      <c r="D2932" t="s">
        <v>165</v>
      </c>
    </row>
    <row r="2933">
      <c r="D2933" t="s">
        <v>165</v>
      </c>
    </row>
    <row r="2934">
      <c r="D2934" t="s">
        <v>165</v>
      </c>
    </row>
    <row r="2935">
      <c r="D2935" t="s">
        <v>165</v>
      </c>
    </row>
    <row r="2936">
      <c r="D2936" t="s">
        <v>165</v>
      </c>
    </row>
    <row r="2937">
      <c r="D2937" t="s">
        <v>165</v>
      </c>
    </row>
    <row r="2938">
      <c r="D2938" t="s">
        <v>165</v>
      </c>
    </row>
    <row r="2939">
      <c r="D2939" t="s">
        <v>165</v>
      </c>
    </row>
    <row r="2940">
      <c r="D2940" t="s">
        <v>165</v>
      </c>
    </row>
    <row r="2941">
      <c r="D2941" t="s">
        <v>165</v>
      </c>
    </row>
    <row r="2942">
      <c r="D2942" t="s">
        <v>165</v>
      </c>
    </row>
    <row r="2943">
      <c r="D2943" t="s">
        <v>165</v>
      </c>
    </row>
    <row r="2944">
      <c r="D2944" t="s">
        <v>165</v>
      </c>
    </row>
    <row r="2945">
      <c r="D2945" t="s">
        <v>165</v>
      </c>
    </row>
    <row r="2946">
      <c r="D2946" t="s">
        <v>165</v>
      </c>
    </row>
    <row r="2947">
      <c r="D2947" t="s">
        <v>165</v>
      </c>
    </row>
    <row r="2948">
      <c r="D2948" t="s">
        <v>165</v>
      </c>
    </row>
    <row r="2949">
      <c r="D2949" t="s">
        <v>165</v>
      </c>
    </row>
    <row r="2950">
      <c r="D2950" t="s">
        <v>165</v>
      </c>
    </row>
    <row r="2951">
      <c r="D2951" t="s">
        <v>165</v>
      </c>
    </row>
    <row r="2952">
      <c r="D2952" t="s">
        <v>165</v>
      </c>
    </row>
    <row r="2953">
      <c r="D2953" t="s">
        <v>165</v>
      </c>
    </row>
    <row r="2954">
      <c r="D2954" t="s">
        <v>165</v>
      </c>
    </row>
    <row r="2955">
      <c r="D2955" t="s">
        <v>165</v>
      </c>
    </row>
    <row r="2956">
      <c r="D2956" t="s">
        <v>165</v>
      </c>
    </row>
    <row r="2957">
      <c r="D2957" t="s">
        <v>165</v>
      </c>
    </row>
    <row r="2958">
      <c r="D2958" t="s">
        <v>165</v>
      </c>
    </row>
    <row r="2959">
      <c r="D2959" t="s">
        <v>165</v>
      </c>
    </row>
    <row r="2960">
      <c r="D2960" t="s">
        <v>165</v>
      </c>
    </row>
    <row r="2961">
      <c r="D2961" t="s">
        <v>165</v>
      </c>
    </row>
    <row r="2962">
      <c r="D2962" t="s">
        <v>165</v>
      </c>
    </row>
    <row r="2963">
      <c r="D2963" t="s">
        <v>165</v>
      </c>
    </row>
    <row r="2964">
      <c r="D2964" t="s">
        <v>165</v>
      </c>
    </row>
    <row r="2965">
      <c r="D2965" t="s">
        <v>165</v>
      </c>
    </row>
    <row r="2966">
      <c r="D2966" t="s">
        <v>165</v>
      </c>
    </row>
    <row r="2967">
      <c r="D2967" t="s">
        <v>165</v>
      </c>
    </row>
    <row r="2968">
      <c r="D2968" t="s">
        <v>165</v>
      </c>
    </row>
    <row r="2969">
      <c r="D2969" t="s">
        <v>165</v>
      </c>
    </row>
    <row r="2970">
      <c r="D2970" t="s">
        <v>165</v>
      </c>
    </row>
    <row r="2971">
      <c r="D2971" t="s">
        <v>165</v>
      </c>
    </row>
    <row r="2972">
      <c r="D2972" t="s">
        <v>165</v>
      </c>
    </row>
    <row r="2973">
      <c r="D2973" t="s">
        <v>165</v>
      </c>
    </row>
    <row r="2974">
      <c r="D2974" t="s">
        <v>165</v>
      </c>
    </row>
    <row r="2975">
      <c r="D2975" t="s">
        <v>165</v>
      </c>
    </row>
    <row r="2976">
      <c r="D2976" t="s">
        <v>165</v>
      </c>
    </row>
    <row r="2977">
      <c r="D2977" t="s">
        <v>165</v>
      </c>
    </row>
    <row r="2978">
      <c r="D2978" t="s">
        <v>165</v>
      </c>
    </row>
    <row r="2979">
      <c r="D2979" t="s">
        <v>165</v>
      </c>
    </row>
    <row r="2980">
      <c r="D2980" t="s">
        <v>165</v>
      </c>
    </row>
    <row r="2981">
      <c r="D2981" t="s">
        <v>165</v>
      </c>
    </row>
    <row r="2982">
      <c r="D2982" t="s">
        <v>165</v>
      </c>
    </row>
    <row r="2983">
      <c r="D2983" t="s">
        <v>165</v>
      </c>
    </row>
    <row r="2984">
      <c r="D2984" t="s">
        <v>165</v>
      </c>
    </row>
    <row r="2985">
      <c r="D2985" t="s">
        <v>165</v>
      </c>
    </row>
    <row r="2986">
      <c r="D2986" t="s">
        <v>165</v>
      </c>
    </row>
    <row r="2987">
      <c r="D2987" t="s">
        <v>165</v>
      </c>
    </row>
    <row r="2988">
      <c r="D2988" t="s">
        <v>165</v>
      </c>
    </row>
    <row r="2989">
      <c r="D2989" t="s">
        <v>165</v>
      </c>
    </row>
    <row r="2990">
      <c r="D2990" t="s">
        <v>165</v>
      </c>
    </row>
    <row r="2991">
      <c r="D2991" t="s">
        <v>165</v>
      </c>
    </row>
    <row r="2992">
      <c r="D2992" t="s">
        <v>165</v>
      </c>
    </row>
    <row r="2993">
      <c r="D2993" t="s">
        <v>165</v>
      </c>
    </row>
    <row r="2994">
      <c r="D2994" t="s">
        <v>165</v>
      </c>
    </row>
    <row r="2995">
      <c r="D2995" t="s">
        <v>165</v>
      </c>
    </row>
    <row r="2996">
      <c r="D2996" t="s">
        <v>165</v>
      </c>
    </row>
    <row r="2997">
      <c r="D2997" t="s">
        <v>165</v>
      </c>
    </row>
    <row r="2998">
      <c r="D2998" t="s">
        <v>165</v>
      </c>
    </row>
    <row r="2999">
      <c r="D2999" t="s">
        <v>165</v>
      </c>
    </row>
    <row r="3000">
      <c r="D3000" t="s">
        <v>165</v>
      </c>
    </row>
    <row r="3001">
      <c r="D3001" t="s">
        <v>165</v>
      </c>
    </row>
    <row r="3002">
      <c r="D3002" t="s">
        <v>165</v>
      </c>
    </row>
    <row r="3003">
      <c r="D3003" t="s">
        <v>165</v>
      </c>
    </row>
    <row r="3004">
      <c r="D3004" t="s">
        <v>165</v>
      </c>
    </row>
    <row r="3005">
      <c r="D3005" t="s">
        <v>165</v>
      </c>
    </row>
    <row r="3006">
      <c r="D3006" t="s">
        <v>165</v>
      </c>
    </row>
    <row r="3007">
      <c r="D3007" t="s">
        <v>165</v>
      </c>
    </row>
    <row r="3008">
      <c r="D3008" t="s">
        <v>165</v>
      </c>
    </row>
    <row r="3009">
      <c r="D3009" t="s">
        <v>165</v>
      </c>
    </row>
    <row r="3010">
      <c r="D3010" t="s">
        <v>165</v>
      </c>
    </row>
    <row r="3011">
      <c r="D3011" t="s">
        <v>165</v>
      </c>
    </row>
    <row r="3012">
      <c r="D3012" t="s">
        <v>165</v>
      </c>
    </row>
    <row r="3013">
      <c r="D3013" t="s">
        <v>165</v>
      </c>
    </row>
    <row r="3014">
      <c r="D3014" t="s">
        <v>165</v>
      </c>
    </row>
    <row r="3015">
      <c r="D3015" t="s">
        <v>165</v>
      </c>
    </row>
    <row r="3016">
      <c r="D3016" t="s">
        <v>165</v>
      </c>
    </row>
    <row r="3017">
      <c r="D3017" t="s">
        <v>165</v>
      </c>
    </row>
    <row r="3018">
      <c r="D3018" t="s">
        <v>165</v>
      </c>
    </row>
    <row r="3019">
      <c r="D3019" t="s">
        <v>165</v>
      </c>
    </row>
    <row r="3020">
      <c r="D3020" t="s">
        <v>165</v>
      </c>
    </row>
    <row r="3021">
      <c r="D3021" t="s">
        <v>165</v>
      </c>
    </row>
    <row r="3022">
      <c r="D3022" t="s">
        <v>165</v>
      </c>
    </row>
    <row r="3023">
      <c r="D3023" t="s">
        <v>165</v>
      </c>
    </row>
    <row r="3024">
      <c r="D3024" t="s">
        <v>165</v>
      </c>
    </row>
    <row r="3025">
      <c r="D3025" t="s">
        <v>165</v>
      </c>
    </row>
    <row r="3026">
      <c r="D3026" t="s">
        <v>165</v>
      </c>
    </row>
    <row r="3027">
      <c r="D3027" t="s">
        <v>165</v>
      </c>
    </row>
    <row r="3028">
      <c r="D3028" t="s">
        <v>165</v>
      </c>
    </row>
    <row r="3029">
      <c r="D3029" t="s">
        <v>165</v>
      </c>
    </row>
    <row r="3030">
      <c r="D3030" t="s">
        <v>165</v>
      </c>
    </row>
    <row r="3031">
      <c r="D3031" t="s">
        <v>165</v>
      </c>
    </row>
    <row r="3032">
      <c r="D3032" t="s">
        <v>165</v>
      </c>
    </row>
    <row r="3033">
      <c r="D3033" t="s">
        <v>165</v>
      </c>
    </row>
    <row r="3034">
      <c r="D3034" t="s">
        <v>165</v>
      </c>
    </row>
    <row r="3035">
      <c r="D3035" t="s">
        <v>165</v>
      </c>
    </row>
    <row r="3036">
      <c r="D3036" t="s">
        <v>165</v>
      </c>
    </row>
    <row r="3037">
      <c r="D3037" t="s">
        <v>165</v>
      </c>
    </row>
    <row r="3038">
      <c r="D3038" t="s">
        <v>165</v>
      </c>
    </row>
    <row r="3039">
      <c r="D3039" t="s">
        <v>165</v>
      </c>
    </row>
    <row r="3040">
      <c r="D3040" t="s">
        <v>165</v>
      </c>
    </row>
    <row r="3041">
      <c r="D3041" t="s">
        <v>165</v>
      </c>
    </row>
    <row r="3042">
      <c r="D3042" t="s">
        <v>165</v>
      </c>
    </row>
    <row r="3043">
      <c r="D3043" t="s">
        <v>165</v>
      </c>
    </row>
    <row r="3044">
      <c r="D3044" t="s">
        <v>165</v>
      </c>
    </row>
    <row r="3045">
      <c r="D3045" t="s">
        <v>165</v>
      </c>
    </row>
    <row r="3046">
      <c r="D3046" t="s">
        <v>165</v>
      </c>
    </row>
    <row r="3047">
      <c r="D3047" t="s">
        <v>165</v>
      </c>
    </row>
    <row r="3048">
      <c r="D3048" t="s">
        <v>165</v>
      </c>
    </row>
    <row r="3049">
      <c r="D3049" t="s">
        <v>165</v>
      </c>
    </row>
    <row r="3050">
      <c r="D3050" t="s">
        <v>165</v>
      </c>
    </row>
    <row r="3051">
      <c r="D3051" t="s">
        <v>165</v>
      </c>
    </row>
    <row r="3052">
      <c r="D3052" t="s">
        <v>165</v>
      </c>
    </row>
    <row r="3053">
      <c r="D3053" t="s">
        <v>165</v>
      </c>
    </row>
    <row r="3054">
      <c r="D3054" t="s">
        <v>165</v>
      </c>
    </row>
    <row r="3055">
      <c r="D3055" t="s">
        <v>165</v>
      </c>
    </row>
    <row r="3056">
      <c r="D3056" t="s">
        <v>165</v>
      </c>
    </row>
    <row r="3057">
      <c r="D3057" t="s">
        <v>165</v>
      </c>
    </row>
    <row r="3058">
      <c r="D3058" t="s">
        <v>165</v>
      </c>
    </row>
    <row r="3059">
      <c r="D3059" t="s">
        <v>165</v>
      </c>
    </row>
    <row r="3060">
      <c r="D3060" t="s">
        <v>165</v>
      </c>
    </row>
    <row r="3061">
      <c r="D3061" t="s">
        <v>165</v>
      </c>
    </row>
    <row r="3062">
      <c r="D3062" t="s">
        <v>165</v>
      </c>
    </row>
    <row r="3063">
      <c r="D3063" t="s">
        <v>165</v>
      </c>
    </row>
    <row r="3064">
      <c r="D3064" t="s">
        <v>165</v>
      </c>
    </row>
    <row r="3065">
      <c r="D3065" t="s">
        <v>165</v>
      </c>
    </row>
    <row r="3066">
      <c r="D3066" t="s">
        <v>165</v>
      </c>
    </row>
    <row r="3067">
      <c r="D3067" t="s">
        <v>165</v>
      </c>
    </row>
    <row r="3068">
      <c r="D3068" t="s">
        <v>165</v>
      </c>
    </row>
    <row r="3069">
      <c r="D3069" t="s">
        <v>165</v>
      </c>
    </row>
    <row r="3070">
      <c r="D3070" t="s">
        <v>165</v>
      </c>
    </row>
    <row r="3071">
      <c r="D3071" t="s">
        <v>165</v>
      </c>
    </row>
    <row r="3072">
      <c r="D3072" t="s">
        <v>165</v>
      </c>
    </row>
    <row r="3073">
      <c r="D3073" t="s">
        <v>165</v>
      </c>
    </row>
    <row r="3074">
      <c r="D3074" t="s">
        <v>165</v>
      </c>
    </row>
    <row r="3075">
      <c r="D3075" t="s">
        <v>165</v>
      </c>
    </row>
    <row r="3076">
      <c r="D3076" t="s">
        <v>165</v>
      </c>
    </row>
    <row r="3077">
      <c r="D3077" t="s">
        <v>165</v>
      </c>
    </row>
    <row r="3078">
      <c r="D3078" t="s">
        <v>165</v>
      </c>
    </row>
    <row r="3079">
      <c r="D3079" t="s">
        <v>165</v>
      </c>
    </row>
    <row r="3080">
      <c r="D3080" t="s">
        <v>165</v>
      </c>
    </row>
    <row r="3081">
      <c r="D3081" t="s">
        <v>165</v>
      </c>
    </row>
    <row r="3082">
      <c r="D3082" t="s">
        <v>165</v>
      </c>
    </row>
    <row r="3083">
      <c r="D3083" t="s">
        <v>165</v>
      </c>
    </row>
    <row r="3084">
      <c r="D3084" t="s">
        <v>165</v>
      </c>
    </row>
    <row r="3085">
      <c r="D3085" t="s">
        <v>165</v>
      </c>
    </row>
    <row r="3086">
      <c r="D3086" t="s">
        <v>165</v>
      </c>
    </row>
    <row r="3087">
      <c r="D3087" t="s">
        <v>165</v>
      </c>
    </row>
    <row r="3088">
      <c r="D3088" t="s">
        <v>165</v>
      </c>
    </row>
    <row r="3089">
      <c r="D3089" t="s">
        <v>165</v>
      </c>
    </row>
    <row r="3090">
      <c r="D3090" t="s">
        <v>165</v>
      </c>
    </row>
    <row r="3091">
      <c r="D3091" t="s">
        <v>165</v>
      </c>
    </row>
    <row r="3092">
      <c r="D3092" t="s">
        <v>165</v>
      </c>
    </row>
    <row r="3093">
      <c r="D3093" t="s">
        <v>165</v>
      </c>
    </row>
    <row r="3094">
      <c r="D3094" t="s">
        <v>165</v>
      </c>
    </row>
    <row r="3095">
      <c r="D3095" t="s">
        <v>165</v>
      </c>
    </row>
    <row r="3096">
      <c r="D3096" t="s">
        <v>165</v>
      </c>
    </row>
    <row r="3097">
      <c r="D3097" t="s">
        <v>165</v>
      </c>
    </row>
    <row r="3098">
      <c r="D3098" t="s">
        <v>165</v>
      </c>
    </row>
    <row r="3099">
      <c r="D3099" t="s">
        <v>165</v>
      </c>
    </row>
    <row r="3100">
      <c r="D3100" t="s">
        <v>165</v>
      </c>
    </row>
    <row r="3101">
      <c r="D3101" t="s">
        <v>165</v>
      </c>
    </row>
    <row r="3102">
      <c r="D3102" t="s">
        <v>165</v>
      </c>
    </row>
    <row r="3103">
      <c r="D3103" t="s">
        <v>165</v>
      </c>
    </row>
    <row r="3104">
      <c r="D3104" t="s">
        <v>165</v>
      </c>
    </row>
    <row r="3105">
      <c r="D3105" t="s">
        <v>165</v>
      </c>
    </row>
    <row r="3106">
      <c r="D3106" t="s">
        <v>165</v>
      </c>
    </row>
    <row r="3107">
      <c r="D3107" t="s">
        <v>165</v>
      </c>
    </row>
    <row r="3108">
      <c r="D3108" t="s">
        <v>165</v>
      </c>
    </row>
    <row r="3109">
      <c r="D3109" t="s">
        <v>165</v>
      </c>
    </row>
    <row r="3110">
      <c r="D3110" t="s">
        <v>165</v>
      </c>
    </row>
    <row r="3111">
      <c r="D3111" t="s">
        <v>165</v>
      </c>
    </row>
    <row r="3112">
      <c r="D3112" t="s">
        <v>165</v>
      </c>
    </row>
    <row r="3113">
      <c r="D3113" t="s">
        <v>165</v>
      </c>
    </row>
    <row r="3114">
      <c r="D3114" t="s">
        <v>165</v>
      </c>
    </row>
    <row r="3115">
      <c r="D3115" t="s">
        <v>165</v>
      </c>
    </row>
    <row r="3116">
      <c r="D3116" t="s">
        <v>165</v>
      </c>
    </row>
    <row r="3117">
      <c r="D3117" t="s">
        <v>165</v>
      </c>
    </row>
    <row r="3118">
      <c r="D3118" t="s">
        <v>165</v>
      </c>
    </row>
    <row r="3119">
      <c r="D3119" t="s">
        <v>165</v>
      </c>
    </row>
    <row r="3120">
      <c r="D3120" t="s">
        <v>165</v>
      </c>
    </row>
    <row r="3121">
      <c r="D3121" t="s">
        <v>165</v>
      </c>
    </row>
    <row r="3122">
      <c r="D3122" t="s">
        <v>165</v>
      </c>
    </row>
    <row r="3123">
      <c r="D3123" t="s">
        <v>165</v>
      </c>
    </row>
    <row r="3124">
      <c r="D3124" t="s">
        <v>165</v>
      </c>
    </row>
    <row r="3125">
      <c r="D3125" t="s">
        <v>165</v>
      </c>
    </row>
    <row r="3126">
      <c r="D3126" t="s">
        <v>165</v>
      </c>
    </row>
    <row r="3127">
      <c r="D3127" t="s">
        <v>165</v>
      </c>
    </row>
    <row r="3128">
      <c r="D3128" t="s">
        <v>165</v>
      </c>
    </row>
    <row r="3129">
      <c r="D3129" t="s">
        <v>165</v>
      </c>
    </row>
    <row r="3130">
      <c r="D3130" t="s">
        <v>165</v>
      </c>
    </row>
    <row r="3131">
      <c r="D3131" t="s">
        <v>165</v>
      </c>
    </row>
    <row r="3132">
      <c r="D3132" t="s">
        <v>165</v>
      </c>
    </row>
    <row r="3133">
      <c r="D3133" t="s">
        <v>165</v>
      </c>
    </row>
    <row r="3134">
      <c r="D3134" t="s">
        <v>165</v>
      </c>
    </row>
    <row r="3135">
      <c r="D3135" t="s">
        <v>165</v>
      </c>
    </row>
    <row r="3136">
      <c r="D3136" t="s">
        <v>165</v>
      </c>
    </row>
    <row r="3137">
      <c r="D3137" t="s">
        <v>165</v>
      </c>
    </row>
    <row r="3138">
      <c r="D3138" t="s">
        <v>165</v>
      </c>
    </row>
    <row r="3139">
      <c r="D3139" t="s">
        <v>165</v>
      </c>
    </row>
    <row r="3140">
      <c r="D3140" t="s">
        <v>165</v>
      </c>
    </row>
    <row r="3141">
      <c r="D3141" t="s">
        <v>165</v>
      </c>
    </row>
    <row r="3142">
      <c r="D3142" t="s">
        <v>165</v>
      </c>
    </row>
    <row r="3143">
      <c r="D3143" t="s">
        <v>165</v>
      </c>
    </row>
    <row r="3144">
      <c r="D3144" t="s">
        <v>165</v>
      </c>
    </row>
    <row r="3145">
      <c r="D3145" t="s">
        <v>165</v>
      </c>
    </row>
    <row r="3146">
      <c r="D3146" t="s">
        <v>165</v>
      </c>
    </row>
    <row r="3147">
      <c r="D3147" t="s">
        <v>165</v>
      </c>
    </row>
    <row r="3148">
      <c r="D3148" t="s">
        <v>165</v>
      </c>
    </row>
    <row r="3149">
      <c r="D3149" t="s">
        <v>165</v>
      </c>
    </row>
    <row r="3150">
      <c r="D3150" t="s">
        <v>165</v>
      </c>
    </row>
    <row r="3151">
      <c r="D3151" t="s">
        <v>165</v>
      </c>
    </row>
    <row r="3152">
      <c r="D3152" t="s">
        <v>165</v>
      </c>
    </row>
    <row r="3153">
      <c r="D3153" t="s">
        <v>165</v>
      </c>
    </row>
    <row r="3154">
      <c r="D3154" t="s">
        <v>165</v>
      </c>
    </row>
    <row r="3155">
      <c r="D3155" t="s">
        <v>165</v>
      </c>
    </row>
    <row r="3156">
      <c r="D3156" t="s">
        <v>165</v>
      </c>
    </row>
    <row r="3157">
      <c r="D3157" t="s">
        <v>165</v>
      </c>
    </row>
    <row r="3158">
      <c r="D3158" t="s">
        <v>165</v>
      </c>
    </row>
    <row r="3159">
      <c r="D3159" t="s">
        <v>165</v>
      </c>
    </row>
    <row r="3160">
      <c r="D3160" t="s">
        <v>165</v>
      </c>
    </row>
    <row r="3161">
      <c r="D3161" t="s">
        <v>165</v>
      </c>
    </row>
    <row r="3162">
      <c r="D3162" t="s">
        <v>165</v>
      </c>
    </row>
    <row r="3163">
      <c r="D3163" t="s">
        <v>165</v>
      </c>
    </row>
    <row r="3164">
      <c r="D3164" t="s">
        <v>165</v>
      </c>
    </row>
    <row r="3165">
      <c r="D3165" t="s">
        <v>165</v>
      </c>
    </row>
    <row r="3166">
      <c r="D3166" t="s">
        <v>165</v>
      </c>
    </row>
    <row r="3167">
      <c r="D3167" t="s">
        <v>165</v>
      </c>
    </row>
    <row r="3168">
      <c r="D3168" t="s">
        <v>165</v>
      </c>
    </row>
    <row r="3169">
      <c r="D3169" t="s">
        <v>165</v>
      </c>
    </row>
    <row r="3170">
      <c r="D3170" t="s">
        <v>165</v>
      </c>
    </row>
    <row r="3171">
      <c r="D3171" t="s">
        <v>165</v>
      </c>
    </row>
    <row r="3172">
      <c r="D3172" t="s">
        <v>165</v>
      </c>
    </row>
    <row r="3173">
      <c r="D3173" t="s">
        <v>165</v>
      </c>
    </row>
    <row r="3174">
      <c r="D3174" t="s">
        <v>165</v>
      </c>
    </row>
    <row r="3175">
      <c r="D3175" t="s">
        <v>165</v>
      </c>
    </row>
    <row r="3176">
      <c r="D3176" t="s">
        <v>165</v>
      </c>
    </row>
    <row r="3177">
      <c r="D3177" t="s">
        <v>165</v>
      </c>
    </row>
    <row r="3178">
      <c r="D3178" t="s">
        <v>165</v>
      </c>
    </row>
    <row r="3179">
      <c r="D3179" t="s">
        <v>165</v>
      </c>
    </row>
    <row r="3180">
      <c r="D3180" t="s">
        <v>165</v>
      </c>
    </row>
    <row r="3181">
      <c r="D3181" t="s">
        <v>165</v>
      </c>
    </row>
    <row r="3182">
      <c r="D3182" t="s">
        <v>165</v>
      </c>
    </row>
    <row r="3183">
      <c r="D3183" t="s">
        <v>165</v>
      </c>
    </row>
    <row r="3184">
      <c r="D3184" t="s">
        <v>165</v>
      </c>
    </row>
    <row r="3185">
      <c r="D3185" t="s">
        <v>165</v>
      </c>
    </row>
    <row r="3186">
      <c r="D3186" t="s">
        <v>165</v>
      </c>
    </row>
    <row r="3187">
      <c r="D3187" t="s">
        <v>165</v>
      </c>
    </row>
    <row r="3188">
      <c r="D3188" t="s">
        <v>165</v>
      </c>
    </row>
    <row r="3189">
      <c r="D3189" t="s">
        <v>165</v>
      </c>
    </row>
    <row r="3190">
      <c r="D3190" t="s">
        <v>165</v>
      </c>
    </row>
    <row r="3191">
      <c r="D3191" t="s">
        <v>165</v>
      </c>
    </row>
    <row r="3192">
      <c r="D3192" t="s">
        <v>165</v>
      </c>
    </row>
    <row r="3193">
      <c r="D3193" t="s">
        <v>165</v>
      </c>
    </row>
    <row r="3194">
      <c r="D3194" t="s">
        <v>165</v>
      </c>
    </row>
    <row r="3195">
      <c r="D3195" t="s">
        <v>165</v>
      </c>
    </row>
    <row r="3196">
      <c r="D3196" t="s">
        <v>165</v>
      </c>
    </row>
    <row r="3197">
      <c r="D3197" t="s">
        <v>165</v>
      </c>
    </row>
    <row r="3198">
      <c r="D3198" t="s">
        <v>165</v>
      </c>
    </row>
    <row r="3199">
      <c r="D3199" t="s">
        <v>165</v>
      </c>
    </row>
    <row r="3200">
      <c r="D3200" t="s">
        <v>165</v>
      </c>
    </row>
    <row r="3201">
      <c r="D3201" t="s">
        <v>165</v>
      </c>
    </row>
    <row r="3202">
      <c r="D3202" t="s">
        <v>165</v>
      </c>
    </row>
    <row r="3203">
      <c r="D3203" t="s">
        <v>165</v>
      </c>
    </row>
    <row r="3204">
      <c r="D3204" t="s">
        <v>165</v>
      </c>
    </row>
    <row r="3205">
      <c r="D3205" t="s">
        <v>165</v>
      </c>
    </row>
    <row r="3206">
      <c r="D3206" t="s">
        <v>165</v>
      </c>
    </row>
    <row r="3207">
      <c r="D3207" t="s">
        <v>165</v>
      </c>
    </row>
    <row r="3208">
      <c r="D3208" t="s">
        <v>165</v>
      </c>
    </row>
    <row r="3209">
      <c r="D3209" t="s">
        <v>165</v>
      </c>
    </row>
    <row r="3210">
      <c r="D3210" t="s">
        <v>165</v>
      </c>
    </row>
    <row r="3211">
      <c r="D3211" t="s">
        <v>165</v>
      </c>
    </row>
    <row r="3212">
      <c r="D3212" t="s">
        <v>165</v>
      </c>
    </row>
    <row r="3213">
      <c r="D3213" t="s">
        <v>165</v>
      </c>
    </row>
    <row r="3214">
      <c r="D3214" t="s">
        <v>165</v>
      </c>
    </row>
    <row r="3215">
      <c r="D3215" t="s">
        <v>165</v>
      </c>
    </row>
    <row r="3216">
      <c r="D3216" t="s">
        <v>165</v>
      </c>
    </row>
    <row r="3217">
      <c r="D3217" t="s">
        <v>165</v>
      </c>
    </row>
    <row r="3218">
      <c r="D3218" t="s">
        <v>165</v>
      </c>
    </row>
    <row r="3219">
      <c r="D3219" t="s">
        <v>165</v>
      </c>
    </row>
    <row r="3220">
      <c r="D3220" t="s">
        <v>165</v>
      </c>
    </row>
    <row r="3221">
      <c r="D3221" t="s">
        <v>165</v>
      </c>
    </row>
    <row r="3222">
      <c r="D3222" t="s">
        <v>165</v>
      </c>
    </row>
    <row r="3223">
      <c r="D3223" t="s">
        <v>165</v>
      </c>
    </row>
    <row r="3224">
      <c r="D3224" t="s">
        <v>165</v>
      </c>
    </row>
    <row r="3225">
      <c r="D3225" t="s">
        <v>165</v>
      </c>
    </row>
    <row r="3226">
      <c r="D3226" t="s">
        <v>165</v>
      </c>
    </row>
    <row r="3227">
      <c r="D3227" t="s">
        <v>165</v>
      </c>
    </row>
    <row r="3228">
      <c r="D3228" t="s">
        <v>165</v>
      </c>
    </row>
    <row r="3229">
      <c r="D3229" t="s">
        <v>165</v>
      </c>
    </row>
    <row r="3230">
      <c r="D3230" t="s">
        <v>165</v>
      </c>
    </row>
    <row r="3231">
      <c r="D3231" t="s">
        <v>165</v>
      </c>
    </row>
    <row r="3232">
      <c r="D3232" t="s">
        <v>165</v>
      </c>
    </row>
    <row r="3233">
      <c r="D3233" t="s">
        <v>165</v>
      </c>
    </row>
    <row r="3234">
      <c r="D3234" t="s">
        <v>165</v>
      </c>
    </row>
    <row r="3235">
      <c r="D3235" t="s">
        <v>165</v>
      </c>
    </row>
    <row r="3236">
      <c r="D3236" t="s">
        <v>165</v>
      </c>
    </row>
    <row r="3237">
      <c r="D3237" t="s">
        <v>165</v>
      </c>
    </row>
    <row r="3238">
      <c r="D3238" t="s">
        <v>165</v>
      </c>
    </row>
    <row r="3239">
      <c r="D3239" t="s">
        <v>165</v>
      </c>
    </row>
    <row r="3240">
      <c r="D3240" t="s">
        <v>165</v>
      </c>
    </row>
    <row r="3241">
      <c r="D3241" t="s">
        <v>165</v>
      </c>
    </row>
    <row r="3242">
      <c r="D3242" t="s">
        <v>165</v>
      </c>
    </row>
    <row r="3243">
      <c r="D3243" t="s">
        <v>165</v>
      </c>
    </row>
    <row r="3244">
      <c r="D3244" t="s">
        <v>165</v>
      </c>
    </row>
    <row r="3245">
      <c r="D3245" t="s">
        <v>165</v>
      </c>
    </row>
    <row r="3246">
      <c r="D3246" t="s">
        <v>165</v>
      </c>
    </row>
    <row r="3247">
      <c r="D3247" t="s">
        <v>165</v>
      </c>
    </row>
    <row r="3248">
      <c r="D3248" t="s">
        <v>165</v>
      </c>
    </row>
    <row r="3249">
      <c r="D3249" t="s">
        <v>165</v>
      </c>
    </row>
    <row r="3250">
      <c r="D3250" t="s">
        <v>165</v>
      </c>
    </row>
    <row r="3251">
      <c r="D3251" t="s">
        <v>165</v>
      </c>
    </row>
    <row r="3252">
      <c r="D3252" t="s">
        <v>165</v>
      </c>
    </row>
    <row r="3253">
      <c r="D3253" t="s">
        <v>165</v>
      </c>
    </row>
    <row r="3254">
      <c r="D3254" t="s">
        <v>165</v>
      </c>
    </row>
    <row r="3255">
      <c r="D3255" t="s">
        <v>165</v>
      </c>
    </row>
    <row r="3256">
      <c r="D3256" t="s">
        <v>165</v>
      </c>
    </row>
    <row r="3257">
      <c r="D3257" t="s">
        <v>165</v>
      </c>
    </row>
    <row r="3258">
      <c r="D3258" t="s">
        <v>165</v>
      </c>
    </row>
    <row r="3259">
      <c r="D3259" t="s">
        <v>165</v>
      </c>
    </row>
    <row r="3260">
      <c r="D3260" t="s">
        <v>165</v>
      </c>
    </row>
    <row r="3261">
      <c r="D3261" t="s">
        <v>165</v>
      </c>
    </row>
    <row r="3262">
      <c r="D3262" t="s">
        <v>165</v>
      </c>
    </row>
    <row r="3263">
      <c r="D3263" t="s">
        <v>165</v>
      </c>
    </row>
    <row r="3264">
      <c r="D3264" t="s">
        <v>165</v>
      </c>
    </row>
    <row r="3265">
      <c r="D3265" t="s">
        <v>165</v>
      </c>
    </row>
    <row r="3266">
      <c r="D3266" t="s">
        <v>165</v>
      </c>
    </row>
    <row r="3267">
      <c r="D3267" t="s">
        <v>165</v>
      </c>
    </row>
    <row r="3268">
      <c r="D3268" t="s">
        <v>165</v>
      </c>
    </row>
    <row r="3269">
      <c r="D3269" t="s">
        <v>165</v>
      </c>
    </row>
    <row r="3270">
      <c r="D3270" t="s">
        <v>165</v>
      </c>
    </row>
    <row r="3271">
      <c r="D3271" t="s">
        <v>165</v>
      </c>
    </row>
    <row r="3272">
      <c r="D3272" t="s">
        <v>165</v>
      </c>
    </row>
    <row r="3273">
      <c r="D3273" t="s">
        <v>165</v>
      </c>
    </row>
    <row r="3274">
      <c r="D3274" t="s">
        <v>165</v>
      </c>
    </row>
    <row r="3275">
      <c r="D3275" t="s">
        <v>165</v>
      </c>
    </row>
    <row r="3276">
      <c r="D3276" t="s">
        <v>165</v>
      </c>
    </row>
    <row r="3277">
      <c r="D3277" t="s">
        <v>165</v>
      </c>
    </row>
    <row r="3278">
      <c r="D3278" t="s">
        <v>165</v>
      </c>
    </row>
    <row r="3279">
      <c r="D3279" t="s">
        <v>165</v>
      </c>
    </row>
    <row r="3280">
      <c r="D3280" t="s">
        <v>165</v>
      </c>
    </row>
    <row r="3281">
      <c r="D3281" t="s">
        <v>165</v>
      </c>
    </row>
    <row r="3282">
      <c r="D3282" t="s">
        <v>165</v>
      </c>
    </row>
    <row r="3283">
      <c r="D3283" t="s">
        <v>165</v>
      </c>
    </row>
    <row r="3284">
      <c r="D3284" t="s">
        <v>165</v>
      </c>
    </row>
    <row r="3285">
      <c r="D3285" t="s">
        <v>165</v>
      </c>
    </row>
    <row r="3286">
      <c r="D3286" t="s">
        <v>165</v>
      </c>
    </row>
    <row r="3287">
      <c r="D3287" t="s">
        <v>165</v>
      </c>
    </row>
    <row r="3288">
      <c r="D3288" t="s">
        <v>165</v>
      </c>
    </row>
    <row r="3289">
      <c r="D3289" t="s">
        <v>165</v>
      </c>
    </row>
    <row r="3290">
      <c r="D3290" t="s">
        <v>165</v>
      </c>
    </row>
    <row r="3291">
      <c r="D3291" t="s">
        <v>165</v>
      </c>
    </row>
    <row r="3292">
      <c r="D3292" t="s">
        <v>165</v>
      </c>
    </row>
    <row r="3293">
      <c r="D3293" t="s">
        <v>165</v>
      </c>
    </row>
    <row r="3294">
      <c r="D3294" t="s">
        <v>165</v>
      </c>
    </row>
    <row r="3295">
      <c r="D3295" t="s">
        <v>165</v>
      </c>
    </row>
    <row r="3296">
      <c r="D3296" t="s">
        <v>165</v>
      </c>
    </row>
    <row r="3297">
      <c r="D3297" t="s">
        <v>165</v>
      </c>
    </row>
    <row r="3298">
      <c r="D3298" t="s">
        <v>165</v>
      </c>
    </row>
    <row r="3299">
      <c r="D3299" t="s">
        <v>165</v>
      </c>
    </row>
    <row r="3300">
      <c r="D3300" t="s">
        <v>165</v>
      </c>
    </row>
    <row r="3301">
      <c r="D3301" t="s">
        <v>165</v>
      </c>
    </row>
    <row r="3302">
      <c r="D3302" t="s">
        <v>165</v>
      </c>
    </row>
    <row r="3303">
      <c r="D3303" t="s">
        <v>165</v>
      </c>
    </row>
    <row r="3304">
      <c r="D3304" t="s">
        <v>165</v>
      </c>
    </row>
    <row r="3305">
      <c r="D3305" t="s">
        <v>165</v>
      </c>
    </row>
    <row r="3306">
      <c r="D3306" t="s">
        <v>165</v>
      </c>
    </row>
    <row r="3307">
      <c r="D3307" t="s">
        <v>165</v>
      </c>
    </row>
    <row r="3308">
      <c r="D3308" t="s">
        <v>165</v>
      </c>
    </row>
    <row r="3309">
      <c r="D3309" t="s">
        <v>165</v>
      </c>
    </row>
    <row r="3310">
      <c r="D3310" t="s">
        <v>165</v>
      </c>
    </row>
    <row r="3311">
      <c r="D3311" t="s">
        <v>165</v>
      </c>
    </row>
    <row r="3312">
      <c r="D3312" t="s">
        <v>165</v>
      </c>
    </row>
    <row r="3313">
      <c r="D3313" t="s">
        <v>165</v>
      </c>
    </row>
    <row r="3314">
      <c r="D3314" t="s">
        <v>165</v>
      </c>
    </row>
    <row r="3315">
      <c r="D3315" t="s">
        <v>165</v>
      </c>
    </row>
    <row r="3316">
      <c r="D3316" t="s">
        <v>165</v>
      </c>
    </row>
    <row r="3317">
      <c r="D3317" t="s">
        <v>165</v>
      </c>
    </row>
    <row r="3318">
      <c r="D3318" t="s">
        <v>165</v>
      </c>
    </row>
    <row r="3319">
      <c r="D3319" t="s">
        <v>165</v>
      </c>
    </row>
    <row r="3320">
      <c r="D3320" t="s">
        <v>165</v>
      </c>
    </row>
    <row r="3321">
      <c r="D3321" t="s">
        <v>165</v>
      </c>
    </row>
    <row r="3322">
      <c r="D3322" t="s">
        <v>165</v>
      </c>
    </row>
    <row r="3323">
      <c r="D3323" t="s">
        <v>165</v>
      </c>
    </row>
    <row r="3324">
      <c r="D3324" t="s">
        <v>165</v>
      </c>
    </row>
    <row r="3325">
      <c r="D3325" t="s">
        <v>165</v>
      </c>
    </row>
    <row r="3326">
      <c r="D3326" t="s">
        <v>165</v>
      </c>
    </row>
    <row r="3327">
      <c r="D3327" t="s">
        <v>165</v>
      </c>
    </row>
    <row r="3328">
      <c r="D3328" t="s">
        <v>165</v>
      </c>
    </row>
    <row r="3329">
      <c r="D3329" t="s">
        <v>165</v>
      </c>
    </row>
    <row r="3330">
      <c r="D3330" t="s">
        <v>165</v>
      </c>
    </row>
    <row r="3331">
      <c r="D3331" t="s">
        <v>165</v>
      </c>
    </row>
    <row r="3332">
      <c r="D3332" t="s">
        <v>165</v>
      </c>
    </row>
    <row r="3333">
      <c r="D3333" t="s">
        <v>165</v>
      </c>
    </row>
    <row r="3334">
      <c r="D3334" t="s">
        <v>165</v>
      </c>
    </row>
    <row r="3335">
      <c r="D3335" t="s">
        <v>165</v>
      </c>
    </row>
    <row r="3336">
      <c r="D3336" t="s">
        <v>165</v>
      </c>
    </row>
    <row r="3337">
      <c r="D3337" t="s">
        <v>165</v>
      </c>
    </row>
    <row r="3338">
      <c r="D3338" t="s">
        <v>165</v>
      </c>
    </row>
    <row r="3339">
      <c r="D3339" t="s">
        <v>165</v>
      </c>
    </row>
    <row r="3340">
      <c r="D3340" t="s">
        <v>165</v>
      </c>
    </row>
    <row r="3341">
      <c r="D3341" t="s">
        <v>165</v>
      </c>
    </row>
    <row r="3342">
      <c r="D3342" t="s">
        <v>165</v>
      </c>
    </row>
    <row r="3343">
      <c r="D3343" t="s">
        <v>165</v>
      </c>
    </row>
    <row r="3344">
      <c r="D3344" t="s">
        <v>165</v>
      </c>
    </row>
    <row r="3345">
      <c r="D3345" t="s">
        <v>165</v>
      </c>
    </row>
    <row r="3346">
      <c r="D3346" t="s">
        <v>165</v>
      </c>
    </row>
    <row r="3347">
      <c r="D3347" t="s">
        <v>165</v>
      </c>
    </row>
    <row r="3348">
      <c r="D3348" t="s">
        <v>165</v>
      </c>
    </row>
    <row r="3349">
      <c r="D3349" t="s">
        <v>165</v>
      </c>
    </row>
    <row r="3350">
      <c r="D3350" t="s">
        <v>165</v>
      </c>
    </row>
    <row r="3351">
      <c r="D3351" t="s">
        <v>165</v>
      </c>
    </row>
    <row r="3352">
      <c r="D3352" t="s">
        <v>165</v>
      </c>
    </row>
    <row r="3353">
      <c r="D3353" t="s">
        <v>165</v>
      </c>
    </row>
    <row r="3354">
      <c r="D3354" t="s">
        <v>165</v>
      </c>
    </row>
    <row r="3355">
      <c r="D3355" t="s">
        <v>165</v>
      </c>
    </row>
    <row r="3356">
      <c r="D3356" t="s">
        <v>165</v>
      </c>
    </row>
    <row r="3357">
      <c r="D3357" t="s">
        <v>165</v>
      </c>
    </row>
    <row r="3358">
      <c r="D3358" t="s">
        <v>165</v>
      </c>
    </row>
    <row r="3359">
      <c r="D3359" t="s">
        <v>165</v>
      </c>
    </row>
    <row r="3360">
      <c r="D3360" t="s">
        <v>165</v>
      </c>
    </row>
    <row r="3361">
      <c r="D3361" t="s">
        <v>165</v>
      </c>
    </row>
    <row r="3362">
      <c r="D3362" t="s">
        <v>165</v>
      </c>
    </row>
    <row r="3363">
      <c r="D3363" t="s">
        <v>165</v>
      </c>
    </row>
    <row r="3364">
      <c r="D3364" t="s">
        <v>165</v>
      </c>
    </row>
    <row r="3365">
      <c r="D3365" t="s">
        <v>165</v>
      </c>
    </row>
    <row r="3366">
      <c r="D3366" t="s">
        <v>165</v>
      </c>
    </row>
    <row r="3367">
      <c r="D3367" t="s">
        <v>165</v>
      </c>
    </row>
    <row r="3368">
      <c r="D3368" t="s">
        <v>165</v>
      </c>
    </row>
    <row r="3369">
      <c r="D3369" t="s">
        <v>165</v>
      </c>
    </row>
    <row r="3370">
      <c r="D3370" t="s">
        <v>165</v>
      </c>
    </row>
    <row r="3371">
      <c r="D3371" t="s">
        <v>165</v>
      </c>
    </row>
    <row r="3372">
      <c r="D3372" t="s">
        <v>165</v>
      </c>
    </row>
    <row r="3373">
      <c r="D3373" t="s">
        <v>165</v>
      </c>
    </row>
    <row r="3374">
      <c r="D3374" t="s">
        <v>165</v>
      </c>
    </row>
    <row r="3375">
      <c r="D3375" t="s">
        <v>165</v>
      </c>
    </row>
    <row r="3376">
      <c r="D3376" t="s">
        <v>165</v>
      </c>
    </row>
    <row r="3377">
      <c r="D3377" t="s">
        <v>165</v>
      </c>
    </row>
    <row r="3378">
      <c r="D3378" t="s">
        <v>165</v>
      </c>
    </row>
    <row r="3379">
      <c r="D3379" t="s">
        <v>165</v>
      </c>
    </row>
    <row r="3380">
      <c r="D3380" t="s">
        <v>165</v>
      </c>
    </row>
    <row r="3381">
      <c r="D3381" t="s">
        <v>165</v>
      </c>
    </row>
    <row r="3382">
      <c r="D3382" t="s">
        <v>165</v>
      </c>
    </row>
    <row r="3383">
      <c r="D3383" t="s">
        <v>165</v>
      </c>
    </row>
    <row r="3384">
      <c r="D3384" t="s">
        <v>165</v>
      </c>
    </row>
    <row r="3385">
      <c r="D3385" t="s">
        <v>165</v>
      </c>
    </row>
    <row r="3386">
      <c r="D3386" t="s">
        <v>165</v>
      </c>
    </row>
    <row r="3387">
      <c r="D3387" t="s">
        <v>165</v>
      </c>
    </row>
    <row r="3388">
      <c r="D3388" t="s">
        <v>165</v>
      </c>
    </row>
    <row r="3389">
      <c r="D3389" t="s">
        <v>165</v>
      </c>
    </row>
    <row r="3390">
      <c r="D3390" t="s">
        <v>165</v>
      </c>
    </row>
    <row r="3391">
      <c r="D3391" t="s">
        <v>165</v>
      </c>
    </row>
    <row r="3392">
      <c r="D3392" t="s">
        <v>165</v>
      </c>
    </row>
    <row r="3393">
      <c r="D3393" t="s">
        <v>165</v>
      </c>
    </row>
    <row r="3394">
      <c r="D3394" t="s">
        <v>165</v>
      </c>
    </row>
    <row r="3395">
      <c r="D3395" t="s">
        <v>165</v>
      </c>
    </row>
    <row r="3396">
      <c r="D3396" t="s">
        <v>165</v>
      </c>
    </row>
    <row r="3397">
      <c r="D3397" t="s">
        <v>165</v>
      </c>
    </row>
    <row r="3398">
      <c r="D3398" t="s">
        <v>165</v>
      </c>
    </row>
    <row r="3399">
      <c r="D3399" t="s">
        <v>165</v>
      </c>
    </row>
    <row r="3400">
      <c r="D3400" t="s">
        <v>165</v>
      </c>
    </row>
    <row r="3401">
      <c r="D3401" t="s">
        <v>165</v>
      </c>
    </row>
    <row r="3402">
      <c r="D3402" t="s">
        <v>165</v>
      </c>
    </row>
    <row r="3403">
      <c r="D3403" t="s">
        <v>165</v>
      </c>
    </row>
    <row r="3404">
      <c r="D3404" t="s">
        <v>165</v>
      </c>
    </row>
    <row r="3405">
      <c r="D3405" t="s">
        <v>165</v>
      </c>
    </row>
    <row r="3406">
      <c r="D3406" t="s">
        <v>165</v>
      </c>
    </row>
    <row r="3407">
      <c r="D3407" t="s">
        <v>165</v>
      </c>
    </row>
    <row r="3408">
      <c r="D3408" t="s">
        <v>165</v>
      </c>
    </row>
    <row r="3409">
      <c r="D3409" t="s">
        <v>165</v>
      </c>
    </row>
    <row r="3410">
      <c r="D3410" t="s">
        <v>165</v>
      </c>
    </row>
    <row r="3411">
      <c r="D3411" t="s">
        <v>165</v>
      </c>
    </row>
    <row r="3412">
      <c r="D3412" t="s">
        <v>165</v>
      </c>
    </row>
    <row r="3413">
      <c r="D3413" t="s">
        <v>165</v>
      </c>
    </row>
    <row r="3414">
      <c r="D3414" t="s">
        <v>165</v>
      </c>
    </row>
    <row r="3415">
      <c r="D3415" t="s">
        <v>165</v>
      </c>
    </row>
    <row r="3416">
      <c r="D3416" t="s">
        <v>165</v>
      </c>
    </row>
    <row r="3417">
      <c r="D3417" t="s">
        <v>165</v>
      </c>
    </row>
    <row r="3418">
      <c r="D3418" t="s">
        <v>165</v>
      </c>
    </row>
    <row r="3419">
      <c r="D3419" t="s">
        <v>165</v>
      </c>
    </row>
    <row r="3420">
      <c r="D3420" t="s">
        <v>165</v>
      </c>
    </row>
    <row r="3421">
      <c r="D3421" t="s">
        <v>165</v>
      </c>
    </row>
    <row r="3422">
      <c r="D3422" t="s">
        <v>165</v>
      </c>
    </row>
    <row r="3423">
      <c r="D3423" t="s">
        <v>165</v>
      </c>
    </row>
    <row r="3424">
      <c r="D3424" t="s">
        <v>165</v>
      </c>
    </row>
    <row r="3425">
      <c r="D3425" t="s">
        <v>165</v>
      </c>
    </row>
    <row r="3426">
      <c r="D3426" t="s">
        <v>165</v>
      </c>
    </row>
    <row r="3427">
      <c r="D3427" t="s">
        <v>165</v>
      </c>
    </row>
    <row r="3428">
      <c r="D3428" t="s">
        <v>165</v>
      </c>
    </row>
    <row r="3429">
      <c r="D3429" t="s">
        <v>165</v>
      </c>
    </row>
    <row r="3430">
      <c r="D3430" t="s">
        <v>165</v>
      </c>
    </row>
    <row r="3431">
      <c r="D3431" t="s">
        <v>165</v>
      </c>
    </row>
    <row r="3432">
      <c r="D3432" t="s">
        <v>165</v>
      </c>
    </row>
    <row r="3433">
      <c r="D3433" t="s">
        <v>165</v>
      </c>
    </row>
    <row r="3434">
      <c r="D3434" t="s">
        <v>165</v>
      </c>
    </row>
    <row r="3435">
      <c r="D3435" t="s">
        <v>165</v>
      </c>
    </row>
    <row r="3436">
      <c r="D3436" t="s">
        <v>165</v>
      </c>
    </row>
    <row r="3437">
      <c r="D3437" t="s">
        <v>165</v>
      </c>
    </row>
    <row r="3438">
      <c r="D3438" t="s">
        <v>165</v>
      </c>
    </row>
    <row r="3439">
      <c r="D3439" t="s">
        <v>165</v>
      </c>
    </row>
    <row r="3440">
      <c r="D3440" t="s">
        <v>165</v>
      </c>
    </row>
    <row r="3441">
      <c r="D3441" t="s">
        <v>165</v>
      </c>
    </row>
    <row r="3442">
      <c r="D3442" t="s">
        <v>165</v>
      </c>
    </row>
    <row r="3443">
      <c r="D3443" t="s">
        <v>165</v>
      </c>
    </row>
    <row r="3444">
      <c r="D3444" t="s">
        <v>165</v>
      </c>
    </row>
    <row r="3445">
      <c r="D3445" t="s">
        <v>165</v>
      </c>
    </row>
    <row r="3446">
      <c r="D3446" t="s">
        <v>165</v>
      </c>
    </row>
    <row r="3447">
      <c r="D3447" t="s">
        <v>165</v>
      </c>
    </row>
    <row r="3448">
      <c r="D3448" t="s">
        <v>165</v>
      </c>
    </row>
    <row r="3449">
      <c r="D3449" t="s">
        <v>165</v>
      </c>
    </row>
    <row r="3450">
      <c r="D3450" t="s">
        <v>165</v>
      </c>
    </row>
    <row r="3451">
      <c r="D3451" t="s">
        <v>165</v>
      </c>
    </row>
    <row r="3452">
      <c r="D3452" t="s">
        <v>165</v>
      </c>
    </row>
    <row r="3453">
      <c r="D3453" t="s">
        <v>165</v>
      </c>
    </row>
    <row r="3454">
      <c r="D3454" t="s">
        <v>165</v>
      </c>
    </row>
    <row r="3455">
      <c r="D3455" t="s">
        <v>165</v>
      </c>
    </row>
    <row r="3456">
      <c r="D3456" t="s">
        <v>165</v>
      </c>
    </row>
    <row r="3457">
      <c r="D3457" t="s">
        <v>165</v>
      </c>
    </row>
    <row r="3458">
      <c r="D3458" t="s">
        <v>165</v>
      </c>
    </row>
    <row r="3459">
      <c r="D3459" t="s">
        <v>165</v>
      </c>
    </row>
    <row r="3460">
      <c r="D3460" t="s">
        <v>165</v>
      </c>
    </row>
    <row r="3461">
      <c r="D3461" t="s">
        <v>165</v>
      </c>
    </row>
    <row r="3462">
      <c r="D3462" t="s">
        <v>165</v>
      </c>
    </row>
    <row r="3463">
      <c r="D3463" t="s">
        <v>165</v>
      </c>
    </row>
    <row r="3464">
      <c r="D3464" t="s">
        <v>165</v>
      </c>
    </row>
    <row r="3465">
      <c r="D3465" t="s">
        <v>165</v>
      </c>
    </row>
    <row r="3466">
      <c r="D3466" t="s">
        <v>165</v>
      </c>
    </row>
    <row r="3467">
      <c r="D3467" t="s">
        <v>165</v>
      </c>
    </row>
    <row r="3468">
      <c r="D3468" t="s">
        <v>165</v>
      </c>
    </row>
    <row r="3469">
      <c r="D3469" t="s">
        <v>165</v>
      </c>
    </row>
    <row r="3470">
      <c r="D3470" t="s">
        <v>165</v>
      </c>
    </row>
    <row r="3471">
      <c r="D3471" t="s">
        <v>165</v>
      </c>
    </row>
    <row r="3472">
      <c r="D3472" t="s">
        <v>165</v>
      </c>
    </row>
    <row r="3473">
      <c r="D3473" t="s">
        <v>165</v>
      </c>
    </row>
    <row r="3474">
      <c r="D3474" t="s">
        <v>165</v>
      </c>
    </row>
    <row r="3475">
      <c r="D3475" t="s">
        <v>165</v>
      </c>
    </row>
    <row r="3476">
      <c r="D3476" t="s">
        <v>165</v>
      </c>
    </row>
    <row r="3477">
      <c r="D3477" t="s">
        <v>165</v>
      </c>
    </row>
    <row r="3478">
      <c r="D3478" t="s">
        <v>165</v>
      </c>
    </row>
    <row r="3479">
      <c r="D3479" t="s">
        <v>165</v>
      </c>
    </row>
    <row r="3480">
      <c r="D3480" t="s">
        <v>165</v>
      </c>
    </row>
    <row r="3481">
      <c r="D3481" t="s">
        <v>165</v>
      </c>
    </row>
    <row r="3482">
      <c r="D3482" t="s">
        <v>165</v>
      </c>
    </row>
    <row r="3483">
      <c r="D3483" t="s">
        <v>165</v>
      </c>
    </row>
    <row r="3484">
      <c r="D3484" t="s">
        <v>165</v>
      </c>
    </row>
    <row r="3485">
      <c r="D3485" t="s">
        <v>165</v>
      </c>
    </row>
    <row r="3486">
      <c r="D3486" t="s">
        <v>165</v>
      </c>
    </row>
    <row r="3487">
      <c r="D3487" t="s">
        <v>165</v>
      </c>
    </row>
    <row r="3488">
      <c r="D3488" t="s">
        <v>165</v>
      </c>
    </row>
    <row r="3489">
      <c r="D3489" t="s">
        <v>165</v>
      </c>
    </row>
    <row r="3490">
      <c r="D3490" t="s">
        <v>165</v>
      </c>
    </row>
    <row r="3491">
      <c r="D3491" t="s">
        <v>165</v>
      </c>
    </row>
    <row r="3492">
      <c r="D3492" t="s">
        <v>165</v>
      </c>
    </row>
    <row r="3493">
      <c r="D3493" t="s">
        <v>165</v>
      </c>
    </row>
    <row r="3494">
      <c r="D3494" t="s">
        <v>165</v>
      </c>
    </row>
    <row r="3495">
      <c r="D3495" t="s">
        <v>165</v>
      </c>
    </row>
    <row r="3496">
      <c r="D3496" t="s">
        <v>165</v>
      </c>
    </row>
    <row r="3497">
      <c r="D3497" t="s">
        <v>165</v>
      </c>
    </row>
    <row r="3498">
      <c r="D3498" t="s">
        <v>165</v>
      </c>
    </row>
    <row r="3499">
      <c r="D3499" t="s">
        <v>165</v>
      </c>
    </row>
    <row r="3500">
      <c r="D3500" t="s">
        <v>165</v>
      </c>
    </row>
    <row r="3501">
      <c r="D3501" t="s">
        <v>165</v>
      </c>
    </row>
    <row r="3502">
      <c r="D3502" t="s">
        <v>165</v>
      </c>
    </row>
    <row r="3503">
      <c r="D3503" t="s">
        <v>165</v>
      </c>
    </row>
    <row r="3504">
      <c r="D3504" t="s">
        <v>165</v>
      </c>
    </row>
    <row r="3505">
      <c r="D3505" t="s">
        <v>165</v>
      </c>
    </row>
    <row r="3506">
      <c r="D3506" t="s">
        <v>165</v>
      </c>
    </row>
    <row r="3507">
      <c r="D3507" t="s">
        <v>165</v>
      </c>
    </row>
    <row r="3508">
      <c r="D3508" t="s">
        <v>165</v>
      </c>
    </row>
    <row r="3509">
      <c r="D3509" t="s">
        <v>165</v>
      </c>
    </row>
    <row r="3510">
      <c r="D3510" t="s">
        <v>165</v>
      </c>
    </row>
    <row r="3511">
      <c r="D3511" t="s">
        <v>165</v>
      </c>
    </row>
    <row r="3512">
      <c r="D3512" t="s">
        <v>165</v>
      </c>
    </row>
    <row r="3513">
      <c r="D3513" t="s">
        <v>165</v>
      </c>
    </row>
    <row r="3514">
      <c r="D3514" t="s">
        <v>165</v>
      </c>
    </row>
    <row r="3515">
      <c r="D3515" t="s">
        <v>165</v>
      </c>
    </row>
    <row r="3516">
      <c r="D3516" t="s">
        <v>165</v>
      </c>
    </row>
    <row r="3517">
      <c r="D3517" t="s">
        <v>165</v>
      </c>
    </row>
    <row r="3518">
      <c r="D3518" t="s">
        <v>165</v>
      </c>
    </row>
    <row r="3519">
      <c r="D3519" t="s">
        <v>165</v>
      </c>
    </row>
    <row r="3520">
      <c r="D3520" t="s">
        <v>165</v>
      </c>
    </row>
    <row r="3521">
      <c r="D3521" t="s">
        <v>165</v>
      </c>
    </row>
    <row r="3522">
      <c r="D3522" t="s">
        <v>165</v>
      </c>
    </row>
    <row r="3523">
      <c r="D3523" t="s">
        <v>165</v>
      </c>
    </row>
    <row r="3524">
      <c r="D3524" t="s">
        <v>165</v>
      </c>
    </row>
    <row r="3525">
      <c r="D3525" t="s">
        <v>165</v>
      </c>
    </row>
    <row r="3526">
      <c r="D3526" t="s">
        <v>165</v>
      </c>
    </row>
    <row r="3527">
      <c r="D3527" t="s">
        <v>165</v>
      </c>
    </row>
    <row r="3528">
      <c r="D3528" t="s">
        <v>165</v>
      </c>
    </row>
    <row r="3529">
      <c r="D3529" t="s">
        <v>165</v>
      </c>
    </row>
    <row r="3530">
      <c r="D3530" t="s">
        <v>165</v>
      </c>
    </row>
    <row r="3531">
      <c r="D3531" t="s">
        <v>165</v>
      </c>
    </row>
    <row r="3532">
      <c r="D3532" t="s">
        <v>165</v>
      </c>
    </row>
    <row r="3533">
      <c r="D3533" t="s">
        <v>165</v>
      </c>
    </row>
    <row r="3534">
      <c r="D3534" t="s">
        <v>165</v>
      </c>
    </row>
    <row r="3535">
      <c r="D3535" t="s">
        <v>165</v>
      </c>
    </row>
    <row r="3536">
      <c r="D3536" t="s">
        <v>165</v>
      </c>
    </row>
    <row r="3537">
      <c r="D3537" t="s">
        <v>165</v>
      </c>
    </row>
    <row r="3538">
      <c r="D3538" t="s">
        <v>165</v>
      </c>
    </row>
    <row r="3539">
      <c r="D3539" t="s">
        <v>165</v>
      </c>
    </row>
    <row r="3540">
      <c r="D3540" t="s">
        <v>165</v>
      </c>
    </row>
    <row r="3541">
      <c r="D3541" t="s">
        <v>165</v>
      </c>
    </row>
    <row r="3542">
      <c r="D3542" t="s">
        <v>165</v>
      </c>
    </row>
    <row r="3543">
      <c r="D3543" t="s">
        <v>165</v>
      </c>
    </row>
    <row r="3544">
      <c r="D3544" t="s">
        <v>165</v>
      </c>
    </row>
    <row r="3545">
      <c r="D3545" t="s">
        <v>165</v>
      </c>
    </row>
    <row r="3546">
      <c r="D3546" t="s">
        <v>165</v>
      </c>
    </row>
    <row r="3547">
      <c r="D3547" t="s">
        <v>165</v>
      </c>
    </row>
    <row r="3548">
      <c r="D3548" t="s">
        <v>165</v>
      </c>
    </row>
    <row r="3549">
      <c r="D3549" t="s">
        <v>165</v>
      </c>
    </row>
    <row r="3550">
      <c r="D3550" t="s">
        <v>165</v>
      </c>
    </row>
    <row r="3551">
      <c r="D3551" t="s">
        <v>165</v>
      </c>
    </row>
    <row r="3552">
      <c r="D3552" t="s">
        <v>165</v>
      </c>
    </row>
    <row r="3553">
      <c r="D3553" t="s">
        <v>165</v>
      </c>
    </row>
    <row r="3554">
      <c r="D3554" t="s">
        <v>165</v>
      </c>
    </row>
    <row r="3555">
      <c r="D3555" t="s">
        <v>165</v>
      </c>
    </row>
    <row r="3556">
      <c r="D3556" t="s">
        <v>165</v>
      </c>
    </row>
    <row r="3557">
      <c r="D3557" t="s">
        <v>165</v>
      </c>
    </row>
    <row r="3558">
      <c r="D3558" t="s">
        <v>165</v>
      </c>
    </row>
    <row r="3559">
      <c r="D3559" t="s">
        <v>165</v>
      </c>
    </row>
    <row r="3560">
      <c r="D3560" t="s">
        <v>165</v>
      </c>
    </row>
    <row r="3561">
      <c r="D3561" t="s">
        <v>165</v>
      </c>
    </row>
    <row r="3562">
      <c r="D3562" t="s">
        <v>165</v>
      </c>
    </row>
    <row r="3563">
      <c r="D3563" t="s">
        <v>165</v>
      </c>
    </row>
    <row r="3564">
      <c r="D3564" t="s">
        <v>165</v>
      </c>
    </row>
    <row r="3565">
      <c r="D3565" t="s">
        <v>165</v>
      </c>
    </row>
    <row r="3566">
      <c r="D3566" t="s">
        <v>165</v>
      </c>
    </row>
    <row r="3567">
      <c r="D3567" t="s">
        <v>165</v>
      </c>
    </row>
    <row r="3568">
      <c r="D3568" t="s">
        <v>165</v>
      </c>
    </row>
    <row r="3569">
      <c r="D3569" t="s">
        <v>165</v>
      </c>
    </row>
    <row r="3570">
      <c r="D3570" t="s">
        <v>165</v>
      </c>
    </row>
    <row r="3571">
      <c r="D3571" t="s">
        <v>165</v>
      </c>
    </row>
    <row r="3572">
      <c r="D3572" t="s">
        <v>165</v>
      </c>
    </row>
    <row r="3573">
      <c r="D3573" t="s">
        <v>165</v>
      </c>
    </row>
    <row r="3574">
      <c r="D3574" t="s">
        <v>165</v>
      </c>
    </row>
    <row r="3575">
      <c r="D3575" t="s">
        <v>165</v>
      </c>
    </row>
    <row r="3576">
      <c r="D3576" t="s">
        <v>165</v>
      </c>
    </row>
    <row r="3577">
      <c r="D3577" t="s">
        <v>165</v>
      </c>
    </row>
    <row r="3578">
      <c r="D3578" t="s">
        <v>165</v>
      </c>
    </row>
    <row r="3579">
      <c r="D3579" t="s">
        <v>165</v>
      </c>
    </row>
    <row r="3580">
      <c r="D3580" t="s">
        <v>165</v>
      </c>
    </row>
    <row r="3581">
      <c r="D3581" t="s">
        <v>165</v>
      </c>
    </row>
    <row r="3582">
      <c r="D3582" t="s">
        <v>165</v>
      </c>
    </row>
    <row r="3583">
      <c r="D3583" t="s">
        <v>165</v>
      </c>
    </row>
    <row r="3584">
      <c r="D3584" t="s">
        <v>165</v>
      </c>
    </row>
    <row r="3585">
      <c r="D3585" t="s">
        <v>165</v>
      </c>
    </row>
    <row r="3586">
      <c r="D3586" t="s">
        <v>165</v>
      </c>
    </row>
    <row r="3587">
      <c r="D3587" t="s">
        <v>165</v>
      </c>
    </row>
    <row r="3588">
      <c r="D3588" t="s">
        <v>165</v>
      </c>
    </row>
    <row r="3589">
      <c r="D3589" t="s">
        <v>165</v>
      </c>
    </row>
    <row r="3590">
      <c r="D3590" t="s">
        <v>165</v>
      </c>
    </row>
    <row r="3591">
      <c r="D3591" t="s">
        <v>165</v>
      </c>
    </row>
    <row r="3592">
      <c r="D3592" t="s">
        <v>165</v>
      </c>
    </row>
    <row r="3593">
      <c r="D3593" t="s">
        <v>165</v>
      </c>
    </row>
    <row r="3594">
      <c r="D3594" t="s">
        <v>165</v>
      </c>
    </row>
    <row r="3595">
      <c r="D3595" t="s">
        <v>165</v>
      </c>
    </row>
    <row r="3596">
      <c r="D3596" t="s">
        <v>165</v>
      </c>
    </row>
    <row r="3597">
      <c r="D3597" t="s">
        <v>165</v>
      </c>
    </row>
    <row r="3598">
      <c r="D3598" t="s">
        <v>165</v>
      </c>
    </row>
    <row r="3599">
      <c r="D3599" t="s">
        <v>165</v>
      </c>
    </row>
    <row r="3600">
      <c r="D3600" t="s">
        <v>165</v>
      </c>
    </row>
    <row r="3601">
      <c r="D3601" t="s">
        <v>165</v>
      </c>
    </row>
    <row r="3602">
      <c r="D3602" t="s">
        <v>165</v>
      </c>
    </row>
    <row r="3603">
      <c r="D3603" t="s">
        <v>165</v>
      </c>
    </row>
    <row r="3604">
      <c r="D3604" t="s">
        <v>165</v>
      </c>
    </row>
    <row r="3605">
      <c r="D3605" t="s">
        <v>165</v>
      </c>
    </row>
    <row r="3606">
      <c r="D3606" t="s">
        <v>165</v>
      </c>
    </row>
    <row r="3607">
      <c r="D3607" t="s">
        <v>165</v>
      </c>
    </row>
    <row r="3608">
      <c r="D3608" t="s">
        <v>165</v>
      </c>
    </row>
    <row r="3609">
      <c r="D3609" t="s">
        <v>165</v>
      </c>
    </row>
    <row r="3610">
      <c r="D3610" t="s">
        <v>165</v>
      </c>
    </row>
    <row r="3611">
      <c r="D3611" t="s">
        <v>165</v>
      </c>
    </row>
    <row r="3612">
      <c r="D3612" t="s">
        <v>165</v>
      </c>
    </row>
    <row r="3613">
      <c r="D3613" t="s">
        <v>165</v>
      </c>
    </row>
    <row r="3614">
      <c r="D3614" t="s">
        <v>165</v>
      </c>
    </row>
    <row r="3615">
      <c r="D3615" t="s">
        <v>165</v>
      </c>
    </row>
    <row r="3616">
      <c r="D3616" t="s">
        <v>165</v>
      </c>
    </row>
    <row r="3617">
      <c r="D3617" t="s">
        <v>165</v>
      </c>
    </row>
    <row r="3618">
      <c r="D3618" t="s">
        <v>165</v>
      </c>
    </row>
    <row r="3619">
      <c r="D3619" t="s">
        <v>165</v>
      </c>
    </row>
    <row r="3620">
      <c r="D3620" t="s">
        <v>165</v>
      </c>
    </row>
    <row r="3621">
      <c r="D3621" t="s">
        <v>165</v>
      </c>
    </row>
    <row r="3622">
      <c r="D3622" t="s">
        <v>165</v>
      </c>
    </row>
    <row r="3623">
      <c r="D3623" t="s">
        <v>165</v>
      </c>
    </row>
    <row r="3624">
      <c r="D3624" t="s">
        <v>165</v>
      </c>
    </row>
    <row r="3625">
      <c r="D3625" t="s">
        <v>165</v>
      </c>
    </row>
    <row r="3626">
      <c r="D3626" t="s">
        <v>165</v>
      </c>
    </row>
    <row r="3627">
      <c r="D3627" t="s">
        <v>165</v>
      </c>
    </row>
    <row r="3628">
      <c r="D3628" t="s">
        <v>165</v>
      </c>
    </row>
    <row r="3629">
      <c r="D3629" t="s">
        <v>165</v>
      </c>
    </row>
    <row r="3630">
      <c r="D3630" t="s">
        <v>165</v>
      </c>
    </row>
    <row r="3631">
      <c r="D3631" t="s">
        <v>165</v>
      </c>
    </row>
    <row r="3632">
      <c r="D3632" t="s">
        <v>165</v>
      </c>
    </row>
    <row r="3633">
      <c r="D3633" t="s">
        <v>165</v>
      </c>
    </row>
    <row r="3634">
      <c r="D3634" t="s">
        <v>165</v>
      </c>
    </row>
    <row r="3635">
      <c r="D3635" t="s">
        <v>165</v>
      </c>
    </row>
    <row r="3636">
      <c r="D3636" t="s">
        <v>165</v>
      </c>
    </row>
    <row r="3637">
      <c r="D3637" t="s">
        <v>165</v>
      </c>
    </row>
    <row r="3638">
      <c r="D3638" t="s">
        <v>165</v>
      </c>
    </row>
    <row r="3639">
      <c r="D3639" t="s">
        <v>165</v>
      </c>
    </row>
    <row r="3640">
      <c r="D3640" t="s">
        <v>165</v>
      </c>
    </row>
    <row r="3641">
      <c r="D3641" t="s">
        <v>165</v>
      </c>
    </row>
    <row r="3642">
      <c r="D3642" t="s">
        <v>165</v>
      </c>
    </row>
    <row r="3643">
      <c r="D3643" t="s">
        <v>165</v>
      </c>
    </row>
    <row r="3644">
      <c r="D3644" t="s">
        <v>165</v>
      </c>
    </row>
    <row r="3645">
      <c r="D3645" t="s">
        <v>165</v>
      </c>
    </row>
    <row r="3646">
      <c r="D3646" t="s">
        <v>165</v>
      </c>
    </row>
    <row r="3647">
      <c r="D3647" t="s">
        <v>165</v>
      </c>
    </row>
    <row r="3648">
      <c r="D3648" t="s">
        <v>165</v>
      </c>
    </row>
    <row r="3649">
      <c r="D3649" t="s">
        <v>165</v>
      </c>
    </row>
    <row r="3650">
      <c r="D3650" t="s">
        <v>165</v>
      </c>
    </row>
    <row r="3651">
      <c r="D3651" t="s">
        <v>165</v>
      </c>
    </row>
    <row r="3652">
      <c r="D3652" t="s">
        <v>165</v>
      </c>
    </row>
    <row r="3653">
      <c r="D3653" t="s">
        <v>165</v>
      </c>
    </row>
    <row r="3654">
      <c r="D3654" t="s">
        <v>165</v>
      </c>
    </row>
    <row r="3655">
      <c r="D3655" t="s">
        <v>165</v>
      </c>
    </row>
    <row r="3656">
      <c r="D3656" t="s">
        <v>165</v>
      </c>
    </row>
    <row r="3657">
      <c r="D3657" t="s">
        <v>165</v>
      </c>
    </row>
    <row r="3658">
      <c r="D3658" t="s">
        <v>165</v>
      </c>
    </row>
    <row r="3659">
      <c r="D3659" t="s">
        <v>165</v>
      </c>
    </row>
    <row r="3660">
      <c r="D3660" t="s">
        <v>165</v>
      </c>
    </row>
    <row r="3661">
      <c r="D3661" t="s">
        <v>165</v>
      </c>
    </row>
    <row r="3662">
      <c r="D3662" t="s">
        <v>165</v>
      </c>
    </row>
    <row r="3663">
      <c r="D3663" t="s">
        <v>165</v>
      </c>
    </row>
    <row r="3664">
      <c r="D3664" t="s">
        <v>165</v>
      </c>
    </row>
    <row r="3665">
      <c r="D3665" t="s">
        <v>165</v>
      </c>
    </row>
    <row r="3666">
      <c r="D3666" t="s">
        <v>165</v>
      </c>
    </row>
    <row r="3667">
      <c r="D3667" t="s">
        <v>165</v>
      </c>
    </row>
    <row r="3668">
      <c r="D3668" t="s">
        <v>165</v>
      </c>
    </row>
    <row r="3669">
      <c r="D3669" t="s">
        <v>165</v>
      </c>
    </row>
    <row r="3670">
      <c r="D3670" t="s">
        <v>165</v>
      </c>
    </row>
    <row r="3671">
      <c r="D3671" t="s">
        <v>165</v>
      </c>
    </row>
    <row r="3672">
      <c r="D3672" t="s">
        <v>165</v>
      </c>
    </row>
    <row r="3673">
      <c r="D3673" t="s">
        <v>165</v>
      </c>
    </row>
    <row r="3674">
      <c r="D3674" t="s">
        <v>165</v>
      </c>
    </row>
    <row r="3675">
      <c r="D3675" t="s">
        <v>165</v>
      </c>
    </row>
    <row r="3676">
      <c r="D3676" t="s">
        <v>165</v>
      </c>
    </row>
    <row r="3677">
      <c r="D3677" t="s">
        <v>165</v>
      </c>
    </row>
    <row r="3678">
      <c r="D3678" t="s">
        <v>165</v>
      </c>
    </row>
    <row r="3679">
      <c r="D3679" t="s">
        <v>165</v>
      </c>
    </row>
    <row r="3680">
      <c r="D3680" t="s">
        <v>165</v>
      </c>
    </row>
    <row r="3681">
      <c r="D3681" t="s">
        <v>165</v>
      </c>
    </row>
    <row r="3682">
      <c r="D3682" t="s">
        <v>165</v>
      </c>
    </row>
    <row r="3683">
      <c r="D3683" t="s">
        <v>165</v>
      </c>
    </row>
    <row r="3684">
      <c r="D3684" t="s">
        <v>165</v>
      </c>
    </row>
    <row r="3685">
      <c r="D3685" t="s">
        <v>165</v>
      </c>
    </row>
    <row r="3686">
      <c r="D3686" t="s">
        <v>165</v>
      </c>
    </row>
    <row r="3687">
      <c r="D3687" t="s">
        <v>165</v>
      </c>
    </row>
    <row r="3688">
      <c r="D3688" t="s">
        <v>165</v>
      </c>
    </row>
    <row r="3689">
      <c r="D3689" t="s">
        <v>165</v>
      </c>
    </row>
    <row r="3690">
      <c r="D3690" t="s">
        <v>165</v>
      </c>
    </row>
    <row r="3691">
      <c r="D3691" t="s">
        <v>165</v>
      </c>
    </row>
    <row r="3692">
      <c r="D3692" t="s">
        <v>165</v>
      </c>
    </row>
    <row r="3693">
      <c r="D3693" t="s">
        <v>165</v>
      </c>
    </row>
    <row r="3694">
      <c r="D3694" t="s">
        <v>165</v>
      </c>
    </row>
    <row r="3695">
      <c r="D3695" t="s">
        <v>165</v>
      </c>
    </row>
    <row r="3696">
      <c r="D3696" t="s">
        <v>165</v>
      </c>
    </row>
    <row r="3697">
      <c r="D3697" t="s">
        <v>165</v>
      </c>
    </row>
    <row r="3698">
      <c r="D3698" t="s">
        <v>165</v>
      </c>
    </row>
    <row r="3699">
      <c r="D3699" t="s">
        <v>165</v>
      </c>
    </row>
    <row r="3700">
      <c r="D3700" t="s">
        <v>165</v>
      </c>
    </row>
    <row r="3701">
      <c r="D3701" t="s">
        <v>165</v>
      </c>
    </row>
    <row r="3702">
      <c r="D3702" t="s">
        <v>165</v>
      </c>
    </row>
    <row r="3703">
      <c r="D3703" t="s">
        <v>165</v>
      </c>
    </row>
    <row r="3704">
      <c r="D3704" t="s">
        <v>165</v>
      </c>
    </row>
    <row r="3705">
      <c r="D3705" t="s">
        <v>165</v>
      </c>
    </row>
    <row r="3706">
      <c r="D3706" t="s">
        <v>165</v>
      </c>
    </row>
    <row r="3707">
      <c r="D3707" t="s">
        <v>165</v>
      </c>
    </row>
    <row r="3708">
      <c r="D3708" t="s">
        <v>165</v>
      </c>
    </row>
    <row r="3709">
      <c r="D3709" t="s">
        <v>165</v>
      </c>
    </row>
    <row r="3710">
      <c r="D3710" t="s">
        <v>165</v>
      </c>
    </row>
    <row r="3711">
      <c r="D3711" t="s">
        <v>165</v>
      </c>
    </row>
    <row r="3712">
      <c r="D3712" t="s">
        <v>165</v>
      </c>
    </row>
    <row r="3713">
      <c r="D3713" t="s">
        <v>165</v>
      </c>
    </row>
    <row r="3714">
      <c r="D3714" t="s">
        <v>165</v>
      </c>
    </row>
    <row r="3715">
      <c r="D3715" t="s">
        <v>165</v>
      </c>
    </row>
    <row r="3716">
      <c r="D3716" t="s">
        <v>165</v>
      </c>
    </row>
    <row r="3717">
      <c r="D3717" t="s">
        <v>165</v>
      </c>
    </row>
    <row r="3718">
      <c r="D3718" t="s">
        <v>165</v>
      </c>
    </row>
    <row r="3719">
      <c r="D3719" t="s">
        <v>165</v>
      </c>
    </row>
    <row r="3720">
      <c r="D3720" t="s">
        <v>165</v>
      </c>
    </row>
    <row r="3721">
      <c r="D3721" t="s">
        <v>165</v>
      </c>
    </row>
    <row r="3722">
      <c r="D3722" t="s">
        <v>165</v>
      </c>
    </row>
    <row r="3723">
      <c r="D3723" t="s">
        <v>165</v>
      </c>
    </row>
    <row r="3724">
      <c r="D3724" t="s">
        <v>165</v>
      </c>
    </row>
    <row r="3725">
      <c r="D3725" t="s">
        <v>165</v>
      </c>
    </row>
    <row r="3726">
      <c r="D3726" t="s">
        <v>165</v>
      </c>
    </row>
    <row r="3727">
      <c r="D3727" t="s">
        <v>165</v>
      </c>
    </row>
    <row r="3728">
      <c r="D3728" t="s">
        <v>165</v>
      </c>
    </row>
    <row r="3729">
      <c r="D3729" t="s">
        <v>165</v>
      </c>
    </row>
    <row r="3730">
      <c r="D3730" t="s">
        <v>165</v>
      </c>
    </row>
    <row r="3731">
      <c r="D3731" t="s">
        <v>165</v>
      </c>
    </row>
    <row r="3732">
      <c r="D3732" t="s">
        <v>165</v>
      </c>
    </row>
    <row r="3733">
      <c r="D3733" t="s">
        <v>165</v>
      </c>
    </row>
    <row r="3734">
      <c r="D3734" t="s">
        <v>165</v>
      </c>
    </row>
    <row r="3735">
      <c r="D3735" t="s">
        <v>165</v>
      </c>
    </row>
    <row r="3736">
      <c r="D3736" t="s">
        <v>165</v>
      </c>
    </row>
    <row r="3737">
      <c r="D3737" t="s">
        <v>165</v>
      </c>
    </row>
    <row r="3738">
      <c r="D3738" t="s">
        <v>165</v>
      </c>
    </row>
    <row r="3739">
      <c r="D3739" t="s">
        <v>165</v>
      </c>
    </row>
    <row r="3740">
      <c r="D3740" t="s">
        <v>165</v>
      </c>
    </row>
    <row r="3741">
      <c r="D3741" t="s">
        <v>165</v>
      </c>
    </row>
    <row r="3742">
      <c r="D3742" t="s">
        <v>165</v>
      </c>
    </row>
    <row r="3743">
      <c r="D3743" t="s">
        <v>165</v>
      </c>
    </row>
    <row r="3744">
      <c r="D3744" t="s">
        <v>165</v>
      </c>
    </row>
    <row r="3745">
      <c r="D3745" t="s">
        <v>165</v>
      </c>
    </row>
    <row r="3746">
      <c r="D3746" t="s">
        <v>165</v>
      </c>
    </row>
    <row r="3747">
      <c r="D3747" t="s">
        <v>165</v>
      </c>
    </row>
    <row r="3748">
      <c r="D3748" t="s">
        <v>165</v>
      </c>
    </row>
    <row r="3749">
      <c r="D3749" t="s">
        <v>165</v>
      </c>
    </row>
    <row r="3750">
      <c r="D3750" t="s">
        <v>165</v>
      </c>
    </row>
    <row r="3751">
      <c r="D3751" t="s">
        <v>165</v>
      </c>
    </row>
    <row r="3752">
      <c r="D3752" t="s">
        <v>165</v>
      </c>
    </row>
    <row r="3753">
      <c r="D3753" t="s">
        <v>165</v>
      </c>
    </row>
    <row r="3754">
      <c r="D3754" t="s">
        <v>165</v>
      </c>
    </row>
    <row r="3755">
      <c r="D3755" t="s">
        <v>165</v>
      </c>
    </row>
    <row r="3756">
      <c r="D3756" t="s">
        <v>165</v>
      </c>
    </row>
    <row r="3757">
      <c r="D3757" t="s">
        <v>165</v>
      </c>
    </row>
    <row r="3758">
      <c r="D3758" t="s">
        <v>165</v>
      </c>
    </row>
    <row r="3759">
      <c r="D3759" t="s">
        <v>165</v>
      </c>
    </row>
    <row r="3760">
      <c r="D3760" t="s">
        <v>165</v>
      </c>
    </row>
    <row r="3761">
      <c r="D3761" t="s">
        <v>165</v>
      </c>
    </row>
    <row r="3762">
      <c r="D3762" t="s">
        <v>165</v>
      </c>
    </row>
    <row r="3763">
      <c r="D3763" t="s">
        <v>165</v>
      </c>
    </row>
    <row r="3764">
      <c r="D3764" t="s">
        <v>165</v>
      </c>
    </row>
    <row r="3765">
      <c r="D3765" t="s">
        <v>165</v>
      </c>
    </row>
    <row r="3766">
      <c r="D3766" t="s">
        <v>165</v>
      </c>
    </row>
    <row r="3767">
      <c r="D3767" t="s">
        <v>165</v>
      </c>
    </row>
    <row r="3768">
      <c r="D3768" t="s">
        <v>165</v>
      </c>
    </row>
    <row r="3769">
      <c r="D3769" t="s">
        <v>165</v>
      </c>
    </row>
    <row r="3770">
      <c r="D3770" t="s">
        <v>165</v>
      </c>
    </row>
    <row r="3771">
      <c r="D3771" t="s">
        <v>165</v>
      </c>
    </row>
    <row r="3772">
      <c r="D3772" t="s">
        <v>165</v>
      </c>
    </row>
    <row r="3773">
      <c r="D3773" t="s">
        <v>165</v>
      </c>
    </row>
    <row r="3774">
      <c r="D3774" t="s">
        <v>165</v>
      </c>
    </row>
    <row r="3775">
      <c r="D3775" t="s">
        <v>165</v>
      </c>
    </row>
    <row r="3776">
      <c r="D3776" t="s">
        <v>165</v>
      </c>
    </row>
    <row r="3777">
      <c r="D3777" t="s">
        <v>165</v>
      </c>
    </row>
    <row r="3778">
      <c r="D3778" t="s">
        <v>165</v>
      </c>
    </row>
    <row r="3779">
      <c r="D3779" t="s">
        <v>165</v>
      </c>
    </row>
    <row r="3780">
      <c r="D3780" t="s">
        <v>165</v>
      </c>
    </row>
    <row r="3781">
      <c r="D3781" t="s">
        <v>165</v>
      </c>
    </row>
    <row r="3782">
      <c r="D3782" t="s">
        <v>165</v>
      </c>
    </row>
    <row r="3783">
      <c r="D3783" t="s">
        <v>165</v>
      </c>
    </row>
    <row r="3784">
      <c r="D3784" t="s">
        <v>165</v>
      </c>
    </row>
    <row r="3785">
      <c r="D3785" t="s">
        <v>165</v>
      </c>
    </row>
    <row r="3786">
      <c r="D3786" t="s">
        <v>165</v>
      </c>
    </row>
    <row r="3787">
      <c r="D3787" t="s">
        <v>165</v>
      </c>
    </row>
    <row r="3788">
      <c r="D3788" t="s">
        <v>165</v>
      </c>
    </row>
    <row r="3789">
      <c r="D3789" t="s">
        <v>165</v>
      </c>
    </row>
    <row r="3790">
      <c r="D3790" t="s">
        <v>165</v>
      </c>
    </row>
    <row r="3791">
      <c r="D3791" t="s">
        <v>165</v>
      </c>
    </row>
    <row r="3792">
      <c r="D3792" t="s">
        <v>165</v>
      </c>
    </row>
    <row r="3793">
      <c r="D3793" t="s">
        <v>165</v>
      </c>
    </row>
    <row r="3794">
      <c r="D3794" t="s">
        <v>165</v>
      </c>
    </row>
    <row r="3795">
      <c r="D3795" t="s">
        <v>165</v>
      </c>
    </row>
    <row r="3796">
      <c r="D3796" t="s">
        <v>165</v>
      </c>
    </row>
    <row r="3797">
      <c r="D3797" t="s">
        <v>165</v>
      </c>
    </row>
    <row r="3798">
      <c r="D3798" t="s">
        <v>165</v>
      </c>
    </row>
    <row r="3799">
      <c r="D3799" t="s">
        <v>165</v>
      </c>
    </row>
    <row r="3800">
      <c r="D3800" t="s">
        <v>165</v>
      </c>
    </row>
    <row r="3801">
      <c r="D3801" t="s">
        <v>165</v>
      </c>
    </row>
    <row r="3802">
      <c r="D3802" t="s">
        <v>165</v>
      </c>
    </row>
    <row r="3803">
      <c r="D3803" t="s">
        <v>165</v>
      </c>
    </row>
    <row r="3804">
      <c r="D3804" t="s">
        <v>165</v>
      </c>
    </row>
    <row r="3805">
      <c r="D3805" t="s">
        <v>165</v>
      </c>
    </row>
    <row r="3806">
      <c r="D3806" t="s">
        <v>165</v>
      </c>
    </row>
    <row r="3807">
      <c r="D3807" t="s">
        <v>165</v>
      </c>
    </row>
    <row r="3808">
      <c r="D3808" t="s">
        <v>165</v>
      </c>
    </row>
    <row r="3809">
      <c r="D3809" t="s">
        <v>165</v>
      </c>
    </row>
    <row r="3810">
      <c r="D3810" t="s">
        <v>165</v>
      </c>
    </row>
    <row r="3811">
      <c r="D3811" t="s">
        <v>165</v>
      </c>
    </row>
    <row r="3812">
      <c r="D3812" t="s">
        <v>165</v>
      </c>
    </row>
    <row r="3813">
      <c r="D3813" t="s">
        <v>165</v>
      </c>
    </row>
    <row r="3814">
      <c r="D3814" t="s">
        <v>165</v>
      </c>
    </row>
    <row r="3815">
      <c r="D3815" t="s">
        <v>165</v>
      </c>
    </row>
    <row r="3816">
      <c r="D3816" t="s">
        <v>165</v>
      </c>
    </row>
    <row r="3817">
      <c r="D3817" t="s">
        <v>165</v>
      </c>
    </row>
    <row r="3818">
      <c r="D3818" t="s">
        <v>165</v>
      </c>
    </row>
    <row r="3819">
      <c r="D3819" t="s">
        <v>165</v>
      </c>
    </row>
    <row r="3820">
      <c r="D3820" t="s">
        <v>165</v>
      </c>
    </row>
    <row r="3821">
      <c r="D3821" t="s">
        <v>165</v>
      </c>
    </row>
    <row r="3822">
      <c r="D3822" t="s">
        <v>165</v>
      </c>
    </row>
    <row r="3823">
      <c r="D3823" t="s">
        <v>165</v>
      </c>
    </row>
    <row r="3824">
      <c r="D3824" t="s">
        <v>165</v>
      </c>
    </row>
    <row r="3825">
      <c r="D3825" t="s">
        <v>165</v>
      </c>
    </row>
    <row r="3826">
      <c r="D3826" t="s">
        <v>165</v>
      </c>
    </row>
    <row r="3827">
      <c r="D3827" t="s">
        <v>165</v>
      </c>
    </row>
    <row r="3828">
      <c r="D3828" t="s">
        <v>165</v>
      </c>
    </row>
    <row r="3829">
      <c r="D3829" t="s">
        <v>165</v>
      </c>
    </row>
    <row r="3830">
      <c r="D3830" t="s">
        <v>165</v>
      </c>
    </row>
    <row r="3831">
      <c r="D3831" t="s">
        <v>165</v>
      </c>
    </row>
    <row r="3832">
      <c r="D3832" t="s">
        <v>165</v>
      </c>
    </row>
    <row r="3833">
      <c r="D3833" t="s">
        <v>165</v>
      </c>
    </row>
    <row r="3834">
      <c r="D3834" t="s">
        <v>165</v>
      </c>
    </row>
    <row r="3835">
      <c r="D3835" t="s">
        <v>165</v>
      </c>
    </row>
    <row r="3836">
      <c r="D3836" t="s">
        <v>165</v>
      </c>
    </row>
    <row r="3837">
      <c r="D3837" t="s">
        <v>165</v>
      </c>
    </row>
    <row r="3838">
      <c r="D3838" t="s">
        <v>165</v>
      </c>
    </row>
    <row r="3839">
      <c r="D3839" t="s">
        <v>165</v>
      </c>
    </row>
    <row r="3840">
      <c r="D3840" t="s">
        <v>165</v>
      </c>
    </row>
    <row r="3841">
      <c r="D3841" t="s">
        <v>165</v>
      </c>
    </row>
    <row r="3842">
      <c r="D3842" t="s">
        <v>165</v>
      </c>
    </row>
    <row r="3843">
      <c r="D3843" t="s">
        <v>165</v>
      </c>
    </row>
    <row r="3844">
      <c r="D3844" t="s">
        <v>165</v>
      </c>
    </row>
    <row r="3845">
      <c r="D3845" t="s">
        <v>165</v>
      </c>
    </row>
    <row r="3846">
      <c r="D3846" t="s">
        <v>165</v>
      </c>
    </row>
    <row r="3847">
      <c r="D3847" t="s">
        <v>165</v>
      </c>
    </row>
    <row r="3848">
      <c r="D3848" t="s">
        <v>165</v>
      </c>
    </row>
    <row r="3849">
      <c r="D3849" t="s">
        <v>165</v>
      </c>
    </row>
    <row r="3850">
      <c r="D3850" t="s">
        <v>165</v>
      </c>
    </row>
    <row r="3851">
      <c r="D3851" t="s">
        <v>165</v>
      </c>
    </row>
    <row r="3852">
      <c r="D3852" t="s">
        <v>165</v>
      </c>
    </row>
    <row r="3853">
      <c r="D3853" t="s">
        <v>165</v>
      </c>
    </row>
    <row r="3854">
      <c r="D3854" t="s">
        <v>165</v>
      </c>
    </row>
    <row r="3855">
      <c r="D3855" t="s">
        <v>165</v>
      </c>
    </row>
    <row r="3856">
      <c r="D3856" t="s">
        <v>165</v>
      </c>
    </row>
    <row r="3857">
      <c r="D3857" t="s">
        <v>165</v>
      </c>
    </row>
    <row r="3858">
      <c r="D3858" t="s">
        <v>165</v>
      </c>
    </row>
    <row r="3859">
      <c r="D3859" t="s">
        <v>165</v>
      </c>
    </row>
    <row r="3860">
      <c r="D3860" t="s">
        <v>165</v>
      </c>
    </row>
    <row r="3861">
      <c r="D3861" t="s">
        <v>165</v>
      </c>
    </row>
    <row r="3862">
      <c r="D3862" t="s">
        <v>165</v>
      </c>
    </row>
    <row r="3863">
      <c r="D3863" t="s">
        <v>165</v>
      </c>
    </row>
    <row r="3864">
      <c r="D3864" t="s">
        <v>165</v>
      </c>
    </row>
    <row r="3865">
      <c r="D3865" t="s">
        <v>165</v>
      </c>
    </row>
    <row r="3866">
      <c r="D3866" t="s">
        <v>165</v>
      </c>
    </row>
    <row r="3867">
      <c r="D3867" t="s">
        <v>165</v>
      </c>
    </row>
    <row r="3868">
      <c r="D3868" t="s">
        <v>165</v>
      </c>
    </row>
    <row r="3869">
      <c r="D3869" t="s">
        <v>165</v>
      </c>
    </row>
    <row r="3870">
      <c r="D3870" t="s">
        <v>165</v>
      </c>
    </row>
    <row r="3871">
      <c r="D3871" t="s">
        <v>165</v>
      </c>
    </row>
    <row r="3872">
      <c r="D3872" t="s">
        <v>165</v>
      </c>
    </row>
    <row r="3873">
      <c r="D3873" t="s">
        <v>165</v>
      </c>
    </row>
    <row r="3874">
      <c r="D3874" t="s">
        <v>165</v>
      </c>
    </row>
    <row r="3875">
      <c r="D3875" t="s">
        <v>165</v>
      </c>
    </row>
    <row r="3876">
      <c r="D3876" t="s">
        <v>165</v>
      </c>
    </row>
    <row r="3877">
      <c r="D3877" t="s">
        <v>165</v>
      </c>
    </row>
    <row r="3878">
      <c r="D3878" t="s">
        <v>165</v>
      </c>
    </row>
    <row r="3879">
      <c r="D3879" t="s">
        <v>165</v>
      </c>
    </row>
    <row r="3880">
      <c r="D3880" t="s">
        <v>165</v>
      </c>
    </row>
    <row r="3881">
      <c r="D3881" t="s">
        <v>165</v>
      </c>
    </row>
    <row r="3882">
      <c r="D3882" t="s">
        <v>165</v>
      </c>
    </row>
    <row r="3883">
      <c r="D3883" t="s">
        <v>165</v>
      </c>
    </row>
    <row r="3884">
      <c r="D3884" t="s">
        <v>165</v>
      </c>
    </row>
    <row r="3885">
      <c r="D3885" t="s">
        <v>165</v>
      </c>
    </row>
    <row r="3886">
      <c r="D3886" t="s">
        <v>165</v>
      </c>
    </row>
    <row r="3887">
      <c r="D3887" t="s">
        <v>165</v>
      </c>
    </row>
    <row r="3888">
      <c r="D3888" t="s">
        <v>165</v>
      </c>
    </row>
    <row r="3889">
      <c r="D3889" t="s">
        <v>165</v>
      </c>
    </row>
    <row r="3890">
      <c r="D3890" t="s">
        <v>165</v>
      </c>
    </row>
    <row r="3891">
      <c r="D3891" t="s">
        <v>165</v>
      </c>
    </row>
    <row r="3892">
      <c r="D3892" t="s">
        <v>165</v>
      </c>
    </row>
    <row r="3893">
      <c r="D3893" t="s">
        <v>165</v>
      </c>
    </row>
    <row r="3894">
      <c r="D3894" t="s">
        <v>165</v>
      </c>
    </row>
    <row r="3895">
      <c r="D3895" t="s">
        <v>165</v>
      </c>
    </row>
    <row r="3896">
      <c r="D3896" t="s">
        <v>165</v>
      </c>
    </row>
    <row r="3897">
      <c r="D3897" t="s">
        <v>165</v>
      </c>
    </row>
    <row r="3898">
      <c r="D3898" t="s">
        <v>165</v>
      </c>
    </row>
    <row r="3899">
      <c r="D3899" t="s">
        <v>165</v>
      </c>
    </row>
    <row r="3900">
      <c r="D3900" t="s">
        <v>165</v>
      </c>
    </row>
    <row r="3901">
      <c r="D3901" t="s">
        <v>165</v>
      </c>
    </row>
    <row r="3902">
      <c r="D3902" t="s">
        <v>165</v>
      </c>
    </row>
    <row r="3903">
      <c r="D3903" t="s">
        <v>165</v>
      </c>
    </row>
    <row r="3904">
      <c r="D3904" t="s">
        <v>165</v>
      </c>
    </row>
    <row r="3905">
      <c r="D3905" t="s">
        <v>165</v>
      </c>
    </row>
    <row r="3906">
      <c r="D3906" t="s">
        <v>165</v>
      </c>
    </row>
    <row r="3907">
      <c r="D3907" t="s">
        <v>165</v>
      </c>
    </row>
    <row r="3908">
      <c r="D3908" t="s">
        <v>165</v>
      </c>
    </row>
    <row r="3909">
      <c r="D3909" t="s">
        <v>165</v>
      </c>
    </row>
    <row r="3910">
      <c r="D3910" t="s">
        <v>165</v>
      </c>
    </row>
    <row r="3911">
      <c r="D3911" t="s">
        <v>165</v>
      </c>
    </row>
    <row r="3912">
      <c r="D3912" t="s">
        <v>165</v>
      </c>
    </row>
    <row r="3913">
      <c r="D3913" t="s">
        <v>165</v>
      </c>
    </row>
    <row r="3914">
      <c r="D3914" t="s">
        <v>165</v>
      </c>
    </row>
    <row r="3915">
      <c r="D3915" t="s">
        <v>165</v>
      </c>
    </row>
    <row r="3916">
      <c r="D3916" t="s">
        <v>165</v>
      </c>
    </row>
    <row r="3917">
      <c r="D3917" t="s">
        <v>165</v>
      </c>
    </row>
    <row r="3918">
      <c r="D3918" t="s">
        <v>165</v>
      </c>
    </row>
    <row r="3919">
      <c r="D3919" t="s">
        <v>165</v>
      </c>
    </row>
    <row r="3920">
      <c r="D3920" t="s">
        <v>165</v>
      </c>
    </row>
    <row r="3921">
      <c r="D3921" t="s">
        <v>165</v>
      </c>
    </row>
    <row r="3922">
      <c r="D3922" t="s">
        <v>165</v>
      </c>
    </row>
    <row r="3923">
      <c r="D3923" t="s">
        <v>165</v>
      </c>
    </row>
    <row r="3924">
      <c r="D3924" t="s">
        <v>165</v>
      </c>
    </row>
    <row r="3925">
      <c r="D3925" t="s">
        <v>165</v>
      </c>
    </row>
    <row r="3926">
      <c r="D3926" t="s">
        <v>165</v>
      </c>
    </row>
    <row r="3927">
      <c r="D3927" t="s">
        <v>165</v>
      </c>
    </row>
    <row r="3928">
      <c r="D3928" t="s">
        <v>165</v>
      </c>
    </row>
    <row r="3929">
      <c r="D3929" t="s">
        <v>165</v>
      </c>
    </row>
    <row r="3930">
      <c r="D3930" t="s">
        <v>165</v>
      </c>
    </row>
    <row r="3931">
      <c r="D3931" t="s">
        <v>165</v>
      </c>
    </row>
    <row r="3932">
      <c r="D3932" t="s">
        <v>165</v>
      </c>
    </row>
    <row r="3933">
      <c r="D3933" t="s">
        <v>165</v>
      </c>
    </row>
    <row r="3934">
      <c r="D3934" t="s">
        <v>165</v>
      </c>
    </row>
    <row r="3935">
      <c r="D3935" t="s">
        <v>165</v>
      </c>
    </row>
    <row r="3936">
      <c r="D3936" t="s">
        <v>165</v>
      </c>
    </row>
    <row r="3937">
      <c r="D3937" t="s">
        <v>165</v>
      </c>
    </row>
    <row r="3938">
      <c r="D3938" t="s">
        <v>165</v>
      </c>
    </row>
    <row r="3939">
      <c r="D3939" t="s">
        <v>165</v>
      </c>
    </row>
    <row r="3940">
      <c r="D3940" t="s">
        <v>165</v>
      </c>
    </row>
    <row r="3941">
      <c r="D3941" t="s">
        <v>165</v>
      </c>
    </row>
    <row r="3942">
      <c r="D3942" t="s">
        <v>165</v>
      </c>
    </row>
    <row r="3943">
      <c r="D3943" t="s">
        <v>165</v>
      </c>
    </row>
    <row r="3944">
      <c r="D3944" t="s">
        <v>165</v>
      </c>
    </row>
    <row r="3945">
      <c r="D3945" t="s">
        <v>165</v>
      </c>
    </row>
    <row r="3946">
      <c r="D3946" t="s">
        <v>165</v>
      </c>
    </row>
    <row r="3947">
      <c r="D3947" t="s">
        <v>165</v>
      </c>
    </row>
    <row r="3948">
      <c r="D3948" t="s">
        <v>165</v>
      </c>
    </row>
    <row r="3949">
      <c r="D3949" t="s">
        <v>165</v>
      </c>
    </row>
    <row r="3950">
      <c r="D3950" t="s">
        <v>165</v>
      </c>
    </row>
    <row r="3951">
      <c r="D3951" t="s">
        <v>165</v>
      </c>
    </row>
    <row r="3952">
      <c r="D3952" t="s">
        <v>165</v>
      </c>
    </row>
    <row r="3953">
      <c r="D3953" t="s">
        <v>165</v>
      </c>
    </row>
    <row r="3954">
      <c r="D3954" t="s">
        <v>165</v>
      </c>
    </row>
    <row r="3955">
      <c r="D3955" t="s">
        <v>165</v>
      </c>
    </row>
    <row r="3956">
      <c r="D3956" t="s">
        <v>165</v>
      </c>
    </row>
    <row r="3957">
      <c r="D3957" t="s">
        <v>165</v>
      </c>
    </row>
    <row r="3958">
      <c r="D3958" t="s">
        <v>165</v>
      </c>
    </row>
    <row r="3959">
      <c r="D3959" t="s">
        <v>165</v>
      </c>
    </row>
    <row r="3960">
      <c r="D3960" t="s">
        <v>165</v>
      </c>
    </row>
    <row r="3961">
      <c r="D3961" t="s">
        <v>165</v>
      </c>
    </row>
    <row r="3962">
      <c r="D3962" t="s">
        <v>165</v>
      </c>
    </row>
    <row r="3963">
      <c r="D3963" t="s">
        <v>165</v>
      </c>
    </row>
    <row r="3964">
      <c r="D3964" t="s">
        <v>165</v>
      </c>
    </row>
    <row r="3965">
      <c r="D3965" t="s">
        <v>165</v>
      </c>
    </row>
    <row r="3966">
      <c r="D3966" t="s">
        <v>165</v>
      </c>
    </row>
    <row r="3967">
      <c r="D3967" t="s">
        <v>165</v>
      </c>
    </row>
    <row r="3968">
      <c r="D3968" t="s">
        <v>165</v>
      </c>
    </row>
    <row r="3969">
      <c r="D3969" t="s">
        <v>165</v>
      </c>
    </row>
    <row r="3970">
      <c r="D3970" t="s">
        <v>165</v>
      </c>
    </row>
    <row r="3971">
      <c r="D3971" t="s">
        <v>165</v>
      </c>
    </row>
    <row r="3972">
      <c r="D3972" t="s">
        <v>165</v>
      </c>
    </row>
    <row r="3973">
      <c r="D3973" t="s">
        <v>165</v>
      </c>
    </row>
    <row r="3974">
      <c r="D3974" t="s">
        <v>165</v>
      </c>
    </row>
    <row r="3975">
      <c r="D3975" t="s">
        <v>165</v>
      </c>
    </row>
    <row r="3976">
      <c r="D3976" t="s">
        <v>165</v>
      </c>
    </row>
    <row r="3977">
      <c r="D3977" t="s">
        <v>165</v>
      </c>
    </row>
    <row r="3978">
      <c r="D3978" t="s">
        <v>165</v>
      </c>
    </row>
    <row r="3979">
      <c r="D3979" t="s">
        <v>165</v>
      </c>
    </row>
    <row r="3980">
      <c r="D3980" t="s">
        <v>165</v>
      </c>
    </row>
    <row r="3981">
      <c r="D3981" t="s">
        <v>165</v>
      </c>
    </row>
    <row r="3982">
      <c r="D3982" t="s">
        <v>165</v>
      </c>
    </row>
    <row r="3983">
      <c r="D3983" t="s">
        <v>165</v>
      </c>
    </row>
    <row r="3984">
      <c r="D3984" t="s">
        <v>165</v>
      </c>
    </row>
    <row r="3985">
      <c r="D3985" t="s">
        <v>165</v>
      </c>
    </row>
    <row r="3986">
      <c r="D3986" t="s">
        <v>165</v>
      </c>
    </row>
    <row r="3987">
      <c r="D3987" t="s">
        <v>165</v>
      </c>
    </row>
    <row r="3988">
      <c r="D3988" t="s">
        <v>165</v>
      </c>
    </row>
    <row r="3989">
      <c r="D3989" t="s">
        <v>165</v>
      </c>
    </row>
    <row r="3990">
      <c r="D3990" t="s">
        <v>165</v>
      </c>
    </row>
    <row r="3991">
      <c r="D3991" t="s">
        <v>165</v>
      </c>
    </row>
    <row r="3992">
      <c r="D3992" t="s">
        <v>165</v>
      </c>
    </row>
    <row r="3993">
      <c r="D3993" t="s">
        <v>165</v>
      </c>
    </row>
    <row r="3994">
      <c r="D3994" t="s">
        <v>165</v>
      </c>
    </row>
    <row r="3995">
      <c r="D3995" t="s">
        <v>165</v>
      </c>
    </row>
    <row r="3996">
      <c r="D3996" t="s">
        <v>165</v>
      </c>
    </row>
    <row r="3997">
      <c r="D3997" t="s">
        <v>165</v>
      </c>
    </row>
    <row r="3998">
      <c r="D3998" t="s">
        <v>165</v>
      </c>
    </row>
    <row r="3999">
      <c r="D3999" t="s">
        <v>165</v>
      </c>
    </row>
    <row r="4000">
      <c r="D4000" t="s">
        <v>165</v>
      </c>
    </row>
    <row r="4001">
      <c r="D4001" t="s">
        <v>165</v>
      </c>
    </row>
    <row r="4002">
      <c r="D4002" t="s">
        <v>165</v>
      </c>
    </row>
    <row r="4003">
      <c r="D4003" t="s">
        <v>165</v>
      </c>
    </row>
    <row r="4004">
      <c r="D4004" t="s">
        <v>165</v>
      </c>
    </row>
    <row r="4005">
      <c r="D4005" t="s">
        <v>165</v>
      </c>
    </row>
    <row r="4006">
      <c r="D4006" t="s">
        <v>165</v>
      </c>
    </row>
    <row r="4007">
      <c r="D4007" t="s">
        <v>165</v>
      </c>
    </row>
    <row r="4008">
      <c r="D4008" t="s">
        <v>165</v>
      </c>
    </row>
    <row r="4009">
      <c r="D4009" t="s">
        <v>165</v>
      </c>
    </row>
    <row r="4010">
      <c r="D4010" t="s">
        <v>165</v>
      </c>
    </row>
    <row r="4011">
      <c r="D4011" t="s">
        <v>165</v>
      </c>
    </row>
    <row r="4012">
      <c r="D4012" t="s">
        <v>165</v>
      </c>
    </row>
    <row r="4013">
      <c r="D4013" t="s">
        <v>165</v>
      </c>
    </row>
    <row r="4014">
      <c r="D4014" t="s">
        <v>165</v>
      </c>
    </row>
    <row r="4015">
      <c r="D4015" t="s">
        <v>165</v>
      </c>
    </row>
    <row r="4016">
      <c r="D4016" t="s">
        <v>165</v>
      </c>
    </row>
    <row r="4017">
      <c r="D4017" t="s">
        <v>165</v>
      </c>
    </row>
    <row r="4018">
      <c r="D4018" t="s">
        <v>165</v>
      </c>
    </row>
    <row r="4019">
      <c r="D4019" t="s">
        <v>165</v>
      </c>
    </row>
    <row r="4020">
      <c r="D4020" t="s">
        <v>165</v>
      </c>
    </row>
    <row r="4021">
      <c r="D4021" t="s">
        <v>165</v>
      </c>
    </row>
    <row r="4022">
      <c r="D4022" t="s">
        <v>165</v>
      </c>
    </row>
    <row r="4023">
      <c r="D4023" t="s">
        <v>165</v>
      </c>
    </row>
    <row r="4024">
      <c r="D4024" t="s">
        <v>165</v>
      </c>
    </row>
    <row r="4025">
      <c r="D4025" t="s">
        <v>165</v>
      </c>
    </row>
    <row r="4026">
      <c r="D4026" t="s">
        <v>165</v>
      </c>
    </row>
    <row r="4027">
      <c r="D4027" t="s">
        <v>165</v>
      </c>
    </row>
    <row r="4028">
      <c r="D4028" t="s">
        <v>165</v>
      </c>
    </row>
    <row r="4029">
      <c r="D4029" t="s">
        <v>165</v>
      </c>
    </row>
    <row r="4030">
      <c r="D4030" t="s">
        <v>165</v>
      </c>
    </row>
    <row r="4031">
      <c r="D4031" t="s">
        <v>165</v>
      </c>
    </row>
    <row r="4032">
      <c r="D4032" t="s">
        <v>165</v>
      </c>
    </row>
    <row r="4033">
      <c r="D4033" t="s">
        <v>165</v>
      </c>
    </row>
    <row r="4034">
      <c r="D4034" t="s">
        <v>165</v>
      </c>
    </row>
    <row r="4035">
      <c r="D4035" t="s">
        <v>165</v>
      </c>
    </row>
    <row r="4036">
      <c r="D4036" t="s">
        <v>165</v>
      </c>
    </row>
    <row r="4037">
      <c r="D4037" t="s">
        <v>165</v>
      </c>
    </row>
    <row r="4038">
      <c r="D4038" t="s">
        <v>165</v>
      </c>
    </row>
    <row r="4039">
      <c r="D4039" t="s">
        <v>165</v>
      </c>
    </row>
    <row r="4040">
      <c r="D4040" t="s">
        <v>165</v>
      </c>
    </row>
    <row r="4041">
      <c r="D4041" t="s">
        <v>165</v>
      </c>
    </row>
    <row r="4042">
      <c r="D4042" t="s">
        <v>165</v>
      </c>
    </row>
    <row r="4043">
      <c r="D4043" t="s">
        <v>165</v>
      </c>
    </row>
    <row r="4044">
      <c r="D4044" t="s">
        <v>165</v>
      </c>
    </row>
    <row r="4045">
      <c r="D4045" t="s">
        <v>165</v>
      </c>
    </row>
    <row r="4046">
      <c r="D4046" t="s">
        <v>165</v>
      </c>
    </row>
    <row r="4047">
      <c r="D4047" t="s">
        <v>165</v>
      </c>
    </row>
    <row r="4048">
      <c r="D4048" t="s">
        <v>165</v>
      </c>
    </row>
    <row r="4049">
      <c r="D4049" t="s">
        <v>165</v>
      </c>
    </row>
    <row r="4050">
      <c r="D4050" t="s">
        <v>165</v>
      </c>
    </row>
    <row r="4051">
      <c r="D4051" t="s">
        <v>165</v>
      </c>
    </row>
    <row r="4052">
      <c r="D4052" t="s">
        <v>165</v>
      </c>
    </row>
    <row r="4053">
      <c r="D4053" t="s">
        <v>165</v>
      </c>
    </row>
    <row r="4054">
      <c r="D4054" t="s">
        <v>165</v>
      </c>
    </row>
    <row r="4055">
      <c r="D4055" t="s">
        <v>165</v>
      </c>
    </row>
    <row r="4056">
      <c r="D4056" t="s">
        <v>165</v>
      </c>
    </row>
    <row r="4057">
      <c r="D4057" t="s">
        <v>165</v>
      </c>
    </row>
    <row r="4058">
      <c r="D4058" t="s">
        <v>165</v>
      </c>
    </row>
    <row r="4059">
      <c r="D4059" t="s">
        <v>165</v>
      </c>
    </row>
    <row r="4060">
      <c r="D4060" t="s">
        <v>165</v>
      </c>
    </row>
    <row r="4061">
      <c r="D4061" t="s">
        <v>165</v>
      </c>
    </row>
    <row r="4062">
      <c r="D4062" t="s">
        <v>165</v>
      </c>
    </row>
    <row r="4063">
      <c r="D4063" t="s">
        <v>165</v>
      </c>
    </row>
    <row r="4064">
      <c r="D4064" t="s">
        <v>165</v>
      </c>
    </row>
    <row r="4065">
      <c r="D4065" t="s">
        <v>165</v>
      </c>
    </row>
    <row r="4066">
      <c r="D4066" t="s">
        <v>165</v>
      </c>
    </row>
    <row r="4067">
      <c r="D4067" t="s">
        <v>165</v>
      </c>
    </row>
    <row r="4068">
      <c r="D4068" t="s">
        <v>165</v>
      </c>
    </row>
    <row r="4069">
      <c r="D4069" t="s">
        <v>165</v>
      </c>
    </row>
    <row r="4070">
      <c r="D4070" t="s">
        <v>165</v>
      </c>
    </row>
    <row r="4071">
      <c r="D4071" t="s">
        <v>165</v>
      </c>
    </row>
    <row r="4072">
      <c r="D4072" t="s">
        <v>165</v>
      </c>
    </row>
    <row r="4073">
      <c r="D4073" t="s">
        <v>165</v>
      </c>
    </row>
    <row r="4074">
      <c r="D4074" t="s">
        <v>165</v>
      </c>
    </row>
    <row r="4075">
      <c r="D4075" t="s">
        <v>165</v>
      </c>
    </row>
    <row r="4076">
      <c r="D4076" t="s">
        <v>165</v>
      </c>
    </row>
    <row r="4077">
      <c r="D4077" t="s">
        <v>165</v>
      </c>
    </row>
    <row r="4078">
      <c r="D4078" t="s">
        <v>165</v>
      </c>
    </row>
    <row r="4079">
      <c r="D4079" t="s">
        <v>165</v>
      </c>
    </row>
    <row r="4080">
      <c r="D4080" t="s">
        <v>165</v>
      </c>
    </row>
    <row r="4081">
      <c r="D4081" t="s">
        <v>165</v>
      </c>
    </row>
    <row r="4082">
      <c r="D4082" t="s">
        <v>165</v>
      </c>
    </row>
    <row r="4083">
      <c r="D4083" t="s">
        <v>165</v>
      </c>
    </row>
    <row r="4084">
      <c r="D4084" t="s">
        <v>165</v>
      </c>
    </row>
    <row r="4085">
      <c r="D4085" t="s">
        <v>165</v>
      </c>
    </row>
    <row r="4086">
      <c r="D4086" t="s">
        <v>165</v>
      </c>
    </row>
    <row r="4087">
      <c r="D4087" t="s">
        <v>165</v>
      </c>
    </row>
    <row r="4088">
      <c r="D4088" t="s">
        <v>165</v>
      </c>
    </row>
    <row r="4089">
      <c r="D4089" t="s">
        <v>165</v>
      </c>
    </row>
    <row r="4090">
      <c r="D4090" t="s">
        <v>165</v>
      </c>
    </row>
    <row r="4091">
      <c r="D4091" t="s">
        <v>165</v>
      </c>
    </row>
    <row r="4092">
      <c r="D4092" t="s">
        <v>165</v>
      </c>
    </row>
    <row r="4093">
      <c r="D4093" t="s">
        <v>165</v>
      </c>
    </row>
    <row r="4094">
      <c r="D4094" t="s">
        <v>165</v>
      </c>
    </row>
    <row r="4095">
      <c r="D4095" t="s">
        <v>165</v>
      </c>
    </row>
    <row r="4096">
      <c r="D4096" t="s">
        <v>165</v>
      </c>
    </row>
    <row r="4097">
      <c r="D4097" t="s">
        <v>165</v>
      </c>
    </row>
    <row r="4098">
      <c r="D4098" t="s">
        <v>165</v>
      </c>
    </row>
    <row r="4099">
      <c r="D4099" t="s">
        <v>165</v>
      </c>
    </row>
    <row r="4100">
      <c r="D4100" t="s">
        <v>165</v>
      </c>
    </row>
    <row r="4101">
      <c r="D4101" t="s">
        <v>165</v>
      </c>
    </row>
    <row r="4102">
      <c r="D4102" t="s">
        <v>165</v>
      </c>
    </row>
    <row r="4103">
      <c r="D4103" t="s">
        <v>165</v>
      </c>
    </row>
    <row r="4104">
      <c r="D4104" t="s">
        <v>165</v>
      </c>
    </row>
    <row r="4105">
      <c r="D4105" t="s">
        <v>165</v>
      </c>
    </row>
    <row r="4106">
      <c r="D4106" t="s">
        <v>165</v>
      </c>
    </row>
    <row r="4107">
      <c r="D4107" t="s">
        <v>165</v>
      </c>
    </row>
    <row r="4108">
      <c r="D4108" t="s">
        <v>165</v>
      </c>
    </row>
    <row r="4109">
      <c r="D4109" t="s">
        <v>165</v>
      </c>
    </row>
    <row r="4110">
      <c r="D4110" t="s">
        <v>165</v>
      </c>
    </row>
    <row r="4111">
      <c r="D4111" t="s">
        <v>165</v>
      </c>
    </row>
    <row r="4112">
      <c r="D4112" t="s">
        <v>165</v>
      </c>
    </row>
    <row r="4113">
      <c r="D4113" t="s">
        <v>165</v>
      </c>
    </row>
    <row r="4114">
      <c r="D4114" t="s">
        <v>165</v>
      </c>
    </row>
    <row r="4115">
      <c r="D4115" t="s">
        <v>165</v>
      </c>
    </row>
    <row r="4116">
      <c r="D4116" t="s">
        <v>165</v>
      </c>
    </row>
    <row r="4117">
      <c r="D4117" t="s">
        <v>165</v>
      </c>
    </row>
    <row r="4118">
      <c r="D4118" t="s">
        <v>165</v>
      </c>
    </row>
    <row r="4119">
      <c r="D4119" t="s">
        <v>165</v>
      </c>
    </row>
    <row r="4120">
      <c r="D4120" t="s">
        <v>165</v>
      </c>
    </row>
    <row r="4121">
      <c r="D4121" t="s">
        <v>165</v>
      </c>
    </row>
    <row r="4122">
      <c r="D4122" t="s">
        <v>165</v>
      </c>
    </row>
    <row r="4123">
      <c r="D4123" t="s">
        <v>165</v>
      </c>
    </row>
    <row r="4124">
      <c r="D4124" t="s">
        <v>165</v>
      </c>
    </row>
    <row r="4125">
      <c r="D4125" t="s">
        <v>165</v>
      </c>
    </row>
    <row r="4126">
      <c r="D4126" t="s">
        <v>165</v>
      </c>
    </row>
    <row r="4127">
      <c r="D4127" t="s">
        <v>165</v>
      </c>
    </row>
    <row r="4128">
      <c r="D4128" t="s">
        <v>165</v>
      </c>
    </row>
    <row r="4129">
      <c r="D4129" t="s">
        <v>165</v>
      </c>
    </row>
    <row r="4130">
      <c r="D4130" t="s">
        <v>165</v>
      </c>
    </row>
    <row r="4131">
      <c r="D4131" t="s">
        <v>165</v>
      </c>
    </row>
    <row r="4132">
      <c r="D4132" t="s">
        <v>165</v>
      </c>
    </row>
    <row r="4133">
      <c r="D4133" t="s">
        <v>165</v>
      </c>
    </row>
    <row r="4134">
      <c r="D4134" t="s">
        <v>165</v>
      </c>
    </row>
    <row r="4135">
      <c r="D4135" t="s">
        <v>165</v>
      </c>
    </row>
    <row r="4136">
      <c r="D4136" t="s">
        <v>165</v>
      </c>
    </row>
    <row r="4137">
      <c r="D4137" t="s">
        <v>165</v>
      </c>
    </row>
    <row r="4138">
      <c r="D4138" t="s">
        <v>165</v>
      </c>
    </row>
    <row r="4139">
      <c r="D4139" t="s">
        <v>165</v>
      </c>
    </row>
    <row r="4140">
      <c r="D4140" t="s">
        <v>165</v>
      </c>
    </row>
    <row r="4141">
      <c r="D4141" t="s">
        <v>165</v>
      </c>
    </row>
    <row r="4142">
      <c r="D4142" t="s">
        <v>165</v>
      </c>
    </row>
    <row r="4143">
      <c r="D4143" t="s">
        <v>165</v>
      </c>
    </row>
    <row r="4144">
      <c r="D4144" t="s">
        <v>165</v>
      </c>
    </row>
    <row r="4145">
      <c r="D4145" t="s">
        <v>165</v>
      </c>
    </row>
    <row r="4146">
      <c r="D4146" t="s">
        <v>165</v>
      </c>
    </row>
    <row r="4147">
      <c r="D4147" t="s">
        <v>165</v>
      </c>
    </row>
    <row r="4148">
      <c r="D4148" t="s">
        <v>165</v>
      </c>
    </row>
    <row r="4149">
      <c r="D4149" t="s">
        <v>165</v>
      </c>
    </row>
    <row r="4150">
      <c r="D4150" t="s">
        <v>165</v>
      </c>
    </row>
    <row r="4151">
      <c r="D4151" t="s">
        <v>165</v>
      </c>
    </row>
    <row r="4152">
      <c r="D4152" t="s">
        <v>165</v>
      </c>
    </row>
    <row r="4153">
      <c r="D4153" t="s">
        <v>165</v>
      </c>
    </row>
    <row r="4154">
      <c r="D4154" t="s">
        <v>165</v>
      </c>
    </row>
    <row r="4155">
      <c r="D4155" t="s">
        <v>165</v>
      </c>
    </row>
    <row r="4156">
      <c r="D4156" t="s">
        <v>165</v>
      </c>
    </row>
    <row r="4157">
      <c r="D4157" t="s">
        <v>165</v>
      </c>
    </row>
    <row r="4158">
      <c r="D4158" t="s">
        <v>165</v>
      </c>
    </row>
    <row r="4159">
      <c r="D4159" t="s">
        <v>165</v>
      </c>
    </row>
    <row r="4160">
      <c r="D4160" t="s">
        <v>165</v>
      </c>
    </row>
    <row r="4161">
      <c r="D4161" t="s">
        <v>165</v>
      </c>
    </row>
    <row r="4162">
      <c r="D4162" t="s">
        <v>165</v>
      </c>
    </row>
    <row r="4163">
      <c r="D4163" t="s">
        <v>165</v>
      </c>
    </row>
    <row r="4164">
      <c r="D4164" t="s">
        <v>165</v>
      </c>
    </row>
    <row r="4165">
      <c r="D4165" t="s">
        <v>165</v>
      </c>
    </row>
    <row r="4166">
      <c r="D4166" t="s">
        <v>165</v>
      </c>
    </row>
    <row r="4167">
      <c r="D4167" t="s">
        <v>165</v>
      </c>
    </row>
    <row r="4168">
      <c r="D4168" t="s">
        <v>165</v>
      </c>
    </row>
    <row r="4169">
      <c r="D4169" t="s">
        <v>165</v>
      </c>
    </row>
    <row r="4170">
      <c r="D4170" t="s">
        <v>165</v>
      </c>
    </row>
    <row r="4171">
      <c r="D4171" t="s">
        <v>165</v>
      </c>
    </row>
    <row r="4172">
      <c r="D4172" t="s">
        <v>165</v>
      </c>
    </row>
    <row r="4173">
      <c r="D4173" t="s">
        <v>165</v>
      </c>
    </row>
    <row r="4174">
      <c r="D4174" t="s">
        <v>165</v>
      </c>
    </row>
    <row r="4175">
      <c r="D4175" t="s">
        <v>165</v>
      </c>
    </row>
    <row r="4176">
      <c r="D4176" t="s">
        <v>165</v>
      </c>
    </row>
    <row r="4177">
      <c r="D4177" t="s">
        <v>165</v>
      </c>
    </row>
    <row r="4178">
      <c r="D4178" t="s">
        <v>165</v>
      </c>
    </row>
    <row r="4179">
      <c r="D4179" t="s">
        <v>165</v>
      </c>
    </row>
    <row r="4180">
      <c r="D4180" t="s">
        <v>165</v>
      </c>
    </row>
    <row r="4181">
      <c r="D4181" t="s">
        <v>165</v>
      </c>
    </row>
    <row r="4182">
      <c r="D4182" t="s">
        <v>165</v>
      </c>
    </row>
    <row r="4183">
      <c r="D4183" t="s">
        <v>165</v>
      </c>
    </row>
    <row r="4184">
      <c r="D4184" t="s">
        <v>165</v>
      </c>
    </row>
    <row r="4185">
      <c r="D4185" t="s">
        <v>165</v>
      </c>
    </row>
    <row r="4186">
      <c r="D4186" t="s">
        <v>165</v>
      </c>
    </row>
    <row r="4187">
      <c r="D4187" t="s">
        <v>165</v>
      </c>
    </row>
    <row r="4188">
      <c r="D4188" t="s">
        <v>165</v>
      </c>
    </row>
    <row r="4189">
      <c r="D4189" t="s">
        <v>165</v>
      </c>
    </row>
    <row r="4190">
      <c r="D4190" t="s">
        <v>165</v>
      </c>
    </row>
    <row r="4191">
      <c r="D4191" t="s">
        <v>165</v>
      </c>
    </row>
    <row r="4192">
      <c r="D4192" t="s">
        <v>165</v>
      </c>
    </row>
    <row r="4193">
      <c r="D4193" t="s">
        <v>165</v>
      </c>
    </row>
    <row r="4194">
      <c r="D4194" t="s">
        <v>165</v>
      </c>
    </row>
    <row r="4195">
      <c r="D4195" t="s">
        <v>165</v>
      </c>
    </row>
    <row r="4196">
      <c r="D4196" t="s">
        <v>165</v>
      </c>
    </row>
    <row r="4197">
      <c r="D4197" t="s">
        <v>165</v>
      </c>
    </row>
    <row r="4198">
      <c r="D4198" t="s">
        <v>165</v>
      </c>
    </row>
    <row r="4199">
      <c r="D4199" t="s">
        <v>165</v>
      </c>
    </row>
    <row r="4200">
      <c r="D4200" t="s">
        <v>165</v>
      </c>
    </row>
    <row r="4201">
      <c r="D4201" t="s">
        <v>165</v>
      </c>
    </row>
    <row r="4202">
      <c r="D4202" t="s">
        <v>165</v>
      </c>
    </row>
    <row r="4203">
      <c r="D4203" t="s">
        <v>165</v>
      </c>
    </row>
    <row r="4204">
      <c r="D4204" t="s">
        <v>165</v>
      </c>
    </row>
    <row r="4205">
      <c r="D4205" t="s">
        <v>165</v>
      </c>
    </row>
    <row r="4206">
      <c r="D4206" t="s">
        <v>165</v>
      </c>
    </row>
    <row r="4207">
      <c r="D4207" t="s">
        <v>165</v>
      </c>
    </row>
    <row r="4208">
      <c r="D4208" t="s">
        <v>165</v>
      </c>
    </row>
    <row r="4209">
      <c r="D4209" t="s">
        <v>165</v>
      </c>
    </row>
    <row r="4210">
      <c r="D4210" t="s">
        <v>165</v>
      </c>
    </row>
    <row r="4211">
      <c r="D4211" t="s">
        <v>165</v>
      </c>
    </row>
    <row r="4212">
      <c r="D4212" t="s">
        <v>165</v>
      </c>
    </row>
    <row r="4213">
      <c r="D4213" t="s">
        <v>165</v>
      </c>
    </row>
    <row r="4214">
      <c r="D4214" t="s">
        <v>165</v>
      </c>
    </row>
    <row r="4215">
      <c r="D4215" t="s">
        <v>165</v>
      </c>
    </row>
    <row r="4216">
      <c r="D4216" t="s">
        <v>165</v>
      </c>
    </row>
    <row r="4217">
      <c r="D4217" t="s">
        <v>165</v>
      </c>
    </row>
    <row r="4218">
      <c r="D4218" t="s">
        <v>165</v>
      </c>
    </row>
    <row r="4219">
      <c r="D4219" t="s">
        <v>165</v>
      </c>
    </row>
    <row r="4220">
      <c r="D4220" t="s">
        <v>165</v>
      </c>
    </row>
    <row r="4221">
      <c r="D4221" t="s">
        <v>165</v>
      </c>
    </row>
    <row r="4222">
      <c r="D4222" t="s">
        <v>165</v>
      </c>
    </row>
    <row r="4223">
      <c r="D4223" t="s">
        <v>165</v>
      </c>
    </row>
    <row r="4224">
      <c r="D4224" t="s">
        <v>165</v>
      </c>
    </row>
    <row r="4225">
      <c r="D4225" t="s">
        <v>165</v>
      </c>
    </row>
    <row r="4226">
      <c r="D4226" t="s">
        <v>165</v>
      </c>
    </row>
    <row r="4227">
      <c r="D4227" t="s">
        <v>165</v>
      </c>
    </row>
    <row r="4228">
      <c r="D4228" t="s">
        <v>165</v>
      </c>
    </row>
    <row r="4229">
      <c r="D4229" t="s">
        <v>165</v>
      </c>
    </row>
    <row r="4230">
      <c r="D4230" t="s">
        <v>165</v>
      </c>
    </row>
    <row r="4231">
      <c r="D4231" t="s">
        <v>165</v>
      </c>
    </row>
    <row r="4232">
      <c r="D4232" t="s">
        <v>165</v>
      </c>
    </row>
    <row r="4233">
      <c r="D4233" t="s">
        <v>165</v>
      </c>
    </row>
    <row r="4234">
      <c r="D4234" t="s">
        <v>165</v>
      </c>
    </row>
    <row r="4235">
      <c r="D4235" t="s">
        <v>165</v>
      </c>
    </row>
    <row r="4236">
      <c r="D4236" t="s">
        <v>165</v>
      </c>
    </row>
    <row r="4237">
      <c r="D4237" t="s">
        <v>165</v>
      </c>
    </row>
    <row r="4238">
      <c r="D4238" t="s">
        <v>165</v>
      </c>
    </row>
    <row r="4239">
      <c r="D4239" t="s">
        <v>165</v>
      </c>
    </row>
    <row r="4240">
      <c r="D4240" t="s">
        <v>165</v>
      </c>
    </row>
    <row r="4241">
      <c r="D4241" t="s">
        <v>165</v>
      </c>
    </row>
    <row r="4242">
      <c r="D4242" t="s">
        <v>165</v>
      </c>
    </row>
    <row r="4243">
      <c r="D4243" t="s">
        <v>165</v>
      </c>
    </row>
    <row r="4244">
      <c r="D4244" t="s">
        <v>165</v>
      </c>
    </row>
    <row r="4245">
      <c r="D4245" t="s">
        <v>165</v>
      </c>
    </row>
    <row r="4246">
      <c r="D4246" t="s">
        <v>165</v>
      </c>
    </row>
    <row r="4247">
      <c r="D4247" t="s">
        <v>165</v>
      </c>
    </row>
    <row r="4248">
      <c r="D4248" t="s">
        <v>165</v>
      </c>
    </row>
    <row r="4249">
      <c r="D4249" t="s">
        <v>165</v>
      </c>
    </row>
    <row r="4250">
      <c r="D4250" t="s">
        <v>165</v>
      </c>
    </row>
    <row r="4251">
      <c r="D4251" t="s">
        <v>165</v>
      </c>
    </row>
    <row r="4252">
      <c r="D4252" t="s">
        <v>165</v>
      </c>
    </row>
    <row r="4253">
      <c r="D4253" t="s">
        <v>165</v>
      </c>
    </row>
    <row r="4254">
      <c r="D4254" t="s">
        <v>165</v>
      </c>
    </row>
    <row r="4255">
      <c r="D4255" t="s">
        <v>165</v>
      </c>
    </row>
    <row r="4256">
      <c r="D4256" t="s">
        <v>165</v>
      </c>
    </row>
    <row r="4257">
      <c r="D4257" t="s">
        <v>165</v>
      </c>
    </row>
    <row r="4258">
      <c r="D4258" t="s">
        <v>165</v>
      </c>
    </row>
    <row r="4259">
      <c r="D4259" t="s">
        <v>165</v>
      </c>
    </row>
    <row r="4260">
      <c r="D4260" t="s">
        <v>165</v>
      </c>
    </row>
    <row r="4261">
      <c r="D4261" t="s">
        <v>165</v>
      </c>
    </row>
    <row r="4262">
      <c r="D4262" t="s">
        <v>165</v>
      </c>
    </row>
    <row r="4263">
      <c r="D4263" t="s">
        <v>165</v>
      </c>
    </row>
    <row r="4264">
      <c r="D4264" t="s">
        <v>165</v>
      </c>
    </row>
    <row r="4265">
      <c r="D4265" t="s">
        <v>165</v>
      </c>
    </row>
    <row r="4266">
      <c r="D4266" t="s">
        <v>165</v>
      </c>
    </row>
    <row r="4267">
      <c r="D4267" t="s">
        <v>165</v>
      </c>
    </row>
    <row r="4268">
      <c r="D4268" t="s">
        <v>165</v>
      </c>
    </row>
    <row r="4269">
      <c r="D4269" t="s">
        <v>165</v>
      </c>
    </row>
    <row r="4270">
      <c r="D4270" t="s">
        <v>165</v>
      </c>
    </row>
    <row r="4271">
      <c r="D4271" t="s">
        <v>165</v>
      </c>
    </row>
    <row r="4272">
      <c r="D4272" t="s">
        <v>165</v>
      </c>
    </row>
    <row r="4273">
      <c r="D4273" t="s">
        <v>165</v>
      </c>
    </row>
    <row r="4274">
      <c r="D4274" t="s">
        <v>165</v>
      </c>
    </row>
    <row r="4275">
      <c r="D4275" t="s">
        <v>165</v>
      </c>
    </row>
    <row r="4276">
      <c r="D4276" t="s">
        <v>165</v>
      </c>
    </row>
    <row r="4277">
      <c r="D4277" t="s">
        <v>165</v>
      </c>
    </row>
    <row r="4278">
      <c r="D4278" t="s">
        <v>165</v>
      </c>
    </row>
    <row r="4279">
      <c r="D4279" t="s">
        <v>165</v>
      </c>
    </row>
    <row r="4280">
      <c r="D4280" t="s">
        <v>165</v>
      </c>
    </row>
    <row r="4281">
      <c r="D4281" t="s">
        <v>165</v>
      </c>
    </row>
    <row r="4282">
      <c r="D4282" t="s">
        <v>165</v>
      </c>
    </row>
    <row r="4283">
      <c r="D4283" t="s">
        <v>165</v>
      </c>
    </row>
    <row r="4284">
      <c r="D4284" t="s">
        <v>165</v>
      </c>
    </row>
    <row r="4285">
      <c r="D4285" t="s">
        <v>165</v>
      </c>
    </row>
    <row r="4286">
      <c r="D4286" t="s">
        <v>165</v>
      </c>
    </row>
    <row r="4287">
      <c r="D4287" t="s">
        <v>165</v>
      </c>
    </row>
    <row r="4288">
      <c r="D4288" t="s">
        <v>165</v>
      </c>
    </row>
    <row r="4289">
      <c r="D4289" t="s">
        <v>165</v>
      </c>
    </row>
    <row r="4290">
      <c r="D4290" t="s">
        <v>165</v>
      </c>
    </row>
    <row r="4291">
      <c r="D4291" t="s">
        <v>165</v>
      </c>
    </row>
    <row r="4292">
      <c r="D4292" t="s">
        <v>165</v>
      </c>
    </row>
    <row r="4293">
      <c r="D4293" t="s">
        <v>165</v>
      </c>
    </row>
    <row r="4294">
      <c r="D4294" t="s">
        <v>165</v>
      </c>
    </row>
    <row r="4295">
      <c r="D4295" t="s">
        <v>165</v>
      </c>
    </row>
    <row r="4296">
      <c r="D4296" t="s">
        <v>165</v>
      </c>
    </row>
    <row r="4297">
      <c r="D4297" t="s">
        <v>165</v>
      </c>
    </row>
    <row r="4298">
      <c r="D4298" t="s">
        <v>165</v>
      </c>
    </row>
    <row r="4299">
      <c r="D4299" t="s">
        <v>165</v>
      </c>
    </row>
    <row r="4300">
      <c r="D4300" t="s">
        <v>165</v>
      </c>
    </row>
    <row r="4301">
      <c r="D4301" t="s">
        <v>165</v>
      </c>
    </row>
    <row r="4302">
      <c r="D4302" t="s">
        <v>165</v>
      </c>
    </row>
    <row r="4303">
      <c r="D4303" t="s">
        <v>165</v>
      </c>
    </row>
    <row r="4304">
      <c r="D4304" t="s">
        <v>165</v>
      </c>
    </row>
    <row r="4305">
      <c r="D4305" t="s">
        <v>165</v>
      </c>
    </row>
    <row r="4306">
      <c r="D4306" t="s">
        <v>165</v>
      </c>
    </row>
    <row r="4307">
      <c r="D4307" t="s">
        <v>165</v>
      </c>
    </row>
    <row r="4308">
      <c r="D4308" t="s">
        <v>165</v>
      </c>
    </row>
    <row r="4309">
      <c r="D4309" t="s">
        <v>165</v>
      </c>
    </row>
    <row r="4310">
      <c r="D4310" t="s">
        <v>165</v>
      </c>
    </row>
    <row r="4311">
      <c r="D4311" t="s">
        <v>165</v>
      </c>
    </row>
    <row r="4312">
      <c r="D4312" t="s">
        <v>165</v>
      </c>
    </row>
    <row r="4313">
      <c r="D4313" t="s">
        <v>165</v>
      </c>
    </row>
    <row r="4314">
      <c r="D4314" t="s">
        <v>165</v>
      </c>
    </row>
    <row r="4315">
      <c r="D4315" t="s">
        <v>165</v>
      </c>
    </row>
    <row r="4316">
      <c r="D4316" t="s">
        <v>165</v>
      </c>
    </row>
    <row r="4317">
      <c r="D4317" t="s">
        <v>165</v>
      </c>
    </row>
    <row r="4318">
      <c r="D4318" t="s">
        <v>165</v>
      </c>
    </row>
    <row r="4319">
      <c r="D4319" t="s">
        <v>165</v>
      </c>
    </row>
    <row r="4320">
      <c r="D4320" t="s">
        <v>165</v>
      </c>
    </row>
    <row r="4321">
      <c r="D4321" t="s">
        <v>165</v>
      </c>
    </row>
    <row r="4322">
      <c r="D4322" t="s">
        <v>165</v>
      </c>
    </row>
    <row r="4323">
      <c r="D4323" t="s">
        <v>165</v>
      </c>
    </row>
    <row r="4324">
      <c r="D4324" t="s">
        <v>165</v>
      </c>
    </row>
    <row r="4325">
      <c r="D4325" t="s">
        <v>165</v>
      </c>
    </row>
    <row r="4326">
      <c r="D4326" t="s">
        <v>165</v>
      </c>
    </row>
    <row r="4327">
      <c r="D4327" t="s">
        <v>165</v>
      </c>
    </row>
    <row r="4328">
      <c r="D4328" t="s">
        <v>165</v>
      </c>
    </row>
    <row r="4329">
      <c r="D4329" t="s">
        <v>165</v>
      </c>
    </row>
    <row r="4330">
      <c r="D4330" t="s">
        <v>165</v>
      </c>
    </row>
    <row r="4331">
      <c r="D4331" t="s">
        <v>165</v>
      </c>
    </row>
    <row r="4332">
      <c r="D4332" t="s">
        <v>165</v>
      </c>
    </row>
    <row r="4333">
      <c r="D4333" t="s">
        <v>165</v>
      </c>
    </row>
    <row r="4334">
      <c r="D4334" t="s">
        <v>165</v>
      </c>
    </row>
    <row r="4335">
      <c r="D4335" t="s">
        <v>165</v>
      </c>
    </row>
    <row r="4336">
      <c r="D4336" t="s">
        <v>165</v>
      </c>
    </row>
    <row r="4337">
      <c r="D4337" t="s">
        <v>165</v>
      </c>
    </row>
    <row r="4338">
      <c r="D4338" t="s">
        <v>165</v>
      </c>
    </row>
    <row r="4339">
      <c r="D4339" t="s">
        <v>165</v>
      </c>
    </row>
    <row r="4340">
      <c r="D4340" t="s">
        <v>165</v>
      </c>
    </row>
    <row r="4341">
      <c r="D4341" t="s">
        <v>165</v>
      </c>
    </row>
    <row r="4342">
      <c r="D4342" t="s">
        <v>165</v>
      </c>
    </row>
    <row r="4343">
      <c r="D4343" t="s">
        <v>165</v>
      </c>
    </row>
    <row r="4344">
      <c r="D4344" t="s">
        <v>165</v>
      </c>
    </row>
    <row r="4345">
      <c r="D4345" t="s">
        <v>165</v>
      </c>
    </row>
    <row r="4346">
      <c r="D4346" t="s">
        <v>165</v>
      </c>
    </row>
    <row r="4347">
      <c r="D4347" t="s">
        <v>165</v>
      </c>
    </row>
    <row r="4348">
      <c r="D4348" t="s">
        <v>165</v>
      </c>
    </row>
    <row r="4349">
      <c r="D4349" t="s">
        <v>165</v>
      </c>
    </row>
    <row r="4350">
      <c r="D4350" t="s">
        <v>165</v>
      </c>
    </row>
    <row r="4351">
      <c r="D4351" t="s">
        <v>165</v>
      </c>
    </row>
    <row r="4352">
      <c r="D4352" t="s">
        <v>165</v>
      </c>
    </row>
    <row r="4353">
      <c r="D4353" t="s">
        <v>165</v>
      </c>
    </row>
    <row r="4354">
      <c r="D4354" t="s">
        <v>165</v>
      </c>
    </row>
    <row r="4355">
      <c r="D4355" t="s">
        <v>165</v>
      </c>
    </row>
    <row r="4356">
      <c r="D4356" t="s">
        <v>165</v>
      </c>
    </row>
    <row r="4357">
      <c r="D4357" t="s">
        <v>165</v>
      </c>
    </row>
    <row r="4358">
      <c r="D4358" t="s">
        <v>165</v>
      </c>
    </row>
    <row r="4359">
      <c r="D4359" t="s">
        <v>165</v>
      </c>
    </row>
    <row r="4360">
      <c r="D4360" t="s">
        <v>165</v>
      </c>
    </row>
    <row r="4361">
      <c r="D4361" t="s">
        <v>165</v>
      </c>
    </row>
    <row r="4362">
      <c r="D4362" t="s">
        <v>165</v>
      </c>
    </row>
    <row r="4363">
      <c r="D4363" t="s">
        <v>165</v>
      </c>
    </row>
    <row r="4364">
      <c r="D4364" t="s">
        <v>165</v>
      </c>
    </row>
    <row r="4365">
      <c r="D4365" t="s">
        <v>165</v>
      </c>
    </row>
    <row r="4366">
      <c r="D4366" t="s">
        <v>165</v>
      </c>
    </row>
    <row r="4367">
      <c r="D4367" t="s">
        <v>165</v>
      </c>
    </row>
    <row r="4368">
      <c r="D4368" t="s">
        <v>165</v>
      </c>
    </row>
    <row r="4369">
      <c r="D4369" t="s">
        <v>165</v>
      </c>
    </row>
    <row r="4370">
      <c r="D4370" t="s">
        <v>165</v>
      </c>
    </row>
    <row r="4371">
      <c r="D4371" t="s">
        <v>165</v>
      </c>
    </row>
    <row r="4372">
      <c r="D4372" t="s">
        <v>165</v>
      </c>
    </row>
    <row r="4373">
      <c r="D4373" t="s">
        <v>165</v>
      </c>
    </row>
    <row r="4374">
      <c r="D4374" t="s">
        <v>165</v>
      </c>
    </row>
    <row r="4375">
      <c r="D4375" t="s">
        <v>165</v>
      </c>
    </row>
    <row r="4376">
      <c r="D4376" t="s">
        <v>165</v>
      </c>
    </row>
    <row r="4377">
      <c r="D4377" t="s">
        <v>165</v>
      </c>
    </row>
    <row r="4378">
      <c r="D4378" t="s">
        <v>165</v>
      </c>
    </row>
    <row r="4379">
      <c r="D4379" t="s">
        <v>165</v>
      </c>
    </row>
    <row r="4380">
      <c r="D4380" t="s">
        <v>165</v>
      </c>
    </row>
    <row r="4381">
      <c r="D4381" t="s">
        <v>165</v>
      </c>
    </row>
    <row r="4382">
      <c r="D4382" t="s">
        <v>165</v>
      </c>
    </row>
    <row r="4383">
      <c r="D4383" t="s">
        <v>165</v>
      </c>
    </row>
    <row r="4384">
      <c r="D4384" t="s">
        <v>165</v>
      </c>
    </row>
    <row r="4385">
      <c r="D4385" t="s">
        <v>165</v>
      </c>
    </row>
    <row r="4386">
      <c r="D4386" t="s">
        <v>165</v>
      </c>
    </row>
    <row r="4387">
      <c r="D4387" t="s">
        <v>165</v>
      </c>
    </row>
    <row r="4388">
      <c r="D4388" t="s">
        <v>165</v>
      </c>
    </row>
    <row r="4389">
      <c r="D4389" t="s">
        <v>165</v>
      </c>
    </row>
    <row r="4390">
      <c r="D4390" t="s">
        <v>165</v>
      </c>
    </row>
    <row r="4391">
      <c r="D4391" t="s">
        <v>165</v>
      </c>
    </row>
    <row r="4392">
      <c r="D4392" t="s">
        <v>165</v>
      </c>
    </row>
    <row r="4393">
      <c r="D4393" t="s">
        <v>165</v>
      </c>
    </row>
    <row r="4394">
      <c r="D4394" t="s">
        <v>165</v>
      </c>
    </row>
    <row r="4395">
      <c r="D4395" t="s">
        <v>165</v>
      </c>
    </row>
    <row r="4396">
      <c r="D4396" t="s">
        <v>165</v>
      </c>
    </row>
    <row r="4397">
      <c r="D4397" t="s">
        <v>165</v>
      </c>
    </row>
    <row r="4398">
      <c r="D4398" t="s">
        <v>165</v>
      </c>
    </row>
    <row r="4399">
      <c r="D4399" t="s">
        <v>165</v>
      </c>
    </row>
    <row r="4400">
      <c r="D4400" t="s">
        <v>165</v>
      </c>
    </row>
    <row r="4401">
      <c r="D4401" t="s">
        <v>165</v>
      </c>
    </row>
    <row r="4402">
      <c r="D4402" t="s">
        <v>165</v>
      </c>
    </row>
    <row r="4403">
      <c r="D4403" t="s">
        <v>165</v>
      </c>
    </row>
    <row r="4404">
      <c r="D4404" t="s">
        <v>165</v>
      </c>
    </row>
    <row r="4405">
      <c r="D4405" t="s">
        <v>165</v>
      </c>
    </row>
    <row r="4406">
      <c r="D4406" t="s">
        <v>165</v>
      </c>
    </row>
    <row r="4407">
      <c r="D4407" t="s">
        <v>165</v>
      </c>
    </row>
    <row r="4408">
      <c r="D4408" t="s">
        <v>165</v>
      </c>
    </row>
    <row r="4409">
      <c r="D4409" t="s">
        <v>165</v>
      </c>
    </row>
    <row r="4410">
      <c r="D4410" t="s">
        <v>165</v>
      </c>
    </row>
    <row r="4411">
      <c r="D4411" t="s">
        <v>165</v>
      </c>
    </row>
    <row r="4412">
      <c r="D4412" t="s">
        <v>165</v>
      </c>
    </row>
    <row r="4413">
      <c r="D4413" t="s">
        <v>165</v>
      </c>
    </row>
    <row r="4414">
      <c r="D4414" t="s">
        <v>165</v>
      </c>
    </row>
    <row r="4415">
      <c r="D4415" t="s">
        <v>165</v>
      </c>
    </row>
    <row r="4416">
      <c r="D4416" t="s">
        <v>165</v>
      </c>
    </row>
    <row r="4417">
      <c r="D4417" t="s">
        <v>165</v>
      </c>
    </row>
    <row r="4418">
      <c r="D4418" t="s">
        <v>165</v>
      </c>
    </row>
    <row r="4419">
      <c r="D4419" t="s">
        <v>165</v>
      </c>
    </row>
    <row r="4420">
      <c r="D4420" t="s">
        <v>165</v>
      </c>
    </row>
    <row r="4421">
      <c r="D4421" t="s">
        <v>165</v>
      </c>
    </row>
    <row r="4422">
      <c r="D4422" t="s">
        <v>165</v>
      </c>
    </row>
    <row r="4423">
      <c r="D4423" t="s">
        <v>165</v>
      </c>
    </row>
    <row r="4424">
      <c r="D4424" t="s">
        <v>165</v>
      </c>
    </row>
    <row r="4425">
      <c r="D4425" t="s">
        <v>165</v>
      </c>
    </row>
    <row r="4426">
      <c r="D4426" t="s">
        <v>165</v>
      </c>
    </row>
    <row r="4427">
      <c r="D4427" t="s">
        <v>165</v>
      </c>
    </row>
    <row r="4428">
      <c r="D4428" t="s">
        <v>165</v>
      </c>
    </row>
    <row r="4429">
      <c r="D4429" t="s">
        <v>165</v>
      </c>
    </row>
    <row r="4430">
      <c r="D4430" t="s">
        <v>165</v>
      </c>
    </row>
    <row r="4431">
      <c r="D4431" t="s">
        <v>165</v>
      </c>
    </row>
    <row r="4432">
      <c r="D4432" t="s">
        <v>165</v>
      </c>
    </row>
    <row r="4433">
      <c r="D4433" t="s">
        <v>165</v>
      </c>
    </row>
    <row r="4434">
      <c r="D4434" t="s">
        <v>165</v>
      </c>
    </row>
    <row r="4435">
      <c r="D4435" t="s">
        <v>165</v>
      </c>
    </row>
    <row r="4436">
      <c r="D4436" t="s">
        <v>165</v>
      </c>
    </row>
    <row r="4437">
      <c r="D4437" t="s">
        <v>165</v>
      </c>
    </row>
    <row r="4438">
      <c r="D4438" t="s">
        <v>165</v>
      </c>
    </row>
    <row r="4439">
      <c r="D4439" t="s">
        <v>165</v>
      </c>
    </row>
    <row r="4440">
      <c r="D4440" t="s">
        <v>165</v>
      </c>
    </row>
    <row r="4441">
      <c r="D4441" t="s">
        <v>165</v>
      </c>
    </row>
    <row r="4442">
      <c r="D4442" t="s">
        <v>165</v>
      </c>
    </row>
    <row r="4443">
      <c r="D4443" t="s">
        <v>165</v>
      </c>
    </row>
    <row r="4444">
      <c r="D4444" t="s">
        <v>165</v>
      </c>
    </row>
    <row r="4445">
      <c r="D4445" t="s">
        <v>165</v>
      </c>
    </row>
    <row r="4446">
      <c r="D4446" t="s">
        <v>165</v>
      </c>
    </row>
    <row r="4447">
      <c r="D4447" t="s">
        <v>165</v>
      </c>
    </row>
    <row r="4448">
      <c r="D4448" t="s">
        <v>165</v>
      </c>
    </row>
    <row r="4449">
      <c r="D4449" t="s">
        <v>165</v>
      </c>
    </row>
    <row r="4450">
      <c r="D4450" t="s">
        <v>165</v>
      </c>
    </row>
    <row r="4451">
      <c r="D4451" t="s">
        <v>165</v>
      </c>
    </row>
    <row r="4452">
      <c r="D4452" t="s">
        <v>165</v>
      </c>
    </row>
    <row r="4453">
      <c r="D4453" t="s">
        <v>165</v>
      </c>
    </row>
    <row r="4454">
      <c r="D4454" t="s">
        <v>165</v>
      </c>
    </row>
    <row r="4455">
      <c r="D4455" t="s">
        <v>165</v>
      </c>
    </row>
    <row r="4456">
      <c r="D4456" t="s">
        <v>165</v>
      </c>
    </row>
    <row r="4457">
      <c r="D4457" t="s">
        <v>165</v>
      </c>
    </row>
    <row r="4458">
      <c r="D4458" t="s">
        <v>165</v>
      </c>
    </row>
    <row r="4459">
      <c r="D4459" t="s">
        <v>165</v>
      </c>
    </row>
    <row r="4460">
      <c r="D4460" t="s">
        <v>165</v>
      </c>
    </row>
    <row r="4461">
      <c r="D4461" t="s">
        <v>165</v>
      </c>
    </row>
    <row r="4462">
      <c r="D4462" t="s">
        <v>165</v>
      </c>
    </row>
    <row r="4463">
      <c r="D4463" t="s">
        <v>165</v>
      </c>
    </row>
    <row r="4464">
      <c r="D4464" t="s">
        <v>165</v>
      </c>
    </row>
    <row r="4465">
      <c r="D4465" t="s">
        <v>165</v>
      </c>
    </row>
    <row r="4466">
      <c r="D4466" t="s">
        <v>165</v>
      </c>
    </row>
    <row r="4467">
      <c r="D4467" t="s">
        <v>165</v>
      </c>
    </row>
    <row r="4468">
      <c r="D4468" t="s">
        <v>165</v>
      </c>
    </row>
    <row r="4469">
      <c r="D4469" t="s">
        <v>165</v>
      </c>
    </row>
    <row r="4470">
      <c r="D4470" t="s">
        <v>165</v>
      </c>
    </row>
    <row r="4471">
      <c r="D4471" t="s">
        <v>165</v>
      </c>
    </row>
    <row r="4472">
      <c r="D4472" t="s">
        <v>165</v>
      </c>
    </row>
    <row r="4473">
      <c r="D4473" t="s">
        <v>165</v>
      </c>
    </row>
    <row r="4474">
      <c r="D4474" t="s">
        <v>165</v>
      </c>
    </row>
    <row r="4475">
      <c r="D4475" t="s">
        <v>165</v>
      </c>
    </row>
    <row r="4476">
      <c r="D4476" t="s">
        <v>165</v>
      </c>
    </row>
    <row r="4477">
      <c r="D4477" t="s">
        <v>165</v>
      </c>
    </row>
    <row r="4478">
      <c r="D4478" t="s">
        <v>165</v>
      </c>
    </row>
    <row r="4479">
      <c r="D4479" t="s">
        <v>165</v>
      </c>
    </row>
    <row r="4480">
      <c r="D4480" t="s">
        <v>165</v>
      </c>
    </row>
    <row r="4481">
      <c r="D4481" t="s">
        <v>165</v>
      </c>
    </row>
    <row r="4482">
      <c r="D4482" t="s">
        <v>165</v>
      </c>
    </row>
    <row r="4483">
      <c r="D4483" t="s">
        <v>165</v>
      </c>
    </row>
    <row r="4484">
      <c r="D4484" t="s">
        <v>165</v>
      </c>
    </row>
    <row r="4485">
      <c r="D4485" t="s">
        <v>165</v>
      </c>
    </row>
    <row r="4486">
      <c r="D4486" t="s">
        <v>165</v>
      </c>
    </row>
    <row r="4487">
      <c r="D4487" t="s">
        <v>165</v>
      </c>
    </row>
    <row r="4488">
      <c r="D4488" t="s">
        <v>165</v>
      </c>
    </row>
    <row r="4489">
      <c r="D4489" t="s">
        <v>165</v>
      </c>
    </row>
    <row r="4490">
      <c r="D4490" t="s">
        <v>165</v>
      </c>
    </row>
    <row r="4491">
      <c r="D4491" t="s">
        <v>165</v>
      </c>
    </row>
    <row r="4492">
      <c r="D4492" t="s">
        <v>165</v>
      </c>
    </row>
    <row r="4493">
      <c r="D4493" t="s">
        <v>165</v>
      </c>
    </row>
    <row r="4494">
      <c r="D4494" t="s">
        <v>165</v>
      </c>
    </row>
    <row r="4495">
      <c r="D4495" t="s">
        <v>165</v>
      </c>
    </row>
    <row r="4496">
      <c r="D4496" t="s">
        <v>165</v>
      </c>
    </row>
    <row r="4497">
      <c r="D4497" t="s">
        <v>165</v>
      </c>
    </row>
    <row r="4498">
      <c r="D4498" t="s">
        <v>165</v>
      </c>
    </row>
    <row r="4499">
      <c r="D4499" t="s">
        <v>165</v>
      </c>
    </row>
    <row r="4500">
      <c r="D4500" t="s">
        <v>165</v>
      </c>
    </row>
    <row r="4501">
      <c r="D4501" t="s">
        <v>165</v>
      </c>
    </row>
    <row r="4502">
      <c r="D4502" t="s">
        <v>165</v>
      </c>
    </row>
    <row r="4503">
      <c r="D4503" t="s">
        <v>165</v>
      </c>
    </row>
    <row r="4504">
      <c r="D4504" t="s">
        <v>165</v>
      </c>
    </row>
    <row r="4505">
      <c r="D4505" t="s">
        <v>165</v>
      </c>
    </row>
    <row r="4506">
      <c r="D4506" t="s">
        <v>165</v>
      </c>
    </row>
    <row r="4507">
      <c r="D4507" t="s">
        <v>165</v>
      </c>
    </row>
    <row r="4508">
      <c r="D4508" t="s">
        <v>165</v>
      </c>
    </row>
    <row r="4509">
      <c r="D4509" t="s">
        <v>165</v>
      </c>
    </row>
    <row r="4510">
      <c r="D4510" t="s">
        <v>165</v>
      </c>
    </row>
    <row r="4511">
      <c r="D4511" t="s">
        <v>165</v>
      </c>
    </row>
    <row r="4512">
      <c r="D4512" t="s">
        <v>165</v>
      </c>
    </row>
    <row r="4513">
      <c r="D4513" t="s">
        <v>165</v>
      </c>
    </row>
    <row r="4514">
      <c r="D4514" t="s">
        <v>165</v>
      </c>
    </row>
    <row r="4515">
      <c r="D4515" t="s">
        <v>165</v>
      </c>
    </row>
    <row r="4516">
      <c r="D4516" t="s">
        <v>165</v>
      </c>
    </row>
    <row r="4517">
      <c r="D4517" t="s">
        <v>165</v>
      </c>
    </row>
    <row r="4518">
      <c r="D4518" t="s">
        <v>165</v>
      </c>
    </row>
    <row r="4519">
      <c r="D4519" t="s">
        <v>165</v>
      </c>
    </row>
    <row r="4520">
      <c r="D4520" t="s">
        <v>165</v>
      </c>
    </row>
    <row r="4521">
      <c r="D4521" t="s">
        <v>165</v>
      </c>
    </row>
    <row r="4522">
      <c r="D4522" t="s">
        <v>165</v>
      </c>
    </row>
    <row r="4523">
      <c r="D4523" t="s">
        <v>165</v>
      </c>
    </row>
    <row r="4524">
      <c r="D4524" t="s">
        <v>165</v>
      </c>
    </row>
    <row r="4525">
      <c r="D4525" t="s">
        <v>165</v>
      </c>
    </row>
    <row r="4526">
      <c r="D4526" t="s">
        <v>165</v>
      </c>
    </row>
    <row r="4527">
      <c r="D4527" t="s">
        <v>165</v>
      </c>
    </row>
    <row r="4528">
      <c r="D4528" t="s">
        <v>165</v>
      </c>
    </row>
    <row r="4529">
      <c r="D4529" t="s">
        <v>165</v>
      </c>
    </row>
    <row r="4530">
      <c r="D4530" t="s">
        <v>165</v>
      </c>
    </row>
    <row r="4531">
      <c r="D4531" t="s">
        <v>165</v>
      </c>
    </row>
    <row r="4532">
      <c r="D4532" t="s">
        <v>165</v>
      </c>
    </row>
    <row r="4533">
      <c r="D4533" t="s">
        <v>165</v>
      </c>
    </row>
    <row r="4534">
      <c r="D4534" t="s">
        <v>165</v>
      </c>
    </row>
    <row r="4535">
      <c r="D4535" t="s">
        <v>165</v>
      </c>
    </row>
    <row r="4536">
      <c r="D4536" t="s">
        <v>165</v>
      </c>
    </row>
    <row r="4537">
      <c r="D4537" t="s">
        <v>165</v>
      </c>
    </row>
    <row r="4538">
      <c r="D4538" t="s">
        <v>165</v>
      </c>
    </row>
    <row r="4539">
      <c r="D4539" t="s">
        <v>165</v>
      </c>
    </row>
    <row r="4540">
      <c r="D4540" t="s">
        <v>165</v>
      </c>
    </row>
    <row r="4541">
      <c r="D4541" t="s">
        <v>165</v>
      </c>
    </row>
    <row r="4542">
      <c r="D4542" t="s">
        <v>165</v>
      </c>
    </row>
    <row r="4543">
      <c r="D4543" t="s">
        <v>165</v>
      </c>
    </row>
    <row r="4544">
      <c r="D4544" t="s">
        <v>165</v>
      </c>
    </row>
    <row r="4545">
      <c r="D4545" t="s">
        <v>165</v>
      </c>
    </row>
    <row r="4546">
      <c r="D4546" t="s">
        <v>165</v>
      </c>
    </row>
    <row r="4547">
      <c r="D4547" t="s">
        <v>165</v>
      </c>
    </row>
    <row r="4548">
      <c r="D4548" t="s">
        <v>165</v>
      </c>
    </row>
    <row r="4549">
      <c r="D4549" t="s">
        <v>165</v>
      </c>
    </row>
    <row r="4550">
      <c r="D4550" t="s">
        <v>165</v>
      </c>
    </row>
    <row r="4551">
      <c r="D4551" t="s">
        <v>165</v>
      </c>
    </row>
    <row r="4552">
      <c r="D4552" t="s">
        <v>165</v>
      </c>
    </row>
    <row r="4553">
      <c r="D4553" t="s">
        <v>165</v>
      </c>
    </row>
    <row r="4554">
      <c r="D4554" t="s">
        <v>165</v>
      </c>
    </row>
    <row r="4555">
      <c r="D4555" t="s">
        <v>165</v>
      </c>
    </row>
    <row r="4556">
      <c r="D4556" t="s">
        <v>165</v>
      </c>
    </row>
    <row r="4557">
      <c r="D4557" t="s">
        <v>165</v>
      </c>
    </row>
    <row r="4558">
      <c r="D4558" t="s">
        <v>165</v>
      </c>
    </row>
    <row r="4559">
      <c r="D4559" t="s">
        <v>165</v>
      </c>
    </row>
    <row r="4560">
      <c r="D4560" t="s">
        <v>165</v>
      </c>
    </row>
    <row r="4561">
      <c r="D4561" t="s">
        <v>165</v>
      </c>
    </row>
    <row r="4562">
      <c r="D4562" t="s">
        <v>165</v>
      </c>
    </row>
    <row r="4563">
      <c r="D4563" t="s">
        <v>165</v>
      </c>
    </row>
    <row r="4564">
      <c r="D4564" t="s">
        <v>165</v>
      </c>
    </row>
    <row r="4565">
      <c r="D4565" t="s">
        <v>165</v>
      </c>
    </row>
    <row r="4566">
      <c r="D4566" t="s">
        <v>165</v>
      </c>
    </row>
    <row r="4567">
      <c r="D4567" t="s">
        <v>165</v>
      </c>
    </row>
    <row r="4568">
      <c r="D4568" t="s">
        <v>165</v>
      </c>
    </row>
    <row r="4569">
      <c r="D4569" t="s">
        <v>165</v>
      </c>
    </row>
    <row r="4570">
      <c r="D4570" t="s">
        <v>165</v>
      </c>
    </row>
    <row r="4571">
      <c r="D4571" t="s">
        <v>165</v>
      </c>
    </row>
    <row r="4572">
      <c r="D4572" t="s">
        <v>165</v>
      </c>
    </row>
    <row r="4573">
      <c r="D4573" t="s">
        <v>165</v>
      </c>
    </row>
    <row r="4574">
      <c r="D4574" t="s">
        <v>165</v>
      </c>
    </row>
    <row r="4575">
      <c r="D4575" t="s">
        <v>165</v>
      </c>
    </row>
    <row r="4576">
      <c r="D4576" t="s">
        <v>165</v>
      </c>
    </row>
    <row r="4577">
      <c r="D4577" t="s">
        <v>165</v>
      </c>
    </row>
    <row r="4578">
      <c r="D4578" t="s">
        <v>165</v>
      </c>
    </row>
    <row r="4579">
      <c r="D4579" t="s">
        <v>165</v>
      </c>
    </row>
    <row r="4580">
      <c r="D4580" t="s">
        <v>165</v>
      </c>
    </row>
    <row r="4581">
      <c r="D4581" t="s">
        <v>165</v>
      </c>
    </row>
    <row r="4582">
      <c r="D4582" t="s">
        <v>165</v>
      </c>
    </row>
    <row r="4583">
      <c r="D4583" t="s">
        <v>165</v>
      </c>
    </row>
    <row r="4584">
      <c r="D4584" t="s">
        <v>165</v>
      </c>
    </row>
    <row r="4585">
      <c r="D4585" t="s">
        <v>165</v>
      </c>
    </row>
    <row r="4586">
      <c r="D4586" t="s">
        <v>165</v>
      </c>
    </row>
    <row r="4587">
      <c r="D4587" t="s">
        <v>165</v>
      </c>
    </row>
    <row r="4588">
      <c r="D4588" t="s">
        <v>165</v>
      </c>
    </row>
    <row r="4589">
      <c r="D4589" t="s">
        <v>165</v>
      </c>
    </row>
    <row r="4590">
      <c r="D4590" t="s">
        <v>165</v>
      </c>
    </row>
    <row r="4591">
      <c r="D4591" t="s">
        <v>165</v>
      </c>
    </row>
    <row r="4592">
      <c r="D4592" t="s">
        <v>165</v>
      </c>
    </row>
    <row r="4593">
      <c r="D4593" t="s">
        <v>165</v>
      </c>
    </row>
    <row r="4594">
      <c r="D4594" t="s">
        <v>165</v>
      </c>
    </row>
    <row r="4595">
      <c r="D4595" t="s">
        <v>165</v>
      </c>
    </row>
    <row r="4596">
      <c r="D4596" t="s">
        <v>165</v>
      </c>
    </row>
    <row r="4597">
      <c r="D4597" t="s">
        <v>165</v>
      </c>
    </row>
    <row r="4598">
      <c r="D4598" t="s">
        <v>165</v>
      </c>
    </row>
    <row r="4599">
      <c r="D4599" t="s">
        <v>165</v>
      </c>
    </row>
    <row r="4600">
      <c r="D4600" t="s">
        <v>165</v>
      </c>
    </row>
    <row r="4601">
      <c r="D4601" t="s">
        <v>165</v>
      </c>
    </row>
    <row r="4602">
      <c r="D4602" t="s">
        <v>165</v>
      </c>
    </row>
    <row r="4603">
      <c r="D4603" t="s">
        <v>165</v>
      </c>
    </row>
    <row r="4604">
      <c r="D4604" t="s">
        <v>165</v>
      </c>
    </row>
    <row r="4605">
      <c r="D4605" t="s">
        <v>165</v>
      </c>
    </row>
    <row r="4606">
      <c r="D4606" t="s">
        <v>165</v>
      </c>
    </row>
    <row r="4607">
      <c r="D4607" t="s">
        <v>165</v>
      </c>
    </row>
    <row r="4608">
      <c r="D4608" t="s">
        <v>165</v>
      </c>
    </row>
    <row r="4609">
      <c r="D4609" t="s">
        <v>165</v>
      </c>
    </row>
    <row r="4610">
      <c r="D4610" t="s">
        <v>165</v>
      </c>
    </row>
    <row r="4611">
      <c r="D4611" t="s">
        <v>165</v>
      </c>
    </row>
    <row r="4612">
      <c r="D4612" t="s">
        <v>165</v>
      </c>
    </row>
    <row r="4613">
      <c r="D4613" t="s">
        <v>165</v>
      </c>
    </row>
    <row r="4614">
      <c r="D4614" t="s">
        <v>165</v>
      </c>
    </row>
    <row r="4615">
      <c r="D4615" t="s">
        <v>165</v>
      </c>
    </row>
    <row r="4616">
      <c r="D4616" t="s">
        <v>165</v>
      </c>
    </row>
    <row r="4617">
      <c r="D4617" t="s">
        <v>165</v>
      </c>
    </row>
    <row r="4618">
      <c r="D4618" t="s">
        <v>165</v>
      </c>
    </row>
    <row r="4619">
      <c r="D4619" t="s">
        <v>165</v>
      </c>
    </row>
    <row r="4620">
      <c r="D4620" t="s">
        <v>165</v>
      </c>
    </row>
    <row r="4621">
      <c r="D4621" t="s">
        <v>165</v>
      </c>
    </row>
    <row r="4622">
      <c r="D4622" t="s">
        <v>165</v>
      </c>
    </row>
    <row r="4623">
      <c r="D4623" t="s">
        <v>165</v>
      </c>
    </row>
    <row r="4624">
      <c r="D4624" t="s">
        <v>165</v>
      </c>
    </row>
    <row r="4625">
      <c r="D4625" t="s">
        <v>165</v>
      </c>
    </row>
    <row r="4626">
      <c r="D4626" t="s">
        <v>165</v>
      </c>
    </row>
    <row r="4627">
      <c r="D4627" t="s">
        <v>165</v>
      </c>
    </row>
    <row r="4628">
      <c r="D4628" t="s">
        <v>165</v>
      </c>
    </row>
    <row r="4629">
      <c r="D4629" t="s">
        <v>165</v>
      </c>
    </row>
    <row r="4630">
      <c r="D4630" t="s">
        <v>165</v>
      </c>
    </row>
    <row r="4631">
      <c r="D4631" t="s">
        <v>165</v>
      </c>
    </row>
    <row r="4632">
      <c r="D4632" t="s">
        <v>165</v>
      </c>
    </row>
    <row r="4633">
      <c r="D4633" t="s">
        <v>165</v>
      </c>
    </row>
    <row r="4634">
      <c r="D4634" t="s">
        <v>165</v>
      </c>
    </row>
    <row r="4635">
      <c r="D4635" t="s">
        <v>165</v>
      </c>
    </row>
    <row r="4636">
      <c r="D4636" t="s">
        <v>165</v>
      </c>
    </row>
    <row r="4637">
      <c r="D4637" t="s">
        <v>165</v>
      </c>
    </row>
    <row r="4638">
      <c r="D4638" t="s">
        <v>165</v>
      </c>
    </row>
    <row r="4639">
      <c r="D4639" t="s">
        <v>165</v>
      </c>
    </row>
    <row r="4640">
      <c r="D4640" t="s">
        <v>165</v>
      </c>
    </row>
    <row r="4641">
      <c r="D4641" t="s">
        <v>165</v>
      </c>
    </row>
    <row r="4642">
      <c r="D4642" t="s">
        <v>165</v>
      </c>
    </row>
    <row r="4643">
      <c r="D4643" t="s">
        <v>165</v>
      </c>
    </row>
    <row r="4644">
      <c r="D4644" t="s">
        <v>165</v>
      </c>
    </row>
    <row r="4645">
      <c r="D4645" t="s">
        <v>165</v>
      </c>
    </row>
    <row r="4646">
      <c r="D4646" t="s">
        <v>165</v>
      </c>
    </row>
    <row r="4647">
      <c r="D4647" t="s">
        <v>165</v>
      </c>
    </row>
    <row r="4648">
      <c r="D4648" t="s">
        <v>165</v>
      </c>
    </row>
    <row r="4649">
      <c r="D4649" t="s">
        <v>165</v>
      </c>
    </row>
    <row r="4650">
      <c r="D4650" t="s">
        <v>165</v>
      </c>
    </row>
    <row r="4651">
      <c r="D4651" t="s">
        <v>165</v>
      </c>
    </row>
    <row r="4652">
      <c r="D4652" t="s">
        <v>165</v>
      </c>
    </row>
    <row r="4653">
      <c r="D4653" t="s">
        <v>165</v>
      </c>
    </row>
    <row r="4654">
      <c r="D4654" t="s">
        <v>165</v>
      </c>
    </row>
    <row r="4655">
      <c r="D4655" t="s">
        <v>165</v>
      </c>
    </row>
    <row r="4656">
      <c r="D4656" t="s">
        <v>165</v>
      </c>
    </row>
    <row r="4657">
      <c r="D4657" t="s">
        <v>165</v>
      </c>
    </row>
    <row r="4658">
      <c r="D4658" t="s">
        <v>165</v>
      </c>
    </row>
    <row r="4659">
      <c r="D4659" t="s">
        <v>165</v>
      </c>
    </row>
    <row r="4660">
      <c r="D4660" t="s">
        <v>165</v>
      </c>
    </row>
    <row r="4661">
      <c r="D4661" t="s">
        <v>165</v>
      </c>
    </row>
    <row r="4662">
      <c r="D4662" t="s">
        <v>165</v>
      </c>
    </row>
    <row r="4663">
      <c r="D4663" t="s">
        <v>165</v>
      </c>
    </row>
    <row r="4664">
      <c r="D4664" t="s">
        <v>165</v>
      </c>
    </row>
    <row r="4665">
      <c r="D4665" t="s">
        <v>165</v>
      </c>
    </row>
    <row r="4666">
      <c r="D4666" t="s">
        <v>165</v>
      </c>
    </row>
    <row r="4667">
      <c r="D4667" t="s">
        <v>165</v>
      </c>
    </row>
    <row r="4668">
      <c r="D4668" t="s">
        <v>165</v>
      </c>
    </row>
    <row r="4669">
      <c r="D4669" t="s">
        <v>165</v>
      </c>
    </row>
    <row r="4670">
      <c r="D4670" t="s">
        <v>165</v>
      </c>
    </row>
    <row r="4671">
      <c r="D4671" t="s">
        <v>165</v>
      </c>
    </row>
    <row r="4672">
      <c r="D4672" t="s">
        <v>165</v>
      </c>
    </row>
    <row r="4673">
      <c r="D4673" t="s">
        <v>165</v>
      </c>
    </row>
    <row r="4674">
      <c r="D4674" t="s">
        <v>165</v>
      </c>
    </row>
    <row r="4675">
      <c r="D4675" t="s">
        <v>165</v>
      </c>
    </row>
    <row r="4676">
      <c r="D4676" t="s">
        <v>165</v>
      </c>
    </row>
    <row r="4677">
      <c r="D4677" t="s">
        <v>165</v>
      </c>
    </row>
    <row r="4678">
      <c r="D4678" t="s">
        <v>165</v>
      </c>
    </row>
    <row r="4679">
      <c r="D4679" t="s">
        <v>165</v>
      </c>
    </row>
    <row r="4680">
      <c r="D4680" t="s">
        <v>165</v>
      </c>
    </row>
    <row r="4681">
      <c r="D4681" t="s">
        <v>165</v>
      </c>
    </row>
    <row r="4682">
      <c r="D4682" t="s">
        <v>165</v>
      </c>
    </row>
    <row r="4683">
      <c r="D4683" t="s">
        <v>165</v>
      </c>
    </row>
    <row r="4684">
      <c r="D4684" t="s">
        <v>165</v>
      </c>
    </row>
    <row r="4685">
      <c r="D4685" t="s">
        <v>165</v>
      </c>
    </row>
    <row r="4686">
      <c r="D4686" t="s">
        <v>165</v>
      </c>
    </row>
    <row r="4687">
      <c r="D4687" t="s">
        <v>165</v>
      </c>
    </row>
    <row r="4688">
      <c r="D4688" t="s">
        <v>165</v>
      </c>
    </row>
    <row r="4689">
      <c r="D4689" t="s">
        <v>165</v>
      </c>
    </row>
    <row r="4690">
      <c r="D4690" t="s">
        <v>165</v>
      </c>
    </row>
    <row r="4691">
      <c r="D4691" t="s">
        <v>165</v>
      </c>
    </row>
    <row r="4692">
      <c r="D4692" t="s">
        <v>165</v>
      </c>
    </row>
    <row r="4693">
      <c r="D4693" t="s">
        <v>165</v>
      </c>
    </row>
    <row r="4694">
      <c r="D4694" t="s">
        <v>165</v>
      </c>
    </row>
    <row r="4695">
      <c r="D4695" t="s">
        <v>165</v>
      </c>
    </row>
    <row r="4696">
      <c r="D4696" t="s">
        <v>165</v>
      </c>
    </row>
    <row r="4697">
      <c r="D4697" t="s">
        <v>165</v>
      </c>
    </row>
    <row r="4698">
      <c r="D4698" t="s">
        <v>165</v>
      </c>
    </row>
    <row r="4699">
      <c r="D4699" t="s">
        <v>165</v>
      </c>
    </row>
    <row r="4700">
      <c r="D4700" t="s">
        <v>165</v>
      </c>
    </row>
    <row r="4701">
      <c r="D4701" t="s">
        <v>165</v>
      </c>
    </row>
    <row r="4702">
      <c r="D4702" t="s">
        <v>165</v>
      </c>
    </row>
    <row r="4703">
      <c r="D4703" t="s">
        <v>165</v>
      </c>
    </row>
    <row r="4704">
      <c r="D4704" t="s">
        <v>165</v>
      </c>
    </row>
    <row r="4705">
      <c r="D4705" t="s">
        <v>165</v>
      </c>
    </row>
    <row r="4706">
      <c r="D4706" t="s">
        <v>165</v>
      </c>
    </row>
    <row r="4707">
      <c r="D4707" t="s">
        <v>165</v>
      </c>
    </row>
    <row r="4708">
      <c r="D4708" t="s">
        <v>165</v>
      </c>
    </row>
    <row r="4709">
      <c r="D4709" t="s">
        <v>165</v>
      </c>
    </row>
    <row r="4710">
      <c r="D4710" t="s">
        <v>165</v>
      </c>
    </row>
    <row r="4711">
      <c r="D4711" t="s">
        <v>165</v>
      </c>
    </row>
    <row r="4712">
      <c r="D4712" t="s">
        <v>165</v>
      </c>
    </row>
    <row r="4713">
      <c r="D4713" t="s">
        <v>165</v>
      </c>
    </row>
    <row r="4714">
      <c r="D4714" t="s">
        <v>165</v>
      </c>
    </row>
    <row r="4715">
      <c r="D4715" t="s">
        <v>165</v>
      </c>
    </row>
    <row r="4716">
      <c r="D4716" t="s">
        <v>165</v>
      </c>
    </row>
    <row r="4717">
      <c r="D4717" t="s">
        <v>165</v>
      </c>
    </row>
    <row r="4718">
      <c r="D4718" t="s">
        <v>165</v>
      </c>
    </row>
    <row r="4719">
      <c r="D4719" t="s">
        <v>165</v>
      </c>
    </row>
    <row r="4720">
      <c r="D4720" t="s">
        <v>165</v>
      </c>
    </row>
    <row r="4721">
      <c r="D4721" t="s">
        <v>165</v>
      </c>
    </row>
    <row r="4722">
      <c r="D4722" t="s">
        <v>165</v>
      </c>
    </row>
    <row r="4723">
      <c r="D4723" t="s">
        <v>165</v>
      </c>
    </row>
    <row r="4724">
      <c r="D4724" t="s">
        <v>165</v>
      </c>
    </row>
    <row r="4725">
      <c r="D4725" t="s">
        <v>165</v>
      </c>
    </row>
    <row r="4726">
      <c r="D4726" t="s">
        <v>165</v>
      </c>
    </row>
    <row r="4727">
      <c r="D4727" t="s">
        <v>165</v>
      </c>
    </row>
    <row r="4728">
      <c r="D4728" t="s">
        <v>165</v>
      </c>
    </row>
    <row r="4729">
      <c r="D4729" t="s">
        <v>165</v>
      </c>
    </row>
    <row r="4730">
      <c r="D4730" t="s">
        <v>165</v>
      </c>
    </row>
    <row r="4731">
      <c r="D4731" t="s">
        <v>165</v>
      </c>
    </row>
    <row r="4732">
      <c r="D4732" t="s">
        <v>165</v>
      </c>
    </row>
    <row r="4733">
      <c r="D4733" t="s">
        <v>165</v>
      </c>
    </row>
    <row r="4734">
      <c r="D4734" t="s">
        <v>165</v>
      </c>
    </row>
    <row r="4735">
      <c r="D4735" t="s">
        <v>165</v>
      </c>
    </row>
    <row r="4736">
      <c r="D4736" t="s">
        <v>165</v>
      </c>
    </row>
    <row r="4737">
      <c r="D4737" t="s">
        <v>165</v>
      </c>
    </row>
    <row r="4738">
      <c r="D4738" t="s">
        <v>165</v>
      </c>
    </row>
    <row r="4739">
      <c r="D4739" t="s">
        <v>165</v>
      </c>
    </row>
    <row r="4740">
      <c r="D4740" t="s">
        <v>165</v>
      </c>
    </row>
    <row r="4741">
      <c r="D4741" t="s">
        <v>165</v>
      </c>
    </row>
    <row r="4742">
      <c r="D4742" t="s">
        <v>165</v>
      </c>
    </row>
    <row r="4743">
      <c r="D4743" t="s">
        <v>165</v>
      </c>
    </row>
    <row r="4744">
      <c r="D4744" t="s">
        <v>165</v>
      </c>
    </row>
    <row r="4745">
      <c r="D4745" t="s">
        <v>165</v>
      </c>
    </row>
    <row r="4746">
      <c r="D4746" t="s">
        <v>165</v>
      </c>
    </row>
    <row r="4747">
      <c r="D4747" t="s">
        <v>165</v>
      </c>
    </row>
    <row r="4748">
      <c r="D4748" t="s">
        <v>165</v>
      </c>
    </row>
    <row r="4749">
      <c r="D4749" t="s">
        <v>165</v>
      </c>
    </row>
    <row r="4750">
      <c r="D4750" t="s">
        <v>165</v>
      </c>
    </row>
    <row r="4751">
      <c r="D4751" t="s">
        <v>165</v>
      </c>
    </row>
    <row r="4752">
      <c r="D4752" t="s">
        <v>165</v>
      </c>
    </row>
    <row r="4753">
      <c r="D4753" t="s">
        <v>165</v>
      </c>
    </row>
    <row r="4754">
      <c r="D4754" t="s">
        <v>165</v>
      </c>
    </row>
    <row r="4755">
      <c r="D4755" t="s">
        <v>165</v>
      </c>
    </row>
    <row r="4756">
      <c r="D4756" t="s">
        <v>165</v>
      </c>
    </row>
    <row r="4757">
      <c r="D4757" t="s">
        <v>165</v>
      </c>
    </row>
    <row r="4758">
      <c r="D4758" t="s">
        <v>165</v>
      </c>
    </row>
    <row r="4759">
      <c r="D4759" t="s">
        <v>165</v>
      </c>
    </row>
    <row r="4760">
      <c r="D4760" t="s">
        <v>165</v>
      </c>
    </row>
    <row r="4761">
      <c r="D4761" t="s">
        <v>165</v>
      </c>
    </row>
    <row r="4762">
      <c r="D4762" t="s">
        <v>165</v>
      </c>
    </row>
    <row r="4763">
      <c r="D4763" t="s">
        <v>165</v>
      </c>
    </row>
    <row r="4764">
      <c r="D4764" t="s">
        <v>165</v>
      </c>
    </row>
    <row r="4765">
      <c r="D4765" t="s">
        <v>165</v>
      </c>
    </row>
    <row r="4766">
      <c r="D4766" t="s">
        <v>165</v>
      </c>
    </row>
    <row r="4767">
      <c r="D4767" t="s">
        <v>165</v>
      </c>
    </row>
    <row r="4768">
      <c r="D4768" t="s">
        <v>165</v>
      </c>
    </row>
    <row r="4769">
      <c r="D4769" t="s">
        <v>165</v>
      </c>
    </row>
    <row r="4770">
      <c r="D4770" t="s">
        <v>165</v>
      </c>
    </row>
    <row r="4771">
      <c r="D4771" t="s">
        <v>165</v>
      </c>
    </row>
    <row r="4772">
      <c r="D4772" t="s">
        <v>165</v>
      </c>
    </row>
    <row r="4773">
      <c r="D4773" t="s">
        <v>165</v>
      </c>
    </row>
    <row r="4774">
      <c r="D4774" t="s">
        <v>165</v>
      </c>
    </row>
    <row r="4775">
      <c r="D4775" t="s">
        <v>165</v>
      </c>
    </row>
    <row r="4776">
      <c r="D4776" t="s">
        <v>165</v>
      </c>
    </row>
    <row r="4777">
      <c r="D4777" t="s">
        <v>165</v>
      </c>
    </row>
    <row r="4778">
      <c r="D4778" t="s">
        <v>165</v>
      </c>
    </row>
    <row r="4779">
      <c r="D4779" t="s">
        <v>165</v>
      </c>
    </row>
    <row r="4780">
      <c r="D4780" t="s">
        <v>165</v>
      </c>
    </row>
    <row r="4781">
      <c r="D4781" t="s">
        <v>165</v>
      </c>
    </row>
    <row r="4782">
      <c r="D4782" t="s">
        <v>165</v>
      </c>
    </row>
    <row r="4783">
      <c r="D4783" t="s">
        <v>165</v>
      </c>
    </row>
    <row r="4784">
      <c r="D4784" t="s">
        <v>165</v>
      </c>
    </row>
    <row r="4785">
      <c r="D4785" t="s">
        <v>165</v>
      </c>
    </row>
    <row r="4786">
      <c r="D4786" t="s">
        <v>165</v>
      </c>
    </row>
    <row r="4787">
      <c r="D4787" t="s">
        <v>165</v>
      </c>
    </row>
    <row r="4788">
      <c r="D4788" t="s">
        <v>165</v>
      </c>
    </row>
    <row r="4789">
      <c r="D4789" t="s">
        <v>165</v>
      </c>
    </row>
    <row r="4790">
      <c r="D4790" t="s">
        <v>165</v>
      </c>
    </row>
    <row r="4791">
      <c r="D4791" t="s">
        <v>165</v>
      </c>
    </row>
    <row r="4792">
      <c r="D4792" t="s">
        <v>165</v>
      </c>
    </row>
    <row r="4793">
      <c r="D4793" t="s">
        <v>165</v>
      </c>
    </row>
    <row r="4794">
      <c r="D4794" t="s">
        <v>165</v>
      </c>
    </row>
    <row r="4795">
      <c r="D4795" t="s">
        <v>165</v>
      </c>
    </row>
    <row r="4796">
      <c r="D4796" t="s">
        <v>165</v>
      </c>
    </row>
    <row r="4797">
      <c r="D4797" t="s">
        <v>165</v>
      </c>
    </row>
    <row r="4798">
      <c r="D4798" t="s">
        <v>165</v>
      </c>
    </row>
    <row r="4799">
      <c r="D4799" t="s">
        <v>165</v>
      </c>
    </row>
    <row r="4800">
      <c r="D4800" t="s">
        <v>165</v>
      </c>
    </row>
    <row r="4801">
      <c r="D4801" t="s">
        <v>165</v>
      </c>
    </row>
    <row r="4802">
      <c r="D4802" t="s">
        <v>165</v>
      </c>
    </row>
    <row r="4803">
      <c r="D4803" t="s">
        <v>165</v>
      </c>
    </row>
    <row r="4804">
      <c r="D4804" t="s">
        <v>165</v>
      </c>
    </row>
    <row r="4805">
      <c r="D4805" t="s">
        <v>165</v>
      </c>
    </row>
    <row r="4806">
      <c r="D4806" t="s">
        <v>165</v>
      </c>
    </row>
    <row r="4807">
      <c r="D4807" t="s">
        <v>165</v>
      </c>
    </row>
    <row r="4808">
      <c r="D4808" t="s">
        <v>165</v>
      </c>
    </row>
    <row r="4809">
      <c r="D4809" t="s">
        <v>165</v>
      </c>
    </row>
    <row r="4810">
      <c r="D4810" t="s">
        <v>165</v>
      </c>
    </row>
    <row r="4811">
      <c r="D4811" t="s">
        <v>165</v>
      </c>
    </row>
    <row r="4812">
      <c r="D4812" t="s">
        <v>165</v>
      </c>
    </row>
    <row r="4813">
      <c r="D4813" t="s">
        <v>165</v>
      </c>
    </row>
    <row r="4814">
      <c r="D4814" t="s">
        <v>165</v>
      </c>
    </row>
    <row r="4815">
      <c r="D4815" t="s">
        <v>165</v>
      </c>
    </row>
    <row r="4816">
      <c r="D4816" t="s">
        <v>165</v>
      </c>
    </row>
    <row r="4817">
      <c r="D4817" t="s">
        <v>165</v>
      </c>
    </row>
    <row r="4818">
      <c r="D4818" t="s">
        <v>165</v>
      </c>
    </row>
    <row r="4819">
      <c r="D4819" t="s">
        <v>165</v>
      </c>
    </row>
    <row r="4820">
      <c r="D4820" t="s">
        <v>165</v>
      </c>
    </row>
    <row r="4821">
      <c r="D4821" t="s">
        <v>165</v>
      </c>
    </row>
    <row r="4822">
      <c r="D4822" t="s">
        <v>165</v>
      </c>
    </row>
    <row r="4823">
      <c r="D4823" t="s">
        <v>165</v>
      </c>
    </row>
    <row r="4824">
      <c r="D4824" t="s">
        <v>165</v>
      </c>
    </row>
    <row r="4825">
      <c r="D4825" t="s">
        <v>165</v>
      </c>
    </row>
    <row r="4826">
      <c r="D4826" t="s">
        <v>165</v>
      </c>
    </row>
    <row r="4827">
      <c r="D4827" t="s">
        <v>165</v>
      </c>
    </row>
    <row r="4828">
      <c r="D4828" t="s">
        <v>165</v>
      </c>
    </row>
    <row r="4829">
      <c r="D4829" t="s">
        <v>165</v>
      </c>
    </row>
    <row r="4830">
      <c r="D4830" t="s">
        <v>165</v>
      </c>
    </row>
    <row r="4831">
      <c r="D4831" t="s">
        <v>165</v>
      </c>
    </row>
    <row r="4832">
      <c r="D4832" t="s">
        <v>165</v>
      </c>
    </row>
    <row r="4833">
      <c r="D4833" t="s">
        <v>165</v>
      </c>
    </row>
    <row r="4834">
      <c r="D4834" t="s">
        <v>165</v>
      </c>
    </row>
    <row r="4835">
      <c r="D4835" t="s">
        <v>165</v>
      </c>
    </row>
    <row r="4836">
      <c r="D4836" t="s">
        <v>165</v>
      </c>
    </row>
    <row r="4837">
      <c r="D4837" t="s">
        <v>165</v>
      </c>
    </row>
    <row r="4838">
      <c r="D4838" t="s">
        <v>165</v>
      </c>
    </row>
    <row r="4839">
      <c r="D4839" t="s">
        <v>165</v>
      </c>
    </row>
    <row r="4840">
      <c r="D4840" t="s">
        <v>165</v>
      </c>
    </row>
    <row r="4841">
      <c r="D4841" t="s">
        <v>165</v>
      </c>
    </row>
    <row r="4842">
      <c r="D4842" t="s">
        <v>165</v>
      </c>
    </row>
    <row r="4843">
      <c r="D4843" t="s">
        <v>165</v>
      </c>
    </row>
    <row r="4844">
      <c r="D4844" t="s">
        <v>165</v>
      </c>
    </row>
    <row r="4845">
      <c r="D4845" t="s">
        <v>165</v>
      </c>
    </row>
    <row r="4846">
      <c r="D4846" t="s">
        <v>165</v>
      </c>
    </row>
    <row r="4847">
      <c r="D4847" t="s">
        <v>165</v>
      </c>
    </row>
    <row r="4848">
      <c r="D4848" t="s">
        <v>165</v>
      </c>
    </row>
    <row r="4849">
      <c r="D4849" t="s">
        <v>165</v>
      </c>
    </row>
    <row r="4850">
      <c r="D4850" t="s">
        <v>165</v>
      </c>
    </row>
    <row r="4851">
      <c r="D4851" t="s">
        <v>165</v>
      </c>
    </row>
    <row r="4852">
      <c r="D4852" t="s">
        <v>165</v>
      </c>
    </row>
    <row r="4853">
      <c r="D4853" t="s">
        <v>165</v>
      </c>
    </row>
    <row r="4854">
      <c r="D4854" t="s">
        <v>165</v>
      </c>
    </row>
    <row r="4855">
      <c r="D4855" t="s">
        <v>165</v>
      </c>
    </row>
    <row r="4856">
      <c r="D4856" t="s">
        <v>165</v>
      </c>
    </row>
    <row r="4857">
      <c r="D4857" t="s">
        <v>165</v>
      </c>
    </row>
    <row r="4858">
      <c r="D4858" t="s">
        <v>165</v>
      </c>
    </row>
    <row r="4859">
      <c r="D4859" t="s">
        <v>165</v>
      </c>
    </row>
    <row r="4860">
      <c r="D4860" t="s">
        <v>165</v>
      </c>
    </row>
    <row r="4861">
      <c r="D4861" t="s">
        <v>165</v>
      </c>
    </row>
    <row r="4862">
      <c r="D4862" t="s">
        <v>165</v>
      </c>
    </row>
    <row r="4863">
      <c r="D4863" t="s">
        <v>165</v>
      </c>
    </row>
    <row r="4864">
      <c r="D4864" t="s">
        <v>165</v>
      </c>
    </row>
    <row r="4865">
      <c r="D4865" t="s">
        <v>165</v>
      </c>
    </row>
    <row r="4866">
      <c r="D4866" t="s">
        <v>165</v>
      </c>
    </row>
    <row r="4867">
      <c r="D4867" t="s">
        <v>165</v>
      </c>
    </row>
    <row r="4868">
      <c r="D4868" t="s">
        <v>165</v>
      </c>
    </row>
    <row r="4869">
      <c r="D4869" t="s">
        <v>165</v>
      </c>
    </row>
    <row r="4870">
      <c r="D4870" t="s">
        <v>165</v>
      </c>
    </row>
    <row r="4871">
      <c r="D4871" t="s">
        <v>165</v>
      </c>
    </row>
    <row r="4872">
      <c r="D4872" t="s">
        <v>165</v>
      </c>
    </row>
    <row r="4873">
      <c r="D4873" t="s">
        <v>165</v>
      </c>
    </row>
    <row r="4874">
      <c r="D4874" t="s">
        <v>165</v>
      </c>
    </row>
    <row r="4875">
      <c r="D4875" t="s">
        <v>165</v>
      </c>
    </row>
    <row r="4876">
      <c r="D4876" t="s">
        <v>165</v>
      </c>
    </row>
    <row r="4877">
      <c r="D4877" t="s">
        <v>165</v>
      </c>
    </row>
    <row r="4878">
      <c r="D4878" t="s">
        <v>165</v>
      </c>
    </row>
    <row r="4879">
      <c r="D4879" t="s">
        <v>165</v>
      </c>
    </row>
    <row r="4880">
      <c r="D4880" t="s">
        <v>165</v>
      </c>
    </row>
    <row r="4881">
      <c r="D4881" t="s">
        <v>165</v>
      </c>
    </row>
    <row r="4882">
      <c r="D4882" t="s">
        <v>165</v>
      </c>
    </row>
    <row r="4883">
      <c r="D4883" t="s">
        <v>165</v>
      </c>
    </row>
    <row r="4884">
      <c r="D4884" t="s">
        <v>165</v>
      </c>
    </row>
    <row r="4885">
      <c r="D4885" t="s">
        <v>165</v>
      </c>
    </row>
    <row r="4886">
      <c r="D4886" t="s">
        <v>165</v>
      </c>
    </row>
    <row r="4887">
      <c r="D4887" t="s">
        <v>165</v>
      </c>
    </row>
    <row r="4888">
      <c r="D4888" t="s">
        <v>165</v>
      </c>
    </row>
    <row r="4889">
      <c r="D4889" t="s">
        <v>165</v>
      </c>
    </row>
    <row r="4890">
      <c r="D4890" t="s">
        <v>165</v>
      </c>
    </row>
    <row r="4891">
      <c r="D4891" t="s">
        <v>165</v>
      </c>
    </row>
    <row r="4892">
      <c r="D4892" t="s">
        <v>165</v>
      </c>
    </row>
    <row r="4893">
      <c r="D4893" t="s">
        <v>165</v>
      </c>
    </row>
    <row r="4894">
      <c r="D4894" t="s">
        <v>165</v>
      </c>
    </row>
    <row r="4895">
      <c r="D4895" t="s">
        <v>165</v>
      </c>
    </row>
    <row r="4896">
      <c r="D4896" t="s">
        <v>165</v>
      </c>
    </row>
    <row r="4897">
      <c r="D4897" t="s">
        <v>165</v>
      </c>
    </row>
    <row r="4898">
      <c r="D4898" t="s">
        <v>165</v>
      </c>
    </row>
    <row r="4899">
      <c r="D4899" t="s">
        <v>165</v>
      </c>
    </row>
    <row r="4900">
      <c r="D4900" t="s">
        <v>165</v>
      </c>
    </row>
    <row r="4901">
      <c r="D4901" t="s">
        <v>165</v>
      </c>
    </row>
    <row r="4902">
      <c r="D4902" t="s">
        <v>165</v>
      </c>
    </row>
    <row r="4903">
      <c r="D4903" t="s">
        <v>165</v>
      </c>
    </row>
    <row r="4904">
      <c r="D4904" t="s">
        <v>165</v>
      </c>
    </row>
    <row r="4905">
      <c r="D4905" t="s">
        <v>165</v>
      </c>
    </row>
    <row r="4906">
      <c r="D4906" t="s">
        <v>165</v>
      </c>
    </row>
    <row r="4907">
      <c r="D4907" t="s">
        <v>165</v>
      </c>
    </row>
    <row r="4908">
      <c r="D4908" t="s">
        <v>165</v>
      </c>
    </row>
    <row r="4909">
      <c r="D4909" t="s">
        <v>165</v>
      </c>
    </row>
    <row r="4910">
      <c r="D4910" t="s">
        <v>165</v>
      </c>
    </row>
    <row r="4911">
      <c r="D4911" t="s">
        <v>165</v>
      </c>
    </row>
    <row r="4912">
      <c r="D4912" t="s">
        <v>165</v>
      </c>
    </row>
    <row r="4913">
      <c r="D4913" t="s">
        <v>165</v>
      </c>
    </row>
    <row r="4914">
      <c r="D4914" t="s">
        <v>165</v>
      </c>
    </row>
    <row r="4915">
      <c r="D4915" t="s">
        <v>165</v>
      </c>
    </row>
    <row r="4916">
      <c r="D4916" t="s">
        <v>165</v>
      </c>
    </row>
    <row r="4917">
      <c r="D4917" t="s">
        <v>165</v>
      </c>
    </row>
    <row r="4918">
      <c r="D4918" t="s">
        <v>165</v>
      </c>
    </row>
    <row r="4919">
      <c r="D4919" t="s">
        <v>165</v>
      </c>
    </row>
    <row r="4920">
      <c r="D4920" t="s">
        <v>165</v>
      </c>
    </row>
    <row r="4921">
      <c r="D4921" t="s">
        <v>165</v>
      </c>
    </row>
    <row r="4922">
      <c r="D4922" t="s">
        <v>165</v>
      </c>
    </row>
    <row r="4923">
      <c r="D4923" t="s">
        <v>165</v>
      </c>
    </row>
    <row r="4924">
      <c r="D4924" t="s">
        <v>165</v>
      </c>
    </row>
    <row r="4925">
      <c r="D4925" t="s">
        <v>165</v>
      </c>
    </row>
    <row r="4926">
      <c r="D4926" t="s">
        <v>165</v>
      </c>
    </row>
    <row r="4927">
      <c r="D4927" t="s">
        <v>165</v>
      </c>
    </row>
    <row r="4928">
      <c r="D4928" t="s">
        <v>165</v>
      </c>
    </row>
    <row r="4929">
      <c r="D4929" t="s">
        <v>165</v>
      </c>
    </row>
    <row r="4930">
      <c r="D4930" t="s">
        <v>165</v>
      </c>
    </row>
    <row r="4931">
      <c r="D4931" t="s">
        <v>165</v>
      </c>
    </row>
    <row r="4932">
      <c r="D4932" t="s">
        <v>165</v>
      </c>
    </row>
    <row r="4933">
      <c r="D4933" t="s">
        <v>165</v>
      </c>
    </row>
    <row r="4934">
      <c r="D4934" t="s">
        <v>165</v>
      </c>
    </row>
    <row r="4935">
      <c r="D4935" t="s">
        <v>165</v>
      </c>
    </row>
    <row r="4936">
      <c r="D4936" t="s">
        <v>165</v>
      </c>
    </row>
    <row r="4937">
      <c r="D4937" t="s">
        <v>165</v>
      </c>
    </row>
    <row r="4938">
      <c r="D4938" t="s">
        <v>165</v>
      </c>
    </row>
    <row r="4939">
      <c r="D4939" t="s">
        <v>165</v>
      </c>
    </row>
    <row r="4940">
      <c r="D4940" t="s">
        <v>165</v>
      </c>
    </row>
    <row r="4941">
      <c r="D4941" t="s">
        <v>165</v>
      </c>
    </row>
    <row r="4942">
      <c r="D4942" t="s">
        <v>165</v>
      </c>
    </row>
    <row r="4943">
      <c r="D4943" t="s">
        <v>165</v>
      </c>
    </row>
    <row r="4944">
      <c r="D4944" t="s">
        <v>165</v>
      </c>
    </row>
    <row r="4945">
      <c r="D4945" t="s">
        <v>165</v>
      </c>
    </row>
    <row r="4946">
      <c r="D4946" t="s">
        <v>165</v>
      </c>
    </row>
    <row r="4947">
      <c r="D4947" t="s">
        <v>165</v>
      </c>
    </row>
    <row r="4948">
      <c r="D4948" t="s">
        <v>165</v>
      </c>
    </row>
    <row r="4949">
      <c r="D4949" t="s">
        <v>165</v>
      </c>
    </row>
    <row r="4950">
      <c r="D4950" t="s">
        <v>165</v>
      </c>
    </row>
    <row r="4951">
      <c r="D4951" t="s">
        <v>165</v>
      </c>
    </row>
    <row r="4952">
      <c r="D4952" t="s">
        <v>165</v>
      </c>
    </row>
    <row r="4953">
      <c r="D4953" t="s">
        <v>165</v>
      </c>
    </row>
    <row r="4954">
      <c r="D4954" t="s">
        <v>165</v>
      </c>
    </row>
    <row r="4955">
      <c r="D4955" t="s">
        <v>165</v>
      </c>
    </row>
    <row r="4956">
      <c r="D4956" t="s">
        <v>165</v>
      </c>
    </row>
    <row r="4957">
      <c r="D4957" t="s">
        <v>165</v>
      </c>
    </row>
    <row r="4958">
      <c r="D4958" t="s">
        <v>165</v>
      </c>
    </row>
    <row r="4959">
      <c r="D4959" t="s">
        <v>165</v>
      </c>
    </row>
    <row r="4960">
      <c r="D4960" t="s">
        <v>165</v>
      </c>
    </row>
    <row r="4961">
      <c r="D4961" t="s">
        <v>165</v>
      </c>
    </row>
    <row r="4962">
      <c r="D4962" t="s">
        <v>165</v>
      </c>
    </row>
    <row r="4963">
      <c r="D4963" t="s">
        <v>165</v>
      </c>
    </row>
    <row r="4964">
      <c r="D4964" t="s">
        <v>165</v>
      </c>
    </row>
    <row r="4965">
      <c r="D4965" t="s">
        <v>165</v>
      </c>
    </row>
    <row r="4966">
      <c r="D4966" t="s">
        <v>165</v>
      </c>
    </row>
    <row r="4967">
      <c r="D4967" t="s">
        <v>165</v>
      </c>
    </row>
    <row r="4968">
      <c r="D4968" t="s">
        <v>165</v>
      </c>
    </row>
    <row r="4969">
      <c r="D4969" t="s">
        <v>165</v>
      </c>
    </row>
    <row r="4970">
      <c r="D4970" t="s">
        <v>165</v>
      </c>
    </row>
    <row r="4971">
      <c r="D4971" t="s">
        <v>165</v>
      </c>
    </row>
    <row r="4972">
      <c r="D4972" t="s">
        <v>165</v>
      </c>
    </row>
    <row r="4973">
      <c r="D4973" t="s">
        <v>165</v>
      </c>
    </row>
    <row r="4974">
      <c r="D4974" t="s">
        <v>165</v>
      </c>
    </row>
    <row r="4975">
      <c r="D4975" t="s">
        <v>165</v>
      </c>
    </row>
    <row r="4976">
      <c r="D4976" t="s">
        <v>165</v>
      </c>
    </row>
    <row r="4977">
      <c r="D4977" t="s">
        <v>165</v>
      </c>
    </row>
    <row r="4978">
      <c r="D4978" t="s">
        <v>165</v>
      </c>
    </row>
    <row r="4979">
      <c r="D4979" t="s">
        <v>165</v>
      </c>
    </row>
    <row r="4980">
      <c r="D4980" t="s">
        <v>165</v>
      </c>
    </row>
    <row r="4981">
      <c r="D4981" t="s">
        <v>165</v>
      </c>
    </row>
    <row r="4982">
      <c r="D4982" t="s">
        <v>165</v>
      </c>
    </row>
    <row r="4983">
      <c r="D4983" t="s">
        <v>165</v>
      </c>
    </row>
    <row r="4984">
      <c r="D4984" t="s">
        <v>165</v>
      </c>
    </row>
    <row r="4985">
      <c r="D4985" t="s">
        <v>165</v>
      </c>
    </row>
    <row r="4986">
      <c r="D4986" t="s">
        <v>165</v>
      </c>
    </row>
    <row r="4987">
      <c r="D4987" t="s">
        <v>165</v>
      </c>
    </row>
    <row r="4988">
      <c r="D4988" t="s">
        <v>165</v>
      </c>
    </row>
    <row r="4989">
      <c r="D4989" t="s">
        <v>165</v>
      </c>
    </row>
    <row r="4990">
      <c r="D4990" t="s">
        <v>165</v>
      </c>
    </row>
    <row r="4991">
      <c r="D4991" t="s">
        <v>165</v>
      </c>
    </row>
    <row r="4992">
      <c r="D4992" t="s">
        <v>165</v>
      </c>
    </row>
    <row r="4993">
      <c r="D4993" t="s">
        <v>165</v>
      </c>
    </row>
    <row r="4994">
      <c r="D4994" t="s">
        <v>165</v>
      </c>
    </row>
    <row r="4995">
      <c r="D4995" t="s">
        <v>165</v>
      </c>
    </row>
    <row r="4996">
      <c r="D4996" t="s">
        <v>165</v>
      </c>
    </row>
    <row r="4997">
      <c r="D4997" t="s">
        <v>165</v>
      </c>
    </row>
    <row r="4998">
      <c r="D4998" t="s">
        <v>165</v>
      </c>
    </row>
    <row r="4999">
      <c r="D4999" t="s">
        <v>165</v>
      </c>
    </row>
    <row r="5000">
      <c r="D5000" t="s">
        <v>165</v>
      </c>
    </row>
    <row r="5001">
      <c r="D5001" t="s">
        <v>165</v>
      </c>
    </row>
    <row r="5002">
      <c r="D5002" t="s">
        <v>165</v>
      </c>
    </row>
    <row r="5003">
      <c r="D5003" t="s">
        <v>165</v>
      </c>
    </row>
    <row r="5004">
      <c r="D5004" t="s">
        <v>165</v>
      </c>
    </row>
    <row r="5005">
      <c r="D5005" t="s">
        <v>165</v>
      </c>
    </row>
    <row r="5006">
      <c r="D5006" t="s">
        <v>165</v>
      </c>
    </row>
    <row r="5007">
      <c r="D5007" t="s">
        <v>165</v>
      </c>
    </row>
    <row r="5008">
      <c r="D5008" t="s">
        <v>165</v>
      </c>
    </row>
    <row r="5009">
      <c r="D5009" t="s">
        <v>165</v>
      </c>
    </row>
    <row r="5010">
      <c r="D5010" t="s">
        <v>165</v>
      </c>
    </row>
    <row r="5011">
      <c r="D5011" t="s">
        <v>165</v>
      </c>
    </row>
    <row r="5012">
      <c r="D5012" t="s">
        <v>165</v>
      </c>
    </row>
    <row r="5013">
      <c r="D5013" t="s">
        <v>165</v>
      </c>
    </row>
    <row r="5014">
      <c r="D5014" t="s">
        <v>165</v>
      </c>
    </row>
    <row r="5015">
      <c r="D5015" t="s">
        <v>165</v>
      </c>
    </row>
    <row r="5016">
      <c r="D5016" t="s">
        <v>165</v>
      </c>
    </row>
    <row r="5017">
      <c r="D5017" t="s">
        <v>165</v>
      </c>
    </row>
    <row r="5018">
      <c r="D5018" t="s">
        <v>165</v>
      </c>
    </row>
    <row r="5019">
      <c r="D5019" t="s">
        <v>165</v>
      </c>
    </row>
    <row r="5020">
      <c r="D5020" t="s">
        <v>165</v>
      </c>
    </row>
    <row r="5021">
      <c r="D5021" t="s">
        <v>165</v>
      </c>
    </row>
    <row r="5022">
      <c r="D5022" t="s">
        <v>165</v>
      </c>
    </row>
    <row r="5023">
      <c r="D5023" t="s">
        <v>165</v>
      </c>
    </row>
    <row r="5024">
      <c r="D5024" t="s">
        <v>165</v>
      </c>
    </row>
    <row r="5025">
      <c r="D5025" t="s">
        <v>165</v>
      </c>
    </row>
    <row r="5026">
      <c r="D5026" t="s">
        <v>165</v>
      </c>
    </row>
    <row r="5027">
      <c r="D5027" t="s">
        <v>165</v>
      </c>
    </row>
    <row r="5028">
      <c r="D5028" t="s">
        <v>165</v>
      </c>
    </row>
    <row r="5029">
      <c r="D5029" t="s">
        <v>165</v>
      </c>
    </row>
    <row r="5030">
      <c r="D5030" t="s">
        <v>165</v>
      </c>
    </row>
    <row r="5031">
      <c r="D5031" t="s">
        <v>165</v>
      </c>
    </row>
    <row r="5032">
      <c r="D5032" t="s">
        <v>165</v>
      </c>
    </row>
    <row r="5033">
      <c r="D5033" t="s">
        <v>165</v>
      </c>
    </row>
    <row r="5034">
      <c r="D5034" t="s">
        <v>165</v>
      </c>
    </row>
    <row r="5035">
      <c r="D5035" t="s">
        <v>165</v>
      </c>
    </row>
    <row r="5036">
      <c r="D5036" t="s">
        <v>165</v>
      </c>
    </row>
    <row r="5037">
      <c r="D5037" t="s">
        <v>165</v>
      </c>
    </row>
    <row r="5038">
      <c r="D5038" t="s">
        <v>165</v>
      </c>
    </row>
    <row r="5039">
      <c r="D5039" t="s">
        <v>165</v>
      </c>
    </row>
    <row r="5040">
      <c r="D5040" t="s">
        <v>165</v>
      </c>
    </row>
    <row r="5041">
      <c r="D5041" t="s">
        <v>165</v>
      </c>
    </row>
    <row r="5042">
      <c r="D5042" t="s">
        <v>165</v>
      </c>
    </row>
    <row r="5043">
      <c r="D5043" t="s">
        <v>165</v>
      </c>
    </row>
    <row r="5044">
      <c r="D5044" t="s">
        <v>165</v>
      </c>
    </row>
    <row r="5045">
      <c r="D5045" t="s">
        <v>165</v>
      </c>
    </row>
    <row r="5046">
      <c r="D5046" t="s">
        <v>165</v>
      </c>
    </row>
    <row r="5047">
      <c r="D5047" t="s">
        <v>165</v>
      </c>
    </row>
    <row r="5048">
      <c r="D5048" t="s">
        <v>165</v>
      </c>
    </row>
    <row r="5049">
      <c r="D5049" t="s">
        <v>165</v>
      </c>
    </row>
    <row r="5050">
      <c r="D5050" t="s">
        <v>165</v>
      </c>
    </row>
    <row r="5051">
      <c r="D5051" t="s">
        <v>165</v>
      </c>
    </row>
    <row r="5052">
      <c r="D5052" t="s">
        <v>165</v>
      </c>
    </row>
    <row r="5053">
      <c r="D5053" t="s">
        <v>165</v>
      </c>
    </row>
    <row r="5054">
      <c r="D5054" t="s">
        <v>165</v>
      </c>
    </row>
    <row r="5055">
      <c r="D5055" t="s">
        <v>165</v>
      </c>
    </row>
    <row r="5056">
      <c r="D5056" t="s">
        <v>165</v>
      </c>
    </row>
    <row r="5057">
      <c r="D5057" t="s">
        <v>165</v>
      </c>
    </row>
    <row r="5058">
      <c r="D5058" t="s">
        <v>165</v>
      </c>
    </row>
    <row r="5059">
      <c r="D5059" t="s">
        <v>165</v>
      </c>
    </row>
    <row r="5060">
      <c r="D5060" t="s">
        <v>165</v>
      </c>
    </row>
    <row r="5061">
      <c r="D5061" t="s">
        <v>165</v>
      </c>
    </row>
    <row r="5062">
      <c r="D5062" t="s">
        <v>165</v>
      </c>
    </row>
    <row r="5063">
      <c r="D5063" t="s">
        <v>165</v>
      </c>
    </row>
    <row r="5064">
      <c r="D5064" t="s">
        <v>165</v>
      </c>
    </row>
    <row r="5065">
      <c r="D5065" t="s">
        <v>165</v>
      </c>
    </row>
    <row r="5066">
      <c r="D5066" t="s">
        <v>165</v>
      </c>
    </row>
    <row r="5067">
      <c r="D5067" t="s">
        <v>165</v>
      </c>
    </row>
    <row r="5068">
      <c r="D5068" t="s">
        <v>165</v>
      </c>
    </row>
    <row r="5069">
      <c r="D5069" t="s">
        <v>165</v>
      </c>
    </row>
    <row r="5070">
      <c r="D5070" t="s">
        <v>165</v>
      </c>
    </row>
    <row r="5071">
      <c r="D5071" t="s">
        <v>165</v>
      </c>
    </row>
    <row r="5072">
      <c r="D5072" t="s">
        <v>165</v>
      </c>
    </row>
    <row r="5073">
      <c r="D5073" t="s">
        <v>165</v>
      </c>
    </row>
    <row r="5074">
      <c r="D5074" t="s">
        <v>165</v>
      </c>
    </row>
    <row r="5075">
      <c r="D5075" t="s">
        <v>165</v>
      </c>
    </row>
    <row r="5076">
      <c r="D5076" t="s">
        <v>165</v>
      </c>
    </row>
    <row r="5077">
      <c r="D5077" t="s">
        <v>165</v>
      </c>
    </row>
    <row r="5078">
      <c r="D5078" t="s">
        <v>165</v>
      </c>
    </row>
    <row r="5079">
      <c r="D5079" t="s">
        <v>165</v>
      </c>
    </row>
    <row r="5080">
      <c r="D5080" t="s">
        <v>165</v>
      </c>
    </row>
    <row r="5081">
      <c r="D5081" t="s">
        <v>165</v>
      </c>
    </row>
    <row r="5082">
      <c r="D5082" t="s">
        <v>165</v>
      </c>
    </row>
    <row r="5083">
      <c r="D5083" t="s">
        <v>165</v>
      </c>
    </row>
    <row r="5084">
      <c r="D5084" t="s">
        <v>165</v>
      </c>
    </row>
    <row r="5085">
      <c r="D5085" t="s">
        <v>165</v>
      </c>
    </row>
    <row r="5086">
      <c r="D5086" t="s">
        <v>165</v>
      </c>
    </row>
    <row r="5087">
      <c r="D5087" t="s">
        <v>165</v>
      </c>
    </row>
    <row r="5088">
      <c r="D5088" t="s">
        <v>165</v>
      </c>
    </row>
    <row r="5089">
      <c r="D5089" t="s">
        <v>165</v>
      </c>
    </row>
    <row r="5090">
      <c r="D5090" t="s">
        <v>165</v>
      </c>
    </row>
    <row r="5091">
      <c r="D5091" t="s">
        <v>165</v>
      </c>
    </row>
    <row r="5092">
      <c r="D5092" t="s">
        <v>165</v>
      </c>
    </row>
    <row r="5093">
      <c r="D5093" t="s">
        <v>165</v>
      </c>
    </row>
    <row r="5094">
      <c r="D5094" t="s">
        <v>165</v>
      </c>
    </row>
    <row r="5095">
      <c r="D5095" t="s">
        <v>165</v>
      </c>
    </row>
    <row r="5096">
      <c r="D5096" t="s">
        <v>165</v>
      </c>
    </row>
    <row r="5097">
      <c r="D5097" t="s">
        <v>165</v>
      </c>
    </row>
    <row r="5098">
      <c r="D5098" t="s">
        <v>165</v>
      </c>
    </row>
    <row r="5099">
      <c r="D5099" t="s">
        <v>165</v>
      </c>
    </row>
    <row r="5100">
      <c r="D5100" t="s">
        <v>165</v>
      </c>
    </row>
    <row r="5101">
      <c r="D5101" t="s">
        <v>165</v>
      </c>
    </row>
    <row r="5102">
      <c r="D5102" t="s">
        <v>165</v>
      </c>
    </row>
    <row r="5103">
      <c r="D5103" t="s">
        <v>165</v>
      </c>
    </row>
    <row r="5104">
      <c r="D5104" t="s">
        <v>165</v>
      </c>
    </row>
    <row r="5105">
      <c r="D5105" t="s">
        <v>165</v>
      </c>
    </row>
    <row r="5106">
      <c r="D5106" t="s">
        <v>165</v>
      </c>
    </row>
    <row r="5107">
      <c r="D5107" t="s">
        <v>165</v>
      </c>
    </row>
    <row r="5108">
      <c r="D5108" t="s">
        <v>165</v>
      </c>
    </row>
    <row r="5109">
      <c r="D5109" t="s">
        <v>165</v>
      </c>
    </row>
    <row r="5110">
      <c r="D5110" t="s">
        <v>165</v>
      </c>
    </row>
    <row r="5111">
      <c r="D5111" t="s">
        <v>165</v>
      </c>
    </row>
    <row r="5112">
      <c r="D5112" t="s">
        <v>165</v>
      </c>
    </row>
    <row r="5113">
      <c r="D5113" t="s">
        <v>165</v>
      </c>
    </row>
    <row r="5114">
      <c r="D5114" t="s">
        <v>165</v>
      </c>
    </row>
    <row r="5115">
      <c r="D5115" t="s">
        <v>165</v>
      </c>
    </row>
    <row r="5116">
      <c r="D5116" t="s">
        <v>165</v>
      </c>
    </row>
    <row r="5117">
      <c r="D5117" t="s">
        <v>165</v>
      </c>
    </row>
    <row r="5118">
      <c r="D5118" t="s">
        <v>165</v>
      </c>
    </row>
    <row r="5119">
      <c r="D5119" t="s">
        <v>165</v>
      </c>
    </row>
    <row r="5120">
      <c r="D5120" t="s">
        <v>165</v>
      </c>
    </row>
    <row r="5121">
      <c r="D5121" t="s">
        <v>165</v>
      </c>
    </row>
    <row r="5122">
      <c r="D5122" t="s">
        <v>165</v>
      </c>
    </row>
    <row r="5123">
      <c r="D5123" t="s">
        <v>165</v>
      </c>
    </row>
    <row r="5124">
      <c r="D5124" t="s">
        <v>165</v>
      </c>
    </row>
    <row r="5125">
      <c r="D5125" t="s">
        <v>165</v>
      </c>
    </row>
    <row r="5126">
      <c r="D5126" t="s">
        <v>165</v>
      </c>
    </row>
    <row r="5127">
      <c r="D5127" t="s">
        <v>165</v>
      </c>
    </row>
    <row r="5128">
      <c r="D5128" t="s">
        <v>165</v>
      </c>
    </row>
    <row r="5129">
      <c r="D5129" t="s">
        <v>165</v>
      </c>
    </row>
    <row r="5130">
      <c r="D5130" t="s">
        <v>165</v>
      </c>
    </row>
    <row r="5131">
      <c r="D5131" t="s">
        <v>165</v>
      </c>
    </row>
    <row r="5132">
      <c r="D5132" t="s">
        <v>165</v>
      </c>
    </row>
    <row r="5133">
      <c r="D5133" t="s">
        <v>165</v>
      </c>
    </row>
    <row r="5134">
      <c r="D5134" t="s">
        <v>165</v>
      </c>
    </row>
    <row r="5135">
      <c r="D5135" t="s">
        <v>165</v>
      </c>
    </row>
    <row r="5136">
      <c r="D5136" t="s">
        <v>165</v>
      </c>
    </row>
    <row r="5137">
      <c r="D5137" t="s">
        <v>165</v>
      </c>
    </row>
    <row r="5138">
      <c r="D5138" t="s">
        <v>165</v>
      </c>
    </row>
    <row r="5139">
      <c r="D5139" t="s">
        <v>165</v>
      </c>
    </row>
    <row r="5140">
      <c r="D5140" t="s">
        <v>165</v>
      </c>
    </row>
    <row r="5141">
      <c r="D5141" t="s">
        <v>165</v>
      </c>
    </row>
    <row r="5142">
      <c r="D5142" t="s">
        <v>165</v>
      </c>
    </row>
    <row r="5143">
      <c r="D5143" t="s">
        <v>165</v>
      </c>
    </row>
    <row r="5144">
      <c r="D5144" t="s">
        <v>165</v>
      </c>
    </row>
    <row r="5145">
      <c r="D5145" t="s">
        <v>165</v>
      </c>
    </row>
    <row r="5146">
      <c r="D5146" t="s">
        <v>165</v>
      </c>
    </row>
    <row r="5147">
      <c r="D5147" t="s">
        <v>165</v>
      </c>
    </row>
    <row r="5148">
      <c r="D5148" t="s">
        <v>165</v>
      </c>
    </row>
    <row r="5149">
      <c r="D5149" t="s">
        <v>165</v>
      </c>
    </row>
    <row r="5150">
      <c r="D5150" t="s">
        <v>165</v>
      </c>
    </row>
    <row r="5151">
      <c r="D5151" t="s">
        <v>165</v>
      </c>
    </row>
    <row r="5152">
      <c r="D5152" t="s">
        <v>165</v>
      </c>
    </row>
    <row r="5153">
      <c r="D5153" t="s">
        <v>165</v>
      </c>
    </row>
    <row r="5154">
      <c r="D5154" t="s">
        <v>165</v>
      </c>
    </row>
    <row r="5155">
      <c r="D5155" t="s">
        <v>165</v>
      </c>
    </row>
    <row r="5156">
      <c r="D5156" t="s">
        <v>165</v>
      </c>
    </row>
    <row r="5157">
      <c r="D5157" t="s">
        <v>165</v>
      </c>
    </row>
    <row r="5158">
      <c r="D5158" t="s">
        <v>165</v>
      </c>
    </row>
    <row r="5159">
      <c r="D5159" t="s">
        <v>165</v>
      </c>
    </row>
    <row r="5160">
      <c r="D5160" t="s">
        <v>165</v>
      </c>
    </row>
    <row r="5161">
      <c r="D5161" t="s">
        <v>165</v>
      </c>
    </row>
    <row r="5162">
      <c r="D5162" t="s">
        <v>165</v>
      </c>
    </row>
    <row r="5163">
      <c r="D5163" t="s">
        <v>165</v>
      </c>
    </row>
    <row r="5164">
      <c r="D5164" t="s">
        <v>165</v>
      </c>
    </row>
    <row r="5165">
      <c r="D5165" t="s">
        <v>165</v>
      </c>
    </row>
    <row r="5166">
      <c r="D5166" t="s">
        <v>165</v>
      </c>
    </row>
    <row r="5167">
      <c r="D5167" t="s">
        <v>165</v>
      </c>
    </row>
    <row r="5168">
      <c r="D5168" t="s">
        <v>165</v>
      </c>
    </row>
    <row r="5169">
      <c r="D5169" t="s">
        <v>165</v>
      </c>
    </row>
    <row r="5170">
      <c r="D5170" t="s">
        <v>165</v>
      </c>
    </row>
    <row r="5171">
      <c r="D5171" t="s">
        <v>165</v>
      </c>
    </row>
    <row r="5172">
      <c r="D5172" t="s">
        <v>165</v>
      </c>
    </row>
    <row r="5173">
      <c r="D5173" t="s">
        <v>165</v>
      </c>
    </row>
    <row r="5174">
      <c r="D5174" t="s">
        <v>165</v>
      </c>
    </row>
    <row r="5175">
      <c r="D5175" t="s">
        <v>165</v>
      </c>
    </row>
    <row r="5176">
      <c r="D5176" t="s">
        <v>165</v>
      </c>
    </row>
    <row r="5177">
      <c r="D5177" t="s">
        <v>165</v>
      </c>
    </row>
    <row r="5178">
      <c r="D5178" t="s">
        <v>165</v>
      </c>
    </row>
    <row r="5179">
      <c r="D5179" t="s">
        <v>165</v>
      </c>
    </row>
    <row r="5180">
      <c r="D5180" t="s">
        <v>165</v>
      </c>
    </row>
    <row r="5181">
      <c r="D5181" t="s">
        <v>165</v>
      </c>
    </row>
    <row r="5182">
      <c r="D5182" t="s">
        <v>165</v>
      </c>
    </row>
    <row r="5183">
      <c r="D5183" t="s">
        <v>165</v>
      </c>
    </row>
    <row r="5184">
      <c r="D5184" t="s">
        <v>165</v>
      </c>
    </row>
    <row r="5185">
      <c r="D5185" t="s">
        <v>165</v>
      </c>
    </row>
    <row r="5186">
      <c r="D5186" t="s">
        <v>165</v>
      </c>
    </row>
    <row r="5187">
      <c r="D5187" t="s">
        <v>165</v>
      </c>
    </row>
    <row r="5188">
      <c r="D5188" t="s">
        <v>165</v>
      </c>
    </row>
    <row r="5189">
      <c r="D5189" t="s">
        <v>165</v>
      </c>
    </row>
    <row r="5190">
      <c r="D5190" t="s">
        <v>165</v>
      </c>
    </row>
    <row r="5191">
      <c r="D5191" t="s">
        <v>165</v>
      </c>
    </row>
    <row r="5192">
      <c r="D5192" t="s">
        <v>165</v>
      </c>
    </row>
    <row r="5193">
      <c r="D5193" t="s">
        <v>165</v>
      </c>
    </row>
    <row r="5194">
      <c r="D5194" t="s">
        <v>165</v>
      </c>
    </row>
    <row r="5195">
      <c r="D5195" t="s">
        <v>165</v>
      </c>
    </row>
    <row r="5196">
      <c r="D5196" t="s">
        <v>165</v>
      </c>
    </row>
    <row r="5197">
      <c r="D5197" t="s">
        <v>165</v>
      </c>
    </row>
    <row r="5198">
      <c r="D5198" t="s">
        <v>165</v>
      </c>
    </row>
    <row r="5199">
      <c r="D5199" t="s">
        <v>165</v>
      </c>
    </row>
    <row r="5200">
      <c r="D5200" t="s">
        <v>165</v>
      </c>
    </row>
    <row r="5201">
      <c r="D5201" t="s">
        <v>165</v>
      </c>
    </row>
    <row r="5202">
      <c r="D5202" t="s">
        <v>165</v>
      </c>
    </row>
    <row r="5203">
      <c r="D5203" t="s">
        <v>165</v>
      </c>
    </row>
    <row r="5204">
      <c r="D5204" t="s">
        <v>165</v>
      </c>
    </row>
    <row r="5205">
      <c r="D5205" t="s">
        <v>165</v>
      </c>
    </row>
    <row r="5206">
      <c r="D5206" t="s">
        <v>165</v>
      </c>
    </row>
    <row r="5207">
      <c r="D5207" t="s">
        <v>165</v>
      </c>
    </row>
    <row r="5208">
      <c r="D5208" t="s">
        <v>165</v>
      </c>
    </row>
    <row r="5209">
      <c r="D5209" t="s">
        <v>165</v>
      </c>
    </row>
    <row r="5210">
      <c r="D5210" t="s">
        <v>165</v>
      </c>
    </row>
    <row r="5211">
      <c r="D5211" t="s">
        <v>165</v>
      </c>
    </row>
    <row r="5212">
      <c r="D5212" t="s">
        <v>165</v>
      </c>
    </row>
    <row r="5213">
      <c r="D5213" t="s">
        <v>165</v>
      </c>
    </row>
    <row r="5214">
      <c r="D5214" t="s">
        <v>165</v>
      </c>
    </row>
    <row r="5215">
      <c r="D5215" t="s">
        <v>165</v>
      </c>
    </row>
    <row r="5216">
      <c r="D5216" t="s">
        <v>165</v>
      </c>
    </row>
    <row r="5217">
      <c r="D5217" t="s">
        <v>165</v>
      </c>
    </row>
    <row r="5218">
      <c r="D5218" t="s">
        <v>165</v>
      </c>
    </row>
    <row r="5219">
      <c r="D5219" t="s">
        <v>165</v>
      </c>
    </row>
    <row r="5220">
      <c r="D5220" t="s">
        <v>165</v>
      </c>
    </row>
    <row r="5221">
      <c r="D5221" t="s">
        <v>165</v>
      </c>
    </row>
    <row r="5222">
      <c r="D5222" t="s">
        <v>165</v>
      </c>
    </row>
    <row r="5223">
      <c r="D5223" t="s">
        <v>165</v>
      </c>
    </row>
    <row r="5224">
      <c r="D5224" t="s">
        <v>165</v>
      </c>
    </row>
    <row r="5225">
      <c r="D5225" t="s">
        <v>165</v>
      </c>
    </row>
    <row r="5226">
      <c r="D5226" t="s">
        <v>165</v>
      </c>
    </row>
    <row r="5227">
      <c r="D5227" t="s">
        <v>165</v>
      </c>
    </row>
    <row r="5228">
      <c r="D5228" t="s">
        <v>165</v>
      </c>
    </row>
    <row r="5229">
      <c r="D5229" t="s">
        <v>165</v>
      </c>
    </row>
    <row r="5230">
      <c r="D5230" t="s">
        <v>165</v>
      </c>
    </row>
    <row r="5231">
      <c r="D5231" t="s">
        <v>165</v>
      </c>
    </row>
    <row r="5232">
      <c r="D5232" t="s">
        <v>165</v>
      </c>
    </row>
    <row r="5233">
      <c r="D5233" t="s">
        <v>165</v>
      </c>
    </row>
    <row r="5234">
      <c r="D5234" t="s">
        <v>165</v>
      </c>
    </row>
    <row r="5235">
      <c r="D5235" t="s">
        <v>165</v>
      </c>
    </row>
    <row r="5236">
      <c r="D5236" t="s">
        <v>165</v>
      </c>
    </row>
    <row r="5237">
      <c r="D5237" t="s">
        <v>165</v>
      </c>
    </row>
    <row r="5238">
      <c r="D5238" t="s">
        <v>165</v>
      </c>
    </row>
    <row r="5239">
      <c r="D5239" t="s">
        <v>165</v>
      </c>
    </row>
    <row r="5240">
      <c r="D5240" t="s">
        <v>165</v>
      </c>
    </row>
    <row r="5241">
      <c r="D5241" t="s">
        <v>165</v>
      </c>
    </row>
    <row r="5242">
      <c r="D5242" t="s">
        <v>165</v>
      </c>
    </row>
    <row r="5243">
      <c r="D5243" t="s">
        <v>165</v>
      </c>
    </row>
    <row r="5244">
      <c r="D5244" t="s">
        <v>165</v>
      </c>
    </row>
    <row r="5245">
      <c r="D5245" t="s">
        <v>165</v>
      </c>
    </row>
    <row r="5246">
      <c r="D5246" t="s">
        <v>165</v>
      </c>
    </row>
    <row r="5247">
      <c r="D5247" t="s">
        <v>165</v>
      </c>
    </row>
    <row r="5248">
      <c r="D5248" t="s">
        <v>165</v>
      </c>
    </row>
    <row r="5249">
      <c r="D5249" t="s">
        <v>165</v>
      </c>
    </row>
    <row r="5250">
      <c r="D5250" t="s">
        <v>165</v>
      </c>
    </row>
    <row r="5251">
      <c r="D5251" t="s">
        <v>165</v>
      </c>
    </row>
    <row r="5252">
      <c r="D5252" t="s">
        <v>165</v>
      </c>
    </row>
    <row r="5253">
      <c r="D5253" t="s">
        <v>165</v>
      </c>
    </row>
    <row r="5254">
      <c r="D5254" t="s">
        <v>165</v>
      </c>
    </row>
    <row r="5255">
      <c r="D5255" t="s">
        <v>165</v>
      </c>
    </row>
    <row r="5256">
      <c r="D5256" t="s">
        <v>165</v>
      </c>
    </row>
    <row r="5257">
      <c r="D5257" t="s">
        <v>165</v>
      </c>
    </row>
    <row r="5258">
      <c r="D5258" t="s">
        <v>165</v>
      </c>
    </row>
    <row r="5259">
      <c r="D5259" t="s">
        <v>165</v>
      </c>
    </row>
    <row r="5260">
      <c r="D5260" t="s">
        <v>165</v>
      </c>
    </row>
    <row r="5261">
      <c r="D5261" t="s">
        <v>165</v>
      </c>
    </row>
    <row r="5262">
      <c r="D5262" t="s">
        <v>165</v>
      </c>
    </row>
    <row r="5263">
      <c r="D5263" t="s">
        <v>165</v>
      </c>
    </row>
    <row r="5264">
      <c r="D5264" t="s">
        <v>165</v>
      </c>
    </row>
    <row r="5265">
      <c r="D5265" t="s">
        <v>165</v>
      </c>
    </row>
    <row r="5266">
      <c r="D5266" t="s">
        <v>165</v>
      </c>
    </row>
    <row r="5267">
      <c r="D5267" t="s">
        <v>165</v>
      </c>
    </row>
    <row r="5268">
      <c r="D5268" t="s">
        <v>165</v>
      </c>
    </row>
    <row r="5269">
      <c r="D5269" t="s">
        <v>165</v>
      </c>
    </row>
    <row r="5270">
      <c r="D5270" t="s">
        <v>165</v>
      </c>
    </row>
    <row r="5271">
      <c r="D5271" t="s">
        <v>165</v>
      </c>
    </row>
    <row r="5272">
      <c r="D5272" t="s">
        <v>165</v>
      </c>
    </row>
    <row r="5273">
      <c r="D5273" t="s">
        <v>165</v>
      </c>
    </row>
    <row r="5274">
      <c r="D5274" t="s">
        <v>165</v>
      </c>
    </row>
    <row r="5275">
      <c r="D5275" t="s">
        <v>165</v>
      </c>
    </row>
    <row r="5276">
      <c r="D5276" t="s">
        <v>165</v>
      </c>
    </row>
    <row r="5277">
      <c r="D5277" t="s">
        <v>165</v>
      </c>
    </row>
    <row r="5278">
      <c r="D5278" t="s">
        <v>165</v>
      </c>
    </row>
    <row r="5279">
      <c r="D5279" t="s">
        <v>165</v>
      </c>
    </row>
    <row r="5280">
      <c r="D5280" t="s">
        <v>165</v>
      </c>
    </row>
    <row r="5281">
      <c r="D5281" t="s">
        <v>165</v>
      </c>
    </row>
    <row r="5282">
      <c r="D5282" t="s">
        <v>165</v>
      </c>
    </row>
    <row r="5283">
      <c r="D5283" t="s">
        <v>165</v>
      </c>
    </row>
    <row r="5284">
      <c r="D5284" t="s">
        <v>165</v>
      </c>
    </row>
    <row r="5285">
      <c r="D5285" t="s">
        <v>165</v>
      </c>
    </row>
    <row r="5286">
      <c r="D5286" t="s">
        <v>165</v>
      </c>
    </row>
    <row r="5287">
      <c r="D5287" t="s">
        <v>165</v>
      </c>
    </row>
    <row r="5288">
      <c r="D5288" t="s">
        <v>165</v>
      </c>
    </row>
    <row r="5289">
      <c r="D5289" t="s">
        <v>165</v>
      </c>
    </row>
    <row r="5290">
      <c r="D5290" t="s">
        <v>165</v>
      </c>
    </row>
    <row r="5291">
      <c r="D5291" t="s">
        <v>165</v>
      </c>
    </row>
    <row r="5292">
      <c r="D5292" t="s">
        <v>165</v>
      </c>
    </row>
    <row r="5293">
      <c r="D5293" t="s">
        <v>165</v>
      </c>
    </row>
    <row r="5294">
      <c r="D5294" t="s">
        <v>165</v>
      </c>
    </row>
    <row r="5295">
      <c r="D5295" t="s">
        <v>165</v>
      </c>
    </row>
    <row r="5296">
      <c r="D5296" t="s">
        <v>165</v>
      </c>
    </row>
    <row r="5297">
      <c r="D5297" t="s">
        <v>165</v>
      </c>
    </row>
    <row r="5298">
      <c r="D5298" t="s">
        <v>165</v>
      </c>
    </row>
    <row r="5299">
      <c r="D5299" t="s">
        <v>165</v>
      </c>
    </row>
    <row r="5300">
      <c r="D5300" t="s">
        <v>165</v>
      </c>
    </row>
    <row r="5301">
      <c r="D5301" t="s">
        <v>165</v>
      </c>
    </row>
    <row r="5302">
      <c r="D5302" t="s">
        <v>165</v>
      </c>
    </row>
    <row r="5303">
      <c r="D5303" t="s">
        <v>165</v>
      </c>
    </row>
    <row r="5304">
      <c r="D5304" t="s">
        <v>165</v>
      </c>
    </row>
    <row r="5305">
      <c r="D5305" t="s">
        <v>165</v>
      </c>
    </row>
    <row r="5306">
      <c r="D5306" t="s">
        <v>165</v>
      </c>
    </row>
    <row r="5307">
      <c r="D5307" t="s">
        <v>165</v>
      </c>
    </row>
    <row r="5308">
      <c r="D5308" t="s">
        <v>165</v>
      </c>
    </row>
    <row r="5309">
      <c r="D5309" t="s">
        <v>165</v>
      </c>
    </row>
    <row r="5310">
      <c r="D5310" t="s">
        <v>165</v>
      </c>
    </row>
    <row r="5311">
      <c r="D5311" t="s">
        <v>165</v>
      </c>
    </row>
    <row r="5312">
      <c r="D5312" t="s">
        <v>165</v>
      </c>
    </row>
    <row r="5313">
      <c r="D5313" t="s">
        <v>165</v>
      </c>
    </row>
    <row r="5314">
      <c r="D5314" t="s">
        <v>165</v>
      </c>
    </row>
    <row r="5315">
      <c r="D5315" t="s">
        <v>165</v>
      </c>
    </row>
    <row r="5316">
      <c r="D5316" t="s">
        <v>165</v>
      </c>
    </row>
    <row r="5317">
      <c r="D5317" t="s">
        <v>165</v>
      </c>
    </row>
    <row r="5318">
      <c r="D5318" t="s">
        <v>165</v>
      </c>
    </row>
    <row r="5319">
      <c r="D5319" t="s">
        <v>165</v>
      </c>
    </row>
    <row r="5320">
      <c r="D5320" t="s">
        <v>165</v>
      </c>
    </row>
    <row r="5321">
      <c r="D5321" t="s">
        <v>165</v>
      </c>
    </row>
    <row r="5322">
      <c r="D5322" t="s">
        <v>165</v>
      </c>
    </row>
    <row r="5323">
      <c r="D5323" t="s">
        <v>165</v>
      </c>
    </row>
    <row r="5324">
      <c r="D5324" t="s">
        <v>165</v>
      </c>
    </row>
    <row r="5325">
      <c r="D5325" t="s">
        <v>165</v>
      </c>
    </row>
    <row r="5326">
      <c r="D5326" t="s">
        <v>165</v>
      </c>
    </row>
    <row r="5327">
      <c r="D5327" t="s">
        <v>165</v>
      </c>
    </row>
    <row r="5328">
      <c r="D5328" t="s">
        <v>165</v>
      </c>
    </row>
    <row r="5329">
      <c r="D5329" t="s">
        <v>165</v>
      </c>
    </row>
    <row r="5330">
      <c r="D5330" t="s">
        <v>165</v>
      </c>
    </row>
    <row r="5331">
      <c r="D5331" t="s">
        <v>165</v>
      </c>
    </row>
    <row r="5332">
      <c r="D5332" t="s">
        <v>165</v>
      </c>
    </row>
    <row r="5333">
      <c r="D5333" t="s">
        <v>165</v>
      </c>
    </row>
    <row r="5334">
      <c r="D5334" t="s">
        <v>165</v>
      </c>
    </row>
    <row r="5335">
      <c r="D5335" t="s">
        <v>165</v>
      </c>
    </row>
    <row r="5336">
      <c r="D5336" t="s">
        <v>165</v>
      </c>
    </row>
    <row r="5337">
      <c r="D5337" t="s">
        <v>165</v>
      </c>
    </row>
    <row r="5338">
      <c r="D5338" t="s">
        <v>165</v>
      </c>
    </row>
    <row r="5339">
      <c r="D5339" t="s">
        <v>165</v>
      </c>
    </row>
    <row r="5340">
      <c r="D5340" t="s">
        <v>165</v>
      </c>
    </row>
    <row r="5341">
      <c r="D5341" t="s">
        <v>165</v>
      </c>
    </row>
    <row r="5342">
      <c r="D5342" t="s">
        <v>165</v>
      </c>
    </row>
    <row r="5343">
      <c r="D5343" t="s">
        <v>165</v>
      </c>
    </row>
    <row r="5344">
      <c r="D5344" t="s">
        <v>165</v>
      </c>
    </row>
    <row r="5345">
      <c r="D5345" t="s">
        <v>165</v>
      </c>
    </row>
    <row r="5346">
      <c r="D5346" t="s">
        <v>165</v>
      </c>
    </row>
    <row r="5347">
      <c r="D5347" t="s">
        <v>165</v>
      </c>
    </row>
    <row r="5348">
      <c r="D5348" t="s">
        <v>165</v>
      </c>
    </row>
    <row r="5349">
      <c r="D5349" t="s">
        <v>165</v>
      </c>
    </row>
    <row r="5350">
      <c r="D5350" t="s">
        <v>165</v>
      </c>
    </row>
    <row r="5351">
      <c r="D5351" t="s">
        <v>165</v>
      </c>
    </row>
    <row r="5352">
      <c r="D5352" t="s">
        <v>165</v>
      </c>
    </row>
    <row r="5353">
      <c r="D5353" t="s">
        <v>165</v>
      </c>
    </row>
    <row r="5354">
      <c r="D5354" t="s">
        <v>165</v>
      </c>
    </row>
    <row r="5355">
      <c r="D5355" t="s">
        <v>165</v>
      </c>
    </row>
    <row r="5356">
      <c r="D5356" t="s">
        <v>165</v>
      </c>
    </row>
    <row r="5357">
      <c r="D5357" t="s">
        <v>165</v>
      </c>
    </row>
    <row r="5358">
      <c r="D5358" t="s">
        <v>165</v>
      </c>
    </row>
    <row r="5359">
      <c r="D5359" t="s">
        <v>165</v>
      </c>
    </row>
    <row r="5360">
      <c r="D5360" t="s">
        <v>165</v>
      </c>
    </row>
    <row r="5361">
      <c r="D5361" t="s">
        <v>165</v>
      </c>
    </row>
    <row r="5362">
      <c r="D5362" t="s">
        <v>165</v>
      </c>
    </row>
    <row r="5363">
      <c r="D5363" t="s">
        <v>165</v>
      </c>
    </row>
    <row r="5364">
      <c r="D5364" t="s">
        <v>165</v>
      </c>
    </row>
    <row r="5365">
      <c r="D5365" t="s">
        <v>165</v>
      </c>
    </row>
    <row r="5366">
      <c r="D5366" t="s">
        <v>165</v>
      </c>
    </row>
    <row r="5367">
      <c r="D5367" t="s">
        <v>165</v>
      </c>
    </row>
    <row r="5368">
      <c r="D5368" t="s">
        <v>165</v>
      </c>
    </row>
    <row r="5369">
      <c r="D5369" t="s">
        <v>165</v>
      </c>
    </row>
    <row r="5370">
      <c r="D5370" t="s">
        <v>165</v>
      </c>
    </row>
    <row r="5371">
      <c r="D5371" t="s">
        <v>165</v>
      </c>
    </row>
    <row r="5372">
      <c r="D5372" t="s">
        <v>165</v>
      </c>
    </row>
    <row r="5373">
      <c r="D5373" t="s">
        <v>165</v>
      </c>
    </row>
    <row r="5374">
      <c r="D5374" t="s">
        <v>165</v>
      </c>
    </row>
    <row r="5375">
      <c r="D5375" t="s">
        <v>165</v>
      </c>
    </row>
    <row r="5376">
      <c r="D5376" t="s">
        <v>165</v>
      </c>
    </row>
    <row r="5377">
      <c r="D5377" t="s">
        <v>165</v>
      </c>
    </row>
    <row r="5378">
      <c r="D5378" t="s">
        <v>165</v>
      </c>
    </row>
    <row r="5379">
      <c r="D5379" t="s">
        <v>165</v>
      </c>
    </row>
    <row r="5380">
      <c r="D5380" t="s">
        <v>165</v>
      </c>
    </row>
    <row r="5381">
      <c r="D5381" t="s">
        <v>165</v>
      </c>
    </row>
    <row r="5382">
      <c r="D5382" t="s">
        <v>165</v>
      </c>
    </row>
    <row r="5383">
      <c r="D5383" t="s">
        <v>165</v>
      </c>
    </row>
    <row r="5384">
      <c r="D5384" t="s">
        <v>165</v>
      </c>
    </row>
    <row r="5385">
      <c r="D5385" t="s">
        <v>165</v>
      </c>
    </row>
    <row r="5386">
      <c r="D5386" t="s">
        <v>165</v>
      </c>
    </row>
    <row r="5387">
      <c r="D5387" t="s">
        <v>165</v>
      </c>
    </row>
    <row r="5388">
      <c r="D5388" t="s">
        <v>165</v>
      </c>
    </row>
    <row r="5389">
      <c r="D5389" t="s">
        <v>165</v>
      </c>
    </row>
    <row r="5390">
      <c r="D5390" t="s">
        <v>165</v>
      </c>
    </row>
    <row r="5391">
      <c r="D5391" t="s">
        <v>165</v>
      </c>
    </row>
    <row r="5392">
      <c r="D5392" t="s">
        <v>165</v>
      </c>
    </row>
    <row r="5393">
      <c r="D5393" t="s">
        <v>165</v>
      </c>
    </row>
    <row r="5394">
      <c r="D5394" t="s">
        <v>165</v>
      </c>
    </row>
    <row r="5395">
      <c r="D5395" t="s">
        <v>165</v>
      </c>
    </row>
    <row r="5396">
      <c r="D5396" t="s">
        <v>165</v>
      </c>
    </row>
    <row r="5397">
      <c r="D5397" t="s">
        <v>165</v>
      </c>
    </row>
    <row r="5398">
      <c r="D5398" t="s">
        <v>165</v>
      </c>
    </row>
    <row r="5399">
      <c r="D5399" t="s">
        <v>165</v>
      </c>
    </row>
    <row r="5400">
      <c r="D5400" t="s">
        <v>165</v>
      </c>
    </row>
    <row r="5401">
      <c r="D5401" t="s">
        <v>165</v>
      </c>
    </row>
    <row r="5402">
      <c r="D5402" t="s">
        <v>165</v>
      </c>
    </row>
    <row r="5403">
      <c r="D5403" t="s">
        <v>165</v>
      </c>
    </row>
    <row r="5404">
      <c r="D5404" t="s">
        <v>165</v>
      </c>
    </row>
    <row r="5405">
      <c r="D5405" t="s">
        <v>165</v>
      </c>
    </row>
    <row r="5406">
      <c r="D5406" t="s">
        <v>165</v>
      </c>
    </row>
    <row r="5407">
      <c r="D5407" t="s">
        <v>165</v>
      </c>
    </row>
    <row r="5408">
      <c r="D5408" t="s">
        <v>165</v>
      </c>
    </row>
    <row r="5409">
      <c r="D5409" t="s">
        <v>165</v>
      </c>
    </row>
    <row r="5410">
      <c r="D5410" t="s">
        <v>165</v>
      </c>
    </row>
    <row r="5411">
      <c r="D5411" t="s">
        <v>165</v>
      </c>
    </row>
    <row r="5412">
      <c r="D5412" t="s">
        <v>165</v>
      </c>
    </row>
    <row r="5413">
      <c r="D5413" t="s">
        <v>165</v>
      </c>
    </row>
    <row r="5414">
      <c r="D5414" t="s">
        <v>165</v>
      </c>
    </row>
    <row r="5415">
      <c r="D5415" t="s">
        <v>165</v>
      </c>
    </row>
    <row r="5416">
      <c r="D5416" t="s">
        <v>165</v>
      </c>
    </row>
    <row r="5417">
      <c r="D5417" t="s">
        <v>165</v>
      </c>
    </row>
    <row r="5418">
      <c r="D5418" t="s">
        <v>165</v>
      </c>
    </row>
    <row r="5419">
      <c r="D5419" t="s">
        <v>165</v>
      </c>
    </row>
    <row r="5420">
      <c r="D5420" t="s">
        <v>165</v>
      </c>
    </row>
    <row r="5421">
      <c r="D5421" t="s">
        <v>165</v>
      </c>
    </row>
    <row r="5422">
      <c r="D5422" t="s">
        <v>165</v>
      </c>
    </row>
    <row r="5423">
      <c r="D5423" t="s">
        <v>165</v>
      </c>
    </row>
    <row r="5424">
      <c r="D5424" t="s">
        <v>165</v>
      </c>
    </row>
    <row r="5425">
      <c r="D5425" t="s">
        <v>165</v>
      </c>
    </row>
    <row r="5426">
      <c r="D5426" t="s">
        <v>165</v>
      </c>
    </row>
    <row r="5427">
      <c r="D5427" t="s">
        <v>165</v>
      </c>
    </row>
    <row r="5428">
      <c r="D5428" t="s">
        <v>165</v>
      </c>
    </row>
    <row r="5429">
      <c r="D5429" t="s">
        <v>165</v>
      </c>
    </row>
    <row r="5430">
      <c r="D5430" t="s">
        <v>165</v>
      </c>
    </row>
    <row r="5431">
      <c r="D5431" t="s">
        <v>165</v>
      </c>
    </row>
    <row r="5432">
      <c r="D5432" t="s">
        <v>165</v>
      </c>
    </row>
    <row r="5433">
      <c r="D5433" t="s">
        <v>165</v>
      </c>
    </row>
    <row r="5434">
      <c r="D5434" t="s">
        <v>165</v>
      </c>
    </row>
    <row r="5435">
      <c r="D5435" t="s">
        <v>165</v>
      </c>
    </row>
    <row r="5436">
      <c r="D5436" t="s">
        <v>165</v>
      </c>
    </row>
    <row r="5437">
      <c r="D5437" t="s">
        <v>165</v>
      </c>
    </row>
    <row r="5438">
      <c r="D5438" t="s">
        <v>165</v>
      </c>
    </row>
    <row r="5439">
      <c r="D5439" t="s">
        <v>165</v>
      </c>
    </row>
    <row r="5440">
      <c r="D5440" t="s">
        <v>165</v>
      </c>
    </row>
    <row r="5441">
      <c r="D5441" t="s">
        <v>165</v>
      </c>
    </row>
    <row r="5442">
      <c r="D5442" t="s">
        <v>165</v>
      </c>
    </row>
    <row r="5443">
      <c r="D5443" t="s">
        <v>165</v>
      </c>
    </row>
    <row r="5444">
      <c r="D5444" t="s">
        <v>165</v>
      </c>
    </row>
    <row r="5445">
      <c r="D5445" t="s">
        <v>165</v>
      </c>
    </row>
    <row r="5446">
      <c r="D5446" t="s">
        <v>165</v>
      </c>
    </row>
    <row r="5447">
      <c r="D5447" t="s">
        <v>165</v>
      </c>
    </row>
    <row r="5448">
      <c r="D5448" t="s">
        <v>165</v>
      </c>
    </row>
    <row r="5449">
      <c r="D5449" t="s">
        <v>165</v>
      </c>
    </row>
    <row r="5450">
      <c r="D5450" t="s">
        <v>165</v>
      </c>
    </row>
    <row r="5451">
      <c r="D5451" t="s">
        <v>165</v>
      </c>
    </row>
    <row r="5452">
      <c r="D5452" t="s">
        <v>165</v>
      </c>
    </row>
    <row r="5453">
      <c r="D5453" t="s">
        <v>165</v>
      </c>
    </row>
    <row r="5454">
      <c r="D5454" t="s">
        <v>165</v>
      </c>
    </row>
    <row r="5455">
      <c r="D5455" t="s">
        <v>165</v>
      </c>
    </row>
    <row r="5456">
      <c r="D5456" t="s">
        <v>165</v>
      </c>
    </row>
    <row r="5457">
      <c r="D5457" t="s">
        <v>165</v>
      </c>
    </row>
    <row r="5458">
      <c r="D5458" t="s">
        <v>165</v>
      </c>
    </row>
    <row r="5459">
      <c r="D5459" t="s">
        <v>165</v>
      </c>
    </row>
    <row r="5460">
      <c r="D5460" t="s">
        <v>165</v>
      </c>
    </row>
    <row r="5461">
      <c r="D5461" t="s">
        <v>165</v>
      </c>
    </row>
    <row r="5462">
      <c r="D5462" t="s">
        <v>165</v>
      </c>
    </row>
    <row r="5463">
      <c r="D5463" t="s">
        <v>165</v>
      </c>
    </row>
    <row r="5464">
      <c r="D5464" t="s">
        <v>165</v>
      </c>
    </row>
    <row r="5465">
      <c r="D5465" t="s">
        <v>165</v>
      </c>
    </row>
    <row r="5466">
      <c r="D5466" t="s">
        <v>165</v>
      </c>
    </row>
    <row r="5467">
      <c r="D5467" t="s">
        <v>165</v>
      </c>
    </row>
    <row r="5468">
      <c r="D5468" t="s">
        <v>165</v>
      </c>
    </row>
    <row r="5469">
      <c r="D5469" t="s">
        <v>165</v>
      </c>
    </row>
    <row r="5470">
      <c r="D5470" t="s">
        <v>165</v>
      </c>
    </row>
    <row r="5471">
      <c r="D5471" t="s">
        <v>165</v>
      </c>
    </row>
    <row r="5472">
      <c r="D5472" t="s">
        <v>165</v>
      </c>
    </row>
    <row r="5473">
      <c r="D5473" t="s">
        <v>165</v>
      </c>
    </row>
    <row r="5474">
      <c r="D5474" t="s">
        <v>165</v>
      </c>
    </row>
    <row r="5475">
      <c r="D5475" t="s">
        <v>165</v>
      </c>
    </row>
    <row r="5476">
      <c r="D5476" t="s">
        <v>165</v>
      </c>
    </row>
    <row r="5477">
      <c r="D5477" t="s">
        <v>165</v>
      </c>
    </row>
    <row r="5478">
      <c r="D5478" t="s">
        <v>165</v>
      </c>
    </row>
    <row r="5479">
      <c r="D5479" t="s">
        <v>165</v>
      </c>
    </row>
    <row r="5480">
      <c r="D5480" t="s">
        <v>165</v>
      </c>
    </row>
    <row r="5481">
      <c r="D5481" t="s">
        <v>165</v>
      </c>
    </row>
    <row r="5482">
      <c r="D5482" t="s">
        <v>165</v>
      </c>
    </row>
    <row r="5483">
      <c r="D5483" t="s">
        <v>165</v>
      </c>
    </row>
    <row r="5484">
      <c r="D5484" t="s">
        <v>165</v>
      </c>
    </row>
    <row r="5485">
      <c r="D5485" t="s">
        <v>165</v>
      </c>
    </row>
    <row r="5486">
      <c r="D5486" t="s">
        <v>165</v>
      </c>
    </row>
    <row r="5487">
      <c r="D5487" t="s">
        <v>165</v>
      </c>
    </row>
    <row r="5488">
      <c r="D5488" t="s">
        <v>165</v>
      </c>
    </row>
    <row r="5489">
      <c r="D5489" t="s">
        <v>165</v>
      </c>
    </row>
    <row r="5490">
      <c r="D5490" t="s">
        <v>165</v>
      </c>
    </row>
    <row r="5491">
      <c r="D5491" t="s">
        <v>165</v>
      </c>
    </row>
    <row r="5492">
      <c r="D5492" t="s">
        <v>165</v>
      </c>
    </row>
    <row r="5493">
      <c r="D5493" t="s">
        <v>165</v>
      </c>
    </row>
    <row r="5494">
      <c r="D5494" t="s">
        <v>165</v>
      </c>
    </row>
    <row r="5495">
      <c r="D5495" t="s">
        <v>165</v>
      </c>
    </row>
    <row r="5496">
      <c r="D5496" t="s">
        <v>165</v>
      </c>
    </row>
    <row r="5497">
      <c r="D5497" t="s">
        <v>165</v>
      </c>
    </row>
    <row r="5498">
      <c r="D5498" t="s">
        <v>165</v>
      </c>
    </row>
    <row r="5499">
      <c r="D5499" t="s">
        <v>165</v>
      </c>
    </row>
    <row r="5500">
      <c r="D5500" t="s">
        <v>165</v>
      </c>
    </row>
    <row r="5501">
      <c r="D5501" t="s">
        <v>165</v>
      </c>
    </row>
    <row r="5502">
      <c r="D5502" t="s">
        <v>165</v>
      </c>
    </row>
    <row r="5503">
      <c r="D5503" t="s">
        <v>165</v>
      </c>
    </row>
    <row r="5504">
      <c r="D5504" t="s">
        <v>165</v>
      </c>
    </row>
    <row r="5505">
      <c r="D5505" t="s">
        <v>165</v>
      </c>
    </row>
    <row r="5506">
      <c r="D5506" t="s">
        <v>165</v>
      </c>
    </row>
    <row r="5507">
      <c r="D5507" t="s">
        <v>165</v>
      </c>
    </row>
    <row r="5508">
      <c r="D5508" t="s">
        <v>165</v>
      </c>
    </row>
    <row r="5509">
      <c r="D5509" t="s">
        <v>165</v>
      </c>
    </row>
    <row r="5510">
      <c r="D5510" t="s">
        <v>165</v>
      </c>
    </row>
    <row r="5511">
      <c r="D5511" t="s">
        <v>165</v>
      </c>
    </row>
    <row r="5512">
      <c r="D5512" t="s">
        <v>165</v>
      </c>
    </row>
    <row r="5513">
      <c r="D5513" t="s">
        <v>165</v>
      </c>
    </row>
    <row r="5514">
      <c r="D5514" t="s">
        <v>165</v>
      </c>
    </row>
    <row r="5515">
      <c r="D5515" t="s">
        <v>165</v>
      </c>
    </row>
    <row r="5516">
      <c r="D5516" t="s">
        <v>165</v>
      </c>
    </row>
    <row r="5517">
      <c r="D5517" t="s">
        <v>165</v>
      </c>
    </row>
    <row r="5518">
      <c r="D5518" t="s">
        <v>165</v>
      </c>
    </row>
    <row r="5519">
      <c r="D5519" t="s">
        <v>165</v>
      </c>
    </row>
    <row r="5520">
      <c r="D5520" t="s">
        <v>165</v>
      </c>
    </row>
    <row r="5521">
      <c r="D5521" t="s">
        <v>165</v>
      </c>
    </row>
    <row r="5522">
      <c r="D5522" t="s">
        <v>165</v>
      </c>
    </row>
    <row r="5523">
      <c r="D5523" t="s">
        <v>165</v>
      </c>
    </row>
    <row r="5524">
      <c r="D5524" t="s">
        <v>165</v>
      </c>
    </row>
    <row r="5525">
      <c r="D5525" t="s">
        <v>165</v>
      </c>
    </row>
    <row r="5526">
      <c r="D5526" t="s">
        <v>165</v>
      </c>
    </row>
    <row r="5527">
      <c r="D5527" t="s">
        <v>165</v>
      </c>
    </row>
    <row r="5528">
      <c r="D5528" t="s">
        <v>165</v>
      </c>
    </row>
    <row r="5529">
      <c r="D5529" t="s">
        <v>165</v>
      </c>
    </row>
    <row r="5530">
      <c r="D5530" t="s">
        <v>165</v>
      </c>
    </row>
    <row r="5531">
      <c r="D5531" t="s">
        <v>165</v>
      </c>
    </row>
    <row r="5532">
      <c r="D5532" t="s">
        <v>165</v>
      </c>
    </row>
    <row r="5533">
      <c r="D5533" t="s">
        <v>165</v>
      </c>
    </row>
    <row r="5534">
      <c r="D5534" t="s">
        <v>165</v>
      </c>
    </row>
    <row r="5535">
      <c r="D5535" t="s">
        <v>165</v>
      </c>
    </row>
    <row r="5536">
      <c r="D5536" t="s">
        <v>165</v>
      </c>
    </row>
    <row r="5537">
      <c r="D5537" t="s">
        <v>165</v>
      </c>
    </row>
    <row r="5538">
      <c r="D5538" t="s">
        <v>165</v>
      </c>
    </row>
    <row r="5539">
      <c r="D5539" t="s">
        <v>165</v>
      </c>
    </row>
    <row r="5540">
      <c r="D5540" t="s">
        <v>165</v>
      </c>
    </row>
    <row r="5541">
      <c r="D5541" t="s">
        <v>165</v>
      </c>
    </row>
    <row r="5542">
      <c r="D5542" t="s">
        <v>165</v>
      </c>
    </row>
    <row r="5543">
      <c r="D5543" t="s">
        <v>165</v>
      </c>
    </row>
    <row r="5544">
      <c r="D5544" t="s">
        <v>165</v>
      </c>
    </row>
    <row r="5545">
      <c r="D5545" t="s">
        <v>165</v>
      </c>
    </row>
    <row r="5546">
      <c r="D5546" t="s">
        <v>165</v>
      </c>
    </row>
    <row r="5547">
      <c r="D5547" t="s">
        <v>165</v>
      </c>
    </row>
    <row r="5548">
      <c r="D5548" t="s">
        <v>165</v>
      </c>
    </row>
    <row r="5549">
      <c r="D5549" t="s">
        <v>165</v>
      </c>
    </row>
    <row r="5550">
      <c r="D5550" t="s">
        <v>165</v>
      </c>
    </row>
    <row r="5551">
      <c r="D5551" t="s">
        <v>165</v>
      </c>
    </row>
    <row r="5552">
      <c r="D5552" t="s">
        <v>165</v>
      </c>
    </row>
    <row r="5553">
      <c r="D5553" t="s">
        <v>165</v>
      </c>
    </row>
    <row r="5554">
      <c r="D5554" t="s">
        <v>165</v>
      </c>
    </row>
    <row r="5555">
      <c r="D5555" t="s">
        <v>165</v>
      </c>
    </row>
    <row r="5556">
      <c r="D5556" t="s">
        <v>165</v>
      </c>
    </row>
    <row r="5557">
      <c r="D5557" t="s">
        <v>165</v>
      </c>
    </row>
    <row r="5558">
      <c r="D5558" t="s">
        <v>165</v>
      </c>
    </row>
    <row r="5559">
      <c r="D5559" t="s">
        <v>165</v>
      </c>
    </row>
    <row r="5560">
      <c r="D5560" t="s">
        <v>165</v>
      </c>
    </row>
    <row r="5561">
      <c r="D5561" t="s">
        <v>165</v>
      </c>
    </row>
    <row r="5562">
      <c r="D5562" t="s">
        <v>165</v>
      </c>
    </row>
    <row r="5563">
      <c r="D5563" t="s">
        <v>165</v>
      </c>
    </row>
    <row r="5564">
      <c r="D5564" t="s">
        <v>165</v>
      </c>
    </row>
    <row r="5565">
      <c r="D5565" t="s">
        <v>165</v>
      </c>
    </row>
    <row r="5566">
      <c r="D5566" t="s">
        <v>165</v>
      </c>
    </row>
    <row r="5567">
      <c r="D5567" t="s">
        <v>165</v>
      </c>
    </row>
    <row r="5568">
      <c r="D5568" t="s">
        <v>165</v>
      </c>
    </row>
    <row r="5569">
      <c r="D5569" t="s">
        <v>165</v>
      </c>
    </row>
    <row r="5570">
      <c r="D5570" t="s">
        <v>165</v>
      </c>
    </row>
    <row r="5571">
      <c r="D5571" t="s">
        <v>165</v>
      </c>
    </row>
    <row r="5572">
      <c r="D5572" t="s">
        <v>165</v>
      </c>
    </row>
    <row r="5573">
      <c r="D5573" t="s">
        <v>165</v>
      </c>
    </row>
    <row r="5574">
      <c r="D5574" t="s">
        <v>165</v>
      </c>
    </row>
    <row r="5575">
      <c r="D5575" t="s">
        <v>165</v>
      </c>
    </row>
    <row r="5576">
      <c r="D5576" t="s">
        <v>165</v>
      </c>
    </row>
    <row r="5577">
      <c r="D5577" t="s">
        <v>165</v>
      </c>
    </row>
    <row r="5578">
      <c r="D5578" t="s">
        <v>165</v>
      </c>
    </row>
    <row r="5579">
      <c r="D5579" t="s">
        <v>165</v>
      </c>
    </row>
    <row r="5580">
      <c r="D5580" t="s">
        <v>165</v>
      </c>
    </row>
    <row r="5581">
      <c r="D5581" t="s">
        <v>165</v>
      </c>
    </row>
    <row r="5582">
      <c r="D5582" t="s">
        <v>165</v>
      </c>
    </row>
    <row r="5583">
      <c r="D5583" t="s">
        <v>165</v>
      </c>
    </row>
    <row r="5584">
      <c r="D5584" t="s">
        <v>165</v>
      </c>
    </row>
    <row r="5585">
      <c r="D5585" t="s">
        <v>165</v>
      </c>
    </row>
    <row r="5586">
      <c r="D5586" t="s">
        <v>165</v>
      </c>
    </row>
    <row r="5587">
      <c r="D5587" t="s">
        <v>165</v>
      </c>
    </row>
    <row r="5588">
      <c r="D5588" t="s">
        <v>165</v>
      </c>
    </row>
    <row r="5589">
      <c r="D5589" t="s">
        <v>165</v>
      </c>
    </row>
    <row r="5590">
      <c r="D5590" t="s">
        <v>165</v>
      </c>
    </row>
    <row r="5591">
      <c r="D5591" t="s">
        <v>165</v>
      </c>
    </row>
    <row r="5592">
      <c r="D5592" t="s">
        <v>165</v>
      </c>
    </row>
    <row r="5593">
      <c r="D5593" t="s">
        <v>165</v>
      </c>
    </row>
    <row r="5594">
      <c r="D5594" t="s">
        <v>165</v>
      </c>
    </row>
    <row r="5595">
      <c r="D5595" t="s">
        <v>165</v>
      </c>
    </row>
    <row r="5596">
      <c r="D5596" t="s">
        <v>165</v>
      </c>
    </row>
    <row r="5597">
      <c r="D5597" t="s">
        <v>165</v>
      </c>
    </row>
    <row r="5598">
      <c r="D5598" t="s">
        <v>165</v>
      </c>
    </row>
    <row r="5599">
      <c r="D5599" t="s">
        <v>165</v>
      </c>
    </row>
    <row r="5600">
      <c r="D5600" t="s">
        <v>165</v>
      </c>
    </row>
    <row r="5601">
      <c r="D5601" t="s">
        <v>165</v>
      </c>
    </row>
    <row r="5602">
      <c r="D5602" t="s">
        <v>165</v>
      </c>
    </row>
    <row r="5603">
      <c r="D5603" t="s">
        <v>165</v>
      </c>
    </row>
    <row r="5604">
      <c r="D5604" t="s">
        <v>165</v>
      </c>
    </row>
    <row r="5605">
      <c r="D5605" t="s">
        <v>165</v>
      </c>
    </row>
    <row r="5606">
      <c r="D5606" t="s">
        <v>165</v>
      </c>
    </row>
    <row r="5607">
      <c r="D5607" t="s">
        <v>165</v>
      </c>
    </row>
    <row r="5608">
      <c r="D5608" t="s">
        <v>165</v>
      </c>
    </row>
    <row r="5609">
      <c r="D5609" t="s">
        <v>165</v>
      </c>
    </row>
    <row r="5610">
      <c r="D5610" t="s">
        <v>165</v>
      </c>
    </row>
    <row r="5611">
      <c r="D5611" t="s">
        <v>165</v>
      </c>
    </row>
    <row r="5612">
      <c r="D5612" t="s">
        <v>165</v>
      </c>
    </row>
    <row r="5613">
      <c r="D5613" t="s">
        <v>165</v>
      </c>
    </row>
    <row r="5614">
      <c r="D5614" t="s">
        <v>165</v>
      </c>
    </row>
    <row r="5615">
      <c r="D5615" t="s">
        <v>165</v>
      </c>
    </row>
    <row r="5616">
      <c r="D5616" t="s">
        <v>165</v>
      </c>
    </row>
    <row r="5617">
      <c r="D5617" t="s">
        <v>165</v>
      </c>
    </row>
    <row r="5618">
      <c r="D5618" t="s">
        <v>165</v>
      </c>
    </row>
    <row r="5619">
      <c r="D5619" t="s">
        <v>165</v>
      </c>
    </row>
    <row r="5620">
      <c r="D5620" t="s">
        <v>165</v>
      </c>
    </row>
    <row r="5621">
      <c r="D5621" t="s">
        <v>165</v>
      </c>
    </row>
    <row r="5622">
      <c r="D5622" t="s">
        <v>165</v>
      </c>
    </row>
    <row r="5623">
      <c r="D5623" t="s">
        <v>165</v>
      </c>
    </row>
    <row r="5624">
      <c r="D5624" t="s">
        <v>165</v>
      </c>
    </row>
    <row r="5625">
      <c r="D5625" t="s">
        <v>165</v>
      </c>
    </row>
    <row r="5626">
      <c r="D5626" t="s">
        <v>165</v>
      </c>
    </row>
    <row r="5627">
      <c r="D5627" t="s">
        <v>165</v>
      </c>
    </row>
    <row r="5628">
      <c r="D5628" t="s">
        <v>165</v>
      </c>
    </row>
    <row r="5629">
      <c r="D5629" t="s">
        <v>165</v>
      </c>
    </row>
    <row r="5630">
      <c r="D5630" t="s">
        <v>165</v>
      </c>
    </row>
    <row r="5631">
      <c r="D5631" t="s">
        <v>165</v>
      </c>
    </row>
    <row r="5632">
      <c r="D5632" t="s">
        <v>165</v>
      </c>
    </row>
    <row r="5633">
      <c r="D5633" t="s">
        <v>165</v>
      </c>
    </row>
    <row r="5634">
      <c r="D5634" t="s">
        <v>165</v>
      </c>
    </row>
    <row r="5635">
      <c r="D5635" t="s">
        <v>165</v>
      </c>
    </row>
    <row r="5636">
      <c r="D5636" t="s">
        <v>165</v>
      </c>
    </row>
    <row r="5637">
      <c r="D5637" t="s">
        <v>165</v>
      </c>
    </row>
    <row r="5638">
      <c r="D5638" t="s">
        <v>165</v>
      </c>
    </row>
    <row r="5639">
      <c r="D5639" t="s">
        <v>165</v>
      </c>
    </row>
    <row r="5640">
      <c r="D5640" t="s">
        <v>165</v>
      </c>
    </row>
    <row r="5641">
      <c r="D5641" t="s">
        <v>165</v>
      </c>
    </row>
    <row r="5642">
      <c r="D5642" t="s">
        <v>165</v>
      </c>
    </row>
    <row r="5643">
      <c r="D5643" t="s">
        <v>165</v>
      </c>
    </row>
    <row r="5644">
      <c r="D5644" t="s">
        <v>165</v>
      </c>
    </row>
    <row r="5645">
      <c r="D5645" t="s">
        <v>165</v>
      </c>
    </row>
    <row r="5646">
      <c r="D5646" t="s">
        <v>165</v>
      </c>
    </row>
    <row r="5647">
      <c r="D5647" t="s">
        <v>165</v>
      </c>
    </row>
    <row r="5648">
      <c r="D5648" t="s">
        <v>165</v>
      </c>
    </row>
    <row r="5649">
      <c r="D5649" t="s">
        <v>165</v>
      </c>
    </row>
    <row r="5650">
      <c r="D5650" t="s">
        <v>165</v>
      </c>
    </row>
    <row r="5651">
      <c r="D5651" t="s">
        <v>165</v>
      </c>
    </row>
    <row r="5652">
      <c r="D5652" t="s">
        <v>165</v>
      </c>
    </row>
    <row r="5653">
      <c r="D5653" t="s">
        <v>165</v>
      </c>
    </row>
    <row r="5654">
      <c r="D5654" t="s">
        <v>165</v>
      </c>
    </row>
    <row r="5655">
      <c r="D5655" t="s">
        <v>165</v>
      </c>
    </row>
    <row r="5656">
      <c r="D5656" t="s">
        <v>165</v>
      </c>
    </row>
    <row r="5657">
      <c r="D5657" t="s">
        <v>165</v>
      </c>
    </row>
    <row r="5658">
      <c r="D5658" t="s">
        <v>165</v>
      </c>
    </row>
    <row r="5659">
      <c r="D5659" t="s">
        <v>165</v>
      </c>
    </row>
    <row r="5660">
      <c r="D5660" t="s">
        <v>165</v>
      </c>
    </row>
    <row r="5661">
      <c r="D5661" t="s">
        <v>165</v>
      </c>
    </row>
    <row r="5662">
      <c r="D5662" t="s">
        <v>165</v>
      </c>
    </row>
    <row r="5663">
      <c r="D5663" t="s">
        <v>165</v>
      </c>
    </row>
    <row r="5664">
      <c r="D5664" t="s">
        <v>165</v>
      </c>
    </row>
    <row r="5665">
      <c r="D5665" t="s">
        <v>165</v>
      </c>
    </row>
    <row r="5666">
      <c r="D5666" t="s">
        <v>165</v>
      </c>
    </row>
    <row r="5667">
      <c r="D5667" t="s">
        <v>165</v>
      </c>
    </row>
    <row r="5668">
      <c r="D5668" t="s">
        <v>165</v>
      </c>
    </row>
    <row r="5669">
      <c r="D5669" t="s">
        <v>165</v>
      </c>
    </row>
    <row r="5670">
      <c r="D5670" t="s">
        <v>165</v>
      </c>
    </row>
    <row r="5671">
      <c r="D5671" t="s">
        <v>165</v>
      </c>
    </row>
    <row r="5672">
      <c r="D5672" t="s">
        <v>165</v>
      </c>
    </row>
    <row r="5673">
      <c r="D5673" t="s">
        <v>165</v>
      </c>
    </row>
    <row r="5674">
      <c r="D5674" t="s">
        <v>165</v>
      </c>
    </row>
    <row r="5675">
      <c r="D5675" t="s">
        <v>165</v>
      </c>
    </row>
    <row r="5676">
      <c r="D5676" t="s">
        <v>165</v>
      </c>
    </row>
    <row r="5677">
      <c r="D5677" t="s">
        <v>165</v>
      </c>
    </row>
    <row r="5678">
      <c r="D5678" t="s">
        <v>165</v>
      </c>
    </row>
    <row r="5679">
      <c r="D5679" t="s">
        <v>165</v>
      </c>
    </row>
    <row r="5680">
      <c r="D5680" t="s">
        <v>165</v>
      </c>
    </row>
    <row r="5681">
      <c r="D5681" t="s">
        <v>165</v>
      </c>
    </row>
    <row r="5682">
      <c r="D5682" t="s">
        <v>165</v>
      </c>
    </row>
    <row r="5683">
      <c r="D5683" t="s">
        <v>165</v>
      </c>
    </row>
    <row r="5684">
      <c r="D5684" t="s">
        <v>165</v>
      </c>
    </row>
    <row r="5685">
      <c r="D5685" t="s">
        <v>165</v>
      </c>
    </row>
    <row r="5686">
      <c r="D5686" t="s">
        <v>165</v>
      </c>
    </row>
    <row r="5687">
      <c r="D5687" t="s">
        <v>165</v>
      </c>
    </row>
    <row r="5688">
      <c r="D5688" t="s">
        <v>165</v>
      </c>
    </row>
    <row r="5689">
      <c r="D5689" t="s">
        <v>165</v>
      </c>
    </row>
    <row r="5690">
      <c r="D5690" t="s">
        <v>165</v>
      </c>
    </row>
    <row r="5691">
      <c r="D5691" t="s">
        <v>165</v>
      </c>
    </row>
    <row r="5692">
      <c r="D5692" t="s">
        <v>165</v>
      </c>
    </row>
    <row r="5693">
      <c r="D5693" t="s">
        <v>165</v>
      </c>
    </row>
    <row r="5694">
      <c r="D5694" t="s">
        <v>165</v>
      </c>
    </row>
    <row r="5695">
      <c r="D5695" t="s">
        <v>165</v>
      </c>
    </row>
    <row r="5696">
      <c r="D5696" t="s">
        <v>165</v>
      </c>
    </row>
    <row r="5697">
      <c r="D5697" t="s">
        <v>165</v>
      </c>
    </row>
    <row r="5698">
      <c r="D5698" t="s">
        <v>165</v>
      </c>
    </row>
    <row r="5699">
      <c r="D5699" t="s">
        <v>165</v>
      </c>
    </row>
    <row r="5700">
      <c r="D5700" t="s">
        <v>165</v>
      </c>
    </row>
    <row r="5701">
      <c r="D5701" t="s">
        <v>165</v>
      </c>
    </row>
    <row r="5702">
      <c r="D5702" t="s">
        <v>165</v>
      </c>
    </row>
    <row r="5703">
      <c r="D5703" t="s">
        <v>165</v>
      </c>
    </row>
    <row r="5704">
      <c r="D5704" t="s">
        <v>165</v>
      </c>
    </row>
    <row r="5705">
      <c r="D5705" t="s">
        <v>165</v>
      </c>
    </row>
    <row r="5706">
      <c r="D5706" t="s">
        <v>165</v>
      </c>
    </row>
    <row r="5707">
      <c r="D5707" t="s">
        <v>165</v>
      </c>
    </row>
    <row r="5708">
      <c r="D5708" t="s">
        <v>165</v>
      </c>
    </row>
    <row r="5709">
      <c r="D5709" t="s">
        <v>165</v>
      </c>
    </row>
    <row r="5710">
      <c r="D5710" t="s">
        <v>165</v>
      </c>
    </row>
    <row r="5711">
      <c r="D5711" t="s">
        <v>165</v>
      </c>
    </row>
    <row r="5712">
      <c r="D5712" t="s">
        <v>165</v>
      </c>
    </row>
    <row r="5713">
      <c r="D5713" t="s">
        <v>165</v>
      </c>
    </row>
    <row r="5714">
      <c r="D5714" t="s">
        <v>165</v>
      </c>
    </row>
    <row r="5715">
      <c r="D5715" t="s">
        <v>165</v>
      </c>
    </row>
    <row r="5716">
      <c r="D5716" t="s">
        <v>165</v>
      </c>
    </row>
    <row r="5717">
      <c r="D5717" t="s">
        <v>165</v>
      </c>
    </row>
    <row r="5718">
      <c r="D5718" t="s">
        <v>165</v>
      </c>
    </row>
    <row r="5719">
      <c r="D5719" t="s">
        <v>165</v>
      </c>
    </row>
    <row r="5720">
      <c r="D5720" t="s">
        <v>165</v>
      </c>
    </row>
    <row r="5721">
      <c r="D5721" t="s">
        <v>165</v>
      </c>
    </row>
    <row r="5722">
      <c r="D5722" t="s">
        <v>165</v>
      </c>
    </row>
    <row r="5723">
      <c r="D5723" t="s">
        <v>165</v>
      </c>
    </row>
    <row r="5724">
      <c r="D5724" t="s">
        <v>165</v>
      </c>
    </row>
    <row r="5725">
      <c r="D5725" t="s">
        <v>165</v>
      </c>
    </row>
    <row r="5726">
      <c r="D5726" t="s">
        <v>165</v>
      </c>
    </row>
    <row r="5727">
      <c r="D5727" t="s">
        <v>165</v>
      </c>
    </row>
    <row r="5728">
      <c r="D5728" t="s">
        <v>165</v>
      </c>
    </row>
    <row r="5729">
      <c r="D5729" t="s">
        <v>165</v>
      </c>
    </row>
    <row r="5730">
      <c r="D5730" t="s">
        <v>165</v>
      </c>
    </row>
    <row r="5731">
      <c r="D5731" t="s">
        <v>165</v>
      </c>
    </row>
    <row r="5732">
      <c r="D5732" t="s">
        <v>165</v>
      </c>
    </row>
    <row r="5733">
      <c r="D5733" t="s">
        <v>165</v>
      </c>
    </row>
    <row r="5734">
      <c r="D5734" t="s">
        <v>165</v>
      </c>
    </row>
    <row r="5735">
      <c r="D5735" t="s">
        <v>165</v>
      </c>
    </row>
    <row r="5736">
      <c r="D5736" t="s">
        <v>165</v>
      </c>
    </row>
    <row r="5737">
      <c r="D5737" t="s">
        <v>165</v>
      </c>
    </row>
    <row r="5738">
      <c r="D5738" t="s">
        <v>165</v>
      </c>
    </row>
    <row r="5739">
      <c r="D5739" t="s">
        <v>165</v>
      </c>
    </row>
    <row r="5740">
      <c r="D5740" t="s">
        <v>165</v>
      </c>
    </row>
    <row r="5741">
      <c r="D5741" t="s">
        <v>165</v>
      </c>
    </row>
    <row r="5742">
      <c r="D5742" t="s">
        <v>165</v>
      </c>
    </row>
    <row r="5743">
      <c r="D5743" t="s">
        <v>165</v>
      </c>
    </row>
    <row r="5744">
      <c r="D5744" t="s">
        <v>165</v>
      </c>
    </row>
    <row r="5745">
      <c r="D5745" t="s">
        <v>165</v>
      </c>
    </row>
    <row r="5746">
      <c r="D5746" t="s">
        <v>165</v>
      </c>
    </row>
    <row r="5747">
      <c r="D5747" t="s">
        <v>165</v>
      </c>
    </row>
    <row r="5748">
      <c r="D5748" t="s">
        <v>165</v>
      </c>
    </row>
    <row r="5749">
      <c r="D5749" t="s">
        <v>165</v>
      </c>
    </row>
    <row r="5750">
      <c r="D5750" t="s">
        <v>165</v>
      </c>
    </row>
    <row r="5751">
      <c r="D5751" t="s">
        <v>165</v>
      </c>
    </row>
    <row r="5752">
      <c r="D5752" t="s">
        <v>165</v>
      </c>
    </row>
    <row r="5753">
      <c r="D5753" t="s">
        <v>165</v>
      </c>
    </row>
    <row r="5754">
      <c r="D5754" t="s">
        <v>165</v>
      </c>
    </row>
    <row r="5755">
      <c r="D5755" t="s">
        <v>165</v>
      </c>
    </row>
    <row r="5756">
      <c r="D5756" t="s">
        <v>165</v>
      </c>
    </row>
    <row r="5757">
      <c r="D5757" t="s">
        <v>165</v>
      </c>
    </row>
    <row r="5758">
      <c r="D5758" t="s">
        <v>165</v>
      </c>
    </row>
    <row r="5759">
      <c r="D5759" t="s">
        <v>165</v>
      </c>
    </row>
    <row r="5760">
      <c r="D5760" t="s">
        <v>165</v>
      </c>
    </row>
    <row r="5761">
      <c r="D5761" t="s">
        <v>165</v>
      </c>
    </row>
    <row r="5762">
      <c r="D5762" t="s">
        <v>165</v>
      </c>
    </row>
    <row r="5763">
      <c r="D5763" t="s">
        <v>165</v>
      </c>
    </row>
    <row r="5764">
      <c r="D5764" t="s">
        <v>165</v>
      </c>
    </row>
    <row r="5765">
      <c r="D5765" t="s">
        <v>165</v>
      </c>
    </row>
    <row r="5766">
      <c r="D5766" t="s">
        <v>165</v>
      </c>
    </row>
    <row r="5767">
      <c r="D5767" t="s">
        <v>165</v>
      </c>
    </row>
    <row r="5768">
      <c r="D5768" t="s">
        <v>165</v>
      </c>
    </row>
    <row r="5769">
      <c r="D5769" t="s">
        <v>165</v>
      </c>
    </row>
    <row r="5770">
      <c r="D5770" t="s">
        <v>165</v>
      </c>
    </row>
    <row r="5771">
      <c r="D5771" t="s">
        <v>165</v>
      </c>
    </row>
    <row r="5772">
      <c r="D5772" t="s">
        <v>165</v>
      </c>
    </row>
    <row r="5773">
      <c r="D5773" t="s">
        <v>165</v>
      </c>
    </row>
    <row r="5774">
      <c r="D5774" t="s">
        <v>165</v>
      </c>
    </row>
    <row r="5775">
      <c r="D5775" t="s">
        <v>165</v>
      </c>
    </row>
    <row r="5776">
      <c r="D5776" t="s">
        <v>165</v>
      </c>
    </row>
    <row r="5777">
      <c r="D5777" t="s">
        <v>165</v>
      </c>
    </row>
    <row r="5778">
      <c r="D5778" t="s">
        <v>165</v>
      </c>
    </row>
    <row r="5779">
      <c r="D5779" t="s">
        <v>165</v>
      </c>
    </row>
    <row r="5780">
      <c r="D5780" t="s">
        <v>165</v>
      </c>
    </row>
    <row r="5781">
      <c r="D5781" t="s">
        <v>165</v>
      </c>
    </row>
    <row r="5782">
      <c r="D5782" t="s">
        <v>165</v>
      </c>
    </row>
    <row r="5783">
      <c r="D5783" t="s">
        <v>165</v>
      </c>
    </row>
    <row r="5784">
      <c r="D5784" t="s">
        <v>165</v>
      </c>
    </row>
    <row r="5785">
      <c r="D5785" t="s">
        <v>165</v>
      </c>
    </row>
    <row r="5786">
      <c r="D5786" t="s">
        <v>165</v>
      </c>
    </row>
    <row r="5787">
      <c r="D5787" t="s">
        <v>165</v>
      </c>
    </row>
    <row r="5788">
      <c r="D5788" t="s">
        <v>165</v>
      </c>
    </row>
    <row r="5789">
      <c r="D5789" t="s">
        <v>165</v>
      </c>
    </row>
    <row r="5790">
      <c r="D5790" t="s">
        <v>165</v>
      </c>
    </row>
    <row r="5791">
      <c r="D5791" t="s">
        <v>165</v>
      </c>
    </row>
    <row r="5792">
      <c r="D5792" t="s">
        <v>165</v>
      </c>
    </row>
    <row r="5793">
      <c r="D5793" t="s">
        <v>165</v>
      </c>
    </row>
    <row r="5794">
      <c r="D5794" t="s">
        <v>165</v>
      </c>
    </row>
    <row r="5795">
      <c r="D5795" t="s">
        <v>165</v>
      </c>
    </row>
    <row r="5796">
      <c r="D5796" t="s">
        <v>165</v>
      </c>
    </row>
    <row r="5797">
      <c r="D5797" t="s">
        <v>165</v>
      </c>
    </row>
    <row r="5798">
      <c r="D5798" t="s">
        <v>165</v>
      </c>
    </row>
    <row r="5799">
      <c r="D5799" t="s">
        <v>165</v>
      </c>
    </row>
    <row r="5800">
      <c r="D5800" t="s">
        <v>165</v>
      </c>
    </row>
    <row r="5801">
      <c r="D5801" t="s">
        <v>165</v>
      </c>
    </row>
    <row r="5802">
      <c r="D5802" t="s">
        <v>165</v>
      </c>
    </row>
    <row r="5803">
      <c r="D5803" t="s">
        <v>165</v>
      </c>
    </row>
    <row r="5804">
      <c r="D5804" t="s">
        <v>165</v>
      </c>
    </row>
    <row r="5805">
      <c r="D5805" t="s">
        <v>165</v>
      </c>
    </row>
    <row r="5806">
      <c r="D5806" t="s">
        <v>165</v>
      </c>
    </row>
    <row r="5807">
      <c r="D5807" t="s">
        <v>165</v>
      </c>
    </row>
    <row r="5808">
      <c r="D5808" t="s">
        <v>165</v>
      </c>
    </row>
    <row r="5809">
      <c r="D5809" t="s">
        <v>165</v>
      </c>
    </row>
    <row r="5810">
      <c r="D5810" t="s">
        <v>165</v>
      </c>
    </row>
    <row r="5811">
      <c r="D5811" t="s">
        <v>165</v>
      </c>
    </row>
    <row r="5812">
      <c r="D5812" t="s">
        <v>165</v>
      </c>
    </row>
    <row r="5813">
      <c r="D5813" t="s">
        <v>165</v>
      </c>
    </row>
    <row r="5814">
      <c r="D5814" t="s">
        <v>165</v>
      </c>
    </row>
    <row r="5815">
      <c r="D5815" t="s">
        <v>165</v>
      </c>
    </row>
    <row r="5816">
      <c r="D5816" t="s">
        <v>165</v>
      </c>
    </row>
    <row r="5817">
      <c r="D5817" t="s">
        <v>165</v>
      </c>
    </row>
    <row r="5818">
      <c r="D5818" t="s">
        <v>165</v>
      </c>
    </row>
    <row r="5819">
      <c r="D5819" t="s">
        <v>165</v>
      </c>
    </row>
    <row r="5820">
      <c r="D5820" t="s">
        <v>165</v>
      </c>
    </row>
    <row r="5821">
      <c r="D5821" t="s">
        <v>165</v>
      </c>
    </row>
    <row r="5822">
      <c r="D5822" t="s">
        <v>165</v>
      </c>
    </row>
    <row r="5823">
      <c r="D5823" t="s">
        <v>165</v>
      </c>
    </row>
    <row r="5824">
      <c r="D5824" t="s">
        <v>165</v>
      </c>
    </row>
    <row r="5825">
      <c r="D5825" t="s">
        <v>165</v>
      </c>
    </row>
    <row r="5826">
      <c r="D5826" t="s">
        <v>165</v>
      </c>
    </row>
    <row r="5827">
      <c r="D5827" t="s">
        <v>165</v>
      </c>
    </row>
    <row r="5828">
      <c r="D5828" t="s">
        <v>165</v>
      </c>
    </row>
    <row r="5829">
      <c r="D5829" t="s">
        <v>165</v>
      </c>
    </row>
    <row r="5830">
      <c r="D5830" t="s">
        <v>165</v>
      </c>
    </row>
    <row r="5831">
      <c r="D5831" t="s">
        <v>165</v>
      </c>
    </row>
    <row r="5832">
      <c r="D5832" t="s">
        <v>165</v>
      </c>
    </row>
    <row r="5833">
      <c r="D5833" t="s">
        <v>165</v>
      </c>
    </row>
    <row r="5834">
      <c r="D5834" t="s">
        <v>165</v>
      </c>
    </row>
    <row r="5835">
      <c r="D5835" t="s">
        <v>165</v>
      </c>
    </row>
    <row r="5836">
      <c r="D5836" t="s">
        <v>165</v>
      </c>
    </row>
    <row r="5837">
      <c r="D5837" t="s">
        <v>165</v>
      </c>
    </row>
    <row r="5838">
      <c r="D5838" t="s">
        <v>165</v>
      </c>
    </row>
    <row r="5839">
      <c r="D5839" t="s">
        <v>165</v>
      </c>
    </row>
    <row r="5840">
      <c r="D5840" t="s">
        <v>165</v>
      </c>
    </row>
    <row r="5841">
      <c r="D5841" t="s">
        <v>165</v>
      </c>
    </row>
    <row r="5842">
      <c r="D5842" t="s">
        <v>165</v>
      </c>
    </row>
    <row r="5843">
      <c r="D5843" t="s">
        <v>165</v>
      </c>
    </row>
    <row r="5844">
      <c r="D5844" t="s">
        <v>165</v>
      </c>
    </row>
    <row r="5845">
      <c r="D5845" t="s">
        <v>165</v>
      </c>
    </row>
    <row r="5846">
      <c r="D5846" t="s">
        <v>165</v>
      </c>
    </row>
    <row r="5847">
      <c r="D5847" t="s">
        <v>165</v>
      </c>
    </row>
    <row r="5848">
      <c r="D5848" t="s">
        <v>165</v>
      </c>
    </row>
    <row r="5849">
      <c r="D5849" t="s">
        <v>165</v>
      </c>
    </row>
    <row r="5850">
      <c r="D5850" t="s">
        <v>165</v>
      </c>
    </row>
    <row r="5851">
      <c r="D5851" t="s">
        <v>165</v>
      </c>
    </row>
    <row r="5852">
      <c r="D5852" t="s">
        <v>165</v>
      </c>
    </row>
    <row r="5853">
      <c r="D5853" t="s">
        <v>165</v>
      </c>
    </row>
    <row r="5854">
      <c r="D5854" t="s">
        <v>165</v>
      </c>
    </row>
    <row r="5855">
      <c r="D5855" t="s">
        <v>165</v>
      </c>
    </row>
    <row r="5856">
      <c r="D5856" t="s">
        <v>165</v>
      </c>
    </row>
    <row r="5857">
      <c r="D5857" t="s">
        <v>165</v>
      </c>
    </row>
    <row r="5858">
      <c r="D5858" t="s">
        <v>165</v>
      </c>
    </row>
    <row r="5859">
      <c r="D5859" t="s">
        <v>165</v>
      </c>
    </row>
    <row r="5860">
      <c r="D5860" t="s">
        <v>165</v>
      </c>
    </row>
    <row r="5861">
      <c r="D5861" t="s">
        <v>165</v>
      </c>
    </row>
    <row r="5862">
      <c r="D5862" t="s">
        <v>165</v>
      </c>
    </row>
    <row r="5863">
      <c r="D5863" t="s">
        <v>165</v>
      </c>
    </row>
    <row r="5864">
      <c r="D5864" t="s">
        <v>165</v>
      </c>
    </row>
    <row r="5865">
      <c r="D5865" t="s">
        <v>165</v>
      </c>
    </row>
    <row r="5866">
      <c r="D5866" t="s">
        <v>165</v>
      </c>
    </row>
    <row r="5867">
      <c r="D5867" t="s">
        <v>165</v>
      </c>
    </row>
    <row r="5868">
      <c r="D5868" t="s">
        <v>165</v>
      </c>
    </row>
    <row r="5869">
      <c r="D5869" t="s">
        <v>165</v>
      </c>
    </row>
    <row r="5870">
      <c r="D5870" t="s">
        <v>165</v>
      </c>
    </row>
    <row r="5871">
      <c r="D5871" t="s">
        <v>165</v>
      </c>
    </row>
    <row r="5872">
      <c r="D5872" t="s">
        <v>165</v>
      </c>
    </row>
    <row r="5873">
      <c r="D5873" t="s">
        <v>165</v>
      </c>
    </row>
    <row r="5874">
      <c r="D5874" t="s">
        <v>165</v>
      </c>
    </row>
    <row r="5875">
      <c r="D5875" t="s">
        <v>165</v>
      </c>
    </row>
    <row r="5876">
      <c r="D5876" t="s">
        <v>165</v>
      </c>
    </row>
    <row r="5877">
      <c r="D5877" t="s">
        <v>165</v>
      </c>
    </row>
    <row r="5878">
      <c r="D5878" t="s">
        <v>165</v>
      </c>
    </row>
    <row r="5879">
      <c r="D5879" t="s">
        <v>165</v>
      </c>
    </row>
    <row r="5880">
      <c r="D5880" t="s">
        <v>165</v>
      </c>
    </row>
    <row r="5881">
      <c r="D5881" t="s">
        <v>165</v>
      </c>
    </row>
    <row r="5882">
      <c r="D5882" t="s">
        <v>165</v>
      </c>
    </row>
    <row r="5883">
      <c r="D5883" t="s">
        <v>165</v>
      </c>
    </row>
    <row r="5884">
      <c r="D5884" t="s">
        <v>165</v>
      </c>
    </row>
    <row r="5885">
      <c r="D5885" t="s">
        <v>165</v>
      </c>
    </row>
    <row r="5886">
      <c r="D5886" t="s">
        <v>165</v>
      </c>
    </row>
    <row r="5887">
      <c r="D5887" t="s">
        <v>165</v>
      </c>
    </row>
    <row r="5888">
      <c r="D5888" t="s">
        <v>165</v>
      </c>
    </row>
    <row r="5889">
      <c r="D5889" t="s">
        <v>165</v>
      </c>
    </row>
    <row r="5890">
      <c r="D5890" t="s">
        <v>165</v>
      </c>
    </row>
    <row r="5891">
      <c r="D5891" t="s">
        <v>165</v>
      </c>
    </row>
    <row r="5892">
      <c r="D5892" t="s">
        <v>165</v>
      </c>
    </row>
    <row r="5893">
      <c r="D5893" t="s">
        <v>165</v>
      </c>
    </row>
    <row r="5894">
      <c r="D5894" t="s">
        <v>165</v>
      </c>
    </row>
    <row r="5895">
      <c r="D5895" t="s">
        <v>165</v>
      </c>
    </row>
    <row r="5896">
      <c r="D5896" t="s">
        <v>165</v>
      </c>
    </row>
    <row r="5897">
      <c r="D5897" t="s">
        <v>165</v>
      </c>
    </row>
    <row r="5898">
      <c r="D5898" t="s">
        <v>165</v>
      </c>
    </row>
    <row r="5899">
      <c r="D5899" t="s">
        <v>165</v>
      </c>
    </row>
    <row r="5900">
      <c r="D5900" t="s">
        <v>165</v>
      </c>
    </row>
    <row r="5901">
      <c r="D5901" t="s">
        <v>165</v>
      </c>
    </row>
    <row r="5902">
      <c r="D5902" t="s">
        <v>165</v>
      </c>
    </row>
    <row r="5903">
      <c r="D5903" t="s">
        <v>165</v>
      </c>
    </row>
    <row r="5904">
      <c r="D5904" t="s">
        <v>165</v>
      </c>
    </row>
    <row r="5905">
      <c r="D5905" t="s">
        <v>165</v>
      </c>
    </row>
    <row r="5906">
      <c r="D5906" t="s">
        <v>165</v>
      </c>
    </row>
    <row r="5907">
      <c r="D5907" t="s">
        <v>165</v>
      </c>
    </row>
    <row r="5908">
      <c r="D5908" t="s">
        <v>165</v>
      </c>
    </row>
    <row r="5909">
      <c r="D5909" t="s">
        <v>165</v>
      </c>
    </row>
    <row r="5910">
      <c r="D5910" t="s">
        <v>165</v>
      </c>
    </row>
    <row r="5911">
      <c r="D5911" t="s">
        <v>165</v>
      </c>
    </row>
    <row r="5912">
      <c r="D5912" t="s">
        <v>165</v>
      </c>
    </row>
    <row r="5913">
      <c r="D5913" t="s">
        <v>165</v>
      </c>
    </row>
    <row r="5914">
      <c r="D5914" t="s">
        <v>165</v>
      </c>
    </row>
    <row r="5915">
      <c r="D5915" t="s">
        <v>165</v>
      </c>
    </row>
    <row r="5916">
      <c r="D5916" t="s">
        <v>165</v>
      </c>
    </row>
    <row r="5917">
      <c r="D5917" t="s">
        <v>165</v>
      </c>
    </row>
    <row r="5918">
      <c r="D5918" t="s">
        <v>165</v>
      </c>
    </row>
    <row r="5919">
      <c r="D5919" t="s">
        <v>165</v>
      </c>
    </row>
    <row r="5920">
      <c r="D5920" t="s">
        <v>165</v>
      </c>
    </row>
    <row r="5921">
      <c r="D5921" t="s">
        <v>165</v>
      </c>
    </row>
    <row r="5922">
      <c r="D5922" t="s">
        <v>165</v>
      </c>
    </row>
    <row r="5923">
      <c r="D5923" t="s">
        <v>165</v>
      </c>
    </row>
    <row r="5924">
      <c r="D5924" t="s">
        <v>165</v>
      </c>
    </row>
    <row r="5925">
      <c r="D5925" t="s">
        <v>165</v>
      </c>
    </row>
    <row r="5926">
      <c r="D5926" t="s">
        <v>165</v>
      </c>
    </row>
    <row r="5927">
      <c r="D5927" t="s">
        <v>165</v>
      </c>
    </row>
    <row r="5928">
      <c r="D5928" t="s">
        <v>165</v>
      </c>
    </row>
    <row r="5929">
      <c r="D5929" t="s">
        <v>165</v>
      </c>
    </row>
    <row r="5930">
      <c r="D5930" t="s">
        <v>165</v>
      </c>
    </row>
    <row r="5931">
      <c r="D5931" t="s">
        <v>165</v>
      </c>
    </row>
    <row r="5932">
      <c r="D5932" t="s">
        <v>165</v>
      </c>
    </row>
    <row r="5933">
      <c r="D5933" t="s">
        <v>165</v>
      </c>
    </row>
    <row r="5934">
      <c r="D5934" t="s">
        <v>165</v>
      </c>
    </row>
    <row r="5935">
      <c r="D5935" t="s">
        <v>165</v>
      </c>
    </row>
    <row r="5936">
      <c r="D5936" t="s">
        <v>165</v>
      </c>
    </row>
    <row r="5937">
      <c r="D5937" t="s">
        <v>165</v>
      </c>
    </row>
    <row r="5938">
      <c r="D5938" t="s">
        <v>165</v>
      </c>
    </row>
    <row r="5939">
      <c r="D5939" t="s">
        <v>165</v>
      </c>
    </row>
    <row r="5940">
      <c r="D5940" t="s">
        <v>165</v>
      </c>
    </row>
    <row r="5941">
      <c r="D5941" t="s">
        <v>165</v>
      </c>
    </row>
    <row r="5942">
      <c r="D5942" t="s">
        <v>165</v>
      </c>
    </row>
    <row r="5943">
      <c r="D5943" t="s">
        <v>165</v>
      </c>
    </row>
    <row r="5944">
      <c r="D5944" t="s">
        <v>165</v>
      </c>
    </row>
    <row r="5945">
      <c r="D5945" t="s">
        <v>165</v>
      </c>
    </row>
    <row r="5946">
      <c r="D5946" t="s">
        <v>165</v>
      </c>
    </row>
    <row r="5947">
      <c r="D5947" t="s">
        <v>165</v>
      </c>
    </row>
    <row r="5948">
      <c r="D5948" t="s">
        <v>165</v>
      </c>
    </row>
    <row r="5949">
      <c r="D5949" t="s">
        <v>165</v>
      </c>
    </row>
    <row r="5950">
      <c r="D5950" t="s">
        <v>165</v>
      </c>
    </row>
    <row r="5951">
      <c r="D5951" t="s">
        <v>165</v>
      </c>
    </row>
    <row r="5952">
      <c r="D5952" t="s">
        <v>165</v>
      </c>
    </row>
    <row r="5953">
      <c r="D5953" t="s">
        <v>165</v>
      </c>
    </row>
    <row r="5954">
      <c r="D5954" t="s">
        <v>165</v>
      </c>
    </row>
    <row r="5955">
      <c r="D5955" t="s">
        <v>165</v>
      </c>
    </row>
    <row r="5956">
      <c r="D5956" t="s">
        <v>165</v>
      </c>
    </row>
    <row r="5957">
      <c r="D5957" t="s">
        <v>165</v>
      </c>
    </row>
    <row r="5958">
      <c r="D5958" t="s">
        <v>165</v>
      </c>
    </row>
    <row r="5959">
      <c r="D5959" t="s">
        <v>165</v>
      </c>
    </row>
    <row r="5960">
      <c r="D5960" t="s">
        <v>165</v>
      </c>
    </row>
    <row r="5961">
      <c r="D5961" t="s">
        <v>165</v>
      </c>
    </row>
    <row r="5962">
      <c r="D5962" t="s">
        <v>165</v>
      </c>
    </row>
    <row r="5963">
      <c r="D5963" t="s">
        <v>165</v>
      </c>
    </row>
    <row r="5964">
      <c r="D5964" t="s">
        <v>165</v>
      </c>
    </row>
    <row r="5965">
      <c r="D5965" t="s">
        <v>165</v>
      </c>
    </row>
    <row r="5966">
      <c r="D5966" t="s">
        <v>165</v>
      </c>
    </row>
    <row r="5967">
      <c r="D5967" t="s">
        <v>165</v>
      </c>
    </row>
    <row r="5968">
      <c r="D5968" t="s">
        <v>165</v>
      </c>
    </row>
    <row r="5969">
      <c r="D5969" t="s">
        <v>165</v>
      </c>
    </row>
    <row r="5970">
      <c r="D5970" t="s">
        <v>165</v>
      </c>
    </row>
    <row r="5971">
      <c r="D5971" t="s">
        <v>165</v>
      </c>
    </row>
    <row r="5972">
      <c r="D5972" t="s">
        <v>165</v>
      </c>
    </row>
    <row r="5973">
      <c r="D5973" t="s">
        <v>165</v>
      </c>
    </row>
    <row r="5974">
      <c r="D5974" t="s">
        <v>165</v>
      </c>
    </row>
    <row r="5975">
      <c r="D5975" t="s">
        <v>165</v>
      </c>
    </row>
    <row r="5976">
      <c r="D5976" t="s">
        <v>165</v>
      </c>
    </row>
    <row r="5977">
      <c r="D5977" t="s">
        <v>165</v>
      </c>
    </row>
    <row r="5978">
      <c r="D5978" t="s">
        <v>165</v>
      </c>
    </row>
    <row r="5979">
      <c r="D5979" t="s">
        <v>165</v>
      </c>
    </row>
    <row r="5980">
      <c r="D5980" t="s">
        <v>165</v>
      </c>
    </row>
    <row r="5981">
      <c r="D5981" t="s">
        <v>165</v>
      </c>
    </row>
    <row r="5982">
      <c r="D5982" t="s">
        <v>165</v>
      </c>
    </row>
    <row r="5983">
      <c r="D5983" t="s">
        <v>165</v>
      </c>
    </row>
    <row r="5984">
      <c r="D5984" t="s">
        <v>165</v>
      </c>
    </row>
    <row r="5985">
      <c r="D5985" t="s">
        <v>165</v>
      </c>
    </row>
    <row r="5986">
      <c r="D5986" t="s">
        <v>165</v>
      </c>
    </row>
    <row r="5987">
      <c r="D5987" t="s">
        <v>165</v>
      </c>
    </row>
    <row r="5988">
      <c r="D5988" t="s">
        <v>165</v>
      </c>
    </row>
    <row r="5989">
      <c r="D5989" t="s">
        <v>165</v>
      </c>
    </row>
    <row r="5990">
      <c r="D5990" t="s">
        <v>165</v>
      </c>
    </row>
    <row r="5991">
      <c r="D5991" t="s">
        <v>165</v>
      </c>
    </row>
    <row r="5992">
      <c r="D5992" t="s">
        <v>165</v>
      </c>
    </row>
    <row r="5993">
      <c r="D5993" t="s">
        <v>165</v>
      </c>
    </row>
    <row r="5994">
      <c r="D5994" t="s">
        <v>165</v>
      </c>
    </row>
    <row r="5995">
      <c r="D5995" t="s">
        <v>165</v>
      </c>
    </row>
    <row r="5996">
      <c r="D5996" t="s">
        <v>165</v>
      </c>
    </row>
    <row r="5997">
      <c r="D5997" t="s">
        <v>165</v>
      </c>
    </row>
    <row r="5998">
      <c r="D5998" t="s">
        <v>165</v>
      </c>
    </row>
    <row r="5999">
      <c r="D5999" t="s">
        <v>165</v>
      </c>
    </row>
    <row r="6000">
      <c r="D6000" t="s">
        <v>165</v>
      </c>
    </row>
    <row r="6001">
      <c r="D6001" t="s">
        <v>165</v>
      </c>
    </row>
    <row r="6002">
      <c r="D6002" t="s">
        <v>165</v>
      </c>
    </row>
    <row r="6003">
      <c r="D6003" t="s">
        <v>165</v>
      </c>
    </row>
    <row r="6004">
      <c r="D6004" t="s">
        <v>165</v>
      </c>
    </row>
    <row r="6005">
      <c r="D6005" t="s">
        <v>165</v>
      </c>
    </row>
    <row r="6006">
      <c r="D6006" t="s">
        <v>165</v>
      </c>
    </row>
    <row r="6007">
      <c r="D6007" t="s">
        <v>165</v>
      </c>
    </row>
    <row r="6008">
      <c r="D6008" t="s">
        <v>165</v>
      </c>
    </row>
    <row r="6009">
      <c r="D6009" t="s">
        <v>165</v>
      </c>
    </row>
    <row r="6010">
      <c r="D6010" t="s">
        <v>165</v>
      </c>
    </row>
    <row r="6011">
      <c r="D6011" t="s">
        <v>165</v>
      </c>
    </row>
    <row r="6012">
      <c r="D6012" t="s">
        <v>165</v>
      </c>
    </row>
    <row r="6013">
      <c r="D6013" t="s">
        <v>165</v>
      </c>
    </row>
    <row r="6014">
      <c r="D6014" t="s">
        <v>165</v>
      </c>
    </row>
    <row r="6015">
      <c r="D6015" t="s">
        <v>165</v>
      </c>
    </row>
    <row r="6016">
      <c r="D6016" t="s">
        <v>165</v>
      </c>
    </row>
    <row r="6017">
      <c r="D6017" t="s">
        <v>165</v>
      </c>
    </row>
    <row r="6018">
      <c r="D6018" t="s">
        <v>165</v>
      </c>
    </row>
    <row r="6019">
      <c r="D6019" t="s">
        <v>165</v>
      </c>
    </row>
    <row r="6020">
      <c r="D6020" t="s">
        <v>165</v>
      </c>
    </row>
    <row r="6021">
      <c r="D6021" t="s">
        <v>165</v>
      </c>
    </row>
    <row r="6022">
      <c r="D6022" t="s">
        <v>165</v>
      </c>
    </row>
    <row r="6023">
      <c r="D6023" t="s">
        <v>165</v>
      </c>
    </row>
    <row r="6024">
      <c r="D6024" t="s">
        <v>165</v>
      </c>
    </row>
    <row r="6025">
      <c r="D6025" t="s">
        <v>165</v>
      </c>
    </row>
    <row r="6026">
      <c r="D6026" t="s">
        <v>165</v>
      </c>
    </row>
    <row r="6027">
      <c r="D6027" t="s">
        <v>165</v>
      </c>
    </row>
    <row r="6028">
      <c r="D6028" t="s">
        <v>165</v>
      </c>
    </row>
    <row r="6029">
      <c r="D6029" t="s">
        <v>165</v>
      </c>
    </row>
    <row r="6030">
      <c r="D6030" t="s">
        <v>165</v>
      </c>
    </row>
    <row r="6031">
      <c r="D6031" t="s">
        <v>165</v>
      </c>
    </row>
    <row r="6032">
      <c r="D6032" t="s">
        <v>165</v>
      </c>
    </row>
    <row r="6033">
      <c r="D6033" t="s">
        <v>165</v>
      </c>
    </row>
    <row r="6034">
      <c r="D6034" t="s">
        <v>165</v>
      </c>
    </row>
    <row r="6035">
      <c r="D6035" t="s">
        <v>165</v>
      </c>
    </row>
    <row r="6036">
      <c r="D6036" t="s">
        <v>165</v>
      </c>
    </row>
    <row r="6037">
      <c r="D6037" t="s">
        <v>165</v>
      </c>
    </row>
    <row r="6038">
      <c r="D6038" t="s">
        <v>165</v>
      </c>
    </row>
    <row r="6039">
      <c r="D6039" t="s">
        <v>165</v>
      </c>
    </row>
    <row r="6040">
      <c r="D6040" t="s">
        <v>165</v>
      </c>
    </row>
    <row r="6041">
      <c r="D6041" t="s">
        <v>165</v>
      </c>
    </row>
    <row r="6042">
      <c r="D6042" t="s">
        <v>165</v>
      </c>
    </row>
    <row r="6043">
      <c r="D6043" t="s">
        <v>165</v>
      </c>
    </row>
    <row r="6044">
      <c r="D6044" t="s">
        <v>165</v>
      </c>
    </row>
    <row r="6045">
      <c r="D6045" t="s">
        <v>165</v>
      </c>
    </row>
    <row r="6046">
      <c r="D6046" t="s">
        <v>165</v>
      </c>
    </row>
    <row r="6047">
      <c r="D6047" t="s">
        <v>165</v>
      </c>
    </row>
    <row r="6048">
      <c r="D6048" t="s">
        <v>165</v>
      </c>
    </row>
    <row r="6049">
      <c r="D6049" t="s">
        <v>165</v>
      </c>
    </row>
    <row r="6050">
      <c r="D6050" t="s">
        <v>165</v>
      </c>
    </row>
    <row r="6051">
      <c r="D6051" t="s">
        <v>165</v>
      </c>
    </row>
    <row r="6052">
      <c r="D6052" t="s">
        <v>165</v>
      </c>
    </row>
    <row r="6053">
      <c r="D6053" t="s">
        <v>165</v>
      </c>
    </row>
    <row r="6054">
      <c r="D6054" t="s">
        <v>165</v>
      </c>
    </row>
    <row r="6055">
      <c r="D6055" t="s">
        <v>165</v>
      </c>
    </row>
    <row r="6056">
      <c r="D6056" t="s">
        <v>165</v>
      </c>
    </row>
    <row r="6057">
      <c r="D6057" t="s">
        <v>165</v>
      </c>
    </row>
    <row r="6058">
      <c r="D6058" t="s">
        <v>165</v>
      </c>
    </row>
    <row r="6059">
      <c r="D6059" t="s">
        <v>165</v>
      </c>
    </row>
    <row r="6060">
      <c r="D6060" t="s">
        <v>165</v>
      </c>
    </row>
    <row r="6061">
      <c r="D6061" t="s">
        <v>165</v>
      </c>
    </row>
    <row r="6062">
      <c r="D6062" t="s">
        <v>165</v>
      </c>
    </row>
    <row r="6063">
      <c r="D6063" t="s">
        <v>165</v>
      </c>
    </row>
    <row r="6064">
      <c r="D6064" t="s">
        <v>165</v>
      </c>
    </row>
    <row r="6065">
      <c r="D6065" t="s">
        <v>165</v>
      </c>
    </row>
    <row r="6066">
      <c r="D6066" t="s">
        <v>165</v>
      </c>
    </row>
    <row r="6067">
      <c r="D6067" t="s">
        <v>165</v>
      </c>
    </row>
    <row r="6068">
      <c r="D6068" t="s">
        <v>165</v>
      </c>
    </row>
    <row r="6069">
      <c r="D6069" t="s">
        <v>165</v>
      </c>
    </row>
    <row r="6070">
      <c r="D6070" t="s">
        <v>165</v>
      </c>
    </row>
    <row r="6071">
      <c r="D6071" t="s">
        <v>165</v>
      </c>
    </row>
    <row r="6072">
      <c r="D6072" t="s">
        <v>165</v>
      </c>
    </row>
    <row r="6073">
      <c r="D6073" t="s">
        <v>165</v>
      </c>
    </row>
    <row r="6074">
      <c r="D6074" t="s">
        <v>165</v>
      </c>
    </row>
    <row r="6075">
      <c r="D6075" t="s">
        <v>165</v>
      </c>
    </row>
    <row r="6076">
      <c r="D6076" t="s">
        <v>165</v>
      </c>
    </row>
    <row r="6077">
      <c r="D6077" t="s">
        <v>165</v>
      </c>
    </row>
    <row r="6078">
      <c r="D6078" t="s">
        <v>165</v>
      </c>
    </row>
    <row r="6079">
      <c r="D6079" t="s">
        <v>165</v>
      </c>
    </row>
    <row r="6080">
      <c r="D6080" t="s">
        <v>165</v>
      </c>
    </row>
    <row r="6081">
      <c r="D6081" t="s">
        <v>165</v>
      </c>
    </row>
    <row r="6082">
      <c r="D6082" t="s">
        <v>165</v>
      </c>
    </row>
    <row r="6083">
      <c r="D6083" t="s">
        <v>165</v>
      </c>
    </row>
    <row r="6084">
      <c r="D6084" t="s">
        <v>165</v>
      </c>
    </row>
    <row r="6085">
      <c r="D6085" t="s">
        <v>165</v>
      </c>
    </row>
    <row r="6086">
      <c r="D6086" t="s">
        <v>165</v>
      </c>
    </row>
    <row r="6087">
      <c r="D6087" t="s">
        <v>165</v>
      </c>
    </row>
    <row r="6088">
      <c r="D6088" t="s">
        <v>165</v>
      </c>
    </row>
    <row r="6089">
      <c r="D6089" t="s">
        <v>165</v>
      </c>
    </row>
    <row r="6090">
      <c r="D6090" t="s">
        <v>165</v>
      </c>
    </row>
    <row r="6091">
      <c r="D6091" t="s">
        <v>165</v>
      </c>
    </row>
    <row r="6092">
      <c r="D6092" t="s">
        <v>165</v>
      </c>
    </row>
    <row r="6093">
      <c r="D6093" t="s">
        <v>165</v>
      </c>
    </row>
    <row r="6094">
      <c r="D6094" t="s">
        <v>165</v>
      </c>
    </row>
    <row r="6095">
      <c r="D6095" t="s">
        <v>165</v>
      </c>
    </row>
    <row r="6096">
      <c r="D6096" t="s">
        <v>165</v>
      </c>
    </row>
    <row r="6097">
      <c r="D6097" t="s">
        <v>165</v>
      </c>
    </row>
    <row r="6098">
      <c r="D6098" t="s">
        <v>165</v>
      </c>
    </row>
    <row r="6099">
      <c r="D6099" t="s">
        <v>165</v>
      </c>
    </row>
    <row r="6100">
      <c r="D6100" t="s">
        <v>165</v>
      </c>
    </row>
    <row r="6101">
      <c r="D6101" t="s">
        <v>165</v>
      </c>
    </row>
    <row r="6102">
      <c r="D6102" t="s">
        <v>165</v>
      </c>
    </row>
    <row r="6103">
      <c r="D6103" t="s">
        <v>165</v>
      </c>
    </row>
    <row r="6104">
      <c r="D6104" t="s">
        <v>165</v>
      </c>
    </row>
    <row r="6105">
      <c r="D6105" t="s">
        <v>165</v>
      </c>
    </row>
    <row r="6106">
      <c r="D6106" t="s">
        <v>165</v>
      </c>
    </row>
    <row r="6107">
      <c r="D6107" t="s">
        <v>165</v>
      </c>
    </row>
    <row r="6108">
      <c r="D6108" t="s">
        <v>165</v>
      </c>
    </row>
    <row r="6109">
      <c r="D6109" t="s">
        <v>165</v>
      </c>
    </row>
    <row r="6110">
      <c r="D6110" t="s">
        <v>165</v>
      </c>
    </row>
    <row r="6111">
      <c r="D6111" t="s">
        <v>165</v>
      </c>
    </row>
    <row r="6112">
      <c r="D6112" t="s">
        <v>165</v>
      </c>
    </row>
    <row r="6113">
      <c r="D6113" t="s">
        <v>165</v>
      </c>
    </row>
    <row r="6114">
      <c r="D6114" t="s">
        <v>165</v>
      </c>
    </row>
    <row r="6115">
      <c r="D6115" t="s">
        <v>165</v>
      </c>
    </row>
    <row r="6116">
      <c r="D6116" t="s">
        <v>165</v>
      </c>
    </row>
    <row r="6117">
      <c r="D6117" t="s">
        <v>165</v>
      </c>
    </row>
    <row r="6118">
      <c r="D6118" t="s">
        <v>165</v>
      </c>
    </row>
    <row r="6119">
      <c r="D6119" t="s">
        <v>165</v>
      </c>
    </row>
    <row r="6120">
      <c r="D6120" t="s">
        <v>165</v>
      </c>
    </row>
    <row r="6121">
      <c r="D6121" t="s">
        <v>165</v>
      </c>
    </row>
    <row r="6122">
      <c r="D6122" t="s">
        <v>165</v>
      </c>
    </row>
    <row r="6123">
      <c r="D6123" t="s">
        <v>165</v>
      </c>
    </row>
    <row r="6124">
      <c r="D6124" t="s">
        <v>165</v>
      </c>
    </row>
    <row r="6125">
      <c r="D6125" t="s">
        <v>165</v>
      </c>
    </row>
    <row r="6126">
      <c r="D6126" t="s">
        <v>165</v>
      </c>
    </row>
    <row r="6127">
      <c r="D6127" t="s">
        <v>165</v>
      </c>
    </row>
    <row r="6128">
      <c r="D6128" t="s">
        <v>165</v>
      </c>
    </row>
    <row r="6129">
      <c r="D6129" t="s">
        <v>165</v>
      </c>
    </row>
    <row r="6130">
      <c r="D6130" t="s">
        <v>165</v>
      </c>
    </row>
    <row r="6131">
      <c r="D6131" t="s">
        <v>165</v>
      </c>
    </row>
    <row r="6132">
      <c r="D6132" t="s">
        <v>165</v>
      </c>
    </row>
    <row r="6133">
      <c r="D6133" t="s">
        <v>165</v>
      </c>
    </row>
    <row r="6134">
      <c r="D6134" t="s">
        <v>165</v>
      </c>
    </row>
    <row r="6135">
      <c r="D6135" t="s">
        <v>165</v>
      </c>
    </row>
    <row r="6136">
      <c r="D6136" t="s">
        <v>165</v>
      </c>
    </row>
    <row r="6137">
      <c r="D6137" t="s">
        <v>165</v>
      </c>
    </row>
    <row r="6138">
      <c r="D6138" t="s">
        <v>165</v>
      </c>
    </row>
    <row r="6139">
      <c r="D6139" t="s">
        <v>165</v>
      </c>
    </row>
    <row r="6140">
      <c r="D6140" t="s">
        <v>165</v>
      </c>
    </row>
    <row r="6141">
      <c r="D6141" t="s">
        <v>165</v>
      </c>
    </row>
    <row r="6142">
      <c r="D6142" t="s">
        <v>165</v>
      </c>
    </row>
    <row r="6143">
      <c r="D6143" t="s">
        <v>165</v>
      </c>
    </row>
    <row r="6144">
      <c r="D6144" t="s">
        <v>165</v>
      </c>
    </row>
    <row r="6145">
      <c r="D6145" t="s">
        <v>165</v>
      </c>
    </row>
    <row r="6146">
      <c r="D6146" t="s">
        <v>165</v>
      </c>
    </row>
    <row r="6147">
      <c r="D6147" t="s">
        <v>165</v>
      </c>
    </row>
    <row r="6148">
      <c r="D6148" t="s">
        <v>165</v>
      </c>
    </row>
    <row r="6149">
      <c r="D6149" t="s">
        <v>165</v>
      </c>
    </row>
    <row r="6150">
      <c r="D6150" t="s">
        <v>165</v>
      </c>
    </row>
    <row r="6151">
      <c r="D6151" t="s">
        <v>165</v>
      </c>
    </row>
    <row r="6152">
      <c r="D6152" t="s">
        <v>165</v>
      </c>
    </row>
    <row r="6153">
      <c r="D6153" t="s">
        <v>165</v>
      </c>
    </row>
    <row r="6154">
      <c r="D6154" t="s">
        <v>165</v>
      </c>
    </row>
    <row r="6155">
      <c r="D6155" t="s">
        <v>165</v>
      </c>
    </row>
    <row r="6156">
      <c r="D6156" t="s">
        <v>165</v>
      </c>
    </row>
    <row r="6157">
      <c r="D6157" t="s">
        <v>165</v>
      </c>
    </row>
    <row r="6158">
      <c r="D6158" t="s">
        <v>165</v>
      </c>
    </row>
    <row r="6159">
      <c r="D6159" t="s">
        <v>165</v>
      </c>
    </row>
    <row r="6160">
      <c r="D6160" t="s">
        <v>165</v>
      </c>
    </row>
    <row r="6161">
      <c r="D6161" t="s">
        <v>165</v>
      </c>
    </row>
    <row r="6162">
      <c r="D6162" t="s">
        <v>165</v>
      </c>
    </row>
    <row r="6163">
      <c r="D6163" t="s">
        <v>165</v>
      </c>
    </row>
    <row r="6164">
      <c r="D6164" t="s">
        <v>165</v>
      </c>
    </row>
    <row r="6165">
      <c r="D6165" t="s">
        <v>165</v>
      </c>
    </row>
    <row r="6166">
      <c r="D6166" t="s">
        <v>165</v>
      </c>
    </row>
    <row r="6167">
      <c r="D6167" t="s">
        <v>165</v>
      </c>
    </row>
    <row r="6168">
      <c r="D6168" t="s">
        <v>165</v>
      </c>
    </row>
    <row r="6169">
      <c r="D6169" t="s">
        <v>165</v>
      </c>
    </row>
    <row r="6170">
      <c r="D6170" t="s">
        <v>165</v>
      </c>
    </row>
    <row r="6171">
      <c r="D6171" t="s">
        <v>165</v>
      </c>
    </row>
    <row r="6172">
      <c r="D6172" t="s">
        <v>165</v>
      </c>
    </row>
    <row r="6173">
      <c r="D6173" t="s">
        <v>165</v>
      </c>
    </row>
    <row r="6174">
      <c r="D6174" t="s">
        <v>165</v>
      </c>
    </row>
    <row r="6175">
      <c r="D6175" t="s">
        <v>165</v>
      </c>
    </row>
    <row r="6176">
      <c r="D6176" t="s">
        <v>165</v>
      </c>
    </row>
    <row r="6177">
      <c r="D6177" t="s">
        <v>165</v>
      </c>
    </row>
    <row r="6178">
      <c r="D6178" t="s">
        <v>165</v>
      </c>
    </row>
    <row r="6179">
      <c r="D6179" t="s">
        <v>165</v>
      </c>
    </row>
    <row r="6180">
      <c r="D6180" t="s">
        <v>165</v>
      </c>
    </row>
    <row r="6181">
      <c r="D6181" t="s">
        <v>165</v>
      </c>
    </row>
    <row r="6182">
      <c r="D6182" t="s">
        <v>165</v>
      </c>
    </row>
    <row r="6183">
      <c r="D6183" t="s">
        <v>165</v>
      </c>
    </row>
    <row r="6184">
      <c r="D6184" t="s">
        <v>165</v>
      </c>
    </row>
    <row r="6185">
      <c r="D6185" t="s">
        <v>165</v>
      </c>
    </row>
    <row r="6186">
      <c r="D6186" t="s">
        <v>165</v>
      </c>
    </row>
    <row r="6187">
      <c r="D6187" t="s">
        <v>165</v>
      </c>
    </row>
    <row r="6188">
      <c r="D6188" t="s">
        <v>165</v>
      </c>
    </row>
    <row r="6189">
      <c r="D6189" t="s">
        <v>165</v>
      </c>
    </row>
    <row r="6190">
      <c r="D6190" t="s">
        <v>165</v>
      </c>
    </row>
    <row r="6191">
      <c r="D6191" t="s">
        <v>165</v>
      </c>
    </row>
    <row r="6192">
      <c r="D6192" t="s">
        <v>165</v>
      </c>
    </row>
    <row r="6193">
      <c r="D6193" t="s">
        <v>165</v>
      </c>
    </row>
    <row r="6194">
      <c r="D6194" t="s">
        <v>165</v>
      </c>
    </row>
    <row r="6195">
      <c r="D6195" t="s">
        <v>165</v>
      </c>
    </row>
    <row r="6196">
      <c r="D6196" t="s">
        <v>165</v>
      </c>
    </row>
    <row r="6197">
      <c r="D6197" t="s">
        <v>165</v>
      </c>
    </row>
    <row r="6198">
      <c r="D6198" t="s">
        <v>165</v>
      </c>
    </row>
    <row r="6199">
      <c r="D6199" t="s">
        <v>165</v>
      </c>
    </row>
    <row r="6200">
      <c r="D6200" t="s">
        <v>165</v>
      </c>
    </row>
    <row r="6201">
      <c r="D6201" t="s">
        <v>165</v>
      </c>
    </row>
    <row r="6202">
      <c r="D6202" t="s">
        <v>165</v>
      </c>
    </row>
    <row r="6203">
      <c r="D6203" t="s">
        <v>165</v>
      </c>
    </row>
    <row r="6204">
      <c r="D6204" t="s">
        <v>165</v>
      </c>
    </row>
    <row r="6205">
      <c r="D6205" t="s">
        <v>165</v>
      </c>
    </row>
    <row r="6206">
      <c r="D6206" t="s">
        <v>165</v>
      </c>
    </row>
    <row r="6207">
      <c r="D6207" t="s">
        <v>165</v>
      </c>
    </row>
    <row r="6208">
      <c r="D6208" t="s">
        <v>165</v>
      </c>
    </row>
    <row r="6209">
      <c r="D6209" t="s">
        <v>165</v>
      </c>
    </row>
    <row r="6210">
      <c r="D6210" t="s">
        <v>165</v>
      </c>
    </row>
    <row r="6211">
      <c r="D6211" t="s">
        <v>165</v>
      </c>
    </row>
    <row r="6212">
      <c r="D6212" t="s">
        <v>165</v>
      </c>
    </row>
    <row r="6213">
      <c r="D6213" t="s">
        <v>165</v>
      </c>
    </row>
    <row r="6214">
      <c r="D6214" t="s">
        <v>165</v>
      </c>
    </row>
    <row r="6215">
      <c r="D6215" t="s">
        <v>165</v>
      </c>
    </row>
    <row r="6216">
      <c r="D6216" t="s">
        <v>165</v>
      </c>
    </row>
    <row r="6217">
      <c r="D6217" t="s">
        <v>165</v>
      </c>
    </row>
    <row r="6218">
      <c r="D6218" t="s">
        <v>165</v>
      </c>
    </row>
    <row r="6219">
      <c r="D6219" t="s">
        <v>165</v>
      </c>
    </row>
    <row r="6220">
      <c r="D6220" t="s">
        <v>165</v>
      </c>
    </row>
    <row r="6221">
      <c r="D6221" t="s">
        <v>165</v>
      </c>
    </row>
    <row r="6222">
      <c r="D6222" t="s">
        <v>165</v>
      </c>
    </row>
    <row r="6223">
      <c r="D6223" t="s">
        <v>165</v>
      </c>
    </row>
    <row r="6224">
      <c r="D6224" t="s">
        <v>165</v>
      </c>
    </row>
    <row r="6225">
      <c r="D6225" t="s">
        <v>165</v>
      </c>
    </row>
    <row r="6226">
      <c r="D6226" t="s">
        <v>165</v>
      </c>
    </row>
    <row r="6227">
      <c r="D6227" t="s">
        <v>165</v>
      </c>
    </row>
    <row r="6228">
      <c r="D6228" t="s">
        <v>165</v>
      </c>
    </row>
    <row r="6229">
      <c r="D6229" t="s">
        <v>165</v>
      </c>
    </row>
    <row r="6230">
      <c r="D6230" t="s">
        <v>165</v>
      </c>
    </row>
    <row r="6231">
      <c r="D6231" t="s">
        <v>165</v>
      </c>
    </row>
    <row r="6232">
      <c r="D6232" t="s">
        <v>165</v>
      </c>
    </row>
    <row r="6233">
      <c r="D6233" t="s">
        <v>165</v>
      </c>
    </row>
    <row r="6234">
      <c r="D6234" t="s">
        <v>165</v>
      </c>
    </row>
    <row r="6235">
      <c r="D6235" t="s">
        <v>165</v>
      </c>
    </row>
    <row r="6236">
      <c r="D6236" t="s">
        <v>165</v>
      </c>
    </row>
    <row r="6237">
      <c r="D6237" t="s">
        <v>165</v>
      </c>
    </row>
    <row r="6238">
      <c r="D6238" t="s">
        <v>165</v>
      </c>
    </row>
    <row r="6239">
      <c r="D6239" t="s">
        <v>165</v>
      </c>
    </row>
    <row r="6240">
      <c r="D6240" t="s">
        <v>165</v>
      </c>
    </row>
    <row r="6241">
      <c r="D6241" t="s">
        <v>165</v>
      </c>
    </row>
    <row r="6242">
      <c r="D6242" t="s">
        <v>165</v>
      </c>
    </row>
    <row r="6243">
      <c r="D6243" t="s">
        <v>165</v>
      </c>
    </row>
    <row r="6244">
      <c r="D6244" t="s">
        <v>165</v>
      </c>
    </row>
    <row r="6245">
      <c r="D6245" t="s">
        <v>165</v>
      </c>
    </row>
    <row r="6246">
      <c r="D6246" t="s">
        <v>165</v>
      </c>
    </row>
    <row r="6247">
      <c r="D6247" t="s">
        <v>165</v>
      </c>
    </row>
    <row r="6248">
      <c r="D6248" t="s">
        <v>165</v>
      </c>
    </row>
    <row r="6249">
      <c r="D6249" t="s">
        <v>165</v>
      </c>
    </row>
    <row r="6250">
      <c r="D6250" t="s">
        <v>165</v>
      </c>
    </row>
    <row r="6251">
      <c r="D6251" t="s">
        <v>165</v>
      </c>
    </row>
    <row r="6252">
      <c r="D6252" t="s">
        <v>165</v>
      </c>
    </row>
    <row r="6253">
      <c r="D6253" t="s">
        <v>165</v>
      </c>
    </row>
    <row r="6254">
      <c r="D6254" t="s">
        <v>165</v>
      </c>
    </row>
    <row r="6255">
      <c r="D6255" t="s">
        <v>165</v>
      </c>
    </row>
    <row r="6256">
      <c r="D6256" t="s">
        <v>165</v>
      </c>
    </row>
    <row r="6257">
      <c r="D6257" t="s">
        <v>165</v>
      </c>
    </row>
    <row r="6258">
      <c r="D6258" t="s">
        <v>165</v>
      </c>
    </row>
    <row r="6259">
      <c r="D6259" t="s">
        <v>165</v>
      </c>
    </row>
    <row r="6260">
      <c r="D6260" t="s">
        <v>165</v>
      </c>
    </row>
    <row r="6261">
      <c r="D6261" t="s">
        <v>165</v>
      </c>
    </row>
    <row r="6262">
      <c r="D6262" t="s">
        <v>165</v>
      </c>
    </row>
    <row r="6263">
      <c r="D6263" t="s">
        <v>165</v>
      </c>
    </row>
    <row r="6264">
      <c r="D6264" t="s">
        <v>165</v>
      </c>
    </row>
    <row r="6265">
      <c r="D6265" t="s">
        <v>165</v>
      </c>
    </row>
    <row r="6266">
      <c r="D6266" t="s">
        <v>165</v>
      </c>
    </row>
    <row r="6267">
      <c r="D6267" t="s">
        <v>165</v>
      </c>
    </row>
    <row r="6268">
      <c r="D6268" t="s">
        <v>165</v>
      </c>
    </row>
    <row r="6269">
      <c r="D6269" t="s">
        <v>165</v>
      </c>
    </row>
    <row r="6270">
      <c r="D6270" t="s">
        <v>165</v>
      </c>
    </row>
    <row r="6271">
      <c r="D6271" t="s">
        <v>165</v>
      </c>
    </row>
    <row r="6272">
      <c r="D6272" t="s">
        <v>165</v>
      </c>
    </row>
    <row r="6273">
      <c r="D6273" t="s">
        <v>165</v>
      </c>
    </row>
    <row r="6274">
      <c r="D6274" t="s">
        <v>165</v>
      </c>
    </row>
    <row r="6275">
      <c r="D6275" t="s">
        <v>165</v>
      </c>
    </row>
    <row r="6276">
      <c r="D6276" t="s">
        <v>165</v>
      </c>
    </row>
    <row r="6277">
      <c r="D6277" t="s">
        <v>165</v>
      </c>
    </row>
    <row r="6278">
      <c r="D6278" t="s">
        <v>165</v>
      </c>
    </row>
    <row r="6279">
      <c r="D6279" t="s">
        <v>165</v>
      </c>
    </row>
    <row r="6280">
      <c r="D6280" t="s">
        <v>165</v>
      </c>
    </row>
    <row r="6281">
      <c r="D6281" t="s">
        <v>165</v>
      </c>
    </row>
    <row r="6282">
      <c r="D6282" t="s">
        <v>165</v>
      </c>
    </row>
    <row r="6283">
      <c r="D6283" t="s">
        <v>165</v>
      </c>
    </row>
    <row r="6284">
      <c r="D6284" t="s">
        <v>165</v>
      </c>
    </row>
    <row r="6285">
      <c r="D6285" t="s">
        <v>165</v>
      </c>
    </row>
    <row r="6286">
      <c r="D6286" t="s">
        <v>165</v>
      </c>
    </row>
    <row r="6287">
      <c r="D6287" t="s">
        <v>165</v>
      </c>
    </row>
    <row r="6288">
      <c r="D6288" t="s">
        <v>165</v>
      </c>
    </row>
    <row r="6289">
      <c r="D6289" t="s">
        <v>165</v>
      </c>
    </row>
    <row r="6290">
      <c r="D6290" t="s">
        <v>165</v>
      </c>
    </row>
    <row r="6291">
      <c r="D6291" t="s">
        <v>165</v>
      </c>
    </row>
    <row r="6292">
      <c r="D6292" t="s">
        <v>165</v>
      </c>
    </row>
    <row r="6293">
      <c r="D6293" t="s">
        <v>165</v>
      </c>
    </row>
    <row r="6294">
      <c r="D6294" t="s">
        <v>165</v>
      </c>
    </row>
    <row r="6295">
      <c r="D6295" t="s">
        <v>165</v>
      </c>
    </row>
    <row r="6296">
      <c r="D6296" t="s">
        <v>165</v>
      </c>
    </row>
    <row r="6297">
      <c r="D6297" t="s">
        <v>165</v>
      </c>
    </row>
    <row r="6298">
      <c r="D6298" t="s">
        <v>165</v>
      </c>
    </row>
    <row r="6299">
      <c r="D6299" t="s">
        <v>165</v>
      </c>
    </row>
    <row r="6300">
      <c r="D6300" t="s">
        <v>165</v>
      </c>
    </row>
    <row r="6301">
      <c r="D6301" t="s">
        <v>165</v>
      </c>
    </row>
    <row r="6302">
      <c r="D6302" t="s">
        <v>165</v>
      </c>
    </row>
    <row r="6303">
      <c r="D6303" t="s">
        <v>165</v>
      </c>
    </row>
    <row r="6304">
      <c r="D6304" t="s">
        <v>165</v>
      </c>
    </row>
    <row r="6305">
      <c r="D6305" t="s">
        <v>165</v>
      </c>
    </row>
    <row r="6306">
      <c r="D6306" t="s">
        <v>165</v>
      </c>
    </row>
    <row r="6307">
      <c r="D6307" t="s">
        <v>165</v>
      </c>
    </row>
    <row r="6308">
      <c r="D6308" t="s">
        <v>165</v>
      </c>
    </row>
    <row r="6309">
      <c r="D6309" t="s">
        <v>165</v>
      </c>
    </row>
    <row r="6310">
      <c r="D6310" t="s">
        <v>165</v>
      </c>
    </row>
    <row r="6311">
      <c r="D6311" t="s">
        <v>165</v>
      </c>
    </row>
    <row r="6312">
      <c r="D6312" t="s">
        <v>165</v>
      </c>
    </row>
    <row r="6313">
      <c r="D6313" t="s">
        <v>165</v>
      </c>
    </row>
    <row r="6314">
      <c r="D6314" t="s">
        <v>165</v>
      </c>
    </row>
    <row r="6315">
      <c r="D6315" t="s">
        <v>165</v>
      </c>
    </row>
    <row r="6316">
      <c r="D6316" t="s">
        <v>165</v>
      </c>
    </row>
    <row r="6317">
      <c r="D6317" t="s">
        <v>165</v>
      </c>
    </row>
    <row r="6318">
      <c r="D6318" t="s">
        <v>165</v>
      </c>
    </row>
    <row r="6319">
      <c r="D6319" t="s">
        <v>165</v>
      </c>
    </row>
    <row r="6320">
      <c r="D6320" t="s">
        <v>165</v>
      </c>
    </row>
    <row r="6321">
      <c r="D6321" t="s">
        <v>165</v>
      </c>
    </row>
    <row r="6322">
      <c r="D6322" t="s">
        <v>165</v>
      </c>
    </row>
    <row r="6323">
      <c r="D6323" t="s">
        <v>165</v>
      </c>
    </row>
    <row r="6324">
      <c r="D6324" t="s">
        <v>165</v>
      </c>
    </row>
    <row r="6325">
      <c r="D6325" t="s">
        <v>165</v>
      </c>
    </row>
    <row r="6326">
      <c r="D6326" t="s">
        <v>165</v>
      </c>
    </row>
    <row r="6327">
      <c r="D6327" t="s">
        <v>165</v>
      </c>
    </row>
    <row r="6328">
      <c r="D6328" t="s">
        <v>165</v>
      </c>
    </row>
    <row r="6329">
      <c r="D6329" t="s">
        <v>165</v>
      </c>
    </row>
    <row r="6330">
      <c r="D6330" t="s">
        <v>165</v>
      </c>
    </row>
    <row r="6331">
      <c r="D6331" t="s">
        <v>165</v>
      </c>
    </row>
    <row r="6332">
      <c r="D6332" t="s">
        <v>165</v>
      </c>
    </row>
    <row r="6333">
      <c r="D6333" t="s">
        <v>165</v>
      </c>
    </row>
    <row r="6334">
      <c r="D6334" t="s">
        <v>165</v>
      </c>
    </row>
    <row r="6335">
      <c r="D6335" t="s">
        <v>165</v>
      </c>
    </row>
    <row r="6336">
      <c r="D6336" t="s">
        <v>165</v>
      </c>
    </row>
    <row r="6337">
      <c r="D6337" t="s">
        <v>165</v>
      </c>
    </row>
    <row r="6338">
      <c r="D6338" t="s">
        <v>165</v>
      </c>
    </row>
    <row r="6339">
      <c r="D6339" t="s">
        <v>165</v>
      </c>
    </row>
    <row r="6340">
      <c r="D6340" t="s">
        <v>165</v>
      </c>
    </row>
    <row r="6341">
      <c r="D6341" t="s">
        <v>165</v>
      </c>
    </row>
    <row r="6342">
      <c r="D6342" t="s">
        <v>165</v>
      </c>
    </row>
    <row r="6343">
      <c r="D6343" t="s">
        <v>165</v>
      </c>
    </row>
    <row r="6344">
      <c r="D6344" t="s">
        <v>165</v>
      </c>
    </row>
    <row r="6345">
      <c r="D6345" t="s">
        <v>165</v>
      </c>
    </row>
    <row r="6346">
      <c r="D6346" t="s">
        <v>165</v>
      </c>
    </row>
    <row r="6347">
      <c r="D6347" t="s">
        <v>165</v>
      </c>
    </row>
    <row r="6348">
      <c r="D6348" t="s">
        <v>165</v>
      </c>
    </row>
    <row r="6349">
      <c r="D6349" t="s">
        <v>165</v>
      </c>
    </row>
    <row r="6350">
      <c r="D6350" t="s">
        <v>165</v>
      </c>
    </row>
    <row r="6351">
      <c r="D6351" t="s">
        <v>165</v>
      </c>
    </row>
    <row r="6352">
      <c r="D6352" t="s">
        <v>165</v>
      </c>
    </row>
    <row r="6353">
      <c r="D6353" t="s">
        <v>165</v>
      </c>
    </row>
    <row r="6354">
      <c r="D6354" t="s">
        <v>165</v>
      </c>
    </row>
    <row r="6355">
      <c r="D6355" t="s">
        <v>165</v>
      </c>
    </row>
    <row r="6356">
      <c r="D6356" t="s">
        <v>165</v>
      </c>
    </row>
    <row r="6357">
      <c r="D6357" t="s">
        <v>165</v>
      </c>
    </row>
    <row r="6358">
      <c r="D6358" t="s">
        <v>165</v>
      </c>
    </row>
    <row r="6359">
      <c r="D6359" t="s">
        <v>165</v>
      </c>
    </row>
    <row r="6360">
      <c r="D6360" t="s">
        <v>165</v>
      </c>
    </row>
    <row r="6361">
      <c r="D6361" t="s">
        <v>165</v>
      </c>
    </row>
    <row r="6362">
      <c r="D6362" t="s">
        <v>165</v>
      </c>
    </row>
    <row r="6363">
      <c r="D6363" t="s">
        <v>165</v>
      </c>
    </row>
    <row r="6364">
      <c r="D6364" t="s">
        <v>165</v>
      </c>
    </row>
    <row r="6365">
      <c r="D6365" t="s">
        <v>165</v>
      </c>
    </row>
    <row r="6366">
      <c r="D6366" t="s">
        <v>165</v>
      </c>
    </row>
    <row r="6367">
      <c r="D6367" t="s">
        <v>165</v>
      </c>
    </row>
    <row r="6368">
      <c r="D6368" t="s">
        <v>165</v>
      </c>
    </row>
    <row r="6369">
      <c r="D6369" t="s">
        <v>165</v>
      </c>
    </row>
    <row r="6370">
      <c r="D6370" t="s">
        <v>165</v>
      </c>
    </row>
    <row r="6371">
      <c r="D6371" t="s">
        <v>165</v>
      </c>
    </row>
    <row r="6372">
      <c r="D6372" t="s">
        <v>165</v>
      </c>
    </row>
    <row r="6373">
      <c r="D6373" t="s">
        <v>165</v>
      </c>
    </row>
    <row r="6374">
      <c r="D6374" t="s">
        <v>165</v>
      </c>
    </row>
    <row r="6375">
      <c r="D6375" t="s">
        <v>165</v>
      </c>
    </row>
    <row r="6376">
      <c r="D6376" t="s">
        <v>165</v>
      </c>
    </row>
    <row r="6377">
      <c r="D6377" t="s">
        <v>165</v>
      </c>
    </row>
    <row r="6378">
      <c r="D6378" t="s">
        <v>165</v>
      </c>
    </row>
    <row r="6379">
      <c r="D6379" t="s">
        <v>165</v>
      </c>
    </row>
    <row r="6380">
      <c r="D6380" t="s">
        <v>165</v>
      </c>
    </row>
    <row r="6381">
      <c r="D6381" t="s">
        <v>165</v>
      </c>
    </row>
    <row r="6382">
      <c r="D6382" t="s">
        <v>165</v>
      </c>
    </row>
    <row r="6383">
      <c r="D6383" t="s">
        <v>165</v>
      </c>
    </row>
    <row r="6384">
      <c r="D6384" t="s">
        <v>165</v>
      </c>
    </row>
    <row r="6385">
      <c r="D6385" t="s">
        <v>165</v>
      </c>
    </row>
    <row r="6386">
      <c r="D6386" t="s">
        <v>165</v>
      </c>
    </row>
    <row r="6387">
      <c r="D6387" t="s">
        <v>165</v>
      </c>
    </row>
    <row r="6388">
      <c r="D6388" t="s">
        <v>165</v>
      </c>
    </row>
    <row r="6389">
      <c r="D6389" t="s">
        <v>165</v>
      </c>
    </row>
    <row r="6390">
      <c r="D6390" t="s">
        <v>165</v>
      </c>
    </row>
    <row r="6391">
      <c r="D6391" t="s">
        <v>165</v>
      </c>
    </row>
    <row r="6392">
      <c r="D6392" t="s">
        <v>165</v>
      </c>
    </row>
    <row r="6393">
      <c r="D6393" t="s">
        <v>165</v>
      </c>
    </row>
    <row r="6394">
      <c r="D6394" t="s">
        <v>165</v>
      </c>
    </row>
    <row r="6395">
      <c r="D6395" t="s">
        <v>165</v>
      </c>
    </row>
    <row r="6396">
      <c r="D6396" t="s">
        <v>165</v>
      </c>
    </row>
    <row r="6397">
      <c r="D6397" t="s">
        <v>165</v>
      </c>
    </row>
    <row r="6398">
      <c r="D6398" t="s">
        <v>165</v>
      </c>
    </row>
    <row r="6399">
      <c r="D6399" t="s">
        <v>165</v>
      </c>
    </row>
    <row r="6400">
      <c r="D6400" t="s">
        <v>165</v>
      </c>
    </row>
    <row r="6401">
      <c r="D6401" t="s">
        <v>165</v>
      </c>
    </row>
    <row r="6402">
      <c r="D6402" t="s">
        <v>165</v>
      </c>
    </row>
    <row r="6403">
      <c r="D6403" t="s">
        <v>165</v>
      </c>
    </row>
    <row r="6404">
      <c r="D6404" t="s">
        <v>165</v>
      </c>
    </row>
    <row r="6405">
      <c r="D6405" t="s">
        <v>165</v>
      </c>
    </row>
    <row r="6406">
      <c r="D6406" t="s">
        <v>165</v>
      </c>
    </row>
    <row r="6407">
      <c r="D6407" t="s">
        <v>165</v>
      </c>
    </row>
    <row r="6408">
      <c r="D6408" t="s">
        <v>165</v>
      </c>
    </row>
    <row r="6409">
      <c r="D6409" t="s">
        <v>165</v>
      </c>
    </row>
    <row r="6410">
      <c r="D6410" t="s">
        <v>165</v>
      </c>
    </row>
    <row r="6411">
      <c r="D6411" t="s">
        <v>165</v>
      </c>
    </row>
    <row r="6412">
      <c r="D6412" t="s">
        <v>165</v>
      </c>
    </row>
    <row r="6413">
      <c r="D6413" t="s">
        <v>165</v>
      </c>
    </row>
    <row r="6414">
      <c r="D6414" t="s">
        <v>165</v>
      </c>
    </row>
    <row r="6415">
      <c r="D6415" t="s">
        <v>165</v>
      </c>
    </row>
    <row r="6416">
      <c r="D6416" t="s">
        <v>165</v>
      </c>
    </row>
    <row r="6417">
      <c r="D6417" t="s">
        <v>165</v>
      </c>
    </row>
    <row r="6418">
      <c r="D6418" t="s">
        <v>165</v>
      </c>
    </row>
    <row r="6419">
      <c r="D6419" t="s">
        <v>165</v>
      </c>
    </row>
    <row r="6420">
      <c r="D6420" t="s">
        <v>165</v>
      </c>
    </row>
    <row r="6421">
      <c r="D6421" t="s">
        <v>165</v>
      </c>
    </row>
    <row r="6422">
      <c r="D6422" t="s">
        <v>165</v>
      </c>
    </row>
    <row r="6423">
      <c r="D6423" t="s">
        <v>165</v>
      </c>
    </row>
    <row r="6424">
      <c r="D6424" t="s">
        <v>165</v>
      </c>
    </row>
    <row r="6425">
      <c r="D6425" t="s">
        <v>165</v>
      </c>
    </row>
    <row r="6426">
      <c r="D6426" t="s">
        <v>165</v>
      </c>
    </row>
    <row r="6427">
      <c r="D6427" t="s">
        <v>165</v>
      </c>
    </row>
    <row r="6428">
      <c r="D6428" t="s">
        <v>165</v>
      </c>
    </row>
    <row r="6429">
      <c r="D6429" t="s">
        <v>165</v>
      </c>
    </row>
    <row r="6430">
      <c r="D6430" t="s">
        <v>165</v>
      </c>
    </row>
    <row r="6431">
      <c r="D6431" t="s">
        <v>165</v>
      </c>
    </row>
    <row r="6432">
      <c r="D6432" t="s">
        <v>165</v>
      </c>
    </row>
    <row r="6433">
      <c r="D6433" t="s">
        <v>165</v>
      </c>
    </row>
    <row r="6434">
      <c r="D6434" t="s">
        <v>165</v>
      </c>
    </row>
    <row r="6435">
      <c r="D6435" t="s">
        <v>165</v>
      </c>
    </row>
    <row r="6436">
      <c r="D6436" t="s">
        <v>165</v>
      </c>
    </row>
    <row r="6437">
      <c r="D6437" t="s">
        <v>165</v>
      </c>
    </row>
    <row r="6438">
      <c r="D6438" t="s">
        <v>165</v>
      </c>
    </row>
    <row r="6439">
      <c r="D6439" t="s">
        <v>165</v>
      </c>
    </row>
    <row r="6440">
      <c r="D6440" t="s">
        <v>165</v>
      </c>
    </row>
    <row r="6441">
      <c r="D6441" t="s">
        <v>165</v>
      </c>
    </row>
    <row r="6442">
      <c r="D6442" t="s">
        <v>165</v>
      </c>
    </row>
    <row r="6443">
      <c r="D6443" t="s">
        <v>165</v>
      </c>
    </row>
    <row r="6444">
      <c r="D6444" t="s">
        <v>165</v>
      </c>
    </row>
    <row r="6445">
      <c r="D6445" t="s">
        <v>165</v>
      </c>
    </row>
    <row r="6446">
      <c r="D6446" t="s">
        <v>165</v>
      </c>
    </row>
    <row r="6447">
      <c r="D6447" t="s">
        <v>165</v>
      </c>
    </row>
    <row r="6448">
      <c r="D6448" t="s">
        <v>165</v>
      </c>
    </row>
    <row r="6449">
      <c r="D6449" t="s">
        <v>165</v>
      </c>
    </row>
    <row r="6450">
      <c r="D6450" t="s">
        <v>165</v>
      </c>
    </row>
    <row r="6451">
      <c r="D6451" t="s">
        <v>165</v>
      </c>
    </row>
    <row r="6452">
      <c r="D6452" t="s">
        <v>165</v>
      </c>
    </row>
    <row r="6453">
      <c r="D6453" t="s">
        <v>165</v>
      </c>
    </row>
    <row r="6454">
      <c r="D6454" t="s">
        <v>165</v>
      </c>
    </row>
    <row r="6455">
      <c r="D6455" t="s">
        <v>165</v>
      </c>
    </row>
    <row r="6456">
      <c r="D6456" t="s">
        <v>165</v>
      </c>
    </row>
    <row r="6457">
      <c r="D6457" t="s">
        <v>165</v>
      </c>
    </row>
    <row r="6458">
      <c r="D6458" t="s">
        <v>165</v>
      </c>
    </row>
    <row r="6459">
      <c r="D6459" t="s">
        <v>165</v>
      </c>
    </row>
    <row r="6460">
      <c r="D6460" t="s">
        <v>165</v>
      </c>
    </row>
    <row r="6461">
      <c r="D6461" t="s">
        <v>165</v>
      </c>
    </row>
    <row r="6462">
      <c r="D6462" t="s">
        <v>165</v>
      </c>
    </row>
    <row r="6463">
      <c r="D6463" t="s">
        <v>165</v>
      </c>
    </row>
    <row r="6464">
      <c r="D6464" t="s">
        <v>165</v>
      </c>
    </row>
    <row r="6465">
      <c r="D6465" t="s">
        <v>165</v>
      </c>
    </row>
    <row r="6466">
      <c r="D6466" t="s">
        <v>165</v>
      </c>
    </row>
    <row r="6467">
      <c r="D6467" t="s">
        <v>165</v>
      </c>
    </row>
    <row r="6468">
      <c r="D6468" t="s">
        <v>165</v>
      </c>
    </row>
    <row r="6469">
      <c r="D6469" t="s">
        <v>165</v>
      </c>
    </row>
    <row r="6470">
      <c r="D6470" t="s">
        <v>165</v>
      </c>
    </row>
    <row r="6471">
      <c r="D6471" t="s">
        <v>165</v>
      </c>
    </row>
    <row r="6472">
      <c r="D6472" t="s">
        <v>165</v>
      </c>
    </row>
    <row r="6473">
      <c r="D6473" t="s">
        <v>165</v>
      </c>
    </row>
    <row r="6474">
      <c r="D6474" t="s">
        <v>165</v>
      </c>
    </row>
    <row r="6475">
      <c r="D6475" t="s">
        <v>165</v>
      </c>
    </row>
    <row r="6476">
      <c r="D6476" t="s">
        <v>165</v>
      </c>
    </row>
    <row r="6477">
      <c r="D6477" t="s">
        <v>165</v>
      </c>
    </row>
    <row r="6478">
      <c r="D6478" t="s">
        <v>165</v>
      </c>
    </row>
    <row r="6479">
      <c r="D6479" t="s">
        <v>165</v>
      </c>
    </row>
    <row r="6480">
      <c r="D6480" t="s">
        <v>165</v>
      </c>
    </row>
    <row r="6481">
      <c r="D6481" t="s">
        <v>165</v>
      </c>
    </row>
    <row r="6482">
      <c r="D6482" t="s">
        <v>165</v>
      </c>
    </row>
    <row r="6483">
      <c r="D6483" t="s">
        <v>165</v>
      </c>
    </row>
    <row r="6484">
      <c r="D6484" t="s">
        <v>165</v>
      </c>
    </row>
    <row r="6485">
      <c r="D6485" t="s">
        <v>165</v>
      </c>
    </row>
    <row r="6486">
      <c r="D6486" t="s">
        <v>165</v>
      </c>
    </row>
    <row r="6487">
      <c r="D6487" t="s">
        <v>165</v>
      </c>
    </row>
    <row r="6488">
      <c r="D6488" t="s">
        <v>165</v>
      </c>
    </row>
    <row r="6489">
      <c r="D6489" t="s">
        <v>165</v>
      </c>
    </row>
    <row r="6490">
      <c r="D6490" t="s">
        <v>165</v>
      </c>
    </row>
    <row r="6491">
      <c r="D6491" t="s">
        <v>165</v>
      </c>
    </row>
    <row r="6492">
      <c r="D6492" t="s">
        <v>165</v>
      </c>
    </row>
    <row r="6493">
      <c r="D6493" t="s">
        <v>165</v>
      </c>
    </row>
    <row r="6494">
      <c r="D6494" t="s">
        <v>165</v>
      </c>
    </row>
    <row r="6495">
      <c r="D6495" t="s">
        <v>165</v>
      </c>
    </row>
    <row r="6496">
      <c r="D6496" t="s">
        <v>165</v>
      </c>
    </row>
    <row r="6497">
      <c r="D6497" t="s">
        <v>165</v>
      </c>
    </row>
    <row r="6498">
      <c r="D6498" t="s">
        <v>165</v>
      </c>
    </row>
    <row r="6499">
      <c r="D6499" t="s">
        <v>165</v>
      </c>
    </row>
    <row r="6500">
      <c r="D6500" t="s">
        <v>165</v>
      </c>
    </row>
    <row r="6501">
      <c r="D6501" t="s">
        <v>165</v>
      </c>
    </row>
    <row r="6502">
      <c r="D6502" t="s">
        <v>165</v>
      </c>
    </row>
    <row r="6503">
      <c r="D6503" t="s">
        <v>165</v>
      </c>
    </row>
    <row r="6504">
      <c r="D6504" t="s">
        <v>165</v>
      </c>
    </row>
    <row r="6505">
      <c r="D6505" t="s">
        <v>165</v>
      </c>
    </row>
    <row r="6506">
      <c r="D6506" t="s">
        <v>165</v>
      </c>
    </row>
    <row r="6507">
      <c r="D6507" t="s">
        <v>165</v>
      </c>
    </row>
    <row r="6508">
      <c r="D6508" t="s">
        <v>165</v>
      </c>
    </row>
    <row r="6509">
      <c r="D6509" t="s">
        <v>165</v>
      </c>
    </row>
    <row r="6510">
      <c r="D6510" t="s">
        <v>165</v>
      </c>
    </row>
    <row r="6511">
      <c r="D6511" t="s">
        <v>165</v>
      </c>
    </row>
    <row r="6512">
      <c r="D6512" t="s">
        <v>165</v>
      </c>
    </row>
    <row r="6513">
      <c r="D6513" t="s">
        <v>165</v>
      </c>
    </row>
    <row r="6514">
      <c r="D6514" t="s">
        <v>165</v>
      </c>
    </row>
    <row r="6515">
      <c r="D6515" t="s">
        <v>165</v>
      </c>
    </row>
    <row r="6516">
      <c r="D6516" t="s">
        <v>165</v>
      </c>
    </row>
    <row r="6517">
      <c r="D6517" t="s">
        <v>165</v>
      </c>
    </row>
    <row r="6518">
      <c r="D6518" t="s">
        <v>165</v>
      </c>
    </row>
    <row r="6519">
      <c r="D6519" t="s">
        <v>165</v>
      </c>
    </row>
    <row r="6520">
      <c r="D6520" t="s">
        <v>165</v>
      </c>
    </row>
    <row r="6521">
      <c r="D6521" t="s">
        <v>165</v>
      </c>
    </row>
    <row r="6522">
      <c r="D6522" t="s">
        <v>165</v>
      </c>
    </row>
    <row r="6523">
      <c r="D6523" t="s">
        <v>165</v>
      </c>
    </row>
    <row r="6524">
      <c r="D6524" t="s">
        <v>165</v>
      </c>
    </row>
    <row r="6525">
      <c r="D6525" t="s">
        <v>165</v>
      </c>
    </row>
    <row r="6526">
      <c r="D6526" t="s">
        <v>165</v>
      </c>
    </row>
    <row r="6527">
      <c r="D6527" t="s">
        <v>165</v>
      </c>
    </row>
    <row r="6528">
      <c r="D6528" t="s">
        <v>165</v>
      </c>
    </row>
    <row r="6529">
      <c r="D6529" t="s">
        <v>165</v>
      </c>
    </row>
    <row r="6530">
      <c r="D6530" t="s">
        <v>165</v>
      </c>
    </row>
    <row r="6531">
      <c r="D6531" t="s">
        <v>165</v>
      </c>
    </row>
    <row r="6532">
      <c r="D6532" t="s">
        <v>165</v>
      </c>
    </row>
    <row r="6533">
      <c r="D6533" t="s">
        <v>165</v>
      </c>
    </row>
    <row r="6534">
      <c r="D6534" t="s">
        <v>165</v>
      </c>
    </row>
    <row r="6535">
      <c r="D6535" t="s">
        <v>165</v>
      </c>
    </row>
    <row r="6536">
      <c r="D6536" t="s">
        <v>165</v>
      </c>
    </row>
    <row r="6537">
      <c r="D6537" t="s">
        <v>165</v>
      </c>
    </row>
    <row r="6538">
      <c r="D6538" t="s">
        <v>165</v>
      </c>
    </row>
    <row r="6539">
      <c r="D6539" t="s">
        <v>165</v>
      </c>
    </row>
    <row r="6540">
      <c r="D6540" t="s">
        <v>165</v>
      </c>
    </row>
    <row r="6541">
      <c r="D6541" t="s">
        <v>165</v>
      </c>
    </row>
    <row r="6542">
      <c r="D6542" t="s">
        <v>165</v>
      </c>
    </row>
    <row r="6543">
      <c r="D6543" t="s">
        <v>165</v>
      </c>
    </row>
    <row r="6544">
      <c r="D6544" t="s">
        <v>165</v>
      </c>
    </row>
    <row r="6545">
      <c r="D6545" t="s">
        <v>165</v>
      </c>
    </row>
    <row r="6546">
      <c r="D6546" t="s">
        <v>165</v>
      </c>
    </row>
    <row r="6547">
      <c r="D6547" t="s">
        <v>165</v>
      </c>
    </row>
    <row r="6548">
      <c r="D6548" t="s">
        <v>165</v>
      </c>
    </row>
    <row r="6549">
      <c r="D6549" t="s">
        <v>165</v>
      </c>
    </row>
    <row r="6550">
      <c r="D6550" t="s">
        <v>165</v>
      </c>
    </row>
    <row r="6551">
      <c r="D6551" t="s">
        <v>165</v>
      </c>
    </row>
    <row r="6552">
      <c r="D6552" t="s">
        <v>165</v>
      </c>
    </row>
    <row r="6553">
      <c r="D6553" t="s">
        <v>165</v>
      </c>
    </row>
    <row r="6554">
      <c r="D6554" t="s">
        <v>165</v>
      </c>
    </row>
    <row r="6555">
      <c r="D6555" t="s">
        <v>165</v>
      </c>
    </row>
    <row r="6556">
      <c r="D6556" t="s">
        <v>165</v>
      </c>
    </row>
    <row r="6557">
      <c r="D6557" t="s">
        <v>165</v>
      </c>
    </row>
    <row r="6558">
      <c r="D6558" t="s">
        <v>165</v>
      </c>
    </row>
    <row r="6559">
      <c r="D6559" t="s">
        <v>165</v>
      </c>
    </row>
    <row r="6560">
      <c r="D6560" t="s">
        <v>165</v>
      </c>
    </row>
    <row r="6561">
      <c r="D6561" t="s">
        <v>165</v>
      </c>
    </row>
    <row r="6562">
      <c r="D6562" t="s">
        <v>165</v>
      </c>
    </row>
    <row r="6563">
      <c r="D6563" t="s">
        <v>165</v>
      </c>
    </row>
    <row r="6564">
      <c r="D6564" t="s">
        <v>165</v>
      </c>
    </row>
    <row r="6565">
      <c r="D6565" t="s">
        <v>165</v>
      </c>
    </row>
    <row r="6566">
      <c r="D6566" t="s">
        <v>165</v>
      </c>
    </row>
    <row r="6567">
      <c r="D6567" t="s">
        <v>165</v>
      </c>
    </row>
    <row r="6568">
      <c r="D6568" t="s">
        <v>165</v>
      </c>
    </row>
    <row r="6569">
      <c r="D6569" t="s">
        <v>165</v>
      </c>
    </row>
    <row r="6570">
      <c r="D6570" t="s">
        <v>165</v>
      </c>
    </row>
    <row r="6571">
      <c r="D6571" t="s">
        <v>165</v>
      </c>
    </row>
    <row r="6572">
      <c r="D6572" t="s">
        <v>165</v>
      </c>
    </row>
    <row r="6573">
      <c r="D6573" t="s">
        <v>165</v>
      </c>
    </row>
    <row r="6574">
      <c r="D6574" t="s">
        <v>165</v>
      </c>
    </row>
    <row r="6575">
      <c r="D6575" t="s">
        <v>165</v>
      </c>
    </row>
    <row r="6576">
      <c r="D6576" t="s">
        <v>165</v>
      </c>
    </row>
    <row r="6577">
      <c r="D6577" t="s">
        <v>165</v>
      </c>
    </row>
    <row r="6578">
      <c r="D6578" t="s">
        <v>165</v>
      </c>
    </row>
    <row r="6579">
      <c r="D6579" t="s">
        <v>165</v>
      </c>
    </row>
    <row r="6580">
      <c r="D6580" t="s">
        <v>165</v>
      </c>
    </row>
    <row r="6581">
      <c r="D6581" t="s">
        <v>165</v>
      </c>
    </row>
    <row r="6582">
      <c r="D6582" t="s">
        <v>165</v>
      </c>
    </row>
    <row r="6583">
      <c r="D6583" t="s">
        <v>165</v>
      </c>
    </row>
    <row r="6584">
      <c r="D6584" t="s">
        <v>165</v>
      </c>
    </row>
    <row r="6585">
      <c r="D6585" t="s">
        <v>165</v>
      </c>
    </row>
    <row r="6586">
      <c r="D6586" t="s">
        <v>165</v>
      </c>
    </row>
    <row r="6587">
      <c r="D6587" t="s">
        <v>165</v>
      </c>
    </row>
    <row r="6588">
      <c r="D6588" t="s">
        <v>165</v>
      </c>
    </row>
    <row r="6589">
      <c r="D6589" t="s">
        <v>165</v>
      </c>
    </row>
    <row r="6590">
      <c r="D6590" t="s">
        <v>165</v>
      </c>
    </row>
    <row r="6591">
      <c r="D6591" t="s">
        <v>165</v>
      </c>
    </row>
    <row r="6592">
      <c r="D6592" t="s">
        <v>165</v>
      </c>
    </row>
    <row r="6593">
      <c r="D6593" t="s">
        <v>165</v>
      </c>
    </row>
    <row r="6594">
      <c r="D6594" t="s">
        <v>165</v>
      </c>
    </row>
    <row r="6595">
      <c r="D6595" t="s">
        <v>165</v>
      </c>
    </row>
    <row r="6596">
      <c r="D6596" t="s">
        <v>165</v>
      </c>
    </row>
    <row r="6597">
      <c r="D6597" t="s">
        <v>165</v>
      </c>
    </row>
    <row r="6598">
      <c r="D6598" t="s">
        <v>165</v>
      </c>
    </row>
    <row r="6599">
      <c r="D6599" t="s">
        <v>165</v>
      </c>
    </row>
    <row r="6600">
      <c r="D6600" t="s">
        <v>165</v>
      </c>
    </row>
    <row r="6601">
      <c r="D6601" t="s">
        <v>165</v>
      </c>
    </row>
    <row r="6602">
      <c r="D6602" t="s">
        <v>165</v>
      </c>
    </row>
    <row r="6603">
      <c r="D6603" t="s">
        <v>165</v>
      </c>
    </row>
    <row r="6604">
      <c r="D6604" t="s">
        <v>165</v>
      </c>
    </row>
    <row r="6605">
      <c r="D6605" t="s">
        <v>165</v>
      </c>
    </row>
    <row r="6606">
      <c r="D6606" t="s">
        <v>165</v>
      </c>
    </row>
    <row r="6607">
      <c r="D6607" t="s">
        <v>165</v>
      </c>
    </row>
    <row r="6608">
      <c r="D6608" t="s">
        <v>165</v>
      </c>
    </row>
    <row r="6609">
      <c r="D6609" t="s">
        <v>165</v>
      </c>
    </row>
    <row r="6610">
      <c r="D6610" t="s">
        <v>165</v>
      </c>
    </row>
    <row r="6611">
      <c r="D6611" t="s">
        <v>165</v>
      </c>
    </row>
    <row r="6612">
      <c r="D6612" t="s">
        <v>165</v>
      </c>
    </row>
    <row r="6613">
      <c r="D6613" t="s">
        <v>165</v>
      </c>
    </row>
    <row r="6614">
      <c r="D6614" t="s">
        <v>165</v>
      </c>
    </row>
    <row r="6615">
      <c r="D6615" t="s">
        <v>165</v>
      </c>
    </row>
    <row r="6616">
      <c r="D6616" t="s">
        <v>165</v>
      </c>
    </row>
    <row r="6617">
      <c r="D6617" t="s">
        <v>165</v>
      </c>
    </row>
    <row r="6618">
      <c r="D6618" t="s">
        <v>165</v>
      </c>
    </row>
    <row r="6619">
      <c r="D6619" t="s">
        <v>165</v>
      </c>
    </row>
    <row r="6620">
      <c r="D6620" t="s">
        <v>165</v>
      </c>
    </row>
    <row r="6621">
      <c r="D6621" t="s">
        <v>165</v>
      </c>
    </row>
    <row r="6622">
      <c r="D6622" t="s">
        <v>165</v>
      </c>
    </row>
    <row r="6623">
      <c r="D6623" t="s">
        <v>165</v>
      </c>
    </row>
    <row r="6624">
      <c r="D6624" t="s">
        <v>165</v>
      </c>
    </row>
    <row r="6625">
      <c r="D6625" t="s">
        <v>165</v>
      </c>
    </row>
    <row r="6626">
      <c r="D6626" t="s">
        <v>165</v>
      </c>
    </row>
    <row r="6627">
      <c r="D6627" t="s">
        <v>165</v>
      </c>
    </row>
    <row r="6628">
      <c r="D6628" t="s">
        <v>165</v>
      </c>
    </row>
    <row r="6629">
      <c r="D6629" t="s">
        <v>165</v>
      </c>
    </row>
    <row r="6630">
      <c r="D6630" t="s">
        <v>165</v>
      </c>
    </row>
    <row r="6631">
      <c r="D6631" t="s">
        <v>165</v>
      </c>
    </row>
    <row r="6632">
      <c r="D6632" t="s">
        <v>165</v>
      </c>
    </row>
    <row r="6633">
      <c r="D6633" t="s">
        <v>165</v>
      </c>
    </row>
    <row r="6634">
      <c r="D6634" t="s">
        <v>165</v>
      </c>
    </row>
    <row r="6635">
      <c r="D6635" t="s">
        <v>165</v>
      </c>
    </row>
    <row r="6636">
      <c r="D6636" t="s">
        <v>165</v>
      </c>
    </row>
    <row r="6637">
      <c r="D6637" t="s">
        <v>165</v>
      </c>
    </row>
    <row r="6638">
      <c r="D6638" t="s">
        <v>165</v>
      </c>
    </row>
    <row r="6639">
      <c r="D6639" t="s">
        <v>165</v>
      </c>
    </row>
    <row r="6640">
      <c r="D6640" t="s">
        <v>165</v>
      </c>
    </row>
    <row r="6641">
      <c r="D6641" t="s">
        <v>165</v>
      </c>
    </row>
    <row r="6642">
      <c r="D6642" t="s">
        <v>165</v>
      </c>
    </row>
    <row r="6643">
      <c r="D6643" t="s">
        <v>165</v>
      </c>
    </row>
    <row r="6644">
      <c r="D6644" t="s">
        <v>165</v>
      </c>
    </row>
    <row r="6645">
      <c r="D6645" t="s">
        <v>165</v>
      </c>
    </row>
    <row r="6646">
      <c r="D6646" t="s">
        <v>165</v>
      </c>
    </row>
    <row r="6647">
      <c r="D6647" t="s">
        <v>165</v>
      </c>
    </row>
    <row r="6648">
      <c r="D6648" t="s">
        <v>165</v>
      </c>
    </row>
    <row r="6649">
      <c r="D6649" t="s">
        <v>165</v>
      </c>
    </row>
    <row r="6650">
      <c r="D6650" t="s">
        <v>165</v>
      </c>
    </row>
    <row r="6651">
      <c r="D6651" t="s">
        <v>165</v>
      </c>
    </row>
    <row r="6652">
      <c r="D6652" t="s">
        <v>165</v>
      </c>
    </row>
    <row r="6653">
      <c r="D6653" t="s">
        <v>165</v>
      </c>
    </row>
    <row r="6654">
      <c r="D6654" t="s">
        <v>165</v>
      </c>
    </row>
    <row r="6655">
      <c r="D6655" t="s">
        <v>165</v>
      </c>
    </row>
    <row r="6656">
      <c r="D6656" t="s">
        <v>165</v>
      </c>
    </row>
    <row r="6657">
      <c r="D6657" t="s">
        <v>165</v>
      </c>
    </row>
    <row r="6658">
      <c r="D6658" t="s">
        <v>165</v>
      </c>
    </row>
    <row r="6659">
      <c r="D6659" t="s">
        <v>165</v>
      </c>
    </row>
    <row r="6660">
      <c r="D6660" t="s">
        <v>165</v>
      </c>
    </row>
    <row r="6661">
      <c r="D6661" t="s">
        <v>165</v>
      </c>
    </row>
    <row r="6662">
      <c r="D6662" t="s">
        <v>165</v>
      </c>
    </row>
    <row r="6663">
      <c r="D6663" t="s">
        <v>165</v>
      </c>
    </row>
    <row r="6664">
      <c r="D6664" t="s">
        <v>165</v>
      </c>
    </row>
    <row r="6665">
      <c r="D6665" t="s">
        <v>165</v>
      </c>
    </row>
    <row r="6666">
      <c r="D6666" t="s">
        <v>165</v>
      </c>
    </row>
    <row r="6667">
      <c r="D6667" t="s">
        <v>165</v>
      </c>
    </row>
    <row r="6668">
      <c r="D6668" t="s">
        <v>165</v>
      </c>
    </row>
    <row r="6669">
      <c r="D6669" t="s">
        <v>165</v>
      </c>
    </row>
    <row r="6670">
      <c r="D6670" t="s">
        <v>165</v>
      </c>
    </row>
    <row r="6671">
      <c r="D6671" t="s">
        <v>165</v>
      </c>
    </row>
    <row r="6672">
      <c r="D6672" t="s">
        <v>165</v>
      </c>
    </row>
    <row r="6673">
      <c r="D6673" t="s">
        <v>165</v>
      </c>
    </row>
    <row r="6674">
      <c r="D6674" t="s">
        <v>165</v>
      </c>
    </row>
    <row r="6675">
      <c r="D6675" t="s">
        <v>165</v>
      </c>
    </row>
    <row r="6676">
      <c r="D6676" t="s">
        <v>165</v>
      </c>
    </row>
    <row r="6677">
      <c r="D6677" t="s">
        <v>165</v>
      </c>
    </row>
    <row r="6678">
      <c r="D6678" t="s">
        <v>165</v>
      </c>
    </row>
    <row r="6679">
      <c r="D6679" t="s">
        <v>165</v>
      </c>
    </row>
    <row r="6680">
      <c r="D6680" t="s">
        <v>165</v>
      </c>
    </row>
    <row r="6681">
      <c r="D6681" t="s">
        <v>165</v>
      </c>
    </row>
    <row r="6682">
      <c r="D6682" t="s">
        <v>165</v>
      </c>
    </row>
    <row r="6683">
      <c r="D6683" t="s">
        <v>165</v>
      </c>
    </row>
    <row r="6684">
      <c r="D6684" t="s">
        <v>165</v>
      </c>
    </row>
    <row r="6685">
      <c r="D6685" t="s">
        <v>165</v>
      </c>
    </row>
    <row r="6686">
      <c r="D6686" t="s">
        <v>165</v>
      </c>
    </row>
    <row r="6687">
      <c r="D6687" t="s">
        <v>165</v>
      </c>
    </row>
    <row r="6688">
      <c r="D6688" t="s">
        <v>165</v>
      </c>
    </row>
    <row r="6689">
      <c r="D6689" t="s">
        <v>165</v>
      </c>
    </row>
    <row r="6690">
      <c r="D6690" t="s">
        <v>165</v>
      </c>
    </row>
    <row r="6691">
      <c r="D6691" t="s">
        <v>165</v>
      </c>
    </row>
    <row r="6692">
      <c r="D6692" t="s">
        <v>165</v>
      </c>
    </row>
    <row r="6693">
      <c r="D6693" t="s">
        <v>165</v>
      </c>
    </row>
    <row r="6694">
      <c r="D6694" t="s">
        <v>165</v>
      </c>
    </row>
    <row r="6695">
      <c r="D6695" t="s">
        <v>165</v>
      </c>
    </row>
    <row r="6696">
      <c r="D6696" t="s">
        <v>165</v>
      </c>
    </row>
    <row r="6697">
      <c r="D6697" t="s">
        <v>165</v>
      </c>
    </row>
    <row r="6698">
      <c r="D6698" t="s">
        <v>165</v>
      </c>
    </row>
    <row r="6699">
      <c r="D6699" t="s">
        <v>165</v>
      </c>
    </row>
    <row r="6700">
      <c r="D6700" t="s">
        <v>165</v>
      </c>
    </row>
    <row r="6701">
      <c r="D6701" t="s">
        <v>165</v>
      </c>
    </row>
    <row r="6702">
      <c r="D6702" t="s">
        <v>165</v>
      </c>
    </row>
    <row r="6703">
      <c r="D6703" t="s">
        <v>165</v>
      </c>
    </row>
    <row r="6704">
      <c r="D6704" t="s">
        <v>165</v>
      </c>
    </row>
    <row r="6705">
      <c r="D6705" t="s">
        <v>165</v>
      </c>
    </row>
    <row r="6706">
      <c r="D6706" t="s">
        <v>165</v>
      </c>
    </row>
    <row r="6707">
      <c r="D6707" t="s">
        <v>165</v>
      </c>
    </row>
    <row r="6708">
      <c r="D6708" t="s">
        <v>165</v>
      </c>
    </row>
    <row r="6709">
      <c r="D6709" t="s">
        <v>165</v>
      </c>
    </row>
    <row r="6710">
      <c r="D6710" t="s">
        <v>165</v>
      </c>
    </row>
    <row r="6711">
      <c r="D6711" t="s">
        <v>165</v>
      </c>
    </row>
    <row r="6712">
      <c r="D6712" t="s">
        <v>165</v>
      </c>
    </row>
    <row r="6713">
      <c r="D6713" t="s">
        <v>165</v>
      </c>
    </row>
    <row r="6714">
      <c r="D6714" t="s">
        <v>165</v>
      </c>
    </row>
    <row r="6715">
      <c r="D6715" t="s">
        <v>165</v>
      </c>
    </row>
    <row r="6716">
      <c r="D6716" t="s">
        <v>165</v>
      </c>
    </row>
    <row r="6717">
      <c r="D6717" t="s">
        <v>165</v>
      </c>
    </row>
    <row r="6718">
      <c r="D6718" t="s">
        <v>165</v>
      </c>
    </row>
    <row r="6719">
      <c r="D6719" t="s">
        <v>165</v>
      </c>
    </row>
    <row r="6720">
      <c r="D6720" t="s">
        <v>165</v>
      </c>
    </row>
    <row r="6721">
      <c r="D6721" t="s">
        <v>165</v>
      </c>
    </row>
    <row r="6722">
      <c r="D6722" t="s">
        <v>165</v>
      </c>
    </row>
    <row r="6723">
      <c r="D6723" t="s">
        <v>165</v>
      </c>
    </row>
    <row r="6724">
      <c r="D6724" t="s">
        <v>165</v>
      </c>
    </row>
    <row r="6725">
      <c r="D6725" t="s">
        <v>165</v>
      </c>
    </row>
    <row r="6726">
      <c r="D6726" t="s">
        <v>165</v>
      </c>
    </row>
    <row r="6727">
      <c r="D6727" t="s">
        <v>165</v>
      </c>
    </row>
    <row r="6728">
      <c r="D6728" t="s">
        <v>165</v>
      </c>
    </row>
    <row r="6729">
      <c r="D6729" t="s">
        <v>165</v>
      </c>
    </row>
    <row r="6730">
      <c r="D6730" t="s">
        <v>165</v>
      </c>
    </row>
    <row r="6731">
      <c r="D6731" t="s">
        <v>165</v>
      </c>
    </row>
    <row r="6732">
      <c r="D6732" t="s">
        <v>165</v>
      </c>
    </row>
    <row r="6733">
      <c r="D6733" t="s">
        <v>165</v>
      </c>
    </row>
    <row r="6734">
      <c r="D6734" t="s">
        <v>165</v>
      </c>
    </row>
    <row r="6735">
      <c r="D6735" t="s">
        <v>165</v>
      </c>
    </row>
    <row r="6736">
      <c r="D6736" t="s">
        <v>165</v>
      </c>
    </row>
    <row r="6737">
      <c r="D6737" t="s">
        <v>165</v>
      </c>
    </row>
    <row r="6738">
      <c r="D6738" t="s">
        <v>165</v>
      </c>
    </row>
    <row r="6739">
      <c r="D6739" t="s">
        <v>165</v>
      </c>
    </row>
    <row r="6740">
      <c r="D6740" t="s">
        <v>165</v>
      </c>
    </row>
    <row r="6741">
      <c r="D6741" t="s">
        <v>165</v>
      </c>
    </row>
    <row r="6742">
      <c r="D6742" t="s">
        <v>165</v>
      </c>
    </row>
    <row r="6743">
      <c r="D6743" t="s">
        <v>165</v>
      </c>
    </row>
    <row r="6744">
      <c r="D6744" t="s">
        <v>165</v>
      </c>
    </row>
    <row r="6745">
      <c r="D6745" t="s">
        <v>165</v>
      </c>
    </row>
    <row r="6746">
      <c r="D6746" t="s">
        <v>165</v>
      </c>
    </row>
    <row r="6747">
      <c r="D6747" t="s">
        <v>165</v>
      </c>
    </row>
    <row r="6748">
      <c r="D6748" t="s">
        <v>165</v>
      </c>
    </row>
    <row r="6749">
      <c r="D6749" t="s">
        <v>165</v>
      </c>
    </row>
    <row r="6750">
      <c r="D6750" t="s">
        <v>165</v>
      </c>
    </row>
    <row r="6751">
      <c r="D6751" t="s">
        <v>165</v>
      </c>
    </row>
    <row r="6752">
      <c r="D6752" t="s">
        <v>165</v>
      </c>
    </row>
    <row r="6753">
      <c r="D6753" t="s">
        <v>165</v>
      </c>
    </row>
    <row r="6754">
      <c r="D6754" t="s">
        <v>165</v>
      </c>
    </row>
    <row r="6755">
      <c r="D6755" t="s">
        <v>165</v>
      </c>
    </row>
    <row r="6756">
      <c r="D6756" t="s">
        <v>165</v>
      </c>
    </row>
    <row r="6757">
      <c r="D6757" t="s">
        <v>165</v>
      </c>
    </row>
    <row r="6758">
      <c r="D6758" t="s">
        <v>165</v>
      </c>
    </row>
    <row r="6759">
      <c r="D6759" t="s">
        <v>165</v>
      </c>
    </row>
    <row r="6760">
      <c r="D6760" t="s">
        <v>165</v>
      </c>
    </row>
    <row r="6761">
      <c r="D6761" t="s">
        <v>165</v>
      </c>
    </row>
    <row r="6762">
      <c r="D6762" t="s">
        <v>165</v>
      </c>
    </row>
    <row r="6763">
      <c r="D6763" t="s">
        <v>165</v>
      </c>
    </row>
    <row r="6764">
      <c r="D6764" t="s">
        <v>165</v>
      </c>
    </row>
    <row r="6765">
      <c r="D6765" t="s">
        <v>165</v>
      </c>
    </row>
    <row r="6766">
      <c r="D6766" t="s">
        <v>165</v>
      </c>
    </row>
    <row r="6767">
      <c r="D6767" t="s">
        <v>165</v>
      </c>
    </row>
    <row r="6768">
      <c r="D6768" t="s">
        <v>165</v>
      </c>
    </row>
    <row r="6769">
      <c r="D6769" t="s">
        <v>165</v>
      </c>
    </row>
    <row r="6770">
      <c r="D6770" t="s">
        <v>165</v>
      </c>
    </row>
    <row r="6771">
      <c r="D6771" t="s">
        <v>165</v>
      </c>
    </row>
    <row r="6772">
      <c r="D6772" t="s">
        <v>165</v>
      </c>
    </row>
    <row r="6773">
      <c r="D6773" t="s">
        <v>165</v>
      </c>
    </row>
    <row r="6774">
      <c r="D6774" t="s">
        <v>165</v>
      </c>
    </row>
    <row r="6775">
      <c r="D6775" t="s">
        <v>165</v>
      </c>
    </row>
    <row r="6776">
      <c r="D6776" t="s">
        <v>165</v>
      </c>
    </row>
    <row r="6777">
      <c r="D6777" t="s">
        <v>165</v>
      </c>
    </row>
    <row r="6778">
      <c r="D6778" t="s">
        <v>165</v>
      </c>
    </row>
    <row r="6779">
      <c r="D6779" t="s">
        <v>165</v>
      </c>
    </row>
    <row r="6780">
      <c r="D6780" t="s">
        <v>165</v>
      </c>
    </row>
    <row r="6781">
      <c r="D6781" t="s">
        <v>165</v>
      </c>
    </row>
    <row r="6782">
      <c r="D6782" t="s">
        <v>165</v>
      </c>
    </row>
    <row r="6783">
      <c r="D6783" t="s">
        <v>165</v>
      </c>
    </row>
    <row r="6784">
      <c r="D6784" t="s">
        <v>165</v>
      </c>
    </row>
    <row r="6785">
      <c r="D6785" t="s">
        <v>165</v>
      </c>
    </row>
    <row r="6786">
      <c r="D6786" t="s">
        <v>165</v>
      </c>
    </row>
    <row r="6787">
      <c r="D6787" t="s">
        <v>165</v>
      </c>
    </row>
    <row r="6788">
      <c r="D6788" t="s">
        <v>165</v>
      </c>
    </row>
    <row r="6789">
      <c r="D6789" t="s">
        <v>165</v>
      </c>
    </row>
    <row r="6790">
      <c r="D6790" t="s">
        <v>165</v>
      </c>
    </row>
    <row r="6791">
      <c r="D6791" t="s">
        <v>165</v>
      </c>
    </row>
    <row r="6792">
      <c r="D6792" t="s">
        <v>165</v>
      </c>
    </row>
    <row r="6793">
      <c r="D6793" t="s">
        <v>165</v>
      </c>
    </row>
    <row r="6794">
      <c r="D6794" t="s">
        <v>165</v>
      </c>
    </row>
    <row r="6795">
      <c r="D6795" t="s">
        <v>165</v>
      </c>
    </row>
    <row r="6796">
      <c r="D6796" t="s">
        <v>165</v>
      </c>
    </row>
    <row r="6797">
      <c r="D6797" t="s">
        <v>165</v>
      </c>
    </row>
    <row r="6798">
      <c r="D6798" t="s">
        <v>165</v>
      </c>
    </row>
    <row r="6799">
      <c r="D6799" t="s">
        <v>165</v>
      </c>
    </row>
    <row r="6800">
      <c r="D6800" t="s">
        <v>165</v>
      </c>
    </row>
    <row r="6801">
      <c r="D6801" t="s">
        <v>165</v>
      </c>
    </row>
    <row r="6802">
      <c r="D6802" t="s">
        <v>165</v>
      </c>
    </row>
    <row r="6803">
      <c r="D6803" t="s">
        <v>165</v>
      </c>
    </row>
    <row r="6804">
      <c r="D6804" t="s">
        <v>165</v>
      </c>
    </row>
    <row r="6805">
      <c r="D6805" t="s">
        <v>165</v>
      </c>
    </row>
    <row r="6806">
      <c r="D6806" t="s">
        <v>165</v>
      </c>
    </row>
    <row r="6807">
      <c r="D6807" t="s">
        <v>165</v>
      </c>
    </row>
    <row r="6808">
      <c r="D6808" t="s">
        <v>165</v>
      </c>
    </row>
    <row r="6809">
      <c r="D6809" t="s">
        <v>165</v>
      </c>
    </row>
    <row r="6810">
      <c r="D6810" t="s">
        <v>165</v>
      </c>
    </row>
    <row r="6811">
      <c r="D6811" t="s">
        <v>165</v>
      </c>
    </row>
    <row r="6812">
      <c r="D6812" t="s">
        <v>165</v>
      </c>
    </row>
    <row r="6813">
      <c r="D6813" t="s">
        <v>165</v>
      </c>
    </row>
    <row r="6814">
      <c r="D6814" t="s">
        <v>165</v>
      </c>
    </row>
    <row r="6815">
      <c r="D6815" t="s">
        <v>165</v>
      </c>
    </row>
    <row r="6816">
      <c r="D6816" t="s">
        <v>165</v>
      </c>
    </row>
    <row r="6817">
      <c r="D6817" t="s">
        <v>165</v>
      </c>
    </row>
    <row r="6818">
      <c r="D6818" t="s">
        <v>165</v>
      </c>
    </row>
    <row r="6819">
      <c r="D6819" t="s">
        <v>165</v>
      </c>
    </row>
    <row r="6820">
      <c r="D6820" t="s">
        <v>165</v>
      </c>
    </row>
    <row r="6821">
      <c r="D6821" t="s">
        <v>165</v>
      </c>
    </row>
    <row r="6822">
      <c r="D6822" t="s">
        <v>165</v>
      </c>
    </row>
    <row r="6823">
      <c r="D6823" t="s">
        <v>165</v>
      </c>
    </row>
    <row r="6824">
      <c r="D6824" t="s">
        <v>165</v>
      </c>
    </row>
    <row r="6825">
      <c r="D6825" t="s">
        <v>165</v>
      </c>
    </row>
    <row r="6826">
      <c r="D6826" t="s">
        <v>165</v>
      </c>
    </row>
    <row r="6827">
      <c r="D6827" t="s">
        <v>165</v>
      </c>
    </row>
    <row r="6828">
      <c r="D6828" t="s">
        <v>165</v>
      </c>
    </row>
    <row r="6829">
      <c r="D6829" t="s">
        <v>165</v>
      </c>
    </row>
    <row r="6830">
      <c r="D6830" t="s">
        <v>165</v>
      </c>
    </row>
    <row r="6831">
      <c r="D6831" t="s">
        <v>165</v>
      </c>
    </row>
    <row r="6832">
      <c r="D6832" t="s">
        <v>165</v>
      </c>
    </row>
    <row r="6833">
      <c r="D6833" t="s">
        <v>165</v>
      </c>
    </row>
    <row r="6834">
      <c r="D6834" t="s">
        <v>165</v>
      </c>
    </row>
    <row r="6835">
      <c r="D6835" t="s">
        <v>165</v>
      </c>
    </row>
    <row r="6836">
      <c r="D6836" t="s">
        <v>165</v>
      </c>
    </row>
    <row r="6837">
      <c r="D6837" t="s">
        <v>165</v>
      </c>
    </row>
    <row r="6838">
      <c r="D6838" t="s">
        <v>165</v>
      </c>
    </row>
    <row r="6839">
      <c r="D6839" t="s">
        <v>165</v>
      </c>
    </row>
    <row r="6840">
      <c r="D6840" t="s">
        <v>165</v>
      </c>
    </row>
    <row r="6841">
      <c r="D6841" t="s">
        <v>165</v>
      </c>
    </row>
    <row r="6842">
      <c r="D6842" t="s">
        <v>165</v>
      </c>
    </row>
    <row r="6843">
      <c r="D6843" t="s">
        <v>165</v>
      </c>
    </row>
    <row r="6844">
      <c r="D6844" t="s">
        <v>165</v>
      </c>
    </row>
    <row r="6845">
      <c r="D6845" t="s">
        <v>165</v>
      </c>
    </row>
    <row r="6846">
      <c r="D6846" t="s">
        <v>165</v>
      </c>
    </row>
    <row r="6847">
      <c r="D6847" t="s">
        <v>165</v>
      </c>
    </row>
    <row r="6848">
      <c r="D6848" t="s">
        <v>165</v>
      </c>
    </row>
    <row r="6849">
      <c r="D6849" t="s">
        <v>165</v>
      </c>
    </row>
    <row r="6850">
      <c r="D6850" t="s">
        <v>165</v>
      </c>
    </row>
    <row r="6851">
      <c r="D6851" t="s">
        <v>165</v>
      </c>
    </row>
    <row r="6852">
      <c r="D6852" t="s">
        <v>165</v>
      </c>
    </row>
    <row r="6853">
      <c r="D6853" t="s">
        <v>165</v>
      </c>
    </row>
    <row r="6854">
      <c r="D6854" t="s">
        <v>165</v>
      </c>
    </row>
    <row r="6855">
      <c r="D6855" t="s">
        <v>165</v>
      </c>
    </row>
    <row r="6856">
      <c r="D6856" t="s">
        <v>165</v>
      </c>
    </row>
    <row r="6857">
      <c r="D6857" t="s">
        <v>165</v>
      </c>
    </row>
    <row r="6858">
      <c r="D6858" t="s">
        <v>165</v>
      </c>
    </row>
    <row r="6859">
      <c r="D6859" t="s">
        <v>165</v>
      </c>
    </row>
    <row r="6860">
      <c r="D6860" t="s">
        <v>165</v>
      </c>
    </row>
    <row r="6861">
      <c r="D6861" t="s">
        <v>165</v>
      </c>
    </row>
    <row r="6862">
      <c r="D6862" t="s">
        <v>165</v>
      </c>
    </row>
    <row r="6863">
      <c r="D6863" t="s">
        <v>165</v>
      </c>
    </row>
    <row r="6864">
      <c r="D6864" t="s">
        <v>165</v>
      </c>
    </row>
    <row r="6865">
      <c r="D6865" t="s">
        <v>165</v>
      </c>
    </row>
    <row r="6866">
      <c r="D6866" t="s">
        <v>165</v>
      </c>
    </row>
    <row r="6867">
      <c r="D6867" t="s">
        <v>165</v>
      </c>
    </row>
    <row r="6868">
      <c r="D6868" t="s">
        <v>165</v>
      </c>
    </row>
    <row r="6869">
      <c r="D6869" t="s">
        <v>165</v>
      </c>
    </row>
    <row r="6870">
      <c r="D6870" t="s">
        <v>165</v>
      </c>
    </row>
    <row r="6871">
      <c r="D6871" t="s">
        <v>165</v>
      </c>
    </row>
    <row r="6872">
      <c r="D6872" t="s">
        <v>165</v>
      </c>
    </row>
    <row r="6873">
      <c r="D6873" t="s">
        <v>165</v>
      </c>
    </row>
    <row r="6874">
      <c r="D6874" t="s">
        <v>165</v>
      </c>
    </row>
    <row r="6875">
      <c r="D6875" t="s">
        <v>165</v>
      </c>
    </row>
    <row r="6876">
      <c r="D6876" t="s">
        <v>165</v>
      </c>
    </row>
    <row r="6877">
      <c r="D6877" t="s">
        <v>165</v>
      </c>
    </row>
    <row r="6878">
      <c r="D6878" t="s">
        <v>165</v>
      </c>
    </row>
    <row r="6879">
      <c r="D6879" t="s">
        <v>165</v>
      </c>
    </row>
    <row r="6880">
      <c r="D6880" t="s">
        <v>165</v>
      </c>
    </row>
    <row r="6881">
      <c r="D6881" t="s">
        <v>165</v>
      </c>
    </row>
    <row r="6882">
      <c r="D6882" t="s">
        <v>165</v>
      </c>
    </row>
    <row r="6883">
      <c r="D6883" t="s">
        <v>165</v>
      </c>
    </row>
    <row r="6884">
      <c r="D6884" t="s">
        <v>165</v>
      </c>
    </row>
    <row r="6885">
      <c r="D6885" t="s">
        <v>165</v>
      </c>
    </row>
    <row r="6886">
      <c r="D6886" t="s">
        <v>165</v>
      </c>
    </row>
    <row r="6887">
      <c r="D6887" t="s">
        <v>165</v>
      </c>
    </row>
    <row r="6888">
      <c r="D6888" t="s">
        <v>165</v>
      </c>
    </row>
    <row r="6889">
      <c r="D6889" t="s">
        <v>165</v>
      </c>
    </row>
    <row r="6890">
      <c r="D6890" t="s">
        <v>165</v>
      </c>
    </row>
    <row r="6891">
      <c r="D6891" t="s">
        <v>165</v>
      </c>
    </row>
    <row r="6892">
      <c r="D6892" t="s">
        <v>165</v>
      </c>
    </row>
    <row r="6893">
      <c r="D6893" t="s">
        <v>165</v>
      </c>
    </row>
    <row r="6894">
      <c r="D6894" t="s">
        <v>165</v>
      </c>
    </row>
    <row r="6895">
      <c r="D6895" t="s">
        <v>165</v>
      </c>
    </row>
    <row r="6896">
      <c r="D6896" t="s">
        <v>165</v>
      </c>
    </row>
    <row r="6897">
      <c r="D6897" t="s">
        <v>165</v>
      </c>
    </row>
    <row r="6898">
      <c r="D6898" t="s">
        <v>165</v>
      </c>
    </row>
    <row r="6899">
      <c r="D6899" t="s">
        <v>165</v>
      </c>
    </row>
    <row r="6900">
      <c r="D6900" t="s">
        <v>165</v>
      </c>
    </row>
    <row r="6901">
      <c r="D6901" t="s">
        <v>165</v>
      </c>
    </row>
    <row r="6902">
      <c r="D6902" t="s">
        <v>165</v>
      </c>
    </row>
    <row r="6903">
      <c r="D6903" t="s">
        <v>165</v>
      </c>
    </row>
    <row r="6904">
      <c r="D6904" t="s">
        <v>165</v>
      </c>
    </row>
    <row r="6905">
      <c r="D6905" t="s">
        <v>165</v>
      </c>
    </row>
    <row r="6906">
      <c r="D6906" t="s">
        <v>165</v>
      </c>
    </row>
    <row r="6907">
      <c r="D6907" t="s">
        <v>165</v>
      </c>
    </row>
    <row r="6908">
      <c r="D6908" t="s">
        <v>165</v>
      </c>
    </row>
    <row r="6909">
      <c r="D6909" t="s">
        <v>165</v>
      </c>
    </row>
    <row r="6910">
      <c r="D6910" t="s">
        <v>165</v>
      </c>
    </row>
    <row r="6911">
      <c r="D6911" t="s">
        <v>165</v>
      </c>
    </row>
    <row r="6912">
      <c r="D6912" t="s">
        <v>165</v>
      </c>
    </row>
    <row r="6913">
      <c r="D6913" t="s">
        <v>165</v>
      </c>
    </row>
    <row r="6914">
      <c r="D6914" t="s">
        <v>165</v>
      </c>
    </row>
    <row r="6915">
      <c r="D6915" t="s">
        <v>165</v>
      </c>
    </row>
    <row r="6916">
      <c r="D6916" t="s">
        <v>165</v>
      </c>
    </row>
    <row r="6917">
      <c r="D6917" t="s">
        <v>165</v>
      </c>
    </row>
    <row r="6918">
      <c r="D6918" t="s">
        <v>165</v>
      </c>
    </row>
    <row r="6919">
      <c r="D6919" t="s">
        <v>165</v>
      </c>
    </row>
    <row r="6920">
      <c r="D6920" t="s">
        <v>165</v>
      </c>
    </row>
    <row r="6921">
      <c r="D6921" t="s">
        <v>165</v>
      </c>
    </row>
    <row r="6922">
      <c r="D6922" t="s">
        <v>165</v>
      </c>
    </row>
    <row r="6923">
      <c r="D6923" t="s">
        <v>165</v>
      </c>
    </row>
    <row r="6924">
      <c r="D6924" t="s">
        <v>165</v>
      </c>
    </row>
    <row r="6925">
      <c r="D6925" t="s">
        <v>165</v>
      </c>
    </row>
    <row r="6926">
      <c r="D6926" t="s">
        <v>165</v>
      </c>
    </row>
    <row r="6927">
      <c r="D6927" t="s">
        <v>165</v>
      </c>
    </row>
    <row r="6928">
      <c r="D6928" t="s">
        <v>165</v>
      </c>
    </row>
    <row r="6929">
      <c r="D6929" t="s">
        <v>165</v>
      </c>
    </row>
    <row r="6930">
      <c r="D6930" t="s">
        <v>165</v>
      </c>
    </row>
    <row r="6931">
      <c r="D6931" t="s">
        <v>165</v>
      </c>
    </row>
    <row r="6932">
      <c r="D6932" t="s">
        <v>165</v>
      </c>
    </row>
    <row r="6933">
      <c r="D6933" t="s">
        <v>165</v>
      </c>
    </row>
    <row r="6934">
      <c r="D6934" t="s">
        <v>165</v>
      </c>
    </row>
    <row r="6935">
      <c r="D6935" t="s">
        <v>165</v>
      </c>
    </row>
    <row r="6936">
      <c r="D6936" t="s">
        <v>165</v>
      </c>
    </row>
    <row r="6937">
      <c r="D6937" t="s">
        <v>165</v>
      </c>
    </row>
    <row r="6938">
      <c r="D6938" t="s">
        <v>165</v>
      </c>
    </row>
    <row r="6939">
      <c r="D6939" t="s">
        <v>165</v>
      </c>
    </row>
    <row r="6940">
      <c r="D6940" t="s">
        <v>165</v>
      </c>
    </row>
    <row r="6941">
      <c r="D6941" t="s">
        <v>165</v>
      </c>
    </row>
    <row r="6942">
      <c r="D6942" t="s">
        <v>165</v>
      </c>
    </row>
    <row r="6943">
      <c r="D6943" t="s">
        <v>165</v>
      </c>
    </row>
    <row r="6944">
      <c r="D6944" t="s">
        <v>165</v>
      </c>
    </row>
    <row r="6945">
      <c r="D6945" t="s">
        <v>165</v>
      </c>
    </row>
    <row r="6946">
      <c r="D6946" t="s">
        <v>165</v>
      </c>
    </row>
    <row r="6947">
      <c r="D6947" t="s">
        <v>165</v>
      </c>
    </row>
    <row r="6948">
      <c r="D6948" t="s">
        <v>165</v>
      </c>
    </row>
    <row r="6949">
      <c r="D6949" t="s">
        <v>165</v>
      </c>
    </row>
    <row r="6950">
      <c r="D6950" t="s">
        <v>165</v>
      </c>
    </row>
    <row r="6951">
      <c r="D6951" t="s">
        <v>165</v>
      </c>
    </row>
    <row r="6952">
      <c r="D6952" t="s">
        <v>165</v>
      </c>
    </row>
    <row r="6953">
      <c r="D6953" t="s">
        <v>165</v>
      </c>
    </row>
    <row r="6954">
      <c r="D6954" t="s">
        <v>165</v>
      </c>
    </row>
    <row r="6955">
      <c r="D6955" t="s">
        <v>165</v>
      </c>
    </row>
    <row r="6956">
      <c r="D6956" t="s">
        <v>165</v>
      </c>
    </row>
    <row r="6957">
      <c r="D6957" t="s">
        <v>165</v>
      </c>
    </row>
    <row r="6958">
      <c r="D6958" t="s">
        <v>165</v>
      </c>
    </row>
    <row r="6959">
      <c r="D6959" t="s">
        <v>165</v>
      </c>
    </row>
    <row r="6960">
      <c r="D6960" t="s">
        <v>165</v>
      </c>
    </row>
    <row r="6961">
      <c r="D6961" t="s">
        <v>165</v>
      </c>
    </row>
    <row r="6962">
      <c r="D6962" t="s">
        <v>165</v>
      </c>
    </row>
    <row r="6963">
      <c r="D6963" t="s">
        <v>165</v>
      </c>
    </row>
    <row r="6964">
      <c r="D6964" t="s">
        <v>165</v>
      </c>
    </row>
    <row r="6965">
      <c r="D6965" t="s">
        <v>165</v>
      </c>
    </row>
    <row r="6966">
      <c r="D6966" t="s">
        <v>165</v>
      </c>
    </row>
    <row r="6967">
      <c r="D6967" t="s">
        <v>165</v>
      </c>
    </row>
    <row r="6968">
      <c r="D6968" t="s">
        <v>165</v>
      </c>
    </row>
    <row r="6969">
      <c r="D6969" t="s">
        <v>165</v>
      </c>
    </row>
    <row r="6970">
      <c r="D6970" t="s">
        <v>165</v>
      </c>
    </row>
    <row r="6971">
      <c r="D6971" t="s">
        <v>165</v>
      </c>
    </row>
    <row r="6972">
      <c r="D6972" t="s">
        <v>165</v>
      </c>
    </row>
    <row r="6973">
      <c r="D6973" t="s">
        <v>165</v>
      </c>
    </row>
    <row r="6974">
      <c r="D6974" t="s">
        <v>165</v>
      </c>
    </row>
    <row r="6975">
      <c r="D6975" t="s">
        <v>165</v>
      </c>
    </row>
    <row r="6976">
      <c r="D6976" t="s">
        <v>165</v>
      </c>
    </row>
    <row r="6977">
      <c r="D6977" t="s">
        <v>165</v>
      </c>
    </row>
    <row r="6978">
      <c r="D6978" t="s">
        <v>165</v>
      </c>
    </row>
    <row r="6979">
      <c r="D6979" t="s">
        <v>165</v>
      </c>
    </row>
    <row r="6980">
      <c r="D6980" t="s">
        <v>165</v>
      </c>
    </row>
    <row r="6981">
      <c r="D6981" t="s">
        <v>165</v>
      </c>
    </row>
    <row r="6982">
      <c r="D6982" t="s">
        <v>165</v>
      </c>
    </row>
    <row r="6983">
      <c r="D6983" t="s">
        <v>165</v>
      </c>
    </row>
    <row r="6984">
      <c r="D6984" t="s">
        <v>165</v>
      </c>
    </row>
    <row r="6985">
      <c r="D6985" t="s">
        <v>165</v>
      </c>
    </row>
    <row r="6986">
      <c r="D6986" t="s">
        <v>165</v>
      </c>
    </row>
    <row r="6987">
      <c r="D6987" t="s">
        <v>165</v>
      </c>
    </row>
    <row r="6988">
      <c r="D6988" t="s">
        <v>165</v>
      </c>
    </row>
    <row r="6989">
      <c r="D6989" t="s">
        <v>165</v>
      </c>
    </row>
    <row r="6990">
      <c r="D6990" t="s">
        <v>165</v>
      </c>
    </row>
    <row r="6991">
      <c r="D6991" t="s">
        <v>165</v>
      </c>
    </row>
    <row r="6992">
      <c r="D6992" t="s">
        <v>165</v>
      </c>
    </row>
    <row r="6993">
      <c r="D6993" t="s">
        <v>165</v>
      </c>
    </row>
    <row r="6994">
      <c r="D6994" t="s">
        <v>165</v>
      </c>
    </row>
    <row r="6995">
      <c r="D6995" t="s">
        <v>165</v>
      </c>
    </row>
    <row r="6996">
      <c r="D6996" t="s">
        <v>165</v>
      </c>
    </row>
    <row r="6997">
      <c r="D6997" t="s">
        <v>165</v>
      </c>
    </row>
    <row r="6998">
      <c r="D6998" t="s">
        <v>165</v>
      </c>
    </row>
    <row r="6999">
      <c r="D6999" t="s">
        <v>165</v>
      </c>
    </row>
    <row r="7000">
      <c r="D7000" t="s">
        <v>165</v>
      </c>
    </row>
    <row r="7001">
      <c r="D7001" t="s">
        <v>165</v>
      </c>
    </row>
    <row r="7002">
      <c r="D7002" t="s">
        <v>165</v>
      </c>
    </row>
    <row r="7003">
      <c r="D7003" t="s">
        <v>165</v>
      </c>
    </row>
    <row r="7004">
      <c r="D7004" t="s">
        <v>165</v>
      </c>
    </row>
    <row r="7005">
      <c r="D7005" t="s">
        <v>165</v>
      </c>
    </row>
    <row r="7006">
      <c r="D7006" t="s">
        <v>165</v>
      </c>
    </row>
    <row r="7007">
      <c r="D7007" t="s">
        <v>165</v>
      </c>
    </row>
    <row r="7008">
      <c r="D7008" t="s">
        <v>165</v>
      </c>
    </row>
    <row r="7009">
      <c r="D7009" t="s">
        <v>165</v>
      </c>
    </row>
    <row r="7010">
      <c r="D7010" t="s">
        <v>165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t="str">
        <f>corporations_corporation_orders("Inaru Odoacer", -1)</f>
        <v>#NAME?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  <col customWidth="1" min="2" max="2" width="11.0"/>
  </cols>
  <sheetData>
    <row r="1">
      <c r="A1" s="213" t="s">
        <v>15</v>
      </c>
      <c r="K1" s="213" t="s">
        <v>167</v>
      </c>
    </row>
    <row r="2">
      <c r="A2" s="213" t="s">
        <v>508</v>
      </c>
      <c r="E2" s="213"/>
      <c r="F2" s="213" t="s">
        <v>509</v>
      </c>
      <c r="K2" s="213" t="s">
        <v>508</v>
      </c>
      <c r="O2" s="213"/>
      <c r="P2" s="213" t="s">
        <v>509</v>
      </c>
    </row>
    <row r="3">
      <c r="A3" s="1" t="s">
        <v>510</v>
      </c>
      <c r="B3" s="1" t="s">
        <v>511</v>
      </c>
      <c r="C3" s="1" t="s">
        <v>512</v>
      </c>
      <c r="D3" s="1" t="s">
        <v>513</v>
      </c>
      <c r="F3" s="1" t="s">
        <v>510</v>
      </c>
      <c r="G3" s="1" t="s">
        <v>511</v>
      </c>
      <c r="H3" s="1" t="s">
        <v>512</v>
      </c>
      <c r="I3" s="1" t="s">
        <v>513</v>
      </c>
      <c r="K3" s="1" t="s">
        <v>510</v>
      </c>
      <c r="L3" s="1" t="s">
        <v>511</v>
      </c>
      <c r="M3" s="1" t="s">
        <v>512</v>
      </c>
      <c r="N3" s="1" t="s">
        <v>513</v>
      </c>
      <c r="P3" s="1" t="s">
        <v>510</v>
      </c>
      <c r="Q3" s="1" t="s">
        <v>511</v>
      </c>
      <c r="R3" s="1" t="s">
        <v>512</v>
      </c>
      <c r="S3" s="1" t="s">
        <v>513</v>
      </c>
    </row>
    <row r="4">
      <c r="A4" s="214" t="str">
        <f t="array" ref="A4:A1002">IF(EQ('Raw Orders'!F2:F1100, 1029434329172),'Raw Orders'!H2:H1100, "")</f>
        <v/>
      </c>
      <c r="B4" s="215" t="str">
        <f t="array" ref="B4:B1002">IF(EQ('Raw Orders'!F2:F1100, 1029434329172),'Raw Orders'!L2:L1100, "")</f>
        <v/>
      </c>
      <c r="C4" s="215" t="str">
        <f t="array" ref="C4:C1002">IF(EQ('Raw Orders'!F2:F1100, 1029434329172),'Raw Orders'!M2:M1100, "")</f>
        <v/>
      </c>
      <c r="D4" s="215" t="str">
        <f t="array" ref="D4:D1002">IF(EQ('Raw Orders'!F2:F1100, 1029434329172),'Raw Orders'!I2:I1100, "")</f>
        <v/>
      </c>
      <c r="F4" t="str">
        <f t="array" ref="F4:F1002">IF(ISBLANK('Raw Orders'!C2:C1100), A4:A1100, "")</f>
        <v/>
      </c>
      <c r="G4" t="str">
        <f t="array" ref="G4:G1002">IF(ISBLANK('Raw Orders'!C2:C1100), B4:B1100, "")</f>
        <v/>
      </c>
      <c r="H4" t="str">
        <f t="array" ref="H4:H1002">IF(ISBLANK('Raw Orders'!C2:C1100), C4:C1100, "")</f>
        <v/>
      </c>
      <c r="I4" t="str">
        <f t="array" ref="I4:I1002">IF(ISBLANK('Raw Orders'!C2:C1100), D4:D1100, "")</f>
        <v/>
      </c>
      <c r="K4" s="214" t="str">
        <f t="array" ref="K4:K1002">IF(EQ('Raw Orders'!F2:F1100, 1027847407700),'Raw Orders'!H2:H1100, "")</f>
        <v/>
      </c>
      <c r="L4" s="215" t="str">
        <f t="array" ref="L4:L1002">IF(EQ('Raw Orders'!F2:F1100, 1027847407700),'Raw Orders'!L2:L1100, "")</f>
        <v/>
      </c>
      <c r="M4" s="215" t="str">
        <f t="array" ref="M4:M1002">IF(EQ('Raw Orders'!F2:F1100, 1027847407700),'Raw Orders'!M2:M1100, "")</f>
        <v/>
      </c>
      <c r="N4" s="215" t="str">
        <f t="array" ref="N4:N1002">IF(EQ('Raw Orders'!F2:F1100, 1027847407700),'Raw Orders'!I2:I1100, "")</f>
        <v/>
      </c>
      <c r="P4" t="str">
        <f t="array" ref="P4:P1002">IF(ISBLANK('Raw Orders'!C2:C1100), K4:K1100, "")</f>
        <v/>
      </c>
      <c r="Q4" t="str">
        <f t="array" ref="Q4:Q1002">IF(ISBLANK('Raw Orders'!C2:C1100), L4:L1100, "")</f>
        <v/>
      </c>
      <c r="R4" t="str">
        <f t="array" ref="R4:R1002">IF(ISBLANK('Raw Orders'!C2:C1100), M4:M1100, "")</f>
        <v/>
      </c>
      <c r="S4" t="str">
        <f t="array" ref="S4:S1002">IF(ISBLANK('Raw Orders'!C2:C1100), N4:N1100, "")</f>
        <v/>
      </c>
    </row>
    <row r="5">
      <c r="A5" t="s">
        <v>165</v>
      </c>
      <c r="B5" t="s">
        <v>165</v>
      </c>
      <c r="C5" t="s">
        <v>165</v>
      </c>
      <c r="D5" t="s">
        <v>165</v>
      </c>
      <c r="F5" t="s">
        <v>165</v>
      </c>
      <c r="G5" t="s">
        <v>165</v>
      </c>
      <c r="H5" t="s">
        <v>165</v>
      </c>
      <c r="I5" t="s">
        <v>165</v>
      </c>
      <c r="K5" t="s">
        <v>165</v>
      </c>
      <c r="L5" t="s">
        <v>165</v>
      </c>
      <c r="M5" t="s">
        <v>165</v>
      </c>
      <c r="N5" t="s">
        <v>165</v>
      </c>
      <c r="P5" t="s">
        <v>165</v>
      </c>
      <c r="Q5" t="s">
        <v>165</v>
      </c>
      <c r="R5" t="s">
        <v>165</v>
      </c>
      <c r="S5" t="s">
        <v>165</v>
      </c>
    </row>
    <row r="6">
      <c r="A6" t="s">
        <v>165</v>
      </c>
      <c r="B6" t="s">
        <v>165</v>
      </c>
      <c r="C6" t="s">
        <v>165</v>
      </c>
      <c r="D6" t="s">
        <v>165</v>
      </c>
      <c r="F6" t="s">
        <v>165</v>
      </c>
      <c r="G6" t="s">
        <v>165</v>
      </c>
      <c r="H6" t="s">
        <v>165</v>
      </c>
      <c r="I6" t="s">
        <v>165</v>
      </c>
      <c r="K6" t="s">
        <v>165</v>
      </c>
      <c r="L6" t="s">
        <v>165</v>
      </c>
      <c r="M6" t="s">
        <v>165</v>
      </c>
      <c r="N6" t="s">
        <v>165</v>
      </c>
      <c r="P6" t="s">
        <v>165</v>
      </c>
      <c r="Q6" t="s">
        <v>165</v>
      </c>
      <c r="R6" t="s">
        <v>165</v>
      </c>
      <c r="S6" t="s">
        <v>165</v>
      </c>
    </row>
    <row r="7">
      <c r="A7" t="s">
        <v>165</v>
      </c>
      <c r="B7" t="s">
        <v>165</v>
      </c>
      <c r="C7" t="s">
        <v>165</v>
      </c>
      <c r="D7" t="s">
        <v>165</v>
      </c>
      <c r="E7" s="216"/>
      <c r="F7" t="s">
        <v>165</v>
      </c>
      <c r="G7" t="s">
        <v>165</v>
      </c>
      <c r="H7" t="s">
        <v>165</v>
      </c>
      <c r="I7" t="s">
        <v>165</v>
      </c>
      <c r="K7" t="s">
        <v>165</v>
      </c>
      <c r="L7" t="s">
        <v>165</v>
      </c>
      <c r="M7" t="s">
        <v>165</v>
      </c>
      <c r="N7" t="s">
        <v>165</v>
      </c>
      <c r="P7" t="s">
        <v>165</v>
      </c>
      <c r="Q7" t="s">
        <v>165</v>
      </c>
      <c r="R7" t="s">
        <v>165</v>
      </c>
      <c r="S7" t="s">
        <v>165</v>
      </c>
    </row>
    <row r="8">
      <c r="A8" t="s">
        <v>165</v>
      </c>
      <c r="B8" t="s">
        <v>165</v>
      </c>
      <c r="C8" t="s">
        <v>165</v>
      </c>
      <c r="D8" t="s">
        <v>165</v>
      </c>
      <c r="F8" t="s">
        <v>165</v>
      </c>
      <c r="G8" t="s">
        <v>165</v>
      </c>
      <c r="H8" t="s">
        <v>165</v>
      </c>
      <c r="I8" t="s">
        <v>165</v>
      </c>
      <c r="K8" t="s">
        <v>165</v>
      </c>
      <c r="L8" t="s">
        <v>165</v>
      </c>
      <c r="M8" t="s">
        <v>165</v>
      </c>
      <c r="N8" t="s">
        <v>165</v>
      </c>
      <c r="P8" t="s">
        <v>165</v>
      </c>
      <c r="Q8" t="s">
        <v>165</v>
      </c>
      <c r="R8" t="s">
        <v>165</v>
      </c>
      <c r="S8" t="s">
        <v>165</v>
      </c>
    </row>
    <row r="9">
      <c r="A9" t="s">
        <v>165</v>
      </c>
      <c r="B9" t="s">
        <v>165</v>
      </c>
      <c r="C9" t="s">
        <v>165</v>
      </c>
      <c r="D9" t="s">
        <v>165</v>
      </c>
      <c r="F9" t="s">
        <v>165</v>
      </c>
      <c r="G9" t="s">
        <v>165</v>
      </c>
      <c r="H9" t="s">
        <v>165</v>
      </c>
      <c r="I9" t="s">
        <v>165</v>
      </c>
      <c r="K9" t="s">
        <v>165</v>
      </c>
      <c r="L9" t="s">
        <v>165</v>
      </c>
      <c r="M9" t="s">
        <v>165</v>
      </c>
      <c r="N9" t="s">
        <v>165</v>
      </c>
      <c r="P9" t="s">
        <v>165</v>
      </c>
      <c r="Q9" t="s">
        <v>165</v>
      </c>
      <c r="R9" t="s">
        <v>165</v>
      </c>
      <c r="S9" t="s">
        <v>165</v>
      </c>
    </row>
    <row r="10">
      <c r="A10" t="s">
        <v>165</v>
      </c>
      <c r="B10" t="s">
        <v>165</v>
      </c>
      <c r="C10" t="s">
        <v>165</v>
      </c>
      <c r="D10" t="s">
        <v>165</v>
      </c>
      <c r="F10" t="s">
        <v>165</v>
      </c>
      <c r="G10" t="s">
        <v>165</v>
      </c>
      <c r="H10" t="s">
        <v>165</v>
      </c>
      <c r="I10" t="s">
        <v>165</v>
      </c>
      <c r="K10" t="s">
        <v>165</v>
      </c>
      <c r="L10" t="s">
        <v>165</v>
      </c>
      <c r="M10" t="s">
        <v>165</v>
      </c>
      <c r="N10" t="s">
        <v>165</v>
      </c>
      <c r="P10" t="s">
        <v>165</v>
      </c>
      <c r="Q10" t="s">
        <v>165</v>
      </c>
      <c r="R10" t="s">
        <v>165</v>
      </c>
      <c r="S10" t="s">
        <v>165</v>
      </c>
    </row>
    <row r="11">
      <c r="A11" t="s">
        <v>165</v>
      </c>
      <c r="B11" t="s">
        <v>165</v>
      </c>
      <c r="C11" t="s">
        <v>165</v>
      </c>
      <c r="D11" t="s">
        <v>165</v>
      </c>
      <c r="F11" t="s">
        <v>165</v>
      </c>
      <c r="G11" t="s">
        <v>165</v>
      </c>
      <c r="H11" t="s">
        <v>165</v>
      </c>
      <c r="I11" t="s">
        <v>165</v>
      </c>
      <c r="K11" t="s">
        <v>165</v>
      </c>
      <c r="L11" t="s">
        <v>165</v>
      </c>
      <c r="M11" t="s">
        <v>165</v>
      </c>
      <c r="N11" t="s">
        <v>165</v>
      </c>
      <c r="P11" t="s">
        <v>165</v>
      </c>
      <c r="Q11" t="s">
        <v>165</v>
      </c>
      <c r="R11" t="s">
        <v>165</v>
      </c>
      <c r="S11" t="s">
        <v>165</v>
      </c>
    </row>
    <row r="12">
      <c r="A12" t="s">
        <v>165</v>
      </c>
      <c r="B12" t="s">
        <v>165</v>
      </c>
      <c r="C12" t="s">
        <v>165</v>
      </c>
      <c r="D12" t="s">
        <v>165</v>
      </c>
      <c r="F12" t="s">
        <v>165</v>
      </c>
      <c r="G12" t="s">
        <v>165</v>
      </c>
      <c r="H12" t="s">
        <v>165</v>
      </c>
      <c r="I12" t="s">
        <v>165</v>
      </c>
      <c r="K12" t="s">
        <v>165</v>
      </c>
      <c r="L12" t="s">
        <v>165</v>
      </c>
      <c r="M12" t="s">
        <v>165</v>
      </c>
      <c r="N12" t="s">
        <v>165</v>
      </c>
      <c r="P12" t="s">
        <v>165</v>
      </c>
      <c r="Q12" t="s">
        <v>165</v>
      </c>
      <c r="R12" t="s">
        <v>165</v>
      </c>
      <c r="S12" t="s">
        <v>165</v>
      </c>
    </row>
    <row r="13">
      <c r="A13" t="s">
        <v>165</v>
      </c>
      <c r="B13" t="s">
        <v>165</v>
      </c>
      <c r="C13" t="s">
        <v>165</v>
      </c>
      <c r="D13" t="s">
        <v>165</v>
      </c>
      <c r="F13" t="s">
        <v>165</v>
      </c>
      <c r="G13" t="s">
        <v>165</v>
      </c>
      <c r="H13" t="s">
        <v>165</v>
      </c>
      <c r="I13" t="s">
        <v>165</v>
      </c>
      <c r="K13" t="s">
        <v>165</v>
      </c>
      <c r="L13" t="s">
        <v>165</v>
      </c>
      <c r="M13" t="s">
        <v>165</v>
      </c>
      <c r="N13" t="s">
        <v>165</v>
      </c>
      <c r="P13" t="s">
        <v>165</v>
      </c>
      <c r="Q13" t="s">
        <v>165</v>
      </c>
      <c r="R13" t="s">
        <v>165</v>
      </c>
      <c r="S13" t="s">
        <v>165</v>
      </c>
    </row>
    <row r="14">
      <c r="A14" t="s">
        <v>165</v>
      </c>
      <c r="B14" t="s">
        <v>165</v>
      </c>
      <c r="C14" t="s">
        <v>165</v>
      </c>
      <c r="D14" t="s">
        <v>165</v>
      </c>
      <c r="F14" t="s">
        <v>165</v>
      </c>
      <c r="G14" t="s">
        <v>165</v>
      </c>
      <c r="H14" t="s">
        <v>165</v>
      </c>
      <c r="I14" t="s">
        <v>165</v>
      </c>
      <c r="K14" t="s">
        <v>165</v>
      </c>
      <c r="L14" t="s">
        <v>165</v>
      </c>
      <c r="M14" t="s">
        <v>165</v>
      </c>
      <c r="N14" t="s">
        <v>165</v>
      </c>
      <c r="P14" t="s">
        <v>165</v>
      </c>
      <c r="Q14" t="s">
        <v>165</v>
      </c>
      <c r="R14" t="s">
        <v>165</v>
      </c>
      <c r="S14" t="s">
        <v>165</v>
      </c>
    </row>
    <row r="15">
      <c r="A15" t="s">
        <v>165</v>
      </c>
      <c r="B15" t="s">
        <v>165</v>
      </c>
      <c r="C15" t="s">
        <v>165</v>
      </c>
      <c r="D15" t="s">
        <v>165</v>
      </c>
      <c r="F15" t="s">
        <v>165</v>
      </c>
      <c r="G15" t="s">
        <v>165</v>
      </c>
      <c r="H15" t="s">
        <v>165</v>
      </c>
      <c r="I15" t="s">
        <v>165</v>
      </c>
      <c r="K15" t="s">
        <v>165</v>
      </c>
      <c r="L15" t="s">
        <v>165</v>
      </c>
      <c r="M15" t="s">
        <v>165</v>
      </c>
      <c r="N15" t="s">
        <v>165</v>
      </c>
      <c r="P15" t="s">
        <v>165</v>
      </c>
      <c r="Q15" t="s">
        <v>165</v>
      </c>
      <c r="R15" t="s">
        <v>165</v>
      </c>
      <c r="S15" t="s">
        <v>165</v>
      </c>
    </row>
    <row r="16">
      <c r="A16" t="s">
        <v>165</v>
      </c>
      <c r="B16" t="s">
        <v>165</v>
      </c>
      <c r="C16" t="s">
        <v>165</v>
      </c>
      <c r="D16" t="s">
        <v>165</v>
      </c>
      <c r="F16" t="s">
        <v>165</v>
      </c>
      <c r="G16" t="s">
        <v>165</v>
      </c>
      <c r="H16" t="s">
        <v>165</v>
      </c>
      <c r="I16" t="s">
        <v>165</v>
      </c>
      <c r="K16" t="s">
        <v>165</v>
      </c>
      <c r="L16" t="s">
        <v>165</v>
      </c>
      <c r="M16" t="s">
        <v>165</v>
      </c>
      <c r="N16" t="s">
        <v>165</v>
      </c>
      <c r="P16" t="s">
        <v>165</v>
      </c>
      <c r="Q16" t="s">
        <v>165</v>
      </c>
      <c r="R16" t="s">
        <v>165</v>
      </c>
      <c r="S16" t="s">
        <v>165</v>
      </c>
    </row>
    <row r="17">
      <c r="A17" t="s">
        <v>165</v>
      </c>
      <c r="B17" t="s">
        <v>165</v>
      </c>
      <c r="C17" t="s">
        <v>165</v>
      </c>
      <c r="D17" t="s">
        <v>165</v>
      </c>
      <c r="F17" t="s">
        <v>165</v>
      </c>
      <c r="G17" t="s">
        <v>165</v>
      </c>
      <c r="H17" t="s">
        <v>165</v>
      </c>
      <c r="I17" t="s">
        <v>165</v>
      </c>
      <c r="K17" t="s">
        <v>165</v>
      </c>
      <c r="L17" t="s">
        <v>165</v>
      </c>
      <c r="M17" t="s">
        <v>165</v>
      </c>
      <c r="N17" t="s">
        <v>165</v>
      </c>
      <c r="P17" t="s">
        <v>165</v>
      </c>
      <c r="Q17" t="s">
        <v>165</v>
      </c>
      <c r="R17" t="s">
        <v>165</v>
      </c>
      <c r="S17" t="s">
        <v>165</v>
      </c>
    </row>
    <row r="18">
      <c r="A18" t="s">
        <v>165</v>
      </c>
      <c r="B18" t="s">
        <v>165</v>
      </c>
      <c r="C18" t="s">
        <v>165</v>
      </c>
      <c r="D18" t="s">
        <v>165</v>
      </c>
      <c r="F18" t="s">
        <v>165</v>
      </c>
      <c r="G18" t="s">
        <v>165</v>
      </c>
      <c r="H18" t="s">
        <v>165</v>
      </c>
      <c r="I18" t="s">
        <v>165</v>
      </c>
      <c r="K18" t="s">
        <v>165</v>
      </c>
      <c r="L18" t="s">
        <v>165</v>
      </c>
      <c r="M18" t="s">
        <v>165</v>
      </c>
      <c r="N18" t="s">
        <v>165</v>
      </c>
      <c r="P18" t="s">
        <v>165</v>
      </c>
      <c r="Q18" t="s">
        <v>165</v>
      </c>
      <c r="R18" t="s">
        <v>165</v>
      </c>
      <c r="S18" t="s">
        <v>165</v>
      </c>
    </row>
    <row r="19">
      <c r="A19" t="s">
        <v>165</v>
      </c>
      <c r="B19" t="s">
        <v>165</v>
      </c>
      <c r="C19" t="s">
        <v>165</v>
      </c>
      <c r="D19" t="s">
        <v>165</v>
      </c>
      <c r="F19" t="s">
        <v>165</v>
      </c>
      <c r="G19" t="s">
        <v>165</v>
      </c>
      <c r="H19" t="s">
        <v>165</v>
      </c>
      <c r="I19" t="s">
        <v>165</v>
      </c>
      <c r="K19" t="s">
        <v>165</v>
      </c>
      <c r="L19" t="s">
        <v>165</v>
      </c>
      <c r="M19" t="s">
        <v>165</v>
      </c>
      <c r="N19" t="s">
        <v>165</v>
      </c>
      <c r="P19" t="s">
        <v>165</v>
      </c>
      <c r="Q19" t="s">
        <v>165</v>
      </c>
      <c r="R19" t="s">
        <v>165</v>
      </c>
      <c r="S19" t="s">
        <v>165</v>
      </c>
    </row>
    <row r="20">
      <c r="A20" t="s">
        <v>165</v>
      </c>
      <c r="B20" t="s">
        <v>165</v>
      </c>
      <c r="C20" t="s">
        <v>165</v>
      </c>
      <c r="D20" t="s">
        <v>165</v>
      </c>
      <c r="F20" t="s">
        <v>165</v>
      </c>
      <c r="G20" t="s">
        <v>165</v>
      </c>
      <c r="H20" t="s">
        <v>165</v>
      </c>
      <c r="I20" t="s">
        <v>165</v>
      </c>
      <c r="K20" t="s">
        <v>165</v>
      </c>
      <c r="L20" t="s">
        <v>165</v>
      </c>
      <c r="M20" t="s">
        <v>165</v>
      </c>
      <c r="N20" t="s">
        <v>165</v>
      </c>
      <c r="P20" t="s">
        <v>165</v>
      </c>
      <c r="Q20" t="s">
        <v>165</v>
      </c>
      <c r="R20" t="s">
        <v>165</v>
      </c>
      <c r="S20" t="s">
        <v>165</v>
      </c>
    </row>
    <row r="21">
      <c r="A21" t="s">
        <v>165</v>
      </c>
      <c r="B21" t="s">
        <v>165</v>
      </c>
      <c r="C21" t="s">
        <v>165</v>
      </c>
      <c r="D21" t="s">
        <v>165</v>
      </c>
      <c r="F21" t="s">
        <v>165</v>
      </c>
      <c r="G21" t="s">
        <v>165</v>
      </c>
      <c r="H21" t="s">
        <v>165</v>
      </c>
      <c r="I21" t="s">
        <v>165</v>
      </c>
      <c r="K21" t="s">
        <v>165</v>
      </c>
      <c r="L21" t="s">
        <v>165</v>
      </c>
      <c r="M21" t="s">
        <v>165</v>
      </c>
      <c r="N21" t="s">
        <v>165</v>
      </c>
      <c r="P21" t="s">
        <v>165</v>
      </c>
      <c r="Q21" t="s">
        <v>165</v>
      </c>
      <c r="R21" t="s">
        <v>165</v>
      </c>
      <c r="S21" t="s">
        <v>165</v>
      </c>
    </row>
    <row r="22">
      <c r="A22" t="s">
        <v>165</v>
      </c>
      <c r="B22" t="s">
        <v>165</v>
      </c>
      <c r="C22" t="s">
        <v>165</v>
      </c>
      <c r="D22" t="s">
        <v>165</v>
      </c>
      <c r="F22" t="s">
        <v>165</v>
      </c>
      <c r="G22" t="s">
        <v>165</v>
      </c>
      <c r="H22" t="s">
        <v>165</v>
      </c>
      <c r="I22" t="s">
        <v>165</v>
      </c>
      <c r="K22" t="s">
        <v>165</v>
      </c>
      <c r="L22" t="s">
        <v>165</v>
      </c>
      <c r="M22" t="s">
        <v>165</v>
      </c>
      <c r="N22" t="s">
        <v>165</v>
      </c>
      <c r="P22" t="s">
        <v>165</v>
      </c>
      <c r="Q22" t="s">
        <v>165</v>
      </c>
      <c r="R22" t="s">
        <v>165</v>
      </c>
      <c r="S22" t="s">
        <v>165</v>
      </c>
    </row>
    <row r="23">
      <c r="A23" t="s">
        <v>165</v>
      </c>
      <c r="B23" t="s">
        <v>165</v>
      </c>
      <c r="C23" t="s">
        <v>165</v>
      </c>
      <c r="D23" t="s">
        <v>165</v>
      </c>
      <c r="F23" t="s">
        <v>165</v>
      </c>
      <c r="G23" t="s">
        <v>165</v>
      </c>
      <c r="H23" t="s">
        <v>165</v>
      </c>
      <c r="I23" t="s">
        <v>165</v>
      </c>
      <c r="K23" t="s">
        <v>165</v>
      </c>
      <c r="L23" t="s">
        <v>165</v>
      </c>
      <c r="M23" t="s">
        <v>165</v>
      </c>
      <c r="N23" t="s">
        <v>165</v>
      </c>
      <c r="P23" t="s">
        <v>165</v>
      </c>
      <c r="Q23" t="s">
        <v>165</v>
      </c>
      <c r="R23" t="s">
        <v>165</v>
      </c>
      <c r="S23" t="s">
        <v>165</v>
      </c>
    </row>
    <row r="24">
      <c r="A24" t="s">
        <v>165</v>
      </c>
      <c r="B24" t="s">
        <v>165</v>
      </c>
      <c r="C24" t="s">
        <v>165</v>
      </c>
      <c r="D24" t="s">
        <v>165</v>
      </c>
      <c r="F24" t="s">
        <v>165</v>
      </c>
      <c r="G24" t="s">
        <v>165</v>
      </c>
      <c r="H24" t="s">
        <v>165</v>
      </c>
      <c r="I24" t="s">
        <v>165</v>
      </c>
      <c r="K24" t="s">
        <v>165</v>
      </c>
      <c r="L24" t="s">
        <v>165</v>
      </c>
      <c r="M24" t="s">
        <v>165</v>
      </c>
      <c r="N24" t="s">
        <v>165</v>
      </c>
      <c r="P24" t="s">
        <v>165</v>
      </c>
      <c r="Q24" t="s">
        <v>165</v>
      </c>
      <c r="R24" t="s">
        <v>165</v>
      </c>
      <c r="S24" t="s">
        <v>165</v>
      </c>
    </row>
    <row r="25">
      <c r="A25" t="s">
        <v>165</v>
      </c>
      <c r="B25" t="s">
        <v>165</v>
      </c>
      <c r="C25" t="s">
        <v>165</v>
      </c>
      <c r="D25" t="s">
        <v>165</v>
      </c>
      <c r="F25" t="s">
        <v>165</v>
      </c>
      <c r="G25" t="s">
        <v>165</v>
      </c>
      <c r="H25" t="s">
        <v>165</v>
      </c>
      <c r="I25" t="s">
        <v>165</v>
      </c>
      <c r="K25" t="s">
        <v>165</v>
      </c>
      <c r="L25" t="s">
        <v>165</v>
      </c>
      <c r="M25" t="s">
        <v>165</v>
      </c>
      <c r="N25" t="s">
        <v>165</v>
      </c>
      <c r="P25" t="s">
        <v>165</v>
      </c>
      <c r="Q25" t="s">
        <v>165</v>
      </c>
      <c r="R25" t="s">
        <v>165</v>
      </c>
      <c r="S25" t="s">
        <v>165</v>
      </c>
    </row>
    <row r="26">
      <c r="A26" t="s">
        <v>165</v>
      </c>
      <c r="B26" t="s">
        <v>165</v>
      </c>
      <c r="C26" t="s">
        <v>165</v>
      </c>
      <c r="D26" t="s">
        <v>165</v>
      </c>
      <c r="F26" t="s">
        <v>165</v>
      </c>
      <c r="G26" t="s">
        <v>165</v>
      </c>
      <c r="H26" t="s">
        <v>165</v>
      </c>
      <c r="I26" t="s">
        <v>165</v>
      </c>
      <c r="K26" t="s">
        <v>165</v>
      </c>
      <c r="L26" t="s">
        <v>165</v>
      </c>
      <c r="M26" t="s">
        <v>165</v>
      </c>
      <c r="N26" t="s">
        <v>165</v>
      </c>
      <c r="P26" t="s">
        <v>165</v>
      </c>
      <c r="Q26" t="s">
        <v>165</v>
      </c>
      <c r="R26" t="s">
        <v>165</v>
      </c>
      <c r="S26" t="s">
        <v>165</v>
      </c>
    </row>
    <row r="27">
      <c r="A27" t="s">
        <v>165</v>
      </c>
      <c r="B27" t="s">
        <v>165</v>
      </c>
      <c r="C27" t="s">
        <v>165</v>
      </c>
      <c r="D27" t="s">
        <v>165</v>
      </c>
      <c r="F27" t="s">
        <v>165</v>
      </c>
      <c r="G27" t="s">
        <v>165</v>
      </c>
      <c r="H27" t="s">
        <v>165</v>
      </c>
      <c r="I27" t="s">
        <v>165</v>
      </c>
      <c r="K27" t="s">
        <v>165</v>
      </c>
      <c r="L27" t="s">
        <v>165</v>
      </c>
      <c r="M27" t="s">
        <v>165</v>
      </c>
      <c r="N27" t="s">
        <v>165</v>
      </c>
      <c r="P27" t="s">
        <v>165</v>
      </c>
      <c r="Q27" t="s">
        <v>165</v>
      </c>
      <c r="R27" t="s">
        <v>165</v>
      </c>
      <c r="S27" t="s">
        <v>165</v>
      </c>
    </row>
    <row r="28">
      <c r="A28" t="s">
        <v>165</v>
      </c>
      <c r="B28" t="s">
        <v>165</v>
      </c>
      <c r="C28" t="s">
        <v>165</v>
      </c>
      <c r="D28" t="s">
        <v>165</v>
      </c>
      <c r="F28" t="s">
        <v>165</v>
      </c>
      <c r="G28" t="s">
        <v>165</v>
      </c>
      <c r="H28" t="s">
        <v>165</v>
      </c>
      <c r="I28" t="s">
        <v>165</v>
      </c>
      <c r="K28" t="s">
        <v>165</v>
      </c>
      <c r="L28" t="s">
        <v>165</v>
      </c>
      <c r="M28" t="s">
        <v>165</v>
      </c>
      <c r="N28" t="s">
        <v>165</v>
      </c>
      <c r="P28" t="s">
        <v>165</v>
      </c>
      <c r="Q28" t="s">
        <v>165</v>
      </c>
      <c r="R28" t="s">
        <v>165</v>
      </c>
      <c r="S28" t="s">
        <v>165</v>
      </c>
    </row>
    <row r="29">
      <c r="A29" t="s">
        <v>165</v>
      </c>
      <c r="B29" t="s">
        <v>165</v>
      </c>
      <c r="C29" t="s">
        <v>165</v>
      </c>
      <c r="D29" t="s">
        <v>165</v>
      </c>
      <c r="F29" t="s">
        <v>165</v>
      </c>
      <c r="G29" t="s">
        <v>165</v>
      </c>
      <c r="H29" t="s">
        <v>165</v>
      </c>
      <c r="I29" t="s">
        <v>165</v>
      </c>
      <c r="K29" t="s">
        <v>165</v>
      </c>
      <c r="L29" t="s">
        <v>165</v>
      </c>
      <c r="M29" t="s">
        <v>165</v>
      </c>
      <c r="N29" t="s">
        <v>165</v>
      </c>
      <c r="P29" t="s">
        <v>165</v>
      </c>
      <c r="Q29" t="s">
        <v>165</v>
      </c>
      <c r="R29" t="s">
        <v>165</v>
      </c>
      <c r="S29" t="s">
        <v>165</v>
      </c>
    </row>
    <row r="30">
      <c r="A30" t="s">
        <v>165</v>
      </c>
      <c r="B30" t="s">
        <v>165</v>
      </c>
      <c r="C30" t="s">
        <v>165</v>
      </c>
      <c r="D30" t="s">
        <v>165</v>
      </c>
      <c r="F30" t="s">
        <v>165</v>
      </c>
      <c r="G30" t="s">
        <v>165</v>
      </c>
      <c r="H30" t="s">
        <v>165</v>
      </c>
      <c r="I30" t="s">
        <v>165</v>
      </c>
      <c r="K30" t="s">
        <v>165</v>
      </c>
      <c r="L30" t="s">
        <v>165</v>
      </c>
      <c r="M30" t="s">
        <v>165</v>
      </c>
      <c r="N30" t="s">
        <v>165</v>
      </c>
      <c r="P30" t="s">
        <v>165</v>
      </c>
      <c r="Q30" t="s">
        <v>165</v>
      </c>
      <c r="R30" t="s">
        <v>165</v>
      </c>
      <c r="S30" t="s">
        <v>165</v>
      </c>
    </row>
    <row r="31">
      <c r="A31" t="s">
        <v>165</v>
      </c>
      <c r="B31" t="s">
        <v>165</v>
      </c>
      <c r="C31" t="s">
        <v>165</v>
      </c>
      <c r="D31" t="s">
        <v>165</v>
      </c>
      <c r="F31" t="s">
        <v>165</v>
      </c>
      <c r="G31" t="s">
        <v>165</v>
      </c>
      <c r="H31" t="s">
        <v>165</v>
      </c>
      <c r="I31" t="s">
        <v>165</v>
      </c>
      <c r="K31" t="s">
        <v>165</v>
      </c>
      <c r="L31" t="s">
        <v>165</v>
      </c>
      <c r="M31" t="s">
        <v>165</v>
      </c>
      <c r="N31" t="s">
        <v>165</v>
      </c>
      <c r="P31" t="s">
        <v>165</v>
      </c>
      <c r="Q31" t="s">
        <v>165</v>
      </c>
      <c r="R31" t="s">
        <v>165</v>
      </c>
      <c r="S31" t="s">
        <v>165</v>
      </c>
    </row>
    <row r="32">
      <c r="A32" t="s">
        <v>165</v>
      </c>
      <c r="B32" t="s">
        <v>165</v>
      </c>
      <c r="C32" t="s">
        <v>165</v>
      </c>
      <c r="D32" t="s">
        <v>165</v>
      </c>
      <c r="F32" t="s">
        <v>165</v>
      </c>
      <c r="G32" t="s">
        <v>165</v>
      </c>
      <c r="H32" t="s">
        <v>165</v>
      </c>
      <c r="I32" t="s">
        <v>165</v>
      </c>
      <c r="K32" t="s">
        <v>165</v>
      </c>
      <c r="L32" t="s">
        <v>165</v>
      </c>
      <c r="M32" t="s">
        <v>165</v>
      </c>
      <c r="N32" t="s">
        <v>165</v>
      </c>
      <c r="P32" t="s">
        <v>165</v>
      </c>
      <c r="Q32" t="s">
        <v>165</v>
      </c>
      <c r="R32" t="s">
        <v>165</v>
      </c>
      <c r="S32" t="s">
        <v>165</v>
      </c>
    </row>
    <row r="33">
      <c r="A33" t="s">
        <v>165</v>
      </c>
      <c r="B33" t="s">
        <v>165</v>
      </c>
      <c r="C33" t="s">
        <v>165</v>
      </c>
      <c r="D33" t="s">
        <v>165</v>
      </c>
      <c r="F33" t="s">
        <v>165</v>
      </c>
      <c r="G33" t="s">
        <v>165</v>
      </c>
      <c r="H33" t="s">
        <v>165</v>
      </c>
      <c r="I33" t="s">
        <v>165</v>
      </c>
      <c r="K33" t="s">
        <v>165</v>
      </c>
      <c r="L33" t="s">
        <v>165</v>
      </c>
      <c r="M33" t="s">
        <v>165</v>
      </c>
      <c r="N33" t="s">
        <v>165</v>
      </c>
      <c r="P33" t="s">
        <v>165</v>
      </c>
      <c r="Q33" t="s">
        <v>165</v>
      </c>
      <c r="R33" t="s">
        <v>165</v>
      </c>
      <c r="S33" t="s">
        <v>165</v>
      </c>
    </row>
    <row r="34">
      <c r="A34" t="s">
        <v>165</v>
      </c>
      <c r="B34" t="s">
        <v>165</v>
      </c>
      <c r="C34" t="s">
        <v>165</v>
      </c>
      <c r="D34" t="s">
        <v>165</v>
      </c>
      <c r="F34" t="s">
        <v>165</v>
      </c>
      <c r="G34" t="s">
        <v>165</v>
      </c>
      <c r="H34" t="s">
        <v>165</v>
      </c>
      <c r="I34" t="s">
        <v>165</v>
      </c>
      <c r="K34" t="s">
        <v>165</v>
      </c>
      <c r="L34" t="s">
        <v>165</v>
      </c>
      <c r="M34" t="s">
        <v>165</v>
      </c>
      <c r="N34" t="s">
        <v>165</v>
      </c>
      <c r="P34" t="s">
        <v>165</v>
      </c>
      <c r="Q34" t="s">
        <v>165</v>
      </c>
      <c r="R34" t="s">
        <v>165</v>
      </c>
      <c r="S34" t="s">
        <v>165</v>
      </c>
    </row>
    <row r="35">
      <c r="A35" t="s">
        <v>165</v>
      </c>
      <c r="B35" t="s">
        <v>165</v>
      </c>
      <c r="C35" t="s">
        <v>165</v>
      </c>
      <c r="D35" t="s">
        <v>165</v>
      </c>
      <c r="F35" t="s">
        <v>165</v>
      </c>
      <c r="G35" t="s">
        <v>165</v>
      </c>
      <c r="H35" t="s">
        <v>165</v>
      </c>
      <c r="I35" t="s">
        <v>165</v>
      </c>
      <c r="K35" t="s">
        <v>165</v>
      </c>
      <c r="L35" t="s">
        <v>165</v>
      </c>
      <c r="M35" t="s">
        <v>165</v>
      </c>
      <c r="N35" t="s">
        <v>165</v>
      </c>
      <c r="P35" t="s">
        <v>165</v>
      </c>
      <c r="Q35" t="s">
        <v>165</v>
      </c>
      <c r="R35" t="s">
        <v>165</v>
      </c>
      <c r="S35" t="s">
        <v>165</v>
      </c>
    </row>
    <row r="36">
      <c r="A36" t="s">
        <v>165</v>
      </c>
      <c r="B36" t="s">
        <v>165</v>
      </c>
      <c r="C36" t="s">
        <v>165</v>
      </c>
      <c r="D36" t="s">
        <v>165</v>
      </c>
      <c r="F36" t="s">
        <v>165</v>
      </c>
      <c r="G36" t="s">
        <v>165</v>
      </c>
      <c r="H36" t="s">
        <v>165</v>
      </c>
      <c r="I36" t="s">
        <v>165</v>
      </c>
      <c r="K36" t="s">
        <v>165</v>
      </c>
      <c r="L36" t="s">
        <v>165</v>
      </c>
      <c r="M36" t="s">
        <v>165</v>
      </c>
      <c r="N36" t="s">
        <v>165</v>
      </c>
      <c r="P36" t="s">
        <v>165</v>
      </c>
      <c r="Q36" t="s">
        <v>165</v>
      </c>
      <c r="R36" t="s">
        <v>165</v>
      </c>
      <c r="S36" t="s">
        <v>165</v>
      </c>
    </row>
    <row r="37">
      <c r="A37" t="s">
        <v>165</v>
      </c>
      <c r="B37" t="s">
        <v>165</v>
      </c>
      <c r="C37" t="s">
        <v>165</v>
      </c>
      <c r="D37" t="s">
        <v>165</v>
      </c>
      <c r="F37" t="s">
        <v>165</v>
      </c>
      <c r="G37" t="s">
        <v>165</v>
      </c>
      <c r="H37" t="s">
        <v>165</v>
      </c>
      <c r="I37" t="s">
        <v>165</v>
      </c>
      <c r="K37" t="s">
        <v>165</v>
      </c>
      <c r="L37" t="s">
        <v>165</v>
      </c>
      <c r="M37" t="s">
        <v>165</v>
      </c>
      <c r="N37" t="s">
        <v>165</v>
      </c>
      <c r="P37" t="s">
        <v>165</v>
      </c>
      <c r="Q37" t="s">
        <v>165</v>
      </c>
      <c r="R37" t="s">
        <v>165</v>
      </c>
      <c r="S37" t="s">
        <v>165</v>
      </c>
    </row>
    <row r="38">
      <c r="A38" t="s">
        <v>165</v>
      </c>
      <c r="B38" t="s">
        <v>165</v>
      </c>
      <c r="C38" t="s">
        <v>165</v>
      </c>
      <c r="D38" t="s">
        <v>165</v>
      </c>
      <c r="F38" t="s">
        <v>165</v>
      </c>
      <c r="G38" t="s">
        <v>165</v>
      </c>
      <c r="H38" t="s">
        <v>165</v>
      </c>
      <c r="I38" t="s">
        <v>165</v>
      </c>
      <c r="K38" t="s">
        <v>165</v>
      </c>
      <c r="L38" t="s">
        <v>165</v>
      </c>
      <c r="M38" t="s">
        <v>165</v>
      </c>
      <c r="N38" t="s">
        <v>165</v>
      </c>
      <c r="P38" t="s">
        <v>165</v>
      </c>
      <c r="Q38" t="s">
        <v>165</v>
      </c>
      <c r="R38" t="s">
        <v>165</v>
      </c>
      <c r="S38" t="s">
        <v>165</v>
      </c>
    </row>
    <row r="39">
      <c r="A39" t="s">
        <v>165</v>
      </c>
      <c r="B39" t="s">
        <v>165</v>
      </c>
      <c r="C39" t="s">
        <v>165</v>
      </c>
      <c r="D39" t="s">
        <v>165</v>
      </c>
      <c r="F39" t="s">
        <v>165</v>
      </c>
      <c r="G39" t="s">
        <v>165</v>
      </c>
      <c r="H39" t="s">
        <v>165</v>
      </c>
      <c r="I39" t="s">
        <v>165</v>
      </c>
      <c r="K39" t="s">
        <v>165</v>
      </c>
      <c r="L39" t="s">
        <v>165</v>
      </c>
      <c r="M39" t="s">
        <v>165</v>
      </c>
      <c r="N39" t="s">
        <v>165</v>
      </c>
      <c r="P39" t="s">
        <v>165</v>
      </c>
      <c r="Q39" t="s">
        <v>165</v>
      </c>
      <c r="R39" t="s">
        <v>165</v>
      </c>
      <c r="S39" t="s">
        <v>165</v>
      </c>
    </row>
    <row r="40">
      <c r="A40" t="s">
        <v>165</v>
      </c>
      <c r="B40" t="s">
        <v>165</v>
      </c>
      <c r="C40" t="s">
        <v>165</v>
      </c>
      <c r="D40" t="s">
        <v>165</v>
      </c>
      <c r="F40" t="s">
        <v>165</v>
      </c>
      <c r="G40" t="s">
        <v>165</v>
      </c>
      <c r="H40" t="s">
        <v>165</v>
      </c>
      <c r="I40" t="s">
        <v>165</v>
      </c>
      <c r="K40" t="s">
        <v>165</v>
      </c>
      <c r="L40" t="s">
        <v>165</v>
      </c>
      <c r="M40" t="s">
        <v>165</v>
      </c>
      <c r="N40" t="s">
        <v>165</v>
      </c>
      <c r="P40" t="s">
        <v>165</v>
      </c>
      <c r="Q40" t="s">
        <v>165</v>
      </c>
      <c r="R40" t="s">
        <v>165</v>
      </c>
      <c r="S40" t="s">
        <v>165</v>
      </c>
    </row>
    <row r="41">
      <c r="A41" t="s">
        <v>165</v>
      </c>
      <c r="B41" t="s">
        <v>165</v>
      </c>
      <c r="C41" t="s">
        <v>165</v>
      </c>
      <c r="D41" t="s">
        <v>165</v>
      </c>
      <c r="F41" t="s">
        <v>165</v>
      </c>
      <c r="G41" t="s">
        <v>165</v>
      </c>
      <c r="H41" t="s">
        <v>165</v>
      </c>
      <c r="I41" t="s">
        <v>165</v>
      </c>
      <c r="K41" t="s">
        <v>165</v>
      </c>
      <c r="L41" t="s">
        <v>165</v>
      </c>
      <c r="M41" t="s">
        <v>165</v>
      </c>
      <c r="N41" t="s">
        <v>165</v>
      </c>
      <c r="P41" t="s">
        <v>165</v>
      </c>
      <c r="Q41" t="s">
        <v>165</v>
      </c>
      <c r="R41" t="s">
        <v>165</v>
      </c>
      <c r="S41" t="s">
        <v>165</v>
      </c>
    </row>
    <row r="42">
      <c r="A42" t="s">
        <v>165</v>
      </c>
      <c r="B42" t="s">
        <v>165</v>
      </c>
      <c r="C42" t="s">
        <v>165</v>
      </c>
      <c r="D42" t="s">
        <v>165</v>
      </c>
      <c r="F42" t="s">
        <v>165</v>
      </c>
      <c r="G42" t="s">
        <v>165</v>
      </c>
      <c r="H42" t="s">
        <v>165</v>
      </c>
      <c r="I42" t="s">
        <v>165</v>
      </c>
      <c r="K42" t="s">
        <v>165</v>
      </c>
      <c r="L42" t="s">
        <v>165</v>
      </c>
      <c r="M42" t="s">
        <v>165</v>
      </c>
      <c r="N42" t="s">
        <v>165</v>
      </c>
      <c r="P42" t="s">
        <v>165</v>
      </c>
      <c r="Q42" t="s">
        <v>165</v>
      </c>
      <c r="R42" t="s">
        <v>165</v>
      </c>
      <c r="S42" t="s">
        <v>165</v>
      </c>
    </row>
    <row r="43">
      <c r="A43" t="s">
        <v>165</v>
      </c>
      <c r="B43" t="s">
        <v>165</v>
      </c>
      <c r="C43" t="s">
        <v>165</v>
      </c>
      <c r="D43" t="s">
        <v>165</v>
      </c>
      <c r="F43" t="s">
        <v>165</v>
      </c>
      <c r="G43" t="s">
        <v>165</v>
      </c>
      <c r="H43" t="s">
        <v>165</v>
      </c>
      <c r="I43" t="s">
        <v>165</v>
      </c>
      <c r="K43" t="s">
        <v>165</v>
      </c>
      <c r="L43" t="s">
        <v>165</v>
      </c>
      <c r="M43" t="s">
        <v>165</v>
      </c>
      <c r="N43" t="s">
        <v>165</v>
      </c>
      <c r="P43" t="s">
        <v>165</v>
      </c>
      <c r="Q43" t="s">
        <v>165</v>
      </c>
      <c r="R43" t="s">
        <v>165</v>
      </c>
      <c r="S43" t="s">
        <v>165</v>
      </c>
    </row>
    <row r="44">
      <c r="A44" t="s">
        <v>165</v>
      </c>
      <c r="B44" t="s">
        <v>165</v>
      </c>
      <c r="C44" t="s">
        <v>165</v>
      </c>
      <c r="D44" t="s">
        <v>165</v>
      </c>
      <c r="F44" t="s">
        <v>165</v>
      </c>
      <c r="G44" t="s">
        <v>165</v>
      </c>
      <c r="H44" t="s">
        <v>165</v>
      </c>
      <c r="I44" t="s">
        <v>165</v>
      </c>
      <c r="K44" t="s">
        <v>165</v>
      </c>
      <c r="L44" t="s">
        <v>165</v>
      </c>
      <c r="M44" t="s">
        <v>165</v>
      </c>
      <c r="N44" t="s">
        <v>165</v>
      </c>
      <c r="P44" t="s">
        <v>165</v>
      </c>
      <c r="Q44" t="s">
        <v>165</v>
      </c>
      <c r="R44" t="s">
        <v>165</v>
      </c>
      <c r="S44" t="s">
        <v>165</v>
      </c>
    </row>
    <row r="45">
      <c r="A45" t="s">
        <v>165</v>
      </c>
      <c r="B45" t="s">
        <v>165</v>
      </c>
      <c r="C45" t="s">
        <v>165</v>
      </c>
      <c r="D45" t="s">
        <v>165</v>
      </c>
      <c r="F45" t="s">
        <v>165</v>
      </c>
      <c r="G45" t="s">
        <v>165</v>
      </c>
      <c r="H45" t="s">
        <v>165</v>
      </c>
      <c r="I45" t="s">
        <v>165</v>
      </c>
      <c r="K45" t="s">
        <v>165</v>
      </c>
      <c r="L45" t="s">
        <v>165</v>
      </c>
      <c r="M45" t="s">
        <v>165</v>
      </c>
      <c r="N45" t="s">
        <v>165</v>
      </c>
      <c r="P45" t="s">
        <v>165</v>
      </c>
      <c r="Q45" t="s">
        <v>165</v>
      </c>
      <c r="R45" t="s">
        <v>165</v>
      </c>
      <c r="S45" t="s">
        <v>165</v>
      </c>
    </row>
    <row r="46">
      <c r="A46" t="s">
        <v>165</v>
      </c>
      <c r="B46" t="s">
        <v>165</v>
      </c>
      <c r="C46" t="s">
        <v>165</v>
      </c>
      <c r="D46" t="s">
        <v>165</v>
      </c>
      <c r="F46" t="s">
        <v>165</v>
      </c>
      <c r="G46" t="s">
        <v>165</v>
      </c>
      <c r="H46" t="s">
        <v>165</v>
      </c>
      <c r="I46" t="s">
        <v>165</v>
      </c>
      <c r="K46" t="s">
        <v>165</v>
      </c>
      <c r="L46" t="s">
        <v>165</v>
      </c>
      <c r="M46" t="s">
        <v>165</v>
      </c>
      <c r="N46" t="s">
        <v>165</v>
      </c>
      <c r="P46" t="s">
        <v>165</v>
      </c>
      <c r="Q46" t="s">
        <v>165</v>
      </c>
      <c r="R46" t="s">
        <v>165</v>
      </c>
      <c r="S46" t="s">
        <v>165</v>
      </c>
    </row>
    <row r="47">
      <c r="A47" t="s">
        <v>165</v>
      </c>
      <c r="B47" t="s">
        <v>165</v>
      </c>
      <c r="C47" t="s">
        <v>165</v>
      </c>
      <c r="D47" t="s">
        <v>165</v>
      </c>
      <c r="F47" t="s">
        <v>165</v>
      </c>
      <c r="G47" t="s">
        <v>165</v>
      </c>
      <c r="H47" t="s">
        <v>165</v>
      </c>
      <c r="I47" t="s">
        <v>165</v>
      </c>
      <c r="K47" t="s">
        <v>165</v>
      </c>
      <c r="L47" t="s">
        <v>165</v>
      </c>
      <c r="M47" t="s">
        <v>165</v>
      </c>
      <c r="N47" t="s">
        <v>165</v>
      </c>
      <c r="P47" t="s">
        <v>165</v>
      </c>
      <c r="Q47" t="s">
        <v>165</v>
      </c>
      <c r="R47" t="s">
        <v>165</v>
      </c>
      <c r="S47" t="s">
        <v>165</v>
      </c>
    </row>
    <row r="48">
      <c r="A48" t="s">
        <v>165</v>
      </c>
      <c r="B48" t="s">
        <v>165</v>
      </c>
      <c r="C48" t="s">
        <v>165</v>
      </c>
      <c r="D48" t="s">
        <v>165</v>
      </c>
      <c r="F48" t="s">
        <v>165</v>
      </c>
      <c r="G48" t="s">
        <v>165</v>
      </c>
      <c r="H48" t="s">
        <v>165</v>
      </c>
      <c r="I48" t="s">
        <v>165</v>
      </c>
      <c r="K48" t="s">
        <v>165</v>
      </c>
      <c r="L48" t="s">
        <v>165</v>
      </c>
      <c r="M48" t="s">
        <v>165</v>
      </c>
      <c r="N48" t="s">
        <v>165</v>
      </c>
      <c r="P48" t="s">
        <v>165</v>
      </c>
      <c r="Q48" t="s">
        <v>165</v>
      </c>
      <c r="R48" t="s">
        <v>165</v>
      </c>
      <c r="S48" t="s">
        <v>165</v>
      </c>
    </row>
    <row r="49">
      <c r="A49" t="s">
        <v>165</v>
      </c>
      <c r="B49" t="s">
        <v>165</v>
      </c>
      <c r="C49" t="s">
        <v>165</v>
      </c>
      <c r="D49" t="s">
        <v>165</v>
      </c>
      <c r="F49" t="s">
        <v>165</v>
      </c>
      <c r="G49" t="s">
        <v>165</v>
      </c>
      <c r="H49" t="s">
        <v>165</v>
      </c>
      <c r="I49" t="s">
        <v>165</v>
      </c>
      <c r="K49" t="s">
        <v>165</v>
      </c>
      <c r="L49" t="s">
        <v>165</v>
      </c>
      <c r="M49" t="s">
        <v>165</v>
      </c>
      <c r="N49" t="s">
        <v>165</v>
      </c>
      <c r="P49" t="s">
        <v>165</v>
      </c>
      <c r="Q49" t="s">
        <v>165</v>
      </c>
      <c r="R49" t="s">
        <v>165</v>
      </c>
      <c r="S49" t="s">
        <v>165</v>
      </c>
    </row>
    <row r="50">
      <c r="A50" t="s">
        <v>165</v>
      </c>
      <c r="B50" t="s">
        <v>165</v>
      </c>
      <c r="C50" t="s">
        <v>165</v>
      </c>
      <c r="D50" t="s">
        <v>165</v>
      </c>
      <c r="F50" t="s">
        <v>165</v>
      </c>
      <c r="G50" t="s">
        <v>165</v>
      </c>
      <c r="H50" t="s">
        <v>165</v>
      </c>
      <c r="I50" t="s">
        <v>165</v>
      </c>
      <c r="K50" t="s">
        <v>165</v>
      </c>
      <c r="L50" t="s">
        <v>165</v>
      </c>
      <c r="M50" t="s">
        <v>165</v>
      </c>
      <c r="N50" t="s">
        <v>165</v>
      </c>
      <c r="P50" t="s">
        <v>165</v>
      </c>
      <c r="Q50" t="s">
        <v>165</v>
      </c>
      <c r="R50" t="s">
        <v>165</v>
      </c>
      <c r="S50" t="s">
        <v>165</v>
      </c>
    </row>
    <row r="51">
      <c r="A51" t="s">
        <v>165</v>
      </c>
      <c r="B51" t="s">
        <v>165</v>
      </c>
      <c r="C51" t="s">
        <v>165</v>
      </c>
      <c r="D51" t="s">
        <v>165</v>
      </c>
      <c r="F51" t="s">
        <v>165</v>
      </c>
      <c r="G51" t="s">
        <v>165</v>
      </c>
      <c r="H51" t="s">
        <v>165</v>
      </c>
      <c r="I51" t="s">
        <v>165</v>
      </c>
      <c r="K51" t="s">
        <v>165</v>
      </c>
      <c r="L51" t="s">
        <v>165</v>
      </c>
      <c r="M51" t="s">
        <v>165</v>
      </c>
      <c r="N51" t="s">
        <v>165</v>
      </c>
      <c r="P51" t="s">
        <v>165</v>
      </c>
      <c r="Q51" t="s">
        <v>165</v>
      </c>
      <c r="R51" t="s">
        <v>165</v>
      </c>
      <c r="S51" t="s">
        <v>165</v>
      </c>
    </row>
    <row r="52">
      <c r="A52" t="s">
        <v>165</v>
      </c>
      <c r="B52" t="s">
        <v>165</v>
      </c>
      <c r="C52" t="s">
        <v>165</v>
      </c>
      <c r="D52" t="s">
        <v>165</v>
      </c>
      <c r="F52" t="s">
        <v>165</v>
      </c>
      <c r="G52" t="s">
        <v>165</v>
      </c>
      <c r="H52" t="s">
        <v>165</v>
      </c>
      <c r="I52" t="s">
        <v>165</v>
      </c>
      <c r="K52" t="s">
        <v>165</v>
      </c>
      <c r="L52" t="s">
        <v>165</v>
      </c>
      <c r="M52" t="s">
        <v>165</v>
      </c>
      <c r="N52" t="s">
        <v>165</v>
      </c>
      <c r="P52" t="s">
        <v>165</v>
      </c>
      <c r="Q52" t="s">
        <v>165</v>
      </c>
      <c r="R52" t="s">
        <v>165</v>
      </c>
      <c r="S52" t="s">
        <v>165</v>
      </c>
    </row>
    <row r="53">
      <c r="A53" t="s">
        <v>165</v>
      </c>
      <c r="B53" t="s">
        <v>165</v>
      </c>
      <c r="C53" t="s">
        <v>165</v>
      </c>
      <c r="D53" t="s">
        <v>165</v>
      </c>
      <c r="F53" t="s">
        <v>165</v>
      </c>
      <c r="G53" t="s">
        <v>165</v>
      </c>
      <c r="H53" t="s">
        <v>165</v>
      </c>
      <c r="I53" t="s">
        <v>165</v>
      </c>
      <c r="K53" t="s">
        <v>165</v>
      </c>
      <c r="L53" t="s">
        <v>165</v>
      </c>
      <c r="M53" t="s">
        <v>165</v>
      </c>
      <c r="N53" t="s">
        <v>165</v>
      </c>
      <c r="P53" t="s">
        <v>165</v>
      </c>
      <c r="Q53" t="s">
        <v>165</v>
      </c>
      <c r="R53" t="s">
        <v>165</v>
      </c>
      <c r="S53" t="s">
        <v>165</v>
      </c>
    </row>
    <row r="54">
      <c r="A54" t="s">
        <v>165</v>
      </c>
      <c r="B54" t="s">
        <v>165</v>
      </c>
      <c r="C54" t="s">
        <v>165</v>
      </c>
      <c r="D54" t="s">
        <v>165</v>
      </c>
      <c r="F54" t="s">
        <v>165</v>
      </c>
      <c r="G54" t="s">
        <v>165</v>
      </c>
      <c r="H54" t="s">
        <v>165</v>
      </c>
      <c r="I54" t="s">
        <v>165</v>
      </c>
      <c r="K54" t="s">
        <v>165</v>
      </c>
      <c r="L54" t="s">
        <v>165</v>
      </c>
      <c r="M54" t="s">
        <v>165</v>
      </c>
      <c r="N54" t="s">
        <v>165</v>
      </c>
      <c r="P54" t="s">
        <v>165</v>
      </c>
      <c r="Q54" t="s">
        <v>165</v>
      </c>
      <c r="R54" t="s">
        <v>165</v>
      </c>
      <c r="S54" t="s">
        <v>165</v>
      </c>
    </row>
    <row r="55">
      <c r="A55" t="s">
        <v>165</v>
      </c>
      <c r="B55" t="s">
        <v>165</v>
      </c>
      <c r="C55" t="s">
        <v>165</v>
      </c>
      <c r="D55" t="s">
        <v>165</v>
      </c>
      <c r="F55" t="s">
        <v>165</v>
      </c>
      <c r="G55" t="s">
        <v>165</v>
      </c>
      <c r="H55" t="s">
        <v>165</v>
      </c>
      <c r="I55" t="s">
        <v>165</v>
      </c>
      <c r="K55" t="s">
        <v>165</v>
      </c>
      <c r="L55" t="s">
        <v>165</v>
      </c>
      <c r="M55" t="s">
        <v>165</v>
      </c>
      <c r="N55" t="s">
        <v>165</v>
      </c>
      <c r="P55" t="s">
        <v>165</v>
      </c>
      <c r="Q55" t="s">
        <v>165</v>
      </c>
      <c r="R55" t="s">
        <v>165</v>
      </c>
      <c r="S55" t="s">
        <v>165</v>
      </c>
    </row>
    <row r="56">
      <c r="A56" t="s">
        <v>165</v>
      </c>
      <c r="B56" t="s">
        <v>165</v>
      </c>
      <c r="C56" t="s">
        <v>165</v>
      </c>
      <c r="D56" t="s">
        <v>165</v>
      </c>
      <c r="F56" t="s">
        <v>165</v>
      </c>
      <c r="G56" t="s">
        <v>165</v>
      </c>
      <c r="H56" t="s">
        <v>165</v>
      </c>
      <c r="I56" t="s">
        <v>165</v>
      </c>
      <c r="K56" t="s">
        <v>165</v>
      </c>
      <c r="L56" t="s">
        <v>165</v>
      </c>
      <c r="M56" t="s">
        <v>165</v>
      </c>
      <c r="N56" t="s">
        <v>165</v>
      </c>
      <c r="P56" t="s">
        <v>165</v>
      </c>
      <c r="Q56" t="s">
        <v>165</v>
      </c>
      <c r="R56" t="s">
        <v>165</v>
      </c>
      <c r="S56" t="s">
        <v>165</v>
      </c>
    </row>
    <row r="57">
      <c r="A57" t="s">
        <v>165</v>
      </c>
      <c r="B57" t="s">
        <v>165</v>
      </c>
      <c r="C57" t="s">
        <v>165</v>
      </c>
      <c r="D57" t="s">
        <v>165</v>
      </c>
      <c r="F57" t="s">
        <v>165</v>
      </c>
      <c r="G57" t="s">
        <v>165</v>
      </c>
      <c r="H57" t="s">
        <v>165</v>
      </c>
      <c r="I57" t="s">
        <v>165</v>
      </c>
      <c r="K57" t="s">
        <v>165</v>
      </c>
      <c r="L57" t="s">
        <v>165</v>
      </c>
      <c r="M57" t="s">
        <v>165</v>
      </c>
      <c r="N57" t="s">
        <v>165</v>
      </c>
      <c r="P57" t="s">
        <v>165</v>
      </c>
      <c r="Q57" t="s">
        <v>165</v>
      </c>
      <c r="R57" t="s">
        <v>165</v>
      </c>
      <c r="S57" t="s">
        <v>165</v>
      </c>
    </row>
    <row r="58">
      <c r="A58" t="s">
        <v>165</v>
      </c>
      <c r="B58" t="s">
        <v>165</v>
      </c>
      <c r="C58" t="s">
        <v>165</v>
      </c>
      <c r="D58" t="s">
        <v>165</v>
      </c>
      <c r="F58" t="s">
        <v>165</v>
      </c>
      <c r="G58" t="s">
        <v>165</v>
      </c>
      <c r="H58" t="s">
        <v>165</v>
      </c>
      <c r="I58" t="s">
        <v>165</v>
      </c>
      <c r="K58" t="s">
        <v>165</v>
      </c>
      <c r="L58" t="s">
        <v>165</v>
      </c>
      <c r="M58" t="s">
        <v>165</v>
      </c>
      <c r="N58" t="s">
        <v>165</v>
      </c>
      <c r="P58" t="s">
        <v>165</v>
      </c>
      <c r="Q58" t="s">
        <v>165</v>
      </c>
      <c r="R58" t="s">
        <v>165</v>
      </c>
      <c r="S58" t="s">
        <v>165</v>
      </c>
    </row>
    <row r="59">
      <c r="A59" t="s">
        <v>165</v>
      </c>
      <c r="B59" t="s">
        <v>165</v>
      </c>
      <c r="C59" t="s">
        <v>165</v>
      </c>
      <c r="D59" t="s">
        <v>165</v>
      </c>
      <c r="F59" t="s">
        <v>165</v>
      </c>
      <c r="G59" t="s">
        <v>165</v>
      </c>
      <c r="H59" t="s">
        <v>165</v>
      </c>
      <c r="I59" t="s">
        <v>165</v>
      </c>
      <c r="K59" t="s">
        <v>165</v>
      </c>
      <c r="L59" t="s">
        <v>165</v>
      </c>
      <c r="M59" t="s">
        <v>165</v>
      </c>
      <c r="N59" t="s">
        <v>165</v>
      </c>
      <c r="P59" t="s">
        <v>165</v>
      </c>
      <c r="Q59" t="s">
        <v>165</v>
      </c>
      <c r="R59" t="s">
        <v>165</v>
      </c>
      <c r="S59" t="s">
        <v>165</v>
      </c>
    </row>
    <row r="60">
      <c r="A60" t="s">
        <v>165</v>
      </c>
      <c r="B60" t="s">
        <v>165</v>
      </c>
      <c r="C60" t="s">
        <v>165</v>
      </c>
      <c r="D60" t="s">
        <v>165</v>
      </c>
      <c r="F60" t="s">
        <v>165</v>
      </c>
      <c r="G60" t="s">
        <v>165</v>
      </c>
      <c r="H60" t="s">
        <v>165</v>
      </c>
      <c r="I60" t="s">
        <v>165</v>
      </c>
      <c r="K60" t="s">
        <v>165</v>
      </c>
      <c r="L60" t="s">
        <v>165</v>
      </c>
      <c r="M60" t="s">
        <v>165</v>
      </c>
      <c r="N60" t="s">
        <v>165</v>
      </c>
      <c r="P60" t="s">
        <v>165</v>
      </c>
      <c r="Q60" t="s">
        <v>165</v>
      </c>
      <c r="R60" t="s">
        <v>165</v>
      </c>
      <c r="S60" t="s">
        <v>165</v>
      </c>
    </row>
    <row r="61">
      <c r="A61" t="s">
        <v>165</v>
      </c>
      <c r="B61" t="s">
        <v>165</v>
      </c>
      <c r="C61" t="s">
        <v>165</v>
      </c>
      <c r="D61" t="s">
        <v>165</v>
      </c>
      <c r="F61" t="s">
        <v>165</v>
      </c>
      <c r="G61" t="s">
        <v>165</v>
      </c>
      <c r="H61" t="s">
        <v>165</v>
      </c>
      <c r="I61" t="s">
        <v>165</v>
      </c>
      <c r="K61" t="s">
        <v>165</v>
      </c>
      <c r="L61" t="s">
        <v>165</v>
      </c>
      <c r="M61" t="s">
        <v>165</v>
      </c>
      <c r="N61" t="s">
        <v>165</v>
      </c>
      <c r="P61" t="s">
        <v>165</v>
      </c>
      <c r="Q61" t="s">
        <v>165</v>
      </c>
      <c r="R61" t="s">
        <v>165</v>
      </c>
      <c r="S61" t="s">
        <v>165</v>
      </c>
    </row>
    <row r="62">
      <c r="A62" t="s">
        <v>165</v>
      </c>
      <c r="B62" t="s">
        <v>165</v>
      </c>
      <c r="C62" t="s">
        <v>165</v>
      </c>
      <c r="D62" t="s">
        <v>165</v>
      </c>
      <c r="F62" t="s">
        <v>165</v>
      </c>
      <c r="G62" t="s">
        <v>165</v>
      </c>
      <c r="H62" t="s">
        <v>165</v>
      </c>
      <c r="I62" t="s">
        <v>165</v>
      </c>
      <c r="K62" t="s">
        <v>165</v>
      </c>
      <c r="L62" t="s">
        <v>165</v>
      </c>
      <c r="M62" t="s">
        <v>165</v>
      </c>
      <c r="N62" t="s">
        <v>165</v>
      </c>
      <c r="P62" t="s">
        <v>165</v>
      </c>
      <c r="Q62" t="s">
        <v>165</v>
      </c>
      <c r="R62" t="s">
        <v>165</v>
      </c>
      <c r="S62" t="s">
        <v>165</v>
      </c>
    </row>
    <row r="63">
      <c r="A63" t="s">
        <v>165</v>
      </c>
      <c r="B63" t="s">
        <v>165</v>
      </c>
      <c r="C63" t="s">
        <v>165</v>
      </c>
      <c r="D63" t="s">
        <v>165</v>
      </c>
      <c r="F63" t="s">
        <v>165</v>
      </c>
      <c r="G63" t="s">
        <v>165</v>
      </c>
      <c r="H63" t="s">
        <v>165</v>
      </c>
      <c r="I63" t="s">
        <v>165</v>
      </c>
      <c r="K63" t="s">
        <v>165</v>
      </c>
      <c r="L63" t="s">
        <v>165</v>
      </c>
      <c r="M63" t="s">
        <v>165</v>
      </c>
      <c r="N63" t="s">
        <v>165</v>
      </c>
      <c r="P63" t="s">
        <v>165</v>
      </c>
      <c r="Q63" t="s">
        <v>165</v>
      </c>
      <c r="R63" t="s">
        <v>165</v>
      </c>
      <c r="S63" t="s">
        <v>165</v>
      </c>
    </row>
    <row r="64">
      <c r="A64" t="s">
        <v>165</v>
      </c>
      <c r="B64" t="s">
        <v>165</v>
      </c>
      <c r="C64" t="s">
        <v>165</v>
      </c>
      <c r="D64" t="s">
        <v>165</v>
      </c>
      <c r="F64" t="s">
        <v>165</v>
      </c>
      <c r="G64" t="s">
        <v>165</v>
      </c>
      <c r="H64" t="s">
        <v>165</v>
      </c>
      <c r="I64" t="s">
        <v>165</v>
      </c>
      <c r="K64" t="s">
        <v>165</v>
      </c>
      <c r="L64" t="s">
        <v>165</v>
      </c>
      <c r="M64" t="s">
        <v>165</v>
      </c>
      <c r="N64" t="s">
        <v>165</v>
      </c>
      <c r="P64" t="s">
        <v>165</v>
      </c>
      <c r="Q64" t="s">
        <v>165</v>
      </c>
      <c r="R64" t="s">
        <v>165</v>
      </c>
      <c r="S64" t="s">
        <v>165</v>
      </c>
    </row>
    <row r="65">
      <c r="A65" t="s">
        <v>165</v>
      </c>
      <c r="B65" t="s">
        <v>165</v>
      </c>
      <c r="C65" t="s">
        <v>165</v>
      </c>
      <c r="D65" t="s">
        <v>165</v>
      </c>
      <c r="F65" t="s">
        <v>165</v>
      </c>
      <c r="G65" t="s">
        <v>165</v>
      </c>
      <c r="H65" t="s">
        <v>165</v>
      </c>
      <c r="I65" t="s">
        <v>165</v>
      </c>
      <c r="K65" t="s">
        <v>165</v>
      </c>
      <c r="L65" t="s">
        <v>165</v>
      </c>
      <c r="M65" t="s">
        <v>165</v>
      </c>
      <c r="N65" t="s">
        <v>165</v>
      </c>
      <c r="P65" t="s">
        <v>165</v>
      </c>
      <c r="Q65" t="s">
        <v>165</v>
      </c>
      <c r="R65" t="s">
        <v>165</v>
      </c>
      <c r="S65" t="s">
        <v>165</v>
      </c>
    </row>
    <row r="66">
      <c r="A66" t="s">
        <v>165</v>
      </c>
      <c r="B66" t="s">
        <v>165</v>
      </c>
      <c r="C66" t="s">
        <v>165</v>
      </c>
      <c r="D66" t="s">
        <v>165</v>
      </c>
      <c r="F66" t="s">
        <v>165</v>
      </c>
      <c r="G66" t="s">
        <v>165</v>
      </c>
      <c r="H66" t="s">
        <v>165</v>
      </c>
      <c r="I66" t="s">
        <v>165</v>
      </c>
      <c r="K66" t="s">
        <v>165</v>
      </c>
      <c r="L66" t="s">
        <v>165</v>
      </c>
      <c r="M66" t="s">
        <v>165</v>
      </c>
      <c r="N66" t="s">
        <v>165</v>
      </c>
      <c r="P66" t="s">
        <v>165</v>
      </c>
      <c r="Q66" t="s">
        <v>165</v>
      </c>
      <c r="R66" t="s">
        <v>165</v>
      </c>
      <c r="S66" t="s">
        <v>165</v>
      </c>
    </row>
    <row r="67">
      <c r="A67" t="s">
        <v>165</v>
      </c>
      <c r="B67" t="s">
        <v>165</v>
      </c>
      <c r="C67" t="s">
        <v>165</v>
      </c>
      <c r="D67" t="s">
        <v>165</v>
      </c>
      <c r="F67" t="s">
        <v>165</v>
      </c>
      <c r="G67" t="s">
        <v>165</v>
      </c>
      <c r="H67" t="s">
        <v>165</v>
      </c>
      <c r="I67" t="s">
        <v>165</v>
      </c>
      <c r="K67" t="s">
        <v>165</v>
      </c>
      <c r="L67" t="s">
        <v>165</v>
      </c>
      <c r="M67" t="s">
        <v>165</v>
      </c>
      <c r="N67" t="s">
        <v>165</v>
      </c>
      <c r="P67" t="s">
        <v>165</v>
      </c>
      <c r="Q67" t="s">
        <v>165</v>
      </c>
      <c r="R67" t="s">
        <v>165</v>
      </c>
      <c r="S67" t="s">
        <v>165</v>
      </c>
    </row>
    <row r="68">
      <c r="A68" t="s">
        <v>165</v>
      </c>
      <c r="B68" t="s">
        <v>165</v>
      </c>
      <c r="C68" t="s">
        <v>165</v>
      </c>
      <c r="D68" t="s">
        <v>165</v>
      </c>
      <c r="F68" t="s">
        <v>165</v>
      </c>
      <c r="G68" t="s">
        <v>165</v>
      </c>
      <c r="H68" t="s">
        <v>165</v>
      </c>
      <c r="I68" t="s">
        <v>165</v>
      </c>
      <c r="K68" t="s">
        <v>165</v>
      </c>
      <c r="L68" t="s">
        <v>165</v>
      </c>
      <c r="M68" t="s">
        <v>165</v>
      </c>
      <c r="N68" t="s">
        <v>165</v>
      </c>
      <c r="P68" t="s">
        <v>165</v>
      </c>
      <c r="Q68" t="s">
        <v>165</v>
      </c>
      <c r="R68" t="s">
        <v>165</v>
      </c>
      <c r="S68" t="s">
        <v>165</v>
      </c>
    </row>
    <row r="69">
      <c r="A69" t="s">
        <v>165</v>
      </c>
      <c r="B69" t="s">
        <v>165</v>
      </c>
      <c r="C69" t="s">
        <v>165</v>
      </c>
      <c r="D69" t="s">
        <v>165</v>
      </c>
      <c r="F69" t="s">
        <v>165</v>
      </c>
      <c r="G69" t="s">
        <v>165</v>
      </c>
      <c r="H69" t="s">
        <v>165</v>
      </c>
      <c r="I69" t="s">
        <v>165</v>
      </c>
      <c r="K69" t="s">
        <v>165</v>
      </c>
      <c r="L69" t="s">
        <v>165</v>
      </c>
      <c r="M69" t="s">
        <v>165</v>
      </c>
      <c r="N69" t="s">
        <v>165</v>
      </c>
      <c r="P69" t="s">
        <v>165</v>
      </c>
      <c r="Q69" t="s">
        <v>165</v>
      </c>
      <c r="R69" t="s">
        <v>165</v>
      </c>
      <c r="S69" t="s">
        <v>165</v>
      </c>
    </row>
    <row r="70">
      <c r="A70" t="s">
        <v>165</v>
      </c>
      <c r="B70" t="s">
        <v>165</v>
      </c>
      <c r="C70" t="s">
        <v>165</v>
      </c>
      <c r="D70" t="s">
        <v>165</v>
      </c>
      <c r="F70" t="s">
        <v>165</v>
      </c>
      <c r="G70" t="s">
        <v>165</v>
      </c>
      <c r="H70" t="s">
        <v>165</v>
      </c>
      <c r="I70" t="s">
        <v>165</v>
      </c>
      <c r="K70" t="s">
        <v>165</v>
      </c>
      <c r="L70" t="s">
        <v>165</v>
      </c>
      <c r="M70" t="s">
        <v>165</v>
      </c>
      <c r="N70" t="s">
        <v>165</v>
      </c>
      <c r="P70" t="s">
        <v>165</v>
      </c>
      <c r="Q70" t="s">
        <v>165</v>
      </c>
      <c r="R70" t="s">
        <v>165</v>
      </c>
      <c r="S70" t="s">
        <v>165</v>
      </c>
    </row>
    <row r="71">
      <c r="A71" t="s">
        <v>165</v>
      </c>
      <c r="B71" t="s">
        <v>165</v>
      </c>
      <c r="C71" t="s">
        <v>165</v>
      </c>
      <c r="D71" t="s">
        <v>165</v>
      </c>
      <c r="F71" t="s">
        <v>165</v>
      </c>
      <c r="G71" t="s">
        <v>165</v>
      </c>
      <c r="H71" t="s">
        <v>165</v>
      </c>
      <c r="I71" t="s">
        <v>165</v>
      </c>
      <c r="K71" t="s">
        <v>165</v>
      </c>
      <c r="L71" t="s">
        <v>165</v>
      </c>
      <c r="M71" t="s">
        <v>165</v>
      </c>
      <c r="N71" t="s">
        <v>165</v>
      </c>
      <c r="P71" t="s">
        <v>165</v>
      </c>
      <c r="Q71" t="s">
        <v>165</v>
      </c>
      <c r="R71" t="s">
        <v>165</v>
      </c>
      <c r="S71" t="s">
        <v>165</v>
      </c>
    </row>
    <row r="72">
      <c r="A72" t="s">
        <v>165</v>
      </c>
      <c r="B72" t="s">
        <v>165</v>
      </c>
      <c r="C72" t="s">
        <v>165</v>
      </c>
      <c r="D72" t="s">
        <v>165</v>
      </c>
      <c r="F72" t="s">
        <v>165</v>
      </c>
      <c r="G72" t="s">
        <v>165</v>
      </c>
      <c r="H72" t="s">
        <v>165</v>
      </c>
      <c r="I72" t="s">
        <v>165</v>
      </c>
      <c r="K72" t="s">
        <v>165</v>
      </c>
      <c r="L72" t="s">
        <v>165</v>
      </c>
      <c r="M72" t="s">
        <v>165</v>
      </c>
      <c r="N72" t="s">
        <v>165</v>
      </c>
      <c r="P72" t="s">
        <v>165</v>
      </c>
      <c r="Q72" t="s">
        <v>165</v>
      </c>
      <c r="R72" t="s">
        <v>165</v>
      </c>
      <c r="S72" t="s">
        <v>165</v>
      </c>
    </row>
    <row r="73">
      <c r="A73" t="s">
        <v>165</v>
      </c>
      <c r="B73" t="s">
        <v>165</v>
      </c>
      <c r="C73" t="s">
        <v>165</v>
      </c>
      <c r="D73" t="s">
        <v>165</v>
      </c>
      <c r="F73" t="s">
        <v>165</v>
      </c>
      <c r="G73" t="s">
        <v>165</v>
      </c>
      <c r="H73" t="s">
        <v>165</v>
      </c>
      <c r="I73" t="s">
        <v>165</v>
      </c>
      <c r="K73" t="s">
        <v>165</v>
      </c>
      <c r="L73" t="s">
        <v>165</v>
      </c>
      <c r="M73" t="s">
        <v>165</v>
      </c>
      <c r="N73" t="s">
        <v>165</v>
      </c>
      <c r="P73" t="s">
        <v>165</v>
      </c>
      <c r="Q73" t="s">
        <v>165</v>
      </c>
      <c r="R73" t="s">
        <v>165</v>
      </c>
      <c r="S73" t="s">
        <v>165</v>
      </c>
    </row>
    <row r="74">
      <c r="A74" t="s">
        <v>165</v>
      </c>
      <c r="B74" t="s">
        <v>165</v>
      </c>
      <c r="C74" t="s">
        <v>165</v>
      </c>
      <c r="D74" t="s">
        <v>165</v>
      </c>
      <c r="F74" t="s">
        <v>165</v>
      </c>
      <c r="G74" t="s">
        <v>165</v>
      </c>
      <c r="H74" t="s">
        <v>165</v>
      </c>
      <c r="I74" t="s">
        <v>165</v>
      </c>
      <c r="K74" t="s">
        <v>165</v>
      </c>
      <c r="L74" t="s">
        <v>165</v>
      </c>
      <c r="M74" t="s">
        <v>165</v>
      </c>
      <c r="N74" t="s">
        <v>165</v>
      </c>
      <c r="P74" t="s">
        <v>165</v>
      </c>
      <c r="Q74" t="s">
        <v>165</v>
      </c>
      <c r="R74" t="s">
        <v>165</v>
      </c>
      <c r="S74" t="s">
        <v>165</v>
      </c>
    </row>
    <row r="75">
      <c r="A75" t="s">
        <v>165</v>
      </c>
      <c r="B75" t="s">
        <v>165</v>
      </c>
      <c r="C75" t="s">
        <v>165</v>
      </c>
      <c r="D75" t="s">
        <v>165</v>
      </c>
      <c r="F75" t="s">
        <v>165</v>
      </c>
      <c r="G75" t="s">
        <v>165</v>
      </c>
      <c r="H75" t="s">
        <v>165</v>
      </c>
      <c r="I75" t="s">
        <v>165</v>
      </c>
      <c r="K75" t="s">
        <v>165</v>
      </c>
      <c r="L75" t="s">
        <v>165</v>
      </c>
      <c r="M75" t="s">
        <v>165</v>
      </c>
      <c r="N75" t="s">
        <v>165</v>
      </c>
      <c r="P75" t="s">
        <v>165</v>
      </c>
      <c r="Q75" t="s">
        <v>165</v>
      </c>
      <c r="R75" t="s">
        <v>165</v>
      </c>
      <c r="S75" t="s">
        <v>165</v>
      </c>
    </row>
    <row r="76">
      <c r="A76" t="s">
        <v>165</v>
      </c>
      <c r="B76" t="s">
        <v>165</v>
      </c>
      <c r="C76" t="s">
        <v>165</v>
      </c>
      <c r="D76" t="s">
        <v>165</v>
      </c>
      <c r="F76" t="s">
        <v>165</v>
      </c>
      <c r="G76" t="s">
        <v>165</v>
      </c>
      <c r="H76" t="s">
        <v>165</v>
      </c>
      <c r="I76" t="s">
        <v>165</v>
      </c>
      <c r="K76" t="s">
        <v>165</v>
      </c>
      <c r="L76" t="s">
        <v>165</v>
      </c>
      <c r="M76" t="s">
        <v>165</v>
      </c>
      <c r="N76" t="s">
        <v>165</v>
      </c>
      <c r="P76" t="s">
        <v>165</v>
      </c>
      <c r="Q76" t="s">
        <v>165</v>
      </c>
      <c r="R76" t="s">
        <v>165</v>
      </c>
      <c r="S76" t="s">
        <v>165</v>
      </c>
    </row>
    <row r="77">
      <c r="A77" t="s">
        <v>165</v>
      </c>
      <c r="B77" t="s">
        <v>165</v>
      </c>
      <c r="C77" t="s">
        <v>165</v>
      </c>
      <c r="D77" t="s">
        <v>165</v>
      </c>
      <c r="F77" t="s">
        <v>165</v>
      </c>
      <c r="G77" t="s">
        <v>165</v>
      </c>
      <c r="H77" t="s">
        <v>165</v>
      </c>
      <c r="I77" t="s">
        <v>165</v>
      </c>
      <c r="K77" t="s">
        <v>165</v>
      </c>
      <c r="L77" t="s">
        <v>165</v>
      </c>
      <c r="M77" t="s">
        <v>165</v>
      </c>
      <c r="N77" t="s">
        <v>165</v>
      </c>
      <c r="P77" t="s">
        <v>165</v>
      </c>
      <c r="Q77" t="s">
        <v>165</v>
      </c>
      <c r="R77" t="s">
        <v>165</v>
      </c>
      <c r="S77" t="s">
        <v>165</v>
      </c>
    </row>
    <row r="78">
      <c r="A78" t="s">
        <v>165</v>
      </c>
      <c r="B78" t="s">
        <v>165</v>
      </c>
      <c r="C78" t="s">
        <v>165</v>
      </c>
      <c r="D78" t="s">
        <v>165</v>
      </c>
      <c r="F78" t="s">
        <v>165</v>
      </c>
      <c r="G78" t="s">
        <v>165</v>
      </c>
      <c r="H78" t="s">
        <v>165</v>
      </c>
      <c r="I78" t="s">
        <v>165</v>
      </c>
      <c r="K78" t="s">
        <v>165</v>
      </c>
      <c r="L78" t="s">
        <v>165</v>
      </c>
      <c r="M78" t="s">
        <v>165</v>
      </c>
      <c r="N78" t="s">
        <v>165</v>
      </c>
      <c r="P78" t="s">
        <v>165</v>
      </c>
      <c r="Q78" t="s">
        <v>165</v>
      </c>
      <c r="R78" t="s">
        <v>165</v>
      </c>
      <c r="S78" t="s">
        <v>165</v>
      </c>
    </row>
    <row r="79">
      <c r="A79" t="s">
        <v>165</v>
      </c>
      <c r="B79" t="s">
        <v>165</v>
      </c>
      <c r="C79" t="s">
        <v>165</v>
      </c>
      <c r="D79" t="s">
        <v>165</v>
      </c>
      <c r="F79" t="s">
        <v>165</v>
      </c>
      <c r="G79" t="s">
        <v>165</v>
      </c>
      <c r="H79" t="s">
        <v>165</v>
      </c>
      <c r="I79" t="s">
        <v>165</v>
      </c>
      <c r="K79" t="s">
        <v>165</v>
      </c>
      <c r="L79" t="s">
        <v>165</v>
      </c>
      <c r="M79" t="s">
        <v>165</v>
      </c>
      <c r="N79" t="s">
        <v>165</v>
      </c>
      <c r="P79" t="s">
        <v>165</v>
      </c>
      <c r="Q79" t="s">
        <v>165</v>
      </c>
      <c r="R79" t="s">
        <v>165</v>
      </c>
      <c r="S79" t="s">
        <v>165</v>
      </c>
    </row>
    <row r="80">
      <c r="A80" t="s">
        <v>165</v>
      </c>
      <c r="B80" t="s">
        <v>165</v>
      </c>
      <c r="C80" t="s">
        <v>165</v>
      </c>
      <c r="D80" t="s">
        <v>165</v>
      </c>
      <c r="F80" t="s">
        <v>165</v>
      </c>
      <c r="G80" t="s">
        <v>165</v>
      </c>
      <c r="H80" t="s">
        <v>165</v>
      </c>
      <c r="I80" t="s">
        <v>165</v>
      </c>
      <c r="K80" t="s">
        <v>165</v>
      </c>
      <c r="L80" t="s">
        <v>165</v>
      </c>
      <c r="M80" t="s">
        <v>165</v>
      </c>
      <c r="N80" t="s">
        <v>165</v>
      </c>
      <c r="P80" t="s">
        <v>165</v>
      </c>
      <c r="Q80" t="s">
        <v>165</v>
      </c>
      <c r="R80" t="s">
        <v>165</v>
      </c>
      <c r="S80" t="s">
        <v>165</v>
      </c>
    </row>
    <row r="81">
      <c r="A81" t="s">
        <v>165</v>
      </c>
      <c r="B81" t="s">
        <v>165</v>
      </c>
      <c r="C81" t="s">
        <v>165</v>
      </c>
      <c r="D81" t="s">
        <v>165</v>
      </c>
      <c r="F81" t="s">
        <v>165</v>
      </c>
      <c r="G81" t="s">
        <v>165</v>
      </c>
      <c r="H81" t="s">
        <v>165</v>
      </c>
      <c r="I81" t="s">
        <v>165</v>
      </c>
      <c r="K81" t="s">
        <v>165</v>
      </c>
      <c r="L81" t="s">
        <v>165</v>
      </c>
      <c r="M81" t="s">
        <v>165</v>
      </c>
      <c r="N81" t="s">
        <v>165</v>
      </c>
      <c r="P81" t="s">
        <v>165</v>
      </c>
      <c r="Q81" t="s">
        <v>165</v>
      </c>
      <c r="R81" t="s">
        <v>165</v>
      </c>
      <c r="S81" t="s">
        <v>165</v>
      </c>
    </row>
    <row r="82">
      <c r="A82" t="s">
        <v>165</v>
      </c>
      <c r="B82" t="s">
        <v>165</v>
      </c>
      <c r="C82" t="s">
        <v>165</v>
      </c>
      <c r="D82" t="s">
        <v>165</v>
      </c>
      <c r="F82" t="s">
        <v>165</v>
      </c>
      <c r="G82" t="s">
        <v>165</v>
      </c>
      <c r="H82" t="s">
        <v>165</v>
      </c>
      <c r="I82" t="s">
        <v>165</v>
      </c>
      <c r="K82" t="s">
        <v>165</v>
      </c>
      <c r="L82" t="s">
        <v>165</v>
      </c>
      <c r="M82" t="s">
        <v>165</v>
      </c>
      <c r="N82" t="s">
        <v>165</v>
      </c>
      <c r="P82" t="s">
        <v>165</v>
      </c>
      <c r="Q82" t="s">
        <v>165</v>
      </c>
      <c r="R82" t="s">
        <v>165</v>
      </c>
      <c r="S82" t="s">
        <v>165</v>
      </c>
    </row>
    <row r="83">
      <c r="A83" t="s">
        <v>165</v>
      </c>
      <c r="B83" t="s">
        <v>165</v>
      </c>
      <c r="C83" t="s">
        <v>165</v>
      </c>
      <c r="D83" t="s">
        <v>165</v>
      </c>
      <c r="F83" t="s">
        <v>165</v>
      </c>
      <c r="G83" t="s">
        <v>165</v>
      </c>
      <c r="H83" t="s">
        <v>165</v>
      </c>
      <c r="I83" t="s">
        <v>165</v>
      </c>
      <c r="K83" t="s">
        <v>165</v>
      </c>
      <c r="L83" t="s">
        <v>165</v>
      </c>
      <c r="M83" t="s">
        <v>165</v>
      </c>
      <c r="N83" t="s">
        <v>165</v>
      </c>
      <c r="P83" t="s">
        <v>165</v>
      </c>
      <c r="Q83" t="s">
        <v>165</v>
      </c>
      <c r="R83" t="s">
        <v>165</v>
      </c>
      <c r="S83" t="s">
        <v>165</v>
      </c>
    </row>
    <row r="84">
      <c r="A84" t="s">
        <v>165</v>
      </c>
      <c r="B84" t="s">
        <v>165</v>
      </c>
      <c r="C84" t="s">
        <v>165</v>
      </c>
      <c r="D84" t="s">
        <v>165</v>
      </c>
      <c r="F84" t="s">
        <v>165</v>
      </c>
      <c r="G84" t="s">
        <v>165</v>
      </c>
      <c r="H84" t="s">
        <v>165</v>
      </c>
      <c r="I84" t="s">
        <v>165</v>
      </c>
      <c r="K84" t="s">
        <v>165</v>
      </c>
      <c r="L84" t="s">
        <v>165</v>
      </c>
      <c r="M84" t="s">
        <v>165</v>
      </c>
      <c r="N84" t="s">
        <v>165</v>
      </c>
      <c r="P84" t="s">
        <v>165</v>
      </c>
      <c r="Q84" t="s">
        <v>165</v>
      </c>
      <c r="R84" t="s">
        <v>165</v>
      </c>
      <c r="S84" t="s">
        <v>165</v>
      </c>
    </row>
    <row r="85">
      <c r="A85" t="s">
        <v>165</v>
      </c>
      <c r="B85" t="s">
        <v>165</v>
      </c>
      <c r="C85" t="s">
        <v>165</v>
      </c>
      <c r="D85" t="s">
        <v>165</v>
      </c>
      <c r="F85" t="s">
        <v>165</v>
      </c>
      <c r="G85" t="s">
        <v>165</v>
      </c>
      <c r="H85" t="s">
        <v>165</v>
      </c>
      <c r="I85" t="s">
        <v>165</v>
      </c>
      <c r="K85" t="s">
        <v>165</v>
      </c>
      <c r="L85" t="s">
        <v>165</v>
      </c>
      <c r="M85" t="s">
        <v>165</v>
      </c>
      <c r="N85" t="s">
        <v>165</v>
      </c>
      <c r="P85" t="s">
        <v>165</v>
      </c>
      <c r="Q85" t="s">
        <v>165</v>
      </c>
      <c r="R85" t="s">
        <v>165</v>
      </c>
      <c r="S85" t="s">
        <v>165</v>
      </c>
    </row>
    <row r="86">
      <c r="A86" t="s">
        <v>165</v>
      </c>
      <c r="B86" t="s">
        <v>165</v>
      </c>
      <c r="C86" t="s">
        <v>165</v>
      </c>
      <c r="D86" t="s">
        <v>165</v>
      </c>
      <c r="F86" t="s">
        <v>165</v>
      </c>
      <c r="G86" t="s">
        <v>165</v>
      </c>
      <c r="H86" t="s">
        <v>165</v>
      </c>
      <c r="I86" t="s">
        <v>165</v>
      </c>
      <c r="K86" t="s">
        <v>165</v>
      </c>
      <c r="L86" t="s">
        <v>165</v>
      </c>
      <c r="M86" t="s">
        <v>165</v>
      </c>
      <c r="N86" t="s">
        <v>165</v>
      </c>
      <c r="P86" t="s">
        <v>165</v>
      </c>
      <c r="Q86" t="s">
        <v>165</v>
      </c>
      <c r="R86" t="s">
        <v>165</v>
      </c>
      <c r="S86" t="s">
        <v>165</v>
      </c>
    </row>
    <row r="87">
      <c r="A87" t="s">
        <v>165</v>
      </c>
      <c r="B87" t="s">
        <v>165</v>
      </c>
      <c r="C87" t="s">
        <v>165</v>
      </c>
      <c r="D87" t="s">
        <v>165</v>
      </c>
      <c r="F87" t="s">
        <v>165</v>
      </c>
      <c r="G87" t="s">
        <v>165</v>
      </c>
      <c r="H87" t="s">
        <v>165</v>
      </c>
      <c r="I87" t="s">
        <v>165</v>
      </c>
      <c r="K87" t="s">
        <v>165</v>
      </c>
      <c r="L87" t="s">
        <v>165</v>
      </c>
      <c r="M87" t="s">
        <v>165</v>
      </c>
      <c r="N87" t="s">
        <v>165</v>
      </c>
      <c r="P87" t="s">
        <v>165</v>
      </c>
      <c r="Q87" t="s">
        <v>165</v>
      </c>
      <c r="R87" t="s">
        <v>165</v>
      </c>
      <c r="S87" t="s">
        <v>165</v>
      </c>
    </row>
    <row r="88">
      <c r="A88" t="s">
        <v>165</v>
      </c>
      <c r="B88" t="s">
        <v>165</v>
      </c>
      <c r="C88" t="s">
        <v>165</v>
      </c>
      <c r="D88" t="s">
        <v>165</v>
      </c>
      <c r="F88" t="s">
        <v>165</v>
      </c>
      <c r="G88" t="s">
        <v>165</v>
      </c>
      <c r="H88" t="s">
        <v>165</v>
      </c>
      <c r="I88" t="s">
        <v>165</v>
      </c>
      <c r="K88" t="s">
        <v>165</v>
      </c>
      <c r="L88" t="s">
        <v>165</v>
      </c>
      <c r="M88" t="s">
        <v>165</v>
      </c>
      <c r="N88" t="s">
        <v>165</v>
      </c>
      <c r="P88" t="s">
        <v>165</v>
      </c>
      <c r="Q88" t="s">
        <v>165</v>
      </c>
      <c r="R88" t="s">
        <v>165</v>
      </c>
      <c r="S88" t="s">
        <v>165</v>
      </c>
    </row>
    <row r="89">
      <c r="A89" t="s">
        <v>165</v>
      </c>
      <c r="B89" t="s">
        <v>165</v>
      </c>
      <c r="C89" t="s">
        <v>165</v>
      </c>
      <c r="D89" t="s">
        <v>165</v>
      </c>
      <c r="F89" t="s">
        <v>165</v>
      </c>
      <c r="G89" t="s">
        <v>165</v>
      </c>
      <c r="H89" t="s">
        <v>165</v>
      </c>
      <c r="I89" t="s">
        <v>165</v>
      </c>
      <c r="K89" t="s">
        <v>165</v>
      </c>
      <c r="L89" t="s">
        <v>165</v>
      </c>
      <c r="M89" t="s">
        <v>165</v>
      </c>
      <c r="N89" t="s">
        <v>165</v>
      </c>
      <c r="P89" t="s">
        <v>165</v>
      </c>
      <c r="Q89" t="s">
        <v>165</v>
      </c>
      <c r="R89" t="s">
        <v>165</v>
      </c>
      <c r="S89" t="s">
        <v>165</v>
      </c>
    </row>
    <row r="90">
      <c r="A90" t="s">
        <v>165</v>
      </c>
      <c r="B90" t="s">
        <v>165</v>
      </c>
      <c r="C90" t="s">
        <v>165</v>
      </c>
      <c r="D90" t="s">
        <v>165</v>
      </c>
      <c r="F90" t="s">
        <v>165</v>
      </c>
      <c r="G90" t="s">
        <v>165</v>
      </c>
      <c r="H90" t="s">
        <v>165</v>
      </c>
      <c r="I90" t="s">
        <v>165</v>
      </c>
      <c r="K90" t="s">
        <v>165</v>
      </c>
      <c r="L90" t="s">
        <v>165</v>
      </c>
      <c r="M90" t="s">
        <v>165</v>
      </c>
      <c r="N90" t="s">
        <v>165</v>
      </c>
      <c r="P90" t="s">
        <v>165</v>
      </c>
      <c r="Q90" t="s">
        <v>165</v>
      </c>
      <c r="R90" t="s">
        <v>165</v>
      </c>
      <c r="S90" t="s">
        <v>165</v>
      </c>
    </row>
    <row r="91">
      <c r="A91" t="s">
        <v>165</v>
      </c>
      <c r="B91" t="s">
        <v>165</v>
      </c>
      <c r="C91" t="s">
        <v>165</v>
      </c>
      <c r="D91" t="s">
        <v>165</v>
      </c>
      <c r="F91" t="s">
        <v>165</v>
      </c>
      <c r="G91" t="s">
        <v>165</v>
      </c>
      <c r="H91" t="s">
        <v>165</v>
      </c>
      <c r="I91" t="s">
        <v>165</v>
      </c>
      <c r="K91" t="s">
        <v>165</v>
      </c>
      <c r="L91" t="s">
        <v>165</v>
      </c>
      <c r="M91" t="s">
        <v>165</v>
      </c>
      <c r="N91" t="s">
        <v>165</v>
      </c>
      <c r="P91" t="s">
        <v>165</v>
      </c>
      <c r="Q91" t="s">
        <v>165</v>
      </c>
      <c r="R91" t="s">
        <v>165</v>
      </c>
      <c r="S91" t="s">
        <v>165</v>
      </c>
    </row>
    <row r="92">
      <c r="A92" t="s">
        <v>165</v>
      </c>
      <c r="B92" t="s">
        <v>165</v>
      </c>
      <c r="C92" t="s">
        <v>165</v>
      </c>
      <c r="D92" t="s">
        <v>165</v>
      </c>
      <c r="F92" t="s">
        <v>165</v>
      </c>
      <c r="G92" t="s">
        <v>165</v>
      </c>
      <c r="H92" t="s">
        <v>165</v>
      </c>
      <c r="I92" t="s">
        <v>165</v>
      </c>
      <c r="K92" t="s">
        <v>165</v>
      </c>
      <c r="L92" t="s">
        <v>165</v>
      </c>
      <c r="M92" t="s">
        <v>165</v>
      </c>
      <c r="N92" t="s">
        <v>165</v>
      </c>
      <c r="P92" t="s">
        <v>165</v>
      </c>
      <c r="Q92" t="s">
        <v>165</v>
      </c>
      <c r="R92" t="s">
        <v>165</v>
      </c>
      <c r="S92" t="s">
        <v>165</v>
      </c>
    </row>
    <row r="93">
      <c r="A93" t="s">
        <v>165</v>
      </c>
      <c r="B93" t="s">
        <v>165</v>
      </c>
      <c r="C93" t="s">
        <v>165</v>
      </c>
      <c r="D93" t="s">
        <v>165</v>
      </c>
      <c r="F93" t="s">
        <v>165</v>
      </c>
      <c r="G93" t="s">
        <v>165</v>
      </c>
      <c r="H93" t="s">
        <v>165</v>
      </c>
      <c r="I93" t="s">
        <v>165</v>
      </c>
      <c r="K93" t="s">
        <v>165</v>
      </c>
      <c r="L93" t="s">
        <v>165</v>
      </c>
      <c r="M93" t="s">
        <v>165</v>
      </c>
      <c r="N93" t="s">
        <v>165</v>
      </c>
      <c r="P93" t="s">
        <v>165</v>
      </c>
      <c r="Q93" t="s">
        <v>165</v>
      </c>
      <c r="R93" t="s">
        <v>165</v>
      </c>
      <c r="S93" t="s">
        <v>165</v>
      </c>
    </row>
    <row r="94">
      <c r="A94" t="s">
        <v>165</v>
      </c>
      <c r="B94" t="s">
        <v>165</v>
      </c>
      <c r="C94" t="s">
        <v>165</v>
      </c>
      <c r="D94" t="s">
        <v>165</v>
      </c>
      <c r="F94" t="s">
        <v>165</v>
      </c>
      <c r="G94" t="s">
        <v>165</v>
      </c>
      <c r="H94" t="s">
        <v>165</v>
      </c>
      <c r="I94" t="s">
        <v>165</v>
      </c>
      <c r="K94" t="s">
        <v>165</v>
      </c>
      <c r="L94" t="s">
        <v>165</v>
      </c>
      <c r="M94" t="s">
        <v>165</v>
      </c>
      <c r="N94" t="s">
        <v>165</v>
      </c>
      <c r="P94" t="s">
        <v>165</v>
      </c>
      <c r="Q94" t="s">
        <v>165</v>
      </c>
      <c r="R94" t="s">
        <v>165</v>
      </c>
      <c r="S94" t="s">
        <v>165</v>
      </c>
    </row>
    <row r="95">
      <c r="A95" t="s">
        <v>165</v>
      </c>
      <c r="B95" t="s">
        <v>165</v>
      </c>
      <c r="C95" t="s">
        <v>165</v>
      </c>
      <c r="D95" t="s">
        <v>165</v>
      </c>
      <c r="F95" t="s">
        <v>165</v>
      </c>
      <c r="G95" t="s">
        <v>165</v>
      </c>
      <c r="H95" t="s">
        <v>165</v>
      </c>
      <c r="I95" t="s">
        <v>165</v>
      </c>
      <c r="K95" t="s">
        <v>165</v>
      </c>
      <c r="L95" t="s">
        <v>165</v>
      </c>
      <c r="M95" t="s">
        <v>165</v>
      </c>
      <c r="N95" t="s">
        <v>165</v>
      </c>
      <c r="P95" t="s">
        <v>165</v>
      </c>
      <c r="Q95" t="s">
        <v>165</v>
      </c>
      <c r="R95" t="s">
        <v>165</v>
      </c>
      <c r="S95" t="s">
        <v>165</v>
      </c>
    </row>
    <row r="96">
      <c r="A96" t="s">
        <v>165</v>
      </c>
      <c r="B96" t="s">
        <v>165</v>
      </c>
      <c r="C96" t="s">
        <v>165</v>
      </c>
      <c r="D96" t="s">
        <v>165</v>
      </c>
      <c r="F96" t="s">
        <v>165</v>
      </c>
      <c r="G96" t="s">
        <v>165</v>
      </c>
      <c r="H96" t="s">
        <v>165</v>
      </c>
      <c r="I96" t="s">
        <v>165</v>
      </c>
      <c r="K96" t="s">
        <v>165</v>
      </c>
      <c r="L96" t="s">
        <v>165</v>
      </c>
      <c r="M96" t="s">
        <v>165</v>
      </c>
      <c r="N96" t="s">
        <v>165</v>
      </c>
      <c r="P96" t="s">
        <v>165</v>
      </c>
      <c r="Q96" t="s">
        <v>165</v>
      </c>
      <c r="R96" t="s">
        <v>165</v>
      </c>
      <c r="S96" t="s">
        <v>165</v>
      </c>
    </row>
    <row r="97">
      <c r="A97" t="s">
        <v>165</v>
      </c>
      <c r="B97" t="s">
        <v>165</v>
      </c>
      <c r="C97" t="s">
        <v>165</v>
      </c>
      <c r="D97" t="s">
        <v>165</v>
      </c>
      <c r="F97" t="s">
        <v>165</v>
      </c>
      <c r="G97" t="s">
        <v>165</v>
      </c>
      <c r="H97" t="s">
        <v>165</v>
      </c>
      <c r="I97" t="s">
        <v>165</v>
      </c>
      <c r="K97" t="s">
        <v>165</v>
      </c>
      <c r="L97" t="s">
        <v>165</v>
      </c>
      <c r="M97" t="s">
        <v>165</v>
      </c>
      <c r="N97" t="s">
        <v>165</v>
      </c>
      <c r="P97" t="s">
        <v>165</v>
      </c>
      <c r="Q97" t="s">
        <v>165</v>
      </c>
      <c r="R97" t="s">
        <v>165</v>
      </c>
      <c r="S97" t="s">
        <v>165</v>
      </c>
    </row>
    <row r="98">
      <c r="A98" t="s">
        <v>165</v>
      </c>
      <c r="B98" t="s">
        <v>165</v>
      </c>
      <c r="C98" t="s">
        <v>165</v>
      </c>
      <c r="D98" t="s">
        <v>165</v>
      </c>
      <c r="F98" t="s">
        <v>165</v>
      </c>
      <c r="G98" t="s">
        <v>165</v>
      </c>
      <c r="H98" t="s">
        <v>165</v>
      </c>
      <c r="I98" t="s">
        <v>165</v>
      </c>
      <c r="K98" t="s">
        <v>165</v>
      </c>
      <c r="L98" t="s">
        <v>165</v>
      </c>
      <c r="M98" t="s">
        <v>165</v>
      </c>
      <c r="N98" t="s">
        <v>165</v>
      </c>
      <c r="P98" t="s">
        <v>165</v>
      </c>
      <c r="Q98" t="s">
        <v>165</v>
      </c>
      <c r="R98" t="s">
        <v>165</v>
      </c>
      <c r="S98" t="s">
        <v>165</v>
      </c>
    </row>
    <row r="99">
      <c r="A99" t="s">
        <v>165</v>
      </c>
      <c r="B99" t="s">
        <v>165</v>
      </c>
      <c r="C99" t="s">
        <v>165</v>
      </c>
      <c r="D99" t="s">
        <v>165</v>
      </c>
      <c r="F99" t="s">
        <v>165</v>
      </c>
      <c r="G99" t="s">
        <v>165</v>
      </c>
      <c r="H99" t="s">
        <v>165</v>
      </c>
      <c r="I99" t="s">
        <v>165</v>
      </c>
      <c r="K99" t="s">
        <v>165</v>
      </c>
      <c r="L99" t="s">
        <v>165</v>
      </c>
      <c r="M99" t="s">
        <v>165</v>
      </c>
      <c r="N99" t="s">
        <v>165</v>
      </c>
      <c r="P99" t="s">
        <v>165</v>
      </c>
      <c r="Q99" t="s">
        <v>165</v>
      </c>
      <c r="R99" t="s">
        <v>165</v>
      </c>
      <c r="S99" t="s">
        <v>165</v>
      </c>
    </row>
    <row r="100">
      <c r="A100" t="s">
        <v>165</v>
      </c>
      <c r="B100" t="s">
        <v>165</v>
      </c>
      <c r="C100" t="s">
        <v>165</v>
      </c>
      <c r="D100" t="s">
        <v>165</v>
      </c>
      <c r="F100" t="s">
        <v>165</v>
      </c>
      <c r="G100" t="s">
        <v>165</v>
      </c>
      <c r="H100" t="s">
        <v>165</v>
      </c>
      <c r="I100" t="s">
        <v>165</v>
      </c>
      <c r="K100" t="s">
        <v>165</v>
      </c>
      <c r="L100" t="s">
        <v>165</v>
      </c>
      <c r="M100" t="s">
        <v>165</v>
      </c>
      <c r="N100" t="s">
        <v>165</v>
      </c>
      <c r="P100" t="s">
        <v>165</v>
      </c>
      <c r="Q100" t="s">
        <v>165</v>
      </c>
      <c r="R100" t="s">
        <v>165</v>
      </c>
      <c r="S100" t="s">
        <v>165</v>
      </c>
    </row>
    <row r="101">
      <c r="A101" t="s">
        <v>165</v>
      </c>
      <c r="B101" t="s">
        <v>165</v>
      </c>
      <c r="C101" t="s">
        <v>165</v>
      </c>
      <c r="D101" t="s">
        <v>165</v>
      </c>
      <c r="F101" t="s">
        <v>165</v>
      </c>
      <c r="G101" t="s">
        <v>165</v>
      </c>
      <c r="H101" t="s">
        <v>165</v>
      </c>
      <c r="I101" t="s">
        <v>165</v>
      </c>
      <c r="K101" t="s">
        <v>165</v>
      </c>
      <c r="L101" t="s">
        <v>165</v>
      </c>
      <c r="M101" t="s">
        <v>165</v>
      </c>
      <c r="N101" t="s">
        <v>165</v>
      </c>
      <c r="P101" t="s">
        <v>165</v>
      </c>
      <c r="Q101" t="s">
        <v>165</v>
      </c>
      <c r="R101" t="s">
        <v>165</v>
      </c>
      <c r="S101" t="s">
        <v>165</v>
      </c>
    </row>
    <row r="102">
      <c r="A102" t="s">
        <v>165</v>
      </c>
      <c r="B102" t="s">
        <v>165</v>
      </c>
      <c r="C102" t="s">
        <v>165</v>
      </c>
      <c r="D102" t="s">
        <v>165</v>
      </c>
      <c r="F102" t="s">
        <v>165</v>
      </c>
      <c r="G102" t="s">
        <v>165</v>
      </c>
      <c r="H102" t="s">
        <v>165</v>
      </c>
      <c r="I102" t="s">
        <v>165</v>
      </c>
      <c r="K102" t="s">
        <v>165</v>
      </c>
      <c r="L102" t="s">
        <v>165</v>
      </c>
      <c r="M102" t="s">
        <v>165</v>
      </c>
      <c r="N102" t="s">
        <v>165</v>
      </c>
      <c r="P102" t="s">
        <v>165</v>
      </c>
      <c r="Q102" t="s">
        <v>165</v>
      </c>
      <c r="R102" t="s">
        <v>165</v>
      </c>
      <c r="S102" t="s">
        <v>165</v>
      </c>
    </row>
    <row r="103">
      <c r="A103" t="s">
        <v>165</v>
      </c>
      <c r="B103" t="s">
        <v>165</v>
      </c>
      <c r="C103" t="s">
        <v>165</v>
      </c>
      <c r="D103" t="s">
        <v>165</v>
      </c>
      <c r="F103" t="s">
        <v>165</v>
      </c>
      <c r="G103" t="s">
        <v>165</v>
      </c>
      <c r="H103" t="s">
        <v>165</v>
      </c>
      <c r="I103" t="s">
        <v>165</v>
      </c>
      <c r="K103" t="s">
        <v>165</v>
      </c>
      <c r="L103" t="s">
        <v>165</v>
      </c>
      <c r="M103" t="s">
        <v>165</v>
      </c>
      <c r="N103" t="s">
        <v>165</v>
      </c>
      <c r="P103" t="s">
        <v>165</v>
      </c>
      <c r="Q103" t="s">
        <v>165</v>
      </c>
      <c r="R103" t="s">
        <v>165</v>
      </c>
      <c r="S103" t="s">
        <v>165</v>
      </c>
    </row>
    <row r="104">
      <c r="A104" t="s">
        <v>165</v>
      </c>
      <c r="B104" t="s">
        <v>165</v>
      </c>
      <c r="C104" t="s">
        <v>165</v>
      </c>
      <c r="D104" t="s">
        <v>165</v>
      </c>
      <c r="F104" t="s">
        <v>165</v>
      </c>
      <c r="G104" t="s">
        <v>165</v>
      </c>
      <c r="H104" t="s">
        <v>165</v>
      </c>
      <c r="I104" t="s">
        <v>165</v>
      </c>
      <c r="K104" t="s">
        <v>165</v>
      </c>
      <c r="L104" t="s">
        <v>165</v>
      </c>
      <c r="M104" t="s">
        <v>165</v>
      </c>
      <c r="N104" t="s">
        <v>165</v>
      </c>
      <c r="P104" t="s">
        <v>165</v>
      </c>
      <c r="Q104" t="s">
        <v>165</v>
      </c>
      <c r="R104" t="s">
        <v>165</v>
      </c>
      <c r="S104" t="s">
        <v>165</v>
      </c>
    </row>
    <row r="105">
      <c r="A105" t="s">
        <v>165</v>
      </c>
      <c r="B105" t="s">
        <v>165</v>
      </c>
      <c r="C105" t="s">
        <v>165</v>
      </c>
      <c r="D105" t="s">
        <v>165</v>
      </c>
      <c r="F105" t="s">
        <v>165</v>
      </c>
      <c r="G105" t="s">
        <v>165</v>
      </c>
      <c r="H105" t="s">
        <v>165</v>
      </c>
      <c r="I105" t="s">
        <v>165</v>
      </c>
      <c r="K105" t="s">
        <v>165</v>
      </c>
      <c r="L105" t="s">
        <v>165</v>
      </c>
      <c r="M105" t="s">
        <v>165</v>
      </c>
      <c r="N105" t="s">
        <v>165</v>
      </c>
      <c r="P105" t="s">
        <v>165</v>
      </c>
      <c r="Q105" t="s">
        <v>165</v>
      </c>
      <c r="R105" t="s">
        <v>165</v>
      </c>
      <c r="S105" t="s">
        <v>165</v>
      </c>
    </row>
    <row r="106">
      <c r="A106" t="s">
        <v>165</v>
      </c>
      <c r="B106" t="s">
        <v>165</v>
      </c>
      <c r="C106" t="s">
        <v>165</v>
      </c>
      <c r="D106" t="s">
        <v>165</v>
      </c>
      <c r="F106" t="s">
        <v>165</v>
      </c>
      <c r="G106" t="s">
        <v>165</v>
      </c>
      <c r="H106" t="s">
        <v>165</v>
      </c>
      <c r="I106" t="s">
        <v>165</v>
      </c>
      <c r="K106" t="s">
        <v>165</v>
      </c>
      <c r="L106" t="s">
        <v>165</v>
      </c>
      <c r="M106" t="s">
        <v>165</v>
      </c>
      <c r="N106" t="s">
        <v>165</v>
      </c>
      <c r="P106" t="s">
        <v>165</v>
      </c>
      <c r="Q106" t="s">
        <v>165</v>
      </c>
      <c r="R106" t="s">
        <v>165</v>
      </c>
      <c r="S106" t="s">
        <v>165</v>
      </c>
    </row>
    <row r="107">
      <c r="A107" t="s">
        <v>165</v>
      </c>
      <c r="B107" t="s">
        <v>165</v>
      </c>
      <c r="C107" t="s">
        <v>165</v>
      </c>
      <c r="D107" t="s">
        <v>165</v>
      </c>
      <c r="F107" t="s">
        <v>165</v>
      </c>
      <c r="G107" t="s">
        <v>165</v>
      </c>
      <c r="H107" t="s">
        <v>165</v>
      </c>
      <c r="I107" t="s">
        <v>165</v>
      </c>
      <c r="K107" t="s">
        <v>165</v>
      </c>
      <c r="L107" t="s">
        <v>165</v>
      </c>
      <c r="M107" t="s">
        <v>165</v>
      </c>
      <c r="N107" t="s">
        <v>165</v>
      </c>
      <c r="P107" t="s">
        <v>165</v>
      </c>
      <c r="Q107" t="s">
        <v>165</v>
      </c>
      <c r="R107" t="s">
        <v>165</v>
      </c>
      <c r="S107" t="s">
        <v>165</v>
      </c>
    </row>
    <row r="108">
      <c r="A108" t="s">
        <v>165</v>
      </c>
      <c r="B108" t="s">
        <v>165</v>
      </c>
      <c r="C108" t="s">
        <v>165</v>
      </c>
      <c r="D108" t="s">
        <v>165</v>
      </c>
      <c r="F108" t="s">
        <v>165</v>
      </c>
      <c r="G108" t="s">
        <v>165</v>
      </c>
      <c r="H108" t="s">
        <v>165</v>
      </c>
      <c r="I108" t="s">
        <v>165</v>
      </c>
      <c r="K108" t="s">
        <v>165</v>
      </c>
      <c r="L108" t="s">
        <v>165</v>
      </c>
      <c r="M108" t="s">
        <v>165</v>
      </c>
      <c r="N108" t="s">
        <v>165</v>
      </c>
      <c r="P108" t="s">
        <v>165</v>
      </c>
      <c r="Q108" t="s">
        <v>165</v>
      </c>
      <c r="R108" t="s">
        <v>165</v>
      </c>
      <c r="S108" t="s">
        <v>165</v>
      </c>
    </row>
    <row r="109">
      <c r="A109" t="s">
        <v>165</v>
      </c>
      <c r="B109" t="s">
        <v>165</v>
      </c>
      <c r="C109" t="s">
        <v>165</v>
      </c>
      <c r="D109" t="s">
        <v>165</v>
      </c>
      <c r="F109" t="s">
        <v>165</v>
      </c>
      <c r="G109" t="s">
        <v>165</v>
      </c>
      <c r="H109" t="s">
        <v>165</v>
      </c>
      <c r="I109" t="s">
        <v>165</v>
      </c>
      <c r="K109" t="s">
        <v>165</v>
      </c>
      <c r="L109" t="s">
        <v>165</v>
      </c>
      <c r="M109" t="s">
        <v>165</v>
      </c>
      <c r="N109" t="s">
        <v>165</v>
      </c>
      <c r="P109" t="s">
        <v>165</v>
      </c>
      <c r="Q109" t="s">
        <v>165</v>
      </c>
      <c r="R109" t="s">
        <v>165</v>
      </c>
      <c r="S109" t="s">
        <v>165</v>
      </c>
    </row>
    <row r="110">
      <c r="A110" t="s">
        <v>165</v>
      </c>
      <c r="B110" t="s">
        <v>165</v>
      </c>
      <c r="C110" t="s">
        <v>165</v>
      </c>
      <c r="D110" t="s">
        <v>165</v>
      </c>
      <c r="F110" t="s">
        <v>165</v>
      </c>
      <c r="G110" t="s">
        <v>165</v>
      </c>
      <c r="H110" t="s">
        <v>165</v>
      </c>
      <c r="I110" t="s">
        <v>165</v>
      </c>
      <c r="K110" t="s">
        <v>165</v>
      </c>
      <c r="L110" t="s">
        <v>165</v>
      </c>
      <c r="M110" t="s">
        <v>165</v>
      </c>
      <c r="N110" t="s">
        <v>165</v>
      </c>
      <c r="P110" t="s">
        <v>165</v>
      </c>
      <c r="Q110" t="s">
        <v>165</v>
      </c>
      <c r="R110" t="s">
        <v>165</v>
      </c>
      <c r="S110" t="s">
        <v>165</v>
      </c>
    </row>
    <row r="111">
      <c r="A111" t="s">
        <v>165</v>
      </c>
      <c r="B111" t="s">
        <v>165</v>
      </c>
      <c r="C111" t="s">
        <v>165</v>
      </c>
      <c r="D111" t="s">
        <v>165</v>
      </c>
      <c r="F111" t="s">
        <v>165</v>
      </c>
      <c r="G111" t="s">
        <v>165</v>
      </c>
      <c r="H111" t="s">
        <v>165</v>
      </c>
      <c r="I111" t="s">
        <v>165</v>
      </c>
      <c r="K111" t="s">
        <v>165</v>
      </c>
      <c r="L111" t="s">
        <v>165</v>
      </c>
      <c r="M111" t="s">
        <v>165</v>
      </c>
      <c r="N111" t="s">
        <v>165</v>
      </c>
      <c r="P111" t="s">
        <v>165</v>
      </c>
      <c r="Q111" t="s">
        <v>165</v>
      </c>
      <c r="R111" t="s">
        <v>165</v>
      </c>
      <c r="S111" t="s">
        <v>165</v>
      </c>
    </row>
    <row r="112">
      <c r="A112" t="s">
        <v>165</v>
      </c>
      <c r="B112" t="s">
        <v>165</v>
      </c>
      <c r="C112" t="s">
        <v>165</v>
      </c>
      <c r="D112" t="s">
        <v>165</v>
      </c>
      <c r="F112" t="s">
        <v>165</v>
      </c>
      <c r="G112" t="s">
        <v>165</v>
      </c>
      <c r="H112" t="s">
        <v>165</v>
      </c>
      <c r="I112" t="s">
        <v>165</v>
      </c>
      <c r="K112" t="s">
        <v>165</v>
      </c>
      <c r="L112" t="s">
        <v>165</v>
      </c>
      <c r="M112" t="s">
        <v>165</v>
      </c>
      <c r="N112" t="s">
        <v>165</v>
      </c>
      <c r="P112" t="s">
        <v>165</v>
      </c>
      <c r="Q112" t="s">
        <v>165</v>
      </c>
      <c r="R112" t="s">
        <v>165</v>
      </c>
      <c r="S112" t="s">
        <v>165</v>
      </c>
    </row>
    <row r="113">
      <c r="A113" t="s">
        <v>165</v>
      </c>
      <c r="B113" t="s">
        <v>165</v>
      </c>
      <c r="C113" t="s">
        <v>165</v>
      </c>
      <c r="D113" t="s">
        <v>165</v>
      </c>
      <c r="F113" t="s">
        <v>165</v>
      </c>
      <c r="G113" t="s">
        <v>165</v>
      </c>
      <c r="H113" t="s">
        <v>165</v>
      </c>
      <c r="I113" t="s">
        <v>165</v>
      </c>
      <c r="K113" t="s">
        <v>165</v>
      </c>
      <c r="L113" t="s">
        <v>165</v>
      </c>
      <c r="M113" t="s">
        <v>165</v>
      </c>
      <c r="N113" t="s">
        <v>165</v>
      </c>
      <c r="P113" t="s">
        <v>165</v>
      </c>
      <c r="Q113" t="s">
        <v>165</v>
      </c>
      <c r="R113" t="s">
        <v>165</v>
      </c>
      <c r="S113" t="s">
        <v>165</v>
      </c>
    </row>
    <row r="114">
      <c r="A114" t="s">
        <v>165</v>
      </c>
      <c r="B114" t="s">
        <v>165</v>
      </c>
      <c r="C114" t="s">
        <v>165</v>
      </c>
      <c r="D114" t="s">
        <v>165</v>
      </c>
      <c r="F114" t="s">
        <v>165</v>
      </c>
      <c r="G114" t="s">
        <v>165</v>
      </c>
      <c r="H114" t="s">
        <v>165</v>
      </c>
      <c r="I114" t="s">
        <v>165</v>
      </c>
      <c r="K114" t="s">
        <v>165</v>
      </c>
      <c r="L114" t="s">
        <v>165</v>
      </c>
      <c r="M114" t="s">
        <v>165</v>
      </c>
      <c r="N114" t="s">
        <v>165</v>
      </c>
      <c r="P114" t="s">
        <v>165</v>
      </c>
      <c r="Q114" t="s">
        <v>165</v>
      </c>
      <c r="R114" t="s">
        <v>165</v>
      </c>
      <c r="S114" t="s">
        <v>165</v>
      </c>
    </row>
    <row r="115">
      <c r="A115" t="s">
        <v>165</v>
      </c>
      <c r="B115" t="s">
        <v>165</v>
      </c>
      <c r="C115" t="s">
        <v>165</v>
      </c>
      <c r="D115" t="s">
        <v>165</v>
      </c>
      <c r="F115" t="s">
        <v>165</v>
      </c>
      <c r="G115" t="s">
        <v>165</v>
      </c>
      <c r="H115" t="s">
        <v>165</v>
      </c>
      <c r="I115" t="s">
        <v>165</v>
      </c>
      <c r="K115" t="s">
        <v>165</v>
      </c>
      <c r="L115" t="s">
        <v>165</v>
      </c>
      <c r="M115" t="s">
        <v>165</v>
      </c>
      <c r="N115" t="s">
        <v>165</v>
      </c>
      <c r="P115" t="s">
        <v>165</v>
      </c>
      <c r="Q115" t="s">
        <v>165</v>
      </c>
      <c r="R115" t="s">
        <v>165</v>
      </c>
      <c r="S115" t="s">
        <v>165</v>
      </c>
    </row>
    <row r="116">
      <c r="A116" t="s">
        <v>165</v>
      </c>
      <c r="B116" t="s">
        <v>165</v>
      </c>
      <c r="C116" t="s">
        <v>165</v>
      </c>
      <c r="D116" t="s">
        <v>165</v>
      </c>
      <c r="F116" t="s">
        <v>165</v>
      </c>
      <c r="G116" t="s">
        <v>165</v>
      </c>
      <c r="H116" t="s">
        <v>165</v>
      </c>
      <c r="I116" t="s">
        <v>165</v>
      </c>
      <c r="K116" t="s">
        <v>165</v>
      </c>
      <c r="L116" t="s">
        <v>165</v>
      </c>
      <c r="M116" t="s">
        <v>165</v>
      </c>
      <c r="N116" t="s">
        <v>165</v>
      </c>
      <c r="P116" t="s">
        <v>165</v>
      </c>
      <c r="Q116" t="s">
        <v>165</v>
      </c>
      <c r="R116" t="s">
        <v>165</v>
      </c>
      <c r="S116" t="s">
        <v>165</v>
      </c>
    </row>
    <row r="117">
      <c r="A117" t="s">
        <v>165</v>
      </c>
      <c r="B117" t="s">
        <v>165</v>
      </c>
      <c r="C117" t="s">
        <v>165</v>
      </c>
      <c r="D117" t="s">
        <v>165</v>
      </c>
      <c r="F117" t="s">
        <v>165</v>
      </c>
      <c r="G117" t="s">
        <v>165</v>
      </c>
      <c r="H117" t="s">
        <v>165</v>
      </c>
      <c r="I117" t="s">
        <v>165</v>
      </c>
      <c r="K117" t="s">
        <v>165</v>
      </c>
      <c r="L117" t="s">
        <v>165</v>
      </c>
      <c r="M117" t="s">
        <v>165</v>
      </c>
      <c r="N117" t="s">
        <v>165</v>
      </c>
      <c r="P117" t="s">
        <v>165</v>
      </c>
      <c r="Q117" t="s">
        <v>165</v>
      </c>
      <c r="R117" t="s">
        <v>165</v>
      </c>
      <c r="S117" t="s">
        <v>165</v>
      </c>
    </row>
    <row r="118">
      <c r="A118" t="s">
        <v>165</v>
      </c>
      <c r="B118" t="s">
        <v>165</v>
      </c>
      <c r="C118" t="s">
        <v>165</v>
      </c>
      <c r="D118" t="s">
        <v>165</v>
      </c>
      <c r="F118" t="s">
        <v>165</v>
      </c>
      <c r="G118" t="s">
        <v>165</v>
      </c>
      <c r="H118" t="s">
        <v>165</v>
      </c>
      <c r="I118" t="s">
        <v>165</v>
      </c>
      <c r="K118" t="s">
        <v>165</v>
      </c>
      <c r="L118" t="s">
        <v>165</v>
      </c>
      <c r="M118" t="s">
        <v>165</v>
      </c>
      <c r="N118" t="s">
        <v>165</v>
      </c>
      <c r="P118" t="s">
        <v>165</v>
      </c>
      <c r="Q118" t="s">
        <v>165</v>
      </c>
      <c r="R118" t="s">
        <v>165</v>
      </c>
      <c r="S118" t="s">
        <v>165</v>
      </c>
    </row>
    <row r="119">
      <c r="A119" t="s">
        <v>165</v>
      </c>
      <c r="B119" t="s">
        <v>165</v>
      </c>
      <c r="C119" t="s">
        <v>165</v>
      </c>
      <c r="D119" t="s">
        <v>165</v>
      </c>
      <c r="F119" t="s">
        <v>165</v>
      </c>
      <c r="G119" t="s">
        <v>165</v>
      </c>
      <c r="H119" t="s">
        <v>165</v>
      </c>
      <c r="I119" t="s">
        <v>165</v>
      </c>
      <c r="K119" t="s">
        <v>165</v>
      </c>
      <c r="L119" t="s">
        <v>165</v>
      </c>
      <c r="M119" t="s">
        <v>165</v>
      </c>
      <c r="N119" t="s">
        <v>165</v>
      </c>
      <c r="P119" t="s">
        <v>165</v>
      </c>
      <c r="Q119" t="s">
        <v>165</v>
      </c>
      <c r="R119" t="s">
        <v>165</v>
      </c>
      <c r="S119" t="s">
        <v>165</v>
      </c>
    </row>
    <row r="120">
      <c r="A120" t="s">
        <v>165</v>
      </c>
      <c r="B120" t="s">
        <v>165</v>
      </c>
      <c r="C120" t="s">
        <v>165</v>
      </c>
      <c r="D120" t="s">
        <v>165</v>
      </c>
      <c r="F120" t="s">
        <v>165</v>
      </c>
      <c r="G120" t="s">
        <v>165</v>
      </c>
      <c r="H120" t="s">
        <v>165</v>
      </c>
      <c r="I120" t="s">
        <v>165</v>
      </c>
      <c r="K120" t="s">
        <v>165</v>
      </c>
      <c r="L120" t="s">
        <v>165</v>
      </c>
      <c r="M120" t="s">
        <v>165</v>
      </c>
      <c r="N120" t="s">
        <v>165</v>
      </c>
      <c r="P120" t="s">
        <v>165</v>
      </c>
      <c r="Q120" t="s">
        <v>165</v>
      </c>
      <c r="R120" t="s">
        <v>165</v>
      </c>
      <c r="S120" t="s">
        <v>165</v>
      </c>
    </row>
    <row r="121">
      <c r="A121" t="s">
        <v>165</v>
      </c>
      <c r="B121" t="s">
        <v>165</v>
      </c>
      <c r="C121" t="s">
        <v>165</v>
      </c>
      <c r="D121" t="s">
        <v>165</v>
      </c>
      <c r="F121" t="s">
        <v>165</v>
      </c>
      <c r="G121" t="s">
        <v>165</v>
      </c>
      <c r="H121" t="s">
        <v>165</v>
      </c>
      <c r="I121" t="s">
        <v>165</v>
      </c>
      <c r="K121" t="s">
        <v>165</v>
      </c>
      <c r="L121" t="s">
        <v>165</v>
      </c>
      <c r="M121" t="s">
        <v>165</v>
      </c>
      <c r="N121" t="s">
        <v>165</v>
      </c>
      <c r="P121" t="s">
        <v>165</v>
      </c>
      <c r="Q121" t="s">
        <v>165</v>
      </c>
      <c r="R121" t="s">
        <v>165</v>
      </c>
      <c r="S121" t="s">
        <v>165</v>
      </c>
    </row>
    <row r="122">
      <c r="A122" t="s">
        <v>165</v>
      </c>
      <c r="B122" t="s">
        <v>165</v>
      </c>
      <c r="C122" t="s">
        <v>165</v>
      </c>
      <c r="D122" t="s">
        <v>165</v>
      </c>
      <c r="F122" t="s">
        <v>165</v>
      </c>
      <c r="G122" t="s">
        <v>165</v>
      </c>
      <c r="H122" t="s">
        <v>165</v>
      </c>
      <c r="I122" t="s">
        <v>165</v>
      </c>
      <c r="K122" t="s">
        <v>165</v>
      </c>
      <c r="L122" t="s">
        <v>165</v>
      </c>
      <c r="M122" t="s">
        <v>165</v>
      </c>
      <c r="N122" t="s">
        <v>165</v>
      </c>
      <c r="P122" t="s">
        <v>165</v>
      </c>
      <c r="Q122" t="s">
        <v>165</v>
      </c>
      <c r="R122" t="s">
        <v>165</v>
      </c>
      <c r="S122" t="s">
        <v>165</v>
      </c>
    </row>
    <row r="123">
      <c r="A123" t="s">
        <v>165</v>
      </c>
      <c r="B123" t="s">
        <v>165</v>
      </c>
      <c r="C123" t="s">
        <v>165</v>
      </c>
      <c r="D123" t="s">
        <v>165</v>
      </c>
      <c r="F123" t="s">
        <v>165</v>
      </c>
      <c r="G123" t="s">
        <v>165</v>
      </c>
      <c r="H123" t="s">
        <v>165</v>
      </c>
      <c r="I123" t="s">
        <v>165</v>
      </c>
      <c r="K123" t="s">
        <v>165</v>
      </c>
      <c r="L123" t="s">
        <v>165</v>
      </c>
      <c r="M123" t="s">
        <v>165</v>
      </c>
      <c r="N123" t="s">
        <v>165</v>
      </c>
      <c r="P123" t="s">
        <v>165</v>
      </c>
      <c r="Q123" t="s">
        <v>165</v>
      </c>
      <c r="R123" t="s">
        <v>165</v>
      </c>
      <c r="S123" t="s">
        <v>165</v>
      </c>
    </row>
    <row r="124">
      <c r="A124" t="s">
        <v>165</v>
      </c>
      <c r="B124" t="s">
        <v>165</v>
      </c>
      <c r="C124" t="s">
        <v>165</v>
      </c>
      <c r="D124" t="s">
        <v>165</v>
      </c>
      <c r="F124" t="s">
        <v>165</v>
      </c>
      <c r="G124" t="s">
        <v>165</v>
      </c>
      <c r="H124" t="s">
        <v>165</v>
      </c>
      <c r="I124" t="s">
        <v>165</v>
      </c>
      <c r="K124" t="s">
        <v>165</v>
      </c>
      <c r="L124" t="s">
        <v>165</v>
      </c>
      <c r="M124" t="s">
        <v>165</v>
      </c>
      <c r="N124" t="s">
        <v>165</v>
      </c>
      <c r="P124" t="s">
        <v>165</v>
      </c>
      <c r="Q124" t="s">
        <v>165</v>
      </c>
      <c r="R124" t="s">
        <v>165</v>
      </c>
      <c r="S124" t="s">
        <v>165</v>
      </c>
    </row>
    <row r="125">
      <c r="A125" t="s">
        <v>165</v>
      </c>
      <c r="B125" t="s">
        <v>165</v>
      </c>
      <c r="C125" t="s">
        <v>165</v>
      </c>
      <c r="D125" t="s">
        <v>165</v>
      </c>
      <c r="F125" t="s">
        <v>165</v>
      </c>
      <c r="G125" t="s">
        <v>165</v>
      </c>
      <c r="H125" t="s">
        <v>165</v>
      </c>
      <c r="I125" t="s">
        <v>165</v>
      </c>
      <c r="K125" t="s">
        <v>165</v>
      </c>
      <c r="L125" t="s">
        <v>165</v>
      </c>
      <c r="M125" t="s">
        <v>165</v>
      </c>
      <c r="N125" t="s">
        <v>165</v>
      </c>
      <c r="P125" t="s">
        <v>165</v>
      </c>
      <c r="Q125" t="s">
        <v>165</v>
      </c>
      <c r="R125" t="s">
        <v>165</v>
      </c>
      <c r="S125" t="s">
        <v>165</v>
      </c>
    </row>
    <row r="126">
      <c r="A126" t="s">
        <v>165</v>
      </c>
      <c r="B126" t="s">
        <v>165</v>
      </c>
      <c r="C126" t="s">
        <v>165</v>
      </c>
      <c r="D126" t="s">
        <v>165</v>
      </c>
      <c r="F126" t="s">
        <v>165</v>
      </c>
      <c r="G126" t="s">
        <v>165</v>
      </c>
      <c r="H126" t="s">
        <v>165</v>
      </c>
      <c r="I126" t="s">
        <v>165</v>
      </c>
      <c r="K126" t="s">
        <v>165</v>
      </c>
      <c r="L126" t="s">
        <v>165</v>
      </c>
      <c r="M126" t="s">
        <v>165</v>
      </c>
      <c r="N126" t="s">
        <v>165</v>
      </c>
      <c r="P126" t="s">
        <v>165</v>
      </c>
      <c r="Q126" t="s">
        <v>165</v>
      </c>
      <c r="R126" t="s">
        <v>165</v>
      </c>
      <c r="S126" t="s">
        <v>165</v>
      </c>
    </row>
    <row r="127">
      <c r="A127" t="s">
        <v>165</v>
      </c>
      <c r="B127" t="s">
        <v>165</v>
      </c>
      <c r="C127" t="s">
        <v>165</v>
      </c>
      <c r="D127" t="s">
        <v>165</v>
      </c>
      <c r="F127" t="s">
        <v>165</v>
      </c>
      <c r="G127" t="s">
        <v>165</v>
      </c>
      <c r="H127" t="s">
        <v>165</v>
      </c>
      <c r="I127" t="s">
        <v>165</v>
      </c>
      <c r="K127" t="s">
        <v>165</v>
      </c>
      <c r="L127" t="s">
        <v>165</v>
      </c>
      <c r="M127" t="s">
        <v>165</v>
      </c>
      <c r="N127" t="s">
        <v>165</v>
      </c>
      <c r="P127" t="s">
        <v>165</v>
      </c>
      <c r="Q127" t="s">
        <v>165</v>
      </c>
      <c r="R127" t="s">
        <v>165</v>
      </c>
      <c r="S127" t="s">
        <v>165</v>
      </c>
    </row>
    <row r="128">
      <c r="A128" t="s">
        <v>165</v>
      </c>
      <c r="B128" t="s">
        <v>165</v>
      </c>
      <c r="C128" t="s">
        <v>165</v>
      </c>
      <c r="D128" t="s">
        <v>165</v>
      </c>
      <c r="F128" t="s">
        <v>165</v>
      </c>
      <c r="G128" t="s">
        <v>165</v>
      </c>
      <c r="H128" t="s">
        <v>165</v>
      </c>
      <c r="I128" t="s">
        <v>165</v>
      </c>
      <c r="K128" t="s">
        <v>165</v>
      </c>
      <c r="L128" t="s">
        <v>165</v>
      </c>
      <c r="M128" t="s">
        <v>165</v>
      </c>
      <c r="N128" t="s">
        <v>165</v>
      </c>
      <c r="P128" t="s">
        <v>165</v>
      </c>
      <c r="Q128" t="s">
        <v>165</v>
      </c>
      <c r="R128" t="s">
        <v>165</v>
      </c>
      <c r="S128" t="s">
        <v>165</v>
      </c>
    </row>
    <row r="129">
      <c r="A129" t="s">
        <v>165</v>
      </c>
      <c r="B129" t="s">
        <v>165</v>
      </c>
      <c r="C129" t="s">
        <v>165</v>
      </c>
      <c r="D129" t="s">
        <v>165</v>
      </c>
      <c r="F129" t="s">
        <v>165</v>
      </c>
      <c r="G129" t="s">
        <v>165</v>
      </c>
      <c r="H129" t="s">
        <v>165</v>
      </c>
      <c r="I129" t="s">
        <v>165</v>
      </c>
      <c r="K129" t="s">
        <v>165</v>
      </c>
      <c r="L129" t="s">
        <v>165</v>
      </c>
      <c r="M129" t="s">
        <v>165</v>
      </c>
      <c r="N129" t="s">
        <v>165</v>
      </c>
      <c r="P129" t="s">
        <v>165</v>
      </c>
      <c r="Q129" t="s">
        <v>165</v>
      </c>
      <c r="R129" t="s">
        <v>165</v>
      </c>
      <c r="S129" t="s">
        <v>165</v>
      </c>
    </row>
    <row r="130">
      <c r="A130" t="s">
        <v>165</v>
      </c>
      <c r="B130" t="s">
        <v>165</v>
      </c>
      <c r="C130" t="s">
        <v>165</v>
      </c>
      <c r="D130" t="s">
        <v>165</v>
      </c>
      <c r="F130" t="s">
        <v>165</v>
      </c>
      <c r="G130" t="s">
        <v>165</v>
      </c>
      <c r="H130" t="s">
        <v>165</v>
      </c>
      <c r="I130" t="s">
        <v>165</v>
      </c>
      <c r="K130" t="s">
        <v>165</v>
      </c>
      <c r="L130" t="s">
        <v>165</v>
      </c>
      <c r="M130" t="s">
        <v>165</v>
      </c>
      <c r="N130" t="s">
        <v>165</v>
      </c>
      <c r="P130" t="s">
        <v>165</v>
      </c>
      <c r="Q130" t="s">
        <v>165</v>
      </c>
      <c r="R130" t="s">
        <v>165</v>
      </c>
      <c r="S130" t="s">
        <v>165</v>
      </c>
    </row>
    <row r="131">
      <c r="A131" t="s">
        <v>165</v>
      </c>
      <c r="B131" t="s">
        <v>165</v>
      </c>
      <c r="C131" t="s">
        <v>165</v>
      </c>
      <c r="D131" t="s">
        <v>165</v>
      </c>
      <c r="F131" t="s">
        <v>165</v>
      </c>
      <c r="G131" t="s">
        <v>165</v>
      </c>
      <c r="H131" t="s">
        <v>165</v>
      </c>
      <c r="I131" t="s">
        <v>165</v>
      </c>
      <c r="K131" t="s">
        <v>165</v>
      </c>
      <c r="L131" t="s">
        <v>165</v>
      </c>
      <c r="M131" t="s">
        <v>165</v>
      </c>
      <c r="N131" t="s">
        <v>165</v>
      </c>
      <c r="P131" t="s">
        <v>165</v>
      </c>
      <c r="Q131" t="s">
        <v>165</v>
      </c>
      <c r="R131" t="s">
        <v>165</v>
      </c>
      <c r="S131" t="s">
        <v>165</v>
      </c>
    </row>
    <row r="132">
      <c r="A132" t="s">
        <v>165</v>
      </c>
      <c r="B132" t="s">
        <v>165</v>
      </c>
      <c r="C132" t="s">
        <v>165</v>
      </c>
      <c r="D132" t="s">
        <v>165</v>
      </c>
      <c r="F132" t="s">
        <v>165</v>
      </c>
      <c r="G132" t="s">
        <v>165</v>
      </c>
      <c r="H132" t="s">
        <v>165</v>
      </c>
      <c r="I132" t="s">
        <v>165</v>
      </c>
      <c r="K132" t="s">
        <v>165</v>
      </c>
      <c r="L132" t="s">
        <v>165</v>
      </c>
      <c r="M132" t="s">
        <v>165</v>
      </c>
      <c r="N132" t="s">
        <v>165</v>
      </c>
      <c r="P132" t="s">
        <v>165</v>
      </c>
      <c r="Q132" t="s">
        <v>165</v>
      </c>
      <c r="R132" t="s">
        <v>165</v>
      </c>
      <c r="S132" t="s">
        <v>165</v>
      </c>
    </row>
    <row r="133">
      <c r="A133" t="s">
        <v>165</v>
      </c>
      <c r="B133" t="s">
        <v>165</v>
      </c>
      <c r="C133" t="s">
        <v>165</v>
      </c>
      <c r="D133" t="s">
        <v>165</v>
      </c>
      <c r="F133" t="s">
        <v>165</v>
      </c>
      <c r="G133" t="s">
        <v>165</v>
      </c>
      <c r="H133" t="s">
        <v>165</v>
      </c>
      <c r="I133" t="s">
        <v>165</v>
      </c>
      <c r="K133" t="s">
        <v>165</v>
      </c>
      <c r="L133" t="s">
        <v>165</v>
      </c>
      <c r="M133" t="s">
        <v>165</v>
      </c>
      <c r="N133" t="s">
        <v>165</v>
      </c>
      <c r="P133" t="s">
        <v>165</v>
      </c>
      <c r="Q133" t="s">
        <v>165</v>
      </c>
      <c r="R133" t="s">
        <v>165</v>
      </c>
      <c r="S133" t="s">
        <v>165</v>
      </c>
    </row>
    <row r="134">
      <c r="A134" t="s">
        <v>165</v>
      </c>
      <c r="B134" t="s">
        <v>165</v>
      </c>
      <c r="C134" t="s">
        <v>165</v>
      </c>
      <c r="D134" t="s">
        <v>165</v>
      </c>
      <c r="F134" t="s">
        <v>165</v>
      </c>
      <c r="G134" t="s">
        <v>165</v>
      </c>
      <c r="H134" t="s">
        <v>165</v>
      </c>
      <c r="I134" t="s">
        <v>165</v>
      </c>
      <c r="K134" t="s">
        <v>165</v>
      </c>
      <c r="L134" t="s">
        <v>165</v>
      </c>
      <c r="M134" t="s">
        <v>165</v>
      </c>
      <c r="N134" t="s">
        <v>165</v>
      </c>
      <c r="P134" t="s">
        <v>165</v>
      </c>
      <c r="Q134" t="s">
        <v>165</v>
      </c>
      <c r="R134" t="s">
        <v>165</v>
      </c>
      <c r="S134" t="s">
        <v>165</v>
      </c>
    </row>
    <row r="135">
      <c r="A135" t="s">
        <v>165</v>
      </c>
      <c r="B135" t="s">
        <v>165</v>
      </c>
      <c r="C135" t="s">
        <v>165</v>
      </c>
      <c r="D135" t="s">
        <v>165</v>
      </c>
      <c r="F135" t="s">
        <v>165</v>
      </c>
      <c r="G135" t="s">
        <v>165</v>
      </c>
      <c r="H135" t="s">
        <v>165</v>
      </c>
      <c r="I135" t="s">
        <v>165</v>
      </c>
      <c r="K135" t="s">
        <v>165</v>
      </c>
      <c r="L135" t="s">
        <v>165</v>
      </c>
      <c r="M135" t="s">
        <v>165</v>
      </c>
      <c r="N135" t="s">
        <v>165</v>
      </c>
      <c r="P135" t="s">
        <v>165</v>
      </c>
      <c r="Q135" t="s">
        <v>165</v>
      </c>
      <c r="R135" t="s">
        <v>165</v>
      </c>
      <c r="S135" t="s">
        <v>165</v>
      </c>
    </row>
    <row r="136">
      <c r="A136" t="s">
        <v>165</v>
      </c>
      <c r="B136" t="s">
        <v>165</v>
      </c>
      <c r="C136" t="s">
        <v>165</v>
      </c>
      <c r="D136" t="s">
        <v>165</v>
      </c>
      <c r="F136" t="s">
        <v>165</v>
      </c>
      <c r="G136" t="s">
        <v>165</v>
      </c>
      <c r="H136" t="s">
        <v>165</v>
      </c>
      <c r="I136" t="s">
        <v>165</v>
      </c>
      <c r="K136" t="s">
        <v>165</v>
      </c>
      <c r="L136" t="s">
        <v>165</v>
      </c>
      <c r="M136" t="s">
        <v>165</v>
      </c>
      <c r="N136" t="s">
        <v>165</v>
      </c>
      <c r="P136" t="s">
        <v>165</v>
      </c>
      <c r="Q136" t="s">
        <v>165</v>
      </c>
      <c r="R136" t="s">
        <v>165</v>
      </c>
      <c r="S136" t="s">
        <v>165</v>
      </c>
    </row>
    <row r="137">
      <c r="A137" t="s">
        <v>165</v>
      </c>
      <c r="B137" t="s">
        <v>165</v>
      </c>
      <c r="C137" t="s">
        <v>165</v>
      </c>
      <c r="D137" t="s">
        <v>165</v>
      </c>
      <c r="F137" t="s">
        <v>165</v>
      </c>
      <c r="G137" t="s">
        <v>165</v>
      </c>
      <c r="H137" t="s">
        <v>165</v>
      </c>
      <c r="I137" t="s">
        <v>165</v>
      </c>
      <c r="K137" t="s">
        <v>165</v>
      </c>
      <c r="L137" t="s">
        <v>165</v>
      </c>
      <c r="M137" t="s">
        <v>165</v>
      </c>
      <c r="N137" t="s">
        <v>165</v>
      </c>
      <c r="P137" t="s">
        <v>165</v>
      </c>
      <c r="Q137" t="s">
        <v>165</v>
      </c>
      <c r="R137" t="s">
        <v>165</v>
      </c>
      <c r="S137" t="s">
        <v>165</v>
      </c>
    </row>
    <row r="138">
      <c r="A138" t="s">
        <v>165</v>
      </c>
      <c r="B138" t="s">
        <v>165</v>
      </c>
      <c r="C138" t="s">
        <v>165</v>
      </c>
      <c r="D138" t="s">
        <v>165</v>
      </c>
      <c r="F138" t="s">
        <v>165</v>
      </c>
      <c r="G138" t="s">
        <v>165</v>
      </c>
      <c r="H138" t="s">
        <v>165</v>
      </c>
      <c r="I138" t="s">
        <v>165</v>
      </c>
      <c r="K138" t="s">
        <v>165</v>
      </c>
      <c r="L138" t="s">
        <v>165</v>
      </c>
      <c r="M138" t="s">
        <v>165</v>
      </c>
      <c r="N138" t="s">
        <v>165</v>
      </c>
      <c r="P138" t="s">
        <v>165</v>
      </c>
      <c r="Q138" t="s">
        <v>165</v>
      </c>
      <c r="R138" t="s">
        <v>165</v>
      </c>
      <c r="S138" t="s">
        <v>165</v>
      </c>
    </row>
    <row r="139">
      <c r="A139" t="s">
        <v>165</v>
      </c>
      <c r="B139" t="s">
        <v>165</v>
      </c>
      <c r="C139" t="s">
        <v>165</v>
      </c>
      <c r="D139" t="s">
        <v>165</v>
      </c>
      <c r="F139" t="s">
        <v>165</v>
      </c>
      <c r="G139" t="s">
        <v>165</v>
      </c>
      <c r="H139" t="s">
        <v>165</v>
      </c>
      <c r="I139" t="s">
        <v>165</v>
      </c>
      <c r="K139" t="s">
        <v>165</v>
      </c>
      <c r="L139" t="s">
        <v>165</v>
      </c>
      <c r="M139" t="s">
        <v>165</v>
      </c>
      <c r="N139" t="s">
        <v>165</v>
      </c>
      <c r="P139" t="s">
        <v>165</v>
      </c>
      <c r="Q139" t="s">
        <v>165</v>
      </c>
      <c r="R139" t="s">
        <v>165</v>
      </c>
      <c r="S139" t="s">
        <v>165</v>
      </c>
    </row>
    <row r="140">
      <c r="A140" t="s">
        <v>165</v>
      </c>
      <c r="B140" t="s">
        <v>165</v>
      </c>
      <c r="C140" t="s">
        <v>165</v>
      </c>
      <c r="D140" t="s">
        <v>165</v>
      </c>
      <c r="F140" t="s">
        <v>165</v>
      </c>
      <c r="G140" t="s">
        <v>165</v>
      </c>
      <c r="H140" t="s">
        <v>165</v>
      </c>
      <c r="I140" t="s">
        <v>165</v>
      </c>
      <c r="K140" t="s">
        <v>165</v>
      </c>
      <c r="L140" t="s">
        <v>165</v>
      </c>
      <c r="M140" t="s">
        <v>165</v>
      </c>
      <c r="N140" t="s">
        <v>165</v>
      </c>
      <c r="P140" t="s">
        <v>165</v>
      </c>
      <c r="Q140" t="s">
        <v>165</v>
      </c>
      <c r="R140" t="s">
        <v>165</v>
      </c>
      <c r="S140" t="s">
        <v>165</v>
      </c>
    </row>
    <row r="141">
      <c r="A141" t="s">
        <v>165</v>
      </c>
      <c r="B141" t="s">
        <v>165</v>
      </c>
      <c r="C141" t="s">
        <v>165</v>
      </c>
      <c r="D141" t="s">
        <v>165</v>
      </c>
      <c r="F141" t="s">
        <v>165</v>
      </c>
      <c r="G141" t="s">
        <v>165</v>
      </c>
      <c r="H141" t="s">
        <v>165</v>
      </c>
      <c r="I141" t="s">
        <v>165</v>
      </c>
      <c r="K141" t="s">
        <v>165</v>
      </c>
      <c r="L141" t="s">
        <v>165</v>
      </c>
      <c r="M141" t="s">
        <v>165</v>
      </c>
      <c r="N141" t="s">
        <v>165</v>
      </c>
      <c r="P141" t="s">
        <v>165</v>
      </c>
      <c r="Q141" t="s">
        <v>165</v>
      </c>
      <c r="R141" t="s">
        <v>165</v>
      </c>
      <c r="S141" t="s">
        <v>165</v>
      </c>
    </row>
    <row r="142">
      <c r="A142" t="s">
        <v>165</v>
      </c>
      <c r="B142" t="s">
        <v>165</v>
      </c>
      <c r="C142" t="s">
        <v>165</v>
      </c>
      <c r="D142" t="s">
        <v>165</v>
      </c>
      <c r="F142" t="s">
        <v>165</v>
      </c>
      <c r="G142" t="s">
        <v>165</v>
      </c>
      <c r="H142" t="s">
        <v>165</v>
      </c>
      <c r="I142" t="s">
        <v>165</v>
      </c>
      <c r="K142" t="s">
        <v>165</v>
      </c>
      <c r="L142" t="s">
        <v>165</v>
      </c>
      <c r="M142" t="s">
        <v>165</v>
      </c>
      <c r="N142" t="s">
        <v>165</v>
      </c>
      <c r="P142" t="s">
        <v>165</v>
      </c>
      <c r="Q142" t="s">
        <v>165</v>
      </c>
      <c r="R142" t="s">
        <v>165</v>
      </c>
      <c r="S142" t="s">
        <v>165</v>
      </c>
    </row>
    <row r="143">
      <c r="A143" t="s">
        <v>165</v>
      </c>
      <c r="B143" t="s">
        <v>165</v>
      </c>
      <c r="C143" t="s">
        <v>165</v>
      </c>
      <c r="D143" t="s">
        <v>165</v>
      </c>
      <c r="F143" t="s">
        <v>165</v>
      </c>
      <c r="G143" t="s">
        <v>165</v>
      </c>
      <c r="H143" t="s">
        <v>165</v>
      </c>
      <c r="I143" t="s">
        <v>165</v>
      </c>
      <c r="K143" t="s">
        <v>165</v>
      </c>
      <c r="L143" t="s">
        <v>165</v>
      </c>
      <c r="M143" t="s">
        <v>165</v>
      </c>
      <c r="N143" t="s">
        <v>165</v>
      </c>
      <c r="P143" t="s">
        <v>165</v>
      </c>
      <c r="Q143" t="s">
        <v>165</v>
      </c>
      <c r="R143" t="s">
        <v>165</v>
      </c>
      <c r="S143" t="s">
        <v>165</v>
      </c>
    </row>
    <row r="144">
      <c r="A144" t="s">
        <v>165</v>
      </c>
      <c r="B144" t="s">
        <v>165</v>
      </c>
      <c r="C144" t="s">
        <v>165</v>
      </c>
      <c r="D144" t="s">
        <v>165</v>
      </c>
      <c r="F144" t="s">
        <v>165</v>
      </c>
      <c r="G144" t="s">
        <v>165</v>
      </c>
      <c r="H144" t="s">
        <v>165</v>
      </c>
      <c r="I144" t="s">
        <v>165</v>
      </c>
      <c r="K144" t="s">
        <v>165</v>
      </c>
      <c r="L144" t="s">
        <v>165</v>
      </c>
      <c r="M144" t="s">
        <v>165</v>
      </c>
      <c r="N144" t="s">
        <v>165</v>
      </c>
      <c r="P144" t="s">
        <v>165</v>
      </c>
      <c r="Q144" t="s">
        <v>165</v>
      </c>
      <c r="R144" t="s">
        <v>165</v>
      </c>
      <c r="S144" t="s">
        <v>165</v>
      </c>
    </row>
    <row r="145">
      <c r="A145" t="s">
        <v>165</v>
      </c>
      <c r="B145" t="s">
        <v>165</v>
      </c>
      <c r="C145" t="s">
        <v>165</v>
      </c>
      <c r="D145" t="s">
        <v>165</v>
      </c>
      <c r="F145" t="s">
        <v>165</v>
      </c>
      <c r="G145" t="s">
        <v>165</v>
      </c>
      <c r="H145" t="s">
        <v>165</v>
      </c>
      <c r="I145" t="s">
        <v>165</v>
      </c>
      <c r="K145" t="s">
        <v>165</v>
      </c>
      <c r="L145" t="s">
        <v>165</v>
      </c>
      <c r="M145" t="s">
        <v>165</v>
      </c>
      <c r="N145" t="s">
        <v>165</v>
      </c>
      <c r="P145" t="s">
        <v>165</v>
      </c>
      <c r="Q145" t="s">
        <v>165</v>
      </c>
      <c r="R145" t="s">
        <v>165</v>
      </c>
      <c r="S145" t="s">
        <v>165</v>
      </c>
    </row>
    <row r="146">
      <c r="A146" t="s">
        <v>165</v>
      </c>
      <c r="B146" t="s">
        <v>165</v>
      </c>
      <c r="C146" t="s">
        <v>165</v>
      </c>
      <c r="D146" t="s">
        <v>165</v>
      </c>
      <c r="F146" t="s">
        <v>165</v>
      </c>
      <c r="G146" t="s">
        <v>165</v>
      </c>
      <c r="H146" t="s">
        <v>165</v>
      </c>
      <c r="I146" t="s">
        <v>165</v>
      </c>
      <c r="K146" t="s">
        <v>165</v>
      </c>
      <c r="L146" t="s">
        <v>165</v>
      </c>
      <c r="M146" t="s">
        <v>165</v>
      </c>
      <c r="N146" t="s">
        <v>165</v>
      </c>
      <c r="P146" t="s">
        <v>165</v>
      </c>
      <c r="Q146" t="s">
        <v>165</v>
      </c>
      <c r="R146" t="s">
        <v>165</v>
      </c>
      <c r="S146" t="s">
        <v>165</v>
      </c>
    </row>
    <row r="147">
      <c r="A147" t="s">
        <v>165</v>
      </c>
      <c r="B147" t="s">
        <v>165</v>
      </c>
      <c r="C147" t="s">
        <v>165</v>
      </c>
      <c r="D147" t="s">
        <v>165</v>
      </c>
      <c r="F147" t="s">
        <v>165</v>
      </c>
      <c r="G147" t="s">
        <v>165</v>
      </c>
      <c r="H147" t="s">
        <v>165</v>
      </c>
      <c r="I147" t="s">
        <v>165</v>
      </c>
      <c r="K147" t="s">
        <v>165</v>
      </c>
      <c r="L147" t="s">
        <v>165</v>
      </c>
      <c r="M147" t="s">
        <v>165</v>
      </c>
      <c r="N147" t="s">
        <v>165</v>
      </c>
      <c r="P147" t="s">
        <v>165</v>
      </c>
      <c r="Q147" t="s">
        <v>165</v>
      </c>
      <c r="R147" t="s">
        <v>165</v>
      </c>
      <c r="S147" t="s">
        <v>165</v>
      </c>
    </row>
    <row r="148">
      <c r="A148" t="s">
        <v>165</v>
      </c>
      <c r="B148" t="s">
        <v>165</v>
      </c>
      <c r="C148" t="s">
        <v>165</v>
      </c>
      <c r="D148" t="s">
        <v>165</v>
      </c>
      <c r="F148" t="s">
        <v>165</v>
      </c>
      <c r="G148" t="s">
        <v>165</v>
      </c>
      <c r="H148" t="s">
        <v>165</v>
      </c>
      <c r="I148" t="s">
        <v>165</v>
      </c>
      <c r="K148" t="s">
        <v>165</v>
      </c>
      <c r="L148" t="s">
        <v>165</v>
      </c>
      <c r="M148" t="s">
        <v>165</v>
      </c>
      <c r="N148" t="s">
        <v>165</v>
      </c>
      <c r="P148" t="s">
        <v>165</v>
      </c>
      <c r="Q148" t="s">
        <v>165</v>
      </c>
      <c r="R148" t="s">
        <v>165</v>
      </c>
      <c r="S148" t="s">
        <v>165</v>
      </c>
    </row>
    <row r="149">
      <c r="A149" t="s">
        <v>165</v>
      </c>
      <c r="B149" t="s">
        <v>165</v>
      </c>
      <c r="C149" t="s">
        <v>165</v>
      </c>
      <c r="D149" t="s">
        <v>165</v>
      </c>
      <c r="F149" t="s">
        <v>165</v>
      </c>
      <c r="G149" t="s">
        <v>165</v>
      </c>
      <c r="H149" t="s">
        <v>165</v>
      </c>
      <c r="I149" t="s">
        <v>165</v>
      </c>
      <c r="K149" t="s">
        <v>165</v>
      </c>
      <c r="L149" t="s">
        <v>165</v>
      </c>
      <c r="M149" t="s">
        <v>165</v>
      </c>
      <c r="N149" t="s">
        <v>165</v>
      </c>
      <c r="P149" t="s">
        <v>165</v>
      </c>
      <c r="Q149" t="s">
        <v>165</v>
      </c>
      <c r="R149" t="s">
        <v>165</v>
      </c>
      <c r="S149" t="s">
        <v>165</v>
      </c>
    </row>
    <row r="150">
      <c r="A150" t="s">
        <v>165</v>
      </c>
      <c r="B150" t="s">
        <v>165</v>
      </c>
      <c r="C150" t="s">
        <v>165</v>
      </c>
      <c r="D150" t="s">
        <v>165</v>
      </c>
      <c r="F150" t="s">
        <v>165</v>
      </c>
      <c r="G150" t="s">
        <v>165</v>
      </c>
      <c r="H150" t="s">
        <v>165</v>
      </c>
      <c r="I150" t="s">
        <v>165</v>
      </c>
      <c r="K150" t="s">
        <v>165</v>
      </c>
      <c r="L150" t="s">
        <v>165</v>
      </c>
      <c r="M150" t="s">
        <v>165</v>
      </c>
      <c r="N150" t="s">
        <v>165</v>
      </c>
      <c r="P150" t="s">
        <v>165</v>
      </c>
      <c r="Q150" t="s">
        <v>165</v>
      </c>
      <c r="R150" t="s">
        <v>165</v>
      </c>
      <c r="S150" t="s">
        <v>165</v>
      </c>
    </row>
    <row r="151">
      <c r="A151" t="s">
        <v>165</v>
      </c>
      <c r="B151" t="s">
        <v>165</v>
      </c>
      <c r="C151" t="s">
        <v>165</v>
      </c>
      <c r="D151" t="s">
        <v>165</v>
      </c>
      <c r="F151" t="s">
        <v>165</v>
      </c>
      <c r="G151" t="s">
        <v>165</v>
      </c>
      <c r="H151" t="s">
        <v>165</v>
      </c>
      <c r="I151" t="s">
        <v>165</v>
      </c>
      <c r="K151" t="s">
        <v>165</v>
      </c>
      <c r="L151" t="s">
        <v>165</v>
      </c>
      <c r="M151" t="s">
        <v>165</v>
      </c>
      <c r="N151" t="s">
        <v>165</v>
      </c>
      <c r="P151" t="s">
        <v>165</v>
      </c>
      <c r="Q151" t="s">
        <v>165</v>
      </c>
      <c r="R151" t="s">
        <v>165</v>
      </c>
      <c r="S151" t="s">
        <v>165</v>
      </c>
    </row>
    <row r="152">
      <c r="A152" t="s">
        <v>165</v>
      </c>
      <c r="B152" t="s">
        <v>165</v>
      </c>
      <c r="C152" t="s">
        <v>165</v>
      </c>
      <c r="D152" t="s">
        <v>165</v>
      </c>
      <c r="F152" t="s">
        <v>165</v>
      </c>
      <c r="G152" t="s">
        <v>165</v>
      </c>
      <c r="H152" t="s">
        <v>165</v>
      </c>
      <c r="I152" t="s">
        <v>165</v>
      </c>
      <c r="K152" t="s">
        <v>165</v>
      </c>
      <c r="L152" t="s">
        <v>165</v>
      </c>
      <c r="M152" t="s">
        <v>165</v>
      </c>
      <c r="N152" t="s">
        <v>165</v>
      </c>
      <c r="P152" t="s">
        <v>165</v>
      </c>
      <c r="Q152" t="s">
        <v>165</v>
      </c>
      <c r="R152" t="s">
        <v>165</v>
      </c>
      <c r="S152" t="s">
        <v>165</v>
      </c>
    </row>
    <row r="153">
      <c r="A153" t="s">
        <v>165</v>
      </c>
      <c r="B153" t="s">
        <v>165</v>
      </c>
      <c r="C153" t="s">
        <v>165</v>
      </c>
      <c r="D153" t="s">
        <v>165</v>
      </c>
      <c r="F153" t="s">
        <v>165</v>
      </c>
      <c r="G153" t="s">
        <v>165</v>
      </c>
      <c r="H153" t="s">
        <v>165</v>
      </c>
      <c r="I153" t="s">
        <v>165</v>
      </c>
      <c r="K153" t="s">
        <v>165</v>
      </c>
      <c r="L153" t="s">
        <v>165</v>
      </c>
      <c r="M153" t="s">
        <v>165</v>
      </c>
      <c r="N153" t="s">
        <v>165</v>
      </c>
      <c r="P153" t="s">
        <v>165</v>
      </c>
      <c r="Q153" t="s">
        <v>165</v>
      </c>
      <c r="R153" t="s">
        <v>165</v>
      </c>
      <c r="S153" t="s">
        <v>165</v>
      </c>
    </row>
    <row r="154">
      <c r="A154" t="s">
        <v>165</v>
      </c>
      <c r="B154" t="s">
        <v>165</v>
      </c>
      <c r="C154" t="s">
        <v>165</v>
      </c>
      <c r="D154" t="s">
        <v>165</v>
      </c>
      <c r="F154" t="s">
        <v>165</v>
      </c>
      <c r="G154" t="s">
        <v>165</v>
      </c>
      <c r="H154" t="s">
        <v>165</v>
      </c>
      <c r="I154" t="s">
        <v>165</v>
      </c>
      <c r="K154" t="s">
        <v>165</v>
      </c>
      <c r="L154" t="s">
        <v>165</v>
      </c>
      <c r="M154" t="s">
        <v>165</v>
      </c>
      <c r="N154" t="s">
        <v>165</v>
      </c>
      <c r="P154" t="s">
        <v>165</v>
      </c>
      <c r="Q154" t="s">
        <v>165</v>
      </c>
      <c r="R154" t="s">
        <v>165</v>
      </c>
      <c r="S154" t="s">
        <v>165</v>
      </c>
    </row>
    <row r="155">
      <c r="A155" t="s">
        <v>165</v>
      </c>
      <c r="B155" t="s">
        <v>165</v>
      </c>
      <c r="C155" t="s">
        <v>165</v>
      </c>
      <c r="D155" t="s">
        <v>165</v>
      </c>
      <c r="F155" t="s">
        <v>165</v>
      </c>
      <c r="G155" t="s">
        <v>165</v>
      </c>
      <c r="H155" t="s">
        <v>165</v>
      </c>
      <c r="I155" t="s">
        <v>165</v>
      </c>
      <c r="K155" t="s">
        <v>165</v>
      </c>
      <c r="L155" t="s">
        <v>165</v>
      </c>
      <c r="M155" t="s">
        <v>165</v>
      </c>
      <c r="N155" t="s">
        <v>165</v>
      </c>
      <c r="P155" t="s">
        <v>165</v>
      </c>
      <c r="Q155" t="s">
        <v>165</v>
      </c>
      <c r="R155" t="s">
        <v>165</v>
      </c>
      <c r="S155" t="s">
        <v>165</v>
      </c>
    </row>
    <row r="156">
      <c r="A156" t="s">
        <v>165</v>
      </c>
      <c r="B156" t="s">
        <v>165</v>
      </c>
      <c r="C156" t="s">
        <v>165</v>
      </c>
      <c r="D156" t="s">
        <v>165</v>
      </c>
      <c r="F156" t="s">
        <v>165</v>
      </c>
      <c r="G156" t="s">
        <v>165</v>
      </c>
      <c r="H156" t="s">
        <v>165</v>
      </c>
      <c r="I156" t="s">
        <v>165</v>
      </c>
      <c r="K156" t="s">
        <v>165</v>
      </c>
      <c r="L156" t="s">
        <v>165</v>
      </c>
      <c r="M156" t="s">
        <v>165</v>
      </c>
      <c r="N156" t="s">
        <v>165</v>
      </c>
      <c r="P156" t="s">
        <v>165</v>
      </c>
      <c r="Q156" t="s">
        <v>165</v>
      </c>
      <c r="R156" t="s">
        <v>165</v>
      </c>
      <c r="S156" t="s">
        <v>165</v>
      </c>
    </row>
    <row r="157">
      <c r="A157" t="s">
        <v>165</v>
      </c>
      <c r="B157" t="s">
        <v>165</v>
      </c>
      <c r="C157" t="s">
        <v>165</v>
      </c>
      <c r="D157" t="s">
        <v>165</v>
      </c>
      <c r="F157" t="s">
        <v>165</v>
      </c>
      <c r="G157" t="s">
        <v>165</v>
      </c>
      <c r="H157" t="s">
        <v>165</v>
      </c>
      <c r="I157" t="s">
        <v>165</v>
      </c>
      <c r="K157" t="s">
        <v>165</v>
      </c>
      <c r="L157" t="s">
        <v>165</v>
      </c>
      <c r="M157" t="s">
        <v>165</v>
      </c>
      <c r="N157" t="s">
        <v>165</v>
      </c>
      <c r="P157" t="s">
        <v>165</v>
      </c>
      <c r="Q157" t="s">
        <v>165</v>
      </c>
      <c r="R157" t="s">
        <v>165</v>
      </c>
      <c r="S157" t="s">
        <v>165</v>
      </c>
    </row>
    <row r="158">
      <c r="A158" t="s">
        <v>165</v>
      </c>
      <c r="B158" t="s">
        <v>165</v>
      </c>
      <c r="C158" t="s">
        <v>165</v>
      </c>
      <c r="D158" t="s">
        <v>165</v>
      </c>
      <c r="F158" t="s">
        <v>165</v>
      </c>
      <c r="G158" t="s">
        <v>165</v>
      </c>
      <c r="H158" t="s">
        <v>165</v>
      </c>
      <c r="I158" t="s">
        <v>165</v>
      </c>
      <c r="K158" t="s">
        <v>165</v>
      </c>
      <c r="L158" t="s">
        <v>165</v>
      </c>
      <c r="M158" t="s">
        <v>165</v>
      </c>
      <c r="N158" t="s">
        <v>165</v>
      </c>
      <c r="P158" t="s">
        <v>165</v>
      </c>
      <c r="Q158" t="s">
        <v>165</v>
      </c>
      <c r="R158" t="s">
        <v>165</v>
      </c>
      <c r="S158" t="s">
        <v>165</v>
      </c>
    </row>
    <row r="159">
      <c r="A159" t="s">
        <v>165</v>
      </c>
      <c r="B159" t="s">
        <v>165</v>
      </c>
      <c r="C159" t="s">
        <v>165</v>
      </c>
      <c r="D159" t="s">
        <v>165</v>
      </c>
      <c r="F159" t="s">
        <v>165</v>
      </c>
      <c r="G159" t="s">
        <v>165</v>
      </c>
      <c r="H159" t="s">
        <v>165</v>
      </c>
      <c r="I159" t="s">
        <v>165</v>
      </c>
      <c r="K159" t="s">
        <v>165</v>
      </c>
      <c r="L159" t="s">
        <v>165</v>
      </c>
      <c r="M159" t="s">
        <v>165</v>
      </c>
      <c r="N159" t="s">
        <v>165</v>
      </c>
      <c r="P159" t="s">
        <v>165</v>
      </c>
      <c r="Q159" t="s">
        <v>165</v>
      </c>
      <c r="R159" t="s">
        <v>165</v>
      </c>
      <c r="S159" t="s">
        <v>165</v>
      </c>
    </row>
    <row r="160">
      <c r="A160" t="s">
        <v>165</v>
      </c>
      <c r="B160" t="s">
        <v>165</v>
      </c>
      <c r="C160" t="s">
        <v>165</v>
      </c>
      <c r="D160" t="s">
        <v>165</v>
      </c>
      <c r="F160" t="s">
        <v>165</v>
      </c>
      <c r="G160" t="s">
        <v>165</v>
      </c>
      <c r="H160" t="s">
        <v>165</v>
      </c>
      <c r="I160" t="s">
        <v>165</v>
      </c>
      <c r="K160" t="s">
        <v>165</v>
      </c>
      <c r="L160" t="s">
        <v>165</v>
      </c>
      <c r="M160" t="s">
        <v>165</v>
      </c>
      <c r="N160" t="s">
        <v>165</v>
      </c>
      <c r="P160" t="s">
        <v>165</v>
      </c>
      <c r="Q160" t="s">
        <v>165</v>
      </c>
      <c r="R160" t="s">
        <v>165</v>
      </c>
      <c r="S160" t="s">
        <v>165</v>
      </c>
    </row>
    <row r="161">
      <c r="A161" t="s">
        <v>165</v>
      </c>
      <c r="B161" t="s">
        <v>165</v>
      </c>
      <c r="C161" t="s">
        <v>165</v>
      </c>
      <c r="D161" t="s">
        <v>165</v>
      </c>
      <c r="F161" t="s">
        <v>165</v>
      </c>
      <c r="G161" t="s">
        <v>165</v>
      </c>
      <c r="H161" t="s">
        <v>165</v>
      </c>
      <c r="I161" t="s">
        <v>165</v>
      </c>
      <c r="K161" t="s">
        <v>165</v>
      </c>
      <c r="L161" t="s">
        <v>165</v>
      </c>
      <c r="M161" t="s">
        <v>165</v>
      </c>
      <c r="N161" t="s">
        <v>165</v>
      </c>
      <c r="P161" t="s">
        <v>165</v>
      </c>
      <c r="Q161" t="s">
        <v>165</v>
      </c>
      <c r="R161" t="s">
        <v>165</v>
      </c>
      <c r="S161" t="s">
        <v>165</v>
      </c>
    </row>
    <row r="162">
      <c r="A162" t="s">
        <v>165</v>
      </c>
      <c r="B162" t="s">
        <v>165</v>
      </c>
      <c r="C162" t="s">
        <v>165</v>
      </c>
      <c r="D162" t="s">
        <v>165</v>
      </c>
      <c r="F162" t="s">
        <v>165</v>
      </c>
      <c r="G162" t="s">
        <v>165</v>
      </c>
      <c r="H162" t="s">
        <v>165</v>
      </c>
      <c r="I162" t="s">
        <v>165</v>
      </c>
      <c r="K162" t="s">
        <v>165</v>
      </c>
      <c r="L162" t="s">
        <v>165</v>
      </c>
      <c r="M162" t="s">
        <v>165</v>
      </c>
      <c r="N162" t="s">
        <v>165</v>
      </c>
      <c r="P162" t="s">
        <v>165</v>
      </c>
      <c r="Q162" t="s">
        <v>165</v>
      </c>
      <c r="R162" t="s">
        <v>165</v>
      </c>
      <c r="S162" t="s">
        <v>165</v>
      </c>
    </row>
    <row r="163">
      <c r="A163" t="s">
        <v>165</v>
      </c>
      <c r="B163" t="s">
        <v>165</v>
      </c>
      <c r="C163" t="s">
        <v>165</v>
      </c>
      <c r="D163" t="s">
        <v>165</v>
      </c>
      <c r="F163" t="s">
        <v>165</v>
      </c>
      <c r="G163" t="s">
        <v>165</v>
      </c>
      <c r="H163" t="s">
        <v>165</v>
      </c>
      <c r="I163" t="s">
        <v>165</v>
      </c>
      <c r="K163" t="s">
        <v>165</v>
      </c>
      <c r="L163" t="s">
        <v>165</v>
      </c>
      <c r="M163" t="s">
        <v>165</v>
      </c>
      <c r="N163" t="s">
        <v>165</v>
      </c>
      <c r="P163" t="s">
        <v>165</v>
      </c>
      <c r="Q163" t="s">
        <v>165</v>
      </c>
      <c r="R163" t="s">
        <v>165</v>
      </c>
      <c r="S163" t="s">
        <v>165</v>
      </c>
    </row>
    <row r="164">
      <c r="A164" t="s">
        <v>165</v>
      </c>
      <c r="B164" t="s">
        <v>165</v>
      </c>
      <c r="C164" t="s">
        <v>165</v>
      </c>
      <c r="D164" t="s">
        <v>165</v>
      </c>
      <c r="F164" t="s">
        <v>165</v>
      </c>
      <c r="G164" t="s">
        <v>165</v>
      </c>
      <c r="H164" t="s">
        <v>165</v>
      </c>
      <c r="I164" t="s">
        <v>165</v>
      </c>
      <c r="K164" t="s">
        <v>165</v>
      </c>
      <c r="L164" t="s">
        <v>165</v>
      </c>
      <c r="M164" t="s">
        <v>165</v>
      </c>
      <c r="N164" t="s">
        <v>165</v>
      </c>
      <c r="P164" t="s">
        <v>165</v>
      </c>
      <c r="Q164" t="s">
        <v>165</v>
      </c>
      <c r="R164" t="s">
        <v>165</v>
      </c>
      <c r="S164" t="s">
        <v>165</v>
      </c>
    </row>
    <row r="165">
      <c r="A165" t="s">
        <v>165</v>
      </c>
      <c r="B165" t="s">
        <v>165</v>
      </c>
      <c r="C165" t="s">
        <v>165</v>
      </c>
      <c r="D165" t="s">
        <v>165</v>
      </c>
      <c r="F165" t="s">
        <v>165</v>
      </c>
      <c r="G165" t="s">
        <v>165</v>
      </c>
      <c r="H165" t="s">
        <v>165</v>
      </c>
      <c r="I165" t="s">
        <v>165</v>
      </c>
      <c r="K165" t="s">
        <v>165</v>
      </c>
      <c r="L165" t="s">
        <v>165</v>
      </c>
      <c r="M165" t="s">
        <v>165</v>
      </c>
      <c r="N165" t="s">
        <v>165</v>
      </c>
      <c r="P165" t="s">
        <v>165</v>
      </c>
      <c r="Q165" t="s">
        <v>165</v>
      </c>
      <c r="R165" t="s">
        <v>165</v>
      </c>
      <c r="S165" t="s">
        <v>165</v>
      </c>
    </row>
    <row r="166">
      <c r="A166" t="s">
        <v>165</v>
      </c>
      <c r="B166" t="s">
        <v>165</v>
      </c>
      <c r="C166" t="s">
        <v>165</v>
      </c>
      <c r="D166" t="s">
        <v>165</v>
      </c>
      <c r="F166" t="s">
        <v>165</v>
      </c>
      <c r="G166" t="s">
        <v>165</v>
      </c>
      <c r="H166" t="s">
        <v>165</v>
      </c>
      <c r="I166" t="s">
        <v>165</v>
      </c>
      <c r="K166" t="s">
        <v>165</v>
      </c>
      <c r="L166" t="s">
        <v>165</v>
      </c>
      <c r="M166" t="s">
        <v>165</v>
      </c>
      <c r="N166" t="s">
        <v>165</v>
      </c>
      <c r="P166" t="s">
        <v>165</v>
      </c>
      <c r="Q166" t="s">
        <v>165</v>
      </c>
      <c r="R166" t="s">
        <v>165</v>
      </c>
      <c r="S166" t="s">
        <v>165</v>
      </c>
    </row>
    <row r="167">
      <c r="A167" t="s">
        <v>165</v>
      </c>
      <c r="B167" t="s">
        <v>165</v>
      </c>
      <c r="C167" t="s">
        <v>165</v>
      </c>
      <c r="D167" t="s">
        <v>165</v>
      </c>
      <c r="F167" t="s">
        <v>165</v>
      </c>
      <c r="G167" t="s">
        <v>165</v>
      </c>
      <c r="H167" t="s">
        <v>165</v>
      </c>
      <c r="I167" t="s">
        <v>165</v>
      </c>
      <c r="K167" t="s">
        <v>165</v>
      </c>
      <c r="L167" t="s">
        <v>165</v>
      </c>
      <c r="M167" t="s">
        <v>165</v>
      </c>
      <c r="N167" t="s">
        <v>165</v>
      </c>
      <c r="P167" t="s">
        <v>165</v>
      </c>
      <c r="Q167" t="s">
        <v>165</v>
      </c>
      <c r="R167" t="s">
        <v>165</v>
      </c>
      <c r="S167" t="s">
        <v>165</v>
      </c>
    </row>
    <row r="168">
      <c r="A168" t="s">
        <v>165</v>
      </c>
      <c r="B168" t="s">
        <v>165</v>
      </c>
      <c r="C168" t="s">
        <v>165</v>
      </c>
      <c r="D168" t="s">
        <v>165</v>
      </c>
      <c r="F168" t="s">
        <v>165</v>
      </c>
      <c r="G168" t="s">
        <v>165</v>
      </c>
      <c r="H168" t="s">
        <v>165</v>
      </c>
      <c r="I168" t="s">
        <v>165</v>
      </c>
      <c r="K168" t="s">
        <v>165</v>
      </c>
      <c r="L168" t="s">
        <v>165</v>
      </c>
      <c r="M168" t="s">
        <v>165</v>
      </c>
      <c r="N168" t="s">
        <v>165</v>
      </c>
      <c r="P168" t="s">
        <v>165</v>
      </c>
      <c r="Q168" t="s">
        <v>165</v>
      </c>
      <c r="R168" t="s">
        <v>165</v>
      </c>
      <c r="S168" t="s">
        <v>165</v>
      </c>
    </row>
    <row r="169">
      <c r="A169" t="s">
        <v>165</v>
      </c>
      <c r="B169" t="s">
        <v>165</v>
      </c>
      <c r="C169" t="s">
        <v>165</v>
      </c>
      <c r="D169" t="s">
        <v>165</v>
      </c>
      <c r="F169" t="s">
        <v>165</v>
      </c>
      <c r="G169" t="s">
        <v>165</v>
      </c>
      <c r="H169" t="s">
        <v>165</v>
      </c>
      <c r="I169" t="s">
        <v>165</v>
      </c>
      <c r="K169" t="s">
        <v>165</v>
      </c>
      <c r="L169" t="s">
        <v>165</v>
      </c>
      <c r="M169" t="s">
        <v>165</v>
      </c>
      <c r="N169" t="s">
        <v>165</v>
      </c>
      <c r="P169" t="s">
        <v>165</v>
      </c>
      <c r="Q169" t="s">
        <v>165</v>
      </c>
      <c r="R169" t="s">
        <v>165</v>
      </c>
      <c r="S169" t="s">
        <v>165</v>
      </c>
    </row>
    <row r="170">
      <c r="A170" t="s">
        <v>165</v>
      </c>
      <c r="B170" t="s">
        <v>165</v>
      </c>
      <c r="C170" t="s">
        <v>165</v>
      </c>
      <c r="D170" t="s">
        <v>165</v>
      </c>
      <c r="F170" t="s">
        <v>165</v>
      </c>
      <c r="G170" t="s">
        <v>165</v>
      </c>
      <c r="H170" t="s">
        <v>165</v>
      </c>
      <c r="I170" t="s">
        <v>165</v>
      </c>
      <c r="K170" t="s">
        <v>165</v>
      </c>
      <c r="L170" t="s">
        <v>165</v>
      </c>
      <c r="M170" t="s">
        <v>165</v>
      </c>
      <c r="N170" t="s">
        <v>165</v>
      </c>
      <c r="P170" t="s">
        <v>165</v>
      </c>
      <c r="Q170" t="s">
        <v>165</v>
      </c>
      <c r="R170" t="s">
        <v>165</v>
      </c>
      <c r="S170" t="s">
        <v>165</v>
      </c>
    </row>
    <row r="171">
      <c r="A171" t="s">
        <v>165</v>
      </c>
      <c r="B171" t="s">
        <v>165</v>
      </c>
      <c r="C171" t="s">
        <v>165</v>
      </c>
      <c r="D171" t="s">
        <v>165</v>
      </c>
      <c r="F171" t="s">
        <v>165</v>
      </c>
      <c r="G171" t="s">
        <v>165</v>
      </c>
      <c r="H171" t="s">
        <v>165</v>
      </c>
      <c r="I171" t="s">
        <v>165</v>
      </c>
      <c r="K171" t="s">
        <v>165</v>
      </c>
      <c r="L171" t="s">
        <v>165</v>
      </c>
      <c r="M171" t="s">
        <v>165</v>
      </c>
      <c r="N171" t="s">
        <v>165</v>
      </c>
      <c r="P171" t="s">
        <v>165</v>
      </c>
      <c r="Q171" t="s">
        <v>165</v>
      </c>
      <c r="R171" t="s">
        <v>165</v>
      </c>
      <c r="S171" t="s">
        <v>165</v>
      </c>
    </row>
    <row r="172">
      <c r="A172" t="s">
        <v>165</v>
      </c>
      <c r="B172" t="s">
        <v>165</v>
      </c>
      <c r="C172" t="s">
        <v>165</v>
      </c>
      <c r="D172" t="s">
        <v>165</v>
      </c>
      <c r="F172" t="s">
        <v>165</v>
      </c>
      <c r="G172" t="s">
        <v>165</v>
      </c>
      <c r="H172" t="s">
        <v>165</v>
      </c>
      <c r="I172" t="s">
        <v>165</v>
      </c>
      <c r="K172" t="s">
        <v>165</v>
      </c>
      <c r="L172" t="s">
        <v>165</v>
      </c>
      <c r="M172" t="s">
        <v>165</v>
      </c>
      <c r="N172" t="s">
        <v>165</v>
      </c>
      <c r="P172" t="s">
        <v>165</v>
      </c>
      <c r="Q172" t="s">
        <v>165</v>
      </c>
      <c r="R172" t="s">
        <v>165</v>
      </c>
      <c r="S172" t="s">
        <v>165</v>
      </c>
    </row>
    <row r="173">
      <c r="A173" t="s">
        <v>165</v>
      </c>
      <c r="B173" t="s">
        <v>165</v>
      </c>
      <c r="C173" t="s">
        <v>165</v>
      </c>
      <c r="D173" t="s">
        <v>165</v>
      </c>
      <c r="F173" t="s">
        <v>165</v>
      </c>
      <c r="G173" t="s">
        <v>165</v>
      </c>
      <c r="H173" t="s">
        <v>165</v>
      </c>
      <c r="I173" t="s">
        <v>165</v>
      </c>
      <c r="K173" t="s">
        <v>165</v>
      </c>
      <c r="L173" t="s">
        <v>165</v>
      </c>
      <c r="M173" t="s">
        <v>165</v>
      </c>
      <c r="N173" t="s">
        <v>165</v>
      </c>
      <c r="P173" t="s">
        <v>165</v>
      </c>
      <c r="Q173" t="s">
        <v>165</v>
      </c>
      <c r="R173" t="s">
        <v>165</v>
      </c>
      <c r="S173" t="s">
        <v>165</v>
      </c>
    </row>
    <row r="174">
      <c r="A174" t="s">
        <v>165</v>
      </c>
      <c r="B174" t="s">
        <v>165</v>
      </c>
      <c r="C174" t="s">
        <v>165</v>
      </c>
      <c r="D174" t="s">
        <v>165</v>
      </c>
      <c r="F174" t="s">
        <v>165</v>
      </c>
      <c r="G174" t="s">
        <v>165</v>
      </c>
      <c r="H174" t="s">
        <v>165</v>
      </c>
      <c r="I174" t="s">
        <v>165</v>
      </c>
      <c r="K174" t="s">
        <v>165</v>
      </c>
      <c r="L174" t="s">
        <v>165</v>
      </c>
      <c r="M174" t="s">
        <v>165</v>
      </c>
      <c r="N174" t="s">
        <v>165</v>
      </c>
      <c r="P174" t="s">
        <v>165</v>
      </c>
      <c r="Q174" t="s">
        <v>165</v>
      </c>
      <c r="R174" t="s">
        <v>165</v>
      </c>
      <c r="S174" t="s">
        <v>165</v>
      </c>
    </row>
    <row r="175">
      <c r="A175" t="s">
        <v>165</v>
      </c>
      <c r="B175" t="s">
        <v>165</v>
      </c>
      <c r="C175" t="s">
        <v>165</v>
      </c>
      <c r="D175" t="s">
        <v>165</v>
      </c>
      <c r="F175" t="s">
        <v>165</v>
      </c>
      <c r="G175" t="s">
        <v>165</v>
      </c>
      <c r="H175" t="s">
        <v>165</v>
      </c>
      <c r="I175" t="s">
        <v>165</v>
      </c>
      <c r="K175" t="s">
        <v>165</v>
      </c>
      <c r="L175" t="s">
        <v>165</v>
      </c>
      <c r="M175" t="s">
        <v>165</v>
      </c>
      <c r="N175" t="s">
        <v>165</v>
      </c>
      <c r="P175" t="s">
        <v>165</v>
      </c>
      <c r="Q175" t="s">
        <v>165</v>
      </c>
      <c r="R175" t="s">
        <v>165</v>
      </c>
      <c r="S175" t="s">
        <v>165</v>
      </c>
    </row>
    <row r="176">
      <c r="A176" t="s">
        <v>165</v>
      </c>
      <c r="B176" t="s">
        <v>165</v>
      </c>
      <c r="C176" t="s">
        <v>165</v>
      </c>
      <c r="D176" t="s">
        <v>165</v>
      </c>
      <c r="F176" t="s">
        <v>165</v>
      </c>
      <c r="G176" t="s">
        <v>165</v>
      </c>
      <c r="H176" t="s">
        <v>165</v>
      </c>
      <c r="I176" t="s">
        <v>165</v>
      </c>
      <c r="K176" t="s">
        <v>165</v>
      </c>
      <c r="L176" t="s">
        <v>165</v>
      </c>
      <c r="M176" t="s">
        <v>165</v>
      </c>
      <c r="N176" t="s">
        <v>165</v>
      </c>
      <c r="P176" t="s">
        <v>165</v>
      </c>
      <c r="Q176" t="s">
        <v>165</v>
      </c>
      <c r="R176" t="s">
        <v>165</v>
      </c>
      <c r="S176" t="s">
        <v>165</v>
      </c>
    </row>
    <row r="177">
      <c r="A177" t="s">
        <v>165</v>
      </c>
      <c r="B177" t="s">
        <v>165</v>
      </c>
      <c r="C177" t="s">
        <v>165</v>
      </c>
      <c r="D177" t="s">
        <v>165</v>
      </c>
      <c r="F177" t="s">
        <v>165</v>
      </c>
      <c r="G177" t="s">
        <v>165</v>
      </c>
      <c r="H177" t="s">
        <v>165</v>
      </c>
      <c r="I177" t="s">
        <v>165</v>
      </c>
      <c r="K177" t="s">
        <v>165</v>
      </c>
      <c r="L177" t="s">
        <v>165</v>
      </c>
      <c r="M177" t="s">
        <v>165</v>
      </c>
      <c r="N177" t="s">
        <v>165</v>
      </c>
      <c r="P177" t="s">
        <v>165</v>
      </c>
      <c r="Q177" t="s">
        <v>165</v>
      </c>
      <c r="R177" t="s">
        <v>165</v>
      </c>
      <c r="S177" t="s">
        <v>165</v>
      </c>
    </row>
    <row r="178">
      <c r="A178" t="s">
        <v>165</v>
      </c>
      <c r="B178" t="s">
        <v>165</v>
      </c>
      <c r="C178" t="s">
        <v>165</v>
      </c>
      <c r="D178" t="s">
        <v>165</v>
      </c>
      <c r="F178" t="s">
        <v>165</v>
      </c>
      <c r="G178" t="s">
        <v>165</v>
      </c>
      <c r="H178" t="s">
        <v>165</v>
      </c>
      <c r="I178" t="s">
        <v>165</v>
      </c>
      <c r="K178" t="s">
        <v>165</v>
      </c>
      <c r="L178" t="s">
        <v>165</v>
      </c>
      <c r="M178" t="s">
        <v>165</v>
      </c>
      <c r="N178" t="s">
        <v>165</v>
      </c>
      <c r="P178" t="s">
        <v>165</v>
      </c>
      <c r="Q178" t="s">
        <v>165</v>
      </c>
      <c r="R178" t="s">
        <v>165</v>
      </c>
      <c r="S178" t="s">
        <v>165</v>
      </c>
    </row>
    <row r="179">
      <c r="A179" t="s">
        <v>165</v>
      </c>
      <c r="B179" t="s">
        <v>165</v>
      </c>
      <c r="C179" t="s">
        <v>165</v>
      </c>
      <c r="D179" t="s">
        <v>165</v>
      </c>
      <c r="F179" t="s">
        <v>165</v>
      </c>
      <c r="G179" t="s">
        <v>165</v>
      </c>
      <c r="H179" t="s">
        <v>165</v>
      </c>
      <c r="I179" t="s">
        <v>165</v>
      </c>
      <c r="K179" t="s">
        <v>165</v>
      </c>
      <c r="L179" t="s">
        <v>165</v>
      </c>
      <c r="M179" t="s">
        <v>165</v>
      </c>
      <c r="N179" t="s">
        <v>165</v>
      </c>
      <c r="P179" t="s">
        <v>165</v>
      </c>
      <c r="Q179" t="s">
        <v>165</v>
      </c>
      <c r="R179" t="s">
        <v>165</v>
      </c>
      <c r="S179" t="s">
        <v>165</v>
      </c>
    </row>
    <row r="180">
      <c r="A180" t="s">
        <v>165</v>
      </c>
      <c r="B180" t="s">
        <v>165</v>
      </c>
      <c r="C180" t="s">
        <v>165</v>
      </c>
      <c r="D180" t="s">
        <v>165</v>
      </c>
      <c r="F180" t="s">
        <v>165</v>
      </c>
      <c r="G180" t="s">
        <v>165</v>
      </c>
      <c r="H180" t="s">
        <v>165</v>
      </c>
      <c r="I180" t="s">
        <v>165</v>
      </c>
      <c r="K180" t="s">
        <v>165</v>
      </c>
      <c r="L180" t="s">
        <v>165</v>
      </c>
      <c r="M180" t="s">
        <v>165</v>
      </c>
      <c r="N180" t="s">
        <v>165</v>
      </c>
      <c r="P180" t="s">
        <v>165</v>
      </c>
      <c r="Q180" t="s">
        <v>165</v>
      </c>
      <c r="R180" t="s">
        <v>165</v>
      </c>
      <c r="S180" t="s">
        <v>165</v>
      </c>
    </row>
    <row r="181">
      <c r="A181" t="s">
        <v>165</v>
      </c>
      <c r="B181" t="s">
        <v>165</v>
      </c>
      <c r="C181" t="s">
        <v>165</v>
      </c>
      <c r="D181" t="s">
        <v>165</v>
      </c>
      <c r="F181" t="s">
        <v>165</v>
      </c>
      <c r="G181" t="s">
        <v>165</v>
      </c>
      <c r="H181" t="s">
        <v>165</v>
      </c>
      <c r="I181" t="s">
        <v>165</v>
      </c>
      <c r="K181" t="s">
        <v>165</v>
      </c>
      <c r="L181" t="s">
        <v>165</v>
      </c>
      <c r="M181" t="s">
        <v>165</v>
      </c>
      <c r="N181" t="s">
        <v>165</v>
      </c>
      <c r="P181" t="s">
        <v>165</v>
      </c>
      <c r="Q181" t="s">
        <v>165</v>
      </c>
      <c r="R181" t="s">
        <v>165</v>
      </c>
      <c r="S181" t="s">
        <v>165</v>
      </c>
    </row>
    <row r="182">
      <c r="A182" t="s">
        <v>165</v>
      </c>
      <c r="B182" t="s">
        <v>165</v>
      </c>
      <c r="C182" t="s">
        <v>165</v>
      </c>
      <c r="D182" t="s">
        <v>165</v>
      </c>
      <c r="F182" t="s">
        <v>165</v>
      </c>
      <c r="G182" t="s">
        <v>165</v>
      </c>
      <c r="H182" t="s">
        <v>165</v>
      </c>
      <c r="I182" t="s">
        <v>165</v>
      </c>
      <c r="K182" t="s">
        <v>165</v>
      </c>
      <c r="L182" t="s">
        <v>165</v>
      </c>
      <c r="M182" t="s">
        <v>165</v>
      </c>
      <c r="N182" t="s">
        <v>165</v>
      </c>
      <c r="P182" t="s">
        <v>165</v>
      </c>
      <c r="Q182" t="s">
        <v>165</v>
      </c>
      <c r="R182" t="s">
        <v>165</v>
      </c>
      <c r="S182" t="s">
        <v>165</v>
      </c>
    </row>
    <row r="183">
      <c r="A183" t="s">
        <v>165</v>
      </c>
      <c r="B183" t="s">
        <v>165</v>
      </c>
      <c r="C183" t="s">
        <v>165</v>
      </c>
      <c r="D183" t="s">
        <v>165</v>
      </c>
      <c r="F183" t="s">
        <v>165</v>
      </c>
      <c r="G183" t="s">
        <v>165</v>
      </c>
      <c r="H183" t="s">
        <v>165</v>
      </c>
      <c r="I183" t="s">
        <v>165</v>
      </c>
      <c r="K183" t="s">
        <v>165</v>
      </c>
      <c r="L183" t="s">
        <v>165</v>
      </c>
      <c r="M183" t="s">
        <v>165</v>
      </c>
      <c r="N183" t="s">
        <v>165</v>
      </c>
      <c r="P183" t="s">
        <v>165</v>
      </c>
      <c r="Q183" t="s">
        <v>165</v>
      </c>
      <c r="R183" t="s">
        <v>165</v>
      </c>
      <c r="S183" t="s">
        <v>165</v>
      </c>
    </row>
    <row r="184">
      <c r="A184" t="s">
        <v>165</v>
      </c>
      <c r="B184" t="s">
        <v>165</v>
      </c>
      <c r="C184" t="s">
        <v>165</v>
      </c>
      <c r="D184" t="s">
        <v>165</v>
      </c>
      <c r="F184" t="s">
        <v>165</v>
      </c>
      <c r="G184" t="s">
        <v>165</v>
      </c>
      <c r="H184" t="s">
        <v>165</v>
      </c>
      <c r="I184" t="s">
        <v>165</v>
      </c>
      <c r="K184" t="s">
        <v>165</v>
      </c>
      <c r="L184" t="s">
        <v>165</v>
      </c>
      <c r="M184" t="s">
        <v>165</v>
      </c>
      <c r="N184" t="s">
        <v>165</v>
      </c>
      <c r="P184" t="s">
        <v>165</v>
      </c>
      <c r="Q184" t="s">
        <v>165</v>
      </c>
      <c r="R184" t="s">
        <v>165</v>
      </c>
      <c r="S184" t="s">
        <v>165</v>
      </c>
    </row>
    <row r="185">
      <c r="A185" t="s">
        <v>165</v>
      </c>
      <c r="B185" t="s">
        <v>165</v>
      </c>
      <c r="C185" t="s">
        <v>165</v>
      </c>
      <c r="D185" t="s">
        <v>165</v>
      </c>
      <c r="F185" t="s">
        <v>165</v>
      </c>
      <c r="G185" t="s">
        <v>165</v>
      </c>
      <c r="H185" t="s">
        <v>165</v>
      </c>
      <c r="I185" t="s">
        <v>165</v>
      </c>
      <c r="K185" t="s">
        <v>165</v>
      </c>
      <c r="L185" t="s">
        <v>165</v>
      </c>
      <c r="M185" t="s">
        <v>165</v>
      </c>
      <c r="N185" t="s">
        <v>165</v>
      </c>
      <c r="P185" t="s">
        <v>165</v>
      </c>
      <c r="Q185" t="s">
        <v>165</v>
      </c>
      <c r="R185" t="s">
        <v>165</v>
      </c>
      <c r="S185" t="s">
        <v>165</v>
      </c>
    </row>
    <row r="186">
      <c r="A186" t="s">
        <v>165</v>
      </c>
      <c r="B186" t="s">
        <v>165</v>
      </c>
      <c r="C186" t="s">
        <v>165</v>
      </c>
      <c r="D186" t="s">
        <v>165</v>
      </c>
      <c r="F186" t="s">
        <v>165</v>
      </c>
      <c r="G186" t="s">
        <v>165</v>
      </c>
      <c r="H186" t="s">
        <v>165</v>
      </c>
      <c r="I186" t="s">
        <v>165</v>
      </c>
      <c r="K186" t="s">
        <v>165</v>
      </c>
      <c r="L186" t="s">
        <v>165</v>
      </c>
      <c r="M186" t="s">
        <v>165</v>
      </c>
      <c r="N186" t="s">
        <v>165</v>
      </c>
      <c r="P186" t="s">
        <v>165</v>
      </c>
      <c r="Q186" t="s">
        <v>165</v>
      </c>
      <c r="R186" t="s">
        <v>165</v>
      </c>
      <c r="S186" t="s">
        <v>165</v>
      </c>
    </row>
    <row r="187">
      <c r="A187" t="s">
        <v>165</v>
      </c>
      <c r="B187" t="s">
        <v>165</v>
      </c>
      <c r="C187" t="s">
        <v>165</v>
      </c>
      <c r="D187" t="s">
        <v>165</v>
      </c>
      <c r="F187" t="s">
        <v>165</v>
      </c>
      <c r="G187" t="s">
        <v>165</v>
      </c>
      <c r="H187" t="s">
        <v>165</v>
      </c>
      <c r="I187" t="s">
        <v>165</v>
      </c>
      <c r="K187" t="s">
        <v>165</v>
      </c>
      <c r="L187" t="s">
        <v>165</v>
      </c>
      <c r="M187" t="s">
        <v>165</v>
      </c>
      <c r="N187" t="s">
        <v>165</v>
      </c>
      <c r="P187" t="s">
        <v>165</v>
      </c>
      <c r="Q187" t="s">
        <v>165</v>
      </c>
      <c r="R187" t="s">
        <v>165</v>
      </c>
      <c r="S187" t="s">
        <v>165</v>
      </c>
    </row>
    <row r="188">
      <c r="A188" t="s">
        <v>165</v>
      </c>
      <c r="B188" t="s">
        <v>165</v>
      </c>
      <c r="C188" t="s">
        <v>165</v>
      </c>
      <c r="D188" t="s">
        <v>165</v>
      </c>
      <c r="F188" t="s">
        <v>165</v>
      </c>
      <c r="G188" t="s">
        <v>165</v>
      </c>
      <c r="H188" t="s">
        <v>165</v>
      </c>
      <c r="I188" t="s">
        <v>165</v>
      </c>
      <c r="K188" t="s">
        <v>165</v>
      </c>
      <c r="L188" t="s">
        <v>165</v>
      </c>
      <c r="M188" t="s">
        <v>165</v>
      </c>
      <c r="N188" t="s">
        <v>165</v>
      </c>
      <c r="P188" t="s">
        <v>165</v>
      </c>
      <c r="Q188" t="s">
        <v>165</v>
      </c>
      <c r="R188" t="s">
        <v>165</v>
      </c>
      <c r="S188" t="s">
        <v>165</v>
      </c>
    </row>
    <row r="189">
      <c r="A189" t="s">
        <v>165</v>
      </c>
      <c r="B189" t="s">
        <v>165</v>
      </c>
      <c r="C189" t="s">
        <v>165</v>
      </c>
      <c r="D189" t="s">
        <v>165</v>
      </c>
      <c r="F189" t="s">
        <v>165</v>
      </c>
      <c r="G189" t="s">
        <v>165</v>
      </c>
      <c r="H189" t="s">
        <v>165</v>
      </c>
      <c r="I189" t="s">
        <v>165</v>
      </c>
      <c r="K189" t="s">
        <v>165</v>
      </c>
      <c r="L189" t="s">
        <v>165</v>
      </c>
      <c r="M189" t="s">
        <v>165</v>
      </c>
      <c r="N189" t="s">
        <v>165</v>
      </c>
      <c r="P189" t="s">
        <v>165</v>
      </c>
      <c r="Q189" t="s">
        <v>165</v>
      </c>
      <c r="R189" t="s">
        <v>165</v>
      </c>
      <c r="S189" t="s">
        <v>165</v>
      </c>
    </row>
    <row r="190">
      <c r="A190" t="s">
        <v>165</v>
      </c>
      <c r="B190" t="s">
        <v>165</v>
      </c>
      <c r="C190" t="s">
        <v>165</v>
      </c>
      <c r="D190" t="s">
        <v>165</v>
      </c>
      <c r="F190" t="s">
        <v>165</v>
      </c>
      <c r="G190" t="s">
        <v>165</v>
      </c>
      <c r="H190" t="s">
        <v>165</v>
      </c>
      <c r="I190" t="s">
        <v>165</v>
      </c>
      <c r="K190" t="s">
        <v>165</v>
      </c>
      <c r="L190" t="s">
        <v>165</v>
      </c>
      <c r="M190" t="s">
        <v>165</v>
      </c>
      <c r="N190" t="s">
        <v>165</v>
      </c>
      <c r="P190" t="s">
        <v>165</v>
      </c>
      <c r="Q190" t="s">
        <v>165</v>
      </c>
      <c r="R190" t="s">
        <v>165</v>
      </c>
      <c r="S190" t="s">
        <v>165</v>
      </c>
    </row>
    <row r="191">
      <c r="A191" t="s">
        <v>165</v>
      </c>
      <c r="B191" t="s">
        <v>165</v>
      </c>
      <c r="C191" t="s">
        <v>165</v>
      </c>
      <c r="D191" t="s">
        <v>165</v>
      </c>
      <c r="F191" t="s">
        <v>165</v>
      </c>
      <c r="G191" t="s">
        <v>165</v>
      </c>
      <c r="H191" t="s">
        <v>165</v>
      </c>
      <c r="I191" t="s">
        <v>165</v>
      </c>
      <c r="K191" t="s">
        <v>165</v>
      </c>
      <c r="L191" t="s">
        <v>165</v>
      </c>
      <c r="M191" t="s">
        <v>165</v>
      </c>
      <c r="N191" t="s">
        <v>165</v>
      </c>
      <c r="P191" t="s">
        <v>165</v>
      </c>
      <c r="Q191" t="s">
        <v>165</v>
      </c>
      <c r="R191" t="s">
        <v>165</v>
      </c>
      <c r="S191" t="s">
        <v>165</v>
      </c>
    </row>
    <row r="192">
      <c r="A192" t="s">
        <v>165</v>
      </c>
      <c r="B192" t="s">
        <v>165</v>
      </c>
      <c r="C192" t="s">
        <v>165</v>
      </c>
      <c r="D192" t="s">
        <v>165</v>
      </c>
      <c r="F192" t="s">
        <v>165</v>
      </c>
      <c r="G192" t="s">
        <v>165</v>
      </c>
      <c r="H192" t="s">
        <v>165</v>
      </c>
      <c r="I192" t="s">
        <v>165</v>
      </c>
      <c r="K192" t="s">
        <v>165</v>
      </c>
      <c r="L192" t="s">
        <v>165</v>
      </c>
      <c r="M192" t="s">
        <v>165</v>
      </c>
      <c r="N192" t="s">
        <v>165</v>
      </c>
      <c r="P192" t="s">
        <v>165</v>
      </c>
      <c r="Q192" t="s">
        <v>165</v>
      </c>
      <c r="R192" t="s">
        <v>165</v>
      </c>
      <c r="S192" t="s">
        <v>165</v>
      </c>
    </row>
    <row r="193">
      <c r="A193" t="s">
        <v>165</v>
      </c>
      <c r="B193" t="s">
        <v>165</v>
      </c>
      <c r="C193" t="s">
        <v>165</v>
      </c>
      <c r="D193" t="s">
        <v>165</v>
      </c>
      <c r="F193" t="s">
        <v>165</v>
      </c>
      <c r="G193" t="s">
        <v>165</v>
      </c>
      <c r="H193" t="s">
        <v>165</v>
      </c>
      <c r="I193" t="s">
        <v>165</v>
      </c>
      <c r="K193" t="s">
        <v>165</v>
      </c>
      <c r="L193" t="s">
        <v>165</v>
      </c>
      <c r="M193" t="s">
        <v>165</v>
      </c>
      <c r="N193" t="s">
        <v>165</v>
      </c>
      <c r="P193" t="s">
        <v>165</v>
      </c>
      <c r="Q193" t="s">
        <v>165</v>
      </c>
      <c r="R193" t="s">
        <v>165</v>
      </c>
      <c r="S193" t="s">
        <v>165</v>
      </c>
    </row>
    <row r="194">
      <c r="A194" t="s">
        <v>165</v>
      </c>
      <c r="B194" t="s">
        <v>165</v>
      </c>
      <c r="C194" t="s">
        <v>165</v>
      </c>
      <c r="D194" t="s">
        <v>165</v>
      </c>
      <c r="F194" t="s">
        <v>165</v>
      </c>
      <c r="G194" t="s">
        <v>165</v>
      </c>
      <c r="H194" t="s">
        <v>165</v>
      </c>
      <c r="I194" t="s">
        <v>165</v>
      </c>
      <c r="K194" t="s">
        <v>165</v>
      </c>
      <c r="L194" t="s">
        <v>165</v>
      </c>
      <c r="M194" t="s">
        <v>165</v>
      </c>
      <c r="N194" t="s">
        <v>165</v>
      </c>
      <c r="P194" t="s">
        <v>165</v>
      </c>
      <c r="Q194" t="s">
        <v>165</v>
      </c>
      <c r="R194" t="s">
        <v>165</v>
      </c>
      <c r="S194" t="s">
        <v>165</v>
      </c>
    </row>
    <row r="195">
      <c r="A195" t="s">
        <v>165</v>
      </c>
      <c r="B195" t="s">
        <v>165</v>
      </c>
      <c r="C195" t="s">
        <v>165</v>
      </c>
      <c r="D195" t="s">
        <v>165</v>
      </c>
      <c r="F195" t="s">
        <v>165</v>
      </c>
      <c r="G195" t="s">
        <v>165</v>
      </c>
      <c r="H195" t="s">
        <v>165</v>
      </c>
      <c r="I195" t="s">
        <v>165</v>
      </c>
      <c r="K195" t="s">
        <v>165</v>
      </c>
      <c r="L195" t="s">
        <v>165</v>
      </c>
      <c r="M195" t="s">
        <v>165</v>
      </c>
      <c r="N195" t="s">
        <v>165</v>
      </c>
      <c r="P195" t="s">
        <v>165</v>
      </c>
      <c r="Q195" t="s">
        <v>165</v>
      </c>
      <c r="R195" t="s">
        <v>165</v>
      </c>
      <c r="S195" t="s">
        <v>165</v>
      </c>
    </row>
    <row r="196">
      <c r="A196" t="s">
        <v>165</v>
      </c>
      <c r="B196" t="s">
        <v>165</v>
      </c>
      <c r="C196" t="s">
        <v>165</v>
      </c>
      <c r="D196" t="s">
        <v>165</v>
      </c>
      <c r="F196" t="s">
        <v>165</v>
      </c>
      <c r="G196" t="s">
        <v>165</v>
      </c>
      <c r="H196" t="s">
        <v>165</v>
      </c>
      <c r="I196" t="s">
        <v>165</v>
      </c>
      <c r="K196" t="s">
        <v>165</v>
      </c>
      <c r="L196" t="s">
        <v>165</v>
      </c>
      <c r="M196" t="s">
        <v>165</v>
      </c>
      <c r="N196" t="s">
        <v>165</v>
      </c>
      <c r="P196" t="s">
        <v>165</v>
      </c>
      <c r="Q196" t="s">
        <v>165</v>
      </c>
      <c r="R196" t="s">
        <v>165</v>
      </c>
      <c r="S196" t="s">
        <v>165</v>
      </c>
    </row>
    <row r="197">
      <c r="A197" t="s">
        <v>165</v>
      </c>
      <c r="B197" t="s">
        <v>165</v>
      </c>
      <c r="C197" t="s">
        <v>165</v>
      </c>
      <c r="D197" t="s">
        <v>165</v>
      </c>
      <c r="F197" t="s">
        <v>165</v>
      </c>
      <c r="G197" t="s">
        <v>165</v>
      </c>
      <c r="H197" t="s">
        <v>165</v>
      </c>
      <c r="I197" t="s">
        <v>165</v>
      </c>
      <c r="K197" t="s">
        <v>165</v>
      </c>
      <c r="L197" t="s">
        <v>165</v>
      </c>
      <c r="M197" t="s">
        <v>165</v>
      </c>
      <c r="N197" t="s">
        <v>165</v>
      </c>
      <c r="P197" t="s">
        <v>165</v>
      </c>
      <c r="Q197" t="s">
        <v>165</v>
      </c>
      <c r="R197" t="s">
        <v>165</v>
      </c>
      <c r="S197" t="s">
        <v>165</v>
      </c>
    </row>
    <row r="198">
      <c r="A198" t="s">
        <v>165</v>
      </c>
      <c r="B198" t="s">
        <v>165</v>
      </c>
      <c r="C198" t="s">
        <v>165</v>
      </c>
      <c r="D198" t="s">
        <v>165</v>
      </c>
      <c r="F198" t="s">
        <v>165</v>
      </c>
      <c r="G198" t="s">
        <v>165</v>
      </c>
      <c r="H198" t="s">
        <v>165</v>
      </c>
      <c r="I198" t="s">
        <v>165</v>
      </c>
      <c r="K198" t="s">
        <v>165</v>
      </c>
      <c r="L198" t="s">
        <v>165</v>
      </c>
      <c r="M198" t="s">
        <v>165</v>
      </c>
      <c r="N198" t="s">
        <v>165</v>
      </c>
      <c r="P198" t="s">
        <v>165</v>
      </c>
      <c r="Q198" t="s">
        <v>165</v>
      </c>
      <c r="R198" t="s">
        <v>165</v>
      </c>
      <c r="S198" t="s">
        <v>165</v>
      </c>
    </row>
    <row r="199">
      <c r="A199" t="s">
        <v>165</v>
      </c>
      <c r="B199" t="s">
        <v>165</v>
      </c>
      <c r="C199" t="s">
        <v>165</v>
      </c>
      <c r="D199" t="s">
        <v>165</v>
      </c>
      <c r="F199" t="s">
        <v>165</v>
      </c>
      <c r="G199" t="s">
        <v>165</v>
      </c>
      <c r="H199" t="s">
        <v>165</v>
      </c>
      <c r="I199" t="s">
        <v>165</v>
      </c>
      <c r="K199" t="s">
        <v>165</v>
      </c>
      <c r="L199" t="s">
        <v>165</v>
      </c>
      <c r="M199" t="s">
        <v>165</v>
      </c>
      <c r="N199" t="s">
        <v>165</v>
      </c>
      <c r="P199" t="s">
        <v>165</v>
      </c>
      <c r="Q199" t="s">
        <v>165</v>
      </c>
      <c r="R199" t="s">
        <v>165</v>
      </c>
      <c r="S199" t="s">
        <v>165</v>
      </c>
    </row>
    <row r="200">
      <c r="A200" t="s">
        <v>165</v>
      </c>
      <c r="B200" t="s">
        <v>165</v>
      </c>
      <c r="C200" t="s">
        <v>165</v>
      </c>
      <c r="D200" t="s">
        <v>165</v>
      </c>
      <c r="F200" t="s">
        <v>165</v>
      </c>
      <c r="G200" t="s">
        <v>165</v>
      </c>
      <c r="H200" t="s">
        <v>165</v>
      </c>
      <c r="I200" t="s">
        <v>165</v>
      </c>
      <c r="K200" t="s">
        <v>165</v>
      </c>
      <c r="L200" t="s">
        <v>165</v>
      </c>
      <c r="M200" t="s">
        <v>165</v>
      </c>
      <c r="N200" t="s">
        <v>165</v>
      </c>
      <c r="P200" t="s">
        <v>165</v>
      </c>
      <c r="Q200" t="s">
        <v>165</v>
      </c>
      <c r="R200" t="s">
        <v>165</v>
      </c>
      <c r="S200" t="s">
        <v>165</v>
      </c>
    </row>
    <row r="201">
      <c r="A201" t="s">
        <v>165</v>
      </c>
      <c r="B201" t="s">
        <v>165</v>
      </c>
      <c r="C201" t="s">
        <v>165</v>
      </c>
      <c r="D201" t="s">
        <v>165</v>
      </c>
      <c r="F201" t="s">
        <v>165</v>
      </c>
      <c r="G201" t="s">
        <v>165</v>
      </c>
      <c r="H201" t="s">
        <v>165</v>
      </c>
      <c r="I201" t="s">
        <v>165</v>
      </c>
      <c r="K201" t="s">
        <v>165</v>
      </c>
      <c r="L201" t="s">
        <v>165</v>
      </c>
      <c r="M201" t="s">
        <v>165</v>
      </c>
      <c r="N201" t="s">
        <v>165</v>
      </c>
      <c r="P201" t="s">
        <v>165</v>
      </c>
      <c r="Q201" t="s">
        <v>165</v>
      </c>
      <c r="R201" t="s">
        <v>165</v>
      </c>
      <c r="S201" t="s">
        <v>165</v>
      </c>
    </row>
    <row r="202">
      <c r="A202" t="s">
        <v>165</v>
      </c>
      <c r="B202" t="s">
        <v>165</v>
      </c>
      <c r="C202" t="s">
        <v>165</v>
      </c>
      <c r="D202" t="s">
        <v>165</v>
      </c>
      <c r="F202" t="s">
        <v>165</v>
      </c>
      <c r="G202" t="s">
        <v>165</v>
      </c>
      <c r="H202" t="s">
        <v>165</v>
      </c>
      <c r="I202" t="s">
        <v>165</v>
      </c>
      <c r="K202" t="s">
        <v>165</v>
      </c>
      <c r="L202" t="s">
        <v>165</v>
      </c>
      <c r="M202" t="s">
        <v>165</v>
      </c>
      <c r="N202" t="s">
        <v>165</v>
      </c>
      <c r="P202" t="s">
        <v>165</v>
      </c>
      <c r="Q202" t="s">
        <v>165</v>
      </c>
      <c r="R202" t="s">
        <v>165</v>
      </c>
      <c r="S202" t="s">
        <v>165</v>
      </c>
    </row>
    <row r="203">
      <c r="A203" t="s">
        <v>165</v>
      </c>
      <c r="B203" t="s">
        <v>165</v>
      </c>
      <c r="C203" t="s">
        <v>165</v>
      </c>
      <c r="D203" t="s">
        <v>165</v>
      </c>
      <c r="F203" t="s">
        <v>165</v>
      </c>
      <c r="G203" t="s">
        <v>165</v>
      </c>
      <c r="H203" t="s">
        <v>165</v>
      </c>
      <c r="I203" t="s">
        <v>165</v>
      </c>
      <c r="K203" t="s">
        <v>165</v>
      </c>
      <c r="L203" t="s">
        <v>165</v>
      </c>
      <c r="M203" t="s">
        <v>165</v>
      </c>
      <c r="N203" t="s">
        <v>165</v>
      </c>
      <c r="P203" t="s">
        <v>165</v>
      </c>
      <c r="Q203" t="s">
        <v>165</v>
      </c>
      <c r="R203" t="s">
        <v>165</v>
      </c>
      <c r="S203" t="s">
        <v>165</v>
      </c>
    </row>
    <row r="204">
      <c r="A204" t="s">
        <v>165</v>
      </c>
      <c r="B204" t="s">
        <v>165</v>
      </c>
      <c r="C204" t="s">
        <v>165</v>
      </c>
      <c r="D204" t="s">
        <v>165</v>
      </c>
      <c r="F204" t="s">
        <v>165</v>
      </c>
      <c r="G204" t="s">
        <v>165</v>
      </c>
      <c r="H204" t="s">
        <v>165</v>
      </c>
      <c r="I204" t="s">
        <v>165</v>
      </c>
      <c r="K204" t="s">
        <v>165</v>
      </c>
      <c r="L204" t="s">
        <v>165</v>
      </c>
      <c r="M204" t="s">
        <v>165</v>
      </c>
      <c r="N204" t="s">
        <v>165</v>
      </c>
      <c r="P204" t="s">
        <v>165</v>
      </c>
      <c r="Q204" t="s">
        <v>165</v>
      </c>
      <c r="R204" t="s">
        <v>165</v>
      </c>
      <c r="S204" t="s">
        <v>165</v>
      </c>
    </row>
    <row r="205">
      <c r="A205" t="s">
        <v>165</v>
      </c>
      <c r="B205" t="s">
        <v>165</v>
      </c>
      <c r="C205" t="s">
        <v>165</v>
      </c>
      <c r="D205" t="s">
        <v>165</v>
      </c>
      <c r="F205" t="s">
        <v>165</v>
      </c>
      <c r="G205" t="s">
        <v>165</v>
      </c>
      <c r="H205" t="s">
        <v>165</v>
      </c>
      <c r="I205" t="s">
        <v>165</v>
      </c>
      <c r="K205" t="s">
        <v>165</v>
      </c>
      <c r="L205" t="s">
        <v>165</v>
      </c>
      <c r="M205" t="s">
        <v>165</v>
      </c>
      <c r="N205" t="s">
        <v>165</v>
      </c>
      <c r="P205" t="s">
        <v>165</v>
      </c>
      <c r="Q205" t="s">
        <v>165</v>
      </c>
      <c r="R205" t="s">
        <v>165</v>
      </c>
      <c r="S205" t="s">
        <v>165</v>
      </c>
    </row>
    <row r="206">
      <c r="A206" t="s">
        <v>165</v>
      </c>
      <c r="B206" t="s">
        <v>165</v>
      </c>
      <c r="C206" t="s">
        <v>165</v>
      </c>
      <c r="D206" t="s">
        <v>165</v>
      </c>
      <c r="F206" t="s">
        <v>165</v>
      </c>
      <c r="G206" t="s">
        <v>165</v>
      </c>
      <c r="H206" t="s">
        <v>165</v>
      </c>
      <c r="I206" t="s">
        <v>165</v>
      </c>
      <c r="K206" t="s">
        <v>165</v>
      </c>
      <c r="L206" t="s">
        <v>165</v>
      </c>
      <c r="M206" t="s">
        <v>165</v>
      </c>
      <c r="N206" t="s">
        <v>165</v>
      </c>
      <c r="P206" t="s">
        <v>165</v>
      </c>
      <c r="Q206" t="s">
        <v>165</v>
      </c>
      <c r="R206" t="s">
        <v>165</v>
      </c>
      <c r="S206" t="s">
        <v>165</v>
      </c>
    </row>
    <row r="207">
      <c r="A207" t="s">
        <v>165</v>
      </c>
      <c r="B207" t="s">
        <v>165</v>
      </c>
      <c r="C207" t="s">
        <v>165</v>
      </c>
      <c r="D207" t="s">
        <v>165</v>
      </c>
      <c r="F207" t="s">
        <v>165</v>
      </c>
      <c r="G207" t="s">
        <v>165</v>
      </c>
      <c r="H207" t="s">
        <v>165</v>
      </c>
      <c r="I207" t="s">
        <v>165</v>
      </c>
      <c r="K207" t="s">
        <v>165</v>
      </c>
      <c r="L207" t="s">
        <v>165</v>
      </c>
      <c r="M207" t="s">
        <v>165</v>
      </c>
      <c r="N207" t="s">
        <v>165</v>
      </c>
      <c r="P207" t="s">
        <v>165</v>
      </c>
      <c r="Q207" t="s">
        <v>165</v>
      </c>
      <c r="R207" t="s">
        <v>165</v>
      </c>
      <c r="S207" t="s">
        <v>165</v>
      </c>
    </row>
    <row r="208">
      <c r="A208" t="s">
        <v>165</v>
      </c>
      <c r="B208" t="s">
        <v>165</v>
      </c>
      <c r="C208" t="s">
        <v>165</v>
      </c>
      <c r="D208" t="s">
        <v>165</v>
      </c>
      <c r="F208" t="s">
        <v>165</v>
      </c>
      <c r="G208" t="s">
        <v>165</v>
      </c>
      <c r="H208" t="s">
        <v>165</v>
      </c>
      <c r="I208" t="s">
        <v>165</v>
      </c>
      <c r="K208" t="s">
        <v>165</v>
      </c>
      <c r="L208" t="s">
        <v>165</v>
      </c>
      <c r="M208" t="s">
        <v>165</v>
      </c>
      <c r="N208" t="s">
        <v>165</v>
      </c>
      <c r="P208" t="s">
        <v>165</v>
      </c>
      <c r="Q208" t="s">
        <v>165</v>
      </c>
      <c r="R208" t="s">
        <v>165</v>
      </c>
      <c r="S208" t="s">
        <v>165</v>
      </c>
    </row>
    <row r="209">
      <c r="A209" t="s">
        <v>165</v>
      </c>
      <c r="B209" t="s">
        <v>165</v>
      </c>
      <c r="C209" t="s">
        <v>165</v>
      </c>
      <c r="D209" t="s">
        <v>165</v>
      </c>
      <c r="F209" t="s">
        <v>165</v>
      </c>
      <c r="G209" t="s">
        <v>165</v>
      </c>
      <c r="H209" t="s">
        <v>165</v>
      </c>
      <c r="I209" t="s">
        <v>165</v>
      </c>
      <c r="K209" t="s">
        <v>165</v>
      </c>
      <c r="L209" t="s">
        <v>165</v>
      </c>
      <c r="M209" t="s">
        <v>165</v>
      </c>
      <c r="N209" t="s">
        <v>165</v>
      </c>
      <c r="P209" t="s">
        <v>165</v>
      </c>
      <c r="Q209" t="s">
        <v>165</v>
      </c>
      <c r="R209" t="s">
        <v>165</v>
      </c>
      <c r="S209" t="s">
        <v>165</v>
      </c>
    </row>
    <row r="210">
      <c r="A210" t="s">
        <v>165</v>
      </c>
      <c r="B210" t="s">
        <v>165</v>
      </c>
      <c r="C210" t="s">
        <v>165</v>
      </c>
      <c r="D210" t="s">
        <v>165</v>
      </c>
      <c r="F210" t="s">
        <v>165</v>
      </c>
      <c r="G210" t="s">
        <v>165</v>
      </c>
      <c r="H210" t="s">
        <v>165</v>
      </c>
      <c r="I210" t="s">
        <v>165</v>
      </c>
      <c r="K210" t="s">
        <v>165</v>
      </c>
      <c r="L210" t="s">
        <v>165</v>
      </c>
      <c r="M210" t="s">
        <v>165</v>
      </c>
      <c r="N210" t="s">
        <v>165</v>
      </c>
      <c r="P210" t="s">
        <v>165</v>
      </c>
      <c r="Q210" t="s">
        <v>165</v>
      </c>
      <c r="R210" t="s">
        <v>165</v>
      </c>
      <c r="S210" t="s">
        <v>165</v>
      </c>
    </row>
    <row r="211">
      <c r="A211" t="s">
        <v>165</v>
      </c>
      <c r="B211" t="s">
        <v>165</v>
      </c>
      <c r="C211" t="s">
        <v>165</v>
      </c>
      <c r="D211" t="s">
        <v>165</v>
      </c>
      <c r="F211" t="s">
        <v>165</v>
      </c>
      <c r="G211" t="s">
        <v>165</v>
      </c>
      <c r="H211" t="s">
        <v>165</v>
      </c>
      <c r="I211" t="s">
        <v>165</v>
      </c>
      <c r="K211" t="s">
        <v>165</v>
      </c>
      <c r="L211" t="s">
        <v>165</v>
      </c>
      <c r="M211" t="s">
        <v>165</v>
      </c>
      <c r="N211" t="s">
        <v>165</v>
      </c>
      <c r="P211" t="s">
        <v>165</v>
      </c>
      <c r="Q211" t="s">
        <v>165</v>
      </c>
      <c r="R211" t="s">
        <v>165</v>
      </c>
      <c r="S211" t="s">
        <v>165</v>
      </c>
    </row>
    <row r="212">
      <c r="A212" t="s">
        <v>165</v>
      </c>
      <c r="B212" t="s">
        <v>165</v>
      </c>
      <c r="C212" t="s">
        <v>165</v>
      </c>
      <c r="D212" t="s">
        <v>165</v>
      </c>
      <c r="F212" t="s">
        <v>165</v>
      </c>
      <c r="G212" t="s">
        <v>165</v>
      </c>
      <c r="H212" t="s">
        <v>165</v>
      </c>
      <c r="I212" t="s">
        <v>165</v>
      </c>
      <c r="K212" t="s">
        <v>165</v>
      </c>
      <c r="L212" t="s">
        <v>165</v>
      </c>
      <c r="M212" t="s">
        <v>165</v>
      </c>
      <c r="N212" t="s">
        <v>165</v>
      </c>
      <c r="P212" t="s">
        <v>165</v>
      </c>
      <c r="Q212" t="s">
        <v>165</v>
      </c>
      <c r="R212" t="s">
        <v>165</v>
      </c>
      <c r="S212" t="s">
        <v>165</v>
      </c>
    </row>
    <row r="213">
      <c r="A213" t="s">
        <v>165</v>
      </c>
      <c r="B213" t="s">
        <v>165</v>
      </c>
      <c r="C213" t="s">
        <v>165</v>
      </c>
      <c r="D213" t="s">
        <v>165</v>
      </c>
      <c r="F213" t="s">
        <v>165</v>
      </c>
      <c r="G213" t="s">
        <v>165</v>
      </c>
      <c r="H213" t="s">
        <v>165</v>
      </c>
      <c r="I213" t="s">
        <v>165</v>
      </c>
      <c r="K213" t="s">
        <v>165</v>
      </c>
      <c r="L213" t="s">
        <v>165</v>
      </c>
      <c r="M213" t="s">
        <v>165</v>
      </c>
      <c r="N213" t="s">
        <v>165</v>
      </c>
      <c r="P213" t="s">
        <v>165</v>
      </c>
      <c r="Q213" t="s">
        <v>165</v>
      </c>
      <c r="R213" t="s">
        <v>165</v>
      </c>
      <c r="S213" t="s">
        <v>165</v>
      </c>
    </row>
    <row r="214">
      <c r="A214" t="s">
        <v>165</v>
      </c>
      <c r="B214" t="s">
        <v>165</v>
      </c>
      <c r="C214" t="s">
        <v>165</v>
      </c>
      <c r="D214" t="s">
        <v>165</v>
      </c>
      <c r="F214" t="s">
        <v>165</v>
      </c>
      <c r="G214" t="s">
        <v>165</v>
      </c>
      <c r="H214" t="s">
        <v>165</v>
      </c>
      <c r="I214" t="s">
        <v>165</v>
      </c>
      <c r="K214" t="s">
        <v>165</v>
      </c>
      <c r="L214" t="s">
        <v>165</v>
      </c>
      <c r="M214" t="s">
        <v>165</v>
      </c>
      <c r="N214" t="s">
        <v>165</v>
      </c>
      <c r="P214" t="s">
        <v>165</v>
      </c>
      <c r="Q214" t="s">
        <v>165</v>
      </c>
      <c r="R214" t="s">
        <v>165</v>
      </c>
      <c r="S214" t="s">
        <v>165</v>
      </c>
    </row>
    <row r="215">
      <c r="A215" t="s">
        <v>165</v>
      </c>
      <c r="B215" t="s">
        <v>165</v>
      </c>
      <c r="C215" t="s">
        <v>165</v>
      </c>
      <c r="D215" t="s">
        <v>165</v>
      </c>
      <c r="F215" t="s">
        <v>165</v>
      </c>
      <c r="G215" t="s">
        <v>165</v>
      </c>
      <c r="H215" t="s">
        <v>165</v>
      </c>
      <c r="I215" t="s">
        <v>165</v>
      </c>
      <c r="K215" t="s">
        <v>165</v>
      </c>
      <c r="L215" t="s">
        <v>165</v>
      </c>
      <c r="M215" t="s">
        <v>165</v>
      </c>
      <c r="N215" t="s">
        <v>165</v>
      </c>
      <c r="P215" t="s">
        <v>165</v>
      </c>
      <c r="Q215" t="s">
        <v>165</v>
      </c>
      <c r="R215" t="s">
        <v>165</v>
      </c>
      <c r="S215" t="s">
        <v>165</v>
      </c>
    </row>
    <row r="216">
      <c r="A216" t="s">
        <v>165</v>
      </c>
      <c r="B216" t="s">
        <v>165</v>
      </c>
      <c r="C216" t="s">
        <v>165</v>
      </c>
      <c r="D216" t="s">
        <v>165</v>
      </c>
      <c r="F216" t="s">
        <v>165</v>
      </c>
      <c r="G216" t="s">
        <v>165</v>
      </c>
      <c r="H216" t="s">
        <v>165</v>
      </c>
      <c r="I216" t="s">
        <v>165</v>
      </c>
      <c r="K216" t="s">
        <v>165</v>
      </c>
      <c r="L216" t="s">
        <v>165</v>
      </c>
      <c r="M216" t="s">
        <v>165</v>
      </c>
      <c r="N216" t="s">
        <v>165</v>
      </c>
      <c r="P216" t="s">
        <v>165</v>
      </c>
      <c r="Q216" t="s">
        <v>165</v>
      </c>
      <c r="R216" t="s">
        <v>165</v>
      </c>
      <c r="S216" t="s">
        <v>165</v>
      </c>
    </row>
    <row r="217">
      <c r="A217" t="s">
        <v>165</v>
      </c>
      <c r="B217" t="s">
        <v>165</v>
      </c>
      <c r="C217" t="s">
        <v>165</v>
      </c>
      <c r="D217" t="s">
        <v>165</v>
      </c>
      <c r="F217" t="s">
        <v>165</v>
      </c>
      <c r="G217" t="s">
        <v>165</v>
      </c>
      <c r="H217" t="s">
        <v>165</v>
      </c>
      <c r="I217" t="s">
        <v>165</v>
      </c>
      <c r="K217" t="s">
        <v>165</v>
      </c>
      <c r="L217" t="s">
        <v>165</v>
      </c>
      <c r="M217" t="s">
        <v>165</v>
      </c>
      <c r="N217" t="s">
        <v>165</v>
      </c>
      <c r="P217" t="s">
        <v>165</v>
      </c>
      <c r="Q217" t="s">
        <v>165</v>
      </c>
      <c r="R217" t="s">
        <v>165</v>
      </c>
      <c r="S217" t="s">
        <v>165</v>
      </c>
    </row>
    <row r="218">
      <c r="A218" t="s">
        <v>165</v>
      </c>
      <c r="B218" t="s">
        <v>165</v>
      </c>
      <c r="C218" t="s">
        <v>165</v>
      </c>
      <c r="D218" t="s">
        <v>165</v>
      </c>
      <c r="F218" t="s">
        <v>165</v>
      </c>
      <c r="G218" t="s">
        <v>165</v>
      </c>
      <c r="H218" t="s">
        <v>165</v>
      </c>
      <c r="I218" t="s">
        <v>165</v>
      </c>
      <c r="K218" t="s">
        <v>165</v>
      </c>
      <c r="L218" t="s">
        <v>165</v>
      </c>
      <c r="M218" t="s">
        <v>165</v>
      </c>
      <c r="N218" t="s">
        <v>165</v>
      </c>
      <c r="P218" t="s">
        <v>165</v>
      </c>
      <c r="Q218" t="s">
        <v>165</v>
      </c>
      <c r="R218" t="s">
        <v>165</v>
      </c>
      <c r="S218" t="s">
        <v>165</v>
      </c>
    </row>
    <row r="219">
      <c r="A219" t="s">
        <v>165</v>
      </c>
      <c r="B219" t="s">
        <v>165</v>
      </c>
      <c r="C219" t="s">
        <v>165</v>
      </c>
      <c r="D219" t="s">
        <v>165</v>
      </c>
      <c r="F219" t="s">
        <v>165</v>
      </c>
      <c r="G219" t="s">
        <v>165</v>
      </c>
      <c r="H219" t="s">
        <v>165</v>
      </c>
      <c r="I219" t="s">
        <v>165</v>
      </c>
      <c r="K219" t="s">
        <v>165</v>
      </c>
      <c r="L219" t="s">
        <v>165</v>
      </c>
      <c r="M219" t="s">
        <v>165</v>
      </c>
      <c r="N219" t="s">
        <v>165</v>
      </c>
      <c r="P219" t="s">
        <v>165</v>
      </c>
      <c r="Q219" t="s">
        <v>165</v>
      </c>
      <c r="R219" t="s">
        <v>165</v>
      </c>
      <c r="S219" t="s">
        <v>165</v>
      </c>
    </row>
    <row r="220">
      <c r="A220" t="s">
        <v>165</v>
      </c>
      <c r="B220" t="s">
        <v>165</v>
      </c>
      <c r="C220" t="s">
        <v>165</v>
      </c>
      <c r="D220" t="s">
        <v>165</v>
      </c>
      <c r="F220" t="s">
        <v>165</v>
      </c>
      <c r="G220" t="s">
        <v>165</v>
      </c>
      <c r="H220" t="s">
        <v>165</v>
      </c>
      <c r="I220" t="s">
        <v>165</v>
      </c>
      <c r="K220" t="s">
        <v>165</v>
      </c>
      <c r="L220" t="s">
        <v>165</v>
      </c>
      <c r="M220" t="s">
        <v>165</v>
      </c>
      <c r="N220" t="s">
        <v>165</v>
      </c>
      <c r="P220" t="s">
        <v>165</v>
      </c>
      <c r="Q220" t="s">
        <v>165</v>
      </c>
      <c r="R220" t="s">
        <v>165</v>
      </c>
      <c r="S220" t="s">
        <v>165</v>
      </c>
    </row>
    <row r="221">
      <c r="A221" t="s">
        <v>165</v>
      </c>
      <c r="B221" t="s">
        <v>165</v>
      </c>
      <c r="C221" t="s">
        <v>165</v>
      </c>
      <c r="D221" t="s">
        <v>165</v>
      </c>
      <c r="F221" t="s">
        <v>165</v>
      </c>
      <c r="G221" t="s">
        <v>165</v>
      </c>
      <c r="H221" t="s">
        <v>165</v>
      </c>
      <c r="I221" t="s">
        <v>165</v>
      </c>
      <c r="K221" t="s">
        <v>165</v>
      </c>
      <c r="L221" t="s">
        <v>165</v>
      </c>
      <c r="M221" t="s">
        <v>165</v>
      </c>
      <c r="N221" t="s">
        <v>165</v>
      </c>
      <c r="P221" t="s">
        <v>165</v>
      </c>
      <c r="Q221" t="s">
        <v>165</v>
      </c>
      <c r="R221" t="s">
        <v>165</v>
      </c>
      <c r="S221" t="s">
        <v>165</v>
      </c>
    </row>
    <row r="222">
      <c r="A222" t="s">
        <v>165</v>
      </c>
      <c r="B222" t="s">
        <v>165</v>
      </c>
      <c r="C222" t="s">
        <v>165</v>
      </c>
      <c r="D222" t="s">
        <v>165</v>
      </c>
      <c r="F222" t="s">
        <v>165</v>
      </c>
      <c r="G222" t="s">
        <v>165</v>
      </c>
      <c r="H222" t="s">
        <v>165</v>
      </c>
      <c r="I222" t="s">
        <v>165</v>
      </c>
      <c r="K222" t="s">
        <v>165</v>
      </c>
      <c r="L222" t="s">
        <v>165</v>
      </c>
      <c r="M222" t="s">
        <v>165</v>
      </c>
      <c r="N222" t="s">
        <v>165</v>
      </c>
      <c r="P222" t="s">
        <v>165</v>
      </c>
      <c r="Q222" t="s">
        <v>165</v>
      </c>
      <c r="R222" t="s">
        <v>165</v>
      </c>
      <c r="S222" t="s">
        <v>165</v>
      </c>
    </row>
    <row r="223">
      <c r="A223" t="s">
        <v>165</v>
      </c>
      <c r="B223" t="s">
        <v>165</v>
      </c>
      <c r="C223" t="s">
        <v>165</v>
      </c>
      <c r="D223" t="s">
        <v>165</v>
      </c>
      <c r="F223" t="s">
        <v>165</v>
      </c>
      <c r="G223" t="s">
        <v>165</v>
      </c>
      <c r="H223" t="s">
        <v>165</v>
      </c>
      <c r="I223" t="s">
        <v>165</v>
      </c>
      <c r="K223" t="s">
        <v>165</v>
      </c>
      <c r="L223" t="s">
        <v>165</v>
      </c>
      <c r="M223" t="s">
        <v>165</v>
      </c>
      <c r="N223" t="s">
        <v>165</v>
      </c>
      <c r="P223" t="s">
        <v>165</v>
      </c>
      <c r="Q223" t="s">
        <v>165</v>
      </c>
      <c r="R223" t="s">
        <v>165</v>
      </c>
      <c r="S223" t="s">
        <v>165</v>
      </c>
    </row>
    <row r="224">
      <c r="A224" t="s">
        <v>165</v>
      </c>
      <c r="B224" t="s">
        <v>165</v>
      </c>
      <c r="C224" t="s">
        <v>165</v>
      </c>
      <c r="D224" t="s">
        <v>165</v>
      </c>
      <c r="F224" t="s">
        <v>165</v>
      </c>
      <c r="G224" t="s">
        <v>165</v>
      </c>
      <c r="H224" t="s">
        <v>165</v>
      </c>
      <c r="I224" t="s">
        <v>165</v>
      </c>
      <c r="K224" t="s">
        <v>165</v>
      </c>
      <c r="L224" t="s">
        <v>165</v>
      </c>
      <c r="M224" t="s">
        <v>165</v>
      </c>
      <c r="N224" t="s">
        <v>165</v>
      </c>
      <c r="P224" t="s">
        <v>165</v>
      </c>
      <c r="Q224" t="s">
        <v>165</v>
      </c>
      <c r="R224" t="s">
        <v>165</v>
      </c>
      <c r="S224" t="s">
        <v>165</v>
      </c>
    </row>
    <row r="225">
      <c r="A225" t="s">
        <v>165</v>
      </c>
      <c r="B225" t="s">
        <v>165</v>
      </c>
      <c r="C225" t="s">
        <v>165</v>
      </c>
      <c r="D225" t="s">
        <v>165</v>
      </c>
      <c r="F225" t="s">
        <v>165</v>
      </c>
      <c r="G225" t="s">
        <v>165</v>
      </c>
      <c r="H225" t="s">
        <v>165</v>
      </c>
      <c r="I225" t="s">
        <v>165</v>
      </c>
      <c r="K225" t="s">
        <v>165</v>
      </c>
      <c r="L225" t="s">
        <v>165</v>
      </c>
      <c r="M225" t="s">
        <v>165</v>
      </c>
      <c r="N225" t="s">
        <v>165</v>
      </c>
      <c r="P225" t="s">
        <v>165</v>
      </c>
      <c r="Q225" t="s">
        <v>165</v>
      </c>
      <c r="R225" t="s">
        <v>165</v>
      </c>
      <c r="S225" t="s">
        <v>165</v>
      </c>
    </row>
    <row r="226">
      <c r="A226" t="s">
        <v>165</v>
      </c>
      <c r="B226" t="s">
        <v>165</v>
      </c>
      <c r="C226" t="s">
        <v>165</v>
      </c>
      <c r="D226" t="s">
        <v>165</v>
      </c>
      <c r="F226" t="s">
        <v>165</v>
      </c>
      <c r="G226" t="s">
        <v>165</v>
      </c>
      <c r="H226" t="s">
        <v>165</v>
      </c>
      <c r="I226" t="s">
        <v>165</v>
      </c>
      <c r="K226" t="s">
        <v>165</v>
      </c>
      <c r="L226" t="s">
        <v>165</v>
      </c>
      <c r="M226" t="s">
        <v>165</v>
      </c>
      <c r="N226" t="s">
        <v>165</v>
      </c>
      <c r="P226" t="s">
        <v>165</v>
      </c>
      <c r="Q226" t="s">
        <v>165</v>
      </c>
      <c r="R226" t="s">
        <v>165</v>
      </c>
      <c r="S226" t="s">
        <v>165</v>
      </c>
    </row>
    <row r="227">
      <c r="A227" t="s">
        <v>165</v>
      </c>
      <c r="B227" t="s">
        <v>165</v>
      </c>
      <c r="C227" t="s">
        <v>165</v>
      </c>
      <c r="D227" t="s">
        <v>165</v>
      </c>
      <c r="F227" t="s">
        <v>165</v>
      </c>
      <c r="G227" t="s">
        <v>165</v>
      </c>
      <c r="H227" t="s">
        <v>165</v>
      </c>
      <c r="I227" t="s">
        <v>165</v>
      </c>
      <c r="K227" t="s">
        <v>165</v>
      </c>
      <c r="L227" t="s">
        <v>165</v>
      </c>
      <c r="M227" t="s">
        <v>165</v>
      </c>
      <c r="N227" t="s">
        <v>165</v>
      </c>
      <c r="P227" t="s">
        <v>165</v>
      </c>
      <c r="Q227" t="s">
        <v>165</v>
      </c>
      <c r="R227" t="s">
        <v>165</v>
      </c>
      <c r="S227" t="s">
        <v>165</v>
      </c>
    </row>
    <row r="228">
      <c r="A228" t="s">
        <v>165</v>
      </c>
      <c r="B228" t="s">
        <v>165</v>
      </c>
      <c r="C228" t="s">
        <v>165</v>
      </c>
      <c r="D228" t="s">
        <v>165</v>
      </c>
      <c r="F228" t="s">
        <v>165</v>
      </c>
      <c r="G228" t="s">
        <v>165</v>
      </c>
      <c r="H228" t="s">
        <v>165</v>
      </c>
      <c r="I228" t="s">
        <v>165</v>
      </c>
      <c r="K228" t="s">
        <v>165</v>
      </c>
      <c r="L228" t="s">
        <v>165</v>
      </c>
      <c r="M228" t="s">
        <v>165</v>
      </c>
      <c r="N228" t="s">
        <v>165</v>
      </c>
      <c r="P228" t="s">
        <v>165</v>
      </c>
      <c r="Q228" t="s">
        <v>165</v>
      </c>
      <c r="R228" t="s">
        <v>165</v>
      </c>
      <c r="S228" t="s">
        <v>165</v>
      </c>
    </row>
    <row r="229">
      <c r="A229" t="s">
        <v>165</v>
      </c>
      <c r="B229" t="s">
        <v>165</v>
      </c>
      <c r="C229" t="s">
        <v>165</v>
      </c>
      <c r="D229" t="s">
        <v>165</v>
      </c>
      <c r="F229" t="s">
        <v>165</v>
      </c>
      <c r="G229" t="s">
        <v>165</v>
      </c>
      <c r="H229" t="s">
        <v>165</v>
      </c>
      <c r="I229" t="s">
        <v>165</v>
      </c>
      <c r="K229" t="s">
        <v>165</v>
      </c>
      <c r="L229" t="s">
        <v>165</v>
      </c>
      <c r="M229" t="s">
        <v>165</v>
      </c>
      <c r="N229" t="s">
        <v>165</v>
      </c>
      <c r="P229" t="s">
        <v>165</v>
      </c>
      <c r="Q229" t="s">
        <v>165</v>
      </c>
      <c r="R229" t="s">
        <v>165</v>
      </c>
      <c r="S229" t="s">
        <v>165</v>
      </c>
    </row>
    <row r="230">
      <c r="A230" t="s">
        <v>165</v>
      </c>
      <c r="B230" t="s">
        <v>165</v>
      </c>
      <c r="C230" t="s">
        <v>165</v>
      </c>
      <c r="D230" t="s">
        <v>165</v>
      </c>
      <c r="F230" t="s">
        <v>165</v>
      </c>
      <c r="G230" t="s">
        <v>165</v>
      </c>
      <c r="H230" t="s">
        <v>165</v>
      </c>
      <c r="I230" t="s">
        <v>165</v>
      </c>
      <c r="K230" t="s">
        <v>165</v>
      </c>
      <c r="L230" t="s">
        <v>165</v>
      </c>
      <c r="M230" t="s">
        <v>165</v>
      </c>
      <c r="N230" t="s">
        <v>165</v>
      </c>
      <c r="P230" t="s">
        <v>165</v>
      </c>
      <c r="Q230" t="s">
        <v>165</v>
      </c>
      <c r="R230" t="s">
        <v>165</v>
      </c>
      <c r="S230" t="s">
        <v>165</v>
      </c>
    </row>
    <row r="231">
      <c r="A231" t="s">
        <v>165</v>
      </c>
      <c r="B231" t="s">
        <v>165</v>
      </c>
      <c r="C231" t="s">
        <v>165</v>
      </c>
      <c r="D231" t="s">
        <v>165</v>
      </c>
      <c r="F231" t="s">
        <v>165</v>
      </c>
      <c r="G231" t="s">
        <v>165</v>
      </c>
      <c r="H231" t="s">
        <v>165</v>
      </c>
      <c r="I231" t="s">
        <v>165</v>
      </c>
      <c r="K231" t="s">
        <v>165</v>
      </c>
      <c r="L231" t="s">
        <v>165</v>
      </c>
      <c r="M231" t="s">
        <v>165</v>
      </c>
      <c r="N231" t="s">
        <v>165</v>
      </c>
      <c r="P231" t="s">
        <v>165</v>
      </c>
      <c r="Q231" t="s">
        <v>165</v>
      </c>
      <c r="R231" t="s">
        <v>165</v>
      </c>
      <c r="S231" t="s">
        <v>165</v>
      </c>
    </row>
    <row r="232">
      <c r="A232" t="s">
        <v>165</v>
      </c>
      <c r="B232" t="s">
        <v>165</v>
      </c>
      <c r="C232" t="s">
        <v>165</v>
      </c>
      <c r="D232" t="s">
        <v>165</v>
      </c>
      <c r="F232" t="s">
        <v>165</v>
      </c>
      <c r="G232" t="s">
        <v>165</v>
      </c>
      <c r="H232" t="s">
        <v>165</v>
      </c>
      <c r="I232" t="s">
        <v>165</v>
      </c>
      <c r="K232" t="s">
        <v>165</v>
      </c>
      <c r="L232" t="s">
        <v>165</v>
      </c>
      <c r="M232" t="s">
        <v>165</v>
      </c>
      <c r="N232" t="s">
        <v>165</v>
      </c>
      <c r="P232" t="s">
        <v>165</v>
      </c>
      <c r="Q232" t="s">
        <v>165</v>
      </c>
      <c r="R232" t="s">
        <v>165</v>
      </c>
      <c r="S232" t="s">
        <v>165</v>
      </c>
    </row>
    <row r="233">
      <c r="A233" t="s">
        <v>165</v>
      </c>
      <c r="B233" t="s">
        <v>165</v>
      </c>
      <c r="C233" t="s">
        <v>165</v>
      </c>
      <c r="D233" t="s">
        <v>165</v>
      </c>
      <c r="F233" t="s">
        <v>165</v>
      </c>
      <c r="G233" t="s">
        <v>165</v>
      </c>
      <c r="H233" t="s">
        <v>165</v>
      </c>
      <c r="I233" t="s">
        <v>165</v>
      </c>
      <c r="K233" t="s">
        <v>165</v>
      </c>
      <c r="L233" t="s">
        <v>165</v>
      </c>
      <c r="M233" t="s">
        <v>165</v>
      </c>
      <c r="N233" t="s">
        <v>165</v>
      </c>
      <c r="P233" t="s">
        <v>165</v>
      </c>
      <c r="Q233" t="s">
        <v>165</v>
      </c>
      <c r="R233" t="s">
        <v>165</v>
      </c>
      <c r="S233" t="s">
        <v>165</v>
      </c>
    </row>
    <row r="234">
      <c r="A234" t="s">
        <v>165</v>
      </c>
      <c r="B234" t="s">
        <v>165</v>
      </c>
      <c r="C234" t="s">
        <v>165</v>
      </c>
      <c r="D234" t="s">
        <v>165</v>
      </c>
      <c r="F234" t="s">
        <v>165</v>
      </c>
      <c r="G234" t="s">
        <v>165</v>
      </c>
      <c r="H234" t="s">
        <v>165</v>
      </c>
      <c r="I234" t="s">
        <v>165</v>
      </c>
      <c r="K234" t="s">
        <v>165</v>
      </c>
      <c r="L234" t="s">
        <v>165</v>
      </c>
      <c r="M234" t="s">
        <v>165</v>
      </c>
      <c r="N234" t="s">
        <v>165</v>
      </c>
      <c r="P234" t="s">
        <v>165</v>
      </c>
      <c r="Q234" t="s">
        <v>165</v>
      </c>
      <c r="R234" t="s">
        <v>165</v>
      </c>
      <c r="S234" t="s">
        <v>165</v>
      </c>
    </row>
    <row r="235">
      <c r="A235" t="s">
        <v>165</v>
      </c>
      <c r="B235" t="s">
        <v>165</v>
      </c>
      <c r="C235" t="s">
        <v>165</v>
      </c>
      <c r="D235" t="s">
        <v>165</v>
      </c>
      <c r="F235" t="s">
        <v>165</v>
      </c>
      <c r="G235" t="s">
        <v>165</v>
      </c>
      <c r="H235" t="s">
        <v>165</v>
      </c>
      <c r="I235" t="s">
        <v>165</v>
      </c>
      <c r="K235" t="s">
        <v>165</v>
      </c>
      <c r="L235" t="s">
        <v>165</v>
      </c>
      <c r="M235" t="s">
        <v>165</v>
      </c>
      <c r="N235" t="s">
        <v>165</v>
      </c>
      <c r="P235" t="s">
        <v>165</v>
      </c>
      <c r="Q235" t="s">
        <v>165</v>
      </c>
      <c r="R235" t="s">
        <v>165</v>
      </c>
      <c r="S235" t="s">
        <v>165</v>
      </c>
    </row>
    <row r="236">
      <c r="A236" t="s">
        <v>165</v>
      </c>
      <c r="B236" t="s">
        <v>165</v>
      </c>
      <c r="C236" t="s">
        <v>165</v>
      </c>
      <c r="D236" t="s">
        <v>165</v>
      </c>
      <c r="F236" t="s">
        <v>165</v>
      </c>
      <c r="G236" t="s">
        <v>165</v>
      </c>
      <c r="H236" t="s">
        <v>165</v>
      </c>
      <c r="I236" t="s">
        <v>165</v>
      </c>
      <c r="K236" t="s">
        <v>165</v>
      </c>
      <c r="L236" t="s">
        <v>165</v>
      </c>
      <c r="M236" t="s">
        <v>165</v>
      </c>
      <c r="N236" t="s">
        <v>165</v>
      </c>
      <c r="P236" t="s">
        <v>165</v>
      </c>
      <c r="Q236" t="s">
        <v>165</v>
      </c>
      <c r="R236" t="s">
        <v>165</v>
      </c>
      <c r="S236" t="s">
        <v>165</v>
      </c>
    </row>
    <row r="237">
      <c r="A237" t="s">
        <v>165</v>
      </c>
      <c r="B237" t="s">
        <v>165</v>
      </c>
      <c r="C237" t="s">
        <v>165</v>
      </c>
      <c r="D237" t="s">
        <v>165</v>
      </c>
      <c r="F237" t="s">
        <v>165</v>
      </c>
      <c r="G237" t="s">
        <v>165</v>
      </c>
      <c r="H237" t="s">
        <v>165</v>
      </c>
      <c r="I237" t="s">
        <v>165</v>
      </c>
      <c r="K237" t="s">
        <v>165</v>
      </c>
      <c r="L237" t="s">
        <v>165</v>
      </c>
      <c r="M237" t="s">
        <v>165</v>
      </c>
      <c r="N237" t="s">
        <v>165</v>
      </c>
      <c r="P237" t="s">
        <v>165</v>
      </c>
      <c r="Q237" t="s">
        <v>165</v>
      </c>
      <c r="R237" t="s">
        <v>165</v>
      </c>
      <c r="S237" t="s">
        <v>165</v>
      </c>
    </row>
    <row r="238">
      <c r="A238" t="s">
        <v>165</v>
      </c>
      <c r="B238" t="s">
        <v>165</v>
      </c>
      <c r="C238" t="s">
        <v>165</v>
      </c>
      <c r="D238" t="s">
        <v>165</v>
      </c>
      <c r="F238" t="s">
        <v>165</v>
      </c>
      <c r="G238" t="s">
        <v>165</v>
      </c>
      <c r="H238" t="s">
        <v>165</v>
      </c>
      <c r="I238" t="s">
        <v>165</v>
      </c>
      <c r="K238" t="s">
        <v>165</v>
      </c>
      <c r="L238" t="s">
        <v>165</v>
      </c>
      <c r="M238" t="s">
        <v>165</v>
      </c>
      <c r="N238" t="s">
        <v>165</v>
      </c>
      <c r="P238" t="s">
        <v>165</v>
      </c>
      <c r="Q238" t="s">
        <v>165</v>
      </c>
      <c r="R238" t="s">
        <v>165</v>
      </c>
      <c r="S238" t="s">
        <v>165</v>
      </c>
    </row>
    <row r="239">
      <c r="A239" t="s">
        <v>165</v>
      </c>
      <c r="B239" t="s">
        <v>165</v>
      </c>
      <c r="C239" t="s">
        <v>165</v>
      </c>
      <c r="D239" t="s">
        <v>165</v>
      </c>
      <c r="F239" t="s">
        <v>165</v>
      </c>
      <c r="G239" t="s">
        <v>165</v>
      </c>
      <c r="H239" t="s">
        <v>165</v>
      </c>
      <c r="I239" t="s">
        <v>165</v>
      </c>
      <c r="K239" t="s">
        <v>165</v>
      </c>
      <c r="L239" t="s">
        <v>165</v>
      </c>
      <c r="M239" t="s">
        <v>165</v>
      </c>
      <c r="N239" t="s">
        <v>165</v>
      </c>
      <c r="P239" t="s">
        <v>165</v>
      </c>
      <c r="Q239" t="s">
        <v>165</v>
      </c>
      <c r="R239" t="s">
        <v>165</v>
      </c>
      <c r="S239" t="s">
        <v>165</v>
      </c>
    </row>
    <row r="240">
      <c r="A240" t="s">
        <v>165</v>
      </c>
      <c r="B240" t="s">
        <v>165</v>
      </c>
      <c r="C240" t="s">
        <v>165</v>
      </c>
      <c r="D240" t="s">
        <v>165</v>
      </c>
      <c r="F240" t="s">
        <v>165</v>
      </c>
      <c r="G240" t="s">
        <v>165</v>
      </c>
      <c r="H240" t="s">
        <v>165</v>
      </c>
      <c r="I240" t="s">
        <v>165</v>
      </c>
      <c r="K240" t="s">
        <v>165</v>
      </c>
      <c r="L240" t="s">
        <v>165</v>
      </c>
      <c r="M240" t="s">
        <v>165</v>
      </c>
      <c r="N240" t="s">
        <v>165</v>
      </c>
      <c r="P240" t="s">
        <v>165</v>
      </c>
      <c r="Q240" t="s">
        <v>165</v>
      </c>
      <c r="R240" t="s">
        <v>165</v>
      </c>
      <c r="S240" t="s">
        <v>165</v>
      </c>
    </row>
    <row r="241">
      <c r="A241" t="s">
        <v>165</v>
      </c>
      <c r="B241" t="s">
        <v>165</v>
      </c>
      <c r="C241" t="s">
        <v>165</v>
      </c>
      <c r="D241" t="s">
        <v>165</v>
      </c>
      <c r="F241" t="s">
        <v>165</v>
      </c>
      <c r="G241" t="s">
        <v>165</v>
      </c>
      <c r="H241" t="s">
        <v>165</v>
      </c>
      <c r="I241" t="s">
        <v>165</v>
      </c>
      <c r="K241" t="s">
        <v>165</v>
      </c>
      <c r="L241" t="s">
        <v>165</v>
      </c>
      <c r="M241" t="s">
        <v>165</v>
      </c>
      <c r="N241" t="s">
        <v>165</v>
      </c>
      <c r="P241" t="s">
        <v>165</v>
      </c>
      <c r="Q241" t="s">
        <v>165</v>
      </c>
      <c r="R241" t="s">
        <v>165</v>
      </c>
      <c r="S241" t="s">
        <v>165</v>
      </c>
    </row>
    <row r="242">
      <c r="A242" t="s">
        <v>165</v>
      </c>
      <c r="B242" t="s">
        <v>165</v>
      </c>
      <c r="C242" t="s">
        <v>165</v>
      </c>
      <c r="D242" t="s">
        <v>165</v>
      </c>
      <c r="F242" t="s">
        <v>165</v>
      </c>
      <c r="G242" t="s">
        <v>165</v>
      </c>
      <c r="H242" t="s">
        <v>165</v>
      </c>
      <c r="I242" t="s">
        <v>165</v>
      </c>
      <c r="K242" t="s">
        <v>165</v>
      </c>
      <c r="L242" t="s">
        <v>165</v>
      </c>
      <c r="M242" t="s">
        <v>165</v>
      </c>
      <c r="N242" t="s">
        <v>165</v>
      </c>
      <c r="P242" t="s">
        <v>165</v>
      </c>
      <c r="Q242" t="s">
        <v>165</v>
      </c>
      <c r="R242" t="s">
        <v>165</v>
      </c>
      <c r="S242" t="s">
        <v>165</v>
      </c>
    </row>
    <row r="243">
      <c r="A243" t="s">
        <v>165</v>
      </c>
      <c r="B243" t="s">
        <v>165</v>
      </c>
      <c r="C243" t="s">
        <v>165</v>
      </c>
      <c r="D243" t="s">
        <v>165</v>
      </c>
      <c r="F243" t="s">
        <v>165</v>
      </c>
      <c r="G243" t="s">
        <v>165</v>
      </c>
      <c r="H243" t="s">
        <v>165</v>
      </c>
      <c r="I243" t="s">
        <v>165</v>
      </c>
      <c r="K243" t="s">
        <v>165</v>
      </c>
      <c r="L243" t="s">
        <v>165</v>
      </c>
      <c r="M243" t="s">
        <v>165</v>
      </c>
      <c r="N243" t="s">
        <v>165</v>
      </c>
      <c r="P243" t="s">
        <v>165</v>
      </c>
      <c r="Q243" t="s">
        <v>165</v>
      </c>
      <c r="R243" t="s">
        <v>165</v>
      </c>
      <c r="S243" t="s">
        <v>165</v>
      </c>
    </row>
    <row r="244">
      <c r="A244" t="s">
        <v>165</v>
      </c>
      <c r="B244" t="s">
        <v>165</v>
      </c>
      <c r="C244" t="s">
        <v>165</v>
      </c>
      <c r="D244" t="s">
        <v>165</v>
      </c>
      <c r="F244" t="s">
        <v>165</v>
      </c>
      <c r="G244" t="s">
        <v>165</v>
      </c>
      <c r="H244" t="s">
        <v>165</v>
      </c>
      <c r="I244" t="s">
        <v>165</v>
      </c>
      <c r="K244" t="s">
        <v>165</v>
      </c>
      <c r="L244" t="s">
        <v>165</v>
      </c>
      <c r="M244" t="s">
        <v>165</v>
      </c>
      <c r="N244" t="s">
        <v>165</v>
      </c>
      <c r="P244" t="s">
        <v>165</v>
      </c>
      <c r="Q244" t="s">
        <v>165</v>
      </c>
      <c r="R244" t="s">
        <v>165</v>
      </c>
      <c r="S244" t="s">
        <v>165</v>
      </c>
    </row>
    <row r="245">
      <c r="A245" t="s">
        <v>165</v>
      </c>
      <c r="B245" t="s">
        <v>165</v>
      </c>
      <c r="C245" t="s">
        <v>165</v>
      </c>
      <c r="D245" t="s">
        <v>165</v>
      </c>
      <c r="F245" t="s">
        <v>165</v>
      </c>
      <c r="G245" t="s">
        <v>165</v>
      </c>
      <c r="H245" t="s">
        <v>165</v>
      </c>
      <c r="I245" t="s">
        <v>165</v>
      </c>
      <c r="K245" t="s">
        <v>165</v>
      </c>
      <c r="L245" t="s">
        <v>165</v>
      </c>
      <c r="M245" t="s">
        <v>165</v>
      </c>
      <c r="N245" t="s">
        <v>165</v>
      </c>
      <c r="P245" t="s">
        <v>165</v>
      </c>
      <c r="Q245" t="s">
        <v>165</v>
      </c>
      <c r="R245" t="s">
        <v>165</v>
      </c>
      <c r="S245" t="s">
        <v>165</v>
      </c>
    </row>
    <row r="246">
      <c r="A246" t="s">
        <v>165</v>
      </c>
      <c r="B246" t="s">
        <v>165</v>
      </c>
      <c r="C246" t="s">
        <v>165</v>
      </c>
      <c r="D246" t="s">
        <v>165</v>
      </c>
      <c r="F246" t="s">
        <v>165</v>
      </c>
      <c r="G246" t="s">
        <v>165</v>
      </c>
      <c r="H246" t="s">
        <v>165</v>
      </c>
      <c r="I246" t="s">
        <v>165</v>
      </c>
      <c r="K246" t="s">
        <v>165</v>
      </c>
      <c r="L246" t="s">
        <v>165</v>
      </c>
      <c r="M246" t="s">
        <v>165</v>
      </c>
      <c r="N246" t="s">
        <v>165</v>
      </c>
      <c r="P246" t="s">
        <v>165</v>
      </c>
      <c r="Q246" t="s">
        <v>165</v>
      </c>
      <c r="R246" t="s">
        <v>165</v>
      </c>
      <c r="S246" t="s">
        <v>165</v>
      </c>
    </row>
    <row r="247">
      <c r="A247" t="s">
        <v>165</v>
      </c>
      <c r="B247" t="s">
        <v>165</v>
      </c>
      <c r="C247" t="s">
        <v>165</v>
      </c>
      <c r="D247" t="s">
        <v>165</v>
      </c>
      <c r="F247" t="s">
        <v>165</v>
      </c>
      <c r="G247" t="s">
        <v>165</v>
      </c>
      <c r="H247" t="s">
        <v>165</v>
      </c>
      <c r="I247" t="s">
        <v>165</v>
      </c>
      <c r="K247" t="s">
        <v>165</v>
      </c>
      <c r="L247" t="s">
        <v>165</v>
      </c>
      <c r="M247" t="s">
        <v>165</v>
      </c>
      <c r="N247" t="s">
        <v>165</v>
      </c>
      <c r="P247" t="s">
        <v>165</v>
      </c>
      <c r="Q247" t="s">
        <v>165</v>
      </c>
      <c r="R247" t="s">
        <v>165</v>
      </c>
      <c r="S247" t="s">
        <v>165</v>
      </c>
    </row>
    <row r="248">
      <c r="A248" t="s">
        <v>165</v>
      </c>
      <c r="B248" t="s">
        <v>165</v>
      </c>
      <c r="C248" t="s">
        <v>165</v>
      </c>
      <c r="D248" t="s">
        <v>165</v>
      </c>
      <c r="F248" t="s">
        <v>165</v>
      </c>
      <c r="G248" t="s">
        <v>165</v>
      </c>
      <c r="H248" t="s">
        <v>165</v>
      </c>
      <c r="I248" t="s">
        <v>165</v>
      </c>
      <c r="K248" t="s">
        <v>165</v>
      </c>
      <c r="L248" t="s">
        <v>165</v>
      </c>
      <c r="M248" t="s">
        <v>165</v>
      </c>
      <c r="N248" t="s">
        <v>165</v>
      </c>
      <c r="P248" t="s">
        <v>165</v>
      </c>
      <c r="Q248" t="s">
        <v>165</v>
      </c>
      <c r="R248" t="s">
        <v>165</v>
      </c>
      <c r="S248" t="s">
        <v>165</v>
      </c>
    </row>
    <row r="249">
      <c r="A249" t="s">
        <v>165</v>
      </c>
      <c r="B249" t="s">
        <v>165</v>
      </c>
      <c r="C249" t="s">
        <v>165</v>
      </c>
      <c r="D249" t="s">
        <v>165</v>
      </c>
      <c r="F249" t="s">
        <v>165</v>
      </c>
      <c r="G249" t="s">
        <v>165</v>
      </c>
      <c r="H249" t="s">
        <v>165</v>
      </c>
      <c r="I249" t="s">
        <v>165</v>
      </c>
      <c r="K249" t="s">
        <v>165</v>
      </c>
      <c r="L249" t="s">
        <v>165</v>
      </c>
      <c r="M249" t="s">
        <v>165</v>
      </c>
      <c r="N249" t="s">
        <v>165</v>
      </c>
      <c r="P249" t="s">
        <v>165</v>
      </c>
      <c r="Q249" t="s">
        <v>165</v>
      </c>
      <c r="R249" t="s">
        <v>165</v>
      </c>
      <c r="S249" t="s">
        <v>165</v>
      </c>
    </row>
    <row r="250">
      <c r="A250" t="s">
        <v>165</v>
      </c>
      <c r="B250" t="s">
        <v>165</v>
      </c>
      <c r="C250" t="s">
        <v>165</v>
      </c>
      <c r="D250" t="s">
        <v>165</v>
      </c>
      <c r="F250" t="s">
        <v>165</v>
      </c>
      <c r="G250" t="s">
        <v>165</v>
      </c>
      <c r="H250" t="s">
        <v>165</v>
      </c>
      <c r="I250" t="s">
        <v>165</v>
      </c>
      <c r="K250" t="s">
        <v>165</v>
      </c>
      <c r="L250" t="s">
        <v>165</v>
      </c>
      <c r="M250" t="s">
        <v>165</v>
      </c>
      <c r="N250" t="s">
        <v>165</v>
      </c>
      <c r="P250" t="s">
        <v>165</v>
      </c>
      <c r="Q250" t="s">
        <v>165</v>
      </c>
      <c r="R250" t="s">
        <v>165</v>
      </c>
      <c r="S250" t="s">
        <v>165</v>
      </c>
    </row>
    <row r="251">
      <c r="A251" t="s">
        <v>165</v>
      </c>
      <c r="B251" t="s">
        <v>165</v>
      </c>
      <c r="C251" t="s">
        <v>165</v>
      </c>
      <c r="D251" t="s">
        <v>165</v>
      </c>
      <c r="F251" t="s">
        <v>165</v>
      </c>
      <c r="G251" t="s">
        <v>165</v>
      </c>
      <c r="H251" t="s">
        <v>165</v>
      </c>
      <c r="I251" t="s">
        <v>165</v>
      </c>
      <c r="K251" t="s">
        <v>165</v>
      </c>
      <c r="L251" t="s">
        <v>165</v>
      </c>
      <c r="M251" t="s">
        <v>165</v>
      </c>
      <c r="N251" t="s">
        <v>165</v>
      </c>
      <c r="P251" t="s">
        <v>165</v>
      </c>
      <c r="Q251" t="s">
        <v>165</v>
      </c>
      <c r="R251" t="s">
        <v>165</v>
      </c>
      <c r="S251" t="s">
        <v>165</v>
      </c>
    </row>
    <row r="252">
      <c r="A252" t="s">
        <v>165</v>
      </c>
      <c r="B252" t="s">
        <v>165</v>
      </c>
      <c r="C252" t="s">
        <v>165</v>
      </c>
      <c r="D252" t="s">
        <v>165</v>
      </c>
      <c r="F252" t="s">
        <v>165</v>
      </c>
      <c r="G252" t="s">
        <v>165</v>
      </c>
      <c r="H252" t="s">
        <v>165</v>
      </c>
      <c r="I252" t="s">
        <v>165</v>
      </c>
      <c r="K252" t="s">
        <v>165</v>
      </c>
      <c r="L252" t="s">
        <v>165</v>
      </c>
      <c r="M252" t="s">
        <v>165</v>
      </c>
      <c r="N252" t="s">
        <v>165</v>
      </c>
      <c r="P252" t="s">
        <v>165</v>
      </c>
      <c r="Q252" t="s">
        <v>165</v>
      </c>
      <c r="R252" t="s">
        <v>165</v>
      </c>
      <c r="S252" t="s">
        <v>165</v>
      </c>
    </row>
    <row r="253">
      <c r="A253" t="s">
        <v>165</v>
      </c>
      <c r="B253" t="s">
        <v>165</v>
      </c>
      <c r="C253" t="s">
        <v>165</v>
      </c>
      <c r="D253" t="s">
        <v>165</v>
      </c>
      <c r="F253" t="s">
        <v>165</v>
      </c>
      <c r="G253" t="s">
        <v>165</v>
      </c>
      <c r="H253" t="s">
        <v>165</v>
      </c>
      <c r="I253" t="s">
        <v>165</v>
      </c>
      <c r="K253" t="s">
        <v>165</v>
      </c>
      <c r="L253" t="s">
        <v>165</v>
      </c>
      <c r="M253" t="s">
        <v>165</v>
      </c>
      <c r="N253" t="s">
        <v>165</v>
      </c>
      <c r="P253" t="s">
        <v>165</v>
      </c>
      <c r="Q253" t="s">
        <v>165</v>
      </c>
      <c r="R253" t="s">
        <v>165</v>
      </c>
      <c r="S253" t="s">
        <v>165</v>
      </c>
    </row>
    <row r="254">
      <c r="A254" t="s">
        <v>165</v>
      </c>
      <c r="B254" t="s">
        <v>165</v>
      </c>
      <c r="C254" t="s">
        <v>165</v>
      </c>
      <c r="D254" t="s">
        <v>165</v>
      </c>
      <c r="F254" t="s">
        <v>165</v>
      </c>
      <c r="G254" t="s">
        <v>165</v>
      </c>
      <c r="H254" t="s">
        <v>165</v>
      </c>
      <c r="I254" t="s">
        <v>165</v>
      </c>
      <c r="K254" t="s">
        <v>165</v>
      </c>
      <c r="L254" t="s">
        <v>165</v>
      </c>
      <c r="M254" t="s">
        <v>165</v>
      </c>
      <c r="N254" t="s">
        <v>165</v>
      </c>
      <c r="P254" t="s">
        <v>165</v>
      </c>
      <c r="Q254" t="s">
        <v>165</v>
      </c>
      <c r="R254" t="s">
        <v>165</v>
      </c>
      <c r="S254" t="s">
        <v>165</v>
      </c>
    </row>
    <row r="255">
      <c r="A255" t="s">
        <v>165</v>
      </c>
      <c r="B255" t="s">
        <v>165</v>
      </c>
      <c r="C255" t="s">
        <v>165</v>
      </c>
      <c r="D255" t="s">
        <v>165</v>
      </c>
      <c r="F255" t="s">
        <v>165</v>
      </c>
      <c r="G255" t="s">
        <v>165</v>
      </c>
      <c r="H255" t="s">
        <v>165</v>
      </c>
      <c r="I255" t="s">
        <v>165</v>
      </c>
      <c r="K255" t="s">
        <v>165</v>
      </c>
      <c r="L255" t="s">
        <v>165</v>
      </c>
      <c r="M255" t="s">
        <v>165</v>
      </c>
      <c r="N255" t="s">
        <v>165</v>
      </c>
      <c r="P255" t="s">
        <v>165</v>
      </c>
      <c r="Q255" t="s">
        <v>165</v>
      </c>
      <c r="R255" t="s">
        <v>165</v>
      </c>
      <c r="S255" t="s">
        <v>165</v>
      </c>
    </row>
    <row r="256">
      <c r="A256" t="s">
        <v>165</v>
      </c>
      <c r="B256" t="s">
        <v>165</v>
      </c>
      <c r="C256" t="s">
        <v>165</v>
      </c>
      <c r="D256" t="s">
        <v>165</v>
      </c>
      <c r="F256" t="s">
        <v>165</v>
      </c>
      <c r="G256" t="s">
        <v>165</v>
      </c>
      <c r="H256" t="s">
        <v>165</v>
      </c>
      <c r="I256" t="s">
        <v>165</v>
      </c>
      <c r="K256" t="s">
        <v>165</v>
      </c>
      <c r="L256" t="s">
        <v>165</v>
      </c>
      <c r="M256" t="s">
        <v>165</v>
      </c>
      <c r="N256" t="s">
        <v>165</v>
      </c>
      <c r="P256" t="s">
        <v>165</v>
      </c>
      <c r="Q256" t="s">
        <v>165</v>
      </c>
      <c r="R256" t="s">
        <v>165</v>
      </c>
      <c r="S256" t="s">
        <v>165</v>
      </c>
    </row>
    <row r="257">
      <c r="A257" t="s">
        <v>165</v>
      </c>
      <c r="B257" t="s">
        <v>165</v>
      </c>
      <c r="C257" t="s">
        <v>165</v>
      </c>
      <c r="D257" t="s">
        <v>165</v>
      </c>
      <c r="F257" t="s">
        <v>165</v>
      </c>
      <c r="G257" t="s">
        <v>165</v>
      </c>
      <c r="H257" t="s">
        <v>165</v>
      </c>
      <c r="I257" t="s">
        <v>165</v>
      </c>
      <c r="K257" t="s">
        <v>165</v>
      </c>
      <c r="L257" t="s">
        <v>165</v>
      </c>
      <c r="M257" t="s">
        <v>165</v>
      </c>
      <c r="N257" t="s">
        <v>165</v>
      </c>
      <c r="P257" t="s">
        <v>165</v>
      </c>
      <c r="Q257" t="s">
        <v>165</v>
      </c>
      <c r="R257" t="s">
        <v>165</v>
      </c>
      <c r="S257" t="s">
        <v>165</v>
      </c>
    </row>
    <row r="258">
      <c r="A258" t="s">
        <v>165</v>
      </c>
      <c r="B258" t="s">
        <v>165</v>
      </c>
      <c r="C258" t="s">
        <v>165</v>
      </c>
      <c r="D258" t="s">
        <v>165</v>
      </c>
      <c r="F258" t="s">
        <v>165</v>
      </c>
      <c r="G258" t="s">
        <v>165</v>
      </c>
      <c r="H258" t="s">
        <v>165</v>
      </c>
      <c r="I258" t="s">
        <v>165</v>
      </c>
      <c r="K258" t="s">
        <v>165</v>
      </c>
      <c r="L258" t="s">
        <v>165</v>
      </c>
      <c r="M258" t="s">
        <v>165</v>
      </c>
      <c r="N258" t="s">
        <v>165</v>
      </c>
      <c r="P258" t="s">
        <v>165</v>
      </c>
      <c r="Q258" t="s">
        <v>165</v>
      </c>
      <c r="R258" t="s">
        <v>165</v>
      </c>
      <c r="S258" t="s">
        <v>165</v>
      </c>
    </row>
    <row r="259">
      <c r="A259" t="s">
        <v>165</v>
      </c>
      <c r="B259" t="s">
        <v>165</v>
      </c>
      <c r="C259" t="s">
        <v>165</v>
      </c>
      <c r="D259" t="s">
        <v>165</v>
      </c>
      <c r="F259" t="s">
        <v>165</v>
      </c>
      <c r="G259" t="s">
        <v>165</v>
      </c>
      <c r="H259" t="s">
        <v>165</v>
      </c>
      <c r="I259" t="s">
        <v>165</v>
      </c>
      <c r="K259" t="s">
        <v>165</v>
      </c>
      <c r="L259" t="s">
        <v>165</v>
      </c>
      <c r="M259" t="s">
        <v>165</v>
      </c>
      <c r="N259" t="s">
        <v>165</v>
      </c>
      <c r="P259" t="s">
        <v>165</v>
      </c>
      <c r="Q259" t="s">
        <v>165</v>
      </c>
      <c r="R259" t="s">
        <v>165</v>
      </c>
      <c r="S259" t="s">
        <v>165</v>
      </c>
    </row>
    <row r="260">
      <c r="A260" t="s">
        <v>165</v>
      </c>
      <c r="B260" t="s">
        <v>165</v>
      </c>
      <c r="C260" t="s">
        <v>165</v>
      </c>
      <c r="D260" t="s">
        <v>165</v>
      </c>
      <c r="F260" t="s">
        <v>165</v>
      </c>
      <c r="G260" t="s">
        <v>165</v>
      </c>
      <c r="H260" t="s">
        <v>165</v>
      </c>
      <c r="I260" t="s">
        <v>165</v>
      </c>
      <c r="K260" t="s">
        <v>165</v>
      </c>
      <c r="L260" t="s">
        <v>165</v>
      </c>
      <c r="M260" t="s">
        <v>165</v>
      </c>
      <c r="N260" t="s">
        <v>165</v>
      </c>
      <c r="P260" t="s">
        <v>165</v>
      </c>
      <c r="Q260" t="s">
        <v>165</v>
      </c>
      <c r="R260" t="s">
        <v>165</v>
      </c>
      <c r="S260" t="s">
        <v>165</v>
      </c>
    </row>
    <row r="261">
      <c r="A261" t="s">
        <v>165</v>
      </c>
      <c r="B261" t="s">
        <v>165</v>
      </c>
      <c r="C261" t="s">
        <v>165</v>
      </c>
      <c r="D261" t="s">
        <v>165</v>
      </c>
      <c r="F261" t="s">
        <v>165</v>
      </c>
      <c r="G261" t="s">
        <v>165</v>
      </c>
      <c r="H261" t="s">
        <v>165</v>
      </c>
      <c r="I261" t="s">
        <v>165</v>
      </c>
      <c r="K261" t="s">
        <v>165</v>
      </c>
      <c r="L261" t="s">
        <v>165</v>
      </c>
      <c r="M261" t="s">
        <v>165</v>
      </c>
      <c r="N261" t="s">
        <v>165</v>
      </c>
      <c r="P261" t="s">
        <v>165</v>
      </c>
      <c r="Q261" t="s">
        <v>165</v>
      </c>
      <c r="R261" t="s">
        <v>165</v>
      </c>
      <c r="S261" t="s">
        <v>165</v>
      </c>
    </row>
    <row r="262">
      <c r="A262" t="s">
        <v>165</v>
      </c>
      <c r="B262" t="s">
        <v>165</v>
      </c>
      <c r="C262" t="s">
        <v>165</v>
      </c>
      <c r="D262" t="s">
        <v>165</v>
      </c>
      <c r="F262" t="s">
        <v>165</v>
      </c>
      <c r="G262" t="s">
        <v>165</v>
      </c>
      <c r="H262" t="s">
        <v>165</v>
      </c>
      <c r="I262" t="s">
        <v>165</v>
      </c>
      <c r="K262" t="s">
        <v>165</v>
      </c>
      <c r="L262" t="s">
        <v>165</v>
      </c>
      <c r="M262" t="s">
        <v>165</v>
      </c>
      <c r="N262" t="s">
        <v>165</v>
      </c>
      <c r="P262" t="s">
        <v>165</v>
      </c>
      <c r="Q262" t="s">
        <v>165</v>
      </c>
      <c r="R262" t="s">
        <v>165</v>
      </c>
      <c r="S262" t="s">
        <v>165</v>
      </c>
    </row>
    <row r="263">
      <c r="A263" t="s">
        <v>165</v>
      </c>
      <c r="B263" t="s">
        <v>165</v>
      </c>
      <c r="C263" t="s">
        <v>165</v>
      </c>
      <c r="D263" t="s">
        <v>165</v>
      </c>
      <c r="F263" t="s">
        <v>165</v>
      </c>
      <c r="G263" t="s">
        <v>165</v>
      </c>
      <c r="H263" t="s">
        <v>165</v>
      </c>
      <c r="I263" t="s">
        <v>165</v>
      </c>
      <c r="K263" t="s">
        <v>165</v>
      </c>
      <c r="L263" t="s">
        <v>165</v>
      </c>
      <c r="M263" t="s">
        <v>165</v>
      </c>
      <c r="N263" t="s">
        <v>165</v>
      </c>
      <c r="P263" t="s">
        <v>165</v>
      </c>
      <c r="Q263" t="s">
        <v>165</v>
      </c>
      <c r="R263" t="s">
        <v>165</v>
      </c>
      <c r="S263" t="s">
        <v>165</v>
      </c>
    </row>
    <row r="264">
      <c r="A264" t="s">
        <v>165</v>
      </c>
      <c r="B264" t="s">
        <v>165</v>
      </c>
      <c r="C264" t="s">
        <v>165</v>
      </c>
      <c r="D264" t="s">
        <v>165</v>
      </c>
      <c r="F264" t="s">
        <v>165</v>
      </c>
      <c r="G264" t="s">
        <v>165</v>
      </c>
      <c r="H264" t="s">
        <v>165</v>
      </c>
      <c r="I264" t="s">
        <v>165</v>
      </c>
      <c r="K264" t="s">
        <v>165</v>
      </c>
      <c r="L264" t="s">
        <v>165</v>
      </c>
      <c r="M264" t="s">
        <v>165</v>
      </c>
      <c r="N264" t="s">
        <v>165</v>
      </c>
      <c r="P264" t="s">
        <v>165</v>
      </c>
      <c r="Q264" t="s">
        <v>165</v>
      </c>
      <c r="R264" t="s">
        <v>165</v>
      </c>
      <c r="S264" t="s">
        <v>165</v>
      </c>
    </row>
    <row r="265">
      <c r="A265" t="s">
        <v>165</v>
      </c>
      <c r="B265" t="s">
        <v>165</v>
      </c>
      <c r="C265" t="s">
        <v>165</v>
      </c>
      <c r="D265" t="s">
        <v>165</v>
      </c>
      <c r="F265" t="s">
        <v>165</v>
      </c>
      <c r="G265" t="s">
        <v>165</v>
      </c>
      <c r="H265" t="s">
        <v>165</v>
      </c>
      <c r="I265" t="s">
        <v>165</v>
      </c>
      <c r="K265" t="s">
        <v>165</v>
      </c>
      <c r="L265" t="s">
        <v>165</v>
      </c>
      <c r="M265" t="s">
        <v>165</v>
      </c>
      <c r="N265" t="s">
        <v>165</v>
      </c>
      <c r="P265" t="s">
        <v>165</v>
      </c>
      <c r="Q265" t="s">
        <v>165</v>
      </c>
      <c r="R265" t="s">
        <v>165</v>
      </c>
      <c r="S265" t="s">
        <v>165</v>
      </c>
    </row>
    <row r="266">
      <c r="A266" t="s">
        <v>165</v>
      </c>
      <c r="B266" t="s">
        <v>165</v>
      </c>
      <c r="C266" t="s">
        <v>165</v>
      </c>
      <c r="D266" t="s">
        <v>165</v>
      </c>
      <c r="F266" t="s">
        <v>165</v>
      </c>
      <c r="G266" t="s">
        <v>165</v>
      </c>
      <c r="H266" t="s">
        <v>165</v>
      </c>
      <c r="I266" t="s">
        <v>165</v>
      </c>
      <c r="K266" t="s">
        <v>165</v>
      </c>
      <c r="L266" t="s">
        <v>165</v>
      </c>
      <c r="M266" t="s">
        <v>165</v>
      </c>
      <c r="N266" t="s">
        <v>165</v>
      </c>
      <c r="P266" t="s">
        <v>165</v>
      </c>
      <c r="Q266" t="s">
        <v>165</v>
      </c>
      <c r="R266" t="s">
        <v>165</v>
      </c>
      <c r="S266" t="s">
        <v>165</v>
      </c>
    </row>
    <row r="267">
      <c r="A267" t="s">
        <v>165</v>
      </c>
      <c r="B267" t="s">
        <v>165</v>
      </c>
      <c r="C267" t="s">
        <v>165</v>
      </c>
      <c r="D267" t="s">
        <v>165</v>
      </c>
      <c r="F267" t="s">
        <v>165</v>
      </c>
      <c r="G267" t="s">
        <v>165</v>
      </c>
      <c r="H267" t="s">
        <v>165</v>
      </c>
      <c r="I267" t="s">
        <v>165</v>
      </c>
      <c r="K267" t="s">
        <v>165</v>
      </c>
      <c r="L267" t="s">
        <v>165</v>
      </c>
      <c r="M267" t="s">
        <v>165</v>
      </c>
      <c r="N267" t="s">
        <v>165</v>
      </c>
      <c r="P267" t="s">
        <v>165</v>
      </c>
      <c r="Q267" t="s">
        <v>165</v>
      </c>
      <c r="R267" t="s">
        <v>165</v>
      </c>
      <c r="S267" t="s">
        <v>165</v>
      </c>
    </row>
    <row r="268">
      <c r="A268" t="s">
        <v>165</v>
      </c>
      <c r="B268" t="s">
        <v>165</v>
      </c>
      <c r="C268" t="s">
        <v>165</v>
      </c>
      <c r="D268" t="s">
        <v>165</v>
      </c>
      <c r="F268" t="s">
        <v>165</v>
      </c>
      <c r="G268" t="s">
        <v>165</v>
      </c>
      <c r="H268" t="s">
        <v>165</v>
      </c>
      <c r="I268" t="s">
        <v>165</v>
      </c>
      <c r="K268" t="s">
        <v>165</v>
      </c>
      <c r="L268" t="s">
        <v>165</v>
      </c>
      <c r="M268" t="s">
        <v>165</v>
      </c>
      <c r="N268" t="s">
        <v>165</v>
      </c>
      <c r="P268" t="s">
        <v>165</v>
      </c>
      <c r="Q268" t="s">
        <v>165</v>
      </c>
      <c r="R268" t="s">
        <v>165</v>
      </c>
      <c r="S268" t="s">
        <v>165</v>
      </c>
    </row>
    <row r="269">
      <c r="A269" t="s">
        <v>165</v>
      </c>
      <c r="B269" t="s">
        <v>165</v>
      </c>
      <c r="C269" t="s">
        <v>165</v>
      </c>
      <c r="D269" t="s">
        <v>165</v>
      </c>
      <c r="F269" t="s">
        <v>165</v>
      </c>
      <c r="G269" t="s">
        <v>165</v>
      </c>
      <c r="H269" t="s">
        <v>165</v>
      </c>
      <c r="I269" t="s">
        <v>165</v>
      </c>
      <c r="K269" t="s">
        <v>165</v>
      </c>
      <c r="L269" t="s">
        <v>165</v>
      </c>
      <c r="M269" t="s">
        <v>165</v>
      </c>
      <c r="N269" t="s">
        <v>165</v>
      </c>
      <c r="P269" t="s">
        <v>165</v>
      </c>
      <c r="Q269" t="s">
        <v>165</v>
      </c>
      <c r="R269" t="s">
        <v>165</v>
      </c>
      <c r="S269" t="s">
        <v>165</v>
      </c>
    </row>
    <row r="270">
      <c r="A270" t="s">
        <v>165</v>
      </c>
      <c r="B270" t="s">
        <v>165</v>
      </c>
      <c r="C270" t="s">
        <v>165</v>
      </c>
      <c r="D270" t="s">
        <v>165</v>
      </c>
      <c r="F270" t="s">
        <v>165</v>
      </c>
      <c r="G270" t="s">
        <v>165</v>
      </c>
      <c r="H270" t="s">
        <v>165</v>
      </c>
      <c r="I270" t="s">
        <v>165</v>
      </c>
      <c r="K270" t="s">
        <v>165</v>
      </c>
      <c r="L270" t="s">
        <v>165</v>
      </c>
      <c r="M270" t="s">
        <v>165</v>
      </c>
      <c r="N270" t="s">
        <v>165</v>
      </c>
      <c r="P270" t="s">
        <v>165</v>
      </c>
      <c r="Q270" t="s">
        <v>165</v>
      </c>
      <c r="R270" t="s">
        <v>165</v>
      </c>
      <c r="S270" t="s">
        <v>165</v>
      </c>
    </row>
    <row r="271">
      <c r="A271" t="s">
        <v>165</v>
      </c>
      <c r="B271" t="s">
        <v>165</v>
      </c>
      <c r="C271" t="s">
        <v>165</v>
      </c>
      <c r="D271" t="s">
        <v>165</v>
      </c>
      <c r="F271" t="s">
        <v>165</v>
      </c>
      <c r="G271" t="s">
        <v>165</v>
      </c>
      <c r="H271" t="s">
        <v>165</v>
      </c>
      <c r="I271" t="s">
        <v>165</v>
      </c>
      <c r="K271" t="s">
        <v>165</v>
      </c>
      <c r="L271" t="s">
        <v>165</v>
      </c>
      <c r="M271" t="s">
        <v>165</v>
      </c>
      <c r="N271" t="s">
        <v>165</v>
      </c>
      <c r="P271" t="s">
        <v>165</v>
      </c>
      <c r="Q271" t="s">
        <v>165</v>
      </c>
      <c r="R271" t="s">
        <v>165</v>
      </c>
      <c r="S271" t="s">
        <v>165</v>
      </c>
    </row>
    <row r="272">
      <c r="A272" t="s">
        <v>165</v>
      </c>
      <c r="B272" t="s">
        <v>165</v>
      </c>
      <c r="C272" t="s">
        <v>165</v>
      </c>
      <c r="D272" t="s">
        <v>165</v>
      </c>
      <c r="F272" t="s">
        <v>165</v>
      </c>
      <c r="G272" t="s">
        <v>165</v>
      </c>
      <c r="H272" t="s">
        <v>165</v>
      </c>
      <c r="I272" t="s">
        <v>165</v>
      </c>
      <c r="K272" t="s">
        <v>165</v>
      </c>
      <c r="L272" t="s">
        <v>165</v>
      </c>
      <c r="M272" t="s">
        <v>165</v>
      </c>
      <c r="N272" t="s">
        <v>165</v>
      </c>
      <c r="P272" t="s">
        <v>165</v>
      </c>
      <c r="Q272" t="s">
        <v>165</v>
      </c>
      <c r="R272" t="s">
        <v>165</v>
      </c>
      <c r="S272" t="s">
        <v>165</v>
      </c>
    </row>
    <row r="273">
      <c r="A273" t="s">
        <v>165</v>
      </c>
      <c r="B273" t="s">
        <v>165</v>
      </c>
      <c r="C273" t="s">
        <v>165</v>
      </c>
      <c r="D273" t="s">
        <v>165</v>
      </c>
      <c r="F273" t="s">
        <v>165</v>
      </c>
      <c r="G273" t="s">
        <v>165</v>
      </c>
      <c r="H273" t="s">
        <v>165</v>
      </c>
      <c r="I273" t="s">
        <v>165</v>
      </c>
      <c r="K273" t="s">
        <v>165</v>
      </c>
      <c r="L273" t="s">
        <v>165</v>
      </c>
      <c r="M273" t="s">
        <v>165</v>
      </c>
      <c r="N273" t="s">
        <v>165</v>
      </c>
      <c r="P273" t="s">
        <v>165</v>
      </c>
      <c r="Q273" t="s">
        <v>165</v>
      </c>
      <c r="R273" t="s">
        <v>165</v>
      </c>
      <c r="S273" t="s">
        <v>165</v>
      </c>
    </row>
    <row r="274">
      <c r="A274" t="s">
        <v>165</v>
      </c>
      <c r="B274" t="s">
        <v>165</v>
      </c>
      <c r="C274" t="s">
        <v>165</v>
      </c>
      <c r="D274" t="s">
        <v>165</v>
      </c>
      <c r="F274" t="s">
        <v>165</v>
      </c>
      <c r="G274" t="s">
        <v>165</v>
      </c>
      <c r="H274" t="s">
        <v>165</v>
      </c>
      <c r="I274" t="s">
        <v>165</v>
      </c>
      <c r="K274" t="s">
        <v>165</v>
      </c>
      <c r="L274" t="s">
        <v>165</v>
      </c>
      <c r="M274" t="s">
        <v>165</v>
      </c>
      <c r="N274" t="s">
        <v>165</v>
      </c>
      <c r="P274" t="s">
        <v>165</v>
      </c>
      <c r="Q274" t="s">
        <v>165</v>
      </c>
      <c r="R274" t="s">
        <v>165</v>
      </c>
      <c r="S274" t="s">
        <v>165</v>
      </c>
    </row>
    <row r="275">
      <c r="A275" t="s">
        <v>165</v>
      </c>
      <c r="B275" t="s">
        <v>165</v>
      </c>
      <c r="C275" t="s">
        <v>165</v>
      </c>
      <c r="D275" t="s">
        <v>165</v>
      </c>
      <c r="F275" t="s">
        <v>165</v>
      </c>
      <c r="G275" t="s">
        <v>165</v>
      </c>
      <c r="H275" t="s">
        <v>165</v>
      </c>
      <c r="I275" t="s">
        <v>165</v>
      </c>
      <c r="K275" t="s">
        <v>165</v>
      </c>
      <c r="L275" t="s">
        <v>165</v>
      </c>
      <c r="M275" t="s">
        <v>165</v>
      </c>
      <c r="N275" t="s">
        <v>165</v>
      </c>
      <c r="P275" t="s">
        <v>165</v>
      </c>
      <c r="Q275" t="s">
        <v>165</v>
      </c>
      <c r="R275" t="s">
        <v>165</v>
      </c>
      <c r="S275" t="s">
        <v>165</v>
      </c>
    </row>
    <row r="276">
      <c r="A276" t="s">
        <v>165</v>
      </c>
      <c r="B276" t="s">
        <v>165</v>
      </c>
      <c r="C276" t="s">
        <v>165</v>
      </c>
      <c r="D276" t="s">
        <v>165</v>
      </c>
      <c r="F276" t="s">
        <v>165</v>
      </c>
      <c r="G276" t="s">
        <v>165</v>
      </c>
      <c r="H276" t="s">
        <v>165</v>
      </c>
      <c r="I276" t="s">
        <v>165</v>
      </c>
      <c r="K276" t="s">
        <v>165</v>
      </c>
      <c r="L276" t="s">
        <v>165</v>
      </c>
      <c r="M276" t="s">
        <v>165</v>
      </c>
      <c r="N276" t="s">
        <v>165</v>
      </c>
      <c r="P276" t="s">
        <v>165</v>
      </c>
      <c r="Q276" t="s">
        <v>165</v>
      </c>
      <c r="R276" t="s">
        <v>165</v>
      </c>
      <c r="S276" t="s">
        <v>165</v>
      </c>
    </row>
    <row r="277">
      <c r="A277" t="s">
        <v>165</v>
      </c>
      <c r="B277" t="s">
        <v>165</v>
      </c>
      <c r="C277" t="s">
        <v>165</v>
      </c>
      <c r="D277" t="s">
        <v>165</v>
      </c>
      <c r="F277" t="s">
        <v>165</v>
      </c>
      <c r="G277" t="s">
        <v>165</v>
      </c>
      <c r="H277" t="s">
        <v>165</v>
      </c>
      <c r="I277" t="s">
        <v>165</v>
      </c>
      <c r="K277" t="s">
        <v>165</v>
      </c>
      <c r="L277" t="s">
        <v>165</v>
      </c>
      <c r="M277" t="s">
        <v>165</v>
      </c>
      <c r="N277" t="s">
        <v>165</v>
      </c>
      <c r="P277" t="s">
        <v>165</v>
      </c>
      <c r="Q277" t="s">
        <v>165</v>
      </c>
      <c r="R277" t="s">
        <v>165</v>
      </c>
      <c r="S277" t="s">
        <v>165</v>
      </c>
    </row>
    <row r="278">
      <c r="A278" t="s">
        <v>165</v>
      </c>
      <c r="B278" t="s">
        <v>165</v>
      </c>
      <c r="C278" t="s">
        <v>165</v>
      </c>
      <c r="D278" t="s">
        <v>165</v>
      </c>
      <c r="F278" t="s">
        <v>165</v>
      </c>
      <c r="G278" t="s">
        <v>165</v>
      </c>
      <c r="H278" t="s">
        <v>165</v>
      </c>
      <c r="I278" t="s">
        <v>165</v>
      </c>
      <c r="K278" t="s">
        <v>165</v>
      </c>
      <c r="L278" t="s">
        <v>165</v>
      </c>
      <c r="M278" t="s">
        <v>165</v>
      </c>
      <c r="N278" t="s">
        <v>165</v>
      </c>
      <c r="P278" t="s">
        <v>165</v>
      </c>
      <c r="Q278" t="s">
        <v>165</v>
      </c>
      <c r="R278" t="s">
        <v>165</v>
      </c>
      <c r="S278" t="s">
        <v>165</v>
      </c>
    </row>
    <row r="279">
      <c r="A279" t="s">
        <v>165</v>
      </c>
      <c r="B279" t="s">
        <v>165</v>
      </c>
      <c r="C279" t="s">
        <v>165</v>
      </c>
      <c r="D279" t="s">
        <v>165</v>
      </c>
      <c r="F279" t="s">
        <v>165</v>
      </c>
      <c r="G279" t="s">
        <v>165</v>
      </c>
      <c r="H279" t="s">
        <v>165</v>
      </c>
      <c r="I279" t="s">
        <v>165</v>
      </c>
      <c r="K279" t="s">
        <v>165</v>
      </c>
      <c r="L279" t="s">
        <v>165</v>
      </c>
      <c r="M279" t="s">
        <v>165</v>
      </c>
      <c r="N279" t="s">
        <v>165</v>
      </c>
      <c r="P279" t="s">
        <v>165</v>
      </c>
      <c r="Q279" t="s">
        <v>165</v>
      </c>
      <c r="R279" t="s">
        <v>165</v>
      </c>
      <c r="S279" t="s">
        <v>165</v>
      </c>
    </row>
    <row r="280">
      <c r="A280" t="s">
        <v>165</v>
      </c>
      <c r="B280" t="s">
        <v>165</v>
      </c>
      <c r="C280" t="s">
        <v>165</v>
      </c>
      <c r="D280" t="s">
        <v>165</v>
      </c>
      <c r="F280" t="s">
        <v>165</v>
      </c>
      <c r="G280" t="s">
        <v>165</v>
      </c>
      <c r="H280" t="s">
        <v>165</v>
      </c>
      <c r="I280" t="s">
        <v>165</v>
      </c>
      <c r="K280" t="s">
        <v>165</v>
      </c>
      <c r="L280" t="s">
        <v>165</v>
      </c>
      <c r="M280" t="s">
        <v>165</v>
      </c>
      <c r="N280" t="s">
        <v>165</v>
      </c>
      <c r="P280" t="s">
        <v>165</v>
      </c>
      <c r="Q280" t="s">
        <v>165</v>
      </c>
      <c r="R280" t="s">
        <v>165</v>
      </c>
      <c r="S280" t="s">
        <v>165</v>
      </c>
    </row>
    <row r="281">
      <c r="A281" t="s">
        <v>165</v>
      </c>
      <c r="B281" t="s">
        <v>165</v>
      </c>
      <c r="C281" t="s">
        <v>165</v>
      </c>
      <c r="D281" t="s">
        <v>165</v>
      </c>
      <c r="F281" t="s">
        <v>165</v>
      </c>
      <c r="G281" t="s">
        <v>165</v>
      </c>
      <c r="H281" t="s">
        <v>165</v>
      </c>
      <c r="I281" t="s">
        <v>165</v>
      </c>
      <c r="K281" t="s">
        <v>165</v>
      </c>
      <c r="L281" t="s">
        <v>165</v>
      </c>
      <c r="M281" t="s">
        <v>165</v>
      </c>
      <c r="N281" t="s">
        <v>165</v>
      </c>
      <c r="P281" t="s">
        <v>165</v>
      </c>
      <c r="Q281" t="s">
        <v>165</v>
      </c>
      <c r="R281" t="s">
        <v>165</v>
      </c>
      <c r="S281" t="s">
        <v>165</v>
      </c>
    </row>
    <row r="282">
      <c r="A282" t="s">
        <v>165</v>
      </c>
      <c r="B282" t="s">
        <v>165</v>
      </c>
      <c r="C282" t="s">
        <v>165</v>
      </c>
      <c r="D282" t="s">
        <v>165</v>
      </c>
      <c r="F282" t="s">
        <v>165</v>
      </c>
      <c r="G282" t="s">
        <v>165</v>
      </c>
      <c r="H282" t="s">
        <v>165</v>
      </c>
      <c r="I282" t="s">
        <v>165</v>
      </c>
      <c r="K282" t="s">
        <v>165</v>
      </c>
      <c r="L282" t="s">
        <v>165</v>
      </c>
      <c r="M282" t="s">
        <v>165</v>
      </c>
      <c r="N282" t="s">
        <v>165</v>
      </c>
      <c r="P282" t="s">
        <v>165</v>
      </c>
      <c r="Q282" t="s">
        <v>165</v>
      </c>
      <c r="R282" t="s">
        <v>165</v>
      </c>
      <c r="S282" t="s">
        <v>165</v>
      </c>
    </row>
    <row r="283">
      <c r="A283" t="s">
        <v>165</v>
      </c>
      <c r="B283" t="s">
        <v>165</v>
      </c>
      <c r="C283" t="s">
        <v>165</v>
      </c>
      <c r="D283" t="s">
        <v>165</v>
      </c>
      <c r="F283" t="s">
        <v>165</v>
      </c>
      <c r="G283" t="s">
        <v>165</v>
      </c>
      <c r="H283" t="s">
        <v>165</v>
      </c>
      <c r="I283" t="s">
        <v>165</v>
      </c>
      <c r="K283" t="s">
        <v>165</v>
      </c>
      <c r="L283" t="s">
        <v>165</v>
      </c>
      <c r="M283" t="s">
        <v>165</v>
      </c>
      <c r="N283" t="s">
        <v>165</v>
      </c>
      <c r="P283" t="s">
        <v>165</v>
      </c>
      <c r="Q283" t="s">
        <v>165</v>
      </c>
      <c r="R283" t="s">
        <v>165</v>
      </c>
      <c r="S283" t="s">
        <v>165</v>
      </c>
    </row>
    <row r="284">
      <c r="A284" t="s">
        <v>165</v>
      </c>
      <c r="B284" t="s">
        <v>165</v>
      </c>
      <c r="C284" t="s">
        <v>165</v>
      </c>
      <c r="D284" t="s">
        <v>165</v>
      </c>
      <c r="F284" t="s">
        <v>165</v>
      </c>
      <c r="G284" t="s">
        <v>165</v>
      </c>
      <c r="H284" t="s">
        <v>165</v>
      </c>
      <c r="I284" t="s">
        <v>165</v>
      </c>
      <c r="K284" t="s">
        <v>165</v>
      </c>
      <c r="L284" t="s">
        <v>165</v>
      </c>
      <c r="M284" t="s">
        <v>165</v>
      </c>
      <c r="N284" t="s">
        <v>165</v>
      </c>
      <c r="P284" t="s">
        <v>165</v>
      </c>
      <c r="Q284" t="s">
        <v>165</v>
      </c>
      <c r="R284" t="s">
        <v>165</v>
      </c>
      <c r="S284" t="s">
        <v>165</v>
      </c>
    </row>
    <row r="285">
      <c r="A285" t="s">
        <v>165</v>
      </c>
      <c r="B285" t="s">
        <v>165</v>
      </c>
      <c r="C285" t="s">
        <v>165</v>
      </c>
      <c r="D285" t="s">
        <v>165</v>
      </c>
      <c r="F285" t="s">
        <v>165</v>
      </c>
      <c r="G285" t="s">
        <v>165</v>
      </c>
      <c r="H285" t="s">
        <v>165</v>
      </c>
      <c r="I285" t="s">
        <v>165</v>
      </c>
      <c r="K285" t="s">
        <v>165</v>
      </c>
      <c r="L285" t="s">
        <v>165</v>
      </c>
      <c r="M285" t="s">
        <v>165</v>
      </c>
      <c r="N285" t="s">
        <v>165</v>
      </c>
      <c r="P285" t="s">
        <v>165</v>
      </c>
      <c r="Q285" t="s">
        <v>165</v>
      </c>
      <c r="R285" t="s">
        <v>165</v>
      </c>
      <c r="S285" t="s">
        <v>165</v>
      </c>
    </row>
    <row r="286">
      <c r="A286" t="s">
        <v>165</v>
      </c>
      <c r="B286" t="s">
        <v>165</v>
      </c>
      <c r="C286" t="s">
        <v>165</v>
      </c>
      <c r="D286" t="s">
        <v>165</v>
      </c>
      <c r="F286" t="s">
        <v>165</v>
      </c>
      <c r="G286" t="s">
        <v>165</v>
      </c>
      <c r="H286" t="s">
        <v>165</v>
      </c>
      <c r="I286" t="s">
        <v>165</v>
      </c>
      <c r="K286" t="s">
        <v>165</v>
      </c>
      <c r="L286" t="s">
        <v>165</v>
      </c>
      <c r="M286" t="s">
        <v>165</v>
      </c>
      <c r="N286" t="s">
        <v>165</v>
      </c>
      <c r="P286" t="s">
        <v>165</v>
      </c>
      <c r="Q286" t="s">
        <v>165</v>
      </c>
      <c r="R286" t="s">
        <v>165</v>
      </c>
      <c r="S286" t="s">
        <v>165</v>
      </c>
    </row>
    <row r="287">
      <c r="A287" t="s">
        <v>165</v>
      </c>
      <c r="B287" t="s">
        <v>165</v>
      </c>
      <c r="C287" t="s">
        <v>165</v>
      </c>
      <c r="D287" t="s">
        <v>165</v>
      </c>
      <c r="F287" t="s">
        <v>165</v>
      </c>
      <c r="G287" t="s">
        <v>165</v>
      </c>
      <c r="H287" t="s">
        <v>165</v>
      </c>
      <c r="I287" t="s">
        <v>165</v>
      </c>
      <c r="K287" t="s">
        <v>165</v>
      </c>
      <c r="L287" t="s">
        <v>165</v>
      </c>
      <c r="M287" t="s">
        <v>165</v>
      </c>
      <c r="N287" t="s">
        <v>165</v>
      </c>
      <c r="P287" t="s">
        <v>165</v>
      </c>
      <c r="Q287" t="s">
        <v>165</v>
      </c>
      <c r="R287" t="s">
        <v>165</v>
      </c>
      <c r="S287" t="s">
        <v>165</v>
      </c>
    </row>
    <row r="288">
      <c r="A288" t="s">
        <v>165</v>
      </c>
      <c r="B288" t="s">
        <v>165</v>
      </c>
      <c r="C288" t="s">
        <v>165</v>
      </c>
      <c r="D288" t="s">
        <v>165</v>
      </c>
      <c r="F288" t="s">
        <v>165</v>
      </c>
      <c r="G288" t="s">
        <v>165</v>
      </c>
      <c r="H288" t="s">
        <v>165</v>
      </c>
      <c r="I288" t="s">
        <v>165</v>
      </c>
      <c r="K288" t="s">
        <v>165</v>
      </c>
      <c r="L288" t="s">
        <v>165</v>
      </c>
      <c r="M288" t="s">
        <v>165</v>
      </c>
      <c r="N288" t="s">
        <v>165</v>
      </c>
      <c r="P288" t="s">
        <v>165</v>
      </c>
      <c r="Q288" t="s">
        <v>165</v>
      </c>
      <c r="R288" t="s">
        <v>165</v>
      </c>
      <c r="S288" t="s">
        <v>165</v>
      </c>
    </row>
    <row r="289">
      <c r="A289" t="s">
        <v>165</v>
      </c>
      <c r="B289" t="s">
        <v>165</v>
      </c>
      <c r="C289" t="s">
        <v>165</v>
      </c>
      <c r="D289" t="s">
        <v>165</v>
      </c>
      <c r="F289" t="s">
        <v>165</v>
      </c>
      <c r="G289" t="s">
        <v>165</v>
      </c>
      <c r="H289" t="s">
        <v>165</v>
      </c>
      <c r="I289" t="s">
        <v>165</v>
      </c>
      <c r="K289" t="s">
        <v>165</v>
      </c>
      <c r="L289" t="s">
        <v>165</v>
      </c>
      <c r="M289" t="s">
        <v>165</v>
      </c>
      <c r="N289" t="s">
        <v>165</v>
      </c>
      <c r="P289" t="s">
        <v>165</v>
      </c>
      <c r="Q289" t="s">
        <v>165</v>
      </c>
      <c r="R289" t="s">
        <v>165</v>
      </c>
      <c r="S289" t="s">
        <v>165</v>
      </c>
    </row>
    <row r="290">
      <c r="A290" t="s">
        <v>165</v>
      </c>
      <c r="B290" t="s">
        <v>165</v>
      </c>
      <c r="C290" t="s">
        <v>165</v>
      </c>
      <c r="D290" t="s">
        <v>165</v>
      </c>
      <c r="F290" t="s">
        <v>165</v>
      </c>
      <c r="G290" t="s">
        <v>165</v>
      </c>
      <c r="H290" t="s">
        <v>165</v>
      </c>
      <c r="I290" t="s">
        <v>165</v>
      </c>
      <c r="K290" t="s">
        <v>165</v>
      </c>
      <c r="L290" t="s">
        <v>165</v>
      </c>
      <c r="M290" t="s">
        <v>165</v>
      </c>
      <c r="N290" t="s">
        <v>165</v>
      </c>
      <c r="P290" t="s">
        <v>165</v>
      </c>
      <c r="Q290" t="s">
        <v>165</v>
      </c>
      <c r="R290" t="s">
        <v>165</v>
      </c>
      <c r="S290" t="s">
        <v>165</v>
      </c>
    </row>
    <row r="291">
      <c r="A291" t="s">
        <v>165</v>
      </c>
      <c r="B291" t="s">
        <v>165</v>
      </c>
      <c r="C291" t="s">
        <v>165</v>
      </c>
      <c r="D291" t="s">
        <v>165</v>
      </c>
      <c r="F291" t="s">
        <v>165</v>
      </c>
      <c r="G291" t="s">
        <v>165</v>
      </c>
      <c r="H291" t="s">
        <v>165</v>
      </c>
      <c r="I291" t="s">
        <v>165</v>
      </c>
      <c r="K291" t="s">
        <v>165</v>
      </c>
      <c r="L291" t="s">
        <v>165</v>
      </c>
      <c r="M291" t="s">
        <v>165</v>
      </c>
      <c r="N291" t="s">
        <v>165</v>
      </c>
      <c r="P291" t="s">
        <v>165</v>
      </c>
      <c r="Q291" t="s">
        <v>165</v>
      </c>
      <c r="R291" t="s">
        <v>165</v>
      </c>
      <c r="S291" t="s">
        <v>165</v>
      </c>
    </row>
    <row r="292">
      <c r="A292" t="s">
        <v>165</v>
      </c>
      <c r="B292" t="s">
        <v>165</v>
      </c>
      <c r="C292" t="s">
        <v>165</v>
      </c>
      <c r="D292" t="s">
        <v>165</v>
      </c>
      <c r="F292" t="s">
        <v>165</v>
      </c>
      <c r="G292" t="s">
        <v>165</v>
      </c>
      <c r="H292" t="s">
        <v>165</v>
      </c>
      <c r="I292" t="s">
        <v>165</v>
      </c>
      <c r="K292" t="s">
        <v>165</v>
      </c>
      <c r="L292" t="s">
        <v>165</v>
      </c>
      <c r="M292" t="s">
        <v>165</v>
      </c>
      <c r="N292" t="s">
        <v>165</v>
      </c>
      <c r="P292" t="s">
        <v>165</v>
      </c>
      <c r="Q292" t="s">
        <v>165</v>
      </c>
      <c r="R292" t="s">
        <v>165</v>
      </c>
      <c r="S292" t="s">
        <v>165</v>
      </c>
    </row>
    <row r="293">
      <c r="A293" t="s">
        <v>165</v>
      </c>
      <c r="B293" t="s">
        <v>165</v>
      </c>
      <c r="C293" t="s">
        <v>165</v>
      </c>
      <c r="D293" t="s">
        <v>165</v>
      </c>
      <c r="F293" t="s">
        <v>165</v>
      </c>
      <c r="G293" t="s">
        <v>165</v>
      </c>
      <c r="H293" t="s">
        <v>165</v>
      </c>
      <c r="I293" t="s">
        <v>165</v>
      </c>
      <c r="K293" t="s">
        <v>165</v>
      </c>
      <c r="L293" t="s">
        <v>165</v>
      </c>
      <c r="M293" t="s">
        <v>165</v>
      </c>
      <c r="N293" t="s">
        <v>165</v>
      </c>
      <c r="P293" t="s">
        <v>165</v>
      </c>
      <c r="Q293" t="s">
        <v>165</v>
      </c>
      <c r="R293" t="s">
        <v>165</v>
      </c>
      <c r="S293" t="s">
        <v>165</v>
      </c>
    </row>
    <row r="294">
      <c r="A294" t="s">
        <v>165</v>
      </c>
      <c r="B294" t="s">
        <v>165</v>
      </c>
      <c r="C294" t="s">
        <v>165</v>
      </c>
      <c r="D294" t="s">
        <v>165</v>
      </c>
      <c r="F294" t="s">
        <v>165</v>
      </c>
      <c r="G294" t="s">
        <v>165</v>
      </c>
      <c r="H294" t="s">
        <v>165</v>
      </c>
      <c r="I294" t="s">
        <v>165</v>
      </c>
      <c r="K294" t="s">
        <v>165</v>
      </c>
      <c r="L294" t="s">
        <v>165</v>
      </c>
      <c r="M294" t="s">
        <v>165</v>
      </c>
      <c r="N294" t="s">
        <v>165</v>
      </c>
      <c r="P294" t="s">
        <v>165</v>
      </c>
      <c r="Q294" t="s">
        <v>165</v>
      </c>
      <c r="R294" t="s">
        <v>165</v>
      </c>
      <c r="S294" t="s">
        <v>165</v>
      </c>
    </row>
    <row r="295">
      <c r="A295" t="s">
        <v>165</v>
      </c>
      <c r="B295" t="s">
        <v>165</v>
      </c>
      <c r="C295" t="s">
        <v>165</v>
      </c>
      <c r="D295" t="s">
        <v>165</v>
      </c>
      <c r="F295" t="s">
        <v>165</v>
      </c>
      <c r="G295" t="s">
        <v>165</v>
      </c>
      <c r="H295" t="s">
        <v>165</v>
      </c>
      <c r="I295" t="s">
        <v>165</v>
      </c>
      <c r="K295" t="s">
        <v>165</v>
      </c>
      <c r="L295" t="s">
        <v>165</v>
      </c>
      <c r="M295" t="s">
        <v>165</v>
      </c>
      <c r="N295" t="s">
        <v>165</v>
      </c>
      <c r="P295" t="s">
        <v>165</v>
      </c>
      <c r="Q295" t="s">
        <v>165</v>
      </c>
      <c r="R295" t="s">
        <v>165</v>
      </c>
      <c r="S295" t="s">
        <v>165</v>
      </c>
    </row>
    <row r="296">
      <c r="A296" t="s">
        <v>165</v>
      </c>
      <c r="B296" t="s">
        <v>165</v>
      </c>
      <c r="C296" t="s">
        <v>165</v>
      </c>
      <c r="D296" t="s">
        <v>165</v>
      </c>
      <c r="F296" t="s">
        <v>165</v>
      </c>
      <c r="G296" t="s">
        <v>165</v>
      </c>
      <c r="H296" t="s">
        <v>165</v>
      </c>
      <c r="I296" t="s">
        <v>165</v>
      </c>
      <c r="K296" t="s">
        <v>165</v>
      </c>
      <c r="L296" t="s">
        <v>165</v>
      </c>
      <c r="M296" t="s">
        <v>165</v>
      </c>
      <c r="N296" t="s">
        <v>165</v>
      </c>
      <c r="P296" t="s">
        <v>165</v>
      </c>
      <c r="Q296" t="s">
        <v>165</v>
      </c>
      <c r="R296" t="s">
        <v>165</v>
      </c>
      <c r="S296" t="s">
        <v>165</v>
      </c>
    </row>
    <row r="297">
      <c r="A297" t="s">
        <v>165</v>
      </c>
      <c r="B297" t="s">
        <v>165</v>
      </c>
      <c r="C297" t="s">
        <v>165</v>
      </c>
      <c r="D297" t="s">
        <v>165</v>
      </c>
      <c r="F297" t="s">
        <v>165</v>
      </c>
      <c r="G297" t="s">
        <v>165</v>
      </c>
      <c r="H297" t="s">
        <v>165</v>
      </c>
      <c r="I297" t="s">
        <v>165</v>
      </c>
      <c r="K297" t="s">
        <v>165</v>
      </c>
      <c r="L297" t="s">
        <v>165</v>
      </c>
      <c r="M297" t="s">
        <v>165</v>
      </c>
      <c r="N297" t="s">
        <v>165</v>
      </c>
      <c r="P297" t="s">
        <v>165</v>
      </c>
      <c r="Q297" t="s">
        <v>165</v>
      </c>
      <c r="R297" t="s">
        <v>165</v>
      </c>
      <c r="S297" t="s">
        <v>165</v>
      </c>
    </row>
    <row r="298">
      <c r="A298" t="s">
        <v>165</v>
      </c>
      <c r="B298" t="s">
        <v>165</v>
      </c>
      <c r="C298" t="s">
        <v>165</v>
      </c>
      <c r="D298" t="s">
        <v>165</v>
      </c>
      <c r="F298" t="s">
        <v>165</v>
      </c>
      <c r="G298" t="s">
        <v>165</v>
      </c>
      <c r="H298" t="s">
        <v>165</v>
      </c>
      <c r="I298" t="s">
        <v>165</v>
      </c>
      <c r="K298" t="s">
        <v>165</v>
      </c>
      <c r="L298" t="s">
        <v>165</v>
      </c>
      <c r="M298" t="s">
        <v>165</v>
      </c>
      <c r="N298" t="s">
        <v>165</v>
      </c>
      <c r="P298" t="s">
        <v>165</v>
      </c>
      <c r="Q298" t="s">
        <v>165</v>
      </c>
      <c r="R298" t="s">
        <v>165</v>
      </c>
      <c r="S298" t="s">
        <v>165</v>
      </c>
    </row>
    <row r="299">
      <c r="A299" t="s">
        <v>165</v>
      </c>
      <c r="B299" t="s">
        <v>165</v>
      </c>
      <c r="C299" t="s">
        <v>165</v>
      </c>
      <c r="D299" t="s">
        <v>165</v>
      </c>
      <c r="F299" t="s">
        <v>165</v>
      </c>
      <c r="G299" t="s">
        <v>165</v>
      </c>
      <c r="H299" t="s">
        <v>165</v>
      </c>
      <c r="I299" t="s">
        <v>165</v>
      </c>
      <c r="K299" t="s">
        <v>165</v>
      </c>
      <c r="L299" t="s">
        <v>165</v>
      </c>
      <c r="M299" t="s">
        <v>165</v>
      </c>
      <c r="N299" t="s">
        <v>165</v>
      </c>
      <c r="P299" t="s">
        <v>165</v>
      </c>
      <c r="Q299" t="s">
        <v>165</v>
      </c>
      <c r="R299" t="s">
        <v>165</v>
      </c>
      <c r="S299" t="s">
        <v>165</v>
      </c>
    </row>
    <row r="300">
      <c r="A300" t="s">
        <v>165</v>
      </c>
      <c r="B300" t="s">
        <v>165</v>
      </c>
      <c r="C300" t="s">
        <v>165</v>
      </c>
      <c r="D300" t="s">
        <v>165</v>
      </c>
      <c r="F300" t="s">
        <v>165</v>
      </c>
      <c r="G300" t="s">
        <v>165</v>
      </c>
      <c r="H300" t="s">
        <v>165</v>
      </c>
      <c r="I300" t="s">
        <v>165</v>
      </c>
      <c r="K300" t="s">
        <v>165</v>
      </c>
      <c r="L300" t="s">
        <v>165</v>
      </c>
      <c r="M300" t="s">
        <v>165</v>
      </c>
      <c r="N300" t="s">
        <v>165</v>
      </c>
      <c r="P300" t="s">
        <v>165</v>
      </c>
      <c r="Q300" t="s">
        <v>165</v>
      </c>
      <c r="R300" t="s">
        <v>165</v>
      </c>
      <c r="S300" t="s">
        <v>165</v>
      </c>
    </row>
    <row r="301">
      <c r="A301" t="s">
        <v>165</v>
      </c>
      <c r="B301" t="s">
        <v>165</v>
      </c>
      <c r="C301" t="s">
        <v>165</v>
      </c>
      <c r="D301" t="s">
        <v>165</v>
      </c>
      <c r="F301" t="s">
        <v>165</v>
      </c>
      <c r="G301" t="s">
        <v>165</v>
      </c>
      <c r="H301" t="s">
        <v>165</v>
      </c>
      <c r="I301" t="s">
        <v>165</v>
      </c>
      <c r="K301" t="s">
        <v>165</v>
      </c>
      <c r="L301" t="s">
        <v>165</v>
      </c>
      <c r="M301" t="s">
        <v>165</v>
      </c>
      <c r="N301" t="s">
        <v>165</v>
      </c>
      <c r="P301" t="s">
        <v>165</v>
      </c>
      <c r="Q301" t="s">
        <v>165</v>
      </c>
      <c r="R301" t="s">
        <v>165</v>
      </c>
      <c r="S301" t="s">
        <v>165</v>
      </c>
    </row>
    <row r="302">
      <c r="A302" t="s">
        <v>165</v>
      </c>
      <c r="B302" t="s">
        <v>165</v>
      </c>
      <c r="C302" t="s">
        <v>165</v>
      </c>
      <c r="D302" t="s">
        <v>165</v>
      </c>
      <c r="F302" t="s">
        <v>165</v>
      </c>
      <c r="G302" t="s">
        <v>165</v>
      </c>
      <c r="H302" t="s">
        <v>165</v>
      </c>
      <c r="I302" t="s">
        <v>165</v>
      </c>
      <c r="K302" t="s">
        <v>165</v>
      </c>
      <c r="L302" t="s">
        <v>165</v>
      </c>
      <c r="M302" t="s">
        <v>165</v>
      </c>
      <c r="N302" t="s">
        <v>165</v>
      </c>
      <c r="P302" t="s">
        <v>165</v>
      </c>
      <c r="Q302" t="s">
        <v>165</v>
      </c>
      <c r="R302" t="s">
        <v>165</v>
      </c>
      <c r="S302" t="s">
        <v>165</v>
      </c>
    </row>
    <row r="303">
      <c r="A303" t="s">
        <v>165</v>
      </c>
      <c r="B303" t="s">
        <v>165</v>
      </c>
      <c r="C303" t="s">
        <v>165</v>
      </c>
      <c r="D303" t="s">
        <v>165</v>
      </c>
      <c r="F303" t="s">
        <v>165</v>
      </c>
      <c r="G303" t="s">
        <v>165</v>
      </c>
      <c r="H303" t="s">
        <v>165</v>
      </c>
      <c r="I303" t="s">
        <v>165</v>
      </c>
      <c r="K303" t="s">
        <v>165</v>
      </c>
      <c r="L303" t="s">
        <v>165</v>
      </c>
      <c r="M303" t="s">
        <v>165</v>
      </c>
      <c r="N303" t="s">
        <v>165</v>
      </c>
      <c r="P303" t="s">
        <v>165</v>
      </c>
      <c r="Q303" t="s">
        <v>165</v>
      </c>
      <c r="R303" t="s">
        <v>165</v>
      </c>
      <c r="S303" t="s">
        <v>165</v>
      </c>
    </row>
    <row r="304">
      <c r="A304" t="s">
        <v>165</v>
      </c>
      <c r="B304" t="s">
        <v>165</v>
      </c>
      <c r="C304" t="s">
        <v>165</v>
      </c>
      <c r="D304" t="s">
        <v>165</v>
      </c>
      <c r="F304" t="s">
        <v>165</v>
      </c>
      <c r="G304" t="s">
        <v>165</v>
      </c>
      <c r="H304" t="s">
        <v>165</v>
      </c>
      <c r="I304" t="s">
        <v>165</v>
      </c>
      <c r="K304" t="s">
        <v>165</v>
      </c>
      <c r="L304" t="s">
        <v>165</v>
      </c>
      <c r="M304" t="s">
        <v>165</v>
      </c>
      <c r="N304" t="s">
        <v>165</v>
      </c>
      <c r="P304" t="s">
        <v>165</v>
      </c>
      <c r="Q304" t="s">
        <v>165</v>
      </c>
      <c r="R304" t="s">
        <v>165</v>
      </c>
      <c r="S304" t="s">
        <v>165</v>
      </c>
    </row>
    <row r="305">
      <c r="A305" t="s">
        <v>165</v>
      </c>
      <c r="B305" t="s">
        <v>165</v>
      </c>
      <c r="C305" t="s">
        <v>165</v>
      </c>
      <c r="D305" t="s">
        <v>165</v>
      </c>
      <c r="F305" t="s">
        <v>165</v>
      </c>
      <c r="G305" t="s">
        <v>165</v>
      </c>
      <c r="H305" t="s">
        <v>165</v>
      </c>
      <c r="I305" t="s">
        <v>165</v>
      </c>
      <c r="K305" t="s">
        <v>165</v>
      </c>
      <c r="L305" t="s">
        <v>165</v>
      </c>
      <c r="M305" t="s">
        <v>165</v>
      </c>
      <c r="N305" t="s">
        <v>165</v>
      </c>
      <c r="P305" t="s">
        <v>165</v>
      </c>
      <c r="Q305" t="s">
        <v>165</v>
      </c>
      <c r="R305" t="s">
        <v>165</v>
      </c>
      <c r="S305" t="s">
        <v>165</v>
      </c>
    </row>
    <row r="306">
      <c r="A306" t="s">
        <v>165</v>
      </c>
      <c r="B306" t="s">
        <v>165</v>
      </c>
      <c r="C306" t="s">
        <v>165</v>
      </c>
      <c r="D306" t="s">
        <v>165</v>
      </c>
      <c r="F306" t="s">
        <v>165</v>
      </c>
      <c r="G306" t="s">
        <v>165</v>
      </c>
      <c r="H306" t="s">
        <v>165</v>
      </c>
      <c r="I306" t="s">
        <v>165</v>
      </c>
      <c r="K306" t="s">
        <v>165</v>
      </c>
      <c r="L306" t="s">
        <v>165</v>
      </c>
      <c r="M306" t="s">
        <v>165</v>
      </c>
      <c r="N306" t="s">
        <v>165</v>
      </c>
      <c r="P306" t="s">
        <v>165</v>
      </c>
      <c r="Q306" t="s">
        <v>165</v>
      </c>
      <c r="R306" t="s">
        <v>165</v>
      </c>
      <c r="S306" t="s">
        <v>165</v>
      </c>
    </row>
    <row r="307">
      <c r="A307" t="s">
        <v>165</v>
      </c>
      <c r="B307" t="s">
        <v>165</v>
      </c>
      <c r="C307" t="s">
        <v>165</v>
      </c>
      <c r="D307" t="s">
        <v>165</v>
      </c>
      <c r="F307" t="s">
        <v>165</v>
      </c>
      <c r="G307" t="s">
        <v>165</v>
      </c>
      <c r="H307" t="s">
        <v>165</v>
      </c>
      <c r="I307" t="s">
        <v>165</v>
      </c>
      <c r="K307" t="s">
        <v>165</v>
      </c>
      <c r="L307" t="s">
        <v>165</v>
      </c>
      <c r="M307" t="s">
        <v>165</v>
      </c>
      <c r="N307" t="s">
        <v>165</v>
      </c>
      <c r="P307" t="s">
        <v>165</v>
      </c>
      <c r="Q307" t="s">
        <v>165</v>
      </c>
      <c r="R307" t="s">
        <v>165</v>
      </c>
      <c r="S307" t="s">
        <v>165</v>
      </c>
    </row>
    <row r="308">
      <c r="A308" t="s">
        <v>165</v>
      </c>
      <c r="B308" t="s">
        <v>165</v>
      </c>
      <c r="C308" t="s">
        <v>165</v>
      </c>
      <c r="D308" t="s">
        <v>165</v>
      </c>
      <c r="F308" t="s">
        <v>165</v>
      </c>
      <c r="G308" t="s">
        <v>165</v>
      </c>
      <c r="H308" t="s">
        <v>165</v>
      </c>
      <c r="I308" t="s">
        <v>165</v>
      </c>
      <c r="K308" t="s">
        <v>165</v>
      </c>
      <c r="L308" t="s">
        <v>165</v>
      </c>
      <c r="M308" t="s">
        <v>165</v>
      </c>
      <c r="N308" t="s">
        <v>165</v>
      </c>
      <c r="P308" t="s">
        <v>165</v>
      </c>
      <c r="Q308" t="s">
        <v>165</v>
      </c>
      <c r="R308" t="s">
        <v>165</v>
      </c>
      <c r="S308" t="s">
        <v>165</v>
      </c>
    </row>
    <row r="309">
      <c r="A309" t="s">
        <v>165</v>
      </c>
      <c r="B309" t="s">
        <v>165</v>
      </c>
      <c r="C309" t="s">
        <v>165</v>
      </c>
      <c r="D309" t="s">
        <v>165</v>
      </c>
      <c r="F309" t="s">
        <v>165</v>
      </c>
      <c r="G309" t="s">
        <v>165</v>
      </c>
      <c r="H309" t="s">
        <v>165</v>
      </c>
      <c r="I309" t="s">
        <v>165</v>
      </c>
      <c r="K309" t="s">
        <v>165</v>
      </c>
      <c r="L309" t="s">
        <v>165</v>
      </c>
      <c r="M309" t="s">
        <v>165</v>
      </c>
      <c r="N309" t="s">
        <v>165</v>
      </c>
      <c r="P309" t="s">
        <v>165</v>
      </c>
      <c r="Q309" t="s">
        <v>165</v>
      </c>
      <c r="R309" t="s">
        <v>165</v>
      </c>
      <c r="S309" t="s">
        <v>165</v>
      </c>
    </row>
    <row r="310">
      <c r="A310" t="s">
        <v>165</v>
      </c>
      <c r="B310" t="s">
        <v>165</v>
      </c>
      <c r="C310" t="s">
        <v>165</v>
      </c>
      <c r="D310" t="s">
        <v>165</v>
      </c>
      <c r="F310" t="s">
        <v>165</v>
      </c>
      <c r="G310" t="s">
        <v>165</v>
      </c>
      <c r="H310" t="s">
        <v>165</v>
      </c>
      <c r="I310" t="s">
        <v>165</v>
      </c>
      <c r="K310" t="s">
        <v>165</v>
      </c>
      <c r="L310" t="s">
        <v>165</v>
      </c>
      <c r="M310" t="s">
        <v>165</v>
      </c>
      <c r="N310" t="s">
        <v>165</v>
      </c>
      <c r="P310" t="s">
        <v>165</v>
      </c>
      <c r="Q310" t="s">
        <v>165</v>
      </c>
      <c r="R310" t="s">
        <v>165</v>
      </c>
      <c r="S310" t="s">
        <v>165</v>
      </c>
    </row>
    <row r="311">
      <c r="A311" t="s">
        <v>165</v>
      </c>
      <c r="B311" t="s">
        <v>165</v>
      </c>
      <c r="C311" t="s">
        <v>165</v>
      </c>
      <c r="D311" t="s">
        <v>165</v>
      </c>
      <c r="F311" t="s">
        <v>165</v>
      </c>
      <c r="G311" t="s">
        <v>165</v>
      </c>
      <c r="H311" t="s">
        <v>165</v>
      </c>
      <c r="I311" t="s">
        <v>165</v>
      </c>
      <c r="K311" t="s">
        <v>165</v>
      </c>
      <c r="L311" t="s">
        <v>165</v>
      </c>
      <c r="M311" t="s">
        <v>165</v>
      </c>
      <c r="N311" t="s">
        <v>165</v>
      </c>
      <c r="P311" t="s">
        <v>165</v>
      </c>
      <c r="Q311" t="s">
        <v>165</v>
      </c>
      <c r="R311" t="s">
        <v>165</v>
      </c>
      <c r="S311" t="s">
        <v>165</v>
      </c>
    </row>
    <row r="312">
      <c r="A312" t="s">
        <v>165</v>
      </c>
      <c r="B312" t="s">
        <v>165</v>
      </c>
      <c r="C312" t="s">
        <v>165</v>
      </c>
      <c r="D312" t="s">
        <v>165</v>
      </c>
      <c r="F312" t="s">
        <v>165</v>
      </c>
      <c r="G312" t="s">
        <v>165</v>
      </c>
      <c r="H312" t="s">
        <v>165</v>
      </c>
      <c r="I312" t="s">
        <v>165</v>
      </c>
      <c r="K312" t="s">
        <v>165</v>
      </c>
      <c r="L312" t="s">
        <v>165</v>
      </c>
      <c r="M312" t="s">
        <v>165</v>
      </c>
      <c r="N312" t="s">
        <v>165</v>
      </c>
      <c r="P312" t="s">
        <v>165</v>
      </c>
      <c r="Q312" t="s">
        <v>165</v>
      </c>
      <c r="R312" t="s">
        <v>165</v>
      </c>
      <c r="S312" t="s">
        <v>165</v>
      </c>
    </row>
    <row r="313">
      <c r="A313" t="s">
        <v>165</v>
      </c>
      <c r="B313" t="s">
        <v>165</v>
      </c>
      <c r="C313" t="s">
        <v>165</v>
      </c>
      <c r="D313" t="s">
        <v>165</v>
      </c>
      <c r="F313" t="s">
        <v>165</v>
      </c>
      <c r="G313" t="s">
        <v>165</v>
      </c>
      <c r="H313" t="s">
        <v>165</v>
      </c>
      <c r="I313" t="s">
        <v>165</v>
      </c>
      <c r="K313" t="s">
        <v>165</v>
      </c>
      <c r="L313" t="s">
        <v>165</v>
      </c>
      <c r="M313" t="s">
        <v>165</v>
      </c>
      <c r="N313" t="s">
        <v>165</v>
      </c>
      <c r="P313" t="s">
        <v>165</v>
      </c>
      <c r="Q313" t="s">
        <v>165</v>
      </c>
      <c r="R313" t="s">
        <v>165</v>
      </c>
      <c r="S313" t="s">
        <v>165</v>
      </c>
    </row>
    <row r="314">
      <c r="A314" t="s">
        <v>165</v>
      </c>
      <c r="B314" t="s">
        <v>165</v>
      </c>
      <c r="C314" t="s">
        <v>165</v>
      </c>
      <c r="D314" t="s">
        <v>165</v>
      </c>
      <c r="F314" t="s">
        <v>165</v>
      </c>
      <c r="G314" t="s">
        <v>165</v>
      </c>
      <c r="H314" t="s">
        <v>165</v>
      </c>
      <c r="I314" t="s">
        <v>165</v>
      </c>
      <c r="K314" t="s">
        <v>165</v>
      </c>
      <c r="L314" t="s">
        <v>165</v>
      </c>
      <c r="M314" t="s">
        <v>165</v>
      </c>
      <c r="N314" t="s">
        <v>165</v>
      </c>
      <c r="P314" t="s">
        <v>165</v>
      </c>
      <c r="Q314" t="s">
        <v>165</v>
      </c>
      <c r="R314" t="s">
        <v>165</v>
      </c>
      <c r="S314" t="s">
        <v>165</v>
      </c>
    </row>
    <row r="315">
      <c r="A315" t="s">
        <v>165</v>
      </c>
      <c r="B315" t="s">
        <v>165</v>
      </c>
      <c r="C315" t="s">
        <v>165</v>
      </c>
      <c r="D315" t="s">
        <v>165</v>
      </c>
      <c r="F315" t="s">
        <v>165</v>
      </c>
      <c r="G315" t="s">
        <v>165</v>
      </c>
      <c r="H315" t="s">
        <v>165</v>
      </c>
      <c r="I315" t="s">
        <v>165</v>
      </c>
      <c r="K315" t="s">
        <v>165</v>
      </c>
      <c r="L315" t="s">
        <v>165</v>
      </c>
      <c r="M315" t="s">
        <v>165</v>
      </c>
      <c r="N315" t="s">
        <v>165</v>
      </c>
      <c r="P315" t="s">
        <v>165</v>
      </c>
      <c r="Q315" t="s">
        <v>165</v>
      </c>
      <c r="R315" t="s">
        <v>165</v>
      </c>
      <c r="S315" t="s">
        <v>165</v>
      </c>
    </row>
    <row r="316">
      <c r="A316" t="s">
        <v>165</v>
      </c>
      <c r="B316" t="s">
        <v>165</v>
      </c>
      <c r="C316" t="s">
        <v>165</v>
      </c>
      <c r="D316" t="s">
        <v>165</v>
      </c>
      <c r="F316" t="s">
        <v>165</v>
      </c>
      <c r="G316" t="s">
        <v>165</v>
      </c>
      <c r="H316" t="s">
        <v>165</v>
      </c>
      <c r="I316" t="s">
        <v>165</v>
      </c>
      <c r="K316" t="s">
        <v>165</v>
      </c>
      <c r="L316" t="s">
        <v>165</v>
      </c>
      <c r="M316" t="s">
        <v>165</v>
      </c>
      <c r="N316" t="s">
        <v>165</v>
      </c>
      <c r="P316" t="s">
        <v>165</v>
      </c>
      <c r="Q316" t="s">
        <v>165</v>
      </c>
      <c r="R316" t="s">
        <v>165</v>
      </c>
      <c r="S316" t="s">
        <v>165</v>
      </c>
    </row>
    <row r="317">
      <c r="A317" t="s">
        <v>165</v>
      </c>
      <c r="B317" t="s">
        <v>165</v>
      </c>
      <c r="C317" t="s">
        <v>165</v>
      </c>
      <c r="D317" t="s">
        <v>165</v>
      </c>
      <c r="F317" t="s">
        <v>165</v>
      </c>
      <c r="G317" t="s">
        <v>165</v>
      </c>
      <c r="H317" t="s">
        <v>165</v>
      </c>
      <c r="I317" t="s">
        <v>165</v>
      </c>
      <c r="K317" t="s">
        <v>165</v>
      </c>
      <c r="L317" t="s">
        <v>165</v>
      </c>
      <c r="M317" t="s">
        <v>165</v>
      </c>
      <c r="N317" t="s">
        <v>165</v>
      </c>
      <c r="P317" t="s">
        <v>165</v>
      </c>
      <c r="Q317" t="s">
        <v>165</v>
      </c>
      <c r="R317" t="s">
        <v>165</v>
      </c>
      <c r="S317" t="s">
        <v>165</v>
      </c>
    </row>
    <row r="318">
      <c r="A318" t="s">
        <v>165</v>
      </c>
      <c r="B318" t="s">
        <v>165</v>
      </c>
      <c r="C318" t="s">
        <v>165</v>
      </c>
      <c r="D318" t="s">
        <v>165</v>
      </c>
      <c r="F318" t="s">
        <v>165</v>
      </c>
      <c r="G318" t="s">
        <v>165</v>
      </c>
      <c r="H318" t="s">
        <v>165</v>
      </c>
      <c r="I318" t="s">
        <v>165</v>
      </c>
      <c r="K318" t="s">
        <v>165</v>
      </c>
      <c r="L318" t="s">
        <v>165</v>
      </c>
      <c r="M318" t="s">
        <v>165</v>
      </c>
      <c r="N318" t="s">
        <v>165</v>
      </c>
      <c r="P318" t="s">
        <v>165</v>
      </c>
      <c r="Q318" t="s">
        <v>165</v>
      </c>
      <c r="R318" t="s">
        <v>165</v>
      </c>
      <c r="S318" t="s">
        <v>165</v>
      </c>
    </row>
    <row r="319">
      <c r="A319" t="s">
        <v>165</v>
      </c>
      <c r="B319" t="s">
        <v>165</v>
      </c>
      <c r="C319" t="s">
        <v>165</v>
      </c>
      <c r="D319" t="s">
        <v>165</v>
      </c>
      <c r="F319" t="s">
        <v>165</v>
      </c>
      <c r="G319" t="s">
        <v>165</v>
      </c>
      <c r="H319" t="s">
        <v>165</v>
      </c>
      <c r="I319" t="s">
        <v>165</v>
      </c>
      <c r="K319" t="s">
        <v>165</v>
      </c>
      <c r="L319" t="s">
        <v>165</v>
      </c>
      <c r="M319" t="s">
        <v>165</v>
      </c>
      <c r="N319" t="s">
        <v>165</v>
      </c>
      <c r="P319" t="s">
        <v>165</v>
      </c>
      <c r="Q319" t="s">
        <v>165</v>
      </c>
      <c r="R319" t="s">
        <v>165</v>
      </c>
      <c r="S319" t="s">
        <v>165</v>
      </c>
    </row>
    <row r="320">
      <c r="A320" t="s">
        <v>165</v>
      </c>
      <c r="B320" t="s">
        <v>165</v>
      </c>
      <c r="C320" t="s">
        <v>165</v>
      </c>
      <c r="D320" t="s">
        <v>165</v>
      </c>
      <c r="F320" t="s">
        <v>165</v>
      </c>
      <c r="G320" t="s">
        <v>165</v>
      </c>
      <c r="H320" t="s">
        <v>165</v>
      </c>
      <c r="I320" t="s">
        <v>165</v>
      </c>
      <c r="K320" t="s">
        <v>165</v>
      </c>
      <c r="L320" t="s">
        <v>165</v>
      </c>
      <c r="M320" t="s">
        <v>165</v>
      </c>
      <c r="N320" t="s">
        <v>165</v>
      </c>
      <c r="P320" t="s">
        <v>165</v>
      </c>
      <c r="Q320" t="s">
        <v>165</v>
      </c>
      <c r="R320" t="s">
        <v>165</v>
      </c>
      <c r="S320" t="s">
        <v>165</v>
      </c>
    </row>
    <row r="321">
      <c r="A321" t="s">
        <v>165</v>
      </c>
      <c r="B321" t="s">
        <v>165</v>
      </c>
      <c r="C321" t="s">
        <v>165</v>
      </c>
      <c r="D321" t="s">
        <v>165</v>
      </c>
      <c r="F321" t="s">
        <v>165</v>
      </c>
      <c r="G321" t="s">
        <v>165</v>
      </c>
      <c r="H321" t="s">
        <v>165</v>
      </c>
      <c r="I321" t="s">
        <v>165</v>
      </c>
      <c r="K321" t="s">
        <v>165</v>
      </c>
      <c r="L321" t="s">
        <v>165</v>
      </c>
      <c r="M321" t="s">
        <v>165</v>
      </c>
      <c r="N321" t="s">
        <v>165</v>
      </c>
      <c r="P321" t="s">
        <v>165</v>
      </c>
      <c r="Q321" t="s">
        <v>165</v>
      </c>
      <c r="R321" t="s">
        <v>165</v>
      </c>
      <c r="S321" t="s">
        <v>165</v>
      </c>
    </row>
    <row r="322">
      <c r="A322" t="s">
        <v>165</v>
      </c>
      <c r="B322" t="s">
        <v>165</v>
      </c>
      <c r="C322" t="s">
        <v>165</v>
      </c>
      <c r="D322" t="s">
        <v>165</v>
      </c>
      <c r="F322" t="s">
        <v>165</v>
      </c>
      <c r="G322" t="s">
        <v>165</v>
      </c>
      <c r="H322" t="s">
        <v>165</v>
      </c>
      <c r="I322" t="s">
        <v>165</v>
      </c>
      <c r="K322" t="s">
        <v>165</v>
      </c>
      <c r="L322" t="s">
        <v>165</v>
      </c>
      <c r="M322" t="s">
        <v>165</v>
      </c>
      <c r="N322" t="s">
        <v>165</v>
      </c>
      <c r="P322" t="s">
        <v>165</v>
      </c>
      <c r="Q322" t="s">
        <v>165</v>
      </c>
      <c r="R322" t="s">
        <v>165</v>
      </c>
      <c r="S322" t="s">
        <v>165</v>
      </c>
    </row>
    <row r="323">
      <c r="A323" t="s">
        <v>165</v>
      </c>
      <c r="B323" t="s">
        <v>165</v>
      </c>
      <c r="C323" t="s">
        <v>165</v>
      </c>
      <c r="D323" t="s">
        <v>165</v>
      </c>
      <c r="F323" t="s">
        <v>165</v>
      </c>
      <c r="G323" t="s">
        <v>165</v>
      </c>
      <c r="H323" t="s">
        <v>165</v>
      </c>
      <c r="I323" t="s">
        <v>165</v>
      </c>
      <c r="K323" t="s">
        <v>165</v>
      </c>
      <c r="L323" t="s">
        <v>165</v>
      </c>
      <c r="M323" t="s">
        <v>165</v>
      </c>
      <c r="N323" t="s">
        <v>165</v>
      </c>
      <c r="P323" t="s">
        <v>165</v>
      </c>
      <c r="Q323" t="s">
        <v>165</v>
      </c>
      <c r="R323" t="s">
        <v>165</v>
      </c>
      <c r="S323" t="s">
        <v>165</v>
      </c>
    </row>
    <row r="324">
      <c r="A324" t="s">
        <v>165</v>
      </c>
      <c r="B324" t="s">
        <v>165</v>
      </c>
      <c r="C324" t="s">
        <v>165</v>
      </c>
      <c r="D324" t="s">
        <v>165</v>
      </c>
      <c r="F324" t="s">
        <v>165</v>
      </c>
      <c r="G324" t="s">
        <v>165</v>
      </c>
      <c r="H324" t="s">
        <v>165</v>
      </c>
      <c r="I324" t="s">
        <v>165</v>
      </c>
      <c r="K324" t="s">
        <v>165</v>
      </c>
      <c r="L324" t="s">
        <v>165</v>
      </c>
      <c r="M324" t="s">
        <v>165</v>
      </c>
      <c r="N324" t="s">
        <v>165</v>
      </c>
      <c r="P324" t="s">
        <v>165</v>
      </c>
      <c r="Q324" t="s">
        <v>165</v>
      </c>
      <c r="R324" t="s">
        <v>165</v>
      </c>
      <c r="S324" t="s">
        <v>165</v>
      </c>
    </row>
    <row r="325">
      <c r="A325" t="s">
        <v>165</v>
      </c>
      <c r="B325" t="s">
        <v>165</v>
      </c>
      <c r="C325" t="s">
        <v>165</v>
      </c>
      <c r="D325" t="s">
        <v>165</v>
      </c>
      <c r="F325" t="s">
        <v>165</v>
      </c>
      <c r="G325" t="s">
        <v>165</v>
      </c>
      <c r="H325" t="s">
        <v>165</v>
      </c>
      <c r="I325" t="s">
        <v>165</v>
      </c>
      <c r="K325" t="s">
        <v>165</v>
      </c>
      <c r="L325" t="s">
        <v>165</v>
      </c>
      <c r="M325" t="s">
        <v>165</v>
      </c>
      <c r="N325" t="s">
        <v>165</v>
      </c>
      <c r="P325" t="s">
        <v>165</v>
      </c>
      <c r="Q325" t="s">
        <v>165</v>
      </c>
      <c r="R325" t="s">
        <v>165</v>
      </c>
      <c r="S325" t="s">
        <v>165</v>
      </c>
    </row>
    <row r="326">
      <c r="A326" t="s">
        <v>165</v>
      </c>
      <c r="B326" t="s">
        <v>165</v>
      </c>
      <c r="C326" t="s">
        <v>165</v>
      </c>
      <c r="D326" t="s">
        <v>165</v>
      </c>
      <c r="F326" t="s">
        <v>165</v>
      </c>
      <c r="G326" t="s">
        <v>165</v>
      </c>
      <c r="H326" t="s">
        <v>165</v>
      </c>
      <c r="I326" t="s">
        <v>165</v>
      </c>
      <c r="K326" t="s">
        <v>165</v>
      </c>
      <c r="L326" t="s">
        <v>165</v>
      </c>
      <c r="M326" t="s">
        <v>165</v>
      </c>
      <c r="N326" t="s">
        <v>165</v>
      </c>
      <c r="P326" t="s">
        <v>165</v>
      </c>
      <c r="Q326" t="s">
        <v>165</v>
      </c>
      <c r="R326" t="s">
        <v>165</v>
      </c>
      <c r="S326" t="s">
        <v>165</v>
      </c>
    </row>
    <row r="327">
      <c r="A327" t="s">
        <v>165</v>
      </c>
      <c r="B327" t="s">
        <v>165</v>
      </c>
      <c r="C327" t="s">
        <v>165</v>
      </c>
      <c r="D327" t="s">
        <v>165</v>
      </c>
      <c r="F327" t="s">
        <v>165</v>
      </c>
      <c r="G327" t="s">
        <v>165</v>
      </c>
      <c r="H327" t="s">
        <v>165</v>
      </c>
      <c r="I327" t="s">
        <v>165</v>
      </c>
      <c r="K327" t="s">
        <v>165</v>
      </c>
      <c r="L327" t="s">
        <v>165</v>
      </c>
      <c r="M327" t="s">
        <v>165</v>
      </c>
      <c r="N327" t="s">
        <v>165</v>
      </c>
      <c r="P327" t="s">
        <v>165</v>
      </c>
      <c r="Q327" t="s">
        <v>165</v>
      </c>
      <c r="R327" t="s">
        <v>165</v>
      </c>
      <c r="S327" t="s">
        <v>165</v>
      </c>
    </row>
    <row r="328">
      <c r="A328" t="s">
        <v>165</v>
      </c>
      <c r="B328" t="s">
        <v>165</v>
      </c>
      <c r="C328" t="s">
        <v>165</v>
      </c>
      <c r="D328" t="s">
        <v>165</v>
      </c>
      <c r="F328" t="s">
        <v>165</v>
      </c>
      <c r="G328" t="s">
        <v>165</v>
      </c>
      <c r="H328" t="s">
        <v>165</v>
      </c>
      <c r="I328" t="s">
        <v>165</v>
      </c>
      <c r="K328" t="s">
        <v>165</v>
      </c>
      <c r="L328" t="s">
        <v>165</v>
      </c>
      <c r="M328" t="s">
        <v>165</v>
      </c>
      <c r="N328" t="s">
        <v>165</v>
      </c>
      <c r="P328" t="s">
        <v>165</v>
      </c>
      <c r="Q328" t="s">
        <v>165</v>
      </c>
      <c r="R328" t="s">
        <v>165</v>
      </c>
      <c r="S328" t="s">
        <v>165</v>
      </c>
    </row>
    <row r="329">
      <c r="A329" t="s">
        <v>165</v>
      </c>
      <c r="B329" t="s">
        <v>165</v>
      </c>
      <c r="C329" t="s">
        <v>165</v>
      </c>
      <c r="D329" t="s">
        <v>165</v>
      </c>
      <c r="F329" t="s">
        <v>165</v>
      </c>
      <c r="G329" t="s">
        <v>165</v>
      </c>
      <c r="H329" t="s">
        <v>165</v>
      </c>
      <c r="I329" t="s">
        <v>165</v>
      </c>
      <c r="K329" t="s">
        <v>165</v>
      </c>
      <c r="L329" t="s">
        <v>165</v>
      </c>
      <c r="M329" t="s">
        <v>165</v>
      </c>
      <c r="N329" t="s">
        <v>165</v>
      </c>
      <c r="P329" t="s">
        <v>165</v>
      </c>
      <c r="Q329" t="s">
        <v>165</v>
      </c>
      <c r="R329" t="s">
        <v>165</v>
      </c>
      <c r="S329" t="s">
        <v>165</v>
      </c>
    </row>
    <row r="330">
      <c r="A330" t="s">
        <v>165</v>
      </c>
      <c r="B330" t="s">
        <v>165</v>
      </c>
      <c r="C330" t="s">
        <v>165</v>
      </c>
      <c r="D330" t="s">
        <v>165</v>
      </c>
      <c r="F330" t="s">
        <v>165</v>
      </c>
      <c r="G330" t="s">
        <v>165</v>
      </c>
      <c r="H330" t="s">
        <v>165</v>
      </c>
      <c r="I330" t="s">
        <v>165</v>
      </c>
      <c r="K330" t="s">
        <v>165</v>
      </c>
      <c r="L330" t="s">
        <v>165</v>
      </c>
      <c r="M330" t="s">
        <v>165</v>
      </c>
      <c r="N330" t="s">
        <v>165</v>
      </c>
      <c r="P330" t="s">
        <v>165</v>
      </c>
      <c r="Q330" t="s">
        <v>165</v>
      </c>
      <c r="R330" t="s">
        <v>165</v>
      </c>
      <c r="S330" t="s">
        <v>165</v>
      </c>
    </row>
    <row r="331">
      <c r="A331" t="s">
        <v>165</v>
      </c>
      <c r="B331" t="s">
        <v>165</v>
      </c>
      <c r="C331" t="s">
        <v>165</v>
      </c>
      <c r="D331" t="s">
        <v>165</v>
      </c>
      <c r="F331" t="s">
        <v>165</v>
      </c>
      <c r="G331" t="s">
        <v>165</v>
      </c>
      <c r="H331" t="s">
        <v>165</v>
      </c>
      <c r="I331" t="s">
        <v>165</v>
      </c>
      <c r="K331" t="s">
        <v>165</v>
      </c>
      <c r="L331" t="s">
        <v>165</v>
      </c>
      <c r="M331" t="s">
        <v>165</v>
      </c>
      <c r="N331" t="s">
        <v>165</v>
      </c>
      <c r="P331" t="s">
        <v>165</v>
      </c>
      <c r="Q331" t="s">
        <v>165</v>
      </c>
      <c r="R331" t="s">
        <v>165</v>
      </c>
      <c r="S331" t="s">
        <v>165</v>
      </c>
    </row>
    <row r="332">
      <c r="A332" t="s">
        <v>165</v>
      </c>
      <c r="B332" t="s">
        <v>165</v>
      </c>
      <c r="C332" t="s">
        <v>165</v>
      </c>
      <c r="D332" t="s">
        <v>165</v>
      </c>
      <c r="F332" t="s">
        <v>165</v>
      </c>
      <c r="G332" t="s">
        <v>165</v>
      </c>
      <c r="H332" t="s">
        <v>165</v>
      </c>
      <c r="I332" t="s">
        <v>165</v>
      </c>
      <c r="K332" t="s">
        <v>165</v>
      </c>
      <c r="L332" t="s">
        <v>165</v>
      </c>
      <c r="M332" t="s">
        <v>165</v>
      </c>
      <c r="N332" t="s">
        <v>165</v>
      </c>
      <c r="P332" t="s">
        <v>165</v>
      </c>
      <c r="Q332" t="s">
        <v>165</v>
      </c>
      <c r="R332" t="s">
        <v>165</v>
      </c>
      <c r="S332" t="s">
        <v>165</v>
      </c>
    </row>
    <row r="333">
      <c r="A333" t="s">
        <v>165</v>
      </c>
      <c r="B333" t="s">
        <v>165</v>
      </c>
      <c r="C333" t="s">
        <v>165</v>
      </c>
      <c r="D333" t="s">
        <v>165</v>
      </c>
      <c r="F333" t="s">
        <v>165</v>
      </c>
      <c r="G333" t="s">
        <v>165</v>
      </c>
      <c r="H333" t="s">
        <v>165</v>
      </c>
      <c r="I333" t="s">
        <v>165</v>
      </c>
      <c r="K333" t="s">
        <v>165</v>
      </c>
      <c r="L333" t="s">
        <v>165</v>
      </c>
      <c r="M333" t="s">
        <v>165</v>
      </c>
      <c r="N333" t="s">
        <v>165</v>
      </c>
      <c r="P333" t="s">
        <v>165</v>
      </c>
      <c r="Q333" t="s">
        <v>165</v>
      </c>
      <c r="R333" t="s">
        <v>165</v>
      </c>
      <c r="S333" t="s">
        <v>165</v>
      </c>
    </row>
    <row r="334">
      <c r="A334" t="s">
        <v>165</v>
      </c>
      <c r="B334" t="s">
        <v>165</v>
      </c>
      <c r="C334" t="s">
        <v>165</v>
      </c>
      <c r="D334" t="s">
        <v>165</v>
      </c>
      <c r="F334" t="s">
        <v>165</v>
      </c>
      <c r="G334" t="s">
        <v>165</v>
      </c>
      <c r="H334" t="s">
        <v>165</v>
      </c>
      <c r="I334" t="s">
        <v>165</v>
      </c>
      <c r="K334" t="s">
        <v>165</v>
      </c>
      <c r="L334" t="s">
        <v>165</v>
      </c>
      <c r="M334" t="s">
        <v>165</v>
      </c>
      <c r="N334" t="s">
        <v>165</v>
      </c>
      <c r="P334" t="s">
        <v>165</v>
      </c>
      <c r="Q334" t="s">
        <v>165</v>
      </c>
      <c r="R334" t="s">
        <v>165</v>
      </c>
      <c r="S334" t="s">
        <v>165</v>
      </c>
    </row>
    <row r="335">
      <c r="A335" t="s">
        <v>165</v>
      </c>
      <c r="B335" t="s">
        <v>165</v>
      </c>
      <c r="C335" t="s">
        <v>165</v>
      </c>
      <c r="D335" t="s">
        <v>165</v>
      </c>
      <c r="F335" t="s">
        <v>165</v>
      </c>
      <c r="G335" t="s">
        <v>165</v>
      </c>
      <c r="H335" t="s">
        <v>165</v>
      </c>
      <c r="I335" t="s">
        <v>165</v>
      </c>
      <c r="K335" t="s">
        <v>165</v>
      </c>
      <c r="L335" t="s">
        <v>165</v>
      </c>
      <c r="M335" t="s">
        <v>165</v>
      </c>
      <c r="N335" t="s">
        <v>165</v>
      </c>
      <c r="P335" t="s">
        <v>165</v>
      </c>
      <c r="Q335" t="s">
        <v>165</v>
      </c>
      <c r="R335" t="s">
        <v>165</v>
      </c>
      <c r="S335" t="s">
        <v>165</v>
      </c>
    </row>
    <row r="336">
      <c r="A336" t="s">
        <v>165</v>
      </c>
      <c r="B336" t="s">
        <v>165</v>
      </c>
      <c r="C336" t="s">
        <v>165</v>
      </c>
      <c r="D336" t="s">
        <v>165</v>
      </c>
      <c r="F336" t="s">
        <v>165</v>
      </c>
      <c r="G336" t="s">
        <v>165</v>
      </c>
      <c r="H336" t="s">
        <v>165</v>
      </c>
      <c r="I336" t="s">
        <v>165</v>
      </c>
      <c r="K336" t="s">
        <v>165</v>
      </c>
      <c r="L336" t="s">
        <v>165</v>
      </c>
      <c r="M336" t="s">
        <v>165</v>
      </c>
      <c r="N336" t="s">
        <v>165</v>
      </c>
      <c r="P336" t="s">
        <v>165</v>
      </c>
      <c r="Q336" t="s">
        <v>165</v>
      </c>
      <c r="R336" t="s">
        <v>165</v>
      </c>
      <c r="S336" t="s">
        <v>165</v>
      </c>
    </row>
    <row r="337">
      <c r="A337" t="s">
        <v>165</v>
      </c>
      <c r="B337" t="s">
        <v>165</v>
      </c>
      <c r="C337" t="s">
        <v>165</v>
      </c>
      <c r="D337" t="s">
        <v>165</v>
      </c>
      <c r="F337" t="s">
        <v>165</v>
      </c>
      <c r="G337" t="s">
        <v>165</v>
      </c>
      <c r="H337" t="s">
        <v>165</v>
      </c>
      <c r="I337" t="s">
        <v>165</v>
      </c>
      <c r="K337" t="s">
        <v>165</v>
      </c>
      <c r="L337" t="s">
        <v>165</v>
      </c>
      <c r="M337" t="s">
        <v>165</v>
      </c>
      <c r="N337" t="s">
        <v>165</v>
      </c>
      <c r="P337" t="s">
        <v>165</v>
      </c>
      <c r="Q337" t="s">
        <v>165</v>
      </c>
      <c r="R337" t="s">
        <v>165</v>
      </c>
      <c r="S337" t="s">
        <v>165</v>
      </c>
    </row>
    <row r="338">
      <c r="A338" t="s">
        <v>165</v>
      </c>
      <c r="B338" t="s">
        <v>165</v>
      </c>
      <c r="C338" t="s">
        <v>165</v>
      </c>
      <c r="D338" t="s">
        <v>165</v>
      </c>
      <c r="F338" t="s">
        <v>165</v>
      </c>
      <c r="G338" t="s">
        <v>165</v>
      </c>
      <c r="H338" t="s">
        <v>165</v>
      </c>
      <c r="I338" t="s">
        <v>165</v>
      </c>
      <c r="K338" t="s">
        <v>165</v>
      </c>
      <c r="L338" t="s">
        <v>165</v>
      </c>
      <c r="M338" t="s">
        <v>165</v>
      </c>
      <c r="N338" t="s">
        <v>165</v>
      </c>
      <c r="P338" t="s">
        <v>165</v>
      </c>
      <c r="Q338" t="s">
        <v>165</v>
      </c>
      <c r="R338" t="s">
        <v>165</v>
      </c>
      <c r="S338" t="s">
        <v>165</v>
      </c>
    </row>
    <row r="339">
      <c r="A339" t="s">
        <v>165</v>
      </c>
      <c r="B339" t="s">
        <v>165</v>
      </c>
      <c r="C339" t="s">
        <v>165</v>
      </c>
      <c r="D339" t="s">
        <v>165</v>
      </c>
      <c r="F339" t="s">
        <v>165</v>
      </c>
      <c r="G339" t="s">
        <v>165</v>
      </c>
      <c r="H339" t="s">
        <v>165</v>
      </c>
      <c r="I339" t="s">
        <v>165</v>
      </c>
      <c r="K339" t="s">
        <v>165</v>
      </c>
      <c r="L339" t="s">
        <v>165</v>
      </c>
      <c r="M339" t="s">
        <v>165</v>
      </c>
      <c r="N339" t="s">
        <v>165</v>
      </c>
      <c r="P339" t="s">
        <v>165</v>
      </c>
      <c r="Q339" t="s">
        <v>165</v>
      </c>
      <c r="R339" t="s">
        <v>165</v>
      </c>
      <c r="S339" t="s">
        <v>165</v>
      </c>
    </row>
    <row r="340">
      <c r="A340" t="s">
        <v>165</v>
      </c>
      <c r="B340" t="s">
        <v>165</v>
      </c>
      <c r="C340" t="s">
        <v>165</v>
      </c>
      <c r="D340" t="s">
        <v>165</v>
      </c>
      <c r="F340" t="s">
        <v>165</v>
      </c>
      <c r="G340" t="s">
        <v>165</v>
      </c>
      <c r="H340" t="s">
        <v>165</v>
      </c>
      <c r="I340" t="s">
        <v>165</v>
      </c>
      <c r="K340" t="s">
        <v>165</v>
      </c>
      <c r="L340" t="s">
        <v>165</v>
      </c>
      <c r="M340" t="s">
        <v>165</v>
      </c>
      <c r="N340" t="s">
        <v>165</v>
      </c>
      <c r="P340" t="s">
        <v>165</v>
      </c>
      <c r="Q340" t="s">
        <v>165</v>
      </c>
      <c r="R340" t="s">
        <v>165</v>
      </c>
      <c r="S340" t="s">
        <v>165</v>
      </c>
    </row>
    <row r="341">
      <c r="A341" t="s">
        <v>165</v>
      </c>
      <c r="B341" t="s">
        <v>165</v>
      </c>
      <c r="C341" t="s">
        <v>165</v>
      </c>
      <c r="D341" t="s">
        <v>165</v>
      </c>
      <c r="F341" t="s">
        <v>165</v>
      </c>
      <c r="G341" t="s">
        <v>165</v>
      </c>
      <c r="H341" t="s">
        <v>165</v>
      </c>
      <c r="I341" t="s">
        <v>165</v>
      </c>
      <c r="K341" t="s">
        <v>165</v>
      </c>
      <c r="L341" t="s">
        <v>165</v>
      </c>
      <c r="M341" t="s">
        <v>165</v>
      </c>
      <c r="N341" t="s">
        <v>165</v>
      </c>
      <c r="P341" t="s">
        <v>165</v>
      </c>
      <c r="Q341" t="s">
        <v>165</v>
      </c>
      <c r="R341" t="s">
        <v>165</v>
      </c>
      <c r="S341" t="s">
        <v>165</v>
      </c>
    </row>
    <row r="342">
      <c r="A342" t="s">
        <v>165</v>
      </c>
      <c r="B342" t="s">
        <v>165</v>
      </c>
      <c r="C342" t="s">
        <v>165</v>
      </c>
      <c r="D342" t="s">
        <v>165</v>
      </c>
      <c r="F342" t="s">
        <v>165</v>
      </c>
      <c r="G342" t="s">
        <v>165</v>
      </c>
      <c r="H342" t="s">
        <v>165</v>
      </c>
      <c r="I342" t="s">
        <v>165</v>
      </c>
      <c r="K342" t="s">
        <v>165</v>
      </c>
      <c r="L342" t="s">
        <v>165</v>
      </c>
      <c r="M342" t="s">
        <v>165</v>
      </c>
      <c r="N342" t="s">
        <v>165</v>
      </c>
      <c r="P342" t="s">
        <v>165</v>
      </c>
      <c r="Q342" t="s">
        <v>165</v>
      </c>
      <c r="R342" t="s">
        <v>165</v>
      </c>
      <c r="S342" t="s">
        <v>165</v>
      </c>
    </row>
    <row r="343">
      <c r="A343" t="s">
        <v>165</v>
      </c>
      <c r="B343" t="s">
        <v>165</v>
      </c>
      <c r="C343" t="s">
        <v>165</v>
      </c>
      <c r="D343" t="s">
        <v>165</v>
      </c>
      <c r="F343" t="s">
        <v>165</v>
      </c>
      <c r="G343" t="s">
        <v>165</v>
      </c>
      <c r="H343" t="s">
        <v>165</v>
      </c>
      <c r="I343" t="s">
        <v>165</v>
      </c>
      <c r="K343" t="s">
        <v>165</v>
      </c>
      <c r="L343" t="s">
        <v>165</v>
      </c>
      <c r="M343" t="s">
        <v>165</v>
      </c>
      <c r="N343" t="s">
        <v>165</v>
      </c>
      <c r="P343" t="s">
        <v>165</v>
      </c>
      <c r="Q343" t="s">
        <v>165</v>
      </c>
      <c r="R343" t="s">
        <v>165</v>
      </c>
      <c r="S343" t="s">
        <v>165</v>
      </c>
    </row>
    <row r="344">
      <c r="A344" t="s">
        <v>165</v>
      </c>
      <c r="B344" t="s">
        <v>165</v>
      </c>
      <c r="C344" t="s">
        <v>165</v>
      </c>
      <c r="D344" t="s">
        <v>165</v>
      </c>
      <c r="F344" t="s">
        <v>165</v>
      </c>
      <c r="G344" t="s">
        <v>165</v>
      </c>
      <c r="H344" t="s">
        <v>165</v>
      </c>
      <c r="I344" t="s">
        <v>165</v>
      </c>
      <c r="K344" t="s">
        <v>165</v>
      </c>
      <c r="L344" t="s">
        <v>165</v>
      </c>
      <c r="M344" t="s">
        <v>165</v>
      </c>
      <c r="N344" t="s">
        <v>165</v>
      </c>
      <c r="P344" t="s">
        <v>165</v>
      </c>
      <c r="Q344" t="s">
        <v>165</v>
      </c>
      <c r="R344" t="s">
        <v>165</v>
      </c>
      <c r="S344" t="s">
        <v>165</v>
      </c>
    </row>
    <row r="345">
      <c r="A345" t="s">
        <v>165</v>
      </c>
      <c r="B345" t="s">
        <v>165</v>
      </c>
      <c r="C345" t="s">
        <v>165</v>
      </c>
      <c r="D345" t="s">
        <v>165</v>
      </c>
      <c r="F345" t="s">
        <v>165</v>
      </c>
      <c r="G345" t="s">
        <v>165</v>
      </c>
      <c r="H345" t="s">
        <v>165</v>
      </c>
      <c r="I345" t="s">
        <v>165</v>
      </c>
      <c r="K345" t="s">
        <v>165</v>
      </c>
      <c r="L345" t="s">
        <v>165</v>
      </c>
      <c r="M345" t="s">
        <v>165</v>
      </c>
      <c r="N345" t="s">
        <v>165</v>
      </c>
      <c r="P345" t="s">
        <v>165</v>
      </c>
      <c r="Q345" t="s">
        <v>165</v>
      </c>
      <c r="R345" t="s">
        <v>165</v>
      </c>
      <c r="S345" t="s">
        <v>165</v>
      </c>
    </row>
    <row r="346">
      <c r="A346" t="s">
        <v>165</v>
      </c>
      <c r="B346" t="s">
        <v>165</v>
      </c>
      <c r="C346" t="s">
        <v>165</v>
      </c>
      <c r="D346" t="s">
        <v>165</v>
      </c>
      <c r="F346" t="s">
        <v>165</v>
      </c>
      <c r="G346" t="s">
        <v>165</v>
      </c>
      <c r="H346" t="s">
        <v>165</v>
      </c>
      <c r="I346" t="s">
        <v>165</v>
      </c>
      <c r="K346" t="s">
        <v>165</v>
      </c>
      <c r="L346" t="s">
        <v>165</v>
      </c>
      <c r="M346" t="s">
        <v>165</v>
      </c>
      <c r="N346" t="s">
        <v>165</v>
      </c>
      <c r="P346" t="s">
        <v>165</v>
      </c>
      <c r="Q346" t="s">
        <v>165</v>
      </c>
      <c r="R346" t="s">
        <v>165</v>
      </c>
      <c r="S346" t="s">
        <v>165</v>
      </c>
    </row>
    <row r="347">
      <c r="A347" t="s">
        <v>165</v>
      </c>
      <c r="B347" t="s">
        <v>165</v>
      </c>
      <c r="C347" t="s">
        <v>165</v>
      </c>
      <c r="D347" t="s">
        <v>165</v>
      </c>
      <c r="F347" t="s">
        <v>165</v>
      </c>
      <c r="G347" t="s">
        <v>165</v>
      </c>
      <c r="H347" t="s">
        <v>165</v>
      </c>
      <c r="I347" t="s">
        <v>165</v>
      </c>
      <c r="K347" t="s">
        <v>165</v>
      </c>
      <c r="L347" t="s">
        <v>165</v>
      </c>
      <c r="M347" t="s">
        <v>165</v>
      </c>
      <c r="N347" t="s">
        <v>165</v>
      </c>
      <c r="P347" t="s">
        <v>165</v>
      </c>
      <c r="Q347" t="s">
        <v>165</v>
      </c>
      <c r="R347" t="s">
        <v>165</v>
      </c>
      <c r="S347" t="s">
        <v>165</v>
      </c>
    </row>
    <row r="348">
      <c r="A348" t="s">
        <v>165</v>
      </c>
      <c r="B348" t="s">
        <v>165</v>
      </c>
      <c r="C348" t="s">
        <v>165</v>
      </c>
      <c r="D348" t="s">
        <v>165</v>
      </c>
      <c r="F348" t="s">
        <v>165</v>
      </c>
      <c r="G348" t="s">
        <v>165</v>
      </c>
      <c r="H348" t="s">
        <v>165</v>
      </c>
      <c r="I348" t="s">
        <v>165</v>
      </c>
      <c r="K348" t="s">
        <v>165</v>
      </c>
      <c r="L348" t="s">
        <v>165</v>
      </c>
      <c r="M348" t="s">
        <v>165</v>
      </c>
      <c r="N348" t="s">
        <v>165</v>
      </c>
      <c r="P348" t="s">
        <v>165</v>
      </c>
      <c r="Q348" t="s">
        <v>165</v>
      </c>
      <c r="R348" t="s">
        <v>165</v>
      </c>
      <c r="S348" t="s">
        <v>165</v>
      </c>
    </row>
    <row r="349">
      <c r="A349" t="s">
        <v>165</v>
      </c>
      <c r="B349" t="s">
        <v>165</v>
      </c>
      <c r="C349" t="s">
        <v>165</v>
      </c>
      <c r="D349" t="s">
        <v>165</v>
      </c>
      <c r="F349" t="s">
        <v>165</v>
      </c>
      <c r="G349" t="s">
        <v>165</v>
      </c>
      <c r="H349" t="s">
        <v>165</v>
      </c>
      <c r="I349" t="s">
        <v>165</v>
      </c>
      <c r="K349" t="s">
        <v>165</v>
      </c>
      <c r="L349" t="s">
        <v>165</v>
      </c>
      <c r="M349" t="s">
        <v>165</v>
      </c>
      <c r="N349" t="s">
        <v>165</v>
      </c>
      <c r="P349" t="s">
        <v>165</v>
      </c>
      <c r="Q349" t="s">
        <v>165</v>
      </c>
      <c r="R349" t="s">
        <v>165</v>
      </c>
      <c r="S349" t="s">
        <v>165</v>
      </c>
    </row>
    <row r="350">
      <c r="A350" t="s">
        <v>165</v>
      </c>
      <c r="B350" t="s">
        <v>165</v>
      </c>
      <c r="C350" t="s">
        <v>165</v>
      </c>
      <c r="D350" t="s">
        <v>165</v>
      </c>
      <c r="F350" t="s">
        <v>165</v>
      </c>
      <c r="G350" t="s">
        <v>165</v>
      </c>
      <c r="H350" t="s">
        <v>165</v>
      </c>
      <c r="I350" t="s">
        <v>165</v>
      </c>
      <c r="K350" t="s">
        <v>165</v>
      </c>
      <c r="L350" t="s">
        <v>165</v>
      </c>
      <c r="M350" t="s">
        <v>165</v>
      </c>
      <c r="N350" t="s">
        <v>165</v>
      </c>
      <c r="P350" t="s">
        <v>165</v>
      </c>
      <c r="Q350" t="s">
        <v>165</v>
      </c>
      <c r="R350" t="s">
        <v>165</v>
      </c>
      <c r="S350" t="s">
        <v>165</v>
      </c>
    </row>
    <row r="351">
      <c r="A351" t="s">
        <v>165</v>
      </c>
      <c r="B351" t="s">
        <v>165</v>
      </c>
      <c r="C351" t="s">
        <v>165</v>
      </c>
      <c r="D351" t="s">
        <v>165</v>
      </c>
      <c r="F351" t="s">
        <v>165</v>
      </c>
      <c r="G351" t="s">
        <v>165</v>
      </c>
      <c r="H351" t="s">
        <v>165</v>
      </c>
      <c r="I351" t="s">
        <v>165</v>
      </c>
      <c r="K351" t="s">
        <v>165</v>
      </c>
      <c r="L351" t="s">
        <v>165</v>
      </c>
      <c r="M351" t="s">
        <v>165</v>
      </c>
      <c r="N351" t="s">
        <v>165</v>
      </c>
      <c r="P351" t="s">
        <v>165</v>
      </c>
      <c r="Q351" t="s">
        <v>165</v>
      </c>
      <c r="R351" t="s">
        <v>165</v>
      </c>
      <c r="S351" t="s">
        <v>165</v>
      </c>
    </row>
    <row r="352">
      <c r="A352" t="s">
        <v>165</v>
      </c>
      <c r="B352" t="s">
        <v>165</v>
      </c>
      <c r="C352" t="s">
        <v>165</v>
      </c>
      <c r="D352" t="s">
        <v>165</v>
      </c>
      <c r="F352" t="s">
        <v>165</v>
      </c>
      <c r="G352" t="s">
        <v>165</v>
      </c>
      <c r="H352" t="s">
        <v>165</v>
      </c>
      <c r="I352" t="s">
        <v>165</v>
      </c>
      <c r="K352" t="s">
        <v>165</v>
      </c>
      <c r="L352" t="s">
        <v>165</v>
      </c>
      <c r="M352" t="s">
        <v>165</v>
      </c>
      <c r="N352" t="s">
        <v>165</v>
      </c>
      <c r="P352" t="s">
        <v>165</v>
      </c>
      <c r="Q352" t="s">
        <v>165</v>
      </c>
      <c r="R352" t="s">
        <v>165</v>
      </c>
      <c r="S352" t="s">
        <v>165</v>
      </c>
    </row>
    <row r="353">
      <c r="A353" t="s">
        <v>165</v>
      </c>
      <c r="B353" t="s">
        <v>165</v>
      </c>
      <c r="C353" t="s">
        <v>165</v>
      </c>
      <c r="D353" t="s">
        <v>165</v>
      </c>
      <c r="F353" t="s">
        <v>165</v>
      </c>
      <c r="G353" t="s">
        <v>165</v>
      </c>
      <c r="H353" t="s">
        <v>165</v>
      </c>
      <c r="I353" t="s">
        <v>165</v>
      </c>
      <c r="K353" t="s">
        <v>165</v>
      </c>
      <c r="L353" t="s">
        <v>165</v>
      </c>
      <c r="M353" t="s">
        <v>165</v>
      </c>
      <c r="N353" t="s">
        <v>165</v>
      </c>
      <c r="P353" t="s">
        <v>165</v>
      </c>
      <c r="Q353" t="s">
        <v>165</v>
      </c>
      <c r="R353" t="s">
        <v>165</v>
      </c>
      <c r="S353" t="s">
        <v>165</v>
      </c>
    </row>
    <row r="354">
      <c r="A354" t="s">
        <v>165</v>
      </c>
      <c r="B354" t="s">
        <v>165</v>
      </c>
      <c r="C354" t="s">
        <v>165</v>
      </c>
      <c r="D354" t="s">
        <v>165</v>
      </c>
      <c r="F354" t="s">
        <v>165</v>
      </c>
      <c r="G354" t="s">
        <v>165</v>
      </c>
      <c r="H354" t="s">
        <v>165</v>
      </c>
      <c r="I354" t="s">
        <v>165</v>
      </c>
      <c r="K354" t="s">
        <v>165</v>
      </c>
      <c r="L354" t="s">
        <v>165</v>
      </c>
      <c r="M354" t="s">
        <v>165</v>
      </c>
      <c r="N354" t="s">
        <v>165</v>
      </c>
      <c r="P354" t="s">
        <v>165</v>
      </c>
      <c r="Q354" t="s">
        <v>165</v>
      </c>
      <c r="R354" t="s">
        <v>165</v>
      </c>
      <c r="S354" t="s">
        <v>165</v>
      </c>
    </row>
    <row r="355">
      <c r="A355" t="s">
        <v>165</v>
      </c>
      <c r="B355" t="s">
        <v>165</v>
      </c>
      <c r="C355" t="s">
        <v>165</v>
      </c>
      <c r="D355" t="s">
        <v>165</v>
      </c>
      <c r="F355" t="s">
        <v>165</v>
      </c>
      <c r="G355" t="s">
        <v>165</v>
      </c>
      <c r="H355" t="s">
        <v>165</v>
      </c>
      <c r="I355" t="s">
        <v>165</v>
      </c>
      <c r="K355" t="s">
        <v>165</v>
      </c>
      <c r="L355" t="s">
        <v>165</v>
      </c>
      <c r="M355" t="s">
        <v>165</v>
      </c>
      <c r="N355" t="s">
        <v>165</v>
      </c>
      <c r="P355" t="s">
        <v>165</v>
      </c>
      <c r="Q355" t="s">
        <v>165</v>
      </c>
      <c r="R355" t="s">
        <v>165</v>
      </c>
      <c r="S355" t="s">
        <v>165</v>
      </c>
    </row>
    <row r="356">
      <c r="A356" t="s">
        <v>165</v>
      </c>
      <c r="B356" t="s">
        <v>165</v>
      </c>
      <c r="C356" t="s">
        <v>165</v>
      </c>
      <c r="D356" t="s">
        <v>165</v>
      </c>
      <c r="F356" t="s">
        <v>165</v>
      </c>
      <c r="G356" t="s">
        <v>165</v>
      </c>
      <c r="H356" t="s">
        <v>165</v>
      </c>
      <c r="I356" t="s">
        <v>165</v>
      </c>
      <c r="K356" t="s">
        <v>165</v>
      </c>
      <c r="L356" t="s">
        <v>165</v>
      </c>
      <c r="M356" t="s">
        <v>165</v>
      </c>
      <c r="N356" t="s">
        <v>165</v>
      </c>
      <c r="P356" t="s">
        <v>165</v>
      </c>
      <c r="Q356" t="s">
        <v>165</v>
      </c>
      <c r="R356" t="s">
        <v>165</v>
      </c>
      <c r="S356" t="s">
        <v>165</v>
      </c>
    </row>
    <row r="357">
      <c r="A357" t="s">
        <v>165</v>
      </c>
      <c r="B357" t="s">
        <v>165</v>
      </c>
      <c r="C357" t="s">
        <v>165</v>
      </c>
      <c r="D357" t="s">
        <v>165</v>
      </c>
      <c r="F357" t="s">
        <v>165</v>
      </c>
      <c r="G357" t="s">
        <v>165</v>
      </c>
      <c r="H357" t="s">
        <v>165</v>
      </c>
      <c r="I357" t="s">
        <v>165</v>
      </c>
      <c r="K357" t="s">
        <v>165</v>
      </c>
      <c r="L357" t="s">
        <v>165</v>
      </c>
      <c r="M357" t="s">
        <v>165</v>
      </c>
      <c r="N357" t="s">
        <v>165</v>
      </c>
      <c r="P357" t="s">
        <v>165</v>
      </c>
      <c r="Q357" t="s">
        <v>165</v>
      </c>
      <c r="R357" t="s">
        <v>165</v>
      </c>
      <c r="S357" t="s">
        <v>165</v>
      </c>
    </row>
    <row r="358">
      <c r="A358" t="s">
        <v>165</v>
      </c>
      <c r="B358" t="s">
        <v>165</v>
      </c>
      <c r="C358" t="s">
        <v>165</v>
      </c>
      <c r="D358" t="s">
        <v>165</v>
      </c>
      <c r="F358" t="s">
        <v>165</v>
      </c>
      <c r="G358" t="s">
        <v>165</v>
      </c>
      <c r="H358" t="s">
        <v>165</v>
      </c>
      <c r="I358" t="s">
        <v>165</v>
      </c>
      <c r="K358" t="s">
        <v>165</v>
      </c>
      <c r="L358" t="s">
        <v>165</v>
      </c>
      <c r="M358" t="s">
        <v>165</v>
      </c>
      <c r="N358" t="s">
        <v>165</v>
      </c>
      <c r="P358" t="s">
        <v>165</v>
      </c>
      <c r="Q358" t="s">
        <v>165</v>
      </c>
      <c r="R358" t="s">
        <v>165</v>
      </c>
      <c r="S358" t="s">
        <v>165</v>
      </c>
    </row>
    <row r="359">
      <c r="A359" t="s">
        <v>165</v>
      </c>
      <c r="B359" t="s">
        <v>165</v>
      </c>
      <c r="C359" t="s">
        <v>165</v>
      </c>
      <c r="D359" t="s">
        <v>165</v>
      </c>
      <c r="F359" t="s">
        <v>165</v>
      </c>
      <c r="G359" t="s">
        <v>165</v>
      </c>
      <c r="H359" t="s">
        <v>165</v>
      </c>
      <c r="I359" t="s">
        <v>165</v>
      </c>
      <c r="K359" t="s">
        <v>165</v>
      </c>
      <c r="L359" t="s">
        <v>165</v>
      </c>
      <c r="M359" t="s">
        <v>165</v>
      </c>
      <c r="N359" t="s">
        <v>165</v>
      </c>
      <c r="P359" t="s">
        <v>165</v>
      </c>
      <c r="Q359" t="s">
        <v>165</v>
      </c>
      <c r="R359" t="s">
        <v>165</v>
      </c>
      <c r="S359" t="s">
        <v>165</v>
      </c>
    </row>
    <row r="360">
      <c r="A360" t="s">
        <v>165</v>
      </c>
      <c r="B360" t="s">
        <v>165</v>
      </c>
      <c r="C360" t="s">
        <v>165</v>
      </c>
      <c r="D360" t="s">
        <v>165</v>
      </c>
      <c r="F360" t="s">
        <v>165</v>
      </c>
      <c r="G360" t="s">
        <v>165</v>
      </c>
      <c r="H360" t="s">
        <v>165</v>
      </c>
      <c r="I360" t="s">
        <v>165</v>
      </c>
      <c r="K360" t="s">
        <v>165</v>
      </c>
      <c r="L360" t="s">
        <v>165</v>
      </c>
      <c r="M360" t="s">
        <v>165</v>
      </c>
      <c r="N360" t="s">
        <v>165</v>
      </c>
      <c r="P360" t="s">
        <v>165</v>
      </c>
      <c r="Q360" t="s">
        <v>165</v>
      </c>
      <c r="R360" t="s">
        <v>165</v>
      </c>
      <c r="S360" t="s">
        <v>165</v>
      </c>
    </row>
    <row r="361">
      <c r="A361" t="s">
        <v>165</v>
      </c>
      <c r="B361" t="s">
        <v>165</v>
      </c>
      <c r="C361" t="s">
        <v>165</v>
      </c>
      <c r="D361" t="s">
        <v>165</v>
      </c>
      <c r="F361" t="s">
        <v>165</v>
      </c>
      <c r="G361" t="s">
        <v>165</v>
      </c>
      <c r="H361" t="s">
        <v>165</v>
      </c>
      <c r="I361" t="s">
        <v>165</v>
      </c>
      <c r="K361" t="s">
        <v>165</v>
      </c>
      <c r="L361" t="s">
        <v>165</v>
      </c>
      <c r="M361" t="s">
        <v>165</v>
      </c>
      <c r="N361" t="s">
        <v>165</v>
      </c>
      <c r="P361" t="s">
        <v>165</v>
      </c>
      <c r="Q361" t="s">
        <v>165</v>
      </c>
      <c r="R361" t="s">
        <v>165</v>
      </c>
      <c r="S361" t="s">
        <v>165</v>
      </c>
    </row>
    <row r="362">
      <c r="A362" t="s">
        <v>165</v>
      </c>
      <c r="B362" t="s">
        <v>165</v>
      </c>
      <c r="C362" t="s">
        <v>165</v>
      </c>
      <c r="D362" t="s">
        <v>165</v>
      </c>
      <c r="F362" t="s">
        <v>165</v>
      </c>
      <c r="G362" t="s">
        <v>165</v>
      </c>
      <c r="H362" t="s">
        <v>165</v>
      </c>
      <c r="I362" t="s">
        <v>165</v>
      </c>
      <c r="K362" t="s">
        <v>165</v>
      </c>
      <c r="L362" t="s">
        <v>165</v>
      </c>
      <c r="M362" t="s">
        <v>165</v>
      </c>
      <c r="N362" t="s">
        <v>165</v>
      </c>
      <c r="P362" t="s">
        <v>165</v>
      </c>
      <c r="Q362" t="s">
        <v>165</v>
      </c>
      <c r="R362" t="s">
        <v>165</v>
      </c>
      <c r="S362" t="s">
        <v>165</v>
      </c>
    </row>
    <row r="363">
      <c r="A363" t="s">
        <v>165</v>
      </c>
      <c r="B363" t="s">
        <v>165</v>
      </c>
      <c r="C363" t="s">
        <v>165</v>
      </c>
      <c r="D363" t="s">
        <v>165</v>
      </c>
      <c r="F363" t="s">
        <v>165</v>
      </c>
      <c r="G363" t="s">
        <v>165</v>
      </c>
      <c r="H363" t="s">
        <v>165</v>
      </c>
      <c r="I363" t="s">
        <v>165</v>
      </c>
      <c r="K363" t="s">
        <v>165</v>
      </c>
      <c r="L363" t="s">
        <v>165</v>
      </c>
      <c r="M363" t="s">
        <v>165</v>
      </c>
      <c r="N363" t="s">
        <v>165</v>
      </c>
      <c r="P363" t="s">
        <v>165</v>
      </c>
      <c r="Q363" t="s">
        <v>165</v>
      </c>
      <c r="R363" t="s">
        <v>165</v>
      </c>
      <c r="S363" t="s">
        <v>165</v>
      </c>
    </row>
    <row r="364">
      <c r="A364" t="s">
        <v>165</v>
      </c>
      <c r="B364" t="s">
        <v>165</v>
      </c>
      <c r="C364" t="s">
        <v>165</v>
      </c>
      <c r="D364" t="s">
        <v>165</v>
      </c>
      <c r="F364" t="s">
        <v>165</v>
      </c>
      <c r="G364" t="s">
        <v>165</v>
      </c>
      <c r="H364" t="s">
        <v>165</v>
      </c>
      <c r="I364" t="s">
        <v>165</v>
      </c>
      <c r="K364" t="s">
        <v>165</v>
      </c>
      <c r="L364" t="s">
        <v>165</v>
      </c>
      <c r="M364" t="s">
        <v>165</v>
      </c>
      <c r="N364" t="s">
        <v>165</v>
      </c>
      <c r="P364" t="s">
        <v>165</v>
      </c>
      <c r="Q364" t="s">
        <v>165</v>
      </c>
      <c r="R364" t="s">
        <v>165</v>
      </c>
      <c r="S364" t="s">
        <v>165</v>
      </c>
    </row>
    <row r="365">
      <c r="A365" t="s">
        <v>165</v>
      </c>
      <c r="B365" t="s">
        <v>165</v>
      </c>
      <c r="C365" t="s">
        <v>165</v>
      </c>
      <c r="D365" t="s">
        <v>165</v>
      </c>
      <c r="F365" t="s">
        <v>165</v>
      </c>
      <c r="G365" t="s">
        <v>165</v>
      </c>
      <c r="H365" t="s">
        <v>165</v>
      </c>
      <c r="I365" t="s">
        <v>165</v>
      </c>
      <c r="K365" t="s">
        <v>165</v>
      </c>
      <c r="L365" t="s">
        <v>165</v>
      </c>
      <c r="M365" t="s">
        <v>165</v>
      </c>
      <c r="N365" t="s">
        <v>165</v>
      </c>
      <c r="P365" t="s">
        <v>165</v>
      </c>
      <c r="Q365" t="s">
        <v>165</v>
      </c>
      <c r="R365" t="s">
        <v>165</v>
      </c>
      <c r="S365" t="s">
        <v>165</v>
      </c>
    </row>
    <row r="366">
      <c r="A366" t="s">
        <v>165</v>
      </c>
      <c r="B366" t="s">
        <v>165</v>
      </c>
      <c r="C366" t="s">
        <v>165</v>
      </c>
      <c r="D366" t="s">
        <v>165</v>
      </c>
      <c r="F366" t="s">
        <v>165</v>
      </c>
      <c r="G366" t="s">
        <v>165</v>
      </c>
      <c r="H366" t="s">
        <v>165</v>
      </c>
      <c r="I366" t="s">
        <v>165</v>
      </c>
      <c r="K366" t="s">
        <v>165</v>
      </c>
      <c r="L366" t="s">
        <v>165</v>
      </c>
      <c r="M366" t="s">
        <v>165</v>
      </c>
      <c r="N366" t="s">
        <v>165</v>
      </c>
      <c r="P366" t="s">
        <v>165</v>
      </c>
      <c r="Q366" t="s">
        <v>165</v>
      </c>
      <c r="R366" t="s">
        <v>165</v>
      </c>
      <c r="S366" t="s">
        <v>165</v>
      </c>
    </row>
    <row r="367">
      <c r="A367" t="s">
        <v>165</v>
      </c>
      <c r="B367" t="s">
        <v>165</v>
      </c>
      <c r="C367" t="s">
        <v>165</v>
      </c>
      <c r="D367" t="s">
        <v>165</v>
      </c>
      <c r="F367" t="s">
        <v>165</v>
      </c>
      <c r="G367" t="s">
        <v>165</v>
      </c>
      <c r="H367" t="s">
        <v>165</v>
      </c>
      <c r="I367" t="s">
        <v>165</v>
      </c>
      <c r="K367" t="s">
        <v>165</v>
      </c>
      <c r="L367" t="s">
        <v>165</v>
      </c>
      <c r="M367" t="s">
        <v>165</v>
      </c>
      <c r="N367" t="s">
        <v>165</v>
      </c>
      <c r="P367" t="s">
        <v>165</v>
      </c>
      <c r="Q367" t="s">
        <v>165</v>
      </c>
      <c r="R367" t="s">
        <v>165</v>
      </c>
      <c r="S367" t="s">
        <v>165</v>
      </c>
    </row>
    <row r="368">
      <c r="A368" t="s">
        <v>165</v>
      </c>
      <c r="B368" t="s">
        <v>165</v>
      </c>
      <c r="C368" t="s">
        <v>165</v>
      </c>
      <c r="D368" t="s">
        <v>165</v>
      </c>
      <c r="F368" t="s">
        <v>165</v>
      </c>
      <c r="G368" t="s">
        <v>165</v>
      </c>
      <c r="H368" t="s">
        <v>165</v>
      </c>
      <c r="I368" t="s">
        <v>165</v>
      </c>
      <c r="K368" t="s">
        <v>165</v>
      </c>
      <c r="L368" t="s">
        <v>165</v>
      </c>
      <c r="M368" t="s">
        <v>165</v>
      </c>
      <c r="N368" t="s">
        <v>165</v>
      </c>
      <c r="P368" t="s">
        <v>165</v>
      </c>
      <c r="Q368" t="s">
        <v>165</v>
      </c>
      <c r="R368" t="s">
        <v>165</v>
      </c>
      <c r="S368" t="s">
        <v>165</v>
      </c>
    </row>
    <row r="369">
      <c r="A369" t="s">
        <v>165</v>
      </c>
      <c r="B369" t="s">
        <v>165</v>
      </c>
      <c r="C369" t="s">
        <v>165</v>
      </c>
      <c r="D369" t="s">
        <v>165</v>
      </c>
      <c r="F369" t="s">
        <v>165</v>
      </c>
      <c r="G369" t="s">
        <v>165</v>
      </c>
      <c r="H369" t="s">
        <v>165</v>
      </c>
      <c r="I369" t="s">
        <v>165</v>
      </c>
      <c r="K369" t="s">
        <v>165</v>
      </c>
      <c r="L369" t="s">
        <v>165</v>
      </c>
      <c r="M369" t="s">
        <v>165</v>
      </c>
      <c r="N369" t="s">
        <v>165</v>
      </c>
      <c r="P369" t="s">
        <v>165</v>
      </c>
      <c r="Q369" t="s">
        <v>165</v>
      </c>
      <c r="R369" t="s">
        <v>165</v>
      </c>
      <c r="S369" t="s">
        <v>165</v>
      </c>
    </row>
    <row r="370">
      <c r="A370" t="s">
        <v>165</v>
      </c>
      <c r="B370" t="s">
        <v>165</v>
      </c>
      <c r="C370" t="s">
        <v>165</v>
      </c>
      <c r="D370" t="s">
        <v>165</v>
      </c>
      <c r="F370" t="s">
        <v>165</v>
      </c>
      <c r="G370" t="s">
        <v>165</v>
      </c>
      <c r="H370" t="s">
        <v>165</v>
      </c>
      <c r="I370" t="s">
        <v>165</v>
      </c>
      <c r="K370" t="s">
        <v>165</v>
      </c>
      <c r="L370" t="s">
        <v>165</v>
      </c>
      <c r="M370" t="s">
        <v>165</v>
      </c>
      <c r="N370" t="s">
        <v>165</v>
      </c>
      <c r="P370" t="s">
        <v>165</v>
      </c>
      <c r="Q370" t="s">
        <v>165</v>
      </c>
      <c r="R370" t="s">
        <v>165</v>
      </c>
      <c r="S370" t="s">
        <v>165</v>
      </c>
    </row>
    <row r="371">
      <c r="A371" t="s">
        <v>165</v>
      </c>
      <c r="B371" t="s">
        <v>165</v>
      </c>
      <c r="C371" t="s">
        <v>165</v>
      </c>
      <c r="D371" t="s">
        <v>165</v>
      </c>
      <c r="F371" t="s">
        <v>165</v>
      </c>
      <c r="G371" t="s">
        <v>165</v>
      </c>
      <c r="H371" t="s">
        <v>165</v>
      </c>
      <c r="I371" t="s">
        <v>165</v>
      </c>
      <c r="K371" t="s">
        <v>165</v>
      </c>
      <c r="L371" t="s">
        <v>165</v>
      </c>
      <c r="M371" t="s">
        <v>165</v>
      </c>
      <c r="N371" t="s">
        <v>165</v>
      </c>
      <c r="P371" t="s">
        <v>165</v>
      </c>
      <c r="Q371" t="s">
        <v>165</v>
      </c>
      <c r="R371" t="s">
        <v>165</v>
      </c>
      <c r="S371" t="s">
        <v>165</v>
      </c>
    </row>
    <row r="372">
      <c r="A372" t="s">
        <v>165</v>
      </c>
      <c r="B372" t="s">
        <v>165</v>
      </c>
      <c r="C372" t="s">
        <v>165</v>
      </c>
      <c r="D372" t="s">
        <v>165</v>
      </c>
      <c r="F372" t="s">
        <v>165</v>
      </c>
      <c r="G372" t="s">
        <v>165</v>
      </c>
      <c r="H372" t="s">
        <v>165</v>
      </c>
      <c r="I372" t="s">
        <v>165</v>
      </c>
      <c r="K372" t="s">
        <v>165</v>
      </c>
      <c r="L372" t="s">
        <v>165</v>
      </c>
      <c r="M372" t="s">
        <v>165</v>
      </c>
      <c r="N372" t="s">
        <v>165</v>
      </c>
      <c r="P372" t="s">
        <v>165</v>
      </c>
      <c r="Q372" t="s">
        <v>165</v>
      </c>
      <c r="R372" t="s">
        <v>165</v>
      </c>
      <c r="S372" t="s">
        <v>165</v>
      </c>
    </row>
    <row r="373">
      <c r="A373" t="s">
        <v>165</v>
      </c>
      <c r="B373" t="s">
        <v>165</v>
      </c>
      <c r="C373" t="s">
        <v>165</v>
      </c>
      <c r="D373" t="s">
        <v>165</v>
      </c>
      <c r="F373" t="s">
        <v>165</v>
      </c>
      <c r="G373" t="s">
        <v>165</v>
      </c>
      <c r="H373" t="s">
        <v>165</v>
      </c>
      <c r="I373" t="s">
        <v>165</v>
      </c>
      <c r="K373" t="s">
        <v>165</v>
      </c>
      <c r="L373" t="s">
        <v>165</v>
      </c>
      <c r="M373" t="s">
        <v>165</v>
      </c>
      <c r="N373" t="s">
        <v>165</v>
      </c>
      <c r="P373" t="s">
        <v>165</v>
      </c>
      <c r="Q373" t="s">
        <v>165</v>
      </c>
      <c r="R373" t="s">
        <v>165</v>
      </c>
      <c r="S373" t="s">
        <v>165</v>
      </c>
    </row>
    <row r="374">
      <c r="A374" t="s">
        <v>165</v>
      </c>
      <c r="B374" t="s">
        <v>165</v>
      </c>
      <c r="C374" t="s">
        <v>165</v>
      </c>
      <c r="D374" t="s">
        <v>165</v>
      </c>
      <c r="F374" t="s">
        <v>165</v>
      </c>
      <c r="G374" t="s">
        <v>165</v>
      </c>
      <c r="H374" t="s">
        <v>165</v>
      </c>
      <c r="I374" t="s">
        <v>165</v>
      </c>
      <c r="K374" t="s">
        <v>165</v>
      </c>
      <c r="L374" t="s">
        <v>165</v>
      </c>
      <c r="M374" t="s">
        <v>165</v>
      </c>
      <c r="N374" t="s">
        <v>165</v>
      </c>
      <c r="P374" t="s">
        <v>165</v>
      </c>
      <c r="Q374" t="s">
        <v>165</v>
      </c>
      <c r="R374" t="s">
        <v>165</v>
      </c>
      <c r="S374" t="s">
        <v>165</v>
      </c>
    </row>
    <row r="375">
      <c r="A375" t="s">
        <v>165</v>
      </c>
      <c r="B375" t="s">
        <v>165</v>
      </c>
      <c r="C375" t="s">
        <v>165</v>
      </c>
      <c r="D375" t="s">
        <v>165</v>
      </c>
      <c r="F375" t="s">
        <v>165</v>
      </c>
      <c r="G375" t="s">
        <v>165</v>
      </c>
      <c r="H375" t="s">
        <v>165</v>
      </c>
      <c r="I375" t="s">
        <v>165</v>
      </c>
      <c r="K375" t="s">
        <v>165</v>
      </c>
      <c r="L375" t="s">
        <v>165</v>
      </c>
      <c r="M375" t="s">
        <v>165</v>
      </c>
      <c r="N375" t="s">
        <v>165</v>
      </c>
      <c r="P375" t="s">
        <v>165</v>
      </c>
      <c r="Q375" t="s">
        <v>165</v>
      </c>
      <c r="R375" t="s">
        <v>165</v>
      </c>
      <c r="S375" t="s">
        <v>165</v>
      </c>
    </row>
    <row r="376">
      <c r="A376" t="s">
        <v>165</v>
      </c>
      <c r="B376" t="s">
        <v>165</v>
      </c>
      <c r="C376" t="s">
        <v>165</v>
      </c>
      <c r="D376" t="s">
        <v>165</v>
      </c>
      <c r="F376" t="s">
        <v>165</v>
      </c>
      <c r="G376" t="s">
        <v>165</v>
      </c>
      <c r="H376" t="s">
        <v>165</v>
      </c>
      <c r="I376" t="s">
        <v>165</v>
      </c>
      <c r="K376" t="s">
        <v>165</v>
      </c>
      <c r="L376" t="s">
        <v>165</v>
      </c>
      <c r="M376" t="s">
        <v>165</v>
      </c>
      <c r="N376" t="s">
        <v>165</v>
      </c>
      <c r="P376" t="s">
        <v>165</v>
      </c>
      <c r="Q376" t="s">
        <v>165</v>
      </c>
      <c r="R376" t="s">
        <v>165</v>
      </c>
      <c r="S376" t="s">
        <v>165</v>
      </c>
    </row>
    <row r="377">
      <c r="A377" t="s">
        <v>165</v>
      </c>
      <c r="B377" t="s">
        <v>165</v>
      </c>
      <c r="C377" t="s">
        <v>165</v>
      </c>
      <c r="D377" t="s">
        <v>165</v>
      </c>
      <c r="F377" t="s">
        <v>165</v>
      </c>
      <c r="G377" t="s">
        <v>165</v>
      </c>
      <c r="H377" t="s">
        <v>165</v>
      </c>
      <c r="I377" t="s">
        <v>165</v>
      </c>
      <c r="K377" t="s">
        <v>165</v>
      </c>
      <c r="L377" t="s">
        <v>165</v>
      </c>
      <c r="M377" t="s">
        <v>165</v>
      </c>
      <c r="N377" t="s">
        <v>165</v>
      </c>
      <c r="P377" t="s">
        <v>165</v>
      </c>
      <c r="Q377" t="s">
        <v>165</v>
      </c>
      <c r="R377" t="s">
        <v>165</v>
      </c>
      <c r="S377" t="s">
        <v>165</v>
      </c>
    </row>
    <row r="378">
      <c r="A378" t="s">
        <v>165</v>
      </c>
      <c r="B378" t="s">
        <v>165</v>
      </c>
      <c r="C378" t="s">
        <v>165</v>
      </c>
      <c r="D378" t="s">
        <v>165</v>
      </c>
      <c r="F378" t="s">
        <v>165</v>
      </c>
      <c r="G378" t="s">
        <v>165</v>
      </c>
      <c r="H378" t="s">
        <v>165</v>
      </c>
      <c r="I378" t="s">
        <v>165</v>
      </c>
      <c r="K378" t="s">
        <v>165</v>
      </c>
      <c r="L378" t="s">
        <v>165</v>
      </c>
      <c r="M378" t="s">
        <v>165</v>
      </c>
      <c r="N378" t="s">
        <v>165</v>
      </c>
      <c r="P378" t="s">
        <v>165</v>
      </c>
      <c r="Q378" t="s">
        <v>165</v>
      </c>
      <c r="R378" t="s">
        <v>165</v>
      </c>
      <c r="S378" t="s">
        <v>165</v>
      </c>
    </row>
    <row r="379">
      <c r="A379" t="s">
        <v>165</v>
      </c>
      <c r="B379" t="s">
        <v>165</v>
      </c>
      <c r="C379" t="s">
        <v>165</v>
      </c>
      <c r="D379" t="s">
        <v>165</v>
      </c>
      <c r="F379" t="s">
        <v>165</v>
      </c>
      <c r="G379" t="s">
        <v>165</v>
      </c>
      <c r="H379" t="s">
        <v>165</v>
      </c>
      <c r="I379" t="s">
        <v>165</v>
      </c>
      <c r="K379" t="s">
        <v>165</v>
      </c>
      <c r="L379" t="s">
        <v>165</v>
      </c>
      <c r="M379" t="s">
        <v>165</v>
      </c>
      <c r="N379" t="s">
        <v>165</v>
      </c>
      <c r="P379" t="s">
        <v>165</v>
      </c>
      <c r="Q379" t="s">
        <v>165</v>
      </c>
      <c r="R379" t="s">
        <v>165</v>
      </c>
      <c r="S379" t="s">
        <v>165</v>
      </c>
    </row>
    <row r="380">
      <c r="A380" t="s">
        <v>165</v>
      </c>
      <c r="B380" t="s">
        <v>165</v>
      </c>
      <c r="C380" t="s">
        <v>165</v>
      </c>
      <c r="D380" t="s">
        <v>165</v>
      </c>
      <c r="F380" t="s">
        <v>165</v>
      </c>
      <c r="G380" t="s">
        <v>165</v>
      </c>
      <c r="H380" t="s">
        <v>165</v>
      </c>
      <c r="I380" t="s">
        <v>165</v>
      </c>
      <c r="K380" t="s">
        <v>165</v>
      </c>
      <c r="L380" t="s">
        <v>165</v>
      </c>
      <c r="M380" t="s">
        <v>165</v>
      </c>
      <c r="N380" t="s">
        <v>165</v>
      </c>
      <c r="P380" t="s">
        <v>165</v>
      </c>
      <c r="Q380" t="s">
        <v>165</v>
      </c>
      <c r="R380" t="s">
        <v>165</v>
      </c>
      <c r="S380" t="s">
        <v>165</v>
      </c>
    </row>
    <row r="381">
      <c r="A381" t="s">
        <v>165</v>
      </c>
      <c r="B381" t="s">
        <v>165</v>
      </c>
      <c r="C381" t="s">
        <v>165</v>
      </c>
      <c r="D381" t="s">
        <v>165</v>
      </c>
      <c r="F381" t="s">
        <v>165</v>
      </c>
      <c r="G381" t="s">
        <v>165</v>
      </c>
      <c r="H381" t="s">
        <v>165</v>
      </c>
      <c r="I381" t="s">
        <v>165</v>
      </c>
      <c r="K381" t="s">
        <v>165</v>
      </c>
      <c r="L381" t="s">
        <v>165</v>
      </c>
      <c r="M381" t="s">
        <v>165</v>
      </c>
      <c r="N381" t="s">
        <v>165</v>
      </c>
      <c r="P381" t="s">
        <v>165</v>
      </c>
      <c r="Q381" t="s">
        <v>165</v>
      </c>
      <c r="R381" t="s">
        <v>165</v>
      </c>
      <c r="S381" t="s">
        <v>165</v>
      </c>
    </row>
    <row r="382">
      <c r="A382" t="s">
        <v>165</v>
      </c>
      <c r="B382" t="s">
        <v>165</v>
      </c>
      <c r="C382" t="s">
        <v>165</v>
      </c>
      <c r="D382" t="s">
        <v>165</v>
      </c>
      <c r="F382" t="s">
        <v>165</v>
      </c>
      <c r="G382" t="s">
        <v>165</v>
      </c>
      <c r="H382" t="s">
        <v>165</v>
      </c>
      <c r="I382" t="s">
        <v>165</v>
      </c>
      <c r="K382" t="s">
        <v>165</v>
      </c>
      <c r="L382" t="s">
        <v>165</v>
      </c>
      <c r="M382" t="s">
        <v>165</v>
      </c>
      <c r="N382" t="s">
        <v>165</v>
      </c>
      <c r="P382" t="s">
        <v>165</v>
      </c>
      <c r="Q382" t="s">
        <v>165</v>
      </c>
      <c r="R382" t="s">
        <v>165</v>
      </c>
      <c r="S382" t="s">
        <v>165</v>
      </c>
    </row>
    <row r="383">
      <c r="A383" t="s">
        <v>165</v>
      </c>
      <c r="B383" t="s">
        <v>165</v>
      </c>
      <c r="C383" t="s">
        <v>165</v>
      </c>
      <c r="D383" t="s">
        <v>165</v>
      </c>
      <c r="F383" t="s">
        <v>165</v>
      </c>
      <c r="G383" t="s">
        <v>165</v>
      </c>
      <c r="H383" t="s">
        <v>165</v>
      </c>
      <c r="I383" t="s">
        <v>165</v>
      </c>
      <c r="K383" t="s">
        <v>165</v>
      </c>
      <c r="L383" t="s">
        <v>165</v>
      </c>
      <c r="M383" t="s">
        <v>165</v>
      </c>
      <c r="N383" t="s">
        <v>165</v>
      </c>
      <c r="P383" t="s">
        <v>165</v>
      </c>
      <c r="Q383" t="s">
        <v>165</v>
      </c>
      <c r="R383" t="s">
        <v>165</v>
      </c>
      <c r="S383" t="s">
        <v>165</v>
      </c>
    </row>
    <row r="384">
      <c r="A384" t="s">
        <v>165</v>
      </c>
      <c r="B384" t="s">
        <v>165</v>
      </c>
      <c r="C384" t="s">
        <v>165</v>
      </c>
      <c r="D384" t="s">
        <v>165</v>
      </c>
      <c r="F384" t="s">
        <v>165</v>
      </c>
      <c r="G384" t="s">
        <v>165</v>
      </c>
      <c r="H384" t="s">
        <v>165</v>
      </c>
      <c r="I384" t="s">
        <v>165</v>
      </c>
      <c r="K384" t="s">
        <v>165</v>
      </c>
      <c r="L384" t="s">
        <v>165</v>
      </c>
      <c r="M384" t="s">
        <v>165</v>
      </c>
      <c r="N384" t="s">
        <v>165</v>
      </c>
      <c r="P384" t="s">
        <v>165</v>
      </c>
      <c r="Q384" t="s">
        <v>165</v>
      </c>
      <c r="R384" t="s">
        <v>165</v>
      </c>
      <c r="S384" t="s">
        <v>165</v>
      </c>
    </row>
    <row r="385">
      <c r="A385" t="s">
        <v>165</v>
      </c>
      <c r="B385" t="s">
        <v>165</v>
      </c>
      <c r="C385" t="s">
        <v>165</v>
      </c>
      <c r="D385" t="s">
        <v>165</v>
      </c>
      <c r="F385" t="s">
        <v>165</v>
      </c>
      <c r="G385" t="s">
        <v>165</v>
      </c>
      <c r="H385" t="s">
        <v>165</v>
      </c>
      <c r="I385" t="s">
        <v>165</v>
      </c>
      <c r="K385" t="s">
        <v>165</v>
      </c>
      <c r="L385" t="s">
        <v>165</v>
      </c>
      <c r="M385" t="s">
        <v>165</v>
      </c>
      <c r="N385" t="s">
        <v>165</v>
      </c>
      <c r="P385" t="s">
        <v>165</v>
      </c>
      <c r="Q385" t="s">
        <v>165</v>
      </c>
      <c r="R385" t="s">
        <v>165</v>
      </c>
      <c r="S385" t="s">
        <v>165</v>
      </c>
    </row>
    <row r="386">
      <c r="A386" t="s">
        <v>165</v>
      </c>
      <c r="B386" t="s">
        <v>165</v>
      </c>
      <c r="C386" t="s">
        <v>165</v>
      </c>
      <c r="D386" t="s">
        <v>165</v>
      </c>
      <c r="F386" t="s">
        <v>165</v>
      </c>
      <c r="G386" t="s">
        <v>165</v>
      </c>
      <c r="H386" t="s">
        <v>165</v>
      </c>
      <c r="I386" t="s">
        <v>165</v>
      </c>
      <c r="K386" t="s">
        <v>165</v>
      </c>
      <c r="L386" t="s">
        <v>165</v>
      </c>
      <c r="M386" t="s">
        <v>165</v>
      </c>
      <c r="N386" t="s">
        <v>165</v>
      </c>
      <c r="P386" t="s">
        <v>165</v>
      </c>
      <c r="Q386" t="s">
        <v>165</v>
      </c>
      <c r="R386" t="s">
        <v>165</v>
      </c>
      <c r="S386" t="s">
        <v>165</v>
      </c>
    </row>
    <row r="387">
      <c r="A387" t="s">
        <v>165</v>
      </c>
      <c r="B387" t="s">
        <v>165</v>
      </c>
      <c r="C387" t="s">
        <v>165</v>
      </c>
      <c r="D387" t="s">
        <v>165</v>
      </c>
      <c r="F387" t="s">
        <v>165</v>
      </c>
      <c r="G387" t="s">
        <v>165</v>
      </c>
      <c r="H387" t="s">
        <v>165</v>
      </c>
      <c r="I387" t="s">
        <v>165</v>
      </c>
      <c r="K387" t="s">
        <v>165</v>
      </c>
      <c r="L387" t="s">
        <v>165</v>
      </c>
      <c r="M387" t="s">
        <v>165</v>
      </c>
      <c r="N387" t="s">
        <v>165</v>
      </c>
      <c r="P387" t="s">
        <v>165</v>
      </c>
      <c r="Q387" t="s">
        <v>165</v>
      </c>
      <c r="R387" t="s">
        <v>165</v>
      </c>
      <c r="S387" t="s">
        <v>165</v>
      </c>
    </row>
    <row r="388">
      <c r="A388" t="s">
        <v>165</v>
      </c>
      <c r="B388" t="s">
        <v>165</v>
      </c>
      <c r="C388" t="s">
        <v>165</v>
      </c>
      <c r="D388" t="s">
        <v>165</v>
      </c>
      <c r="F388" t="s">
        <v>165</v>
      </c>
      <c r="G388" t="s">
        <v>165</v>
      </c>
      <c r="H388" t="s">
        <v>165</v>
      </c>
      <c r="I388" t="s">
        <v>165</v>
      </c>
      <c r="K388" t="s">
        <v>165</v>
      </c>
      <c r="L388" t="s">
        <v>165</v>
      </c>
      <c r="M388" t="s">
        <v>165</v>
      </c>
      <c r="N388" t="s">
        <v>165</v>
      </c>
      <c r="P388" t="s">
        <v>165</v>
      </c>
      <c r="Q388" t="s">
        <v>165</v>
      </c>
      <c r="R388" t="s">
        <v>165</v>
      </c>
      <c r="S388" t="s">
        <v>165</v>
      </c>
    </row>
    <row r="389">
      <c r="A389" t="s">
        <v>165</v>
      </c>
      <c r="B389" t="s">
        <v>165</v>
      </c>
      <c r="C389" t="s">
        <v>165</v>
      </c>
      <c r="D389" t="s">
        <v>165</v>
      </c>
      <c r="F389" t="s">
        <v>165</v>
      </c>
      <c r="G389" t="s">
        <v>165</v>
      </c>
      <c r="H389" t="s">
        <v>165</v>
      </c>
      <c r="I389" t="s">
        <v>165</v>
      </c>
      <c r="K389" t="s">
        <v>165</v>
      </c>
      <c r="L389" t="s">
        <v>165</v>
      </c>
      <c r="M389" t="s">
        <v>165</v>
      </c>
      <c r="N389" t="s">
        <v>165</v>
      </c>
      <c r="P389" t="s">
        <v>165</v>
      </c>
      <c r="Q389" t="s">
        <v>165</v>
      </c>
      <c r="R389" t="s">
        <v>165</v>
      </c>
      <c r="S389" t="s">
        <v>165</v>
      </c>
    </row>
    <row r="390">
      <c r="A390" t="s">
        <v>165</v>
      </c>
      <c r="B390" t="s">
        <v>165</v>
      </c>
      <c r="C390" t="s">
        <v>165</v>
      </c>
      <c r="D390" t="s">
        <v>165</v>
      </c>
      <c r="F390" t="s">
        <v>165</v>
      </c>
      <c r="G390" t="s">
        <v>165</v>
      </c>
      <c r="H390" t="s">
        <v>165</v>
      </c>
      <c r="I390" t="s">
        <v>165</v>
      </c>
      <c r="K390" t="s">
        <v>165</v>
      </c>
      <c r="L390" t="s">
        <v>165</v>
      </c>
      <c r="M390" t="s">
        <v>165</v>
      </c>
      <c r="N390" t="s">
        <v>165</v>
      </c>
      <c r="P390" t="s">
        <v>165</v>
      </c>
      <c r="Q390" t="s">
        <v>165</v>
      </c>
      <c r="R390" t="s">
        <v>165</v>
      </c>
      <c r="S390" t="s">
        <v>165</v>
      </c>
    </row>
    <row r="391">
      <c r="A391" t="s">
        <v>165</v>
      </c>
      <c r="B391" t="s">
        <v>165</v>
      </c>
      <c r="C391" t="s">
        <v>165</v>
      </c>
      <c r="D391" t="s">
        <v>165</v>
      </c>
      <c r="F391" t="s">
        <v>165</v>
      </c>
      <c r="G391" t="s">
        <v>165</v>
      </c>
      <c r="H391" t="s">
        <v>165</v>
      </c>
      <c r="I391" t="s">
        <v>165</v>
      </c>
      <c r="K391" t="s">
        <v>165</v>
      </c>
      <c r="L391" t="s">
        <v>165</v>
      </c>
      <c r="M391" t="s">
        <v>165</v>
      </c>
      <c r="N391" t="s">
        <v>165</v>
      </c>
      <c r="P391" t="s">
        <v>165</v>
      </c>
      <c r="Q391" t="s">
        <v>165</v>
      </c>
      <c r="R391" t="s">
        <v>165</v>
      </c>
      <c r="S391" t="s">
        <v>165</v>
      </c>
    </row>
    <row r="392">
      <c r="A392" t="s">
        <v>165</v>
      </c>
      <c r="B392" t="s">
        <v>165</v>
      </c>
      <c r="C392" t="s">
        <v>165</v>
      </c>
      <c r="D392" t="s">
        <v>165</v>
      </c>
      <c r="F392" t="s">
        <v>165</v>
      </c>
      <c r="G392" t="s">
        <v>165</v>
      </c>
      <c r="H392" t="s">
        <v>165</v>
      </c>
      <c r="I392" t="s">
        <v>165</v>
      </c>
      <c r="K392" t="s">
        <v>165</v>
      </c>
      <c r="L392" t="s">
        <v>165</v>
      </c>
      <c r="M392" t="s">
        <v>165</v>
      </c>
      <c r="N392" t="s">
        <v>165</v>
      </c>
      <c r="P392" t="s">
        <v>165</v>
      </c>
      <c r="Q392" t="s">
        <v>165</v>
      </c>
      <c r="R392" t="s">
        <v>165</v>
      </c>
      <c r="S392" t="s">
        <v>165</v>
      </c>
    </row>
    <row r="393">
      <c r="A393" t="s">
        <v>165</v>
      </c>
      <c r="B393" t="s">
        <v>165</v>
      </c>
      <c r="C393" t="s">
        <v>165</v>
      </c>
      <c r="D393" t="s">
        <v>165</v>
      </c>
      <c r="F393" t="s">
        <v>165</v>
      </c>
      <c r="G393" t="s">
        <v>165</v>
      </c>
      <c r="H393" t="s">
        <v>165</v>
      </c>
      <c r="I393" t="s">
        <v>165</v>
      </c>
      <c r="K393" t="s">
        <v>165</v>
      </c>
      <c r="L393" t="s">
        <v>165</v>
      </c>
      <c r="M393" t="s">
        <v>165</v>
      </c>
      <c r="N393" t="s">
        <v>165</v>
      </c>
      <c r="P393" t="s">
        <v>165</v>
      </c>
      <c r="Q393" t="s">
        <v>165</v>
      </c>
      <c r="R393" t="s">
        <v>165</v>
      </c>
      <c r="S393" t="s">
        <v>165</v>
      </c>
    </row>
    <row r="394">
      <c r="A394" t="s">
        <v>165</v>
      </c>
      <c r="B394" t="s">
        <v>165</v>
      </c>
      <c r="C394" t="s">
        <v>165</v>
      </c>
      <c r="D394" t="s">
        <v>165</v>
      </c>
      <c r="F394" t="s">
        <v>165</v>
      </c>
      <c r="G394" t="s">
        <v>165</v>
      </c>
      <c r="H394" t="s">
        <v>165</v>
      </c>
      <c r="I394" t="s">
        <v>165</v>
      </c>
      <c r="K394" t="s">
        <v>165</v>
      </c>
      <c r="L394" t="s">
        <v>165</v>
      </c>
      <c r="M394" t="s">
        <v>165</v>
      </c>
      <c r="N394" t="s">
        <v>165</v>
      </c>
      <c r="P394" t="s">
        <v>165</v>
      </c>
      <c r="Q394" t="s">
        <v>165</v>
      </c>
      <c r="R394" t="s">
        <v>165</v>
      </c>
      <c r="S394" t="s">
        <v>165</v>
      </c>
    </row>
    <row r="395">
      <c r="A395" t="s">
        <v>165</v>
      </c>
      <c r="B395" t="s">
        <v>165</v>
      </c>
      <c r="C395" t="s">
        <v>165</v>
      </c>
      <c r="D395" t="s">
        <v>165</v>
      </c>
      <c r="F395" t="s">
        <v>165</v>
      </c>
      <c r="G395" t="s">
        <v>165</v>
      </c>
      <c r="H395" t="s">
        <v>165</v>
      </c>
      <c r="I395" t="s">
        <v>165</v>
      </c>
      <c r="K395" t="s">
        <v>165</v>
      </c>
      <c r="L395" t="s">
        <v>165</v>
      </c>
      <c r="M395" t="s">
        <v>165</v>
      </c>
      <c r="N395" t="s">
        <v>165</v>
      </c>
      <c r="P395" t="s">
        <v>165</v>
      </c>
      <c r="Q395" t="s">
        <v>165</v>
      </c>
      <c r="R395" t="s">
        <v>165</v>
      </c>
      <c r="S395" t="s">
        <v>165</v>
      </c>
    </row>
    <row r="396">
      <c r="A396" t="s">
        <v>165</v>
      </c>
      <c r="B396" t="s">
        <v>165</v>
      </c>
      <c r="C396" t="s">
        <v>165</v>
      </c>
      <c r="D396" t="s">
        <v>165</v>
      </c>
      <c r="F396" t="s">
        <v>165</v>
      </c>
      <c r="G396" t="s">
        <v>165</v>
      </c>
      <c r="H396" t="s">
        <v>165</v>
      </c>
      <c r="I396" t="s">
        <v>165</v>
      </c>
      <c r="K396" t="s">
        <v>165</v>
      </c>
      <c r="L396" t="s">
        <v>165</v>
      </c>
      <c r="M396" t="s">
        <v>165</v>
      </c>
      <c r="N396" t="s">
        <v>165</v>
      </c>
      <c r="P396" t="s">
        <v>165</v>
      </c>
      <c r="Q396" t="s">
        <v>165</v>
      </c>
      <c r="R396" t="s">
        <v>165</v>
      </c>
      <c r="S396" t="s">
        <v>165</v>
      </c>
    </row>
    <row r="397">
      <c r="A397" t="s">
        <v>165</v>
      </c>
      <c r="B397" t="s">
        <v>165</v>
      </c>
      <c r="C397" t="s">
        <v>165</v>
      </c>
      <c r="D397" t="s">
        <v>165</v>
      </c>
      <c r="F397" t="s">
        <v>165</v>
      </c>
      <c r="G397" t="s">
        <v>165</v>
      </c>
      <c r="H397" t="s">
        <v>165</v>
      </c>
      <c r="I397" t="s">
        <v>165</v>
      </c>
      <c r="K397" t="s">
        <v>165</v>
      </c>
      <c r="L397" t="s">
        <v>165</v>
      </c>
      <c r="M397" t="s">
        <v>165</v>
      </c>
      <c r="N397" t="s">
        <v>165</v>
      </c>
      <c r="P397" t="s">
        <v>165</v>
      </c>
      <c r="Q397" t="s">
        <v>165</v>
      </c>
      <c r="R397" t="s">
        <v>165</v>
      </c>
      <c r="S397" t="s">
        <v>165</v>
      </c>
    </row>
    <row r="398">
      <c r="A398" t="s">
        <v>165</v>
      </c>
      <c r="B398" t="s">
        <v>165</v>
      </c>
      <c r="C398" t="s">
        <v>165</v>
      </c>
      <c r="D398" t="s">
        <v>165</v>
      </c>
      <c r="F398" t="s">
        <v>165</v>
      </c>
      <c r="G398" t="s">
        <v>165</v>
      </c>
      <c r="H398" t="s">
        <v>165</v>
      </c>
      <c r="I398" t="s">
        <v>165</v>
      </c>
      <c r="K398" t="s">
        <v>165</v>
      </c>
      <c r="L398" t="s">
        <v>165</v>
      </c>
      <c r="M398" t="s">
        <v>165</v>
      </c>
      <c r="N398" t="s">
        <v>165</v>
      </c>
      <c r="P398" t="s">
        <v>165</v>
      </c>
      <c r="Q398" t="s">
        <v>165</v>
      </c>
      <c r="R398" t="s">
        <v>165</v>
      </c>
      <c r="S398" t="s">
        <v>165</v>
      </c>
    </row>
    <row r="399">
      <c r="A399" t="s">
        <v>165</v>
      </c>
      <c r="B399" t="s">
        <v>165</v>
      </c>
      <c r="C399" t="s">
        <v>165</v>
      </c>
      <c r="D399" t="s">
        <v>165</v>
      </c>
      <c r="F399" t="s">
        <v>165</v>
      </c>
      <c r="G399" t="s">
        <v>165</v>
      </c>
      <c r="H399" t="s">
        <v>165</v>
      </c>
      <c r="I399" t="s">
        <v>165</v>
      </c>
      <c r="K399" t="s">
        <v>165</v>
      </c>
      <c r="L399" t="s">
        <v>165</v>
      </c>
      <c r="M399" t="s">
        <v>165</v>
      </c>
      <c r="N399" t="s">
        <v>165</v>
      </c>
      <c r="P399" t="s">
        <v>165</v>
      </c>
      <c r="Q399" t="s">
        <v>165</v>
      </c>
      <c r="R399" t="s">
        <v>165</v>
      </c>
      <c r="S399" t="s">
        <v>165</v>
      </c>
    </row>
    <row r="400">
      <c r="A400" t="s">
        <v>165</v>
      </c>
      <c r="B400" t="s">
        <v>165</v>
      </c>
      <c r="C400" t="s">
        <v>165</v>
      </c>
      <c r="D400" t="s">
        <v>165</v>
      </c>
      <c r="F400" t="s">
        <v>165</v>
      </c>
      <c r="G400" t="s">
        <v>165</v>
      </c>
      <c r="H400" t="s">
        <v>165</v>
      </c>
      <c r="I400" t="s">
        <v>165</v>
      </c>
      <c r="K400" t="s">
        <v>165</v>
      </c>
      <c r="L400" t="s">
        <v>165</v>
      </c>
      <c r="M400" t="s">
        <v>165</v>
      </c>
      <c r="N400" t="s">
        <v>165</v>
      </c>
      <c r="P400" t="s">
        <v>165</v>
      </c>
      <c r="Q400" t="s">
        <v>165</v>
      </c>
      <c r="R400" t="s">
        <v>165</v>
      </c>
      <c r="S400" t="s">
        <v>165</v>
      </c>
    </row>
    <row r="401">
      <c r="A401" t="s">
        <v>165</v>
      </c>
      <c r="B401" t="s">
        <v>165</v>
      </c>
      <c r="C401" t="s">
        <v>165</v>
      </c>
      <c r="D401" t="s">
        <v>165</v>
      </c>
      <c r="F401" t="s">
        <v>165</v>
      </c>
      <c r="G401" t="s">
        <v>165</v>
      </c>
      <c r="H401" t="s">
        <v>165</v>
      </c>
      <c r="I401" t="s">
        <v>165</v>
      </c>
      <c r="K401" t="s">
        <v>165</v>
      </c>
      <c r="L401" t="s">
        <v>165</v>
      </c>
      <c r="M401" t="s">
        <v>165</v>
      </c>
      <c r="N401" t="s">
        <v>165</v>
      </c>
      <c r="P401" t="s">
        <v>165</v>
      </c>
      <c r="Q401" t="s">
        <v>165</v>
      </c>
      <c r="R401" t="s">
        <v>165</v>
      </c>
      <c r="S401" t="s">
        <v>165</v>
      </c>
    </row>
    <row r="402">
      <c r="A402" t="s">
        <v>165</v>
      </c>
      <c r="B402" t="s">
        <v>165</v>
      </c>
      <c r="C402" t="s">
        <v>165</v>
      </c>
      <c r="D402" t="s">
        <v>165</v>
      </c>
      <c r="F402" t="s">
        <v>165</v>
      </c>
      <c r="G402" t="s">
        <v>165</v>
      </c>
      <c r="H402" t="s">
        <v>165</v>
      </c>
      <c r="I402" t="s">
        <v>165</v>
      </c>
      <c r="K402" t="s">
        <v>165</v>
      </c>
      <c r="L402" t="s">
        <v>165</v>
      </c>
      <c r="M402" t="s">
        <v>165</v>
      </c>
      <c r="N402" t="s">
        <v>165</v>
      </c>
      <c r="P402" t="s">
        <v>165</v>
      </c>
      <c r="Q402" t="s">
        <v>165</v>
      </c>
      <c r="R402" t="s">
        <v>165</v>
      </c>
      <c r="S402" t="s">
        <v>165</v>
      </c>
    </row>
    <row r="403">
      <c r="A403" t="s">
        <v>165</v>
      </c>
      <c r="B403" t="s">
        <v>165</v>
      </c>
      <c r="C403" t="s">
        <v>165</v>
      </c>
      <c r="D403" t="s">
        <v>165</v>
      </c>
      <c r="F403" t="s">
        <v>165</v>
      </c>
      <c r="G403" t="s">
        <v>165</v>
      </c>
      <c r="H403" t="s">
        <v>165</v>
      </c>
      <c r="I403" t="s">
        <v>165</v>
      </c>
      <c r="K403" t="s">
        <v>165</v>
      </c>
      <c r="L403" t="s">
        <v>165</v>
      </c>
      <c r="M403" t="s">
        <v>165</v>
      </c>
      <c r="N403" t="s">
        <v>165</v>
      </c>
      <c r="P403" t="s">
        <v>165</v>
      </c>
      <c r="Q403" t="s">
        <v>165</v>
      </c>
      <c r="R403" t="s">
        <v>165</v>
      </c>
      <c r="S403" t="s">
        <v>165</v>
      </c>
    </row>
    <row r="404">
      <c r="A404" t="s">
        <v>165</v>
      </c>
      <c r="B404" t="s">
        <v>165</v>
      </c>
      <c r="C404" t="s">
        <v>165</v>
      </c>
      <c r="D404" t="s">
        <v>165</v>
      </c>
      <c r="F404" t="s">
        <v>165</v>
      </c>
      <c r="G404" t="s">
        <v>165</v>
      </c>
      <c r="H404" t="s">
        <v>165</v>
      </c>
      <c r="I404" t="s">
        <v>165</v>
      </c>
      <c r="K404" t="s">
        <v>165</v>
      </c>
      <c r="L404" t="s">
        <v>165</v>
      </c>
      <c r="M404" t="s">
        <v>165</v>
      </c>
      <c r="N404" t="s">
        <v>165</v>
      </c>
      <c r="P404" t="s">
        <v>165</v>
      </c>
      <c r="Q404" t="s">
        <v>165</v>
      </c>
      <c r="R404" t="s">
        <v>165</v>
      </c>
      <c r="S404" t="s">
        <v>165</v>
      </c>
    </row>
    <row r="405">
      <c r="A405" t="s">
        <v>165</v>
      </c>
      <c r="B405" t="s">
        <v>165</v>
      </c>
      <c r="C405" t="s">
        <v>165</v>
      </c>
      <c r="D405" t="s">
        <v>165</v>
      </c>
      <c r="F405" t="s">
        <v>165</v>
      </c>
      <c r="G405" t="s">
        <v>165</v>
      </c>
      <c r="H405" t="s">
        <v>165</v>
      </c>
      <c r="I405" t="s">
        <v>165</v>
      </c>
      <c r="K405" t="s">
        <v>165</v>
      </c>
      <c r="L405" t="s">
        <v>165</v>
      </c>
      <c r="M405" t="s">
        <v>165</v>
      </c>
      <c r="N405" t="s">
        <v>165</v>
      </c>
      <c r="P405" t="s">
        <v>165</v>
      </c>
      <c r="Q405" t="s">
        <v>165</v>
      </c>
      <c r="R405" t="s">
        <v>165</v>
      </c>
      <c r="S405" t="s">
        <v>165</v>
      </c>
    </row>
    <row r="406">
      <c r="A406" t="s">
        <v>165</v>
      </c>
      <c r="B406" t="s">
        <v>165</v>
      </c>
      <c r="C406" t="s">
        <v>165</v>
      </c>
      <c r="D406" t="s">
        <v>165</v>
      </c>
      <c r="F406" t="s">
        <v>165</v>
      </c>
      <c r="G406" t="s">
        <v>165</v>
      </c>
      <c r="H406" t="s">
        <v>165</v>
      </c>
      <c r="I406" t="s">
        <v>165</v>
      </c>
      <c r="K406" t="s">
        <v>165</v>
      </c>
      <c r="L406" t="s">
        <v>165</v>
      </c>
      <c r="M406" t="s">
        <v>165</v>
      </c>
      <c r="N406" t="s">
        <v>165</v>
      </c>
      <c r="P406" t="s">
        <v>165</v>
      </c>
      <c r="Q406" t="s">
        <v>165</v>
      </c>
      <c r="R406" t="s">
        <v>165</v>
      </c>
      <c r="S406" t="s">
        <v>165</v>
      </c>
    </row>
    <row r="407">
      <c r="A407" t="s">
        <v>165</v>
      </c>
      <c r="B407" t="s">
        <v>165</v>
      </c>
      <c r="C407" t="s">
        <v>165</v>
      </c>
      <c r="D407" t="s">
        <v>165</v>
      </c>
      <c r="F407" t="s">
        <v>165</v>
      </c>
      <c r="G407" t="s">
        <v>165</v>
      </c>
      <c r="H407" t="s">
        <v>165</v>
      </c>
      <c r="I407" t="s">
        <v>165</v>
      </c>
      <c r="K407" t="s">
        <v>165</v>
      </c>
      <c r="L407" t="s">
        <v>165</v>
      </c>
      <c r="M407" t="s">
        <v>165</v>
      </c>
      <c r="N407" t="s">
        <v>165</v>
      </c>
      <c r="P407" t="s">
        <v>165</v>
      </c>
      <c r="Q407" t="s">
        <v>165</v>
      </c>
      <c r="R407" t="s">
        <v>165</v>
      </c>
      <c r="S407" t="s">
        <v>165</v>
      </c>
    </row>
    <row r="408">
      <c r="A408" t="s">
        <v>165</v>
      </c>
      <c r="B408" t="s">
        <v>165</v>
      </c>
      <c r="C408" t="s">
        <v>165</v>
      </c>
      <c r="D408" t="s">
        <v>165</v>
      </c>
      <c r="F408" t="s">
        <v>165</v>
      </c>
      <c r="G408" t="s">
        <v>165</v>
      </c>
      <c r="H408" t="s">
        <v>165</v>
      </c>
      <c r="I408" t="s">
        <v>165</v>
      </c>
      <c r="K408" t="s">
        <v>165</v>
      </c>
      <c r="L408" t="s">
        <v>165</v>
      </c>
      <c r="M408" t="s">
        <v>165</v>
      </c>
      <c r="N408" t="s">
        <v>165</v>
      </c>
      <c r="P408" t="s">
        <v>165</v>
      </c>
      <c r="Q408" t="s">
        <v>165</v>
      </c>
      <c r="R408" t="s">
        <v>165</v>
      </c>
      <c r="S408" t="s">
        <v>165</v>
      </c>
    </row>
    <row r="409">
      <c r="A409" t="s">
        <v>165</v>
      </c>
      <c r="B409" t="s">
        <v>165</v>
      </c>
      <c r="C409" t="s">
        <v>165</v>
      </c>
      <c r="D409" t="s">
        <v>165</v>
      </c>
      <c r="F409" t="s">
        <v>165</v>
      </c>
      <c r="G409" t="s">
        <v>165</v>
      </c>
      <c r="H409" t="s">
        <v>165</v>
      </c>
      <c r="I409" t="s">
        <v>165</v>
      </c>
      <c r="K409" t="s">
        <v>165</v>
      </c>
      <c r="L409" t="s">
        <v>165</v>
      </c>
      <c r="M409" t="s">
        <v>165</v>
      </c>
      <c r="N409" t="s">
        <v>165</v>
      </c>
      <c r="P409" t="s">
        <v>165</v>
      </c>
      <c r="Q409" t="s">
        <v>165</v>
      </c>
      <c r="R409" t="s">
        <v>165</v>
      </c>
      <c r="S409" t="s">
        <v>165</v>
      </c>
    </row>
    <row r="410">
      <c r="A410" t="s">
        <v>165</v>
      </c>
      <c r="B410" t="s">
        <v>165</v>
      </c>
      <c r="C410" t="s">
        <v>165</v>
      </c>
      <c r="D410" t="s">
        <v>165</v>
      </c>
      <c r="F410" t="s">
        <v>165</v>
      </c>
      <c r="G410" t="s">
        <v>165</v>
      </c>
      <c r="H410" t="s">
        <v>165</v>
      </c>
      <c r="I410" t="s">
        <v>165</v>
      </c>
      <c r="K410" t="s">
        <v>165</v>
      </c>
      <c r="L410" t="s">
        <v>165</v>
      </c>
      <c r="M410" t="s">
        <v>165</v>
      </c>
      <c r="N410" t="s">
        <v>165</v>
      </c>
      <c r="P410" t="s">
        <v>165</v>
      </c>
      <c r="Q410" t="s">
        <v>165</v>
      </c>
      <c r="R410" t="s">
        <v>165</v>
      </c>
      <c r="S410" t="s">
        <v>165</v>
      </c>
    </row>
    <row r="411">
      <c r="A411" t="s">
        <v>165</v>
      </c>
      <c r="B411" t="s">
        <v>165</v>
      </c>
      <c r="C411" t="s">
        <v>165</v>
      </c>
      <c r="D411" t="s">
        <v>165</v>
      </c>
      <c r="F411" t="s">
        <v>165</v>
      </c>
      <c r="G411" t="s">
        <v>165</v>
      </c>
      <c r="H411" t="s">
        <v>165</v>
      </c>
      <c r="I411" t="s">
        <v>165</v>
      </c>
      <c r="K411" t="s">
        <v>165</v>
      </c>
      <c r="L411" t="s">
        <v>165</v>
      </c>
      <c r="M411" t="s">
        <v>165</v>
      </c>
      <c r="N411" t="s">
        <v>165</v>
      </c>
      <c r="P411" t="s">
        <v>165</v>
      </c>
      <c r="Q411" t="s">
        <v>165</v>
      </c>
      <c r="R411" t="s">
        <v>165</v>
      </c>
      <c r="S411" t="s">
        <v>165</v>
      </c>
    </row>
    <row r="412">
      <c r="A412" t="s">
        <v>165</v>
      </c>
      <c r="B412" t="s">
        <v>165</v>
      </c>
      <c r="C412" t="s">
        <v>165</v>
      </c>
      <c r="D412" t="s">
        <v>165</v>
      </c>
      <c r="F412" t="s">
        <v>165</v>
      </c>
      <c r="G412" t="s">
        <v>165</v>
      </c>
      <c r="H412" t="s">
        <v>165</v>
      </c>
      <c r="I412" t="s">
        <v>165</v>
      </c>
      <c r="K412" t="s">
        <v>165</v>
      </c>
      <c r="L412" t="s">
        <v>165</v>
      </c>
      <c r="M412" t="s">
        <v>165</v>
      </c>
      <c r="N412" t="s">
        <v>165</v>
      </c>
      <c r="P412" t="s">
        <v>165</v>
      </c>
      <c r="Q412" t="s">
        <v>165</v>
      </c>
      <c r="R412" t="s">
        <v>165</v>
      </c>
      <c r="S412" t="s">
        <v>165</v>
      </c>
    </row>
    <row r="413">
      <c r="A413" t="s">
        <v>165</v>
      </c>
      <c r="B413" t="s">
        <v>165</v>
      </c>
      <c r="C413" t="s">
        <v>165</v>
      </c>
      <c r="D413" t="s">
        <v>165</v>
      </c>
      <c r="F413" t="s">
        <v>165</v>
      </c>
      <c r="G413" t="s">
        <v>165</v>
      </c>
      <c r="H413" t="s">
        <v>165</v>
      </c>
      <c r="I413" t="s">
        <v>165</v>
      </c>
      <c r="K413" t="s">
        <v>165</v>
      </c>
      <c r="L413" t="s">
        <v>165</v>
      </c>
      <c r="M413" t="s">
        <v>165</v>
      </c>
      <c r="N413" t="s">
        <v>165</v>
      </c>
      <c r="P413" t="s">
        <v>165</v>
      </c>
      <c r="Q413" t="s">
        <v>165</v>
      </c>
      <c r="R413" t="s">
        <v>165</v>
      </c>
      <c r="S413" t="s">
        <v>165</v>
      </c>
    </row>
    <row r="414">
      <c r="A414" t="s">
        <v>165</v>
      </c>
      <c r="B414" t="s">
        <v>165</v>
      </c>
      <c r="C414" t="s">
        <v>165</v>
      </c>
      <c r="D414" t="s">
        <v>165</v>
      </c>
      <c r="F414" t="s">
        <v>165</v>
      </c>
      <c r="G414" t="s">
        <v>165</v>
      </c>
      <c r="H414" t="s">
        <v>165</v>
      </c>
      <c r="I414" t="s">
        <v>165</v>
      </c>
      <c r="K414" t="s">
        <v>165</v>
      </c>
      <c r="L414" t="s">
        <v>165</v>
      </c>
      <c r="M414" t="s">
        <v>165</v>
      </c>
      <c r="N414" t="s">
        <v>165</v>
      </c>
      <c r="P414" t="s">
        <v>165</v>
      </c>
      <c r="Q414" t="s">
        <v>165</v>
      </c>
      <c r="R414" t="s">
        <v>165</v>
      </c>
      <c r="S414" t="s">
        <v>165</v>
      </c>
    </row>
    <row r="415">
      <c r="A415" t="s">
        <v>165</v>
      </c>
      <c r="B415" t="s">
        <v>165</v>
      </c>
      <c r="C415" t="s">
        <v>165</v>
      </c>
      <c r="D415" t="s">
        <v>165</v>
      </c>
      <c r="F415" t="s">
        <v>165</v>
      </c>
      <c r="G415" t="s">
        <v>165</v>
      </c>
      <c r="H415" t="s">
        <v>165</v>
      </c>
      <c r="I415" t="s">
        <v>165</v>
      </c>
      <c r="K415" t="s">
        <v>165</v>
      </c>
      <c r="L415" t="s">
        <v>165</v>
      </c>
      <c r="M415" t="s">
        <v>165</v>
      </c>
      <c r="N415" t="s">
        <v>165</v>
      </c>
      <c r="P415" t="s">
        <v>165</v>
      </c>
      <c r="Q415" t="s">
        <v>165</v>
      </c>
      <c r="R415" t="s">
        <v>165</v>
      </c>
      <c r="S415" t="s">
        <v>165</v>
      </c>
    </row>
    <row r="416">
      <c r="A416" t="s">
        <v>165</v>
      </c>
      <c r="B416" t="s">
        <v>165</v>
      </c>
      <c r="C416" t="s">
        <v>165</v>
      </c>
      <c r="D416" t="s">
        <v>165</v>
      </c>
      <c r="F416" t="s">
        <v>165</v>
      </c>
      <c r="G416" t="s">
        <v>165</v>
      </c>
      <c r="H416" t="s">
        <v>165</v>
      </c>
      <c r="I416" t="s">
        <v>165</v>
      </c>
      <c r="K416" t="s">
        <v>165</v>
      </c>
      <c r="L416" t="s">
        <v>165</v>
      </c>
      <c r="M416" t="s">
        <v>165</v>
      </c>
      <c r="N416" t="s">
        <v>165</v>
      </c>
      <c r="P416" t="s">
        <v>165</v>
      </c>
      <c r="Q416" t="s">
        <v>165</v>
      </c>
      <c r="R416" t="s">
        <v>165</v>
      </c>
      <c r="S416" t="s">
        <v>165</v>
      </c>
    </row>
    <row r="417">
      <c r="A417" t="s">
        <v>165</v>
      </c>
      <c r="B417" t="s">
        <v>165</v>
      </c>
      <c r="C417" t="s">
        <v>165</v>
      </c>
      <c r="D417" t="s">
        <v>165</v>
      </c>
      <c r="F417" t="s">
        <v>165</v>
      </c>
      <c r="G417" t="s">
        <v>165</v>
      </c>
      <c r="H417" t="s">
        <v>165</v>
      </c>
      <c r="I417" t="s">
        <v>165</v>
      </c>
      <c r="K417" t="s">
        <v>165</v>
      </c>
      <c r="L417" t="s">
        <v>165</v>
      </c>
      <c r="M417" t="s">
        <v>165</v>
      </c>
      <c r="N417" t="s">
        <v>165</v>
      </c>
      <c r="P417" t="s">
        <v>165</v>
      </c>
      <c r="Q417" t="s">
        <v>165</v>
      </c>
      <c r="R417" t="s">
        <v>165</v>
      </c>
      <c r="S417" t="s">
        <v>165</v>
      </c>
    </row>
    <row r="418">
      <c r="A418" t="s">
        <v>165</v>
      </c>
      <c r="B418" t="s">
        <v>165</v>
      </c>
      <c r="C418" t="s">
        <v>165</v>
      </c>
      <c r="D418" t="s">
        <v>165</v>
      </c>
      <c r="F418" t="s">
        <v>165</v>
      </c>
      <c r="G418" t="s">
        <v>165</v>
      </c>
      <c r="H418" t="s">
        <v>165</v>
      </c>
      <c r="I418" t="s">
        <v>165</v>
      </c>
      <c r="K418" t="s">
        <v>165</v>
      </c>
      <c r="L418" t="s">
        <v>165</v>
      </c>
      <c r="M418" t="s">
        <v>165</v>
      </c>
      <c r="N418" t="s">
        <v>165</v>
      </c>
      <c r="P418" t="s">
        <v>165</v>
      </c>
      <c r="Q418" t="s">
        <v>165</v>
      </c>
      <c r="R418" t="s">
        <v>165</v>
      </c>
      <c r="S418" t="s">
        <v>165</v>
      </c>
    </row>
    <row r="419">
      <c r="A419" t="s">
        <v>165</v>
      </c>
      <c r="B419" t="s">
        <v>165</v>
      </c>
      <c r="C419" t="s">
        <v>165</v>
      </c>
      <c r="D419" t="s">
        <v>165</v>
      </c>
      <c r="F419" t="s">
        <v>165</v>
      </c>
      <c r="G419" t="s">
        <v>165</v>
      </c>
      <c r="H419" t="s">
        <v>165</v>
      </c>
      <c r="I419" t="s">
        <v>165</v>
      </c>
      <c r="K419" t="s">
        <v>165</v>
      </c>
      <c r="L419" t="s">
        <v>165</v>
      </c>
      <c r="M419" t="s">
        <v>165</v>
      </c>
      <c r="N419" t="s">
        <v>165</v>
      </c>
      <c r="P419" t="s">
        <v>165</v>
      </c>
      <c r="Q419" t="s">
        <v>165</v>
      </c>
      <c r="R419" t="s">
        <v>165</v>
      </c>
      <c r="S419" t="s">
        <v>165</v>
      </c>
    </row>
    <row r="420">
      <c r="A420" t="s">
        <v>165</v>
      </c>
      <c r="B420" t="s">
        <v>165</v>
      </c>
      <c r="C420" t="s">
        <v>165</v>
      </c>
      <c r="D420" t="s">
        <v>165</v>
      </c>
      <c r="F420" t="s">
        <v>165</v>
      </c>
      <c r="G420" t="s">
        <v>165</v>
      </c>
      <c r="H420" t="s">
        <v>165</v>
      </c>
      <c r="I420" t="s">
        <v>165</v>
      </c>
      <c r="K420" t="s">
        <v>165</v>
      </c>
      <c r="L420" t="s">
        <v>165</v>
      </c>
      <c r="M420" t="s">
        <v>165</v>
      </c>
      <c r="N420" t="s">
        <v>165</v>
      </c>
      <c r="P420" t="s">
        <v>165</v>
      </c>
      <c r="Q420" t="s">
        <v>165</v>
      </c>
      <c r="R420" t="s">
        <v>165</v>
      </c>
      <c r="S420" t="s">
        <v>165</v>
      </c>
    </row>
    <row r="421">
      <c r="A421" t="s">
        <v>165</v>
      </c>
      <c r="B421" t="s">
        <v>165</v>
      </c>
      <c r="C421" t="s">
        <v>165</v>
      </c>
      <c r="D421" t="s">
        <v>165</v>
      </c>
      <c r="F421" t="s">
        <v>165</v>
      </c>
      <c r="G421" t="s">
        <v>165</v>
      </c>
      <c r="H421" t="s">
        <v>165</v>
      </c>
      <c r="I421" t="s">
        <v>165</v>
      </c>
      <c r="K421" t="s">
        <v>165</v>
      </c>
      <c r="L421" t="s">
        <v>165</v>
      </c>
      <c r="M421" t="s">
        <v>165</v>
      </c>
      <c r="N421" t="s">
        <v>165</v>
      </c>
      <c r="P421" t="s">
        <v>165</v>
      </c>
      <c r="Q421" t="s">
        <v>165</v>
      </c>
      <c r="R421" t="s">
        <v>165</v>
      </c>
      <c r="S421" t="s">
        <v>165</v>
      </c>
    </row>
    <row r="422">
      <c r="A422" t="s">
        <v>165</v>
      </c>
      <c r="B422" t="s">
        <v>165</v>
      </c>
      <c r="C422" t="s">
        <v>165</v>
      </c>
      <c r="D422" t="s">
        <v>165</v>
      </c>
      <c r="F422" t="s">
        <v>165</v>
      </c>
      <c r="G422" t="s">
        <v>165</v>
      </c>
      <c r="H422" t="s">
        <v>165</v>
      </c>
      <c r="I422" t="s">
        <v>165</v>
      </c>
      <c r="K422" t="s">
        <v>165</v>
      </c>
      <c r="L422" t="s">
        <v>165</v>
      </c>
      <c r="M422" t="s">
        <v>165</v>
      </c>
      <c r="N422" t="s">
        <v>165</v>
      </c>
      <c r="P422" t="s">
        <v>165</v>
      </c>
      <c r="Q422" t="s">
        <v>165</v>
      </c>
      <c r="R422" t="s">
        <v>165</v>
      </c>
      <c r="S422" t="s">
        <v>165</v>
      </c>
    </row>
    <row r="423">
      <c r="A423" t="s">
        <v>165</v>
      </c>
      <c r="B423" t="s">
        <v>165</v>
      </c>
      <c r="C423" t="s">
        <v>165</v>
      </c>
      <c r="D423" t="s">
        <v>165</v>
      </c>
      <c r="F423" t="s">
        <v>165</v>
      </c>
      <c r="G423" t="s">
        <v>165</v>
      </c>
      <c r="H423" t="s">
        <v>165</v>
      </c>
      <c r="I423" t="s">
        <v>165</v>
      </c>
      <c r="K423" t="s">
        <v>165</v>
      </c>
      <c r="L423" t="s">
        <v>165</v>
      </c>
      <c r="M423" t="s">
        <v>165</v>
      </c>
      <c r="N423" t="s">
        <v>165</v>
      </c>
      <c r="P423" t="s">
        <v>165</v>
      </c>
      <c r="Q423" t="s">
        <v>165</v>
      </c>
      <c r="R423" t="s">
        <v>165</v>
      </c>
      <c r="S423" t="s">
        <v>165</v>
      </c>
    </row>
    <row r="424">
      <c r="A424" t="s">
        <v>165</v>
      </c>
      <c r="B424" t="s">
        <v>165</v>
      </c>
      <c r="C424" t="s">
        <v>165</v>
      </c>
      <c r="D424" t="s">
        <v>165</v>
      </c>
      <c r="F424" t="s">
        <v>165</v>
      </c>
      <c r="G424" t="s">
        <v>165</v>
      </c>
      <c r="H424" t="s">
        <v>165</v>
      </c>
      <c r="I424" t="s">
        <v>165</v>
      </c>
      <c r="K424" t="s">
        <v>165</v>
      </c>
      <c r="L424" t="s">
        <v>165</v>
      </c>
      <c r="M424" t="s">
        <v>165</v>
      </c>
      <c r="N424" t="s">
        <v>165</v>
      </c>
      <c r="P424" t="s">
        <v>165</v>
      </c>
      <c r="Q424" t="s">
        <v>165</v>
      </c>
      <c r="R424" t="s">
        <v>165</v>
      </c>
      <c r="S424" t="s">
        <v>165</v>
      </c>
    </row>
    <row r="425">
      <c r="A425" t="s">
        <v>165</v>
      </c>
      <c r="B425" t="s">
        <v>165</v>
      </c>
      <c r="C425" t="s">
        <v>165</v>
      </c>
      <c r="D425" t="s">
        <v>165</v>
      </c>
      <c r="F425" t="s">
        <v>165</v>
      </c>
      <c r="G425" t="s">
        <v>165</v>
      </c>
      <c r="H425" t="s">
        <v>165</v>
      </c>
      <c r="I425" t="s">
        <v>165</v>
      </c>
      <c r="K425" t="s">
        <v>165</v>
      </c>
      <c r="L425" t="s">
        <v>165</v>
      </c>
      <c r="M425" t="s">
        <v>165</v>
      </c>
      <c r="N425" t="s">
        <v>165</v>
      </c>
      <c r="P425" t="s">
        <v>165</v>
      </c>
      <c r="Q425" t="s">
        <v>165</v>
      </c>
      <c r="R425" t="s">
        <v>165</v>
      </c>
      <c r="S425" t="s">
        <v>165</v>
      </c>
    </row>
    <row r="426">
      <c r="A426" t="s">
        <v>165</v>
      </c>
      <c r="B426" t="s">
        <v>165</v>
      </c>
      <c r="C426" t="s">
        <v>165</v>
      </c>
      <c r="D426" t="s">
        <v>165</v>
      </c>
      <c r="F426" t="s">
        <v>165</v>
      </c>
      <c r="G426" t="s">
        <v>165</v>
      </c>
      <c r="H426" t="s">
        <v>165</v>
      </c>
      <c r="I426" t="s">
        <v>165</v>
      </c>
      <c r="K426" t="s">
        <v>165</v>
      </c>
      <c r="L426" t="s">
        <v>165</v>
      </c>
      <c r="M426" t="s">
        <v>165</v>
      </c>
      <c r="N426" t="s">
        <v>165</v>
      </c>
      <c r="P426" t="s">
        <v>165</v>
      </c>
      <c r="Q426" t="s">
        <v>165</v>
      </c>
      <c r="R426" t="s">
        <v>165</v>
      </c>
      <c r="S426" t="s">
        <v>165</v>
      </c>
    </row>
    <row r="427">
      <c r="A427" t="s">
        <v>165</v>
      </c>
      <c r="B427" t="s">
        <v>165</v>
      </c>
      <c r="C427" t="s">
        <v>165</v>
      </c>
      <c r="D427" t="s">
        <v>165</v>
      </c>
      <c r="F427" t="s">
        <v>165</v>
      </c>
      <c r="G427" t="s">
        <v>165</v>
      </c>
      <c r="H427" t="s">
        <v>165</v>
      </c>
      <c r="I427" t="s">
        <v>165</v>
      </c>
      <c r="K427" t="s">
        <v>165</v>
      </c>
      <c r="L427" t="s">
        <v>165</v>
      </c>
      <c r="M427" t="s">
        <v>165</v>
      </c>
      <c r="N427" t="s">
        <v>165</v>
      </c>
      <c r="P427" t="s">
        <v>165</v>
      </c>
      <c r="Q427" t="s">
        <v>165</v>
      </c>
      <c r="R427" t="s">
        <v>165</v>
      </c>
      <c r="S427" t="s">
        <v>165</v>
      </c>
    </row>
    <row r="428">
      <c r="A428" t="s">
        <v>165</v>
      </c>
      <c r="B428" t="s">
        <v>165</v>
      </c>
      <c r="C428" t="s">
        <v>165</v>
      </c>
      <c r="D428" t="s">
        <v>165</v>
      </c>
      <c r="F428" t="s">
        <v>165</v>
      </c>
      <c r="G428" t="s">
        <v>165</v>
      </c>
      <c r="H428" t="s">
        <v>165</v>
      </c>
      <c r="I428" t="s">
        <v>165</v>
      </c>
      <c r="K428" t="s">
        <v>165</v>
      </c>
      <c r="L428" t="s">
        <v>165</v>
      </c>
      <c r="M428" t="s">
        <v>165</v>
      </c>
      <c r="N428" t="s">
        <v>165</v>
      </c>
      <c r="P428" t="s">
        <v>165</v>
      </c>
      <c r="Q428" t="s">
        <v>165</v>
      </c>
      <c r="R428" t="s">
        <v>165</v>
      </c>
      <c r="S428" t="s">
        <v>165</v>
      </c>
    </row>
    <row r="429">
      <c r="A429" t="s">
        <v>165</v>
      </c>
      <c r="B429" t="s">
        <v>165</v>
      </c>
      <c r="C429" t="s">
        <v>165</v>
      </c>
      <c r="D429" t="s">
        <v>165</v>
      </c>
      <c r="F429" t="s">
        <v>165</v>
      </c>
      <c r="G429" t="s">
        <v>165</v>
      </c>
      <c r="H429" t="s">
        <v>165</v>
      </c>
      <c r="I429" t="s">
        <v>165</v>
      </c>
      <c r="K429" t="s">
        <v>165</v>
      </c>
      <c r="L429" t="s">
        <v>165</v>
      </c>
      <c r="M429" t="s">
        <v>165</v>
      </c>
      <c r="N429" t="s">
        <v>165</v>
      </c>
      <c r="P429" t="s">
        <v>165</v>
      </c>
      <c r="Q429" t="s">
        <v>165</v>
      </c>
      <c r="R429" t="s">
        <v>165</v>
      </c>
      <c r="S429" t="s">
        <v>165</v>
      </c>
    </row>
    <row r="430">
      <c r="A430" t="s">
        <v>165</v>
      </c>
      <c r="B430" t="s">
        <v>165</v>
      </c>
      <c r="C430" t="s">
        <v>165</v>
      </c>
      <c r="D430" t="s">
        <v>165</v>
      </c>
      <c r="F430" t="s">
        <v>165</v>
      </c>
      <c r="G430" t="s">
        <v>165</v>
      </c>
      <c r="H430" t="s">
        <v>165</v>
      </c>
      <c r="I430" t="s">
        <v>165</v>
      </c>
      <c r="K430" t="s">
        <v>165</v>
      </c>
      <c r="L430" t="s">
        <v>165</v>
      </c>
      <c r="M430" t="s">
        <v>165</v>
      </c>
      <c r="N430" t="s">
        <v>165</v>
      </c>
      <c r="P430" t="s">
        <v>165</v>
      </c>
      <c r="Q430" t="s">
        <v>165</v>
      </c>
      <c r="R430" t="s">
        <v>165</v>
      </c>
      <c r="S430" t="s">
        <v>165</v>
      </c>
    </row>
    <row r="431">
      <c r="A431" t="s">
        <v>165</v>
      </c>
      <c r="B431" t="s">
        <v>165</v>
      </c>
      <c r="C431" t="s">
        <v>165</v>
      </c>
      <c r="D431" t="s">
        <v>165</v>
      </c>
      <c r="F431" t="s">
        <v>165</v>
      </c>
      <c r="G431" t="s">
        <v>165</v>
      </c>
      <c r="H431" t="s">
        <v>165</v>
      </c>
      <c r="I431" t="s">
        <v>165</v>
      </c>
      <c r="K431" t="s">
        <v>165</v>
      </c>
      <c r="L431" t="s">
        <v>165</v>
      </c>
      <c r="M431" t="s">
        <v>165</v>
      </c>
      <c r="N431" t="s">
        <v>165</v>
      </c>
      <c r="P431" t="s">
        <v>165</v>
      </c>
      <c r="Q431" t="s">
        <v>165</v>
      </c>
      <c r="R431" t="s">
        <v>165</v>
      </c>
      <c r="S431" t="s">
        <v>165</v>
      </c>
    </row>
    <row r="432">
      <c r="A432" t="s">
        <v>165</v>
      </c>
      <c r="B432" t="s">
        <v>165</v>
      </c>
      <c r="C432" t="s">
        <v>165</v>
      </c>
      <c r="D432" t="s">
        <v>165</v>
      </c>
      <c r="F432" t="s">
        <v>165</v>
      </c>
      <c r="G432" t="s">
        <v>165</v>
      </c>
      <c r="H432" t="s">
        <v>165</v>
      </c>
      <c r="I432" t="s">
        <v>165</v>
      </c>
      <c r="K432" t="s">
        <v>165</v>
      </c>
      <c r="L432" t="s">
        <v>165</v>
      </c>
      <c r="M432" t="s">
        <v>165</v>
      </c>
      <c r="N432" t="s">
        <v>165</v>
      </c>
      <c r="P432" t="s">
        <v>165</v>
      </c>
      <c r="Q432" t="s">
        <v>165</v>
      </c>
      <c r="R432" t="s">
        <v>165</v>
      </c>
      <c r="S432" t="s">
        <v>165</v>
      </c>
    </row>
    <row r="433">
      <c r="A433" t="s">
        <v>165</v>
      </c>
      <c r="B433" t="s">
        <v>165</v>
      </c>
      <c r="C433" t="s">
        <v>165</v>
      </c>
      <c r="D433" t="s">
        <v>165</v>
      </c>
      <c r="F433" t="s">
        <v>165</v>
      </c>
      <c r="G433" t="s">
        <v>165</v>
      </c>
      <c r="H433" t="s">
        <v>165</v>
      </c>
      <c r="I433" t="s">
        <v>165</v>
      </c>
      <c r="K433" t="s">
        <v>165</v>
      </c>
      <c r="L433" t="s">
        <v>165</v>
      </c>
      <c r="M433" t="s">
        <v>165</v>
      </c>
      <c r="N433" t="s">
        <v>165</v>
      </c>
      <c r="P433" t="s">
        <v>165</v>
      </c>
      <c r="Q433" t="s">
        <v>165</v>
      </c>
      <c r="R433" t="s">
        <v>165</v>
      </c>
      <c r="S433" t="s">
        <v>165</v>
      </c>
    </row>
    <row r="434">
      <c r="A434" t="s">
        <v>165</v>
      </c>
      <c r="B434" t="s">
        <v>165</v>
      </c>
      <c r="C434" t="s">
        <v>165</v>
      </c>
      <c r="D434" t="s">
        <v>165</v>
      </c>
      <c r="F434" t="s">
        <v>165</v>
      </c>
      <c r="G434" t="s">
        <v>165</v>
      </c>
      <c r="H434" t="s">
        <v>165</v>
      </c>
      <c r="I434" t="s">
        <v>165</v>
      </c>
      <c r="K434" t="s">
        <v>165</v>
      </c>
      <c r="L434" t="s">
        <v>165</v>
      </c>
      <c r="M434" t="s">
        <v>165</v>
      </c>
      <c r="N434" t="s">
        <v>165</v>
      </c>
      <c r="P434" t="s">
        <v>165</v>
      </c>
      <c r="Q434" t="s">
        <v>165</v>
      </c>
      <c r="R434" t="s">
        <v>165</v>
      </c>
      <c r="S434" t="s">
        <v>165</v>
      </c>
    </row>
    <row r="435">
      <c r="A435" t="s">
        <v>165</v>
      </c>
      <c r="B435" t="s">
        <v>165</v>
      </c>
      <c r="C435" t="s">
        <v>165</v>
      </c>
      <c r="D435" t="s">
        <v>165</v>
      </c>
      <c r="F435" t="s">
        <v>165</v>
      </c>
      <c r="G435" t="s">
        <v>165</v>
      </c>
      <c r="H435" t="s">
        <v>165</v>
      </c>
      <c r="I435" t="s">
        <v>165</v>
      </c>
      <c r="K435" t="s">
        <v>165</v>
      </c>
      <c r="L435" t="s">
        <v>165</v>
      </c>
      <c r="M435" t="s">
        <v>165</v>
      </c>
      <c r="N435" t="s">
        <v>165</v>
      </c>
      <c r="P435" t="s">
        <v>165</v>
      </c>
      <c r="Q435" t="s">
        <v>165</v>
      </c>
      <c r="R435" t="s">
        <v>165</v>
      </c>
      <c r="S435" t="s">
        <v>165</v>
      </c>
    </row>
    <row r="436">
      <c r="A436" t="s">
        <v>165</v>
      </c>
      <c r="B436" t="s">
        <v>165</v>
      </c>
      <c r="C436" t="s">
        <v>165</v>
      </c>
      <c r="D436" t="s">
        <v>165</v>
      </c>
      <c r="F436" t="s">
        <v>165</v>
      </c>
      <c r="G436" t="s">
        <v>165</v>
      </c>
      <c r="H436" t="s">
        <v>165</v>
      </c>
      <c r="I436" t="s">
        <v>165</v>
      </c>
      <c r="K436" t="s">
        <v>165</v>
      </c>
      <c r="L436" t="s">
        <v>165</v>
      </c>
      <c r="M436" t="s">
        <v>165</v>
      </c>
      <c r="N436" t="s">
        <v>165</v>
      </c>
      <c r="P436" t="s">
        <v>165</v>
      </c>
      <c r="Q436" t="s">
        <v>165</v>
      </c>
      <c r="R436" t="s">
        <v>165</v>
      </c>
      <c r="S436" t="s">
        <v>165</v>
      </c>
    </row>
    <row r="437">
      <c r="A437" t="s">
        <v>165</v>
      </c>
      <c r="B437" t="s">
        <v>165</v>
      </c>
      <c r="C437" t="s">
        <v>165</v>
      </c>
      <c r="D437" t="s">
        <v>165</v>
      </c>
      <c r="F437" t="s">
        <v>165</v>
      </c>
      <c r="G437" t="s">
        <v>165</v>
      </c>
      <c r="H437" t="s">
        <v>165</v>
      </c>
      <c r="I437" t="s">
        <v>165</v>
      </c>
      <c r="K437" t="s">
        <v>165</v>
      </c>
      <c r="L437" t="s">
        <v>165</v>
      </c>
      <c r="M437" t="s">
        <v>165</v>
      </c>
      <c r="N437" t="s">
        <v>165</v>
      </c>
      <c r="P437" t="s">
        <v>165</v>
      </c>
      <c r="Q437" t="s">
        <v>165</v>
      </c>
      <c r="R437" t="s">
        <v>165</v>
      </c>
      <c r="S437" t="s">
        <v>165</v>
      </c>
    </row>
    <row r="438">
      <c r="A438" t="s">
        <v>165</v>
      </c>
      <c r="B438" t="s">
        <v>165</v>
      </c>
      <c r="C438" t="s">
        <v>165</v>
      </c>
      <c r="D438" t="s">
        <v>165</v>
      </c>
      <c r="F438" t="s">
        <v>165</v>
      </c>
      <c r="G438" t="s">
        <v>165</v>
      </c>
      <c r="H438" t="s">
        <v>165</v>
      </c>
      <c r="I438" t="s">
        <v>165</v>
      </c>
      <c r="K438" t="s">
        <v>165</v>
      </c>
      <c r="L438" t="s">
        <v>165</v>
      </c>
      <c r="M438" t="s">
        <v>165</v>
      </c>
      <c r="N438" t="s">
        <v>165</v>
      </c>
      <c r="P438" t="s">
        <v>165</v>
      </c>
      <c r="Q438" t="s">
        <v>165</v>
      </c>
      <c r="R438" t="s">
        <v>165</v>
      </c>
      <c r="S438" t="s">
        <v>165</v>
      </c>
    </row>
    <row r="439">
      <c r="A439" t="s">
        <v>165</v>
      </c>
      <c r="B439" t="s">
        <v>165</v>
      </c>
      <c r="C439" t="s">
        <v>165</v>
      </c>
      <c r="D439" t="s">
        <v>165</v>
      </c>
      <c r="F439" t="s">
        <v>165</v>
      </c>
      <c r="G439" t="s">
        <v>165</v>
      </c>
      <c r="H439" t="s">
        <v>165</v>
      </c>
      <c r="I439" t="s">
        <v>165</v>
      </c>
      <c r="K439" t="s">
        <v>165</v>
      </c>
      <c r="L439" t="s">
        <v>165</v>
      </c>
      <c r="M439" t="s">
        <v>165</v>
      </c>
      <c r="N439" t="s">
        <v>165</v>
      </c>
      <c r="P439" t="s">
        <v>165</v>
      </c>
      <c r="Q439" t="s">
        <v>165</v>
      </c>
      <c r="R439" t="s">
        <v>165</v>
      </c>
      <c r="S439" t="s">
        <v>165</v>
      </c>
    </row>
    <row r="440">
      <c r="A440" t="s">
        <v>165</v>
      </c>
      <c r="B440" t="s">
        <v>165</v>
      </c>
      <c r="C440" t="s">
        <v>165</v>
      </c>
      <c r="D440" t="s">
        <v>165</v>
      </c>
      <c r="F440" t="s">
        <v>165</v>
      </c>
      <c r="G440" t="s">
        <v>165</v>
      </c>
      <c r="H440" t="s">
        <v>165</v>
      </c>
      <c r="I440" t="s">
        <v>165</v>
      </c>
      <c r="K440" t="s">
        <v>165</v>
      </c>
      <c r="L440" t="s">
        <v>165</v>
      </c>
      <c r="M440" t="s">
        <v>165</v>
      </c>
      <c r="N440" t="s">
        <v>165</v>
      </c>
      <c r="P440" t="s">
        <v>165</v>
      </c>
      <c r="Q440" t="s">
        <v>165</v>
      </c>
      <c r="R440" t="s">
        <v>165</v>
      </c>
      <c r="S440" t="s">
        <v>165</v>
      </c>
    </row>
    <row r="441">
      <c r="A441" t="s">
        <v>165</v>
      </c>
      <c r="B441" t="s">
        <v>165</v>
      </c>
      <c r="C441" t="s">
        <v>165</v>
      </c>
      <c r="D441" t="s">
        <v>165</v>
      </c>
      <c r="F441" t="s">
        <v>165</v>
      </c>
      <c r="G441" t="s">
        <v>165</v>
      </c>
      <c r="H441" t="s">
        <v>165</v>
      </c>
      <c r="I441" t="s">
        <v>165</v>
      </c>
      <c r="K441" t="s">
        <v>165</v>
      </c>
      <c r="L441" t="s">
        <v>165</v>
      </c>
      <c r="M441" t="s">
        <v>165</v>
      </c>
      <c r="N441" t="s">
        <v>165</v>
      </c>
      <c r="P441" t="s">
        <v>165</v>
      </c>
      <c r="Q441" t="s">
        <v>165</v>
      </c>
      <c r="R441" t="s">
        <v>165</v>
      </c>
      <c r="S441" t="s">
        <v>165</v>
      </c>
    </row>
    <row r="442">
      <c r="A442" t="s">
        <v>165</v>
      </c>
      <c r="B442" t="s">
        <v>165</v>
      </c>
      <c r="C442" t="s">
        <v>165</v>
      </c>
      <c r="D442" t="s">
        <v>165</v>
      </c>
      <c r="F442" t="s">
        <v>165</v>
      </c>
      <c r="G442" t="s">
        <v>165</v>
      </c>
      <c r="H442" t="s">
        <v>165</v>
      </c>
      <c r="I442" t="s">
        <v>165</v>
      </c>
      <c r="K442" t="s">
        <v>165</v>
      </c>
      <c r="L442" t="s">
        <v>165</v>
      </c>
      <c r="M442" t="s">
        <v>165</v>
      </c>
      <c r="N442" t="s">
        <v>165</v>
      </c>
      <c r="P442" t="s">
        <v>165</v>
      </c>
      <c r="Q442" t="s">
        <v>165</v>
      </c>
      <c r="R442" t="s">
        <v>165</v>
      </c>
      <c r="S442" t="s">
        <v>165</v>
      </c>
    </row>
    <row r="443">
      <c r="A443" t="s">
        <v>165</v>
      </c>
      <c r="B443" t="s">
        <v>165</v>
      </c>
      <c r="C443" t="s">
        <v>165</v>
      </c>
      <c r="D443" t="s">
        <v>165</v>
      </c>
      <c r="F443" t="s">
        <v>165</v>
      </c>
      <c r="G443" t="s">
        <v>165</v>
      </c>
      <c r="H443" t="s">
        <v>165</v>
      </c>
      <c r="I443" t="s">
        <v>165</v>
      </c>
      <c r="K443" t="s">
        <v>165</v>
      </c>
      <c r="L443" t="s">
        <v>165</v>
      </c>
      <c r="M443" t="s">
        <v>165</v>
      </c>
      <c r="N443" t="s">
        <v>165</v>
      </c>
      <c r="P443" t="s">
        <v>165</v>
      </c>
      <c r="Q443" t="s">
        <v>165</v>
      </c>
      <c r="R443" t="s">
        <v>165</v>
      </c>
      <c r="S443" t="s">
        <v>165</v>
      </c>
    </row>
    <row r="444">
      <c r="A444" t="s">
        <v>165</v>
      </c>
      <c r="B444" t="s">
        <v>165</v>
      </c>
      <c r="C444" t="s">
        <v>165</v>
      </c>
      <c r="D444" t="s">
        <v>165</v>
      </c>
      <c r="F444" t="s">
        <v>165</v>
      </c>
      <c r="G444" t="s">
        <v>165</v>
      </c>
      <c r="H444" t="s">
        <v>165</v>
      </c>
      <c r="I444" t="s">
        <v>165</v>
      </c>
      <c r="K444" t="s">
        <v>165</v>
      </c>
      <c r="L444" t="s">
        <v>165</v>
      </c>
      <c r="M444" t="s">
        <v>165</v>
      </c>
      <c r="N444" t="s">
        <v>165</v>
      </c>
      <c r="P444" t="s">
        <v>165</v>
      </c>
      <c r="Q444" t="s">
        <v>165</v>
      </c>
      <c r="R444" t="s">
        <v>165</v>
      </c>
      <c r="S444" t="s">
        <v>165</v>
      </c>
    </row>
    <row r="445">
      <c r="A445" t="s">
        <v>165</v>
      </c>
      <c r="B445" t="s">
        <v>165</v>
      </c>
      <c r="C445" t="s">
        <v>165</v>
      </c>
      <c r="D445" t="s">
        <v>165</v>
      </c>
      <c r="F445" t="s">
        <v>165</v>
      </c>
      <c r="G445" t="s">
        <v>165</v>
      </c>
      <c r="H445" t="s">
        <v>165</v>
      </c>
      <c r="I445" t="s">
        <v>165</v>
      </c>
      <c r="K445" t="s">
        <v>165</v>
      </c>
      <c r="L445" t="s">
        <v>165</v>
      </c>
      <c r="M445" t="s">
        <v>165</v>
      </c>
      <c r="N445" t="s">
        <v>165</v>
      </c>
      <c r="P445" t="s">
        <v>165</v>
      </c>
      <c r="Q445" t="s">
        <v>165</v>
      </c>
      <c r="R445" t="s">
        <v>165</v>
      </c>
      <c r="S445" t="s">
        <v>165</v>
      </c>
    </row>
    <row r="446">
      <c r="A446" t="s">
        <v>165</v>
      </c>
      <c r="B446" t="s">
        <v>165</v>
      </c>
      <c r="C446" t="s">
        <v>165</v>
      </c>
      <c r="D446" t="s">
        <v>165</v>
      </c>
      <c r="F446" t="s">
        <v>165</v>
      </c>
      <c r="G446" t="s">
        <v>165</v>
      </c>
      <c r="H446" t="s">
        <v>165</v>
      </c>
      <c r="I446" t="s">
        <v>165</v>
      </c>
      <c r="K446" t="s">
        <v>165</v>
      </c>
      <c r="L446" t="s">
        <v>165</v>
      </c>
      <c r="M446" t="s">
        <v>165</v>
      </c>
      <c r="N446" t="s">
        <v>165</v>
      </c>
      <c r="P446" t="s">
        <v>165</v>
      </c>
      <c r="Q446" t="s">
        <v>165</v>
      </c>
      <c r="R446" t="s">
        <v>165</v>
      </c>
      <c r="S446" t="s">
        <v>165</v>
      </c>
    </row>
    <row r="447">
      <c r="A447" t="s">
        <v>165</v>
      </c>
      <c r="B447" t="s">
        <v>165</v>
      </c>
      <c r="C447" t="s">
        <v>165</v>
      </c>
      <c r="D447" t="s">
        <v>165</v>
      </c>
      <c r="F447" t="s">
        <v>165</v>
      </c>
      <c r="G447" t="s">
        <v>165</v>
      </c>
      <c r="H447" t="s">
        <v>165</v>
      </c>
      <c r="I447" t="s">
        <v>165</v>
      </c>
      <c r="K447" t="s">
        <v>165</v>
      </c>
      <c r="L447" t="s">
        <v>165</v>
      </c>
      <c r="M447" t="s">
        <v>165</v>
      </c>
      <c r="N447" t="s">
        <v>165</v>
      </c>
      <c r="P447" t="s">
        <v>165</v>
      </c>
      <c r="Q447" t="s">
        <v>165</v>
      </c>
      <c r="R447" t="s">
        <v>165</v>
      </c>
      <c r="S447" t="s">
        <v>165</v>
      </c>
    </row>
    <row r="448">
      <c r="A448" t="s">
        <v>165</v>
      </c>
      <c r="B448" t="s">
        <v>165</v>
      </c>
      <c r="C448" t="s">
        <v>165</v>
      </c>
      <c r="D448" t="s">
        <v>165</v>
      </c>
      <c r="F448" t="s">
        <v>165</v>
      </c>
      <c r="G448" t="s">
        <v>165</v>
      </c>
      <c r="H448" t="s">
        <v>165</v>
      </c>
      <c r="I448" t="s">
        <v>165</v>
      </c>
      <c r="K448" t="s">
        <v>165</v>
      </c>
      <c r="L448" t="s">
        <v>165</v>
      </c>
      <c r="M448" t="s">
        <v>165</v>
      </c>
      <c r="N448" t="s">
        <v>165</v>
      </c>
      <c r="P448" t="s">
        <v>165</v>
      </c>
      <c r="Q448" t="s">
        <v>165</v>
      </c>
      <c r="R448" t="s">
        <v>165</v>
      </c>
      <c r="S448" t="s">
        <v>165</v>
      </c>
    </row>
    <row r="449">
      <c r="A449" t="s">
        <v>165</v>
      </c>
      <c r="B449" t="s">
        <v>165</v>
      </c>
      <c r="C449" t="s">
        <v>165</v>
      </c>
      <c r="D449" t="s">
        <v>165</v>
      </c>
      <c r="F449" t="s">
        <v>165</v>
      </c>
      <c r="G449" t="s">
        <v>165</v>
      </c>
      <c r="H449" t="s">
        <v>165</v>
      </c>
      <c r="I449" t="s">
        <v>165</v>
      </c>
      <c r="K449" t="s">
        <v>165</v>
      </c>
      <c r="L449" t="s">
        <v>165</v>
      </c>
      <c r="M449" t="s">
        <v>165</v>
      </c>
      <c r="N449" t="s">
        <v>165</v>
      </c>
      <c r="P449" t="s">
        <v>165</v>
      </c>
      <c r="Q449" t="s">
        <v>165</v>
      </c>
      <c r="R449" t="s">
        <v>165</v>
      </c>
      <c r="S449" t="s">
        <v>165</v>
      </c>
    </row>
    <row r="450">
      <c r="A450" t="s">
        <v>165</v>
      </c>
      <c r="B450" t="s">
        <v>165</v>
      </c>
      <c r="C450" t="s">
        <v>165</v>
      </c>
      <c r="D450" t="s">
        <v>165</v>
      </c>
      <c r="F450" t="s">
        <v>165</v>
      </c>
      <c r="G450" t="s">
        <v>165</v>
      </c>
      <c r="H450" t="s">
        <v>165</v>
      </c>
      <c r="I450" t="s">
        <v>165</v>
      </c>
      <c r="K450" t="s">
        <v>165</v>
      </c>
      <c r="L450" t="s">
        <v>165</v>
      </c>
      <c r="M450" t="s">
        <v>165</v>
      </c>
      <c r="N450" t="s">
        <v>165</v>
      </c>
      <c r="P450" t="s">
        <v>165</v>
      </c>
      <c r="Q450" t="s">
        <v>165</v>
      </c>
      <c r="R450" t="s">
        <v>165</v>
      </c>
      <c r="S450" t="s">
        <v>165</v>
      </c>
    </row>
    <row r="451">
      <c r="A451" t="s">
        <v>165</v>
      </c>
      <c r="B451" t="s">
        <v>165</v>
      </c>
      <c r="C451" t="s">
        <v>165</v>
      </c>
      <c r="D451" t="s">
        <v>165</v>
      </c>
      <c r="F451" t="s">
        <v>165</v>
      </c>
      <c r="G451" t="s">
        <v>165</v>
      </c>
      <c r="H451" t="s">
        <v>165</v>
      </c>
      <c r="I451" t="s">
        <v>165</v>
      </c>
      <c r="K451" t="s">
        <v>165</v>
      </c>
      <c r="L451" t="s">
        <v>165</v>
      </c>
      <c r="M451" t="s">
        <v>165</v>
      </c>
      <c r="N451" t="s">
        <v>165</v>
      </c>
      <c r="P451" t="s">
        <v>165</v>
      </c>
      <c r="Q451" t="s">
        <v>165</v>
      </c>
      <c r="R451" t="s">
        <v>165</v>
      </c>
      <c r="S451" t="s">
        <v>165</v>
      </c>
    </row>
    <row r="452">
      <c r="A452" t="s">
        <v>165</v>
      </c>
      <c r="B452" t="s">
        <v>165</v>
      </c>
      <c r="C452" t="s">
        <v>165</v>
      </c>
      <c r="D452" t="s">
        <v>165</v>
      </c>
      <c r="F452" t="s">
        <v>165</v>
      </c>
      <c r="G452" t="s">
        <v>165</v>
      </c>
      <c r="H452" t="s">
        <v>165</v>
      </c>
      <c r="I452" t="s">
        <v>165</v>
      </c>
      <c r="K452" t="s">
        <v>165</v>
      </c>
      <c r="L452" t="s">
        <v>165</v>
      </c>
      <c r="M452" t="s">
        <v>165</v>
      </c>
      <c r="N452" t="s">
        <v>165</v>
      </c>
      <c r="P452" t="s">
        <v>165</v>
      </c>
      <c r="Q452" t="s">
        <v>165</v>
      </c>
      <c r="R452" t="s">
        <v>165</v>
      </c>
      <c r="S452" t="s">
        <v>165</v>
      </c>
    </row>
    <row r="453">
      <c r="A453" t="s">
        <v>165</v>
      </c>
      <c r="B453" t="s">
        <v>165</v>
      </c>
      <c r="C453" t="s">
        <v>165</v>
      </c>
      <c r="D453" t="s">
        <v>165</v>
      </c>
      <c r="F453" t="s">
        <v>165</v>
      </c>
      <c r="G453" t="s">
        <v>165</v>
      </c>
      <c r="H453" t="s">
        <v>165</v>
      </c>
      <c r="I453" t="s">
        <v>165</v>
      </c>
      <c r="K453" t="s">
        <v>165</v>
      </c>
      <c r="L453" t="s">
        <v>165</v>
      </c>
      <c r="M453" t="s">
        <v>165</v>
      </c>
      <c r="N453" t="s">
        <v>165</v>
      </c>
      <c r="P453" t="s">
        <v>165</v>
      </c>
      <c r="Q453" t="s">
        <v>165</v>
      </c>
      <c r="R453" t="s">
        <v>165</v>
      </c>
      <c r="S453" t="s">
        <v>165</v>
      </c>
    </row>
    <row r="454">
      <c r="A454" t="s">
        <v>165</v>
      </c>
      <c r="B454" t="s">
        <v>165</v>
      </c>
      <c r="C454" t="s">
        <v>165</v>
      </c>
      <c r="D454" t="s">
        <v>165</v>
      </c>
      <c r="F454" t="s">
        <v>165</v>
      </c>
      <c r="G454" t="s">
        <v>165</v>
      </c>
      <c r="H454" t="s">
        <v>165</v>
      </c>
      <c r="I454" t="s">
        <v>165</v>
      </c>
      <c r="K454" t="s">
        <v>165</v>
      </c>
      <c r="L454" t="s">
        <v>165</v>
      </c>
      <c r="M454" t="s">
        <v>165</v>
      </c>
      <c r="N454" t="s">
        <v>165</v>
      </c>
      <c r="P454" t="s">
        <v>165</v>
      </c>
      <c r="Q454" t="s">
        <v>165</v>
      </c>
      <c r="R454" t="s">
        <v>165</v>
      </c>
      <c r="S454" t="s">
        <v>165</v>
      </c>
    </row>
    <row r="455">
      <c r="A455" t="s">
        <v>165</v>
      </c>
      <c r="B455" t="s">
        <v>165</v>
      </c>
      <c r="C455" t="s">
        <v>165</v>
      </c>
      <c r="D455" t="s">
        <v>165</v>
      </c>
      <c r="F455" t="s">
        <v>165</v>
      </c>
      <c r="G455" t="s">
        <v>165</v>
      </c>
      <c r="H455" t="s">
        <v>165</v>
      </c>
      <c r="I455" t="s">
        <v>165</v>
      </c>
      <c r="K455" t="s">
        <v>165</v>
      </c>
      <c r="L455" t="s">
        <v>165</v>
      </c>
      <c r="M455" t="s">
        <v>165</v>
      </c>
      <c r="N455" t="s">
        <v>165</v>
      </c>
      <c r="P455" t="s">
        <v>165</v>
      </c>
      <c r="Q455" t="s">
        <v>165</v>
      </c>
      <c r="R455" t="s">
        <v>165</v>
      </c>
      <c r="S455" t="s">
        <v>165</v>
      </c>
    </row>
    <row r="456">
      <c r="A456" t="s">
        <v>165</v>
      </c>
      <c r="B456" t="s">
        <v>165</v>
      </c>
      <c r="C456" t="s">
        <v>165</v>
      </c>
      <c r="D456" t="s">
        <v>165</v>
      </c>
      <c r="F456" t="s">
        <v>165</v>
      </c>
      <c r="G456" t="s">
        <v>165</v>
      </c>
      <c r="H456" t="s">
        <v>165</v>
      </c>
      <c r="I456" t="s">
        <v>165</v>
      </c>
      <c r="K456" t="s">
        <v>165</v>
      </c>
      <c r="L456" t="s">
        <v>165</v>
      </c>
      <c r="M456" t="s">
        <v>165</v>
      </c>
      <c r="N456" t="s">
        <v>165</v>
      </c>
      <c r="P456" t="s">
        <v>165</v>
      </c>
      <c r="Q456" t="s">
        <v>165</v>
      </c>
      <c r="R456" t="s">
        <v>165</v>
      </c>
      <c r="S456" t="s">
        <v>165</v>
      </c>
    </row>
    <row r="457">
      <c r="A457" t="s">
        <v>165</v>
      </c>
      <c r="B457" t="s">
        <v>165</v>
      </c>
      <c r="C457" t="s">
        <v>165</v>
      </c>
      <c r="D457" t="s">
        <v>165</v>
      </c>
      <c r="F457" t="s">
        <v>165</v>
      </c>
      <c r="G457" t="s">
        <v>165</v>
      </c>
      <c r="H457" t="s">
        <v>165</v>
      </c>
      <c r="I457" t="s">
        <v>165</v>
      </c>
      <c r="K457" t="s">
        <v>165</v>
      </c>
      <c r="L457" t="s">
        <v>165</v>
      </c>
      <c r="M457" t="s">
        <v>165</v>
      </c>
      <c r="N457" t="s">
        <v>165</v>
      </c>
      <c r="P457" t="s">
        <v>165</v>
      </c>
      <c r="Q457" t="s">
        <v>165</v>
      </c>
      <c r="R457" t="s">
        <v>165</v>
      </c>
      <c r="S457" t="s">
        <v>165</v>
      </c>
    </row>
    <row r="458">
      <c r="A458" t="s">
        <v>165</v>
      </c>
      <c r="B458" t="s">
        <v>165</v>
      </c>
      <c r="C458" t="s">
        <v>165</v>
      </c>
      <c r="D458" t="s">
        <v>165</v>
      </c>
      <c r="F458" t="s">
        <v>165</v>
      </c>
      <c r="G458" t="s">
        <v>165</v>
      </c>
      <c r="H458" t="s">
        <v>165</v>
      </c>
      <c r="I458" t="s">
        <v>165</v>
      </c>
      <c r="K458" t="s">
        <v>165</v>
      </c>
      <c r="L458" t="s">
        <v>165</v>
      </c>
      <c r="M458" t="s">
        <v>165</v>
      </c>
      <c r="N458" t="s">
        <v>165</v>
      </c>
      <c r="P458" t="s">
        <v>165</v>
      </c>
      <c r="Q458" t="s">
        <v>165</v>
      </c>
      <c r="R458" t="s">
        <v>165</v>
      </c>
      <c r="S458" t="s">
        <v>165</v>
      </c>
    </row>
    <row r="459">
      <c r="A459" t="s">
        <v>165</v>
      </c>
      <c r="B459" t="s">
        <v>165</v>
      </c>
      <c r="C459" t="s">
        <v>165</v>
      </c>
      <c r="D459" t="s">
        <v>165</v>
      </c>
      <c r="F459" t="s">
        <v>165</v>
      </c>
      <c r="G459" t="s">
        <v>165</v>
      </c>
      <c r="H459" t="s">
        <v>165</v>
      </c>
      <c r="I459" t="s">
        <v>165</v>
      </c>
      <c r="K459" t="s">
        <v>165</v>
      </c>
      <c r="L459" t="s">
        <v>165</v>
      </c>
      <c r="M459" t="s">
        <v>165</v>
      </c>
      <c r="N459" t="s">
        <v>165</v>
      </c>
      <c r="P459" t="s">
        <v>165</v>
      </c>
      <c r="Q459" t="s">
        <v>165</v>
      </c>
      <c r="R459" t="s">
        <v>165</v>
      </c>
      <c r="S459" t="s">
        <v>165</v>
      </c>
    </row>
    <row r="460">
      <c r="A460" t="s">
        <v>165</v>
      </c>
      <c r="B460" t="s">
        <v>165</v>
      </c>
      <c r="C460" t="s">
        <v>165</v>
      </c>
      <c r="D460" t="s">
        <v>165</v>
      </c>
      <c r="F460" t="s">
        <v>165</v>
      </c>
      <c r="G460" t="s">
        <v>165</v>
      </c>
      <c r="H460" t="s">
        <v>165</v>
      </c>
      <c r="I460" t="s">
        <v>165</v>
      </c>
      <c r="K460" t="s">
        <v>165</v>
      </c>
      <c r="L460" t="s">
        <v>165</v>
      </c>
      <c r="M460" t="s">
        <v>165</v>
      </c>
      <c r="N460" t="s">
        <v>165</v>
      </c>
      <c r="P460" t="s">
        <v>165</v>
      </c>
      <c r="Q460" t="s">
        <v>165</v>
      </c>
      <c r="R460" t="s">
        <v>165</v>
      </c>
      <c r="S460" t="s">
        <v>165</v>
      </c>
    </row>
    <row r="461">
      <c r="A461" t="s">
        <v>165</v>
      </c>
      <c r="B461" t="s">
        <v>165</v>
      </c>
      <c r="C461" t="s">
        <v>165</v>
      </c>
      <c r="D461" t="s">
        <v>165</v>
      </c>
      <c r="F461" t="s">
        <v>165</v>
      </c>
      <c r="G461" t="s">
        <v>165</v>
      </c>
      <c r="H461" t="s">
        <v>165</v>
      </c>
      <c r="I461" t="s">
        <v>165</v>
      </c>
      <c r="K461" t="s">
        <v>165</v>
      </c>
      <c r="L461" t="s">
        <v>165</v>
      </c>
      <c r="M461" t="s">
        <v>165</v>
      </c>
      <c r="N461" t="s">
        <v>165</v>
      </c>
      <c r="P461" t="s">
        <v>165</v>
      </c>
      <c r="Q461" t="s">
        <v>165</v>
      </c>
      <c r="R461" t="s">
        <v>165</v>
      </c>
      <c r="S461" t="s">
        <v>165</v>
      </c>
    </row>
    <row r="462">
      <c r="A462" t="s">
        <v>165</v>
      </c>
      <c r="B462" t="s">
        <v>165</v>
      </c>
      <c r="C462" t="s">
        <v>165</v>
      </c>
      <c r="D462" t="s">
        <v>165</v>
      </c>
      <c r="F462" t="s">
        <v>165</v>
      </c>
      <c r="G462" t="s">
        <v>165</v>
      </c>
      <c r="H462" t="s">
        <v>165</v>
      </c>
      <c r="I462" t="s">
        <v>165</v>
      </c>
      <c r="K462" t="s">
        <v>165</v>
      </c>
      <c r="L462" t="s">
        <v>165</v>
      </c>
      <c r="M462" t="s">
        <v>165</v>
      </c>
      <c r="N462" t="s">
        <v>165</v>
      </c>
      <c r="P462" t="s">
        <v>165</v>
      </c>
      <c r="Q462" t="s">
        <v>165</v>
      </c>
      <c r="R462" t="s">
        <v>165</v>
      </c>
      <c r="S462" t="s">
        <v>165</v>
      </c>
    </row>
    <row r="463">
      <c r="A463" t="s">
        <v>165</v>
      </c>
      <c r="B463" t="s">
        <v>165</v>
      </c>
      <c r="C463" t="s">
        <v>165</v>
      </c>
      <c r="D463" t="s">
        <v>165</v>
      </c>
      <c r="F463" t="s">
        <v>165</v>
      </c>
      <c r="G463" t="s">
        <v>165</v>
      </c>
      <c r="H463" t="s">
        <v>165</v>
      </c>
      <c r="I463" t="s">
        <v>165</v>
      </c>
      <c r="K463" t="s">
        <v>165</v>
      </c>
      <c r="L463" t="s">
        <v>165</v>
      </c>
      <c r="M463" t="s">
        <v>165</v>
      </c>
      <c r="N463" t="s">
        <v>165</v>
      </c>
      <c r="P463" t="s">
        <v>165</v>
      </c>
      <c r="Q463" t="s">
        <v>165</v>
      </c>
      <c r="R463" t="s">
        <v>165</v>
      </c>
      <c r="S463" t="s">
        <v>165</v>
      </c>
    </row>
    <row r="464">
      <c r="A464" t="s">
        <v>165</v>
      </c>
      <c r="B464" t="s">
        <v>165</v>
      </c>
      <c r="C464" t="s">
        <v>165</v>
      </c>
      <c r="D464" t="s">
        <v>165</v>
      </c>
      <c r="F464" t="s">
        <v>165</v>
      </c>
      <c r="G464" t="s">
        <v>165</v>
      </c>
      <c r="H464" t="s">
        <v>165</v>
      </c>
      <c r="I464" t="s">
        <v>165</v>
      </c>
      <c r="K464" t="s">
        <v>165</v>
      </c>
      <c r="L464" t="s">
        <v>165</v>
      </c>
      <c r="M464" t="s">
        <v>165</v>
      </c>
      <c r="N464" t="s">
        <v>165</v>
      </c>
      <c r="P464" t="s">
        <v>165</v>
      </c>
      <c r="Q464" t="s">
        <v>165</v>
      </c>
      <c r="R464" t="s">
        <v>165</v>
      </c>
      <c r="S464" t="s">
        <v>165</v>
      </c>
    </row>
    <row r="465">
      <c r="A465" t="s">
        <v>165</v>
      </c>
      <c r="B465" t="s">
        <v>165</v>
      </c>
      <c r="C465" t="s">
        <v>165</v>
      </c>
      <c r="D465" t="s">
        <v>165</v>
      </c>
      <c r="F465" t="s">
        <v>165</v>
      </c>
      <c r="G465" t="s">
        <v>165</v>
      </c>
      <c r="H465" t="s">
        <v>165</v>
      </c>
      <c r="I465" t="s">
        <v>165</v>
      </c>
      <c r="K465" t="s">
        <v>165</v>
      </c>
      <c r="L465" t="s">
        <v>165</v>
      </c>
      <c r="M465" t="s">
        <v>165</v>
      </c>
      <c r="N465" t="s">
        <v>165</v>
      </c>
      <c r="P465" t="s">
        <v>165</v>
      </c>
      <c r="Q465" t="s">
        <v>165</v>
      </c>
      <c r="R465" t="s">
        <v>165</v>
      </c>
      <c r="S465" t="s">
        <v>165</v>
      </c>
    </row>
    <row r="466">
      <c r="A466" t="s">
        <v>165</v>
      </c>
      <c r="B466" t="s">
        <v>165</v>
      </c>
      <c r="C466" t="s">
        <v>165</v>
      </c>
      <c r="D466" t="s">
        <v>165</v>
      </c>
      <c r="F466" t="s">
        <v>165</v>
      </c>
      <c r="G466" t="s">
        <v>165</v>
      </c>
      <c r="H466" t="s">
        <v>165</v>
      </c>
      <c r="I466" t="s">
        <v>165</v>
      </c>
      <c r="K466" t="s">
        <v>165</v>
      </c>
      <c r="L466" t="s">
        <v>165</v>
      </c>
      <c r="M466" t="s">
        <v>165</v>
      </c>
      <c r="N466" t="s">
        <v>165</v>
      </c>
      <c r="P466" t="s">
        <v>165</v>
      </c>
      <c r="Q466" t="s">
        <v>165</v>
      </c>
      <c r="R466" t="s">
        <v>165</v>
      </c>
      <c r="S466" t="s">
        <v>165</v>
      </c>
    </row>
    <row r="467">
      <c r="A467" t="s">
        <v>165</v>
      </c>
      <c r="B467" t="s">
        <v>165</v>
      </c>
      <c r="C467" t="s">
        <v>165</v>
      </c>
      <c r="D467" t="s">
        <v>165</v>
      </c>
      <c r="F467" t="s">
        <v>165</v>
      </c>
      <c r="G467" t="s">
        <v>165</v>
      </c>
      <c r="H467" t="s">
        <v>165</v>
      </c>
      <c r="I467" t="s">
        <v>165</v>
      </c>
      <c r="K467" t="s">
        <v>165</v>
      </c>
      <c r="L467" t="s">
        <v>165</v>
      </c>
      <c r="M467" t="s">
        <v>165</v>
      </c>
      <c r="N467" t="s">
        <v>165</v>
      </c>
      <c r="P467" t="s">
        <v>165</v>
      </c>
      <c r="Q467" t="s">
        <v>165</v>
      </c>
      <c r="R467" t="s">
        <v>165</v>
      </c>
      <c r="S467" t="s">
        <v>165</v>
      </c>
    </row>
    <row r="468">
      <c r="A468" t="s">
        <v>165</v>
      </c>
      <c r="B468" t="s">
        <v>165</v>
      </c>
      <c r="C468" t="s">
        <v>165</v>
      </c>
      <c r="D468" t="s">
        <v>165</v>
      </c>
      <c r="F468" t="s">
        <v>165</v>
      </c>
      <c r="G468" t="s">
        <v>165</v>
      </c>
      <c r="H468" t="s">
        <v>165</v>
      </c>
      <c r="I468" t="s">
        <v>165</v>
      </c>
      <c r="K468" t="s">
        <v>165</v>
      </c>
      <c r="L468" t="s">
        <v>165</v>
      </c>
      <c r="M468" t="s">
        <v>165</v>
      </c>
      <c r="N468" t="s">
        <v>165</v>
      </c>
      <c r="P468" t="s">
        <v>165</v>
      </c>
      <c r="Q468" t="s">
        <v>165</v>
      </c>
      <c r="R468" t="s">
        <v>165</v>
      </c>
      <c r="S468" t="s">
        <v>165</v>
      </c>
    </row>
    <row r="469">
      <c r="A469" t="s">
        <v>165</v>
      </c>
      <c r="B469" t="s">
        <v>165</v>
      </c>
      <c r="C469" t="s">
        <v>165</v>
      </c>
      <c r="D469" t="s">
        <v>165</v>
      </c>
      <c r="F469" t="s">
        <v>165</v>
      </c>
      <c r="G469" t="s">
        <v>165</v>
      </c>
      <c r="H469" t="s">
        <v>165</v>
      </c>
      <c r="I469" t="s">
        <v>165</v>
      </c>
      <c r="K469" t="s">
        <v>165</v>
      </c>
      <c r="L469" t="s">
        <v>165</v>
      </c>
      <c r="M469" t="s">
        <v>165</v>
      </c>
      <c r="N469" t="s">
        <v>165</v>
      </c>
      <c r="P469" t="s">
        <v>165</v>
      </c>
      <c r="Q469" t="s">
        <v>165</v>
      </c>
      <c r="R469" t="s">
        <v>165</v>
      </c>
      <c r="S469" t="s">
        <v>165</v>
      </c>
    </row>
    <row r="470">
      <c r="A470" t="s">
        <v>165</v>
      </c>
      <c r="B470" t="s">
        <v>165</v>
      </c>
      <c r="C470" t="s">
        <v>165</v>
      </c>
      <c r="D470" t="s">
        <v>165</v>
      </c>
      <c r="F470" t="s">
        <v>165</v>
      </c>
      <c r="G470" t="s">
        <v>165</v>
      </c>
      <c r="H470" t="s">
        <v>165</v>
      </c>
      <c r="I470" t="s">
        <v>165</v>
      </c>
      <c r="K470" t="s">
        <v>165</v>
      </c>
      <c r="L470" t="s">
        <v>165</v>
      </c>
      <c r="M470" t="s">
        <v>165</v>
      </c>
      <c r="N470" t="s">
        <v>165</v>
      </c>
      <c r="P470" t="s">
        <v>165</v>
      </c>
      <c r="Q470" t="s">
        <v>165</v>
      </c>
      <c r="R470" t="s">
        <v>165</v>
      </c>
      <c r="S470" t="s">
        <v>165</v>
      </c>
    </row>
    <row r="471">
      <c r="A471" t="s">
        <v>165</v>
      </c>
      <c r="B471" t="s">
        <v>165</v>
      </c>
      <c r="C471" t="s">
        <v>165</v>
      </c>
      <c r="D471" t="s">
        <v>165</v>
      </c>
      <c r="F471" t="s">
        <v>165</v>
      </c>
      <c r="G471" t="s">
        <v>165</v>
      </c>
      <c r="H471" t="s">
        <v>165</v>
      </c>
      <c r="I471" t="s">
        <v>165</v>
      </c>
      <c r="K471" t="s">
        <v>165</v>
      </c>
      <c r="L471" t="s">
        <v>165</v>
      </c>
      <c r="M471" t="s">
        <v>165</v>
      </c>
      <c r="N471" t="s">
        <v>165</v>
      </c>
      <c r="P471" t="s">
        <v>165</v>
      </c>
      <c r="Q471" t="s">
        <v>165</v>
      </c>
      <c r="R471" t="s">
        <v>165</v>
      </c>
      <c r="S471" t="s">
        <v>165</v>
      </c>
    </row>
    <row r="472">
      <c r="A472" t="s">
        <v>165</v>
      </c>
      <c r="B472" t="s">
        <v>165</v>
      </c>
      <c r="C472" t="s">
        <v>165</v>
      </c>
      <c r="D472" t="s">
        <v>165</v>
      </c>
      <c r="F472" t="s">
        <v>165</v>
      </c>
      <c r="G472" t="s">
        <v>165</v>
      </c>
      <c r="H472" t="s">
        <v>165</v>
      </c>
      <c r="I472" t="s">
        <v>165</v>
      </c>
      <c r="K472" t="s">
        <v>165</v>
      </c>
      <c r="L472" t="s">
        <v>165</v>
      </c>
      <c r="M472" t="s">
        <v>165</v>
      </c>
      <c r="N472" t="s">
        <v>165</v>
      </c>
      <c r="P472" t="s">
        <v>165</v>
      </c>
      <c r="Q472" t="s">
        <v>165</v>
      </c>
      <c r="R472" t="s">
        <v>165</v>
      </c>
      <c r="S472" t="s">
        <v>165</v>
      </c>
    </row>
    <row r="473">
      <c r="A473" t="s">
        <v>165</v>
      </c>
      <c r="B473" t="s">
        <v>165</v>
      </c>
      <c r="C473" t="s">
        <v>165</v>
      </c>
      <c r="D473" t="s">
        <v>165</v>
      </c>
      <c r="F473" t="s">
        <v>165</v>
      </c>
      <c r="G473" t="s">
        <v>165</v>
      </c>
      <c r="H473" t="s">
        <v>165</v>
      </c>
      <c r="I473" t="s">
        <v>165</v>
      </c>
      <c r="K473" t="s">
        <v>165</v>
      </c>
      <c r="L473" t="s">
        <v>165</v>
      </c>
      <c r="M473" t="s">
        <v>165</v>
      </c>
      <c r="N473" t="s">
        <v>165</v>
      </c>
      <c r="P473" t="s">
        <v>165</v>
      </c>
      <c r="Q473" t="s">
        <v>165</v>
      </c>
      <c r="R473" t="s">
        <v>165</v>
      </c>
      <c r="S473" t="s">
        <v>165</v>
      </c>
    </row>
    <row r="474">
      <c r="A474" t="s">
        <v>165</v>
      </c>
      <c r="B474" t="s">
        <v>165</v>
      </c>
      <c r="C474" t="s">
        <v>165</v>
      </c>
      <c r="D474" t="s">
        <v>165</v>
      </c>
      <c r="F474" t="s">
        <v>165</v>
      </c>
      <c r="G474" t="s">
        <v>165</v>
      </c>
      <c r="H474" t="s">
        <v>165</v>
      </c>
      <c r="I474" t="s">
        <v>165</v>
      </c>
      <c r="K474" t="s">
        <v>165</v>
      </c>
      <c r="L474" t="s">
        <v>165</v>
      </c>
      <c r="M474" t="s">
        <v>165</v>
      </c>
      <c r="N474" t="s">
        <v>165</v>
      </c>
      <c r="P474" t="s">
        <v>165</v>
      </c>
      <c r="Q474" t="s">
        <v>165</v>
      </c>
      <c r="R474" t="s">
        <v>165</v>
      </c>
      <c r="S474" t="s">
        <v>165</v>
      </c>
    </row>
    <row r="475">
      <c r="A475" t="s">
        <v>165</v>
      </c>
      <c r="B475" t="s">
        <v>165</v>
      </c>
      <c r="C475" t="s">
        <v>165</v>
      </c>
      <c r="D475" t="s">
        <v>165</v>
      </c>
      <c r="F475" t="s">
        <v>165</v>
      </c>
      <c r="G475" t="s">
        <v>165</v>
      </c>
      <c r="H475" t="s">
        <v>165</v>
      </c>
      <c r="I475" t="s">
        <v>165</v>
      </c>
      <c r="K475" t="s">
        <v>165</v>
      </c>
      <c r="L475" t="s">
        <v>165</v>
      </c>
      <c r="M475" t="s">
        <v>165</v>
      </c>
      <c r="N475" t="s">
        <v>165</v>
      </c>
      <c r="P475" t="s">
        <v>165</v>
      </c>
      <c r="Q475" t="s">
        <v>165</v>
      </c>
      <c r="R475" t="s">
        <v>165</v>
      </c>
      <c r="S475" t="s">
        <v>165</v>
      </c>
    </row>
    <row r="476">
      <c r="A476" t="s">
        <v>165</v>
      </c>
      <c r="B476" t="s">
        <v>165</v>
      </c>
      <c r="C476" t="s">
        <v>165</v>
      </c>
      <c r="D476" t="s">
        <v>165</v>
      </c>
      <c r="F476" t="s">
        <v>165</v>
      </c>
      <c r="G476" t="s">
        <v>165</v>
      </c>
      <c r="H476" t="s">
        <v>165</v>
      </c>
      <c r="I476" t="s">
        <v>165</v>
      </c>
      <c r="K476" t="s">
        <v>165</v>
      </c>
      <c r="L476" t="s">
        <v>165</v>
      </c>
      <c r="M476" t="s">
        <v>165</v>
      </c>
      <c r="N476" t="s">
        <v>165</v>
      </c>
      <c r="P476" t="s">
        <v>165</v>
      </c>
      <c r="Q476" t="s">
        <v>165</v>
      </c>
      <c r="R476" t="s">
        <v>165</v>
      </c>
      <c r="S476" t="s">
        <v>165</v>
      </c>
    </row>
    <row r="477">
      <c r="A477" t="s">
        <v>165</v>
      </c>
      <c r="B477" t="s">
        <v>165</v>
      </c>
      <c r="C477" t="s">
        <v>165</v>
      </c>
      <c r="D477" t="s">
        <v>165</v>
      </c>
      <c r="F477" t="s">
        <v>165</v>
      </c>
      <c r="G477" t="s">
        <v>165</v>
      </c>
      <c r="H477" t="s">
        <v>165</v>
      </c>
      <c r="I477" t="s">
        <v>165</v>
      </c>
      <c r="K477" t="s">
        <v>165</v>
      </c>
      <c r="L477" t="s">
        <v>165</v>
      </c>
      <c r="M477" t="s">
        <v>165</v>
      </c>
      <c r="N477" t="s">
        <v>165</v>
      </c>
      <c r="P477" t="s">
        <v>165</v>
      </c>
      <c r="Q477" t="s">
        <v>165</v>
      </c>
      <c r="R477" t="s">
        <v>165</v>
      </c>
      <c r="S477" t="s">
        <v>165</v>
      </c>
    </row>
    <row r="478">
      <c r="A478" t="s">
        <v>165</v>
      </c>
      <c r="B478" t="s">
        <v>165</v>
      </c>
      <c r="C478" t="s">
        <v>165</v>
      </c>
      <c r="D478" t="s">
        <v>165</v>
      </c>
      <c r="F478" t="s">
        <v>165</v>
      </c>
      <c r="G478" t="s">
        <v>165</v>
      </c>
      <c r="H478" t="s">
        <v>165</v>
      </c>
      <c r="I478" t="s">
        <v>165</v>
      </c>
      <c r="K478" t="s">
        <v>165</v>
      </c>
      <c r="L478" t="s">
        <v>165</v>
      </c>
      <c r="M478" t="s">
        <v>165</v>
      </c>
      <c r="N478" t="s">
        <v>165</v>
      </c>
      <c r="P478" t="s">
        <v>165</v>
      </c>
      <c r="Q478" t="s">
        <v>165</v>
      </c>
      <c r="R478" t="s">
        <v>165</v>
      </c>
      <c r="S478" t="s">
        <v>165</v>
      </c>
    </row>
    <row r="479">
      <c r="A479" t="s">
        <v>165</v>
      </c>
      <c r="B479" t="s">
        <v>165</v>
      </c>
      <c r="C479" t="s">
        <v>165</v>
      </c>
      <c r="D479" t="s">
        <v>165</v>
      </c>
      <c r="F479" t="s">
        <v>165</v>
      </c>
      <c r="G479" t="s">
        <v>165</v>
      </c>
      <c r="H479" t="s">
        <v>165</v>
      </c>
      <c r="I479" t="s">
        <v>165</v>
      </c>
      <c r="K479" t="s">
        <v>165</v>
      </c>
      <c r="L479" t="s">
        <v>165</v>
      </c>
      <c r="M479" t="s">
        <v>165</v>
      </c>
      <c r="N479" t="s">
        <v>165</v>
      </c>
      <c r="P479" t="s">
        <v>165</v>
      </c>
      <c r="Q479" t="s">
        <v>165</v>
      </c>
      <c r="R479" t="s">
        <v>165</v>
      </c>
      <c r="S479" t="s">
        <v>165</v>
      </c>
    </row>
    <row r="480">
      <c r="A480" t="s">
        <v>165</v>
      </c>
      <c r="B480" t="s">
        <v>165</v>
      </c>
      <c r="C480" t="s">
        <v>165</v>
      </c>
      <c r="D480" t="s">
        <v>165</v>
      </c>
      <c r="F480" t="s">
        <v>165</v>
      </c>
      <c r="G480" t="s">
        <v>165</v>
      </c>
      <c r="H480" t="s">
        <v>165</v>
      </c>
      <c r="I480" t="s">
        <v>165</v>
      </c>
      <c r="K480" t="s">
        <v>165</v>
      </c>
      <c r="L480" t="s">
        <v>165</v>
      </c>
      <c r="M480" t="s">
        <v>165</v>
      </c>
      <c r="N480" t="s">
        <v>165</v>
      </c>
      <c r="P480" t="s">
        <v>165</v>
      </c>
      <c r="Q480" t="s">
        <v>165</v>
      </c>
      <c r="R480" t="s">
        <v>165</v>
      </c>
      <c r="S480" t="s">
        <v>165</v>
      </c>
    </row>
    <row r="481">
      <c r="A481" t="s">
        <v>165</v>
      </c>
      <c r="B481" t="s">
        <v>165</v>
      </c>
      <c r="C481" t="s">
        <v>165</v>
      </c>
      <c r="D481" t="s">
        <v>165</v>
      </c>
      <c r="F481" t="s">
        <v>165</v>
      </c>
      <c r="G481" t="s">
        <v>165</v>
      </c>
      <c r="H481" t="s">
        <v>165</v>
      </c>
      <c r="I481" t="s">
        <v>165</v>
      </c>
      <c r="K481" t="s">
        <v>165</v>
      </c>
      <c r="L481" t="s">
        <v>165</v>
      </c>
      <c r="M481" t="s">
        <v>165</v>
      </c>
      <c r="N481" t="s">
        <v>165</v>
      </c>
      <c r="P481" t="s">
        <v>165</v>
      </c>
      <c r="Q481" t="s">
        <v>165</v>
      </c>
      <c r="R481" t="s">
        <v>165</v>
      </c>
      <c r="S481" t="s">
        <v>165</v>
      </c>
    </row>
    <row r="482">
      <c r="A482" t="s">
        <v>165</v>
      </c>
      <c r="B482" t="s">
        <v>165</v>
      </c>
      <c r="C482" t="s">
        <v>165</v>
      </c>
      <c r="D482" t="s">
        <v>165</v>
      </c>
      <c r="F482" t="s">
        <v>165</v>
      </c>
      <c r="G482" t="s">
        <v>165</v>
      </c>
      <c r="H482" t="s">
        <v>165</v>
      </c>
      <c r="I482" t="s">
        <v>165</v>
      </c>
      <c r="K482" t="s">
        <v>165</v>
      </c>
      <c r="L482" t="s">
        <v>165</v>
      </c>
      <c r="M482" t="s">
        <v>165</v>
      </c>
      <c r="N482" t="s">
        <v>165</v>
      </c>
      <c r="P482" t="s">
        <v>165</v>
      </c>
      <c r="Q482" t="s">
        <v>165</v>
      </c>
      <c r="R482" t="s">
        <v>165</v>
      </c>
      <c r="S482" t="s">
        <v>165</v>
      </c>
    </row>
    <row r="483">
      <c r="A483" t="s">
        <v>165</v>
      </c>
      <c r="B483" t="s">
        <v>165</v>
      </c>
      <c r="C483" t="s">
        <v>165</v>
      </c>
      <c r="D483" t="s">
        <v>165</v>
      </c>
      <c r="F483" t="s">
        <v>165</v>
      </c>
      <c r="G483" t="s">
        <v>165</v>
      </c>
      <c r="H483" t="s">
        <v>165</v>
      </c>
      <c r="I483" t="s">
        <v>165</v>
      </c>
      <c r="K483" t="s">
        <v>165</v>
      </c>
      <c r="L483" t="s">
        <v>165</v>
      </c>
      <c r="M483" t="s">
        <v>165</v>
      </c>
      <c r="N483" t="s">
        <v>165</v>
      </c>
      <c r="P483" t="s">
        <v>165</v>
      </c>
      <c r="Q483" t="s">
        <v>165</v>
      </c>
      <c r="R483" t="s">
        <v>165</v>
      </c>
      <c r="S483" t="s">
        <v>165</v>
      </c>
    </row>
    <row r="484">
      <c r="A484" t="s">
        <v>165</v>
      </c>
      <c r="B484" t="s">
        <v>165</v>
      </c>
      <c r="C484" t="s">
        <v>165</v>
      </c>
      <c r="D484" t="s">
        <v>165</v>
      </c>
      <c r="F484" t="s">
        <v>165</v>
      </c>
      <c r="G484" t="s">
        <v>165</v>
      </c>
      <c r="H484" t="s">
        <v>165</v>
      </c>
      <c r="I484" t="s">
        <v>165</v>
      </c>
      <c r="K484" t="s">
        <v>165</v>
      </c>
      <c r="L484" t="s">
        <v>165</v>
      </c>
      <c r="M484" t="s">
        <v>165</v>
      </c>
      <c r="N484" t="s">
        <v>165</v>
      </c>
      <c r="P484" t="s">
        <v>165</v>
      </c>
      <c r="Q484" t="s">
        <v>165</v>
      </c>
      <c r="R484" t="s">
        <v>165</v>
      </c>
      <c r="S484" t="s">
        <v>165</v>
      </c>
    </row>
    <row r="485">
      <c r="A485" t="s">
        <v>165</v>
      </c>
      <c r="B485" t="s">
        <v>165</v>
      </c>
      <c r="C485" t="s">
        <v>165</v>
      </c>
      <c r="D485" t="s">
        <v>165</v>
      </c>
      <c r="F485" t="s">
        <v>165</v>
      </c>
      <c r="G485" t="s">
        <v>165</v>
      </c>
      <c r="H485" t="s">
        <v>165</v>
      </c>
      <c r="I485" t="s">
        <v>165</v>
      </c>
      <c r="K485" t="s">
        <v>165</v>
      </c>
      <c r="L485" t="s">
        <v>165</v>
      </c>
      <c r="M485" t="s">
        <v>165</v>
      </c>
      <c r="N485" t="s">
        <v>165</v>
      </c>
      <c r="P485" t="s">
        <v>165</v>
      </c>
      <c r="Q485" t="s">
        <v>165</v>
      </c>
      <c r="R485" t="s">
        <v>165</v>
      </c>
      <c r="S485" t="s">
        <v>165</v>
      </c>
    </row>
    <row r="486">
      <c r="A486" t="s">
        <v>165</v>
      </c>
      <c r="B486" t="s">
        <v>165</v>
      </c>
      <c r="C486" t="s">
        <v>165</v>
      </c>
      <c r="D486" t="s">
        <v>165</v>
      </c>
      <c r="F486" t="s">
        <v>165</v>
      </c>
      <c r="G486" t="s">
        <v>165</v>
      </c>
      <c r="H486" t="s">
        <v>165</v>
      </c>
      <c r="I486" t="s">
        <v>165</v>
      </c>
      <c r="K486" t="s">
        <v>165</v>
      </c>
      <c r="L486" t="s">
        <v>165</v>
      </c>
      <c r="M486" t="s">
        <v>165</v>
      </c>
      <c r="N486" t="s">
        <v>165</v>
      </c>
      <c r="P486" t="s">
        <v>165</v>
      </c>
      <c r="Q486" t="s">
        <v>165</v>
      </c>
      <c r="R486" t="s">
        <v>165</v>
      </c>
      <c r="S486" t="s">
        <v>165</v>
      </c>
    </row>
    <row r="487">
      <c r="A487" t="s">
        <v>165</v>
      </c>
      <c r="B487" t="s">
        <v>165</v>
      </c>
      <c r="C487" t="s">
        <v>165</v>
      </c>
      <c r="D487" t="s">
        <v>165</v>
      </c>
      <c r="F487" t="s">
        <v>165</v>
      </c>
      <c r="G487" t="s">
        <v>165</v>
      </c>
      <c r="H487" t="s">
        <v>165</v>
      </c>
      <c r="I487" t="s">
        <v>165</v>
      </c>
      <c r="K487" t="s">
        <v>165</v>
      </c>
      <c r="L487" t="s">
        <v>165</v>
      </c>
      <c r="M487" t="s">
        <v>165</v>
      </c>
      <c r="N487" t="s">
        <v>165</v>
      </c>
      <c r="P487" t="s">
        <v>165</v>
      </c>
      <c r="Q487" t="s">
        <v>165</v>
      </c>
      <c r="R487" t="s">
        <v>165</v>
      </c>
      <c r="S487" t="s">
        <v>165</v>
      </c>
    </row>
    <row r="488">
      <c r="A488" t="s">
        <v>165</v>
      </c>
      <c r="B488" t="s">
        <v>165</v>
      </c>
      <c r="C488" t="s">
        <v>165</v>
      </c>
      <c r="D488" t="s">
        <v>165</v>
      </c>
      <c r="F488" t="s">
        <v>165</v>
      </c>
      <c r="G488" t="s">
        <v>165</v>
      </c>
      <c r="H488" t="s">
        <v>165</v>
      </c>
      <c r="I488" t="s">
        <v>165</v>
      </c>
      <c r="K488" t="s">
        <v>165</v>
      </c>
      <c r="L488" t="s">
        <v>165</v>
      </c>
      <c r="M488" t="s">
        <v>165</v>
      </c>
      <c r="N488" t="s">
        <v>165</v>
      </c>
      <c r="P488" t="s">
        <v>165</v>
      </c>
      <c r="Q488" t="s">
        <v>165</v>
      </c>
      <c r="R488" t="s">
        <v>165</v>
      </c>
      <c r="S488" t="s">
        <v>165</v>
      </c>
    </row>
    <row r="489">
      <c r="A489" t="s">
        <v>165</v>
      </c>
      <c r="B489" t="s">
        <v>165</v>
      </c>
      <c r="C489" t="s">
        <v>165</v>
      </c>
      <c r="D489" t="s">
        <v>165</v>
      </c>
      <c r="F489" t="s">
        <v>165</v>
      </c>
      <c r="G489" t="s">
        <v>165</v>
      </c>
      <c r="H489" t="s">
        <v>165</v>
      </c>
      <c r="I489" t="s">
        <v>165</v>
      </c>
      <c r="K489" t="s">
        <v>165</v>
      </c>
      <c r="L489" t="s">
        <v>165</v>
      </c>
      <c r="M489" t="s">
        <v>165</v>
      </c>
      <c r="N489" t="s">
        <v>165</v>
      </c>
      <c r="P489" t="s">
        <v>165</v>
      </c>
      <c r="Q489" t="s">
        <v>165</v>
      </c>
      <c r="R489" t="s">
        <v>165</v>
      </c>
      <c r="S489" t="s">
        <v>165</v>
      </c>
    </row>
    <row r="490">
      <c r="A490" t="s">
        <v>165</v>
      </c>
      <c r="B490" t="s">
        <v>165</v>
      </c>
      <c r="C490" t="s">
        <v>165</v>
      </c>
      <c r="D490" t="s">
        <v>165</v>
      </c>
      <c r="F490" t="s">
        <v>165</v>
      </c>
      <c r="G490" t="s">
        <v>165</v>
      </c>
      <c r="H490" t="s">
        <v>165</v>
      </c>
      <c r="I490" t="s">
        <v>165</v>
      </c>
      <c r="K490" t="s">
        <v>165</v>
      </c>
      <c r="L490" t="s">
        <v>165</v>
      </c>
      <c r="M490" t="s">
        <v>165</v>
      </c>
      <c r="N490" t="s">
        <v>165</v>
      </c>
      <c r="P490" t="s">
        <v>165</v>
      </c>
      <c r="Q490" t="s">
        <v>165</v>
      </c>
      <c r="R490" t="s">
        <v>165</v>
      </c>
      <c r="S490" t="s">
        <v>165</v>
      </c>
    </row>
    <row r="491">
      <c r="A491" t="s">
        <v>165</v>
      </c>
      <c r="B491" t="s">
        <v>165</v>
      </c>
      <c r="C491" t="s">
        <v>165</v>
      </c>
      <c r="D491" t="s">
        <v>165</v>
      </c>
      <c r="F491" t="s">
        <v>165</v>
      </c>
      <c r="G491" t="s">
        <v>165</v>
      </c>
      <c r="H491" t="s">
        <v>165</v>
      </c>
      <c r="I491" t="s">
        <v>165</v>
      </c>
      <c r="K491" t="s">
        <v>165</v>
      </c>
      <c r="L491" t="s">
        <v>165</v>
      </c>
      <c r="M491" t="s">
        <v>165</v>
      </c>
      <c r="N491" t="s">
        <v>165</v>
      </c>
      <c r="P491" t="s">
        <v>165</v>
      </c>
      <c r="Q491" t="s">
        <v>165</v>
      </c>
      <c r="R491" t="s">
        <v>165</v>
      </c>
      <c r="S491" t="s">
        <v>165</v>
      </c>
    </row>
    <row r="492">
      <c r="A492" t="s">
        <v>165</v>
      </c>
      <c r="B492" t="s">
        <v>165</v>
      </c>
      <c r="C492" t="s">
        <v>165</v>
      </c>
      <c r="D492" t="s">
        <v>165</v>
      </c>
      <c r="F492" t="s">
        <v>165</v>
      </c>
      <c r="G492" t="s">
        <v>165</v>
      </c>
      <c r="H492" t="s">
        <v>165</v>
      </c>
      <c r="I492" t="s">
        <v>165</v>
      </c>
      <c r="K492" t="s">
        <v>165</v>
      </c>
      <c r="L492" t="s">
        <v>165</v>
      </c>
      <c r="M492" t="s">
        <v>165</v>
      </c>
      <c r="N492" t="s">
        <v>165</v>
      </c>
      <c r="P492" t="s">
        <v>165</v>
      </c>
      <c r="Q492" t="s">
        <v>165</v>
      </c>
      <c r="R492" t="s">
        <v>165</v>
      </c>
      <c r="S492" t="s">
        <v>165</v>
      </c>
    </row>
    <row r="493">
      <c r="A493" t="s">
        <v>165</v>
      </c>
      <c r="B493" t="s">
        <v>165</v>
      </c>
      <c r="C493" t="s">
        <v>165</v>
      </c>
      <c r="D493" t="s">
        <v>165</v>
      </c>
      <c r="F493" t="s">
        <v>165</v>
      </c>
      <c r="G493" t="s">
        <v>165</v>
      </c>
      <c r="H493" t="s">
        <v>165</v>
      </c>
      <c r="I493" t="s">
        <v>165</v>
      </c>
      <c r="K493" t="s">
        <v>165</v>
      </c>
      <c r="L493" t="s">
        <v>165</v>
      </c>
      <c r="M493" t="s">
        <v>165</v>
      </c>
      <c r="N493" t="s">
        <v>165</v>
      </c>
      <c r="P493" t="s">
        <v>165</v>
      </c>
      <c r="Q493" t="s">
        <v>165</v>
      </c>
      <c r="R493" t="s">
        <v>165</v>
      </c>
      <c r="S493" t="s">
        <v>165</v>
      </c>
    </row>
    <row r="494">
      <c r="A494" t="s">
        <v>165</v>
      </c>
      <c r="B494" t="s">
        <v>165</v>
      </c>
      <c r="C494" t="s">
        <v>165</v>
      </c>
      <c r="D494" t="s">
        <v>165</v>
      </c>
      <c r="F494" t="s">
        <v>165</v>
      </c>
      <c r="G494" t="s">
        <v>165</v>
      </c>
      <c r="H494" t="s">
        <v>165</v>
      </c>
      <c r="I494" t="s">
        <v>165</v>
      </c>
      <c r="K494" t="s">
        <v>165</v>
      </c>
      <c r="L494" t="s">
        <v>165</v>
      </c>
      <c r="M494" t="s">
        <v>165</v>
      </c>
      <c r="N494" t="s">
        <v>165</v>
      </c>
      <c r="P494" t="s">
        <v>165</v>
      </c>
      <c r="Q494" t="s">
        <v>165</v>
      </c>
      <c r="R494" t="s">
        <v>165</v>
      </c>
      <c r="S494" t="s">
        <v>165</v>
      </c>
    </row>
    <row r="495">
      <c r="A495" t="s">
        <v>165</v>
      </c>
      <c r="B495" t="s">
        <v>165</v>
      </c>
      <c r="C495" t="s">
        <v>165</v>
      </c>
      <c r="D495" t="s">
        <v>165</v>
      </c>
      <c r="F495" t="s">
        <v>165</v>
      </c>
      <c r="G495" t="s">
        <v>165</v>
      </c>
      <c r="H495" t="s">
        <v>165</v>
      </c>
      <c r="I495" t="s">
        <v>165</v>
      </c>
      <c r="K495" t="s">
        <v>165</v>
      </c>
      <c r="L495" t="s">
        <v>165</v>
      </c>
      <c r="M495" t="s">
        <v>165</v>
      </c>
      <c r="N495" t="s">
        <v>165</v>
      </c>
      <c r="P495" t="s">
        <v>165</v>
      </c>
      <c r="Q495" t="s">
        <v>165</v>
      </c>
      <c r="R495" t="s">
        <v>165</v>
      </c>
      <c r="S495" t="s">
        <v>165</v>
      </c>
    </row>
    <row r="496">
      <c r="A496" t="s">
        <v>165</v>
      </c>
      <c r="B496" t="s">
        <v>165</v>
      </c>
      <c r="C496" t="s">
        <v>165</v>
      </c>
      <c r="D496" t="s">
        <v>165</v>
      </c>
      <c r="F496" t="s">
        <v>165</v>
      </c>
      <c r="G496" t="s">
        <v>165</v>
      </c>
      <c r="H496" t="s">
        <v>165</v>
      </c>
      <c r="I496" t="s">
        <v>165</v>
      </c>
      <c r="K496" t="s">
        <v>165</v>
      </c>
      <c r="L496" t="s">
        <v>165</v>
      </c>
      <c r="M496" t="s">
        <v>165</v>
      </c>
      <c r="N496" t="s">
        <v>165</v>
      </c>
      <c r="P496" t="s">
        <v>165</v>
      </c>
      <c r="Q496" t="s">
        <v>165</v>
      </c>
      <c r="R496" t="s">
        <v>165</v>
      </c>
      <c r="S496" t="s">
        <v>165</v>
      </c>
    </row>
    <row r="497">
      <c r="A497" t="s">
        <v>165</v>
      </c>
      <c r="B497" t="s">
        <v>165</v>
      </c>
      <c r="C497" t="s">
        <v>165</v>
      </c>
      <c r="D497" t="s">
        <v>165</v>
      </c>
      <c r="F497" t="s">
        <v>165</v>
      </c>
      <c r="G497" t="s">
        <v>165</v>
      </c>
      <c r="H497" t="s">
        <v>165</v>
      </c>
      <c r="I497" t="s">
        <v>165</v>
      </c>
      <c r="K497" t="s">
        <v>165</v>
      </c>
      <c r="L497" t="s">
        <v>165</v>
      </c>
      <c r="M497" t="s">
        <v>165</v>
      </c>
      <c r="N497" t="s">
        <v>165</v>
      </c>
      <c r="P497" t="s">
        <v>165</v>
      </c>
      <c r="Q497" t="s">
        <v>165</v>
      </c>
      <c r="R497" t="s">
        <v>165</v>
      </c>
      <c r="S497" t="s">
        <v>165</v>
      </c>
    </row>
    <row r="498">
      <c r="A498" t="s">
        <v>165</v>
      </c>
      <c r="B498" t="s">
        <v>165</v>
      </c>
      <c r="C498" t="s">
        <v>165</v>
      </c>
      <c r="D498" t="s">
        <v>165</v>
      </c>
      <c r="F498" t="s">
        <v>165</v>
      </c>
      <c r="G498" t="s">
        <v>165</v>
      </c>
      <c r="H498" t="s">
        <v>165</v>
      </c>
      <c r="I498" t="s">
        <v>165</v>
      </c>
      <c r="K498" t="s">
        <v>165</v>
      </c>
      <c r="L498" t="s">
        <v>165</v>
      </c>
      <c r="M498" t="s">
        <v>165</v>
      </c>
      <c r="N498" t="s">
        <v>165</v>
      </c>
      <c r="P498" t="s">
        <v>165</v>
      </c>
      <c r="Q498" t="s">
        <v>165</v>
      </c>
      <c r="R498" t="s">
        <v>165</v>
      </c>
      <c r="S498" t="s">
        <v>165</v>
      </c>
    </row>
    <row r="499">
      <c r="A499" t="s">
        <v>165</v>
      </c>
      <c r="B499" t="s">
        <v>165</v>
      </c>
      <c r="C499" t="s">
        <v>165</v>
      </c>
      <c r="D499" t="s">
        <v>165</v>
      </c>
      <c r="F499" t="s">
        <v>165</v>
      </c>
      <c r="G499" t="s">
        <v>165</v>
      </c>
      <c r="H499" t="s">
        <v>165</v>
      </c>
      <c r="I499" t="s">
        <v>165</v>
      </c>
      <c r="K499" t="s">
        <v>165</v>
      </c>
      <c r="L499" t="s">
        <v>165</v>
      </c>
      <c r="M499" t="s">
        <v>165</v>
      </c>
      <c r="N499" t="s">
        <v>165</v>
      </c>
      <c r="P499" t="s">
        <v>165</v>
      </c>
      <c r="Q499" t="s">
        <v>165</v>
      </c>
      <c r="R499" t="s">
        <v>165</v>
      </c>
      <c r="S499" t="s">
        <v>165</v>
      </c>
    </row>
    <row r="500">
      <c r="A500" t="s">
        <v>165</v>
      </c>
      <c r="B500" t="s">
        <v>165</v>
      </c>
      <c r="C500" t="s">
        <v>165</v>
      </c>
      <c r="D500" t="s">
        <v>165</v>
      </c>
      <c r="F500" t="s">
        <v>165</v>
      </c>
      <c r="G500" t="s">
        <v>165</v>
      </c>
      <c r="H500" t="s">
        <v>165</v>
      </c>
      <c r="I500" t="s">
        <v>165</v>
      </c>
      <c r="K500" t="s">
        <v>165</v>
      </c>
      <c r="L500" t="s">
        <v>165</v>
      </c>
      <c r="M500" t="s">
        <v>165</v>
      </c>
      <c r="N500" t="s">
        <v>165</v>
      </c>
      <c r="P500" t="s">
        <v>165</v>
      </c>
      <c r="Q500" t="s">
        <v>165</v>
      </c>
      <c r="R500" t="s">
        <v>165</v>
      </c>
      <c r="S500" t="s">
        <v>165</v>
      </c>
    </row>
    <row r="501">
      <c r="A501" t="s">
        <v>165</v>
      </c>
      <c r="B501" t="s">
        <v>165</v>
      </c>
      <c r="C501" t="s">
        <v>165</v>
      </c>
      <c r="D501" t="s">
        <v>165</v>
      </c>
      <c r="F501" t="s">
        <v>165</v>
      </c>
      <c r="G501" t="s">
        <v>165</v>
      </c>
      <c r="H501" t="s">
        <v>165</v>
      </c>
      <c r="I501" t="s">
        <v>165</v>
      </c>
      <c r="K501" t="s">
        <v>165</v>
      </c>
      <c r="L501" t="s">
        <v>165</v>
      </c>
      <c r="M501" t="s">
        <v>165</v>
      </c>
      <c r="N501" t="s">
        <v>165</v>
      </c>
      <c r="P501" t="s">
        <v>165</v>
      </c>
      <c r="Q501" t="s">
        <v>165</v>
      </c>
      <c r="R501" t="s">
        <v>165</v>
      </c>
      <c r="S501" t="s">
        <v>165</v>
      </c>
    </row>
    <row r="502">
      <c r="A502" t="s">
        <v>165</v>
      </c>
      <c r="B502" t="s">
        <v>165</v>
      </c>
      <c r="C502" t="s">
        <v>165</v>
      </c>
      <c r="D502" t="s">
        <v>165</v>
      </c>
      <c r="F502" t="s">
        <v>165</v>
      </c>
      <c r="G502" t="s">
        <v>165</v>
      </c>
      <c r="H502" t="s">
        <v>165</v>
      </c>
      <c r="I502" t="s">
        <v>165</v>
      </c>
      <c r="K502" t="s">
        <v>165</v>
      </c>
      <c r="L502" t="s">
        <v>165</v>
      </c>
      <c r="M502" t="s">
        <v>165</v>
      </c>
      <c r="N502" t="s">
        <v>165</v>
      </c>
      <c r="P502" t="s">
        <v>165</v>
      </c>
      <c r="Q502" t="s">
        <v>165</v>
      </c>
      <c r="R502" t="s">
        <v>165</v>
      </c>
      <c r="S502" t="s">
        <v>165</v>
      </c>
    </row>
    <row r="503">
      <c r="A503" t="s">
        <v>165</v>
      </c>
      <c r="B503" t="s">
        <v>165</v>
      </c>
      <c r="C503" t="s">
        <v>165</v>
      </c>
      <c r="D503" t="s">
        <v>165</v>
      </c>
      <c r="F503" t="s">
        <v>165</v>
      </c>
      <c r="G503" t="s">
        <v>165</v>
      </c>
      <c r="H503" t="s">
        <v>165</v>
      </c>
      <c r="I503" t="s">
        <v>165</v>
      </c>
      <c r="K503" t="s">
        <v>165</v>
      </c>
      <c r="L503" t="s">
        <v>165</v>
      </c>
      <c r="M503" t="s">
        <v>165</v>
      </c>
      <c r="N503" t="s">
        <v>165</v>
      </c>
      <c r="P503" t="s">
        <v>165</v>
      </c>
      <c r="Q503" t="s">
        <v>165</v>
      </c>
      <c r="R503" t="s">
        <v>165</v>
      </c>
      <c r="S503" t="s">
        <v>165</v>
      </c>
    </row>
    <row r="504">
      <c r="A504" t="s">
        <v>165</v>
      </c>
      <c r="B504" t="s">
        <v>165</v>
      </c>
      <c r="C504" t="s">
        <v>165</v>
      </c>
      <c r="D504" t="s">
        <v>165</v>
      </c>
      <c r="F504" t="s">
        <v>165</v>
      </c>
      <c r="G504" t="s">
        <v>165</v>
      </c>
      <c r="H504" t="s">
        <v>165</v>
      </c>
      <c r="I504" t="s">
        <v>165</v>
      </c>
      <c r="K504" t="s">
        <v>165</v>
      </c>
      <c r="L504" t="s">
        <v>165</v>
      </c>
      <c r="M504" t="s">
        <v>165</v>
      </c>
      <c r="N504" t="s">
        <v>165</v>
      </c>
      <c r="P504" t="s">
        <v>165</v>
      </c>
      <c r="Q504" t="s">
        <v>165</v>
      </c>
      <c r="R504" t="s">
        <v>165</v>
      </c>
      <c r="S504" t="s">
        <v>165</v>
      </c>
    </row>
    <row r="505">
      <c r="A505" t="s">
        <v>165</v>
      </c>
      <c r="B505" t="s">
        <v>165</v>
      </c>
      <c r="C505" t="s">
        <v>165</v>
      </c>
      <c r="D505" t="s">
        <v>165</v>
      </c>
      <c r="F505" t="s">
        <v>165</v>
      </c>
      <c r="G505" t="s">
        <v>165</v>
      </c>
      <c r="H505" t="s">
        <v>165</v>
      </c>
      <c r="I505" t="s">
        <v>165</v>
      </c>
      <c r="K505" t="s">
        <v>165</v>
      </c>
      <c r="L505" t="s">
        <v>165</v>
      </c>
      <c r="M505" t="s">
        <v>165</v>
      </c>
      <c r="N505" t="s">
        <v>165</v>
      </c>
      <c r="P505" t="s">
        <v>165</v>
      </c>
      <c r="Q505" t="s">
        <v>165</v>
      </c>
      <c r="R505" t="s">
        <v>165</v>
      </c>
      <c r="S505" t="s">
        <v>165</v>
      </c>
    </row>
    <row r="506">
      <c r="A506" t="s">
        <v>165</v>
      </c>
      <c r="B506" t="s">
        <v>165</v>
      </c>
      <c r="C506" t="s">
        <v>165</v>
      </c>
      <c r="D506" t="s">
        <v>165</v>
      </c>
      <c r="F506" t="s">
        <v>165</v>
      </c>
      <c r="G506" t="s">
        <v>165</v>
      </c>
      <c r="H506" t="s">
        <v>165</v>
      </c>
      <c r="I506" t="s">
        <v>165</v>
      </c>
      <c r="K506" t="s">
        <v>165</v>
      </c>
      <c r="L506" t="s">
        <v>165</v>
      </c>
      <c r="M506" t="s">
        <v>165</v>
      </c>
      <c r="N506" t="s">
        <v>165</v>
      </c>
      <c r="P506" t="s">
        <v>165</v>
      </c>
      <c r="Q506" t="s">
        <v>165</v>
      </c>
      <c r="R506" t="s">
        <v>165</v>
      </c>
      <c r="S506" t="s">
        <v>165</v>
      </c>
    </row>
    <row r="507">
      <c r="A507" t="s">
        <v>165</v>
      </c>
      <c r="B507" t="s">
        <v>165</v>
      </c>
      <c r="C507" t="s">
        <v>165</v>
      </c>
      <c r="D507" t="s">
        <v>165</v>
      </c>
      <c r="F507" t="s">
        <v>165</v>
      </c>
      <c r="G507" t="s">
        <v>165</v>
      </c>
      <c r="H507" t="s">
        <v>165</v>
      </c>
      <c r="I507" t="s">
        <v>165</v>
      </c>
      <c r="K507" t="s">
        <v>165</v>
      </c>
      <c r="L507" t="s">
        <v>165</v>
      </c>
      <c r="M507" t="s">
        <v>165</v>
      </c>
      <c r="N507" t="s">
        <v>165</v>
      </c>
      <c r="P507" t="s">
        <v>165</v>
      </c>
      <c r="Q507" t="s">
        <v>165</v>
      </c>
      <c r="R507" t="s">
        <v>165</v>
      </c>
      <c r="S507" t="s">
        <v>165</v>
      </c>
    </row>
    <row r="508">
      <c r="A508" t="s">
        <v>165</v>
      </c>
      <c r="B508" t="s">
        <v>165</v>
      </c>
      <c r="C508" t="s">
        <v>165</v>
      </c>
      <c r="D508" t="s">
        <v>165</v>
      </c>
      <c r="F508" t="s">
        <v>165</v>
      </c>
      <c r="G508" t="s">
        <v>165</v>
      </c>
      <c r="H508" t="s">
        <v>165</v>
      </c>
      <c r="I508" t="s">
        <v>165</v>
      </c>
      <c r="K508" t="s">
        <v>165</v>
      </c>
      <c r="L508" t="s">
        <v>165</v>
      </c>
      <c r="M508" t="s">
        <v>165</v>
      </c>
      <c r="N508" t="s">
        <v>165</v>
      </c>
      <c r="P508" t="s">
        <v>165</v>
      </c>
      <c r="Q508" t="s">
        <v>165</v>
      </c>
      <c r="R508" t="s">
        <v>165</v>
      </c>
      <c r="S508" t="s">
        <v>165</v>
      </c>
    </row>
    <row r="509">
      <c r="A509" t="s">
        <v>165</v>
      </c>
      <c r="B509" t="s">
        <v>165</v>
      </c>
      <c r="C509" t="s">
        <v>165</v>
      </c>
      <c r="D509" t="s">
        <v>165</v>
      </c>
      <c r="F509" t="s">
        <v>165</v>
      </c>
      <c r="G509" t="s">
        <v>165</v>
      </c>
      <c r="H509" t="s">
        <v>165</v>
      </c>
      <c r="I509" t="s">
        <v>165</v>
      </c>
      <c r="K509" t="s">
        <v>165</v>
      </c>
      <c r="L509" t="s">
        <v>165</v>
      </c>
      <c r="M509" t="s">
        <v>165</v>
      </c>
      <c r="N509" t="s">
        <v>165</v>
      </c>
      <c r="P509" t="s">
        <v>165</v>
      </c>
      <c r="Q509" t="s">
        <v>165</v>
      </c>
      <c r="R509" t="s">
        <v>165</v>
      </c>
      <c r="S509" t="s">
        <v>165</v>
      </c>
    </row>
    <row r="510">
      <c r="A510" t="s">
        <v>165</v>
      </c>
      <c r="B510" t="s">
        <v>165</v>
      </c>
      <c r="C510" t="s">
        <v>165</v>
      </c>
      <c r="D510" t="s">
        <v>165</v>
      </c>
      <c r="F510" t="s">
        <v>165</v>
      </c>
      <c r="G510" t="s">
        <v>165</v>
      </c>
      <c r="H510" t="s">
        <v>165</v>
      </c>
      <c r="I510" t="s">
        <v>165</v>
      </c>
      <c r="K510" t="s">
        <v>165</v>
      </c>
      <c r="L510" t="s">
        <v>165</v>
      </c>
      <c r="M510" t="s">
        <v>165</v>
      </c>
      <c r="N510" t="s">
        <v>165</v>
      </c>
      <c r="P510" t="s">
        <v>165</v>
      </c>
      <c r="Q510" t="s">
        <v>165</v>
      </c>
      <c r="R510" t="s">
        <v>165</v>
      </c>
      <c r="S510" t="s">
        <v>165</v>
      </c>
    </row>
    <row r="511">
      <c r="A511" t="s">
        <v>165</v>
      </c>
      <c r="B511" t="s">
        <v>165</v>
      </c>
      <c r="C511" t="s">
        <v>165</v>
      </c>
      <c r="D511" t="s">
        <v>165</v>
      </c>
      <c r="F511" t="s">
        <v>165</v>
      </c>
      <c r="G511" t="s">
        <v>165</v>
      </c>
      <c r="H511" t="s">
        <v>165</v>
      </c>
      <c r="I511" t="s">
        <v>165</v>
      </c>
      <c r="K511" t="s">
        <v>165</v>
      </c>
      <c r="L511" t="s">
        <v>165</v>
      </c>
      <c r="M511" t="s">
        <v>165</v>
      </c>
      <c r="N511" t="s">
        <v>165</v>
      </c>
      <c r="P511" t="s">
        <v>165</v>
      </c>
      <c r="Q511" t="s">
        <v>165</v>
      </c>
      <c r="R511" t="s">
        <v>165</v>
      </c>
      <c r="S511" t="s">
        <v>165</v>
      </c>
    </row>
    <row r="512">
      <c r="A512" t="s">
        <v>165</v>
      </c>
      <c r="B512" t="s">
        <v>165</v>
      </c>
      <c r="C512" t="s">
        <v>165</v>
      </c>
      <c r="D512" t="s">
        <v>165</v>
      </c>
      <c r="F512" t="s">
        <v>165</v>
      </c>
      <c r="G512" t="s">
        <v>165</v>
      </c>
      <c r="H512" t="s">
        <v>165</v>
      </c>
      <c r="I512" t="s">
        <v>165</v>
      </c>
      <c r="K512" t="s">
        <v>165</v>
      </c>
      <c r="L512" t="s">
        <v>165</v>
      </c>
      <c r="M512" t="s">
        <v>165</v>
      </c>
      <c r="N512" t="s">
        <v>165</v>
      </c>
      <c r="P512" t="s">
        <v>165</v>
      </c>
      <c r="Q512" t="s">
        <v>165</v>
      </c>
      <c r="R512" t="s">
        <v>165</v>
      </c>
      <c r="S512" t="s">
        <v>165</v>
      </c>
    </row>
    <row r="513">
      <c r="A513" t="s">
        <v>165</v>
      </c>
      <c r="B513" t="s">
        <v>165</v>
      </c>
      <c r="C513" t="s">
        <v>165</v>
      </c>
      <c r="D513" t="s">
        <v>165</v>
      </c>
      <c r="F513" t="s">
        <v>165</v>
      </c>
      <c r="G513" t="s">
        <v>165</v>
      </c>
      <c r="H513" t="s">
        <v>165</v>
      </c>
      <c r="I513" t="s">
        <v>165</v>
      </c>
      <c r="K513" t="s">
        <v>165</v>
      </c>
      <c r="L513" t="s">
        <v>165</v>
      </c>
      <c r="M513" t="s">
        <v>165</v>
      </c>
      <c r="N513" t="s">
        <v>165</v>
      </c>
      <c r="P513" t="s">
        <v>165</v>
      </c>
      <c r="Q513" t="s">
        <v>165</v>
      </c>
      <c r="R513" t="s">
        <v>165</v>
      </c>
      <c r="S513" t="s">
        <v>165</v>
      </c>
    </row>
    <row r="514">
      <c r="A514" t="s">
        <v>165</v>
      </c>
      <c r="B514" t="s">
        <v>165</v>
      </c>
      <c r="C514" t="s">
        <v>165</v>
      </c>
      <c r="D514" t="s">
        <v>165</v>
      </c>
      <c r="F514" t="s">
        <v>165</v>
      </c>
      <c r="G514" t="s">
        <v>165</v>
      </c>
      <c r="H514" t="s">
        <v>165</v>
      </c>
      <c r="I514" t="s">
        <v>165</v>
      </c>
      <c r="K514" t="s">
        <v>165</v>
      </c>
      <c r="L514" t="s">
        <v>165</v>
      </c>
      <c r="M514" t="s">
        <v>165</v>
      </c>
      <c r="N514" t="s">
        <v>165</v>
      </c>
      <c r="P514" t="s">
        <v>165</v>
      </c>
      <c r="Q514" t="s">
        <v>165</v>
      </c>
      <c r="R514" t="s">
        <v>165</v>
      </c>
      <c r="S514" t="s">
        <v>165</v>
      </c>
    </row>
    <row r="515">
      <c r="A515" t="s">
        <v>165</v>
      </c>
      <c r="B515" t="s">
        <v>165</v>
      </c>
      <c r="C515" t="s">
        <v>165</v>
      </c>
      <c r="D515" t="s">
        <v>165</v>
      </c>
      <c r="F515" t="s">
        <v>165</v>
      </c>
      <c r="G515" t="s">
        <v>165</v>
      </c>
      <c r="H515" t="s">
        <v>165</v>
      </c>
      <c r="I515" t="s">
        <v>165</v>
      </c>
      <c r="K515" t="s">
        <v>165</v>
      </c>
      <c r="L515" t="s">
        <v>165</v>
      </c>
      <c r="M515" t="s">
        <v>165</v>
      </c>
      <c r="N515" t="s">
        <v>165</v>
      </c>
      <c r="P515" t="s">
        <v>165</v>
      </c>
      <c r="Q515" t="s">
        <v>165</v>
      </c>
      <c r="R515" t="s">
        <v>165</v>
      </c>
      <c r="S515" t="s">
        <v>165</v>
      </c>
    </row>
    <row r="516">
      <c r="A516" t="s">
        <v>165</v>
      </c>
      <c r="B516" t="s">
        <v>165</v>
      </c>
      <c r="C516" t="s">
        <v>165</v>
      </c>
      <c r="D516" t="s">
        <v>165</v>
      </c>
      <c r="F516" t="s">
        <v>165</v>
      </c>
      <c r="G516" t="s">
        <v>165</v>
      </c>
      <c r="H516" t="s">
        <v>165</v>
      </c>
      <c r="I516" t="s">
        <v>165</v>
      </c>
      <c r="K516" t="s">
        <v>165</v>
      </c>
      <c r="L516" t="s">
        <v>165</v>
      </c>
      <c r="M516" t="s">
        <v>165</v>
      </c>
      <c r="N516" t="s">
        <v>165</v>
      </c>
      <c r="P516" t="s">
        <v>165</v>
      </c>
      <c r="Q516" t="s">
        <v>165</v>
      </c>
      <c r="R516" t="s">
        <v>165</v>
      </c>
      <c r="S516" t="s">
        <v>165</v>
      </c>
    </row>
    <row r="517">
      <c r="A517" t="s">
        <v>165</v>
      </c>
      <c r="B517" t="s">
        <v>165</v>
      </c>
      <c r="C517" t="s">
        <v>165</v>
      </c>
      <c r="D517" t="s">
        <v>165</v>
      </c>
      <c r="F517" t="s">
        <v>165</v>
      </c>
      <c r="G517" t="s">
        <v>165</v>
      </c>
      <c r="H517" t="s">
        <v>165</v>
      </c>
      <c r="I517" t="s">
        <v>165</v>
      </c>
      <c r="K517" t="s">
        <v>165</v>
      </c>
      <c r="L517" t="s">
        <v>165</v>
      </c>
      <c r="M517" t="s">
        <v>165</v>
      </c>
      <c r="N517" t="s">
        <v>165</v>
      </c>
      <c r="P517" t="s">
        <v>165</v>
      </c>
      <c r="Q517" t="s">
        <v>165</v>
      </c>
      <c r="R517" t="s">
        <v>165</v>
      </c>
      <c r="S517" t="s">
        <v>165</v>
      </c>
    </row>
    <row r="518">
      <c r="A518" t="s">
        <v>165</v>
      </c>
      <c r="B518" t="s">
        <v>165</v>
      </c>
      <c r="C518" t="s">
        <v>165</v>
      </c>
      <c r="D518" t="s">
        <v>165</v>
      </c>
      <c r="F518" t="s">
        <v>165</v>
      </c>
      <c r="G518" t="s">
        <v>165</v>
      </c>
      <c r="H518" t="s">
        <v>165</v>
      </c>
      <c r="I518" t="s">
        <v>165</v>
      </c>
      <c r="K518" t="s">
        <v>165</v>
      </c>
      <c r="L518" t="s">
        <v>165</v>
      </c>
      <c r="M518" t="s">
        <v>165</v>
      </c>
      <c r="N518" t="s">
        <v>165</v>
      </c>
      <c r="P518" t="s">
        <v>165</v>
      </c>
      <c r="Q518" t="s">
        <v>165</v>
      </c>
      <c r="R518" t="s">
        <v>165</v>
      </c>
      <c r="S518" t="s">
        <v>165</v>
      </c>
    </row>
    <row r="519">
      <c r="A519" t="s">
        <v>165</v>
      </c>
      <c r="B519" t="s">
        <v>165</v>
      </c>
      <c r="C519" t="s">
        <v>165</v>
      </c>
      <c r="D519" t="s">
        <v>165</v>
      </c>
      <c r="F519" t="s">
        <v>165</v>
      </c>
      <c r="G519" t="s">
        <v>165</v>
      </c>
      <c r="H519" t="s">
        <v>165</v>
      </c>
      <c r="I519" t="s">
        <v>165</v>
      </c>
      <c r="K519" t="s">
        <v>165</v>
      </c>
      <c r="L519" t="s">
        <v>165</v>
      </c>
      <c r="M519" t="s">
        <v>165</v>
      </c>
      <c r="N519" t="s">
        <v>165</v>
      </c>
      <c r="P519" t="s">
        <v>165</v>
      </c>
      <c r="Q519" t="s">
        <v>165</v>
      </c>
      <c r="R519" t="s">
        <v>165</v>
      </c>
      <c r="S519" t="s">
        <v>165</v>
      </c>
    </row>
    <row r="520">
      <c r="A520" t="s">
        <v>165</v>
      </c>
      <c r="B520" t="s">
        <v>165</v>
      </c>
      <c r="C520" t="s">
        <v>165</v>
      </c>
      <c r="D520" t="s">
        <v>165</v>
      </c>
      <c r="F520" t="s">
        <v>165</v>
      </c>
      <c r="G520" t="s">
        <v>165</v>
      </c>
      <c r="H520" t="s">
        <v>165</v>
      </c>
      <c r="I520" t="s">
        <v>165</v>
      </c>
      <c r="K520" t="s">
        <v>165</v>
      </c>
      <c r="L520" t="s">
        <v>165</v>
      </c>
      <c r="M520" t="s">
        <v>165</v>
      </c>
      <c r="N520" t="s">
        <v>165</v>
      </c>
      <c r="P520" t="s">
        <v>165</v>
      </c>
      <c r="Q520" t="s">
        <v>165</v>
      </c>
      <c r="R520" t="s">
        <v>165</v>
      </c>
      <c r="S520" t="s">
        <v>165</v>
      </c>
    </row>
    <row r="521">
      <c r="A521" t="s">
        <v>165</v>
      </c>
      <c r="B521" t="s">
        <v>165</v>
      </c>
      <c r="C521" t="s">
        <v>165</v>
      </c>
      <c r="D521" t="s">
        <v>165</v>
      </c>
      <c r="F521" t="s">
        <v>165</v>
      </c>
      <c r="G521" t="s">
        <v>165</v>
      </c>
      <c r="H521" t="s">
        <v>165</v>
      </c>
      <c r="I521" t="s">
        <v>165</v>
      </c>
      <c r="K521" t="s">
        <v>165</v>
      </c>
      <c r="L521" t="s">
        <v>165</v>
      </c>
      <c r="M521" t="s">
        <v>165</v>
      </c>
      <c r="N521" t="s">
        <v>165</v>
      </c>
      <c r="P521" t="s">
        <v>165</v>
      </c>
      <c r="Q521" t="s">
        <v>165</v>
      </c>
      <c r="R521" t="s">
        <v>165</v>
      </c>
      <c r="S521" t="s">
        <v>165</v>
      </c>
    </row>
    <row r="522">
      <c r="A522" t="s">
        <v>165</v>
      </c>
      <c r="B522" t="s">
        <v>165</v>
      </c>
      <c r="C522" t="s">
        <v>165</v>
      </c>
      <c r="D522" t="s">
        <v>165</v>
      </c>
      <c r="F522" t="s">
        <v>165</v>
      </c>
      <c r="G522" t="s">
        <v>165</v>
      </c>
      <c r="H522" t="s">
        <v>165</v>
      </c>
      <c r="I522" t="s">
        <v>165</v>
      </c>
      <c r="K522" t="s">
        <v>165</v>
      </c>
      <c r="L522" t="s">
        <v>165</v>
      </c>
      <c r="M522" t="s">
        <v>165</v>
      </c>
      <c r="N522" t="s">
        <v>165</v>
      </c>
      <c r="P522" t="s">
        <v>165</v>
      </c>
      <c r="Q522" t="s">
        <v>165</v>
      </c>
      <c r="R522" t="s">
        <v>165</v>
      </c>
      <c r="S522" t="s">
        <v>165</v>
      </c>
    </row>
    <row r="523">
      <c r="A523" t="s">
        <v>165</v>
      </c>
      <c r="B523" t="s">
        <v>165</v>
      </c>
      <c r="C523" t="s">
        <v>165</v>
      </c>
      <c r="D523" t="s">
        <v>165</v>
      </c>
      <c r="F523" t="s">
        <v>165</v>
      </c>
      <c r="G523" t="s">
        <v>165</v>
      </c>
      <c r="H523" t="s">
        <v>165</v>
      </c>
      <c r="I523" t="s">
        <v>165</v>
      </c>
      <c r="K523" t="s">
        <v>165</v>
      </c>
      <c r="L523" t="s">
        <v>165</v>
      </c>
      <c r="M523" t="s">
        <v>165</v>
      </c>
      <c r="N523" t="s">
        <v>165</v>
      </c>
      <c r="P523" t="s">
        <v>165</v>
      </c>
      <c r="Q523" t="s">
        <v>165</v>
      </c>
      <c r="R523" t="s">
        <v>165</v>
      </c>
      <c r="S523" t="s">
        <v>165</v>
      </c>
    </row>
    <row r="524">
      <c r="A524" t="s">
        <v>165</v>
      </c>
      <c r="B524" t="s">
        <v>165</v>
      </c>
      <c r="C524" t="s">
        <v>165</v>
      </c>
      <c r="D524" t="s">
        <v>165</v>
      </c>
      <c r="F524" t="s">
        <v>165</v>
      </c>
      <c r="G524" t="s">
        <v>165</v>
      </c>
      <c r="H524" t="s">
        <v>165</v>
      </c>
      <c r="I524" t="s">
        <v>165</v>
      </c>
      <c r="K524" t="s">
        <v>165</v>
      </c>
      <c r="L524" t="s">
        <v>165</v>
      </c>
      <c r="M524" t="s">
        <v>165</v>
      </c>
      <c r="N524" t="s">
        <v>165</v>
      </c>
      <c r="P524" t="s">
        <v>165</v>
      </c>
      <c r="Q524" t="s">
        <v>165</v>
      </c>
      <c r="R524" t="s">
        <v>165</v>
      </c>
      <c r="S524" t="s">
        <v>165</v>
      </c>
    </row>
    <row r="525">
      <c r="A525" t="s">
        <v>165</v>
      </c>
      <c r="B525" t="s">
        <v>165</v>
      </c>
      <c r="C525" t="s">
        <v>165</v>
      </c>
      <c r="D525" t="s">
        <v>165</v>
      </c>
      <c r="F525" t="s">
        <v>165</v>
      </c>
      <c r="G525" t="s">
        <v>165</v>
      </c>
      <c r="H525" t="s">
        <v>165</v>
      </c>
      <c r="I525" t="s">
        <v>165</v>
      </c>
      <c r="K525" t="s">
        <v>165</v>
      </c>
      <c r="L525" t="s">
        <v>165</v>
      </c>
      <c r="M525" t="s">
        <v>165</v>
      </c>
      <c r="N525" t="s">
        <v>165</v>
      </c>
      <c r="P525" t="s">
        <v>165</v>
      </c>
      <c r="Q525" t="s">
        <v>165</v>
      </c>
      <c r="R525" t="s">
        <v>165</v>
      </c>
      <c r="S525" t="s">
        <v>165</v>
      </c>
    </row>
    <row r="526">
      <c r="A526" t="s">
        <v>165</v>
      </c>
      <c r="B526" t="s">
        <v>165</v>
      </c>
      <c r="C526" t="s">
        <v>165</v>
      </c>
      <c r="D526" t="s">
        <v>165</v>
      </c>
      <c r="F526" t="s">
        <v>165</v>
      </c>
      <c r="G526" t="s">
        <v>165</v>
      </c>
      <c r="H526" t="s">
        <v>165</v>
      </c>
      <c r="I526" t="s">
        <v>165</v>
      </c>
      <c r="K526" t="s">
        <v>165</v>
      </c>
      <c r="L526" t="s">
        <v>165</v>
      </c>
      <c r="M526" t="s">
        <v>165</v>
      </c>
      <c r="N526" t="s">
        <v>165</v>
      </c>
      <c r="P526" t="s">
        <v>165</v>
      </c>
      <c r="Q526" t="s">
        <v>165</v>
      </c>
      <c r="R526" t="s">
        <v>165</v>
      </c>
      <c r="S526" t="s">
        <v>165</v>
      </c>
    </row>
    <row r="527">
      <c r="A527" t="s">
        <v>165</v>
      </c>
      <c r="B527" t="s">
        <v>165</v>
      </c>
      <c r="C527" t="s">
        <v>165</v>
      </c>
      <c r="D527" t="s">
        <v>165</v>
      </c>
      <c r="F527" t="s">
        <v>165</v>
      </c>
      <c r="G527" t="s">
        <v>165</v>
      </c>
      <c r="H527" t="s">
        <v>165</v>
      </c>
      <c r="I527" t="s">
        <v>165</v>
      </c>
      <c r="K527" t="s">
        <v>165</v>
      </c>
      <c r="L527" t="s">
        <v>165</v>
      </c>
      <c r="M527" t="s">
        <v>165</v>
      </c>
      <c r="N527" t="s">
        <v>165</v>
      </c>
      <c r="P527" t="s">
        <v>165</v>
      </c>
      <c r="Q527" t="s">
        <v>165</v>
      </c>
      <c r="R527" t="s">
        <v>165</v>
      </c>
      <c r="S527" t="s">
        <v>165</v>
      </c>
    </row>
    <row r="528">
      <c r="A528" t="s">
        <v>165</v>
      </c>
      <c r="B528" t="s">
        <v>165</v>
      </c>
      <c r="C528" t="s">
        <v>165</v>
      </c>
      <c r="D528" t="s">
        <v>165</v>
      </c>
      <c r="F528" t="s">
        <v>165</v>
      </c>
      <c r="G528" t="s">
        <v>165</v>
      </c>
      <c r="H528" t="s">
        <v>165</v>
      </c>
      <c r="I528" t="s">
        <v>165</v>
      </c>
      <c r="K528" t="s">
        <v>165</v>
      </c>
      <c r="L528" t="s">
        <v>165</v>
      </c>
      <c r="M528" t="s">
        <v>165</v>
      </c>
      <c r="N528" t="s">
        <v>165</v>
      </c>
      <c r="P528" t="s">
        <v>165</v>
      </c>
      <c r="Q528" t="s">
        <v>165</v>
      </c>
      <c r="R528" t="s">
        <v>165</v>
      </c>
      <c r="S528" t="s">
        <v>165</v>
      </c>
    </row>
    <row r="529">
      <c r="A529" t="s">
        <v>165</v>
      </c>
      <c r="B529" t="s">
        <v>165</v>
      </c>
      <c r="C529" t="s">
        <v>165</v>
      </c>
      <c r="D529" t="s">
        <v>165</v>
      </c>
      <c r="F529" t="s">
        <v>165</v>
      </c>
      <c r="G529" t="s">
        <v>165</v>
      </c>
      <c r="H529" t="s">
        <v>165</v>
      </c>
      <c r="I529" t="s">
        <v>165</v>
      </c>
      <c r="K529" t="s">
        <v>165</v>
      </c>
      <c r="L529" t="s">
        <v>165</v>
      </c>
      <c r="M529" t="s">
        <v>165</v>
      </c>
      <c r="N529" t="s">
        <v>165</v>
      </c>
      <c r="P529" t="s">
        <v>165</v>
      </c>
      <c r="Q529" t="s">
        <v>165</v>
      </c>
      <c r="R529" t="s">
        <v>165</v>
      </c>
      <c r="S529" t="s">
        <v>165</v>
      </c>
    </row>
    <row r="530">
      <c r="A530" t="s">
        <v>165</v>
      </c>
      <c r="B530" t="s">
        <v>165</v>
      </c>
      <c r="C530" t="s">
        <v>165</v>
      </c>
      <c r="D530" t="s">
        <v>165</v>
      </c>
      <c r="F530" t="s">
        <v>165</v>
      </c>
      <c r="G530" t="s">
        <v>165</v>
      </c>
      <c r="H530" t="s">
        <v>165</v>
      </c>
      <c r="I530" t="s">
        <v>165</v>
      </c>
      <c r="K530" t="s">
        <v>165</v>
      </c>
      <c r="L530" t="s">
        <v>165</v>
      </c>
      <c r="M530" t="s">
        <v>165</v>
      </c>
      <c r="N530" t="s">
        <v>165</v>
      </c>
      <c r="P530" t="s">
        <v>165</v>
      </c>
      <c r="Q530" t="s">
        <v>165</v>
      </c>
      <c r="R530" t="s">
        <v>165</v>
      </c>
      <c r="S530" t="s">
        <v>165</v>
      </c>
    </row>
    <row r="531">
      <c r="A531" t="s">
        <v>165</v>
      </c>
      <c r="B531" t="s">
        <v>165</v>
      </c>
      <c r="C531" t="s">
        <v>165</v>
      </c>
      <c r="D531" t="s">
        <v>165</v>
      </c>
      <c r="F531" t="s">
        <v>165</v>
      </c>
      <c r="G531" t="s">
        <v>165</v>
      </c>
      <c r="H531" t="s">
        <v>165</v>
      </c>
      <c r="I531" t="s">
        <v>165</v>
      </c>
      <c r="K531" t="s">
        <v>165</v>
      </c>
      <c r="L531" t="s">
        <v>165</v>
      </c>
      <c r="M531" t="s">
        <v>165</v>
      </c>
      <c r="N531" t="s">
        <v>165</v>
      </c>
      <c r="P531" t="s">
        <v>165</v>
      </c>
      <c r="Q531" t="s">
        <v>165</v>
      </c>
      <c r="R531" t="s">
        <v>165</v>
      </c>
      <c r="S531" t="s">
        <v>165</v>
      </c>
    </row>
    <row r="532">
      <c r="A532" t="s">
        <v>165</v>
      </c>
      <c r="B532" t="s">
        <v>165</v>
      </c>
      <c r="C532" t="s">
        <v>165</v>
      </c>
      <c r="D532" t="s">
        <v>165</v>
      </c>
      <c r="F532" t="s">
        <v>165</v>
      </c>
      <c r="G532" t="s">
        <v>165</v>
      </c>
      <c r="H532" t="s">
        <v>165</v>
      </c>
      <c r="I532" t="s">
        <v>165</v>
      </c>
      <c r="K532" t="s">
        <v>165</v>
      </c>
      <c r="L532" t="s">
        <v>165</v>
      </c>
      <c r="M532" t="s">
        <v>165</v>
      </c>
      <c r="N532" t="s">
        <v>165</v>
      </c>
      <c r="P532" t="s">
        <v>165</v>
      </c>
      <c r="Q532" t="s">
        <v>165</v>
      </c>
      <c r="R532" t="s">
        <v>165</v>
      </c>
      <c r="S532" t="s">
        <v>165</v>
      </c>
    </row>
    <row r="533">
      <c r="A533" t="s">
        <v>165</v>
      </c>
      <c r="B533" t="s">
        <v>165</v>
      </c>
      <c r="C533" t="s">
        <v>165</v>
      </c>
      <c r="D533" t="s">
        <v>165</v>
      </c>
      <c r="F533" t="s">
        <v>165</v>
      </c>
      <c r="G533" t="s">
        <v>165</v>
      </c>
      <c r="H533" t="s">
        <v>165</v>
      </c>
      <c r="I533" t="s">
        <v>165</v>
      </c>
      <c r="K533" t="s">
        <v>165</v>
      </c>
      <c r="L533" t="s">
        <v>165</v>
      </c>
      <c r="M533" t="s">
        <v>165</v>
      </c>
      <c r="N533" t="s">
        <v>165</v>
      </c>
      <c r="P533" t="s">
        <v>165</v>
      </c>
      <c r="Q533" t="s">
        <v>165</v>
      </c>
      <c r="R533" t="s">
        <v>165</v>
      </c>
      <c r="S533" t="s">
        <v>165</v>
      </c>
    </row>
    <row r="534">
      <c r="A534" t="s">
        <v>165</v>
      </c>
      <c r="B534" t="s">
        <v>165</v>
      </c>
      <c r="C534" t="s">
        <v>165</v>
      </c>
      <c r="D534" t="s">
        <v>165</v>
      </c>
      <c r="F534" t="s">
        <v>165</v>
      </c>
      <c r="G534" t="s">
        <v>165</v>
      </c>
      <c r="H534" t="s">
        <v>165</v>
      </c>
      <c r="I534" t="s">
        <v>165</v>
      </c>
      <c r="K534" t="s">
        <v>165</v>
      </c>
      <c r="L534" t="s">
        <v>165</v>
      </c>
      <c r="M534" t="s">
        <v>165</v>
      </c>
      <c r="N534" t="s">
        <v>165</v>
      </c>
      <c r="P534" t="s">
        <v>165</v>
      </c>
      <c r="Q534" t="s">
        <v>165</v>
      </c>
      <c r="R534" t="s">
        <v>165</v>
      </c>
      <c r="S534" t="s">
        <v>165</v>
      </c>
    </row>
    <row r="535">
      <c r="A535" t="s">
        <v>165</v>
      </c>
      <c r="B535" t="s">
        <v>165</v>
      </c>
      <c r="C535" t="s">
        <v>165</v>
      </c>
      <c r="D535" t="s">
        <v>165</v>
      </c>
      <c r="F535" t="s">
        <v>165</v>
      </c>
      <c r="G535" t="s">
        <v>165</v>
      </c>
      <c r="H535" t="s">
        <v>165</v>
      </c>
      <c r="I535" t="s">
        <v>165</v>
      </c>
      <c r="K535" t="s">
        <v>165</v>
      </c>
      <c r="L535" t="s">
        <v>165</v>
      </c>
      <c r="M535" t="s">
        <v>165</v>
      </c>
      <c r="N535" t="s">
        <v>165</v>
      </c>
      <c r="P535" t="s">
        <v>165</v>
      </c>
      <c r="Q535" t="s">
        <v>165</v>
      </c>
      <c r="R535" t="s">
        <v>165</v>
      </c>
      <c r="S535" t="s">
        <v>165</v>
      </c>
    </row>
    <row r="536">
      <c r="A536" t="s">
        <v>165</v>
      </c>
      <c r="B536" t="s">
        <v>165</v>
      </c>
      <c r="C536" t="s">
        <v>165</v>
      </c>
      <c r="D536" t="s">
        <v>165</v>
      </c>
      <c r="F536" t="s">
        <v>165</v>
      </c>
      <c r="G536" t="s">
        <v>165</v>
      </c>
      <c r="H536" t="s">
        <v>165</v>
      </c>
      <c r="I536" t="s">
        <v>165</v>
      </c>
      <c r="K536" t="s">
        <v>165</v>
      </c>
      <c r="L536" t="s">
        <v>165</v>
      </c>
      <c r="M536" t="s">
        <v>165</v>
      </c>
      <c r="N536" t="s">
        <v>165</v>
      </c>
      <c r="P536" t="s">
        <v>165</v>
      </c>
      <c r="Q536" t="s">
        <v>165</v>
      </c>
      <c r="R536" t="s">
        <v>165</v>
      </c>
      <c r="S536" t="s">
        <v>165</v>
      </c>
    </row>
    <row r="537">
      <c r="A537" t="s">
        <v>165</v>
      </c>
      <c r="B537" t="s">
        <v>165</v>
      </c>
      <c r="C537" t="s">
        <v>165</v>
      </c>
      <c r="D537" t="s">
        <v>165</v>
      </c>
      <c r="F537" t="s">
        <v>165</v>
      </c>
      <c r="G537" t="s">
        <v>165</v>
      </c>
      <c r="H537" t="s">
        <v>165</v>
      </c>
      <c r="I537" t="s">
        <v>165</v>
      </c>
      <c r="K537" t="s">
        <v>165</v>
      </c>
      <c r="L537" t="s">
        <v>165</v>
      </c>
      <c r="M537" t="s">
        <v>165</v>
      </c>
      <c r="N537" t="s">
        <v>165</v>
      </c>
      <c r="P537" t="s">
        <v>165</v>
      </c>
      <c r="Q537" t="s">
        <v>165</v>
      </c>
      <c r="R537" t="s">
        <v>165</v>
      </c>
      <c r="S537" t="s">
        <v>165</v>
      </c>
    </row>
    <row r="538">
      <c r="A538" t="s">
        <v>165</v>
      </c>
      <c r="B538" t="s">
        <v>165</v>
      </c>
      <c r="C538" t="s">
        <v>165</v>
      </c>
      <c r="D538" t="s">
        <v>165</v>
      </c>
      <c r="F538" t="s">
        <v>165</v>
      </c>
      <c r="G538" t="s">
        <v>165</v>
      </c>
      <c r="H538" t="s">
        <v>165</v>
      </c>
      <c r="I538" t="s">
        <v>165</v>
      </c>
      <c r="K538" t="s">
        <v>165</v>
      </c>
      <c r="L538" t="s">
        <v>165</v>
      </c>
      <c r="M538" t="s">
        <v>165</v>
      </c>
      <c r="N538" t="s">
        <v>165</v>
      </c>
      <c r="P538" t="s">
        <v>165</v>
      </c>
      <c r="Q538" t="s">
        <v>165</v>
      </c>
      <c r="R538" t="s">
        <v>165</v>
      </c>
      <c r="S538" t="s">
        <v>165</v>
      </c>
    </row>
    <row r="539">
      <c r="A539" t="s">
        <v>165</v>
      </c>
      <c r="B539" t="s">
        <v>165</v>
      </c>
      <c r="C539" t="s">
        <v>165</v>
      </c>
      <c r="D539" t="s">
        <v>165</v>
      </c>
      <c r="F539" t="s">
        <v>165</v>
      </c>
      <c r="G539" t="s">
        <v>165</v>
      </c>
      <c r="H539" t="s">
        <v>165</v>
      </c>
      <c r="I539" t="s">
        <v>165</v>
      </c>
      <c r="K539" t="s">
        <v>165</v>
      </c>
      <c r="L539" t="s">
        <v>165</v>
      </c>
      <c r="M539" t="s">
        <v>165</v>
      </c>
      <c r="N539" t="s">
        <v>165</v>
      </c>
      <c r="P539" t="s">
        <v>165</v>
      </c>
      <c r="Q539" t="s">
        <v>165</v>
      </c>
      <c r="R539" t="s">
        <v>165</v>
      </c>
      <c r="S539" t="s">
        <v>165</v>
      </c>
    </row>
    <row r="540">
      <c r="A540" t="s">
        <v>165</v>
      </c>
      <c r="B540" t="s">
        <v>165</v>
      </c>
      <c r="C540" t="s">
        <v>165</v>
      </c>
      <c r="D540" t="s">
        <v>165</v>
      </c>
      <c r="F540" t="s">
        <v>165</v>
      </c>
      <c r="G540" t="s">
        <v>165</v>
      </c>
      <c r="H540" t="s">
        <v>165</v>
      </c>
      <c r="I540" t="s">
        <v>165</v>
      </c>
      <c r="K540" t="s">
        <v>165</v>
      </c>
      <c r="L540" t="s">
        <v>165</v>
      </c>
      <c r="M540" t="s">
        <v>165</v>
      </c>
      <c r="N540" t="s">
        <v>165</v>
      </c>
      <c r="P540" t="s">
        <v>165</v>
      </c>
      <c r="Q540" t="s">
        <v>165</v>
      </c>
      <c r="R540" t="s">
        <v>165</v>
      </c>
      <c r="S540" t="s">
        <v>165</v>
      </c>
    </row>
    <row r="541">
      <c r="A541" t="s">
        <v>165</v>
      </c>
      <c r="B541" t="s">
        <v>165</v>
      </c>
      <c r="C541" t="s">
        <v>165</v>
      </c>
      <c r="D541" t="s">
        <v>165</v>
      </c>
      <c r="F541" t="s">
        <v>165</v>
      </c>
      <c r="G541" t="s">
        <v>165</v>
      </c>
      <c r="H541" t="s">
        <v>165</v>
      </c>
      <c r="I541" t="s">
        <v>165</v>
      </c>
      <c r="K541" t="s">
        <v>165</v>
      </c>
      <c r="L541" t="s">
        <v>165</v>
      </c>
      <c r="M541" t="s">
        <v>165</v>
      </c>
      <c r="N541" t="s">
        <v>165</v>
      </c>
      <c r="P541" t="s">
        <v>165</v>
      </c>
      <c r="Q541" t="s">
        <v>165</v>
      </c>
      <c r="R541" t="s">
        <v>165</v>
      </c>
      <c r="S541" t="s">
        <v>165</v>
      </c>
    </row>
    <row r="542">
      <c r="A542" t="s">
        <v>165</v>
      </c>
      <c r="B542" t="s">
        <v>165</v>
      </c>
      <c r="C542" t="s">
        <v>165</v>
      </c>
      <c r="D542" t="s">
        <v>165</v>
      </c>
      <c r="F542" t="s">
        <v>165</v>
      </c>
      <c r="G542" t="s">
        <v>165</v>
      </c>
      <c r="H542" t="s">
        <v>165</v>
      </c>
      <c r="I542" t="s">
        <v>165</v>
      </c>
      <c r="K542" t="s">
        <v>165</v>
      </c>
      <c r="L542" t="s">
        <v>165</v>
      </c>
      <c r="M542" t="s">
        <v>165</v>
      </c>
      <c r="N542" t="s">
        <v>165</v>
      </c>
      <c r="P542" t="s">
        <v>165</v>
      </c>
      <c r="Q542" t="s">
        <v>165</v>
      </c>
      <c r="R542" t="s">
        <v>165</v>
      </c>
      <c r="S542" t="s">
        <v>165</v>
      </c>
    </row>
    <row r="543">
      <c r="A543" t="s">
        <v>165</v>
      </c>
      <c r="B543" t="s">
        <v>165</v>
      </c>
      <c r="C543" t="s">
        <v>165</v>
      </c>
      <c r="D543" t="s">
        <v>165</v>
      </c>
      <c r="F543" t="s">
        <v>165</v>
      </c>
      <c r="G543" t="s">
        <v>165</v>
      </c>
      <c r="H543" t="s">
        <v>165</v>
      </c>
      <c r="I543" t="s">
        <v>165</v>
      </c>
      <c r="K543" t="s">
        <v>165</v>
      </c>
      <c r="L543" t="s">
        <v>165</v>
      </c>
      <c r="M543" t="s">
        <v>165</v>
      </c>
      <c r="N543" t="s">
        <v>165</v>
      </c>
      <c r="P543" t="s">
        <v>165</v>
      </c>
      <c r="Q543" t="s">
        <v>165</v>
      </c>
      <c r="R543" t="s">
        <v>165</v>
      </c>
      <c r="S543" t="s">
        <v>165</v>
      </c>
    </row>
    <row r="544">
      <c r="A544" t="s">
        <v>165</v>
      </c>
      <c r="B544" t="s">
        <v>165</v>
      </c>
      <c r="C544" t="s">
        <v>165</v>
      </c>
      <c r="D544" t="s">
        <v>165</v>
      </c>
      <c r="F544" t="s">
        <v>165</v>
      </c>
      <c r="G544" t="s">
        <v>165</v>
      </c>
      <c r="H544" t="s">
        <v>165</v>
      </c>
      <c r="I544" t="s">
        <v>165</v>
      </c>
      <c r="K544" t="s">
        <v>165</v>
      </c>
      <c r="L544" t="s">
        <v>165</v>
      </c>
      <c r="M544" t="s">
        <v>165</v>
      </c>
      <c r="N544" t="s">
        <v>165</v>
      </c>
      <c r="P544" t="s">
        <v>165</v>
      </c>
      <c r="Q544" t="s">
        <v>165</v>
      </c>
      <c r="R544" t="s">
        <v>165</v>
      </c>
      <c r="S544" t="s">
        <v>165</v>
      </c>
    </row>
    <row r="545">
      <c r="A545" t="s">
        <v>165</v>
      </c>
      <c r="B545" t="s">
        <v>165</v>
      </c>
      <c r="C545" t="s">
        <v>165</v>
      </c>
      <c r="D545" t="s">
        <v>165</v>
      </c>
      <c r="F545" t="s">
        <v>165</v>
      </c>
      <c r="G545" t="s">
        <v>165</v>
      </c>
      <c r="H545" t="s">
        <v>165</v>
      </c>
      <c r="I545" t="s">
        <v>165</v>
      </c>
      <c r="K545" t="s">
        <v>165</v>
      </c>
      <c r="L545" t="s">
        <v>165</v>
      </c>
      <c r="M545" t="s">
        <v>165</v>
      </c>
      <c r="N545" t="s">
        <v>165</v>
      </c>
      <c r="P545" t="s">
        <v>165</v>
      </c>
      <c r="Q545" t="s">
        <v>165</v>
      </c>
      <c r="R545" t="s">
        <v>165</v>
      </c>
      <c r="S545" t="s">
        <v>165</v>
      </c>
    </row>
    <row r="546">
      <c r="A546" t="s">
        <v>165</v>
      </c>
      <c r="B546" t="s">
        <v>165</v>
      </c>
      <c r="C546" t="s">
        <v>165</v>
      </c>
      <c r="D546" t="s">
        <v>165</v>
      </c>
      <c r="F546" t="s">
        <v>165</v>
      </c>
      <c r="G546" t="s">
        <v>165</v>
      </c>
      <c r="H546" t="s">
        <v>165</v>
      </c>
      <c r="I546" t="s">
        <v>165</v>
      </c>
      <c r="K546" t="s">
        <v>165</v>
      </c>
      <c r="L546" t="s">
        <v>165</v>
      </c>
      <c r="M546" t="s">
        <v>165</v>
      </c>
      <c r="N546" t="s">
        <v>165</v>
      </c>
      <c r="P546" t="s">
        <v>165</v>
      </c>
      <c r="Q546" t="s">
        <v>165</v>
      </c>
      <c r="R546" t="s">
        <v>165</v>
      </c>
      <c r="S546" t="s">
        <v>165</v>
      </c>
    </row>
    <row r="547">
      <c r="A547" t="s">
        <v>165</v>
      </c>
      <c r="B547" t="s">
        <v>165</v>
      </c>
      <c r="C547" t="s">
        <v>165</v>
      </c>
      <c r="D547" t="s">
        <v>165</v>
      </c>
      <c r="F547" t="s">
        <v>165</v>
      </c>
      <c r="G547" t="s">
        <v>165</v>
      </c>
      <c r="H547" t="s">
        <v>165</v>
      </c>
      <c r="I547" t="s">
        <v>165</v>
      </c>
      <c r="K547" t="s">
        <v>165</v>
      </c>
      <c r="L547" t="s">
        <v>165</v>
      </c>
      <c r="M547" t="s">
        <v>165</v>
      </c>
      <c r="N547" t="s">
        <v>165</v>
      </c>
      <c r="P547" t="s">
        <v>165</v>
      </c>
      <c r="Q547" t="s">
        <v>165</v>
      </c>
      <c r="R547" t="s">
        <v>165</v>
      </c>
      <c r="S547" t="s">
        <v>165</v>
      </c>
    </row>
    <row r="548">
      <c r="A548" t="s">
        <v>165</v>
      </c>
      <c r="B548" t="s">
        <v>165</v>
      </c>
      <c r="C548" t="s">
        <v>165</v>
      </c>
      <c r="D548" t="s">
        <v>165</v>
      </c>
      <c r="F548" t="s">
        <v>165</v>
      </c>
      <c r="G548" t="s">
        <v>165</v>
      </c>
      <c r="H548" t="s">
        <v>165</v>
      </c>
      <c r="I548" t="s">
        <v>165</v>
      </c>
      <c r="K548" t="s">
        <v>165</v>
      </c>
      <c r="L548" t="s">
        <v>165</v>
      </c>
      <c r="M548" t="s">
        <v>165</v>
      </c>
      <c r="N548" t="s">
        <v>165</v>
      </c>
      <c r="P548" t="s">
        <v>165</v>
      </c>
      <c r="Q548" t="s">
        <v>165</v>
      </c>
      <c r="R548" t="s">
        <v>165</v>
      </c>
      <c r="S548" t="s">
        <v>165</v>
      </c>
    </row>
    <row r="549">
      <c r="A549" t="s">
        <v>165</v>
      </c>
      <c r="B549" t="s">
        <v>165</v>
      </c>
      <c r="C549" t="s">
        <v>165</v>
      </c>
      <c r="D549" t="s">
        <v>165</v>
      </c>
      <c r="F549" t="s">
        <v>165</v>
      </c>
      <c r="G549" t="s">
        <v>165</v>
      </c>
      <c r="H549" t="s">
        <v>165</v>
      </c>
      <c r="I549" t="s">
        <v>165</v>
      </c>
      <c r="K549" t="s">
        <v>165</v>
      </c>
      <c r="L549" t="s">
        <v>165</v>
      </c>
      <c r="M549" t="s">
        <v>165</v>
      </c>
      <c r="N549" t="s">
        <v>165</v>
      </c>
      <c r="P549" t="s">
        <v>165</v>
      </c>
      <c r="Q549" t="s">
        <v>165</v>
      </c>
      <c r="R549" t="s">
        <v>165</v>
      </c>
      <c r="S549" t="s">
        <v>165</v>
      </c>
    </row>
    <row r="550">
      <c r="A550" t="s">
        <v>165</v>
      </c>
      <c r="B550" t="s">
        <v>165</v>
      </c>
      <c r="C550" t="s">
        <v>165</v>
      </c>
      <c r="D550" t="s">
        <v>165</v>
      </c>
      <c r="F550" t="s">
        <v>165</v>
      </c>
      <c r="G550" t="s">
        <v>165</v>
      </c>
      <c r="H550" t="s">
        <v>165</v>
      </c>
      <c r="I550" t="s">
        <v>165</v>
      </c>
      <c r="K550" t="s">
        <v>165</v>
      </c>
      <c r="L550" t="s">
        <v>165</v>
      </c>
      <c r="M550" t="s">
        <v>165</v>
      </c>
      <c r="N550" t="s">
        <v>165</v>
      </c>
      <c r="P550" t="s">
        <v>165</v>
      </c>
      <c r="Q550" t="s">
        <v>165</v>
      </c>
      <c r="R550" t="s">
        <v>165</v>
      </c>
      <c r="S550" t="s">
        <v>165</v>
      </c>
    </row>
    <row r="551">
      <c r="A551" t="s">
        <v>165</v>
      </c>
      <c r="B551" t="s">
        <v>165</v>
      </c>
      <c r="C551" t="s">
        <v>165</v>
      </c>
      <c r="D551" t="s">
        <v>165</v>
      </c>
      <c r="F551" t="s">
        <v>165</v>
      </c>
      <c r="G551" t="s">
        <v>165</v>
      </c>
      <c r="H551" t="s">
        <v>165</v>
      </c>
      <c r="I551" t="s">
        <v>165</v>
      </c>
      <c r="K551" t="s">
        <v>165</v>
      </c>
      <c r="L551" t="s">
        <v>165</v>
      </c>
      <c r="M551" t="s">
        <v>165</v>
      </c>
      <c r="N551" t="s">
        <v>165</v>
      </c>
      <c r="P551" t="s">
        <v>165</v>
      </c>
      <c r="Q551" t="s">
        <v>165</v>
      </c>
      <c r="R551" t="s">
        <v>165</v>
      </c>
      <c r="S551" t="s">
        <v>165</v>
      </c>
    </row>
    <row r="552">
      <c r="A552" t="s">
        <v>165</v>
      </c>
      <c r="B552" t="s">
        <v>165</v>
      </c>
      <c r="C552" t="s">
        <v>165</v>
      </c>
      <c r="D552" t="s">
        <v>165</v>
      </c>
      <c r="F552" t="s">
        <v>165</v>
      </c>
      <c r="G552" t="s">
        <v>165</v>
      </c>
      <c r="H552" t="s">
        <v>165</v>
      </c>
      <c r="I552" t="s">
        <v>165</v>
      </c>
      <c r="K552" t="s">
        <v>165</v>
      </c>
      <c r="L552" t="s">
        <v>165</v>
      </c>
      <c r="M552" t="s">
        <v>165</v>
      </c>
      <c r="N552" t="s">
        <v>165</v>
      </c>
      <c r="P552" t="s">
        <v>165</v>
      </c>
      <c r="Q552" t="s">
        <v>165</v>
      </c>
      <c r="R552" t="s">
        <v>165</v>
      </c>
      <c r="S552" t="s">
        <v>165</v>
      </c>
    </row>
    <row r="553">
      <c r="A553" t="s">
        <v>165</v>
      </c>
      <c r="B553" t="s">
        <v>165</v>
      </c>
      <c r="C553" t="s">
        <v>165</v>
      </c>
      <c r="D553" t="s">
        <v>165</v>
      </c>
      <c r="F553" t="s">
        <v>165</v>
      </c>
      <c r="G553" t="s">
        <v>165</v>
      </c>
      <c r="H553" t="s">
        <v>165</v>
      </c>
      <c r="I553" t="s">
        <v>165</v>
      </c>
      <c r="K553" t="s">
        <v>165</v>
      </c>
      <c r="L553" t="s">
        <v>165</v>
      </c>
      <c r="M553" t="s">
        <v>165</v>
      </c>
      <c r="N553" t="s">
        <v>165</v>
      </c>
      <c r="P553" t="s">
        <v>165</v>
      </c>
      <c r="Q553" t="s">
        <v>165</v>
      </c>
      <c r="R553" t="s">
        <v>165</v>
      </c>
      <c r="S553" t="s">
        <v>165</v>
      </c>
    </row>
    <row r="554">
      <c r="A554" t="s">
        <v>165</v>
      </c>
      <c r="B554" t="s">
        <v>165</v>
      </c>
      <c r="C554" t="s">
        <v>165</v>
      </c>
      <c r="D554" t="s">
        <v>165</v>
      </c>
      <c r="F554" t="s">
        <v>165</v>
      </c>
      <c r="G554" t="s">
        <v>165</v>
      </c>
      <c r="H554" t="s">
        <v>165</v>
      </c>
      <c r="I554" t="s">
        <v>165</v>
      </c>
      <c r="K554" t="s">
        <v>165</v>
      </c>
      <c r="L554" t="s">
        <v>165</v>
      </c>
      <c r="M554" t="s">
        <v>165</v>
      </c>
      <c r="N554" t="s">
        <v>165</v>
      </c>
      <c r="P554" t="s">
        <v>165</v>
      </c>
      <c r="Q554" t="s">
        <v>165</v>
      </c>
      <c r="R554" t="s">
        <v>165</v>
      </c>
      <c r="S554" t="s">
        <v>165</v>
      </c>
    </row>
    <row r="555">
      <c r="A555" t="s">
        <v>165</v>
      </c>
      <c r="B555" t="s">
        <v>165</v>
      </c>
      <c r="C555" t="s">
        <v>165</v>
      </c>
      <c r="D555" t="s">
        <v>165</v>
      </c>
      <c r="F555" t="s">
        <v>165</v>
      </c>
      <c r="G555" t="s">
        <v>165</v>
      </c>
      <c r="H555" t="s">
        <v>165</v>
      </c>
      <c r="I555" t="s">
        <v>165</v>
      </c>
      <c r="K555" t="s">
        <v>165</v>
      </c>
      <c r="L555" t="s">
        <v>165</v>
      </c>
      <c r="M555" t="s">
        <v>165</v>
      </c>
      <c r="N555" t="s">
        <v>165</v>
      </c>
      <c r="P555" t="s">
        <v>165</v>
      </c>
      <c r="Q555" t="s">
        <v>165</v>
      </c>
      <c r="R555" t="s">
        <v>165</v>
      </c>
      <c r="S555" t="s">
        <v>165</v>
      </c>
    </row>
    <row r="556">
      <c r="A556" t="s">
        <v>165</v>
      </c>
      <c r="B556" t="s">
        <v>165</v>
      </c>
      <c r="C556" t="s">
        <v>165</v>
      </c>
      <c r="D556" t="s">
        <v>165</v>
      </c>
      <c r="F556" t="s">
        <v>165</v>
      </c>
      <c r="G556" t="s">
        <v>165</v>
      </c>
      <c r="H556" t="s">
        <v>165</v>
      </c>
      <c r="I556" t="s">
        <v>165</v>
      </c>
      <c r="K556" t="s">
        <v>165</v>
      </c>
      <c r="L556" t="s">
        <v>165</v>
      </c>
      <c r="M556" t="s">
        <v>165</v>
      </c>
      <c r="N556" t="s">
        <v>165</v>
      </c>
      <c r="P556" t="s">
        <v>165</v>
      </c>
      <c r="Q556" t="s">
        <v>165</v>
      </c>
      <c r="R556" t="s">
        <v>165</v>
      </c>
      <c r="S556" t="s">
        <v>165</v>
      </c>
    </row>
    <row r="557">
      <c r="A557" t="s">
        <v>165</v>
      </c>
      <c r="B557" t="s">
        <v>165</v>
      </c>
      <c r="C557" t="s">
        <v>165</v>
      </c>
      <c r="D557" t="s">
        <v>165</v>
      </c>
      <c r="F557" t="s">
        <v>165</v>
      </c>
      <c r="G557" t="s">
        <v>165</v>
      </c>
      <c r="H557" t="s">
        <v>165</v>
      </c>
      <c r="I557" t="s">
        <v>165</v>
      </c>
      <c r="K557" t="s">
        <v>165</v>
      </c>
      <c r="L557" t="s">
        <v>165</v>
      </c>
      <c r="M557" t="s">
        <v>165</v>
      </c>
      <c r="N557" t="s">
        <v>165</v>
      </c>
      <c r="P557" t="s">
        <v>165</v>
      </c>
      <c r="Q557" t="s">
        <v>165</v>
      </c>
      <c r="R557" t="s">
        <v>165</v>
      </c>
      <c r="S557" t="s">
        <v>165</v>
      </c>
    </row>
    <row r="558">
      <c r="A558" t="s">
        <v>165</v>
      </c>
      <c r="B558" t="s">
        <v>165</v>
      </c>
      <c r="C558" t="s">
        <v>165</v>
      </c>
      <c r="D558" t="s">
        <v>165</v>
      </c>
      <c r="F558" t="s">
        <v>165</v>
      </c>
      <c r="G558" t="s">
        <v>165</v>
      </c>
      <c r="H558" t="s">
        <v>165</v>
      </c>
      <c r="I558" t="s">
        <v>165</v>
      </c>
      <c r="K558" t="s">
        <v>165</v>
      </c>
      <c r="L558" t="s">
        <v>165</v>
      </c>
      <c r="M558" t="s">
        <v>165</v>
      </c>
      <c r="N558" t="s">
        <v>165</v>
      </c>
      <c r="P558" t="s">
        <v>165</v>
      </c>
      <c r="Q558" t="s">
        <v>165</v>
      </c>
      <c r="R558" t="s">
        <v>165</v>
      </c>
      <c r="S558" t="s">
        <v>165</v>
      </c>
    </row>
    <row r="559">
      <c r="A559" t="s">
        <v>165</v>
      </c>
      <c r="B559" t="s">
        <v>165</v>
      </c>
      <c r="C559" t="s">
        <v>165</v>
      </c>
      <c r="D559" t="s">
        <v>165</v>
      </c>
      <c r="F559" t="s">
        <v>165</v>
      </c>
      <c r="G559" t="s">
        <v>165</v>
      </c>
      <c r="H559" t="s">
        <v>165</v>
      </c>
      <c r="I559" t="s">
        <v>165</v>
      </c>
      <c r="K559" t="s">
        <v>165</v>
      </c>
      <c r="L559" t="s">
        <v>165</v>
      </c>
      <c r="M559" t="s">
        <v>165</v>
      </c>
      <c r="N559" t="s">
        <v>165</v>
      </c>
      <c r="P559" t="s">
        <v>165</v>
      </c>
      <c r="Q559" t="s">
        <v>165</v>
      </c>
      <c r="R559" t="s">
        <v>165</v>
      </c>
      <c r="S559" t="s">
        <v>165</v>
      </c>
    </row>
    <row r="560">
      <c r="A560" t="s">
        <v>165</v>
      </c>
      <c r="B560" t="s">
        <v>165</v>
      </c>
      <c r="C560" t="s">
        <v>165</v>
      </c>
      <c r="D560" t="s">
        <v>165</v>
      </c>
      <c r="F560" t="s">
        <v>165</v>
      </c>
      <c r="G560" t="s">
        <v>165</v>
      </c>
      <c r="H560" t="s">
        <v>165</v>
      </c>
      <c r="I560" t="s">
        <v>165</v>
      </c>
      <c r="K560" t="s">
        <v>165</v>
      </c>
      <c r="L560" t="s">
        <v>165</v>
      </c>
      <c r="M560" t="s">
        <v>165</v>
      </c>
      <c r="N560" t="s">
        <v>165</v>
      </c>
      <c r="P560" t="s">
        <v>165</v>
      </c>
      <c r="Q560" t="s">
        <v>165</v>
      </c>
      <c r="R560" t="s">
        <v>165</v>
      </c>
      <c r="S560" t="s">
        <v>165</v>
      </c>
    </row>
    <row r="561">
      <c r="A561" t="s">
        <v>165</v>
      </c>
      <c r="B561" t="s">
        <v>165</v>
      </c>
      <c r="C561" t="s">
        <v>165</v>
      </c>
      <c r="D561" t="s">
        <v>165</v>
      </c>
      <c r="F561" t="s">
        <v>165</v>
      </c>
      <c r="G561" t="s">
        <v>165</v>
      </c>
      <c r="H561" t="s">
        <v>165</v>
      </c>
      <c r="I561" t="s">
        <v>165</v>
      </c>
      <c r="K561" t="s">
        <v>165</v>
      </c>
      <c r="L561" t="s">
        <v>165</v>
      </c>
      <c r="M561" t="s">
        <v>165</v>
      </c>
      <c r="N561" t="s">
        <v>165</v>
      </c>
      <c r="P561" t="s">
        <v>165</v>
      </c>
      <c r="Q561" t="s">
        <v>165</v>
      </c>
      <c r="R561" t="s">
        <v>165</v>
      </c>
      <c r="S561" t="s">
        <v>165</v>
      </c>
    </row>
    <row r="562">
      <c r="A562" t="s">
        <v>165</v>
      </c>
      <c r="B562" t="s">
        <v>165</v>
      </c>
      <c r="C562" t="s">
        <v>165</v>
      </c>
      <c r="D562" t="s">
        <v>165</v>
      </c>
      <c r="F562" t="s">
        <v>165</v>
      </c>
      <c r="G562" t="s">
        <v>165</v>
      </c>
      <c r="H562" t="s">
        <v>165</v>
      </c>
      <c r="I562" t="s">
        <v>165</v>
      </c>
      <c r="K562" t="s">
        <v>165</v>
      </c>
      <c r="L562" t="s">
        <v>165</v>
      </c>
      <c r="M562" t="s">
        <v>165</v>
      </c>
      <c r="N562" t="s">
        <v>165</v>
      </c>
      <c r="P562" t="s">
        <v>165</v>
      </c>
      <c r="Q562" t="s">
        <v>165</v>
      </c>
      <c r="R562" t="s">
        <v>165</v>
      </c>
      <c r="S562" t="s">
        <v>165</v>
      </c>
    </row>
    <row r="563">
      <c r="A563" t="s">
        <v>165</v>
      </c>
      <c r="B563" t="s">
        <v>165</v>
      </c>
      <c r="C563" t="s">
        <v>165</v>
      </c>
      <c r="D563" t="s">
        <v>165</v>
      </c>
      <c r="F563" t="s">
        <v>165</v>
      </c>
      <c r="G563" t="s">
        <v>165</v>
      </c>
      <c r="H563" t="s">
        <v>165</v>
      </c>
      <c r="I563" t="s">
        <v>165</v>
      </c>
      <c r="K563" t="s">
        <v>165</v>
      </c>
      <c r="L563" t="s">
        <v>165</v>
      </c>
      <c r="M563" t="s">
        <v>165</v>
      </c>
      <c r="N563" t="s">
        <v>165</v>
      </c>
      <c r="P563" t="s">
        <v>165</v>
      </c>
      <c r="Q563" t="s">
        <v>165</v>
      </c>
      <c r="R563" t="s">
        <v>165</v>
      </c>
      <c r="S563" t="s">
        <v>165</v>
      </c>
    </row>
    <row r="564">
      <c r="A564" t="s">
        <v>165</v>
      </c>
      <c r="B564" t="s">
        <v>165</v>
      </c>
      <c r="C564" t="s">
        <v>165</v>
      </c>
      <c r="D564" t="s">
        <v>165</v>
      </c>
      <c r="F564" t="s">
        <v>165</v>
      </c>
      <c r="G564" t="s">
        <v>165</v>
      </c>
      <c r="H564" t="s">
        <v>165</v>
      </c>
      <c r="I564" t="s">
        <v>165</v>
      </c>
      <c r="K564" t="s">
        <v>165</v>
      </c>
      <c r="L564" t="s">
        <v>165</v>
      </c>
      <c r="M564" t="s">
        <v>165</v>
      </c>
      <c r="N564" t="s">
        <v>165</v>
      </c>
      <c r="P564" t="s">
        <v>165</v>
      </c>
      <c r="Q564" t="s">
        <v>165</v>
      </c>
      <c r="R564" t="s">
        <v>165</v>
      </c>
      <c r="S564" t="s">
        <v>165</v>
      </c>
    </row>
    <row r="565">
      <c r="A565" t="s">
        <v>165</v>
      </c>
      <c r="B565" t="s">
        <v>165</v>
      </c>
      <c r="C565" t="s">
        <v>165</v>
      </c>
      <c r="D565" t="s">
        <v>165</v>
      </c>
      <c r="F565" t="s">
        <v>165</v>
      </c>
      <c r="G565" t="s">
        <v>165</v>
      </c>
      <c r="H565" t="s">
        <v>165</v>
      </c>
      <c r="I565" t="s">
        <v>165</v>
      </c>
      <c r="K565" t="s">
        <v>165</v>
      </c>
      <c r="L565" t="s">
        <v>165</v>
      </c>
      <c r="M565" t="s">
        <v>165</v>
      </c>
      <c r="N565" t="s">
        <v>165</v>
      </c>
      <c r="P565" t="s">
        <v>165</v>
      </c>
      <c r="Q565" t="s">
        <v>165</v>
      </c>
      <c r="R565" t="s">
        <v>165</v>
      </c>
      <c r="S565" t="s">
        <v>165</v>
      </c>
    </row>
    <row r="566">
      <c r="A566" t="s">
        <v>165</v>
      </c>
      <c r="B566" t="s">
        <v>165</v>
      </c>
      <c r="C566" t="s">
        <v>165</v>
      </c>
      <c r="D566" t="s">
        <v>165</v>
      </c>
      <c r="F566" t="s">
        <v>165</v>
      </c>
      <c r="G566" t="s">
        <v>165</v>
      </c>
      <c r="H566" t="s">
        <v>165</v>
      </c>
      <c r="I566" t="s">
        <v>165</v>
      </c>
      <c r="K566" t="s">
        <v>165</v>
      </c>
      <c r="L566" t="s">
        <v>165</v>
      </c>
      <c r="M566" t="s">
        <v>165</v>
      </c>
      <c r="N566" t="s">
        <v>165</v>
      </c>
      <c r="P566" t="s">
        <v>165</v>
      </c>
      <c r="Q566" t="s">
        <v>165</v>
      </c>
      <c r="R566" t="s">
        <v>165</v>
      </c>
      <c r="S566" t="s">
        <v>165</v>
      </c>
    </row>
    <row r="567">
      <c r="A567" t="s">
        <v>165</v>
      </c>
      <c r="B567" t="s">
        <v>165</v>
      </c>
      <c r="C567" t="s">
        <v>165</v>
      </c>
      <c r="D567" t="s">
        <v>165</v>
      </c>
      <c r="F567" t="s">
        <v>165</v>
      </c>
      <c r="G567" t="s">
        <v>165</v>
      </c>
      <c r="H567" t="s">
        <v>165</v>
      </c>
      <c r="I567" t="s">
        <v>165</v>
      </c>
      <c r="K567" t="s">
        <v>165</v>
      </c>
      <c r="L567" t="s">
        <v>165</v>
      </c>
      <c r="M567" t="s">
        <v>165</v>
      </c>
      <c r="N567" t="s">
        <v>165</v>
      </c>
      <c r="P567" t="s">
        <v>165</v>
      </c>
      <c r="Q567" t="s">
        <v>165</v>
      </c>
      <c r="R567" t="s">
        <v>165</v>
      </c>
      <c r="S567" t="s">
        <v>165</v>
      </c>
    </row>
    <row r="568">
      <c r="A568" t="s">
        <v>165</v>
      </c>
      <c r="B568" t="s">
        <v>165</v>
      </c>
      <c r="C568" t="s">
        <v>165</v>
      </c>
      <c r="D568" t="s">
        <v>165</v>
      </c>
      <c r="F568" t="s">
        <v>165</v>
      </c>
      <c r="G568" t="s">
        <v>165</v>
      </c>
      <c r="H568" t="s">
        <v>165</v>
      </c>
      <c r="I568" t="s">
        <v>165</v>
      </c>
      <c r="K568" t="s">
        <v>165</v>
      </c>
      <c r="L568" t="s">
        <v>165</v>
      </c>
      <c r="M568" t="s">
        <v>165</v>
      </c>
      <c r="N568" t="s">
        <v>165</v>
      </c>
      <c r="P568" t="s">
        <v>165</v>
      </c>
      <c r="Q568" t="s">
        <v>165</v>
      </c>
      <c r="R568" t="s">
        <v>165</v>
      </c>
      <c r="S568" t="s">
        <v>165</v>
      </c>
    </row>
    <row r="569">
      <c r="A569" t="s">
        <v>165</v>
      </c>
      <c r="B569" t="s">
        <v>165</v>
      </c>
      <c r="C569" t="s">
        <v>165</v>
      </c>
      <c r="D569" t="s">
        <v>165</v>
      </c>
      <c r="F569" t="s">
        <v>165</v>
      </c>
      <c r="G569" t="s">
        <v>165</v>
      </c>
      <c r="H569" t="s">
        <v>165</v>
      </c>
      <c r="I569" t="s">
        <v>165</v>
      </c>
      <c r="K569" t="s">
        <v>165</v>
      </c>
      <c r="L569" t="s">
        <v>165</v>
      </c>
      <c r="M569" t="s">
        <v>165</v>
      </c>
      <c r="N569" t="s">
        <v>165</v>
      </c>
      <c r="P569" t="s">
        <v>165</v>
      </c>
      <c r="Q569" t="s">
        <v>165</v>
      </c>
      <c r="R569" t="s">
        <v>165</v>
      </c>
      <c r="S569" t="s">
        <v>165</v>
      </c>
    </row>
    <row r="570">
      <c r="A570" t="s">
        <v>165</v>
      </c>
      <c r="B570" t="s">
        <v>165</v>
      </c>
      <c r="C570" t="s">
        <v>165</v>
      </c>
      <c r="D570" t="s">
        <v>165</v>
      </c>
      <c r="F570" t="s">
        <v>165</v>
      </c>
      <c r="G570" t="s">
        <v>165</v>
      </c>
      <c r="H570" t="s">
        <v>165</v>
      </c>
      <c r="I570" t="s">
        <v>165</v>
      </c>
      <c r="K570" t="s">
        <v>165</v>
      </c>
      <c r="L570" t="s">
        <v>165</v>
      </c>
      <c r="M570" t="s">
        <v>165</v>
      </c>
      <c r="N570" t="s">
        <v>165</v>
      </c>
      <c r="P570" t="s">
        <v>165</v>
      </c>
      <c r="Q570" t="s">
        <v>165</v>
      </c>
      <c r="R570" t="s">
        <v>165</v>
      </c>
      <c r="S570" t="s">
        <v>165</v>
      </c>
    </row>
    <row r="571">
      <c r="A571" t="s">
        <v>165</v>
      </c>
      <c r="B571" t="s">
        <v>165</v>
      </c>
      <c r="C571" t="s">
        <v>165</v>
      </c>
      <c r="D571" t="s">
        <v>165</v>
      </c>
      <c r="F571" t="s">
        <v>165</v>
      </c>
      <c r="G571" t="s">
        <v>165</v>
      </c>
      <c r="H571" t="s">
        <v>165</v>
      </c>
      <c r="I571" t="s">
        <v>165</v>
      </c>
      <c r="K571" t="s">
        <v>165</v>
      </c>
      <c r="L571" t="s">
        <v>165</v>
      </c>
      <c r="M571" t="s">
        <v>165</v>
      </c>
      <c r="N571" t="s">
        <v>165</v>
      </c>
      <c r="P571" t="s">
        <v>165</v>
      </c>
      <c r="Q571" t="s">
        <v>165</v>
      </c>
      <c r="R571" t="s">
        <v>165</v>
      </c>
      <c r="S571" t="s">
        <v>165</v>
      </c>
    </row>
    <row r="572">
      <c r="A572" t="s">
        <v>165</v>
      </c>
      <c r="B572" t="s">
        <v>165</v>
      </c>
      <c r="C572" t="s">
        <v>165</v>
      </c>
      <c r="D572" t="s">
        <v>165</v>
      </c>
      <c r="F572" t="s">
        <v>165</v>
      </c>
      <c r="G572" t="s">
        <v>165</v>
      </c>
      <c r="H572" t="s">
        <v>165</v>
      </c>
      <c r="I572" t="s">
        <v>165</v>
      </c>
      <c r="K572" t="s">
        <v>165</v>
      </c>
      <c r="L572" t="s">
        <v>165</v>
      </c>
      <c r="M572" t="s">
        <v>165</v>
      </c>
      <c r="N572" t="s">
        <v>165</v>
      </c>
      <c r="P572" t="s">
        <v>165</v>
      </c>
      <c r="Q572" t="s">
        <v>165</v>
      </c>
      <c r="R572" t="s">
        <v>165</v>
      </c>
      <c r="S572" t="s">
        <v>165</v>
      </c>
    </row>
    <row r="573">
      <c r="A573" t="s">
        <v>165</v>
      </c>
      <c r="B573" t="s">
        <v>165</v>
      </c>
      <c r="C573" t="s">
        <v>165</v>
      </c>
      <c r="D573" t="s">
        <v>165</v>
      </c>
      <c r="F573" t="s">
        <v>165</v>
      </c>
      <c r="G573" t="s">
        <v>165</v>
      </c>
      <c r="H573" t="s">
        <v>165</v>
      </c>
      <c r="I573" t="s">
        <v>165</v>
      </c>
      <c r="K573" t="s">
        <v>165</v>
      </c>
      <c r="L573" t="s">
        <v>165</v>
      </c>
      <c r="M573" t="s">
        <v>165</v>
      </c>
      <c r="N573" t="s">
        <v>165</v>
      </c>
      <c r="P573" t="s">
        <v>165</v>
      </c>
      <c r="Q573" t="s">
        <v>165</v>
      </c>
      <c r="R573" t="s">
        <v>165</v>
      </c>
      <c r="S573" t="s">
        <v>165</v>
      </c>
    </row>
    <row r="574">
      <c r="A574" t="s">
        <v>165</v>
      </c>
      <c r="B574" t="s">
        <v>165</v>
      </c>
      <c r="C574" t="s">
        <v>165</v>
      </c>
      <c r="D574" t="s">
        <v>165</v>
      </c>
      <c r="F574" t="s">
        <v>165</v>
      </c>
      <c r="G574" t="s">
        <v>165</v>
      </c>
      <c r="H574" t="s">
        <v>165</v>
      </c>
      <c r="I574" t="s">
        <v>165</v>
      </c>
      <c r="K574" t="s">
        <v>165</v>
      </c>
      <c r="L574" t="s">
        <v>165</v>
      </c>
      <c r="M574" t="s">
        <v>165</v>
      </c>
      <c r="N574" t="s">
        <v>165</v>
      </c>
      <c r="P574" t="s">
        <v>165</v>
      </c>
      <c r="Q574" t="s">
        <v>165</v>
      </c>
      <c r="R574" t="s">
        <v>165</v>
      </c>
      <c r="S574" t="s">
        <v>165</v>
      </c>
    </row>
    <row r="575">
      <c r="A575" t="s">
        <v>165</v>
      </c>
      <c r="B575" t="s">
        <v>165</v>
      </c>
      <c r="C575" t="s">
        <v>165</v>
      </c>
      <c r="D575" t="s">
        <v>165</v>
      </c>
      <c r="F575" t="s">
        <v>165</v>
      </c>
      <c r="G575" t="s">
        <v>165</v>
      </c>
      <c r="H575" t="s">
        <v>165</v>
      </c>
      <c r="I575" t="s">
        <v>165</v>
      </c>
      <c r="K575" t="s">
        <v>165</v>
      </c>
      <c r="L575" t="s">
        <v>165</v>
      </c>
      <c r="M575" t="s">
        <v>165</v>
      </c>
      <c r="N575" t="s">
        <v>165</v>
      </c>
      <c r="P575" t="s">
        <v>165</v>
      </c>
      <c r="Q575" t="s">
        <v>165</v>
      </c>
      <c r="R575" t="s">
        <v>165</v>
      </c>
      <c r="S575" t="s">
        <v>165</v>
      </c>
    </row>
    <row r="576">
      <c r="A576" t="s">
        <v>165</v>
      </c>
      <c r="B576" t="s">
        <v>165</v>
      </c>
      <c r="C576" t="s">
        <v>165</v>
      </c>
      <c r="D576" t="s">
        <v>165</v>
      </c>
      <c r="F576" t="s">
        <v>165</v>
      </c>
      <c r="G576" t="s">
        <v>165</v>
      </c>
      <c r="H576" t="s">
        <v>165</v>
      </c>
      <c r="I576" t="s">
        <v>165</v>
      </c>
      <c r="K576" t="s">
        <v>165</v>
      </c>
      <c r="L576" t="s">
        <v>165</v>
      </c>
      <c r="M576" t="s">
        <v>165</v>
      </c>
      <c r="N576" t="s">
        <v>165</v>
      </c>
      <c r="P576" t="s">
        <v>165</v>
      </c>
      <c r="Q576" t="s">
        <v>165</v>
      </c>
      <c r="R576" t="s">
        <v>165</v>
      </c>
      <c r="S576" t="s">
        <v>165</v>
      </c>
    </row>
    <row r="577">
      <c r="A577" t="s">
        <v>165</v>
      </c>
      <c r="B577" t="s">
        <v>165</v>
      </c>
      <c r="C577" t="s">
        <v>165</v>
      </c>
      <c r="D577" t="s">
        <v>165</v>
      </c>
      <c r="F577" t="s">
        <v>165</v>
      </c>
      <c r="G577" t="s">
        <v>165</v>
      </c>
      <c r="H577" t="s">
        <v>165</v>
      </c>
      <c r="I577" t="s">
        <v>165</v>
      </c>
      <c r="K577" t="s">
        <v>165</v>
      </c>
      <c r="L577" t="s">
        <v>165</v>
      </c>
      <c r="M577" t="s">
        <v>165</v>
      </c>
      <c r="N577" t="s">
        <v>165</v>
      </c>
      <c r="P577" t="s">
        <v>165</v>
      </c>
      <c r="Q577" t="s">
        <v>165</v>
      </c>
      <c r="R577" t="s">
        <v>165</v>
      </c>
      <c r="S577" t="s">
        <v>165</v>
      </c>
    </row>
    <row r="578">
      <c r="A578" t="s">
        <v>165</v>
      </c>
      <c r="B578" t="s">
        <v>165</v>
      </c>
      <c r="C578" t="s">
        <v>165</v>
      </c>
      <c r="D578" t="s">
        <v>165</v>
      </c>
      <c r="F578" t="s">
        <v>165</v>
      </c>
      <c r="G578" t="s">
        <v>165</v>
      </c>
      <c r="H578" t="s">
        <v>165</v>
      </c>
      <c r="I578" t="s">
        <v>165</v>
      </c>
      <c r="K578" t="s">
        <v>165</v>
      </c>
      <c r="L578" t="s">
        <v>165</v>
      </c>
      <c r="M578" t="s">
        <v>165</v>
      </c>
      <c r="N578" t="s">
        <v>165</v>
      </c>
      <c r="P578" t="s">
        <v>165</v>
      </c>
      <c r="Q578" t="s">
        <v>165</v>
      </c>
      <c r="R578" t="s">
        <v>165</v>
      </c>
      <c r="S578" t="s">
        <v>165</v>
      </c>
    </row>
    <row r="579">
      <c r="A579" t="s">
        <v>165</v>
      </c>
      <c r="B579" t="s">
        <v>165</v>
      </c>
      <c r="C579" t="s">
        <v>165</v>
      </c>
      <c r="D579" t="s">
        <v>165</v>
      </c>
      <c r="F579" t="s">
        <v>165</v>
      </c>
      <c r="G579" t="s">
        <v>165</v>
      </c>
      <c r="H579" t="s">
        <v>165</v>
      </c>
      <c r="I579" t="s">
        <v>165</v>
      </c>
      <c r="K579" t="s">
        <v>165</v>
      </c>
      <c r="L579" t="s">
        <v>165</v>
      </c>
      <c r="M579" t="s">
        <v>165</v>
      </c>
      <c r="N579" t="s">
        <v>165</v>
      </c>
      <c r="P579" t="s">
        <v>165</v>
      </c>
      <c r="Q579" t="s">
        <v>165</v>
      </c>
      <c r="R579" t="s">
        <v>165</v>
      </c>
      <c r="S579" t="s">
        <v>165</v>
      </c>
    </row>
    <row r="580">
      <c r="A580" t="s">
        <v>165</v>
      </c>
      <c r="B580" t="s">
        <v>165</v>
      </c>
      <c r="C580" t="s">
        <v>165</v>
      </c>
      <c r="D580" t="s">
        <v>165</v>
      </c>
      <c r="F580" t="s">
        <v>165</v>
      </c>
      <c r="G580" t="s">
        <v>165</v>
      </c>
      <c r="H580" t="s">
        <v>165</v>
      </c>
      <c r="I580" t="s">
        <v>165</v>
      </c>
      <c r="K580" t="s">
        <v>165</v>
      </c>
      <c r="L580" t="s">
        <v>165</v>
      </c>
      <c r="M580" t="s">
        <v>165</v>
      </c>
      <c r="N580" t="s">
        <v>165</v>
      </c>
      <c r="P580" t="s">
        <v>165</v>
      </c>
      <c r="Q580" t="s">
        <v>165</v>
      </c>
      <c r="R580" t="s">
        <v>165</v>
      </c>
      <c r="S580" t="s">
        <v>165</v>
      </c>
    </row>
    <row r="581">
      <c r="A581" t="s">
        <v>165</v>
      </c>
      <c r="B581" t="s">
        <v>165</v>
      </c>
      <c r="C581" t="s">
        <v>165</v>
      </c>
      <c r="D581" t="s">
        <v>165</v>
      </c>
      <c r="F581" t="s">
        <v>165</v>
      </c>
      <c r="G581" t="s">
        <v>165</v>
      </c>
      <c r="H581" t="s">
        <v>165</v>
      </c>
      <c r="I581" t="s">
        <v>165</v>
      </c>
      <c r="K581" t="s">
        <v>165</v>
      </c>
      <c r="L581" t="s">
        <v>165</v>
      </c>
      <c r="M581" t="s">
        <v>165</v>
      </c>
      <c r="N581" t="s">
        <v>165</v>
      </c>
      <c r="P581" t="s">
        <v>165</v>
      </c>
      <c r="Q581" t="s">
        <v>165</v>
      </c>
      <c r="R581" t="s">
        <v>165</v>
      </c>
      <c r="S581" t="s">
        <v>165</v>
      </c>
    </row>
    <row r="582">
      <c r="A582" t="s">
        <v>165</v>
      </c>
      <c r="B582" t="s">
        <v>165</v>
      </c>
      <c r="C582" t="s">
        <v>165</v>
      </c>
      <c r="D582" t="s">
        <v>165</v>
      </c>
      <c r="F582" t="s">
        <v>165</v>
      </c>
      <c r="G582" t="s">
        <v>165</v>
      </c>
      <c r="H582" t="s">
        <v>165</v>
      </c>
      <c r="I582" t="s">
        <v>165</v>
      </c>
      <c r="K582" t="s">
        <v>165</v>
      </c>
      <c r="L582" t="s">
        <v>165</v>
      </c>
      <c r="M582" t="s">
        <v>165</v>
      </c>
      <c r="N582" t="s">
        <v>165</v>
      </c>
      <c r="P582" t="s">
        <v>165</v>
      </c>
      <c r="Q582" t="s">
        <v>165</v>
      </c>
      <c r="R582" t="s">
        <v>165</v>
      </c>
      <c r="S582" t="s">
        <v>165</v>
      </c>
    </row>
    <row r="583">
      <c r="A583" t="s">
        <v>165</v>
      </c>
      <c r="B583" t="s">
        <v>165</v>
      </c>
      <c r="C583" t="s">
        <v>165</v>
      </c>
      <c r="D583" t="s">
        <v>165</v>
      </c>
      <c r="F583" t="s">
        <v>165</v>
      </c>
      <c r="G583" t="s">
        <v>165</v>
      </c>
      <c r="H583" t="s">
        <v>165</v>
      </c>
      <c r="I583" t="s">
        <v>165</v>
      </c>
      <c r="K583" t="s">
        <v>165</v>
      </c>
      <c r="L583" t="s">
        <v>165</v>
      </c>
      <c r="M583" t="s">
        <v>165</v>
      </c>
      <c r="N583" t="s">
        <v>165</v>
      </c>
      <c r="P583" t="s">
        <v>165</v>
      </c>
      <c r="Q583" t="s">
        <v>165</v>
      </c>
      <c r="R583" t="s">
        <v>165</v>
      </c>
      <c r="S583" t="s">
        <v>165</v>
      </c>
    </row>
    <row r="584">
      <c r="A584" t="s">
        <v>165</v>
      </c>
      <c r="B584" t="s">
        <v>165</v>
      </c>
      <c r="C584" t="s">
        <v>165</v>
      </c>
      <c r="D584" t="s">
        <v>165</v>
      </c>
      <c r="F584" t="s">
        <v>165</v>
      </c>
      <c r="G584" t="s">
        <v>165</v>
      </c>
      <c r="H584" t="s">
        <v>165</v>
      </c>
      <c r="I584" t="s">
        <v>165</v>
      </c>
      <c r="K584" t="s">
        <v>165</v>
      </c>
      <c r="L584" t="s">
        <v>165</v>
      </c>
      <c r="M584" t="s">
        <v>165</v>
      </c>
      <c r="N584" t="s">
        <v>165</v>
      </c>
      <c r="P584" t="s">
        <v>165</v>
      </c>
      <c r="Q584" t="s">
        <v>165</v>
      </c>
      <c r="R584" t="s">
        <v>165</v>
      </c>
      <c r="S584" t="s">
        <v>165</v>
      </c>
    </row>
    <row r="585">
      <c r="A585" t="s">
        <v>165</v>
      </c>
      <c r="B585" t="s">
        <v>165</v>
      </c>
      <c r="C585" t="s">
        <v>165</v>
      </c>
      <c r="D585" t="s">
        <v>165</v>
      </c>
      <c r="F585" t="s">
        <v>165</v>
      </c>
      <c r="G585" t="s">
        <v>165</v>
      </c>
      <c r="H585" t="s">
        <v>165</v>
      </c>
      <c r="I585" t="s">
        <v>165</v>
      </c>
      <c r="K585" t="s">
        <v>165</v>
      </c>
      <c r="L585" t="s">
        <v>165</v>
      </c>
      <c r="M585" t="s">
        <v>165</v>
      </c>
      <c r="N585" t="s">
        <v>165</v>
      </c>
      <c r="P585" t="s">
        <v>165</v>
      </c>
      <c r="Q585" t="s">
        <v>165</v>
      </c>
      <c r="R585" t="s">
        <v>165</v>
      </c>
      <c r="S585" t="s">
        <v>165</v>
      </c>
    </row>
    <row r="586">
      <c r="A586" t="s">
        <v>165</v>
      </c>
      <c r="B586" t="s">
        <v>165</v>
      </c>
      <c r="C586" t="s">
        <v>165</v>
      </c>
      <c r="D586" t="s">
        <v>165</v>
      </c>
      <c r="F586" t="s">
        <v>165</v>
      </c>
      <c r="G586" t="s">
        <v>165</v>
      </c>
      <c r="H586" t="s">
        <v>165</v>
      </c>
      <c r="I586" t="s">
        <v>165</v>
      </c>
      <c r="K586" t="s">
        <v>165</v>
      </c>
      <c r="L586" t="s">
        <v>165</v>
      </c>
      <c r="M586" t="s">
        <v>165</v>
      </c>
      <c r="N586" t="s">
        <v>165</v>
      </c>
      <c r="P586" t="s">
        <v>165</v>
      </c>
      <c r="Q586" t="s">
        <v>165</v>
      </c>
      <c r="R586" t="s">
        <v>165</v>
      </c>
      <c r="S586" t="s">
        <v>165</v>
      </c>
    </row>
    <row r="587">
      <c r="A587" t="s">
        <v>165</v>
      </c>
      <c r="B587" t="s">
        <v>165</v>
      </c>
      <c r="C587" t="s">
        <v>165</v>
      </c>
      <c r="D587" t="s">
        <v>165</v>
      </c>
      <c r="F587" t="s">
        <v>165</v>
      </c>
      <c r="G587" t="s">
        <v>165</v>
      </c>
      <c r="H587" t="s">
        <v>165</v>
      </c>
      <c r="I587" t="s">
        <v>165</v>
      </c>
      <c r="K587" t="s">
        <v>165</v>
      </c>
      <c r="L587" t="s">
        <v>165</v>
      </c>
      <c r="M587" t="s">
        <v>165</v>
      </c>
      <c r="N587" t="s">
        <v>165</v>
      </c>
      <c r="P587" t="s">
        <v>165</v>
      </c>
      <c r="Q587" t="s">
        <v>165</v>
      </c>
      <c r="R587" t="s">
        <v>165</v>
      </c>
      <c r="S587" t="s">
        <v>165</v>
      </c>
    </row>
    <row r="588">
      <c r="A588" t="s">
        <v>165</v>
      </c>
      <c r="B588" t="s">
        <v>165</v>
      </c>
      <c r="C588" t="s">
        <v>165</v>
      </c>
      <c r="D588" t="s">
        <v>165</v>
      </c>
      <c r="F588" t="s">
        <v>165</v>
      </c>
      <c r="G588" t="s">
        <v>165</v>
      </c>
      <c r="H588" t="s">
        <v>165</v>
      </c>
      <c r="I588" t="s">
        <v>165</v>
      </c>
      <c r="K588" t="s">
        <v>165</v>
      </c>
      <c r="L588" t="s">
        <v>165</v>
      </c>
      <c r="M588" t="s">
        <v>165</v>
      </c>
      <c r="N588" t="s">
        <v>165</v>
      </c>
      <c r="P588" t="s">
        <v>165</v>
      </c>
      <c r="Q588" t="s">
        <v>165</v>
      </c>
      <c r="R588" t="s">
        <v>165</v>
      </c>
      <c r="S588" t="s">
        <v>165</v>
      </c>
    </row>
    <row r="589">
      <c r="A589" t="s">
        <v>165</v>
      </c>
      <c r="B589" t="s">
        <v>165</v>
      </c>
      <c r="C589" t="s">
        <v>165</v>
      </c>
      <c r="D589" t="s">
        <v>165</v>
      </c>
      <c r="F589" t="s">
        <v>165</v>
      </c>
      <c r="G589" t="s">
        <v>165</v>
      </c>
      <c r="H589" t="s">
        <v>165</v>
      </c>
      <c r="I589" t="s">
        <v>165</v>
      </c>
      <c r="K589" t="s">
        <v>165</v>
      </c>
      <c r="L589" t="s">
        <v>165</v>
      </c>
      <c r="M589" t="s">
        <v>165</v>
      </c>
      <c r="N589" t="s">
        <v>165</v>
      </c>
      <c r="P589" t="s">
        <v>165</v>
      </c>
      <c r="Q589" t="s">
        <v>165</v>
      </c>
      <c r="R589" t="s">
        <v>165</v>
      </c>
      <c r="S589" t="s">
        <v>165</v>
      </c>
    </row>
    <row r="590">
      <c r="A590" t="s">
        <v>165</v>
      </c>
      <c r="B590" t="s">
        <v>165</v>
      </c>
      <c r="C590" t="s">
        <v>165</v>
      </c>
      <c r="D590" t="s">
        <v>165</v>
      </c>
      <c r="F590" t="s">
        <v>165</v>
      </c>
      <c r="G590" t="s">
        <v>165</v>
      </c>
      <c r="H590" t="s">
        <v>165</v>
      </c>
      <c r="I590" t="s">
        <v>165</v>
      </c>
      <c r="K590" t="s">
        <v>165</v>
      </c>
      <c r="L590" t="s">
        <v>165</v>
      </c>
      <c r="M590" t="s">
        <v>165</v>
      </c>
      <c r="N590" t="s">
        <v>165</v>
      </c>
      <c r="P590" t="s">
        <v>165</v>
      </c>
      <c r="Q590" t="s">
        <v>165</v>
      </c>
      <c r="R590" t="s">
        <v>165</v>
      </c>
      <c r="S590" t="s">
        <v>165</v>
      </c>
    </row>
    <row r="591">
      <c r="A591" t="s">
        <v>165</v>
      </c>
      <c r="B591" t="s">
        <v>165</v>
      </c>
      <c r="C591" t="s">
        <v>165</v>
      </c>
      <c r="D591" t="s">
        <v>165</v>
      </c>
      <c r="F591" t="s">
        <v>165</v>
      </c>
      <c r="G591" t="s">
        <v>165</v>
      </c>
      <c r="H591" t="s">
        <v>165</v>
      </c>
      <c r="I591" t="s">
        <v>165</v>
      </c>
      <c r="K591" t="s">
        <v>165</v>
      </c>
      <c r="L591" t="s">
        <v>165</v>
      </c>
      <c r="M591" t="s">
        <v>165</v>
      </c>
      <c r="N591" t="s">
        <v>165</v>
      </c>
      <c r="P591" t="s">
        <v>165</v>
      </c>
      <c r="Q591" t="s">
        <v>165</v>
      </c>
      <c r="R591" t="s">
        <v>165</v>
      </c>
      <c r="S591" t="s">
        <v>165</v>
      </c>
    </row>
    <row r="592">
      <c r="A592" t="s">
        <v>165</v>
      </c>
      <c r="B592" t="s">
        <v>165</v>
      </c>
      <c r="C592" t="s">
        <v>165</v>
      </c>
      <c r="D592" t="s">
        <v>165</v>
      </c>
      <c r="F592" t="s">
        <v>165</v>
      </c>
      <c r="G592" t="s">
        <v>165</v>
      </c>
      <c r="H592" t="s">
        <v>165</v>
      </c>
      <c r="I592" t="s">
        <v>165</v>
      </c>
      <c r="K592" t="s">
        <v>165</v>
      </c>
      <c r="L592" t="s">
        <v>165</v>
      </c>
      <c r="M592" t="s">
        <v>165</v>
      </c>
      <c r="N592" t="s">
        <v>165</v>
      </c>
      <c r="P592" t="s">
        <v>165</v>
      </c>
      <c r="Q592" t="s">
        <v>165</v>
      </c>
      <c r="R592" t="s">
        <v>165</v>
      </c>
      <c r="S592" t="s">
        <v>165</v>
      </c>
    </row>
    <row r="593">
      <c r="A593" t="s">
        <v>165</v>
      </c>
      <c r="B593" t="s">
        <v>165</v>
      </c>
      <c r="C593" t="s">
        <v>165</v>
      </c>
      <c r="D593" t="s">
        <v>165</v>
      </c>
      <c r="F593" t="s">
        <v>165</v>
      </c>
      <c r="G593" t="s">
        <v>165</v>
      </c>
      <c r="H593" t="s">
        <v>165</v>
      </c>
      <c r="I593" t="s">
        <v>165</v>
      </c>
      <c r="K593" t="s">
        <v>165</v>
      </c>
      <c r="L593" t="s">
        <v>165</v>
      </c>
      <c r="M593" t="s">
        <v>165</v>
      </c>
      <c r="N593" t="s">
        <v>165</v>
      </c>
      <c r="P593" t="s">
        <v>165</v>
      </c>
      <c r="Q593" t="s">
        <v>165</v>
      </c>
      <c r="R593" t="s">
        <v>165</v>
      </c>
      <c r="S593" t="s">
        <v>165</v>
      </c>
    </row>
    <row r="594">
      <c r="A594" t="s">
        <v>165</v>
      </c>
      <c r="B594" t="s">
        <v>165</v>
      </c>
      <c r="C594" t="s">
        <v>165</v>
      </c>
      <c r="D594" t="s">
        <v>165</v>
      </c>
      <c r="F594" t="s">
        <v>165</v>
      </c>
      <c r="G594" t="s">
        <v>165</v>
      </c>
      <c r="H594" t="s">
        <v>165</v>
      </c>
      <c r="I594" t="s">
        <v>165</v>
      </c>
      <c r="K594" t="s">
        <v>165</v>
      </c>
      <c r="L594" t="s">
        <v>165</v>
      </c>
      <c r="M594" t="s">
        <v>165</v>
      </c>
      <c r="N594" t="s">
        <v>165</v>
      </c>
      <c r="P594" t="s">
        <v>165</v>
      </c>
      <c r="Q594" t="s">
        <v>165</v>
      </c>
      <c r="R594" t="s">
        <v>165</v>
      </c>
      <c r="S594" t="s">
        <v>165</v>
      </c>
    </row>
    <row r="595">
      <c r="A595" t="s">
        <v>165</v>
      </c>
      <c r="B595" t="s">
        <v>165</v>
      </c>
      <c r="C595" t="s">
        <v>165</v>
      </c>
      <c r="D595" t="s">
        <v>165</v>
      </c>
      <c r="F595" t="s">
        <v>165</v>
      </c>
      <c r="G595" t="s">
        <v>165</v>
      </c>
      <c r="H595" t="s">
        <v>165</v>
      </c>
      <c r="I595" t="s">
        <v>165</v>
      </c>
      <c r="K595" t="s">
        <v>165</v>
      </c>
      <c r="L595" t="s">
        <v>165</v>
      </c>
      <c r="M595" t="s">
        <v>165</v>
      </c>
      <c r="N595" t="s">
        <v>165</v>
      </c>
      <c r="P595" t="s">
        <v>165</v>
      </c>
      <c r="Q595" t="s">
        <v>165</v>
      </c>
      <c r="R595" t="s">
        <v>165</v>
      </c>
      <c r="S595" t="s">
        <v>165</v>
      </c>
    </row>
    <row r="596">
      <c r="A596" t="s">
        <v>165</v>
      </c>
      <c r="B596" t="s">
        <v>165</v>
      </c>
      <c r="C596" t="s">
        <v>165</v>
      </c>
      <c r="D596" t="s">
        <v>165</v>
      </c>
      <c r="F596" t="s">
        <v>165</v>
      </c>
      <c r="G596" t="s">
        <v>165</v>
      </c>
      <c r="H596" t="s">
        <v>165</v>
      </c>
      <c r="I596" t="s">
        <v>165</v>
      </c>
      <c r="K596" t="s">
        <v>165</v>
      </c>
      <c r="L596" t="s">
        <v>165</v>
      </c>
      <c r="M596" t="s">
        <v>165</v>
      </c>
      <c r="N596" t="s">
        <v>165</v>
      </c>
      <c r="P596" t="s">
        <v>165</v>
      </c>
      <c r="Q596" t="s">
        <v>165</v>
      </c>
      <c r="R596" t="s">
        <v>165</v>
      </c>
      <c r="S596" t="s">
        <v>165</v>
      </c>
    </row>
    <row r="597">
      <c r="A597" t="s">
        <v>165</v>
      </c>
      <c r="B597" t="s">
        <v>165</v>
      </c>
      <c r="C597" t="s">
        <v>165</v>
      </c>
      <c r="D597" t="s">
        <v>165</v>
      </c>
      <c r="F597" t="s">
        <v>165</v>
      </c>
      <c r="G597" t="s">
        <v>165</v>
      </c>
      <c r="H597" t="s">
        <v>165</v>
      </c>
      <c r="I597" t="s">
        <v>165</v>
      </c>
      <c r="K597" t="s">
        <v>165</v>
      </c>
      <c r="L597" t="s">
        <v>165</v>
      </c>
      <c r="M597" t="s">
        <v>165</v>
      </c>
      <c r="N597" t="s">
        <v>165</v>
      </c>
      <c r="P597" t="s">
        <v>165</v>
      </c>
      <c r="Q597" t="s">
        <v>165</v>
      </c>
      <c r="R597" t="s">
        <v>165</v>
      </c>
      <c r="S597" t="s">
        <v>165</v>
      </c>
    </row>
    <row r="598">
      <c r="A598" t="s">
        <v>165</v>
      </c>
      <c r="B598" t="s">
        <v>165</v>
      </c>
      <c r="C598" t="s">
        <v>165</v>
      </c>
      <c r="D598" t="s">
        <v>165</v>
      </c>
      <c r="F598" t="s">
        <v>165</v>
      </c>
      <c r="G598" t="s">
        <v>165</v>
      </c>
      <c r="H598" t="s">
        <v>165</v>
      </c>
      <c r="I598" t="s">
        <v>165</v>
      </c>
      <c r="K598" t="s">
        <v>165</v>
      </c>
      <c r="L598" t="s">
        <v>165</v>
      </c>
      <c r="M598" t="s">
        <v>165</v>
      </c>
      <c r="N598" t="s">
        <v>165</v>
      </c>
      <c r="P598" t="s">
        <v>165</v>
      </c>
      <c r="Q598" t="s">
        <v>165</v>
      </c>
      <c r="R598" t="s">
        <v>165</v>
      </c>
      <c r="S598" t="s">
        <v>165</v>
      </c>
    </row>
    <row r="599">
      <c r="A599" t="s">
        <v>165</v>
      </c>
      <c r="B599" t="s">
        <v>165</v>
      </c>
      <c r="C599" t="s">
        <v>165</v>
      </c>
      <c r="D599" t="s">
        <v>165</v>
      </c>
      <c r="F599" t="s">
        <v>165</v>
      </c>
      <c r="G599" t="s">
        <v>165</v>
      </c>
      <c r="H599" t="s">
        <v>165</v>
      </c>
      <c r="I599" t="s">
        <v>165</v>
      </c>
      <c r="K599" t="s">
        <v>165</v>
      </c>
      <c r="L599" t="s">
        <v>165</v>
      </c>
      <c r="M599" t="s">
        <v>165</v>
      </c>
      <c r="N599" t="s">
        <v>165</v>
      </c>
      <c r="P599" t="s">
        <v>165</v>
      </c>
      <c r="Q599" t="s">
        <v>165</v>
      </c>
      <c r="R599" t="s">
        <v>165</v>
      </c>
      <c r="S599" t="s">
        <v>165</v>
      </c>
    </row>
    <row r="600">
      <c r="A600" t="s">
        <v>165</v>
      </c>
      <c r="B600" t="s">
        <v>165</v>
      </c>
      <c r="C600" t="s">
        <v>165</v>
      </c>
      <c r="D600" t="s">
        <v>165</v>
      </c>
      <c r="F600" t="s">
        <v>165</v>
      </c>
      <c r="G600" t="s">
        <v>165</v>
      </c>
      <c r="H600" t="s">
        <v>165</v>
      </c>
      <c r="I600" t="s">
        <v>165</v>
      </c>
      <c r="K600" t="s">
        <v>165</v>
      </c>
      <c r="L600" t="s">
        <v>165</v>
      </c>
      <c r="M600" t="s">
        <v>165</v>
      </c>
      <c r="N600" t="s">
        <v>165</v>
      </c>
      <c r="P600" t="s">
        <v>165</v>
      </c>
      <c r="Q600" t="s">
        <v>165</v>
      </c>
      <c r="R600" t="s">
        <v>165</v>
      </c>
      <c r="S600" t="s">
        <v>165</v>
      </c>
    </row>
    <row r="601">
      <c r="A601" t="s">
        <v>165</v>
      </c>
      <c r="B601" t="s">
        <v>165</v>
      </c>
      <c r="C601" t="s">
        <v>165</v>
      </c>
      <c r="D601" t="s">
        <v>165</v>
      </c>
      <c r="F601" t="s">
        <v>165</v>
      </c>
      <c r="G601" t="s">
        <v>165</v>
      </c>
      <c r="H601" t="s">
        <v>165</v>
      </c>
      <c r="I601" t="s">
        <v>165</v>
      </c>
      <c r="K601" t="s">
        <v>165</v>
      </c>
      <c r="L601" t="s">
        <v>165</v>
      </c>
      <c r="M601" t="s">
        <v>165</v>
      </c>
      <c r="N601" t="s">
        <v>165</v>
      </c>
      <c r="P601" t="s">
        <v>165</v>
      </c>
      <c r="Q601" t="s">
        <v>165</v>
      </c>
      <c r="R601" t="s">
        <v>165</v>
      </c>
      <c r="S601" t="s">
        <v>165</v>
      </c>
    </row>
    <row r="602">
      <c r="A602" t="s">
        <v>165</v>
      </c>
      <c r="B602" t="s">
        <v>165</v>
      </c>
      <c r="C602" t="s">
        <v>165</v>
      </c>
      <c r="D602" t="s">
        <v>165</v>
      </c>
      <c r="F602" t="s">
        <v>165</v>
      </c>
      <c r="G602" t="s">
        <v>165</v>
      </c>
      <c r="H602" t="s">
        <v>165</v>
      </c>
      <c r="I602" t="s">
        <v>165</v>
      </c>
      <c r="K602" t="s">
        <v>165</v>
      </c>
      <c r="L602" t="s">
        <v>165</v>
      </c>
      <c r="M602" t="s">
        <v>165</v>
      </c>
      <c r="N602" t="s">
        <v>165</v>
      </c>
      <c r="P602" t="s">
        <v>165</v>
      </c>
      <c r="Q602" t="s">
        <v>165</v>
      </c>
      <c r="R602" t="s">
        <v>165</v>
      </c>
      <c r="S602" t="s">
        <v>165</v>
      </c>
    </row>
    <row r="603">
      <c r="A603" t="s">
        <v>165</v>
      </c>
      <c r="B603" t="s">
        <v>165</v>
      </c>
      <c r="C603" t="s">
        <v>165</v>
      </c>
      <c r="D603" t="s">
        <v>165</v>
      </c>
      <c r="F603" t="s">
        <v>165</v>
      </c>
      <c r="G603" t="s">
        <v>165</v>
      </c>
      <c r="H603" t="s">
        <v>165</v>
      </c>
      <c r="I603" t="s">
        <v>165</v>
      </c>
      <c r="K603" t="s">
        <v>165</v>
      </c>
      <c r="L603" t="s">
        <v>165</v>
      </c>
      <c r="M603" t="s">
        <v>165</v>
      </c>
      <c r="N603" t="s">
        <v>165</v>
      </c>
      <c r="P603" t="s">
        <v>165</v>
      </c>
      <c r="Q603" t="s">
        <v>165</v>
      </c>
      <c r="R603" t="s">
        <v>165</v>
      </c>
      <c r="S603" t="s">
        <v>165</v>
      </c>
    </row>
    <row r="604">
      <c r="A604" t="s">
        <v>165</v>
      </c>
      <c r="B604" t="s">
        <v>165</v>
      </c>
      <c r="C604" t="s">
        <v>165</v>
      </c>
      <c r="D604" t="s">
        <v>165</v>
      </c>
      <c r="F604" t="s">
        <v>165</v>
      </c>
      <c r="G604" t="s">
        <v>165</v>
      </c>
      <c r="H604" t="s">
        <v>165</v>
      </c>
      <c r="I604" t="s">
        <v>165</v>
      </c>
      <c r="K604" t="s">
        <v>165</v>
      </c>
      <c r="L604" t="s">
        <v>165</v>
      </c>
      <c r="M604" t="s">
        <v>165</v>
      </c>
      <c r="N604" t="s">
        <v>165</v>
      </c>
      <c r="P604" t="s">
        <v>165</v>
      </c>
      <c r="Q604" t="s">
        <v>165</v>
      </c>
      <c r="R604" t="s">
        <v>165</v>
      </c>
      <c r="S604" t="s">
        <v>165</v>
      </c>
    </row>
    <row r="605">
      <c r="A605" t="s">
        <v>165</v>
      </c>
      <c r="B605" t="s">
        <v>165</v>
      </c>
      <c r="C605" t="s">
        <v>165</v>
      </c>
      <c r="D605" t="s">
        <v>165</v>
      </c>
      <c r="F605" t="s">
        <v>165</v>
      </c>
      <c r="G605" t="s">
        <v>165</v>
      </c>
      <c r="H605" t="s">
        <v>165</v>
      </c>
      <c r="I605" t="s">
        <v>165</v>
      </c>
      <c r="K605" t="s">
        <v>165</v>
      </c>
      <c r="L605" t="s">
        <v>165</v>
      </c>
      <c r="M605" t="s">
        <v>165</v>
      </c>
      <c r="N605" t="s">
        <v>165</v>
      </c>
      <c r="P605" t="s">
        <v>165</v>
      </c>
      <c r="Q605" t="s">
        <v>165</v>
      </c>
      <c r="R605" t="s">
        <v>165</v>
      </c>
      <c r="S605" t="s">
        <v>165</v>
      </c>
    </row>
    <row r="606">
      <c r="A606" t="s">
        <v>165</v>
      </c>
      <c r="B606" t="s">
        <v>165</v>
      </c>
      <c r="C606" t="s">
        <v>165</v>
      </c>
      <c r="D606" t="s">
        <v>165</v>
      </c>
      <c r="F606" t="s">
        <v>165</v>
      </c>
      <c r="G606" t="s">
        <v>165</v>
      </c>
      <c r="H606" t="s">
        <v>165</v>
      </c>
      <c r="I606" t="s">
        <v>165</v>
      </c>
      <c r="K606" t="s">
        <v>165</v>
      </c>
      <c r="L606" t="s">
        <v>165</v>
      </c>
      <c r="M606" t="s">
        <v>165</v>
      </c>
      <c r="N606" t="s">
        <v>165</v>
      </c>
      <c r="P606" t="s">
        <v>165</v>
      </c>
      <c r="Q606" t="s">
        <v>165</v>
      </c>
      <c r="R606" t="s">
        <v>165</v>
      </c>
      <c r="S606" t="s">
        <v>165</v>
      </c>
    </row>
    <row r="607">
      <c r="A607" t="s">
        <v>165</v>
      </c>
      <c r="B607" t="s">
        <v>165</v>
      </c>
      <c r="C607" t="s">
        <v>165</v>
      </c>
      <c r="D607" t="s">
        <v>165</v>
      </c>
      <c r="F607" t="s">
        <v>165</v>
      </c>
      <c r="G607" t="s">
        <v>165</v>
      </c>
      <c r="H607" t="s">
        <v>165</v>
      </c>
      <c r="I607" t="s">
        <v>165</v>
      </c>
      <c r="K607" t="s">
        <v>165</v>
      </c>
      <c r="L607" t="s">
        <v>165</v>
      </c>
      <c r="M607" t="s">
        <v>165</v>
      </c>
      <c r="N607" t="s">
        <v>165</v>
      </c>
      <c r="P607" t="s">
        <v>165</v>
      </c>
      <c r="Q607" t="s">
        <v>165</v>
      </c>
      <c r="R607" t="s">
        <v>165</v>
      </c>
      <c r="S607" t="s">
        <v>165</v>
      </c>
    </row>
    <row r="608">
      <c r="A608" t="s">
        <v>165</v>
      </c>
      <c r="B608" t="s">
        <v>165</v>
      </c>
      <c r="C608" t="s">
        <v>165</v>
      </c>
      <c r="D608" t="s">
        <v>165</v>
      </c>
      <c r="F608" t="s">
        <v>165</v>
      </c>
      <c r="G608" t="s">
        <v>165</v>
      </c>
      <c r="H608" t="s">
        <v>165</v>
      </c>
      <c r="I608" t="s">
        <v>165</v>
      </c>
      <c r="K608" t="s">
        <v>165</v>
      </c>
      <c r="L608" t="s">
        <v>165</v>
      </c>
      <c r="M608" t="s">
        <v>165</v>
      </c>
      <c r="N608" t="s">
        <v>165</v>
      </c>
      <c r="P608" t="s">
        <v>165</v>
      </c>
      <c r="Q608" t="s">
        <v>165</v>
      </c>
      <c r="R608" t="s">
        <v>165</v>
      </c>
      <c r="S608" t="s">
        <v>165</v>
      </c>
    </row>
    <row r="609">
      <c r="A609" t="s">
        <v>165</v>
      </c>
      <c r="B609" t="s">
        <v>165</v>
      </c>
      <c r="C609" t="s">
        <v>165</v>
      </c>
      <c r="D609" t="s">
        <v>165</v>
      </c>
      <c r="F609" t="s">
        <v>165</v>
      </c>
      <c r="G609" t="s">
        <v>165</v>
      </c>
      <c r="H609" t="s">
        <v>165</v>
      </c>
      <c r="I609" t="s">
        <v>165</v>
      </c>
      <c r="K609" t="s">
        <v>165</v>
      </c>
      <c r="L609" t="s">
        <v>165</v>
      </c>
      <c r="M609" t="s">
        <v>165</v>
      </c>
      <c r="N609" t="s">
        <v>165</v>
      </c>
      <c r="P609" t="s">
        <v>165</v>
      </c>
      <c r="Q609" t="s">
        <v>165</v>
      </c>
      <c r="R609" t="s">
        <v>165</v>
      </c>
      <c r="S609" t="s">
        <v>165</v>
      </c>
    </row>
    <row r="610">
      <c r="A610" t="s">
        <v>165</v>
      </c>
      <c r="B610" t="s">
        <v>165</v>
      </c>
      <c r="C610" t="s">
        <v>165</v>
      </c>
      <c r="D610" t="s">
        <v>165</v>
      </c>
      <c r="F610" t="s">
        <v>165</v>
      </c>
      <c r="G610" t="s">
        <v>165</v>
      </c>
      <c r="H610" t="s">
        <v>165</v>
      </c>
      <c r="I610" t="s">
        <v>165</v>
      </c>
      <c r="K610" t="s">
        <v>165</v>
      </c>
      <c r="L610" t="s">
        <v>165</v>
      </c>
      <c r="M610" t="s">
        <v>165</v>
      </c>
      <c r="N610" t="s">
        <v>165</v>
      </c>
      <c r="P610" t="s">
        <v>165</v>
      </c>
      <c r="Q610" t="s">
        <v>165</v>
      </c>
      <c r="R610" t="s">
        <v>165</v>
      </c>
      <c r="S610" t="s">
        <v>165</v>
      </c>
    </row>
    <row r="611">
      <c r="A611" t="s">
        <v>165</v>
      </c>
      <c r="B611" t="s">
        <v>165</v>
      </c>
      <c r="C611" t="s">
        <v>165</v>
      </c>
      <c r="D611" t="s">
        <v>165</v>
      </c>
      <c r="F611" t="s">
        <v>165</v>
      </c>
      <c r="G611" t="s">
        <v>165</v>
      </c>
      <c r="H611" t="s">
        <v>165</v>
      </c>
      <c r="I611" t="s">
        <v>165</v>
      </c>
      <c r="K611" t="s">
        <v>165</v>
      </c>
      <c r="L611" t="s">
        <v>165</v>
      </c>
      <c r="M611" t="s">
        <v>165</v>
      </c>
      <c r="N611" t="s">
        <v>165</v>
      </c>
      <c r="P611" t="s">
        <v>165</v>
      </c>
      <c r="Q611" t="s">
        <v>165</v>
      </c>
      <c r="R611" t="s">
        <v>165</v>
      </c>
      <c r="S611" t="s">
        <v>165</v>
      </c>
    </row>
    <row r="612">
      <c r="A612" t="s">
        <v>165</v>
      </c>
      <c r="B612" t="s">
        <v>165</v>
      </c>
      <c r="C612" t="s">
        <v>165</v>
      </c>
      <c r="D612" t="s">
        <v>165</v>
      </c>
      <c r="F612" t="s">
        <v>165</v>
      </c>
      <c r="G612" t="s">
        <v>165</v>
      </c>
      <c r="H612" t="s">
        <v>165</v>
      </c>
      <c r="I612" t="s">
        <v>165</v>
      </c>
      <c r="K612" t="s">
        <v>165</v>
      </c>
      <c r="L612" t="s">
        <v>165</v>
      </c>
      <c r="M612" t="s">
        <v>165</v>
      </c>
      <c r="N612" t="s">
        <v>165</v>
      </c>
      <c r="P612" t="s">
        <v>165</v>
      </c>
      <c r="Q612" t="s">
        <v>165</v>
      </c>
      <c r="R612" t="s">
        <v>165</v>
      </c>
      <c r="S612" t="s">
        <v>165</v>
      </c>
    </row>
    <row r="613">
      <c r="A613" t="s">
        <v>165</v>
      </c>
      <c r="B613" t="s">
        <v>165</v>
      </c>
      <c r="C613" t="s">
        <v>165</v>
      </c>
      <c r="D613" t="s">
        <v>165</v>
      </c>
      <c r="F613" t="s">
        <v>165</v>
      </c>
      <c r="G613" t="s">
        <v>165</v>
      </c>
      <c r="H613" t="s">
        <v>165</v>
      </c>
      <c r="I613" t="s">
        <v>165</v>
      </c>
      <c r="K613" t="s">
        <v>165</v>
      </c>
      <c r="L613" t="s">
        <v>165</v>
      </c>
      <c r="M613" t="s">
        <v>165</v>
      </c>
      <c r="N613" t="s">
        <v>165</v>
      </c>
      <c r="P613" t="s">
        <v>165</v>
      </c>
      <c r="Q613" t="s">
        <v>165</v>
      </c>
      <c r="R613" t="s">
        <v>165</v>
      </c>
      <c r="S613" t="s">
        <v>165</v>
      </c>
    </row>
    <row r="614">
      <c r="A614" t="s">
        <v>165</v>
      </c>
      <c r="B614" t="s">
        <v>165</v>
      </c>
      <c r="C614" t="s">
        <v>165</v>
      </c>
      <c r="D614" t="s">
        <v>165</v>
      </c>
      <c r="F614" t="s">
        <v>165</v>
      </c>
      <c r="G614" t="s">
        <v>165</v>
      </c>
      <c r="H614" t="s">
        <v>165</v>
      </c>
      <c r="I614" t="s">
        <v>165</v>
      </c>
      <c r="K614" t="s">
        <v>165</v>
      </c>
      <c r="L614" t="s">
        <v>165</v>
      </c>
      <c r="M614" t="s">
        <v>165</v>
      </c>
      <c r="N614" t="s">
        <v>165</v>
      </c>
      <c r="P614" t="s">
        <v>165</v>
      </c>
      <c r="Q614" t="s">
        <v>165</v>
      </c>
      <c r="R614" t="s">
        <v>165</v>
      </c>
      <c r="S614" t="s">
        <v>165</v>
      </c>
    </row>
    <row r="615">
      <c r="A615" t="s">
        <v>165</v>
      </c>
      <c r="B615" t="s">
        <v>165</v>
      </c>
      <c r="C615" t="s">
        <v>165</v>
      </c>
      <c r="D615" t="s">
        <v>165</v>
      </c>
      <c r="F615" t="s">
        <v>165</v>
      </c>
      <c r="G615" t="s">
        <v>165</v>
      </c>
      <c r="H615" t="s">
        <v>165</v>
      </c>
      <c r="I615" t="s">
        <v>165</v>
      </c>
      <c r="K615" t="s">
        <v>165</v>
      </c>
      <c r="L615" t="s">
        <v>165</v>
      </c>
      <c r="M615" t="s">
        <v>165</v>
      </c>
      <c r="N615" t="s">
        <v>165</v>
      </c>
      <c r="P615" t="s">
        <v>165</v>
      </c>
      <c r="Q615" t="s">
        <v>165</v>
      </c>
      <c r="R615" t="s">
        <v>165</v>
      </c>
      <c r="S615" t="s">
        <v>165</v>
      </c>
    </row>
    <row r="616">
      <c r="A616" t="s">
        <v>165</v>
      </c>
      <c r="B616" t="s">
        <v>165</v>
      </c>
      <c r="C616" t="s">
        <v>165</v>
      </c>
      <c r="D616" t="s">
        <v>165</v>
      </c>
      <c r="F616" t="s">
        <v>165</v>
      </c>
      <c r="G616" t="s">
        <v>165</v>
      </c>
      <c r="H616" t="s">
        <v>165</v>
      </c>
      <c r="I616" t="s">
        <v>165</v>
      </c>
      <c r="K616" t="s">
        <v>165</v>
      </c>
      <c r="L616" t="s">
        <v>165</v>
      </c>
      <c r="M616" t="s">
        <v>165</v>
      </c>
      <c r="N616" t="s">
        <v>165</v>
      </c>
      <c r="P616" t="s">
        <v>165</v>
      </c>
      <c r="Q616" t="s">
        <v>165</v>
      </c>
      <c r="R616" t="s">
        <v>165</v>
      </c>
      <c r="S616" t="s">
        <v>165</v>
      </c>
    </row>
    <row r="617">
      <c r="A617" t="s">
        <v>165</v>
      </c>
      <c r="B617" t="s">
        <v>165</v>
      </c>
      <c r="C617" t="s">
        <v>165</v>
      </c>
      <c r="D617" t="s">
        <v>165</v>
      </c>
      <c r="F617" t="s">
        <v>165</v>
      </c>
      <c r="G617" t="s">
        <v>165</v>
      </c>
      <c r="H617" t="s">
        <v>165</v>
      </c>
      <c r="I617" t="s">
        <v>165</v>
      </c>
      <c r="K617" t="s">
        <v>165</v>
      </c>
      <c r="L617" t="s">
        <v>165</v>
      </c>
      <c r="M617" t="s">
        <v>165</v>
      </c>
      <c r="N617" t="s">
        <v>165</v>
      </c>
      <c r="P617" t="s">
        <v>165</v>
      </c>
      <c r="Q617" t="s">
        <v>165</v>
      </c>
      <c r="R617" t="s">
        <v>165</v>
      </c>
      <c r="S617" t="s">
        <v>165</v>
      </c>
    </row>
    <row r="618">
      <c r="A618" t="s">
        <v>165</v>
      </c>
      <c r="B618" t="s">
        <v>165</v>
      </c>
      <c r="C618" t="s">
        <v>165</v>
      </c>
      <c r="D618" t="s">
        <v>165</v>
      </c>
      <c r="F618" t="s">
        <v>165</v>
      </c>
      <c r="G618" t="s">
        <v>165</v>
      </c>
      <c r="H618" t="s">
        <v>165</v>
      </c>
      <c r="I618" t="s">
        <v>165</v>
      </c>
      <c r="K618" t="s">
        <v>165</v>
      </c>
      <c r="L618" t="s">
        <v>165</v>
      </c>
      <c r="M618" t="s">
        <v>165</v>
      </c>
      <c r="N618" t="s">
        <v>165</v>
      </c>
      <c r="P618" t="s">
        <v>165</v>
      </c>
      <c r="Q618" t="s">
        <v>165</v>
      </c>
      <c r="R618" t="s">
        <v>165</v>
      </c>
      <c r="S618" t="s">
        <v>165</v>
      </c>
    </row>
    <row r="619">
      <c r="A619" t="s">
        <v>165</v>
      </c>
      <c r="B619" t="s">
        <v>165</v>
      </c>
      <c r="C619" t="s">
        <v>165</v>
      </c>
      <c r="D619" t="s">
        <v>165</v>
      </c>
      <c r="F619" t="s">
        <v>165</v>
      </c>
      <c r="G619" t="s">
        <v>165</v>
      </c>
      <c r="H619" t="s">
        <v>165</v>
      </c>
      <c r="I619" t="s">
        <v>165</v>
      </c>
      <c r="K619" t="s">
        <v>165</v>
      </c>
      <c r="L619" t="s">
        <v>165</v>
      </c>
      <c r="M619" t="s">
        <v>165</v>
      </c>
      <c r="N619" t="s">
        <v>165</v>
      </c>
      <c r="P619" t="s">
        <v>165</v>
      </c>
      <c r="Q619" t="s">
        <v>165</v>
      </c>
      <c r="R619" t="s">
        <v>165</v>
      </c>
      <c r="S619" t="s">
        <v>165</v>
      </c>
    </row>
    <row r="620">
      <c r="A620" t="s">
        <v>165</v>
      </c>
      <c r="B620" t="s">
        <v>165</v>
      </c>
      <c r="C620" t="s">
        <v>165</v>
      </c>
      <c r="D620" t="s">
        <v>165</v>
      </c>
      <c r="F620" t="s">
        <v>165</v>
      </c>
      <c r="G620" t="s">
        <v>165</v>
      </c>
      <c r="H620" t="s">
        <v>165</v>
      </c>
      <c r="I620" t="s">
        <v>165</v>
      </c>
      <c r="K620" t="s">
        <v>165</v>
      </c>
      <c r="L620" t="s">
        <v>165</v>
      </c>
      <c r="M620" t="s">
        <v>165</v>
      </c>
      <c r="N620" t="s">
        <v>165</v>
      </c>
      <c r="P620" t="s">
        <v>165</v>
      </c>
      <c r="Q620" t="s">
        <v>165</v>
      </c>
      <c r="R620" t="s">
        <v>165</v>
      </c>
      <c r="S620" t="s">
        <v>165</v>
      </c>
    </row>
    <row r="621">
      <c r="A621" t="s">
        <v>165</v>
      </c>
      <c r="B621" t="s">
        <v>165</v>
      </c>
      <c r="C621" t="s">
        <v>165</v>
      </c>
      <c r="D621" t="s">
        <v>165</v>
      </c>
      <c r="F621" t="s">
        <v>165</v>
      </c>
      <c r="G621" t="s">
        <v>165</v>
      </c>
      <c r="H621" t="s">
        <v>165</v>
      </c>
      <c r="I621" t="s">
        <v>165</v>
      </c>
      <c r="K621" t="s">
        <v>165</v>
      </c>
      <c r="L621" t="s">
        <v>165</v>
      </c>
      <c r="M621" t="s">
        <v>165</v>
      </c>
      <c r="N621" t="s">
        <v>165</v>
      </c>
      <c r="P621" t="s">
        <v>165</v>
      </c>
      <c r="Q621" t="s">
        <v>165</v>
      </c>
      <c r="R621" t="s">
        <v>165</v>
      </c>
      <c r="S621" t="s">
        <v>165</v>
      </c>
    </row>
    <row r="622">
      <c r="A622" t="s">
        <v>165</v>
      </c>
      <c r="B622" t="s">
        <v>165</v>
      </c>
      <c r="C622" t="s">
        <v>165</v>
      </c>
      <c r="D622" t="s">
        <v>165</v>
      </c>
      <c r="F622" t="s">
        <v>165</v>
      </c>
      <c r="G622" t="s">
        <v>165</v>
      </c>
      <c r="H622" t="s">
        <v>165</v>
      </c>
      <c r="I622" t="s">
        <v>165</v>
      </c>
      <c r="K622" t="s">
        <v>165</v>
      </c>
      <c r="L622" t="s">
        <v>165</v>
      </c>
      <c r="M622" t="s">
        <v>165</v>
      </c>
      <c r="N622" t="s">
        <v>165</v>
      </c>
      <c r="P622" t="s">
        <v>165</v>
      </c>
      <c r="Q622" t="s">
        <v>165</v>
      </c>
      <c r="R622" t="s">
        <v>165</v>
      </c>
      <c r="S622" t="s">
        <v>165</v>
      </c>
    </row>
    <row r="623">
      <c r="A623" t="s">
        <v>165</v>
      </c>
      <c r="B623" t="s">
        <v>165</v>
      </c>
      <c r="C623" t="s">
        <v>165</v>
      </c>
      <c r="D623" t="s">
        <v>165</v>
      </c>
      <c r="F623" t="s">
        <v>165</v>
      </c>
      <c r="G623" t="s">
        <v>165</v>
      </c>
      <c r="H623" t="s">
        <v>165</v>
      </c>
      <c r="I623" t="s">
        <v>165</v>
      </c>
      <c r="K623" t="s">
        <v>165</v>
      </c>
      <c r="L623" t="s">
        <v>165</v>
      </c>
      <c r="M623" t="s">
        <v>165</v>
      </c>
      <c r="N623" t="s">
        <v>165</v>
      </c>
      <c r="P623" t="s">
        <v>165</v>
      </c>
      <c r="Q623" t="s">
        <v>165</v>
      </c>
      <c r="R623" t="s">
        <v>165</v>
      </c>
      <c r="S623" t="s">
        <v>165</v>
      </c>
    </row>
    <row r="624">
      <c r="A624" t="s">
        <v>165</v>
      </c>
      <c r="B624" t="s">
        <v>165</v>
      </c>
      <c r="C624" t="s">
        <v>165</v>
      </c>
      <c r="D624" t="s">
        <v>165</v>
      </c>
      <c r="F624" t="s">
        <v>165</v>
      </c>
      <c r="G624" t="s">
        <v>165</v>
      </c>
      <c r="H624" t="s">
        <v>165</v>
      </c>
      <c r="I624" t="s">
        <v>165</v>
      </c>
      <c r="K624" t="s">
        <v>165</v>
      </c>
      <c r="L624" t="s">
        <v>165</v>
      </c>
      <c r="M624" t="s">
        <v>165</v>
      </c>
      <c r="N624" t="s">
        <v>165</v>
      </c>
      <c r="P624" t="s">
        <v>165</v>
      </c>
      <c r="Q624" t="s">
        <v>165</v>
      </c>
      <c r="R624" t="s">
        <v>165</v>
      </c>
      <c r="S624" t="s">
        <v>165</v>
      </c>
    </row>
    <row r="625">
      <c r="A625" t="s">
        <v>165</v>
      </c>
      <c r="B625" t="s">
        <v>165</v>
      </c>
      <c r="C625" t="s">
        <v>165</v>
      </c>
      <c r="D625" t="s">
        <v>165</v>
      </c>
      <c r="F625" t="s">
        <v>165</v>
      </c>
      <c r="G625" t="s">
        <v>165</v>
      </c>
      <c r="H625" t="s">
        <v>165</v>
      </c>
      <c r="I625" t="s">
        <v>165</v>
      </c>
      <c r="K625" t="s">
        <v>165</v>
      </c>
      <c r="L625" t="s">
        <v>165</v>
      </c>
      <c r="M625" t="s">
        <v>165</v>
      </c>
      <c r="N625" t="s">
        <v>165</v>
      </c>
      <c r="P625" t="s">
        <v>165</v>
      </c>
      <c r="Q625" t="s">
        <v>165</v>
      </c>
      <c r="R625" t="s">
        <v>165</v>
      </c>
      <c r="S625" t="s">
        <v>165</v>
      </c>
    </row>
    <row r="626">
      <c r="A626" t="s">
        <v>165</v>
      </c>
      <c r="B626" t="s">
        <v>165</v>
      </c>
      <c r="C626" t="s">
        <v>165</v>
      </c>
      <c r="D626" t="s">
        <v>165</v>
      </c>
      <c r="F626" t="s">
        <v>165</v>
      </c>
      <c r="G626" t="s">
        <v>165</v>
      </c>
      <c r="H626" t="s">
        <v>165</v>
      </c>
      <c r="I626" t="s">
        <v>165</v>
      </c>
      <c r="K626" t="s">
        <v>165</v>
      </c>
      <c r="L626" t="s">
        <v>165</v>
      </c>
      <c r="M626" t="s">
        <v>165</v>
      </c>
      <c r="N626" t="s">
        <v>165</v>
      </c>
      <c r="P626" t="s">
        <v>165</v>
      </c>
      <c r="Q626" t="s">
        <v>165</v>
      </c>
      <c r="R626" t="s">
        <v>165</v>
      </c>
      <c r="S626" t="s">
        <v>165</v>
      </c>
    </row>
    <row r="627">
      <c r="A627" t="s">
        <v>165</v>
      </c>
      <c r="B627" t="s">
        <v>165</v>
      </c>
      <c r="C627" t="s">
        <v>165</v>
      </c>
      <c r="D627" t="s">
        <v>165</v>
      </c>
      <c r="F627" t="s">
        <v>165</v>
      </c>
      <c r="G627" t="s">
        <v>165</v>
      </c>
      <c r="H627" t="s">
        <v>165</v>
      </c>
      <c r="I627" t="s">
        <v>165</v>
      </c>
      <c r="K627" t="s">
        <v>165</v>
      </c>
      <c r="L627" t="s">
        <v>165</v>
      </c>
      <c r="M627" t="s">
        <v>165</v>
      </c>
      <c r="N627" t="s">
        <v>165</v>
      </c>
      <c r="P627" t="s">
        <v>165</v>
      </c>
      <c r="Q627" t="s">
        <v>165</v>
      </c>
      <c r="R627" t="s">
        <v>165</v>
      </c>
      <c r="S627" t="s">
        <v>165</v>
      </c>
    </row>
    <row r="628">
      <c r="A628" t="s">
        <v>165</v>
      </c>
      <c r="B628" t="s">
        <v>165</v>
      </c>
      <c r="C628" t="s">
        <v>165</v>
      </c>
      <c r="D628" t="s">
        <v>165</v>
      </c>
      <c r="F628" t="s">
        <v>165</v>
      </c>
      <c r="G628" t="s">
        <v>165</v>
      </c>
      <c r="H628" t="s">
        <v>165</v>
      </c>
      <c r="I628" t="s">
        <v>165</v>
      </c>
      <c r="K628" t="s">
        <v>165</v>
      </c>
      <c r="L628" t="s">
        <v>165</v>
      </c>
      <c r="M628" t="s">
        <v>165</v>
      </c>
      <c r="N628" t="s">
        <v>165</v>
      </c>
      <c r="P628" t="s">
        <v>165</v>
      </c>
      <c r="Q628" t="s">
        <v>165</v>
      </c>
      <c r="R628" t="s">
        <v>165</v>
      </c>
      <c r="S628" t="s">
        <v>165</v>
      </c>
    </row>
    <row r="629">
      <c r="A629" t="s">
        <v>165</v>
      </c>
      <c r="B629" t="s">
        <v>165</v>
      </c>
      <c r="C629" t="s">
        <v>165</v>
      </c>
      <c r="D629" t="s">
        <v>165</v>
      </c>
      <c r="F629" t="s">
        <v>165</v>
      </c>
      <c r="G629" t="s">
        <v>165</v>
      </c>
      <c r="H629" t="s">
        <v>165</v>
      </c>
      <c r="I629" t="s">
        <v>165</v>
      </c>
      <c r="K629" t="s">
        <v>165</v>
      </c>
      <c r="L629" t="s">
        <v>165</v>
      </c>
      <c r="M629" t="s">
        <v>165</v>
      </c>
      <c r="N629" t="s">
        <v>165</v>
      </c>
      <c r="P629" t="s">
        <v>165</v>
      </c>
      <c r="Q629" t="s">
        <v>165</v>
      </c>
      <c r="R629" t="s">
        <v>165</v>
      </c>
      <c r="S629" t="s">
        <v>165</v>
      </c>
    </row>
    <row r="630">
      <c r="A630" t="s">
        <v>165</v>
      </c>
      <c r="B630" t="s">
        <v>165</v>
      </c>
      <c r="C630" t="s">
        <v>165</v>
      </c>
      <c r="D630" t="s">
        <v>165</v>
      </c>
      <c r="F630" t="s">
        <v>165</v>
      </c>
      <c r="G630" t="s">
        <v>165</v>
      </c>
      <c r="H630" t="s">
        <v>165</v>
      </c>
      <c r="I630" t="s">
        <v>165</v>
      </c>
      <c r="K630" t="s">
        <v>165</v>
      </c>
      <c r="L630" t="s">
        <v>165</v>
      </c>
      <c r="M630" t="s">
        <v>165</v>
      </c>
      <c r="N630" t="s">
        <v>165</v>
      </c>
      <c r="P630" t="s">
        <v>165</v>
      </c>
      <c r="Q630" t="s">
        <v>165</v>
      </c>
      <c r="R630" t="s">
        <v>165</v>
      </c>
      <c r="S630" t="s">
        <v>165</v>
      </c>
    </row>
    <row r="631">
      <c r="A631" t="s">
        <v>165</v>
      </c>
      <c r="B631" t="s">
        <v>165</v>
      </c>
      <c r="C631" t="s">
        <v>165</v>
      </c>
      <c r="D631" t="s">
        <v>165</v>
      </c>
      <c r="F631" t="s">
        <v>165</v>
      </c>
      <c r="G631" t="s">
        <v>165</v>
      </c>
      <c r="H631" t="s">
        <v>165</v>
      </c>
      <c r="I631" t="s">
        <v>165</v>
      </c>
      <c r="K631" t="s">
        <v>165</v>
      </c>
      <c r="L631" t="s">
        <v>165</v>
      </c>
      <c r="M631" t="s">
        <v>165</v>
      </c>
      <c r="N631" t="s">
        <v>165</v>
      </c>
      <c r="P631" t="s">
        <v>165</v>
      </c>
      <c r="Q631" t="s">
        <v>165</v>
      </c>
      <c r="R631" t="s">
        <v>165</v>
      </c>
      <c r="S631" t="s">
        <v>165</v>
      </c>
    </row>
    <row r="632">
      <c r="A632" t="s">
        <v>165</v>
      </c>
      <c r="B632" t="s">
        <v>165</v>
      </c>
      <c r="C632" t="s">
        <v>165</v>
      </c>
      <c r="D632" t="s">
        <v>165</v>
      </c>
      <c r="F632" t="s">
        <v>165</v>
      </c>
      <c r="G632" t="s">
        <v>165</v>
      </c>
      <c r="H632" t="s">
        <v>165</v>
      </c>
      <c r="I632" t="s">
        <v>165</v>
      </c>
      <c r="K632" t="s">
        <v>165</v>
      </c>
      <c r="L632" t="s">
        <v>165</v>
      </c>
      <c r="M632" t="s">
        <v>165</v>
      </c>
      <c r="N632" t="s">
        <v>165</v>
      </c>
      <c r="P632" t="s">
        <v>165</v>
      </c>
      <c r="Q632" t="s">
        <v>165</v>
      </c>
      <c r="R632" t="s">
        <v>165</v>
      </c>
      <c r="S632" t="s">
        <v>165</v>
      </c>
    </row>
    <row r="633">
      <c r="A633" t="s">
        <v>165</v>
      </c>
      <c r="B633" t="s">
        <v>165</v>
      </c>
      <c r="C633" t="s">
        <v>165</v>
      </c>
      <c r="D633" t="s">
        <v>165</v>
      </c>
      <c r="F633" t="s">
        <v>165</v>
      </c>
      <c r="G633" t="s">
        <v>165</v>
      </c>
      <c r="H633" t="s">
        <v>165</v>
      </c>
      <c r="I633" t="s">
        <v>165</v>
      </c>
      <c r="K633" t="s">
        <v>165</v>
      </c>
      <c r="L633" t="s">
        <v>165</v>
      </c>
      <c r="M633" t="s">
        <v>165</v>
      </c>
      <c r="N633" t="s">
        <v>165</v>
      </c>
      <c r="P633" t="s">
        <v>165</v>
      </c>
      <c r="Q633" t="s">
        <v>165</v>
      </c>
      <c r="R633" t="s">
        <v>165</v>
      </c>
      <c r="S633" t="s">
        <v>165</v>
      </c>
    </row>
    <row r="634">
      <c r="A634" t="s">
        <v>165</v>
      </c>
      <c r="B634" t="s">
        <v>165</v>
      </c>
      <c r="C634" t="s">
        <v>165</v>
      </c>
      <c r="D634" t="s">
        <v>165</v>
      </c>
      <c r="F634" t="s">
        <v>165</v>
      </c>
      <c r="G634" t="s">
        <v>165</v>
      </c>
      <c r="H634" t="s">
        <v>165</v>
      </c>
      <c r="I634" t="s">
        <v>165</v>
      </c>
      <c r="K634" t="s">
        <v>165</v>
      </c>
      <c r="L634" t="s">
        <v>165</v>
      </c>
      <c r="M634" t="s">
        <v>165</v>
      </c>
      <c r="N634" t="s">
        <v>165</v>
      </c>
      <c r="P634" t="s">
        <v>165</v>
      </c>
      <c r="Q634" t="s">
        <v>165</v>
      </c>
      <c r="R634" t="s">
        <v>165</v>
      </c>
      <c r="S634" t="s">
        <v>165</v>
      </c>
    </row>
    <row r="635">
      <c r="A635" t="s">
        <v>165</v>
      </c>
      <c r="B635" t="s">
        <v>165</v>
      </c>
      <c r="C635" t="s">
        <v>165</v>
      </c>
      <c r="D635" t="s">
        <v>165</v>
      </c>
      <c r="F635" t="s">
        <v>165</v>
      </c>
      <c r="G635" t="s">
        <v>165</v>
      </c>
      <c r="H635" t="s">
        <v>165</v>
      </c>
      <c r="I635" t="s">
        <v>165</v>
      </c>
      <c r="K635" t="s">
        <v>165</v>
      </c>
      <c r="L635" t="s">
        <v>165</v>
      </c>
      <c r="M635" t="s">
        <v>165</v>
      </c>
      <c r="N635" t="s">
        <v>165</v>
      </c>
      <c r="P635" t="s">
        <v>165</v>
      </c>
      <c r="Q635" t="s">
        <v>165</v>
      </c>
      <c r="R635" t="s">
        <v>165</v>
      </c>
      <c r="S635" t="s">
        <v>165</v>
      </c>
    </row>
    <row r="636">
      <c r="A636" t="s">
        <v>165</v>
      </c>
      <c r="B636" t="s">
        <v>165</v>
      </c>
      <c r="C636" t="s">
        <v>165</v>
      </c>
      <c r="D636" t="s">
        <v>165</v>
      </c>
      <c r="F636" t="s">
        <v>165</v>
      </c>
      <c r="G636" t="s">
        <v>165</v>
      </c>
      <c r="H636" t="s">
        <v>165</v>
      </c>
      <c r="I636" t="s">
        <v>165</v>
      </c>
      <c r="K636" t="s">
        <v>165</v>
      </c>
      <c r="L636" t="s">
        <v>165</v>
      </c>
      <c r="M636" t="s">
        <v>165</v>
      </c>
      <c r="N636" t="s">
        <v>165</v>
      </c>
      <c r="P636" t="s">
        <v>165</v>
      </c>
      <c r="Q636" t="s">
        <v>165</v>
      </c>
      <c r="R636" t="s">
        <v>165</v>
      </c>
      <c r="S636" t="s">
        <v>165</v>
      </c>
    </row>
    <row r="637">
      <c r="A637" t="s">
        <v>165</v>
      </c>
      <c r="B637" t="s">
        <v>165</v>
      </c>
      <c r="C637" t="s">
        <v>165</v>
      </c>
      <c r="D637" t="s">
        <v>165</v>
      </c>
      <c r="F637" t="s">
        <v>165</v>
      </c>
      <c r="G637" t="s">
        <v>165</v>
      </c>
      <c r="H637" t="s">
        <v>165</v>
      </c>
      <c r="I637" t="s">
        <v>165</v>
      </c>
      <c r="K637" t="s">
        <v>165</v>
      </c>
      <c r="L637" t="s">
        <v>165</v>
      </c>
      <c r="M637" t="s">
        <v>165</v>
      </c>
      <c r="N637" t="s">
        <v>165</v>
      </c>
      <c r="P637" t="s">
        <v>165</v>
      </c>
      <c r="Q637" t="s">
        <v>165</v>
      </c>
      <c r="R637" t="s">
        <v>165</v>
      </c>
      <c r="S637" t="s">
        <v>165</v>
      </c>
    </row>
    <row r="638">
      <c r="A638" t="s">
        <v>165</v>
      </c>
      <c r="B638" t="s">
        <v>165</v>
      </c>
      <c r="C638" t="s">
        <v>165</v>
      </c>
      <c r="D638" t="s">
        <v>165</v>
      </c>
      <c r="F638" t="s">
        <v>165</v>
      </c>
      <c r="G638" t="s">
        <v>165</v>
      </c>
      <c r="H638" t="s">
        <v>165</v>
      </c>
      <c r="I638" t="s">
        <v>165</v>
      </c>
      <c r="K638" t="s">
        <v>165</v>
      </c>
      <c r="L638" t="s">
        <v>165</v>
      </c>
      <c r="M638" t="s">
        <v>165</v>
      </c>
      <c r="N638" t="s">
        <v>165</v>
      </c>
      <c r="P638" t="s">
        <v>165</v>
      </c>
      <c r="Q638" t="s">
        <v>165</v>
      </c>
      <c r="R638" t="s">
        <v>165</v>
      </c>
      <c r="S638" t="s">
        <v>165</v>
      </c>
    </row>
    <row r="639">
      <c r="A639" t="s">
        <v>165</v>
      </c>
      <c r="B639" t="s">
        <v>165</v>
      </c>
      <c r="C639" t="s">
        <v>165</v>
      </c>
      <c r="D639" t="s">
        <v>165</v>
      </c>
      <c r="F639" t="s">
        <v>165</v>
      </c>
      <c r="G639" t="s">
        <v>165</v>
      </c>
      <c r="H639" t="s">
        <v>165</v>
      </c>
      <c r="I639" t="s">
        <v>165</v>
      </c>
      <c r="K639" t="s">
        <v>165</v>
      </c>
      <c r="L639" t="s">
        <v>165</v>
      </c>
      <c r="M639" t="s">
        <v>165</v>
      </c>
      <c r="N639" t="s">
        <v>165</v>
      </c>
      <c r="P639" t="s">
        <v>165</v>
      </c>
      <c r="Q639" t="s">
        <v>165</v>
      </c>
      <c r="R639" t="s">
        <v>165</v>
      </c>
      <c r="S639" t="s">
        <v>165</v>
      </c>
    </row>
    <row r="640">
      <c r="A640" t="s">
        <v>165</v>
      </c>
      <c r="B640" t="s">
        <v>165</v>
      </c>
      <c r="C640" t="s">
        <v>165</v>
      </c>
      <c r="D640" t="s">
        <v>165</v>
      </c>
      <c r="F640" t="s">
        <v>165</v>
      </c>
      <c r="G640" t="s">
        <v>165</v>
      </c>
      <c r="H640" t="s">
        <v>165</v>
      </c>
      <c r="I640" t="s">
        <v>165</v>
      </c>
      <c r="K640" t="s">
        <v>165</v>
      </c>
      <c r="L640" t="s">
        <v>165</v>
      </c>
      <c r="M640" t="s">
        <v>165</v>
      </c>
      <c r="N640" t="s">
        <v>165</v>
      </c>
      <c r="P640" t="s">
        <v>165</v>
      </c>
      <c r="Q640" t="s">
        <v>165</v>
      </c>
      <c r="R640" t="s">
        <v>165</v>
      </c>
      <c r="S640" t="s">
        <v>165</v>
      </c>
    </row>
    <row r="641">
      <c r="A641" t="s">
        <v>165</v>
      </c>
      <c r="B641" t="s">
        <v>165</v>
      </c>
      <c r="C641" t="s">
        <v>165</v>
      </c>
      <c r="D641" t="s">
        <v>165</v>
      </c>
      <c r="F641" t="s">
        <v>165</v>
      </c>
      <c r="G641" t="s">
        <v>165</v>
      </c>
      <c r="H641" t="s">
        <v>165</v>
      </c>
      <c r="I641" t="s">
        <v>165</v>
      </c>
      <c r="K641" t="s">
        <v>165</v>
      </c>
      <c r="L641" t="s">
        <v>165</v>
      </c>
      <c r="M641" t="s">
        <v>165</v>
      </c>
      <c r="N641" t="s">
        <v>165</v>
      </c>
      <c r="P641" t="s">
        <v>165</v>
      </c>
      <c r="Q641" t="s">
        <v>165</v>
      </c>
      <c r="R641" t="s">
        <v>165</v>
      </c>
      <c r="S641" t="s">
        <v>165</v>
      </c>
    </row>
    <row r="642">
      <c r="A642" t="s">
        <v>165</v>
      </c>
      <c r="B642" t="s">
        <v>165</v>
      </c>
      <c r="C642" t="s">
        <v>165</v>
      </c>
      <c r="D642" t="s">
        <v>165</v>
      </c>
      <c r="F642" t="s">
        <v>165</v>
      </c>
      <c r="G642" t="s">
        <v>165</v>
      </c>
      <c r="H642" t="s">
        <v>165</v>
      </c>
      <c r="I642" t="s">
        <v>165</v>
      </c>
      <c r="K642" t="s">
        <v>165</v>
      </c>
      <c r="L642" t="s">
        <v>165</v>
      </c>
      <c r="M642" t="s">
        <v>165</v>
      </c>
      <c r="N642" t="s">
        <v>165</v>
      </c>
      <c r="P642" t="s">
        <v>165</v>
      </c>
      <c r="Q642" t="s">
        <v>165</v>
      </c>
      <c r="R642" t="s">
        <v>165</v>
      </c>
      <c r="S642" t="s">
        <v>165</v>
      </c>
    </row>
    <row r="643">
      <c r="A643" t="s">
        <v>165</v>
      </c>
      <c r="B643" t="s">
        <v>165</v>
      </c>
      <c r="C643" t="s">
        <v>165</v>
      </c>
      <c r="D643" t="s">
        <v>165</v>
      </c>
      <c r="F643" t="s">
        <v>165</v>
      </c>
      <c r="G643" t="s">
        <v>165</v>
      </c>
      <c r="H643" t="s">
        <v>165</v>
      </c>
      <c r="I643" t="s">
        <v>165</v>
      </c>
      <c r="K643" t="s">
        <v>165</v>
      </c>
      <c r="L643" t="s">
        <v>165</v>
      </c>
      <c r="M643" t="s">
        <v>165</v>
      </c>
      <c r="N643" t="s">
        <v>165</v>
      </c>
      <c r="P643" t="s">
        <v>165</v>
      </c>
      <c r="Q643" t="s">
        <v>165</v>
      </c>
      <c r="R643" t="s">
        <v>165</v>
      </c>
      <c r="S643" t="s">
        <v>165</v>
      </c>
    </row>
    <row r="644">
      <c r="A644" t="s">
        <v>165</v>
      </c>
      <c r="B644" t="s">
        <v>165</v>
      </c>
      <c r="C644" t="s">
        <v>165</v>
      </c>
      <c r="D644" t="s">
        <v>165</v>
      </c>
      <c r="F644" t="s">
        <v>165</v>
      </c>
      <c r="G644" t="s">
        <v>165</v>
      </c>
      <c r="H644" t="s">
        <v>165</v>
      </c>
      <c r="I644" t="s">
        <v>165</v>
      </c>
      <c r="K644" t="s">
        <v>165</v>
      </c>
      <c r="L644" t="s">
        <v>165</v>
      </c>
      <c r="M644" t="s">
        <v>165</v>
      </c>
      <c r="N644" t="s">
        <v>165</v>
      </c>
      <c r="P644" t="s">
        <v>165</v>
      </c>
      <c r="Q644" t="s">
        <v>165</v>
      </c>
      <c r="R644" t="s">
        <v>165</v>
      </c>
      <c r="S644" t="s">
        <v>165</v>
      </c>
    </row>
    <row r="645">
      <c r="A645" t="s">
        <v>165</v>
      </c>
      <c r="B645" t="s">
        <v>165</v>
      </c>
      <c r="C645" t="s">
        <v>165</v>
      </c>
      <c r="D645" t="s">
        <v>165</v>
      </c>
      <c r="F645" t="s">
        <v>165</v>
      </c>
      <c r="G645" t="s">
        <v>165</v>
      </c>
      <c r="H645" t="s">
        <v>165</v>
      </c>
      <c r="I645" t="s">
        <v>165</v>
      </c>
      <c r="K645" t="s">
        <v>165</v>
      </c>
      <c r="L645" t="s">
        <v>165</v>
      </c>
      <c r="M645" t="s">
        <v>165</v>
      </c>
      <c r="N645" t="s">
        <v>165</v>
      </c>
      <c r="P645" t="s">
        <v>165</v>
      </c>
      <c r="Q645" t="s">
        <v>165</v>
      </c>
      <c r="R645" t="s">
        <v>165</v>
      </c>
      <c r="S645" t="s">
        <v>165</v>
      </c>
    </row>
    <row r="646">
      <c r="A646" t="s">
        <v>165</v>
      </c>
      <c r="B646" t="s">
        <v>165</v>
      </c>
      <c r="C646" t="s">
        <v>165</v>
      </c>
      <c r="D646" t="s">
        <v>165</v>
      </c>
      <c r="F646" t="s">
        <v>165</v>
      </c>
      <c r="G646" t="s">
        <v>165</v>
      </c>
      <c r="H646" t="s">
        <v>165</v>
      </c>
      <c r="I646" t="s">
        <v>165</v>
      </c>
      <c r="K646" t="s">
        <v>165</v>
      </c>
      <c r="L646" t="s">
        <v>165</v>
      </c>
      <c r="M646" t="s">
        <v>165</v>
      </c>
      <c r="N646" t="s">
        <v>165</v>
      </c>
      <c r="P646" t="s">
        <v>165</v>
      </c>
      <c r="Q646" t="s">
        <v>165</v>
      </c>
      <c r="R646" t="s">
        <v>165</v>
      </c>
      <c r="S646" t="s">
        <v>165</v>
      </c>
    </row>
    <row r="647">
      <c r="A647" t="s">
        <v>165</v>
      </c>
      <c r="B647" t="s">
        <v>165</v>
      </c>
      <c r="C647" t="s">
        <v>165</v>
      </c>
      <c r="D647" t="s">
        <v>165</v>
      </c>
      <c r="F647" t="s">
        <v>165</v>
      </c>
      <c r="G647" t="s">
        <v>165</v>
      </c>
      <c r="H647" t="s">
        <v>165</v>
      </c>
      <c r="I647" t="s">
        <v>165</v>
      </c>
      <c r="K647" t="s">
        <v>165</v>
      </c>
      <c r="L647" t="s">
        <v>165</v>
      </c>
      <c r="M647" t="s">
        <v>165</v>
      </c>
      <c r="N647" t="s">
        <v>165</v>
      </c>
      <c r="P647" t="s">
        <v>165</v>
      </c>
      <c r="Q647" t="s">
        <v>165</v>
      </c>
      <c r="R647" t="s">
        <v>165</v>
      </c>
      <c r="S647" t="s">
        <v>165</v>
      </c>
    </row>
    <row r="648">
      <c r="A648" t="s">
        <v>165</v>
      </c>
      <c r="B648" t="s">
        <v>165</v>
      </c>
      <c r="C648" t="s">
        <v>165</v>
      </c>
      <c r="D648" t="s">
        <v>165</v>
      </c>
      <c r="F648" t="s">
        <v>165</v>
      </c>
      <c r="G648" t="s">
        <v>165</v>
      </c>
      <c r="H648" t="s">
        <v>165</v>
      </c>
      <c r="I648" t="s">
        <v>165</v>
      </c>
      <c r="K648" t="s">
        <v>165</v>
      </c>
      <c r="L648" t="s">
        <v>165</v>
      </c>
      <c r="M648" t="s">
        <v>165</v>
      </c>
      <c r="N648" t="s">
        <v>165</v>
      </c>
      <c r="P648" t="s">
        <v>165</v>
      </c>
      <c r="Q648" t="s">
        <v>165</v>
      </c>
      <c r="R648" t="s">
        <v>165</v>
      </c>
      <c r="S648" t="s">
        <v>165</v>
      </c>
    </row>
    <row r="649">
      <c r="A649" t="s">
        <v>165</v>
      </c>
      <c r="B649" t="s">
        <v>165</v>
      </c>
      <c r="C649" t="s">
        <v>165</v>
      </c>
      <c r="D649" t="s">
        <v>165</v>
      </c>
      <c r="F649" t="s">
        <v>165</v>
      </c>
      <c r="G649" t="s">
        <v>165</v>
      </c>
      <c r="H649" t="s">
        <v>165</v>
      </c>
      <c r="I649" t="s">
        <v>165</v>
      </c>
      <c r="K649" t="s">
        <v>165</v>
      </c>
      <c r="L649" t="s">
        <v>165</v>
      </c>
      <c r="M649" t="s">
        <v>165</v>
      </c>
      <c r="N649" t="s">
        <v>165</v>
      </c>
      <c r="P649" t="s">
        <v>165</v>
      </c>
      <c r="Q649" t="s">
        <v>165</v>
      </c>
      <c r="R649" t="s">
        <v>165</v>
      </c>
      <c r="S649" t="s">
        <v>165</v>
      </c>
    </row>
    <row r="650">
      <c r="A650" t="s">
        <v>165</v>
      </c>
      <c r="B650" t="s">
        <v>165</v>
      </c>
      <c r="C650" t="s">
        <v>165</v>
      </c>
      <c r="D650" t="s">
        <v>165</v>
      </c>
      <c r="F650" t="s">
        <v>165</v>
      </c>
      <c r="G650" t="s">
        <v>165</v>
      </c>
      <c r="H650" t="s">
        <v>165</v>
      </c>
      <c r="I650" t="s">
        <v>165</v>
      </c>
      <c r="K650" t="s">
        <v>165</v>
      </c>
      <c r="L650" t="s">
        <v>165</v>
      </c>
      <c r="M650" t="s">
        <v>165</v>
      </c>
      <c r="N650" t="s">
        <v>165</v>
      </c>
      <c r="P650" t="s">
        <v>165</v>
      </c>
      <c r="Q650" t="s">
        <v>165</v>
      </c>
      <c r="R650" t="s">
        <v>165</v>
      </c>
      <c r="S650" t="s">
        <v>165</v>
      </c>
    </row>
    <row r="651">
      <c r="A651" t="s">
        <v>165</v>
      </c>
      <c r="B651" t="s">
        <v>165</v>
      </c>
      <c r="C651" t="s">
        <v>165</v>
      </c>
      <c r="D651" t="s">
        <v>165</v>
      </c>
      <c r="F651" t="s">
        <v>165</v>
      </c>
      <c r="G651" t="s">
        <v>165</v>
      </c>
      <c r="H651" t="s">
        <v>165</v>
      </c>
      <c r="I651" t="s">
        <v>165</v>
      </c>
      <c r="K651" t="s">
        <v>165</v>
      </c>
      <c r="L651" t="s">
        <v>165</v>
      </c>
      <c r="M651" t="s">
        <v>165</v>
      </c>
      <c r="N651" t="s">
        <v>165</v>
      </c>
      <c r="P651" t="s">
        <v>165</v>
      </c>
      <c r="Q651" t="s">
        <v>165</v>
      </c>
      <c r="R651" t="s">
        <v>165</v>
      </c>
      <c r="S651" t="s">
        <v>165</v>
      </c>
    </row>
    <row r="652">
      <c r="A652" t="s">
        <v>165</v>
      </c>
      <c r="B652" t="s">
        <v>165</v>
      </c>
      <c r="C652" t="s">
        <v>165</v>
      </c>
      <c r="D652" t="s">
        <v>165</v>
      </c>
      <c r="F652" t="s">
        <v>165</v>
      </c>
      <c r="G652" t="s">
        <v>165</v>
      </c>
      <c r="H652" t="s">
        <v>165</v>
      </c>
      <c r="I652" t="s">
        <v>165</v>
      </c>
      <c r="K652" t="s">
        <v>165</v>
      </c>
      <c r="L652" t="s">
        <v>165</v>
      </c>
      <c r="M652" t="s">
        <v>165</v>
      </c>
      <c r="N652" t="s">
        <v>165</v>
      </c>
      <c r="P652" t="s">
        <v>165</v>
      </c>
      <c r="Q652" t="s">
        <v>165</v>
      </c>
      <c r="R652" t="s">
        <v>165</v>
      </c>
      <c r="S652" t="s">
        <v>165</v>
      </c>
    </row>
    <row r="653">
      <c r="A653" t="s">
        <v>165</v>
      </c>
      <c r="B653" t="s">
        <v>165</v>
      </c>
      <c r="C653" t="s">
        <v>165</v>
      </c>
      <c r="D653" t="s">
        <v>165</v>
      </c>
      <c r="F653" t="s">
        <v>165</v>
      </c>
      <c r="G653" t="s">
        <v>165</v>
      </c>
      <c r="H653" t="s">
        <v>165</v>
      </c>
      <c r="I653" t="s">
        <v>165</v>
      </c>
      <c r="K653" t="s">
        <v>165</v>
      </c>
      <c r="L653" t="s">
        <v>165</v>
      </c>
      <c r="M653" t="s">
        <v>165</v>
      </c>
      <c r="N653" t="s">
        <v>165</v>
      </c>
      <c r="P653" t="s">
        <v>165</v>
      </c>
      <c r="Q653" t="s">
        <v>165</v>
      </c>
      <c r="R653" t="s">
        <v>165</v>
      </c>
      <c r="S653" t="s">
        <v>165</v>
      </c>
    </row>
    <row r="654">
      <c r="A654" t="s">
        <v>165</v>
      </c>
      <c r="B654" t="s">
        <v>165</v>
      </c>
      <c r="C654" t="s">
        <v>165</v>
      </c>
      <c r="D654" t="s">
        <v>165</v>
      </c>
      <c r="F654" t="s">
        <v>165</v>
      </c>
      <c r="G654" t="s">
        <v>165</v>
      </c>
      <c r="H654" t="s">
        <v>165</v>
      </c>
      <c r="I654" t="s">
        <v>165</v>
      </c>
      <c r="K654" t="s">
        <v>165</v>
      </c>
      <c r="L654" t="s">
        <v>165</v>
      </c>
      <c r="M654" t="s">
        <v>165</v>
      </c>
      <c r="N654" t="s">
        <v>165</v>
      </c>
      <c r="P654" t="s">
        <v>165</v>
      </c>
      <c r="Q654" t="s">
        <v>165</v>
      </c>
      <c r="R654" t="s">
        <v>165</v>
      </c>
      <c r="S654" t="s">
        <v>165</v>
      </c>
    </row>
    <row r="655">
      <c r="A655" t="s">
        <v>165</v>
      </c>
      <c r="B655" t="s">
        <v>165</v>
      </c>
      <c r="C655" t="s">
        <v>165</v>
      </c>
      <c r="D655" t="s">
        <v>165</v>
      </c>
      <c r="F655" t="s">
        <v>165</v>
      </c>
      <c r="G655" t="s">
        <v>165</v>
      </c>
      <c r="H655" t="s">
        <v>165</v>
      </c>
      <c r="I655" t="s">
        <v>165</v>
      </c>
      <c r="K655" t="s">
        <v>165</v>
      </c>
      <c r="L655" t="s">
        <v>165</v>
      </c>
      <c r="M655" t="s">
        <v>165</v>
      </c>
      <c r="N655" t="s">
        <v>165</v>
      </c>
      <c r="P655" t="s">
        <v>165</v>
      </c>
      <c r="Q655" t="s">
        <v>165</v>
      </c>
      <c r="R655" t="s">
        <v>165</v>
      </c>
      <c r="S655" t="s">
        <v>165</v>
      </c>
    </row>
    <row r="656">
      <c r="A656" t="s">
        <v>165</v>
      </c>
      <c r="B656" t="s">
        <v>165</v>
      </c>
      <c r="C656" t="s">
        <v>165</v>
      </c>
      <c r="D656" t="s">
        <v>165</v>
      </c>
      <c r="F656" t="s">
        <v>165</v>
      </c>
      <c r="G656" t="s">
        <v>165</v>
      </c>
      <c r="H656" t="s">
        <v>165</v>
      </c>
      <c r="I656" t="s">
        <v>165</v>
      </c>
      <c r="K656" t="s">
        <v>165</v>
      </c>
      <c r="L656" t="s">
        <v>165</v>
      </c>
      <c r="M656" t="s">
        <v>165</v>
      </c>
      <c r="N656" t="s">
        <v>165</v>
      </c>
      <c r="P656" t="s">
        <v>165</v>
      </c>
      <c r="Q656" t="s">
        <v>165</v>
      </c>
      <c r="R656" t="s">
        <v>165</v>
      </c>
      <c r="S656" t="s">
        <v>165</v>
      </c>
    </row>
    <row r="657">
      <c r="A657" t="s">
        <v>165</v>
      </c>
      <c r="B657" t="s">
        <v>165</v>
      </c>
      <c r="C657" t="s">
        <v>165</v>
      </c>
      <c r="D657" t="s">
        <v>165</v>
      </c>
      <c r="F657" t="s">
        <v>165</v>
      </c>
      <c r="G657" t="s">
        <v>165</v>
      </c>
      <c r="H657" t="s">
        <v>165</v>
      </c>
      <c r="I657" t="s">
        <v>165</v>
      </c>
      <c r="K657" t="s">
        <v>165</v>
      </c>
      <c r="L657" t="s">
        <v>165</v>
      </c>
      <c r="M657" t="s">
        <v>165</v>
      </c>
      <c r="N657" t="s">
        <v>165</v>
      </c>
      <c r="P657" t="s">
        <v>165</v>
      </c>
      <c r="Q657" t="s">
        <v>165</v>
      </c>
      <c r="R657" t="s">
        <v>165</v>
      </c>
      <c r="S657" t="s">
        <v>165</v>
      </c>
    </row>
    <row r="658">
      <c r="A658" t="s">
        <v>165</v>
      </c>
      <c r="B658" t="s">
        <v>165</v>
      </c>
      <c r="C658" t="s">
        <v>165</v>
      </c>
      <c r="D658" t="s">
        <v>165</v>
      </c>
      <c r="F658" t="s">
        <v>165</v>
      </c>
      <c r="G658" t="s">
        <v>165</v>
      </c>
      <c r="H658" t="s">
        <v>165</v>
      </c>
      <c r="I658" t="s">
        <v>165</v>
      </c>
      <c r="K658" t="s">
        <v>165</v>
      </c>
      <c r="L658" t="s">
        <v>165</v>
      </c>
      <c r="M658" t="s">
        <v>165</v>
      </c>
      <c r="N658" t="s">
        <v>165</v>
      </c>
      <c r="P658" t="s">
        <v>165</v>
      </c>
      <c r="Q658" t="s">
        <v>165</v>
      </c>
      <c r="R658" t="s">
        <v>165</v>
      </c>
      <c r="S658" t="s">
        <v>165</v>
      </c>
    </row>
    <row r="659">
      <c r="A659" t="s">
        <v>165</v>
      </c>
      <c r="B659" t="s">
        <v>165</v>
      </c>
      <c r="C659" t="s">
        <v>165</v>
      </c>
      <c r="D659" t="s">
        <v>165</v>
      </c>
      <c r="F659" t="s">
        <v>165</v>
      </c>
      <c r="G659" t="s">
        <v>165</v>
      </c>
      <c r="H659" t="s">
        <v>165</v>
      </c>
      <c r="I659" t="s">
        <v>165</v>
      </c>
      <c r="K659" t="s">
        <v>165</v>
      </c>
      <c r="L659" t="s">
        <v>165</v>
      </c>
      <c r="M659" t="s">
        <v>165</v>
      </c>
      <c r="N659" t="s">
        <v>165</v>
      </c>
      <c r="P659" t="s">
        <v>165</v>
      </c>
      <c r="Q659" t="s">
        <v>165</v>
      </c>
      <c r="R659" t="s">
        <v>165</v>
      </c>
      <c r="S659" t="s">
        <v>165</v>
      </c>
    </row>
    <row r="660">
      <c r="A660" t="s">
        <v>165</v>
      </c>
      <c r="B660" t="s">
        <v>165</v>
      </c>
      <c r="C660" t="s">
        <v>165</v>
      </c>
      <c r="D660" t="s">
        <v>165</v>
      </c>
      <c r="F660" t="s">
        <v>165</v>
      </c>
      <c r="G660" t="s">
        <v>165</v>
      </c>
      <c r="H660" t="s">
        <v>165</v>
      </c>
      <c r="I660" t="s">
        <v>165</v>
      </c>
      <c r="K660" t="s">
        <v>165</v>
      </c>
      <c r="L660" t="s">
        <v>165</v>
      </c>
      <c r="M660" t="s">
        <v>165</v>
      </c>
      <c r="N660" t="s">
        <v>165</v>
      </c>
      <c r="P660" t="s">
        <v>165</v>
      </c>
      <c r="Q660" t="s">
        <v>165</v>
      </c>
      <c r="R660" t="s">
        <v>165</v>
      </c>
      <c r="S660" t="s">
        <v>165</v>
      </c>
    </row>
    <row r="661">
      <c r="A661" t="s">
        <v>165</v>
      </c>
      <c r="B661" t="s">
        <v>165</v>
      </c>
      <c r="C661" t="s">
        <v>165</v>
      </c>
      <c r="D661" t="s">
        <v>165</v>
      </c>
      <c r="F661" t="s">
        <v>165</v>
      </c>
      <c r="G661" t="s">
        <v>165</v>
      </c>
      <c r="H661" t="s">
        <v>165</v>
      </c>
      <c r="I661" t="s">
        <v>165</v>
      </c>
      <c r="K661" t="s">
        <v>165</v>
      </c>
      <c r="L661" t="s">
        <v>165</v>
      </c>
      <c r="M661" t="s">
        <v>165</v>
      </c>
      <c r="N661" t="s">
        <v>165</v>
      </c>
      <c r="P661" t="s">
        <v>165</v>
      </c>
      <c r="Q661" t="s">
        <v>165</v>
      </c>
      <c r="R661" t="s">
        <v>165</v>
      </c>
      <c r="S661" t="s">
        <v>165</v>
      </c>
    </row>
    <row r="662">
      <c r="A662" t="s">
        <v>165</v>
      </c>
      <c r="B662" t="s">
        <v>165</v>
      </c>
      <c r="C662" t="s">
        <v>165</v>
      </c>
      <c r="D662" t="s">
        <v>165</v>
      </c>
      <c r="F662" t="s">
        <v>165</v>
      </c>
      <c r="G662" t="s">
        <v>165</v>
      </c>
      <c r="H662" t="s">
        <v>165</v>
      </c>
      <c r="I662" t="s">
        <v>165</v>
      </c>
      <c r="K662" t="s">
        <v>165</v>
      </c>
      <c r="L662" t="s">
        <v>165</v>
      </c>
      <c r="M662" t="s">
        <v>165</v>
      </c>
      <c r="N662" t="s">
        <v>165</v>
      </c>
      <c r="P662" t="s">
        <v>165</v>
      </c>
      <c r="Q662" t="s">
        <v>165</v>
      </c>
      <c r="R662" t="s">
        <v>165</v>
      </c>
      <c r="S662" t="s">
        <v>165</v>
      </c>
    </row>
    <row r="663">
      <c r="A663" t="s">
        <v>165</v>
      </c>
      <c r="B663" t="s">
        <v>165</v>
      </c>
      <c r="C663" t="s">
        <v>165</v>
      </c>
      <c r="D663" t="s">
        <v>165</v>
      </c>
      <c r="F663" t="s">
        <v>165</v>
      </c>
      <c r="G663" t="s">
        <v>165</v>
      </c>
      <c r="H663" t="s">
        <v>165</v>
      </c>
      <c r="I663" t="s">
        <v>165</v>
      </c>
      <c r="K663" t="s">
        <v>165</v>
      </c>
      <c r="L663" t="s">
        <v>165</v>
      </c>
      <c r="M663" t="s">
        <v>165</v>
      </c>
      <c r="N663" t="s">
        <v>165</v>
      </c>
      <c r="P663" t="s">
        <v>165</v>
      </c>
      <c r="Q663" t="s">
        <v>165</v>
      </c>
      <c r="R663" t="s">
        <v>165</v>
      </c>
      <c r="S663" t="s">
        <v>165</v>
      </c>
    </row>
    <row r="664">
      <c r="A664" t="s">
        <v>165</v>
      </c>
      <c r="B664" t="s">
        <v>165</v>
      </c>
      <c r="C664" t="s">
        <v>165</v>
      </c>
      <c r="D664" t="s">
        <v>165</v>
      </c>
      <c r="F664" t="s">
        <v>165</v>
      </c>
      <c r="G664" t="s">
        <v>165</v>
      </c>
      <c r="H664" t="s">
        <v>165</v>
      </c>
      <c r="I664" t="s">
        <v>165</v>
      </c>
      <c r="K664" t="s">
        <v>165</v>
      </c>
      <c r="L664" t="s">
        <v>165</v>
      </c>
      <c r="M664" t="s">
        <v>165</v>
      </c>
      <c r="N664" t="s">
        <v>165</v>
      </c>
      <c r="P664" t="s">
        <v>165</v>
      </c>
      <c r="Q664" t="s">
        <v>165</v>
      </c>
      <c r="R664" t="s">
        <v>165</v>
      </c>
      <c r="S664" t="s">
        <v>165</v>
      </c>
    </row>
    <row r="665">
      <c r="A665" t="s">
        <v>165</v>
      </c>
      <c r="B665" t="s">
        <v>165</v>
      </c>
      <c r="C665" t="s">
        <v>165</v>
      </c>
      <c r="D665" t="s">
        <v>165</v>
      </c>
      <c r="F665" t="s">
        <v>165</v>
      </c>
      <c r="G665" t="s">
        <v>165</v>
      </c>
      <c r="H665" t="s">
        <v>165</v>
      </c>
      <c r="I665" t="s">
        <v>165</v>
      </c>
      <c r="K665" t="s">
        <v>165</v>
      </c>
      <c r="L665" t="s">
        <v>165</v>
      </c>
      <c r="M665" t="s">
        <v>165</v>
      </c>
      <c r="N665" t="s">
        <v>165</v>
      </c>
      <c r="P665" t="s">
        <v>165</v>
      </c>
      <c r="Q665" t="s">
        <v>165</v>
      </c>
      <c r="R665" t="s">
        <v>165</v>
      </c>
      <c r="S665" t="s">
        <v>165</v>
      </c>
    </row>
    <row r="666">
      <c r="A666" t="s">
        <v>165</v>
      </c>
      <c r="B666" t="s">
        <v>165</v>
      </c>
      <c r="C666" t="s">
        <v>165</v>
      </c>
      <c r="D666" t="s">
        <v>165</v>
      </c>
      <c r="F666" t="s">
        <v>165</v>
      </c>
      <c r="G666" t="s">
        <v>165</v>
      </c>
      <c r="H666" t="s">
        <v>165</v>
      </c>
      <c r="I666" t="s">
        <v>165</v>
      </c>
      <c r="K666" t="s">
        <v>165</v>
      </c>
      <c r="L666" t="s">
        <v>165</v>
      </c>
      <c r="M666" t="s">
        <v>165</v>
      </c>
      <c r="N666" t="s">
        <v>165</v>
      </c>
      <c r="P666" t="s">
        <v>165</v>
      </c>
      <c r="Q666" t="s">
        <v>165</v>
      </c>
      <c r="R666" t="s">
        <v>165</v>
      </c>
      <c r="S666" t="s">
        <v>165</v>
      </c>
    </row>
    <row r="667">
      <c r="A667" t="s">
        <v>165</v>
      </c>
      <c r="B667" t="s">
        <v>165</v>
      </c>
      <c r="C667" t="s">
        <v>165</v>
      </c>
      <c r="D667" t="s">
        <v>165</v>
      </c>
      <c r="F667" t="s">
        <v>165</v>
      </c>
      <c r="G667" t="s">
        <v>165</v>
      </c>
      <c r="H667" t="s">
        <v>165</v>
      </c>
      <c r="I667" t="s">
        <v>165</v>
      </c>
      <c r="K667" t="s">
        <v>165</v>
      </c>
      <c r="L667" t="s">
        <v>165</v>
      </c>
      <c r="M667" t="s">
        <v>165</v>
      </c>
      <c r="N667" t="s">
        <v>165</v>
      </c>
      <c r="P667" t="s">
        <v>165</v>
      </c>
      <c r="Q667" t="s">
        <v>165</v>
      </c>
      <c r="R667" t="s">
        <v>165</v>
      </c>
      <c r="S667" t="s">
        <v>165</v>
      </c>
    </row>
    <row r="668">
      <c r="A668" t="s">
        <v>165</v>
      </c>
      <c r="B668" t="s">
        <v>165</v>
      </c>
      <c r="C668" t="s">
        <v>165</v>
      </c>
      <c r="D668" t="s">
        <v>165</v>
      </c>
      <c r="F668" t="s">
        <v>165</v>
      </c>
      <c r="G668" t="s">
        <v>165</v>
      </c>
      <c r="H668" t="s">
        <v>165</v>
      </c>
      <c r="I668" t="s">
        <v>165</v>
      </c>
      <c r="K668" t="s">
        <v>165</v>
      </c>
      <c r="L668" t="s">
        <v>165</v>
      </c>
      <c r="M668" t="s">
        <v>165</v>
      </c>
      <c r="N668" t="s">
        <v>165</v>
      </c>
      <c r="P668" t="s">
        <v>165</v>
      </c>
      <c r="Q668" t="s">
        <v>165</v>
      </c>
      <c r="R668" t="s">
        <v>165</v>
      </c>
      <c r="S668" t="s">
        <v>165</v>
      </c>
    </row>
    <row r="669">
      <c r="A669" t="s">
        <v>165</v>
      </c>
      <c r="B669" t="s">
        <v>165</v>
      </c>
      <c r="C669" t="s">
        <v>165</v>
      </c>
      <c r="D669" t="s">
        <v>165</v>
      </c>
      <c r="F669" t="s">
        <v>165</v>
      </c>
      <c r="G669" t="s">
        <v>165</v>
      </c>
      <c r="H669" t="s">
        <v>165</v>
      </c>
      <c r="I669" t="s">
        <v>165</v>
      </c>
      <c r="K669" t="s">
        <v>165</v>
      </c>
      <c r="L669" t="s">
        <v>165</v>
      </c>
      <c r="M669" t="s">
        <v>165</v>
      </c>
      <c r="N669" t="s">
        <v>165</v>
      </c>
      <c r="P669" t="s">
        <v>165</v>
      </c>
      <c r="Q669" t="s">
        <v>165</v>
      </c>
      <c r="R669" t="s">
        <v>165</v>
      </c>
      <c r="S669" t="s">
        <v>165</v>
      </c>
    </row>
    <row r="670">
      <c r="A670" t="s">
        <v>165</v>
      </c>
      <c r="B670" t="s">
        <v>165</v>
      </c>
      <c r="C670" t="s">
        <v>165</v>
      </c>
      <c r="D670" t="s">
        <v>165</v>
      </c>
      <c r="F670" t="s">
        <v>165</v>
      </c>
      <c r="G670" t="s">
        <v>165</v>
      </c>
      <c r="H670" t="s">
        <v>165</v>
      </c>
      <c r="I670" t="s">
        <v>165</v>
      </c>
      <c r="K670" t="s">
        <v>165</v>
      </c>
      <c r="L670" t="s">
        <v>165</v>
      </c>
      <c r="M670" t="s">
        <v>165</v>
      </c>
      <c r="N670" t="s">
        <v>165</v>
      </c>
      <c r="P670" t="s">
        <v>165</v>
      </c>
      <c r="Q670" t="s">
        <v>165</v>
      </c>
      <c r="R670" t="s">
        <v>165</v>
      </c>
      <c r="S670" t="s">
        <v>165</v>
      </c>
    </row>
    <row r="671">
      <c r="A671" t="s">
        <v>165</v>
      </c>
      <c r="B671" t="s">
        <v>165</v>
      </c>
      <c r="C671" t="s">
        <v>165</v>
      </c>
      <c r="D671" t="s">
        <v>165</v>
      </c>
      <c r="F671" t="s">
        <v>165</v>
      </c>
      <c r="G671" t="s">
        <v>165</v>
      </c>
      <c r="H671" t="s">
        <v>165</v>
      </c>
      <c r="I671" t="s">
        <v>165</v>
      </c>
      <c r="K671" t="s">
        <v>165</v>
      </c>
      <c r="L671" t="s">
        <v>165</v>
      </c>
      <c r="M671" t="s">
        <v>165</v>
      </c>
      <c r="N671" t="s">
        <v>165</v>
      </c>
      <c r="P671" t="s">
        <v>165</v>
      </c>
      <c r="Q671" t="s">
        <v>165</v>
      </c>
      <c r="R671" t="s">
        <v>165</v>
      </c>
      <c r="S671" t="s">
        <v>165</v>
      </c>
    </row>
    <row r="672">
      <c r="A672" t="s">
        <v>165</v>
      </c>
      <c r="B672" t="s">
        <v>165</v>
      </c>
      <c r="C672" t="s">
        <v>165</v>
      </c>
      <c r="D672" t="s">
        <v>165</v>
      </c>
      <c r="F672" t="s">
        <v>165</v>
      </c>
      <c r="G672" t="s">
        <v>165</v>
      </c>
      <c r="H672" t="s">
        <v>165</v>
      </c>
      <c r="I672" t="s">
        <v>165</v>
      </c>
      <c r="K672" t="s">
        <v>165</v>
      </c>
      <c r="L672" t="s">
        <v>165</v>
      </c>
      <c r="M672" t="s">
        <v>165</v>
      </c>
      <c r="N672" t="s">
        <v>165</v>
      </c>
      <c r="P672" t="s">
        <v>165</v>
      </c>
      <c r="Q672" t="s">
        <v>165</v>
      </c>
      <c r="R672" t="s">
        <v>165</v>
      </c>
      <c r="S672" t="s">
        <v>165</v>
      </c>
    </row>
    <row r="673">
      <c r="A673" t="s">
        <v>165</v>
      </c>
      <c r="B673" t="s">
        <v>165</v>
      </c>
      <c r="C673" t="s">
        <v>165</v>
      </c>
      <c r="D673" t="s">
        <v>165</v>
      </c>
      <c r="F673" t="s">
        <v>165</v>
      </c>
      <c r="G673" t="s">
        <v>165</v>
      </c>
      <c r="H673" t="s">
        <v>165</v>
      </c>
      <c r="I673" t="s">
        <v>165</v>
      </c>
      <c r="K673" t="s">
        <v>165</v>
      </c>
      <c r="L673" t="s">
        <v>165</v>
      </c>
      <c r="M673" t="s">
        <v>165</v>
      </c>
      <c r="N673" t="s">
        <v>165</v>
      </c>
      <c r="P673" t="s">
        <v>165</v>
      </c>
      <c r="Q673" t="s">
        <v>165</v>
      </c>
      <c r="R673" t="s">
        <v>165</v>
      </c>
      <c r="S673" t="s">
        <v>165</v>
      </c>
    </row>
    <row r="674">
      <c r="A674" t="s">
        <v>165</v>
      </c>
      <c r="B674" t="s">
        <v>165</v>
      </c>
      <c r="C674" t="s">
        <v>165</v>
      </c>
      <c r="D674" t="s">
        <v>165</v>
      </c>
      <c r="F674" t="s">
        <v>165</v>
      </c>
      <c r="G674" t="s">
        <v>165</v>
      </c>
      <c r="H674" t="s">
        <v>165</v>
      </c>
      <c r="I674" t="s">
        <v>165</v>
      </c>
      <c r="K674" t="s">
        <v>165</v>
      </c>
      <c r="L674" t="s">
        <v>165</v>
      </c>
      <c r="M674" t="s">
        <v>165</v>
      </c>
      <c r="N674" t="s">
        <v>165</v>
      </c>
      <c r="P674" t="s">
        <v>165</v>
      </c>
      <c r="Q674" t="s">
        <v>165</v>
      </c>
      <c r="R674" t="s">
        <v>165</v>
      </c>
      <c r="S674" t="s">
        <v>165</v>
      </c>
    </row>
    <row r="675">
      <c r="A675" t="s">
        <v>165</v>
      </c>
      <c r="B675" t="s">
        <v>165</v>
      </c>
      <c r="C675" t="s">
        <v>165</v>
      </c>
      <c r="D675" t="s">
        <v>165</v>
      </c>
      <c r="F675" t="s">
        <v>165</v>
      </c>
      <c r="G675" t="s">
        <v>165</v>
      </c>
      <c r="H675" t="s">
        <v>165</v>
      </c>
      <c r="I675" t="s">
        <v>165</v>
      </c>
      <c r="K675" t="s">
        <v>165</v>
      </c>
      <c r="L675" t="s">
        <v>165</v>
      </c>
      <c r="M675" t="s">
        <v>165</v>
      </c>
      <c r="N675" t="s">
        <v>165</v>
      </c>
      <c r="P675" t="s">
        <v>165</v>
      </c>
      <c r="Q675" t="s">
        <v>165</v>
      </c>
      <c r="R675" t="s">
        <v>165</v>
      </c>
      <c r="S675" t="s">
        <v>165</v>
      </c>
    </row>
    <row r="676">
      <c r="A676" t="s">
        <v>165</v>
      </c>
      <c r="B676" t="s">
        <v>165</v>
      </c>
      <c r="C676" t="s">
        <v>165</v>
      </c>
      <c r="D676" t="s">
        <v>165</v>
      </c>
      <c r="F676" t="s">
        <v>165</v>
      </c>
      <c r="G676" t="s">
        <v>165</v>
      </c>
      <c r="H676" t="s">
        <v>165</v>
      </c>
      <c r="I676" t="s">
        <v>165</v>
      </c>
      <c r="K676" t="s">
        <v>165</v>
      </c>
      <c r="L676" t="s">
        <v>165</v>
      </c>
      <c r="M676" t="s">
        <v>165</v>
      </c>
      <c r="N676" t="s">
        <v>165</v>
      </c>
      <c r="P676" t="s">
        <v>165</v>
      </c>
      <c r="Q676" t="s">
        <v>165</v>
      </c>
      <c r="R676" t="s">
        <v>165</v>
      </c>
      <c r="S676" t="s">
        <v>165</v>
      </c>
    </row>
    <row r="677">
      <c r="A677" t="s">
        <v>165</v>
      </c>
      <c r="B677" t="s">
        <v>165</v>
      </c>
      <c r="C677" t="s">
        <v>165</v>
      </c>
      <c r="D677" t="s">
        <v>165</v>
      </c>
      <c r="F677" t="s">
        <v>165</v>
      </c>
      <c r="G677" t="s">
        <v>165</v>
      </c>
      <c r="H677" t="s">
        <v>165</v>
      </c>
      <c r="I677" t="s">
        <v>165</v>
      </c>
      <c r="K677" t="s">
        <v>165</v>
      </c>
      <c r="L677" t="s">
        <v>165</v>
      </c>
      <c r="M677" t="s">
        <v>165</v>
      </c>
      <c r="N677" t="s">
        <v>165</v>
      </c>
      <c r="P677" t="s">
        <v>165</v>
      </c>
      <c r="Q677" t="s">
        <v>165</v>
      </c>
      <c r="R677" t="s">
        <v>165</v>
      </c>
      <c r="S677" t="s">
        <v>165</v>
      </c>
    </row>
    <row r="678">
      <c r="A678" t="s">
        <v>165</v>
      </c>
      <c r="B678" t="s">
        <v>165</v>
      </c>
      <c r="C678" t="s">
        <v>165</v>
      </c>
      <c r="D678" t="s">
        <v>165</v>
      </c>
      <c r="F678" t="s">
        <v>165</v>
      </c>
      <c r="G678" t="s">
        <v>165</v>
      </c>
      <c r="H678" t="s">
        <v>165</v>
      </c>
      <c r="I678" t="s">
        <v>165</v>
      </c>
      <c r="K678" t="s">
        <v>165</v>
      </c>
      <c r="L678" t="s">
        <v>165</v>
      </c>
      <c r="M678" t="s">
        <v>165</v>
      </c>
      <c r="N678" t="s">
        <v>165</v>
      </c>
      <c r="P678" t="s">
        <v>165</v>
      </c>
      <c r="Q678" t="s">
        <v>165</v>
      </c>
      <c r="R678" t="s">
        <v>165</v>
      </c>
      <c r="S678" t="s">
        <v>165</v>
      </c>
    </row>
    <row r="679">
      <c r="A679" t="s">
        <v>165</v>
      </c>
      <c r="B679" t="s">
        <v>165</v>
      </c>
      <c r="C679" t="s">
        <v>165</v>
      </c>
      <c r="D679" t="s">
        <v>165</v>
      </c>
      <c r="F679" t="s">
        <v>165</v>
      </c>
      <c r="G679" t="s">
        <v>165</v>
      </c>
      <c r="H679" t="s">
        <v>165</v>
      </c>
      <c r="I679" t="s">
        <v>165</v>
      </c>
      <c r="K679" t="s">
        <v>165</v>
      </c>
      <c r="L679" t="s">
        <v>165</v>
      </c>
      <c r="M679" t="s">
        <v>165</v>
      </c>
      <c r="N679" t="s">
        <v>165</v>
      </c>
      <c r="P679" t="s">
        <v>165</v>
      </c>
      <c r="Q679" t="s">
        <v>165</v>
      </c>
      <c r="R679" t="s">
        <v>165</v>
      </c>
      <c r="S679" t="s">
        <v>165</v>
      </c>
    </row>
    <row r="680">
      <c r="A680" t="s">
        <v>165</v>
      </c>
      <c r="B680" t="s">
        <v>165</v>
      </c>
      <c r="C680" t="s">
        <v>165</v>
      </c>
      <c r="D680" t="s">
        <v>165</v>
      </c>
      <c r="F680" t="s">
        <v>165</v>
      </c>
      <c r="G680" t="s">
        <v>165</v>
      </c>
      <c r="H680" t="s">
        <v>165</v>
      </c>
      <c r="I680" t="s">
        <v>165</v>
      </c>
      <c r="K680" t="s">
        <v>165</v>
      </c>
      <c r="L680" t="s">
        <v>165</v>
      </c>
      <c r="M680" t="s">
        <v>165</v>
      </c>
      <c r="N680" t="s">
        <v>165</v>
      </c>
      <c r="P680" t="s">
        <v>165</v>
      </c>
      <c r="Q680" t="s">
        <v>165</v>
      </c>
      <c r="R680" t="s">
        <v>165</v>
      </c>
      <c r="S680" t="s">
        <v>165</v>
      </c>
    </row>
    <row r="681">
      <c r="A681" t="s">
        <v>165</v>
      </c>
      <c r="B681" t="s">
        <v>165</v>
      </c>
      <c r="C681" t="s">
        <v>165</v>
      </c>
      <c r="D681" t="s">
        <v>165</v>
      </c>
      <c r="F681" t="s">
        <v>165</v>
      </c>
      <c r="G681" t="s">
        <v>165</v>
      </c>
      <c r="H681" t="s">
        <v>165</v>
      </c>
      <c r="I681" t="s">
        <v>165</v>
      </c>
      <c r="K681" t="s">
        <v>165</v>
      </c>
      <c r="L681" t="s">
        <v>165</v>
      </c>
      <c r="M681" t="s">
        <v>165</v>
      </c>
      <c r="N681" t="s">
        <v>165</v>
      </c>
      <c r="P681" t="s">
        <v>165</v>
      </c>
      <c r="Q681" t="s">
        <v>165</v>
      </c>
      <c r="R681" t="s">
        <v>165</v>
      </c>
      <c r="S681" t="s">
        <v>165</v>
      </c>
    </row>
    <row r="682">
      <c r="A682" t="s">
        <v>165</v>
      </c>
      <c r="B682" t="s">
        <v>165</v>
      </c>
      <c r="C682" t="s">
        <v>165</v>
      </c>
      <c r="D682" t="s">
        <v>165</v>
      </c>
      <c r="F682" t="s">
        <v>165</v>
      </c>
      <c r="G682" t="s">
        <v>165</v>
      </c>
      <c r="H682" t="s">
        <v>165</v>
      </c>
      <c r="I682" t="s">
        <v>165</v>
      </c>
      <c r="K682" t="s">
        <v>165</v>
      </c>
      <c r="L682" t="s">
        <v>165</v>
      </c>
      <c r="M682" t="s">
        <v>165</v>
      </c>
      <c r="N682" t="s">
        <v>165</v>
      </c>
      <c r="P682" t="s">
        <v>165</v>
      </c>
      <c r="Q682" t="s">
        <v>165</v>
      </c>
      <c r="R682" t="s">
        <v>165</v>
      </c>
      <c r="S682" t="s">
        <v>165</v>
      </c>
    </row>
    <row r="683">
      <c r="A683" t="s">
        <v>165</v>
      </c>
      <c r="B683" t="s">
        <v>165</v>
      </c>
      <c r="C683" t="s">
        <v>165</v>
      </c>
      <c r="D683" t="s">
        <v>165</v>
      </c>
      <c r="F683" t="s">
        <v>165</v>
      </c>
      <c r="G683" t="s">
        <v>165</v>
      </c>
      <c r="H683" t="s">
        <v>165</v>
      </c>
      <c r="I683" t="s">
        <v>165</v>
      </c>
      <c r="K683" t="s">
        <v>165</v>
      </c>
      <c r="L683" t="s">
        <v>165</v>
      </c>
      <c r="M683" t="s">
        <v>165</v>
      </c>
      <c r="N683" t="s">
        <v>165</v>
      </c>
      <c r="P683" t="s">
        <v>165</v>
      </c>
      <c r="Q683" t="s">
        <v>165</v>
      </c>
      <c r="R683" t="s">
        <v>165</v>
      </c>
      <c r="S683" t="s">
        <v>165</v>
      </c>
    </row>
    <row r="684">
      <c r="A684" t="s">
        <v>165</v>
      </c>
      <c r="B684" t="s">
        <v>165</v>
      </c>
      <c r="C684" t="s">
        <v>165</v>
      </c>
      <c r="D684" t="s">
        <v>165</v>
      </c>
      <c r="F684" t="s">
        <v>165</v>
      </c>
      <c r="G684" t="s">
        <v>165</v>
      </c>
      <c r="H684" t="s">
        <v>165</v>
      </c>
      <c r="I684" t="s">
        <v>165</v>
      </c>
      <c r="K684" t="s">
        <v>165</v>
      </c>
      <c r="L684" t="s">
        <v>165</v>
      </c>
      <c r="M684" t="s">
        <v>165</v>
      </c>
      <c r="N684" t="s">
        <v>165</v>
      </c>
      <c r="P684" t="s">
        <v>165</v>
      </c>
      <c r="Q684" t="s">
        <v>165</v>
      </c>
      <c r="R684" t="s">
        <v>165</v>
      </c>
      <c r="S684" t="s">
        <v>165</v>
      </c>
    </row>
    <row r="685">
      <c r="A685" t="s">
        <v>165</v>
      </c>
      <c r="B685" t="s">
        <v>165</v>
      </c>
      <c r="C685" t="s">
        <v>165</v>
      </c>
      <c r="D685" t="s">
        <v>165</v>
      </c>
      <c r="F685" t="s">
        <v>165</v>
      </c>
      <c r="G685" t="s">
        <v>165</v>
      </c>
      <c r="H685" t="s">
        <v>165</v>
      </c>
      <c r="I685" t="s">
        <v>165</v>
      </c>
      <c r="K685" t="s">
        <v>165</v>
      </c>
      <c r="L685" t="s">
        <v>165</v>
      </c>
      <c r="M685" t="s">
        <v>165</v>
      </c>
      <c r="N685" t="s">
        <v>165</v>
      </c>
      <c r="P685" t="s">
        <v>165</v>
      </c>
      <c r="Q685" t="s">
        <v>165</v>
      </c>
      <c r="R685" t="s">
        <v>165</v>
      </c>
      <c r="S685" t="s">
        <v>165</v>
      </c>
    </row>
    <row r="686">
      <c r="A686" t="s">
        <v>165</v>
      </c>
      <c r="B686" t="s">
        <v>165</v>
      </c>
      <c r="C686" t="s">
        <v>165</v>
      </c>
      <c r="D686" t="s">
        <v>165</v>
      </c>
      <c r="F686" t="s">
        <v>165</v>
      </c>
      <c r="G686" t="s">
        <v>165</v>
      </c>
      <c r="H686" t="s">
        <v>165</v>
      </c>
      <c r="I686" t="s">
        <v>165</v>
      </c>
      <c r="K686" t="s">
        <v>165</v>
      </c>
      <c r="L686" t="s">
        <v>165</v>
      </c>
      <c r="M686" t="s">
        <v>165</v>
      </c>
      <c r="N686" t="s">
        <v>165</v>
      </c>
      <c r="P686" t="s">
        <v>165</v>
      </c>
      <c r="Q686" t="s">
        <v>165</v>
      </c>
      <c r="R686" t="s">
        <v>165</v>
      </c>
      <c r="S686" t="s">
        <v>165</v>
      </c>
    </row>
    <row r="687">
      <c r="A687" t="s">
        <v>165</v>
      </c>
      <c r="B687" t="s">
        <v>165</v>
      </c>
      <c r="C687" t="s">
        <v>165</v>
      </c>
      <c r="D687" t="s">
        <v>165</v>
      </c>
      <c r="F687" t="s">
        <v>165</v>
      </c>
      <c r="G687" t="s">
        <v>165</v>
      </c>
      <c r="H687" t="s">
        <v>165</v>
      </c>
      <c r="I687" t="s">
        <v>165</v>
      </c>
      <c r="K687" t="s">
        <v>165</v>
      </c>
      <c r="L687" t="s">
        <v>165</v>
      </c>
      <c r="M687" t="s">
        <v>165</v>
      </c>
      <c r="N687" t="s">
        <v>165</v>
      </c>
      <c r="P687" t="s">
        <v>165</v>
      </c>
      <c r="Q687" t="s">
        <v>165</v>
      </c>
      <c r="R687" t="s">
        <v>165</v>
      </c>
      <c r="S687" t="s">
        <v>165</v>
      </c>
    </row>
    <row r="688">
      <c r="A688" t="s">
        <v>165</v>
      </c>
      <c r="B688" t="s">
        <v>165</v>
      </c>
      <c r="C688" t="s">
        <v>165</v>
      </c>
      <c r="D688" t="s">
        <v>165</v>
      </c>
      <c r="F688" t="s">
        <v>165</v>
      </c>
      <c r="G688" t="s">
        <v>165</v>
      </c>
      <c r="H688" t="s">
        <v>165</v>
      </c>
      <c r="I688" t="s">
        <v>165</v>
      </c>
      <c r="K688" t="s">
        <v>165</v>
      </c>
      <c r="L688" t="s">
        <v>165</v>
      </c>
      <c r="M688" t="s">
        <v>165</v>
      </c>
      <c r="N688" t="s">
        <v>165</v>
      </c>
      <c r="P688" t="s">
        <v>165</v>
      </c>
      <c r="Q688" t="s">
        <v>165</v>
      </c>
      <c r="R688" t="s">
        <v>165</v>
      </c>
      <c r="S688" t="s">
        <v>165</v>
      </c>
    </row>
    <row r="689">
      <c r="A689" t="s">
        <v>165</v>
      </c>
      <c r="B689" t="s">
        <v>165</v>
      </c>
      <c r="C689" t="s">
        <v>165</v>
      </c>
      <c r="D689" t="s">
        <v>165</v>
      </c>
      <c r="F689" t="s">
        <v>165</v>
      </c>
      <c r="G689" t="s">
        <v>165</v>
      </c>
      <c r="H689" t="s">
        <v>165</v>
      </c>
      <c r="I689" t="s">
        <v>165</v>
      </c>
      <c r="K689" t="s">
        <v>165</v>
      </c>
      <c r="L689" t="s">
        <v>165</v>
      </c>
      <c r="M689" t="s">
        <v>165</v>
      </c>
      <c r="N689" t="s">
        <v>165</v>
      </c>
      <c r="P689" t="s">
        <v>165</v>
      </c>
      <c r="Q689" t="s">
        <v>165</v>
      </c>
      <c r="R689" t="s">
        <v>165</v>
      </c>
      <c r="S689" t="s">
        <v>165</v>
      </c>
    </row>
    <row r="690">
      <c r="A690" t="s">
        <v>165</v>
      </c>
      <c r="B690" t="s">
        <v>165</v>
      </c>
      <c r="C690" t="s">
        <v>165</v>
      </c>
      <c r="D690" t="s">
        <v>165</v>
      </c>
      <c r="F690" t="s">
        <v>165</v>
      </c>
      <c r="G690" t="s">
        <v>165</v>
      </c>
      <c r="H690" t="s">
        <v>165</v>
      </c>
      <c r="I690" t="s">
        <v>165</v>
      </c>
      <c r="K690" t="s">
        <v>165</v>
      </c>
      <c r="L690" t="s">
        <v>165</v>
      </c>
      <c r="M690" t="s">
        <v>165</v>
      </c>
      <c r="N690" t="s">
        <v>165</v>
      </c>
      <c r="P690" t="s">
        <v>165</v>
      </c>
      <c r="Q690" t="s">
        <v>165</v>
      </c>
      <c r="R690" t="s">
        <v>165</v>
      </c>
      <c r="S690" t="s">
        <v>165</v>
      </c>
    </row>
    <row r="691">
      <c r="A691" t="s">
        <v>165</v>
      </c>
      <c r="B691" t="s">
        <v>165</v>
      </c>
      <c r="C691" t="s">
        <v>165</v>
      </c>
      <c r="D691" t="s">
        <v>165</v>
      </c>
      <c r="F691" t="s">
        <v>165</v>
      </c>
      <c r="G691" t="s">
        <v>165</v>
      </c>
      <c r="H691" t="s">
        <v>165</v>
      </c>
      <c r="I691" t="s">
        <v>165</v>
      </c>
      <c r="K691" t="s">
        <v>165</v>
      </c>
      <c r="L691" t="s">
        <v>165</v>
      </c>
      <c r="M691" t="s">
        <v>165</v>
      </c>
      <c r="N691" t="s">
        <v>165</v>
      </c>
      <c r="P691" t="s">
        <v>165</v>
      </c>
      <c r="Q691" t="s">
        <v>165</v>
      </c>
      <c r="R691" t="s">
        <v>165</v>
      </c>
      <c r="S691" t="s">
        <v>165</v>
      </c>
    </row>
    <row r="692">
      <c r="A692" t="s">
        <v>165</v>
      </c>
      <c r="B692" t="s">
        <v>165</v>
      </c>
      <c r="C692" t="s">
        <v>165</v>
      </c>
      <c r="D692" t="s">
        <v>165</v>
      </c>
      <c r="F692" t="s">
        <v>165</v>
      </c>
      <c r="G692" t="s">
        <v>165</v>
      </c>
      <c r="H692" t="s">
        <v>165</v>
      </c>
      <c r="I692" t="s">
        <v>165</v>
      </c>
      <c r="K692" t="s">
        <v>165</v>
      </c>
      <c r="L692" t="s">
        <v>165</v>
      </c>
      <c r="M692" t="s">
        <v>165</v>
      </c>
      <c r="N692" t="s">
        <v>165</v>
      </c>
      <c r="P692" t="s">
        <v>165</v>
      </c>
      <c r="Q692" t="s">
        <v>165</v>
      </c>
      <c r="R692" t="s">
        <v>165</v>
      </c>
      <c r="S692" t="s">
        <v>165</v>
      </c>
    </row>
    <row r="693">
      <c r="A693" t="s">
        <v>165</v>
      </c>
      <c r="B693" t="s">
        <v>165</v>
      </c>
      <c r="C693" t="s">
        <v>165</v>
      </c>
      <c r="D693" t="s">
        <v>165</v>
      </c>
      <c r="F693" t="s">
        <v>165</v>
      </c>
      <c r="G693" t="s">
        <v>165</v>
      </c>
      <c r="H693" t="s">
        <v>165</v>
      </c>
      <c r="I693" t="s">
        <v>165</v>
      </c>
      <c r="K693" t="s">
        <v>165</v>
      </c>
      <c r="L693" t="s">
        <v>165</v>
      </c>
      <c r="M693" t="s">
        <v>165</v>
      </c>
      <c r="N693" t="s">
        <v>165</v>
      </c>
      <c r="P693" t="s">
        <v>165</v>
      </c>
      <c r="Q693" t="s">
        <v>165</v>
      </c>
      <c r="R693" t="s">
        <v>165</v>
      </c>
      <c r="S693" t="s">
        <v>165</v>
      </c>
    </row>
    <row r="694">
      <c r="A694" t="s">
        <v>165</v>
      </c>
      <c r="B694" t="s">
        <v>165</v>
      </c>
      <c r="C694" t="s">
        <v>165</v>
      </c>
      <c r="D694" t="s">
        <v>165</v>
      </c>
      <c r="F694" t="s">
        <v>165</v>
      </c>
      <c r="G694" t="s">
        <v>165</v>
      </c>
      <c r="H694" t="s">
        <v>165</v>
      </c>
      <c r="I694" t="s">
        <v>165</v>
      </c>
      <c r="K694" t="s">
        <v>165</v>
      </c>
      <c r="L694" t="s">
        <v>165</v>
      </c>
      <c r="M694" t="s">
        <v>165</v>
      </c>
      <c r="N694" t="s">
        <v>165</v>
      </c>
      <c r="P694" t="s">
        <v>165</v>
      </c>
      <c r="Q694" t="s">
        <v>165</v>
      </c>
      <c r="R694" t="s">
        <v>165</v>
      </c>
      <c r="S694" t="s">
        <v>165</v>
      </c>
    </row>
    <row r="695">
      <c r="A695" t="s">
        <v>165</v>
      </c>
      <c r="B695" t="s">
        <v>165</v>
      </c>
      <c r="C695" t="s">
        <v>165</v>
      </c>
      <c r="D695" t="s">
        <v>165</v>
      </c>
      <c r="F695" t="s">
        <v>165</v>
      </c>
      <c r="G695" t="s">
        <v>165</v>
      </c>
      <c r="H695" t="s">
        <v>165</v>
      </c>
      <c r="I695" t="s">
        <v>165</v>
      </c>
      <c r="K695" t="s">
        <v>165</v>
      </c>
      <c r="L695" t="s">
        <v>165</v>
      </c>
      <c r="M695" t="s">
        <v>165</v>
      </c>
      <c r="N695" t="s">
        <v>165</v>
      </c>
      <c r="P695" t="s">
        <v>165</v>
      </c>
      <c r="Q695" t="s">
        <v>165</v>
      </c>
      <c r="R695" t="s">
        <v>165</v>
      </c>
      <c r="S695" t="s">
        <v>165</v>
      </c>
    </row>
    <row r="696">
      <c r="A696" t="s">
        <v>165</v>
      </c>
      <c r="B696" t="s">
        <v>165</v>
      </c>
      <c r="C696" t="s">
        <v>165</v>
      </c>
      <c r="D696" t="s">
        <v>165</v>
      </c>
      <c r="F696" t="s">
        <v>165</v>
      </c>
      <c r="G696" t="s">
        <v>165</v>
      </c>
      <c r="H696" t="s">
        <v>165</v>
      </c>
      <c r="I696" t="s">
        <v>165</v>
      </c>
      <c r="K696" t="s">
        <v>165</v>
      </c>
      <c r="L696" t="s">
        <v>165</v>
      </c>
      <c r="M696" t="s">
        <v>165</v>
      </c>
      <c r="N696" t="s">
        <v>165</v>
      </c>
      <c r="P696" t="s">
        <v>165</v>
      </c>
      <c r="Q696" t="s">
        <v>165</v>
      </c>
      <c r="R696" t="s">
        <v>165</v>
      </c>
      <c r="S696" t="s">
        <v>165</v>
      </c>
    </row>
    <row r="697">
      <c r="A697" t="s">
        <v>165</v>
      </c>
      <c r="B697" t="s">
        <v>165</v>
      </c>
      <c r="C697" t="s">
        <v>165</v>
      </c>
      <c r="D697" t="s">
        <v>165</v>
      </c>
      <c r="F697" t="s">
        <v>165</v>
      </c>
      <c r="G697" t="s">
        <v>165</v>
      </c>
      <c r="H697" t="s">
        <v>165</v>
      </c>
      <c r="I697" t="s">
        <v>165</v>
      </c>
      <c r="K697" t="s">
        <v>165</v>
      </c>
      <c r="L697" t="s">
        <v>165</v>
      </c>
      <c r="M697" t="s">
        <v>165</v>
      </c>
      <c r="N697" t="s">
        <v>165</v>
      </c>
      <c r="P697" t="s">
        <v>165</v>
      </c>
      <c r="Q697" t="s">
        <v>165</v>
      </c>
      <c r="R697" t="s">
        <v>165</v>
      </c>
      <c r="S697" t="s">
        <v>165</v>
      </c>
    </row>
    <row r="698">
      <c r="A698" t="s">
        <v>165</v>
      </c>
      <c r="B698" t="s">
        <v>165</v>
      </c>
      <c r="C698" t="s">
        <v>165</v>
      </c>
      <c r="D698" t="s">
        <v>165</v>
      </c>
      <c r="F698" t="s">
        <v>165</v>
      </c>
      <c r="G698" t="s">
        <v>165</v>
      </c>
      <c r="H698" t="s">
        <v>165</v>
      </c>
      <c r="I698" t="s">
        <v>165</v>
      </c>
      <c r="K698" t="s">
        <v>165</v>
      </c>
      <c r="L698" t="s">
        <v>165</v>
      </c>
      <c r="M698" t="s">
        <v>165</v>
      </c>
      <c r="N698" t="s">
        <v>165</v>
      </c>
      <c r="P698" t="s">
        <v>165</v>
      </c>
      <c r="Q698" t="s">
        <v>165</v>
      </c>
      <c r="R698" t="s">
        <v>165</v>
      </c>
      <c r="S698" t="s">
        <v>165</v>
      </c>
    </row>
    <row r="699">
      <c r="A699" t="s">
        <v>165</v>
      </c>
      <c r="B699" t="s">
        <v>165</v>
      </c>
      <c r="C699" t="s">
        <v>165</v>
      </c>
      <c r="D699" t="s">
        <v>165</v>
      </c>
      <c r="F699" t="s">
        <v>165</v>
      </c>
      <c r="G699" t="s">
        <v>165</v>
      </c>
      <c r="H699" t="s">
        <v>165</v>
      </c>
      <c r="I699" t="s">
        <v>165</v>
      </c>
      <c r="K699" t="s">
        <v>165</v>
      </c>
      <c r="L699" t="s">
        <v>165</v>
      </c>
      <c r="M699" t="s">
        <v>165</v>
      </c>
      <c r="N699" t="s">
        <v>165</v>
      </c>
      <c r="P699" t="s">
        <v>165</v>
      </c>
      <c r="Q699" t="s">
        <v>165</v>
      </c>
      <c r="R699" t="s">
        <v>165</v>
      </c>
      <c r="S699" t="s">
        <v>165</v>
      </c>
    </row>
    <row r="700">
      <c r="A700" t="s">
        <v>165</v>
      </c>
      <c r="B700" t="s">
        <v>165</v>
      </c>
      <c r="C700" t="s">
        <v>165</v>
      </c>
      <c r="D700" t="s">
        <v>165</v>
      </c>
      <c r="F700" t="s">
        <v>165</v>
      </c>
      <c r="G700" t="s">
        <v>165</v>
      </c>
      <c r="H700" t="s">
        <v>165</v>
      </c>
      <c r="I700" t="s">
        <v>165</v>
      </c>
      <c r="K700" t="s">
        <v>165</v>
      </c>
      <c r="L700" t="s">
        <v>165</v>
      </c>
      <c r="M700" t="s">
        <v>165</v>
      </c>
      <c r="N700" t="s">
        <v>165</v>
      </c>
      <c r="P700" t="s">
        <v>165</v>
      </c>
      <c r="Q700" t="s">
        <v>165</v>
      </c>
      <c r="R700" t="s">
        <v>165</v>
      </c>
      <c r="S700" t="s">
        <v>165</v>
      </c>
    </row>
    <row r="701">
      <c r="A701" t="s">
        <v>165</v>
      </c>
      <c r="B701" t="s">
        <v>165</v>
      </c>
      <c r="C701" t="s">
        <v>165</v>
      </c>
      <c r="D701" t="s">
        <v>165</v>
      </c>
      <c r="F701" t="s">
        <v>165</v>
      </c>
      <c r="G701" t="s">
        <v>165</v>
      </c>
      <c r="H701" t="s">
        <v>165</v>
      </c>
      <c r="I701" t="s">
        <v>165</v>
      </c>
      <c r="K701" t="s">
        <v>165</v>
      </c>
      <c r="L701" t="s">
        <v>165</v>
      </c>
      <c r="M701" t="s">
        <v>165</v>
      </c>
      <c r="N701" t="s">
        <v>165</v>
      </c>
      <c r="P701" t="s">
        <v>165</v>
      </c>
      <c r="Q701" t="s">
        <v>165</v>
      </c>
      <c r="R701" t="s">
        <v>165</v>
      </c>
      <c r="S701" t="s">
        <v>165</v>
      </c>
    </row>
    <row r="702">
      <c r="A702" t="s">
        <v>165</v>
      </c>
      <c r="B702" t="s">
        <v>165</v>
      </c>
      <c r="C702" t="s">
        <v>165</v>
      </c>
      <c r="D702" t="s">
        <v>165</v>
      </c>
      <c r="F702" t="s">
        <v>165</v>
      </c>
      <c r="G702" t="s">
        <v>165</v>
      </c>
      <c r="H702" t="s">
        <v>165</v>
      </c>
      <c r="I702" t="s">
        <v>165</v>
      </c>
      <c r="K702" t="s">
        <v>165</v>
      </c>
      <c r="L702" t="s">
        <v>165</v>
      </c>
      <c r="M702" t="s">
        <v>165</v>
      </c>
      <c r="N702" t="s">
        <v>165</v>
      </c>
      <c r="P702" t="s">
        <v>165</v>
      </c>
      <c r="Q702" t="s">
        <v>165</v>
      </c>
      <c r="R702" t="s">
        <v>165</v>
      </c>
      <c r="S702" t="s">
        <v>165</v>
      </c>
    </row>
    <row r="703">
      <c r="A703" t="s">
        <v>165</v>
      </c>
      <c r="B703" t="s">
        <v>165</v>
      </c>
      <c r="C703" t="s">
        <v>165</v>
      </c>
      <c r="D703" t="s">
        <v>165</v>
      </c>
      <c r="F703" t="s">
        <v>165</v>
      </c>
      <c r="G703" t="s">
        <v>165</v>
      </c>
      <c r="H703" t="s">
        <v>165</v>
      </c>
      <c r="I703" t="s">
        <v>165</v>
      </c>
      <c r="K703" t="s">
        <v>165</v>
      </c>
      <c r="L703" t="s">
        <v>165</v>
      </c>
      <c r="M703" t="s">
        <v>165</v>
      </c>
      <c r="N703" t="s">
        <v>165</v>
      </c>
      <c r="P703" t="s">
        <v>165</v>
      </c>
      <c r="Q703" t="s">
        <v>165</v>
      </c>
      <c r="R703" t="s">
        <v>165</v>
      </c>
      <c r="S703" t="s">
        <v>165</v>
      </c>
    </row>
    <row r="704">
      <c r="A704" t="s">
        <v>165</v>
      </c>
      <c r="B704" t="s">
        <v>165</v>
      </c>
      <c r="C704" t="s">
        <v>165</v>
      </c>
      <c r="D704" t="s">
        <v>165</v>
      </c>
      <c r="F704" t="s">
        <v>165</v>
      </c>
      <c r="G704" t="s">
        <v>165</v>
      </c>
      <c r="H704" t="s">
        <v>165</v>
      </c>
      <c r="I704" t="s">
        <v>165</v>
      </c>
      <c r="K704" t="s">
        <v>165</v>
      </c>
      <c r="L704" t="s">
        <v>165</v>
      </c>
      <c r="M704" t="s">
        <v>165</v>
      </c>
      <c r="N704" t="s">
        <v>165</v>
      </c>
      <c r="P704" t="s">
        <v>165</v>
      </c>
      <c r="Q704" t="s">
        <v>165</v>
      </c>
      <c r="R704" t="s">
        <v>165</v>
      </c>
      <c r="S704" t="s">
        <v>165</v>
      </c>
    </row>
    <row r="705">
      <c r="A705" t="s">
        <v>165</v>
      </c>
      <c r="B705" t="s">
        <v>165</v>
      </c>
      <c r="C705" t="s">
        <v>165</v>
      </c>
      <c r="D705" t="s">
        <v>165</v>
      </c>
      <c r="F705" t="s">
        <v>165</v>
      </c>
      <c r="G705" t="s">
        <v>165</v>
      </c>
      <c r="H705" t="s">
        <v>165</v>
      </c>
      <c r="I705" t="s">
        <v>165</v>
      </c>
      <c r="K705" t="s">
        <v>165</v>
      </c>
      <c r="L705" t="s">
        <v>165</v>
      </c>
      <c r="M705" t="s">
        <v>165</v>
      </c>
      <c r="N705" t="s">
        <v>165</v>
      </c>
      <c r="P705" t="s">
        <v>165</v>
      </c>
      <c r="Q705" t="s">
        <v>165</v>
      </c>
      <c r="R705" t="s">
        <v>165</v>
      </c>
      <c r="S705" t="s">
        <v>165</v>
      </c>
    </row>
    <row r="706">
      <c r="A706" t="s">
        <v>165</v>
      </c>
      <c r="B706" t="s">
        <v>165</v>
      </c>
      <c r="C706" t="s">
        <v>165</v>
      </c>
      <c r="D706" t="s">
        <v>165</v>
      </c>
      <c r="F706" t="s">
        <v>165</v>
      </c>
      <c r="G706" t="s">
        <v>165</v>
      </c>
      <c r="H706" t="s">
        <v>165</v>
      </c>
      <c r="I706" t="s">
        <v>165</v>
      </c>
      <c r="K706" t="s">
        <v>165</v>
      </c>
      <c r="L706" t="s">
        <v>165</v>
      </c>
      <c r="M706" t="s">
        <v>165</v>
      </c>
      <c r="N706" t="s">
        <v>165</v>
      </c>
      <c r="P706" t="s">
        <v>165</v>
      </c>
      <c r="Q706" t="s">
        <v>165</v>
      </c>
      <c r="R706" t="s">
        <v>165</v>
      </c>
      <c r="S706" t="s">
        <v>165</v>
      </c>
    </row>
    <row r="707">
      <c r="A707" t="s">
        <v>165</v>
      </c>
      <c r="B707" t="s">
        <v>165</v>
      </c>
      <c r="C707" t="s">
        <v>165</v>
      </c>
      <c r="D707" t="s">
        <v>165</v>
      </c>
      <c r="F707" t="s">
        <v>165</v>
      </c>
      <c r="G707" t="s">
        <v>165</v>
      </c>
      <c r="H707" t="s">
        <v>165</v>
      </c>
      <c r="I707" t="s">
        <v>165</v>
      </c>
      <c r="K707" t="s">
        <v>165</v>
      </c>
      <c r="L707" t="s">
        <v>165</v>
      </c>
      <c r="M707" t="s">
        <v>165</v>
      </c>
      <c r="N707" t="s">
        <v>165</v>
      </c>
      <c r="P707" t="s">
        <v>165</v>
      </c>
      <c r="Q707" t="s">
        <v>165</v>
      </c>
      <c r="R707" t="s">
        <v>165</v>
      </c>
      <c r="S707" t="s">
        <v>165</v>
      </c>
    </row>
    <row r="708">
      <c r="A708" t="s">
        <v>165</v>
      </c>
      <c r="B708" t="s">
        <v>165</v>
      </c>
      <c r="C708" t="s">
        <v>165</v>
      </c>
      <c r="D708" t="s">
        <v>165</v>
      </c>
      <c r="F708" t="s">
        <v>165</v>
      </c>
      <c r="G708" t="s">
        <v>165</v>
      </c>
      <c r="H708" t="s">
        <v>165</v>
      </c>
      <c r="I708" t="s">
        <v>165</v>
      </c>
      <c r="K708" t="s">
        <v>165</v>
      </c>
      <c r="L708" t="s">
        <v>165</v>
      </c>
      <c r="M708" t="s">
        <v>165</v>
      </c>
      <c r="N708" t="s">
        <v>165</v>
      </c>
      <c r="P708" t="s">
        <v>165</v>
      </c>
      <c r="Q708" t="s">
        <v>165</v>
      </c>
      <c r="R708" t="s">
        <v>165</v>
      </c>
      <c r="S708" t="s">
        <v>165</v>
      </c>
    </row>
    <row r="709">
      <c r="A709" t="s">
        <v>165</v>
      </c>
      <c r="B709" t="s">
        <v>165</v>
      </c>
      <c r="C709" t="s">
        <v>165</v>
      </c>
      <c r="D709" t="s">
        <v>165</v>
      </c>
      <c r="F709" t="s">
        <v>165</v>
      </c>
      <c r="G709" t="s">
        <v>165</v>
      </c>
      <c r="H709" t="s">
        <v>165</v>
      </c>
      <c r="I709" t="s">
        <v>165</v>
      </c>
      <c r="K709" t="s">
        <v>165</v>
      </c>
      <c r="L709" t="s">
        <v>165</v>
      </c>
      <c r="M709" t="s">
        <v>165</v>
      </c>
      <c r="N709" t="s">
        <v>165</v>
      </c>
      <c r="P709" t="s">
        <v>165</v>
      </c>
      <c r="Q709" t="s">
        <v>165</v>
      </c>
      <c r="R709" t="s">
        <v>165</v>
      </c>
      <c r="S709" t="s">
        <v>165</v>
      </c>
    </row>
    <row r="710">
      <c r="A710" t="s">
        <v>165</v>
      </c>
      <c r="B710" t="s">
        <v>165</v>
      </c>
      <c r="C710" t="s">
        <v>165</v>
      </c>
      <c r="D710" t="s">
        <v>165</v>
      </c>
      <c r="F710" t="s">
        <v>165</v>
      </c>
      <c r="G710" t="s">
        <v>165</v>
      </c>
      <c r="H710" t="s">
        <v>165</v>
      </c>
      <c r="I710" t="s">
        <v>165</v>
      </c>
      <c r="K710" t="s">
        <v>165</v>
      </c>
      <c r="L710" t="s">
        <v>165</v>
      </c>
      <c r="M710" t="s">
        <v>165</v>
      </c>
      <c r="N710" t="s">
        <v>165</v>
      </c>
      <c r="P710" t="s">
        <v>165</v>
      </c>
      <c r="Q710" t="s">
        <v>165</v>
      </c>
      <c r="R710" t="s">
        <v>165</v>
      </c>
      <c r="S710" t="s">
        <v>165</v>
      </c>
    </row>
    <row r="711">
      <c r="A711" t="s">
        <v>165</v>
      </c>
      <c r="B711" t="s">
        <v>165</v>
      </c>
      <c r="C711" t="s">
        <v>165</v>
      </c>
      <c r="D711" t="s">
        <v>165</v>
      </c>
      <c r="F711" t="s">
        <v>165</v>
      </c>
      <c r="G711" t="s">
        <v>165</v>
      </c>
      <c r="H711" t="s">
        <v>165</v>
      </c>
      <c r="I711" t="s">
        <v>165</v>
      </c>
      <c r="K711" t="s">
        <v>165</v>
      </c>
      <c r="L711" t="s">
        <v>165</v>
      </c>
      <c r="M711" t="s">
        <v>165</v>
      </c>
      <c r="N711" t="s">
        <v>165</v>
      </c>
      <c r="P711" t="s">
        <v>165</v>
      </c>
      <c r="Q711" t="s">
        <v>165</v>
      </c>
      <c r="R711" t="s">
        <v>165</v>
      </c>
      <c r="S711" t="s">
        <v>165</v>
      </c>
    </row>
    <row r="712">
      <c r="A712" t="s">
        <v>165</v>
      </c>
      <c r="B712" t="s">
        <v>165</v>
      </c>
      <c r="C712" t="s">
        <v>165</v>
      </c>
      <c r="D712" t="s">
        <v>165</v>
      </c>
      <c r="F712" t="s">
        <v>165</v>
      </c>
      <c r="G712" t="s">
        <v>165</v>
      </c>
      <c r="H712" t="s">
        <v>165</v>
      </c>
      <c r="I712" t="s">
        <v>165</v>
      </c>
      <c r="K712" t="s">
        <v>165</v>
      </c>
      <c r="L712" t="s">
        <v>165</v>
      </c>
      <c r="M712" t="s">
        <v>165</v>
      </c>
      <c r="N712" t="s">
        <v>165</v>
      </c>
      <c r="P712" t="s">
        <v>165</v>
      </c>
      <c r="Q712" t="s">
        <v>165</v>
      </c>
      <c r="R712" t="s">
        <v>165</v>
      </c>
      <c r="S712" t="s">
        <v>165</v>
      </c>
    </row>
    <row r="713">
      <c r="A713" t="s">
        <v>165</v>
      </c>
      <c r="B713" t="s">
        <v>165</v>
      </c>
      <c r="C713" t="s">
        <v>165</v>
      </c>
      <c r="D713" t="s">
        <v>165</v>
      </c>
      <c r="F713" t="s">
        <v>165</v>
      </c>
      <c r="G713" t="s">
        <v>165</v>
      </c>
      <c r="H713" t="s">
        <v>165</v>
      </c>
      <c r="I713" t="s">
        <v>165</v>
      </c>
      <c r="K713" t="s">
        <v>165</v>
      </c>
      <c r="L713" t="s">
        <v>165</v>
      </c>
      <c r="M713" t="s">
        <v>165</v>
      </c>
      <c r="N713" t="s">
        <v>165</v>
      </c>
      <c r="P713" t="s">
        <v>165</v>
      </c>
      <c r="Q713" t="s">
        <v>165</v>
      </c>
      <c r="R713" t="s">
        <v>165</v>
      </c>
      <c r="S713" t="s">
        <v>165</v>
      </c>
    </row>
    <row r="714">
      <c r="A714" t="s">
        <v>165</v>
      </c>
      <c r="B714" t="s">
        <v>165</v>
      </c>
      <c r="C714" t="s">
        <v>165</v>
      </c>
      <c r="D714" t="s">
        <v>165</v>
      </c>
      <c r="F714" t="s">
        <v>165</v>
      </c>
      <c r="G714" t="s">
        <v>165</v>
      </c>
      <c r="H714" t="s">
        <v>165</v>
      </c>
      <c r="I714" t="s">
        <v>165</v>
      </c>
      <c r="K714" t="s">
        <v>165</v>
      </c>
      <c r="L714" t="s">
        <v>165</v>
      </c>
      <c r="M714" t="s">
        <v>165</v>
      </c>
      <c r="N714" t="s">
        <v>165</v>
      </c>
      <c r="P714" t="s">
        <v>165</v>
      </c>
      <c r="Q714" t="s">
        <v>165</v>
      </c>
      <c r="R714" t="s">
        <v>165</v>
      </c>
      <c r="S714" t="s">
        <v>165</v>
      </c>
    </row>
    <row r="715">
      <c r="A715" t="s">
        <v>165</v>
      </c>
      <c r="B715" t="s">
        <v>165</v>
      </c>
      <c r="C715" t="s">
        <v>165</v>
      </c>
      <c r="D715" t="s">
        <v>165</v>
      </c>
      <c r="F715" t="s">
        <v>165</v>
      </c>
      <c r="G715" t="s">
        <v>165</v>
      </c>
      <c r="H715" t="s">
        <v>165</v>
      </c>
      <c r="I715" t="s">
        <v>165</v>
      </c>
      <c r="K715" t="s">
        <v>165</v>
      </c>
      <c r="L715" t="s">
        <v>165</v>
      </c>
      <c r="M715" t="s">
        <v>165</v>
      </c>
      <c r="N715" t="s">
        <v>165</v>
      </c>
      <c r="P715" t="s">
        <v>165</v>
      </c>
      <c r="Q715" t="s">
        <v>165</v>
      </c>
      <c r="R715" t="s">
        <v>165</v>
      </c>
      <c r="S715" t="s">
        <v>165</v>
      </c>
    </row>
    <row r="716">
      <c r="A716" t="s">
        <v>165</v>
      </c>
      <c r="B716" t="s">
        <v>165</v>
      </c>
      <c r="C716" t="s">
        <v>165</v>
      </c>
      <c r="D716" t="s">
        <v>165</v>
      </c>
      <c r="F716" t="s">
        <v>165</v>
      </c>
      <c r="G716" t="s">
        <v>165</v>
      </c>
      <c r="H716" t="s">
        <v>165</v>
      </c>
      <c r="I716" t="s">
        <v>165</v>
      </c>
      <c r="K716" t="s">
        <v>165</v>
      </c>
      <c r="L716" t="s">
        <v>165</v>
      </c>
      <c r="M716" t="s">
        <v>165</v>
      </c>
      <c r="N716" t="s">
        <v>165</v>
      </c>
      <c r="P716" t="s">
        <v>165</v>
      </c>
      <c r="Q716" t="s">
        <v>165</v>
      </c>
      <c r="R716" t="s">
        <v>165</v>
      </c>
      <c r="S716" t="s">
        <v>165</v>
      </c>
    </row>
    <row r="717">
      <c r="A717" t="s">
        <v>165</v>
      </c>
      <c r="B717" t="s">
        <v>165</v>
      </c>
      <c r="C717" t="s">
        <v>165</v>
      </c>
      <c r="D717" t="s">
        <v>165</v>
      </c>
      <c r="F717" t="s">
        <v>165</v>
      </c>
      <c r="G717" t="s">
        <v>165</v>
      </c>
      <c r="H717" t="s">
        <v>165</v>
      </c>
      <c r="I717" t="s">
        <v>165</v>
      </c>
      <c r="K717" t="s">
        <v>165</v>
      </c>
      <c r="L717" t="s">
        <v>165</v>
      </c>
      <c r="M717" t="s">
        <v>165</v>
      </c>
      <c r="N717" t="s">
        <v>165</v>
      </c>
      <c r="P717" t="s">
        <v>165</v>
      </c>
      <c r="Q717" t="s">
        <v>165</v>
      </c>
      <c r="R717" t="s">
        <v>165</v>
      </c>
      <c r="S717" t="s">
        <v>165</v>
      </c>
    </row>
    <row r="718">
      <c r="A718" t="s">
        <v>165</v>
      </c>
      <c r="B718" t="s">
        <v>165</v>
      </c>
      <c r="C718" t="s">
        <v>165</v>
      </c>
      <c r="D718" t="s">
        <v>165</v>
      </c>
      <c r="F718" t="s">
        <v>165</v>
      </c>
      <c r="G718" t="s">
        <v>165</v>
      </c>
      <c r="H718" t="s">
        <v>165</v>
      </c>
      <c r="I718" t="s">
        <v>165</v>
      </c>
      <c r="K718" t="s">
        <v>165</v>
      </c>
      <c r="L718" t="s">
        <v>165</v>
      </c>
      <c r="M718" t="s">
        <v>165</v>
      </c>
      <c r="N718" t="s">
        <v>165</v>
      </c>
      <c r="P718" t="s">
        <v>165</v>
      </c>
      <c r="Q718" t="s">
        <v>165</v>
      </c>
      <c r="R718" t="s">
        <v>165</v>
      </c>
      <c r="S718" t="s">
        <v>165</v>
      </c>
    </row>
    <row r="719">
      <c r="A719" t="s">
        <v>165</v>
      </c>
      <c r="B719" t="s">
        <v>165</v>
      </c>
      <c r="C719" t="s">
        <v>165</v>
      </c>
      <c r="D719" t="s">
        <v>165</v>
      </c>
      <c r="F719" t="s">
        <v>165</v>
      </c>
      <c r="G719" t="s">
        <v>165</v>
      </c>
      <c r="H719" t="s">
        <v>165</v>
      </c>
      <c r="I719" t="s">
        <v>165</v>
      </c>
      <c r="K719" t="s">
        <v>165</v>
      </c>
      <c r="L719" t="s">
        <v>165</v>
      </c>
      <c r="M719" t="s">
        <v>165</v>
      </c>
      <c r="N719" t="s">
        <v>165</v>
      </c>
      <c r="P719" t="s">
        <v>165</v>
      </c>
      <c r="Q719" t="s">
        <v>165</v>
      </c>
      <c r="R719" t="s">
        <v>165</v>
      </c>
      <c r="S719" t="s">
        <v>165</v>
      </c>
    </row>
    <row r="720">
      <c r="A720" t="s">
        <v>165</v>
      </c>
      <c r="B720" t="s">
        <v>165</v>
      </c>
      <c r="C720" t="s">
        <v>165</v>
      </c>
      <c r="D720" t="s">
        <v>165</v>
      </c>
      <c r="F720" t="s">
        <v>165</v>
      </c>
      <c r="G720" t="s">
        <v>165</v>
      </c>
      <c r="H720" t="s">
        <v>165</v>
      </c>
      <c r="I720" t="s">
        <v>165</v>
      </c>
      <c r="K720" t="s">
        <v>165</v>
      </c>
      <c r="L720" t="s">
        <v>165</v>
      </c>
      <c r="M720" t="s">
        <v>165</v>
      </c>
      <c r="N720" t="s">
        <v>165</v>
      </c>
      <c r="P720" t="s">
        <v>165</v>
      </c>
      <c r="Q720" t="s">
        <v>165</v>
      </c>
      <c r="R720" t="s">
        <v>165</v>
      </c>
      <c r="S720" t="s">
        <v>165</v>
      </c>
    </row>
    <row r="721">
      <c r="A721" t="s">
        <v>165</v>
      </c>
      <c r="B721" t="s">
        <v>165</v>
      </c>
      <c r="C721" t="s">
        <v>165</v>
      </c>
      <c r="D721" t="s">
        <v>165</v>
      </c>
      <c r="F721" t="s">
        <v>165</v>
      </c>
      <c r="G721" t="s">
        <v>165</v>
      </c>
      <c r="H721" t="s">
        <v>165</v>
      </c>
      <c r="I721" t="s">
        <v>165</v>
      </c>
      <c r="K721" t="s">
        <v>165</v>
      </c>
      <c r="L721" t="s">
        <v>165</v>
      </c>
      <c r="M721" t="s">
        <v>165</v>
      </c>
      <c r="N721" t="s">
        <v>165</v>
      </c>
      <c r="P721" t="s">
        <v>165</v>
      </c>
      <c r="Q721" t="s">
        <v>165</v>
      </c>
      <c r="R721" t="s">
        <v>165</v>
      </c>
      <c r="S721" t="s">
        <v>165</v>
      </c>
    </row>
    <row r="722">
      <c r="A722" t="s">
        <v>165</v>
      </c>
      <c r="B722" t="s">
        <v>165</v>
      </c>
      <c r="C722" t="s">
        <v>165</v>
      </c>
      <c r="D722" t="s">
        <v>165</v>
      </c>
      <c r="F722" t="s">
        <v>165</v>
      </c>
      <c r="G722" t="s">
        <v>165</v>
      </c>
      <c r="H722" t="s">
        <v>165</v>
      </c>
      <c r="I722" t="s">
        <v>165</v>
      </c>
      <c r="K722" t="s">
        <v>165</v>
      </c>
      <c r="L722" t="s">
        <v>165</v>
      </c>
      <c r="M722" t="s">
        <v>165</v>
      </c>
      <c r="N722" t="s">
        <v>165</v>
      </c>
      <c r="P722" t="s">
        <v>165</v>
      </c>
      <c r="Q722" t="s">
        <v>165</v>
      </c>
      <c r="R722" t="s">
        <v>165</v>
      </c>
      <c r="S722" t="s">
        <v>165</v>
      </c>
    </row>
    <row r="723">
      <c r="A723" t="s">
        <v>165</v>
      </c>
      <c r="B723" t="s">
        <v>165</v>
      </c>
      <c r="C723" t="s">
        <v>165</v>
      </c>
      <c r="D723" t="s">
        <v>165</v>
      </c>
      <c r="F723" t="s">
        <v>165</v>
      </c>
      <c r="G723" t="s">
        <v>165</v>
      </c>
      <c r="H723" t="s">
        <v>165</v>
      </c>
      <c r="I723" t="s">
        <v>165</v>
      </c>
      <c r="K723" t="s">
        <v>165</v>
      </c>
      <c r="L723" t="s">
        <v>165</v>
      </c>
      <c r="M723" t="s">
        <v>165</v>
      </c>
      <c r="N723" t="s">
        <v>165</v>
      </c>
      <c r="P723" t="s">
        <v>165</v>
      </c>
      <c r="Q723" t="s">
        <v>165</v>
      </c>
      <c r="R723" t="s">
        <v>165</v>
      </c>
      <c r="S723" t="s">
        <v>165</v>
      </c>
    </row>
    <row r="724">
      <c r="A724" t="s">
        <v>165</v>
      </c>
      <c r="B724" t="s">
        <v>165</v>
      </c>
      <c r="C724" t="s">
        <v>165</v>
      </c>
      <c r="D724" t="s">
        <v>165</v>
      </c>
      <c r="F724" t="s">
        <v>165</v>
      </c>
      <c r="G724" t="s">
        <v>165</v>
      </c>
      <c r="H724" t="s">
        <v>165</v>
      </c>
      <c r="I724" t="s">
        <v>165</v>
      </c>
      <c r="K724" t="s">
        <v>165</v>
      </c>
      <c r="L724" t="s">
        <v>165</v>
      </c>
      <c r="M724" t="s">
        <v>165</v>
      </c>
      <c r="N724" t="s">
        <v>165</v>
      </c>
      <c r="P724" t="s">
        <v>165</v>
      </c>
      <c r="Q724" t="s">
        <v>165</v>
      </c>
      <c r="R724" t="s">
        <v>165</v>
      </c>
      <c r="S724" t="s">
        <v>165</v>
      </c>
    </row>
    <row r="725">
      <c r="A725" t="s">
        <v>165</v>
      </c>
      <c r="B725" t="s">
        <v>165</v>
      </c>
      <c r="C725" t="s">
        <v>165</v>
      </c>
      <c r="D725" t="s">
        <v>165</v>
      </c>
      <c r="F725" t="s">
        <v>165</v>
      </c>
      <c r="G725" t="s">
        <v>165</v>
      </c>
      <c r="H725" t="s">
        <v>165</v>
      </c>
      <c r="I725" t="s">
        <v>165</v>
      </c>
      <c r="K725" t="s">
        <v>165</v>
      </c>
      <c r="L725" t="s">
        <v>165</v>
      </c>
      <c r="M725" t="s">
        <v>165</v>
      </c>
      <c r="N725" t="s">
        <v>165</v>
      </c>
      <c r="P725" t="s">
        <v>165</v>
      </c>
      <c r="Q725" t="s">
        <v>165</v>
      </c>
      <c r="R725" t="s">
        <v>165</v>
      </c>
      <c r="S725" t="s">
        <v>165</v>
      </c>
    </row>
    <row r="726">
      <c r="A726" t="s">
        <v>165</v>
      </c>
      <c r="B726" t="s">
        <v>165</v>
      </c>
      <c r="C726" t="s">
        <v>165</v>
      </c>
      <c r="D726" t="s">
        <v>165</v>
      </c>
      <c r="F726" t="s">
        <v>165</v>
      </c>
      <c r="G726" t="s">
        <v>165</v>
      </c>
      <c r="H726" t="s">
        <v>165</v>
      </c>
      <c r="I726" t="s">
        <v>165</v>
      </c>
      <c r="K726" t="s">
        <v>165</v>
      </c>
      <c r="L726" t="s">
        <v>165</v>
      </c>
      <c r="M726" t="s">
        <v>165</v>
      </c>
      <c r="N726" t="s">
        <v>165</v>
      </c>
      <c r="P726" t="s">
        <v>165</v>
      </c>
      <c r="Q726" t="s">
        <v>165</v>
      </c>
      <c r="R726" t="s">
        <v>165</v>
      </c>
      <c r="S726" t="s">
        <v>165</v>
      </c>
    </row>
    <row r="727">
      <c r="A727" t="s">
        <v>165</v>
      </c>
      <c r="B727" t="s">
        <v>165</v>
      </c>
      <c r="C727" t="s">
        <v>165</v>
      </c>
      <c r="D727" t="s">
        <v>165</v>
      </c>
      <c r="F727" t="s">
        <v>165</v>
      </c>
      <c r="G727" t="s">
        <v>165</v>
      </c>
      <c r="H727" t="s">
        <v>165</v>
      </c>
      <c r="I727" t="s">
        <v>165</v>
      </c>
      <c r="K727" t="s">
        <v>165</v>
      </c>
      <c r="L727" t="s">
        <v>165</v>
      </c>
      <c r="M727" t="s">
        <v>165</v>
      </c>
      <c r="N727" t="s">
        <v>165</v>
      </c>
      <c r="P727" t="s">
        <v>165</v>
      </c>
      <c r="Q727" t="s">
        <v>165</v>
      </c>
      <c r="R727" t="s">
        <v>165</v>
      </c>
      <c r="S727" t="s">
        <v>165</v>
      </c>
    </row>
    <row r="728">
      <c r="A728" t="s">
        <v>165</v>
      </c>
      <c r="B728" t="s">
        <v>165</v>
      </c>
      <c r="C728" t="s">
        <v>165</v>
      </c>
      <c r="D728" t="s">
        <v>165</v>
      </c>
      <c r="F728" t="s">
        <v>165</v>
      </c>
      <c r="G728" t="s">
        <v>165</v>
      </c>
      <c r="H728" t="s">
        <v>165</v>
      </c>
      <c r="I728" t="s">
        <v>165</v>
      </c>
      <c r="K728" t="s">
        <v>165</v>
      </c>
      <c r="L728" t="s">
        <v>165</v>
      </c>
      <c r="M728" t="s">
        <v>165</v>
      </c>
      <c r="N728" t="s">
        <v>165</v>
      </c>
      <c r="P728" t="s">
        <v>165</v>
      </c>
      <c r="Q728" t="s">
        <v>165</v>
      </c>
      <c r="R728" t="s">
        <v>165</v>
      </c>
      <c r="S728" t="s">
        <v>165</v>
      </c>
    </row>
    <row r="729">
      <c r="A729" t="s">
        <v>165</v>
      </c>
      <c r="B729" t="s">
        <v>165</v>
      </c>
      <c r="C729" t="s">
        <v>165</v>
      </c>
      <c r="D729" t="s">
        <v>165</v>
      </c>
      <c r="F729" t="s">
        <v>165</v>
      </c>
      <c r="G729" t="s">
        <v>165</v>
      </c>
      <c r="H729" t="s">
        <v>165</v>
      </c>
      <c r="I729" t="s">
        <v>165</v>
      </c>
      <c r="K729" t="s">
        <v>165</v>
      </c>
      <c r="L729" t="s">
        <v>165</v>
      </c>
      <c r="M729" t="s">
        <v>165</v>
      </c>
      <c r="N729" t="s">
        <v>165</v>
      </c>
      <c r="P729" t="s">
        <v>165</v>
      </c>
      <c r="Q729" t="s">
        <v>165</v>
      </c>
      <c r="R729" t="s">
        <v>165</v>
      </c>
      <c r="S729" t="s">
        <v>165</v>
      </c>
    </row>
    <row r="730">
      <c r="A730" t="s">
        <v>165</v>
      </c>
      <c r="B730" t="s">
        <v>165</v>
      </c>
      <c r="C730" t="s">
        <v>165</v>
      </c>
      <c r="D730" t="s">
        <v>165</v>
      </c>
      <c r="F730" t="s">
        <v>165</v>
      </c>
      <c r="G730" t="s">
        <v>165</v>
      </c>
      <c r="H730" t="s">
        <v>165</v>
      </c>
      <c r="I730" t="s">
        <v>165</v>
      </c>
      <c r="K730" t="s">
        <v>165</v>
      </c>
      <c r="L730" t="s">
        <v>165</v>
      </c>
      <c r="M730" t="s">
        <v>165</v>
      </c>
      <c r="N730" t="s">
        <v>165</v>
      </c>
      <c r="P730" t="s">
        <v>165</v>
      </c>
      <c r="Q730" t="s">
        <v>165</v>
      </c>
      <c r="R730" t="s">
        <v>165</v>
      </c>
      <c r="S730" t="s">
        <v>165</v>
      </c>
    </row>
    <row r="731">
      <c r="A731" t="s">
        <v>165</v>
      </c>
      <c r="B731" t="s">
        <v>165</v>
      </c>
      <c r="C731" t="s">
        <v>165</v>
      </c>
      <c r="D731" t="s">
        <v>165</v>
      </c>
      <c r="F731" t="s">
        <v>165</v>
      </c>
      <c r="G731" t="s">
        <v>165</v>
      </c>
      <c r="H731" t="s">
        <v>165</v>
      </c>
      <c r="I731" t="s">
        <v>165</v>
      </c>
      <c r="K731" t="s">
        <v>165</v>
      </c>
      <c r="L731" t="s">
        <v>165</v>
      </c>
      <c r="M731" t="s">
        <v>165</v>
      </c>
      <c r="N731" t="s">
        <v>165</v>
      </c>
      <c r="P731" t="s">
        <v>165</v>
      </c>
      <c r="Q731" t="s">
        <v>165</v>
      </c>
      <c r="R731" t="s">
        <v>165</v>
      </c>
      <c r="S731" t="s">
        <v>165</v>
      </c>
    </row>
    <row r="732">
      <c r="A732" t="s">
        <v>165</v>
      </c>
      <c r="B732" t="s">
        <v>165</v>
      </c>
      <c r="C732" t="s">
        <v>165</v>
      </c>
      <c r="D732" t="s">
        <v>165</v>
      </c>
      <c r="F732" t="s">
        <v>165</v>
      </c>
      <c r="G732" t="s">
        <v>165</v>
      </c>
      <c r="H732" t="s">
        <v>165</v>
      </c>
      <c r="I732" t="s">
        <v>165</v>
      </c>
      <c r="K732" t="s">
        <v>165</v>
      </c>
      <c r="L732" t="s">
        <v>165</v>
      </c>
      <c r="M732" t="s">
        <v>165</v>
      </c>
      <c r="N732" t="s">
        <v>165</v>
      </c>
      <c r="P732" t="s">
        <v>165</v>
      </c>
      <c r="Q732" t="s">
        <v>165</v>
      </c>
      <c r="R732" t="s">
        <v>165</v>
      </c>
      <c r="S732" t="s">
        <v>165</v>
      </c>
    </row>
    <row r="733">
      <c r="A733" t="s">
        <v>165</v>
      </c>
      <c r="B733" t="s">
        <v>165</v>
      </c>
      <c r="C733" t="s">
        <v>165</v>
      </c>
      <c r="D733" t="s">
        <v>165</v>
      </c>
      <c r="F733" t="s">
        <v>165</v>
      </c>
      <c r="G733" t="s">
        <v>165</v>
      </c>
      <c r="H733" t="s">
        <v>165</v>
      </c>
      <c r="I733" t="s">
        <v>165</v>
      </c>
      <c r="K733" t="s">
        <v>165</v>
      </c>
      <c r="L733" t="s">
        <v>165</v>
      </c>
      <c r="M733" t="s">
        <v>165</v>
      </c>
      <c r="N733" t="s">
        <v>165</v>
      </c>
      <c r="P733" t="s">
        <v>165</v>
      </c>
      <c r="Q733" t="s">
        <v>165</v>
      </c>
      <c r="R733" t="s">
        <v>165</v>
      </c>
      <c r="S733" t="s">
        <v>165</v>
      </c>
    </row>
    <row r="734">
      <c r="A734" t="s">
        <v>165</v>
      </c>
      <c r="B734" t="s">
        <v>165</v>
      </c>
      <c r="C734" t="s">
        <v>165</v>
      </c>
      <c r="D734" t="s">
        <v>165</v>
      </c>
      <c r="F734" t="s">
        <v>165</v>
      </c>
      <c r="G734" t="s">
        <v>165</v>
      </c>
      <c r="H734" t="s">
        <v>165</v>
      </c>
      <c r="I734" t="s">
        <v>165</v>
      </c>
      <c r="K734" t="s">
        <v>165</v>
      </c>
      <c r="L734" t="s">
        <v>165</v>
      </c>
      <c r="M734" t="s">
        <v>165</v>
      </c>
      <c r="N734" t="s">
        <v>165</v>
      </c>
      <c r="P734" t="s">
        <v>165</v>
      </c>
      <c r="Q734" t="s">
        <v>165</v>
      </c>
      <c r="R734" t="s">
        <v>165</v>
      </c>
      <c r="S734" t="s">
        <v>165</v>
      </c>
    </row>
    <row r="735">
      <c r="A735" t="s">
        <v>165</v>
      </c>
      <c r="B735" t="s">
        <v>165</v>
      </c>
      <c r="C735" t="s">
        <v>165</v>
      </c>
      <c r="D735" t="s">
        <v>165</v>
      </c>
      <c r="F735" t="s">
        <v>165</v>
      </c>
      <c r="G735" t="s">
        <v>165</v>
      </c>
      <c r="H735" t="s">
        <v>165</v>
      </c>
      <c r="I735" t="s">
        <v>165</v>
      </c>
      <c r="K735" t="s">
        <v>165</v>
      </c>
      <c r="L735" t="s">
        <v>165</v>
      </c>
      <c r="M735" t="s">
        <v>165</v>
      </c>
      <c r="N735" t="s">
        <v>165</v>
      </c>
      <c r="P735" t="s">
        <v>165</v>
      </c>
      <c r="Q735" t="s">
        <v>165</v>
      </c>
      <c r="R735" t="s">
        <v>165</v>
      </c>
      <c r="S735" t="s">
        <v>165</v>
      </c>
    </row>
    <row r="736">
      <c r="A736" t="s">
        <v>165</v>
      </c>
      <c r="B736" t="s">
        <v>165</v>
      </c>
      <c r="C736" t="s">
        <v>165</v>
      </c>
      <c r="D736" t="s">
        <v>165</v>
      </c>
      <c r="F736" t="s">
        <v>165</v>
      </c>
      <c r="G736" t="s">
        <v>165</v>
      </c>
      <c r="H736" t="s">
        <v>165</v>
      </c>
      <c r="I736" t="s">
        <v>165</v>
      </c>
      <c r="K736" t="s">
        <v>165</v>
      </c>
      <c r="L736" t="s">
        <v>165</v>
      </c>
      <c r="M736" t="s">
        <v>165</v>
      </c>
      <c r="N736" t="s">
        <v>165</v>
      </c>
      <c r="P736" t="s">
        <v>165</v>
      </c>
      <c r="Q736" t="s">
        <v>165</v>
      </c>
      <c r="R736" t="s">
        <v>165</v>
      </c>
      <c r="S736" t="s">
        <v>165</v>
      </c>
    </row>
    <row r="737">
      <c r="A737" t="s">
        <v>165</v>
      </c>
      <c r="B737" t="s">
        <v>165</v>
      </c>
      <c r="C737" t="s">
        <v>165</v>
      </c>
      <c r="D737" t="s">
        <v>165</v>
      </c>
      <c r="F737" t="s">
        <v>165</v>
      </c>
      <c r="G737" t="s">
        <v>165</v>
      </c>
      <c r="H737" t="s">
        <v>165</v>
      </c>
      <c r="I737" t="s">
        <v>165</v>
      </c>
      <c r="K737" t="s">
        <v>165</v>
      </c>
      <c r="L737" t="s">
        <v>165</v>
      </c>
      <c r="M737" t="s">
        <v>165</v>
      </c>
      <c r="N737" t="s">
        <v>165</v>
      </c>
      <c r="P737" t="s">
        <v>165</v>
      </c>
      <c r="Q737" t="s">
        <v>165</v>
      </c>
      <c r="R737" t="s">
        <v>165</v>
      </c>
      <c r="S737" t="s">
        <v>165</v>
      </c>
    </row>
    <row r="738">
      <c r="A738" t="s">
        <v>165</v>
      </c>
      <c r="B738" t="s">
        <v>165</v>
      </c>
      <c r="C738" t="s">
        <v>165</v>
      </c>
      <c r="D738" t="s">
        <v>165</v>
      </c>
      <c r="F738" t="s">
        <v>165</v>
      </c>
      <c r="G738" t="s">
        <v>165</v>
      </c>
      <c r="H738" t="s">
        <v>165</v>
      </c>
      <c r="I738" t="s">
        <v>165</v>
      </c>
      <c r="K738" t="s">
        <v>165</v>
      </c>
      <c r="L738" t="s">
        <v>165</v>
      </c>
      <c r="M738" t="s">
        <v>165</v>
      </c>
      <c r="N738" t="s">
        <v>165</v>
      </c>
      <c r="P738" t="s">
        <v>165</v>
      </c>
      <c r="Q738" t="s">
        <v>165</v>
      </c>
      <c r="R738" t="s">
        <v>165</v>
      </c>
      <c r="S738" t="s">
        <v>165</v>
      </c>
    </row>
    <row r="739">
      <c r="A739" t="s">
        <v>165</v>
      </c>
      <c r="B739" t="s">
        <v>165</v>
      </c>
      <c r="C739" t="s">
        <v>165</v>
      </c>
      <c r="D739" t="s">
        <v>165</v>
      </c>
      <c r="F739" t="s">
        <v>165</v>
      </c>
      <c r="G739" t="s">
        <v>165</v>
      </c>
      <c r="H739" t="s">
        <v>165</v>
      </c>
      <c r="I739" t="s">
        <v>165</v>
      </c>
      <c r="K739" t="s">
        <v>165</v>
      </c>
      <c r="L739" t="s">
        <v>165</v>
      </c>
      <c r="M739" t="s">
        <v>165</v>
      </c>
      <c r="N739" t="s">
        <v>165</v>
      </c>
      <c r="P739" t="s">
        <v>165</v>
      </c>
      <c r="Q739" t="s">
        <v>165</v>
      </c>
      <c r="R739" t="s">
        <v>165</v>
      </c>
      <c r="S739" t="s">
        <v>165</v>
      </c>
    </row>
    <row r="740">
      <c r="A740" t="s">
        <v>165</v>
      </c>
      <c r="B740" t="s">
        <v>165</v>
      </c>
      <c r="C740" t="s">
        <v>165</v>
      </c>
      <c r="D740" t="s">
        <v>165</v>
      </c>
      <c r="F740" t="s">
        <v>165</v>
      </c>
      <c r="G740" t="s">
        <v>165</v>
      </c>
      <c r="H740" t="s">
        <v>165</v>
      </c>
      <c r="I740" t="s">
        <v>165</v>
      </c>
      <c r="K740" t="s">
        <v>165</v>
      </c>
      <c r="L740" t="s">
        <v>165</v>
      </c>
      <c r="M740" t="s">
        <v>165</v>
      </c>
      <c r="N740" t="s">
        <v>165</v>
      </c>
      <c r="P740" t="s">
        <v>165</v>
      </c>
      <c r="Q740" t="s">
        <v>165</v>
      </c>
      <c r="R740" t="s">
        <v>165</v>
      </c>
      <c r="S740" t="s">
        <v>165</v>
      </c>
    </row>
    <row r="741">
      <c r="A741" t="s">
        <v>165</v>
      </c>
      <c r="B741" t="s">
        <v>165</v>
      </c>
      <c r="C741" t="s">
        <v>165</v>
      </c>
      <c r="D741" t="s">
        <v>165</v>
      </c>
      <c r="F741" t="s">
        <v>165</v>
      </c>
      <c r="G741" t="s">
        <v>165</v>
      </c>
      <c r="H741" t="s">
        <v>165</v>
      </c>
      <c r="I741" t="s">
        <v>165</v>
      </c>
      <c r="K741" t="s">
        <v>165</v>
      </c>
      <c r="L741" t="s">
        <v>165</v>
      </c>
      <c r="M741" t="s">
        <v>165</v>
      </c>
      <c r="N741" t="s">
        <v>165</v>
      </c>
      <c r="P741" t="s">
        <v>165</v>
      </c>
      <c r="Q741" t="s">
        <v>165</v>
      </c>
      <c r="R741" t="s">
        <v>165</v>
      </c>
      <c r="S741" t="s">
        <v>165</v>
      </c>
    </row>
    <row r="742">
      <c r="A742" t="s">
        <v>165</v>
      </c>
      <c r="B742" t="s">
        <v>165</v>
      </c>
      <c r="C742" t="s">
        <v>165</v>
      </c>
      <c r="D742" t="s">
        <v>165</v>
      </c>
      <c r="F742" t="s">
        <v>165</v>
      </c>
      <c r="G742" t="s">
        <v>165</v>
      </c>
      <c r="H742" t="s">
        <v>165</v>
      </c>
      <c r="I742" t="s">
        <v>165</v>
      </c>
      <c r="K742" t="s">
        <v>165</v>
      </c>
      <c r="L742" t="s">
        <v>165</v>
      </c>
      <c r="M742" t="s">
        <v>165</v>
      </c>
      <c r="N742" t="s">
        <v>165</v>
      </c>
      <c r="P742" t="s">
        <v>165</v>
      </c>
      <c r="Q742" t="s">
        <v>165</v>
      </c>
      <c r="R742" t="s">
        <v>165</v>
      </c>
      <c r="S742" t="s">
        <v>165</v>
      </c>
    </row>
    <row r="743">
      <c r="A743" t="s">
        <v>165</v>
      </c>
      <c r="B743" t="s">
        <v>165</v>
      </c>
      <c r="C743" t="s">
        <v>165</v>
      </c>
      <c r="D743" t="s">
        <v>165</v>
      </c>
      <c r="F743" t="s">
        <v>165</v>
      </c>
      <c r="G743" t="s">
        <v>165</v>
      </c>
      <c r="H743" t="s">
        <v>165</v>
      </c>
      <c r="I743" t="s">
        <v>165</v>
      </c>
      <c r="K743" t="s">
        <v>165</v>
      </c>
      <c r="L743" t="s">
        <v>165</v>
      </c>
      <c r="M743" t="s">
        <v>165</v>
      </c>
      <c r="N743" t="s">
        <v>165</v>
      </c>
      <c r="P743" t="s">
        <v>165</v>
      </c>
      <c r="Q743" t="s">
        <v>165</v>
      </c>
      <c r="R743" t="s">
        <v>165</v>
      </c>
      <c r="S743" t="s">
        <v>165</v>
      </c>
    </row>
    <row r="744">
      <c r="A744" t="s">
        <v>165</v>
      </c>
      <c r="B744" t="s">
        <v>165</v>
      </c>
      <c r="C744" t="s">
        <v>165</v>
      </c>
      <c r="D744" t="s">
        <v>165</v>
      </c>
      <c r="F744" t="s">
        <v>165</v>
      </c>
      <c r="G744" t="s">
        <v>165</v>
      </c>
      <c r="H744" t="s">
        <v>165</v>
      </c>
      <c r="I744" t="s">
        <v>165</v>
      </c>
      <c r="K744" t="s">
        <v>165</v>
      </c>
      <c r="L744" t="s">
        <v>165</v>
      </c>
      <c r="M744" t="s">
        <v>165</v>
      </c>
      <c r="N744" t="s">
        <v>165</v>
      </c>
      <c r="P744" t="s">
        <v>165</v>
      </c>
      <c r="Q744" t="s">
        <v>165</v>
      </c>
      <c r="R744" t="s">
        <v>165</v>
      </c>
      <c r="S744" t="s">
        <v>165</v>
      </c>
    </row>
    <row r="745">
      <c r="A745" t="s">
        <v>165</v>
      </c>
      <c r="B745" t="s">
        <v>165</v>
      </c>
      <c r="C745" t="s">
        <v>165</v>
      </c>
      <c r="D745" t="s">
        <v>165</v>
      </c>
      <c r="F745" t="s">
        <v>165</v>
      </c>
      <c r="G745" t="s">
        <v>165</v>
      </c>
      <c r="H745" t="s">
        <v>165</v>
      </c>
      <c r="I745" t="s">
        <v>165</v>
      </c>
      <c r="K745" t="s">
        <v>165</v>
      </c>
      <c r="L745" t="s">
        <v>165</v>
      </c>
      <c r="M745" t="s">
        <v>165</v>
      </c>
      <c r="N745" t="s">
        <v>165</v>
      </c>
      <c r="P745" t="s">
        <v>165</v>
      </c>
      <c r="Q745" t="s">
        <v>165</v>
      </c>
      <c r="R745" t="s">
        <v>165</v>
      </c>
      <c r="S745" t="s">
        <v>165</v>
      </c>
    </row>
    <row r="746">
      <c r="A746" t="s">
        <v>165</v>
      </c>
      <c r="B746" t="s">
        <v>165</v>
      </c>
      <c r="C746" t="s">
        <v>165</v>
      </c>
      <c r="D746" t="s">
        <v>165</v>
      </c>
      <c r="F746" t="s">
        <v>165</v>
      </c>
      <c r="G746" t="s">
        <v>165</v>
      </c>
      <c r="H746" t="s">
        <v>165</v>
      </c>
      <c r="I746" t="s">
        <v>165</v>
      </c>
      <c r="K746" t="s">
        <v>165</v>
      </c>
      <c r="L746" t="s">
        <v>165</v>
      </c>
      <c r="M746" t="s">
        <v>165</v>
      </c>
      <c r="N746" t="s">
        <v>165</v>
      </c>
      <c r="P746" t="s">
        <v>165</v>
      </c>
      <c r="Q746" t="s">
        <v>165</v>
      </c>
      <c r="R746" t="s">
        <v>165</v>
      </c>
      <c r="S746" t="s">
        <v>165</v>
      </c>
    </row>
    <row r="747">
      <c r="A747" t="s">
        <v>165</v>
      </c>
      <c r="B747" t="s">
        <v>165</v>
      </c>
      <c r="C747" t="s">
        <v>165</v>
      </c>
      <c r="D747" t="s">
        <v>165</v>
      </c>
      <c r="F747" t="s">
        <v>165</v>
      </c>
      <c r="G747" t="s">
        <v>165</v>
      </c>
      <c r="H747" t="s">
        <v>165</v>
      </c>
      <c r="I747" t="s">
        <v>165</v>
      </c>
      <c r="K747" t="s">
        <v>165</v>
      </c>
      <c r="L747" t="s">
        <v>165</v>
      </c>
      <c r="M747" t="s">
        <v>165</v>
      </c>
      <c r="N747" t="s">
        <v>165</v>
      </c>
      <c r="P747" t="s">
        <v>165</v>
      </c>
      <c r="Q747" t="s">
        <v>165</v>
      </c>
      <c r="R747" t="s">
        <v>165</v>
      </c>
      <c r="S747" t="s">
        <v>165</v>
      </c>
    </row>
    <row r="748">
      <c r="A748" t="s">
        <v>165</v>
      </c>
      <c r="B748" t="s">
        <v>165</v>
      </c>
      <c r="C748" t="s">
        <v>165</v>
      </c>
      <c r="D748" t="s">
        <v>165</v>
      </c>
      <c r="F748" t="s">
        <v>165</v>
      </c>
      <c r="G748" t="s">
        <v>165</v>
      </c>
      <c r="H748" t="s">
        <v>165</v>
      </c>
      <c r="I748" t="s">
        <v>165</v>
      </c>
      <c r="K748" t="s">
        <v>165</v>
      </c>
      <c r="L748" t="s">
        <v>165</v>
      </c>
      <c r="M748" t="s">
        <v>165</v>
      </c>
      <c r="N748" t="s">
        <v>165</v>
      </c>
      <c r="P748" t="s">
        <v>165</v>
      </c>
      <c r="Q748" t="s">
        <v>165</v>
      </c>
      <c r="R748" t="s">
        <v>165</v>
      </c>
      <c r="S748" t="s">
        <v>165</v>
      </c>
    </row>
    <row r="749">
      <c r="A749" t="s">
        <v>165</v>
      </c>
      <c r="B749" t="s">
        <v>165</v>
      </c>
      <c r="C749" t="s">
        <v>165</v>
      </c>
      <c r="D749" t="s">
        <v>165</v>
      </c>
      <c r="F749" t="s">
        <v>165</v>
      </c>
      <c r="G749" t="s">
        <v>165</v>
      </c>
      <c r="H749" t="s">
        <v>165</v>
      </c>
      <c r="I749" t="s">
        <v>165</v>
      </c>
      <c r="K749" t="s">
        <v>165</v>
      </c>
      <c r="L749" t="s">
        <v>165</v>
      </c>
      <c r="M749" t="s">
        <v>165</v>
      </c>
      <c r="N749" t="s">
        <v>165</v>
      </c>
      <c r="P749" t="s">
        <v>165</v>
      </c>
      <c r="Q749" t="s">
        <v>165</v>
      </c>
      <c r="R749" t="s">
        <v>165</v>
      </c>
      <c r="S749" t="s">
        <v>165</v>
      </c>
    </row>
    <row r="750">
      <c r="A750" t="s">
        <v>165</v>
      </c>
      <c r="B750" t="s">
        <v>165</v>
      </c>
      <c r="C750" t="s">
        <v>165</v>
      </c>
      <c r="D750" t="s">
        <v>165</v>
      </c>
      <c r="F750" t="s">
        <v>165</v>
      </c>
      <c r="G750" t="s">
        <v>165</v>
      </c>
      <c r="H750" t="s">
        <v>165</v>
      </c>
      <c r="I750" t="s">
        <v>165</v>
      </c>
      <c r="K750" t="s">
        <v>165</v>
      </c>
      <c r="L750" t="s">
        <v>165</v>
      </c>
      <c r="M750" t="s">
        <v>165</v>
      </c>
      <c r="N750" t="s">
        <v>165</v>
      </c>
      <c r="P750" t="s">
        <v>165</v>
      </c>
      <c r="Q750" t="s">
        <v>165</v>
      </c>
      <c r="R750" t="s">
        <v>165</v>
      </c>
      <c r="S750" t="s">
        <v>165</v>
      </c>
    </row>
    <row r="751">
      <c r="A751" t="s">
        <v>165</v>
      </c>
      <c r="B751" t="s">
        <v>165</v>
      </c>
      <c r="C751" t="s">
        <v>165</v>
      </c>
      <c r="D751" t="s">
        <v>165</v>
      </c>
      <c r="F751" t="s">
        <v>165</v>
      </c>
      <c r="G751" t="s">
        <v>165</v>
      </c>
      <c r="H751" t="s">
        <v>165</v>
      </c>
      <c r="I751" t="s">
        <v>165</v>
      </c>
      <c r="K751" t="s">
        <v>165</v>
      </c>
      <c r="L751" t="s">
        <v>165</v>
      </c>
      <c r="M751" t="s">
        <v>165</v>
      </c>
      <c r="N751" t="s">
        <v>165</v>
      </c>
      <c r="P751" t="s">
        <v>165</v>
      </c>
      <c r="Q751" t="s">
        <v>165</v>
      </c>
      <c r="R751" t="s">
        <v>165</v>
      </c>
      <c r="S751" t="s">
        <v>165</v>
      </c>
    </row>
    <row r="752">
      <c r="A752" t="s">
        <v>165</v>
      </c>
      <c r="B752" t="s">
        <v>165</v>
      </c>
      <c r="C752" t="s">
        <v>165</v>
      </c>
      <c r="D752" t="s">
        <v>165</v>
      </c>
      <c r="F752" t="s">
        <v>165</v>
      </c>
      <c r="G752" t="s">
        <v>165</v>
      </c>
      <c r="H752" t="s">
        <v>165</v>
      </c>
      <c r="I752" t="s">
        <v>165</v>
      </c>
      <c r="K752" t="s">
        <v>165</v>
      </c>
      <c r="L752" t="s">
        <v>165</v>
      </c>
      <c r="M752" t="s">
        <v>165</v>
      </c>
      <c r="N752" t="s">
        <v>165</v>
      </c>
      <c r="P752" t="s">
        <v>165</v>
      </c>
      <c r="Q752" t="s">
        <v>165</v>
      </c>
      <c r="R752" t="s">
        <v>165</v>
      </c>
      <c r="S752" t="s">
        <v>165</v>
      </c>
    </row>
    <row r="753">
      <c r="A753" t="s">
        <v>165</v>
      </c>
      <c r="B753" t="s">
        <v>165</v>
      </c>
      <c r="C753" t="s">
        <v>165</v>
      </c>
      <c r="D753" t="s">
        <v>165</v>
      </c>
      <c r="F753" t="s">
        <v>165</v>
      </c>
      <c r="G753" t="s">
        <v>165</v>
      </c>
      <c r="H753" t="s">
        <v>165</v>
      </c>
      <c r="I753" t="s">
        <v>165</v>
      </c>
      <c r="K753" t="s">
        <v>165</v>
      </c>
      <c r="L753" t="s">
        <v>165</v>
      </c>
      <c r="M753" t="s">
        <v>165</v>
      </c>
      <c r="N753" t="s">
        <v>165</v>
      </c>
      <c r="P753" t="s">
        <v>165</v>
      </c>
      <c r="Q753" t="s">
        <v>165</v>
      </c>
      <c r="R753" t="s">
        <v>165</v>
      </c>
      <c r="S753" t="s">
        <v>165</v>
      </c>
    </row>
    <row r="754">
      <c r="A754" t="s">
        <v>165</v>
      </c>
      <c r="B754" t="s">
        <v>165</v>
      </c>
      <c r="C754" t="s">
        <v>165</v>
      </c>
      <c r="D754" t="s">
        <v>165</v>
      </c>
      <c r="F754" t="s">
        <v>165</v>
      </c>
      <c r="G754" t="s">
        <v>165</v>
      </c>
      <c r="H754" t="s">
        <v>165</v>
      </c>
      <c r="I754" t="s">
        <v>165</v>
      </c>
      <c r="K754" t="s">
        <v>165</v>
      </c>
      <c r="L754" t="s">
        <v>165</v>
      </c>
      <c r="M754" t="s">
        <v>165</v>
      </c>
      <c r="N754" t="s">
        <v>165</v>
      </c>
      <c r="P754" t="s">
        <v>165</v>
      </c>
      <c r="Q754" t="s">
        <v>165</v>
      </c>
      <c r="R754" t="s">
        <v>165</v>
      </c>
      <c r="S754" t="s">
        <v>165</v>
      </c>
    </row>
    <row r="755">
      <c r="A755" t="s">
        <v>165</v>
      </c>
      <c r="B755" t="s">
        <v>165</v>
      </c>
      <c r="C755" t="s">
        <v>165</v>
      </c>
      <c r="D755" t="s">
        <v>165</v>
      </c>
      <c r="F755" t="s">
        <v>165</v>
      </c>
      <c r="G755" t="s">
        <v>165</v>
      </c>
      <c r="H755" t="s">
        <v>165</v>
      </c>
      <c r="I755" t="s">
        <v>165</v>
      </c>
      <c r="K755" t="s">
        <v>165</v>
      </c>
      <c r="L755" t="s">
        <v>165</v>
      </c>
      <c r="M755" t="s">
        <v>165</v>
      </c>
      <c r="N755" t="s">
        <v>165</v>
      </c>
      <c r="P755" t="s">
        <v>165</v>
      </c>
      <c r="Q755" t="s">
        <v>165</v>
      </c>
      <c r="R755" t="s">
        <v>165</v>
      </c>
      <c r="S755" t="s">
        <v>165</v>
      </c>
    </row>
    <row r="756">
      <c r="A756" t="s">
        <v>165</v>
      </c>
      <c r="B756" t="s">
        <v>165</v>
      </c>
      <c r="C756" t="s">
        <v>165</v>
      </c>
      <c r="D756" t="s">
        <v>165</v>
      </c>
      <c r="F756" t="s">
        <v>165</v>
      </c>
      <c r="G756" t="s">
        <v>165</v>
      </c>
      <c r="H756" t="s">
        <v>165</v>
      </c>
      <c r="I756" t="s">
        <v>165</v>
      </c>
      <c r="K756" t="s">
        <v>165</v>
      </c>
      <c r="L756" t="s">
        <v>165</v>
      </c>
      <c r="M756" t="s">
        <v>165</v>
      </c>
      <c r="N756" t="s">
        <v>165</v>
      </c>
      <c r="P756" t="s">
        <v>165</v>
      </c>
      <c r="Q756" t="s">
        <v>165</v>
      </c>
      <c r="R756" t="s">
        <v>165</v>
      </c>
      <c r="S756" t="s">
        <v>165</v>
      </c>
    </row>
    <row r="757">
      <c r="A757" t="s">
        <v>165</v>
      </c>
      <c r="B757" t="s">
        <v>165</v>
      </c>
      <c r="C757" t="s">
        <v>165</v>
      </c>
      <c r="D757" t="s">
        <v>165</v>
      </c>
      <c r="F757" t="s">
        <v>165</v>
      </c>
      <c r="G757" t="s">
        <v>165</v>
      </c>
      <c r="H757" t="s">
        <v>165</v>
      </c>
      <c r="I757" t="s">
        <v>165</v>
      </c>
      <c r="K757" t="s">
        <v>165</v>
      </c>
      <c r="L757" t="s">
        <v>165</v>
      </c>
      <c r="M757" t="s">
        <v>165</v>
      </c>
      <c r="N757" t="s">
        <v>165</v>
      </c>
      <c r="P757" t="s">
        <v>165</v>
      </c>
      <c r="Q757" t="s">
        <v>165</v>
      </c>
      <c r="R757" t="s">
        <v>165</v>
      </c>
      <c r="S757" t="s">
        <v>165</v>
      </c>
    </row>
    <row r="758">
      <c r="A758" t="s">
        <v>165</v>
      </c>
      <c r="B758" t="s">
        <v>165</v>
      </c>
      <c r="C758" t="s">
        <v>165</v>
      </c>
      <c r="D758" t="s">
        <v>165</v>
      </c>
      <c r="F758" t="s">
        <v>165</v>
      </c>
      <c r="G758" t="s">
        <v>165</v>
      </c>
      <c r="H758" t="s">
        <v>165</v>
      </c>
      <c r="I758" t="s">
        <v>165</v>
      </c>
      <c r="K758" t="s">
        <v>165</v>
      </c>
      <c r="L758" t="s">
        <v>165</v>
      </c>
      <c r="M758" t="s">
        <v>165</v>
      </c>
      <c r="N758" t="s">
        <v>165</v>
      </c>
      <c r="P758" t="s">
        <v>165</v>
      </c>
      <c r="Q758" t="s">
        <v>165</v>
      </c>
      <c r="R758" t="s">
        <v>165</v>
      </c>
      <c r="S758" t="s">
        <v>165</v>
      </c>
    </row>
    <row r="759">
      <c r="A759" t="s">
        <v>165</v>
      </c>
      <c r="B759" t="s">
        <v>165</v>
      </c>
      <c r="C759" t="s">
        <v>165</v>
      </c>
      <c r="D759" t="s">
        <v>165</v>
      </c>
      <c r="F759" t="s">
        <v>165</v>
      </c>
      <c r="G759" t="s">
        <v>165</v>
      </c>
      <c r="H759" t="s">
        <v>165</v>
      </c>
      <c r="I759" t="s">
        <v>165</v>
      </c>
      <c r="K759" t="s">
        <v>165</v>
      </c>
      <c r="L759" t="s">
        <v>165</v>
      </c>
      <c r="M759" t="s">
        <v>165</v>
      </c>
      <c r="N759" t="s">
        <v>165</v>
      </c>
      <c r="P759" t="s">
        <v>165</v>
      </c>
      <c r="Q759" t="s">
        <v>165</v>
      </c>
      <c r="R759" t="s">
        <v>165</v>
      </c>
      <c r="S759" t="s">
        <v>165</v>
      </c>
    </row>
    <row r="760">
      <c r="A760" t="s">
        <v>165</v>
      </c>
      <c r="B760" t="s">
        <v>165</v>
      </c>
      <c r="C760" t="s">
        <v>165</v>
      </c>
      <c r="D760" t="s">
        <v>165</v>
      </c>
      <c r="F760" t="s">
        <v>165</v>
      </c>
      <c r="G760" t="s">
        <v>165</v>
      </c>
      <c r="H760" t="s">
        <v>165</v>
      </c>
      <c r="I760" t="s">
        <v>165</v>
      </c>
      <c r="K760" t="s">
        <v>165</v>
      </c>
      <c r="L760" t="s">
        <v>165</v>
      </c>
      <c r="M760" t="s">
        <v>165</v>
      </c>
      <c r="N760" t="s">
        <v>165</v>
      </c>
      <c r="P760" t="s">
        <v>165</v>
      </c>
      <c r="Q760" t="s">
        <v>165</v>
      </c>
      <c r="R760" t="s">
        <v>165</v>
      </c>
      <c r="S760" t="s">
        <v>165</v>
      </c>
    </row>
    <row r="761">
      <c r="A761" t="s">
        <v>165</v>
      </c>
      <c r="B761" t="s">
        <v>165</v>
      </c>
      <c r="C761" t="s">
        <v>165</v>
      </c>
      <c r="D761" t="s">
        <v>165</v>
      </c>
      <c r="F761" t="s">
        <v>165</v>
      </c>
      <c r="G761" t="s">
        <v>165</v>
      </c>
      <c r="H761" t="s">
        <v>165</v>
      </c>
      <c r="I761" t="s">
        <v>165</v>
      </c>
      <c r="K761" t="s">
        <v>165</v>
      </c>
      <c r="L761" t="s">
        <v>165</v>
      </c>
      <c r="M761" t="s">
        <v>165</v>
      </c>
      <c r="N761" t="s">
        <v>165</v>
      </c>
      <c r="P761" t="s">
        <v>165</v>
      </c>
      <c r="Q761" t="s">
        <v>165</v>
      </c>
      <c r="R761" t="s">
        <v>165</v>
      </c>
      <c r="S761" t="s">
        <v>165</v>
      </c>
    </row>
    <row r="762">
      <c r="A762" t="s">
        <v>165</v>
      </c>
      <c r="B762" t="s">
        <v>165</v>
      </c>
      <c r="C762" t="s">
        <v>165</v>
      </c>
      <c r="D762" t="s">
        <v>165</v>
      </c>
      <c r="F762" t="s">
        <v>165</v>
      </c>
      <c r="G762" t="s">
        <v>165</v>
      </c>
      <c r="H762" t="s">
        <v>165</v>
      </c>
      <c r="I762" t="s">
        <v>165</v>
      </c>
      <c r="K762" t="s">
        <v>165</v>
      </c>
      <c r="L762" t="s">
        <v>165</v>
      </c>
      <c r="M762" t="s">
        <v>165</v>
      </c>
      <c r="N762" t="s">
        <v>165</v>
      </c>
      <c r="P762" t="s">
        <v>165</v>
      </c>
      <c r="Q762" t="s">
        <v>165</v>
      </c>
      <c r="R762" t="s">
        <v>165</v>
      </c>
      <c r="S762" t="s">
        <v>165</v>
      </c>
    </row>
    <row r="763">
      <c r="A763" t="s">
        <v>165</v>
      </c>
      <c r="B763" t="s">
        <v>165</v>
      </c>
      <c r="C763" t="s">
        <v>165</v>
      </c>
      <c r="D763" t="s">
        <v>165</v>
      </c>
      <c r="F763" t="s">
        <v>165</v>
      </c>
      <c r="G763" t="s">
        <v>165</v>
      </c>
      <c r="H763" t="s">
        <v>165</v>
      </c>
      <c r="I763" t="s">
        <v>165</v>
      </c>
      <c r="K763" t="s">
        <v>165</v>
      </c>
      <c r="L763" t="s">
        <v>165</v>
      </c>
      <c r="M763" t="s">
        <v>165</v>
      </c>
      <c r="N763" t="s">
        <v>165</v>
      </c>
      <c r="P763" t="s">
        <v>165</v>
      </c>
      <c r="Q763" t="s">
        <v>165</v>
      </c>
      <c r="R763" t="s">
        <v>165</v>
      </c>
      <c r="S763" t="s">
        <v>165</v>
      </c>
    </row>
    <row r="764">
      <c r="A764" t="s">
        <v>165</v>
      </c>
      <c r="B764" t="s">
        <v>165</v>
      </c>
      <c r="C764" t="s">
        <v>165</v>
      </c>
      <c r="D764" t="s">
        <v>165</v>
      </c>
      <c r="F764" t="s">
        <v>165</v>
      </c>
      <c r="G764" t="s">
        <v>165</v>
      </c>
      <c r="H764" t="s">
        <v>165</v>
      </c>
      <c r="I764" t="s">
        <v>165</v>
      </c>
      <c r="K764" t="s">
        <v>165</v>
      </c>
      <c r="L764" t="s">
        <v>165</v>
      </c>
      <c r="M764" t="s">
        <v>165</v>
      </c>
      <c r="N764" t="s">
        <v>165</v>
      </c>
      <c r="P764" t="s">
        <v>165</v>
      </c>
      <c r="Q764" t="s">
        <v>165</v>
      </c>
      <c r="R764" t="s">
        <v>165</v>
      </c>
      <c r="S764" t="s">
        <v>165</v>
      </c>
    </row>
    <row r="765">
      <c r="A765" t="s">
        <v>165</v>
      </c>
      <c r="B765" t="s">
        <v>165</v>
      </c>
      <c r="C765" t="s">
        <v>165</v>
      </c>
      <c r="D765" t="s">
        <v>165</v>
      </c>
      <c r="F765" t="s">
        <v>165</v>
      </c>
      <c r="G765" t="s">
        <v>165</v>
      </c>
      <c r="H765" t="s">
        <v>165</v>
      </c>
      <c r="I765" t="s">
        <v>165</v>
      </c>
      <c r="K765" t="s">
        <v>165</v>
      </c>
      <c r="L765" t="s">
        <v>165</v>
      </c>
      <c r="M765" t="s">
        <v>165</v>
      </c>
      <c r="N765" t="s">
        <v>165</v>
      </c>
      <c r="P765" t="s">
        <v>165</v>
      </c>
      <c r="Q765" t="s">
        <v>165</v>
      </c>
      <c r="R765" t="s">
        <v>165</v>
      </c>
      <c r="S765" t="s">
        <v>165</v>
      </c>
    </row>
    <row r="766">
      <c r="A766" t="s">
        <v>165</v>
      </c>
      <c r="B766" t="s">
        <v>165</v>
      </c>
      <c r="C766" t="s">
        <v>165</v>
      </c>
      <c r="D766" t="s">
        <v>165</v>
      </c>
      <c r="F766" t="s">
        <v>165</v>
      </c>
      <c r="G766" t="s">
        <v>165</v>
      </c>
      <c r="H766" t="s">
        <v>165</v>
      </c>
      <c r="I766" t="s">
        <v>165</v>
      </c>
      <c r="K766" t="s">
        <v>165</v>
      </c>
      <c r="L766" t="s">
        <v>165</v>
      </c>
      <c r="M766" t="s">
        <v>165</v>
      </c>
      <c r="N766" t="s">
        <v>165</v>
      </c>
      <c r="P766" t="s">
        <v>165</v>
      </c>
      <c r="Q766" t="s">
        <v>165</v>
      </c>
      <c r="R766" t="s">
        <v>165</v>
      </c>
      <c r="S766" t="s">
        <v>165</v>
      </c>
    </row>
    <row r="767">
      <c r="A767" t="s">
        <v>165</v>
      </c>
      <c r="B767" t="s">
        <v>165</v>
      </c>
      <c r="C767" t="s">
        <v>165</v>
      </c>
      <c r="D767" t="s">
        <v>165</v>
      </c>
      <c r="F767" t="s">
        <v>165</v>
      </c>
      <c r="G767" t="s">
        <v>165</v>
      </c>
      <c r="H767" t="s">
        <v>165</v>
      </c>
      <c r="I767" t="s">
        <v>165</v>
      </c>
      <c r="K767" t="s">
        <v>165</v>
      </c>
      <c r="L767" t="s">
        <v>165</v>
      </c>
      <c r="M767" t="s">
        <v>165</v>
      </c>
      <c r="N767" t="s">
        <v>165</v>
      </c>
      <c r="P767" t="s">
        <v>165</v>
      </c>
      <c r="Q767" t="s">
        <v>165</v>
      </c>
      <c r="R767" t="s">
        <v>165</v>
      </c>
      <c r="S767" t="s">
        <v>165</v>
      </c>
    </row>
    <row r="768">
      <c r="A768" t="s">
        <v>165</v>
      </c>
      <c r="B768" t="s">
        <v>165</v>
      </c>
      <c r="C768" t="s">
        <v>165</v>
      </c>
      <c r="D768" t="s">
        <v>165</v>
      </c>
      <c r="F768" t="s">
        <v>165</v>
      </c>
      <c r="G768" t="s">
        <v>165</v>
      </c>
      <c r="H768" t="s">
        <v>165</v>
      </c>
      <c r="I768" t="s">
        <v>165</v>
      </c>
      <c r="K768" t="s">
        <v>165</v>
      </c>
      <c r="L768" t="s">
        <v>165</v>
      </c>
      <c r="M768" t="s">
        <v>165</v>
      </c>
      <c r="N768" t="s">
        <v>165</v>
      </c>
      <c r="P768" t="s">
        <v>165</v>
      </c>
      <c r="Q768" t="s">
        <v>165</v>
      </c>
      <c r="R768" t="s">
        <v>165</v>
      </c>
      <c r="S768" t="s">
        <v>165</v>
      </c>
    </row>
    <row r="769">
      <c r="A769" t="s">
        <v>165</v>
      </c>
      <c r="B769" t="s">
        <v>165</v>
      </c>
      <c r="C769" t="s">
        <v>165</v>
      </c>
      <c r="D769" t="s">
        <v>165</v>
      </c>
      <c r="F769" t="s">
        <v>165</v>
      </c>
      <c r="G769" t="s">
        <v>165</v>
      </c>
      <c r="H769" t="s">
        <v>165</v>
      </c>
      <c r="I769" t="s">
        <v>165</v>
      </c>
      <c r="K769" t="s">
        <v>165</v>
      </c>
      <c r="L769" t="s">
        <v>165</v>
      </c>
      <c r="M769" t="s">
        <v>165</v>
      </c>
      <c r="N769" t="s">
        <v>165</v>
      </c>
      <c r="P769" t="s">
        <v>165</v>
      </c>
      <c r="Q769" t="s">
        <v>165</v>
      </c>
      <c r="R769" t="s">
        <v>165</v>
      </c>
      <c r="S769" t="s">
        <v>165</v>
      </c>
    </row>
    <row r="770">
      <c r="A770" t="s">
        <v>165</v>
      </c>
      <c r="B770" t="s">
        <v>165</v>
      </c>
      <c r="C770" t="s">
        <v>165</v>
      </c>
      <c r="D770" t="s">
        <v>165</v>
      </c>
      <c r="F770" t="s">
        <v>165</v>
      </c>
      <c r="G770" t="s">
        <v>165</v>
      </c>
      <c r="H770" t="s">
        <v>165</v>
      </c>
      <c r="I770" t="s">
        <v>165</v>
      </c>
      <c r="K770" t="s">
        <v>165</v>
      </c>
      <c r="L770" t="s">
        <v>165</v>
      </c>
      <c r="M770" t="s">
        <v>165</v>
      </c>
      <c r="N770" t="s">
        <v>165</v>
      </c>
      <c r="P770" t="s">
        <v>165</v>
      </c>
      <c r="Q770" t="s">
        <v>165</v>
      </c>
      <c r="R770" t="s">
        <v>165</v>
      </c>
      <c r="S770" t="s">
        <v>165</v>
      </c>
    </row>
    <row r="771">
      <c r="A771" t="s">
        <v>165</v>
      </c>
      <c r="B771" t="s">
        <v>165</v>
      </c>
      <c r="C771" t="s">
        <v>165</v>
      </c>
      <c r="D771" t="s">
        <v>165</v>
      </c>
      <c r="F771" t="s">
        <v>165</v>
      </c>
      <c r="G771" t="s">
        <v>165</v>
      </c>
      <c r="H771" t="s">
        <v>165</v>
      </c>
      <c r="I771" t="s">
        <v>165</v>
      </c>
      <c r="K771" t="s">
        <v>165</v>
      </c>
      <c r="L771" t="s">
        <v>165</v>
      </c>
      <c r="M771" t="s">
        <v>165</v>
      </c>
      <c r="N771" t="s">
        <v>165</v>
      </c>
      <c r="P771" t="s">
        <v>165</v>
      </c>
      <c r="Q771" t="s">
        <v>165</v>
      </c>
      <c r="R771" t="s">
        <v>165</v>
      </c>
      <c r="S771" t="s">
        <v>165</v>
      </c>
    </row>
    <row r="772">
      <c r="A772" t="s">
        <v>165</v>
      </c>
      <c r="B772" t="s">
        <v>165</v>
      </c>
      <c r="C772" t="s">
        <v>165</v>
      </c>
      <c r="D772" t="s">
        <v>165</v>
      </c>
      <c r="F772" t="s">
        <v>165</v>
      </c>
      <c r="G772" t="s">
        <v>165</v>
      </c>
      <c r="H772" t="s">
        <v>165</v>
      </c>
      <c r="I772" t="s">
        <v>165</v>
      </c>
      <c r="K772" t="s">
        <v>165</v>
      </c>
      <c r="L772" t="s">
        <v>165</v>
      </c>
      <c r="M772" t="s">
        <v>165</v>
      </c>
      <c r="N772" t="s">
        <v>165</v>
      </c>
      <c r="P772" t="s">
        <v>165</v>
      </c>
      <c r="Q772" t="s">
        <v>165</v>
      </c>
      <c r="R772" t="s">
        <v>165</v>
      </c>
      <c r="S772" t="s">
        <v>165</v>
      </c>
    </row>
    <row r="773">
      <c r="A773" t="s">
        <v>165</v>
      </c>
      <c r="B773" t="s">
        <v>165</v>
      </c>
      <c r="C773" t="s">
        <v>165</v>
      </c>
      <c r="D773" t="s">
        <v>165</v>
      </c>
      <c r="F773" t="s">
        <v>165</v>
      </c>
      <c r="G773" t="s">
        <v>165</v>
      </c>
      <c r="H773" t="s">
        <v>165</v>
      </c>
      <c r="I773" t="s">
        <v>165</v>
      </c>
      <c r="K773" t="s">
        <v>165</v>
      </c>
      <c r="L773" t="s">
        <v>165</v>
      </c>
      <c r="M773" t="s">
        <v>165</v>
      </c>
      <c r="N773" t="s">
        <v>165</v>
      </c>
      <c r="P773" t="s">
        <v>165</v>
      </c>
      <c r="Q773" t="s">
        <v>165</v>
      </c>
      <c r="R773" t="s">
        <v>165</v>
      </c>
      <c r="S773" t="s">
        <v>165</v>
      </c>
    </row>
    <row r="774">
      <c r="A774" t="s">
        <v>165</v>
      </c>
      <c r="B774" t="s">
        <v>165</v>
      </c>
      <c r="C774" t="s">
        <v>165</v>
      </c>
      <c r="D774" t="s">
        <v>165</v>
      </c>
      <c r="F774" t="s">
        <v>165</v>
      </c>
      <c r="G774" t="s">
        <v>165</v>
      </c>
      <c r="H774" t="s">
        <v>165</v>
      </c>
      <c r="I774" t="s">
        <v>165</v>
      </c>
      <c r="K774" t="s">
        <v>165</v>
      </c>
      <c r="L774" t="s">
        <v>165</v>
      </c>
      <c r="M774" t="s">
        <v>165</v>
      </c>
      <c r="N774" t="s">
        <v>165</v>
      </c>
      <c r="P774" t="s">
        <v>165</v>
      </c>
      <c r="Q774" t="s">
        <v>165</v>
      </c>
      <c r="R774" t="s">
        <v>165</v>
      </c>
      <c r="S774" t="s">
        <v>165</v>
      </c>
    </row>
    <row r="775">
      <c r="A775" t="s">
        <v>165</v>
      </c>
      <c r="B775" t="s">
        <v>165</v>
      </c>
      <c r="C775" t="s">
        <v>165</v>
      </c>
      <c r="D775" t="s">
        <v>165</v>
      </c>
      <c r="F775" t="s">
        <v>165</v>
      </c>
      <c r="G775" t="s">
        <v>165</v>
      </c>
      <c r="H775" t="s">
        <v>165</v>
      </c>
      <c r="I775" t="s">
        <v>165</v>
      </c>
      <c r="K775" t="s">
        <v>165</v>
      </c>
      <c r="L775" t="s">
        <v>165</v>
      </c>
      <c r="M775" t="s">
        <v>165</v>
      </c>
      <c r="N775" t="s">
        <v>165</v>
      </c>
      <c r="P775" t="s">
        <v>165</v>
      </c>
      <c r="Q775" t="s">
        <v>165</v>
      </c>
      <c r="R775" t="s">
        <v>165</v>
      </c>
      <c r="S775" t="s">
        <v>165</v>
      </c>
    </row>
    <row r="776">
      <c r="A776" t="s">
        <v>165</v>
      </c>
      <c r="B776" t="s">
        <v>165</v>
      </c>
      <c r="C776" t="s">
        <v>165</v>
      </c>
      <c r="D776" t="s">
        <v>165</v>
      </c>
      <c r="F776" t="s">
        <v>165</v>
      </c>
      <c r="G776" t="s">
        <v>165</v>
      </c>
      <c r="H776" t="s">
        <v>165</v>
      </c>
      <c r="I776" t="s">
        <v>165</v>
      </c>
      <c r="K776" t="s">
        <v>165</v>
      </c>
      <c r="L776" t="s">
        <v>165</v>
      </c>
      <c r="M776" t="s">
        <v>165</v>
      </c>
      <c r="N776" t="s">
        <v>165</v>
      </c>
      <c r="P776" t="s">
        <v>165</v>
      </c>
      <c r="Q776" t="s">
        <v>165</v>
      </c>
      <c r="R776" t="s">
        <v>165</v>
      </c>
      <c r="S776" t="s">
        <v>165</v>
      </c>
    </row>
    <row r="777">
      <c r="A777" t="s">
        <v>165</v>
      </c>
      <c r="B777" t="s">
        <v>165</v>
      </c>
      <c r="C777" t="s">
        <v>165</v>
      </c>
      <c r="D777" t="s">
        <v>165</v>
      </c>
      <c r="F777" t="s">
        <v>165</v>
      </c>
      <c r="G777" t="s">
        <v>165</v>
      </c>
      <c r="H777" t="s">
        <v>165</v>
      </c>
      <c r="I777" t="s">
        <v>165</v>
      </c>
      <c r="K777" t="s">
        <v>165</v>
      </c>
      <c r="L777" t="s">
        <v>165</v>
      </c>
      <c r="M777" t="s">
        <v>165</v>
      </c>
      <c r="N777" t="s">
        <v>165</v>
      </c>
      <c r="P777" t="s">
        <v>165</v>
      </c>
      <c r="Q777" t="s">
        <v>165</v>
      </c>
      <c r="R777" t="s">
        <v>165</v>
      </c>
      <c r="S777" t="s">
        <v>165</v>
      </c>
    </row>
    <row r="778">
      <c r="A778" t="s">
        <v>165</v>
      </c>
      <c r="B778" t="s">
        <v>165</v>
      </c>
      <c r="C778" t="s">
        <v>165</v>
      </c>
      <c r="D778" t="s">
        <v>165</v>
      </c>
      <c r="F778" t="s">
        <v>165</v>
      </c>
      <c r="G778" t="s">
        <v>165</v>
      </c>
      <c r="H778" t="s">
        <v>165</v>
      </c>
      <c r="I778" t="s">
        <v>165</v>
      </c>
      <c r="K778" t="s">
        <v>165</v>
      </c>
      <c r="L778" t="s">
        <v>165</v>
      </c>
      <c r="M778" t="s">
        <v>165</v>
      </c>
      <c r="N778" t="s">
        <v>165</v>
      </c>
      <c r="P778" t="s">
        <v>165</v>
      </c>
      <c r="Q778" t="s">
        <v>165</v>
      </c>
      <c r="R778" t="s">
        <v>165</v>
      </c>
      <c r="S778" t="s">
        <v>165</v>
      </c>
    </row>
    <row r="779">
      <c r="A779" t="s">
        <v>165</v>
      </c>
      <c r="B779" t="s">
        <v>165</v>
      </c>
      <c r="C779" t="s">
        <v>165</v>
      </c>
      <c r="D779" t="s">
        <v>165</v>
      </c>
      <c r="F779" t="s">
        <v>165</v>
      </c>
      <c r="G779" t="s">
        <v>165</v>
      </c>
      <c r="H779" t="s">
        <v>165</v>
      </c>
      <c r="I779" t="s">
        <v>165</v>
      </c>
      <c r="K779" t="s">
        <v>165</v>
      </c>
      <c r="L779" t="s">
        <v>165</v>
      </c>
      <c r="M779" t="s">
        <v>165</v>
      </c>
      <c r="N779" t="s">
        <v>165</v>
      </c>
      <c r="P779" t="s">
        <v>165</v>
      </c>
      <c r="Q779" t="s">
        <v>165</v>
      </c>
      <c r="R779" t="s">
        <v>165</v>
      </c>
      <c r="S779" t="s">
        <v>165</v>
      </c>
    </row>
    <row r="780">
      <c r="A780" t="s">
        <v>165</v>
      </c>
      <c r="B780" t="s">
        <v>165</v>
      </c>
      <c r="C780" t="s">
        <v>165</v>
      </c>
      <c r="D780" t="s">
        <v>165</v>
      </c>
      <c r="F780" t="s">
        <v>165</v>
      </c>
      <c r="G780" t="s">
        <v>165</v>
      </c>
      <c r="H780" t="s">
        <v>165</v>
      </c>
      <c r="I780" t="s">
        <v>165</v>
      </c>
      <c r="K780" t="s">
        <v>165</v>
      </c>
      <c r="L780" t="s">
        <v>165</v>
      </c>
      <c r="M780" t="s">
        <v>165</v>
      </c>
      <c r="N780" t="s">
        <v>165</v>
      </c>
      <c r="P780" t="s">
        <v>165</v>
      </c>
      <c r="Q780" t="s">
        <v>165</v>
      </c>
      <c r="R780" t="s">
        <v>165</v>
      </c>
      <c r="S780" t="s">
        <v>165</v>
      </c>
    </row>
    <row r="781">
      <c r="A781" t="s">
        <v>165</v>
      </c>
      <c r="B781" t="s">
        <v>165</v>
      </c>
      <c r="C781" t="s">
        <v>165</v>
      </c>
      <c r="D781" t="s">
        <v>165</v>
      </c>
      <c r="F781" t="s">
        <v>165</v>
      </c>
      <c r="G781" t="s">
        <v>165</v>
      </c>
      <c r="H781" t="s">
        <v>165</v>
      </c>
      <c r="I781" t="s">
        <v>165</v>
      </c>
      <c r="K781" t="s">
        <v>165</v>
      </c>
      <c r="L781" t="s">
        <v>165</v>
      </c>
      <c r="M781" t="s">
        <v>165</v>
      </c>
      <c r="N781" t="s">
        <v>165</v>
      </c>
      <c r="P781" t="s">
        <v>165</v>
      </c>
      <c r="Q781" t="s">
        <v>165</v>
      </c>
      <c r="R781" t="s">
        <v>165</v>
      </c>
      <c r="S781" t="s">
        <v>165</v>
      </c>
    </row>
    <row r="782">
      <c r="A782" t="s">
        <v>165</v>
      </c>
      <c r="B782" t="s">
        <v>165</v>
      </c>
      <c r="C782" t="s">
        <v>165</v>
      </c>
      <c r="D782" t="s">
        <v>165</v>
      </c>
      <c r="F782" t="s">
        <v>165</v>
      </c>
      <c r="G782" t="s">
        <v>165</v>
      </c>
      <c r="H782" t="s">
        <v>165</v>
      </c>
      <c r="I782" t="s">
        <v>165</v>
      </c>
      <c r="K782" t="s">
        <v>165</v>
      </c>
      <c r="L782" t="s">
        <v>165</v>
      </c>
      <c r="M782" t="s">
        <v>165</v>
      </c>
      <c r="N782" t="s">
        <v>165</v>
      </c>
      <c r="P782" t="s">
        <v>165</v>
      </c>
      <c r="Q782" t="s">
        <v>165</v>
      </c>
      <c r="R782" t="s">
        <v>165</v>
      </c>
      <c r="S782" t="s">
        <v>165</v>
      </c>
    </row>
    <row r="783">
      <c r="A783" t="s">
        <v>165</v>
      </c>
      <c r="B783" t="s">
        <v>165</v>
      </c>
      <c r="C783" t="s">
        <v>165</v>
      </c>
      <c r="D783" t="s">
        <v>165</v>
      </c>
      <c r="F783" t="s">
        <v>165</v>
      </c>
      <c r="G783" t="s">
        <v>165</v>
      </c>
      <c r="H783" t="s">
        <v>165</v>
      </c>
      <c r="I783" t="s">
        <v>165</v>
      </c>
      <c r="K783" t="s">
        <v>165</v>
      </c>
      <c r="L783" t="s">
        <v>165</v>
      </c>
      <c r="M783" t="s">
        <v>165</v>
      </c>
      <c r="N783" t="s">
        <v>165</v>
      </c>
      <c r="P783" t="s">
        <v>165</v>
      </c>
      <c r="Q783" t="s">
        <v>165</v>
      </c>
      <c r="R783" t="s">
        <v>165</v>
      </c>
      <c r="S783" t="s">
        <v>165</v>
      </c>
    </row>
    <row r="784">
      <c r="A784" t="s">
        <v>165</v>
      </c>
      <c r="B784" t="s">
        <v>165</v>
      </c>
      <c r="C784" t="s">
        <v>165</v>
      </c>
      <c r="D784" t="s">
        <v>165</v>
      </c>
      <c r="F784" t="s">
        <v>165</v>
      </c>
      <c r="G784" t="s">
        <v>165</v>
      </c>
      <c r="H784" t="s">
        <v>165</v>
      </c>
      <c r="I784" t="s">
        <v>165</v>
      </c>
      <c r="K784" t="s">
        <v>165</v>
      </c>
      <c r="L784" t="s">
        <v>165</v>
      </c>
      <c r="M784" t="s">
        <v>165</v>
      </c>
      <c r="N784" t="s">
        <v>165</v>
      </c>
      <c r="P784" t="s">
        <v>165</v>
      </c>
      <c r="Q784" t="s">
        <v>165</v>
      </c>
      <c r="R784" t="s">
        <v>165</v>
      </c>
      <c r="S784" t="s">
        <v>165</v>
      </c>
    </row>
    <row r="785">
      <c r="A785" t="s">
        <v>165</v>
      </c>
      <c r="B785" t="s">
        <v>165</v>
      </c>
      <c r="C785" t="s">
        <v>165</v>
      </c>
      <c r="D785" t="s">
        <v>165</v>
      </c>
      <c r="F785" t="s">
        <v>165</v>
      </c>
      <c r="G785" t="s">
        <v>165</v>
      </c>
      <c r="H785" t="s">
        <v>165</v>
      </c>
      <c r="I785" t="s">
        <v>165</v>
      </c>
      <c r="K785" t="s">
        <v>165</v>
      </c>
      <c r="L785" t="s">
        <v>165</v>
      </c>
      <c r="M785" t="s">
        <v>165</v>
      </c>
      <c r="N785" t="s">
        <v>165</v>
      </c>
      <c r="P785" t="s">
        <v>165</v>
      </c>
      <c r="Q785" t="s">
        <v>165</v>
      </c>
      <c r="R785" t="s">
        <v>165</v>
      </c>
      <c r="S785" t="s">
        <v>165</v>
      </c>
    </row>
    <row r="786">
      <c r="A786" t="s">
        <v>165</v>
      </c>
      <c r="B786" t="s">
        <v>165</v>
      </c>
      <c r="C786" t="s">
        <v>165</v>
      </c>
      <c r="D786" t="s">
        <v>165</v>
      </c>
      <c r="F786" t="s">
        <v>165</v>
      </c>
      <c r="G786" t="s">
        <v>165</v>
      </c>
      <c r="H786" t="s">
        <v>165</v>
      </c>
      <c r="I786" t="s">
        <v>165</v>
      </c>
      <c r="K786" t="s">
        <v>165</v>
      </c>
      <c r="L786" t="s">
        <v>165</v>
      </c>
      <c r="M786" t="s">
        <v>165</v>
      </c>
      <c r="N786" t="s">
        <v>165</v>
      </c>
      <c r="P786" t="s">
        <v>165</v>
      </c>
      <c r="Q786" t="s">
        <v>165</v>
      </c>
      <c r="R786" t="s">
        <v>165</v>
      </c>
      <c r="S786" t="s">
        <v>165</v>
      </c>
    </row>
    <row r="787">
      <c r="A787" t="s">
        <v>165</v>
      </c>
      <c r="B787" t="s">
        <v>165</v>
      </c>
      <c r="C787" t="s">
        <v>165</v>
      </c>
      <c r="D787" t="s">
        <v>165</v>
      </c>
      <c r="F787" t="s">
        <v>165</v>
      </c>
      <c r="G787" t="s">
        <v>165</v>
      </c>
      <c r="H787" t="s">
        <v>165</v>
      </c>
      <c r="I787" t="s">
        <v>165</v>
      </c>
      <c r="K787" t="s">
        <v>165</v>
      </c>
      <c r="L787" t="s">
        <v>165</v>
      </c>
      <c r="M787" t="s">
        <v>165</v>
      </c>
      <c r="N787" t="s">
        <v>165</v>
      </c>
      <c r="P787" t="s">
        <v>165</v>
      </c>
      <c r="Q787" t="s">
        <v>165</v>
      </c>
      <c r="R787" t="s">
        <v>165</v>
      </c>
      <c r="S787" t="s">
        <v>165</v>
      </c>
    </row>
    <row r="788">
      <c r="A788" t="s">
        <v>165</v>
      </c>
      <c r="B788" t="s">
        <v>165</v>
      </c>
      <c r="C788" t="s">
        <v>165</v>
      </c>
      <c r="D788" t="s">
        <v>165</v>
      </c>
      <c r="F788" t="s">
        <v>165</v>
      </c>
      <c r="G788" t="s">
        <v>165</v>
      </c>
      <c r="H788" t="s">
        <v>165</v>
      </c>
      <c r="I788" t="s">
        <v>165</v>
      </c>
      <c r="K788" t="s">
        <v>165</v>
      </c>
      <c r="L788" t="s">
        <v>165</v>
      </c>
      <c r="M788" t="s">
        <v>165</v>
      </c>
      <c r="N788" t="s">
        <v>165</v>
      </c>
      <c r="P788" t="s">
        <v>165</v>
      </c>
      <c r="Q788" t="s">
        <v>165</v>
      </c>
      <c r="R788" t="s">
        <v>165</v>
      </c>
      <c r="S788" t="s">
        <v>165</v>
      </c>
    </row>
    <row r="789">
      <c r="A789" t="s">
        <v>165</v>
      </c>
      <c r="B789" t="s">
        <v>165</v>
      </c>
      <c r="C789" t="s">
        <v>165</v>
      </c>
      <c r="D789" t="s">
        <v>165</v>
      </c>
      <c r="F789" t="s">
        <v>165</v>
      </c>
      <c r="G789" t="s">
        <v>165</v>
      </c>
      <c r="H789" t="s">
        <v>165</v>
      </c>
      <c r="I789" t="s">
        <v>165</v>
      </c>
      <c r="K789" t="s">
        <v>165</v>
      </c>
      <c r="L789" t="s">
        <v>165</v>
      </c>
      <c r="M789" t="s">
        <v>165</v>
      </c>
      <c r="N789" t="s">
        <v>165</v>
      </c>
      <c r="P789" t="s">
        <v>165</v>
      </c>
      <c r="Q789" t="s">
        <v>165</v>
      </c>
      <c r="R789" t="s">
        <v>165</v>
      </c>
      <c r="S789" t="s">
        <v>165</v>
      </c>
    </row>
    <row r="790">
      <c r="A790" t="s">
        <v>165</v>
      </c>
      <c r="B790" t="s">
        <v>165</v>
      </c>
      <c r="C790" t="s">
        <v>165</v>
      </c>
      <c r="D790" t="s">
        <v>165</v>
      </c>
      <c r="F790" t="s">
        <v>165</v>
      </c>
      <c r="G790" t="s">
        <v>165</v>
      </c>
      <c r="H790" t="s">
        <v>165</v>
      </c>
      <c r="I790" t="s">
        <v>165</v>
      </c>
      <c r="K790" t="s">
        <v>165</v>
      </c>
      <c r="L790" t="s">
        <v>165</v>
      </c>
      <c r="M790" t="s">
        <v>165</v>
      </c>
      <c r="N790" t="s">
        <v>165</v>
      </c>
      <c r="P790" t="s">
        <v>165</v>
      </c>
      <c r="Q790" t="s">
        <v>165</v>
      </c>
      <c r="R790" t="s">
        <v>165</v>
      </c>
      <c r="S790" t="s">
        <v>165</v>
      </c>
    </row>
    <row r="791">
      <c r="A791" t="s">
        <v>165</v>
      </c>
      <c r="B791" t="s">
        <v>165</v>
      </c>
      <c r="C791" t="s">
        <v>165</v>
      </c>
      <c r="D791" t="s">
        <v>165</v>
      </c>
      <c r="F791" t="s">
        <v>165</v>
      </c>
      <c r="G791" t="s">
        <v>165</v>
      </c>
      <c r="H791" t="s">
        <v>165</v>
      </c>
      <c r="I791" t="s">
        <v>165</v>
      </c>
      <c r="K791" t="s">
        <v>165</v>
      </c>
      <c r="L791" t="s">
        <v>165</v>
      </c>
      <c r="M791" t="s">
        <v>165</v>
      </c>
      <c r="N791" t="s">
        <v>165</v>
      </c>
      <c r="P791" t="s">
        <v>165</v>
      </c>
      <c r="Q791" t="s">
        <v>165</v>
      </c>
      <c r="R791" t="s">
        <v>165</v>
      </c>
      <c r="S791" t="s">
        <v>165</v>
      </c>
    </row>
    <row r="792">
      <c r="A792" t="s">
        <v>165</v>
      </c>
      <c r="B792" t="s">
        <v>165</v>
      </c>
      <c r="C792" t="s">
        <v>165</v>
      </c>
      <c r="D792" t="s">
        <v>165</v>
      </c>
      <c r="F792" t="s">
        <v>165</v>
      </c>
      <c r="G792" t="s">
        <v>165</v>
      </c>
      <c r="H792" t="s">
        <v>165</v>
      </c>
      <c r="I792" t="s">
        <v>165</v>
      </c>
      <c r="K792" t="s">
        <v>165</v>
      </c>
      <c r="L792" t="s">
        <v>165</v>
      </c>
      <c r="M792" t="s">
        <v>165</v>
      </c>
      <c r="N792" t="s">
        <v>165</v>
      </c>
      <c r="P792" t="s">
        <v>165</v>
      </c>
      <c r="Q792" t="s">
        <v>165</v>
      </c>
      <c r="R792" t="s">
        <v>165</v>
      </c>
      <c r="S792" t="s">
        <v>165</v>
      </c>
    </row>
    <row r="793">
      <c r="A793" t="s">
        <v>165</v>
      </c>
      <c r="B793" t="s">
        <v>165</v>
      </c>
      <c r="C793" t="s">
        <v>165</v>
      </c>
      <c r="D793" t="s">
        <v>165</v>
      </c>
      <c r="F793" t="s">
        <v>165</v>
      </c>
      <c r="G793" t="s">
        <v>165</v>
      </c>
      <c r="H793" t="s">
        <v>165</v>
      </c>
      <c r="I793" t="s">
        <v>165</v>
      </c>
      <c r="K793" t="s">
        <v>165</v>
      </c>
      <c r="L793" t="s">
        <v>165</v>
      </c>
      <c r="M793" t="s">
        <v>165</v>
      </c>
      <c r="N793" t="s">
        <v>165</v>
      </c>
      <c r="P793" t="s">
        <v>165</v>
      </c>
      <c r="Q793" t="s">
        <v>165</v>
      </c>
      <c r="R793" t="s">
        <v>165</v>
      </c>
      <c r="S793" t="s">
        <v>165</v>
      </c>
    </row>
    <row r="794">
      <c r="A794" t="s">
        <v>165</v>
      </c>
      <c r="B794" t="s">
        <v>165</v>
      </c>
      <c r="C794" t="s">
        <v>165</v>
      </c>
      <c r="D794" t="s">
        <v>165</v>
      </c>
      <c r="F794" t="s">
        <v>165</v>
      </c>
      <c r="G794" t="s">
        <v>165</v>
      </c>
      <c r="H794" t="s">
        <v>165</v>
      </c>
      <c r="I794" t="s">
        <v>165</v>
      </c>
      <c r="K794" t="s">
        <v>165</v>
      </c>
      <c r="L794" t="s">
        <v>165</v>
      </c>
      <c r="M794" t="s">
        <v>165</v>
      </c>
      <c r="N794" t="s">
        <v>165</v>
      </c>
      <c r="P794" t="s">
        <v>165</v>
      </c>
      <c r="Q794" t="s">
        <v>165</v>
      </c>
      <c r="R794" t="s">
        <v>165</v>
      </c>
      <c r="S794" t="s">
        <v>165</v>
      </c>
    </row>
    <row r="795">
      <c r="A795" t="s">
        <v>165</v>
      </c>
      <c r="B795" t="s">
        <v>165</v>
      </c>
      <c r="C795" t="s">
        <v>165</v>
      </c>
      <c r="D795" t="s">
        <v>165</v>
      </c>
      <c r="F795" t="s">
        <v>165</v>
      </c>
      <c r="G795" t="s">
        <v>165</v>
      </c>
      <c r="H795" t="s">
        <v>165</v>
      </c>
      <c r="I795" t="s">
        <v>165</v>
      </c>
      <c r="K795" t="s">
        <v>165</v>
      </c>
      <c r="L795" t="s">
        <v>165</v>
      </c>
      <c r="M795" t="s">
        <v>165</v>
      </c>
      <c r="N795" t="s">
        <v>165</v>
      </c>
      <c r="P795" t="s">
        <v>165</v>
      </c>
      <c r="Q795" t="s">
        <v>165</v>
      </c>
      <c r="R795" t="s">
        <v>165</v>
      </c>
      <c r="S795" t="s">
        <v>165</v>
      </c>
    </row>
    <row r="796">
      <c r="A796" t="s">
        <v>165</v>
      </c>
      <c r="B796" t="s">
        <v>165</v>
      </c>
      <c r="C796" t="s">
        <v>165</v>
      </c>
      <c r="D796" t="s">
        <v>165</v>
      </c>
      <c r="F796" t="s">
        <v>165</v>
      </c>
      <c r="G796" t="s">
        <v>165</v>
      </c>
      <c r="H796" t="s">
        <v>165</v>
      </c>
      <c r="I796" t="s">
        <v>165</v>
      </c>
      <c r="K796" t="s">
        <v>165</v>
      </c>
      <c r="L796" t="s">
        <v>165</v>
      </c>
      <c r="M796" t="s">
        <v>165</v>
      </c>
      <c r="N796" t="s">
        <v>165</v>
      </c>
      <c r="P796" t="s">
        <v>165</v>
      </c>
      <c r="Q796" t="s">
        <v>165</v>
      </c>
      <c r="R796" t="s">
        <v>165</v>
      </c>
      <c r="S796" t="s">
        <v>165</v>
      </c>
    </row>
    <row r="797">
      <c r="A797" t="s">
        <v>165</v>
      </c>
      <c r="B797" t="s">
        <v>165</v>
      </c>
      <c r="C797" t="s">
        <v>165</v>
      </c>
      <c r="D797" t="s">
        <v>165</v>
      </c>
      <c r="F797" t="s">
        <v>165</v>
      </c>
      <c r="G797" t="s">
        <v>165</v>
      </c>
      <c r="H797" t="s">
        <v>165</v>
      </c>
      <c r="I797" t="s">
        <v>165</v>
      </c>
      <c r="K797" t="s">
        <v>165</v>
      </c>
      <c r="L797" t="s">
        <v>165</v>
      </c>
      <c r="M797" t="s">
        <v>165</v>
      </c>
      <c r="N797" t="s">
        <v>165</v>
      </c>
      <c r="P797" t="s">
        <v>165</v>
      </c>
      <c r="Q797" t="s">
        <v>165</v>
      </c>
      <c r="R797" t="s">
        <v>165</v>
      </c>
      <c r="S797" t="s">
        <v>165</v>
      </c>
    </row>
    <row r="798">
      <c r="A798" t="s">
        <v>165</v>
      </c>
      <c r="B798" t="s">
        <v>165</v>
      </c>
      <c r="C798" t="s">
        <v>165</v>
      </c>
      <c r="D798" t="s">
        <v>165</v>
      </c>
      <c r="F798" t="s">
        <v>165</v>
      </c>
      <c r="G798" t="s">
        <v>165</v>
      </c>
      <c r="H798" t="s">
        <v>165</v>
      </c>
      <c r="I798" t="s">
        <v>165</v>
      </c>
      <c r="K798" t="s">
        <v>165</v>
      </c>
      <c r="L798" t="s">
        <v>165</v>
      </c>
      <c r="M798" t="s">
        <v>165</v>
      </c>
      <c r="N798" t="s">
        <v>165</v>
      </c>
      <c r="P798" t="s">
        <v>165</v>
      </c>
      <c r="Q798" t="s">
        <v>165</v>
      </c>
      <c r="R798" t="s">
        <v>165</v>
      </c>
      <c r="S798" t="s">
        <v>165</v>
      </c>
    </row>
    <row r="799">
      <c r="A799" t="s">
        <v>165</v>
      </c>
      <c r="B799" t="s">
        <v>165</v>
      </c>
      <c r="C799" t="s">
        <v>165</v>
      </c>
      <c r="D799" t="s">
        <v>165</v>
      </c>
      <c r="F799" t="s">
        <v>165</v>
      </c>
      <c r="G799" t="s">
        <v>165</v>
      </c>
      <c r="H799" t="s">
        <v>165</v>
      </c>
      <c r="I799" t="s">
        <v>165</v>
      </c>
      <c r="K799" t="s">
        <v>165</v>
      </c>
      <c r="L799" t="s">
        <v>165</v>
      </c>
      <c r="M799" t="s">
        <v>165</v>
      </c>
      <c r="N799" t="s">
        <v>165</v>
      </c>
      <c r="P799" t="s">
        <v>165</v>
      </c>
      <c r="Q799" t="s">
        <v>165</v>
      </c>
      <c r="R799" t="s">
        <v>165</v>
      </c>
      <c r="S799" t="s">
        <v>165</v>
      </c>
    </row>
    <row r="800">
      <c r="A800" t="s">
        <v>165</v>
      </c>
      <c r="B800" t="s">
        <v>165</v>
      </c>
      <c r="C800" t="s">
        <v>165</v>
      </c>
      <c r="D800" t="s">
        <v>165</v>
      </c>
      <c r="F800" t="s">
        <v>165</v>
      </c>
      <c r="G800" t="s">
        <v>165</v>
      </c>
      <c r="H800" t="s">
        <v>165</v>
      </c>
      <c r="I800" t="s">
        <v>165</v>
      </c>
      <c r="K800" t="s">
        <v>165</v>
      </c>
      <c r="L800" t="s">
        <v>165</v>
      </c>
      <c r="M800" t="s">
        <v>165</v>
      </c>
      <c r="N800" t="s">
        <v>165</v>
      </c>
      <c r="P800" t="s">
        <v>165</v>
      </c>
      <c r="Q800" t="s">
        <v>165</v>
      </c>
      <c r="R800" t="s">
        <v>165</v>
      </c>
      <c r="S800" t="s">
        <v>165</v>
      </c>
    </row>
    <row r="801">
      <c r="A801" t="s">
        <v>165</v>
      </c>
      <c r="B801" t="s">
        <v>165</v>
      </c>
      <c r="C801" t="s">
        <v>165</v>
      </c>
      <c r="D801" t="s">
        <v>165</v>
      </c>
      <c r="F801" t="s">
        <v>165</v>
      </c>
      <c r="G801" t="s">
        <v>165</v>
      </c>
      <c r="H801" t="s">
        <v>165</v>
      </c>
      <c r="I801" t="s">
        <v>165</v>
      </c>
      <c r="K801" t="s">
        <v>165</v>
      </c>
      <c r="L801" t="s">
        <v>165</v>
      </c>
      <c r="M801" t="s">
        <v>165</v>
      </c>
      <c r="N801" t="s">
        <v>165</v>
      </c>
      <c r="P801" t="s">
        <v>165</v>
      </c>
      <c r="Q801" t="s">
        <v>165</v>
      </c>
      <c r="R801" t="s">
        <v>165</v>
      </c>
      <c r="S801" t="s">
        <v>165</v>
      </c>
    </row>
    <row r="802">
      <c r="A802" t="s">
        <v>165</v>
      </c>
      <c r="B802" t="s">
        <v>165</v>
      </c>
      <c r="C802" t="s">
        <v>165</v>
      </c>
      <c r="D802" t="s">
        <v>165</v>
      </c>
      <c r="F802" t="s">
        <v>165</v>
      </c>
      <c r="G802" t="s">
        <v>165</v>
      </c>
      <c r="H802" t="s">
        <v>165</v>
      </c>
      <c r="I802" t="s">
        <v>165</v>
      </c>
      <c r="K802" t="s">
        <v>165</v>
      </c>
      <c r="L802" t="s">
        <v>165</v>
      </c>
      <c r="M802" t="s">
        <v>165</v>
      </c>
      <c r="N802" t="s">
        <v>165</v>
      </c>
      <c r="P802" t="s">
        <v>165</v>
      </c>
      <c r="Q802" t="s">
        <v>165</v>
      </c>
      <c r="R802" t="s">
        <v>165</v>
      </c>
      <c r="S802" t="s">
        <v>165</v>
      </c>
    </row>
    <row r="803">
      <c r="A803" t="s">
        <v>165</v>
      </c>
      <c r="B803" t="s">
        <v>165</v>
      </c>
      <c r="C803" t="s">
        <v>165</v>
      </c>
      <c r="D803" t="s">
        <v>165</v>
      </c>
      <c r="F803" t="s">
        <v>165</v>
      </c>
      <c r="G803" t="s">
        <v>165</v>
      </c>
      <c r="H803" t="s">
        <v>165</v>
      </c>
      <c r="I803" t="s">
        <v>165</v>
      </c>
      <c r="K803" t="s">
        <v>165</v>
      </c>
      <c r="L803" t="s">
        <v>165</v>
      </c>
      <c r="M803" t="s">
        <v>165</v>
      </c>
      <c r="N803" t="s">
        <v>165</v>
      </c>
      <c r="P803" t="s">
        <v>165</v>
      </c>
      <c r="Q803" t="s">
        <v>165</v>
      </c>
      <c r="R803" t="s">
        <v>165</v>
      </c>
      <c r="S803" t="s">
        <v>165</v>
      </c>
    </row>
    <row r="804">
      <c r="A804" t="s">
        <v>165</v>
      </c>
      <c r="B804" t="s">
        <v>165</v>
      </c>
      <c r="C804" t="s">
        <v>165</v>
      </c>
      <c r="D804" t="s">
        <v>165</v>
      </c>
      <c r="F804" t="s">
        <v>165</v>
      </c>
      <c r="G804" t="s">
        <v>165</v>
      </c>
      <c r="H804" t="s">
        <v>165</v>
      </c>
      <c r="I804" t="s">
        <v>165</v>
      </c>
      <c r="K804" t="s">
        <v>165</v>
      </c>
      <c r="L804" t="s">
        <v>165</v>
      </c>
      <c r="M804" t="s">
        <v>165</v>
      </c>
      <c r="N804" t="s">
        <v>165</v>
      </c>
      <c r="P804" t="s">
        <v>165</v>
      </c>
      <c r="Q804" t="s">
        <v>165</v>
      </c>
      <c r="R804" t="s">
        <v>165</v>
      </c>
      <c r="S804" t="s">
        <v>165</v>
      </c>
    </row>
    <row r="805">
      <c r="A805" t="s">
        <v>165</v>
      </c>
      <c r="B805" t="s">
        <v>165</v>
      </c>
      <c r="C805" t="s">
        <v>165</v>
      </c>
      <c r="D805" t="s">
        <v>165</v>
      </c>
      <c r="F805" t="s">
        <v>165</v>
      </c>
      <c r="G805" t="s">
        <v>165</v>
      </c>
      <c r="H805" t="s">
        <v>165</v>
      </c>
      <c r="I805" t="s">
        <v>165</v>
      </c>
      <c r="K805" t="s">
        <v>165</v>
      </c>
      <c r="L805" t="s">
        <v>165</v>
      </c>
      <c r="M805" t="s">
        <v>165</v>
      </c>
      <c r="N805" t="s">
        <v>165</v>
      </c>
      <c r="P805" t="s">
        <v>165</v>
      </c>
      <c r="Q805" t="s">
        <v>165</v>
      </c>
      <c r="R805" t="s">
        <v>165</v>
      </c>
      <c r="S805" t="s">
        <v>165</v>
      </c>
    </row>
    <row r="806">
      <c r="A806" t="s">
        <v>165</v>
      </c>
      <c r="B806" t="s">
        <v>165</v>
      </c>
      <c r="C806" t="s">
        <v>165</v>
      </c>
      <c r="D806" t="s">
        <v>165</v>
      </c>
      <c r="F806" t="s">
        <v>165</v>
      </c>
      <c r="G806" t="s">
        <v>165</v>
      </c>
      <c r="H806" t="s">
        <v>165</v>
      </c>
      <c r="I806" t="s">
        <v>165</v>
      </c>
      <c r="K806" t="s">
        <v>165</v>
      </c>
      <c r="L806" t="s">
        <v>165</v>
      </c>
      <c r="M806" t="s">
        <v>165</v>
      </c>
      <c r="N806" t="s">
        <v>165</v>
      </c>
      <c r="P806" t="s">
        <v>165</v>
      </c>
      <c r="Q806" t="s">
        <v>165</v>
      </c>
      <c r="R806" t="s">
        <v>165</v>
      </c>
      <c r="S806" t="s">
        <v>165</v>
      </c>
    </row>
    <row r="807">
      <c r="A807" t="s">
        <v>165</v>
      </c>
      <c r="B807" t="s">
        <v>165</v>
      </c>
      <c r="C807" t="s">
        <v>165</v>
      </c>
      <c r="D807" t="s">
        <v>165</v>
      </c>
      <c r="F807" t="s">
        <v>165</v>
      </c>
      <c r="G807" t="s">
        <v>165</v>
      </c>
      <c r="H807" t="s">
        <v>165</v>
      </c>
      <c r="I807" t="s">
        <v>165</v>
      </c>
      <c r="K807" t="s">
        <v>165</v>
      </c>
      <c r="L807" t="s">
        <v>165</v>
      </c>
      <c r="M807" t="s">
        <v>165</v>
      </c>
      <c r="N807" t="s">
        <v>165</v>
      </c>
      <c r="P807" t="s">
        <v>165</v>
      </c>
      <c r="Q807" t="s">
        <v>165</v>
      </c>
      <c r="R807" t="s">
        <v>165</v>
      </c>
      <c r="S807" t="s">
        <v>165</v>
      </c>
    </row>
    <row r="808">
      <c r="A808" t="s">
        <v>165</v>
      </c>
      <c r="B808" t="s">
        <v>165</v>
      </c>
      <c r="C808" t="s">
        <v>165</v>
      </c>
      <c r="D808" t="s">
        <v>165</v>
      </c>
      <c r="F808" t="s">
        <v>165</v>
      </c>
      <c r="G808" t="s">
        <v>165</v>
      </c>
      <c r="H808" t="s">
        <v>165</v>
      </c>
      <c r="I808" t="s">
        <v>165</v>
      </c>
      <c r="K808" t="s">
        <v>165</v>
      </c>
      <c r="L808" t="s">
        <v>165</v>
      </c>
      <c r="M808" t="s">
        <v>165</v>
      </c>
      <c r="N808" t="s">
        <v>165</v>
      </c>
      <c r="P808" t="s">
        <v>165</v>
      </c>
      <c r="Q808" t="s">
        <v>165</v>
      </c>
      <c r="R808" t="s">
        <v>165</v>
      </c>
      <c r="S808" t="s">
        <v>165</v>
      </c>
    </row>
    <row r="809">
      <c r="A809" t="s">
        <v>165</v>
      </c>
      <c r="B809" t="s">
        <v>165</v>
      </c>
      <c r="C809" t="s">
        <v>165</v>
      </c>
      <c r="D809" t="s">
        <v>165</v>
      </c>
      <c r="F809" t="s">
        <v>165</v>
      </c>
      <c r="G809" t="s">
        <v>165</v>
      </c>
      <c r="H809" t="s">
        <v>165</v>
      </c>
      <c r="I809" t="s">
        <v>165</v>
      </c>
      <c r="K809" t="s">
        <v>165</v>
      </c>
      <c r="L809" t="s">
        <v>165</v>
      </c>
      <c r="M809" t="s">
        <v>165</v>
      </c>
      <c r="N809" t="s">
        <v>165</v>
      </c>
      <c r="P809" t="s">
        <v>165</v>
      </c>
      <c r="Q809" t="s">
        <v>165</v>
      </c>
      <c r="R809" t="s">
        <v>165</v>
      </c>
      <c r="S809" t="s">
        <v>165</v>
      </c>
    </row>
    <row r="810">
      <c r="A810" t="s">
        <v>165</v>
      </c>
      <c r="B810" t="s">
        <v>165</v>
      </c>
      <c r="C810" t="s">
        <v>165</v>
      </c>
      <c r="D810" t="s">
        <v>165</v>
      </c>
      <c r="F810" t="s">
        <v>165</v>
      </c>
      <c r="G810" t="s">
        <v>165</v>
      </c>
      <c r="H810" t="s">
        <v>165</v>
      </c>
      <c r="I810" t="s">
        <v>165</v>
      </c>
      <c r="K810" t="s">
        <v>165</v>
      </c>
      <c r="L810" t="s">
        <v>165</v>
      </c>
      <c r="M810" t="s">
        <v>165</v>
      </c>
      <c r="N810" t="s">
        <v>165</v>
      </c>
      <c r="P810" t="s">
        <v>165</v>
      </c>
      <c r="Q810" t="s">
        <v>165</v>
      </c>
      <c r="R810" t="s">
        <v>165</v>
      </c>
      <c r="S810" t="s">
        <v>165</v>
      </c>
    </row>
    <row r="811">
      <c r="A811" t="s">
        <v>165</v>
      </c>
      <c r="B811" t="s">
        <v>165</v>
      </c>
      <c r="C811" t="s">
        <v>165</v>
      </c>
      <c r="D811" t="s">
        <v>165</v>
      </c>
      <c r="F811" t="s">
        <v>165</v>
      </c>
      <c r="G811" t="s">
        <v>165</v>
      </c>
      <c r="H811" t="s">
        <v>165</v>
      </c>
      <c r="I811" t="s">
        <v>165</v>
      </c>
      <c r="K811" t="s">
        <v>165</v>
      </c>
      <c r="L811" t="s">
        <v>165</v>
      </c>
      <c r="M811" t="s">
        <v>165</v>
      </c>
      <c r="N811" t="s">
        <v>165</v>
      </c>
      <c r="P811" t="s">
        <v>165</v>
      </c>
      <c r="Q811" t="s">
        <v>165</v>
      </c>
      <c r="R811" t="s">
        <v>165</v>
      </c>
      <c r="S811" t="s">
        <v>165</v>
      </c>
    </row>
    <row r="812">
      <c r="A812" t="s">
        <v>165</v>
      </c>
      <c r="B812" t="s">
        <v>165</v>
      </c>
      <c r="C812" t="s">
        <v>165</v>
      </c>
      <c r="D812" t="s">
        <v>165</v>
      </c>
      <c r="F812" t="s">
        <v>165</v>
      </c>
      <c r="G812" t="s">
        <v>165</v>
      </c>
      <c r="H812" t="s">
        <v>165</v>
      </c>
      <c r="I812" t="s">
        <v>165</v>
      </c>
      <c r="K812" t="s">
        <v>165</v>
      </c>
      <c r="L812" t="s">
        <v>165</v>
      </c>
      <c r="M812" t="s">
        <v>165</v>
      </c>
      <c r="N812" t="s">
        <v>165</v>
      </c>
      <c r="P812" t="s">
        <v>165</v>
      </c>
      <c r="Q812" t="s">
        <v>165</v>
      </c>
      <c r="R812" t="s">
        <v>165</v>
      </c>
      <c r="S812" t="s">
        <v>165</v>
      </c>
    </row>
    <row r="813">
      <c r="A813" t="s">
        <v>165</v>
      </c>
      <c r="B813" t="s">
        <v>165</v>
      </c>
      <c r="C813" t="s">
        <v>165</v>
      </c>
      <c r="D813" t="s">
        <v>165</v>
      </c>
      <c r="F813" t="s">
        <v>165</v>
      </c>
      <c r="G813" t="s">
        <v>165</v>
      </c>
      <c r="H813" t="s">
        <v>165</v>
      </c>
      <c r="I813" t="s">
        <v>165</v>
      </c>
      <c r="K813" t="s">
        <v>165</v>
      </c>
      <c r="L813" t="s">
        <v>165</v>
      </c>
      <c r="M813" t="s">
        <v>165</v>
      </c>
      <c r="N813" t="s">
        <v>165</v>
      </c>
      <c r="P813" t="s">
        <v>165</v>
      </c>
      <c r="Q813" t="s">
        <v>165</v>
      </c>
      <c r="R813" t="s">
        <v>165</v>
      </c>
      <c r="S813" t="s">
        <v>165</v>
      </c>
    </row>
    <row r="814">
      <c r="A814" t="s">
        <v>165</v>
      </c>
      <c r="B814" t="s">
        <v>165</v>
      </c>
      <c r="C814" t="s">
        <v>165</v>
      </c>
      <c r="D814" t="s">
        <v>165</v>
      </c>
      <c r="F814" t="s">
        <v>165</v>
      </c>
      <c r="G814" t="s">
        <v>165</v>
      </c>
      <c r="H814" t="s">
        <v>165</v>
      </c>
      <c r="I814" t="s">
        <v>165</v>
      </c>
      <c r="K814" t="s">
        <v>165</v>
      </c>
      <c r="L814" t="s">
        <v>165</v>
      </c>
      <c r="M814" t="s">
        <v>165</v>
      </c>
      <c r="N814" t="s">
        <v>165</v>
      </c>
      <c r="P814" t="s">
        <v>165</v>
      </c>
      <c r="Q814" t="s">
        <v>165</v>
      </c>
      <c r="R814" t="s">
        <v>165</v>
      </c>
      <c r="S814" t="s">
        <v>165</v>
      </c>
    </row>
    <row r="815">
      <c r="A815" t="s">
        <v>165</v>
      </c>
      <c r="B815" t="s">
        <v>165</v>
      </c>
      <c r="C815" t="s">
        <v>165</v>
      </c>
      <c r="D815" t="s">
        <v>165</v>
      </c>
      <c r="F815" t="s">
        <v>165</v>
      </c>
      <c r="G815" t="s">
        <v>165</v>
      </c>
      <c r="H815" t="s">
        <v>165</v>
      </c>
      <c r="I815" t="s">
        <v>165</v>
      </c>
      <c r="K815" t="s">
        <v>165</v>
      </c>
      <c r="L815" t="s">
        <v>165</v>
      </c>
      <c r="M815" t="s">
        <v>165</v>
      </c>
      <c r="N815" t="s">
        <v>165</v>
      </c>
      <c r="P815" t="s">
        <v>165</v>
      </c>
      <c r="Q815" t="s">
        <v>165</v>
      </c>
      <c r="R815" t="s">
        <v>165</v>
      </c>
      <c r="S815" t="s">
        <v>165</v>
      </c>
    </row>
    <row r="816">
      <c r="A816" t="s">
        <v>165</v>
      </c>
      <c r="B816" t="s">
        <v>165</v>
      </c>
      <c r="C816" t="s">
        <v>165</v>
      </c>
      <c r="D816" t="s">
        <v>165</v>
      </c>
      <c r="F816" t="s">
        <v>165</v>
      </c>
      <c r="G816" t="s">
        <v>165</v>
      </c>
      <c r="H816" t="s">
        <v>165</v>
      </c>
      <c r="I816" t="s">
        <v>165</v>
      </c>
      <c r="K816" t="s">
        <v>165</v>
      </c>
      <c r="L816" t="s">
        <v>165</v>
      </c>
      <c r="M816" t="s">
        <v>165</v>
      </c>
      <c r="N816" t="s">
        <v>165</v>
      </c>
      <c r="P816" t="s">
        <v>165</v>
      </c>
      <c r="Q816" t="s">
        <v>165</v>
      </c>
      <c r="R816" t="s">
        <v>165</v>
      </c>
      <c r="S816" t="s">
        <v>165</v>
      </c>
    </row>
    <row r="817">
      <c r="A817" t="s">
        <v>165</v>
      </c>
      <c r="B817" t="s">
        <v>165</v>
      </c>
      <c r="C817" t="s">
        <v>165</v>
      </c>
      <c r="D817" t="s">
        <v>165</v>
      </c>
      <c r="F817" t="s">
        <v>165</v>
      </c>
      <c r="G817" t="s">
        <v>165</v>
      </c>
      <c r="H817" t="s">
        <v>165</v>
      </c>
      <c r="I817" t="s">
        <v>165</v>
      </c>
      <c r="K817" t="s">
        <v>165</v>
      </c>
      <c r="L817" t="s">
        <v>165</v>
      </c>
      <c r="M817" t="s">
        <v>165</v>
      </c>
      <c r="N817" t="s">
        <v>165</v>
      </c>
      <c r="P817" t="s">
        <v>165</v>
      </c>
      <c r="Q817" t="s">
        <v>165</v>
      </c>
      <c r="R817" t="s">
        <v>165</v>
      </c>
      <c r="S817" t="s">
        <v>165</v>
      </c>
    </row>
    <row r="818">
      <c r="A818" t="s">
        <v>165</v>
      </c>
      <c r="B818" t="s">
        <v>165</v>
      </c>
      <c r="C818" t="s">
        <v>165</v>
      </c>
      <c r="D818" t="s">
        <v>165</v>
      </c>
      <c r="F818" t="s">
        <v>165</v>
      </c>
      <c r="G818" t="s">
        <v>165</v>
      </c>
      <c r="H818" t="s">
        <v>165</v>
      </c>
      <c r="I818" t="s">
        <v>165</v>
      </c>
      <c r="K818" t="s">
        <v>165</v>
      </c>
      <c r="L818" t="s">
        <v>165</v>
      </c>
      <c r="M818" t="s">
        <v>165</v>
      </c>
      <c r="N818" t="s">
        <v>165</v>
      </c>
      <c r="P818" t="s">
        <v>165</v>
      </c>
      <c r="Q818" t="s">
        <v>165</v>
      </c>
      <c r="R818" t="s">
        <v>165</v>
      </c>
      <c r="S818" t="s">
        <v>165</v>
      </c>
    </row>
    <row r="819">
      <c r="A819" t="s">
        <v>165</v>
      </c>
      <c r="B819" t="s">
        <v>165</v>
      </c>
      <c r="C819" t="s">
        <v>165</v>
      </c>
      <c r="D819" t="s">
        <v>165</v>
      </c>
      <c r="F819" t="s">
        <v>165</v>
      </c>
      <c r="G819" t="s">
        <v>165</v>
      </c>
      <c r="H819" t="s">
        <v>165</v>
      </c>
      <c r="I819" t="s">
        <v>165</v>
      </c>
      <c r="K819" t="s">
        <v>165</v>
      </c>
      <c r="L819" t="s">
        <v>165</v>
      </c>
      <c r="M819" t="s">
        <v>165</v>
      </c>
      <c r="N819" t="s">
        <v>165</v>
      </c>
      <c r="P819" t="s">
        <v>165</v>
      </c>
      <c r="Q819" t="s">
        <v>165</v>
      </c>
      <c r="R819" t="s">
        <v>165</v>
      </c>
      <c r="S819" t="s">
        <v>165</v>
      </c>
    </row>
    <row r="820">
      <c r="A820" t="s">
        <v>165</v>
      </c>
      <c r="B820" t="s">
        <v>165</v>
      </c>
      <c r="C820" t="s">
        <v>165</v>
      </c>
      <c r="D820" t="s">
        <v>165</v>
      </c>
      <c r="F820" t="s">
        <v>165</v>
      </c>
      <c r="G820" t="s">
        <v>165</v>
      </c>
      <c r="H820" t="s">
        <v>165</v>
      </c>
      <c r="I820" t="s">
        <v>165</v>
      </c>
      <c r="K820" t="s">
        <v>165</v>
      </c>
      <c r="L820" t="s">
        <v>165</v>
      </c>
      <c r="M820" t="s">
        <v>165</v>
      </c>
      <c r="N820" t="s">
        <v>165</v>
      </c>
      <c r="P820" t="s">
        <v>165</v>
      </c>
      <c r="Q820" t="s">
        <v>165</v>
      </c>
      <c r="R820" t="s">
        <v>165</v>
      </c>
      <c r="S820" t="s">
        <v>165</v>
      </c>
    </row>
    <row r="821">
      <c r="A821" t="s">
        <v>165</v>
      </c>
      <c r="B821" t="s">
        <v>165</v>
      </c>
      <c r="C821" t="s">
        <v>165</v>
      </c>
      <c r="D821" t="s">
        <v>165</v>
      </c>
      <c r="F821" t="s">
        <v>165</v>
      </c>
      <c r="G821" t="s">
        <v>165</v>
      </c>
      <c r="H821" t="s">
        <v>165</v>
      </c>
      <c r="I821" t="s">
        <v>165</v>
      </c>
      <c r="K821" t="s">
        <v>165</v>
      </c>
      <c r="L821" t="s">
        <v>165</v>
      </c>
      <c r="M821" t="s">
        <v>165</v>
      </c>
      <c r="N821" t="s">
        <v>165</v>
      </c>
      <c r="P821" t="s">
        <v>165</v>
      </c>
      <c r="Q821" t="s">
        <v>165</v>
      </c>
      <c r="R821" t="s">
        <v>165</v>
      </c>
      <c r="S821" t="s">
        <v>165</v>
      </c>
    </row>
    <row r="822">
      <c r="A822" t="s">
        <v>165</v>
      </c>
      <c r="B822" t="s">
        <v>165</v>
      </c>
      <c r="C822" t="s">
        <v>165</v>
      </c>
      <c r="D822" t="s">
        <v>165</v>
      </c>
      <c r="F822" t="s">
        <v>165</v>
      </c>
      <c r="G822" t="s">
        <v>165</v>
      </c>
      <c r="H822" t="s">
        <v>165</v>
      </c>
      <c r="I822" t="s">
        <v>165</v>
      </c>
      <c r="K822" t="s">
        <v>165</v>
      </c>
      <c r="L822" t="s">
        <v>165</v>
      </c>
      <c r="M822" t="s">
        <v>165</v>
      </c>
      <c r="N822" t="s">
        <v>165</v>
      </c>
      <c r="P822" t="s">
        <v>165</v>
      </c>
      <c r="Q822" t="s">
        <v>165</v>
      </c>
      <c r="R822" t="s">
        <v>165</v>
      </c>
      <c r="S822" t="s">
        <v>165</v>
      </c>
    </row>
    <row r="823">
      <c r="A823" t="s">
        <v>165</v>
      </c>
      <c r="B823" t="s">
        <v>165</v>
      </c>
      <c r="C823" t="s">
        <v>165</v>
      </c>
      <c r="D823" t="s">
        <v>165</v>
      </c>
      <c r="F823" t="s">
        <v>165</v>
      </c>
      <c r="G823" t="s">
        <v>165</v>
      </c>
      <c r="H823" t="s">
        <v>165</v>
      </c>
      <c r="I823" t="s">
        <v>165</v>
      </c>
      <c r="K823" t="s">
        <v>165</v>
      </c>
      <c r="L823" t="s">
        <v>165</v>
      </c>
      <c r="M823" t="s">
        <v>165</v>
      </c>
      <c r="N823" t="s">
        <v>165</v>
      </c>
      <c r="P823" t="s">
        <v>165</v>
      </c>
      <c r="Q823" t="s">
        <v>165</v>
      </c>
      <c r="R823" t="s">
        <v>165</v>
      </c>
      <c r="S823" t="s">
        <v>165</v>
      </c>
    </row>
    <row r="824">
      <c r="A824" t="s">
        <v>165</v>
      </c>
      <c r="B824" t="s">
        <v>165</v>
      </c>
      <c r="C824" t="s">
        <v>165</v>
      </c>
      <c r="D824" t="s">
        <v>165</v>
      </c>
      <c r="F824" t="s">
        <v>165</v>
      </c>
      <c r="G824" t="s">
        <v>165</v>
      </c>
      <c r="H824" t="s">
        <v>165</v>
      </c>
      <c r="I824" t="s">
        <v>165</v>
      </c>
      <c r="K824" t="s">
        <v>165</v>
      </c>
      <c r="L824" t="s">
        <v>165</v>
      </c>
      <c r="M824" t="s">
        <v>165</v>
      </c>
      <c r="N824" t="s">
        <v>165</v>
      </c>
      <c r="P824" t="s">
        <v>165</v>
      </c>
      <c r="Q824" t="s">
        <v>165</v>
      </c>
      <c r="R824" t="s">
        <v>165</v>
      </c>
      <c r="S824" t="s">
        <v>165</v>
      </c>
    </row>
    <row r="825">
      <c r="A825" t="s">
        <v>165</v>
      </c>
      <c r="B825" t="s">
        <v>165</v>
      </c>
      <c r="C825" t="s">
        <v>165</v>
      </c>
      <c r="D825" t="s">
        <v>165</v>
      </c>
      <c r="F825" t="s">
        <v>165</v>
      </c>
      <c r="G825" t="s">
        <v>165</v>
      </c>
      <c r="H825" t="s">
        <v>165</v>
      </c>
      <c r="I825" t="s">
        <v>165</v>
      </c>
      <c r="K825" t="s">
        <v>165</v>
      </c>
      <c r="L825" t="s">
        <v>165</v>
      </c>
      <c r="M825" t="s">
        <v>165</v>
      </c>
      <c r="N825" t="s">
        <v>165</v>
      </c>
      <c r="P825" t="s">
        <v>165</v>
      </c>
      <c r="Q825" t="s">
        <v>165</v>
      </c>
      <c r="R825" t="s">
        <v>165</v>
      </c>
      <c r="S825" t="s">
        <v>165</v>
      </c>
    </row>
    <row r="826">
      <c r="A826" t="s">
        <v>165</v>
      </c>
      <c r="B826" t="s">
        <v>165</v>
      </c>
      <c r="C826" t="s">
        <v>165</v>
      </c>
      <c r="D826" t="s">
        <v>165</v>
      </c>
      <c r="F826" t="s">
        <v>165</v>
      </c>
      <c r="G826" t="s">
        <v>165</v>
      </c>
      <c r="H826" t="s">
        <v>165</v>
      </c>
      <c r="I826" t="s">
        <v>165</v>
      </c>
      <c r="K826" t="s">
        <v>165</v>
      </c>
      <c r="L826" t="s">
        <v>165</v>
      </c>
      <c r="M826" t="s">
        <v>165</v>
      </c>
      <c r="N826" t="s">
        <v>165</v>
      </c>
      <c r="P826" t="s">
        <v>165</v>
      </c>
      <c r="Q826" t="s">
        <v>165</v>
      </c>
      <c r="R826" t="s">
        <v>165</v>
      </c>
      <c r="S826" t="s">
        <v>165</v>
      </c>
    </row>
    <row r="827">
      <c r="A827" t="s">
        <v>165</v>
      </c>
      <c r="B827" t="s">
        <v>165</v>
      </c>
      <c r="C827" t="s">
        <v>165</v>
      </c>
      <c r="D827" t="s">
        <v>165</v>
      </c>
      <c r="F827" t="s">
        <v>165</v>
      </c>
      <c r="G827" t="s">
        <v>165</v>
      </c>
      <c r="H827" t="s">
        <v>165</v>
      </c>
      <c r="I827" t="s">
        <v>165</v>
      </c>
      <c r="K827" t="s">
        <v>165</v>
      </c>
      <c r="L827" t="s">
        <v>165</v>
      </c>
      <c r="M827" t="s">
        <v>165</v>
      </c>
      <c r="N827" t="s">
        <v>165</v>
      </c>
      <c r="P827" t="s">
        <v>165</v>
      </c>
      <c r="Q827" t="s">
        <v>165</v>
      </c>
      <c r="R827" t="s">
        <v>165</v>
      </c>
      <c r="S827" t="s">
        <v>165</v>
      </c>
    </row>
    <row r="828">
      <c r="A828" t="s">
        <v>165</v>
      </c>
      <c r="B828" t="s">
        <v>165</v>
      </c>
      <c r="C828" t="s">
        <v>165</v>
      </c>
      <c r="D828" t="s">
        <v>165</v>
      </c>
      <c r="F828" t="s">
        <v>165</v>
      </c>
      <c r="G828" t="s">
        <v>165</v>
      </c>
      <c r="H828" t="s">
        <v>165</v>
      </c>
      <c r="I828" t="s">
        <v>165</v>
      </c>
      <c r="K828" t="s">
        <v>165</v>
      </c>
      <c r="L828" t="s">
        <v>165</v>
      </c>
      <c r="M828" t="s">
        <v>165</v>
      </c>
      <c r="N828" t="s">
        <v>165</v>
      </c>
      <c r="P828" t="s">
        <v>165</v>
      </c>
      <c r="Q828" t="s">
        <v>165</v>
      </c>
      <c r="R828" t="s">
        <v>165</v>
      </c>
      <c r="S828" t="s">
        <v>165</v>
      </c>
    </row>
    <row r="829">
      <c r="A829" t="s">
        <v>165</v>
      </c>
      <c r="B829" t="s">
        <v>165</v>
      </c>
      <c r="C829" t="s">
        <v>165</v>
      </c>
      <c r="D829" t="s">
        <v>165</v>
      </c>
      <c r="F829" t="s">
        <v>165</v>
      </c>
      <c r="G829" t="s">
        <v>165</v>
      </c>
      <c r="H829" t="s">
        <v>165</v>
      </c>
      <c r="I829" t="s">
        <v>165</v>
      </c>
      <c r="K829" t="s">
        <v>165</v>
      </c>
      <c r="L829" t="s">
        <v>165</v>
      </c>
      <c r="M829" t="s">
        <v>165</v>
      </c>
      <c r="N829" t="s">
        <v>165</v>
      </c>
      <c r="P829" t="s">
        <v>165</v>
      </c>
      <c r="Q829" t="s">
        <v>165</v>
      </c>
      <c r="R829" t="s">
        <v>165</v>
      </c>
      <c r="S829" t="s">
        <v>165</v>
      </c>
    </row>
    <row r="830">
      <c r="A830" t="s">
        <v>165</v>
      </c>
      <c r="B830" t="s">
        <v>165</v>
      </c>
      <c r="C830" t="s">
        <v>165</v>
      </c>
      <c r="D830" t="s">
        <v>165</v>
      </c>
      <c r="F830" t="s">
        <v>165</v>
      </c>
      <c r="G830" t="s">
        <v>165</v>
      </c>
      <c r="H830" t="s">
        <v>165</v>
      </c>
      <c r="I830" t="s">
        <v>165</v>
      </c>
      <c r="K830" t="s">
        <v>165</v>
      </c>
      <c r="L830" t="s">
        <v>165</v>
      </c>
      <c r="M830" t="s">
        <v>165</v>
      </c>
      <c r="N830" t="s">
        <v>165</v>
      </c>
      <c r="P830" t="s">
        <v>165</v>
      </c>
      <c r="Q830" t="s">
        <v>165</v>
      </c>
      <c r="R830" t="s">
        <v>165</v>
      </c>
      <c r="S830" t="s">
        <v>165</v>
      </c>
    </row>
    <row r="831">
      <c r="A831" t="s">
        <v>165</v>
      </c>
      <c r="B831" t="s">
        <v>165</v>
      </c>
      <c r="C831" t="s">
        <v>165</v>
      </c>
      <c r="D831" t="s">
        <v>165</v>
      </c>
      <c r="F831" t="s">
        <v>165</v>
      </c>
      <c r="G831" t="s">
        <v>165</v>
      </c>
      <c r="H831" t="s">
        <v>165</v>
      </c>
      <c r="I831" t="s">
        <v>165</v>
      </c>
      <c r="K831" t="s">
        <v>165</v>
      </c>
      <c r="L831" t="s">
        <v>165</v>
      </c>
      <c r="M831" t="s">
        <v>165</v>
      </c>
      <c r="N831" t="s">
        <v>165</v>
      </c>
      <c r="P831" t="s">
        <v>165</v>
      </c>
      <c r="Q831" t="s">
        <v>165</v>
      </c>
      <c r="R831" t="s">
        <v>165</v>
      </c>
      <c r="S831" t="s">
        <v>165</v>
      </c>
    </row>
    <row r="832">
      <c r="A832" t="s">
        <v>165</v>
      </c>
      <c r="B832" t="s">
        <v>165</v>
      </c>
      <c r="C832" t="s">
        <v>165</v>
      </c>
      <c r="D832" t="s">
        <v>165</v>
      </c>
      <c r="F832" t="s">
        <v>165</v>
      </c>
      <c r="G832" t="s">
        <v>165</v>
      </c>
      <c r="H832" t="s">
        <v>165</v>
      </c>
      <c r="I832" t="s">
        <v>165</v>
      </c>
      <c r="K832" t="s">
        <v>165</v>
      </c>
      <c r="L832" t="s">
        <v>165</v>
      </c>
      <c r="M832" t="s">
        <v>165</v>
      </c>
      <c r="N832" t="s">
        <v>165</v>
      </c>
      <c r="P832" t="s">
        <v>165</v>
      </c>
      <c r="Q832" t="s">
        <v>165</v>
      </c>
      <c r="R832" t="s">
        <v>165</v>
      </c>
      <c r="S832" t="s">
        <v>165</v>
      </c>
    </row>
    <row r="833">
      <c r="A833" t="s">
        <v>165</v>
      </c>
      <c r="B833" t="s">
        <v>165</v>
      </c>
      <c r="C833" t="s">
        <v>165</v>
      </c>
      <c r="D833" t="s">
        <v>165</v>
      </c>
      <c r="F833" t="s">
        <v>165</v>
      </c>
      <c r="G833" t="s">
        <v>165</v>
      </c>
      <c r="H833" t="s">
        <v>165</v>
      </c>
      <c r="I833" t="s">
        <v>165</v>
      </c>
      <c r="K833" t="s">
        <v>165</v>
      </c>
      <c r="L833" t="s">
        <v>165</v>
      </c>
      <c r="M833" t="s">
        <v>165</v>
      </c>
      <c r="N833" t="s">
        <v>165</v>
      </c>
      <c r="P833" t="s">
        <v>165</v>
      </c>
      <c r="Q833" t="s">
        <v>165</v>
      </c>
      <c r="R833" t="s">
        <v>165</v>
      </c>
      <c r="S833" t="s">
        <v>165</v>
      </c>
    </row>
    <row r="834">
      <c r="A834" t="s">
        <v>165</v>
      </c>
      <c r="B834" t="s">
        <v>165</v>
      </c>
      <c r="C834" t="s">
        <v>165</v>
      </c>
      <c r="D834" t="s">
        <v>165</v>
      </c>
      <c r="F834" t="s">
        <v>165</v>
      </c>
      <c r="G834" t="s">
        <v>165</v>
      </c>
      <c r="H834" t="s">
        <v>165</v>
      </c>
      <c r="I834" t="s">
        <v>165</v>
      </c>
      <c r="K834" t="s">
        <v>165</v>
      </c>
      <c r="L834" t="s">
        <v>165</v>
      </c>
      <c r="M834" t="s">
        <v>165</v>
      </c>
      <c r="N834" t="s">
        <v>165</v>
      </c>
      <c r="P834" t="s">
        <v>165</v>
      </c>
      <c r="Q834" t="s">
        <v>165</v>
      </c>
      <c r="R834" t="s">
        <v>165</v>
      </c>
      <c r="S834" t="s">
        <v>165</v>
      </c>
    </row>
    <row r="835">
      <c r="A835" t="s">
        <v>165</v>
      </c>
      <c r="B835" t="s">
        <v>165</v>
      </c>
      <c r="C835" t="s">
        <v>165</v>
      </c>
      <c r="D835" t="s">
        <v>165</v>
      </c>
      <c r="F835" t="s">
        <v>165</v>
      </c>
      <c r="G835" t="s">
        <v>165</v>
      </c>
      <c r="H835" t="s">
        <v>165</v>
      </c>
      <c r="I835" t="s">
        <v>165</v>
      </c>
      <c r="K835" t="s">
        <v>165</v>
      </c>
      <c r="L835" t="s">
        <v>165</v>
      </c>
      <c r="M835" t="s">
        <v>165</v>
      </c>
      <c r="N835" t="s">
        <v>165</v>
      </c>
      <c r="P835" t="s">
        <v>165</v>
      </c>
      <c r="Q835" t="s">
        <v>165</v>
      </c>
      <c r="R835" t="s">
        <v>165</v>
      </c>
      <c r="S835" t="s">
        <v>165</v>
      </c>
    </row>
    <row r="836">
      <c r="A836" t="s">
        <v>165</v>
      </c>
      <c r="B836" t="s">
        <v>165</v>
      </c>
      <c r="C836" t="s">
        <v>165</v>
      </c>
      <c r="D836" t="s">
        <v>165</v>
      </c>
      <c r="F836" t="s">
        <v>165</v>
      </c>
      <c r="G836" t="s">
        <v>165</v>
      </c>
      <c r="H836" t="s">
        <v>165</v>
      </c>
      <c r="I836" t="s">
        <v>165</v>
      </c>
      <c r="K836" t="s">
        <v>165</v>
      </c>
      <c r="L836" t="s">
        <v>165</v>
      </c>
      <c r="M836" t="s">
        <v>165</v>
      </c>
      <c r="N836" t="s">
        <v>165</v>
      </c>
      <c r="P836" t="s">
        <v>165</v>
      </c>
      <c r="Q836" t="s">
        <v>165</v>
      </c>
      <c r="R836" t="s">
        <v>165</v>
      </c>
      <c r="S836" t="s">
        <v>165</v>
      </c>
    </row>
    <row r="837">
      <c r="A837" t="s">
        <v>165</v>
      </c>
      <c r="B837" t="s">
        <v>165</v>
      </c>
      <c r="C837" t="s">
        <v>165</v>
      </c>
      <c r="D837" t="s">
        <v>165</v>
      </c>
      <c r="F837" t="s">
        <v>165</v>
      </c>
      <c r="G837" t="s">
        <v>165</v>
      </c>
      <c r="H837" t="s">
        <v>165</v>
      </c>
      <c r="I837" t="s">
        <v>165</v>
      </c>
      <c r="K837" t="s">
        <v>165</v>
      </c>
      <c r="L837" t="s">
        <v>165</v>
      </c>
      <c r="M837" t="s">
        <v>165</v>
      </c>
      <c r="N837" t="s">
        <v>165</v>
      </c>
      <c r="P837" t="s">
        <v>165</v>
      </c>
      <c r="Q837" t="s">
        <v>165</v>
      </c>
      <c r="R837" t="s">
        <v>165</v>
      </c>
      <c r="S837" t="s">
        <v>165</v>
      </c>
    </row>
    <row r="838">
      <c r="A838" t="s">
        <v>165</v>
      </c>
      <c r="B838" t="s">
        <v>165</v>
      </c>
      <c r="C838" t="s">
        <v>165</v>
      </c>
      <c r="D838" t="s">
        <v>165</v>
      </c>
      <c r="F838" t="s">
        <v>165</v>
      </c>
      <c r="G838" t="s">
        <v>165</v>
      </c>
      <c r="H838" t="s">
        <v>165</v>
      </c>
      <c r="I838" t="s">
        <v>165</v>
      </c>
      <c r="K838" t="s">
        <v>165</v>
      </c>
      <c r="L838" t="s">
        <v>165</v>
      </c>
      <c r="M838" t="s">
        <v>165</v>
      </c>
      <c r="N838" t="s">
        <v>165</v>
      </c>
      <c r="P838" t="s">
        <v>165</v>
      </c>
      <c r="Q838" t="s">
        <v>165</v>
      </c>
      <c r="R838" t="s">
        <v>165</v>
      </c>
      <c r="S838" t="s">
        <v>165</v>
      </c>
    </row>
    <row r="839">
      <c r="A839" t="s">
        <v>165</v>
      </c>
      <c r="B839" t="s">
        <v>165</v>
      </c>
      <c r="C839" t="s">
        <v>165</v>
      </c>
      <c r="D839" t="s">
        <v>165</v>
      </c>
      <c r="F839" t="s">
        <v>165</v>
      </c>
      <c r="G839" t="s">
        <v>165</v>
      </c>
      <c r="H839" t="s">
        <v>165</v>
      </c>
      <c r="I839" t="s">
        <v>165</v>
      </c>
      <c r="K839" t="s">
        <v>165</v>
      </c>
      <c r="L839" t="s">
        <v>165</v>
      </c>
      <c r="M839" t="s">
        <v>165</v>
      </c>
      <c r="N839" t="s">
        <v>165</v>
      </c>
      <c r="P839" t="s">
        <v>165</v>
      </c>
      <c r="Q839" t="s">
        <v>165</v>
      </c>
      <c r="R839" t="s">
        <v>165</v>
      </c>
      <c r="S839" t="s">
        <v>165</v>
      </c>
    </row>
    <row r="840">
      <c r="A840" t="s">
        <v>165</v>
      </c>
      <c r="B840" t="s">
        <v>165</v>
      </c>
      <c r="C840" t="s">
        <v>165</v>
      </c>
      <c r="D840" t="s">
        <v>165</v>
      </c>
      <c r="F840" t="s">
        <v>165</v>
      </c>
      <c r="G840" t="s">
        <v>165</v>
      </c>
      <c r="H840" t="s">
        <v>165</v>
      </c>
      <c r="I840" t="s">
        <v>165</v>
      </c>
      <c r="K840" t="s">
        <v>165</v>
      </c>
      <c r="L840" t="s">
        <v>165</v>
      </c>
      <c r="M840" t="s">
        <v>165</v>
      </c>
      <c r="N840" t="s">
        <v>165</v>
      </c>
      <c r="P840" t="s">
        <v>165</v>
      </c>
      <c r="Q840" t="s">
        <v>165</v>
      </c>
      <c r="R840" t="s">
        <v>165</v>
      </c>
      <c r="S840" t="s">
        <v>165</v>
      </c>
    </row>
    <row r="841">
      <c r="A841" t="s">
        <v>165</v>
      </c>
      <c r="B841" t="s">
        <v>165</v>
      </c>
      <c r="C841" t="s">
        <v>165</v>
      </c>
      <c r="D841" t="s">
        <v>165</v>
      </c>
      <c r="F841" t="s">
        <v>165</v>
      </c>
      <c r="G841" t="s">
        <v>165</v>
      </c>
      <c r="H841" t="s">
        <v>165</v>
      </c>
      <c r="I841" t="s">
        <v>165</v>
      </c>
      <c r="K841" t="s">
        <v>165</v>
      </c>
      <c r="L841" t="s">
        <v>165</v>
      </c>
      <c r="M841" t="s">
        <v>165</v>
      </c>
      <c r="N841" t="s">
        <v>165</v>
      </c>
      <c r="P841" t="s">
        <v>165</v>
      </c>
      <c r="Q841" t="s">
        <v>165</v>
      </c>
      <c r="R841" t="s">
        <v>165</v>
      </c>
      <c r="S841" t="s">
        <v>165</v>
      </c>
    </row>
    <row r="842">
      <c r="A842" t="s">
        <v>165</v>
      </c>
      <c r="B842" t="s">
        <v>165</v>
      </c>
      <c r="C842" t="s">
        <v>165</v>
      </c>
      <c r="D842" t="s">
        <v>165</v>
      </c>
      <c r="F842" t="s">
        <v>165</v>
      </c>
      <c r="G842" t="s">
        <v>165</v>
      </c>
      <c r="H842" t="s">
        <v>165</v>
      </c>
      <c r="I842" t="s">
        <v>165</v>
      </c>
      <c r="K842" t="s">
        <v>165</v>
      </c>
      <c r="L842" t="s">
        <v>165</v>
      </c>
      <c r="M842" t="s">
        <v>165</v>
      </c>
      <c r="N842" t="s">
        <v>165</v>
      </c>
      <c r="P842" t="s">
        <v>165</v>
      </c>
      <c r="Q842" t="s">
        <v>165</v>
      </c>
      <c r="R842" t="s">
        <v>165</v>
      </c>
      <c r="S842" t="s">
        <v>165</v>
      </c>
    </row>
    <row r="843">
      <c r="A843" t="s">
        <v>165</v>
      </c>
      <c r="B843" t="s">
        <v>165</v>
      </c>
      <c r="C843" t="s">
        <v>165</v>
      </c>
      <c r="D843" t="s">
        <v>165</v>
      </c>
      <c r="F843" t="s">
        <v>165</v>
      </c>
      <c r="G843" t="s">
        <v>165</v>
      </c>
      <c r="H843" t="s">
        <v>165</v>
      </c>
      <c r="I843" t="s">
        <v>165</v>
      </c>
      <c r="K843" t="s">
        <v>165</v>
      </c>
      <c r="L843" t="s">
        <v>165</v>
      </c>
      <c r="M843" t="s">
        <v>165</v>
      </c>
      <c r="N843" t="s">
        <v>165</v>
      </c>
      <c r="P843" t="s">
        <v>165</v>
      </c>
      <c r="Q843" t="s">
        <v>165</v>
      </c>
      <c r="R843" t="s">
        <v>165</v>
      </c>
      <c r="S843" t="s">
        <v>165</v>
      </c>
    </row>
    <row r="844">
      <c r="A844" t="s">
        <v>165</v>
      </c>
      <c r="B844" t="s">
        <v>165</v>
      </c>
      <c r="C844" t="s">
        <v>165</v>
      </c>
      <c r="D844" t="s">
        <v>165</v>
      </c>
      <c r="F844" t="s">
        <v>165</v>
      </c>
      <c r="G844" t="s">
        <v>165</v>
      </c>
      <c r="H844" t="s">
        <v>165</v>
      </c>
      <c r="I844" t="s">
        <v>165</v>
      </c>
      <c r="K844" t="s">
        <v>165</v>
      </c>
      <c r="L844" t="s">
        <v>165</v>
      </c>
      <c r="M844" t="s">
        <v>165</v>
      </c>
      <c r="N844" t="s">
        <v>165</v>
      </c>
      <c r="P844" t="s">
        <v>165</v>
      </c>
      <c r="Q844" t="s">
        <v>165</v>
      </c>
      <c r="R844" t="s">
        <v>165</v>
      </c>
      <c r="S844" t="s">
        <v>165</v>
      </c>
    </row>
    <row r="845">
      <c r="A845" t="s">
        <v>165</v>
      </c>
      <c r="B845" t="s">
        <v>165</v>
      </c>
      <c r="C845" t="s">
        <v>165</v>
      </c>
      <c r="D845" t="s">
        <v>165</v>
      </c>
      <c r="F845" t="s">
        <v>165</v>
      </c>
      <c r="G845" t="s">
        <v>165</v>
      </c>
      <c r="H845" t="s">
        <v>165</v>
      </c>
      <c r="I845" t="s">
        <v>165</v>
      </c>
      <c r="K845" t="s">
        <v>165</v>
      </c>
      <c r="L845" t="s">
        <v>165</v>
      </c>
      <c r="M845" t="s">
        <v>165</v>
      </c>
      <c r="N845" t="s">
        <v>165</v>
      </c>
      <c r="P845" t="s">
        <v>165</v>
      </c>
      <c r="Q845" t="s">
        <v>165</v>
      </c>
      <c r="R845" t="s">
        <v>165</v>
      </c>
      <c r="S845" t="s">
        <v>165</v>
      </c>
    </row>
    <row r="846">
      <c r="A846" t="s">
        <v>165</v>
      </c>
      <c r="B846" t="s">
        <v>165</v>
      </c>
      <c r="C846" t="s">
        <v>165</v>
      </c>
      <c r="D846" t="s">
        <v>165</v>
      </c>
      <c r="F846" t="s">
        <v>165</v>
      </c>
      <c r="G846" t="s">
        <v>165</v>
      </c>
      <c r="H846" t="s">
        <v>165</v>
      </c>
      <c r="I846" t="s">
        <v>165</v>
      </c>
      <c r="K846" t="s">
        <v>165</v>
      </c>
      <c r="L846" t="s">
        <v>165</v>
      </c>
      <c r="M846" t="s">
        <v>165</v>
      </c>
      <c r="N846" t="s">
        <v>165</v>
      </c>
      <c r="P846" t="s">
        <v>165</v>
      </c>
      <c r="Q846" t="s">
        <v>165</v>
      </c>
      <c r="R846" t="s">
        <v>165</v>
      </c>
      <c r="S846" t="s">
        <v>165</v>
      </c>
    </row>
    <row r="847">
      <c r="A847" t="s">
        <v>165</v>
      </c>
      <c r="B847" t="s">
        <v>165</v>
      </c>
      <c r="C847" t="s">
        <v>165</v>
      </c>
      <c r="D847" t="s">
        <v>165</v>
      </c>
      <c r="F847" t="s">
        <v>165</v>
      </c>
      <c r="G847" t="s">
        <v>165</v>
      </c>
      <c r="H847" t="s">
        <v>165</v>
      </c>
      <c r="I847" t="s">
        <v>165</v>
      </c>
      <c r="K847" t="s">
        <v>165</v>
      </c>
      <c r="L847" t="s">
        <v>165</v>
      </c>
      <c r="M847" t="s">
        <v>165</v>
      </c>
      <c r="N847" t="s">
        <v>165</v>
      </c>
      <c r="P847" t="s">
        <v>165</v>
      </c>
      <c r="Q847" t="s">
        <v>165</v>
      </c>
      <c r="R847" t="s">
        <v>165</v>
      </c>
      <c r="S847" t="s">
        <v>165</v>
      </c>
    </row>
    <row r="848">
      <c r="A848" t="s">
        <v>165</v>
      </c>
      <c r="B848" t="s">
        <v>165</v>
      </c>
      <c r="C848" t="s">
        <v>165</v>
      </c>
      <c r="D848" t="s">
        <v>165</v>
      </c>
      <c r="F848" t="s">
        <v>165</v>
      </c>
      <c r="G848" t="s">
        <v>165</v>
      </c>
      <c r="H848" t="s">
        <v>165</v>
      </c>
      <c r="I848" t="s">
        <v>165</v>
      </c>
      <c r="K848" t="s">
        <v>165</v>
      </c>
      <c r="L848" t="s">
        <v>165</v>
      </c>
      <c r="M848" t="s">
        <v>165</v>
      </c>
      <c r="N848" t="s">
        <v>165</v>
      </c>
      <c r="P848" t="s">
        <v>165</v>
      </c>
      <c r="Q848" t="s">
        <v>165</v>
      </c>
      <c r="R848" t="s">
        <v>165</v>
      </c>
      <c r="S848" t="s">
        <v>165</v>
      </c>
    </row>
    <row r="849">
      <c r="A849" t="s">
        <v>165</v>
      </c>
      <c r="B849" t="s">
        <v>165</v>
      </c>
      <c r="C849" t="s">
        <v>165</v>
      </c>
      <c r="D849" t="s">
        <v>165</v>
      </c>
      <c r="F849" t="s">
        <v>165</v>
      </c>
      <c r="G849" t="s">
        <v>165</v>
      </c>
      <c r="H849" t="s">
        <v>165</v>
      </c>
      <c r="I849" t="s">
        <v>165</v>
      </c>
      <c r="K849" t="s">
        <v>165</v>
      </c>
      <c r="L849" t="s">
        <v>165</v>
      </c>
      <c r="M849" t="s">
        <v>165</v>
      </c>
      <c r="N849" t="s">
        <v>165</v>
      </c>
      <c r="P849" t="s">
        <v>165</v>
      </c>
      <c r="Q849" t="s">
        <v>165</v>
      </c>
      <c r="R849" t="s">
        <v>165</v>
      </c>
      <c r="S849" t="s">
        <v>165</v>
      </c>
    </row>
    <row r="850">
      <c r="A850" t="s">
        <v>165</v>
      </c>
      <c r="B850" t="s">
        <v>165</v>
      </c>
      <c r="C850" t="s">
        <v>165</v>
      </c>
      <c r="D850" t="s">
        <v>165</v>
      </c>
      <c r="F850" t="s">
        <v>165</v>
      </c>
      <c r="G850" t="s">
        <v>165</v>
      </c>
      <c r="H850" t="s">
        <v>165</v>
      </c>
      <c r="I850" t="s">
        <v>165</v>
      </c>
      <c r="K850" t="s">
        <v>165</v>
      </c>
      <c r="L850" t="s">
        <v>165</v>
      </c>
      <c r="M850" t="s">
        <v>165</v>
      </c>
      <c r="N850" t="s">
        <v>165</v>
      </c>
      <c r="P850" t="s">
        <v>165</v>
      </c>
      <c r="Q850" t="s">
        <v>165</v>
      </c>
      <c r="R850" t="s">
        <v>165</v>
      </c>
      <c r="S850" t="s">
        <v>165</v>
      </c>
    </row>
    <row r="851">
      <c r="A851" t="s">
        <v>165</v>
      </c>
      <c r="B851" t="s">
        <v>165</v>
      </c>
      <c r="C851" t="s">
        <v>165</v>
      </c>
      <c r="D851" t="s">
        <v>165</v>
      </c>
      <c r="F851" t="s">
        <v>165</v>
      </c>
      <c r="G851" t="s">
        <v>165</v>
      </c>
      <c r="H851" t="s">
        <v>165</v>
      </c>
      <c r="I851" t="s">
        <v>165</v>
      </c>
      <c r="K851" t="s">
        <v>165</v>
      </c>
      <c r="L851" t="s">
        <v>165</v>
      </c>
      <c r="M851" t="s">
        <v>165</v>
      </c>
      <c r="N851" t="s">
        <v>165</v>
      </c>
      <c r="P851" t="s">
        <v>165</v>
      </c>
      <c r="Q851" t="s">
        <v>165</v>
      </c>
      <c r="R851" t="s">
        <v>165</v>
      </c>
      <c r="S851" t="s">
        <v>165</v>
      </c>
    </row>
    <row r="852">
      <c r="A852" t="s">
        <v>165</v>
      </c>
      <c r="B852" t="s">
        <v>165</v>
      </c>
      <c r="C852" t="s">
        <v>165</v>
      </c>
      <c r="D852" t="s">
        <v>165</v>
      </c>
      <c r="F852" t="s">
        <v>165</v>
      </c>
      <c r="G852" t="s">
        <v>165</v>
      </c>
      <c r="H852" t="s">
        <v>165</v>
      </c>
      <c r="I852" t="s">
        <v>165</v>
      </c>
      <c r="K852" t="s">
        <v>165</v>
      </c>
      <c r="L852" t="s">
        <v>165</v>
      </c>
      <c r="M852" t="s">
        <v>165</v>
      </c>
      <c r="N852" t="s">
        <v>165</v>
      </c>
      <c r="P852" t="s">
        <v>165</v>
      </c>
      <c r="Q852" t="s">
        <v>165</v>
      </c>
      <c r="R852" t="s">
        <v>165</v>
      </c>
      <c r="S852" t="s">
        <v>165</v>
      </c>
    </row>
    <row r="853">
      <c r="A853" t="s">
        <v>165</v>
      </c>
      <c r="B853" t="s">
        <v>165</v>
      </c>
      <c r="C853" t="s">
        <v>165</v>
      </c>
      <c r="D853" t="s">
        <v>165</v>
      </c>
      <c r="F853" t="s">
        <v>165</v>
      </c>
      <c r="G853" t="s">
        <v>165</v>
      </c>
      <c r="H853" t="s">
        <v>165</v>
      </c>
      <c r="I853" t="s">
        <v>165</v>
      </c>
      <c r="K853" t="s">
        <v>165</v>
      </c>
      <c r="L853" t="s">
        <v>165</v>
      </c>
      <c r="M853" t="s">
        <v>165</v>
      </c>
      <c r="N853" t="s">
        <v>165</v>
      </c>
      <c r="P853" t="s">
        <v>165</v>
      </c>
      <c r="Q853" t="s">
        <v>165</v>
      </c>
      <c r="R853" t="s">
        <v>165</v>
      </c>
      <c r="S853" t="s">
        <v>165</v>
      </c>
    </row>
    <row r="854">
      <c r="A854" t="s">
        <v>165</v>
      </c>
      <c r="B854" t="s">
        <v>165</v>
      </c>
      <c r="C854" t="s">
        <v>165</v>
      </c>
      <c r="D854" t="s">
        <v>165</v>
      </c>
      <c r="F854" t="s">
        <v>165</v>
      </c>
      <c r="G854" t="s">
        <v>165</v>
      </c>
      <c r="H854" t="s">
        <v>165</v>
      </c>
      <c r="I854" t="s">
        <v>165</v>
      </c>
      <c r="K854" t="s">
        <v>165</v>
      </c>
      <c r="L854" t="s">
        <v>165</v>
      </c>
      <c r="M854" t="s">
        <v>165</v>
      </c>
      <c r="N854" t="s">
        <v>165</v>
      </c>
      <c r="P854" t="s">
        <v>165</v>
      </c>
      <c r="Q854" t="s">
        <v>165</v>
      </c>
      <c r="R854" t="s">
        <v>165</v>
      </c>
      <c r="S854" t="s">
        <v>165</v>
      </c>
    </row>
    <row r="855">
      <c r="A855" t="s">
        <v>165</v>
      </c>
      <c r="B855" t="s">
        <v>165</v>
      </c>
      <c r="C855" t="s">
        <v>165</v>
      </c>
      <c r="D855" t="s">
        <v>165</v>
      </c>
      <c r="F855" t="s">
        <v>165</v>
      </c>
      <c r="G855" t="s">
        <v>165</v>
      </c>
      <c r="H855" t="s">
        <v>165</v>
      </c>
      <c r="I855" t="s">
        <v>165</v>
      </c>
      <c r="K855" t="s">
        <v>165</v>
      </c>
      <c r="L855" t="s">
        <v>165</v>
      </c>
      <c r="M855" t="s">
        <v>165</v>
      </c>
      <c r="N855" t="s">
        <v>165</v>
      </c>
      <c r="P855" t="s">
        <v>165</v>
      </c>
      <c r="Q855" t="s">
        <v>165</v>
      </c>
      <c r="R855" t="s">
        <v>165</v>
      </c>
      <c r="S855" t="s">
        <v>165</v>
      </c>
    </row>
    <row r="856">
      <c r="A856" t="s">
        <v>165</v>
      </c>
      <c r="B856" t="s">
        <v>165</v>
      </c>
      <c r="C856" t="s">
        <v>165</v>
      </c>
      <c r="D856" t="s">
        <v>165</v>
      </c>
      <c r="F856" t="s">
        <v>165</v>
      </c>
      <c r="G856" t="s">
        <v>165</v>
      </c>
      <c r="H856" t="s">
        <v>165</v>
      </c>
      <c r="I856" t="s">
        <v>165</v>
      </c>
      <c r="K856" t="s">
        <v>165</v>
      </c>
      <c r="L856" t="s">
        <v>165</v>
      </c>
      <c r="M856" t="s">
        <v>165</v>
      </c>
      <c r="N856" t="s">
        <v>165</v>
      </c>
      <c r="P856" t="s">
        <v>165</v>
      </c>
      <c r="Q856" t="s">
        <v>165</v>
      </c>
      <c r="R856" t="s">
        <v>165</v>
      </c>
      <c r="S856" t="s">
        <v>165</v>
      </c>
    </row>
    <row r="857">
      <c r="A857" t="s">
        <v>165</v>
      </c>
      <c r="B857" t="s">
        <v>165</v>
      </c>
      <c r="C857" t="s">
        <v>165</v>
      </c>
      <c r="D857" t="s">
        <v>165</v>
      </c>
      <c r="F857" t="s">
        <v>165</v>
      </c>
      <c r="G857" t="s">
        <v>165</v>
      </c>
      <c r="H857" t="s">
        <v>165</v>
      </c>
      <c r="I857" t="s">
        <v>165</v>
      </c>
      <c r="K857" t="s">
        <v>165</v>
      </c>
      <c r="L857" t="s">
        <v>165</v>
      </c>
      <c r="M857" t="s">
        <v>165</v>
      </c>
      <c r="N857" t="s">
        <v>165</v>
      </c>
      <c r="P857" t="s">
        <v>165</v>
      </c>
      <c r="Q857" t="s">
        <v>165</v>
      </c>
      <c r="R857" t="s">
        <v>165</v>
      </c>
      <c r="S857" t="s">
        <v>165</v>
      </c>
    </row>
    <row r="858">
      <c r="A858" t="s">
        <v>165</v>
      </c>
      <c r="B858" t="s">
        <v>165</v>
      </c>
      <c r="C858" t="s">
        <v>165</v>
      </c>
      <c r="D858" t="s">
        <v>165</v>
      </c>
      <c r="F858" t="s">
        <v>165</v>
      </c>
      <c r="G858" t="s">
        <v>165</v>
      </c>
      <c r="H858" t="s">
        <v>165</v>
      </c>
      <c r="I858" t="s">
        <v>165</v>
      </c>
      <c r="K858" t="s">
        <v>165</v>
      </c>
      <c r="L858" t="s">
        <v>165</v>
      </c>
      <c r="M858" t="s">
        <v>165</v>
      </c>
      <c r="N858" t="s">
        <v>165</v>
      </c>
      <c r="P858" t="s">
        <v>165</v>
      </c>
      <c r="Q858" t="s">
        <v>165</v>
      </c>
      <c r="R858" t="s">
        <v>165</v>
      </c>
      <c r="S858" t="s">
        <v>165</v>
      </c>
    </row>
    <row r="859">
      <c r="A859" t="s">
        <v>165</v>
      </c>
      <c r="B859" t="s">
        <v>165</v>
      </c>
      <c r="C859" t="s">
        <v>165</v>
      </c>
      <c r="D859" t="s">
        <v>165</v>
      </c>
      <c r="F859" t="s">
        <v>165</v>
      </c>
      <c r="G859" t="s">
        <v>165</v>
      </c>
      <c r="H859" t="s">
        <v>165</v>
      </c>
      <c r="I859" t="s">
        <v>165</v>
      </c>
      <c r="K859" t="s">
        <v>165</v>
      </c>
      <c r="L859" t="s">
        <v>165</v>
      </c>
      <c r="M859" t="s">
        <v>165</v>
      </c>
      <c r="N859" t="s">
        <v>165</v>
      </c>
      <c r="P859" t="s">
        <v>165</v>
      </c>
      <c r="Q859" t="s">
        <v>165</v>
      </c>
      <c r="R859" t="s">
        <v>165</v>
      </c>
      <c r="S859" t="s">
        <v>165</v>
      </c>
    </row>
    <row r="860">
      <c r="A860" t="s">
        <v>165</v>
      </c>
      <c r="B860" t="s">
        <v>165</v>
      </c>
      <c r="C860" t="s">
        <v>165</v>
      </c>
      <c r="D860" t="s">
        <v>165</v>
      </c>
      <c r="F860" t="s">
        <v>165</v>
      </c>
      <c r="G860" t="s">
        <v>165</v>
      </c>
      <c r="H860" t="s">
        <v>165</v>
      </c>
      <c r="I860" t="s">
        <v>165</v>
      </c>
      <c r="K860" t="s">
        <v>165</v>
      </c>
      <c r="L860" t="s">
        <v>165</v>
      </c>
      <c r="M860" t="s">
        <v>165</v>
      </c>
      <c r="N860" t="s">
        <v>165</v>
      </c>
      <c r="P860" t="s">
        <v>165</v>
      </c>
      <c r="Q860" t="s">
        <v>165</v>
      </c>
      <c r="R860" t="s">
        <v>165</v>
      </c>
      <c r="S860" t="s">
        <v>165</v>
      </c>
    </row>
    <row r="861">
      <c r="A861" t="s">
        <v>165</v>
      </c>
      <c r="B861" t="s">
        <v>165</v>
      </c>
      <c r="C861" t="s">
        <v>165</v>
      </c>
      <c r="D861" t="s">
        <v>165</v>
      </c>
      <c r="F861" t="s">
        <v>165</v>
      </c>
      <c r="G861" t="s">
        <v>165</v>
      </c>
      <c r="H861" t="s">
        <v>165</v>
      </c>
      <c r="I861" t="s">
        <v>165</v>
      </c>
      <c r="K861" t="s">
        <v>165</v>
      </c>
      <c r="L861" t="s">
        <v>165</v>
      </c>
      <c r="M861" t="s">
        <v>165</v>
      </c>
      <c r="N861" t="s">
        <v>165</v>
      </c>
      <c r="P861" t="s">
        <v>165</v>
      </c>
      <c r="Q861" t="s">
        <v>165</v>
      </c>
      <c r="R861" t="s">
        <v>165</v>
      </c>
      <c r="S861" t="s">
        <v>165</v>
      </c>
    </row>
    <row r="862">
      <c r="A862" t="s">
        <v>165</v>
      </c>
      <c r="B862" t="s">
        <v>165</v>
      </c>
      <c r="C862" t="s">
        <v>165</v>
      </c>
      <c r="D862" t="s">
        <v>165</v>
      </c>
      <c r="F862" t="s">
        <v>165</v>
      </c>
      <c r="G862" t="s">
        <v>165</v>
      </c>
      <c r="H862" t="s">
        <v>165</v>
      </c>
      <c r="I862" t="s">
        <v>165</v>
      </c>
      <c r="K862" t="s">
        <v>165</v>
      </c>
      <c r="L862" t="s">
        <v>165</v>
      </c>
      <c r="M862" t="s">
        <v>165</v>
      </c>
      <c r="N862" t="s">
        <v>165</v>
      </c>
      <c r="P862" t="s">
        <v>165</v>
      </c>
      <c r="Q862" t="s">
        <v>165</v>
      </c>
      <c r="R862" t="s">
        <v>165</v>
      </c>
      <c r="S862" t="s">
        <v>165</v>
      </c>
    </row>
    <row r="863">
      <c r="A863" t="s">
        <v>165</v>
      </c>
      <c r="B863" t="s">
        <v>165</v>
      </c>
      <c r="C863" t="s">
        <v>165</v>
      </c>
      <c r="D863" t="s">
        <v>165</v>
      </c>
      <c r="F863" t="s">
        <v>165</v>
      </c>
      <c r="G863" t="s">
        <v>165</v>
      </c>
      <c r="H863" t="s">
        <v>165</v>
      </c>
      <c r="I863" t="s">
        <v>165</v>
      </c>
      <c r="K863" t="s">
        <v>165</v>
      </c>
      <c r="L863" t="s">
        <v>165</v>
      </c>
      <c r="M863" t="s">
        <v>165</v>
      </c>
      <c r="N863" t="s">
        <v>165</v>
      </c>
      <c r="P863" t="s">
        <v>165</v>
      </c>
      <c r="Q863" t="s">
        <v>165</v>
      </c>
      <c r="R863" t="s">
        <v>165</v>
      </c>
      <c r="S863" t="s">
        <v>165</v>
      </c>
    </row>
    <row r="864">
      <c r="A864" t="s">
        <v>165</v>
      </c>
      <c r="B864" t="s">
        <v>165</v>
      </c>
      <c r="C864" t="s">
        <v>165</v>
      </c>
      <c r="D864" t="s">
        <v>165</v>
      </c>
      <c r="F864" t="s">
        <v>165</v>
      </c>
      <c r="G864" t="s">
        <v>165</v>
      </c>
      <c r="H864" t="s">
        <v>165</v>
      </c>
      <c r="I864" t="s">
        <v>165</v>
      </c>
      <c r="K864" t="s">
        <v>165</v>
      </c>
      <c r="L864" t="s">
        <v>165</v>
      </c>
      <c r="M864" t="s">
        <v>165</v>
      </c>
      <c r="N864" t="s">
        <v>165</v>
      </c>
      <c r="P864" t="s">
        <v>165</v>
      </c>
      <c r="Q864" t="s">
        <v>165</v>
      </c>
      <c r="R864" t="s">
        <v>165</v>
      </c>
      <c r="S864" t="s">
        <v>165</v>
      </c>
    </row>
    <row r="865">
      <c r="A865" t="s">
        <v>165</v>
      </c>
      <c r="B865" t="s">
        <v>165</v>
      </c>
      <c r="C865" t="s">
        <v>165</v>
      </c>
      <c r="D865" t="s">
        <v>165</v>
      </c>
      <c r="F865" t="s">
        <v>165</v>
      </c>
      <c r="G865" t="s">
        <v>165</v>
      </c>
      <c r="H865" t="s">
        <v>165</v>
      </c>
      <c r="I865" t="s">
        <v>165</v>
      </c>
      <c r="K865" t="s">
        <v>165</v>
      </c>
      <c r="L865" t="s">
        <v>165</v>
      </c>
      <c r="M865" t="s">
        <v>165</v>
      </c>
      <c r="N865" t="s">
        <v>165</v>
      </c>
      <c r="P865" t="s">
        <v>165</v>
      </c>
      <c r="Q865" t="s">
        <v>165</v>
      </c>
      <c r="R865" t="s">
        <v>165</v>
      </c>
      <c r="S865" t="s">
        <v>165</v>
      </c>
    </row>
    <row r="866">
      <c r="A866" t="s">
        <v>165</v>
      </c>
      <c r="B866" t="s">
        <v>165</v>
      </c>
      <c r="C866" t="s">
        <v>165</v>
      </c>
      <c r="D866" t="s">
        <v>165</v>
      </c>
      <c r="F866" t="s">
        <v>165</v>
      </c>
      <c r="G866" t="s">
        <v>165</v>
      </c>
      <c r="H866" t="s">
        <v>165</v>
      </c>
      <c r="I866" t="s">
        <v>165</v>
      </c>
      <c r="K866" t="s">
        <v>165</v>
      </c>
      <c r="L866" t="s">
        <v>165</v>
      </c>
      <c r="M866" t="s">
        <v>165</v>
      </c>
      <c r="N866" t="s">
        <v>165</v>
      </c>
      <c r="P866" t="s">
        <v>165</v>
      </c>
      <c r="Q866" t="s">
        <v>165</v>
      </c>
      <c r="R866" t="s">
        <v>165</v>
      </c>
      <c r="S866" t="s">
        <v>165</v>
      </c>
    </row>
    <row r="867">
      <c r="A867" t="s">
        <v>165</v>
      </c>
      <c r="B867" t="s">
        <v>165</v>
      </c>
      <c r="C867" t="s">
        <v>165</v>
      </c>
      <c r="D867" t="s">
        <v>165</v>
      </c>
      <c r="F867" t="s">
        <v>165</v>
      </c>
      <c r="G867" t="s">
        <v>165</v>
      </c>
      <c r="H867" t="s">
        <v>165</v>
      </c>
      <c r="I867" t="s">
        <v>165</v>
      </c>
      <c r="K867" t="s">
        <v>165</v>
      </c>
      <c r="L867" t="s">
        <v>165</v>
      </c>
      <c r="M867" t="s">
        <v>165</v>
      </c>
      <c r="N867" t="s">
        <v>165</v>
      </c>
      <c r="P867" t="s">
        <v>165</v>
      </c>
      <c r="Q867" t="s">
        <v>165</v>
      </c>
      <c r="R867" t="s">
        <v>165</v>
      </c>
      <c r="S867" t="s">
        <v>165</v>
      </c>
    </row>
    <row r="868">
      <c r="A868" t="s">
        <v>165</v>
      </c>
      <c r="B868" t="s">
        <v>165</v>
      </c>
      <c r="C868" t="s">
        <v>165</v>
      </c>
      <c r="D868" t="s">
        <v>165</v>
      </c>
      <c r="F868" t="s">
        <v>165</v>
      </c>
      <c r="G868" t="s">
        <v>165</v>
      </c>
      <c r="H868" t="s">
        <v>165</v>
      </c>
      <c r="I868" t="s">
        <v>165</v>
      </c>
      <c r="K868" t="s">
        <v>165</v>
      </c>
      <c r="L868" t="s">
        <v>165</v>
      </c>
      <c r="M868" t="s">
        <v>165</v>
      </c>
      <c r="N868" t="s">
        <v>165</v>
      </c>
      <c r="P868" t="s">
        <v>165</v>
      </c>
      <c r="Q868" t="s">
        <v>165</v>
      </c>
      <c r="R868" t="s">
        <v>165</v>
      </c>
      <c r="S868" t="s">
        <v>165</v>
      </c>
    </row>
    <row r="869">
      <c r="A869" t="s">
        <v>165</v>
      </c>
      <c r="B869" t="s">
        <v>165</v>
      </c>
      <c r="C869" t="s">
        <v>165</v>
      </c>
      <c r="D869" t="s">
        <v>165</v>
      </c>
      <c r="F869" t="s">
        <v>165</v>
      </c>
      <c r="G869" t="s">
        <v>165</v>
      </c>
      <c r="H869" t="s">
        <v>165</v>
      </c>
      <c r="I869" t="s">
        <v>165</v>
      </c>
      <c r="K869" t="s">
        <v>165</v>
      </c>
      <c r="L869" t="s">
        <v>165</v>
      </c>
      <c r="M869" t="s">
        <v>165</v>
      </c>
      <c r="N869" t="s">
        <v>165</v>
      </c>
      <c r="P869" t="s">
        <v>165</v>
      </c>
      <c r="Q869" t="s">
        <v>165</v>
      </c>
      <c r="R869" t="s">
        <v>165</v>
      </c>
      <c r="S869" t="s">
        <v>165</v>
      </c>
    </row>
    <row r="870">
      <c r="A870" t="s">
        <v>165</v>
      </c>
      <c r="B870" t="s">
        <v>165</v>
      </c>
      <c r="C870" t="s">
        <v>165</v>
      </c>
      <c r="D870" t="s">
        <v>165</v>
      </c>
      <c r="F870" t="s">
        <v>165</v>
      </c>
      <c r="G870" t="s">
        <v>165</v>
      </c>
      <c r="H870" t="s">
        <v>165</v>
      </c>
      <c r="I870" t="s">
        <v>165</v>
      </c>
      <c r="K870" t="s">
        <v>165</v>
      </c>
      <c r="L870" t="s">
        <v>165</v>
      </c>
      <c r="M870" t="s">
        <v>165</v>
      </c>
      <c r="N870" t="s">
        <v>165</v>
      </c>
      <c r="P870" t="s">
        <v>165</v>
      </c>
      <c r="Q870" t="s">
        <v>165</v>
      </c>
      <c r="R870" t="s">
        <v>165</v>
      </c>
      <c r="S870" t="s">
        <v>165</v>
      </c>
    </row>
    <row r="871">
      <c r="A871" t="s">
        <v>165</v>
      </c>
      <c r="B871" t="s">
        <v>165</v>
      </c>
      <c r="C871" t="s">
        <v>165</v>
      </c>
      <c r="D871" t="s">
        <v>165</v>
      </c>
      <c r="F871" t="s">
        <v>165</v>
      </c>
      <c r="G871" t="s">
        <v>165</v>
      </c>
      <c r="H871" t="s">
        <v>165</v>
      </c>
      <c r="I871" t="s">
        <v>165</v>
      </c>
      <c r="K871" t="s">
        <v>165</v>
      </c>
      <c r="L871" t="s">
        <v>165</v>
      </c>
      <c r="M871" t="s">
        <v>165</v>
      </c>
      <c r="N871" t="s">
        <v>165</v>
      </c>
      <c r="P871" t="s">
        <v>165</v>
      </c>
      <c r="Q871" t="s">
        <v>165</v>
      </c>
      <c r="R871" t="s">
        <v>165</v>
      </c>
      <c r="S871" t="s">
        <v>165</v>
      </c>
    </row>
    <row r="872">
      <c r="A872" t="s">
        <v>165</v>
      </c>
      <c r="B872" t="s">
        <v>165</v>
      </c>
      <c r="C872" t="s">
        <v>165</v>
      </c>
      <c r="D872" t="s">
        <v>165</v>
      </c>
      <c r="F872" t="s">
        <v>165</v>
      </c>
      <c r="G872" t="s">
        <v>165</v>
      </c>
      <c r="H872" t="s">
        <v>165</v>
      </c>
      <c r="I872" t="s">
        <v>165</v>
      </c>
      <c r="K872" t="s">
        <v>165</v>
      </c>
      <c r="L872" t="s">
        <v>165</v>
      </c>
      <c r="M872" t="s">
        <v>165</v>
      </c>
      <c r="N872" t="s">
        <v>165</v>
      </c>
      <c r="P872" t="s">
        <v>165</v>
      </c>
      <c r="Q872" t="s">
        <v>165</v>
      </c>
      <c r="R872" t="s">
        <v>165</v>
      </c>
      <c r="S872" t="s">
        <v>165</v>
      </c>
    </row>
    <row r="873">
      <c r="A873" t="s">
        <v>165</v>
      </c>
      <c r="B873" t="s">
        <v>165</v>
      </c>
      <c r="C873" t="s">
        <v>165</v>
      </c>
      <c r="D873" t="s">
        <v>165</v>
      </c>
      <c r="F873" t="s">
        <v>165</v>
      </c>
      <c r="G873" t="s">
        <v>165</v>
      </c>
      <c r="H873" t="s">
        <v>165</v>
      </c>
      <c r="I873" t="s">
        <v>165</v>
      </c>
      <c r="K873" t="s">
        <v>165</v>
      </c>
      <c r="L873" t="s">
        <v>165</v>
      </c>
      <c r="M873" t="s">
        <v>165</v>
      </c>
      <c r="N873" t="s">
        <v>165</v>
      </c>
      <c r="P873" t="s">
        <v>165</v>
      </c>
      <c r="Q873" t="s">
        <v>165</v>
      </c>
      <c r="R873" t="s">
        <v>165</v>
      </c>
      <c r="S873" t="s">
        <v>165</v>
      </c>
    </row>
    <row r="874">
      <c r="A874" t="s">
        <v>165</v>
      </c>
      <c r="B874" t="s">
        <v>165</v>
      </c>
      <c r="C874" t="s">
        <v>165</v>
      </c>
      <c r="D874" t="s">
        <v>165</v>
      </c>
      <c r="F874" t="s">
        <v>165</v>
      </c>
      <c r="G874" t="s">
        <v>165</v>
      </c>
      <c r="H874" t="s">
        <v>165</v>
      </c>
      <c r="I874" t="s">
        <v>165</v>
      </c>
      <c r="K874" t="s">
        <v>165</v>
      </c>
      <c r="L874" t="s">
        <v>165</v>
      </c>
      <c r="M874" t="s">
        <v>165</v>
      </c>
      <c r="N874" t="s">
        <v>165</v>
      </c>
      <c r="P874" t="s">
        <v>165</v>
      </c>
      <c r="Q874" t="s">
        <v>165</v>
      </c>
      <c r="R874" t="s">
        <v>165</v>
      </c>
      <c r="S874" t="s">
        <v>165</v>
      </c>
    </row>
    <row r="875">
      <c r="A875" t="s">
        <v>165</v>
      </c>
      <c r="B875" t="s">
        <v>165</v>
      </c>
      <c r="C875" t="s">
        <v>165</v>
      </c>
      <c r="D875" t="s">
        <v>165</v>
      </c>
      <c r="F875" t="s">
        <v>165</v>
      </c>
      <c r="G875" t="s">
        <v>165</v>
      </c>
      <c r="H875" t="s">
        <v>165</v>
      </c>
      <c r="I875" t="s">
        <v>165</v>
      </c>
      <c r="K875" t="s">
        <v>165</v>
      </c>
      <c r="L875" t="s">
        <v>165</v>
      </c>
      <c r="M875" t="s">
        <v>165</v>
      </c>
      <c r="N875" t="s">
        <v>165</v>
      </c>
      <c r="P875" t="s">
        <v>165</v>
      </c>
      <c r="Q875" t="s">
        <v>165</v>
      </c>
      <c r="R875" t="s">
        <v>165</v>
      </c>
      <c r="S875" t="s">
        <v>165</v>
      </c>
    </row>
    <row r="876">
      <c r="A876" t="s">
        <v>165</v>
      </c>
      <c r="B876" t="s">
        <v>165</v>
      </c>
      <c r="C876" t="s">
        <v>165</v>
      </c>
      <c r="D876" t="s">
        <v>165</v>
      </c>
      <c r="F876" t="s">
        <v>165</v>
      </c>
      <c r="G876" t="s">
        <v>165</v>
      </c>
      <c r="H876" t="s">
        <v>165</v>
      </c>
      <c r="I876" t="s">
        <v>165</v>
      </c>
      <c r="K876" t="s">
        <v>165</v>
      </c>
      <c r="L876" t="s">
        <v>165</v>
      </c>
      <c r="M876" t="s">
        <v>165</v>
      </c>
      <c r="N876" t="s">
        <v>165</v>
      </c>
      <c r="P876" t="s">
        <v>165</v>
      </c>
      <c r="Q876" t="s">
        <v>165</v>
      </c>
      <c r="R876" t="s">
        <v>165</v>
      </c>
      <c r="S876" t="s">
        <v>165</v>
      </c>
    </row>
    <row r="877">
      <c r="A877" t="s">
        <v>165</v>
      </c>
      <c r="B877" t="s">
        <v>165</v>
      </c>
      <c r="C877" t="s">
        <v>165</v>
      </c>
      <c r="D877" t="s">
        <v>165</v>
      </c>
      <c r="F877" t="s">
        <v>165</v>
      </c>
      <c r="G877" t="s">
        <v>165</v>
      </c>
      <c r="H877" t="s">
        <v>165</v>
      </c>
      <c r="I877" t="s">
        <v>165</v>
      </c>
      <c r="K877" t="s">
        <v>165</v>
      </c>
      <c r="L877" t="s">
        <v>165</v>
      </c>
      <c r="M877" t="s">
        <v>165</v>
      </c>
      <c r="N877" t="s">
        <v>165</v>
      </c>
      <c r="P877" t="s">
        <v>165</v>
      </c>
      <c r="Q877" t="s">
        <v>165</v>
      </c>
      <c r="R877" t="s">
        <v>165</v>
      </c>
      <c r="S877" t="s">
        <v>165</v>
      </c>
    </row>
    <row r="878">
      <c r="A878" t="s">
        <v>165</v>
      </c>
      <c r="B878" t="s">
        <v>165</v>
      </c>
      <c r="C878" t="s">
        <v>165</v>
      </c>
      <c r="D878" t="s">
        <v>165</v>
      </c>
      <c r="F878" t="s">
        <v>165</v>
      </c>
      <c r="G878" t="s">
        <v>165</v>
      </c>
      <c r="H878" t="s">
        <v>165</v>
      </c>
      <c r="I878" t="s">
        <v>165</v>
      </c>
      <c r="K878" t="s">
        <v>165</v>
      </c>
      <c r="L878" t="s">
        <v>165</v>
      </c>
      <c r="M878" t="s">
        <v>165</v>
      </c>
      <c r="N878" t="s">
        <v>165</v>
      </c>
      <c r="P878" t="s">
        <v>165</v>
      </c>
      <c r="Q878" t="s">
        <v>165</v>
      </c>
      <c r="R878" t="s">
        <v>165</v>
      </c>
      <c r="S878" t="s">
        <v>165</v>
      </c>
    </row>
    <row r="879">
      <c r="A879" t="s">
        <v>165</v>
      </c>
      <c r="B879" t="s">
        <v>165</v>
      </c>
      <c r="C879" t="s">
        <v>165</v>
      </c>
      <c r="D879" t="s">
        <v>165</v>
      </c>
      <c r="F879" t="s">
        <v>165</v>
      </c>
      <c r="G879" t="s">
        <v>165</v>
      </c>
      <c r="H879" t="s">
        <v>165</v>
      </c>
      <c r="I879" t="s">
        <v>165</v>
      </c>
      <c r="K879" t="s">
        <v>165</v>
      </c>
      <c r="L879" t="s">
        <v>165</v>
      </c>
      <c r="M879" t="s">
        <v>165</v>
      </c>
      <c r="N879" t="s">
        <v>165</v>
      </c>
      <c r="P879" t="s">
        <v>165</v>
      </c>
      <c r="Q879" t="s">
        <v>165</v>
      </c>
      <c r="R879" t="s">
        <v>165</v>
      </c>
      <c r="S879" t="s">
        <v>165</v>
      </c>
    </row>
    <row r="880">
      <c r="A880" t="s">
        <v>165</v>
      </c>
      <c r="B880" t="s">
        <v>165</v>
      </c>
      <c r="C880" t="s">
        <v>165</v>
      </c>
      <c r="D880" t="s">
        <v>165</v>
      </c>
      <c r="F880" t="s">
        <v>165</v>
      </c>
      <c r="G880" t="s">
        <v>165</v>
      </c>
      <c r="H880" t="s">
        <v>165</v>
      </c>
      <c r="I880" t="s">
        <v>165</v>
      </c>
      <c r="K880" t="s">
        <v>165</v>
      </c>
      <c r="L880" t="s">
        <v>165</v>
      </c>
      <c r="M880" t="s">
        <v>165</v>
      </c>
      <c r="N880" t="s">
        <v>165</v>
      </c>
      <c r="P880" t="s">
        <v>165</v>
      </c>
      <c r="Q880" t="s">
        <v>165</v>
      </c>
      <c r="R880" t="s">
        <v>165</v>
      </c>
      <c r="S880" t="s">
        <v>165</v>
      </c>
    </row>
    <row r="881">
      <c r="A881" t="s">
        <v>165</v>
      </c>
      <c r="B881" t="s">
        <v>165</v>
      </c>
      <c r="C881" t="s">
        <v>165</v>
      </c>
      <c r="D881" t="s">
        <v>165</v>
      </c>
      <c r="F881" t="s">
        <v>165</v>
      </c>
      <c r="G881" t="s">
        <v>165</v>
      </c>
      <c r="H881" t="s">
        <v>165</v>
      </c>
      <c r="I881" t="s">
        <v>165</v>
      </c>
      <c r="K881" t="s">
        <v>165</v>
      </c>
      <c r="L881" t="s">
        <v>165</v>
      </c>
      <c r="M881" t="s">
        <v>165</v>
      </c>
      <c r="N881" t="s">
        <v>165</v>
      </c>
      <c r="P881" t="s">
        <v>165</v>
      </c>
      <c r="Q881" t="s">
        <v>165</v>
      </c>
      <c r="R881" t="s">
        <v>165</v>
      </c>
      <c r="S881" t="s">
        <v>165</v>
      </c>
    </row>
    <row r="882">
      <c r="A882" t="s">
        <v>165</v>
      </c>
      <c r="B882" t="s">
        <v>165</v>
      </c>
      <c r="C882" t="s">
        <v>165</v>
      </c>
      <c r="D882" t="s">
        <v>165</v>
      </c>
      <c r="F882" t="s">
        <v>165</v>
      </c>
      <c r="G882" t="s">
        <v>165</v>
      </c>
      <c r="H882" t="s">
        <v>165</v>
      </c>
      <c r="I882" t="s">
        <v>165</v>
      </c>
      <c r="K882" t="s">
        <v>165</v>
      </c>
      <c r="L882" t="s">
        <v>165</v>
      </c>
      <c r="M882" t="s">
        <v>165</v>
      </c>
      <c r="N882" t="s">
        <v>165</v>
      </c>
      <c r="P882" t="s">
        <v>165</v>
      </c>
      <c r="Q882" t="s">
        <v>165</v>
      </c>
      <c r="R882" t="s">
        <v>165</v>
      </c>
      <c r="S882" t="s">
        <v>165</v>
      </c>
    </row>
    <row r="883">
      <c r="A883" t="s">
        <v>165</v>
      </c>
      <c r="B883" t="s">
        <v>165</v>
      </c>
      <c r="C883" t="s">
        <v>165</v>
      </c>
      <c r="D883" t="s">
        <v>165</v>
      </c>
      <c r="F883" t="s">
        <v>165</v>
      </c>
      <c r="G883" t="s">
        <v>165</v>
      </c>
      <c r="H883" t="s">
        <v>165</v>
      </c>
      <c r="I883" t="s">
        <v>165</v>
      </c>
      <c r="K883" t="s">
        <v>165</v>
      </c>
      <c r="L883" t="s">
        <v>165</v>
      </c>
      <c r="M883" t="s">
        <v>165</v>
      </c>
      <c r="N883" t="s">
        <v>165</v>
      </c>
      <c r="P883" t="s">
        <v>165</v>
      </c>
      <c r="Q883" t="s">
        <v>165</v>
      </c>
      <c r="R883" t="s">
        <v>165</v>
      </c>
      <c r="S883" t="s">
        <v>165</v>
      </c>
    </row>
    <row r="884">
      <c r="A884" t="s">
        <v>165</v>
      </c>
      <c r="B884" t="s">
        <v>165</v>
      </c>
      <c r="C884" t="s">
        <v>165</v>
      </c>
      <c r="D884" t="s">
        <v>165</v>
      </c>
      <c r="F884" t="s">
        <v>165</v>
      </c>
      <c r="G884" t="s">
        <v>165</v>
      </c>
      <c r="H884" t="s">
        <v>165</v>
      </c>
      <c r="I884" t="s">
        <v>165</v>
      </c>
      <c r="K884" t="s">
        <v>165</v>
      </c>
      <c r="L884" t="s">
        <v>165</v>
      </c>
      <c r="M884" t="s">
        <v>165</v>
      </c>
      <c r="N884" t="s">
        <v>165</v>
      </c>
      <c r="P884" t="s">
        <v>165</v>
      </c>
      <c r="Q884" t="s">
        <v>165</v>
      </c>
      <c r="R884" t="s">
        <v>165</v>
      </c>
      <c r="S884" t="s">
        <v>165</v>
      </c>
    </row>
    <row r="885">
      <c r="A885" t="s">
        <v>165</v>
      </c>
      <c r="B885" t="s">
        <v>165</v>
      </c>
      <c r="C885" t="s">
        <v>165</v>
      </c>
      <c r="D885" t="s">
        <v>165</v>
      </c>
      <c r="F885" t="s">
        <v>165</v>
      </c>
      <c r="G885" t="s">
        <v>165</v>
      </c>
      <c r="H885" t="s">
        <v>165</v>
      </c>
      <c r="I885" t="s">
        <v>165</v>
      </c>
      <c r="K885" t="s">
        <v>165</v>
      </c>
      <c r="L885" t="s">
        <v>165</v>
      </c>
      <c r="M885" t="s">
        <v>165</v>
      </c>
      <c r="N885" t="s">
        <v>165</v>
      </c>
      <c r="P885" t="s">
        <v>165</v>
      </c>
      <c r="Q885" t="s">
        <v>165</v>
      </c>
      <c r="R885" t="s">
        <v>165</v>
      </c>
      <c r="S885" t="s">
        <v>165</v>
      </c>
    </row>
    <row r="886">
      <c r="A886" t="s">
        <v>165</v>
      </c>
      <c r="B886" t="s">
        <v>165</v>
      </c>
      <c r="C886" t="s">
        <v>165</v>
      </c>
      <c r="D886" t="s">
        <v>165</v>
      </c>
      <c r="F886" t="s">
        <v>165</v>
      </c>
      <c r="G886" t="s">
        <v>165</v>
      </c>
      <c r="H886" t="s">
        <v>165</v>
      </c>
      <c r="I886" t="s">
        <v>165</v>
      </c>
      <c r="K886" t="s">
        <v>165</v>
      </c>
      <c r="L886" t="s">
        <v>165</v>
      </c>
      <c r="M886" t="s">
        <v>165</v>
      </c>
      <c r="N886" t="s">
        <v>165</v>
      </c>
      <c r="P886" t="s">
        <v>165</v>
      </c>
      <c r="Q886" t="s">
        <v>165</v>
      </c>
      <c r="R886" t="s">
        <v>165</v>
      </c>
      <c r="S886" t="s">
        <v>165</v>
      </c>
    </row>
    <row r="887">
      <c r="A887" t="s">
        <v>165</v>
      </c>
      <c r="B887" t="s">
        <v>165</v>
      </c>
      <c r="C887" t="s">
        <v>165</v>
      </c>
      <c r="D887" t="s">
        <v>165</v>
      </c>
      <c r="F887" t="s">
        <v>165</v>
      </c>
      <c r="G887" t="s">
        <v>165</v>
      </c>
      <c r="H887" t="s">
        <v>165</v>
      </c>
      <c r="I887" t="s">
        <v>165</v>
      </c>
      <c r="K887" t="s">
        <v>165</v>
      </c>
      <c r="L887" t="s">
        <v>165</v>
      </c>
      <c r="M887" t="s">
        <v>165</v>
      </c>
      <c r="N887" t="s">
        <v>165</v>
      </c>
      <c r="P887" t="s">
        <v>165</v>
      </c>
      <c r="Q887" t="s">
        <v>165</v>
      </c>
      <c r="R887" t="s">
        <v>165</v>
      </c>
      <c r="S887" t="s">
        <v>165</v>
      </c>
    </row>
    <row r="888">
      <c r="A888" t="s">
        <v>165</v>
      </c>
      <c r="B888" t="s">
        <v>165</v>
      </c>
      <c r="C888" t="s">
        <v>165</v>
      </c>
      <c r="D888" t="s">
        <v>165</v>
      </c>
      <c r="F888" t="s">
        <v>165</v>
      </c>
      <c r="G888" t="s">
        <v>165</v>
      </c>
      <c r="H888" t="s">
        <v>165</v>
      </c>
      <c r="I888" t="s">
        <v>165</v>
      </c>
      <c r="K888" t="s">
        <v>165</v>
      </c>
      <c r="L888" t="s">
        <v>165</v>
      </c>
      <c r="M888" t="s">
        <v>165</v>
      </c>
      <c r="N888" t="s">
        <v>165</v>
      </c>
      <c r="P888" t="s">
        <v>165</v>
      </c>
      <c r="Q888" t="s">
        <v>165</v>
      </c>
      <c r="R888" t="s">
        <v>165</v>
      </c>
      <c r="S888" t="s">
        <v>165</v>
      </c>
    </row>
    <row r="889">
      <c r="A889" t="s">
        <v>165</v>
      </c>
      <c r="B889" t="s">
        <v>165</v>
      </c>
      <c r="C889" t="s">
        <v>165</v>
      </c>
      <c r="D889" t="s">
        <v>165</v>
      </c>
      <c r="F889" t="s">
        <v>165</v>
      </c>
      <c r="G889" t="s">
        <v>165</v>
      </c>
      <c r="H889" t="s">
        <v>165</v>
      </c>
      <c r="I889" t="s">
        <v>165</v>
      </c>
      <c r="K889" t="s">
        <v>165</v>
      </c>
      <c r="L889" t="s">
        <v>165</v>
      </c>
      <c r="M889" t="s">
        <v>165</v>
      </c>
      <c r="N889" t="s">
        <v>165</v>
      </c>
      <c r="P889" t="s">
        <v>165</v>
      </c>
      <c r="Q889" t="s">
        <v>165</v>
      </c>
      <c r="R889" t="s">
        <v>165</v>
      </c>
      <c r="S889" t="s">
        <v>165</v>
      </c>
    </row>
    <row r="890">
      <c r="A890" t="s">
        <v>165</v>
      </c>
      <c r="B890" t="s">
        <v>165</v>
      </c>
      <c r="C890" t="s">
        <v>165</v>
      </c>
      <c r="D890" t="s">
        <v>165</v>
      </c>
      <c r="F890" t="s">
        <v>165</v>
      </c>
      <c r="G890" t="s">
        <v>165</v>
      </c>
      <c r="H890" t="s">
        <v>165</v>
      </c>
      <c r="I890" t="s">
        <v>165</v>
      </c>
      <c r="K890" t="s">
        <v>165</v>
      </c>
      <c r="L890" t="s">
        <v>165</v>
      </c>
      <c r="M890" t="s">
        <v>165</v>
      </c>
      <c r="N890" t="s">
        <v>165</v>
      </c>
      <c r="P890" t="s">
        <v>165</v>
      </c>
      <c r="Q890" t="s">
        <v>165</v>
      </c>
      <c r="R890" t="s">
        <v>165</v>
      </c>
      <c r="S890" t="s">
        <v>165</v>
      </c>
    </row>
    <row r="891">
      <c r="A891" t="s">
        <v>165</v>
      </c>
      <c r="B891" t="s">
        <v>165</v>
      </c>
      <c r="C891" t="s">
        <v>165</v>
      </c>
      <c r="D891" t="s">
        <v>165</v>
      </c>
      <c r="F891" t="s">
        <v>165</v>
      </c>
      <c r="G891" t="s">
        <v>165</v>
      </c>
      <c r="H891" t="s">
        <v>165</v>
      </c>
      <c r="I891" t="s">
        <v>165</v>
      </c>
      <c r="K891" t="s">
        <v>165</v>
      </c>
      <c r="L891" t="s">
        <v>165</v>
      </c>
      <c r="M891" t="s">
        <v>165</v>
      </c>
      <c r="N891" t="s">
        <v>165</v>
      </c>
      <c r="P891" t="s">
        <v>165</v>
      </c>
      <c r="Q891" t="s">
        <v>165</v>
      </c>
      <c r="R891" t="s">
        <v>165</v>
      </c>
      <c r="S891" t="s">
        <v>165</v>
      </c>
    </row>
    <row r="892">
      <c r="A892" t="s">
        <v>165</v>
      </c>
      <c r="B892" t="s">
        <v>165</v>
      </c>
      <c r="C892" t="s">
        <v>165</v>
      </c>
      <c r="D892" t="s">
        <v>165</v>
      </c>
      <c r="F892" t="s">
        <v>165</v>
      </c>
      <c r="G892" t="s">
        <v>165</v>
      </c>
      <c r="H892" t="s">
        <v>165</v>
      </c>
      <c r="I892" t="s">
        <v>165</v>
      </c>
      <c r="K892" t="s">
        <v>165</v>
      </c>
      <c r="L892" t="s">
        <v>165</v>
      </c>
      <c r="M892" t="s">
        <v>165</v>
      </c>
      <c r="N892" t="s">
        <v>165</v>
      </c>
      <c r="P892" t="s">
        <v>165</v>
      </c>
      <c r="Q892" t="s">
        <v>165</v>
      </c>
      <c r="R892" t="s">
        <v>165</v>
      </c>
      <c r="S892" t="s">
        <v>165</v>
      </c>
    </row>
    <row r="893">
      <c r="A893" t="s">
        <v>165</v>
      </c>
      <c r="B893" t="s">
        <v>165</v>
      </c>
      <c r="C893" t="s">
        <v>165</v>
      </c>
      <c r="D893" t="s">
        <v>165</v>
      </c>
      <c r="F893" t="s">
        <v>165</v>
      </c>
      <c r="G893" t="s">
        <v>165</v>
      </c>
      <c r="H893" t="s">
        <v>165</v>
      </c>
      <c r="I893" t="s">
        <v>165</v>
      </c>
      <c r="K893" t="s">
        <v>165</v>
      </c>
      <c r="L893" t="s">
        <v>165</v>
      </c>
      <c r="M893" t="s">
        <v>165</v>
      </c>
      <c r="N893" t="s">
        <v>165</v>
      </c>
      <c r="P893" t="s">
        <v>165</v>
      </c>
      <c r="Q893" t="s">
        <v>165</v>
      </c>
      <c r="R893" t="s">
        <v>165</v>
      </c>
      <c r="S893" t="s">
        <v>165</v>
      </c>
    </row>
    <row r="894">
      <c r="A894" t="s">
        <v>165</v>
      </c>
      <c r="B894" t="s">
        <v>165</v>
      </c>
      <c r="C894" t="s">
        <v>165</v>
      </c>
      <c r="D894" t="s">
        <v>165</v>
      </c>
      <c r="F894" t="s">
        <v>165</v>
      </c>
      <c r="G894" t="s">
        <v>165</v>
      </c>
      <c r="H894" t="s">
        <v>165</v>
      </c>
      <c r="I894" t="s">
        <v>165</v>
      </c>
      <c r="K894" t="s">
        <v>165</v>
      </c>
      <c r="L894" t="s">
        <v>165</v>
      </c>
      <c r="M894" t="s">
        <v>165</v>
      </c>
      <c r="N894" t="s">
        <v>165</v>
      </c>
      <c r="P894" t="s">
        <v>165</v>
      </c>
      <c r="Q894" t="s">
        <v>165</v>
      </c>
      <c r="R894" t="s">
        <v>165</v>
      </c>
      <c r="S894" t="s">
        <v>165</v>
      </c>
    </row>
    <row r="895">
      <c r="A895" t="s">
        <v>165</v>
      </c>
      <c r="B895" t="s">
        <v>165</v>
      </c>
      <c r="C895" t="s">
        <v>165</v>
      </c>
      <c r="D895" t="s">
        <v>165</v>
      </c>
      <c r="F895" t="s">
        <v>165</v>
      </c>
      <c r="G895" t="s">
        <v>165</v>
      </c>
      <c r="H895" t="s">
        <v>165</v>
      </c>
      <c r="I895" t="s">
        <v>165</v>
      </c>
      <c r="K895" t="s">
        <v>165</v>
      </c>
      <c r="L895" t="s">
        <v>165</v>
      </c>
      <c r="M895" t="s">
        <v>165</v>
      </c>
      <c r="N895" t="s">
        <v>165</v>
      </c>
      <c r="P895" t="s">
        <v>165</v>
      </c>
      <c r="Q895" t="s">
        <v>165</v>
      </c>
      <c r="R895" t="s">
        <v>165</v>
      </c>
      <c r="S895" t="s">
        <v>165</v>
      </c>
    </row>
    <row r="896">
      <c r="A896" t="s">
        <v>165</v>
      </c>
      <c r="B896" t="s">
        <v>165</v>
      </c>
      <c r="C896" t="s">
        <v>165</v>
      </c>
      <c r="D896" t="s">
        <v>165</v>
      </c>
      <c r="F896" t="s">
        <v>165</v>
      </c>
      <c r="G896" t="s">
        <v>165</v>
      </c>
      <c r="H896" t="s">
        <v>165</v>
      </c>
      <c r="I896" t="s">
        <v>165</v>
      </c>
      <c r="K896" t="s">
        <v>165</v>
      </c>
      <c r="L896" t="s">
        <v>165</v>
      </c>
      <c r="M896" t="s">
        <v>165</v>
      </c>
      <c r="N896" t="s">
        <v>165</v>
      </c>
      <c r="P896" t="s">
        <v>165</v>
      </c>
      <c r="Q896" t="s">
        <v>165</v>
      </c>
      <c r="R896" t="s">
        <v>165</v>
      </c>
      <c r="S896" t="s">
        <v>165</v>
      </c>
    </row>
    <row r="897">
      <c r="A897" t="s">
        <v>165</v>
      </c>
      <c r="B897" t="s">
        <v>165</v>
      </c>
      <c r="C897" t="s">
        <v>165</v>
      </c>
      <c r="D897" t="s">
        <v>165</v>
      </c>
      <c r="F897" t="s">
        <v>165</v>
      </c>
      <c r="G897" t="s">
        <v>165</v>
      </c>
      <c r="H897" t="s">
        <v>165</v>
      </c>
      <c r="I897" t="s">
        <v>165</v>
      </c>
      <c r="K897" t="s">
        <v>165</v>
      </c>
      <c r="L897" t="s">
        <v>165</v>
      </c>
      <c r="M897" t="s">
        <v>165</v>
      </c>
      <c r="N897" t="s">
        <v>165</v>
      </c>
      <c r="P897" t="s">
        <v>165</v>
      </c>
      <c r="Q897" t="s">
        <v>165</v>
      </c>
      <c r="R897" t="s">
        <v>165</v>
      </c>
      <c r="S897" t="s">
        <v>165</v>
      </c>
    </row>
    <row r="898">
      <c r="A898" t="s">
        <v>165</v>
      </c>
      <c r="B898" t="s">
        <v>165</v>
      </c>
      <c r="C898" t="s">
        <v>165</v>
      </c>
      <c r="D898" t="s">
        <v>165</v>
      </c>
      <c r="F898" t="s">
        <v>165</v>
      </c>
      <c r="G898" t="s">
        <v>165</v>
      </c>
      <c r="H898" t="s">
        <v>165</v>
      </c>
      <c r="I898" t="s">
        <v>165</v>
      </c>
      <c r="K898" t="s">
        <v>165</v>
      </c>
      <c r="L898" t="s">
        <v>165</v>
      </c>
      <c r="M898" t="s">
        <v>165</v>
      </c>
      <c r="N898" t="s">
        <v>165</v>
      </c>
      <c r="P898" t="s">
        <v>165</v>
      </c>
      <c r="Q898" t="s">
        <v>165</v>
      </c>
      <c r="R898" t="s">
        <v>165</v>
      </c>
      <c r="S898" t="s">
        <v>165</v>
      </c>
    </row>
    <row r="899">
      <c r="A899" t="s">
        <v>165</v>
      </c>
      <c r="B899" t="s">
        <v>165</v>
      </c>
      <c r="C899" t="s">
        <v>165</v>
      </c>
      <c r="D899" t="s">
        <v>165</v>
      </c>
      <c r="F899" t="s">
        <v>165</v>
      </c>
      <c r="G899" t="s">
        <v>165</v>
      </c>
      <c r="H899" t="s">
        <v>165</v>
      </c>
      <c r="I899" t="s">
        <v>165</v>
      </c>
      <c r="K899" t="s">
        <v>165</v>
      </c>
      <c r="L899" t="s">
        <v>165</v>
      </c>
      <c r="M899" t="s">
        <v>165</v>
      </c>
      <c r="N899" t="s">
        <v>165</v>
      </c>
      <c r="P899" t="s">
        <v>165</v>
      </c>
      <c r="Q899" t="s">
        <v>165</v>
      </c>
      <c r="R899" t="s">
        <v>165</v>
      </c>
      <c r="S899" t="s">
        <v>165</v>
      </c>
    </row>
    <row r="900">
      <c r="A900" t="s">
        <v>165</v>
      </c>
      <c r="B900" t="s">
        <v>165</v>
      </c>
      <c r="C900" t="s">
        <v>165</v>
      </c>
      <c r="D900" t="s">
        <v>165</v>
      </c>
      <c r="F900" t="s">
        <v>165</v>
      </c>
      <c r="G900" t="s">
        <v>165</v>
      </c>
      <c r="H900" t="s">
        <v>165</v>
      </c>
      <c r="I900" t="s">
        <v>165</v>
      </c>
      <c r="K900" t="s">
        <v>165</v>
      </c>
      <c r="L900" t="s">
        <v>165</v>
      </c>
      <c r="M900" t="s">
        <v>165</v>
      </c>
      <c r="N900" t="s">
        <v>165</v>
      </c>
      <c r="P900" t="s">
        <v>165</v>
      </c>
      <c r="Q900" t="s">
        <v>165</v>
      </c>
      <c r="R900" t="s">
        <v>165</v>
      </c>
      <c r="S900" t="s">
        <v>165</v>
      </c>
    </row>
    <row r="901">
      <c r="A901" t="s">
        <v>165</v>
      </c>
      <c r="B901" t="s">
        <v>165</v>
      </c>
      <c r="C901" t="s">
        <v>165</v>
      </c>
      <c r="D901" t="s">
        <v>165</v>
      </c>
      <c r="F901" t="s">
        <v>165</v>
      </c>
      <c r="G901" t="s">
        <v>165</v>
      </c>
      <c r="H901" t="s">
        <v>165</v>
      </c>
      <c r="I901" t="s">
        <v>165</v>
      </c>
      <c r="K901" t="s">
        <v>165</v>
      </c>
      <c r="L901" t="s">
        <v>165</v>
      </c>
      <c r="M901" t="s">
        <v>165</v>
      </c>
      <c r="N901" t="s">
        <v>165</v>
      </c>
      <c r="P901" t="s">
        <v>165</v>
      </c>
      <c r="Q901" t="s">
        <v>165</v>
      </c>
      <c r="R901" t="s">
        <v>165</v>
      </c>
      <c r="S901" t="s">
        <v>165</v>
      </c>
    </row>
    <row r="902">
      <c r="A902" t="s">
        <v>165</v>
      </c>
      <c r="B902" t="s">
        <v>165</v>
      </c>
      <c r="C902" t="s">
        <v>165</v>
      </c>
      <c r="D902" t="s">
        <v>165</v>
      </c>
      <c r="F902" t="s">
        <v>165</v>
      </c>
      <c r="G902" t="s">
        <v>165</v>
      </c>
      <c r="H902" t="s">
        <v>165</v>
      </c>
      <c r="I902" t="s">
        <v>165</v>
      </c>
      <c r="K902" t="s">
        <v>165</v>
      </c>
      <c r="L902" t="s">
        <v>165</v>
      </c>
      <c r="M902" t="s">
        <v>165</v>
      </c>
      <c r="N902" t="s">
        <v>165</v>
      </c>
      <c r="P902" t="s">
        <v>165</v>
      </c>
      <c r="Q902" t="s">
        <v>165</v>
      </c>
      <c r="R902" t="s">
        <v>165</v>
      </c>
      <c r="S902" t="s">
        <v>165</v>
      </c>
    </row>
    <row r="903">
      <c r="A903" t="s">
        <v>165</v>
      </c>
      <c r="B903" t="s">
        <v>165</v>
      </c>
      <c r="C903" t="s">
        <v>165</v>
      </c>
      <c r="D903" t="s">
        <v>165</v>
      </c>
      <c r="F903" t="s">
        <v>165</v>
      </c>
      <c r="G903" t="s">
        <v>165</v>
      </c>
      <c r="H903" t="s">
        <v>165</v>
      </c>
      <c r="I903" t="s">
        <v>165</v>
      </c>
      <c r="K903" t="s">
        <v>165</v>
      </c>
      <c r="L903" t="s">
        <v>165</v>
      </c>
      <c r="M903" t="s">
        <v>165</v>
      </c>
      <c r="N903" t="s">
        <v>165</v>
      </c>
      <c r="P903" t="s">
        <v>165</v>
      </c>
      <c r="Q903" t="s">
        <v>165</v>
      </c>
      <c r="R903" t="s">
        <v>165</v>
      </c>
      <c r="S903" t="s">
        <v>165</v>
      </c>
    </row>
    <row r="904">
      <c r="A904" t="s">
        <v>165</v>
      </c>
      <c r="B904" t="s">
        <v>165</v>
      </c>
      <c r="C904" t="s">
        <v>165</v>
      </c>
      <c r="D904" t="s">
        <v>165</v>
      </c>
      <c r="F904" t="s">
        <v>165</v>
      </c>
      <c r="G904" t="s">
        <v>165</v>
      </c>
      <c r="H904" t="s">
        <v>165</v>
      </c>
      <c r="I904" t="s">
        <v>165</v>
      </c>
      <c r="K904" t="s">
        <v>165</v>
      </c>
      <c r="L904" t="s">
        <v>165</v>
      </c>
      <c r="M904" t="s">
        <v>165</v>
      </c>
      <c r="N904" t="s">
        <v>165</v>
      </c>
      <c r="P904" t="s">
        <v>165</v>
      </c>
      <c r="Q904" t="s">
        <v>165</v>
      </c>
      <c r="R904" t="s">
        <v>165</v>
      </c>
      <c r="S904" t="s">
        <v>165</v>
      </c>
    </row>
    <row r="905">
      <c r="A905" t="s">
        <v>165</v>
      </c>
      <c r="B905" t="s">
        <v>165</v>
      </c>
      <c r="C905" t="s">
        <v>165</v>
      </c>
      <c r="D905" t="s">
        <v>165</v>
      </c>
      <c r="F905" t="s">
        <v>165</v>
      </c>
      <c r="G905" t="s">
        <v>165</v>
      </c>
      <c r="H905" t="s">
        <v>165</v>
      </c>
      <c r="I905" t="s">
        <v>165</v>
      </c>
      <c r="K905" t="s">
        <v>165</v>
      </c>
      <c r="L905" t="s">
        <v>165</v>
      </c>
      <c r="M905" t="s">
        <v>165</v>
      </c>
      <c r="N905" t="s">
        <v>165</v>
      </c>
      <c r="P905" t="s">
        <v>165</v>
      </c>
      <c r="Q905" t="s">
        <v>165</v>
      </c>
      <c r="R905" t="s">
        <v>165</v>
      </c>
      <c r="S905" t="s">
        <v>165</v>
      </c>
    </row>
    <row r="906">
      <c r="A906" t="s">
        <v>165</v>
      </c>
      <c r="B906" t="s">
        <v>165</v>
      </c>
      <c r="C906" t="s">
        <v>165</v>
      </c>
      <c r="D906" t="s">
        <v>165</v>
      </c>
      <c r="F906" t="s">
        <v>165</v>
      </c>
      <c r="G906" t="s">
        <v>165</v>
      </c>
      <c r="H906" t="s">
        <v>165</v>
      </c>
      <c r="I906" t="s">
        <v>165</v>
      </c>
      <c r="K906" t="s">
        <v>165</v>
      </c>
      <c r="L906" t="s">
        <v>165</v>
      </c>
      <c r="M906" t="s">
        <v>165</v>
      </c>
      <c r="N906" t="s">
        <v>165</v>
      </c>
      <c r="P906" t="s">
        <v>165</v>
      </c>
      <c r="Q906" t="s">
        <v>165</v>
      </c>
      <c r="R906" t="s">
        <v>165</v>
      </c>
      <c r="S906" t="s">
        <v>165</v>
      </c>
    </row>
    <row r="907">
      <c r="A907" t="s">
        <v>165</v>
      </c>
      <c r="B907" t="s">
        <v>165</v>
      </c>
      <c r="C907" t="s">
        <v>165</v>
      </c>
      <c r="D907" t="s">
        <v>165</v>
      </c>
      <c r="F907" t="s">
        <v>165</v>
      </c>
      <c r="G907" t="s">
        <v>165</v>
      </c>
      <c r="H907" t="s">
        <v>165</v>
      </c>
      <c r="I907" t="s">
        <v>165</v>
      </c>
      <c r="K907" t="s">
        <v>165</v>
      </c>
      <c r="L907" t="s">
        <v>165</v>
      </c>
      <c r="M907" t="s">
        <v>165</v>
      </c>
      <c r="N907" t="s">
        <v>165</v>
      </c>
      <c r="P907" t="s">
        <v>165</v>
      </c>
      <c r="Q907" t="s">
        <v>165</v>
      </c>
      <c r="R907" t="s">
        <v>165</v>
      </c>
      <c r="S907" t="s">
        <v>165</v>
      </c>
    </row>
    <row r="908">
      <c r="A908" t="s">
        <v>165</v>
      </c>
      <c r="B908" t="s">
        <v>165</v>
      </c>
      <c r="C908" t="s">
        <v>165</v>
      </c>
      <c r="D908" t="s">
        <v>165</v>
      </c>
      <c r="F908" t="s">
        <v>165</v>
      </c>
      <c r="G908" t="s">
        <v>165</v>
      </c>
      <c r="H908" t="s">
        <v>165</v>
      </c>
      <c r="I908" t="s">
        <v>165</v>
      </c>
      <c r="K908" t="s">
        <v>165</v>
      </c>
      <c r="L908" t="s">
        <v>165</v>
      </c>
      <c r="M908" t="s">
        <v>165</v>
      </c>
      <c r="N908" t="s">
        <v>165</v>
      </c>
      <c r="P908" t="s">
        <v>165</v>
      </c>
      <c r="Q908" t="s">
        <v>165</v>
      </c>
      <c r="R908" t="s">
        <v>165</v>
      </c>
      <c r="S908" t="s">
        <v>165</v>
      </c>
    </row>
    <row r="909">
      <c r="A909" t="s">
        <v>165</v>
      </c>
      <c r="B909" t="s">
        <v>165</v>
      </c>
      <c r="C909" t="s">
        <v>165</v>
      </c>
      <c r="D909" t="s">
        <v>165</v>
      </c>
      <c r="F909" t="s">
        <v>165</v>
      </c>
      <c r="G909" t="s">
        <v>165</v>
      </c>
      <c r="H909" t="s">
        <v>165</v>
      </c>
      <c r="I909" t="s">
        <v>165</v>
      </c>
      <c r="K909" t="s">
        <v>165</v>
      </c>
      <c r="L909" t="s">
        <v>165</v>
      </c>
      <c r="M909" t="s">
        <v>165</v>
      </c>
      <c r="N909" t="s">
        <v>165</v>
      </c>
      <c r="P909" t="s">
        <v>165</v>
      </c>
      <c r="Q909" t="s">
        <v>165</v>
      </c>
      <c r="R909" t="s">
        <v>165</v>
      </c>
      <c r="S909" t="s">
        <v>165</v>
      </c>
    </row>
    <row r="910">
      <c r="A910" t="s">
        <v>165</v>
      </c>
      <c r="B910" t="s">
        <v>165</v>
      </c>
      <c r="C910" t="s">
        <v>165</v>
      </c>
      <c r="D910" t="s">
        <v>165</v>
      </c>
      <c r="F910" t="s">
        <v>165</v>
      </c>
      <c r="G910" t="s">
        <v>165</v>
      </c>
      <c r="H910" t="s">
        <v>165</v>
      </c>
      <c r="I910" t="s">
        <v>165</v>
      </c>
      <c r="K910" t="s">
        <v>165</v>
      </c>
      <c r="L910" t="s">
        <v>165</v>
      </c>
      <c r="M910" t="s">
        <v>165</v>
      </c>
      <c r="N910" t="s">
        <v>165</v>
      </c>
      <c r="P910" t="s">
        <v>165</v>
      </c>
      <c r="Q910" t="s">
        <v>165</v>
      </c>
      <c r="R910" t="s">
        <v>165</v>
      </c>
      <c r="S910" t="s">
        <v>165</v>
      </c>
    </row>
    <row r="911">
      <c r="A911" t="s">
        <v>165</v>
      </c>
      <c r="B911" t="s">
        <v>165</v>
      </c>
      <c r="C911" t="s">
        <v>165</v>
      </c>
      <c r="D911" t="s">
        <v>165</v>
      </c>
      <c r="F911" t="s">
        <v>165</v>
      </c>
      <c r="G911" t="s">
        <v>165</v>
      </c>
      <c r="H911" t="s">
        <v>165</v>
      </c>
      <c r="I911" t="s">
        <v>165</v>
      </c>
      <c r="K911" t="s">
        <v>165</v>
      </c>
      <c r="L911" t="s">
        <v>165</v>
      </c>
      <c r="M911" t="s">
        <v>165</v>
      </c>
      <c r="N911" t="s">
        <v>165</v>
      </c>
      <c r="P911" t="s">
        <v>165</v>
      </c>
      <c r="Q911" t="s">
        <v>165</v>
      </c>
      <c r="R911" t="s">
        <v>165</v>
      </c>
      <c r="S911" t="s">
        <v>165</v>
      </c>
    </row>
    <row r="912">
      <c r="A912" t="s">
        <v>165</v>
      </c>
      <c r="B912" t="s">
        <v>165</v>
      </c>
      <c r="C912" t="s">
        <v>165</v>
      </c>
      <c r="D912" t="s">
        <v>165</v>
      </c>
      <c r="F912" t="s">
        <v>165</v>
      </c>
      <c r="G912" t="s">
        <v>165</v>
      </c>
      <c r="H912" t="s">
        <v>165</v>
      </c>
      <c r="I912" t="s">
        <v>165</v>
      </c>
      <c r="K912" t="s">
        <v>165</v>
      </c>
      <c r="L912" t="s">
        <v>165</v>
      </c>
      <c r="M912" t="s">
        <v>165</v>
      </c>
      <c r="N912" t="s">
        <v>165</v>
      </c>
      <c r="P912" t="s">
        <v>165</v>
      </c>
      <c r="Q912" t="s">
        <v>165</v>
      </c>
      <c r="R912" t="s">
        <v>165</v>
      </c>
      <c r="S912" t="s">
        <v>165</v>
      </c>
    </row>
    <row r="913">
      <c r="A913" t="s">
        <v>165</v>
      </c>
      <c r="B913" t="s">
        <v>165</v>
      </c>
      <c r="C913" t="s">
        <v>165</v>
      </c>
      <c r="D913" t="s">
        <v>165</v>
      </c>
      <c r="F913" t="s">
        <v>165</v>
      </c>
      <c r="G913" t="s">
        <v>165</v>
      </c>
      <c r="H913" t="s">
        <v>165</v>
      </c>
      <c r="I913" t="s">
        <v>165</v>
      </c>
      <c r="K913" t="s">
        <v>165</v>
      </c>
      <c r="L913" t="s">
        <v>165</v>
      </c>
      <c r="M913" t="s">
        <v>165</v>
      </c>
      <c r="N913" t="s">
        <v>165</v>
      </c>
      <c r="P913" t="s">
        <v>165</v>
      </c>
      <c r="Q913" t="s">
        <v>165</v>
      </c>
      <c r="R913" t="s">
        <v>165</v>
      </c>
      <c r="S913" t="s">
        <v>165</v>
      </c>
    </row>
    <row r="914">
      <c r="A914" t="s">
        <v>165</v>
      </c>
      <c r="B914" t="s">
        <v>165</v>
      </c>
      <c r="C914" t="s">
        <v>165</v>
      </c>
      <c r="D914" t="s">
        <v>165</v>
      </c>
      <c r="F914" t="s">
        <v>165</v>
      </c>
      <c r="G914" t="s">
        <v>165</v>
      </c>
      <c r="H914" t="s">
        <v>165</v>
      </c>
      <c r="I914" t="s">
        <v>165</v>
      </c>
      <c r="K914" t="s">
        <v>165</v>
      </c>
      <c r="L914" t="s">
        <v>165</v>
      </c>
      <c r="M914" t="s">
        <v>165</v>
      </c>
      <c r="N914" t="s">
        <v>165</v>
      </c>
      <c r="P914" t="s">
        <v>165</v>
      </c>
      <c r="Q914" t="s">
        <v>165</v>
      </c>
      <c r="R914" t="s">
        <v>165</v>
      </c>
      <c r="S914" t="s">
        <v>165</v>
      </c>
    </row>
    <row r="915">
      <c r="A915" t="s">
        <v>165</v>
      </c>
      <c r="B915" t="s">
        <v>165</v>
      </c>
      <c r="C915" t="s">
        <v>165</v>
      </c>
      <c r="D915" t="s">
        <v>165</v>
      </c>
      <c r="F915" t="s">
        <v>165</v>
      </c>
      <c r="G915" t="s">
        <v>165</v>
      </c>
      <c r="H915" t="s">
        <v>165</v>
      </c>
      <c r="I915" t="s">
        <v>165</v>
      </c>
      <c r="K915" t="s">
        <v>165</v>
      </c>
      <c r="L915" t="s">
        <v>165</v>
      </c>
      <c r="M915" t="s">
        <v>165</v>
      </c>
      <c r="N915" t="s">
        <v>165</v>
      </c>
      <c r="P915" t="s">
        <v>165</v>
      </c>
      <c r="Q915" t="s">
        <v>165</v>
      </c>
      <c r="R915" t="s">
        <v>165</v>
      </c>
      <c r="S915" t="s">
        <v>165</v>
      </c>
    </row>
    <row r="916">
      <c r="A916" t="s">
        <v>165</v>
      </c>
      <c r="B916" t="s">
        <v>165</v>
      </c>
      <c r="C916" t="s">
        <v>165</v>
      </c>
      <c r="D916" t="s">
        <v>165</v>
      </c>
      <c r="F916" t="s">
        <v>165</v>
      </c>
      <c r="G916" t="s">
        <v>165</v>
      </c>
      <c r="H916" t="s">
        <v>165</v>
      </c>
      <c r="I916" t="s">
        <v>165</v>
      </c>
      <c r="K916" t="s">
        <v>165</v>
      </c>
      <c r="L916" t="s">
        <v>165</v>
      </c>
      <c r="M916" t="s">
        <v>165</v>
      </c>
      <c r="N916" t="s">
        <v>165</v>
      </c>
      <c r="P916" t="s">
        <v>165</v>
      </c>
      <c r="Q916" t="s">
        <v>165</v>
      </c>
      <c r="R916" t="s">
        <v>165</v>
      </c>
      <c r="S916" t="s">
        <v>165</v>
      </c>
    </row>
    <row r="917">
      <c r="A917" t="s">
        <v>165</v>
      </c>
      <c r="B917" t="s">
        <v>165</v>
      </c>
      <c r="C917" t="s">
        <v>165</v>
      </c>
      <c r="D917" t="s">
        <v>165</v>
      </c>
      <c r="F917" t="s">
        <v>165</v>
      </c>
      <c r="G917" t="s">
        <v>165</v>
      </c>
      <c r="H917" t="s">
        <v>165</v>
      </c>
      <c r="I917" t="s">
        <v>165</v>
      </c>
      <c r="K917" t="s">
        <v>165</v>
      </c>
      <c r="L917" t="s">
        <v>165</v>
      </c>
      <c r="M917" t="s">
        <v>165</v>
      </c>
      <c r="N917" t="s">
        <v>165</v>
      </c>
      <c r="P917" t="s">
        <v>165</v>
      </c>
      <c r="Q917" t="s">
        <v>165</v>
      </c>
      <c r="R917" t="s">
        <v>165</v>
      </c>
      <c r="S917" t="s">
        <v>165</v>
      </c>
    </row>
    <row r="918">
      <c r="A918" t="s">
        <v>165</v>
      </c>
      <c r="B918" t="s">
        <v>165</v>
      </c>
      <c r="C918" t="s">
        <v>165</v>
      </c>
      <c r="D918" t="s">
        <v>165</v>
      </c>
      <c r="F918" t="s">
        <v>165</v>
      </c>
      <c r="G918" t="s">
        <v>165</v>
      </c>
      <c r="H918" t="s">
        <v>165</v>
      </c>
      <c r="I918" t="s">
        <v>165</v>
      </c>
      <c r="K918" t="s">
        <v>165</v>
      </c>
      <c r="L918" t="s">
        <v>165</v>
      </c>
      <c r="M918" t="s">
        <v>165</v>
      </c>
      <c r="N918" t="s">
        <v>165</v>
      </c>
      <c r="P918" t="s">
        <v>165</v>
      </c>
      <c r="Q918" t="s">
        <v>165</v>
      </c>
      <c r="R918" t="s">
        <v>165</v>
      </c>
      <c r="S918" t="s">
        <v>165</v>
      </c>
    </row>
    <row r="919">
      <c r="A919" t="s">
        <v>165</v>
      </c>
      <c r="B919" t="s">
        <v>165</v>
      </c>
      <c r="C919" t="s">
        <v>165</v>
      </c>
      <c r="D919" t="s">
        <v>165</v>
      </c>
      <c r="F919" t="s">
        <v>165</v>
      </c>
      <c r="G919" t="s">
        <v>165</v>
      </c>
      <c r="H919" t="s">
        <v>165</v>
      </c>
      <c r="I919" t="s">
        <v>165</v>
      </c>
      <c r="K919" t="s">
        <v>165</v>
      </c>
      <c r="L919" t="s">
        <v>165</v>
      </c>
      <c r="M919" t="s">
        <v>165</v>
      </c>
      <c r="N919" t="s">
        <v>165</v>
      </c>
      <c r="P919" t="s">
        <v>165</v>
      </c>
      <c r="Q919" t="s">
        <v>165</v>
      </c>
      <c r="R919" t="s">
        <v>165</v>
      </c>
      <c r="S919" t="s">
        <v>165</v>
      </c>
    </row>
    <row r="920">
      <c r="A920" t="s">
        <v>165</v>
      </c>
      <c r="B920" t="s">
        <v>165</v>
      </c>
      <c r="C920" t="s">
        <v>165</v>
      </c>
      <c r="D920" t="s">
        <v>165</v>
      </c>
      <c r="F920" t="s">
        <v>165</v>
      </c>
      <c r="G920" t="s">
        <v>165</v>
      </c>
      <c r="H920" t="s">
        <v>165</v>
      </c>
      <c r="I920" t="s">
        <v>165</v>
      </c>
      <c r="K920" t="s">
        <v>165</v>
      </c>
      <c r="L920" t="s">
        <v>165</v>
      </c>
      <c r="M920" t="s">
        <v>165</v>
      </c>
      <c r="N920" t="s">
        <v>165</v>
      </c>
      <c r="P920" t="s">
        <v>165</v>
      </c>
      <c r="Q920" t="s">
        <v>165</v>
      </c>
      <c r="R920" t="s">
        <v>165</v>
      </c>
      <c r="S920" t="s">
        <v>165</v>
      </c>
    </row>
    <row r="921">
      <c r="A921" t="s">
        <v>165</v>
      </c>
      <c r="B921" t="s">
        <v>165</v>
      </c>
      <c r="C921" t="s">
        <v>165</v>
      </c>
      <c r="D921" t="s">
        <v>165</v>
      </c>
      <c r="F921" t="s">
        <v>165</v>
      </c>
      <c r="G921" t="s">
        <v>165</v>
      </c>
      <c r="H921" t="s">
        <v>165</v>
      </c>
      <c r="I921" t="s">
        <v>165</v>
      </c>
      <c r="K921" t="s">
        <v>165</v>
      </c>
      <c r="L921" t="s">
        <v>165</v>
      </c>
      <c r="M921" t="s">
        <v>165</v>
      </c>
      <c r="N921" t="s">
        <v>165</v>
      </c>
      <c r="P921" t="s">
        <v>165</v>
      </c>
      <c r="Q921" t="s">
        <v>165</v>
      </c>
      <c r="R921" t="s">
        <v>165</v>
      </c>
      <c r="S921" t="s">
        <v>165</v>
      </c>
    </row>
    <row r="922">
      <c r="A922" t="s">
        <v>165</v>
      </c>
      <c r="B922" t="s">
        <v>165</v>
      </c>
      <c r="C922" t="s">
        <v>165</v>
      </c>
      <c r="D922" t="s">
        <v>165</v>
      </c>
      <c r="F922" t="s">
        <v>165</v>
      </c>
      <c r="G922" t="s">
        <v>165</v>
      </c>
      <c r="H922" t="s">
        <v>165</v>
      </c>
      <c r="I922" t="s">
        <v>165</v>
      </c>
      <c r="K922" t="s">
        <v>165</v>
      </c>
      <c r="L922" t="s">
        <v>165</v>
      </c>
      <c r="M922" t="s">
        <v>165</v>
      </c>
      <c r="N922" t="s">
        <v>165</v>
      </c>
      <c r="P922" t="s">
        <v>165</v>
      </c>
      <c r="Q922" t="s">
        <v>165</v>
      </c>
      <c r="R922" t="s">
        <v>165</v>
      </c>
      <c r="S922" t="s">
        <v>165</v>
      </c>
    </row>
    <row r="923">
      <c r="A923" t="s">
        <v>165</v>
      </c>
      <c r="B923" t="s">
        <v>165</v>
      </c>
      <c r="C923" t="s">
        <v>165</v>
      </c>
      <c r="D923" t="s">
        <v>165</v>
      </c>
      <c r="F923" t="s">
        <v>165</v>
      </c>
      <c r="G923" t="s">
        <v>165</v>
      </c>
      <c r="H923" t="s">
        <v>165</v>
      </c>
      <c r="I923" t="s">
        <v>165</v>
      </c>
      <c r="K923" t="s">
        <v>165</v>
      </c>
      <c r="L923" t="s">
        <v>165</v>
      </c>
      <c r="M923" t="s">
        <v>165</v>
      </c>
      <c r="N923" t="s">
        <v>165</v>
      </c>
      <c r="P923" t="s">
        <v>165</v>
      </c>
      <c r="Q923" t="s">
        <v>165</v>
      </c>
      <c r="R923" t="s">
        <v>165</v>
      </c>
      <c r="S923" t="s">
        <v>165</v>
      </c>
    </row>
    <row r="924">
      <c r="A924" t="s">
        <v>165</v>
      </c>
      <c r="B924" t="s">
        <v>165</v>
      </c>
      <c r="C924" t="s">
        <v>165</v>
      </c>
      <c r="D924" t="s">
        <v>165</v>
      </c>
      <c r="F924" t="s">
        <v>165</v>
      </c>
      <c r="G924" t="s">
        <v>165</v>
      </c>
      <c r="H924" t="s">
        <v>165</v>
      </c>
      <c r="I924" t="s">
        <v>165</v>
      </c>
      <c r="K924" t="s">
        <v>165</v>
      </c>
      <c r="L924" t="s">
        <v>165</v>
      </c>
      <c r="M924" t="s">
        <v>165</v>
      </c>
      <c r="N924" t="s">
        <v>165</v>
      </c>
      <c r="P924" t="s">
        <v>165</v>
      </c>
      <c r="Q924" t="s">
        <v>165</v>
      </c>
      <c r="R924" t="s">
        <v>165</v>
      </c>
      <c r="S924" t="s">
        <v>165</v>
      </c>
    </row>
    <row r="925">
      <c r="A925" t="s">
        <v>165</v>
      </c>
      <c r="B925" t="s">
        <v>165</v>
      </c>
      <c r="C925" t="s">
        <v>165</v>
      </c>
      <c r="D925" t="s">
        <v>165</v>
      </c>
      <c r="F925" t="s">
        <v>165</v>
      </c>
      <c r="G925" t="s">
        <v>165</v>
      </c>
      <c r="H925" t="s">
        <v>165</v>
      </c>
      <c r="I925" t="s">
        <v>165</v>
      </c>
      <c r="K925" t="s">
        <v>165</v>
      </c>
      <c r="L925" t="s">
        <v>165</v>
      </c>
      <c r="M925" t="s">
        <v>165</v>
      </c>
      <c r="N925" t="s">
        <v>165</v>
      </c>
      <c r="P925" t="s">
        <v>165</v>
      </c>
      <c r="Q925" t="s">
        <v>165</v>
      </c>
      <c r="R925" t="s">
        <v>165</v>
      </c>
      <c r="S925" t="s">
        <v>165</v>
      </c>
    </row>
    <row r="926">
      <c r="A926" t="s">
        <v>165</v>
      </c>
      <c r="B926" t="s">
        <v>165</v>
      </c>
      <c r="C926" t="s">
        <v>165</v>
      </c>
      <c r="D926" t="s">
        <v>165</v>
      </c>
      <c r="F926" t="s">
        <v>165</v>
      </c>
      <c r="G926" t="s">
        <v>165</v>
      </c>
      <c r="H926" t="s">
        <v>165</v>
      </c>
      <c r="I926" t="s">
        <v>165</v>
      </c>
      <c r="K926" t="s">
        <v>165</v>
      </c>
      <c r="L926" t="s">
        <v>165</v>
      </c>
      <c r="M926" t="s">
        <v>165</v>
      </c>
      <c r="N926" t="s">
        <v>165</v>
      </c>
      <c r="P926" t="s">
        <v>165</v>
      </c>
      <c r="Q926" t="s">
        <v>165</v>
      </c>
      <c r="R926" t="s">
        <v>165</v>
      </c>
      <c r="S926" t="s">
        <v>165</v>
      </c>
    </row>
    <row r="927">
      <c r="A927" t="s">
        <v>165</v>
      </c>
      <c r="B927" t="s">
        <v>165</v>
      </c>
      <c r="C927" t="s">
        <v>165</v>
      </c>
      <c r="D927" t="s">
        <v>165</v>
      </c>
      <c r="F927" t="s">
        <v>165</v>
      </c>
      <c r="G927" t="s">
        <v>165</v>
      </c>
      <c r="H927" t="s">
        <v>165</v>
      </c>
      <c r="I927" t="s">
        <v>165</v>
      </c>
      <c r="K927" t="s">
        <v>165</v>
      </c>
      <c r="L927" t="s">
        <v>165</v>
      </c>
      <c r="M927" t="s">
        <v>165</v>
      </c>
      <c r="N927" t="s">
        <v>165</v>
      </c>
      <c r="P927" t="s">
        <v>165</v>
      </c>
      <c r="Q927" t="s">
        <v>165</v>
      </c>
      <c r="R927" t="s">
        <v>165</v>
      </c>
      <c r="S927" t="s">
        <v>165</v>
      </c>
    </row>
    <row r="928">
      <c r="A928" t="s">
        <v>165</v>
      </c>
      <c r="B928" t="s">
        <v>165</v>
      </c>
      <c r="C928" t="s">
        <v>165</v>
      </c>
      <c r="D928" t="s">
        <v>165</v>
      </c>
      <c r="F928" t="s">
        <v>165</v>
      </c>
      <c r="G928" t="s">
        <v>165</v>
      </c>
      <c r="H928" t="s">
        <v>165</v>
      </c>
      <c r="I928" t="s">
        <v>165</v>
      </c>
      <c r="K928" t="s">
        <v>165</v>
      </c>
      <c r="L928" t="s">
        <v>165</v>
      </c>
      <c r="M928" t="s">
        <v>165</v>
      </c>
      <c r="N928" t="s">
        <v>165</v>
      </c>
      <c r="P928" t="s">
        <v>165</v>
      </c>
      <c r="Q928" t="s">
        <v>165</v>
      </c>
      <c r="R928" t="s">
        <v>165</v>
      </c>
      <c r="S928" t="s">
        <v>165</v>
      </c>
    </row>
    <row r="929">
      <c r="A929" t="s">
        <v>165</v>
      </c>
      <c r="B929" t="s">
        <v>165</v>
      </c>
      <c r="C929" t="s">
        <v>165</v>
      </c>
      <c r="D929" t="s">
        <v>165</v>
      </c>
      <c r="F929" t="s">
        <v>165</v>
      </c>
      <c r="G929" t="s">
        <v>165</v>
      </c>
      <c r="H929" t="s">
        <v>165</v>
      </c>
      <c r="I929" t="s">
        <v>165</v>
      </c>
      <c r="K929" t="s">
        <v>165</v>
      </c>
      <c r="L929" t="s">
        <v>165</v>
      </c>
      <c r="M929" t="s">
        <v>165</v>
      </c>
      <c r="N929" t="s">
        <v>165</v>
      </c>
      <c r="P929" t="s">
        <v>165</v>
      </c>
      <c r="Q929" t="s">
        <v>165</v>
      </c>
      <c r="R929" t="s">
        <v>165</v>
      </c>
      <c r="S929" t="s">
        <v>165</v>
      </c>
    </row>
    <row r="930">
      <c r="A930" t="s">
        <v>165</v>
      </c>
      <c r="B930" t="s">
        <v>165</v>
      </c>
      <c r="C930" t="s">
        <v>165</v>
      </c>
      <c r="D930" t="s">
        <v>165</v>
      </c>
      <c r="F930" t="s">
        <v>165</v>
      </c>
      <c r="G930" t="s">
        <v>165</v>
      </c>
      <c r="H930" t="s">
        <v>165</v>
      </c>
      <c r="I930" t="s">
        <v>165</v>
      </c>
      <c r="K930" t="s">
        <v>165</v>
      </c>
      <c r="L930" t="s">
        <v>165</v>
      </c>
      <c r="M930" t="s">
        <v>165</v>
      </c>
      <c r="N930" t="s">
        <v>165</v>
      </c>
      <c r="P930" t="s">
        <v>165</v>
      </c>
      <c r="Q930" t="s">
        <v>165</v>
      </c>
      <c r="R930" t="s">
        <v>165</v>
      </c>
      <c r="S930" t="s">
        <v>165</v>
      </c>
    </row>
    <row r="931">
      <c r="A931" t="s">
        <v>165</v>
      </c>
      <c r="B931" t="s">
        <v>165</v>
      </c>
      <c r="C931" t="s">
        <v>165</v>
      </c>
      <c r="D931" t="s">
        <v>165</v>
      </c>
      <c r="F931" t="s">
        <v>165</v>
      </c>
      <c r="G931" t="s">
        <v>165</v>
      </c>
      <c r="H931" t="s">
        <v>165</v>
      </c>
      <c r="I931" t="s">
        <v>165</v>
      </c>
      <c r="K931" t="s">
        <v>165</v>
      </c>
      <c r="L931" t="s">
        <v>165</v>
      </c>
      <c r="M931" t="s">
        <v>165</v>
      </c>
      <c r="N931" t="s">
        <v>165</v>
      </c>
      <c r="P931" t="s">
        <v>165</v>
      </c>
      <c r="Q931" t="s">
        <v>165</v>
      </c>
      <c r="R931" t="s">
        <v>165</v>
      </c>
      <c r="S931" t="s">
        <v>165</v>
      </c>
    </row>
    <row r="932">
      <c r="A932" t="s">
        <v>165</v>
      </c>
      <c r="B932" t="s">
        <v>165</v>
      </c>
      <c r="C932" t="s">
        <v>165</v>
      </c>
      <c r="D932" t="s">
        <v>165</v>
      </c>
      <c r="F932" t="s">
        <v>165</v>
      </c>
      <c r="G932" t="s">
        <v>165</v>
      </c>
      <c r="H932" t="s">
        <v>165</v>
      </c>
      <c r="I932" t="s">
        <v>165</v>
      </c>
      <c r="K932" t="s">
        <v>165</v>
      </c>
      <c r="L932" t="s">
        <v>165</v>
      </c>
      <c r="M932" t="s">
        <v>165</v>
      </c>
      <c r="N932" t="s">
        <v>165</v>
      </c>
      <c r="P932" t="s">
        <v>165</v>
      </c>
      <c r="Q932" t="s">
        <v>165</v>
      </c>
      <c r="R932" t="s">
        <v>165</v>
      </c>
      <c r="S932" t="s">
        <v>165</v>
      </c>
    </row>
    <row r="933">
      <c r="A933" t="s">
        <v>165</v>
      </c>
      <c r="B933" t="s">
        <v>165</v>
      </c>
      <c r="C933" t="s">
        <v>165</v>
      </c>
      <c r="D933" t="s">
        <v>165</v>
      </c>
      <c r="F933" t="s">
        <v>165</v>
      </c>
      <c r="G933" t="s">
        <v>165</v>
      </c>
      <c r="H933" t="s">
        <v>165</v>
      </c>
      <c r="I933" t="s">
        <v>165</v>
      </c>
      <c r="K933" t="s">
        <v>165</v>
      </c>
      <c r="L933" t="s">
        <v>165</v>
      </c>
      <c r="M933" t="s">
        <v>165</v>
      </c>
      <c r="N933" t="s">
        <v>165</v>
      </c>
      <c r="P933" t="s">
        <v>165</v>
      </c>
      <c r="Q933" t="s">
        <v>165</v>
      </c>
      <c r="R933" t="s">
        <v>165</v>
      </c>
      <c r="S933" t="s">
        <v>165</v>
      </c>
    </row>
    <row r="934">
      <c r="A934" t="s">
        <v>165</v>
      </c>
      <c r="B934" t="s">
        <v>165</v>
      </c>
      <c r="C934" t="s">
        <v>165</v>
      </c>
      <c r="D934" t="s">
        <v>165</v>
      </c>
      <c r="F934" t="s">
        <v>165</v>
      </c>
      <c r="G934" t="s">
        <v>165</v>
      </c>
      <c r="H934" t="s">
        <v>165</v>
      </c>
      <c r="I934" t="s">
        <v>165</v>
      </c>
      <c r="K934" t="s">
        <v>165</v>
      </c>
      <c r="L934" t="s">
        <v>165</v>
      </c>
      <c r="M934" t="s">
        <v>165</v>
      </c>
      <c r="N934" t="s">
        <v>165</v>
      </c>
      <c r="P934" t="s">
        <v>165</v>
      </c>
      <c r="Q934" t="s">
        <v>165</v>
      </c>
      <c r="R934" t="s">
        <v>165</v>
      </c>
      <c r="S934" t="s">
        <v>165</v>
      </c>
    </row>
    <row r="935">
      <c r="A935" t="s">
        <v>165</v>
      </c>
      <c r="B935" t="s">
        <v>165</v>
      </c>
      <c r="C935" t="s">
        <v>165</v>
      </c>
      <c r="D935" t="s">
        <v>165</v>
      </c>
      <c r="F935" t="s">
        <v>165</v>
      </c>
      <c r="G935" t="s">
        <v>165</v>
      </c>
      <c r="H935" t="s">
        <v>165</v>
      </c>
      <c r="I935" t="s">
        <v>165</v>
      </c>
      <c r="K935" t="s">
        <v>165</v>
      </c>
      <c r="L935" t="s">
        <v>165</v>
      </c>
      <c r="M935" t="s">
        <v>165</v>
      </c>
      <c r="N935" t="s">
        <v>165</v>
      </c>
      <c r="P935" t="s">
        <v>165</v>
      </c>
      <c r="Q935" t="s">
        <v>165</v>
      </c>
      <c r="R935" t="s">
        <v>165</v>
      </c>
      <c r="S935" t="s">
        <v>165</v>
      </c>
    </row>
    <row r="936">
      <c r="A936" t="s">
        <v>165</v>
      </c>
      <c r="B936" t="s">
        <v>165</v>
      </c>
      <c r="C936" t="s">
        <v>165</v>
      </c>
      <c r="D936" t="s">
        <v>165</v>
      </c>
      <c r="F936" t="s">
        <v>165</v>
      </c>
      <c r="G936" t="s">
        <v>165</v>
      </c>
      <c r="H936" t="s">
        <v>165</v>
      </c>
      <c r="I936" t="s">
        <v>165</v>
      </c>
      <c r="K936" t="s">
        <v>165</v>
      </c>
      <c r="L936" t="s">
        <v>165</v>
      </c>
      <c r="M936" t="s">
        <v>165</v>
      </c>
      <c r="N936" t="s">
        <v>165</v>
      </c>
      <c r="P936" t="s">
        <v>165</v>
      </c>
      <c r="Q936" t="s">
        <v>165</v>
      </c>
      <c r="R936" t="s">
        <v>165</v>
      </c>
      <c r="S936" t="s">
        <v>165</v>
      </c>
    </row>
    <row r="937">
      <c r="A937" t="s">
        <v>165</v>
      </c>
      <c r="B937" t="s">
        <v>165</v>
      </c>
      <c r="C937" t="s">
        <v>165</v>
      </c>
      <c r="D937" t="s">
        <v>165</v>
      </c>
      <c r="F937" t="s">
        <v>165</v>
      </c>
      <c r="G937" t="s">
        <v>165</v>
      </c>
      <c r="H937" t="s">
        <v>165</v>
      </c>
      <c r="I937" t="s">
        <v>165</v>
      </c>
      <c r="K937" t="s">
        <v>165</v>
      </c>
      <c r="L937" t="s">
        <v>165</v>
      </c>
      <c r="M937" t="s">
        <v>165</v>
      </c>
      <c r="N937" t="s">
        <v>165</v>
      </c>
      <c r="P937" t="s">
        <v>165</v>
      </c>
      <c r="Q937" t="s">
        <v>165</v>
      </c>
      <c r="R937" t="s">
        <v>165</v>
      </c>
      <c r="S937" t="s">
        <v>165</v>
      </c>
    </row>
    <row r="938">
      <c r="A938" t="s">
        <v>165</v>
      </c>
      <c r="B938" t="s">
        <v>165</v>
      </c>
      <c r="C938" t="s">
        <v>165</v>
      </c>
      <c r="D938" t="s">
        <v>165</v>
      </c>
      <c r="F938" t="s">
        <v>165</v>
      </c>
      <c r="G938" t="s">
        <v>165</v>
      </c>
      <c r="H938" t="s">
        <v>165</v>
      </c>
      <c r="I938" t="s">
        <v>165</v>
      </c>
      <c r="K938" t="s">
        <v>165</v>
      </c>
      <c r="L938" t="s">
        <v>165</v>
      </c>
      <c r="M938" t="s">
        <v>165</v>
      </c>
      <c r="N938" t="s">
        <v>165</v>
      </c>
      <c r="P938" t="s">
        <v>165</v>
      </c>
      <c r="Q938" t="s">
        <v>165</v>
      </c>
      <c r="R938" t="s">
        <v>165</v>
      </c>
      <c r="S938" t="s">
        <v>165</v>
      </c>
    </row>
    <row r="939">
      <c r="A939" t="s">
        <v>165</v>
      </c>
      <c r="B939" t="s">
        <v>165</v>
      </c>
      <c r="C939" t="s">
        <v>165</v>
      </c>
      <c r="D939" t="s">
        <v>165</v>
      </c>
      <c r="F939" t="s">
        <v>165</v>
      </c>
      <c r="G939" t="s">
        <v>165</v>
      </c>
      <c r="H939" t="s">
        <v>165</v>
      </c>
      <c r="I939" t="s">
        <v>165</v>
      </c>
      <c r="K939" t="s">
        <v>165</v>
      </c>
      <c r="L939" t="s">
        <v>165</v>
      </c>
      <c r="M939" t="s">
        <v>165</v>
      </c>
      <c r="N939" t="s">
        <v>165</v>
      </c>
      <c r="P939" t="s">
        <v>165</v>
      </c>
      <c r="Q939" t="s">
        <v>165</v>
      </c>
      <c r="R939" t="s">
        <v>165</v>
      </c>
      <c r="S939" t="s">
        <v>165</v>
      </c>
    </row>
    <row r="940">
      <c r="A940" t="s">
        <v>165</v>
      </c>
      <c r="B940" t="s">
        <v>165</v>
      </c>
      <c r="C940" t="s">
        <v>165</v>
      </c>
      <c r="D940" t="s">
        <v>165</v>
      </c>
      <c r="F940" t="s">
        <v>165</v>
      </c>
      <c r="G940" t="s">
        <v>165</v>
      </c>
      <c r="H940" t="s">
        <v>165</v>
      </c>
      <c r="I940" t="s">
        <v>165</v>
      </c>
      <c r="K940" t="s">
        <v>165</v>
      </c>
      <c r="L940" t="s">
        <v>165</v>
      </c>
      <c r="M940" t="s">
        <v>165</v>
      </c>
      <c r="N940" t="s">
        <v>165</v>
      </c>
      <c r="P940" t="s">
        <v>165</v>
      </c>
      <c r="Q940" t="s">
        <v>165</v>
      </c>
      <c r="R940" t="s">
        <v>165</v>
      </c>
      <c r="S940" t="s">
        <v>165</v>
      </c>
    </row>
    <row r="941">
      <c r="A941" t="s">
        <v>165</v>
      </c>
      <c r="B941" t="s">
        <v>165</v>
      </c>
      <c r="C941" t="s">
        <v>165</v>
      </c>
      <c r="D941" t="s">
        <v>165</v>
      </c>
      <c r="F941" t="s">
        <v>165</v>
      </c>
      <c r="G941" t="s">
        <v>165</v>
      </c>
      <c r="H941" t="s">
        <v>165</v>
      </c>
      <c r="I941" t="s">
        <v>165</v>
      </c>
      <c r="K941" t="s">
        <v>165</v>
      </c>
      <c r="L941" t="s">
        <v>165</v>
      </c>
      <c r="M941" t="s">
        <v>165</v>
      </c>
      <c r="N941" t="s">
        <v>165</v>
      </c>
      <c r="P941" t="s">
        <v>165</v>
      </c>
      <c r="Q941" t="s">
        <v>165</v>
      </c>
      <c r="R941" t="s">
        <v>165</v>
      </c>
      <c r="S941" t="s">
        <v>165</v>
      </c>
    </row>
    <row r="942">
      <c r="A942" t="s">
        <v>165</v>
      </c>
      <c r="B942" t="s">
        <v>165</v>
      </c>
      <c r="C942" t="s">
        <v>165</v>
      </c>
      <c r="D942" t="s">
        <v>165</v>
      </c>
      <c r="F942" t="s">
        <v>165</v>
      </c>
      <c r="G942" t="s">
        <v>165</v>
      </c>
      <c r="H942" t="s">
        <v>165</v>
      </c>
      <c r="I942" t="s">
        <v>165</v>
      </c>
      <c r="K942" t="s">
        <v>165</v>
      </c>
      <c r="L942" t="s">
        <v>165</v>
      </c>
      <c r="M942" t="s">
        <v>165</v>
      </c>
      <c r="N942" t="s">
        <v>165</v>
      </c>
      <c r="P942" t="s">
        <v>165</v>
      </c>
      <c r="Q942" t="s">
        <v>165</v>
      </c>
      <c r="R942" t="s">
        <v>165</v>
      </c>
      <c r="S942" t="s">
        <v>165</v>
      </c>
    </row>
    <row r="943">
      <c r="A943" t="s">
        <v>165</v>
      </c>
      <c r="B943" t="s">
        <v>165</v>
      </c>
      <c r="C943" t="s">
        <v>165</v>
      </c>
      <c r="D943" t="s">
        <v>165</v>
      </c>
      <c r="F943" t="s">
        <v>165</v>
      </c>
      <c r="G943" t="s">
        <v>165</v>
      </c>
      <c r="H943" t="s">
        <v>165</v>
      </c>
      <c r="I943" t="s">
        <v>165</v>
      </c>
      <c r="K943" t="s">
        <v>165</v>
      </c>
      <c r="L943" t="s">
        <v>165</v>
      </c>
      <c r="M943" t="s">
        <v>165</v>
      </c>
      <c r="N943" t="s">
        <v>165</v>
      </c>
      <c r="P943" t="s">
        <v>165</v>
      </c>
      <c r="Q943" t="s">
        <v>165</v>
      </c>
      <c r="R943" t="s">
        <v>165</v>
      </c>
      <c r="S943" t="s">
        <v>165</v>
      </c>
    </row>
    <row r="944">
      <c r="A944" t="s">
        <v>165</v>
      </c>
      <c r="B944" t="s">
        <v>165</v>
      </c>
      <c r="C944" t="s">
        <v>165</v>
      </c>
      <c r="D944" t="s">
        <v>165</v>
      </c>
      <c r="F944" t="s">
        <v>165</v>
      </c>
      <c r="G944" t="s">
        <v>165</v>
      </c>
      <c r="H944" t="s">
        <v>165</v>
      </c>
      <c r="I944" t="s">
        <v>165</v>
      </c>
      <c r="K944" t="s">
        <v>165</v>
      </c>
      <c r="L944" t="s">
        <v>165</v>
      </c>
      <c r="M944" t="s">
        <v>165</v>
      </c>
      <c r="N944" t="s">
        <v>165</v>
      </c>
      <c r="P944" t="s">
        <v>165</v>
      </c>
      <c r="Q944" t="s">
        <v>165</v>
      </c>
      <c r="R944" t="s">
        <v>165</v>
      </c>
      <c r="S944" t="s">
        <v>165</v>
      </c>
    </row>
    <row r="945">
      <c r="A945" t="s">
        <v>165</v>
      </c>
      <c r="B945" t="s">
        <v>165</v>
      </c>
      <c r="C945" t="s">
        <v>165</v>
      </c>
      <c r="D945" t="s">
        <v>165</v>
      </c>
      <c r="F945" t="s">
        <v>165</v>
      </c>
      <c r="G945" t="s">
        <v>165</v>
      </c>
      <c r="H945" t="s">
        <v>165</v>
      </c>
      <c r="I945" t="s">
        <v>165</v>
      </c>
      <c r="K945" t="s">
        <v>165</v>
      </c>
      <c r="L945" t="s">
        <v>165</v>
      </c>
      <c r="M945" t="s">
        <v>165</v>
      </c>
      <c r="N945" t="s">
        <v>165</v>
      </c>
      <c r="P945" t="s">
        <v>165</v>
      </c>
      <c r="Q945" t="s">
        <v>165</v>
      </c>
      <c r="R945" t="s">
        <v>165</v>
      </c>
      <c r="S945" t="s">
        <v>165</v>
      </c>
    </row>
    <row r="946">
      <c r="A946" t="s">
        <v>165</v>
      </c>
      <c r="B946" t="s">
        <v>165</v>
      </c>
      <c r="C946" t="s">
        <v>165</v>
      </c>
      <c r="D946" t="s">
        <v>165</v>
      </c>
      <c r="F946" t="s">
        <v>165</v>
      </c>
      <c r="G946" t="s">
        <v>165</v>
      </c>
      <c r="H946" t="s">
        <v>165</v>
      </c>
      <c r="I946" t="s">
        <v>165</v>
      </c>
      <c r="K946" t="s">
        <v>165</v>
      </c>
      <c r="L946" t="s">
        <v>165</v>
      </c>
      <c r="M946" t="s">
        <v>165</v>
      </c>
      <c r="N946" t="s">
        <v>165</v>
      </c>
      <c r="P946" t="s">
        <v>165</v>
      </c>
      <c r="Q946" t="s">
        <v>165</v>
      </c>
      <c r="R946" t="s">
        <v>165</v>
      </c>
      <c r="S946" t="s">
        <v>165</v>
      </c>
    </row>
    <row r="947">
      <c r="A947" t="s">
        <v>165</v>
      </c>
      <c r="B947" t="s">
        <v>165</v>
      </c>
      <c r="C947" t="s">
        <v>165</v>
      </c>
      <c r="D947" t="s">
        <v>165</v>
      </c>
      <c r="F947" t="s">
        <v>165</v>
      </c>
      <c r="G947" t="s">
        <v>165</v>
      </c>
      <c r="H947" t="s">
        <v>165</v>
      </c>
      <c r="I947" t="s">
        <v>165</v>
      </c>
      <c r="K947" t="s">
        <v>165</v>
      </c>
      <c r="L947" t="s">
        <v>165</v>
      </c>
      <c r="M947" t="s">
        <v>165</v>
      </c>
      <c r="N947" t="s">
        <v>165</v>
      </c>
      <c r="P947" t="s">
        <v>165</v>
      </c>
      <c r="Q947" t="s">
        <v>165</v>
      </c>
      <c r="R947" t="s">
        <v>165</v>
      </c>
      <c r="S947" t="s">
        <v>165</v>
      </c>
    </row>
    <row r="948">
      <c r="A948" t="s">
        <v>165</v>
      </c>
      <c r="B948" t="s">
        <v>165</v>
      </c>
      <c r="C948" t="s">
        <v>165</v>
      </c>
      <c r="D948" t="s">
        <v>165</v>
      </c>
      <c r="F948" t="s">
        <v>165</v>
      </c>
      <c r="G948" t="s">
        <v>165</v>
      </c>
      <c r="H948" t="s">
        <v>165</v>
      </c>
      <c r="I948" t="s">
        <v>165</v>
      </c>
      <c r="K948" t="s">
        <v>165</v>
      </c>
      <c r="L948" t="s">
        <v>165</v>
      </c>
      <c r="M948" t="s">
        <v>165</v>
      </c>
      <c r="N948" t="s">
        <v>165</v>
      </c>
      <c r="P948" t="s">
        <v>165</v>
      </c>
      <c r="Q948" t="s">
        <v>165</v>
      </c>
      <c r="R948" t="s">
        <v>165</v>
      </c>
      <c r="S948" t="s">
        <v>165</v>
      </c>
    </row>
    <row r="949">
      <c r="A949" t="s">
        <v>165</v>
      </c>
      <c r="B949" t="s">
        <v>165</v>
      </c>
      <c r="C949" t="s">
        <v>165</v>
      </c>
      <c r="D949" t="s">
        <v>165</v>
      </c>
      <c r="F949" t="s">
        <v>165</v>
      </c>
      <c r="G949" t="s">
        <v>165</v>
      </c>
      <c r="H949" t="s">
        <v>165</v>
      </c>
      <c r="I949" t="s">
        <v>165</v>
      </c>
      <c r="K949" t="s">
        <v>165</v>
      </c>
      <c r="L949" t="s">
        <v>165</v>
      </c>
      <c r="M949" t="s">
        <v>165</v>
      </c>
      <c r="N949" t="s">
        <v>165</v>
      </c>
      <c r="P949" t="s">
        <v>165</v>
      </c>
      <c r="Q949" t="s">
        <v>165</v>
      </c>
      <c r="R949" t="s">
        <v>165</v>
      </c>
      <c r="S949" t="s">
        <v>165</v>
      </c>
    </row>
    <row r="950">
      <c r="A950" t="s">
        <v>165</v>
      </c>
      <c r="B950" t="s">
        <v>165</v>
      </c>
      <c r="C950" t="s">
        <v>165</v>
      </c>
      <c r="D950" t="s">
        <v>165</v>
      </c>
      <c r="F950" t="s">
        <v>165</v>
      </c>
      <c r="G950" t="s">
        <v>165</v>
      </c>
      <c r="H950" t="s">
        <v>165</v>
      </c>
      <c r="I950" t="s">
        <v>165</v>
      </c>
      <c r="K950" t="s">
        <v>165</v>
      </c>
      <c r="L950" t="s">
        <v>165</v>
      </c>
      <c r="M950" t="s">
        <v>165</v>
      </c>
      <c r="N950" t="s">
        <v>165</v>
      </c>
      <c r="P950" t="s">
        <v>165</v>
      </c>
      <c r="Q950" t="s">
        <v>165</v>
      </c>
      <c r="R950" t="s">
        <v>165</v>
      </c>
      <c r="S950" t="s">
        <v>165</v>
      </c>
    </row>
    <row r="951">
      <c r="A951" t="s">
        <v>165</v>
      </c>
      <c r="B951" t="s">
        <v>165</v>
      </c>
      <c r="C951" t="s">
        <v>165</v>
      </c>
      <c r="D951" t="s">
        <v>165</v>
      </c>
      <c r="F951" t="s">
        <v>165</v>
      </c>
      <c r="G951" t="s">
        <v>165</v>
      </c>
      <c r="H951" t="s">
        <v>165</v>
      </c>
      <c r="I951" t="s">
        <v>165</v>
      </c>
      <c r="K951" t="s">
        <v>165</v>
      </c>
      <c r="L951" t="s">
        <v>165</v>
      </c>
      <c r="M951" t="s">
        <v>165</v>
      </c>
      <c r="N951" t="s">
        <v>165</v>
      </c>
      <c r="P951" t="s">
        <v>165</v>
      </c>
      <c r="Q951" t="s">
        <v>165</v>
      </c>
      <c r="R951" t="s">
        <v>165</v>
      </c>
      <c r="S951" t="s">
        <v>165</v>
      </c>
    </row>
    <row r="952">
      <c r="A952" t="s">
        <v>165</v>
      </c>
      <c r="B952" t="s">
        <v>165</v>
      </c>
      <c r="C952" t="s">
        <v>165</v>
      </c>
      <c r="D952" t="s">
        <v>165</v>
      </c>
      <c r="F952" t="s">
        <v>165</v>
      </c>
      <c r="G952" t="s">
        <v>165</v>
      </c>
      <c r="H952" t="s">
        <v>165</v>
      </c>
      <c r="I952" t="s">
        <v>165</v>
      </c>
      <c r="K952" t="s">
        <v>165</v>
      </c>
      <c r="L952" t="s">
        <v>165</v>
      </c>
      <c r="M952" t="s">
        <v>165</v>
      </c>
      <c r="N952" t="s">
        <v>165</v>
      </c>
      <c r="P952" t="s">
        <v>165</v>
      </c>
      <c r="Q952" t="s">
        <v>165</v>
      </c>
      <c r="R952" t="s">
        <v>165</v>
      </c>
      <c r="S952" t="s">
        <v>165</v>
      </c>
    </row>
    <row r="953">
      <c r="A953" t="s">
        <v>165</v>
      </c>
      <c r="B953" t="s">
        <v>165</v>
      </c>
      <c r="C953" t="s">
        <v>165</v>
      </c>
      <c r="D953" t="s">
        <v>165</v>
      </c>
      <c r="F953" t="s">
        <v>165</v>
      </c>
      <c r="G953" t="s">
        <v>165</v>
      </c>
      <c r="H953" t="s">
        <v>165</v>
      </c>
      <c r="I953" t="s">
        <v>165</v>
      </c>
      <c r="K953" t="s">
        <v>165</v>
      </c>
      <c r="L953" t="s">
        <v>165</v>
      </c>
      <c r="M953" t="s">
        <v>165</v>
      </c>
      <c r="N953" t="s">
        <v>165</v>
      </c>
      <c r="P953" t="s">
        <v>165</v>
      </c>
      <c r="Q953" t="s">
        <v>165</v>
      </c>
      <c r="R953" t="s">
        <v>165</v>
      </c>
      <c r="S953" t="s">
        <v>165</v>
      </c>
    </row>
    <row r="954">
      <c r="A954" t="s">
        <v>165</v>
      </c>
      <c r="B954" t="s">
        <v>165</v>
      </c>
      <c r="C954" t="s">
        <v>165</v>
      </c>
      <c r="D954" t="s">
        <v>165</v>
      </c>
      <c r="F954" t="s">
        <v>165</v>
      </c>
      <c r="G954" t="s">
        <v>165</v>
      </c>
      <c r="H954" t="s">
        <v>165</v>
      </c>
      <c r="I954" t="s">
        <v>165</v>
      </c>
      <c r="K954" t="s">
        <v>165</v>
      </c>
      <c r="L954" t="s">
        <v>165</v>
      </c>
      <c r="M954" t="s">
        <v>165</v>
      </c>
      <c r="N954" t="s">
        <v>165</v>
      </c>
      <c r="P954" t="s">
        <v>165</v>
      </c>
      <c r="Q954" t="s">
        <v>165</v>
      </c>
      <c r="R954" t="s">
        <v>165</v>
      </c>
      <c r="S954" t="s">
        <v>165</v>
      </c>
    </row>
    <row r="955">
      <c r="A955" t="s">
        <v>165</v>
      </c>
      <c r="B955" t="s">
        <v>165</v>
      </c>
      <c r="C955" t="s">
        <v>165</v>
      </c>
      <c r="D955" t="s">
        <v>165</v>
      </c>
      <c r="F955" t="s">
        <v>165</v>
      </c>
      <c r="G955" t="s">
        <v>165</v>
      </c>
      <c r="H955" t="s">
        <v>165</v>
      </c>
      <c r="I955" t="s">
        <v>165</v>
      </c>
      <c r="K955" t="s">
        <v>165</v>
      </c>
      <c r="L955" t="s">
        <v>165</v>
      </c>
      <c r="M955" t="s">
        <v>165</v>
      </c>
      <c r="N955" t="s">
        <v>165</v>
      </c>
      <c r="P955" t="s">
        <v>165</v>
      </c>
      <c r="Q955" t="s">
        <v>165</v>
      </c>
      <c r="R955" t="s">
        <v>165</v>
      </c>
      <c r="S955" t="s">
        <v>165</v>
      </c>
    </row>
    <row r="956">
      <c r="A956" t="s">
        <v>165</v>
      </c>
      <c r="B956" t="s">
        <v>165</v>
      </c>
      <c r="C956" t="s">
        <v>165</v>
      </c>
      <c r="D956" t="s">
        <v>165</v>
      </c>
      <c r="F956" t="s">
        <v>165</v>
      </c>
      <c r="G956" t="s">
        <v>165</v>
      </c>
      <c r="H956" t="s">
        <v>165</v>
      </c>
      <c r="I956" t="s">
        <v>165</v>
      </c>
      <c r="K956" t="s">
        <v>165</v>
      </c>
      <c r="L956" t="s">
        <v>165</v>
      </c>
      <c r="M956" t="s">
        <v>165</v>
      </c>
      <c r="N956" t="s">
        <v>165</v>
      </c>
      <c r="P956" t="s">
        <v>165</v>
      </c>
      <c r="Q956" t="s">
        <v>165</v>
      </c>
      <c r="R956" t="s">
        <v>165</v>
      </c>
      <c r="S956" t="s">
        <v>165</v>
      </c>
    </row>
    <row r="957">
      <c r="A957" t="s">
        <v>165</v>
      </c>
      <c r="B957" t="s">
        <v>165</v>
      </c>
      <c r="C957" t="s">
        <v>165</v>
      </c>
      <c r="D957" t="s">
        <v>165</v>
      </c>
      <c r="F957" t="s">
        <v>165</v>
      </c>
      <c r="G957" t="s">
        <v>165</v>
      </c>
      <c r="H957" t="s">
        <v>165</v>
      </c>
      <c r="I957" t="s">
        <v>165</v>
      </c>
      <c r="K957" t="s">
        <v>165</v>
      </c>
      <c r="L957" t="s">
        <v>165</v>
      </c>
      <c r="M957" t="s">
        <v>165</v>
      </c>
      <c r="N957" t="s">
        <v>165</v>
      </c>
      <c r="P957" t="s">
        <v>165</v>
      </c>
      <c r="Q957" t="s">
        <v>165</v>
      </c>
      <c r="R957" t="s">
        <v>165</v>
      </c>
      <c r="S957" t="s">
        <v>165</v>
      </c>
    </row>
    <row r="958">
      <c r="A958" t="s">
        <v>165</v>
      </c>
      <c r="B958" t="s">
        <v>165</v>
      </c>
      <c r="C958" t="s">
        <v>165</v>
      </c>
      <c r="D958" t="s">
        <v>165</v>
      </c>
      <c r="F958" t="s">
        <v>165</v>
      </c>
      <c r="G958" t="s">
        <v>165</v>
      </c>
      <c r="H958" t="s">
        <v>165</v>
      </c>
      <c r="I958" t="s">
        <v>165</v>
      </c>
      <c r="K958" t="s">
        <v>165</v>
      </c>
      <c r="L958" t="s">
        <v>165</v>
      </c>
      <c r="M958" t="s">
        <v>165</v>
      </c>
      <c r="N958" t="s">
        <v>165</v>
      </c>
      <c r="P958" t="s">
        <v>165</v>
      </c>
      <c r="Q958" t="s">
        <v>165</v>
      </c>
      <c r="R958" t="s">
        <v>165</v>
      </c>
      <c r="S958" t="s">
        <v>165</v>
      </c>
    </row>
    <row r="959">
      <c r="A959" t="s">
        <v>165</v>
      </c>
      <c r="B959" t="s">
        <v>165</v>
      </c>
      <c r="C959" t="s">
        <v>165</v>
      </c>
      <c r="D959" t="s">
        <v>165</v>
      </c>
      <c r="F959" t="s">
        <v>165</v>
      </c>
      <c r="G959" t="s">
        <v>165</v>
      </c>
      <c r="H959" t="s">
        <v>165</v>
      </c>
      <c r="I959" t="s">
        <v>165</v>
      </c>
      <c r="K959" t="s">
        <v>165</v>
      </c>
      <c r="L959" t="s">
        <v>165</v>
      </c>
      <c r="M959" t="s">
        <v>165</v>
      </c>
      <c r="N959" t="s">
        <v>165</v>
      </c>
      <c r="P959" t="s">
        <v>165</v>
      </c>
      <c r="Q959" t="s">
        <v>165</v>
      </c>
      <c r="R959" t="s">
        <v>165</v>
      </c>
      <c r="S959" t="s">
        <v>165</v>
      </c>
    </row>
    <row r="960">
      <c r="A960" t="s">
        <v>165</v>
      </c>
      <c r="B960" t="s">
        <v>165</v>
      </c>
      <c r="C960" t="s">
        <v>165</v>
      </c>
      <c r="D960" t="s">
        <v>165</v>
      </c>
      <c r="F960" t="s">
        <v>165</v>
      </c>
      <c r="G960" t="s">
        <v>165</v>
      </c>
      <c r="H960" t="s">
        <v>165</v>
      </c>
      <c r="I960" t="s">
        <v>165</v>
      </c>
      <c r="K960" t="s">
        <v>165</v>
      </c>
      <c r="L960" t="s">
        <v>165</v>
      </c>
      <c r="M960" t="s">
        <v>165</v>
      </c>
      <c r="N960" t="s">
        <v>165</v>
      </c>
      <c r="P960" t="s">
        <v>165</v>
      </c>
      <c r="Q960" t="s">
        <v>165</v>
      </c>
      <c r="R960" t="s">
        <v>165</v>
      </c>
      <c r="S960" t="s">
        <v>165</v>
      </c>
    </row>
    <row r="961">
      <c r="A961" t="s">
        <v>165</v>
      </c>
      <c r="B961" t="s">
        <v>165</v>
      </c>
      <c r="C961" t="s">
        <v>165</v>
      </c>
      <c r="D961" t="s">
        <v>165</v>
      </c>
      <c r="F961" t="s">
        <v>165</v>
      </c>
      <c r="G961" t="s">
        <v>165</v>
      </c>
      <c r="H961" t="s">
        <v>165</v>
      </c>
      <c r="I961" t="s">
        <v>165</v>
      </c>
      <c r="K961" t="s">
        <v>165</v>
      </c>
      <c r="L961" t="s">
        <v>165</v>
      </c>
      <c r="M961" t="s">
        <v>165</v>
      </c>
      <c r="N961" t="s">
        <v>165</v>
      </c>
      <c r="P961" t="s">
        <v>165</v>
      </c>
      <c r="Q961" t="s">
        <v>165</v>
      </c>
      <c r="R961" t="s">
        <v>165</v>
      </c>
      <c r="S961" t="s">
        <v>165</v>
      </c>
    </row>
    <row r="962">
      <c r="A962" t="s">
        <v>165</v>
      </c>
      <c r="B962" t="s">
        <v>165</v>
      </c>
      <c r="C962" t="s">
        <v>165</v>
      </c>
      <c r="D962" t="s">
        <v>165</v>
      </c>
      <c r="F962" t="s">
        <v>165</v>
      </c>
      <c r="G962" t="s">
        <v>165</v>
      </c>
      <c r="H962" t="s">
        <v>165</v>
      </c>
      <c r="I962" t="s">
        <v>165</v>
      </c>
      <c r="K962" t="s">
        <v>165</v>
      </c>
      <c r="L962" t="s">
        <v>165</v>
      </c>
      <c r="M962" t="s">
        <v>165</v>
      </c>
      <c r="N962" t="s">
        <v>165</v>
      </c>
      <c r="P962" t="s">
        <v>165</v>
      </c>
      <c r="Q962" t="s">
        <v>165</v>
      </c>
      <c r="R962" t="s">
        <v>165</v>
      </c>
      <c r="S962" t="s">
        <v>165</v>
      </c>
    </row>
    <row r="963">
      <c r="A963" t="s">
        <v>165</v>
      </c>
      <c r="B963" t="s">
        <v>165</v>
      </c>
      <c r="C963" t="s">
        <v>165</v>
      </c>
      <c r="D963" t="s">
        <v>165</v>
      </c>
      <c r="F963" t="s">
        <v>165</v>
      </c>
      <c r="G963" t="s">
        <v>165</v>
      </c>
      <c r="H963" t="s">
        <v>165</v>
      </c>
      <c r="I963" t="s">
        <v>165</v>
      </c>
      <c r="K963" t="s">
        <v>165</v>
      </c>
      <c r="L963" t="s">
        <v>165</v>
      </c>
      <c r="M963" t="s">
        <v>165</v>
      </c>
      <c r="N963" t="s">
        <v>165</v>
      </c>
      <c r="P963" t="s">
        <v>165</v>
      </c>
      <c r="Q963" t="s">
        <v>165</v>
      </c>
      <c r="R963" t="s">
        <v>165</v>
      </c>
      <c r="S963" t="s">
        <v>165</v>
      </c>
    </row>
    <row r="964">
      <c r="A964" t="s">
        <v>165</v>
      </c>
      <c r="B964" t="s">
        <v>165</v>
      </c>
      <c r="C964" t="s">
        <v>165</v>
      </c>
      <c r="D964" t="s">
        <v>165</v>
      </c>
      <c r="F964" t="s">
        <v>165</v>
      </c>
      <c r="G964" t="s">
        <v>165</v>
      </c>
      <c r="H964" t="s">
        <v>165</v>
      </c>
      <c r="I964" t="s">
        <v>165</v>
      </c>
      <c r="K964" t="s">
        <v>165</v>
      </c>
      <c r="L964" t="s">
        <v>165</v>
      </c>
      <c r="M964" t="s">
        <v>165</v>
      </c>
      <c r="N964" t="s">
        <v>165</v>
      </c>
      <c r="P964" t="s">
        <v>165</v>
      </c>
      <c r="Q964" t="s">
        <v>165</v>
      </c>
      <c r="R964" t="s">
        <v>165</v>
      </c>
      <c r="S964" t="s">
        <v>165</v>
      </c>
    </row>
    <row r="965">
      <c r="A965" t="s">
        <v>165</v>
      </c>
      <c r="B965" t="s">
        <v>165</v>
      </c>
      <c r="C965" t="s">
        <v>165</v>
      </c>
      <c r="D965" t="s">
        <v>165</v>
      </c>
      <c r="F965" t="s">
        <v>165</v>
      </c>
      <c r="G965" t="s">
        <v>165</v>
      </c>
      <c r="H965" t="s">
        <v>165</v>
      </c>
      <c r="I965" t="s">
        <v>165</v>
      </c>
      <c r="K965" t="s">
        <v>165</v>
      </c>
      <c r="L965" t="s">
        <v>165</v>
      </c>
      <c r="M965" t="s">
        <v>165</v>
      </c>
      <c r="N965" t="s">
        <v>165</v>
      </c>
      <c r="P965" t="s">
        <v>165</v>
      </c>
      <c r="Q965" t="s">
        <v>165</v>
      </c>
      <c r="R965" t="s">
        <v>165</v>
      </c>
      <c r="S965" t="s">
        <v>165</v>
      </c>
    </row>
    <row r="966">
      <c r="A966" t="s">
        <v>165</v>
      </c>
      <c r="B966" t="s">
        <v>165</v>
      </c>
      <c r="C966" t="s">
        <v>165</v>
      </c>
      <c r="D966" t="s">
        <v>165</v>
      </c>
      <c r="F966" t="s">
        <v>165</v>
      </c>
      <c r="G966" t="s">
        <v>165</v>
      </c>
      <c r="H966" t="s">
        <v>165</v>
      </c>
      <c r="I966" t="s">
        <v>165</v>
      </c>
      <c r="K966" t="s">
        <v>165</v>
      </c>
      <c r="L966" t="s">
        <v>165</v>
      </c>
      <c r="M966" t="s">
        <v>165</v>
      </c>
      <c r="N966" t="s">
        <v>165</v>
      </c>
      <c r="P966" t="s">
        <v>165</v>
      </c>
      <c r="Q966" t="s">
        <v>165</v>
      </c>
      <c r="R966" t="s">
        <v>165</v>
      </c>
      <c r="S966" t="s">
        <v>165</v>
      </c>
    </row>
    <row r="967">
      <c r="A967" t="s">
        <v>165</v>
      </c>
      <c r="B967" t="s">
        <v>165</v>
      </c>
      <c r="C967" t="s">
        <v>165</v>
      </c>
      <c r="D967" t="s">
        <v>165</v>
      </c>
      <c r="F967" t="s">
        <v>165</v>
      </c>
      <c r="G967" t="s">
        <v>165</v>
      </c>
      <c r="H967" t="s">
        <v>165</v>
      </c>
      <c r="I967" t="s">
        <v>165</v>
      </c>
      <c r="K967" t="s">
        <v>165</v>
      </c>
      <c r="L967" t="s">
        <v>165</v>
      </c>
      <c r="M967" t="s">
        <v>165</v>
      </c>
      <c r="N967" t="s">
        <v>165</v>
      </c>
      <c r="P967" t="s">
        <v>165</v>
      </c>
      <c r="Q967" t="s">
        <v>165</v>
      </c>
      <c r="R967" t="s">
        <v>165</v>
      </c>
      <c r="S967" t="s">
        <v>165</v>
      </c>
    </row>
    <row r="968">
      <c r="A968" t="s">
        <v>165</v>
      </c>
      <c r="B968" t="s">
        <v>165</v>
      </c>
      <c r="C968" t="s">
        <v>165</v>
      </c>
      <c r="D968" t="s">
        <v>165</v>
      </c>
      <c r="F968" t="s">
        <v>165</v>
      </c>
      <c r="G968" t="s">
        <v>165</v>
      </c>
      <c r="H968" t="s">
        <v>165</v>
      </c>
      <c r="I968" t="s">
        <v>165</v>
      </c>
      <c r="K968" t="s">
        <v>165</v>
      </c>
      <c r="L968" t="s">
        <v>165</v>
      </c>
      <c r="M968" t="s">
        <v>165</v>
      </c>
      <c r="N968" t="s">
        <v>165</v>
      </c>
      <c r="P968" t="s">
        <v>165</v>
      </c>
      <c r="Q968" t="s">
        <v>165</v>
      </c>
      <c r="R968" t="s">
        <v>165</v>
      </c>
      <c r="S968" t="s">
        <v>165</v>
      </c>
    </row>
    <row r="969">
      <c r="A969" t="s">
        <v>165</v>
      </c>
      <c r="B969" t="s">
        <v>165</v>
      </c>
      <c r="C969" t="s">
        <v>165</v>
      </c>
      <c r="D969" t="s">
        <v>165</v>
      </c>
      <c r="F969" t="s">
        <v>165</v>
      </c>
      <c r="G969" t="s">
        <v>165</v>
      </c>
      <c r="H969" t="s">
        <v>165</v>
      </c>
      <c r="I969" t="s">
        <v>165</v>
      </c>
      <c r="K969" t="s">
        <v>165</v>
      </c>
      <c r="L969" t="s">
        <v>165</v>
      </c>
      <c r="M969" t="s">
        <v>165</v>
      </c>
      <c r="N969" t="s">
        <v>165</v>
      </c>
      <c r="P969" t="s">
        <v>165</v>
      </c>
      <c r="Q969" t="s">
        <v>165</v>
      </c>
      <c r="R969" t="s">
        <v>165</v>
      </c>
      <c r="S969" t="s">
        <v>165</v>
      </c>
    </row>
    <row r="970">
      <c r="A970" t="s">
        <v>165</v>
      </c>
      <c r="B970" t="s">
        <v>165</v>
      </c>
      <c r="C970" t="s">
        <v>165</v>
      </c>
      <c r="D970" t="s">
        <v>165</v>
      </c>
      <c r="F970" t="s">
        <v>165</v>
      </c>
      <c r="G970" t="s">
        <v>165</v>
      </c>
      <c r="H970" t="s">
        <v>165</v>
      </c>
      <c r="I970" t="s">
        <v>165</v>
      </c>
      <c r="K970" t="s">
        <v>165</v>
      </c>
      <c r="L970" t="s">
        <v>165</v>
      </c>
      <c r="M970" t="s">
        <v>165</v>
      </c>
      <c r="N970" t="s">
        <v>165</v>
      </c>
      <c r="P970" t="s">
        <v>165</v>
      </c>
      <c r="Q970" t="s">
        <v>165</v>
      </c>
      <c r="R970" t="s">
        <v>165</v>
      </c>
      <c r="S970" t="s">
        <v>165</v>
      </c>
    </row>
    <row r="971">
      <c r="A971" t="s">
        <v>165</v>
      </c>
      <c r="B971" t="s">
        <v>165</v>
      </c>
      <c r="C971" t="s">
        <v>165</v>
      </c>
      <c r="D971" t="s">
        <v>165</v>
      </c>
      <c r="F971" t="s">
        <v>165</v>
      </c>
      <c r="G971" t="s">
        <v>165</v>
      </c>
      <c r="H971" t="s">
        <v>165</v>
      </c>
      <c r="I971" t="s">
        <v>165</v>
      </c>
      <c r="K971" t="s">
        <v>165</v>
      </c>
      <c r="L971" t="s">
        <v>165</v>
      </c>
      <c r="M971" t="s">
        <v>165</v>
      </c>
      <c r="N971" t="s">
        <v>165</v>
      </c>
      <c r="P971" t="s">
        <v>165</v>
      </c>
      <c r="Q971" t="s">
        <v>165</v>
      </c>
      <c r="R971" t="s">
        <v>165</v>
      </c>
      <c r="S971" t="s">
        <v>165</v>
      </c>
    </row>
    <row r="972">
      <c r="A972" t="s">
        <v>165</v>
      </c>
      <c r="B972" t="s">
        <v>165</v>
      </c>
      <c r="C972" t="s">
        <v>165</v>
      </c>
      <c r="D972" t="s">
        <v>165</v>
      </c>
      <c r="F972" t="s">
        <v>165</v>
      </c>
      <c r="G972" t="s">
        <v>165</v>
      </c>
      <c r="H972" t="s">
        <v>165</v>
      </c>
      <c r="I972" t="s">
        <v>165</v>
      </c>
      <c r="K972" t="s">
        <v>165</v>
      </c>
      <c r="L972" t="s">
        <v>165</v>
      </c>
      <c r="M972" t="s">
        <v>165</v>
      </c>
      <c r="N972" t="s">
        <v>165</v>
      </c>
      <c r="P972" t="s">
        <v>165</v>
      </c>
      <c r="Q972" t="s">
        <v>165</v>
      </c>
      <c r="R972" t="s">
        <v>165</v>
      </c>
      <c r="S972" t="s">
        <v>165</v>
      </c>
    </row>
    <row r="973">
      <c r="A973" t="s">
        <v>165</v>
      </c>
      <c r="B973" t="s">
        <v>165</v>
      </c>
      <c r="C973" t="s">
        <v>165</v>
      </c>
      <c r="D973" t="s">
        <v>165</v>
      </c>
      <c r="F973" t="s">
        <v>165</v>
      </c>
      <c r="G973" t="s">
        <v>165</v>
      </c>
      <c r="H973" t="s">
        <v>165</v>
      </c>
      <c r="I973" t="s">
        <v>165</v>
      </c>
      <c r="K973" t="s">
        <v>165</v>
      </c>
      <c r="L973" t="s">
        <v>165</v>
      </c>
      <c r="M973" t="s">
        <v>165</v>
      </c>
      <c r="N973" t="s">
        <v>165</v>
      </c>
      <c r="P973" t="s">
        <v>165</v>
      </c>
      <c r="Q973" t="s">
        <v>165</v>
      </c>
      <c r="R973" t="s">
        <v>165</v>
      </c>
      <c r="S973" t="s">
        <v>165</v>
      </c>
    </row>
    <row r="974">
      <c r="A974" t="s">
        <v>165</v>
      </c>
      <c r="B974" t="s">
        <v>165</v>
      </c>
      <c r="C974" t="s">
        <v>165</v>
      </c>
      <c r="D974" t="s">
        <v>165</v>
      </c>
      <c r="F974" t="s">
        <v>165</v>
      </c>
      <c r="G974" t="s">
        <v>165</v>
      </c>
      <c r="H974" t="s">
        <v>165</v>
      </c>
      <c r="I974" t="s">
        <v>165</v>
      </c>
      <c r="K974" t="s">
        <v>165</v>
      </c>
      <c r="L974" t="s">
        <v>165</v>
      </c>
      <c r="M974" t="s">
        <v>165</v>
      </c>
      <c r="N974" t="s">
        <v>165</v>
      </c>
      <c r="P974" t="s">
        <v>165</v>
      </c>
      <c r="Q974" t="s">
        <v>165</v>
      </c>
      <c r="R974" t="s">
        <v>165</v>
      </c>
      <c r="S974" t="s">
        <v>165</v>
      </c>
    </row>
    <row r="975">
      <c r="A975" t="s">
        <v>165</v>
      </c>
      <c r="B975" t="s">
        <v>165</v>
      </c>
      <c r="C975" t="s">
        <v>165</v>
      </c>
      <c r="D975" t="s">
        <v>165</v>
      </c>
      <c r="F975" t="s">
        <v>165</v>
      </c>
      <c r="G975" t="s">
        <v>165</v>
      </c>
      <c r="H975" t="s">
        <v>165</v>
      </c>
      <c r="I975" t="s">
        <v>165</v>
      </c>
      <c r="K975" t="s">
        <v>165</v>
      </c>
      <c r="L975" t="s">
        <v>165</v>
      </c>
      <c r="M975" t="s">
        <v>165</v>
      </c>
      <c r="N975" t="s">
        <v>165</v>
      </c>
      <c r="P975" t="s">
        <v>165</v>
      </c>
      <c r="Q975" t="s">
        <v>165</v>
      </c>
      <c r="R975" t="s">
        <v>165</v>
      </c>
      <c r="S975" t="s">
        <v>165</v>
      </c>
    </row>
    <row r="976">
      <c r="A976" t="s">
        <v>165</v>
      </c>
      <c r="B976" t="s">
        <v>165</v>
      </c>
      <c r="C976" t="s">
        <v>165</v>
      </c>
      <c r="D976" t="s">
        <v>165</v>
      </c>
      <c r="F976" t="s">
        <v>165</v>
      </c>
      <c r="G976" t="s">
        <v>165</v>
      </c>
      <c r="H976" t="s">
        <v>165</v>
      </c>
      <c r="I976" t="s">
        <v>165</v>
      </c>
      <c r="K976" t="s">
        <v>165</v>
      </c>
      <c r="L976" t="s">
        <v>165</v>
      </c>
      <c r="M976" t="s">
        <v>165</v>
      </c>
      <c r="N976" t="s">
        <v>165</v>
      </c>
      <c r="P976" t="s">
        <v>165</v>
      </c>
      <c r="Q976" t="s">
        <v>165</v>
      </c>
      <c r="R976" t="s">
        <v>165</v>
      </c>
      <c r="S976" t="s">
        <v>165</v>
      </c>
    </row>
    <row r="977">
      <c r="A977" t="s">
        <v>165</v>
      </c>
      <c r="B977" t="s">
        <v>165</v>
      </c>
      <c r="C977" t="s">
        <v>165</v>
      </c>
      <c r="D977" t="s">
        <v>165</v>
      </c>
      <c r="F977" t="s">
        <v>165</v>
      </c>
      <c r="G977" t="s">
        <v>165</v>
      </c>
      <c r="H977" t="s">
        <v>165</v>
      </c>
      <c r="I977" t="s">
        <v>165</v>
      </c>
      <c r="K977" t="s">
        <v>165</v>
      </c>
      <c r="L977" t="s">
        <v>165</v>
      </c>
      <c r="M977" t="s">
        <v>165</v>
      </c>
      <c r="N977" t="s">
        <v>165</v>
      </c>
      <c r="P977" t="s">
        <v>165</v>
      </c>
      <c r="Q977" t="s">
        <v>165</v>
      </c>
      <c r="R977" t="s">
        <v>165</v>
      </c>
      <c r="S977" t="s">
        <v>165</v>
      </c>
    </row>
    <row r="978">
      <c r="A978" t="s">
        <v>165</v>
      </c>
      <c r="B978" t="s">
        <v>165</v>
      </c>
      <c r="C978" t="s">
        <v>165</v>
      </c>
      <c r="D978" t="s">
        <v>165</v>
      </c>
      <c r="F978" t="s">
        <v>165</v>
      </c>
      <c r="G978" t="s">
        <v>165</v>
      </c>
      <c r="H978" t="s">
        <v>165</v>
      </c>
      <c r="I978" t="s">
        <v>165</v>
      </c>
      <c r="K978" t="s">
        <v>165</v>
      </c>
      <c r="L978" t="s">
        <v>165</v>
      </c>
      <c r="M978" t="s">
        <v>165</v>
      </c>
      <c r="N978" t="s">
        <v>165</v>
      </c>
      <c r="P978" t="s">
        <v>165</v>
      </c>
      <c r="Q978" t="s">
        <v>165</v>
      </c>
      <c r="R978" t="s">
        <v>165</v>
      </c>
      <c r="S978" t="s">
        <v>165</v>
      </c>
    </row>
    <row r="979">
      <c r="A979" t="s">
        <v>165</v>
      </c>
      <c r="B979" t="s">
        <v>165</v>
      </c>
      <c r="C979" t="s">
        <v>165</v>
      </c>
      <c r="D979" t="s">
        <v>165</v>
      </c>
      <c r="F979" t="s">
        <v>165</v>
      </c>
      <c r="G979" t="s">
        <v>165</v>
      </c>
      <c r="H979" t="s">
        <v>165</v>
      </c>
      <c r="I979" t="s">
        <v>165</v>
      </c>
      <c r="K979" t="s">
        <v>165</v>
      </c>
      <c r="L979" t="s">
        <v>165</v>
      </c>
      <c r="M979" t="s">
        <v>165</v>
      </c>
      <c r="N979" t="s">
        <v>165</v>
      </c>
      <c r="P979" t="s">
        <v>165</v>
      </c>
      <c r="Q979" t="s">
        <v>165</v>
      </c>
      <c r="R979" t="s">
        <v>165</v>
      </c>
      <c r="S979" t="s">
        <v>165</v>
      </c>
    </row>
    <row r="980">
      <c r="A980" t="s">
        <v>165</v>
      </c>
      <c r="B980" t="s">
        <v>165</v>
      </c>
      <c r="C980" t="s">
        <v>165</v>
      </c>
      <c r="D980" t="s">
        <v>165</v>
      </c>
      <c r="F980" t="s">
        <v>165</v>
      </c>
      <c r="G980" t="s">
        <v>165</v>
      </c>
      <c r="H980" t="s">
        <v>165</v>
      </c>
      <c r="I980" t="s">
        <v>165</v>
      </c>
      <c r="K980" t="s">
        <v>165</v>
      </c>
      <c r="L980" t="s">
        <v>165</v>
      </c>
      <c r="M980" t="s">
        <v>165</v>
      </c>
      <c r="N980" t="s">
        <v>165</v>
      </c>
      <c r="P980" t="s">
        <v>165</v>
      </c>
      <c r="Q980" t="s">
        <v>165</v>
      </c>
      <c r="R980" t="s">
        <v>165</v>
      </c>
      <c r="S980" t="s">
        <v>165</v>
      </c>
    </row>
    <row r="981">
      <c r="A981" t="s">
        <v>165</v>
      </c>
      <c r="B981" t="s">
        <v>165</v>
      </c>
      <c r="C981" t="s">
        <v>165</v>
      </c>
      <c r="D981" t="s">
        <v>165</v>
      </c>
      <c r="F981" t="s">
        <v>165</v>
      </c>
      <c r="G981" t="s">
        <v>165</v>
      </c>
      <c r="H981" t="s">
        <v>165</v>
      </c>
      <c r="I981" t="s">
        <v>165</v>
      </c>
      <c r="K981" t="s">
        <v>165</v>
      </c>
      <c r="L981" t="s">
        <v>165</v>
      </c>
      <c r="M981" t="s">
        <v>165</v>
      </c>
      <c r="N981" t="s">
        <v>165</v>
      </c>
      <c r="P981" t="s">
        <v>165</v>
      </c>
      <c r="Q981" t="s">
        <v>165</v>
      </c>
      <c r="R981" t="s">
        <v>165</v>
      </c>
      <c r="S981" t="s">
        <v>165</v>
      </c>
    </row>
    <row r="982">
      <c r="A982" t="s">
        <v>165</v>
      </c>
      <c r="B982" t="s">
        <v>165</v>
      </c>
      <c r="C982" t="s">
        <v>165</v>
      </c>
      <c r="D982" t="s">
        <v>165</v>
      </c>
      <c r="F982" t="s">
        <v>165</v>
      </c>
      <c r="G982" t="s">
        <v>165</v>
      </c>
      <c r="H982" t="s">
        <v>165</v>
      </c>
      <c r="I982" t="s">
        <v>165</v>
      </c>
      <c r="K982" t="s">
        <v>165</v>
      </c>
      <c r="L982" t="s">
        <v>165</v>
      </c>
      <c r="M982" t="s">
        <v>165</v>
      </c>
      <c r="N982" t="s">
        <v>165</v>
      </c>
      <c r="P982" t="s">
        <v>165</v>
      </c>
      <c r="Q982" t="s">
        <v>165</v>
      </c>
      <c r="R982" t="s">
        <v>165</v>
      </c>
      <c r="S982" t="s">
        <v>165</v>
      </c>
    </row>
    <row r="983">
      <c r="A983" t="s">
        <v>165</v>
      </c>
      <c r="B983" t="s">
        <v>165</v>
      </c>
      <c r="C983" t="s">
        <v>165</v>
      </c>
      <c r="D983" t="s">
        <v>165</v>
      </c>
      <c r="F983" t="s">
        <v>165</v>
      </c>
      <c r="G983" t="s">
        <v>165</v>
      </c>
      <c r="H983" t="s">
        <v>165</v>
      </c>
      <c r="I983" t="s">
        <v>165</v>
      </c>
      <c r="K983" t="s">
        <v>165</v>
      </c>
      <c r="L983" t="s">
        <v>165</v>
      </c>
      <c r="M983" t="s">
        <v>165</v>
      </c>
      <c r="N983" t="s">
        <v>165</v>
      </c>
      <c r="P983" t="s">
        <v>165</v>
      </c>
      <c r="Q983" t="s">
        <v>165</v>
      </c>
      <c r="R983" t="s">
        <v>165</v>
      </c>
      <c r="S983" t="s">
        <v>165</v>
      </c>
    </row>
    <row r="984">
      <c r="A984" t="s">
        <v>165</v>
      </c>
      <c r="B984" t="s">
        <v>165</v>
      </c>
      <c r="C984" t="s">
        <v>165</v>
      </c>
      <c r="D984" t="s">
        <v>165</v>
      </c>
      <c r="F984" t="s">
        <v>165</v>
      </c>
      <c r="G984" t="s">
        <v>165</v>
      </c>
      <c r="H984" t="s">
        <v>165</v>
      </c>
      <c r="I984" t="s">
        <v>165</v>
      </c>
      <c r="K984" t="s">
        <v>165</v>
      </c>
      <c r="L984" t="s">
        <v>165</v>
      </c>
      <c r="M984" t="s">
        <v>165</v>
      </c>
      <c r="N984" t="s">
        <v>165</v>
      </c>
      <c r="P984" t="s">
        <v>165</v>
      </c>
      <c r="Q984" t="s">
        <v>165</v>
      </c>
      <c r="R984" t="s">
        <v>165</v>
      </c>
      <c r="S984" t="s">
        <v>165</v>
      </c>
    </row>
    <row r="985">
      <c r="A985" t="s">
        <v>165</v>
      </c>
      <c r="B985" t="s">
        <v>165</v>
      </c>
      <c r="C985" t="s">
        <v>165</v>
      </c>
      <c r="D985" t="s">
        <v>165</v>
      </c>
      <c r="F985" t="s">
        <v>165</v>
      </c>
      <c r="G985" t="s">
        <v>165</v>
      </c>
      <c r="H985" t="s">
        <v>165</v>
      </c>
      <c r="I985" t="s">
        <v>165</v>
      </c>
      <c r="K985" t="s">
        <v>165</v>
      </c>
      <c r="L985" t="s">
        <v>165</v>
      </c>
      <c r="M985" t="s">
        <v>165</v>
      </c>
      <c r="N985" t="s">
        <v>165</v>
      </c>
      <c r="P985" t="s">
        <v>165</v>
      </c>
      <c r="Q985" t="s">
        <v>165</v>
      </c>
      <c r="R985" t="s">
        <v>165</v>
      </c>
      <c r="S985" t="s">
        <v>165</v>
      </c>
    </row>
    <row r="986">
      <c r="A986" t="s">
        <v>165</v>
      </c>
      <c r="B986" t="s">
        <v>165</v>
      </c>
      <c r="C986" t="s">
        <v>165</v>
      </c>
      <c r="D986" t="s">
        <v>165</v>
      </c>
      <c r="F986" t="s">
        <v>165</v>
      </c>
      <c r="G986" t="s">
        <v>165</v>
      </c>
      <c r="H986" t="s">
        <v>165</v>
      </c>
      <c r="I986" t="s">
        <v>165</v>
      </c>
      <c r="K986" t="s">
        <v>165</v>
      </c>
      <c r="L986" t="s">
        <v>165</v>
      </c>
      <c r="M986" t="s">
        <v>165</v>
      </c>
      <c r="N986" t="s">
        <v>165</v>
      </c>
      <c r="P986" t="s">
        <v>165</v>
      </c>
      <c r="Q986" t="s">
        <v>165</v>
      </c>
      <c r="R986" t="s">
        <v>165</v>
      </c>
      <c r="S986" t="s">
        <v>165</v>
      </c>
    </row>
    <row r="987">
      <c r="A987" t="s">
        <v>165</v>
      </c>
      <c r="B987" t="s">
        <v>165</v>
      </c>
      <c r="C987" t="s">
        <v>165</v>
      </c>
      <c r="D987" t="s">
        <v>165</v>
      </c>
      <c r="F987" t="s">
        <v>165</v>
      </c>
      <c r="G987" t="s">
        <v>165</v>
      </c>
      <c r="H987" t="s">
        <v>165</v>
      </c>
      <c r="I987" t="s">
        <v>165</v>
      </c>
      <c r="K987" t="s">
        <v>165</v>
      </c>
      <c r="L987" t="s">
        <v>165</v>
      </c>
      <c r="M987" t="s">
        <v>165</v>
      </c>
      <c r="N987" t="s">
        <v>165</v>
      </c>
      <c r="P987" t="s">
        <v>165</v>
      </c>
      <c r="Q987" t="s">
        <v>165</v>
      </c>
      <c r="R987" t="s">
        <v>165</v>
      </c>
      <c r="S987" t="s">
        <v>165</v>
      </c>
    </row>
    <row r="988">
      <c r="A988" t="s">
        <v>165</v>
      </c>
      <c r="B988" t="s">
        <v>165</v>
      </c>
      <c r="C988" t="s">
        <v>165</v>
      </c>
      <c r="D988" t="s">
        <v>165</v>
      </c>
      <c r="F988" t="s">
        <v>165</v>
      </c>
      <c r="G988" t="s">
        <v>165</v>
      </c>
      <c r="H988" t="s">
        <v>165</v>
      </c>
      <c r="I988" t="s">
        <v>165</v>
      </c>
      <c r="K988" t="s">
        <v>165</v>
      </c>
      <c r="L988" t="s">
        <v>165</v>
      </c>
      <c r="M988" t="s">
        <v>165</v>
      </c>
      <c r="N988" t="s">
        <v>165</v>
      </c>
      <c r="P988" t="s">
        <v>165</v>
      </c>
      <c r="Q988" t="s">
        <v>165</v>
      </c>
      <c r="R988" t="s">
        <v>165</v>
      </c>
      <c r="S988" t="s">
        <v>165</v>
      </c>
    </row>
    <row r="989">
      <c r="A989" t="s">
        <v>165</v>
      </c>
      <c r="B989" t="s">
        <v>165</v>
      </c>
      <c r="C989" t="s">
        <v>165</v>
      </c>
      <c r="D989" t="s">
        <v>165</v>
      </c>
      <c r="F989" t="s">
        <v>165</v>
      </c>
      <c r="G989" t="s">
        <v>165</v>
      </c>
      <c r="H989" t="s">
        <v>165</v>
      </c>
      <c r="I989" t="s">
        <v>165</v>
      </c>
      <c r="K989" t="s">
        <v>165</v>
      </c>
      <c r="L989" t="s">
        <v>165</v>
      </c>
      <c r="M989" t="s">
        <v>165</v>
      </c>
      <c r="N989" t="s">
        <v>165</v>
      </c>
      <c r="P989" t="s">
        <v>165</v>
      </c>
      <c r="Q989" t="s">
        <v>165</v>
      </c>
      <c r="R989" t="s">
        <v>165</v>
      </c>
      <c r="S989" t="s">
        <v>165</v>
      </c>
    </row>
    <row r="990">
      <c r="A990" t="s">
        <v>165</v>
      </c>
      <c r="B990" t="s">
        <v>165</v>
      </c>
      <c r="C990" t="s">
        <v>165</v>
      </c>
      <c r="D990" t="s">
        <v>165</v>
      </c>
      <c r="F990" t="s">
        <v>165</v>
      </c>
      <c r="G990" t="s">
        <v>165</v>
      </c>
      <c r="H990" t="s">
        <v>165</v>
      </c>
      <c r="I990" t="s">
        <v>165</v>
      </c>
      <c r="K990" t="s">
        <v>165</v>
      </c>
      <c r="L990" t="s">
        <v>165</v>
      </c>
      <c r="M990" t="s">
        <v>165</v>
      </c>
      <c r="N990" t="s">
        <v>165</v>
      </c>
      <c r="P990" t="s">
        <v>165</v>
      </c>
      <c r="Q990" t="s">
        <v>165</v>
      </c>
      <c r="R990" t="s">
        <v>165</v>
      </c>
      <c r="S990" t="s">
        <v>165</v>
      </c>
    </row>
    <row r="991">
      <c r="A991" t="s">
        <v>165</v>
      </c>
      <c r="B991" t="s">
        <v>165</v>
      </c>
      <c r="C991" t="s">
        <v>165</v>
      </c>
      <c r="D991" t="s">
        <v>165</v>
      </c>
      <c r="F991" t="s">
        <v>165</v>
      </c>
      <c r="G991" t="s">
        <v>165</v>
      </c>
      <c r="H991" t="s">
        <v>165</v>
      </c>
      <c r="I991" t="s">
        <v>165</v>
      </c>
      <c r="K991" t="s">
        <v>165</v>
      </c>
      <c r="L991" t="s">
        <v>165</v>
      </c>
      <c r="M991" t="s">
        <v>165</v>
      </c>
      <c r="N991" t="s">
        <v>165</v>
      </c>
      <c r="P991" t="s">
        <v>165</v>
      </c>
      <c r="Q991" t="s">
        <v>165</v>
      </c>
      <c r="R991" t="s">
        <v>165</v>
      </c>
      <c r="S991" t="s">
        <v>165</v>
      </c>
    </row>
    <row r="992">
      <c r="A992" t="s">
        <v>165</v>
      </c>
      <c r="B992" t="s">
        <v>165</v>
      </c>
      <c r="C992" t="s">
        <v>165</v>
      </c>
      <c r="D992" t="s">
        <v>165</v>
      </c>
      <c r="F992" t="s">
        <v>165</v>
      </c>
      <c r="G992" t="s">
        <v>165</v>
      </c>
      <c r="H992" t="s">
        <v>165</v>
      </c>
      <c r="I992" t="s">
        <v>165</v>
      </c>
      <c r="K992" t="s">
        <v>165</v>
      </c>
      <c r="L992" t="s">
        <v>165</v>
      </c>
      <c r="M992" t="s">
        <v>165</v>
      </c>
      <c r="N992" t="s">
        <v>165</v>
      </c>
      <c r="P992" t="s">
        <v>165</v>
      </c>
      <c r="Q992" t="s">
        <v>165</v>
      </c>
      <c r="R992" t="s">
        <v>165</v>
      </c>
      <c r="S992" t="s">
        <v>165</v>
      </c>
    </row>
    <row r="993">
      <c r="A993" t="s">
        <v>165</v>
      </c>
      <c r="B993" t="s">
        <v>165</v>
      </c>
      <c r="C993" t="s">
        <v>165</v>
      </c>
      <c r="D993" t="s">
        <v>165</v>
      </c>
      <c r="F993" t="s">
        <v>165</v>
      </c>
      <c r="G993" t="s">
        <v>165</v>
      </c>
      <c r="H993" t="s">
        <v>165</v>
      </c>
      <c r="I993" t="s">
        <v>165</v>
      </c>
      <c r="K993" t="s">
        <v>165</v>
      </c>
      <c r="L993" t="s">
        <v>165</v>
      </c>
      <c r="M993" t="s">
        <v>165</v>
      </c>
      <c r="N993" t="s">
        <v>165</v>
      </c>
      <c r="P993" t="s">
        <v>165</v>
      </c>
      <c r="Q993" t="s">
        <v>165</v>
      </c>
      <c r="R993" t="s">
        <v>165</v>
      </c>
      <c r="S993" t="s">
        <v>165</v>
      </c>
    </row>
    <row r="994">
      <c r="A994" t="s">
        <v>165</v>
      </c>
      <c r="B994" t="s">
        <v>165</v>
      </c>
      <c r="C994" t="s">
        <v>165</v>
      </c>
      <c r="D994" t="s">
        <v>165</v>
      </c>
      <c r="F994" t="s">
        <v>165</v>
      </c>
      <c r="G994" t="s">
        <v>165</v>
      </c>
      <c r="H994" t="s">
        <v>165</v>
      </c>
      <c r="I994" t="s">
        <v>165</v>
      </c>
      <c r="K994" t="s">
        <v>165</v>
      </c>
      <c r="L994" t="s">
        <v>165</v>
      </c>
      <c r="M994" t="s">
        <v>165</v>
      </c>
      <c r="N994" t="s">
        <v>165</v>
      </c>
      <c r="P994" t="s">
        <v>165</v>
      </c>
      <c r="Q994" t="s">
        <v>165</v>
      </c>
      <c r="R994" t="s">
        <v>165</v>
      </c>
      <c r="S994" t="s">
        <v>165</v>
      </c>
    </row>
    <row r="995">
      <c r="A995" t="s">
        <v>165</v>
      </c>
      <c r="B995" t="s">
        <v>165</v>
      </c>
      <c r="C995" t="s">
        <v>165</v>
      </c>
      <c r="D995" t="s">
        <v>165</v>
      </c>
      <c r="F995" t="s">
        <v>165</v>
      </c>
      <c r="G995" t="s">
        <v>165</v>
      </c>
      <c r="H995" t="s">
        <v>165</v>
      </c>
      <c r="I995" t="s">
        <v>165</v>
      </c>
      <c r="K995" t="s">
        <v>165</v>
      </c>
      <c r="L995" t="s">
        <v>165</v>
      </c>
      <c r="M995" t="s">
        <v>165</v>
      </c>
      <c r="N995" t="s">
        <v>165</v>
      </c>
      <c r="P995" t="s">
        <v>165</v>
      </c>
      <c r="Q995" t="s">
        <v>165</v>
      </c>
      <c r="R995" t="s">
        <v>165</v>
      </c>
      <c r="S995" t="s">
        <v>165</v>
      </c>
    </row>
    <row r="996">
      <c r="A996" t="s">
        <v>165</v>
      </c>
      <c r="B996" t="s">
        <v>165</v>
      </c>
      <c r="C996" t="s">
        <v>165</v>
      </c>
      <c r="D996" t="s">
        <v>165</v>
      </c>
      <c r="F996" t="s">
        <v>165</v>
      </c>
      <c r="G996" t="s">
        <v>165</v>
      </c>
      <c r="H996" t="s">
        <v>165</v>
      </c>
      <c r="I996" t="s">
        <v>165</v>
      </c>
      <c r="K996" t="s">
        <v>165</v>
      </c>
      <c r="L996" t="s">
        <v>165</v>
      </c>
      <c r="M996" t="s">
        <v>165</v>
      </c>
      <c r="N996" t="s">
        <v>165</v>
      </c>
      <c r="P996" t="s">
        <v>165</v>
      </c>
      <c r="Q996" t="s">
        <v>165</v>
      </c>
      <c r="R996" t="s">
        <v>165</v>
      </c>
      <c r="S996" t="s">
        <v>165</v>
      </c>
    </row>
    <row r="997">
      <c r="A997" t="s">
        <v>165</v>
      </c>
      <c r="B997" t="s">
        <v>165</v>
      </c>
      <c r="C997" t="s">
        <v>165</v>
      </c>
      <c r="D997" t="s">
        <v>165</v>
      </c>
      <c r="F997" t="s">
        <v>165</v>
      </c>
      <c r="G997" t="s">
        <v>165</v>
      </c>
      <c r="H997" t="s">
        <v>165</v>
      </c>
      <c r="I997" t="s">
        <v>165</v>
      </c>
      <c r="K997" t="s">
        <v>165</v>
      </c>
      <c r="L997" t="s">
        <v>165</v>
      </c>
      <c r="M997" t="s">
        <v>165</v>
      </c>
      <c r="N997" t="s">
        <v>165</v>
      </c>
      <c r="P997" t="s">
        <v>165</v>
      </c>
      <c r="Q997" t="s">
        <v>165</v>
      </c>
      <c r="R997" t="s">
        <v>165</v>
      </c>
      <c r="S997" t="s">
        <v>165</v>
      </c>
    </row>
    <row r="998">
      <c r="A998" t="s">
        <v>165</v>
      </c>
      <c r="B998" t="s">
        <v>165</v>
      </c>
      <c r="C998" t="s">
        <v>165</v>
      </c>
      <c r="D998" t="s">
        <v>165</v>
      </c>
      <c r="F998" t="s">
        <v>165</v>
      </c>
      <c r="G998" t="s">
        <v>165</v>
      </c>
      <c r="H998" t="s">
        <v>165</v>
      </c>
      <c r="I998" t="s">
        <v>165</v>
      </c>
      <c r="K998" t="s">
        <v>165</v>
      </c>
      <c r="L998" t="s">
        <v>165</v>
      </c>
      <c r="M998" t="s">
        <v>165</v>
      </c>
      <c r="N998" t="s">
        <v>165</v>
      </c>
      <c r="P998" t="s">
        <v>165</v>
      </c>
      <c r="Q998" t="s">
        <v>165</v>
      </c>
      <c r="R998" t="s">
        <v>165</v>
      </c>
      <c r="S998" t="s">
        <v>165</v>
      </c>
    </row>
    <row r="999">
      <c r="A999" t="s">
        <v>165</v>
      </c>
      <c r="B999" t="s">
        <v>165</v>
      </c>
      <c r="C999" t="s">
        <v>165</v>
      </c>
      <c r="D999" t="s">
        <v>165</v>
      </c>
      <c r="F999" t="s">
        <v>165</v>
      </c>
      <c r="G999" t="s">
        <v>165</v>
      </c>
      <c r="H999" t="s">
        <v>165</v>
      </c>
      <c r="I999" t="s">
        <v>165</v>
      </c>
      <c r="K999" t="s">
        <v>165</v>
      </c>
      <c r="L999" t="s">
        <v>165</v>
      </c>
      <c r="M999" t="s">
        <v>165</v>
      </c>
      <c r="N999" t="s">
        <v>165</v>
      </c>
      <c r="P999" t="s">
        <v>165</v>
      </c>
      <c r="Q999" t="s">
        <v>165</v>
      </c>
      <c r="R999" t="s">
        <v>165</v>
      </c>
      <c r="S999" t="s">
        <v>165</v>
      </c>
    </row>
    <row r="1000">
      <c r="A1000" t="s">
        <v>165</v>
      </c>
      <c r="B1000" t="s">
        <v>165</v>
      </c>
      <c r="C1000" t="s">
        <v>165</v>
      </c>
      <c r="D1000" t="s">
        <v>165</v>
      </c>
      <c r="F1000" t="s">
        <v>165</v>
      </c>
      <c r="G1000" t="s">
        <v>165</v>
      </c>
      <c r="H1000" t="s">
        <v>165</v>
      </c>
      <c r="I1000" t="s">
        <v>165</v>
      </c>
      <c r="K1000" t="s">
        <v>165</v>
      </c>
      <c r="L1000" t="s">
        <v>165</v>
      </c>
      <c r="M1000" t="s">
        <v>165</v>
      </c>
      <c r="N1000" t="s">
        <v>165</v>
      </c>
      <c r="P1000" t="s">
        <v>165</v>
      </c>
      <c r="Q1000" t="s">
        <v>165</v>
      </c>
      <c r="R1000" t="s">
        <v>165</v>
      </c>
      <c r="S1000" t="s">
        <v>165</v>
      </c>
    </row>
    <row r="1001">
      <c r="A1001" t="s">
        <v>165</v>
      </c>
      <c r="B1001" t="s">
        <v>165</v>
      </c>
      <c r="C1001" t="s">
        <v>165</v>
      </c>
      <c r="D1001" t="s">
        <v>165</v>
      </c>
      <c r="F1001" t="s">
        <v>165</v>
      </c>
      <c r="G1001" t="s">
        <v>165</v>
      </c>
      <c r="H1001" t="s">
        <v>165</v>
      </c>
      <c r="I1001" t="s">
        <v>165</v>
      </c>
      <c r="K1001" t="s">
        <v>165</v>
      </c>
      <c r="L1001" t="s">
        <v>165</v>
      </c>
      <c r="M1001" t="s">
        <v>165</v>
      </c>
      <c r="N1001" t="s">
        <v>165</v>
      </c>
      <c r="P1001" t="s">
        <v>165</v>
      </c>
      <c r="Q1001" t="s">
        <v>165</v>
      </c>
      <c r="R1001" t="s">
        <v>165</v>
      </c>
      <c r="S1001" t="s">
        <v>165</v>
      </c>
    </row>
    <row r="1002">
      <c r="A1002" t="s">
        <v>165</v>
      </c>
      <c r="B1002" t="s">
        <v>165</v>
      </c>
      <c r="C1002" t="s">
        <v>165</v>
      </c>
      <c r="D1002" t="s">
        <v>165</v>
      </c>
      <c r="F1002" t="s">
        <v>165</v>
      </c>
      <c r="G1002" t="s">
        <v>165</v>
      </c>
      <c r="H1002" t="s">
        <v>165</v>
      </c>
      <c r="I1002" t="s">
        <v>165</v>
      </c>
      <c r="K1002" t="s">
        <v>165</v>
      </c>
      <c r="L1002" t="s">
        <v>165</v>
      </c>
      <c r="M1002" t="s">
        <v>165</v>
      </c>
      <c r="N1002" t="s">
        <v>165</v>
      </c>
      <c r="P1002" t="s">
        <v>165</v>
      </c>
      <c r="Q1002" t="s">
        <v>165</v>
      </c>
      <c r="R1002" t="s">
        <v>165</v>
      </c>
      <c r="S1002" t="s">
        <v>165</v>
      </c>
    </row>
  </sheetData>
  <mergeCells count="6">
    <mergeCell ref="A1:I1"/>
    <mergeCell ref="K1:S1"/>
    <mergeCell ref="A2:D2"/>
    <mergeCell ref="F2:I2"/>
    <mergeCell ref="K2:N2"/>
    <mergeCell ref="P2:S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5" max="5" width="22.38"/>
  </cols>
  <sheetData>
    <row r="1">
      <c r="A1" s="213" t="s">
        <v>15</v>
      </c>
      <c r="F1" s="1"/>
      <c r="G1" s="213" t="s">
        <v>167</v>
      </c>
    </row>
    <row r="2">
      <c r="A2" s="1" t="s">
        <v>511</v>
      </c>
      <c r="B2" s="1" t="s">
        <v>512</v>
      </c>
      <c r="D2" s="1"/>
      <c r="G2" s="1" t="s">
        <v>511</v>
      </c>
      <c r="H2" s="1" t="s">
        <v>512</v>
      </c>
      <c r="I2" s="215"/>
      <c r="J2" s="1"/>
      <c r="K2" s="1"/>
    </row>
    <row r="3">
      <c r="A3" s="214" t="str">
        <f>IFERROR(__xludf.DUMMYFUNCTION("UNIQUE('Filtered Orders #1'!G4:G1100)"),"")</f>
        <v/>
      </c>
      <c r="B3" s="214">
        <f t="array" ref="B3:B1100">IF(ISBLANK(A3:A1100), "", SUMIF('Filtered Orders #1'!B$4:B1100, A3:A1100, 'Filtered Orders #1'!C$4:C1100))</f>
        <v>0</v>
      </c>
      <c r="C3" t="str">
        <f>universe_names(A3:A1100)</f>
        <v>#NAME?</v>
      </c>
      <c r="G3" s="214" t="str">
        <f>IFERROR(__xludf.DUMMYFUNCTION("UNIQUE('Filtered Orders #1'!Q4:Q1100)"),"")</f>
        <v/>
      </c>
      <c r="H3" s="214">
        <f t="array" ref="H3:H1100">IF(ISBLANK(G3:G1100), "", SUMIF('Filtered Orders #1'!Q$4:Q1100, G3:G1100, 'Filtered Orders #1'!R$4:R1100))</f>
        <v>0</v>
      </c>
      <c r="I3" t="str">
        <f>universe_names(G3:G1100)</f>
        <v>#NAME?</v>
      </c>
      <c r="L3" s="214"/>
    </row>
    <row r="4">
      <c r="B4" t="s">
        <v>165</v>
      </c>
      <c r="H4" t="s">
        <v>165</v>
      </c>
      <c r="L4" s="214"/>
    </row>
    <row r="5">
      <c r="B5" t="s">
        <v>165</v>
      </c>
      <c r="H5" t="s">
        <v>165</v>
      </c>
    </row>
    <row r="6">
      <c r="B6" t="s">
        <v>165</v>
      </c>
      <c r="H6" t="s">
        <v>165</v>
      </c>
    </row>
    <row r="7">
      <c r="B7" t="s">
        <v>165</v>
      </c>
      <c r="H7" t="s">
        <v>165</v>
      </c>
    </row>
    <row r="8">
      <c r="B8" t="s">
        <v>165</v>
      </c>
      <c r="H8" t="s">
        <v>165</v>
      </c>
    </row>
    <row r="9">
      <c r="B9" t="s">
        <v>165</v>
      </c>
      <c r="H9" t="s">
        <v>165</v>
      </c>
    </row>
    <row r="10">
      <c r="B10" t="s">
        <v>165</v>
      </c>
      <c r="H10" t="s">
        <v>165</v>
      </c>
    </row>
    <row r="11">
      <c r="B11" t="s">
        <v>165</v>
      </c>
      <c r="H11" t="s">
        <v>165</v>
      </c>
    </row>
    <row r="12">
      <c r="B12" t="s">
        <v>165</v>
      </c>
      <c r="H12" t="s">
        <v>165</v>
      </c>
    </row>
    <row r="13">
      <c r="B13" t="s">
        <v>165</v>
      </c>
      <c r="H13" t="s">
        <v>165</v>
      </c>
    </row>
    <row r="14">
      <c r="B14" t="s">
        <v>165</v>
      </c>
      <c r="H14" t="s">
        <v>165</v>
      </c>
    </row>
    <row r="15">
      <c r="B15" t="s">
        <v>165</v>
      </c>
      <c r="H15" t="s">
        <v>165</v>
      </c>
    </row>
    <row r="16">
      <c r="B16" t="s">
        <v>165</v>
      </c>
      <c r="H16" t="s">
        <v>165</v>
      </c>
    </row>
    <row r="17">
      <c r="B17" t="s">
        <v>165</v>
      </c>
      <c r="H17" t="s">
        <v>165</v>
      </c>
    </row>
    <row r="18">
      <c r="B18" t="s">
        <v>165</v>
      </c>
      <c r="H18" t="s">
        <v>165</v>
      </c>
    </row>
    <row r="19">
      <c r="B19" t="s">
        <v>165</v>
      </c>
      <c r="H19" t="s">
        <v>165</v>
      </c>
    </row>
    <row r="20">
      <c r="B20" t="s">
        <v>165</v>
      </c>
      <c r="H20" t="s">
        <v>165</v>
      </c>
    </row>
    <row r="21">
      <c r="B21" t="s">
        <v>165</v>
      </c>
      <c r="H21" t="s">
        <v>165</v>
      </c>
    </row>
    <row r="22">
      <c r="B22" t="s">
        <v>165</v>
      </c>
      <c r="H22" t="s">
        <v>165</v>
      </c>
    </row>
    <row r="23">
      <c r="B23" t="s">
        <v>165</v>
      </c>
      <c r="H23" t="s">
        <v>165</v>
      </c>
    </row>
    <row r="24">
      <c r="B24" t="s">
        <v>165</v>
      </c>
      <c r="H24" t="s">
        <v>165</v>
      </c>
    </row>
    <row r="25">
      <c r="B25" t="s">
        <v>165</v>
      </c>
      <c r="H25" t="s">
        <v>165</v>
      </c>
    </row>
    <row r="26">
      <c r="B26" t="s">
        <v>165</v>
      </c>
      <c r="H26" t="s">
        <v>165</v>
      </c>
    </row>
    <row r="27">
      <c r="B27" t="s">
        <v>165</v>
      </c>
      <c r="H27" t="s">
        <v>165</v>
      </c>
    </row>
    <row r="28">
      <c r="B28" t="s">
        <v>165</v>
      </c>
      <c r="H28" t="s">
        <v>165</v>
      </c>
    </row>
    <row r="29">
      <c r="B29" t="s">
        <v>165</v>
      </c>
      <c r="H29" t="s">
        <v>165</v>
      </c>
    </row>
    <row r="30">
      <c r="B30" t="s">
        <v>165</v>
      </c>
      <c r="H30" t="s">
        <v>165</v>
      </c>
    </row>
    <row r="31">
      <c r="B31" t="s">
        <v>165</v>
      </c>
      <c r="H31" t="s">
        <v>165</v>
      </c>
    </row>
    <row r="32">
      <c r="B32" t="s">
        <v>165</v>
      </c>
      <c r="H32" t="s">
        <v>165</v>
      </c>
    </row>
    <row r="33">
      <c r="B33" t="s">
        <v>165</v>
      </c>
      <c r="H33" t="s">
        <v>165</v>
      </c>
    </row>
    <row r="34">
      <c r="B34" t="s">
        <v>165</v>
      </c>
      <c r="H34" t="s">
        <v>165</v>
      </c>
    </row>
    <row r="35">
      <c r="B35" t="s">
        <v>165</v>
      </c>
      <c r="H35" t="s">
        <v>165</v>
      </c>
    </row>
    <row r="36">
      <c r="B36" t="s">
        <v>165</v>
      </c>
      <c r="H36" t="s">
        <v>165</v>
      </c>
    </row>
    <row r="37">
      <c r="B37" t="s">
        <v>165</v>
      </c>
      <c r="H37" t="s">
        <v>165</v>
      </c>
    </row>
    <row r="38">
      <c r="B38" t="s">
        <v>165</v>
      </c>
      <c r="H38" t="s">
        <v>165</v>
      </c>
    </row>
    <row r="39">
      <c r="B39" t="s">
        <v>165</v>
      </c>
      <c r="H39" t="s">
        <v>165</v>
      </c>
    </row>
    <row r="40">
      <c r="B40" t="s">
        <v>165</v>
      </c>
      <c r="H40" t="s">
        <v>165</v>
      </c>
    </row>
    <row r="41">
      <c r="B41" t="s">
        <v>165</v>
      </c>
      <c r="H41" t="s">
        <v>165</v>
      </c>
    </row>
    <row r="42">
      <c r="B42" t="s">
        <v>165</v>
      </c>
      <c r="H42" t="s">
        <v>165</v>
      </c>
    </row>
    <row r="43">
      <c r="B43" t="s">
        <v>165</v>
      </c>
      <c r="H43" t="s">
        <v>165</v>
      </c>
    </row>
    <row r="44">
      <c r="B44" t="s">
        <v>165</v>
      </c>
      <c r="H44" t="s">
        <v>165</v>
      </c>
    </row>
    <row r="45">
      <c r="B45" t="s">
        <v>165</v>
      </c>
      <c r="H45" t="s">
        <v>165</v>
      </c>
    </row>
    <row r="46">
      <c r="B46" t="s">
        <v>165</v>
      </c>
      <c r="H46" t="s">
        <v>165</v>
      </c>
    </row>
    <row r="47">
      <c r="B47" t="s">
        <v>165</v>
      </c>
      <c r="H47" t="s">
        <v>165</v>
      </c>
    </row>
    <row r="48">
      <c r="B48" t="s">
        <v>165</v>
      </c>
      <c r="H48" t="s">
        <v>165</v>
      </c>
    </row>
    <row r="49">
      <c r="B49" t="s">
        <v>165</v>
      </c>
      <c r="H49" t="s">
        <v>165</v>
      </c>
    </row>
    <row r="50">
      <c r="B50" t="s">
        <v>165</v>
      </c>
      <c r="H50" t="s">
        <v>165</v>
      </c>
    </row>
    <row r="51">
      <c r="B51" t="s">
        <v>165</v>
      </c>
      <c r="H51" t="s">
        <v>165</v>
      </c>
    </row>
    <row r="52">
      <c r="B52" t="s">
        <v>165</v>
      </c>
      <c r="H52" t="s">
        <v>165</v>
      </c>
    </row>
    <row r="53">
      <c r="B53" t="s">
        <v>165</v>
      </c>
      <c r="H53" t="s">
        <v>165</v>
      </c>
    </row>
    <row r="54">
      <c r="B54" t="s">
        <v>165</v>
      </c>
      <c r="H54" t="s">
        <v>165</v>
      </c>
    </row>
    <row r="55">
      <c r="B55" t="s">
        <v>165</v>
      </c>
      <c r="H55" t="s">
        <v>165</v>
      </c>
    </row>
    <row r="56">
      <c r="B56" t="s">
        <v>165</v>
      </c>
      <c r="H56" t="s">
        <v>165</v>
      </c>
    </row>
    <row r="57">
      <c r="B57" t="s">
        <v>165</v>
      </c>
      <c r="H57" t="s">
        <v>165</v>
      </c>
    </row>
    <row r="58">
      <c r="B58" t="s">
        <v>165</v>
      </c>
      <c r="H58" t="s">
        <v>165</v>
      </c>
    </row>
    <row r="59">
      <c r="B59" t="s">
        <v>165</v>
      </c>
      <c r="H59" t="s">
        <v>165</v>
      </c>
    </row>
    <row r="60">
      <c r="B60" t="s">
        <v>165</v>
      </c>
      <c r="H60" t="s">
        <v>165</v>
      </c>
    </row>
    <row r="61">
      <c r="B61" t="s">
        <v>165</v>
      </c>
      <c r="H61" t="s">
        <v>165</v>
      </c>
    </row>
    <row r="62">
      <c r="B62" t="s">
        <v>165</v>
      </c>
      <c r="H62" t="s">
        <v>165</v>
      </c>
    </row>
    <row r="63">
      <c r="B63" t="s">
        <v>165</v>
      </c>
      <c r="H63" t="s">
        <v>165</v>
      </c>
    </row>
    <row r="64">
      <c r="B64" t="s">
        <v>165</v>
      </c>
      <c r="H64" t="s">
        <v>165</v>
      </c>
    </row>
    <row r="65">
      <c r="B65" t="s">
        <v>165</v>
      </c>
      <c r="H65" t="s">
        <v>165</v>
      </c>
    </row>
    <row r="66">
      <c r="B66" t="s">
        <v>165</v>
      </c>
      <c r="H66" t="s">
        <v>165</v>
      </c>
    </row>
    <row r="67">
      <c r="B67" t="s">
        <v>165</v>
      </c>
      <c r="H67" t="s">
        <v>165</v>
      </c>
    </row>
    <row r="68">
      <c r="B68" t="s">
        <v>165</v>
      </c>
      <c r="H68" t="s">
        <v>165</v>
      </c>
    </row>
    <row r="69">
      <c r="B69" t="s">
        <v>165</v>
      </c>
      <c r="H69" t="s">
        <v>165</v>
      </c>
    </row>
    <row r="70">
      <c r="B70" t="s">
        <v>165</v>
      </c>
      <c r="H70" t="s">
        <v>165</v>
      </c>
    </row>
    <row r="71">
      <c r="B71" t="s">
        <v>165</v>
      </c>
      <c r="H71" t="s">
        <v>165</v>
      </c>
    </row>
    <row r="72">
      <c r="B72" t="s">
        <v>165</v>
      </c>
      <c r="H72" t="s">
        <v>165</v>
      </c>
    </row>
    <row r="73">
      <c r="B73" t="s">
        <v>165</v>
      </c>
      <c r="H73" t="s">
        <v>165</v>
      </c>
    </row>
    <row r="74">
      <c r="B74" t="s">
        <v>165</v>
      </c>
      <c r="H74" t="s">
        <v>165</v>
      </c>
    </row>
    <row r="75">
      <c r="B75" t="s">
        <v>165</v>
      </c>
      <c r="H75" t="s">
        <v>165</v>
      </c>
    </row>
    <row r="76">
      <c r="B76" t="s">
        <v>165</v>
      </c>
      <c r="H76" t="s">
        <v>165</v>
      </c>
    </row>
    <row r="77">
      <c r="B77" t="s">
        <v>165</v>
      </c>
      <c r="H77" t="s">
        <v>165</v>
      </c>
    </row>
    <row r="78">
      <c r="B78" t="s">
        <v>165</v>
      </c>
      <c r="H78" t="s">
        <v>165</v>
      </c>
    </row>
    <row r="79">
      <c r="B79" t="s">
        <v>165</v>
      </c>
      <c r="H79" t="s">
        <v>165</v>
      </c>
    </row>
    <row r="80">
      <c r="B80" t="s">
        <v>165</v>
      </c>
      <c r="H80" t="s">
        <v>165</v>
      </c>
    </row>
    <row r="81">
      <c r="B81" t="s">
        <v>165</v>
      </c>
      <c r="H81" t="s">
        <v>165</v>
      </c>
    </row>
    <row r="82">
      <c r="B82" t="s">
        <v>165</v>
      </c>
      <c r="H82" t="s">
        <v>165</v>
      </c>
    </row>
    <row r="83">
      <c r="B83" t="s">
        <v>165</v>
      </c>
      <c r="H83" t="s">
        <v>165</v>
      </c>
    </row>
    <row r="84">
      <c r="B84" t="s">
        <v>165</v>
      </c>
      <c r="H84" t="s">
        <v>165</v>
      </c>
    </row>
    <row r="85">
      <c r="B85" t="s">
        <v>165</v>
      </c>
      <c r="H85" t="s">
        <v>165</v>
      </c>
    </row>
    <row r="86">
      <c r="B86" t="s">
        <v>165</v>
      </c>
      <c r="H86" t="s">
        <v>165</v>
      </c>
    </row>
    <row r="87">
      <c r="B87" t="s">
        <v>165</v>
      </c>
      <c r="H87" t="s">
        <v>165</v>
      </c>
    </row>
    <row r="88">
      <c r="B88" t="s">
        <v>165</v>
      </c>
      <c r="H88" t="s">
        <v>165</v>
      </c>
    </row>
    <row r="89">
      <c r="B89" t="s">
        <v>165</v>
      </c>
      <c r="H89" t="s">
        <v>165</v>
      </c>
    </row>
    <row r="90">
      <c r="B90" t="s">
        <v>165</v>
      </c>
      <c r="H90" t="s">
        <v>165</v>
      </c>
    </row>
    <row r="91">
      <c r="B91" t="s">
        <v>165</v>
      </c>
      <c r="H91" t="s">
        <v>165</v>
      </c>
    </row>
    <row r="92">
      <c r="B92" t="s">
        <v>165</v>
      </c>
      <c r="H92" t="s">
        <v>165</v>
      </c>
    </row>
    <row r="93">
      <c r="B93" t="s">
        <v>165</v>
      </c>
      <c r="H93" t="s">
        <v>165</v>
      </c>
    </row>
    <row r="94">
      <c r="B94" t="s">
        <v>165</v>
      </c>
      <c r="H94" t="s">
        <v>165</v>
      </c>
    </row>
    <row r="95">
      <c r="B95" t="s">
        <v>165</v>
      </c>
      <c r="H95" t="s">
        <v>165</v>
      </c>
    </row>
    <row r="96">
      <c r="B96" t="s">
        <v>165</v>
      </c>
      <c r="H96" t="s">
        <v>165</v>
      </c>
    </row>
    <row r="97">
      <c r="B97" t="s">
        <v>165</v>
      </c>
      <c r="H97" t="s">
        <v>165</v>
      </c>
    </row>
    <row r="98">
      <c r="B98" t="s">
        <v>165</v>
      </c>
      <c r="H98" t="s">
        <v>165</v>
      </c>
    </row>
    <row r="99">
      <c r="B99" t="s">
        <v>165</v>
      </c>
      <c r="H99" t="s">
        <v>165</v>
      </c>
    </row>
    <row r="100">
      <c r="B100" t="s">
        <v>165</v>
      </c>
      <c r="H100" t="s">
        <v>165</v>
      </c>
    </row>
    <row r="101">
      <c r="B101" t="s">
        <v>165</v>
      </c>
      <c r="H101" t="s">
        <v>165</v>
      </c>
    </row>
    <row r="102">
      <c r="B102" t="s">
        <v>165</v>
      </c>
      <c r="H102" t="s">
        <v>165</v>
      </c>
    </row>
    <row r="103">
      <c r="B103" t="s">
        <v>165</v>
      </c>
      <c r="H103" t="s">
        <v>165</v>
      </c>
    </row>
    <row r="104">
      <c r="B104" t="s">
        <v>165</v>
      </c>
      <c r="H104" t="s">
        <v>165</v>
      </c>
    </row>
    <row r="105">
      <c r="B105" t="s">
        <v>165</v>
      </c>
      <c r="H105" t="s">
        <v>165</v>
      </c>
    </row>
    <row r="106">
      <c r="B106" t="s">
        <v>165</v>
      </c>
      <c r="H106" t="s">
        <v>165</v>
      </c>
    </row>
    <row r="107">
      <c r="B107" t="s">
        <v>165</v>
      </c>
      <c r="H107" t="s">
        <v>165</v>
      </c>
    </row>
    <row r="108">
      <c r="B108" t="s">
        <v>165</v>
      </c>
      <c r="H108" t="s">
        <v>165</v>
      </c>
    </row>
    <row r="109">
      <c r="B109" t="s">
        <v>165</v>
      </c>
      <c r="H109" t="s">
        <v>165</v>
      </c>
    </row>
    <row r="110">
      <c r="B110" t="s">
        <v>165</v>
      </c>
      <c r="H110" t="s">
        <v>165</v>
      </c>
    </row>
    <row r="111">
      <c r="B111" t="s">
        <v>165</v>
      </c>
      <c r="H111" t="s">
        <v>165</v>
      </c>
    </row>
    <row r="112">
      <c r="B112" t="s">
        <v>165</v>
      </c>
      <c r="H112" t="s">
        <v>165</v>
      </c>
    </row>
    <row r="113">
      <c r="B113" t="s">
        <v>165</v>
      </c>
      <c r="H113" t="s">
        <v>165</v>
      </c>
    </row>
    <row r="114">
      <c r="B114" t="s">
        <v>165</v>
      </c>
      <c r="H114" t="s">
        <v>165</v>
      </c>
    </row>
    <row r="115">
      <c r="B115" t="s">
        <v>165</v>
      </c>
      <c r="H115" t="s">
        <v>165</v>
      </c>
    </row>
    <row r="116">
      <c r="B116" t="s">
        <v>165</v>
      </c>
      <c r="H116" t="s">
        <v>165</v>
      </c>
    </row>
    <row r="117">
      <c r="B117" t="s">
        <v>165</v>
      </c>
      <c r="H117" t="s">
        <v>165</v>
      </c>
    </row>
    <row r="118">
      <c r="B118" t="s">
        <v>165</v>
      </c>
      <c r="H118" t="s">
        <v>165</v>
      </c>
    </row>
    <row r="119">
      <c r="B119" t="s">
        <v>165</v>
      </c>
      <c r="H119" t="s">
        <v>165</v>
      </c>
    </row>
    <row r="120">
      <c r="B120" t="s">
        <v>165</v>
      </c>
      <c r="H120" t="s">
        <v>165</v>
      </c>
    </row>
    <row r="121">
      <c r="B121" t="s">
        <v>165</v>
      </c>
      <c r="H121" t="s">
        <v>165</v>
      </c>
    </row>
    <row r="122">
      <c r="B122" t="s">
        <v>165</v>
      </c>
      <c r="H122" t="s">
        <v>165</v>
      </c>
    </row>
    <row r="123">
      <c r="B123" t="s">
        <v>165</v>
      </c>
      <c r="H123" t="s">
        <v>165</v>
      </c>
    </row>
    <row r="124">
      <c r="B124" t="s">
        <v>165</v>
      </c>
      <c r="H124" t="s">
        <v>165</v>
      </c>
    </row>
    <row r="125">
      <c r="B125" t="s">
        <v>165</v>
      </c>
      <c r="H125" t="s">
        <v>165</v>
      </c>
    </row>
    <row r="126">
      <c r="B126" t="s">
        <v>165</v>
      </c>
      <c r="H126" t="s">
        <v>165</v>
      </c>
    </row>
    <row r="127">
      <c r="B127" t="s">
        <v>165</v>
      </c>
      <c r="H127" t="s">
        <v>165</v>
      </c>
    </row>
    <row r="128">
      <c r="B128" t="s">
        <v>165</v>
      </c>
      <c r="H128" t="s">
        <v>165</v>
      </c>
    </row>
    <row r="129">
      <c r="B129" t="s">
        <v>165</v>
      </c>
      <c r="H129" t="s">
        <v>165</v>
      </c>
    </row>
    <row r="130">
      <c r="B130" t="s">
        <v>165</v>
      </c>
      <c r="H130" t="s">
        <v>165</v>
      </c>
    </row>
    <row r="131">
      <c r="B131" t="s">
        <v>165</v>
      </c>
      <c r="H131" t="s">
        <v>165</v>
      </c>
    </row>
    <row r="132">
      <c r="B132" t="s">
        <v>165</v>
      </c>
      <c r="H132" t="s">
        <v>165</v>
      </c>
    </row>
    <row r="133">
      <c r="B133" t="s">
        <v>165</v>
      </c>
      <c r="H133" t="s">
        <v>165</v>
      </c>
    </row>
    <row r="134">
      <c r="B134" t="s">
        <v>165</v>
      </c>
      <c r="H134" t="s">
        <v>165</v>
      </c>
    </row>
    <row r="135">
      <c r="B135" t="s">
        <v>165</v>
      </c>
      <c r="H135" t="s">
        <v>165</v>
      </c>
    </row>
    <row r="136">
      <c r="B136" t="s">
        <v>165</v>
      </c>
      <c r="H136" t="s">
        <v>165</v>
      </c>
    </row>
    <row r="137">
      <c r="B137" t="s">
        <v>165</v>
      </c>
      <c r="H137" t="s">
        <v>165</v>
      </c>
    </row>
    <row r="138">
      <c r="B138" t="s">
        <v>165</v>
      </c>
      <c r="H138" t="s">
        <v>165</v>
      </c>
    </row>
    <row r="139">
      <c r="B139" t="s">
        <v>165</v>
      </c>
      <c r="H139" t="s">
        <v>165</v>
      </c>
    </row>
    <row r="140">
      <c r="B140" t="s">
        <v>165</v>
      </c>
      <c r="H140" t="s">
        <v>165</v>
      </c>
    </row>
    <row r="141">
      <c r="B141" t="s">
        <v>165</v>
      </c>
      <c r="H141" t="s">
        <v>165</v>
      </c>
    </row>
    <row r="142">
      <c r="B142" t="s">
        <v>165</v>
      </c>
      <c r="H142" t="s">
        <v>165</v>
      </c>
    </row>
    <row r="143">
      <c r="B143" t="s">
        <v>165</v>
      </c>
      <c r="H143" t="s">
        <v>165</v>
      </c>
    </row>
    <row r="144">
      <c r="B144" t="s">
        <v>165</v>
      </c>
      <c r="H144" t="s">
        <v>165</v>
      </c>
    </row>
    <row r="145">
      <c r="B145" t="s">
        <v>165</v>
      </c>
      <c r="H145" t="s">
        <v>165</v>
      </c>
    </row>
    <row r="146">
      <c r="B146" t="s">
        <v>165</v>
      </c>
      <c r="H146" t="s">
        <v>165</v>
      </c>
    </row>
    <row r="147">
      <c r="B147" t="s">
        <v>165</v>
      </c>
      <c r="H147" t="s">
        <v>165</v>
      </c>
    </row>
    <row r="148">
      <c r="B148" t="s">
        <v>165</v>
      </c>
      <c r="H148" t="s">
        <v>165</v>
      </c>
    </row>
    <row r="149">
      <c r="B149" t="s">
        <v>165</v>
      </c>
      <c r="H149" t="s">
        <v>165</v>
      </c>
    </row>
    <row r="150">
      <c r="B150" t="s">
        <v>165</v>
      </c>
      <c r="H150" t="s">
        <v>165</v>
      </c>
    </row>
    <row r="151">
      <c r="B151" t="s">
        <v>165</v>
      </c>
      <c r="H151" t="s">
        <v>165</v>
      </c>
    </row>
    <row r="152">
      <c r="B152" t="s">
        <v>165</v>
      </c>
      <c r="H152" t="s">
        <v>165</v>
      </c>
    </row>
    <row r="153">
      <c r="B153" t="s">
        <v>165</v>
      </c>
      <c r="H153" t="s">
        <v>165</v>
      </c>
    </row>
    <row r="154">
      <c r="B154" t="s">
        <v>165</v>
      </c>
      <c r="H154" t="s">
        <v>165</v>
      </c>
    </row>
    <row r="155">
      <c r="B155" t="s">
        <v>165</v>
      </c>
      <c r="H155" t="s">
        <v>165</v>
      </c>
    </row>
    <row r="156">
      <c r="B156" t="s">
        <v>165</v>
      </c>
      <c r="H156" t="s">
        <v>165</v>
      </c>
    </row>
    <row r="157">
      <c r="B157" t="s">
        <v>165</v>
      </c>
      <c r="H157" t="s">
        <v>165</v>
      </c>
    </row>
    <row r="158">
      <c r="B158" t="s">
        <v>165</v>
      </c>
      <c r="H158" t="s">
        <v>165</v>
      </c>
    </row>
    <row r="159">
      <c r="B159" t="s">
        <v>165</v>
      </c>
      <c r="H159" t="s">
        <v>165</v>
      </c>
    </row>
    <row r="160">
      <c r="B160" t="s">
        <v>165</v>
      </c>
      <c r="H160" t="s">
        <v>165</v>
      </c>
    </row>
    <row r="161">
      <c r="B161" t="s">
        <v>165</v>
      </c>
      <c r="H161" t="s">
        <v>165</v>
      </c>
    </row>
    <row r="162">
      <c r="B162" t="s">
        <v>165</v>
      </c>
      <c r="H162" t="s">
        <v>165</v>
      </c>
    </row>
    <row r="163">
      <c r="B163" t="s">
        <v>165</v>
      </c>
      <c r="H163" t="s">
        <v>165</v>
      </c>
    </row>
    <row r="164">
      <c r="B164" t="s">
        <v>165</v>
      </c>
      <c r="H164" t="s">
        <v>165</v>
      </c>
    </row>
    <row r="165">
      <c r="B165" t="s">
        <v>165</v>
      </c>
      <c r="H165" t="s">
        <v>165</v>
      </c>
    </row>
    <row r="166">
      <c r="B166" t="s">
        <v>165</v>
      </c>
      <c r="H166" t="s">
        <v>165</v>
      </c>
    </row>
    <row r="167">
      <c r="B167" t="s">
        <v>165</v>
      </c>
      <c r="H167" t="s">
        <v>165</v>
      </c>
    </row>
    <row r="168">
      <c r="B168" t="s">
        <v>165</v>
      </c>
      <c r="H168" t="s">
        <v>165</v>
      </c>
    </row>
    <row r="169">
      <c r="B169" t="s">
        <v>165</v>
      </c>
      <c r="H169" t="s">
        <v>165</v>
      </c>
    </row>
    <row r="170">
      <c r="B170" t="s">
        <v>165</v>
      </c>
      <c r="H170" t="s">
        <v>165</v>
      </c>
    </row>
    <row r="171">
      <c r="B171" t="s">
        <v>165</v>
      </c>
      <c r="H171" t="s">
        <v>165</v>
      </c>
    </row>
    <row r="172">
      <c r="B172" t="s">
        <v>165</v>
      </c>
      <c r="H172" t="s">
        <v>165</v>
      </c>
    </row>
    <row r="173">
      <c r="B173" t="s">
        <v>165</v>
      </c>
      <c r="H173" t="s">
        <v>165</v>
      </c>
    </row>
    <row r="174">
      <c r="B174" t="s">
        <v>165</v>
      </c>
      <c r="H174" t="s">
        <v>165</v>
      </c>
    </row>
    <row r="175">
      <c r="B175" t="s">
        <v>165</v>
      </c>
      <c r="H175" t="s">
        <v>165</v>
      </c>
    </row>
    <row r="176">
      <c r="B176" t="s">
        <v>165</v>
      </c>
      <c r="H176" t="s">
        <v>165</v>
      </c>
    </row>
    <row r="177">
      <c r="B177" t="s">
        <v>165</v>
      </c>
      <c r="H177" t="s">
        <v>165</v>
      </c>
    </row>
    <row r="178">
      <c r="B178" t="s">
        <v>165</v>
      </c>
      <c r="H178" t="s">
        <v>165</v>
      </c>
    </row>
    <row r="179">
      <c r="B179" t="s">
        <v>165</v>
      </c>
      <c r="H179" t="s">
        <v>165</v>
      </c>
    </row>
    <row r="180">
      <c r="B180" t="s">
        <v>165</v>
      </c>
      <c r="H180" t="s">
        <v>165</v>
      </c>
    </row>
    <row r="181">
      <c r="B181" t="s">
        <v>165</v>
      </c>
      <c r="H181" t="s">
        <v>165</v>
      </c>
    </row>
    <row r="182">
      <c r="B182" t="s">
        <v>165</v>
      </c>
      <c r="H182" t="s">
        <v>165</v>
      </c>
    </row>
    <row r="183">
      <c r="B183" t="s">
        <v>165</v>
      </c>
      <c r="H183" t="s">
        <v>165</v>
      </c>
    </row>
    <row r="184">
      <c r="B184" t="s">
        <v>165</v>
      </c>
      <c r="H184" t="s">
        <v>165</v>
      </c>
    </row>
    <row r="185">
      <c r="B185" t="s">
        <v>165</v>
      </c>
      <c r="H185" t="s">
        <v>165</v>
      </c>
    </row>
    <row r="186">
      <c r="B186" t="s">
        <v>165</v>
      </c>
      <c r="H186" t="s">
        <v>165</v>
      </c>
    </row>
    <row r="187">
      <c r="B187" t="s">
        <v>165</v>
      </c>
      <c r="H187" t="s">
        <v>165</v>
      </c>
    </row>
    <row r="188">
      <c r="B188" t="s">
        <v>165</v>
      </c>
      <c r="H188" t="s">
        <v>165</v>
      </c>
    </row>
    <row r="189">
      <c r="B189" t="s">
        <v>165</v>
      </c>
      <c r="H189" t="s">
        <v>165</v>
      </c>
    </row>
    <row r="190">
      <c r="B190" t="s">
        <v>165</v>
      </c>
      <c r="H190" t="s">
        <v>165</v>
      </c>
    </row>
    <row r="191">
      <c r="B191" t="s">
        <v>165</v>
      </c>
      <c r="H191" t="s">
        <v>165</v>
      </c>
    </row>
    <row r="192">
      <c r="B192" t="s">
        <v>165</v>
      </c>
      <c r="H192" t="s">
        <v>165</v>
      </c>
    </row>
    <row r="193">
      <c r="B193" t="s">
        <v>165</v>
      </c>
      <c r="H193" t="s">
        <v>165</v>
      </c>
    </row>
    <row r="194">
      <c r="B194" t="s">
        <v>165</v>
      </c>
      <c r="H194" t="s">
        <v>165</v>
      </c>
    </row>
    <row r="195">
      <c r="B195" t="s">
        <v>165</v>
      </c>
      <c r="H195" t="s">
        <v>165</v>
      </c>
    </row>
    <row r="196">
      <c r="B196" t="s">
        <v>165</v>
      </c>
      <c r="H196" t="s">
        <v>165</v>
      </c>
    </row>
    <row r="197">
      <c r="B197" t="s">
        <v>165</v>
      </c>
      <c r="H197" t="s">
        <v>165</v>
      </c>
    </row>
    <row r="198">
      <c r="B198" t="s">
        <v>165</v>
      </c>
      <c r="H198" t="s">
        <v>165</v>
      </c>
    </row>
    <row r="199">
      <c r="B199" t="s">
        <v>165</v>
      </c>
      <c r="H199" t="s">
        <v>165</v>
      </c>
    </row>
    <row r="200">
      <c r="B200" t="s">
        <v>165</v>
      </c>
      <c r="H200" t="s">
        <v>165</v>
      </c>
    </row>
    <row r="201">
      <c r="B201" t="s">
        <v>165</v>
      </c>
      <c r="H201" t="s">
        <v>165</v>
      </c>
    </row>
    <row r="202">
      <c r="B202" t="s">
        <v>165</v>
      </c>
      <c r="H202" t="s">
        <v>165</v>
      </c>
    </row>
    <row r="203">
      <c r="B203" t="s">
        <v>165</v>
      </c>
      <c r="H203" t="s">
        <v>165</v>
      </c>
    </row>
    <row r="204">
      <c r="B204" t="s">
        <v>165</v>
      </c>
      <c r="H204" t="s">
        <v>165</v>
      </c>
    </row>
    <row r="205">
      <c r="B205" t="s">
        <v>165</v>
      </c>
      <c r="H205" t="s">
        <v>165</v>
      </c>
    </row>
    <row r="206">
      <c r="B206" t="s">
        <v>165</v>
      </c>
      <c r="H206" t="s">
        <v>165</v>
      </c>
    </row>
    <row r="207">
      <c r="B207" t="s">
        <v>165</v>
      </c>
      <c r="H207" t="s">
        <v>165</v>
      </c>
    </row>
    <row r="208">
      <c r="B208" t="s">
        <v>165</v>
      </c>
      <c r="H208" t="s">
        <v>165</v>
      </c>
    </row>
    <row r="209">
      <c r="B209" t="s">
        <v>165</v>
      </c>
      <c r="H209" t="s">
        <v>165</v>
      </c>
    </row>
    <row r="210">
      <c r="B210" t="s">
        <v>165</v>
      </c>
      <c r="H210" t="s">
        <v>165</v>
      </c>
    </row>
    <row r="211">
      <c r="B211" t="s">
        <v>165</v>
      </c>
      <c r="H211" t="s">
        <v>165</v>
      </c>
    </row>
    <row r="212">
      <c r="B212" t="s">
        <v>165</v>
      </c>
      <c r="H212" t="s">
        <v>165</v>
      </c>
    </row>
    <row r="213">
      <c r="B213" t="s">
        <v>165</v>
      </c>
      <c r="H213" t="s">
        <v>165</v>
      </c>
    </row>
    <row r="214">
      <c r="B214" t="s">
        <v>165</v>
      </c>
      <c r="H214" t="s">
        <v>165</v>
      </c>
    </row>
    <row r="215">
      <c r="B215" t="s">
        <v>165</v>
      </c>
      <c r="H215" t="s">
        <v>165</v>
      </c>
    </row>
    <row r="216">
      <c r="B216" t="s">
        <v>165</v>
      </c>
      <c r="H216" t="s">
        <v>165</v>
      </c>
    </row>
    <row r="217">
      <c r="B217" t="s">
        <v>165</v>
      </c>
      <c r="H217" t="s">
        <v>165</v>
      </c>
    </row>
    <row r="218">
      <c r="B218" t="s">
        <v>165</v>
      </c>
      <c r="H218" t="s">
        <v>165</v>
      </c>
    </row>
    <row r="219">
      <c r="B219" t="s">
        <v>165</v>
      </c>
      <c r="H219" t="s">
        <v>165</v>
      </c>
    </row>
    <row r="220">
      <c r="B220" t="s">
        <v>165</v>
      </c>
      <c r="H220" t="s">
        <v>165</v>
      </c>
    </row>
    <row r="221">
      <c r="B221" t="s">
        <v>165</v>
      </c>
      <c r="H221" t="s">
        <v>165</v>
      </c>
    </row>
    <row r="222">
      <c r="B222" t="s">
        <v>165</v>
      </c>
      <c r="H222" t="s">
        <v>165</v>
      </c>
    </row>
    <row r="223">
      <c r="B223" t="s">
        <v>165</v>
      </c>
      <c r="H223" t="s">
        <v>165</v>
      </c>
    </row>
    <row r="224">
      <c r="B224" t="s">
        <v>165</v>
      </c>
      <c r="H224" t="s">
        <v>165</v>
      </c>
    </row>
    <row r="225">
      <c r="B225" t="s">
        <v>165</v>
      </c>
      <c r="H225" t="s">
        <v>165</v>
      </c>
    </row>
    <row r="226">
      <c r="B226" t="s">
        <v>165</v>
      </c>
      <c r="H226" t="s">
        <v>165</v>
      </c>
    </row>
    <row r="227">
      <c r="B227" t="s">
        <v>165</v>
      </c>
      <c r="H227" t="s">
        <v>165</v>
      </c>
    </row>
    <row r="228">
      <c r="B228" t="s">
        <v>165</v>
      </c>
      <c r="H228" t="s">
        <v>165</v>
      </c>
    </row>
    <row r="229">
      <c r="B229" t="s">
        <v>165</v>
      </c>
      <c r="H229" t="s">
        <v>165</v>
      </c>
    </row>
    <row r="230">
      <c r="B230" t="s">
        <v>165</v>
      </c>
      <c r="H230" t="s">
        <v>165</v>
      </c>
    </row>
    <row r="231">
      <c r="B231" t="s">
        <v>165</v>
      </c>
      <c r="H231" t="s">
        <v>165</v>
      </c>
    </row>
    <row r="232">
      <c r="B232" t="s">
        <v>165</v>
      </c>
      <c r="H232" t="s">
        <v>165</v>
      </c>
    </row>
    <row r="233">
      <c r="B233" t="s">
        <v>165</v>
      </c>
      <c r="H233" t="s">
        <v>165</v>
      </c>
    </row>
    <row r="234">
      <c r="B234" t="s">
        <v>165</v>
      </c>
      <c r="H234" t="s">
        <v>165</v>
      </c>
    </row>
    <row r="235">
      <c r="B235" t="s">
        <v>165</v>
      </c>
      <c r="H235" t="s">
        <v>165</v>
      </c>
    </row>
    <row r="236">
      <c r="B236" t="s">
        <v>165</v>
      </c>
      <c r="H236" t="s">
        <v>165</v>
      </c>
    </row>
    <row r="237">
      <c r="B237" t="s">
        <v>165</v>
      </c>
      <c r="H237" t="s">
        <v>165</v>
      </c>
    </row>
    <row r="238">
      <c r="B238" t="s">
        <v>165</v>
      </c>
      <c r="H238" t="s">
        <v>165</v>
      </c>
    </row>
    <row r="239">
      <c r="B239" t="s">
        <v>165</v>
      </c>
      <c r="H239" t="s">
        <v>165</v>
      </c>
    </row>
    <row r="240">
      <c r="B240" t="s">
        <v>165</v>
      </c>
      <c r="H240" t="s">
        <v>165</v>
      </c>
    </row>
    <row r="241">
      <c r="B241" t="s">
        <v>165</v>
      </c>
      <c r="H241" t="s">
        <v>165</v>
      </c>
    </row>
    <row r="242">
      <c r="B242" t="s">
        <v>165</v>
      </c>
      <c r="H242" t="s">
        <v>165</v>
      </c>
    </row>
    <row r="243">
      <c r="B243" t="s">
        <v>165</v>
      </c>
      <c r="H243" t="s">
        <v>165</v>
      </c>
    </row>
    <row r="244">
      <c r="B244" t="s">
        <v>165</v>
      </c>
      <c r="H244" t="s">
        <v>165</v>
      </c>
    </row>
    <row r="245">
      <c r="B245" t="s">
        <v>165</v>
      </c>
      <c r="H245" t="s">
        <v>165</v>
      </c>
    </row>
    <row r="246">
      <c r="B246" t="s">
        <v>165</v>
      </c>
      <c r="H246" t="s">
        <v>165</v>
      </c>
    </row>
    <row r="247">
      <c r="B247" t="s">
        <v>165</v>
      </c>
      <c r="H247" t="s">
        <v>165</v>
      </c>
    </row>
    <row r="248">
      <c r="B248" t="s">
        <v>165</v>
      </c>
      <c r="H248" t="s">
        <v>165</v>
      </c>
    </row>
    <row r="249">
      <c r="B249" t="s">
        <v>165</v>
      </c>
      <c r="H249" t="s">
        <v>165</v>
      </c>
    </row>
    <row r="250">
      <c r="B250" t="s">
        <v>165</v>
      </c>
      <c r="H250" t="s">
        <v>165</v>
      </c>
    </row>
    <row r="251">
      <c r="B251" t="s">
        <v>165</v>
      </c>
      <c r="H251" t="s">
        <v>165</v>
      </c>
    </row>
    <row r="252">
      <c r="B252" t="s">
        <v>165</v>
      </c>
      <c r="H252" t="s">
        <v>165</v>
      </c>
    </row>
    <row r="253">
      <c r="B253" t="s">
        <v>165</v>
      </c>
      <c r="H253" t="s">
        <v>165</v>
      </c>
    </row>
    <row r="254">
      <c r="B254" t="s">
        <v>165</v>
      </c>
      <c r="H254" t="s">
        <v>165</v>
      </c>
    </row>
    <row r="255">
      <c r="B255" t="s">
        <v>165</v>
      </c>
      <c r="H255" t="s">
        <v>165</v>
      </c>
    </row>
    <row r="256">
      <c r="B256" t="s">
        <v>165</v>
      </c>
      <c r="H256" t="s">
        <v>165</v>
      </c>
    </row>
    <row r="257">
      <c r="B257" t="s">
        <v>165</v>
      </c>
      <c r="H257" t="s">
        <v>165</v>
      </c>
    </row>
    <row r="258">
      <c r="B258" t="s">
        <v>165</v>
      </c>
      <c r="H258" t="s">
        <v>165</v>
      </c>
    </row>
    <row r="259">
      <c r="B259" t="s">
        <v>165</v>
      </c>
      <c r="H259" t="s">
        <v>165</v>
      </c>
    </row>
    <row r="260">
      <c r="B260" t="s">
        <v>165</v>
      </c>
      <c r="H260" t="s">
        <v>165</v>
      </c>
    </row>
    <row r="261">
      <c r="B261" t="s">
        <v>165</v>
      </c>
      <c r="H261" t="s">
        <v>165</v>
      </c>
    </row>
    <row r="262">
      <c r="B262" t="s">
        <v>165</v>
      </c>
      <c r="H262" t="s">
        <v>165</v>
      </c>
    </row>
    <row r="263">
      <c r="B263" t="s">
        <v>165</v>
      </c>
      <c r="H263" t="s">
        <v>165</v>
      </c>
    </row>
    <row r="264">
      <c r="B264" t="s">
        <v>165</v>
      </c>
      <c r="H264" t="s">
        <v>165</v>
      </c>
    </row>
    <row r="265">
      <c r="B265" t="s">
        <v>165</v>
      </c>
      <c r="H265" t="s">
        <v>165</v>
      </c>
    </row>
    <row r="266">
      <c r="B266" t="s">
        <v>165</v>
      </c>
      <c r="H266" t="s">
        <v>165</v>
      </c>
    </row>
    <row r="267">
      <c r="B267" t="s">
        <v>165</v>
      </c>
      <c r="H267" t="s">
        <v>165</v>
      </c>
    </row>
    <row r="268">
      <c r="B268" t="s">
        <v>165</v>
      </c>
      <c r="H268" t="s">
        <v>165</v>
      </c>
    </row>
    <row r="269">
      <c r="B269" t="s">
        <v>165</v>
      </c>
      <c r="H269" t="s">
        <v>165</v>
      </c>
    </row>
    <row r="270">
      <c r="B270" t="s">
        <v>165</v>
      </c>
      <c r="H270" t="s">
        <v>165</v>
      </c>
    </row>
    <row r="271">
      <c r="B271" t="s">
        <v>165</v>
      </c>
      <c r="H271" t="s">
        <v>165</v>
      </c>
    </row>
    <row r="272">
      <c r="B272" t="s">
        <v>165</v>
      </c>
      <c r="H272" t="s">
        <v>165</v>
      </c>
    </row>
    <row r="273">
      <c r="B273" t="s">
        <v>165</v>
      </c>
      <c r="H273" t="s">
        <v>165</v>
      </c>
    </row>
    <row r="274">
      <c r="B274" t="s">
        <v>165</v>
      </c>
      <c r="H274" t="s">
        <v>165</v>
      </c>
    </row>
    <row r="275">
      <c r="B275" t="s">
        <v>165</v>
      </c>
      <c r="H275" t="s">
        <v>165</v>
      </c>
    </row>
    <row r="276">
      <c r="B276" t="s">
        <v>165</v>
      </c>
      <c r="H276" t="s">
        <v>165</v>
      </c>
    </row>
    <row r="277">
      <c r="B277" t="s">
        <v>165</v>
      </c>
      <c r="H277" t="s">
        <v>165</v>
      </c>
    </row>
    <row r="278">
      <c r="B278" t="s">
        <v>165</v>
      </c>
      <c r="H278" t="s">
        <v>165</v>
      </c>
    </row>
    <row r="279">
      <c r="B279" t="s">
        <v>165</v>
      </c>
      <c r="H279" t="s">
        <v>165</v>
      </c>
    </row>
    <row r="280">
      <c r="B280" t="s">
        <v>165</v>
      </c>
      <c r="H280" t="s">
        <v>165</v>
      </c>
    </row>
    <row r="281">
      <c r="B281" t="s">
        <v>165</v>
      </c>
      <c r="H281" t="s">
        <v>165</v>
      </c>
    </row>
    <row r="282">
      <c r="B282" t="s">
        <v>165</v>
      </c>
      <c r="H282" t="s">
        <v>165</v>
      </c>
    </row>
    <row r="283">
      <c r="B283" t="s">
        <v>165</v>
      </c>
      <c r="H283" t="s">
        <v>165</v>
      </c>
    </row>
    <row r="284">
      <c r="B284" t="s">
        <v>165</v>
      </c>
      <c r="H284" t="s">
        <v>165</v>
      </c>
    </row>
    <row r="285">
      <c r="B285" t="s">
        <v>165</v>
      </c>
      <c r="H285" t="s">
        <v>165</v>
      </c>
    </row>
    <row r="286">
      <c r="B286" t="s">
        <v>165</v>
      </c>
      <c r="H286" t="s">
        <v>165</v>
      </c>
    </row>
    <row r="287">
      <c r="B287" t="s">
        <v>165</v>
      </c>
      <c r="H287" t="s">
        <v>165</v>
      </c>
    </row>
    <row r="288">
      <c r="B288" t="s">
        <v>165</v>
      </c>
      <c r="H288" t="s">
        <v>165</v>
      </c>
    </row>
    <row r="289">
      <c r="B289" t="s">
        <v>165</v>
      </c>
      <c r="H289" t="s">
        <v>165</v>
      </c>
    </row>
    <row r="290">
      <c r="B290" t="s">
        <v>165</v>
      </c>
      <c r="H290" t="s">
        <v>165</v>
      </c>
    </row>
    <row r="291">
      <c r="B291" t="s">
        <v>165</v>
      </c>
      <c r="H291" t="s">
        <v>165</v>
      </c>
    </row>
    <row r="292">
      <c r="B292" t="s">
        <v>165</v>
      </c>
      <c r="H292" t="s">
        <v>165</v>
      </c>
    </row>
    <row r="293">
      <c r="B293" t="s">
        <v>165</v>
      </c>
      <c r="H293" t="s">
        <v>165</v>
      </c>
    </row>
    <row r="294">
      <c r="B294" t="s">
        <v>165</v>
      </c>
      <c r="H294" t="s">
        <v>165</v>
      </c>
    </row>
    <row r="295">
      <c r="B295" t="s">
        <v>165</v>
      </c>
      <c r="H295" t="s">
        <v>165</v>
      </c>
    </row>
    <row r="296">
      <c r="B296" t="s">
        <v>165</v>
      </c>
      <c r="H296" t="s">
        <v>165</v>
      </c>
    </row>
    <row r="297">
      <c r="B297" t="s">
        <v>165</v>
      </c>
      <c r="H297" t="s">
        <v>165</v>
      </c>
    </row>
    <row r="298">
      <c r="B298" t="s">
        <v>165</v>
      </c>
      <c r="H298" t="s">
        <v>165</v>
      </c>
    </row>
    <row r="299">
      <c r="B299" t="s">
        <v>165</v>
      </c>
      <c r="H299" t="s">
        <v>165</v>
      </c>
    </row>
    <row r="300">
      <c r="B300" t="s">
        <v>165</v>
      </c>
      <c r="H300" t="s">
        <v>165</v>
      </c>
    </row>
    <row r="301">
      <c r="B301" t="s">
        <v>165</v>
      </c>
      <c r="H301" t="s">
        <v>165</v>
      </c>
    </row>
    <row r="302">
      <c r="B302" t="s">
        <v>165</v>
      </c>
      <c r="H302" t="s">
        <v>165</v>
      </c>
    </row>
    <row r="303">
      <c r="B303" t="s">
        <v>165</v>
      </c>
      <c r="H303" t="s">
        <v>165</v>
      </c>
    </row>
    <row r="304">
      <c r="B304" t="s">
        <v>165</v>
      </c>
      <c r="H304" t="s">
        <v>165</v>
      </c>
    </row>
    <row r="305">
      <c r="B305" t="s">
        <v>165</v>
      </c>
      <c r="H305" t="s">
        <v>165</v>
      </c>
    </row>
    <row r="306">
      <c r="B306" t="s">
        <v>165</v>
      </c>
      <c r="H306" t="s">
        <v>165</v>
      </c>
    </row>
    <row r="307">
      <c r="B307" t="s">
        <v>165</v>
      </c>
      <c r="H307" t="s">
        <v>165</v>
      </c>
    </row>
    <row r="308">
      <c r="B308" t="s">
        <v>165</v>
      </c>
      <c r="H308" t="s">
        <v>165</v>
      </c>
    </row>
    <row r="309">
      <c r="B309" t="s">
        <v>165</v>
      </c>
      <c r="H309" t="s">
        <v>165</v>
      </c>
    </row>
    <row r="310">
      <c r="B310" t="s">
        <v>165</v>
      </c>
      <c r="H310" t="s">
        <v>165</v>
      </c>
    </row>
    <row r="311">
      <c r="B311" t="s">
        <v>165</v>
      </c>
      <c r="H311" t="s">
        <v>165</v>
      </c>
    </row>
    <row r="312">
      <c r="B312" t="s">
        <v>165</v>
      </c>
      <c r="H312" t="s">
        <v>165</v>
      </c>
    </row>
    <row r="313">
      <c r="B313" t="s">
        <v>165</v>
      </c>
      <c r="H313" t="s">
        <v>165</v>
      </c>
    </row>
    <row r="314">
      <c r="B314" t="s">
        <v>165</v>
      </c>
      <c r="H314" t="s">
        <v>165</v>
      </c>
    </row>
    <row r="315">
      <c r="B315" t="s">
        <v>165</v>
      </c>
      <c r="H315" t="s">
        <v>165</v>
      </c>
    </row>
    <row r="316">
      <c r="B316" t="s">
        <v>165</v>
      </c>
      <c r="H316" t="s">
        <v>165</v>
      </c>
    </row>
    <row r="317">
      <c r="B317" t="s">
        <v>165</v>
      </c>
      <c r="H317" t="s">
        <v>165</v>
      </c>
    </row>
    <row r="318">
      <c r="B318" t="s">
        <v>165</v>
      </c>
      <c r="H318" t="s">
        <v>165</v>
      </c>
    </row>
    <row r="319">
      <c r="B319" t="s">
        <v>165</v>
      </c>
      <c r="H319" t="s">
        <v>165</v>
      </c>
    </row>
    <row r="320">
      <c r="B320" t="s">
        <v>165</v>
      </c>
      <c r="H320" t="s">
        <v>165</v>
      </c>
    </row>
    <row r="321">
      <c r="B321" t="s">
        <v>165</v>
      </c>
      <c r="H321" t="s">
        <v>165</v>
      </c>
    </row>
    <row r="322">
      <c r="B322" t="s">
        <v>165</v>
      </c>
      <c r="H322" t="s">
        <v>165</v>
      </c>
    </row>
    <row r="323">
      <c r="B323" t="s">
        <v>165</v>
      </c>
      <c r="H323" t="s">
        <v>165</v>
      </c>
    </row>
    <row r="324">
      <c r="B324" t="s">
        <v>165</v>
      </c>
      <c r="H324" t="s">
        <v>165</v>
      </c>
    </row>
    <row r="325">
      <c r="B325" t="s">
        <v>165</v>
      </c>
      <c r="H325" t="s">
        <v>165</v>
      </c>
    </row>
    <row r="326">
      <c r="B326" t="s">
        <v>165</v>
      </c>
      <c r="H326" t="s">
        <v>165</v>
      </c>
    </row>
    <row r="327">
      <c r="B327" t="s">
        <v>165</v>
      </c>
      <c r="H327" t="s">
        <v>165</v>
      </c>
    </row>
    <row r="328">
      <c r="B328" t="s">
        <v>165</v>
      </c>
      <c r="H328" t="s">
        <v>165</v>
      </c>
    </row>
    <row r="329">
      <c r="B329" t="s">
        <v>165</v>
      </c>
      <c r="H329" t="s">
        <v>165</v>
      </c>
    </row>
    <row r="330">
      <c r="B330" t="s">
        <v>165</v>
      </c>
      <c r="H330" t="s">
        <v>165</v>
      </c>
    </row>
    <row r="331">
      <c r="B331" t="s">
        <v>165</v>
      </c>
      <c r="H331" t="s">
        <v>165</v>
      </c>
    </row>
    <row r="332">
      <c r="B332" t="s">
        <v>165</v>
      </c>
      <c r="H332" t="s">
        <v>165</v>
      </c>
    </row>
    <row r="333">
      <c r="B333" t="s">
        <v>165</v>
      </c>
      <c r="H333" t="s">
        <v>165</v>
      </c>
    </row>
    <row r="334">
      <c r="B334" t="s">
        <v>165</v>
      </c>
      <c r="H334" t="s">
        <v>165</v>
      </c>
    </row>
    <row r="335">
      <c r="B335" t="s">
        <v>165</v>
      </c>
      <c r="H335" t="s">
        <v>165</v>
      </c>
    </row>
    <row r="336">
      <c r="B336" t="s">
        <v>165</v>
      </c>
      <c r="H336" t="s">
        <v>165</v>
      </c>
    </row>
    <row r="337">
      <c r="B337" t="s">
        <v>165</v>
      </c>
      <c r="H337" t="s">
        <v>165</v>
      </c>
    </row>
    <row r="338">
      <c r="B338" t="s">
        <v>165</v>
      </c>
      <c r="H338" t="s">
        <v>165</v>
      </c>
    </row>
    <row r="339">
      <c r="B339" t="s">
        <v>165</v>
      </c>
      <c r="H339" t="s">
        <v>165</v>
      </c>
    </row>
    <row r="340">
      <c r="B340" t="s">
        <v>165</v>
      </c>
      <c r="H340" t="s">
        <v>165</v>
      </c>
    </row>
    <row r="341">
      <c r="B341" t="s">
        <v>165</v>
      </c>
      <c r="H341" t="s">
        <v>165</v>
      </c>
    </row>
    <row r="342">
      <c r="B342" t="s">
        <v>165</v>
      </c>
      <c r="H342" t="s">
        <v>165</v>
      </c>
    </row>
    <row r="343">
      <c r="B343" t="s">
        <v>165</v>
      </c>
      <c r="H343" t="s">
        <v>165</v>
      </c>
    </row>
    <row r="344">
      <c r="B344" t="s">
        <v>165</v>
      </c>
      <c r="H344" t="s">
        <v>165</v>
      </c>
    </row>
    <row r="345">
      <c r="B345" t="s">
        <v>165</v>
      </c>
      <c r="H345" t="s">
        <v>165</v>
      </c>
    </row>
    <row r="346">
      <c r="B346" t="s">
        <v>165</v>
      </c>
      <c r="H346" t="s">
        <v>165</v>
      </c>
    </row>
    <row r="347">
      <c r="B347" t="s">
        <v>165</v>
      </c>
      <c r="H347" t="s">
        <v>165</v>
      </c>
    </row>
    <row r="348">
      <c r="B348" t="s">
        <v>165</v>
      </c>
      <c r="H348" t="s">
        <v>165</v>
      </c>
    </row>
    <row r="349">
      <c r="B349" t="s">
        <v>165</v>
      </c>
      <c r="H349" t="s">
        <v>165</v>
      </c>
    </row>
    <row r="350">
      <c r="B350" t="s">
        <v>165</v>
      </c>
      <c r="H350" t="s">
        <v>165</v>
      </c>
    </row>
    <row r="351">
      <c r="B351" t="s">
        <v>165</v>
      </c>
      <c r="H351" t="s">
        <v>165</v>
      </c>
    </row>
    <row r="352">
      <c r="B352" t="s">
        <v>165</v>
      </c>
      <c r="H352" t="s">
        <v>165</v>
      </c>
    </row>
    <row r="353">
      <c r="B353" t="s">
        <v>165</v>
      </c>
      <c r="H353" t="s">
        <v>165</v>
      </c>
    </row>
    <row r="354">
      <c r="B354" t="s">
        <v>165</v>
      </c>
      <c r="H354" t="s">
        <v>165</v>
      </c>
    </row>
    <row r="355">
      <c r="B355" t="s">
        <v>165</v>
      </c>
      <c r="H355" t="s">
        <v>165</v>
      </c>
    </row>
    <row r="356">
      <c r="B356" t="s">
        <v>165</v>
      </c>
      <c r="H356" t="s">
        <v>165</v>
      </c>
    </row>
    <row r="357">
      <c r="B357" t="s">
        <v>165</v>
      </c>
      <c r="H357" t="s">
        <v>165</v>
      </c>
    </row>
    <row r="358">
      <c r="B358" t="s">
        <v>165</v>
      </c>
      <c r="H358" t="s">
        <v>165</v>
      </c>
    </row>
    <row r="359">
      <c r="B359" t="s">
        <v>165</v>
      </c>
      <c r="H359" t="s">
        <v>165</v>
      </c>
    </row>
    <row r="360">
      <c r="B360" t="s">
        <v>165</v>
      </c>
      <c r="H360" t="s">
        <v>165</v>
      </c>
    </row>
    <row r="361">
      <c r="B361" t="s">
        <v>165</v>
      </c>
      <c r="H361" t="s">
        <v>165</v>
      </c>
    </row>
    <row r="362">
      <c r="B362" t="s">
        <v>165</v>
      </c>
      <c r="H362" t="s">
        <v>165</v>
      </c>
    </row>
    <row r="363">
      <c r="B363" t="s">
        <v>165</v>
      </c>
      <c r="H363" t="s">
        <v>165</v>
      </c>
    </row>
    <row r="364">
      <c r="B364" t="s">
        <v>165</v>
      </c>
      <c r="H364" t="s">
        <v>165</v>
      </c>
    </row>
    <row r="365">
      <c r="B365" t="s">
        <v>165</v>
      </c>
      <c r="H365" t="s">
        <v>165</v>
      </c>
    </row>
    <row r="366">
      <c r="B366" t="s">
        <v>165</v>
      </c>
      <c r="H366" t="s">
        <v>165</v>
      </c>
    </row>
    <row r="367">
      <c r="B367" t="s">
        <v>165</v>
      </c>
      <c r="H367" t="s">
        <v>165</v>
      </c>
    </row>
    <row r="368">
      <c r="B368" t="s">
        <v>165</v>
      </c>
      <c r="H368" t="s">
        <v>165</v>
      </c>
    </row>
    <row r="369">
      <c r="B369" t="s">
        <v>165</v>
      </c>
      <c r="H369" t="s">
        <v>165</v>
      </c>
    </row>
    <row r="370">
      <c r="B370" t="s">
        <v>165</v>
      </c>
      <c r="H370" t="s">
        <v>165</v>
      </c>
    </row>
    <row r="371">
      <c r="B371" t="s">
        <v>165</v>
      </c>
      <c r="H371" t="s">
        <v>165</v>
      </c>
    </row>
    <row r="372">
      <c r="B372" t="s">
        <v>165</v>
      </c>
      <c r="H372" t="s">
        <v>165</v>
      </c>
    </row>
    <row r="373">
      <c r="B373" t="s">
        <v>165</v>
      </c>
      <c r="H373" t="s">
        <v>165</v>
      </c>
    </row>
    <row r="374">
      <c r="B374" t="s">
        <v>165</v>
      </c>
      <c r="H374" t="s">
        <v>165</v>
      </c>
    </row>
    <row r="375">
      <c r="B375" t="s">
        <v>165</v>
      </c>
      <c r="H375" t="s">
        <v>165</v>
      </c>
    </row>
    <row r="376">
      <c r="B376" t="s">
        <v>165</v>
      </c>
      <c r="H376" t="s">
        <v>165</v>
      </c>
    </row>
    <row r="377">
      <c r="B377" t="s">
        <v>165</v>
      </c>
      <c r="H377" t="s">
        <v>165</v>
      </c>
    </row>
    <row r="378">
      <c r="B378" t="s">
        <v>165</v>
      </c>
      <c r="H378" t="s">
        <v>165</v>
      </c>
    </row>
    <row r="379">
      <c r="B379" t="s">
        <v>165</v>
      </c>
      <c r="H379" t="s">
        <v>165</v>
      </c>
    </row>
    <row r="380">
      <c r="B380" t="s">
        <v>165</v>
      </c>
      <c r="H380" t="s">
        <v>165</v>
      </c>
    </row>
    <row r="381">
      <c r="B381" t="s">
        <v>165</v>
      </c>
      <c r="H381" t="s">
        <v>165</v>
      </c>
    </row>
    <row r="382">
      <c r="B382" t="s">
        <v>165</v>
      </c>
      <c r="H382" t="s">
        <v>165</v>
      </c>
    </row>
    <row r="383">
      <c r="B383" t="s">
        <v>165</v>
      </c>
      <c r="H383" t="s">
        <v>165</v>
      </c>
    </row>
    <row r="384">
      <c r="B384" t="s">
        <v>165</v>
      </c>
      <c r="H384" t="s">
        <v>165</v>
      </c>
    </row>
    <row r="385">
      <c r="B385" t="s">
        <v>165</v>
      </c>
      <c r="H385" t="s">
        <v>165</v>
      </c>
    </row>
    <row r="386">
      <c r="B386" t="s">
        <v>165</v>
      </c>
      <c r="H386" t="s">
        <v>165</v>
      </c>
    </row>
    <row r="387">
      <c r="B387" t="s">
        <v>165</v>
      </c>
      <c r="H387" t="s">
        <v>165</v>
      </c>
    </row>
    <row r="388">
      <c r="B388" t="s">
        <v>165</v>
      </c>
      <c r="H388" t="s">
        <v>165</v>
      </c>
    </row>
    <row r="389">
      <c r="B389" t="s">
        <v>165</v>
      </c>
      <c r="H389" t="s">
        <v>165</v>
      </c>
    </row>
    <row r="390">
      <c r="B390" t="s">
        <v>165</v>
      </c>
      <c r="H390" t="s">
        <v>165</v>
      </c>
    </row>
    <row r="391">
      <c r="B391" t="s">
        <v>165</v>
      </c>
      <c r="H391" t="s">
        <v>165</v>
      </c>
    </row>
    <row r="392">
      <c r="B392" t="s">
        <v>165</v>
      </c>
      <c r="H392" t="s">
        <v>165</v>
      </c>
    </row>
    <row r="393">
      <c r="B393" t="s">
        <v>165</v>
      </c>
      <c r="H393" t="s">
        <v>165</v>
      </c>
    </row>
    <row r="394">
      <c r="B394" t="s">
        <v>165</v>
      </c>
      <c r="H394" t="s">
        <v>165</v>
      </c>
    </row>
    <row r="395">
      <c r="B395" t="s">
        <v>165</v>
      </c>
      <c r="H395" t="s">
        <v>165</v>
      </c>
    </row>
    <row r="396">
      <c r="B396" t="s">
        <v>165</v>
      </c>
      <c r="H396" t="s">
        <v>165</v>
      </c>
    </row>
    <row r="397">
      <c r="B397" t="s">
        <v>165</v>
      </c>
      <c r="H397" t="s">
        <v>165</v>
      </c>
    </row>
    <row r="398">
      <c r="B398" t="s">
        <v>165</v>
      </c>
      <c r="H398" t="s">
        <v>165</v>
      </c>
    </row>
    <row r="399">
      <c r="B399" t="s">
        <v>165</v>
      </c>
      <c r="H399" t="s">
        <v>165</v>
      </c>
    </row>
    <row r="400">
      <c r="B400" t="s">
        <v>165</v>
      </c>
      <c r="H400" t="s">
        <v>165</v>
      </c>
    </row>
    <row r="401">
      <c r="B401" t="s">
        <v>165</v>
      </c>
      <c r="H401" t="s">
        <v>165</v>
      </c>
    </row>
    <row r="402">
      <c r="B402" t="s">
        <v>165</v>
      </c>
      <c r="H402" t="s">
        <v>165</v>
      </c>
    </row>
    <row r="403">
      <c r="B403" t="s">
        <v>165</v>
      </c>
      <c r="H403" t="s">
        <v>165</v>
      </c>
    </row>
    <row r="404">
      <c r="B404" t="s">
        <v>165</v>
      </c>
      <c r="H404" t="s">
        <v>165</v>
      </c>
    </row>
    <row r="405">
      <c r="B405" t="s">
        <v>165</v>
      </c>
      <c r="H405" t="s">
        <v>165</v>
      </c>
    </row>
    <row r="406">
      <c r="B406" t="s">
        <v>165</v>
      </c>
      <c r="H406" t="s">
        <v>165</v>
      </c>
    </row>
    <row r="407">
      <c r="B407" t="s">
        <v>165</v>
      </c>
      <c r="H407" t="s">
        <v>165</v>
      </c>
    </row>
    <row r="408">
      <c r="B408" t="s">
        <v>165</v>
      </c>
      <c r="H408" t="s">
        <v>165</v>
      </c>
    </row>
    <row r="409">
      <c r="B409" t="s">
        <v>165</v>
      </c>
      <c r="H409" t="s">
        <v>165</v>
      </c>
    </row>
    <row r="410">
      <c r="B410" t="s">
        <v>165</v>
      </c>
      <c r="H410" t="s">
        <v>165</v>
      </c>
    </row>
    <row r="411">
      <c r="B411" t="s">
        <v>165</v>
      </c>
      <c r="H411" t="s">
        <v>165</v>
      </c>
    </row>
    <row r="412">
      <c r="B412" t="s">
        <v>165</v>
      </c>
      <c r="H412" t="s">
        <v>165</v>
      </c>
    </row>
    <row r="413">
      <c r="B413" t="s">
        <v>165</v>
      </c>
      <c r="H413" t="s">
        <v>165</v>
      </c>
    </row>
    <row r="414">
      <c r="B414" t="s">
        <v>165</v>
      </c>
      <c r="H414" t="s">
        <v>165</v>
      </c>
    </row>
    <row r="415">
      <c r="B415" t="s">
        <v>165</v>
      </c>
      <c r="H415" t="s">
        <v>165</v>
      </c>
    </row>
    <row r="416">
      <c r="B416" t="s">
        <v>165</v>
      </c>
      <c r="H416" t="s">
        <v>165</v>
      </c>
    </row>
    <row r="417">
      <c r="B417" t="s">
        <v>165</v>
      </c>
      <c r="H417" t="s">
        <v>165</v>
      </c>
    </row>
    <row r="418">
      <c r="B418" t="s">
        <v>165</v>
      </c>
      <c r="H418" t="s">
        <v>165</v>
      </c>
    </row>
    <row r="419">
      <c r="B419" t="s">
        <v>165</v>
      </c>
      <c r="H419" t="s">
        <v>165</v>
      </c>
    </row>
    <row r="420">
      <c r="B420" t="s">
        <v>165</v>
      </c>
      <c r="H420" t="s">
        <v>165</v>
      </c>
    </row>
    <row r="421">
      <c r="B421" t="s">
        <v>165</v>
      </c>
      <c r="H421" t="s">
        <v>165</v>
      </c>
    </row>
    <row r="422">
      <c r="B422" t="s">
        <v>165</v>
      </c>
      <c r="H422" t="s">
        <v>165</v>
      </c>
    </row>
    <row r="423">
      <c r="B423" t="s">
        <v>165</v>
      </c>
      <c r="H423" t="s">
        <v>165</v>
      </c>
    </row>
    <row r="424">
      <c r="B424" t="s">
        <v>165</v>
      </c>
      <c r="H424" t="s">
        <v>165</v>
      </c>
    </row>
    <row r="425">
      <c r="B425" t="s">
        <v>165</v>
      </c>
      <c r="H425" t="s">
        <v>165</v>
      </c>
    </row>
    <row r="426">
      <c r="B426" t="s">
        <v>165</v>
      </c>
      <c r="H426" t="s">
        <v>165</v>
      </c>
    </row>
    <row r="427">
      <c r="B427" t="s">
        <v>165</v>
      </c>
      <c r="H427" t="s">
        <v>165</v>
      </c>
    </row>
    <row r="428">
      <c r="B428" t="s">
        <v>165</v>
      </c>
      <c r="H428" t="s">
        <v>165</v>
      </c>
    </row>
    <row r="429">
      <c r="B429" t="s">
        <v>165</v>
      </c>
      <c r="H429" t="s">
        <v>165</v>
      </c>
    </row>
    <row r="430">
      <c r="B430" t="s">
        <v>165</v>
      </c>
      <c r="H430" t="s">
        <v>165</v>
      </c>
    </row>
    <row r="431">
      <c r="B431" t="s">
        <v>165</v>
      </c>
      <c r="H431" t="s">
        <v>165</v>
      </c>
    </row>
    <row r="432">
      <c r="B432" t="s">
        <v>165</v>
      </c>
      <c r="H432" t="s">
        <v>165</v>
      </c>
    </row>
    <row r="433">
      <c r="B433" t="s">
        <v>165</v>
      </c>
      <c r="H433" t="s">
        <v>165</v>
      </c>
    </row>
    <row r="434">
      <c r="B434" t="s">
        <v>165</v>
      </c>
      <c r="H434" t="s">
        <v>165</v>
      </c>
    </row>
    <row r="435">
      <c r="B435" t="s">
        <v>165</v>
      </c>
      <c r="H435" t="s">
        <v>165</v>
      </c>
    </row>
    <row r="436">
      <c r="B436" t="s">
        <v>165</v>
      </c>
      <c r="H436" t="s">
        <v>165</v>
      </c>
    </row>
    <row r="437">
      <c r="B437" t="s">
        <v>165</v>
      </c>
      <c r="H437" t="s">
        <v>165</v>
      </c>
    </row>
    <row r="438">
      <c r="B438" t="s">
        <v>165</v>
      </c>
      <c r="H438" t="s">
        <v>165</v>
      </c>
    </row>
    <row r="439">
      <c r="B439" t="s">
        <v>165</v>
      </c>
      <c r="H439" t="s">
        <v>165</v>
      </c>
    </row>
    <row r="440">
      <c r="B440" t="s">
        <v>165</v>
      </c>
      <c r="H440" t="s">
        <v>165</v>
      </c>
    </row>
    <row r="441">
      <c r="B441" t="s">
        <v>165</v>
      </c>
      <c r="H441" t="s">
        <v>165</v>
      </c>
    </row>
    <row r="442">
      <c r="B442" t="s">
        <v>165</v>
      </c>
      <c r="H442" t="s">
        <v>165</v>
      </c>
    </row>
    <row r="443">
      <c r="B443" t="s">
        <v>165</v>
      </c>
      <c r="H443" t="s">
        <v>165</v>
      </c>
    </row>
    <row r="444">
      <c r="B444" t="s">
        <v>165</v>
      </c>
      <c r="H444" t="s">
        <v>165</v>
      </c>
    </row>
    <row r="445">
      <c r="B445" t="s">
        <v>165</v>
      </c>
      <c r="H445" t="s">
        <v>165</v>
      </c>
    </row>
    <row r="446">
      <c r="B446" t="s">
        <v>165</v>
      </c>
      <c r="H446" t="s">
        <v>165</v>
      </c>
    </row>
    <row r="447">
      <c r="B447" t="s">
        <v>165</v>
      </c>
      <c r="H447" t="s">
        <v>165</v>
      </c>
    </row>
    <row r="448">
      <c r="B448" t="s">
        <v>165</v>
      </c>
      <c r="H448" t="s">
        <v>165</v>
      </c>
    </row>
    <row r="449">
      <c r="B449" t="s">
        <v>165</v>
      </c>
      <c r="H449" t="s">
        <v>165</v>
      </c>
    </row>
    <row r="450">
      <c r="B450" t="s">
        <v>165</v>
      </c>
      <c r="H450" t="s">
        <v>165</v>
      </c>
    </row>
    <row r="451">
      <c r="B451" t="s">
        <v>165</v>
      </c>
      <c r="H451" t="s">
        <v>165</v>
      </c>
    </row>
    <row r="452">
      <c r="B452" t="s">
        <v>165</v>
      </c>
      <c r="H452" t="s">
        <v>165</v>
      </c>
    </row>
    <row r="453">
      <c r="B453" t="s">
        <v>165</v>
      </c>
      <c r="H453" t="s">
        <v>165</v>
      </c>
    </row>
    <row r="454">
      <c r="B454" t="s">
        <v>165</v>
      </c>
      <c r="H454" t="s">
        <v>165</v>
      </c>
    </row>
    <row r="455">
      <c r="B455" t="s">
        <v>165</v>
      </c>
      <c r="H455" t="s">
        <v>165</v>
      </c>
    </row>
    <row r="456">
      <c r="B456" t="s">
        <v>165</v>
      </c>
      <c r="H456" t="s">
        <v>165</v>
      </c>
    </row>
    <row r="457">
      <c r="B457" t="s">
        <v>165</v>
      </c>
      <c r="H457" t="s">
        <v>165</v>
      </c>
    </row>
    <row r="458">
      <c r="B458" t="s">
        <v>165</v>
      </c>
      <c r="H458" t="s">
        <v>165</v>
      </c>
    </row>
    <row r="459">
      <c r="B459" t="s">
        <v>165</v>
      </c>
      <c r="H459" t="s">
        <v>165</v>
      </c>
    </row>
    <row r="460">
      <c r="B460" t="s">
        <v>165</v>
      </c>
      <c r="H460" t="s">
        <v>165</v>
      </c>
    </row>
    <row r="461">
      <c r="B461" t="s">
        <v>165</v>
      </c>
      <c r="H461" t="s">
        <v>165</v>
      </c>
    </row>
    <row r="462">
      <c r="B462" t="s">
        <v>165</v>
      </c>
      <c r="H462" t="s">
        <v>165</v>
      </c>
    </row>
    <row r="463">
      <c r="B463" t="s">
        <v>165</v>
      </c>
      <c r="H463" t="s">
        <v>165</v>
      </c>
    </row>
    <row r="464">
      <c r="B464" t="s">
        <v>165</v>
      </c>
      <c r="H464" t="s">
        <v>165</v>
      </c>
    </row>
    <row r="465">
      <c r="B465" t="s">
        <v>165</v>
      </c>
      <c r="H465" t="s">
        <v>165</v>
      </c>
    </row>
    <row r="466">
      <c r="B466" t="s">
        <v>165</v>
      </c>
      <c r="H466" t="s">
        <v>165</v>
      </c>
    </row>
    <row r="467">
      <c r="B467" t="s">
        <v>165</v>
      </c>
      <c r="H467" t="s">
        <v>165</v>
      </c>
    </row>
    <row r="468">
      <c r="B468" t="s">
        <v>165</v>
      </c>
      <c r="H468" t="s">
        <v>165</v>
      </c>
    </row>
    <row r="469">
      <c r="B469" t="s">
        <v>165</v>
      </c>
      <c r="H469" t="s">
        <v>165</v>
      </c>
    </row>
    <row r="470">
      <c r="B470" t="s">
        <v>165</v>
      </c>
      <c r="H470" t="s">
        <v>165</v>
      </c>
    </row>
    <row r="471">
      <c r="B471" t="s">
        <v>165</v>
      </c>
      <c r="H471" t="s">
        <v>165</v>
      </c>
    </row>
    <row r="472">
      <c r="B472" t="s">
        <v>165</v>
      </c>
      <c r="H472" t="s">
        <v>165</v>
      </c>
    </row>
    <row r="473">
      <c r="B473" t="s">
        <v>165</v>
      </c>
      <c r="H473" t="s">
        <v>165</v>
      </c>
    </row>
    <row r="474">
      <c r="B474" t="s">
        <v>165</v>
      </c>
      <c r="H474" t="s">
        <v>165</v>
      </c>
    </row>
    <row r="475">
      <c r="B475" t="s">
        <v>165</v>
      </c>
      <c r="H475" t="s">
        <v>165</v>
      </c>
    </row>
    <row r="476">
      <c r="B476" t="s">
        <v>165</v>
      </c>
      <c r="H476" t="s">
        <v>165</v>
      </c>
    </row>
    <row r="477">
      <c r="B477" t="s">
        <v>165</v>
      </c>
      <c r="H477" t="s">
        <v>165</v>
      </c>
    </row>
    <row r="478">
      <c r="B478" t="s">
        <v>165</v>
      </c>
      <c r="H478" t="s">
        <v>165</v>
      </c>
    </row>
    <row r="479">
      <c r="B479" t="s">
        <v>165</v>
      </c>
      <c r="H479" t="s">
        <v>165</v>
      </c>
    </row>
    <row r="480">
      <c r="B480" t="s">
        <v>165</v>
      </c>
      <c r="H480" t="s">
        <v>165</v>
      </c>
    </row>
    <row r="481">
      <c r="B481" t="s">
        <v>165</v>
      </c>
      <c r="H481" t="s">
        <v>165</v>
      </c>
    </row>
    <row r="482">
      <c r="B482" t="s">
        <v>165</v>
      </c>
      <c r="H482" t="s">
        <v>165</v>
      </c>
    </row>
    <row r="483">
      <c r="B483" t="s">
        <v>165</v>
      </c>
      <c r="H483" t="s">
        <v>165</v>
      </c>
    </row>
    <row r="484">
      <c r="B484" t="s">
        <v>165</v>
      </c>
      <c r="H484" t="s">
        <v>165</v>
      </c>
    </row>
    <row r="485">
      <c r="B485" t="s">
        <v>165</v>
      </c>
      <c r="H485" t="s">
        <v>165</v>
      </c>
    </row>
    <row r="486">
      <c r="B486" t="s">
        <v>165</v>
      </c>
      <c r="H486" t="s">
        <v>165</v>
      </c>
    </row>
    <row r="487">
      <c r="B487" t="s">
        <v>165</v>
      </c>
      <c r="H487" t="s">
        <v>165</v>
      </c>
    </row>
    <row r="488">
      <c r="B488" t="s">
        <v>165</v>
      </c>
      <c r="H488" t="s">
        <v>165</v>
      </c>
    </row>
    <row r="489">
      <c r="B489" t="s">
        <v>165</v>
      </c>
      <c r="H489" t="s">
        <v>165</v>
      </c>
    </row>
    <row r="490">
      <c r="B490" t="s">
        <v>165</v>
      </c>
      <c r="H490" t="s">
        <v>165</v>
      </c>
    </row>
    <row r="491">
      <c r="B491" t="s">
        <v>165</v>
      </c>
      <c r="H491" t="s">
        <v>165</v>
      </c>
    </row>
    <row r="492">
      <c r="B492" t="s">
        <v>165</v>
      </c>
      <c r="H492" t="s">
        <v>165</v>
      </c>
    </row>
    <row r="493">
      <c r="B493" t="s">
        <v>165</v>
      </c>
      <c r="H493" t="s">
        <v>165</v>
      </c>
    </row>
    <row r="494">
      <c r="B494" t="s">
        <v>165</v>
      </c>
      <c r="H494" t="s">
        <v>165</v>
      </c>
    </row>
    <row r="495">
      <c r="B495" t="s">
        <v>165</v>
      </c>
      <c r="H495" t="s">
        <v>165</v>
      </c>
    </row>
    <row r="496">
      <c r="B496" t="s">
        <v>165</v>
      </c>
      <c r="H496" t="s">
        <v>165</v>
      </c>
    </row>
    <row r="497">
      <c r="B497" t="s">
        <v>165</v>
      </c>
      <c r="H497" t="s">
        <v>165</v>
      </c>
    </row>
    <row r="498">
      <c r="B498" t="s">
        <v>165</v>
      </c>
      <c r="H498" t="s">
        <v>165</v>
      </c>
    </row>
    <row r="499">
      <c r="B499" t="s">
        <v>165</v>
      </c>
      <c r="H499" t="s">
        <v>165</v>
      </c>
    </row>
    <row r="500">
      <c r="B500" t="s">
        <v>165</v>
      </c>
      <c r="H500" t="s">
        <v>165</v>
      </c>
    </row>
    <row r="501">
      <c r="B501" t="s">
        <v>165</v>
      </c>
      <c r="H501" t="s">
        <v>165</v>
      </c>
    </row>
    <row r="502">
      <c r="B502" t="s">
        <v>165</v>
      </c>
      <c r="H502" t="s">
        <v>165</v>
      </c>
    </row>
    <row r="503">
      <c r="B503" t="s">
        <v>165</v>
      </c>
      <c r="H503" t="s">
        <v>165</v>
      </c>
    </row>
    <row r="504">
      <c r="B504" t="s">
        <v>165</v>
      </c>
      <c r="H504" t="s">
        <v>165</v>
      </c>
    </row>
    <row r="505">
      <c r="B505" t="s">
        <v>165</v>
      </c>
      <c r="H505" t="s">
        <v>165</v>
      </c>
    </row>
    <row r="506">
      <c r="B506" t="s">
        <v>165</v>
      </c>
      <c r="H506" t="s">
        <v>165</v>
      </c>
    </row>
    <row r="507">
      <c r="B507" t="s">
        <v>165</v>
      </c>
      <c r="H507" t="s">
        <v>165</v>
      </c>
    </row>
    <row r="508">
      <c r="B508" t="s">
        <v>165</v>
      </c>
      <c r="H508" t="s">
        <v>165</v>
      </c>
    </row>
    <row r="509">
      <c r="B509" t="s">
        <v>165</v>
      </c>
      <c r="H509" t="s">
        <v>165</v>
      </c>
    </row>
    <row r="510">
      <c r="B510" t="s">
        <v>165</v>
      </c>
      <c r="H510" t="s">
        <v>165</v>
      </c>
    </row>
    <row r="511">
      <c r="B511" t="s">
        <v>165</v>
      </c>
      <c r="H511" t="s">
        <v>165</v>
      </c>
    </row>
    <row r="512">
      <c r="B512" t="s">
        <v>165</v>
      </c>
      <c r="H512" t="s">
        <v>165</v>
      </c>
    </row>
    <row r="513">
      <c r="B513" t="s">
        <v>165</v>
      </c>
      <c r="H513" t="s">
        <v>165</v>
      </c>
    </row>
    <row r="514">
      <c r="B514" t="s">
        <v>165</v>
      </c>
      <c r="H514" t="s">
        <v>165</v>
      </c>
    </row>
    <row r="515">
      <c r="B515" t="s">
        <v>165</v>
      </c>
      <c r="H515" t="s">
        <v>165</v>
      </c>
    </row>
    <row r="516">
      <c r="B516" t="s">
        <v>165</v>
      </c>
      <c r="H516" t="s">
        <v>165</v>
      </c>
    </row>
    <row r="517">
      <c r="B517" t="s">
        <v>165</v>
      </c>
      <c r="H517" t="s">
        <v>165</v>
      </c>
    </row>
    <row r="518">
      <c r="B518" t="s">
        <v>165</v>
      </c>
      <c r="H518" t="s">
        <v>165</v>
      </c>
    </row>
    <row r="519">
      <c r="B519" t="s">
        <v>165</v>
      </c>
      <c r="H519" t="s">
        <v>165</v>
      </c>
    </row>
    <row r="520">
      <c r="B520" t="s">
        <v>165</v>
      </c>
      <c r="H520" t="s">
        <v>165</v>
      </c>
    </row>
    <row r="521">
      <c r="B521" t="s">
        <v>165</v>
      </c>
      <c r="H521" t="s">
        <v>165</v>
      </c>
    </row>
    <row r="522">
      <c r="B522" t="s">
        <v>165</v>
      </c>
      <c r="H522" t="s">
        <v>165</v>
      </c>
    </row>
    <row r="523">
      <c r="B523" t="s">
        <v>165</v>
      </c>
      <c r="H523" t="s">
        <v>165</v>
      </c>
    </row>
    <row r="524">
      <c r="B524" t="s">
        <v>165</v>
      </c>
      <c r="H524" t="s">
        <v>165</v>
      </c>
    </row>
    <row r="525">
      <c r="B525" t="s">
        <v>165</v>
      </c>
      <c r="H525" t="s">
        <v>165</v>
      </c>
    </row>
    <row r="526">
      <c r="B526" t="s">
        <v>165</v>
      </c>
      <c r="H526" t="s">
        <v>165</v>
      </c>
    </row>
    <row r="527">
      <c r="B527" t="s">
        <v>165</v>
      </c>
      <c r="H527" t="s">
        <v>165</v>
      </c>
    </row>
    <row r="528">
      <c r="B528" t="s">
        <v>165</v>
      </c>
      <c r="H528" t="s">
        <v>165</v>
      </c>
    </row>
    <row r="529">
      <c r="B529" t="s">
        <v>165</v>
      </c>
      <c r="H529" t="s">
        <v>165</v>
      </c>
    </row>
    <row r="530">
      <c r="B530" t="s">
        <v>165</v>
      </c>
      <c r="H530" t="s">
        <v>165</v>
      </c>
    </row>
    <row r="531">
      <c r="B531" t="s">
        <v>165</v>
      </c>
      <c r="H531" t="s">
        <v>165</v>
      </c>
    </row>
    <row r="532">
      <c r="B532" t="s">
        <v>165</v>
      </c>
      <c r="H532" t="s">
        <v>165</v>
      </c>
    </row>
    <row r="533">
      <c r="B533" t="s">
        <v>165</v>
      </c>
      <c r="H533" t="s">
        <v>165</v>
      </c>
    </row>
    <row r="534">
      <c r="B534" t="s">
        <v>165</v>
      </c>
      <c r="H534" t="s">
        <v>165</v>
      </c>
    </row>
    <row r="535">
      <c r="B535" t="s">
        <v>165</v>
      </c>
      <c r="H535" t="s">
        <v>165</v>
      </c>
    </row>
    <row r="536">
      <c r="B536" t="s">
        <v>165</v>
      </c>
      <c r="H536" t="s">
        <v>165</v>
      </c>
    </row>
    <row r="537">
      <c r="B537" t="s">
        <v>165</v>
      </c>
      <c r="H537" t="s">
        <v>165</v>
      </c>
    </row>
    <row r="538">
      <c r="B538" t="s">
        <v>165</v>
      </c>
      <c r="H538" t="s">
        <v>165</v>
      </c>
    </row>
    <row r="539">
      <c r="B539" t="s">
        <v>165</v>
      </c>
      <c r="H539" t="s">
        <v>165</v>
      </c>
    </row>
    <row r="540">
      <c r="B540" t="s">
        <v>165</v>
      </c>
      <c r="H540" t="s">
        <v>165</v>
      </c>
    </row>
    <row r="541">
      <c r="B541" t="s">
        <v>165</v>
      </c>
      <c r="H541" t="s">
        <v>165</v>
      </c>
    </row>
    <row r="542">
      <c r="B542" t="s">
        <v>165</v>
      </c>
      <c r="H542" t="s">
        <v>165</v>
      </c>
    </row>
    <row r="543">
      <c r="B543" t="s">
        <v>165</v>
      </c>
      <c r="H543" t="s">
        <v>165</v>
      </c>
    </row>
    <row r="544">
      <c r="B544" t="s">
        <v>165</v>
      </c>
      <c r="H544" t="s">
        <v>165</v>
      </c>
    </row>
    <row r="545">
      <c r="B545" t="s">
        <v>165</v>
      </c>
      <c r="H545" t="s">
        <v>165</v>
      </c>
    </row>
    <row r="546">
      <c r="B546" t="s">
        <v>165</v>
      </c>
      <c r="H546" t="s">
        <v>165</v>
      </c>
    </row>
    <row r="547">
      <c r="B547" t="s">
        <v>165</v>
      </c>
      <c r="H547" t="s">
        <v>165</v>
      </c>
    </row>
    <row r="548">
      <c r="B548" t="s">
        <v>165</v>
      </c>
      <c r="H548" t="s">
        <v>165</v>
      </c>
    </row>
    <row r="549">
      <c r="B549" t="s">
        <v>165</v>
      </c>
      <c r="H549" t="s">
        <v>165</v>
      </c>
    </row>
    <row r="550">
      <c r="B550" t="s">
        <v>165</v>
      </c>
      <c r="H550" t="s">
        <v>165</v>
      </c>
    </row>
    <row r="551">
      <c r="B551" t="s">
        <v>165</v>
      </c>
      <c r="H551" t="s">
        <v>165</v>
      </c>
    </row>
    <row r="552">
      <c r="B552" t="s">
        <v>165</v>
      </c>
      <c r="H552" t="s">
        <v>165</v>
      </c>
    </row>
    <row r="553">
      <c r="B553" t="s">
        <v>165</v>
      </c>
      <c r="H553" t="s">
        <v>165</v>
      </c>
    </row>
    <row r="554">
      <c r="B554" t="s">
        <v>165</v>
      </c>
      <c r="H554" t="s">
        <v>165</v>
      </c>
    </row>
    <row r="555">
      <c r="B555" t="s">
        <v>165</v>
      </c>
      <c r="H555" t="s">
        <v>165</v>
      </c>
    </row>
    <row r="556">
      <c r="B556" t="s">
        <v>165</v>
      </c>
      <c r="H556" t="s">
        <v>165</v>
      </c>
    </row>
    <row r="557">
      <c r="B557" t="s">
        <v>165</v>
      </c>
      <c r="H557" t="s">
        <v>165</v>
      </c>
    </row>
    <row r="558">
      <c r="B558" t="s">
        <v>165</v>
      </c>
      <c r="H558" t="s">
        <v>165</v>
      </c>
    </row>
    <row r="559">
      <c r="B559" t="s">
        <v>165</v>
      </c>
      <c r="H559" t="s">
        <v>165</v>
      </c>
    </row>
    <row r="560">
      <c r="B560" t="s">
        <v>165</v>
      </c>
      <c r="H560" t="s">
        <v>165</v>
      </c>
    </row>
    <row r="561">
      <c r="B561" t="s">
        <v>165</v>
      </c>
      <c r="H561" t="s">
        <v>165</v>
      </c>
    </row>
    <row r="562">
      <c r="B562" t="s">
        <v>165</v>
      </c>
      <c r="H562" t="s">
        <v>165</v>
      </c>
    </row>
    <row r="563">
      <c r="B563" t="s">
        <v>165</v>
      </c>
      <c r="H563" t="s">
        <v>165</v>
      </c>
    </row>
    <row r="564">
      <c r="B564" t="s">
        <v>165</v>
      </c>
      <c r="H564" t="s">
        <v>165</v>
      </c>
    </row>
    <row r="565">
      <c r="B565" t="s">
        <v>165</v>
      </c>
      <c r="H565" t="s">
        <v>165</v>
      </c>
    </row>
    <row r="566">
      <c r="B566" t="s">
        <v>165</v>
      </c>
      <c r="H566" t="s">
        <v>165</v>
      </c>
    </row>
    <row r="567">
      <c r="B567" t="s">
        <v>165</v>
      </c>
      <c r="H567" t="s">
        <v>165</v>
      </c>
    </row>
    <row r="568">
      <c r="B568" t="s">
        <v>165</v>
      </c>
      <c r="H568" t="s">
        <v>165</v>
      </c>
    </row>
    <row r="569">
      <c r="B569" t="s">
        <v>165</v>
      </c>
      <c r="H569" t="s">
        <v>165</v>
      </c>
    </row>
    <row r="570">
      <c r="B570" t="s">
        <v>165</v>
      </c>
      <c r="H570" t="s">
        <v>165</v>
      </c>
    </row>
    <row r="571">
      <c r="B571" t="s">
        <v>165</v>
      </c>
      <c r="H571" t="s">
        <v>165</v>
      </c>
    </row>
    <row r="572">
      <c r="B572" t="s">
        <v>165</v>
      </c>
      <c r="H572" t="s">
        <v>165</v>
      </c>
    </row>
    <row r="573">
      <c r="B573" t="s">
        <v>165</v>
      </c>
      <c r="H573" t="s">
        <v>165</v>
      </c>
    </row>
    <row r="574">
      <c r="B574" t="s">
        <v>165</v>
      </c>
      <c r="H574" t="s">
        <v>165</v>
      </c>
    </row>
    <row r="575">
      <c r="B575" t="s">
        <v>165</v>
      </c>
      <c r="H575" t="s">
        <v>165</v>
      </c>
    </row>
    <row r="576">
      <c r="B576" t="s">
        <v>165</v>
      </c>
      <c r="H576" t="s">
        <v>165</v>
      </c>
    </row>
    <row r="577">
      <c r="B577" t="s">
        <v>165</v>
      </c>
      <c r="H577" t="s">
        <v>165</v>
      </c>
    </row>
    <row r="578">
      <c r="B578" t="s">
        <v>165</v>
      </c>
      <c r="H578" t="s">
        <v>165</v>
      </c>
    </row>
    <row r="579">
      <c r="B579" t="s">
        <v>165</v>
      </c>
      <c r="H579" t="s">
        <v>165</v>
      </c>
    </row>
    <row r="580">
      <c r="B580" t="s">
        <v>165</v>
      </c>
      <c r="H580" t="s">
        <v>165</v>
      </c>
    </row>
    <row r="581">
      <c r="B581" t="s">
        <v>165</v>
      </c>
      <c r="H581" t="s">
        <v>165</v>
      </c>
    </row>
    <row r="582">
      <c r="B582" t="s">
        <v>165</v>
      </c>
      <c r="H582" t="s">
        <v>165</v>
      </c>
    </row>
    <row r="583">
      <c r="B583" t="s">
        <v>165</v>
      </c>
      <c r="H583" t="s">
        <v>165</v>
      </c>
    </row>
    <row r="584">
      <c r="B584" t="s">
        <v>165</v>
      </c>
      <c r="H584" t="s">
        <v>165</v>
      </c>
    </row>
    <row r="585">
      <c r="B585" t="s">
        <v>165</v>
      </c>
      <c r="H585" t="s">
        <v>165</v>
      </c>
    </row>
    <row r="586">
      <c r="B586" t="s">
        <v>165</v>
      </c>
      <c r="H586" t="s">
        <v>165</v>
      </c>
    </row>
    <row r="587">
      <c r="B587" t="s">
        <v>165</v>
      </c>
      <c r="H587" t="s">
        <v>165</v>
      </c>
    </row>
    <row r="588">
      <c r="B588" t="s">
        <v>165</v>
      </c>
      <c r="H588" t="s">
        <v>165</v>
      </c>
    </row>
    <row r="589">
      <c r="B589" t="s">
        <v>165</v>
      </c>
      <c r="H589" t="s">
        <v>165</v>
      </c>
    </row>
    <row r="590">
      <c r="B590" t="s">
        <v>165</v>
      </c>
      <c r="H590" t="s">
        <v>165</v>
      </c>
    </row>
    <row r="591">
      <c r="B591" t="s">
        <v>165</v>
      </c>
      <c r="H591" t="s">
        <v>165</v>
      </c>
    </row>
    <row r="592">
      <c r="B592" t="s">
        <v>165</v>
      </c>
      <c r="H592" t="s">
        <v>165</v>
      </c>
    </row>
    <row r="593">
      <c r="B593" t="s">
        <v>165</v>
      </c>
      <c r="H593" t="s">
        <v>165</v>
      </c>
    </row>
    <row r="594">
      <c r="B594" t="s">
        <v>165</v>
      </c>
      <c r="H594" t="s">
        <v>165</v>
      </c>
    </row>
    <row r="595">
      <c r="B595" t="s">
        <v>165</v>
      </c>
      <c r="H595" t="s">
        <v>165</v>
      </c>
    </row>
    <row r="596">
      <c r="B596" t="s">
        <v>165</v>
      </c>
      <c r="H596" t="s">
        <v>165</v>
      </c>
    </row>
    <row r="597">
      <c r="B597" t="s">
        <v>165</v>
      </c>
      <c r="H597" t="s">
        <v>165</v>
      </c>
    </row>
    <row r="598">
      <c r="B598" t="s">
        <v>165</v>
      </c>
      <c r="H598" t="s">
        <v>165</v>
      </c>
    </row>
    <row r="599">
      <c r="B599" t="s">
        <v>165</v>
      </c>
      <c r="H599" t="s">
        <v>165</v>
      </c>
    </row>
    <row r="600">
      <c r="B600" t="s">
        <v>165</v>
      </c>
      <c r="H600" t="s">
        <v>165</v>
      </c>
    </row>
    <row r="601">
      <c r="B601" t="s">
        <v>165</v>
      </c>
      <c r="H601" t="s">
        <v>165</v>
      </c>
    </row>
    <row r="602">
      <c r="B602" t="s">
        <v>165</v>
      </c>
      <c r="H602" t="s">
        <v>165</v>
      </c>
    </row>
    <row r="603">
      <c r="B603" t="s">
        <v>165</v>
      </c>
      <c r="H603" t="s">
        <v>165</v>
      </c>
    </row>
    <row r="604">
      <c r="B604" t="s">
        <v>165</v>
      </c>
      <c r="H604" t="s">
        <v>165</v>
      </c>
    </row>
    <row r="605">
      <c r="B605" t="s">
        <v>165</v>
      </c>
      <c r="H605" t="s">
        <v>165</v>
      </c>
    </row>
    <row r="606">
      <c r="B606" t="s">
        <v>165</v>
      </c>
      <c r="H606" t="s">
        <v>165</v>
      </c>
    </row>
    <row r="607">
      <c r="B607" t="s">
        <v>165</v>
      </c>
      <c r="H607" t="s">
        <v>165</v>
      </c>
    </row>
    <row r="608">
      <c r="B608" t="s">
        <v>165</v>
      </c>
      <c r="H608" t="s">
        <v>165</v>
      </c>
    </row>
    <row r="609">
      <c r="B609" t="s">
        <v>165</v>
      </c>
      <c r="H609" t="s">
        <v>165</v>
      </c>
    </row>
    <row r="610">
      <c r="B610" t="s">
        <v>165</v>
      </c>
      <c r="H610" t="s">
        <v>165</v>
      </c>
    </row>
    <row r="611">
      <c r="B611" t="s">
        <v>165</v>
      </c>
      <c r="H611" t="s">
        <v>165</v>
      </c>
    </row>
    <row r="612">
      <c r="B612" t="s">
        <v>165</v>
      </c>
      <c r="H612" t="s">
        <v>165</v>
      </c>
    </row>
    <row r="613">
      <c r="B613" t="s">
        <v>165</v>
      </c>
      <c r="H613" t="s">
        <v>165</v>
      </c>
    </row>
    <row r="614">
      <c r="B614" t="s">
        <v>165</v>
      </c>
      <c r="H614" t="s">
        <v>165</v>
      </c>
    </row>
    <row r="615">
      <c r="B615" t="s">
        <v>165</v>
      </c>
      <c r="H615" t="s">
        <v>165</v>
      </c>
    </row>
    <row r="616">
      <c r="B616" t="s">
        <v>165</v>
      </c>
      <c r="H616" t="s">
        <v>165</v>
      </c>
    </row>
    <row r="617">
      <c r="B617" t="s">
        <v>165</v>
      </c>
      <c r="H617" t="s">
        <v>165</v>
      </c>
    </row>
    <row r="618">
      <c r="B618" t="s">
        <v>165</v>
      </c>
      <c r="H618" t="s">
        <v>165</v>
      </c>
    </row>
    <row r="619">
      <c r="B619" t="s">
        <v>165</v>
      </c>
      <c r="H619" t="s">
        <v>165</v>
      </c>
    </row>
    <row r="620">
      <c r="B620" t="s">
        <v>165</v>
      </c>
      <c r="H620" t="s">
        <v>165</v>
      </c>
    </row>
    <row r="621">
      <c r="B621" t="s">
        <v>165</v>
      </c>
      <c r="H621" t="s">
        <v>165</v>
      </c>
    </row>
    <row r="622">
      <c r="B622" t="s">
        <v>165</v>
      </c>
      <c r="H622" t="s">
        <v>165</v>
      </c>
    </row>
    <row r="623">
      <c r="B623" t="s">
        <v>165</v>
      </c>
      <c r="H623" t="s">
        <v>165</v>
      </c>
    </row>
    <row r="624">
      <c r="B624" t="s">
        <v>165</v>
      </c>
      <c r="H624" t="s">
        <v>165</v>
      </c>
    </row>
    <row r="625">
      <c r="B625" t="s">
        <v>165</v>
      </c>
      <c r="H625" t="s">
        <v>165</v>
      </c>
    </row>
    <row r="626">
      <c r="B626" t="s">
        <v>165</v>
      </c>
      <c r="H626" t="s">
        <v>165</v>
      </c>
    </row>
    <row r="627">
      <c r="B627" t="s">
        <v>165</v>
      </c>
      <c r="H627" t="s">
        <v>165</v>
      </c>
    </row>
    <row r="628">
      <c r="B628" t="s">
        <v>165</v>
      </c>
      <c r="H628" t="s">
        <v>165</v>
      </c>
    </row>
    <row r="629">
      <c r="B629" t="s">
        <v>165</v>
      </c>
      <c r="H629" t="s">
        <v>165</v>
      </c>
    </row>
    <row r="630">
      <c r="B630" t="s">
        <v>165</v>
      </c>
      <c r="H630" t="s">
        <v>165</v>
      </c>
    </row>
    <row r="631">
      <c r="B631" t="s">
        <v>165</v>
      </c>
      <c r="H631" t="s">
        <v>165</v>
      </c>
    </row>
    <row r="632">
      <c r="B632" t="s">
        <v>165</v>
      </c>
      <c r="H632" t="s">
        <v>165</v>
      </c>
    </row>
    <row r="633">
      <c r="B633" t="s">
        <v>165</v>
      </c>
      <c r="H633" t="s">
        <v>165</v>
      </c>
    </row>
    <row r="634">
      <c r="B634" t="s">
        <v>165</v>
      </c>
      <c r="H634" t="s">
        <v>165</v>
      </c>
    </row>
    <row r="635">
      <c r="B635" t="s">
        <v>165</v>
      </c>
      <c r="H635" t="s">
        <v>165</v>
      </c>
    </row>
    <row r="636">
      <c r="B636" t="s">
        <v>165</v>
      </c>
      <c r="H636" t="s">
        <v>165</v>
      </c>
    </row>
    <row r="637">
      <c r="B637" t="s">
        <v>165</v>
      </c>
      <c r="H637" t="s">
        <v>165</v>
      </c>
    </row>
    <row r="638">
      <c r="B638" t="s">
        <v>165</v>
      </c>
      <c r="H638" t="s">
        <v>165</v>
      </c>
    </row>
    <row r="639">
      <c r="B639" t="s">
        <v>165</v>
      </c>
      <c r="H639" t="s">
        <v>165</v>
      </c>
    </row>
    <row r="640">
      <c r="B640" t="s">
        <v>165</v>
      </c>
      <c r="H640" t="s">
        <v>165</v>
      </c>
    </row>
    <row r="641">
      <c r="B641" t="s">
        <v>165</v>
      </c>
      <c r="H641" t="s">
        <v>165</v>
      </c>
    </row>
    <row r="642">
      <c r="B642" t="s">
        <v>165</v>
      </c>
      <c r="H642" t="s">
        <v>165</v>
      </c>
    </row>
    <row r="643">
      <c r="B643" t="s">
        <v>165</v>
      </c>
      <c r="H643" t="s">
        <v>165</v>
      </c>
    </row>
    <row r="644">
      <c r="B644" t="s">
        <v>165</v>
      </c>
      <c r="H644" t="s">
        <v>165</v>
      </c>
    </row>
    <row r="645">
      <c r="B645" t="s">
        <v>165</v>
      </c>
      <c r="H645" t="s">
        <v>165</v>
      </c>
    </row>
    <row r="646">
      <c r="B646" t="s">
        <v>165</v>
      </c>
      <c r="H646" t="s">
        <v>165</v>
      </c>
    </row>
    <row r="647">
      <c r="B647" t="s">
        <v>165</v>
      </c>
      <c r="H647" t="s">
        <v>165</v>
      </c>
    </row>
    <row r="648">
      <c r="B648" t="s">
        <v>165</v>
      </c>
      <c r="H648" t="s">
        <v>165</v>
      </c>
    </row>
    <row r="649">
      <c r="B649" t="s">
        <v>165</v>
      </c>
      <c r="H649" t="s">
        <v>165</v>
      </c>
    </row>
    <row r="650">
      <c r="B650" t="s">
        <v>165</v>
      </c>
      <c r="H650" t="s">
        <v>165</v>
      </c>
    </row>
    <row r="651">
      <c r="B651" t="s">
        <v>165</v>
      </c>
      <c r="H651" t="s">
        <v>165</v>
      </c>
    </row>
    <row r="652">
      <c r="B652" t="s">
        <v>165</v>
      </c>
      <c r="H652" t="s">
        <v>165</v>
      </c>
    </row>
    <row r="653">
      <c r="B653" t="s">
        <v>165</v>
      </c>
      <c r="H653" t="s">
        <v>165</v>
      </c>
    </row>
    <row r="654">
      <c r="B654" t="s">
        <v>165</v>
      </c>
      <c r="H654" t="s">
        <v>165</v>
      </c>
    </row>
    <row r="655">
      <c r="B655" t="s">
        <v>165</v>
      </c>
      <c r="H655" t="s">
        <v>165</v>
      </c>
    </row>
    <row r="656">
      <c r="B656" t="s">
        <v>165</v>
      </c>
      <c r="H656" t="s">
        <v>165</v>
      </c>
    </row>
    <row r="657">
      <c r="B657" t="s">
        <v>165</v>
      </c>
      <c r="H657" t="s">
        <v>165</v>
      </c>
    </row>
    <row r="658">
      <c r="B658" t="s">
        <v>165</v>
      </c>
      <c r="H658" t="s">
        <v>165</v>
      </c>
    </row>
    <row r="659">
      <c r="B659" t="s">
        <v>165</v>
      </c>
      <c r="H659" t="s">
        <v>165</v>
      </c>
    </row>
    <row r="660">
      <c r="B660" t="s">
        <v>165</v>
      </c>
      <c r="H660" t="s">
        <v>165</v>
      </c>
    </row>
    <row r="661">
      <c r="B661" t="s">
        <v>165</v>
      </c>
      <c r="H661" t="s">
        <v>165</v>
      </c>
    </row>
    <row r="662">
      <c r="B662" t="s">
        <v>165</v>
      </c>
      <c r="H662" t="s">
        <v>165</v>
      </c>
    </row>
    <row r="663">
      <c r="B663" t="s">
        <v>165</v>
      </c>
      <c r="H663" t="s">
        <v>165</v>
      </c>
    </row>
    <row r="664">
      <c r="B664" t="s">
        <v>165</v>
      </c>
      <c r="H664" t="s">
        <v>165</v>
      </c>
    </row>
    <row r="665">
      <c r="B665" t="s">
        <v>165</v>
      </c>
      <c r="H665" t="s">
        <v>165</v>
      </c>
    </row>
    <row r="666">
      <c r="B666" t="s">
        <v>165</v>
      </c>
      <c r="H666" t="s">
        <v>165</v>
      </c>
    </row>
    <row r="667">
      <c r="B667" t="s">
        <v>165</v>
      </c>
      <c r="H667" t="s">
        <v>165</v>
      </c>
    </row>
    <row r="668">
      <c r="B668" t="s">
        <v>165</v>
      </c>
      <c r="H668" t="s">
        <v>165</v>
      </c>
    </row>
    <row r="669">
      <c r="B669" t="s">
        <v>165</v>
      </c>
      <c r="H669" t="s">
        <v>165</v>
      </c>
    </row>
    <row r="670">
      <c r="B670" t="s">
        <v>165</v>
      </c>
      <c r="H670" t="s">
        <v>165</v>
      </c>
    </row>
    <row r="671">
      <c r="B671" t="s">
        <v>165</v>
      </c>
      <c r="H671" t="s">
        <v>165</v>
      </c>
    </row>
    <row r="672">
      <c r="B672" t="s">
        <v>165</v>
      </c>
      <c r="H672" t="s">
        <v>165</v>
      </c>
    </row>
    <row r="673">
      <c r="B673" t="s">
        <v>165</v>
      </c>
      <c r="H673" t="s">
        <v>165</v>
      </c>
    </row>
    <row r="674">
      <c r="B674" t="s">
        <v>165</v>
      </c>
      <c r="H674" t="s">
        <v>165</v>
      </c>
    </row>
    <row r="675">
      <c r="B675" t="s">
        <v>165</v>
      </c>
      <c r="H675" t="s">
        <v>165</v>
      </c>
    </row>
    <row r="676">
      <c r="B676" t="s">
        <v>165</v>
      </c>
      <c r="H676" t="s">
        <v>165</v>
      </c>
    </row>
    <row r="677">
      <c r="B677" t="s">
        <v>165</v>
      </c>
      <c r="H677" t="s">
        <v>165</v>
      </c>
    </row>
    <row r="678">
      <c r="B678" t="s">
        <v>165</v>
      </c>
      <c r="H678" t="s">
        <v>165</v>
      </c>
    </row>
    <row r="679">
      <c r="B679" t="s">
        <v>165</v>
      </c>
      <c r="H679" t="s">
        <v>165</v>
      </c>
    </row>
    <row r="680">
      <c r="B680" t="s">
        <v>165</v>
      </c>
      <c r="H680" t="s">
        <v>165</v>
      </c>
    </row>
    <row r="681">
      <c r="B681" t="s">
        <v>165</v>
      </c>
      <c r="H681" t="s">
        <v>165</v>
      </c>
    </row>
    <row r="682">
      <c r="B682" t="s">
        <v>165</v>
      </c>
      <c r="H682" t="s">
        <v>165</v>
      </c>
    </row>
    <row r="683">
      <c r="B683" t="s">
        <v>165</v>
      </c>
      <c r="H683" t="s">
        <v>165</v>
      </c>
    </row>
    <row r="684">
      <c r="B684" t="s">
        <v>165</v>
      </c>
      <c r="H684" t="s">
        <v>165</v>
      </c>
    </row>
    <row r="685">
      <c r="B685" t="s">
        <v>165</v>
      </c>
      <c r="H685" t="s">
        <v>165</v>
      </c>
    </row>
    <row r="686">
      <c r="B686" t="s">
        <v>165</v>
      </c>
      <c r="H686" t="s">
        <v>165</v>
      </c>
    </row>
    <row r="687">
      <c r="B687" t="s">
        <v>165</v>
      </c>
      <c r="H687" t="s">
        <v>165</v>
      </c>
    </row>
    <row r="688">
      <c r="B688" t="s">
        <v>165</v>
      </c>
      <c r="H688" t="s">
        <v>165</v>
      </c>
    </row>
    <row r="689">
      <c r="B689" t="s">
        <v>165</v>
      </c>
      <c r="H689" t="s">
        <v>165</v>
      </c>
    </row>
    <row r="690">
      <c r="B690" t="s">
        <v>165</v>
      </c>
      <c r="H690" t="s">
        <v>165</v>
      </c>
    </row>
    <row r="691">
      <c r="B691" t="s">
        <v>165</v>
      </c>
      <c r="H691" t="s">
        <v>165</v>
      </c>
    </row>
    <row r="692">
      <c r="B692" t="s">
        <v>165</v>
      </c>
      <c r="H692" t="s">
        <v>165</v>
      </c>
    </row>
    <row r="693">
      <c r="B693" t="s">
        <v>165</v>
      </c>
      <c r="H693" t="s">
        <v>165</v>
      </c>
    </row>
    <row r="694">
      <c r="B694" t="s">
        <v>165</v>
      </c>
      <c r="H694" t="s">
        <v>165</v>
      </c>
    </row>
    <row r="695">
      <c r="B695" t="s">
        <v>165</v>
      </c>
      <c r="H695" t="s">
        <v>165</v>
      </c>
    </row>
    <row r="696">
      <c r="B696" t="s">
        <v>165</v>
      </c>
      <c r="H696" t="s">
        <v>165</v>
      </c>
    </row>
    <row r="697">
      <c r="B697" t="s">
        <v>165</v>
      </c>
      <c r="H697" t="s">
        <v>165</v>
      </c>
    </row>
    <row r="698">
      <c r="B698" t="s">
        <v>165</v>
      </c>
      <c r="H698" t="s">
        <v>165</v>
      </c>
    </row>
    <row r="699">
      <c r="B699" t="s">
        <v>165</v>
      </c>
      <c r="H699" t="s">
        <v>165</v>
      </c>
    </row>
    <row r="700">
      <c r="B700" t="s">
        <v>165</v>
      </c>
      <c r="H700" t="s">
        <v>165</v>
      </c>
    </row>
    <row r="701">
      <c r="B701" t="s">
        <v>165</v>
      </c>
      <c r="H701" t="s">
        <v>165</v>
      </c>
    </row>
    <row r="702">
      <c r="B702" t="s">
        <v>165</v>
      </c>
      <c r="H702" t="s">
        <v>165</v>
      </c>
    </row>
    <row r="703">
      <c r="B703" t="s">
        <v>165</v>
      </c>
      <c r="H703" t="s">
        <v>165</v>
      </c>
    </row>
    <row r="704">
      <c r="B704" t="s">
        <v>165</v>
      </c>
      <c r="H704" t="s">
        <v>165</v>
      </c>
    </row>
    <row r="705">
      <c r="B705" t="s">
        <v>165</v>
      </c>
      <c r="H705" t="s">
        <v>165</v>
      </c>
    </row>
    <row r="706">
      <c r="B706" t="s">
        <v>165</v>
      </c>
      <c r="H706" t="s">
        <v>165</v>
      </c>
    </row>
    <row r="707">
      <c r="B707" t="s">
        <v>165</v>
      </c>
      <c r="H707" t="s">
        <v>165</v>
      </c>
    </row>
    <row r="708">
      <c r="B708" t="s">
        <v>165</v>
      </c>
      <c r="H708" t="s">
        <v>165</v>
      </c>
    </row>
    <row r="709">
      <c r="B709" t="s">
        <v>165</v>
      </c>
      <c r="H709" t="s">
        <v>165</v>
      </c>
    </row>
    <row r="710">
      <c r="B710" t="s">
        <v>165</v>
      </c>
      <c r="H710" t="s">
        <v>165</v>
      </c>
    </row>
    <row r="711">
      <c r="B711" t="s">
        <v>165</v>
      </c>
      <c r="H711" t="s">
        <v>165</v>
      </c>
    </row>
    <row r="712">
      <c r="B712" t="s">
        <v>165</v>
      </c>
      <c r="H712" t="s">
        <v>165</v>
      </c>
    </row>
    <row r="713">
      <c r="B713" t="s">
        <v>165</v>
      </c>
      <c r="H713" t="s">
        <v>165</v>
      </c>
    </row>
    <row r="714">
      <c r="B714" t="s">
        <v>165</v>
      </c>
      <c r="H714" t="s">
        <v>165</v>
      </c>
    </row>
    <row r="715">
      <c r="B715" t="s">
        <v>165</v>
      </c>
      <c r="H715" t="s">
        <v>165</v>
      </c>
    </row>
    <row r="716">
      <c r="B716" t="s">
        <v>165</v>
      </c>
      <c r="H716" t="s">
        <v>165</v>
      </c>
    </row>
    <row r="717">
      <c r="B717" t="s">
        <v>165</v>
      </c>
      <c r="H717" t="s">
        <v>165</v>
      </c>
    </row>
    <row r="718">
      <c r="B718" t="s">
        <v>165</v>
      </c>
      <c r="H718" t="s">
        <v>165</v>
      </c>
    </row>
    <row r="719">
      <c r="B719" t="s">
        <v>165</v>
      </c>
      <c r="H719" t="s">
        <v>165</v>
      </c>
    </row>
    <row r="720">
      <c r="B720" t="s">
        <v>165</v>
      </c>
      <c r="H720" t="s">
        <v>165</v>
      </c>
    </row>
    <row r="721">
      <c r="B721" t="s">
        <v>165</v>
      </c>
      <c r="H721" t="s">
        <v>165</v>
      </c>
    </row>
    <row r="722">
      <c r="B722" t="s">
        <v>165</v>
      </c>
      <c r="H722" t="s">
        <v>165</v>
      </c>
    </row>
    <row r="723">
      <c r="B723" t="s">
        <v>165</v>
      </c>
      <c r="H723" t="s">
        <v>165</v>
      </c>
    </row>
    <row r="724">
      <c r="B724" t="s">
        <v>165</v>
      </c>
      <c r="H724" t="s">
        <v>165</v>
      </c>
    </row>
    <row r="725">
      <c r="B725" t="s">
        <v>165</v>
      </c>
      <c r="H725" t="s">
        <v>165</v>
      </c>
    </row>
    <row r="726">
      <c r="B726" t="s">
        <v>165</v>
      </c>
      <c r="H726" t="s">
        <v>165</v>
      </c>
    </row>
    <row r="727">
      <c r="B727" t="s">
        <v>165</v>
      </c>
      <c r="H727" t="s">
        <v>165</v>
      </c>
    </row>
    <row r="728">
      <c r="B728" t="s">
        <v>165</v>
      </c>
      <c r="H728" t="s">
        <v>165</v>
      </c>
    </row>
    <row r="729">
      <c r="B729" t="s">
        <v>165</v>
      </c>
      <c r="H729" t="s">
        <v>165</v>
      </c>
    </row>
    <row r="730">
      <c r="B730" t="s">
        <v>165</v>
      </c>
      <c r="H730" t="s">
        <v>165</v>
      </c>
    </row>
    <row r="731">
      <c r="B731" t="s">
        <v>165</v>
      </c>
      <c r="H731" t="s">
        <v>165</v>
      </c>
    </row>
    <row r="732">
      <c r="B732" t="s">
        <v>165</v>
      </c>
      <c r="H732" t="s">
        <v>165</v>
      </c>
    </row>
    <row r="733">
      <c r="B733" t="s">
        <v>165</v>
      </c>
      <c r="H733" t="s">
        <v>165</v>
      </c>
    </row>
    <row r="734">
      <c r="B734" t="s">
        <v>165</v>
      </c>
      <c r="H734" t="s">
        <v>165</v>
      </c>
    </row>
    <row r="735">
      <c r="B735" t="s">
        <v>165</v>
      </c>
      <c r="H735" t="s">
        <v>165</v>
      </c>
    </row>
    <row r="736">
      <c r="B736" t="s">
        <v>165</v>
      </c>
      <c r="H736" t="s">
        <v>165</v>
      </c>
    </row>
    <row r="737">
      <c r="B737" t="s">
        <v>165</v>
      </c>
      <c r="H737" t="s">
        <v>165</v>
      </c>
    </row>
    <row r="738">
      <c r="B738" t="s">
        <v>165</v>
      </c>
      <c r="H738" t="s">
        <v>165</v>
      </c>
    </row>
    <row r="739">
      <c r="B739" t="s">
        <v>165</v>
      </c>
      <c r="H739" t="s">
        <v>165</v>
      </c>
    </row>
    <row r="740">
      <c r="B740" t="s">
        <v>165</v>
      </c>
      <c r="H740" t="s">
        <v>165</v>
      </c>
    </row>
    <row r="741">
      <c r="B741" t="s">
        <v>165</v>
      </c>
      <c r="H741" t="s">
        <v>165</v>
      </c>
    </row>
    <row r="742">
      <c r="B742" t="s">
        <v>165</v>
      </c>
      <c r="H742" t="s">
        <v>165</v>
      </c>
    </row>
    <row r="743">
      <c r="B743" t="s">
        <v>165</v>
      </c>
      <c r="H743" t="s">
        <v>165</v>
      </c>
    </row>
    <row r="744">
      <c r="B744" t="s">
        <v>165</v>
      </c>
      <c r="H744" t="s">
        <v>165</v>
      </c>
    </row>
    <row r="745">
      <c r="B745" t="s">
        <v>165</v>
      </c>
      <c r="H745" t="s">
        <v>165</v>
      </c>
    </row>
    <row r="746">
      <c r="B746" t="s">
        <v>165</v>
      </c>
      <c r="H746" t="s">
        <v>165</v>
      </c>
    </row>
    <row r="747">
      <c r="B747" t="s">
        <v>165</v>
      </c>
      <c r="H747" t="s">
        <v>165</v>
      </c>
    </row>
    <row r="748">
      <c r="B748" t="s">
        <v>165</v>
      </c>
      <c r="H748" t="s">
        <v>165</v>
      </c>
    </row>
    <row r="749">
      <c r="B749" t="s">
        <v>165</v>
      </c>
      <c r="H749" t="s">
        <v>165</v>
      </c>
    </row>
    <row r="750">
      <c r="B750" t="s">
        <v>165</v>
      </c>
      <c r="H750" t="s">
        <v>165</v>
      </c>
    </row>
    <row r="751">
      <c r="B751" t="s">
        <v>165</v>
      </c>
      <c r="H751" t="s">
        <v>165</v>
      </c>
    </row>
    <row r="752">
      <c r="B752" t="s">
        <v>165</v>
      </c>
      <c r="H752" t="s">
        <v>165</v>
      </c>
    </row>
    <row r="753">
      <c r="B753" t="s">
        <v>165</v>
      </c>
      <c r="H753" t="s">
        <v>165</v>
      </c>
    </row>
    <row r="754">
      <c r="B754" t="s">
        <v>165</v>
      </c>
      <c r="H754" t="s">
        <v>165</v>
      </c>
    </row>
    <row r="755">
      <c r="B755" t="s">
        <v>165</v>
      </c>
      <c r="H755" t="s">
        <v>165</v>
      </c>
    </row>
    <row r="756">
      <c r="B756" t="s">
        <v>165</v>
      </c>
      <c r="H756" t="s">
        <v>165</v>
      </c>
    </row>
    <row r="757">
      <c r="B757" t="s">
        <v>165</v>
      </c>
      <c r="H757" t="s">
        <v>165</v>
      </c>
    </row>
    <row r="758">
      <c r="B758" t="s">
        <v>165</v>
      </c>
      <c r="H758" t="s">
        <v>165</v>
      </c>
    </row>
    <row r="759">
      <c r="B759" t="s">
        <v>165</v>
      </c>
      <c r="H759" t="s">
        <v>165</v>
      </c>
    </row>
    <row r="760">
      <c r="B760" t="s">
        <v>165</v>
      </c>
      <c r="H760" t="s">
        <v>165</v>
      </c>
    </row>
    <row r="761">
      <c r="B761" t="s">
        <v>165</v>
      </c>
      <c r="H761" t="s">
        <v>165</v>
      </c>
    </row>
    <row r="762">
      <c r="B762" t="s">
        <v>165</v>
      </c>
      <c r="H762" t="s">
        <v>165</v>
      </c>
    </row>
    <row r="763">
      <c r="B763" t="s">
        <v>165</v>
      </c>
      <c r="H763" t="s">
        <v>165</v>
      </c>
    </row>
    <row r="764">
      <c r="B764" t="s">
        <v>165</v>
      </c>
      <c r="H764" t="s">
        <v>165</v>
      </c>
    </row>
    <row r="765">
      <c r="B765" t="s">
        <v>165</v>
      </c>
      <c r="H765" t="s">
        <v>165</v>
      </c>
    </row>
    <row r="766">
      <c r="B766" t="s">
        <v>165</v>
      </c>
      <c r="H766" t="s">
        <v>165</v>
      </c>
    </row>
    <row r="767">
      <c r="B767" t="s">
        <v>165</v>
      </c>
      <c r="H767" t="s">
        <v>165</v>
      </c>
    </row>
    <row r="768">
      <c r="B768" t="s">
        <v>165</v>
      </c>
      <c r="H768" t="s">
        <v>165</v>
      </c>
    </row>
    <row r="769">
      <c r="B769" t="s">
        <v>165</v>
      </c>
      <c r="H769" t="s">
        <v>165</v>
      </c>
    </row>
    <row r="770">
      <c r="B770" t="s">
        <v>165</v>
      </c>
      <c r="H770" t="s">
        <v>165</v>
      </c>
    </row>
    <row r="771">
      <c r="B771" t="s">
        <v>165</v>
      </c>
      <c r="H771" t="s">
        <v>165</v>
      </c>
    </row>
    <row r="772">
      <c r="B772" t="s">
        <v>165</v>
      </c>
      <c r="H772" t="s">
        <v>165</v>
      </c>
    </row>
    <row r="773">
      <c r="B773" t="s">
        <v>165</v>
      </c>
      <c r="H773" t="s">
        <v>165</v>
      </c>
    </row>
    <row r="774">
      <c r="B774" t="s">
        <v>165</v>
      </c>
      <c r="H774" t="s">
        <v>165</v>
      </c>
    </row>
    <row r="775">
      <c r="B775" t="s">
        <v>165</v>
      </c>
      <c r="H775" t="s">
        <v>165</v>
      </c>
    </row>
    <row r="776">
      <c r="B776" t="s">
        <v>165</v>
      </c>
      <c r="H776" t="s">
        <v>165</v>
      </c>
    </row>
    <row r="777">
      <c r="B777" t="s">
        <v>165</v>
      </c>
      <c r="H777" t="s">
        <v>165</v>
      </c>
    </row>
    <row r="778">
      <c r="B778" t="s">
        <v>165</v>
      </c>
      <c r="H778" t="s">
        <v>165</v>
      </c>
    </row>
    <row r="779">
      <c r="B779" t="s">
        <v>165</v>
      </c>
      <c r="H779" t="s">
        <v>165</v>
      </c>
    </row>
    <row r="780">
      <c r="B780" t="s">
        <v>165</v>
      </c>
      <c r="H780" t="s">
        <v>165</v>
      </c>
    </row>
    <row r="781">
      <c r="B781" t="s">
        <v>165</v>
      </c>
      <c r="H781" t="s">
        <v>165</v>
      </c>
    </row>
    <row r="782">
      <c r="B782" t="s">
        <v>165</v>
      </c>
      <c r="H782" t="s">
        <v>165</v>
      </c>
    </row>
    <row r="783">
      <c r="B783" t="s">
        <v>165</v>
      </c>
      <c r="H783" t="s">
        <v>165</v>
      </c>
    </row>
    <row r="784">
      <c r="B784" t="s">
        <v>165</v>
      </c>
      <c r="H784" t="s">
        <v>165</v>
      </c>
    </row>
    <row r="785">
      <c r="B785" t="s">
        <v>165</v>
      </c>
      <c r="H785" t="s">
        <v>165</v>
      </c>
    </row>
    <row r="786">
      <c r="B786" t="s">
        <v>165</v>
      </c>
      <c r="H786" t="s">
        <v>165</v>
      </c>
    </row>
    <row r="787">
      <c r="B787" t="s">
        <v>165</v>
      </c>
      <c r="H787" t="s">
        <v>165</v>
      </c>
    </row>
    <row r="788">
      <c r="B788" t="s">
        <v>165</v>
      </c>
      <c r="H788" t="s">
        <v>165</v>
      </c>
    </row>
    <row r="789">
      <c r="B789" t="s">
        <v>165</v>
      </c>
      <c r="H789" t="s">
        <v>165</v>
      </c>
    </row>
    <row r="790">
      <c r="B790" t="s">
        <v>165</v>
      </c>
      <c r="H790" t="s">
        <v>165</v>
      </c>
    </row>
    <row r="791">
      <c r="B791" t="s">
        <v>165</v>
      </c>
      <c r="H791" t="s">
        <v>165</v>
      </c>
    </row>
    <row r="792">
      <c r="B792" t="s">
        <v>165</v>
      </c>
      <c r="H792" t="s">
        <v>165</v>
      </c>
    </row>
    <row r="793">
      <c r="B793" t="s">
        <v>165</v>
      </c>
      <c r="H793" t="s">
        <v>165</v>
      </c>
    </row>
    <row r="794">
      <c r="B794" t="s">
        <v>165</v>
      </c>
      <c r="H794" t="s">
        <v>165</v>
      </c>
    </row>
    <row r="795">
      <c r="B795" t="s">
        <v>165</v>
      </c>
      <c r="H795" t="s">
        <v>165</v>
      </c>
    </row>
    <row r="796">
      <c r="B796" t="s">
        <v>165</v>
      </c>
      <c r="H796" t="s">
        <v>165</v>
      </c>
    </row>
    <row r="797">
      <c r="B797" t="s">
        <v>165</v>
      </c>
      <c r="H797" t="s">
        <v>165</v>
      </c>
    </row>
    <row r="798">
      <c r="B798" t="s">
        <v>165</v>
      </c>
      <c r="H798" t="s">
        <v>165</v>
      </c>
    </row>
    <row r="799">
      <c r="B799" t="s">
        <v>165</v>
      </c>
      <c r="H799" t="s">
        <v>165</v>
      </c>
    </row>
    <row r="800">
      <c r="B800" t="s">
        <v>165</v>
      </c>
      <c r="H800" t="s">
        <v>165</v>
      </c>
    </row>
    <row r="801">
      <c r="B801" t="s">
        <v>165</v>
      </c>
      <c r="H801" t="s">
        <v>165</v>
      </c>
    </row>
    <row r="802">
      <c r="B802" t="s">
        <v>165</v>
      </c>
      <c r="H802" t="s">
        <v>165</v>
      </c>
    </row>
    <row r="803">
      <c r="B803" t="s">
        <v>165</v>
      </c>
      <c r="H803" t="s">
        <v>165</v>
      </c>
    </row>
    <row r="804">
      <c r="B804" t="s">
        <v>165</v>
      </c>
      <c r="H804" t="s">
        <v>165</v>
      </c>
    </row>
    <row r="805">
      <c r="B805" t="s">
        <v>165</v>
      </c>
      <c r="H805" t="s">
        <v>165</v>
      </c>
    </row>
    <row r="806">
      <c r="B806" t="s">
        <v>165</v>
      </c>
      <c r="H806" t="s">
        <v>165</v>
      </c>
    </row>
    <row r="807">
      <c r="B807" t="s">
        <v>165</v>
      </c>
      <c r="H807" t="s">
        <v>165</v>
      </c>
    </row>
    <row r="808">
      <c r="B808" t="s">
        <v>165</v>
      </c>
      <c r="H808" t="s">
        <v>165</v>
      </c>
    </row>
    <row r="809">
      <c r="B809" t="s">
        <v>165</v>
      </c>
      <c r="H809" t="s">
        <v>165</v>
      </c>
    </row>
    <row r="810">
      <c r="B810" t="s">
        <v>165</v>
      </c>
      <c r="H810" t="s">
        <v>165</v>
      </c>
    </row>
    <row r="811">
      <c r="B811" t="s">
        <v>165</v>
      </c>
      <c r="H811" t="s">
        <v>165</v>
      </c>
    </row>
    <row r="812">
      <c r="B812" t="s">
        <v>165</v>
      </c>
      <c r="H812" t="s">
        <v>165</v>
      </c>
    </row>
    <row r="813">
      <c r="B813" t="s">
        <v>165</v>
      </c>
      <c r="H813" t="s">
        <v>165</v>
      </c>
    </row>
    <row r="814">
      <c r="B814" t="s">
        <v>165</v>
      </c>
      <c r="H814" t="s">
        <v>165</v>
      </c>
    </row>
    <row r="815">
      <c r="B815" t="s">
        <v>165</v>
      </c>
      <c r="H815" t="s">
        <v>165</v>
      </c>
    </row>
    <row r="816">
      <c r="B816" t="s">
        <v>165</v>
      </c>
      <c r="H816" t="s">
        <v>165</v>
      </c>
    </row>
    <row r="817">
      <c r="B817" t="s">
        <v>165</v>
      </c>
      <c r="H817" t="s">
        <v>165</v>
      </c>
    </row>
    <row r="818">
      <c r="B818" t="s">
        <v>165</v>
      </c>
      <c r="H818" t="s">
        <v>165</v>
      </c>
    </row>
    <row r="819">
      <c r="B819" t="s">
        <v>165</v>
      </c>
      <c r="H819" t="s">
        <v>165</v>
      </c>
    </row>
    <row r="820">
      <c r="B820" t="s">
        <v>165</v>
      </c>
      <c r="H820" t="s">
        <v>165</v>
      </c>
    </row>
    <row r="821">
      <c r="B821" t="s">
        <v>165</v>
      </c>
      <c r="H821" t="s">
        <v>165</v>
      </c>
    </row>
    <row r="822">
      <c r="B822" t="s">
        <v>165</v>
      </c>
      <c r="H822" t="s">
        <v>165</v>
      </c>
    </row>
    <row r="823">
      <c r="B823" t="s">
        <v>165</v>
      </c>
      <c r="H823" t="s">
        <v>165</v>
      </c>
    </row>
    <row r="824">
      <c r="B824" t="s">
        <v>165</v>
      </c>
      <c r="H824" t="s">
        <v>165</v>
      </c>
    </row>
    <row r="825">
      <c r="B825" t="s">
        <v>165</v>
      </c>
      <c r="H825" t="s">
        <v>165</v>
      </c>
    </row>
    <row r="826">
      <c r="B826" t="s">
        <v>165</v>
      </c>
      <c r="H826" t="s">
        <v>165</v>
      </c>
    </row>
    <row r="827">
      <c r="B827" t="s">
        <v>165</v>
      </c>
      <c r="H827" t="s">
        <v>165</v>
      </c>
    </row>
    <row r="828">
      <c r="B828" t="s">
        <v>165</v>
      </c>
      <c r="H828" t="s">
        <v>165</v>
      </c>
    </row>
    <row r="829">
      <c r="B829" t="s">
        <v>165</v>
      </c>
      <c r="H829" t="s">
        <v>165</v>
      </c>
    </row>
    <row r="830">
      <c r="B830" t="s">
        <v>165</v>
      </c>
      <c r="H830" t="s">
        <v>165</v>
      </c>
    </row>
    <row r="831">
      <c r="B831" t="s">
        <v>165</v>
      </c>
      <c r="H831" t="s">
        <v>165</v>
      </c>
    </row>
    <row r="832">
      <c r="B832" t="s">
        <v>165</v>
      </c>
      <c r="H832" t="s">
        <v>165</v>
      </c>
    </row>
    <row r="833">
      <c r="B833" t="s">
        <v>165</v>
      </c>
      <c r="H833" t="s">
        <v>165</v>
      </c>
    </row>
    <row r="834">
      <c r="B834" t="s">
        <v>165</v>
      </c>
      <c r="H834" t="s">
        <v>165</v>
      </c>
    </row>
    <row r="835">
      <c r="B835" t="s">
        <v>165</v>
      </c>
      <c r="H835" t="s">
        <v>165</v>
      </c>
    </row>
    <row r="836">
      <c r="B836" t="s">
        <v>165</v>
      </c>
      <c r="H836" t="s">
        <v>165</v>
      </c>
    </row>
    <row r="837">
      <c r="B837" t="s">
        <v>165</v>
      </c>
      <c r="H837" t="s">
        <v>165</v>
      </c>
    </row>
    <row r="838">
      <c r="B838" t="s">
        <v>165</v>
      </c>
      <c r="H838" t="s">
        <v>165</v>
      </c>
    </row>
    <row r="839">
      <c r="B839" t="s">
        <v>165</v>
      </c>
      <c r="H839" t="s">
        <v>165</v>
      </c>
    </row>
    <row r="840">
      <c r="B840" t="s">
        <v>165</v>
      </c>
      <c r="H840" t="s">
        <v>165</v>
      </c>
    </row>
    <row r="841">
      <c r="B841" t="s">
        <v>165</v>
      </c>
      <c r="H841" t="s">
        <v>165</v>
      </c>
    </row>
    <row r="842">
      <c r="B842" t="s">
        <v>165</v>
      </c>
      <c r="H842" t="s">
        <v>165</v>
      </c>
    </row>
    <row r="843">
      <c r="B843" t="s">
        <v>165</v>
      </c>
      <c r="H843" t="s">
        <v>165</v>
      </c>
    </row>
    <row r="844">
      <c r="B844" t="s">
        <v>165</v>
      </c>
      <c r="H844" t="s">
        <v>165</v>
      </c>
    </row>
    <row r="845">
      <c r="B845" t="s">
        <v>165</v>
      </c>
      <c r="H845" t="s">
        <v>165</v>
      </c>
    </row>
    <row r="846">
      <c r="B846" t="s">
        <v>165</v>
      </c>
      <c r="H846" t="s">
        <v>165</v>
      </c>
    </row>
    <row r="847">
      <c r="B847" t="s">
        <v>165</v>
      </c>
      <c r="H847" t="s">
        <v>165</v>
      </c>
    </row>
    <row r="848">
      <c r="B848" t="s">
        <v>165</v>
      </c>
      <c r="H848" t="s">
        <v>165</v>
      </c>
    </row>
    <row r="849">
      <c r="B849" t="s">
        <v>165</v>
      </c>
      <c r="H849" t="s">
        <v>165</v>
      </c>
    </row>
    <row r="850">
      <c r="B850" t="s">
        <v>165</v>
      </c>
      <c r="H850" t="s">
        <v>165</v>
      </c>
    </row>
    <row r="851">
      <c r="B851" t="s">
        <v>165</v>
      </c>
      <c r="H851" t="s">
        <v>165</v>
      </c>
    </row>
    <row r="852">
      <c r="B852" t="s">
        <v>165</v>
      </c>
      <c r="H852" t="s">
        <v>165</v>
      </c>
    </row>
    <row r="853">
      <c r="B853" t="s">
        <v>165</v>
      </c>
      <c r="H853" t="s">
        <v>165</v>
      </c>
    </row>
    <row r="854">
      <c r="B854" t="s">
        <v>165</v>
      </c>
      <c r="H854" t="s">
        <v>165</v>
      </c>
    </row>
    <row r="855">
      <c r="B855" t="s">
        <v>165</v>
      </c>
      <c r="H855" t="s">
        <v>165</v>
      </c>
    </row>
    <row r="856">
      <c r="B856" t="s">
        <v>165</v>
      </c>
      <c r="H856" t="s">
        <v>165</v>
      </c>
    </row>
    <row r="857">
      <c r="B857" t="s">
        <v>165</v>
      </c>
      <c r="H857" t="s">
        <v>165</v>
      </c>
    </row>
    <row r="858">
      <c r="B858" t="s">
        <v>165</v>
      </c>
      <c r="H858" t="s">
        <v>165</v>
      </c>
    </row>
    <row r="859">
      <c r="B859" t="s">
        <v>165</v>
      </c>
      <c r="H859" t="s">
        <v>165</v>
      </c>
    </row>
    <row r="860">
      <c r="B860" t="s">
        <v>165</v>
      </c>
      <c r="H860" t="s">
        <v>165</v>
      </c>
    </row>
    <row r="861">
      <c r="B861" t="s">
        <v>165</v>
      </c>
      <c r="H861" t="s">
        <v>165</v>
      </c>
    </row>
    <row r="862">
      <c r="B862" t="s">
        <v>165</v>
      </c>
      <c r="H862" t="s">
        <v>165</v>
      </c>
    </row>
    <row r="863">
      <c r="B863" t="s">
        <v>165</v>
      </c>
      <c r="H863" t="s">
        <v>165</v>
      </c>
    </row>
    <row r="864">
      <c r="B864" t="s">
        <v>165</v>
      </c>
      <c r="H864" t="s">
        <v>165</v>
      </c>
    </row>
    <row r="865">
      <c r="B865" t="s">
        <v>165</v>
      </c>
      <c r="H865" t="s">
        <v>165</v>
      </c>
    </row>
    <row r="866">
      <c r="B866" t="s">
        <v>165</v>
      </c>
      <c r="H866" t="s">
        <v>165</v>
      </c>
    </row>
    <row r="867">
      <c r="B867" t="s">
        <v>165</v>
      </c>
      <c r="H867" t="s">
        <v>165</v>
      </c>
    </row>
    <row r="868">
      <c r="B868" t="s">
        <v>165</v>
      </c>
      <c r="H868" t="s">
        <v>165</v>
      </c>
    </row>
    <row r="869">
      <c r="B869" t="s">
        <v>165</v>
      </c>
      <c r="H869" t="s">
        <v>165</v>
      </c>
    </row>
    <row r="870">
      <c r="B870" t="s">
        <v>165</v>
      </c>
      <c r="H870" t="s">
        <v>165</v>
      </c>
    </row>
    <row r="871">
      <c r="B871" t="s">
        <v>165</v>
      </c>
      <c r="H871" t="s">
        <v>165</v>
      </c>
    </row>
    <row r="872">
      <c r="B872" t="s">
        <v>165</v>
      </c>
      <c r="H872" t="s">
        <v>165</v>
      </c>
    </row>
    <row r="873">
      <c r="B873" t="s">
        <v>165</v>
      </c>
      <c r="H873" t="s">
        <v>165</v>
      </c>
    </row>
    <row r="874">
      <c r="B874" t="s">
        <v>165</v>
      </c>
      <c r="H874" t="s">
        <v>165</v>
      </c>
    </row>
    <row r="875">
      <c r="B875" t="s">
        <v>165</v>
      </c>
      <c r="H875" t="s">
        <v>165</v>
      </c>
    </row>
    <row r="876">
      <c r="B876" t="s">
        <v>165</v>
      </c>
      <c r="H876" t="s">
        <v>165</v>
      </c>
    </row>
    <row r="877">
      <c r="B877" t="s">
        <v>165</v>
      </c>
      <c r="H877" t="s">
        <v>165</v>
      </c>
    </row>
    <row r="878">
      <c r="B878" t="s">
        <v>165</v>
      </c>
      <c r="H878" t="s">
        <v>165</v>
      </c>
    </row>
    <row r="879">
      <c r="B879" t="s">
        <v>165</v>
      </c>
      <c r="H879" t="s">
        <v>165</v>
      </c>
    </row>
    <row r="880">
      <c r="B880" t="s">
        <v>165</v>
      </c>
      <c r="H880" t="s">
        <v>165</v>
      </c>
    </row>
    <row r="881">
      <c r="B881" t="s">
        <v>165</v>
      </c>
      <c r="H881" t="s">
        <v>165</v>
      </c>
    </row>
    <row r="882">
      <c r="B882" t="s">
        <v>165</v>
      </c>
      <c r="H882" t="s">
        <v>165</v>
      </c>
    </row>
    <row r="883">
      <c r="B883" t="s">
        <v>165</v>
      </c>
      <c r="H883" t="s">
        <v>165</v>
      </c>
    </row>
    <row r="884">
      <c r="B884" t="s">
        <v>165</v>
      </c>
      <c r="H884" t="s">
        <v>165</v>
      </c>
    </row>
    <row r="885">
      <c r="B885" t="s">
        <v>165</v>
      </c>
      <c r="H885" t="s">
        <v>165</v>
      </c>
    </row>
    <row r="886">
      <c r="B886" t="s">
        <v>165</v>
      </c>
      <c r="H886" t="s">
        <v>165</v>
      </c>
    </row>
    <row r="887">
      <c r="B887" t="s">
        <v>165</v>
      </c>
      <c r="H887" t="s">
        <v>165</v>
      </c>
    </row>
    <row r="888">
      <c r="B888" t="s">
        <v>165</v>
      </c>
      <c r="H888" t="s">
        <v>165</v>
      </c>
    </row>
    <row r="889">
      <c r="B889" t="s">
        <v>165</v>
      </c>
      <c r="H889" t="s">
        <v>165</v>
      </c>
    </row>
    <row r="890">
      <c r="B890" t="s">
        <v>165</v>
      </c>
      <c r="H890" t="s">
        <v>165</v>
      </c>
    </row>
    <row r="891">
      <c r="B891" t="s">
        <v>165</v>
      </c>
      <c r="H891" t="s">
        <v>165</v>
      </c>
    </row>
    <row r="892">
      <c r="B892" t="s">
        <v>165</v>
      </c>
      <c r="H892" t="s">
        <v>165</v>
      </c>
    </row>
    <row r="893">
      <c r="B893" t="s">
        <v>165</v>
      </c>
      <c r="H893" t="s">
        <v>165</v>
      </c>
    </row>
    <row r="894">
      <c r="B894" t="s">
        <v>165</v>
      </c>
      <c r="H894" t="s">
        <v>165</v>
      </c>
    </row>
    <row r="895">
      <c r="B895" t="s">
        <v>165</v>
      </c>
      <c r="H895" t="s">
        <v>165</v>
      </c>
    </row>
    <row r="896">
      <c r="B896" t="s">
        <v>165</v>
      </c>
      <c r="H896" t="s">
        <v>165</v>
      </c>
    </row>
    <row r="897">
      <c r="B897" t="s">
        <v>165</v>
      </c>
      <c r="H897" t="s">
        <v>165</v>
      </c>
    </row>
    <row r="898">
      <c r="B898" t="s">
        <v>165</v>
      </c>
      <c r="H898" t="s">
        <v>165</v>
      </c>
    </row>
    <row r="899">
      <c r="B899" t="s">
        <v>165</v>
      </c>
      <c r="H899" t="s">
        <v>165</v>
      </c>
    </row>
    <row r="900">
      <c r="B900" t="s">
        <v>165</v>
      </c>
      <c r="H900" t="s">
        <v>165</v>
      </c>
    </row>
    <row r="901">
      <c r="B901" t="s">
        <v>165</v>
      </c>
      <c r="H901" t="s">
        <v>165</v>
      </c>
    </row>
    <row r="902">
      <c r="B902" t="s">
        <v>165</v>
      </c>
      <c r="H902" t="s">
        <v>165</v>
      </c>
    </row>
    <row r="903">
      <c r="B903" t="s">
        <v>165</v>
      </c>
      <c r="H903" t="s">
        <v>165</v>
      </c>
    </row>
    <row r="904">
      <c r="B904" t="s">
        <v>165</v>
      </c>
      <c r="H904" t="s">
        <v>165</v>
      </c>
    </row>
    <row r="905">
      <c r="B905" t="s">
        <v>165</v>
      </c>
      <c r="H905" t="s">
        <v>165</v>
      </c>
    </row>
    <row r="906">
      <c r="B906" t="s">
        <v>165</v>
      </c>
      <c r="H906" t="s">
        <v>165</v>
      </c>
    </row>
    <row r="907">
      <c r="B907" t="s">
        <v>165</v>
      </c>
      <c r="H907" t="s">
        <v>165</v>
      </c>
    </row>
    <row r="908">
      <c r="B908" t="s">
        <v>165</v>
      </c>
      <c r="H908" t="s">
        <v>165</v>
      </c>
    </row>
    <row r="909">
      <c r="B909" t="s">
        <v>165</v>
      </c>
      <c r="H909" t="s">
        <v>165</v>
      </c>
    </row>
    <row r="910">
      <c r="B910" t="s">
        <v>165</v>
      </c>
      <c r="H910" t="s">
        <v>165</v>
      </c>
    </row>
    <row r="911">
      <c r="B911" t="s">
        <v>165</v>
      </c>
      <c r="H911" t="s">
        <v>165</v>
      </c>
    </row>
    <row r="912">
      <c r="B912" t="s">
        <v>165</v>
      </c>
      <c r="H912" t="s">
        <v>165</v>
      </c>
    </row>
    <row r="913">
      <c r="B913" t="s">
        <v>165</v>
      </c>
      <c r="H913" t="s">
        <v>165</v>
      </c>
    </row>
    <row r="914">
      <c r="B914" t="s">
        <v>165</v>
      </c>
      <c r="H914" t="s">
        <v>165</v>
      </c>
    </row>
    <row r="915">
      <c r="B915" t="s">
        <v>165</v>
      </c>
      <c r="H915" t="s">
        <v>165</v>
      </c>
    </row>
    <row r="916">
      <c r="B916" t="s">
        <v>165</v>
      </c>
      <c r="H916" t="s">
        <v>165</v>
      </c>
    </row>
    <row r="917">
      <c r="B917" t="s">
        <v>165</v>
      </c>
      <c r="H917" t="s">
        <v>165</v>
      </c>
    </row>
    <row r="918">
      <c r="B918" t="s">
        <v>165</v>
      </c>
      <c r="H918" t="s">
        <v>165</v>
      </c>
    </row>
    <row r="919">
      <c r="B919" t="s">
        <v>165</v>
      </c>
      <c r="H919" t="s">
        <v>165</v>
      </c>
    </row>
    <row r="920">
      <c r="B920" t="s">
        <v>165</v>
      </c>
      <c r="H920" t="s">
        <v>165</v>
      </c>
    </row>
    <row r="921">
      <c r="B921" t="s">
        <v>165</v>
      </c>
      <c r="H921" t="s">
        <v>165</v>
      </c>
    </row>
    <row r="922">
      <c r="B922" t="s">
        <v>165</v>
      </c>
      <c r="H922" t="s">
        <v>165</v>
      </c>
    </row>
    <row r="923">
      <c r="B923" t="s">
        <v>165</v>
      </c>
      <c r="H923" t="s">
        <v>165</v>
      </c>
    </row>
    <row r="924">
      <c r="B924" t="s">
        <v>165</v>
      </c>
      <c r="H924" t="s">
        <v>165</v>
      </c>
    </row>
    <row r="925">
      <c r="B925" t="s">
        <v>165</v>
      </c>
      <c r="H925" t="s">
        <v>165</v>
      </c>
    </row>
    <row r="926">
      <c r="B926" t="s">
        <v>165</v>
      </c>
      <c r="H926" t="s">
        <v>165</v>
      </c>
    </row>
    <row r="927">
      <c r="B927" t="s">
        <v>165</v>
      </c>
      <c r="H927" t="s">
        <v>165</v>
      </c>
    </row>
    <row r="928">
      <c r="B928" t="s">
        <v>165</v>
      </c>
      <c r="H928" t="s">
        <v>165</v>
      </c>
    </row>
    <row r="929">
      <c r="B929" t="s">
        <v>165</v>
      </c>
      <c r="H929" t="s">
        <v>165</v>
      </c>
    </row>
    <row r="930">
      <c r="B930" t="s">
        <v>165</v>
      </c>
      <c r="H930" t="s">
        <v>165</v>
      </c>
    </row>
    <row r="931">
      <c r="B931" t="s">
        <v>165</v>
      </c>
      <c r="H931" t="s">
        <v>165</v>
      </c>
    </row>
    <row r="932">
      <c r="B932" t="s">
        <v>165</v>
      </c>
      <c r="H932" t="s">
        <v>165</v>
      </c>
    </row>
    <row r="933">
      <c r="B933" t="s">
        <v>165</v>
      </c>
      <c r="H933" t="s">
        <v>165</v>
      </c>
    </row>
    <row r="934">
      <c r="B934" t="s">
        <v>165</v>
      </c>
      <c r="H934" t="s">
        <v>165</v>
      </c>
    </row>
    <row r="935">
      <c r="B935" t="s">
        <v>165</v>
      </c>
      <c r="H935" t="s">
        <v>165</v>
      </c>
    </row>
    <row r="936">
      <c r="B936" t="s">
        <v>165</v>
      </c>
      <c r="H936" t="s">
        <v>165</v>
      </c>
    </row>
    <row r="937">
      <c r="B937" t="s">
        <v>165</v>
      </c>
      <c r="H937" t="s">
        <v>165</v>
      </c>
    </row>
    <row r="938">
      <c r="B938" t="s">
        <v>165</v>
      </c>
      <c r="H938" t="s">
        <v>165</v>
      </c>
    </row>
    <row r="939">
      <c r="B939" t="s">
        <v>165</v>
      </c>
      <c r="H939" t="s">
        <v>165</v>
      </c>
    </row>
    <row r="940">
      <c r="B940" t="s">
        <v>165</v>
      </c>
      <c r="H940" t="s">
        <v>165</v>
      </c>
    </row>
    <row r="941">
      <c r="B941" t="s">
        <v>165</v>
      </c>
      <c r="H941" t="s">
        <v>165</v>
      </c>
    </row>
    <row r="942">
      <c r="B942" t="s">
        <v>165</v>
      </c>
      <c r="H942" t="s">
        <v>165</v>
      </c>
    </row>
    <row r="943">
      <c r="B943" t="s">
        <v>165</v>
      </c>
      <c r="H943" t="s">
        <v>165</v>
      </c>
    </row>
    <row r="944">
      <c r="B944" t="s">
        <v>165</v>
      </c>
      <c r="H944" t="s">
        <v>165</v>
      </c>
    </row>
    <row r="945">
      <c r="B945" t="s">
        <v>165</v>
      </c>
      <c r="H945" t="s">
        <v>165</v>
      </c>
    </row>
    <row r="946">
      <c r="B946" t="s">
        <v>165</v>
      </c>
      <c r="H946" t="s">
        <v>165</v>
      </c>
    </row>
    <row r="947">
      <c r="B947" t="s">
        <v>165</v>
      </c>
      <c r="H947" t="s">
        <v>165</v>
      </c>
    </row>
    <row r="948">
      <c r="B948" t="s">
        <v>165</v>
      </c>
      <c r="H948" t="s">
        <v>165</v>
      </c>
    </row>
    <row r="949">
      <c r="B949" t="s">
        <v>165</v>
      </c>
      <c r="H949" t="s">
        <v>165</v>
      </c>
    </row>
    <row r="950">
      <c r="B950" t="s">
        <v>165</v>
      </c>
      <c r="H950" t="s">
        <v>165</v>
      </c>
    </row>
    <row r="951">
      <c r="B951" t="s">
        <v>165</v>
      </c>
      <c r="H951" t="s">
        <v>165</v>
      </c>
    </row>
    <row r="952">
      <c r="B952" t="s">
        <v>165</v>
      </c>
      <c r="H952" t="s">
        <v>165</v>
      </c>
    </row>
    <row r="953">
      <c r="B953" t="s">
        <v>165</v>
      </c>
      <c r="H953" t="s">
        <v>165</v>
      </c>
    </row>
    <row r="954">
      <c r="B954" t="s">
        <v>165</v>
      </c>
      <c r="H954" t="s">
        <v>165</v>
      </c>
    </row>
    <row r="955">
      <c r="B955" t="s">
        <v>165</v>
      </c>
      <c r="H955" t="s">
        <v>165</v>
      </c>
    </row>
    <row r="956">
      <c r="B956" t="s">
        <v>165</v>
      </c>
      <c r="H956" t="s">
        <v>165</v>
      </c>
    </row>
    <row r="957">
      <c r="B957" t="s">
        <v>165</v>
      </c>
      <c r="H957" t="s">
        <v>165</v>
      </c>
    </row>
    <row r="958">
      <c r="B958" t="s">
        <v>165</v>
      </c>
      <c r="H958" t="s">
        <v>165</v>
      </c>
    </row>
    <row r="959">
      <c r="B959" t="s">
        <v>165</v>
      </c>
      <c r="H959" t="s">
        <v>165</v>
      </c>
    </row>
    <row r="960">
      <c r="B960" t="s">
        <v>165</v>
      </c>
      <c r="H960" t="s">
        <v>165</v>
      </c>
    </row>
    <row r="961">
      <c r="B961" t="s">
        <v>165</v>
      </c>
      <c r="H961" t="s">
        <v>165</v>
      </c>
    </row>
    <row r="962">
      <c r="B962" t="s">
        <v>165</v>
      </c>
      <c r="H962" t="s">
        <v>165</v>
      </c>
    </row>
    <row r="963">
      <c r="B963" t="s">
        <v>165</v>
      </c>
      <c r="H963" t="s">
        <v>165</v>
      </c>
    </row>
    <row r="964">
      <c r="B964" t="s">
        <v>165</v>
      </c>
      <c r="H964" t="s">
        <v>165</v>
      </c>
    </row>
    <row r="965">
      <c r="B965" t="s">
        <v>165</v>
      </c>
      <c r="H965" t="s">
        <v>165</v>
      </c>
    </row>
    <row r="966">
      <c r="B966" t="s">
        <v>165</v>
      </c>
      <c r="H966" t="s">
        <v>165</v>
      </c>
    </row>
    <row r="967">
      <c r="B967" t="s">
        <v>165</v>
      </c>
      <c r="H967" t="s">
        <v>165</v>
      </c>
    </row>
    <row r="968">
      <c r="B968" t="s">
        <v>165</v>
      </c>
      <c r="H968" t="s">
        <v>165</v>
      </c>
    </row>
    <row r="969">
      <c r="B969" t="s">
        <v>165</v>
      </c>
      <c r="H969" t="s">
        <v>165</v>
      </c>
    </row>
    <row r="970">
      <c r="B970" t="s">
        <v>165</v>
      </c>
      <c r="H970" t="s">
        <v>165</v>
      </c>
    </row>
    <row r="971">
      <c r="B971" t="s">
        <v>165</v>
      </c>
      <c r="H971" t="s">
        <v>165</v>
      </c>
    </row>
    <row r="972">
      <c r="B972" t="s">
        <v>165</v>
      </c>
      <c r="H972" t="s">
        <v>165</v>
      </c>
    </row>
    <row r="973">
      <c r="B973" t="s">
        <v>165</v>
      </c>
      <c r="H973" t="s">
        <v>165</v>
      </c>
    </row>
    <row r="974">
      <c r="B974" t="s">
        <v>165</v>
      </c>
      <c r="H974" t="s">
        <v>165</v>
      </c>
    </row>
    <row r="975">
      <c r="B975" t="s">
        <v>165</v>
      </c>
      <c r="H975" t="s">
        <v>165</v>
      </c>
    </row>
    <row r="976">
      <c r="B976" t="s">
        <v>165</v>
      </c>
      <c r="H976" t="s">
        <v>165</v>
      </c>
    </row>
    <row r="977">
      <c r="B977" t="s">
        <v>165</v>
      </c>
      <c r="H977" t="s">
        <v>165</v>
      </c>
    </row>
    <row r="978">
      <c r="B978" t="s">
        <v>165</v>
      </c>
      <c r="H978" t="s">
        <v>165</v>
      </c>
    </row>
    <row r="979">
      <c r="B979" t="s">
        <v>165</v>
      </c>
      <c r="H979" t="s">
        <v>165</v>
      </c>
    </row>
    <row r="980">
      <c r="B980" t="s">
        <v>165</v>
      </c>
      <c r="H980" t="s">
        <v>165</v>
      </c>
    </row>
    <row r="981">
      <c r="B981" t="s">
        <v>165</v>
      </c>
      <c r="H981" t="s">
        <v>165</v>
      </c>
    </row>
    <row r="982">
      <c r="B982" t="s">
        <v>165</v>
      </c>
      <c r="H982" t="s">
        <v>165</v>
      </c>
    </row>
    <row r="983">
      <c r="B983" t="s">
        <v>165</v>
      </c>
      <c r="H983" t="s">
        <v>165</v>
      </c>
    </row>
    <row r="984">
      <c r="B984" t="s">
        <v>165</v>
      </c>
      <c r="H984" t="s">
        <v>165</v>
      </c>
    </row>
    <row r="985">
      <c r="B985" t="s">
        <v>165</v>
      </c>
      <c r="H985" t="s">
        <v>165</v>
      </c>
    </row>
    <row r="986">
      <c r="B986" t="s">
        <v>165</v>
      </c>
      <c r="H986" t="s">
        <v>165</v>
      </c>
    </row>
    <row r="987">
      <c r="B987" t="s">
        <v>165</v>
      </c>
      <c r="H987" t="s">
        <v>165</v>
      </c>
    </row>
    <row r="988">
      <c r="B988" t="s">
        <v>165</v>
      </c>
      <c r="H988" t="s">
        <v>165</v>
      </c>
    </row>
    <row r="989">
      <c r="B989" t="s">
        <v>165</v>
      </c>
      <c r="H989" t="s">
        <v>165</v>
      </c>
    </row>
    <row r="990">
      <c r="B990" t="s">
        <v>165</v>
      </c>
      <c r="H990" t="s">
        <v>165</v>
      </c>
    </row>
    <row r="991">
      <c r="B991" t="s">
        <v>165</v>
      </c>
      <c r="H991" t="s">
        <v>165</v>
      </c>
    </row>
    <row r="992">
      <c r="B992" t="s">
        <v>165</v>
      </c>
      <c r="H992" t="s">
        <v>165</v>
      </c>
    </row>
    <row r="993">
      <c r="B993" t="s">
        <v>165</v>
      </c>
      <c r="H993" t="s">
        <v>165</v>
      </c>
    </row>
    <row r="994">
      <c r="B994" t="s">
        <v>165</v>
      </c>
      <c r="H994" t="s">
        <v>165</v>
      </c>
    </row>
    <row r="995">
      <c r="B995" t="s">
        <v>165</v>
      </c>
      <c r="H995" t="s">
        <v>165</v>
      </c>
    </row>
    <row r="996">
      <c r="B996" t="s">
        <v>165</v>
      </c>
      <c r="H996" t="s">
        <v>165</v>
      </c>
    </row>
    <row r="997">
      <c r="B997" t="s">
        <v>165</v>
      </c>
      <c r="H997" t="s">
        <v>165</v>
      </c>
    </row>
    <row r="998">
      <c r="B998" t="s">
        <v>165</v>
      </c>
      <c r="H998" t="s">
        <v>165</v>
      </c>
    </row>
    <row r="999">
      <c r="B999" t="s">
        <v>165</v>
      </c>
      <c r="H999" t="s">
        <v>165</v>
      </c>
    </row>
    <row r="1000">
      <c r="B1000" t="s">
        <v>165</v>
      </c>
      <c r="H1000" t="s">
        <v>165</v>
      </c>
    </row>
    <row r="1001">
      <c r="B1001" t="s">
        <v>165</v>
      </c>
      <c r="H1001" t="s">
        <v>165</v>
      </c>
    </row>
    <row r="1002">
      <c r="B1002" t="s">
        <v>165</v>
      </c>
      <c r="H1002" t="s">
        <v>165</v>
      </c>
    </row>
    <row r="1003">
      <c r="B1003" t="s">
        <v>165</v>
      </c>
      <c r="H1003" t="s">
        <v>165</v>
      </c>
    </row>
    <row r="1004">
      <c r="B1004" t="s">
        <v>165</v>
      </c>
      <c r="H1004" t="s">
        <v>165</v>
      </c>
    </row>
    <row r="1005">
      <c r="B1005" t="s">
        <v>165</v>
      </c>
      <c r="H1005" t="s">
        <v>165</v>
      </c>
    </row>
    <row r="1006">
      <c r="B1006" t="s">
        <v>165</v>
      </c>
      <c r="H1006" t="s">
        <v>165</v>
      </c>
    </row>
    <row r="1007">
      <c r="B1007" t="s">
        <v>165</v>
      </c>
      <c r="H1007" t="s">
        <v>165</v>
      </c>
    </row>
    <row r="1008">
      <c r="B1008" t="s">
        <v>165</v>
      </c>
      <c r="H1008" t="s">
        <v>165</v>
      </c>
    </row>
    <row r="1009">
      <c r="B1009" t="s">
        <v>165</v>
      </c>
      <c r="H1009" t="s">
        <v>165</v>
      </c>
    </row>
    <row r="1010">
      <c r="B1010" t="s">
        <v>165</v>
      </c>
      <c r="H1010" t="s">
        <v>165</v>
      </c>
    </row>
    <row r="1011">
      <c r="B1011" t="s">
        <v>165</v>
      </c>
      <c r="H1011" t="s">
        <v>165</v>
      </c>
    </row>
    <row r="1012">
      <c r="B1012" t="s">
        <v>165</v>
      </c>
      <c r="H1012" t="s">
        <v>165</v>
      </c>
    </row>
    <row r="1013">
      <c r="B1013" t="s">
        <v>165</v>
      </c>
      <c r="H1013" t="s">
        <v>165</v>
      </c>
    </row>
    <row r="1014">
      <c r="B1014" t="s">
        <v>165</v>
      </c>
      <c r="H1014" t="s">
        <v>165</v>
      </c>
    </row>
    <row r="1015">
      <c r="B1015" t="s">
        <v>165</v>
      </c>
      <c r="H1015" t="s">
        <v>165</v>
      </c>
    </row>
    <row r="1016">
      <c r="B1016" t="s">
        <v>165</v>
      </c>
      <c r="H1016" t="s">
        <v>165</v>
      </c>
    </row>
    <row r="1017">
      <c r="B1017" t="s">
        <v>165</v>
      </c>
      <c r="H1017" t="s">
        <v>165</v>
      </c>
    </row>
    <row r="1018">
      <c r="B1018" t="s">
        <v>165</v>
      </c>
      <c r="H1018" t="s">
        <v>165</v>
      </c>
    </row>
    <row r="1019">
      <c r="B1019" t="s">
        <v>165</v>
      </c>
      <c r="H1019" t="s">
        <v>165</v>
      </c>
    </row>
    <row r="1020">
      <c r="B1020" t="s">
        <v>165</v>
      </c>
      <c r="H1020" t="s">
        <v>165</v>
      </c>
    </row>
    <row r="1021">
      <c r="B1021" t="s">
        <v>165</v>
      </c>
      <c r="H1021" t="s">
        <v>165</v>
      </c>
    </row>
    <row r="1022">
      <c r="B1022" t="s">
        <v>165</v>
      </c>
      <c r="H1022" t="s">
        <v>165</v>
      </c>
    </row>
    <row r="1023">
      <c r="B1023" t="s">
        <v>165</v>
      </c>
      <c r="H1023" t="s">
        <v>165</v>
      </c>
    </row>
    <row r="1024">
      <c r="B1024" t="s">
        <v>165</v>
      </c>
      <c r="H1024" t="s">
        <v>165</v>
      </c>
    </row>
    <row r="1025">
      <c r="B1025" t="s">
        <v>165</v>
      </c>
      <c r="H1025" t="s">
        <v>165</v>
      </c>
    </row>
    <row r="1026">
      <c r="B1026" t="s">
        <v>165</v>
      </c>
      <c r="H1026" t="s">
        <v>165</v>
      </c>
    </row>
    <row r="1027">
      <c r="B1027" t="s">
        <v>165</v>
      </c>
      <c r="H1027" t="s">
        <v>165</v>
      </c>
    </row>
    <row r="1028">
      <c r="B1028" t="s">
        <v>165</v>
      </c>
      <c r="H1028" t="s">
        <v>165</v>
      </c>
    </row>
    <row r="1029">
      <c r="B1029" t="s">
        <v>165</v>
      </c>
      <c r="H1029" t="s">
        <v>165</v>
      </c>
    </row>
    <row r="1030">
      <c r="B1030" t="s">
        <v>165</v>
      </c>
      <c r="H1030" t="s">
        <v>165</v>
      </c>
    </row>
    <row r="1031">
      <c r="B1031" t="s">
        <v>165</v>
      </c>
      <c r="H1031" t="s">
        <v>165</v>
      </c>
    </row>
    <row r="1032">
      <c r="B1032" t="s">
        <v>165</v>
      </c>
      <c r="H1032" t="s">
        <v>165</v>
      </c>
    </row>
    <row r="1033">
      <c r="B1033" t="s">
        <v>165</v>
      </c>
      <c r="H1033" t="s">
        <v>165</v>
      </c>
    </row>
    <row r="1034">
      <c r="B1034" t="s">
        <v>165</v>
      </c>
      <c r="H1034" t="s">
        <v>165</v>
      </c>
    </row>
    <row r="1035">
      <c r="B1035" t="s">
        <v>165</v>
      </c>
      <c r="H1035" t="s">
        <v>165</v>
      </c>
    </row>
    <row r="1036">
      <c r="B1036" t="s">
        <v>165</v>
      </c>
      <c r="H1036" t="s">
        <v>165</v>
      </c>
    </row>
    <row r="1037">
      <c r="B1037" t="s">
        <v>165</v>
      </c>
      <c r="H1037" t="s">
        <v>165</v>
      </c>
    </row>
    <row r="1038">
      <c r="B1038" t="s">
        <v>165</v>
      </c>
      <c r="H1038" t="s">
        <v>165</v>
      </c>
    </row>
    <row r="1039">
      <c r="B1039" t="s">
        <v>165</v>
      </c>
      <c r="H1039" t="s">
        <v>165</v>
      </c>
    </row>
    <row r="1040">
      <c r="B1040" t="s">
        <v>165</v>
      </c>
      <c r="H1040" t="s">
        <v>165</v>
      </c>
    </row>
    <row r="1041">
      <c r="B1041" t="s">
        <v>165</v>
      </c>
      <c r="H1041" t="s">
        <v>165</v>
      </c>
    </row>
    <row r="1042">
      <c r="B1042" t="s">
        <v>165</v>
      </c>
      <c r="H1042" t="s">
        <v>165</v>
      </c>
    </row>
    <row r="1043">
      <c r="B1043" t="s">
        <v>165</v>
      </c>
      <c r="H1043" t="s">
        <v>165</v>
      </c>
    </row>
    <row r="1044">
      <c r="B1044" t="s">
        <v>165</v>
      </c>
      <c r="H1044" t="s">
        <v>165</v>
      </c>
    </row>
    <row r="1045">
      <c r="B1045" t="s">
        <v>165</v>
      </c>
      <c r="H1045" t="s">
        <v>165</v>
      </c>
    </row>
    <row r="1046">
      <c r="B1046" t="s">
        <v>165</v>
      </c>
      <c r="H1046" t="s">
        <v>165</v>
      </c>
    </row>
    <row r="1047">
      <c r="B1047" t="s">
        <v>165</v>
      </c>
      <c r="H1047" t="s">
        <v>165</v>
      </c>
    </row>
    <row r="1048">
      <c r="B1048" t="s">
        <v>165</v>
      </c>
      <c r="H1048" t="s">
        <v>165</v>
      </c>
    </row>
    <row r="1049">
      <c r="B1049" t="s">
        <v>165</v>
      </c>
      <c r="H1049" t="s">
        <v>165</v>
      </c>
    </row>
    <row r="1050">
      <c r="B1050" t="s">
        <v>165</v>
      </c>
      <c r="H1050" t="s">
        <v>165</v>
      </c>
    </row>
    <row r="1051">
      <c r="B1051" t="s">
        <v>165</v>
      </c>
      <c r="H1051" t="s">
        <v>165</v>
      </c>
    </row>
    <row r="1052">
      <c r="B1052" t="s">
        <v>165</v>
      </c>
      <c r="H1052" t="s">
        <v>165</v>
      </c>
    </row>
    <row r="1053">
      <c r="B1053" t="s">
        <v>165</v>
      </c>
      <c r="H1053" t="s">
        <v>165</v>
      </c>
    </row>
    <row r="1054">
      <c r="B1054" t="s">
        <v>165</v>
      </c>
      <c r="H1054" t="s">
        <v>165</v>
      </c>
    </row>
    <row r="1055">
      <c r="B1055" t="s">
        <v>165</v>
      </c>
      <c r="H1055" t="s">
        <v>165</v>
      </c>
    </row>
    <row r="1056">
      <c r="B1056" t="s">
        <v>165</v>
      </c>
      <c r="H1056" t="s">
        <v>165</v>
      </c>
    </row>
    <row r="1057">
      <c r="B1057" t="s">
        <v>165</v>
      </c>
      <c r="H1057" t="s">
        <v>165</v>
      </c>
    </row>
    <row r="1058">
      <c r="B1058" t="s">
        <v>165</v>
      </c>
      <c r="H1058" t="s">
        <v>165</v>
      </c>
    </row>
    <row r="1059">
      <c r="B1059" t="s">
        <v>165</v>
      </c>
      <c r="H1059" t="s">
        <v>165</v>
      </c>
    </row>
    <row r="1060">
      <c r="B1060" t="s">
        <v>165</v>
      </c>
      <c r="H1060" t="s">
        <v>165</v>
      </c>
    </row>
    <row r="1061">
      <c r="B1061" t="s">
        <v>165</v>
      </c>
      <c r="H1061" t="s">
        <v>165</v>
      </c>
    </row>
    <row r="1062">
      <c r="B1062" t="s">
        <v>165</v>
      </c>
      <c r="H1062" t="s">
        <v>165</v>
      </c>
    </row>
    <row r="1063">
      <c r="B1063" t="s">
        <v>165</v>
      </c>
      <c r="H1063" t="s">
        <v>165</v>
      </c>
    </row>
    <row r="1064">
      <c r="B1064" t="s">
        <v>165</v>
      </c>
      <c r="H1064" t="s">
        <v>165</v>
      </c>
    </row>
    <row r="1065">
      <c r="B1065" t="s">
        <v>165</v>
      </c>
      <c r="H1065" t="s">
        <v>165</v>
      </c>
    </row>
    <row r="1066">
      <c r="B1066" t="s">
        <v>165</v>
      </c>
      <c r="H1066" t="s">
        <v>165</v>
      </c>
    </row>
    <row r="1067">
      <c r="B1067" t="s">
        <v>165</v>
      </c>
      <c r="H1067" t="s">
        <v>165</v>
      </c>
    </row>
    <row r="1068">
      <c r="B1068" t="s">
        <v>165</v>
      </c>
      <c r="H1068" t="s">
        <v>165</v>
      </c>
    </row>
    <row r="1069">
      <c r="B1069" t="s">
        <v>165</v>
      </c>
      <c r="H1069" t="s">
        <v>165</v>
      </c>
    </row>
    <row r="1070">
      <c r="B1070" t="s">
        <v>165</v>
      </c>
      <c r="H1070" t="s">
        <v>165</v>
      </c>
    </row>
    <row r="1071">
      <c r="B1071" t="s">
        <v>165</v>
      </c>
      <c r="H1071" t="s">
        <v>165</v>
      </c>
    </row>
    <row r="1072">
      <c r="B1072" t="s">
        <v>165</v>
      </c>
      <c r="H1072" t="s">
        <v>165</v>
      </c>
    </row>
    <row r="1073">
      <c r="B1073" t="s">
        <v>165</v>
      </c>
      <c r="H1073" t="s">
        <v>165</v>
      </c>
    </row>
    <row r="1074">
      <c r="B1074" t="s">
        <v>165</v>
      </c>
      <c r="H1074" t="s">
        <v>165</v>
      </c>
    </row>
    <row r="1075">
      <c r="B1075" t="s">
        <v>165</v>
      </c>
      <c r="H1075" t="s">
        <v>165</v>
      </c>
    </row>
    <row r="1076">
      <c r="B1076" t="s">
        <v>165</v>
      </c>
      <c r="H1076" t="s">
        <v>165</v>
      </c>
    </row>
    <row r="1077">
      <c r="B1077" t="s">
        <v>165</v>
      </c>
      <c r="H1077" t="s">
        <v>165</v>
      </c>
    </row>
    <row r="1078">
      <c r="B1078" t="s">
        <v>165</v>
      </c>
      <c r="H1078" t="s">
        <v>165</v>
      </c>
    </row>
    <row r="1079">
      <c r="B1079" t="s">
        <v>165</v>
      </c>
      <c r="H1079" t="s">
        <v>165</v>
      </c>
    </row>
    <row r="1080">
      <c r="B1080" t="s">
        <v>165</v>
      </c>
      <c r="H1080" t="s">
        <v>165</v>
      </c>
    </row>
    <row r="1081">
      <c r="B1081" t="s">
        <v>165</v>
      </c>
      <c r="H1081" t="s">
        <v>165</v>
      </c>
    </row>
    <row r="1082">
      <c r="B1082" t="s">
        <v>165</v>
      </c>
      <c r="H1082" t="s">
        <v>165</v>
      </c>
    </row>
    <row r="1083">
      <c r="B1083" t="s">
        <v>165</v>
      </c>
      <c r="H1083" t="s">
        <v>165</v>
      </c>
    </row>
    <row r="1084">
      <c r="B1084" t="s">
        <v>165</v>
      </c>
      <c r="H1084" t="s">
        <v>165</v>
      </c>
    </row>
    <row r="1085">
      <c r="B1085" t="s">
        <v>165</v>
      </c>
      <c r="H1085" t="s">
        <v>165</v>
      </c>
    </row>
    <row r="1086">
      <c r="B1086" t="s">
        <v>165</v>
      </c>
      <c r="H1086" t="s">
        <v>165</v>
      </c>
    </row>
    <row r="1087">
      <c r="B1087" t="s">
        <v>165</v>
      </c>
      <c r="H1087" t="s">
        <v>165</v>
      </c>
    </row>
    <row r="1088">
      <c r="B1088" t="s">
        <v>165</v>
      </c>
      <c r="H1088" t="s">
        <v>165</v>
      </c>
    </row>
    <row r="1089">
      <c r="B1089" t="s">
        <v>165</v>
      </c>
      <c r="H1089" t="s">
        <v>165</v>
      </c>
    </row>
    <row r="1090">
      <c r="B1090" t="s">
        <v>165</v>
      </c>
      <c r="H1090" t="s">
        <v>165</v>
      </c>
    </row>
    <row r="1091">
      <c r="B1091" t="s">
        <v>165</v>
      </c>
      <c r="H1091" t="s">
        <v>165</v>
      </c>
    </row>
    <row r="1092">
      <c r="B1092" t="s">
        <v>165</v>
      </c>
      <c r="H1092" t="s">
        <v>165</v>
      </c>
    </row>
    <row r="1093">
      <c r="B1093" t="s">
        <v>165</v>
      </c>
      <c r="H1093" t="s">
        <v>165</v>
      </c>
    </row>
    <row r="1094">
      <c r="B1094" t="s">
        <v>165</v>
      </c>
      <c r="H1094" t="s">
        <v>165</v>
      </c>
    </row>
    <row r="1095">
      <c r="B1095" t="s">
        <v>165</v>
      </c>
      <c r="H1095" t="s">
        <v>165</v>
      </c>
    </row>
    <row r="1096">
      <c r="B1096" t="s">
        <v>165</v>
      </c>
      <c r="H1096" t="s">
        <v>165</v>
      </c>
    </row>
    <row r="1097">
      <c r="B1097" t="s">
        <v>165</v>
      </c>
      <c r="H1097" t="s">
        <v>165</v>
      </c>
    </row>
    <row r="1098">
      <c r="B1098" t="s">
        <v>165</v>
      </c>
      <c r="H1098" t="s">
        <v>165</v>
      </c>
    </row>
    <row r="1099">
      <c r="B1099" t="s">
        <v>165</v>
      </c>
      <c r="H1099" t="s">
        <v>165</v>
      </c>
    </row>
    <row r="1100">
      <c r="B1100" t="s">
        <v>165</v>
      </c>
      <c r="H1100" t="s">
        <v>165</v>
      </c>
    </row>
  </sheetData>
  <mergeCells count="2">
    <mergeCell ref="A1:E1"/>
    <mergeCell ref="G1:K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2" max="3" width="22.38"/>
  </cols>
  <sheetData>
    <row r="1">
      <c r="A1" s="213" t="s">
        <v>15</v>
      </c>
      <c r="E1" s="213" t="s">
        <v>167</v>
      </c>
    </row>
    <row r="2">
      <c r="A2" s="1" t="s">
        <v>511</v>
      </c>
      <c r="B2" s="1" t="s">
        <v>514</v>
      </c>
      <c r="C2" s="1" t="s">
        <v>512</v>
      </c>
      <c r="E2" s="1" t="s">
        <v>511</v>
      </c>
      <c r="F2" s="1" t="s">
        <v>514</v>
      </c>
      <c r="G2" s="1" t="s">
        <v>512</v>
      </c>
    </row>
    <row r="3">
      <c r="A3" t="str">
        <f t="array" ref="A3:A1100">'Filtered Orders #2'!A3:A1600</f>
        <v/>
      </c>
      <c r="B3" t="str">
        <f t="array" ref="B3:B1600">IFERROR(VLOOKUP(A3:A1600,'Filtered Orders #2'!D$3:E1600, 2, FALSE), "")</f>
        <v/>
      </c>
      <c r="C3">
        <f t="array" ref="C3:C1100">'Filtered Orders #2'!B3:B1600</f>
        <v>0</v>
      </c>
      <c r="E3" t="str">
        <f t="array" ref="E3:E1100">'Filtered Orders #2'!G3:G1600</f>
        <v/>
      </c>
      <c r="F3" t="str">
        <f t="array" ref="F3:F1600">IFERROR(VLOOKUP(E3:E1600,'Filtered Orders #2'!J$3:K1600, 2, FALSE), "")</f>
        <v/>
      </c>
      <c r="G3">
        <f t="array" ref="G3:G1100">'Filtered Orders #2'!H3:H1600</f>
        <v>0</v>
      </c>
    </row>
    <row r="4">
      <c r="B4" t="s">
        <v>165</v>
      </c>
      <c r="C4" t="s">
        <v>165</v>
      </c>
      <c r="F4" t="s">
        <v>165</v>
      </c>
      <c r="G4" t="s">
        <v>165</v>
      </c>
    </row>
    <row r="5">
      <c r="B5" t="s">
        <v>165</v>
      </c>
      <c r="C5" t="s">
        <v>165</v>
      </c>
      <c r="F5" t="s">
        <v>165</v>
      </c>
      <c r="G5" t="s">
        <v>165</v>
      </c>
    </row>
    <row r="6">
      <c r="B6" t="s">
        <v>165</v>
      </c>
      <c r="C6" t="s">
        <v>165</v>
      </c>
      <c r="F6" t="s">
        <v>165</v>
      </c>
      <c r="G6" t="s">
        <v>165</v>
      </c>
    </row>
    <row r="7">
      <c r="B7" t="s">
        <v>165</v>
      </c>
      <c r="C7" t="s">
        <v>165</v>
      </c>
      <c r="F7" t="s">
        <v>165</v>
      </c>
      <c r="G7" t="s">
        <v>165</v>
      </c>
    </row>
    <row r="8">
      <c r="B8" t="s">
        <v>165</v>
      </c>
      <c r="C8" t="s">
        <v>165</v>
      </c>
      <c r="F8" t="s">
        <v>165</v>
      </c>
      <c r="G8" t="s">
        <v>165</v>
      </c>
    </row>
    <row r="9">
      <c r="B9" t="s">
        <v>165</v>
      </c>
      <c r="C9" t="s">
        <v>165</v>
      </c>
      <c r="F9" t="s">
        <v>165</v>
      </c>
      <c r="G9" t="s">
        <v>165</v>
      </c>
    </row>
    <row r="10">
      <c r="B10" t="s">
        <v>165</v>
      </c>
      <c r="C10" t="s">
        <v>165</v>
      </c>
      <c r="F10" t="s">
        <v>165</v>
      </c>
      <c r="G10" t="s">
        <v>165</v>
      </c>
    </row>
    <row r="11">
      <c r="B11" t="s">
        <v>165</v>
      </c>
      <c r="C11" t="s">
        <v>165</v>
      </c>
      <c r="F11" t="s">
        <v>165</v>
      </c>
      <c r="G11" t="s">
        <v>165</v>
      </c>
    </row>
    <row r="12">
      <c r="B12" t="s">
        <v>165</v>
      </c>
      <c r="C12" t="s">
        <v>165</v>
      </c>
      <c r="F12" t="s">
        <v>165</v>
      </c>
      <c r="G12" t="s">
        <v>165</v>
      </c>
    </row>
    <row r="13">
      <c r="B13" t="s">
        <v>165</v>
      </c>
      <c r="C13" t="s">
        <v>165</v>
      </c>
      <c r="F13" t="s">
        <v>165</v>
      </c>
      <c r="G13" t="s">
        <v>165</v>
      </c>
    </row>
    <row r="14">
      <c r="B14" t="s">
        <v>165</v>
      </c>
      <c r="C14" t="s">
        <v>165</v>
      </c>
      <c r="F14" t="s">
        <v>165</v>
      </c>
      <c r="G14" t="s">
        <v>165</v>
      </c>
    </row>
    <row r="15">
      <c r="B15" t="s">
        <v>165</v>
      </c>
      <c r="C15" t="s">
        <v>165</v>
      </c>
      <c r="F15" t="s">
        <v>165</v>
      </c>
      <c r="G15" t="s">
        <v>165</v>
      </c>
    </row>
    <row r="16">
      <c r="B16" t="s">
        <v>165</v>
      </c>
      <c r="C16" t="s">
        <v>165</v>
      </c>
      <c r="F16" t="s">
        <v>165</v>
      </c>
      <c r="G16" t="s">
        <v>165</v>
      </c>
    </row>
    <row r="17">
      <c r="B17" t="s">
        <v>165</v>
      </c>
      <c r="C17" t="s">
        <v>165</v>
      </c>
      <c r="F17" t="s">
        <v>165</v>
      </c>
      <c r="G17" t="s">
        <v>165</v>
      </c>
    </row>
    <row r="18">
      <c r="B18" t="s">
        <v>165</v>
      </c>
      <c r="C18" t="s">
        <v>165</v>
      </c>
      <c r="F18" t="s">
        <v>165</v>
      </c>
      <c r="G18" t="s">
        <v>165</v>
      </c>
    </row>
    <row r="19">
      <c r="B19" t="s">
        <v>165</v>
      </c>
      <c r="C19" t="s">
        <v>165</v>
      </c>
      <c r="F19" t="s">
        <v>165</v>
      </c>
      <c r="G19" t="s">
        <v>165</v>
      </c>
    </row>
    <row r="20">
      <c r="B20" t="s">
        <v>165</v>
      </c>
      <c r="C20" t="s">
        <v>165</v>
      </c>
      <c r="F20" t="s">
        <v>165</v>
      </c>
      <c r="G20" t="s">
        <v>165</v>
      </c>
    </row>
    <row r="21">
      <c r="B21" t="s">
        <v>165</v>
      </c>
      <c r="C21" t="s">
        <v>165</v>
      </c>
      <c r="F21" t="s">
        <v>165</v>
      </c>
      <c r="G21" t="s">
        <v>165</v>
      </c>
    </row>
    <row r="22">
      <c r="B22" t="s">
        <v>165</v>
      </c>
      <c r="C22" t="s">
        <v>165</v>
      </c>
      <c r="F22" t="s">
        <v>165</v>
      </c>
      <c r="G22" t="s">
        <v>165</v>
      </c>
    </row>
    <row r="23">
      <c r="B23" t="s">
        <v>165</v>
      </c>
      <c r="C23" t="s">
        <v>165</v>
      </c>
      <c r="F23" t="s">
        <v>165</v>
      </c>
      <c r="G23" t="s">
        <v>165</v>
      </c>
    </row>
    <row r="24">
      <c r="B24" t="s">
        <v>165</v>
      </c>
      <c r="C24" t="s">
        <v>165</v>
      </c>
      <c r="F24" t="s">
        <v>165</v>
      </c>
      <c r="G24" t="s">
        <v>165</v>
      </c>
    </row>
    <row r="25">
      <c r="B25" t="s">
        <v>165</v>
      </c>
      <c r="C25" t="s">
        <v>165</v>
      </c>
      <c r="F25" t="s">
        <v>165</v>
      </c>
      <c r="G25" t="s">
        <v>165</v>
      </c>
    </row>
    <row r="26">
      <c r="B26" t="s">
        <v>165</v>
      </c>
      <c r="C26" t="s">
        <v>165</v>
      </c>
      <c r="F26" t="s">
        <v>165</v>
      </c>
      <c r="G26" t="s">
        <v>165</v>
      </c>
    </row>
    <row r="27">
      <c r="B27" t="s">
        <v>165</v>
      </c>
      <c r="C27" t="s">
        <v>165</v>
      </c>
      <c r="F27" t="s">
        <v>165</v>
      </c>
      <c r="G27" t="s">
        <v>165</v>
      </c>
    </row>
    <row r="28">
      <c r="B28" t="s">
        <v>165</v>
      </c>
      <c r="C28" t="s">
        <v>165</v>
      </c>
      <c r="F28" t="s">
        <v>165</v>
      </c>
      <c r="G28" t="s">
        <v>165</v>
      </c>
    </row>
    <row r="29">
      <c r="B29" t="s">
        <v>165</v>
      </c>
      <c r="C29" t="s">
        <v>165</v>
      </c>
      <c r="F29" t="s">
        <v>165</v>
      </c>
      <c r="G29" t="s">
        <v>165</v>
      </c>
    </row>
    <row r="30">
      <c r="B30" t="s">
        <v>165</v>
      </c>
      <c r="C30" t="s">
        <v>165</v>
      </c>
      <c r="F30" t="s">
        <v>165</v>
      </c>
      <c r="G30" t="s">
        <v>165</v>
      </c>
    </row>
    <row r="31">
      <c r="B31" t="s">
        <v>165</v>
      </c>
      <c r="C31" t="s">
        <v>165</v>
      </c>
      <c r="F31" t="s">
        <v>165</v>
      </c>
      <c r="G31" t="s">
        <v>165</v>
      </c>
    </row>
    <row r="32">
      <c r="B32" t="s">
        <v>165</v>
      </c>
      <c r="C32" t="s">
        <v>165</v>
      </c>
      <c r="F32" t="s">
        <v>165</v>
      </c>
      <c r="G32" t="s">
        <v>165</v>
      </c>
    </row>
    <row r="33">
      <c r="B33" t="s">
        <v>165</v>
      </c>
      <c r="C33" t="s">
        <v>165</v>
      </c>
      <c r="F33" t="s">
        <v>165</v>
      </c>
      <c r="G33" t="s">
        <v>165</v>
      </c>
    </row>
    <row r="34">
      <c r="B34" t="s">
        <v>165</v>
      </c>
      <c r="C34" t="s">
        <v>165</v>
      </c>
      <c r="F34" t="s">
        <v>165</v>
      </c>
      <c r="G34" t="s">
        <v>165</v>
      </c>
    </row>
    <row r="35">
      <c r="B35" t="s">
        <v>165</v>
      </c>
      <c r="C35" t="s">
        <v>165</v>
      </c>
      <c r="F35" t="s">
        <v>165</v>
      </c>
      <c r="G35" t="s">
        <v>165</v>
      </c>
    </row>
    <row r="36">
      <c r="B36" t="s">
        <v>165</v>
      </c>
      <c r="C36" t="s">
        <v>165</v>
      </c>
      <c r="F36" t="s">
        <v>165</v>
      </c>
      <c r="G36" t="s">
        <v>165</v>
      </c>
    </row>
    <row r="37">
      <c r="B37" t="s">
        <v>165</v>
      </c>
      <c r="C37" t="s">
        <v>165</v>
      </c>
      <c r="F37" t="s">
        <v>165</v>
      </c>
      <c r="G37" t="s">
        <v>165</v>
      </c>
    </row>
    <row r="38">
      <c r="B38" t="s">
        <v>165</v>
      </c>
      <c r="C38" t="s">
        <v>165</v>
      </c>
      <c r="F38" t="s">
        <v>165</v>
      </c>
      <c r="G38" t="s">
        <v>165</v>
      </c>
    </row>
    <row r="39">
      <c r="B39" t="s">
        <v>165</v>
      </c>
      <c r="C39" t="s">
        <v>165</v>
      </c>
      <c r="F39" t="s">
        <v>165</v>
      </c>
      <c r="G39" t="s">
        <v>165</v>
      </c>
    </row>
    <row r="40">
      <c r="B40" t="s">
        <v>165</v>
      </c>
      <c r="C40" t="s">
        <v>165</v>
      </c>
      <c r="F40" t="s">
        <v>165</v>
      </c>
      <c r="G40" t="s">
        <v>165</v>
      </c>
    </row>
    <row r="41">
      <c r="B41" t="s">
        <v>165</v>
      </c>
      <c r="C41" t="s">
        <v>165</v>
      </c>
      <c r="F41" t="s">
        <v>165</v>
      </c>
      <c r="G41" t="s">
        <v>165</v>
      </c>
    </row>
    <row r="42">
      <c r="B42" t="s">
        <v>165</v>
      </c>
      <c r="C42" t="s">
        <v>165</v>
      </c>
      <c r="F42" t="s">
        <v>165</v>
      </c>
      <c r="G42" t="s">
        <v>165</v>
      </c>
    </row>
    <row r="43">
      <c r="B43" t="s">
        <v>165</v>
      </c>
      <c r="C43" t="s">
        <v>165</v>
      </c>
      <c r="F43" t="s">
        <v>165</v>
      </c>
      <c r="G43" t="s">
        <v>165</v>
      </c>
    </row>
    <row r="44">
      <c r="B44" t="s">
        <v>165</v>
      </c>
      <c r="C44" t="s">
        <v>165</v>
      </c>
      <c r="F44" t="s">
        <v>165</v>
      </c>
      <c r="G44" t="s">
        <v>165</v>
      </c>
    </row>
    <row r="45">
      <c r="B45" t="s">
        <v>165</v>
      </c>
      <c r="C45" t="s">
        <v>165</v>
      </c>
      <c r="F45" t="s">
        <v>165</v>
      </c>
      <c r="G45" t="s">
        <v>165</v>
      </c>
    </row>
    <row r="46">
      <c r="B46" t="s">
        <v>165</v>
      </c>
      <c r="C46" t="s">
        <v>165</v>
      </c>
      <c r="F46" t="s">
        <v>165</v>
      </c>
      <c r="G46" t="s">
        <v>165</v>
      </c>
    </row>
    <row r="47">
      <c r="B47" t="s">
        <v>165</v>
      </c>
      <c r="C47" t="s">
        <v>165</v>
      </c>
      <c r="F47" t="s">
        <v>165</v>
      </c>
      <c r="G47" t="s">
        <v>165</v>
      </c>
    </row>
    <row r="48">
      <c r="B48" t="s">
        <v>165</v>
      </c>
      <c r="C48" t="s">
        <v>165</v>
      </c>
      <c r="F48" t="s">
        <v>165</v>
      </c>
      <c r="G48" t="s">
        <v>165</v>
      </c>
    </row>
    <row r="49">
      <c r="B49" t="s">
        <v>165</v>
      </c>
      <c r="C49" t="s">
        <v>165</v>
      </c>
      <c r="F49" t="s">
        <v>165</v>
      </c>
      <c r="G49" t="s">
        <v>165</v>
      </c>
    </row>
    <row r="50">
      <c r="B50" t="s">
        <v>165</v>
      </c>
      <c r="C50" t="s">
        <v>165</v>
      </c>
      <c r="F50" t="s">
        <v>165</v>
      </c>
      <c r="G50" t="s">
        <v>165</v>
      </c>
    </row>
    <row r="51">
      <c r="B51" t="s">
        <v>165</v>
      </c>
      <c r="C51" t="s">
        <v>165</v>
      </c>
      <c r="F51" t="s">
        <v>165</v>
      </c>
      <c r="G51" t="s">
        <v>165</v>
      </c>
    </row>
    <row r="52">
      <c r="B52" t="s">
        <v>165</v>
      </c>
      <c r="C52" t="s">
        <v>165</v>
      </c>
      <c r="F52" t="s">
        <v>165</v>
      </c>
      <c r="G52" t="s">
        <v>165</v>
      </c>
    </row>
    <row r="53">
      <c r="B53" t="s">
        <v>165</v>
      </c>
      <c r="C53" t="s">
        <v>165</v>
      </c>
      <c r="F53" t="s">
        <v>165</v>
      </c>
      <c r="G53" t="s">
        <v>165</v>
      </c>
    </row>
    <row r="54">
      <c r="B54" t="s">
        <v>165</v>
      </c>
      <c r="C54" t="s">
        <v>165</v>
      </c>
      <c r="F54" t="s">
        <v>165</v>
      </c>
      <c r="G54" t="s">
        <v>165</v>
      </c>
    </row>
    <row r="55">
      <c r="B55" t="s">
        <v>165</v>
      </c>
      <c r="C55" t="s">
        <v>165</v>
      </c>
      <c r="F55" t="s">
        <v>165</v>
      </c>
      <c r="G55" t="s">
        <v>165</v>
      </c>
    </row>
    <row r="56">
      <c r="B56" t="s">
        <v>165</v>
      </c>
      <c r="C56" t="s">
        <v>165</v>
      </c>
      <c r="F56" t="s">
        <v>165</v>
      </c>
      <c r="G56" t="s">
        <v>165</v>
      </c>
    </row>
    <row r="57">
      <c r="B57" t="s">
        <v>165</v>
      </c>
      <c r="C57" t="s">
        <v>165</v>
      </c>
      <c r="F57" t="s">
        <v>165</v>
      </c>
      <c r="G57" t="s">
        <v>165</v>
      </c>
    </row>
    <row r="58">
      <c r="B58" t="s">
        <v>165</v>
      </c>
      <c r="C58" t="s">
        <v>165</v>
      </c>
      <c r="F58" t="s">
        <v>165</v>
      </c>
      <c r="G58" t="s">
        <v>165</v>
      </c>
    </row>
    <row r="59">
      <c r="B59" t="s">
        <v>165</v>
      </c>
      <c r="C59" t="s">
        <v>165</v>
      </c>
      <c r="F59" t="s">
        <v>165</v>
      </c>
      <c r="G59" t="s">
        <v>165</v>
      </c>
    </row>
    <row r="60">
      <c r="B60" t="s">
        <v>165</v>
      </c>
      <c r="C60" t="s">
        <v>165</v>
      </c>
      <c r="F60" t="s">
        <v>165</v>
      </c>
      <c r="G60" t="s">
        <v>165</v>
      </c>
    </row>
    <row r="61">
      <c r="B61" t="s">
        <v>165</v>
      </c>
      <c r="C61" t="s">
        <v>165</v>
      </c>
      <c r="F61" t="s">
        <v>165</v>
      </c>
      <c r="G61" t="s">
        <v>165</v>
      </c>
    </row>
    <row r="62">
      <c r="B62" t="s">
        <v>165</v>
      </c>
      <c r="C62" t="s">
        <v>165</v>
      </c>
      <c r="F62" t="s">
        <v>165</v>
      </c>
      <c r="G62" t="s">
        <v>165</v>
      </c>
    </row>
    <row r="63">
      <c r="B63" t="s">
        <v>165</v>
      </c>
      <c r="C63" t="s">
        <v>165</v>
      </c>
      <c r="F63" t="s">
        <v>165</v>
      </c>
      <c r="G63" t="s">
        <v>165</v>
      </c>
    </row>
    <row r="64">
      <c r="B64" t="s">
        <v>165</v>
      </c>
      <c r="C64" t="s">
        <v>165</v>
      </c>
      <c r="F64" t="s">
        <v>165</v>
      </c>
      <c r="G64" t="s">
        <v>165</v>
      </c>
    </row>
    <row r="65">
      <c r="B65" t="s">
        <v>165</v>
      </c>
      <c r="C65" t="s">
        <v>165</v>
      </c>
      <c r="F65" t="s">
        <v>165</v>
      </c>
      <c r="G65" t="s">
        <v>165</v>
      </c>
    </row>
    <row r="66">
      <c r="B66" t="s">
        <v>165</v>
      </c>
      <c r="C66" t="s">
        <v>165</v>
      </c>
      <c r="F66" t="s">
        <v>165</v>
      </c>
      <c r="G66" t="s">
        <v>165</v>
      </c>
    </row>
    <row r="67">
      <c r="B67" t="s">
        <v>165</v>
      </c>
      <c r="C67" t="s">
        <v>165</v>
      </c>
      <c r="F67" t="s">
        <v>165</v>
      </c>
      <c r="G67" t="s">
        <v>165</v>
      </c>
    </row>
    <row r="68">
      <c r="B68" t="s">
        <v>165</v>
      </c>
      <c r="C68" t="s">
        <v>165</v>
      </c>
      <c r="F68" t="s">
        <v>165</v>
      </c>
      <c r="G68" t="s">
        <v>165</v>
      </c>
    </row>
    <row r="69">
      <c r="B69" t="s">
        <v>165</v>
      </c>
      <c r="C69" t="s">
        <v>165</v>
      </c>
      <c r="F69" t="s">
        <v>165</v>
      </c>
      <c r="G69" t="s">
        <v>165</v>
      </c>
    </row>
    <row r="70">
      <c r="B70" t="s">
        <v>165</v>
      </c>
      <c r="C70" t="s">
        <v>165</v>
      </c>
      <c r="F70" t="s">
        <v>165</v>
      </c>
      <c r="G70" t="s">
        <v>165</v>
      </c>
    </row>
    <row r="71">
      <c r="B71" t="s">
        <v>165</v>
      </c>
      <c r="C71" t="s">
        <v>165</v>
      </c>
      <c r="F71" t="s">
        <v>165</v>
      </c>
      <c r="G71" t="s">
        <v>165</v>
      </c>
    </row>
    <row r="72">
      <c r="B72" t="s">
        <v>165</v>
      </c>
      <c r="C72" t="s">
        <v>165</v>
      </c>
      <c r="F72" t="s">
        <v>165</v>
      </c>
      <c r="G72" t="s">
        <v>165</v>
      </c>
    </row>
    <row r="73">
      <c r="B73" t="s">
        <v>165</v>
      </c>
      <c r="C73" t="s">
        <v>165</v>
      </c>
      <c r="F73" t="s">
        <v>165</v>
      </c>
      <c r="G73" t="s">
        <v>165</v>
      </c>
    </row>
    <row r="74">
      <c r="B74" t="s">
        <v>165</v>
      </c>
      <c r="C74" t="s">
        <v>165</v>
      </c>
      <c r="F74" t="s">
        <v>165</v>
      </c>
      <c r="G74" t="s">
        <v>165</v>
      </c>
    </row>
    <row r="75">
      <c r="B75" t="s">
        <v>165</v>
      </c>
      <c r="C75" t="s">
        <v>165</v>
      </c>
      <c r="F75" t="s">
        <v>165</v>
      </c>
      <c r="G75" t="s">
        <v>165</v>
      </c>
    </row>
    <row r="76">
      <c r="B76" t="s">
        <v>165</v>
      </c>
      <c r="C76" t="s">
        <v>165</v>
      </c>
      <c r="F76" t="s">
        <v>165</v>
      </c>
      <c r="G76" t="s">
        <v>165</v>
      </c>
    </row>
    <row r="77">
      <c r="B77" t="s">
        <v>165</v>
      </c>
      <c r="C77" t="s">
        <v>165</v>
      </c>
      <c r="F77" t="s">
        <v>165</v>
      </c>
      <c r="G77" t="s">
        <v>165</v>
      </c>
    </row>
    <row r="78">
      <c r="B78" t="s">
        <v>165</v>
      </c>
      <c r="C78" t="s">
        <v>165</v>
      </c>
      <c r="F78" t="s">
        <v>165</v>
      </c>
      <c r="G78" t="s">
        <v>165</v>
      </c>
    </row>
    <row r="79">
      <c r="B79" t="s">
        <v>165</v>
      </c>
      <c r="C79" t="s">
        <v>165</v>
      </c>
      <c r="F79" t="s">
        <v>165</v>
      </c>
      <c r="G79" t="s">
        <v>165</v>
      </c>
    </row>
    <row r="80">
      <c r="B80" t="s">
        <v>165</v>
      </c>
      <c r="C80" t="s">
        <v>165</v>
      </c>
      <c r="F80" t="s">
        <v>165</v>
      </c>
      <c r="G80" t="s">
        <v>165</v>
      </c>
    </row>
    <row r="81">
      <c r="B81" t="s">
        <v>165</v>
      </c>
      <c r="C81" t="s">
        <v>165</v>
      </c>
      <c r="F81" t="s">
        <v>165</v>
      </c>
      <c r="G81" t="s">
        <v>165</v>
      </c>
    </row>
    <row r="82">
      <c r="B82" t="s">
        <v>165</v>
      </c>
      <c r="C82" t="s">
        <v>165</v>
      </c>
      <c r="F82" t="s">
        <v>165</v>
      </c>
      <c r="G82" t="s">
        <v>165</v>
      </c>
    </row>
    <row r="83">
      <c r="B83" t="s">
        <v>165</v>
      </c>
      <c r="C83" t="s">
        <v>165</v>
      </c>
      <c r="F83" t="s">
        <v>165</v>
      </c>
      <c r="G83" t="s">
        <v>165</v>
      </c>
    </row>
    <row r="84">
      <c r="B84" t="s">
        <v>165</v>
      </c>
      <c r="C84" t="s">
        <v>165</v>
      </c>
      <c r="F84" t="s">
        <v>165</v>
      </c>
      <c r="G84" t="s">
        <v>165</v>
      </c>
    </row>
    <row r="85">
      <c r="B85" t="s">
        <v>165</v>
      </c>
      <c r="C85" t="s">
        <v>165</v>
      </c>
      <c r="F85" t="s">
        <v>165</v>
      </c>
      <c r="G85" t="s">
        <v>165</v>
      </c>
    </row>
    <row r="86">
      <c r="B86" t="s">
        <v>165</v>
      </c>
      <c r="C86" t="s">
        <v>165</v>
      </c>
      <c r="F86" t="s">
        <v>165</v>
      </c>
      <c r="G86" t="s">
        <v>165</v>
      </c>
    </row>
    <row r="87">
      <c r="B87" t="s">
        <v>165</v>
      </c>
      <c r="C87" t="s">
        <v>165</v>
      </c>
      <c r="F87" t="s">
        <v>165</v>
      </c>
      <c r="G87" t="s">
        <v>165</v>
      </c>
    </row>
    <row r="88">
      <c r="B88" t="s">
        <v>165</v>
      </c>
      <c r="C88" t="s">
        <v>165</v>
      </c>
      <c r="F88" t="s">
        <v>165</v>
      </c>
      <c r="G88" t="s">
        <v>165</v>
      </c>
    </row>
    <row r="89">
      <c r="B89" t="s">
        <v>165</v>
      </c>
      <c r="C89" t="s">
        <v>165</v>
      </c>
      <c r="F89" t="s">
        <v>165</v>
      </c>
      <c r="G89" t="s">
        <v>165</v>
      </c>
    </row>
    <row r="90">
      <c r="B90" t="s">
        <v>165</v>
      </c>
      <c r="C90" t="s">
        <v>165</v>
      </c>
      <c r="F90" t="s">
        <v>165</v>
      </c>
      <c r="G90" t="s">
        <v>165</v>
      </c>
    </row>
    <row r="91">
      <c r="B91" t="s">
        <v>165</v>
      </c>
      <c r="C91" t="s">
        <v>165</v>
      </c>
      <c r="F91" t="s">
        <v>165</v>
      </c>
      <c r="G91" t="s">
        <v>165</v>
      </c>
    </row>
    <row r="92">
      <c r="B92" t="s">
        <v>165</v>
      </c>
      <c r="C92" t="s">
        <v>165</v>
      </c>
      <c r="F92" t="s">
        <v>165</v>
      </c>
      <c r="G92" t="s">
        <v>165</v>
      </c>
    </row>
    <row r="93">
      <c r="B93" t="s">
        <v>165</v>
      </c>
      <c r="C93" t="s">
        <v>165</v>
      </c>
      <c r="F93" t="s">
        <v>165</v>
      </c>
      <c r="G93" t="s">
        <v>165</v>
      </c>
    </row>
    <row r="94">
      <c r="B94" t="s">
        <v>165</v>
      </c>
      <c r="C94" t="s">
        <v>165</v>
      </c>
      <c r="F94" t="s">
        <v>165</v>
      </c>
      <c r="G94" t="s">
        <v>165</v>
      </c>
    </row>
    <row r="95">
      <c r="B95" t="s">
        <v>165</v>
      </c>
      <c r="C95" t="s">
        <v>165</v>
      </c>
      <c r="F95" t="s">
        <v>165</v>
      </c>
      <c r="G95" t="s">
        <v>165</v>
      </c>
    </row>
    <row r="96">
      <c r="B96" t="s">
        <v>165</v>
      </c>
      <c r="C96" t="s">
        <v>165</v>
      </c>
      <c r="F96" t="s">
        <v>165</v>
      </c>
      <c r="G96" t="s">
        <v>165</v>
      </c>
    </row>
    <row r="97">
      <c r="B97" t="s">
        <v>165</v>
      </c>
      <c r="C97" t="s">
        <v>165</v>
      </c>
      <c r="F97" t="s">
        <v>165</v>
      </c>
      <c r="G97" t="s">
        <v>165</v>
      </c>
    </row>
    <row r="98">
      <c r="B98" t="s">
        <v>165</v>
      </c>
      <c r="C98" t="s">
        <v>165</v>
      </c>
      <c r="F98" t="s">
        <v>165</v>
      </c>
      <c r="G98" t="s">
        <v>165</v>
      </c>
    </row>
    <row r="99">
      <c r="B99" t="s">
        <v>165</v>
      </c>
      <c r="C99" t="s">
        <v>165</v>
      </c>
      <c r="F99" t="s">
        <v>165</v>
      </c>
      <c r="G99" t="s">
        <v>165</v>
      </c>
    </row>
    <row r="100">
      <c r="B100" t="s">
        <v>165</v>
      </c>
      <c r="C100" t="s">
        <v>165</v>
      </c>
      <c r="F100" t="s">
        <v>165</v>
      </c>
      <c r="G100" t="s">
        <v>165</v>
      </c>
    </row>
    <row r="101">
      <c r="B101" t="s">
        <v>165</v>
      </c>
      <c r="C101" t="s">
        <v>165</v>
      </c>
      <c r="F101" t="s">
        <v>165</v>
      </c>
      <c r="G101" t="s">
        <v>165</v>
      </c>
    </row>
    <row r="102">
      <c r="B102" t="s">
        <v>165</v>
      </c>
      <c r="C102" t="s">
        <v>165</v>
      </c>
      <c r="F102" t="s">
        <v>165</v>
      </c>
      <c r="G102" t="s">
        <v>165</v>
      </c>
    </row>
    <row r="103">
      <c r="B103" t="s">
        <v>165</v>
      </c>
      <c r="C103" t="s">
        <v>165</v>
      </c>
      <c r="F103" t="s">
        <v>165</v>
      </c>
      <c r="G103" t="s">
        <v>165</v>
      </c>
    </row>
    <row r="104">
      <c r="B104" t="s">
        <v>165</v>
      </c>
      <c r="C104" t="s">
        <v>165</v>
      </c>
      <c r="F104" t="s">
        <v>165</v>
      </c>
      <c r="G104" t="s">
        <v>165</v>
      </c>
    </row>
    <row r="105">
      <c r="B105" t="s">
        <v>165</v>
      </c>
      <c r="C105" t="s">
        <v>165</v>
      </c>
      <c r="F105" t="s">
        <v>165</v>
      </c>
      <c r="G105" t="s">
        <v>165</v>
      </c>
    </row>
    <row r="106">
      <c r="B106" t="s">
        <v>165</v>
      </c>
      <c r="C106" t="s">
        <v>165</v>
      </c>
      <c r="F106" t="s">
        <v>165</v>
      </c>
      <c r="G106" t="s">
        <v>165</v>
      </c>
    </row>
    <row r="107">
      <c r="B107" t="s">
        <v>165</v>
      </c>
      <c r="C107" t="s">
        <v>165</v>
      </c>
      <c r="F107" t="s">
        <v>165</v>
      </c>
      <c r="G107" t="s">
        <v>165</v>
      </c>
    </row>
    <row r="108">
      <c r="B108" t="s">
        <v>165</v>
      </c>
      <c r="C108" t="s">
        <v>165</v>
      </c>
      <c r="F108" t="s">
        <v>165</v>
      </c>
      <c r="G108" t="s">
        <v>165</v>
      </c>
    </row>
    <row r="109">
      <c r="B109" t="s">
        <v>165</v>
      </c>
      <c r="C109" t="s">
        <v>165</v>
      </c>
      <c r="F109" t="s">
        <v>165</v>
      </c>
      <c r="G109" t="s">
        <v>165</v>
      </c>
    </row>
    <row r="110">
      <c r="B110" t="s">
        <v>165</v>
      </c>
      <c r="C110" t="s">
        <v>165</v>
      </c>
      <c r="F110" t="s">
        <v>165</v>
      </c>
      <c r="G110" t="s">
        <v>165</v>
      </c>
    </row>
    <row r="111">
      <c r="B111" t="s">
        <v>165</v>
      </c>
      <c r="C111" t="s">
        <v>165</v>
      </c>
      <c r="F111" t="s">
        <v>165</v>
      </c>
      <c r="G111" t="s">
        <v>165</v>
      </c>
    </row>
    <row r="112">
      <c r="B112" t="s">
        <v>165</v>
      </c>
      <c r="C112" t="s">
        <v>165</v>
      </c>
      <c r="F112" t="s">
        <v>165</v>
      </c>
      <c r="G112" t="s">
        <v>165</v>
      </c>
    </row>
    <row r="113">
      <c r="B113" t="s">
        <v>165</v>
      </c>
      <c r="C113" t="s">
        <v>165</v>
      </c>
      <c r="F113" t="s">
        <v>165</v>
      </c>
      <c r="G113" t="s">
        <v>165</v>
      </c>
    </row>
    <row r="114">
      <c r="B114" t="s">
        <v>165</v>
      </c>
      <c r="C114" t="s">
        <v>165</v>
      </c>
      <c r="F114" t="s">
        <v>165</v>
      </c>
      <c r="G114" t="s">
        <v>165</v>
      </c>
    </row>
    <row r="115">
      <c r="B115" t="s">
        <v>165</v>
      </c>
      <c r="C115" t="s">
        <v>165</v>
      </c>
      <c r="F115" t="s">
        <v>165</v>
      </c>
      <c r="G115" t="s">
        <v>165</v>
      </c>
    </row>
    <row r="116">
      <c r="B116" t="s">
        <v>165</v>
      </c>
      <c r="C116" t="s">
        <v>165</v>
      </c>
      <c r="F116" t="s">
        <v>165</v>
      </c>
      <c r="G116" t="s">
        <v>165</v>
      </c>
    </row>
    <row r="117">
      <c r="B117" t="s">
        <v>165</v>
      </c>
      <c r="C117" t="s">
        <v>165</v>
      </c>
      <c r="F117" t="s">
        <v>165</v>
      </c>
      <c r="G117" t="s">
        <v>165</v>
      </c>
    </row>
    <row r="118">
      <c r="B118" t="s">
        <v>165</v>
      </c>
      <c r="C118" t="s">
        <v>165</v>
      </c>
      <c r="F118" t="s">
        <v>165</v>
      </c>
      <c r="G118" t="s">
        <v>165</v>
      </c>
    </row>
    <row r="119">
      <c r="B119" t="s">
        <v>165</v>
      </c>
      <c r="C119" t="s">
        <v>165</v>
      </c>
      <c r="F119" t="s">
        <v>165</v>
      </c>
      <c r="G119" t="s">
        <v>165</v>
      </c>
    </row>
    <row r="120">
      <c r="B120" t="s">
        <v>165</v>
      </c>
      <c r="C120" t="s">
        <v>165</v>
      </c>
      <c r="F120" t="s">
        <v>165</v>
      </c>
      <c r="G120" t="s">
        <v>165</v>
      </c>
    </row>
    <row r="121">
      <c r="B121" t="s">
        <v>165</v>
      </c>
      <c r="C121" t="s">
        <v>165</v>
      </c>
      <c r="F121" t="s">
        <v>165</v>
      </c>
      <c r="G121" t="s">
        <v>165</v>
      </c>
    </row>
    <row r="122">
      <c r="B122" t="s">
        <v>165</v>
      </c>
      <c r="C122" t="s">
        <v>165</v>
      </c>
      <c r="F122" t="s">
        <v>165</v>
      </c>
      <c r="G122" t="s">
        <v>165</v>
      </c>
    </row>
    <row r="123">
      <c r="B123" t="s">
        <v>165</v>
      </c>
      <c r="C123" t="s">
        <v>165</v>
      </c>
      <c r="F123" t="s">
        <v>165</v>
      </c>
      <c r="G123" t="s">
        <v>165</v>
      </c>
    </row>
    <row r="124">
      <c r="B124" t="s">
        <v>165</v>
      </c>
      <c r="C124" t="s">
        <v>165</v>
      </c>
      <c r="F124" t="s">
        <v>165</v>
      </c>
      <c r="G124" t="s">
        <v>165</v>
      </c>
    </row>
    <row r="125">
      <c r="B125" t="s">
        <v>165</v>
      </c>
      <c r="C125" t="s">
        <v>165</v>
      </c>
      <c r="F125" t="s">
        <v>165</v>
      </c>
      <c r="G125" t="s">
        <v>165</v>
      </c>
    </row>
    <row r="126">
      <c r="B126" t="s">
        <v>165</v>
      </c>
      <c r="C126" t="s">
        <v>165</v>
      </c>
      <c r="F126" t="s">
        <v>165</v>
      </c>
      <c r="G126" t="s">
        <v>165</v>
      </c>
    </row>
    <row r="127">
      <c r="B127" t="s">
        <v>165</v>
      </c>
      <c r="C127" t="s">
        <v>165</v>
      </c>
      <c r="F127" t="s">
        <v>165</v>
      </c>
      <c r="G127" t="s">
        <v>165</v>
      </c>
    </row>
    <row r="128">
      <c r="B128" t="s">
        <v>165</v>
      </c>
      <c r="C128" t="s">
        <v>165</v>
      </c>
      <c r="F128" t="s">
        <v>165</v>
      </c>
      <c r="G128" t="s">
        <v>165</v>
      </c>
    </row>
    <row r="129">
      <c r="B129" t="s">
        <v>165</v>
      </c>
      <c r="C129" t="s">
        <v>165</v>
      </c>
      <c r="F129" t="s">
        <v>165</v>
      </c>
      <c r="G129" t="s">
        <v>165</v>
      </c>
    </row>
    <row r="130">
      <c r="B130" t="s">
        <v>165</v>
      </c>
      <c r="C130" t="s">
        <v>165</v>
      </c>
      <c r="F130" t="s">
        <v>165</v>
      </c>
      <c r="G130" t="s">
        <v>165</v>
      </c>
    </row>
    <row r="131">
      <c r="B131" t="s">
        <v>165</v>
      </c>
      <c r="C131" t="s">
        <v>165</v>
      </c>
      <c r="F131" t="s">
        <v>165</v>
      </c>
      <c r="G131" t="s">
        <v>165</v>
      </c>
    </row>
    <row r="132">
      <c r="B132" t="s">
        <v>165</v>
      </c>
      <c r="C132" t="s">
        <v>165</v>
      </c>
      <c r="F132" t="s">
        <v>165</v>
      </c>
      <c r="G132" t="s">
        <v>165</v>
      </c>
    </row>
    <row r="133">
      <c r="B133" t="s">
        <v>165</v>
      </c>
      <c r="C133" t="s">
        <v>165</v>
      </c>
      <c r="F133" t="s">
        <v>165</v>
      </c>
      <c r="G133" t="s">
        <v>165</v>
      </c>
    </row>
    <row r="134">
      <c r="B134" t="s">
        <v>165</v>
      </c>
      <c r="C134" t="s">
        <v>165</v>
      </c>
      <c r="F134" t="s">
        <v>165</v>
      </c>
      <c r="G134" t="s">
        <v>165</v>
      </c>
    </row>
    <row r="135">
      <c r="B135" t="s">
        <v>165</v>
      </c>
      <c r="C135" t="s">
        <v>165</v>
      </c>
      <c r="F135" t="s">
        <v>165</v>
      </c>
      <c r="G135" t="s">
        <v>165</v>
      </c>
    </row>
    <row r="136">
      <c r="B136" t="s">
        <v>165</v>
      </c>
      <c r="C136" t="s">
        <v>165</v>
      </c>
      <c r="F136" t="s">
        <v>165</v>
      </c>
      <c r="G136" t="s">
        <v>165</v>
      </c>
    </row>
    <row r="137">
      <c r="B137" t="s">
        <v>165</v>
      </c>
      <c r="C137" t="s">
        <v>165</v>
      </c>
      <c r="F137" t="s">
        <v>165</v>
      </c>
      <c r="G137" t="s">
        <v>165</v>
      </c>
    </row>
    <row r="138">
      <c r="B138" t="s">
        <v>165</v>
      </c>
      <c r="C138" t="s">
        <v>165</v>
      </c>
      <c r="F138" t="s">
        <v>165</v>
      </c>
      <c r="G138" t="s">
        <v>165</v>
      </c>
    </row>
    <row r="139">
      <c r="B139" t="s">
        <v>165</v>
      </c>
      <c r="C139" t="s">
        <v>165</v>
      </c>
      <c r="F139" t="s">
        <v>165</v>
      </c>
      <c r="G139" t="s">
        <v>165</v>
      </c>
    </row>
    <row r="140">
      <c r="B140" t="s">
        <v>165</v>
      </c>
      <c r="C140" t="s">
        <v>165</v>
      </c>
      <c r="F140" t="s">
        <v>165</v>
      </c>
      <c r="G140" t="s">
        <v>165</v>
      </c>
    </row>
    <row r="141">
      <c r="B141" t="s">
        <v>165</v>
      </c>
      <c r="C141" t="s">
        <v>165</v>
      </c>
      <c r="F141" t="s">
        <v>165</v>
      </c>
      <c r="G141" t="s">
        <v>165</v>
      </c>
    </row>
    <row r="142">
      <c r="B142" t="s">
        <v>165</v>
      </c>
      <c r="C142" t="s">
        <v>165</v>
      </c>
      <c r="F142" t="s">
        <v>165</v>
      </c>
      <c r="G142" t="s">
        <v>165</v>
      </c>
    </row>
    <row r="143">
      <c r="B143" t="s">
        <v>165</v>
      </c>
      <c r="C143" t="s">
        <v>165</v>
      </c>
      <c r="F143" t="s">
        <v>165</v>
      </c>
      <c r="G143" t="s">
        <v>165</v>
      </c>
    </row>
    <row r="144">
      <c r="B144" t="s">
        <v>165</v>
      </c>
      <c r="C144" t="s">
        <v>165</v>
      </c>
      <c r="F144" t="s">
        <v>165</v>
      </c>
      <c r="G144" t="s">
        <v>165</v>
      </c>
    </row>
    <row r="145">
      <c r="B145" t="s">
        <v>165</v>
      </c>
      <c r="C145" t="s">
        <v>165</v>
      </c>
      <c r="F145" t="s">
        <v>165</v>
      </c>
      <c r="G145" t="s">
        <v>165</v>
      </c>
    </row>
    <row r="146">
      <c r="B146" t="s">
        <v>165</v>
      </c>
      <c r="C146" t="s">
        <v>165</v>
      </c>
      <c r="F146" t="s">
        <v>165</v>
      </c>
      <c r="G146" t="s">
        <v>165</v>
      </c>
    </row>
    <row r="147">
      <c r="B147" t="s">
        <v>165</v>
      </c>
      <c r="C147" t="s">
        <v>165</v>
      </c>
      <c r="F147" t="s">
        <v>165</v>
      </c>
      <c r="G147" t="s">
        <v>165</v>
      </c>
    </row>
    <row r="148">
      <c r="B148" t="s">
        <v>165</v>
      </c>
      <c r="C148" t="s">
        <v>165</v>
      </c>
      <c r="F148" t="s">
        <v>165</v>
      </c>
      <c r="G148" t="s">
        <v>165</v>
      </c>
    </row>
    <row r="149">
      <c r="B149" t="s">
        <v>165</v>
      </c>
      <c r="C149" t="s">
        <v>165</v>
      </c>
      <c r="F149" t="s">
        <v>165</v>
      </c>
      <c r="G149" t="s">
        <v>165</v>
      </c>
    </row>
    <row r="150">
      <c r="B150" t="s">
        <v>165</v>
      </c>
      <c r="C150" t="s">
        <v>165</v>
      </c>
      <c r="F150" t="s">
        <v>165</v>
      </c>
      <c r="G150" t="s">
        <v>165</v>
      </c>
    </row>
    <row r="151">
      <c r="B151" t="s">
        <v>165</v>
      </c>
      <c r="C151" t="s">
        <v>165</v>
      </c>
      <c r="F151" t="s">
        <v>165</v>
      </c>
      <c r="G151" t="s">
        <v>165</v>
      </c>
    </row>
    <row r="152">
      <c r="B152" t="s">
        <v>165</v>
      </c>
      <c r="C152" t="s">
        <v>165</v>
      </c>
      <c r="F152" t="s">
        <v>165</v>
      </c>
      <c r="G152" t="s">
        <v>165</v>
      </c>
    </row>
    <row r="153">
      <c r="B153" t="s">
        <v>165</v>
      </c>
      <c r="C153" t="s">
        <v>165</v>
      </c>
      <c r="F153" t="s">
        <v>165</v>
      </c>
      <c r="G153" t="s">
        <v>165</v>
      </c>
    </row>
    <row r="154">
      <c r="B154" t="s">
        <v>165</v>
      </c>
      <c r="C154" t="s">
        <v>165</v>
      </c>
      <c r="F154" t="s">
        <v>165</v>
      </c>
      <c r="G154" t="s">
        <v>165</v>
      </c>
    </row>
    <row r="155">
      <c r="B155" t="s">
        <v>165</v>
      </c>
      <c r="C155" t="s">
        <v>165</v>
      </c>
      <c r="F155" t="s">
        <v>165</v>
      </c>
      <c r="G155" t="s">
        <v>165</v>
      </c>
    </row>
    <row r="156">
      <c r="B156" t="s">
        <v>165</v>
      </c>
      <c r="C156" t="s">
        <v>165</v>
      </c>
      <c r="F156" t="s">
        <v>165</v>
      </c>
      <c r="G156" t="s">
        <v>165</v>
      </c>
    </row>
    <row r="157">
      <c r="B157" t="s">
        <v>165</v>
      </c>
      <c r="C157" t="s">
        <v>165</v>
      </c>
      <c r="F157" t="s">
        <v>165</v>
      </c>
      <c r="G157" t="s">
        <v>165</v>
      </c>
    </row>
    <row r="158">
      <c r="B158" t="s">
        <v>165</v>
      </c>
      <c r="C158" t="s">
        <v>165</v>
      </c>
      <c r="F158" t="s">
        <v>165</v>
      </c>
      <c r="G158" t="s">
        <v>165</v>
      </c>
    </row>
    <row r="159">
      <c r="B159" t="s">
        <v>165</v>
      </c>
      <c r="C159" t="s">
        <v>165</v>
      </c>
      <c r="F159" t="s">
        <v>165</v>
      </c>
      <c r="G159" t="s">
        <v>165</v>
      </c>
    </row>
    <row r="160">
      <c r="B160" t="s">
        <v>165</v>
      </c>
      <c r="C160" t="s">
        <v>165</v>
      </c>
      <c r="F160" t="s">
        <v>165</v>
      </c>
      <c r="G160" t="s">
        <v>165</v>
      </c>
    </row>
    <row r="161">
      <c r="B161" t="s">
        <v>165</v>
      </c>
      <c r="C161" t="s">
        <v>165</v>
      </c>
      <c r="F161" t="s">
        <v>165</v>
      </c>
      <c r="G161" t="s">
        <v>165</v>
      </c>
    </row>
    <row r="162">
      <c r="B162" t="s">
        <v>165</v>
      </c>
      <c r="C162" t="s">
        <v>165</v>
      </c>
      <c r="F162" t="s">
        <v>165</v>
      </c>
      <c r="G162" t="s">
        <v>165</v>
      </c>
    </row>
    <row r="163">
      <c r="B163" t="s">
        <v>165</v>
      </c>
      <c r="C163" t="s">
        <v>165</v>
      </c>
      <c r="F163" t="s">
        <v>165</v>
      </c>
      <c r="G163" t="s">
        <v>165</v>
      </c>
    </row>
    <row r="164">
      <c r="B164" t="s">
        <v>165</v>
      </c>
      <c r="C164" t="s">
        <v>165</v>
      </c>
      <c r="F164" t="s">
        <v>165</v>
      </c>
      <c r="G164" t="s">
        <v>165</v>
      </c>
    </row>
    <row r="165">
      <c r="B165" t="s">
        <v>165</v>
      </c>
      <c r="C165" t="s">
        <v>165</v>
      </c>
      <c r="F165" t="s">
        <v>165</v>
      </c>
      <c r="G165" t="s">
        <v>165</v>
      </c>
    </row>
    <row r="166">
      <c r="B166" t="s">
        <v>165</v>
      </c>
      <c r="C166" t="s">
        <v>165</v>
      </c>
      <c r="F166" t="s">
        <v>165</v>
      </c>
      <c r="G166" t="s">
        <v>165</v>
      </c>
    </row>
    <row r="167">
      <c r="B167" t="s">
        <v>165</v>
      </c>
      <c r="C167" t="s">
        <v>165</v>
      </c>
      <c r="F167" t="s">
        <v>165</v>
      </c>
      <c r="G167" t="s">
        <v>165</v>
      </c>
    </row>
    <row r="168">
      <c r="B168" t="s">
        <v>165</v>
      </c>
      <c r="C168" t="s">
        <v>165</v>
      </c>
      <c r="F168" t="s">
        <v>165</v>
      </c>
      <c r="G168" t="s">
        <v>165</v>
      </c>
    </row>
    <row r="169">
      <c r="B169" t="s">
        <v>165</v>
      </c>
      <c r="C169" t="s">
        <v>165</v>
      </c>
      <c r="F169" t="s">
        <v>165</v>
      </c>
      <c r="G169" t="s">
        <v>165</v>
      </c>
    </row>
    <row r="170">
      <c r="B170" t="s">
        <v>165</v>
      </c>
      <c r="C170" t="s">
        <v>165</v>
      </c>
      <c r="F170" t="s">
        <v>165</v>
      </c>
      <c r="G170" t="s">
        <v>165</v>
      </c>
    </row>
    <row r="171">
      <c r="B171" t="s">
        <v>165</v>
      </c>
      <c r="C171" t="s">
        <v>165</v>
      </c>
      <c r="F171" t="s">
        <v>165</v>
      </c>
      <c r="G171" t="s">
        <v>165</v>
      </c>
    </row>
    <row r="172">
      <c r="B172" t="s">
        <v>165</v>
      </c>
      <c r="C172" t="s">
        <v>165</v>
      </c>
      <c r="F172" t="s">
        <v>165</v>
      </c>
      <c r="G172" t="s">
        <v>165</v>
      </c>
    </row>
    <row r="173">
      <c r="B173" t="s">
        <v>165</v>
      </c>
      <c r="C173" t="s">
        <v>165</v>
      </c>
      <c r="F173" t="s">
        <v>165</v>
      </c>
      <c r="G173" t="s">
        <v>165</v>
      </c>
    </row>
    <row r="174">
      <c r="B174" t="s">
        <v>165</v>
      </c>
      <c r="C174" t="s">
        <v>165</v>
      </c>
      <c r="F174" t="s">
        <v>165</v>
      </c>
      <c r="G174" t="s">
        <v>165</v>
      </c>
    </row>
    <row r="175">
      <c r="B175" t="s">
        <v>165</v>
      </c>
      <c r="C175" t="s">
        <v>165</v>
      </c>
      <c r="F175" t="s">
        <v>165</v>
      </c>
      <c r="G175" t="s">
        <v>165</v>
      </c>
    </row>
    <row r="176">
      <c r="B176" t="s">
        <v>165</v>
      </c>
      <c r="C176" t="s">
        <v>165</v>
      </c>
      <c r="F176" t="s">
        <v>165</v>
      </c>
      <c r="G176" t="s">
        <v>165</v>
      </c>
    </row>
    <row r="177">
      <c r="B177" t="s">
        <v>165</v>
      </c>
      <c r="C177" t="s">
        <v>165</v>
      </c>
      <c r="F177" t="s">
        <v>165</v>
      </c>
      <c r="G177" t="s">
        <v>165</v>
      </c>
    </row>
    <row r="178">
      <c r="B178" t="s">
        <v>165</v>
      </c>
      <c r="C178" t="s">
        <v>165</v>
      </c>
      <c r="F178" t="s">
        <v>165</v>
      </c>
      <c r="G178" t="s">
        <v>165</v>
      </c>
    </row>
    <row r="179">
      <c r="B179" t="s">
        <v>165</v>
      </c>
      <c r="C179" t="s">
        <v>165</v>
      </c>
      <c r="F179" t="s">
        <v>165</v>
      </c>
      <c r="G179" t="s">
        <v>165</v>
      </c>
    </row>
    <row r="180">
      <c r="B180" t="s">
        <v>165</v>
      </c>
      <c r="C180" t="s">
        <v>165</v>
      </c>
      <c r="F180" t="s">
        <v>165</v>
      </c>
      <c r="G180" t="s">
        <v>165</v>
      </c>
    </row>
    <row r="181">
      <c r="B181" t="s">
        <v>165</v>
      </c>
      <c r="C181" t="s">
        <v>165</v>
      </c>
      <c r="F181" t="s">
        <v>165</v>
      </c>
      <c r="G181" t="s">
        <v>165</v>
      </c>
    </row>
    <row r="182">
      <c r="B182" t="s">
        <v>165</v>
      </c>
      <c r="C182" t="s">
        <v>165</v>
      </c>
      <c r="F182" t="s">
        <v>165</v>
      </c>
      <c r="G182" t="s">
        <v>165</v>
      </c>
    </row>
    <row r="183">
      <c r="B183" t="s">
        <v>165</v>
      </c>
      <c r="C183" t="s">
        <v>165</v>
      </c>
      <c r="F183" t="s">
        <v>165</v>
      </c>
      <c r="G183" t="s">
        <v>165</v>
      </c>
    </row>
    <row r="184">
      <c r="B184" t="s">
        <v>165</v>
      </c>
      <c r="C184" t="s">
        <v>165</v>
      </c>
      <c r="F184" t="s">
        <v>165</v>
      </c>
      <c r="G184" t="s">
        <v>165</v>
      </c>
    </row>
    <row r="185">
      <c r="B185" t="s">
        <v>165</v>
      </c>
      <c r="C185" t="s">
        <v>165</v>
      </c>
      <c r="F185" t="s">
        <v>165</v>
      </c>
      <c r="G185" t="s">
        <v>165</v>
      </c>
    </row>
    <row r="186">
      <c r="B186" t="s">
        <v>165</v>
      </c>
      <c r="C186" t="s">
        <v>165</v>
      </c>
      <c r="F186" t="s">
        <v>165</v>
      </c>
      <c r="G186" t="s">
        <v>165</v>
      </c>
    </row>
    <row r="187">
      <c r="B187" t="s">
        <v>165</v>
      </c>
      <c r="C187" t="s">
        <v>165</v>
      </c>
      <c r="F187" t="s">
        <v>165</v>
      </c>
      <c r="G187" t="s">
        <v>165</v>
      </c>
    </row>
    <row r="188">
      <c r="B188" t="s">
        <v>165</v>
      </c>
      <c r="C188" t="s">
        <v>165</v>
      </c>
      <c r="F188" t="s">
        <v>165</v>
      </c>
      <c r="G188" t="s">
        <v>165</v>
      </c>
    </row>
    <row r="189">
      <c r="B189" t="s">
        <v>165</v>
      </c>
      <c r="C189" t="s">
        <v>165</v>
      </c>
      <c r="F189" t="s">
        <v>165</v>
      </c>
      <c r="G189" t="s">
        <v>165</v>
      </c>
    </row>
    <row r="190">
      <c r="B190" t="s">
        <v>165</v>
      </c>
      <c r="C190" t="s">
        <v>165</v>
      </c>
      <c r="F190" t="s">
        <v>165</v>
      </c>
      <c r="G190" t="s">
        <v>165</v>
      </c>
    </row>
    <row r="191">
      <c r="B191" t="s">
        <v>165</v>
      </c>
      <c r="C191" t="s">
        <v>165</v>
      </c>
      <c r="F191" t="s">
        <v>165</v>
      </c>
      <c r="G191" t="s">
        <v>165</v>
      </c>
    </row>
    <row r="192">
      <c r="B192" t="s">
        <v>165</v>
      </c>
      <c r="C192" t="s">
        <v>165</v>
      </c>
      <c r="F192" t="s">
        <v>165</v>
      </c>
      <c r="G192" t="s">
        <v>165</v>
      </c>
    </row>
    <row r="193">
      <c r="B193" t="s">
        <v>165</v>
      </c>
      <c r="C193" t="s">
        <v>165</v>
      </c>
      <c r="F193" t="s">
        <v>165</v>
      </c>
      <c r="G193" t="s">
        <v>165</v>
      </c>
    </row>
    <row r="194">
      <c r="B194" t="s">
        <v>165</v>
      </c>
      <c r="C194" t="s">
        <v>165</v>
      </c>
      <c r="F194" t="s">
        <v>165</v>
      </c>
      <c r="G194" t="s">
        <v>165</v>
      </c>
    </row>
    <row r="195">
      <c r="B195" t="s">
        <v>165</v>
      </c>
      <c r="C195" t="s">
        <v>165</v>
      </c>
      <c r="F195" t="s">
        <v>165</v>
      </c>
      <c r="G195" t="s">
        <v>165</v>
      </c>
    </row>
    <row r="196">
      <c r="B196" t="s">
        <v>165</v>
      </c>
      <c r="C196" t="s">
        <v>165</v>
      </c>
      <c r="F196" t="s">
        <v>165</v>
      </c>
      <c r="G196" t="s">
        <v>165</v>
      </c>
    </row>
    <row r="197">
      <c r="B197" t="s">
        <v>165</v>
      </c>
      <c r="C197" t="s">
        <v>165</v>
      </c>
      <c r="F197" t="s">
        <v>165</v>
      </c>
      <c r="G197" t="s">
        <v>165</v>
      </c>
    </row>
    <row r="198">
      <c r="B198" t="s">
        <v>165</v>
      </c>
      <c r="C198" t="s">
        <v>165</v>
      </c>
      <c r="F198" t="s">
        <v>165</v>
      </c>
      <c r="G198" t="s">
        <v>165</v>
      </c>
    </row>
    <row r="199">
      <c r="B199" t="s">
        <v>165</v>
      </c>
      <c r="C199" t="s">
        <v>165</v>
      </c>
      <c r="F199" t="s">
        <v>165</v>
      </c>
      <c r="G199" t="s">
        <v>165</v>
      </c>
    </row>
    <row r="200">
      <c r="B200" t="s">
        <v>165</v>
      </c>
      <c r="C200" t="s">
        <v>165</v>
      </c>
      <c r="F200" t="s">
        <v>165</v>
      </c>
      <c r="G200" t="s">
        <v>165</v>
      </c>
    </row>
    <row r="201">
      <c r="B201" t="s">
        <v>165</v>
      </c>
      <c r="C201" t="s">
        <v>165</v>
      </c>
      <c r="F201" t="s">
        <v>165</v>
      </c>
      <c r="G201" t="s">
        <v>165</v>
      </c>
    </row>
    <row r="202">
      <c r="B202" t="s">
        <v>165</v>
      </c>
      <c r="C202" t="s">
        <v>165</v>
      </c>
      <c r="F202" t="s">
        <v>165</v>
      </c>
      <c r="G202" t="s">
        <v>165</v>
      </c>
    </row>
    <row r="203">
      <c r="B203" t="s">
        <v>165</v>
      </c>
      <c r="C203" t="s">
        <v>165</v>
      </c>
      <c r="F203" t="s">
        <v>165</v>
      </c>
      <c r="G203" t="s">
        <v>165</v>
      </c>
    </row>
    <row r="204">
      <c r="B204" t="s">
        <v>165</v>
      </c>
      <c r="C204" t="s">
        <v>165</v>
      </c>
      <c r="F204" t="s">
        <v>165</v>
      </c>
      <c r="G204" t="s">
        <v>165</v>
      </c>
    </row>
    <row r="205">
      <c r="B205" t="s">
        <v>165</v>
      </c>
      <c r="C205" t="s">
        <v>165</v>
      </c>
      <c r="F205" t="s">
        <v>165</v>
      </c>
      <c r="G205" t="s">
        <v>165</v>
      </c>
    </row>
    <row r="206">
      <c r="B206" t="s">
        <v>165</v>
      </c>
      <c r="C206" t="s">
        <v>165</v>
      </c>
      <c r="F206" t="s">
        <v>165</v>
      </c>
      <c r="G206" t="s">
        <v>165</v>
      </c>
    </row>
    <row r="207">
      <c r="B207" t="s">
        <v>165</v>
      </c>
      <c r="C207" t="s">
        <v>165</v>
      </c>
      <c r="F207" t="s">
        <v>165</v>
      </c>
      <c r="G207" t="s">
        <v>165</v>
      </c>
    </row>
    <row r="208">
      <c r="B208" t="s">
        <v>165</v>
      </c>
      <c r="C208" t="s">
        <v>165</v>
      </c>
      <c r="F208" t="s">
        <v>165</v>
      </c>
      <c r="G208" t="s">
        <v>165</v>
      </c>
    </row>
    <row r="209">
      <c r="B209" t="s">
        <v>165</v>
      </c>
      <c r="C209" t="s">
        <v>165</v>
      </c>
      <c r="F209" t="s">
        <v>165</v>
      </c>
      <c r="G209" t="s">
        <v>165</v>
      </c>
    </row>
    <row r="210">
      <c r="B210" t="s">
        <v>165</v>
      </c>
      <c r="C210" t="s">
        <v>165</v>
      </c>
      <c r="F210" t="s">
        <v>165</v>
      </c>
      <c r="G210" t="s">
        <v>165</v>
      </c>
    </row>
    <row r="211">
      <c r="B211" t="s">
        <v>165</v>
      </c>
      <c r="C211" t="s">
        <v>165</v>
      </c>
      <c r="F211" t="s">
        <v>165</v>
      </c>
      <c r="G211" t="s">
        <v>165</v>
      </c>
    </row>
    <row r="212">
      <c r="B212" t="s">
        <v>165</v>
      </c>
      <c r="C212" t="s">
        <v>165</v>
      </c>
      <c r="F212" t="s">
        <v>165</v>
      </c>
      <c r="G212" t="s">
        <v>165</v>
      </c>
    </row>
    <row r="213">
      <c r="B213" t="s">
        <v>165</v>
      </c>
      <c r="C213" t="s">
        <v>165</v>
      </c>
      <c r="F213" t="s">
        <v>165</v>
      </c>
      <c r="G213" t="s">
        <v>165</v>
      </c>
    </row>
    <row r="214">
      <c r="B214" t="s">
        <v>165</v>
      </c>
      <c r="C214" t="s">
        <v>165</v>
      </c>
      <c r="F214" t="s">
        <v>165</v>
      </c>
      <c r="G214" t="s">
        <v>165</v>
      </c>
    </row>
    <row r="215">
      <c r="B215" t="s">
        <v>165</v>
      </c>
      <c r="C215" t="s">
        <v>165</v>
      </c>
      <c r="F215" t="s">
        <v>165</v>
      </c>
      <c r="G215" t="s">
        <v>165</v>
      </c>
    </row>
    <row r="216">
      <c r="B216" t="s">
        <v>165</v>
      </c>
      <c r="C216" t="s">
        <v>165</v>
      </c>
      <c r="F216" t="s">
        <v>165</v>
      </c>
      <c r="G216" t="s">
        <v>165</v>
      </c>
    </row>
    <row r="217">
      <c r="B217" t="s">
        <v>165</v>
      </c>
      <c r="C217" t="s">
        <v>165</v>
      </c>
      <c r="F217" t="s">
        <v>165</v>
      </c>
      <c r="G217" t="s">
        <v>165</v>
      </c>
    </row>
    <row r="218">
      <c r="B218" t="s">
        <v>165</v>
      </c>
      <c r="C218" t="s">
        <v>165</v>
      </c>
      <c r="F218" t="s">
        <v>165</v>
      </c>
      <c r="G218" t="s">
        <v>165</v>
      </c>
    </row>
    <row r="219">
      <c r="B219" t="s">
        <v>165</v>
      </c>
      <c r="C219" t="s">
        <v>165</v>
      </c>
      <c r="F219" t="s">
        <v>165</v>
      </c>
      <c r="G219" t="s">
        <v>165</v>
      </c>
    </row>
    <row r="220">
      <c r="B220" t="s">
        <v>165</v>
      </c>
      <c r="C220" t="s">
        <v>165</v>
      </c>
      <c r="F220" t="s">
        <v>165</v>
      </c>
      <c r="G220" t="s">
        <v>165</v>
      </c>
    </row>
    <row r="221">
      <c r="B221" t="s">
        <v>165</v>
      </c>
      <c r="C221" t="s">
        <v>165</v>
      </c>
      <c r="F221" t="s">
        <v>165</v>
      </c>
      <c r="G221" t="s">
        <v>165</v>
      </c>
    </row>
    <row r="222">
      <c r="B222" t="s">
        <v>165</v>
      </c>
      <c r="C222" t="s">
        <v>165</v>
      </c>
      <c r="F222" t="s">
        <v>165</v>
      </c>
      <c r="G222" t="s">
        <v>165</v>
      </c>
    </row>
    <row r="223">
      <c r="B223" t="s">
        <v>165</v>
      </c>
      <c r="C223" t="s">
        <v>165</v>
      </c>
      <c r="F223" t="s">
        <v>165</v>
      </c>
      <c r="G223" t="s">
        <v>165</v>
      </c>
    </row>
    <row r="224">
      <c r="B224" t="s">
        <v>165</v>
      </c>
      <c r="C224" t="s">
        <v>165</v>
      </c>
      <c r="F224" t="s">
        <v>165</v>
      </c>
      <c r="G224" t="s">
        <v>165</v>
      </c>
    </row>
    <row r="225">
      <c r="B225" t="s">
        <v>165</v>
      </c>
      <c r="C225" t="s">
        <v>165</v>
      </c>
      <c r="F225" t="s">
        <v>165</v>
      </c>
      <c r="G225" t="s">
        <v>165</v>
      </c>
    </row>
    <row r="226">
      <c r="B226" t="s">
        <v>165</v>
      </c>
      <c r="C226" t="s">
        <v>165</v>
      </c>
      <c r="F226" t="s">
        <v>165</v>
      </c>
      <c r="G226" t="s">
        <v>165</v>
      </c>
    </row>
    <row r="227">
      <c r="B227" t="s">
        <v>165</v>
      </c>
      <c r="C227" t="s">
        <v>165</v>
      </c>
      <c r="F227" t="s">
        <v>165</v>
      </c>
      <c r="G227" t="s">
        <v>165</v>
      </c>
    </row>
    <row r="228">
      <c r="B228" t="s">
        <v>165</v>
      </c>
      <c r="C228" t="s">
        <v>165</v>
      </c>
      <c r="F228" t="s">
        <v>165</v>
      </c>
      <c r="G228" t="s">
        <v>165</v>
      </c>
    </row>
    <row r="229">
      <c r="B229" t="s">
        <v>165</v>
      </c>
      <c r="C229" t="s">
        <v>165</v>
      </c>
      <c r="F229" t="s">
        <v>165</v>
      </c>
      <c r="G229" t="s">
        <v>165</v>
      </c>
    </row>
    <row r="230">
      <c r="B230" t="s">
        <v>165</v>
      </c>
      <c r="C230" t="s">
        <v>165</v>
      </c>
      <c r="F230" t="s">
        <v>165</v>
      </c>
      <c r="G230" t="s">
        <v>165</v>
      </c>
    </row>
    <row r="231">
      <c r="B231" t="s">
        <v>165</v>
      </c>
      <c r="C231" t="s">
        <v>165</v>
      </c>
      <c r="F231" t="s">
        <v>165</v>
      </c>
      <c r="G231" t="s">
        <v>165</v>
      </c>
    </row>
    <row r="232">
      <c r="B232" t="s">
        <v>165</v>
      </c>
      <c r="C232" t="s">
        <v>165</v>
      </c>
      <c r="F232" t="s">
        <v>165</v>
      </c>
      <c r="G232" t="s">
        <v>165</v>
      </c>
    </row>
    <row r="233">
      <c r="B233" t="s">
        <v>165</v>
      </c>
      <c r="C233" t="s">
        <v>165</v>
      </c>
      <c r="F233" t="s">
        <v>165</v>
      </c>
      <c r="G233" t="s">
        <v>165</v>
      </c>
    </row>
    <row r="234">
      <c r="B234" t="s">
        <v>165</v>
      </c>
      <c r="C234" t="s">
        <v>165</v>
      </c>
      <c r="F234" t="s">
        <v>165</v>
      </c>
      <c r="G234" t="s">
        <v>165</v>
      </c>
    </row>
    <row r="235">
      <c r="B235" t="s">
        <v>165</v>
      </c>
      <c r="C235" t="s">
        <v>165</v>
      </c>
      <c r="F235" t="s">
        <v>165</v>
      </c>
      <c r="G235" t="s">
        <v>165</v>
      </c>
    </row>
    <row r="236">
      <c r="B236" t="s">
        <v>165</v>
      </c>
      <c r="C236" t="s">
        <v>165</v>
      </c>
      <c r="F236" t="s">
        <v>165</v>
      </c>
      <c r="G236" t="s">
        <v>165</v>
      </c>
    </row>
    <row r="237">
      <c r="B237" t="s">
        <v>165</v>
      </c>
      <c r="C237" t="s">
        <v>165</v>
      </c>
      <c r="F237" t="s">
        <v>165</v>
      </c>
      <c r="G237" t="s">
        <v>165</v>
      </c>
    </row>
    <row r="238">
      <c r="B238" t="s">
        <v>165</v>
      </c>
      <c r="C238" t="s">
        <v>165</v>
      </c>
      <c r="F238" t="s">
        <v>165</v>
      </c>
      <c r="G238" t="s">
        <v>165</v>
      </c>
    </row>
    <row r="239">
      <c r="B239" t="s">
        <v>165</v>
      </c>
      <c r="C239" t="s">
        <v>165</v>
      </c>
      <c r="F239" t="s">
        <v>165</v>
      </c>
      <c r="G239" t="s">
        <v>165</v>
      </c>
    </row>
    <row r="240">
      <c r="B240" t="s">
        <v>165</v>
      </c>
      <c r="C240" t="s">
        <v>165</v>
      </c>
      <c r="F240" t="s">
        <v>165</v>
      </c>
      <c r="G240" t="s">
        <v>165</v>
      </c>
    </row>
    <row r="241">
      <c r="B241" t="s">
        <v>165</v>
      </c>
      <c r="C241" t="s">
        <v>165</v>
      </c>
      <c r="F241" t="s">
        <v>165</v>
      </c>
      <c r="G241" t="s">
        <v>165</v>
      </c>
    </row>
    <row r="242">
      <c r="B242" t="s">
        <v>165</v>
      </c>
      <c r="C242" t="s">
        <v>165</v>
      </c>
      <c r="F242" t="s">
        <v>165</v>
      </c>
      <c r="G242" t="s">
        <v>165</v>
      </c>
    </row>
    <row r="243">
      <c r="B243" t="s">
        <v>165</v>
      </c>
      <c r="C243" t="s">
        <v>165</v>
      </c>
      <c r="F243" t="s">
        <v>165</v>
      </c>
      <c r="G243" t="s">
        <v>165</v>
      </c>
    </row>
    <row r="244">
      <c r="B244" t="s">
        <v>165</v>
      </c>
      <c r="C244" t="s">
        <v>165</v>
      </c>
      <c r="F244" t="s">
        <v>165</v>
      </c>
      <c r="G244" t="s">
        <v>165</v>
      </c>
    </row>
    <row r="245">
      <c r="B245" t="s">
        <v>165</v>
      </c>
      <c r="C245" t="s">
        <v>165</v>
      </c>
      <c r="F245" t="s">
        <v>165</v>
      </c>
      <c r="G245" t="s">
        <v>165</v>
      </c>
    </row>
    <row r="246">
      <c r="B246" t="s">
        <v>165</v>
      </c>
      <c r="C246" t="s">
        <v>165</v>
      </c>
      <c r="F246" t="s">
        <v>165</v>
      </c>
      <c r="G246" t="s">
        <v>165</v>
      </c>
    </row>
    <row r="247">
      <c r="B247" t="s">
        <v>165</v>
      </c>
      <c r="C247" t="s">
        <v>165</v>
      </c>
      <c r="F247" t="s">
        <v>165</v>
      </c>
      <c r="G247" t="s">
        <v>165</v>
      </c>
    </row>
    <row r="248">
      <c r="B248" t="s">
        <v>165</v>
      </c>
      <c r="C248" t="s">
        <v>165</v>
      </c>
      <c r="F248" t="s">
        <v>165</v>
      </c>
      <c r="G248" t="s">
        <v>165</v>
      </c>
    </row>
    <row r="249">
      <c r="B249" t="s">
        <v>165</v>
      </c>
      <c r="C249" t="s">
        <v>165</v>
      </c>
      <c r="F249" t="s">
        <v>165</v>
      </c>
      <c r="G249" t="s">
        <v>165</v>
      </c>
    </row>
    <row r="250">
      <c r="B250" t="s">
        <v>165</v>
      </c>
      <c r="C250" t="s">
        <v>165</v>
      </c>
      <c r="F250" t="s">
        <v>165</v>
      </c>
      <c r="G250" t="s">
        <v>165</v>
      </c>
    </row>
    <row r="251">
      <c r="B251" t="s">
        <v>165</v>
      </c>
      <c r="C251" t="s">
        <v>165</v>
      </c>
      <c r="F251" t="s">
        <v>165</v>
      </c>
      <c r="G251" t="s">
        <v>165</v>
      </c>
    </row>
    <row r="252">
      <c r="B252" t="s">
        <v>165</v>
      </c>
      <c r="C252" t="s">
        <v>165</v>
      </c>
      <c r="F252" t="s">
        <v>165</v>
      </c>
      <c r="G252" t="s">
        <v>165</v>
      </c>
    </row>
    <row r="253">
      <c r="B253" t="s">
        <v>165</v>
      </c>
      <c r="C253" t="s">
        <v>165</v>
      </c>
      <c r="F253" t="s">
        <v>165</v>
      </c>
      <c r="G253" t="s">
        <v>165</v>
      </c>
    </row>
    <row r="254">
      <c r="B254" t="s">
        <v>165</v>
      </c>
      <c r="C254" t="s">
        <v>165</v>
      </c>
      <c r="F254" t="s">
        <v>165</v>
      </c>
      <c r="G254" t="s">
        <v>165</v>
      </c>
    </row>
    <row r="255">
      <c r="B255" t="s">
        <v>165</v>
      </c>
      <c r="C255" t="s">
        <v>165</v>
      </c>
      <c r="F255" t="s">
        <v>165</v>
      </c>
      <c r="G255" t="s">
        <v>165</v>
      </c>
    </row>
    <row r="256">
      <c r="B256" t="s">
        <v>165</v>
      </c>
      <c r="C256" t="s">
        <v>165</v>
      </c>
      <c r="F256" t="s">
        <v>165</v>
      </c>
      <c r="G256" t="s">
        <v>165</v>
      </c>
    </row>
    <row r="257">
      <c r="B257" t="s">
        <v>165</v>
      </c>
      <c r="C257" t="s">
        <v>165</v>
      </c>
      <c r="F257" t="s">
        <v>165</v>
      </c>
      <c r="G257" t="s">
        <v>165</v>
      </c>
    </row>
    <row r="258">
      <c r="B258" t="s">
        <v>165</v>
      </c>
      <c r="C258" t="s">
        <v>165</v>
      </c>
      <c r="F258" t="s">
        <v>165</v>
      </c>
      <c r="G258" t="s">
        <v>165</v>
      </c>
    </row>
    <row r="259">
      <c r="B259" t="s">
        <v>165</v>
      </c>
      <c r="C259" t="s">
        <v>165</v>
      </c>
      <c r="F259" t="s">
        <v>165</v>
      </c>
      <c r="G259" t="s">
        <v>165</v>
      </c>
    </row>
    <row r="260">
      <c r="B260" t="s">
        <v>165</v>
      </c>
      <c r="C260" t="s">
        <v>165</v>
      </c>
      <c r="F260" t="s">
        <v>165</v>
      </c>
      <c r="G260" t="s">
        <v>165</v>
      </c>
    </row>
    <row r="261">
      <c r="B261" t="s">
        <v>165</v>
      </c>
      <c r="C261" t="s">
        <v>165</v>
      </c>
      <c r="F261" t="s">
        <v>165</v>
      </c>
      <c r="G261" t="s">
        <v>165</v>
      </c>
    </row>
    <row r="262">
      <c r="B262" t="s">
        <v>165</v>
      </c>
      <c r="C262" t="s">
        <v>165</v>
      </c>
      <c r="F262" t="s">
        <v>165</v>
      </c>
      <c r="G262" t="s">
        <v>165</v>
      </c>
    </row>
    <row r="263">
      <c r="B263" t="s">
        <v>165</v>
      </c>
      <c r="C263" t="s">
        <v>165</v>
      </c>
      <c r="F263" t="s">
        <v>165</v>
      </c>
      <c r="G263" t="s">
        <v>165</v>
      </c>
    </row>
    <row r="264">
      <c r="B264" t="s">
        <v>165</v>
      </c>
      <c r="C264" t="s">
        <v>165</v>
      </c>
      <c r="F264" t="s">
        <v>165</v>
      </c>
      <c r="G264" t="s">
        <v>165</v>
      </c>
    </row>
    <row r="265">
      <c r="B265" t="s">
        <v>165</v>
      </c>
      <c r="C265" t="s">
        <v>165</v>
      </c>
      <c r="F265" t="s">
        <v>165</v>
      </c>
      <c r="G265" t="s">
        <v>165</v>
      </c>
    </row>
    <row r="266">
      <c r="B266" t="s">
        <v>165</v>
      </c>
      <c r="C266" t="s">
        <v>165</v>
      </c>
      <c r="F266" t="s">
        <v>165</v>
      </c>
      <c r="G266" t="s">
        <v>165</v>
      </c>
    </row>
    <row r="267">
      <c r="B267" t="s">
        <v>165</v>
      </c>
      <c r="C267" t="s">
        <v>165</v>
      </c>
      <c r="F267" t="s">
        <v>165</v>
      </c>
      <c r="G267" t="s">
        <v>165</v>
      </c>
    </row>
    <row r="268">
      <c r="B268" t="s">
        <v>165</v>
      </c>
      <c r="C268" t="s">
        <v>165</v>
      </c>
      <c r="F268" t="s">
        <v>165</v>
      </c>
      <c r="G268" t="s">
        <v>165</v>
      </c>
    </row>
    <row r="269">
      <c r="B269" t="s">
        <v>165</v>
      </c>
      <c r="C269" t="s">
        <v>165</v>
      </c>
      <c r="F269" t="s">
        <v>165</v>
      </c>
      <c r="G269" t="s">
        <v>165</v>
      </c>
    </row>
    <row r="270">
      <c r="B270" t="s">
        <v>165</v>
      </c>
      <c r="C270" t="s">
        <v>165</v>
      </c>
      <c r="F270" t="s">
        <v>165</v>
      </c>
      <c r="G270" t="s">
        <v>165</v>
      </c>
    </row>
    <row r="271">
      <c r="B271" t="s">
        <v>165</v>
      </c>
      <c r="C271" t="s">
        <v>165</v>
      </c>
      <c r="F271" t="s">
        <v>165</v>
      </c>
      <c r="G271" t="s">
        <v>165</v>
      </c>
    </row>
    <row r="272">
      <c r="B272" t="s">
        <v>165</v>
      </c>
      <c r="C272" t="s">
        <v>165</v>
      </c>
      <c r="F272" t="s">
        <v>165</v>
      </c>
      <c r="G272" t="s">
        <v>165</v>
      </c>
    </row>
    <row r="273">
      <c r="B273" t="s">
        <v>165</v>
      </c>
      <c r="C273" t="s">
        <v>165</v>
      </c>
      <c r="F273" t="s">
        <v>165</v>
      </c>
      <c r="G273" t="s">
        <v>165</v>
      </c>
    </row>
    <row r="274">
      <c r="B274" t="s">
        <v>165</v>
      </c>
      <c r="C274" t="s">
        <v>165</v>
      </c>
      <c r="F274" t="s">
        <v>165</v>
      </c>
      <c r="G274" t="s">
        <v>165</v>
      </c>
    </row>
    <row r="275">
      <c r="B275" t="s">
        <v>165</v>
      </c>
      <c r="C275" t="s">
        <v>165</v>
      </c>
      <c r="F275" t="s">
        <v>165</v>
      </c>
      <c r="G275" t="s">
        <v>165</v>
      </c>
    </row>
    <row r="276">
      <c r="B276" t="s">
        <v>165</v>
      </c>
      <c r="C276" t="s">
        <v>165</v>
      </c>
      <c r="F276" t="s">
        <v>165</v>
      </c>
      <c r="G276" t="s">
        <v>165</v>
      </c>
    </row>
    <row r="277">
      <c r="B277" t="s">
        <v>165</v>
      </c>
      <c r="C277" t="s">
        <v>165</v>
      </c>
      <c r="F277" t="s">
        <v>165</v>
      </c>
      <c r="G277" t="s">
        <v>165</v>
      </c>
    </row>
    <row r="278">
      <c r="B278" t="s">
        <v>165</v>
      </c>
      <c r="C278" t="s">
        <v>165</v>
      </c>
      <c r="F278" t="s">
        <v>165</v>
      </c>
      <c r="G278" t="s">
        <v>165</v>
      </c>
    </row>
    <row r="279">
      <c r="B279" t="s">
        <v>165</v>
      </c>
      <c r="C279" t="s">
        <v>165</v>
      </c>
      <c r="F279" t="s">
        <v>165</v>
      </c>
      <c r="G279" t="s">
        <v>165</v>
      </c>
    </row>
    <row r="280">
      <c r="B280" t="s">
        <v>165</v>
      </c>
      <c r="C280" t="s">
        <v>165</v>
      </c>
      <c r="F280" t="s">
        <v>165</v>
      </c>
      <c r="G280" t="s">
        <v>165</v>
      </c>
    </row>
    <row r="281">
      <c r="B281" t="s">
        <v>165</v>
      </c>
      <c r="C281" t="s">
        <v>165</v>
      </c>
      <c r="F281" t="s">
        <v>165</v>
      </c>
      <c r="G281" t="s">
        <v>165</v>
      </c>
    </row>
    <row r="282">
      <c r="B282" t="s">
        <v>165</v>
      </c>
      <c r="C282" t="s">
        <v>165</v>
      </c>
      <c r="F282" t="s">
        <v>165</v>
      </c>
      <c r="G282" t="s">
        <v>165</v>
      </c>
    </row>
    <row r="283">
      <c r="B283" t="s">
        <v>165</v>
      </c>
      <c r="C283" t="s">
        <v>165</v>
      </c>
      <c r="F283" t="s">
        <v>165</v>
      </c>
      <c r="G283" t="s">
        <v>165</v>
      </c>
    </row>
    <row r="284">
      <c r="B284" t="s">
        <v>165</v>
      </c>
      <c r="C284" t="s">
        <v>165</v>
      </c>
      <c r="F284" t="s">
        <v>165</v>
      </c>
      <c r="G284" t="s">
        <v>165</v>
      </c>
    </row>
    <row r="285">
      <c r="B285" t="s">
        <v>165</v>
      </c>
      <c r="C285" t="s">
        <v>165</v>
      </c>
      <c r="F285" t="s">
        <v>165</v>
      </c>
      <c r="G285" t="s">
        <v>165</v>
      </c>
    </row>
    <row r="286">
      <c r="B286" t="s">
        <v>165</v>
      </c>
      <c r="C286" t="s">
        <v>165</v>
      </c>
      <c r="F286" t="s">
        <v>165</v>
      </c>
      <c r="G286" t="s">
        <v>165</v>
      </c>
    </row>
    <row r="287">
      <c r="B287" t="s">
        <v>165</v>
      </c>
      <c r="C287" t="s">
        <v>165</v>
      </c>
      <c r="F287" t="s">
        <v>165</v>
      </c>
      <c r="G287" t="s">
        <v>165</v>
      </c>
    </row>
    <row r="288">
      <c r="B288" t="s">
        <v>165</v>
      </c>
      <c r="C288" t="s">
        <v>165</v>
      </c>
      <c r="F288" t="s">
        <v>165</v>
      </c>
      <c r="G288" t="s">
        <v>165</v>
      </c>
    </row>
    <row r="289">
      <c r="B289" t="s">
        <v>165</v>
      </c>
      <c r="C289" t="s">
        <v>165</v>
      </c>
      <c r="F289" t="s">
        <v>165</v>
      </c>
      <c r="G289" t="s">
        <v>165</v>
      </c>
    </row>
    <row r="290">
      <c r="B290" t="s">
        <v>165</v>
      </c>
      <c r="C290" t="s">
        <v>165</v>
      </c>
      <c r="F290" t="s">
        <v>165</v>
      </c>
      <c r="G290" t="s">
        <v>165</v>
      </c>
    </row>
    <row r="291">
      <c r="B291" t="s">
        <v>165</v>
      </c>
      <c r="C291" t="s">
        <v>165</v>
      </c>
      <c r="F291" t="s">
        <v>165</v>
      </c>
      <c r="G291" t="s">
        <v>165</v>
      </c>
    </row>
    <row r="292">
      <c r="B292" t="s">
        <v>165</v>
      </c>
      <c r="C292" t="s">
        <v>165</v>
      </c>
      <c r="F292" t="s">
        <v>165</v>
      </c>
      <c r="G292" t="s">
        <v>165</v>
      </c>
    </row>
    <row r="293">
      <c r="B293" t="s">
        <v>165</v>
      </c>
      <c r="C293" t="s">
        <v>165</v>
      </c>
      <c r="F293" t="s">
        <v>165</v>
      </c>
      <c r="G293" t="s">
        <v>165</v>
      </c>
    </row>
    <row r="294">
      <c r="B294" t="s">
        <v>165</v>
      </c>
      <c r="C294" t="s">
        <v>165</v>
      </c>
      <c r="F294" t="s">
        <v>165</v>
      </c>
      <c r="G294" t="s">
        <v>165</v>
      </c>
    </row>
    <row r="295">
      <c r="B295" t="s">
        <v>165</v>
      </c>
      <c r="C295" t="s">
        <v>165</v>
      </c>
      <c r="F295" t="s">
        <v>165</v>
      </c>
      <c r="G295" t="s">
        <v>165</v>
      </c>
    </row>
    <row r="296">
      <c r="B296" t="s">
        <v>165</v>
      </c>
      <c r="C296" t="s">
        <v>165</v>
      </c>
      <c r="F296" t="s">
        <v>165</v>
      </c>
      <c r="G296" t="s">
        <v>165</v>
      </c>
    </row>
    <row r="297">
      <c r="B297" t="s">
        <v>165</v>
      </c>
      <c r="C297" t="s">
        <v>165</v>
      </c>
      <c r="F297" t="s">
        <v>165</v>
      </c>
      <c r="G297" t="s">
        <v>165</v>
      </c>
    </row>
    <row r="298">
      <c r="B298" t="s">
        <v>165</v>
      </c>
      <c r="C298" t="s">
        <v>165</v>
      </c>
      <c r="F298" t="s">
        <v>165</v>
      </c>
      <c r="G298" t="s">
        <v>165</v>
      </c>
    </row>
    <row r="299">
      <c r="B299" t="s">
        <v>165</v>
      </c>
      <c r="C299" t="s">
        <v>165</v>
      </c>
      <c r="F299" t="s">
        <v>165</v>
      </c>
      <c r="G299" t="s">
        <v>165</v>
      </c>
    </row>
    <row r="300">
      <c r="B300" t="s">
        <v>165</v>
      </c>
      <c r="C300" t="s">
        <v>165</v>
      </c>
      <c r="F300" t="s">
        <v>165</v>
      </c>
      <c r="G300" t="s">
        <v>165</v>
      </c>
    </row>
    <row r="301">
      <c r="B301" t="s">
        <v>165</v>
      </c>
      <c r="C301" t="s">
        <v>165</v>
      </c>
      <c r="F301" t="s">
        <v>165</v>
      </c>
      <c r="G301" t="s">
        <v>165</v>
      </c>
    </row>
    <row r="302">
      <c r="B302" t="s">
        <v>165</v>
      </c>
      <c r="C302" t="s">
        <v>165</v>
      </c>
      <c r="F302" t="s">
        <v>165</v>
      </c>
      <c r="G302" t="s">
        <v>165</v>
      </c>
    </row>
    <row r="303">
      <c r="B303" t="s">
        <v>165</v>
      </c>
      <c r="C303" t="s">
        <v>165</v>
      </c>
      <c r="F303" t="s">
        <v>165</v>
      </c>
      <c r="G303" t="s">
        <v>165</v>
      </c>
    </row>
    <row r="304">
      <c r="B304" t="s">
        <v>165</v>
      </c>
      <c r="C304" t="s">
        <v>165</v>
      </c>
      <c r="F304" t="s">
        <v>165</v>
      </c>
      <c r="G304" t="s">
        <v>165</v>
      </c>
    </row>
    <row r="305">
      <c r="B305" t="s">
        <v>165</v>
      </c>
      <c r="C305" t="s">
        <v>165</v>
      </c>
      <c r="F305" t="s">
        <v>165</v>
      </c>
      <c r="G305" t="s">
        <v>165</v>
      </c>
    </row>
    <row r="306">
      <c r="B306" t="s">
        <v>165</v>
      </c>
      <c r="C306" t="s">
        <v>165</v>
      </c>
      <c r="F306" t="s">
        <v>165</v>
      </c>
      <c r="G306" t="s">
        <v>165</v>
      </c>
    </row>
    <row r="307">
      <c r="B307" t="s">
        <v>165</v>
      </c>
      <c r="C307" t="s">
        <v>165</v>
      </c>
      <c r="F307" t="s">
        <v>165</v>
      </c>
      <c r="G307" t="s">
        <v>165</v>
      </c>
    </row>
    <row r="308">
      <c r="B308" t="s">
        <v>165</v>
      </c>
      <c r="C308" t="s">
        <v>165</v>
      </c>
      <c r="F308" t="s">
        <v>165</v>
      </c>
      <c r="G308" t="s">
        <v>165</v>
      </c>
    </row>
    <row r="309">
      <c r="B309" t="s">
        <v>165</v>
      </c>
      <c r="C309" t="s">
        <v>165</v>
      </c>
      <c r="F309" t="s">
        <v>165</v>
      </c>
      <c r="G309" t="s">
        <v>165</v>
      </c>
    </row>
    <row r="310">
      <c r="B310" t="s">
        <v>165</v>
      </c>
      <c r="C310" t="s">
        <v>165</v>
      </c>
      <c r="F310" t="s">
        <v>165</v>
      </c>
      <c r="G310" t="s">
        <v>165</v>
      </c>
    </row>
    <row r="311">
      <c r="B311" t="s">
        <v>165</v>
      </c>
      <c r="C311" t="s">
        <v>165</v>
      </c>
      <c r="F311" t="s">
        <v>165</v>
      </c>
      <c r="G311" t="s">
        <v>165</v>
      </c>
    </row>
    <row r="312">
      <c r="B312" t="s">
        <v>165</v>
      </c>
      <c r="C312" t="s">
        <v>165</v>
      </c>
      <c r="F312" t="s">
        <v>165</v>
      </c>
      <c r="G312" t="s">
        <v>165</v>
      </c>
    </row>
    <row r="313">
      <c r="B313" t="s">
        <v>165</v>
      </c>
      <c r="C313" t="s">
        <v>165</v>
      </c>
      <c r="F313" t="s">
        <v>165</v>
      </c>
      <c r="G313" t="s">
        <v>165</v>
      </c>
    </row>
    <row r="314">
      <c r="B314" t="s">
        <v>165</v>
      </c>
      <c r="C314" t="s">
        <v>165</v>
      </c>
      <c r="F314" t="s">
        <v>165</v>
      </c>
      <c r="G314" t="s">
        <v>165</v>
      </c>
    </row>
    <row r="315">
      <c r="B315" t="s">
        <v>165</v>
      </c>
      <c r="C315" t="s">
        <v>165</v>
      </c>
      <c r="F315" t="s">
        <v>165</v>
      </c>
      <c r="G315" t="s">
        <v>165</v>
      </c>
    </row>
    <row r="316">
      <c r="B316" t="s">
        <v>165</v>
      </c>
      <c r="C316" t="s">
        <v>165</v>
      </c>
      <c r="F316" t="s">
        <v>165</v>
      </c>
      <c r="G316" t="s">
        <v>165</v>
      </c>
    </row>
    <row r="317">
      <c r="B317" t="s">
        <v>165</v>
      </c>
      <c r="C317" t="s">
        <v>165</v>
      </c>
      <c r="F317" t="s">
        <v>165</v>
      </c>
      <c r="G317" t="s">
        <v>165</v>
      </c>
    </row>
    <row r="318">
      <c r="B318" t="s">
        <v>165</v>
      </c>
      <c r="C318" t="s">
        <v>165</v>
      </c>
      <c r="F318" t="s">
        <v>165</v>
      </c>
      <c r="G318" t="s">
        <v>165</v>
      </c>
    </row>
    <row r="319">
      <c r="B319" t="s">
        <v>165</v>
      </c>
      <c r="C319" t="s">
        <v>165</v>
      </c>
      <c r="F319" t="s">
        <v>165</v>
      </c>
      <c r="G319" t="s">
        <v>165</v>
      </c>
    </row>
    <row r="320">
      <c r="B320" t="s">
        <v>165</v>
      </c>
      <c r="C320" t="s">
        <v>165</v>
      </c>
      <c r="F320" t="s">
        <v>165</v>
      </c>
      <c r="G320" t="s">
        <v>165</v>
      </c>
    </row>
    <row r="321">
      <c r="B321" t="s">
        <v>165</v>
      </c>
      <c r="C321" t="s">
        <v>165</v>
      </c>
      <c r="F321" t="s">
        <v>165</v>
      </c>
      <c r="G321" t="s">
        <v>165</v>
      </c>
    </row>
    <row r="322">
      <c r="B322" t="s">
        <v>165</v>
      </c>
      <c r="C322" t="s">
        <v>165</v>
      </c>
      <c r="F322" t="s">
        <v>165</v>
      </c>
      <c r="G322" t="s">
        <v>165</v>
      </c>
    </row>
    <row r="323">
      <c r="B323" t="s">
        <v>165</v>
      </c>
      <c r="C323" t="s">
        <v>165</v>
      </c>
      <c r="F323" t="s">
        <v>165</v>
      </c>
      <c r="G323" t="s">
        <v>165</v>
      </c>
    </row>
    <row r="324">
      <c r="B324" t="s">
        <v>165</v>
      </c>
      <c r="C324" t="s">
        <v>165</v>
      </c>
      <c r="F324" t="s">
        <v>165</v>
      </c>
      <c r="G324" t="s">
        <v>165</v>
      </c>
    </row>
    <row r="325">
      <c r="B325" t="s">
        <v>165</v>
      </c>
      <c r="C325" t="s">
        <v>165</v>
      </c>
      <c r="F325" t="s">
        <v>165</v>
      </c>
      <c r="G325" t="s">
        <v>165</v>
      </c>
    </row>
    <row r="326">
      <c r="B326" t="s">
        <v>165</v>
      </c>
      <c r="C326" t="s">
        <v>165</v>
      </c>
      <c r="F326" t="s">
        <v>165</v>
      </c>
      <c r="G326" t="s">
        <v>165</v>
      </c>
    </row>
    <row r="327">
      <c r="B327" t="s">
        <v>165</v>
      </c>
      <c r="C327" t="s">
        <v>165</v>
      </c>
      <c r="F327" t="s">
        <v>165</v>
      </c>
      <c r="G327" t="s">
        <v>165</v>
      </c>
    </row>
    <row r="328">
      <c r="B328" t="s">
        <v>165</v>
      </c>
      <c r="C328" t="s">
        <v>165</v>
      </c>
      <c r="F328" t="s">
        <v>165</v>
      </c>
      <c r="G328" t="s">
        <v>165</v>
      </c>
    </row>
    <row r="329">
      <c r="B329" t="s">
        <v>165</v>
      </c>
      <c r="C329" t="s">
        <v>165</v>
      </c>
      <c r="F329" t="s">
        <v>165</v>
      </c>
      <c r="G329" t="s">
        <v>165</v>
      </c>
    </row>
    <row r="330">
      <c r="B330" t="s">
        <v>165</v>
      </c>
      <c r="C330" t="s">
        <v>165</v>
      </c>
      <c r="F330" t="s">
        <v>165</v>
      </c>
      <c r="G330" t="s">
        <v>165</v>
      </c>
    </row>
    <row r="331">
      <c r="B331" t="s">
        <v>165</v>
      </c>
      <c r="C331" t="s">
        <v>165</v>
      </c>
      <c r="F331" t="s">
        <v>165</v>
      </c>
      <c r="G331" t="s">
        <v>165</v>
      </c>
    </row>
    <row r="332">
      <c r="B332" t="s">
        <v>165</v>
      </c>
      <c r="C332" t="s">
        <v>165</v>
      </c>
      <c r="F332" t="s">
        <v>165</v>
      </c>
      <c r="G332" t="s">
        <v>165</v>
      </c>
    </row>
    <row r="333">
      <c r="B333" t="s">
        <v>165</v>
      </c>
      <c r="C333" t="s">
        <v>165</v>
      </c>
      <c r="F333" t="s">
        <v>165</v>
      </c>
      <c r="G333" t="s">
        <v>165</v>
      </c>
    </row>
    <row r="334">
      <c r="B334" t="s">
        <v>165</v>
      </c>
      <c r="C334" t="s">
        <v>165</v>
      </c>
      <c r="F334" t="s">
        <v>165</v>
      </c>
      <c r="G334" t="s">
        <v>165</v>
      </c>
    </row>
    <row r="335">
      <c r="B335" t="s">
        <v>165</v>
      </c>
      <c r="C335" t="s">
        <v>165</v>
      </c>
      <c r="F335" t="s">
        <v>165</v>
      </c>
      <c r="G335" t="s">
        <v>165</v>
      </c>
    </row>
    <row r="336">
      <c r="B336" t="s">
        <v>165</v>
      </c>
      <c r="C336" t="s">
        <v>165</v>
      </c>
      <c r="F336" t="s">
        <v>165</v>
      </c>
      <c r="G336" t="s">
        <v>165</v>
      </c>
    </row>
    <row r="337">
      <c r="B337" t="s">
        <v>165</v>
      </c>
      <c r="C337" t="s">
        <v>165</v>
      </c>
      <c r="F337" t="s">
        <v>165</v>
      </c>
      <c r="G337" t="s">
        <v>165</v>
      </c>
    </row>
    <row r="338">
      <c r="B338" t="s">
        <v>165</v>
      </c>
      <c r="C338" t="s">
        <v>165</v>
      </c>
      <c r="F338" t="s">
        <v>165</v>
      </c>
      <c r="G338" t="s">
        <v>165</v>
      </c>
    </row>
    <row r="339">
      <c r="B339" t="s">
        <v>165</v>
      </c>
      <c r="C339" t="s">
        <v>165</v>
      </c>
      <c r="F339" t="s">
        <v>165</v>
      </c>
      <c r="G339" t="s">
        <v>165</v>
      </c>
    </row>
    <row r="340">
      <c r="B340" t="s">
        <v>165</v>
      </c>
      <c r="C340" t="s">
        <v>165</v>
      </c>
      <c r="F340" t="s">
        <v>165</v>
      </c>
      <c r="G340" t="s">
        <v>165</v>
      </c>
    </row>
    <row r="341">
      <c r="B341" t="s">
        <v>165</v>
      </c>
      <c r="C341" t="s">
        <v>165</v>
      </c>
      <c r="F341" t="s">
        <v>165</v>
      </c>
      <c r="G341" t="s">
        <v>165</v>
      </c>
    </row>
    <row r="342">
      <c r="B342" t="s">
        <v>165</v>
      </c>
      <c r="C342" t="s">
        <v>165</v>
      </c>
      <c r="F342" t="s">
        <v>165</v>
      </c>
      <c r="G342" t="s">
        <v>165</v>
      </c>
    </row>
    <row r="343">
      <c r="B343" t="s">
        <v>165</v>
      </c>
      <c r="C343" t="s">
        <v>165</v>
      </c>
      <c r="F343" t="s">
        <v>165</v>
      </c>
      <c r="G343" t="s">
        <v>165</v>
      </c>
    </row>
    <row r="344">
      <c r="B344" t="s">
        <v>165</v>
      </c>
      <c r="C344" t="s">
        <v>165</v>
      </c>
      <c r="F344" t="s">
        <v>165</v>
      </c>
      <c r="G344" t="s">
        <v>165</v>
      </c>
    </row>
    <row r="345">
      <c r="B345" t="s">
        <v>165</v>
      </c>
      <c r="C345" t="s">
        <v>165</v>
      </c>
      <c r="F345" t="s">
        <v>165</v>
      </c>
      <c r="G345" t="s">
        <v>165</v>
      </c>
    </row>
    <row r="346">
      <c r="B346" t="s">
        <v>165</v>
      </c>
      <c r="C346" t="s">
        <v>165</v>
      </c>
      <c r="F346" t="s">
        <v>165</v>
      </c>
      <c r="G346" t="s">
        <v>165</v>
      </c>
    </row>
    <row r="347">
      <c r="B347" t="s">
        <v>165</v>
      </c>
      <c r="C347" t="s">
        <v>165</v>
      </c>
      <c r="F347" t="s">
        <v>165</v>
      </c>
      <c r="G347" t="s">
        <v>165</v>
      </c>
    </row>
    <row r="348">
      <c r="B348" t="s">
        <v>165</v>
      </c>
      <c r="C348" t="s">
        <v>165</v>
      </c>
      <c r="F348" t="s">
        <v>165</v>
      </c>
      <c r="G348" t="s">
        <v>165</v>
      </c>
    </row>
    <row r="349">
      <c r="B349" t="s">
        <v>165</v>
      </c>
      <c r="C349" t="s">
        <v>165</v>
      </c>
      <c r="F349" t="s">
        <v>165</v>
      </c>
      <c r="G349" t="s">
        <v>165</v>
      </c>
    </row>
    <row r="350">
      <c r="B350" t="s">
        <v>165</v>
      </c>
      <c r="C350" t="s">
        <v>165</v>
      </c>
      <c r="F350" t="s">
        <v>165</v>
      </c>
      <c r="G350" t="s">
        <v>165</v>
      </c>
    </row>
    <row r="351">
      <c r="B351" t="s">
        <v>165</v>
      </c>
      <c r="C351" t="s">
        <v>165</v>
      </c>
      <c r="F351" t="s">
        <v>165</v>
      </c>
      <c r="G351" t="s">
        <v>165</v>
      </c>
    </row>
    <row r="352">
      <c r="B352" t="s">
        <v>165</v>
      </c>
      <c r="C352" t="s">
        <v>165</v>
      </c>
      <c r="F352" t="s">
        <v>165</v>
      </c>
      <c r="G352" t="s">
        <v>165</v>
      </c>
    </row>
    <row r="353">
      <c r="B353" t="s">
        <v>165</v>
      </c>
      <c r="C353" t="s">
        <v>165</v>
      </c>
      <c r="F353" t="s">
        <v>165</v>
      </c>
      <c r="G353" t="s">
        <v>165</v>
      </c>
    </row>
    <row r="354">
      <c r="B354" t="s">
        <v>165</v>
      </c>
      <c r="C354" t="s">
        <v>165</v>
      </c>
      <c r="F354" t="s">
        <v>165</v>
      </c>
      <c r="G354" t="s">
        <v>165</v>
      </c>
    </row>
    <row r="355">
      <c r="B355" t="s">
        <v>165</v>
      </c>
      <c r="C355" t="s">
        <v>165</v>
      </c>
      <c r="F355" t="s">
        <v>165</v>
      </c>
      <c r="G355" t="s">
        <v>165</v>
      </c>
    </row>
    <row r="356">
      <c r="B356" t="s">
        <v>165</v>
      </c>
      <c r="C356" t="s">
        <v>165</v>
      </c>
      <c r="F356" t="s">
        <v>165</v>
      </c>
      <c r="G356" t="s">
        <v>165</v>
      </c>
    </row>
    <row r="357">
      <c r="B357" t="s">
        <v>165</v>
      </c>
      <c r="C357" t="s">
        <v>165</v>
      </c>
      <c r="F357" t="s">
        <v>165</v>
      </c>
      <c r="G357" t="s">
        <v>165</v>
      </c>
    </row>
    <row r="358">
      <c r="B358" t="s">
        <v>165</v>
      </c>
      <c r="C358" t="s">
        <v>165</v>
      </c>
      <c r="F358" t="s">
        <v>165</v>
      </c>
      <c r="G358" t="s">
        <v>165</v>
      </c>
    </row>
    <row r="359">
      <c r="B359" t="s">
        <v>165</v>
      </c>
      <c r="C359" t="s">
        <v>165</v>
      </c>
      <c r="F359" t="s">
        <v>165</v>
      </c>
      <c r="G359" t="s">
        <v>165</v>
      </c>
    </row>
    <row r="360">
      <c r="B360" t="s">
        <v>165</v>
      </c>
      <c r="C360" t="s">
        <v>165</v>
      </c>
      <c r="F360" t="s">
        <v>165</v>
      </c>
      <c r="G360" t="s">
        <v>165</v>
      </c>
    </row>
    <row r="361">
      <c r="B361" t="s">
        <v>165</v>
      </c>
      <c r="C361" t="s">
        <v>165</v>
      </c>
      <c r="F361" t="s">
        <v>165</v>
      </c>
      <c r="G361" t="s">
        <v>165</v>
      </c>
    </row>
    <row r="362">
      <c r="B362" t="s">
        <v>165</v>
      </c>
      <c r="C362" t="s">
        <v>165</v>
      </c>
      <c r="F362" t="s">
        <v>165</v>
      </c>
      <c r="G362" t="s">
        <v>165</v>
      </c>
    </row>
    <row r="363">
      <c r="B363" t="s">
        <v>165</v>
      </c>
      <c r="C363" t="s">
        <v>165</v>
      </c>
      <c r="F363" t="s">
        <v>165</v>
      </c>
      <c r="G363" t="s">
        <v>165</v>
      </c>
    </row>
    <row r="364">
      <c r="B364" t="s">
        <v>165</v>
      </c>
      <c r="C364" t="s">
        <v>165</v>
      </c>
      <c r="F364" t="s">
        <v>165</v>
      </c>
      <c r="G364" t="s">
        <v>165</v>
      </c>
    </row>
    <row r="365">
      <c r="B365" t="s">
        <v>165</v>
      </c>
      <c r="C365" t="s">
        <v>165</v>
      </c>
      <c r="F365" t="s">
        <v>165</v>
      </c>
      <c r="G365" t="s">
        <v>165</v>
      </c>
    </row>
    <row r="366">
      <c r="B366" t="s">
        <v>165</v>
      </c>
      <c r="C366" t="s">
        <v>165</v>
      </c>
      <c r="F366" t="s">
        <v>165</v>
      </c>
      <c r="G366" t="s">
        <v>165</v>
      </c>
    </row>
    <row r="367">
      <c r="B367" t="s">
        <v>165</v>
      </c>
      <c r="C367" t="s">
        <v>165</v>
      </c>
      <c r="F367" t="s">
        <v>165</v>
      </c>
      <c r="G367" t="s">
        <v>165</v>
      </c>
    </row>
    <row r="368">
      <c r="B368" t="s">
        <v>165</v>
      </c>
      <c r="C368" t="s">
        <v>165</v>
      </c>
      <c r="F368" t="s">
        <v>165</v>
      </c>
      <c r="G368" t="s">
        <v>165</v>
      </c>
    </row>
    <row r="369">
      <c r="B369" t="s">
        <v>165</v>
      </c>
      <c r="C369" t="s">
        <v>165</v>
      </c>
      <c r="F369" t="s">
        <v>165</v>
      </c>
      <c r="G369" t="s">
        <v>165</v>
      </c>
    </row>
    <row r="370">
      <c r="B370" t="s">
        <v>165</v>
      </c>
      <c r="C370" t="s">
        <v>165</v>
      </c>
      <c r="F370" t="s">
        <v>165</v>
      </c>
      <c r="G370" t="s">
        <v>165</v>
      </c>
    </row>
    <row r="371">
      <c r="B371" t="s">
        <v>165</v>
      </c>
      <c r="C371" t="s">
        <v>165</v>
      </c>
      <c r="F371" t="s">
        <v>165</v>
      </c>
      <c r="G371" t="s">
        <v>165</v>
      </c>
    </row>
    <row r="372">
      <c r="B372" t="s">
        <v>165</v>
      </c>
      <c r="C372" t="s">
        <v>165</v>
      </c>
      <c r="F372" t="s">
        <v>165</v>
      </c>
      <c r="G372" t="s">
        <v>165</v>
      </c>
    </row>
    <row r="373">
      <c r="B373" t="s">
        <v>165</v>
      </c>
      <c r="C373" t="s">
        <v>165</v>
      </c>
      <c r="F373" t="s">
        <v>165</v>
      </c>
      <c r="G373" t="s">
        <v>165</v>
      </c>
    </row>
    <row r="374">
      <c r="B374" t="s">
        <v>165</v>
      </c>
      <c r="C374" t="s">
        <v>165</v>
      </c>
      <c r="F374" t="s">
        <v>165</v>
      </c>
      <c r="G374" t="s">
        <v>165</v>
      </c>
    </row>
    <row r="375">
      <c r="B375" t="s">
        <v>165</v>
      </c>
      <c r="C375" t="s">
        <v>165</v>
      </c>
      <c r="F375" t="s">
        <v>165</v>
      </c>
      <c r="G375" t="s">
        <v>165</v>
      </c>
    </row>
    <row r="376">
      <c r="B376" t="s">
        <v>165</v>
      </c>
      <c r="C376" t="s">
        <v>165</v>
      </c>
      <c r="F376" t="s">
        <v>165</v>
      </c>
      <c r="G376" t="s">
        <v>165</v>
      </c>
    </row>
    <row r="377">
      <c r="B377" t="s">
        <v>165</v>
      </c>
      <c r="C377" t="s">
        <v>165</v>
      </c>
      <c r="F377" t="s">
        <v>165</v>
      </c>
      <c r="G377" t="s">
        <v>165</v>
      </c>
    </row>
    <row r="378">
      <c r="B378" t="s">
        <v>165</v>
      </c>
      <c r="C378" t="s">
        <v>165</v>
      </c>
      <c r="F378" t="s">
        <v>165</v>
      </c>
      <c r="G378" t="s">
        <v>165</v>
      </c>
    </row>
    <row r="379">
      <c r="B379" t="s">
        <v>165</v>
      </c>
      <c r="C379" t="s">
        <v>165</v>
      </c>
      <c r="F379" t="s">
        <v>165</v>
      </c>
      <c r="G379" t="s">
        <v>165</v>
      </c>
    </row>
    <row r="380">
      <c r="B380" t="s">
        <v>165</v>
      </c>
      <c r="C380" t="s">
        <v>165</v>
      </c>
      <c r="F380" t="s">
        <v>165</v>
      </c>
      <c r="G380" t="s">
        <v>165</v>
      </c>
    </row>
    <row r="381">
      <c r="B381" t="s">
        <v>165</v>
      </c>
      <c r="C381" t="s">
        <v>165</v>
      </c>
      <c r="F381" t="s">
        <v>165</v>
      </c>
      <c r="G381" t="s">
        <v>165</v>
      </c>
    </row>
    <row r="382">
      <c r="B382" t="s">
        <v>165</v>
      </c>
      <c r="C382" t="s">
        <v>165</v>
      </c>
      <c r="F382" t="s">
        <v>165</v>
      </c>
      <c r="G382" t="s">
        <v>165</v>
      </c>
    </row>
    <row r="383">
      <c r="B383" t="s">
        <v>165</v>
      </c>
      <c r="C383" t="s">
        <v>165</v>
      </c>
      <c r="F383" t="s">
        <v>165</v>
      </c>
      <c r="G383" t="s">
        <v>165</v>
      </c>
    </row>
    <row r="384">
      <c r="B384" t="s">
        <v>165</v>
      </c>
      <c r="C384" t="s">
        <v>165</v>
      </c>
      <c r="F384" t="s">
        <v>165</v>
      </c>
      <c r="G384" t="s">
        <v>165</v>
      </c>
    </row>
    <row r="385">
      <c r="B385" t="s">
        <v>165</v>
      </c>
      <c r="C385" t="s">
        <v>165</v>
      </c>
      <c r="F385" t="s">
        <v>165</v>
      </c>
      <c r="G385" t="s">
        <v>165</v>
      </c>
    </row>
    <row r="386">
      <c r="B386" t="s">
        <v>165</v>
      </c>
      <c r="C386" t="s">
        <v>165</v>
      </c>
      <c r="F386" t="s">
        <v>165</v>
      </c>
      <c r="G386" t="s">
        <v>165</v>
      </c>
    </row>
    <row r="387">
      <c r="B387" t="s">
        <v>165</v>
      </c>
      <c r="C387" t="s">
        <v>165</v>
      </c>
      <c r="F387" t="s">
        <v>165</v>
      </c>
      <c r="G387" t="s">
        <v>165</v>
      </c>
    </row>
    <row r="388">
      <c r="B388" t="s">
        <v>165</v>
      </c>
      <c r="C388" t="s">
        <v>165</v>
      </c>
      <c r="F388" t="s">
        <v>165</v>
      </c>
      <c r="G388" t="s">
        <v>165</v>
      </c>
    </row>
    <row r="389">
      <c r="B389" t="s">
        <v>165</v>
      </c>
      <c r="C389" t="s">
        <v>165</v>
      </c>
      <c r="F389" t="s">
        <v>165</v>
      </c>
      <c r="G389" t="s">
        <v>165</v>
      </c>
    </row>
    <row r="390">
      <c r="B390" t="s">
        <v>165</v>
      </c>
      <c r="C390" t="s">
        <v>165</v>
      </c>
      <c r="F390" t="s">
        <v>165</v>
      </c>
      <c r="G390" t="s">
        <v>165</v>
      </c>
    </row>
    <row r="391">
      <c r="B391" t="s">
        <v>165</v>
      </c>
      <c r="C391" t="s">
        <v>165</v>
      </c>
      <c r="F391" t="s">
        <v>165</v>
      </c>
      <c r="G391" t="s">
        <v>165</v>
      </c>
    </row>
    <row r="392">
      <c r="B392" t="s">
        <v>165</v>
      </c>
      <c r="C392" t="s">
        <v>165</v>
      </c>
      <c r="F392" t="s">
        <v>165</v>
      </c>
      <c r="G392" t="s">
        <v>165</v>
      </c>
    </row>
    <row r="393">
      <c r="B393" t="s">
        <v>165</v>
      </c>
      <c r="C393" t="s">
        <v>165</v>
      </c>
      <c r="F393" t="s">
        <v>165</v>
      </c>
      <c r="G393" t="s">
        <v>165</v>
      </c>
    </row>
    <row r="394">
      <c r="B394" t="s">
        <v>165</v>
      </c>
      <c r="C394" t="s">
        <v>165</v>
      </c>
      <c r="F394" t="s">
        <v>165</v>
      </c>
      <c r="G394" t="s">
        <v>165</v>
      </c>
    </row>
    <row r="395">
      <c r="B395" t="s">
        <v>165</v>
      </c>
      <c r="C395" t="s">
        <v>165</v>
      </c>
      <c r="F395" t="s">
        <v>165</v>
      </c>
      <c r="G395" t="s">
        <v>165</v>
      </c>
    </row>
    <row r="396">
      <c r="B396" t="s">
        <v>165</v>
      </c>
      <c r="C396" t="s">
        <v>165</v>
      </c>
      <c r="F396" t="s">
        <v>165</v>
      </c>
      <c r="G396" t="s">
        <v>165</v>
      </c>
    </row>
    <row r="397">
      <c r="B397" t="s">
        <v>165</v>
      </c>
      <c r="C397" t="s">
        <v>165</v>
      </c>
      <c r="F397" t="s">
        <v>165</v>
      </c>
      <c r="G397" t="s">
        <v>165</v>
      </c>
    </row>
    <row r="398">
      <c r="B398" t="s">
        <v>165</v>
      </c>
      <c r="C398" t="s">
        <v>165</v>
      </c>
      <c r="F398" t="s">
        <v>165</v>
      </c>
      <c r="G398" t="s">
        <v>165</v>
      </c>
    </row>
    <row r="399">
      <c r="B399" t="s">
        <v>165</v>
      </c>
      <c r="C399" t="s">
        <v>165</v>
      </c>
      <c r="F399" t="s">
        <v>165</v>
      </c>
      <c r="G399" t="s">
        <v>165</v>
      </c>
    </row>
    <row r="400">
      <c r="B400" t="s">
        <v>165</v>
      </c>
      <c r="C400" t="s">
        <v>165</v>
      </c>
      <c r="F400" t="s">
        <v>165</v>
      </c>
      <c r="G400" t="s">
        <v>165</v>
      </c>
    </row>
    <row r="401">
      <c r="B401" t="s">
        <v>165</v>
      </c>
      <c r="C401" t="s">
        <v>165</v>
      </c>
      <c r="F401" t="s">
        <v>165</v>
      </c>
      <c r="G401" t="s">
        <v>165</v>
      </c>
    </row>
    <row r="402">
      <c r="B402" t="s">
        <v>165</v>
      </c>
      <c r="C402" t="s">
        <v>165</v>
      </c>
      <c r="F402" t="s">
        <v>165</v>
      </c>
      <c r="G402" t="s">
        <v>165</v>
      </c>
    </row>
    <row r="403">
      <c r="B403" t="s">
        <v>165</v>
      </c>
      <c r="C403" t="s">
        <v>165</v>
      </c>
      <c r="F403" t="s">
        <v>165</v>
      </c>
      <c r="G403" t="s">
        <v>165</v>
      </c>
    </row>
    <row r="404">
      <c r="B404" t="s">
        <v>165</v>
      </c>
      <c r="C404" t="s">
        <v>165</v>
      </c>
      <c r="F404" t="s">
        <v>165</v>
      </c>
      <c r="G404" t="s">
        <v>165</v>
      </c>
    </row>
    <row r="405">
      <c r="B405" t="s">
        <v>165</v>
      </c>
      <c r="C405" t="s">
        <v>165</v>
      </c>
      <c r="F405" t="s">
        <v>165</v>
      </c>
      <c r="G405" t="s">
        <v>165</v>
      </c>
    </row>
    <row r="406">
      <c r="B406" t="s">
        <v>165</v>
      </c>
      <c r="C406" t="s">
        <v>165</v>
      </c>
      <c r="F406" t="s">
        <v>165</v>
      </c>
      <c r="G406" t="s">
        <v>165</v>
      </c>
    </row>
    <row r="407">
      <c r="B407" t="s">
        <v>165</v>
      </c>
      <c r="C407" t="s">
        <v>165</v>
      </c>
      <c r="F407" t="s">
        <v>165</v>
      </c>
      <c r="G407" t="s">
        <v>165</v>
      </c>
    </row>
    <row r="408">
      <c r="B408" t="s">
        <v>165</v>
      </c>
      <c r="C408" t="s">
        <v>165</v>
      </c>
      <c r="F408" t="s">
        <v>165</v>
      </c>
      <c r="G408" t="s">
        <v>165</v>
      </c>
    </row>
    <row r="409">
      <c r="B409" t="s">
        <v>165</v>
      </c>
      <c r="C409" t="s">
        <v>165</v>
      </c>
      <c r="F409" t="s">
        <v>165</v>
      </c>
      <c r="G409" t="s">
        <v>165</v>
      </c>
    </row>
    <row r="410">
      <c r="B410" t="s">
        <v>165</v>
      </c>
      <c r="C410" t="s">
        <v>165</v>
      </c>
      <c r="F410" t="s">
        <v>165</v>
      </c>
      <c r="G410" t="s">
        <v>165</v>
      </c>
    </row>
    <row r="411">
      <c r="B411" t="s">
        <v>165</v>
      </c>
      <c r="C411" t="s">
        <v>165</v>
      </c>
      <c r="F411" t="s">
        <v>165</v>
      </c>
      <c r="G411" t="s">
        <v>165</v>
      </c>
    </row>
    <row r="412">
      <c r="B412" t="s">
        <v>165</v>
      </c>
      <c r="C412" t="s">
        <v>165</v>
      </c>
      <c r="F412" t="s">
        <v>165</v>
      </c>
      <c r="G412" t="s">
        <v>165</v>
      </c>
    </row>
    <row r="413">
      <c r="B413" t="s">
        <v>165</v>
      </c>
      <c r="C413" t="s">
        <v>165</v>
      </c>
      <c r="F413" t="s">
        <v>165</v>
      </c>
      <c r="G413" t="s">
        <v>165</v>
      </c>
    </row>
    <row r="414">
      <c r="B414" t="s">
        <v>165</v>
      </c>
      <c r="C414" t="s">
        <v>165</v>
      </c>
      <c r="F414" t="s">
        <v>165</v>
      </c>
      <c r="G414" t="s">
        <v>165</v>
      </c>
    </row>
    <row r="415">
      <c r="B415" t="s">
        <v>165</v>
      </c>
      <c r="C415" t="s">
        <v>165</v>
      </c>
      <c r="F415" t="s">
        <v>165</v>
      </c>
      <c r="G415" t="s">
        <v>165</v>
      </c>
    </row>
    <row r="416">
      <c r="B416" t="s">
        <v>165</v>
      </c>
      <c r="C416" t="s">
        <v>165</v>
      </c>
      <c r="F416" t="s">
        <v>165</v>
      </c>
      <c r="G416" t="s">
        <v>165</v>
      </c>
    </row>
    <row r="417">
      <c r="B417" t="s">
        <v>165</v>
      </c>
      <c r="C417" t="s">
        <v>165</v>
      </c>
      <c r="F417" t="s">
        <v>165</v>
      </c>
      <c r="G417" t="s">
        <v>165</v>
      </c>
    </row>
    <row r="418">
      <c r="B418" t="s">
        <v>165</v>
      </c>
      <c r="C418" t="s">
        <v>165</v>
      </c>
      <c r="F418" t="s">
        <v>165</v>
      </c>
      <c r="G418" t="s">
        <v>165</v>
      </c>
    </row>
    <row r="419">
      <c r="B419" t="s">
        <v>165</v>
      </c>
      <c r="C419" t="s">
        <v>165</v>
      </c>
      <c r="F419" t="s">
        <v>165</v>
      </c>
      <c r="G419" t="s">
        <v>165</v>
      </c>
    </row>
    <row r="420">
      <c r="B420" t="s">
        <v>165</v>
      </c>
      <c r="C420" t="s">
        <v>165</v>
      </c>
      <c r="F420" t="s">
        <v>165</v>
      </c>
      <c r="G420" t="s">
        <v>165</v>
      </c>
    </row>
    <row r="421">
      <c r="B421" t="s">
        <v>165</v>
      </c>
      <c r="C421" t="s">
        <v>165</v>
      </c>
      <c r="F421" t="s">
        <v>165</v>
      </c>
      <c r="G421" t="s">
        <v>165</v>
      </c>
    </row>
    <row r="422">
      <c r="B422" t="s">
        <v>165</v>
      </c>
      <c r="C422" t="s">
        <v>165</v>
      </c>
      <c r="F422" t="s">
        <v>165</v>
      </c>
      <c r="G422" t="s">
        <v>165</v>
      </c>
    </row>
    <row r="423">
      <c r="B423" t="s">
        <v>165</v>
      </c>
      <c r="C423" t="s">
        <v>165</v>
      </c>
      <c r="F423" t="s">
        <v>165</v>
      </c>
      <c r="G423" t="s">
        <v>165</v>
      </c>
    </row>
    <row r="424">
      <c r="B424" t="s">
        <v>165</v>
      </c>
      <c r="C424" t="s">
        <v>165</v>
      </c>
      <c r="F424" t="s">
        <v>165</v>
      </c>
      <c r="G424" t="s">
        <v>165</v>
      </c>
    </row>
    <row r="425">
      <c r="B425" t="s">
        <v>165</v>
      </c>
      <c r="C425" t="s">
        <v>165</v>
      </c>
      <c r="F425" t="s">
        <v>165</v>
      </c>
      <c r="G425" t="s">
        <v>165</v>
      </c>
    </row>
    <row r="426">
      <c r="B426" t="s">
        <v>165</v>
      </c>
      <c r="C426" t="s">
        <v>165</v>
      </c>
      <c r="F426" t="s">
        <v>165</v>
      </c>
      <c r="G426" t="s">
        <v>165</v>
      </c>
    </row>
    <row r="427">
      <c r="B427" t="s">
        <v>165</v>
      </c>
      <c r="C427" t="s">
        <v>165</v>
      </c>
      <c r="F427" t="s">
        <v>165</v>
      </c>
      <c r="G427" t="s">
        <v>165</v>
      </c>
    </row>
    <row r="428">
      <c r="B428" t="s">
        <v>165</v>
      </c>
      <c r="C428" t="s">
        <v>165</v>
      </c>
      <c r="F428" t="s">
        <v>165</v>
      </c>
      <c r="G428" t="s">
        <v>165</v>
      </c>
    </row>
    <row r="429">
      <c r="B429" t="s">
        <v>165</v>
      </c>
      <c r="C429" t="s">
        <v>165</v>
      </c>
      <c r="F429" t="s">
        <v>165</v>
      </c>
      <c r="G429" t="s">
        <v>165</v>
      </c>
    </row>
    <row r="430">
      <c r="B430" t="s">
        <v>165</v>
      </c>
      <c r="C430" t="s">
        <v>165</v>
      </c>
      <c r="F430" t="s">
        <v>165</v>
      </c>
      <c r="G430" t="s">
        <v>165</v>
      </c>
    </row>
    <row r="431">
      <c r="B431" t="s">
        <v>165</v>
      </c>
      <c r="C431" t="s">
        <v>165</v>
      </c>
      <c r="F431" t="s">
        <v>165</v>
      </c>
      <c r="G431" t="s">
        <v>165</v>
      </c>
    </row>
    <row r="432">
      <c r="B432" t="s">
        <v>165</v>
      </c>
      <c r="C432" t="s">
        <v>165</v>
      </c>
      <c r="F432" t="s">
        <v>165</v>
      </c>
      <c r="G432" t="s">
        <v>165</v>
      </c>
    </row>
    <row r="433">
      <c r="B433" t="s">
        <v>165</v>
      </c>
      <c r="C433" t="s">
        <v>165</v>
      </c>
      <c r="F433" t="s">
        <v>165</v>
      </c>
      <c r="G433" t="s">
        <v>165</v>
      </c>
    </row>
    <row r="434">
      <c r="B434" t="s">
        <v>165</v>
      </c>
      <c r="C434" t="s">
        <v>165</v>
      </c>
      <c r="F434" t="s">
        <v>165</v>
      </c>
      <c r="G434" t="s">
        <v>165</v>
      </c>
    </row>
    <row r="435">
      <c r="B435" t="s">
        <v>165</v>
      </c>
      <c r="C435" t="s">
        <v>165</v>
      </c>
      <c r="F435" t="s">
        <v>165</v>
      </c>
      <c r="G435" t="s">
        <v>165</v>
      </c>
    </row>
    <row r="436">
      <c r="B436" t="s">
        <v>165</v>
      </c>
      <c r="C436" t="s">
        <v>165</v>
      </c>
      <c r="F436" t="s">
        <v>165</v>
      </c>
      <c r="G436" t="s">
        <v>165</v>
      </c>
    </row>
    <row r="437">
      <c r="B437" t="s">
        <v>165</v>
      </c>
      <c r="C437" t="s">
        <v>165</v>
      </c>
      <c r="F437" t="s">
        <v>165</v>
      </c>
      <c r="G437" t="s">
        <v>165</v>
      </c>
    </row>
    <row r="438">
      <c r="B438" t="s">
        <v>165</v>
      </c>
      <c r="C438" t="s">
        <v>165</v>
      </c>
      <c r="F438" t="s">
        <v>165</v>
      </c>
      <c r="G438" t="s">
        <v>165</v>
      </c>
    </row>
    <row r="439">
      <c r="B439" t="s">
        <v>165</v>
      </c>
      <c r="C439" t="s">
        <v>165</v>
      </c>
      <c r="F439" t="s">
        <v>165</v>
      </c>
      <c r="G439" t="s">
        <v>165</v>
      </c>
    </row>
    <row r="440">
      <c r="B440" t="s">
        <v>165</v>
      </c>
      <c r="C440" t="s">
        <v>165</v>
      </c>
      <c r="F440" t="s">
        <v>165</v>
      </c>
      <c r="G440" t="s">
        <v>165</v>
      </c>
    </row>
    <row r="441">
      <c r="B441" t="s">
        <v>165</v>
      </c>
      <c r="C441" t="s">
        <v>165</v>
      </c>
      <c r="F441" t="s">
        <v>165</v>
      </c>
      <c r="G441" t="s">
        <v>165</v>
      </c>
    </row>
    <row r="442">
      <c r="B442" t="s">
        <v>165</v>
      </c>
      <c r="C442" t="s">
        <v>165</v>
      </c>
      <c r="F442" t="s">
        <v>165</v>
      </c>
      <c r="G442" t="s">
        <v>165</v>
      </c>
    </row>
    <row r="443">
      <c r="B443" t="s">
        <v>165</v>
      </c>
      <c r="C443" t="s">
        <v>165</v>
      </c>
      <c r="F443" t="s">
        <v>165</v>
      </c>
      <c r="G443" t="s">
        <v>165</v>
      </c>
    </row>
    <row r="444">
      <c r="B444" t="s">
        <v>165</v>
      </c>
      <c r="C444" t="s">
        <v>165</v>
      </c>
      <c r="F444" t="s">
        <v>165</v>
      </c>
      <c r="G444" t="s">
        <v>165</v>
      </c>
    </row>
    <row r="445">
      <c r="B445" t="s">
        <v>165</v>
      </c>
      <c r="C445" t="s">
        <v>165</v>
      </c>
      <c r="F445" t="s">
        <v>165</v>
      </c>
      <c r="G445" t="s">
        <v>165</v>
      </c>
    </row>
    <row r="446">
      <c r="B446" t="s">
        <v>165</v>
      </c>
      <c r="C446" t="s">
        <v>165</v>
      </c>
      <c r="F446" t="s">
        <v>165</v>
      </c>
      <c r="G446" t="s">
        <v>165</v>
      </c>
    </row>
    <row r="447">
      <c r="B447" t="s">
        <v>165</v>
      </c>
      <c r="C447" t="s">
        <v>165</v>
      </c>
      <c r="F447" t="s">
        <v>165</v>
      </c>
      <c r="G447" t="s">
        <v>165</v>
      </c>
    </row>
    <row r="448">
      <c r="B448" t="s">
        <v>165</v>
      </c>
      <c r="C448" t="s">
        <v>165</v>
      </c>
      <c r="F448" t="s">
        <v>165</v>
      </c>
      <c r="G448" t="s">
        <v>165</v>
      </c>
    </row>
    <row r="449">
      <c r="B449" t="s">
        <v>165</v>
      </c>
      <c r="C449" t="s">
        <v>165</v>
      </c>
      <c r="F449" t="s">
        <v>165</v>
      </c>
      <c r="G449" t="s">
        <v>165</v>
      </c>
    </row>
    <row r="450">
      <c r="B450" t="s">
        <v>165</v>
      </c>
      <c r="C450" t="s">
        <v>165</v>
      </c>
      <c r="F450" t="s">
        <v>165</v>
      </c>
      <c r="G450" t="s">
        <v>165</v>
      </c>
    </row>
    <row r="451">
      <c r="B451" t="s">
        <v>165</v>
      </c>
      <c r="C451" t="s">
        <v>165</v>
      </c>
      <c r="F451" t="s">
        <v>165</v>
      </c>
      <c r="G451" t="s">
        <v>165</v>
      </c>
    </row>
    <row r="452">
      <c r="B452" t="s">
        <v>165</v>
      </c>
      <c r="C452" t="s">
        <v>165</v>
      </c>
      <c r="F452" t="s">
        <v>165</v>
      </c>
      <c r="G452" t="s">
        <v>165</v>
      </c>
    </row>
    <row r="453">
      <c r="B453" t="s">
        <v>165</v>
      </c>
      <c r="C453" t="s">
        <v>165</v>
      </c>
      <c r="F453" t="s">
        <v>165</v>
      </c>
      <c r="G453" t="s">
        <v>165</v>
      </c>
    </row>
    <row r="454">
      <c r="B454" t="s">
        <v>165</v>
      </c>
      <c r="C454" t="s">
        <v>165</v>
      </c>
      <c r="F454" t="s">
        <v>165</v>
      </c>
      <c r="G454" t="s">
        <v>165</v>
      </c>
    </row>
    <row r="455">
      <c r="B455" t="s">
        <v>165</v>
      </c>
      <c r="C455" t="s">
        <v>165</v>
      </c>
      <c r="F455" t="s">
        <v>165</v>
      </c>
      <c r="G455" t="s">
        <v>165</v>
      </c>
    </row>
    <row r="456">
      <c r="B456" t="s">
        <v>165</v>
      </c>
      <c r="C456" t="s">
        <v>165</v>
      </c>
      <c r="F456" t="s">
        <v>165</v>
      </c>
      <c r="G456" t="s">
        <v>165</v>
      </c>
    </row>
    <row r="457">
      <c r="B457" t="s">
        <v>165</v>
      </c>
      <c r="C457" t="s">
        <v>165</v>
      </c>
      <c r="F457" t="s">
        <v>165</v>
      </c>
      <c r="G457" t="s">
        <v>165</v>
      </c>
    </row>
    <row r="458">
      <c r="B458" t="s">
        <v>165</v>
      </c>
      <c r="C458" t="s">
        <v>165</v>
      </c>
      <c r="F458" t="s">
        <v>165</v>
      </c>
      <c r="G458" t="s">
        <v>165</v>
      </c>
    </row>
    <row r="459">
      <c r="B459" t="s">
        <v>165</v>
      </c>
      <c r="C459" t="s">
        <v>165</v>
      </c>
      <c r="F459" t="s">
        <v>165</v>
      </c>
      <c r="G459" t="s">
        <v>165</v>
      </c>
    </row>
    <row r="460">
      <c r="B460" t="s">
        <v>165</v>
      </c>
      <c r="C460" t="s">
        <v>165</v>
      </c>
      <c r="F460" t="s">
        <v>165</v>
      </c>
      <c r="G460" t="s">
        <v>165</v>
      </c>
    </row>
    <row r="461">
      <c r="B461" t="s">
        <v>165</v>
      </c>
      <c r="C461" t="s">
        <v>165</v>
      </c>
      <c r="F461" t="s">
        <v>165</v>
      </c>
      <c r="G461" t="s">
        <v>165</v>
      </c>
    </row>
    <row r="462">
      <c r="B462" t="s">
        <v>165</v>
      </c>
      <c r="C462" t="s">
        <v>165</v>
      </c>
      <c r="F462" t="s">
        <v>165</v>
      </c>
      <c r="G462" t="s">
        <v>165</v>
      </c>
    </row>
    <row r="463">
      <c r="B463" t="s">
        <v>165</v>
      </c>
      <c r="C463" t="s">
        <v>165</v>
      </c>
      <c r="F463" t="s">
        <v>165</v>
      </c>
      <c r="G463" t="s">
        <v>165</v>
      </c>
    </row>
    <row r="464">
      <c r="B464" t="s">
        <v>165</v>
      </c>
      <c r="C464" t="s">
        <v>165</v>
      </c>
      <c r="F464" t="s">
        <v>165</v>
      </c>
      <c r="G464" t="s">
        <v>165</v>
      </c>
    </row>
    <row r="465">
      <c r="B465" t="s">
        <v>165</v>
      </c>
      <c r="C465" t="s">
        <v>165</v>
      </c>
      <c r="F465" t="s">
        <v>165</v>
      </c>
      <c r="G465" t="s">
        <v>165</v>
      </c>
    </row>
    <row r="466">
      <c r="B466" t="s">
        <v>165</v>
      </c>
      <c r="C466" t="s">
        <v>165</v>
      </c>
      <c r="F466" t="s">
        <v>165</v>
      </c>
      <c r="G466" t="s">
        <v>165</v>
      </c>
    </row>
    <row r="467">
      <c r="B467" t="s">
        <v>165</v>
      </c>
      <c r="C467" t="s">
        <v>165</v>
      </c>
      <c r="F467" t="s">
        <v>165</v>
      </c>
      <c r="G467" t="s">
        <v>165</v>
      </c>
    </row>
    <row r="468">
      <c r="B468" t="s">
        <v>165</v>
      </c>
      <c r="C468" t="s">
        <v>165</v>
      </c>
      <c r="F468" t="s">
        <v>165</v>
      </c>
      <c r="G468" t="s">
        <v>165</v>
      </c>
    </row>
    <row r="469">
      <c r="B469" t="s">
        <v>165</v>
      </c>
      <c r="C469" t="s">
        <v>165</v>
      </c>
      <c r="F469" t="s">
        <v>165</v>
      </c>
      <c r="G469" t="s">
        <v>165</v>
      </c>
    </row>
    <row r="470">
      <c r="B470" t="s">
        <v>165</v>
      </c>
      <c r="C470" t="s">
        <v>165</v>
      </c>
      <c r="F470" t="s">
        <v>165</v>
      </c>
      <c r="G470" t="s">
        <v>165</v>
      </c>
    </row>
    <row r="471">
      <c r="B471" t="s">
        <v>165</v>
      </c>
      <c r="C471" t="s">
        <v>165</v>
      </c>
      <c r="F471" t="s">
        <v>165</v>
      </c>
      <c r="G471" t="s">
        <v>165</v>
      </c>
    </row>
    <row r="472">
      <c r="B472" t="s">
        <v>165</v>
      </c>
      <c r="C472" t="s">
        <v>165</v>
      </c>
      <c r="F472" t="s">
        <v>165</v>
      </c>
      <c r="G472" t="s">
        <v>165</v>
      </c>
    </row>
    <row r="473">
      <c r="B473" t="s">
        <v>165</v>
      </c>
      <c r="C473" t="s">
        <v>165</v>
      </c>
      <c r="F473" t="s">
        <v>165</v>
      </c>
      <c r="G473" t="s">
        <v>165</v>
      </c>
    </row>
    <row r="474">
      <c r="B474" t="s">
        <v>165</v>
      </c>
      <c r="C474" t="s">
        <v>165</v>
      </c>
      <c r="F474" t="s">
        <v>165</v>
      </c>
      <c r="G474" t="s">
        <v>165</v>
      </c>
    </row>
    <row r="475">
      <c r="B475" t="s">
        <v>165</v>
      </c>
      <c r="C475" t="s">
        <v>165</v>
      </c>
      <c r="F475" t="s">
        <v>165</v>
      </c>
      <c r="G475" t="s">
        <v>165</v>
      </c>
    </row>
    <row r="476">
      <c r="B476" t="s">
        <v>165</v>
      </c>
      <c r="C476" t="s">
        <v>165</v>
      </c>
      <c r="F476" t="s">
        <v>165</v>
      </c>
      <c r="G476" t="s">
        <v>165</v>
      </c>
    </row>
    <row r="477">
      <c r="B477" t="s">
        <v>165</v>
      </c>
      <c r="C477" t="s">
        <v>165</v>
      </c>
      <c r="F477" t="s">
        <v>165</v>
      </c>
      <c r="G477" t="s">
        <v>165</v>
      </c>
    </row>
    <row r="478">
      <c r="B478" t="s">
        <v>165</v>
      </c>
      <c r="C478" t="s">
        <v>165</v>
      </c>
      <c r="F478" t="s">
        <v>165</v>
      </c>
      <c r="G478" t="s">
        <v>165</v>
      </c>
    </row>
    <row r="479">
      <c r="B479" t="s">
        <v>165</v>
      </c>
      <c r="C479" t="s">
        <v>165</v>
      </c>
      <c r="F479" t="s">
        <v>165</v>
      </c>
      <c r="G479" t="s">
        <v>165</v>
      </c>
    </row>
    <row r="480">
      <c r="B480" t="s">
        <v>165</v>
      </c>
      <c r="C480" t="s">
        <v>165</v>
      </c>
      <c r="F480" t="s">
        <v>165</v>
      </c>
      <c r="G480" t="s">
        <v>165</v>
      </c>
    </row>
    <row r="481">
      <c r="B481" t="s">
        <v>165</v>
      </c>
      <c r="C481" t="s">
        <v>165</v>
      </c>
      <c r="F481" t="s">
        <v>165</v>
      </c>
      <c r="G481" t="s">
        <v>165</v>
      </c>
    </row>
    <row r="482">
      <c r="B482" t="s">
        <v>165</v>
      </c>
      <c r="C482" t="s">
        <v>165</v>
      </c>
      <c r="F482" t="s">
        <v>165</v>
      </c>
      <c r="G482" t="s">
        <v>165</v>
      </c>
    </row>
    <row r="483">
      <c r="B483" t="s">
        <v>165</v>
      </c>
      <c r="C483" t="s">
        <v>165</v>
      </c>
      <c r="F483" t="s">
        <v>165</v>
      </c>
      <c r="G483" t="s">
        <v>165</v>
      </c>
    </row>
    <row r="484">
      <c r="B484" t="s">
        <v>165</v>
      </c>
      <c r="C484" t="s">
        <v>165</v>
      </c>
      <c r="F484" t="s">
        <v>165</v>
      </c>
      <c r="G484" t="s">
        <v>165</v>
      </c>
    </row>
    <row r="485">
      <c r="B485" t="s">
        <v>165</v>
      </c>
      <c r="C485" t="s">
        <v>165</v>
      </c>
      <c r="F485" t="s">
        <v>165</v>
      </c>
      <c r="G485" t="s">
        <v>165</v>
      </c>
    </row>
    <row r="486">
      <c r="B486" t="s">
        <v>165</v>
      </c>
      <c r="C486" t="s">
        <v>165</v>
      </c>
      <c r="F486" t="s">
        <v>165</v>
      </c>
      <c r="G486" t="s">
        <v>165</v>
      </c>
    </row>
    <row r="487">
      <c r="B487" t="s">
        <v>165</v>
      </c>
      <c r="C487" t="s">
        <v>165</v>
      </c>
      <c r="F487" t="s">
        <v>165</v>
      </c>
      <c r="G487" t="s">
        <v>165</v>
      </c>
    </row>
    <row r="488">
      <c r="B488" t="s">
        <v>165</v>
      </c>
      <c r="C488" t="s">
        <v>165</v>
      </c>
      <c r="F488" t="s">
        <v>165</v>
      </c>
      <c r="G488" t="s">
        <v>165</v>
      </c>
    </row>
    <row r="489">
      <c r="B489" t="s">
        <v>165</v>
      </c>
      <c r="C489" t="s">
        <v>165</v>
      </c>
      <c r="F489" t="s">
        <v>165</v>
      </c>
      <c r="G489" t="s">
        <v>165</v>
      </c>
    </row>
    <row r="490">
      <c r="B490" t="s">
        <v>165</v>
      </c>
      <c r="C490" t="s">
        <v>165</v>
      </c>
      <c r="F490" t="s">
        <v>165</v>
      </c>
      <c r="G490" t="s">
        <v>165</v>
      </c>
    </row>
    <row r="491">
      <c r="B491" t="s">
        <v>165</v>
      </c>
      <c r="C491" t="s">
        <v>165</v>
      </c>
      <c r="F491" t="s">
        <v>165</v>
      </c>
      <c r="G491" t="s">
        <v>165</v>
      </c>
    </row>
    <row r="492">
      <c r="B492" t="s">
        <v>165</v>
      </c>
      <c r="C492" t="s">
        <v>165</v>
      </c>
      <c r="F492" t="s">
        <v>165</v>
      </c>
      <c r="G492" t="s">
        <v>165</v>
      </c>
    </row>
    <row r="493">
      <c r="B493" t="s">
        <v>165</v>
      </c>
      <c r="C493" t="s">
        <v>165</v>
      </c>
      <c r="F493" t="s">
        <v>165</v>
      </c>
      <c r="G493" t="s">
        <v>165</v>
      </c>
    </row>
    <row r="494">
      <c r="B494" t="s">
        <v>165</v>
      </c>
      <c r="C494" t="s">
        <v>165</v>
      </c>
      <c r="F494" t="s">
        <v>165</v>
      </c>
      <c r="G494" t="s">
        <v>165</v>
      </c>
    </row>
    <row r="495">
      <c r="B495" t="s">
        <v>165</v>
      </c>
      <c r="C495" t="s">
        <v>165</v>
      </c>
      <c r="F495" t="s">
        <v>165</v>
      </c>
      <c r="G495" t="s">
        <v>165</v>
      </c>
    </row>
    <row r="496">
      <c r="B496" t="s">
        <v>165</v>
      </c>
      <c r="C496" t="s">
        <v>165</v>
      </c>
      <c r="F496" t="s">
        <v>165</v>
      </c>
      <c r="G496" t="s">
        <v>165</v>
      </c>
    </row>
    <row r="497">
      <c r="B497" t="s">
        <v>165</v>
      </c>
      <c r="C497" t="s">
        <v>165</v>
      </c>
      <c r="F497" t="s">
        <v>165</v>
      </c>
      <c r="G497" t="s">
        <v>165</v>
      </c>
    </row>
    <row r="498">
      <c r="B498" t="s">
        <v>165</v>
      </c>
      <c r="C498" t="s">
        <v>165</v>
      </c>
      <c r="F498" t="s">
        <v>165</v>
      </c>
      <c r="G498" t="s">
        <v>165</v>
      </c>
    </row>
    <row r="499">
      <c r="B499" t="s">
        <v>165</v>
      </c>
      <c r="C499" t="s">
        <v>165</v>
      </c>
      <c r="F499" t="s">
        <v>165</v>
      </c>
      <c r="G499" t="s">
        <v>165</v>
      </c>
    </row>
    <row r="500">
      <c r="B500" t="s">
        <v>165</v>
      </c>
      <c r="C500" t="s">
        <v>165</v>
      </c>
      <c r="F500" t="s">
        <v>165</v>
      </c>
      <c r="G500" t="s">
        <v>165</v>
      </c>
    </row>
    <row r="501">
      <c r="B501" t="s">
        <v>165</v>
      </c>
      <c r="C501" t="s">
        <v>165</v>
      </c>
      <c r="F501" t="s">
        <v>165</v>
      </c>
      <c r="G501" t="s">
        <v>165</v>
      </c>
    </row>
    <row r="502">
      <c r="B502" t="s">
        <v>165</v>
      </c>
      <c r="C502" t="s">
        <v>165</v>
      </c>
      <c r="F502" t="s">
        <v>165</v>
      </c>
      <c r="G502" t="s">
        <v>165</v>
      </c>
    </row>
    <row r="503">
      <c r="B503" t="s">
        <v>165</v>
      </c>
      <c r="C503" t="s">
        <v>165</v>
      </c>
      <c r="F503" t="s">
        <v>165</v>
      </c>
      <c r="G503" t="s">
        <v>165</v>
      </c>
    </row>
    <row r="504">
      <c r="B504" t="s">
        <v>165</v>
      </c>
      <c r="C504" t="s">
        <v>165</v>
      </c>
      <c r="F504" t="s">
        <v>165</v>
      </c>
      <c r="G504" t="s">
        <v>165</v>
      </c>
    </row>
    <row r="505">
      <c r="B505" t="s">
        <v>165</v>
      </c>
      <c r="C505" t="s">
        <v>165</v>
      </c>
      <c r="F505" t="s">
        <v>165</v>
      </c>
      <c r="G505" t="s">
        <v>165</v>
      </c>
    </row>
    <row r="506">
      <c r="B506" t="s">
        <v>165</v>
      </c>
      <c r="C506" t="s">
        <v>165</v>
      </c>
      <c r="F506" t="s">
        <v>165</v>
      </c>
      <c r="G506" t="s">
        <v>165</v>
      </c>
    </row>
    <row r="507">
      <c r="B507" t="s">
        <v>165</v>
      </c>
      <c r="C507" t="s">
        <v>165</v>
      </c>
      <c r="F507" t="s">
        <v>165</v>
      </c>
      <c r="G507" t="s">
        <v>165</v>
      </c>
    </row>
    <row r="508">
      <c r="B508" t="s">
        <v>165</v>
      </c>
      <c r="C508" t="s">
        <v>165</v>
      </c>
      <c r="F508" t="s">
        <v>165</v>
      </c>
      <c r="G508" t="s">
        <v>165</v>
      </c>
    </row>
    <row r="509">
      <c r="B509" t="s">
        <v>165</v>
      </c>
      <c r="C509" t="s">
        <v>165</v>
      </c>
      <c r="F509" t="s">
        <v>165</v>
      </c>
      <c r="G509" t="s">
        <v>165</v>
      </c>
    </row>
    <row r="510">
      <c r="B510" t="s">
        <v>165</v>
      </c>
      <c r="C510" t="s">
        <v>165</v>
      </c>
      <c r="F510" t="s">
        <v>165</v>
      </c>
      <c r="G510" t="s">
        <v>165</v>
      </c>
    </row>
    <row r="511">
      <c r="B511" t="s">
        <v>165</v>
      </c>
      <c r="C511" t="s">
        <v>165</v>
      </c>
      <c r="F511" t="s">
        <v>165</v>
      </c>
      <c r="G511" t="s">
        <v>165</v>
      </c>
    </row>
    <row r="512">
      <c r="B512" t="s">
        <v>165</v>
      </c>
      <c r="C512" t="s">
        <v>165</v>
      </c>
      <c r="F512" t="s">
        <v>165</v>
      </c>
      <c r="G512" t="s">
        <v>165</v>
      </c>
    </row>
    <row r="513">
      <c r="B513" t="s">
        <v>165</v>
      </c>
      <c r="C513" t="s">
        <v>165</v>
      </c>
      <c r="F513" t="s">
        <v>165</v>
      </c>
      <c r="G513" t="s">
        <v>165</v>
      </c>
    </row>
    <row r="514">
      <c r="B514" t="s">
        <v>165</v>
      </c>
      <c r="C514" t="s">
        <v>165</v>
      </c>
      <c r="F514" t="s">
        <v>165</v>
      </c>
      <c r="G514" t="s">
        <v>165</v>
      </c>
    </row>
    <row r="515">
      <c r="B515" t="s">
        <v>165</v>
      </c>
      <c r="C515" t="s">
        <v>165</v>
      </c>
      <c r="F515" t="s">
        <v>165</v>
      </c>
      <c r="G515" t="s">
        <v>165</v>
      </c>
    </row>
    <row r="516">
      <c r="B516" t="s">
        <v>165</v>
      </c>
      <c r="C516" t="s">
        <v>165</v>
      </c>
      <c r="F516" t="s">
        <v>165</v>
      </c>
      <c r="G516" t="s">
        <v>165</v>
      </c>
    </row>
    <row r="517">
      <c r="B517" t="s">
        <v>165</v>
      </c>
      <c r="C517" t="s">
        <v>165</v>
      </c>
      <c r="F517" t="s">
        <v>165</v>
      </c>
      <c r="G517" t="s">
        <v>165</v>
      </c>
    </row>
    <row r="518">
      <c r="B518" t="s">
        <v>165</v>
      </c>
      <c r="C518" t="s">
        <v>165</v>
      </c>
      <c r="F518" t="s">
        <v>165</v>
      </c>
      <c r="G518" t="s">
        <v>165</v>
      </c>
    </row>
    <row r="519">
      <c r="B519" t="s">
        <v>165</v>
      </c>
      <c r="C519" t="s">
        <v>165</v>
      </c>
      <c r="F519" t="s">
        <v>165</v>
      </c>
      <c r="G519" t="s">
        <v>165</v>
      </c>
    </row>
    <row r="520">
      <c r="B520" t="s">
        <v>165</v>
      </c>
      <c r="C520" t="s">
        <v>165</v>
      </c>
      <c r="F520" t="s">
        <v>165</v>
      </c>
      <c r="G520" t="s">
        <v>165</v>
      </c>
    </row>
    <row r="521">
      <c r="B521" t="s">
        <v>165</v>
      </c>
      <c r="C521" t="s">
        <v>165</v>
      </c>
      <c r="F521" t="s">
        <v>165</v>
      </c>
      <c r="G521" t="s">
        <v>165</v>
      </c>
    </row>
    <row r="522">
      <c r="B522" t="s">
        <v>165</v>
      </c>
      <c r="C522" t="s">
        <v>165</v>
      </c>
      <c r="F522" t="s">
        <v>165</v>
      </c>
      <c r="G522" t="s">
        <v>165</v>
      </c>
    </row>
    <row r="523">
      <c r="B523" t="s">
        <v>165</v>
      </c>
      <c r="C523" t="s">
        <v>165</v>
      </c>
      <c r="F523" t="s">
        <v>165</v>
      </c>
      <c r="G523" t="s">
        <v>165</v>
      </c>
    </row>
    <row r="524">
      <c r="B524" t="s">
        <v>165</v>
      </c>
      <c r="C524" t="s">
        <v>165</v>
      </c>
      <c r="F524" t="s">
        <v>165</v>
      </c>
      <c r="G524" t="s">
        <v>165</v>
      </c>
    </row>
    <row r="525">
      <c r="B525" t="s">
        <v>165</v>
      </c>
      <c r="C525" t="s">
        <v>165</v>
      </c>
      <c r="F525" t="s">
        <v>165</v>
      </c>
      <c r="G525" t="s">
        <v>165</v>
      </c>
    </row>
    <row r="526">
      <c r="B526" t="s">
        <v>165</v>
      </c>
      <c r="C526" t="s">
        <v>165</v>
      </c>
      <c r="F526" t="s">
        <v>165</v>
      </c>
      <c r="G526" t="s">
        <v>165</v>
      </c>
    </row>
    <row r="527">
      <c r="B527" t="s">
        <v>165</v>
      </c>
      <c r="C527" t="s">
        <v>165</v>
      </c>
      <c r="F527" t="s">
        <v>165</v>
      </c>
      <c r="G527" t="s">
        <v>165</v>
      </c>
    </row>
    <row r="528">
      <c r="B528" t="s">
        <v>165</v>
      </c>
      <c r="C528" t="s">
        <v>165</v>
      </c>
      <c r="F528" t="s">
        <v>165</v>
      </c>
      <c r="G528" t="s">
        <v>165</v>
      </c>
    </row>
    <row r="529">
      <c r="B529" t="s">
        <v>165</v>
      </c>
      <c r="C529" t="s">
        <v>165</v>
      </c>
      <c r="F529" t="s">
        <v>165</v>
      </c>
      <c r="G529" t="s">
        <v>165</v>
      </c>
    </row>
    <row r="530">
      <c r="B530" t="s">
        <v>165</v>
      </c>
      <c r="C530" t="s">
        <v>165</v>
      </c>
      <c r="F530" t="s">
        <v>165</v>
      </c>
      <c r="G530" t="s">
        <v>165</v>
      </c>
    </row>
    <row r="531">
      <c r="B531" t="s">
        <v>165</v>
      </c>
      <c r="C531" t="s">
        <v>165</v>
      </c>
      <c r="F531" t="s">
        <v>165</v>
      </c>
      <c r="G531" t="s">
        <v>165</v>
      </c>
    </row>
    <row r="532">
      <c r="B532" t="s">
        <v>165</v>
      </c>
      <c r="C532" t="s">
        <v>165</v>
      </c>
      <c r="F532" t="s">
        <v>165</v>
      </c>
      <c r="G532" t="s">
        <v>165</v>
      </c>
    </row>
    <row r="533">
      <c r="B533" t="s">
        <v>165</v>
      </c>
      <c r="C533" t="s">
        <v>165</v>
      </c>
      <c r="F533" t="s">
        <v>165</v>
      </c>
      <c r="G533" t="s">
        <v>165</v>
      </c>
    </row>
    <row r="534">
      <c r="B534" t="s">
        <v>165</v>
      </c>
      <c r="C534" t="s">
        <v>165</v>
      </c>
      <c r="F534" t="s">
        <v>165</v>
      </c>
      <c r="G534" t="s">
        <v>165</v>
      </c>
    </row>
    <row r="535">
      <c r="B535" t="s">
        <v>165</v>
      </c>
      <c r="C535" t="s">
        <v>165</v>
      </c>
      <c r="F535" t="s">
        <v>165</v>
      </c>
      <c r="G535" t="s">
        <v>165</v>
      </c>
    </row>
    <row r="536">
      <c r="B536" t="s">
        <v>165</v>
      </c>
      <c r="C536" t="s">
        <v>165</v>
      </c>
      <c r="F536" t="s">
        <v>165</v>
      </c>
      <c r="G536" t="s">
        <v>165</v>
      </c>
    </row>
    <row r="537">
      <c r="B537" t="s">
        <v>165</v>
      </c>
      <c r="C537" t="s">
        <v>165</v>
      </c>
      <c r="F537" t="s">
        <v>165</v>
      </c>
      <c r="G537" t="s">
        <v>165</v>
      </c>
    </row>
    <row r="538">
      <c r="B538" t="s">
        <v>165</v>
      </c>
      <c r="C538" t="s">
        <v>165</v>
      </c>
      <c r="F538" t="s">
        <v>165</v>
      </c>
      <c r="G538" t="s">
        <v>165</v>
      </c>
    </row>
    <row r="539">
      <c r="B539" t="s">
        <v>165</v>
      </c>
      <c r="C539" t="s">
        <v>165</v>
      </c>
      <c r="F539" t="s">
        <v>165</v>
      </c>
      <c r="G539" t="s">
        <v>165</v>
      </c>
    </row>
    <row r="540">
      <c r="B540" t="s">
        <v>165</v>
      </c>
      <c r="C540" t="s">
        <v>165</v>
      </c>
      <c r="F540" t="s">
        <v>165</v>
      </c>
      <c r="G540" t="s">
        <v>165</v>
      </c>
    </row>
    <row r="541">
      <c r="B541" t="s">
        <v>165</v>
      </c>
      <c r="C541" t="s">
        <v>165</v>
      </c>
      <c r="F541" t="s">
        <v>165</v>
      </c>
      <c r="G541" t="s">
        <v>165</v>
      </c>
    </row>
    <row r="542">
      <c r="B542" t="s">
        <v>165</v>
      </c>
      <c r="C542" t="s">
        <v>165</v>
      </c>
      <c r="F542" t="s">
        <v>165</v>
      </c>
      <c r="G542" t="s">
        <v>165</v>
      </c>
    </row>
    <row r="543">
      <c r="B543" t="s">
        <v>165</v>
      </c>
      <c r="C543" t="s">
        <v>165</v>
      </c>
      <c r="F543" t="s">
        <v>165</v>
      </c>
      <c r="G543" t="s">
        <v>165</v>
      </c>
    </row>
    <row r="544">
      <c r="B544" t="s">
        <v>165</v>
      </c>
      <c r="C544" t="s">
        <v>165</v>
      </c>
      <c r="F544" t="s">
        <v>165</v>
      </c>
      <c r="G544" t="s">
        <v>165</v>
      </c>
    </row>
    <row r="545">
      <c r="B545" t="s">
        <v>165</v>
      </c>
      <c r="C545" t="s">
        <v>165</v>
      </c>
      <c r="F545" t="s">
        <v>165</v>
      </c>
      <c r="G545" t="s">
        <v>165</v>
      </c>
    </row>
    <row r="546">
      <c r="B546" t="s">
        <v>165</v>
      </c>
      <c r="C546" t="s">
        <v>165</v>
      </c>
      <c r="F546" t="s">
        <v>165</v>
      </c>
      <c r="G546" t="s">
        <v>165</v>
      </c>
    </row>
    <row r="547">
      <c r="B547" t="s">
        <v>165</v>
      </c>
      <c r="C547" t="s">
        <v>165</v>
      </c>
      <c r="F547" t="s">
        <v>165</v>
      </c>
      <c r="G547" t="s">
        <v>165</v>
      </c>
    </row>
    <row r="548">
      <c r="B548" t="s">
        <v>165</v>
      </c>
      <c r="C548" t="s">
        <v>165</v>
      </c>
      <c r="F548" t="s">
        <v>165</v>
      </c>
      <c r="G548" t="s">
        <v>165</v>
      </c>
    </row>
    <row r="549">
      <c r="B549" t="s">
        <v>165</v>
      </c>
      <c r="C549" t="s">
        <v>165</v>
      </c>
      <c r="F549" t="s">
        <v>165</v>
      </c>
      <c r="G549" t="s">
        <v>165</v>
      </c>
    </row>
    <row r="550">
      <c r="B550" t="s">
        <v>165</v>
      </c>
      <c r="C550" t="s">
        <v>165</v>
      </c>
      <c r="F550" t="s">
        <v>165</v>
      </c>
      <c r="G550" t="s">
        <v>165</v>
      </c>
    </row>
    <row r="551">
      <c r="B551" t="s">
        <v>165</v>
      </c>
      <c r="C551" t="s">
        <v>165</v>
      </c>
      <c r="F551" t="s">
        <v>165</v>
      </c>
      <c r="G551" t="s">
        <v>165</v>
      </c>
    </row>
    <row r="552">
      <c r="B552" t="s">
        <v>165</v>
      </c>
      <c r="C552" t="s">
        <v>165</v>
      </c>
      <c r="F552" t="s">
        <v>165</v>
      </c>
      <c r="G552" t="s">
        <v>165</v>
      </c>
    </row>
    <row r="553">
      <c r="B553" t="s">
        <v>165</v>
      </c>
      <c r="C553" t="s">
        <v>165</v>
      </c>
      <c r="F553" t="s">
        <v>165</v>
      </c>
      <c r="G553" t="s">
        <v>165</v>
      </c>
    </row>
    <row r="554">
      <c r="B554" t="s">
        <v>165</v>
      </c>
      <c r="C554" t="s">
        <v>165</v>
      </c>
      <c r="F554" t="s">
        <v>165</v>
      </c>
      <c r="G554" t="s">
        <v>165</v>
      </c>
    </row>
    <row r="555">
      <c r="B555" t="s">
        <v>165</v>
      </c>
      <c r="C555" t="s">
        <v>165</v>
      </c>
      <c r="F555" t="s">
        <v>165</v>
      </c>
      <c r="G555" t="s">
        <v>165</v>
      </c>
    </row>
    <row r="556">
      <c r="B556" t="s">
        <v>165</v>
      </c>
      <c r="C556" t="s">
        <v>165</v>
      </c>
      <c r="F556" t="s">
        <v>165</v>
      </c>
      <c r="G556" t="s">
        <v>165</v>
      </c>
    </row>
    <row r="557">
      <c r="B557" t="s">
        <v>165</v>
      </c>
      <c r="C557" t="s">
        <v>165</v>
      </c>
      <c r="F557" t="s">
        <v>165</v>
      </c>
      <c r="G557" t="s">
        <v>165</v>
      </c>
    </row>
    <row r="558">
      <c r="B558" t="s">
        <v>165</v>
      </c>
      <c r="C558" t="s">
        <v>165</v>
      </c>
      <c r="F558" t="s">
        <v>165</v>
      </c>
      <c r="G558" t="s">
        <v>165</v>
      </c>
    </row>
    <row r="559">
      <c r="B559" t="s">
        <v>165</v>
      </c>
      <c r="C559" t="s">
        <v>165</v>
      </c>
      <c r="F559" t="s">
        <v>165</v>
      </c>
      <c r="G559" t="s">
        <v>165</v>
      </c>
    </row>
    <row r="560">
      <c r="B560" t="s">
        <v>165</v>
      </c>
      <c r="C560" t="s">
        <v>165</v>
      </c>
      <c r="F560" t="s">
        <v>165</v>
      </c>
      <c r="G560" t="s">
        <v>165</v>
      </c>
    </row>
    <row r="561">
      <c r="B561" t="s">
        <v>165</v>
      </c>
      <c r="C561" t="s">
        <v>165</v>
      </c>
      <c r="F561" t="s">
        <v>165</v>
      </c>
      <c r="G561" t="s">
        <v>165</v>
      </c>
    </row>
    <row r="562">
      <c r="B562" t="s">
        <v>165</v>
      </c>
      <c r="C562" t="s">
        <v>165</v>
      </c>
      <c r="F562" t="s">
        <v>165</v>
      </c>
      <c r="G562" t="s">
        <v>165</v>
      </c>
    </row>
    <row r="563">
      <c r="B563" t="s">
        <v>165</v>
      </c>
      <c r="C563" t="s">
        <v>165</v>
      </c>
      <c r="F563" t="s">
        <v>165</v>
      </c>
      <c r="G563" t="s">
        <v>165</v>
      </c>
    </row>
    <row r="564">
      <c r="B564" t="s">
        <v>165</v>
      </c>
      <c r="C564" t="s">
        <v>165</v>
      </c>
      <c r="F564" t="s">
        <v>165</v>
      </c>
      <c r="G564" t="s">
        <v>165</v>
      </c>
    </row>
    <row r="565">
      <c r="B565" t="s">
        <v>165</v>
      </c>
      <c r="C565" t="s">
        <v>165</v>
      </c>
      <c r="F565" t="s">
        <v>165</v>
      </c>
      <c r="G565" t="s">
        <v>165</v>
      </c>
    </row>
    <row r="566">
      <c r="B566" t="s">
        <v>165</v>
      </c>
      <c r="C566" t="s">
        <v>165</v>
      </c>
      <c r="F566" t="s">
        <v>165</v>
      </c>
      <c r="G566" t="s">
        <v>165</v>
      </c>
    </row>
    <row r="567">
      <c r="B567" t="s">
        <v>165</v>
      </c>
      <c r="C567" t="s">
        <v>165</v>
      </c>
      <c r="F567" t="s">
        <v>165</v>
      </c>
      <c r="G567" t="s">
        <v>165</v>
      </c>
    </row>
    <row r="568">
      <c r="B568" t="s">
        <v>165</v>
      </c>
      <c r="C568" t="s">
        <v>165</v>
      </c>
      <c r="F568" t="s">
        <v>165</v>
      </c>
      <c r="G568" t="s">
        <v>165</v>
      </c>
    </row>
    <row r="569">
      <c r="B569" t="s">
        <v>165</v>
      </c>
      <c r="C569" t="s">
        <v>165</v>
      </c>
      <c r="F569" t="s">
        <v>165</v>
      </c>
      <c r="G569" t="s">
        <v>165</v>
      </c>
    </row>
    <row r="570">
      <c r="B570" t="s">
        <v>165</v>
      </c>
      <c r="C570" t="s">
        <v>165</v>
      </c>
      <c r="F570" t="s">
        <v>165</v>
      </c>
      <c r="G570" t="s">
        <v>165</v>
      </c>
    </row>
    <row r="571">
      <c r="B571" t="s">
        <v>165</v>
      </c>
      <c r="C571" t="s">
        <v>165</v>
      </c>
      <c r="F571" t="s">
        <v>165</v>
      </c>
      <c r="G571" t="s">
        <v>165</v>
      </c>
    </row>
    <row r="572">
      <c r="B572" t="s">
        <v>165</v>
      </c>
      <c r="C572" t="s">
        <v>165</v>
      </c>
      <c r="F572" t="s">
        <v>165</v>
      </c>
      <c r="G572" t="s">
        <v>165</v>
      </c>
    </row>
    <row r="573">
      <c r="B573" t="s">
        <v>165</v>
      </c>
      <c r="C573" t="s">
        <v>165</v>
      </c>
      <c r="F573" t="s">
        <v>165</v>
      </c>
      <c r="G573" t="s">
        <v>165</v>
      </c>
    </row>
    <row r="574">
      <c r="B574" t="s">
        <v>165</v>
      </c>
      <c r="C574" t="s">
        <v>165</v>
      </c>
      <c r="F574" t="s">
        <v>165</v>
      </c>
      <c r="G574" t="s">
        <v>165</v>
      </c>
    </row>
    <row r="575">
      <c r="B575" t="s">
        <v>165</v>
      </c>
      <c r="C575" t="s">
        <v>165</v>
      </c>
      <c r="F575" t="s">
        <v>165</v>
      </c>
      <c r="G575" t="s">
        <v>165</v>
      </c>
    </row>
    <row r="576">
      <c r="B576" t="s">
        <v>165</v>
      </c>
      <c r="C576" t="s">
        <v>165</v>
      </c>
      <c r="F576" t="s">
        <v>165</v>
      </c>
      <c r="G576" t="s">
        <v>165</v>
      </c>
    </row>
    <row r="577">
      <c r="B577" t="s">
        <v>165</v>
      </c>
      <c r="C577" t="s">
        <v>165</v>
      </c>
      <c r="F577" t="s">
        <v>165</v>
      </c>
      <c r="G577" t="s">
        <v>165</v>
      </c>
    </row>
    <row r="578">
      <c r="B578" t="s">
        <v>165</v>
      </c>
      <c r="C578" t="s">
        <v>165</v>
      </c>
      <c r="F578" t="s">
        <v>165</v>
      </c>
      <c r="G578" t="s">
        <v>165</v>
      </c>
    </row>
    <row r="579">
      <c r="B579" t="s">
        <v>165</v>
      </c>
      <c r="C579" t="s">
        <v>165</v>
      </c>
      <c r="F579" t="s">
        <v>165</v>
      </c>
      <c r="G579" t="s">
        <v>165</v>
      </c>
    </row>
    <row r="580">
      <c r="B580" t="s">
        <v>165</v>
      </c>
      <c r="C580" t="s">
        <v>165</v>
      </c>
      <c r="F580" t="s">
        <v>165</v>
      </c>
      <c r="G580" t="s">
        <v>165</v>
      </c>
    </row>
    <row r="581">
      <c r="B581" t="s">
        <v>165</v>
      </c>
      <c r="C581" t="s">
        <v>165</v>
      </c>
      <c r="F581" t="s">
        <v>165</v>
      </c>
      <c r="G581" t="s">
        <v>165</v>
      </c>
    </row>
    <row r="582">
      <c r="B582" t="s">
        <v>165</v>
      </c>
      <c r="C582" t="s">
        <v>165</v>
      </c>
      <c r="F582" t="s">
        <v>165</v>
      </c>
      <c r="G582" t="s">
        <v>165</v>
      </c>
    </row>
    <row r="583">
      <c r="B583" t="s">
        <v>165</v>
      </c>
      <c r="C583" t="s">
        <v>165</v>
      </c>
      <c r="F583" t="s">
        <v>165</v>
      </c>
      <c r="G583" t="s">
        <v>165</v>
      </c>
    </row>
    <row r="584">
      <c r="B584" t="s">
        <v>165</v>
      </c>
      <c r="C584" t="s">
        <v>165</v>
      </c>
      <c r="F584" t="s">
        <v>165</v>
      </c>
      <c r="G584" t="s">
        <v>165</v>
      </c>
    </row>
    <row r="585">
      <c r="B585" t="s">
        <v>165</v>
      </c>
      <c r="C585" t="s">
        <v>165</v>
      </c>
      <c r="F585" t="s">
        <v>165</v>
      </c>
      <c r="G585" t="s">
        <v>165</v>
      </c>
    </row>
    <row r="586">
      <c r="B586" t="s">
        <v>165</v>
      </c>
      <c r="C586" t="s">
        <v>165</v>
      </c>
      <c r="F586" t="s">
        <v>165</v>
      </c>
      <c r="G586" t="s">
        <v>165</v>
      </c>
    </row>
    <row r="587">
      <c r="B587" t="s">
        <v>165</v>
      </c>
      <c r="C587" t="s">
        <v>165</v>
      </c>
      <c r="F587" t="s">
        <v>165</v>
      </c>
      <c r="G587" t="s">
        <v>165</v>
      </c>
    </row>
    <row r="588">
      <c r="B588" t="s">
        <v>165</v>
      </c>
      <c r="C588" t="s">
        <v>165</v>
      </c>
      <c r="F588" t="s">
        <v>165</v>
      </c>
      <c r="G588" t="s">
        <v>165</v>
      </c>
    </row>
    <row r="589">
      <c r="B589" t="s">
        <v>165</v>
      </c>
      <c r="C589" t="s">
        <v>165</v>
      </c>
      <c r="F589" t="s">
        <v>165</v>
      </c>
      <c r="G589" t="s">
        <v>165</v>
      </c>
    </row>
    <row r="590">
      <c r="B590" t="s">
        <v>165</v>
      </c>
      <c r="C590" t="s">
        <v>165</v>
      </c>
      <c r="F590" t="s">
        <v>165</v>
      </c>
      <c r="G590" t="s">
        <v>165</v>
      </c>
    </row>
    <row r="591">
      <c r="B591" t="s">
        <v>165</v>
      </c>
      <c r="C591" t="s">
        <v>165</v>
      </c>
      <c r="F591" t="s">
        <v>165</v>
      </c>
      <c r="G591" t="s">
        <v>165</v>
      </c>
    </row>
    <row r="592">
      <c r="B592" t="s">
        <v>165</v>
      </c>
      <c r="C592" t="s">
        <v>165</v>
      </c>
      <c r="F592" t="s">
        <v>165</v>
      </c>
      <c r="G592" t="s">
        <v>165</v>
      </c>
    </row>
    <row r="593">
      <c r="B593" t="s">
        <v>165</v>
      </c>
      <c r="C593" t="s">
        <v>165</v>
      </c>
      <c r="F593" t="s">
        <v>165</v>
      </c>
      <c r="G593" t="s">
        <v>165</v>
      </c>
    </row>
    <row r="594">
      <c r="B594" t="s">
        <v>165</v>
      </c>
      <c r="C594" t="s">
        <v>165</v>
      </c>
      <c r="F594" t="s">
        <v>165</v>
      </c>
      <c r="G594" t="s">
        <v>165</v>
      </c>
    </row>
    <row r="595">
      <c r="B595" t="s">
        <v>165</v>
      </c>
      <c r="C595" t="s">
        <v>165</v>
      </c>
      <c r="F595" t="s">
        <v>165</v>
      </c>
      <c r="G595" t="s">
        <v>165</v>
      </c>
    </row>
    <row r="596">
      <c r="B596" t="s">
        <v>165</v>
      </c>
      <c r="C596" t="s">
        <v>165</v>
      </c>
      <c r="F596" t="s">
        <v>165</v>
      </c>
      <c r="G596" t="s">
        <v>165</v>
      </c>
    </row>
    <row r="597">
      <c r="B597" t="s">
        <v>165</v>
      </c>
      <c r="C597" t="s">
        <v>165</v>
      </c>
      <c r="F597" t="s">
        <v>165</v>
      </c>
      <c r="G597" t="s">
        <v>165</v>
      </c>
    </row>
    <row r="598">
      <c r="B598" t="s">
        <v>165</v>
      </c>
      <c r="C598" t="s">
        <v>165</v>
      </c>
      <c r="F598" t="s">
        <v>165</v>
      </c>
      <c r="G598" t="s">
        <v>165</v>
      </c>
    </row>
    <row r="599">
      <c r="B599" t="s">
        <v>165</v>
      </c>
      <c r="C599" t="s">
        <v>165</v>
      </c>
      <c r="F599" t="s">
        <v>165</v>
      </c>
      <c r="G599" t="s">
        <v>165</v>
      </c>
    </row>
    <row r="600">
      <c r="B600" t="s">
        <v>165</v>
      </c>
      <c r="C600" t="s">
        <v>165</v>
      </c>
      <c r="F600" t="s">
        <v>165</v>
      </c>
      <c r="G600" t="s">
        <v>165</v>
      </c>
    </row>
    <row r="601">
      <c r="B601" t="s">
        <v>165</v>
      </c>
      <c r="C601" t="s">
        <v>165</v>
      </c>
      <c r="F601" t="s">
        <v>165</v>
      </c>
      <c r="G601" t="s">
        <v>165</v>
      </c>
    </row>
    <row r="602">
      <c r="B602" t="s">
        <v>165</v>
      </c>
      <c r="C602" t="s">
        <v>165</v>
      </c>
      <c r="F602" t="s">
        <v>165</v>
      </c>
      <c r="G602" t="s">
        <v>165</v>
      </c>
    </row>
    <row r="603">
      <c r="B603" t="s">
        <v>165</v>
      </c>
      <c r="C603" t="s">
        <v>165</v>
      </c>
      <c r="F603" t="s">
        <v>165</v>
      </c>
      <c r="G603" t="s">
        <v>165</v>
      </c>
    </row>
    <row r="604">
      <c r="B604" t="s">
        <v>165</v>
      </c>
      <c r="C604" t="s">
        <v>165</v>
      </c>
      <c r="F604" t="s">
        <v>165</v>
      </c>
      <c r="G604" t="s">
        <v>165</v>
      </c>
    </row>
    <row r="605">
      <c r="B605" t="s">
        <v>165</v>
      </c>
      <c r="C605" t="s">
        <v>165</v>
      </c>
      <c r="F605" t="s">
        <v>165</v>
      </c>
      <c r="G605" t="s">
        <v>165</v>
      </c>
    </row>
    <row r="606">
      <c r="B606" t="s">
        <v>165</v>
      </c>
      <c r="C606" t="s">
        <v>165</v>
      </c>
      <c r="F606" t="s">
        <v>165</v>
      </c>
      <c r="G606" t="s">
        <v>165</v>
      </c>
    </row>
    <row r="607">
      <c r="B607" t="s">
        <v>165</v>
      </c>
      <c r="C607" t="s">
        <v>165</v>
      </c>
      <c r="F607" t="s">
        <v>165</v>
      </c>
      <c r="G607" t="s">
        <v>165</v>
      </c>
    </row>
    <row r="608">
      <c r="B608" t="s">
        <v>165</v>
      </c>
      <c r="C608" t="s">
        <v>165</v>
      </c>
      <c r="F608" t="s">
        <v>165</v>
      </c>
      <c r="G608" t="s">
        <v>165</v>
      </c>
    </row>
    <row r="609">
      <c r="B609" t="s">
        <v>165</v>
      </c>
      <c r="C609" t="s">
        <v>165</v>
      </c>
      <c r="F609" t="s">
        <v>165</v>
      </c>
      <c r="G609" t="s">
        <v>165</v>
      </c>
    </row>
    <row r="610">
      <c r="B610" t="s">
        <v>165</v>
      </c>
      <c r="C610" t="s">
        <v>165</v>
      </c>
      <c r="F610" t="s">
        <v>165</v>
      </c>
      <c r="G610" t="s">
        <v>165</v>
      </c>
    </row>
    <row r="611">
      <c r="B611" t="s">
        <v>165</v>
      </c>
      <c r="C611" t="s">
        <v>165</v>
      </c>
      <c r="F611" t="s">
        <v>165</v>
      </c>
      <c r="G611" t="s">
        <v>165</v>
      </c>
    </row>
    <row r="612">
      <c r="B612" t="s">
        <v>165</v>
      </c>
      <c r="C612" t="s">
        <v>165</v>
      </c>
      <c r="F612" t="s">
        <v>165</v>
      </c>
      <c r="G612" t="s">
        <v>165</v>
      </c>
    </row>
    <row r="613">
      <c r="B613" t="s">
        <v>165</v>
      </c>
      <c r="C613" t="s">
        <v>165</v>
      </c>
      <c r="F613" t="s">
        <v>165</v>
      </c>
      <c r="G613" t="s">
        <v>165</v>
      </c>
    </row>
    <row r="614">
      <c r="B614" t="s">
        <v>165</v>
      </c>
      <c r="C614" t="s">
        <v>165</v>
      </c>
      <c r="F614" t="s">
        <v>165</v>
      </c>
      <c r="G614" t="s">
        <v>165</v>
      </c>
    </row>
    <row r="615">
      <c r="B615" t="s">
        <v>165</v>
      </c>
      <c r="C615" t="s">
        <v>165</v>
      </c>
      <c r="F615" t="s">
        <v>165</v>
      </c>
      <c r="G615" t="s">
        <v>165</v>
      </c>
    </row>
    <row r="616">
      <c r="B616" t="s">
        <v>165</v>
      </c>
      <c r="C616" t="s">
        <v>165</v>
      </c>
      <c r="F616" t="s">
        <v>165</v>
      </c>
      <c r="G616" t="s">
        <v>165</v>
      </c>
    </row>
    <row r="617">
      <c r="B617" t="s">
        <v>165</v>
      </c>
      <c r="C617" t="s">
        <v>165</v>
      </c>
      <c r="F617" t="s">
        <v>165</v>
      </c>
      <c r="G617" t="s">
        <v>165</v>
      </c>
    </row>
    <row r="618">
      <c r="B618" t="s">
        <v>165</v>
      </c>
      <c r="C618" t="s">
        <v>165</v>
      </c>
      <c r="F618" t="s">
        <v>165</v>
      </c>
      <c r="G618" t="s">
        <v>165</v>
      </c>
    </row>
    <row r="619">
      <c r="B619" t="s">
        <v>165</v>
      </c>
      <c r="C619" t="s">
        <v>165</v>
      </c>
      <c r="F619" t="s">
        <v>165</v>
      </c>
      <c r="G619" t="s">
        <v>165</v>
      </c>
    </row>
    <row r="620">
      <c r="B620" t="s">
        <v>165</v>
      </c>
      <c r="C620" t="s">
        <v>165</v>
      </c>
      <c r="F620" t="s">
        <v>165</v>
      </c>
      <c r="G620" t="s">
        <v>165</v>
      </c>
    </row>
    <row r="621">
      <c r="B621" t="s">
        <v>165</v>
      </c>
      <c r="C621" t="s">
        <v>165</v>
      </c>
      <c r="F621" t="s">
        <v>165</v>
      </c>
      <c r="G621" t="s">
        <v>165</v>
      </c>
    </row>
    <row r="622">
      <c r="B622" t="s">
        <v>165</v>
      </c>
      <c r="C622" t="s">
        <v>165</v>
      </c>
      <c r="F622" t="s">
        <v>165</v>
      </c>
      <c r="G622" t="s">
        <v>165</v>
      </c>
    </row>
    <row r="623">
      <c r="B623" t="s">
        <v>165</v>
      </c>
      <c r="C623" t="s">
        <v>165</v>
      </c>
      <c r="F623" t="s">
        <v>165</v>
      </c>
      <c r="G623" t="s">
        <v>165</v>
      </c>
    </row>
    <row r="624">
      <c r="B624" t="s">
        <v>165</v>
      </c>
      <c r="C624" t="s">
        <v>165</v>
      </c>
      <c r="F624" t="s">
        <v>165</v>
      </c>
      <c r="G624" t="s">
        <v>165</v>
      </c>
    </row>
    <row r="625">
      <c r="B625" t="s">
        <v>165</v>
      </c>
      <c r="C625" t="s">
        <v>165</v>
      </c>
      <c r="F625" t="s">
        <v>165</v>
      </c>
      <c r="G625" t="s">
        <v>165</v>
      </c>
    </row>
    <row r="626">
      <c r="B626" t="s">
        <v>165</v>
      </c>
      <c r="C626" t="s">
        <v>165</v>
      </c>
      <c r="F626" t="s">
        <v>165</v>
      </c>
      <c r="G626" t="s">
        <v>165</v>
      </c>
    </row>
    <row r="627">
      <c r="B627" t="s">
        <v>165</v>
      </c>
      <c r="C627" t="s">
        <v>165</v>
      </c>
      <c r="F627" t="s">
        <v>165</v>
      </c>
      <c r="G627" t="s">
        <v>165</v>
      </c>
    </row>
    <row r="628">
      <c r="B628" t="s">
        <v>165</v>
      </c>
      <c r="C628" t="s">
        <v>165</v>
      </c>
      <c r="F628" t="s">
        <v>165</v>
      </c>
      <c r="G628" t="s">
        <v>165</v>
      </c>
    </row>
    <row r="629">
      <c r="B629" t="s">
        <v>165</v>
      </c>
      <c r="C629" t="s">
        <v>165</v>
      </c>
      <c r="F629" t="s">
        <v>165</v>
      </c>
      <c r="G629" t="s">
        <v>165</v>
      </c>
    </row>
    <row r="630">
      <c r="B630" t="s">
        <v>165</v>
      </c>
      <c r="C630" t="s">
        <v>165</v>
      </c>
      <c r="F630" t="s">
        <v>165</v>
      </c>
      <c r="G630" t="s">
        <v>165</v>
      </c>
    </row>
    <row r="631">
      <c r="B631" t="s">
        <v>165</v>
      </c>
      <c r="C631" t="s">
        <v>165</v>
      </c>
      <c r="F631" t="s">
        <v>165</v>
      </c>
      <c r="G631" t="s">
        <v>165</v>
      </c>
    </row>
    <row r="632">
      <c r="B632" t="s">
        <v>165</v>
      </c>
      <c r="C632" t="s">
        <v>165</v>
      </c>
      <c r="F632" t="s">
        <v>165</v>
      </c>
      <c r="G632" t="s">
        <v>165</v>
      </c>
    </row>
    <row r="633">
      <c r="B633" t="s">
        <v>165</v>
      </c>
      <c r="C633" t="s">
        <v>165</v>
      </c>
      <c r="F633" t="s">
        <v>165</v>
      </c>
      <c r="G633" t="s">
        <v>165</v>
      </c>
    </row>
    <row r="634">
      <c r="B634" t="s">
        <v>165</v>
      </c>
      <c r="C634" t="s">
        <v>165</v>
      </c>
      <c r="F634" t="s">
        <v>165</v>
      </c>
      <c r="G634" t="s">
        <v>165</v>
      </c>
    </row>
    <row r="635">
      <c r="B635" t="s">
        <v>165</v>
      </c>
      <c r="C635" t="s">
        <v>165</v>
      </c>
      <c r="F635" t="s">
        <v>165</v>
      </c>
      <c r="G635" t="s">
        <v>165</v>
      </c>
    </row>
    <row r="636">
      <c r="B636" t="s">
        <v>165</v>
      </c>
      <c r="C636" t="s">
        <v>165</v>
      </c>
      <c r="F636" t="s">
        <v>165</v>
      </c>
      <c r="G636" t="s">
        <v>165</v>
      </c>
    </row>
    <row r="637">
      <c r="B637" t="s">
        <v>165</v>
      </c>
      <c r="C637" t="s">
        <v>165</v>
      </c>
      <c r="F637" t="s">
        <v>165</v>
      </c>
      <c r="G637" t="s">
        <v>165</v>
      </c>
    </row>
    <row r="638">
      <c r="B638" t="s">
        <v>165</v>
      </c>
      <c r="C638" t="s">
        <v>165</v>
      </c>
      <c r="F638" t="s">
        <v>165</v>
      </c>
      <c r="G638" t="s">
        <v>165</v>
      </c>
    </row>
    <row r="639">
      <c r="B639" t="s">
        <v>165</v>
      </c>
      <c r="C639" t="s">
        <v>165</v>
      </c>
      <c r="F639" t="s">
        <v>165</v>
      </c>
      <c r="G639" t="s">
        <v>165</v>
      </c>
    </row>
    <row r="640">
      <c r="B640" t="s">
        <v>165</v>
      </c>
      <c r="C640" t="s">
        <v>165</v>
      </c>
      <c r="F640" t="s">
        <v>165</v>
      </c>
      <c r="G640" t="s">
        <v>165</v>
      </c>
    </row>
    <row r="641">
      <c r="B641" t="s">
        <v>165</v>
      </c>
      <c r="C641" t="s">
        <v>165</v>
      </c>
      <c r="F641" t="s">
        <v>165</v>
      </c>
      <c r="G641" t="s">
        <v>165</v>
      </c>
    </row>
    <row r="642">
      <c r="B642" t="s">
        <v>165</v>
      </c>
      <c r="C642" t="s">
        <v>165</v>
      </c>
      <c r="F642" t="s">
        <v>165</v>
      </c>
      <c r="G642" t="s">
        <v>165</v>
      </c>
    </row>
    <row r="643">
      <c r="B643" t="s">
        <v>165</v>
      </c>
      <c r="C643" t="s">
        <v>165</v>
      </c>
      <c r="F643" t="s">
        <v>165</v>
      </c>
      <c r="G643" t="s">
        <v>165</v>
      </c>
    </row>
    <row r="644">
      <c r="B644" t="s">
        <v>165</v>
      </c>
      <c r="C644" t="s">
        <v>165</v>
      </c>
      <c r="F644" t="s">
        <v>165</v>
      </c>
      <c r="G644" t="s">
        <v>165</v>
      </c>
    </row>
    <row r="645">
      <c r="B645" t="s">
        <v>165</v>
      </c>
      <c r="C645" t="s">
        <v>165</v>
      </c>
      <c r="F645" t="s">
        <v>165</v>
      </c>
      <c r="G645" t="s">
        <v>165</v>
      </c>
    </row>
    <row r="646">
      <c r="B646" t="s">
        <v>165</v>
      </c>
      <c r="C646" t="s">
        <v>165</v>
      </c>
      <c r="F646" t="s">
        <v>165</v>
      </c>
      <c r="G646" t="s">
        <v>165</v>
      </c>
    </row>
    <row r="647">
      <c r="B647" t="s">
        <v>165</v>
      </c>
      <c r="C647" t="s">
        <v>165</v>
      </c>
      <c r="F647" t="s">
        <v>165</v>
      </c>
      <c r="G647" t="s">
        <v>165</v>
      </c>
    </row>
    <row r="648">
      <c r="B648" t="s">
        <v>165</v>
      </c>
      <c r="C648" t="s">
        <v>165</v>
      </c>
      <c r="F648" t="s">
        <v>165</v>
      </c>
      <c r="G648" t="s">
        <v>165</v>
      </c>
    </row>
    <row r="649">
      <c r="B649" t="s">
        <v>165</v>
      </c>
      <c r="C649" t="s">
        <v>165</v>
      </c>
      <c r="F649" t="s">
        <v>165</v>
      </c>
      <c r="G649" t="s">
        <v>165</v>
      </c>
    </row>
    <row r="650">
      <c r="B650" t="s">
        <v>165</v>
      </c>
      <c r="C650" t="s">
        <v>165</v>
      </c>
      <c r="F650" t="s">
        <v>165</v>
      </c>
      <c r="G650" t="s">
        <v>165</v>
      </c>
    </row>
    <row r="651">
      <c r="B651" t="s">
        <v>165</v>
      </c>
      <c r="C651" t="s">
        <v>165</v>
      </c>
      <c r="F651" t="s">
        <v>165</v>
      </c>
      <c r="G651" t="s">
        <v>165</v>
      </c>
    </row>
    <row r="652">
      <c r="B652" t="s">
        <v>165</v>
      </c>
      <c r="C652" t="s">
        <v>165</v>
      </c>
      <c r="F652" t="s">
        <v>165</v>
      </c>
      <c r="G652" t="s">
        <v>165</v>
      </c>
    </row>
    <row r="653">
      <c r="B653" t="s">
        <v>165</v>
      </c>
      <c r="C653" t="s">
        <v>165</v>
      </c>
      <c r="F653" t="s">
        <v>165</v>
      </c>
      <c r="G653" t="s">
        <v>165</v>
      </c>
    </row>
    <row r="654">
      <c r="B654" t="s">
        <v>165</v>
      </c>
      <c r="C654" t="s">
        <v>165</v>
      </c>
      <c r="F654" t="s">
        <v>165</v>
      </c>
      <c r="G654" t="s">
        <v>165</v>
      </c>
    </row>
    <row r="655">
      <c r="B655" t="s">
        <v>165</v>
      </c>
      <c r="C655" t="s">
        <v>165</v>
      </c>
      <c r="F655" t="s">
        <v>165</v>
      </c>
      <c r="G655" t="s">
        <v>165</v>
      </c>
    </row>
    <row r="656">
      <c r="B656" t="s">
        <v>165</v>
      </c>
      <c r="C656" t="s">
        <v>165</v>
      </c>
      <c r="F656" t="s">
        <v>165</v>
      </c>
      <c r="G656" t="s">
        <v>165</v>
      </c>
    </row>
    <row r="657">
      <c r="B657" t="s">
        <v>165</v>
      </c>
      <c r="C657" t="s">
        <v>165</v>
      </c>
      <c r="F657" t="s">
        <v>165</v>
      </c>
      <c r="G657" t="s">
        <v>165</v>
      </c>
    </row>
    <row r="658">
      <c r="B658" t="s">
        <v>165</v>
      </c>
      <c r="C658" t="s">
        <v>165</v>
      </c>
      <c r="F658" t="s">
        <v>165</v>
      </c>
      <c r="G658" t="s">
        <v>165</v>
      </c>
    </row>
    <row r="659">
      <c r="B659" t="s">
        <v>165</v>
      </c>
      <c r="C659" t="s">
        <v>165</v>
      </c>
      <c r="F659" t="s">
        <v>165</v>
      </c>
      <c r="G659" t="s">
        <v>165</v>
      </c>
    </row>
    <row r="660">
      <c r="B660" t="s">
        <v>165</v>
      </c>
      <c r="C660" t="s">
        <v>165</v>
      </c>
      <c r="F660" t="s">
        <v>165</v>
      </c>
      <c r="G660" t="s">
        <v>165</v>
      </c>
    </row>
    <row r="661">
      <c r="B661" t="s">
        <v>165</v>
      </c>
      <c r="C661" t="s">
        <v>165</v>
      </c>
      <c r="F661" t="s">
        <v>165</v>
      </c>
      <c r="G661" t="s">
        <v>165</v>
      </c>
    </row>
    <row r="662">
      <c r="B662" t="s">
        <v>165</v>
      </c>
      <c r="C662" t="s">
        <v>165</v>
      </c>
      <c r="F662" t="s">
        <v>165</v>
      </c>
      <c r="G662" t="s">
        <v>165</v>
      </c>
    </row>
    <row r="663">
      <c r="B663" t="s">
        <v>165</v>
      </c>
      <c r="C663" t="s">
        <v>165</v>
      </c>
      <c r="F663" t="s">
        <v>165</v>
      </c>
      <c r="G663" t="s">
        <v>165</v>
      </c>
    </row>
    <row r="664">
      <c r="B664" t="s">
        <v>165</v>
      </c>
      <c r="C664" t="s">
        <v>165</v>
      </c>
      <c r="F664" t="s">
        <v>165</v>
      </c>
      <c r="G664" t="s">
        <v>165</v>
      </c>
    </row>
    <row r="665">
      <c r="B665" t="s">
        <v>165</v>
      </c>
      <c r="C665" t="s">
        <v>165</v>
      </c>
      <c r="F665" t="s">
        <v>165</v>
      </c>
      <c r="G665" t="s">
        <v>165</v>
      </c>
    </row>
    <row r="666">
      <c r="B666" t="s">
        <v>165</v>
      </c>
      <c r="C666" t="s">
        <v>165</v>
      </c>
      <c r="F666" t="s">
        <v>165</v>
      </c>
      <c r="G666" t="s">
        <v>165</v>
      </c>
    </row>
    <row r="667">
      <c r="B667" t="s">
        <v>165</v>
      </c>
      <c r="C667" t="s">
        <v>165</v>
      </c>
      <c r="F667" t="s">
        <v>165</v>
      </c>
      <c r="G667" t="s">
        <v>165</v>
      </c>
    </row>
    <row r="668">
      <c r="B668" t="s">
        <v>165</v>
      </c>
      <c r="C668" t="s">
        <v>165</v>
      </c>
      <c r="F668" t="s">
        <v>165</v>
      </c>
      <c r="G668" t="s">
        <v>165</v>
      </c>
    </row>
    <row r="669">
      <c r="B669" t="s">
        <v>165</v>
      </c>
      <c r="C669" t="s">
        <v>165</v>
      </c>
      <c r="F669" t="s">
        <v>165</v>
      </c>
      <c r="G669" t="s">
        <v>165</v>
      </c>
    </row>
    <row r="670">
      <c r="B670" t="s">
        <v>165</v>
      </c>
      <c r="C670" t="s">
        <v>165</v>
      </c>
      <c r="F670" t="s">
        <v>165</v>
      </c>
      <c r="G670" t="s">
        <v>165</v>
      </c>
    </row>
    <row r="671">
      <c r="B671" t="s">
        <v>165</v>
      </c>
      <c r="C671" t="s">
        <v>165</v>
      </c>
      <c r="F671" t="s">
        <v>165</v>
      </c>
      <c r="G671" t="s">
        <v>165</v>
      </c>
    </row>
    <row r="672">
      <c r="B672" t="s">
        <v>165</v>
      </c>
      <c r="C672" t="s">
        <v>165</v>
      </c>
      <c r="F672" t="s">
        <v>165</v>
      </c>
      <c r="G672" t="s">
        <v>165</v>
      </c>
    </row>
    <row r="673">
      <c r="B673" t="s">
        <v>165</v>
      </c>
      <c r="C673" t="s">
        <v>165</v>
      </c>
      <c r="F673" t="s">
        <v>165</v>
      </c>
      <c r="G673" t="s">
        <v>165</v>
      </c>
    </row>
    <row r="674">
      <c r="B674" t="s">
        <v>165</v>
      </c>
      <c r="C674" t="s">
        <v>165</v>
      </c>
      <c r="F674" t="s">
        <v>165</v>
      </c>
      <c r="G674" t="s">
        <v>165</v>
      </c>
    </row>
    <row r="675">
      <c r="B675" t="s">
        <v>165</v>
      </c>
      <c r="C675" t="s">
        <v>165</v>
      </c>
      <c r="F675" t="s">
        <v>165</v>
      </c>
      <c r="G675" t="s">
        <v>165</v>
      </c>
    </row>
    <row r="676">
      <c r="B676" t="s">
        <v>165</v>
      </c>
      <c r="C676" t="s">
        <v>165</v>
      </c>
      <c r="F676" t="s">
        <v>165</v>
      </c>
      <c r="G676" t="s">
        <v>165</v>
      </c>
    </row>
    <row r="677">
      <c r="B677" t="s">
        <v>165</v>
      </c>
      <c r="C677" t="s">
        <v>165</v>
      </c>
      <c r="F677" t="s">
        <v>165</v>
      </c>
      <c r="G677" t="s">
        <v>165</v>
      </c>
    </row>
    <row r="678">
      <c r="B678" t="s">
        <v>165</v>
      </c>
      <c r="C678" t="s">
        <v>165</v>
      </c>
      <c r="F678" t="s">
        <v>165</v>
      </c>
      <c r="G678" t="s">
        <v>165</v>
      </c>
    </row>
    <row r="679">
      <c r="B679" t="s">
        <v>165</v>
      </c>
      <c r="C679" t="s">
        <v>165</v>
      </c>
      <c r="F679" t="s">
        <v>165</v>
      </c>
      <c r="G679" t="s">
        <v>165</v>
      </c>
    </row>
    <row r="680">
      <c r="B680" t="s">
        <v>165</v>
      </c>
      <c r="C680" t="s">
        <v>165</v>
      </c>
      <c r="F680" t="s">
        <v>165</v>
      </c>
      <c r="G680" t="s">
        <v>165</v>
      </c>
    </row>
    <row r="681">
      <c r="B681" t="s">
        <v>165</v>
      </c>
      <c r="C681" t="s">
        <v>165</v>
      </c>
      <c r="F681" t="s">
        <v>165</v>
      </c>
      <c r="G681" t="s">
        <v>165</v>
      </c>
    </row>
    <row r="682">
      <c r="B682" t="s">
        <v>165</v>
      </c>
      <c r="C682" t="s">
        <v>165</v>
      </c>
      <c r="F682" t="s">
        <v>165</v>
      </c>
      <c r="G682" t="s">
        <v>165</v>
      </c>
    </row>
    <row r="683">
      <c r="B683" t="s">
        <v>165</v>
      </c>
      <c r="C683" t="s">
        <v>165</v>
      </c>
      <c r="F683" t="s">
        <v>165</v>
      </c>
      <c r="G683" t="s">
        <v>165</v>
      </c>
    </row>
    <row r="684">
      <c r="B684" t="s">
        <v>165</v>
      </c>
      <c r="C684" t="s">
        <v>165</v>
      </c>
      <c r="F684" t="s">
        <v>165</v>
      </c>
      <c r="G684" t="s">
        <v>165</v>
      </c>
    </row>
    <row r="685">
      <c r="B685" t="s">
        <v>165</v>
      </c>
      <c r="C685" t="s">
        <v>165</v>
      </c>
      <c r="F685" t="s">
        <v>165</v>
      </c>
      <c r="G685" t="s">
        <v>165</v>
      </c>
    </row>
    <row r="686">
      <c r="B686" t="s">
        <v>165</v>
      </c>
      <c r="C686" t="s">
        <v>165</v>
      </c>
      <c r="F686" t="s">
        <v>165</v>
      </c>
      <c r="G686" t="s">
        <v>165</v>
      </c>
    </row>
    <row r="687">
      <c r="B687" t="s">
        <v>165</v>
      </c>
      <c r="C687" t="s">
        <v>165</v>
      </c>
      <c r="F687" t="s">
        <v>165</v>
      </c>
      <c r="G687" t="s">
        <v>165</v>
      </c>
    </row>
    <row r="688">
      <c r="B688" t="s">
        <v>165</v>
      </c>
      <c r="C688" t="s">
        <v>165</v>
      </c>
      <c r="F688" t="s">
        <v>165</v>
      </c>
      <c r="G688" t="s">
        <v>165</v>
      </c>
    </row>
    <row r="689">
      <c r="B689" t="s">
        <v>165</v>
      </c>
      <c r="C689" t="s">
        <v>165</v>
      </c>
      <c r="F689" t="s">
        <v>165</v>
      </c>
      <c r="G689" t="s">
        <v>165</v>
      </c>
    </row>
    <row r="690">
      <c r="B690" t="s">
        <v>165</v>
      </c>
      <c r="C690" t="s">
        <v>165</v>
      </c>
      <c r="F690" t="s">
        <v>165</v>
      </c>
      <c r="G690" t="s">
        <v>165</v>
      </c>
    </row>
    <row r="691">
      <c r="B691" t="s">
        <v>165</v>
      </c>
      <c r="C691" t="s">
        <v>165</v>
      </c>
      <c r="F691" t="s">
        <v>165</v>
      </c>
      <c r="G691" t="s">
        <v>165</v>
      </c>
    </row>
    <row r="692">
      <c r="B692" t="s">
        <v>165</v>
      </c>
      <c r="C692" t="s">
        <v>165</v>
      </c>
      <c r="F692" t="s">
        <v>165</v>
      </c>
      <c r="G692" t="s">
        <v>165</v>
      </c>
    </row>
    <row r="693">
      <c r="B693" t="s">
        <v>165</v>
      </c>
      <c r="C693" t="s">
        <v>165</v>
      </c>
      <c r="F693" t="s">
        <v>165</v>
      </c>
      <c r="G693" t="s">
        <v>165</v>
      </c>
    </row>
    <row r="694">
      <c r="B694" t="s">
        <v>165</v>
      </c>
      <c r="C694" t="s">
        <v>165</v>
      </c>
      <c r="F694" t="s">
        <v>165</v>
      </c>
      <c r="G694" t="s">
        <v>165</v>
      </c>
    </row>
    <row r="695">
      <c r="B695" t="s">
        <v>165</v>
      </c>
      <c r="C695" t="s">
        <v>165</v>
      </c>
      <c r="F695" t="s">
        <v>165</v>
      </c>
      <c r="G695" t="s">
        <v>165</v>
      </c>
    </row>
    <row r="696">
      <c r="B696" t="s">
        <v>165</v>
      </c>
      <c r="C696" t="s">
        <v>165</v>
      </c>
      <c r="F696" t="s">
        <v>165</v>
      </c>
      <c r="G696" t="s">
        <v>165</v>
      </c>
    </row>
    <row r="697">
      <c r="B697" t="s">
        <v>165</v>
      </c>
      <c r="C697" t="s">
        <v>165</v>
      </c>
      <c r="F697" t="s">
        <v>165</v>
      </c>
      <c r="G697" t="s">
        <v>165</v>
      </c>
    </row>
    <row r="698">
      <c r="B698" t="s">
        <v>165</v>
      </c>
      <c r="C698" t="s">
        <v>165</v>
      </c>
      <c r="F698" t="s">
        <v>165</v>
      </c>
      <c r="G698" t="s">
        <v>165</v>
      </c>
    </row>
    <row r="699">
      <c r="B699" t="s">
        <v>165</v>
      </c>
      <c r="C699" t="s">
        <v>165</v>
      </c>
      <c r="F699" t="s">
        <v>165</v>
      </c>
      <c r="G699" t="s">
        <v>165</v>
      </c>
    </row>
    <row r="700">
      <c r="B700" t="s">
        <v>165</v>
      </c>
      <c r="C700" t="s">
        <v>165</v>
      </c>
      <c r="F700" t="s">
        <v>165</v>
      </c>
      <c r="G700" t="s">
        <v>165</v>
      </c>
    </row>
    <row r="701">
      <c r="B701" t="s">
        <v>165</v>
      </c>
      <c r="C701" t="s">
        <v>165</v>
      </c>
      <c r="F701" t="s">
        <v>165</v>
      </c>
      <c r="G701" t="s">
        <v>165</v>
      </c>
    </row>
    <row r="702">
      <c r="B702" t="s">
        <v>165</v>
      </c>
      <c r="C702" t="s">
        <v>165</v>
      </c>
      <c r="F702" t="s">
        <v>165</v>
      </c>
      <c r="G702" t="s">
        <v>165</v>
      </c>
    </row>
    <row r="703">
      <c r="B703" t="s">
        <v>165</v>
      </c>
      <c r="C703" t="s">
        <v>165</v>
      </c>
      <c r="F703" t="s">
        <v>165</v>
      </c>
      <c r="G703" t="s">
        <v>165</v>
      </c>
    </row>
    <row r="704">
      <c r="B704" t="s">
        <v>165</v>
      </c>
      <c r="C704" t="s">
        <v>165</v>
      </c>
      <c r="F704" t="s">
        <v>165</v>
      </c>
      <c r="G704" t="s">
        <v>165</v>
      </c>
    </row>
    <row r="705">
      <c r="B705" t="s">
        <v>165</v>
      </c>
      <c r="C705" t="s">
        <v>165</v>
      </c>
      <c r="F705" t="s">
        <v>165</v>
      </c>
      <c r="G705" t="s">
        <v>165</v>
      </c>
    </row>
    <row r="706">
      <c r="B706" t="s">
        <v>165</v>
      </c>
      <c r="C706" t="s">
        <v>165</v>
      </c>
      <c r="F706" t="s">
        <v>165</v>
      </c>
      <c r="G706" t="s">
        <v>165</v>
      </c>
    </row>
    <row r="707">
      <c r="B707" t="s">
        <v>165</v>
      </c>
      <c r="C707" t="s">
        <v>165</v>
      </c>
      <c r="F707" t="s">
        <v>165</v>
      </c>
      <c r="G707" t="s">
        <v>165</v>
      </c>
    </row>
    <row r="708">
      <c r="B708" t="s">
        <v>165</v>
      </c>
      <c r="C708" t="s">
        <v>165</v>
      </c>
      <c r="F708" t="s">
        <v>165</v>
      </c>
      <c r="G708" t="s">
        <v>165</v>
      </c>
    </row>
    <row r="709">
      <c r="B709" t="s">
        <v>165</v>
      </c>
      <c r="C709" t="s">
        <v>165</v>
      </c>
      <c r="F709" t="s">
        <v>165</v>
      </c>
      <c r="G709" t="s">
        <v>165</v>
      </c>
    </row>
    <row r="710">
      <c r="B710" t="s">
        <v>165</v>
      </c>
      <c r="C710" t="s">
        <v>165</v>
      </c>
      <c r="F710" t="s">
        <v>165</v>
      </c>
      <c r="G710" t="s">
        <v>165</v>
      </c>
    </row>
    <row r="711">
      <c r="B711" t="s">
        <v>165</v>
      </c>
      <c r="C711" t="s">
        <v>165</v>
      </c>
      <c r="F711" t="s">
        <v>165</v>
      </c>
      <c r="G711" t="s">
        <v>165</v>
      </c>
    </row>
    <row r="712">
      <c r="B712" t="s">
        <v>165</v>
      </c>
      <c r="C712" t="s">
        <v>165</v>
      </c>
      <c r="F712" t="s">
        <v>165</v>
      </c>
      <c r="G712" t="s">
        <v>165</v>
      </c>
    </row>
    <row r="713">
      <c r="B713" t="s">
        <v>165</v>
      </c>
      <c r="C713" t="s">
        <v>165</v>
      </c>
      <c r="F713" t="s">
        <v>165</v>
      </c>
      <c r="G713" t="s">
        <v>165</v>
      </c>
    </row>
    <row r="714">
      <c r="B714" t="s">
        <v>165</v>
      </c>
      <c r="C714" t="s">
        <v>165</v>
      </c>
      <c r="F714" t="s">
        <v>165</v>
      </c>
      <c r="G714" t="s">
        <v>165</v>
      </c>
    </row>
    <row r="715">
      <c r="B715" t="s">
        <v>165</v>
      </c>
      <c r="C715" t="s">
        <v>165</v>
      </c>
      <c r="F715" t="s">
        <v>165</v>
      </c>
      <c r="G715" t="s">
        <v>165</v>
      </c>
    </row>
    <row r="716">
      <c r="B716" t="s">
        <v>165</v>
      </c>
      <c r="C716" t="s">
        <v>165</v>
      </c>
      <c r="F716" t="s">
        <v>165</v>
      </c>
      <c r="G716" t="s">
        <v>165</v>
      </c>
    </row>
    <row r="717">
      <c r="B717" t="s">
        <v>165</v>
      </c>
      <c r="C717" t="s">
        <v>165</v>
      </c>
      <c r="F717" t="s">
        <v>165</v>
      </c>
      <c r="G717" t="s">
        <v>165</v>
      </c>
    </row>
    <row r="718">
      <c r="B718" t="s">
        <v>165</v>
      </c>
      <c r="C718" t="s">
        <v>165</v>
      </c>
      <c r="F718" t="s">
        <v>165</v>
      </c>
      <c r="G718" t="s">
        <v>165</v>
      </c>
    </row>
    <row r="719">
      <c r="B719" t="s">
        <v>165</v>
      </c>
      <c r="C719" t="s">
        <v>165</v>
      </c>
      <c r="F719" t="s">
        <v>165</v>
      </c>
      <c r="G719" t="s">
        <v>165</v>
      </c>
    </row>
    <row r="720">
      <c r="B720" t="s">
        <v>165</v>
      </c>
      <c r="C720" t="s">
        <v>165</v>
      </c>
      <c r="F720" t="s">
        <v>165</v>
      </c>
      <c r="G720" t="s">
        <v>165</v>
      </c>
    </row>
    <row r="721">
      <c r="B721" t="s">
        <v>165</v>
      </c>
      <c r="C721" t="s">
        <v>165</v>
      </c>
      <c r="F721" t="s">
        <v>165</v>
      </c>
      <c r="G721" t="s">
        <v>165</v>
      </c>
    </row>
    <row r="722">
      <c r="B722" t="s">
        <v>165</v>
      </c>
      <c r="C722" t="s">
        <v>165</v>
      </c>
      <c r="F722" t="s">
        <v>165</v>
      </c>
      <c r="G722" t="s">
        <v>165</v>
      </c>
    </row>
    <row r="723">
      <c r="B723" t="s">
        <v>165</v>
      </c>
      <c r="C723" t="s">
        <v>165</v>
      </c>
      <c r="F723" t="s">
        <v>165</v>
      </c>
      <c r="G723" t="s">
        <v>165</v>
      </c>
    </row>
    <row r="724">
      <c r="B724" t="s">
        <v>165</v>
      </c>
      <c r="C724" t="s">
        <v>165</v>
      </c>
      <c r="F724" t="s">
        <v>165</v>
      </c>
      <c r="G724" t="s">
        <v>165</v>
      </c>
    </row>
    <row r="725">
      <c r="B725" t="s">
        <v>165</v>
      </c>
      <c r="C725" t="s">
        <v>165</v>
      </c>
      <c r="F725" t="s">
        <v>165</v>
      </c>
      <c r="G725" t="s">
        <v>165</v>
      </c>
    </row>
    <row r="726">
      <c r="B726" t="s">
        <v>165</v>
      </c>
      <c r="C726" t="s">
        <v>165</v>
      </c>
      <c r="F726" t="s">
        <v>165</v>
      </c>
      <c r="G726" t="s">
        <v>165</v>
      </c>
    </row>
    <row r="727">
      <c r="B727" t="s">
        <v>165</v>
      </c>
      <c r="C727" t="s">
        <v>165</v>
      </c>
      <c r="F727" t="s">
        <v>165</v>
      </c>
      <c r="G727" t="s">
        <v>165</v>
      </c>
    </row>
    <row r="728">
      <c r="B728" t="s">
        <v>165</v>
      </c>
      <c r="C728" t="s">
        <v>165</v>
      </c>
      <c r="F728" t="s">
        <v>165</v>
      </c>
      <c r="G728" t="s">
        <v>165</v>
      </c>
    </row>
    <row r="729">
      <c r="B729" t="s">
        <v>165</v>
      </c>
      <c r="C729" t="s">
        <v>165</v>
      </c>
      <c r="F729" t="s">
        <v>165</v>
      </c>
      <c r="G729" t="s">
        <v>165</v>
      </c>
    </row>
    <row r="730">
      <c r="B730" t="s">
        <v>165</v>
      </c>
      <c r="C730" t="s">
        <v>165</v>
      </c>
      <c r="F730" t="s">
        <v>165</v>
      </c>
      <c r="G730" t="s">
        <v>165</v>
      </c>
    </row>
    <row r="731">
      <c r="B731" t="s">
        <v>165</v>
      </c>
      <c r="C731" t="s">
        <v>165</v>
      </c>
      <c r="F731" t="s">
        <v>165</v>
      </c>
      <c r="G731" t="s">
        <v>165</v>
      </c>
    </row>
    <row r="732">
      <c r="B732" t="s">
        <v>165</v>
      </c>
      <c r="C732" t="s">
        <v>165</v>
      </c>
      <c r="F732" t="s">
        <v>165</v>
      </c>
      <c r="G732" t="s">
        <v>165</v>
      </c>
    </row>
    <row r="733">
      <c r="B733" t="s">
        <v>165</v>
      </c>
      <c r="C733" t="s">
        <v>165</v>
      </c>
      <c r="F733" t="s">
        <v>165</v>
      </c>
      <c r="G733" t="s">
        <v>165</v>
      </c>
    </row>
    <row r="734">
      <c r="B734" t="s">
        <v>165</v>
      </c>
      <c r="C734" t="s">
        <v>165</v>
      </c>
      <c r="F734" t="s">
        <v>165</v>
      </c>
      <c r="G734" t="s">
        <v>165</v>
      </c>
    </row>
    <row r="735">
      <c r="B735" t="s">
        <v>165</v>
      </c>
      <c r="C735" t="s">
        <v>165</v>
      </c>
      <c r="F735" t="s">
        <v>165</v>
      </c>
      <c r="G735" t="s">
        <v>165</v>
      </c>
    </row>
    <row r="736">
      <c r="B736" t="s">
        <v>165</v>
      </c>
      <c r="C736" t="s">
        <v>165</v>
      </c>
      <c r="F736" t="s">
        <v>165</v>
      </c>
      <c r="G736" t="s">
        <v>165</v>
      </c>
    </row>
    <row r="737">
      <c r="B737" t="s">
        <v>165</v>
      </c>
      <c r="C737" t="s">
        <v>165</v>
      </c>
      <c r="F737" t="s">
        <v>165</v>
      </c>
      <c r="G737" t="s">
        <v>165</v>
      </c>
    </row>
    <row r="738">
      <c r="B738" t="s">
        <v>165</v>
      </c>
      <c r="C738" t="s">
        <v>165</v>
      </c>
      <c r="F738" t="s">
        <v>165</v>
      </c>
      <c r="G738" t="s">
        <v>165</v>
      </c>
    </row>
    <row r="739">
      <c r="B739" t="s">
        <v>165</v>
      </c>
      <c r="C739" t="s">
        <v>165</v>
      </c>
      <c r="F739" t="s">
        <v>165</v>
      </c>
      <c r="G739" t="s">
        <v>165</v>
      </c>
    </row>
    <row r="740">
      <c r="B740" t="s">
        <v>165</v>
      </c>
      <c r="C740" t="s">
        <v>165</v>
      </c>
      <c r="F740" t="s">
        <v>165</v>
      </c>
      <c r="G740" t="s">
        <v>165</v>
      </c>
    </row>
    <row r="741">
      <c r="B741" t="s">
        <v>165</v>
      </c>
      <c r="C741" t="s">
        <v>165</v>
      </c>
      <c r="F741" t="s">
        <v>165</v>
      </c>
      <c r="G741" t="s">
        <v>165</v>
      </c>
    </row>
    <row r="742">
      <c r="B742" t="s">
        <v>165</v>
      </c>
      <c r="C742" t="s">
        <v>165</v>
      </c>
      <c r="F742" t="s">
        <v>165</v>
      </c>
      <c r="G742" t="s">
        <v>165</v>
      </c>
    </row>
    <row r="743">
      <c r="B743" t="s">
        <v>165</v>
      </c>
      <c r="C743" t="s">
        <v>165</v>
      </c>
      <c r="F743" t="s">
        <v>165</v>
      </c>
      <c r="G743" t="s">
        <v>165</v>
      </c>
    </row>
    <row r="744">
      <c r="B744" t="s">
        <v>165</v>
      </c>
      <c r="C744" t="s">
        <v>165</v>
      </c>
      <c r="F744" t="s">
        <v>165</v>
      </c>
      <c r="G744" t="s">
        <v>165</v>
      </c>
    </row>
    <row r="745">
      <c r="B745" t="s">
        <v>165</v>
      </c>
      <c r="C745" t="s">
        <v>165</v>
      </c>
      <c r="F745" t="s">
        <v>165</v>
      </c>
      <c r="G745" t="s">
        <v>165</v>
      </c>
    </row>
    <row r="746">
      <c r="B746" t="s">
        <v>165</v>
      </c>
      <c r="C746" t="s">
        <v>165</v>
      </c>
      <c r="F746" t="s">
        <v>165</v>
      </c>
      <c r="G746" t="s">
        <v>165</v>
      </c>
    </row>
    <row r="747">
      <c r="B747" t="s">
        <v>165</v>
      </c>
      <c r="C747" t="s">
        <v>165</v>
      </c>
      <c r="F747" t="s">
        <v>165</v>
      </c>
      <c r="G747" t="s">
        <v>165</v>
      </c>
    </row>
    <row r="748">
      <c r="B748" t="s">
        <v>165</v>
      </c>
      <c r="C748" t="s">
        <v>165</v>
      </c>
      <c r="F748" t="s">
        <v>165</v>
      </c>
      <c r="G748" t="s">
        <v>165</v>
      </c>
    </row>
    <row r="749">
      <c r="B749" t="s">
        <v>165</v>
      </c>
      <c r="C749" t="s">
        <v>165</v>
      </c>
      <c r="F749" t="s">
        <v>165</v>
      </c>
      <c r="G749" t="s">
        <v>165</v>
      </c>
    </row>
    <row r="750">
      <c r="B750" t="s">
        <v>165</v>
      </c>
      <c r="C750" t="s">
        <v>165</v>
      </c>
      <c r="F750" t="s">
        <v>165</v>
      </c>
      <c r="G750" t="s">
        <v>165</v>
      </c>
    </row>
    <row r="751">
      <c r="B751" t="s">
        <v>165</v>
      </c>
      <c r="C751" t="s">
        <v>165</v>
      </c>
      <c r="F751" t="s">
        <v>165</v>
      </c>
      <c r="G751" t="s">
        <v>165</v>
      </c>
    </row>
    <row r="752">
      <c r="B752" t="s">
        <v>165</v>
      </c>
      <c r="C752" t="s">
        <v>165</v>
      </c>
      <c r="F752" t="s">
        <v>165</v>
      </c>
      <c r="G752" t="s">
        <v>165</v>
      </c>
    </row>
    <row r="753">
      <c r="B753" t="s">
        <v>165</v>
      </c>
      <c r="C753" t="s">
        <v>165</v>
      </c>
      <c r="F753" t="s">
        <v>165</v>
      </c>
      <c r="G753" t="s">
        <v>165</v>
      </c>
    </row>
    <row r="754">
      <c r="B754" t="s">
        <v>165</v>
      </c>
      <c r="C754" t="s">
        <v>165</v>
      </c>
      <c r="F754" t="s">
        <v>165</v>
      </c>
      <c r="G754" t="s">
        <v>165</v>
      </c>
    </row>
    <row r="755">
      <c r="B755" t="s">
        <v>165</v>
      </c>
      <c r="C755" t="s">
        <v>165</v>
      </c>
      <c r="F755" t="s">
        <v>165</v>
      </c>
      <c r="G755" t="s">
        <v>165</v>
      </c>
    </row>
    <row r="756">
      <c r="B756" t="s">
        <v>165</v>
      </c>
      <c r="C756" t="s">
        <v>165</v>
      </c>
      <c r="F756" t="s">
        <v>165</v>
      </c>
      <c r="G756" t="s">
        <v>165</v>
      </c>
    </row>
    <row r="757">
      <c r="B757" t="s">
        <v>165</v>
      </c>
      <c r="C757" t="s">
        <v>165</v>
      </c>
      <c r="F757" t="s">
        <v>165</v>
      </c>
      <c r="G757" t="s">
        <v>165</v>
      </c>
    </row>
    <row r="758">
      <c r="B758" t="s">
        <v>165</v>
      </c>
      <c r="C758" t="s">
        <v>165</v>
      </c>
      <c r="F758" t="s">
        <v>165</v>
      </c>
      <c r="G758" t="s">
        <v>165</v>
      </c>
    </row>
    <row r="759">
      <c r="B759" t="s">
        <v>165</v>
      </c>
      <c r="C759" t="s">
        <v>165</v>
      </c>
      <c r="F759" t="s">
        <v>165</v>
      </c>
      <c r="G759" t="s">
        <v>165</v>
      </c>
    </row>
    <row r="760">
      <c r="B760" t="s">
        <v>165</v>
      </c>
      <c r="C760" t="s">
        <v>165</v>
      </c>
      <c r="F760" t="s">
        <v>165</v>
      </c>
      <c r="G760" t="s">
        <v>165</v>
      </c>
    </row>
    <row r="761">
      <c r="B761" t="s">
        <v>165</v>
      </c>
      <c r="C761" t="s">
        <v>165</v>
      </c>
      <c r="F761" t="s">
        <v>165</v>
      </c>
      <c r="G761" t="s">
        <v>165</v>
      </c>
    </row>
    <row r="762">
      <c r="B762" t="s">
        <v>165</v>
      </c>
      <c r="C762" t="s">
        <v>165</v>
      </c>
      <c r="F762" t="s">
        <v>165</v>
      </c>
      <c r="G762" t="s">
        <v>165</v>
      </c>
    </row>
    <row r="763">
      <c r="B763" t="s">
        <v>165</v>
      </c>
      <c r="C763" t="s">
        <v>165</v>
      </c>
      <c r="F763" t="s">
        <v>165</v>
      </c>
      <c r="G763" t="s">
        <v>165</v>
      </c>
    </row>
    <row r="764">
      <c r="B764" t="s">
        <v>165</v>
      </c>
      <c r="C764" t="s">
        <v>165</v>
      </c>
      <c r="F764" t="s">
        <v>165</v>
      </c>
      <c r="G764" t="s">
        <v>165</v>
      </c>
    </row>
    <row r="765">
      <c r="B765" t="s">
        <v>165</v>
      </c>
      <c r="C765" t="s">
        <v>165</v>
      </c>
      <c r="F765" t="s">
        <v>165</v>
      </c>
      <c r="G765" t="s">
        <v>165</v>
      </c>
    </row>
    <row r="766">
      <c r="B766" t="s">
        <v>165</v>
      </c>
      <c r="C766" t="s">
        <v>165</v>
      </c>
      <c r="F766" t="s">
        <v>165</v>
      </c>
      <c r="G766" t="s">
        <v>165</v>
      </c>
    </row>
    <row r="767">
      <c r="B767" t="s">
        <v>165</v>
      </c>
      <c r="C767" t="s">
        <v>165</v>
      </c>
      <c r="F767" t="s">
        <v>165</v>
      </c>
      <c r="G767" t="s">
        <v>165</v>
      </c>
    </row>
    <row r="768">
      <c r="B768" t="s">
        <v>165</v>
      </c>
      <c r="C768" t="s">
        <v>165</v>
      </c>
      <c r="F768" t="s">
        <v>165</v>
      </c>
      <c r="G768" t="s">
        <v>165</v>
      </c>
    </row>
    <row r="769">
      <c r="B769" t="s">
        <v>165</v>
      </c>
      <c r="C769" t="s">
        <v>165</v>
      </c>
      <c r="F769" t="s">
        <v>165</v>
      </c>
      <c r="G769" t="s">
        <v>165</v>
      </c>
    </row>
    <row r="770">
      <c r="B770" t="s">
        <v>165</v>
      </c>
      <c r="C770" t="s">
        <v>165</v>
      </c>
      <c r="F770" t="s">
        <v>165</v>
      </c>
      <c r="G770" t="s">
        <v>165</v>
      </c>
    </row>
    <row r="771">
      <c r="B771" t="s">
        <v>165</v>
      </c>
      <c r="C771" t="s">
        <v>165</v>
      </c>
      <c r="F771" t="s">
        <v>165</v>
      </c>
      <c r="G771" t="s">
        <v>165</v>
      </c>
    </row>
    <row r="772">
      <c r="B772" t="s">
        <v>165</v>
      </c>
      <c r="C772" t="s">
        <v>165</v>
      </c>
      <c r="F772" t="s">
        <v>165</v>
      </c>
      <c r="G772" t="s">
        <v>165</v>
      </c>
    </row>
    <row r="773">
      <c r="B773" t="s">
        <v>165</v>
      </c>
      <c r="C773" t="s">
        <v>165</v>
      </c>
      <c r="F773" t="s">
        <v>165</v>
      </c>
      <c r="G773" t="s">
        <v>165</v>
      </c>
    </row>
    <row r="774">
      <c r="B774" t="s">
        <v>165</v>
      </c>
      <c r="C774" t="s">
        <v>165</v>
      </c>
      <c r="F774" t="s">
        <v>165</v>
      </c>
      <c r="G774" t="s">
        <v>165</v>
      </c>
    </row>
    <row r="775">
      <c r="B775" t="s">
        <v>165</v>
      </c>
      <c r="C775" t="s">
        <v>165</v>
      </c>
      <c r="F775" t="s">
        <v>165</v>
      </c>
      <c r="G775" t="s">
        <v>165</v>
      </c>
    </row>
    <row r="776">
      <c r="B776" t="s">
        <v>165</v>
      </c>
      <c r="C776" t="s">
        <v>165</v>
      </c>
      <c r="F776" t="s">
        <v>165</v>
      </c>
      <c r="G776" t="s">
        <v>165</v>
      </c>
    </row>
    <row r="777">
      <c r="B777" t="s">
        <v>165</v>
      </c>
      <c r="C777" t="s">
        <v>165</v>
      </c>
      <c r="F777" t="s">
        <v>165</v>
      </c>
      <c r="G777" t="s">
        <v>165</v>
      </c>
    </row>
    <row r="778">
      <c r="B778" t="s">
        <v>165</v>
      </c>
      <c r="C778" t="s">
        <v>165</v>
      </c>
      <c r="F778" t="s">
        <v>165</v>
      </c>
      <c r="G778" t="s">
        <v>165</v>
      </c>
    </row>
    <row r="779">
      <c r="B779" t="s">
        <v>165</v>
      </c>
      <c r="C779" t="s">
        <v>165</v>
      </c>
      <c r="F779" t="s">
        <v>165</v>
      </c>
      <c r="G779" t="s">
        <v>165</v>
      </c>
    </row>
    <row r="780">
      <c r="B780" t="s">
        <v>165</v>
      </c>
      <c r="C780" t="s">
        <v>165</v>
      </c>
      <c r="F780" t="s">
        <v>165</v>
      </c>
      <c r="G780" t="s">
        <v>165</v>
      </c>
    </row>
    <row r="781">
      <c r="B781" t="s">
        <v>165</v>
      </c>
      <c r="C781" t="s">
        <v>165</v>
      </c>
      <c r="F781" t="s">
        <v>165</v>
      </c>
      <c r="G781" t="s">
        <v>165</v>
      </c>
    </row>
    <row r="782">
      <c r="B782" t="s">
        <v>165</v>
      </c>
      <c r="C782" t="s">
        <v>165</v>
      </c>
      <c r="F782" t="s">
        <v>165</v>
      </c>
      <c r="G782" t="s">
        <v>165</v>
      </c>
    </row>
    <row r="783">
      <c r="B783" t="s">
        <v>165</v>
      </c>
      <c r="C783" t="s">
        <v>165</v>
      </c>
      <c r="F783" t="s">
        <v>165</v>
      </c>
      <c r="G783" t="s">
        <v>165</v>
      </c>
    </row>
    <row r="784">
      <c r="B784" t="s">
        <v>165</v>
      </c>
      <c r="C784" t="s">
        <v>165</v>
      </c>
      <c r="F784" t="s">
        <v>165</v>
      </c>
      <c r="G784" t="s">
        <v>165</v>
      </c>
    </row>
    <row r="785">
      <c r="B785" t="s">
        <v>165</v>
      </c>
      <c r="C785" t="s">
        <v>165</v>
      </c>
      <c r="F785" t="s">
        <v>165</v>
      </c>
      <c r="G785" t="s">
        <v>165</v>
      </c>
    </row>
    <row r="786">
      <c r="B786" t="s">
        <v>165</v>
      </c>
      <c r="C786" t="s">
        <v>165</v>
      </c>
      <c r="F786" t="s">
        <v>165</v>
      </c>
      <c r="G786" t="s">
        <v>165</v>
      </c>
    </row>
    <row r="787">
      <c r="B787" t="s">
        <v>165</v>
      </c>
      <c r="C787" t="s">
        <v>165</v>
      </c>
      <c r="F787" t="s">
        <v>165</v>
      </c>
      <c r="G787" t="s">
        <v>165</v>
      </c>
    </row>
    <row r="788">
      <c r="B788" t="s">
        <v>165</v>
      </c>
      <c r="C788" t="s">
        <v>165</v>
      </c>
      <c r="F788" t="s">
        <v>165</v>
      </c>
      <c r="G788" t="s">
        <v>165</v>
      </c>
    </row>
    <row r="789">
      <c r="B789" t="s">
        <v>165</v>
      </c>
      <c r="C789" t="s">
        <v>165</v>
      </c>
      <c r="F789" t="s">
        <v>165</v>
      </c>
      <c r="G789" t="s">
        <v>165</v>
      </c>
    </row>
    <row r="790">
      <c r="B790" t="s">
        <v>165</v>
      </c>
      <c r="C790" t="s">
        <v>165</v>
      </c>
      <c r="F790" t="s">
        <v>165</v>
      </c>
      <c r="G790" t="s">
        <v>165</v>
      </c>
    </row>
    <row r="791">
      <c r="B791" t="s">
        <v>165</v>
      </c>
      <c r="C791" t="s">
        <v>165</v>
      </c>
      <c r="F791" t="s">
        <v>165</v>
      </c>
      <c r="G791" t="s">
        <v>165</v>
      </c>
    </row>
    <row r="792">
      <c r="B792" t="s">
        <v>165</v>
      </c>
      <c r="C792" t="s">
        <v>165</v>
      </c>
      <c r="F792" t="s">
        <v>165</v>
      </c>
      <c r="G792" t="s">
        <v>165</v>
      </c>
    </row>
    <row r="793">
      <c r="B793" t="s">
        <v>165</v>
      </c>
      <c r="C793" t="s">
        <v>165</v>
      </c>
      <c r="F793" t="s">
        <v>165</v>
      </c>
      <c r="G793" t="s">
        <v>165</v>
      </c>
    </row>
    <row r="794">
      <c r="B794" t="s">
        <v>165</v>
      </c>
      <c r="C794" t="s">
        <v>165</v>
      </c>
      <c r="F794" t="s">
        <v>165</v>
      </c>
      <c r="G794" t="s">
        <v>165</v>
      </c>
    </row>
    <row r="795">
      <c r="B795" t="s">
        <v>165</v>
      </c>
      <c r="C795" t="s">
        <v>165</v>
      </c>
      <c r="F795" t="s">
        <v>165</v>
      </c>
      <c r="G795" t="s">
        <v>165</v>
      </c>
    </row>
    <row r="796">
      <c r="B796" t="s">
        <v>165</v>
      </c>
      <c r="C796" t="s">
        <v>165</v>
      </c>
      <c r="F796" t="s">
        <v>165</v>
      </c>
      <c r="G796" t="s">
        <v>165</v>
      </c>
    </row>
    <row r="797">
      <c r="B797" t="s">
        <v>165</v>
      </c>
      <c r="C797" t="s">
        <v>165</v>
      </c>
      <c r="F797" t="s">
        <v>165</v>
      </c>
      <c r="G797" t="s">
        <v>165</v>
      </c>
    </row>
    <row r="798">
      <c r="B798" t="s">
        <v>165</v>
      </c>
      <c r="C798" t="s">
        <v>165</v>
      </c>
      <c r="F798" t="s">
        <v>165</v>
      </c>
      <c r="G798" t="s">
        <v>165</v>
      </c>
    </row>
    <row r="799">
      <c r="B799" t="s">
        <v>165</v>
      </c>
      <c r="C799" t="s">
        <v>165</v>
      </c>
      <c r="F799" t="s">
        <v>165</v>
      </c>
      <c r="G799" t="s">
        <v>165</v>
      </c>
    </row>
    <row r="800">
      <c r="B800" t="s">
        <v>165</v>
      </c>
      <c r="C800" t="s">
        <v>165</v>
      </c>
      <c r="F800" t="s">
        <v>165</v>
      </c>
      <c r="G800" t="s">
        <v>165</v>
      </c>
    </row>
    <row r="801">
      <c r="B801" t="s">
        <v>165</v>
      </c>
      <c r="C801" t="s">
        <v>165</v>
      </c>
      <c r="F801" t="s">
        <v>165</v>
      </c>
      <c r="G801" t="s">
        <v>165</v>
      </c>
    </row>
    <row r="802">
      <c r="B802" t="s">
        <v>165</v>
      </c>
      <c r="C802" t="s">
        <v>165</v>
      </c>
      <c r="F802" t="s">
        <v>165</v>
      </c>
      <c r="G802" t="s">
        <v>165</v>
      </c>
    </row>
    <row r="803">
      <c r="B803" t="s">
        <v>165</v>
      </c>
      <c r="C803" t="s">
        <v>165</v>
      </c>
      <c r="F803" t="s">
        <v>165</v>
      </c>
      <c r="G803" t="s">
        <v>165</v>
      </c>
    </row>
    <row r="804">
      <c r="B804" t="s">
        <v>165</v>
      </c>
      <c r="C804" t="s">
        <v>165</v>
      </c>
      <c r="F804" t="s">
        <v>165</v>
      </c>
      <c r="G804" t="s">
        <v>165</v>
      </c>
    </row>
    <row r="805">
      <c r="B805" t="s">
        <v>165</v>
      </c>
      <c r="C805" t="s">
        <v>165</v>
      </c>
      <c r="F805" t="s">
        <v>165</v>
      </c>
      <c r="G805" t="s">
        <v>165</v>
      </c>
    </row>
    <row r="806">
      <c r="B806" t="s">
        <v>165</v>
      </c>
      <c r="C806" t="s">
        <v>165</v>
      </c>
      <c r="F806" t="s">
        <v>165</v>
      </c>
      <c r="G806" t="s">
        <v>165</v>
      </c>
    </row>
    <row r="807">
      <c r="B807" t="s">
        <v>165</v>
      </c>
      <c r="C807" t="s">
        <v>165</v>
      </c>
      <c r="F807" t="s">
        <v>165</v>
      </c>
      <c r="G807" t="s">
        <v>165</v>
      </c>
    </row>
    <row r="808">
      <c r="B808" t="s">
        <v>165</v>
      </c>
      <c r="C808" t="s">
        <v>165</v>
      </c>
      <c r="F808" t="s">
        <v>165</v>
      </c>
      <c r="G808" t="s">
        <v>165</v>
      </c>
    </row>
    <row r="809">
      <c r="B809" t="s">
        <v>165</v>
      </c>
      <c r="C809" t="s">
        <v>165</v>
      </c>
      <c r="F809" t="s">
        <v>165</v>
      </c>
      <c r="G809" t="s">
        <v>165</v>
      </c>
    </row>
    <row r="810">
      <c r="B810" t="s">
        <v>165</v>
      </c>
      <c r="C810" t="s">
        <v>165</v>
      </c>
      <c r="F810" t="s">
        <v>165</v>
      </c>
      <c r="G810" t="s">
        <v>165</v>
      </c>
    </row>
    <row r="811">
      <c r="B811" t="s">
        <v>165</v>
      </c>
      <c r="C811" t="s">
        <v>165</v>
      </c>
      <c r="F811" t="s">
        <v>165</v>
      </c>
      <c r="G811" t="s">
        <v>165</v>
      </c>
    </row>
    <row r="812">
      <c r="B812" t="s">
        <v>165</v>
      </c>
      <c r="C812" t="s">
        <v>165</v>
      </c>
      <c r="F812" t="s">
        <v>165</v>
      </c>
      <c r="G812" t="s">
        <v>165</v>
      </c>
    </row>
    <row r="813">
      <c r="B813" t="s">
        <v>165</v>
      </c>
      <c r="C813" t="s">
        <v>165</v>
      </c>
      <c r="F813" t="s">
        <v>165</v>
      </c>
      <c r="G813" t="s">
        <v>165</v>
      </c>
    </row>
    <row r="814">
      <c r="B814" t="s">
        <v>165</v>
      </c>
      <c r="C814" t="s">
        <v>165</v>
      </c>
      <c r="F814" t="s">
        <v>165</v>
      </c>
      <c r="G814" t="s">
        <v>165</v>
      </c>
    </row>
    <row r="815">
      <c r="B815" t="s">
        <v>165</v>
      </c>
      <c r="C815" t="s">
        <v>165</v>
      </c>
      <c r="F815" t="s">
        <v>165</v>
      </c>
      <c r="G815" t="s">
        <v>165</v>
      </c>
    </row>
    <row r="816">
      <c r="B816" t="s">
        <v>165</v>
      </c>
      <c r="C816" t="s">
        <v>165</v>
      </c>
      <c r="F816" t="s">
        <v>165</v>
      </c>
      <c r="G816" t="s">
        <v>165</v>
      </c>
    </row>
    <row r="817">
      <c r="B817" t="s">
        <v>165</v>
      </c>
      <c r="C817" t="s">
        <v>165</v>
      </c>
      <c r="F817" t="s">
        <v>165</v>
      </c>
      <c r="G817" t="s">
        <v>165</v>
      </c>
    </row>
    <row r="818">
      <c r="B818" t="s">
        <v>165</v>
      </c>
      <c r="C818" t="s">
        <v>165</v>
      </c>
      <c r="F818" t="s">
        <v>165</v>
      </c>
      <c r="G818" t="s">
        <v>165</v>
      </c>
    </row>
    <row r="819">
      <c r="B819" t="s">
        <v>165</v>
      </c>
      <c r="C819" t="s">
        <v>165</v>
      </c>
      <c r="F819" t="s">
        <v>165</v>
      </c>
      <c r="G819" t="s">
        <v>165</v>
      </c>
    </row>
    <row r="820">
      <c r="B820" t="s">
        <v>165</v>
      </c>
      <c r="C820" t="s">
        <v>165</v>
      </c>
      <c r="F820" t="s">
        <v>165</v>
      </c>
      <c r="G820" t="s">
        <v>165</v>
      </c>
    </row>
    <row r="821">
      <c r="B821" t="s">
        <v>165</v>
      </c>
      <c r="C821" t="s">
        <v>165</v>
      </c>
      <c r="F821" t="s">
        <v>165</v>
      </c>
      <c r="G821" t="s">
        <v>165</v>
      </c>
    </row>
    <row r="822">
      <c r="B822" t="s">
        <v>165</v>
      </c>
      <c r="C822" t="s">
        <v>165</v>
      </c>
      <c r="F822" t="s">
        <v>165</v>
      </c>
      <c r="G822" t="s">
        <v>165</v>
      </c>
    </row>
    <row r="823">
      <c r="B823" t="s">
        <v>165</v>
      </c>
      <c r="C823" t="s">
        <v>165</v>
      </c>
      <c r="F823" t="s">
        <v>165</v>
      </c>
      <c r="G823" t="s">
        <v>165</v>
      </c>
    </row>
    <row r="824">
      <c r="B824" t="s">
        <v>165</v>
      </c>
      <c r="C824" t="s">
        <v>165</v>
      </c>
      <c r="F824" t="s">
        <v>165</v>
      </c>
      <c r="G824" t="s">
        <v>165</v>
      </c>
    </row>
    <row r="825">
      <c r="B825" t="s">
        <v>165</v>
      </c>
      <c r="C825" t="s">
        <v>165</v>
      </c>
      <c r="F825" t="s">
        <v>165</v>
      </c>
      <c r="G825" t="s">
        <v>165</v>
      </c>
    </row>
    <row r="826">
      <c r="B826" t="s">
        <v>165</v>
      </c>
      <c r="C826" t="s">
        <v>165</v>
      </c>
      <c r="F826" t="s">
        <v>165</v>
      </c>
      <c r="G826" t="s">
        <v>165</v>
      </c>
    </row>
    <row r="827">
      <c r="B827" t="s">
        <v>165</v>
      </c>
      <c r="C827" t="s">
        <v>165</v>
      </c>
      <c r="F827" t="s">
        <v>165</v>
      </c>
      <c r="G827" t="s">
        <v>165</v>
      </c>
    </row>
    <row r="828">
      <c r="B828" t="s">
        <v>165</v>
      </c>
      <c r="C828" t="s">
        <v>165</v>
      </c>
      <c r="F828" t="s">
        <v>165</v>
      </c>
      <c r="G828" t="s">
        <v>165</v>
      </c>
    </row>
    <row r="829">
      <c r="B829" t="s">
        <v>165</v>
      </c>
      <c r="C829" t="s">
        <v>165</v>
      </c>
      <c r="F829" t="s">
        <v>165</v>
      </c>
      <c r="G829" t="s">
        <v>165</v>
      </c>
    </row>
    <row r="830">
      <c r="B830" t="s">
        <v>165</v>
      </c>
      <c r="C830" t="s">
        <v>165</v>
      </c>
      <c r="F830" t="s">
        <v>165</v>
      </c>
      <c r="G830" t="s">
        <v>165</v>
      </c>
    </row>
    <row r="831">
      <c r="B831" t="s">
        <v>165</v>
      </c>
      <c r="C831" t="s">
        <v>165</v>
      </c>
      <c r="F831" t="s">
        <v>165</v>
      </c>
      <c r="G831" t="s">
        <v>165</v>
      </c>
    </row>
    <row r="832">
      <c r="B832" t="s">
        <v>165</v>
      </c>
      <c r="C832" t="s">
        <v>165</v>
      </c>
      <c r="F832" t="s">
        <v>165</v>
      </c>
      <c r="G832" t="s">
        <v>165</v>
      </c>
    </row>
    <row r="833">
      <c r="B833" t="s">
        <v>165</v>
      </c>
      <c r="C833" t="s">
        <v>165</v>
      </c>
      <c r="F833" t="s">
        <v>165</v>
      </c>
      <c r="G833" t="s">
        <v>165</v>
      </c>
    </row>
    <row r="834">
      <c r="B834" t="s">
        <v>165</v>
      </c>
      <c r="C834" t="s">
        <v>165</v>
      </c>
      <c r="F834" t="s">
        <v>165</v>
      </c>
      <c r="G834" t="s">
        <v>165</v>
      </c>
    </row>
    <row r="835">
      <c r="B835" t="s">
        <v>165</v>
      </c>
      <c r="C835" t="s">
        <v>165</v>
      </c>
      <c r="F835" t="s">
        <v>165</v>
      </c>
      <c r="G835" t="s">
        <v>165</v>
      </c>
    </row>
    <row r="836">
      <c r="B836" t="s">
        <v>165</v>
      </c>
      <c r="C836" t="s">
        <v>165</v>
      </c>
      <c r="F836" t="s">
        <v>165</v>
      </c>
      <c r="G836" t="s">
        <v>165</v>
      </c>
    </row>
    <row r="837">
      <c r="B837" t="s">
        <v>165</v>
      </c>
      <c r="C837" t="s">
        <v>165</v>
      </c>
      <c r="F837" t="s">
        <v>165</v>
      </c>
      <c r="G837" t="s">
        <v>165</v>
      </c>
    </row>
    <row r="838">
      <c r="B838" t="s">
        <v>165</v>
      </c>
      <c r="C838" t="s">
        <v>165</v>
      </c>
      <c r="F838" t="s">
        <v>165</v>
      </c>
      <c r="G838" t="s">
        <v>165</v>
      </c>
    </row>
    <row r="839">
      <c r="B839" t="s">
        <v>165</v>
      </c>
      <c r="C839" t="s">
        <v>165</v>
      </c>
      <c r="F839" t="s">
        <v>165</v>
      </c>
      <c r="G839" t="s">
        <v>165</v>
      </c>
    </row>
    <row r="840">
      <c r="B840" t="s">
        <v>165</v>
      </c>
      <c r="C840" t="s">
        <v>165</v>
      </c>
      <c r="F840" t="s">
        <v>165</v>
      </c>
      <c r="G840" t="s">
        <v>165</v>
      </c>
    </row>
    <row r="841">
      <c r="B841" t="s">
        <v>165</v>
      </c>
      <c r="C841" t="s">
        <v>165</v>
      </c>
      <c r="F841" t="s">
        <v>165</v>
      </c>
      <c r="G841" t="s">
        <v>165</v>
      </c>
    </row>
    <row r="842">
      <c r="B842" t="s">
        <v>165</v>
      </c>
      <c r="C842" t="s">
        <v>165</v>
      </c>
      <c r="F842" t="s">
        <v>165</v>
      </c>
      <c r="G842" t="s">
        <v>165</v>
      </c>
    </row>
    <row r="843">
      <c r="B843" t="s">
        <v>165</v>
      </c>
      <c r="C843" t="s">
        <v>165</v>
      </c>
      <c r="F843" t="s">
        <v>165</v>
      </c>
      <c r="G843" t="s">
        <v>165</v>
      </c>
    </row>
    <row r="844">
      <c r="B844" t="s">
        <v>165</v>
      </c>
      <c r="C844" t="s">
        <v>165</v>
      </c>
      <c r="F844" t="s">
        <v>165</v>
      </c>
      <c r="G844" t="s">
        <v>165</v>
      </c>
    </row>
    <row r="845">
      <c r="B845" t="s">
        <v>165</v>
      </c>
      <c r="C845" t="s">
        <v>165</v>
      </c>
      <c r="F845" t="s">
        <v>165</v>
      </c>
      <c r="G845" t="s">
        <v>165</v>
      </c>
    </row>
    <row r="846">
      <c r="B846" t="s">
        <v>165</v>
      </c>
      <c r="C846" t="s">
        <v>165</v>
      </c>
      <c r="F846" t="s">
        <v>165</v>
      </c>
      <c r="G846" t="s">
        <v>165</v>
      </c>
    </row>
    <row r="847">
      <c r="B847" t="s">
        <v>165</v>
      </c>
      <c r="C847" t="s">
        <v>165</v>
      </c>
      <c r="F847" t="s">
        <v>165</v>
      </c>
      <c r="G847" t="s">
        <v>165</v>
      </c>
    </row>
    <row r="848">
      <c r="B848" t="s">
        <v>165</v>
      </c>
      <c r="C848" t="s">
        <v>165</v>
      </c>
      <c r="F848" t="s">
        <v>165</v>
      </c>
      <c r="G848" t="s">
        <v>165</v>
      </c>
    </row>
    <row r="849">
      <c r="B849" t="s">
        <v>165</v>
      </c>
      <c r="C849" t="s">
        <v>165</v>
      </c>
      <c r="F849" t="s">
        <v>165</v>
      </c>
      <c r="G849" t="s">
        <v>165</v>
      </c>
    </row>
    <row r="850">
      <c r="B850" t="s">
        <v>165</v>
      </c>
      <c r="C850" t="s">
        <v>165</v>
      </c>
      <c r="F850" t="s">
        <v>165</v>
      </c>
      <c r="G850" t="s">
        <v>165</v>
      </c>
    </row>
    <row r="851">
      <c r="B851" t="s">
        <v>165</v>
      </c>
      <c r="C851" t="s">
        <v>165</v>
      </c>
      <c r="F851" t="s">
        <v>165</v>
      </c>
      <c r="G851" t="s">
        <v>165</v>
      </c>
    </row>
    <row r="852">
      <c r="B852" t="s">
        <v>165</v>
      </c>
      <c r="C852" t="s">
        <v>165</v>
      </c>
      <c r="F852" t="s">
        <v>165</v>
      </c>
      <c r="G852" t="s">
        <v>165</v>
      </c>
    </row>
    <row r="853">
      <c r="B853" t="s">
        <v>165</v>
      </c>
      <c r="C853" t="s">
        <v>165</v>
      </c>
      <c r="F853" t="s">
        <v>165</v>
      </c>
      <c r="G853" t="s">
        <v>165</v>
      </c>
    </row>
    <row r="854">
      <c r="B854" t="s">
        <v>165</v>
      </c>
      <c r="C854" t="s">
        <v>165</v>
      </c>
      <c r="F854" t="s">
        <v>165</v>
      </c>
      <c r="G854" t="s">
        <v>165</v>
      </c>
    </row>
    <row r="855">
      <c r="B855" t="s">
        <v>165</v>
      </c>
      <c r="C855" t="s">
        <v>165</v>
      </c>
      <c r="F855" t="s">
        <v>165</v>
      </c>
      <c r="G855" t="s">
        <v>165</v>
      </c>
    </row>
    <row r="856">
      <c r="B856" t="s">
        <v>165</v>
      </c>
      <c r="C856" t="s">
        <v>165</v>
      </c>
      <c r="F856" t="s">
        <v>165</v>
      </c>
      <c r="G856" t="s">
        <v>165</v>
      </c>
    </row>
    <row r="857">
      <c r="B857" t="s">
        <v>165</v>
      </c>
      <c r="C857" t="s">
        <v>165</v>
      </c>
      <c r="F857" t="s">
        <v>165</v>
      </c>
      <c r="G857" t="s">
        <v>165</v>
      </c>
    </row>
    <row r="858">
      <c r="B858" t="s">
        <v>165</v>
      </c>
      <c r="C858" t="s">
        <v>165</v>
      </c>
      <c r="F858" t="s">
        <v>165</v>
      </c>
      <c r="G858" t="s">
        <v>165</v>
      </c>
    </row>
    <row r="859">
      <c r="B859" t="s">
        <v>165</v>
      </c>
      <c r="C859" t="s">
        <v>165</v>
      </c>
      <c r="F859" t="s">
        <v>165</v>
      </c>
      <c r="G859" t="s">
        <v>165</v>
      </c>
    </row>
    <row r="860">
      <c r="B860" t="s">
        <v>165</v>
      </c>
      <c r="C860" t="s">
        <v>165</v>
      </c>
      <c r="F860" t="s">
        <v>165</v>
      </c>
      <c r="G860" t="s">
        <v>165</v>
      </c>
    </row>
    <row r="861">
      <c r="B861" t="s">
        <v>165</v>
      </c>
      <c r="C861" t="s">
        <v>165</v>
      </c>
      <c r="F861" t="s">
        <v>165</v>
      </c>
      <c r="G861" t="s">
        <v>165</v>
      </c>
    </row>
    <row r="862">
      <c r="B862" t="s">
        <v>165</v>
      </c>
      <c r="C862" t="s">
        <v>165</v>
      </c>
      <c r="F862" t="s">
        <v>165</v>
      </c>
      <c r="G862" t="s">
        <v>165</v>
      </c>
    </row>
    <row r="863">
      <c r="B863" t="s">
        <v>165</v>
      </c>
      <c r="C863" t="s">
        <v>165</v>
      </c>
      <c r="F863" t="s">
        <v>165</v>
      </c>
      <c r="G863" t="s">
        <v>165</v>
      </c>
    </row>
    <row r="864">
      <c r="B864" t="s">
        <v>165</v>
      </c>
      <c r="C864" t="s">
        <v>165</v>
      </c>
      <c r="F864" t="s">
        <v>165</v>
      </c>
      <c r="G864" t="s">
        <v>165</v>
      </c>
    </row>
    <row r="865">
      <c r="B865" t="s">
        <v>165</v>
      </c>
      <c r="C865" t="s">
        <v>165</v>
      </c>
      <c r="F865" t="s">
        <v>165</v>
      </c>
      <c r="G865" t="s">
        <v>165</v>
      </c>
    </row>
    <row r="866">
      <c r="B866" t="s">
        <v>165</v>
      </c>
      <c r="C866" t="s">
        <v>165</v>
      </c>
      <c r="F866" t="s">
        <v>165</v>
      </c>
      <c r="G866" t="s">
        <v>165</v>
      </c>
    </row>
    <row r="867">
      <c r="B867" t="s">
        <v>165</v>
      </c>
      <c r="C867" t="s">
        <v>165</v>
      </c>
      <c r="F867" t="s">
        <v>165</v>
      </c>
      <c r="G867" t="s">
        <v>165</v>
      </c>
    </row>
    <row r="868">
      <c r="B868" t="s">
        <v>165</v>
      </c>
      <c r="C868" t="s">
        <v>165</v>
      </c>
      <c r="F868" t="s">
        <v>165</v>
      </c>
      <c r="G868" t="s">
        <v>165</v>
      </c>
    </row>
    <row r="869">
      <c r="B869" t="s">
        <v>165</v>
      </c>
      <c r="C869" t="s">
        <v>165</v>
      </c>
      <c r="F869" t="s">
        <v>165</v>
      </c>
      <c r="G869" t="s">
        <v>165</v>
      </c>
    </row>
    <row r="870">
      <c r="B870" t="s">
        <v>165</v>
      </c>
      <c r="C870" t="s">
        <v>165</v>
      </c>
      <c r="F870" t="s">
        <v>165</v>
      </c>
      <c r="G870" t="s">
        <v>165</v>
      </c>
    </row>
    <row r="871">
      <c r="B871" t="s">
        <v>165</v>
      </c>
      <c r="C871" t="s">
        <v>165</v>
      </c>
      <c r="F871" t="s">
        <v>165</v>
      </c>
      <c r="G871" t="s">
        <v>165</v>
      </c>
    </row>
    <row r="872">
      <c r="B872" t="s">
        <v>165</v>
      </c>
      <c r="C872" t="s">
        <v>165</v>
      </c>
      <c r="F872" t="s">
        <v>165</v>
      </c>
      <c r="G872" t="s">
        <v>165</v>
      </c>
    </row>
    <row r="873">
      <c r="B873" t="s">
        <v>165</v>
      </c>
      <c r="C873" t="s">
        <v>165</v>
      </c>
      <c r="F873" t="s">
        <v>165</v>
      </c>
      <c r="G873" t="s">
        <v>165</v>
      </c>
    </row>
    <row r="874">
      <c r="B874" t="s">
        <v>165</v>
      </c>
      <c r="C874" t="s">
        <v>165</v>
      </c>
      <c r="F874" t="s">
        <v>165</v>
      </c>
      <c r="G874" t="s">
        <v>165</v>
      </c>
    </row>
    <row r="875">
      <c r="B875" t="s">
        <v>165</v>
      </c>
      <c r="C875" t="s">
        <v>165</v>
      </c>
      <c r="F875" t="s">
        <v>165</v>
      </c>
      <c r="G875" t="s">
        <v>165</v>
      </c>
    </row>
    <row r="876">
      <c r="B876" t="s">
        <v>165</v>
      </c>
      <c r="C876" t="s">
        <v>165</v>
      </c>
      <c r="F876" t="s">
        <v>165</v>
      </c>
      <c r="G876" t="s">
        <v>165</v>
      </c>
    </row>
    <row r="877">
      <c r="B877" t="s">
        <v>165</v>
      </c>
      <c r="C877" t="s">
        <v>165</v>
      </c>
      <c r="F877" t="s">
        <v>165</v>
      </c>
      <c r="G877" t="s">
        <v>165</v>
      </c>
    </row>
    <row r="878">
      <c r="B878" t="s">
        <v>165</v>
      </c>
      <c r="C878" t="s">
        <v>165</v>
      </c>
      <c r="F878" t="s">
        <v>165</v>
      </c>
      <c r="G878" t="s">
        <v>165</v>
      </c>
    </row>
    <row r="879">
      <c r="B879" t="s">
        <v>165</v>
      </c>
      <c r="C879" t="s">
        <v>165</v>
      </c>
      <c r="F879" t="s">
        <v>165</v>
      </c>
      <c r="G879" t="s">
        <v>165</v>
      </c>
    </row>
    <row r="880">
      <c r="B880" t="s">
        <v>165</v>
      </c>
      <c r="C880" t="s">
        <v>165</v>
      </c>
      <c r="F880" t="s">
        <v>165</v>
      </c>
      <c r="G880" t="s">
        <v>165</v>
      </c>
    </row>
    <row r="881">
      <c r="B881" t="s">
        <v>165</v>
      </c>
      <c r="C881" t="s">
        <v>165</v>
      </c>
      <c r="F881" t="s">
        <v>165</v>
      </c>
      <c r="G881" t="s">
        <v>165</v>
      </c>
    </row>
    <row r="882">
      <c r="B882" t="s">
        <v>165</v>
      </c>
      <c r="C882" t="s">
        <v>165</v>
      </c>
      <c r="F882" t="s">
        <v>165</v>
      </c>
      <c r="G882" t="s">
        <v>165</v>
      </c>
    </row>
    <row r="883">
      <c r="B883" t="s">
        <v>165</v>
      </c>
      <c r="C883" t="s">
        <v>165</v>
      </c>
      <c r="F883" t="s">
        <v>165</v>
      </c>
      <c r="G883" t="s">
        <v>165</v>
      </c>
    </row>
    <row r="884">
      <c r="B884" t="s">
        <v>165</v>
      </c>
      <c r="C884" t="s">
        <v>165</v>
      </c>
      <c r="F884" t="s">
        <v>165</v>
      </c>
      <c r="G884" t="s">
        <v>165</v>
      </c>
    </row>
    <row r="885">
      <c r="B885" t="s">
        <v>165</v>
      </c>
      <c r="C885" t="s">
        <v>165</v>
      </c>
      <c r="F885" t="s">
        <v>165</v>
      </c>
      <c r="G885" t="s">
        <v>165</v>
      </c>
    </row>
    <row r="886">
      <c r="B886" t="s">
        <v>165</v>
      </c>
      <c r="C886" t="s">
        <v>165</v>
      </c>
      <c r="F886" t="s">
        <v>165</v>
      </c>
      <c r="G886" t="s">
        <v>165</v>
      </c>
    </row>
    <row r="887">
      <c r="B887" t="s">
        <v>165</v>
      </c>
      <c r="C887" t="s">
        <v>165</v>
      </c>
      <c r="F887" t="s">
        <v>165</v>
      </c>
      <c r="G887" t="s">
        <v>165</v>
      </c>
    </row>
    <row r="888">
      <c r="B888" t="s">
        <v>165</v>
      </c>
      <c r="C888" t="s">
        <v>165</v>
      </c>
      <c r="F888" t="s">
        <v>165</v>
      </c>
      <c r="G888" t="s">
        <v>165</v>
      </c>
    </row>
    <row r="889">
      <c r="B889" t="s">
        <v>165</v>
      </c>
      <c r="C889" t="s">
        <v>165</v>
      </c>
      <c r="F889" t="s">
        <v>165</v>
      </c>
      <c r="G889" t="s">
        <v>165</v>
      </c>
    </row>
    <row r="890">
      <c r="B890" t="s">
        <v>165</v>
      </c>
      <c r="C890" t="s">
        <v>165</v>
      </c>
      <c r="F890" t="s">
        <v>165</v>
      </c>
      <c r="G890" t="s">
        <v>165</v>
      </c>
    </row>
    <row r="891">
      <c r="B891" t="s">
        <v>165</v>
      </c>
      <c r="C891" t="s">
        <v>165</v>
      </c>
      <c r="F891" t="s">
        <v>165</v>
      </c>
      <c r="G891" t="s">
        <v>165</v>
      </c>
    </row>
    <row r="892">
      <c r="B892" t="s">
        <v>165</v>
      </c>
      <c r="C892" t="s">
        <v>165</v>
      </c>
      <c r="F892" t="s">
        <v>165</v>
      </c>
      <c r="G892" t="s">
        <v>165</v>
      </c>
    </row>
    <row r="893">
      <c r="B893" t="s">
        <v>165</v>
      </c>
      <c r="C893" t="s">
        <v>165</v>
      </c>
      <c r="F893" t="s">
        <v>165</v>
      </c>
      <c r="G893" t="s">
        <v>165</v>
      </c>
    </row>
    <row r="894">
      <c r="B894" t="s">
        <v>165</v>
      </c>
      <c r="C894" t="s">
        <v>165</v>
      </c>
      <c r="F894" t="s">
        <v>165</v>
      </c>
      <c r="G894" t="s">
        <v>165</v>
      </c>
    </row>
    <row r="895">
      <c r="B895" t="s">
        <v>165</v>
      </c>
      <c r="C895" t="s">
        <v>165</v>
      </c>
      <c r="F895" t="s">
        <v>165</v>
      </c>
      <c r="G895" t="s">
        <v>165</v>
      </c>
    </row>
    <row r="896">
      <c r="B896" t="s">
        <v>165</v>
      </c>
      <c r="C896" t="s">
        <v>165</v>
      </c>
      <c r="F896" t="s">
        <v>165</v>
      </c>
      <c r="G896" t="s">
        <v>165</v>
      </c>
    </row>
    <row r="897">
      <c r="B897" t="s">
        <v>165</v>
      </c>
      <c r="C897" t="s">
        <v>165</v>
      </c>
      <c r="F897" t="s">
        <v>165</v>
      </c>
      <c r="G897" t="s">
        <v>165</v>
      </c>
    </row>
    <row r="898">
      <c r="B898" t="s">
        <v>165</v>
      </c>
      <c r="C898" t="s">
        <v>165</v>
      </c>
      <c r="F898" t="s">
        <v>165</v>
      </c>
      <c r="G898" t="s">
        <v>165</v>
      </c>
    </row>
    <row r="899">
      <c r="B899" t="s">
        <v>165</v>
      </c>
      <c r="C899" t="s">
        <v>165</v>
      </c>
      <c r="F899" t="s">
        <v>165</v>
      </c>
      <c r="G899" t="s">
        <v>165</v>
      </c>
    </row>
    <row r="900">
      <c r="B900" t="s">
        <v>165</v>
      </c>
      <c r="C900" t="s">
        <v>165</v>
      </c>
      <c r="F900" t="s">
        <v>165</v>
      </c>
      <c r="G900" t="s">
        <v>165</v>
      </c>
    </row>
    <row r="901">
      <c r="B901" t="s">
        <v>165</v>
      </c>
      <c r="C901" t="s">
        <v>165</v>
      </c>
      <c r="F901" t="s">
        <v>165</v>
      </c>
      <c r="G901" t="s">
        <v>165</v>
      </c>
    </row>
    <row r="902">
      <c r="B902" t="s">
        <v>165</v>
      </c>
      <c r="C902" t="s">
        <v>165</v>
      </c>
      <c r="F902" t="s">
        <v>165</v>
      </c>
      <c r="G902" t="s">
        <v>165</v>
      </c>
    </row>
    <row r="903">
      <c r="B903" t="s">
        <v>165</v>
      </c>
      <c r="C903" t="s">
        <v>165</v>
      </c>
      <c r="F903" t="s">
        <v>165</v>
      </c>
      <c r="G903" t="s">
        <v>165</v>
      </c>
    </row>
    <row r="904">
      <c r="B904" t="s">
        <v>165</v>
      </c>
      <c r="C904" t="s">
        <v>165</v>
      </c>
      <c r="F904" t="s">
        <v>165</v>
      </c>
      <c r="G904" t="s">
        <v>165</v>
      </c>
    </row>
    <row r="905">
      <c r="B905" t="s">
        <v>165</v>
      </c>
      <c r="C905" t="s">
        <v>165</v>
      </c>
      <c r="F905" t="s">
        <v>165</v>
      </c>
      <c r="G905" t="s">
        <v>165</v>
      </c>
    </row>
    <row r="906">
      <c r="B906" t="s">
        <v>165</v>
      </c>
      <c r="C906" t="s">
        <v>165</v>
      </c>
      <c r="F906" t="s">
        <v>165</v>
      </c>
      <c r="G906" t="s">
        <v>165</v>
      </c>
    </row>
    <row r="907">
      <c r="B907" t="s">
        <v>165</v>
      </c>
      <c r="C907" t="s">
        <v>165</v>
      </c>
      <c r="F907" t="s">
        <v>165</v>
      </c>
      <c r="G907" t="s">
        <v>165</v>
      </c>
    </row>
    <row r="908">
      <c r="B908" t="s">
        <v>165</v>
      </c>
      <c r="C908" t="s">
        <v>165</v>
      </c>
      <c r="F908" t="s">
        <v>165</v>
      </c>
      <c r="G908" t="s">
        <v>165</v>
      </c>
    </row>
    <row r="909">
      <c r="B909" t="s">
        <v>165</v>
      </c>
      <c r="C909" t="s">
        <v>165</v>
      </c>
      <c r="F909" t="s">
        <v>165</v>
      </c>
      <c r="G909" t="s">
        <v>165</v>
      </c>
    </row>
    <row r="910">
      <c r="B910" t="s">
        <v>165</v>
      </c>
      <c r="C910" t="s">
        <v>165</v>
      </c>
      <c r="F910" t="s">
        <v>165</v>
      </c>
      <c r="G910" t="s">
        <v>165</v>
      </c>
    </row>
    <row r="911">
      <c r="B911" t="s">
        <v>165</v>
      </c>
      <c r="C911" t="s">
        <v>165</v>
      </c>
      <c r="F911" t="s">
        <v>165</v>
      </c>
      <c r="G911" t="s">
        <v>165</v>
      </c>
    </row>
    <row r="912">
      <c r="B912" t="s">
        <v>165</v>
      </c>
      <c r="C912" t="s">
        <v>165</v>
      </c>
      <c r="F912" t="s">
        <v>165</v>
      </c>
      <c r="G912" t="s">
        <v>165</v>
      </c>
    </row>
    <row r="913">
      <c r="B913" t="s">
        <v>165</v>
      </c>
      <c r="C913" t="s">
        <v>165</v>
      </c>
      <c r="F913" t="s">
        <v>165</v>
      </c>
      <c r="G913" t="s">
        <v>165</v>
      </c>
    </row>
    <row r="914">
      <c r="B914" t="s">
        <v>165</v>
      </c>
      <c r="C914" t="s">
        <v>165</v>
      </c>
      <c r="F914" t="s">
        <v>165</v>
      </c>
      <c r="G914" t="s">
        <v>165</v>
      </c>
    </row>
    <row r="915">
      <c r="B915" t="s">
        <v>165</v>
      </c>
      <c r="C915" t="s">
        <v>165</v>
      </c>
      <c r="F915" t="s">
        <v>165</v>
      </c>
      <c r="G915" t="s">
        <v>165</v>
      </c>
    </row>
    <row r="916">
      <c r="B916" t="s">
        <v>165</v>
      </c>
      <c r="C916" t="s">
        <v>165</v>
      </c>
      <c r="F916" t="s">
        <v>165</v>
      </c>
      <c r="G916" t="s">
        <v>165</v>
      </c>
    </row>
    <row r="917">
      <c r="B917" t="s">
        <v>165</v>
      </c>
      <c r="C917" t="s">
        <v>165</v>
      </c>
      <c r="F917" t="s">
        <v>165</v>
      </c>
      <c r="G917" t="s">
        <v>165</v>
      </c>
    </row>
    <row r="918">
      <c r="B918" t="s">
        <v>165</v>
      </c>
      <c r="C918" t="s">
        <v>165</v>
      </c>
      <c r="F918" t="s">
        <v>165</v>
      </c>
      <c r="G918" t="s">
        <v>165</v>
      </c>
    </row>
    <row r="919">
      <c r="B919" t="s">
        <v>165</v>
      </c>
      <c r="C919" t="s">
        <v>165</v>
      </c>
      <c r="F919" t="s">
        <v>165</v>
      </c>
      <c r="G919" t="s">
        <v>165</v>
      </c>
    </row>
    <row r="920">
      <c r="B920" t="s">
        <v>165</v>
      </c>
      <c r="C920" t="s">
        <v>165</v>
      </c>
      <c r="F920" t="s">
        <v>165</v>
      </c>
      <c r="G920" t="s">
        <v>165</v>
      </c>
    </row>
    <row r="921">
      <c r="B921" t="s">
        <v>165</v>
      </c>
      <c r="C921" t="s">
        <v>165</v>
      </c>
      <c r="F921" t="s">
        <v>165</v>
      </c>
      <c r="G921" t="s">
        <v>165</v>
      </c>
    </row>
    <row r="922">
      <c r="B922" t="s">
        <v>165</v>
      </c>
      <c r="C922" t="s">
        <v>165</v>
      </c>
      <c r="F922" t="s">
        <v>165</v>
      </c>
      <c r="G922" t="s">
        <v>165</v>
      </c>
    </row>
    <row r="923">
      <c r="B923" t="s">
        <v>165</v>
      </c>
      <c r="C923" t="s">
        <v>165</v>
      </c>
      <c r="F923" t="s">
        <v>165</v>
      </c>
      <c r="G923" t="s">
        <v>165</v>
      </c>
    </row>
    <row r="924">
      <c r="B924" t="s">
        <v>165</v>
      </c>
      <c r="C924" t="s">
        <v>165</v>
      </c>
      <c r="F924" t="s">
        <v>165</v>
      </c>
      <c r="G924" t="s">
        <v>165</v>
      </c>
    </row>
    <row r="925">
      <c r="B925" t="s">
        <v>165</v>
      </c>
      <c r="C925" t="s">
        <v>165</v>
      </c>
      <c r="F925" t="s">
        <v>165</v>
      </c>
      <c r="G925" t="s">
        <v>165</v>
      </c>
    </row>
    <row r="926">
      <c r="B926" t="s">
        <v>165</v>
      </c>
      <c r="C926" t="s">
        <v>165</v>
      </c>
      <c r="F926" t="s">
        <v>165</v>
      </c>
      <c r="G926" t="s">
        <v>165</v>
      </c>
    </row>
    <row r="927">
      <c r="B927" t="s">
        <v>165</v>
      </c>
      <c r="C927" t="s">
        <v>165</v>
      </c>
      <c r="F927" t="s">
        <v>165</v>
      </c>
      <c r="G927" t="s">
        <v>165</v>
      </c>
    </row>
    <row r="928">
      <c r="B928" t="s">
        <v>165</v>
      </c>
      <c r="C928" t="s">
        <v>165</v>
      </c>
      <c r="F928" t="s">
        <v>165</v>
      </c>
      <c r="G928" t="s">
        <v>165</v>
      </c>
    </row>
    <row r="929">
      <c r="B929" t="s">
        <v>165</v>
      </c>
      <c r="C929" t="s">
        <v>165</v>
      </c>
      <c r="F929" t="s">
        <v>165</v>
      </c>
      <c r="G929" t="s">
        <v>165</v>
      </c>
    </row>
    <row r="930">
      <c r="B930" t="s">
        <v>165</v>
      </c>
      <c r="C930" t="s">
        <v>165</v>
      </c>
      <c r="F930" t="s">
        <v>165</v>
      </c>
      <c r="G930" t="s">
        <v>165</v>
      </c>
    </row>
    <row r="931">
      <c r="B931" t="s">
        <v>165</v>
      </c>
      <c r="C931" t="s">
        <v>165</v>
      </c>
      <c r="F931" t="s">
        <v>165</v>
      </c>
      <c r="G931" t="s">
        <v>165</v>
      </c>
    </row>
    <row r="932">
      <c r="B932" t="s">
        <v>165</v>
      </c>
      <c r="C932" t="s">
        <v>165</v>
      </c>
      <c r="F932" t="s">
        <v>165</v>
      </c>
      <c r="G932" t="s">
        <v>165</v>
      </c>
    </row>
    <row r="933">
      <c r="B933" t="s">
        <v>165</v>
      </c>
      <c r="C933" t="s">
        <v>165</v>
      </c>
      <c r="F933" t="s">
        <v>165</v>
      </c>
      <c r="G933" t="s">
        <v>165</v>
      </c>
    </row>
    <row r="934">
      <c r="B934" t="s">
        <v>165</v>
      </c>
      <c r="C934" t="s">
        <v>165</v>
      </c>
      <c r="F934" t="s">
        <v>165</v>
      </c>
      <c r="G934" t="s">
        <v>165</v>
      </c>
    </row>
    <row r="935">
      <c r="B935" t="s">
        <v>165</v>
      </c>
      <c r="C935" t="s">
        <v>165</v>
      </c>
      <c r="F935" t="s">
        <v>165</v>
      </c>
      <c r="G935" t="s">
        <v>165</v>
      </c>
    </row>
    <row r="936">
      <c r="B936" t="s">
        <v>165</v>
      </c>
      <c r="C936" t="s">
        <v>165</v>
      </c>
      <c r="F936" t="s">
        <v>165</v>
      </c>
      <c r="G936" t="s">
        <v>165</v>
      </c>
    </row>
    <row r="937">
      <c r="B937" t="s">
        <v>165</v>
      </c>
      <c r="C937" t="s">
        <v>165</v>
      </c>
      <c r="F937" t="s">
        <v>165</v>
      </c>
      <c r="G937" t="s">
        <v>165</v>
      </c>
    </row>
    <row r="938">
      <c r="B938" t="s">
        <v>165</v>
      </c>
      <c r="C938" t="s">
        <v>165</v>
      </c>
      <c r="F938" t="s">
        <v>165</v>
      </c>
      <c r="G938" t="s">
        <v>165</v>
      </c>
    </row>
    <row r="939">
      <c r="B939" t="s">
        <v>165</v>
      </c>
      <c r="C939" t="s">
        <v>165</v>
      </c>
      <c r="F939" t="s">
        <v>165</v>
      </c>
      <c r="G939" t="s">
        <v>165</v>
      </c>
    </row>
    <row r="940">
      <c r="B940" t="s">
        <v>165</v>
      </c>
      <c r="C940" t="s">
        <v>165</v>
      </c>
      <c r="F940" t="s">
        <v>165</v>
      </c>
      <c r="G940" t="s">
        <v>165</v>
      </c>
    </row>
    <row r="941">
      <c r="B941" t="s">
        <v>165</v>
      </c>
      <c r="C941" t="s">
        <v>165</v>
      </c>
      <c r="F941" t="s">
        <v>165</v>
      </c>
      <c r="G941" t="s">
        <v>165</v>
      </c>
    </row>
    <row r="942">
      <c r="B942" t="s">
        <v>165</v>
      </c>
      <c r="C942" t="s">
        <v>165</v>
      </c>
      <c r="F942" t="s">
        <v>165</v>
      </c>
      <c r="G942" t="s">
        <v>165</v>
      </c>
    </row>
    <row r="943">
      <c r="B943" t="s">
        <v>165</v>
      </c>
      <c r="C943" t="s">
        <v>165</v>
      </c>
      <c r="F943" t="s">
        <v>165</v>
      </c>
      <c r="G943" t="s">
        <v>165</v>
      </c>
    </row>
    <row r="944">
      <c r="B944" t="s">
        <v>165</v>
      </c>
      <c r="C944" t="s">
        <v>165</v>
      </c>
      <c r="F944" t="s">
        <v>165</v>
      </c>
      <c r="G944" t="s">
        <v>165</v>
      </c>
    </row>
    <row r="945">
      <c r="B945" t="s">
        <v>165</v>
      </c>
      <c r="C945" t="s">
        <v>165</v>
      </c>
      <c r="F945" t="s">
        <v>165</v>
      </c>
      <c r="G945" t="s">
        <v>165</v>
      </c>
    </row>
    <row r="946">
      <c r="B946" t="s">
        <v>165</v>
      </c>
      <c r="C946" t="s">
        <v>165</v>
      </c>
      <c r="F946" t="s">
        <v>165</v>
      </c>
      <c r="G946" t="s">
        <v>165</v>
      </c>
    </row>
    <row r="947">
      <c r="B947" t="s">
        <v>165</v>
      </c>
      <c r="C947" t="s">
        <v>165</v>
      </c>
      <c r="F947" t="s">
        <v>165</v>
      </c>
      <c r="G947" t="s">
        <v>165</v>
      </c>
    </row>
    <row r="948">
      <c r="B948" t="s">
        <v>165</v>
      </c>
      <c r="C948" t="s">
        <v>165</v>
      </c>
      <c r="F948" t="s">
        <v>165</v>
      </c>
      <c r="G948" t="s">
        <v>165</v>
      </c>
    </row>
    <row r="949">
      <c r="B949" t="s">
        <v>165</v>
      </c>
      <c r="C949" t="s">
        <v>165</v>
      </c>
      <c r="F949" t="s">
        <v>165</v>
      </c>
      <c r="G949" t="s">
        <v>165</v>
      </c>
    </row>
    <row r="950">
      <c r="B950" t="s">
        <v>165</v>
      </c>
      <c r="C950" t="s">
        <v>165</v>
      </c>
      <c r="F950" t="s">
        <v>165</v>
      </c>
      <c r="G950" t="s">
        <v>165</v>
      </c>
    </row>
    <row r="951">
      <c r="B951" t="s">
        <v>165</v>
      </c>
      <c r="C951" t="s">
        <v>165</v>
      </c>
      <c r="F951" t="s">
        <v>165</v>
      </c>
      <c r="G951" t="s">
        <v>165</v>
      </c>
    </row>
    <row r="952">
      <c r="B952" t="s">
        <v>165</v>
      </c>
      <c r="C952" t="s">
        <v>165</v>
      </c>
      <c r="F952" t="s">
        <v>165</v>
      </c>
      <c r="G952" t="s">
        <v>165</v>
      </c>
    </row>
    <row r="953">
      <c r="B953" t="s">
        <v>165</v>
      </c>
      <c r="C953" t="s">
        <v>165</v>
      </c>
      <c r="F953" t="s">
        <v>165</v>
      </c>
      <c r="G953" t="s">
        <v>165</v>
      </c>
    </row>
    <row r="954">
      <c r="B954" t="s">
        <v>165</v>
      </c>
      <c r="C954" t="s">
        <v>165</v>
      </c>
      <c r="F954" t="s">
        <v>165</v>
      </c>
      <c r="G954" t="s">
        <v>165</v>
      </c>
    </row>
    <row r="955">
      <c r="B955" t="s">
        <v>165</v>
      </c>
      <c r="C955" t="s">
        <v>165</v>
      </c>
      <c r="F955" t="s">
        <v>165</v>
      </c>
      <c r="G955" t="s">
        <v>165</v>
      </c>
    </row>
    <row r="956">
      <c r="B956" t="s">
        <v>165</v>
      </c>
      <c r="C956" t="s">
        <v>165</v>
      </c>
      <c r="F956" t="s">
        <v>165</v>
      </c>
      <c r="G956" t="s">
        <v>165</v>
      </c>
    </row>
    <row r="957">
      <c r="B957" t="s">
        <v>165</v>
      </c>
      <c r="C957" t="s">
        <v>165</v>
      </c>
      <c r="F957" t="s">
        <v>165</v>
      </c>
      <c r="G957" t="s">
        <v>165</v>
      </c>
    </row>
    <row r="958">
      <c r="B958" t="s">
        <v>165</v>
      </c>
      <c r="C958" t="s">
        <v>165</v>
      </c>
      <c r="F958" t="s">
        <v>165</v>
      </c>
      <c r="G958" t="s">
        <v>165</v>
      </c>
    </row>
    <row r="959">
      <c r="B959" t="s">
        <v>165</v>
      </c>
      <c r="C959" t="s">
        <v>165</v>
      </c>
      <c r="F959" t="s">
        <v>165</v>
      </c>
      <c r="G959" t="s">
        <v>165</v>
      </c>
    </row>
    <row r="960">
      <c r="B960" t="s">
        <v>165</v>
      </c>
      <c r="C960" t="s">
        <v>165</v>
      </c>
      <c r="F960" t="s">
        <v>165</v>
      </c>
      <c r="G960" t="s">
        <v>165</v>
      </c>
    </row>
    <row r="961">
      <c r="B961" t="s">
        <v>165</v>
      </c>
      <c r="C961" t="s">
        <v>165</v>
      </c>
      <c r="F961" t="s">
        <v>165</v>
      </c>
      <c r="G961" t="s">
        <v>165</v>
      </c>
    </row>
    <row r="962">
      <c r="B962" t="s">
        <v>165</v>
      </c>
      <c r="C962" t="s">
        <v>165</v>
      </c>
      <c r="F962" t="s">
        <v>165</v>
      </c>
      <c r="G962" t="s">
        <v>165</v>
      </c>
    </row>
    <row r="963">
      <c r="B963" t="s">
        <v>165</v>
      </c>
      <c r="C963" t="s">
        <v>165</v>
      </c>
      <c r="F963" t="s">
        <v>165</v>
      </c>
      <c r="G963" t="s">
        <v>165</v>
      </c>
    </row>
    <row r="964">
      <c r="B964" t="s">
        <v>165</v>
      </c>
      <c r="C964" t="s">
        <v>165</v>
      </c>
      <c r="F964" t="s">
        <v>165</v>
      </c>
      <c r="G964" t="s">
        <v>165</v>
      </c>
    </row>
    <row r="965">
      <c r="B965" t="s">
        <v>165</v>
      </c>
      <c r="C965" t="s">
        <v>165</v>
      </c>
      <c r="F965" t="s">
        <v>165</v>
      </c>
      <c r="G965" t="s">
        <v>165</v>
      </c>
    </row>
    <row r="966">
      <c r="B966" t="s">
        <v>165</v>
      </c>
      <c r="C966" t="s">
        <v>165</v>
      </c>
      <c r="F966" t="s">
        <v>165</v>
      </c>
      <c r="G966" t="s">
        <v>165</v>
      </c>
    </row>
    <row r="967">
      <c r="B967" t="s">
        <v>165</v>
      </c>
      <c r="C967" t="s">
        <v>165</v>
      </c>
      <c r="F967" t="s">
        <v>165</v>
      </c>
      <c r="G967" t="s">
        <v>165</v>
      </c>
    </row>
    <row r="968">
      <c r="B968" t="s">
        <v>165</v>
      </c>
      <c r="C968" t="s">
        <v>165</v>
      </c>
      <c r="F968" t="s">
        <v>165</v>
      </c>
      <c r="G968" t="s">
        <v>165</v>
      </c>
    </row>
    <row r="969">
      <c r="B969" t="s">
        <v>165</v>
      </c>
      <c r="C969" t="s">
        <v>165</v>
      </c>
      <c r="F969" t="s">
        <v>165</v>
      </c>
      <c r="G969" t="s">
        <v>165</v>
      </c>
    </row>
    <row r="970">
      <c r="B970" t="s">
        <v>165</v>
      </c>
      <c r="C970" t="s">
        <v>165</v>
      </c>
      <c r="F970" t="s">
        <v>165</v>
      </c>
      <c r="G970" t="s">
        <v>165</v>
      </c>
    </row>
    <row r="971">
      <c r="B971" t="s">
        <v>165</v>
      </c>
      <c r="C971" t="s">
        <v>165</v>
      </c>
      <c r="F971" t="s">
        <v>165</v>
      </c>
      <c r="G971" t="s">
        <v>165</v>
      </c>
    </row>
    <row r="972">
      <c r="B972" t="s">
        <v>165</v>
      </c>
      <c r="C972" t="s">
        <v>165</v>
      </c>
      <c r="F972" t="s">
        <v>165</v>
      </c>
      <c r="G972" t="s">
        <v>165</v>
      </c>
    </row>
    <row r="973">
      <c r="B973" t="s">
        <v>165</v>
      </c>
      <c r="C973" t="s">
        <v>165</v>
      </c>
      <c r="F973" t="s">
        <v>165</v>
      </c>
      <c r="G973" t="s">
        <v>165</v>
      </c>
    </row>
    <row r="974">
      <c r="B974" t="s">
        <v>165</v>
      </c>
      <c r="C974" t="s">
        <v>165</v>
      </c>
      <c r="F974" t="s">
        <v>165</v>
      </c>
      <c r="G974" t="s">
        <v>165</v>
      </c>
    </row>
    <row r="975">
      <c r="B975" t="s">
        <v>165</v>
      </c>
      <c r="C975" t="s">
        <v>165</v>
      </c>
      <c r="F975" t="s">
        <v>165</v>
      </c>
      <c r="G975" t="s">
        <v>165</v>
      </c>
    </row>
    <row r="976">
      <c r="B976" t="s">
        <v>165</v>
      </c>
      <c r="C976" t="s">
        <v>165</v>
      </c>
      <c r="F976" t="s">
        <v>165</v>
      </c>
      <c r="G976" t="s">
        <v>165</v>
      </c>
    </row>
    <row r="977">
      <c r="B977" t="s">
        <v>165</v>
      </c>
      <c r="C977" t="s">
        <v>165</v>
      </c>
      <c r="F977" t="s">
        <v>165</v>
      </c>
      <c r="G977" t="s">
        <v>165</v>
      </c>
    </row>
    <row r="978">
      <c r="B978" t="s">
        <v>165</v>
      </c>
      <c r="C978" t="s">
        <v>165</v>
      </c>
      <c r="F978" t="s">
        <v>165</v>
      </c>
      <c r="G978" t="s">
        <v>165</v>
      </c>
    </row>
    <row r="979">
      <c r="B979" t="s">
        <v>165</v>
      </c>
      <c r="C979" t="s">
        <v>165</v>
      </c>
      <c r="F979" t="s">
        <v>165</v>
      </c>
      <c r="G979" t="s">
        <v>165</v>
      </c>
    </row>
    <row r="980">
      <c r="B980" t="s">
        <v>165</v>
      </c>
      <c r="C980" t="s">
        <v>165</v>
      </c>
      <c r="F980" t="s">
        <v>165</v>
      </c>
      <c r="G980" t="s">
        <v>165</v>
      </c>
    </row>
    <row r="981">
      <c r="B981" t="s">
        <v>165</v>
      </c>
      <c r="C981" t="s">
        <v>165</v>
      </c>
      <c r="F981" t="s">
        <v>165</v>
      </c>
      <c r="G981" t="s">
        <v>165</v>
      </c>
    </row>
    <row r="982">
      <c r="B982" t="s">
        <v>165</v>
      </c>
      <c r="C982" t="s">
        <v>165</v>
      </c>
      <c r="F982" t="s">
        <v>165</v>
      </c>
      <c r="G982" t="s">
        <v>165</v>
      </c>
    </row>
    <row r="983">
      <c r="B983" t="s">
        <v>165</v>
      </c>
      <c r="C983" t="s">
        <v>165</v>
      </c>
      <c r="F983" t="s">
        <v>165</v>
      </c>
      <c r="G983" t="s">
        <v>165</v>
      </c>
    </row>
    <row r="984">
      <c r="B984" t="s">
        <v>165</v>
      </c>
      <c r="C984" t="s">
        <v>165</v>
      </c>
      <c r="F984" t="s">
        <v>165</v>
      </c>
      <c r="G984" t="s">
        <v>165</v>
      </c>
    </row>
    <row r="985">
      <c r="B985" t="s">
        <v>165</v>
      </c>
      <c r="C985" t="s">
        <v>165</v>
      </c>
      <c r="F985" t="s">
        <v>165</v>
      </c>
      <c r="G985" t="s">
        <v>165</v>
      </c>
    </row>
    <row r="986">
      <c r="B986" t="s">
        <v>165</v>
      </c>
      <c r="C986" t="s">
        <v>165</v>
      </c>
      <c r="F986" t="s">
        <v>165</v>
      </c>
      <c r="G986" t="s">
        <v>165</v>
      </c>
    </row>
    <row r="987">
      <c r="B987" t="s">
        <v>165</v>
      </c>
      <c r="C987" t="s">
        <v>165</v>
      </c>
      <c r="F987" t="s">
        <v>165</v>
      </c>
      <c r="G987" t="s">
        <v>165</v>
      </c>
    </row>
    <row r="988">
      <c r="B988" t="s">
        <v>165</v>
      </c>
      <c r="C988" t="s">
        <v>165</v>
      </c>
      <c r="F988" t="s">
        <v>165</v>
      </c>
      <c r="G988" t="s">
        <v>165</v>
      </c>
    </row>
    <row r="989">
      <c r="B989" t="s">
        <v>165</v>
      </c>
      <c r="C989" t="s">
        <v>165</v>
      </c>
      <c r="F989" t="s">
        <v>165</v>
      </c>
      <c r="G989" t="s">
        <v>165</v>
      </c>
    </row>
    <row r="990">
      <c r="B990" t="s">
        <v>165</v>
      </c>
      <c r="C990" t="s">
        <v>165</v>
      </c>
      <c r="F990" t="s">
        <v>165</v>
      </c>
      <c r="G990" t="s">
        <v>165</v>
      </c>
    </row>
    <row r="991">
      <c r="B991" t="s">
        <v>165</v>
      </c>
      <c r="C991" t="s">
        <v>165</v>
      </c>
      <c r="F991" t="s">
        <v>165</v>
      </c>
      <c r="G991" t="s">
        <v>165</v>
      </c>
    </row>
    <row r="992">
      <c r="B992" t="s">
        <v>165</v>
      </c>
      <c r="C992" t="s">
        <v>165</v>
      </c>
      <c r="F992" t="s">
        <v>165</v>
      </c>
      <c r="G992" t="s">
        <v>165</v>
      </c>
    </row>
    <row r="993">
      <c r="B993" t="s">
        <v>165</v>
      </c>
      <c r="C993" t="s">
        <v>165</v>
      </c>
      <c r="F993" t="s">
        <v>165</v>
      </c>
      <c r="G993" t="s">
        <v>165</v>
      </c>
    </row>
    <row r="994">
      <c r="B994" t="s">
        <v>165</v>
      </c>
      <c r="C994" t="s">
        <v>165</v>
      </c>
      <c r="F994" t="s">
        <v>165</v>
      </c>
      <c r="G994" t="s">
        <v>165</v>
      </c>
    </row>
    <row r="995">
      <c r="B995" t="s">
        <v>165</v>
      </c>
      <c r="C995" t="s">
        <v>165</v>
      </c>
      <c r="F995" t="s">
        <v>165</v>
      </c>
      <c r="G995" t="s">
        <v>165</v>
      </c>
    </row>
    <row r="996">
      <c r="B996" t="s">
        <v>165</v>
      </c>
      <c r="C996" t="s">
        <v>165</v>
      </c>
      <c r="F996" t="s">
        <v>165</v>
      </c>
      <c r="G996" t="s">
        <v>165</v>
      </c>
    </row>
    <row r="997">
      <c r="B997" t="s">
        <v>165</v>
      </c>
      <c r="C997" t="s">
        <v>165</v>
      </c>
      <c r="F997" t="s">
        <v>165</v>
      </c>
      <c r="G997" t="s">
        <v>165</v>
      </c>
    </row>
    <row r="998">
      <c r="B998" t="s">
        <v>165</v>
      </c>
      <c r="C998" t="s">
        <v>165</v>
      </c>
      <c r="F998" t="s">
        <v>165</v>
      </c>
      <c r="G998" t="s">
        <v>165</v>
      </c>
    </row>
    <row r="999">
      <c r="B999" t="s">
        <v>165</v>
      </c>
      <c r="C999" t="s">
        <v>165</v>
      </c>
      <c r="F999" t="s">
        <v>165</v>
      </c>
      <c r="G999" t="s">
        <v>165</v>
      </c>
    </row>
    <row r="1000">
      <c r="B1000" t="s">
        <v>165</v>
      </c>
      <c r="C1000" t="s">
        <v>165</v>
      </c>
      <c r="F1000" t="s">
        <v>165</v>
      </c>
      <c r="G1000" t="s">
        <v>165</v>
      </c>
    </row>
    <row r="1001">
      <c r="B1001" t="s">
        <v>165</v>
      </c>
      <c r="C1001" t="s">
        <v>165</v>
      </c>
      <c r="F1001" t="s">
        <v>165</v>
      </c>
      <c r="G1001" t="s">
        <v>165</v>
      </c>
    </row>
    <row r="1002">
      <c r="B1002" t="s">
        <v>165</v>
      </c>
      <c r="C1002" t="s">
        <v>165</v>
      </c>
      <c r="F1002" t="s">
        <v>165</v>
      </c>
      <c r="G1002" t="s">
        <v>165</v>
      </c>
    </row>
    <row r="1003">
      <c r="B1003" t="s">
        <v>165</v>
      </c>
      <c r="C1003" t="s">
        <v>165</v>
      </c>
      <c r="F1003" t="s">
        <v>165</v>
      </c>
      <c r="G1003" t="s">
        <v>165</v>
      </c>
    </row>
    <row r="1004">
      <c r="B1004" t="s">
        <v>165</v>
      </c>
      <c r="C1004" t="s">
        <v>165</v>
      </c>
      <c r="F1004" t="s">
        <v>165</v>
      </c>
      <c r="G1004" t="s">
        <v>165</v>
      </c>
    </row>
    <row r="1005">
      <c r="B1005" t="s">
        <v>165</v>
      </c>
      <c r="C1005" t="s">
        <v>165</v>
      </c>
      <c r="F1005" t="s">
        <v>165</v>
      </c>
      <c r="G1005" t="s">
        <v>165</v>
      </c>
    </row>
    <row r="1006">
      <c r="B1006" t="s">
        <v>165</v>
      </c>
      <c r="C1006" t="s">
        <v>165</v>
      </c>
      <c r="F1006" t="s">
        <v>165</v>
      </c>
      <c r="G1006" t="s">
        <v>165</v>
      </c>
    </row>
    <row r="1007">
      <c r="B1007" t="s">
        <v>165</v>
      </c>
      <c r="C1007" t="s">
        <v>165</v>
      </c>
      <c r="F1007" t="s">
        <v>165</v>
      </c>
      <c r="G1007" t="s">
        <v>165</v>
      </c>
    </row>
    <row r="1008">
      <c r="B1008" t="s">
        <v>165</v>
      </c>
      <c r="C1008" t="s">
        <v>165</v>
      </c>
      <c r="F1008" t="s">
        <v>165</v>
      </c>
      <c r="G1008" t="s">
        <v>165</v>
      </c>
    </row>
    <row r="1009">
      <c r="B1009" t="s">
        <v>165</v>
      </c>
      <c r="C1009" t="s">
        <v>165</v>
      </c>
      <c r="F1009" t="s">
        <v>165</v>
      </c>
      <c r="G1009" t="s">
        <v>165</v>
      </c>
    </row>
    <row r="1010">
      <c r="B1010" t="s">
        <v>165</v>
      </c>
      <c r="C1010" t="s">
        <v>165</v>
      </c>
      <c r="F1010" t="s">
        <v>165</v>
      </c>
      <c r="G1010" t="s">
        <v>165</v>
      </c>
    </row>
    <row r="1011">
      <c r="B1011" t="s">
        <v>165</v>
      </c>
      <c r="C1011" t="s">
        <v>165</v>
      </c>
      <c r="F1011" t="s">
        <v>165</v>
      </c>
      <c r="G1011" t="s">
        <v>165</v>
      </c>
    </row>
    <row r="1012">
      <c r="B1012" t="s">
        <v>165</v>
      </c>
      <c r="C1012" t="s">
        <v>165</v>
      </c>
      <c r="F1012" t="s">
        <v>165</v>
      </c>
      <c r="G1012" t="s">
        <v>165</v>
      </c>
    </row>
    <row r="1013">
      <c r="B1013" t="s">
        <v>165</v>
      </c>
      <c r="C1013" t="s">
        <v>165</v>
      </c>
      <c r="F1013" t="s">
        <v>165</v>
      </c>
      <c r="G1013" t="s">
        <v>165</v>
      </c>
    </row>
    <row r="1014">
      <c r="B1014" t="s">
        <v>165</v>
      </c>
      <c r="C1014" t="s">
        <v>165</v>
      </c>
      <c r="F1014" t="s">
        <v>165</v>
      </c>
      <c r="G1014" t="s">
        <v>165</v>
      </c>
    </row>
    <row r="1015">
      <c r="B1015" t="s">
        <v>165</v>
      </c>
      <c r="C1015" t="s">
        <v>165</v>
      </c>
      <c r="F1015" t="s">
        <v>165</v>
      </c>
      <c r="G1015" t="s">
        <v>165</v>
      </c>
    </row>
    <row r="1016">
      <c r="B1016" t="s">
        <v>165</v>
      </c>
      <c r="C1016" t="s">
        <v>165</v>
      </c>
      <c r="F1016" t="s">
        <v>165</v>
      </c>
      <c r="G1016" t="s">
        <v>165</v>
      </c>
    </row>
    <row r="1017">
      <c r="B1017" t="s">
        <v>165</v>
      </c>
      <c r="C1017" t="s">
        <v>165</v>
      </c>
      <c r="F1017" t="s">
        <v>165</v>
      </c>
      <c r="G1017" t="s">
        <v>165</v>
      </c>
    </row>
    <row r="1018">
      <c r="B1018" t="s">
        <v>165</v>
      </c>
      <c r="C1018" t="s">
        <v>165</v>
      </c>
      <c r="F1018" t="s">
        <v>165</v>
      </c>
      <c r="G1018" t="s">
        <v>165</v>
      </c>
    </row>
    <row r="1019">
      <c r="B1019" t="s">
        <v>165</v>
      </c>
      <c r="C1019" t="s">
        <v>165</v>
      </c>
      <c r="F1019" t="s">
        <v>165</v>
      </c>
      <c r="G1019" t="s">
        <v>165</v>
      </c>
    </row>
    <row r="1020">
      <c r="B1020" t="s">
        <v>165</v>
      </c>
      <c r="C1020" t="s">
        <v>165</v>
      </c>
      <c r="F1020" t="s">
        <v>165</v>
      </c>
      <c r="G1020" t="s">
        <v>165</v>
      </c>
    </row>
    <row r="1021">
      <c r="B1021" t="s">
        <v>165</v>
      </c>
      <c r="C1021" t="s">
        <v>165</v>
      </c>
      <c r="F1021" t="s">
        <v>165</v>
      </c>
      <c r="G1021" t="s">
        <v>165</v>
      </c>
    </row>
    <row r="1022">
      <c r="B1022" t="s">
        <v>165</v>
      </c>
      <c r="C1022" t="s">
        <v>165</v>
      </c>
      <c r="F1022" t="s">
        <v>165</v>
      </c>
      <c r="G1022" t="s">
        <v>165</v>
      </c>
    </row>
    <row r="1023">
      <c r="B1023" t="s">
        <v>165</v>
      </c>
      <c r="C1023" t="s">
        <v>165</v>
      </c>
      <c r="F1023" t="s">
        <v>165</v>
      </c>
      <c r="G1023" t="s">
        <v>165</v>
      </c>
    </row>
    <row r="1024">
      <c r="B1024" t="s">
        <v>165</v>
      </c>
      <c r="C1024" t="s">
        <v>165</v>
      </c>
      <c r="F1024" t="s">
        <v>165</v>
      </c>
      <c r="G1024" t="s">
        <v>165</v>
      </c>
    </row>
    <row r="1025">
      <c r="B1025" t="s">
        <v>165</v>
      </c>
      <c r="C1025" t="s">
        <v>165</v>
      </c>
      <c r="F1025" t="s">
        <v>165</v>
      </c>
      <c r="G1025" t="s">
        <v>165</v>
      </c>
    </row>
    <row r="1026">
      <c r="B1026" t="s">
        <v>165</v>
      </c>
      <c r="C1026" t="s">
        <v>165</v>
      </c>
      <c r="F1026" t="s">
        <v>165</v>
      </c>
      <c r="G1026" t="s">
        <v>165</v>
      </c>
    </row>
    <row r="1027">
      <c r="B1027" t="s">
        <v>165</v>
      </c>
      <c r="C1027" t="s">
        <v>165</v>
      </c>
      <c r="F1027" t="s">
        <v>165</v>
      </c>
      <c r="G1027" t="s">
        <v>165</v>
      </c>
    </row>
    <row r="1028">
      <c r="B1028" t="s">
        <v>165</v>
      </c>
      <c r="C1028" t="s">
        <v>165</v>
      </c>
      <c r="F1028" t="s">
        <v>165</v>
      </c>
      <c r="G1028" t="s">
        <v>165</v>
      </c>
    </row>
    <row r="1029">
      <c r="B1029" t="s">
        <v>165</v>
      </c>
      <c r="C1029" t="s">
        <v>165</v>
      </c>
      <c r="F1029" t="s">
        <v>165</v>
      </c>
      <c r="G1029" t="s">
        <v>165</v>
      </c>
    </row>
    <row r="1030">
      <c r="B1030" t="s">
        <v>165</v>
      </c>
      <c r="C1030" t="s">
        <v>165</v>
      </c>
      <c r="F1030" t="s">
        <v>165</v>
      </c>
      <c r="G1030" t="s">
        <v>165</v>
      </c>
    </row>
    <row r="1031">
      <c r="B1031" t="s">
        <v>165</v>
      </c>
      <c r="C1031" t="s">
        <v>165</v>
      </c>
      <c r="F1031" t="s">
        <v>165</v>
      </c>
      <c r="G1031" t="s">
        <v>165</v>
      </c>
    </row>
    <row r="1032">
      <c r="B1032" t="s">
        <v>165</v>
      </c>
      <c r="C1032" t="s">
        <v>165</v>
      </c>
      <c r="F1032" t="s">
        <v>165</v>
      </c>
      <c r="G1032" t="s">
        <v>165</v>
      </c>
    </row>
    <row r="1033">
      <c r="B1033" t="s">
        <v>165</v>
      </c>
      <c r="C1033" t="s">
        <v>165</v>
      </c>
      <c r="F1033" t="s">
        <v>165</v>
      </c>
      <c r="G1033" t="s">
        <v>165</v>
      </c>
    </row>
    <row r="1034">
      <c r="B1034" t="s">
        <v>165</v>
      </c>
      <c r="C1034" t="s">
        <v>165</v>
      </c>
      <c r="F1034" t="s">
        <v>165</v>
      </c>
      <c r="G1034" t="s">
        <v>165</v>
      </c>
    </row>
    <row r="1035">
      <c r="B1035" t="s">
        <v>165</v>
      </c>
      <c r="C1035" t="s">
        <v>165</v>
      </c>
      <c r="F1035" t="s">
        <v>165</v>
      </c>
      <c r="G1035" t="s">
        <v>165</v>
      </c>
    </row>
    <row r="1036">
      <c r="B1036" t="s">
        <v>165</v>
      </c>
      <c r="C1036" t="s">
        <v>165</v>
      </c>
      <c r="F1036" t="s">
        <v>165</v>
      </c>
      <c r="G1036" t="s">
        <v>165</v>
      </c>
    </row>
    <row r="1037">
      <c r="B1037" t="s">
        <v>165</v>
      </c>
      <c r="C1037" t="s">
        <v>165</v>
      </c>
      <c r="F1037" t="s">
        <v>165</v>
      </c>
      <c r="G1037" t="s">
        <v>165</v>
      </c>
    </row>
    <row r="1038">
      <c r="B1038" t="s">
        <v>165</v>
      </c>
      <c r="C1038" t="s">
        <v>165</v>
      </c>
      <c r="F1038" t="s">
        <v>165</v>
      </c>
      <c r="G1038" t="s">
        <v>165</v>
      </c>
    </row>
    <row r="1039">
      <c r="B1039" t="s">
        <v>165</v>
      </c>
      <c r="C1039" t="s">
        <v>165</v>
      </c>
      <c r="F1039" t="s">
        <v>165</v>
      </c>
      <c r="G1039" t="s">
        <v>165</v>
      </c>
    </row>
    <row r="1040">
      <c r="B1040" t="s">
        <v>165</v>
      </c>
      <c r="C1040" t="s">
        <v>165</v>
      </c>
      <c r="F1040" t="s">
        <v>165</v>
      </c>
      <c r="G1040" t="s">
        <v>165</v>
      </c>
    </row>
    <row r="1041">
      <c r="B1041" t="s">
        <v>165</v>
      </c>
      <c r="C1041" t="s">
        <v>165</v>
      </c>
      <c r="F1041" t="s">
        <v>165</v>
      </c>
      <c r="G1041" t="s">
        <v>165</v>
      </c>
    </row>
    <row r="1042">
      <c r="B1042" t="s">
        <v>165</v>
      </c>
      <c r="C1042" t="s">
        <v>165</v>
      </c>
      <c r="F1042" t="s">
        <v>165</v>
      </c>
      <c r="G1042" t="s">
        <v>165</v>
      </c>
    </row>
    <row r="1043">
      <c r="B1043" t="s">
        <v>165</v>
      </c>
      <c r="C1043" t="s">
        <v>165</v>
      </c>
      <c r="F1043" t="s">
        <v>165</v>
      </c>
      <c r="G1043" t="s">
        <v>165</v>
      </c>
    </row>
    <row r="1044">
      <c r="B1044" t="s">
        <v>165</v>
      </c>
      <c r="C1044" t="s">
        <v>165</v>
      </c>
      <c r="F1044" t="s">
        <v>165</v>
      </c>
      <c r="G1044" t="s">
        <v>165</v>
      </c>
    </row>
    <row r="1045">
      <c r="B1045" t="s">
        <v>165</v>
      </c>
      <c r="C1045" t="s">
        <v>165</v>
      </c>
      <c r="F1045" t="s">
        <v>165</v>
      </c>
      <c r="G1045" t="s">
        <v>165</v>
      </c>
    </row>
    <row r="1046">
      <c r="B1046" t="s">
        <v>165</v>
      </c>
      <c r="C1046" t="s">
        <v>165</v>
      </c>
      <c r="F1046" t="s">
        <v>165</v>
      </c>
      <c r="G1046" t="s">
        <v>165</v>
      </c>
    </row>
    <row r="1047">
      <c r="B1047" t="s">
        <v>165</v>
      </c>
      <c r="C1047" t="s">
        <v>165</v>
      </c>
      <c r="F1047" t="s">
        <v>165</v>
      </c>
      <c r="G1047" t="s">
        <v>165</v>
      </c>
    </row>
    <row r="1048">
      <c r="B1048" t="s">
        <v>165</v>
      </c>
      <c r="C1048" t="s">
        <v>165</v>
      </c>
      <c r="F1048" t="s">
        <v>165</v>
      </c>
      <c r="G1048" t="s">
        <v>165</v>
      </c>
    </row>
    <row r="1049">
      <c r="B1049" t="s">
        <v>165</v>
      </c>
      <c r="C1049" t="s">
        <v>165</v>
      </c>
      <c r="F1049" t="s">
        <v>165</v>
      </c>
      <c r="G1049" t="s">
        <v>165</v>
      </c>
    </row>
    <row r="1050">
      <c r="B1050" t="s">
        <v>165</v>
      </c>
      <c r="C1050" t="s">
        <v>165</v>
      </c>
      <c r="F1050" t="s">
        <v>165</v>
      </c>
      <c r="G1050" t="s">
        <v>165</v>
      </c>
    </row>
    <row r="1051">
      <c r="B1051" t="s">
        <v>165</v>
      </c>
      <c r="C1051" t="s">
        <v>165</v>
      </c>
      <c r="F1051" t="s">
        <v>165</v>
      </c>
      <c r="G1051" t="s">
        <v>165</v>
      </c>
    </row>
    <row r="1052">
      <c r="B1052" t="s">
        <v>165</v>
      </c>
      <c r="C1052" t="s">
        <v>165</v>
      </c>
      <c r="F1052" t="s">
        <v>165</v>
      </c>
      <c r="G1052" t="s">
        <v>165</v>
      </c>
    </row>
    <row r="1053">
      <c r="B1053" t="s">
        <v>165</v>
      </c>
      <c r="C1053" t="s">
        <v>165</v>
      </c>
      <c r="F1053" t="s">
        <v>165</v>
      </c>
      <c r="G1053" t="s">
        <v>165</v>
      </c>
    </row>
    <row r="1054">
      <c r="B1054" t="s">
        <v>165</v>
      </c>
      <c r="C1054" t="s">
        <v>165</v>
      </c>
      <c r="F1054" t="s">
        <v>165</v>
      </c>
      <c r="G1054" t="s">
        <v>165</v>
      </c>
    </row>
    <row r="1055">
      <c r="B1055" t="s">
        <v>165</v>
      </c>
      <c r="C1055" t="s">
        <v>165</v>
      </c>
      <c r="F1055" t="s">
        <v>165</v>
      </c>
      <c r="G1055" t="s">
        <v>165</v>
      </c>
    </row>
    <row r="1056">
      <c r="B1056" t="s">
        <v>165</v>
      </c>
      <c r="C1056" t="s">
        <v>165</v>
      </c>
      <c r="F1056" t="s">
        <v>165</v>
      </c>
      <c r="G1056" t="s">
        <v>165</v>
      </c>
    </row>
    <row r="1057">
      <c r="B1057" t="s">
        <v>165</v>
      </c>
      <c r="C1057" t="s">
        <v>165</v>
      </c>
      <c r="F1057" t="s">
        <v>165</v>
      </c>
      <c r="G1057" t="s">
        <v>165</v>
      </c>
    </row>
    <row r="1058">
      <c r="B1058" t="s">
        <v>165</v>
      </c>
      <c r="C1058" t="s">
        <v>165</v>
      </c>
      <c r="F1058" t="s">
        <v>165</v>
      </c>
      <c r="G1058" t="s">
        <v>165</v>
      </c>
    </row>
    <row r="1059">
      <c r="B1059" t="s">
        <v>165</v>
      </c>
      <c r="C1059" t="s">
        <v>165</v>
      </c>
      <c r="F1059" t="s">
        <v>165</v>
      </c>
      <c r="G1059" t="s">
        <v>165</v>
      </c>
    </row>
    <row r="1060">
      <c r="B1060" t="s">
        <v>165</v>
      </c>
      <c r="C1060" t="s">
        <v>165</v>
      </c>
      <c r="F1060" t="s">
        <v>165</v>
      </c>
      <c r="G1060" t="s">
        <v>165</v>
      </c>
    </row>
    <row r="1061">
      <c r="B1061" t="s">
        <v>165</v>
      </c>
      <c r="C1061" t="s">
        <v>165</v>
      </c>
      <c r="F1061" t="s">
        <v>165</v>
      </c>
      <c r="G1061" t="s">
        <v>165</v>
      </c>
    </row>
    <row r="1062">
      <c r="B1062" t="s">
        <v>165</v>
      </c>
      <c r="C1062" t="s">
        <v>165</v>
      </c>
      <c r="F1062" t="s">
        <v>165</v>
      </c>
      <c r="G1062" t="s">
        <v>165</v>
      </c>
    </row>
    <row r="1063">
      <c r="B1063" t="s">
        <v>165</v>
      </c>
      <c r="C1063" t="s">
        <v>165</v>
      </c>
      <c r="F1063" t="s">
        <v>165</v>
      </c>
      <c r="G1063" t="s">
        <v>165</v>
      </c>
    </row>
    <row r="1064">
      <c r="B1064" t="s">
        <v>165</v>
      </c>
      <c r="C1064" t="s">
        <v>165</v>
      </c>
      <c r="F1064" t="s">
        <v>165</v>
      </c>
      <c r="G1064" t="s">
        <v>165</v>
      </c>
    </row>
    <row r="1065">
      <c r="B1065" t="s">
        <v>165</v>
      </c>
      <c r="C1065" t="s">
        <v>165</v>
      </c>
      <c r="F1065" t="s">
        <v>165</v>
      </c>
      <c r="G1065" t="s">
        <v>165</v>
      </c>
    </row>
    <row r="1066">
      <c r="B1066" t="s">
        <v>165</v>
      </c>
      <c r="C1066" t="s">
        <v>165</v>
      </c>
      <c r="F1066" t="s">
        <v>165</v>
      </c>
      <c r="G1066" t="s">
        <v>165</v>
      </c>
    </row>
    <row r="1067">
      <c r="B1067" t="s">
        <v>165</v>
      </c>
      <c r="C1067" t="s">
        <v>165</v>
      </c>
      <c r="F1067" t="s">
        <v>165</v>
      </c>
      <c r="G1067" t="s">
        <v>165</v>
      </c>
    </row>
    <row r="1068">
      <c r="B1068" t="s">
        <v>165</v>
      </c>
      <c r="C1068" t="s">
        <v>165</v>
      </c>
      <c r="F1068" t="s">
        <v>165</v>
      </c>
      <c r="G1068" t="s">
        <v>165</v>
      </c>
    </row>
    <row r="1069">
      <c r="B1069" t="s">
        <v>165</v>
      </c>
      <c r="C1069" t="s">
        <v>165</v>
      </c>
      <c r="F1069" t="s">
        <v>165</v>
      </c>
      <c r="G1069" t="s">
        <v>165</v>
      </c>
    </row>
    <row r="1070">
      <c r="B1070" t="s">
        <v>165</v>
      </c>
      <c r="C1070" t="s">
        <v>165</v>
      </c>
      <c r="F1070" t="s">
        <v>165</v>
      </c>
      <c r="G1070" t="s">
        <v>165</v>
      </c>
    </row>
    <row r="1071">
      <c r="B1071" t="s">
        <v>165</v>
      </c>
      <c r="C1071" t="s">
        <v>165</v>
      </c>
      <c r="F1071" t="s">
        <v>165</v>
      </c>
      <c r="G1071" t="s">
        <v>165</v>
      </c>
    </row>
    <row r="1072">
      <c r="B1072" t="s">
        <v>165</v>
      </c>
      <c r="C1072" t="s">
        <v>165</v>
      </c>
      <c r="F1072" t="s">
        <v>165</v>
      </c>
      <c r="G1072" t="s">
        <v>165</v>
      </c>
    </row>
    <row r="1073">
      <c r="B1073" t="s">
        <v>165</v>
      </c>
      <c r="C1073" t="s">
        <v>165</v>
      </c>
      <c r="F1073" t="s">
        <v>165</v>
      </c>
      <c r="G1073" t="s">
        <v>165</v>
      </c>
    </row>
    <row r="1074">
      <c r="B1074" t="s">
        <v>165</v>
      </c>
      <c r="C1074" t="s">
        <v>165</v>
      </c>
      <c r="F1074" t="s">
        <v>165</v>
      </c>
      <c r="G1074" t="s">
        <v>165</v>
      </c>
    </row>
    <row r="1075">
      <c r="B1075" t="s">
        <v>165</v>
      </c>
      <c r="C1075" t="s">
        <v>165</v>
      </c>
      <c r="F1075" t="s">
        <v>165</v>
      </c>
      <c r="G1075" t="s">
        <v>165</v>
      </c>
    </row>
    <row r="1076">
      <c r="B1076" t="s">
        <v>165</v>
      </c>
      <c r="C1076" t="s">
        <v>165</v>
      </c>
      <c r="F1076" t="s">
        <v>165</v>
      </c>
      <c r="G1076" t="s">
        <v>165</v>
      </c>
    </row>
    <row r="1077">
      <c r="B1077" t="s">
        <v>165</v>
      </c>
      <c r="C1077" t="s">
        <v>165</v>
      </c>
      <c r="F1077" t="s">
        <v>165</v>
      </c>
      <c r="G1077" t="s">
        <v>165</v>
      </c>
    </row>
    <row r="1078">
      <c r="B1078" t="s">
        <v>165</v>
      </c>
      <c r="C1078" t="s">
        <v>165</v>
      </c>
      <c r="F1078" t="s">
        <v>165</v>
      </c>
      <c r="G1078" t="s">
        <v>165</v>
      </c>
    </row>
    <row r="1079">
      <c r="B1079" t="s">
        <v>165</v>
      </c>
      <c r="C1079" t="s">
        <v>165</v>
      </c>
      <c r="F1079" t="s">
        <v>165</v>
      </c>
      <c r="G1079" t="s">
        <v>165</v>
      </c>
    </row>
    <row r="1080">
      <c r="B1080" t="s">
        <v>165</v>
      </c>
      <c r="C1080" t="s">
        <v>165</v>
      </c>
      <c r="F1080" t="s">
        <v>165</v>
      </c>
      <c r="G1080" t="s">
        <v>165</v>
      </c>
    </row>
    <row r="1081">
      <c r="B1081" t="s">
        <v>165</v>
      </c>
      <c r="C1081" t="s">
        <v>165</v>
      </c>
      <c r="F1081" t="s">
        <v>165</v>
      </c>
      <c r="G1081" t="s">
        <v>165</v>
      </c>
    </row>
    <row r="1082">
      <c r="B1082" t="s">
        <v>165</v>
      </c>
      <c r="C1082" t="s">
        <v>165</v>
      </c>
      <c r="F1082" t="s">
        <v>165</v>
      </c>
      <c r="G1082" t="s">
        <v>165</v>
      </c>
    </row>
    <row r="1083">
      <c r="B1083" t="s">
        <v>165</v>
      </c>
      <c r="C1083" t="s">
        <v>165</v>
      </c>
      <c r="F1083" t="s">
        <v>165</v>
      </c>
      <c r="G1083" t="s">
        <v>165</v>
      </c>
    </row>
    <row r="1084">
      <c r="B1084" t="s">
        <v>165</v>
      </c>
      <c r="C1084" t="s">
        <v>165</v>
      </c>
      <c r="F1084" t="s">
        <v>165</v>
      </c>
      <c r="G1084" t="s">
        <v>165</v>
      </c>
    </row>
    <row r="1085">
      <c r="B1085" t="s">
        <v>165</v>
      </c>
      <c r="C1085" t="s">
        <v>165</v>
      </c>
      <c r="F1085" t="s">
        <v>165</v>
      </c>
      <c r="G1085" t="s">
        <v>165</v>
      </c>
    </row>
    <row r="1086">
      <c r="B1086" t="s">
        <v>165</v>
      </c>
      <c r="C1086" t="s">
        <v>165</v>
      </c>
      <c r="F1086" t="s">
        <v>165</v>
      </c>
      <c r="G1086" t="s">
        <v>165</v>
      </c>
    </row>
    <row r="1087">
      <c r="B1087" t="s">
        <v>165</v>
      </c>
      <c r="C1087" t="s">
        <v>165</v>
      </c>
      <c r="F1087" t="s">
        <v>165</v>
      </c>
      <c r="G1087" t="s">
        <v>165</v>
      </c>
    </row>
    <row r="1088">
      <c r="B1088" t="s">
        <v>165</v>
      </c>
      <c r="C1088" t="s">
        <v>165</v>
      </c>
      <c r="F1088" t="s">
        <v>165</v>
      </c>
      <c r="G1088" t="s">
        <v>165</v>
      </c>
    </row>
    <row r="1089">
      <c r="B1089" t="s">
        <v>165</v>
      </c>
      <c r="C1089" t="s">
        <v>165</v>
      </c>
      <c r="F1089" t="s">
        <v>165</v>
      </c>
      <c r="G1089" t="s">
        <v>165</v>
      </c>
    </row>
    <row r="1090">
      <c r="B1090" t="s">
        <v>165</v>
      </c>
      <c r="C1090" t="s">
        <v>165</v>
      </c>
      <c r="F1090" t="s">
        <v>165</v>
      </c>
      <c r="G1090" t="s">
        <v>165</v>
      </c>
    </row>
    <row r="1091">
      <c r="B1091" t="s">
        <v>165</v>
      </c>
      <c r="C1091" t="s">
        <v>165</v>
      </c>
      <c r="F1091" t="s">
        <v>165</v>
      </c>
      <c r="G1091" t="s">
        <v>165</v>
      </c>
    </row>
    <row r="1092">
      <c r="B1092" t="s">
        <v>165</v>
      </c>
      <c r="C1092" t="s">
        <v>165</v>
      </c>
      <c r="F1092" t="s">
        <v>165</v>
      </c>
      <c r="G1092" t="s">
        <v>165</v>
      </c>
    </row>
    <row r="1093">
      <c r="B1093" t="s">
        <v>165</v>
      </c>
      <c r="C1093" t="s">
        <v>165</v>
      </c>
      <c r="F1093" t="s">
        <v>165</v>
      </c>
      <c r="G1093" t="s">
        <v>165</v>
      </c>
    </row>
    <row r="1094">
      <c r="B1094" t="s">
        <v>165</v>
      </c>
      <c r="C1094" t="s">
        <v>165</v>
      </c>
      <c r="F1094" t="s">
        <v>165</v>
      </c>
      <c r="G1094" t="s">
        <v>165</v>
      </c>
    </row>
    <row r="1095">
      <c r="B1095" t="s">
        <v>165</v>
      </c>
      <c r="C1095" t="s">
        <v>165</v>
      </c>
      <c r="F1095" t="s">
        <v>165</v>
      </c>
      <c r="G1095" t="s">
        <v>165</v>
      </c>
    </row>
    <row r="1096">
      <c r="B1096" t="s">
        <v>165</v>
      </c>
      <c r="C1096" t="s">
        <v>165</v>
      </c>
      <c r="F1096" t="s">
        <v>165</v>
      </c>
      <c r="G1096" t="s">
        <v>165</v>
      </c>
    </row>
    <row r="1097">
      <c r="B1097" t="s">
        <v>165</v>
      </c>
      <c r="C1097" t="s">
        <v>165</v>
      </c>
      <c r="F1097" t="s">
        <v>165</v>
      </c>
      <c r="G1097" t="s">
        <v>165</v>
      </c>
    </row>
    <row r="1098">
      <c r="B1098" t="s">
        <v>165</v>
      </c>
      <c r="C1098" t="s">
        <v>165</v>
      </c>
      <c r="F1098" t="s">
        <v>165</v>
      </c>
      <c r="G1098" t="s">
        <v>165</v>
      </c>
    </row>
    <row r="1099">
      <c r="B1099" t="s">
        <v>165</v>
      </c>
      <c r="C1099" t="s">
        <v>165</v>
      </c>
      <c r="F1099" t="s">
        <v>165</v>
      </c>
      <c r="G1099" t="s">
        <v>165</v>
      </c>
    </row>
    <row r="1100">
      <c r="B1100" t="s">
        <v>165</v>
      </c>
      <c r="C1100" t="s">
        <v>165</v>
      </c>
      <c r="F1100" t="s">
        <v>165</v>
      </c>
      <c r="G1100" t="s">
        <v>165</v>
      </c>
    </row>
    <row r="1101">
      <c r="B1101" t="s">
        <v>165</v>
      </c>
      <c r="F1101" t="s">
        <v>165</v>
      </c>
    </row>
    <row r="1102">
      <c r="B1102" t="s">
        <v>165</v>
      </c>
      <c r="F1102" t="s">
        <v>165</v>
      </c>
    </row>
    <row r="1103">
      <c r="B1103" t="s">
        <v>165</v>
      </c>
      <c r="F1103" t="s">
        <v>165</v>
      </c>
    </row>
    <row r="1104">
      <c r="B1104" t="s">
        <v>165</v>
      </c>
      <c r="F1104" t="s">
        <v>165</v>
      </c>
    </row>
    <row r="1105">
      <c r="B1105" t="s">
        <v>165</v>
      </c>
      <c r="F1105" t="s">
        <v>165</v>
      </c>
    </row>
    <row r="1106">
      <c r="B1106" t="s">
        <v>165</v>
      </c>
      <c r="F1106" t="s">
        <v>165</v>
      </c>
    </row>
    <row r="1107">
      <c r="B1107" t="s">
        <v>165</v>
      </c>
      <c r="F1107" t="s">
        <v>165</v>
      </c>
    </row>
    <row r="1108">
      <c r="B1108" t="s">
        <v>165</v>
      </c>
      <c r="F1108" t="s">
        <v>165</v>
      </c>
    </row>
    <row r="1109">
      <c r="B1109" t="s">
        <v>165</v>
      </c>
      <c r="F1109" t="s">
        <v>165</v>
      </c>
    </row>
    <row r="1110">
      <c r="B1110" t="s">
        <v>165</v>
      </c>
      <c r="F1110" t="s">
        <v>165</v>
      </c>
    </row>
    <row r="1111">
      <c r="B1111" t="s">
        <v>165</v>
      </c>
      <c r="F1111" t="s">
        <v>165</v>
      </c>
    </row>
    <row r="1112">
      <c r="B1112" t="s">
        <v>165</v>
      </c>
      <c r="F1112" t="s">
        <v>165</v>
      </c>
    </row>
    <row r="1113">
      <c r="B1113" t="s">
        <v>165</v>
      </c>
      <c r="F1113" t="s">
        <v>165</v>
      </c>
    </row>
    <row r="1114">
      <c r="B1114" t="s">
        <v>165</v>
      </c>
      <c r="F1114" t="s">
        <v>165</v>
      </c>
    </row>
    <row r="1115">
      <c r="B1115" t="s">
        <v>165</v>
      </c>
      <c r="F1115" t="s">
        <v>165</v>
      </c>
    </row>
    <row r="1116">
      <c r="B1116" t="s">
        <v>165</v>
      </c>
      <c r="F1116" t="s">
        <v>165</v>
      </c>
    </row>
    <row r="1117">
      <c r="B1117" t="s">
        <v>165</v>
      </c>
      <c r="F1117" t="s">
        <v>165</v>
      </c>
    </row>
    <row r="1118">
      <c r="B1118" t="s">
        <v>165</v>
      </c>
      <c r="F1118" t="s">
        <v>165</v>
      </c>
    </row>
    <row r="1119">
      <c r="B1119" t="s">
        <v>165</v>
      </c>
      <c r="F1119" t="s">
        <v>165</v>
      </c>
    </row>
    <row r="1120">
      <c r="B1120" t="s">
        <v>165</v>
      </c>
      <c r="F1120" t="s">
        <v>165</v>
      </c>
    </row>
    <row r="1121">
      <c r="B1121" t="s">
        <v>165</v>
      </c>
      <c r="F1121" t="s">
        <v>165</v>
      </c>
    </row>
    <row r="1122">
      <c r="B1122" t="s">
        <v>165</v>
      </c>
      <c r="F1122" t="s">
        <v>165</v>
      </c>
    </row>
    <row r="1123">
      <c r="B1123" t="s">
        <v>165</v>
      </c>
      <c r="F1123" t="s">
        <v>165</v>
      </c>
    </row>
    <row r="1124">
      <c r="B1124" t="s">
        <v>165</v>
      </c>
      <c r="F1124" t="s">
        <v>165</v>
      </c>
    </row>
    <row r="1125">
      <c r="B1125" t="s">
        <v>165</v>
      </c>
      <c r="F1125" t="s">
        <v>165</v>
      </c>
    </row>
    <row r="1126">
      <c r="B1126" t="s">
        <v>165</v>
      </c>
      <c r="F1126" t="s">
        <v>165</v>
      </c>
    </row>
    <row r="1127">
      <c r="B1127" t="s">
        <v>165</v>
      </c>
      <c r="F1127" t="s">
        <v>165</v>
      </c>
    </row>
    <row r="1128">
      <c r="B1128" t="s">
        <v>165</v>
      </c>
      <c r="F1128" t="s">
        <v>165</v>
      </c>
    </row>
    <row r="1129">
      <c r="B1129" t="s">
        <v>165</v>
      </c>
      <c r="F1129" t="s">
        <v>165</v>
      </c>
    </row>
    <row r="1130">
      <c r="B1130" t="s">
        <v>165</v>
      </c>
      <c r="F1130" t="s">
        <v>165</v>
      </c>
    </row>
    <row r="1131">
      <c r="B1131" t="s">
        <v>165</v>
      </c>
      <c r="F1131" t="s">
        <v>165</v>
      </c>
    </row>
    <row r="1132">
      <c r="B1132" t="s">
        <v>165</v>
      </c>
      <c r="F1132" t="s">
        <v>165</v>
      </c>
    </row>
    <row r="1133">
      <c r="B1133" t="s">
        <v>165</v>
      </c>
      <c r="F1133" t="s">
        <v>165</v>
      </c>
    </row>
    <row r="1134">
      <c r="B1134" t="s">
        <v>165</v>
      </c>
      <c r="F1134" t="s">
        <v>165</v>
      </c>
    </row>
    <row r="1135">
      <c r="B1135" t="s">
        <v>165</v>
      </c>
      <c r="F1135" t="s">
        <v>165</v>
      </c>
    </row>
    <row r="1136">
      <c r="B1136" t="s">
        <v>165</v>
      </c>
      <c r="F1136" t="s">
        <v>165</v>
      </c>
    </row>
    <row r="1137">
      <c r="B1137" t="s">
        <v>165</v>
      </c>
      <c r="F1137" t="s">
        <v>165</v>
      </c>
    </row>
    <row r="1138">
      <c r="B1138" t="s">
        <v>165</v>
      </c>
      <c r="F1138" t="s">
        <v>165</v>
      </c>
    </row>
    <row r="1139">
      <c r="B1139" t="s">
        <v>165</v>
      </c>
      <c r="F1139" t="s">
        <v>165</v>
      </c>
    </row>
    <row r="1140">
      <c r="B1140" t="s">
        <v>165</v>
      </c>
      <c r="F1140" t="s">
        <v>165</v>
      </c>
    </row>
    <row r="1141">
      <c r="B1141" t="s">
        <v>165</v>
      </c>
      <c r="F1141" t="s">
        <v>165</v>
      </c>
    </row>
    <row r="1142">
      <c r="B1142" t="s">
        <v>165</v>
      </c>
      <c r="F1142" t="s">
        <v>165</v>
      </c>
    </row>
    <row r="1143">
      <c r="B1143" t="s">
        <v>165</v>
      </c>
      <c r="F1143" t="s">
        <v>165</v>
      </c>
    </row>
    <row r="1144">
      <c r="B1144" t="s">
        <v>165</v>
      </c>
      <c r="F1144" t="s">
        <v>165</v>
      </c>
    </row>
    <row r="1145">
      <c r="B1145" t="s">
        <v>165</v>
      </c>
      <c r="F1145" t="s">
        <v>165</v>
      </c>
    </row>
    <row r="1146">
      <c r="B1146" t="s">
        <v>165</v>
      </c>
      <c r="F1146" t="s">
        <v>165</v>
      </c>
    </row>
    <row r="1147">
      <c r="B1147" t="s">
        <v>165</v>
      </c>
      <c r="F1147" t="s">
        <v>165</v>
      </c>
    </row>
    <row r="1148">
      <c r="B1148" t="s">
        <v>165</v>
      </c>
      <c r="F1148" t="s">
        <v>165</v>
      </c>
    </row>
    <row r="1149">
      <c r="B1149" t="s">
        <v>165</v>
      </c>
      <c r="F1149" t="s">
        <v>165</v>
      </c>
    </row>
    <row r="1150">
      <c r="B1150" t="s">
        <v>165</v>
      </c>
      <c r="F1150" t="s">
        <v>165</v>
      </c>
    </row>
    <row r="1151">
      <c r="B1151" t="s">
        <v>165</v>
      </c>
      <c r="F1151" t="s">
        <v>165</v>
      </c>
    </row>
    <row r="1152">
      <c r="B1152" t="s">
        <v>165</v>
      </c>
      <c r="F1152" t="s">
        <v>165</v>
      </c>
    </row>
    <row r="1153">
      <c r="B1153" t="s">
        <v>165</v>
      </c>
      <c r="F1153" t="s">
        <v>165</v>
      </c>
    </row>
    <row r="1154">
      <c r="B1154" t="s">
        <v>165</v>
      </c>
      <c r="F1154" t="s">
        <v>165</v>
      </c>
    </row>
    <row r="1155">
      <c r="B1155" t="s">
        <v>165</v>
      </c>
      <c r="F1155" t="s">
        <v>165</v>
      </c>
    </row>
    <row r="1156">
      <c r="B1156" t="s">
        <v>165</v>
      </c>
      <c r="F1156" t="s">
        <v>165</v>
      </c>
    </row>
    <row r="1157">
      <c r="B1157" t="s">
        <v>165</v>
      </c>
      <c r="F1157" t="s">
        <v>165</v>
      </c>
    </row>
    <row r="1158">
      <c r="B1158" t="s">
        <v>165</v>
      </c>
      <c r="F1158" t="s">
        <v>165</v>
      </c>
    </row>
    <row r="1159">
      <c r="B1159" t="s">
        <v>165</v>
      </c>
      <c r="F1159" t="s">
        <v>165</v>
      </c>
    </row>
    <row r="1160">
      <c r="B1160" t="s">
        <v>165</v>
      </c>
      <c r="F1160" t="s">
        <v>165</v>
      </c>
    </row>
    <row r="1161">
      <c r="B1161" t="s">
        <v>165</v>
      </c>
      <c r="F1161" t="s">
        <v>165</v>
      </c>
    </row>
    <row r="1162">
      <c r="B1162" t="s">
        <v>165</v>
      </c>
      <c r="F1162" t="s">
        <v>165</v>
      </c>
    </row>
    <row r="1163">
      <c r="B1163" t="s">
        <v>165</v>
      </c>
      <c r="F1163" t="s">
        <v>165</v>
      </c>
    </row>
    <row r="1164">
      <c r="B1164" t="s">
        <v>165</v>
      </c>
      <c r="F1164" t="s">
        <v>165</v>
      </c>
    </row>
    <row r="1165">
      <c r="B1165" t="s">
        <v>165</v>
      </c>
      <c r="F1165" t="s">
        <v>165</v>
      </c>
    </row>
    <row r="1166">
      <c r="B1166" t="s">
        <v>165</v>
      </c>
      <c r="F1166" t="s">
        <v>165</v>
      </c>
    </row>
    <row r="1167">
      <c r="B1167" t="s">
        <v>165</v>
      </c>
      <c r="F1167" t="s">
        <v>165</v>
      </c>
    </row>
    <row r="1168">
      <c r="B1168" t="s">
        <v>165</v>
      </c>
      <c r="F1168" t="s">
        <v>165</v>
      </c>
    </row>
    <row r="1169">
      <c r="B1169" t="s">
        <v>165</v>
      </c>
      <c r="F1169" t="s">
        <v>165</v>
      </c>
    </row>
    <row r="1170">
      <c r="B1170" t="s">
        <v>165</v>
      </c>
      <c r="F1170" t="s">
        <v>165</v>
      </c>
    </row>
    <row r="1171">
      <c r="B1171" t="s">
        <v>165</v>
      </c>
      <c r="F1171" t="s">
        <v>165</v>
      </c>
    </row>
    <row r="1172">
      <c r="B1172" t="s">
        <v>165</v>
      </c>
      <c r="F1172" t="s">
        <v>165</v>
      </c>
    </row>
    <row r="1173">
      <c r="B1173" t="s">
        <v>165</v>
      </c>
      <c r="F1173" t="s">
        <v>165</v>
      </c>
    </row>
    <row r="1174">
      <c r="B1174" t="s">
        <v>165</v>
      </c>
      <c r="F1174" t="s">
        <v>165</v>
      </c>
    </row>
    <row r="1175">
      <c r="B1175" t="s">
        <v>165</v>
      </c>
      <c r="F1175" t="s">
        <v>165</v>
      </c>
    </row>
    <row r="1176">
      <c r="B1176" t="s">
        <v>165</v>
      </c>
      <c r="F1176" t="s">
        <v>165</v>
      </c>
    </row>
    <row r="1177">
      <c r="B1177" t="s">
        <v>165</v>
      </c>
      <c r="F1177" t="s">
        <v>165</v>
      </c>
    </row>
    <row r="1178">
      <c r="B1178" t="s">
        <v>165</v>
      </c>
      <c r="F1178" t="s">
        <v>165</v>
      </c>
    </row>
    <row r="1179">
      <c r="B1179" t="s">
        <v>165</v>
      </c>
      <c r="F1179" t="s">
        <v>165</v>
      </c>
    </row>
    <row r="1180">
      <c r="B1180" t="s">
        <v>165</v>
      </c>
      <c r="F1180" t="s">
        <v>165</v>
      </c>
    </row>
    <row r="1181">
      <c r="B1181" t="s">
        <v>165</v>
      </c>
      <c r="F1181" t="s">
        <v>165</v>
      </c>
    </row>
    <row r="1182">
      <c r="B1182" t="s">
        <v>165</v>
      </c>
      <c r="F1182" t="s">
        <v>165</v>
      </c>
    </row>
    <row r="1183">
      <c r="B1183" t="s">
        <v>165</v>
      </c>
      <c r="F1183" t="s">
        <v>165</v>
      </c>
    </row>
    <row r="1184">
      <c r="B1184" t="s">
        <v>165</v>
      </c>
      <c r="F1184" t="s">
        <v>165</v>
      </c>
    </row>
    <row r="1185">
      <c r="B1185" t="s">
        <v>165</v>
      </c>
      <c r="F1185" t="s">
        <v>165</v>
      </c>
    </row>
    <row r="1186">
      <c r="B1186" t="s">
        <v>165</v>
      </c>
      <c r="F1186" t="s">
        <v>165</v>
      </c>
    </row>
    <row r="1187">
      <c r="B1187" t="s">
        <v>165</v>
      </c>
      <c r="F1187" t="s">
        <v>165</v>
      </c>
    </row>
    <row r="1188">
      <c r="B1188" t="s">
        <v>165</v>
      </c>
      <c r="F1188" t="s">
        <v>165</v>
      </c>
    </row>
    <row r="1189">
      <c r="B1189" t="s">
        <v>165</v>
      </c>
      <c r="F1189" t="s">
        <v>165</v>
      </c>
    </row>
    <row r="1190">
      <c r="B1190" t="s">
        <v>165</v>
      </c>
      <c r="F1190" t="s">
        <v>165</v>
      </c>
    </row>
    <row r="1191">
      <c r="B1191" t="s">
        <v>165</v>
      </c>
      <c r="F1191" t="s">
        <v>165</v>
      </c>
    </row>
    <row r="1192">
      <c r="B1192" t="s">
        <v>165</v>
      </c>
      <c r="F1192" t="s">
        <v>165</v>
      </c>
    </row>
    <row r="1193">
      <c r="B1193" t="s">
        <v>165</v>
      </c>
      <c r="F1193" t="s">
        <v>165</v>
      </c>
    </row>
    <row r="1194">
      <c r="B1194" t="s">
        <v>165</v>
      </c>
      <c r="F1194" t="s">
        <v>165</v>
      </c>
    </row>
    <row r="1195">
      <c r="B1195" t="s">
        <v>165</v>
      </c>
      <c r="F1195" t="s">
        <v>165</v>
      </c>
    </row>
    <row r="1196">
      <c r="B1196" t="s">
        <v>165</v>
      </c>
      <c r="F1196" t="s">
        <v>165</v>
      </c>
    </row>
    <row r="1197">
      <c r="B1197" t="s">
        <v>165</v>
      </c>
      <c r="F1197" t="s">
        <v>165</v>
      </c>
    </row>
    <row r="1198">
      <c r="B1198" t="s">
        <v>165</v>
      </c>
      <c r="F1198" t="s">
        <v>165</v>
      </c>
    </row>
    <row r="1199">
      <c r="B1199" t="s">
        <v>165</v>
      </c>
      <c r="F1199" t="s">
        <v>165</v>
      </c>
    </row>
    <row r="1200">
      <c r="B1200" t="s">
        <v>165</v>
      </c>
      <c r="F1200" t="s">
        <v>165</v>
      </c>
    </row>
    <row r="1201">
      <c r="B1201" t="s">
        <v>165</v>
      </c>
      <c r="F1201" t="s">
        <v>165</v>
      </c>
    </row>
    <row r="1202">
      <c r="B1202" t="s">
        <v>165</v>
      </c>
      <c r="F1202" t="s">
        <v>165</v>
      </c>
    </row>
    <row r="1203">
      <c r="B1203" t="s">
        <v>165</v>
      </c>
      <c r="F1203" t="s">
        <v>165</v>
      </c>
    </row>
    <row r="1204">
      <c r="B1204" t="s">
        <v>165</v>
      </c>
      <c r="F1204" t="s">
        <v>165</v>
      </c>
    </row>
    <row r="1205">
      <c r="B1205" t="s">
        <v>165</v>
      </c>
      <c r="F1205" t="s">
        <v>165</v>
      </c>
    </row>
    <row r="1206">
      <c r="B1206" t="s">
        <v>165</v>
      </c>
      <c r="F1206" t="s">
        <v>165</v>
      </c>
    </row>
    <row r="1207">
      <c r="B1207" t="s">
        <v>165</v>
      </c>
      <c r="F1207" t="s">
        <v>165</v>
      </c>
    </row>
    <row r="1208">
      <c r="B1208" t="s">
        <v>165</v>
      </c>
      <c r="F1208" t="s">
        <v>165</v>
      </c>
    </row>
    <row r="1209">
      <c r="B1209" t="s">
        <v>165</v>
      </c>
      <c r="F1209" t="s">
        <v>165</v>
      </c>
    </row>
    <row r="1210">
      <c r="B1210" t="s">
        <v>165</v>
      </c>
      <c r="F1210" t="s">
        <v>165</v>
      </c>
    </row>
    <row r="1211">
      <c r="B1211" t="s">
        <v>165</v>
      </c>
      <c r="F1211" t="s">
        <v>165</v>
      </c>
    </row>
    <row r="1212">
      <c r="B1212" t="s">
        <v>165</v>
      </c>
      <c r="F1212" t="s">
        <v>165</v>
      </c>
    </row>
    <row r="1213">
      <c r="B1213" t="s">
        <v>165</v>
      </c>
      <c r="F1213" t="s">
        <v>165</v>
      </c>
    </row>
    <row r="1214">
      <c r="B1214" t="s">
        <v>165</v>
      </c>
      <c r="F1214" t="s">
        <v>165</v>
      </c>
    </row>
    <row r="1215">
      <c r="B1215" t="s">
        <v>165</v>
      </c>
      <c r="F1215" t="s">
        <v>165</v>
      </c>
    </row>
    <row r="1216">
      <c r="B1216" t="s">
        <v>165</v>
      </c>
      <c r="F1216" t="s">
        <v>165</v>
      </c>
    </row>
    <row r="1217">
      <c r="B1217" t="s">
        <v>165</v>
      </c>
      <c r="F1217" t="s">
        <v>165</v>
      </c>
    </row>
    <row r="1218">
      <c r="B1218" t="s">
        <v>165</v>
      </c>
      <c r="F1218" t="s">
        <v>165</v>
      </c>
    </row>
    <row r="1219">
      <c r="B1219" t="s">
        <v>165</v>
      </c>
      <c r="F1219" t="s">
        <v>165</v>
      </c>
    </row>
    <row r="1220">
      <c r="B1220" t="s">
        <v>165</v>
      </c>
      <c r="F1220" t="s">
        <v>165</v>
      </c>
    </row>
    <row r="1221">
      <c r="B1221" t="s">
        <v>165</v>
      </c>
      <c r="F1221" t="s">
        <v>165</v>
      </c>
    </row>
    <row r="1222">
      <c r="B1222" t="s">
        <v>165</v>
      </c>
      <c r="F1222" t="s">
        <v>165</v>
      </c>
    </row>
    <row r="1223">
      <c r="B1223" t="s">
        <v>165</v>
      </c>
      <c r="F1223" t="s">
        <v>165</v>
      </c>
    </row>
    <row r="1224">
      <c r="B1224" t="s">
        <v>165</v>
      </c>
      <c r="F1224" t="s">
        <v>165</v>
      </c>
    </row>
    <row r="1225">
      <c r="B1225" t="s">
        <v>165</v>
      </c>
      <c r="F1225" t="s">
        <v>165</v>
      </c>
    </row>
    <row r="1226">
      <c r="B1226" t="s">
        <v>165</v>
      </c>
      <c r="F1226" t="s">
        <v>165</v>
      </c>
    </row>
    <row r="1227">
      <c r="B1227" t="s">
        <v>165</v>
      </c>
      <c r="F1227" t="s">
        <v>165</v>
      </c>
    </row>
    <row r="1228">
      <c r="B1228" t="s">
        <v>165</v>
      </c>
      <c r="F1228" t="s">
        <v>165</v>
      </c>
    </row>
    <row r="1229">
      <c r="B1229" t="s">
        <v>165</v>
      </c>
      <c r="F1229" t="s">
        <v>165</v>
      </c>
    </row>
    <row r="1230">
      <c r="B1230" t="s">
        <v>165</v>
      </c>
      <c r="F1230" t="s">
        <v>165</v>
      </c>
    </row>
    <row r="1231">
      <c r="B1231" t="s">
        <v>165</v>
      </c>
      <c r="F1231" t="s">
        <v>165</v>
      </c>
    </row>
    <row r="1232">
      <c r="B1232" t="s">
        <v>165</v>
      </c>
      <c r="F1232" t="s">
        <v>165</v>
      </c>
    </row>
    <row r="1233">
      <c r="B1233" t="s">
        <v>165</v>
      </c>
      <c r="F1233" t="s">
        <v>165</v>
      </c>
    </row>
    <row r="1234">
      <c r="B1234" t="s">
        <v>165</v>
      </c>
      <c r="F1234" t="s">
        <v>165</v>
      </c>
    </row>
    <row r="1235">
      <c r="B1235" t="s">
        <v>165</v>
      </c>
      <c r="F1235" t="s">
        <v>165</v>
      </c>
    </row>
    <row r="1236">
      <c r="B1236" t="s">
        <v>165</v>
      </c>
      <c r="F1236" t="s">
        <v>165</v>
      </c>
    </row>
    <row r="1237">
      <c r="B1237" t="s">
        <v>165</v>
      </c>
      <c r="F1237" t="s">
        <v>165</v>
      </c>
    </row>
    <row r="1238">
      <c r="B1238" t="s">
        <v>165</v>
      </c>
      <c r="F1238" t="s">
        <v>165</v>
      </c>
    </row>
    <row r="1239">
      <c r="B1239" t="s">
        <v>165</v>
      </c>
      <c r="F1239" t="s">
        <v>165</v>
      </c>
    </row>
    <row r="1240">
      <c r="B1240" t="s">
        <v>165</v>
      </c>
      <c r="F1240" t="s">
        <v>165</v>
      </c>
    </row>
    <row r="1241">
      <c r="B1241" t="s">
        <v>165</v>
      </c>
      <c r="F1241" t="s">
        <v>165</v>
      </c>
    </row>
    <row r="1242">
      <c r="B1242" t="s">
        <v>165</v>
      </c>
      <c r="F1242" t="s">
        <v>165</v>
      </c>
    </row>
    <row r="1243">
      <c r="B1243" t="s">
        <v>165</v>
      </c>
      <c r="F1243" t="s">
        <v>165</v>
      </c>
    </row>
    <row r="1244">
      <c r="B1244" t="s">
        <v>165</v>
      </c>
      <c r="F1244" t="s">
        <v>165</v>
      </c>
    </row>
    <row r="1245">
      <c r="B1245" t="s">
        <v>165</v>
      </c>
      <c r="F1245" t="s">
        <v>165</v>
      </c>
    </row>
    <row r="1246">
      <c r="B1246" t="s">
        <v>165</v>
      </c>
      <c r="F1246" t="s">
        <v>165</v>
      </c>
    </row>
    <row r="1247">
      <c r="B1247" t="s">
        <v>165</v>
      </c>
      <c r="F1247" t="s">
        <v>165</v>
      </c>
    </row>
    <row r="1248">
      <c r="B1248" t="s">
        <v>165</v>
      </c>
      <c r="F1248" t="s">
        <v>165</v>
      </c>
    </row>
    <row r="1249">
      <c r="B1249" t="s">
        <v>165</v>
      </c>
      <c r="F1249" t="s">
        <v>165</v>
      </c>
    </row>
    <row r="1250">
      <c r="B1250" t="s">
        <v>165</v>
      </c>
      <c r="F1250" t="s">
        <v>165</v>
      </c>
    </row>
    <row r="1251">
      <c r="B1251" t="s">
        <v>165</v>
      </c>
      <c r="F1251" t="s">
        <v>165</v>
      </c>
    </row>
    <row r="1252">
      <c r="B1252" t="s">
        <v>165</v>
      </c>
      <c r="F1252" t="s">
        <v>165</v>
      </c>
    </row>
    <row r="1253">
      <c r="B1253" t="s">
        <v>165</v>
      </c>
      <c r="F1253" t="s">
        <v>165</v>
      </c>
    </row>
    <row r="1254">
      <c r="B1254" t="s">
        <v>165</v>
      </c>
      <c r="F1254" t="s">
        <v>165</v>
      </c>
    </row>
    <row r="1255">
      <c r="B1255" t="s">
        <v>165</v>
      </c>
      <c r="F1255" t="s">
        <v>165</v>
      </c>
    </row>
    <row r="1256">
      <c r="B1256" t="s">
        <v>165</v>
      </c>
      <c r="F1256" t="s">
        <v>165</v>
      </c>
    </row>
    <row r="1257">
      <c r="B1257" t="s">
        <v>165</v>
      </c>
      <c r="F1257" t="s">
        <v>165</v>
      </c>
    </row>
    <row r="1258">
      <c r="B1258" t="s">
        <v>165</v>
      </c>
      <c r="F1258" t="s">
        <v>165</v>
      </c>
    </row>
    <row r="1259">
      <c r="B1259" t="s">
        <v>165</v>
      </c>
      <c r="F1259" t="s">
        <v>165</v>
      </c>
    </row>
    <row r="1260">
      <c r="B1260" t="s">
        <v>165</v>
      </c>
      <c r="F1260" t="s">
        <v>165</v>
      </c>
    </row>
    <row r="1261">
      <c r="B1261" t="s">
        <v>165</v>
      </c>
      <c r="F1261" t="s">
        <v>165</v>
      </c>
    </row>
    <row r="1262">
      <c r="B1262" t="s">
        <v>165</v>
      </c>
      <c r="F1262" t="s">
        <v>165</v>
      </c>
    </row>
    <row r="1263">
      <c r="B1263" t="s">
        <v>165</v>
      </c>
      <c r="F1263" t="s">
        <v>165</v>
      </c>
    </row>
    <row r="1264">
      <c r="B1264" t="s">
        <v>165</v>
      </c>
      <c r="F1264" t="s">
        <v>165</v>
      </c>
    </row>
    <row r="1265">
      <c r="B1265" t="s">
        <v>165</v>
      </c>
      <c r="F1265" t="s">
        <v>165</v>
      </c>
    </row>
    <row r="1266">
      <c r="B1266" t="s">
        <v>165</v>
      </c>
      <c r="F1266" t="s">
        <v>165</v>
      </c>
    </row>
    <row r="1267">
      <c r="B1267" t="s">
        <v>165</v>
      </c>
      <c r="F1267" t="s">
        <v>165</v>
      </c>
    </row>
    <row r="1268">
      <c r="B1268" t="s">
        <v>165</v>
      </c>
      <c r="F1268" t="s">
        <v>165</v>
      </c>
    </row>
    <row r="1269">
      <c r="B1269" t="s">
        <v>165</v>
      </c>
      <c r="F1269" t="s">
        <v>165</v>
      </c>
    </row>
    <row r="1270">
      <c r="B1270" t="s">
        <v>165</v>
      </c>
      <c r="F1270" t="s">
        <v>165</v>
      </c>
    </row>
    <row r="1271">
      <c r="B1271" t="s">
        <v>165</v>
      </c>
      <c r="F1271" t="s">
        <v>165</v>
      </c>
    </row>
    <row r="1272">
      <c r="B1272" t="s">
        <v>165</v>
      </c>
      <c r="F1272" t="s">
        <v>165</v>
      </c>
    </row>
    <row r="1273">
      <c r="B1273" t="s">
        <v>165</v>
      </c>
      <c r="F1273" t="s">
        <v>165</v>
      </c>
    </row>
    <row r="1274">
      <c r="B1274" t="s">
        <v>165</v>
      </c>
      <c r="F1274" t="s">
        <v>165</v>
      </c>
    </row>
    <row r="1275">
      <c r="B1275" t="s">
        <v>165</v>
      </c>
      <c r="F1275" t="s">
        <v>165</v>
      </c>
    </row>
    <row r="1276">
      <c r="B1276" t="s">
        <v>165</v>
      </c>
      <c r="F1276" t="s">
        <v>165</v>
      </c>
    </row>
    <row r="1277">
      <c r="B1277" t="s">
        <v>165</v>
      </c>
      <c r="F1277" t="s">
        <v>165</v>
      </c>
    </row>
    <row r="1278">
      <c r="B1278" t="s">
        <v>165</v>
      </c>
      <c r="F1278" t="s">
        <v>165</v>
      </c>
    </row>
    <row r="1279">
      <c r="B1279" t="s">
        <v>165</v>
      </c>
      <c r="F1279" t="s">
        <v>165</v>
      </c>
    </row>
    <row r="1280">
      <c r="B1280" t="s">
        <v>165</v>
      </c>
      <c r="F1280" t="s">
        <v>165</v>
      </c>
    </row>
    <row r="1281">
      <c r="B1281" t="s">
        <v>165</v>
      </c>
      <c r="F1281" t="s">
        <v>165</v>
      </c>
    </row>
    <row r="1282">
      <c r="B1282" t="s">
        <v>165</v>
      </c>
      <c r="F1282" t="s">
        <v>165</v>
      </c>
    </row>
    <row r="1283">
      <c r="B1283" t="s">
        <v>165</v>
      </c>
      <c r="F1283" t="s">
        <v>165</v>
      </c>
    </row>
    <row r="1284">
      <c r="B1284" t="s">
        <v>165</v>
      </c>
      <c r="F1284" t="s">
        <v>165</v>
      </c>
    </row>
    <row r="1285">
      <c r="B1285" t="s">
        <v>165</v>
      </c>
      <c r="F1285" t="s">
        <v>165</v>
      </c>
    </row>
    <row r="1286">
      <c r="B1286" t="s">
        <v>165</v>
      </c>
      <c r="F1286" t="s">
        <v>165</v>
      </c>
    </row>
    <row r="1287">
      <c r="B1287" t="s">
        <v>165</v>
      </c>
      <c r="F1287" t="s">
        <v>165</v>
      </c>
    </row>
    <row r="1288">
      <c r="B1288" t="s">
        <v>165</v>
      </c>
      <c r="F1288" t="s">
        <v>165</v>
      </c>
    </row>
    <row r="1289">
      <c r="B1289" t="s">
        <v>165</v>
      </c>
      <c r="F1289" t="s">
        <v>165</v>
      </c>
    </row>
    <row r="1290">
      <c r="B1290" t="s">
        <v>165</v>
      </c>
      <c r="F1290" t="s">
        <v>165</v>
      </c>
    </row>
    <row r="1291">
      <c r="B1291" t="s">
        <v>165</v>
      </c>
      <c r="F1291" t="s">
        <v>165</v>
      </c>
    </row>
    <row r="1292">
      <c r="B1292" t="s">
        <v>165</v>
      </c>
      <c r="F1292" t="s">
        <v>165</v>
      </c>
    </row>
    <row r="1293">
      <c r="B1293" t="s">
        <v>165</v>
      </c>
      <c r="F1293" t="s">
        <v>165</v>
      </c>
    </row>
    <row r="1294">
      <c r="B1294" t="s">
        <v>165</v>
      </c>
      <c r="F1294" t="s">
        <v>165</v>
      </c>
    </row>
    <row r="1295">
      <c r="B1295" t="s">
        <v>165</v>
      </c>
      <c r="F1295" t="s">
        <v>165</v>
      </c>
    </row>
    <row r="1296">
      <c r="B1296" t="s">
        <v>165</v>
      </c>
      <c r="F1296" t="s">
        <v>165</v>
      </c>
    </row>
    <row r="1297">
      <c r="B1297" t="s">
        <v>165</v>
      </c>
      <c r="F1297" t="s">
        <v>165</v>
      </c>
    </row>
    <row r="1298">
      <c r="B1298" t="s">
        <v>165</v>
      </c>
      <c r="F1298" t="s">
        <v>165</v>
      </c>
    </row>
    <row r="1299">
      <c r="B1299" t="s">
        <v>165</v>
      </c>
      <c r="F1299" t="s">
        <v>165</v>
      </c>
    </row>
    <row r="1300">
      <c r="B1300" t="s">
        <v>165</v>
      </c>
      <c r="F1300" t="s">
        <v>165</v>
      </c>
    </row>
    <row r="1301">
      <c r="B1301" t="s">
        <v>165</v>
      </c>
      <c r="F1301" t="s">
        <v>165</v>
      </c>
    </row>
    <row r="1302">
      <c r="B1302" t="s">
        <v>165</v>
      </c>
      <c r="F1302" t="s">
        <v>165</v>
      </c>
    </row>
    <row r="1303">
      <c r="B1303" t="s">
        <v>165</v>
      </c>
      <c r="F1303" t="s">
        <v>165</v>
      </c>
    </row>
    <row r="1304">
      <c r="B1304" t="s">
        <v>165</v>
      </c>
      <c r="F1304" t="s">
        <v>165</v>
      </c>
    </row>
    <row r="1305">
      <c r="B1305" t="s">
        <v>165</v>
      </c>
      <c r="F1305" t="s">
        <v>165</v>
      </c>
    </row>
    <row r="1306">
      <c r="B1306" t="s">
        <v>165</v>
      </c>
      <c r="F1306" t="s">
        <v>165</v>
      </c>
    </row>
    <row r="1307">
      <c r="B1307" t="s">
        <v>165</v>
      </c>
      <c r="F1307" t="s">
        <v>165</v>
      </c>
    </row>
    <row r="1308">
      <c r="B1308" t="s">
        <v>165</v>
      </c>
      <c r="F1308" t="s">
        <v>165</v>
      </c>
    </row>
    <row r="1309">
      <c r="B1309" t="s">
        <v>165</v>
      </c>
      <c r="F1309" t="s">
        <v>165</v>
      </c>
    </row>
    <row r="1310">
      <c r="B1310" t="s">
        <v>165</v>
      </c>
      <c r="F1310" t="s">
        <v>165</v>
      </c>
    </row>
    <row r="1311">
      <c r="B1311" t="s">
        <v>165</v>
      </c>
      <c r="F1311" t="s">
        <v>165</v>
      </c>
    </row>
    <row r="1312">
      <c r="B1312" t="s">
        <v>165</v>
      </c>
      <c r="F1312" t="s">
        <v>165</v>
      </c>
    </row>
    <row r="1313">
      <c r="B1313" t="s">
        <v>165</v>
      </c>
      <c r="F1313" t="s">
        <v>165</v>
      </c>
    </row>
    <row r="1314">
      <c r="B1314" t="s">
        <v>165</v>
      </c>
      <c r="F1314" t="s">
        <v>165</v>
      </c>
    </row>
    <row r="1315">
      <c r="B1315" t="s">
        <v>165</v>
      </c>
      <c r="F1315" t="s">
        <v>165</v>
      </c>
    </row>
    <row r="1316">
      <c r="B1316" t="s">
        <v>165</v>
      </c>
      <c r="F1316" t="s">
        <v>165</v>
      </c>
    </row>
    <row r="1317">
      <c r="B1317" t="s">
        <v>165</v>
      </c>
      <c r="F1317" t="s">
        <v>165</v>
      </c>
    </row>
    <row r="1318">
      <c r="B1318" t="s">
        <v>165</v>
      </c>
      <c r="F1318" t="s">
        <v>165</v>
      </c>
    </row>
    <row r="1319">
      <c r="B1319" t="s">
        <v>165</v>
      </c>
      <c r="F1319" t="s">
        <v>165</v>
      </c>
    </row>
    <row r="1320">
      <c r="B1320" t="s">
        <v>165</v>
      </c>
      <c r="F1320" t="s">
        <v>165</v>
      </c>
    </row>
    <row r="1321">
      <c r="B1321" t="s">
        <v>165</v>
      </c>
      <c r="F1321" t="s">
        <v>165</v>
      </c>
    </row>
    <row r="1322">
      <c r="B1322" t="s">
        <v>165</v>
      </c>
      <c r="F1322" t="s">
        <v>165</v>
      </c>
    </row>
    <row r="1323">
      <c r="B1323" t="s">
        <v>165</v>
      </c>
      <c r="F1323" t="s">
        <v>165</v>
      </c>
    </row>
    <row r="1324">
      <c r="B1324" t="s">
        <v>165</v>
      </c>
      <c r="F1324" t="s">
        <v>165</v>
      </c>
    </row>
    <row r="1325">
      <c r="B1325" t="s">
        <v>165</v>
      </c>
      <c r="F1325" t="s">
        <v>165</v>
      </c>
    </row>
    <row r="1326">
      <c r="B1326" t="s">
        <v>165</v>
      </c>
      <c r="F1326" t="s">
        <v>165</v>
      </c>
    </row>
    <row r="1327">
      <c r="B1327" t="s">
        <v>165</v>
      </c>
      <c r="F1327" t="s">
        <v>165</v>
      </c>
    </row>
    <row r="1328">
      <c r="B1328" t="s">
        <v>165</v>
      </c>
      <c r="F1328" t="s">
        <v>165</v>
      </c>
    </row>
    <row r="1329">
      <c r="B1329" t="s">
        <v>165</v>
      </c>
      <c r="F1329" t="s">
        <v>165</v>
      </c>
    </row>
    <row r="1330">
      <c r="B1330" t="s">
        <v>165</v>
      </c>
      <c r="F1330" t="s">
        <v>165</v>
      </c>
    </row>
    <row r="1331">
      <c r="B1331" t="s">
        <v>165</v>
      </c>
      <c r="F1331" t="s">
        <v>165</v>
      </c>
    </row>
    <row r="1332">
      <c r="B1332" t="s">
        <v>165</v>
      </c>
      <c r="F1332" t="s">
        <v>165</v>
      </c>
    </row>
    <row r="1333">
      <c r="B1333" t="s">
        <v>165</v>
      </c>
      <c r="F1333" t="s">
        <v>165</v>
      </c>
    </row>
    <row r="1334">
      <c r="B1334" t="s">
        <v>165</v>
      </c>
      <c r="F1334" t="s">
        <v>165</v>
      </c>
    </row>
    <row r="1335">
      <c r="B1335" t="s">
        <v>165</v>
      </c>
      <c r="F1335" t="s">
        <v>165</v>
      </c>
    </row>
    <row r="1336">
      <c r="B1336" t="s">
        <v>165</v>
      </c>
      <c r="F1336" t="s">
        <v>165</v>
      </c>
    </row>
    <row r="1337">
      <c r="B1337" t="s">
        <v>165</v>
      </c>
      <c r="F1337" t="s">
        <v>165</v>
      </c>
    </row>
    <row r="1338">
      <c r="B1338" t="s">
        <v>165</v>
      </c>
      <c r="F1338" t="s">
        <v>165</v>
      </c>
    </row>
    <row r="1339">
      <c r="B1339" t="s">
        <v>165</v>
      </c>
      <c r="F1339" t="s">
        <v>165</v>
      </c>
    </row>
    <row r="1340">
      <c r="B1340" t="s">
        <v>165</v>
      </c>
      <c r="F1340" t="s">
        <v>165</v>
      </c>
    </row>
    <row r="1341">
      <c r="B1341" t="s">
        <v>165</v>
      </c>
      <c r="F1341" t="s">
        <v>165</v>
      </c>
    </row>
    <row r="1342">
      <c r="B1342" t="s">
        <v>165</v>
      </c>
      <c r="F1342" t="s">
        <v>165</v>
      </c>
    </row>
    <row r="1343">
      <c r="B1343" t="s">
        <v>165</v>
      </c>
      <c r="F1343" t="s">
        <v>165</v>
      </c>
    </row>
    <row r="1344">
      <c r="B1344" t="s">
        <v>165</v>
      </c>
      <c r="F1344" t="s">
        <v>165</v>
      </c>
    </row>
    <row r="1345">
      <c r="B1345" t="s">
        <v>165</v>
      </c>
      <c r="F1345" t="s">
        <v>165</v>
      </c>
    </row>
    <row r="1346">
      <c r="B1346" t="s">
        <v>165</v>
      </c>
      <c r="F1346" t="s">
        <v>165</v>
      </c>
    </row>
    <row r="1347">
      <c r="B1347" t="s">
        <v>165</v>
      </c>
      <c r="F1347" t="s">
        <v>165</v>
      </c>
    </row>
    <row r="1348">
      <c r="B1348" t="s">
        <v>165</v>
      </c>
      <c r="F1348" t="s">
        <v>165</v>
      </c>
    </row>
    <row r="1349">
      <c r="B1349" t="s">
        <v>165</v>
      </c>
      <c r="F1349" t="s">
        <v>165</v>
      </c>
    </row>
    <row r="1350">
      <c r="B1350" t="s">
        <v>165</v>
      </c>
      <c r="F1350" t="s">
        <v>165</v>
      </c>
    </row>
    <row r="1351">
      <c r="B1351" t="s">
        <v>165</v>
      </c>
      <c r="F1351" t="s">
        <v>165</v>
      </c>
    </row>
    <row r="1352">
      <c r="B1352" t="s">
        <v>165</v>
      </c>
      <c r="F1352" t="s">
        <v>165</v>
      </c>
    </row>
    <row r="1353">
      <c r="B1353" t="s">
        <v>165</v>
      </c>
      <c r="F1353" t="s">
        <v>165</v>
      </c>
    </row>
    <row r="1354">
      <c r="B1354" t="s">
        <v>165</v>
      </c>
      <c r="F1354" t="s">
        <v>165</v>
      </c>
    </row>
    <row r="1355">
      <c r="B1355" t="s">
        <v>165</v>
      </c>
      <c r="F1355" t="s">
        <v>165</v>
      </c>
    </row>
    <row r="1356">
      <c r="B1356" t="s">
        <v>165</v>
      </c>
      <c r="F1356" t="s">
        <v>165</v>
      </c>
    </row>
    <row r="1357">
      <c r="B1357" t="s">
        <v>165</v>
      </c>
      <c r="F1357" t="s">
        <v>165</v>
      </c>
    </row>
    <row r="1358">
      <c r="B1358" t="s">
        <v>165</v>
      </c>
      <c r="F1358" t="s">
        <v>165</v>
      </c>
    </row>
    <row r="1359">
      <c r="B1359" t="s">
        <v>165</v>
      </c>
      <c r="F1359" t="s">
        <v>165</v>
      </c>
    </row>
    <row r="1360">
      <c r="B1360" t="s">
        <v>165</v>
      </c>
      <c r="F1360" t="s">
        <v>165</v>
      </c>
    </row>
    <row r="1361">
      <c r="B1361" t="s">
        <v>165</v>
      </c>
      <c r="F1361" t="s">
        <v>165</v>
      </c>
    </row>
    <row r="1362">
      <c r="B1362" t="s">
        <v>165</v>
      </c>
      <c r="F1362" t="s">
        <v>165</v>
      </c>
    </row>
    <row r="1363">
      <c r="B1363" t="s">
        <v>165</v>
      </c>
      <c r="F1363" t="s">
        <v>165</v>
      </c>
    </row>
    <row r="1364">
      <c r="B1364" t="s">
        <v>165</v>
      </c>
      <c r="F1364" t="s">
        <v>165</v>
      </c>
    </row>
    <row r="1365">
      <c r="B1365" t="s">
        <v>165</v>
      </c>
      <c r="F1365" t="s">
        <v>165</v>
      </c>
    </row>
    <row r="1366">
      <c r="B1366" t="s">
        <v>165</v>
      </c>
      <c r="F1366" t="s">
        <v>165</v>
      </c>
    </row>
    <row r="1367">
      <c r="B1367" t="s">
        <v>165</v>
      </c>
      <c r="F1367" t="s">
        <v>165</v>
      </c>
    </row>
    <row r="1368">
      <c r="B1368" t="s">
        <v>165</v>
      </c>
      <c r="F1368" t="s">
        <v>165</v>
      </c>
    </row>
    <row r="1369">
      <c r="B1369" t="s">
        <v>165</v>
      </c>
      <c r="F1369" t="s">
        <v>165</v>
      </c>
    </row>
    <row r="1370">
      <c r="B1370" t="s">
        <v>165</v>
      </c>
      <c r="F1370" t="s">
        <v>165</v>
      </c>
    </row>
    <row r="1371">
      <c r="B1371" t="s">
        <v>165</v>
      </c>
      <c r="F1371" t="s">
        <v>165</v>
      </c>
    </row>
    <row r="1372">
      <c r="B1372" t="s">
        <v>165</v>
      </c>
      <c r="F1372" t="s">
        <v>165</v>
      </c>
    </row>
    <row r="1373">
      <c r="B1373" t="s">
        <v>165</v>
      </c>
      <c r="F1373" t="s">
        <v>165</v>
      </c>
    </row>
    <row r="1374">
      <c r="B1374" t="s">
        <v>165</v>
      </c>
      <c r="F1374" t="s">
        <v>165</v>
      </c>
    </row>
    <row r="1375">
      <c r="B1375" t="s">
        <v>165</v>
      </c>
      <c r="F1375" t="s">
        <v>165</v>
      </c>
    </row>
    <row r="1376">
      <c r="B1376" t="s">
        <v>165</v>
      </c>
      <c r="F1376" t="s">
        <v>165</v>
      </c>
    </row>
    <row r="1377">
      <c r="B1377" t="s">
        <v>165</v>
      </c>
      <c r="F1377" t="s">
        <v>165</v>
      </c>
    </row>
    <row r="1378">
      <c r="B1378" t="s">
        <v>165</v>
      </c>
      <c r="F1378" t="s">
        <v>165</v>
      </c>
    </row>
    <row r="1379">
      <c r="B1379" t="s">
        <v>165</v>
      </c>
      <c r="F1379" t="s">
        <v>165</v>
      </c>
    </row>
    <row r="1380">
      <c r="B1380" t="s">
        <v>165</v>
      </c>
      <c r="F1380" t="s">
        <v>165</v>
      </c>
    </row>
    <row r="1381">
      <c r="B1381" t="s">
        <v>165</v>
      </c>
      <c r="F1381" t="s">
        <v>165</v>
      </c>
    </row>
    <row r="1382">
      <c r="B1382" t="s">
        <v>165</v>
      </c>
      <c r="F1382" t="s">
        <v>165</v>
      </c>
    </row>
    <row r="1383">
      <c r="B1383" t="s">
        <v>165</v>
      </c>
      <c r="F1383" t="s">
        <v>165</v>
      </c>
    </row>
    <row r="1384">
      <c r="B1384" t="s">
        <v>165</v>
      </c>
      <c r="F1384" t="s">
        <v>165</v>
      </c>
    </row>
    <row r="1385">
      <c r="B1385" t="s">
        <v>165</v>
      </c>
      <c r="F1385" t="s">
        <v>165</v>
      </c>
    </row>
    <row r="1386">
      <c r="B1386" t="s">
        <v>165</v>
      </c>
      <c r="F1386" t="s">
        <v>165</v>
      </c>
    </row>
    <row r="1387">
      <c r="B1387" t="s">
        <v>165</v>
      </c>
      <c r="F1387" t="s">
        <v>165</v>
      </c>
    </row>
    <row r="1388">
      <c r="B1388" t="s">
        <v>165</v>
      </c>
      <c r="F1388" t="s">
        <v>165</v>
      </c>
    </row>
    <row r="1389">
      <c r="B1389" t="s">
        <v>165</v>
      </c>
      <c r="F1389" t="s">
        <v>165</v>
      </c>
    </row>
    <row r="1390">
      <c r="B1390" t="s">
        <v>165</v>
      </c>
      <c r="F1390" t="s">
        <v>165</v>
      </c>
    </row>
    <row r="1391">
      <c r="B1391" t="s">
        <v>165</v>
      </c>
      <c r="F1391" t="s">
        <v>165</v>
      </c>
    </row>
    <row r="1392">
      <c r="B1392" t="s">
        <v>165</v>
      </c>
      <c r="F1392" t="s">
        <v>165</v>
      </c>
    </row>
    <row r="1393">
      <c r="B1393" t="s">
        <v>165</v>
      </c>
      <c r="F1393" t="s">
        <v>165</v>
      </c>
    </row>
    <row r="1394">
      <c r="B1394" t="s">
        <v>165</v>
      </c>
      <c r="F1394" t="s">
        <v>165</v>
      </c>
    </row>
    <row r="1395">
      <c r="B1395" t="s">
        <v>165</v>
      </c>
      <c r="F1395" t="s">
        <v>165</v>
      </c>
    </row>
    <row r="1396">
      <c r="B1396" t="s">
        <v>165</v>
      </c>
      <c r="F1396" t="s">
        <v>165</v>
      </c>
    </row>
    <row r="1397">
      <c r="B1397" t="s">
        <v>165</v>
      </c>
      <c r="F1397" t="s">
        <v>165</v>
      </c>
    </row>
    <row r="1398">
      <c r="B1398" t="s">
        <v>165</v>
      </c>
      <c r="F1398" t="s">
        <v>165</v>
      </c>
    </row>
    <row r="1399">
      <c r="B1399" t="s">
        <v>165</v>
      </c>
      <c r="F1399" t="s">
        <v>165</v>
      </c>
    </row>
    <row r="1400">
      <c r="B1400" t="s">
        <v>165</v>
      </c>
      <c r="F1400" t="s">
        <v>165</v>
      </c>
    </row>
    <row r="1401">
      <c r="B1401" t="s">
        <v>165</v>
      </c>
      <c r="F1401" t="s">
        <v>165</v>
      </c>
    </row>
    <row r="1402">
      <c r="B1402" t="s">
        <v>165</v>
      </c>
      <c r="F1402" t="s">
        <v>165</v>
      </c>
    </row>
    <row r="1403">
      <c r="B1403" t="s">
        <v>165</v>
      </c>
      <c r="F1403" t="s">
        <v>165</v>
      </c>
    </row>
    <row r="1404">
      <c r="B1404" t="s">
        <v>165</v>
      </c>
      <c r="F1404" t="s">
        <v>165</v>
      </c>
    </row>
    <row r="1405">
      <c r="B1405" t="s">
        <v>165</v>
      </c>
      <c r="F1405" t="s">
        <v>165</v>
      </c>
    </row>
    <row r="1406">
      <c r="B1406" t="s">
        <v>165</v>
      </c>
      <c r="F1406" t="s">
        <v>165</v>
      </c>
    </row>
    <row r="1407">
      <c r="B1407" t="s">
        <v>165</v>
      </c>
      <c r="F1407" t="s">
        <v>165</v>
      </c>
    </row>
    <row r="1408">
      <c r="B1408" t="s">
        <v>165</v>
      </c>
      <c r="F1408" t="s">
        <v>165</v>
      </c>
    </row>
    <row r="1409">
      <c r="B1409" t="s">
        <v>165</v>
      </c>
      <c r="F1409" t="s">
        <v>165</v>
      </c>
    </row>
    <row r="1410">
      <c r="B1410" t="s">
        <v>165</v>
      </c>
      <c r="F1410" t="s">
        <v>165</v>
      </c>
    </row>
    <row r="1411">
      <c r="B1411" t="s">
        <v>165</v>
      </c>
      <c r="F1411" t="s">
        <v>165</v>
      </c>
    </row>
    <row r="1412">
      <c r="B1412" t="s">
        <v>165</v>
      </c>
      <c r="F1412" t="s">
        <v>165</v>
      </c>
    </row>
    <row r="1413">
      <c r="B1413" t="s">
        <v>165</v>
      </c>
      <c r="F1413" t="s">
        <v>165</v>
      </c>
    </row>
    <row r="1414">
      <c r="B1414" t="s">
        <v>165</v>
      </c>
      <c r="F1414" t="s">
        <v>165</v>
      </c>
    </row>
    <row r="1415">
      <c r="B1415" t="s">
        <v>165</v>
      </c>
      <c r="F1415" t="s">
        <v>165</v>
      </c>
    </row>
    <row r="1416">
      <c r="B1416" t="s">
        <v>165</v>
      </c>
      <c r="F1416" t="s">
        <v>165</v>
      </c>
    </row>
    <row r="1417">
      <c r="B1417" t="s">
        <v>165</v>
      </c>
      <c r="F1417" t="s">
        <v>165</v>
      </c>
    </row>
    <row r="1418">
      <c r="B1418" t="s">
        <v>165</v>
      </c>
      <c r="F1418" t="s">
        <v>165</v>
      </c>
    </row>
    <row r="1419">
      <c r="B1419" t="s">
        <v>165</v>
      </c>
      <c r="F1419" t="s">
        <v>165</v>
      </c>
    </row>
    <row r="1420">
      <c r="B1420" t="s">
        <v>165</v>
      </c>
      <c r="F1420" t="s">
        <v>165</v>
      </c>
    </row>
    <row r="1421">
      <c r="B1421" t="s">
        <v>165</v>
      </c>
      <c r="F1421" t="s">
        <v>165</v>
      </c>
    </row>
    <row r="1422">
      <c r="B1422" t="s">
        <v>165</v>
      </c>
      <c r="F1422" t="s">
        <v>165</v>
      </c>
    </row>
    <row r="1423">
      <c r="B1423" t="s">
        <v>165</v>
      </c>
      <c r="F1423" t="s">
        <v>165</v>
      </c>
    </row>
    <row r="1424">
      <c r="B1424" t="s">
        <v>165</v>
      </c>
      <c r="F1424" t="s">
        <v>165</v>
      </c>
    </row>
    <row r="1425">
      <c r="B1425" t="s">
        <v>165</v>
      </c>
      <c r="F1425" t="s">
        <v>165</v>
      </c>
    </row>
    <row r="1426">
      <c r="B1426" t="s">
        <v>165</v>
      </c>
      <c r="F1426" t="s">
        <v>165</v>
      </c>
    </row>
    <row r="1427">
      <c r="B1427" t="s">
        <v>165</v>
      </c>
      <c r="F1427" t="s">
        <v>165</v>
      </c>
    </row>
    <row r="1428">
      <c r="B1428" t="s">
        <v>165</v>
      </c>
      <c r="F1428" t="s">
        <v>165</v>
      </c>
    </row>
    <row r="1429">
      <c r="B1429" t="s">
        <v>165</v>
      </c>
      <c r="F1429" t="s">
        <v>165</v>
      </c>
    </row>
    <row r="1430">
      <c r="B1430" t="s">
        <v>165</v>
      </c>
      <c r="F1430" t="s">
        <v>165</v>
      </c>
    </row>
    <row r="1431">
      <c r="B1431" t="s">
        <v>165</v>
      </c>
      <c r="F1431" t="s">
        <v>165</v>
      </c>
    </row>
    <row r="1432">
      <c r="B1432" t="s">
        <v>165</v>
      </c>
      <c r="F1432" t="s">
        <v>165</v>
      </c>
    </row>
    <row r="1433">
      <c r="B1433" t="s">
        <v>165</v>
      </c>
      <c r="F1433" t="s">
        <v>165</v>
      </c>
    </row>
    <row r="1434">
      <c r="B1434" t="s">
        <v>165</v>
      </c>
      <c r="F1434" t="s">
        <v>165</v>
      </c>
    </row>
    <row r="1435">
      <c r="B1435" t="s">
        <v>165</v>
      </c>
      <c r="F1435" t="s">
        <v>165</v>
      </c>
    </row>
    <row r="1436">
      <c r="B1436" t="s">
        <v>165</v>
      </c>
      <c r="F1436" t="s">
        <v>165</v>
      </c>
    </row>
    <row r="1437">
      <c r="B1437" t="s">
        <v>165</v>
      </c>
      <c r="F1437" t="s">
        <v>165</v>
      </c>
    </row>
    <row r="1438">
      <c r="B1438" t="s">
        <v>165</v>
      </c>
      <c r="F1438" t="s">
        <v>165</v>
      </c>
    </row>
    <row r="1439">
      <c r="B1439" t="s">
        <v>165</v>
      </c>
      <c r="F1439" t="s">
        <v>165</v>
      </c>
    </row>
    <row r="1440">
      <c r="B1440" t="s">
        <v>165</v>
      </c>
      <c r="F1440" t="s">
        <v>165</v>
      </c>
    </row>
    <row r="1441">
      <c r="B1441" t="s">
        <v>165</v>
      </c>
      <c r="F1441" t="s">
        <v>165</v>
      </c>
    </row>
    <row r="1442">
      <c r="B1442" t="s">
        <v>165</v>
      </c>
      <c r="F1442" t="s">
        <v>165</v>
      </c>
    </row>
    <row r="1443">
      <c r="B1443" t="s">
        <v>165</v>
      </c>
      <c r="F1443" t="s">
        <v>165</v>
      </c>
    </row>
    <row r="1444">
      <c r="B1444" t="s">
        <v>165</v>
      </c>
      <c r="F1444" t="s">
        <v>165</v>
      </c>
    </row>
    <row r="1445">
      <c r="B1445" t="s">
        <v>165</v>
      </c>
      <c r="F1445" t="s">
        <v>165</v>
      </c>
    </row>
    <row r="1446">
      <c r="B1446" t="s">
        <v>165</v>
      </c>
      <c r="F1446" t="s">
        <v>165</v>
      </c>
    </row>
    <row r="1447">
      <c r="B1447" t="s">
        <v>165</v>
      </c>
      <c r="F1447" t="s">
        <v>165</v>
      </c>
    </row>
    <row r="1448">
      <c r="B1448" t="s">
        <v>165</v>
      </c>
      <c r="F1448" t="s">
        <v>165</v>
      </c>
    </row>
    <row r="1449">
      <c r="B1449" t="s">
        <v>165</v>
      </c>
      <c r="F1449" t="s">
        <v>165</v>
      </c>
    </row>
    <row r="1450">
      <c r="B1450" t="s">
        <v>165</v>
      </c>
      <c r="F1450" t="s">
        <v>165</v>
      </c>
    </row>
    <row r="1451">
      <c r="B1451" t="s">
        <v>165</v>
      </c>
      <c r="F1451" t="s">
        <v>165</v>
      </c>
    </row>
    <row r="1452">
      <c r="B1452" t="s">
        <v>165</v>
      </c>
      <c r="F1452" t="s">
        <v>165</v>
      </c>
    </row>
    <row r="1453">
      <c r="B1453" t="s">
        <v>165</v>
      </c>
      <c r="F1453" t="s">
        <v>165</v>
      </c>
    </row>
    <row r="1454">
      <c r="B1454" t="s">
        <v>165</v>
      </c>
      <c r="F1454" t="s">
        <v>165</v>
      </c>
    </row>
    <row r="1455">
      <c r="B1455" t="s">
        <v>165</v>
      </c>
      <c r="F1455" t="s">
        <v>165</v>
      </c>
    </row>
    <row r="1456">
      <c r="B1456" t="s">
        <v>165</v>
      </c>
      <c r="F1456" t="s">
        <v>165</v>
      </c>
    </row>
    <row r="1457">
      <c r="B1457" t="s">
        <v>165</v>
      </c>
      <c r="F1457" t="s">
        <v>165</v>
      </c>
    </row>
    <row r="1458">
      <c r="B1458" t="s">
        <v>165</v>
      </c>
      <c r="F1458" t="s">
        <v>165</v>
      </c>
    </row>
    <row r="1459">
      <c r="B1459" t="s">
        <v>165</v>
      </c>
      <c r="F1459" t="s">
        <v>165</v>
      </c>
    </row>
    <row r="1460">
      <c r="B1460" t="s">
        <v>165</v>
      </c>
      <c r="F1460" t="s">
        <v>165</v>
      </c>
    </row>
    <row r="1461">
      <c r="B1461" t="s">
        <v>165</v>
      </c>
      <c r="F1461" t="s">
        <v>165</v>
      </c>
    </row>
    <row r="1462">
      <c r="B1462" t="s">
        <v>165</v>
      </c>
      <c r="F1462" t="s">
        <v>165</v>
      </c>
    </row>
    <row r="1463">
      <c r="B1463" t="s">
        <v>165</v>
      </c>
      <c r="F1463" t="s">
        <v>165</v>
      </c>
    </row>
    <row r="1464">
      <c r="B1464" t="s">
        <v>165</v>
      </c>
      <c r="F1464" t="s">
        <v>165</v>
      </c>
    </row>
    <row r="1465">
      <c r="B1465" t="s">
        <v>165</v>
      </c>
      <c r="F1465" t="s">
        <v>165</v>
      </c>
    </row>
    <row r="1466">
      <c r="B1466" t="s">
        <v>165</v>
      </c>
      <c r="F1466" t="s">
        <v>165</v>
      </c>
    </row>
    <row r="1467">
      <c r="B1467" t="s">
        <v>165</v>
      </c>
      <c r="F1467" t="s">
        <v>165</v>
      </c>
    </row>
    <row r="1468">
      <c r="B1468" t="s">
        <v>165</v>
      </c>
      <c r="F1468" t="s">
        <v>165</v>
      </c>
    </row>
    <row r="1469">
      <c r="B1469" t="s">
        <v>165</v>
      </c>
      <c r="F1469" t="s">
        <v>165</v>
      </c>
    </row>
    <row r="1470">
      <c r="B1470" t="s">
        <v>165</v>
      </c>
      <c r="F1470" t="s">
        <v>165</v>
      </c>
    </row>
    <row r="1471">
      <c r="B1471" t="s">
        <v>165</v>
      </c>
      <c r="F1471" t="s">
        <v>165</v>
      </c>
    </row>
    <row r="1472">
      <c r="B1472" t="s">
        <v>165</v>
      </c>
      <c r="F1472" t="s">
        <v>165</v>
      </c>
    </row>
    <row r="1473">
      <c r="B1473" t="s">
        <v>165</v>
      </c>
      <c r="F1473" t="s">
        <v>165</v>
      </c>
    </row>
    <row r="1474">
      <c r="B1474" t="s">
        <v>165</v>
      </c>
      <c r="F1474" t="s">
        <v>165</v>
      </c>
    </row>
    <row r="1475">
      <c r="B1475" t="s">
        <v>165</v>
      </c>
      <c r="F1475" t="s">
        <v>165</v>
      </c>
    </row>
    <row r="1476">
      <c r="B1476" t="s">
        <v>165</v>
      </c>
      <c r="F1476" t="s">
        <v>165</v>
      </c>
    </row>
    <row r="1477">
      <c r="B1477" t="s">
        <v>165</v>
      </c>
      <c r="F1477" t="s">
        <v>165</v>
      </c>
    </row>
    <row r="1478">
      <c r="B1478" t="s">
        <v>165</v>
      </c>
      <c r="F1478" t="s">
        <v>165</v>
      </c>
    </row>
    <row r="1479">
      <c r="B1479" t="s">
        <v>165</v>
      </c>
      <c r="F1479" t="s">
        <v>165</v>
      </c>
    </row>
    <row r="1480">
      <c r="B1480" t="s">
        <v>165</v>
      </c>
      <c r="F1480" t="s">
        <v>165</v>
      </c>
    </row>
    <row r="1481">
      <c r="B1481" t="s">
        <v>165</v>
      </c>
      <c r="F1481" t="s">
        <v>165</v>
      </c>
    </row>
    <row r="1482">
      <c r="B1482" t="s">
        <v>165</v>
      </c>
      <c r="F1482" t="s">
        <v>165</v>
      </c>
    </row>
    <row r="1483">
      <c r="B1483" t="s">
        <v>165</v>
      </c>
      <c r="F1483" t="s">
        <v>165</v>
      </c>
    </row>
    <row r="1484">
      <c r="B1484" t="s">
        <v>165</v>
      </c>
      <c r="F1484" t="s">
        <v>165</v>
      </c>
    </row>
    <row r="1485">
      <c r="B1485" t="s">
        <v>165</v>
      </c>
      <c r="F1485" t="s">
        <v>165</v>
      </c>
    </row>
    <row r="1486">
      <c r="B1486" t="s">
        <v>165</v>
      </c>
      <c r="F1486" t="s">
        <v>165</v>
      </c>
    </row>
    <row r="1487">
      <c r="B1487" t="s">
        <v>165</v>
      </c>
      <c r="F1487" t="s">
        <v>165</v>
      </c>
    </row>
    <row r="1488">
      <c r="B1488" t="s">
        <v>165</v>
      </c>
      <c r="F1488" t="s">
        <v>165</v>
      </c>
    </row>
    <row r="1489">
      <c r="B1489" t="s">
        <v>165</v>
      </c>
      <c r="F1489" t="s">
        <v>165</v>
      </c>
    </row>
    <row r="1490">
      <c r="B1490" t="s">
        <v>165</v>
      </c>
      <c r="F1490" t="s">
        <v>165</v>
      </c>
    </row>
    <row r="1491">
      <c r="B1491" t="s">
        <v>165</v>
      </c>
      <c r="F1491" t="s">
        <v>165</v>
      </c>
    </row>
    <row r="1492">
      <c r="B1492" t="s">
        <v>165</v>
      </c>
      <c r="F1492" t="s">
        <v>165</v>
      </c>
    </row>
    <row r="1493">
      <c r="B1493" t="s">
        <v>165</v>
      </c>
      <c r="F1493" t="s">
        <v>165</v>
      </c>
    </row>
    <row r="1494">
      <c r="B1494" t="s">
        <v>165</v>
      </c>
      <c r="F1494" t="s">
        <v>165</v>
      </c>
    </row>
    <row r="1495">
      <c r="B1495" t="s">
        <v>165</v>
      </c>
      <c r="F1495" t="s">
        <v>165</v>
      </c>
    </row>
    <row r="1496">
      <c r="B1496" t="s">
        <v>165</v>
      </c>
      <c r="F1496" t="s">
        <v>165</v>
      </c>
    </row>
    <row r="1497">
      <c r="B1497" t="s">
        <v>165</v>
      </c>
      <c r="F1497" t="s">
        <v>165</v>
      </c>
    </row>
    <row r="1498">
      <c r="B1498" t="s">
        <v>165</v>
      </c>
      <c r="F1498" t="s">
        <v>165</v>
      </c>
    </row>
    <row r="1499">
      <c r="B1499" t="s">
        <v>165</v>
      </c>
      <c r="F1499" t="s">
        <v>165</v>
      </c>
    </row>
    <row r="1500">
      <c r="B1500" t="s">
        <v>165</v>
      </c>
      <c r="F1500" t="s">
        <v>165</v>
      </c>
    </row>
    <row r="1501">
      <c r="B1501" t="s">
        <v>165</v>
      </c>
      <c r="F1501" t="s">
        <v>165</v>
      </c>
    </row>
    <row r="1502">
      <c r="B1502" t="s">
        <v>165</v>
      </c>
      <c r="F1502" t="s">
        <v>165</v>
      </c>
    </row>
    <row r="1503">
      <c r="B1503" t="s">
        <v>165</v>
      </c>
      <c r="F1503" t="s">
        <v>165</v>
      </c>
    </row>
    <row r="1504">
      <c r="B1504" t="s">
        <v>165</v>
      </c>
      <c r="F1504" t="s">
        <v>165</v>
      </c>
    </row>
    <row r="1505">
      <c r="B1505" t="s">
        <v>165</v>
      </c>
      <c r="F1505" t="s">
        <v>165</v>
      </c>
    </row>
    <row r="1506">
      <c r="B1506" t="s">
        <v>165</v>
      </c>
      <c r="F1506" t="s">
        <v>165</v>
      </c>
    </row>
    <row r="1507">
      <c r="B1507" t="s">
        <v>165</v>
      </c>
      <c r="F1507" t="s">
        <v>165</v>
      </c>
    </row>
    <row r="1508">
      <c r="B1508" t="s">
        <v>165</v>
      </c>
      <c r="F1508" t="s">
        <v>165</v>
      </c>
    </row>
    <row r="1509">
      <c r="B1509" t="s">
        <v>165</v>
      </c>
      <c r="F1509" t="s">
        <v>165</v>
      </c>
    </row>
    <row r="1510">
      <c r="B1510" t="s">
        <v>165</v>
      </c>
      <c r="F1510" t="s">
        <v>165</v>
      </c>
    </row>
    <row r="1511">
      <c r="B1511" t="s">
        <v>165</v>
      </c>
      <c r="F1511" t="s">
        <v>165</v>
      </c>
    </row>
    <row r="1512">
      <c r="B1512" t="s">
        <v>165</v>
      </c>
      <c r="F1512" t="s">
        <v>165</v>
      </c>
    </row>
    <row r="1513">
      <c r="B1513" t="s">
        <v>165</v>
      </c>
      <c r="F1513" t="s">
        <v>165</v>
      </c>
    </row>
    <row r="1514">
      <c r="B1514" t="s">
        <v>165</v>
      </c>
      <c r="F1514" t="s">
        <v>165</v>
      </c>
    </row>
    <row r="1515">
      <c r="B1515" t="s">
        <v>165</v>
      </c>
      <c r="F1515" t="s">
        <v>165</v>
      </c>
    </row>
    <row r="1516">
      <c r="B1516" t="s">
        <v>165</v>
      </c>
      <c r="F1516" t="s">
        <v>165</v>
      </c>
    </row>
    <row r="1517">
      <c r="B1517" t="s">
        <v>165</v>
      </c>
      <c r="F1517" t="s">
        <v>165</v>
      </c>
    </row>
    <row r="1518">
      <c r="B1518" t="s">
        <v>165</v>
      </c>
      <c r="F1518" t="s">
        <v>165</v>
      </c>
    </row>
    <row r="1519">
      <c r="B1519" t="s">
        <v>165</v>
      </c>
      <c r="F1519" t="s">
        <v>165</v>
      </c>
    </row>
    <row r="1520">
      <c r="B1520" t="s">
        <v>165</v>
      </c>
      <c r="F1520" t="s">
        <v>165</v>
      </c>
    </row>
    <row r="1521">
      <c r="B1521" t="s">
        <v>165</v>
      </c>
      <c r="F1521" t="s">
        <v>165</v>
      </c>
    </row>
    <row r="1522">
      <c r="B1522" t="s">
        <v>165</v>
      </c>
      <c r="F1522" t="s">
        <v>165</v>
      </c>
    </row>
    <row r="1523">
      <c r="B1523" t="s">
        <v>165</v>
      </c>
      <c r="F1523" t="s">
        <v>165</v>
      </c>
    </row>
    <row r="1524">
      <c r="B1524" t="s">
        <v>165</v>
      </c>
      <c r="F1524" t="s">
        <v>165</v>
      </c>
    </row>
    <row r="1525">
      <c r="B1525" t="s">
        <v>165</v>
      </c>
      <c r="F1525" t="s">
        <v>165</v>
      </c>
    </row>
    <row r="1526">
      <c r="B1526" t="s">
        <v>165</v>
      </c>
      <c r="F1526" t="s">
        <v>165</v>
      </c>
    </row>
    <row r="1527">
      <c r="B1527" t="s">
        <v>165</v>
      </c>
      <c r="F1527" t="s">
        <v>165</v>
      </c>
    </row>
    <row r="1528">
      <c r="B1528" t="s">
        <v>165</v>
      </c>
      <c r="F1528" t="s">
        <v>165</v>
      </c>
    </row>
    <row r="1529">
      <c r="B1529" t="s">
        <v>165</v>
      </c>
      <c r="F1529" t="s">
        <v>165</v>
      </c>
    </row>
    <row r="1530">
      <c r="B1530" t="s">
        <v>165</v>
      </c>
      <c r="F1530" t="s">
        <v>165</v>
      </c>
    </row>
    <row r="1531">
      <c r="B1531" t="s">
        <v>165</v>
      </c>
      <c r="F1531" t="s">
        <v>165</v>
      </c>
    </row>
    <row r="1532">
      <c r="B1532" t="s">
        <v>165</v>
      </c>
      <c r="F1532" t="s">
        <v>165</v>
      </c>
    </row>
    <row r="1533">
      <c r="B1533" t="s">
        <v>165</v>
      </c>
      <c r="F1533" t="s">
        <v>165</v>
      </c>
    </row>
    <row r="1534">
      <c r="B1534" t="s">
        <v>165</v>
      </c>
      <c r="F1534" t="s">
        <v>165</v>
      </c>
    </row>
    <row r="1535">
      <c r="B1535" t="s">
        <v>165</v>
      </c>
      <c r="F1535" t="s">
        <v>165</v>
      </c>
    </row>
    <row r="1536">
      <c r="B1536" t="s">
        <v>165</v>
      </c>
      <c r="F1536" t="s">
        <v>165</v>
      </c>
    </row>
    <row r="1537">
      <c r="B1537" t="s">
        <v>165</v>
      </c>
      <c r="F1537" t="s">
        <v>165</v>
      </c>
    </row>
    <row r="1538">
      <c r="B1538" t="s">
        <v>165</v>
      </c>
      <c r="F1538" t="s">
        <v>165</v>
      </c>
    </row>
    <row r="1539">
      <c r="B1539" t="s">
        <v>165</v>
      </c>
      <c r="F1539" t="s">
        <v>165</v>
      </c>
    </row>
    <row r="1540">
      <c r="B1540" t="s">
        <v>165</v>
      </c>
      <c r="F1540" t="s">
        <v>165</v>
      </c>
    </row>
    <row r="1541">
      <c r="B1541" t="s">
        <v>165</v>
      </c>
      <c r="F1541" t="s">
        <v>165</v>
      </c>
    </row>
    <row r="1542">
      <c r="B1542" t="s">
        <v>165</v>
      </c>
      <c r="F1542" t="s">
        <v>165</v>
      </c>
    </row>
    <row r="1543">
      <c r="B1543" t="s">
        <v>165</v>
      </c>
      <c r="F1543" t="s">
        <v>165</v>
      </c>
    </row>
    <row r="1544">
      <c r="B1544" t="s">
        <v>165</v>
      </c>
      <c r="F1544" t="s">
        <v>165</v>
      </c>
    </row>
    <row r="1545">
      <c r="B1545" t="s">
        <v>165</v>
      </c>
      <c r="F1545" t="s">
        <v>165</v>
      </c>
    </row>
    <row r="1546">
      <c r="B1546" t="s">
        <v>165</v>
      </c>
      <c r="F1546" t="s">
        <v>165</v>
      </c>
    </row>
    <row r="1547">
      <c r="B1547" t="s">
        <v>165</v>
      </c>
      <c r="F1547" t="s">
        <v>165</v>
      </c>
    </row>
    <row r="1548">
      <c r="B1548" t="s">
        <v>165</v>
      </c>
      <c r="F1548" t="s">
        <v>165</v>
      </c>
    </row>
    <row r="1549">
      <c r="B1549" t="s">
        <v>165</v>
      </c>
      <c r="F1549" t="s">
        <v>165</v>
      </c>
    </row>
    <row r="1550">
      <c r="B1550" t="s">
        <v>165</v>
      </c>
      <c r="F1550" t="s">
        <v>165</v>
      </c>
    </row>
    <row r="1551">
      <c r="B1551" t="s">
        <v>165</v>
      </c>
      <c r="F1551" t="s">
        <v>165</v>
      </c>
    </row>
    <row r="1552">
      <c r="B1552" t="s">
        <v>165</v>
      </c>
      <c r="F1552" t="s">
        <v>165</v>
      </c>
    </row>
    <row r="1553">
      <c r="B1553" t="s">
        <v>165</v>
      </c>
      <c r="F1553" t="s">
        <v>165</v>
      </c>
    </row>
    <row r="1554">
      <c r="B1554" t="s">
        <v>165</v>
      </c>
      <c r="F1554" t="s">
        <v>165</v>
      </c>
    </row>
    <row r="1555">
      <c r="B1555" t="s">
        <v>165</v>
      </c>
      <c r="F1555" t="s">
        <v>165</v>
      </c>
    </row>
    <row r="1556">
      <c r="B1556" t="s">
        <v>165</v>
      </c>
      <c r="F1556" t="s">
        <v>165</v>
      </c>
    </row>
    <row r="1557">
      <c r="B1557" t="s">
        <v>165</v>
      </c>
      <c r="F1557" t="s">
        <v>165</v>
      </c>
    </row>
    <row r="1558">
      <c r="B1558" t="s">
        <v>165</v>
      </c>
      <c r="F1558" t="s">
        <v>165</v>
      </c>
    </row>
    <row r="1559">
      <c r="B1559" t="s">
        <v>165</v>
      </c>
      <c r="F1559" t="s">
        <v>165</v>
      </c>
    </row>
    <row r="1560">
      <c r="B1560" t="s">
        <v>165</v>
      </c>
      <c r="F1560" t="s">
        <v>165</v>
      </c>
    </row>
    <row r="1561">
      <c r="B1561" t="s">
        <v>165</v>
      </c>
      <c r="F1561" t="s">
        <v>165</v>
      </c>
    </row>
    <row r="1562">
      <c r="B1562" t="s">
        <v>165</v>
      </c>
      <c r="F1562" t="s">
        <v>165</v>
      </c>
    </row>
    <row r="1563">
      <c r="B1563" t="s">
        <v>165</v>
      </c>
      <c r="F1563" t="s">
        <v>165</v>
      </c>
    </row>
    <row r="1564">
      <c r="B1564" t="s">
        <v>165</v>
      </c>
      <c r="F1564" t="s">
        <v>165</v>
      </c>
    </row>
    <row r="1565">
      <c r="B1565" t="s">
        <v>165</v>
      </c>
      <c r="F1565" t="s">
        <v>165</v>
      </c>
    </row>
    <row r="1566">
      <c r="B1566" t="s">
        <v>165</v>
      </c>
      <c r="F1566" t="s">
        <v>165</v>
      </c>
    </row>
    <row r="1567">
      <c r="B1567" t="s">
        <v>165</v>
      </c>
      <c r="F1567" t="s">
        <v>165</v>
      </c>
    </row>
    <row r="1568">
      <c r="B1568" t="s">
        <v>165</v>
      </c>
      <c r="F1568" t="s">
        <v>165</v>
      </c>
    </row>
    <row r="1569">
      <c r="B1569" t="s">
        <v>165</v>
      </c>
      <c r="F1569" t="s">
        <v>165</v>
      </c>
    </row>
    <row r="1570">
      <c r="B1570" t="s">
        <v>165</v>
      </c>
      <c r="F1570" t="s">
        <v>165</v>
      </c>
    </row>
    <row r="1571">
      <c r="B1571" t="s">
        <v>165</v>
      </c>
      <c r="F1571" t="s">
        <v>165</v>
      </c>
    </row>
    <row r="1572">
      <c r="B1572" t="s">
        <v>165</v>
      </c>
      <c r="F1572" t="s">
        <v>165</v>
      </c>
    </row>
    <row r="1573">
      <c r="B1573" t="s">
        <v>165</v>
      </c>
      <c r="F1573" t="s">
        <v>165</v>
      </c>
    </row>
    <row r="1574">
      <c r="B1574" t="s">
        <v>165</v>
      </c>
      <c r="F1574" t="s">
        <v>165</v>
      </c>
    </row>
    <row r="1575">
      <c r="B1575" t="s">
        <v>165</v>
      </c>
      <c r="F1575" t="s">
        <v>165</v>
      </c>
    </row>
    <row r="1576">
      <c r="B1576" t="s">
        <v>165</v>
      </c>
      <c r="F1576" t="s">
        <v>165</v>
      </c>
    </row>
    <row r="1577">
      <c r="B1577" t="s">
        <v>165</v>
      </c>
      <c r="F1577" t="s">
        <v>165</v>
      </c>
    </row>
    <row r="1578">
      <c r="B1578" t="s">
        <v>165</v>
      </c>
      <c r="F1578" t="s">
        <v>165</v>
      </c>
    </row>
    <row r="1579">
      <c r="B1579" t="s">
        <v>165</v>
      </c>
      <c r="F1579" t="s">
        <v>165</v>
      </c>
    </row>
    <row r="1580">
      <c r="B1580" t="s">
        <v>165</v>
      </c>
      <c r="F1580" t="s">
        <v>165</v>
      </c>
    </row>
    <row r="1581">
      <c r="B1581" t="s">
        <v>165</v>
      </c>
      <c r="F1581" t="s">
        <v>165</v>
      </c>
    </row>
    <row r="1582">
      <c r="B1582" t="s">
        <v>165</v>
      </c>
      <c r="F1582" t="s">
        <v>165</v>
      </c>
    </row>
    <row r="1583">
      <c r="B1583" t="s">
        <v>165</v>
      </c>
      <c r="F1583" t="s">
        <v>165</v>
      </c>
    </row>
    <row r="1584">
      <c r="B1584" t="s">
        <v>165</v>
      </c>
      <c r="F1584" t="s">
        <v>165</v>
      </c>
    </row>
    <row r="1585">
      <c r="B1585" t="s">
        <v>165</v>
      </c>
      <c r="F1585" t="s">
        <v>165</v>
      </c>
    </row>
    <row r="1586">
      <c r="B1586" t="s">
        <v>165</v>
      </c>
      <c r="F1586" t="s">
        <v>165</v>
      </c>
    </row>
    <row r="1587">
      <c r="B1587" t="s">
        <v>165</v>
      </c>
      <c r="F1587" t="s">
        <v>165</v>
      </c>
    </row>
    <row r="1588">
      <c r="B1588" t="s">
        <v>165</v>
      </c>
      <c r="F1588" t="s">
        <v>165</v>
      </c>
    </row>
    <row r="1589">
      <c r="B1589" t="s">
        <v>165</v>
      </c>
      <c r="F1589" t="s">
        <v>165</v>
      </c>
    </row>
    <row r="1590">
      <c r="B1590" t="s">
        <v>165</v>
      </c>
      <c r="F1590" t="s">
        <v>165</v>
      </c>
    </row>
    <row r="1591">
      <c r="B1591" t="s">
        <v>165</v>
      </c>
      <c r="F1591" t="s">
        <v>165</v>
      </c>
    </row>
    <row r="1592">
      <c r="B1592" t="s">
        <v>165</v>
      </c>
      <c r="F1592" t="s">
        <v>165</v>
      </c>
    </row>
    <row r="1593">
      <c r="B1593" t="s">
        <v>165</v>
      </c>
      <c r="F1593" t="s">
        <v>165</v>
      </c>
    </row>
    <row r="1594">
      <c r="B1594" t="s">
        <v>165</v>
      </c>
      <c r="F1594" t="s">
        <v>165</v>
      </c>
    </row>
    <row r="1595">
      <c r="B1595" t="s">
        <v>165</v>
      </c>
      <c r="F1595" t="s">
        <v>165</v>
      </c>
    </row>
    <row r="1596">
      <c r="B1596" t="s">
        <v>165</v>
      </c>
      <c r="F1596" t="s">
        <v>165</v>
      </c>
    </row>
    <row r="1597">
      <c r="B1597" t="s">
        <v>165</v>
      </c>
      <c r="F1597" t="s">
        <v>165</v>
      </c>
    </row>
    <row r="1598">
      <c r="B1598" t="s">
        <v>165</v>
      </c>
      <c r="F1598" t="s">
        <v>165</v>
      </c>
    </row>
    <row r="1599">
      <c r="B1599" t="s">
        <v>165</v>
      </c>
      <c r="F1599" t="s">
        <v>165</v>
      </c>
    </row>
    <row r="1600">
      <c r="B1600" t="s">
        <v>165</v>
      </c>
      <c r="F1600" t="s">
        <v>165</v>
      </c>
    </row>
  </sheetData>
  <mergeCells count="2">
    <mergeCell ref="A1:C1"/>
    <mergeCell ref="E1:G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6" max="26" width="13.5"/>
  </cols>
  <sheetData>
    <row r="1">
      <c r="A1" s="213" t="s">
        <v>515</v>
      </c>
      <c r="L1" s="213" t="s">
        <v>167</v>
      </c>
      <c r="Y1">
        <v>1.028138270378E12</v>
      </c>
      <c r="Z1" s="1" t="s">
        <v>516</v>
      </c>
    </row>
    <row r="2">
      <c r="A2" s="1" t="s">
        <v>517</v>
      </c>
      <c r="B2" s="1" t="s">
        <v>146</v>
      </c>
      <c r="C2" s="1" t="s">
        <v>518</v>
      </c>
      <c r="D2" s="1" t="s">
        <v>519</v>
      </c>
      <c r="E2" s="1" t="s">
        <v>518</v>
      </c>
      <c r="F2" s="1" t="s">
        <v>506</v>
      </c>
      <c r="G2" t="str">
        <f>IFERROR(__xludf.DUMMYFUNCTION("universe_names(UNIQUE(D3:D2519))"),"#NAME?")</f>
        <v>#NAME?</v>
      </c>
      <c r="J2" s="1" t="s">
        <v>520</v>
      </c>
      <c r="L2" s="1" t="s">
        <v>517</v>
      </c>
      <c r="M2" s="1" t="s">
        <v>146</v>
      </c>
      <c r="N2" s="1" t="s">
        <v>518</v>
      </c>
      <c r="O2" s="1" t="s">
        <v>519</v>
      </c>
      <c r="P2" s="1" t="s">
        <v>518</v>
      </c>
      <c r="Q2" s="1" t="s">
        <v>506</v>
      </c>
      <c r="R2" s="217" t="str">
        <f>IFERROR(__xludf.DUMMYFUNCTION("universe_names(UNIQUE(O3:O2519))"),"#NAME?")</f>
        <v>#NAME?</v>
      </c>
      <c r="U2" s="1" t="s">
        <v>520</v>
      </c>
      <c r="Y2">
        <v>1.027477300536E12</v>
      </c>
      <c r="Z2" s="1" t="s">
        <v>521</v>
      </c>
    </row>
    <row r="3">
      <c r="A3" s="214" t="str">
        <f t="array" ref="A3:A2019">IFERROR(IFS(EXACT('Raw Blueprints'!C2:C2519, "1028061846787"), 'Raw Blueprints'!A2:A2519, EXACT('Raw Blueprints'!C2:C2519, "1027477300536"), 'Raw Blueprints'!A2:A2519, EXACT('Raw Blueprints'!C2:C2519, "1028998513363"), 'Raw Blueprints'!A2:A2519), "")</f>
        <v/>
      </c>
      <c r="B3" t="str">
        <f t="array" ref="B3:B2519">IFERROR(IF(EXACT(VLOOKUP(A3:A2519, 'Raw Blueprints'!A2:F2519, 6, FALSE), "-1"), 'Raw Blueprints'!H2:H2519, ""), "")</f>
        <v/>
      </c>
      <c r="C3" s="214" t="str">
        <f t="array" ref="C3:C2519">IFERROR(IF(EXACT(VLOOKUP(A3:A2519, 'Raw Blueprints'!A2:F2519, 6, FALSE), "-1"), VLOOKUP(A3:A2519, 'Raw Blueprints'!A2:D2519, 4, FALSE), ""), "")</f>
        <v/>
      </c>
      <c r="D3" t="str">
        <f t="array" ref="D3:D2519">IFERROR(IF(EXACT(VLOOKUP(A3:A2519, 'Raw Blueprints'!A$2:F2519, 6, FALSE), "-1"), "", 'Raw Blueprints'!H2:H2519))</f>
        <v/>
      </c>
      <c r="E3" t="str">
        <f t="array" ref="E3:E2519">IFERROR(IF(EXACT(VLOOKUP(A3:A2519, 'Raw Blueprints'!A2:F2519, 6, FALSE), "-1"), "", VLOOKUP(A3:A2519, 'Raw Blueprints'!A2:D2519, 4, FALSE)), "")</f>
        <v/>
      </c>
      <c r="F3" t="str">
        <f t="array" ref="F3:F2519">IFERROR(IF(EXACT(VLOOKUP(A3:A2519, 'Raw Blueprints'!A2:F2519, 6, FALSE), "-1"), "", VLOOKUP(A3:A2519, 'Raw Blueprints'!A2:F2519, 6, FALSE)), "")</f>
        <v/>
      </c>
      <c r="J3">
        <f t="array" ref="J3:J2519">SUMIF(D$3:D2519, H3:H2519, F$3:F2519)</f>
        <v>0</v>
      </c>
      <c r="L3" t="str">
        <f t="array" ref="L3:L2019">IFERROR(IFS(EXACT('Raw Blueprints'!C2:C2519, "1028704102199"), 'Raw Blueprints'!A2:A2519, EXACT('Raw Blueprints'!C2:C2519, "1029164741648"), 'Raw Blueprints'!A2:A2519), "")</f>
        <v/>
      </c>
      <c r="M3" t="str">
        <f t="array" ref="M3:M2519">IFERROR(IF(EXACT(VLOOKUP(L3:L2519, 'Raw Blueprints'!A2:F2519, 6, FALSE), "-1"), 'Raw Blueprints'!H2:H2519, ""), "")</f>
        <v/>
      </c>
      <c r="N3" t="str">
        <f t="array" ref="N3:N2519">IFERROR(IF(EXACT(VLOOKUP(L3:L2519, 'Raw Blueprints'!A2:F2519, 6, FALSE), "-1"), VLOOKUP(L3:L2519, 'Raw Blueprints'!A2:D2519, 4, FALSE), ""), "")</f>
        <v/>
      </c>
      <c r="O3" t="str">
        <f t="array" ref="O3:O2519">IFERROR(IF(EXACT(VLOOKUP(L3:L2519, 'Raw Blueprints'!A$2:F2519, 6, FALSE), "-1"), "", 'Raw Blueprints'!H2:H2519))</f>
        <v/>
      </c>
      <c r="P3" t="str">
        <f t="array" ref="P3:P2519">IFERROR(IF(EXACT(VLOOKUP(L3:L2519, 'Raw Blueprints'!A2:F2519, 6, FALSE), "-1"), "", VLOOKUP(L3:L2519, 'Raw Blueprints'!A2:D2519, 4, FALSE)), "")</f>
        <v/>
      </c>
      <c r="Q3" t="str">
        <f t="array" ref="Q3:Q2519">IFERROR(IF(EXACT(VLOOKUP(L3:L2519, 'Raw Blueprints'!A2:F2519, 6, FALSE), "-1"), "", VLOOKUP(L3:L2519, 'Raw Blueprints'!A2:F2519, 6, FALSE)), "")</f>
        <v/>
      </c>
      <c r="U3">
        <f t="array" ref="U3:U2519">SUMIF(O$3:O2519, S3:S2519, Q$3:Q2519)</f>
        <v>0</v>
      </c>
      <c r="Y3">
        <v>1.028061846787E12</v>
      </c>
      <c r="Z3" s="1" t="s">
        <v>522</v>
      </c>
    </row>
    <row r="4">
      <c r="A4" t="s">
        <v>165</v>
      </c>
      <c r="B4" t="s">
        <v>165</v>
      </c>
      <c r="C4" t="s">
        <v>165</v>
      </c>
      <c r="E4" t="s">
        <v>165</v>
      </c>
      <c r="F4" t="s">
        <v>165</v>
      </c>
      <c r="J4">
        <v>0.0</v>
      </c>
      <c r="L4" t="s">
        <v>165</v>
      </c>
      <c r="M4" t="s">
        <v>165</v>
      </c>
      <c r="N4" t="s">
        <v>165</v>
      </c>
      <c r="P4" t="s">
        <v>165</v>
      </c>
      <c r="Q4" t="s">
        <v>165</v>
      </c>
      <c r="U4">
        <v>0.0</v>
      </c>
      <c r="Y4">
        <v>1.027538439583E12</v>
      </c>
      <c r="Z4" s="1" t="s">
        <v>523</v>
      </c>
    </row>
    <row r="5">
      <c r="A5" t="s">
        <v>165</v>
      </c>
      <c r="B5" t="s">
        <v>165</v>
      </c>
      <c r="C5" t="s">
        <v>165</v>
      </c>
      <c r="E5" t="s">
        <v>165</v>
      </c>
      <c r="F5" t="s">
        <v>165</v>
      </c>
      <c r="J5">
        <v>0.0</v>
      </c>
      <c r="L5" t="s">
        <v>165</v>
      </c>
      <c r="M5" t="s">
        <v>165</v>
      </c>
      <c r="N5" t="s">
        <v>165</v>
      </c>
      <c r="P5" t="s">
        <v>165</v>
      </c>
      <c r="Q5" t="s">
        <v>165</v>
      </c>
      <c r="U5">
        <v>0.0</v>
      </c>
      <c r="Y5">
        <v>1.028704102199E12</v>
      </c>
      <c r="Z5" s="1" t="s">
        <v>524</v>
      </c>
    </row>
    <row r="6">
      <c r="A6" t="s">
        <v>165</v>
      </c>
      <c r="B6" t="s">
        <v>165</v>
      </c>
      <c r="C6" t="s">
        <v>165</v>
      </c>
      <c r="E6" t="s">
        <v>165</v>
      </c>
      <c r="F6" t="s">
        <v>165</v>
      </c>
      <c r="J6">
        <v>0.0</v>
      </c>
      <c r="L6" t="s">
        <v>165</v>
      </c>
      <c r="M6" t="s">
        <v>165</v>
      </c>
      <c r="N6" t="s">
        <v>165</v>
      </c>
      <c r="P6" t="s">
        <v>165</v>
      </c>
      <c r="Q6" t="s">
        <v>165</v>
      </c>
      <c r="U6">
        <v>0.0</v>
      </c>
      <c r="Y6">
        <v>1.029164741648E12</v>
      </c>
      <c r="Z6" s="1" t="s">
        <v>525</v>
      </c>
    </row>
    <row r="7">
      <c r="A7" t="s">
        <v>165</v>
      </c>
      <c r="B7" t="s">
        <v>165</v>
      </c>
      <c r="C7" t="s">
        <v>165</v>
      </c>
      <c r="E7" t="s">
        <v>165</v>
      </c>
      <c r="F7" t="s">
        <v>165</v>
      </c>
      <c r="J7">
        <v>0.0</v>
      </c>
      <c r="L7" t="s">
        <v>165</v>
      </c>
      <c r="M7" t="s">
        <v>165</v>
      </c>
      <c r="N7" t="s">
        <v>165</v>
      </c>
      <c r="P7" t="s">
        <v>165</v>
      </c>
      <c r="Q7" t="s">
        <v>165</v>
      </c>
      <c r="U7">
        <v>0.0</v>
      </c>
      <c r="Y7" s="1">
        <v>1.029434329172E12</v>
      </c>
      <c r="Z7" s="1" t="s">
        <v>526</v>
      </c>
    </row>
    <row r="8">
      <c r="A8" t="s">
        <v>165</v>
      </c>
      <c r="B8" t="s">
        <v>165</v>
      </c>
      <c r="C8" t="s">
        <v>165</v>
      </c>
      <c r="E8" t="s">
        <v>165</v>
      </c>
      <c r="F8" t="s">
        <v>165</v>
      </c>
      <c r="J8">
        <v>0.0</v>
      </c>
      <c r="L8" t="s">
        <v>165</v>
      </c>
      <c r="M8" t="s">
        <v>165</v>
      </c>
      <c r="N8" t="s">
        <v>165</v>
      </c>
      <c r="P8" t="s">
        <v>165</v>
      </c>
      <c r="Q8" t="s">
        <v>165</v>
      </c>
      <c r="U8">
        <v>0.0</v>
      </c>
      <c r="Y8">
        <v>1.028998513363E12</v>
      </c>
      <c r="Z8" s="1" t="s">
        <v>527</v>
      </c>
    </row>
    <row r="9">
      <c r="A9" t="s">
        <v>165</v>
      </c>
      <c r="B9" t="s">
        <v>165</v>
      </c>
      <c r="C9" t="s">
        <v>165</v>
      </c>
      <c r="E9" t="s">
        <v>165</v>
      </c>
      <c r="F9" t="s">
        <v>165</v>
      </c>
      <c r="J9">
        <v>0.0</v>
      </c>
      <c r="L9" t="s">
        <v>165</v>
      </c>
      <c r="M9" t="s">
        <v>165</v>
      </c>
      <c r="N9" t="s">
        <v>165</v>
      </c>
      <c r="P9" t="s">
        <v>165</v>
      </c>
      <c r="Q9" t="s">
        <v>165</v>
      </c>
      <c r="U9">
        <v>0.0</v>
      </c>
    </row>
    <row r="10">
      <c r="A10" t="s">
        <v>165</v>
      </c>
      <c r="B10" t="s">
        <v>165</v>
      </c>
      <c r="C10" t="s">
        <v>165</v>
      </c>
      <c r="E10" t="s">
        <v>165</v>
      </c>
      <c r="F10" t="s">
        <v>165</v>
      </c>
      <c r="J10">
        <v>0.0</v>
      </c>
      <c r="L10" t="s">
        <v>165</v>
      </c>
      <c r="M10" t="s">
        <v>165</v>
      </c>
      <c r="N10" t="s">
        <v>165</v>
      </c>
      <c r="P10" t="s">
        <v>165</v>
      </c>
      <c r="Q10" t="s">
        <v>165</v>
      </c>
      <c r="U10">
        <v>0.0</v>
      </c>
    </row>
    <row r="11">
      <c r="A11" t="s">
        <v>165</v>
      </c>
      <c r="B11" t="s">
        <v>165</v>
      </c>
      <c r="C11" t="s">
        <v>165</v>
      </c>
      <c r="E11" t="s">
        <v>165</v>
      </c>
      <c r="F11" t="s">
        <v>165</v>
      </c>
      <c r="J11">
        <v>0.0</v>
      </c>
      <c r="L11" t="s">
        <v>165</v>
      </c>
      <c r="M11" t="s">
        <v>165</v>
      </c>
      <c r="N11" t="s">
        <v>165</v>
      </c>
      <c r="P11" t="s">
        <v>165</v>
      </c>
      <c r="Q11" t="s">
        <v>165</v>
      </c>
      <c r="U11">
        <v>0.0</v>
      </c>
    </row>
    <row r="12">
      <c r="A12" t="s">
        <v>165</v>
      </c>
      <c r="B12" t="s">
        <v>165</v>
      </c>
      <c r="C12" t="s">
        <v>165</v>
      </c>
      <c r="E12" t="s">
        <v>165</v>
      </c>
      <c r="F12" t="s">
        <v>165</v>
      </c>
      <c r="J12">
        <v>0.0</v>
      </c>
      <c r="L12" t="s">
        <v>165</v>
      </c>
      <c r="M12" t="s">
        <v>165</v>
      </c>
      <c r="N12" t="s">
        <v>165</v>
      </c>
      <c r="P12" t="s">
        <v>165</v>
      </c>
      <c r="Q12" t="s">
        <v>165</v>
      </c>
      <c r="U12">
        <v>0.0</v>
      </c>
    </row>
    <row r="13">
      <c r="A13" t="s">
        <v>165</v>
      </c>
      <c r="B13" t="s">
        <v>165</v>
      </c>
      <c r="C13" t="s">
        <v>165</v>
      </c>
      <c r="E13" t="s">
        <v>165</v>
      </c>
      <c r="F13" t="s">
        <v>165</v>
      </c>
      <c r="J13">
        <v>0.0</v>
      </c>
      <c r="L13" t="s">
        <v>165</v>
      </c>
      <c r="M13" t="s">
        <v>165</v>
      </c>
      <c r="N13" t="s">
        <v>165</v>
      </c>
      <c r="P13" t="s">
        <v>165</v>
      </c>
      <c r="Q13" t="s">
        <v>165</v>
      </c>
      <c r="U13">
        <v>0.0</v>
      </c>
    </row>
    <row r="14">
      <c r="A14" t="s">
        <v>165</v>
      </c>
      <c r="B14" t="s">
        <v>165</v>
      </c>
      <c r="C14" t="s">
        <v>165</v>
      </c>
      <c r="E14" t="s">
        <v>165</v>
      </c>
      <c r="F14" t="s">
        <v>165</v>
      </c>
      <c r="J14">
        <v>0.0</v>
      </c>
      <c r="L14" t="s">
        <v>165</v>
      </c>
      <c r="M14" t="s">
        <v>165</v>
      </c>
      <c r="N14" t="s">
        <v>165</v>
      </c>
      <c r="P14" t="s">
        <v>165</v>
      </c>
      <c r="Q14" t="s">
        <v>165</v>
      </c>
      <c r="U14">
        <v>0.0</v>
      </c>
    </row>
    <row r="15">
      <c r="A15" t="s">
        <v>165</v>
      </c>
      <c r="B15" t="s">
        <v>165</v>
      </c>
      <c r="C15" t="s">
        <v>165</v>
      </c>
      <c r="E15" t="s">
        <v>165</v>
      </c>
      <c r="F15" t="s">
        <v>165</v>
      </c>
      <c r="J15">
        <v>0.0</v>
      </c>
      <c r="L15" t="s">
        <v>165</v>
      </c>
      <c r="M15" t="s">
        <v>165</v>
      </c>
      <c r="N15" t="s">
        <v>165</v>
      </c>
      <c r="P15" t="s">
        <v>165</v>
      </c>
      <c r="Q15" t="s">
        <v>165</v>
      </c>
      <c r="U15">
        <v>0.0</v>
      </c>
    </row>
    <row r="16">
      <c r="A16" t="s">
        <v>165</v>
      </c>
      <c r="B16" t="s">
        <v>165</v>
      </c>
      <c r="C16" t="s">
        <v>165</v>
      </c>
      <c r="E16" t="s">
        <v>165</v>
      </c>
      <c r="F16" t="s">
        <v>165</v>
      </c>
      <c r="J16">
        <v>0.0</v>
      </c>
      <c r="L16" t="s">
        <v>165</v>
      </c>
      <c r="M16" t="s">
        <v>165</v>
      </c>
      <c r="N16" t="s">
        <v>165</v>
      </c>
      <c r="P16" t="s">
        <v>165</v>
      </c>
      <c r="Q16" t="s">
        <v>165</v>
      </c>
      <c r="U16">
        <v>0.0</v>
      </c>
    </row>
    <row r="17">
      <c r="A17" t="s">
        <v>165</v>
      </c>
      <c r="B17" t="s">
        <v>165</v>
      </c>
      <c r="C17" t="s">
        <v>165</v>
      </c>
      <c r="E17" t="s">
        <v>165</v>
      </c>
      <c r="F17" t="s">
        <v>165</v>
      </c>
      <c r="J17">
        <v>0.0</v>
      </c>
      <c r="L17" t="s">
        <v>165</v>
      </c>
      <c r="M17" t="s">
        <v>165</v>
      </c>
      <c r="N17" t="s">
        <v>165</v>
      </c>
      <c r="P17" t="s">
        <v>165</v>
      </c>
      <c r="Q17" t="s">
        <v>165</v>
      </c>
      <c r="U17">
        <v>0.0</v>
      </c>
    </row>
    <row r="18">
      <c r="A18" t="s">
        <v>165</v>
      </c>
      <c r="B18" t="s">
        <v>165</v>
      </c>
      <c r="C18" t="s">
        <v>165</v>
      </c>
      <c r="E18" t="s">
        <v>165</v>
      </c>
      <c r="F18" t="s">
        <v>165</v>
      </c>
      <c r="J18">
        <v>0.0</v>
      </c>
      <c r="L18" t="s">
        <v>165</v>
      </c>
      <c r="M18" t="s">
        <v>165</v>
      </c>
      <c r="N18" t="s">
        <v>165</v>
      </c>
      <c r="P18" t="s">
        <v>165</v>
      </c>
      <c r="Q18" t="s">
        <v>165</v>
      </c>
      <c r="U18">
        <v>0.0</v>
      </c>
    </row>
    <row r="19">
      <c r="A19" t="s">
        <v>165</v>
      </c>
      <c r="B19" t="s">
        <v>165</v>
      </c>
      <c r="C19" t="s">
        <v>165</v>
      </c>
      <c r="E19" t="s">
        <v>165</v>
      </c>
      <c r="F19" t="s">
        <v>165</v>
      </c>
      <c r="J19">
        <v>0.0</v>
      </c>
      <c r="L19" t="s">
        <v>165</v>
      </c>
      <c r="M19" t="s">
        <v>165</v>
      </c>
      <c r="N19" t="s">
        <v>165</v>
      </c>
      <c r="P19" t="s">
        <v>165</v>
      </c>
      <c r="Q19" t="s">
        <v>165</v>
      </c>
      <c r="U19">
        <v>0.0</v>
      </c>
    </row>
    <row r="20">
      <c r="A20" t="s">
        <v>165</v>
      </c>
      <c r="B20" t="s">
        <v>165</v>
      </c>
      <c r="C20" t="s">
        <v>165</v>
      </c>
      <c r="E20" t="s">
        <v>165</v>
      </c>
      <c r="F20" t="s">
        <v>165</v>
      </c>
      <c r="J20">
        <v>0.0</v>
      </c>
      <c r="L20" t="s">
        <v>165</v>
      </c>
      <c r="M20" t="s">
        <v>165</v>
      </c>
      <c r="N20" t="s">
        <v>165</v>
      </c>
      <c r="P20" t="s">
        <v>165</v>
      </c>
      <c r="Q20" t="s">
        <v>165</v>
      </c>
      <c r="U20">
        <v>0.0</v>
      </c>
    </row>
    <row r="21">
      <c r="A21" t="s">
        <v>165</v>
      </c>
      <c r="B21" t="s">
        <v>165</v>
      </c>
      <c r="C21" t="s">
        <v>165</v>
      </c>
      <c r="E21" t="s">
        <v>165</v>
      </c>
      <c r="F21" t="s">
        <v>165</v>
      </c>
      <c r="J21">
        <v>0.0</v>
      </c>
      <c r="L21" t="s">
        <v>165</v>
      </c>
      <c r="M21" t="s">
        <v>165</v>
      </c>
      <c r="N21" t="s">
        <v>165</v>
      </c>
      <c r="P21" t="s">
        <v>165</v>
      </c>
      <c r="Q21" t="s">
        <v>165</v>
      </c>
      <c r="U21">
        <v>0.0</v>
      </c>
    </row>
    <row r="22">
      <c r="A22" t="s">
        <v>165</v>
      </c>
      <c r="B22" t="s">
        <v>165</v>
      </c>
      <c r="C22" t="s">
        <v>165</v>
      </c>
      <c r="E22" t="s">
        <v>165</v>
      </c>
      <c r="F22" t="s">
        <v>165</v>
      </c>
      <c r="J22">
        <v>0.0</v>
      </c>
      <c r="L22" t="s">
        <v>165</v>
      </c>
      <c r="M22" t="s">
        <v>165</v>
      </c>
      <c r="N22" t="s">
        <v>165</v>
      </c>
      <c r="P22" t="s">
        <v>165</v>
      </c>
      <c r="Q22" t="s">
        <v>165</v>
      </c>
      <c r="U22">
        <v>0.0</v>
      </c>
    </row>
    <row r="23">
      <c r="A23" t="s">
        <v>165</v>
      </c>
      <c r="B23" t="s">
        <v>165</v>
      </c>
      <c r="C23" t="s">
        <v>165</v>
      </c>
      <c r="E23" t="s">
        <v>165</v>
      </c>
      <c r="F23" t="s">
        <v>165</v>
      </c>
      <c r="J23">
        <v>0.0</v>
      </c>
      <c r="L23" t="s">
        <v>165</v>
      </c>
      <c r="M23" t="s">
        <v>165</v>
      </c>
      <c r="N23" t="s">
        <v>165</v>
      </c>
      <c r="P23" t="s">
        <v>165</v>
      </c>
      <c r="Q23" t="s">
        <v>165</v>
      </c>
      <c r="U23">
        <v>0.0</v>
      </c>
    </row>
    <row r="24">
      <c r="A24" t="s">
        <v>165</v>
      </c>
      <c r="B24" t="s">
        <v>165</v>
      </c>
      <c r="C24" t="s">
        <v>165</v>
      </c>
      <c r="E24" t="s">
        <v>165</v>
      </c>
      <c r="F24" t="s">
        <v>165</v>
      </c>
      <c r="J24">
        <v>0.0</v>
      </c>
      <c r="L24" t="s">
        <v>165</v>
      </c>
      <c r="M24" t="s">
        <v>165</v>
      </c>
      <c r="N24" t="s">
        <v>165</v>
      </c>
      <c r="P24" t="s">
        <v>165</v>
      </c>
      <c r="Q24" t="s">
        <v>165</v>
      </c>
      <c r="U24">
        <v>0.0</v>
      </c>
    </row>
    <row r="25">
      <c r="A25" t="s">
        <v>165</v>
      </c>
      <c r="B25" t="s">
        <v>165</v>
      </c>
      <c r="C25" t="s">
        <v>165</v>
      </c>
      <c r="E25" t="s">
        <v>165</v>
      </c>
      <c r="F25" t="s">
        <v>165</v>
      </c>
      <c r="J25">
        <v>0.0</v>
      </c>
      <c r="L25" t="s">
        <v>165</v>
      </c>
      <c r="M25" t="s">
        <v>165</v>
      </c>
      <c r="N25" t="s">
        <v>165</v>
      </c>
      <c r="P25" t="s">
        <v>165</v>
      </c>
      <c r="Q25" t="s">
        <v>165</v>
      </c>
      <c r="U25">
        <v>0.0</v>
      </c>
    </row>
    <row r="26">
      <c r="A26" t="s">
        <v>165</v>
      </c>
      <c r="B26" t="s">
        <v>165</v>
      </c>
      <c r="C26" t="s">
        <v>165</v>
      </c>
      <c r="E26" t="s">
        <v>165</v>
      </c>
      <c r="F26" t="s">
        <v>165</v>
      </c>
      <c r="J26">
        <v>0.0</v>
      </c>
      <c r="L26" t="s">
        <v>165</v>
      </c>
      <c r="M26" t="s">
        <v>165</v>
      </c>
      <c r="N26" t="s">
        <v>165</v>
      </c>
      <c r="P26" t="s">
        <v>165</v>
      </c>
      <c r="Q26" t="s">
        <v>165</v>
      </c>
      <c r="U26">
        <v>0.0</v>
      </c>
    </row>
    <row r="27">
      <c r="A27" t="s">
        <v>165</v>
      </c>
      <c r="B27" t="s">
        <v>165</v>
      </c>
      <c r="C27" t="s">
        <v>165</v>
      </c>
      <c r="E27" t="s">
        <v>165</v>
      </c>
      <c r="F27" t="s">
        <v>165</v>
      </c>
      <c r="J27">
        <v>0.0</v>
      </c>
      <c r="L27" t="s">
        <v>165</v>
      </c>
      <c r="M27" t="s">
        <v>165</v>
      </c>
      <c r="N27" t="s">
        <v>165</v>
      </c>
      <c r="P27" t="s">
        <v>165</v>
      </c>
      <c r="Q27" t="s">
        <v>165</v>
      </c>
      <c r="U27">
        <v>0.0</v>
      </c>
    </row>
    <row r="28">
      <c r="A28" t="s">
        <v>165</v>
      </c>
      <c r="B28" t="s">
        <v>165</v>
      </c>
      <c r="C28" t="s">
        <v>165</v>
      </c>
      <c r="E28" t="s">
        <v>165</v>
      </c>
      <c r="F28" t="s">
        <v>165</v>
      </c>
      <c r="J28">
        <v>0.0</v>
      </c>
      <c r="L28" t="s">
        <v>165</v>
      </c>
      <c r="M28" t="s">
        <v>165</v>
      </c>
      <c r="N28" t="s">
        <v>165</v>
      </c>
      <c r="P28" t="s">
        <v>165</v>
      </c>
      <c r="Q28" t="s">
        <v>165</v>
      </c>
      <c r="U28">
        <v>0.0</v>
      </c>
    </row>
    <row r="29">
      <c r="A29" t="s">
        <v>165</v>
      </c>
      <c r="B29" t="s">
        <v>165</v>
      </c>
      <c r="C29" t="s">
        <v>165</v>
      </c>
      <c r="E29" t="s">
        <v>165</v>
      </c>
      <c r="F29" t="s">
        <v>165</v>
      </c>
      <c r="J29">
        <v>0.0</v>
      </c>
      <c r="L29" t="s">
        <v>165</v>
      </c>
      <c r="M29" t="s">
        <v>165</v>
      </c>
      <c r="N29" t="s">
        <v>165</v>
      </c>
      <c r="P29" t="s">
        <v>165</v>
      </c>
      <c r="Q29" t="s">
        <v>165</v>
      </c>
      <c r="U29">
        <v>0.0</v>
      </c>
    </row>
    <row r="30">
      <c r="A30" t="s">
        <v>165</v>
      </c>
      <c r="B30" t="s">
        <v>165</v>
      </c>
      <c r="C30" t="s">
        <v>165</v>
      </c>
      <c r="E30" t="s">
        <v>165</v>
      </c>
      <c r="F30" t="s">
        <v>165</v>
      </c>
      <c r="J30">
        <v>0.0</v>
      </c>
      <c r="L30" t="s">
        <v>165</v>
      </c>
      <c r="M30" t="s">
        <v>165</v>
      </c>
      <c r="N30" t="s">
        <v>165</v>
      </c>
      <c r="P30" t="s">
        <v>165</v>
      </c>
      <c r="Q30" t="s">
        <v>165</v>
      </c>
      <c r="U30">
        <v>0.0</v>
      </c>
    </row>
    <row r="31">
      <c r="A31" t="s">
        <v>165</v>
      </c>
      <c r="B31" t="s">
        <v>165</v>
      </c>
      <c r="C31" t="s">
        <v>165</v>
      </c>
      <c r="E31" t="s">
        <v>165</v>
      </c>
      <c r="F31" t="s">
        <v>165</v>
      </c>
      <c r="J31">
        <v>0.0</v>
      </c>
      <c r="L31" t="s">
        <v>165</v>
      </c>
      <c r="M31" t="s">
        <v>165</v>
      </c>
      <c r="N31" t="s">
        <v>165</v>
      </c>
      <c r="P31" t="s">
        <v>165</v>
      </c>
      <c r="Q31" t="s">
        <v>165</v>
      </c>
      <c r="U31">
        <v>0.0</v>
      </c>
    </row>
    <row r="32">
      <c r="A32" t="s">
        <v>165</v>
      </c>
      <c r="B32" t="s">
        <v>165</v>
      </c>
      <c r="C32" t="s">
        <v>165</v>
      </c>
      <c r="E32" t="s">
        <v>165</v>
      </c>
      <c r="F32" t="s">
        <v>165</v>
      </c>
      <c r="J32">
        <v>0.0</v>
      </c>
      <c r="L32" t="s">
        <v>165</v>
      </c>
      <c r="M32" t="s">
        <v>165</v>
      </c>
      <c r="N32" t="s">
        <v>165</v>
      </c>
      <c r="P32" t="s">
        <v>165</v>
      </c>
      <c r="Q32" t="s">
        <v>165</v>
      </c>
      <c r="U32">
        <v>0.0</v>
      </c>
    </row>
    <row r="33">
      <c r="A33" t="s">
        <v>165</v>
      </c>
      <c r="B33" t="s">
        <v>165</v>
      </c>
      <c r="C33" t="s">
        <v>165</v>
      </c>
      <c r="E33" t="s">
        <v>165</v>
      </c>
      <c r="F33" t="s">
        <v>165</v>
      </c>
      <c r="J33">
        <v>0.0</v>
      </c>
      <c r="L33" t="s">
        <v>165</v>
      </c>
      <c r="M33" t="s">
        <v>165</v>
      </c>
      <c r="N33" t="s">
        <v>165</v>
      </c>
      <c r="P33" t="s">
        <v>165</v>
      </c>
      <c r="Q33" t="s">
        <v>165</v>
      </c>
      <c r="U33">
        <v>0.0</v>
      </c>
    </row>
    <row r="34">
      <c r="A34" t="s">
        <v>165</v>
      </c>
      <c r="B34" t="s">
        <v>165</v>
      </c>
      <c r="C34" t="s">
        <v>165</v>
      </c>
      <c r="E34" t="s">
        <v>165</v>
      </c>
      <c r="F34" t="s">
        <v>165</v>
      </c>
      <c r="J34">
        <v>0.0</v>
      </c>
      <c r="L34" t="s">
        <v>165</v>
      </c>
      <c r="M34" t="s">
        <v>165</v>
      </c>
      <c r="N34" t="s">
        <v>165</v>
      </c>
      <c r="P34" t="s">
        <v>165</v>
      </c>
      <c r="Q34" t="s">
        <v>165</v>
      </c>
      <c r="U34">
        <v>0.0</v>
      </c>
    </row>
    <row r="35">
      <c r="A35" t="s">
        <v>165</v>
      </c>
      <c r="B35" t="s">
        <v>165</v>
      </c>
      <c r="C35" t="s">
        <v>165</v>
      </c>
      <c r="E35" t="s">
        <v>165</v>
      </c>
      <c r="F35" t="s">
        <v>165</v>
      </c>
      <c r="J35">
        <v>0.0</v>
      </c>
      <c r="L35" t="s">
        <v>165</v>
      </c>
      <c r="M35" t="s">
        <v>165</v>
      </c>
      <c r="N35" t="s">
        <v>165</v>
      </c>
      <c r="P35" t="s">
        <v>165</v>
      </c>
      <c r="Q35" t="s">
        <v>165</v>
      </c>
      <c r="U35">
        <v>0.0</v>
      </c>
    </row>
    <row r="36">
      <c r="A36" t="s">
        <v>165</v>
      </c>
      <c r="B36" t="s">
        <v>165</v>
      </c>
      <c r="C36" t="s">
        <v>165</v>
      </c>
      <c r="E36" t="s">
        <v>165</v>
      </c>
      <c r="F36" t="s">
        <v>165</v>
      </c>
      <c r="J36">
        <v>0.0</v>
      </c>
      <c r="L36" t="s">
        <v>165</v>
      </c>
      <c r="M36" t="s">
        <v>165</v>
      </c>
      <c r="N36" t="s">
        <v>165</v>
      </c>
      <c r="P36" t="s">
        <v>165</v>
      </c>
      <c r="Q36" t="s">
        <v>165</v>
      </c>
      <c r="U36">
        <v>0.0</v>
      </c>
    </row>
    <row r="37">
      <c r="A37" t="s">
        <v>165</v>
      </c>
      <c r="B37" t="s">
        <v>165</v>
      </c>
      <c r="C37" t="s">
        <v>165</v>
      </c>
      <c r="E37" t="s">
        <v>165</v>
      </c>
      <c r="F37" t="s">
        <v>165</v>
      </c>
      <c r="J37">
        <v>0.0</v>
      </c>
      <c r="L37" t="s">
        <v>165</v>
      </c>
      <c r="M37" t="s">
        <v>165</v>
      </c>
      <c r="N37" t="s">
        <v>165</v>
      </c>
      <c r="P37" t="s">
        <v>165</v>
      </c>
      <c r="Q37" t="s">
        <v>165</v>
      </c>
      <c r="U37">
        <v>0.0</v>
      </c>
    </row>
    <row r="38">
      <c r="A38" t="s">
        <v>165</v>
      </c>
      <c r="B38" t="s">
        <v>165</v>
      </c>
      <c r="C38" t="s">
        <v>165</v>
      </c>
      <c r="E38" t="s">
        <v>165</v>
      </c>
      <c r="F38" t="s">
        <v>165</v>
      </c>
      <c r="J38">
        <v>0.0</v>
      </c>
      <c r="L38" t="s">
        <v>165</v>
      </c>
      <c r="M38" t="s">
        <v>165</v>
      </c>
      <c r="N38" t="s">
        <v>165</v>
      </c>
      <c r="P38" t="s">
        <v>165</v>
      </c>
      <c r="Q38" t="s">
        <v>165</v>
      </c>
      <c r="U38">
        <v>0.0</v>
      </c>
    </row>
    <row r="39">
      <c r="A39" t="s">
        <v>165</v>
      </c>
      <c r="B39" t="s">
        <v>165</v>
      </c>
      <c r="C39" t="s">
        <v>165</v>
      </c>
      <c r="E39" t="s">
        <v>165</v>
      </c>
      <c r="F39" t="s">
        <v>165</v>
      </c>
      <c r="J39">
        <v>0.0</v>
      </c>
      <c r="L39" t="s">
        <v>165</v>
      </c>
      <c r="M39" t="s">
        <v>165</v>
      </c>
      <c r="N39" t="s">
        <v>165</v>
      </c>
      <c r="P39" t="s">
        <v>165</v>
      </c>
      <c r="Q39" t="s">
        <v>165</v>
      </c>
      <c r="U39">
        <v>0.0</v>
      </c>
    </row>
    <row r="40">
      <c r="A40" t="s">
        <v>165</v>
      </c>
      <c r="B40" t="s">
        <v>165</v>
      </c>
      <c r="C40" t="s">
        <v>165</v>
      </c>
      <c r="E40" t="s">
        <v>165</v>
      </c>
      <c r="F40" t="s">
        <v>165</v>
      </c>
      <c r="J40">
        <v>0.0</v>
      </c>
      <c r="L40" t="s">
        <v>165</v>
      </c>
      <c r="M40" t="s">
        <v>165</v>
      </c>
      <c r="N40" t="s">
        <v>165</v>
      </c>
      <c r="P40" t="s">
        <v>165</v>
      </c>
      <c r="Q40" t="s">
        <v>165</v>
      </c>
      <c r="U40">
        <v>0.0</v>
      </c>
    </row>
    <row r="41">
      <c r="A41" t="s">
        <v>165</v>
      </c>
      <c r="B41" t="s">
        <v>165</v>
      </c>
      <c r="C41" t="s">
        <v>165</v>
      </c>
      <c r="E41" t="s">
        <v>165</v>
      </c>
      <c r="F41" t="s">
        <v>165</v>
      </c>
      <c r="J41">
        <v>0.0</v>
      </c>
      <c r="L41" t="s">
        <v>165</v>
      </c>
      <c r="M41" t="s">
        <v>165</v>
      </c>
      <c r="N41" t="s">
        <v>165</v>
      </c>
      <c r="P41" t="s">
        <v>165</v>
      </c>
      <c r="Q41" t="s">
        <v>165</v>
      </c>
      <c r="U41">
        <v>0.0</v>
      </c>
    </row>
    <row r="42">
      <c r="A42" t="s">
        <v>165</v>
      </c>
      <c r="B42" t="s">
        <v>165</v>
      </c>
      <c r="C42" t="s">
        <v>165</v>
      </c>
      <c r="E42" t="s">
        <v>165</v>
      </c>
      <c r="F42" t="s">
        <v>165</v>
      </c>
      <c r="J42">
        <v>0.0</v>
      </c>
      <c r="L42" t="s">
        <v>165</v>
      </c>
      <c r="M42" t="s">
        <v>165</v>
      </c>
      <c r="N42" t="s">
        <v>165</v>
      </c>
      <c r="P42" t="s">
        <v>165</v>
      </c>
      <c r="Q42" t="s">
        <v>165</v>
      </c>
      <c r="U42">
        <v>0.0</v>
      </c>
    </row>
    <row r="43">
      <c r="A43" t="s">
        <v>165</v>
      </c>
      <c r="B43" t="s">
        <v>165</v>
      </c>
      <c r="C43" t="s">
        <v>165</v>
      </c>
      <c r="E43" t="s">
        <v>165</v>
      </c>
      <c r="F43" t="s">
        <v>165</v>
      </c>
      <c r="J43">
        <v>0.0</v>
      </c>
      <c r="L43" t="s">
        <v>165</v>
      </c>
      <c r="M43" t="s">
        <v>165</v>
      </c>
      <c r="N43" t="s">
        <v>165</v>
      </c>
      <c r="P43" t="s">
        <v>165</v>
      </c>
      <c r="Q43" t="s">
        <v>165</v>
      </c>
      <c r="U43">
        <v>0.0</v>
      </c>
    </row>
    <row r="44">
      <c r="A44" t="s">
        <v>165</v>
      </c>
      <c r="B44" t="s">
        <v>165</v>
      </c>
      <c r="C44" t="s">
        <v>165</v>
      </c>
      <c r="E44" t="s">
        <v>165</v>
      </c>
      <c r="F44" t="s">
        <v>165</v>
      </c>
      <c r="J44">
        <v>0.0</v>
      </c>
      <c r="L44" t="s">
        <v>165</v>
      </c>
      <c r="M44" t="s">
        <v>165</v>
      </c>
      <c r="N44" t="s">
        <v>165</v>
      </c>
      <c r="P44" t="s">
        <v>165</v>
      </c>
      <c r="Q44" t="s">
        <v>165</v>
      </c>
      <c r="U44">
        <v>0.0</v>
      </c>
    </row>
    <row r="45">
      <c r="A45" t="s">
        <v>165</v>
      </c>
      <c r="B45" t="s">
        <v>165</v>
      </c>
      <c r="C45" t="s">
        <v>165</v>
      </c>
      <c r="E45" t="s">
        <v>165</v>
      </c>
      <c r="F45" t="s">
        <v>165</v>
      </c>
      <c r="J45">
        <v>0.0</v>
      </c>
      <c r="L45" t="s">
        <v>165</v>
      </c>
      <c r="M45" t="s">
        <v>165</v>
      </c>
      <c r="N45" t="s">
        <v>165</v>
      </c>
      <c r="P45" t="s">
        <v>165</v>
      </c>
      <c r="Q45" t="s">
        <v>165</v>
      </c>
      <c r="U45">
        <v>0.0</v>
      </c>
    </row>
    <row r="46">
      <c r="A46" t="s">
        <v>165</v>
      </c>
      <c r="B46" t="s">
        <v>165</v>
      </c>
      <c r="C46" t="s">
        <v>165</v>
      </c>
      <c r="E46" t="s">
        <v>165</v>
      </c>
      <c r="F46" t="s">
        <v>165</v>
      </c>
      <c r="J46">
        <v>0.0</v>
      </c>
      <c r="L46" t="s">
        <v>165</v>
      </c>
      <c r="M46" t="s">
        <v>165</v>
      </c>
      <c r="N46" t="s">
        <v>165</v>
      </c>
      <c r="P46" t="s">
        <v>165</v>
      </c>
      <c r="Q46" t="s">
        <v>165</v>
      </c>
      <c r="U46">
        <v>0.0</v>
      </c>
    </row>
    <row r="47">
      <c r="A47" t="s">
        <v>165</v>
      </c>
      <c r="B47" t="s">
        <v>165</v>
      </c>
      <c r="C47" t="s">
        <v>165</v>
      </c>
      <c r="E47" t="s">
        <v>165</v>
      </c>
      <c r="F47" t="s">
        <v>165</v>
      </c>
      <c r="J47">
        <v>0.0</v>
      </c>
      <c r="L47" t="s">
        <v>165</v>
      </c>
      <c r="M47" t="s">
        <v>165</v>
      </c>
      <c r="N47" t="s">
        <v>165</v>
      </c>
      <c r="P47" t="s">
        <v>165</v>
      </c>
      <c r="Q47" t="s">
        <v>165</v>
      </c>
      <c r="U47">
        <v>0.0</v>
      </c>
    </row>
    <row r="48">
      <c r="A48" t="s">
        <v>165</v>
      </c>
      <c r="B48" t="s">
        <v>165</v>
      </c>
      <c r="C48" t="s">
        <v>165</v>
      </c>
      <c r="E48" t="s">
        <v>165</v>
      </c>
      <c r="F48" t="s">
        <v>165</v>
      </c>
      <c r="J48">
        <v>0.0</v>
      </c>
      <c r="L48" t="s">
        <v>165</v>
      </c>
      <c r="M48" t="s">
        <v>165</v>
      </c>
      <c r="N48" t="s">
        <v>165</v>
      </c>
      <c r="P48" t="s">
        <v>165</v>
      </c>
      <c r="Q48" t="s">
        <v>165</v>
      </c>
      <c r="U48">
        <v>0.0</v>
      </c>
    </row>
    <row r="49">
      <c r="A49" t="s">
        <v>165</v>
      </c>
      <c r="B49" t="s">
        <v>165</v>
      </c>
      <c r="C49" t="s">
        <v>165</v>
      </c>
      <c r="E49" t="s">
        <v>165</v>
      </c>
      <c r="F49" t="s">
        <v>165</v>
      </c>
      <c r="J49">
        <v>0.0</v>
      </c>
      <c r="L49" t="s">
        <v>165</v>
      </c>
      <c r="M49" t="s">
        <v>165</v>
      </c>
      <c r="N49" t="s">
        <v>165</v>
      </c>
      <c r="P49" t="s">
        <v>165</v>
      </c>
      <c r="Q49" t="s">
        <v>165</v>
      </c>
      <c r="U49">
        <v>0.0</v>
      </c>
    </row>
    <row r="50">
      <c r="A50" t="s">
        <v>165</v>
      </c>
      <c r="B50" t="s">
        <v>165</v>
      </c>
      <c r="C50" t="s">
        <v>165</v>
      </c>
      <c r="E50" t="s">
        <v>165</v>
      </c>
      <c r="F50" t="s">
        <v>165</v>
      </c>
      <c r="J50">
        <v>0.0</v>
      </c>
      <c r="L50" t="s">
        <v>165</v>
      </c>
      <c r="M50" t="s">
        <v>165</v>
      </c>
      <c r="N50" t="s">
        <v>165</v>
      </c>
      <c r="P50" t="s">
        <v>165</v>
      </c>
      <c r="Q50" t="s">
        <v>165</v>
      </c>
      <c r="U50">
        <v>0.0</v>
      </c>
    </row>
    <row r="51">
      <c r="A51" t="s">
        <v>165</v>
      </c>
      <c r="B51" t="s">
        <v>165</v>
      </c>
      <c r="C51" t="s">
        <v>165</v>
      </c>
      <c r="E51" t="s">
        <v>165</v>
      </c>
      <c r="F51" t="s">
        <v>165</v>
      </c>
      <c r="J51">
        <v>0.0</v>
      </c>
      <c r="L51" t="s">
        <v>165</v>
      </c>
      <c r="M51" t="s">
        <v>165</v>
      </c>
      <c r="N51" t="s">
        <v>165</v>
      </c>
      <c r="P51" t="s">
        <v>165</v>
      </c>
      <c r="Q51" t="s">
        <v>165</v>
      </c>
      <c r="U51">
        <v>0.0</v>
      </c>
    </row>
    <row r="52">
      <c r="A52" t="s">
        <v>165</v>
      </c>
      <c r="B52" t="s">
        <v>165</v>
      </c>
      <c r="C52" t="s">
        <v>165</v>
      </c>
      <c r="E52" t="s">
        <v>165</v>
      </c>
      <c r="F52" t="s">
        <v>165</v>
      </c>
      <c r="J52">
        <v>0.0</v>
      </c>
      <c r="L52" t="s">
        <v>165</v>
      </c>
      <c r="M52" t="s">
        <v>165</v>
      </c>
      <c r="N52" t="s">
        <v>165</v>
      </c>
      <c r="P52" t="s">
        <v>165</v>
      </c>
      <c r="Q52" t="s">
        <v>165</v>
      </c>
      <c r="U52">
        <v>0.0</v>
      </c>
    </row>
    <row r="53">
      <c r="A53" t="s">
        <v>165</v>
      </c>
      <c r="B53" t="s">
        <v>165</v>
      </c>
      <c r="C53" t="s">
        <v>165</v>
      </c>
      <c r="E53" t="s">
        <v>165</v>
      </c>
      <c r="F53" t="s">
        <v>165</v>
      </c>
      <c r="J53">
        <v>0.0</v>
      </c>
      <c r="L53" t="s">
        <v>165</v>
      </c>
      <c r="M53" t="s">
        <v>165</v>
      </c>
      <c r="N53" t="s">
        <v>165</v>
      </c>
      <c r="P53" t="s">
        <v>165</v>
      </c>
      <c r="Q53" t="s">
        <v>165</v>
      </c>
      <c r="U53">
        <v>0.0</v>
      </c>
    </row>
    <row r="54">
      <c r="A54" t="s">
        <v>165</v>
      </c>
      <c r="B54" t="s">
        <v>165</v>
      </c>
      <c r="C54" t="s">
        <v>165</v>
      </c>
      <c r="E54" t="s">
        <v>165</v>
      </c>
      <c r="F54" t="s">
        <v>165</v>
      </c>
      <c r="J54">
        <v>0.0</v>
      </c>
      <c r="L54" t="s">
        <v>165</v>
      </c>
      <c r="M54" t="s">
        <v>165</v>
      </c>
      <c r="N54" t="s">
        <v>165</v>
      </c>
      <c r="P54" t="s">
        <v>165</v>
      </c>
      <c r="Q54" t="s">
        <v>165</v>
      </c>
      <c r="U54">
        <v>0.0</v>
      </c>
    </row>
    <row r="55">
      <c r="A55" t="s">
        <v>165</v>
      </c>
      <c r="B55" t="s">
        <v>165</v>
      </c>
      <c r="C55" t="s">
        <v>165</v>
      </c>
      <c r="E55" t="s">
        <v>165</v>
      </c>
      <c r="F55" t="s">
        <v>165</v>
      </c>
      <c r="J55">
        <v>0.0</v>
      </c>
      <c r="L55" t="s">
        <v>165</v>
      </c>
      <c r="M55" t="s">
        <v>165</v>
      </c>
      <c r="N55" t="s">
        <v>165</v>
      </c>
      <c r="P55" t="s">
        <v>165</v>
      </c>
      <c r="Q55" t="s">
        <v>165</v>
      </c>
      <c r="U55">
        <v>0.0</v>
      </c>
    </row>
    <row r="56">
      <c r="A56" t="s">
        <v>165</v>
      </c>
      <c r="B56" t="s">
        <v>165</v>
      </c>
      <c r="C56" t="s">
        <v>165</v>
      </c>
      <c r="E56" t="s">
        <v>165</v>
      </c>
      <c r="F56" t="s">
        <v>165</v>
      </c>
      <c r="J56">
        <v>0.0</v>
      </c>
      <c r="L56" t="s">
        <v>165</v>
      </c>
      <c r="M56" t="s">
        <v>165</v>
      </c>
      <c r="N56" t="s">
        <v>165</v>
      </c>
      <c r="P56" t="s">
        <v>165</v>
      </c>
      <c r="Q56" t="s">
        <v>165</v>
      </c>
      <c r="U56">
        <v>0.0</v>
      </c>
    </row>
    <row r="57">
      <c r="A57" t="s">
        <v>165</v>
      </c>
      <c r="B57" t="s">
        <v>165</v>
      </c>
      <c r="C57" t="s">
        <v>165</v>
      </c>
      <c r="E57" t="s">
        <v>165</v>
      </c>
      <c r="F57" t="s">
        <v>165</v>
      </c>
      <c r="J57">
        <v>0.0</v>
      </c>
      <c r="L57" t="s">
        <v>165</v>
      </c>
      <c r="M57" t="s">
        <v>165</v>
      </c>
      <c r="N57" t="s">
        <v>165</v>
      </c>
      <c r="P57" t="s">
        <v>165</v>
      </c>
      <c r="Q57" t="s">
        <v>165</v>
      </c>
      <c r="U57">
        <v>0.0</v>
      </c>
    </row>
    <row r="58">
      <c r="A58" t="s">
        <v>165</v>
      </c>
      <c r="B58" t="s">
        <v>165</v>
      </c>
      <c r="C58" t="s">
        <v>165</v>
      </c>
      <c r="E58" t="s">
        <v>165</v>
      </c>
      <c r="F58" t="s">
        <v>165</v>
      </c>
      <c r="J58">
        <v>0.0</v>
      </c>
      <c r="L58" t="s">
        <v>165</v>
      </c>
      <c r="M58" t="s">
        <v>165</v>
      </c>
      <c r="N58" t="s">
        <v>165</v>
      </c>
      <c r="P58" t="s">
        <v>165</v>
      </c>
      <c r="Q58" t="s">
        <v>165</v>
      </c>
      <c r="U58">
        <v>0.0</v>
      </c>
    </row>
    <row r="59">
      <c r="A59" t="s">
        <v>165</v>
      </c>
      <c r="B59" t="s">
        <v>165</v>
      </c>
      <c r="C59" t="s">
        <v>165</v>
      </c>
      <c r="E59" t="s">
        <v>165</v>
      </c>
      <c r="F59" t="s">
        <v>165</v>
      </c>
      <c r="J59">
        <v>0.0</v>
      </c>
      <c r="L59" t="s">
        <v>165</v>
      </c>
      <c r="M59" t="s">
        <v>165</v>
      </c>
      <c r="N59" t="s">
        <v>165</v>
      </c>
      <c r="P59" t="s">
        <v>165</v>
      </c>
      <c r="Q59" t="s">
        <v>165</v>
      </c>
      <c r="U59">
        <v>0.0</v>
      </c>
    </row>
    <row r="60">
      <c r="A60" t="s">
        <v>165</v>
      </c>
      <c r="B60" t="s">
        <v>165</v>
      </c>
      <c r="C60" t="s">
        <v>165</v>
      </c>
      <c r="E60" t="s">
        <v>165</v>
      </c>
      <c r="F60" t="s">
        <v>165</v>
      </c>
      <c r="J60">
        <v>0.0</v>
      </c>
      <c r="L60" t="s">
        <v>165</v>
      </c>
      <c r="M60" t="s">
        <v>165</v>
      </c>
      <c r="N60" t="s">
        <v>165</v>
      </c>
      <c r="P60" t="s">
        <v>165</v>
      </c>
      <c r="Q60" t="s">
        <v>165</v>
      </c>
      <c r="U60">
        <v>0.0</v>
      </c>
    </row>
    <row r="61">
      <c r="A61" t="s">
        <v>165</v>
      </c>
      <c r="B61" t="s">
        <v>165</v>
      </c>
      <c r="C61" t="s">
        <v>165</v>
      </c>
      <c r="E61" t="s">
        <v>165</v>
      </c>
      <c r="F61" t="s">
        <v>165</v>
      </c>
      <c r="J61">
        <v>0.0</v>
      </c>
      <c r="L61" t="s">
        <v>165</v>
      </c>
      <c r="M61" t="s">
        <v>165</v>
      </c>
      <c r="N61" t="s">
        <v>165</v>
      </c>
      <c r="P61" t="s">
        <v>165</v>
      </c>
      <c r="Q61" t="s">
        <v>165</v>
      </c>
      <c r="U61">
        <v>0.0</v>
      </c>
    </row>
    <row r="62">
      <c r="A62" t="s">
        <v>165</v>
      </c>
      <c r="B62" t="s">
        <v>165</v>
      </c>
      <c r="C62" t="s">
        <v>165</v>
      </c>
      <c r="E62" t="s">
        <v>165</v>
      </c>
      <c r="F62" t="s">
        <v>165</v>
      </c>
      <c r="J62">
        <v>0.0</v>
      </c>
      <c r="L62" t="s">
        <v>165</v>
      </c>
      <c r="M62" t="s">
        <v>165</v>
      </c>
      <c r="N62" t="s">
        <v>165</v>
      </c>
      <c r="P62" t="s">
        <v>165</v>
      </c>
      <c r="Q62" t="s">
        <v>165</v>
      </c>
      <c r="U62">
        <v>0.0</v>
      </c>
    </row>
    <row r="63">
      <c r="A63" t="s">
        <v>165</v>
      </c>
      <c r="B63" t="s">
        <v>165</v>
      </c>
      <c r="C63" t="s">
        <v>165</v>
      </c>
      <c r="E63" t="s">
        <v>165</v>
      </c>
      <c r="F63" t="s">
        <v>165</v>
      </c>
      <c r="J63">
        <v>0.0</v>
      </c>
      <c r="L63" t="s">
        <v>165</v>
      </c>
      <c r="M63" t="s">
        <v>165</v>
      </c>
      <c r="N63" t="s">
        <v>165</v>
      </c>
      <c r="P63" t="s">
        <v>165</v>
      </c>
      <c r="Q63" t="s">
        <v>165</v>
      </c>
      <c r="U63">
        <v>0.0</v>
      </c>
    </row>
    <row r="64">
      <c r="A64" t="s">
        <v>165</v>
      </c>
      <c r="B64" t="s">
        <v>165</v>
      </c>
      <c r="C64" t="s">
        <v>165</v>
      </c>
      <c r="E64" t="s">
        <v>165</v>
      </c>
      <c r="F64" t="s">
        <v>165</v>
      </c>
      <c r="J64">
        <v>0.0</v>
      </c>
      <c r="L64" t="s">
        <v>165</v>
      </c>
      <c r="M64" t="s">
        <v>165</v>
      </c>
      <c r="N64" t="s">
        <v>165</v>
      </c>
      <c r="P64" t="s">
        <v>165</v>
      </c>
      <c r="Q64" t="s">
        <v>165</v>
      </c>
      <c r="U64">
        <v>0.0</v>
      </c>
    </row>
    <row r="65">
      <c r="A65" t="s">
        <v>165</v>
      </c>
      <c r="B65" t="s">
        <v>165</v>
      </c>
      <c r="C65" t="s">
        <v>165</v>
      </c>
      <c r="E65" t="s">
        <v>165</v>
      </c>
      <c r="F65" t="s">
        <v>165</v>
      </c>
      <c r="J65">
        <v>0.0</v>
      </c>
      <c r="L65" t="s">
        <v>165</v>
      </c>
      <c r="M65" t="s">
        <v>165</v>
      </c>
      <c r="N65" t="s">
        <v>165</v>
      </c>
      <c r="P65" t="s">
        <v>165</v>
      </c>
      <c r="Q65" t="s">
        <v>165</v>
      </c>
      <c r="U65">
        <v>0.0</v>
      </c>
    </row>
    <row r="66">
      <c r="A66" t="s">
        <v>165</v>
      </c>
      <c r="B66" t="s">
        <v>165</v>
      </c>
      <c r="C66" t="s">
        <v>165</v>
      </c>
      <c r="E66" t="s">
        <v>165</v>
      </c>
      <c r="F66" t="s">
        <v>165</v>
      </c>
      <c r="J66">
        <v>0.0</v>
      </c>
      <c r="L66" t="s">
        <v>165</v>
      </c>
      <c r="M66" t="s">
        <v>165</v>
      </c>
      <c r="N66" t="s">
        <v>165</v>
      </c>
      <c r="P66" t="s">
        <v>165</v>
      </c>
      <c r="Q66" t="s">
        <v>165</v>
      </c>
      <c r="U66">
        <v>0.0</v>
      </c>
    </row>
    <row r="67">
      <c r="A67" t="s">
        <v>165</v>
      </c>
      <c r="B67" t="s">
        <v>165</v>
      </c>
      <c r="C67" t="s">
        <v>165</v>
      </c>
      <c r="E67" t="s">
        <v>165</v>
      </c>
      <c r="F67" t="s">
        <v>165</v>
      </c>
      <c r="J67">
        <v>0.0</v>
      </c>
      <c r="L67" t="s">
        <v>165</v>
      </c>
      <c r="M67" t="s">
        <v>165</v>
      </c>
      <c r="N67" t="s">
        <v>165</v>
      </c>
      <c r="P67" t="s">
        <v>165</v>
      </c>
      <c r="Q67" t="s">
        <v>165</v>
      </c>
      <c r="U67">
        <v>0.0</v>
      </c>
    </row>
    <row r="68">
      <c r="A68" t="s">
        <v>165</v>
      </c>
      <c r="B68" t="s">
        <v>165</v>
      </c>
      <c r="C68" t="s">
        <v>165</v>
      </c>
      <c r="E68" t="s">
        <v>165</v>
      </c>
      <c r="F68" t="s">
        <v>165</v>
      </c>
      <c r="J68">
        <v>0.0</v>
      </c>
      <c r="L68" t="s">
        <v>165</v>
      </c>
      <c r="M68" t="s">
        <v>165</v>
      </c>
      <c r="N68" t="s">
        <v>165</v>
      </c>
      <c r="P68" t="s">
        <v>165</v>
      </c>
      <c r="Q68" t="s">
        <v>165</v>
      </c>
      <c r="U68">
        <v>0.0</v>
      </c>
    </row>
    <row r="69">
      <c r="A69" t="s">
        <v>165</v>
      </c>
      <c r="B69" t="s">
        <v>165</v>
      </c>
      <c r="C69" t="s">
        <v>165</v>
      </c>
      <c r="E69" t="s">
        <v>165</v>
      </c>
      <c r="F69" t="s">
        <v>165</v>
      </c>
      <c r="J69">
        <v>0.0</v>
      </c>
      <c r="L69" t="s">
        <v>165</v>
      </c>
      <c r="M69" t="s">
        <v>165</v>
      </c>
      <c r="N69" t="s">
        <v>165</v>
      </c>
      <c r="P69" t="s">
        <v>165</v>
      </c>
      <c r="Q69" t="s">
        <v>165</v>
      </c>
      <c r="U69">
        <v>0.0</v>
      </c>
    </row>
    <row r="70">
      <c r="A70" t="s">
        <v>165</v>
      </c>
      <c r="B70" t="s">
        <v>165</v>
      </c>
      <c r="C70" t="s">
        <v>165</v>
      </c>
      <c r="E70" t="s">
        <v>165</v>
      </c>
      <c r="F70" t="s">
        <v>165</v>
      </c>
      <c r="J70">
        <v>0.0</v>
      </c>
      <c r="L70" t="s">
        <v>165</v>
      </c>
      <c r="M70" t="s">
        <v>165</v>
      </c>
      <c r="N70" t="s">
        <v>165</v>
      </c>
      <c r="P70" t="s">
        <v>165</v>
      </c>
      <c r="Q70" t="s">
        <v>165</v>
      </c>
      <c r="U70">
        <v>0.0</v>
      </c>
    </row>
    <row r="71">
      <c r="A71" t="s">
        <v>165</v>
      </c>
      <c r="B71" t="s">
        <v>165</v>
      </c>
      <c r="C71" t="s">
        <v>165</v>
      </c>
      <c r="E71" t="s">
        <v>165</v>
      </c>
      <c r="F71" t="s">
        <v>165</v>
      </c>
      <c r="J71">
        <v>0.0</v>
      </c>
      <c r="L71" t="s">
        <v>165</v>
      </c>
      <c r="M71" t="s">
        <v>165</v>
      </c>
      <c r="N71" t="s">
        <v>165</v>
      </c>
      <c r="P71" t="s">
        <v>165</v>
      </c>
      <c r="Q71" t="s">
        <v>165</v>
      </c>
      <c r="U71">
        <v>0.0</v>
      </c>
    </row>
    <row r="72">
      <c r="A72" t="s">
        <v>165</v>
      </c>
      <c r="B72" t="s">
        <v>165</v>
      </c>
      <c r="C72" t="s">
        <v>165</v>
      </c>
      <c r="E72" t="s">
        <v>165</v>
      </c>
      <c r="F72" t="s">
        <v>165</v>
      </c>
      <c r="J72">
        <v>0.0</v>
      </c>
      <c r="L72" t="s">
        <v>165</v>
      </c>
      <c r="M72" t="s">
        <v>165</v>
      </c>
      <c r="N72" t="s">
        <v>165</v>
      </c>
      <c r="P72" t="s">
        <v>165</v>
      </c>
      <c r="Q72" t="s">
        <v>165</v>
      </c>
      <c r="U72">
        <v>0.0</v>
      </c>
    </row>
    <row r="73">
      <c r="A73" t="s">
        <v>165</v>
      </c>
      <c r="B73" t="s">
        <v>165</v>
      </c>
      <c r="C73" t="s">
        <v>165</v>
      </c>
      <c r="E73" t="s">
        <v>165</v>
      </c>
      <c r="F73" t="s">
        <v>165</v>
      </c>
      <c r="J73">
        <v>0.0</v>
      </c>
      <c r="L73" t="s">
        <v>165</v>
      </c>
      <c r="M73" t="s">
        <v>165</v>
      </c>
      <c r="N73" t="s">
        <v>165</v>
      </c>
      <c r="P73" t="s">
        <v>165</v>
      </c>
      <c r="Q73" t="s">
        <v>165</v>
      </c>
      <c r="U73">
        <v>0.0</v>
      </c>
    </row>
    <row r="74">
      <c r="A74" t="s">
        <v>165</v>
      </c>
      <c r="B74" t="s">
        <v>165</v>
      </c>
      <c r="C74" t="s">
        <v>165</v>
      </c>
      <c r="E74" t="s">
        <v>165</v>
      </c>
      <c r="F74" t="s">
        <v>165</v>
      </c>
      <c r="J74">
        <v>0.0</v>
      </c>
      <c r="L74" t="s">
        <v>165</v>
      </c>
      <c r="M74" t="s">
        <v>165</v>
      </c>
      <c r="N74" t="s">
        <v>165</v>
      </c>
      <c r="P74" t="s">
        <v>165</v>
      </c>
      <c r="Q74" t="s">
        <v>165</v>
      </c>
      <c r="U74">
        <v>0.0</v>
      </c>
    </row>
    <row r="75">
      <c r="A75" t="s">
        <v>165</v>
      </c>
      <c r="B75" t="s">
        <v>165</v>
      </c>
      <c r="C75" t="s">
        <v>165</v>
      </c>
      <c r="E75" t="s">
        <v>165</v>
      </c>
      <c r="F75" t="s">
        <v>165</v>
      </c>
      <c r="J75">
        <v>0.0</v>
      </c>
      <c r="L75" t="s">
        <v>165</v>
      </c>
      <c r="M75" t="s">
        <v>165</v>
      </c>
      <c r="N75" t="s">
        <v>165</v>
      </c>
      <c r="P75" t="s">
        <v>165</v>
      </c>
      <c r="Q75" t="s">
        <v>165</v>
      </c>
      <c r="U75">
        <v>0.0</v>
      </c>
    </row>
    <row r="76">
      <c r="A76" t="s">
        <v>165</v>
      </c>
      <c r="B76" t="s">
        <v>165</v>
      </c>
      <c r="C76" t="s">
        <v>165</v>
      </c>
      <c r="E76" t="s">
        <v>165</v>
      </c>
      <c r="F76" t="s">
        <v>165</v>
      </c>
      <c r="J76">
        <v>0.0</v>
      </c>
      <c r="L76" t="s">
        <v>165</v>
      </c>
      <c r="M76" t="s">
        <v>165</v>
      </c>
      <c r="N76" t="s">
        <v>165</v>
      </c>
      <c r="P76" t="s">
        <v>165</v>
      </c>
      <c r="Q76" t="s">
        <v>165</v>
      </c>
      <c r="U76">
        <v>0.0</v>
      </c>
    </row>
    <row r="77">
      <c r="A77" t="s">
        <v>165</v>
      </c>
      <c r="B77" t="s">
        <v>165</v>
      </c>
      <c r="C77" t="s">
        <v>165</v>
      </c>
      <c r="E77" t="s">
        <v>165</v>
      </c>
      <c r="F77" t="s">
        <v>165</v>
      </c>
      <c r="J77">
        <v>0.0</v>
      </c>
      <c r="L77" t="s">
        <v>165</v>
      </c>
      <c r="M77" t="s">
        <v>165</v>
      </c>
      <c r="N77" t="s">
        <v>165</v>
      </c>
      <c r="P77" t="s">
        <v>165</v>
      </c>
      <c r="Q77" t="s">
        <v>165</v>
      </c>
      <c r="U77">
        <v>0.0</v>
      </c>
    </row>
    <row r="78">
      <c r="A78" t="s">
        <v>165</v>
      </c>
      <c r="B78" t="s">
        <v>165</v>
      </c>
      <c r="C78" t="s">
        <v>165</v>
      </c>
      <c r="E78" t="s">
        <v>165</v>
      </c>
      <c r="F78" t="s">
        <v>165</v>
      </c>
      <c r="J78">
        <v>0.0</v>
      </c>
      <c r="L78" t="s">
        <v>165</v>
      </c>
      <c r="M78" t="s">
        <v>165</v>
      </c>
      <c r="N78" t="s">
        <v>165</v>
      </c>
      <c r="P78" t="s">
        <v>165</v>
      </c>
      <c r="Q78" t="s">
        <v>165</v>
      </c>
      <c r="U78">
        <v>0.0</v>
      </c>
    </row>
    <row r="79">
      <c r="A79" t="s">
        <v>165</v>
      </c>
      <c r="B79" t="s">
        <v>165</v>
      </c>
      <c r="C79" t="s">
        <v>165</v>
      </c>
      <c r="E79" t="s">
        <v>165</v>
      </c>
      <c r="F79" t="s">
        <v>165</v>
      </c>
      <c r="J79">
        <v>0.0</v>
      </c>
      <c r="L79" t="s">
        <v>165</v>
      </c>
      <c r="M79" t="s">
        <v>165</v>
      </c>
      <c r="N79" t="s">
        <v>165</v>
      </c>
      <c r="P79" t="s">
        <v>165</v>
      </c>
      <c r="Q79" t="s">
        <v>165</v>
      </c>
      <c r="U79">
        <v>0.0</v>
      </c>
    </row>
    <row r="80">
      <c r="A80" t="s">
        <v>165</v>
      </c>
      <c r="B80" t="s">
        <v>165</v>
      </c>
      <c r="C80" t="s">
        <v>165</v>
      </c>
      <c r="E80" t="s">
        <v>165</v>
      </c>
      <c r="F80" t="s">
        <v>165</v>
      </c>
      <c r="J80">
        <v>0.0</v>
      </c>
      <c r="L80" t="s">
        <v>165</v>
      </c>
      <c r="M80" t="s">
        <v>165</v>
      </c>
      <c r="N80" t="s">
        <v>165</v>
      </c>
      <c r="P80" t="s">
        <v>165</v>
      </c>
      <c r="Q80" t="s">
        <v>165</v>
      </c>
      <c r="U80">
        <v>0.0</v>
      </c>
    </row>
    <row r="81">
      <c r="A81" t="s">
        <v>165</v>
      </c>
      <c r="B81" t="s">
        <v>165</v>
      </c>
      <c r="C81" t="s">
        <v>165</v>
      </c>
      <c r="E81" t="s">
        <v>165</v>
      </c>
      <c r="F81" t="s">
        <v>165</v>
      </c>
      <c r="J81">
        <v>0.0</v>
      </c>
      <c r="L81" t="s">
        <v>165</v>
      </c>
      <c r="M81" t="s">
        <v>165</v>
      </c>
      <c r="N81" t="s">
        <v>165</v>
      </c>
      <c r="P81" t="s">
        <v>165</v>
      </c>
      <c r="Q81" t="s">
        <v>165</v>
      </c>
      <c r="U81">
        <v>0.0</v>
      </c>
    </row>
    <row r="82">
      <c r="A82" t="s">
        <v>165</v>
      </c>
      <c r="B82" t="s">
        <v>165</v>
      </c>
      <c r="C82" t="s">
        <v>165</v>
      </c>
      <c r="E82" t="s">
        <v>165</v>
      </c>
      <c r="F82" t="s">
        <v>165</v>
      </c>
      <c r="J82">
        <v>0.0</v>
      </c>
      <c r="L82" t="s">
        <v>165</v>
      </c>
      <c r="M82" t="s">
        <v>165</v>
      </c>
      <c r="N82" t="s">
        <v>165</v>
      </c>
      <c r="P82" t="s">
        <v>165</v>
      </c>
      <c r="Q82" t="s">
        <v>165</v>
      </c>
      <c r="U82">
        <v>0.0</v>
      </c>
    </row>
    <row r="83">
      <c r="A83" t="s">
        <v>165</v>
      </c>
      <c r="B83" t="s">
        <v>165</v>
      </c>
      <c r="C83" t="s">
        <v>165</v>
      </c>
      <c r="E83" t="s">
        <v>165</v>
      </c>
      <c r="F83" t="s">
        <v>165</v>
      </c>
      <c r="J83">
        <v>0.0</v>
      </c>
      <c r="L83" t="s">
        <v>165</v>
      </c>
      <c r="M83" t="s">
        <v>165</v>
      </c>
      <c r="N83" t="s">
        <v>165</v>
      </c>
      <c r="P83" t="s">
        <v>165</v>
      </c>
      <c r="Q83" t="s">
        <v>165</v>
      </c>
      <c r="U83">
        <v>0.0</v>
      </c>
    </row>
    <row r="84">
      <c r="A84" t="s">
        <v>165</v>
      </c>
      <c r="B84" t="s">
        <v>165</v>
      </c>
      <c r="C84" t="s">
        <v>165</v>
      </c>
      <c r="E84" t="s">
        <v>165</v>
      </c>
      <c r="F84" t="s">
        <v>165</v>
      </c>
      <c r="J84">
        <v>0.0</v>
      </c>
      <c r="L84" t="s">
        <v>165</v>
      </c>
      <c r="M84" t="s">
        <v>165</v>
      </c>
      <c r="N84" t="s">
        <v>165</v>
      </c>
      <c r="P84" t="s">
        <v>165</v>
      </c>
      <c r="Q84" t="s">
        <v>165</v>
      </c>
      <c r="U84">
        <v>0.0</v>
      </c>
    </row>
    <row r="85">
      <c r="A85" t="s">
        <v>165</v>
      </c>
      <c r="B85" t="s">
        <v>165</v>
      </c>
      <c r="C85" t="s">
        <v>165</v>
      </c>
      <c r="E85" t="s">
        <v>165</v>
      </c>
      <c r="F85" t="s">
        <v>165</v>
      </c>
      <c r="J85">
        <v>0.0</v>
      </c>
      <c r="L85" t="s">
        <v>165</v>
      </c>
      <c r="M85" t="s">
        <v>165</v>
      </c>
      <c r="N85" t="s">
        <v>165</v>
      </c>
      <c r="P85" t="s">
        <v>165</v>
      </c>
      <c r="Q85" t="s">
        <v>165</v>
      </c>
      <c r="U85">
        <v>0.0</v>
      </c>
    </row>
    <row r="86">
      <c r="A86" t="s">
        <v>165</v>
      </c>
      <c r="B86" t="s">
        <v>165</v>
      </c>
      <c r="C86" t="s">
        <v>165</v>
      </c>
      <c r="E86" t="s">
        <v>165</v>
      </c>
      <c r="F86" t="s">
        <v>165</v>
      </c>
      <c r="J86">
        <v>0.0</v>
      </c>
      <c r="L86" t="s">
        <v>165</v>
      </c>
      <c r="M86" t="s">
        <v>165</v>
      </c>
      <c r="N86" t="s">
        <v>165</v>
      </c>
      <c r="P86" t="s">
        <v>165</v>
      </c>
      <c r="Q86" t="s">
        <v>165</v>
      </c>
      <c r="U86">
        <v>0.0</v>
      </c>
    </row>
    <row r="87">
      <c r="A87" t="s">
        <v>165</v>
      </c>
      <c r="B87" t="s">
        <v>165</v>
      </c>
      <c r="C87" t="s">
        <v>165</v>
      </c>
      <c r="E87" t="s">
        <v>165</v>
      </c>
      <c r="F87" t="s">
        <v>165</v>
      </c>
      <c r="J87">
        <v>0.0</v>
      </c>
      <c r="L87" t="s">
        <v>165</v>
      </c>
      <c r="M87" t="s">
        <v>165</v>
      </c>
      <c r="N87" t="s">
        <v>165</v>
      </c>
      <c r="P87" t="s">
        <v>165</v>
      </c>
      <c r="Q87" t="s">
        <v>165</v>
      </c>
      <c r="U87">
        <v>0.0</v>
      </c>
    </row>
    <row r="88">
      <c r="A88" t="s">
        <v>165</v>
      </c>
      <c r="B88" t="s">
        <v>165</v>
      </c>
      <c r="C88" t="s">
        <v>165</v>
      </c>
      <c r="E88" t="s">
        <v>165</v>
      </c>
      <c r="F88" t="s">
        <v>165</v>
      </c>
      <c r="J88">
        <v>0.0</v>
      </c>
      <c r="L88" t="s">
        <v>165</v>
      </c>
      <c r="M88" t="s">
        <v>165</v>
      </c>
      <c r="N88" t="s">
        <v>165</v>
      </c>
      <c r="P88" t="s">
        <v>165</v>
      </c>
      <c r="Q88" t="s">
        <v>165</v>
      </c>
      <c r="U88">
        <v>0.0</v>
      </c>
    </row>
    <row r="89">
      <c r="A89" t="s">
        <v>165</v>
      </c>
      <c r="B89" t="s">
        <v>165</v>
      </c>
      <c r="C89" t="s">
        <v>165</v>
      </c>
      <c r="E89" t="s">
        <v>165</v>
      </c>
      <c r="F89" t="s">
        <v>165</v>
      </c>
      <c r="J89">
        <v>0.0</v>
      </c>
      <c r="L89" t="s">
        <v>165</v>
      </c>
      <c r="M89" t="s">
        <v>165</v>
      </c>
      <c r="N89" t="s">
        <v>165</v>
      </c>
      <c r="P89" t="s">
        <v>165</v>
      </c>
      <c r="Q89" t="s">
        <v>165</v>
      </c>
      <c r="U89">
        <v>0.0</v>
      </c>
    </row>
    <row r="90">
      <c r="A90" t="s">
        <v>165</v>
      </c>
      <c r="B90" t="s">
        <v>165</v>
      </c>
      <c r="C90" t="s">
        <v>165</v>
      </c>
      <c r="E90" t="s">
        <v>165</v>
      </c>
      <c r="F90" t="s">
        <v>165</v>
      </c>
      <c r="J90">
        <v>0.0</v>
      </c>
      <c r="L90" t="s">
        <v>165</v>
      </c>
      <c r="M90" t="s">
        <v>165</v>
      </c>
      <c r="N90" t="s">
        <v>165</v>
      </c>
      <c r="P90" t="s">
        <v>165</v>
      </c>
      <c r="Q90" t="s">
        <v>165</v>
      </c>
      <c r="U90">
        <v>0.0</v>
      </c>
    </row>
    <row r="91">
      <c r="A91" t="s">
        <v>165</v>
      </c>
      <c r="B91" t="s">
        <v>165</v>
      </c>
      <c r="C91" t="s">
        <v>165</v>
      </c>
      <c r="E91" t="s">
        <v>165</v>
      </c>
      <c r="F91" t="s">
        <v>165</v>
      </c>
      <c r="J91">
        <v>0.0</v>
      </c>
      <c r="L91" t="s">
        <v>165</v>
      </c>
      <c r="M91" t="s">
        <v>165</v>
      </c>
      <c r="N91" t="s">
        <v>165</v>
      </c>
      <c r="P91" t="s">
        <v>165</v>
      </c>
      <c r="Q91" t="s">
        <v>165</v>
      </c>
      <c r="U91">
        <v>0.0</v>
      </c>
    </row>
    <row r="92">
      <c r="A92" t="s">
        <v>165</v>
      </c>
      <c r="B92" t="s">
        <v>165</v>
      </c>
      <c r="C92" t="s">
        <v>165</v>
      </c>
      <c r="E92" t="s">
        <v>165</v>
      </c>
      <c r="F92" t="s">
        <v>165</v>
      </c>
      <c r="J92">
        <v>0.0</v>
      </c>
      <c r="L92" t="s">
        <v>165</v>
      </c>
      <c r="M92" t="s">
        <v>165</v>
      </c>
      <c r="N92" t="s">
        <v>165</v>
      </c>
      <c r="P92" t="s">
        <v>165</v>
      </c>
      <c r="Q92" t="s">
        <v>165</v>
      </c>
      <c r="U92">
        <v>0.0</v>
      </c>
    </row>
    <row r="93">
      <c r="A93" t="s">
        <v>165</v>
      </c>
      <c r="B93" t="s">
        <v>165</v>
      </c>
      <c r="C93" t="s">
        <v>165</v>
      </c>
      <c r="E93" t="s">
        <v>165</v>
      </c>
      <c r="F93" t="s">
        <v>165</v>
      </c>
      <c r="J93">
        <v>0.0</v>
      </c>
      <c r="L93" t="s">
        <v>165</v>
      </c>
      <c r="M93" t="s">
        <v>165</v>
      </c>
      <c r="N93" t="s">
        <v>165</v>
      </c>
      <c r="P93" t="s">
        <v>165</v>
      </c>
      <c r="Q93" t="s">
        <v>165</v>
      </c>
      <c r="U93">
        <v>0.0</v>
      </c>
    </row>
    <row r="94">
      <c r="A94" t="s">
        <v>165</v>
      </c>
      <c r="B94" t="s">
        <v>165</v>
      </c>
      <c r="C94" t="s">
        <v>165</v>
      </c>
      <c r="E94" t="s">
        <v>165</v>
      </c>
      <c r="F94" t="s">
        <v>165</v>
      </c>
      <c r="J94">
        <v>0.0</v>
      </c>
      <c r="L94" t="s">
        <v>165</v>
      </c>
      <c r="M94" t="s">
        <v>165</v>
      </c>
      <c r="N94" t="s">
        <v>165</v>
      </c>
      <c r="P94" t="s">
        <v>165</v>
      </c>
      <c r="Q94" t="s">
        <v>165</v>
      </c>
      <c r="U94">
        <v>0.0</v>
      </c>
    </row>
    <row r="95">
      <c r="A95" t="s">
        <v>165</v>
      </c>
      <c r="B95" t="s">
        <v>165</v>
      </c>
      <c r="C95" t="s">
        <v>165</v>
      </c>
      <c r="E95" t="s">
        <v>165</v>
      </c>
      <c r="F95" t="s">
        <v>165</v>
      </c>
      <c r="J95">
        <v>0.0</v>
      </c>
      <c r="L95" t="s">
        <v>165</v>
      </c>
      <c r="M95" t="s">
        <v>165</v>
      </c>
      <c r="N95" t="s">
        <v>165</v>
      </c>
      <c r="P95" t="s">
        <v>165</v>
      </c>
      <c r="Q95" t="s">
        <v>165</v>
      </c>
      <c r="U95">
        <v>0.0</v>
      </c>
    </row>
    <row r="96">
      <c r="A96" t="s">
        <v>165</v>
      </c>
      <c r="B96" t="s">
        <v>165</v>
      </c>
      <c r="C96" t="s">
        <v>165</v>
      </c>
      <c r="E96" t="s">
        <v>165</v>
      </c>
      <c r="F96" t="s">
        <v>165</v>
      </c>
      <c r="J96">
        <v>0.0</v>
      </c>
      <c r="L96" t="s">
        <v>165</v>
      </c>
      <c r="M96" t="s">
        <v>165</v>
      </c>
      <c r="N96" t="s">
        <v>165</v>
      </c>
      <c r="P96" t="s">
        <v>165</v>
      </c>
      <c r="Q96" t="s">
        <v>165</v>
      </c>
      <c r="U96">
        <v>0.0</v>
      </c>
    </row>
    <row r="97">
      <c r="A97" t="s">
        <v>165</v>
      </c>
      <c r="B97" t="s">
        <v>165</v>
      </c>
      <c r="C97" t="s">
        <v>165</v>
      </c>
      <c r="E97" t="s">
        <v>165</v>
      </c>
      <c r="F97" t="s">
        <v>165</v>
      </c>
      <c r="J97">
        <v>0.0</v>
      </c>
      <c r="L97" t="s">
        <v>165</v>
      </c>
      <c r="M97" t="s">
        <v>165</v>
      </c>
      <c r="N97" t="s">
        <v>165</v>
      </c>
      <c r="P97" t="s">
        <v>165</v>
      </c>
      <c r="Q97" t="s">
        <v>165</v>
      </c>
      <c r="U97">
        <v>0.0</v>
      </c>
    </row>
    <row r="98">
      <c r="A98" t="s">
        <v>165</v>
      </c>
      <c r="B98" t="s">
        <v>165</v>
      </c>
      <c r="C98" t="s">
        <v>165</v>
      </c>
      <c r="E98" t="s">
        <v>165</v>
      </c>
      <c r="F98" t="s">
        <v>165</v>
      </c>
      <c r="J98">
        <v>0.0</v>
      </c>
      <c r="L98" t="s">
        <v>165</v>
      </c>
      <c r="M98" t="s">
        <v>165</v>
      </c>
      <c r="N98" t="s">
        <v>165</v>
      </c>
      <c r="P98" t="s">
        <v>165</v>
      </c>
      <c r="Q98" t="s">
        <v>165</v>
      </c>
      <c r="U98">
        <v>0.0</v>
      </c>
    </row>
    <row r="99">
      <c r="A99" t="s">
        <v>165</v>
      </c>
      <c r="B99" t="s">
        <v>165</v>
      </c>
      <c r="C99" t="s">
        <v>165</v>
      </c>
      <c r="E99" t="s">
        <v>165</v>
      </c>
      <c r="F99" t="s">
        <v>165</v>
      </c>
      <c r="J99">
        <v>0.0</v>
      </c>
      <c r="L99" t="s">
        <v>165</v>
      </c>
      <c r="M99" t="s">
        <v>165</v>
      </c>
      <c r="N99" t="s">
        <v>165</v>
      </c>
      <c r="P99" t="s">
        <v>165</v>
      </c>
      <c r="Q99" t="s">
        <v>165</v>
      </c>
      <c r="U99">
        <v>0.0</v>
      </c>
    </row>
    <row r="100">
      <c r="A100" t="s">
        <v>165</v>
      </c>
      <c r="B100" t="s">
        <v>165</v>
      </c>
      <c r="C100" t="s">
        <v>165</v>
      </c>
      <c r="E100" t="s">
        <v>165</v>
      </c>
      <c r="F100" t="s">
        <v>165</v>
      </c>
      <c r="J100">
        <v>0.0</v>
      </c>
      <c r="L100" t="s">
        <v>165</v>
      </c>
      <c r="M100" t="s">
        <v>165</v>
      </c>
      <c r="N100" t="s">
        <v>165</v>
      </c>
      <c r="P100" t="s">
        <v>165</v>
      </c>
      <c r="Q100" t="s">
        <v>165</v>
      </c>
      <c r="U100">
        <v>0.0</v>
      </c>
    </row>
    <row r="101">
      <c r="A101" t="s">
        <v>165</v>
      </c>
      <c r="B101" t="s">
        <v>165</v>
      </c>
      <c r="C101" t="s">
        <v>165</v>
      </c>
      <c r="E101" t="s">
        <v>165</v>
      </c>
      <c r="F101" t="s">
        <v>165</v>
      </c>
      <c r="J101">
        <v>0.0</v>
      </c>
      <c r="L101" t="s">
        <v>165</v>
      </c>
      <c r="M101" t="s">
        <v>165</v>
      </c>
      <c r="N101" t="s">
        <v>165</v>
      </c>
      <c r="P101" t="s">
        <v>165</v>
      </c>
      <c r="Q101" t="s">
        <v>165</v>
      </c>
      <c r="U101">
        <v>0.0</v>
      </c>
    </row>
    <row r="102">
      <c r="A102" t="s">
        <v>165</v>
      </c>
      <c r="B102" t="s">
        <v>165</v>
      </c>
      <c r="C102" t="s">
        <v>165</v>
      </c>
      <c r="E102" t="s">
        <v>165</v>
      </c>
      <c r="F102" t="s">
        <v>165</v>
      </c>
      <c r="J102">
        <v>0.0</v>
      </c>
      <c r="L102" t="s">
        <v>165</v>
      </c>
      <c r="M102" t="s">
        <v>165</v>
      </c>
      <c r="N102" t="s">
        <v>165</v>
      </c>
      <c r="P102" t="s">
        <v>165</v>
      </c>
      <c r="Q102" t="s">
        <v>165</v>
      </c>
      <c r="U102">
        <v>0.0</v>
      </c>
    </row>
    <row r="103">
      <c r="A103" t="s">
        <v>165</v>
      </c>
      <c r="B103" t="s">
        <v>165</v>
      </c>
      <c r="C103" t="s">
        <v>165</v>
      </c>
      <c r="E103" t="s">
        <v>165</v>
      </c>
      <c r="F103" t="s">
        <v>165</v>
      </c>
      <c r="J103">
        <v>0.0</v>
      </c>
      <c r="L103" t="s">
        <v>165</v>
      </c>
      <c r="M103" t="s">
        <v>165</v>
      </c>
      <c r="N103" t="s">
        <v>165</v>
      </c>
      <c r="P103" t="s">
        <v>165</v>
      </c>
      <c r="Q103" t="s">
        <v>165</v>
      </c>
      <c r="U103">
        <v>0.0</v>
      </c>
    </row>
    <row r="104">
      <c r="A104" t="s">
        <v>165</v>
      </c>
      <c r="B104" t="s">
        <v>165</v>
      </c>
      <c r="C104" t="s">
        <v>165</v>
      </c>
      <c r="E104" t="s">
        <v>165</v>
      </c>
      <c r="F104" t="s">
        <v>165</v>
      </c>
      <c r="J104">
        <v>0.0</v>
      </c>
      <c r="L104" t="s">
        <v>165</v>
      </c>
      <c r="M104" t="s">
        <v>165</v>
      </c>
      <c r="N104" t="s">
        <v>165</v>
      </c>
      <c r="P104" t="s">
        <v>165</v>
      </c>
      <c r="Q104" t="s">
        <v>165</v>
      </c>
      <c r="U104">
        <v>0.0</v>
      </c>
    </row>
    <row r="105">
      <c r="A105" t="s">
        <v>165</v>
      </c>
      <c r="B105" t="s">
        <v>165</v>
      </c>
      <c r="C105" t="s">
        <v>165</v>
      </c>
      <c r="E105" t="s">
        <v>165</v>
      </c>
      <c r="F105" t="s">
        <v>165</v>
      </c>
      <c r="J105">
        <v>0.0</v>
      </c>
      <c r="L105" t="s">
        <v>165</v>
      </c>
      <c r="M105" t="s">
        <v>165</v>
      </c>
      <c r="N105" t="s">
        <v>165</v>
      </c>
      <c r="P105" t="s">
        <v>165</v>
      </c>
      <c r="Q105" t="s">
        <v>165</v>
      </c>
      <c r="U105">
        <v>0.0</v>
      </c>
    </row>
    <row r="106">
      <c r="A106" t="s">
        <v>165</v>
      </c>
      <c r="B106" t="s">
        <v>165</v>
      </c>
      <c r="C106" t="s">
        <v>165</v>
      </c>
      <c r="E106" t="s">
        <v>165</v>
      </c>
      <c r="F106" t="s">
        <v>165</v>
      </c>
      <c r="J106">
        <v>0.0</v>
      </c>
      <c r="L106" t="s">
        <v>165</v>
      </c>
      <c r="M106" t="s">
        <v>165</v>
      </c>
      <c r="N106" t="s">
        <v>165</v>
      </c>
      <c r="P106" t="s">
        <v>165</v>
      </c>
      <c r="Q106" t="s">
        <v>165</v>
      </c>
      <c r="U106">
        <v>0.0</v>
      </c>
    </row>
    <row r="107">
      <c r="A107" t="s">
        <v>165</v>
      </c>
      <c r="B107" t="s">
        <v>165</v>
      </c>
      <c r="C107" t="s">
        <v>165</v>
      </c>
      <c r="E107" t="s">
        <v>165</v>
      </c>
      <c r="F107" t="s">
        <v>165</v>
      </c>
      <c r="J107">
        <v>0.0</v>
      </c>
      <c r="L107" t="s">
        <v>165</v>
      </c>
      <c r="M107" t="s">
        <v>165</v>
      </c>
      <c r="N107" t="s">
        <v>165</v>
      </c>
      <c r="P107" t="s">
        <v>165</v>
      </c>
      <c r="Q107" t="s">
        <v>165</v>
      </c>
      <c r="U107">
        <v>0.0</v>
      </c>
    </row>
    <row r="108">
      <c r="A108" t="s">
        <v>165</v>
      </c>
      <c r="B108" t="s">
        <v>165</v>
      </c>
      <c r="C108" t="s">
        <v>165</v>
      </c>
      <c r="E108" t="s">
        <v>165</v>
      </c>
      <c r="F108" t="s">
        <v>165</v>
      </c>
      <c r="J108">
        <v>0.0</v>
      </c>
      <c r="L108" t="s">
        <v>165</v>
      </c>
      <c r="M108" t="s">
        <v>165</v>
      </c>
      <c r="N108" t="s">
        <v>165</v>
      </c>
      <c r="P108" t="s">
        <v>165</v>
      </c>
      <c r="Q108" t="s">
        <v>165</v>
      </c>
      <c r="U108">
        <v>0.0</v>
      </c>
    </row>
    <row r="109">
      <c r="A109" t="s">
        <v>165</v>
      </c>
      <c r="B109" t="s">
        <v>165</v>
      </c>
      <c r="C109" t="s">
        <v>165</v>
      </c>
      <c r="E109" t="s">
        <v>165</v>
      </c>
      <c r="F109" t="s">
        <v>165</v>
      </c>
      <c r="J109">
        <v>0.0</v>
      </c>
      <c r="L109" t="s">
        <v>165</v>
      </c>
      <c r="M109" t="s">
        <v>165</v>
      </c>
      <c r="N109" t="s">
        <v>165</v>
      </c>
      <c r="P109" t="s">
        <v>165</v>
      </c>
      <c r="Q109" t="s">
        <v>165</v>
      </c>
      <c r="U109">
        <v>0.0</v>
      </c>
    </row>
    <row r="110">
      <c r="A110" t="s">
        <v>165</v>
      </c>
      <c r="B110" t="s">
        <v>165</v>
      </c>
      <c r="C110" t="s">
        <v>165</v>
      </c>
      <c r="E110" t="s">
        <v>165</v>
      </c>
      <c r="F110" t="s">
        <v>165</v>
      </c>
      <c r="J110">
        <v>0.0</v>
      </c>
      <c r="L110" t="s">
        <v>165</v>
      </c>
      <c r="M110" t="s">
        <v>165</v>
      </c>
      <c r="N110" t="s">
        <v>165</v>
      </c>
      <c r="P110" t="s">
        <v>165</v>
      </c>
      <c r="Q110" t="s">
        <v>165</v>
      </c>
      <c r="U110">
        <v>0.0</v>
      </c>
    </row>
    <row r="111">
      <c r="A111" t="s">
        <v>165</v>
      </c>
      <c r="B111" t="s">
        <v>165</v>
      </c>
      <c r="C111" t="s">
        <v>165</v>
      </c>
      <c r="E111" t="s">
        <v>165</v>
      </c>
      <c r="F111" t="s">
        <v>165</v>
      </c>
      <c r="J111">
        <v>0.0</v>
      </c>
      <c r="L111" t="s">
        <v>165</v>
      </c>
      <c r="M111" t="s">
        <v>165</v>
      </c>
      <c r="N111" t="s">
        <v>165</v>
      </c>
      <c r="P111" t="s">
        <v>165</v>
      </c>
      <c r="Q111" t="s">
        <v>165</v>
      </c>
      <c r="U111">
        <v>0.0</v>
      </c>
    </row>
    <row r="112">
      <c r="A112" t="s">
        <v>165</v>
      </c>
      <c r="B112" t="s">
        <v>165</v>
      </c>
      <c r="C112" t="s">
        <v>165</v>
      </c>
      <c r="E112" t="s">
        <v>165</v>
      </c>
      <c r="F112" t="s">
        <v>165</v>
      </c>
      <c r="J112">
        <v>0.0</v>
      </c>
      <c r="L112" t="s">
        <v>165</v>
      </c>
      <c r="M112" t="s">
        <v>165</v>
      </c>
      <c r="N112" t="s">
        <v>165</v>
      </c>
      <c r="P112" t="s">
        <v>165</v>
      </c>
      <c r="Q112" t="s">
        <v>165</v>
      </c>
      <c r="U112">
        <v>0.0</v>
      </c>
    </row>
    <row r="113">
      <c r="A113" t="s">
        <v>165</v>
      </c>
      <c r="B113" t="s">
        <v>165</v>
      </c>
      <c r="C113" t="s">
        <v>165</v>
      </c>
      <c r="E113" t="s">
        <v>165</v>
      </c>
      <c r="F113" t="s">
        <v>165</v>
      </c>
      <c r="J113">
        <v>0.0</v>
      </c>
      <c r="L113" t="s">
        <v>165</v>
      </c>
      <c r="M113" t="s">
        <v>165</v>
      </c>
      <c r="N113" t="s">
        <v>165</v>
      </c>
      <c r="P113" t="s">
        <v>165</v>
      </c>
      <c r="Q113" t="s">
        <v>165</v>
      </c>
      <c r="U113">
        <v>0.0</v>
      </c>
    </row>
    <row r="114">
      <c r="A114" t="s">
        <v>165</v>
      </c>
      <c r="B114" t="s">
        <v>165</v>
      </c>
      <c r="C114" t="s">
        <v>165</v>
      </c>
      <c r="E114" t="s">
        <v>165</v>
      </c>
      <c r="F114" t="s">
        <v>165</v>
      </c>
      <c r="J114">
        <v>0.0</v>
      </c>
      <c r="L114" t="s">
        <v>165</v>
      </c>
      <c r="M114" t="s">
        <v>165</v>
      </c>
      <c r="N114" t="s">
        <v>165</v>
      </c>
      <c r="P114" t="s">
        <v>165</v>
      </c>
      <c r="Q114" t="s">
        <v>165</v>
      </c>
      <c r="U114">
        <v>0.0</v>
      </c>
    </row>
    <row r="115">
      <c r="A115" t="s">
        <v>165</v>
      </c>
      <c r="B115" t="s">
        <v>165</v>
      </c>
      <c r="C115" t="s">
        <v>165</v>
      </c>
      <c r="E115" t="s">
        <v>165</v>
      </c>
      <c r="F115" t="s">
        <v>165</v>
      </c>
      <c r="J115">
        <v>0.0</v>
      </c>
      <c r="L115" t="s">
        <v>165</v>
      </c>
      <c r="M115" t="s">
        <v>165</v>
      </c>
      <c r="N115" t="s">
        <v>165</v>
      </c>
      <c r="P115" t="s">
        <v>165</v>
      </c>
      <c r="Q115" t="s">
        <v>165</v>
      </c>
      <c r="U115">
        <v>0.0</v>
      </c>
    </row>
    <row r="116">
      <c r="A116" t="s">
        <v>165</v>
      </c>
      <c r="B116" t="s">
        <v>165</v>
      </c>
      <c r="C116" t="s">
        <v>165</v>
      </c>
      <c r="E116" t="s">
        <v>165</v>
      </c>
      <c r="F116" t="s">
        <v>165</v>
      </c>
      <c r="J116">
        <v>0.0</v>
      </c>
      <c r="L116" t="s">
        <v>165</v>
      </c>
      <c r="M116" t="s">
        <v>165</v>
      </c>
      <c r="N116" t="s">
        <v>165</v>
      </c>
      <c r="P116" t="s">
        <v>165</v>
      </c>
      <c r="Q116" t="s">
        <v>165</v>
      </c>
      <c r="U116">
        <v>0.0</v>
      </c>
    </row>
    <row r="117">
      <c r="A117" t="s">
        <v>165</v>
      </c>
      <c r="B117" t="s">
        <v>165</v>
      </c>
      <c r="C117" t="s">
        <v>165</v>
      </c>
      <c r="E117" t="s">
        <v>165</v>
      </c>
      <c r="F117" t="s">
        <v>165</v>
      </c>
      <c r="J117">
        <v>0.0</v>
      </c>
      <c r="L117" t="s">
        <v>165</v>
      </c>
      <c r="M117" t="s">
        <v>165</v>
      </c>
      <c r="N117" t="s">
        <v>165</v>
      </c>
      <c r="P117" t="s">
        <v>165</v>
      </c>
      <c r="Q117" t="s">
        <v>165</v>
      </c>
      <c r="U117">
        <v>0.0</v>
      </c>
    </row>
    <row r="118">
      <c r="A118" t="s">
        <v>165</v>
      </c>
      <c r="B118" t="s">
        <v>165</v>
      </c>
      <c r="C118" t="s">
        <v>165</v>
      </c>
      <c r="E118" t="s">
        <v>165</v>
      </c>
      <c r="F118" t="s">
        <v>165</v>
      </c>
      <c r="J118">
        <v>0.0</v>
      </c>
      <c r="L118" t="s">
        <v>165</v>
      </c>
      <c r="M118" t="s">
        <v>165</v>
      </c>
      <c r="N118" t="s">
        <v>165</v>
      </c>
      <c r="P118" t="s">
        <v>165</v>
      </c>
      <c r="Q118" t="s">
        <v>165</v>
      </c>
      <c r="U118">
        <v>0.0</v>
      </c>
    </row>
    <row r="119">
      <c r="A119" t="s">
        <v>165</v>
      </c>
      <c r="B119" t="s">
        <v>165</v>
      </c>
      <c r="C119" t="s">
        <v>165</v>
      </c>
      <c r="E119" t="s">
        <v>165</v>
      </c>
      <c r="F119" t="s">
        <v>165</v>
      </c>
      <c r="J119">
        <v>0.0</v>
      </c>
      <c r="L119" t="s">
        <v>165</v>
      </c>
      <c r="M119" t="s">
        <v>165</v>
      </c>
      <c r="N119" t="s">
        <v>165</v>
      </c>
      <c r="P119" t="s">
        <v>165</v>
      </c>
      <c r="Q119" t="s">
        <v>165</v>
      </c>
      <c r="U119">
        <v>0.0</v>
      </c>
    </row>
    <row r="120">
      <c r="A120" t="s">
        <v>165</v>
      </c>
      <c r="B120" t="s">
        <v>165</v>
      </c>
      <c r="C120" t="s">
        <v>165</v>
      </c>
      <c r="E120" t="s">
        <v>165</v>
      </c>
      <c r="F120" t="s">
        <v>165</v>
      </c>
      <c r="J120">
        <v>0.0</v>
      </c>
      <c r="L120" t="s">
        <v>165</v>
      </c>
      <c r="M120" t="s">
        <v>165</v>
      </c>
      <c r="N120" t="s">
        <v>165</v>
      </c>
      <c r="P120" t="s">
        <v>165</v>
      </c>
      <c r="Q120" t="s">
        <v>165</v>
      </c>
      <c r="U120">
        <v>0.0</v>
      </c>
    </row>
    <row r="121">
      <c r="A121" t="s">
        <v>165</v>
      </c>
      <c r="B121" t="s">
        <v>165</v>
      </c>
      <c r="C121" t="s">
        <v>165</v>
      </c>
      <c r="E121" t="s">
        <v>165</v>
      </c>
      <c r="F121" t="s">
        <v>165</v>
      </c>
      <c r="J121">
        <v>0.0</v>
      </c>
      <c r="L121" t="s">
        <v>165</v>
      </c>
      <c r="M121" t="s">
        <v>165</v>
      </c>
      <c r="N121" t="s">
        <v>165</v>
      </c>
      <c r="P121" t="s">
        <v>165</v>
      </c>
      <c r="Q121" t="s">
        <v>165</v>
      </c>
      <c r="U121">
        <v>0.0</v>
      </c>
    </row>
    <row r="122">
      <c r="A122" t="s">
        <v>165</v>
      </c>
      <c r="B122" t="s">
        <v>165</v>
      </c>
      <c r="C122" t="s">
        <v>165</v>
      </c>
      <c r="E122" t="s">
        <v>165</v>
      </c>
      <c r="F122" t="s">
        <v>165</v>
      </c>
      <c r="J122">
        <v>0.0</v>
      </c>
      <c r="L122" t="s">
        <v>165</v>
      </c>
      <c r="M122" t="s">
        <v>165</v>
      </c>
      <c r="N122" t="s">
        <v>165</v>
      </c>
      <c r="P122" t="s">
        <v>165</v>
      </c>
      <c r="Q122" t="s">
        <v>165</v>
      </c>
      <c r="U122">
        <v>0.0</v>
      </c>
    </row>
    <row r="123">
      <c r="A123" t="s">
        <v>165</v>
      </c>
      <c r="B123" t="s">
        <v>165</v>
      </c>
      <c r="C123" t="s">
        <v>165</v>
      </c>
      <c r="E123" t="s">
        <v>165</v>
      </c>
      <c r="F123" t="s">
        <v>165</v>
      </c>
      <c r="J123">
        <v>0.0</v>
      </c>
      <c r="L123" t="s">
        <v>165</v>
      </c>
      <c r="M123" t="s">
        <v>165</v>
      </c>
      <c r="N123" t="s">
        <v>165</v>
      </c>
      <c r="P123" t="s">
        <v>165</v>
      </c>
      <c r="Q123" t="s">
        <v>165</v>
      </c>
      <c r="U123">
        <v>0.0</v>
      </c>
    </row>
    <row r="124">
      <c r="A124" t="s">
        <v>165</v>
      </c>
      <c r="B124" t="s">
        <v>165</v>
      </c>
      <c r="C124" t="s">
        <v>165</v>
      </c>
      <c r="E124" t="s">
        <v>165</v>
      </c>
      <c r="F124" t="s">
        <v>165</v>
      </c>
      <c r="J124">
        <v>0.0</v>
      </c>
      <c r="L124" t="s">
        <v>165</v>
      </c>
      <c r="M124" t="s">
        <v>165</v>
      </c>
      <c r="N124" t="s">
        <v>165</v>
      </c>
      <c r="P124" t="s">
        <v>165</v>
      </c>
      <c r="Q124" t="s">
        <v>165</v>
      </c>
      <c r="U124">
        <v>0.0</v>
      </c>
    </row>
    <row r="125">
      <c r="A125" t="s">
        <v>165</v>
      </c>
      <c r="B125" t="s">
        <v>165</v>
      </c>
      <c r="C125" t="s">
        <v>165</v>
      </c>
      <c r="E125" t="s">
        <v>165</v>
      </c>
      <c r="F125" t="s">
        <v>165</v>
      </c>
      <c r="J125">
        <v>0.0</v>
      </c>
      <c r="L125" t="s">
        <v>165</v>
      </c>
      <c r="M125" t="s">
        <v>165</v>
      </c>
      <c r="N125" t="s">
        <v>165</v>
      </c>
      <c r="P125" t="s">
        <v>165</v>
      </c>
      <c r="Q125" t="s">
        <v>165</v>
      </c>
      <c r="U125">
        <v>0.0</v>
      </c>
    </row>
    <row r="126">
      <c r="A126" t="s">
        <v>165</v>
      </c>
      <c r="B126" t="s">
        <v>165</v>
      </c>
      <c r="C126" t="s">
        <v>165</v>
      </c>
      <c r="E126" t="s">
        <v>165</v>
      </c>
      <c r="F126" t="s">
        <v>165</v>
      </c>
      <c r="J126">
        <v>0.0</v>
      </c>
      <c r="L126" t="s">
        <v>165</v>
      </c>
      <c r="M126" t="s">
        <v>165</v>
      </c>
      <c r="N126" t="s">
        <v>165</v>
      </c>
      <c r="P126" t="s">
        <v>165</v>
      </c>
      <c r="Q126" t="s">
        <v>165</v>
      </c>
      <c r="U126">
        <v>0.0</v>
      </c>
    </row>
    <row r="127">
      <c r="A127" t="s">
        <v>165</v>
      </c>
      <c r="B127" t="s">
        <v>165</v>
      </c>
      <c r="C127" t="s">
        <v>165</v>
      </c>
      <c r="E127" t="s">
        <v>165</v>
      </c>
      <c r="F127" t="s">
        <v>165</v>
      </c>
      <c r="J127">
        <v>0.0</v>
      </c>
      <c r="L127" t="s">
        <v>165</v>
      </c>
      <c r="M127" t="s">
        <v>165</v>
      </c>
      <c r="N127" t="s">
        <v>165</v>
      </c>
      <c r="P127" t="s">
        <v>165</v>
      </c>
      <c r="Q127" t="s">
        <v>165</v>
      </c>
      <c r="U127">
        <v>0.0</v>
      </c>
    </row>
    <row r="128">
      <c r="A128" t="s">
        <v>165</v>
      </c>
      <c r="B128" t="s">
        <v>165</v>
      </c>
      <c r="C128" t="s">
        <v>165</v>
      </c>
      <c r="E128" t="s">
        <v>165</v>
      </c>
      <c r="F128" t="s">
        <v>165</v>
      </c>
      <c r="J128">
        <v>0.0</v>
      </c>
      <c r="L128" t="s">
        <v>165</v>
      </c>
      <c r="M128" t="s">
        <v>165</v>
      </c>
      <c r="N128" t="s">
        <v>165</v>
      </c>
      <c r="P128" t="s">
        <v>165</v>
      </c>
      <c r="Q128" t="s">
        <v>165</v>
      </c>
      <c r="U128">
        <v>0.0</v>
      </c>
    </row>
    <row r="129">
      <c r="A129" t="s">
        <v>165</v>
      </c>
      <c r="B129" t="s">
        <v>165</v>
      </c>
      <c r="C129" t="s">
        <v>165</v>
      </c>
      <c r="E129" t="s">
        <v>165</v>
      </c>
      <c r="F129" t="s">
        <v>165</v>
      </c>
      <c r="J129">
        <v>0.0</v>
      </c>
      <c r="L129" t="s">
        <v>165</v>
      </c>
      <c r="M129" t="s">
        <v>165</v>
      </c>
      <c r="N129" t="s">
        <v>165</v>
      </c>
      <c r="P129" t="s">
        <v>165</v>
      </c>
      <c r="Q129" t="s">
        <v>165</v>
      </c>
      <c r="U129">
        <v>0.0</v>
      </c>
    </row>
    <row r="130">
      <c r="A130" t="s">
        <v>165</v>
      </c>
      <c r="B130" t="s">
        <v>165</v>
      </c>
      <c r="C130" t="s">
        <v>165</v>
      </c>
      <c r="E130" t="s">
        <v>165</v>
      </c>
      <c r="F130" t="s">
        <v>165</v>
      </c>
      <c r="J130">
        <v>0.0</v>
      </c>
      <c r="L130" t="s">
        <v>165</v>
      </c>
      <c r="M130" t="s">
        <v>165</v>
      </c>
      <c r="N130" t="s">
        <v>165</v>
      </c>
      <c r="P130" t="s">
        <v>165</v>
      </c>
      <c r="Q130" t="s">
        <v>165</v>
      </c>
      <c r="U130">
        <v>0.0</v>
      </c>
    </row>
    <row r="131">
      <c r="A131" t="s">
        <v>165</v>
      </c>
      <c r="B131" t="s">
        <v>165</v>
      </c>
      <c r="C131" t="s">
        <v>165</v>
      </c>
      <c r="E131" t="s">
        <v>165</v>
      </c>
      <c r="F131" t="s">
        <v>165</v>
      </c>
      <c r="J131">
        <v>0.0</v>
      </c>
      <c r="L131" t="s">
        <v>165</v>
      </c>
      <c r="M131" t="s">
        <v>165</v>
      </c>
      <c r="N131" t="s">
        <v>165</v>
      </c>
      <c r="P131" t="s">
        <v>165</v>
      </c>
      <c r="Q131" t="s">
        <v>165</v>
      </c>
      <c r="U131">
        <v>0.0</v>
      </c>
    </row>
    <row r="132">
      <c r="A132" t="s">
        <v>165</v>
      </c>
      <c r="B132" t="s">
        <v>165</v>
      </c>
      <c r="C132" t="s">
        <v>165</v>
      </c>
      <c r="E132" t="s">
        <v>165</v>
      </c>
      <c r="F132" t="s">
        <v>165</v>
      </c>
      <c r="J132">
        <v>0.0</v>
      </c>
      <c r="L132" t="s">
        <v>165</v>
      </c>
      <c r="M132" t="s">
        <v>165</v>
      </c>
      <c r="N132" t="s">
        <v>165</v>
      </c>
      <c r="P132" t="s">
        <v>165</v>
      </c>
      <c r="Q132" t="s">
        <v>165</v>
      </c>
      <c r="U132">
        <v>0.0</v>
      </c>
    </row>
    <row r="133">
      <c r="A133" t="s">
        <v>165</v>
      </c>
      <c r="B133" t="s">
        <v>165</v>
      </c>
      <c r="C133" t="s">
        <v>165</v>
      </c>
      <c r="E133" t="s">
        <v>165</v>
      </c>
      <c r="F133" t="s">
        <v>165</v>
      </c>
      <c r="J133">
        <v>0.0</v>
      </c>
      <c r="L133" t="s">
        <v>165</v>
      </c>
      <c r="M133" t="s">
        <v>165</v>
      </c>
      <c r="N133" t="s">
        <v>165</v>
      </c>
      <c r="P133" t="s">
        <v>165</v>
      </c>
      <c r="Q133" t="s">
        <v>165</v>
      </c>
      <c r="U133">
        <v>0.0</v>
      </c>
    </row>
    <row r="134">
      <c r="A134" t="s">
        <v>165</v>
      </c>
      <c r="B134" t="s">
        <v>165</v>
      </c>
      <c r="C134" t="s">
        <v>165</v>
      </c>
      <c r="E134" t="s">
        <v>165</v>
      </c>
      <c r="F134" t="s">
        <v>165</v>
      </c>
      <c r="J134">
        <v>0.0</v>
      </c>
      <c r="L134" t="s">
        <v>165</v>
      </c>
      <c r="M134" t="s">
        <v>165</v>
      </c>
      <c r="N134" t="s">
        <v>165</v>
      </c>
      <c r="P134" t="s">
        <v>165</v>
      </c>
      <c r="Q134" t="s">
        <v>165</v>
      </c>
      <c r="U134">
        <v>0.0</v>
      </c>
    </row>
    <row r="135">
      <c r="A135" t="s">
        <v>165</v>
      </c>
      <c r="B135" t="s">
        <v>165</v>
      </c>
      <c r="C135" t="s">
        <v>165</v>
      </c>
      <c r="E135" t="s">
        <v>165</v>
      </c>
      <c r="F135" t="s">
        <v>165</v>
      </c>
      <c r="J135">
        <v>0.0</v>
      </c>
      <c r="L135" t="s">
        <v>165</v>
      </c>
      <c r="M135" t="s">
        <v>165</v>
      </c>
      <c r="N135" t="s">
        <v>165</v>
      </c>
      <c r="P135" t="s">
        <v>165</v>
      </c>
      <c r="Q135" t="s">
        <v>165</v>
      </c>
      <c r="U135">
        <v>0.0</v>
      </c>
    </row>
    <row r="136">
      <c r="A136" t="s">
        <v>165</v>
      </c>
      <c r="B136" t="s">
        <v>165</v>
      </c>
      <c r="C136" t="s">
        <v>165</v>
      </c>
      <c r="E136" t="s">
        <v>165</v>
      </c>
      <c r="F136" t="s">
        <v>165</v>
      </c>
      <c r="J136">
        <v>0.0</v>
      </c>
      <c r="L136" t="s">
        <v>165</v>
      </c>
      <c r="M136" t="s">
        <v>165</v>
      </c>
      <c r="N136" t="s">
        <v>165</v>
      </c>
      <c r="P136" t="s">
        <v>165</v>
      </c>
      <c r="Q136" t="s">
        <v>165</v>
      </c>
      <c r="U136">
        <v>0.0</v>
      </c>
    </row>
    <row r="137">
      <c r="A137" t="s">
        <v>165</v>
      </c>
      <c r="B137" t="s">
        <v>165</v>
      </c>
      <c r="C137" t="s">
        <v>165</v>
      </c>
      <c r="E137" t="s">
        <v>165</v>
      </c>
      <c r="F137" t="s">
        <v>165</v>
      </c>
      <c r="J137">
        <v>0.0</v>
      </c>
      <c r="L137" t="s">
        <v>165</v>
      </c>
      <c r="M137" t="s">
        <v>165</v>
      </c>
      <c r="N137" t="s">
        <v>165</v>
      </c>
      <c r="P137" t="s">
        <v>165</v>
      </c>
      <c r="Q137" t="s">
        <v>165</v>
      </c>
      <c r="U137">
        <v>0.0</v>
      </c>
    </row>
    <row r="138">
      <c r="A138" t="s">
        <v>165</v>
      </c>
      <c r="B138" t="s">
        <v>165</v>
      </c>
      <c r="C138" t="s">
        <v>165</v>
      </c>
      <c r="E138" t="s">
        <v>165</v>
      </c>
      <c r="F138" t="s">
        <v>165</v>
      </c>
      <c r="J138">
        <v>0.0</v>
      </c>
      <c r="L138" t="s">
        <v>165</v>
      </c>
      <c r="M138" t="s">
        <v>165</v>
      </c>
      <c r="N138" t="s">
        <v>165</v>
      </c>
      <c r="P138" t="s">
        <v>165</v>
      </c>
      <c r="Q138" t="s">
        <v>165</v>
      </c>
      <c r="U138">
        <v>0.0</v>
      </c>
    </row>
    <row r="139">
      <c r="A139" t="s">
        <v>165</v>
      </c>
      <c r="B139" t="s">
        <v>165</v>
      </c>
      <c r="C139" t="s">
        <v>165</v>
      </c>
      <c r="E139" t="s">
        <v>165</v>
      </c>
      <c r="F139" t="s">
        <v>165</v>
      </c>
      <c r="J139">
        <v>0.0</v>
      </c>
      <c r="L139" t="s">
        <v>165</v>
      </c>
      <c r="M139" t="s">
        <v>165</v>
      </c>
      <c r="N139" t="s">
        <v>165</v>
      </c>
      <c r="P139" t="s">
        <v>165</v>
      </c>
      <c r="Q139" t="s">
        <v>165</v>
      </c>
      <c r="U139">
        <v>0.0</v>
      </c>
    </row>
    <row r="140">
      <c r="A140" t="s">
        <v>165</v>
      </c>
      <c r="B140" t="s">
        <v>165</v>
      </c>
      <c r="C140" t="s">
        <v>165</v>
      </c>
      <c r="E140" t="s">
        <v>165</v>
      </c>
      <c r="F140" t="s">
        <v>165</v>
      </c>
      <c r="J140">
        <v>0.0</v>
      </c>
      <c r="L140" t="s">
        <v>165</v>
      </c>
      <c r="M140" t="s">
        <v>165</v>
      </c>
      <c r="N140" t="s">
        <v>165</v>
      </c>
      <c r="P140" t="s">
        <v>165</v>
      </c>
      <c r="Q140" t="s">
        <v>165</v>
      </c>
      <c r="U140">
        <v>0.0</v>
      </c>
    </row>
    <row r="141">
      <c r="A141" t="s">
        <v>165</v>
      </c>
      <c r="B141" t="s">
        <v>165</v>
      </c>
      <c r="C141" t="s">
        <v>165</v>
      </c>
      <c r="E141" t="s">
        <v>165</v>
      </c>
      <c r="F141" t="s">
        <v>165</v>
      </c>
      <c r="J141">
        <v>0.0</v>
      </c>
      <c r="L141" t="s">
        <v>165</v>
      </c>
      <c r="M141" t="s">
        <v>165</v>
      </c>
      <c r="N141" t="s">
        <v>165</v>
      </c>
      <c r="P141" t="s">
        <v>165</v>
      </c>
      <c r="Q141" t="s">
        <v>165</v>
      </c>
      <c r="U141">
        <v>0.0</v>
      </c>
    </row>
    <row r="142">
      <c r="A142" t="s">
        <v>165</v>
      </c>
      <c r="B142" t="s">
        <v>165</v>
      </c>
      <c r="C142" t="s">
        <v>165</v>
      </c>
      <c r="E142" t="s">
        <v>165</v>
      </c>
      <c r="F142" t="s">
        <v>165</v>
      </c>
      <c r="J142">
        <v>0.0</v>
      </c>
      <c r="L142" t="s">
        <v>165</v>
      </c>
      <c r="M142" t="s">
        <v>165</v>
      </c>
      <c r="N142" t="s">
        <v>165</v>
      </c>
      <c r="P142" t="s">
        <v>165</v>
      </c>
      <c r="Q142" t="s">
        <v>165</v>
      </c>
      <c r="U142">
        <v>0.0</v>
      </c>
    </row>
    <row r="143">
      <c r="A143" t="s">
        <v>165</v>
      </c>
      <c r="B143" t="s">
        <v>165</v>
      </c>
      <c r="C143" t="s">
        <v>165</v>
      </c>
      <c r="E143" t="s">
        <v>165</v>
      </c>
      <c r="F143" t="s">
        <v>165</v>
      </c>
      <c r="J143">
        <v>0.0</v>
      </c>
      <c r="L143" t="s">
        <v>165</v>
      </c>
      <c r="M143" t="s">
        <v>165</v>
      </c>
      <c r="N143" t="s">
        <v>165</v>
      </c>
      <c r="P143" t="s">
        <v>165</v>
      </c>
      <c r="Q143" t="s">
        <v>165</v>
      </c>
      <c r="U143">
        <v>0.0</v>
      </c>
    </row>
    <row r="144">
      <c r="A144" t="s">
        <v>165</v>
      </c>
      <c r="B144" t="s">
        <v>165</v>
      </c>
      <c r="C144" t="s">
        <v>165</v>
      </c>
      <c r="E144" t="s">
        <v>165</v>
      </c>
      <c r="F144" t="s">
        <v>165</v>
      </c>
      <c r="J144">
        <v>0.0</v>
      </c>
      <c r="L144" t="s">
        <v>165</v>
      </c>
      <c r="M144" t="s">
        <v>165</v>
      </c>
      <c r="N144" t="s">
        <v>165</v>
      </c>
      <c r="P144" t="s">
        <v>165</v>
      </c>
      <c r="Q144" t="s">
        <v>165</v>
      </c>
      <c r="U144">
        <v>0.0</v>
      </c>
    </row>
    <row r="145">
      <c r="A145" t="s">
        <v>165</v>
      </c>
      <c r="B145" t="s">
        <v>165</v>
      </c>
      <c r="C145" t="s">
        <v>165</v>
      </c>
      <c r="E145" t="s">
        <v>165</v>
      </c>
      <c r="F145" t="s">
        <v>165</v>
      </c>
      <c r="J145">
        <v>0.0</v>
      </c>
      <c r="L145" t="s">
        <v>165</v>
      </c>
      <c r="M145" t="s">
        <v>165</v>
      </c>
      <c r="N145" t="s">
        <v>165</v>
      </c>
      <c r="P145" t="s">
        <v>165</v>
      </c>
      <c r="Q145" t="s">
        <v>165</v>
      </c>
      <c r="U145">
        <v>0.0</v>
      </c>
    </row>
    <row r="146">
      <c r="A146" t="s">
        <v>165</v>
      </c>
      <c r="B146" t="s">
        <v>165</v>
      </c>
      <c r="C146" t="s">
        <v>165</v>
      </c>
      <c r="E146" t="s">
        <v>165</v>
      </c>
      <c r="F146" t="s">
        <v>165</v>
      </c>
      <c r="J146">
        <v>0.0</v>
      </c>
      <c r="L146" t="s">
        <v>165</v>
      </c>
      <c r="M146" t="s">
        <v>165</v>
      </c>
      <c r="N146" t="s">
        <v>165</v>
      </c>
      <c r="P146" t="s">
        <v>165</v>
      </c>
      <c r="Q146" t="s">
        <v>165</v>
      </c>
      <c r="U146">
        <v>0.0</v>
      </c>
    </row>
    <row r="147">
      <c r="A147" t="s">
        <v>165</v>
      </c>
      <c r="B147" t="s">
        <v>165</v>
      </c>
      <c r="C147" t="s">
        <v>165</v>
      </c>
      <c r="E147" t="s">
        <v>165</v>
      </c>
      <c r="F147" t="s">
        <v>165</v>
      </c>
      <c r="J147">
        <v>0.0</v>
      </c>
      <c r="L147" t="s">
        <v>165</v>
      </c>
      <c r="M147" t="s">
        <v>165</v>
      </c>
      <c r="N147" t="s">
        <v>165</v>
      </c>
      <c r="P147" t="s">
        <v>165</v>
      </c>
      <c r="Q147" t="s">
        <v>165</v>
      </c>
      <c r="U147">
        <v>0.0</v>
      </c>
    </row>
    <row r="148">
      <c r="A148" t="s">
        <v>165</v>
      </c>
      <c r="B148" t="s">
        <v>165</v>
      </c>
      <c r="C148" t="s">
        <v>165</v>
      </c>
      <c r="E148" t="s">
        <v>165</v>
      </c>
      <c r="F148" t="s">
        <v>165</v>
      </c>
      <c r="J148">
        <v>0.0</v>
      </c>
      <c r="L148" t="s">
        <v>165</v>
      </c>
      <c r="M148" t="s">
        <v>165</v>
      </c>
      <c r="N148" t="s">
        <v>165</v>
      </c>
      <c r="P148" t="s">
        <v>165</v>
      </c>
      <c r="Q148" t="s">
        <v>165</v>
      </c>
      <c r="U148">
        <v>0.0</v>
      </c>
    </row>
    <row r="149">
      <c r="A149" t="s">
        <v>165</v>
      </c>
      <c r="B149" t="s">
        <v>165</v>
      </c>
      <c r="C149" t="s">
        <v>165</v>
      </c>
      <c r="E149" t="s">
        <v>165</v>
      </c>
      <c r="F149" t="s">
        <v>165</v>
      </c>
      <c r="J149">
        <v>0.0</v>
      </c>
      <c r="L149" t="s">
        <v>165</v>
      </c>
      <c r="M149" t="s">
        <v>165</v>
      </c>
      <c r="N149" t="s">
        <v>165</v>
      </c>
      <c r="P149" t="s">
        <v>165</v>
      </c>
      <c r="Q149" t="s">
        <v>165</v>
      </c>
      <c r="U149">
        <v>0.0</v>
      </c>
    </row>
    <row r="150">
      <c r="A150" t="s">
        <v>165</v>
      </c>
      <c r="B150" t="s">
        <v>165</v>
      </c>
      <c r="C150" t="s">
        <v>165</v>
      </c>
      <c r="E150" t="s">
        <v>165</v>
      </c>
      <c r="F150" t="s">
        <v>165</v>
      </c>
      <c r="J150">
        <v>0.0</v>
      </c>
      <c r="L150" t="s">
        <v>165</v>
      </c>
      <c r="M150" t="s">
        <v>165</v>
      </c>
      <c r="N150" t="s">
        <v>165</v>
      </c>
      <c r="P150" t="s">
        <v>165</v>
      </c>
      <c r="Q150" t="s">
        <v>165</v>
      </c>
      <c r="U150">
        <v>0.0</v>
      </c>
    </row>
    <row r="151">
      <c r="A151" t="s">
        <v>165</v>
      </c>
      <c r="B151" t="s">
        <v>165</v>
      </c>
      <c r="C151" t="s">
        <v>165</v>
      </c>
      <c r="E151" t="s">
        <v>165</v>
      </c>
      <c r="F151" t="s">
        <v>165</v>
      </c>
      <c r="J151">
        <v>0.0</v>
      </c>
      <c r="L151" t="s">
        <v>165</v>
      </c>
      <c r="M151" t="s">
        <v>165</v>
      </c>
      <c r="N151" t="s">
        <v>165</v>
      </c>
      <c r="P151" t="s">
        <v>165</v>
      </c>
      <c r="Q151" t="s">
        <v>165</v>
      </c>
      <c r="U151">
        <v>0.0</v>
      </c>
    </row>
    <row r="152">
      <c r="A152" t="s">
        <v>165</v>
      </c>
      <c r="B152" t="s">
        <v>165</v>
      </c>
      <c r="C152" t="s">
        <v>165</v>
      </c>
      <c r="E152" t="s">
        <v>165</v>
      </c>
      <c r="F152" t="s">
        <v>165</v>
      </c>
      <c r="J152">
        <v>0.0</v>
      </c>
      <c r="L152" t="s">
        <v>165</v>
      </c>
      <c r="M152" t="s">
        <v>165</v>
      </c>
      <c r="N152" t="s">
        <v>165</v>
      </c>
      <c r="P152" t="s">
        <v>165</v>
      </c>
      <c r="Q152" t="s">
        <v>165</v>
      </c>
      <c r="U152">
        <v>0.0</v>
      </c>
    </row>
    <row r="153">
      <c r="A153" t="s">
        <v>165</v>
      </c>
      <c r="B153" t="s">
        <v>165</v>
      </c>
      <c r="C153" t="s">
        <v>165</v>
      </c>
      <c r="E153" t="s">
        <v>165</v>
      </c>
      <c r="F153" t="s">
        <v>165</v>
      </c>
      <c r="J153">
        <v>0.0</v>
      </c>
      <c r="L153" t="s">
        <v>165</v>
      </c>
      <c r="M153" t="s">
        <v>165</v>
      </c>
      <c r="N153" t="s">
        <v>165</v>
      </c>
      <c r="P153" t="s">
        <v>165</v>
      </c>
      <c r="Q153" t="s">
        <v>165</v>
      </c>
      <c r="U153">
        <v>0.0</v>
      </c>
    </row>
    <row r="154">
      <c r="A154" t="s">
        <v>165</v>
      </c>
      <c r="B154" t="s">
        <v>165</v>
      </c>
      <c r="C154" t="s">
        <v>165</v>
      </c>
      <c r="E154" t="s">
        <v>165</v>
      </c>
      <c r="F154" t="s">
        <v>165</v>
      </c>
      <c r="J154">
        <v>0.0</v>
      </c>
      <c r="L154" t="s">
        <v>165</v>
      </c>
      <c r="M154" t="s">
        <v>165</v>
      </c>
      <c r="N154" t="s">
        <v>165</v>
      </c>
      <c r="P154" t="s">
        <v>165</v>
      </c>
      <c r="Q154" t="s">
        <v>165</v>
      </c>
      <c r="U154">
        <v>0.0</v>
      </c>
    </row>
    <row r="155">
      <c r="A155" t="s">
        <v>165</v>
      </c>
      <c r="B155" t="s">
        <v>165</v>
      </c>
      <c r="C155" t="s">
        <v>165</v>
      </c>
      <c r="E155" t="s">
        <v>165</v>
      </c>
      <c r="F155" t="s">
        <v>165</v>
      </c>
      <c r="J155">
        <v>0.0</v>
      </c>
      <c r="L155" t="s">
        <v>165</v>
      </c>
      <c r="M155" t="s">
        <v>165</v>
      </c>
      <c r="N155" t="s">
        <v>165</v>
      </c>
      <c r="P155" t="s">
        <v>165</v>
      </c>
      <c r="Q155" t="s">
        <v>165</v>
      </c>
      <c r="U155">
        <v>0.0</v>
      </c>
    </row>
    <row r="156">
      <c r="A156" t="s">
        <v>165</v>
      </c>
      <c r="B156" t="s">
        <v>165</v>
      </c>
      <c r="C156" t="s">
        <v>165</v>
      </c>
      <c r="E156" t="s">
        <v>165</v>
      </c>
      <c r="F156" t="s">
        <v>165</v>
      </c>
      <c r="J156">
        <v>0.0</v>
      </c>
      <c r="L156" t="s">
        <v>165</v>
      </c>
      <c r="M156" t="s">
        <v>165</v>
      </c>
      <c r="N156" t="s">
        <v>165</v>
      </c>
      <c r="P156" t="s">
        <v>165</v>
      </c>
      <c r="Q156" t="s">
        <v>165</v>
      </c>
      <c r="U156">
        <v>0.0</v>
      </c>
    </row>
    <row r="157">
      <c r="A157" t="s">
        <v>165</v>
      </c>
      <c r="B157" t="s">
        <v>165</v>
      </c>
      <c r="C157" t="s">
        <v>165</v>
      </c>
      <c r="E157" t="s">
        <v>165</v>
      </c>
      <c r="F157" t="s">
        <v>165</v>
      </c>
      <c r="J157">
        <v>0.0</v>
      </c>
      <c r="L157" t="s">
        <v>165</v>
      </c>
      <c r="M157" t="s">
        <v>165</v>
      </c>
      <c r="N157" t="s">
        <v>165</v>
      </c>
      <c r="P157" t="s">
        <v>165</v>
      </c>
      <c r="Q157" t="s">
        <v>165</v>
      </c>
      <c r="U157">
        <v>0.0</v>
      </c>
    </row>
    <row r="158">
      <c r="A158" t="s">
        <v>165</v>
      </c>
      <c r="B158" t="s">
        <v>165</v>
      </c>
      <c r="C158" t="s">
        <v>165</v>
      </c>
      <c r="E158" t="s">
        <v>165</v>
      </c>
      <c r="F158" t="s">
        <v>165</v>
      </c>
      <c r="J158">
        <v>0.0</v>
      </c>
      <c r="L158" t="s">
        <v>165</v>
      </c>
      <c r="M158" t="s">
        <v>165</v>
      </c>
      <c r="N158" t="s">
        <v>165</v>
      </c>
      <c r="P158" t="s">
        <v>165</v>
      </c>
      <c r="Q158" t="s">
        <v>165</v>
      </c>
      <c r="U158">
        <v>0.0</v>
      </c>
    </row>
    <row r="159">
      <c r="A159" t="s">
        <v>165</v>
      </c>
      <c r="B159" t="s">
        <v>165</v>
      </c>
      <c r="C159" t="s">
        <v>165</v>
      </c>
      <c r="E159" t="s">
        <v>165</v>
      </c>
      <c r="F159" t="s">
        <v>165</v>
      </c>
      <c r="J159">
        <v>0.0</v>
      </c>
      <c r="L159" t="s">
        <v>165</v>
      </c>
      <c r="M159" t="s">
        <v>165</v>
      </c>
      <c r="N159" t="s">
        <v>165</v>
      </c>
      <c r="P159" t="s">
        <v>165</v>
      </c>
      <c r="Q159" t="s">
        <v>165</v>
      </c>
      <c r="U159">
        <v>0.0</v>
      </c>
    </row>
    <row r="160">
      <c r="A160" t="s">
        <v>165</v>
      </c>
      <c r="B160" t="s">
        <v>165</v>
      </c>
      <c r="C160" t="s">
        <v>165</v>
      </c>
      <c r="E160" t="s">
        <v>165</v>
      </c>
      <c r="F160" t="s">
        <v>165</v>
      </c>
      <c r="J160">
        <v>0.0</v>
      </c>
      <c r="L160" t="s">
        <v>165</v>
      </c>
      <c r="M160" t="s">
        <v>165</v>
      </c>
      <c r="N160" t="s">
        <v>165</v>
      </c>
      <c r="P160" t="s">
        <v>165</v>
      </c>
      <c r="Q160" t="s">
        <v>165</v>
      </c>
      <c r="U160">
        <v>0.0</v>
      </c>
    </row>
    <row r="161">
      <c r="A161" t="s">
        <v>165</v>
      </c>
      <c r="B161" t="s">
        <v>165</v>
      </c>
      <c r="C161" t="s">
        <v>165</v>
      </c>
      <c r="E161" t="s">
        <v>165</v>
      </c>
      <c r="F161" t="s">
        <v>165</v>
      </c>
      <c r="J161">
        <v>0.0</v>
      </c>
      <c r="L161" t="s">
        <v>165</v>
      </c>
      <c r="M161" t="s">
        <v>165</v>
      </c>
      <c r="N161" t="s">
        <v>165</v>
      </c>
      <c r="P161" t="s">
        <v>165</v>
      </c>
      <c r="Q161" t="s">
        <v>165</v>
      </c>
      <c r="U161">
        <v>0.0</v>
      </c>
    </row>
    <row r="162">
      <c r="A162" t="s">
        <v>165</v>
      </c>
      <c r="B162" t="s">
        <v>165</v>
      </c>
      <c r="C162" t="s">
        <v>165</v>
      </c>
      <c r="E162" t="s">
        <v>165</v>
      </c>
      <c r="F162" t="s">
        <v>165</v>
      </c>
      <c r="J162">
        <v>0.0</v>
      </c>
      <c r="L162" t="s">
        <v>165</v>
      </c>
      <c r="M162" t="s">
        <v>165</v>
      </c>
      <c r="N162" t="s">
        <v>165</v>
      </c>
      <c r="P162" t="s">
        <v>165</v>
      </c>
      <c r="Q162" t="s">
        <v>165</v>
      </c>
      <c r="U162">
        <v>0.0</v>
      </c>
    </row>
    <row r="163">
      <c r="A163" t="s">
        <v>165</v>
      </c>
      <c r="B163" t="s">
        <v>165</v>
      </c>
      <c r="C163" t="s">
        <v>165</v>
      </c>
      <c r="E163" t="s">
        <v>165</v>
      </c>
      <c r="F163" t="s">
        <v>165</v>
      </c>
      <c r="J163">
        <v>0.0</v>
      </c>
      <c r="L163" t="s">
        <v>165</v>
      </c>
      <c r="M163" t="s">
        <v>165</v>
      </c>
      <c r="N163" t="s">
        <v>165</v>
      </c>
      <c r="P163" t="s">
        <v>165</v>
      </c>
      <c r="Q163" t="s">
        <v>165</v>
      </c>
      <c r="U163">
        <v>0.0</v>
      </c>
    </row>
    <row r="164">
      <c r="A164" t="s">
        <v>165</v>
      </c>
      <c r="B164" t="s">
        <v>165</v>
      </c>
      <c r="C164" t="s">
        <v>165</v>
      </c>
      <c r="E164" t="s">
        <v>165</v>
      </c>
      <c r="F164" t="s">
        <v>165</v>
      </c>
      <c r="J164">
        <v>0.0</v>
      </c>
      <c r="L164" t="s">
        <v>165</v>
      </c>
      <c r="M164" t="s">
        <v>165</v>
      </c>
      <c r="N164" t="s">
        <v>165</v>
      </c>
      <c r="P164" t="s">
        <v>165</v>
      </c>
      <c r="Q164" t="s">
        <v>165</v>
      </c>
      <c r="U164">
        <v>0.0</v>
      </c>
    </row>
    <row r="165">
      <c r="A165" t="s">
        <v>165</v>
      </c>
      <c r="B165" t="s">
        <v>165</v>
      </c>
      <c r="C165" t="s">
        <v>165</v>
      </c>
      <c r="E165" t="s">
        <v>165</v>
      </c>
      <c r="F165" t="s">
        <v>165</v>
      </c>
      <c r="J165">
        <v>0.0</v>
      </c>
      <c r="L165" t="s">
        <v>165</v>
      </c>
      <c r="M165" t="s">
        <v>165</v>
      </c>
      <c r="N165" t="s">
        <v>165</v>
      </c>
      <c r="P165" t="s">
        <v>165</v>
      </c>
      <c r="Q165" t="s">
        <v>165</v>
      </c>
      <c r="U165">
        <v>0.0</v>
      </c>
    </row>
    <row r="166">
      <c r="A166" t="s">
        <v>165</v>
      </c>
      <c r="B166" t="s">
        <v>165</v>
      </c>
      <c r="C166" t="s">
        <v>165</v>
      </c>
      <c r="E166" t="s">
        <v>165</v>
      </c>
      <c r="F166" t="s">
        <v>165</v>
      </c>
      <c r="J166">
        <v>0.0</v>
      </c>
      <c r="L166" t="s">
        <v>165</v>
      </c>
      <c r="M166" t="s">
        <v>165</v>
      </c>
      <c r="N166" t="s">
        <v>165</v>
      </c>
      <c r="P166" t="s">
        <v>165</v>
      </c>
      <c r="Q166" t="s">
        <v>165</v>
      </c>
      <c r="U166">
        <v>0.0</v>
      </c>
    </row>
    <row r="167">
      <c r="A167" t="s">
        <v>165</v>
      </c>
      <c r="B167" t="s">
        <v>165</v>
      </c>
      <c r="C167" t="s">
        <v>165</v>
      </c>
      <c r="E167" t="s">
        <v>165</v>
      </c>
      <c r="F167" t="s">
        <v>165</v>
      </c>
      <c r="J167">
        <v>0.0</v>
      </c>
      <c r="L167" t="s">
        <v>165</v>
      </c>
      <c r="M167" t="s">
        <v>165</v>
      </c>
      <c r="N167" t="s">
        <v>165</v>
      </c>
      <c r="P167" t="s">
        <v>165</v>
      </c>
      <c r="Q167" t="s">
        <v>165</v>
      </c>
      <c r="U167">
        <v>0.0</v>
      </c>
    </row>
    <row r="168">
      <c r="A168" t="s">
        <v>165</v>
      </c>
      <c r="B168" t="s">
        <v>165</v>
      </c>
      <c r="C168" t="s">
        <v>165</v>
      </c>
      <c r="E168" t="s">
        <v>165</v>
      </c>
      <c r="F168" t="s">
        <v>165</v>
      </c>
      <c r="J168">
        <v>0.0</v>
      </c>
      <c r="L168" t="s">
        <v>165</v>
      </c>
      <c r="M168" t="s">
        <v>165</v>
      </c>
      <c r="N168" t="s">
        <v>165</v>
      </c>
      <c r="P168" t="s">
        <v>165</v>
      </c>
      <c r="Q168" t="s">
        <v>165</v>
      </c>
      <c r="U168">
        <v>0.0</v>
      </c>
    </row>
    <row r="169">
      <c r="A169" t="s">
        <v>165</v>
      </c>
      <c r="B169" t="s">
        <v>165</v>
      </c>
      <c r="C169" t="s">
        <v>165</v>
      </c>
      <c r="E169" t="s">
        <v>165</v>
      </c>
      <c r="F169" t="s">
        <v>165</v>
      </c>
      <c r="J169">
        <v>0.0</v>
      </c>
      <c r="L169" t="s">
        <v>165</v>
      </c>
      <c r="M169" t="s">
        <v>165</v>
      </c>
      <c r="N169" t="s">
        <v>165</v>
      </c>
      <c r="P169" t="s">
        <v>165</v>
      </c>
      <c r="Q169" t="s">
        <v>165</v>
      </c>
      <c r="U169">
        <v>0.0</v>
      </c>
    </row>
    <row r="170">
      <c r="A170" t="s">
        <v>165</v>
      </c>
      <c r="B170" t="s">
        <v>165</v>
      </c>
      <c r="C170" t="s">
        <v>165</v>
      </c>
      <c r="E170" t="s">
        <v>165</v>
      </c>
      <c r="F170" t="s">
        <v>165</v>
      </c>
      <c r="J170">
        <v>0.0</v>
      </c>
      <c r="L170" t="s">
        <v>165</v>
      </c>
      <c r="M170" t="s">
        <v>165</v>
      </c>
      <c r="N170" t="s">
        <v>165</v>
      </c>
      <c r="P170" t="s">
        <v>165</v>
      </c>
      <c r="Q170" t="s">
        <v>165</v>
      </c>
      <c r="U170">
        <v>0.0</v>
      </c>
    </row>
    <row r="171">
      <c r="A171" t="s">
        <v>165</v>
      </c>
      <c r="B171" t="s">
        <v>165</v>
      </c>
      <c r="C171" t="s">
        <v>165</v>
      </c>
      <c r="E171" t="s">
        <v>165</v>
      </c>
      <c r="F171" t="s">
        <v>165</v>
      </c>
      <c r="J171">
        <v>0.0</v>
      </c>
      <c r="L171" t="s">
        <v>165</v>
      </c>
      <c r="M171" t="s">
        <v>165</v>
      </c>
      <c r="N171" t="s">
        <v>165</v>
      </c>
      <c r="P171" t="s">
        <v>165</v>
      </c>
      <c r="Q171" t="s">
        <v>165</v>
      </c>
      <c r="U171">
        <v>0.0</v>
      </c>
    </row>
    <row r="172">
      <c r="A172" t="s">
        <v>165</v>
      </c>
      <c r="B172" t="s">
        <v>165</v>
      </c>
      <c r="C172" t="s">
        <v>165</v>
      </c>
      <c r="E172" t="s">
        <v>165</v>
      </c>
      <c r="F172" t="s">
        <v>165</v>
      </c>
      <c r="J172">
        <v>0.0</v>
      </c>
      <c r="L172" t="s">
        <v>165</v>
      </c>
      <c r="M172" t="s">
        <v>165</v>
      </c>
      <c r="N172" t="s">
        <v>165</v>
      </c>
      <c r="P172" t="s">
        <v>165</v>
      </c>
      <c r="Q172" t="s">
        <v>165</v>
      </c>
      <c r="U172">
        <v>0.0</v>
      </c>
    </row>
    <row r="173">
      <c r="A173" t="s">
        <v>165</v>
      </c>
      <c r="B173" t="s">
        <v>165</v>
      </c>
      <c r="C173" t="s">
        <v>165</v>
      </c>
      <c r="E173" t="s">
        <v>165</v>
      </c>
      <c r="F173" t="s">
        <v>165</v>
      </c>
      <c r="J173">
        <v>0.0</v>
      </c>
      <c r="L173" t="s">
        <v>165</v>
      </c>
      <c r="M173" t="s">
        <v>165</v>
      </c>
      <c r="N173" t="s">
        <v>165</v>
      </c>
      <c r="P173" t="s">
        <v>165</v>
      </c>
      <c r="Q173" t="s">
        <v>165</v>
      </c>
      <c r="U173">
        <v>0.0</v>
      </c>
    </row>
    <row r="174">
      <c r="A174" t="s">
        <v>165</v>
      </c>
      <c r="B174" t="s">
        <v>165</v>
      </c>
      <c r="C174" t="s">
        <v>165</v>
      </c>
      <c r="E174" t="s">
        <v>165</v>
      </c>
      <c r="F174" t="s">
        <v>165</v>
      </c>
      <c r="J174">
        <v>0.0</v>
      </c>
      <c r="L174" t="s">
        <v>165</v>
      </c>
      <c r="M174" t="s">
        <v>165</v>
      </c>
      <c r="N174" t="s">
        <v>165</v>
      </c>
      <c r="P174" t="s">
        <v>165</v>
      </c>
      <c r="Q174" t="s">
        <v>165</v>
      </c>
      <c r="U174">
        <v>0.0</v>
      </c>
    </row>
    <row r="175">
      <c r="A175" t="s">
        <v>165</v>
      </c>
      <c r="B175" t="s">
        <v>165</v>
      </c>
      <c r="C175" t="s">
        <v>165</v>
      </c>
      <c r="E175" t="s">
        <v>165</v>
      </c>
      <c r="F175" t="s">
        <v>165</v>
      </c>
      <c r="J175">
        <v>0.0</v>
      </c>
      <c r="L175" t="s">
        <v>165</v>
      </c>
      <c r="M175" t="s">
        <v>165</v>
      </c>
      <c r="N175" t="s">
        <v>165</v>
      </c>
      <c r="P175" t="s">
        <v>165</v>
      </c>
      <c r="Q175" t="s">
        <v>165</v>
      </c>
      <c r="U175">
        <v>0.0</v>
      </c>
    </row>
    <row r="176">
      <c r="A176" t="s">
        <v>165</v>
      </c>
      <c r="B176" t="s">
        <v>165</v>
      </c>
      <c r="C176" t="s">
        <v>165</v>
      </c>
      <c r="E176" t="s">
        <v>165</v>
      </c>
      <c r="F176" t="s">
        <v>165</v>
      </c>
      <c r="J176">
        <v>0.0</v>
      </c>
      <c r="L176" t="s">
        <v>165</v>
      </c>
      <c r="M176" t="s">
        <v>165</v>
      </c>
      <c r="N176" t="s">
        <v>165</v>
      </c>
      <c r="P176" t="s">
        <v>165</v>
      </c>
      <c r="Q176" t="s">
        <v>165</v>
      </c>
      <c r="U176">
        <v>0.0</v>
      </c>
    </row>
    <row r="177">
      <c r="A177" t="s">
        <v>165</v>
      </c>
      <c r="B177" t="s">
        <v>165</v>
      </c>
      <c r="C177" t="s">
        <v>165</v>
      </c>
      <c r="E177" t="s">
        <v>165</v>
      </c>
      <c r="F177" t="s">
        <v>165</v>
      </c>
      <c r="J177">
        <v>0.0</v>
      </c>
      <c r="L177" t="s">
        <v>165</v>
      </c>
      <c r="M177" t="s">
        <v>165</v>
      </c>
      <c r="N177" t="s">
        <v>165</v>
      </c>
      <c r="P177" t="s">
        <v>165</v>
      </c>
      <c r="Q177" t="s">
        <v>165</v>
      </c>
      <c r="U177">
        <v>0.0</v>
      </c>
    </row>
    <row r="178">
      <c r="A178" t="s">
        <v>165</v>
      </c>
      <c r="B178" t="s">
        <v>165</v>
      </c>
      <c r="C178" t="s">
        <v>165</v>
      </c>
      <c r="E178" t="s">
        <v>165</v>
      </c>
      <c r="F178" t="s">
        <v>165</v>
      </c>
      <c r="J178">
        <v>0.0</v>
      </c>
      <c r="L178" t="s">
        <v>165</v>
      </c>
      <c r="M178" t="s">
        <v>165</v>
      </c>
      <c r="N178" t="s">
        <v>165</v>
      </c>
      <c r="P178" t="s">
        <v>165</v>
      </c>
      <c r="Q178" t="s">
        <v>165</v>
      </c>
      <c r="U178">
        <v>0.0</v>
      </c>
    </row>
    <row r="179">
      <c r="A179" t="s">
        <v>165</v>
      </c>
      <c r="B179" t="s">
        <v>165</v>
      </c>
      <c r="C179" t="s">
        <v>165</v>
      </c>
      <c r="E179" t="s">
        <v>165</v>
      </c>
      <c r="F179" t="s">
        <v>165</v>
      </c>
      <c r="J179">
        <v>0.0</v>
      </c>
      <c r="L179" t="s">
        <v>165</v>
      </c>
      <c r="M179" t="s">
        <v>165</v>
      </c>
      <c r="N179" t="s">
        <v>165</v>
      </c>
      <c r="P179" t="s">
        <v>165</v>
      </c>
      <c r="Q179" t="s">
        <v>165</v>
      </c>
      <c r="U179">
        <v>0.0</v>
      </c>
    </row>
    <row r="180">
      <c r="A180" t="s">
        <v>165</v>
      </c>
      <c r="B180" t="s">
        <v>165</v>
      </c>
      <c r="C180" t="s">
        <v>165</v>
      </c>
      <c r="E180" t="s">
        <v>165</v>
      </c>
      <c r="F180" t="s">
        <v>165</v>
      </c>
      <c r="J180">
        <v>0.0</v>
      </c>
      <c r="L180" t="s">
        <v>165</v>
      </c>
      <c r="M180" t="s">
        <v>165</v>
      </c>
      <c r="N180" t="s">
        <v>165</v>
      </c>
      <c r="P180" t="s">
        <v>165</v>
      </c>
      <c r="Q180" t="s">
        <v>165</v>
      </c>
      <c r="U180">
        <v>0.0</v>
      </c>
    </row>
    <row r="181">
      <c r="A181" t="s">
        <v>165</v>
      </c>
      <c r="B181" t="s">
        <v>165</v>
      </c>
      <c r="C181" t="s">
        <v>165</v>
      </c>
      <c r="E181" t="s">
        <v>165</v>
      </c>
      <c r="F181" t="s">
        <v>165</v>
      </c>
      <c r="J181">
        <v>0.0</v>
      </c>
      <c r="L181" t="s">
        <v>165</v>
      </c>
      <c r="M181" t="s">
        <v>165</v>
      </c>
      <c r="N181" t="s">
        <v>165</v>
      </c>
      <c r="P181" t="s">
        <v>165</v>
      </c>
      <c r="Q181" t="s">
        <v>165</v>
      </c>
      <c r="U181">
        <v>0.0</v>
      </c>
    </row>
    <row r="182">
      <c r="A182" t="s">
        <v>165</v>
      </c>
      <c r="B182" t="s">
        <v>165</v>
      </c>
      <c r="C182" t="s">
        <v>165</v>
      </c>
      <c r="E182" t="s">
        <v>165</v>
      </c>
      <c r="F182" t="s">
        <v>165</v>
      </c>
      <c r="J182">
        <v>0.0</v>
      </c>
      <c r="L182" t="s">
        <v>165</v>
      </c>
      <c r="M182" t="s">
        <v>165</v>
      </c>
      <c r="N182" t="s">
        <v>165</v>
      </c>
      <c r="P182" t="s">
        <v>165</v>
      </c>
      <c r="Q182" t="s">
        <v>165</v>
      </c>
      <c r="U182">
        <v>0.0</v>
      </c>
    </row>
    <row r="183">
      <c r="A183" t="s">
        <v>165</v>
      </c>
      <c r="B183" t="s">
        <v>165</v>
      </c>
      <c r="C183" t="s">
        <v>165</v>
      </c>
      <c r="E183" t="s">
        <v>165</v>
      </c>
      <c r="F183" t="s">
        <v>165</v>
      </c>
      <c r="J183">
        <v>0.0</v>
      </c>
      <c r="L183" t="s">
        <v>165</v>
      </c>
      <c r="M183" t="s">
        <v>165</v>
      </c>
      <c r="N183" t="s">
        <v>165</v>
      </c>
      <c r="P183" t="s">
        <v>165</v>
      </c>
      <c r="Q183" t="s">
        <v>165</v>
      </c>
      <c r="U183">
        <v>0.0</v>
      </c>
    </row>
    <row r="184">
      <c r="A184" t="s">
        <v>165</v>
      </c>
      <c r="B184" t="s">
        <v>165</v>
      </c>
      <c r="C184" t="s">
        <v>165</v>
      </c>
      <c r="E184" t="s">
        <v>165</v>
      </c>
      <c r="F184" t="s">
        <v>165</v>
      </c>
      <c r="J184">
        <v>0.0</v>
      </c>
      <c r="L184" t="s">
        <v>165</v>
      </c>
      <c r="M184" t="s">
        <v>165</v>
      </c>
      <c r="N184" t="s">
        <v>165</v>
      </c>
      <c r="P184" t="s">
        <v>165</v>
      </c>
      <c r="Q184" t="s">
        <v>165</v>
      </c>
      <c r="U184">
        <v>0.0</v>
      </c>
    </row>
    <row r="185">
      <c r="A185" t="s">
        <v>165</v>
      </c>
      <c r="B185" t="s">
        <v>165</v>
      </c>
      <c r="C185" t="s">
        <v>165</v>
      </c>
      <c r="E185" t="s">
        <v>165</v>
      </c>
      <c r="F185" t="s">
        <v>165</v>
      </c>
      <c r="J185">
        <v>0.0</v>
      </c>
      <c r="L185" t="s">
        <v>165</v>
      </c>
      <c r="M185" t="s">
        <v>165</v>
      </c>
      <c r="N185" t="s">
        <v>165</v>
      </c>
      <c r="P185" t="s">
        <v>165</v>
      </c>
      <c r="Q185" t="s">
        <v>165</v>
      </c>
      <c r="U185">
        <v>0.0</v>
      </c>
    </row>
    <row r="186">
      <c r="A186" t="s">
        <v>165</v>
      </c>
      <c r="B186" t="s">
        <v>165</v>
      </c>
      <c r="C186" t="s">
        <v>165</v>
      </c>
      <c r="E186" t="s">
        <v>165</v>
      </c>
      <c r="F186" t="s">
        <v>165</v>
      </c>
      <c r="J186">
        <v>0.0</v>
      </c>
      <c r="L186" t="s">
        <v>165</v>
      </c>
      <c r="M186" t="s">
        <v>165</v>
      </c>
      <c r="N186" t="s">
        <v>165</v>
      </c>
      <c r="P186" t="s">
        <v>165</v>
      </c>
      <c r="Q186" t="s">
        <v>165</v>
      </c>
      <c r="U186">
        <v>0.0</v>
      </c>
    </row>
    <row r="187">
      <c r="A187" t="s">
        <v>165</v>
      </c>
      <c r="B187" t="s">
        <v>165</v>
      </c>
      <c r="C187" t="s">
        <v>165</v>
      </c>
      <c r="E187" t="s">
        <v>165</v>
      </c>
      <c r="F187" t="s">
        <v>165</v>
      </c>
      <c r="J187">
        <v>0.0</v>
      </c>
      <c r="L187" t="s">
        <v>165</v>
      </c>
      <c r="M187" t="s">
        <v>165</v>
      </c>
      <c r="N187" t="s">
        <v>165</v>
      </c>
      <c r="P187" t="s">
        <v>165</v>
      </c>
      <c r="Q187" t="s">
        <v>165</v>
      </c>
      <c r="U187">
        <v>0.0</v>
      </c>
    </row>
    <row r="188">
      <c r="A188" t="s">
        <v>165</v>
      </c>
      <c r="B188" t="s">
        <v>165</v>
      </c>
      <c r="C188" t="s">
        <v>165</v>
      </c>
      <c r="E188" t="s">
        <v>165</v>
      </c>
      <c r="F188" t="s">
        <v>165</v>
      </c>
      <c r="J188">
        <v>0.0</v>
      </c>
      <c r="L188" t="s">
        <v>165</v>
      </c>
      <c r="M188" t="s">
        <v>165</v>
      </c>
      <c r="N188" t="s">
        <v>165</v>
      </c>
      <c r="P188" t="s">
        <v>165</v>
      </c>
      <c r="Q188" t="s">
        <v>165</v>
      </c>
      <c r="U188">
        <v>0.0</v>
      </c>
    </row>
    <row r="189">
      <c r="A189" t="s">
        <v>165</v>
      </c>
      <c r="B189" t="s">
        <v>165</v>
      </c>
      <c r="C189" t="s">
        <v>165</v>
      </c>
      <c r="E189" t="s">
        <v>165</v>
      </c>
      <c r="F189" t="s">
        <v>165</v>
      </c>
      <c r="J189">
        <v>0.0</v>
      </c>
      <c r="L189" t="s">
        <v>165</v>
      </c>
      <c r="M189" t="s">
        <v>165</v>
      </c>
      <c r="N189" t="s">
        <v>165</v>
      </c>
      <c r="P189" t="s">
        <v>165</v>
      </c>
      <c r="Q189" t="s">
        <v>165</v>
      </c>
      <c r="U189">
        <v>0.0</v>
      </c>
    </row>
    <row r="190">
      <c r="A190" t="s">
        <v>165</v>
      </c>
      <c r="B190" t="s">
        <v>165</v>
      </c>
      <c r="C190" t="s">
        <v>165</v>
      </c>
      <c r="E190" t="s">
        <v>165</v>
      </c>
      <c r="F190" t="s">
        <v>165</v>
      </c>
      <c r="J190">
        <v>0.0</v>
      </c>
      <c r="L190" t="s">
        <v>165</v>
      </c>
      <c r="M190" t="s">
        <v>165</v>
      </c>
      <c r="N190" t="s">
        <v>165</v>
      </c>
      <c r="P190" t="s">
        <v>165</v>
      </c>
      <c r="Q190" t="s">
        <v>165</v>
      </c>
      <c r="U190">
        <v>0.0</v>
      </c>
    </row>
    <row r="191">
      <c r="A191" t="s">
        <v>165</v>
      </c>
      <c r="B191" t="s">
        <v>165</v>
      </c>
      <c r="C191" t="s">
        <v>165</v>
      </c>
      <c r="E191" t="s">
        <v>165</v>
      </c>
      <c r="F191" t="s">
        <v>165</v>
      </c>
      <c r="J191">
        <v>0.0</v>
      </c>
      <c r="L191" t="s">
        <v>165</v>
      </c>
      <c r="M191" t="s">
        <v>165</v>
      </c>
      <c r="N191" t="s">
        <v>165</v>
      </c>
      <c r="P191" t="s">
        <v>165</v>
      </c>
      <c r="Q191" t="s">
        <v>165</v>
      </c>
      <c r="U191">
        <v>0.0</v>
      </c>
    </row>
    <row r="192">
      <c r="A192" t="s">
        <v>165</v>
      </c>
      <c r="B192" t="s">
        <v>165</v>
      </c>
      <c r="C192" t="s">
        <v>165</v>
      </c>
      <c r="E192" t="s">
        <v>165</v>
      </c>
      <c r="F192" t="s">
        <v>165</v>
      </c>
      <c r="J192">
        <v>0.0</v>
      </c>
      <c r="L192" t="s">
        <v>165</v>
      </c>
      <c r="M192" t="s">
        <v>165</v>
      </c>
      <c r="N192" t="s">
        <v>165</v>
      </c>
      <c r="P192" t="s">
        <v>165</v>
      </c>
      <c r="Q192" t="s">
        <v>165</v>
      </c>
      <c r="U192">
        <v>0.0</v>
      </c>
    </row>
    <row r="193">
      <c r="A193" t="s">
        <v>165</v>
      </c>
      <c r="B193" t="s">
        <v>165</v>
      </c>
      <c r="C193" t="s">
        <v>165</v>
      </c>
      <c r="E193" t="s">
        <v>165</v>
      </c>
      <c r="F193" t="s">
        <v>165</v>
      </c>
      <c r="J193">
        <v>0.0</v>
      </c>
      <c r="L193" t="s">
        <v>165</v>
      </c>
      <c r="M193" t="s">
        <v>165</v>
      </c>
      <c r="N193" t="s">
        <v>165</v>
      </c>
      <c r="P193" t="s">
        <v>165</v>
      </c>
      <c r="Q193" t="s">
        <v>165</v>
      </c>
      <c r="U193">
        <v>0.0</v>
      </c>
    </row>
    <row r="194">
      <c r="A194" t="s">
        <v>165</v>
      </c>
      <c r="B194" t="s">
        <v>165</v>
      </c>
      <c r="C194" t="s">
        <v>165</v>
      </c>
      <c r="E194" t="s">
        <v>165</v>
      </c>
      <c r="F194" t="s">
        <v>165</v>
      </c>
      <c r="J194">
        <v>0.0</v>
      </c>
      <c r="L194" t="s">
        <v>165</v>
      </c>
      <c r="M194" t="s">
        <v>165</v>
      </c>
      <c r="N194" t="s">
        <v>165</v>
      </c>
      <c r="P194" t="s">
        <v>165</v>
      </c>
      <c r="Q194" t="s">
        <v>165</v>
      </c>
      <c r="U194">
        <v>0.0</v>
      </c>
    </row>
    <row r="195">
      <c r="A195" t="s">
        <v>165</v>
      </c>
      <c r="B195" t="s">
        <v>165</v>
      </c>
      <c r="C195" t="s">
        <v>165</v>
      </c>
      <c r="E195" t="s">
        <v>165</v>
      </c>
      <c r="F195" t="s">
        <v>165</v>
      </c>
      <c r="J195">
        <v>0.0</v>
      </c>
      <c r="L195" t="s">
        <v>165</v>
      </c>
      <c r="M195" t="s">
        <v>165</v>
      </c>
      <c r="N195" t="s">
        <v>165</v>
      </c>
      <c r="P195" t="s">
        <v>165</v>
      </c>
      <c r="Q195" t="s">
        <v>165</v>
      </c>
      <c r="U195">
        <v>0.0</v>
      </c>
    </row>
    <row r="196">
      <c r="A196" t="s">
        <v>165</v>
      </c>
      <c r="B196" t="s">
        <v>165</v>
      </c>
      <c r="C196" t="s">
        <v>165</v>
      </c>
      <c r="E196" t="s">
        <v>165</v>
      </c>
      <c r="F196" t="s">
        <v>165</v>
      </c>
      <c r="J196">
        <v>0.0</v>
      </c>
      <c r="L196" t="s">
        <v>165</v>
      </c>
      <c r="M196" t="s">
        <v>165</v>
      </c>
      <c r="N196" t="s">
        <v>165</v>
      </c>
      <c r="P196" t="s">
        <v>165</v>
      </c>
      <c r="Q196" t="s">
        <v>165</v>
      </c>
      <c r="U196">
        <v>0.0</v>
      </c>
    </row>
    <row r="197">
      <c r="A197" t="s">
        <v>165</v>
      </c>
      <c r="B197" t="s">
        <v>165</v>
      </c>
      <c r="C197" t="s">
        <v>165</v>
      </c>
      <c r="E197" t="s">
        <v>165</v>
      </c>
      <c r="F197" t="s">
        <v>165</v>
      </c>
      <c r="J197">
        <v>0.0</v>
      </c>
      <c r="L197" t="s">
        <v>165</v>
      </c>
      <c r="M197" t="s">
        <v>165</v>
      </c>
      <c r="N197" t="s">
        <v>165</v>
      </c>
      <c r="P197" t="s">
        <v>165</v>
      </c>
      <c r="Q197" t="s">
        <v>165</v>
      </c>
      <c r="U197">
        <v>0.0</v>
      </c>
    </row>
    <row r="198">
      <c r="A198" t="s">
        <v>165</v>
      </c>
      <c r="B198" t="s">
        <v>165</v>
      </c>
      <c r="C198" t="s">
        <v>165</v>
      </c>
      <c r="E198" t="s">
        <v>165</v>
      </c>
      <c r="F198" t="s">
        <v>165</v>
      </c>
      <c r="J198">
        <v>0.0</v>
      </c>
      <c r="L198" t="s">
        <v>165</v>
      </c>
      <c r="M198" t="s">
        <v>165</v>
      </c>
      <c r="N198" t="s">
        <v>165</v>
      </c>
      <c r="P198" t="s">
        <v>165</v>
      </c>
      <c r="Q198" t="s">
        <v>165</v>
      </c>
      <c r="U198">
        <v>0.0</v>
      </c>
    </row>
    <row r="199">
      <c r="A199" t="s">
        <v>165</v>
      </c>
      <c r="B199" t="s">
        <v>165</v>
      </c>
      <c r="C199" t="s">
        <v>165</v>
      </c>
      <c r="E199" t="s">
        <v>165</v>
      </c>
      <c r="F199" t="s">
        <v>165</v>
      </c>
      <c r="J199">
        <v>0.0</v>
      </c>
      <c r="L199" t="s">
        <v>165</v>
      </c>
      <c r="M199" t="s">
        <v>165</v>
      </c>
      <c r="N199" t="s">
        <v>165</v>
      </c>
      <c r="P199" t="s">
        <v>165</v>
      </c>
      <c r="Q199" t="s">
        <v>165</v>
      </c>
      <c r="U199">
        <v>0.0</v>
      </c>
    </row>
    <row r="200">
      <c r="A200" t="s">
        <v>165</v>
      </c>
      <c r="B200" t="s">
        <v>165</v>
      </c>
      <c r="C200" t="s">
        <v>165</v>
      </c>
      <c r="E200" t="s">
        <v>165</v>
      </c>
      <c r="F200" t="s">
        <v>165</v>
      </c>
      <c r="J200">
        <v>0.0</v>
      </c>
      <c r="L200" t="s">
        <v>165</v>
      </c>
      <c r="M200" t="s">
        <v>165</v>
      </c>
      <c r="N200" t="s">
        <v>165</v>
      </c>
      <c r="P200" t="s">
        <v>165</v>
      </c>
      <c r="Q200" t="s">
        <v>165</v>
      </c>
      <c r="U200">
        <v>0.0</v>
      </c>
    </row>
    <row r="201">
      <c r="A201" t="s">
        <v>165</v>
      </c>
      <c r="B201" t="s">
        <v>165</v>
      </c>
      <c r="C201" t="s">
        <v>165</v>
      </c>
      <c r="E201" t="s">
        <v>165</v>
      </c>
      <c r="F201" t="s">
        <v>165</v>
      </c>
      <c r="J201">
        <v>0.0</v>
      </c>
      <c r="L201" t="s">
        <v>165</v>
      </c>
      <c r="M201" t="s">
        <v>165</v>
      </c>
      <c r="N201" t="s">
        <v>165</v>
      </c>
      <c r="P201" t="s">
        <v>165</v>
      </c>
      <c r="Q201" t="s">
        <v>165</v>
      </c>
      <c r="U201">
        <v>0.0</v>
      </c>
    </row>
    <row r="202">
      <c r="A202" t="s">
        <v>165</v>
      </c>
      <c r="B202" t="s">
        <v>165</v>
      </c>
      <c r="C202" t="s">
        <v>165</v>
      </c>
      <c r="E202" t="s">
        <v>165</v>
      </c>
      <c r="F202" t="s">
        <v>165</v>
      </c>
      <c r="J202">
        <v>0.0</v>
      </c>
      <c r="L202" t="s">
        <v>165</v>
      </c>
      <c r="M202" t="s">
        <v>165</v>
      </c>
      <c r="N202" t="s">
        <v>165</v>
      </c>
      <c r="P202" t="s">
        <v>165</v>
      </c>
      <c r="Q202" t="s">
        <v>165</v>
      </c>
      <c r="U202">
        <v>0.0</v>
      </c>
    </row>
    <row r="203">
      <c r="A203" t="s">
        <v>165</v>
      </c>
      <c r="B203" t="s">
        <v>165</v>
      </c>
      <c r="C203" t="s">
        <v>165</v>
      </c>
      <c r="E203" t="s">
        <v>165</v>
      </c>
      <c r="F203" t="s">
        <v>165</v>
      </c>
      <c r="J203">
        <v>0.0</v>
      </c>
      <c r="L203" t="s">
        <v>165</v>
      </c>
      <c r="M203" t="s">
        <v>165</v>
      </c>
      <c r="N203" t="s">
        <v>165</v>
      </c>
      <c r="P203" t="s">
        <v>165</v>
      </c>
      <c r="Q203" t="s">
        <v>165</v>
      </c>
      <c r="U203">
        <v>0.0</v>
      </c>
    </row>
    <row r="204">
      <c r="A204" t="s">
        <v>165</v>
      </c>
      <c r="B204" t="s">
        <v>165</v>
      </c>
      <c r="C204" t="s">
        <v>165</v>
      </c>
      <c r="E204" t="s">
        <v>165</v>
      </c>
      <c r="F204" t="s">
        <v>165</v>
      </c>
      <c r="J204">
        <v>0.0</v>
      </c>
      <c r="L204" t="s">
        <v>165</v>
      </c>
      <c r="M204" t="s">
        <v>165</v>
      </c>
      <c r="N204" t="s">
        <v>165</v>
      </c>
      <c r="P204" t="s">
        <v>165</v>
      </c>
      <c r="Q204" t="s">
        <v>165</v>
      </c>
      <c r="U204">
        <v>0.0</v>
      </c>
    </row>
    <row r="205">
      <c r="A205" t="s">
        <v>165</v>
      </c>
      <c r="B205" t="s">
        <v>165</v>
      </c>
      <c r="C205" t="s">
        <v>165</v>
      </c>
      <c r="E205" t="s">
        <v>165</v>
      </c>
      <c r="F205" t="s">
        <v>165</v>
      </c>
      <c r="J205">
        <v>0.0</v>
      </c>
      <c r="L205" t="s">
        <v>165</v>
      </c>
      <c r="M205" t="s">
        <v>165</v>
      </c>
      <c r="N205" t="s">
        <v>165</v>
      </c>
      <c r="P205" t="s">
        <v>165</v>
      </c>
      <c r="Q205" t="s">
        <v>165</v>
      </c>
      <c r="U205">
        <v>0.0</v>
      </c>
    </row>
    <row r="206">
      <c r="A206" t="s">
        <v>165</v>
      </c>
      <c r="B206" t="s">
        <v>165</v>
      </c>
      <c r="C206" t="s">
        <v>165</v>
      </c>
      <c r="E206" t="s">
        <v>165</v>
      </c>
      <c r="F206" t="s">
        <v>165</v>
      </c>
      <c r="J206">
        <v>0.0</v>
      </c>
      <c r="L206" t="s">
        <v>165</v>
      </c>
      <c r="M206" t="s">
        <v>165</v>
      </c>
      <c r="N206" t="s">
        <v>165</v>
      </c>
      <c r="P206" t="s">
        <v>165</v>
      </c>
      <c r="Q206" t="s">
        <v>165</v>
      </c>
      <c r="U206">
        <v>0.0</v>
      </c>
    </row>
    <row r="207">
      <c r="A207" t="s">
        <v>165</v>
      </c>
      <c r="B207" t="s">
        <v>165</v>
      </c>
      <c r="C207" t="s">
        <v>165</v>
      </c>
      <c r="E207" t="s">
        <v>165</v>
      </c>
      <c r="F207" t="s">
        <v>165</v>
      </c>
      <c r="J207">
        <v>0.0</v>
      </c>
      <c r="L207" t="s">
        <v>165</v>
      </c>
      <c r="M207" t="s">
        <v>165</v>
      </c>
      <c r="N207" t="s">
        <v>165</v>
      </c>
      <c r="P207" t="s">
        <v>165</v>
      </c>
      <c r="Q207" t="s">
        <v>165</v>
      </c>
      <c r="U207">
        <v>0.0</v>
      </c>
    </row>
    <row r="208">
      <c r="A208" t="s">
        <v>165</v>
      </c>
      <c r="B208" t="s">
        <v>165</v>
      </c>
      <c r="C208" t="s">
        <v>165</v>
      </c>
      <c r="E208" t="s">
        <v>165</v>
      </c>
      <c r="F208" t="s">
        <v>165</v>
      </c>
      <c r="J208">
        <v>0.0</v>
      </c>
      <c r="L208" t="s">
        <v>165</v>
      </c>
      <c r="M208" t="s">
        <v>165</v>
      </c>
      <c r="N208" t="s">
        <v>165</v>
      </c>
      <c r="P208" t="s">
        <v>165</v>
      </c>
      <c r="Q208" t="s">
        <v>165</v>
      </c>
      <c r="U208">
        <v>0.0</v>
      </c>
    </row>
    <row r="209">
      <c r="A209" t="s">
        <v>165</v>
      </c>
      <c r="B209" t="s">
        <v>165</v>
      </c>
      <c r="C209" t="s">
        <v>165</v>
      </c>
      <c r="E209" t="s">
        <v>165</v>
      </c>
      <c r="F209" t="s">
        <v>165</v>
      </c>
      <c r="J209">
        <v>0.0</v>
      </c>
      <c r="L209" t="s">
        <v>165</v>
      </c>
      <c r="M209" t="s">
        <v>165</v>
      </c>
      <c r="N209" t="s">
        <v>165</v>
      </c>
      <c r="P209" t="s">
        <v>165</v>
      </c>
      <c r="Q209" t="s">
        <v>165</v>
      </c>
      <c r="U209">
        <v>0.0</v>
      </c>
    </row>
    <row r="210">
      <c r="A210" t="s">
        <v>165</v>
      </c>
      <c r="B210" t="s">
        <v>165</v>
      </c>
      <c r="C210" t="s">
        <v>165</v>
      </c>
      <c r="E210" t="s">
        <v>165</v>
      </c>
      <c r="F210" t="s">
        <v>165</v>
      </c>
      <c r="J210">
        <v>0.0</v>
      </c>
      <c r="L210" t="s">
        <v>165</v>
      </c>
      <c r="M210" t="s">
        <v>165</v>
      </c>
      <c r="N210" t="s">
        <v>165</v>
      </c>
      <c r="P210" t="s">
        <v>165</v>
      </c>
      <c r="Q210" t="s">
        <v>165</v>
      </c>
      <c r="U210">
        <v>0.0</v>
      </c>
    </row>
    <row r="211">
      <c r="A211" t="s">
        <v>165</v>
      </c>
      <c r="B211" t="s">
        <v>165</v>
      </c>
      <c r="C211" t="s">
        <v>165</v>
      </c>
      <c r="E211" t="s">
        <v>165</v>
      </c>
      <c r="F211" t="s">
        <v>165</v>
      </c>
      <c r="J211">
        <v>0.0</v>
      </c>
      <c r="L211" t="s">
        <v>165</v>
      </c>
      <c r="M211" t="s">
        <v>165</v>
      </c>
      <c r="N211" t="s">
        <v>165</v>
      </c>
      <c r="P211" t="s">
        <v>165</v>
      </c>
      <c r="Q211" t="s">
        <v>165</v>
      </c>
      <c r="U211">
        <v>0.0</v>
      </c>
    </row>
    <row r="212">
      <c r="A212" t="s">
        <v>165</v>
      </c>
      <c r="B212" t="s">
        <v>165</v>
      </c>
      <c r="C212" t="s">
        <v>165</v>
      </c>
      <c r="E212" t="s">
        <v>165</v>
      </c>
      <c r="F212" t="s">
        <v>165</v>
      </c>
      <c r="J212">
        <v>0.0</v>
      </c>
      <c r="L212" t="s">
        <v>165</v>
      </c>
      <c r="M212" t="s">
        <v>165</v>
      </c>
      <c r="N212" t="s">
        <v>165</v>
      </c>
      <c r="P212" t="s">
        <v>165</v>
      </c>
      <c r="Q212" t="s">
        <v>165</v>
      </c>
      <c r="U212">
        <v>0.0</v>
      </c>
    </row>
    <row r="213">
      <c r="A213" t="s">
        <v>165</v>
      </c>
      <c r="B213" t="s">
        <v>165</v>
      </c>
      <c r="C213" t="s">
        <v>165</v>
      </c>
      <c r="E213" t="s">
        <v>165</v>
      </c>
      <c r="F213" t="s">
        <v>165</v>
      </c>
      <c r="J213">
        <v>0.0</v>
      </c>
      <c r="L213" t="s">
        <v>165</v>
      </c>
      <c r="M213" t="s">
        <v>165</v>
      </c>
      <c r="N213" t="s">
        <v>165</v>
      </c>
      <c r="P213" t="s">
        <v>165</v>
      </c>
      <c r="Q213" t="s">
        <v>165</v>
      </c>
      <c r="U213">
        <v>0.0</v>
      </c>
    </row>
    <row r="214">
      <c r="A214" t="s">
        <v>165</v>
      </c>
      <c r="B214" t="s">
        <v>165</v>
      </c>
      <c r="C214" t="s">
        <v>165</v>
      </c>
      <c r="E214" t="s">
        <v>165</v>
      </c>
      <c r="F214" t="s">
        <v>165</v>
      </c>
      <c r="J214">
        <v>0.0</v>
      </c>
      <c r="L214" t="s">
        <v>165</v>
      </c>
      <c r="M214" t="s">
        <v>165</v>
      </c>
      <c r="N214" t="s">
        <v>165</v>
      </c>
      <c r="P214" t="s">
        <v>165</v>
      </c>
      <c r="Q214" t="s">
        <v>165</v>
      </c>
      <c r="U214">
        <v>0.0</v>
      </c>
    </row>
    <row r="215">
      <c r="A215" t="s">
        <v>165</v>
      </c>
      <c r="B215" t="s">
        <v>165</v>
      </c>
      <c r="C215" t="s">
        <v>165</v>
      </c>
      <c r="E215" t="s">
        <v>165</v>
      </c>
      <c r="F215" t="s">
        <v>165</v>
      </c>
      <c r="J215">
        <v>0.0</v>
      </c>
      <c r="L215" t="s">
        <v>165</v>
      </c>
      <c r="M215" t="s">
        <v>165</v>
      </c>
      <c r="N215" t="s">
        <v>165</v>
      </c>
      <c r="P215" t="s">
        <v>165</v>
      </c>
      <c r="Q215" t="s">
        <v>165</v>
      </c>
      <c r="U215">
        <v>0.0</v>
      </c>
    </row>
    <row r="216">
      <c r="A216" t="s">
        <v>165</v>
      </c>
      <c r="B216" t="s">
        <v>165</v>
      </c>
      <c r="C216" t="s">
        <v>165</v>
      </c>
      <c r="E216" t="s">
        <v>165</v>
      </c>
      <c r="F216" t="s">
        <v>165</v>
      </c>
      <c r="J216">
        <v>0.0</v>
      </c>
      <c r="L216" t="s">
        <v>165</v>
      </c>
      <c r="M216" t="s">
        <v>165</v>
      </c>
      <c r="N216" t="s">
        <v>165</v>
      </c>
      <c r="P216" t="s">
        <v>165</v>
      </c>
      <c r="Q216" t="s">
        <v>165</v>
      </c>
      <c r="U216">
        <v>0.0</v>
      </c>
    </row>
    <row r="217">
      <c r="A217" t="s">
        <v>165</v>
      </c>
      <c r="B217" t="s">
        <v>165</v>
      </c>
      <c r="C217" t="s">
        <v>165</v>
      </c>
      <c r="E217" t="s">
        <v>165</v>
      </c>
      <c r="F217" t="s">
        <v>165</v>
      </c>
      <c r="J217">
        <v>0.0</v>
      </c>
      <c r="L217" t="s">
        <v>165</v>
      </c>
      <c r="M217" t="s">
        <v>165</v>
      </c>
      <c r="N217" t="s">
        <v>165</v>
      </c>
      <c r="P217" t="s">
        <v>165</v>
      </c>
      <c r="Q217" t="s">
        <v>165</v>
      </c>
      <c r="U217">
        <v>0.0</v>
      </c>
    </row>
    <row r="218">
      <c r="A218" t="s">
        <v>165</v>
      </c>
      <c r="B218" t="s">
        <v>165</v>
      </c>
      <c r="C218" t="s">
        <v>165</v>
      </c>
      <c r="E218" t="s">
        <v>165</v>
      </c>
      <c r="F218" t="s">
        <v>165</v>
      </c>
      <c r="J218">
        <v>0.0</v>
      </c>
      <c r="L218" t="s">
        <v>165</v>
      </c>
      <c r="M218" t="s">
        <v>165</v>
      </c>
      <c r="N218" t="s">
        <v>165</v>
      </c>
      <c r="P218" t="s">
        <v>165</v>
      </c>
      <c r="Q218" t="s">
        <v>165</v>
      </c>
      <c r="U218">
        <v>0.0</v>
      </c>
    </row>
    <row r="219">
      <c r="A219" t="s">
        <v>165</v>
      </c>
      <c r="B219" t="s">
        <v>165</v>
      </c>
      <c r="C219" t="s">
        <v>165</v>
      </c>
      <c r="E219" t="s">
        <v>165</v>
      </c>
      <c r="F219" t="s">
        <v>165</v>
      </c>
      <c r="J219">
        <v>0.0</v>
      </c>
      <c r="L219" t="s">
        <v>165</v>
      </c>
      <c r="M219" t="s">
        <v>165</v>
      </c>
      <c r="N219" t="s">
        <v>165</v>
      </c>
      <c r="P219" t="s">
        <v>165</v>
      </c>
      <c r="Q219" t="s">
        <v>165</v>
      </c>
      <c r="U219">
        <v>0.0</v>
      </c>
    </row>
    <row r="220">
      <c r="A220" t="s">
        <v>165</v>
      </c>
      <c r="B220" t="s">
        <v>165</v>
      </c>
      <c r="C220" t="s">
        <v>165</v>
      </c>
      <c r="E220" t="s">
        <v>165</v>
      </c>
      <c r="F220" t="s">
        <v>165</v>
      </c>
      <c r="J220">
        <v>0.0</v>
      </c>
      <c r="L220" t="s">
        <v>165</v>
      </c>
      <c r="M220" t="s">
        <v>165</v>
      </c>
      <c r="N220" t="s">
        <v>165</v>
      </c>
      <c r="P220" t="s">
        <v>165</v>
      </c>
      <c r="Q220" t="s">
        <v>165</v>
      </c>
      <c r="U220">
        <v>0.0</v>
      </c>
    </row>
    <row r="221">
      <c r="A221" t="s">
        <v>165</v>
      </c>
      <c r="B221" t="s">
        <v>165</v>
      </c>
      <c r="C221" t="s">
        <v>165</v>
      </c>
      <c r="E221" t="s">
        <v>165</v>
      </c>
      <c r="F221" t="s">
        <v>165</v>
      </c>
      <c r="J221">
        <v>0.0</v>
      </c>
      <c r="L221" t="s">
        <v>165</v>
      </c>
      <c r="M221" t="s">
        <v>165</v>
      </c>
      <c r="N221" t="s">
        <v>165</v>
      </c>
      <c r="P221" t="s">
        <v>165</v>
      </c>
      <c r="Q221" t="s">
        <v>165</v>
      </c>
      <c r="U221">
        <v>0.0</v>
      </c>
    </row>
    <row r="222">
      <c r="A222" t="s">
        <v>165</v>
      </c>
      <c r="B222" t="s">
        <v>165</v>
      </c>
      <c r="C222" t="s">
        <v>165</v>
      </c>
      <c r="E222" t="s">
        <v>165</v>
      </c>
      <c r="F222" t="s">
        <v>165</v>
      </c>
      <c r="J222">
        <v>0.0</v>
      </c>
      <c r="L222" t="s">
        <v>165</v>
      </c>
      <c r="M222" t="s">
        <v>165</v>
      </c>
      <c r="N222" t="s">
        <v>165</v>
      </c>
      <c r="P222" t="s">
        <v>165</v>
      </c>
      <c r="Q222" t="s">
        <v>165</v>
      </c>
      <c r="U222">
        <v>0.0</v>
      </c>
    </row>
    <row r="223">
      <c r="A223" t="s">
        <v>165</v>
      </c>
      <c r="B223" t="s">
        <v>165</v>
      </c>
      <c r="C223" t="s">
        <v>165</v>
      </c>
      <c r="E223" t="s">
        <v>165</v>
      </c>
      <c r="F223" t="s">
        <v>165</v>
      </c>
      <c r="J223">
        <v>0.0</v>
      </c>
      <c r="L223" t="s">
        <v>165</v>
      </c>
      <c r="M223" t="s">
        <v>165</v>
      </c>
      <c r="N223" t="s">
        <v>165</v>
      </c>
      <c r="P223" t="s">
        <v>165</v>
      </c>
      <c r="Q223" t="s">
        <v>165</v>
      </c>
      <c r="U223">
        <v>0.0</v>
      </c>
    </row>
    <row r="224">
      <c r="A224" t="s">
        <v>165</v>
      </c>
      <c r="B224" t="s">
        <v>165</v>
      </c>
      <c r="C224" t="s">
        <v>165</v>
      </c>
      <c r="E224" t="s">
        <v>165</v>
      </c>
      <c r="F224" t="s">
        <v>165</v>
      </c>
      <c r="J224">
        <v>0.0</v>
      </c>
      <c r="L224" t="s">
        <v>165</v>
      </c>
      <c r="M224" t="s">
        <v>165</v>
      </c>
      <c r="N224" t="s">
        <v>165</v>
      </c>
      <c r="P224" t="s">
        <v>165</v>
      </c>
      <c r="Q224" t="s">
        <v>165</v>
      </c>
      <c r="U224">
        <v>0.0</v>
      </c>
    </row>
    <row r="225">
      <c r="A225" t="s">
        <v>165</v>
      </c>
      <c r="B225" t="s">
        <v>165</v>
      </c>
      <c r="C225" t="s">
        <v>165</v>
      </c>
      <c r="E225" t="s">
        <v>165</v>
      </c>
      <c r="F225" t="s">
        <v>165</v>
      </c>
      <c r="J225">
        <v>0.0</v>
      </c>
      <c r="L225" t="s">
        <v>165</v>
      </c>
      <c r="M225" t="s">
        <v>165</v>
      </c>
      <c r="N225" t="s">
        <v>165</v>
      </c>
      <c r="P225" t="s">
        <v>165</v>
      </c>
      <c r="Q225" t="s">
        <v>165</v>
      </c>
      <c r="U225">
        <v>0.0</v>
      </c>
    </row>
    <row r="226">
      <c r="A226" t="s">
        <v>165</v>
      </c>
      <c r="B226" t="s">
        <v>165</v>
      </c>
      <c r="C226" t="s">
        <v>165</v>
      </c>
      <c r="E226" t="s">
        <v>165</v>
      </c>
      <c r="F226" t="s">
        <v>165</v>
      </c>
      <c r="J226">
        <v>0.0</v>
      </c>
      <c r="L226" t="s">
        <v>165</v>
      </c>
      <c r="M226" t="s">
        <v>165</v>
      </c>
      <c r="N226" t="s">
        <v>165</v>
      </c>
      <c r="P226" t="s">
        <v>165</v>
      </c>
      <c r="Q226" t="s">
        <v>165</v>
      </c>
      <c r="U226">
        <v>0.0</v>
      </c>
    </row>
    <row r="227">
      <c r="A227" t="s">
        <v>165</v>
      </c>
      <c r="B227" t="s">
        <v>165</v>
      </c>
      <c r="C227" t="s">
        <v>165</v>
      </c>
      <c r="E227" t="s">
        <v>165</v>
      </c>
      <c r="F227" t="s">
        <v>165</v>
      </c>
      <c r="J227">
        <v>0.0</v>
      </c>
      <c r="L227" t="s">
        <v>165</v>
      </c>
      <c r="M227" t="s">
        <v>165</v>
      </c>
      <c r="N227" t="s">
        <v>165</v>
      </c>
      <c r="P227" t="s">
        <v>165</v>
      </c>
      <c r="Q227" t="s">
        <v>165</v>
      </c>
      <c r="U227">
        <v>0.0</v>
      </c>
    </row>
    <row r="228">
      <c r="A228" t="s">
        <v>165</v>
      </c>
      <c r="B228" t="s">
        <v>165</v>
      </c>
      <c r="C228" t="s">
        <v>165</v>
      </c>
      <c r="E228" t="s">
        <v>165</v>
      </c>
      <c r="F228" t="s">
        <v>165</v>
      </c>
      <c r="J228">
        <v>0.0</v>
      </c>
      <c r="L228" t="s">
        <v>165</v>
      </c>
      <c r="M228" t="s">
        <v>165</v>
      </c>
      <c r="N228" t="s">
        <v>165</v>
      </c>
      <c r="P228" t="s">
        <v>165</v>
      </c>
      <c r="Q228" t="s">
        <v>165</v>
      </c>
      <c r="U228">
        <v>0.0</v>
      </c>
    </row>
    <row r="229">
      <c r="A229" t="s">
        <v>165</v>
      </c>
      <c r="B229" t="s">
        <v>165</v>
      </c>
      <c r="C229" t="s">
        <v>165</v>
      </c>
      <c r="E229" t="s">
        <v>165</v>
      </c>
      <c r="F229" t="s">
        <v>165</v>
      </c>
      <c r="J229">
        <v>0.0</v>
      </c>
      <c r="L229" t="s">
        <v>165</v>
      </c>
      <c r="M229" t="s">
        <v>165</v>
      </c>
      <c r="N229" t="s">
        <v>165</v>
      </c>
      <c r="P229" t="s">
        <v>165</v>
      </c>
      <c r="Q229" t="s">
        <v>165</v>
      </c>
      <c r="U229">
        <v>0.0</v>
      </c>
    </row>
    <row r="230">
      <c r="A230" t="s">
        <v>165</v>
      </c>
      <c r="B230" t="s">
        <v>165</v>
      </c>
      <c r="C230" t="s">
        <v>165</v>
      </c>
      <c r="E230" t="s">
        <v>165</v>
      </c>
      <c r="F230" t="s">
        <v>165</v>
      </c>
      <c r="J230">
        <v>0.0</v>
      </c>
      <c r="L230" t="s">
        <v>165</v>
      </c>
      <c r="M230" t="s">
        <v>165</v>
      </c>
      <c r="N230" t="s">
        <v>165</v>
      </c>
      <c r="P230" t="s">
        <v>165</v>
      </c>
      <c r="Q230" t="s">
        <v>165</v>
      </c>
      <c r="U230">
        <v>0.0</v>
      </c>
    </row>
    <row r="231">
      <c r="A231" t="s">
        <v>165</v>
      </c>
      <c r="B231" t="s">
        <v>165</v>
      </c>
      <c r="C231" t="s">
        <v>165</v>
      </c>
      <c r="E231" t="s">
        <v>165</v>
      </c>
      <c r="F231" t="s">
        <v>165</v>
      </c>
      <c r="J231">
        <v>0.0</v>
      </c>
      <c r="L231" t="s">
        <v>165</v>
      </c>
      <c r="M231" t="s">
        <v>165</v>
      </c>
      <c r="N231" t="s">
        <v>165</v>
      </c>
      <c r="P231" t="s">
        <v>165</v>
      </c>
      <c r="Q231" t="s">
        <v>165</v>
      </c>
      <c r="U231">
        <v>0.0</v>
      </c>
    </row>
    <row r="232">
      <c r="A232" t="s">
        <v>165</v>
      </c>
      <c r="B232" t="s">
        <v>165</v>
      </c>
      <c r="C232" t="s">
        <v>165</v>
      </c>
      <c r="E232" t="s">
        <v>165</v>
      </c>
      <c r="F232" t="s">
        <v>165</v>
      </c>
      <c r="J232">
        <v>0.0</v>
      </c>
      <c r="L232" t="s">
        <v>165</v>
      </c>
      <c r="M232" t="s">
        <v>165</v>
      </c>
      <c r="N232" t="s">
        <v>165</v>
      </c>
      <c r="P232" t="s">
        <v>165</v>
      </c>
      <c r="Q232" t="s">
        <v>165</v>
      </c>
      <c r="U232">
        <v>0.0</v>
      </c>
    </row>
    <row r="233">
      <c r="A233" t="s">
        <v>165</v>
      </c>
      <c r="B233" t="s">
        <v>165</v>
      </c>
      <c r="C233" t="s">
        <v>165</v>
      </c>
      <c r="E233" t="s">
        <v>165</v>
      </c>
      <c r="F233" t="s">
        <v>165</v>
      </c>
      <c r="J233">
        <v>0.0</v>
      </c>
      <c r="L233" t="s">
        <v>165</v>
      </c>
      <c r="M233" t="s">
        <v>165</v>
      </c>
      <c r="N233" t="s">
        <v>165</v>
      </c>
      <c r="P233" t="s">
        <v>165</v>
      </c>
      <c r="Q233" t="s">
        <v>165</v>
      </c>
      <c r="U233">
        <v>0.0</v>
      </c>
    </row>
    <row r="234">
      <c r="A234" t="s">
        <v>165</v>
      </c>
      <c r="B234" t="s">
        <v>165</v>
      </c>
      <c r="C234" t="s">
        <v>165</v>
      </c>
      <c r="E234" t="s">
        <v>165</v>
      </c>
      <c r="F234" t="s">
        <v>165</v>
      </c>
      <c r="J234">
        <v>0.0</v>
      </c>
      <c r="L234" t="s">
        <v>165</v>
      </c>
      <c r="M234" t="s">
        <v>165</v>
      </c>
      <c r="N234" t="s">
        <v>165</v>
      </c>
      <c r="P234" t="s">
        <v>165</v>
      </c>
      <c r="Q234" t="s">
        <v>165</v>
      </c>
      <c r="U234">
        <v>0.0</v>
      </c>
    </row>
    <row r="235">
      <c r="A235" t="s">
        <v>165</v>
      </c>
      <c r="B235" t="s">
        <v>165</v>
      </c>
      <c r="C235" t="s">
        <v>165</v>
      </c>
      <c r="E235" t="s">
        <v>165</v>
      </c>
      <c r="F235" t="s">
        <v>165</v>
      </c>
      <c r="J235">
        <v>0.0</v>
      </c>
      <c r="L235" t="s">
        <v>165</v>
      </c>
      <c r="M235" t="s">
        <v>165</v>
      </c>
      <c r="N235" t="s">
        <v>165</v>
      </c>
      <c r="P235" t="s">
        <v>165</v>
      </c>
      <c r="Q235" t="s">
        <v>165</v>
      </c>
      <c r="U235">
        <v>0.0</v>
      </c>
    </row>
    <row r="236">
      <c r="A236" t="s">
        <v>165</v>
      </c>
      <c r="B236" t="s">
        <v>165</v>
      </c>
      <c r="C236" t="s">
        <v>165</v>
      </c>
      <c r="E236" t="s">
        <v>165</v>
      </c>
      <c r="F236" t="s">
        <v>165</v>
      </c>
      <c r="J236">
        <v>0.0</v>
      </c>
      <c r="L236" t="s">
        <v>165</v>
      </c>
      <c r="M236" t="s">
        <v>165</v>
      </c>
      <c r="N236" t="s">
        <v>165</v>
      </c>
      <c r="P236" t="s">
        <v>165</v>
      </c>
      <c r="Q236" t="s">
        <v>165</v>
      </c>
      <c r="U236">
        <v>0.0</v>
      </c>
    </row>
    <row r="237">
      <c r="A237" t="s">
        <v>165</v>
      </c>
      <c r="B237" t="s">
        <v>165</v>
      </c>
      <c r="C237" t="s">
        <v>165</v>
      </c>
      <c r="E237" t="s">
        <v>165</v>
      </c>
      <c r="F237" t="s">
        <v>165</v>
      </c>
      <c r="J237">
        <v>0.0</v>
      </c>
      <c r="L237" t="s">
        <v>165</v>
      </c>
      <c r="M237" t="s">
        <v>165</v>
      </c>
      <c r="N237" t="s">
        <v>165</v>
      </c>
      <c r="P237" t="s">
        <v>165</v>
      </c>
      <c r="Q237" t="s">
        <v>165</v>
      </c>
      <c r="U237">
        <v>0.0</v>
      </c>
    </row>
    <row r="238">
      <c r="A238" t="s">
        <v>165</v>
      </c>
      <c r="B238" t="s">
        <v>165</v>
      </c>
      <c r="C238" t="s">
        <v>165</v>
      </c>
      <c r="E238" t="s">
        <v>165</v>
      </c>
      <c r="F238" t="s">
        <v>165</v>
      </c>
      <c r="J238">
        <v>0.0</v>
      </c>
      <c r="L238" t="s">
        <v>165</v>
      </c>
      <c r="M238" t="s">
        <v>165</v>
      </c>
      <c r="N238" t="s">
        <v>165</v>
      </c>
      <c r="P238" t="s">
        <v>165</v>
      </c>
      <c r="Q238" t="s">
        <v>165</v>
      </c>
      <c r="U238">
        <v>0.0</v>
      </c>
    </row>
    <row r="239">
      <c r="A239" t="s">
        <v>165</v>
      </c>
      <c r="B239" t="s">
        <v>165</v>
      </c>
      <c r="C239" t="s">
        <v>165</v>
      </c>
      <c r="E239" t="s">
        <v>165</v>
      </c>
      <c r="F239" t="s">
        <v>165</v>
      </c>
      <c r="J239">
        <v>0.0</v>
      </c>
      <c r="L239" t="s">
        <v>165</v>
      </c>
      <c r="M239" t="s">
        <v>165</v>
      </c>
      <c r="N239" t="s">
        <v>165</v>
      </c>
      <c r="P239" t="s">
        <v>165</v>
      </c>
      <c r="Q239" t="s">
        <v>165</v>
      </c>
      <c r="U239">
        <v>0.0</v>
      </c>
    </row>
    <row r="240">
      <c r="A240" t="s">
        <v>165</v>
      </c>
      <c r="B240" t="s">
        <v>165</v>
      </c>
      <c r="C240" t="s">
        <v>165</v>
      </c>
      <c r="E240" t="s">
        <v>165</v>
      </c>
      <c r="F240" t="s">
        <v>165</v>
      </c>
      <c r="J240">
        <v>0.0</v>
      </c>
      <c r="L240" t="s">
        <v>165</v>
      </c>
      <c r="M240" t="s">
        <v>165</v>
      </c>
      <c r="N240" t="s">
        <v>165</v>
      </c>
      <c r="P240" t="s">
        <v>165</v>
      </c>
      <c r="Q240" t="s">
        <v>165</v>
      </c>
      <c r="U240">
        <v>0.0</v>
      </c>
    </row>
    <row r="241">
      <c r="A241" t="s">
        <v>165</v>
      </c>
      <c r="B241" t="s">
        <v>165</v>
      </c>
      <c r="C241" t="s">
        <v>165</v>
      </c>
      <c r="E241" t="s">
        <v>165</v>
      </c>
      <c r="F241" t="s">
        <v>165</v>
      </c>
      <c r="J241">
        <v>0.0</v>
      </c>
      <c r="L241" t="s">
        <v>165</v>
      </c>
      <c r="M241" t="s">
        <v>165</v>
      </c>
      <c r="N241" t="s">
        <v>165</v>
      </c>
      <c r="P241" t="s">
        <v>165</v>
      </c>
      <c r="Q241" t="s">
        <v>165</v>
      </c>
      <c r="U241">
        <v>0.0</v>
      </c>
    </row>
    <row r="242">
      <c r="A242" t="s">
        <v>165</v>
      </c>
      <c r="B242" t="s">
        <v>165</v>
      </c>
      <c r="C242" t="s">
        <v>165</v>
      </c>
      <c r="E242" t="s">
        <v>165</v>
      </c>
      <c r="F242" t="s">
        <v>165</v>
      </c>
      <c r="J242">
        <v>0.0</v>
      </c>
      <c r="L242" t="s">
        <v>165</v>
      </c>
      <c r="M242" t="s">
        <v>165</v>
      </c>
      <c r="N242" t="s">
        <v>165</v>
      </c>
      <c r="P242" t="s">
        <v>165</v>
      </c>
      <c r="Q242" t="s">
        <v>165</v>
      </c>
      <c r="U242">
        <v>0.0</v>
      </c>
    </row>
    <row r="243">
      <c r="A243" t="s">
        <v>165</v>
      </c>
      <c r="B243" t="s">
        <v>165</v>
      </c>
      <c r="C243" t="s">
        <v>165</v>
      </c>
      <c r="E243" t="s">
        <v>165</v>
      </c>
      <c r="F243" t="s">
        <v>165</v>
      </c>
      <c r="J243">
        <v>0.0</v>
      </c>
      <c r="L243" t="s">
        <v>165</v>
      </c>
      <c r="M243" t="s">
        <v>165</v>
      </c>
      <c r="N243" t="s">
        <v>165</v>
      </c>
      <c r="P243" t="s">
        <v>165</v>
      </c>
      <c r="Q243" t="s">
        <v>165</v>
      </c>
      <c r="U243">
        <v>0.0</v>
      </c>
    </row>
    <row r="244">
      <c r="A244" t="s">
        <v>165</v>
      </c>
      <c r="B244" t="s">
        <v>165</v>
      </c>
      <c r="C244" t="s">
        <v>165</v>
      </c>
      <c r="E244" t="s">
        <v>165</v>
      </c>
      <c r="F244" t="s">
        <v>165</v>
      </c>
      <c r="J244">
        <v>0.0</v>
      </c>
      <c r="L244" t="s">
        <v>165</v>
      </c>
      <c r="M244" t="s">
        <v>165</v>
      </c>
      <c r="N244" t="s">
        <v>165</v>
      </c>
      <c r="P244" t="s">
        <v>165</v>
      </c>
      <c r="Q244" t="s">
        <v>165</v>
      </c>
      <c r="U244">
        <v>0.0</v>
      </c>
    </row>
    <row r="245">
      <c r="A245" t="s">
        <v>165</v>
      </c>
      <c r="B245" t="s">
        <v>165</v>
      </c>
      <c r="C245" t="s">
        <v>165</v>
      </c>
      <c r="E245" t="s">
        <v>165</v>
      </c>
      <c r="F245" t="s">
        <v>165</v>
      </c>
      <c r="J245">
        <v>0.0</v>
      </c>
      <c r="L245" t="s">
        <v>165</v>
      </c>
      <c r="M245" t="s">
        <v>165</v>
      </c>
      <c r="N245" t="s">
        <v>165</v>
      </c>
      <c r="P245" t="s">
        <v>165</v>
      </c>
      <c r="Q245" t="s">
        <v>165</v>
      </c>
      <c r="U245">
        <v>0.0</v>
      </c>
    </row>
    <row r="246">
      <c r="A246" t="s">
        <v>165</v>
      </c>
      <c r="B246" t="s">
        <v>165</v>
      </c>
      <c r="C246" t="s">
        <v>165</v>
      </c>
      <c r="E246" t="s">
        <v>165</v>
      </c>
      <c r="F246" t="s">
        <v>165</v>
      </c>
      <c r="J246">
        <v>0.0</v>
      </c>
      <c r="L246" t="s">
        <v>165</v>
      </c>
      <c r="M246" t="s">
        <v>165</v>
      </c>
      <c r="N246" t="s">
        <v>165</v>
      </c>
      <c r="P246" t="s">
        <v>165</v>
      </c>
      <c r="Q246" t="s">
        <v>165</v>
      </c>
      <c r="U246">
        <v>0.0</v>
      </c>
    </row>
    <row r="247">
      <c r="A247" t="s">
        <v>165</v>
      </c>
      <c r="B247" t="s">
        <v>165</v>
      </c>
      <c r="C247" t="s">
        <v>165</v>
      </c>
      <c r="E247" t="s">
        <v>165</v>
      </c>
      <c r="F247" t="s">
        <v>165</v>
      </c>
      <c r="J247">
        <v>0.0</v>
      </c>
      <c r="L247" t="s">
        <v>165</v>
      </c>
      <c r="M247" t="s">
        <v>165</v>
      </c>
      <c r="N247" t="s">
        <v>165</v>
      </c>
      <c r="P247" t="s">
        <v>165</v>
      </c>
      <c r="Q247" t="s">
        <v>165</v>
      </c>
      <c r="U247">
        <v>0.0</v>
      </c>
    </row>
    <row r="248">
      <c r="A248" t="s">
        <v>165</v>
      </c>
      <c r="B248" t="s">
        <v>165</v>
      </c>
      <c r="C248" t="s">
        <v>165</v>
      </c>
      <c r="E248" t="s">
        <v>165</v>
      </c>
      <c r="F248" t="s">
        <v>165</v>
      </c>
      <c r="J248">
        <v>0.0</v>
      </c>
      <c r="L248" t="s">
        <v>165</v>
      </c>
      <c r="M248" t="s">
        <v>165</v>
      </c>
      <c r="N248" t="s">
        <v>165</v>
      </c>
      <c r="P248" t="s">
        <v>165</v>
      </c>
      <c r="Q248" t="s">
        <v>165</v>
      </c>
      <c r="U248">
        <v>0.0</v>
      </c>
    </row>
    <row r="249">
      <c r="A249" t="s">
        <v>165</v>
      </c>
      <c r="B249" t="s">
        <v>165</v>
      </c>
      <c r="C249" t="s">
        <v>165</v>
      </c>
      <c r="E249" t="s">
        <v>165</v>
      </c>
      <c r="F249" t="s">
        <v>165</v>
      </c>
      <c r="J249">
        <v>0.0</v>
      </c>
      <c r="L249" t="s">
        <v>165</v>
      </c>
      <c r="M249" t="s">
        <v>165</v>
      </c>
      <c r="N249" t="s">
        <v>165</v>
      </c>
      <c r="P249" t="s">
        <v>165</v>
      </c>
      <c r="Q249" t="s">
        <v>165</v>
      </c>
      <c r="U249">
        <v>0.0</v>
      </c>
    </row>
    <row r="250">
      <c r="A250" t="s">
        <v>165</v>
      </c>
      <c r="B250" t="s">
        <v>165</v>
      </c>
      <c r="C250" t="s">
        <v>165</v>
      </c>
      <c r="E250" t="s">
        <v>165</v>
      </c>
      <c r="F250" t="s">
        <v>165</v>
      </c>
      <c r="J250">
        <v>0.0</v>
      </c>
      <c r="L250" t="s">
        <v>165</v>
      </c>
      <c r="M250" t="s">
        <v>165</v>
      </c>
      <c r="N250" t="s">
        <v>165</v>
      </c>
      <c r="P250" t="s">
        <v>165</v>
      </c>
      <c r="Q250" t="s">
        <v>165</v>
      </c>
      <c r="U250">
        <v>0.0</v>
      </c>
    </row>
    <row r="251">
      <c r="A251" t="s">
        <v>165</v>
      </c>
      <c r="B251" t="s">
        <v>165</v>
      </c>
      <c r="C251" t="s">
        <v>165</v>
      </c>
      <c r="E251" t="s">
        <v>165</v>
      </c>
      <c r="F251" t="s">
        <v>165</v>
      </c>
      <c r="J251">
        <v>0.0</v>
      </c>
      <c r="L251" t="s">
        <v>165</v>
      </c>
      <c r="M251" t="s">
        <v>165</v>
      </c>
      <c r="N251" t="s">
        <v>165</v>
      </c>
      <c r="P251" t="s">
        <v>165</v>
      </c>
      <c r="Q251" t="s">
        <v>165</v>
      </c>
      <c r="U251">
        <v>0.0</v>
      </c>
    </row>
    <row r="252">
      <c r="A252" t="s">
        <v>165</v>
      </c>
      <c r="B252" t="s">
        <v>165</v>
      </c>
      <c r="C252" t="s">
        <v>165</v>
      </c>
      <c r="E252" t="s">
        <v>165</v>
      </c>
      <c r="F252" t="s">
        <v>165</v>
      </c>
      <c r="J252">
        <v>0.0</v>
      </c>
      <c r="L252" t="s">
        <v>165</v>
      </c>
      <c r="M252" t="s">
        <v>165</v>
      </c>
      <c r="N252" t="s">
        <v>165</v>
      </c>
      <c r="P252" t="s">
        <v>165</v>
      </c>
      <c r="Q252" t="s">
        <v>165</v>
      </c>
      <c r="U252">
        <v>0.0</v>
      </c>
    </row>
    <row r="253">
      <c r="A253" t="s">
        <v>165</v>
      </c>
      <c r="B253" t="s">
        <v>165</v>
      </c>
      <c r="C253" t="s">
        <v>165</v>
      </c>
      <c r="E253" t="s">
        <v>165</v>
      </c>
      <c r="F253" t="s">
        <v>165</v>
      </c>
      <c r="J253">
        <v>0.0</v>
      </c>
      <c r="L253" t="s">
        <v>165</v>
      </c>
      <c r="M253" t="s">
        <v>165</v>
      </c>
      <c r="N253" t="s">
        <v>165</v>
      </c>
      <c r="P253" t="s">
        <v>165</v>
      </c>
      <c r="Q253" t="s">
        <v>165</v>
      </c>
      <c r="U253">
        <v>0.0</v>
      </c>
    </row>
    <row r="254">
      <c r="A254" t="s">
        <v>165</v>
      </c>
      <c r="B254" t="s">
        <v>165</v>
      </c>
      <c r="C254" t="s">
        <v>165</v>
      </c>
      <c r="E254" t="s">
        <v>165</v>
      </c>
      <c r="F254" t="s">
        <v>165</v>
      </c>
      <c r="J254">
        <v>0.0</v>
      </c>
      <c r="L254" t="s">
        <v>165</v>
      </c>
      <c r="M254" t="s">
        <v>165</v>
      </c>
      <c r="N254" t="s">
        <v>165</v>
      </c>
      <c r="P254" t="s">
        <v>165</v>
      </c>
      <c r="Q254" t="s">
        <v>165</v>
      </c>
      <c r="U254">
        <v>0.0</v>
      </c>
    </row>
    <row r="255">
      <c r="A255" t="s">
        <v>165</v>
      </c>
      <c r="B255" t="s">
        <v>165</v>
      </c>
      <c r="C255" t="s">
        <v>165</v>
      </c>
      <c r="E255" t="s">
        <v>165</v>
      </c>
      <c r="F255" t="s">
        <v>165</v>
      </c>
      <c r="J255">
        <v>0.0</v>
      </c>
      <c r="L255" t="s">
        <v>165</v>
      </c>
      <c r="M255" t="s">
        <v>165</v>
      </c>
      <c r="N255" t="s">
        <v>165</v>
      </c>
      <c r="P255" t="s">
        <v>165</v>
      </c>
      <c r="Q255" t="s">
        <v>165</v>
      </c>
      <c r="U255">
        <v>0.0</v>
      </c>
    </row>
    <row r="256">
      <c r="A256" t="s">
        <v>165</v>
      </c>
      <c r="B256" t="s">
        <v>165</v>
      </c>
      <c r="C256" t="s">
        <v>165</v>
      </c>
      <c r="E256" t="s">
        <v>165</v>
      </c>
      <c r="F256" t="s">
        <v>165</v>
      </c>
      <c r="J256">
        <v>0.0</v>
      </c>
      <c r="L256" t="s">
        <v>165</v>
      </c>
      <c r="M256" t="s">
        <v>165</v>
      </c>
      <c r="N256" t="s">
        <v>165</v>
      </c>
      <c r="P256" t="s">
        <v>165</v>
      </c>
      <c r="Q256" t="s">
        <v>165</v>
      </c>
      <c r="U256">
        <v>0.0</v>
      </c>
    </row>
    <row r="257">
      <c r="A257" t="s">
        <v>165</v>
      </c>
      <c r="B257" t="s">
        <v>165</v>
      </c>
      <c r="C257" t="s">
        <v>165</v>
      </c>
      <c r="E257" t="s">
        <v>165</v>
      </c>
      <c r="F257" t="s">
        <v>165</v>
      </c>
      <c r="J257">
        <v>0.0</v>
      </c>
      <c r="L257" t="s">
        <v>165</v>
      </c>
      <c r="M257" t="s">
        <v>165</v>
      </c>
      <c r="N257" t="s">
        <v>165</v>
      </c>
      <c r="P257" t="s">
        <v>165</v>
      </c>
      <c r="Q257" t="s">
        <v>165</v>
      </c>
      <c r="U257">
        <v>0.0</v>
      </c>
    </row>
    <row r="258">
      <c r="A258" t="s">
        <v>165</v>
      </c>
      <c r="B258" t="s">
        <v>165</v>
      </c>
      <c r="C258" t="s">
        <v>165</v>
      </c>
      <c r="E258" t="s">
        <v>165</v>
      </c>
      <c r="F258" t="s">
        <v>165</v>
      </c>
      <c r="J258">
        <v>0.0</v>
      </c>
      <c r="L258" t="s">
        <v>165</v>
      </c>
      <c r="M258" t="s">
        <v>165</v>
      </c>
      <c r="N258" t="s">
        <v>165</v>
      </c>
      <c r="P258" t="s">
        <v>165</v>
      </c>
      <c r="Q258" t="s">
        <v>165</v>
      </c>
      <c r="U258">
        <v>0.0</v>
      </c>
    </row>
    <row r="259">
      <c r="A259" t="s">
        <v>165</v>
      </c>
      <c r="B259" t="s">
        <v>165</v>
      </c>
      <c r="C259" t="s">
        <v>165</v>
      </c>
      <c r="E259" t="s">
        <v>165</v>
      </c>
      <c r="F259" t="s">
        <v>165</v>
      </c>
      <c r="J259">
        <v>0.0</v>
      </c>
      <c r="L259" t="s">
        <v>165</v>
      </c>
      <c r="M259" t="s">
        <v>165</v>
      </c>
      <c r="N259" t="s">
        <v>165</v>
      </c>
      <c r="P259" t="s">
        <v>165</v>
      </c>
      <c r="Q259" t="s">
        <v>165</v>
      </c>
      <c r="U259">
        <v>0.0</v>
      </c>
    </row>
    <row r="260">
      <c r="A260" t="s">
        <v>165</v>
      </c>
      <c r="B260" t="s">
        <v>165</v>
      </c>
      <c r="C260" t="s">
        <v>165</v>
      </c>
      <c r="E260" t="s">
        <v>165</v>
      </c>
      <c r="F260" t="s">
        <v>165</v>
      </c>
      <c r="J260">
        <v>0.0</v>
      </c>
      <c r="L260" t="s">
        <v>165</v>
      </c>
      <c r="M260" t="s">
        <v>165</v>
      </c>
      <c r="N260" t="s">
        <v>165</v>
      </c>
      <c r="P260" t="s">
        <v>165</v>
      </c>
      <c r="Q260" t="s">
        <v>165</v>
      </c>
      <c r="U260">
        <v>0.0</v>
      </c>
    </row>
    <row r="261">
      <c r="A261" t="s">
        <v>165</v>
      </c>
      <c r="B261" t="s">
        <v>165</v>
      </c>
      <c r="C261" t="s">
        <v>165</v>
      </c>
      <c r="E261" t="s">
        <v>165</v>
      </c>
      <c r="F261" t="s">
        <v>165</v>
      </c>
      <c r="J261">
        <v>0.0</v>
      </c>
      <c r="L261" t="s">
        <v>165</v>
      </c>
      <c r="M261" t="s">
        <v>165</v>
      </c>
      <c r="N261" t="s">
        <v>165</v>
      </c>
      <c r="P261" t="s">
        <v>165</v>
      </c>
      <c r="Q261" t="s">
        <v>165</v>
      </c>
      <c r="U261">
        <v>0.0</v>
      </c>
    </row>
    <row r="262">
      <c r="A262" t="s">
        <v>165</v>
      </c>
      <c r="B262" t="s">
        <v>165</v>
      </c>
      <c r="C262" t="s">
        <v>165</v>
      </c>
      <c r="E262" t="s">
        <v>165</v>
      </c>
      <c r="F262" t="s">
        <v>165</v>
      </c>
      <c r="J262">
        <v>0.0</v>
      </c>
      <c r="L262" t="s">
        <v>165</v>
      </c>
      <c r="M262" t="s">
        <v>165</v>
      </c>
      <c r="N262" t="s">
        <v>165</v>
      </c>
      <c r="P262" t="s">
        <v>165</v>
      </c>
      <c r="Q262" t="s">
        <v>165</v>
      </c>
      <c r="U262">
        <v>0.0</v>
      </c>
    </row>
    <row r="263">
      <c r="A263" t="s">
        <v>165</v>
      </c>
      <c r="B263" t="s">
        <v>165</v>
      </c>
      <c r="C263" t="s">
        <v>165</v>
      </c>
      <c r="E263" t="s">
        <v>165</v>
      </c>
      <c r="F263" t="s">
        <v>165</v>
      </c>
      <c r="J263">
        <v>0.0</v>
      </c>
      <c r="L263" t="s">
        <v>165</v>
      </c>
      <c r="M263" t="s">
        <v>165</v>
      </c>
      <c r="N263" t="s">
        <v>165</v>
      </c>
      <c r="P263" t="s">
        <v>165</v>
      </c>
      <c r="Q263" t="s">
        <v>165</v>
      </c>
      <c r="U263">
        <v>0.0</v>
      </c>
    </row>
    <row r="264">
      <c r="A264" t="s">
        <v>165</v>
      </c>
      <c r="B264" t="s">
        <v>165</v>
      </c>
      <c r="C264" t="s">
        <v>165</v>
      </c>
      <c r="E264" t="s">
        <v>165</v>
      </c>
      <c r="F264" t="s">
        <v>165</v>
      </c>
      <c r="J264">
        <v>0.0</v>
      </c>
      <c r="L264" t="s">
        <v>165</v>
      </c>
      <c r="M264" t="s">
        <v>165</v>
      </c>
      <c r="N264" t="s">
        <v>165</v>
      </c>
      <c r="P264" t="s">
        <v>165</v>
      </c>
      <c r="Q264" t="s">
        <v>165</v>
      </c>
      <c r="U264">
        <v>0.0</v>
      </c>
    </row>
    <row r="265">
      <c r="A265" t="s">
        <v>165</v>
      </c>
      <c r="B265" t="s">
        <v>165</v>
      </c>
      <c r="C265" t="s">
        <v>165</v>
      </c>
      <c r="E265" t="s">
        <v>165</v>
      </c>
      <c r="F265" t="s">
        <v>165</v>
      </c>
      <c r="J265">
        <v>0.0</v>
      </c>
      <c r="L265" t="s">
        <v>165</v>
      </c>
      <c r="M265" t="s">
        <v>165</v>
      </c>
      <c r="N265" t="s">
        <v>165</v>
      </c>
      <c r="P265" t="s">
        <v>165</v>
      </c>
      <c r="Q265" t="s">
        <v>165</v>
      </c>
      <c r="U265">
        <v>0.0</v>
      </c>
    </row>
    <row r="266">
      <c r="A266" t="s">
        <v>165</v>
      </c>
      <c r="B266" t="s">
        <v>165</v>
      </c>
      <c r="C266" t="s">
        <v>165</v>
      </c>
      <c r="E266" t="s">
        <v>165</v>
      </c>
      <c r="F266" t="s">
        <v>165</v>
      </c>
      <c r="J266">
        <v>0.0</v>
      </c>
      <c r="L266" t="s">
        <v>165</v>
      </c>
      <c r="M266" t="s">
        <v>165</v>
      </c>
      <c r="N266" t="s">
        <v>165</v>
      </c>
      <c r="P266" t="s">
        <v>165</v>
      </c>
      <c r="Q266" t="s">
        <v>165</v>
      </c>
      <c r="U266">
        <v>0.0</v>
      </c>
    </row>
    <row r="267">
      <c r="A267" t="s">
        <v>165</v>
      </c>
      <c r="B267" t="s">
        <v>165</v>
      </c>
      <c r="C267" t="s">
        <v>165</v>
      </c>
      <c r="E267" t="s">
        <v>165</v>
      </c>
      <c r="F267" t="s">
        <v>165</v>
      </c>
      <c r="J267">
        <v>0.0</v>
      </c>
      <c r="L267" t="s">
        <v>165</v>
      </c>
      <c r="M267" t="s">
        <v>165</v>
      </c>
      <c r="N267" t="s">
        <v>165</v>
      </c>
      <c r="P267" t="s">
        <v>165</v>
      </c>
      <c r="Q267" t="s">
        <v>165</v>
      </c>
      <c r="U267">
        <v>0.0</v>
      </c>
    </row>
    <row r="268">
      <c r="A268" t="s">
        <v>165</v>
      </c>
      <c r="B268" t="s">
        <v>165</v>
      </c>
      <c r="C268" t="s">
        <v>165</v>
      </c>
      <c r="E268" t="s">
        <v>165</v>
      </c>
      <c r="F268" t="s">
        <v>165</v>
      </c>
      <c r="J268">
        <v>0.0</v>
      </c>
      <c r="L268" t="s">
        <v>165</v>
      </c>
      <c r="M268" t="s">
        <v>165</v>
      </c>
      <c r="N268" t="s">
        <v>165</v>
      </c>
      <c r="P268" t="s">
        <v>165</v>
      </c>
      <c r="Q268" t="s">
        <v>165</v>
      </c>
      <c r="U268">
        <v>0.0</v>
      </c>
    </row>
    <row r="269">
      <c r="A269" t="s">
        <v>165</v>
      </c>
      <c r="B269" t="s">
        <v>165</v>
      </c>
      <c r="C269" t="s">
        <v>165</v>
      </c>
      <c r="E269" t="s">
        <v>165</v>
      </c>
      <c r="F269" t="s">
        <v>165</v>
      </c>
      <c r="J269">
        <v>0.0</v>
      </c>
      <c r="L269" t="s">
        <v>165</v>
      </c>
      <c r="M269" t="s">
        <v>165</v>
      </c>
      <c r="N269" t="s">
        <v>165</v>
      </c>
      <c r="P269" t="s">
        <v>165</v>
      </c>
      <c r="Q269" t="s">
        <v>165</v>
      </c>
      <c r="U269">
        <v>0.0</v>
      </c>
    </row>
    <row r="270">
      <c r="A270" t="s">
        <v>165</v>
      </c>
      <c r="B270" t="s">
        <v>165</v>
      </c>
      <c r="C270" t="s">
        <v>165</v>
      </c>
      <c r="E270" t="s">
        <v>165</v>
      </c>
      <c r="F270" t="s">
        <v>165</v>
      </c>
      <c r="J270">
        <v>0.0</v>
      </c>
      <c r="L270" t="s">
        <v>165</v>
      </c>
      <c r="M270" t="s">
        <v>165</v>
      </c>
      <c r="N270" t="s">
        <v>165</v>
      </c>
      <c r="P270" t="s">
        <v>165</v>
      </c>
      <c r="Q270" t="s">
        <v>165</v>
      </c>
      <c r="U270">
        <v>0.0</v>
      </c>
    </row>
    <row r="271">
      <c r="A271" t="s">
        <v>165</v>
      </c>
      <c r="B271" t="s">
        <v>165</v>
      </c>
      <c r="C271" t="s">
        <v>165</v>
      </c>
      <c r="E271" t="s">
        <v>165</v>
      </c>
      <c r="F271" t="s">
        <v>165</v>
      </c>
      <c r="J271">
        <v>0.0</v>
      </c>
      <c r="L271" t="s">
        <v>165</v>
      </c>
      <c r="M271" t="s">
        <v>165</v>
      </c>
      <c r="N271" t="s">
        <v>165</v>
      </c>
      <c r="P271" t="s">
        <v>165</v>
      </c>
      <c r="Q271" t="s">
        <v>165</v>
      </c>
      <c r="U271">
        <v>0.0</v>
      </c>
    </row>
    <row r="272">
      <c r="A272" t="s">
        <v>165</v>
      </c>
      <c r="B272" t="s">
        <v>165</v>
      </c>
      <c r="C272" t="s">
        <v>165</v>
      </c>
      <c r="E272" t="s">
        <v>165</v>
      </c>
      <c r="F272" t="s">
        <v>165</v>
      </c>
      <c r="J272">
        <v>0.0</v>
      </c>
      <c r="L272" t="s">
        <v>165</v>
      </c>
      <c r="M272" t="s">
        <v>165</v>
      </c>
      <c r="N272" t="s">
        <v>165</v>
      </c>
      <c r="P272" t="s">
        <v>165</v>
      </c>
      <c r="Q272" t="s">
        <v>165</v>
      </c>
      <c r="U272">
        <v>0.0</v>
      </c>
    </row>
    <row r="273">
      <c r="A273" t="s">
        <v>165</v>
      </c>
      <c r="B273" t="s">
        <v>165</v>
      </c>
      <c r="C273" t="s">
        <v>165</v>
      </c>
      <c r="E273" t="s">
        <v>165</v>
      </c>
      <c r="F273" t="s">
        <v>165</v>
      </c>
      <c r="J273">
        <v>0.0</v>
      </c>
      <c r="L273" t="s">
        <v>165</v>
      </c>
      <c r="M273" t="s">
        <v>165</v>
      </c>
      <c r="N273" t="s">
        <v>165</v>
      </c>
      <c r="P273" t="s">
        <v>165</v>
      </c>
      <c r="Q273" t="s">
        <v>165</v>
      </c>
      <c r="U273">
        <v>0.0</v>
      </c>
    </row>
    <row r="274">
      <c r="A274" t="s">
        <v>165</v>
      </c>
      <c r="B274" t="s">
        <v>165</v>
      </c>
      <c r="C274" t="s">
        <v>165</v>
      </c>
      <c r="E274" t="s">
        <v>165</v>
      </c>
      <c r="F274" t="s">
        <v>165</v>
      </c>
      <c r="J274">
        <v>0.0</v>
      </c>
      <c r="L274" t="s">
        <v>165</v>
      </c>
      <c r="M274" t="s">
        <v>165</v>
      </c>
      <c r="N274" t="s">
        <v>165</v>
      </c>
      <c r="P274" t="s">
        <v>165</v>
      </c>
      <c r="Q274" t="s">
        <v>165</v>
      </c>
      <c r="U274">
        <v>0.0</v>
      </c>
    </row>
    <row r="275">
      <c r="A275" t="s">
        <v>165</v>
      </c>
      <c r="B275" t="s">
        <v>165</v>
      </c>
      <c r="C275" t="s">
        <v>165</v>
      </c>
      <c r="E275" t="s">
        <v>165</v>
      </c>
      <c r="F275" t="s">
        <v>165</v>
      </c>
      <c r="J275">
        <v>0.0</v>
      </c>
      <c r="L275" t="s">
        <v>165</v>
      </c>
      <c r="M275" t="s">
        <v>165</v>
      </c>
      <c r="N275" t="s">
        <v>165</v>
      </c>
      <c r="P275" t="s">
        <v>165</v>
      </c>
      <c r="Q275" t="s">
        <v>165</v>
      </c>
      <c r="U275">
        <v>0.0</v>
      </c>
    </row>
    <row r="276">
      <c r="A276" t="s">
        <v>165</v>
      </c>
      <c r="B276" t="s">
        <v>165</v>
      </c>
      <c r="C276" t="s">
        <v>165</v>
      </c>
      <c r="E276" t="s">
        <v>165</v>
      </c>
      <c r="F276" t="s">
        <v>165</v>
      </c>
      <c r="J276">
        <v>0.0</v>
      </c>
      <c r="L276" t="s">
        <v>165</v>
      </c>
      <c r="M276" t="s">
        <v>165</v>
      </c>
      <c r="N276" t="s">
        <v>165</v>
      </c>
      <c r="P276" t="s">
        <v>165</v>
      </c>
      <c r="Q276" t="s">
        <v>165</v>
      </c>
      <c r="U276">
        <v>0.0</v>
      </c>
    </row>
    <row r="277">
      <c r="A277" t="s">
        <v>165</v>
      </c>
      <c r="B277" t="s">
        <v>165</v>
      </c>
      <c r="C277" t="s">
        <v>165</v>
      </c>
      <c r="E277" t="s">
        <v>165</v>
      </c>
      <c r="F277" t="s">
        <v>165</v>
      </c>
      <c r="J277">
        <v>0.0</v>
      </c>
      <c r="L277" t="s">
        <v>165</v>
      </c>
      <c r="M277" t="s">
        <v>165</v>
      </c>
      <c r="N277" t="s">
        <v>165</v>
      </c>
      <c r="P277" t="s">
        <v>165</v>
      </c>
      <c r="Q277" t="s">
        <v>165</v>
      </c>
      <c r="U277">
        <v>0.0</v>
      </c>
    </row>
    <row r="278">
      <c r="A278" t="s">
        <v>165</v>
      </c>
      <c r="B278" t="s">
        <v>165</v>
      </c>
      <c r="C278" t="s">
        <v>165</v>
      </c>
      <c r="E278" t="s">
        <v>165</v>
      </c>
      <c r="F278" t="s">
        <v>165</v>
      </c>
      <c r="J278">
        <v>0.0</v>
      </c>
      <c r="L278" t="s">
        <v>165</v>
      </c>
      <c r="M278" t="s">
        <v>165</v>
      </c>
      <c r="N278" t="s">
        <v>165</v>
      </c>
      <c r="P278" t="s">
        <v>165</v>
      </c>
      <c r="Q278" t="s">
        <v>165</v>
      </c>
      <c r="U278">
        <v>0.0</v>
      </c>
    </row>
    <row r="279">
      <c r="A279" t="s">
        <v>165</v>
      </c>
      <c r="B279" t="s">
        <v>165</v>
      </c>
      <c r="C279" t="s">
        <v>165</v>
      </c>
      <c r="E279" t="s">
        <v>165</v>
      </c>
      <c r="F279" t="s">
        <v>165</v>
      </c>
      <c r="J279">
        <v>0.0</v>
      </c>
      <c r="L279" t="s">
        <v>165</v>
      </c>
      <c r="M279" t="s">
        <v>165</v>
      </c>
      <c r="N279" t="s">
        <v>165</v>
      </c>
      <c r="P279" t="s">
        <v>165</v>
      </c>
      <c r="Q279" t="s">
        <v>165</v>
      </c>
      <c r="U279">
        <v>0.0</v>
      </c>
    </row>
    <row r="280">
      <c r="A280" t="s">
        <v>165</v>
      </c>
      <c r="B280" t="s">
        <v>165</v>
      </c>
      <c r="C280" t="s">
        <v>165</v>
      </c>
      <c r="E280" t="s">
        <v>165</v>
      </c>
      <c r="F280" t="s">
        <v>165</v>
      </c>
      <c r="J280">
        <v>0.0</v>
      </c>
      <c r="L280" t="s">
        <v>165</v>
      </c>
      <c r="M280" t="s">
        <v>165</v>
      </c>
      <c r="N280" t="s">
        <v>165</v>
      </c>
      <c r="P280" t="s">
        <v>165</v>
      </c>
      <c r="Q280" t="s">
        <v>165</v>
      </c>
      <c r="U280">
        <v>0.0</v>
      </c>
    </row>
    <row r="281">
      <c r="A281" t="s">
        <v>165</v>
      </c>
      <c r="B281" t="s">
        <v>165</v>
      </c>
      <c r="C281" t="s">
        <v>165</v>
      </c>
      <c r="E281" t="s">
        <v>165</v>
      </c>
      <c r="F281" t="s">
        <v>165</v>
      </c>
      <c r="J281">
        <v>0.0</v>
      </c>
      <c r="L281" t="s">
        <v>165</v>
      </c>
      <c r="M281" t="s">
        <v>165</v>
      </c>
      <c r="N281" t="s">
        <v>165</v>
      </c>
      <c r="P281" t="s">
        <v>165</v>
      </c>
      <c r="Q281" t="s">
        <v>165</v>
      </c>
      <c r="U281">
        <v>0.0</v>
      </c>
    </row>
    <row r="282">
      <c r="A282" t="s">
        <v>165</v>
      </c>
      <c r="B282" t="s">
        <v>165</v>
      </c>
      <c r="C282" t="s">
        <v>165</v>
      </c>
      <c r="E282" t="s">
        <v>165</v>
      </c>
      <c r="F282" t="s">
        <v>165</v>
      </c>
      <c r="J282">
        <v>0.0</v>
      </c>
      <c r="L282" t="s">
        <v>165</v>
      </c>
      <c r="M282" t="s">
        <v>165</v>
      </c>
      <c r="N282" t="s">
        <v>165</v>
      </c>
      <c r="P282" t="s">
        <v>165</v>
      </c>
      <c r="Q282" t="s">
        <v>165</v>
      </c>
      <c r="U282">
        <v>0.0</v>
      </c>
    </row>
    <row r="283">
      <c r="A283" t="s">
        <v>165</v>
      </c>
      <c r="B283" t="s">
        <v>165</v>
      </c>
      <c r="C283" t="s">
        <v>165</v>
      </c>
      <c r="E283" t="s">
        <v>165</v>
      </c>
      <c r="F283" t="s">
        <v>165</v>
      </c>
      <c r="J283">
        <v>0.0</v>
      </c>
      <c r="L283" t="s">
        <v>165</v>
      </c>
      <c r="M283" t="s">
        <v>165</v>
      </c>
      <c r="N283" t="s">
        <v>165</v>
      </c>
      <c r="P283" t="s">
        <v>165</v>
      </c>
      <c r="Q283" t="s">
        <v>165</v>
      </c>
      <c r="U283">
        <v>0.0</v>
      </c>
    </row>
    <row r="284">
      <c r="A284" t="s">
        <v>165</v>
      </c>
      <c r="B284" t="s">
        <v>165</v>
      </c>
      <c r="C284" t="s">
        <v>165</v>
      </c>
      <c r="E284" t="s">
        <v>165</v>
      </c>
      <c r="F284" t="s">
        <v>165</v>
      </c>
      <c r="J284">
        <v>0.0</v>
      </c>
      <c r="L284" t="s">
        <v>165</v>
      </c>
      <c r="M284" t="s">
        <v>165</v>
      </c>
      <c r="N284" t="s">
        <v>165</v>
      </c>
      <c r="P284" t="s">
        <v>165</v>
      </c>
      <c r="Q284" t="s">
        <v>165</v>
      </c>
      <c r="U284">
        <v>0.0</v>
      </c>
    </row>
    <row r="285">
      <c r="A285" t="s">
        <v>165</v>
      </c>
      <c r="B285" t="s">
        <v>165</v>
      </c>
      <c r="C285" t="s">
        <v>165</v>
      </c>
      <c r="E285" t="s">
        <v>165</v>
      </c>
      <c r="F285" t="s">
        <v>165</v>
      </c>
      <c r="J285">
        <v>0.0</v>
      </c>
      <c r="L285" t="s">
        <v>165</v>
      </c>
      <c r="M285" t="s">
        <v>165</v>
      </c>
      <c r="N285" t="s">
        <v>165</v>
      </c>
      <c r="P285" t="s">
        <v>165</v>
      </c>
      <c r="Q285" t="s">
        <v>165</v>
      </c>
      <c r="U285">
        <v>0.0</v>
      </c>
    </row>
    <row r="286">
      <c r="A286" t="s">
        <v>165</v>
      </c>
      <c r="B286" t="s">
        <v>165</v>
      </c>
      <c r="C286" t="s">
        <v>165</v>
      </c>
      <c r="E286" t="s">
        <v>165</v>
      </c>
      <c r="F286" t="s">
        <v>165</v>
      </c>
      <c r="J286">
        <v>0.0</v>
      </c>
      <c r="L286" t="s">
        <v>165</v>
      </c>
      <c r="M286" t="s">
        <v>165</v>
      </c>
      <c r="N286" t="s">
        <v>165</v>
      </c>
      <c r="P286" t="s">
        <v>165</v>
      </c>
      <c r="Q286" t="s">
        <v>165</v>
      </c>
      <c r="U286">
        <v>0.0</v>
      </c>
    </row>
    <row r="287">
      <c r="A287" t="s">
        <v>165</v>
      </c>
      <c r="B287" t="s">
        <v>165</v>
      </c>
      <c r="C287" t="s">
        <v>165</v>
      </c>
      <c r="E287" t="s">
        <v>165</v>
      </c>
      <c r="F287" t="s">
        <v>165</v>
      </c>
      <c r="J287">
        <v>0.0</v>
      </c>
      <c r="L287" t="s">
        <v>165</v>
      </c>
      <c r="M287" t="s">
        <v>165</v>
      </c>
      <c r="N287" t="s">
        <v>165</v>
      </c>
      <c r="P287" t="s">
        <v>165</v>
      </c>
      <c r="Q287" t="s">
        <v>165</v>
      </c>
      <c r="U287">
        <v>0.0</v>
      </c>
    </row>
    <row r="288">
      <c r="A288" t="s">
        <v>165</v>
      </c>
      <c r="B288" t="s">
        <v>165</v>
      </c>
      <c r="C288" t="s">
        <v>165</v>
      </c>
      <c r="E288" t="s">
        <v>165</v>
      </c>
      <c r="F288" t="s">
        <v>165</v>
      </c>
      <c r="J288">
        <v>0.0</v>
      </c>
      <c r="L288" t="s">
        <v>165</v>
      </c>
      <c r="M288" t="s">
        <v>165</v>
      </c>
      <c r="N288" t="s">
        <v>165</v>
      </c>
      <c r="P288" t="s">
        <v>165</v>
      </c>
      <c r="Q288" t="s">
        <v>165</v>
      </c>
      <c r="U288">
        <v>0.0</v>
      </c>
    </row>
    <row r="289">
      <c r="A289" t="s">
        <v>165</v>
      </c>
      <c r="B289" t="s">
        <v>165</v>
      </c>
      <c r="C289" t="s">
        <v>165</v>
      </c>
      <c r="E289" t="s">
        <v>165</v>
      </c>
      <c r="F289" t="s">
        <v>165</v>
      </c>
      <c r="J289">
        <v>0.0</v>
      </c>
      <c r="L289" t="s">
        <v>165</v>
      </c>
      <c r="M289" t="s">
        <v>165</v>
      </c>
      <c r="N289" t="s">
        <v>165</v>
      </c>
      <c r="P289" t="s">
        <v>165</v>
      </c>
      <c r="Q289" t="s">
        <v>165</v>
      </c>
      <c r="U289">
        <v>0.0</v>
      </c>
    </row>
    <row r="290">
      <c r="A290" t="s">
        <v>165</v>
      </c>
      <c r="B290" t="s">
        <v>165</v>
      </c>
      <c r="C290" t="s">
        <v>165</v>
      </c>
      <c r="E290" t="s">
        <v>165</v>
      </c>
      <c r="F290" t="s">
        <v>165</v>
      </c>
      <c r="J290">
        <v>0.0</v>
      </c>
      <c r="L290" t="s">
        <v>165</v>
      </c>
      <c r="M290" t="s">
        <v>165</v>
      </c>
      <c r="N290" t="s">
        <v>165</v>
      </c>
      <c r="P290" t="s">
        <v>165</v>
      </c>
      <c r="Q290" t="s">
        <v>165</v>
      </c>
      <c r="U290">
        <v>0.0</v>
      </c>
    </row>
    <row r="291">
      <c r="A291" t="s">
        <v>165</v>
      </c>
      <c r="B291" t="s">
        <v>165</v>
      </c>
      <c r="C291" t="s">
        <v>165</v>
      </c>
      <c r="E291" t="s">
        <v>165</v>
      </c>
      <c r="F291" t="s">
        <v>165</v>
      </c>
      <c r="J291">
        <v>0.0</v>
      </c>
      <c r="L291" t="s">
        <v>165</v>
      </c>
      <c r="M291" t="s">
        <v>165</v>
      </c>
      <c r="N291" t="s">
        <v>165</v>
      </c>
      <c r="P291" t="s">
        <v>165</v>
      </c>
      <c r="Q291" t="s">
        <v>165</v>
      </c>
      <c r="U291">
        <v>0.0</v>
      </c>
    </row>
    <row r="292">
      <c r="A292" t="s">
        <v>165</v>
      </c>
      <c r="B292" t="s">
        <v>165</v>
      </c>
      <c r="C292" t="s">
        <v>165</v>
      </c>
      <c r="E292" t="s">
        <v>165</v>
      </c>
      <c r="F292" t="s">
        <v>165</v>
      </c>
      <c r="J292">
        <v>0.0</v>
      </c>
      <c r="L292" t="s">
        <v>165</v>
      </c>
      <c r="M292" t="s">
        <v>165</v>
      </c>
      <c r="N292" t="s">
        <v>165</v>
      </c>
      <c r="P292" t="s">
        <v>165</v>
      </c>
      <c r="Q292" t="s">
        <v>165</v>
      </c>
      <c r="U292">
        <v>0.0</v>
      </c>
    </row>
    <row r="293">
      <c r="A293" t="s">
        <v>165</v>
      </c>
      <c r="B293" t="s">
        <v>165</v>
      </c>
      <c r="C293" t="s">
        <v>165</v>
      </c>
      <c r="E293" t="s">
        <v>165</v>
      </c>
      <c r="F293" t="s">
        <v>165</v>
      </c>
      <c r="J293">
        <v>0.0</v>
      </c>
      <c r="L293" t="s">
        <v>165</v>
      </c>
      <c r="M293" t="s">
        <v>165</v>
      </c>
      <c r="N293" t="s">
        <v>165</v>
      </c>
      <c r="P293" t="s">
        <v>165</v>
      </c>
      <c r="Q293" t="s">
        <v>165</v>
      </c>
      <c r="U293">
        <v>0.0</v>
      </c>
    </row>
    <row r="294">
      <c r="A294" t="s">
        <v>165</v>
      </c>
      <c r="B294" t="s">
        <v>165</v>
      </c>
      <c r="C294" t="s">
        <v>165</v>
      </c>
      <c r="E294" t="s">
        <v>165</v>
      </c>
      <c r="F294" t="s">
        <v>165</v>
      </c>
      <c r="J294">
        <v>0.0</v>
      </c>
      <c r="L294" t="s">
        <v>165</v>
      </c>
      <c r="M294" t="s">
        <v>165</v>
      </c>
      <c r="N294" t="s">
        <v>165</v>
      </c>
      <c r="P294" t="s">
        <v>165</v>
      </c>
      <c r="Q294" t="s">
        <v>165</v>
      </c>
      <c r="U294">
        <v>0.0</v>
      </c>
    </row>
    <row r="295">
      <c r="A295" t="s">
        <v>165</v>
      </c>
      <c r="B295" t="s">
        <v>165</v>
      </c>
      <c r="C295" t="s">
        <v>165</v>
      </c>
      <c r="E295" t="s">
        <v>165</v>
      </c>
      <c r="F295" t="s">
        <v>165</v>
      </c>
      <c r="J295">
        <v>0.0</v>
      </c>
      <c r="L295" t="s">
        <v>165</v>
      </c>
      <c r="M295" t="s">
        <v>165</v>
      </c>
      <c r="N295" t="s">
        <v>165</v>
      </c>
      <c r="P295" t="s">
        <v>165</v>
      </c>
      <c r="Q295" t="s">
        <v>165</v>
      </c>
      <c r="U295">
        <v>0.0</v>
      </c>
    </row>
    <row r="296">
      <c r="A296" t="s">
        <v>165</v>
      </c>
      <c r="B296" t="s">
        <v>165</v>
      </c>
      <c r="C296" t="s">
        <v>165</v>
      </c>
      <c r="E296" t="s">
        <v>165</v>
      </c>
      <c r="F296" t="s">
        <v>165</v>
      </c>
      <c r="J296">
        <v>0.0</v>
      </c>
      <c r="L296" t="s">
        <v>165</v>
      </c>
      <c r="M296" t="s">
        <v>165</v>
      </c>
      <c r="N296" t="s">
        <v>165</v>
      </c>
      <c r="P296" t="s">
        <v>165</v>
      </c>
      <c r="Q296" t="s">
        <v>165</v>
      </c>
      <c r="U296">
        <v>0.0</v>
      </c>
    </row>
    <row r="297">
      <c r="A297" t="s">
        <v>165</v>
      </c>
      <c r="B297" t="s">
        <v>165</v>
      </c>
      <c r="C297" t="s">
        <v>165</v>
      </c>
      <c r="E297" t="s">
        <v>165</v>
      </c>
      <c r="F297" t="s">
        <v>165</v>
      </c>
      <c r="J297">
        <v>0.0</v>
      </c>
      <c r="L297" t="s">
        <v>165</v>
      </c>
      <c r="M297" t="s">
        <v>165</v>
      </c>
      <c r="N297" t="s">
        <v>165</v>
      </c>
      <c r="P297" t="s">
        <v>165</v>
      </c>
      <c r="Q297" t="s">
        <v>165</v>
      </c>
      <c r="U297">
        <v>0.0</v>
      </c>
    </row>
    <row r="298">
      <c r="A298" t="s">
        <v>165</v>
      </c>
      <c r="B298" t="s">
        <v>165</v>
      </c>
      <c r="C298" t="s">
        <v>165</v>
      </c>
      <c r="E298" t="s">
        <v>165</v>
      </c>
      <c r="F298" t="s">
        <v>165</v>
      </c>
      <c r="J298">
        <v>0.0</v>
      </c>
      <c r="L298" t="s">
        <v>165</v>
      </c>
      <c r="M298" t="s">
        <v>165</v>
      </c>
      <c r="N298" t="s">
        <v>165</v>
      </c>
      <c r="P298" t="s">
        <v>165</v>
      </c>
      <c r="Q298" t="s">
        <v>165</v>
      </c>
      <c r="U298">
        <v>0.0</v>
      </c>
    </row>
    <row r="299">
      <c r="A299" t="s">
        <v>165</v>
      </c>
      <c r="B299" t="s">
        <v>165</v>
      </c>
      <c r="C299" t="s">
        <v>165</v>
      </c>
      <c r="E299" t="s">
        <v>165</v>
      </c>
      <c r="F299" t="s">
        <v>165</v>
      </c>
      <c r="J299">
        <v>0.0</v>
      </c>
      <c r="L299" t="s">
        <v>165</v>
      </c>
      <c r="M299" t="s">
        <v>165</v>
      </c>
      <c r="N299" t="s">
        <v>165</v>
      </c>
      <c r="P299" t="s">
        <v>165</v>
      </c>
      <c r="Q299" t="s">
        <v>165</v>
      </c>
      <c r="U299">
        <v>0.0</v>
      </c>
    </row>
    <row r="300">
      <c r="A300" t="s">
        <v>165</v>
      </c>
      <c r="B300" t="s">
        <v>165</v>
      </c>
      <c r="C300" t="s">
        <v>165</v>
      </c>
      <c r="E300" t="s">
        <v>165</v>
      </c>
      <c r="F300" t="s">
        <v>165</v>
      </c>
      <c r="J300">
        <v>0.0</v>
      </c>
      <c r="L300" t="s">
        <v>165</v>
      </c>
      <c r="M300" t="s">
        <v>165</v>
      </c>
      <c r="N300" t="s">
        <v>165</v>
      </c>
      <c r="P300" t="s">
        <v>165</v>
      </c>
      <c r="Q300" t="s">
        <v>165</v>
      </c>
      <c r="U300">
        <v>0.0</v>
      </c>
    </row>
    <row r="301">
      <c r="A301" t="s">
        <v>165</v>
      </c>
      <c r="B301" t="s">
        <v>165</v>
      </c>
      <c r="C301" t="s">
        <v>165</v>
      </c>
      <c r="E301" t="s">
        <v>165</v>
      </c>
      <c r="F301" t="s">
        <v>165</v>
      </c>
      <c r="J301">
        <v>0.0</v>
      </c>
      <c r="L301" t="s">
        <v>165</v>
      </c>
      <c r="M301" t="s">
        <v>165</v>
      </c>
      <c r="N301" t="s">
        <v>165</v>
      </c>
      <c r="P301" t="s">
        <v>165</v>
      </c>
      <c r="Q301" t="s">
        <v>165</v>
      </c>
      <c r="U301">
        <v>0.0</v>
      </c>
    </row>
    <row r="302">
      <c r="A302" t="s">
        <v>165</v>
      </c>
      <c r="B302" t="s">
        <v>165</v>
      </c>
      <c r="C302" t="s">
        <v>165</v>
      </c>
      <c r="E302" t="s">
        <v>165</v>
      </c>
      <c r="F302" t="s">
        <v>165</v>
      </c>
      <c r="J302">
        <v>0.0</v>
      </c>
      <c r="L302" t="s">
        <v>165</v>
      </c>
      <c r="M302" t="s">
        <v>165</v>
      </c>
      <c r="N302" t="s">
        <v>165</v>
      </c>
      <c r="P302" t="s">
        <v>165</v>
      </c>
      <c r="Q302" t="s">
        <v>165</v>
      </c>
      <c r="U302">
        <v>0.0</v>
      </c>
    </row>
    <row r="303">
      <c r="A303" t="s">
        <v>165</v>
      </c>
      <c r="B303" t="s">
        <v>165</v>
      </c>
      <c r="C303" t="s">
        <v>165</v>
      </c>
      <c r="E303" t="s">
        <v>165</v>
      </c>
      <c r="F303" t="s">
        <v>165</v>
      </c>
      <c r="J303">
        <v>0.0</v>
      </c>
      <c r="L303" t="s">
        <v>165</v>
      </c>
      <c r="M303" t="s">
        <v>165</v>
      </c>
      <c r="N303" t="s">
        <v>165</v>
      </c>
      <c r="P303" t="s">
        <v>165</v>
      </c>
      <c r="Q303" t="s">
        <v>165</v>
      </c>
      <c r="U303">
        <v>0.0</v>
      </c>
    </row>
    <row r="304">
      <c r="A304" t="s">
        <v>165</v>
      </c>
      <c r="B304" t="s">
        <v>165</v>
      </c>
      <c r="C304" t="s">
        <v>165</v>
      </c>
      <c r="E304" t="s">
        <v>165</v>
      </c>
      <c r="F304" t="s">
        <v>165</v>
      </c>
      <c r="J304">
        <v>0.0</v>
      </c>
      <c r="L304" t="s">
        <v>165</v>
      </c>
      <c r="M304" t="s">
        <v>165</v>
      </c>
      <c r="N304" t="s">
        <v>165</v>
      </c>
      <c r="P304" t="s">
        <v>165</v>
      </c>
      <c r="Q304" t="s">
        <v>165</v>
      </c>
      <c r="U304">
        <v>0.0</v>
      </c>
    </row>
    <row r="305">
      <c r="A305" t="s">
        <v>165</v>
      </c>
      <c r="B305" t="s">
        <v>165</v>
      </c>
      <c r="C305" t="s">
        <v>165</v>
      </c>
      <c r="E305" t="s">
        <v>165</v>
      </c>
      <c r="F305" t="s">
        <v>165</v>
      </c>
      <c r="J305">
        <v>0.0</v>
      </c>
      <c r="L305" t="s">
        <v>165</v>
      </c>
      <c r="M305" t="s">
        <v>165</v>
      </c>
      <c r="N305" t="s">
        <v>165</v>
      </c>
      <c r="P305" t="s">
        <v>165</v>
      </c>
      <c r="Q305" t="s">
        <v>165</v>
      </c>
      <c r="U305">
        <v>0.0</v>
      </c>
    </row>
    <row r="306">
      <c r="A306" t="s">
        <v>165</v>
      </c>
      <c r="B306" t="s">
        <v>165</v>
      </c>
      <c r="C306" t="s">
        <v>165</v>
      </c>
      <c r="E306" t="s">
        <v>165</v>
      </c>
      <c r="F306" t="s">
        <v>165</v>
      </c>
      <c r="J306">
        <v>0.0</v>
      </c>
      <c r="L306" t="s">
        <v>165</v>
      </c>
      <c r="M306" t="s">
        <v>165</v>
      </c>
      <c r="N306" t="s">
        <v>165</v>
      </c>
      <c r="P306" t="s">
        <v>165</v>
      </c>
      <c r="Q306" t="s">
        <v>165</v>
      </c>
      <c r="U306">
        <v>0.0</v>
      </c>
    </row>
    <row r="307">
      <c r="A307" t="s">
        <v>165</v>
      </c>
      <c r="B307" t="s">
        <v>165</v>
      </c>
      <c r="C307" t="s">
        <v>165</v>
      </c>
      <c r="E307" t="s">
        <v>165</v>
      </c>
      <c r="F307" t="s">
        <v>165</v>
      </c>
      <c r="J307">
        <v>0.0</v>
      </c>
      <c r="L307" t="s">
        <v>165</v>
      </c>
      <c r="M307" t="s">
        <v>165</v>
      </c>
      <c r="N307" t="s">
        <v>165</v>
      </c>
      <c r="P307" t="s">
        <v>165</v>
      </c>
      <c r="Q307" t="s">
        <v>165</v>
      </c>
      <c r="U307">
        <v>0.0</v>
      </c>
    </row>
    <row r="308">
      <c r="A308" t="s">
        <v>165</v>
      </c>
      <c r="B308" t="s">
        <v>165</v>
      </c>
      <c r="C308" t="s">
        <v>165</v>
      </c>
      <c r="E308" t="s">
        <v>165</v>
      </c>
      <c r="F308" t="s">
        <v>165</v>
      </c>
      <c r="J308">
        <v>0.0</v>
      </c>
      <c r="L308" t="s">
        <v>165</v>
      </c>
      <c r="M308" t="s">
        <v>165</v>
      </c>
      <c r="N308" t="s">
        <v>165</v>
      </c>
      <c r="P308" t="s">
        <v>165</v>
      </c>
      <c r="Q308" t="s">
        <v>165</v>
      </c>
      <c r="U308">
        <v>0.0</v>
      </c>
    </row>
    <row r="309">
      <c r="A309" t="s">
        <v>165</v>
      </c>
      <c r="B309" t="s">
        <v>165</v>
      </c>
      <c r="C309" t="s">
        <v>165</v>
      </c>
      <c r="E309" t="s">
        <v>165</v>
      </c>
      <c r="F309" t="s">
        <v>165</v>
      </c>
      <c r="J309">
        <v>0.0</v>
      </c>
      <c r="L309" t="s">
        <v>165</v>
      </c>
      <c r="M309" t="s">
        <v>165</v>
      </c>
      <c r="N309" t="s">
        <v>165</v>
      </c>
      <c r="P309" t="s">
        <v>165</v>
      </c>
      <c r="Q309" t="s">
        <v>165</v>
      </c>
      <c r="U309">
        <v>0.0</v>
      </c>
    </row>
    <row r="310">
      <c r="A310" t="s">
        <v>165</v>
      </c>
      <c r="B310" t="s">
        <v>165</v>
      </c>
      <c r="C310" t="s">
        <v>165</v>
      </c>
      <c r="E310" t="s">
        <v>165</v>
      </c>
      <c r="F310" t="s">
        <v>165</v>
      </c>
      <c r="J310">
        <v>0.0</v>
      </c>
      <c r="L310" t="s">
        <v>165</v>
      </c>
      <c r="M310" t="s">
        <v>165</v>
      </c>
      <c r="N310" t="s">
        <v>165</v>
      </c>
      <c r="P310" t="s">
        <v>165</v>
      </c>
      <c r="Q310" t="s">
        <v>165</v>
      </c>
      <c r="U310">
        <v>0.0</v>
      </c>
    </row>
    <row r="311">
      <c r="A311" t="s">
        <v>165</v>
      </c>
      <c r="B311" t="s">
        <v>165</v>
      </c>
      <c r="C311" t="s">
        <v>165</v>
      </c>
      <c r="E311" t="s">
        <v>165</v>
      </c>
      <c r="F311" t="s">
        <v>165</v>
      </c>
      <c r="J311">
        <v>0.0</v>
      </c>
      <c r="L311" t="s">
        <v>165</v>
      </c>
      <c r="M311" t="s">
        <v>165</v>
      </c>
      <c r="N311" t="s">
        <v>165</v>
      </c>
      <c r="P311" t="s">
        <v>165</v>
      </c>
      <c r="Q311" t="s">
        <v>165</v>
      </c>
      <c r="U311">
        <v>0.0</v>
      </c>
    </row>
    <row r="312">
      <c r="A312" t="s">
        <v>165</v>
      </c>
      <c r="B312" t="s">
        <v>165</v>
      </c>
      <c r="C312" t="s">
        <v>165</v>
      </c>
      <c r="E312" t="s">
        <v>165</v>
      </c>
      <c r="F312" t="s">
        <v>165</v>
      </c>
      <c r="J312">
        <v>0.0</v>
      </c>
      <c r="L312" t="s">
        <v>165</v>
      </c>
      <c r="M312" t="s">
        <v>165</v>
      </c>
      <c r="N312" t="s">
        <v>165</v>
      </c>
      <c r="P312" t="s">
        <v>165</v>
      </c>
      <c r="Q312" t="s">
        <v>165</v>
      </c>
      <c r="U312">
        <v>0.0</v>
      </c>
    </row>
    <row r="313">
      <c r="A313" t="s">
        <v>165</v>
      </c>
      <c r="B313" t="s">
        <v>165</v>
      </c>
      <c r="C313" t="s">
        <v>165</v>
      </c>
      <c r="E313" t="s">
        <v>165</v>
      </c>
      <c r="F313" t="s">
        <v>165</v>
      </c>
      <c r="J313">
        <v>0.0</v>
      </c>
      <c r="L313" t="s">
        <v>165</v>
      </c>
      <c r="M313" t="s">
        <v>165</v>
      </c>
      <c r="N313" t="s">
        <v>165</v>
      </c>
      <c r="P313" t="s">
        <v>165</v>
      </c>
      <c r="Q313" t="s">
        <v>165</v>
      </c>
      <c r="U313">
        <v>0.0</v>
      </c>
    </row>
    <row r="314">
      <c r="A314" t="s">
        <v>165</v>
      </c>
      <c r="B314" t="s">
        <v>165</v>
      </c>
      <c r="C314" t="s">
        <v>165</v>
      </c>
      <c r="E314" t="s">
        <v>165</v>
      </c>
      <c r="F314" t="s">
        <v>165</v>
      </c>
      <c r="J314">
        <v>0.0</v>
      </c>
      <c r="L314" t="s">
        <v>165</v>
      </c>
      <c r="M314" t="s">
        <v>165</v>
      </c>
      <c r="N314" t="s">
        <v>165</v>
      </c>
      <c r="P314" t="s">
        <v>165</v>
      </c>
      <c r="Q314" t="s">
        <v>165</v>
      </c>
      <c r="U314">
        <v>0.0</v>
      </c>
    </row>
    <row r="315">
      <c r="A315" t="s">
        <v>165</v>
      </c>
      <c r="B315" t="s">
        <v>165</v>
      </c>
      <c r="C315" t="s">
        <v>165</v>
      </c>
      <c r="E315" t="s">
        <v>165</v>
      </c>
      <c r="F315" t="s">
        <v>165</v>
      </c>
      <c r="J315">
        <v>0.0</v>
      </c>
      <c r="L315" t="s">
        <v>165</v>
      </c>
      <c r="M315" t="s">
        <v>165</v>
      </c>
      <c r="N315" t="s">
        <v>165</v>
      </c>
      <c r="P315" t="s">
        <v>165</v>
      </c>
      <c r="Q315" t="s">
        <v>165</v>
      </c>
      <c r="U315">
        <v>0.0</v>
      </c>
    </row>
    <row r="316">
      <c r="A316" t="s">
        <v>165</v>
      </c>
      <c r="B316" t="s">
        <v>165</v>
      </c>
      <c r="C316" t="s">
        <v>165</v>
      </c>
      <c r="E316" t="s">
        <v>165</v>
      </c>
      <c r="F316" t="s">
        <v>165</v>
      </c>
      <c r="J316">
        <v>0.0</v>
      </c>
      <c r="L316" t="s">
        <v>165</v>
      </c>
      <c r="M316" t="s">
        <v>165</v>
      </c>
      <c r="N316" t="s">
        <v>165</v>
      </c>
      <c r="P316" t="s">
        <v>165</v>
      </c>
      <c r="Q316" t="s">
        <v>165</v>
      </c>
      <c r="U316">
        <v>0.0</v>
      </c>
    </row>
    <row r="317">
      <c r="A317" t="s">
        <v>165</v>
      </c>
      <c r="B317" t="s">
        <v>165</v>
      </c>
      <c r="C317" t="s">
        <v>165</v>
      </c>
      <c r="E317" t="s">
        <v>165</v>
      </c>
      <c r="F317" t="s">
        <v>165</v>
      </c>
      <c r="J317">
        <v>0.0</v>
      </c>
      <c r="L317" t="s">
        <v>165</v>
      </c>
      <c r="M317" t="s">
        <v>165</v>
      </c>
      <c r="N317" t="s">
        <v>165</v>
      </c>
      <c r="P317" t="s">
        <v>165</v>
      </c>
      <c r="Q317" t="s">
        <v>165</v>
      </c>
      <c r="U317">
        <v>0.0</v>
      </c>
    </row>
    <row r="318">
      <c r="A318" t="s">
        <v>165</v>
      </c>
      <c r="B318" t="s">
        <v>165</v>
      </c>
      <c r="C318" t="s">
        <v>165</v>
      </c>
      <c r="E318" t="s">
        <v>165</v>
      </c>
      <c r="F318" t="s">
        <v>165</v>
      </c>
      <c r="J318">
        <v>0.0</v>
      </c>
      <c r="L318" t="s">
        <v>165</v>
      </c>
      <c r="M318" t="s">
        <v>165</v>
      </c>
      <c r="N318" t="s">
        <v>165</v>
      </c>
      <c r="P318" t="s">
        <v>165</v>
      </c>
      <c r="Q318" t="s">
        <v>165</v>
      </c>
      <c r="U318">
        <v>0.0</v>
      </c>
    </row>
    <row r="319">
      <c r="A319" t="s">
        <v>165</v>
      </c>
      <c r="B319" t="s">
        <v>165</v>
      </c>
      <c r="C319" t="s">
        <v>165</v>
      </c>
      <c r="E319" t="s">
        <v>165</v>
      </c>
      <c r="F319" t="s">
        <v>165</v>
      </c>
      <c r="J319">
        <v>0.0</v>
      </c>
      <c r="L319" t="s">
        <v>165</v>
      </c>
      <c r="M319" t="s">
        <v>165</v>
      </c>
      <c r="N319" t="s">
        <v>165</v>
      </c>
      <c r="P319" t="s">
        <v>165</v>
      </c>
      <c r="Q319" t="s">
        <v>165</v>
      </c>
      <c r="U319">
        <v>0.0</v>
      </c>
    </row>
    <row r="320">
      <c r="A320" t="s">
        <v>165</v>
      </c>
      <c r="B320" t="s">
        <v>165</v>
      </c>
      <c r="C320" t="s">
        <v>165</v>
      </c>
      <c r="E320" t="s">
        <v>165</v>
      </c>
      <c r="F320" t="s">
        <v>165</v>
      </c>
      <c r="J320">
        <v>0.0</v>
      </c>
      <c r="L320" t="s">
        <v>165</v>
      </c>
      <c r="M320" t="s">
        <v>165</v>
      </c>
      <c r="N320" t="s">
        <v>165</v>
      </c>
      <c r="P320" t="s">
        <v>165</v>
      </c>
      <c r="Q320" t="s">
        <v>165</v>
      </c>
      <c r="U320">
        <v>0.0</v>
      </c>
    </row>
    <row r="321">
      <c r="A321" t="s">
        <v>165</v>
      </c>
      <c r="B321" t="s">
        <v>165</v>
      </c>
      <c r="C321" t="s">
        <v>165</v>
      </c>
      <c r="E321" t="s">
        <v>165</v>
      </c>
      <c r="F321" t="s">
        <v>165</v>
      </c>
      <c r="J321">
        <v>0.0</v>
      </c>
      <c r="L321" t="s">
        <v>165</v>
      </c>
      <c r="M321" t="s">
        <v>165</v>
      </c>
      <c r="N321" t="s">
        <v>165</v>
      </c>
      <c r="P321" t="s">
        <v>165</v>
      </c>
      <c r="Q321" t="s">
        <v>165</v>
      </c>
      <c r="U321">
        <v>0.0</v>
      </c>
    </row>
    <row r="322">
      <c r="A322" t="s">
        <v>165</v>
      </c>
      <c r="B322" t="s">
        <v>165</v>
      </c>
      <c r="C322" t="s">
        <v>165</v>
      </c>
      <c r="E322" t="s">
        <v>165</v>
      </c>
      <c r="F322" t="s">
        <v>165</v>
      </c>
      <c r="J322">
        <v>0.0</v>
      </c>
      <c r="L322" t="s">
        <v>165</v>
      </c>
      <c r="M322" t="s">
        <v>165</v>
      </c>
      <c r="N322" t="s">
        <v>165</v>
      </c>
      <c r="P322" t="s">
        <v>165</v>
      </c>
      <c r="Q322" t="s">
        <v>165</v>
      </c>
      <c r="U322">
        <v>0.0</v>
      </c>
    </row>
    <row r="323">
      <c r="A323" t="s">
        <v>165</v>
      </c>
      <c r="B323" t="s">
        <v>165</v>
      </c>
      <c r="C323" t="s">
        <v>165</v>
      </c>
      <c r="E323" t="s">
        <v>165</v>
      </c>
      <c r="F323" t="s">
        <v>165</v>
      </c>
      <c r="J323">
        <v>0.0</v>
      </c>
      <c r="L323" t="s">
        <v>165</v>
      </c>
      <c r="M323" t="s">
        <v>165</v>
      </c>
      <c r="N323" t="s">
        <v>165</v>
      </c>
      <c r="P323" t="s">
        <v>165</v>
      </c>
      <c r="Q323" t="s">
        <v>165</v>
      </c>
      <c r="U323">
        <v>0.0</v>
      </c>
    </row>
    <row r="324">
      <c r="A324" t="s">
        <v>165</v>
      </c>
      <c r="B324" t="s">
        <v>165</v>
      </c>
      <c r="C324" t="s">
        <v>165</v>
      </c>
      <c r="E324" t="s">
        <v>165</v>
      </c>
      <c r="F324" t="s">
        <v>165</v>
      </c>
      <c r="J324">
        <v>0.0</v>
      </c>
      <c r="L324" t="s">
        <v>165</v>
      </c>
      <c r="M324" t="s">
        <v>165</v>
      </c>
      <c r="N324" t="s">
        <v>165</v>
      </c>
      <c r="P324" t="s">
        <v>165</v>
      </c>
      <c r="Q324" t="s">
        <v>165</v>
      </c>
      <c r="U324">
        <v>0.0</v>
      </c>
    </row>
    <row r="325">
      <c r="A325" t="s">
        <v>165</v>
      </c>
      <c r="B325" t="s">
        <v>165</v>
      </c>
      <c r="C325" t="s">
        <v>165</v>
      </c>
      <c r="E325" t="s">
        <v>165</v>
      </c>
      <c r="F325" t="s">
        <v>165</v>
      </c>
      <c r="J325">
        <v>0.0</v>
      </c>
      <c r="L325" t="s">
        <v>165</v>
      </c>
      <c r="M325" t="s">
        <v>165</v>
      </c>
      <c r="N325" t="s">
        <v>165</v>
      </c>
      <c r="P325" t="s">
        <v>165</v>
      </c>
      <c r="Q325" t="s">
        <v>165</v>
      </c>
      <c r="U325">
        <v>0.0</v>
      </c>
    </row>
    <row r="326">
      <c r="A326" t="s">
        <v>165</v>
      </c>
      <c r="B326" t="s">
        <v>165</v>
      </c>
      <c r="C326" t="s">
        <v>165</v>
      </c>
      <c r="E326" t="s">
        <v>165</v>
      </c>
      <c r="F326" t="s">
        <v>165</v>
      </c>
      <c r="J326">
        <v>0.0</v>
      </c>
      <c r="L326" t="s">
        <v>165</v>
      </c>
      <c r="M326" t="s">
        <v>165</v>
      </c>
      <c r="N326" t="s">
        <v>165</v>
      </c>
      <c r="P326" t="s">
        <v>165</v>
      </c>
      <c r="Q326" t="s">
        <v>165</v>
      </c>
      <c r="U326">
        <v>0.0</v>
      </c>
    </row>
    <row r="327">
      <c r="A327" t="s">
        <v>165</v>
      </c>
      <c r="B327" t="s">
        <v>165</v>
      </c>
      <c r="C327" t="s">
        <v>165</v>
      </c>
      <c r="E327" t="s">
        <v>165</v>
      </c>
      <c r="F327" t="s">
        <v>165</v>
      </c>
      <c r="J327">
        <v>0.0</v>
      </c>
      <c r="L327" t="s">
        <v>165</v>
      </c>
      <c r="M327" t="s">
        <v>165</v>
      </c>
      <c r="N327" t="s">
        <v>165</v>
      </c>
      <c r="P327" t="s">
        <v>165</v>
      </c>
      <c r="Q327" t="s">
        <v>165</v>
      </c>
      <c r="U327">
        <v>0.0</v>
      </c>
    </row>
    <row r="328">
      <c r="A328" t="s">
        <v>165</v>
      </c>
      <c r="B328" t="s">
        <v>165</v>
      </c>
      <c r="C328" t="s">
        <v>165</v>
      </c>
      <c r="E328" t="s">
        <v>165</v>
      </c>
      <c r="F328" t="s">
        <v>165</v>
      </c>
      <c r="J328">
        <v>0.0</v>
      </c>
      <c r="L328" t="s">
        <v>165</v>
      </c>
      <c r="M328" t="s">
        <v>165</v>
      </c>
      <c r="N328" t="s">
        <v>165</v>
      </c>
      <c r="P328" t="s">
        <v>165</v>
      </c>
      <c r="Q328" t="s">
        <v>165</v>
      </c>
      <c r="U328">
        <v>0.0</v>
      </c>
    </row>
    <row r="329">
      <c r="A329" t="s">
        <v>165</v>
      </c>
      <c r="B329" t="s">
        <v>165</v>
      </c>
      <c r="C329" t="s">
        <v>165</v>
      </c>
      <c r="E329" t="s">
        <v>165</v>
      </c>
      <c r="F329" t="s">
        <v>165</v>
      </c>
      <c r="J329">
        <v>0.0</v>
      </c>
      <c r="L329" t="s">
        <v>165</v>
      </c>
      <c r="M329" t="s">
        <v>165</v>
      </c>
      <c r="N329" t="s">
        <v>165</v>
      </c>
      <c r="P329" t="s">
        <v>165</v>
      </c>
      <c r="Q329" t="s">
        <v>165</v>
      </c>
      <c r="U329">
        <v>0.0</v>
      </c>
    </row>
    <row r="330">
      <c r="A330" t="s">
        <v>165</v>
      </c>
      <c r="B330" t="s">
        <v>165</v>
      </c>
      <c r="C330" t="s">
        <v>165</v>
      </c>
      <c r="E330" t="s">
        <v>165</v>
      </c>
      <c r="F330" t="s">
        <v>165</v>
      </c>
      <c r="J330">
        <v>0.0</v>
      </c>
      <c r="L330" t="s">
        <v>165</v>
      </c>
      <c r="M330" t="s">
        <v>165</v>
      </c>
      <c r="N330" t="s">
        <v>165</v>
      </c>
      <c r="P330" t="s">
        <v>165</v>
      </c>
      <c r="Q330" t="s">
        <v>165</v>
      </c>
      <c r="U330">
        <v>0.0</v>
      </c>
    </row>
    <row r="331">
      <c r="A331" t="s">
        <v>165</v>
      </c>
      <c r="B331" t="s">
        <v>165</v>
      </c>
      <c r="C331" t="s">
        <v>165</v>
      </c>
      <c r="E331" t="s">
        <v>165</v>
      </c>
      <c r="F331" t="s">
        <v>165</v>
      </c>
      <c r="J331">
        <v>0.0</v>
      </c>
      <c r="L331" t="s">
        <v>165</v>
      </c>
      <c r="M331" t="s">
        <v>165</v>
      </c>
      <c r="N331" t="s">
        <v>165</v>
      </c>
      <c r="P331" t="s">
        <v>165</v>
      </c>
      <c r="Q331" t="s">
        <v>165</v>
      </c>
      <c r="U331">
        <v>0.0</v>
      </c>
    </row>
    <row r="332">
      <c r="A332" t="s">
        <v>165</v>
      </c>
      <c r="B332" t="s">
        <v>165</v>
      </c>
      <c r="C332" t="s">
        <v>165</v>
      </c>
      <c r="E332" t="s">
        <v>165</v>
      </c>
      <c r="F332" t="s">
        <v>165</v>
      </c>
      <c r="J332">
        <v>0.0</v>
      </c>
      <c r="L332" t="s">
        <v>165</v>
      </c>
      <c r="M332" t="s">
        <v>165</v>
      </c>
      <c r="N332" t="s">
        <v>165</v>
      </c>
      <c r="P332" t="s">
        <v>165</v>
      </c>
      <c r="Q332" t="s">
        <v>165</v>
      </c>
      <c r="U332">
        <v>0.0</v>
      </c>
    </row>
    <row r="333">
      <c r="A333" t="s">
        <v>165</v>
      </c>
      <c r="B333" t="s">
        <v>165</v>
      </c>
      <c r="C333" t="s">
        <v>165</v>
      </c>
      <c r="E333" t="s">
        <v>165</v>
      </c>
      <c r="F333" t="s">
        <v>165</v>
      </c>
      <c r="J333">
        <v>0.0</v>
      </c>
      <c r="L333" t="s">
        <v>165</v>
      </c>
      <c r="M333" t="s">
        <v>165</v>
      </c>
      <c r="N333" t="s">
        <v>165</v>
      </c>
      <c r="P333" t="s">
        <v>165</v>
      </c>
      <c r="Q333" t="s">
        <v>165</v>
      </c>
      <c r="U333">
        <v>0.0</v>
      </c>
    </row>
    <row r="334">
      <c r="A334" t="s">
        <v>165</v>
      </c>
      <c r="B334" t="s">
        <v>165</v>
      </c>
      <c r="C334" t="s">
        <v>165</v>
      </c>
      <c r="E334" t="s">
        <v>165</v>
      </c>
      <c r="F334" t="s">
        <v>165</v>
      </c>
      <c r="J334">
        <v>0.0</v>
      </c>
      <c r="L334" t="s">
        <v>165</v>
      </c>
      <c r="M334" t="s">
        <v>165</v>
      </c>
      <c r="N334" t="s">
        <v>165</v>
      </c>
      <c r="P334" t="s">
        <v>165</v>
      </c>
      <c r="Q334" t="s">
        <v>165</v>
      </c>
      <c r="U334">
        <v>0.0</v>
      </c>
    </row>
    <row r="335">
      <c r="A335" t="s">
        <v>165</v>
      </c>
      <c r="B335" t="s">
        <v>165</v>
      </c>
      <c r="C335" t="s">
        <v>165</v>
      </c>
      <c r="E335" t="s">
        <v>165</v>
      </c>
      <c r="F335" t="s">
        <v>165</v>
      </c>
      <c r="J335">
        <v>0.0</v>
      </c>
      <c r="L335" t="s">
        <v>165</v>
      </c>
      <c r="M335" t="s">
        <v>165</v>
      </c>
      <c r="N335" t="s">
        <v>165</v>
      </c>
      <c r="P335" t="s">
        <v>165</v>
      </c>
      <c r="Q335" t="s">
        <v>165</v>
      </c>
      <c r="U335">
        <v>0.0</v>
      </c>
    </row>
    <row r="336">
      <c r="A336" t="s">
        <v>165</v>
      </c>
      <c r="B336" t="s">
        <v>165</v>
      </c>
      <c r="C336" t="s">
        <v>165</v>
      </c>
      <c r="E336" t="s">
        <v>165</v>
      </c>
      <c r="F336" t="s">
        <v>165</v>
      </c>
      <c r="J336">
        <v>0.0</v>
      </c>
      <c r="L336" t="s">
        <v>165</v>
      </c>
      <c r="M336" t="s">
        <v>165</v>
      </c>
      <c r="N336" t="s">
        <v>165</v>
      </c>
      <c r="P336" t="s">
        <v>165</v>
      </c>
      <c r="Q336" t="s">
        <v>165</v>
      </c>
      <c r="U336">
        <v>0.0</v>
      </c>
    </row>
    <row r="337">
      <c r="A337" t="s">
        <v>165</v>
      </c>
      <c r="B337" t="s">
        <v>165</v>
      </c>
      <c r="C337" t="s">
        <v>165</v>
      </c>
      <c r="E337" t="s">
        <v>165</v>
      </c>
      <c r="F337" t="s">
        <v>165</v>
      </c>
      <c r="J337">
        <v>0.0</v>
      </c>
      <c r="L337" t="s">
        <v>165</v>
      </c>
      <c r="M337" t="s">
        <v>165</v>
      </c>
      <c r="N337" t="s">
        <v>165</v>
      </c>
      <c r="P337" t="s">
        <v>165</v>
      </c>
      <c r="Q337" t="s">
        <v>165</v>
      </c>
      <c r="U337">
        <v>0.0</v>
      </c>
    </row>
    <row r="338">
      <c r="A338" t="s">
        <v>165</v>
      </c>
      <c r="B338" t="s">
        <v>165</v>
      </c>
      <c r="C338" t="s">
        <v>165</v>
      </c>
      <c r="E338" t="s">
        <v>165</v>
      </c>
      <c r="F338" t="s">
        <v>165</v>
      </c>
      <c r="J338">
        <v>0.0</v>
      </c>
      <c r="L338" t="s">
        <v>165</v>
      </c>
      <c r="M338" t="s">
        <v>165</v>
      </c>
      <c r="N338" t="s">
        <v>165</v>
      </c>
      <c r="P338" t="s">
        <v>165</v>
      </c>
      <c r="Q338" t="s">
        <v>165</v>
      </c>
      <c r="U338">
        <v>0.0</v>
      </c>
    </row>
    <row r="339">
      <c r="A339" t="s">
        <v>165</v>
      </c>
      <c r="B339" t="s">
        <v>165</v>
      </c>
      <c r="C339" t="s">
        <v>165</v>
      </c>
      <c r="E339" t="s">
        <v>165</v>
      </c>
      <c r="F339" t="s">
        <v>165</v>
      </c>
      <c r="J339">
        <v>0.0</v>
      </c>
      <c r="L339" t="s">
        <v>165</v>
      </c>
      <c r="M339" t="s">
        <v>165</v>
      </c>
      <c r="N339" t="s">
        <v>165</v>
      </c>
      <c r="P339" t="s">
        <v>165</v>
      </c>
      <c r="Q339" t="s">
        <v>165</v>
      </c>
      <c r="U339">
        <v>0.0</v>
      </c>
    </row>
    <row r="340">
      <c r="A340" t="s">
        <v>165</v>
      </c>
      <c r="B340" t="s">
        <v>165</v>
      </c>
      <c r="C340" t="s">
        <v>165</v>
      </c>
      <c r="E340" t="s">
        <v>165</v>
      </c>
      <c r="F340" t="s">
        <v>165</v>
      </c>
      <c r="J340">
        <v>0.0</v>
      </c>
      <c r="L340" t="s">
        <v>165</v>
      </c>
      <c r="M340" t="s">
        <v>165</v>
      </c>
      <c r="N340" t="s">
        <v>165</v>
      </c>
      <c r="P340" t="s">
        <v>165</v>
      </c>
      <c r="Q340" t="s">
        <v>165</v>
      </c>
      <c r="U340">
        <v>0.0</v>
      </c>
    </row>
    <row r="341">
      <c r="A341" t="s">
        <v>165</v>
      </c>
      <c r="B341" t="s">
        <v>165</v>
      </c>
      <c r="C341" t="s">
        <v>165</v>
      </c>
      <c r="E341" t="s">
        <v>165</v>
      </c>
      <c r="F341" t="s">
        <v>165</v>
      </c>
      <c r="J341">
        <v>0.0</v>
      </c>
      <c r="L341" t="s">
        <v>165</v>
      </c>
      <c r="M341" t="s">
        <v>165</v>
      </c>
      <c r="N341" t="s">
        <v>165</v>
      </c>
      <c r="P341" t="s">
        <v>165</v>
      </c>
      <c r="Q341" t="s">
        <v>165</v>
      </c>
      <c r="U341">
        <v>0.0</v>
      </c>
    </row>
    <row r="342">
      <c r="A342" t="s">
        <v>165</v>
      </c>
      <c r="B342" t="s">
        <v>165</v>
      </c>
      <c r="C342" t="s">
        <v>165</v>
      </c>
      <c r="E342" t="s">
        <v>165</v>
      </c>
      <c r="F342" t="s">
        <v>165</v>
      </c>
      <c r="J342">
        <v>0.0</v>
      </c>
      <c r="L342" t="s">
        <v>165</v>
      </c>
      <c r="M342" t="s">
        <v>165</v>
      </c>
      <c r="N342" t="s">
        <v>165</v>
      </c>
      <c r="P342" t="s">
        <v>165</v>
      </c>
      <c r="Q342" t="s">
        <v>165</v>
      </c>
      <c r="U342">
        <v>0.0</v>
      </c>
    </row>
    <row r="343">
      <c r="A343" t="s">
        <v>165</v>
      </c>
      <c r="B343" t="s">
        <v>165</v>
      </c>
      <c r="C343" t="s">
        <v>165</v>
      </c>
      <c r="E343" t="s">
        <v>165</v>
      </c>
      <c r="F343" t="s">
        <v>165</v>
      </c>
      <c r="J343">
        <v>0.0</v>
      </c>
      <c r="L343" t="s">
        <v>165</v>
      </c>
      <c r="M343" t="s">
        <v>165</v>
      </c>
      <c r="N343" t="s">
        <v>165</v>
      </c>
      <c r="P343" t="s">
        <v>165</v>
      </c>
      <c r="Q343" t="s">
        <v>165</v>
      </c>
      <c r="U343">
        <v>0.0</v>
      </c>
    </row>
    <row r="344">
      <c r="A344" t="s">
        <v>165</v>
      </c>
      <c r="B344" t="s">
        <v>165</v>
      </c>
      <c r="C344" t="s">
        <v>165</v>
      </c>
      <c r="E344" t="s">
        <v>165</v>
      </c>
      <c r="F344" t="s">
        <v>165</v>
      </c>
      <c r="J344">
        <v>0.0</v>
      </c>
      <c r="L344" t="s">
        <v>165</v>
      </c>
      <c r="M344" t="s">
        <v>165</v>
      </c>
      <c r="N344" t="s">
        <v>165</v>
      </c>
      <c r="P344" t="s">
        <v>165</v>
      </c>
      <c r="Q344" t="s">
        <v>165</v>
      </c>
      <c r="U344">
        <v>0.0</v>
      </c>
    </row>
    <row r="345">
      <c r="A345" t="s">
        <v>165</v>
      </c>
      <c r="B345" t="s">
        <v>165</v>
      </c>
      <c r="C345" t="s">
        <v>165</v>
      </c>
      <c r="E345" t="s">
        <v>165</v>
      </c>
      <c r="F345" t="s">
        <v>165</v>
      </c>
      <c r="J345">
        <v>0.0</v>
      </c>
      <c r="L345" t="s">
        <v>165</v>
      </c>
      <c r="M345" t="s">
        <v>165</v>
      </c>
      <c r="N345" t="s">
        <v>165</v>
      </c>
      <c r="P345" t="s">
        <v>165</v>
      </c>
      <c r="Q345" t="s">
        <v>165</v>
      </c>
      <c r="U345">
        <v>0.0</v>
      </c>
    </row>
    <row r="346">
      <c r="A346" t="s">
        <v>165</v>
      </c>
      <c r="B346" t="s">
        <v>165</v>
      </c>
      <c r="C346" t="s">
        <v>165</v>
      </c>
      <c r="E346" t="s">
        <v>165</v>
      </c>
      <c r="F346" t="s">
        <v>165</v>
      </c>
      <c r="J346">
        <v>0.0</v>
      </c>
      <c r="L346" t="s">
        <v>165</v>
      </c>
      <c r="M346" t="s">
        <v>165</v>
      </c>
      <c r="N346" t="s">
        <v>165</v>
      </c>
      <c r="P346" t="s">
        <v>165</v>
      </c>
      <c r="Q346" t="s">
        <v>165</v>
      </c>
      <c r="U346">
        <v>0.0</v>
      </c>
    </row>
    <row r="347">
      <c r="A347" t="s">
        <v>165</v>
      </c>
      <c r="B347" t="s">
        <v>165</v>
      </c>
      <c r="C347" t="s">
        <v>165</v>
      </c>
      <c r="E347" t="s">
        <v>165</v>
      </c>
      <c r="F347" t="s">
        <v>165</v>
      </c>
      <c r="J347">
        <v>0.0</v>
      </c>
      <c r="L347" t="s">
        <v>165</v>
      </c>
      <c r="M347" t="s">
        <v>165</v>
      </c>
      <c r="N347" t="s">
        <v>165</v>
      </c>
      <c r="P347" t="s">
        <v>165</v>
      </c>
      <c r="Q347" t="s">
        <v>165</v>
      </c>
      <c r="U347">
        <v>0.0</v>
      </c>
    </row>
    <row r="348">
      <c r="A348" t="s">
        <v>165</v>
      </c>
      <c r="B348" t="s">
        <v>165</v>
      </c>
      <c r="C348" t="s">
        <v>165</v>
      </c>
      <c r="E348" t="s">
        <v>165</v>
      </c>
      <c r="F348" t="s">
        <v>165</v>
      </c>
      <c r="J348">
        <v>0.0</v>
      </c>
      <c r="L348" t="s">
        <v>165</v>
      </c>
      <c r="M348" t="s">
        <v>165</v>
      </c>
      <c r="N348" t="s">
        <v>165</v>
      </c>
      <c r="P348" t="s">
        <v>165</v>
      </c>
      <c r="Q348" t="s">
        <v>165</v>
      </c>
      <c r="U348">
        <v>0.0</v>
      </c>
    </row>
    <row r="349">
      <c r="A349" t="s">
        <v>165</v>
      </c>
      <c r="B349" t="s">
        <v>165</v>
      </c>
      <c r="C349" t="s">
        <v>165</v>
      </c>
      <c r="E349" t="s">
        <v>165</v>
      </c>
      <c r="F349" t="s">
        <v>165</v>
      </c>
      <c r="J349">
        <v>0.0</v>
      </c>
      <c r="L349" t="s">
        <v>165</v>
      </c>
      <c r="M349" t="s">
        <v>165</v>
      </c>
      <c r="N349" t="s">
        <v>165</v>
      </c>
      <c r="P349" t="s">
        <v>165</v>
      </c>
      <c r="Q349" t="s">
        <v>165</v>
      </c>
      <c r="U349">
        <v>0.0</v>
      </c>
    </row>
    <row r="350">
      <c r="A350" t="s">
        <v>165</v>
      </c>
      <c r="B350" t="s">
        <v>165</v>
      </c>
      <c r="C350" t="s">
        <v>165</v>
      </c>
      <c r="E350" t="s">
        <v>165</v>
      </c>
      <c r="F350" t="s">
        <v>165</v>
      </c>
      <c r="J350">
        <v>0.0</v>
      </c>
      <c r="L350" t="s">
        <v>165</v>
      </c>
      <c r="M350" t="s">
        <v>165</v>
      </c>
      <c r="N350" t="s">
        <v>165</v>
      </c>
      <c r="P350" t="s">
        <v>165</v>
      </c>
      <c r="Q350" t="s">
        <v>165</v>
      </c>
      <c r="U350">
        <v>0.0</v>
      </c>
    </row>
    <row r="351">
      <c r="A351" t="s">
        <v>165</v>
      </c>
      <c r="B351" t="s">
        <v>165</v>
      </c>
      <c r="C351" t="s">
        <v>165</v>
      </c>
      <c r="E351" t="s">
        <v>165</v>
      </c>
      <c r="F351" t="s">
        <v>165</v>
      </c>
      <c r="J351">
        <v>0.0</v>
      </c>
      <c r="L351" t="s">
        <v>165</v>
      </c>
      <c r="M351" t="s">
        <v>165</v>
      </c>
      <c r="N351" t="s">
        <v>165</v>
      </c>
      <c r="P351" t="s">
        <v>165</v>
      </c>
      <c r="Q351" t="s">
        <v>165</v>
      </c>
      <c r="U351">
        <v>0.0</v>
      </c>
    </row>
    <row r="352">
      <c r="A352" t="s">
        <v>165</v>
      </c>
      <c r="B352" t="s">
        <v>165</v>
      </c>
      <c r="C352" t="s">
        <v>165</v>
      </c>
      <c r="E352" t="s">
        <v>165</v>
      </c>
      <c r="F352" t="s">
        <v>165</v>
      </c>
      <c r="J352">
        <v>0.0</v>
      </c>
      <c r="L352" t="s">
        <v>165</v>
      </c>
      <c r="M352" t="s">
        <v>165</v>
      </c>
      <c r="N352" t="s">
        <v>165</v>
      </c>
      <c r="P352" t="s">
        <v>165</v>
      </c>
      <c r="Q352" t="s">
        <v>165</v>
      </c>
      <c r="U352">
        <v>0.0</v>
      </c>
    </row>
    <row r="353">
      <c r="A353" t="s">
        <v>165</v>
      </c>
      <c r="B353" t="s">
        <v>165</v>
      </c>
      <c r="C353" t="s">
        <v>165</v>
      </c>
      <c r="E353" t="s">
        <v>165</v>
      </c>
      <c r="F353" t="s">
        <v>165</v>
      </c>
      <c r="J353">
        <v>0.0</v>
      </c>
      <c r="L353" t="s">
        <v>165</v>
      </c>
      <c r="M353" t="s">
        <v>165</v>
      </c>
      <c r="N353" t="s">
        <v>165</v>
      </c>
      <c r="P353" t="s">
        <v>165</v>
      </c>
      <c r="Q353" t="s">
        <v>165</v>
      </c>
      <c r="U353">
        <v>0.0</v>
      </c>
    </row>
    <row r="354">
      <c r="A354" t="s">
        <v>165</v>
      </c>
      <c r="B354" t="s">
        <v>165</v>
      </c>
      <c r="C354" t="s">
        <v>165</v>
      </c>
      <c r="E354" t="s">
        <v>165</v>
      </c>
      <c r="F354" t="s">
        <v>165</v>
      </c>
      <c r="J354">
        <v>0.0</v>
      </c>
      <c r="L354" t="s">
        <v>165</v>
      </c>
      <c r="M354" t="s">
        <v>165</v>
      </c>
      <c r="N354" t="s">
        <v>165</v>
      </c>
      <c r="P354" t="s">
        <v>165</v>
      </c>
      <c r="Q354" t="s">
        <v>165</v>
      </c>
      <c r="U354">
        <v>0.0</v>
      </c>
    </row>
    <row r="355">
      <c r="A355" t="s">
        <v>165</v>
      </c>
      <c r="B355" t="s">
        <v>165</v>
      </c>
      <c r="C355" t="s">
        <v>165</v>
      </c>
      <c r="E355" t="s">
        <v>165</v>
      </c>
      <c r="F355" t="s">
        <v>165</v>
      </c>
      <c r="J355">
        <v>0.0</v>
      </c>
      <c r="L355" t="s">
        <v>165</v>
      </c>
      <c r="M355" t="s">
        <v>165</v>
      </c>
      <c r="N355" t="s">
        <v>165</v>
      </c>
      <c r="P355" t="s">
        <v>165</v>
      </c>
      <c r="Q355" t="s">
        <v>165</v>
      </c>
      <c r="U355">
        <v>0.0</v>
      </c>
    </row>
    <row r="356">
      <c r="A356" t="s">
        <v>165</v>
      </c>
      <c r="B356" t="s">
        <v>165</v>
      </c>
      <c r="C356" t="s">
        <v>165</v>
      </c>
      <c r="E356" t="s">
        <v>165</v>
      </c>
      <c r="F356" t="s">
        <v>165</v>
      </c>
      <c r="J356">
        <v>0.0</v>
      </c>
      <c r="L356" t="s">
        <v>165</v>
      </c>
      <c r="M356" t="s">
        <v>165</v>
      </c>
      <c r="N356" t="s">
        <v>165</v>
      </c>
      <c r="P356" t="s">
        <v>165</v>
      </c>
      <c r="Q356" t="s">
        <v>165</v>
      </c>
      <c r="U356">
        <v>0.0</v>
      </c>
    </row>
    <row r="357">
      <c r="A357" t="s">
        <v>165</v>
      </c>
      <c r="B357" t="s">
        <v>165</v>
      </c>
      <c r="C357" t="s">
        <v>165</v>
      </c>
      <c r="E357" t="s">
        <v>165</v>
      </c>
      <c r="F357" t="s">
        <v>165</v>
      </c>
      <c r="J357">
        <v>0.0</v>
      </c>
      <c r="L357" t="s">
        <v>165</v>
      </c>
      <c r="M357" t="s">
        <v>165</v>
      </c>
      <c r="N357" t="s">
        <v>165</v>
      </c>
      <c r="P357" t="s">
        <v>165</v>
      </c>
      <c r="Q357" t="s">
        <v>165</v>
      </c>
      <c r="U357">
        <v>0.0</v>
      </c>
    </row>
    <row r="358">
      <c r="A358" t="s">
        <v>165</v>
      </c>
      <c r="B358" t="s">
        <v>165</v>
      </c>
      <c r="C358" t="s">
        <v>165</v>
      </c>
      <c r="E358" t="s">
        <v>165</v>
      </c>
      <c r="F358" t="s">
        <v>165</v>
      </c>
      <c r="J358">
        <v>0.0</v>
      </c>
      <c r="L358" t="s">
        <v>165</v>
      </c>
      <c r="M358" t="s">
        <v>165</v>
      </c>
      <c r="N358" t="s">
        <v>165</v>
      </c>
      <c r="P358" t="s">
        <v>165</v>
      </c>
      <c r="Q358" t="s">
        <v>165</v>
      </c>
      <c r="U358">
        <v>0.0</v>
      </c>
    </row>
    <row r="359">
      <c r="A359" t="s">
        <v>165</v>
      </c>
      <c r="B359" t="s">
        <v>165</v>
      </c>
      <c r="C359" t="s">
        <v>165</v>
      </c>
      <c r="E359" t="s">
        <v>165</v>
      </c>
      <c r="F359" t="s">
        <v>165</v>
      </c>
      <c r="J359">
        <v>0.0</v>
      </c>
      <c r="L359" t="s">
        <v>165</v>
      </c>
      <c r="M359" t="s">
        <v>165</v>
      </c>
      <c r="N359" t="s">
        <v>165</v>
      </c>
      <c r="P359" t="s">
        <v>165</v>
      </c>
      <c r="Q359" t="s">
        <v>165</v>
      </c>
      <c r="U359">
        <v>0.0</v>
      </c>
    </row>
    <row r="360">
      <c r="A360" t="s">
        <v>165</v>
      </c>
      <c r="B360" t="s">
        <v>165</v>
      </c>
      <c r="C360" t="s">
        <v>165</v>
      </c>
      <c r="E360" t="s">
        <v>165</v>
      </c>
      <c r="F360" t="s">
        <v>165</v>
      </c>
      <c r="J360">
        <v>0.0</v>
      </c>
      <c r="L360" t="s">
        <v>165</v>
      </c>
      <c r="M360" t="s">
        <v>165</v>
      </c>
      <c r="N360" t="s">
        <v>165</v>
      </c>
      <c r="P360" t="s">
        <v>165</v>
      </c>
      <c r="Q360" t="s">
        <v>165</v>
      </c>
      <c r="U360">
        <v>0.0</v>
      </c>
    </row>
    <row r="361">
      <c r="A361" t="s">
        <v>165</v>
      </c>
      <c r="B361" t="s">
        <v>165</v>
      </c>
      <c r="C361" t="s">
        <v>165</v>
      </c>
      <c r="E361" t="s">
        <v>165</v>
      </c>
      <c r="F361" t="s">
        <v>165</v>
      </c>
      <c r="J361">
        <v>0.0</v>
      </c>
      <c r="L361" t="s">
        <v>165</v>
      </c>
      <c r="M361" t="s">
        <v>165</v>
      </c>
      <c r="N361" t="s">
        <v>165</v>
      </c>
      <c r="P361" t="s">
        <v>165</v>
      </c>
      <c r="Q361" t="s">
        <v>165</v>
      </c>
      <c r="U361">
        <v>0.0</v>
      </c>
    </row>
    <row r="362">
      <c r="A362" t="s">
        <v>165</v>
      </c>
      <c r="B362" t="s">
        <v>165</v>
      </c>
      <c r="C362" t="s">
        <v>165</v>
      </c>
      <c r="E362" t="s">
        <v>165</v>
      </c>
      <c r="F362" t="s">
        <v>165</v>
      </c>
      <c r="J362">
        <v>0.0</v>
      </c>
      <c r="L362" t="s">
        <v>165</v>
      </c>
      <c r="M362" t="s">
        <v>165</v>
      </c>
      <c r="N362" t="s">
        <v>165</v>
      </c>
      <c r="P362" t="s">
        <v>165</v>
      </c>
      <c r="Q362" t="s">
        <v>165</v>
      </c>
      <c r="U362">
        <v>0.0</v>
      </c>
    </row>
    <row r="363">
      <c r="A363" t="s">
        <v>165</v>
      </c>
      <c r="B363" t="s">
        <v>165</v>
      </c>
      <c r="C363" t="s">
        <v>165</v>
      </c>
      <c r="E363" t="s">
        <v>165</v>
      </c>
      <c r="F363" t="s">
        <v>165</v>
      </c>
      <c r="J363">
        <v>0.0</v>
      </c>
      <c r="L363" t="s">
        <v>165</v>
      </c>
      <c r="M363" t="s">
        <v>165</v>
      </c>
      <c r="N363" t="s">
        <v>165</v>
      </c>
      <c r="P363" t="s">
        <v>165</v>
      </c>
      <c r="Q363" t="s">
        <v>165</v>
      </c>
      <c r="U363">
        <v>0.0</v>
      </c>
    </row>
    <row r="364">
      <c r="A364" t="s">
        <v>165</v>
      </c>
      <c r="B364" t="s">
        <v>165</v>
      </c>
      <c r="C364" t="s">
        <v>165</v>
      </c>
      <c r="E364" t="s">
        <v>165</v>
      </c>
      <c r="F364" t="s">
        <v>165</v>
      </c>
      <c r="J364">
        <v>0.0</v>
      </c>
      <c r="L364" t="s">
        <v>165</v>
      </c>
      <c r="M364" t="s">
        <v>165</v>
      </c>
      <c r="N364" t="s">
        <v>165</v>
      </c>
      <c r="P364" t="s">
        <v>165</v>
      </c>
      <c r="Q364" t="s">
        <v>165</v>
      </c>
      <c r="U364">
        <v>0.0</v>
      </c>
    </row>
    <row r="365">
      <c r="A365" t="s">
        <v>165</v>
      </c>
      <c r="B365" t="s">
        <v>165</v>
      </c>
      <c r="C365" t="s">
        <v>165</v>
      </c>
      <c r="E365" t="s">
        <v>165</v>
      </c>
      <c r="F365" t="s">
        <v>165</v>
      </c>
      <c r="J365">
        <v>0.0</v>
      </c>
      <c r="L365" t="s">
        <v>165</v>
      </c>
      <c r="M365" t="s">
        <v>165</v>
      </c>
      <c r="N365" t="s">
        <v>165</v>
      </c>
      <c r="P365" t="s">
        <v>165</v>
      </c>
      <c r="Q365" t="s">
        <v>165</v>
      </c>
      <c r="U365">
        <v>0.0</v>
      </c>
    </row>
    <row r="366">
      <c r="A366" t="s">
        <v>165</v>
      </c>
      <c r="B366" t="s">
        <v>165</v>
      </c>
      <c r="C366" t="s">
        <v>165</v>
      </c>
      <c r="E366" t="s">
        <v>165</v>
      </c>
      <c r="F366" t="s">
        <v>165</v>
      </c>
      <c r="J366">
        <v>0.0</v>
      </c>
      <c r="L366" t="s">
        <v>165</v>
      </c>
      <c r="M366" t="s">
        <v>165</v>
      </c>
      <c r="N366" t="s">
        <v>165</v>
      </c>
      <c r="P366" t="s">
        <v>165</v>
      </c>
      <c r="Q366" t="s">
        <v>165</v>
      </c>
      <c r="U366">
        <v>0.0</v>
      </c>
    </row>
    <row r="367">
      <c r="A367" t="s">
        <v>165</v>
      </c>
      <c r="B367" t="s">
        <v>165</v>
      </c>
      <c r="C367" t="s">
        <v>165</v>
      </c>
      <c r="E367" t="s">
        <v>165</v>
      </c>
      <c r="F367" t="s">
        <v>165</v>
      </c>
      <c r="J367">
        <v>0.0</v>
      </c>
      <c r="L367" t="s">
        <v>165</v>
      </c>
      <c r="M367" t="s">
        <v>165</v>
      </c>
      <c r="N367" t="s">
        <v>165</v>
      </c>
      <c r="P367" t="s">
        <v>165</v>
      </c>
      <c r="Q367" t="s">
        <v>165</v>
      </c>
      <c r="U367">
        <v>0.0</v>
      </c>
    </row>
    <row r="368">
      <c r="A368" t="s">
        <v>165</v>
      </c>
      <c r="B368" t="s">
        <v>165</v>
      </c>
      <c r="C368" t="s">
        <v>165</v>
      </c>
      <c r="E368" t="s">
        <v>165</v>
      </c>
      <c r="F368" t="s">
        <v>165</v>
      </c>
      <c r="J368">
        <v>0.0</v>
      </c>
      <c r="L368" t="s">
        <v>165</v>
      </c>
      <c r="M368" t="s">
        <v>165</v>
      </c>
      <c r="N368" t="s">
        <v>165</v>
      </c>
      <c r="P368" t="s">
        <v>165</v>
      </c>
      <c r="Q368" t="s">
        <v>165</v>
      </c>
      <c r="U368">
        <v>0.0</v>
      </c>
    </row>
    <row r="369">
      <c r="A369" t="s">
        <v>165</v>
      </c>
      <c r="B369" t="s">
        <v>165</v>
      </c>
      <c r="C369" t="s">
        <v>165</v>
      </c>
      <c r="E369" t="s">
        <v>165</v>
      </c>
      <c r="F369" t="s">
        <v>165</v>
      </c>
      <c r="J369">
        <v>0.0</v>
      </c>
      <c r="L369" t="s">
        <v>165</v>
      </c>
      <c r="M369" t="s">
        <v>165</v>
      </c>
      <c r="N369" t="s">
        <v>165</v>
      </c>
      <c r="P369" t="s">
        <v>165</v>
      </c>
      <c r="Q369" t="s">
        <v>165</v>
      </c>
      <c r="U369">
        <v>0.0</v>
      </c>
    </row>
    <row r="370">
      <c r="A370" t="s">
        <v>165</v>
      </c>
      <c r="B370" t="s">
        <v>165</v>
      </c>
      <c r="C370" t="s">
        <v>165</v>
      </c>
      <c r="E370" t="s">
        <v>165</v>
      </c>
      <c r="F370" t="s">
        <v>165</v>
      </c>
      <c r="J370">
        <v>0.0</v>
      </c>
      <c r="L370" t="s">
        <v>165</v>
      </c>
      <c r="M370" t="s">
        <v>165</v>
      </c>
      <c r="N370" t="s">
        <v>165</v>
      </c>
      <c r="P370" t="s">
        <v>165</v>
      </c>
      <c r="Q370" t="s">
        <v>165</v>
      </c>
      <c r="U370">
        <v>0.0</v>
      </c>
    </row>
    <row r="371">
      <c r="A371" t="s">
        <v>165</v>
      </c>
      <c r="B371" t="s">
        <v>165</v>
      </c>
      <c r="C371" t="s">
        <v>165</v>
      </c>
      <c r="E371" t="s">
        <v>165</v>
      </c>
      <c r="F371" t="s">
        <v>165</v>
      </c>
      <c r="J371">
        <v>0.0</v>
      </c>
      <c r="L371" t="s">
        <v>165</v>
      </c>
      <c r="M371" t="s">
        <v>165</v>
      </c>
      <c r="N371" t="s">
        <v>165</v>
      </c>
      <c r="P371" t="s">
        <v>165</v>
      </c>
      <c r="Q371" t="s">
        <v>165</v>
      </c>
      <c r="U371">
        <v>0.0</v>
      </c>
    </row>
    <row r="372">
      <c r="A372" t="s">
        <v>165</v>
      </c>
      <c r="B372" t="s">
        <v>165</v>
      </c>
      <c r="C372" t="s">
        <v>165</v>
      </c>
      <c r="E372" t="s">
        <v>165</v>
      </c>
      <c r="F372" t="s">
        <v>165</v>
      </c>
      <c r="J372">
        <v>0.0</v>
      </c>
      <c r="L372" t="s">
        <v>165</v>
      </c>
      <c r="M372" t="s">
        <v>165</v>
      </c>
      <c r="N372" t="s">
        <v>165</v>
      </c>
      <c r="P372" t="s">
        <v>165</v>
      </c>
      <c r="Q372" t="s">
        <v>165</v>
      </c>
      <c r="U372">
        <v>0.0</v>
      </c>
    </row>
    <row r="373">
      <c r="A373" t="s">
        <v>165</v>
      </c>
      <c r="B373" t="s">
        <v>165</v>
      </c>
      <c r="C373" t="s">
        <v>165</v>
      </c>
      <c r="E373" t="s">
        <v>165</v>
      </c>
      <c r="F373" t="s">
        <v>165</v>
      </c>
      <c r="J373">
        <v>0.0</v>
      </c>
      <c r="L373" t="s">
        <v>165</v>
      </c>
      <c r="M373" t="s">
        <v>165</v>
      </c>
      <c r="N373" t="s">
        <v>165</v>
      </c>
      <c r="P373" t="s">
        <v>165</v>
      </c>
      <c r="Q373" t="s">
        <v>165</v>
      </c>
      <c r="U373">
        <v>0.0</v>
      </c>
    </row>
    <row r="374">
      <c r="A374" t="s">
        <v>165</v>
      </c>
      <c r="B374" t="s">
        <v>165</v>
      </c>
      <c r="C374" t="s">
        <v>165</v>
      </c>
      <c r="E374" t="s">
        <v>165</v>
      </c>
      <c r="F374" t="s">
        <v>165</v>
      </c>
      <c r="J374">
        <v>0.0</v>
      </c>
      <c r="L374" t="s">
        <v>165</v>
      </c>
      <c r="M374" t="s">
        <v>165</v>
      </c>
      <c r="N374" t="s">
        <v>165</v>
      </c>
      <c r="P374" t="s">
        <v>165</v>
      </c>
      <c r="Q374" t="s">
        <v>165</v>
      </c>
      <c r="U374">
        <v>0.0</v>
      </c>
    </row>
    <row r="375">
      <c r="A375" t="s">
        <v>165</v>
      </c>
      <c r="B375" t="s">
        <v>165</v>
      </c>
      <c r="C375" t="s">
        <v>165</v>
      </c>
      <c r="E375" t="s">
        <v>165</v>
      </c>
      <c r="F375" t="s">
        <v>165</v>
      </c>
      <c r="J375">
        <v>0.0</v>
      </c>
      <c r="L375" t="s">
        <v>165</v>
      </c>
      <c r="M375" t="s">
        <v>165</v>
      </c>
      <c r="N375" t="s">
        <v>165</v>
      </c>
      <c r="P375" t="s">
        <v>165</v>
      </c>
      <c r="Q375" t="s">
        <v>165</v>
      </c>
      <c r="U375">
        <v>0.0</v>
      </c>
    </row>
    <row r="376">
      <c r="A376" t="s">
        <v>165</v>
      </c>
      <c r="B376" t="s">
        <v>165</v>
      </c>
      <c r="C376" t="s">
        <v>165</v>
      </c>
      <c r="E376" t="s">
        <v>165</v>
      </c>
      <c r="F376" t="s">
        <v>165</v>
      </c>
      <c r="J376">
        <v>0.0</v>
      </c>
      <c r="L376" t="s">
        <v>165</v>
      </c>
      <c r="M376" t="s">
        <v>165</v>
      </c>
      <c r="N376" t="s">
        <v>165</v>
      </c>
      <c r="P376" t="s">
        <v>165</v>
      </c>
      <c r="Q376" t="s">
        <v>165</v>
      </c>
      <c r="U376">
        <v>0.0</v>
      </c>
    </row>
    <row r="377">
      <c r="A377" t="s">
        <v>165</v>
      </c>
      <c r="B377" t="s">
        <v>165</v>
      </c>
      <c r="C377" t="s">
        <v>165</v>
      </c>
      <c r="E377" t="s">
        <v>165</v>
      </c>
      <c r="F377" t="s">
        <v>165</v>
      </c>
      <c r="J377">
        <v>0.0</v>
      </c>
      <c r="L377" t="s">
        <v>165</v>
      </c>
      <c r="M377" t="s">
        <v>165</v>
      </c>
      <c r="N377" t="s">
        <v>165</v>
      </c>
      <c r="P377" t="s">
        <v>165</v>
      </c>
      <c r="Q377" t="s">
        <v>165</v>
      </c>
      <c r="U377">
        <v>0.0</v>
      </c>
    </row>
    <row r="378">
      <c r="A378" t="s">
        <v>165</v>
      </c>
      <c r="B378" t="s">
        <v>165</v>
      </c>
      <c r="C378" t="s">
        <v>165</v>
      </c>
      <c r="E378" t="s">
        <v>165</v>
      </c>
      <c r="F378" t="s">
        <v>165</v>
      </c>
      <c r="J378">
        <v>0.0</v>
      </c>
      <c r="L378" t="s">
        <v>165</v>
      </c>
      <c r="M378" t="s">
        <v>165</v>
      </c>
      <c r="N378" t="s">
        <v>165</v>
      </c>
      <c r="P378" t="s">
        <v>165</v>
      </c>
      <c r="Q378" t="s">
        <v>165</v>
      </c>
      <c r="U378">
        <v>0.0</v>
      </c>
    </row>
    <row r="379">
      <c r="A379" t="s">
        <v>165</v>
      </c>
      <c r="B379" t="s">
        <v>165</v>
      </c>
      <c r="C379" t="s">
        <v>165</v>
      </c>
      <c r="E379" t="s">
        <v>165</v>
      </c>
      <c r="F379" t="s">
        <v>165</v>
      </c>
      <c r="J379">
        <v>0.0</v>
      </c>
      <c r="L379" t="s">
        <v>165</v>
      </c>
      <c r="M379" t="s">
        <v>165</v>
      </c>
      <c r="N379" t="s">
        <v>165</v>
      </c>
      <c r="P379" t="s">
        <v>165</v>
      </c>
      <c r="Q379" t="s">
        <v>165</v>
      </c>
      <c r="U379">
        <v>0.0</v>
      </c>
    </row>
    <row r="380">
      <c r="A380" t="s">
        <v>165</v>
      </c>
      <c r="B380" t="s">
        <v>165</v>
      </c>
      <c r="C380" t="s">
        <v>165</v>
      </c>
      <c r="E380" t="s">
        <v>165</v>
      </c>
      <c r="F380" t="s">
        <v>165</v>
      </c>
      <c r="J380">
        <v>0.0</v>
      </c>
      <c r="L380" t="s">
        <v>165</v>
      </c>
      <c r="M380" t="s">
        <v>165</v>
      </c>
      <c r="N380" t="s">
        <v>165</v>
      </c>
      <c r="P380" t="s">
        <v>165</v>
      </c>
      <c r="Q380" t="s">
        <v>165</v>
      </c>
      <c r="U380">
        <v>0.0</v>
      </c>
    </row>
    <row r="381">
      <c r="A381" t="s">
        <v>165</v>
      </c>
      <c r="B381" t="s">
        <v>165</v>
      </c>
      <c r="C381" t="s">
        <v>165</v>
      </c>
      <c r="E381" t="s">
        <v>165</v>
      </c>
      <c r="F381" t="s">
        <v>165</v>
      </c>
      <c r="J381">
        <v>0.0</v>
      </c>
      <c r="L381" t="s">
        <v>165</v>
      </c>
      <c r="M381" t="s">
        <v>165</v>
      </c>
      <c r="N381" t="s">
        <v>165</v>
      </c>
      <c r="P381" t="s">
        <v>165</v>
      </c>
      <c r="Q381" t="s">
        <v>165</v>
      </c>
      <c r="U381">
        <v>0.0</v>
      </c>
    </row>
    <row r="382">
      <c r="A382" t="s">
        <v>165</v>
      </c>
      <c r="B382" t="s">
        <v>165</v>
      </c>
      <c r="C382" t="s">
        <v>165</v>
      </c>
      <c r="E382" t="s">
        <v>165</v>
      </c>
      <c r="F382" t="s">
        <v>165</v>
      </c>
      <c r="J382">
        <v>0.0</v>
      </c>
      <c r="L382" t="s">
        <v>165</v>
      </c>
      <c r="M382" t="s">
        <v>165</v>
      </c>
      <c r="N382" t="s">
        <v>165</v>
      </c>
      <c r="P382" t="s">
        <v>165</v>
      </c>
      <c r="Q382" t="s">
        <v>165</v>
      </c>
      <c r="U382">
        <v>0.0</v>
      </c>
    </row>
    <row r="383">
      <c r="A383" t="s">
        <v>165</v>
      </c>
      <c r="B383" t="s">
        <v>165</v>
      </c>
      <c r="C383" t="s">
        <v>165</v>
      </c>
      <c r="E383" t="s">
        <v>165</v>
      </c>
      <c r="F383" t="s">
        <v>165</v>
      </c>
      <c r="J383">
        <v>0.0</v>
      </c>
      <c r="L383" t="s">
        <v>165</v>
      </c>
      <c r="M383" t="s">
        <v>165</v>
      </c>
      <c r="N383" t="s">
        <v>165</v>
      </c>
      <c r="P383" t="s">
        <v>165</v>
      </c>
      <c r="Q383" t="s">
        <v>165</v>
      </c>
      <c r="U383">
        <v>0.0</v>
      </c>
    </row>
    <row r="384">
      <c r="A384" t="s">
        <v>165</v>
      </c>
      <c r="B384" t="s">
        <v>165</v>
      </c>
      <c r="C384" t="s">
        <v>165</v>
      </c>
      <c r="E384" t="s">
        <v>165</v>
      </c>
      <c r="F384" t="s">
        <v>165</v>
      </c>
      <c r="J384">
        <v>0.0</v>
      </c>
      <c r="L384" t="s">
        <v>165</v>
      </c>
      <c r="M384" t="s">
        <v>165</v>
      </c>
      <c r="N384" t="s">
        <v>165</v>
      </c>
      <c r="P384" t="s">
        <v>165</v>
      </c>
      <c r="Q384" t="s">
        <v>165</v>
      </c>
      <c r="U384">
        <v>0.0</v>
      </c>
    </row>
    <row r="385">
      <c r="A385" t="s">
        <v>165</v>
      </c>
      <c r="B385" t="s">
        <v>165</v>
      </c>
      <c r="C385" t="s">
        <v>165</v>
      </c>
      <c r="E385" t="s">
        <v>165</v>
      </c>
      <c r="F385" t="s">
        <v>165</v>
      </c>
      <c r="J385">
        <v>0.0</v>
      </c>
      <c r="L385" t="s">
        <v>165</v>
      </c>
      <c r="M385" t="s">
        <v>165</v>
      </c>
      <c r="N385" t="s">
        <v>165</v>
      </c>
      <c r="P385" t="s">
        <v>165</v>
      </c>
      <c r="Q385" t="s">
        <v>165</v>
      </c>
      <c r="U385">
        <v>0.0</v>
      </c>
    </row>
    <row r="386">
      <c r="A386" t="s">
        <v>165</v>
      </c>
      <c r="B386" t="s">
        <v>165</v>
      </c>
      <c r="C386" t="s">
        <v>165</v>
      </c>
      <c r="E386" t="s">
        <v>165</v>
      </c>
      <c r="F386" t="s">
        <v>165</v>
      </c>
      <c r="J386">
        <v>0.0</v>
      </c>
      <c r="L386" t="s">
        <v>165</v>
      </c>
      <c r="M386" t="s">
        <v>165</v>
      </c>
      <c r="N386" t="s">
        <v>165</v>
      </c>
      <c r="P386" t="s">
        <v>165</v>
      </c>
      <c r="Q386" t="s">
        <v>165</v>
      </c>
      <c r="U386">
        <v>0.0</v>
      </c>
    </row>
    <row r="387">
      <c r="A387" t="s">
        <v>165</v>
      </c>
      <c r="B387" t="s">
        <v>165</v>
      </c>
      <c r="C387" t="s">
        <v>165</v>
      </c>
      <c r="E387" t="s">
        <v>165</v>
      </c>
      <c r="F387" t="s">
        <v>165</v>
      </c>
      <c r="J387">
        <v>0.0</v>
      </c>
      <c r="L387" t="s">
        <v>165</v>
      </c>
      <c r="M387" t="s">
        <v>165</v>
      </c>
      <c r="N387" t="s">
        <v>165</v>
      </c>
      <c r="P387" t="s">
        <v>165</v>
      </c>
      <c r="Q387" t="s">
        <v>165</v>
      </c>
      <c r="U387">
        <v>0.0</v>
      </c>
    </row>
    <row r="388">
      <c r="A388" t="s">
        <v>165</v>
      </c>
      <c r="B388" t="s">
        <v>165</v>
      </c>
      <c r="C388" t="s">
        <v>165</v>
      </c>
      <c r="E388" t="s">
        <v>165</v>
      </c>
      <c r="F388" t="s">
        <v>165</v>
      </c>
      <c r="J388">
        <v>0.0</v>
      </c>
      <c r="L388" t="s">
        <v>165</v>
      </c>
      <c r="M388" t="s">
        <v>165</v>
      </c>
      <c r="N388" t="s">
        <v>165</v>
      </c>
      <c r="P388" t="s">
        <v>165</v>
      </c>
      <c r="Q388" t="s">
        <v>165</v>
      </c>
      <c r="U388">
        <v>0.0</v>
      </c>
    </row>
    <row r="389">
      <c r="A389" t="s">
        <v>165</v>
      </c>
      <c r="B389" t="s">
        <v>165</v>
      </c>
      <c r="C389" t="s">
        <v>165</v>
      </c>
      <c r="E389" t="s">
        <v>165</v>
      </c>
      <c r="F389" t="s">
        <v>165</v>
      </c>
      <c r="J389">
        <v>0.0</v>
      </c>
      <c r="L389" t="s">
        <v>165</v>
      </c>
      <c r="M389" t="s">
        <v>165</v>
      </c>
      <c r="N389" t="s">
        <v>165</v>
      </c>
      <c r="P389" t="s">
        <v>165</v>
      </c>
      <c r="Q389" t="s">
        <v>165</v>
      </c>
      <c r="U389">
        <v>0.0</v>
      </c>
    </row>
    <row r="390">
      <c r="A390" t="s">
        <v>165</v>
      </c>
      <c r="B390" t="s">
        <v>165</v>
      </c>
      <c r="C390" t="s">
        <v>165</v>
      </c>
      <c r="E390" t="s">
        <v>165</v>
      </c>
      <c r="F390" t="s">
        <v>165</v>
      </c>
      <c r="J390">
        <v>0.0</v>
      </c>
      <c r="L390" t="s">
        <v>165</v>
      </c>
      <c r="M390" t="s">
        <v>165</v>
      </c>
      <c r="N390" t="s">
        <v>165</v>
      </c>
      <c r="P390" t="s">
        <v>165</v>
      </c>
      <c r="Q390" t="s">
        <v>165</v>
      </c>
      <c r="U390">
        <v>0.0</v>
      </c>
    </row>
    <row r="391">
      <c r="A391" t="s">
        <v>165</v>
      </c>
      <c r="B391" t="s">
        <v>165</v>
      </c>
      <c r="C391" t="s">
        <v>165</v>
      </c>
      <c r="E391" t="s">
        <v>165</v>
      </c>
      <c r="F391" t="s">
        <v>165</v>
      </c>
      <c r="J391">
        <v>0.0</v>
      </c>
      <c r="L391" t="s">
        <v>165</v>
      </c>
      <c r="M391" t="s">
        <v>165</v>
      </c>
      <c r="N391" t="s">
        <v>165</v>
      </c>
      <c r="P391" t="s">
        <v>165</v>
      </c>
      <c r="Q391" t="s">
        <v>165</v>
      </c>
      <c r="U391">
        <v>0.0</v>
      </c>
    </row>
    <row r="392">
      <c r="A392" t="s">
        <v>165</v>
      </c>
      <c r="B392" t="s">
        <v>165</v>
      </c>
      <c r="C392" t="s">
        <v>165</v>
      </c>
      <c r="E392" t="s">
        <v>165</v>
      </c>
      <c r="F392" t="s">
        <v>165</v>
      </c>
      <c r="J392">
        <v>0.0</v>
      </c>
      <c r="L392" t="s">
        <v>165</v>
      </c>
      <c r="M392" t="s">
        <v>165</v>
      </c>
      <c r="N392" t="s">
        <v>165</v>
      </c>
      <c r="P392" t="s">
        <v>165</v>
      </c>
      <c r="Q392" t="s">
        <v>165</v>
      </c>
      <c r="U392">
        <v>0.0</v>
      </c>
    </row>
    <row r="393">
      <c r="A393" t="s">
        <v>165</v>
      </c>
      <c r="B393" t="s">
        <v>165</v>
      </c>
      <c r="C393" t="s">
        <v>165</v>
      </c>
      <c r="E393" t="s">
        <v>165</v>
      </c>
      <c r="F393" t="s">
        <v>165</v>
      </c>
      <c r="J393">
        <v>0.0</v>
      </c>
      <c r="L393" t="s">
        <v>165</v>
      </c>
      <c r="M393" t="s">
        <v>165</v>
      </c>
      <c r="N393" t="s">
        <v>165</v>
      </c>
      <c r="P393" t="s">
        <v>165</v>
      </c>
      <c r="Q393" t="s">
        <v>165</v>
      </c>
      <c r="U393">
        <v>0.0</v>
      </c>
    </row>
    <row r="394">
      <c r="A394" t="s">
        <v>165</v>
      </c>
      <c r="B394" t="s">
        <v>165</v>
      </c>
      <c r="C394" t="s">
        <v>165</v>
      </c>
      <c r="E394" t="s">
        <v>165</v>
      </c>
      <c r="F394" t="s">
        <v>165</v>
      </c>
      <c r="J394">
        <v>0.0</v>
      </c>
      <c r="L394" t="s">
        <v>165</v>
      </c>
      <c r="M394" t="s">
        <v>165</v>
      </c>
      <c r="N394" t="s">
        <v>165</v>
      </c>
      <c r="P394" t="s">
        <v>165</v>
      </c>
      <c r="Q394" t="s">
        <v>165</v>
      </c>
      <c r="U394">
        <v>0.0</v>
      </c>
    </row>
    <row r="395">
      <c r="A395" t="s">
        <v>165</v>
      </c>
      <c r="B395" t="s">
        <v>165</v>
      </c>
      <c r="C395" t="s">
        <v>165</v>
      </c>
      <c r="E395" t="s">
        <v>165</v>
      </c>
      <c r="F395" t="s">
        <v>165</v>
      </c>
      <c r="J395">
        <v>0.0</v>
      </c>
      <c r="L395" t="s">
        <v>165</v>
      </c>
      <c r="M395" t="s">
        <v>165</v>
      </c>
      <c r="N395" t="s">
        <v>165</v>
      </c>
      <c r="P395" t="s">
        <v>165</v>
      </c>
      <c r="Q395" t="s">
        <v>165</v>
      </c>
      <c r="U395">
        <v>0.0</v>
      </c>
    </row>
    <row r="396">
      <c r="A396" t="s">
        <v>165</v>
      </c>
      <c r="B396" t="s">
        <v>165</v>
      </c>
      <c r="C396" t="s">
        <v>165</v>
      </c>
      <c r="E396" t="s">
        <v>165</v>
      </c>
      <c r="F396" t="s">
        <v>165</v>
      </c>
      <c r="J396">
        <v>0.0</v>
      </c>
      <c r="L396" t="s">
        <v>165</v>
      </c>
      <c r="M396" t="s">
        <v>165</v>
      </c>
      <c r="N396" t="s">
        <v>165</v>
      </c>
      <c r="P396" t="s">
        <v>165</v>
      </c>
      <c r="Q396" t="s">
        <v>165</v>
      </c>
      <c r="U396">
        <v>0.0</v>
      </c>
    </row>
    <row r="397">
      <c r="A397" t="s">
        <v>165</v>
      </c>
      <c r="B397" t="s">
        <v>165</v>
      </c>
      <c r="C397" t="s">
        <v>165</v>
      </c>
      <c r="E397" t="s">
        <v>165</v>
      </c>
      <c r="F397" t="s">
        <v>165</v>
      </c>
      <c r="J397">
        <v>0.0</v>
      </c>
      <c r="L397" t="s">
        <v>165</v>
      </c>
      <c r="M397" t="s">
        <v>165</v>
      </c>
      <c r="N397" t="s">
        <v>165</v>
      </c>
      <c r="P397" t="s">
        <v>165</v>
      </c>
      <c r="Q397" t="s">
        <v>165</v>
      </c>
      <c r="U397">
        <v>0.0</v>
      </c>
    </row>
    <row r="398">
      <c r="A398" t="s">
        <v>165</v>
      </c>
      <c r="B398" t="s">
        <v>165</v>
      </c>
      <c r="C398" t="s">
        <v>165</v>
      </c>
      <c r="E398" t="s">
        <v>165</v>
      </c>
      <c r="F398" t="s">
        <v>165</v>
      </c>
      <c r="J398">
        <v>0.0</v>
      </c>
      <c r="L398" t="s">
        <v>165</v>
      </c>
      <c r="M398" t="s">
        <v>165</v>
      </c>
      <c r="N398" t="s">
        <v>165</v>
      </c>
      <c r="P398" t="s">
        <v>165</v>
      </c>
      <c r="Q398" t="s">
        <v>165</v>
      </c>
      <c r="U398">
        <v>0.0</v>
      </c>
    </row>
    <row r="399">
      <c r="A399" t="s">
        <v>165</v>
      </c>
      <c r="B399" t="s">
        <v>165</v>
      </c>
      <c r="C399" t="s">
        <v>165</v>
      </c>
      <c r="E399" t="s">
        <v>165</v>
      </c>
      <c r="F399" t="s">
        <v>165</v>
      </c>
      <c r="J399">
        <v>0.0</v>
      </c>
      <c r="L399" t="s">
        <v>165</v>
      </c>
      <c r="M399" t="s">
        <v>165</v>
      </c>
      <c r="N399" t="s">
        <v>165</v>
      </c>
      <c r="P399" t="s">
        <v>165</v>
      </c>
      <c r="Q399" t="s">
        <v>165</v>
      </c>
      <c r="U399">
        <v>0.0</v>
      </c>
    </row>
    <row r="400">
      <c r="A400" t="s">
        <v>165</v>
      </c>
      <c r="B400" t="s">
        <v>165</v>
      </c>
      <c r="C400" t="s">
        <v>165</v>
      </c>
      <c r="E400" t="s">
        <v>165</v>
      </c>
      <c r="F400" t="s">
        <v>165</v>
      </c>
      <c r="J400">
        <v>0.0</v>
      </c>
      <c r="L400" t="s">
        <v>165</v>
      </c>
      <c r="M400" t="s">
        <v>165</v>
      </c>
      <c r="N400" t="s">
        <v>165</v>
      </c>
      <c r="P400" t="s">
        <v>165</v>
      </c>
      <c r="Q400" t="s">
        <v>165</v>
      </c>
      <c r="U400">
        <v>0.0</v>
      </c>
    </row>
    <row r="401">
      <c r="A401" t="s">
        <v>165</v>
      </c>
      <c r="B401" t="s">
        <v>165</v>
      </c>
      <c r="C401" t="s">
        <v>165</v>
      </c>
      <c r="E401" t="s">
        <v>165</v>
      </c>
      <c r="F401" t="s">
        <v>165</v>
      </c>
      <c r="J401">
        <v>0.0</v>
      </c>
      <c r="L401" t="s">
        <v>165</v>
      </c>
      <c r="M401" t="s">
        <v>165</v>
      </c>
      <c r="N401" t="s">
        <v>165</v>
      </c>
      <c r="P401" t="s">
        <v>165</v>
      </c>
      <c r="Q401" t="s">
        <v>165</v>
      </c>
      <c r="U401">
        <v>0.0</v>
      </c>
    </row>
    <row r="402">
      <c r="A402" t="s">
        <v>165</v>
      </c>
      <c r="B402" t="s">
        <v>165</v>
      </c>
      <c r="C402" t="s">
        <v>165</v>
      </c>
      <c r="E402" t="s">
        <v>165</v>
      </c>
      <c r="F402" t="s">
        <v>165</v>
      </c>
      <c r="J402">
        <v>0.0</v>
      </c>
      <c r="L402" t="s">
        <v>165</v>
      </c>
      <c r="M402" t="s">
        <v>165</v>
      </c>
      <c r="N402" t="s">
        <v>165</v>
      </c>
      <c r="P402" t="s">
        <v>165</v>
      </c>
      <c r="Q402" t="s">
        <v>165</v>
      </c>
      <c r="U402">
        <v>0.0</v>
      </c>
    </row>
    <row r="403">
      <c r="A403" t="s">
        <v>165</v>
      </c>
      <c r="B403" t="s">
        <v>165</v>
      </c>
      <c r="C403" t="s">
        <v>165</v>
      </c>
      <c r="E403" t="s">
        <v>165</v>
      </c>
      <c r="F403" t="s">
        <v>165</v>
      </c>
      <c r="J403">
        <v>0.0</v>
      </c>
      <c r="L403" t="s">
        <v>165</v>
      </c>
      <c r="M403" t="s">
        <v>165</v>
      </c>
      <c r="N403" t="s">
        <v>165</v>
      </c>
      <c r="P403" t="s">
        <v>165</v>
      </c>
      <c r="Q403" t="s">
        <v>165</v>
      </c>
      <c r="U403">
        <v>0.0</v>
      </c>
    </row>
    <row r="404">
      <c r="A404" t="s">
        <v>165</v>
      </c>
      <c r="B404" t="s">
        <v>165</v>
      </c>
      <c r="C404" t="s">
        <v>165</v>
      </c>
      <c r="E404" t="s">
        <v>165</v>
      </c>
      <c r="F404" t="s">
        <v>165</v>
      </c>
      <c r="J404">
        <v>0.0</v>
      </c>
      <c r="L404" t="s">
        <v>165</v>
      </c>
      <c r="M404" t="s">
        <v>165</v>
      </c>
      <c r="N404" t="s">
        <v>165</v>
      </c>
      <c r="P404" t="s">
        <v>165</v>
      </c>
      <c r="Q404" t="s">
        <v>165</v>
      </c>
      <c r="U404">
        <v>0.0</v>
      </c>
    </row>
    <row r="405">
      <c r="A405" t="s">
        <v>165</v>
      </c>
      <c r="B405" t="s">
        <v>165</v>
      </c>
      <c r="C405" t="s">
        <v>165</v>
      </c>
      <c r="E405" t="s">
        <v>165</v>
      </c>
      <c r="F405" t="s">
        <v>165</v>
      </c>
      <c r="J405">
        <v>0.0</v>
      </c>
      <c r="L405" t="s">
        <v>165</v>
      </c>
      <c r="M405" t="s">
        <v>165</v>
      </c>
      <c r="N405" t="s">
        <v>165</v>
      </c>
      <c r="P405" t="s">
        <v>165</v>
      </c>
      <c r="Q405" t="s">
        <v>165</v>
      </c>
      <c r="U405">
        <v>0.0</v>
      </c>
    </row>
    <row r="406">
      <c r="A406" t="s">
        <v>165</v>
      </c>
      <c r="B406" t="s">
        <v>165</v>
      </c>
      <c r="C406" t="s">
        <v>165</v>
      </c>
      <c r="E406" t="s">
        <v>165</v>
      </c>
      <c r="F406" t="s">
        <v>165</v>
      </c>
      <c r="J406">
        <v>0.0</v>
      </c>
      <c r="L406" t="s">
        <v>165</v>
      </c>
      <c r="M406" t="s">
        <v>165</v>
      </c>
      <c r="N406" t="s">
        <v>165</v>
      </c>
      <c r="P406" t="s">
        <v>165</v>
      </c>
      <c r="Q406" t="s">
        <v>165</v>
      </c>
      <c r="U406">
        <v>0.0</v>
      </c>
    </row>
    <row r="407">
      <c r="A407" t="s">
        <v>165</v>
      </c>
      <c r="B407" t="s">
        <v>165</v>
      </c>
      <c r="C407" t="s">
        <v>165</v>
      </c>
      <c r="E407" t="s">
        <v>165</v>
      </c>
      <c r="F407" t="s">
        <v>165</v>
      </c>
      <c r="J407">
        <v>0.0</v>
      </c>
      <c r="L407" t="s">
        <v>165</v>
      </c>
      <c r="M407" t="s">
        <v>165</v>
      </c>
      <c r="N407" t="s">
        <v>165</v>
      </c>
      <c r="P407" t="s">
        <v>165</v>
      </c>
      <c r="Q407" t="s">
        <v>165</v>
      </c>
      <c r="U407">
        <v>0.0</v>
      </c>
    </row>
    <row r="408">
      <c r="A408" t="s">
        <v>165</v>
      </c>
      <c r="B408" t="s">
        <v>165</v>
      </c>
      <c r="C408" t="s">
        <v>165</v>
      </c>
      <c r="E408" t="s">
        <v>165</v>
      </c>
      <c r="F408" t="s">
        <v>165</v>
      </c>
      <c r="J408">
        <v>0.0</v>
      </c>
      <c r="L408" t="s">
        <v>165</v>
      </c>
      <c r="M408" t="s">
        <v>165</v>
      </c>
      <c r="N408" t="s">
        <v>165</v>
      </c>
      <c r="P408" t="s">
        <v>165</v>
      </c>
      <c r="Q408" t="s">
        <v>165</v>
      </c>
      <c r="U408">
        <v>0.0</v>
      </c>
    </row>
    <row r="409">
      <c r="A409" t="s">
        <v>165</v>
      </c>
      <c r="B409" t="s">
        <v>165</v>
      </c>
      <c r="C409" t="s">
        <v>165</v>
      </c>
      <c r="E409" t="s">
        <v>165</v>
      </c>
      <c r="F409" t="s">
        <v>165</v>
      </c>
      <c r="J409">
        <v>0.0</v>
      </c>
      <c r="L409" t="s">
        <v>165</v>
      </c>
      <c r="M409" t="s">
        <v>165</v>
      </c>
      <c r="N409" t="s">
        <v>165</v>
      </c>
      <c r="P409" t="s">
        <v>165</v>
      </c>
      <c r="Q409" t="s">
        <v>165</v>
      </c>
      <c r="U409">
        <v>0.0</v>
      </c>
    </row>
    <row r="410">
      <c r="A410" t="s">
        <v>165</v>
      </c>
      <c r="B410" t="s">
        <v>165</v>
      </c>
      <c r="C410" t="s">
        <v>165</v>
      </c>
      <c r="E410" t="s">
        <v>165</v>
      </c>
      <c r="F410" t="s">
        <v>165</v>
      </c>
      <c r="J410">
        <v>0.0</v>
      </c>
      <c r="L410" t="s">
        <v>165</v>
      </c>
      <c r="M410" t="s">
        <v>165</v>
      </c>
      <c r="N410" t="s">
        <v>165</v>
      </c>
      <c r="P410" t="s">
        <v>165</v>
      </c>
      <c r="Q410" t="s">
        <v>165</v>
      </c>
      <c r="U410">
        <v>0.0</v>
      </c>
    </row>
    <row r="411">
      <c r="A411" t="s">
        <v>165</v>
      </c>
      <c r="B411" t="s">
        <v>165</v>
      </c>
      <c r="C411" t="s">
        <v>165</v>
      </c>
      <c r="E411" t="s">
        <v>165</v>
      </c>
      <c r="F411" t="s">
        <v>165</v>
      </c>
      <c r="J411">
        <v>0.0</v>
      </c>
      <c r="L411" t="s">
        <v>165</v>
      </c>
      <c r="M411" t="s">
        <v>165</v>
      </c>
      <c r="N411" t="s">
        <v>165</v>
      </c>
      <c r="P411" t="s">
        <v>165</v>
      </c>
      <c r="Q411" t="s">
        <v>165</v>
      </c>
      <c r="U411">
        <v>0.0</v>
      </c>
    </row>
    <row r="412">
      <c r="A412" t="s">
        <v>165</v>
      </c>
      <c r="B412" t="s">
        <v>165</v>
      </c>
      <c r="C412" t="s">
        <v>165</v>
      </c>
      <c r="E412" t="s">
        <v>165</v>
      </c>
      <c r="F412" t="s">
        <v>165</v>
      </c>
      <c r="J412">
        <v>0.0</v>
      </c>
      <c r="L412" t="s">
        <v>165</v>
      </c>
      <c r="M412" t="s">
        <v>165</v>
      </c>
      <c r="N412" t="s">
        <v>165</v>
      </c>
      <c r="P412" t="s">
        <v>165</v>
      </c>
      <c r="Q412" t="s">
        <v>165</v>
      </c>
      <c r="U412">
        <v>0.0</v>
      </c>
    </row>
    <row r="413">
      <c r="A413" t="s">
        <v>165</v>
      </c>
      <c r="B413" t="s">
        <v>165</v>
      </c>
      <c r="C413" t="s">
        <v>165</v>
      </c>
      <c r="E413" t="s">
        <v>165</v>
      </c>
      <c r="F413" t="s">
        <v>165</v>
      </c>
      <c r="J413">
        <v>0.0</v>
      </c>
      <c r="L413" t="s">
        <v>165</v>
      </c>
      <c r="M413" t="s">
        <v>165</v>
      </c>
      <c r="N413" t="s">
        <v>165</v>
      </c>
      <c r="P413" t="s">
        <v>165</v>
      </c>
      <c r="Q413" t="s">
        <v>165</v>
      </c>
      <c r="U413">
        <v>0.0</v>
      </c>
    </row>
    <row r="414">
      <c r="A414" t="s">
        <v>165</v>
      </c>
      <c r="B414" t="s">
        <v>165</v>
      </c>
      <c r="C414" t="s">
        <v>165</v>
      </c>
      <c r="E414" t="s">
        <v>165</v>
      </c>
      <c r="F414" t="s">
        <v>165</v>
      </c>
      <c r="J414">
        <v>0.0</v>
      </c>
      <c r="L414" t="s">
        <v>165</v>
      </c>
      <c r="M414" t="s">
        <v>165</v>
      </c>
      <c r="N414" t="s">
        <v>165</v>
      </c>
      <c r="P414" t="s">
        <v>165</v>
      </c>
      <c r="Q414" t="s">
        <v>165</v>
      </c>
      <c r="U414">
        <v>0.0</v>
      </c>
    </row>
    <row r="415">
      <c r="A415" t="s">
        <v>165</v>
      </c>
      <c r="B415" t="s">
        <v>165</v>
      </c>
      <c r="C415" t="s">
        <v>165</v>
      </c>
      <c r="E415" t="s">
        <v>165</v>
      </c>
      <c r="F415" t="s">
        <v>165</v>
      </c>
      <c r="J415">
        <v>0.0</v>
      </c>
      <c r="L415" t="s">
        <v>165</v>
      </c>
      <c r="M415" t="s">
        <v>165</v>
      </c>
      <c r="N415" t="s">
        <v>165</v>
      </c>
      <c r="P415" t="s">
        <v>165</v>
      </c>
      <c r="Q415" t="s">
        <v>165</v>
      </c>
      <c r="U415">
        <v>0.0</v>
      </c>
    </row>
    <row r="416">
      <c r="A416" t="s">
        <v>165</v>
      </c>
      <c r="B416" t="s">
        <v>165</v>
      </c>
      <c r="C416" t="s">
        <v>165</v>
      </c>
      <c r="E416" t="s">
        <v>165</v>
      </c>
      <c r="F416" t="s">
        <v>165</v>
      </c>
      <c r="J416">
        <v>0.0</v>
      </c>
      <c r="L416" t="s">
        <v>165</v>
      </c>
      <c r="M416" t="s">
        <v>165</v>
      </c>
      <c r="N416" t="s">
        <v>165</v>
      </c>
      <c r="P416" t="s">
        <v>165</v>
      </c>
      <c r="Q416" t="s">
        <v>165</v>
      </c>
      <c r="U416">
        <v>0.0</v>
      </c>
    </row>
    <row r="417">
      <c r="A417" t="s">
        <v>165</v>
      </c>
      <c r="B417" t="s">
        <v>165</v>
      </c>
      <c r="C417" t="s">
        <v>165</v>
      </c>
      <c r="E417" t="s">
        <v>165</v>
      </c>
      <c r="F417" t="s">
        <v>165</v>
      </c>
      <c r="J417">
        <v>0.0</v>
      </c>
      <c r="L417" t="s">
        <v>165</v>
      </c>
      <c r="M417" t="s">
        <v>165</v>
      </c>
      <c r="N417" t="s">
        <v>165</v>
      </c>
      <c r="P417" t="s">
        <v>165</v>
      </c>
      <c r="Q417" t="s">
        <v>165</v>
      </c>
      <c r="U417">
        <v>0.0</v>
      </c>
    </row>
    <row r="418">
      <c r="A418" t="s">
        <v>165</v>
      </c>
      <c r="B418" t="s">
        <v>165</v>
      </c>
      <c r="C418" t="s">
        <v>165</v>
      </c>
      <c r="E418" t="s">
        <v>165</v>
      </c>
      <c r="F418" t="s">
        <v>165</v>
      </c>
      <c r="J418">
        <v>0.0</v>
      </c>
      <c r="L418" t="s">
        <v>165</v>
      </c>
      <c r="M418" t="s">
        <v>165</v>
      </c>
      <c r="N418" t="s">
        <v>165</v>
      </c>
      <c r="P418" t="s">
        <v>165</v>
      </c>
      <c r="Q418" t="s">
        <v>165</v>
      </c>
      <c r="U418">
        <v>0.0</v>
      </c>
    </row>
    <row r="419">
      <c r="A419" t="s">
        <v>165</v>
      </c>
      <c r="B419" t="s">
        <v>165</v>
      </c>
      <c r="C419" t="s">
        <v>165</v>
      </c>
      <c r="E419" t="s">
        <v>165</v>
      </c>
      <c r="F419" t="s">
        <v>165</v>
      </c>
      <c r="J419">
        <v>0.0</v>
      </c>
      <c r="L419" t="s">
        <v>165</v>
      </c>
      <c r="M419" t="s">
        <v>165</v>
      </c>
      <c r="N419" t="s">
        <v>165</v>
      </c>
      <c r="P419" t="s">
        <v>165</v>
      </c>
      <c r="Q419" t="s">
        <v>165</v>
      </c>
      <c r="U419">
        <v>0.0</v>
      </c>
    </row>
    <row r="420">
      <c r="A420" t="s">
        <v>165</v>
      </c>
      <c r="B420" t="s">
        <v>165</v>
      </c>
      <c r="C420" t="s">
        <v>165</v>
      </c>
      <c r="E420" t="s">
        <v>165</v>
      </c>
      <c r="F420" t="s">
        <v>165</v>
      </c>
      <c r="J420">
        <v>0.0</v>
      </c>
      <c r="L420" t="s">
        <v>165</v>
      </c>
      <c r="M420" t="s">
        <v>165</v>
      </c>
      <c r="N420" t="s">
        <v>165</v>
      </c>
      <c r="P420" t="s">
        <v>165</v>
      </c>
      <c r="Q420" t="s">
        <v>165</v>
      </c>
      <c r="U420">
        <v>0.0</v>
      </c>
    </row>
    <row r="421">
      <c r="A421" t="s">
        <v>165</v>
      </c>
      <c r="B421" t="s">
        <v>165</v>
      </c>
      <c r="C421" t="s">
        <v>165</v>
      </c>
      <c r="E421" t="s">
        <v>165</v>
      </c>
      <c r="F421" t="s">
        <v>165</v>
      </c>
      <c r="J421">
        <v>0.0</v>
      </c>
      <c r="L421" t="s">
        <v>165</v>
      </c>
      <c r="M421" t="s">
        <v>165</v>
      </c>
      <c r="N421" t="s">
        <v>165</v>
      </c>
      <c r="P421" t="s">
        <v>165</v>
      </c>
      <c r="Q421" t="s">
        <v>165</v>
      </c>
      <c r="U421">
        <v>0.0</v>
      </c>
    </row>
    <row r="422">
      <c r="A422" t="s">
        <v>165</v>
      </c>
      <c r="B422" t="s">
        <v>165</v>
      </c>
      <c r="C422" t="s">
        <v>165</v>
      </c>
      <c r="E422" t="s">
        <v>165</v>
      </c>
      <c r="F422" t="s">
        <v>165</v>
      </c>
      <c r="J422">
        <v>0.0</v>
      </c>
      <c r="L422" t="s">
        <v>165</v>
      </c>
      <c r="M422" t="s">
        <v>165</v>
      </c>
      <c r="N422" t="s">
        <v>165</v>
      </c>
      <c r="P422" t="s">
        <v>165</v>
      </c>
      <c r="Q422" t="s">
        <v>165</v>
      </c>
      <c r="U422">
        <v>0.0</v>
      </c>
    </row>
    <row r="423">
      <c r="A423" t="s">
        <v>165</v>
      </c>
      <c r="B423" t="s">
        <v>165</v>
      </c>
      <c r="C423" t="s">
        <v>165</v>
      </c>
      <c r="E423" t="s">
        <v>165</v>
      </c>
      <c r="F423" t="s">
        <v>165</v>
      </c>
      <c r="J423">
        <v>0.0</v>
      </c>
      <c r="L423" t="s">
        <v>165</v>
      </c>
      <c r="M423" t="s">
        <v>165</v>
      </c>
      <c r="N423" t="s">
        <v>165</v>
      </c>
      <c r="P423" t="s">
        <v>165</v>
      </c>
      <c r="Q423" t="s">
        <v>165</v>
      </c>
      <c r="U423">
        <v>0.0</v>
      </c>
    </row>
    <row r="424">
      <c r="A424" t="s">
        <v>165</v>
      </c>
      <c r="B424" t="s">
        <v>165</v>
      </c>
      <c r="C424" t="s">
        <v>165</v>
      </c>
      <c r="E424" t="s">
        <v>165</v>
      </c>
      <c r="F424" t="s">
        <v>165</v>
      </c>
      <c r="J424">
        <v>0.0</v>
      </c>
      <c r="L424" t="s">
        <v>165</v>
      </c>
      <c r="M424" t="s">
        <v>165</v>
      </c>
      <c r="N424" t="s">
        <v>165</v>
      </c>
      <c r="P424" t="s">
        <v>165</v>
      </c>
      <c r="Q424" t="s">
        <v>165</v>
      </c>
      <c r="U424">
        <v>0.0</v>
      </c>
    </row>
    <row r="425">
      <c r="A425" t="s">
        <v>165</v>
      </c>
      <c r="B425" t="s">
        <v>165</v>
      </c>
      <c r="C425" t="s">
        <v>165</v>
      </c>
      <c r="E425" t="s">
        <v>165</v>
      </c>
      <c r="F425" t="s">
        <v>165</v>
      </c>
      <c r="J425">
        <v>0.0</v>
      </c>
      <c r="L425" t="s">
        <v>165</v>
      </c>
      <c r="M425" t="s">
        <v>165</v>
      </c>
      <c r="N425" t="s">
        <v>165</v>
      </c>
      <c r="P425" t="s">
        <v>165</v>
      </c>
      <c r="Q425" t="s">
        <v>165</v>
      </c>
      <c r="U425">
        <v>0.0</v>
      </c>
    </row>
    <row r="426">
      <c r="A426" t="s">
        <v>165</v>
      </c>
      <c r="B426" t="s">
        <v>165</v>
      </c>
      <c r="C426" t="s">
        <v>165</v>
      </c>
      <c r="E426" t="s">
        <v>165</v>
      </c>
      <c r="F426" t="s">
        <v>165</v>
      </c>
      <c r="J426">
        <v>0.0</v>
      </c>
      <c r="L426" t="s">
        <v>165</v>
      </c>
      <c r="M426" t="s">
        <v>165</v>
      </c>
      <c r="N426" t="s">
        <v>165</v>
      </c>
      <c r="P426" t="s">
        <v>165</v>
      </c>
      <c r="Q426" t="s">
        <v>165</v>
      </c>
      <c r="U426">
        <v>0.0</v>
      </c>
    </row>
    <row r="427">
      <c r="A427" t="s">
        <v>165</v>
      </c>
      <c r="B427" t="s">
        <v>165</v>
      </c>
      <c r="C427" t="s">
        <v>165</v>
      </c>
      <c r="E427" t="s">
        <v>165</v>
      </c>
      <c r="F427" t="s">
        <v>165</v>
      </c>
      <c r="J427">
        <v>0.0</v>
      </c>
      <c r="L427" t="s">
        <v>165</v>
      </c>
      <c r="M427" t="s">
        <v>165</v>
      </c>
      <c r="N427" t="s">
        <v>165</v>
      </c>
      <c r="P427" t="s">
        <v>165</v>
      </c>
      <c r="Q427" t="s">
        <v>165</v>
      </c>
      <c r="U427">
        <v>0.0</v>
      </c>
    </row>
    <row r="428">
      <c r="A428" t="s">
        <v>165</v>
      </c>
      <c r="B428" t="s">
        <v>165</v>
      </c>
      <c r="C428" t="s">
        <v>165</v>
      </c>
      <c r="E428" t="s">
        <v>165</v>
      </c>
      <c r="F428" t="s">
        <v>165</v>
      </c>
      <c r="J428">
        <v>0.0</v>
      </c>
      <c r="L428" t="s">
        <v>165</v>
      </c>
      <c r="M428" t="s">
        <v>165</v>
      </c>
      <c r="N428" t="s">
        <v>165</v>
      </c>
      <c r="P428" t="s">
        <v>165</v>
      </c>
      <c r="Q428" t="s">
        <v>165</v>
      </c>
      <c r="U428">
        <v>0.0</v>
      </c>
    </row>
    <row r="429">
      <c r="A429" t="s">
        <v>165</v>
      </c>
      <c r="B429" t="s">
        <v>165</v>
      </c>
      <c r="C429" t="s">
        <v>165</v>
      </c>
      <c r="E429" t="s">
        <v>165</v>
      </c>
      <c r="F429" t="s">
        <v>165</v>
      </c>
      <c r="J429">
        <v>0.0</v>
      </c>
      <c r="L429" t="s">
        <v>165</v>
      </c>
      <c r="M429" t="s">
        <v>165</v>
      </c>
      <c r="N429" t="s">
        <v>165</v>
      </c>
      <c r="P429" t="s">
        <v>165</v>
      </c>
      <c r="Q429" t="s">
        <v>165</v>
      </c>
      <c r="U429">
        <v>0.0</v>
      </c>
    </row>
    <row r="430">
      <c r="A430" t="s">
        <v>165</v>
      </c>
      <c r="B430" t="s">
        <v>165</v>
      </c>
      <c r="C430" t="s">
        <v>165</v>
      </c>
      <c r="E430" t="s">
        <v>165</v>
      </c>
      <c r="F430" t="s">
        <v>165</v>
      </c>
      <c r="J430">
        <v>0.0</v>
      </c>
      <c r="L430" t="s">
        <v>165</v>
      </c>
      <c r="M430" t="s">
        <v>165</v>
      </c>
      <c r="N430" t="s">
        <v>165</v>
      </c>
      <c r="P430" t="s">
        <v>165</v>
      </c>
      <c r="Q430" t="s">
        <v>165</v>
      </c>
      <c r="U430">
        <v>0.0</v>
      </c>
    </row>
    <row r="431">
      <c r="A431" t="s">
        <v>165</v>
      </c>
      <c r="B431" t="s">
        <v>165</v>
      </c>
      <c r="C431" t="s">
        <v>165</v>
      </c>
      <c r="E431" t="s">
        <v>165</v>
      </c>
      <c r="F431" t="s">
        <v>165</v>
      </c>
      <c r="J431">
        <v>0.0</v>
      </c>
      <c r="L431" t="s">
        <v>165</v>
      </c>
      <c r="M431" t="s">
        <v>165</v>
      </c>
      <c r="N431" t="s">
        <v>165</v>
      </c>
      <c r="P431" t="s">
        <v>165</v>
      </c>
      <c r="Q431" t="s">
        <v>165</v>
      </c>
      <c r="U431">
        <v>0.0</v>
      </c>
    </row>
    <row r="432">
      <c r="A432" t="s">
        <v>165</v>
      </c>
      <c r="B432" t="s">
        <v>165</v>
      </c>
      <c r="C432" t="s">
        <v>165</v>
      </c>
      <c r="E432" t="s">
        <v>165</v>
      </c>
      <c r="F432" t="s">
        <v>165</v>
      </c>
      <c r="J432">
        <v>0.0</v>
      </c>
      <c r="L432" t="s">
        <v>165</v>
      </c>
      <c r="M432" t="s">
        <v>165</v>
      </c>
      <c r="N432" t="s">
        <v>165</v>
      </c>
      <c r="P432" t="s">
        <v>165</v>
      </c>
      <c r="Q432" t="s">
        <v>165</v>
      </c>
      <c r="U432">
        <v>0.0</v>
      </c>
    </row>
    <row r="433">
      <c r="A433" t="s">
        <v>165</v>
      </c>
      <c r="B433" t="s">
        <v>165</v>
      </c>
      <c r="C433" t="s">
        <v>165</v>
      </c>
      <c r="E433" t="s">
        <v>165</v>
      </c>
      <c r="F433" t="s">
        <v>165</v>
      </c>
      <c r="J433">
        <v>0.0</v>
      </c>
      <c r="L433" t="s">
        <v>165</v>
      </c>
      <c r="M433" t="s">
        <v>165</v>
      </c>
      <c r="N433" t="s">
        <v>165</v>
      </c>
      <c r="P433" t="s">
        <v>165</v>
      </c>
      <c r="Q433" t="s">
        <v>165</v>
      </c>
      <c r="U433">
        <v>0.0</v>
      </c>
    </row>
    <row r="434">
      <c r="A434" t="s">
        <v>165</v>
      </c>
      <c r="B434" t="s">
        <v>165</v>
      </c>
      <c r="C434" t="s">
        <v>165</v>
      </c>
      <c r="E434" t="s">
        <v>165</v>
      </c>
      <c r="F434" t="s">
        <v>165</v>
      </c>
      <c r="J434">
        <v>0.0</v>
      </c>
      <c r="L434" t="s">
        <v>165</v>
      </c>
      <c r="M434" t="s">
        <v>165</v>
      </c>
      <c r="N434" t="s">
        <v>165</v>
      </c>
      <c r="P434" t="s">
        <v>165</v>
      </c>
      <c r="Q434" t="s">
        <v>165</v>
      </c>
      <c r="U434">
        <v>0.0</v>
      </c>
    </row>
    <row r="435">
      <c r="A435" t="s">
        <v>165</v>
      </c>
      <c r="B435" t="s">
        <v>165</v>
      </c>
      <c r="C435" t="s">
        <v>165</v>
      </c>
      <c r="E435" t="s">
        <v>165</v>
      </c>
      <c r="F435" t="s">
        <v>165</v>
      </c>
      <c r="J435">
        <v>0.0</v>
      </c>
      <c r="L435" t="s">
        <v>165</v>
      </c>
      <c r="M435" t="s">
        <v>165</v>
      </c>
      <c r="N435" t="s">
        <v>165</v>
      </c>
      <c r="P435" t="s">
        <v>165</v>
      </c>
      <c r="Q435" t="s">
        <v>165</v>
      </c>
      <c r="U435">
        <v>0.0</v>
      </c>
    </row>
    <row r="436">
      <c r="A436" t="s">
        <v>165</v>
      </c>
      <c r="B436" t="s">
        <v>165</v>
      </c>
      <c r="C436" t="s">
        <v>165</v>
      </c>
      <c r="E436" t="s">
        <v>165</v>
      </c>
      <c r="F436" t="s">
        <v>165</v>
      </c>
      <c r="J436">
        <v>0.0</v>
      </c>
      <c r="L436" t="s">
        <v>165</v>
      </c>
      <c r="M436" t="s">
        <v>165</v>
      </c>
      <c r="N436" t="s">
        <v>165</v>
      </c>
      <c r="P436" t="s">
        <v>165</v>
      </c>
      <c r="Q436" t="s">
        <v>165</v>
      </c>
      <c r="U436">
        <v>0.0</v>
      </c>
    </row>
    <row r="437">
      <c r="A437" t="s">
        <v>165</v>
      </c>
      <c r="B437" t="s">
        <v>165</v>
      </c>
      <c r="C437" t="s">
        <v>165</v>
      </c>
      <c r="E437" t="s">
        <v>165</v>
      </c>
      <c r="F437" t="s">
        <v>165</v>
      </c>
      <c r="J437">
        <v>0.0</v>
      </c>
      <c r="L437" t="s">
        <v>165</v>
      </c>
      <c r="M437" t="s">
        <v>165</v>
      </c>
      <c r="N437" t="s">
        <v>165</v>
      </c>
      <c r="P437" t="s">
        <v>165</v>
      </c>
      <c r="Q437" t="s">
        <v>165</v>
      </c>
      <c r="U437">
        <v>0.0</v>
      </c>
    </row>
    <row r="438">
      <c r="A438" t="s">
        <v>165</v>
      </c>
      <c r="B438" t="s">
        <v>165</v>
      </c>
      <c r="C438" t="s">
        <v>165</v>
      </c>
      <c r="E438" t="s">
        <v>165</v>
      </c>
      <c r="F438" t="s">
        <v>165</v>
      </c>
      <c r="J438">
        <v>0.0</v>
      </c>
      <c r="L438" t="s">
        <v>165</v>
      </c>
      <c r="M438" t="s">
        <v>165</v>
      </c>
      <c r="N438" t="s">
        <v>165</v>
      </c>
      <c r="P438" t="s">
        <v>165</v>
      </c>
      <c r="Q438" t="s">
        <v>165</v>
      </c>
      <c r="U438">
        <v>0.0</v>
      </c>
    </row>
    <row r="439">
      <c r="A439" t="s">
        <v>165</v>
      </c>
      <c r="B439" t="s">
        <v>165</v>
      </c>
      <c r="C439" t="s">
        <v>165</v>
      </c>
      <c r="E439" t="s">
        <v>165</v>
      </c>
      <c r="F439" t="s">
        <v>165</v>
      </c>
      <c r="J439">
        <v>0.0</v>
      </c>
      <c r="L439" t="s">
        <v>165</v>
      </c>
      <c r="M439" t="s">
        <v>165</v>
      </c>
      <c r="N439" t="s">
        <v>165</v>
      </c>
      <c r="P439" t="s">
        <v>165</v>
      </c>
      <c r="Q439" t="s">
        <v>165</v>
      </c>
      <c r="U439">
        <v>0.0</v>
      </c>
    </row>
    <row r="440">
      <c r="A440" t="s">
        <v>165</v>
      </c>
      <c r="B440" t="s">
        <v>165</v>
      </c>
      <c r="C440" t="s">
        <v>165</v>
      </c>
      <c r="E440" t="s">
        <v>165</v>
      </c>
      <c r="F440" t="s">
        <v>165</v>
      </c>
      <c r="J440">
        <v>0.0</v>
      </c>
      <c r="L440" t="s">
        <v>165</v>
      </c>
      <c r="M440" t="s">
        <v>165</v>
      </c>
      <c r="N440" t="s">
        <v>165</v>
      </c>
      <c r="P440" t="s">
        <v>165</v>
      </c>
      <c r="Q440" t="s">
        <v>165</v>
      </c>
      <c r="U440">
        <v>0.0</v>
      </c>
    </row>
    <row r="441">
      <c r="A441" t="s">
        <v>165</v>
      </c>
      <c r="B441" t="s">
        <v>165</v>
      </c>
      <c r="C441" t="s">
        <v>165</v>
      </c>
      <c r="E441" t="s">
        <v>165</v>
      </c>
      <c r="F441" t="s">
        <v>165</v>
      </c>
      <c r="J441">
        <v>0.0</v>
      </c>
      <c r="L441" t="s">
        <v>165</v>
      </c>
      <c r="M441" t="s">
        <v>165</v>
      </c>
      <c r="N441" t="s">
        <v>165</v>
      </c>
      <c r="P441" t="s">
        <v>165</v>
      </c>
      <c r="Q441" t="s">
        <v>165</v>
      </c>
      <c r="U441">
        <v>0.0</v>
      </c>
    </row>
    <row r="442">
      <c r="A442" t="s">
        <v>165</v>
      </c>
      <c r="B442" t="s">
        <v>165</v>
      </c>
      <c r="C442" t="s">
        <v>165</v>
      </c>
      <c r="E442" t="s">
        <v>165</v>
      </c>
      <c r="F442" t="s">
        <v>165</v>
      </c>
      <c r="J442">
        <v>0.0</v>
      </c>
      <c r="L442" t="s">
        <v>165</v>
      </c>
      <c r="M442" t="s">
        <v>165</v>
      </c>
      <c r="N442" t="s">
        <v>165</v>
      </c>
      <c r="P442" t="s">
        <v>165</v>
      </c>
      <c r="Q442" t="s">
        <v>165</v>
      </c>
      <c r="U442">
        <v>0.0</v>
      </c>
    </row>
    <row r="443">
      <c r="A443" t="s">
        <v>165</v>
      </c>
      <c r="B443" t="s">
        <v>165</v>
      </c>
      <c r="C443" t="s">
        <v>165</v>
      </c>
      <c r="E443" t="s">
        <v>165</v>
      </c>
      <c r="F443" t="s">
        <v>165</v>
      </c>
      <c r="J443">
        <v>0.0</v>
      </c>
      <c r="L443" t="s">
        <v>165</v>
      </c>
      <c r="M443" t="s">
        <v>165</v>
      </c>
      <c r="N443" t="s">
        <v>165</v>
      </c>
      <c r="P443" t="s">
        <v>165</v>
      </c>
      <c r="Q443" t="s">
        <v>165</v>
      </c>
      <c r="U443">
        <v>0.0</v>
      </c>
    </row>
    <row r="444">
      <c r="A444" t="s">
        <v>165</v>
      </c>
      <c r="B444" t="s">
        <v>165</v>
      </c>
      <c r="C444" t="s">
        <v>165</v>
      </c>
      <c r="E444" t="s">
        <v>165</v>
      </c>
      <c r="F444" t="s">
        <v>165</v>
      </c>
      <c r="J444">
        <v>0.0</v>
      </c>
      <c r="L444" t="s">
        <v>165</v>
      </c>
      <c r="M444" t="s">
        <v>165</v>
      </c>
      <c r="N444" t="s">
        <v>165</v>
      </c>
      <c r="P444" t="s">
        <v>165</v>
      </c>
      <c r="Q444" t="s">
        <v>165</v>
      </c>
      <c r="U444">
        <v>0.0</v>
      </c>
    </row>
    <row r="445">
      <c r="A445" t="s">
        <v>165</v>
      </c>
      <c r="B445" t="s">
        <v>165</v>
      </c>
      <c r="C445" t="s">
        <v>165</v>
      </c>
      <c r="E445" t="s">
        <v>165</v>
      </c>
      <c r="F445" t="s">
        <v>165</v>
      </c>
      <c r="J445">
        <v>0.0</v>
      </c>
      <c r="L445" t="s">
        <v>165</v>
      </c>
      <c r="M445" t="s">
        <v>165</v>
      </c>
      <c r="N445" t="s">
        <v>165</v>
      </c>
      <c r="P445" t="s">
        <v>165</v>
      </c>
      <c r="Q445" t="s">
        <v>165</v>
      </c>
      <c r="U445">
        <v>0.0</v>
      </c>
    </row>
    <row r="446">
      <c r="A446" t="s">
        <v>165</v>
      </c>
      <c r="B446" t="s">
        <v>165</v>
      </c>
      <c r="C446" t="s">
        <v>165</v>
      </c>
      <c r="E446" t="s">
        <v>165</v>
      </c>
      <c r="F446" t="s">
        <v>165</v>
      </c>
      <c r="J446">
        <v>0.0</v>
      </c>
      <c r="L446" t="s">
        <v>165</v>
      </c>
      <c r="M446" t="s">
        <v>165</v>
      </c>
      <c r="N446" t="s">
        <v>165</v>
      </c>
      <c r="P446" t="s">
        <v>165</v>
      </c>
      <c r="Q446" t="s">
        <v>165</v>
      </c>
      <c r="U446">
        <v>0.0</v>
      </c>
    </row>
    <row r="447">
      <c r="A447" t="s">
        <v>165</v>
      </c>
      <c r="B447" t="s">
        <v>165</v>
      </c>
      <c r="C447" t="s">
        <v>165</v>
      </c>
      <c r="E447" t="s">
        <v>165</v>
      </c>
      <c r="F447" t="s">
        <v>165</v>
      </c>
      <c r="J447">
        <v>0.0</v>
      </c>
      <c r="L447" t="s">
        <v>165</v>
      </c>
      <c r="M447" t="s">
        <v>165</v>
      </c>
      <c r="N447" t="s">
        <v>165</v>
      </c>
      <c r="P447" t="s">
        <v>165</v>
      </c>
      <c r="Q447" t="s">
        <v>165</v>
      </c>
      <c r="U447">
        <v>0.0</v>
      </c>
    </row>
    <row r="448">
      <c r="A448" t="s">
        <v>165</v>
      </c>
      <c r="B448" t="s">
        <v>165</v>
      </c>
      <c r="C448" t="s">
        <v>165</v>
      </c>
      <c r="E448" t="s">
        <v>165</v>
      </c>
      <c r="F448" t="s">
        <v>165</v>
      </c>
      <c r="J448">
        <v>0.0</v>
      </c>
      <c r="L448" t="s">
        <v>165</v>
      </c>
      <c r="M448" t="s">
        <v>165</v>
      </c>
      <c r="N448" t="s">
        <v>165</v>
      </c>
      <c r="P448" t="s">
        <v>165</v>
      </c>
      <c r="Q448" t="s">
        <v>165</v>
      </c>
      <c r="U448">
        <v>0.0</v>
      </c>
    </row>
    <row r="449">
      <c r="A449" t="s">
        <v>165</v>
      </c>
      <c r="B449" t="s">
        <v>165</v>
      </c>
      <c r="C449" t="s">
        <v>165</v>
      </c>
      <c r="E449" t="s">
        <v>165</v>
      </c>
      <c r="F449" t="s">
        <v>165</v>
      </c>
      <c r="J449">
        <v>0.0</v>
      </c>
      <c r="L449" t="s">
        <v>165</v>
      </c>
      <c r="M449" t="s">
        <v>165</v>
      </c>
      <c r="N449" t="s">
        <v>165</v>
      </c>
      <c r="P449" t="s">
        <v>165</v>
      </c>
      <c r="Q449" t="s">
        <v>165</v>
      </c>
      <c r="U449">
        <v>0.0</v>
      </c>
    </row>
    <row r="450">
      <c r="A450" t="s">
        <v>165</v>
      </c>
      <c r="B450" t="s">
        <v>165</v>
      </c>
      <c r="C450" t="s">
        <v>165</v>
      </c>
      <c r="E450" t="s">
        <v>165</v>
      </c>
      <c r="F450" t="s">
        <v>165</v>
      </c>
      <c r="J450">
        <v>0.0</v>
      </c>
      <c r="L450" t="s">
        <v>165</v>
      </c>
      <c r="M450" t="s">
        <v>165</v>
      </c>
      <c r="N450" t="s">
        <v>165</v>
      </c>
      <c r="P450" t="s">
        <v>165</v>
      </c>
      <c r="Q450" t="s">
        <v>165</v>
      </c>
      <c r="U450">
        <v>0.0</v>
      </c>
    </row>
    <row r="451">
      <c r="A451" t="s">
        <v>165</v>
      </c>
      <c r="B451" t="s">
        <v>165</v>
      </c>
      <c r="C451" t="s">
        <v>165</v>
      </c>
      <c r="E451" t="s">
        <v>165</v>
      </c>
      <c r="F451" t="s">
        <v>165</v>
      </c>
      <c r="J451">
        <v>0.0</v>
      </c>
      <c r="L451" t="s">
        <v>165</v>
      </c>
      <c r="M451" t="s">
        <v>165</v>
      </c>
      <c r="N451" t="s">
        <v>165</v>
      </c>
      <c r="P451" t="s">
        <v>165</v>
      </c>
      <c r="Q451" t="s">
        <v>165</v>
      </c>
      <c r="U451">
        <v>0.0</v>
      </c>
    </row>
    <row r="452">
      <c r="A452" t="s">
        <v>165</v>
      </c>
      <c r="B452" t="s">
        <v>165</v>
      </c>
      <c r="C452" t="s">
        <v>165</v>
      </c>
      <c r="E452" t="s">
        <v>165</v>
      </c>
      <c r="F452" t="s">
        <v>165</v>
      </c>
      <c r="J452">
        <v>0.0</v>
      </c>
      <c r="L452" t="s">
        <v>165</v>
      </c>
      <c r="M452" t="s">
        <v>165</v>
      </c>
      <c r="N452" t="s">
        <v>165</v>
      </c>
      <c r="P452" t="s">
        <v>165</v>
      </c>
      <c r="Q452" t="s">
        <v>165</v>
      </c>
      <c r="U452">
        <v>0.0</v>
      </c>
    </row>
    <row r="453">
      <c r="A453" t="s">
        <v>165</v>
      </c>
      <c r="B453" t="s">
        <v>165</v>
      </c>
      <c r="C453" t="s">
        <v>165</v>
      </c>
      <c r="E453" t="s">
        <v>165</v>
      </c>
      <c r="F453" t="s">
        <v>165</v>
      </c>
      <c r="J453">
        <v>0.0</v>
      </c>
      <c r="L453" t="s">
        <v>165</v>
      </c>
      <c r="M453" t="s">
        <v>165</v>
      </c>
      <c r="N453" t="s">
        <v>165</v>
      </c>
      <c r="P453" t="s">
        <v>165</v>
      </c>
      <c r="Q453" t="s">
        <v>165</v>
      </c>
      <c r="U453">
        <v>0.0</v>
      </c>
    </row>
    <row r="454">
      <c r="A454" t="s">
        <v>165</v>
      </c>
      <c r="B454" t="s">
        <v>165</v>
      </c>
      <c r="C454" t="s">
        <v>165</v>
      </c>
      <c r="E454" t="s">
        <v>165</v>
      </c>
      <c r="F454" t="s">
        <v>165</v>
      </c>
      <c r="J454">
        <v>0.0</v>
      </c>
      <c r="L454" t="s">
        <v>165</v>
      </c>
      <c r="M454" t="s">
        <v>165</v>
      </c>
      <c r="N454" t="s">
        <v>165</v>
      </c>
      <c r="P454" t="s">
        <v>165</v>
      </c>
      <c r="Q454" t="s">
        <v>165</v>
      </c>
      <c r="U454">
        <v>0.0</v>
      </c>
    </row>
    <row r="455">
      <c r="A455" t="s">
        <v>165</v>
      </c>
      <c r="B455" t="s">
        <v>165</v>
      </c>
      <c r="C455" t="s">
        <v>165</v>
      </c>
      <c r="E455" t="s">
        <v>165</v>
      </c>
      <c r="F455" t="s">
        <v>165</v>
      </c>
      <c r="J455">
        <v>0.0</v>
      </c>
      <c r="L455" t="s">
        <v>165</v>
      </c>
      <c r="M455" t="s">
        <v>165</v>
      </c>
      <c r="N455" t="s">
        <v>165</v>
      </c>
      <c r="P455" t="s">
        <v>165</v>
      </c>
      <c r="Q455" t="s">
        <v>165</v>
      </c>
      <c r="U455">
        <v>0.0</v>
      </c>
    </row>
    <row r="456">
      <c r="A456" t="s">
        <v>165</v>
      </c>
      <c r="B456" t="s">
        <v>165</v>
      </c>
      <c r="C456" t="s">
        <v>165</v>
      </c>
      <c r="E456" t="s">
        <v>165</v>
      </c>
      <c r="F456" t="s">
        <v>165</v>
      </c>
      <c r="J456">
        <v>0.0</v>
      </c>
      <c r="L456" t="s">
        <v>165</v>
      </c>
      <c r="M456" t="s">
        <v>165</v>
      </c>
      <c r="N456" t="s">
        <v>165</v>
      </c>
      <c r="P456" t="s">
        <v>165</v>
      </c>
      <c r="Q456" t="s">
        <v>165</v>
      </c>
      <c r="U456">
        <v>0.0</v>
      </c>
    </row>
    <row r="457">
      <c r="A457" t="s">
        <v>165</v>
      </c>
      <c r="B457" t="s">
        <v>165</v>
      </c>
      <c r="C457" t="s">
        <v>165</v>
      </c>
      <c r="E457" t="s">
        <v>165</v>
      </c>
      <c r="F457" t="s">
        <v>165</v>
      </c>
      <c r="J457">
        <v>0.0</v>
      </c>
      <c r="L457" t="s">
        <v>165</v>
      </c>
      <c r="M457" t="s">
        <v>165</v>
      </c>
      <c r="N457" t="s">
        <v>165</v>
      </c>
      <c r="P457" t="s">
        <v>165</v>
      </c>
      <c r="Q457" t="s">
        <v>165</v>
      </c>
      <c r="U457">
        <v>0.0</v>
      </c>
    </row>
    <row r="458">
      <c r="A458" t="s">
        <v>165</v>
      </c>
      <c r="B458" t="s">
        <v>165</v>
      </c>
      <c r="C458" t="s">
        <v>165</v>
      </c>
      <c r="E458" t="s">
        <v>165</v>
      </c>
      <c r="F458" t="s">
        <v>165</v>
      </c>
      <c r="J458">
        <v>0.0</v>
      </c>
      <c r="L458" t="s">
        <v>165</v>
      </c>
      <c r="M458" t="s">
        <v>165</v>
      </c>
      <c r="N458" t="s">
        <v>165</v>
      </c>
      <c r="P458" t="s">
        <v>165</v>
      </c>
      <c r="Q458" t="s">
        <v>165</v>
      </c>
      <c r="U458">
        <v>0.0</v>
      </c>
    </row>
    <row r="459">
      <c r="A459" t="s">
        <v>165</v>
      </c>
      <c r="B459" t="s">
        <v>165</v>
      </c>
      <c r="C459" t="s">
        <v>165</v>
      </c>
      <c r="E459" t="s">
        <v>165</v>
      </c>
      <c r="F459" t="s">
        <v>165</v>
      </c>
      <c r="J459">
        <v>0.0</v>
      </c>
      <c r="L459" t="s">
        <v>165</v>
      </c>
      <c r="M459" t="s">
        <v>165</v>
      </c>
      <c r="N459" t="s">
        <v>165</v>
      </c>
      <c r="P459" t="s">
        <v>165</v>
      </c>
      <c r="Q459" t="s">
        <v>165</v>
      </c>
      <c r="U459">
        <v>0.0</v>
      </c>
    </row>
    <row r="460">
      <c r="A460" t="s">
        <v>165</v>
      </c>
      <c r="B460" t="s">
        <v>165</v>
      </c>
      <c r="C460" t="s">
        <v>165</v>
      </c>
      <c r="E460" t="s">
        <v>165</v>
      </c>
      <c r="F460" t="s">
        <v>165</v>
      </c>
      <c r="J460">
        <v>0.0</v>
      </c>
      <c r="L460" t="s">
        <v>165</v>
      </c>
      <c r="M460" t="s">
        <v>165</v>
      </c>
      <c r="N460" t="s">
        <v>165</v>
      </c>
      <c r="P460" t="s">
        <v>165</v>
      </c>
      <c r="Q460" t="s">
        <v>165</v>
      </c>
      <c r="U460">
        <v>0.0</v>
      </c>
    </row>
    <row r="461">
      <c r="A461" t="s">
        <v>165</v>
      </c>
      <c r="B461" t="s">
        <v>165</v>
      </c>
      <c r="C461" t="s">
        <v>165</v>
      </c>
      <c r="E461" t="s">
        <v>165</v>
      </c>
      <c r="F461" t="s">
        <v>165</v>
      </c>
      <c r="J461">
        <v>0.0</v>
      </c>
      <c r="L461" t="s">
        <v>165</v>
      </c>
      <c r="M461" t="s">
        <v>165</v>
      </c>
      <c r="N461" t="s">
        <v>165</v>
      </c>
      <c r="P461" t="s">
        <v>165</v>
      </c>
      <c r="Q461" t="s">
        <v>165</v>
      </c>
      <c r="U461">
        <v>0.0</v>
      </c>
    </row>
    <row r="462">
      <c r="A462" t="s">
        <v>165</v>
      </c>
      <c r="B462" t="s">
        <v>165</v>
      </c>
      <c r="C462" t="s">
        <v>165</v>
      </c>
      <c r="E462" t="s">
        <v>165</v>
      </c>
      <c r="F462" t="s">
        <v>165</v>
      </c>
      <c r="J462">
        <v>0.0</v>
      </c>
      <c r="L462" t="s">
        <v>165</v>
      </c>
      <c r="M462" t="s">
        <v>165</v>
      </c>
      <c r="N462" t="s">
        <v>165</v>
      </c>
      <c r="P462" t="s">
        <v>165</v>
      </c>
      <c r="Q462" t="s">
        <v>165</v>
      </c>
      <c r="U462">
        <v>0.0</v>
      </c>
    </row>
    <row r="463">
      <c r="A463" t="s">
        <v>165</v>
      </c>
      <c r="B463" t="s">
        <v>165</v>
      </c>
      <c r="C463" t="s">
        <v>165</v>
      </c>
      <c r="E463" t="s">
        <v>165</v>
      </c>
      <c r="F463" t="s">
        <v>165</v>
      </c>
      <c r="J463">
        <v>0.0</v>
      </c>
      <c r="L463" t="s">
        <v>165</v>
      </c>
      <c r="M463" t="s">
        <v>165</v>
      </c>
      <c r="N463" t="s">
        <v>165</v>
      </c>
      <c r="P463" t="s">
        <v>165</v>
      </c>
      <c r="Q463" t="s">
        <v>165</v>
      </c>
      <c r="U463">
        <v>0.0</v>
      </c>
    </row>
    <row r="464">
      <c r="A464" t="s">
        <v>165</v>
      </c>
      <c r="B464" t="s">
        <v>165</v>
      </c>
      <c r="C464" t="s">
        <v>165</v>
      </c>
      <c r="E464" t="s">
        <v>165</v>
      </c>
      <c r="F464" t="s">
        <v>165</v>
      </c>
      <c r="J464">
        <v>0.0</v>
      </c>
      <c r="L464" t="s">
        <v>165</v>
      </c>
      <c r="M464" t="s">
        <v>165</v>
      </c>
      <c r="N464" t="s">
        <v>165</v>
      </c>
      <c r="P464" t="s">
        <v>165</v>
      </c>
      <c r="Q464" t="s">
        <v>165</v>
      </c>
      <c r="U464">
        <v>0.0</v>
      </c>
    </row>
    <row r="465">
      <c r="A465" t="s">
        <v>165</v>
      </c>
      <c r="B465" t="s">
        <v>165</v>
      </c>
      <c r="C465" t="s">
        <v>165</v>
      </c>
      <c r="E465" t="s">
        <v>165</v>
      </c>
      <c r="F465" t="s">
        <v>165</v>
      </c>
      <c r="J465">
        <v>0.0</v>
      </c>
      <c r="L465" t="s">
        <v>165</v>
      </c>
      <c r="M465" t="s">
        <v>165</v>
      </c>
      <c r="N465" t="s">
        <v>165</v>
      </c>
      <c r="P465" t="s">
        <v>165</v>
      </c>
      <c r="Q465" t="s">
        <v>165</v>
      </c>
      <c r="U465">
        <v>0.0</v>
      </c>
    </row>
    <row r="466">
      <c r="A466" t="s">
        <v>165</v>
      </c>
      <c r="B466" t="s">
        <v>165</v>
      </c>
      <c r="C466" t="s">
        <v>165</v>
      </c>
      <c r="E466" t="s">
        <v>165</v>
      </c>
      <c r="F466" t="s">
        <v>165</v>
      </c>
      <c r="J466">
        <v>0.0</v>
      </c>
      <c r="L466" t="s">
        <v>165</v>
      </c>
      <c r="M466" t="s">
        <v>165</v>
      </c>
      <c r="N466" t="s">
        <v>165</v>
      </c>
      <c r="P466" t="s">
        <v>165</v>
      </c>
      <c r="Q466" t="s">
        <v>165</v>
      </c>
      <c r="U466">
        <v>0.0</v>
      </c>
    </row>
    <row r="467">
      <c r="A467" t="s">
        <v>165</v>
      </c>
      <c r="B467" t="s">
        <v>165</v>
      </c>
      <c r="C467" t="s">
        <v>165</v>
      </c>
      <c r="E467" t="s">
        <v>165</v>
      </c>
      <c r="F467" t="s">
        <v>165</v>
      </c>
      <c r="J467">
        <v>0.0</v>
      </c>
      <c r="L467" t="s">
        <v>165</v>
      </c>
      <c r="M467" t="s">
        <v>165</v>
      </c>
      <c r="N467" t="s">
        <v>165</v>
      </c>
      <c r="P467" t="s">
        <v>165</v>
      </c>
      <c r="Q467" t="s">
        <v>165</v>
      </c>
      <c r="U467">
        <v>0.0</v>
      </c>
    </row>
    <row r="468">
      <c r="A468" t="s">
        <v>165</v>
      </c>
      <c r="B468" t="s">
        <v>165</v>
      </c>
      <c r="C468" t="s">
        <v>165</v>
      </c>
      <c r="E468" t="s">
        <v>165</v>
      </c>
      <c r="F468" t="s">
        <v>165</v>
      </c>
      <c r="J468">
        <v>0.0</v>
      </c>
      <c r="L468" t="s">
        <v>165</v>
      </c>
      <c r="M468" t="s">
        <v>165</v>
      </c>
      <c r="N468" t="s">
        <v>165</v>
      </c>
      <c r="P468" t="s">
        <v>165</v>
      </c>
      <c r="Q468" t="s">
        <v>165</v>
      </c>
      <c r="U468">
        <v>0.0</v>
      </c>
    </row>
    <row r="469">
      <c r="A469" t="s">
        <v>165</v>
      </c>
      <c r="B469" t="s">
        <v>165</v>
      </c>
      <c r="C469" t="s">
        <v>165</v>
      </c>
      <c r="E469" t="s">
        <v>165</v>
      </c>
      <c r="F469" t="s">
        <v>165</v>
      </c>
      <c r="J469">
        <v>0.0</v>
      </c>
      <c r="L469" t="s">
        <v>165</v>
      </c>
      <c r="M469" t="s">
        <v>165</v>
      </c>
      <c r="N469" t="s">
        <v>165</v>
      </c>
      <c r="P469" t="s">
        <v>165</v>
      </c>
      <c r="Q469" t="s">
        <v>165</v>
      </c>
      <c r="U469">
        <v>0.0</v>
      </c>
    </row>
    <row r="470">
      <c r="A470" t="s">
        <v>165</v>
      </c>
      <c r="B470" t="s">
        <v>165</v>
      </c>
      <c r="C470" t="s">
        <v>165</v>
      </c>
      <c r="E470" t="s">
        <v>165</v>
      </c>
      <c r="F470" t="s">
        <v>165</v>
      </c>
      <c r="J470">
        <v>0.0</v>
      </c>
      <c r="L470" t="s">
        <v>165</v>
      </c>
      <c r="M470" t="s">
        <v>165</v>
      </c>
      <c r="N470" t="s">
        <v>165</v>
      </c>
      <c r="P470" t="s">
        <v>165</v>
      </c>
      <c r="Q470" t="s">
        <v>165</v>
      </c>
      <c r="U470">
        <v>0.0</v>
      </c>
    </row>
    <row r="471">
      <c r="A471" t="s">
        <v>165</v>
      </c>
      <c r="B471" t="s">
        <v>165</v>
      </c>
      <c r="C471" t="s">
        <v>165</v>
      </c>
      <c r="E471" t="s">
        <v>165</v>
      </c>
      <c r="F471" t="s">
        <v>165</v>
      </c>
      <c r="J471">
        <v>0.0</v>
      </c>
      <c r="L471" t="s">
        <v>165</v>
      </c>
      <c r="M471" t="s">
        <v>165</v>
      </c>
      <c r="N471" t="s">
        <v>165</v>
      </c>
      <c r="P471" t="s">
        <v>165</v>
      </c>
      <c r="Q471" t="s">
        <v>165</v>
      </c>
      <c r="U471">
        <v>0.0</v>
      </c>
    </row>
    <row r="472">
      <c r="A472" t="s">
        <v>165</v>
      </c>
      <c r="B472" t="s">
        <v>165</v>
      </c>
      <c r="C472" t="s">
        <v>165</v>
      </c>
      <c r="E472" t="s">
        <v>165</v>
      </c>
      <c r="F472" t="s">
        <v>165</v>
      </c>
      <c r="J472">
        <v>0.0</v>
      </c>
      <c r="L472" t="s">
        <v>165</v>
      </c>
      <c r="M472" t="s">
        <v>165</v>
      </c>
      <c r="N472" t="s">
        <v>165</v>
      </c>
      <c r="P472" t="s">
        <v>165</v>
      </c>
      <c r="Q472" t="s">
        <v>165</v>
      </c>
      <c r="U472">
        <v>0.0</v>
      </c>
    </row>
    <row r="473">
      <c r="A473" t="s">
        <v>165</v>
      </c>
      <c r="B473" t="s">
        <v>165</v>
      </c>
      <c r="C473" t="s">
        <v>165</v>
      </c>
      <c r="E473" t="s">
        <v>165</v>
      </c>
      <c r="F473" t="s">
        <v>165</v>
      </c>
      <c r="J473">
        <v>0.0</v>
      </c>
      <c r="L473" t="s">
        <v>165</v>
      </c>
      <c r="M473" t="s">
        <v>165</v>
      </c>
      <c r="N473" t="s">
        <v>165</v>
      </c>
      <c r="P473" t="s">
        <v>165</v>
      </c>
      <c r="Q473" t="s">
        <v>165</v>
      </c>
      <c r="U473">
        <v>0.0</v>
      </c>
    </row>
    <row r="474">
      <c r="A474" t="s">
        <v>165</v>
      </c>
      <c r="B474" t="s">
        <v>165</v>
      </c>
      <c r="C474" t="s">
        <v>165</v>
      </c>
      <c r="E474" t="s">
        <v>165</v>
      </c>
      <c r="F474" t="s">
        <v>165</v>
      </c>
      <c r="J474">
        <v>0.0</v>
      </c>
      <c r="L474" t="s">
        <v>165</v>
      </c>
      <c r="M474" t="s">
        <v>165</v>
      </c>
      <c r="N474" t="s">
        <v>165</v>
      </c>
      <c r="P474" t="s">
        <v>165</v>
      </c>
      <c r="Q474" t="s">
        <v>165</v>
      </c>
      <c r="U474">
        <v>0.0</v>
      </c>
    </row>
    <row r="475">
      <c r="A475" t="s">
        <v>165</v>
      </c>
      <c r="B475" t="s">
        <v>165</v>
      </c>
      <c r="C475" t="s">
        <v>165</v>
      </c>
      <c r="E475" t="s">
        <v>165</v>
      </c>
      <c r="F475" t="s">
        <v>165</v>
      </c>
      <c r="J475">
        <v>0.0</v>
      </c>
      <c r="L475" t="s">
        <v>165</v>
      </c>
      <c r="M475" t="s">
        <v>165</v>
      </c>
      <c r="N475" t="s">
        <v>165</v>
      </c>
      <c r="P475" t="s">
        <v>165</v>
      </c>
      <c r="Q475" t="s">
        <v>165</v>
      </c>
      <c r="U475">
        <v>0.0</v>
      </c>
    </row>
    <row r="476">
      <c r="A476" t="s">
        <v>165</v>
      </c>
      <c r="B476" t="s">
        <v>165</v>
      </c>
      <c r="C476" t="s">
        <v>165</v>
      </c>
      <c r="E476" t="s">
        <v>165</v>
      </c>
      <c r="F476" t="s">
        <v>165</v>
      </c>
      <c r="J476">
        <v>0.0</v>
      </c>
      <c r="L476" t="s">
        <v>165</v>
      </c>
      <c r="M476" t="s">
        <v>165</v>
      </c>
      <c r="N476" t="s">
        <v>165</v>
      </c>
      <c r="P476" t="s">
        <v>165</v>
      </c>
      <c r="Q476" t="s">
        <v>165</v>
      </c>
      <c r="U476">
        <v>0.0</v>
      </c>
    </row>
    <row r="477">
      <c r="A477" t="s">
        <v>165</v>
      </c>
      <c r="B477" t="s">
        <v>165</v>
      </c>
      <c r="C477" t="s">
        <v>165</v>
      </c>
      <c r="E477" t="s">
        <v>165</v>
      </c>
      <c r="F477" t="s">
        <v>165</v>
      </c>
      <c r="J477">
        <v>0.0</v>
      </c>
      <c r="L477" t="s">
        <v>165</v>
      </c>
      <c r="M477" t="s">
        <v>165</v>
      </c>
      <c r="N477" t="s">
        <v>165</v>
      </c>
      <c r="P477" t="s">
        <v>165</v>
      </c>
      <c r="Q477" t="s">
        <v>165</v>
      </c>
      <c r="U477">
        <v>0.0</v>
      </c>
    </row>
    <row r="478">
      <c r="A478" t="s">
        <v>165</v>
      </c>
      <c r="B478" t="s">
        <v>165</v>
      </c>
      <c r="C478" t="s">
        <v>165</v>
      </c>
      <c r="E478" t="s">
        <v>165</v>
      </c>
      <c r="F478" t="s">
        <v>165</v>
      </c>
      <c r="J478">
        <v>0.0</v>
      </c>
      <c r="L478" t="s">
        <v>165</v>
      </c>
      <c r="M478" t="s">
        <v>165</v>
      </c>
      <c r="N478" t="s">
        <v>165</v>
      </c>
      <c r="P478" t="s">
        <v>165</v>
      </c>
      <c r="Q478" t="s">
        <v>165</v>
      </c>
      <c r="U478">
        <v>0.0</v>
      </c>
    </row>
    <row r="479">
      <c r="A479" t="s">
        <v>165</v>
      </c>
      <c r="B479" t="s">
        <v>165</v>
      </c>
      <c r="C479" t="s">
        <v>165</v>
      </c>
      <c r="E479" t="s">
        <v>165</v>
      </c>
      <c r="F479" t="s">
        <v>165</v>
      </c>
      <c r="J479">
        <v>0.0</v>
      </c>
      <c r="L479" t="s">
        <v>165</v>
      </c>
      <c r="M479" t="s">
        <v>165</v>
      </c>
      <c r="N479" t="s">
        <v>165</v>
      </c>
      <c r="P479" t="s">
        <v>165</v>
      </c>
      <c r="Q479" t="s">
        <v>165</v>
      </c>
      <c r="U479">
        <v>0.0</v>
      </c>
    </row>
    <row r="480">
      <c r="A480" t="s">
        <v>165</v>
      </c>
      <c r="B480" t="s">
        <v>165</v>
      </c>
      <c r="C480" t="s">
        <v>165</v>
      </c>
      <c r="E480" t="s">
        <v>165</v>
      </c>
      <c r="F480" t="s">
        <v>165</v>
      </c>
      <c r="J480">
        <v>0.0</v>
      </c>
      <c r="L480" t="s">
        <v>165</v>
      </c>
      <c r="M480" t="s">
        <v>165</v>
      </c>
      <c r="N480" t="s">
        <v>165</v>
      </c>
      <c r="P480" t="s">
        <v>165</v>
      </c>
      <c r="Q480" t="s">
        <v>165</v>
      </c>
      <c r="U480">
        <v>0.0</v>
      </c>
    </row>
    <row r="481">
      <c r="A481" t="s">
        <v>165</v>
      </c>
      <c r="B481" t="s">
        <v>165</v>
      </c>
      <c r="C481" t="s">
        <v>165</v>
      </c>
      <c r="E481" t="s">
        <v>165</v>
      </c>
      <c r="F481" t="s">
        <v>165</v>
      </c>
      <c r="J481">
        <v>0.0</v>
      </c>
      <c r="L481" t="s">
        <v>165</v>
      </c>
      <c r="M481" t="s">
        <v>165</v>
      </c>
      <c r="N481" t="s">
        <v>165</v>
      </c>
      <c r="P481" t="s">
        <v>165</v>
      </c>
      <c r="Q481" t="s">
        <v>165</v>
      </c>
      <c r="U481">
        <v>0.0</v>
      </c>
    </row>
    <row r="482">
      <c r="A482" t="s">
        <v>165</v>
      </c>
      <c r="B482" t="s">
        <v>165</v>
      </c>
      <c r="C482" t="s">
        <v>165</v>
      </c>
      <c r="E482" t="s">
        <v>165</v>
      </c>
      <c r="F482" t="s">
        <v>165</v>
      </c>
      <c r="J482">
        <v>0.0</v>
      </c>
      <c r="L482" t="s">
        <v>165</v>
      </c>
      <c r="M482" t="s">
        <v>165</v>
      </c>
      <c r="N482" t="s">
        <v>165</v>
      </c>
      <c r="P482" t="s">
        <v>165</v>
      </c>
      <c r="Q482" t="s">
        <v>165</v>
      </c>
      <c r="U482">
        <v>0.0</v>
      </c>
    </row>
    <row r="483">
      <c r="A483" t="s">
        <v>165</v>
      </c>
      <c r="B483" t="s">
        <v>165</v>
      </c>
      <c r="C483" t="s">
        <v>165</v>
      </c>
      <c r="E483" t="s">
        <v>165</v>
      </c>
      <c r="F483" t="s">
        <v>165</v>
      </c>
      <c r="J483">
        <v>0.0</v>
      </c>
      <c r="L483" t="s">
        <v>165</v>
      </c>
      <c r="M483" t="s">
        <v>165</v>
      </c>
      <c r="N483" t="s">
        <v>165</v>
      </c>
      <c r="P483" t="s">
        <v>165</v>
      </c>
      <c r="Q483" t="s">
        <v>165</v>
      </c>
      <c r="U483">
        <v>0.0</v>
      </c>
    </row>
    <row r="484">
      <c r="A484" t="s">
        <v>165</v>
      </c>
      <c r="B484" t="s">
        <v>165</v>
      </c>
      <c r="C484" t="s">
        <v>165</v>
      </c>
      <c r="E484" t="s">
        <v>165</v>
      </c>
      <c r="F484" t="s">
        <v>165</v>
      </c>
      <c r="J484">
        <v>0.0</v>
      </c>
      <c r="L484" t="s">
        <v>165</v>
      </c>
      <c r="M484" t="s">
        <v>165</v>
      </c>
      <c r="N484" t="s">
        <v>165</v>
      </c>
      <c r="P484" t="s">
        <v>165</v>
      </c>
      <c r="Q484" t="s">
        <v>165</v>
      </c>
      <c r="U484">
        <v>0.0</v>
      </c>
    </row>
    <row r="485">
      <c r="A485" t="s">
        <v>165</v>
      </c>
      <c r="B485" t="s">
        <v>165</v>
      </c>
      <c r="C485" t="s">
        <v>165</v>
      </c>
      <c r="E485" t="s">
        <v>165</v>
      </c>
      <c r="F485" t="s">
        <v>165</v>
      </c>
      <c r="J485">
        <v>0.0</v>
      </c>
      <c r="L485" t="s">
        <v>165</v>
      </c>
      <c r="M485" t="s">
        <v>165</v>
      </c>
      <c r="N485" t="s">
        <v>165</v>
      </c>
      <c r="P485" t="s">
        <v>165</v>
      </c>
      <c r="Q485" t="s">
        <v>165</v>
      </c>
      <c r="U485">
        <v>0.0</v>
      </c>
    </row>
    <row r="486">
      <c r="A486" t="s">
        <v>165</v>
      </c>
      <c r="B486" t="s">
        <v>165</v>
      </c>
      <c r="C486" t="s">
        <v>165</v>
      </c>
      <c r="E486" t="s">
        <v>165</v>
      </c>
      <c r="F486" t="s">
        <v>165</v>
      </c>
      <c r="J486">
        <v>0.0</v>
      </c>
      <c r="L486" t="s">
        <v>165</v>
      </c>
      <c r="M486" t="s">
        <v>165</v>
      </c>
      <c r="N486" t="s">
        <v>165</v>
      </c>
      <c r="P486" t="s">
        <v>165</v>
      </c>
      <c r="Q486" t="s">
        <v>165</v>
      </c>
      <c r="U486">
        <v>0.0</v>
      </c>
    </row>
    <row r="487">
      <c r="A487" t="s">
        <v>165</v>
      </c>
      <c r="B487" t="s">
        <v>165</v>
      </c>
      <c r="C487" t="s">
        <v>165</v>
      </c>
      <c r="E487" t="s">
        <v>165</v>
      </c>
      <c r="F487" t="s">
        <v>165</v>
      </c>
      <c r="J487">
        <v>0.0</v>
      </c>
      <c r="L487" t="s">
        <v>165</v>
      </c>
      <c r="M487" t="s">
        <v>165</v>
      </c>
      <c r="N487" t="s">
        <v>165</v>
      </c>
      <c r="P487" t="s">
        <v>165</v>
      </c>
      <c r="Q487" t="s">
        <v>165</v>
      </c>
      <c r="U487">
        <v>0.0</v>
      </c>
    </row>
    <row r="488">
      <c r="A488" t="s">
        <v>165</v>
      </c>
      <c r="B488" t="s">
        <v>165</v>
      </c>
      <c r="C488" t="s">
        <v>165</v>
      </c>
      <c r="E488" t="s">
        <v>165</v>
      </c>
      <c r="F488" t="s">
        <v>165</v>
      </c>
      <c r="J488">
        <v>0.0</v>
      </c>
      <c r="L488" t="s">
        <v>165</v>
      </c>
      <c r="M488" t="s">
        <v>165</v>
      </c>
      <c r="N488" t="s">
        <v>165</v>
      </c>
      <c r="P488" t="s">
        <v>165</v>
      </c>
      <c r="Q488" t="s">
        <v>165</v>
      </c>
      <c r="U488">
        <v>0.0</v>
      </c>
    </row>
    <row r="489">
      <c r="A489" t="s">
        <v>165</v>
      </c>
      <c r="B489" t="s">
        <v>165</v>
      </c>
      <c r="C489" t="s">
        <v>165</v>
      </c>
      <c r="E489" t="s">
        <v>165</v>
      </c>
      <c r="F489" t="s">
        <v>165</v>
      </c>
      <c r="J489">
        <v>0.0</v>
      </c>
      <c r="L489" t="s">
        <v>165</v>
      </c>
      <c r="M489" t="s">
        <v>165</v>
      </c>
      <c r="N489" t="s">
        <v>165</v>
      </c>
      <c r="P489" t="s">
        <v>165</v>
      </c>
      <c r="Q489" t="s">
        <v>165</v>
      </c>
      <c r="U489">
        <v>0.0</v>
      </c>
    </row>
    <row r="490">
      <c r="A490" t="s">
        <v>165</v>
      </c>
      <c r="B490" t="s">
        <v>165</v>
      </c>
      <c r="C490" t="s">
        <v>165</v>
      </c>
      <c r="E490" t="s">
        <v>165</v>
      </c>
      <c r="F490" t="s">
        <v>165</v>
      </c>
      <c r="J490">
        <v>0.0</v>
      </c>
      <c r="L490" t="s">
        <v>165</v>
      </c>
      <c r="M490" t="s">
        <v>165</v>
      </c>
      <c r="N490" t="s">
        <v>165</v>
      </c>
      <c r="P490" t="s">
        <v>165</v>
      </c>
      <c r="Q490" t="s">
        <v>165</v>
      </c>
      <c r="U490">
        <v>0.0</v>
      </c>
    </row>
    <row r="491">
      <c r="A491" t="s">
        <v>165</v>
      </c>
      <c r="B491" t="s">
        <v>165</v>
      </c>
      <c r="C491" t="s">
        <v>165</v>
      </c>
      <c r="E491" t="s">
        <v>165</v>
      </c>
      <c r="F491" t="s">
        <v>165</v>
      </c>
      <c r="J491">
        <v>0.0</v>
      </c>
      <c r="L491" t="s">
        <v>165</v>
      </c>
      <c r="M491" t="s">
        <v>165</v>
      </c>
      <c r="N491" t="s">
        <v>165</v>
      </c>
      <c r="P491" t="s">
        <v>165</v>
      </c>
      <c r="Q491" t="s">
        <v>165</v>
      </c>
      <c r="U491">
        <v>0.0</v>
      </c>
    </row>
    <row r="492">
      <c r="A492" t="s">
        <v>165</v>
      </c>
      <c r="B492" t="s">
        <v>165</v>
      </c>
      <c r="C492" t="s">
        <v>165</v>
      </c>
      <c r="E492" t="s">
        <v>165</v>
      </c>
      <c r="F492" t="s">
        <v>165</v>
      </c>
      <c r="J492">
        <v>0.0</v>
      </c>
      <c r="L492" t="s">
        <v>165</v>
      </c>
      <c r="M492" t="s">
        <v>165</v>
      </c>
      <c r="N492" t="s">
        <v>165</v>
      </c>
      <c r="P492" t="s">
        <v>165</v>
      </c>
      <c r="Q492" t="s">
        <v>165</v>
      </c>
      <c r="U492">
        <v>0.0</v>
      </c>
    </row>
    <row r="493">
      <c r="A493" t="s">
        <v>165</v>
      </c>
      <c r="B493" t="s">
        <v>165</v>
      </c>
      <c r="C493" t="s">
        <v>165</v>
      </c>
      <c r="E493" t="s">
        <v>165</v>
      </c>
      <c r="F493" t="s">
        <v>165</v>
      </c>
      <c r="J493">
        <v>0.0</v>
      </c>
      <c r="L493" t="s">
        <v>165</v>
      </c>
      <c r="M493" t="s">
        <v>165</v>
      </c>
      <c r="N493" t="s">
        <v>165</v>
      </c>
      <c r="P493" t="s">
        <v>165</v>
      </c>
      <c r="Q493" t="s">
        <v>165</v>
      </c>
      <c r="U493">
        <v>0.0</v>
      </c>
    </row>
    <row r="494">
      <c r="A494" t="s">
        <v>165</v>
      </c>
      <c r="B494" t="s">
        <v>165</v>
      </c>
      <c r="C494" t="s">
        <v>165</v>
      </c>
      <c r="E494" t="s">
        <v>165</v>
      </c>
      <c r="F494" t="s">
        <v>165</v>
      </c>
      <c r="J494">
        <v>0.0</v>
      </c>
      <c r="L494" t="s">
        <v>165</v>
      </c>
      <c r="M494" t="s">
        <v>165</v>
      </c>
      <c r="N494" t="s">
        <v>165</v>
      </c>
      <c r="P494" t="s">
        <v>165</v>
      </c>
      <c r="Q494" t="s">
        <v>165</v>
      </c>
      <c r="U494">
        <v>0.0</v>
      </c>
    </row>
    <row r="495">
      <c r="A495" t="s">
        <v>165</v>
      </c>
      <c r="B495" t="s">
        <v>165</v>
      </c>
      <c r="C495" t="s">
        <v>165</v>
      </c>
      <c r="E495" t="s">
        <v>165</v>
      </c>
      <c r="F495" t="s">
        <v>165</v>
      </c>
      <c r="J495">
        <v>0.0</v>
      </c>
      <c r="L495" t="s">
        <v>165</v>
      </c>
      <c r="M495" t="s">
        <v>165</v>
      </c>
      <c r="N495" t="s">
        <v>165</v>
      </c>
      <c r="P495" t="s">
        <v>165</v>
      </c>
      <c r="Q495" t="s">
        <v>165</v>
      </c>
      <c r="U495">
        <v>0.0</v>
      </c>
    </row>
    <row r="496">
      <c r="A496" t="s">
        <v>165</v>
      </c>
      <c r="B496" t="s">
        <v>165</v>
      </c>
      <c r="C496" t="s">
        <v>165</v>
      </c>
      <c r="E496" t="s">
        <v>165</v>
      </c>
      <c r="F496" t="s">
        <v>165</v>
      </c>
      <c r="J496">
        <v>0.0</v>
      </c>
      <c r="L496" t="s">
        <v>165</v>
      </c>
      <c r="M496" t="s">
        <v>165</v>
      </c>
      <c r="N496" t="s">
        <v>165</v>
      </c>
      <c r="P496" t="s">
        <v>165</v>
      </c>
      <c r="Q496" t="s">
        <v>165</v>
      </c>
      <c r="U496">
        <v>0.0</v>
      </c>
    </row>
    <row r="497">
      <c r="A497" t="s">
        <v>165</v>
      </c>
      <c r="B497" t="s">
        <v>165</v>
      </c>
      <c r="C497" t="s">
        <v>165</v>
      </c>
      <c r="E497" t="s">
        <v>165</v>
      </c>
      <c r="F497" t="s">
        <v>165</v>
      </c>
      <c r="J497">
        <v>0.0</v>
      </c>
      <c r="L497" t="s">
        <v>165</v>
      </c>
      <c r="M497" t="s">
        <v>165</v>
      </c>
      <c r="N497" t="s">
        <v>165</v>
      </c>
      <c r="P497" t="s">
        <v>165</v>
      </c>
      <c r="Q497" t="s">
        <v>165</v>
      </c>
      <c r="U497">
        <v>0.0</v>
      </c>
    </row>
    <row r="498">
      <c r="A498" t="s">
        <v>165</v>
      </c>
      <c r="B498" t="s">
        <v>165</v>
      </c>
      <c r="C498" t="s">
        <v>165</v>
      </c>
      <c r="E498" t="s">
        <v>165</v>
      </c>
      <c r="F498" t="s">
        <v>165</v>
      </c>
      <c r="J498">
        <v>0.0</v>
      </c>
      <c r="L498" t="s">
        <v>165</v>
      </c>
      <c r="M498" t="s">
        <v>165</v>
      </c>
      <c r="N498" t="s">
        <v>165</v>
      </c>
      <c r="P498" t="s">
        <v>165</v>
      </c>
      <c r="Q498" t="s">
        <v>165</v>
      </c>
      <c r="U498">
        <v>0.0</v>
      </c>
    </row>
    <row r="499">
      <c r="A499" t="s">
        <v>165</v>
      </c>
      <c r="B499" t="s">
        <v>165</v>
      </c>
      <c r="C499" t="s">
        <v>165</v>
      </c>
      <c r="E499" t="s">
        <v>165</v>
      </c>
      <c r="F499" t="s">
        <v>165</v>
      </c>
      <c r="J499">
        <v>0.0</v>
      </c>
      <c r="L499" t="s">
        <v>165</v>
      </c>
      <c r="M499" t="s">
        <v>165</v>
      </c>
      <c r="N499" t="s">
        <v>165</v>
      </c>
      <c r="P499" t="s">
        <v>165</v>
      </c>
      <c r="Q499" t="s">
        <v>165</v>
      </c>
      <c r="U499">
        <v>0.0</v>
      </c>
    </row>
    <row r="500">
      <c r="A500" t="s">
        <v>165</v>
      </c>
      <c r="B500" t="s">
        <v>165</v>
      </c>
      <c r="C500" t="s">
        <v>165</v>
      </c>
      <c r="E500" t="s">
        <v>165</v>
      </c>
      <c r="F500" t="s">
        <v>165</v>
      </c>
      <c r="J500">
        <v>0.0</v>
      </c>
      <c r="L500" t="s">
        <v>165</v>
      </c>
      <c r="M500" t="s">
        <v>165</v>
      </c>
      <c r="N500" t="s">
        <v>165</v>
      </c>
      <c r="P500" t="s">
        <v>165</v>
      </c>
      <c r="Q500" t="s">
        <v>165</v>
      </c>
      <c r="U500">
        <v>0.0</v>
      </c>
    </row>
    <row r="501">
      <c r="A501" t="s">
        <v>165</v>
      </c>
      <c r="B501" t="s">
        <v>165</v>
      </c>
      <c r="C501" t="s">
        <v>165</v>
      </c>
      <c r="E501" t="s">
        <v>165</v>
      </c>
      <c r="F501" t="s">
        <v>165</v>
      </c>
      <c r="J501">
        <v>0.0</v>
      </c>
      <c r="L501" t="s">
        <v>165</v>
      </c>
      <c r="M501" t="s">
        <v>165</v>
      </c>
      <c r="N501" t="s">
        <v>165</v>
      </c>
      <c r="P501" t="s">
        <v>165</v>
      </c>
      <c r="Q501" t="s">
        <v>165</v>
      </c>
      <c r="U501">
        <v>0.0</v>
      </c>
    </row>
    <row r="502">
      <c r="A502" t="s">
        <v>165</v>
      </c>
      <c r="B502" t="s">
        <v>165</v>
      </c>
      <c r="C502" t="s">
        <v>165</v>
      </c>
      <c r="E502" t="s">
        <v>165</v>
      </c>
      <c r="F502" t="s">
        <v>165</v>
      </c>
      <c r="J502">
        <v>0.0</v>
      </c>
      <c r="L502" t="s">
        <v>165</v>
      </c>
      <c r="M502" t="s">
        <v>165</v>
      </c>
      <c r="N502" t="s">
        <v>165</v>
      </c>
      <c r="P502" t="s">
        <v>165</v>
      </c>
      <c r="Q502" t="s">
        <v>165</v>
      </c>
      <c r="U502">
        <v>0.0</v>
      </c>
    </row>
    <row r="503">
      <c r="A503" t="s">
        <v>165</v>
      </c>
      <c r="B503" t="s">
        <v>165</v>
      </c>
      <c r="C503" t="s">
        <v>165</v>
      </c>
      <c r="E503" t="s">
        <v>165</v>
      </c>
      <c r="F503" t="s">
        <v>165</v>
      </c>
      <c r="J503">
        <v>0.0</v>
      </c>
      <c r="L503" t="s">
        <v>165</v>
      </c>
      <c r="M503" t="s">
        <v>165</v>
      </c>
      <c r="N503" t="s">
        <v>165</v>
      </c>
      <c r="P503" t="s">
        <v>165</v>
      </c>
      <c r="Q503" t="s">
        <v>165</v>
      </c>
      <c r="U503">
        <v>0.0</v>
      </c>
    </row>
    <row r="504">
      <c r="A504" t="s">
        <v>165</v>
      </c>
      <c r="B504" t="s">
        <v>165</v>
      </c>
      <c r="C504" t="s">
        <v>165</v>
      </c>
      <c r="E504" t="s">
        <v>165</v>
      </c>
      <c r="F504" t="s">
        <v>165</v>
      </c>
      <c r="J504">
        <v>0.0</v>
      </c>
      <c r="L504" t="s">
        <v>165</v>
      </c>
      <c r="M504" t="s">
        <v>165</v>
      </c>
      <c r="N504" t="s">
        <v>165</v>
      </c>
      <c r="P504" t="s">
        <v>165</v>
      </c>
      <c r="Q504" t="s">
        <v>165</v>
      </c>
      <c r="U504">
        <v>0.0</v>
      </c>
    </row>
    <row r="505">
      <c r="A505" t="s">
        <v>165</v>
      </c>
      <c r="B505" t="s">
        <v>165</v>
      </c>
      <c r="C505" t="s">
        <v>165</v>
      </c>
      <c r="E505" t="s">
        <v>165</v>
      </c>
      <c r="F505" t="s">
        <v>165</v>
      </c>
      <c r="J505">
        <v>0.0</v>
      </c>
      <c r="L505" t="s">
        <v>165</v>
      </c>
      <c r="M505" t="s">
        <v>165</v>
      </c>
      <c r="N505" t="s">
        <v>165</v>
      </c>
      <c r="P505" t="s">
        <v>165</v>
      </c>
      <c r="Q505" t="s">
        <v>165</v>
      </c>
      <c r="U505">
        <v>0.0</v>
      </c>
    </row>
    <row r="506">
      <c r="A506" t="s">
        <v>165</v>
      </c>
      <c r="B506" t="s">
        <v>165</v>
      </c>
      <c r="C506" t="s">
        <v>165</v>
      </c>
      <c r="E506" t="s">
        <v>165</v>
      </c>
      <c r="F506" t="s">
        <v>165</v>
      </c>
      <c r="J506">
        <v>0.0</v>
      </c>
      <c r="L506" t="s">
        <v>165</v>
      </c>
      <c r="M506" t="s">
        <v>165</v>
      </c>
      <c r="N506" t="s">
        <v>165</v>
      </c>
      <c r="P506" t="s">
        <v>165</v>
      </c>
      <c r="Q506" t="s">
        <v>165</v>
      </c>
      <c r="U506">
        <v>0.0</v>
      </c>
    </row>
    <row r="507">
      <c r="A507" t="s">
        <v>165</v>
      </c>
      <c r="B507" t="s">
        <v>165</v>
      </c>
      <c r="C507" t="s">
        <v>165</v>
      </c>
      <c r="E507" t="s">
        <v>165</v>
      </c>
      <c r="F507" t="s">
        <v>165</v>
      </c>
      <c r="J507">
        <v>0.0</v>
      </c>
      <c r="L507" t="s">
        <v>165</v>
      </c>
      <c r="M507" t="s">
        <v>165</v>
      </c>
      <c r="N507" t="s">
        <v>165</v>
      </c>
      <c r="P507" t="s">
        <v>165</v>
      </c>
      <c r="Q507" t="s">
        <v>165</v>
      </c>
      <c r="U507">
        <v>0.0</v>
      </c>
    </row>
    <row r="508">
      <c r="A508" t="s">
        <v>165</v>
      </c>
      <c r="B508" t="s">
        <v>165</v>
      </c>
      <c r="C508" t="s">
        <v>165</v>
      </c>
      <c r="E508" t="s">
        <v>165</v>
      </c>
      <c r="F508" t="s">
        <v>165</v>
      </c>
      <c r="J508">
        <v>0.0</v>
      </c>
      <c r="L508" t="s">
        <v>165</v>
      </c>
      <c r="M508" t="s">
        <v>165</v>
      </c>
      <c r="N508" t="s">
        <v>165</v>
      </c>
      <c r="P508" t="s">
        <v>165</v>
      </c>
      <c r="Q508" t="s">
        <v>165</v>
      </c>
      <c r="U508">
        <v>0.0</v>
      </c>
    </row>
    <row r="509">
      <c r="A509" t="s">
        <v>165</v>
      </c>
      <c r="B509" t="s">
        <v>165</v>
      </c>
      <c r="C509" t="s">
        <v>165</v>
      </c>
      <c r="E509" t="s">
        <v>165</v>
      </c>
      <c r="F509" t="s">
        <v>165</v>
      </c>
      <c r="J509">
        <v>0.0</v>
      </c>
      <c r="L509" t="s">
        <v>165</v>
      </c>
      <c r="M509" t="s">
        <v>165</v>
      </c>
      <c r="N509" t="s">
        <v>165</v>
      </c>
      <c r="P509" t="s">
        <v>165</v>
      </c>
      <c r="Q509" t="s">
        <v>165</v>
      </c>
      <c r="U509">
        <v>0.0</v>
      </c>
    </row>
    <row r="510">
      <c r="A510" t="s">
        <v>165</v>
      </c>
      <c r="B510" t="s">
        <v>165</v>
      </c>
      <c r="C510" t="s">
        <v>165</v>
      </c>
      <c r="E510" t="s">
        <v>165</v>
      </c>
      <c r="F510" t="s">
        <v>165</v>
      </c>
      <c r="J510">
        <v>0.0</v>
      </c>
      <c r="L510" t="s">
        <v>165</v>
      </c>
      <c r="M510" t="s">
        <v>165</v>
      </c>
      <c r="N510" t="s">
        <v>165</v>
      </c>
      <c r="P510" t="s">
        <v>165</v>
      </c>
      <c r="Q510" t="s">
        <v>165</v>
      </c>
      <c r="U510">
        <v>0.0</v>
      </c>
    </row>
    <row r="511">
      <c r="A511" t="s">
        <v>165</v>
      </c>
      <c r="B511" t="s">
        <v>165</v>
      </c>
      <c r="C511" t="s">
        <v>165</v>
      </c>
      <c r="E511" t="s">
        <v>165</v>
      </c>
      <c r="F511" t="s">
        <v>165</v>
      </c>
      <c r="J511">
        <v>0.0</v>
      </c>
      <c r="L511" t="s">
        <v>165</v>
      </c>
      <c r="M511" t="s">
        <v>165</v>
      </c>
      <c r="N511" t="s">
        <v>165</v>
      </c>
      <c r="P511" t="s">
        <v>165</v>
      </c>
      <c r="Q511" t="s">
        <v>165</v>
      </c>
      <c r="U511">
        <v>0.0</v>
      </c>
    </row>
    <row r="512">
      <c r="A512" t="s">
        <v>165</v>
      </c>
      <c r="B512" t="s">
        <v>165</v>
      </c>
      <c r="C512" t="s">
        <v>165</v>
      </c>
      <c r="E512" t="s">
        <v>165</v>
      </c>
      <c r="F512" t="s">
        <v>165</v>
      </c>
      <c r="J512">
        <v>0.0</v>
      </c>
      <c r="L512" t="s">
        <v>165</v>
      </c>
      <c r="M512" t="s">
        <v>165</v>
      </c>
      <c r="N512" t="s">
        <v>165</v>
      </c>
      <c r="P512" t="s">
        <v>165</v>
      </c>
      <c r="Q512" t="s">
        <v>165</v>
      </c>
      <c r="U512">
        <v>0.0</v>
      </c>
    </row>
    <row r="513">
      <c r="A513" t="s">
        <v>165</v>
      </c>
      <c r="B513" t="s">
        <v>165</v>
      </c>
      <c r="C513" t="s">
        <v>165</v>
      </c>
      <c r="E513" t="s">
        <v>165</v>
      </c>
      <c r="F513" t="s">
        <v>165</v>
      </c>
      <c r="J513">
        <v>0.0</v>
      </c>
      <c r="L513" t="s">
        <v>165</v>
      </c>
      <c r="M513" t="s">
        <v>165</v>
      </c>
      <c r="N513" t="s">
        <v>165</v>
      </c>
      <c r="P513" t="s">
        <v>165</v>
      </c>
      <c r="Q513" t="s">
        <v>165</v>
      </c>
      <c r="U513">
        <v>0.0</v>
      </c>
    </row>
    <row r="514">
      <c r="A514" t="s">
        <v>165</v>
      </c>
      <c r="B514" t="s">
        <v>165</v>
      </c>
      <c r="C514" t="s">
        <v>165</v>
      </c>
      <c r="E514" t="s">
        <v>165</v>
      </c>
      <c r="F514" t="s">
        <v>165</v>
      </c>
      <c r="J514">
        <v>0.0</v>
      </c>
      <c r="L514" t="s">
        <v>165</v>
      </c>
      <c r="M514" t="s">
        <v>165</v>
      </c>
      <c r="N514" t="s">
        <v>165</v>
      </c>
      <c r="P514" t="s">
        <v>165</v>
      </c>
      <c r="Q514" t="s">
        <v>165</v>
      </c>
      <c r="U514">
        <v>0.0</v>
      </c>
    </row>
    <row r="515">
      <c r="A515" t="s">
        <v>165</v>
      </c>
      <c r="B515" t="s">
        <v>165</v>
      </c>
      <c r="C515" t="s">
        <v>165</v>
      </c>
      <c r="E515" t="s">
        <v>165</v>
      </c>
      <c r="F515" t="s">
        <v>165</v>
      </c>
      <c r="J515">
        <v>0.0</v>
      </c>
      <c r="L515" t="s">
        <v>165</v>
      </c>
      <c r="M515" t="s">
        <v>165</v>
      </c>
      <c r="N515" t="s">
        <v>165</v>
      </c>
      <c r="P515" t="s">
        <v>165</v>
      </c>
      <c r="Q515" t="s">
        <v>165</v>
      </c>
      <c r="U515">
        <v>0.0</v>
      </c>
    </row>
    <row r="516">
      <c r="A516" t="s">
        <v>165</v>
      </c>
      <c r="B516" t="s">
        <v>165</v>
      </c>
      <c r="C516" t="s">
        <v>165</v>
      </c>
      <c r="E516" t="s">
        <v>165</v>
      </c>
      <c r="F516" t="s">
        <v>165</v>
      </c>
      <c r="J516">
        <v>0.0</v>
      </c>
      <c r="L516" t="s">
        <v>165</v>
      </c>
      <c r="M516" t="s">
        <v>165</v>
      </c>
      <c r="N516" t="s">
        <v>165</v>
      </c>
      <c r="P516" t="s">
        <v>165</v>
      </c>
      <c r="Q516" t="s">
        <v>165</v>
      </c>
      <c r="U516">
        <v>0.0</v>
      </c>
    </row>
    <row r="517">
      <c r="A517" t="s">
        <v>165</v>
      </c>
      <c r="B517" t="s">
        <v>165</v>
      </c>
      <c r="C517" t="s">
        <v>165</v>
      </c>
      <c r="E517" t="s">
        <v>165</v>
      </c>
      <c r="F517" t="s">
        <v>165</v>
      </c>
      <c r="J517">
        <v>0.0</v>
      </c>
      <c r="L517" t="s">
        <v>165</v>
      </c>
      <c r="M517" t="s">
        <v>165</v>
      </c>
      <c r="N517" t="s">
        <v>165</v>
      </c>
      <c r="P517" t="s">
        <v>165</v>
      </c>
      <c r="Q517" t="s">
        <v>165</v>
      </c>
      <c r="U517">
        <v>0.0</v>
      </c>
    </row>
    <row r="518">
      <c r="A518" t="s">
        <v>165</v>
      </c>
      <c r="B518" t="s">
        <v>165</v>
      </c>
      <c r="C518" t="s">
        <v>165</v>
      </c>
      <c r="E518" t="s">
        <v>165</v>
      </c>
      <c r="F518" t="s">
        <v>165</v>
      </c>
      <c r="J518">
        <v>0.0</v>
      </c>
      <c r="L518" t="s">
        <v>165</v>
      </c>
      <c r="M518" t="s">
        <v>165</v>
      </c>
      <c r="N518" t="s">
        <v>165</v>
      </c>
      <c r="P518" t="s">
        <v>165</v>
      </c>
      <c r="Q518" t="s">
        <v>165</v>
      </c>
      <c r="U518">
        <v>0.0</v>
      </c>
    </row>
    <row r="519">
      <c r="A519" t="s">
        <v>165</v>
      </c>
      <c r="B519" t="s">
        <v>165</v>
      </c>
      <c r="C519" t="s">
        <v>165</v>
      </c>
      <c r="E519" t="s">
        <v>165</v>
      </c>
      <c r="F519" t="s">
        <v>165</v>
      </c>
      <c r="J519">
        <v>0.0</v>
      </c>
      <c r="L519" t="s">
        <v>165</v>
      </c>
      <c r="M519" t="s">
        <v>165</v>
      </c>
      <c r="N519" t="s">
        <v>165</v>
      </c>
      <c r="P519" t="s">
        <v>165</v>
      </c>
      <c r="Q519" t="s">
        <v>165</v>
      </c>
      <c r="U519">
        <v>0.0</v>
      </c>
    </row>
    <row r="520">
      <c r="A520" t="s">
        <v>165</v>
      </c>
      <c r="B520" t="s">
        <v>165</v>
      </c>
      <c r="C520" t="s">
        <v>165</v>
      </c>
      <c r="E520" t="s">
        <v>165</v>
      </c>
      <c r="F520" t="s">
        <v>165</v>
      </c>
      <c r="J520">
        <v>0.0</v>
      </c>
      <c r="L520" t="s">
        <v>165</v>
      </c>
      <c r="M520" t="s">
        <v>165</v>
      </c>
      <c r="N520" t="s">
        <v>165</v>
      </c>
      <c r="P520" t="s">
        <v>165</v>
      </c>
      <c r="Q520" t="s">
        <v>165</v>
      </c>
      <c r="U520">
        <v>0.0</v>
      </c>
    </row>
    <row r="521">
      <c r="A521" t="s">
        <v>165</v>
      </c>
      <c r="B521" t="s">
        <v>165</v>
      </c>
      <c r="C521" t="s">
        <v>165</v>
      </c>
      <c r="E521" t="s">
        <v>165</v>
      </c>
      <c r="F521" t="s">
        <v>165</v>
      </c>
      <c r="J521">
        <v>0.0</v>
      </c>
      <c r="L521" t="s">
        <v>165</v>
      </c>
      <c r="M521" t="s">
        <v>165</v>
      </c>
      <c r="N521" t="s">
        <v>165</v>
      </c>
      <c r="P521" t="s">
        <v>165</v>
      </c>
      <c r="Q521" t="s">
        <v>165</v>
      </c>
      <c r="U521">
        <v>0.0</v>
      </c>
    </row>
    <row r="522">
      <c r="A522" t="s">
        <v>165</v>
      </c>
      <c r="B522" t="s">
        <v>165</v>
      </c>
      <c r="C522" t="s">
        <v>165</v>
      </c>
      <c r="E522" t="s">
        <v>165</v>
      </c>
      <c r="F522" t="s">
        <v>165</v>
      </c>
      <c r="J522">
        <v>0.0</v>
      </c>
      <c r="L522" t="s">
        <v>165</v>
      </c>
      <c r="M522" t="s">
        <v>165</v>
      </c>
      <c r="N522" t="s">
        <v>165</v>
      </c>
      <c r="P522" t="s">
        <v>165</v>
      </c>
      <c r="Q522" t="s">
        <v>165</v>
      </c>
      <c r="U522">
        <v>0.0</v>
      </c>
    </row>
    <row r="523">
      <c r="A523" t="s">
        <v>165</v>
      </c>
      <c r="B523" t="s">
        <v>165</v>
      </c>
      <c r="C523" t="s">
        <v>165</v>
      </c>
      <c r="E523" t="s">
        <v>165</v>
      </c>
      <c r="F523" t="s">
        <v>165</v>
      </c>
      <c r="J523">
        <v>0.0</v>
      </c>
      <c r="L523" t="s">
        <v>165</v>
      </c>
      <c r="M523" t="s">
        <v>165</v>
      </c>
      <c r="N523" t="s">
        <v>165</v>
      </c>
      <c r="P523" t="s">
        <v>165</v>
      </c>
      <c r="Q523" t="s">
        <v>165</v>
      </c>
      <c r="U523">
        <v>0.0</v>
      </c>
    </row>
    <row r="524">
      <c r="A524" t="s">
        <v>165</v>
      </c>
      <c r="B524" t="s">
        <v>165</v>
      </c>
      <c r="C524" t="s">
        <v>165</v>
      </c>
      <c r="E524" t="s">
        <v>165</v>
      </c>
      <c r="F524" t="s">
        <v>165</v>
      </c>
      <c r="J524">
        <v>0.0</v>
      </c>
      <c r="L524" t="s">
        <v>165</v>
      </c>
      <c r="M524" t="s">
        <v>165</v>
      </c>
      <c r="N524" t="s">
        <v>165</v>
      </c>
      <c r="P524" t="s">
        <v>165</v>
      </c>
      <c r="Q524" t="s">
        <v>165</v>
      </c>
      <c r="U524">
        <v>0.0</v>
      </c>
    </row>
    <row r="525">
      <c r="A525" t="s">
        <v>165</v>
      </c>
      <c r="B525" t="s">
        <v>165</v>
      </c>
      <c r="C525" t="s">
        <v>165</v>
      </c>
      <c r="E525" t="s">
        <v>165</v>
      </c>
      <c r="F525" t="s">
        <v>165</v>
      </c>
      <c r="J525">
        <v>0.0</v>
      </c>
      <c r="L525" t="s">
        <v>165</v>
      </c>
      <c r="M525" t="s">
        <v>165</v>
      </c>
      <c r="N525" t="s">
        <v>165</v>
      </c>
      <c r="P525" t="s">
        <v>165</v>
      </c>
      <c r="Q525" t="s">
        <v>165</v>
      </c>
      <c r="U525">
        <v>0.0</v>
      </c>
    </row>
    <row r="526">
      <c r="A526" t="s">
        <v>165</v>
      </c>
      <c r="B526" t="s">
        <v>165</v>
      </c>
      <c r="C526" t="s">
        <v>165</v>
      </c>
      <c r="E526" t="s">
        <v>165</v>
      </c>
      <c r="F526" t="s">
        <v>165</v>
      </c>
      <c r="J526">
        <v>0.0</v>
      </c>
      <c r="L526" t="s">
        <v>165</v>
      </c>
      <c r="M526" t="s">
        <v>165</v>
      </c>
      <c r="N526" t="s">
        <v>165</v>
      </c>
      <c r="P526" t="s">
        <v>165</v>
      </c>
      <c r="Q526" t="s">
        <v>165</v>
      </c>
      <c r="U526">
        <v>0.0</v>
      </c>
    </row>
    <row r="527">
      <c r="A527" t="s">
        <v>165</v>
      </c>
      <c r="B527" t="s">
        <v>165</v>
      </c>
      <c r="C527" t="s">
        <v>165</v>
      </c>
      <c r="E527" t="s">
        <v>165</v>
      </c>
      <c r="F527" t="s">
        <v>165</v>
      </c>
      <c r="J527">
        <v>0.0</v>
      </c>
      <c r="L527" t="s">
        <v>165</v>
      </c>
      <c r="M527" t="s">
        <v>165</v>
      </c>
      <c r="N527" t="s">
        <v>165</v>
      </c>
      <c r="P527" t="s">
        <v>165</v>
      </c>
      <c r="Q527" t="s">
        <v>165</v>
      </c>
      <c r="U527">
        <v>0.0</v>
      </c>
    </row>
    <row r="528">
      <c r="A528" t="s">
        <v>165</v>
      </c>
      <c r="B528" t="s">
        <v>165</v>
      </c>
      <c r="C528" t="s">
        <v>165</v>
      </c>
      <c r="E528" t="s">
        <v>165</v>
      </c>
      <c r="F528" t="s">
        <v>165</v>
      </c>
      <c r="J528">
        <v>0.0</v>
      </c>
      <c r="L528" t="s">
        <v>165</v>
      </c>
      <c r="M528" t="s">
        <v>165</v>
      </c>
      <c r="N528" t="s">
        <v>165</v>
      </c>
      <c r="P528" t="s">
        <v>165</v>
      </c>
      <c r="Q528" t="s">
        <v>165</v>
      </c>
      <c r="U528">
        <v>0.0</v>
      </c>
    </row>
    <row r="529">
      <c r="A529" t="s">
        <v>165</v>
      </c>
      <c r="B529" t="s">
        <v>165</v>
      </c>
      <c r="C529" t="s">
        <v>165</v>
      </c>
      <c r="E529" t="s">
        <v>165</v>
      </c>
      <c r="F529" t="s">
        <v>165</v>
      </c>
      <c r="J529">
        <v>0.0</v>
      </c>
      <c r="L529" t="s">
        <v>165</v>
      </c>
      <c r="M529" t="s">
        <v>165</v>
      </c>
      <c r="N529" t="s">
        <v>165</v>
      </c>
      <c r="P529" t="s">
        <v>165</v>
      </c>
      <c r="Q529" t="s">
        <v>165</v>
      </c>
      <c r="U529">
        <v>0.0</v>
      </c>
    </row>
    <row r="530">
      <c r="A530" t="s">
        <v>165</v>
      </c>
      <c r="B530" t="s">
        <v>165</v>
      </c>
      <c r="C530" t="s">
        <v>165</v>
      </c>
      <c r="E530" t="s">
        <v>165</v>
      </c>
      <c r="F530" t="s">
        <v>165</v>
      </c>
      <c r="J530">
        <v>0.0</v>
      </c>
      <c r="L530" t="s">
        <v>165</v>
      </c>
      <c r="M530" t="s">
        <v>165</v>
      </c>
      <c r="N530" t="s">
        <v>165</v>
      </c>
      <c r="P530" t="s">
        <v>165</v>
      </c>
      <c r="Q530" t="s">
        <v>165</v>
      </c>
      <c r="U530">
        <v>0.0</v>
      </c>
    </row>
    <row r="531">
      <c r="A531" t="s">
        <v>165</v>
      </c>
      <c r="B531" t="s">
        <v>165</v>
      </c>
      <c r="C531" t="s">
        <v>165</v>
      </c>
      <c r="E531" t="s">
        <v>165</v>
      </c>
      <c r="F531" t="s">
        <v>165</v>
      </c>
      <c r="J531">
        <v>0.0</v>
      </c>
      <c r="L531" t="s">
        <v>165</v>
      </c>
      <c r="M531" t="s">
        <v>165</v>
      </c>
      <c r="N531" t="s">
        <v>165</v>
      </c>
      <c r="P531" t="s">
        <v>165</v>
      </c>
      <c r="Q531" t="s">
        <v>165</v>
      </c>
      <c r="U531">
        <v>0.0</v>
      </c>
    </row>
    <row r="532">
      <c r="A532" t="s">
        <v>165</v>
      </c>
      <c r="B532" t="s">
        <v>165</v>
      </c>
      <c r="C532" t="s">
        <v>165</v>
      </c>
      <c r="E532" t="s">
        <v>165</v>
      </c>
      <c r="F532" t="s">
        <v>165</v>
      </c>
      <c r="J532">
        <v>0.0</v>
      </c>
      <c r="L532" t="s">
        <v>165</v>
      </c>
      <c r="M532" t="s">
        <v>165</v>
      </c>
      <c r="N532" t="s">
        <v>165</v>
      </c>
      <c r="P532" t="s">
        <v>165</v>
      </c>
      <c r="Q532" t="s">
        <v>165</v>
      </c>
      <c r="U532">
        <v>0.0</v>
      </c>
    </row>
    <row r="533">
      <c r="A533" t="s">
        <v>165</v>
      </c>
      <c r="B533" t="s">
        <v>165</v>
      </c>
      <c r="C533" t="s">
        <v>165</v>
      </c>
      <c r="E533" t="s">
        <v>165</v>
      </c>
      <c r="F533" t="s">
        <v>165</v>
      </c>
      <c r="J533">
        <v>0.0</v>
      </c>
      <c r="L533" t="s">
        <v>165</v>
      </c>
      <c r="M533" t="s">
        <v>165</v>
      </c>
      <c r="N533" t="s">
        <v>165</v>
      </c>
      <c r="P533" t="s">
        <v>165</v>
      </c>
      <c r="Q533" t="s">
        <v>165</v>
      </c>
      <c r="U533">
        <v>0.0</v>
      </c>
    </row>
    <row r="534">
      <c r="A534" t="s">
        <v>165</v>
      </c>
      <c r="B534" t="s">
        <v>165</v>
      </c>
      <c r="C534" t="s">
        <v>165</v>
      </c>
      <c r="E534" t="s">
        <v>165</v>
      </c>
      <c r="F534" t="s">
        <v>165</v>
      </c>
      <c r="J534">
        <v>0.0</v>
      </c>
      <c r="L534" t="s">
        <v>165</v>
      </c>
      <c r="M534" t="s">
        <v>165</v>
      </c>
      <c r="N534" t="s">
        <v>165</v>
      </c>
      <c r="P534" t="s">
        <v>165</v>
      </c>
      <c r="Q534" t="s">
        <v>165</v>
      </c>
      <c r="U534">
        <v>0.0</v>
      </c>
    </row>
    <row r="535">
      <c r="A535" t="s">
        <v>165</v>
      </c>
      <c r="B535" t="s">
        <v>165</v>
      </c>
      <c r="C535" t="s">
        <v>165</v>
      </c>
      <c r="E535" t="s">
        <v>165</v>
      </c>
      <c r="F535" t="s">
        <v>165</v>
      </c>
      <c r="J535">
        <v>0.0</v>
      </c>
      <c r="L535" t="s">
        <v>165</v>
      </c>
      <c r="M535" t="s">
        <v>165</v>
      </c>
      <c r="N535" t="s">
        <v>165</v>
      </c>
      <c r="P535" t="s">
        <v>165</v>
      </c>
      <c r="Q535" t="s">
        <v>165</v>
      </c>
      <c r="U535">
        <v>0.0</v>
      </c>
    </row>
    <row r="536">
      <c r="A536" t="s">
        <v>165</v>
      </c>
      <c r="B536" t="s">
        <v>165</v>
      </c>
      <c r="C536" t="s">
        <v>165</v>
      </c>
      <c r="E536" t="s">
        <v>165</v>
      </c>
      <c r="F536" t="s">
        <v>165</v>
      </c>
      <c r="J536">
        <v>0.0</v>
      </c>
      <c r="L536" t="s">
        <v>165</v>
      </c>
      <c r="M536" t="s">
        <v>165</v>
      </c>
      <c r="N536" t="s">
        <v>165</v>
      </c>
      <c r="P536" t="s">
        <v>165</v>
      </c>
      <c r="Q536" t="s">
        <v>165</v>
      </c>
      <c r="U536">
        <v>0.0</v>
      </c>
    </row>
    <row r="537">
      <c r="A537" t="s">
        <v>165</v>
      </c>
      <c r="B537" t="s">
        <v>165</v>
      </c>
      <c r="C537" t="s">
        <v>165</v>
      </c>
      <c r="E537" t="s">
        <v>165</v>
      </c>
      <c r="F537" t="s">
        <v>165</v>
      </c>
      <c r="J537">
        <v>0.0</v>
      </c>
      <c r="L537" t="s">
        <v>165</v>
      </c>
      <c r="M537" t="s">
        <v>165</v>
      </c>
      <c r="N537" t="s">
        <v>165</v>
      </c>
      <c r="P537" t="s">
        <v>165</v>
      </c>
      <c r="Q537" t="s">
        <v>165</v>
      </c>
      <c r="U537">
        <v>0.0</v>
      </c>
    </row>
    <row r="538">
      <c r="A538" t="s">
        <v>165</v>
      </c>
      <c r="B538" t="s">
        <v>165</v>
      </c>
      <c r="C538" t="s">
        <v>165</v>
      </c>
      <c r="E538" t="s">
        <v>165</v>
      </c>
      <c r="F538" t="s">
        <v>165</v>
      </c>
      <c r="J538">
        <v>0.0</v>
      </c>
      <c r="L538" t="s">
        <v>165</v>
      </c>
      <c r="M538" t="s">
        <v>165</v>
      </c>
      <c r="N538" t="s">
        <v>165</v>
      </c>
      <c r="P538" t="s">
        <v>165</v>
      </c>
      <c r="Q538" t="s">
        <v>165</v>
      </c>
      <c r="U538">
        <v>0.0</v>
      </c>
    </row>
    <row r="539">
      <c r="A539" t="s">
        <v>165</v>
      </c>
      <c r="B539" t="s">
        <v>165</v>
      </c>
      <c r="C539" t="s">
        <v>165</v>
      </c>
      <c r="E539" t="s">
        <v>165</v>
      </c>
      <c r="F539" t="s">
        <v>165</v>
      </c>
      <c r="J539">
        <v>0.0</v>
      </c>
      <c r="L539" t="s">
        <v>165</v>
      </c>
      <c r="M539" t="s">
        <v>165</v>
      </c>
      <c r="N539" t="s">
        <v>165</v>
      </c>
      <c r="P539" t="s">
        <v>165</v>
      </c>
      <c r="Q539" t="s">
        <v>165</v>
      </c>
      <c r="U539">
        <v>0.0</v>
      </c>
    </row>
    <row r="540">
      <c r="A540" t="s">
        <v>165</v>
      </c>
      <c r="B540" t="s">
        <v>165</v>
      </c>
      <c r="C540" t="s">
        <v>165</v>
      </c>
      <c r="E540" t="s">
        <v>165</v>
      </c>
      <c r="F540" t="s">
        <v>165</v>
      </c>
      <c r="J540">
        <v>0.0</v>
      </c>
      <c r="L540" t="s">
        <v>165</v>
      </c>
      <c r="M540" t="s">
        <v>165</v>
      </c>
      <c r="N540" t="s">
        <v>165</v>
      </c>
      <c r="P540" t="s">
        <v>165</v>
      </c>
      <c r="Q540" t="s">
        <v>165</v>
      </c>
      <c r="U540">
        <v>0.0</v>
      </c>
    </row>
    <row r="541">
      <c r="A541" t="s">
        <v>165</v>
      </c>
      <c r="B541" t="s">
        <v>165</v>
      </c>
      <c r="C541" t="s">
        <v>165</v>
      </c>
      <c r="E541" t="s">
        <v>165</v>
      </c>
      <c r="F541" t="s">
        <v>165</v>
      </c>
      <c r="J541">
        <v>0.0</v>
      </c>
      <c r="L541" t="s">
        <v>165</v>
      </c>
      <c r="M541" t="s">
        <v>165</v>
      </c>
      <c r="N541" t="s">
        <v>165</v>
      </c>
      <c r="P541" t="s">
        <v>165</v>
      </c>
      <c r="Q541" t="s">
        <v>165</v>
      </c>
      <c r="U541">
        <v>0.0</v>
      </c>
    </row>
    <row r="542">
      <c r="A542" t="s">
        <v>165</v>
      </c>
      <c r="B542" t="s">
        <v>165</v>
      </c>
      <c r="C542" t="s">
        <v>165</v>
      </c>
      <c r="E542" t="s">
        <v>165</v>
      </c>
      <c r="F542" t="s">
        <v>165</v>
      </c>
      <c r="J542">
        <v>0.0</v>
      </c>
      <c r="L542" t="s">
        <v>165</v>
      </c>
      <c r="M542" t="s">
        <v>165</v>
      </c>
      <c r="N542" t="s">
        <v>165</v>
      </c>
      <c r="P542" t="s">
        <v>165</v>
      </c>
      <c r="Q542" t="s">
        <v>165</v>
      </c>
      <c r="U542">
        <v>0.0</v>
      </c>
    </row>
    <row r="543">
      <c r="A543" t="s">
        <v>165</v>
      </c>
      <c r="B543" t="s">
        <v>165</v>
      </c>
      <c r="C543" t="s">
        <v>165</v>
      </c>
      <c r="E543" t="s">
        <v>165</v>
      </c>
      <c r="F543" t="s">
        <v>165</v>
      </c>
      <c r="J543">
        <v>0.0</v>
      </c>
      <c r="L543" t="s">
        <v>165</v>
      </c>
      <c r="M543" t="s">
        <v>165</v>
      </c>
      <c r="N543" t="s">
        <v>165</v>
      </c>
      <c r="P543" t="s">
        <v>165</v>
      </c>
      <c r="Q543" t="s">
        <v>165</v>
      </c>
      <c r="U543">
        <v>0.0</v>
      </c>
    </row>
    <row r="544">
      <c r="A544" t="s">
        <v>165</v>
      </c>
      <c r="B544" t="s">
        <v>165</v>
      </c>
      <c r="C544" t="s">
        <v>165</v>
      </c>
      <c r="E544" t="s">
        <v>165</v>
      </c>
      <c r="F544" t="s">
        <v>165</v>
      </c>
      <c r="J544">
        <v>0.0</v>
      </c>
      <c r="L544" t="s">
        <v>165</v>
      </c>
      <c r="M544" t="s">
        <v>165</v>
      </c>
      <c r="N544" t="s">
        <v>165</v>
      </c>
      <c r="P544" t="s">
        <v>165</v>
      </c>
      <c r="Q544" t="s">
        <v>165</v>
      </c>
      <c r="U544">
        <v>0.0</v>
      </c>
    </row>
    <row r="545">
      <c r="A545" t="s">
        <v>165</v>
      </c>
      <c r="B545" t="s">
        <v>165</v>
      </c>
      <c r="C545" t="s">
        <v>165</v>
      </c>
      <c r="E545" t="s">
        <v>165</v>
      </c>
      <c r="F545" t="s">
        <v>165</v>
      </c>
      <c r="J545">
        <v>0.0</v>
      </c>
      <c r="L545" t="s">
        <v>165</v>
      </c>
      <c r="M545" t="s">
        <v>165</v>
      </c>
      <c r="N545" t="s">
        <v>165</v>
      </c>
      <c r="P545" t="s">
        <v>165</v>
      </c>
      <c r="Q545" t="s">
        <v>165</v>
      </c>
      <c r="U545">
        <v>0.0</v>
      </c>
    </row>
    <row r="546">
      <c r="A546" t="s">
        <v>165</v>
      </c>
      <c r="B546" t="s">
        <v>165</v>
      </c>
      <c r="C546" t="s">
        <v>165</v>
      </c>
      <c r="E546" t="s">
        <v>165</v>
      </c>
      <c r="F546" t="s">
        <v>165</v>
      </c>
      <c r="J546">
        <v>0.0</v>
      </c>
      <c r="L546" t="s">
        <v>165</v>
      </c>
      <c r="M546" t="s">
        <v>165</v>
      </c>
      <c r="N546" t="s">
        <v>165</v>
      </c>
      <c r="P546" t="s">
        <v>165</v>
      </c>
      <c r="Q546" t="s">
        <v>165</v>
      </c>
      <c r="U546">
        <v>0.0</v>
      </c>
    </row>
    <row r="547">
      <c r="A547" t="s">
        <v>165</v>
      </c>
      <c r="B547" t="s">
        <v>165</v>
      </c>
      <c r="C547" t="s">
        <v>165</v>
      </c>
      <c r="E547" t="s">
        <v>165</v>
      </c>
      <c r="F547" t="s">
        <v>165</v>
      </c>
      <c r="J547">
        <v>0.0</v>
      </c>
      <c r="L547" t="s">
        <v>165</v>
      </c>
      <c r="M547" t="s">
        <v>165</v>
      </c>
      <c r="N547" t="s">
        <v>165</v>
      </c>
      <c r="P547" t="s">
        <v>165</v>
      </c>
      <c r="Q547" t="s">
        <v>165</v>
      </c>
      <c r="U547">
        <v>0.0</v>
      </c>
    </row>
    <row r="548">
      <c r="A548" t="s">
        <v>165</v>
      </c>
      <c r="B548" t="s">
        <v>165</v>
      </c>
      <c r="C548" t="s">
        <v>165</v>
      </c>
      <c r="E548" t="s">
        <v>165</v>
      </c>
      <c r="F548" t="s">
        <v>165</v>
      </c>
      <c r="J548">
        <v>0.0</v>
      </c>
      <c r="L548" t="s">
        <v>165</v>
      </c>
      <c r="M548" t="s">
        <v>165</v>
      </c>
      <c r="N548" t="s">
        <v>165</v>
      </c>
      <c r="P548" t="s">
        <v>165</v>
      </c>
      <c r="Q548" t="s">
        <v>165</v>
      </c>
      <c r="U548">
        <v>0.0</v>
      </c>
    </row>
    <row r="549">
      <c r="A549" t="s">
        <v>165</v>
      </c>
      <c r="B549" t="s">
        <v>165</v>
      </c>
      <c r="C549" t="s">
        <v>165</v>
      </c>
      <c r="E549" t="s">
        <v>165</v>
      </c>
      <c r="F549" t="s">
        <v>165</v>
      </c>
      <c r="J549">
        <v>0.0</v>
      </c>
      <c r="L549" t="s">
        <v>165</v>
      </c>
      <c r="M549" t="s">
        <v>165</v>
      </c>
      <c r="N549" t="s">
        <v>165</v>
      </c>
      <c r="P549" t="s">
        <v>165</v>
      </c>
      <c r="Q549" t="s">
        <v>165</v>
      </c>
      <c r="U549">
        <v>0.0</v>
      </c>
    </row>
    <row r="550">
      <c r="A550" t="s">
        <v>165</v>
      </c>
      <c r="B550" t="s">
        <v>165</v>
      </c>
      <c r="C550" t="s">
        <v>165</v>
      </c>
      <c r="E550" t="s">
        <v>165</v>
      </c>
      <c r="F550" t="s">
        <v>165</v>
      </c>
      <c r="J550">
        <v>0.0</v>
      </c>
      <c r="L550" t="s">
        <v>165</v>
      </c>
      <c r="M550" t="s">
        <v>165</v>
      </c>
      <c r="N550" t="s">
        <v>165</v>
      </c>
      <c r="P550" t="s">
        <v>165</v>
      </c>
      <c r="Q550" t="s">
        <v>165</v>
      </c>
      <c r="U550">
        <v>0.0</v>
      </c>
    </row>
    <row r="551">
      <c r="A551" t="s">
        <v>165</v>
      </c>
      <c r="B551" t="s">
        <v>165</v>
      </c>
      <c r="C551" t="s">
        <v>165</v>
      </c>
      <c r="E551" t="s">
        <v>165</v>
      </c>
      <c r="F551" t="s">
        <v>165</v>
      </c>
      <c r="J551">
        <v>0.0</v>
      </c>
      <c r="L551" t="s">
        <v>165</v>
      </c>
      <c r="M551" t="s">
        <v>165</v>
      </c>
      <c r="N551" t="s">
        <v>165</v>
      </c>
      <c r="P551" t="s">
        <v>165</v>
      </c>
      <c r="Q551" t="s">
        <v>165</v>
      </c>
      <c r="U551">
        <v>0.0</v>
      </c>
    </row>
    <row r="552">
      <c r="A552" t="s">
        <v>165</v>
      </c>
      <c r="B552" t="s">
        <v>165</v>
      </c>
      <c r="C552" t="s">
        <v>165</v>
      </c>
      <c r="E552" t="s">
        <v>165</v>
      </c>
      <c r="F552" t="s">
        <v>165</v>
      </c>
      <c r="J552">
        <v>0.0</v>
      </c>
      <c r="L552" t="s">
        <v>165</v>
      </c>
      <c r="M552" t="s">
        <v>165</v>
      </c>
      <c r="N552" t="s">
        <v>165</v>
      </c>
      <c r="P552" t="s">
        <v>165</v>
      </c>
      <c r="Q552" t="s">
        <v>165</v>
      </c>
      <c r="U552">
        <v>0.0</v>
      </c>
    </row>
    <row r="553">
      <c r="A553" t="s">
        <v>165</v>
      </c>
      <c r="B553" t="s">
        <v>165</v>
      </c>
      <c r="C553" t="s">
        <v>165</v>
      </c>
      <c r="E553" t="s">
        <v>165</v>
      </c>
      <c r="F553" t="s">
        <v>165</v>
      </c>
      <c r="J553">
        <v>0.0</v>
      </c>
      <c r="L553" t="s">
        <v>165</v>
      </c>
      <c r="M553" t="s">
        <v>165</v>
      </c>
      <c r="N553" t="s">
        <v>165</v>
      </c>
      <c r="P553" t="s">
        <v>165</v>
      </c>
      <c r="Q553" t="s">
        <v>165</v>
      </c>
      <c r="U553">
        <v>0.0</v>
      </c>
    </row>
    <row r="554">
      <c r="A554" t="s">
        <v>165</v>
      </c>
      <c r="B554" t="s">
        <v>165</v>
      </c>
      <c r="C554" t="s">
        <v>165</v>
      </c>
      <c r="E554" t="s">
        <v>165</v>
      </c>
      <c r="F554" t="s">
        <v>165</v>
      </c>
      <c r="J554">
        <v>0.0</v>
      </c>
      <c r="L554" t="s">
        <v>165</v>
      </c>
      <c r="M554" t="s">
        <v>165</v>
      </c>
      <c r="N554" t="s">
        <v>165</v>
      </c>
      <c r="P554" t="s">
        <v>165</v>
      </c>
      <c r="Q554" t="s">
        <v>165</v>
      </c>
      <c r="U554">
        <v>0.0</v>
      </c>
    </row>
    <row r="555">
      <c r="A555" t="s">
        <v>165</v>
      </c>
      <c r="B555" t="s">
        <v>165</v>
      </c>
      <c r="C555" t="s">
        <v>165</v>
      </c>
      <c r="E555" t="s">
        <v>165</v>
      </c>
      <c r="F555" t="s">
        <v>165</v>
      </c>
      <c r="J555">
        <v>0.0</v>
      </c>
      <c r="L555" t="s">
        <v>165</v>
      </c>
      <c r="M555" t="s">
        <v>165</v>
      </c>
      <c r="N555" t="s">
        <v>165</v>
      </c>
      <c r="P555" t="s">
        <v>165</v>
      </c>
      <c r="Q555" t="s">
        <v>165</v>
      </c>
      <c r="U555">
        <v>0.0</v>
      </c>
    </row>
    <row r="556">
      <c r="A556" t="s">
        <v>165</v>
      </c>
      <c r="B556" t="s">
        <v>165</v>
      </c>
      <c r="C556" t="s">
        <v>165</v>
      </c>
      <c r="E556" t="s">
        <v>165</v>
      </c>
      <c r="F556" t="s">
        <v>165</v>
      </c>
      <c r="J556">
        <v>0.0</v>
      </c>
      <c r="L556" t="s">
        <v>165</v>
      </c>
      <c r="M556" t="s">
        <v>165</v>
      </c>
      <c r="N556" t="s">
        <v>165</v>
      </c>
      <c r="P556" t="s">
        <v>165</v>
      </c>
      <c r="Q556" t="s">
        <v>165</v>
      </c>
      <c r="U556">
        <v>0.0</v>
      </c>
    </row>
    <row r="557">
      <c r="A557" t="s">
        <v>165</v>
      </c>
      <c r="B557" t="s">
        <v>165</v>
      </c>
      <c r="C557" t="s">
        <v>165</v>
      </c>
      <c r="E557" t="s">
        <v>165</v>
      </c>
      <c r="F557" t="s">
        <v>165</v>
      </c>
      <c r="J557">
        <v>0.0</v>
      </c>
      <c r="L557" t="s">
        <v>165</v>
      </c>
      <c r="M557" t="s">
        <v>165</v>
      </c>
      <c r="N557" t="s">
        <v>165</v>
      </c>
      <c r="P557" t="s">
        <v>165</v>
      </c>
      <c r="Q557" t="s">
        <v>165</v>
      </c>
      <c r="U557">
        <v>0.0</v>
      </c>
    </row>
    <row r="558">
      <c r="A558" t="s">
        <v>165</v>
      </c>
      <c r="B558" t="s">
        <v>165</v>
      </c>
      <c r="C558" t="s">
        <v>165</v>
      </c>
      <c r="E558" t="s">
        <v>165</v>
      </c>
      <c r="F558" t="s">
        <v>165</v>
      </c>
      <c r="J558">
        <v>0.0</v>
      </c>
      <c r="L558" t="s">
        <v>165</v>
      </c>
      <c r="M558" t="s">
        <v>165</v>
      </c>
      <c r="N558" t="s">
        <v>165</v>
      </c>
      <c r="P558" t="s">
        <v>165</v>
      </c>
      <c r="Q558" t="s">
        <v>165</v>
      </c>
      <c r="U558">
        <v>0.0</v>
      </c>
    </row>
    <row r="559">
      <c r="A559" t="s">
        <v>165</v>
      </c>
      <c r="B559" t="s">
        <v>165</v>
      </c>
      <c r="C559" t="s">
        <v>165</v>
      </c>
      <c r="E559" t="s">
        <v>165</v>
      </c>
      <c r="F559" t="s">
        <v>165</v>
      </c>
      <c r="J559">
        <v>0.0</v>
      </c>
      <c r="L559" t="s">
        <v>165</v>
      </c>
      <c r="M559" t="s">
        <v>165</v>
      </c>
      <c r="N559" t="s">
        <v>165</v>
      </c>
      <c r="P559" t="s">
        <v>165</v>
      </c>
      <c r="Q559" t="s">
        <v>165</v>
      </c>
      <c r="U559">
        <v>0.0</v>
      </c>
    </row>
    <row r="560">
      <c r="A560" t="s">
        <v>165</v>
      </c>
      <c r="B560" t="s">
        <v>165</v>
      </c>
      <c r="C560" t="s">
        <v>165</v>
      </c>
      <c r="E560" t="s">
        <v>165</v>
      </c>
      <c r="F560" t="s">
        <v>165</v>
      </c>
      <c r="J560">
        <v>0.0</v>
      </c>
      <c r="L560" t="s">
        <v>165</v>
      </c>
      <c r="M560" t="s">
        <v>165</v>
      </c>
      <c r="N560" t="s">
        <v>165</v>
      </c>
      <c r="P560" t="s">
        <v>165</v>
      </c>
      <c r="Q560" t="s">
        <v>165</v>
      </c>
      <c r="U560">
        <v>0.0</v>
      </c>
    </row>
    <row r="561">
      <c r="A561" t="s">
        <v>165</v>
      </c>
      <c r="B561" t="s">
        <v>165</v>
      </c>
      <c r="C561" t="s">
        <v>165</v>
      </c>
      <c r="E561" t="s">
        <v>165</v>
      </c>
      <c r="F561" t="s">
        <v>165</v>
      </c>
      <c r="J561">
        <v>0.0</v>
      </c>
      <c r="L561" t="s">
        <v>165</v>
      </c>
      <c r="M561" t="s">
        <v>165</v>
      </c>
      <c r="N561" t="s">
        <v>165</v>
      </c>
      <c r="P561" t="s">
        <v>165</v>
      </c>
      <c r="Q561" t="s">
        <v>165</v>
      </c>
      <c r="U561">
        <v>0.0</v>
      </c>
    </row>
    <row r="562">
      <c r="A562" t="s">
        <v>165</v>
      </c>
      <c r="B562" t="s">
        <v>165</v>
      </c>
      <c r="C562" t="s">
        <v>165</v>
      </c>
      <c r="E562" t="s">
        <v>165</v>
      </c>
      <c r="F562" t="s">
        <v>165</v>
      </c>
      <c r="J562">
        <v>0.0</v>
      </c>
      <c r="L562" t="s">
        <v>165</v>
      </c>
      <c r="M562" t="s">
        <v>165</v>
      </c>
      <c r="N562" t="s">
        <v>165</v>
      </c>
      <c r="P562" t="s">
        <v>165</v>
      </c>
      <c r="Q562" t="s">
        <v>165</v>
      </c>
      <c r="U562">
        <v>0.0</v>
      </c>
    </row>
    <row r="563">
      <c r="A563" t="s">
        <v>165</v>
      </c>
      <c r="B563" t="s">
        <v>165</v>
      </c>
      <c r="C563" t="s">
        <v>165</v>
      </c>
      <c r="E563" t="s">
        <v>165</v>
      </c>
      <c r="F563" t="s">
        <v>165</v>
      </c>
      <c r="J563">
        <v>0.0</v>
      </c>
      <c r="L563" t="s">
        <v>165</v>
      </c>
      <c r="M563" t="s">
        <v>165</v>
      </c>
      <c r="N563" t="s">
        <v>165</v>
      </c>
      <c r="P563" t="s">
        <v>165</v>
      </c>
      <c r="Q563" t="s">
        <v>165</v>
      </c>
      <c r="U563">
        <v>0.0</v>
      </c>
    </row>
    <row r="564">
      <c r="A564" t="s">
        <v>165</v>
      </c>
      <c r="B564" t="s">
        <v>165</v>
      </c>
      <c r="C564" t="s">
        <v>165</v>
      </c>
      <c r="E564" t="s">
        <v>165</v>
      </c>
      <c r="F564" t="s">
        <v>165</v>
      </c>
      <c r="J564">
        <v>0.0</v>
      </c>
      <c r="L564" t="s">
        <v>165</v>
      </c>
      <c r="M564" t="s">
        <v>165</v>
      </c>
      <c r="N564" t="s">
        <v>165</v>
      </c>
      <c r="P564" t="s">
        <v>165</v>
      </c>
      <c r="Q564" t="s">
        <v>165</v>
      </c>
      <c r="U564">
        <v>0.0</v>
      </c>
    </row>
    <row r="565">
      <c r="A565" t="s">
        <v>165</v>
      </c>
      <c r="B565" t="s">
        <v>165</v>
      </c>
      <c r="C565" t="s">
        <v>165</v>
      </c>
      <c r="E565" t="s">
        <v>165</v>
      </c>
      <c r="F565" t="s">
        <v>165</v>
      </c>
      <c r="J565">
        <v>0.0</v>
      </c>
      <c r="L565" t="s">
        <v>165</v>
      </c>
      <c r="M565" t="s">
        <v>165</v>
      </c>
      <c r="N565" t="s">
        <v>165</v>
      </c>
      <c r="P565" t="s">
        <v>165</v>
      </c>
      <c r="Q565" t="s">
        <v>165</v>
      </c>
      <c r="U565">
        <v>0.0</v>
      </c>
    </row>
    <row r="566">
      <c r="A566" t="s">
        <v>165</v>
      </c>
      <c r="B566" t="s">
        <v>165</v>
      </c>
      <c r="C566" t="s">
        <v>165</v>
      </c>
      <c r="E566" t="s">
        <v>165</v>
      </c>
      <c r="F566" t="s">
        <v>165</v>
      </c>
      <c r="J566">
        <v>0.0</v>
      </c>
      <c r="L566" t="s">
        <v>165</v>
      </c>
      <c r="M566" t="s">
        <v>165</v>
      </c>
      <c r="N566" t="s">
        <v>165</v>
      </c>
      <c r="P566" t="s">
        <v>165</v>
      </c>
      <c r="Q566" t="s">
        <v>165</v>
      </c>
      <c r="U566">
        <v>0.0</v>
      </c>
    </row>
    <row r="567">
      <c r="A567" t="s">
        <v>165</v>
      </c>
      <c r="B567" t="s">
        <v>165</v>
      </c>
      <c r="C567" t="s">
        <v>165</v>
      </c>
      <c r="E567" t="s">
        <v>165</v>
      </c>
      <c r="F567" t="s">
        <v>165</v>
      </c>
      <c r="J567">
        <v>0.0</v>
      </c>
      <c r="L567" t="s">
        <v>165</v>
      </c>
      <c r="M567" t="s">
        <v>165</v>
      </c>
      <c r="N567" t="s">
        <v>165</v>
      </c>
      <c r="P567" t="s">
        <v>165</v>
      </c>
      <c r="Q567" t="s">
        <v>165</v>
      </c>
      <c r="U567">
        <v>0.0</v>
      </c>
    </row>
    <row r="568">
      <c r="A568" t="s">
        <v>165</v>
      </c>
      <c r="B568" t="s">
        <v>165</v>
      </c>
      <c r="C568" t="s">
        <v>165</v>
      </c>
      <c r="E568" t="s">
        <v>165</v>
      </c>
      <c r="F568" t="s">
        <v>165</v>
      </c>
      <c r="J568">
        <v>0.0</v>
      </c>
      <c r="L568" t="s">
        <v>165</v>
      </c>
      <c r="M568" t="s">
        <v>165</v>
      </c>
      <c r="N568" t="s">
        <v>165</v>
      </c>
      <c r="P568" t="s">
        <v>165</v>
      </c>
      <c r="Q568" t="s">
        <v>165</v>
      </c>
      <c r="U568">
        <v>0.0</v>
      </c>
    </row>
    <row r="569">
      <c r="A569" t="s">
        <v>165</v>
      </c>
      <c r="B569" t="s">
        <v>165</v>
      </c>
      <c r="C569" t="s">
        <v>165</v>
      </c>
      <c r="E569" t="s">
        <v>165</v>
      </c>
      <c r="F569" t="s">
        <v>165</v>
      </c>
      <c r="J569">
        <v>0.0</v>
      </c>
      <c r="L569" t="s">
        <v>165</v>
      </c>
      <c r="M569" t="s">
        <v>165</v>
      </c>
      <c r="N569" t="s">
        <v>165</v>
      </c>
      <c r="P569" t="s">
        <v>165</v>
      </c>
      <c r="Q569" t="s">
        <v>165</v>
      </c>
      <c r="U569">
        <v>0.0</v>
      </c>
    </row>
    <row r="570">
      <c r="A570" t="s">
        <v>165</v>
      </c>
      <c r="B570" t="s">
        <v>165</v>
      </c>
      <c r="C570" t="s">
        <v>165</v>
      </c>
      <c r="E570" t="s">
        <v>165</v>
      </c>
      <c r="F570" t="s">
        <v>165</v>
      </c>
      <c r="J570">
        <v>0.0</v>
      </c>
      <c r="L570" t="s">
        <v>165</v>
      </c>
      <c r="M570" t="s">
        <v>165</v>
      </c>
      <c r="N570" t="s">
        <v>165</v>
      </c>
      <c r="P570" t="s">
        <v>165</v>
      </c>
      <c r="Q570" t="s">
        <v>165</v>
      </c>
      <c r="U570">
        <v>0.0</v>
      </c>
    </row>
    <row r="571">
      <c r="A571" t="s">
        <v>165</v>
      </c>
      <c r="B571" t="s">
        <v>165</v>
      </c>
      <c r="C571" t="s">
        <v>165</v>
      </c>
      <c r="E571" t="s">
        <v>165</v>
      </c>
      <c r="F571" t="s">
        <v>165</v>
      </c>
      <c r="J571">
        <v>0.0</v>
      </c>
      <c r="L571" t="s">
        <v>165</v>
      </c>
      <c r="M571" t="s">
        <v>165</v>
      </c>
      <c r="N571" t="s">
        <v>165</v>
      </c>
      <c r="P571" t="s">
        <v>165</v>
      </c>
      <c r="Q571" t="s">
        <v>165</v>
      </c>
      <c r="U571">
        <v>0.0</v>
      </c>
    </row>
    <row r="572">
      <c r="A572" t="s">
        <v>165</v>
      </c>
      <c r="B572" t="s">
        <v>165</v>
      </c>
      <c r="C572" t="s">
        <v>165</v>
      </c>
      <c r="E572" t="s">
        <v>165</v>
      </c>
      <c r="F572" t="s">
        <v>165</v>
      </c>
      <c r="J572">
        <v>0.0</v>
      </c>
      <c r="L572" t="s">
        <v>165</v>
      </c>
      <c r="M572" t="s">
        <v>165</v>
      </c>
      <c r="N572" t="s">
        <v>165</v>
      </c>
      <c r="P572" t="s">
        <v>165</v>
      </c>
      <c r="Q572" t="s">
        <v>165</v>
      </c>
      <c r="U572">
        <v>0.0</v>
      </c>
    </row>
    <row r="573">
      <c r="A573" t="s">
        <v>165</v>
      </c>
      <c r="B573" t="s">
        <v>165</v>
      </c>
      <c r="C573" t="s">
        <v>165</v>
      </c>
      <c r="E573" t="s">
        <v>165</v>
      </c>
      <c r="F573" t="s">
        <v>165</v>
      </c>
      <c r="J573">
        <v>0.0</v>
      </c>
      <c r="L573" t="s">
        <v>165</v>
      </c>
      <c r="M573" t="s">
        <v>165</v>
      </c>
      <c r="N573" t="s">
        <v>165</v>
      </c>
      <c r="P573" t="s">
        <v>165</v>
      </c>
      <c r="Q573" t="s">
        <v>165</v>
      </c>
      <c r="U573">
        <v>0.0</v>
      </c>
    </row>
    <row r="574">
      <c r="A574" t="s">
        <v>165</v>
      </c>
      <c r="B574" t="s">
        <v>165</v>
      </c>
      <c r="C574" t="s">
        <v>165</v>
      </c>
      <c r="E574" t="s">
        <v>165</v>
      </c>
      <c r="F574" t="s">
        <v>165</v>
      </c>
      <c r="J574">
        <v>0.0</v>
      </c>
      <c r="L574" t="s">
        <v>165</v>
      </c>
      <c r="M574" t="s">
        <v>165</v>
      </c>
      <c r="N574" t="s">
        <v>165</v>
      </c>
      <c r="P574" t="s">
        <v>165</v>
      </c>
      <c r="Q574" t="s">
        <v>165</v>
      </c>
      <c r="U574">
        <v>0.0</v>
      </c>
    </row>
    <row r="575">
      <c r="A575" t="s">
        <v>165</v>
      </c>
      <c r="B575" t="s">
        <v>165</v>
      </c>
      <c r="C575" t="s">
        <v>165</v>
      </c>
      <c r="E575" t="s">
        <v>165</v>
      </c>
      <c r="F575" t="s">
        <v>165</v>
      </c>
      <c r="J575">
        <v>0.0</v>
      </c>
      <c r="L575" t="s">
        <v>165</v>
      </c>
      <c r="M575" t="s">
        <v>165</v>
      </c>
      <c r="N575" t="s">
        <v>165</v>
      </c>
      <c r="P575" t="s">
        <v>165</v>
      </c>
      <c r="Q575" t="s">
        <v>165</v>
      </c>
      <c r="U575">
        <v>0.0</v>
      </c>
    </row>
    <row r="576">
      <c r="A576" t="s">
        <v>165</v>
      </c>
      <c r="B576" t="s">
        <v>165</v>
      </c>
      <c r="C576" t="s">
        <v>165</v>
      </c>
      <c r="E576" t="s">
        <v>165</v>
      </c>
      <c r="F576" t="s">
        <v>165</v>
      </c>
      <c r="J576">
        <v>0.0</v>
      </c>
      <c r="L576" t="s">
        <v>165</v>
      </c>
      <c r="M576" t="s">
        <v>165</v>
      </c>
      <c r="N576" t="s">
        <v>165</v>
      </c>
      <c r="P576" t="s">
        <v>165</v>
      </c>
      <c r="Q576" t="s">
        <v>165</v>
      </c>
      <c r="U576">
        <v>0.0</v>
      </c>
    </row>
    <row r="577">
      <c r="A577" t="s">
        <v>165</v>
      </c>
      <c r="B577" t="s">
        <v>165</v>
      </c>
      <c r="C577" t="s">
        <v>165</v>
      </c>
      <c r="E577" t="s">
        <v>165</v>
      </c>
      <c r="F577" t="s">
        <v>165</v>
      </c>
      <c r="J577">
        <v>0.0</v>
      </c>
      <c r="L577" t="s">
        <v>165</v>
      </c>
      <c r="M577" t="s">
        <v>165</v>
      </c>
      <c r="N577" t="s">
        <v>165</v>
      </c>
      <c r="P577" t="s">
        <v>165</v>
      </c>
      <c r="Q577" t="s">
        <v>165</v>
      </c>
      <c r="U577">
        <v>0.0</v>
      </c>
    </row>
    <row r="578">
      <c r="A578" t="s">
        <v>165</v>
      </c>
      <c r="B578" t="s">
        <v>165</v>
      </c>
      <c r="C578" t="s">
        <v>165</v>
      </c>
      <c r="E578" t="s">
        <v>165</v>
      </c>
      <c r="F578" t="s">
        <v>165</v>
      </c>
      <c r="J578">
        <v>0.0</v>
      </c>
      <c r="L578" t="s">
        <v>165</v>
      </c>
      <c r="M578" t="s">
        <v>165</v>
      </c>
      <c r="N578" t="s">
        <v>165</v>
      </c>
      <c r="P578" t="s">
        <v>165</v>
      </c>
      <c r="Q578" t="s">
        <v>165</v>
      </c>
      <c r="U578">
        <v>0.0</v>
      </c>
    </row>
    <row r="579">
      <c r="A579" t="s">
        <v>165</v>
      </c>
      <c r="B579" t="s">
        <v>165</v>
      </c>
      <c r="C579" t="s">
        <v>165</v>
      </c>
      <c r="E579" t="s">
        <v>165</v>
      </c>
      <c r="F579" t="s">
        <v>165</v>
      </c>
      <c r="J579">
        <v>0.0</v>
      </c>
      <c r="L579" t="s">
        <v>165</v>
      </c>
      <c r="M579" t="s">
        <v>165</v>
      </c>
      <c r="N579" t="s">
        <v>165</v>
      </c>
      <c r="P579" t="s">
        <v>165</v>
      </c>
      <c r="Q579" t="s">
        <v>165</v>
      </c>
      <c r="U579">
        <v>0.0</v>
      </c>
    </row>
    <row r="580">
      <c r="A580" t="s">
        <v>165</v>
      </c>
      <c r="B580" t="s">
        <v>165</v>
      </c>
      <c r="C580" t="s">
        <v>165</v>
      </c>
      <c r="E580" t="s">
        <v>165</v>
      </c>
      <c r="F580" t="s">
        <v>165</v>
      </c>
      <c r="J580">
        <v>0.0</v>
      </c>
      <c r="L580" t="s">
        <v>165</v>
      </c>
      <c r="M580" t="s">
        <v>165</v>
      </c>
      <c r="N580" t="s">
        <v>165</v>
      </c>
      <c r="P580" t="s">
        <v>165</v>
      </c>
      <c r="Q580" t="s">
        <v>165</v>
      </c>
      <c r="U580">
        <v>0.0</v>
      </c>
    </row>
    <row r="581">
      <c r="A581" t="s">
        <v>165</v>
      </c>
      <c r="B581" t="s">
        <v>165</v>
      </c>
      <c r="C581" t="s">
        <v>165</v>
      </c>
      <c r="E581" t="s">
        <v>165</v>
      </c>
      <c r="F581" t="s">
        <v>165</v>
      </c>
      <c r="J581">
        <v>0.0</v>
      </c>
      <c r="L581" t="s">
        <v>165</v>
      </c>
      <c r="M581" t="s">
        <v>165</v>
      </c>
      <c r="N581" t="s">
        <v>165</v>
      </c>
      <c r="P581" t="s">
        <v>165</v>
      </c>
      <c r="Q581" t="s">
        <v>165</v>
      </c>
      <c r="U581">
        <v>0.0</v>
      </c>
    </row>
    <row r="582">
      <c r="A582" t="s">
        <v>165</v>
      </c>
      <c r="B582" t="s">
        <v>165</v>
      </c>
      <c r="C582" t="s">
        <v>165</v>
      </c>
      <c r="E582" t="s">
        <v>165</v>
      </c>
      <c r="F582" t="s">
        <v>165</v>
      </c>
      <c r="J582">
        <v>0.0</v>
      </c>
      <c r="L582" t="s">
        <v>165</v>
      </c>
      <c r="M582" t="s">
        <v>165</v>
      </c>
      <c r="N582" t="s">
        <v>165</v>
      </c>
      <c r="P582" t="s">
        <v>165</v>
      </c>
      <c r="Q582" t="s">
        <v>165</v>
      </c>
      <c r="U582">
        <v>0.0</v>
      </c>
    </row>
    <row r="583">
      <c r="A583" t="s">
        <v>165</v>
      </c>
      <c r="B583" t="s">
        <v>165</v>
      </c>
      <c r="C583" t="s">
        <v>165</v>
      </c>
      <c r="E583" t="s">
        <v>165</v>
      </c>
      <c r="F583" t="s">
        <v>165</v>
      </c>
      <c r="J583">
        <v>0.0</v>
      </c>
      <c r="L583" t="s">
        <v>165</v>
      </c>
      <c r="M583" t="s">
        <v>165</v>
      </c>
      <c r="N583" t="s">
        <v>165</v>
      </c>
      <c r="P583" t="s">
        <v>165</v>
      </c>
      <c r="Q583" t="s">
        <v>165</v>
      </c>
      <c r="U583">
        <v>0.0</v>
      </c>
    </row>
    <row r="584">
      <c r="A584" t="s">
        <v>165</v>
      </c>
      <c r="B584" t="s">
        <v>165</v>
      </c>
      <c r="C584" t="s">
        <v>165</v>
      </c>
      <c r="E584" t="s">
        <v>165</v>
      </c>
      <c r="F584" t="s">
        <v>165</v>
      </c>
      <c r="J584">
        <v>0.0</v>
      </c>
      <c r="L584" t="s">
        <v>165</v>
      </c>
      <c r="M584" t="s">
        <v>165</v>
      </c>
      <c r="N584" t="s">
        <v>165</v>
      </c>
      <c r="P584" t="s">
        <v>165</v>
      </c>
      <c r="Q584" t="s">
        <v>165</v>
      </c>
      <c r="U584">
        <v>0.0</v>
      </c>
    </row>
    <row r="585">
      <c r="A585" t="s">
        <v>165</v>
      </c>
      <c r="B585" t="s">
        <v>165</v>
      </c>
      <c r="C585" t="s">
        <v>165</v>
      </c>
      <c r="E585" t="s">
        <v>165</v>
      </c>
      <c r="F585" t="s">
        <v>165</v>
      </c>
      <c r="J585">
        <v>0.0</v>
      </c>
      <c r="L585" t="s">
        <v>165</v>
      </c>
      <c r="M585" t="s">
        <v>165</v>
      </c>
      <c r="N585" t="s">
        <v>165</v>
      </c>
      <c r="P585" t="s">
        <v>165</v>
      </c>
      <c r="Q585" t="s">
        <v>165</v>
      </c>
      <c r="U585">
        <v>0.0</v>
      </c>
    </row>
    <row r="586">
      <c r="A586" t="s">
        <v>165</v>
      </c>
      <c r="B586" t="s">
        <v>165</v>
      </c>
      <c r="C586" t="s">
        <v>165</v>
      </c>
      <c r="E586" t="s">
        <v>165</v>
      </c>
      <c r="F586" t="s">
        <v>165</v>
      </c>
      <c r="J586">
        <v>0.0</v>
      </c>
      <c r="L586" t="s">
        <v>165</v>
      </c>
      <c r="M586" t="s">
        <v>165</v>
      </c>
      <c r="N586" t="s">
        <v>165</v>
      </c>
      <c r="P586" t="s">
        <v>165</v>
      </c>
      <c r="Q586" t="s">
        <v>165</v>
      </c>
      <c r="U586">
        <v>0.0</v>
      </c>
    </row>
    <row r="587">
      <c r="A587" t="s">
        <v>165</v>
      </c>
      <c r="B587" t="s">
        <v>165</v>
      </c>
      <c r="C587" t="s">
        <v>165</v>
      </c>
      <c r="E587" t="s">
        <v>165</v>
      </c>
      <c r="F587" t="s">
        <v>165</v>
      </c>
      <c r="J587">
        <v>0.0</v>
      </c>
      <c r="L587" t="s">
        <v>165</v>
      </c>
      <c r="M587" t="s">
        <v>165</v>
      </c>
      <c r="N587" t="s">
        <v>165</v>
      </c>
      <c r="P587" t="s">
        <v>165</v>
      </c>
      <c r="Q587" t="s">
        <v>165</v>
      </c>
      <c r="U587">
        <v>0.0</v>
      </c>
    </row>
    <row r="588">
      <c r="A588" t="s">
        <v>165</v>
      </c>
      <c r="B588" t="s">
        <v>165</v>
      </c>
      <c r="C588" t="s">
        <v>165</v>
      </c>
      <c r="E588" t="s">
        <v>165</v>
      </c>
      <c r="F588" t="s">
        <v>165</v>
      </c>
      <c r="J588">
        <v>0.0</v>
      </c>
      <c r="L588" t="s">
        <v>165</v>
      </c>
      <c r="M588" t="s">
        <v>165</v>
      </c>
      <c r="N588" t="s">
        <v>165</v>
      </c>
      <c r="P588" t="s">
        <v>165</v>
      </c>
      <c r="Q588" t="s">
        <v>165</v>
      </c>
      <c r="U588">
        <v>0.0</v>
      </c>
    </row>
    <row r="589">
      <c r="A589" t="s">
        <v>165</v>
      </c>
      <c r="B589" t="s">
        <v>165</v>
      </c>
      <c r="C589" t="s">
        <v>165</v>
      </c>
      <c r="E589" t="s">
        <v>165</v>
      </c>
      <c r="F589" t="s">
        <v>165</v>
      </c>
      <c r="J589">
        <v>0.0</v>
      </c>
      <c r="L589" t="s">
        <v>165</v>
      </c>
      <c r="M589" t="s">
        <v>165</v>
      </c>
      <c r="N589" t="s">
        <v>165</v>
      </c>
      <c r="P589" t="s">
        <v>165</v>
      </c>
      <c r="Q589" t="s">
        <v>165</v>
      </c>
      <c r="U589">
        <v>0.0</v>
      </c>
    </row>
    <row r="590">
      <c r="A590" t="s">
        <v>165</v>
      </c>
      <c r="B590" t="s">
        <v>165</v>
      </c>
      <c r="C590" t="s">
        <v>165</v>
      </c>
      <c r="E590" t="s">
        <v>165</v>
      </c>
      <c r="F590" t="s">
        <v>165</v>
      </c>
      <c r="J590">
        <v>0.0</v>
      </c>
      <c r="L590" t="s">
        <v>165</v>
      </c>
      <c r="M590" t="s">
        <v>165</v>
      </c>
      <c r="N590" t="s">
        <v>165</v>
      </c>
      <c r="P590" t="s">
        <v>165</v>
      </c>
      <c r="Q590" t="s">
        <v>165</v>
      </c>
      <c r="U590">
        <v>0.0</v>
      </c>
    </row>
    <row r="591">
      <c r="A591" t="s">
        <v>165</v>
      </c>
      <c r="B591" t="s">
        <v>165</v>
      </c>
      <c r="C591" t="s">
        <v>165</v>
      </c>
      <c r="E591" t="s">
        <v>165</v>
      </c>
      <c r="F591" t="s">
        <v>165</v>
      </c>
      <c r="J591">
        <v>0.0</v>
      </c>
      <c r="L591" t="s">
        <v>165</v>
      </c>
      <c r="M591" t="s">
        <v>165</v>
      </c>
      <c r="N591" t="s">
        <v>165</v>
      </c>
      <c r="P591" t="s">
        <v>165</v>
      </c>
      <c r="Q591" t="s">
        <v>165</v>
      </c>
      <c r="U591">
        <v>0.0</v>
      </c>
    </row>
    <row r="592">
      <c r="A592" t="s">
        <v>165</v>
      </c>
      <c r="B592" t="s">
        <v>165</v>
      </c>
      <c r="C592" t="s">
        <v>165</v>
      </c>
      <c r="E592" t="s">
        <v>165</v>
      </c>
      <c r="F592" t="s">
        <v>165</v>
      </c>
      <c r="J592">
        <v>0.0</v>
      </c>
      <c r="L592" t="s">
        <v>165</v>
      </c>
      <c r="M592" t="s">
        <v>165</v>
      </c>
      <c r="N592" t="s">
        <v>165</v>
      </c>
      <c r="P592" t="s">
        <v>165</v>
      </c>
      <c r="Q592" t="s">
        <v>165</v>
      </c>
      <c r="U592">
        <v>0.0</v>
      </c>
    </row>
    <row r="593">
      <c r="A593" t="s">
        <v>165</v>
      </c>
      <c r="B593" t="s">
        <v>165</v>
      </c>
      <c r="C593" t="s">
        <v>165</v>
      </c>
      <c r="E593" t="s">
        <v>165</v>
      </c>
      <c r="F593" t="s">
        <v>165</v>
      </c>
      <c r="J593">
        <v>0.0</v>
      </c>
      <c r="L593" t="s">
        <v>165</v>
      </c>
      <c r="M593" t="s">
        <v>165</v>
      </c>
      <c r="N593" t="s">
        <v>165</v>
      </c>
      <c r="P593" t="s">
        <v>165</v>
      </c>
      <c r="Q593" t="s">
        <v>165</v>
      </c>
      <c r="U593">
        <v>0.0</v>
      </c>
    </row>
    <row r="594">
      <c r="A594" t="s">
        <v>165</v>
      </c>
      <c r="B594" t="s">
        <v>165</v>
      </c>
      <c r="C594" t="s">
        <v>165</v>
      </c>
      <c r="E594" t="s">
        <v>165</v>
      </c>
      <c r="F594" t="s">
        <v>165</v>
      </c>
      <c r="J594">
        <v>0.0</v>
      </c>
      <c r="L594" t="s">
        <v>165</v>
      </c>
      <c r="M594" t="s">
        <v>165</v>
      </c>
      <c r="N594" t="s">
        <v>165</v>
      </c>
      <c r="P594" t="s">
        <v>165</v>
      </c>
      <c r="Q594" t="s">
        <v>165</v>
      </c>
      <c r="U594">
        <v>0.0</v>
      </c>
    </row>
    <row r="595">
      <c r="A595" t="s">
        <v>165</v>
      </c>
      <c r="B595" t="s">
        <v>165</v>
      </c>
      <c r="C595" t="s">
        <v>165</v>
      </c>
      <c r="E595" t="s">
        <v>165</v>
      </c>
      <c r="F595" t="s">
        <v>165</v>
      </c>
      <c r="J595">
        <v>0.0</v>
      </c>
      <c r="L595" t="s">
        <v>165</v>
      </c>
      <c r="M595" t="s">
        <v>165</v>
      </c>
      <c r="N595" t="s">
        <v>165</v>
      </c>
      <c r="P595" t="s">
        <v>165</v>
      </c>
      <c r="Q595" t="s">
        <v>165</v>
      </c>
      <c r="U595">
        <v>0.0</v>
      </c>
    </row>
    <row r="596">
      <c r="A596" t="s">
        <v>165</v>
      </c>
      <c r="B596" t="s">
        <v>165</v>
      </c>
      <c r="C596" t="s">
        <v>165</v>
      </c>
      <c r="E596" t="s">
        <v>165</v>
      </c>
      <c r="F596" t="s">
        <v>165</v>
      </c>
      <c r="J596">
        <v>0.0</v>
      </c>
      <c r="L596" t="s">
        <v>165</v>
      </c>
      <c r="M596" t="s">
        <v>165</v>
      </c>
      <c r="N596" t="s">
        <v>165</v>
      </c>
      <c r="P596" t="s">
        <v>165</v>
      </c>
      <c r="Q596" t="s">
        <v>165</v>
      </c>
      <c r="U596">
        <v>0.0</v>
      </c>
    </row>
    <row r="597">
      <c r="A597" t="s">
        <v>165</v>
      </c>
      <c r="B597" t="s">
        <v>165</v>
      </c>
      <c r="C597" t="s">
        <v>165</v>
      </c>
      <c r="E597" t="s">
        <v>165</v>
      </c>
      <c r="F597" t="s">
        <v>165</v>
      </c>
      <c r="J597">
        <v>0.0</v>
      </c>
      <c r="L597" t="s">
        <v>165</v>
      </c>
      <c r="M597" t="s">
        <v>165</v>
      </c>
      <c r="N597" t="s">
        <v>165</v>
      </c>
      <c r="P597" t="s">
        <v>165</v>
      </c>
      <c r="Q597" t="s">
        <v>165</v>
      </c>
      <c r="U597">
        <v>0.0</v>
      </c>
    </row>
    <row r="598">
      <c r="A598" t="s">
        <v>165</v>
      </c>
      <c r="B598" t="s">
        <v>165</v>
      </c>
      <c r="C598" t="s">
        <v>165</v>
      </c>
      <c r="E598" t="s">
        <v>165</v>
      </c>
      <c r="F598" t="s">
        <v>165</v>
      </c>
      <c r="J598">
        <v>0.0</v>
      </c>
      <c r="L598" t="s">
        <v>165</v>
      </c>
      <c r="M598" t="s">
        <v>165</v>
      </c>
      <c r="N598" t="s">
        <v>165</v>
      </c>
      <c r="P598" t="s">
        <v>165</v>
      </c>
      <c r="Q598" t="s">
        <v>165</v>
      </c>
      <c r="U598">
        <v>0.0</v>
      </c>
    </row>
    <row r="599">
      <c r="A599" t="s">
        <v>165</v>
      </c>
      <c r="B599" t="s">
        <v>165</v>
      </c>
      <c r="C599" t="s">
        <v>165</v>
      </c>
      <c r="E599" t="s">
        <v>165</v>
      </c>
      <c r="F599" t="s">
        <v>165</v>
      </c>
      <c r="J599">
        <v>0.0</v>
      </c>
      <c r="L599" t="s">
        <v>165</v>
      </c>
      <c r="M599" t="s">
        <v>165</v>
      </c>
      <c r="N599" t="s">
        <v>165</v>
      </c>
      <c r="P599" t="s">
        <v>165</v>
      </c>
      <c r="Q599" t="s">
        <v>165</v>
      </c>
      <c r="U599">
        <v>0.0</v>
      </c>
    </row>
    <row r="600">
      <c r="A600" t="s">
        <v>165</v>
      </c>
      <c r="B600" t="s">
        <v>165</v>
      </c>
      <c r="C600" t="s">
        <v>165</v>
      </c>
      <c r="E600" t="s">
        <v>165</v>
      </c>
      <c r="F600" t="s">
        <v>165</v>
      </c>
      <c r="J600">
        <v>0.0</v>
      </c>
      <c r="L600" t="s">
        <v>165</v>
      </c>
      <c r="M600" t="s">
        <v>165</v>
      </c>
      <c r="N600" t="s">
        <v>165</v>
      </c>
      <c r="P600" t="s">
        <v>165</v>
      </c>
      <c r="Q600" t="s">
        <v>165</v>
      </c>
      <c r="U600">
        <v>0.0</v>
      </c>
    </row>
    <row r="601">
      <c r="A601" t="s">
        <v>165</v>
      </c>
      <c r="B601" t="s">
        <v>165</v>
      </c>
      <c r="C601" t="s">
        <v>165</v>
      </c>
      <c r="E601" t="s">
        <v>165</v>
      </c>
      <c r="F601" t="s">
        <v>165</v>
      </c>
      <c r="J601">
        <v>0.0</v>
      </c>
      <c r="L601" t="s">
        <v>165</v>
      </c>
      <c r="M601" t="s">
        <v>165</v>
      </c>
      <c r="N601" t="s">
        <v>165</v>
      </c>
      <c r="P601" t="s">
        <v>165</v>
      </c>
      <c r="Q601" t="s">
        <v>165</v>
      </c>
      <c r="U601">
        <v>0.0</v>
      </c>
    </row>
    <row r="602">
      <c r="A602" t="s">
        <v>165</v>
      </c>
      <c r="B602" t="s">
        <v>165</v>
      </c>
      <c r="C602" t="s">
        <v>165</v>
      </c>
      <c r="E602" t="s">
        <v>165</v>
      </c>
      <c r="F602" t="s">
        <v>165</v>
      </c>
      <c r="J602">
        <v>0.0</v>
      </c>
      <c r="L602" t="s">
        <v>165</v>
      </c>
      <c r="M602" t="s">
        <v>165</v>
      </c>
      <c r="N602" t="s">
        <v>165</v>
      </c>
      <c r="P602" t="s">
        <v>165</v>
      </c>
      <c r="Q602" t="s">
        <v>165</v>
      </c>
      <c r="U602">
        <v>0.0</v>
      </c>
    </row>
    <row r="603">
      <c r="A603" t="s">
        <v>165</v>
      </c>
      <c r="B603" t="s">
        <v>165</v>
      </c>
      <c r="C603" t="s">
        <v>165</v>
      </c>
      <c r="E603" t="s">
        <v>165</v>
      </c>
      <c r="F603" t="s">
        <v>165</v>
      </c>
      <c r="J603">
        <v>0.0</v>
      </c>
      <c r="L603" t="s">
        <v>165</v>
      </c>
      <c r="M603" t="s">
        <v>165</v>
      </c>
      <c r="N603" t="s">
        <v>165</v>
      </c>
      <c r="P603" t="s">
        <v>165</v>
      </c>
      <c r="Q603" t="s">
        <v>165</v>
      </c>
      <c r="U603">
        <v>0.0</v>
      </c>
    </row>
    <row r="604">
      <c r="A604" t="s">
        <v>165</v>
      </c>
      <c r="B604" t="s">
        <v>165</v>
      </c>
      <c r="C604" t="s">
        <v>165</v>
      </c>
      <c r="E604" t="s">
        <v>165</v>
      </c>
      <c r="F604" t="s">
        <v>165</v>
      </c>
      <c r="J604">
        <v>0.0</v>
      </c>
      <c r="L604" t="s">
        <v>165</v>
      </c>
      <c r="M604" t="s">
        <v>165</v>
      </c>
      <c r="N604" t="s">
        <v>165</v>
      </c>
      <c r="P604" t="s">
        <v>165</v>
      </c>
      <c r="Q604" t="s">
        <v>165</v>
      </c>
      <c r="U604">
        <v>0.0</v>
      </c>
    </row>
    <row r="605">
      <c r="A605" t="s">
        <v>165</v>
      </c>
      <c r="B605" t="s">
        <v>165</v>
      </c>
      <c r="C605" t="s">
        <v>165</v>
      </c>
      <c r="E605" t="s">
        <v>165</v>
      </c>
      <c r="F605" t="s">
        <v>165</v>
      </c>
      <c r="J605">
        <v>0.0</v>
      </c>
      <c r="L605" t="s">
        <v>165</v>
      </c>
      <c r="M605" t="s">
        <v>165</v>
      </c>
      <c r="N605" t="s">
        <v>165</v>
      </c>
      <c r="P605" t="s">
        <v>165</v>
      </c>
      <c r="Q605" t="s">
        <v>165</v>
      </c>
      <c r="U605">
        <v>0.0</v>
      </c>
    </row>
    <row r="606">
      <c r="A606" t="s">
        <v>165</v>
      </c>
      <c r="B606" t="s">
        <v>165</v>
      </c>
      <c r="C606" t="s">
        <v>165</v>
      </c>
      <c r="E606" t="s">
        <v>165</v>
      </c>
      <c r="F606" t="s">
        <v>165</v>
      </c>
      <c r="J606">
        <v>0.0</v>
      </c>
      <c r="L606" t="s">
        <v>165</v>
      </c>
      <c r="M606" t="s">
        <v>165</v>
      </c>
      <c r="N606" t="s">
        <v>165</v>
      </c>
      <c r="P606" t="s">
        <v>165</v>
      </c>
      <c r="Q606" t="s">
        <v>165</v>
      </c>
      <c r="U606">
        <v>0.0</v>
      </c>
    </row>
    <row r="607">
      <c r="A607" t="s">
        <v>165</v>
      </c>
      <c r="B607" t="s">
        <v>165</v>
      </c>
      <c r="C607" t="s">
        <v>165</v>
      </c>
      <c r="E607" t="s">
        <v>165</v>
      </c>
      <c r="F607" t="s">
        <v>165</v>
      </c>
      <c r="J607">
        <v>0.0</v>
      </c>
      <c r="L607" t="s">
        <v>165</v>
      </c>
      <c r="M607" t="s">
        <v>165</v>
      </c>
      <c r="N607" t="s">
        <v>165</v>
      </c>
      <c r="P607" t="s">
        <v>165</v>
      </c>
      <c r="Q607" t="s">
        <v>165</v>
      </c>
      <c r="U607">
        <v>0.0</v>
      </c>
    </row>
    <row r="608">
      <c r="A608" t="s">
        <v>165</v>
      </c>
      <c r="B608" t="s">
        <v>165</v>
      </c>
      <c r="C608" t="s">
        <v>165</v>
      </c>
      <c r="E608" t="s">
        <v>165</v>
      </c>
      <c r="F608" t="s">
        <v>165</v>
      </c>
      <c r="J608">
        <v>0.0</v>
      </c>
      <c r="L608" t="s">
        <v>165</v>
      </c>
      <c r="M608" t="s">
        <v>165</v>
      </c>
      <c r="N608" t="s">
        <v>165</v>
      </c>
      <c r="P608" t="s">
        <v>165</v>
      </c>
      <c r="Q608" t="s">
        <v>165</v>
      </c>
      <c r="U608">
        <v>0.0</v>
      </c>
    </row>
    <row r="609">
      <c r="A609" t="s">
        <v>165</v>
      </c>
      <c r="B609" t="s">
        <v>165</v>
      </c>
      <c r="C609" t="s">
        <v>165</v>
      </c>
      <c r="E609" t="s">
        <v>165</v>
      </c>
      <c r="F609" t="s">
        <v>165</v>
      </c>
      <c r="J609">
        <v>0.0</v>
      </c>
      <c r="L609" t="s">
        <v>165</v>
      </c>
      <c r="M609" t="s">
        <v>165</v>
      </c>
      <c r="N609" t="s">
        <v>165</v>
      </c>
      <c r="P609" t="s">
        <v>165</v>
      </c>
      <c r="Q609" t="s">
        <v>165</v>
      </c>
      <c r="U609">
        <v>0.0</v>
      </c>
    </row>
    <row r="610">
      <c r="A610" t="s">
        <v>165</v>
      </c>
      <c r="B610" t="s">
        <v>165</v>
      </c>
      <c r="C610" t="s">
        <v>165</v>
      </c>
      <c r="E610" t="s">
        <v>165</v>
      </c>
      <c r="F610" t="s">
        <v>165</v>
      </c>
      <c r="J610">
        <v>0.0</v>
      </c>
      <c r="L610" t="s">
        <v>165</v>
      </c>
      <c r="M610" t="s">
        <v>165</v>
      </c>
      <c r="N610" t="s">
        <v>165</v>
      </c>
      <c r="P610" t="s">
        <v>165</v>
      </c>
      <c r="Q610" t="s">
        <v>165</v>
      </c>
      <c r="U610">
        <v>0.0</v>
      </c>
    </row>
    <row r="611">
      <c r="A611" t="s">
        <v>165</v>
      </c>
      <c r="B611" t="s">
        <v>165</v>
      </c>
      <c r="C611" t="s">
        <v>165</v>
      </c>
      <c r="E611" t="s">
        <v>165</v>
      </c>
      <c r="F611" t="s">
        <v>165</v>
      </c>
      <c r="J611">
        <v>0.0</v>
      </c>
      <c r="L611" t="s">
        <v>165</v>
      </c>
      <c r="M611" t="s">
        <v>165</v>
      </c>
      <c r="N611" t="s">
        <v>165</v>
      </c>
      <c r="P611" t="s">
        <v>165</v>
      </c>
      <c r="Q611" t="s">
        <v>165</v>
      </c>
      <c r="U611">
        <v>0.0</v>
      </c>
    </row>
    <row r="612">
      <c r="A612" t="s">
        <v>165</v>
      </c>
      <c r="B612" t="s">
        <v>165</v>
      </c>
      <c r="C612" t="s">
        <v>165</v>
      </c>
      <c r="E612" t="s">
        <v>165</v>
      </c>
      <c r="F612" t="s">
        <v>165</v>
      </c>
      <c r="J612">
        <v>0.0</v>
      </c>
      <c r="L612" t="s">
        <v>165</v>
      </c>
      <c r="M612" t="s">
        <v>165</v>
      </c>
      <c r="N612" t="s">
        <v>165</v>
      </c>
      <c r="P612" t="s">
        <v>165</v>
      </c>
      <c r="Q612" t="s">
        <v>165</v>
      </c>
      <c r="U612">
        <v>0.0</v>
      </c>
    </row>
    <row r="613">
      <c r="A613" t="s">
        <v>165</v>
      </c>
      <c r="B613" t="s">
        <v>165</v>
      </c>
      <c r="C613" t="s">
        <v>165</v>
      </c>
      <c r="E613" t="s">
        <v>165</v>
      </c>
      <c r="F613" t="s">
        <v>165</v>
      </c>
      <c r="J613">
        <v>0.0</v>
      </c>
      <c r="L613" t="s">
        <v>165</v>
      </c>
      <c r="M613" t="s">
        <v>165</v>
      </c>
      <c r="N613" t="s">
        <v>165</v>
      </c>
      <c r="P613" t="s">
        <v>165</v>
      </c>
      <c r="Q613" t="s">
        <v>165</v>
      </c>
      <c r="U613">
        <v>0.0</v>
      </c>
    </row>
    <row r="614">
      <c r="A614" t="s">
        <v>165</v>
      </c>
      <c r="B614" t="s">
        <v>165</v>
      </c>
      <c r="C614" t="s">
        <v>165</v>
      </c>
      <c r="E614" t="s">
        <v>165</v>
      </c>
      <c r="F614" t="s">
        <v>165</v>
      </c>
      <c r="J614">
        <v>0.0</v>
      </c>
      <c r="L614" t="s">
        <v>165</v>
      </c>
      <c r="M614" t="s">
        <v>165</v>
      </c>
      <c r="N614" t="s">
        <v>165</v>
      </c>
      <c r="P614" t="s">
        <v>165</v>
      </c>
      <c r="Q614" t="s">
        <v>165</v>
      </c>
      <c r="U614">
        <v>0.0</v>
      </c>
    </row>
    <row r="615">
      <c r="A615" t="s">
        <v>165</v>
      </c>
      <c r="B615" t="s">
        <v>165</v>
      </c>
      <c r="C615" t="s">
        <v>165</v>
      </c>
      <c r="E615" t="s">
        <v>165</v>
      </c>
      <c r="F615" t="s">
        <v>165</v>
      </c>
      <c r="J615">
        <v>0.0</v>
      </c>
      <c r="L615" t="s">
        <v>165</v>
      </c>
      <c r="M615" t="s">
        <v>165</v>
      </c>
      <c r="N615" t="s">
        <v>165</v>
      </c>
      <c r="P615" t="s">
        <v>165</v>
      </c>
      <c r="Q615" t="s">
        <v>165</v>
      </c>
      <c r="U615">
        <v>0.0</v>
      </c>
    </row>
    <row r="616">
      <c r="A616" t="s">
        <v>165</v>
      </c>
      <c r="B616" t="s">
        <v>165</v>
      </c>
      <c r="C616" t="s">
        <v>165</v>
      </c>
      <c r="E616" t="s">
        <v>165</v>
      </c>
      <c r="F616" t="s">
        <v>165</v>
      </c>
      <c r="J616">
        <v>0.0</v>
      </c>
      <c r="L616" t="s">
        <v>165</v>
      </c>
      <c r="M616" t="s">
        <v>165</v>
      </c>
      <c r="N616" t="s">
        <v>165</v>
      </c>
      <c r="P616" t="s">
        <v>165</v>
      </c>
      <c r="Q616" t="s">
        <v>165</v>
      </c>
      <c r="U616">
        <v>0.0</v>
      </c>
    </row>
    <row r="617">
      <c r="A617" t="s">
        <v>165</v>
      </c>
      <c r="B617" t="s">
        <v>165</v>
      </c>
      <c r="C617" t="s">
        <v>165</v>
      </c>
      <c r="E617" t="s">
        <v>165</v>
      </c>
      <c r="F617" t="s">
        <v>165</v>
      </c>
      <c r="J617">
        <v>0.0</v>
      </c>
      <c r="L617" t="s">
        <v>165</v>
      </c>
      <c r="M617" t="s">
        <v>165</v>
      </c>
      <c r="N617" t="s">
        <v>165</v>
      </c>
      <c r="P617" t="s">
        <v>165</v>
      </c>
      <c r="Q617" t="s">
        <v>165</v>
      </c>
      <c r="U617">
        <v>0.0</v>
      </c>
    </row>
    <row r="618">
      <c r="A618" t="s">
        <v>165</v>
      </c>
      <c r="B618" t="s">
        <v>165</v>
      </c>
      <c r="C618" t="s">
        <v>165</v>
      </c>
      <c r="E618" t="s">
        <v>165</v>
      </c>
      <c r="F618" t="s">
        <v>165</v>
      </c>
      <c r="J618">
        <v>0.0</v>
      </c>
      <c r="L618" t="s">
        <v>165</v>
      </c>
      <c r="M618" t="s">
        <v>165</v>
      </c>
      <c r="N618" t="s">
        <v>165</v>
      </c>
      <c r="P618" t="s">
        <v>165</v>
      </c>
      <c r="Q618" t="s">
        <v>165</v>
      </c>
      <c r="U618">
        <v>0.0</v>
      </c>
    </row>
    <row r="619">
      <c r="A619" t="s">
        <v>165</v>
      </c>
      <c r="B619" t="s">
        <v>165</v>
      </c>
      <c r="C619" t="s">
        <v>165</v>
      </c>
      <c r="E619" t="s">
        <v>165</v>
      </c>
      <c r="F619" t="s">
        <v>165</v>
      </c>
      <c r="J619">
        <v>0.0</v>
      </c>
      <c r="L619" t="s">
        <v>165</v>
      </c>
      <c r="M619" t="s">
        <v>165</v>
      </c>
      <c r="N619" t="s">
        <v>165</v>
      </c>
      <c r="P619" t="s">
        <v>165</v>
      </c>
      <c r="Q619" t="s">
        <v>165</v>
      </c>
      <c r="U619">
        <v>0.0</v>
      </c>
    </row>
    <row r="620">
      <c r="A620" t="s">
        <v>165</v>
      </c>
      <c r="B620" t="s">
        <v>165</v>
      </c>
      <c r="C620" t="s">
        <v>165</v>
      </c>
      <c r="E620" t="s">
        <v>165</v>
      </c>
      <c r="F620" t="s">
        <v>165</v>
      </c>
      <c r="J620">
        <v>0.0</v>
      </c>
      <c r="L620" t="s">
        <v>165</v>
      </c>
      <c r="M620" t="s">
        <v>165</v>
      </c>
      <c r="N620" t="s">
        <v>165</v>
      </c>
      <c r="P620" t="s">
        <v>165</v>
      </c>
      <c r="Q620" t="s">
        <v>165</v>
      </c>
      <c r="U620">
        <v>0.0</v>
      </c>
    </row>
    <row r="621">
      <c r="A621" t="s">
        <v>165</v>
      </c>
      <c r="B621" t="s">
        <v>165</v>
      </c>
      <c r="C621" t="s">
        <v>165</v>
      </c>
      <c r="E621" t="s">
        <v>165</v>
      </c>
      <c r="F621" t="s">
        <v>165</v>
      </c>
      <c r="J621">
        <v>0.0</v>
      </c>
      <c r="L621" t="s">
        <v>165</v>
      </c>
      <c r="M621" t="s">
        <v>165</v>
      </c>
      <c r="N621" t="s">
        <v>165</v>
      </c>
      <c r="P621" t="s">
        <v>165</v>
      </c>
      <c r="Q621" t="s">
        <v>165</v>
      </c>
      <c r="U621">
        <v>0.0</v>
      </c>
    </row>
    <row r="622">
      <c r="A622" t="s">
        <v>165</v>
      </c>
      <c r="B622" t="s">
        <v>165</v>
      </c>
      <c r="C622" t="s">
        <v>165</v>
      </c>
      <c r="E622" t="s">
        <v>165</v>
      </c>
      <c r="F622" t="s">
        <v>165</v>
      </c>
      <c r="J622">
        <v>0.0</v>
      </c>
      <c r="L622" t="s">
        <v>165</v>
      </c>
      <c r="M622" t="s">
        <v>165</v>
      </c>
      <c r="N622" t="s">
        <v>165</v>
      </c>
      <c r="P622" t="s">
        <v>165</v>
      </c>
      <c r="Q622" t="s">
        <v>165</v>
      </c>
      <c r="U622">
        <v>0.0</v>
      </c>
    </row>
    <row r="623">
      <c r="A623" t="s">
        <v>165</v>
      </c>
      <c r="B623" t="s">
        <v>165</v>
      </c>
      <c r="C623" t="s">
        <v>165</v>
      </c>
      <c r="E623" t="s">
        <v>165</v>
      </c>
      <c r="F623" t="s">
        <v>165</v>
      </c>
      <c r="J623">
        <v>0.0</v>
      </c>
      <c r="L623" t="s">
        <v>165</v>
      </c>
      <c r="M623" t="s">
        <v>165</v>
      </c>
      <c r="N623" t="s">
        <v>165</v>
      </c>
      <c r="P623" t="s">
        <v>165</v>
      </c>
      <c r="Q623" t="s">
        <v>165</v>
      </c>
      <c r="U623">
        <v>0.0</v>
      </c>
    </row>
    <row r="624">
      <c r="A624" t="s">
        <v>165</v>
      </c>
      <c r="B624" t="s">
        <v>165</v>
      </c>
      <c r="C624" t="s">
        <v>165</v>
      </c>
      <c r="E624" t="s">
        <v>165</v>
      </c>
      <c r="F624" t="s">
        <v>165</v>
      </c>
      <c r="J624">
        <v>0.0</v>
      </c>
      <c r="L624" t="s">
        <v>165</v>
      </c>
      <c r="M624" t="s">
        <v>165</v>
      </c>
      <c r="N624" t="s">
        <v>165</v>
      </c>
      <c r="P624" t="s">
        <v>165</v>
      </c>
      <c r="Q624" t="s">
        <v>165</v>
      </c>
      <c r="U624">
        <v>0.0</v>
      </c>
    </row>
    <row r="625">
      <c r="A625" t="s">
        <v>165</v>
      </c>
      <c r="B625" t="s">
        <v>165</v>
      </c>
      <c r="C625" t="s">
        <v>165</v>
      </c>
      <c r="E625" t="s">
        <v>165</v>
      </c>
      <c r="F625" t="s">
        <v>165</v>
      </c>
      <c r="J625">
        <v>0.0</v>
      </c>
      <c r="L625" t="s">
        <v>165</v>
      </c>
      <c r="M625" t="s">
        <v>165</v>
      </c>
      <c r="N625" t="s">
        <v>165</v>
      </c>
      <c r="P625" t="s">
        <v>165</v>
      </c>
      <c r="Q625" t="s">
        <v>165</v>
      </c>
      <c r="U625">
        <v>0.0</v>
      </c>
    </row>
    <row r="626">
      <c r="A626" t="s">
        <v>165</v>
      </c>
      <c r="B626" t="s">
        <v>165</v>
      </c>
      <c r="C626" t="s">
        <v>165</v>
      </c>
      <c r="E626" t="s">
        <v>165</v>
      </c>
      <c r="F626" t="s">
        <v>165</v>
      </c>
      <c r="J626">
        <v>0.0</v>
      </c>
      <c r="L626" t="s">
        <v>165</v>
      </c>
      <c r="M626" t="s">
        <v>165</v>
      </c>
      <c r="N626" t="s">
        <v>165</v>
      </c>
      <c r="P626" t="s">
        <v>165</v>
      </c>
      <c r="Q626" t="s">
        <v>165</v>
      </c>
      <c r="U626">
        <v>0.0</v>
      </c>
    </row>
    <row r="627">
      <c r="A627" t="s">
        <v>165</v>
      </c>
      <c r="B627" t="s">
        <v>165</v>
      </c>
      <c r="C627" t="s">
        <v>165</v>
      </c>
      <c r="E627" t="s">
        <v>165</v>
      </c>
      <c r="F627" t="s">
        <v>165</v>
      </c>
      <c r="J627">
        <v>0.0</v>
      </c>
      <c r="L627" t="s">
        <v>165</v>
      </c>
      <c r="M627" t="s">
        <v>165</v>
      </c>
      <c r="N627" t="s">
        <v>165</v>
      </c>
      <c r="P627" t="s">
        <v>165</v>
      </c>
      <c r="Q627" t="s">
        <v>165</v>
      </c>
      <c r="U627">
        <v>0.0</v>
      </c>
    </row>
    <row r="628">
      <c r="A628" t="s">
        <v>165</v>
      </c>
      <c r="B628" t="s">
        <v>165</v>
      </c>
      <c r="C628" t="s">
        <v>165</v>
      </c>
      <c r="E628" t="s">
        <v>165</v>
      </c>
      <c r="F628" t="s">
        <v>165</v>
      </c>
      <c r="J628">
        <v>0.0</v>
      </c>
      <c r="L628" t="s">
        <v>165</v>
      </c>
      <c r="M628" t="s">
        <v>165</v>
      </c>
      <c r="N628" t="s">
        <v>165</v>
      </c>
      <c r="P628" t="s">
        <v>165</v>
      </c>
      <c r="Q628" t="s">
        <v>165</v>
      </c>
      <c r="U628">
        <v>0.0</v>
      </c>
    </row>
    <row r="629">
      <c r="A629" t="s">
        <v>165</v>
      </c>
      <c r="B629" t="s">
        <v>165</v>
      </c>
      <c r="C629" t="s">
        <v>165</v>
      </c>
      <c r="E629" t="s">
        <v>165</v>
      </c>
      <c r="F629" t="s">
        <v>165</v>
      </c>
      <c r="J629">
        <v>0.0</v>
      </c>
      <c r="L629" t="s">
        <v>165</v>
      </c>
      <c r="M629" t="s">
        <v>165</v>
      </c>
      <c r="N629" t="s">
        <v>165</v>
      </c>
      <c r="P629" t="s">
        <v>165</v>
      </c>
      <c r="Q629" t="s">
        <v>165</v>
      </c>
      <c r="U629">
        <v>0.0</v>
      </c>
    </row>
    <row r="630">
      <c r="A630" t="s">
        <v>165</v>
      </c>
      <c r="B630" t="s">
        <v>165</v>
      </c>
      <c r="C630" t="s">
        <v>165</v>
      </c>
      <c r="E630" t="s">
        <v>165</v>
      </c>
      <c r="F630" t="s">
        <v>165</v>
      </c>
      <c r="J630">
        <v>0.0</v>
      </c>
      <c r="L630" t="s">
        <v>165</v>
      </c>
      <c r="M630" t="s">
        <v>165</v>
      </c>
      <c r="N630" t="s">
        <v>165</v>
      </c>
      <c r="P630" t="s">
        <v>165</v>
      </c>
      <c r="Q630" t="s">
        <v>165</v>
      </c>
      <c r="U630">
        <v>0.0</v>
      </c>
    </row>
    <row r="631">
      <c r="A631" t="s">
        <v>165</v>
      </c>
      <c r="B631" t="s">
        <v>165</v>
      </c>
      <c r="C631" t="s">
        <v>165</v>
      </c>
      <c r="E631" t="s">
        <v>165</v>
      </c>
      <c r="F631" t="s">
        <v>165</v>
      </c>
      <c r="J631">
        <v>0.0</v>
      </c>
      <c r="L631" t="s">
        <v>165</v>
      </c>
      <c r="M631" t="s">
        <v>165</v>
      </c>
      <c r="N631" t="s">
        <v>165</v>
      </c>
      <c r="P631" t="s">
        <v>165</v>
      </c>
      <c r="Q631" t="s">
        <v>165</v>
      </c>
      <c r="U631">
        <v>0.0</v>
      </c>
    </row>
    <row r="632">
      <c r="A632" t="s">
        <v>165</v>
      </c>
      <c r="B632" t="s">
        <v>165</v>
      </c>
      <c r="C632" t="s">
        <v>165</v>
      </c>
      <c r="E632" t="s">
        <v>165</v>
      </c>
      <c r="F632" t="s">
        <v>165</v>
      </c>
      <c r="J632">
        <v>0.0</v>
      </c>
      <c r="L632" t="s">
        <v>165</v>
      </c>
      <c r="M632" t="s">
        <v>165</v>
      </c>
      <c r="N632" t="s">
        <v>165</v>
      </c>
      <c r="P632" t="s">
        <v>165</v>
      </c>
      <c r="Q632" t="s">
        <v>165</v>
      </c>
      <c r="U632">
        <v>0.0</v>
      </c>
    </row>
    <row r="633">
      <c r="A633" t="s">
        <v>165</v>
      </c>
      <c r="B633" t="s">
        <v>165</v>
      </c>
      <c r="C633" t="s">
        <v>165</v>
      </c>
      <c r="E633" t="s">
        <v>165</v>
      </c>
      <c r="F633" t="s">
        <v>165</v>
      </c>
      <c r="J633">
        <v>0.0</v>
      </c>
      <c r="L633" t="s">
        <v>165</v>
      </c>
      <c r="M633" t="s">
        <v>165</v>
      </c>
      <c r="N633" t="s">
        <v>165</v>
      </c>
      <c r="P633" t="s">
        <v>165</v>
      </c>
      <c r="Q633" t="s">
        <v>165</v>
      </c>
      <c r="U633">
        <v>0.0</v>
      </c>
    </row>
    <row r="634">
      <c r="A634" t="s">
        <v>165</v>
      </c>
      <c r="B634" t="s">
        <v>165</v>
      </c>
      <c r="C634" t="s">
        <v>165</v>
      </c>
      <c r="E634" t="s">
        <v>165</v>
      </c>
      <c r="F634" t="s">
        <v>165</v>
      </c>
      <c r="J634">
        <v>0.0</v>
      </c>
      <c r="L634" t="s">
        <v>165</v>
      </c>
      <c r="M634" t="s">
        <v>165</v>
      </c>
      <c r="N634" t="s">
        <v>165</v>
      </c>
      <c r="P634" t="s">
        <v>165</v>
      </c>
      <c r="Q634" t="s">
        <v>165</v>
      </c>
      <c r="U634">
        <v>0.0</v>
      </c>
    </row>
    <row r="635">
      <c r="A635" t="s">
        <v>165</v>
      </c>
      <c r="B635" t="s">
        <v>165</v>
      </c>
      <c r="C635" t="s">
        <v>165</v>
      </c>
      <c r="E635" t="s">
        <v>165</v>
      </c>
      <c r="F635" t="s">
        <v>165</v>
      </c>
      <c r="J635">
        <v>0.0</v>
      </c>
      <c r="L635" t="s">
        <v>165</v>
      </c>
      <c r="M635" t="s">
        <v>165</v>
      </c>
      <c r="N635" t="s">
        <v>165</v>
      </c>
      <c r="P635" t="s">
        <v>165</v>
      </c>
      <c r="Q635" t="s">
        <v>165</v>
      </c>
      <c r="U635">
        <v>0.0</v>
      </c>
    </row>
    <row r="636">
      <c r="A636" t="s">
        <v>165</v>
      </c>
      <c r="B636" t="s">
        <v>165</v>
      </c>
      <c r="C636" t="s">
        <v>165</v>
      </c>
      <c r="E636" t="s">
        <v>165</v>
      </c>
      <c r="F636" t="s">
        <v>165</v>
      </c>
      <c r="J636">
        <v>0.0</v>
      </c>
      <c r="L636" t="s">
        <v>165</v>
      </c>
      <c r="M636" t="s">
        <v>165</v>
      </c>
      <c r="N636" t="s">
        <v>165</v>
      </c>
      <c r="P636" t="s">
        <v>165</v>
      </c>
      <c r="Q636" t="s">
        <v>165</v>
      </c>
      <c r="U636">
        <v>0.0</v>
      </c>
    </row>
    <row r="637">
      <c r="A637" t="s">
        <v>165</v>
      </c>
      <c r="B637" t="s">
        <v>165</v>
      </c>
      <c r="C637" t="s">
        <v>165</v>
      </c>
      <c r="E637" t="s">
        <v>165</v>
      </c>
      <c r="F637" t="s">
        <v>165</v>
      </c>
      <c r="J637">
        <v>0.0</v>
      </c>
      <c r="L637" t="s">
        <v>165</v>
      </c>
      <c r="M637" t="s">
        <v>165</v>
      </c>
      <c r="N637" t="s">
        <v>165</v>
      </c>
      <c r="P637" t="s">
        <v>165</v>
      </c>
      <c r="Q637" t="s">
        <v>165</v>
      </c>
      <c r="U637">
        <v>0.0</v>
      </c>
    </row>
    <row r="638">
      <c r="A638" t="s">
        <v>165</v>
      </c>
      <c r="B638" t="s">
        <v>165</v>
      </c>
      <c r="C638" t="s">
        <v>165</v>
      </c>
      <c r="E638" t="s">
        <v>165</v>
      </c>
      <c r="F638" t="s">
        <v>165</v>
      </c>
      <c r="J638">
        <v>0.0</v>
      </c>
      <c r="L638" t="s">
        <v>165</v>
      </c>
      <c r="M638" t="s">
        <v>165</v>
      </c>
      <c r="N638" t="s">
        <v>165</v>
      </c>
      <c r="P638" t="s">
        <v>165</v>
      </c>
      <c r="Q638" t="s">
        <v>165</v>
      </c>
      <c r="U638">
        <v>0.0</v>
      </c>
    </row>
    <row r="639">
      <c r="A639" t="s">
        <v>165</v>
      </c>
      <c r="B639" t="s">
        <v>165</v>
      </c>
      <c r="C639" t="s">
        <v>165</v>
      </c>
      <c r="E639" t="s">
        <v>165</v>
      </c>
      <c r="F639" t="s">
        <v>165</v>
      </c>
      <c r="J639">
        <v>0.0</v>
      </c>
      <c r="L639" t="s">
        <v>165</v>
      </c>
      <c r="M639" t="s">
        <v>165</v>
      </c>
      <c r="N639" t="s">
        <v>165</v>
      </c>
      <c r="P639" t="s">
        <v>165</v>
      </c>
      <c r="Q639" t="s">
        <v>165</v>
      </c>
      <c r="U639">
        <v>0.0</v>
      </c>
    </row>
    <row r="640">
      <c r="A640" t="s">
        <v>165</v>
      </c>
      <c r="B640" t="s">
        <v>165</v>
      </c>
      <c r="C640" t="s">
        <v>165</v>
      </c>
      <c r="E640" t="s">
        <v>165</v>
      </c>
      <c r="F640" t="s">
        <v>165</v>
      </c>
      <c r="J640">
        <v>0.0</v>
      </c>
      <c r="L640" t="s">
        <v>165</v>
      </c>
      <c r="M640" t="s">
        <v>165</v>
      </c>
      <c r="N640" t="s">
        <v>165</v>
      </c>
      <c r="P640" t="s">
        <v>165</v>
      </c>
      <c r="Q640" t="s">
        <v>165</v>
      </c>
      <c r="U640">
        <v>0.0</v>
      </c>
    </row>
    <row r="641">
      <c r="A641" t="s">
        <v>165</v>
      </c>
      <c r="B641" t="s">
        <v>165</v>
      </c>
      <c r="C641" t="s">
        <v>165</v>
      </c>
      <c r="E641" t="s">
        <v>165</v>
      </c>
      <c r="F641" t="s">
        <v>165</v>
      </c>
      <c r="J641">
        <v>0.0</v>
      </c>
      <c r="L641" t="s">
        <v>165</v>
      </c>
      <c r="M641" t="s">
        <v>165</v>
      </c>
      <c r="N641" t="s">
        <v>165</v>
      </c>
      <c r="P641" t="s">
        <v>165</v>
      </c>
      <c r="Q641" t="s">
        <v>165</v>
      </c>
      <c r="U641">
        <v>0.0</v>
      </c>
    </row>
    <row r="642">
      <c r="A642" t="s">
        <v>165</v>
      </c>
      <c r="B642" t="s">
        <v>165</v>
      </c>
      <c r="C642" t="s">
        <v>165</v>
      </c>
      <c r="E642" t="s">
        <v>165</v>
      </c>
      <c r="F642" t="s">
        <v>165</v>
      </c>
      <c r="J642">
        <v>0.0</v>
      </c>
      <c r="L642" t="s">
        <v>165</v>
      </c>
      <c r="M642" t="s">
        <v>165</v>
      </c>
      <c r="N642" t="s">
        <v>165</v>
      </c>
      <c r="P642" t="s">
        <v>165</v>
      </c>
      <c r="Q642" t="s">
        <v>165</v>
      </c>
      <c r="U642">
        <v>0.0</v>
      </c>
    </row>
    <row r="643">
      <c r="A643" t="s">
        <v>165</v>
      </c>
      <c r="B643" t="s">
        <v>165</v>
      </c>
      <c r="C643" t="s">
        <v>165</v>
      </c>
      <c r="E643" t="s">
        <v>165</v>
      </c>
      <c r="F643" t="s">
        <v>165</v>
      </c>
      <c r="J643">
        <v>0.0</v>
      </c>
      <c r="L643" t="s">
        <v>165</v>
      </c>
      <c r="M643" t="s">
        <v>165</v>
      </c>
      <c r="N643" t="s">
        <v>165</v>
      </c>
      <c r="P643" t="s">
        <v>165</v>
      </c>
      <c r="Q643" t="s">
        <v>165</v>
      </c>
      <c r="U643">
        <v>0.0</v>
      </c>
    </row>
    <row r="644">
      <c r="A644" t="s">
        <v>165</v>
      </c>
      <c r="B644" t="s">
        <v>165</v>
      </c>
      <c r="C644" t="s">
        <v>165</v>
      </c>
      <c r="E644" t="s">
        <v>165</v>
      </c>
      <c r="F644" t="s">
        <v>165</v>
      </c>
      <c r="J644">
        <v>0.0</v>
      </c>
      <c r="L644" t="s">
        <v>165</v>
      </c>
      <c r="M644" t="s">
        <v>165</v>
      </c>
      <c r="N644" t="s">
        <v>165</v>
      </c>
      <c r="P644" t="s">
        <v>165</v>
      </c>
      <c r="Q644" t="s">
        <v>165</v>
      </c>
      <c r="U644">
        <v>0.0</v>
      </c>
    </row>
    <row r="645">
      <c r="A645" t="s">
        <v>165</v>
      </c>
      <c r="B645" t="s">
        <v>165</v>
      </c>
      <c r="C645" t="s">
        <v>165</v>
      </c>
      <c r="E645" t="s">
        <v>165</v>
      </c>
      <c r="F645" t="s">
        <v>165</v>
      </c>
      <c r="J645">
        <v>0.0</v>
      </c>
      <c r="L645" t="s">
        <v>165</v>
      </c>
      <c r="M645" t="s">
        <v>165</v>
      </c>
      <c r="N645" t="s">
        <v>165</v>
      </c>
      <c r="P645" t="s">
        <v>165</v>
      </c>
      <c r="Q645" t="s">
        <v>165</v>
      </c>
      <c r="U645">
        <v>0.0</v>
      </c>
    </row>
    <row r="646">
      <c r="A646" t="s">
        <v>165</v>
      </c>
      <c r="B646" t="s">
        <v>165</v>
      </c>
      <c r="C646" t="s">
        <v>165</v>
      </c>
      <c r="E646" t="s">
        <v>165</v>
      </c>
      <c r="F646" t="s">
        <v>165</v>
      </c>
      <c r="J646">
        <v>0.0</v>
      </c>
      <c r="L646" t="s">
        <v>165</v>
      </c>
      <c r="M646" t="s">
        <v>165</v>
      </c>
      <c r="N646" t="s">
        <v>165</v>
      </c>
      <c r="P646" t="s">
        <v>165</v>
      </c>
      <c r="Q646" t="s">
        <v>165</v>
      </c>
      <c r="U646">
        <v>0.0</v>
      </c>
    </row>
    <row r="647">
      <c r="A647" t="s">
        <v>165</v>
      </c>
      <c r="B647" t="s">
        <v>165</v>
      </c>
      <c r="C647" t="s">
        <v>165</v>
      </c>
      <c r="E647" t="s">
        <v>165</v>
      </c>
      <c r="F647" t="s">
        <v>165</v>
      </c>
      <c r="J647">
        <v>0.0</v>
      </c>
      <c r="L647" t="s">
        <v>165</v>
      </c>
      <c r="M647" t="s">
        <v>165</v>
      </c>
      <c r="N647" t="s">
        <v>165</v>
      </c>
      <c r="P647" t="s">
        <v>165</v>
      </c>
      <c r="Q647" t="s">
        <v>165</v>
      </c>
      <c r="U647">
        <v>0.0</v>
      </c>
    </row>
    <row r="648">
      <c r="A648" t="s">
        <v>165</v>
      </c>
      <c r="B648" t="s">
        <v>165</v>
      </c>
      <c r="C648" t="s">
        <v>165</v>
      </c>
      <c r="E648" t="s">
        <v>165</v>
      </c>
      <c r="F648" t="s">
        <v>165</v>
      </c>
      <c r="J648">
        <v>0.0</v>
      </c>
      <c r="L648" t="s">
        <v>165</v>
      </c>
      <c r="M648" t="s">
        <v>165</v>
      </c>
      <c r="N648" t="s">
        <v>165</v>
      </c>
      <c r="P648" t="s">
        <v>165</v>
      </c>
      <c r="Q648" t="s">
        <v>165</v>
      </c>
      <c r="U648">
        <v>0.0</v>
      </c>
    </row>
    <row r="649">
      <c r="A649" t="s">
        <v>165</v>
      </c>
      <c r="B649" t="s">
        <v>165</v>
      </c>
      <c r="C649" t="s">
        <v>165</v>
      </c>
      <c r="E649" t="s">
        <v>165</v>
      </c>
      <c r="F649" t="s">
        <v>165</v>
      </c>
      <c r="J649">
        <v>0.0</v>
      </c>
      <c r="L649" t="s">
        <v>165</v>
      </c>
      <c r="M649" t="s">
        <v>165</v>
      </c>
      <c r="N649" t="s">
        <v>165</v>
      </c>
      <c r="P649" t="s">
        <v>165</v>
      </c>
      <c r="Q649" t="s">
        <v>165</v>
      </c>
      <c r="U649">
        <v>0.0</v>
      </c>
    </row>
    <row r="650">
      <c r="A650" t="s">
        <v>165</v>
      </c>
      <c r="B650" t="s">
        <v>165</v>
      </c>
      <c r="C650" t="s">
        <v>165</v>
      </c>
      <c r="E650" t="s">
        <v>165</v>
      </c>
      <c r="F650" t="s">
        <v>165</v>
      </c>
      <c r="J650">
        <v>0.0</v>
      </c>
      <c r="L650" t="s">
        <v>165</v>
      </c>
      <c r="M650" t="s">
        <v>165</v>
      </c>
      <c r="N650" t="s">
        <v>165</v>
      </c>
      <c r="P650" t="s">
        <v>165</v>
      </c>
      <c r="Q650" t="s">
        <v>165</v>
      </c>
      <c r="U650">
        <v>0.0</v>
      </c>
    </row>
    <row r="651">
      <c r="A651" t="s">
        <v>165</v>
      </c>
      <c r="B651" t="s">
        <v>165</v>
      </c>
      <c r="C651" t="s">
        <v>165</v>
      </c>
      <c r="E651" t="s">
        <v>165</v>
      </c>
      <c r="F651" t="s">
        <v>165</v>
      </c>
      <c r="J651">
        <v>0.0</v>
      </c>
      <c r="L651" t="s">
        <v>165</v>
      </c>
      <c r="M651" t="s">
        <v>165</v>
      </c>
      <c r="N651" t="s">
        <v>165</v>
      </c>
      <c r="P651" t="s">
        <v>165</v>
      </c>
      <c r="Q651" t="s">
        <v>165</v>
      </c>
      <c r="U651">
        <v>0.0</v>
      </c>
    </row>
    <row r="652">
      <c r="A652" t="s">
        <v>165</v>
      </c>
      <c r="B652" t="s">
        <v>165</v>
      </c>
      <c r="C652" t="s">
        <v>165</v>
      </c>
      <c r="E652" t="s">
        <v>165</v>
      </c>
      <c r="F652" t="s">
        <v>165</v>
      </c>
      <c r="J652">
        <v>0.0</v>
      </c>
      <c r="L652" t="s">
        <v>165</v>
      </c>
      <c r="M652" t="s">
        <v>165</v>
      </c>
      <c r="N652" t="s">
        <v>165</v>
      </c>
      <c r="P652" t="s">
        <v>165</v>
      </c>
      <c r="Q652" t="s">
        <v>165</v>
      </c>
      <c r="U652">
        <v>0.0</v>
      </c>
    </row>
    <row r="653">
      <c r="A653" t="s">
        <v>165</v>
      </c>
      <c r="B653" t="s">
        <v>165</v>
      </c>
      <c r="C653" t="s">
        <v>165</v>
      </c>
      <c r="E653" t="s">
        <v>165</v>
      </c>
      <c r="F653" t="s">
        <v>165</v>
      </c>
      <c r="J653">
        <v>0.0</v>
      </c>
      <c r="L653" t="s">
        <v>165</v>
      </c>
      <c r="M653" t="s">
        <v>165</v>
      </c>
      <c r="N653" t="s">
        <v>165</v>
      </c>
      <c r="P653" t="s">
        <v>165</v>
      </c>
      <c r="Q653" t="s">
        <v>165</v>
      </c>
      <c r="U653">
        <v>0.0</v>
      </c>
    </row>
    <row r="654">
      <c r="A654" t="s">
        <v>165</v>
      </c>
      <c r="B654" t="s">
        <v>165</v>
      </c>
      <c r="C654" t="s">
        <v>165</v>
      </c>
      <c r="E654" t="s">
        <v>165</v>
      </c>
      <c r="F654" t="s">
        <v>165</v>
      </c>
      <c r="J654">
        <v>0.0</v>
      </c>
      <c r="L654" t="s">
        <v>165</v>
      </c>
      <c r="M654" t="s">
        <v>165</v>
      </c>
      <c r="N654" t="s">
        <v>165</v>
      </c>
      <c r="P654" t="s">
        <v>165</v>
      </c>
      <c r="Q654" t="s">
        <v>165</v>
      </c>
      <c r="U654">
        <v>0.0</v>
      </c>
    </row>
    <row r="655">
      <c r="A655" t="s">
        <v>165</v>
      </c>
      <c r="B655" t="s">
        <v>165</v>
      </c>
      <c r="C655" t="s">
        <v>165</v>
      </c>
      <c r="E655" t="s">
        <v>165</v>
      </c>
      <c r="F655" t="s">
        <v>165</v>
      </c>
      <c r="J655">
        <v>0.0</v>
      </c>
      <c r="L655" t="s">
        <v>165</v>
      </c>
      <c r="M655" t="s">
        <v>165</v>
      </c>
      <c r="N655" t="s">
        <v>165</v>
      </c>
      <c r="P655" t="s">
        <v>165</v>
      </c>
      <c r="Q655" t="s">
        <v>165</v>
      </c>
      <c r="U655">
        <v>0.0</v>
      </c>
    </row>
    <row r="656">
      <c r="A656" t="s">
        <v>165</v>
      </c>
      <c r="B656" t="s">
        <v>165</v>
      </c>
      <c r="C656" t="s">
        <v>165</v>
      </c>
      <c r="E656" t="s">
        <v>165</v>
      </c>
      <c r="F656" t="s">
        <v>165</v>
      </c>
      <c r="J656">
        <v>0.0</v>
      </c>
      <c r="L656" t="s">
        <v>165</v>
      </c>
      <c r="M656" t="s">
        <v>165</v>
      </c>
      <c r="N656" t="s">
        <v>165</v>
      </c>
      <c r="P656" t="s">
        <v>165</v>
      </c>
      <c r="Q656" t="s">
        <v>165</v>
      </c>
      <c r="U656">
        <v>0.0</v>
      </c>
    </row>
    <row r="657">
      <c r="A657" t="s">
        <v>165</v>
      </c>
      <c r="B657" t="s">
        <v>165</v>
      </c>
      <c r="C657" t="s">
        <v>165</v>
      </c>
      <c r="E657" t="s">
        <v>165</v>
      </c>
      <c r="F657" t="s">
        <v>165</v>
      </c>
      <c r="J657">
        <v>0.0</v>
      </c>
      <c r="L657" t="s">
        <v>165</v>
      </c>
      <c r="M657" t="s">
        <v>165</v>
      </c>
      <c r="N657" t="s">
        <v>165</v>
      </c>
      <c r="P657" t="s">
        <v>165</v>
      </c>
      <c r="Q657" t="s">
        <v>165</v>
      </c>
      <c r="U657">
        <v>0.0</v>
      </c>
    </row>
    <row r="658">
      <c r="A658" t="s">
        <v>165</v>
      </c>
      <c r="B658" t="s">
        <v>165</v>
      </c>
      <c r="C658" t="s">
        <v>165</v>
      </c>
      <c r="E658" t="s">
        <v>165</v>
      </c>
      <c r="F658" t="s">
        <v>165</v>
      </c>
      <c r="J658">
        <v>0.0</v>
      </c>
      <c r="L658" t="s">
        <v>165</v>
      </c>
      <c r="M658" t="s">
        <v>165</v>
      </c>
      <c r="N658" t="s">
        <v>165</v>
      </c>
      <c r="P658" t="s">
        <v>165</v>
      </c>
      <c r="Q658" t="s">
        <v>165</v>
      </c>
      <c r="U658">
        <v>0.0</v>
      </c>
    </row>
    <row r="659">
      <c r="A659" t="s">
        <v>165</v>
      </c>
      <c r="B659" t="s">
        <v>165</v>
      </c>
      <c r="C659" t="s">
        <v>165</v>
      </c>
      <c r="E659" t="s">
        <v>165</v>
      </c>
      <c r="F659" t="s">
        <v>165</v>
      </c>
      <c r="J659">
        <v>0.0</v>
      </c>
      <c r="L659" t="s">
        <v>165</v>
      </c>
      <c r="M659" t="s">
        <v>165</v>
      </c>
      <c r="N659" t="s">
        <v>165</v>
      </c>
      <c r="P659" t="s">
        <v>165</v>
      </c>
      <c r="Q659" t="s">
        <v>165</v>
      </c>
      <c r="U659">
        <v>0.0</v>
      </c>
    </row>
    <row r="660">
      <c r="A660" t="s">
        <v>165</v>
      </c>
      <c r="B660" t="s">
        <v>165</v>
      </c>
      <c r="C660" t="s">
        <v>165</v>
      </c>
      <c r="E660" t="s">
        <v>165</v>
      </c>
      <c r="F660" t="s">
        <v>165</v>
      </c>
      <c r="J660">
        <v>0.0</v>
      </c>
      <c r="L660" t="s">
        <v>165</v>
      </c>
      <c r="M660" t="s">
        <v>165</v>
      </c>
      <c r="N660" t="s">
        <v>165</v>
      </c>
      <c r="P660" t="s">
        <v>165</v>
      </c>
      <c r="Q660" t="s">
        <v>165</v>
      </c>
      <c r="U660">
        <v>0.0</v>
      </c>
    </row>
    <row r="661">
      <c r="A661" t="s">
        <v>165</v>
      </c>
      <c r="B661" t="s">
        <v>165</v>
      </c>
      <c r="C661" t="s">
        <v>165</v>
      </c>
      <c r="E661" t="s">
        <v>165</v>
      </c>
      <c r="F661" t="s">
        <v>165</v>
      </c>
      <c r="J661">
        <v>0.0</v>
      </c>
      <c r="L661" t="s">
        <v>165</v>
      </c>
      <c r="M661" t="s">
        <v>165</v>
      </c>
      <c r="N661" t="s">
        <v>165</v>
      </c>
      <c r="P661" t="s">
        <v>165</v>
      </c>
      <c r="Q661" t="s">
        <v>165</v>
      </c>
      <c r="U661">
        <v>0.0</v>
      </c>
    </row>
    <row r="662">
      <c r="A662" t="s">
        <v>165</v>
      </c>
      <c r="B662" t="s">
        <v>165</v>
      </c>
      <c r="C662" t="s">
        <v>165</v>
      </c>
      <c r="E662" t="s">
        <v>165</v>
      </c>
      <c r="F662" t="s">
        <v>165</v>
      </c>
      <c r="J662">
        <v>0.0</v>
      </c>
      <c r="L662" t="s">
        <v>165</v>
      </c>
      <c r="M662" t="s">
        <v>165</v>
      </c>
      <c r="N662" t="s">
        <v>165</v>
      </c>
      <c r="P662" t="s">
        <v>165</v>
      </c>
      <c r="Q662" t="s">
        <v>165</v>
      </c>
      <c r="U662">
        <v>0.0</v>
      </c>
    </row>
    <row r="663">
      <c r="A663" t="s">
        <v>165</v>
      </c>
      <c r="B663" t="s">
        <v>165</v>
      </c>
      <c r="C663" t="s">
        <v>165</v>
      </c>
      <c r="E663" t="s">
        <v>165</v>
      </c>
      <c r="F663" t="s">
        <v>165</v>
      </c>
      <c r="J663">
        <v>0.0</v>
      </c>
      <c r="L663" t="s">
        <v>165</v>
      </c>
      <c r="M663" t="s">
        <v>165</v>
      </c>
      <c r="N663" t="s">
        <v>165</v>
      </c>
      <c r="P663" t="s">
        <v>165</v>
      </c>
      <c r="Q663" t="s">
        <v>165</v>
      </c>
      <c r="U663">
        <v>0.0</v>
      </c>
    </row>
    <row r="664">
      <c r="A664" t="s">
        <v>165</v>
      </c>
      <c r="B664" t="s">
        <v>165</v>
      </c>
      <c r="C664" t="s">
        <v>165</v>
      </c>
      <c r="E664" t="s">
        <v>165</v>
      </c>
      <c r="F664" t="s">
        <v>165</v>
      </c>
      <c r="J664">
        <v>0.0</v>
      </c>
      <c r="L664" t="s">
        <v>165</v>
      </c>
      <c r="M664" t="s">
        <v>165</v>
      </c>
      <c r="N664" t="s">
        <v>165</v>
      </c>
      <c r="P664" t="s">
        <v>165</v>
      </c>
      <c r="Q664" t="s">
        <v>165</v>
      </c>
      <c r="U664">
        <v>0.0</v>
      </c>
    </row>
    <row r="665">
      <c r="A665" t="s">
        <v>165</v>
      </c>
      <c r="B665" t="s">
        <v>165</v>
      </c>
      <c r="C665" t="s">
        <v>165</v>
      </c>
      <c r="E665" t="s">
        <v>165</v>
      </c>
      <c r="F665" t="s">
        <v>165</v>
      </c>
      <c r="J665">
        <v>0.0</v>
      </c>
      <c r="L665" t="s">
        <v>165</v>
      </c>
      <c r="M665" t="s">
        <v>165</v>
      </c>
      <c r="N665" t="s">
        <v>165</v>
      </c>
      <c r="P665" t="s">
        <v>165</v>
      </c>
      <c r="Q665" t="s">
        <v>165</v>
      </c>
      <c r="U665">
        <v>0.0</v>
      </c>
    </row>
    <row r="666">
      <c r="A666" t="s">
        <v>165</v>
      </c>
      <c r="B666" t="s">
        <v>165</v>
      </c>
      <c r="C666" t="s">
        <v>165</v>
      </c>
      <c r="E666" t="s">
        <v>165</v>
      </c>
      <c r="F666" t="s">
        <v>165</v>
      </c>
      <c r="J666">
        <v>0.0</v>
      </c>
      <c r="L666" t="s">
        <v>165</v>
      </c>
      <c r="M666" t="s">
        <v>165</v>
      </c>
      <c r="N666" t="s">
        <v>165</v>
      </c>
      <c r="P666" t="s">
        <v>165</v>
      </c>
      <c r="Q666" t="s">
        <v>165</v>
      </c>
      <c r="U666">
        <v>0.0</v>
      </c>
    </row>
    <row r="667">
      <c r="A667" t="s">
        <v>165</v>
      </c>
      <c r="B667" t="s">
        <v>165</v>
      </c>
      <c r="C667" t="s">
        <v>165</v>
      </c>
      <c r="E667" t="s">
        <v>165</v>
      </c>
      <c r="F667" t="s">
        <v>165</v>
      </c>
      <c r="J667">
        <v>0.0</v>
      </c>
      <c r="L667" t="s">
        <v>165</v>
      </c>
      <c r="M667" t="s">
        <v>165</v>
      </c>
      <c r="N667" t="s">
        <v>165</v>
      </c>
      <c r="P667" t="s">
        <v>165</v>
      </c>
      <c r="Q667" t="s">
        <v>165</v>
      </c>
      <c r="U667">
        <v>0.0</v>
      </c>
    </row>
    <row r="668">
      <c r="A668" t="s">
        <v>165</v>
      </c>
      <c r="B668" t="s">
        <v>165</v>
      </c>
      <c r="C668" t="s">
        <v>165</v>
      </c>
      <c r="E668" t="s">
        <v>165</v>
      </c>
      <c r="F668" t="s">
        <v>165</v>
      </c>
      <c r="J668">
        <v>0.0</v>
      </c>
      <c r="L668" t="s">
        <v>165</v>
      </c>
      <c r="M668" t="s">
        <v>165</v>
      </c>
      <c r="N668" t="s">
        <v>165</v>
      </c>
      <c r="P668" t="s">
        <v>165</v>
      </c>
      <c r="Q668" t="s">
        <v>165</v>
      </c>
      <c r="U668">
        <v>0.0</v>
      </c>
    </row>
    <row r="669">
      <c r="A669" t="s">
        <v>165</v>
      </c>
      <c r="B669" t="s">
        <v>165</v>
      </c>
      <c r="C669" t="s">
        <v>165</v>
      </c>
      <c r="E669" t="s">
        <v>165</v>
      </c>
      <c r="F669" t="s">
        <v>165</v>
      </c>
      <c r="J669">
        <v>0.0</v>
      </c>
      <c r="L669" t="s">
        <v>165</v>
      </c>
      <c r="M669" t="s">
        <v>165</v>
      </c>
      <c r="N669" t="s">
        <v>165</v>
      </c>
      <c r="P669" t="s">
        <v>165</v>
      </c>
      <c r="Q669" t="s">
        <v>165</v>
      </c>
      <c r="U669">
        <v>0.0</v>
      </c>
    </row>
    <row r="670">
      <c r="A670" t="s">
        <v>165</v>
      </c>
      <c r="B670" t="s">
        <v>165</v>
      </c>
      <c r="C670" t="s">
        <v>165</v>
      </c>
      <c r="E670" t="s">
        <v>165</v>
      </c>
      <c r="F670" t="s">
        <v>165</v>
      </c>
      <c r="J670">
        <v>0.0</v>
      </c>
      <c r="L670" t="s">
        <v>165</v>
      </c>
      <c r="M670" t="s">
        <v>165</v>
      </c>
      <c r="N670" t="s">
        <v>165</v>
      </c>
      <c r="P670" t="s">
        <v>165</v>
      </c>
      <c r="Q670" t="s">
        <v>165</v>
      </c>
      <c r="U670">
        <v>0.0</v>
      </c>
    </row>
    <row r="671">
      <c r="A671" t="s">
        <v>165</v>
      </c>
      <c r="B671" t="s">
        <v>165</v>
      </c>
      <c r="C671" t="s">
        <v>165</v>
      </c>
      <c r="E671" t="s">
        <v>165</v>
      </c>
      <c r="F671" t="s">
        <v>165</v>
      </c>
      <c r="J671">
        <v>0.0</v>
      </c>
      <c r="L671" t="s">
        <v>165</v>
      </c>
      <c r="M671" t="s">
        <v>165</v>
      </c>
      <c r="N671" t="s">
        <v>165</v>
      </c>
      <c r="P671" t="s">
        <v>165</v>
      </c>
      <c r="Q671" t="s">
        <v>165</v>
      </c>
      <c r="U671">
        <v>0.0</v>
      </c>
    </row>
    <row r="672">
      <c r="A672" t="s">
        <v>165</v>
      </c>
      <c r="B672" t="s">
        <v>165</v>
      </c>
      <c r="C672" t="s">
        <v>165</v>
      </c>
      <c r="E672" t="s">
        <v>165</v>
      </c>
      <c r="F672" t="s">
        <v>165</v>
      </c>
      <c r="J672">
        <v>0.0</v>
      </c>
      <c r="L672" t="s">
        <v>165</v>
      </c>
      <c r="M672" t="s">
        <v>165</v>
      </c>
      <c r="N672" t="s">
        <v>165</v>
      </c>
      <c r="P672" t="s">
        <v>165</v>
      </c>
      <c r="Q672" t="s">
        <v>165</v>
      </c>
      <c r="U672">
        <v>0.0</v>
      </c>
    </row>
    <row r="673">
      <c r="A673" t="s">
        <v>165</v>
      </c>
      <c r="B673" t="s">
        <v>165</v>
      </c>
      <c r="C673" t="s">
        <v>165</v>
      </c>
      <c r="E673" t="s">
        <v>165</v>
      </c>
      <c r="F673" t="s">
        <v>165</v>
      </c>
      <c r="J673">
        <v>0.0</v>
      </c>
      <c r="L673" t="s">
        <v>165</v>
      </c>
      <c r="M673" t="s">
        <v>165</v>
      </c>
      <c r="N673" t="s">
        <v>165</v>
      </c>
      <c r="P673" t="s">
        <v>165</v>
      </c>
      <c r="Q673" t="s">
        <v>165</v>
      </c>
      <c r="U673">
        <v>0.0</v>
      </c>
    </row>
    <row r="674">
      <c r="A674" t="s">
        <v>165</v>
      </c>
      <c r="B674" t="s">
        <v>165</v>
      </c>
      <c r="C674" t="s">
        <v>165</v>
      </c>
      <c r="E674" t="s">
        <v>165</v>
      </c>
      <c r="F674" t="s">
        <v>165</v>
      </c>
      <c r="J674">
        <v>0.0</v>
      </c>
      <c r="L674" t="s">
        <v>165</v>
      </c>
      <c r="M674" t="s">
        <v>165</v>
      </c>
      <c r="N674" t="s">
        <v>165</v>
      </c>
      <c r="P674" t="s">
        <v>165</v>
      </c>
      <c r="Q674" t="s">
        <v>165</v>
      </c>
      <c r="U674">
        <v>0.0</v>
      </c>
    </row>
    <row r="675">
      <c r="A675" t="s">
        <v>165</v>
      </c>
      <c r="B675" t="s">
        <v>165</v>
      </c>
      <c r="C675" t="s">
        <v>165</v>
      </c>
      <c r="E675" t="s">
        <v>165</v>
      </c>
      <c r="F675" t="s">
        <v>165</v>
      </c>
      <c r="J675">
        <v>0.0</v>
      </c>
      <c r="L675" t="s">
        <v>165</v>
      </c>
      <c r="M675" t="s">
        <v>165</v>
      </c>
      <c r="N675" t="s">
        <v>165</v>
      </c>
      <c r="P675" t="s">
        <v>165</v>
      </c>
      <c r="Q675" t="s">
        <v>165</v>
      </c>
      <c r="U675">
        <v>0.0</v>
      </c>
    </row>
    <row r="676">
      <c r="A676" t="s">
        <v>165</v>
      </c>
      <c r="B676" t="s">
        <v>165</v>
      </c>
      <c r="C676" t="s">
        <v>165</v>
      </c>
      <c r="E676" t="s">
        <v>165</v>
      </c>
      <c r="F676" t="s">
        <v>165</v>
      </c>
      <c r="J676">
        <v>0.0</v>
      </c>
      <c r="L676" t="s">
        <v>165</v>
      </c>
      <c r="M676" t="s">
        <v>165</v>
      </c>
      <c r="N676" t="s">
        <v>165</v>
      </c>
      <c r="P676" t="s">
        <v>165</v>
      </c>
      <c r="Q676" t="s">
        <v>165</v>
      </c>
      <c r="U676">
        <v>0.0</v>
      </c>
    </row>
    <row r="677">
      <c r="A677" t="s">
        <v>165</v>
      </c>
      <c r="B677" t="s">
        <v>165</v>
      </c>
      <c r="C677" t="s">
        <v>165</v>
      </c>
      <c r="E677" t="s">
        <v>165</v>
      </c>
      <c r="F677" t="s">
        <v>165</v>
      </c>
      <c r="J677">
        <v>0.0</v>
      </c>
      <c r="L677" t="s">
        <v>165</v>
      </c>
      <c r="M677" t="s">
        <v>165</v>
      </c>
      <c r="N677" t="s">
        <v>165</v>
      </c>
      <c r="P677" t="s">
        <v>165</v>
      </c>
      <c r="Q677" t="s">
        <v>165</v>
      </c>
      <c r="U677">
        <v>0.0</v>
      </c>
    </row>
    <row r="678">
      <c r="A678" t="s">
        <v>165</v>
      </c>
      <c r="B678" t="s">
        <v>165</v>
      </c>
      <c r="C678" t="s">
        <v>165</v>
      </c>
      <c r="E678" t="s">
        <v>165</v>
      </c>
      <c r="F678" t="s">
        <v>165</v>
      </c>
      <c r="J678">
        <v>0.0</v>
      </c>
      <c r="L678" t="s">
        <v>165</v>
      </c>
      <c r="M678" t="s">
        <v>165</v>
      </c>
      <c r="N678" t="s">
        <v>165</v>
      </c>
      <c r="P678" t="s">
        <v>165</v>
      </c>
      <c r="Q678" t="s">
        <v>165</v>
      </c>
      <c r="U678">
        <v>0.0</v>
      </c>
    </row>
    <row r="679">
      <c r="A679" t="s">
        <v>165</v>
      </c>
      <c r="B679" t="s">
        <v>165</v>
      </c>
      <c r="C679" t="s">
        <v>165</v>
      </c>
      <c r="E679" t="s">
        <v>165</v>
      </c>
      <c r="F679" t="s">
        <v>165</v>
      </c>
      <c r="J679">
        <v>0.0</v>
      </c>
      <c r="L679" t="s">
        <v>165</v>
      </c>
      <c r="M679" t="s">
        <v>165</v>
      </c>
      <c r="N679" t="s">
        <v>165</v>
      </c>
      <c r="P679" t="s">
        <v>165</v>
      </c>
      <c r="Q679" t="s">
        <v>165</v>
      </c>
      <c r="U679">
        <v>0.0</v>
      </c>
    </row>
    <row r="680">
      <c r="A680" t="s">
        <v>165</v>
      </c>
      <c r="B680" t="s">
        <v>165</v>
      </c>
      <c r="C680" t="s">
        <v>165</v>
      </c>
      <c r="E680" t="s">
        <v>165</v>
      </c>
      <c r="F680" t="s">
        <v>165</v>
      </c>
      <c r="J680">
        <v>0.0</v>
      </c>
      <c r="L680" t="s">
        <v>165</v>
      </c>
      <c r="M680" t="s">
        <v>165</v>
      </c>
      <c r="N680" t="s">
        <v>165</v>
      </c>
      <c r="P680" t="s">
        <v>165</v>
      </c>
      <c r="Q680" t="s">
        <v>165</v>
      </c>
      <c r="U680">
        <v>0.0</v>
      </c>
    </row>
    <row r="681">
      <c r="A681" t="s">
        <v>165</v>
      </c>
      <c r="B681" t="s">
        <v>165</v>
      </c>
      <c r="C681" t="s">
        <v>165</v>
      </c>
      <c r="E681" t="s">
        <v>165</v>
      </c>
      <c r="F681" t="s">
        <v>165</v>
      </c>
      <c r="J681">
        <v>0.0</v>
      </c>
      <c r="L681" t="s">
        <v>165</v>
      </c>
      <c r="M681" t="s">
        <v>165</v>
      </c>
      <c r="N681" t="s">
        <v>165</v>
      </c>
      <c r="P681" t="s">
        <v>165</v>
      </c>
      <c r="Q681" t="s">
        <v>165</v>
      </c>
      <c r="U681">
        <v>0.0</v>
      </c>
    </row>
    <row r="682">
      <c r="A682" t="s">
        <v>165</v>
      </c>
      <c r="B682" t="s">
        <v>165</v>
      </c>
      <c r="C682" t="s">
        <v>165</v>
      </c>
      <c r="E682" t="s">
        <v>165</v>
      </c>
      <c r="F682" t="s">
        <v>165</v>
      </c>
      <c r="J682">
        <v>0.0</v>
      </c>
      <c r="L682" t="s">
        <v>165</v>
      </c>
      <c r="M682" t="s">
        <v>165</v>
      </c>
      <c r="N682" t="s">
        <v>165</v>
      </c>
      <c r="P682" t="s">
        <v>165</v>
      </c>
      <c r="Q682" t="s">
        <v>165</v>
      </c>
      <c r="U682">
        <v>0.0</v>
      </c>
    </row>
    <row r="683">
      <c r="A683" t="s">
        <v>165</v>
      </c>
      <c r="B683" t="s">
        <v>165</v>
      </c>
      <c r="C683" t="s">
        <v>165</v>
      </c>
      <c r="E683" t="s">
        <v>165</v>
      </c>
      <c r="F683" t="s">
        <v>165</v>
      </c>
      <c r="J683">
        <v>0.0</v>
      </c>
      <c r="L683" t="s">
        <v>165</v>
      </c>
      <c r="M683" t="s">
        <v>165</v>
      </c>
      <c r="N683" t="s">
        <v>165</v>
      </c>
      <c r="P683" t="s">
        <v>165</v>
      </c>
      <c r="Q683" t="s">
        <v>165</v>
      </c>
      <c r="U683">
        <v>0.0</v>
      </c>
    </row>
    <row r="684">
      <c r="A684" t="s">
        <v>165</v>
      </c>
      <c r="B684" t="s">
        <v>165</v>
      </c>
      <c r="C684" t="s">
        <v>165</v>
      </c>
      <c r="E684" t="s">
        <v>165</v>
      </c>
      <c r="F684" t="s">
        <v>165</v>
      </c>
      <c r="J684">
        <v>0.0</v>
      </c>
      <c r="L684" t="s">
        <v>165</v>
      </c>
      <c r="M684" t="s">
        <v>165</v>
      </c>
      <c r="N684" t="s">
        <v>165</v>
      </c>
      <c r="P684" t="s">
        <v>165</v>
      </c>
      <c r="Q684" t="s">
        <v>165</v>
      </c>
      <c r="U684">
        <v>0.0</v>
      </c>
    </row>
    <row r="685">
      <c r="A685" t="s">
        <v>165</v>
      </c>
      <c r="B685" t="s">
        <v>165</v>
      </c>
      <c r="C685" t="s">
        <v>165</v>
      </c>
      <c r="E685" t="s">
        <v>165</v>
      </c>
      <c r="F685" t="s">
        <v>165</v>
      </c>
      <c r="J685">
        <v>0.0</v>
      </c>
      <c r="L685" t="s">
        <v>165</v>
      </c>
      <c r="M685" t="s">
        <v>165</v>
      </c>
      <c r="N685" t="s">
        <v>165</v>
      </c>
      <c r="P685" t="s">
        <v>165</v>
      </c>
      <c r="Q685" t="s">
        <v>165</v>
      </c>
      <c r="U685">
        <v>0.0</v>
      </c>
    </row>
    <row r="686">
      <c r="A686" t="s">
        <v>165</v>
      </c>
      <c r="B686" t="s">
        <v>165</v>
      </c>
      <c r="C686" t="s">
        <v>165</v>
      </c>
      <c r="E686" t="s">
        <v>165</v>
      </c>
      <c r="F686" t="s">
        <v>165</v>
      </c>
      <c r="J686">
        <v>0.0</v>
      </c>
      <c r="L686" t="s">
        <v>165</v>
      </c>
      <c r="M686" t="s">
        <v>165</v>
      </c>
      <c r="N686" t="s">
        <v>165</v>
      </c>
      <c r="P686" t="s">
        <v>165</v>
      </c>
      <c r="Q686" t="s">
        <v>165</v>
      </c>
      <c r="U686">
        <v>0.0</v>
      </c>
    </row>
    <row r="687">
      <c r="A687" t="s">
        <v>165</v>
      </c>
      <c r="B687" t="s">
        <v>165</v>
      </c>
      <c r="C687" t="s">
        <v>165</v>
      </c>
      <c r="E687" t="s">
        <v>165</v>
      </c>
      <c r="F687" t="s">
        <v>165</v>
      </c>
      <c r="J687">
        <v>0.0</v>
      </c>
      <c r="L687" t="s">
        <v>165</v>
      </c>
      <c r="M687" t="s">
        <v>165</v>
      </c>
      <c r="N687" t="s">
        <v>165</v>
      </c>
      <c r="P687" t="s">
        <v>165</v>
      </c>
      <c r="Q687" t="s">
        <v>165</v>
      </c>
      <c r="U687">
        <v>0.0</v>
      </c>
    </row>
    <row r="688">
      <c r="A688" t="s">
        <v>165</v>
      </c>
      <c r="B688" t="s">
        <v>165</v>
      </c>
      <c r="C688" t="s">
        <v>165</v>
      </c>
      <c r="E688" t="s">
        <v>165</v>
      </c>
      <c r="F688" t="s">
        <v>165</v>
      </c>
      <c r="J688">
        <v>0.0</v>
      </c>
      <c r="L688" t="s">
        <v>165</v>
      </c>
      <c r="M688" t="s">
        <v>165</v>
      </c>
      <c r="N688" t="s">
        <v>165</v>
      </c>
      <c r="P688" t="s">
        <v>165</v>
      </c>
      <c r="Q688" t="s">
        <v>165</v>
      </c>
      <c r="U688">
        <v>0.0</v>
      </c>
    </row>
    <row r="689">
      <c r="A689" t="s">
        <v>165</v>
      </c>
      <c r="B689" t="s">
        <v>165</v>
      </c>
      <c r="C689" t="s">
        <v>165</v>
      </c>
      <c r="E689" t="s">
        <v>165</v>
      </c>
      <c r="F689" t="s">
        <v>165</v>
      </c>
      <c r="J689">
        <v>0.0</v>
      </c>
      <c r="L689" t="s">
        <v>165</v>
      </c>
      <c r="M689" t="s">
        <v>165</v>
      </c>
      <c r="N689" t="s">
        <v>165</v>
      </c>
      <c r="P689" t="s">
        <v>165</v>
      </c>
      <c r="Q689" t="s">
        <v>165</v>
      </c>
      <c r="U689">
        <v>0.0</v>
      </c>
    </row>
    <row r="690">
      <c r="A690" t="s">
        <v>165</v>
      </c>
      <c r="B690" t="s">
        <v>165</v>
      </c>
      <c r="C690" t="s">
        <v>165</v>
      </c>
      <c r="E690" t="s">
        <v>165</v>
      </c>
      <c r="F690" t="s">
        <v>165</v>
      </c>
      <c r="J690">
        <v>0.0</v>
      </c>
      <c r="L690" t="s">
        <v>165</v>
      </c>
      <c r="M690" t="s">
        <v>165</v>
      </c>
      <c r="N690" t="s">
        <v>165</v>
      </c>
      <c r="P690" t="s">
        <v>165</v>
      </c>
      <c r="Q690" t="s">
        <v>165</v>
      </c>
      <c r="U690">
        <v>0.0</v>
      </c>
    </row>
    <row r="691">
      <c r="A691" t="s">
        <v>165</v>
      </c>
      <c r="B691" t="s">
        <v>165</v>
      </c>
      <c r="C691" t="s">
        <v>165</v>
      </c>
      <c r="E691" t="s">
        <v>165</v>
      </c>
      <c r="F691" t="s">
        <v>165</v>
      </c>
      <c r="J691">
        <v>0.0</v>
      </c>
      <c r="L691" t="s">
        <v>165</v>
      </c>
      <c r="M691" t="s">
        <v>165</v>
      </c>
      <c r="N691" t="s">
        <v>165</v>
      </c>
      <c r="P691" t="s">
        <v>165</v>
      </c>
      <c r="Q691" t="s">
        <v>165</v>
      </c>
      <c r="U691">
        <v>0.0</v>
      </c>
    </row>
    <row r="692">
      <c r="A692" t="s">
        <v>165</v>
      </c>
      <c r="B692" t="s">
        <v>165</v>
      </c>
      <c r="C692" t="s">
        <v>165</v>
      </c>
      <c r="E692" t="s">
        <v>165</v>
      </c>
      <c r="F692" t="s">
        <v>165</v>
      </c>
      <c r="J692">
        <v>0.0</v>
      </c>
      <c r="L692" t="s">
        <v>165</v>
      </c>
      <c r="M692" t="s">
        <v>165</v>
      </c>
      <c r="N692" t="s">
        <v>165</v>
      </c>
      <c r="P692" t="s">
        <v>165</v>
      </c>
      <c r="Q692" t="s">
        <v>165</v>
      </c>
      <c r="U692">
        <v>0.0</v>
      </c>
    </row>
    <row r="693">
      <c r="A693" t="s">
        <v>165</v>
      </c>
      <c r="B693" t="s">
        <v>165</v>
      </c>
      <c r="C693" t="s">
        <v>165</v>
      </c>
      <c r="E693" t="s">
        <v>165</v>
      </c>
      <c r="F693" t="s">
        <v>165</v>
      </c>
      <c r="J693">
        <v>0.0</v>
      </c>
      <c r="L693" t="s">
        <v>165</v>
      </c>
      <c r="M693" t="s">
        <v>165</v>
      </c>
      <c r="N693" t="s">
        <v>165</v>
      </c>
      <c r="P693" t="s">
        <v>165</v>
      </c>
      <c r="Q693" t="s">
        <v>165</v>
      </c>
      <c r="U693">
        <v>0.0</v>
      </c>
    </row>
    <row r="694">
      <c r="A694" t="s">
        <v>165</v>
      </c>
      <c r="B694" t="s">
        <v>165</v>
      </c>
      <c r="C694" t="s">
        <v>165</v>
      </c>
      <c r="E694" t="s">
        <v>165</v>
      </c>
      <c r="F694" t="s">
        <v>165</v>
      </c>
      <c r="J694">
        <v>0.0</v>
      </c>
      <c r="L694" t="s">
        <v>165</v>
      </c>
      <c r="M694" t="s">
        <v>165</v>
      </c>
      <c r="N694" t="s">
        <v>165</v>
      </c>
      <c r="P694" t="s">
        <v>165</v>
      </c>
      <c r="Q694" t="s">
        <v>165</v>
      </c>
      <c r="U694">
        <v>0.0</v>
      </c>
    </row>
    <row r="695">
      <c r="A695" t="s">
        <v>165</v>
      </c>
      <c r="B695" t="s">
        <v>165</v>
      </c>
      <c r="C695" t="s">
        <v>165</v>
      </c>
      <c r="E695" t="s">
        <v>165</v>
      </c>
      <c r="F695" t="s">
        <v>165</v>
      </c>
      <c r="J695">
        <v>0.0</v>
      </c>
      <c r="L695" t="s">
        <v>165</v>
      </c>
      <c r="M695" t="s">
        <v>165</v>
      </c>
      <c r="N695" t="s">
        <v>165</v>
      </c>
      <c r="P695" t="s">
        <v>165</v>
      </c>
      <c r="Q695" t="s">
        <v>165</v>
      </c>
      <c r="U695">
        <v>0.0</v>
      </c>
    </row>
    <row r="696">
      <c r="A696" t="s">
        <v>165</v>
      </c>
      <c r="B696" t="s">
        <v>165</v>
      </c>
      <c r="C696" t="s">
        <v>165</v>
      </c>
      <c r="E696" t="s">
        <v>165</v>
      </c>
      <c r="F696" t="s">
        <v>165</v>
      </c>
      <c r="J696">
        <v>0.0</v>
      </c>
      <c r="L696" t="s">
        <v>165</v>
      </c>
      <c r="M696" t="s">
        <v>165</v>
      </c>
      <c r="N696" t="s">
        <v>165</v>
      </c>
      <c r="P696" t="s">
        <v>165</v>
      </c>
      <c r="Q696" t="s">
        <v>165</v>
      </c>
      <c r="U696">
        <v>0.0</v>
      </c>
    </row>
    <row r="697">
      <c r="A697" t="s">
        <v>165</v>
      </c>
      <c r="B697" t="s">
        <v>165</v>
      </c>
      <c r="C697" t="s">
        <v>165</v>
      </c>
      <c r="E697" t="s">
        <v>165</v>
      </c>
      <c r="F697" t="s">
        <v>165</v>
      </c>
      <c r="J697">
        <v>0.0</v>
      </c>
      <c r="L697" t="s">
        <v>165</v>
      </c>
      <c r="M697" t="s">
        <v>165</v>
      </c>
      <c r="N697" t="s">
        <v>165</v>
      </c>
      <c r="P697" t="s">
        <v>165</v>
      </c>
      <c r="Q697" t="s">
        <v>165</v>
      </c>
      <c r="U697">
        <v>0.0</v>
      </c>
    </row>
    <row r="698">
      <c r="A698" t="s">
        <v>165</v>
      </c>
      <c r="B698" t="s">
        <v>165</v>
      </c>
      <c r="C698" t="s">
        <v>165</v>
      </c>
      <c r="E698" t="s">
        <v>165</v>
      </c>
      <c r="F698" t="s">
        <v>165</v>
      </c>
      <c r="J698">
        <v>0.0</v>
      </c>
      <c r="L698" t="s">
        <v>165</v>
      </c>
      <c r="M698" t="s">
        <v>165</v>
      </c>
      <c r="N698" t="s">
        <v>165</v>
      </c>
      <c r="P698" t="s">
        <v>165</v>
      </c>
      <c r="Q698" t="s">
        <v>165</v>
      </c>
      <c r="U698">
        <v>0.0</v>
      </c>
    </row>
    <row r="699">
      <c r="A699" t="s">
        <v>165</v>
      </c>
      <c r="B699" t="s">
        <v>165</v>
      </c>
      <c r="C699" t="s">
        <v>165</v>
      </c>
      <c r="E699" t="s">
        <v>165</v>
      </c>
      <c r="F699" t="s">
        <v>165</v>
      </c>
      <c r="J699">
        <v>0.0</v>
      </c>
      <c r="L699" t="s">
        <v>165</v>
      </c>
      <c r="M699" t="s">
        <v>165</v>
      </c>
      <c r="N699" t="s">
        <v>165</v>
      </c>
      <c r="P699" t="s">
        <v>165</v>
      </c>
      <c r="Q699" t="s">
        <v>165</v>
      </c>
      <c r="U699">
        <v>0.0</v>
      </c>
    </row>
    <row r="700">
      <c r="A700" t="s">
        <v>165</v>
      </c>
      <c r="B700" t="s">
        <v>165</v>
      </c>
      <c r="C700" t="s">
        <v>165</v>
      </c>
      <c r="E700" t="s">
        <v>165</v>
      </c>
      <c r="F700" t="s">
        <v>165</v>
      </c>
      <c r="J700">
        <v>0.0</v>
      </c>
      <c r="L700" t="s">
        <v>165</v>
      </c>
      <c r="M700" t="s">
        <v>165</v>
      </c>
      <c r="N700" t="s">
        <v>165</v>
      </c>
      <c r="P700" t="s">
        <v>165</v>
      </c>
      <c r="Q700" t="s">
        <v>165</v>
      </c>
      <c r="U700">
        <v>0.0</v>
      </c>
    </row>
    <row r="701">
      <c r="A701" t="s">
        <v>165</v>
      </c>
      <c r="B701" t="s">
        <v>165</v>
      </c>
      <c r="C701" t="s">
        <v>165</v>
      </c>
      <c r="E701" t="s">
        <v>165</v>
      </c>
      <c r="F701" t="s">
        <v>165</v>
      </c>
      <c r="J701">
        <v>0.0</v>
      </c>
      <c r="L701" t="s">
        <v>165</v>
      </c>
      <c r="M701" t="s">
        <v>165</v>
      </c>
      <c r="N701" t="s">
        <v>165</v>
      </c>
      <c r="P701" t="s">
        <v>165</v>
      </c>
      <c r="Q701" t="s">
        <v>165</v>
      </c>
      <c r="U701">
        <v>0.0</v>
      </c>
    </row>
    <row r="702">
      <c r="A702" t="s">
        <v>165</v>
      </c>
      <c r="B702" t="s">
        <v>165</v>
      </c>
      <c r="C702" t="s">
        <v>165</v>
      </c>
      <c r="E702" t="s">
        <v>165</v>
      </c>
      <c r="F702" t="s">
        <v>165</v>
      </c>
      <c r="J702">
        <v>0.0</v>
      </c>
      <c r="L702" t="s">
        <v>165</v>
      </c>
      <c r="M702" t="s">
        <v>165</v>
      </c>
      <c r="N702" t="s">
        <v>165</v>
      </c>
      <c r="P702" t="s">
        <v>165</v>
      </c>
      <c r="Q702" t="s">
        <v>165</v>
      </c>
      <c r="U702">
        <v>0.0</v>
      </c>
    </row>
    <row r="703">
      <c r="A703" t="s">
        <v>165</v>
      </c>
      <c r="B703" t="s">
        <v>165</v>
      </c>
      <c r="C703" t="s">
        <v>165</v>
      </c>
      <c r="E703" t="s">
        <v>165</v>
      </c>
      <c r="F703" t="s">
        <v>165</v>
      </c>
      <c r="J703">
        <v>0.0</v>
      </c>
      <c r="L703" t="s">
        <v>165</v>
      </c>
      <c r="M703" t="s">
        <v>165</v>
      </c>
      <c r="N703" t="s">
        <v>165</v>
      </c>
      <c r="P703" t="s">
        <v>165</v>
      </c>
      <c r="Q703" t="s">
        <v>165</v>
      </c>
      <c r="U703">
        <v>0.0</v>
      </c>
    </row>
    <row r="704">
      <c r="A704" t="s">
        <v>165</v>
      </c>
      <c r="B704" t="s">
        <v>165</v>
      </c>
      <c r="C704" t="s">
        <v>165</v>
      </c>
      <c r="E704" t="s">
        <v>165</v>
      </c>
      <c r="F704" t="s">
        <v>165</v>
      </c>
      <c r="J704">
        <v>0.0</v>
      </c>
      <c r="L704" t="s">
        <v>165</v>
      </c>
      <c r="M704" t="s">
        <v>165</v>
      </c>
      <c r="N704" t="s">
        <v>165</v>
      </c>
      <c r="P704" t="s">
        <v>165</v>
      </c>
      <c r="Q704" t="s">
        <v>165</v>
      </c>
      <c r="U704">
        <v>0.0</v>
      </c>
    </row>
    <row r="705">
      <c r="A705" t="s">
        <v>165</v>
      </c>
      <c r="B705" t="s">
        <v>165</v>
      </c>
      <c r="C705" t="s">
        <v>165</v>
      </c>
      <c r="E705" t="s">
        <v>165</v>
      </c>
      <c r="F705" t="s">
        <v>165</v>
      </c>
      <c r="J705">
        <v>0.0</v>
      </c>
      <c r="L705" t="s">
        <v>165</v>
      </c>
      <c r="M705" t="s">
        <v>165</v>
      </c>
      <c r="N705" t="s">
        <v>165</v>
      </c>
      <c r="P705" t="s">
        <v>165</v>
      </c>
      <c r="Q705" t="s">
        <v>165</v>
      </c>
      <c r="U705">
        <v>0.0</v>
      </c>
    </row>
    <row r="706">
      <c r="A706" t="s">
        <v>165</v>
      </c>
      <c r="B706" t="s">
        <v>165</v>
      </c>
      <c r="C706" t="s">
        <v>165</v>
      </c>
      <c r="E706" t="s">
        <v>165</v>
      </c>
      <c r="F706" t="s">
        <v>165</v>
      </c>
      <c r="J706">
        <v>0.0</v>
      </c>
      <c r="L706" t="s">
        <v>165</v>
      </c>
      <c r="M706" t="s">
        <v>165</v>
      </c>
      <c r="N706" t="s">
        <v>165</v>
      </c>
      <c r="P706" t="s">
        <v>165</v>
      </c>
      <c r="Q706" t="s">
        <v>165</v>
      </c>
      <c r="U706">
        <v>0.0</v>
      </c>
    </row>
    <row r="707">
      <c r="A707" t="s">
        <v>165</v>
      </c>
      <c r="B707" t="s">
        <v>165</v>
      </c>
      <c r="C707" t="s">
        <v>165</v>
      </c>
      <c r="E707" t="s">
        <v>165</v>
      </c>
      <c r="F707" t="s">
        <v>165</v>
      </c>
      <c r="J707">
        <v>0.0</v>
      </c>
      <c r="L707" t="s">
        <v>165</v>
      </c>
      <c r="M707" t="s">
        <v>165</v>
      </c>
      <c r="N707" t="s">
        <v>165</v>
      </c>
      <c r="P707" t="s">
        <v>165</v>
      </c>
      <c r="Q707" t="s">
        <v>165</v>
      </c>
      <c r="U707">
        <v>0.0</v>
      </c>
    </row>
    <row r="708">
      <c r="A708" t="s">
        <v>165</v>
      </c>
      <c r="B708" t="s">
        <v>165</v>
      </c>
      <c r="C708" t="s">
        <v>165</v>
      </c>
      <c r="E708" t="s">
        <v>165</v>
      </c>
      <c r="F708" t="s">
        <v>165</v>
      </c>
      <c r="J708">
        <v>0.0</v>
      </c>
      <c r="L708" t="s">
        <v>165</v>
      </c>
      <c r="M708" t="s">
        <v>165</v>
      </c>
      <c r="N708" t="s">
        <v>165</v>
      </c>
      <c r="P708" t="s">
        <v>165</v>
      </c>
      <c r="Q708" t="s">
        <v>165</v>
      </c>
      <c r="U708">
        <v>0.0</v>
      </c>
    </row>
    <row r="709">
      <c r="A709" t="s">
        <v>165</v>
      </c>
      <c r="B709" t="s">
        <v>165</v>
      </c>
      <c r="C709" t="s">
        <v>165</v>
      </c>
      <c r="E709" t="s">
        <v>165</v>
      </c>
      <c r="F709" t="s">
        <v>165</v>
      </c>
      <c r="J709">
        <v>0.0</v>
      </c>
      <c r="L709" t="s">
        <v>165</v>
      </c>
      <c r="M709" t="s">
        <v>165</v>
      </c>
      <c r="N709" t="s">
        <v>165</v>
      </c>
      <c r="P709" t="s">
        <v>165</v>
      </c>
      <c r="Q709" t="s">
        <v>165</v>
      </c>
      <c r="U709">
        <v>0.0</v>
      </c>
    </row>
    <row r="710">
      <c r="A710" t="s">
        <v>165</v>
      </c>
      <c r="B710" t="s">
        <v>165</v>
      </c>
      <c r="C710" t="s">
        <v>165</v>
      </c>
      <c r="E710" t="s">
        <v>165</v>
      </c>
      <c r="F710" t="s">
        <v>165</v>
      </c>
      <c r="J710">
        <v>0.0</v>
      </c>
      <c r="L710" t="s">
        <v>165</v>
      </c>
      <c r="M710" t="s">
        <v>165</v>
      </c>
      <c r="N710" t="s">
        <v>165</v>
      </c>
      <c r="P710" t="s">
        <v>165</v>
      </c>
      <c r="Q710" t="s">
        <v>165</v>
      </c>
      <c r="U710">
        <v>0.0</v>
      </c>
    </row>
    <row r="711">
      <c r="A711" t="s">
        <v>165</v>
      </c>
      <c r="B711" t="s">
        <v>165</v>
      </c>
      <c r="C711" t="s">
        <v>165</v>
      </c>
      <c r="E711" t="s">
        <v>165</v>
      </c>
      <c r="F711" t="s">
        <v>165</v>
      </c>
      <c r="J711">
        <v>0.0</v>
      </c>
      <c r="L711" t="s">
        <v>165</v>
      </c>
      <c r="M711" t="s">
        <v>165</v>
      </c>
      <c r="N711" t="s">
        <v>165</v>
      </c>
      <c r="P711" t="s">
        <v>165</v>
      </c>
      <c r="Q711" t="s">
        <v>165</v>
      </c>
      <c r="U711">
        <v>0.0</v>
      </c>
    </row>
    <row r="712">
      <c r="A712" t="s">
        <v>165</v>
      </c>
      <c r="B712" t="s">
        <v>165</v>
      </c>
      <c r="C712" t="s">
        <v>165</v>
      </c>
      <c r="E712" t="s">
        <v>165</v>
      </c>
      <c r="F712" t="s">
        <v>165</v>
      </c>
      <c r="J712">
        <v>0.0</v>
      </c>
      <c r="L712" t="s">
        <v>165</v>
      </c>
      <c r="M712" t="s">
        <v>165</v>
      </c>
      <c r="N712" t="s">
        <v>165</v>
      </c>
      <c r="P712" t="s">
        <v>165</v>
      </c>
      <c r="Q712" t="s">
        <v>165</v>
      </c>
      <c r="U712">
        <v>0.0</v>
      </c>
    </row>
    <row r="713">
      <c r="A713" t="s">
        <v>165</v>
      </c>
      <c r="B713" t="s">
        <v>165</v>
      </c>
      <c r="C713" t="s">
        <v>165</v>
      </c>
      <c r="E713" t="s">
        <v>165</v>
      </c>
      <c r="F713" t="s">
        <v>165</v>
      </c>
      <c r="J713">
        <v>0.0</v>
      </c>
      <c r="L713" t="s">
        <v>165</v>
      </c>
      <c r="M713" t="s">
        <v>165</v>
      </c>
      <c r="N713" t="s">
        <v>165</v>
      </c>
      <c r="P713" t="s">
        <v>165</v>
      </c>
      <c r="Q713" t="s">
        <v>165</v>
      </c>
      <c r="U713">
        <v>0.0</v>
      </c>
    </row>
    <row r="714">
      <c r="A714" t="s">
        <v>165</v>
      </c>
      <c r="B714" t="s">
        <v>165</v>
      </c>
      <c r="C714" t="s">
        <v>165</v>
      </c>
      <c r="E714" t="s">
        <v>165</v>
      </c>
      <c r="F714" t="s">
        <v>165</v>
      </c>
      <c r="J714">
        <v>0.0</v>
      </c>
      <c r="L714" t="s">
        <v>165</v>
      </c>
      <c r="M714" t="s">
        <v>165</v>
      </c>
      <c r="N714" t="s">
        <v>165</v>
      </c>
      <c r="P714" t="s">
        <v>165</v>
      </c>
      <c r="Q714" t="s">
        <v>165</v>
      </c>
      <c r="U714">
        <v>0.0</v>
      </c>
    </row>
    <row r="715">
      <c r="A715" t="s">
        <v>165</v>
      </c>
      <c r="B715" t="s">
        <v>165</v>
      </c>
      <c r="C715" t="s">
        <v>165</v>
      </c>
      <c r="E715" t="s">
        <v>165</v>
      </c>
      <c r="F715" t="s">
        <v>165</v>
      </c>
      <c r="J715">
        <v>0.0</v>
      </c>
      <c r="L715" t="s">
        <v>165</v>
      </c>
      <c r="M715" t="s">
        <v>165</v>
      </c>
      <c r="N715" t="s">
        <v>165</v>
      </c>
      <c r="P715" t="s">
        <v>165</v>
      </c>
      <c r="Q715" t="s">
        <v>165</v>
      </c>
      <c r="U715">
        <v>0.0</v>
      </c>
    </row>
    <row r="716">
      <c r="A716" t="s">
        <v>165</v>
      </c>
      <c r="B716" t="s">
        <v>165</v>
      </c>
      <c r="C716" t="s">
        <v>165</v>
      </c>
      <c r="E716" t="s">
        <v>165</v>
      </c>
      <c r="F716" t="s">
        <v>165</v>
      </c>
      <c r="J716">
        <v>0.0</v>
      </c>
      <c r="L716" t="s">
        <v>165</v>
      </c>
      <c r="M716" t="s">
        <v>165</v>
      </c>
      <c r="N716" t="s">
        <v>165</v>
      </c>
      <c r="P716" t="s">
        <v>165</v>
      </c>
      <c r="Q716" t="s">
        <v>165</v>
      </c>
      <c r="U716">
        <v>0.0</v>
      </c>
    </row>
    <row r="717">
      <c r="A717" t="s">
        <v>165</v>
      </c>
      <c r="B717" t="s">
        <v>165</v>
      </c>
      <c r="C717" t="s">
        <v>165</v>
      </c>
      <c r="E717" t="s">
        <v>165</v>
      </c>
      <c r="F717" t="s">
        <v>165</v>
      </c>
      <c r="J717">
        <v>0.0</v>
      </c>
      <c r="L717" t="s">
        <v>165</v>
      </c>
      <c r="M717" t="s">
        <v>165</v>
      </c>
      <c r="N717" t="s">
        <v>165</v>
      </c>
      <c r="P717" t="s">
        <v>165</v>
      </c>
      <c r="Q717" t="s">
        <v>165</v>
      </c>
      <c r="U717">
        <v>0.0</v>
      </c>
    </row>
    <row r="718">
      <c r="A718" t="s">
        <v>165</v>
      </c>
      <c r="B718" t="s">
        <v>165</v>
      </c>
      <c r="C718" t="s">
        <v>165</v>
      </c>
      <c r="E718" t="s">
        <v>165</v>
      </c>
      <c r="F718" t="s">
        <v>165</v>
      </c>
      <c r="J718">
        <v>0.0</v>
      </c>
      <c r="L718" t="s">
        <v>165</v>
      </c>
      <c r="M718" t="s">
        <v>165</v>
      </c>
      <c r="N718" t="s">
        <v>165</v>
      </c>
      <c r="P718" t="s">
        <v>165</v>
      </c>
      <c r="Q718" t="s">
        <v>165</v>
      </c>
      <c r="U718">
        <v>0.0</v>
      </c>
    </row>
    <row r="719">
      <c r="A719" t="s">
        <v>165</v>
      </c>
      <c r="B719" t="s">
        <v>165</v>
      </c>
      <c r="C719" t="s">
        <v>165</v>
      </c>
      <c r="E719" t="s">
        <v>165</v>
      </c>
      <c r="F719" t="s">
        <v>165</v>
      </c>
      <c r="J719">
        <v>0.0</v>
      </c>
      <c r="L719" t="s">
        <v>165</v>
      </c>
      <c r="M719" t="s">
        <v>165</v>
      </c>
      <c r="N719" t="s">
        <v>165</v>
      </c>
      <c r="P719" t="s">
        <v>165</v>
      </c>
      <c r="Q719" t="s">
        <v>165</v>
      </c>
      <c r="U719">
        <v>0.0</v>
      </c>
    </row>
    <row r="720">
      <c r="A720" t="s">
        <v>165</v>
      </c>
      <c r="B720" t="s">
        <v>165</v>
      </c>
      <c r="C720" t="s">
        <v>165</v>
      </c>
      <c r="E720" t="s">
        <v>165</v>
      </c>
      <c r="F720" t="s">
        <v>165</v>
      </c>
      <c r="J720">
        <v>0.0</v>
      </c>
      <c r="L720" t="s">
        <v>165</v>
      </c>
      <c r="M720" t="s">
        <v>165</v>
      </c>
      <c r="N720" t="s">
        <v>165</v>
      </c>
      <c r="P720" t="s">
        <v>165</v>
      </c>
      <c r="Q720" t="s">
        <v>165</v>
      </c>
      <c r="U720">
        <v>0.0</v>
      </c>
    </row>
    <row r="721">
      <c r="A721" t="s">
        <v>165</v>
      </c>
      <c r="B721" t="s">
        <v>165</v>
      </c>
      <c r="C721" t="s">
        <v>165</v>
      </c>
      <c r="E721" t="s">
        <v>165</v>
      </c>
      <c r="F721" t="s">
        <v>165</v>
      </c>
      <c r="J721">
        <v>0.0</v>
      </c>
      <c r="L721" t="s">
        <v>165</v>
      </c>
      <c r="M721" t="s">
        <v>165</v>
      </c>
      <c r="N721" t="s">
        <v>165</v>
      </c>
      <c r="P721" t="s">
        <v>165</v>
      </c>
      <c r="Q721" t="s">
        <v>165</v>
      </c>
      <c r="U721">
        <v>0.0</v>
      </c>
    </row>
    <row r="722">
      <c r="A722" t="s">
        <v>165</v>
      </c>
      <c r="B722" t="s">
        <v>165</v>
      </c>
      <c r="C722" t="s">
        <v>165</v>
      </c>
      <c r="E722" t="s">
        <v>165</v>
      </c>
      <c r="F722" t="s">
        <v>165</v>
      </c>
      <c r="J722">
        <v>0.0</v>
      </c>
      <c r="L722" t="s">
        <v>165</v>
      </c>
      <c r="M722" t="s">
        <v>165</v>
      </c>
      <c r="N722" t="s">
        <v>165</v>
      </c>
      <c r="P722" t="s">
        <v>165</v>
      </c>
      <c r="Q722" t="s">
        <v>165</v>
      </c>
      <c r="U722">
        <v>0.0</v>
      </c>
    </row>
    <row r="723">
      <c r="A723" t="s">
        <v>165</v>
      </c>
      <c r="B723" t="s">
        <v>165</v>
      </c>
      <c r="C723" t="s">
        <v>165</v>
      </c>
      <c r="E723" t="s">
        <v>165</v>
      </c>
      <c r="F723" t="s">
        <v>165</v>
      </c>
      <c r="J723">
        <v>0.0</v>
      </c>
      <c r="L723" t="s">
        <v>165</v>
      </c>
      <c r="M723" t="s">
        <v>165</v>
      </c>
      <c r="N723" t="s">
        <v>165</v>
      </c>
      <c r="P723" t="s">
        <v>165</v>
      </c>
      <c r="Q723" t="s">
        <v>165</v>
      </c>
      <c r="U723">
        <v>0.0</v>
      </c>
    </row>
    <row r="724">
      <c r="A724" t="s">
        <v>165</v>
      </c>
      <c r="B724" t="s">
        <v>165</v>
      </c>
      <c r="C724" t="s">
        <v>165</v>
      </c>
      <c r="E724" t="s">
        <v>165</v>
      </c>
      <c r="F724" t="s">
        <v>165</v>
      </c>
      <c r="J724">
        <v>0.0</v>
      </c>
      <c r="L724" t="s">
        <v>165</v>
      </c>
      <c r="M724" t="s">
        <v>165</v>
      </c>
      <c r="N724" t="s">
        <v>165</v>
      </c>
      <c r="P724" t="s">
        <v>165</v>
      </c>
      <c r="Q724" t="s">
        <v>165</v>
      </c>
      <c r="U724">
        <v>0.0</v>
      </c>
    </row>
    <row r="725">
      <c r="A725" t="s">
        <v>165</v>
      </c>
      <c r="B725" t="s">
        <v>165</v>
      </c>
      <c r="C725" t="s">
        <v>165</v>
      </c>
      <c r="E725" t="s">
        <v>165</v>
      </c>
      <c r="F725" t="s">
        <v>165</v>
      </c>
      <c r="J725">
        <v>0.0</v>
      </c>
      <c r="L725" t="s">
        <v>165</v>
      </c>
      <c r="M725" t="s">
        <v>165</v>
      </c>
      <c r="N725" t="s">
        <v>165</v>
      </c>
      <c r="P725" t="s">
        <v>165</v>
      </c>
      <c r="Q725" t="s">
        <v>165</v>
      </c>
      <c r="U725">
        <v>0.0</v>
      </c>
    </row>
    <row r="726">
      <c r="A726" t="s">
        <v>165</v>
      </c>
      <c r="B726" t="s">
        <v>165</v>
      </c>
      <c r="C726" t="s">
        <v>165</v>
      </c>
      <c r="E726" t="s">
        <v>165</v>
      </c>
      <c r="F726" t="s">
        <v>165</v>
      </c>
      <c r="J726">
        <v>0.0</v>
      </c>
      <c r="L726" t="s">
        <v>165</v>
      </c>
      <c r="M726" t="s">
        <v>165</v>
      </c>
      <c r="N726" t="s">
        <v>165</v>
      </c>
      <c r="P726" t="s">
        <v>165</v>
      </c>
      <c r="Q726" t="s">
        <v>165</v>
      </c>
      <c r="U726">
        <v>0.0</v>
      </c>
    </row>
    <row r="727">
      <c r="A727" t="s">
        <v>165</v>
      </c>
      <c r="B727" t="s">
        <v>165</v>
      </c>
      <c r="C727" t="s">
        <v>165</v>
      </c>
      <c r="E727" t="s">
        <v>165</v>
      </c>
      <c r="F727" t="s">
        <v>165</v>
      </c>
      <c r="J727">
        <v>0.0</v>
      </c>
      <c r="L727" t="s">
        <v>165</v>
      </c>
      <c r="M727" t="s">
        <v>165</v>
      </c>
      <c r="N727" t="s">
        <v>165</v>
      </c>
      <c r="P727" t="s">
        <v>165</v>
      </c>
      <c r="Q727" t="s">
        <v>165</v>
      </c>
      <c r="U727">
        <v>0.0</v>
      </c>
    </row>
    <row r="728">
      <c r="A728" t="s">
        <v>165</v>
      </c>
      <c r="B728" t="s">
        <v>165</v>
      </c>
      <c r="C728" t="s">
        <v>165</v>
      </c>
      <c r="E728" t="s">
        <v>165</v>
      </c>
      <c r="F728" t="s">
        <v>165</v>
      </c>
      <c r="J728">
        <v>0.0</v>
      </c>
      <c r="L728" t="s">
        <v>165</v>
      </c>
      <c r="M728" t="s">
        <v>165</v>
      </c>
      <c r="N728" t="s">
        <v>165</v>
      </c>
      <c r="P728" t="s">
        <v>165</v>
      </c>
      <c r="Q728" t="s">
        <v>165</v>
      </c>
      <c r="U728">
        <v>0.0</v>
      </c>
    </row>
    <row r="729">
      <c r="A729" t="s">
        <v>165</v>
      </c>
      <c r="B729" t="s">
        <v>165</v>
      </c>
      <c r="C729" t="s">
        <v>165</v>
      </c>
      <c r="E729" t="s">
        <v>165</v>
      </c>
      <c r="F729" t="s">
        <v>165</v>
      </c>
      <c r="J729">
        <v>0.0</v>
      </c>
      <c r="L729" t="s">
        <v>165</v>
      </c>
      <c r="M729" t="s">
        <v>165</v>
      </c>
      <c r="N729" t="s">
        <v>165</v>
      </c>
      <c r="P729" t="s">
        <v>165</v>
      </c>
      <c r="Q729" t="s">
        <v>165</v>
      </c>
      <c r="U729">
        <v>0.0</v>
      </c>
    </row>
    <row r="730">
      <c r="A730" t="s">
        <v>165</v>
      </c>
      <c r="B730" t="s">
        <v>165</v>
      </c>
      <c r="C730" t="s">
        <v>165</v>
      </c>
      <c r="E730" t="s">
        <v>165</v>
      </c>
      <c r="F730" t="s">
        <v>165</v>
      </c>
      <c r="J730">
        <v>0.0</v>
      </c>
      <c r="L730" t="s">
        <v>165</v>
      </c>
      <c r="M730" t="s">
        <v>165</v>
      </c>
      <c r="N730" t="s">
        <v>165</v>
      </c>
      <c r="P730" t="s">
        <v>165</v>
      </c>
      <c r="Q730" t="s">
        <v>165</v>
      </c>
      <c r="U730">
        <v>0.0</v>
      </c>
    </row>
    <row r="731">
      <c r="A731" t="s">
        <v>165</v>
      </c>
      <c r="B731" t="s">
        <v>165</v>
      </c>
      <c r="C731" t="s">
        <v>165</v>
      </c>
      <c r="E731" t="s">
        <v>165</v>
      </c>
      <c r="F731" t="s">
        <v>165</v>
      </c>
      <c r="J731">
        <v>0.0</v>
      </c>
      <c r="L731" t="s">
        <v>165</v>
      </c>
      <c r="M731" t="s">
        <v>165</v>
      </c>
      <c r="N731" t="s">
        <v>165</v>
      </c>
      <c r="P731" t="s">
        <v>165</v>
      </c>
      <c r="Q731" t="s">
        <v>165</v>
      </c>
      <c r="U731">
        <v>0.0</v>
      </c>
    </row>
    <row r="732">
      <c r="A732" t="s">
        <v>165</v>
      </c>
      <c r="B732" t="s">
        <v>165</v>
      </c>
      <c r="C732" t="s">
        <v>165</v>
      </c>
      <c r="E732" t="s">
        <v>165</v>
      </c>
      <c r="F732" t="s">
        <v>165</v>
      </c>
      <c r="J732">
        <v>0.0</v>
      </c>
      <c r="L732" t="s">
        <v>165</v>
      </c>
      <c r="M732" t="s">
        <v>165</v>
      </c>
      <c r="N732" t="s">
        <v>165</v>
      </c>
      <c r="P732" t="s">
        <v>165</v>
      </c>
      <c r="Q732" t="s">
        <v>165</v>
      </c>
      <c r="U732">
        <v>0.0</v>
      </c>
    </row>
    <row r="733">
      <c r="A733" t="s">
        <v>165</v>
      </c>
      <c r="B733" t="s">
        <v>165</v>
      </c>
      <c r="C733" t="s">
        <v>165</v>
      </c>
      <c r="E733" t="s">
        <v>165</v>
      </c>
      <c r="F733" t="s">
        <v>165</v>
      </c>
      <c r="J733">
        <v>0.0</v>
      </c>
      <c r="L733" t="s">
        <v>165</v>
      </c>
      <c r="M733" t="s">
        <v>165</v>
      </c>
      <c r="N733" t="s">
        <v>165</v>
      </c>
      <c r="P733" t="s">
        <v>165</v>
      </c>
      <c r="Q733" t="s">
        <v>165</v>
      </c>
      <c r="U733">
        <v>0.0</v>
      </c>
    </row>
    <row r="734">
      <c r="A734" t="s">
        <v>165</v>
      </c>
      <c r="B734" t="s">
        <v>165</v>
      </c>
      <c r="C734" t="s">
        <v>165</v>
      </c>
      <c r="E734" t="s">
        <v>165</v>
      </c>
      <c r="F734" t="s">
        <v>165</v>
      </c>
      <c r="J734">
        <v>0.0</v>
      </c>
      <c r="L734" t="s">
        <v>165</v>
      </c>
      <c r="M734" t="s">
        <v>165</v>
      </c>
      <c r="N734" t="s">
        <v>165</v>
      </c>
      <c r="P734" t="s">
        <v>165</v>
      </c>
      <c r="Q734" t="s">
        <v>165</v>
      </c>
      <c r="U734">
        <v>0.0</v>
      </c>
    </row>
    <row r="735">
      <c r="A735" t="s">
        <v>165</v>
      </c>
      <c r="B735" t="s">
        <v>165</v>
      </c>
      <c r="C735" t="s">
        <v>165</v>
      </c>
      <c r="E735" t="s">
        <v>165</v>
      </c>
      <c r="F735" t="s">
        <v>165</v>
      </c>
      <c r="J735">
        <v>0.0</v>
      </c>
      <c r="L735" t="s">
        <v>165</v>
      </c>
      <c r="M735" t="s">
        <v>165</v>
      </c>
      <c r="N735" t="s">
        <v>165</v>
      </c>
      <c r="P735" t="s">
        <v>165</v>
      </c>
      <c r="Q735" t="s">
        <v>165</v>
      </c>
      <c r="U735">
        <v>0.0</v>
      </c>
    </row>
    <row r="736">
      <c r="A736" t="s">
        <v>165</v>
      </c>
      <c r="B736" t="s">
        <v>165</v>
      </c>
      <c r="C736" t="s">
        <v>165</v>
      </c>
      <c r="E736" t="s">
        <v>165</v>
      </c>
      <c r="F736" t="s">
        <v>165</v>
      </c>
      <c r="J736">
        <v>0.0</v>
      </c>
      <c r="L736" t="s">
        <v>165</v>
      </c>
      <c r="M736" t="s">
        <v>165</v>
      </c>
      <c r="N736" t="s">
        <v>165</v>
      </c>
      <c r="P736" t="s">
        <v>165</v>
      </c>
      <c r="Q736" t="s">
        <v>165</v>
      </c>
      <c r="U736">
        <v>0.0</v>
      </c>
    </row>
    <row r="737">
      <c r="A737" t="s">
        <v>165</v>
      </c>
      <c r="B737" t="s">
        <v>165</v>
      </c>
      <c r="C737" t="s">
        <v>165</v>
      </c>
      <c r="E737" t="s">
        <v>165</v>
      </c>
      <c r="F737" t="s">
        <v>165</v>
      </c>
      <c r="J737">
        <v>0.0</v>
      </c>
      <c r="L737" t="s">
        <v>165</v>
      </c>
      <c r="M737" t="s">
        <v>165</v>
      </c>
      <c r="N737" t="s">
        <v>165</v>
      </c>
      <c r="P737" t="s">
        <v>165</v>
      </c>
      <c r="Q737" t="s">
        <v>165</v>
      </c>
      <c r="U737">
        <v>0.0</v>
      </c>
    </row>
    <row r="738">
      <c r="A738" t="s">
        <v>165</v>
      </c>
      <c r="B738" t="s">
        <v>165</v>
      </c>
      <c r="C738" t="s">
        <v>165</v>
      </c>
      <c r="E738" t="s">
        <v>165</v>
      </c>
      <c r="F738" t="s">
        <v>165</v>
      </c>
      <c r="J738">
        <v>0.0</v>
      </c>
      <c r="L738" t="s">
        <v>165</v>
      </c>
      <c r="M738" t="s">
        <v>165</v>
      </c>
      <c r="N738" t="s">
        <v>165</v>
      </c>
      <c r="P738" t="s">
        <v>165</v>
      </c>
      <c r="Q738" t="s">
        <v>165</v>
      </c>
      <c r="U738">
        <v>0.0</v>
      </c>
    </row>
    <row r="739">
      <c r="A739" t="s">
        <v>165</v>
      </c>
      <c r="B739" t="s">
        <v>165</v>
      </c>
      <c r="C739" t="s">
        <v>165</v>
      </c>
      <c r="E739" t="s">
        <v>165</v>
      </c>
      <c r="F739" t="s">
        <v>165</v>
      </c>
      <c r="J739">
        <v>0.0</v>
      </c>
      <c r="L739" t="s">
        <v>165</v>
      </c>
      <c r="M739" t="s">
        <v>165</v>
      </c>
      <c r="N739" t="s">
        <v>165</v>
      </c>
      <c r="P739" t="s">
        <v>165</v>
      </c>
      <c r="Q739" t="s">
        <v>165</v>
      </c>
      <c r="U739">
        <v>0.0</v>
      </c>
    </row>
    <row r="740">
      <c r="A740" t="s">
        <v>165</v>
      </c>
      <c r="B740" t="s">
        <v>165</v>
      </c>
      <c r="C740" t="s">
        <v>165</v>
      </c>
      <c r="E740" t="s">
        <v>165</v>
      </c>
      <c r="F740" t="s">
        <v>165</v>
      </c>
      <c r="J740">
        <v>0.0</v>
      </c>
      <c r="L740" t="s">
        <v>165</v>
      </c>
      <c r="M740" t="s">
        <v>165</v>
      </c>
      <c r="N740" t="s">
        <v>165</v>
      </c>
      <c r="P740" t="s">
        <v>165</v>
      </c>
      <c r="Q740" t="s">
        <v>165</v>
      </c>
      <c r="U740">
        <v>0.0</v>
      </c>
    </row>
    <row r="741">
      <c r="A741" t="s">
        <v>165</v>
      </c>
      <c r="B741" t="s">
        <v>165</v>
      </c>
      <c r="C741" t="s">
        <v>165</v>
      </c>
      <c r="E741" t="s">
        <v>165</v>
      </c>
      <c r="F741" t="s">
        <v>165</v>
      </c>
      <c r="J741">
        <v>0.0</v>
      </c>
      <c r="L741" t="s">
        <v>165</v>
      </c>
      <c r="M741" t="s">
        <v>165</v>
      </c>
      <c r="N741" t="s">
        <v>165</v>
      </c>
      <c r="P741" t="s">
        <v>165</v>
      </c>
      <c r="Q741" t="s">
        <v>165</v>
      </c>
      <c r="U741">
        <v>0.0</v>
      </c>
    </row>
    <row r="742">
      <c r="A742" t="s">
        <v>165</v>
      </c>
      <c r="B742" t="s">
        <v>165</v>
      </c>
      <c r="C742" t="s">
        <v>165</v>
      </c>
      <c r="E742" t="s">
        <v>165</v>
      </c>
      <c r="F742" t="s">
        <v>165</v>
      </c>
      <c r="J742">
        <v>0.0</v>
      </c>
      <c r="L742" t="s">
        <v>165</v>
      </c>
      <c r="M742" t="s">
        <v>165</v>
      </c>
      <c r="N742" t="s">
        <v>165</v>
      </c>
      <c r="P742" t="s">
        <v>165</v>
      </c>
      <c r="Q742" t="s">
        <v>165</v>
      </c>
      <c r="U742">
        <v>0.0</v>
      </c>
    </row>
    <row r="743">
      <c r="A743" t="s">
        <v>165</v>
      </c>
      <c r="B743" t="s">
        <v>165</v>
      </c>
      <c r="C743" t="s">
        <v>165</v>
      </c>
      <c r="E743" t="s">
        <v>165</v>
      </c>
      <c r="F743" t="s">
        <v>165</v>
      </c>
      <c r="J743">
        <v>0.0</v>
      </c>
      <c r="L743" t="s">
        <v>165</v>
      </c>
      <c r="M743" t="s">
        <v>165</v>
      </c>
      <c r="N743" t="s">
        <v>165</v>
      </c>
      <c r="P743" t="s">
        <v>165</v>
      </c>
      <c r="Q743" t="s">
        <v>165</v>
      </c>
      <c r="U743">
        <v>0.0</v>
      </c>
    </row>
    <row r="744">
      <c r="A744" t="s">
        <v>165</v>
      </c>
      <c r="B744" t="s">
        <v>165</v>
      </c>
      <c r="C744" t="s">
        <v>165</v>
      </c>
      <c r="E744" t="s">
        <v>165</v>
      </c>
      <c r="F744" t="s">
        <v>165</v>
      </c>
      <c r="J744">
        <v>0.0</v>
      </c>
      <c r="L744" t="s">
        <v>165</v>
      </c>
      <c r="M744" t="s">
        <v>165</v>
      </c>
      <c r="N744" t="s">
        <v>165</v>
      </c>
      <c r="P744" t="s">
        <v>165</v>
      </c>
      <c r="Q744" t="s">
        <v>165</v>
      </c>
      <c r="U744">
        <v>0.0</v>
      </c>
    </row>
    <row r="745">
      <c r="A745" t="s">
        <v>165</v>
      </c>
      <c r="B745" t="s">
        <v>165</v>
      </c>
      <c r="C745" t="s">
        <v>165</v>
      </c>
      <c r="E745" t="s">
        <v>165</v>
      </c>
      <c r="F745" t="s">
        <v>165</v>
      </c>
      <c r="J745">
        <v>0.0</v>
      </c>
      <c r="L745" t="s">
        <v>165</v>
      </c>
      <c r="M745" t="s">
        <v>165</v>
      </c>
      <c r="N745" t="s">
        <v>165</v>
      </c>
      <c r="P745" t="s">
        <v>165</v>
      </c>
      <c r="Q745" t="s">
        <v>165</v>
      </c>
      <c r="U745">
        <v>0.0</v>
      </c>
    </row>
    <row r="746">
      <c r="A746" t="s">
        <v>165</v>
      </c>
      <c r="B746" t="s">
        <v>165</v>
      </c>
      <c r="C746" t="s">
        <v>165</v>
      </c>
      <c r="E746" t="s">
        <v>165</v>
      </c>
      <c r="F746" t="s">
        <v>165</v>
      </c>
      <c r="J746">
        <v>0.0</v>
      </c>
      <c r="L746" t="s">
        <v>165</v>
      </c>
      <c r="M746" t="s">
        <v>165</v>
      </c>
      <c r="N746" t="s">
        <v>165</v>
      </c>
      <c r="P746" t="s">
        <v>165</v>
      </c>
      <c r="Q746" t="s">
        <v>165</v>
      </c>
      <c r="U746">
        <v>0.0</v>
      </c>
    </row>
    <row r="747">
      <c r="A747" t="s">
        <v>165</v>
      </c>
      <c r="B747" t="s">
        <v>165</v>
      </c>
      <c r="C747" t="s">
        <v>165</v>
      </c>
      <c r="E747" t="s">
        <v>165</v>
      </c>
      <c r="F747" t="s">
        <v>165</v>
      </c>
      <c r="J747">
        <v>0.0</v>
      </c>
      <c r="L747" t="s">
        <v>165</v>
      </c>
      <c r="M747" t="s">
        <v>165</v>
      </c>
      <c r="N747" t="s">
        <v>165</v>
      </c>
      <c r="P747" t="s">
        <v>165</v>
      </c>
      <c r="Q747" t="s">
        <v>165</v>
      </c>
      <c r="U747">
        <v>0.0</v>
      </c>
    </row>
    <row r="748">
      <c r="A748" t="s">
        <v>165</v>
      </c>
      <c r="B748" t="s">
        <v>165</v>
      </c>
      <c r="C748" t="s">
        <v>165</v>
      </c>
      <c r="E748" t="s">
        <v>165</v>
      </c>
      <c r="F748" t="s">
        <v>165</v>
      </c>
      <c r="J748">
        <v>0.0</v>
      </c>
      <c r="L748" t="s">
        <v>165</v>
      </c>
      <c r="M748" t="s">
        <v>165</v>
      </c>
      <c r="N748" t="s">
        <v>165</v>
      </c>
      <c r="P748" t="s">
        <v>165</v>
      </c>
      <c r="Q748" t="s">
        <v>165</v>
      </c>
      <c r="U748">
        <v>0.0</v>
      </c>
    </row>
    <row r="749">
      <c r="A749" t="s">
        <v>165</v>
      </c>
      <c r="B749" t="s">
        <v>165</v>
      </c>
      <c r="C749" t="s">
        <v>165</v>
      </c>
      <c r="E749" t="s">
        <v>165</v>
      </c>
      <c r="F749" t="s">
        <v>165</v>
      </c>
      <c r="J749">
        <v>0.0</v>
      </c>
      <c r="L749" t="s">
        <v>165</v>
      </c>
      <c r="M749" t="s">
        <v>165</v>
      </c>
      <c r="N749" t="s">
        <v>165</v>
      </c>
      <c r="P749" t="s">
        <v>165</v>
      </c>
      <c r="Q749" t="s">
        <v>165</v>
      </c>
      <c r="U749">
        <v>0.0</v>
      </c>
    </row>
    <row r="750">
      <c r="A750" t="s">
        <v>165</v>
      </c>
      <c r="B750" t="s">
        <v>165</v>
      </c>
      <c r="C750" t="s">
        <v>165</v>
      </c>
      <c r="E750" t="s">
        <v>165</v>
      </c>
      <c r="F750" t="s">
        <v>165</v>
      </c>
      <c r="J750">
        <v>0.0</v>
      </c>
      <c r="L750" t="s">
        <v>165</v>
      </c>
      <c r="M750" t="s">
        <v>165</v>
      </c>
      <c r="N750" t="s">
        <v>165</v>
      </c>
      <c r="P750" t="s">
        <v>165</v>
      </c>
      <c r="Q750" t="s">
        <v>165</v>
      </c>
      <c r="U750">
        <v>0.0</v>
      </c>
    </row>
    <row r="751">
      <c r="A751" t="s">
        <v>165</v>
      </c>
      <c r="B751" t="s">
        <v>165</v>
      </c>
      <c r="C751" t="s">
        <v>165</v>
      </c>
      <c r="E751" t="s">
        <v>165</v>
      </c>
      <c r="F751" t="s">
        <v>165</v>
      </c>
      <c r="J751">
        <v>0.0</v>
      </c>
      <c r="L751" t="s">
        <v>165</v>
      </c>
      <c r="M751" t="s">
        <v>165</v>
      </c>
      <c r="N751" t="s">
        <v>165</v>
      </c>
      <c r="P751" t="s">
        <v>165</v>
      </c>
      <c r="Q751" t="s">
        <v>165</v>
      </c>
      <c r="U751">
        <v>0.0</v>
      </c>
    </row>
    <row r="752">
      <c r="A752" t="s">
        <v>165</v>
      </c>
      <c r="B752" t="s">
        <v>165</v>
      </c>
      <c r="C752" t="s">
        <v>165</v>
      </c>
      <c r="E752" t="s">
        <v>165</v>
      </c>
      <c r="F752" t="s">
        <v>165</v>
      </c>
      <c r="J752">
        <v>0.0</v>
      </c>
      <c r="L752" t="s">
        <v>165</v>
      </c>
      <c r="M752" t="s">
        <v>165</v>
      </c>
      <c r="N752" t="s">
        <v>165</v>
      </c>
      <c r="P752" t="s">
        <v>165</v>
      </c>
      <c r="Q752" t="s">
        <v>165</v>
      </c>
      <c r="U752">
        <v>0.0</v>
      </c>
    </row>
    <row r="753">
      <c r="A753" t="s">
        <v>165</v>
      </c>
      <c r="B753" t="s">
        <v>165</v>
      </c>
      <c r="C753" t="s">
        <v>165</v>
      </c>
      <c r="E753" t="s">
        <v>165</v>
      </c>
      <c r="F753" t="s">
        <v>165</v>
      </c>
      <c r="J753">
        <v>0.0</v>
      </c>
      <c r="L753" t="s">
        <v>165</v>
      </c>
      <c r="M753" t="s">
        <v>165</v>
      </c>
      <c r="N753" t="s">
        <v>165</v>
      </c>
      <c r="P753" t="s">
        <v>165</v>
      </c>
      <c r="Q753" t="s">
        <v>165</v>
      </c>
      <c r="U753">
        <v>0.0</v>
      </c>
    </row>
    <row r="754">
      <c r="A754" t="s">
        <v>165</v>
      </c>
      <c r="B754" t="s">
        <v>165</v>
      </c>
      <c r="C754" t="s">
        <v>165</v>
      </c>
      <c r="E754" t="s">
        <v>165</v>
      </c>
      <c r="F754" t="s">
        <v>165</v>
      </c>
      <c r="J754">
        <v>0.0</v>
      </c>
      <c r="L754" t="s">
        <v>165</v>
      </c>
      <c r="M754" t="s">
        <v>165</v>
      </c>
      <c r="N754" t="s">
        <v>165</v>
      </c>
      <c r="P754" t="s">
        <v>165</v>
      </c>
      <c r="Q754" t="s">
        <v>165</v>
      </c>
      <c r="U754">
        <v>0.0</v>
      </c>
    </row>
    <row r="755">
      <c r="A755" t="s">
        <v>165</v>
      </c>
      <c r="B755" t="s">
        <v>165</v>
      </c>
      <c r="C755" t="s">
        <v>165</v>
      </c>
      <c r="E755" t="s">
        <v>165</v>
      </c>
      <c r="F755" t="s">
        <v>165</v>
      </c>
      <c r="J755">
        <v>0.0</v>
      </c>
      <c r="L755" t="s">
        <v>165</v>
      </c>
      <c r="M755" t="s">
        <v>165</v>
      </c>
      <c r="N755" t="s">
        <v>165</v>
      </c>
      <c r="P755" t="s">
        <v>165</v>
      </c>
      <c r="Q755" t="s">
        <v>165</v>
      </c>
      <c r="U755">
        <v>0.0</v>
      </c>
    </row>
    <row r="756">
      <c r="A756" t="s">
        <v>165</v>
      </c>
      <c r="B756" t="s">
        <v>165</v>
      </c>
      <c r="C756" t="s">
        <v>165</v>
      </c>
      <c r="E756" t="s">
        <v>165</v>
      </c>
      <c r="F756" t="s">
        <v>165</v>
      </c>
      <c r="J756">
        <v>0.0</v>
      </c>
      <c r="L756" t="s">
        <v>165</v>
      </c>
      <c r="M756" t="s">
        <v>165</v>
      </c>
      <c r="N756" t="s">
        <v>165</v>
      </c>
      <c r="P756" t="s">
        <v>165</v>
      </c>
      <c r="Q756" t="s">
        <v>165</v>
      </c>
      <c r="U756">
        <v>0.0</v>
      </c>
    </row>
    <row r="757">
      <c r="A757" t="s">
        <v>165</v>
      </c>
      <c r="B757" t="s">
        <v>165</v>
      </c>
      <c r="C757" t="s">
        <v>165</v>
      </c>
      <c r="E757" t="s">
        <v>165</v>
      </c>
      <c r="F757" t="s">
        <v>165</v>
      </c>
      <c r="J757">
        <v>0.0</v>
      </c>
      <c r="L757" t="s">
        <v>165</v>
      </c>
      <c r="M757" t="s">
        <v>165</v>
      </c>
      <c r="N757" t="s">
        <v>165</v>
      </c>
      <c r="P757" t="s">
        <v>165</v>
      </c>
      <c r="Q757" t="s">
        <v>165</v>
      </c>
      <c r="U757">
        <v>0.0</v>
      </c>
    </row>
    <row r="758">
      <c r="A758" t="s">
        <v>165</v>
      </c>
      <c r="B758" t="s">
        <v>165</v>
      </c>
      <c r="C758" t="s">
        <v>165</v>
      </c>
      <c r="E758" t="s">
        <v>165</v>
      </c>
      <c r="F758" t="s">
        <v>165</v>
      </c>
      <c r="J758">
        <v>0.0</v>
      </c>
      <c r="L758" t="s">
        <v>165</v>
      </c>
      <c r="M758" t="s">
        <v>165</v>
      </c>
      <c r="N758" t="s">
        <v>165</v>
      </c>
      <c r="P758" t="s">
        <v>165</v>
      </c>
      <c r="Q758" t="s">
        <v>165</v>
      </c>
      <c r="U758">
        <v>0.0</v>
      </c>
    </row>
    <row r="759">
      <c r="A759" t="s">
        <v>165</v>
      </c>
      <c r="B759" t="s">
        <v>165</v>
      </c>
      <c r="C759" t="s">
        <v>165</v>
      </c>
      <c r="E759" t="s">
        <v>165</v>
      </c>
      <c r="F759" t="s">
        <v>165</v>
      </c>
      <c r="J759">
        <v>0.0</v>
      </c>
      <c r="L759" t="s">
        <v>165</v>
      </c>
      <c r="M759" t="s">
        <v>165</v>
      </c>
      <c r="N759" t="s">
        <v>165</v>
      </c>
      <c r="P759" t="s">
        <v>165</v>
      </c>
      <c r="Q759" t="s">
        <v>165</v>
      </c>
      <c r="U759">
        <v>0.0</v>
      </c>
    </row>
    <row r="760">
      <c r="A760" t="s">
        <v>165</v>
      </c>
      <c r="B760" t="s">
        <v>165</v>
      </c>
      <c r="C760" t="s">
        <v>165</v>
      </c>
      <c r="E760" t="s">
        <v>165</v>
      </c>
      <c r="F760" t="s">
        <v>165</v>
      </c>
      <c r="J760">
        <v>0.0</v>
      </c>
      <c r="L760" t="s">
        <v>165</v>
      </c>
      <c r="M760" t="s">
        <v>165</v>
      </c>
      <c r="N760" t="s">
        <v>165</v>
      </c>
      <c r="P760" t="s">
        <v>165</v>
      </c>
      <c r="Q760" t="s">
        <v>165</v>
      </c>
      <c r="U760">
        <v>0.0</v>
      </c>
    </row>
    <row r="761">
      <c r="A761" t="s">
        <v>165</v>
      </c>
      <c r="B761" t="s">
        <v>165</v>
      </c>
      <c r="C761" t="s">
        <v>165</v>
      </c>
      <c r="E761" t="s">
        <v>165</v>
      </c>
      <c r="F761" t="s">
        <v>165</v>
      </c>
      <c r="J761">
        <v>0.0</v>
      </c>
      <c r="L761" t="s">
        <v>165</v>
      </c>
      <c r="M761" t="s">
        <v>165</v>
      </c>
      <c r="N761" t="s">
        <v>165</v>
      </c>
      <c r="P761" t="s">
        <v>165</v>
      </c>
      <c r="Q761" t="s">
        <v>165</v>
      </c>
      <c r="U761">
        <v>0.0</v>
      </c>
    </row>
    <row r="762">
      <c r="A762" t="s">
        <v>165</v>
      </c>
      <c r="B762" t="s">
        <v>165</v>
      </c>
      <c r="C762" t="s">
        <v>165</v>
      </c>
      <c r="E762" t="s">
        <v>165</v>
      </c>
      <c r="F762" t="s">
        <v>165</v>
      </c>
      <c r="J762">
        <v>0.0</v>
      </c>
      <c r="L762" t="s">
        <v>165</v>
      </c>
      <c r="M762" t="s">
        <v>165</v>
      </c>
      <c r="N762" t="s">
        <v>165</v>
      </c>
      <c r="P762" t="s">
        <v>165</v>
      </c>
      <c r="Q762" t="s">
        <v>165</v>
      </c>
      <c r="U762">
        <v>0.0</v>
      </c>
    </row>
    <row r="763">
      <c r="A763" t="s">
        <v>165</v>
      </c>
      <c r="B763" t="s">
        <v>165</v>
      </c>
      <c r="C763" t="s">
        <v>165</v>
      </c>
      <c r="E763" t="s">
        <v>165</v>
      </c>
      <c r="F763" t="s">
        <v>165</v>
      </c>
      <c r="J763">
        <v>0.0</v>
      </c>
      <c r="L763" t="s">
        <v>165</v>
      </c>
      <c r="M763" t="s">
        <v>165</v>
      </c>
      <c r="N763" t="s">
        <v>165</v>
      </c>
      <c r="P763" t="s">
        <v>165</v>
      </c>
      <c r="Q763" t="s">
        <v>165</v>
      </c>
      <c r="U763">
        <v>0.0</v>
      </c>
    </row>
    <row r="764">
      <c r="A764" t="s">
        <v>165</v>
      </c>
      <c r="B764" t="s">
        <v>165</v>
      </c>
      <c r="C764" t="s">
        <v>165</v>
      </c>
      <c r="E764" t="s">
        <v>165</v>
      </c>
      <c r="F764" t="s">
        <v>165</v>
      </c>
      <c r="J764">
        <v>0.0</v>
      </c>
      <c r="L764" t="s">
        <v>165</v>
      </c>
      <c r="M764" t="s">
        <v>165</v>
      </c>
      <c r="N764" t="s">
        <v>165</v>
      </c>
      <c r="P764" t="s">
        <v>165</v>
      </c>
      <c r="Q764" t="s">
        <v>165</v>
      </c>
      <c r="U764">
        <v>0.0</v>
      </c>
    </row>
    <row r="765">
      <c r="A765" t="s">
        <v>165</v>
      </c>
      <c r="B765" t="s">
        <v>165</v>
      </c>
      <c r="C765" t="s">
        <v>165</v>
      </c>
      <c r="E765" t="s">
        <v>165</v>
      </c>
      <c r="F765" t="s">
        <v>165</v>
      </c>
      <c r="J765">
        <v>0.0</v>
      </c>
      <c r="L765" t="s">
        <v>165</v>
      </c>
      <c r="M765" t="s">
        <v>165</v>
      </c>
      <c r="N765" t="s">
        <v>165</v>
      </c>
      <c r="P765" t="s">
        <v>165</v>
      </c>
      <c r="Q765" t="s">
        <v>165</v>
      </c>
      <c r="U765">
        <v>0.0</v>
      </c>
    </row>
    <row r="766">
      <c r="A766" t="s">
        <v>165</v>
      </c>
      <c r="B766" t="s">
        <v>165</v>
      </c>
      <c r="C766" t="s">
        <v>165</v>
      </c>
      <c r="E766" t="s">
        <v>165</v>
      </c>
      <c r="F766" t="s">
        <v>165</v>
      </c>
      <c r="J766">
        <v>0.0</v>
      </c>
      <c r="L766" t="s">
        <v>165</v>
      </c>
      <c r="M766" t="s">
        <v>165</v>
      </c>
      <c r="N766" t="s">
        <v>165</v>
      </c>
      <c r="P766" t="s">
        <v>165</v>
      </c>
      <c r="Q766" t="s">
        <v>165</v>
      </c>
      <c r="U766">
        <v>0.0</v>
      </c>
    </row>
    <row r="767">
      <c r="A767" t="s">
        <v>165</v>
      </c>
      <c r="B767" t="s">
        <v>165</v>
      </c>
      <c r="C767" t="s">
        <v>165</v>
      </c>
      <c r="E767" t="s">
        <v>165</v>
      </c>
      <c r="F767" t="s">
        <v>165</v>
      </c>
      <c r="J767">
        <v>0.0</v>
      </c>
      <c r="L767" t="s">
        <v>165</v>
      </c>
      <c r="M767" t="s">
        <v>165</v>
      </c>
      <c r="N767" t="s">
        <v>165</v>
      </c>
      <c r="P767" t="s">
        <v>165</v>
      </c>
      <c r="Q767" t="s">
        <v>165</v>
      </c>
      <c r="U767">
        <v>0.0</v>
      </c>
    </row>
    <row r="768">
      <c r="A768" t="s">
        <v>165</v>
      </c>
      <c r="B768" t="s">
        <v>165</v>
      </c>
      <c r="C768" t="s">
        <v>165</v>
      </c>
      <c r="E768" t="s">
        <v>165</v>
      </c>
      <c r="F768" t="s">
        <v>165</v>
      </c>
      <c r="J768">
        <v>0.0</v>
      </c>
      <c r="L768" t="s">
        <v>165</v>
      </c>
      <c r="M768" t="s">
        <v>165</v>
      </c>
      <c r="N768" t="s">
        <v>165</v>
      </c>
      <c r="P768" t="s">
        <v>165</v>
      </c>
      <c r="Q768" t="s">
        <v>165</v>
      </c>
      <c r="U768">
        <v>0.0</v>
      </c>
    </row>
    <row r="769">
      <c r="A769" t="s">
        <v>165</v>
      </c>
      <c r="B769" t="s">
        <v>165</v>
      </c>
      <c r="C769" t="s">
        <v>165</v>
      </c>
      <c r="E769" t="s">
        <v>165</v>
      </c>
      <c r="F769" t="s">
        <v>165</v>
      </c>
      <c r="J769">
        <v>0.0</v>
      </c>
      <c r="L769" t="s">
        <v>165</v>
      </c>
      <c r="M769" t="s">
        <v>165</v>
      </c>
      <c r="N769" t="s">
        <v>165</v>
      </c>
      <c r="P769" t="s">
        <v>165</v>
      </c>
      <c r="Q769" t="s">
        <v>165</v>
      </c>
      <c r="U769">
        <v>0.0</v>
      </c>
    </row>
    <row r="770">
      <c r="A770" t="s">
        <v>165</v>
      </c>
      <c r="B770" t="s">
        <v>165</v>
      </c>
      <c r="C770" t="s">
        <v>165</v>
      </c>
      <c r="E770" t="s">
        <v>165</v>
      </c>
      <c r="F770" t="s">
        <v>165</v>
      </c>
      <c r="J770">
        <v>0.0</v>
      </c>
      <c r="L770" t="s">
        <v>165</v>
      </c>
      <c r="M770" t="s">
        <v>165</v>
      </c>
      <c r="N770" t="s">
        <v>165</v>
      </c>
      <c r="P770" t="s">
        <v>165</v>
      </c>
      <c r="Q770" t="s">
        <v>165</v>
      </c>
      <c r="U770">
        <v>0.0</v>
      </c>
    </row>
    <row r="771">
      <c r="A771" t="s">
        <v>165</v>
      </c>
      <c r="B771" t="s">
        <v>165</v>
      </c>
      <c r="C771" t="s">
        <v>165</v>
      </c>
      <c r="E771" t="s">
        <v>165</v>
      </c>
      <c r="F771" t="s">
        <v>165</v>
      </c>
      <c r="J771">
        <v>0.0</v>
      </c>
      <c r="L771" t="s">
        <v>165</v>
      </c>
      <c r="M771" t="s">
        <v>165</v>
      </c>
      <c r="N771" t="s">
        <v>165</v>
      </c>
      <c r="P771" t="s">
        <v>165</v>
      </c>
      <c r="Q771" t="s">
        <v>165</v>
      </c>
      <c r="U771">
        <v>0.0</v>
      </c>
    </row>
    <row r="772">
      <c r="A772" t="s">
        <v>165</v>
      </c>
      <c r="B772" t="s">
        <v>165</v>
      </c>
      <c r="C772" t="s">
        <v>165</v>
      </c>
      <c r="E772" t="s">
        <v>165</v>
      </c>
      <c r="F772" t="s">
        <v>165</v>
      </c>
      <c r="J772">
        <v>0.0</v>
      </c>
      <c r="L772" t="s">
        <v>165</v>
      </c>
      <c r="M772" t="s">
        <v>165</v>
      </c>
      <c r="N772" t="s">
        <v>165</v>
      </c>
      <c r="P772" t="s">
        <v>165</v>
      </c>
      <c r="Q772" t="s">
        <v>165</v>
      </c>
      <c r="U772">
        <v>0.0</v>
      </c>
    </row>
    <row r="773">
      <c r="A773" t="s">
        <v>165</v>
      </c>
      <c r="B773" t="s">
        <v>165</v>
      </c>
      <c r="C773" t="s">
        <v>165</v>
      </c>
      <c r="E773" t="s">
        <v>165</v>
      </c>
      <c r="F773" t="s">
        <v>165</v>
      </c>
      <c r="J773">
        <v>0.0</v>
      </c>
      <c r="L773" t="s">
        <v>165</v>
      </c>
      <c r="M773" t="s">
        <v>165</v>
      </c>
      <c r="N773" t="s">
        <v>165</v>
      </c>
      <c r="P773" t="s">
        <v>165</v>
      </c>
      <c r="Q773" t="s">
        <v>165</v>
      </c>
      <c r="U773">
        <v>0.0</v>
      </c>
    </row>
    <row r="774">
      <c r="A774" t="s">
        <v>165</v>
      </c>
      <c r="B774" t="s">
        <v>165</v>
      </c>
      <c r="C774" t="s">
        <v>165</v>
      </c>
      <c r="E774" t="s">
        <v>165</v>
      </c>
      <c r="F774" t="s">
        <v>165</v>
      </c>
      <c r="J774">
        <v>0.0</v>
      </c>
      <c r="L774" t="s">
        <v>165</v>
      </c>
      <c r="M774" t="s">
        <v>165</v>
      </c>
      <c r="N774" t="s">
        <v>165</v>
      </c>
      <c r="P774" t="s">
        <v>165</v>
      </c>
      <c r="Q774" t="s">
        <v>165</v>
      </c>
      <c r="U774">
        <v>0.0</v>
      </c>
    </row>
    <row r="775">
      <c r="A775" t="s">
        <v>165</v>
      </c>
      <c r="B775" t="s">
        <v>165</v>
      </c>
      <c r="C775" t="s">
        <v>165</v>
      </c>
      <c r="E775" t="s">
        <v>165</v>
      </c>
      <c r="F775" t="s">
        <v>165</v>
      </c>
      <c r="J775">
        <v>0.0</v>
      </c>
      <c r="L775" t="s">
        <v>165</v>
      </c>
      <c r="M775" t="s">
        <v>165</v>
      </c>
      <c r="N775" t="s">
        <v>165</v>
      </c>
      <c r="P775" t="s">
        <v>165</v>
      </c>
      <c r="Q775" t="s">
        <v>165</v>
      </c>
      <c r="U775">
        <v>0.0</v>
      </c>
    </row>
    <row r="776">
      <c r="A776" t="s">
        <v>165</v>
      </c>
      <c r="B776" t="s">
        <v>165</v>
      </c>
      <c r="C776" t="s">
        <v>165</v>
      </c>
      <c r="E776" t="s">
        <v>165</v>
      </c>
      <c r="F776" t="s">
        <v>165</v>
      </c>
      <c r="J776">
        <v>0.0</v>
      </c>
      <c r="L776" t="s">
        <v>165</v>
      </c>
      <c r="M776" t="s">
        <v>165</v>
      </c>
      <c r="N776" t="s">
        <v>165</v>
      </c>
      <c r="P776" t="s">
        <v>165</v>
      </c>
      <c r="Q776" t="s">
        <v>165</v>
      </c>
      <c r="U776">
        <v>0.0</v>
      </c>
    </row>
    <row r="777">
      <c r="A777" t="s">
        <v>165</v>
      </c>
      <c r="B777" t="s">
        <v>165</v>
      </c>
      <c r="C777" t="s">
        <v>165</v>
      </c>
      <c r="E777" t="s">
        <v>165</v>
      </c>
      <c r="F777" t="s">
        <v>165</v>
      </c>
      <c r="J777">
        <v>0.0</v>
      </c>
      <c r="L777" t="s">
        <v>165</v>
      </c>
      <c r="M777" t="s">
        <v>165</v>
      </c>
      <c r="N777" t="s">
        <v>165</v>
      </c>
      <c r="P777" t="s">
        <v>165</v>
      </c>
      <c r="Q777" t="s">
        <v>165</v>
      </c>
      <c r="U777">
        <v>0.0</v>
      </c>
    </row>
    <row r="778">
      <c r="A778" t="s">
        <v>165</v>
      </c>
      <c r="B778" t="s">
        <v>165</v>
      </c>
      <c r="C778" t="s">
        <v>165</v>
      </c>
      <c r="E778" t="s">
        <v>165</v>
      </c>
      <c r="F778" t="s">
        <v>165</v>
      </c>
      <c r="J778">
        <v>0.0</v>
      </c>
      <c r="L778" t="s">
        <v>165</v>
      </c>
      <c r="M778" t="s">
        <v>165</v>
      </c>
      <c r="N778" t="s">
        <v>165</v>
      </c>
      <c r="P778" t="s">
        <v>165</v>
      </c>
      <c r="Q778" t="s">
        <v>165</v>
      </c>
      <c r="U778">
        <v>0.0</v>
      </c>
    </row>
    <row r="779">
      <c r="A779" t="s">
        <v>165</v>
      </c>
      <c r="B779" t="s">
        <v>165</v>
      </c>
      <c r="C779" t="s">
        <v>165</v>
      </c>
      <c r="E779" t="s">
        <v>165</v>
      </c>
      <c r="F779" t="s">
        <v>165</v>
      </c>
      <c r="J779">
        <v>0.0</v>
      </c>
      <c r="L779" t="s">
        <v>165</v>
      </c>
      <c r="M779" t="s">
        <v>165</v>
      </c>
      <c r="N779" t="s">
        <v>165</v>
      </c>
      <c r="P779" t="s">
        <v>165</v>
      </c>
      <c r="Q779" t="s">
        <v>165</v>
      </c>
      <c r="U779">
        <v>0.0</v>
      </c>
    </row>
    <row r="780">
      <c r="A780" t="s">
        <v>165</v>
      </c>
      <c r="B780" t="s">
        <v>165</v>
      </c>
      <c r="C780" t="s">
        <v>165</v>
      </c>
      <c r="E780" t="s">
        <v>165</v>
      </c>
      <c r="F780" t="s">
        <v>165</v>
      </c>
      <c r="J780">
        <v>0.0</v>
      </c>
      <c r="L780" t="s">
        <v>165</v>
      </c>
      <c r="M780" t="s">
        <v>165</v>
      </c>
      <c r="N780" t="s">
        <v>165</v>
      </c>
      <c r="P780" t="s">
        <v>165</v>
      </c>
      <c r="Q780" t="s">
        <v>165</v>
      </c>
      <c r="U780">
        <v>0.0</v>
      </c>
    </row>
    <row r="781">
      <c r="A781" t="s">
        <v>165</v>
      </c>
      <c r="B781" t="s">
        <v>165</v>
      </c>
      <c r="C781" t="s">
        <v>165</v>
      </c>
      <c r="E781" t="s">
        <v>165</v>
      </c>
      <c r="F781" t="s">
        <v>165</v>
      </c>
      <c r="J781">
        <v>0.0</v>
      </c>
      <c r="L781" t="s">
        <v>165</v>
      </c>
      <c r="M781" t="s">
        <v>165</v>
      </c>
      <c r="N781" t="s">
        <v>165</v>
      </c>
      <c r="P781" t="s">
        <v>165</v>
      </c>
      <c r="Q781" t="s">
        <v>165</v>
      </c>
      <c r="U781">
        <v>0.0</v>
      </c>
    </row>
    <row r="782">
      <c r="A782" t="s">
        <v>165</v>
      </c>
      <c r="B782" t="s">
        <v>165</v>
      </c>
      <c r="C782" t="s">
        <v>165</v>
      </c>
      <c r="E782" t="s">
        <v>165</v>
      </c>
      <c r="F782" t="s">
        <v>165</v>
      </c>
      <c r="J782">
        <v>0.0</v>
      </c>
      <c r="L782" t="s">
        <v>165</v>
      </c>
      <c r="M782" t="s">
        <v>165</v>
      </c>
      <c r="N782" t="s">
        <v>165</v>
      </c>
      <c r="P782" t="s">
        <v>165</v>
      </c>
      <c r="Q782" t="s">
        <v>165</v>
      </c>
      <c r="U782">
        <v>0.0</v>
      </c>
    </row>
    <row r="783">
      <c r="A783" t="s">
        <v>165</v>
      </c>
      <c r="B783" t="s">
        <v>165</v>
      </c>
      <c r="C783" t="s">
        <v>165</v>
      </c>
      <c r="E783" t="s">
        <v>165</v>
      </c>
      <c r="F783" t="s">
        <v>165</v>
      </c>
      <c r="J783">
        <v>0.0</v>
      </c>
      <c r="L783" t="s">
        <v>165</v>
      </c>
      <c r="M783" t="s">
        <v>165</v>
      </c>
      <c r="N783" t="s">
        <v>165</v>
      </c>
      <c r="P783" t="s">
        <v>165</v>
      </c>
      <c r="Q783" t="s">
        <v>165</v>
      </c>
      <c r="U783">
        <v>0.0</v>
      </c>
    </row>
    <row r="784">
      <c r="A784" t="s">
        <v>165</v>
      </c>
      <c r="B784" t="s">
        <v>165</v>
      </c>
      <c r="C784" t="s">
        <v>165</v>
      </c>
      <c r="E784" t="s">
        <v>165</v>
      </c>
      <c r="F784" t="s">
        <v>165</v>
      </c>
      <c r="J784">
        <v>0.0</v>
      </c>
      <c r="L784" t="s">
        <v>165</v>
      </c>
      <c r="M784" t="s">
        <v>165</v>
      </c>
      <c r="N784" t="s">
        <v>165</v>
      </c>
      <c r="P784" t="s">
        <v>165</v>
      </c>
      <c r="Q784" t="s">
        <v>165</v>
      </c>
      <c r="U784">
        <v>0.0</v>
      </c>
    </row>
    <row r="785">
      <c r="A785" t="s">
        <v>165</v>
      </c>
      <c r="B785" t="s">
        <v>165</v>
      </c>
      <c r="C785" t="s">
        <v>165</v>
      </c>
      <c r="E785" t="s">
        <v>165</v>
      </c>
      <c r="F785" t="s">
        <v>165</v>
      </c>
      <c r="J785">
        <v>0.0</v>
      </c>
      <c r="L785" t="s">
        <v>165</v>
      </c>
      <c r="M785" t="s">
        <v>165</v>
      </c>
      <c r="N785" t="s">
        <v>165</v>
      </c>
      <c r="P785" t="s">
        <v>165</v>
      </c>
      <c r="Q785" t="s">
        <v>165</v>
      </c>
      <c r="U785">
        <v>0.0</v>
      </c>
    </row>
    <row r="786">
      <c r="A786" t="s">
        <v>165</v>
      </c>
      <c r="B786" t="s">
        <v>165</v>
      </c>
      <c r="C786" t="s">
        <v>165</v>
      </c>
      <c r="E786" t="s">
        <v>165</v>
      </c>
      <c r="F786" t="s">
        <v>165</v>
      </c>
      <c r="J786">
        <v>0.0</v>
      </c>
      <c r="L786" t="s">
        <v>165</v>
      </c>
      <c r="M786" t="s">
        <v>165</v>
      </c>
      <c r="N786" t="s">
        <v>165</v>
      </c>
      <c r="P786" t="s">
        <v>165</v>
      </c>
      <c r="Q786" t="s">
        <v>165</v>
      </c>
      <c r="U786">
        <v>0.0</v>
      </c>
    </row>
    <row r="787">
      <c r="A787" t="s">
        <v>165</v>
      </c>
      <c r="B787" t="s">
        <v>165</v>
      </c>
      <c r="C787" t="s">
        <v>165</v>
      </c>
      <c r="E787" t="s">
        <v>165</v>
      </c>
      <c r="F787" t="s">
        <v>165</v>
      </c>
      <c r="J787">
        <v>0.0</v>
      </c>
      <c r="L787" t="s">
        <v>165</v>
      </c>
      <c r="M787" t="s">
        <v>165</v>
      </c>
      <c r="N787" t="s">
        <v>165</v>
      </c>
      <c r="P787" t="s">
        <v>165</v>
      </c>
      <c r="Q787" t="s">
        <v>165</v>
      </c>
      <c r="U787">
        <v>0.0</v>
      </c>
    </row>
    <row r="788">
      <c r="A788" t="s">
        <v>165</v>
      </c>
      <c r="B788" t="s">
        <v>165</v>
      </c>
      <c r="C788" t="s">
        <v>165</v>
      </c>
      <c r="E788" t="s">
        <v>165</v>
      </c>
      <c r="F788" t="s">
        <v>165</v>
      </c>
      <c r="J788">
        <v>0.0</v>
      </c>
      <c r="L788" t="s">
        <v>165</v>
      </c>
      <c r="M788" t="s">
        <v>165</v>
      </c>
      <c r="N788" t="s">
        <v>165</v>
      </c>
      <c r="P788" t="s">
        <v>165</v>
      </c>
      <c r="Q788" t="s">
        <v>165</v>
      </c>
      <c r="U788">
        <v>0.0</v>
      </c>
    </row>
    <row r="789">
      <c r="A789" t="s">
        <v>165</v>
      </c>
      <c r="B789" t="s">
        <v>165</v>
      </c>
      <c r="C789" t="s">
        <v>165</v>
      </c>
      <c r="E789" t="s">
        <v>165</v>
      </c>
      <c r="F789" t="s">
        <v>165</v>
      </c>
      <c r="J789">
        <v>0.0</v>
      </c>
      <c r="L789" t="s">
        <v>165</v>
      </c>
      <c r="M789" t="s">
        <v>165</v>
      </c>
      <c r="N789" t="s">
        <v>165</v>
      </c>
      <c r="P789" t="s">
        <v>165</v>
      </c>
      <c r="Q789" t="s">
        <v>165</v>
      </c>
      <c r="U789">
        <v>0.0</v>
      </c>
    </row>
    <row r="790">
      <c r="A790" t="s">
        <v>165</v>
      </c>
      <c r="B790" t="s">
        <v>165</v>
      </c>
      <c r="C790" t="s">
        <v>165</v>
      </c>
      <c r="E790" t="s">
        <v>165</v>
      </c>
      <c r="F790" t="s">
        <v>165</v>
      </c>
      <c r="J790">
        <v>0.0</v>
      </c>
      <c r="L790" t="s">
        <v>165</v>
      </c>
      <c r="M790" t="s">
        <v>165</v>
      </c>
      <c r="N790" t="s">
        <v>165</v>
      </c>
      <c r="P790" t="s">
        <v>165</v>
      </c>
      <c r="Q790" t="s">
        <v>165</v>
      </c>
      <c r="U790">
        <v>0.0</v>
      </c>
    </row>
    <row r="791">
      <c r="A791" t="s">
        <v>165</v>
      </c>
      <c r="B791" t="s">
        <v>165</v>
      </c>
      <c r="C791" t="s">
        <v>165</v>
      </c>
      <c r="E791" t="s">
        <v>165</v>
      </c>
      <c r="F791" t="s">
        <v>165</v>
      </c>
      <c r="J791">
        <v>0.0</v>
      </c>
      <c r="L791" t="s">
        <v>165</v>
      </c>
      <c r="M791" t="s">
        <v>165</v>
      </c>
      <c r="N791" t="s">
        <v>165</v>
      </c>
      <c r="P791" t="s">
        <v>165</v>
      </c>
      <c r="Q791" t="s">
        <v>165</v>
      </c>
      <c r="U791">
        <v>0.0</v>
      </c>
    </row>
    <row r="792">
      <c r="A792" t="s">
        <v>165</v>
      </c>
      <c r="B792" t="s">
        <v>165</v>
      </c>
      <c r="C792" t="s">
        <v>165</v>
      </c>
      <c r="E792" t="s">
        <v>165</v>
      </c>
      <c r="F792" t="s">
        <v>165</v>
      </c>
      <c r="J792">
        <v>0.0</v>
      </c>
      <c r="L792" t="s">
        <v>165</v>
      </c>
      <c r="M792" t="s">
        <v>165</v>
      </c>
      <c r="N792" t="s">
        <v>165</v>
      </c>
      <c r="P792" t="s">
        <v>165</v>
      </c>
      <c r="Q792" t="s">
        <v>165</v>
      </c>
      <c r="U792">
        <v>0.0</v>
      </c>
    </row>
    <row r="793">
      <c r="A793" t="s">
        <v>165</v>
      </c>
      <c r="B793" t="s">
        <v>165</v>
      </c>
      <c r="C793" t="s">
        <v>165</v>
      </c>
      <c r="E793" t="s">
        <v>165</v>
      </c>
      <c r="F793" t="s">
        <v>165</v>
      </c>
      <c r="J793">
        <v>0.0</v>
      </c>
      <c r="L793" t="s">
        <v>165</v>
      </c>
      <c r="M793" t="s">
        <v>165</v>
      </c>
      <c r="N793" t="s">
        <v>165</v>
      </c>
      <c r="P793" t="s">
        <v>165</v>
      </c>
      <c r="Q793" t="s">
        <v>165</v>
      </c>
      <c r="U793">
        <v>0.0</v>
      </c>
    </row>
    <row r="794">
      <c r="A794" t="s">
        <v>165</v>
      </c>
      <c r="B794" t="s">
        <v>165</v>
      </c>
      <c r="C794" t="s">
        <v>165</v>
      </c>
      <c r="E794" t="s">
        <v>165</v>
      </c>
      <c r="F794" t="s">
        <v>165</v>
      </c>
      <c r="J794">
        <v>0.0</v>
      </c>
      <c r="L794" t="s">
        <v>165</v>
      </c>
      <c r="M794" t="s">
        <v>165</v>
      </c>
      <c r="N794" t="s">
        <v>165</v>
      </c>
      <c r="P794" t="s">
        <v>165</v>
      </c>
      <c r="Q794" t="s">
        <v>165</v>
      </c>
      <c r="U794">
        <v>0.0</v>
      </c>
    </row>
    <row r="795">
      <c r="A795" t="s">
        <v>165</v>
      </c>
      <c r="B795" t="s">
        <v>165</v>
      </c>
      <c r="C795" t="s">
        <v>165</v>
      </c>
      <c r="E795" t="s">
        <v>165</v>
      </c>
      <c r="F795" t="s">
        <v>165</v>
      </c>
      <c r="J795">
        <v>0.0</v>
      </c>
      <c r="L795" t="s">
        <v>165</v>
      </c>
      <c r="M795" t="s">
        <v>165</v>
      </c>
      <c r="N795" t="s">
        <v>165</v>
      </c>
      <c r="P795" t="s">
        <v>165</v>
      </c>
      <c r="Q795" t="s">
        <v>165</v>
      </c>
      <c r="U795">
        <v>0.0</v>
      </c>
    </row>
    <row r="796">
      <c r="A796" t="s">
        <v>165</v>
      </c>
      <c r="B796" t="s">
        <v>165</v>
      </c>
      <c r="C796" t="s">
        <v>165</v>
      </c>
      <c r="E796" t="s">
        <v>165</v>
      </c>
      <c r="F796" t="s">
        <v>165</v>
      </c>
      <c r="J796">
        <v>0.0</v>
      </c>
      <c r="L796" t="s">
        <v>165</v>
      </c>
      <c r="M796" t="s">
        <v>165</v>
      </c>
      <c r="N796" t="s">
        <v>165</v>
      </c>
      <c r="P796" t="s">
        <v>165</v>
      </c>
      <c r="Q796" t="s">
        <v>165</v>
      </c>
      <c r="U796">
        <v>0.0</v>
      </c>
    </row>
    <row r="797">
      <c r="A797" t="s">
        <v>165</v>
      </c>
      <c r="B797" t="s">
        <v>165</v>
      </c>
      <c r="C797" t="s">
        <v>165</v>
      </c>
      <c r="E797" t="s">
        <v>165</v>
      </c>
      <c r="F797" t="s">
        <v>165</v>
      </c>
      <c r="J797">
        <v>0.0</v>
      </c>
      <c r="L797" t="s">
        <v>165</v>
      </c>
      <c r="M797" t="s">
        <v>165</v>
      </c>
      <c r="N797" t="s">
        <v>165</v>
      </c>
      <c r="P797" t="s">
        <v>165</v>
      </c>
      <c r="Q797" t="s">
        <v>165</v>
      </c>
      <c r="U797">
        <v>0.0</v>
      </c>
    </row>
    <row r="798">
      <c r="A798" t="s">
        <v>165</v>
      </c>
      <c r="B798" t="s">
        <v>165</v>
      </c>
      <c r="C798" t="s">
        <v>165</v>
      </c>
      <c r="E798" t="s">
        <v>165</v>
      </c>
      <c r="F798" t="s">
        <v>165</v>
      </c>
      <c r="J798">
        <v>0.0</v>
      </c>
      <c r="L798" t="s">
        <v>165</v>
      </c>
      <c r="M798" t="s">
        <v>165</v>
      </c>
      <c r="N798" t="s">
        <v>165</v>
      </c>
      <c r="P798" t="s">
        <v>165</v>
      </c>
      <c r="Q798" t="s">
        <v>165</v>
      </c>
      <c r="U798">
        <v>0.0</v>
      </c>
    </row>
    <row r="799">
      <c r="A799" t="s">
        <v>165</v>
      </c>
      <c r="B799" t="s">
        <v>165</v>
      </c>
      <c r="C799" t="s">
        <v>165</v>
      </c>
      <c r="E799" t="s">
        <v>165</v>
      </c>
      <c r="F799" t="s">
        <v>165</v>
      </c>
      <c r="J799">
        <v>0.0</v>
      </c>
      <c r="L799" t="s">
        <v>165</v>
      </c>
      <c r="M799" t="s">
        <v>165</v>
      </c>
      <c r="N799" t="s">
        <v>165</v>
      </c>
      <c r="P799" t="s">
        <v>165</v>
      </c>
      <c r="Q799" t="s">
        <v>165</v>
      </c>
      <c r="U799">
        <v>0.0</v>
      </c>
    </row>
    <row r="800">
      <c r="A800" t="s">
        <v>165</v>
      </c>
      <c r="B800" t="s">
        <v>165</v>
      </c>
      <c r="C800" t="s">
        <v>165</v>
      </c>
      <c r="E800" t="s">
        <v>165</v>
      </c>
      <c r="F800" t="s">
        <v>165</v>
      </c>
      <c r="J800">
        <v>0.0</v>
      </c>
      <c r="L800" t="s">
        <v>165</v>
      </c>
      <c r="M800" t="s">
        <v>165</v>
      </c>
      <c r="N800" t="s">
        <v>165</v>
      </c>
      <c r="P800" t="s">
        <v>165</v>
      </c>
      <c r="Q800" t="s">
        <v>165</v>
      </c>
      <c r="U800">
        <v>0.0</v>
      </c>
    </row>
    <row r="801">
      <c r="A801" t="s">
        <v>165</v>
      </c>
      <c r="B801" t="s">
        <v>165</v>
      </c>
      <c r="C801" t="s">
        <v>165</v>
      </c>
      <c r="E801" t="s">
        <v>165</v>
      </c>
      <c r="F801" t="s">
        <v>165</v>
      </c>
      <c r="J801">
        <v>0.0</v>
      </c>
      <c r="L801" t="s">
        <v>165</v>
      </c>
      <c r="M801" t="s">
        <v>165</v>
      </c>
      <c r="N801" t="s">
        <v>165</v>
      </c>
      <c r="P801" t="s">
        <v>165</v>
      </c>
      <c r="Q801" t="s">
        <v>165</v>
      </c>
      <c r="U801">
        <v>0.0</v>
      </c>
    </row>
    <row r="802">
      <c r="A802" t="s">
        <v>165</v>
      </c>
      <c r="B802" t="s">
        <v>165</v>
      </c>
      <c r="C802" t="s">
        <v>165</v>
      </c>
      <c r="E802" t="s">
        <v>165</v>
      </c>
      <c r="F802" t="s">
        <v>165</v>
      </c>
      <c r="J802">
        <v>0.0</v>
      </c>
      <c r="L802" t="s">
        <v>165</v>
      </c>
      <c r="M802" t="s">
        <v>165</v>
      </c>
      <c r="N802" t="s">
        <v>165</v>
      </c>
      <c r="P802" t="s">
        <v>165</v>
      </c>
      <c r="Q802" t="s">
        <v>165</v>
      </c>
      <c r="U802">
        <v>0.0</v>
      </c>
    </row>
    <row r="803">
      <c r="A803" t="s">
        <v>165</v>
      </c>
      <c r="B803" t="s">
        <v>165</v>
      </c>
      <c r="C803" t="s">
        <v>165</v>
      </c>
      <c r="E803" t="s">
        <v>165</v>
      </c>
      <c r="F803" t="s">
        <v>165</v>
      </c>
      <c r="J803">
        <v>0.0</v>
      </c>
      <c r="L803" t="s">
        <v>165</v>
      </c>
      <c r="M803" t="s">
        <v>165</v>
      </c>
      <c r="N803" t="s">
        <v>165</v>
      </c>
      <c r="P803" t="s">
        <v>165</v>
      </c>
      <c r="Q803" t="s">
        <v>165</v>
      </c>
      <c r="U803">
        <v>0.0</v>
      </c>
    </row>
    <row r="804">
      <c r="A804" t="s">
        <v>165</v>
      </c>
      <c r="B804" t="s">
        <v>165</v>
      </c>
      <c r="C804" t="s">
        <v>165</v>
      </c>
      <c r="E804" t="s">
        <v>165</v>
      </c>
      <c r="F804" t="s">
        <v>165</v>
      </c>
      <c r="J804">
        <v>0.0</v>
      </c>
      <c r="L804" t="s">
        <v>165</v>
      </c>
      <c r="M804" t="s">
        <v>165</v>
      </c>
      <c r="N804" t="s">
        <v>165</v>
      </c>
      <c r="P804" t="s">
        <v>165</v>
      </c>
      <c r="Q804" t="s">
        <v>165</v>
      </c>
      <c r="U804">
        <v>0.0</v>
      </c>
    </row>
    <row r="805">
      <c r="A805" t="s">
        <v>165</v>
      </c>
      <c r="B805" t="s">
        <v>165</v>
      </c>
      <c r="C805" t="s">
        <v>165</v>
      </c>
      <c r="E805" t="s">
        <v>165</v>
      </c>
      <c r="F805" t="s">
        <v>165</v>
      </c>
      <c r="J805">
        <v>0.0</v>
      </c>
      <c r="L805" t="s">
        <v>165</v>
      </c>
      <c r="M805" t="s">
        <v>165</v>
      </c>
      <c r="N805" t="s">
        <v>165</v>
      </c>
      <c r="P805" t="s">
        <v>165</v>
      </c>
      <c r="Q805" t="s">
        <v>165</v>
      </c>
      <c r="U805">
        <v>0.0</v>
      </c>
    </row>
    <row r="806">
      <c r="A806" t="s">
        <v>165</v>
      </c>
      <c r="B806" t="s">
        <v>165</v>
      </c>
      <c r="C806" t="s">
        <v>165</v>
      </c>
      <c r="E806" t="s">
        <v>165</v>
      </c>
      <c r="F806" t="s">
        <v>165</v>
      </c>
      <c r="J806">
        <v>0.0</v>
      </c>
      <c r="L806" t="s">
        <v>165</v>
      </c>
      <c r="M806" t="s">
        <v>165</v>
      </c>
      <c r="N806" t="s">
        <v>165</v>
      </c>
      <c r="P806" t="s">
        <v>165</v>
      </c>
      <c r="Q806" t="s">
        <v>165</v>
      </c>
      <c r="U806">
        <v>0.0</v>
      </c>
    </row>
    <row r="807">
      <c r="A807" t="s">
        <v>165</v>
      </c>
      <c r="B807" t="s">
        <v>165</v>
      </c>
      <c r="C807" t="s">
        <v>165</v>
      </c>
      <c r="E807" t="s">
        <v>165</v>
      </c>
      <c r="F807" t="s">
        <v>165</v>
      </c>
      <c r="J807">
        <v>0.0</v>
      </c>
      <c r="L807" t="s">
        <v>165</v>
      </c>
      <c r="M807" t="s">
        <v>165</v>
      </c>
      <c r="N807" t="s">
        <v>165</v>
      </c>
      <c r="P807" t="s">
        <v>165</v>
      </c>
      <c r="Q807" t="s">
        <v>165</v>
      </c>
      <c r="U807">
        <v>0.0</v>
      </c>
    </row>
    <row r="808">
      <c r="A808" t="s">
        <v>165</v>
      </c>
      <c r="B808" t="s">
        <v>165</v>
      </c>
      <c r="C808" t="s">
        <v>165</v>
      </c>
      <c r="E808" t="s">
        <v>165</v>
      </c>
      <c r="F808" t="s">
        <v>165</v>
      </c>
      <c r="J808">
        <v>0.0</v>
      </c>
      <c r="L808" t="s">
        <v>165</v>
      </c>
      <c r="M808" t="s">
        <v>165</v>
      </c>
      <c r="N808" t="s">
        <v>165</v>
      </c>
      <c r="P808" t="s">
        <v>165</v>
      </c>
      <c r="Q808" t="s">
        <v>165</v>
      </c>
      <c r="U808">
        <v>0.0</v>
      </c>
    </row>
    <row r="809">
      <c r="A809" t="s">
        <v>165</v>
      </c>
      <c r="B809" t="s">
        <v>165</v>
      </c>
      <c r="C809" t="s">
        <v>165</v>
      </c>
      <c r="E809" t="s">
        <v>165</v>
      </c>
      <c r="F809" t="s">
        <v>165</v>
      </c>
      <c r="J809">
        <v>0.0</v>
      </c>
      <c r="L809" t="s">
        <v>165</v>
      </c>
      <c r="M809" t="s">
        <v>165</v>
      </c>
      <c r="N809" t="s">
        <v>165</v>
      </c>
      <c r="P809" t="s">
        <v>165</v>
      </c>
      <c r="Q809" t="s">
        <v>165</v>
      </c>
      <c r="U809">
        <v>0.0</v>
      </c>
    </row>
    <row r="810">
      <c r="A810" t="s">
        <v>165</v>
      </c>
      <c r="B810" t="s">
        <v>165</v>
      </c>
      <c r="C810" t="s">
        <v>165</v>
      </c>
      <c r="E810" t="s">
        <v>165</v>
      </c>
      <c r="F810" t="s">
        <v>165</v>
      </c>
      <c r="J810">
        <v>0.0</v>
      </c>
      <c r="L810" t="s">
        <v>165</v>
      </c>
      <c r="M810" t="s">
        <v>165</v>
      </c>
      <c r="N810" t="s">
        <v>165</v>
      </c>
      <c r="P810" t="s">
        <v>165</v>
      </c>
      <c r="Q810" t="s">
        <v>165</v>
      </c>
      <c r="U810">
        <v>0.0</v>
      </c>
    </row>
    <row r="811">
      <c r="A811" t="s">
        <v>165</v>
      </c>
      <c r="B811" t="s">
        <v>165</v>
      </c>
      <c r="C811" t="s">
        <v>165</v>
      </c>
      <c r="E811" t="s">
        <v>165</v>
      </c>
      <c r="F811" t="s">
        <v>165</v>
      </c>
      <c r="J811">
        <v>0.0</v>
      </c>
      <c r="L811" t="s">
        <v>165</v>
      </c>
      <c r="M811" t="s">
        <v>165</v>
      </c>
      <c r="N811" t="s">
        <v>165</v>
      </c>
      <c r="P811" t="s">
        <v>165</v>
      </c>
      <c r="Q811" t="s">
        <v>165</v>
      </c>
      <c r="U811">
        <v>0.0</v>
      </c>
    </row>
    <row r="812">
      <c r="A812" t="s">
        <v>165</v>
      </c>
      <c r="B812" t="s">
        <v>165</v>
      </c>
      <c r="C812" t="s">
        <v>165</v>
      </c>
      <c r="E812" t="s">
        <v>165</v>
      </c>
      <c r="F812" t="s">
        <v>165</v>
      </c>
      <c r="J812">
        <v>0.0</v>
      </c>
      <c r="L812" t="s">
        <v>165</v>
      </c>
      <c r="M812" t="s">
        <v>165</v>
      </c>
      <c r="N812" t="s">
        <v>165</v>
      </c>
      <c r="P812" t="s">
        <v>165</v>
      </c>
      <c r="Q812" t="s">
        <v>165</v>
      </c>
      <c r="U812">
        <v>0.0</v>
      </c>
    </row>
    <row r="813">
      <c r="A813" t="s">
        <v>165</v>
      </c>
      <c r="B813" t="s">
        <v>165</v>
      </c>
      <c r="C813" t="s">
        <v>165</v>
      </c>
      <c r="E813" t="s">
        <v>165</v>
      </c>
      <c r="F813" t="s">
        <v>165</v>
      </c>
      <c r="J813">
        <v>0.0</v>
      </c>
      <c r="L813" t="s">
        <v>165</v>
      </c>
      <c r="M813" t="s">
        <v>165</v>
      </c>
      <c r="N813" t="s">
        <v>165</v>
      </c>
      <c r="P813" t="s">
        <v>165</v>
      </c>
      <c r="Q813" t="s">
        <v>165</v>
      </c>
      <c r="U813">
        <v>0.0</v>
      </c>
    </row>
    <row r="814">
      <c r="A814" t="s">
        <v>165</v>
      </c>
      <c r="B814" t="s">
        <v>165</v>
      </c>
      <c r="C814" t="s">
        <v>165</v>
      </c>
      <c r="E814" t="s">
        <v>165</v>
      </c>
      <c r="F814" t="s">
        <v>165</v>
      </c>
      <c r="J814">
        <v>0.0</v>
      </c>
      <c r="L814" t="s">
        <v>165</v>
      </c>
      <c r="M814" t="s">
        <v>165</v>
      </c>
      <c r="N814" t="s">
        <v>165</v>
      </c>
      <c r="P814" t="s">
        <v>165</v>
      </c>
      <c r="Q814" t="s">
        <v>165</v>
      </c>
      <c r="U814">
        <v>0.0</v>
      </c>
    </row>
    <row r="815">
      <c r="A815" t="s">
        <v>165</v>
      </c>
      <c r="B815" t="s">
        <v>165</v>
      </c>
      <c r="C815" t="s">
        <v>165</v>
      </c>
      <c r="E815" t="s">
        <v>165</v>
      </c>
      <c r="F815" t="s">
        <v>165</v>
      </c>
      <c r="J815">
        <v>0.0</v>
      </c>
      <c r="L815" t="s">
        <v>165</v>
      </c>
      <c r="M815" t="s">
        <v>165</v>
      </c>
      <c r="N815" t="s">
        <v>165</v>
      </c>
      <c r="P815" t="s">
        <v>165</v>
      </c>
      <c r="Q815" t="s">
        <v>165</v>
      </c>
      <c r="U815">
        <v>0.0</v>
      </c>
    </row>
    <row r="816">
      <c r="A816" t="s">
        <v>165</v>
      </c>
      <c r="B816" t="s">
        <v>165</v>
      </c>
      <c r="C816" t="s">
        <v>165</v>
      </c>
      <c r="E816" t="s">
        <v>165</v>
      </c>
      <c r="F816" t="s">
        <v>165</v>
      </c>
      <c r="J816">
        <v>0.0</v>
      </c>
      <c r="L816" t="s">
        <v>165</v>
      </c>
      <c r="M816" t="s">
        <v>165</v>
      </c>
      <c r="N816" t="s">
        <v>165</v>
      </c>
      <c r="P816" t="s">
        <v>165</v>
      </c>
      <c r="Q816" t="s">
        <v>165</v>
      </c>
      <c r="U816">
        <v>0.0</v>
      </c>
    </row>
    <row r="817">
      <c r="A817" t="s">
        <v>165</v>
      </c>
      <c r="B817" t="s">
        <v>165</v>
      </c>
      <c r="C817" t="s">
        <v>165</v>
      </c>
      <c r="E817" t="s">
        <v>165</v>
      </c>
      <c r="F817" t="s">
        <v>165</v>
      </c>
      <c r="J817">
        <v>0.0</v>
      </c>
      <c r="L817" t="s">
        <v>165</v>
      </c>
      <c r="M817" t="s">
        <v>165</v>
      </c>
      <c r="N817" t="s">
        <v>165</v>
      </c>
      <c r="P817" t="s">
        <v>165</v>
      </c>
      <c r="Q817" t="s">
        <v>165</v>
      </c>
      <c r="U817">
        <v>0.0</v>
      </c>
    </row>
    <row r="818">
      <c r="A818" t="s">
        <v>165</v>
      </c>
      <c r="B818" t="s">
        <v>165</v>
      </c>
      <c r="C818" t="s">
        <v>165</v>
      </c>
      <c r="E818" t="s">
        <v>165</v>
      </c>
      <c r="F818" t="s">
        <v>165</v>
      </c>
      <c r="J818">
        <v>0.0</v>
      </c>
      <c r="L818" t="s">
        <v>165</v>
      </c>
      <c r="M818" t="s">
        <v>165</v>
      </c>
      <c r="N818" t="s">
        <v>165</v>
      </c>
      <c r="P818" t="s">
        <v>165</v>
      </c>
      <c r="Q818" t="s">
        <v>165</v>
      </c>
      <c r="U818">
        <v>0.0</v>
      </c>
    </row>
    <row r="819">
      <c r="A819" t="s">
        <v>165</v>
      </c>
      <c r="B819" t="s">
        <v>165</v>
      </c>
      <c r="C819" t="s">
        <v>165</v>
      </c>
      <c r="E819" t="s">
        <v>165</v>
      </c>
      <c r="F819" t="s">
        <v>165</v>
      </c>
      <c r="J819">
        <v>0.0</v>
      </c>
      <c r="L819" t="s">
        <v>165</v>
      </c>
      <c r="M819" t="s">
        <v>165</v>
      </c>
      <c r="N819" t="s">
        <v>165</v>
      </c>
      <c r="P819" t="s">
        <v>165</v>
      </c>
      <c r="Q819" t="s">
        <v>165</v>
      </c>
      <c r="U819">
        <v>0.0</v>
      </c>
    </row>
    <row r="820">
      <c r="A820" t="s">
        <v>165</v>
      </c>
      <c r="B820" t="s">
        <v>165</v>
      </c>
      <c r="C820" t="s">
        <v>165</v>
      </c>
      <c r="E820" t="s">
        <v>165</v>
      </c>
      <c r="F820" t="s">
        <v>165</v>
      </c>
      <c r="J820">
        <v>0.0</v>
      </c>
      <c r="L820" t="s">
        <v>165</v>
      </c>
      <c r="M820" t="s">
        <v>165</v>
      </c>
      <c r="N820" t="s">
        <v>165</v>
      </c>
      <c r="P820" t="s">
        <v>165</v>
      </c>
      <c r="Q820" t="s">
        <v>165</v>
      </c>
      <c r="U820">
        <v>0.0</v>
      </c>
    </row>
    <row r="821">
      <c r="A821" t="s">
        <v>165</v>
      </c>
      <c r="B821" t="s">
        <v>165</v>
      </c>
      <c r="C821" t="s">
        <v>165</v>
      </c>
      <c r="E821" t="s">
        <v>165</v>
      </c>
      <c r="F821" t="s">
        <v>165</v>
      </c>
      <c r="J821">
        <v>0.0</v>
      </c>
      <c r="L821" t="s">
        <v>165</v>
      </c>
      <c r="M821" t="s">
        <v>165</v>
      </c>
      <c r="N821" t="s">
        <v>165</v>
      </c>
      <c r="P821" t="s">
        <v>165</v>
      </c>
      <c r="Q821" t="s">
        <v>165</v>
      </c>
      <c r="U821">
        <v>0.0</v>
      </c>
    </row>
    <row r="822">
      <c r="A822" t="s">
        <v>165</v>
      </c>
      <c r="B822" t="s">
        <v>165</v>
      </c>
      <c r="C822" t="s">
        <v>165</v>
      </c>
      <c r="E822" t="s">
        <v>165</v>
      </c>
      <c r="F822" t="s">
        <v>165</v>
      </c>
      <c r="J822">
        <v>0.0</v>
      </c>
      <c r="L822" t="s">
        <v>165</v>
      </c>
      <c r="M822" t="s">
        <v>165</v>
      </c>
      <c r="N822" t="s">
        <v>165</v>
      </c>
      <c r="P822" t="s">
        <v>165</v>
      </c>
      <c r="Q822" t="s">
        <v>165</v>
      </c>
      <c r="U822">
        <v>0.0</v>
      </c>
    </row>
    <row r="823">
      <c r="A823" t="s">
        <v>165</v>
      </c>
      <c r="B823" t="s">
        <v>165</v>
      </c>
      <c r="C823" t="s">
        <v>165</v>
      </c>
      <c r="E823" t="s">
        <v>165</v>
      </c>
      <c r="F823" t="s">
        <v>165</v>
      </c>
      <c r="J823">
        <v>0.0</v>
      </c>
      <c r="L823" t="s">
        <v>165</v>
      </c>
      <c r="M823" t="s">
        <v>165</v>
      </c>
      <c r="N823" t="s">
        <v>165</v>
      </c>
      <c r="P823" t="s">
        <v>165</v>
      </c>
      <c r="Q823" t="s">
        <v>165</v>
      </c>
      <c r="U823">
        <v>0.0</v>
      </c>
    </row>
    <row r="824">
      <c r="A824" t="s">
        <v>165</v>
      </c>
      <c r="B824" t="s">
        <v>165</v>
      </c>
      <c r="C824" t="s">
        <v>165</v>
      </c>
      <c r="E824" t="s">
        <v>165</v>
      </c>
      <c r="F824" t="s">
        <v>165</v>
      </c>
      <c r="J824">
        <v>0.0</v>
      </c>
      <c r="L824" t="s">
        <v>165</v>
      </c>
      <c r="M824" t="s">
        <v>165</v>
      </c>
      <c r="N824" t="s">
        <v>165</v>
      </c>
      <c r="P824" t="s">
        <v>165</v>
      </c>
      <c r="Q824" t="s">
        <v>165</v>
      </c>
      <c r="U824">
        <v>0.0</v>
      </c>
    </row>
    <row r="825">
      <c r="A825" t="s">
        <v>165</v>
      </c>
      <c r="B825" t="s">
        <v>165</v>
      </c>
      <c r="C825" t="s">
        <v>165</v>
      </c>
      <c r="E825" t="s">
        <v>165</v>
      </c>
      <c r="F825" t="s">
        <v>165</v>
      </c>
      <c r="J825">
        <v>0.0</v>
      </c>
      <c r="L825" t="s">
        <v>165</v>
      </c>
      <c r="M825" t="s">
        <v>165</v>
      </c>
      <c r="N825" t="s">
        <v>165</v>
      </c>
      <c r="P825" t="s">
        <v>165</v>
      </c>
      <c r="Q825" t="s">
        <v>165</v>
      </c>
      <c r="U825">
        <v>0.0</v>
      </c>
    </row>
    <row r="826">
      <c r="A826" t="s">
        <v>165</v>
      </c>
      <c r="B826" t="s">
        <v>165</v>
      </c>
      <c r="C826" t="s">
        <v>165</v>
      </c>
      <c r="E826" t="s">
        <v>165</v>
      </c>
      <c r="F826" t="s">
        <v>165</v>
      </c>
      <c r="J826">
        <v>0.0</v>
      </c>
      <c r="L826" t="s">
        <v>165</v>
      </c>
      <c r="M826" t="s">
        <v>165</v>
      </c>
      <c r="N826" t="s">
        <v>165</v>
      </c>
      <c r="P826" t="s">
        <v>165</v>
      </c>
      <c r="Q826" t="s">
        <v>165</v>
      </c>
      <c r="U826">
        <v>0.0</v>
      </c>
    </row>
    <row r="827">
      <c r="A827" t="s">
        <v>165</v>
      </c>
      <c r="B827" t="s">
        <v>165</v>
      </c>
      <c r="C827" t="s">
        <v>165</v>
      </c>
      <c r="E827" t="s">
        <v>165</v>
      </c>
      <c r="F827" t="s">
        <v>165</v>
      </c>
      <c r="J827">
        <v>0.0</v>
      </c>
      <c r="L827" t="s">
        <v>165</v>
      </c>
      <c r="M827" t="s">
        <v>165</v>
      </c>
      <c r="N827" t="s">
        <v>165</v>
      </c>
      <c r="P827" t="s">
        <v>165</v>
      </c>
      <c r="Q827" t="s">
        <v>165</v>
      </c>
      <c r="U827">
        <v>0.0</v>
      </c>
    </row>
    <row r="828">
      <c r="A828" t="s">
        <v>165</v>
      </c>
      <c r="B828" t="s">
        <v>165</v>
      </c>
      <c r="C828" t="s">
        <v>165</v>
      </c>
      <c r="E828" t="s">
        <v>165</v>
      </c>
      <c r="F828" t="s">
        <v>165</v>
      </c>
      <c r="J828">
        <v>0.0</v>
      </c>
      <c r="L828" t="s">
        <v>165</v>
      </c>
      <c r="M828" t="s">
        <v>165</v>
      </c>
      <c r="N828" t="s">
        <v>165</v>
      </c>
      <c r="P828" t="s">
        <v>165</v>
      </c>
      <c r="Q828" t="s">
        <v>165</v>
      </c>
      <c r="U828">
        <v>0.0</v>
      </c>
    </row>
    <row r="829">
      <c r="A829" t="s">
        <v>165</v>
      </c>
      <c r="B829" t="s">
        <v>165</v>
      </c>
      <c r="C829" t="s">
        <v>165</v>
      </c>
      <c r="E829" t="s">
        <v>165</v>
      </c>
      <c r="F829" t="s">
        <v>165</v>
      </c>
      <c r="J829">
        <v>0.0</v>
      </c>
      <c r="L829" t="s">
        <v>165</v>
      </c>
      <c r="M829" t="s">
        <v>165</v>
      </c>
      <c r="N829" t="s">
        <v>165</v>
      </c>
      <c r="P829" t="s">
        <v>165</v>
      </c>
      <c r="Q829" t="s">
        <v>165</v>
      </c>
      <c r="U829">
        <v>0.0</v>
      </c>
    </row>
    <row r="830">
      <c r="A830" t="s">
        <v>165</v>
      </c>
      <c r="B830" t="s">
        <v>165</v>
      </c>
      <c r="C830" t="s">
        <v>165</v>
      </c>
      <c r="E830" t="s">
        <v>165</v>
      </c>
      <c r="F830" t="s">
        <v>165</v>
      </c>
      <c r="J830">
        <v>0.0</v>
      </c>
      <c r="L830" t="s">
        <v>165</v>
      </c>
      <c r="M830" t="s">
        <v>165</v>
      </c>
      <c r="N830" t="s">
        <v>165</v>
      </c>
      <c r="P830" t="s">
        <v>165</v>
      </c>
      <c r="Q830" t="s">
        <v>165</v>
      </c>
      <c r="U830">
        <v>0.0</v>
      </c>
    </row>
    <row r="831">
      <c r="A831" t="s">
        <v>165</v>
      </c>
      <c r="B831" t="s">
        <v>165</v>
      </c>
      <c r="C831" t="s">
        <v>165</v>
      </c>
      <c r="E831" t="s">
        <v>165</v>
      </c>
      <c r="F831" t="s">
        <v>165</v>
      </c>
      <c r="J831">
        <v>0.0</v>
      </c>
      <c r="L831" t="s">
        <v>165</v>
      </c>
      <c r="M831" t="s">
        <v>165</v>
      </c>
      <c r="N831" t="s">
        <v>165</v>
      </c>
      <c r="P831" t="s">
        <v>165</v>
      </c>
      <c r="Q831" t="s">
        <v>165</v>
      </c>
      <c r="U831">
        <v>0.0</v>
      </c>
    </row>
    <row r="832">
      <c r="A832" t="s">
        <v>165</v>
      </c>
      <c r="B832" t="s">
        <v>165</v>
      </c>
      <c r="C832" t="s">
        <v>165</v>
      </c>
      <c r="E832" t="s">
        <v>165</v>
      </c>
      <c r="F832" t="s">
        <v>165</v>
      </c>
      <c r="J832">
        <v>0.0</v>
      </c>
      <c r="L832" t="s">
        <v>165</v>
      </c>
      <c r="M832" t="s">
        <v>165</v>
      </c>
      <c r="N832" t="s">
        <v>165</v>
      </c>
      <c r="P832" t="s">
        <v>165</v>
      </c>
      <c r="Q832" t="s">
        <v>165</v>
      </c>
      <c r="U832">
        <v>0.0</v>
      </c>
    </row>
    <row r="833">
      <c r="A833" t="s">
        <v>165</v>
      </c>
      <c r="B833" t="s">
        <v>165</v>
      </c>
      <c r="C833" t="s">
        <v>165</v>
      </c>
      <c r="E833" t="s">
        <v>165</v>
      </c>
      <c r="F833" t="s">
        <v>165</v>
      </c>
      <c r="J833">
        <v>0.0</v>
      </c>
      <c r="L833" t="s">
        <v>165</v>
      </c>
      <c r="M833" t="s">
        <v>165</v>
      </c>
      <c r="N833" t="s">
        <v>165</v>
      </c>
      <c r="P833" t="s">
        <v>165</v>
      </c>
      <c r="Q833" t="s">
        <v>165</v>
      </c>
      <c r="U833">
        <v>0.0</v>
      </c>
    </row>
    <row r="834">
      <c r="A834" t="s">
        <v>165</v>
      </c>
      <c r="B834" t="s">
        <v>165</v>
      </c>
      <c r="C834" t="s">
        <v>165</v>
      </c>
      <c r="E834" t="s">
        <v>165</v>
      </c>
      <c r="F834" t="s">
        <v>165</v>
      </c>
      <c r="J834">
        <v>0.0</v>
      </c>
      <c r="L834" t="s">
        <v>165</v>
      </c>
      <c r="M834" t="s">
        <v>165</v>
      </c>
      <c r="N834" t="s">
        <v>165</v>
      </c>
      <c r="P834" t="s">
        <v>165</v>
      </c>
      <c r="Q834" t="s">
        <v>165</v>
      </c>
      <c r="U834">
        <v>0.0</v>
      </c>
    </row>
    <row r="835">
      <c r="A835" t="s">
        <v>165</v>
      </c>
      <c r="B835" t="s">
        <v>165</v>
      </c>
      <c r="C835" t="s">
        <v>165</v>
      </c>
      <c r="E835" t="s">
        <v>165</v>
      </c>
      <c r="F835" t="s">
        <v>165</v>
      </c>
      <c r="J835">
        <v>0.0</v>
      </c>
      <c r="L835" t="s">
        <v>165</v>
      </c>
      <c r="M835" t="s">
        <v>165</v>
      </c>
      <c r="N835" t="s">
        <v>165</v>
      </c>
      <c r="P835" t="s">
        <v>165</v>
      </c>
      <c r="Q835" t="s">
        <v>165</v>
      </c>
      <c r="U835">
        <v>0.0</v>
      </c>
    </row>
    <row r="836">
      <c r="A836" t="s">
        <v>165</v>
      </c>
      <c r="B836" t="s">
        <v>165</v>
      </c>
      <c r="C836" t="s">
        <v>165</v>
      </c>
      <c r="E836" t="s">
        <v>165</v>
      </c>
      <c r="F836" t="s">
        <v>165</v>
      </c>
      <c r="J836">
        <v>0.0</v>
      </c>
      <c r="L836" t="s">
        <v>165</v>
      </c>
      <c r="M836" t="s">
        <v>165</v>
      </c>
      <c r="N836" t="s">
        <v>165</v>
      </c>
      <c r="P836" t="s">
        <v>165</v>
      </c>
      <c r="Q836" t="s">
        <v>165</v>
      </c>
      <c r="U836">
        <v>0.0</v>
      </c>
    </row>
    <row r="837">
      <c r="A837" t="s">
        <v>165</v>
      </c>
      <c r="B837" t="s">
        <v>165</v>
      </c>
      <c r="C837" t="s">
        <v>165</v>
      </c>
      <c r="E837" t="s">
        <v>165</v>
      </c>
      <c r="F837" t="s">
        <v>165</v>
      </c>
      <c r="J837">
        <v>0.0</v>
      </c>
      <c r="L837" t="s">
        <v>165</v>
      </c>
      <c r="M837" t="s">
        <v>165</v>
      </c>
      <c r="N837" t="s">
        <v>165</v>
      </c>
      <c r="P837" t="s">
        <v>165</v>
      </c>
      <c r="Q837" t="s">
        <v>165</v>
      </c>
      <c r="U837">
        <v>0.0</v>
      </c>
    </row>
    <row r="838">
      <c r="A838" t="s">
        <v>165</v>
      </c>
      <c r="B838" t="s">
        <v>165</v>
      </c>
      <c r="C838" t="s">
        <v>165</v>
      </c>
      <c r="E838" t="s">
        <v>165</v>
      </c>
      <c r="F838" t="s">
        <v>165</v>
      </c>
      <c r="J838">
        <v>0.0</v>
      </c>
      <c r="L838" t="s">
        <v>165</v>
      </c>
      <c r="M838" t="s">
        <v>165</v>
      </c>
      <c r="N838" t="s">
        <v>165</v>
      </c>
      <c r="P838" t="s">
        <v>165</v>
      </c>
      <c r="Q838" t="s">
        <v>165</v>
      </c>
      <c r="U838">
        <v>0.0</v>
      </c>
    </row>
    <row r="839">
      <c r="A839" t="s">
        <v>165</v>
      </c>
      <c r="B839" t="s">
        <v>165</v>
      </c>
      <c r="C839" t="s">
        <v>165</v>
      </c>
      <c r="E839" t="s">
        <v>165</v>
      </c>
      <c r="F839" t="s">
        <v>165</v>
      </c>
      <c r="J839">
        <v>0.0</v>
      </c>
      <c r="L839" t="s">
        <v>165</v>
      </c>
      <c r="M839" t="s">
        <v>165</v>
      </c>
      <c r="N839" t="s">
        <v>165</v>
      </c>
      <c r="P839" t="s">
        <v>165</v>
      </c>
      <c r="Q839" t="s">
        <v>165</v>
      </c>
      <c r="U839">
        <v>0.0</v>
      </c>
    </row>
    <row r="840">
      <c r="A840" t="s">
        <v>165</v>
      </c>
      <c r="B840" t="s">
        <v>165</v>
      </c>
      <c r="C840" t="s">
        <v>165</v>
      </c>
      <c r="E840" t="s">
        <v>165</v>
      </c>
      <c r="F840" t="s">
        <v>165</v>
      </c>
      <c r="J840">
        <v>0.0</v>
      </c>
      <c r="L840" t="s">
        <v>165</v>
      </c>
      <c r="M840" t="s">
        <v>165</v>
      </c>
      <c r="N840" t="s">
        <v>165</v>
      </c>
      <c r="P840" t="s">
        <v>165</v>
      </c>
      <c r="Q840" t="s">
        <v>165</v>
      </c>
      <c r="U840">
        <v>0.0</v>
      </c>
    </row>
    <row r="841">
      <c r="A841" t="s">
        <v>165</v>
      </c>
      <c r="B841" t="s">
        <v>165</v>
      </c>
      <c r="C841" t="s">
        <v>165</v>
      </c>
      <c r="E841" t="s">
        <v>165</v>
      </c>
      <c r="F841" t="s">
        <v>165</v>
      </c>
      <c r="J841">
        <v>0.0</v>
      </c>
      <c r="L841" t="s">
        <v>165</v>
      </c>
      <c r="M841" t="s">
        <v>165</v>
      </c>
      <c r="N841" t="s">
        <v>165</v>
      </c>
      <c r="P841" t="s">
        <v>165</v>
      </c>
      <c r="Q841" t="s">
        <v>165</v>
      </c>
      <c r="U841">
        <v>0.0</v>
      </c>
    </row>
    <row r="842">
      <c r="A842" t="s">
        <v>165</v>
      </c>
      <c r="B842" t="s">
        <v>165</v>
      </c>
      <c r="C842" t="s">
        <v>165</v>
      </c>
      <c r="E842" t="s">
        <v>165</v>
      </c>
      <c r="F842" t="s">
        <v>165</v>
      </c>
      <c r="J842">
        <v>0.0</v>
      </c>
      <c r="L842" t="s">
        <v>165</v>
      </c>
      <c r="M842" t="s">
        <v>165</v>
      </c>
      <c r="N842" t="s">
        <v>165</v>
      </c>
      <c r="P842" t="s">
        <v>165</v>
      </c>
      <c r="Q842" t="s">
        <v>165</v>
      </c>
      <c r="U842">
        <v>0.0</v>
      </c>
    </row>
    <row r="843">
      <c r="A843" t="s">
        <v>165</v>
      </c>
      <c r="B843" t="s">
        <v>165</v>
      </c>
      <c r="C843" t="s">
        <v>165</v>
      </c>
      <c r="E843" t="s">
        <v>165</v>
      </c>
      <c r="F843" t="s">
        <v>165</v>
      </c>
      <c r="J843">
        <v>0.0</v>
      </c>
      <c r="L843" t="s">
        <v>165</v>
      </c>
      <c r="M843" t="s">
        <v>165</v>
      </c>
      <c r="N843" t="s">
        <v>165</v>
      </c>
      <c r="P843" t="s">
        <v>165</v>
      </c>
      <c r="Q843" t="s">
        <v>165</v>
      </c>
      <c r="U843">
        <v>0.0</v>
      </c>
    </row>
    <row r="844">
      <c r="A844" t="s">
        <v>165</v>
      </c>
      <c r="B844" t="s">
        <v>165</v>
      </c>
      <c r="C844" t="s">
        <v>165</v>
      </c>
      <c r="E844" t="s">
        <v>165</v>
      </c>
      <c r="F844" t="s">
        <v>165</v>
      </c>
      <c r="J844">
        <v>0.0</v>
      </c>
      <c r="L844" t="s">
        <v>165</v>
      </c>
      <c r="M844" t="s">
        <v>165</v>
      </c>
      <c r="N844" t="s">
        <v>165</v>
      </c>
      <c r="P844" t="s">
        <v>165</v>
      </c>
      <c r="Q844" t="s">
        <v>165</v>
      </c>
      <c r="U844">
        <v>0.0</v>
      </c>
    </row>
    <row r="845">
      <c r="A845" t="s">
        <v>165</v>
      </c>
      <c r="B845" t="s">
        <v>165</v>
      </c>
      <c r="C845" t="s">
        <v>165</v>
      </c>
      <c r="E845" t="s">
        <v>165</v>
      </c>
      <c r="F845" t="s">
        <v>165</v>
      </c>
      <c r="J845">
        <v>0.0</v>
      </c>
      <c r="L845" t="s">
        <v>165</v>
      </c>
      <c r="M845" t="s">
        <v>165</v>
      </c>
      <c r="N845" t="s">
        <v>165</v>
      </c>
      <c r="P845" t="s">
        <v>165</v>
      </c>
      <c r="Q845" t="s">
        <v>165</v>
      </c>
      <c r="U845">
        <v>0.0</v>
      </c>
    </row>
    <row r="846">
      <c r="A846" t="s">
        <v>165</v>
      </c>
      <c r="B846" t="s">
        <v>165</v>
      </c>
      <c r="C846" t="s">
        <v>165</v>
      </c>
      <c r="E846" t="s">
        <v>165</v>
      </c>
      <c r="F846" t="s">
        <v>165</v>
      </c>
      <c r="J846">
        <v>0.0</v>
      </c>
      <c r="L846" t="s">
        <v>165</v>
      </c>
      <c r="M846" t="s">
        <v>165</v>
      </c>
      <c r="N846" t="s">
        <v>165</v>
      </c>
      <c r="P846" t="s">
        <v>165</v>
      </c>
      <c r="Q846" t="s">
        <v>165</v>
      </c>
      <c r="U846">
        <v>0.0</v>
      </c>
    </row>
    <row r="847">
      <c r="A847" t="s">
        <v>165</v>
      </c>
      <c r="B847" t="s">
        <v>165</v>
      </c>
      <c r="C847" t="s">
        <v>165</v>
      </c>
      <c r="E847" t="s">
        <v>165</v>
      </c>
      <c r="F847" t="s">
        <v>165</v>
      </c>
      <c r="J847">
        <v>0.0</v>
      </c>
      <c r="L847" t="s">
        <v>165</v>
      </c>
      <c r="M847" t="s">
        <v>165</v>
      </c>
      <c r="N847" t="s">
        <v>165</v>
      </c>
      <c r="P847" t="s">
        <v>165</v>
      </c>
      <c r="Q847" t="s">
        <v>165</v>
      </c>
      <c r="U847">
        <v>0.0</v>
      </c>
    </row>
    <row r="848">
      <c r="A848" t="s">
        <v>165</v>
      </c>
      <c r="B848" t="s">
        <v>165</v>
      </c>
      <c r="C848" t="s">
        <v>165</v>
      </c>
      <c r="E848" t="s">
        <v>165</v>
      </c>
      <c r="F848" t="s">
        <v>165</v>
      </c>
      <c r="J848">
        <v>0.0</v>
      </c>
      <c r="L848" t="s">
        <v>165</v>
      </c>
      <c r="M848" t="s">
        <v>165</v>
      </c>
      <c r="N848" t="s">
        <v>165</v>
      </c>
      <c r="P848" t="s">
        <v>165</v>
      </c>
      <c r="Q848" t="s">
        <v>165</v>
      </c>
      <c r="U848">
        <v>0.0</v>
      </c>
    </row>
    <row r="849">
      <c r="A849" t="s">
        <v>165</v>
      </c>
      <c r="B849" t="s">
        <v>165</v>
      </c>
      <c r="C849" t="s">
        <v>165</v>
      </c>
      <c r="E849" t="s">
        <v>165</v>
      </c>
      <c r="F849" t="s">
        <v>165</v>
      </c>
      <c r="J849">
        <v>0.0</v>
      </c>
      <c r="L849" t="s">
        <v>165</v>
      </c>
      <c r="M849" t="s">
        <v>165</v>
      </c>
      <c r="N849" t="s">
        <v>165</v>
      </c>
      <c r="P849" t="s">
        <v>165</v>
      </c>
      <c r="Q849" t="s">
        <v>165</v>
      </c>
      <c r="U849">
        <v>0.0</v>
      </c>
    </row>
    <row r="850">
      <c r="A850" t="s">
        <v>165</v>
      </c>
      <c r="B850" t="s">
        <v>165</v>
      </c>
      <c r="C850" t="s">
        <v>165</v>
      </c>
      <c r="E850" t="s">
        <v>165</v>
      </c>
      <c r="F850" t="s">
        <v>165</v>
      </c>
      <c r="J850">
        <v>0.0</v>
      </c>
      <c r="L850" t="s">
        <v>165</v>
      </c>
      <c r="M850" t="s">
        <v>165</v>
      </c>
      <c r="N850" t="s">
        <v>165</v>
      </c>
      <c r="P850" t="s">
        <v>165</v>
      </c>
      <c r="Q850" t="s">
        <v>165</v>
      </c>
      <c r="U850">
        <v>0.0</v>
      </c>
    </row>
    <row r="851">
      <c r="A851" t="s">
        <v>165</v>
      </c>
      <c r="B851" t="s">
        <v>165</v>
      </c>
      <c r="C851" t="s">
        <v>165</v>
      </c>
      <c r="E851" t="s">
        <v>165</v>
      </c>
      <c r="F851" t="s">
        <v>165</v>
      </c>
      <c r="J851">
        <v>0.0</v>
      </c>
      <c r="L851" t="s">
        <v>165</v>
      </c>
      <c r="M851" t="s">
        <v>165</v>
      </c>
      <c r="N851" t="s">
        <v>165</v>
      </c>
      <c r="P851" t="s">
        <v>165</v>
      </c>
      <c r="Q851" t="s">
        <v>165</v>
      </c>
      <c r="U851">
        <v>0.0</v>
      </c>
    </row>
    <row r="852">
      <c r="A852" t="s">
        <v>165</v>
      </c>
      <c r="B852" t="s">
        <v>165</v>
      </c>
      <c r="C852" t="s">
        <v>165</v>
      </c>
      <c r="E852" t="s">
        <v>165</v>
      </c>
      <c r="F852" t="s">
        <v>165</v>
      </c>
      <c r="J852">
        <v>0.0</v>
      </c>
      <c r="L852" t="s">
        <v>165</v>
      </c>
      <c r="M852" t="s">
        <v>165</v>
      </c>
      <c r="N852" t="s">
        <v>165</v>
      </c>
      <c r="P852" t="s">
        <v>165</v>
      </c>
      <c r="Q852" t="s">
        <v>165</v>
      </c>
      <c r="U852">
        <v>0.0</v>
      </c>
    </row>
    <row r="853">
      <c r="A853" t="s">
        <v>165</v>
      </c>
      <c r="B853" t="s">
        <v>165</v>
      </c>
      <c r="C853" t="s">
        <v>165</v>
      </c>
      <c r="E853" t="s">
        <v>165</v>
      </c>
      <c r="F853" t="s">
        <v>165</v>
      </c>
      <c r="J853">
        <v>0.0</v>
      </c>
      <c r="L853" t="s">
        <v>165</v>
      </c>
      <c r="M853" t="s">
        <v>165</v>
      </c>
      <c r="N853" t="s">
        <v>165</v>
      </c>
      <c r="P853" t="s">
        <v>165</v>
      </c>
      <c r="Q853" t="s">
        <v>165</v>
      </c>
      <c r="U853">
        <v>0.0</v>
      </c>
    </row>
    <row r="854">
      <c r="A854" t="s">
        <v>165</v>
      </c>
      <c r="B854" t="s">
        <v>165</v>
      </c>
      <c r="C854" t="s">
        <v>165</v>
      </c>
      <c r="E854" t="s">
        <v>165</v>
      </c>
      <c r="F854" t="s">
        <v>165</v>
      </c>
      <c r="J854">
        <v>0.0</v>
      </c>
      <c r="L854" t="s">
        <v>165</v>
      </c>
      <c r="M854" t="s">
        <v>165</v>
      </c>
      <c r="N854" t="s">
        <v>165</v>
      </c>
      <c r="P854" t="s">
        <v>165</v>
      </c>
      <c r="Q854" t="s">
        <v>165</v>
      </c>
      <c r="U854">
        <v>0.0</v>
      </c>
    </row>
    <row r="855">
      <c r="A855" t="s">
        <v>165</v>
      </c>
      <c r="B855" t="s">
        <v>165</v>
      </c>
      <c r="C855" t="s">
        <v>165</v>
      </c>
      <c r="E855" t="s">
        <v>165</v>
      </c>
      <c r="F855" t="s">
        <v>165</v>
      </c>
      <c r="J855">
        <v>0.0</v>
      </c>
      <c r="L855" t="s">
        <v>165</v>
      </c>
      <c r="M855" t="s">
        <v>165</v>
      </c>
      <c r="N855" t="s">
        <v>165</v>
      </c>
      <c r="P855" t="s">
        <v>165</v>
      </c>
      <c r="Q855" t="s">
        <v>165</v>
      </c>
      <c r="U855">
        <v>0.0</v>
      </c>
    </row>
    <row r="856">
      <c r="A856" t="s">
        <v>165</v>
      </c>
      <c r="B856" t="s">
        <v>165</v>
      </c>
      <c r="C856" t="s">
        <v>165</v>
      </c>
      <c r="E856" t="s">
        <v>165</v>
      </c>
      <c r="F856" t="s">
        <v>165</v>
      </c>
      <c r="J856">
        <v>0.0</v>
      </c>
      <c r="L856" t="s">
        <v>165</v>
      </c>
      <c r="M856" t="s">
        <v>165</v>
      </c>
      <c r="N856" t="s">
        <v>165</v>
      </c>
      <c r="P856" t="s">
        <v>165</v>
      </c>
      <c r="Q856" t="s">
        <v>165</v>
      </c>
      <c r="U856">
        <v>0.0</v>
      </c>
    </row>
    <row r="857">
      <c r="A857" t="s">
        <v>165</v>
      </c>
      <c r="B857" t="s">
        <v>165</v>
      </c>
      <c r="C857" t="s">
        <v>165</v>
      </c>
      <c r="E857" t="s">
        <v>165</v>
      </c>
      <c r="F857" t="s">
        <v>165</v>
      </c>
      <c r="J857">
        <v>0.0</v>
      </c>
      <c r="L857" t="s">
        <v>165</v>
      </c>
      <c r="M857" t="s">
        <v>165</v>
      </c>
      <c r="N857" t="s">
        <v>165</v>
      </c>
      <c r="P857" t="s">
        <v>165</v>
      </c>
      <c r="Q857" t="s">
        <v>165</v>
      </c>
      <c r="U857">
        <v>0.0</v>
      </c>
    </row>
    <row r="858">
      <c r="A858" t="s">
        <v>165</v>
      </c>
      <c r="B858" t="s">
        <v>165</v>
      </c>
      <c r="C858" t="s">
        <v>165</v>
      </c>
      <c r="E858" t="s">
        <v>165</v>
      </c>
      <c r="F858" t="s">
        <v>165</v>
      </c>
      <c r="J858">
        <v>0.0</v>
      </c>
      <c r="L858" t="s">
        <v>165</v>
      </c>
      <c r="M858" t="s">
        <v>165</v>
      </c>
      <c r="N858" t="s">
        <v>165</v>
      </c>
      <c r="P858" t="s">
        <v>165</v>
      </c>
      <c r="Q858" t="s">
        <v>165</v>
      </c>
      <c r="U858">
        <v>0.0</v>
      </c>
    </row>
    <row r="859">
      <c r="A859" t="s">
        <v>165</v>
      </c>
      <c r="B859" t="s">
        <v>165</v>
      </c>
      <c r="C859" t="s">
        <v>165</v>
      </c>
      <c r="E859" t="s">
        <v>165</v>
      </c>
      <c r="F859" t="s">
        <v>165</v>
      </c>
      <c r="J859">
        <v>0.0</v>
      </c>
      <c r="L859" t="s">
        <v>165</v>
      </c>
      <c r="M859" t="s">
        <v>165</v>
      </c>
      <c r="N859" t="s">
        <v>165</v>
      </c>
      <c r="P859" t="s">
        <v>165</v>
      </c>
      <c r="Q859" t="s">
        <v>165</v>
      </c>
      <c r="U859">
        <v>0.0</v>
      </c>
    </row>
    <row r="860">
      <c r="A860" t="s">
        <v>165</v>
      </c>
      <c r="B860" t="s">
        <v>165</v>
      </c>
      <c r="C860" t="s">
        <v>165</v>
      </c>
      <c r="E860" t="s">
        <v>165</v>
      </c>
      <c r="F860" t="s">
        <v>165</v>
      </c>
      <c r="J860">
        <v>0.0</v>
      </c>
      <c r="L860" t="s">
        <v>165</v>
      </c>
      <c r="M860" t="s">
        <v>165</v>
      </c>
      <c r="N860" t="s">
        <v>165</v>
      </c>
      <c r="P860" t="s">
        <v>165</v>
      </c>
      <c r="Q860" t="s">
        <v>165</v>
      </c>
      <c r="U860">
        <v>0.0</v>
      </c>
    </row>
    <row r="861">
      <c r="A861" t="s">
        <v>165</v>
      </c>
      <c r="B861" t="s">
        <v>165</v>
      </c>
      <c r="C861" t="s">
        <v>165</v>
      </c>
      <c r="E861" t="s">
        <v>165</v>
      </c>
      <c r="F861" t="s">
        <v>165</v>
      </c>
      <c r="J861">
        <v>0.0</v>
      </c>
      <c r="L861" t="s">
        <v>165</v>
      </c>
      <c r="M861" t="s">
        <v>165</v>
      </c>
      <c r="N861" t="s">
        <v>165</v>
      </c>
      <c r="P861" t="s">
        <v>165</v>
      </c>
      <c r="Q861" t="s">
        <v>165</v>
      </c>
      <c r="U861">
        <v>0.0</v>
      </c>
    </row>
    <row r="862">
      <c r="A862" t="s">
        <v>165</v>
      </c>
      <c r="B862" t="s">
        <v>165</v>
      </c>
      <c r="C862" t="s">
        <v>165</v>
      </c>
      <c r="E862" t="s">
        <v>165</v>
      </c>
      <c r="F862" t="s">
        <v>165</v>
      </c>
      <c r="J862">
        <v>0.0</v>
      </c>
      <c r="L862" t="s">
        <v>165</v>
      </c>
      <c r="M862" t="s">
        <v>165</v>
      </c>
      <c r="N862" t="s">
        <v>165</v>
      </c>
      <c r="P862" t="s">
        <v>165</v>
      </c>
      <c r="Q862" t="s">
        <v>165</v>
      </c>
      <c r="U862">
        <v>0.0</v>
      </c>
    </row>
    <row r="863">
      <c r="A863" t="s">
        <v>165</v>
      </c>
      <c r="B863" t="s">
        <v>165</v>
      </c>
      <c r="C863" t="s">
        <v>165</v>
      </c>
      <c r="E863" t="s">
        <v>165</v>
      </c>
      <c r="F863" t="s">
        <v>165</v>
      </c>
      <c r="J863">
        <v>0.0</v>
      </c>
      <c r="L863" t="s">
        <v>165</v>
      </c>
      <c r="M863" t="s">
        <v>165</v>
      </c>
      <c r="N863" t="s">
        <v>165</v>
      </c>
      <c r="P863" t="s">
        <v>165</v>
      </c>
      <c r="Q863" t="s">
        <v>165</v>
      </c>
      <c r="U863">
        <v>0.0</v>
      </c>
    </row>
    <row r="864">
      <c r="A864" t="s">
        <v>165</v>
      </c>
      <c r="B864" t="s">
        <v>165</v>
      </c>
      <c r="C864" t="s">
        <v>165</v>
      </c>
      <c r="E864" t="s">
        <v>165</v>
      </c>
      <c r="F864" t="s">
        <v>165</v>
      </c>
      <c r="J864">
        <v>0.0</v>
      </c>
      <c r="L864" t="s">
        <v>165</v>
      </c>
      <c r="M864" t="s">
        <v>165</v>
      </c>
      <c r="N864" t="s">
        <v>165</v>
      </c>
      <c r="P864" t="s">
        <v>165</v>
      </c>
      <c r="Q864" t="s">
        <v>165</v>
      </c>
      <c r="U864">
        <v>0.0</v>
      </c>
    </row>
    <row r="865">
      <c r="A865" t="s">
        <v>165</v>
      </c>
      <c r="B865" t="s">
        <v>165</v>
      </c>
      <c r="C865" t="s">
        <v>165</v>
      </c>
      <c r="E865" t="s">
        <v>165</v>
      </c>
      <c r="F865" t="s">
        <v>165</v>
      </c>
      <c r="J865">
        <v>0.0</v>
      </c>
      <c r="L865" t="s">
        <v>165</v>
      </c>
      <c r="M865" t="s">
        <v>165</v>
      </c>
      <c r="N865" t="s">
        <v>165</v>
      </c>
      <c r="P865" t="s">
        <v>165</v>
      </c>
      <c r="Q865" t="s">
        <v>165</v>
      </c>
      <c r="U865">
        <v>0.0</v>
      </c>
    </row>
    <row r="866">
      <c r="A866" t="s">
        <v>165</v>
      </c>
      <c r="B866" t="s">
        <v>165</v>
      </c>
      <c r="C866" t="s">
        <v>165</v>
      </c>
      <c r="E866" t="s">
        <v>165</v>
      </c>
      <c r="F866" t="s">
        <v>165</v>
      </c>
      <c r="J866">
        <v>0.0</v>
      </c>
      <c r="L866" t="s">
        <v>165</v>
      </c>
      <c r="M866" t="s">
        <v>165</v>
      </c>
      <c r="N866" t="s">
        <v>165</v>
      </c>
      <c r="P866" t="s">
        <v>165</v>
      </c>
      <c r="Q866" t="s">
        <v>165</v>
      </c>
      <c r="U866">
        <v>0.0</v>
      </c>
    </row>
    <row r="867">
      <c r="A867" t="s">
        <v>165</v>
      </c>
      <c r="B867" t="s">
        <v>165</v>
      </c>
      <c r="C867" t="s">
        <v>165</v>
      </c>
      <c r="E867" t="s">
        <v>165</v>
      </c>
      <c r="F867" t="s">
        <v>165</v>
      </c>
      <c r="J867">
        <v>0.0</v>
      </c>
      <c r="L867" t="s">
        <v>165</v>
      </c>
      <c r="M867" t="s">
        <v>165</v>
      </c>
      <c r="N867" t="s">
        <v>165</v>
      </c>
      <c r="P867" t="s">
        <v>165</v>
      </c>
      <c r="Q867" t="s">
        <v>165</v>
      </c>
      <c r="U867">
        <v>0.0</v>
      </c>
    </row>
    <row r="868">
      <c r="A868" t="s">
        <v>165</v>
      </c>
      <c r="B868" t="s">
        <v>165</v>
      </c>
      <c r="C868" t="s">
        <v>165</v>
      </c>
      <c r="E868" t="s">
        <v>165</v>
      </c>
      <c r="F868" t="s">
        <v>165</v>
      </c>
      <c r="J868">
        <v>0.0</v>
      </c>
      <c r="L868" t="s">
        <v>165</v>
      </c>
      <c r="M868" t="s">
        <v>165</v>
      </c>
      <c r="N868" t="s">
        <v>165</v>
      </c>
      <c r="P868" t="s">
        <v>165</v>
      </c>
      <c r="Q868" t="s">
        <v>165</v>
      </c>
      <c r="U868">
        <v>0.0</v>
      </c>
    </row>
    <row r="869">
      <c r="A869" t="s">
        <v>165</v>
      </c>
      <c r="B869" t="s">
        <v>165</v>
      </c>
      <c r="C869" t="s">
        <v>165</v>
      </c>
      <c r="E869" t="s">
        <v>165</v>
      </c>
      <c r="F869" t="s">
        <v>165</v>
      </c>
      <c r="J869">
        <v>0.0</v>
      </c>
      <c r="L869" t="s">
        <v>165</v>
      </c>
      <c r="M869" t="s">
        <v>165</v>
      </c>
      <c r="N869" t="s">
        <v>165</v>
      </c>
      <c r="P869" t="s">
        <v>165</v>
      </c>
      <c r="Q869" t="s">
        <v>165</v>
      </c>
      <c r="U869">
        <v>0.0</v>
      </c>
    </row>
    <row r="870">
      <c r="A870" t="s">
        <v>165</v>
      </c>
      <c r="B870" t="s">
        <v>165</v>
      </c>
      <c r="C870" t="s">
        <v>165</v>
      </c>
      <c r="E870" t="s">
        <v>165</v>
      </c>
      <c r="F870" t="s">
        <v>165</v>
      </c>
      <c r="J870">
        <v>0.0</v>
      </c>
      <c r="L870" t="s">
        <v>165</v>
      </c>
      <c r="M870" t="s">
        <v>165</v>
      </c>
      <c r="N870" t="s">
        <v>165</v>
      </c>
      <c r="P870" t="s">
        <v>165</v>
      </c>
      <c r="Q870" t="s">
        <v>165</v>
      </c>
      <c r="U870">
        <v>0.0</v>
      </c>
    </row>
    <row r="871">
      <c r="A871" t="s">
        <v>165</v>
      </c>
      <c r="B871" t="s">
        <v>165</v>
      </c>
      <c r="C871" t="s">
        <v>165</v>
      </c>
      <c r="E871" t="s">
        <v>165</v>
      </c>
      <c r="F871" t="s">
        <v>165</v>
      </c>
      <c r="J871">
        <v>0.0</v>
      </c>
      <c r="L871" t="s">
        <v>165</v>
      </c>
      <c r="M871" t="s">
        <v>165</v>
      </c>
      <c r="N871" t="s">
        <v>165</v>
      </c>
      <c r="P871" t="s">
        <v>165</v>
      </c>
      <c r="Q871" t="s">
        <v>165</v>
      </c>
      <c r="U871">
        <v>0.0</v>
      </c>
    </row>
    <row r="872">
      <c r="A872" t="s">
        <v>165</v>
      </c>
      <c r="B872" t="s">
        <v>165</v>
      </c>
      <c r="C872" t="s">
        <v>165</v>
      </c>
      <c r="E872" t="s">
        <v>165</v>
      </c>
      <c r="F872" t="s">
        <v>165</v>
      </c>
      <c r="J872">
        <v>0.0</v>
      </c>
      <c r="L872" t="s">
        <v>165</v>
      </c>
      <c r="M872" t="s">
        <v>165</v>
      </c>
      <c r="N872" t="s">
        <v>165</v>
      </c>
      <c r="P872" t="s">
        <v>165</v>
      </c>
      <c r="Q872" t="s">
        <v>165</v>
      </c>
      <c r="U872">
        <v>0.0</v>
      </c>
    </row>
    <row r="873">
      <c r="A873" t="s">
        <v>165</v>
      </c>
      <c r="B873" t="s">
        <v>165</v>
      </c>
      <c r="C873" t="s">
        <v>165</v>
      </c>
      <c r="E873" t="s">
        <v>165</v>
      </c>
      <c r="F873" t="s">
        <v>165</v>
      </c>
      <c r="J873">
        <v>0.0</v>
      </c>
      <c r="L873" t="s">
        <v>165</v>
      </c>
      <c r="M873" t="s">
        <v>165</v>
      </c>
      <c r="N873" t="s">
        <v>165</v>
      </c>
      <c r="P873" t="s">
        <v>165</v>
      </c>
      <c r="Q873" t="s">
        <v>165</v>
      </c>
      <c r="U873">
        <v>0.0</v>
      </c>
    </row>
    <row r="874">
      <c r="A874" t="s">
        <v>165</v>
      </c>
      <c r="B874" t="s">
        <v>165</v>
      </c>
      <c r="C874" t="s">
        <v>165</v>
      </c>
      <c r="E874" t="s">
        <v>165</v>
      </c>
      <c r="F874" t="s">
        <v>165</v>
      </c>
      <c r="J874">
        <v>0.0</v>
      </c>
      <c r="L874" t="s">
        <v>165</v>
      </c>
      <c r="M874" t="s">
        <v>165</v>
      </c>
      <c r="N874" t="s">
        <v>165</v>
      </c>
      <c r="P874" t="s">
        <v>165</v>
      </c>
      <c r="Q874" t="s">
        <v>165</v>
      </c>
      <c r="U874">
        <v>0.0</v>
      </c>
    </row>
    <row r="875">
      <c r="A875" t="s">
        <v>165</v>
      </c>
      <c r="B875" t="s">
        <v>165</v>
      </c>
      <c r="C875" t="s">
        <v>165</v>
      </c>
      <c r="E875" t="s">
        <v>165</v>
      </c>
      <c r="F875" t="s">
        <v>165</v>
      </c>
      <c r="J875">
        <v>0.0</v>
      </c>
      <c r="L875" t="s">
        <v>165</v>
      </c>
      <c r="M875" t="s">
        <v>165</v>
      </c>
      <c r="N875" t="s">
        <v>165</v>
      </c>
      <c r="P875" t="s">
        <v>165</v>
      </c>
      <c r="Q875" t="s">
        <v>165</v>
      </c>
      <c r="U875">
        <v>0.0</v>
      </c>
    </row>
    <row r="876">
      <c r="A876" t="s">
        <v>165</v>
      </c>
      <c r="B876" t="s">
        <v>165</v>
      </c>
      <c r="C876" t="s">
        <v>165</v>
      </c>
      <c r="E876" t="s">
        <v>165</v>
      </c>
      <c r="F876" t="s">
        <v>165</v>
      </c>
      <c r="J876">
        <v>0.0</v>
      </c>
      <c r="L876" t="s">
        <v>165</v>
      </c>
      <c r="M876" t="s">
        <v>165</v>
      </c>
      <c r="N876" t="s">
        <v>165</v>
      </c>
      <c r="P876" t="s">
        <v>165</v>
      </c>
      <c r="Q876" t="s">
        <v>165</v>
      </c>
      <c r="U876">
        <v>0.0</v>
      </c>
    </row>
    <row r="877">
      <c r="A877" t="s">
        <v>165</v>
      </c>
      <c r="B877" t="s">
        <v>165</v>
      </c>
      <c r="C877" t="s">
        <v>165</v>
      </c>
      <c r="E877" t="s">
        <v>165</v>
      </c>
      <c r="F877" t="s">
        <v>165</v>
      </c>
      <c r="J877">
        <v>0.0</v>
      </c>
      <c r="L877" t="s">
        <v>165</v>
      </c>
      <c r="M877" t="s">
        <v>165</v>
      </c>
      <c r="N877" t="s">
        <v>165</v>
      </c>
      <c r="P877" t="s">
        <v>165</v>
      </c>
      <c r="Q877" t="s">
        <v>165</v>
      </c>
      <c r="U877">
        <v>0.0</v>
      </c>
    </row>
    <row r="878">
      <c r="A878" t="s">
        <v>165</v>
      </c>
      <c r="B878" t="s">
        <v>165</v>
      </c>
      <c r="C878" t="s">
        <v>165</v>
      </c>
      <c r="E878" t="s">
        <v>165</v>
      </c>
      <c r="F878" t="s">
        <v>165</v>
      </c>
      <c r="J878">
        <v>0.0</v>
      </c>
      <c r="L878" t="s">
        <v>165</v>
      </c>
      <c r="M878" t="s">
        <v>165</v>
      </c>
      <c r="N878" t="s">
        <v>165</v>
      </c>
      <c r="P878" t="s">
        <v>165</v>
      </c>
      <c r="Q878" t="s">
        <v>165</v>
      </c>
      <c r="U878">
        <v>0.0</v>
      </c>
    </row>
    <row r="879">
      <c r="A879" t="s">
        <v>165</v>
      </c>
      <c r="B879" t="s">
        <v>165</v>
      </c>
      <c r="C879" t="s">
        <v>165</v>
      </c>
      <c r="E879" t="s">
        <v>165</v>
      </c>
      <c r="F879" t="s">
        <v>165</v>
      </c>
      <c r="J879">
        <v>0.0</v>
      </c>
      <c r="L879" t="s">
        <v>165</v>
      </c>
      <c r="M879" t="s">
        <v>165</v>
      </c>
      <c r="N879" t="s">
        <v>165</v>
      </c>
      <c r="P879" t="s">
        <v>165</v>
      </c>
      <c r="Q879" t="s">
        <v>165</v>
      </c>
      <c r="U879">
        <v>0.0</v>
      </c>
    </row>
    <row r="880">
      <c r="A880" t="s">
        <v>165</v>
      </c>
      <c r="B880" t="s">
        <v>165</v>
      </c>
      <c r="C880" t="s">
        <v>165</v>
      </c>
      <c r="E880" t="s">
        <v>165</v>
      </c>
      <c r="F880" t="s">
        <v>165</v>
      </c>
      <c r="J880">
        <v>0.0</v>
      </c>
      <c r="L880" t="s">
        <v>165</v>
      </c>
      <c r="M880" t="s">
        <v>165</v>
      </c>
      <c r="N880" t="s">
        <v>165</v>
      </c>
      <c r="P880" t="s">
        <v>165</v>
      </c>
      <c r="Q880" t="s">
        <v>165</v>
      </c>
      <c r="U880">
        <v>0.0</v>
      </c>
    </row>
    <row r="881">
      <c r="A881" t="s">
        <v>165</v>
      </c>
      <c r="B881" t="s">
        <v>165</v>
      </c>
      <c r="C881" t="s">
        <v>165</v>
      </c>
      <c r="E881" t="s">
        <v>165</v>
      </c>
      <c r="F881" t="s">
        <v>165</v>
      </c>
      <c r="J881">
        <v>0.0</v>
      </c>
      <c r="L881" t="s">
        <v>165</v>
      </c>
      <c r="M881" t="s">
        <v>165</v>
      </c>
      <c r="N881" t="s">
        <v>165</v>
      </c>
      <c r="P881" t="s">
        <v>165</v>
      </c>
      <c r="Q881" t="s">
        <v>165</v>
      </c>
      <c r="U881">
        <v>0.0</v>
      </c>
    </row>
    <row r="882">
      <c r="A882" t="s">
        <v>165</v>
      </c>
      <c r="B882" t="s">
        <v>165</v>
      </c>
      <c r="C882" t="s">
        <v>165</v>
      </c>
      <c r="E882" t="s">
        <v>165</v>
      </c>
      <c r="F882" t="s">
        <v>165</v>
      </c>
      <c r="J882">
        <v>0.0</v>
      </c>
      <c r="L882" t="s">
        <v>165</v>
      </c>
      <c r="M882" t="s">
        <v>165</v>
      </c>
      <c r="N882" t="s">
        <v>165</v>
      </c>
      <c r="P882" t="s">
        <v>165</v>
      </c>
      <c r="Q882" t="s">
        <v>165</v>
      </c>
      <c r="U882">
        <v>0.0</v>
      </c>
    </row>
    <row r="883">
      <c r="A883" t="s">
        <v>165</v>
      </c>
      <c r="B883" t="s">
        <v>165</v>
      </c>
      <c r="C883" t="s">
        <v>165</v>
      </c>
      <c r="E883" t="s">
        <v>165</v>
      </c>
      <c r="F883" t="s">
        <v>165</v>
      </c>
      <c r="J883">
        <v>0.0</v>
      </c>
      <c r="L883" t="s">
        <v>165</v>
      </c>
      <c r="M883" t="s">
        <v>165</v>
      </c>
      <c r="N883" t="s">
        <v>165</v>
      </c>
      <c r="P883" t="s">
        <v>165</v>
      </c>
      <c r="Q883" t="s">
        <v>165</v>
      </c>
      <c r="U883">
        <v>0.0</v>
      </c>
    </row>
    <row r="884">
      <c r="A884" t="s">
        <v>165</v>
      </c>
      <c r="B884" t="s">
        <v>165</v>
      </c>
      <c r="C884" t="s">
        <v>165</v>
      </c>
      <c r="E884" t="s">
        <v>165</v>
      </c>
      <c r="F884" t="s">
        <v>165</v>
      </c>
      <c r="J884">
        <v>0.0</v>
      </c>
      <c r="L884" t="s">
        <v>165</v>
      </c>
      <c r="M884" t="s">
        <v>165</v>
      </c>
      <c r="N884" t="s">
        <v>165</v>
      </c>
      <c r="P884" t="s">
        <v>165</v>
      </c>
      <c r="Q884" t="s">
        <v>165</v>
      </c>
      <c r="U884">
        <v>0.0</v>
      </c>
    </row>
    <row r="885">
      <c r="A885" t="s">
        <v>165</v>
      </c>
      <c r="B885" t="s">
        <v>165</v>
      </c>
      <c r="C885" t="s">
        <v>165</v>
      </c>
      <c r="E885" t="s">
        <v>165</v>
      </c>
      <c r="F885" t="s">
        <v>165</v>
      </c>
      <c r="J885">
        <v>0.0</v>
      </c>
      <c r="L885" t="s">
        <v>165</v>
      </c>
      <c r="M885" t="s">
        <v>165</v>
      </c>
      <c r="N885" t="s">
        <v>165</v>
      </c>
      <c r="P885" t="s">
        <v>165</v>
      </c>
      <c r="Q885" t="s">
        <v>165</v>
      </c>
      <c r="U885">
        <v>0.0</v>
      </c>
    </row>
    <row r="886">
      <c r="A886" t="s">
        <v>165</v>
      </c>
      <c r="B886" t="s">
        <v>165</v>
      </c>
      <c r="C886" t="s">
        <v>165</v>
      </c>
      <c r="E886" t="s">
        <v>165</v>
      </c>
      <c r="F886" t="s">
        <v>165</v>
      </c>
      <c r="J886">
        <v>0.0</v>
      </c>
      <c r="L886" t="s">
        <v>165</v>
      </c>
      <c r="M886" t="s">
        <v>165</v>
      </c>
      <c r="N886" t="s">
        <v>165</v>
      </c>
      <c r="P886" t="s">
        <v>165</v>
      </c>
      <c r="Q886" t="s">
        <v>165</v>
      </c>
      <c r="U886">
        <v>0.0</v>
      </c>
    </row>
    <row r="887">
      <c r="A887" t="s">
        <v>165</v>
      </c>
      <c r="B887" t="s">
        <v>165</v>
      </c>
      <c r="C887" t="s">
        <v>165</v>
      </c>
      <c r="E887" t="s">
        <v>165</v>
      </c>
      <c r="F887" t="s">
        <v>165</v>
      </c>
      <c r="J887">
        <v>0.0</v>
      </c>
      <c r="L887" t="s">
        <v>165</v>
      </c>
      <c r="M887" t="s">
        <v>165</v>
      </c>
      <c r="N887" t="s">
        <v>165</v>
      </c>
      <c r="P887" t="s">
        <v>165</v>
      </c>
      <c r="Q887" t="s">
        <v>165</v>
      </c>
      <c r="U887">
        <v>0.0</v>
      </c>
    </row>
    <row r="888">
      <c r="A888" t="s">
        <v>165</v>
      </c>
      <c r="B888" t="s">
        <v>165</v>
      </c>
      <c r="C888" t="s">
        <v>165</v>
      </c>
      <c r="E888" t="s">
        <v>165</v>
      </c>
      <c r="F888" t="s">
        <v>165</v>
      </c>
      <c r="J888">
        <v>0.0</v>
      </c>
      <c r="L888" t="s">
        <v>165</v>
      </c>
      <c r="M888" t="s">
        <v>165</v>
      </c>
      <c r="N888" t="s">
        <v>165</v>
      </c>
      <c r="P888" t="s">
        <v>165</v>
      </c>
      <c r="Q888" t="s">
        <v>165</v>
      </c>
      <c r="U888">
        <v>0.0</v>
      </c>
    </row>
    <row r="889">
      <c r="A889" t="s">
        <v>165</v>
      </c>
      <c r="B889" t="s">
        <v>165</v>
      </c>
      <c r="C889" t="s">
        <v>165</v>
      </c>
      <c r="E889" t="s">
        <v>165</v>
      </c>
      <c r="F889" t="s">
        <v>165</v>
      </c>
      <c r="J889">
        <v>0.0</v>
      </c>
      <c r="L889" t="s">
        <v>165</v>
      </c>
      <c r="M889" t="s">
        <v>165</v>
      </c>
      <c r="N889" t="s">
        <v>165</v>
      </c>
      <c r="P889" t="s">
        <v>165</v>
      </c>
      <c r="Q889" t="s">
        <v>165</v>
      </c>
      <c r="U889">
        <v>0.0</v>
      </c>
    </row>
    <row r="890">
      <c r="A890" t="s">
        <v>165</v>
      </c>
      <c r="B890" t="s">
        <v>165</v>
      </c>
      <c r="C890" t="s">
        <v>165</v>
      </c>
      <c r="E890" t="s">
        <v>165</v>
      </c>
      <c r="F890" t="s">
        <v>165</v>
      </c>
      <c r="J890">
        <v>0.0</v>
      </c>
      <c r="L890" t="s">
        <v>165</v>
      </c>
      <c r="M890" t="s">
        <v>165</v>
      </c>
      <c r="N890" t="s">
        <v>165</v>
      </c>
      <c r="P890" t="s">
        <v>165</v>
      </c>
      <c r="Q890" t="s">
        <v>165</v>
      </c>
      <c r="U890">
        <v>0.0</v>
      </c>
    </row>
    <row r="891">
      <c r="A891" t="s">
        <v>165</v>
      </c>
      <c r="B891" t="s">
        <v>165</v>
      </c>
      <c r="C891" t="s">
        <v>165</v>
      </c>
      <c r="E891" t="s">
        <v>165</v>
      </c>
      <c r="F891" t="s">
        <v>165</v>
      </c>
      <c r="J891">
        <v>0.0</v>
      </c>
      <c r="L891" t="s">
        <v>165</v>
      </c>
      <c r="M891" t="s">
        <v>165</v>
      </c>
      <c r="N891" t="s">
        <v>165</v>
      </c>
      <c r="P891" t="s">
        <v>165</v>
      </c>
      <c r="Q891" t="s">
        <v>165</v>
      </c>
      <c r="U891">
        <v>0.0</v>
      </c>
    </row>
    <row r="892">
      <c r="A892" t="s">
        <v>165</v>
      </c>
      <c r="B892" t="s">
        <v>165</v>
      </c>
      <c r="C892" t="s">
        <v>165</v>
      </c>
      <c r="E892" t="s">
        <v>165</v>
      </c>
      <c r="F892" t="s">
        <v>165</v>
      </c>
      <c r="J892">
        <v>0.0</v>
      </c>
      <c r="L892" t="s">
        <v>165</v>
      </c>
      <c r="M892" t="s">
        <v>165</v>
      </c>
      <c r="N892" t="s">
        <v>165</v>
      </c>
      <c r="P892" t="s">
        <v>165</v>
      </c>
      <c r="Q892" t="s">
        <v>165</v>
      </c>
      <c r="U892">
        <v>0.0</v>
      </c>
    </row>
    <row r="893">
      <c r="A893" t="s">
        <v>165</v>
      </c>
      <c r="B893" t="s">
        <v>165</v>
      </c>
      <c r="C893" t="s">
        <v>165</v>
      </c>
      <c r="E893" t="s">
        <v>165</v>
      </c>
      <c r="F893" t="s">
        <v>165</v>
      </c>
      <c r="J893">
        <v>0.0</v>
      </c>
      <c r="L893" t="s">
        <v>165</v>
      </c>
      <c r="M893" t="s">
        <v>165</v>
      </c>
      <c r="N893" t="s">
        <v>165</v>
      </c>
      <c r="P893" t="s">
        <v>165</v>
      </c>
      <c r="Q893" t="s">
        <v>165</v>
      </c>
      <c r="U893">
        <v>0.0</v>
      </c>
    </row>
    <row r="894">
      <c r="A894" t="s">
        <v>165</v>
      </c>
      <c r="B894" t="s">
        <v>165</v>
      </c>
      <c r="C894" t="s">
        <v>165</v>
      </c>
      <c r="E894" t="s">
        <v>165</v>
      </c>
      <c r="F894" t="s">
        <v>165</v>
      </c>
      <c r="J894">
        <v>0.0</v>
      </c>
      <c r="L894" t="s">
        <v>165</v>
      </c>
      <c r="M894" t="s">
        <v>165</v>
      </c>
      <c r="N894" t="s">
        <v>165</v>
      </c>
      <c r="P894" t="s">
        <v>165</v>
      </c>
      <c r="Q894" t="s">
        <v>165</v>
      </c>
      <c r="U894">
        <v>0.0</v>
      </c>
    </row>
    <row r="895">
      <c r="A895" t="s">
        <v>165</v>
      </c>
      <c r="B895" t="s">
        <v>165</v>
      </c>
      <c r="C895" t="s">
        <v>165</v>
      </c>
      <c r="E895" t="s">
        <v>165</v>
      </c>
      <c r="F895" t="s">
        <v>165</v>
      </c>
      <c r="J895">
        <v>0.0</v>
      </c>
      <c r="L895" t="s">
        <v>165</v>
      </c>
      <c r="M895" t="s">
        <v>165</v>
      </c>
      <c r="N895" t="s">
        <v>165</v>
      </c>
      <c r="P895" t="s">
        <v>165</v>
      </c>
      <c r="Q895" t="s">
        <v>165</v>
      </c>
      <c r="U895">
        <v>0.0</v>
      </c>
    </row>
    <row r="896">
      <c r="A896" t="s">
        <v>165</v>
      </c>
      <c r="B896" t="s">
        <v>165</v>
      </c>
      <c r="C896" t="s">
        <v>165</v>
      </c>
      <c r="E896" t="s">
        <v>165</v>
      </c>
      <c r="F896" t="s">
        <v>165</v>
      </c>
      <c r="J896">
        <v>0.0</v>
      </c>
      <c r="L896" t="s">
        <v>165</v>
      </c>
      <c r="M896" t="s">
        <v>165</v>
      </c>
      <c r="N896" t="s">
        <v>165</v>
      </c>
      <c r="P896" t="s">
        <v>165</v>
      </c>
      <c r="Q896" t="s">
        <v>165</v>
      </c>
      <c r="U896">
        <v>0.0</v>
      </c>
    </row>
    <row r="897">
      <c r="A897" t="s">
        <v>165</v>
      </c>
      <c r="B897" t="s">
        <v>165</v>
      </c>
      <c r="C897" t="s">
        <v>165</v>
      </c>
      <c r="E897" t="s">
        <v>165</v>
      </c>
      <c r="F897" t="s">
        <v>165</v>
      </c>
      <c r="J897">
        <v>0.0</v>
      </c>
      <c r="L897" t="s">
        <v>165</v>
      </c>
      <c r="M897" t="s">
        <v>165</v>
      </c>
      <c r="N897" t="s">
        <v>165</v>
      </c>
      <c r="P897" t="s">
        <v>165</v>
      </c>
      <c r="Q897" t="s">
        <v>165</v>
      </c>
      <c r="U897">
        <v>0.0</v>
      </c>
    </row>
    <row r="898">
      <c r="A898" t="s">
        <v>165</v>
      </c>
      <c r="B898" t="s">
        <v>165</v>
      </c>
      <c r="C898" t="s">
        <v>165</v>
      </c>
      <c r="E898" t="s">
        <v>165</v>
      </c>
      <c r="F898" t="s">
        <v>165</v>
      </c>
      <c r="J898">
        <v>0.0</v>
      </c>
      <c r="L898" t="s">
        <v>165</v>
      </c>
      <c r="M898" t="s">
        <v>165</v>
      </c>
      <c r="N898" t="s">
        <v>165</v>
      </c>
      <c r="P898" t="s">
        <v>165</v>
      </c>
      <c r="Q898" t="s">
        <v>165</v>
      </c>
      <c r="U898">
        <v>0.0</v>
      </c>
    </row>
    <row r="899">
      <c r="A899" t="s">
        <v>165</v>
      </c>
      <c r="B899" t="s">
        <v>165</v>
      </c>
      <c r="C899" t="s">
        <v>165</v>
      </c>
      <c r="E899" t="s">
        <v>165</v>
      </c>
      <c r="F899" t="s">
        <v>165</v>
      </c>
      <c r="J899">
        <v>0.0</v>
      </c>
      <c r="L899" t="s">
        <v>165</v>
      </c>
      <c r="M899" t="s">
        <v>165</v>
      </c>
      <c r="N899" t="s">
        <v>165</v>
      </c>
      <c r="P899" t="s">
        <v>165</v>
      </c>
      <c r="Q899" t="s">
        <v>165</v>
      </c>
      <c r="U899">
        <v>0.0</v>
      </c>
    </row>
    <row r="900">
      <c r="A900" t="s">
        <v>165</v>
      </c>
      <c r="B900" t="s">
        <v>165</v>
      </c>
      <c r="C900" t="s">
        <v>165</v>
      </c>
      <c r="E900" t="s">
        <v>165</v>
      </c>
      <c r="F900" t="s">
        <v>165</v>
      </c>
      <c r="J900">
        <v>0.0</v>
      </c>
      <c r="L900" t="s">
        <v>165</v>
      </c>
      <c r="M900" t="s">
        <v>165</v>
      </c>
      <c r="N900" t="s">
        <v>165</v>
      </c>
      <c r="P900" t="s">
        <v>165</v>
      </c>
      <c r="Q900" t="s">
        <v>165</v>
      </c>
      <c r="U900">
        <v>0.0</v>
      </c>
    </row>
    <row r="901">
      <c r="A901" t="s">
        <v>165</v>
      </c>
      <c r="B901" t="s">
        <v>165</v>
      </c>
      <c r="C901" t="s">
        <v>165</v>
      </c>
      <c r="E901" t="s">
        <v>165</v>
      </c>
      <c r="F901" t="s">
        <v>165</v>
      </c>
      <c r="J901">
        <v>0.0</v>
      </c>
      <c r="L901" t="s">
        <v>165</v>
      </c>
      <c r="M901" t="s">
        <v>165</v>
      </c>
      <c r="N901" t="s">
        <v>165</v>
      </c>
      <c r="P901" t="s">
        <v>165</v>
      </c>
      <c r="Q901" t="s">
        <v>165</v>
      </c>
      <c r="U901">
        <v>0.0</v>
      </c>
    </row>
    <row r="902">
      <c r="A902" t="s">
        <v>165</v>
      </c>
      <c r="B902" t="s">
        <v>165</v>
      </c>
      <c r="C902" t="s">
        <v>165</v>
      </c>
      <c r="E902" t="s">
        <v>165</v>
      </c>
      <c r="F902" t="s">
        <v>165</v>
      </c>
      <c r="J902">
        <v>0.0</v>
      </c>
      <c r="L902" t="s">
        <v>165</v>
      </c>
      <c r="M902" t="s">
        <v>165</v>
      </c>
      <c r="N902" t="s">
        <v>165</v>
      </c>
      <c r="P902" t="s">
        <v>165</v>
      </c>
      <c r="Q902" t="s">
        <v>165</v>
      </c>
      <c r="U902">
        <v>0.0</v>
      </c>
    </row>
    <row r="903">
      <c r="A903" t="s">
        <v>165</v>
      </c>
      <c r="B903" t="s">
        <v>165</v>
      </c>
      <c r="C903" t="s">
        <v>165</v>
      </c>
      <c r="E903" t="s">
        <v>165</v>
      </c>
      <c r="F903" t="s">
        <v>165</v>
      </c>
      <c r="J903">
        <v>0.0</v>
      </c>
      <c r="L903" t="s">
        <v>165</v>
      </c>
      <c r="M903" t="s">
        <v>165</v>
      </c>
      <c r="N903" t="s">
        <v>165</v>
      </c>
      <c r="P903" t="s">
        <v>165</v>
      </c>
      <c r="Q903" t="s">
        <v>165</v>
      </c>
      <c r="U903">
        <v>0.0</v>
      </c>
    </row>
    <row r="904">
      <c r="A904" t="s">
        <v>165</v>
      </c>
      <c r="B904" t="s">
        <v>165</v>
      </c>
      <c r="C904" t="s">
        <v>165</v>
      </c>
      <c r="E904" t="s">
        <v>165</v>
      </c>
      <c r="F904" t="s">
        <v>165</v>
      </c>
      <c r="J904">
        <v>0.0</v>
      </c>
      <c r="L904" t="s">
        <v>165</v>
      </c>
      <c r="M904" t="s">
        <v>165</v>
      </c>
      <c r="N904" t="s">
        <v>165</v>
      </c>
      <c r="P904" t="s">
        <v>165</v>
      </c>
      <c r="Q904" t="s">
        <v>165</v>
      </c>
      <c r="U904">
        <v>0.0</v>
      </c>
    </row>
    <row r="905">
      <c r="A905" t="s">
        <v>165</v>
      </c>
      <c r="B905" t="s">
        <v>165</v>
      </c>
      <c r="C905" t="s">
        <v>165</v>
      </c>
      <c r="E905" t="s">
        <v>165</v>
      </c>
      <c r="F905" t="s">
        <v>165</v>
      </c>
      <c r="J905">
        <v>0.0</v>
      </c>
      <c r="L905" t="s">
        <v>165</v>
      </c>
      <c r="M905" t="s">
        <v>165</v>
      </c>
      <c r="N905" t="s">
        <v>165</v>
      </c>
      <c r="P905" t="s">
        <v>165</v>
      </c>
      <c r="Q905" t="s">
        <v>165</v>
      </c>
      <c r="U905">
        <v>0.0</v>
      </c>
    </row>
    <row r="906">
      <c r="A906" t="s">
        <v>165</v>
      </c>
      <c r="B906" t="s">
        <v>165</v>
      </c>
      <c r="C906" t="s">
        <v>165</v>
      </c>
      <c r="E906" t="s">
        <v>165</v>
      </c>
      <c r="F906" t="s">
        <v>165</v>
      </c>
      <c r="J906">
        <v>0.0</v>
      </c>
      <c r="L906" t="s">
        <v>165</v>
      </c>
      <c r="M906" t="s">
        <v>165</v>
      </c>
      <c r="N906" t="s">
        <v>165</v>
      </c>
      <c r="P906" t="s">
        <v>165</v>
      </c>
      <c r="Q906" t="s">
        <v>165</v>
      </c>
      <c r="U906">
        <v>0.0</v>
      </c>
    </row>
    <row r="907">
      <c r="A907" t="s">
        <v>165</v>
      </c>
      <c r="B907" t="s">
        <v>165</v>
      </c>
      <c r="C907" t="s">
        <v>165</v>
      </c>
      <c r="E907" t="s">
        <v>165</v>
      </c>
      <c r="F907" t="s">
        <v>165</v>
      </c>
      <c r="J907">
        <v>0.0</v>
      </c>
      <c r="L907" t="s">
        <v>165</v>
      </c>
      <c r="M907" t="s">
        <v>165</v>
      </c>
      <c r="N907" t="s">
        <v>165</v>
      </c>
      <c r="P907" t="s">
        <v>165</v>
      </c>
      <c r="Q907" t="s">
        <v>165</v>
      </c>
      <c r="U907">
        <v>0.0</v>
      </c>
    </row>
    <row r="908">
      <c r="A908" t="s">
        <v>165</v>
      </c>
      <c r="B908" t="s">
        <v>165</v>
      </c>
      <c r="C908" t="s">
        <v>165</v>
      </c>
      <c r="E908" t="s">
        <v>165</v>
      </c>
      <c r="F908" t="s">
        <v>165</v>
      </c>
      <c r="J908">
        <v>0.0</v>
      </c>
      <c r="L908" t="s">
        <v>165</v>
      </c>
      <c r="M908" t="s">
        <v>165</v>
      </c>
      <c r="N908" t="s">
        <v>165</v>
      </c>
      <c r="P908" t="s">
        <v>165</v>
      </c>
      <c r="Q908" t="s">
        <v>165</v>
      </c>
      <c r="U908">
        <v>0.0</v>
      </c>
    </row>
    <row r="909">
      <c r="A909" t="s">
        <v>165</v>
      </c>
      <c r="B909" t="s">
        <v>165</v>
      </c>
      <c r="C909" t="s">
        <v>165</v>
      </c>
      <c r="E909" t="s">
        <v>165</v>
      </c>
      <c r="F909" t="s">
        <v>165</v>
      </c>
      <c r="J909">
        <v>0.0</v>
      </c>
      <c r="L909" t="s">
        <v>165</v>
      </c>
      <c r="M909" t="s">
        <v>165</v>
      </c>
      <c r="N909" t="s">
        <v>165</v>
      </c>
      <c r="P909" t="s">
        <v>165</v>
      </c>
      <c r="Q909" t="s">
        <v>165</v>
      </c>
      <c r="U909">
        <v>0.0</v>
      </c>
    </row>
    <row r="910">
      <c r="A910" t="s">
        <v>165</v>
      </c>
      <c r="B910" t="s">
        <v>165</v>
      </c>
      <c r="C910" t="s">
        <v>165</v>
      </c>
      <c r="E910" t="s">
        <v>165</v>
      </c>
      <c r="F910" t="s">
        <v>165</v>
      </c>
      <c r="J910">
        <v>0.0</v>
      </c>
      <c r="L910" t="s">
        <v>165</v>
      </c>
      <c r="M910" t="s">
        <v>165</v>
      </c>
      <c r="N910" t="s">
        <v>165</v>
      </c>
      <c r="P910" t="s">
        <v>165</v>
      </c>
      <c r="Q910" t="s">
        <v>165</v>
      </c>
      <c r="U910">
        <v>0.0</v>
      </c>
    </row>
    <row r="911">
      <c r="A911" t="s">
        <v>165</v>
      </c>
      <c r="B911" t="s">
        <v>165</v>
      </c>
      <c r="C911" t="s">
        <v>165</v>
      </c>
      <c r="E911" t="s">
        <v>165</v>
      </c>
      <c r="F911" t="s">
        <v>165</v>
      </c>
      <c r="J911">
        <v>0.0</v>
      </c>
      <c r="L911" t="s">
        <v>165</v>
      </c>
      <c r="M911" t="s">
        <v>165</v>
      </c>
      <c r="N911" t="s">
        <v>165</v>
      </c>
      <c r="P911" t="s">
        <v>165</v>
      </c>
      <c r="Q911" t="s">
        <v>165</v>
      </c>
      <c r="U911">
        <v>0.0</v>
      </c>
    </row>
    <row r="912">
      <c r="A912" t="s">
        <v>165</v>
      </c>
      <c r="B912" t="s">
        <v>165</v>
      </c>
      <c r="C912" t="s">
        <v>165</v>
      </c>
      <c r="E912" t="s">
        <v>165</v>
      </c>
      <c r="F912" t="s">
        <v>165</v>
      </c>
      <c r="J912">
        <v>0.0</v>
      </c>
      <c r="L912" t="s">
        <v>165</v>
      </c>
      <c r="M912" t="s">
        <v>165</v>
      </c>
      <c r="N912" t="s">
        <v>165</v>
      </c>
      <c r="P912" t="s">
        <v>165</v>
      </c>
      <c r="Q912" t="s">
        <v>165</v>
      </c>
      <c r="U912">
        <v>0.0</v>
      </c>
    </row>
    <row r="913">
      <c r="A913" t="s">
        <v>165</v>
      </c>
      <c r="B913" t="s">
        <v>165</v>
      </c>
      <c r="C913" t="s">
        <v>165</v>
      </c>
      <c r="E913" t="s">
        <v>165</v>
      </c>
      <c r="F913" t="s">
        <v>165</v>
      </c>
      <c r="J913">
        <v>0.0</v>
      </c>
      <c r="L913" t="s">
        <v>165</v>
      </c>
      <c r="M913" t="s">
        <v>165</v>
      </c>
      <c r="N913" t="s">
        <v>165</v>
      </c>
      <c r="P913" t="s">
        <v>165</v>
      </c>
      <c r="Q913" t="s">
        <v>165</v>
      </c>
      <c r="U913">
        <v>0.0</v>
      </c>
    </row>
    <row r="914">
      <c r="A914" t="s">
        <v>165</v>
      </c>
      <c r="B914" t="s">
        <v>165</v>
      </c>
      <c r="C914" t="s">
        <v>165</v>
      </c>
      <c r="E914" t="s">
        <v>165</v>
      </c>
      <c r="F914" t="s">
        <v>165</v>
      </c>
      <c r="J914">
        <v>0.0</v>
      </c>
      <c r="L914" t="s">
        <v>165</v>
      </c>
      <c r="M914" t="s">
        <v>165</v>
      </c>
      <c r="N914" t="s">
        <v>165</v>
      </c>
      <c r="P914" t="s">
        <v>165</v>
      </c>
      <c r="Q914" t="s">
        <v>165</v>
      </c>
      <c r="U914">
        <v>0.0</v>
      </c>
    </row>
    <row r="915">
      <c r="A915" t="s">
        <v>165</v>
      </c>
      <c r="B915" t="s">
        <v>165</v>
      </c>
      <c r="C915" t="s">
        <v>165</v>
      </c>
      <c r="E915" t="s">
        <v>165</v>
      </c>
      <c r="F915" t="s">
        <v>165</v>
      </c>
      <c r="J915">
        <v>0.0</v>
      </c>
      <c r="L915" t="s">
        <v>165</v>
      </c>
      <c r="M915" t="s">
        <v>165</v>
      </c>
      <c r="N915" t="s">
        <v>165</v>
      </c>
      <c r="P915" t="s">
        <v>165</v>
      </c>
      <c r="Q915" t="s">
        <v>165</v>
      </c>
      <c r="U915">
        <v>0.0</v>
      </c>
    </row>
    <row r="916">
      <c r="A916" t="s">
        <v>165</v>
      </c>
      <c r="B916" t="s">
        <v>165</v>
      </c>
      <c r="C916" t="s">
        <v>165</v>
      </c>
      <c r="E916" t="s">
        <v>165</v>
      </c>
      <c r="F916" t="s">
        <v>165</v>
      </c>
      <c r="J916">
        <v>0.0</v>
      </c>
      <c r="L916" t="s">
        <v>165</v>
      </c>
      <c r="M916" t="s">
        <v>165</v>
      </c>
      <c r="N916" t="s">
        <v>165</v>
      </c>
      <c r="P916" t="s">
        <v>165</v>
      </c>
      <c r="Q916" t="s">
        <v>165</v>
      </c>
      <c r="U916">
        <v>0.0</v>
      </c>
    </row>
    <row r="917">
      <c r="A917" t="s">
        <v>165</v>
      </c>
      <c r="B917" t="s">
        <v>165</v>
      </c>
      <c r="C917" t="s">
        <v>165</v>
      </c>
      <c r="E917" t="s">
        <v>165</v>
      </c>
      <c r="F917" t="s">
        <v>165</v>
      </c>
      <c r="J917">
        <v>0.0</v>
      </c>
      <c r="L917" t="s">
        <v>165</v>
      </c>
      <c r="M917" t="s">
        <v>165</v>
      </c>
      <c r="N917" t="s">
        <v>165</v>
      </c>
      <c r="P917" t="s">
        <v>165</v>
      </c>
      <c r="Q917" t="s">
        <v>165</v>
      </c>
      <c r="U917">
        <v>0.0</v>
      </c>
    </row>
    <row r="918">
      <c r="A918" t="s">
        <v>165</v>
      </c>
      <c r="B918" t="s">
        <v>165</v>
      </c>
      <c r="C918" t="s">
        <v>165</v>
      </c>
      <c r="E918" t="s">
        <v>165</v>
      </c>
      <c r="F918" t="s">
        <v>165</v>
      </c>
      <c r="J918">
        <v>0.0</v>
      </c>
      <c r="L918" t="s">
        <v>165</v>
      </c>
      <c r="M918" t="s">
        <v>165</v>
      </c>
      <c r="N918" t="s">
        <v>165</v>
      </c>
      <c r="P918" t="s">
        <v>165</v>
      </c>
      <c r="Q918" t="s">
        <v>165</v>
      </c>
      <c r="U918">
        <v>0.0</v>
      </c>
    </row>
    <row r="919">
      <c r="A919" t="s">
        <v>165</v>
      </c>
      <c r="B919" t="s">
        <v>165</v>
      </c>
      <c r="C919" t="s">
        <v>165</v>
      </c>
      <c r="E919" t="s">
        <v>165</v>
      </c>
      <c r="F919" t="s">
        <v>165</v>
      </c>
      <c r="J919">
        <v>0.0</v>
      </c>
      <c r="L919" t="s">
        <v>165</v>
      </c>
      <c r="M919" t="s">
        <v>165</v>
      </c>
      <c r="N919" t="s">
        <v>165</v>
      </c>
      <c r="P919" t="s">
        <v>165</v>
      </c>
      <c r="Q919" t="s">
        <v>165</v>
      </c>
      <c r="U919">
        <v>0.0</v>
      </c>
    </row>
    <row r="920">
      <c r="A920" t="s">
        <v>165</v>
      </c>
      <c r="B920" t="s">
        <v>165</v>
      </c>
      <c r="C920" t="s">
        <v>165</v>
      </c>
      <c r="E920" t="s">
        <v>165</v>
      </c>
      <c r="F920" t="s">
        <v>165</v>
      </c>
      <c r="J920">
        <v>0.0</v>
      </c>
      <c r="L920" t="s">
        <v>165</v>
      </c>
      <c r="M920" t="s">
        <v>165</v>
      </c>
      <c r="N920" t="s">
        <v>165</v>
      </c>
      <c r="P920" t="s">
        <v>165</v>
      </c>
      <c r="Q920" t="s">
        <v>165</v>
      </c>
      <c r="U920">
        <v>0.0</v>
      </c>
    </row>
    <row r="921">
      <c r="A921" t="s">
        <v>165</v>
      </c>
      <c r="B921" t="s">
        <v>165</v>
      </c>
      <c r="C921" t="s">
        <v>165</v>
      </c>
      <c r="E921" t="s">
        <v>165</v>
      </c>
      <c r="F921" t="s">
        <v>165</v>
      </c>
      <c r="J921">
        <v>0.0</v>
      </c>
      <c r="L921" t="s">
        <v>165</v>
      </c>
      <c r="M921" t="s">
        <v>165</v>
      </c>
      <c r="N921" t="s">
        <v>165</v>
      </c>
      <c r="P921" t="s">
        <v>165</v>
      </c>
      <c r="Q921" t="s">
        <v>165</v>
      </c>
      <c r="U921">
        <v>0.0</v>
      </c>
    </row>
    <row r="922">
      <c r="A922" t="s">
        <v>165</v>
      </c>
      <c r="B922" t="s">
        <v>165</v>
      </c>
      <c r="C922" t="s">
        <v>165</v>
      </c>
      <c r="E922" t="s">
        <v>165</v>
      </c>
      <c r="F922" t="s">
        <v>165</v>
      </c>
      <c r="J922">
        <v>0.0</v>
      </c>
      <c r="L922" t="s">
        <v>165</v>
      </c>
      <c r="M922" t="s">
        <v>165</v>
      </c>
      <c r="N922" t="s">
        <v>165</v>
      </c>
      <c r="P922" t="s">
        <v>165</v>
      </c>
      <c r="Q922" t="s">
        <v>165</v>
      </c>
      <c r="U922">
        <v>0.0</v>
      </c>
    </row>
    <row r="923">
      <c r="A923" t="s">
        <v>165</v>
      </c>
      <c r="B923" t="s">
        <v>165</v>
      </c>
      <c r="C923" t="s">
        <v>165</v>
      </c>
      <c r="E923" t="s">
        <v>165</v>
      </c>
      <c r="F923" t="s">
        <v>165</v>
      </c>
      <c r="J923">
        <v>0.0</v>
      </c>
      <c r="L923" t="s">
        <v>165</v>
      </c>
      <c r="M923" t="s">
        <v>165</v>
      </c>
      <c r="N923" t="s">
        <v>165</v>
      </c>
      <c r="P923" t="s">
        <v>165</v>
      </c>
      <c r="Q923" t="s">
        <v>165</v>
      </c>
      <c r="U923">
        <v>0.0</v>
      </c>
    </row>
    <row r="924">
      <c r="A924" t="s">
        <v>165</v>
      </c>
      <c r="B924" t="s">
        <v>165</v>
      </c>
      <c r="C924" t="s">
        <v>165</v>
      </c>
      <c r="E924" t="s">
        <v>165</v>
      </c>
      <c r="F924" t="s">
        <v>165</v>
      </c>
      <c r="J924">
        <v>0.0</v>
      </c>
      <c r="L924" t="s">
        <v>165</v>
      </c>
      <c r="M924" t="s">
        <v>165</v>
      </c>
      <c r="N924" t="s">
        <v>165</v>
      </c>
      <c r="P924" t="s">
        <v>165</v>
      </c>
      <c r="Q924" t="s">
        <v>165</v>
      </c>
      <c r="U924">
        <v>0.0</v>
      </c>
    </row>
    <row r="925">
      <c r="A925" t="s">
        <v>165</v>
      </c>
      <c r="B925" t="s">
        <v>165</v>
      </c>
      <c r="C925" t="s">
        <v>165</v>
      </c>
      <c r="E925" t="s">
        <v>165</v>
      </c>
      <c r="F925" t="s">
        <v>165</v>
      </c>
      <c r="J925">
        <v>0.0</v>
      </c>
      <c r="L925" t="s">
        <v>165</v>
      </c>
      <c r="M925" t="s">
        <v>165</v>
      </c>
      <c r="N925" t="s">
        <v>165</v>
      </c>
      <c r="P925" t="s">
        <v>165</v>
      </c>
      <c r="Q925" t="s">
        <v>165</v>
      </c>
      <c r="U925">
        <v>0.0</v>
      </c>
    </row>
    <row r="926">
      <c r="A926" t="s">
        <v>165</v>
      </c>
      <c r="B926" t="s">
        <v>165</v>
      </c>
      <c r="C926" t="s">
        <v>165</v>
      </c>
      <c r="E926" t="s">
        <v>165</v>
      </c>
      <c r="F926" t="s">
        <v>165</v>
      </c>
      <c r="J926">
        <v>0.0</v>
      </c>
      <c r="L926" t="s">
        <v>165</v>
      </c>
      <c r="M926" t="s">
        <v>165</v>
      </c>
      <c r="N926" t="s">
        <v>165</v>
      </c>
      <c r="P926" t="s">
        <v>165</v>
      </c>
      <c r="Q926" t="s">
        <v>165</v>
      </c>
      <c r="U926">
        <v>0.0</v>
      </c>
    </row>
    <row r="927">
      <c r="A927" t="s">
        <v>165</v>
      </c>
      <c r="B927" t="s">
        <v>165</v>
      </c>
      <c r="C927" t="s">
        <v>165</v>
      </c>
      <c r="E927" t="s">
        <v>165</v>
      </c>
      <c r="F927" t="s">
        <v>165</v>
      </c>
      <c r="J927">
        <v>0.0</v>
      </c>
      <c r="L927" t="s">
        <v>165</v>
      </c>
      <c r="M927" t="s">
        <v>165</v>
      </c>
      <c r="N927" t="s">
        <v>165</v>
      </c>
      <c r="P927" t="s">
        <v>165</v>
      </c>
      <c r="Q927" t="s">
        <v>165</v>
      </c>
      <c r="U927">
        <v>0.0</v>
      </c>
    </row>
    <row r="928">
      <c r="A928" t="s">
        <v>165</v>
      </c>
      <c r="B928" t="s">
        <v>165</v>
      </c>
      <c r="C928" t="s">
        <v>165</v>
      </c>
      <c r="E928" t="s">
        <v>165</v>
      </c>
      <c r="F928" t="s">
        <v>165</v>
      </c>
      <c r="J928">
        <v>0.0</v>
      </c>
      <c r="L928" t="s">
        <v>165</v>
      </c>
      <c r="M928" t="s">
        <v>165</v>
      </c>
      <c r="N928" t="s">
        <v>165</v>
      </c>
      <c r="P928" t="s">
        <v>165</v>
      </c>
      <c r="Q928" t="s">
        <v>165</v>
      </c>
      <c r="U928">
        <v>0.0</v>
      </c>
    </row>
    <row r="929">
      <c r="A929" t="s">
        <v>165</v>
      </c>
      <c r="B929" t="s">
        <v>165</v>
      </c>
      <c r="C929" t="s">
        <v>165</v>
      </c>
      <c r="E929" t="s">
        <v>165</v>
      </c>
      <c r="F929" t="s">
        <v>165</v>
      </c>
      <c r="J929">
        <v>0.0</v>
      </c>
      <c r="L929" t="s">
        <v>165</v>
      </c>
      <c r="M929" t="s">
        <v>165</v>
      </c>
      <c r="N929" t="s">
        <v>165</v>
      </c>
      <c r="P929" t="s">
        <v>165</v>
      </c>
      <c r="Q929" t="s">
        <v>165</v>
      </c>
      <c r="U929">
        <v>0.0</v>
      </c>
    </row>
    <row r="930">
      <c r="A930" t="s">
        <v>165</v>
      </c>
      <c r="B930" t="s">
        <v>165</v>
      </c>
      <c r="C930" t="s">
        <v>165</v>
      </c>
      <c r="E930" t="s">
        <v>165</v>
      </c>
      <c r="F930" t="s">
        <v>165</v>
      </c>
      <c r="J930">
        <v>0.0</v>
      </c>
      <c r="L930" t="s">
        <v>165</v>
      </c>
      <c r="M930" t="s">
        <v>165</v>
      </c>
      <c r="N930" t="s">
        <v>165</v>
      </c>
      <c r="P930" t="s">
        <v>165</v>
      </c>
      <c r="Q930" t="s">
        <v>165</v>
      </c>
      <c r="U930">
        <v>0.0</v>
      </c>
    </row>
    <row r="931">
      <c r="A931" t="s">
        <v>165</v>
      </c>
      <c r="B931" t="s">
        <v>165</v>
      </c>
      <c r="C931" t="s">
        <v>165</v>
      </c>
      <c r="E931" t="s">
        <v>165</v>
      </c>
      <c r="F931" t="s">
        <v>165</v>
      </c>
      <c r="J931">
        <v>0.0</v>
      </c>
      <c r="L931" t="s">
        <v>165</v>
      </c>
      <c r="M931" t="s">
        <v>165</v>
      </c>
      <c r="N931" t="s">
        <v>165</v>
      </c>
      <c r="P931" t="s">
        <v>165</v>
      </c>
      <c r="Q931" t="s">
        <v>165</v>
      </c>
      <c r="U931">
        <v>0.0</v>
      </c>
    </row>
    <row r="932">
      <c r="A932" t="s">
        <v>165</v>
      </c>
      <c r="B932" t="s">
        <v>165</v>
      </c>
      <c r="C932" t="s">
        <v>165</v>
      </c>
      <c r="E932" t="s">
        <v>165</v>
      </c>
      <c r="F932" t="s">
        <v>165</v>
      </c>
      <c r="J932">
        <v>0.0</v>
      </c>
      <c r="L932" t="s">
        <v>165</v>
      </c>
      <c r="M932" t="s">
        <v>165</v>
      </c>
      <c r="N932" t="s">
        <v>165</v>
      </c>
      <c r="P932" t="s">
        <v>165</v>
      </c>
      <c r="Q932" t="s">
        <v>165</v>
      </c>
      <c r="U932">
        <v>0.0</v>
      </c>
    </row>
    <row r="933">
      <c r="A933" t="s">
        <v>165</v>
      </c>
      <c r="B933" t="s">
        <v>165</v>
      </c>
      <c r="C933" t="s">
        <v>165</v>
      </c>
      <c r="E933" t="s">
        <v>165</v>
      </c>
      <c r="F933" t="s">
        <v>165</v>
      </c>
      <c r="J933">
        <v>0.0</v>
      </c>
      <c r="L933" t="s">
        <v>165</v>
      </c>
      <c r="M933" t="s">
        <v>165</v>
      </c>
      <c r="N933" t="s">
        <v>165</v>
      </c>
      <c r="P933" t="s">
        <v>165</v>
      </c>
      <c r="Q933" t="s">
        <v>165</v>
      </c>
      <c r="U933">
        <v>0.0</v>
      </c>
    </row>
    <row r="934">
      <c r="A934" t="s">
        <v>165</v>
      </c>
      <c r="B934" t="s">
        <v>165</v>
      </c>
      <c r="C934" t="s">
        <v>165</v>
      </c>
      <c r="E934" t="s">
        <v>165</v>
      </c>
      <c r="F934" t="s">
        <v>165</v>
      </c>
      <c r="J934">
        <v>0.0</v>
      </c>
      <c r="L934" t="s">
        <v>165</v>
      </c>
      <c r="M934" t="s">
        <v>165</v>
      </c>
      <c r="N934" t="s">
        <v>165</v>
      </c>
      <c r="P934" t="s">
        <v>165</v>
      </c>
      <c r="Q934" t="s">
        <v>165</v>
      </c>
      <c r="U934">
        <v>0.0</v>
      </c>
    </row>
    <row r="935">
      <c r="A935" t="s">
        <v>165</v>
      </c>
      <c r="B935" t="s">
        <v>165</v>
      </c>
      <c r="C935" t="s">
        <v>165</v>
      </c>
      <c r="E935" t="s">
        <v>165</v>
      </c>
      <c r="F935" t="s">
        <v>165</v>
      </c>
      <c r="J935">
        <v>0.0</v>
      </c>
      <c r="L935" t="s">
        <v>165</v>
      </c>
      <c r="M935" t="s">
        <v>165</v>
      </c>
      <c r="N935" t="s">
        <v>165</v>
      </c>
      <c r="P935" t="s">
        <v>165</v>
      </c>
      <c r="Q935" t="s">
        <v>165</v>
      </c>
      <c r="U935">
        <v>0.0</v>
      </c>
    </row>
    <row r="936">
      <c r="A936" t="s">
        <v>165</v>
      </c>
      <c r="B936" t="s">
        <v>165</v>
      </c>
      <c r="C936" t="s">
        <v>165</v>
      </c>
      <c r="E936" t="s">
        <v>165</v>
      </c>
      <c r="F936" t="s">
        <v>165</v>
      </c>
      <c r="J936">
        <v>0.0</v>
      </c>
      <c r="L936" t="s">
        <v>165</v>
      </c>
      <c r="M936" t="s">
        <v>165</v>
      </c>
      <c r="N936" t="s">
        <v>165</v>
      </c>
      <c r="P936" t="s">
        <v>165</v>
      </c>
      <c r="Q936" t="s">
        <v>165</v>
      </c>
      <c r="U936">
        <v>0.0</v>
      </c>
    </row>
    <row r="937">
      <c r="A937" t="s">
        <v>165</v>
      </c>
      <c r="B937" t="s">
        <v>165</v>
      </c>
      <c r="C937" t="s">
        <v>165</v>
      </c>
      <c r="E937" t="s">
        <v>165</v>
      </c>
      <c r="F937" t="s">
        <v>165</v>
      </c>
      <c r="J937">
        <v>0.0</v>
      </c>
      <c r="L937" t="s">
        <v>165</v>
      </c>
      <c r="M937" t="s">
        <v>165</v>
      </c>
      <c r="N937" t="s">
        <v>165</v>
      </c>
      <c r="P937" t="s">
        <v>165</v>
      </c>
      <c r="Q937" t="s">
        <v>165</v>
      </c>
      <c r="U937">
        <v>0.0</v>
      </c>
    </row>
    <row r="938">
      <c r="A938" t="s">
        <v>165</v>
      </c>
      <c r="B938" t="s">
        <v>165</v>
      </c>
      <c r="C938" t="s">
        <v>165</v>
      </c>
      <c r="E938" t="s">
        <v>165</v>
      </c>
      <c r="F938" t="s">
        <v>165</v>
      </c>
      <c r="J938">
        <v>0.0</v>
      </c>
      <c r="L938" t="s">
        <v>165</v>
      </c>
      <c r="M938" t="s">
        <v>165</v>
      </c>
      <c r="N938" t="s">
        <v>165</v>
      </c>
      <c r="P938" t="s">
        <v>165</v>
      </c>
      <c r="Q938" t="s">
        <v>165</v>
      </c>
      <c r="U938">
        <v>0.0</v>
      </c>
    </row>
    <row r="939">
      <c r="A939" t="s">
        <v>165</v>
      </c>
      <c r="B939" t="s">
        <v>165</v>
      </c>
      <c r="C939" t="s">
        <v>165</v>
      </c>
      <c r="E939" t="s">
        <v>165</v>
      </c>
      <c r="F939" t="s">
        <v>165</v>
      </c>
      <c r="J939">
        <v>0.0</v>
      </c>
      <c r="L939" t="s">
        <v>165</v>
      </c>
      <c r="M939" t="s">
        <v>165</v>
      </c>
      <c r="N939" t="s">
        <v>165</v>
      </c>
      <c r="P939" t="s">
        <v>165</v>
      </c>
      <c r="Q939" t="s">
        <v>165</v>
      </c>
      <c r="U939">
        <v>0.0</v>
      </c>
    </row>
    <row r="940">
      <c r="A940" t="s">
        <v>165</v>
      </c>
      <c r="B940" t="s">
        <v>165</v>
      </c>
      <c r="C940" t="s">
        <v>165</v>
      </c>
      <c r="E940" t="s">
        <v>165</v>
      </c>
      <c r="F940" t="s">
        <v>165</v>
      </c>
      <c r="J940">
        <v>0.0</v>
      </c>
      <c r="L940" t="s">
        <v>165</v>
      </c>
      <c r="M940" t="s">
        <v>165</v>
      </c>
      <c r="N940" t="s">
        <v>165</v>
      </c>
      <c r="P940" t="s">
        <v>165</v>
      </c>
      <c r="Q940" t="s">
        <v>165</v>
      </c>
      <c r="U940">
        <v>0.0</v>
      </c>
    </row>
    <row r="941">
      <c r="A941" t="s">
        <v>165</v>
      </c>
      <c r="B941" t="s">
        <v>165</v>
      </c>
      <c r="C941" t="s">
        <v>165</v>
      </c>
      <c r="E941" t="s">
        <v>165</v>
      </c>
      <c r="F941" t="s">
        <v>165</v>
      </c>
      <c r="J941">
        <v>0.0</v>
      </c>
      <c r="L941" t="s">
        <v>165</v>
      </c>
      <c r="M941" t="s">
        <v>165</v>
      </c>
      <c r="N941" t="s">
        <v>165</v>
      </c>
      <c r="P941" t="s">
        <v>165</v>
      </c>
      <c r="Q941" t="s">
        <v>165</v>
      </c>
      <c r="U941">
        <v>0.0</v>
      </c>
    </row>
    <row r="942">
      <c r="A942" t="s">
        <v>165</v>
      </c>
      <c r="B942" t="s">
        <v>165</v>
      </c>
      <c r="C942" t="s">
        <v>165</v>
      </c>
      <c r="E942" t="s">
        <v>165</v>
      </c>
      <c r="F942" t="s">
        <v>165</v>
      </c>
      <c r="J942">
        <v>0.0</v>
      </c>
      <c r="L942" t="s">
        <v>165</v>
      </c>
      <c r="M942" t="s">
        <v>165</v>
      </c>
      <c r="N942" t="s">
        <v>165</v>
      </c>
      <c r="P942" t="s">
        <v>165</v>
      </c>
      <c r="Q942" t="s">
        <v>165</v>
      </c>
      <c r="U942">
        <v>0.0</v>
      </c>
    </row>
    <row r="943">
      <c r="A943" t="s">
        <v>165</v>
      </c>
      <c r="B943" t="s">
        <v>165</v>
      </c>
      <c r="C943" t="s">
        <v>165</v>
      </c>
      <c r="E943" t="s">
        <v>165</v>
      </c>
      <c r="F943" t="s">
        <v>165</v>
      </c>
      <c r="J943">
        <v>0.0</v>
      </c>
      <c r="L943" t="s">
        <v>165</v>
      </c>
      <c r="M943" t="s">
        <v>165</v>
      </c>
      <c r="N943" t="s">
        <v>165</v>
      </c>
      <c r="P943" t="s">
        <v>165</v>
      </c>
      <c r="Q943" t="s">
        <v>165</v>
      </c>
      <c r="U943">
        <v>0.0</v>
      </c>
    </row>
    <row r="944">
      <c r="A944" t="s">
        <v>165</v>
      </c>
      <c r="B944" t="s">
        <v>165</v>
      </c>
      <c r="C944" t="s">
        <v>165</v>
      </c>
      <c r="E944" t="s">
        <v>165</v>
      </c>
      <c r="F944" t="s">
        <v>165</v>
      </c>
      <c r="J944">
        <v>0.0</v>
      </c>
      <c r="L944" t="s">
        <v>165</v>
      </c>
      <c r="M944" t="s">
        <v>165</v>
      </c>
      <c r="N944" t="s">
        <v>165</v>
      </c>
      <c r="P944" t="s">
        <v>165</v>
      </c>
      <c r="Q944" t="s">
        <v>165</v>
      </c>
      <c r="U944">
        <v>0.0</v>
      </c>
    </row>
    <row r="945">
      <c r="A945" t="s">
        <v>165</v>
      </c>
      <c r="B945" t="s">
        <v>165</v>
      </c>
      <c r="C945" t="s">
        <v>165</v>
      </c>
      <c r="E945" t="s">
        <v>165</v>
      </c>
      <c r="F945" t="s">
        <v>165</v>
      </c>
      <c r="J945">
        <v>0.0</v>
      </c>
      <c r="L945" t="s">
        <v>165</v>
      </c>
      <c r="M945" t="s">
        <v>165</v>
      </c>
      <c r="N945" t="s">
        <v>165</v>
      </c>
      <c r="P945" t="s">
        <v>165</v>
      </c>
      <c r="Q945" t="s">
        <v>165</v>
      </c>
      <c r="U945">
        <v>0.0</v>
      </c>
    </row>
    <row r="946">
      <c r="A946" t="s">
        <v>165</v>
      </c>
      <c r="B946" t="s">
        <v>165</v>
      </c>
      <c r="C946" t="s">
        <v>165</v>
      </c>
      <c r="E946" t="s">
        <v>165</v>
      </c>
      <c r="F946" t="s">
        <v>165</v>
      </c>
      <c r="J946">
        <v>0.0</v>
      </c>
      <c r="L946" t="s">
        <v>165</v>
      </c>
      <c r="M946" t="s">
        <v>165</v>
      </c>
      <c r="N946" t="s">
        <v>165</v>
      </c>
      <c r="P946" t="s">
        <v>165</v>
      </c>
      <c r="Q946" t="s">
        <v>165</v>
      </c>
      <c r="U946">
        <v>0.0</v>
      </c>
    </row>
    <row r="947">
      <c r="A947" t="s">
        <v>165</v>
      </c>
      <c r="B947" t="s">
        <v>165</v>
      </c>
      <c r="C947" t="s">
        <v>165</v>
      </c>
      <c r="E947" t="s">
        <v>165</v>
      </c>
      <c r="F947" t="s">
        <v>165</v>
      </c>
      <c r="J947">
        <v>0.0</v>
      </c>
      <c r="L947" t="s">
        <v>165</v>
      </c>
      <c r="M947" t="s">
        <v>165</v>
      </c>
      <c r="N947" t="s">
        <v>165</v>
      </c>
      <c r="P947" t="s">
        <v>165</v>
      </c>
      <c r="Q947" t="s">
        <v>165</v>
      </c>
      <c r="U947">
        <v>0.0</v>
      </c>
    </row>
    <row r="948">
      <c r="A948" t="s">
        <v>165</v>
      </c>
      <c r="B948" t="s">
        <v>165</v>
      </c>
      <c r="C948" t="s">
        <v>165</v>
      </c>
      <c r="E948" t="s">
        <v>165</v>
      </c>
      <c r="F948" t="s">
        <v>165</v>
      </c>
      <c r="J948">
        <v>0.0</v>
      </c>
      <c r="L948" t="s">
        <v>165</v>
      </c>
      <c r="M948" t="s">
        <v>165</v>
      </c>
      <c r="N948" t="s">
        <v>165</v>
      </c>
      <c r="P948" t="s">
        <v>165</v>
      </c>
      <c r="Q948" t="s">
        <v>165</v>
      </c>
      <c r="U948">
        <v>0.0</v>
      </c>
    </row>
    <row r="949">
      <c r="A949" t="s">
        <v>165</v>
      </c>
      <c r="B949" t="s">
        <v>165</v>
      </c>
      <c r="C949" t="s">
        <v>165</v>
      </c>
      <c r="E949" t="s">
        <v>165</v>
      </c>
      <c r="F949" t="s">
        <v>165</v>
      </c>
      <c r="J949">
        <v>0.0</v>
      </c>
      <c r="L949" t="s">
        <v>165</v>
      </c>
      <c r="M949" t="s">
        <v>165</v>
      </c>
      <c r="N949" t="s">
        <v>165</v>
      </c>
      <c r="P949" t="s">
        <v>165</v>
      </c>
      <c r="Q949" t="s">
        <v>165</v>
      </c>
      <c r="U949">
        <v>0.0</v>
      </c>
    </row>
    <row r="950">
      <c r="A950" t="s">
        <v>165</v>
      </c>
      <c r="B950" t="s">
        <v>165</v>
      </c>
      <c r="C950" t="s">
        <v>165</v>
      </c>
      <c r="E950" t="s">
        <v>165</v>
      </c>
      <c r="F950" t="s">
        <v>165</v>
      </c>
      <c r="J950">
        <v>0.0</v>
      </c>
      <c r="L950" t="s">
        <v>165</v>
      </c>
      <c r="M950" t="s">
        <v>165</v>
      </c>
      <c r="N950" t="s">
        <v>165</v>
      </c>
      <c r="P950" t="s">
        <v>165</v>
      </c>
      <c r="Q950" t="s">
        <v>165</v>
      </c>
      <c r="U950">
        <v>0.0</v>
      </c>
    </row>
    <row r="951">
      <c r="A951" t="s">
        <v>165</v>
      </c>
      <c r="B951" t="s">
        <v>165</v>
      </c>
      <c r="C951" t="s">
        <v>165</v>
      </c>
      <c r="E951" t="s">
        <v>165</v>
      </c>
      <c r="F951" t="s">
        <v>165</v>
      </c>
      <c r="J951">
        <v>0.0</v>
      </c>
      <c r="L951" t="s">
        <v>165</v>
      </c>
      <c r="M951" t="s">
        <v>165</v>
      </c>
      <c r="N951" t="s">
        <v>165</v>
      </c>
      <c r="P951" t="s">
        <v>165</v>
      </c>
      <c r="Q951" t="s">
        <v>165</v>
      </c>
      <c r="U951">
        <v>0.0</v>
      </c>
    </row>
    <row r="952">
      <c r="A952" t="s">
        <v>165</v>
      </c>
      <c r="B952" t="s">
        <v>165</v>
      </c>
      <c r="C952" t="s">
        <v>165</v>
      </c>
      <c r="E952" t="s">
        <v>165</v>
      </c>
      <c r="F952" t="s">
        <v>165</v>
      </c>
      <c r="J952">
        <v>0.0</v>
      </c>
      <c r="L952" t="s">
        <v>165</v>
      </c>
      <c r="M952" t="s">
        <v>165</v>
      </c>
      <c r="N952" t="s">
        <v>165</v>
      </c>
      <c r="P952" t="s">
        <v>165</v>
      </c>
      <c r="Q952" t="s">
        <v>165</v>
      </c>
      <c r="U952">
        <v>0.0</v>
      </c>
    </row>
    <row r="953">
      <c r="A953" t="s">
        <v>165</v>
      </c>
      <c r="B953" t="s">
        <v>165</v>
      </c>
      <c r="C953" t="s">
        <v>165</v>
      </c>
      <c r="E953" t="s">
        <v>165</v>
      </c>
      <c r="F953" t="s">
        <v>165</v>
      </c>
      <c r="J953">
        <v>0.0</v>
      </c>
      <c r="L953" t="s">
        <v>165</v>
      </c>
      <c r="M953" t="s">
        <v>165</v>
      </c>
      <c r="N953" t="s">
        <v>165</v>
      </c>
      <c r="P953" t="s">
        <v>165</v>
      </c>
      <c r="Q953" t="s">
        <v>165</v>
      </c>
      <c r="U953">
        <v>0.0</v>
      </c>
    </row>
    <row r="954">
      <c r="A954" t="s">
        <v>165</v>
      </c>
      <c r="B954" t="s">
        <v>165</v>
      </c>
      <c r="C954" t="s">
        <v>165</v>
      </c>
      <c r="E954" t="s">
        <v>165</v>
      </c>
      <c r="F954" t="s">
        <v>165</v>
      </c>
      <c r="J954">
        <v>0.0</v>
      </c>
      <c r="L954" t="s">
        <v>165</v>
      </c>
      <c r="M954" t="s">
        <v>165</v>
      </c>
      <c r="N954" t="s">
        <v>165</v>
      </c>
      <c r="P954" t="s">
        <v>165</v>
      </c>
      <c r="Q954" t="s">
        <v>165</v>
      </c>
      <c r="U954">
        <v>0.0</v>
      </c>
    </row>
    <row r="955">
      <c r="A955" t="s">
        <v>165</v>
      </c>
      <c r="B955" t="s">
        <v>165</v>
      </c>
      <c r="C955" t="s">
        <v>165</v>
      </c>
      <c r="E955" t="s">
        <v>165</v>
      </c>
      <c r="F955" t="s">
        <v>165</v>
      </c>
      <c r="J955">
        <v>0.0</v>
      </c>
      <c r="L955" t="s">
        <v>165</v>
      </c>
      <c r="M955" t="s">
        <v>165</v>
      </c>
      <c r="N955" t="s">
        <v>165</v>
      </c>
      <c r="P955" t="s">
        <v>165</v>
      </c>
      <c r="Q955" t="s">
        <v>165</v>
      </c>
      <c r="U955">
        <v>0.0</v>
      </c>
    </row>
    <row r="956">
      <c r="A956" t="s">
        <v>165</v>
      </c>
      <c r="B956" t="s">
        <v>165</v>
      </c>
      <c r="C956" t="s">
        <v>165</v>
      </c>
      <c r="E956" t="s">
        <v>165</v>
      </c>
      <c r="F956" t="s">
        <v>165</v>
      </c>
      <c r="J956">
        <v>0.0</v>
      </c>
      <c r="L956" t="s">
        <v>165</v>
      </c>
      <c r="M956" t="s">
        <v>165</v>
      </c>
      <c r="N956" t="s">
        <v>165</v>
      </c>
      <c r="P956" t="s">
        <v>165</v>
      </c>
      <c r="Q956" t="s">
        <v>165</v>
      </c>
      <c r="U956">
        <v>0.0</v>
      </c>
    </row>
    <row r="957">
      <c r="A957" t="s">
        <v>165</v>
      </c>
      <c r="B957" t="s">
        <v>165</v>
      </c>
      <c r="C957" t="s">
        <v>165</v>
      </c>
      <c r="E957" t="s">
        <v>165</v>
      </c>
      <c r="F957" t="s">
        <v>165</v>
      </c>
      <c r="J957">
        <v>0.0</v>
      </c>
      <c r="L957" t="s">
        <v>165</v>
      </c>
      <c r="M957" t="s">
        <v>165</v>
      </c>
      <c r="N957" t="s">
        <v>165</v>
      </c>
      <c r="P957" t="s">
        <v>165</v>
      </c>
      <c r="Q957" t="s">
        <v>165</v>
      </c>
      <c r="U957">
        <v>0.0</v>
      </c>
    </row>
    <row r="958">
      <c r="A958" t="s">
        <v>165</v>
      </c>
      <c r="B958" t="s">
        <v>165</v>
      </c>
      <c r="C958" t="s">
        <v>165</v>
      </c>
      <c r="E958" t="s">
        <v>165</v>
      </c>
      <c r="F958" t="s">
        <v>165</v>
      </c>
      <c r="J958">
        <v>0.0</v>
      </c>
      <c r="L958" t="s">
        <v>165</v>
      </c>
      <c r="M958" t="s">
        <v>165</v>
      </c>
      <c r="N958" t="s">
        <v>165</v>
      </c>
      <c r="P958" t="s">
        <v>165</v>
      </c>
      <c r="Q958" t="s">
        <v>165</v>
      </c>
      <c r="U958">
        <v>0.0</v>
      </c>
    </row>
    <row r="959">
      <c r="A959" t="s">
        <v>165</v>
      </c>
      <c r="B959" t="s">
        <v>165</v>
      </c>
      <c r="C959" t="s">
        <v>165</v>
      </c>
      <c r="E959" t="s">
        <v>165</v>
      </c>
      <c r="F959" t="s">
        <v>165</v>
      </c>
      <c r="J959">
        <v>0.0</v>
      </c>
      <c r="L959" t="s">
        <v>165</v>
      </c>
      <c r="M959" t="s">
        <v>165</v>
      </c>
      <c r="N959" t="s">
        <v>165</v>
      </c>
      <c r="P959" t="s">
        <v>165</v>
      </c>
      <c r="Q959" t="s">
        <v>165</v>
      </c>
      <c r="U959">
        <v>0.0</v>
      </c>
    </row>
    <row r="960">
      <c r="A960" t="s">
        <v>165</v>
      </c>
      <c r="B960" t="s">
        <v>165</v>
      </c>
      <c r="C960" t="s">
        <v>165</v>
      </c>
      <c r="E960" t="s">
        <v>165</v>
      </c>
      <c r="F960" t="s">
        <v>165</v>
      </c>
      <c r="J960">
        <v>0.0</v>
      </c>
      <c r="L960" t="s">
        <v>165</v>
      </c>
      <c r="M960" t="s">
        <v>165</v>
      </c>
      <c r="N960" t="s">
        <v>165</v>
      </c>
      <c r="P960" t="s">
        <v>165</v>
      </c>
      <c r="Q960" t="s">
        <v>165</v>
      </c>
      <c r="U960">
        <v>0.0</v>
      </c>
    </row>
    <row r="961">
      <c r="A961" t="s">
        <v>165</v>
      </c>
      <c r="B961" t="s">
        <v>165</v>
      </c>
      <c r="C961" t="s">
        <v>165</v>
      </c>
      <c r="E961" t="s">
        <v>165</v>
      </c>
      <c r="F961" t="s">
        <v>165</v>
      </c>
      <c r="J961">
        <v>0.0</v>
      </c>
      <c r="L961" t="s">
        <v>165</v>
      </c>
      <c r="M961" t="s">
        <v>165</v>
      </c>
      <c r="N961" t="s">
        <v>165</v>
      </c>
      <c r="P961" t="s">
        <v>165</v>
      </c>
      <c r="Q961" t="s">
        <v>165</v>
      </c>
      <c r="U961">
        <v>0.0</v>
      </c>
    </row>
    <row r="962">
      <c r="A962" t="s">
        <v>165</v>
      </c>
      <c r="B962" t="s">
        <v>165</v>
      </c>
      <c r="C962" t="s">
        <v>165</v>
      </c>
      <c r="E962" t="s">
        <v>165</v>
      </c>
      <c r="F962" t="s">
        <v>165</v>
      </c>
      <c r="J962">
        <v>0.0</v>
      </c>
      <c r="L962" t="s">
        <v>165</v>
      </c>
      <c r="M962" t="s">
        <v>165</v>
      </c>
      <c r="N962" t="s">
        <v>165</v>
      </c>
      <c r="P962" t="s">
        <v>165</v>
      </c>
      <c r="Q962" t="s">
        <v>165</v>
      </c>
      <c r="U962">
        <v>0.0</v>
      </c>
    </row>
    <row r="963">
      <c r="A963" t="s">
        <v>165</v>
      </c>
      <c r="B963" t="s">
        <v>165</v>
      </c>
      <c r="C963" t="s">
        <v>165</v>
      </c>
      <c r="E963" t="s">
        <v>165</v>
      </c>
      <c r="F963" t="s">
        <v>165</v>
      </c>
      <c r="J963">
        <v>0.0</v>
      </c>
      <c r="L963" t="s">
        <v>165</v>
      </c>
      <c r="M963" t="s">
        <v>165</v>
      </c>
      <c r="N963" t="s">
        <v>165</v>
      </c>
      <c r="P963" t="s">
        <v>165</v>
      </c>
      <c r="Q963" t="s">
        <v>165</v>
      </c>
      <c r="U963">
        <v>0.0</v>
      </c>
    </row>
    <row r="964">
      <c r="A964" t="s">
        <v>165</v>
      </c>
      <c r="B964" t="s">
        <v>165</v>
      </c>
      <c r="C964" t="s">
        <v>165</v>
      </c>
      <c r="E964" t="s">
        <v>165</v>
      </c>
      <c r="F964" t="s">
        <v>165</v>
      </c>
      <c r="J964">
        <v>0.0</v>
      </c>
      <c r="L964" t="s">
        <v>165</v>
      </c>
      <c r="M964" t="s">
        <v>165</v>
      </c>
      <c r="N964" t="s">
        <v>165</v>
      </c>
      <c r="P964" t="s">
        <v>165</v>
      </c>
      <c r="Q964" t="s">
        <v>165</v>
      </c>
      <c r="U964">
        <v>0.0</v>
      </c>
    </row>
    <row r="965">
      <c r="A965" t="s">
        <v>165</v>
      </c>
      <c r="B965" t="s">
        <v>165</v>
      </c>
      <c r="C965" t="s">
        <v>165</v>
      </c>
      <c r="E965" t="s">
        <v>165</v>
      </c>
      <c r="F965" t="s">
        <v>165</v>
      </c>
      <c r="J965">
        <v>0.0</v>
      </c>
      <c r="L965" t="s">
        <v>165</v>
      </c>
      <c r="M965" t="s">
        <v>165</v>
      </c>
      <c r="N965" t="s">
        <v>165</v>
      </c>
      <c r="P965" t="s">
        <v>165</v>
      </c>
      <c r="Q965" t="s">
        <v>165</v>
      </c>
      <c r="U965">
        <v>0.0</v>
      </c>
    </row>
    <row r="966">
      <c r="A966" t="s">
        <v>165</v>
      </c>
      <c r="B966" t="s">
        <v>165</v>
      </c>
      <c r="C966" t="s">
        <v>165</v>
      </c>
      <c r="E966" t="s">
        <v>165</v>
      </c>
      <c r="F966" t="s">
        <v>165</v>
      </c>
      <c r="J966">
        <v>0.0</v>
      </c>
      <c r="L966" t="s">
        <v>165</v>
      </c>
      <c r="M966" t="s">
        <v>165</v>
      </c>
      <c r="N966" t="s">
        <v>165</v>
      </c>
      <c r="P966" t="s">
        <v>165</v>
      </c>
      <c r="Q966" t="s">
        <v>165</v>
      </c>
      <c r="U966">
        <v>0.0</v>
      </c>
    </row>
    <row r="967">
      <c r="A967" t="s">
        <v>165</v>
      </c>
      <c r="B967" t="s">
        <v>165</v>
      </c>
      <c r="C967" t="s">
        <v>165</v>
      </c>
      <c r="E967" t="s">
        <v>165</v>
      </c>
      <c r="F967" t="s">
        <v>165</v>
      </c>
      <c r="J967">
        <v>0.0</v>
      </c>
      <c r="L967" t="s">
        <v>165</v>
      </c>
      <c r="M967" t="s">
        <v>165</v>
      </c>
      <c r="N967" t="s">
        <v>165</v>
      </c>
      <c r="P967" t="s">
        <v>165</v>
      </c>
      <c r="Q967" t="s">
        <v>165</v>
      </c>
      <c r="U967">
        <v>0.0</v>
      </c>
    </row>
    <row r="968">
      <c r="A968" t="s">
        <v>165</v>
      </c>
      <c r="B968" t="s">
        <v>165</v>
      </c>
      <c r="C968" t="s">
        <v>165</v>
      </c>
      <c r="E968" t="s">
        <v>165</v>
      </c>
      <c r="F968" t="s">
        <v>165</v>
      </c>
      <c r="J968">
        <v>0.0</v>
      </c>
      <c r="L968" t="s">
        <v>165</v>
      </c>
      <c r="M968" t="s">
        <v>165</v>
      </c>
      <c r="N968" t="s">
        <v>165</v>
      </c>
      <c r="P968" t="s">
        <v>165</v>
      </c>
      <c r="Q968" t="s">
        <v>165</v>
      </c>
      <c r="U968">
        <v>0.0</v>
      </c>
    </row>
    <row r="969">
      <c r="A969" t="s">
        <v>165</v>
      </c>
      <c r="B969" t="s">
        <v>165</v>
      </c>
      <c r="C969" t="s">
        <v>165</v>
      </c>
      <c r="E969" t="s">
        <v>165</v>
      </c>
      <c r="F969" t="s">
        <v>165</v>
      </c>
      <c r="J969">
        <v>0.0</v>
      </c>
      <c r="L969" t="s">
        <v>165</v>
      </c>
      <c r="M969" t="s">
        <v>165</v>
      </c>
      <c r="N969" t="s">
        <v>165</v>
      </c>
      <c r="P969" t="s">
        <v>165</v>
      </c>
      <c r="Q969" t="s">
        <v>165</v>
      </c>
      <c r="U969">
        <v>0.0</v>
      </c>
    </row>
    <row r="970">
      <c r="A970" t="s">
        <v>165</v>
      </c>
      <c r="B970" t="s">
        <v>165</v>
      </c>
      <c r="C970" t="s">
        <v>165</v>
      </c>
      <c r="E970" t="s">
        <v>165</v>
      </c>
      <c r="F970" t="s">
        <v>165</v>
      </c>
      <c r="J970">
        <v>0.0</v>
      </c>
      <c r="L970" t="s">
        <v>165</v>
      </c>
      <c r="M970" t="s">
        <v>165</v>
      </c>
      <c r="N970" t="s">
        <v>165</v>
      </c>
      <c r="P970" t="s">
        <v>165</v>
      </c>
      <c r="Q970" t="s">
        <v>165</v>
      </c>
      <c r="U970">
        <v>0.0</v>
      </c>
    </row>
    <row r="971">
      <c r="A971" t="s">
        <v>165</v>
      </c>
      <c r="B971" t="s">
        <v>165</v>
      </c>
      <c r="C971" t="s">
        <v>165</v>
      </c>
      <c r="E971" t="s">
        <v>165</v>
      </c>
      <c r="F971" t="s">
        <v>165</v>
      </c>
      <c r="J971">
        <v>0.0</v>
      </c>
      <c r="L971" t="s">
        <v>165</v>
      </c>
      <c r="M971" t="s">
        <v>165</v>
      </c>
      <c r="N971" t="s">
        <v>165</v>
      </c>
      <c r="P971" t="s">
        <v>165</v>
      </c>
      <c r="Q971" t="s">
        <v>165</v>
      </c>
      <c r="U971">
        <v>0.0</v>
      </c>
    </row>
    <row r="972">
      <c r="A972" t="s">
        <v>165</v>
      </c>
      <c r="B972" t="s">
        <v>165</v>
      </c>
      <c r="C972" t="s">
        <v>165</v>
      </c>
      <c r="E972" t="s">
        <v>165</v>
      </c>
      <c r="F972" t="s">
        <v>165</v>
      </c>
      <c r="J972">
        <v>0.0</v>
      </c>
      <c r="L972" t="s">
        <v>165</v>
      </c>
      <c r="M972" t="s">
        <v>165</v>
      </c>
      <c r="N972" t="s">
        <v>165</v>
      </c>
      <c r="P972" t="s">
        <v>165</v>
      </c>
      <c r="Q972" t="s">
        <v>165</v>
      </c>
      <c r="U972">
        <v>0.0</v>
      </c>
    </row>
    <row r="973">
      <c r="A973" t="s">
        <v>165</v>
      </c>
      <c r="B973" t="s">
        <v>165</v>
      </c>
      <c r="C973" t="s">
        <v>165</v>
      </c>
      <c r="E973" t="s">
        <v>165</v>
      </c>
      <c r="F973" t="s">
        <v>165</v>
      </c>
      <c r="J973">
        <v>0.0</v>
      </c>
      <c r="L973" t="s">
        <v>165</v>
      </c>
      <c r="M973" t="s">
        <v>165</v>
      </c>
      <c r="N973" t="s">
        <v>165</v>
      </c>
      <c r="P973" t="s">
        <v>165</v>
      </c>
      <c r="Q973" t="s">
        <v>165</v>
      </c>
      <c r="U973">
        <v>0.0</v>
      </c>
    </row>
    <row r="974">
      <c r="A974" t="s">
        <v>165</v>
      </c>
      <c r="B974" t="s">
        <v>165</v>
      </c>
      <c r="C974" t="s">
        <v>165</v>
      </c>
      <c r="E974" t="s">
        <v>165</v>
      </c>
      <c r="F974" t="s">
        <v>165</v>
      </c>
      <c r="J974">
        <v>0.0</v>
      </c>
      <c r="L974" t="s">
        <v>165</v>
      </c>
      <c r="M974" t="s">
        <v>165</v>
      </c>
      <c r="N974" t="s">
        <v>165</v>
      </c>
      <c r="P974" t="s">
        <v>165</v>
      </c>
      <c r="Q974" t="s">
        <v>165</v>
      </c>
      <c r="U974">
        <v>0.0</v>
      </c>
    </row>
    <row r="975">
      <c r="A975" t="s">
        <v>165</v>
      </c>
      <c r="B975" t="s">
        <v>165</v>
      </c>
      <c r="C975" t="s">
        <v>165</v>
      </c>
      <c r="E975" t="s">
        <v>165</v>
      </c>
      <c r="F975" t="s">
        <v>165</v>
      </c>
      <c r="J975">
        <v>0.0</v>
      </c>
      <c r="L975" t="s">
        <v>165</v>
      </c>
      <c r="M975" t="s">
        <v>165</v>
      </c>
      <c r="N975" t="s">
        <v>165</v>
      </c>
      <c r="P975" t="s">
        <v>165</v>
      </c>
      <c r="Q975" t="s">
        <v>165</v>
      </c>
      <c r="U975">
        <v>0.0</v>
      </c>
    </row>
    <row r="976">
      <c r="A976" t="s">
        <v>165</v>
      </c>
      <c r="B976" t="s">
        <v>165</v>
      </c>
      <c r="C976" t="s">
        <v>165</v>
      </c>
      <c r="E976" t="s">
        <v>165</v>
      </c>
      <c r="F976" t="s">
        <v>165</v>
      </c>
      <c r="J976">
        <v>0.0</v>
      </c>
      <c r="L976" t="s">
        <v>165</v>
      </c>
      <c r="M976" t="s">
        <v>165</v>
      </c>
      <c r="N976" t="s">
        <v>165</v>
      </c>
      <c r="P976" t="s">
        <v>165</v>
      </c>
      <c r="Q976" t="s">
        <v>165</v>
      </c>
      <c r="U976">
        <v>0.0</v>
      </c>
    </row>
    <row r="977">
      <c r="A977" t="s">
        <v>165</v>
      </c>
      <c r="B977" t="s">
        <v>165</v>
      </c>
      <c r="C977" t="s">
        <v>165</v>
      </c>
      <c r="E977" t="s">
        <v>165</v>
      </c>
      <c r="F977" t="s">
        <v>165</v>
      </c>
      <c r="J977">
        <v>0.0</v>
      </c>
      <c r="L977" t="s">
        <v>165</v>
      </c>
      <c r="M977" t="s">
        <v>165</v>
      </c>
      <c r="N977" t="s">
        <v>165</v>
      </c>
      <c r="P977" t="s">
        <v>165</v>
      </c>
      <c r="Q977" t="s">
        <v>165</v>
      </c>
      <c r="U977">
        <v>0.0</v>
      </c>
    </row>
    <row r="978">
      <c r="A978" t="s">
        <v>165</v>
      </c>
      <c r="B978" t="s">
        <v>165</v>
      </c>
      <c r="C978" t="s">
        <v>165</v>
      </c>
      <c r="E978" t="s">
        <v>165</v>
      </c>
      <c r="F978" t="s">
        <v>165</v>
      </c>
      <c r="J978">
        <v>0.0</v>
      </c>
      <c r="L978" t="s">
        <v>165</v>
      </c>
      <c r="M978" t="s">
        <v>165</v>
      </c>
      <c r="N978" t="s">
        <v>165</v>
      </c>
      <c r="P978" t="s">
        <v>165</v>
      </c>
      <c r="Q978" t="s">
        <v>165</v>
      </c>
      <c r="U978">
        <v>0.0</v>
      </c>
    </row>
    <row r="979">
      <c r="A979" t="s">
        <v>165</v>
      </c>
      <c r="B979" t="s">
        <v>165</v>
      </c>
      <c r="C979" t="s">
        <v>165</v>
      </c>
      <c r="E979" t="s">
        <v>165</v>
      </c>
      <c r="F979" t="s">
        <v>165</v>
      </c>
      <c r="J979">
        <v>0.0</v>
      </c>
      <c r="L979" t="s">
        <v>165</v>
      </c>
      <c r="M979" t="s">
        <v>165</v>
      </c>
      <c r="N979" t="s">
        <v>165</v>
      </c>
      <c r="P979" t="s">
        <v>165</v>
      </c>
      <c r="Q979" t="s">
        <v>165</v>
      </c>
      <c r="U979">
        <v>0.0</v>
      </c>
    </row>
    <row r="980">
      <c r="A980" t="s">
        <v>165</v>
      </c>
      <c r="B980" t="s">
        <v>165</v>
      </c>
      <c r="C980" t="s">
        <v>165</v>
      </c>
      <c r="E980" t="s">
        <v>165</v>
      </c>
      <c r="F980" t="s">
        <v>165</v>
      </c>
      <c r="J980">
        <v>0.0</v>
      </c>
      <c r="L980" t="s">
        <v>165</v>
      </c>
      <c r="M980" t="s">
        <v>165</v>
      </c>
      <c r="N980" t="s">
        <v>165</v>
      </c>
      <c r="P980" t="s">
        <v>165</v>
      </c>
      <c r="Q980" t="s">
        <v>165</v>
      </c>
      <c r="U980">
        <v>0.0</v>
      </c>
    </row>
    <row r="981">
      <c r="A981" t="s">
        <v>165</v>
      </c>
      <c r="B981" t="s">
        <v>165</v>
      </c>
      <c r="C981" t="s">
        <v>165</v>
      </c>
      <c r="E981" t="s">
        <v>165</v>
      </c>
      <c r="F981" t="s">
        <v>165</v>
      </c>
      <c r="J981">
        <v>0.0</v>
      </c>
      <c r="L981" t="s">
        <v>165</v>
      </c>
      <c r="M981" t="s">
        <v>165</v>
      </c>
      <c r="N981" t="s">
        <v>165</v>
      </c>
      <c r="P981" t="s">
        <v>165</v>
      </c>
      <c r="Q981" t="s">
        <v>165</v>
      </c>
      <c r="U981">
        <v>0.0</v>
      </c>
    </row>
    <row r="982">
      <c r="A982" t="s">
        <v>165</v>
      </c>
      <c r="B982" t="s">
        <v>165</v>
      </c>
      <c r="C982" t="s">
        <v>165</v>
      </c>
      <c r="E982" t="s">
        <v>165</v>
      </c>
      <c r="F982" t="s">
        <v>165</v>
      </c>
      <c r="J982">
        <v>0.0</v>
      </c>
      <c r="L982" t="s">
        <v>165</v>
      </c>
      <c r="M982" t="s">
        <v>165</v>
      </c>
      <c r="N982" t="s">
        <v>165</v>
      </c>
      <c r="P982" t="s">
        <v>165</v>
      </c>
      <c r="Q982" t="s">
        <v>165</v>
      </c>
      <c r="U982">
        <v>0.0</v>
      </c>
    </row>
    <row r="983">
      <c r="A983" t="s">
        <v>165</v>
      </c>
      <c r="B983" t="s">
        <v>165</v>
      </c>
      <c r="C983" t="s">
        <v>165</v>
      </c>
      <c r="E983" t="s">
        <v>165</v>
      </c>
      <c r="F983" t="s">
        <v>165</v>
      </c>
      <c r="J983">
        <v>0.0</v>
      </c>
      <c r="L983" t="s">
        <v>165</v>
      </c>
      <c r="M983" t="s">
        <v>165</v>
      </c>
      <c r="N983" t="s">
        <v>165</v>
      </c>
      <c r="P983" t="s">
        <v>165</v>
      </c>
      <c r="Q983" t="s">
        <v>165</v>
      </c>
      <c r="U983">
        <v>0.0</v>
      </c>
    </row>
    <row r="984">
      <c r="A984" t="s">
        <v>165</v>
      </c>
      <c r="B984" t="s">
        <v>165</v>
      </c>
      <c r="C984" t="s">
        <v>165</v>
      </c>
      <c r="E984" t="s">
        <v>165</v>
      </c>
      <c r="F984" t="s">
        <v>165</v>
      </c>
      <c r="J984">
        <v>0.0</v>
      </c>
      <c r="L984" t="s">
        <v>165</v>
      </c>
      <c r="M984" t="s">
        <v>165</v>
      </c>
      <c r="N984" t="s">
        <v>165</v>
      </c>
      <c r="P984" t="s">
        <v>165</v>
      </c>
      <c r="Q984" t="s">
        <v>165</v>
      </c>
      <c r="U984">
        <v>0.0</v>
      </c>
    </row>
    <row r="985">
      <c r="A985" t="s">
        <v>165</v>
      </c>
      <c r="B985" t="s">
        <v>165</v>
      </c>
      <c r="C985" t="s">
        <v>165</v>
      </c>
      <c r="E985" t="s">
        <v>165</v>
      </c>
      <c r="F985" t="s">
        <v>165</v>
      </c>
      <c r="J985">
        <v>0.0</v>
      </c>
      <c r="L985" t="s">
        <v>165</v>
      </c>
      <c r="M985" t="s">
        <v>165</v>
      </c>
      <c r="N985" t="s">
        <v>165</v>
      </c>
      <c r="P985" t="s">
        <v>165</v>
      </c>
      <c r="Q985" t="s">
        <v>165</v>
      </c>
      <c r="U985">
        <v>0.0</v>
      </c>
    </row>
    <row r="986">
      <c r="A986" t="s">
        <v>165</v>
      </c>
      <c r="B986" t="s">
        <v>165</v>
      </c>
      <c r="C986" t="s">
        <v>165</v>
      </c>
      <c r="E986" t="s">
        <v>165</v>
      </c>
      <c r="F986" t="s">
        <v>165</v>
      </c>
      <c r="J986">
        <v>0.0</v>
      </c>
      <c r="L986" t="s">
        <v>165</v>
      </c>
      <c r="M986" t="s">
        <v>165</v>
      </c>
      <c r="N986" t="s">
        <v>165</v>
      </c>
      <c r="P986" t="s">
        <v>165</v>
      </c>
      <c r="Q986" t="s">
        <v>165</v>
      </c>
      <c r="U986">
        <v>0.0</v>
      </c>
    </row>
    <row r="987">
      <c r="A987" t="s">
        <v>165</v>
      </c>
      <c r="B987" t="s">
        <v>165</v>
      </c>
      <c r="C987" t="s">
        <v>165</v>
      </c>
      <c r="E987" t="s">
        <v>165</v>
      </c>
      <c r="F987" t="s">
        <v>165</v>
      </c>
      <c r="J987">
        <v>0.0</v>
      </c>
      <c r="L987" t="s">
        <v>165</v>
      </c>
      <c r="M987" t="s">
        <v>165</v>
      </c>
      <c r="N987" t="s">
        <v>165</v>
      </c>
      <c r="P987" t="s">
        <v>165</v>
      </c>
      <c r="Q987" t="s">
        <v>165</v>
      </c>
      <c r="U987">
        <v>0.0</v>
      </c>
    </row>
    <row r="988">
      <c r="A988" t="s">
        <v>165</v>
      </c>
      <c r="B988" t="s">
        <v>165</v>
      </c>
      <c r="C988" t="s">
        <v>165</v>
      </c>
      <c r="E988" t="s">
        <v>165</v>
      </c>
      <c r="F988" t="s">
        <v>165</v>
      </c>
      <c r="J988">
        <v>0.0</v>
      </c>
      <c r="L988" t="s">
        <v>165</v>
      </c>
      <c r="M988" t="s">
        <v>165</v>
      </c>
      <c r="N988" t="s">
        <v>165</v>
      </c>
      <c r="P988" t="s">
        <v>165</v>
      </c>
      <c r="Q988" t="s">
        <v>165</v>
      </c>
      <c r="U988">
        <v>0.0</v>
      </c>
    </row>
    <row r="989">
      <c r="A989" t="s">
        <v>165</v>
      </c>
      <c r="B989" t="s">
        <v>165</v>
      </c>
      <c r="C989" t="s">
        <v>165</v>
      </c>
      <c r="E989" t="s">
        <v>165</v>
      </c>
      <c r="F989" t="s">
        <v>165</v>
      </c>
      <c r="J989">
        <v>0.0</v>
      </c>
      <c r="L989" t="s">
        <v>165</v>
      </c>
      <c r="M989" t="s">
        <v>165</v>
      </c>
      <c r="N989" t="s">
        <v>165</v>
      </c>
      <c r="P989" t="s">
        <v>165</v>
      </c>
      <c r="Q989" t="s">
        <v>165</v>
      </c>
      <c r="U989">
        <v>0.0</v>
      </c>
    </row>
    <row r="990">
      <c r="A990" t="s">
        <v>165</v>
      </c>
      <c r="B990" t="s">
        <v>165</v>
      </c>
      <c r="C990" t="s">
        <v>165</v>
      </c>
      <c r="E990" t="s">
        <v>165</v>
      </c>
      <c r="F990" t="s">
        <v>165</v>
      </c>
      <c r="J990">
        <v>0.0</v>
      </c>
      <c r="L990" t="s">
        <v>165</v>
      </c>
      <c r="M990" t="s">
        <v>165</v>
      </c>
      <c r="N990" t="s">
        <v>165</v>
      </c>
      <c r="P990" t="s">
        <v>165</v>
      </c>
      <c r="Q990" t="s">
        <v>165</v>
      </c>
      <c r="U990">
        <v>0.0</v>
      </c>
    </row>
    <row r="991">
      <c r="A991" t="s">
        <v>165</v>
      </c>
      <c r="B991" t="s">
        <v>165</v>
      </c>
      <c r="C991" t="s">
        <v>165</v>
      </c>
      <c r="E991" t="s">
        <v>165</v>
      </c>
      <c r="F991" t="s">
        <v>165</v>
      </c>
      <c r="J991">
        <v>0.0</v>
      </c>
      <c r="L991" t="s">
        <v>165</v>
      </c>
      <c r="M991" t="s">
        <v>165</v>
      </c>
      <c r="N991" t="s">
        <v>165</v>
      </c>
      <c r="P991" t="s">
        <v>165</v>
      </c>
      <c r="Q991" t="s">
        <v>165</v>
      </c>
      <c r="U991">
        <v>0.0</v>
      </c>
    </row>
    <row r="992">
      <c r="A992" t="s">
        <v>165</v>
      </c>
      <c r="B992" t="s">
        <v>165</v>
      </c>
      <c r="C992" t="s">
        <v>165</v>
      </c>
      <c r="E992" t="s">
        <v>165</v>
      </c>
      <c r="F992" t="s">
        <v>165</v>
      </c>
      <c r="J992">
        <v>0.0</v>
      </c>
      <c r="L992" t="s">
        <v>165</v>
      </c>
      <c r="M992" t="s">
        <v>165</v>
      </c>
      <c r="N992" t="s">
        <v>165</v>
      </c>
      <c r="P992" t="s">
        <v>165</v>
      </c>
      <c r="Q992" t="s">
        <v>165</v>
      </c>
      <c r="U992">
        <v>0.0</v>
      </c>
    </row>
    <row r="993">
      <c r="A993" t="s">
        <v>165</v>
      </c>
      <c r="B993" t="s">
        <v>165</v>
      </c>
      <c r="C993" t="s">
        <v>165</v>
      </c>
      <c r="E993" t="s">
        <v>165</v>
      </c>
      <c r="F993" t="s">
        <v>165</v>
      </c>
      <c r="J993">
        <v>0.0</v>
      </c>
      <c r="L993" t="s">
        <v>165</v>
      </c>
      <c r="M993" t="s">
        <v>165</v>
      </c>
      <c r="N993" t="s">
        <v>165</v>
      </c>
      <c r="P993" t="s">
        <v>165</v>
      </c>
      <c r="Q993" t="s">
        <v>165</v>
      </c>
      <c r="U993">
        <v>0.0</v>
      </c>
    </row>
    <row r="994">
      <c r="A994" t="s">
        <v>165</v>
      </c>
      <c r="B994" t="s">
        <v>165</v>
      </c>
      <c r="C994" t="s">
        <v>165</v>
      </c>
      <c r="E994" t="s">
        <v>165</v>
      </c>
      <c r="F994" t="s">
        <v>165</v>
      </c>
      <c r="J994">
        <v>0.0</v>
      </c>
      <c r="L994" t="s">
        <v>165</v>
      </c>
      <c r="M994" t="s">
        <v>165</v>
      </c>
      <c r="N994" t="s">
        <v>165</v>
      </c>
      <c r="P994" t="s">
        <v>165</v>
      </c>
      <c r="Q994" t="s">
        <v>165</v>
      </c>
      <c r="U994">
        <v>0.0</v>
      </c>
    </row>
    <row r="995">
      <c r="A995" t="s">
        <v>165</v>
      </c>
      <c r="B995" t="s">
        <v>165</v>
      </c>
      <c r="C995" t="s">
        <v>165</v>
      </c>
      <c r="E995" t="s">
        <v>165</v>
      </c>
      <c r="F995" t="s">
        <v>165</v>
      </c>
      <c r="J995">
        <v>0.0</v>
      </c>
      <c r="L995" t="s">
        <v>165</v>
      </c>
      <c r="M995" t="s">
        <v>165</v>
      </c>
      <c r="N995" t="s">
        <v>165</v>
      </c>
      <c r="P995" t="s">
        <v>165</v>
      </c>
      <c r="Q995" t="s">
        <v>165</v>
      </c>
      <c r="U995">
        <v>0.0</v>
      </c>
    </row>
    <row r="996">
      <c r="A996" t="s">
        <v>165</v>
      </c>
      <c r="B996" t="s">
        <v>165</v>
      </c>
      <c r="C996" t="s">
        <v>165</v>
      </c>
      <c r="E996" t="s">
        <v>165</v>
      </c>
      <c r="F996" t="s">
        <v>165</v>
      </c>
      <c r="J996">
        <v>0.0</v>
      </c>
      <c r="L996" t="s">
        <v>165</v>
      </c>
      <c r="M996" t="s">
        <v>165</v>
      </c>
      <c r="N996" t="s">
        <v>165</v>
      </c>
      <c r="P996" t="s">
        <v>165</v>
      </c>
      <c r="Q996" t="s">
        <v>165</v>
      </c>
      <c r="U996">
        <v>0.0</v>
      </c>
    </row>
    <row r="997">
      <c r="A997" t="s">
        <v>165</v>
      </c>
      <c r="B997" t="s">
        <v>165</v>
      </c>
      <c r="C997" t="s">
        <v>165</v>
      </c>
      <c r="E997" t="s">
        <v>165</v>
      </c>
      <c r="F997" t="s">
        <v>165</v>
      </c>
      <c r="J997">
        <v>0.0</v>
      </c>
      <c r="L997" t="s">
        <v>165</v>
      </c>
      <c r="M997" t="s">
        <v>165</v>
      </c>
      <c r="N997" t="s">
        <v>165</v>
      </c>
      <c r="P997" t="s">
        <v>165</v>
      </c>
      <c r="Q997" t="s">
        <v>165</v>
      </c>
      <c r="U997">
        <v>0.0</v>
      </c>
    </row>
    <row r="998">
      <c r="A998" t="s">
        <v>165</v>
      </c>
      <c r="B998" t="s">
        <v>165</v>
      </c>
      <c r="C998" t="s">
        <v>165</v>
      </c>
      <c r="E998" t="s">
        <v>165</v>
      </c>
      <c r="F998" t="s">
        <v>165</v>
      </c>
      <c r="J998">
        <v>0.0</v>
      </c>
      <c r="L998" t="s">
        <v>165</v>
      </c>
      <c r="M998" t="s">
        <v>165</v>
      </c>
      <c r="N998" t="s">
        <v>165</v>
      </c>
      <c r="P998" t="s">
        <v>165</v>
      </c>
      <c r="Q998" t="s">
        <v>165</v>
      </c>
      <c r="U998">
        <v>0.0</v>
      </c>
    </row>
    <row r="999">
      <c r="A999" t="s">
        <v>165</v>
      </c>
      <c r="B999" t="s">
        <v>165</v>
      </c>
      <c r="C999" t="s">
        <v>165</v>
      </c>
      <c r="E999" t="s">
        <v>165</v>
      </c>
      <c r="F999" t="s">
        <v>165</v>
      </c>
      <c r="J999">
        <v>0.0</v>
      </c>
      <c r="L999" t="s">
        <v>165</v>
      </c>
      <c r="M999" t="s">
        <v>165</v>
      </c>
      <c r="N999" t="s">
        <v>165</v>
      </c>
      <c r="P999" t="s">
        <v>165</v>
      </c>
      <c r="Q999" t="s">
        <v>165</v>
      </c>
      <c r="U999">
        <v>0.0</v>
      </c>
    </row>
    <row r="1000">
      <c r="A1000" t="s">
        <v>165</v>
      </c>
      <c r="B1000" t="s">
        <v>165</v>
      </c>
      <c r="C1000" t="s">
        <v>165</v>
      </c>
      <c r="E1000" t="s">
        <v>165</v>
      </c>
      <c r="F1000" t="s">
        <v>165</v>
      </c>
      <c r="J1000">
        <v>0.0</v>
      </c>
      <c r="L1000" t="s">
        <v>165</v>
      </c>
      <c r="M1000" t="s">
        <v>165</v>
      </c>
      <c r="N1000" t="s">
        <v>165</v>
      </c>
      <c r="P1000" t="s">
        <v>165</v>
      </c>
      <c r="Q1000" t="s">
        <v>165</v>
      </c>
      <c r="U1000">
        <v>0.0</v>
      </c>
    </row>
    <row r="1001">
      <c r="A1001" t="s">
        <v>165</v>
      </c>
      <c r="B1001" t="s">
        <v>165</v>
      </c>
      <c r="C1001" t="s">
        <v>165</v>
      </c>
      <c r="E1001" t="s">
        <v>165</v>
      </c>
      <c r="F1001" t="s">
        <v>165</v>
      </c>
      <c r="J1001">
        <v>0.0</v>
      </c>
      <c r="L1001" t="s">
        <v>165</v>
      </c>
      <c r="M1001" t="s">
        <v>165</v>
      </c>
      <c r="N1001" t="s">
        <v>165</v>
      </c>
      <c r="P1001" t="s">
        <v>165</v>
      </c>
      <c r="Q1001" t="s">
        <v>165</v>
      </c>
      <c r="U1001">
        <v>0.0</v>
      </c>
    </row>
    <row r="1002">
      <c r="A1002" t="s">
        <v>165</v>
      </c>
      <c r="B1002" t="s">
        <v>165</v>
      </c>
      <c r="C1002" t="s">
        <v>165</v>
      </c>
      <c r="E1002" t="s">
        <v>165</v>
      </c>
      <c r="F1002" t="s">
        <v>165</v>
      </c>
      <c r="J1002">
        <v>0.0</v>
      </c>
      <c r="L1002" t="s">
        <v>165</v>
      </c>
      <c r="M1002" t="s">
        <v>165</v>
      </c>
      <c r="N1002" t="s">
        <v>165</v>
      </c>
      <c r="P1002" t="s">
        <v>165</v>
      </c>
      <c r="Q1002" t="s">
        <v>165</v>
      </c>
      <c r="U1002">
        <v>0.0</v>
      </c>
    </row>
    <row r="1003">
      <c r="A1003" t="s">
        <v>165</v>
      </c>
      <c r="B1003" t="s">
        <v>165</v>
      </c>
      <c r="C1003" t="s">
        <v>165</v>
      </c>
      <c r="E1003" t="s">
        <v>165</v>
      </c>
      <c r="F1003" t="s">
        <v>165</v>
      </c>
      <c r="J1003">
        <v>0.0</v>
      </c>
      <c r="L1003" t="s">
        <v>165</v>
      </c>
      <c r="M1003" t="s">
        <v>165</v>
      </c>
      <c r="N1003" t="s">
        <v>165</v>
      </c>
      <c r="P1003" t="s">
        <v>165</v>
      </c>
      <c r="Q1003" t="s">
        <v>165</v>
      </c>
      <c r="U1003">
        <v>0.0</v>
      </c>
    </row>
    <row r="1004">
      <c r="A1004" t="s">
        <v>165</v>
      </c>
      <c r="B1004" t="s">
        <v>165</v>
      </c>
      <c r="C1004" t="s">
        <v>165</v>
      </c>
      <c r="E1004" t="s">
        <v>165</v>
      </c>
      <c r="F1004" t="s">
        <v>165</v>
      </c>
      <c r="J1004">
        <v>0.0</v>
      </c>
      <c r="L1004" t="s">
        <v>165</v>
      </c>
      <c r="M1004" t="s">
        <v>165</v>
      </c>
      <c r="N1004" t="s">
        <v>165</v>
      </c>
      <c r="P1004" t="s">
        <v>165</v>
      </c>
      <c r="Q1004" t="s">
        <v>165</v>
      </c>
      <c r="U1004">
        <v>0.0</v>
      </c>
    </row>
    <row r="1005">
      <c r="A1005" t="s">
        <v>165</v>
      </c>
      <c r="B1005" t="s">
        <v>165</v>
      </c>
      <c r="C1005" t="s">
        <v>165</v>
      </c>
      <c r="E1005" t="s">
        <v>165</v>
      </c>
      <c r="F1005" t="s">
        <v>165</v>
      </c>
      <c r="J1005">
        <v>0.0</v>
      </c>
      <c r="L1005" t="s">
        <v>165</v>
      </c>
      <c r="M1005" t="s">
        <v>165</v>
      </c>
      <c r="N1005" t="s">
        <v>165</v>
      </c>
      <c r="P1005" t="s">
        <v>165</v>
      </c>
      <c r="Q1005" t="s">
        <v>165</v>
      </c>
      <c r="U1005">
        <v>0.0</v>
      </c>
    </row>
    <row r="1006">
      <c r="A1006" t="s">
        <v>165</v>
      </c>
      <c r="B1006" t="s">
        <v>165</v>
      </c>
      <c r="C1006" t="s">
        <v>165</v>
      </c>
      <c r="E1006" t="s">
        <v>165</v>
      </c>
      <c r="F1006" t="s">
        <v>165</v>
      </c>
      <c r="J1006">
        <v>0.0</v>
      </c>
      <c r="L1006" t="s">
        <v>165</v>
      </c>
      <c r="M1006" t="s">
        <v>165</v>
      </c>
      <c r="N1006" t="s">
        <v>165</v>
      </c>
      <c r="P1006" t="s">
        <v>165</v>
      </c>
      <c r="Q1006" t="s">
        <v>165</v>
      </c>
      <c r="U1006">
        <v>0.0</v>
      </c>
    </row>
    <row r="1007">
      <c r="A1007" t="s">
        <v>165</v>
      </c>
      <c r="B1007" t="s">
        <v>165</v>
      </c>
      <c r="C1007" t="s">
        <v>165</v>
      </c>
      <c r="E1007" t="s">
        <v>165</v>
      </c>
      <c r="F1007" t="s">
        <v>165</v>
      </c>
      <c r="J1007">
        <v>0.0</v>
      </c>
      <c r="L1007" t="s">
        <v>165</v>
      </c>
      <c r="M1007" t="s">
        <v>165</v>
      </c>
      <c r="N1007" t="s">
        <v>165</v>
      </c>
      <c r="P1007" t="s">
        <v>165</v>
      </c>
      <c r="Q1007" t="s">
        <v>165</v>
      </c>
      <c r="U1007">
        <v>0.0</v>
      </c>
    </row>
    <row r="1008">
      <c r="A1008" t="s">
        <v>165</v>
      </c>
      <c r="B1008" t="s">
        <v>165</v>
      </c>
      <c r="C1008" t="s">
        <v>165</v>
      </c>
      <c r="E1008" t="s">
        <v>165</v>
      </c>
      <c r="F1008" t="s">
        <v>165</v>
      </c>
      <c r="J1008">
        <v>0.0</v>
      </c>
      <c r="L1008" t="s">
        <v>165</v>
      </c>
      <c r="M1008" t="s">
        <v>165</v>
      </c>
      <c r="N1008" t="s">
        <v>165</v>
      </c>
      <c r="P1008" t="s">
        <v>165</v>
      </c>
      <c r="Q1008" t="s">
        <v>165</v>
      </c>
      <c r="U1008">
        <v>0.0</v>
      </c>
    </row>
    <row r="1009">
      <c r="A1009" t="s">
        <v>165</v>
      </c>
      <c r="B1009" t="s">
        <v>165</v>
      </c>
      <c r="C1009" t="s">
        <v>165</v>
      </c>
      <c r="E1009" t="s">
        <v>165</v>
      </c>
      <c r="F1009" t="s">
        <v>165</v>
      </c>
      <c r="J1009">
        <v>0.0</v>
      </c>
      <c r="L1009" t="s">
        <v>165</v>
      </c>
      <c r="M1009" t="s">
        <v>165</v>
      </c>
      <c r="N1009" t="s">
        <v>165</v>
      </c>
      <c r="P1009" t="s">
        <v>165</v>
      </c>
      <c r="Q1009" t="s">
        <v>165</v>
      </c>
      <c r="U1009">
        <v>0.0</v>
      </c>
    </row>
    <row r="1010">
      <c r="A1010" t="s">
        <v>165</v>
      </c>
      <c r="B1010" t="s">
        <v>165</v>
      </c>
      <c r="C1010" t="s">
        <v>165</v>
      </c>
      <c r="E1010" t="s">
        <v>165</v>
      </c>
      <c r="F1010" t="s">
        <v>165</v>
      </c>
      <c r="J1010">
        <v>0.0</v>
      </c>
      <c r="L1010" t="s">
        <v>165</v>
      </c>
      <c r="M1010" t="s">
        <v>165</v>
      </c>
      <c r="N1010" t="s">
        <v>165</v>
      </c>
      <c r="P1010" t="s">
        <v>165</v>
      </c>
      <c r="Q1010" t="s">
        <v>165</v>
      </c>
      <c r="U1010">
        <v>0.0</v>
      </c>
    </row>
    <row r="1011">
      <c r="A1011" t="s">
        <v>165</v>
      </c>
      <c r="B1011" t="s">
        <v>165</v>
      </c>
      <c r="C1011" t="s">
        <v>165</v>
      </c>
      <c r="E1011" t="s">
        <v>165</v>
      </c>
      <c r="F1011" t="s">
        <v>165</v>
      </c>
      <c r="J1011">
        <v>0.0</v>
      </c>
      <c r="L1011" t="s">
        <v>165</v>
      </c>
      <c r="M1011" t="s">
        <v>165</v>
      </c>
      <c r="N1011" t="s">
        <v>165</v>
      </c>
      <c r="P1011" t="s">
        <v>165</v>
      </c>
      <c r="Q1011" t="s">
        <v>165</v>
      </c>
      <c r="U1011">
        <v>0.0</v>
      </c>
    </row>
    <row r="1012">
      <c r="A1012" t="s">
        <v>165</v>
      </c>
      <c r="B1012" t="s">
        <v>165</v>
      </c>
      <c r="C1012" t="s">
        <v>165</v>
      </c>
      <c r="E1012" t="s">
        <v>165</v>
      </c>
      <c r="F1012" t="s">
        <v>165</v>
      </c>
      <c r="J1012">
        <v>0.0</v>
      </c>
      <c r="L1012" t="s">
        <v>165</v>
      </c>
      <c r="M1012" t="s">
        <v>165</v>
      </c>
      <c r="N1012" t="s">
        <v>165</v>
      </c>
      <c r="P1012" t="s">
        <v>165</v>
      </c>
      <c r="Q1012" t="s">
        <v>165</v>
      </c>
      <c r="U1012">
        <v>0.0</v>
      </c>
    </row>
    <row r="1013">
      <c r="A1013" t="s">
        <v>165</v>
      </c>
      <c r="B1013" t="s">
        <v>165</v>
      </c>
      <c r="C1013" t="s">
        <v>165</v>
      </c>
      <c r="E1013" t="s">
        <v>165</v>
      </c>
      <c r="F1013" t="s">
        <v>165</v>
      </c>
      <c r="J1013">
        <v>0.0</v>
      </c>
      <c r="L1013" t="s">
        <v>165</v>
      </c>
      <c r="M1013" t="s">
        <v>165</v>
      </c>
      <c r="N1013" t="s">
        <v>165</v>
      </c>
      <c r="P1013" t="s">
        <v>165</v>
      </c>
      <c r="Q1013" t="s">
        <v>165</v>
      </c>
      <c r="U1013">
        <v>0.0</v>
      </c>
    </row>
    <row r="1014">
      <c r="A1014" t="s">
        <v>165</v>
      </c>
      <c r="B1014" t="s">
        <v>165</v>
      </c>
      <c r="C1014" t="s">
        <v>165</v>
      </c>
      <c r="E1014" t="s">
        <v>165</v>
      </c>
      <c r="F1014" t="s">
        <v>165</v>
      </c>
      <c r="J1014">
        <v>0.0</v>
      </c>
      <c r="L1014" t="s">
        <v>165</v>
      </c>
      <c r="M1014" t="s">
        <v>165</v>
      </c>
      <c r="N1014" t="s">
        <v>165</v>
      </c>
      <c r="P1014" t="s">
        <v>165</v>
      </c>
      <c r="Q1014" t="s">
        <v>165</v>
      </c>
      <c r="U1014">
        <v>0.0</v>
      </c>
    </row>
    <row r="1015">
      <c r="A1015" t="s">
        <v>165</v>
      </c>
      <c r="B1015" t="s">
        <v>165</v>
      </c>
      <c r="C1015" t="s">
        <v>165</v>
      </c>
      <c r="E1015" t="s">
        <v>165</v>
      </c>
      <c r="F1015" t="s">
        <v>165</v>
      </c>
      <c r="J1015">
        <v>0.0</v>
      </c>
      <c r="L1015" t="s">
        <v>165</v>
      </c>
      <c r="M1015" t="s">
        <v>165</v>
      </c>
      <c r="N1015" t="s">
        <v>165</v>
      </c>
      <c r="P1015" t="s">
        <v>165</v>
      </c>
      <c r="Q1015" t="s">
        <v>165</v>
      </c>
      <c r="U1015">
        <v>0.0</v>
      </c>
    </row>
    <row r="1016">
      <c r="A1016" t="s">
        <v>165</v>
      </c>
      <c r="B1016" t="s">
        <v>165</v>
      </c>
      <c r="C1016" t="s">
        <v>165</v>
      </c>
      <c r="E1016" t="s">
        <v>165</v>
      </c>
      <c r="F1016" t="s">
        <v>165</v>
      </c>
      <c r="J1016">
        <v>0.0</v>
      </c>
      <c r="L1016" t="s">
        <v>165</v>
      </c>
      <c r="M1016" t="s">
        <v>165</v>
      </c>
      <c r="N1016" t="s">
        <v>165</v>
      </c>
      <c r="P1016" t="s">
        <v>165</v>
      </c>
      <c r="Q1016" t="s">
        <v>165</v>
      </c>
      <c r="U1016">
        <v>0.0</v>
      </c>
    </row>
    <row r="1017">
      <c r="A1017" t="s">
        <v>165</v>
      </c>
      <c r="B1017" t="s">
        <v>165</v>
      </c>
      <c r="C1017" t="s">
        <v>165</v>
      </c>
      <c r="E1017" t="s">
        <v>165</v>
      </c>
      <c r="F1017" t="s">
        <v>165</v>
      </c>
      <c r="J1017">
        <v>0.0</v>
      </c>
      <c r="L1017" t="s">
        <v>165</v>
      </c>
      <c r="M1017" t="s">
        <v>165</v>
      </c>
      <c r="N1017" t="s">
        <v>165</v>
      </c>
      <c r="P1017" t="s">
        <v>165</v>
      </c>
      <c r="Q1017" t="s">
        <v>165</v>
      </c>
      <c r="U1017">
        <v>0.0</v>
      </c>
    </row>
    <row r="1018">
      <c r="A1018" t="s">
        <v>165</v>
      </c>
      <c r="B1018" t="s">
        <v>165</v>
      </c>
      <c r="C1018" t="s">
        <v>165</v>
      </c>
      <c r="E1018" t="s">
        <v>165</v>
      </c>
      <c r="F1018" t="s">
        <v>165</v>
      </c>
      <c r="J1018">
        <v>0.0</v>
      </c>
      <c r="L1018" t="s">
        <v>165</v>
      </c>
      <c r="M1018" t="s">
        <v>165</v>
      </c>
      <c r="N1018" t="s">
        <v>165</v>
      </c>
      <c r="P1018" t="s">
        <v>165</v>
      </c>
      <c r="Q1018" t="s">
        <v>165</v>
      </c>
      <c r="U1018">
        <v>0.0</v>
      </c>
    </row>
    <row r="1019">
      <c r="A1019" t="s">
        <v>165</v>
      </c>
      <c r="B1019" t="s">
        <v>165</v>
      </c>
      <c r="C1019" t="s">
        <v>165</v>
      </c>
      <c r="E1019" t="s">
        <v>165</v>
      </c>
      <c r="F1019" t="s">
        <v>165</v>
      </c>
      <c r="J1019">
        <v>0.0</v>
      </c>
      <c r="L1019" t="s">
        <v>165</v>
      </c>
      <c r="M1019" t="s">
        <v>165</v>
      </c>
      <c r="N1019" t="s">
        <v>165</v>
      </c>
      <c r="P1019" t="s">
        <v>165</v>
      </c>
      <c r="Q1019" t="s">
        <v>165</v>
      </c>
      <c r="U1019">
        <v>0.0</v>
      </c>
    </row>
    <row r="1020">
      <c r="A1020" t="s">
        <v>165</v>
      </c>
      <c r="B1020" t="s">
        <v>165</v>
      </c>
      <c r="C1020" t="s">
        <v>165</v>
      </c>
      <c r="E1020" t="s">
        <v>165</v>
      </c>
      <c r="F1020" t="s">
        <v>165</v>
      </c>
      <c r="J1020">
        <v>0.0</v>
      </c>
      <c r="L1020" t="s">
        <v>165</v>
      </c>
      <c r="M1020" t="s">
        <v>165</v>
      </c>
      <c r="N1020" t="s">
        <v>165</v>
      </c>
      <c r="P1020" t="s">
        <v>165</v>
      </c>
      <c r="Q1020" t="s">
        <v>165</v>
      </c>
      <c r="U1020">
        <v>0.0</v>
      </c>
    </row>
    <row r="1021">
      <c r="A1021" t="s">
        <v>165</v>
      </c>
      <c r="B1021" t="s">
        <v>165</v>
      </c>
      <c r="C1021" t="s">
        <v>165</v>
      </c>
      <c r="E1021" t="s">
        <v>165</v>
      </c>
      <c r="F1021" t="s">
        <v>165</v>
      </c>
      <c r="J1021">
        <v>0.0</v>
      </c>
      <c r="L1021" t="s">
        <v>165</v>
      </c>
      <c r="M1021" t="s">
        <v>165</v>
      </c>
      <c r="N1021" t="s">
        <v>165</v>
      </c>
      <c r="P1021" t="s">
        <v>165</v>
      </c>
      <c r="Q1021" t="s">
        <v>165</v>
      </c>
      <c r="U1021">
        <v>0.0</v>
      </c>
    </row>
    <row r="1022">
      <c r="A1022" t="s">
        <v>165</v>
      </c>
      <c r="B1022" t="s">
        <v>165</v>
      </c>
      <c r="C1022" t="s">
        <v>165</v>
      </c>
      <c r="E1022" t="s">
        <v>165</v>
      </c>
      <c r="F1022" t="s">
        <v>165</v>
      </c>
      <c r="J1022">
        <v>0.0</v>
      </c>
      <c r="L1022" t="s">
        <v>165</v>
      </c>
      <c r="M1022" t="s">
        <v>165</v>
      </c>
      <c r="N1022" t="s">
        <v>165</v>
      </c>
      <c r="P1022" t="s">
        <v>165</v>
      </c>
      <c r="Q1022" t="s">
        <v>165</v>
      </c>
      <c r="U1022">
        <v>0.0</v>
      </c>
    </row>
    <row r="1023">
      <c r="A1023" t="s">
        <v>165</v>
      </c>
      <c r="B1023" t="s">
        <v>165</v>
      </c>
      <c r="C1023" t="s">
        <v>165</v>
      </c>
      <c r="E1023" t="s">
        <v>165</v>
      </c>
      <c r="F1023" t="s">
        <v>165</v>
      </c>
      <c r="J1023">
        <v>0.0</v>
      </c>
      <c r="L1023" t="s">
        <v>165</v>
      </c>
      <c r="M1023" t="s">
        <v>165</v>
      </c>
      <c r="N1023" t="s">
        <v>165</v>
      </c>
      <c r="P1023" t="s">
        <v>165</v>
      </c>
      <c r="Q1023" t="s">
        <v>165</v>
      </c>
      <c r="U1023">
        <v>0.0</v>
      </c>
    </row>
    <row r="1024">
      <c r="A1024" t="s">
        <v>165</v>
      </c>
      <c r="B1024" t="s">
        <v>165</v>
      </c>
      <c r="C1024" t="s">
        <v>165</v>
      </c>
      <c r="E1024" t="s">
        <v>165</v>
      </c>
      <c r="F1024" t="s">
        <v>165</v>
      </c>
      <c r="J1024">
        <v>0.0</v>
      </c>
      <c r="L1024" t="s">
        <v>165</v>
      </c>
      <c r="M1024" t="s">
        <v>165</v>
      </c>
      <c r="N1024" t="s">
        <v>165</v>
      </c>
      <c r="P1024" t="s">
        <v>165</v>
      </c>
      <c r="Q1024" t="s">
        <v>165</v>
      </c>
      <c r="U1024">
        <v>0.0</v>
      </c>
    </row>
    <row r="1025">
      <c r="A1025" t="s">
        <v>165</v>
      </c>
      <c r="B1025" t="s">
        <v>165</v>
      </c>
      <c r="C1025" t="s">
        <v>165</v>
      </c>
      <c r="E1025" t="s">
        <v>165</v>
      </c>
      <c r="F1025" t="s">
        <v>165</v>
      </c>
      <c r="J1025">
        <v>0.0</v>
      </c>
      <c r="L1025" t="s">
        <v>165</v>
      </c>
      <c r="M1025" t="s">
        <v>165</v>
      </c>
      <c r="N1025" t="s">
        <v>165</v>
      </c>
      <c r="P1025" t="s">
        <v>165</v>
      </c>
      <c r="Q1025" t="s">
        <v>165</v>
      </c>
      <c r="U1025">
        <v>0.0</v>
      </c>
    </row>
    <row r="1026">
      <c r="A1026" t="s">
        <v>165</v>
      </c>
      <c r="B1026" t="s">
        <v>165</v>
      </c>
      <c r="C1026" t="s">
        <v>165</v>
      </c>
      <c r="E1026" t="s">
        <v>165</v>
      </c>
      <c r="F1026" t="s">
        <v>165</v>
      </c>
      <c r="J1026">
        <v>0.0</v>
      </c>
      <c r="L1026" t="s">
        <v>165</v>
      </c>
      <c r="M1026" t="s">
        <v>165</v>
      </c>
      <c r="N1026" t="s">
        <v>165</v>
      </c>
      <c r="P1026" t="s">
        <v>165</v>
      </c>
      <c r="Q1026" t="s">
        <v>165</v>
      </c>
      <c r="U1026">
        <v>0.0</v>
      </c>
    </row>
    <row r="1027">
      <c r="A1027" t="s">
        <v>165</v>
      </c>
      <c r="B1027" t="s">
        <v>165</v>
      </c>
      <c r="C1027" t="s">
        <v>165</v>
      </c>
      <c r="E1027" t="s">
        <v>165</v>
      </c>
      <c r="F1027" t="s">
        <v>165</v>
      </c>
      <c r="J1027">
        <v>0.0</v>
      </c>
      <c r="L1027" t="s">
        <v>165</v>
      </c>
      <c r="M1027" t="s">
        <v>165</v>
      </c>
      <c r="N1027" t="s">
        <v>165</v>
      </c>
      <c r="P1027" t="s">
        <v>165</v>
      </c>
      <c r="Q1027" t="s">
        <v>165</v>
      </c>
      <c r="U1027">
        <v>0.0</v>
      </c>
    </row>
    <row r="1028">
      <c r="A1028" t="s">
        <v>165</v>
      </c>
      <c r="B1028" t="s">
        <v>165</v>
      </c>
      <c r="C1028" t="s">
        <v>165</v>
      </c>
      <c r="E1028" t="s">
        <v>165</v>
      </c>
      <c r="F1028" t="s">
        <v>165</v>
      </c>
      <c r="J1028">
        <v>0.0</v>
      </c>
      <c r="L1028" t="s">
        <v>165</v>
      </c>
      <c r="M1028" t="s">
        <v>165</v>
      </c>
      <c r="N1028" t="s">
        <v>165</v>
      </c>
      <c r="P1028" t="s">
        <v>165</v>
      </c>
      <c r="Q1028" t="s">
        <v>165</v>
      </c>
      <c r="U1028">
        <v>0.0</v>
      </c>
    </row>
    <row r="1029">
      <c r="A1029" t="s">
        <v>165</v>
      </c>
      <c r="B1029" t="s">
        <v>165</v>
      </c>
      <c r="C1029" t="s">
        <v>165</v>
      </c>
      <c r="E1029" t="s">
        <v>165</v>
      </c>
      <c r="F1029" t="s">
        <v>165</v>
      </c>
      <c r="J1029">
        <v>0.0</v>
      </c>
      <c r="L1029" t="s">
        <v>165</v>
      </c>
      <c r="M1029" t="s">
        <v>165</v>
      </c>
      <c r="N1029" t="s">
        <v>165</v>
      </c>
      <c r="P1029" t="s">
        <v>165</v>
      </c>
      <c r="Q1029" t="s">
        <v>165</v>
      </c>
      <c r="U1029">
        <v>0.0</v>
      </c>
    </row>
    <row r="1030">
      <c r="A1030" t="s">
        <v>165</v>
      </c>
      <c r="B1030" t="s">
        <v>165</v>
      </c>
      <c r="C1030" t="s">
        <v>165</v>
      </c>
      <c r="E1030" t="s">
        <v>165</v>
      </c>
      <c r="F1030" t="s">
        <v>165</v>
      </c>
      <c r="J1030">
        <v>0.0</v>
      </c>
      <c r="L1030" t="s">
        <v>165</v>
      </c>
      <c r="M1030" t="s">
        <v>165</v>
      </c>
      <c r="N1030" t="s">
        <v>165</v>
      </c>
      <c r="P1030" t="s">
        <v>165</v>
      </c>
      <c r="Q1030" t="s">
        <v>165</v>
      </c>
      <c r="U1030">
        <v>0.0</v>
      </c>
    </row>
    <row r="1031">
      <c r="A1031" t="s">
        <v>165</v>
      </c>
      <c r="B1031" t="s">
        <v>165</v>
      </c>
      <c r="C1031" t="s">
        <v>165</v>
      </c>
      <c r="E1031" t="s">
        <v>165</v>
      </c>
      <c r="F1031" t="s">
        <v>165</v>
      </c>
      <c r="J1031">
        <v>0.0</v>
      </c>
      <c r="L1031" t="s">
        <v>165</v>
      </c>
      <c r="M1031" t="s">
        <v>165</v>
      </c>
      <c r="N1031" t="s">
        <v>165</v>
      </c>
      <c r="P1031" t="s">
        <v>165</v>
      </c>
      <c r="Q1031" t="s">
        <v>165</v>
      </c>
      <c r="U1031">
        <v>0.0</v>
      </c>
    </row>
    <row r="1032">
      <c r="A1032" t="s">
        <v>165</v>
      </c>
      <c r="B1032" t="s">
        <v>165</v>
      </c>
      <c r="C1032" t="s">
        <v>165</v>
      </c>
      <c r="E1032" t="s">
        <v>165</v>
      </c>
      <c r="F1032" t="s">
        <v>165</v>
      </c>
      <c r="J1032">
        <v>0.0</v>
      </c>
      <c r="L1032" t="s">
        <v>165</v>
      </c>
      <c r="M1032" t="s">
        <v>165</v>
      </c>
      <c r="N1032" t="s">
        <v>165</v>
      </c>
      <c r="P1032" t="s">
        <v>165</v>
      </c>
      <c r="Q1032" t="s">
        <v>165</v>
      </c>
      <c r="U1032">
        <v>0.0</v>
      </c>
    </row>
    <row r="1033">
      <c r="A1033" t="s">
        <v>165</v>
      </c>
      <c r="B1033" t="s">
        <v>165</v>
      </c>
      <c r="C1033" t="s">
        <v>165</v>
      </c>
      <c r="E1033" t="s">
        <v>165</v>
      </c>
      <c r="F1033" t="s">
        <v>165</v>
      </c>
      <c r="J1033">
        <v>0.0</v>
      </c>
      <c r="L1033" t="s">
        <v>165</v>
      </c>
      <c r="M1033" t="s">
        <v>165</v>
      </c>
      <c r="N1033" t="s">
        <v>165</v>
      </c>
      <c r="P1033" t="s">
        <v>165</v>
      </c>
      <c r="Q1033" t="s">
        <v>165</v>
      </c>
      <c r="U1033">
        <v>0.0</v>
      </c>
    </row>
    <row r="1034">
      <c r="A1034" t="s">
        <v>165</v>
      </c>
      <c r="B1034" t="s">
        <v>165</v>
      </c>
      <c r="C1034" t="s">
        <v>165</v>
      </c>
      <c r="E1034" t="s">
        <v>165</v>
      </c>
      <c r="F1034" t="s">
        <v>165</v>
      </c>
      <c r="J1034">
        <v>0.0</v>
      </c>
      <c r="L1034" t="s">
        <v>165</v>
      </c>
      <c r="M1034" t="s">
        <v>165</v>
      </c>
      <c r="N1034" t="s">
        <v>165</v>
      </c>
      <c r="P1034" t="s">
        <v>165</v>
      </c>
      <c r="Q1034" t="s">
        <v>165</v>
      </c>
      <c r="U1034">
        <v>0.0</v>
      </c>
    </row>
    <row r="1035">
      <c r="A1035" t="s">
        <v>165</v>
      </c>
      <c r="B1035" t="s">
        <v>165</v>
      </c>
      <c r="C1035" t="s">
        <v>165</v>
      </c>
      <c r="E1035" t="s">
        <v>165</v>
      </c>
      <c r="F1035" t="s">
        <v>165</v>
      </c>
      <c r="J1035">
        <v>0.0</v>
      </c>
      <c r="L1035" t="s">
        <v>165</v>
      </c>
      <c r="M1035" t="s">
        <v>165</v>
      </c>
      <c r="N1035" t="s">
        <v>165</v>
      </c>
      <c r="P1035" t="s">
        <v>165</v>
      </c>
      <c r="Q1035" t="s">
        <v>165</v>
      </c>
      <c r="U1035">
        <v>0.0</v>
      </c>
    </row>
    <row r="1036">
      <c r="A1036" t="s">
        <v>165</v>
      </c>
      <c r="B1036" t="s">
        <v>165</v>
      </c>
      <c r="C1036" t="s">
        <v>165</v>
      </c>
      <c r="E1036" t="s">
        <v>165</v>
      </c>
      <c r="F1036" t="s">
        <v>165</v>
      </c>
      <c r="J1036">
        <v>0.0</v>
      </c>
      <c r="L1036" t="s">
        <v>165</v>
      </c>
      <c r="M1036" t="s">
        <v>165</v>
      </c>
      <c r="N1036" t="s">
        <v>165</v>
      </c>
      <c r="P1036" t="s">
        <v>165</v>
      </c>
      <c r="Q1036" t="s">
        <v>165</v>
      </c>
      <c r="U1036">
        <v>0.0</v>
      </c>
    </row>
    <row r="1037">
      <c r="A1037" t="s">
        <v>165</v>
      </c>
      <c r="B1037" t="s">
        <v>165</v>
      </c>
      <c r="C1037" t="s">
        <v>165</v>
      </c>
      <c r="E1037" t="s">
        <v>165</v>
      </c>
      <c r="F1037" t="s">
        <v>165</v>
      </c>
      <c r="J1037">
        <v>0.0</v>
      </c>
      <c r="L1037" t="s">
        <v>165</v>
      </c>
      <c r="M1037" t="s">
        <v>165</v>
      </c>
      <c r="N1037" t="s">
        <v>165</v>
      </c>
      <c r="P1037" t="s">
        <v>165</v>
      </c>
      <c r="Q1037" t="s">
        <v>165</v>
      </c>
      <c r="U1037">
        <v>0.0</v>
      </c>
    </row>
    <row r="1038">
      <c r="A1038" t="s">
        <v>165</v>
      </c>
      <c r="B1038" t="s">
        <v>165</v>
      </c>
      <c r="C1038" t="s">
        <v>165</v>
      </c>
      <c r="E1038" t="s">
        <v>165</v>
      </c>
      <c r="F1038" t="s">
        <v>165</v>
      </c>
      <c r="J1038">
        <v>0.0</v>
      </c>
      <c r="L1038" t="s">
        <v>165</v>
      </c>
      <c r="M1038" t="s">
        <v>165</v>
      </c>
      <c r="N1038" t="s">
        <v>165</v>
      </c>
      <c r="P1038" t="s">
        <v>165</v>
      </c>
      <c r="Q1038" t="s">
        <v>165</v>
      </c>
      <c r="U1038">
        <v>0.0</v>
      </c>
    </row>
    <row r="1039">
      <c r="A1039" t="s">
        <v>165</v>
      </c>
      <c r="B1039" t="s">
        <v>165</v>
      </c>
      <c r="C1039" t="s">
        <v>165</v>
      </c>
      <c r="E1039" t="s">
        <v>165</v>
      </c>
      <c r="F1039" t="s">
        <v>165</v>
      </c>
      <c r="J1039">
        <v>0.0</v>
      </c>
      <c r="L1039" t="s">
        <v>165</v>
      </c>
      <c r="M1039" t="s">
        <v>165</v>
      </c>
      <c r="N1039" t="s">
        <v>165</v>
      </c>
      <c r="P1039" t="s">
        <v>165</v>
      </c>
      <c r="Q1039" t="s">
        <v>165</v>
      </c>
      <c r="U1039">
        <v>0.0</v>
      </c>
    </row>
    <row r="1040">
      <c r="A1040" t="s">
        <v>165</v>
      </c>
      <c r="B1040" t="s">
        <v>165</v>
      </c>
      <c r="C1040" t="s">
        <v>165</v>
      </c>
      <c r="E1040" t="s">
        <v>165</v>
      </c>
      <c r="F1040" t="s">
        <v>165</v>
      </c>
      <c r="J1040">
        <v>0.0</v>
      </c>
      <c r="L1040" t="s">
        <v>165</v>
      </c>
      <c r="M1040" t="s">
        <v>165</v>
      </c>
      <c r="N1040" t="s">
        <v>165</v>
      </c>
      <c r="P1040" t="s">
        <v>165</v>
      </c>
      <c r="Q1040" t="s">
        <v>165</v>
      </c>
      <c r="U1040">
        <v>0.0</v>
      </c>
    </row>
    <row r="1041">
      <c r="A1041" t="s">
        <v>165</v>
      </c>
      <c r="B1041" t="s">
        <v>165</v>
      </c>
      <c r="C1041" t="s">
        <v>165</v>
      </c>
      <c r="E1041" t="s">
        <v>165</v>
      </c>
      <c r="F1041" t="s">
        <v>165</v>
      </c>
      <c r="J1041">
        <v>0.0</v>
      </c>
      <c r="L1041" t="s">
        <v>165</v>
      </c>
      <c r="M1041" t="s">
        <v>165</v>
      </c>
      <c r="N1041" t="s">
        <v>165</v>
      </c>
      <c r="P1041" t="s">
        <v>165</v>
      </c>
      <c r="Q1041" t="s">
        <v>165</v>
      </c>
      <c r="U1041">
        <v>0.0</v>
      </c>
    </row>
    <row r="1042">
      <c r="A1042" t="s">
        <v>165</v>
      </c>
      <c r="B1042" t="s">
        <v>165</v>
      </c>
      <c r="C1042" t="s">
        <v>165</v>
      </c>
      <c r="E1042" t="s">
        <v>165</v>
      </c>
      <c r="F1042" t="s">
        <v>165</v>
      </c>
      <c r="J1042">
        <v>0.0</v>
      </c>
      <c r="L1042" t="s">
        <v>165</v>
      </c>
      <c r="M1042" t="s">
        <v>165</v>
      </c>
      <c r="N1042" t="s">
        <v>165</v>
      </c>
      <c r="P1042" t="s">
        <v>165</v>
      </c>
      <c r="Q1042" t="s">
        <v>165</v>
      </c>
      <c r="U1042">
        <v>0.0</v>
      </c>
    </row>
    <row r="1043">
      <c r="A1043" t="s">
        <v>165</v>
      </c>
      <c r="B1043" t="s">
        <v>165</v>
      </c>
      <c r="C1043" t="s">
        <v>165</v>
      </c>
      <c r="E1043" t="s">
        <v>165</v>
      </c>
      <c r="F1043" t="s">
        <v>165</v>
      </c>
      <c r="J1043">
        <v>0.0</v>
      </c>
      <c r="L1043" t="s">
        <v>165</v>
      </c>
      <c r="M1043" t="s">
        <v>165</v>
      </c>
      <c r="N1043" t="s">
        <v>165</v>
      </c>
      <c r="P1043" t="s">
        <v>165</v>
      </c>
      <c r="Q1043" t="s">
        <v>165</v>
      </c>
      <c r="U1043">
        <v>0.0</v>
      </c>
    </row>
    <row r="1044">
      <c r="A1044" t="s">
        <v>165</v>
      </c>
      <c r="B1044" t="s">
        <v>165</v>
      </c>
      <c r="C1044" t="s">
        <v>165</v>
      </c>
      <c r="E1044" t="s">
        <v>165</v>
      </c>
      <c r="F1044" t="s">
        <v>165</v>
      </c>
      <c r="J1044">
        <v>0.0</v>
      </c>
      <c r="L1044" t="s">
        <v>165</v>
      </c>
      <c r="M1044" t="s">
        <v>165</v>
      </c>
      <c r="N1044" t="s">
        <v>165</v>
      </c>
      <c r="P1044" t="s">
        <v>165</v>
      </c>
      <c r="Q1044" t="s">
        <v>165</v>
      </c>
      <c r="U1044">
        <v>0.0</v>
      </c>
    </row>
    <row r="1045">
      <c r="A1045" t="s">
        <v>165</v>
      </c>
      <c r="B1045" t="s">
        <v>165</v>
      </c>
      <c r="C1045" t="s">
        <v>165</v>
      </c>
      <c r="E1045" t="s">
        <v>165</v>
      </c>
      <c r="F1045" t="s">
        <v>165</v>
      </c>
      <c r="J1045">
        <v>0.0</v>
      </c>
      <c r="L1045" t="s">
        <v>165</v>
      </c>
      <c r="M1045" t="s">
        <v>165</v>
      </c>
      <c r="N1045" t="s">
        <v>165</v>
      </c>
      <c r="P1045" t="s">
        <v>165</v>
      </c>
      <c r="Q1045" t="s">
        <v>165</v>
      </c>
      <c r="U1045">
        <v>0.0</v>
      </c>
    </row>
    <row r="1046">
      <c r="A1046" t="s">
        <v>165</v>
      </c>
      <c r="B1046" t="s">
        <v>165</v>
      </c>
      <c r="C1046" t="s">
        <v>165</v>
      </c>
      <c r="E1046" t="s">
        <v>165</v>
      </c>
      <c r="F1046" t="s">
        <v>165</v>
      </c>
      <c r="J1046">
        <v>0.0</v>
      </c>
      <c r="L1046" t="s">
        <v>165</v>
      </c>
      <c r="M1046" t="s">
        <v>165</v>
      </c>
      <c r="N1046" t="s">
        <v>165</v>
      </c>
      <c r="P1046" t="s">
        <v>165</v>
      </c>
      <c r="Q1046" t="s">
        <v>165</v>
      </c>
      <c r="U1046">
        <v>0.0</v>
      </c>
    </row>
    <row r="1047">
      <c r="A1047" t="s">
        <v>165</v>
      </c>
      <c r="B1047" t="s">
        <v>165</v>
      </c>
      <c r="C1047" t="s">
        <v>165</v>
      </c>
      <c r="E1047" t="s">
        <v>165</v>
      </c>
      <c r="F1047" t="s">
        <v>165</v>
      </c>
      <c r="J1047">
        <v>0.0</v>
      </c>
      <c r="L1047" t="s">
        <v>165</v>
      </c>
      <c r="M1047" t="s">
        <v>165</v>
      </c>
      <c r="N1047" t="s">
        <v>165</v>
      </c>
      <c r="P1047" t="s">
        <v>165</v>
      </c>
      <c r="Q1047" t="s">
        <v>165</v>
      </c>
      <c r="U1047">
        <v>0.0</v>
      </c>
    </row>
    <row r="1048">
      <c r="A1048" t="s">
        <v>165</v>
      </c>
      <c r="B1048" t="s">
        <v>165</v>
      </c>
      <c r="C1048" t="s">
        <v>165</v>
      </c>
      <c r="E1048" t="s">
        <v>165</v>
      </c>
      <c r="F1048" t="s">
        <v>165</v>
      </c>
      <c r="J1048">
        <v>0.0</v>
      </c>
      <c r="L1048" t="s">
        <v>165</v>
      </c>
      <c r="M1048" t="s">
        <v>165</v>
      </c>
      <c r="N1048" t="s">
        <v>165</v>
      </c>
      <c r="P1048" t="s">
        <v>165</v>
      </c>
      <c r="Q1048" t="s">
        <v>165</v>
      </c>
      <c r="U1048">
        <v>0.0</v>
      </c>
    </row>
    <row r="1049">
      <c r="A1049" t="s">
        <v>165</v>
      </c>
      <c r="B1049" t="s">
        <v>165</v>
      </c>
      <c r="C1049" t="s">
        <v>165</v>
      </c>
      <c r="E1049" t="s">
        <v>165</v>
      </c>
      <c r="F1049" t="s">
        <v>165</v>
      </c>
      <c r="J1049">
        <v>0.0</v>
      </c>
      <c r="L1049" t="s">
        <v>165</v>
      </c>
      <c r="M1049" t="s">
        <v>165</v>
      </c>
      <c r="N1049" t="s">
        <v>165</v>
      </c>
      <c r="P1049" t="s">
        <v>165</v>
      </c>
      <c r="Q1049" t="s">
        <v>165</v>
      </c>
      <c r="U1049">
        <v>0.0</v>
      </c>
    </row>
    <row r="1050">
      <c r="A1050" t="s">
        <v>165</v>
      </c>
      <c r="B1050" t="s">
        <v>165</v>
      </c>
      <c r="C1050" t="s">
        <v>165</v>
      </c>
      <c r="E1050" t="s">
        <v>165</v>
      </c>
      <c r="F1050" t="s">
        <v>165</v>
      </c>
      <c r="J1050">
        <v>0.0</v>
      </c>
      <c r="L1050" t="s">
        <v>165</v>
      </c>
      <c r="M1050" t="s">
        <v>165</v>
      </c>
      <c r="N1050" t="s">
        <v>165</v>
      </c>
      <c r="P1050" t="s">
        <v>165</v>
      </c>
      <c r="Q1050" t="s">
        <v>165</v>
      </c>
      <c r="U1050">
        <v>0.0</v>
      </c>
    </row>
    <row r="1051">
      <c r="A1051" t="s">
        <v>165</v>
      </c>
      <c r="B1051" t="s">
        <v>165</v>
      </c>
      <c r="C1051" t="s">
        <v>165</v>
      </c>
      <c r="E1051" t="s">
        <v>165</v>
      </c>
      <c r="F1051" t="s">
        <v>165</v>
      </c>
      <c r="J1051">
        <v>0.0</v>
      </c>
      <c r="L1051" t="s">
        <v>165</v>
      </c>
      <c r="M1051" t="s">
        <v>165</v>
      </c>
      <c r="N1051" t="s">
        <v>165</v>
      </c>
      <c r="P1051" t="s">
        <v>165</v>
      </c>
      <c r="Q1051" t="s">
        <v>165</v>
      </c>
      <c r="U1051">
        <v>0.0</v>
      </c>
    </row>
    <row r="1052">
      <c r="A1052" t="s">
        <v>165</v>
      </c>
      <c r="B1052" t="s">
        <v>165</v>
      </c>
      <c r="C1052" t="s">
        <v>165</v>
      </c>
      <c r="E1052" t="s">
        <v>165</v>
      </c>
      <c r="F1052" t="s">
        <v>165</v>
      </c>
      <c r="J1052">
        <v>0.0</v>
      </c>
      <c r="L1052" t="s">
        <v>165</v>
      </c>
      <c r="M1052" t="s">
        <v>165</v>
      </c>
      <c r="N1052" t="s">
        <v>165</v>
      </c>
      <c r="P1052" t="s">
        <v>165</v>
      </c>
      <c r="Q1052" t="s">
        <v>165</v>
      </c>
      <c r="U1052">
        <v>0.0</v>
      </c>
    </row>
    <row r="1053">
      <c r="A1053" t="s">
        <v>165</v>
      </c>
      <c r="B1053" t="s">
        <v>165</v>
      </c>
      <c r="C1053" t="s">
        <v>165</v>
      </c>
      <c r="E1053" t="s">
        <v>165</v>
      </c>
      <c r="F1053" t="s">
        <v>165</v>
      </c>
      <c r="J1053">
        <v>0.0</v>
      </c>
      <c r="L1053" t="s">
        <v>165</v>
      </c>
      <c r="M1053" t="s">
        <v>165</v>
      </c>
      <c r="N1053" t="s">
        <v>165</v>
      </c>
      <c r="P1053" t="s">
        <v>165</v>
      </c>
      <c r="Q1053" t="s">
        <v>165</v>
      </c>
      <c r="U1053">
        <v>0.0</v>
      </c>
    </row>
    <row r="1054">
      <c r="A1054" t="s">
        <v>165</v>
      </c>
      <c r="B1054" t="s">
        <v>165</v>
      </c>
      <c r="C1054" t="s">
        <v>165</v>
      </c>
      <c r="E1054" t="s">
        <v>165</v>
      </c>
      <c r="F1054" t="s">
        <v>165</v>
      </c>
      <c r="J1054">
        <v>0.0</v>
      </c>
      <c r="L1054" t="s">
        <v>165</v>
      </c>
      <c r="M1054" t="s">
        <v>165</v>
      </c>
      <c r="N1054" t="s">
        <v>165</v>
      </c>
      <c r="P1054" t="s">
        <v>165</v>
      </c>
      <c r="Q1054" t="s">
        <v>165</v>
      </c>
      <c r="U1054">
        <v>0.0</v>
      </c>
    </row>
    <row r="1055">
      <c r="A1055" t="s">
        <v>165</v>
      </c>
      <c r="B1055" t="s">
        <v>165</v>
      </c>
      <c r="C1055" t="s">
        <v>165</v>
      </c>
      <c r="E1055" t="s">
        <v>165</v>
      </c>
      <c r="F1055" t="s">
        <v>165</v>
      </c>
      <c r="J1055">
        <v>0.0</v>
      </c>
      <c r="L1055" t="s">
        <v>165</v>
      </c>
      <c r="M1055" t="s">
        <v>165</v>
      </c>
      <c r="N1055" t="s">
        <v>165</v>
      </c>
      <c r="P1055" t="s">
        <v>165</v>
      </c>
      <c r="Q1055" t="s">
        <v>165</v>
      </c>
      <c r="U1055">
        <v>0.0</v>
      </c>
    </row>
    <row r="1056">
      <c r="A1056" t="s">
        <v>165</v>
      </c>
      <c r="B1056" t="s">
        <v>165</v>
      </c>
      <c r="C1056" t="s">
        <v>165</v>
      </c>
      <c r="E1056" t="s">
        <v>165</v>
      </c>
      <c r="F1056" t="s">
        <v>165</v>
      </c>
      <c r="J1056">
        <v>0.0</v>
      </c>
      <c r="L1056" t="s">
        <v>165</v>
      </c>
      <c r="M1056" t="s">
        <v>165</v>
      </c>
      <c r="N1056" t="s">
        <v>165</v>
      </c>
      <c r="P1056" t="s">
        <v>165</v>
      </c>
      <c r="Q1056" t="s">
        <v>165</v>
      </c>
      <c r="U1056">
        <v>0.0</v>
      </c>
    </row>
    <row r="1057">
      <c r="A1057" t="s">
        <v>165</v>
      </c>
      <c r="B1057" t="s">
        <v>165</v>
      </c>
      <c r="C1057" t="s">
        <v>165</v>
      </c>
      <c r="E1057" t="s">
        <v>165</v>
      </c>
      <c r="F1057" t="s">
        <v>165</v>
      </c>
      <c r="J1057">
        <v>0.0</v>
      </c>
      <c r="L1057" t="s">
        <v>165</v>
      </c>
      <c r="M1057" t="s">
        <v>165</v>
      </c>
      <c r="N1057" t="s">
        <v>165</v>
      </c>
      <c r="P1057" t="s">
        <v>165</v>
      </c>
      <c r="Q1057" t="s">
        <v>165</v>
      </c>
      <c r="U1057">
        <v>0.0</v>
      </c>
    </row>
    <row r="1058">
      <c r="A1058" t="s">
        <v>165</v>
      </c>
      <c r="B1058" t="s">
        <v>165</v>
      </c>
      <c r="C1058" t="s">
        <v>165</v>
      </c>
      <c r="E1058" t="s">
        <v>165</v>
      </c>
      <c r="F1058" t="s">
        <v>165</v>
      </c>
      <c r="J1058">
        <v>0.0</v>
      </c>
      <c r="L1058" t="s">
        <v>165</v>
      </c>
      <c r="M1058" t="s">
        <v>165</v>
      </c>
      <c r="N1058" t="s">
        <v>165</v>
      </c>
      <c r="P1058" t="s">
        <v>165</v>
      </c>
      <c r="Q1058" t="s">
        <v>165</v>
      </c>
      <c r="U1058">
        <v>0.0</v>
      </c>
    </row>
    <row r="1059">
      <c r="A1059" t="s">
        <v>165</v>
      </c>
      <c r="B1059" t="s">
        <v>165</v>
      </c>
      <c r="C1059" t="s">
        <v>165</v>
      </c>
      <c r="E1059" t="s">
        <v>165</v>
      </c>
      <c r="F1059" t="s">
        <v>165</v>
      </c>
      <c r="J1059">
        <v>0.0</v>
      </c>
      <c r="L1059" t="s">
        <v>165</v>
      </c>
      <c r="M1059" t="s">
        <v>165</v>
      </c>
      <c r="N1059" t="s">
        <v>165</v>
      </c>
      <c r="P1059" t="s">
        <v>165</v>
      </c>
      <c r="Q1059" t="s">
        <v>165</v>
      </c>
      <c r="U1059">
        <v>0.0</v>
      </c>
    </row>
    <row r="1060">
      <c r="A1060" t="s">
        <v>165</v>
      </c>
      <c r="B1060" t="s">
        <v>165</v>
      </c>
      <c r="C1060" t="s">
        <v>165</v>
      </c>
      <c r="E1060" t="s">
        <v>165</v>
      </c>
      <c r="F1060" t="s">
        <v>165</v>
      </c>
      <c r="J1060">
        <v>0.0</v>
      </c>
      <c r="L1060" t="s">
        <v>165</v>
      </c>
      <c r="M1060" t="s">
        <v>165</v>
      </c>
      <c r="N1060" t="s">
        <v>165</v>
      </c>
      <c r="P1060" t="s">
        <v>165</v>
      </c>
      <c r="Q1060" t="s">
        <v>165</v>
      </c>
      <c r="U1060">
        <v>0.0</v>
      </c>
    </row>
    <row r="1061">
      <c r="A1061" t="s">
        <v>165</v>
      </c>
      <c r="B1061" t="s">
        <v>165</v>
      </c>
      <c r="C1061" t="s">
        <v>165</v>
      </c>
      <c r="E1061" t="s">
        <v>165</v>
      </c>
      <c r="F1061" t="s">
        <v>165</v>
      </c>
      <c r="J1061">
        <v>0.0</v>
      </c>
      <c r="L1061" t="s">
        <v>165</v>
      </c>
      <c r="M1061" t="s">
        <v>165</v>
      </c>
      <c r="N1061" t="s">
        <v>165</v>
      </c>
      <c r="P1061" t="s">
        <v>165</v>
      </c>
      <c r="Q1061" t="s">
        <v>165</v>
      </c>
      <c r="U1061">
        <v>0.0</v>
      </c>
    </row>
    <row r="1062">
      <c r="A1062" t="s">
        <v>165</v>
      </c>
      <c r="B1062" t="s">
        <v>165</v>
      </c>
      <c r="C1062" t="s">
        <v>165</v>
      </c>
      <c r="E1062" t="s">
        <v>165</v>
      </c>
      <c r="F1062" t="s">
        <v>165</v>
      </c>
      <c r="J1062">
        <v>0.0</v>
      </c>
      <c r="L1062" t="s">
        <v>165</v>
      </c>
      <c r="M1062" t="s">
        <v>165</v>
      </c>
      <c r="N1062" t="s">
        <v>165</v>
      </c>
      <c r="P1062" t="s">
        <v>165</v>
      </c>
      <c r="Q1062" t="s">
        <v>165</v>
      </c>
      <c r="U1062">
        <v>0.0</v>
      </c>
    </row>
    <row r="1063">
      <c r="A1063" t="s">
        <v>165</v>
      </c>
      <c r="B1063" t="s">
        <v>165</v>
      </c>
      <c r="C1063" t="s">
        <v>165</v>
      </c>
      <c r="E1063" t="s">
        <v>165</v>
      </c>
      <c r="F1063" t="s">
        <v>165</v>
      </c>
      <c r="J1063">
        <v>0.0</v>
      </c>
      <c r="L1063" t="s">
        <v>165</v>
      </c>
      <c r="M1063" t="s">
        <v>165</v>
      </c>
      <c r="N1063" t="s">
        <v>165</v>
      </c>
      <c r="P1063" t="s">
        <v>165</v>
      </c>
      <c r="Q1063" t="s">
        <v>165</v>
      </c>
      <c r="U1063">
        <v>0.0</v>
      </c>
    </row>
    <row r="1064">
      <c r="A1064" t="s">
        <v>165</v>
      </c>
      <c r="B1064" t="s">
        <v>165</v>
      </c>
      <c r="C1064" t="s">
        <v>165</v>
      </c>
      <c r="E1064" t="s">
        <v>165</v>
      </c>
      <c r="F1064" t="s">
        <v>165</v>
      </c>
      <c r="J1064">
        <v>0.0</v>
      </c>
      <c r="L1064" t="s">
        <v>165</v>
      </c>
      <c r="M1064" t="s">
        <v>165</v>
      </c>
      <c r="N1064" t="s">
        <v>165</v>
      </c>
      <c r="P1064" t="s">
        <v>165</v>
      </c>
      <c r="Q1064" t="s">
        <v>165</v>
      </c>
      <c r="U1064">
        <v>0.0</v>
      </c>
    </row>
    <row r="1065">
      <c r="A1065" t="s">
        <v>165</v>
      </c>
      <c r="B1065" t="s">
        <v>165</v>
      </c>
      <c r="C1065" t="s">
        <v>165</v>
      </c>
      <c r="E1065" t="s">
        <v>165</v>
      </c>
      <c r="F1065" t="s">
        <v>165</v>
      </c>
      <c r="J1065">
        <v>0.0</v>
      </c>
      <c r="L1065" t="s">
        <v>165</v>
      </c>
      <c r="M1065" t="s">
        <v>165</v>
      </c>
      <c r="N1065" t="s">
        <v>165</v>
      </c>
      <c r="P1065" t="s">
        <v>165</v>
      </c>
      <c r="Q1065" t="s">
        <v>165</v>
      </c>
      <c r="U1065">
        <v>0.0</v>
      </c>
    </row>
    <row r="1066">
      <c r="A1066" t="s">
        <v>165</v>
      </c>
      <c r="B1066" t="s">
        <v>165</v>
      </c>
      <c r="C1066" t="s">
        <v>165</v>
      </c>
      <c r="E1066" t="s">
        <v>165</v>
      </c>
      <c r="F1066" t="s">
        <v>165</v>
      </c>
      <c r="J1066">
        <v>0.0</v>
      </c>
      <c r="L1066" t="s">
        <v>165</v>
      </c>
      <c r="M1066" t="s">
        <v>165</v>
      </c>
      <c r="N1066" t="s">
        <v>165</v>
      </c>
      <c r="P1066" t="s">
        <v>165</v>
      </c>
      <c r="Q1066" t="s">
        <v>165</v>
      </c>
      <c r="U1066">
        <v>0.0</v>
      </c>
    </row>
    <row r="1067">
      <c r="A1067" t="s">
        <v>165</v>
      </c>
      <c r="B1067" t="s">
        <v>165</v>
      </c>
      <c r="C1067" t="s">
        <v>165</v>
      </c>
      <c r="E1067" t="s">
        <v>165</v>
      </c>
      <c r="F1067" t="s">
        <v>165</v>
      </c>
      <c r="J1067">
        <v>0.0</v>
      </c>
      <c r="L1067" t="s">
        <v>165</v>
      </c>
      <c r="M1067" t="s">
        <v>165</v>
      </c>
      <c r="N1067" t="s">
        <v>165</v>
      </c>
      <c r="P1067" t="s">
        <v>165</v>
      </c>
      <c r="Q1067" t="s">
        <v>165</v>
      </c>
      <c r="U1067">
        <v>0.0</v>
      </c>
    </row>
    <row r="1068">
      <c r="A1068" t="s">
        <v>165</v>
      </c>
      <c r="B1068" t="s">
        <v>165</v>
      </c>
      <c r="C1068" t="s">
        <v>165</v>
      </c>
      <c r="E1068" t="s">
        <v>165</v>
      </c>
      <c r="F1068" t="s">
        <v>165</v>
      </c>
      <c r="J1068">
        <v>0.0</v>
      </c>
      <c r="L1068" t="s">
        <v>165</v>
      </c>
      <c r="M1068" t="s">
        <v>165</v>
      </c>
      <c r="N1068" t="s">
        <v>165</v>
      </c>
      <c r="P1068" t="s">
        <v>165</v>
      </c>
      <c r="Q1068" t="s">
        <v>165</v>
      </c>
      <c r="U1068">
        <v>0.0</v>
      </c>
    </row>
    <row r="1069">
      <c r="A1069" t="s">
        <v>165</v>
      </c>
      <c r="B1069" t="s">
        <v>165</v>
      </c>
      <c r="C1069" t="s">
        <v>165</v>
      </c>
      <c r="E1069" t="s">
        <v>165</v>
      </c>
      <c r="F1069" t="s">
        <v>165</v>
      </c>
      <c r="J1069">
        <v>0.0</v>
      </c>
      <c r="L1069" t="s">
        <v>165</v>
      </c>
      <c r="M1069" t="s">
        <v>165</v>
      </c>
      <c r="N1069" t="s">
        <v>165</v>
      </c>
      <c r="P1069" t="s">
        <v>165</v>
      </c>
      <c r="Q1069" t="s">
        <v>165</v>
      </c>
      <c r="U1069">
        <v>0.0</v>
      </c>
    </row>
    <row r="1070">
      <c r="A1070" t="s">
        <v>165</v>
      </c>
      <c r="B1070" t="s">
        <v>165</v>
      </c>
      <c r="C1070" t="s">
        <v>165</v>
      </c>
      <c r="E1070" t="s">
        <v>165</v>
      </c>
      <c r="F1070" t="s">
        <v>165</v>
      </c>
      <c r="J1070">
        <v>0.0</v>
      </c>
      <c r="L1070" t="s">
        <v>165</v>
      </c>
      <c r="M1070" t="s">
        <v>165</v>
      </c>
      <c r="N1070" t="s">
        <v>165</v>
      </c>
      <c r="P1070" t="s">
        <v>165</v>
      </c>
      <c r="Q1070" t="s">
        <v>165</v>
      </c>
      <c r="U1070">
        <v>0.0</v>
      </c>
    </row>
    <row r="1071">
      <c r="A1071" t="s">
        <v>165</v>
      </c>
      <c r="B1071" t="s">
        <v>165</v>
      </c>
      <c r="C1071" t="s">
        <v>165</v>
      </c>
      <c r="E1071" t="s">
        <v>165</v>
      </c>
      <c r="F1071" t="s">
        <v>165</v>
      </c>
      <c r="J1071">
        <v>0.0</v>
      </c>
      <c r="L1071" t="s">
        <v>165</v>
      </c>
      <c r="M1071" t="s">
        <v>165</v>
      </c>
      <c r="N1071" t="s">
        <v>165</v>
      </c>
      <c r="P1071" t="s">
        <v>165</v>
      </c>
      <c r="Q1071" t="s">
        <v>165</v>
      </c>
      <c r="U1071">
        <v>0.0</v>
      </c>
    </row>
    <row r="1072">
      <c r="A1072" t="s">
        <v>165</v>
      </c>
      <c r="B1072" t="s">
        <v>165</v>
      </c>
      <c r="C1072" t="s">
        <v>165</v>
      </c>
      <c r="E1072" t="s">
        <v>165</v>
      </c>
      <c r="F1072" t="s">
        <v>165</v>
      </c>
      <c r="J1072">
        <v>0.0</v>
      </c>
      <c r="L1072" t="s">
        <v>165</v>
      </c>
      <c r="M1072" t="s">
        <v>165</v>
      </c>
      <c r="N1072" t="s">
        <v>165</v>
      </c>
      <c r="P1072" t="s">
        <v>165</v>
      </c>
      <c r="Q1072" t="s">
        <v>165</v>
      </c>
      <c r="U1072">
        <v>0.0</v>
      </c>
    </row>
    <row r="1073">
      <c r="A1073" t="s">
        <v>165</v>
      </c>
      <c r="B1073" t="s">
        <v>165</v>
      </c>
      <c r="C1073" t="s">
        <v>165</v>
      </c>
      <c r="E1073" t="s">
        <v>165</v>
      </c>
      <c r="F1073" t="s">
        <v>165</v>
      </c>
      <c r="J1073">
        <v>0.0</v>
      </c>
      <c r="L1073" t="s">
        <v>165</v>
      </c>
      <c r="M1073" t="s">
        <v>165</v>
      </c>
      <c r="N1073" t="s">
        <v>165</v>
      </c>
      <c r="P1073" t="s">
        <v>165</v>
      </c>
      <c r="Q1073" t="s">
        <v>165</v>
      </c>
      <c r="U1073">
        <v>0.0</v>
      </c>
    </row>
    <row r="1074">
      <c r="A1074" t="s">
        <v>165</v>
      </c>
      <c r="B1074" t="s">
        <v>165</v>
      </c>
      <c r="C1074" t="s">
        <v>165</v>
      </c>
      <c r="E1074" t="s">
        <v>165</v>
      </c>
      <c r="F1074" t="s">
        <v>165</v>
      </c>
      <c r="J1074">
        <v>0.0</v>
      </c>
      <c r="L1074" t="s">
        <v>165</v>
      </c>
      <c r="M1074" t="s">
        <v>165</v>
      </c>
      <c r="N1074" t="s">
        <v>165</v>
      </c>
      <c r="P1074" t="s">
        <v>165</v>
      </c>
      <c r="Q1074" t="s">
        <v>165</v>
      </c>
      <c r="U1074">
        <v>0.0</v>
      </c>
    </row>
    <row r="1075">
      <c r="A1075" t="s">
        <v>165</v>
      </c>
      <c r="B1075" t="s">
        <v>165</v>
      </c>
      <c r="C1075" t="s">
        <v>165</v>
      </c>
      <c r="E1075" t="s">
        <v>165</v>
      </c>
      <c r="F1075" t="s">
        <v>165</v>
      </c>
      <c r="J1075">
        <v>0.0</v>
      </c>
      <c r="L1075" t="s">
        <v>165</v>
      </c>
      <c r="M1075" t="s">
        <v>165</v>
      </c>
      <c r="N1075" t="s">
        <v>165</v>
      </c>
      <c r="P1075" t="s">
        <v>165</v>
      </c>
      <c r="Q1075" t="s">
        <v>165</v>
      </c>
      <c r="U1075">
        <v>0.0</v>
      </c>
    </row>
    <row r="1076">
      <c r="A1076" t="s">
        <v>165</v>
      </c>
      <c r="B1076" t="s">
        <v>165</v>
      </c>
      <c r="C1076" t="s">
        <v>165</v>
      </c>
      <c r="E1076" t="s">
        <v>165</v>
      </c>
      <c r="F1076" t="s">
        <v>165</v>
      </c>
      <c r="J1076">
        <v>0.0</v>
      </c>
      <c r="L1076" t="s">
        <v>165</v>
      </c>
      <c r="M1076" t="s">
        <v>165</v>
      </c>
      <c r="N1076" t="s">
        <v>165</v>
      </c>
      <c r="P1076" t="s">
        <v>165</v>
      </c>
      <c r="Q1076" t="s">
        <v>165</v>
      </c>
      <c r="U1076">
        <v>0.0</v>
      </c>
    </row>
    <row r="1077">
      <c r="A1077" t="s">
        <v>165</v>
      </c>
      <c r="B1077" t="s">
        <v>165</v>
      </c>
      <c r="C1077" t="s">
        <v>165</v>
      </c>
      <c r="E1077" t="s">
        <v>165</v>
      </c>
      <c r="F1077" t="s">
        <v>165</v>
      </c>
      <c r="J1077">
        <v>0.0</v>
      </c>
      <c r="L1077" t="s">
        <v>165</v>
      </c>
      <c r="M1077" t="s">
        <v>165</v>
      </c>
      <c r="N1077" t="s">
        <v>165</v>
      </c>
      <c r="P1077" t="s">
        <v>165</v>
      </c>
      <c r="Q1077" t="s">
        <v>165</v>
      </c>
      <c r="U1077">
        <v>0.0</v>
      </c>
    </row>
    <row r="1078">
      <c r="A1078" t="s">
        <v>165</v>
      </c>
      <c r="B1078" t="s">
        <v>165</v>
      </c>
      <c r="C1078" t="s">
        <v>165</v>
      </c>
      <c r="E1078" t="s">
        <v>165</v>
      </c>
      <c r="F1078" t="s">
        <v>165</v>
      </c>
      <c r="J1078">
        <v>0.0</v>
      </c>
      <c r="L1078" t="s">
        <v>165</v>
      </c>
      <c r="M1078" t="s">
        <v>165</v>
      </c>
      <c r="N1078" t="s">
        <v>165</v>
      </c>
      <c r="P1078" t="s">
        <v>165</v>
      </c>
      <c r="Q1078" t="s">
        <v>165</v>
      </c>
      <c r="U1078">
        <v>0.0</v>
      </c>
    </row>
    <row r="1079">
      <c r="A1079" t="s">
        <v>165</v>
      </c>
      <c r="B1079" t="s">
        <v>165</v>
      </c>
      <c r="C1079" t="s">
        <v>165</v>
      </c>
      <c r="E1079" t="s">
        <v>165</v>
      </c>
      <c r="F1079" t="s">
        <v>165</v>
      </c>
      <c r="J1079">
        <v>0.0</v>
      </c>
      <c r="L1079" t="s">
        <v>165</v>
      </c>
      <c r="M1079" t="s">
        <v>165</v>
      </c>
      <c r="N1079" t="s">
        <v>165</v>
      </c>
      <c r="P1079" t="s">
        <v>165</v>
      </c>
      <c r="Q1079" t="s">
        <v>165</v>
      </c>
      <c r="U1079">
        <v>0.0</v>
      </c>
    </row>
    <row r="1080">
      <c r="A1080" t="s">
        <v>165</v>
      </c>
      <c r="B1080" t="s">
        <v>165</v>
      </c>
      <c r="C1080" t="s">
        <v>165</v>
      </c>
      <c r="E1080" t="s">
        <v>165</v>
      </c>
      <c r="F1080" t="s">
        <v>165</v>
      </c>
      <c r="J1080">
        <v>0.0</v>
      </c>
      <c r="L1080" t="s">
        <v>165</v>
      </c>
      <c r="M1080" t="s">
        <v>165</v>
      </c>
      <c r="N1080" t="s">
        <v>165</v>
      </c>
      <c r="P1080" t="s">
        <v>165</v>
      </c>
      <c r="Q1080" t="s">
        <v>165</v>
      </c>
      <c r="U1080">
        <v>0.0</v>
      </c>
    </row>
    <row r="1081">
      <c r="A1081" t="s">
        <v>165</v>
      </c>
      <c r="B1081" t="s">
        <v>165</v>
      </c>
      <c r="C1081" t="s">
        <v>165</v>
      </c>
      <c r="E1081" t="s">
        <v>165</v>
      </c>
      <c r="F1081" t="s">
        <v>165</v>
      </c>
      <c r="J1081">
        <v>0.0</v>
      </c>
      <c r="L1081" t="s">
        <v>165</v>
      </c>
      <c r="M1081" t="s">
        <v>165</v>
      </c>
      <c r="N1081" t="s">
        <v>165</v>
      </c>
      <c r="P1081" t="s">
        <v>165</v>
      </c>
      <c r="Q1081" t="s">
        <v>165</v>
      </c>
      <c r="U1081">
        <v>0.0</v>
      </c>
    </row>
    <row r="1082">
      <c r="A1082" t="s">
        <v>165</v>
      </c>
      <c r="B1082" t="s">
        <v>165</v>
      </c>
      <c r="C1082" t="s">
        <v>165</v>
      </c>
      <c r="E1082" t="s">
        <v>165</v>
      </c>
      <c r="F1082" t="s">
        <v>165</v>
      </c>
      <c r="J1082">
        <v>0.0</v>
      </c>
      <c r="L1082" t="s">
        <v>165</v>
      </c>
      <c r="M1082" t="s">
        <v>165</v>
      </c>
      <c r="N1082" t="s">
        <v>165</v>
      </c>
      <c r="P1082" t="s">
        <v>165</v>
      </c>
      <c r="Q1082" t="s">
        <v>165</v>
      </c>
      <c r="U1082">
        <v>0.0</v>
      </c>
    </row>
    <row r="1083">
      <c r="A1083" t="s">
        <v>165</v>
      </c>
      <c r="B1083" t="s">
        <v>165</v>
      </c>
      <c r="C1083" t="s">
        <v>165</v>
      </c>
      <c r="E1083" t="s">
        <v>165</v>
      </c>
      <c r="F1083" t="s">
        <v>165</v>
      </c>
      <c r="J1083">
        <v>0.0</v>
      </c>
      <c r="L1083" t="s">
        <v>165</v>
      </c>
      <c r="M1083" t="s">
        <v>165</v>
      </c>
      <c r="N1083" t="s">
        <v>165</v>
      </c>
      <c r="P1083" t="s">
        <v>165</v>
      </c>
      <c r="Q1083" t="s">
        <v>165</v>
      </c>
      <c r="U1083">
        <v>0.0</v>
      </c>
    </row>
    <row r="1084">
      <c r="A1084" t="s">
        <v>165</v>
      </c>
      <c r="B1084" t="s">
        <v>165</v>
      </c>
      <c r="C1084" t="s">
        <v>165</v>
      </c>
      <c r="E1084" t="s">
        <v>165</v>
      </c>
      <c r="F1084" t="s">
        <v>165</v>
      </c>
      <c r="J1084">
        <v>0.0</v>
      </c>
      <c r="L1084" t="s">
        <v>165</v>
      </c>
      <c r="M1084" t="s">
        <v>165</v>
      </c>
      <c r="N1084" t="s">
        <v>165</v>
      </c>
      <c r="P1084" t="s">
        <v>165</v>
      </c>
      <c r="Q1084" t="s">
        <v>165</v>
      </c>
      <c r="U1084">
        <v>0.0</v>
      </c>
    </row>
    <row r="1085">
      <c r="A1085" t="s">
        <v>165</v>
      </c>
      <c r="B1085" t="s">
        <v>165</v>
      </c>
      <c r="C1085" t="s">
        <v>165</v>
      </c>
      <c r="E1085" t="s">
        <v>165</v>
      </c>
      <c r="F1085" t="s">
        <v>165</v>
      </c>
      <c r="J1085">
        <v>0.0</v>
      </c>
      <c r="L1085" t="s">
        <v>165</v>
      </c>
      <c r="M1085" t="s">
        <v>165</v>
      </c>
      <c r="N1085" t="s">
        <v>165</v>
      </c>
      <c r="P1085" t="s">
        <v>165</v>
      </c>
      <c r="Q1085" t="s">
        <v>165</v>
      </c>
      <c r="U1085">
        <v>0.0</v>
      </c>
    </row>
    <row r="1086">
      <c r="A1086" t="s">
        <v>165</v>
      </c>
      <c r="B1086" t="s">
        <v>165</v>
      </c>
      <c r="C1086" t="s">
        <v>165</v>
      </c>
      <c r="E1086" t="s">
        <v>165</v>
      </c>
      <c r="F1086" t="s">
        <v>165</v>
      </c>
      <c r="J1086">
        <v>0.0</v>
      </c>
      <c r="L1086" t="s">
        <v>165</v>
      </c>
      <c r="M1086" t="s">
        <v>165</v>
      </c>
      <c r="N1086" t="s">
        <v>165</v>
      </c>
      <c r="P1086" t="s">
        <v>165</v>
      </c>
      <c r="Q1086" t="s">
        <v>165</v>
      </c>
      <c r="U1086">
        <v>0.0</v>
      </c>
    </row>
    <row r="1087">
      <c r="A1087" t="s">
        <v>165</v>
      </c>
      <c r="B1087" t="s">
        <v>165</v>
      </c>
      <c r="C1087" t="s">
        <v>165</v>
      </c>
      <c r="E1087" t="s">
        <v>165</v>
      </c>
      <c r="F1087" t="s">
        <v>165</v>
      </c>
      <c r="J1087">
        <v>0.0</v>
      </c>
      <c r="L1087" t="s">
        <v>165</v>
      </c>
      <c r="M1087" t="s">
        <v>165</v>
      </c>
      <c r="N1087" t="s">
        <v>165</v>
      </c>
      <c r="P1087" t="s">
        <v>165</v>
      </c>
      <c r="Q1087" t="s">
        <v>165</v>
      </c>
      <c r="U1087">
        <v>0.0</v>
      </c>
    </row>
    <row r="1088">
      <c r="A1088" t="s">
        <v>165</v>
      </c>
      <c r="B1088" t="s">
        <v>165</v>
      </c>
      <c r="C1088" t="s">
        <v>165</v>
      </c>
      <c r="E1088" t="s">
        <v>165</v>
      </c>
      <c r="F1088" t="s">
        <v>165</v>
      </c>
      <c r="J1088">
        <v>0.0</v>
      </c>
      <c r="L1088" t="s">
        <v>165</v>
      </c>
      <c r="M1088" t="s">
        <v>165</v>
      </c>
      <c r="N1088" t="s">
        <v>165</v>
      </c>
      <c r="P1088" t="s">
        <v>165</v>
      </c>
      <c r="Q1088" t="s">
        <v>165</v>
      </c>
      <c r="U1088">
        <v>0.0</v>
      </c>
    </row>
    <row r="1089">
      <c r="A1089" t="s">
        <v>165</v>
      </c>
      <c r="B1089" t="s">
        <v>165</v>
      </c>
      <c r="C1089" t="s">
        <v>165</v>
      </c>
      <c r="E1089" t="s">
        <v>165</v>
      </c>
      <c r="F1089" t="s">
        <v>165</v>
      </c>
      <c r="J1089">
        <v>0.0</v>
      </c>
      <c r="L1089" t="s">
        <v>165</v>
      </c>
      <c r="M1089" t="s">
        <v>165</v>
      </c>
      <c r="N1089" t="s">
        <v>165</v>
      </c>
      <c r="P1089" t="s">
        <v>165</v>
      </c>
      <c r="Q1089" t="s">
        <v>165</v>
      </c>
      <c r="U1089">
        <v>0.0</v>
      </c>
    </row>
    <row r="1090">
      <c r="A1090" t="s">
        <v>165</v>
      </c>
      <c r="B1090" t="s">
        <v>165</v>
      </c>
      <c r="C1090" t="s">
        <v>165</v>
      </c>
      <c r="E1090" t="s">
        <v>165</v>
      </c>
      <c r="F1090" t="s">
        <v>165</v>
      </c>
      <c r="J1090">
        <v>0.0</v>
      </c>
      <c r="L1090" t="s">
        <v>165</v>
      </c>
      <c r="M1090" t="s">
        <v>165</v>
      </c>
      <c r="N1090" t="s">
        <v>165</v>
      </c>
      <c r="P1090" t="s">
        <v>165</v>
      </c>
      <c r="Q1090" t="s">
        <v>165</v>
      </c>
      <c r="U1090">
        <v>0.0</v>
      </c>
    </row>
    <row r="1091">
      <c r="A1091" t="s">
        <v>165</v>
      </c>
      <c r="B1091" t="s">
        <v>165</v>
      </c>
      <c r="C1091" t="s">
        <v>165</v>
      </c>
      <c r="E1091" t="s">
        <v>165</v>
      </c>
      <c r="F1091" t="s">
        <v>165</v>
      </c>
      <c r="J1091">
        <v>0.0</v>
      </c>
      <c r="L1091" t="s">
        <v>165</v>
      </c>
      <c r="M1091" t="s">
        <v>165</v>
      </c>
      <c r="N1091" t="s">
        <v>165</v>
      </c>
      <c r="P1091" t="s">
        <v>165</v>
      </c>
      <c r="Q1091" t="s">
        <v>165</v>
      </c>
      <c r="U1091">
        <v>0.0</v>
      </c>
    </row>
    <row r="1092">
      <c r="A1092" t="s">
        <v>165</v>
      </c>
      <c r="B1092" t="s">
        <v>165</v>
      </c>
      <c r="C1092" t="s">
        <v>165</v>
      </c>
      <c r="E1092" t="s">
        <v>165</v>
      </c>
      <c r="F1092" t="s">
        <v>165</v>
      </c>
      <c r="J1092">
        <v>0.0</v>
      </c>
      <c r="L1092" t="s">
        <v>165</v>
      </c>
      <c r="M1092" t="s">
        <v>165</v>
      </c>
      <c r="N1092" t="s">
        <v>165</v>
      </c>
      <c r="P1092" t="s">
        <v>165</v>
      </c>
      <c r="Q1092" t="s">
        <v>165</v>
      </c>
      <c r="U1092">
        <v>0.0</v>
      </c>
    </row>
    <row r="1093">
      <c r="A1093" t="s">
        <v>165</v>
      </c>
      <c r="B1093" t="s">
        <v>165</v>
      </c>
      <c r="C1093" t="s">
        <v>165</v>
      </c>
      <c r="E1093" t="s">
        <v>165</v>
      </c>
      <c r="F1093" t="s">
        <v>165</v>
      </c>
      <c r="J1093">
        <v>0.0</v>
      </c>
      <c r="L1093" t="s">
        <v>165</v>
      </c>
      <c r="M1093" t="s">
        <v>165</v>
      </c>
      <c r="N1093" t="s">
        <v>165</v>
      </c>
      <c r="P1093" t="s">
        <v>165</v>
      </c>
      <c r="Q1093" t="s">
        <v>165</v>
      </c>
      <c r="U1093">
        <v>0.0</v>
      </c>
    </row>
    <row r="1094">
      <c r="A1094" t="s">
        <v>165</v>
      </c>
      <c r="B1094" t="s">
        <v>165</v>
      </c>
      <c r="C1094" t="s">
        <v>165</v>
      </c>
      <c r="E1094" t="s">
        <v>165</v>
      </c>
      <c r="F1094" t="s">
        <v>165</v>
      </c>
      <c r="J1094">
        <v>0.0</v>
      </c>
      <c r="L1094" t="s">
        <v>165</v>
      </c>
      <c r="M1094" t="s">
        <v>165</v>
      </c>
      <c r="N1094" t="s">
        <v>165</v>
      </c>
      <c r="P1094" t="s">
        <v>165</v>
      </c>
      <c r="Q1094" t="s">
        <v>165</v>
      </c>
      <c r="U1094">
        <v>0.0</v>
      </c>
    </row>
    <row r="1095">
      <c r="A1095" t="s">
        <v>165</v>
      </c>
      <c r="B1095" t="s">
        <v>165</v>
      </c>
      <c r="C1095" t="s">
        <v>165</v>
      </c>
      <c r="E1095" t="s">
        <v>165</v>
      </c>
      <c r="F1095" t="s">
        <v>165</v>
      </c>
      <c r="J1095">
        <v>0.0</v>
      </c>
      <c r="L1095" t="s">
        <v>165</v>
      </c>
      <c r="M1095" t="s">
        <v>165</v>
      </c>
      <c r="N1095" t="s">
        <v>165</v>
      </c>
      <c r="P1095" t="s">
        <v>165</v>
      </c>
      <c r="Q1095" t="s">
        <v>165</v>
      </c>
      <c r="U1095">
        <v>0.0</v>
      </c>
    </row>
    <row r="1096">
      <c r="A1096" t="s">
        <v>165</v>
      </c>
      <c r="B1096" t="s">
        <v>165</v>
      </c>
      <c r="C1096" t="s">
        <v>165</v>
      </c>
      <c r="E1096" t="s">
        <v>165</v>
      </c>
      <c r="F1096" t="s">
        <v>165</v>
      </c>
      <c r="J1096">
        <v>0.0</v>
      </c>
      <c r="L1096" t="s">
        <v>165</v>
      </c>
      <c r="M1096" t="s">
        <v>165</v>
      </c>
      <c r="N1096" t="s">
        <v>165</v>
      </c>
      <c r="P1096" t="s">
        <v>165</v>
      </c>
      <c r="Q1096" t="s">
        <v>165</v>
      </c>
      <c r="U1096">
        <v>0.0</v>
      </c>
    </row>
    <row r="1097">
      <c r="A1097" t="s">
        <v>165</v>
      </c>
      <c r="B1097" t="s">
        <v>165</v>
      </c>
      <c r="C1097" t="s">
        <v>165</v>
      </c>
      <c r="E1097" t="s">
        <v>165</v>
      </c>
      <c r="F1097" t="s">
        <v>165</v>
      </c>
      <c r="J1097">
        <v>0.0</v>
      </c>
      <c r="L1097" t="s">
        <v>165</v>
      </c>
      <c r="M1097" t="s">
        <v>165</v>
      </c>
      <c r="N1097" t="s">
        <v>165</v>
      </c>
      <c r="P1097" t="s">
        <v>165</v>
      </c>
      <c r="Q1097" t="s">
        <v>165</v>
      </c>
      <c r="U1097">
        <v>0.0</v>
      </c>
    </row>
    <row r="1098">
      <c r="A1098" t="s">
        <v>165</v>
      </c>
      <c r="B1098" t="s">
        <v>165</v>
      </c>
      <c r="C1098" t="s">
        <v>165</v>
      </c>
      <c r="E1098" t="s">
        <v>165</v>
      </c>
      <c r="F1098" t="s">
        <v>165</v>
      </c>
      <c r="J1098">
        <v>0.0</v>
      </c>
      <c r="L1098" t="s">
        <v>165</v>
      </c>
      <c r="M1098" t="s">
        <v>165</v>
      </c>
      <c r="N1098" t="s">
        <v>165</v>
      </c>
      <c r="P1098" t="s">
        <v>165</v>
      </c>
      <c r="Q1098" t="s">
        <v>165</v>
      </c>
      <c r="U1098">
        <v>0.0</v>
      </c>
    </row>
    <row r="1099">
      <c r="A1099" t="s">
        <v>165</v>
      </c>
      <c r="B1099" t="s">
        <v>165</v>
      </c>
      <c r="C1099" t="s">
        <v>165</v>
      </c>
      <c r="E1099" t="s">
        <v>165</v>
      </c>
      <c r="F1099" t="s">
        <v>165</v>
      </c>
      <c r="J1099">
        <v>0.0</v>
      </c>
      <c r="L1099" t="s">
        <v>165</v>
      </c>
      <c r="M1099" t="s">
        <v>165</v>
      </c>
      <c r="N1099" t="s">
        <v>165</v>
      </c>
      <c r="P1099" t="s">
        <v>165</v>
      </c>
      <c r="Q1099" t="s">
        <v>165</v>
      </c>
      <c r="U1099">
        <v>0.0</v>
      </c>
    </row>
    <row r="1100">
      <c r="A1100" t="s">
        <v>165</v>
      </c>
      <c r="B1100" t="s">
        <v>165</v>
      </c>
      <c r="C1100" t="s">
        <v>165</v>
      </c>
      <c r="E1100" t="s">
        <v>165</v>
      </c>
      <c r="F1100" t="s">
        <v>165</v>
      </c>
      <c r="J1100">
        <v>0.0</v>
      </c>
      <c r="L1100" t="s">
        <v>165</v>
      </c>
      <c r="M1100" t="s">
        <v>165</v>
      </c>
      <c r="N1100" t="s">
        <v>165</v>
      </c>
      <c r="P1100" t="s">
        <v>165</v>
      </c>
      <c r="Q1100" t="s">
        <v>165</v>
      </c>
      <c r="U1100">
        <v>0.0</v>
      </c>
    </row>
    <row r="1101">
      <c r="A1101" t="s">
        <v>165</v>
      </c>
      <c r="B1101" t="s">
        <v>165</v>
      </c>
      <c r="C1101" t="s">
        <v>165</v>
      </c>
      <c r="E1101" t="s">
        <v>165</v>
      </c>
      <c r="F1101" t="s">
        <v>165</v>
      </c>
      <c r="J1101">
        <v>0.0</v>
      </c>
      <c r="L1101" t="s">
        <v>165</v>
      </c>
      <c r="M1101" t="s">
        <v>165</v>
      </c>
      <c r="N1101" t="s">
        <v>165</v>
      </c>
      <c r="P1101" t="s">
        <v>165</v>
      </c>
      <c r="Q1101" t="s">
        <v>165</v>
      </c>
      <c r="U1101">
        <v>0.0</v>
      </c>
    </row>
    <row r="1102">
      <c r="A1102" t="s">
        <v>165</v>
      </c>
      <c r="B1102" t="s">
        <v>165</v>
      </c>
      <c r="C1102" t="s">
        <v>165</v>
      </c>
      <c r="E1102" t="s">
        <v>165</v>
      </c>
      <c r="F1102" t="s">
        <v>165</v>
      </c>
      <c r="J1102">
        <v>0.0</v>
      </c>
      <c r="L1102" t="s">
        <v>165</v>
      </c>
      <c r="M1102" t="s">
        <v>165</v>
      </c>
      <c r="N1102" t="s">
        <v>165</v>
      </c>
      <c r="P1102" t="s">
        <v>165</v>
      </c>
      <c r="Q1102" t="s">
        <v>165</v>
      </c>
      <c r="U1102">
        <v>0.0</v>
      </c>
    </row>
    <row r="1103">
      <c r="A1103" t="s">
        <v>165</v>
      </c>
      <c r="B1103" t="s">
        <v>165</v>
      </c>
      <c r="C1103" t="s">
        <v>165</v>
      </c>
      <c r="E1103" t="s">
        <v>165</v>
      </c>
      <c r="F1103" t="s">
        <v>165</v>
      </c>
      <c r="J1103">
        <v>0.0</v>
      </c>
      <c r="L1103" t="s">
        <v>165</v>
      </c>
      <c r="M1103" t="s">
        <v>165</v>
      </c>
      <c r="N1103" t="s">
        <v>165</v>
      </c>
      <c r="P1103" t="s">
        <v>165</v>
      </c>
      <c r="Q1103" t="s">
        <v>165</v>
      </c>
      <c r="U1103">
        <v>0.0</v>
      </c>
    </row>
    <row r="1104">
      <c r="A1104" t="s">
        <v>165</v>
      </c>
      <c r="B1104" t="s">
        <v>165</v>
      </c>
      <c r="C1104" t="s">
        <v>165</v>
      </c>
      <c r="E1104" t="s">
        <v>165</v>
      </c>
      <c r="F1104" t="s">
        <v>165</v>
      </c>
      <c r="J1104">
        <v>0.0</v>
      </c>
      <c r="L1104" t="s">
        <v>165</v>
      </c>
      <c r="M1104" t="s">
        <v>165</v>
      </c>
      <c r="N1104" t="s">
        <v>165</v>
      </c>
      <c r="P1104" t="s">
        <v>165</v>
      </c>
      <c r="Q1104" t="s">
        <v>165</v>
      </c>
      <c r="U1104">
        <v>0.0</v>
      </c>
    </row>
    <row r="1105">
      <c r="A1105" t="s">
        <v>165</v>
      </c>
      <c r="B1105" t="s">
        <v>165</v>
      </c>
      <c r="C1105" t="s">
        <v>165</v>
      </c>
      <c r="E1105" t="s">
        <v>165</v>
      </c>
      <c r="F1105" t="s">
        <v>165</v>
      </c>
      <c r="J1105">
        <v>0.0</v>
      </c>
      <c r="L1105" t="s">
        <v>165</v>
      </c>
      <c r="M1105" t="s">
        <v>165</v>
      </c>
      <c r="N1105" t="s">
        <v>165</v>
      </c>
      <c r="P1105" t="s">
        <v>165</v>
      </c>
      <c r="Q1105" t="s">
        <v>165</v>
      </c>
      <c r="U1105">
        <v>0.0</v>
      </c>
    </row>
    <row r="1106">
      <c r="A1106" t="s">
        <v>165</v>
      </c>
      <c r="B1106" t="s">
        <v>165</v>
      </c>
      <c r="C1106" t="s">
        <v>165</v>
      </c>
      <c r="E1106" t="s">
        <v>165</v>
      </c>
      <c r="F1106" t="s">
        <v>165</v>
      </c>
      <c r="J1106">
        <v>0.0</v>
      </c>
      <c r="L1106" t="s">
        <v>165</v>
      </c>
      <c r="M1106" t="s">
        <v>165</v>
      </c>
      <c r="N1106" t="s">
        <v>165</v>
      </c>
      <c r="P1106" t="s">
        <v>165</v>
      </c>
      <c r="Q1106" t="s">
        <v>165</v>
      </c>
      <c r="U1106">
        <v>0.0</v>
      </c>
    </row>
    <row r="1107">
      <c r="A1107" t="s">
        <v>165</v>
      </c>
      <c r="B1107" t="s">
        <v>165</v>
      </c>
      <c r="C1107" t="s">
        <v>165</v>
      </c>
      <c r="E1107" t="s">
        <v>165</v>
      </c>
      <c r="F1107" t="s">
        <v>165</v>
      </c>
      <c r="J1107">
        <v>0.0</v>
      </c>
      <c r="L1107" t="s">
        <v>165</v>
      </c>
      <c r="M1107" t="s">
        <v>165</v>
      </c>
      <c r="N1107" t="s">
        <v>165</v>
      </c>
      <c r="P1107" t="s">
        <v>165</v>
      </c>
      <c r="Q1107" t="s">
        <v>165</v>
      </c>
      <c r="U1107">
        <v>0.0</v>
      </c>
    </row>
    <row r="1108">
      <c r="A1108" t="s">
        <v>165</v>
      </c>
      <c r="B1108" t="s">
        <v>165</v>
      </c>
      <c r="C1108" t="s">
        <v>165</v>
      </c>
      <c r="E1108" t="s">
        <v>165</v>
      </c>
      <c r="F1108" t="s">
        <v>165</v>
      </c>
      <c r="J1108">
        <v>0.0</v>
      </c>
      <c r="L1108" t="s">
        <v>165</v>
      </c>
      <c r="M1108" t="s">
        <v>165</v>
      </c>
      <c r="N1108" t="s">
        <v>165</v>
      </c>
      <c r="P1108" t="s">
        <v>165</v>
      </c>
      <c r="Q1108" t="s">
        <v>165</v>
      </c>
      <c r="U1108">
        <v>0.0</v>
      </c>
    </row>
    <row r="1109">
      <c r="A1109" t="s">
        <v>165</v>
      </c>
      <c r="B1109" t="s">
        <v>165</v>
      </c>
      <c r="C1109" t="s">
        <v>165</v>
      </c>
      <c r="E1109" t="s">
        <v>165</v>
      </c>
      <c r="F1109" t="s">
        <v>165</v>
      </c>
      <c r="J1109">
        <v>0.0</v>
      </c>
      <c r="L1109" t="s">
        <v>165</v>
      </c>
      <c r="M1109" t="s">
        <v>165</v>
      </c>
      <c r="N1109" t="s">
        <v>165</v>
      </c>
      <c r="P1109" t="s">
        <v>165</v>
      </c>
      <c r="Q1109" t="s">
        <v>165</v>
      </c>
      <c r="U1109">
        <v>0.0</v>
      </c>
    </row>
    <row r="1110">
      <c r="A1110" t="s">
        <v>165</v>
      </c>
      <c r="B1110" t="s">
        <v>165</v>
      </c>
      <c r="C1110" t="s">
        <v>165</v>
      </c>
      <c r="E1110" t="s">
        <v>165</v>
      </c>
      <c r="F1110" t="s">
        <v>165</v>
      </c>
      <c r="J1110">
        <v>0.0</v>
      </c>
      <c r="L1110" t="s">
        <v>165</v>
      </c>
      <c r="M1110" t="s">
        <v>165</v>
      </c>
      <c r="N1110" t="s">
        <v>165</v>
      </c>
      <c r="P1110" t="s">
        <v>165</v>
      </c>
      <c r="Q1110" t="s">
        <v>165</v>
      </c>
      <c r="U1110">
        <v>0.0</v>
      </c>
    </row>
    <row r="1111">
      <c r="A1111" t="s">
        <v>165</v>
      </c>
      <c r="B1111" t="s">
        <v>165</v>
      </c>
      <c r="C1111" t="s">
        <v>165</v>
      </c>
      <c r="E1111" t="s">
        <v>165</v>
      </c>
      <c r="F1111" t="s">
        <v>165</v>
      </c>
      <c r="J1111">
        <v>0.0</v>
      </c>
      <c r="L1111" t="s">
        <v>165</v>
      </c>
      <c r="M1111" t="s">
        <v>165</v>
      </c>
      <c r="N1111" t="s">
        <v>165</v>
      </c>
      <c r="P1111" t="s">
        <v>165</v>
      </c>
      <c r="Q1111" t="s">
        <v>165</v>
      </c>
      <c r="U1111">
        <v>0.0</v>
      </c>
    </row>
    <row r="1112">
      <c r="A1112" t="s">
        <v>165</v>
      </c>
      <c r="B1112" t="s">
        <v>165</v>
      </c>
      <c r="C1112" t="s">
        <v>165</v>
      </c>
      <c r="E1112" t="s">
        <v>165</v>
      </c>
      <c r="F1112" t="s">
        <v>165</v>
      </c>
      <c r="J1112">
        <v>0.0</v>
      </c>
      <c r="L1112" t="s">
        <v>165</v>
      </c>
      <c r="M1112" t="s">
        <v>165</v>
      </c>
      <c r="N1112" t="s">
        <v>165</v>
      </c>
      <c r="P1112" t="s">
        <v>165</v>
      </c>
      <c r="Q1112" t="s">
        <v>165</v>
      </c>
      <c r="U1112">
        <v>0.0</v>
      </c>
    </row>
    <row r="1113">
      <c r="A1113" t="s">
        <v>165</v>
      </c>
      <c r="B1113" t="s">
        <v>165</v>
      </c>
      <c r="C1113" t="s">
        <v>165</v>
      </c>
      <c r="E1113" t="s">
        <v>165</v>
      </c>
      <c r="F1113" t="s">
        <v>165</v>
      </c>
      <c r="J1113">
        <v>0.0</v>
      </c>
      <c r="L1113" t="s">
        <v>165</v>
      </c>
      <c r="M1113" t="s">
        <v>165</v>
      </c>
      <c r="N1113" t="s">
        <v>165</v>
      </c>
      <c r="P1113" t="s">
        <v>165</v>
      </c>
      <c r="Q1113" t="s">
        <v>165</v>
      </c>
      <c r="U1113">
        <v>0.0</v>
      </c>
    </row>
    <row r="1114">
      <c r="A1114" t="s">
        <v>165</v>
      </c>
      <c r="B1114" t="s">
        <v>165</v>
      </c>
      <c r="C1114" t="s">
        <v>165</v>
      </c>
      <c r="E1114" t="s">
        <v>165</v>
      </c>
      <c r="F1114" t="s">
        <v>165</v>
      </c>
      <c r="J1114">
        <v>0.0</v>
      </c>
      <c r="L1114" t="s">
        <v>165</v>
      </c>
      <c r="M1114" t="s">
        <v>165</v>
      </c>
      <c r="N1114" t="s">
        <v>165</v>
      </c>
      <c r="P1114" t="s">
        <v>165</v>
      </c>
      <c r="Q1114" t="s">
        <v>165</v>
      </c>
      <c r="U1114">
        <v>0.0</v>
      </c>
    </row>
    <row r="1115">
      <c r="A1115" t="s">
        <v>165</v>
      </c>
      <c r="B1115" t="s">
        <v>165</v>
      </c>
      <c r="C1115" t="s">
        <v>165</v>
      </c>
      <c r="E1115" t="s">
        <v>165</v>
      </c>
      <c r="F1115" t="s">
        <v>165</v>
      </c>
      <c r="J1115">
        <v>0.0</v>
      </c>
      <c r="L1115" t="s">
        <v>165</v>
      </c>
      <c r="M1115" t="s">
        <v>165</v>
      </c>
      <c r="N1115" t="s">
        <v>165</v>
      </c>
      <c r="P1115" t="s">
        <v>165</v>
      </c>
      <c r="Q1115" t="s">
        <v>165</v>
      </c>
      <c r="U1115">
        <v>0.0</v>
      </c>
    </row>
    <row r="1116">
      <c r="A1116" t="s">
        <v>165</v>
      </c>
      <c r="B1116" t="s">
        <v>165</v>
      </c>
      <c r="C1116" t="s">
        <v>165</v>
      </c>
      <c r="E1116" t="s">
        <v>165</v>
      </c>
      <c r="F1116" t="s">
        <v>165</v>
      </c>
      <c r="J1116">
        <v>0.0</v>
      </c>
      <c r="L1116" t="s">
        <v>165</v>
      </c>
      <c r="M1116" t="s">
        <v>165</v>
      </c>
      <c r="N1116" t="s">
        <v>165</v>
      </c>
      <c r="P1116" t="s">
        <v>165</v>
      </c>
      <c r="Q1116" t="s">
        <v>165</v>
      </c>
      <c r="U1116">
        <v>0.0</v>
      </c>
    </row>
    <row r="1117">
      <c r="A1117" t="s">
        <v>165</v>
      </c>
      <c r="B1117" t="s">
        <v>165</v>
      </c>
      <c r="C1117" t="s">
        <v>165</v>
      </c>
      <c r="E1117" t="s">
        <v>165</v>
      </c>
      <c r="F1117" t="s">
        <v>165</v>
      </c>
      <c r="J1117">
        <v>0.0</v>
      </c>
      <c r="L1117" t="s">
        <v>165</v>
      </c>
      <c r="M1117" t="s">
        <v>165</v>
      </c>
      <c r="N1117" t="s">
        <v>165</v>
      </c>
      <c r="P1117" t="s">
        <v>165</v>
      </c>
      <c r="Q1117" t="s">
        <v>165</v>
      </c>
      <c r="U1117">
        <v>0.0</v>
      </c>
    </row>
    <row r="1118">
      <c r="A1118" t="s">
        <v>165</v>
      </c>
      <c r="B1118" t="s">
        <v>165</v>
      </c>
      <c r="C1118" t="s">
        <v>165</v>
      </c>
      <c r="E1118" t="s">
        <v>165</v>
      </c>
      <c r="F1118" t="s">
        <v>165</v>
      </c>
      <c r="J1118">
        <v>0.0</v>
      </c>
      <c r="L1118" t="s">
        <v>165</v>
      </c>
      <c r="M1118" t="s">
        <v>165</v>
      </c>
      <c r="N1118" t="s">
        <v>165</v>
      </c>
      <c r="P1118" t="s">
        <v>165</v>
      </c>
      <c r="Q1118" t="s">
        <v>165</v>
      </c>
      <c r="U1118">
        <v>0.0</v>
      </c>
    </row>
    <row r="1119">
      <c r="A1119" t="s">
        <v>165</v>
      </c>
      <c r="B1119" t="s">
        <v>165</v>
      </c>
      <c r="C1119" t="s">
        <v>165</v>
      </c>
      <c r="E1119" t="s">
        <v>165</v>
      </c>
      <c r="F1119" t="s">
        <v>165</v>
      </c>
      <c r="J1119">
        <v>0.0</v>
      </c>
      <c r="L1119" t="s">
        <v>165</v>
      </c>
      <c r="M1119" t="s">
        <v>165</v>
      </c>
      <c r="N1119" t="s">
        <v>165</v>
      </c>
      <c r="P1119" t="s">
        <v>165</v>
      </c>
      <c r="Q1119" t="s">
        <v>165</v>
      </c>
      <c r="U1119">
        <v>0.0</v>
      </c>
    </row>
    <row r="1120">
      <c r="A1120" t="s">
        <v>165</v>
      </c>
      <c r="B1120" t="s">
        <v>165</v>
      </c>
      <c r="C1120" t="s">
        <v>165</v>
      </c>
      <c r="E1120" t="s">
        <v>165</v>
      </c>
      <c r="F1120" t="s">
        <v>165</v>
      </c>
      <c r="J1120">
        <v>0.0</v>
      </c>
      <c r="L1120" t="s">
        <v>165</v>
      </c>
      <c r="M1120" t="s">
        <v>165</v>
      </c>
      <c r="N1120" t="s">
        <v>165</v>
      </c>
      <c r="P1120" t="s">
        <v>165</v>
      </c>
      <c r="Q1120" t="s">
        <v>165</v>
      </c>
      <c r="U1120">
        <v>0.0</v>
      </c>
    </row>
    <row r="1121">
      <c r="A1121" t="s">
        <v>165</v>
      </c>
      <c r="B1121" t="s">
        <v>165</v>
      </c>
      <c r="C1121" t="s">
        <v>165</v>
      </c>
      <c r="E1121" t="s">
        <v>165</v>
      </c>
      <c r="F1121" t="s">
        <v>165</v>
      </c>
      <c r="J1121">
        <v>0.0</v>
      </c>
      <c r="L1121" t="s">
        <v>165</v>
      </c>
      <c r="M1121" t="s">
        <v>165</v>
      </c>
      <c r="N1121" t="s">
        <v>165</v>
      </c>
      <c r="P1121" t="s">
        <v>165</v>
      </c>
      <c r="Q1121" t="s">
        <v>165</v>
      </c>
      <c r="U1121">
        <v>0.0</v>
      </c>
    </row>
    <row r="1122">
      <c r="A1122" t="s">
        <v>165</v>
      </c>
      <c r="B1122" t="s">
        <v>165</v>
      </c>
      <c r="C1122" t="s">
        <v>165</v>
      </c>
      <c r="E1122" t="s">
        <v>165</v>
      </c>
      <c r="F1122" t="s">
        <v>165</v>
      </c>
      <c r="J1122">
        <v>0.0</v>
      </c>
      <c r="L1122" t="s">
        <v>165</v>
      </c>
      <c r="M1122" t="s">
        <v>165</v>
      </c>
      <c r="N1122" t="s">
        <v>165</v>
      </c>
      <c r="P1122" t="s">
        <v>165</v>
      </c>
      <c r="Q1122" t="s">
        <v>165</v>
      </c>
      <c r="U1122">
        <v>0.0</v>
      </c>
    </row>
    <row r="1123">
      <c r="A1123" t="s">
        <v>165</v>
      </c>
      <c r="B1123" t="s">
        <v>165</v>
      </c>
      <c r="C1123" t="s">
        <v>165</v>
      </c>
      <c r="E1123" t="s">
        <v>165</v>
      </c>
      <c r="F1123" t="s">
        <v>165</v>
      </c>
      <c r="J1123">
        <v>0.0</v>
      </c>
      <c r="L1123" t="s">
        <v>165</v>
      </c>
      <c r="M1123" t="s">
        <v>165</v>
      </c>
      <c r="N1123" t="s">
        <v>165</v>
      </c>
      <c r="P1123" t="s">
        <v>165</v>
      </c>
      <c r="Q1123" t="s">
        <v>165</v>
      </c>
      <c r="U1123">
        <v>0.0</v>
      </c>
    </row>
    <row r="1124">
      <c r="A1124" t="s">
        <v>165</v>
      </c>
      <c r="B1124" t="s">
        <v>165</v>
      </c>
      <c r="C1124" t="s">
        <v>165</v>
      </c>
      <c r="E1124" t="s">
        <v>165</v>
      </c>
      <c r="F1124" t="s">
        <v>165</v>
      </c>
      <c r="J1124">
        <v>0.0</v>
      </c>
      <c r="L1124" t="s">
        <v>165</v>
      </c>
      <c r="M1124" t="s">
        <v>165</v>
      </c>
      <c r="N1124" t="s">
        <v>165</v>
      </c>
      <c r="P1124" t="s">
        <v>165</v>
      </c>
      <c r="Q1124" t="s">
        <v>165</v>
      </c>
      <c r="U1124">
        <v>0.0</v>
      </c>
    </row>
    <row r="1125">
      <c r="A1125" t="s">
        <v>165</v>
      </c>
      <c r="B1125" t="s">
        <v>165</v>
      </c>
      <c r="C1125" t="s">
        <v>165</v>
      </c>
      <c r="E1125" t="s">
        <v>165</v>
      </c>
      <c r="F1125" t="s">
        <v>165</v>
      </c>
      <c r="J1125">
        <v>0.0</v>
      </c>
      <c r="L1125" t="s">
        <v>165</v>
      </c>
      <c r="M1125" t="s">
        <v>165</v>
      </c>
      <c r="N1125" t="s">
        <v>165</v>
      </c>
      <c r="P1125" t="s">
        <v>165</v>
      </c>
      <c r="Q1125" t="s">
        <v>165</v>
      </c>
      <c r="U1125">
        <v>0.0</v>
      </c>
    </row>
    <row r="1126">
      <c r="A1126" t="s">
        <v>165</v>
      </c>
      <c r="B1126" t="s">
        <v>165</v>
      </c>
      <c r="C1126" t="s">
        <v>165</v>
      </c>
      <c r="E1126" t="s">
        <v>165</v>
      </c>
      <c r="F1126" t="s">
        <v>165</v>
      </c>
      <c r="J1126">
        <v>0.0</v>
      </c>
      <c r="L1126" t="s">
        <v>165</v>
      </c>
      <c r="M1126" t="s">
        <v>165</v>
      </c>
      <c r="N1126" t="s">
        <v>165</v>
      </c>
      <c r="P1126" t="s">
        <v>165</v>
      </c>
      <c r="Q1126" t="s">
        <v>165</v>
      </c>
      <c r="U1126">
        <v>0.0</v>
      </c>
    </row>
    <row r="1127">
      <c r="A1127" t="s">
        <v>165</v>
      </c>
      <c r="B1127" t="s">
        <v>165</v>
      </c>
      <c r="C1127" t="s">
        <v>165</v>
      </c>
      <c r="E1127" t="s">
        <v>165</v>
      </c>
      <c r="F1127" t="s">
        <v>165</v>
      </c>
      <c r="J1127">
        <v>0.0</v>
      </c>
      <c r="L1127" t="s">
        <v>165</v>
      </c>
      <c r="M1127" t="s">
        <v>165</v>
      </c>
      <c r="N1127" t="s">
        <v>165</v>
      </c>
      <c r="P1127" t="s">
        <v>165</v>
      </c>
      <c r="Q1127" t="s">
        <v>165</v>
      </c>
      <c r="U1127">
        <v>0.0</v>
      </c>
    </row>
    <row r="1128">
      <c r="A1128" t="s">
        <v>165</v>
      </c>
      <c r="B1128" t="s">
        <v>165</v>
      </c>
      <c r="C1128" t="s">
        <v>165</v>
      </c>
      <c r="E1128" t="s">
        <v>165</v>
      </c>
      <c r="F1128" t="s">
        <v>165</v>
      </c>
      <c r="J1128">
        <v>0.0</v>
      </c>
      <c r="L1128" t="s">
        <v>165</v>
      </c>
      <c r="M1128" t="s">
        <v>165</v>
      </c>
      <c r="N1128" t="s">
        <v>165</v>
      </c>
      <c r="P1128" t="s">
        <v>165</v>
      </c>
      <c r="Q1128" t="s">
        <v>165</v>
      </c>
      <c r="U1128">
        <v>0.0</v>
      </c>
    </row>
    <row r="1129">
      <c r="A1129" t="s">
        <v>165</v>
      </c>
      <c r="B1129" t="s">
        <v>165</v>
      </c>
      <c r="C1129" t="s">
        <v>165</v>
      </c>
      <c r="E1129" t="s">
        <v>165</v>
      </c>
      <c r="F1129" t="s">
        <v>165</v>
      </c>
      <c r="J1129">
        <v>0.0</v>
      </c>
      <c r="L1129" t="s">
        <v>165</v>
      </c>
      <c r="M1129" t="s">
        <v>165</v>
      </c>
      <c r="N1129" t="s">
        <v>165</v>
      </c>
      <c r="P1129" t="s">
        <v>165</v>
      </c>
      <c r="Q1129" t="s">
        <v>165</v>
      </c>
      <c r="U1129">
        <v>0.0</v>
      </c>
    </row>
    <row r="1130">
      <c r="A1130" t="s">
        <v>165</v>
      </c>
      <c r="B1130" t="s">
        <v>165</v>
      </c>
      <c r="C1130" t="s">
        <v>165</v>
      </c>
      <c r="E1130" t="s">
        <v>165</v>
      </c>
      <c r="F1130" t="s">
        <v>165</v>
      </c>
      <c r="J1130">
        <v>0.0</v>
      </c>
      <c r="L1130" t="s">
        <v>165</v>
      </c>
      <c r="M1130" t="s">
        <v>165</v>
      </c>
      <c r="N1130" t="s">
        <v>165</v>
      </c>
      <c r="P1130" t="s">
        <v>165</v>
      </c>
      <c r="Q1130" t="s">
        <v>165</v>
      </c>
      <c r="U1130">
        <v>0.0</v>
      </c>
    </row>
    <row r="1131">
      <c r="A1131" t="s">
        <v>165</v>
      </c>
      <c r="B1131" t="s">
        <v>165</v>
      </c>
      <c r="C1131" t="s">
        <v>165</v>
      </c>
      <c r="E1131" t="s">
        <v>165</v>
      </c>
      <c r="F1131" t="s">
        <v>165</v>
      </c>
      <c r="J1131">
        <v>0.0</v>
      </c>
      <c r="L1131" t="s">
        <v>165</v>
      </c>
      <c r="M1131" t="s">
        <v>165</v>
      </c>
      <c r="N1131" t="s">
        <v>165</v>
      </c>
      <c r="P1131" t="s">
        <v>165</v>
      </c>
      <c r="Q1131" t="s">
        <v>165</v>
      </c>
      <c r="U1131">
        <v>0.0</v>
      </c>
    </row>
    <row r="1132">
      <c r="A1132" t="s">
        <v>165</v>
      </c>
      <c r="B1132" t="s">
        <v>165</v>
      </c>
      <c r="C1132" t="s">
        <v>165</v>
      </c>
      <c r="E1132" t="s">
        <v>165</v>
      </c>
      <c r="F1132" t="s">
        <v>165</v>
      </c>
      <c r="J1132">
        <v>0.0</v>
      </c>
      <c r="L1132" t="s">
        <v>165</v>
      </c>
      <c r="M1132" t="s">
        <v>165</v>
      </c>
      <c r="N1132" t="s">
        <v>165</v>
      </c>
      <c r="P1132" t="s">
        <v>165</v>
      </c>
      <c r="Q1132" t="s">
        <v>165</v>
      </c>
      <c r="U1132">
        <v>0.0</v>
      </c>
    </row>
    <row r="1133">
      <c r="A1133" t="s">
        <v>165</v>
      </c>
      <c r="B1133" t="s">
        <v>165</v>
      </c>
      <c r="C1133" t="s">
        <v>165</v>
      </c>
      <c r="E1133" t="s">
        <v>165</v>
      </c>
      <c r="F1133" t="s">
        <v>165</v>
      </c>
      <c r="J1133">
        <v>0.0</v>
      </c>
      <c r="L1133" t="s">
        <v>165</v>
      </c>
      <c r="M1133" t="s">
        <v>165</v>
      </c>
      <c r="N1133" t="s">
        <v>165</v>
      </c>
      <c r="P1133" t="s">
        <v>165</v>
      </c>
      <c r="Q1133" t="s">
        <v>165</v>
      </c>
      <c r="U1133">
        <v>0.0</v>
      </c>
    </row>
    <row r="1134">
      <c r="A1134" t="s">
        <v>165</v>
      </c>
      <c r="B1134" t="s">
        <v>165</v>
      </c>
      <c r="C1134" t="s">
        <v>165</v>
      </c>
      <c r="E1134" t="s">
        <v>165</v>
      </c>
      <c r="F1134" t="s">
        <v>165</v>
      </c>
      <c r="J1134">
        <v>0.0</v>
      </c>
      <c r="L1134" t="s">
        <v>165</v>
      </c>
      <c r="M1134" t="s">
        <v>165</v>
      </c>
      <c r="N1134" t="s">
        <v>165</v>
      </c>
      <c r="P1134" t="s">
        <v>165</v>
      </c>
      <c r="Q1134" t="s">
        <v>165</v>
      </c>
      <c r="U1134">
        <v>0.0</v>
      </c>
    </row>
    <row r="1135">
      <c r="A1135" t="s">
        <v>165</v>
      </c>
      <c r="B1135" t="s">
        <v>165</v>
      </c>
      <c r="C1135" t="s">
        <v>165</v>
      </c>
      <c r="E1135" t="s">
        <v>165</v>
      </c>
      <c r="F1135" t="s">
        <v>165</v>
      </c>
      <c r="J1135">
        <v>0.0</v>
      </c>
      <c r="L1135" t="s">
        <v>165</v>
      </c>
      <c r="M1135" t="s">
        <v>165</v>
      </c>
      <c r="N1135" t="s">
        <v>165</v>
      </c>
      <c r="P1135" t="s">
        <v>165</v>
      </c>
      <c r="Q1135" t="s">
        <v>165</v>
      </c>
      <c r="U1135">
        <v>0.0</v>
      </c>
    </row>
    <row r="1136">
      <c r="A1136" t="s">
        <v>165</v>
      </c>
      <c r="B1136" t="s">
        <v>165</v>
      </c>
      <c r="C1136" t="s">
        <v>165</v>
      </c>
      <c r="E1136" t="s">
        <v>165</v>
      </c>
      <c r="F1136" t="s">
        <v>165</v>
      </c>
      <c r="J1136">
        <v>0.0</v>
      </c>
      <c r="L1136" t="s">
        <v>165</v>
      </c>
      <c r="M1136" t="s">
        <v>165</v>
      </c>
      <c r="N1136" t="s">
        <v>165</v>
      </c>
      <c r="P1136" t="s">
        <v>165</v>
      </c>
      <c r="Q1136" t="s">
        <v>165</v>
      </c>
      <c r="U1136">
        <v>0.0</v>
      </c>
    </row>
    <row r="1137">
      <c r="A1137" t="s">
        <v>165</v>
      </c>
      <c r="B1137" t="s">
        <v>165</v>
      </c>
      <c r="C1137" t="s">
        <v>165</v>
      </c>
      <c r="E1137" t="s">
        <v>165</v>
      </c>
      <c r="F1137" t="s">
        <v>165</v>
      </c>
      <c r="J1137">
        <v>0.0</v>
      </c>
      <c r="L1137" t="s">
        <v>165</v>
      </c>
      <c r="M1137" t="s">
        <v>165</v>
      </c>
      <c r="N1137" t="s">
        <v>165</v>
      </c>
      <c r="P1137" t="s">
        <v>165</v>
      </c>
      <c r="Q1137" t="s">
        <v>165</v>
      </c>
      <c r="U1137">
        <v>0.0</v>
      </c>
    </row>
    <row r="1138">
      <c r="A1138" t="s">
        <v>165</v>
      </c>
      <c r="B1138" t="s">
        <v>165</v>
      </c>
      <c r="C1138" t="s">
        <v>165</v>
      </c>
      <c r="E1138" t="s">
        <v>165</v>
      </c>
      <c r="F1138" t="s">
        <v>165</v>
      </c>
      <c r="J1138">
        <v>0.0</v>
      </c>
      <c r="L1138" t="s">
        <v>165</v>
      </c>
      <c r="M1138" t="s">
        <v>165</v>
      </c>
      <c r="N1138" t="s">
        <v>165</v>
      </c>
      <c r="P1138" t="s">
        <v>165</v>
      </c>
      <c r="Q1138" t="s">
        <v>165</v>
      </c>
      <c r="U1138">
        <v>0.0</v>
      </c>
    </row>
    <row r="1139">
      <c r="A1139" t="s">
        <v>165</v>
      </c>
      <c r="B1139" t="s">
        <v>165</v>
      </c>
      <c r="C1139" t="s">
        <v>165</v>
      </c>
      <c r="E1139" t="s">
        <v>165</v>
      </c>
      <c r="F1139" t="s">
        <v>165</v>
      </c>
      <c r="J1139">
        <v>0.0</v>
      </c>
      <c r="L1139" t="s">
        <v>165</v>
      </c>
      <c r="M1139" t="s">
        <v>165</v>
      </c>
      <c r="N1139" t="s">
        <v>165</v>
      </c>
      <c r="P1139" t="s">
        <v>165</v>
      </c>
      <c r="Q1139" t="s">
        <v>165</v>
      </c>
      <c r="U1139">
        <v>0.0</v>
      </c>
    </row>
    <row r="1140">
      <c r="A1140" t="s">
        <v>165</v>
      </c>
      <c r="B1140" t="s">
        <v>165</v>
      </c>
      <c r="C1140" t="s">
        <v>165</v>
      </c>
      <c r="E1140" t="s">
        <v>165</v>
      </c>
      <c r="F1140" t="s">
        <v>165</v>
      </c>
      <c r="J1140">
        <v>0.0</v>
      </c>
      <c r="L1140" t="s">
        <v>165</v>
      </c>
      <c r="M1140" t="s">
        <v>165</v>
      </c>
      <c r="N1140" t="s">
        <v>165</v>
      </c>
      <c r="P1140" t="s">
        <v>165</v>
      </c>
      <c r="Q1140" t="s">
        <v>165</v>
      </c>
      <c r="U1140">
        <v>0.0</v>
      </c>
    </row>
    <row r="1141">
      <c r="A1141" t="s">
        <v>165</v>
      </c>
      <c r="B1141" t="s">
        <v>165</v>
      </c>
      <c r="C1141" t="s">
        <v>165</v>
      </c>
      <c r="E1141" t="s">
        <v>165</v>
      </c>
      <c r="F1141" t="s">
        <v>165</v>
      </c>
      <c r="J1141">
        <v>0.0</v>
      </c>
      <c r="L1141" t="s">
        <v>165</v>
      </c>
      <c r="M1141" t="s">
        <v>165</v>
      </c>
      <c r="N1141" t="s">
        <v>165</v>
      </c>
      <c r="P1141" t="s">
        <v>165</v>
      </c>
      <c r="Q1141" t="s">
        <v>165</v>
      </c>
      <c r="U1141">
        <v>0.0</v>
      </c>
    </row>
    <row r="1142">
      <c r="A1142" t="s">
        <v>165</v>
      </c>
      <c r="B1142" t="s">
        <v>165</v>
      </c>
      <c r="C1142" t="s">
        <v>165</v>
      </c>
      <c r="E1142" t="s">
        <v>165</v>
      </c>
      <c r="F1142" t="s">
        <v>165</v>
      </c>
      <c r="J1142">
        <v>0.0</v>
      </c>
      <c r="L1142" t="s">
        <v>165</v>
      </c>
      <c r="M1142" t="s">
        <v>165</v>
      </c>
      <c r="N1142" t="s">
        <v>165</v>
      </c>
      <c r="P1142" t="s">
        <v>165</v>
      </c>
      <c r="Q1142" t="s">
        <v>165</v>
      </c>
      <c r="U1142">
        <v>0.0</v>
      </c>
    </row>
    <row r="1143">
      <c r="A1143" t="s">
        <v>165</v>
      </c>
      <c r="B1143" t="s">
        <v>165</v>
      </c>
      <c r="C1143" t="s">
        <v>165</v>
      </c>
      <c r="E1143" t="s">
        <v>165</v>
      </c>
      <c r="F1143" t="s">
        <v>165</v>
      </c>
      <c r="J1143">
        <v>0.0</v>
      </c>
      <c r="L1143" t="s">
        <v>165</v>
      </c>
      <c r="M1143" t="s">
        <v>165</v>
      </c>
      <c r="N1143" t="s">
        <v>165</v>
      </c>
      <c r="P1143" t="s">
        <v>165</v>
      </c>
      <c r="Q1143" t="s">
        <v>165</v>
      </c>
      <c r="U1143">
        <v>0.0</v>
      </c>
    </row>
    <row r="1144">
      <c r="A1144" t="s">
        <v>165</v>
      </c>
      <c r="B1144" t="s">
        <v>165</v>
      </c>
      <c r="C1144" t="s">
        <v>165</v>
      </c>
      <c r="E1144" t="s">
        <v>165</v>
      </c>
      <c r="F1144" t="s">
        <v>165</v>
      </c>
      <c r="J1144">
        <v>0.0</v>
      </c>
      <c r="L1144" t="s">
        <v>165</v>
      </c>
      <c r="M1144" t="s">
        <v>165</v>
      </c>
      <c r="N1144" t="s">
        <v>165</v>
      </c>
      <c r="P1144" t="s">
        <v>165</v>
      </c>
      <c r="Q1144" t="s">
        <v>165</v>
      </c>
      <c r="U1144">
        <v>0.0</v>
      </c>
    </row>
    <row r="1145">
      <c r="A1145" t="s">
        <v>165</v>
      </c>
      <c r="B1145" t="s">
        <v>165</v>
      </c>
      <c r="C1145" t="s">
        <v>165</v>
      </c>
      <c r="E1145" t="s">
        <v>165</v>
      </c>
      <c r="F1145" t="s">
        <v>165</v>
      </c>
      <c r="J1145">
        <v>0.0</v>
      </c>
      <c r="L1145" t="s">
        <v>165</v>
      </c>
      <c r="M1145" t="s">
        <v>165</v>
      </c>
      <c r="N1145" t="s">
        <v>165</v>
      </c>
      <c r="P1145" t="s">
        <v>165</v>
      </c>
      <c r="Q1145" t="s">
        <v>165</v>
      </c>
      <c r="U1145">
        <v>0.0</v>
      </c>
    </row>
    <row r="1146">
      <c r="A1146" t="s">
        <v>165</v>
      </c>
      <c r="B1146" t="s">
        <v>165</v>
      </c>
      <c r="C1146" t="s">
        <v>165</v>
      </c>
      <c r="E1146" t="s">
        <v>165</v>
      </c>
      <c r="F1146" t="s">
        <v>165</v>
      </c>
      <c r="J1146">
        <v>0.0</v>
      </c>
      <c r="L1146" t="s">
        <v>165</v>
      </c>
      <c r="M1146" t="s">
        <v>165</v>
      </c>
      <c r="N1146" t="s">
        <v>165</v>
      </c>
      <c r="P1146" t="s">
        <v>165</v>
      </c>
      <c r="Q1146" t="s">
        <v>165</v>
      </c>
      <c r="U1146">
        <v>0.0</v>
      </c>
    </row>
    <row r="1147">
      <c r="A1147" t="s">
        <v>165</v>
      </c>
      <c r="B1147" t="s">
        <v>165</v>
      </c>
      <c r="C1147" t="s">
        <v>165</v>
      </c>
      <c r="E1147" t="s">
        <v>165</v>
      </c>
      <c r="F1147" t="s">
        <v>165</v>
      </c>
      <c r="J1147">
        <v>0.0</v>
      </c>
      <c r="L1147" t="s">
        <v>165</v>
      </c>
      <c r="M1147" t="s">
        <v>165</v>
      </c>
      <c r="N1147" t="s">
        <v>165</v>
      </c>
      <c r="P1147" t="s">
        <v>165</v>
      </c>
      <c r="Q1147" t="s">
        <v>165</v>
      </c>
      <c r="U1147">
        <v>0.0</v>
      </c>
    </row>
    <row r="1148">
      <c r="A1148" t="s">
        <v>165</v>
      </c>
      <c r="B1148" t="s">
        <v>165</v>
      </c>
      <c r="C1148" t="s">
        <v>165</v>
      </c>
      <c r="E1148" t="s">
        <v>165</v>
      </c>
      <c r="F1148" t="s">
        <v>165</v>
      </c>
      <c r="J1148">
        <v>0.0</v>
      </c>
      <c r="L1148" t="s">
        <v>165</v>
      </c>
      <c r="M1148" t="s">
        <v>165</v>
      </c>
      <c r="N1148" t="s">
        <v>165</v>
      </c>
      <c r="P1148" t="s">
        <v>165</v>
      </c>
      <c r="Q1148" t="s">
        <v>165</v>
      </c>
      <c r="U1148">
        <v>0.0</v>
      </c>
    </row>
    <row r="1149">
      <c r="A1149" t="s">
        <v>165</v>
      </c>
      <c r="B1149" t="s">
        <v>165</v>
      </c>
      <c r="C1149" t="s">
        <v>165</v>
      </c>
      <c r="E1149" t="s">
        <v>165</v>
      </c>
      <c r="F1149" t="s">
        <v>165</v>
      </c>
      <c r="J1149">
        <v>0.0</v>
      </c>
      <c r="L1149" t="s">
        <v>165</v>
      </c>
      <c r="M1149" t="s">
        <v>165</v>
      </c>
      <c r="N1149" t="s">
        <v>165</v>
      </c>
      <c r="P1149" t="s">
        <v>165</v>
      </c>
      <c r="Q1149" t="s">
        <v>165</v>
      </c>
      <c r="U1149">
        <v>0.0</v>
      </c>
    </row>
    <row r="1150">
      <c r="A1150" t="s">
        <v>165</v>
      </c>
      <c r="B1150" t="s">
        <v>165</v>
      </c>
      <c r="C1150" t="s">
        <v>165</v>
      </c>
      <c r="E1150" t="s">
        <v>165</v>
      </c>
      <c r="F1150" t="s">
        <v>165</v>
      </c>
      <c r="J1150">
        <v>0.0</v>
      </c>
      <c r="L1150" t="s">
        <v>165</v>
      </c>
      <c r="M1150" t="s">
        <v>165</v>
      </c>
      <c r="N1150" t="s">
        <v>165</v>
      </c>
      <c r="P1150" t="s">
        <v>165</v>
      </c>
      <c r="Q1150" t="s">
        <v>165</v>
      </c>
      <c r="U1150">
        <v>0.0</v>
      </c>
    </row>
    <row r="1151">
      <c r="A1151" t="s">
        <v>165</v>
      </c>
      <c r="B1151" t="s">
        <v>165</v>
      </c>
      <c r="C1151" t="s">
        <v>165</v>
      </c>
      <c r="E1151" t="s">
        <v>165</v>
      </c>
      <c r="F1151" t="s">
        <v>165</v>
      </c>
      <c r="J1151">
        <v>0.0</v>
      </c>
      <c r="L1151" t="s">
        <v>165</v>
      </c>
      <c r="M1151" t="s">
        <v>165</v>
      </c>
      <c r="N1151" t="s">
        <v>165</v>
      </c>
      <c r="P1151" t="s">
        <v>165</v>
      </c>
      <c r="Q1151" t="s">
        <v>165</v>
      </c>
      <c r="U1151">
        <v>0.0</v>
      </c>
    </row>
    <row r="1152">
      <c r="A1152" t="s">
        <v>165</v>
      </c>
      <c r="B1152" t="s">
        <v>165</v>
      </c>
      <c r="C1152" t="s">
        <v>165</v>
      </c>
      <c r="E1152" t="s">
        <v>165</v>
      </c>
      <c r="F1152" t="s">
        <v>165</v>
      </c>
      <c r="J1152">
        <v>0.0</v>
      </c>
      <c r="L1152" t="s">
        <v>165</v>
      </c>
      <c r="M1152" t="s">
        <v>165</v>
      </c>
      <c r="N1152" t="s">
        <v>165</v>
      </c>
      <c r="P1152" t="s">
        <v>165</v>
      </c>
      <c r="Q1152" t="s">
        <v>165</v>
      </c>
      <c r="U1152">
        <v>0.0</v>
      </c>
    </row>
    <row r="1153">
      <c r="A1153" t="s">
        <v>165</v>
      </c>
      <c r="B1153" t="s">
        <v>165</v>
      </c>
      <c r="C1153" t="s">
        <v>165</v>
      </c>
      <c r="E1153" t="s">
        <v>165</v>
      </c>
      <c r="F1153" t="s">
        <v>165</v>
      </c>
      <c r="J1153">
        <v>0.0</v>
      </c>
      <c r="L1153" t="s">
        <v>165</v>
      </c>
      <c r="M1153" t="s">
        <v>165</v>
      </c>
      <c r="N1153" t="s">
        <v>165</v>
      </c>
      <c r="P1153" t="s">
        <v>165</v>
      </c>
      <c r="Q1153" t="s">
        <v>165</v>
      </c>
      <c r="U1153">
        <v>0.0</v>
      </c>
    </row>
    <row r="1154">
      <c r="A1154" t="s">
        <v>165</v>
      </c>
      <c r="B1154" t="s">
        <v>165</v>
      </c>
      <c r="C1154" t="s">
        <v>165</v>
      </c>
      <c r="E1154" t="s">
        <v>165</v>
      </c>
      <c r="F1154" t="s">
        <v>165</v>
      </c>
      <c r="J1154">
        <v>0.0</v>
      </c>
      <c r="L1154" t="s">
        <v>165</v>
      </c>
      <c r="M1154" t="s">
        <v>165</v>
      </c>
      <c r="N1154" t="s">
        <v>165</v>
      </c>
      <c r="P1154" t="s">
        <v>165</v>
      </c>
      <c r="Q1154" t="s">
        <v>165</v>
      </c>
      <c r="U1154">
        <v>0.0</v>
      </c>
    </row>
    <row r="1155">
      <c r="A1155" t="s">
        <v>165</v>
      </c>
      <c r="B1155" t="s">
        <v>165</v>
      </c>
      <c r="C1155" t="s">
        <v>165</v>
      </c>
      <c r="E1155" t="s">
        <v>165</v>
      </c>
      <c r="F1155" t="s">
        <v>165</v>
      </c>
      <c r="J1155">
        <v>0.0</v>
      </c>
      <c r="L1155" t="s">
        <v>165</v>
      </c>
      <c r="M1155" t="s">
        <v>165</v>
      </c>
      <c r="N1155" t="s">
        <v>165</v>
      </c>
      <c r="P1155" t="s">
        <v>165</v>
      </c>
      <c r="Q1155" t="s">
        <v>165</v>
      </c>
      <c r="U1155">
        <v>0.0</v>
      </c>
    </row>
    <row r="1156">
      <c r="A1156" t="s">
        <v>165</v>
      </c>
      <c r="B1156" t="s">
        <v>165</v>
      </c>
      <c r="C1156" t="s">
        <v>165</v>
      </c>
      <c r="E1156" t="s">
        <v>165</v>
      </c>
      <c r="F1156" t="s">
        <v>165</v>
      </c>
      <c r="J1156">
        <v>0.0</v>
      </c>
      <c r="L1156" t="s">
        <v>165</v>
      </c>
      <c r="M1156" t="s">
        <v>165</v>
      </c>
      <c r="N1156" t="s">
        <v>165</v>
      </c>
      <c r="P1156" t="s">
        <v>165</v>
      </c>
      <c r="Q1156" t="s">
        <v>165</v>
      </c>
      <c r="U1156">
        <v>0.0</v>
      </c>
    </row>
    <row r="1157">
      <c r="A1157" t="s">
        <v>165</v>
      </c>
      <c r="B1157" t="s">
        <v>165</v>
      </c>
      <c r="C1157" t="s">
        <v>165</v>
      </c>
      <c r="E1157" t="s">
        <v>165</v>
      </c>
      <c r="F1157" t="s">
        <v>165</v>
      </c>
      <c r="J1157">
        <v>0.0</v>
      </c>
      <c r="L1157" t="s">
        <v>165</v>
      </c>
      <c r="M1157" t="s">
        <v>165</v>
      </c>
      <c r="N1157" t="s">
        <v>165</v>
      </c>
      <c r="P1157" t="s">
        <v>165</v>
      </c>
      <c r="Q1157" t="s">
        <v>165</v>
      </c>
      <c r="U1157">
        <v>0.0</v>
      </c>
    </row>
    <row r="1158">
      <c r="A1158" t="s">
        <v>165</v>
      </c>
      <c r="B1158" t="s">
        <v>165</v>
      </c>
      <c r="C1158" t="s">
        <v>165</v>
      </c>
      <c r="E1158" t="s">
        <v>165</v>
      </c>
      <c r="F1158" t="s">
        <v>165</v>
      </c>
      <c r="J1158">
        <v>0.0</v>
      </c>
      <c r="L1158" t="s">
        <v>165</v>
      </c>
      <c r="M1158" t="s">
        <v>165</v>
      </c>
      <c r="N1158" t="s">
        <v>165</v>
      </c>
      <c r="P1158" t="s">
        <v>165</v>
      </c>
      <c r="Q1158" t="s">
        <v>165</v>
      </c>
      <c r="U1158">
        <v>0.0</v>
      </c>
    </row>
    <row r="1159">
      <c r="A1159" t="s">
        <v>165</v>
      </c>
      <c r="B1159" t="s">
        <v>165</v>
      </c>
      <c r="C1159" t="s">
        <v>165</v>
      </c>
      <c r="E1159" t="s">
        <v>165</v>
      </c>
      <c r="F1159" t="s">
        <v>165</v>
      </c>
      <c r="J1159">
        <v>0.0</v>
      </c>
      <c r="L1159" t="s">
        <v>165</v>
      </c>
      <c r="M1159" t="s">
        <v>165</v>
      </c>
      <c r="N1159" t="s">
        <v>165</v>
      </c>
      <c r="P1159" t="s">
        <v>165</v>
      </c>
      <c r="Q1159" t="s">
        <v>165</v>
      </c>
      <c r="U1159">
        <v>0.0</v>
      </c>
    </row>
    <row r="1160">
      <c r="A1160" t="s">
        <v>165</v>
      </c>
      <c r="B1160" t="s">
        <v>165</v>
      </c>
      <c r="C1160" t="s">
        <v>165</v>
      </c>
      <c r="E1160" t="s">
        <v>165</v>
      </c>
      <c r="F1160" t="s">
        <v>165</v>
      </c>
      <c r="J1160">
        <v>0.0</v>
      </c>
      <c r="L1160" t="s">
        <v>165</v>
      </c>
      <c r="M1160" t="s">
        <v>165</v>
      </c>
      <c r="N1160" t="s">
        <v>165</v>
      </c>
      <c r="P1160" t="s">
        <v>165</v>
      </c>
      <c r="Q1160" t="s">
        <v>165</v>
      </c>
      <c r="U1160">
        <v>0.0</v>
      </c>
    </row>
    <row r="1161">
      <c r="A1161" t="s">
        <v>165</v>
      </c>
      <c r="B1161" t="s">
        <v>165</v>
      </c>
      <c r="C1161" t="s">
        <v>165</v>
      </c>
      <c r="E1161" t="s">
        <v>165</v>
      </c>
      <c r="F1161" t="s">
        <v>165</v>
      </c>
      <c r="J1161">
        <v>0.0</v>
      </c>
      <c r="L1161" t="s">
        <v>165</v>
      </c>
      <c r="M1161" t="s">
        <v>165</v>
      </c>
      <c r="N1161" t="s">
        <v>165</v>
      </c>
      <c r="P1161" t="s">
        <v>165</v>
      </c>
      <c r="Q1161" t="s">
        <v>165</v>
      </c>
      <c r="U1161">
        <v>0.0</v>
      </c>
    </row>
    <row r="1162">
      <c r="A1162" t="s">
        <v>165</v>
      </c>
      <c r="B1162" t="s">
        <v>165</v>
      </c>
      <c r="C1162" t="s">
        <v>165</v>
      </c>
      <c r="E1162" t="s">
        <v>165</v>
      </c>
      <c r="F1162" t="s">
        <v>165</v>
      </c>
      <c r="J1162">
        <v>0.0</v>
      </c>
      <c r="L1162" t="s">
        <v>165</v>
      </c>
      <c r="M1162" t="s">
        <v>165</v>
      </c>
      <c r="N1162" t="s">
        <v>165</v>
      </c>
      <c r="P1162" t="s">
        <v>165</v>
      </c>
      <c r="Q1162" t="s">
        <v>165</v>
      </c>
      <c r="U1162">
        <v>0.0</v>
      </c>
    </row>
    <row r="1163">
      <c r="A1163" t="s">
        <v>165</v>
      </c>
      <c r="B1163" t="s">
        <v>165</v>
      </c>
      <c r="C1163" t="s">
        <v>165</v>
      </c>
      <c r="E1163" t="s">
        <v>165</v>
      </c>
      <c r="F1163" t="s">
        <v>165</v>
      </c>
      <c r="J1163">
        <v>0.0</v>
      </c>
      <c r="L1163" t="s">
        <v>165</v>
      </c>
      <c r="M1163" t="s">
        <v>165</v>
      </c>
      <c r="N1163" t="s">
        <v>165</v>
      </c>
      <c r="P1163" t="s">
        <v>165</v>
      </c>
      <c r="Q1163" t="s">
        <v>165</v>
      </c>
      <c r="U1163">
        <v>0.0</v>
      </c>
    </row>
    <row r="1164">
      <c r="A1164" t="s">
        <v>165</v>
      </c>
      <c r="B1164" t="s">
        <v>165</v>
      </c>
      <c r="C1164" t="s">
        <v>165</v>
      </c>
      <c r="E1164" t="s">
        <v>165</v>
      </c>
      <c r="F1164" t="s">
        <v>165</v>
      </c>
      <c r="J1164">
        <v>0.0</v>
      </c>
      <c r="L1164" t="s">
        <v>165</v>
      </c>
      <c r="M1164" t="s">
        <v>165</v>
      </c>
      <c r="N1164" t="s">
        <v>165</v>
      </c>
      <c r="P1164" t="s">
        <v>165</v>
      </c>
      <c r="Q1164" t="s">
        <v>165</v>
      </c>
      <c r="U1164">
        <v>0.0</v>
      </c>
    </row>
    <row r="1165">
      <c r="A1165" t="s">
        <v>165</v>
      </c>
      <c r="B1165" t="s">
        <v>165</v>
      </c>
      <c r="C1165" t="s">
        <v>165</v>
      </c>
      <c r="E1165" t="s">
        <v>165</v>
      </c>
      <c r="F1165" t="s">
        <v>165</v>
      </c>
      <c r="J1165">
        <v>0.0</v>
      </c>
      <c r="L1165" t="s">
        <v>165</v>
      </c>
      <c r="M1165" t="s">
        <v>165</v>
      </c>
      <c r="N1165" t="s">
        <v>165</v>
      </c>
      <c r="P1165" t="s">
        <v>165</v>
      </c>
      <c r="Q1165" t="s">
        <v>165</v>
      </c>
      <c r="U1165">
        <v>0.0</v>
      </c>
    </row>
    <row r="1166">
      <c r="A1166" t="s">
        <v>165</v>
      </c>
      <c r="B1166" t="s">
        <v>165</v>
      </c>
      <c r="C1166" t="s">
        <v>165</v>
      </c>
      <c r="E1166" t="s">
        <v>165</v>
      </c>
      <c r="F1166" t="s">
        <v>165</v>
      </c>
      <c r="J1166">
        <v>0.0</v>
      </c>
      <c r="L1166" t="s">
        <v>165</v>
      </c>
      <c r="M1166" t="s">
        <v>165</v>
      </c>
      <c r="N1166" t="s">
        <v>165</v>
      </c>
      <c r="P1166" t="s">
        <v>165</v>
      </c>
      <c r="Q1166" t="s">
        <v>165</v>
      </c>
      <c r="U1166">
        <v>0.0</v>
      </c>
    </row>
    <row r="1167">
      <c r="A1167" t="s">
        <v>165</v>
      </c>
      <c r="B1167" t="s">
        <v>165</v>
      </c>
      <c r="C1167" t="s">
        <v>165</v>
      </c>
      <c r="E1167" t="s">
        <v>165</v>
      </c>
      <c r="F1167" t="s">
        <v>165</v>
      </c>
      <c r="J1167">
        <v>0.0</v>
      </c>
      <c r="L1167" t="s">
        <v>165</v>
      </c>
      <c r="M1167" t="s">
        <v>165</v>
      </c>
      <c r="N1167" t="s">
        <v>165</v>
      </c>
      <c r="P1167" t="s">
        <v>165</v>
      </c>
      <c r="Q1167" t="s">
        <v>165</v>
      </c>
      <c r="U1167">
        <v>0.0</v>
      </c>
    </row>
    <row r="1168">
      <c r="A1168" t="s">
        <v>165</v>
      </c>
      <c r="B1168" t="s">
        <v>165</v>
      </c>
      <c r="C1168" t="s">
        <v>165</v>
      </c>
      <c r="E1168" t="s">
        <v>165</v>
      </c>
      <c r="F1168" t="s">
        <v>165</v>
      </c>
      <c r="J1168">
        <v>0.0</v>
      </c>
      <c r="L1168" t="s">
        <v>165</v>
      </c>
      <c r="M1168" t="s">
        <v>165</v>
      </c>
      <c r="N1168" t="s">
        <v>165</v>
      </c>
      <c r="P1168" t="s">
        <v>165</v>
      </c>
      <c r="Q1168" t="s">
        <v>165</v>
      </c>
      <c r="U1168">
        <v>0.0</v>
      </c>
    </row>
    <row r="1169">
      <c r="A1169" t="s">
        <v>165</v>
      </c>
      <c r="B1169" t="s">
        <v>165</v>
      </c>
      <c r="C1169" t="s">
        <v>165</v>
      </c>
      <c r="E1169" t="s">
        <v>165</v>
      </c>
      <c r="F1169" t="s">
        <v>165</v>
      </c>
      <c r="J1169">
        <v>0.0</v>
      </c>
      <c r="L1169" t="s">
        <v>165</v>
      </c>
      <c r="M1169" t="s">
        <v>165</v>
      </c>
      <c r="N1169" t="s">
        <v>165</v>
      </c>
      <c r="P1169" t="s">
        <v>165</v>
      </c>
      <c r="Q1169" t="s">
        <v>165</v>
      </c>
      <c r="U1169">
        <v>0.0</v>
      </c>
    </row>
    <row r="1170">
      <c r="A1170" t="s">
        <v>165</v>
      </c>
      <c r="B1170" t="s">
        <v>165</v>
      </c>
      <c r="C1170" t="s">
        <v>165</v>
      </c>
      <c r="E1170" t="s">
        <v>165</v>
      </c>
      <c r="F1170" t="s">
        <v>165</v>
      </c>
      <c r="J1170">
        <v>0.0</v>
      </c>
      <c r="L1170" t="s">
        <v>165</v>
      </c>
      <c r="M1170" t="s">
        <v>165</v>
      </c>
      <c r="N1170" t="s">
        <v>165</v>
      </c>
      <c r="P1170" t="s">
        <v>165</v>
      </c>
      <c r="Q1170" t="s">
        <v>165</v>
      </c>
      <c r="U1170">
        <v>0.0</v>
      </c>
    </row>
    <row r="1171">
      <c r="A1171" t="s">
        <v>165</v>
      </c>
      <c r="B1171" t="s">
        <v>165</v>
      </c>
      <c r="C1171" t="s">
        <v>165</v>
      </c>
      <c r="E1171" t="s">
        <v>165</v>
      </c>
      <c r="F1171" t="s">
        <v>165</v>
      </c>
      <c r="J1171">
        <v>0.0</v>
      </c>
      <c r="L1171" t="s">
        <v>165</v>
      </c>
      <c r="M1171" t="s">
        <v>165</v>
      </c>
      <c r="N1171" t="s">
        <v>165</v>
      </c>
      <c r="P1171" t="s">
        <v>165</v>
      </c>
      <c r="Q1171" t="s">
        <v>165</v>
      </c>
      <c r="U1171">
        <v>0.0</v>
      </c>
    </row>
    <row r="1172">
      <c r="A1172" t="s">
        <v>165</v>
      </c>
      <c r="B1172" t="s">
        <v>165</v>
      </c>
      <c r="C1172" t="s">
        <v>165</v>
      </c>
      <c r="E1172" t="s">
        <v>165</v>
      </c>
      <c r="F1172" t="s">
        <v>165</v>
      </c>
      <c r="J1172">
        <v>0.0</v>
      </c>
      <c r="L1172" t="s">
        <v>165</v>
      </c>
      <c r="M1172" t="s">
        <v>165</v>
      </c>
      <c r="N1172" t="s">
        <v>165</v>
      </c>
      <c r="P1172" t="s">
        <v>165</v>
      </c>
      <c r="Q1172" t="s">
        <v>165</v>
      </c>
      <c r="U1172">
        <v>0.0</v>
      </c>
    </row>
    <row r="1173">
      <c r="A1173" t="s">
        <v>165</v>
      </c>
      <c r="B1173" t="s">
        <v>165</v>
      </c>
      <c r="C1173" t="s">
        <v>165</v>
      </c>
      <c r="E1173" t="s">
        <v>165</v>
      </c>
      <c r="F1173" t="s">
        <v>165</v>
      </c>
      <c r="J1173">
        <v>0.0</v>
      </c>
      <c r="L1173" t="s">
        <v>165</v>
      </c>
      <c r="M1173" t="s">
        <v>165</v>
      </c>
      <c r="N1173" t="s">
        <v>165</v>
      </c>
      <c r="P1173" t="s">
        <v>165</v>
      </c>
      <c r="Q1173" t="s">
        <v>165</v>
      </c>
      <c r="U1173">
        <v>0.0</v>
      </c>
    </row>
    <row r="1174">
      <c r="A1174" t="s">
        <v>165</v>
      </c>
      <c r="B1174" t="s">
        <v>165</v>
      </c>
      <c r="C1174" t="s">
        <v>165</v>
      </c>
      <c r="E1174" t="s">
        <v>165</v>
      </c>
      <c r="F1174" t="s">
        <v>165</v>
      </c>
      <c r="J1174">
        <v>0.0</v>
      </c>
      <c r="L1174" t="s">
        <v>165</v>
      </c>
      <c r="M1174" t="s">
        <v>165</v>
      </c>
      <c r="N1174" t="s">
        <v>165</v>
      </c>
      <c r="P1174" t="s">
        <v>165</v>
      </c>
      <c r="Q1174" t="s">
        <v>165</v>
      </c>
      <c r="U1174">
        <v>0.0</v>
      </c>
    </row>
    <row r="1175">
      <c r="A1175" t="s">
        <v>165</v>
      </c>
      <c r="B1175" t="s">
        <v>165</v>
      </c>
      <c r="C1175" t="s">
        <v>165</v>
      </c>
      <c r="E1175" t="s">
        <v>165</v>
      </c>
      <c r="F1175" t="s">
        <v>165</v>
      </c>
      <c r="J1175">
        <v>0.0</v>
      </c>
      <c r="L1175" t="s">
        <v>165</v>
      </c>
      <c r="M1175" t="s">
        <v>165</v>
      </c>
      <c r="N1175" t="s">
        <v>165</v>
      </c>
      <c r="P1175" t="s">
        <v>165</v>
      </c>
      <c r="Q1175" t="s">
        <v>165</v>
      </c>
      <c r="U1175">
        <v>0.0</v>
      </c>
    </row>
    <row r="1176">
      <c r="A1176" t="s">
        <v>165</v>
      </c>
      <c r="B1176" t="s">
        <v>165</v>
      </c>
      <c r="C1176" t="s">
        <v>165</v>
      </c>
      <c r="E1176" t="s">
        <v>165</v>
      </c>
      <c r="F1176" t="s">
        <v>165</v>
      </c>
      <c r="J1176">
        <v>0.0</v>
      </c>
      <c r="L1176" t="s">
        <v>165</v>
      </c>
      <c r="M1176" t="s">
        <v>165</v>
      </c>
      <c r="N1176" t="s">
        <v>165</v>
      </c>
      <c r="P1176" t="s">
        <v>165</v>
      </c>
      <c r="Q1176" t="s">
        <v>165</v>
      </c>
      <c r="U1176">
        <v>0.0</v>
      </c>
    </row>
    <row r="1177">
      <c r="A1177" t="s">
        <v>165</v>
      </c>
      <c r="B1177" t="s">
        <v>165</v>
      </c>
      <c r="C1177" t="s">
        <v>165</v>
      </c>
      <c r="E1177" t="s">
        <v>165</v>
      </c>
      <c r="F1177" t="s">
        <v>165</v>
      </c>
      <c r="J1177">
        <v>0.0</v>
      </c>
      <c r="L1177" t="s">
        <v>165</v>
      </c>
      <c r="M1177" t="s">
        <v>165</v>
      </c>
      <c r="N1177" t="s">
        <v>165</v>
      </c>
      <c r="P1177" t="s">
        <v>165</v>
      </c>
      <c r="Q1177" t="s">
        <v>165</v>
      </c>
      <c r="U1177">
        <v>0.0</v>
      </c>
    </row>
    <row r="1178">
      <c r="A1178" t="s">
        <v>165</v>
      </c>
      <c r="B1178" t="s">
        <v>165</v>
      </c>
      <c r="C1178" t="s">
        <v>165</v>
      </c>
      <c r="E1178" t="s">
        <v>165</v>
      </c>
      <c r="F1178" t="s">
        <v>165</v>
      </c>
      <c r="J1178">
        <v>0.0</v>
      </c>
      <c r="L1178" t="s">
        <v>165</v>
      </c>
      <c r="M1178" t="s">
        <v>165</v>
      </c>
      <c r="N1178" t="s">
        <v>165</v>
      </c>
      <c r="P1178" t="s">
        <v>165</v>
      </c>
      <c r="Q1178" t="s">
        <v>165</v>
      </c>
      <c r="U1178">
        <v>0.0</v>
      </c>
    </row>
    <row r="1179">
      <c r="A1179" t="s">
        <v>165</v>
      </c>
      <c r="B1179" t="s">
        <v>165</v>
      </c>
      <c r="C1179" t="s">
        <v>165</v>
      </c>
      <c r="E1179" t="s">
        <v>165</v>
      </c>
      <c r="F1179" t="s">
        <v>165</v>
      </c>
      <c r="J1179">
        <v>0.0</v>
      </c>
      <c r="L1179" t="s">
        <v>165</v>
      </c>
      <c r="M1179" t="s">
        <v>165</v>
      </c>
      <c r="N1179" t="s">
        <v>165</v>
      </c>
      <c r="P1179" t="s">
        <v>165</v>
      </c>
      <c r="Q1179" t="s">
        <v>165</v>
      </c>
      <c r="U1179">
        <v>0.0</v>
      </c>
    </row>
    <row r="1180">
      <c r="A1180" t="s">
        <v>165</v>
      </c>
      <c r="B1180" t="s">
        <v>165</v>
      </c>
      <c r="C1180" t="s">
        <v>165</v>
      </c>
      <c r="E1180" t="s">
        <v>165</v>
      </c>
      <c r="F1180" t="s">
        <v>165</v>
      </c>
      <c r="J1180">
        <v>0.0</v>
      </c>
      <c r="L1180" t="s">
        <v>165</v>
      </c>
      <c r="M1180" t="s">
        <v>165</v>
      </c>
      <c r="N1180" t="s">
        <v>165</v>
      </c>
      <c r="P1180" t="s">
        <v>165</v>
      </c>
      <c r="Q1180" t="s">
        <v>165</v>
      </c>
      <c r="U1180">
        <v>0.0</v>
      </c>
    </row>
    <row r="1181">
      <c r="A1181" t="s">
        <v>165</v>
      </c>
      <c r="B1181" t="s">
        <v>165</v>
      </c>
      <c r="C1181" t="s">
        <v>165</v>
      </c>
      <c r="E1181" t="s">
        <v>165</v>
      </c>
      <c r="F1181" t="s">
        <v>165</v>
      </c>
      <c r="J1181">
        <v>0.0</v>
      </c>
      <c r="L1181" t="s">
        <v>165</v>
      </c>
      <c r="M1181" t="s">
        <v>165</v>
      </c>
      <c r="N1181" t="s">
        <v>165</v>
      </c>
      <c r="P1181" t="s">
        <v>165</v>
      </c>
      <c r="Q1181" t="s">
        <v>165</v>
      </c>
      <c r="U1181">
        <v>0.0</v>
      </c>
    </row>
    <row r="1182">
      <c r="A1182" t="s">
        <v>165</v>
      </c>
      <c r="B1182" t="s">
        <v>165</v>
      </c>
      <c r="C1182" t="s">
        <v>165</v>
      </c>
      <c r="E1182" t="s">
        <v>165</v>
      </c>
      <c r="F1182" t="s">
        <v>165</v>
      </c>
      <c r="J1182">
        <v>0.0</v>
      </c>
      <c r="L1182" t="s">
        <v>165</v>
      </c>
      <c r="M1182" t="s">
        <v>165</v>
      </c>
      <c r="N1182" t="s">
        <v>165</v>
      </c>
      <c r="P1182" t="s">
        <v>165</v>
      </c>
      <c r="Q1182" t="s">
        <v>165</v>
      </c>
      <c r="U1182">
        <v>0.0</v>
      </c>
    </row>
    <row r="1183">
      <c r="A1183" t="s">
        <v>165</v>
      </c>
      <c r="B1183" t="s">
        <v>165</v>
      </c>
      <c r="C1183" t="s">
        <v>165</v>
      </c>
      <c r="E1183" t="s">
        <v>165</v>
      </c>
      <c r="F1183" t="s">
        <v>165</v>
      </c>
      <c r="J1183">
        <v>0.0</v>
      </c>
      <c r="L1183" t="s">
        <v>165</v>
      </c>
      <c r="M1183" t="s">
        <v>165</v>
      </c>
      <c r="N1183" t="s">
        <v>165</v>
      </c>
      <c r="P1183" t="s">
        <v>165</v>
      </c>
      <c r="Q1183" t="s">
        <v>165</v>
      </c>
      <c r="U1183">
        <v>0.0</v>
      </c>
    </row>
    <row r="1184">
      <c r="A1184" t="s">
        <v>165</v>
      </c>
      <c r="B1184" t="s">
        <v>165</v>
      </c>
      <c r="C1184" t="s">
        <v>165</v>
      </c>
      <c r="E1184" t="s">
        <v>165</v>
      </c>
      <c r="F1184" t="s">
        <v>165</v>
      </c>
      <c r="J1184">
        <v>0.0</v>
      </c>
      <c r="L1184" t="s">
        <v>165</v>
      </c>
      <c r="M1184" t="s">
        <v>165</v>
      </c>
      <c r="N1184" t="s">
        <v>165</v>
      </c>
      <c r="P1184" t="s">
        <v>165</v>
      </c>
      <c r="Q1184" t="s">
        <v>165</v>
      </c>
      <c r="U1184">
        <v>0.0</v>
      </c>
    </row>
    <row r="1185">
      <c r="A1185" t="s">
        <v>165</v>
      </c>
      <c r="B1185" t="s">
        <v>165</v>
      </c>
      <c r="C1185" t="s">
        <v>165</v>
      </c>
      <c r="E1185" t="s">
        <v>165</v>
      </c>
      <c r="F1185" t="s">
        <v>165</v>
      </c>
      <c r="J1185">
        <v>0.0</v>
      </c>
      <c r="L1185" t="s">
        <v>165</v>
      </c>
      <c r="M1185" t="s">
        <v>165</v>
      </c>
      <c r="N1185" t="s">
        <v>165</v>
      </c>
      <c r="P1185" t="s">
        <v>165</v>
      </c>
      <c r="Q1185" t="s">
        <v>165</v>
      </c>
      <c r="U1185">
        <v>0.0</v>
      </c>
    </row>
    <row r="1186">
      <c r="A1186" t="s">
        <v>165</v>
      </c>
      <c r="B1186" t="s">
        <v>165</v>
      </c>
      <c r="C1186" t="s">
        <v>165</v>
      </c>
      <c r="E1186" t="s">
        <v>165</v>
      </c>
      <c r="F1186" t="s">
        <v>165</v>
      </c>
      <c r="J1186">
        <v>0.0</v>
      </c>
      <c r="L1186" t="s">
        <v>165</v>
      </c>
      <c r="M1186" t="s">
        <v>165</v>
      </c>
      <c r="N1186" t="s">
        <v>165</v>
      </c>
      <c r="P1186" t="s">
        <v>165</v>
      </c>
      <c r="Q1186" t="s">
        <v>165</v>
      </c>
      <c r="U1186">
        <v>0.0</v>
      </c>
    </row>
    <row r="1187">
      <c r="A1187" t="s">
        <v>165</v>
      </c>
      <c r="B1187" t="s">
        <v>165</v>
      </c>
      <c r="C1187" t="s">
        <v>165</v>
      </c>
      <c r="E1187" t="s">
        <v>165</v>
      </c>
      <c r="F1187" t="s">
        <v>165</v>
      </c>
      <c r="J1187">
        <v>0.0</v>
      </c>
      <c r="L1187" t="s">
        <v>165</v>
      </c>
      <c r="M1187" t="s">
        <v>165</v>
      </c>
      <c r="N1187" t="s">
        <v>165</v>
      </c>
      <c r="P1187" t="s">
        <v>165</v>
      </c>
      <c r="Q1187" t="s">
        <v>165</v>
      </c>
      <c r="U1187">
        <v>0.0</v>
      </c>
    </row>
    <row r="1188">
      <c r="A1188" t="s">
        <v>165</v>
      </c>
      <c r="B1188" t="s">
        <v>165</v>
      </c>
      <c r="C1188" t="s">
        <v>165</v>
      </c>
      <c r="E1188" t="s">
        <v>165</v>
      </c>
      <c r="F1188" t="s">
        <v>165</v>
      </c>
      <c r="J1188">
        <v>0.0</v>
      </c>
      <c r="L1188" t="s">
        <v>165</v>
      </c>
      <c r="M1188" t="s">
        <v>165</v>
      </c>
      <c r="N1188" t="s">
        <v>165</v>
      </c>
      <c r="P1188" t="s">
        <v>165</v>
      </c>
      <c r="Q1188" t="s">
        <v>165</v>
      </c>
      <c r="U1188">
        <v>0.0</v>
      </c>
    </row>
    <row r="1189">
      <c r="A1189" t="s">
        <v>165</v>
      </c>
      <c r="B1189" t="s">
        <v>165</v>
      </c>
      <c r="C1189" t="s">
        <v>165</v>
      </c>
      <c r="E1189" t="s">
        <v>165</v>
      </c>
      <c r="F1189" t="s">
        <v>165</v>
      </c>
      <c r="J1189">
        <v>0.0</v>
      </c>
      <c r="L1189" t="s">
        <v>165</v>
      </c>
      <c r="M1189" t="s">
        <v>165</v>
      </c>
      <c r="N1189" t="s">
        <v>165</v>
      </c>
      <c r="P1189" t="s">
        <v>165</v>
      </c>
      <c r="Q1189" t="s">
        <v>165</v>
      </c>
      <c r="U1189">
        <v>0.0</v>
      </c>
    </row>
    <row r="1190">
      <c r="A1190" t="s">
        <v>165</v>
      </c>
      <c r="B1190" t="s">
        <v>165</v>
      </c>
      <c r="C1190" t="s">
        <v>165</v>
      </c>
      <c r="E1190" t="s">
        <v>165</v>
      </c>
      <c r="F1190" t="s">
        <v>165</v>
      </c>
      <c r="J1190">
        <v>0.0</v>
      </c>
      <c r="L1190" t="s">
        <v>165</v>
      </c>
      <c r="M1190" t="s">
        <v>165</v>
      </c>
      <c r="N1190" t="s">
        <v>165</v>
      </c>
      <c r="P1190" t="s">
        <v>165</v>
      </c>
      <c r="Q1190" t="s">
        <v>165</v>
      </c>
      <c r="U1190">
        <v>0.0</v>
      </c>
    </row>
    <row r="1191">
      <c r="A1191" t="s">
        <v>165</v>
      </c>
      <c r="B1191" t="s">
        <v>165</v>
      </c>
      <c r="C1191" t="s">
        <v>165</v>
      </c>
      <c r="E1191" t="s">
        <v>165</v>
      </c>
      <c r="F1191" t="s">
        <v>165</v>
      </c>
      <c r="J1191">
        <v>0.0</v>
      </c>
      <c r="L1191" t="s">
        <v>165</v>
      </c>
      <c r="M1191" t="s">
        <v>165</v>
      </c>
      <c r="N1191" t="s">
        <v>165</v>
      </c>
      <c r="P1191" t="s">
        <v>165</v>
      </c>
      <c r="Q1191" t="s">
        <v>165</v>
      </c>
      <c r="U1191">
        <v>0.0</v>
      </c>
    </row>
    <row r="1192">
      <c r="A1192" t="s">
        <v>165</v>
      </c>
      <c r="B1192" t="s">
        <v>165</v>
      </c>
      <c r="C1192" t="s">
        <v>165</v>
      </c>
      <c r="E1192" t="s">
        <v>165</v>
      </c>
      <c r="F1192" t="s">
        <v>165</v>
      </c>
      <c r="J1192">
        <v>0.0</v>
      </c>
      <c r="L1192" t="s">
        <v>165</v>
      </c>
      <c r="M1192" t="s">
        <v>165</v>
      </c>
      <c r="N1192" t="s">
        <v>165</v>
      </c>
      <c r="P1192" t="s">
        <v>165</v>
      </c>
      <c r="Q1192" t="s">
        <v>165</v>
      </c>
      <c r="U1192">
        <v>0.0</v>
      </c>
    </row>
    <row r="1193">
      <c r="A1193" t="s">
        <v>165</v>
      </c>
      <c r="B1193" t="s">
        <v>165</v>
      </c>
      <c r="C1193" t="s">
        <v>165</v>
      </c>
      <c r="E1193" t="s">
        <v>165</v>
      </c>
      <c r="F1193" t="s">
        <v>165</v>
      </c>
      <c r="J1193">
        <v>0.0</v>
      </c>
      <c r="L1193" t="s">
        <v>165</v>
      </c>
      <c r="M1193" t="s">
        <v>165</v>
      </c>
      <c r="N1193" t="s">
        <v>165</v>
      </c>
      <c r="P1193" t="s">
        <v>165</v>
      </c>
      <c r="Q1193" t="s">
        <v>165</v>
      </c>
      <c r="U1193">
        <v>0.0</v>
      </c>
    </row>
    <row r="1194">
      <c r="A1194" t="s">
        <v>165</v>
      </c>
      <c r="B1194" t="s">
        <v>165</v>
      </c>
      <c r="C1194" t="s">
        <v>165</v>
      </c>
      <c r="E1194" t="s">
        <v>165</v>
      </c>
      <c r="F1194" t="s">
        <v>165</v>
      </c>
      <c r="J1194">
        <v>0.0</v>
      </c>
      <c r="L1194" t="s">
        <v>165</v>
      </c>
      <c r="M1194" t="s">
        <v>165</v>
      </c>
      <c r="N1194" t="s">
        <v>165</v>
      </c>
      <c r="P1194" t="s">
        <v>165</v>
      </c>
      <c r="Q1194" t="s">
        <v>165</v>
      </c>
      <c r="U1194">
        <v>0.0</v>
      </c>
    </row>
    <row r="1195">
      <c r="A1195" t="s">
        <v>165</v>
      </c>
      <c r="B1195" t="s">
        <v>165</v>
      </c>
      <c r="C1195" t="s">
        <v>165</v>
      </c>
      <c r="E1195" t="s">
        <v>165</v>
      </c>
      <c r="F1195" t="s">
        <v>165</v>
      </c>
      <c r="J1195">
        <v>0.0</v>
      </c>
      <c r="L1195" t="s">
        <v>165</v>
      </c>
      <c r="M1195" t="s">
        <v>165</v>
      </c>
      <c r="N1195" t="s">
        <v>165</v>
      </c>
      <c r="P1195" t="s">
        <v>165</v>
      </c>
      <c r="Q1195" t="s">
        <v>165</v>
      </c>
      <c r="U1195">
        <v>0.0</v>
      </c>
    </row>
    <row r="1196">
      <c r="A1196" t="s">
        <v>165</v>
      </c>
      <c r="B1196" t="s">
        <v>165</v>
      </c>
      <c r="C1196" t="s">
        <v>165</v>
      </c>
      <c r="E1196" t="s">
        <v>165</v>
      </c>
      <c r="F1196" t="s">
        <v>165</v>
      </c>
      <c r="J1196">
        <v>0.0</v>
      </c>
      <c r="L1196" t="s">
        <v>165</v>
      </c>
      <c r="M1196" t="s">
        <v>165</v>
      </c>
      <c r="N1196" t="s">
        <v>165</v>
      </c>
      <c r="P1196" t="s">
        <v>165</v>
      </c>
      <c r="Q1196" t="s">
        <v>165</v>
      </c>
      <c r="U1196">
        <v>0.0</v>
      </c>
    </row>
    <row r="1197">
      <c r="A1197" t="s">
        <v>165</v>
      </c>
      <c r="B1197" t="s">
        <v>165</v>
      </c>
      <c r="C1197" t="s">
        <v>165</v>
      </c>
      <c r="E1197" t="s">
        <v>165</v>
      </c>
      <c r="F1197" t="s">
        <v>165</v>
      </c>
      <c r="J1197">
        <v>0.0</v>
      </c>
      <c r="L1197" t="s">
        <v>165</v>
      </c>
      <c r="M1197" t="s">
        <v>165</v>
      </c>
      <c r="N1197" t="s">
        <v>165</v>
      </c>
      <c r="P1197" t="s">
        <v>165</v>
      </c>
      <c r="Q1197" t="s">
        <v>165</v>
      </c>
      <c r="U1197">
        <v>0.0</v>
      </c>
    </row>
    <row r="1198">
      <c r="A1198" t="s">
        <v>165</v>
      </c>
      <c r="B1198" t="s">
        <v>165</v>
      </c>
      <c r="C1198" t="s">
        <v>165</v>
      </c>
      <c r="E1198" t="s">
        <v>165</v>
      </c>
      <c r="F1198" t="s">
        <v>165</v>
      </c>
      <c r="J1198">
        <v>0.0</v>
      </c>
      <c r="L1198" t="s">
        <v>165</v>
      </c>
      <c r="M1198" t="s">
        <v>165</v>
      </c>
      <c r="N1198" t="s">
        <v>165</v>
      </c>
      <c r="P1198" t="s">
        <v>165</v>
      </c>
      <c r="Q1198" t="s">
        <v>165</v>
      </c>
      <c r="U1198">
        <v>0.0</v>
      </c>
    </row>
    <row r="1199">
      <c r="A1199" t="s">
        <v>165</v>
      </c>
      <c r="B1199" t="s">
        <v>165</v>
      </c>
      <c r="C1199" t="s">
        <v>165</v>
      </c>
      <c r="E1199" t="s">
        <v>165</v>
      </c>
      <c r="F1199" t="s">
        <v>165</v>
      </c>
      <c r="J1199">
        <v>0.0</v>
      </c>
      <c r="L1199" t="s">
        <v>165</v>
      </c>
      <c r="M1199" t="s">
        <v>165</v>
      </c>
      <c r="N1199" t="s">
        <v>165</v>
      </c>
      <c r="P1199" t="s">
        <v>165</v>
      </c>
      <c r="Q1199" t="s">
        <v>165</v>
      </c>
      <c r="U1199">
        <v>0.0</v>
      </c>
    </row>
    <row r="1200">
      <c r="A1200" t="s">
        <v>165</v>
      </c>
      <c r="B1200" t="s">
        <v>165</v>
      </c>
      <c r="C1200" t="s">
        <v>165</v>
      </c>
      <c r="E1200" t="s">
        <v>165</v>
      </c>
      <c r="F1200" t="s">
        <v>165</v>
      </c>
      <c r="J1200">
        <v>0.0</v>
      </c>
      <c r="L1200" t="s">
        <v>165</v>
      </c>
      <c r="M1200" t="s">
        <v>165</v>
      </c>
      <c r="N1200" t="s">
        <v>165</v>
      </c>
      <c r="P1200" t="s">
        <v>165</v>
      </c>
      <c r="Q1200" t="s">
        <v>165</v>
      </c>
      <c r="U1200">
        <v>0.0</v>
      </c>
    </row>
    <row r="1201">
      <c r="A1201" t="s">
        <v>165</v>
      </c>
      <c r="B1201" t="s">
        <v>165</v>
      </c>
      <c r="C1201" t="s">
        <v>165</v>
      </c>
      <c r="E1201" t="s">
        <v>165</v>
      </c>
      <c r="F1201" t="s">
        <v>165</v>
      </c>
      <c r="J1201">
        <v>0.0</v>
      </c>
      <c r="L1201" t="s">
        <v>165</v>
      </c>
      <c r="M1201" t="s">
        <v>165</v>
      </c>
      <c r="N1201" t="s">
        <v>165</v>
      </c>
      <c r="P1201" t="s">
        <v>165</v>
      </c>
      <c r="Q1201" t="s">
        <v>165</v>
      </c>
      <c r="U1201">
        <v>0.0</v>
      </c>
    </row>
    <row r="1202">
      <c r="A1202" t="s">
        <v>165</v>
      </c>
      <c r="B1202" t="s">
        <v>165</v>
      </c>
      <c r="C1202" t="s">
        <v>165</v>
      </c>
      <c r="E1202" t="s">
        <v>165</v>
      </c>
      <c r="F1202" t="s">
        <v>165</v>
      </c>
      <c r="J1202">
        <v>0.0</v>
      </c>
      <c r="L1202" t="s">
        <v>165</v>
      </c>
      <c r="M1202" t="s">
        <v>165</v>
      </c>
      <c r="N1202" t="s">
        <v>165</v>
      </c>
      <c r="P1202" t="s">
        <v>165</v>
      </c>
      <c r="Q1202" t="s">
        <v>165</v>
      </c>
      <c r="U1202">
        <v>0.0</v>
      </c>
    </row>
    <row r="1203">
      <c r="A1203" t="s">
        <v>165</v>
      </c>
      <c r="B1203" t="s">
        <v>165</v>
      </c>
      <c r="C1203" t="s">
        <v>165</v>
      </c>
      <c r="E1203" t="s">
        <v>165</v>
      </c>
      <c r="F1203" t="s">
        <v>165</v>
      </c>
      <c r="J1203">
        <v>0.0</v>
      </c>
      <c r="L1203" t="s">
        <v>165</v>
      </c>
      <c r="M1203" t="s">
        <v>165</v>
      </c>
      <c r="N1203" t="s">
        <v>165</v>
      </c>
      <c r="P1203" t="s">
        <v>165</v>
      </c>
      <c r="Q1203" t="s">
        <v>165</v>
      </c>
      <c r="U1203">
        <v>0.0</v>
      </c>
    </row>
    <row r="1204">
      <c r="A1204" t="s">
        <v>165</v>
      </c>
      <c r="B1204" t="s">
        <v>165</v>
      </c>
      <c r="C1204" t="s">
        <v>165</v>
      </c>
      <c r="E1204" t="s">
        <v>165</v>
      </c>
      <c r="F1204" t="s">
        <v>165</v>
      </c>
      <c r="J1204">
        <v>0.0</v>
      </c>
      <c r="L1204" t="s">
        <v>165</v>
      </c>
      <c r="M1204" t="s">
        <v>165</v>
      </c>
      <c r="N1204" t="s">
        <v>165</v>
      </c>
      <c r="P1204" t="s">
        <v>165</v>
      </c>
      <c r="Q1204" t="s">
        <v>165</v>
      </c>
      <c r="U1204">
        <v>0.0</v>
      </c>
    </row>
    <row r="1205">
      <c r="A1205" t="s">
        <v>165</v>
      </c>
      <c r="B1205" t="s">
        <v>165</v>
      </c>
      <c r="C1205" t="s">
        <v>165</v>
      </c>
      <c r="E1205" t="s">
        <v>165</v>
      </c>
      <c r="F1205" t="s">
        <v>165</v>
      </c>
      <c r="J1205">
        <v>0.0</v>
      </c>
      <c r="L1205" t="s">
        <v>165</v>
      </c>
      <c r="M1205" t="s">
        <v>165</v>
      </c>
      <c r="N1205" t="s">
        <v>165</v>
      </c>
      <c r="P1205" t="s">
        <v>165</v>
      </c>
      <c r="Q1205" t="s">
        <v>165</v>
      </c>
      <c r="U1205">
        <v>0.0</v>
      </c>
    </row>
    <row r="1206">
      <c r="A1206" t="s">
        <v>165</v>
      </c>
      <c r="B1206" t="s">
        <v>165</v>
      </c>
      <c r="C1206" t="s">
        <v>165</v>
      </c>
      <c r="E1206" t="s">
        <v>165</v>
      </c>
      <c r="F1206" t="s">
        <v>165</v>
      </c>
      <c r="J1206">
        <v>0.0</v>
      </c>
      <c r="L1206" t="s">
        <v>165</v>
      </c>
      <c r="M1206" t="s">
        <v>165</v>
      </c>
      <c r="N1206" t="s">
        <v>165</v>
      </c>
      <c r="P1206" t="s">
        <v>165</v>
      </c>
      <c r="Q1206" t="s">
        <v>165</v>
      </c>
      <c r="U1206">
        <v>0.0</v>
      </c>
    </row>
    <row r="1207">
      <c r="A1207" t="s">
        <v>165</v>
      </c>
      <c r="B1207" t="s">
        <v>165</v>
      </c>
      <c r="C1207" t="s">
        <v>165</v>
      </c>
      <c r="E1207" t="s">
        <v>165</v>
      </c>
      <c r="F1207" t="s">
        <v>165</v>
      </c>
      <c r="J1207">
        <v>0.0</v>
      </c>
      <c r="L1207" t="s">
        <v>165</v>
      </c>
      <c r="M1207" t="s">
        <v>165</v>
      </c>
      <c r="N1207" t="s">
        <v>165</v>
      </c>
      <c r="P1207" t="s">
        <v>165</v>
      </c>
      <c r="Q1207" t="s">
        <v>165</v>
      </c>
      <c r="U1207">
        <v>0.0</v>
      </c>
    </row>
    <row r="1208">
      <c r="A1208" t="s">
        <v>165</v>
      </c>
      <c r="B1208" t="s">
        <v>165</v>
      </c>
      <c r="C1208" t="s">
        <v>165</v>
      </c>
      <c r="E1208" t="s">
        <v>165</v>
      </c>
      <c r="F1208" t="s">
        <v>165</v>
      </c>
      <c r="J1208">
        <v>0.0</v>
      </c>
      <c r="L1208" t="s">
        <v>165</v>
      </c>
      <c r="M1208" t="s">
        <v>165</v>
      </c>
      <c r="N1208" t="s">
        <v>165</v>
      </c>
      <c r="P1208" t="s">
        <v>165</v>
      </c>
      <c r="Q1208" t="s">
        <v>165</v>
      </c>
      <c r="U1208">
        <v>0.0</v>
      </c>
    </row>
    <row r="1209">
      <c r="A1209" t="s">
        <v>165</v>
      </c>
      <c r="B1209" t="s">
        <v>165</v>
      </c>
      <c r="C1209" t="s">
        <v>165</v>
      </c>
      <c r="E1209" t="s">
        <v>165</v>
      </c>
      <c r="F1209" t="s">
        <v>165</v>
      </c>
      <c r="J1209">
        <v>0.0</v>
      </c>
      <c r="L1209" t="s">
        <v>165</v>
      </c>
      <c r="M1209" t="s">
        <v>165</v>
      </c>
      <c r="N1209" t="s">
        <v>165</v>
      </c>
      <c r="P1209" t="s">
        <v>165</v>
      </c>
      <c r="Q1209" t="s">
        <v>165</v>
      </c>
      <c r="U1209">
        <v>0.0</v>
      </c>
    </row>
    <row r="1210">
      <c r="A1210" t="s">
        <v>165</v>
      </c>
      <c r="B1210" t="s">
        <v>165</v>
      </c>
      <c r="C1210" t="s">
        <v>165</v>
      </c>
      <c r="E1210" t="s">
        <v>165</v>
      </c>
      <c r="F1210" t="s">
        <v>165</v>
      </c>
      <c r="J1210">
        <v>0.0</v>
      </c>
      <c r="L1210" t="s">
        <v>165</v>
      </c>
      <c r="M1210" t="s">
        <v>165</v>
      </c>
      <c r="N1210" t="s">
        <v>165</v>
      </c>
      <c r="P1210" t="s">
        <v>165</v>
      </c>
      <c r="Q1210" t="s">
        <v>165</v>
      </c>
      <c r="U1210">
        <v>0.0</v>
      </c>
    </row>
    <row r="1211">
      <c r="A1211" t="s">
        <v>165</v>
      </c>
      <c r="B1211" t="s">
        <v>165</v>
      </c>
      <c r="C1211" t="s">
        <v>165</v>
      </c>
      <c r="E1211" t="s">
        <v>165</v>
      </c>
      <c r="F1211" t="s">
        <v>165</v>
      </c>
      <c r="J1211">
        <v>0.0</v>
      </c>
      <c r="L1211" t="s">
        <v>165</v>
      </c>
      <c r="M1211" t="s">
        <v>165</v>
      </c>
      <c r="N1211" t="s">
        <v>165</v>
      </c>
      <c r="P1211" t="s">
        <v>165</v>
      </c>
      <c r="Q1211" t="s">
        <v>165</v>
      </c>
      <c r="U1211">
        <v>0.0</v>
      </c>
    </row>
    <row r="1212">
      <c r="A1212" t="s">
        <v>165</v>
      </c>
      <c r="B1212" t="s">
        <v>165</v>
      </c>
      <c r="C1212" t="s">
        <v>165</v>
      </c>
      <c r="E1212" t="s">
        <v>165</v>
      </c>
      <c r="F1212" t="s">
        <v>165</v>
      </c>
      <c r="J1212">
        <v>0.0</v>
      </c>
      <c r="L1212" t="s">
        <v>165</v>
      </c>
      <c r="M1212" t="s">
        <v>165</v>
      </c>
      <c r="N1212" t="s">
        <v>165</v>
      </c>
      <c r="P1212" t="s">
        <v>165</v>
      </c>
      <c r="Q1212" t="s">
        <v>165</v>
      </c>
      <c r="U1212">
        <v>0.0</v>
      </c>
    </row>
    <row r="1213">
      <c r="A1213" t="s">
        <v>165</v>
      </c>
      <c r="B1213" t="s">
        <v>165</v>
      </c>
      <c r="C1213" t="s">
        <v>165</v>
      </c>
      <c r="E1213" t="s">
        <v>165</v>
      </c>
      <c r="F1213" t="s">
        <v>165</v>
      </c>
      <c r="J1213">
        <v>0.0</v>
      </c>
      <c r="L1213" t="s">
        <v>165</v>
      </c>
      <c r="M1213" t="s">
        <v>165</v>
      </c>
      <c r="N1213" t="s">
        <v>165</v>
      </c>
      <c r="P1213" t="s">
        <v>165</v>
      </c>
      <c r="Q1213" t="s">
        <v>165</v>
      </c>
      <c r="U1213">
        <v>0.0</v>
      </c>
    </row>
    <row r="1214">
      <c r="A1214" t="s">
        <v>165</v>
      </c>
      <c r="B1214" t="s">
        <v>165</v>
      </c>
      <c r="C1214" t="s">
        <v>165</v>
      </c>
      <c r="E1214" t="s">
        <v>165</v>
      </c>
      <c r="F1214" t="s">
        <v>165</v>
      </c>
      <c r="J1214">
        <v>0.0</v>
      </c>
      <c r="L1214" t="s">
        <v>165</v>
      </c>
      <c r="M1214" t="s">
        <v>165</v>
      </c>
      <c r="N1214" t="s">
        <v>165</v>
      </c>
      <c r="P1214" t="s">
        <v>165</v>
      </c>
      <c r="Q1214" t="s">
        <v>165</v>
      </c>
      <c r="U1214">
        <v>0.0</v>
      </c>
    </row>
    <row r="1215">
      <c r="A1215" t="s">
        <v>165</v>
      </c>
      <c r="B1215" t="s">
        <v>165</v>
      </c>
      <c r="C1215" t="s">
        <v>165</v>
      </c>
      <c r="E1215" t="s">
        <v>165</v>
      </c>
      <c r="F1215" t="s">
        <v>165</v>
      </c>
      <c r="J1215">
        <v>0.0</v>
      </c>
      <c r="L1215" t="s">
        <v>165</v>
      </c>
      <c r="M1215" t="s">
        <v>165</v>
      </c>
      <c r="N1215" t="s">
        <v>165</v>
      </c>
      <c r="P1215" t="s">
        <v>165</v>
      </c>
      <c r="Q1215" t="s">
        <v>165</v>
      </c>
      <c r="U1215">
        <v>0.0</v>
      </c>
    </row>
    <row r="1216">
      <c r="A1216" t="s">
        <v>165</v>
      </c>
      <c r="B1216" t="s">
        <v>165</v>
      </c>
      <c r="C1216" t="s">
        <v>165</v>
      </c>
      <c r="E1216" t="s">
        <v>165</v>
      </c>
      <c r="F1216" t="s">
        <v>165</v>
      </c>
      <c r="J1216">
        <v>0.0</v>
      </c>
      <c r="L1216" t="s">
        <v>165</v>
      </c>
      <c r="M1216" t="s">
        <v>165</v>
      </c>
      <c r="N1216" t="s">
        <v>165</v>
      </c>
      <c r="P1216" t="s">
        <v>165</v>
      </c>
      <c r="Q1216" t="s">
        <v>165</v>
      </c>
      <c r="U1216">
        <v>0.0</v>
      </c>
    </row>
    <row r="1217">
      <c r="A1217" t="s">
        <v>165</v>
      </c>
      <c r="B1217" t="s">
        <v>165</v>
      </c>
      <c r="C1217" t="s">
        <v>165</v>
      </c>
      <c r="E1217" t="s">
        <v>165</v>
      </c>
      <c r="F1217" t="s">
        <v>165</v>
      </c>
      <c r="J1217">
        <v>0.0</v>
      </c>
      <c r="L1217" t="s">
        <v>165</v>
      </c>
      <c r="M1217" t="s">
        <v>165</v>
      </c>
      <c r="N1217" t="s">
        <v>165</v>
      </c>
      <c r="P1217" t="s">
        <v>165</v>
      </c>
      <c r="Q1217" t="s">
        <v>165</v>
      </c>
      <c r="U1217">
        <v>0.0</v>
      </c>
    </row>
    <row r="1218">
      <c r="A1218" t="s">
        <v>165</v>
      </c>
      <c r="B1218" t="s">
        <v>165</v>
      </c>
      <c r="C1218" t="s">
        <v>165</v>
      </c>
      <c r="E1218" t="s">
        <v>165</v>
      </c>
      <c r="F1218" t="s">
        <v>165</v>
      </c>
      <c r="J1218">
        <v>0.0</v>
      </c>
      <c r="L1218" t="s">
        <v>165</v>
      </c>
      <c r="M1218" t="s">
        <v>165</v>
      </c>
      <c r="N1218" t="s">
        <v>165</v>
      </c>
      <c r="P1218" t="s">
        <v>165</v>
      </c>
      <c r="Q1218" t="s">
        <v>165</v>
      </c>
      <c r="U1218">
        <v>0.0</v>
      </c>
    </row>
    <row r="1219">
      <c r="A1219" t="s">
        <v>165</v>
      </c>
      <c r="B1219" t="s">
        <v>165</v>
      </c>
      <c r="C1219" t="s">
        <v>165</v>
      </c>
      <c r="E1219" t="s">
        <v>165</v>
      </c>
      <c r="F1219" t="s">
        <v>165</v>
      </c>
      <c r="J1219">
        <v>0.0</v>
      </c>
      <c r="L1219" t="s">
        <v>165</v>
      </c>
      <c r="M1219" t="s">
        <v>165</v>
      </c>
      <c r="N1219" t="s">
        <v>165</v>
      </c>
      <c r="P1219" t="s">
        <v>165</v>
      </c>
      <c r="Q1219" t="s">
        <v>165</v>
      </c>
      <c r="U1219">
        <v>0.0</v>
      </c>
    </row>
    <row r="1220">
      <c r="A1220" t="s">
        <v>165</v>
      </c>
      <c r="B1220" t="s">
        <v>165</v>
      </c>
      <c r="C1220" t="s">
        <v>165</v>
      </c>
      <c r="E1220" t="s">
        <v>165</v>
      </c>
      <c r="F1220" t="s">
        <v>165</v>
      </c>
      <c r="J1220">
        <v>0.0</v>
      </c>
      <c r="L1220" t="s">
        <v>165</v>
      </c>
      <c r="M1220" t="s">
        <v>165</v>
      </c>
      <c r="N1220" t="s">
        <v>165</v>
      </c>
      <c r="P1220" t="s">
        <v>165</v>
      </c>
      <c r="Q1220" t="s">
        <v>165</v>
      </c>
      <c r="U1220">
        <v>0.0</v>
      </c>
    </row>
    <row r="1221">
      <c r="A1221" t="s">
        <v>165</v>
      </c>
      <c r="B1221" t="s">
        <v>165</v>
      </c>
      <c r="C1221" t="s">
        <v>165</v>
      </c>
      <c r="E1221" t="s">
        <v>165</v>
      </c>
      <c r="F1221" t="s">
        <v>165</v>
      </c>
      <c r="J1221">
        <v>0.0</v>
      </c>
      <c r="L1221" t="s">
        <v>165</v>
      </c>
      <c r="M1221" t="s">
        <v>165</v>
      </c>
      <c r="N1221" t="s">
        <v>165</v>
      </c>
      <c r="P1221" t="s">
        <v>165</v>
      </c>
      <c r="Q1221" t="s">
        <v>165</v>
      </c>
      <c r="U1221">
        <v>0.0</v>
      </c>
    </row>
    <row r="1222">
      <c r="A1222" t="s">
        <v>165</v>
      </c>
      <c r="B1222" t="s">
        <v>165</v>
      </c>
      <c r="C1222" t="s">
        <v>165</v>
      </c>
      <c r="E1222" t="s">
        <v>165</v>
      </c>
      <c r="F1222" t="s">
        <v>165</v>
      </c>
      <c r="J1222">
        <v>0.0</v>
      </c>
      <c r="L1222" t="s">
        <v>165</v>
      </c>
      <c r="M1222" t="s">
        <v>165</v>
      </c>
      <c r="N1222" t="s">
        <v>165</v>
      </c>
      <c r="P1222" t="s">
        <v>165</v>
      </c>
      <c r="Q1222" t="s">
        <v>165</v>
      </c>
      <c r="U1222">
        <v>0.0</v>
      </c>
    </row>
    <row r="1223">
      <c r="A1223" t="s">
        <v>165</v>
      </c>
      <c r="B1223" t="s">
        <v>165</v>
      </c>
      <c r="C1223" t="s">
        <v>165</v>
      </c>
      <c r="E1223" t="s">
        <v>165</v>
      </c>
      <c r="F1223" t="s">
        <v>165</v>
      </c>
      <c r="J1223">
        <v>0.0</v>
      </c>
      <c r="L1223" t="s">
        <v>165</v>
      </c>
      <c r="M1223" t="s">
        <v>165</v>
      </c>
      <c r="N1223" t="s">
        <v>165</v>
      </c>
      <c r="P1223" t="s">
        <v>165</v>
      </c>
      <c r="Q1223" t="s">
        <v>165</v>
      </c>
      <c r="U1223">
        <v>0.0</v>
      </c>
    </row>
    <row r="1224">
      <c r="A1224" t="s">
        <v>165</v>
      </c>
      <c r="B1224" t="s">
        <v>165</v>
      </c>
      <c r="C1224" t="s">
        <v>165</v>
      </c>
      <c r="E1224" t="s">
        <v>165</v>
      </c>
      <c r="F1224" t="s">
        <v>165</v>
      </c>
      <c r="J1224">
        <v>0.0</v>
      </c>
      <c r="L1224" t="s">
        <v>165</v>
      </c>
      <c r="M1224" t="s">
        <v>165</v>
      </c>
      <c r="N1224" t="s">
        <v>165</v>
      </c>
      <c r="P1224" t="s">
        <v>165</v>
      </c>
      <c r="Q1224" t="s">
        <v>165</v>
      </c>
      <c r="U1224">
        <v>0.0</v>
      </c>
    </row>
    <row r="1225">
      <c r="A1225" t="s">
        <v>165</v>
      </c>
      <c r="B1225" t="s">
        <v>165</v>
      </c>
      <c r="C1225" t="s">
        <v>165</v>
      </c>
      <c r="E1225" t="s">
        <v>165</v>
      </c>
      <c r="F1225" t="s">
        <v>165</v>
      </c>
      <c r="J1225">
        <v>0.0</v>
      </c>
      <c r="L1225" t="s">
        <v>165</v>
      </c>
      <c r="M1225" t="s">
        <v>165</v>
      </c>
      <c r="N1225" t="s">
        <v>165</v>
      </c>
      <c r="P1225" t="s">
        <v>165</v>
      </c>
      <c r="Q1225" t="s">
        <v>165</v>
      </c>
      <c r="U1225">
        <v>0.0</v>
      </c>
    </row>
    <row r="1226">
      <c r="A1226" t="s">
        <v>165</v>
      </c>
      <c r="B1226" t="s">
        <v>165</v>
      </c>
      <c r="C1226" t="s">
        <v>165</v>
      </c>
      <c r="E1226" t="s">
        <v>165</v>
      </c>
      <c r="F1226" t="s">
        <v>165</v>
      </c>
      <c r="J1226">
        <v>0.0</v>
      </c>
      <c r="L1226" t="s">
        <v>165</v>
      </c>
      <c r="M1226" t="s">
        <v>165</v>
      </c>
      <c r="N1226" t="s">
        <v>165</v>
      </c>
      <c r="P1226" t="s">
        <v>165</v>
      </c>
      <c r="Q1226" t="s">
        <v>165</v>
      </c>
      <c r="U1226">
        <v>0.0</v>
      </c>
    </row>
    <row r="1227">
      <c r="A1227" t="s">
        <v>165</v>
      </c>
      <c r="B1227" t="s">
        <v>165</v>
      </c>
      <c r="C1227" t="s">
        <v>165</v>
      </c>
      <c r="E1227" t="s">
        <v>165</v>
      </c>
      <c r="F1227" t="s">
        <v>165</v>
      </c>
      <c r="J1227">
        <v>0.0</v>
      </c>
      <c r="L1227" t="s">
        <v>165</v>
      </c>
      <c r="M1227" t="s">
        <v>165</v>
      </c>
      <c r="N1227" t="s">
        <v>165</v>
      </c>
      <c r="P1227" t="s">
        <v>165</v>
      </c>
      <c r="Q1227" t="s">
        <v>165</v>
      </c>
      <c r="U1227">
        <v>0.0</v>
      </c>
    </row>
    <row r="1228">
      <c r="A1228" t="s">
        <v>165</v>
      </c>
      <c r="B1228" t="s">
        <v>165</v>
      </c>
      <c r="C1228" t="s">
        <v>165</v>
      </c>
      <c r="E1228" t="s">
        <v>165</v>
      </c>
      <c r="F1228" t="s">
        <v>165</v>
      </c>
      <c r="J1228">
        <v>0.0</v>
      </c>
      <c r="L1228" t="s">
        <v>165</v>
      </c>
      <c r="M1228" t="s">
        <v>165</v>
      </c>
      <c r="N1228" t="s">
        <v>165</v>
      </c>
      <c r="P1228" t="s">
        <v>165</v>
      </c>
      <c r="Q1228" t="s">
        <v>165</v>
      </c>
      <c r="U1228">
        <v>0.0</v>
      </c>
    </row>
    <row r="1229">
      <c r="A1229" t="s">
        <v>165</v>
      </c>
      <c r="B1229" t="s">
        <v>165</v>
      </c>
      <c r="C1229" t="s">
        <v>165</v>
      </c>
      <c r="E1229" t="s">
        <v>165</v>
      </c>
      <c r="F1229" t="s">
        <v>165</v>
      </c>
      <c r="J1229">
        <v>0.0</v>
      </c>
      <c r="L1229" t="s">
        <v>165</v>
      </c>
      <c r="M1229" t="s">
        <v>165</v>
      </c>
      <c r="N1229" t="s">
        <v>165</v>
      </c>
      <c r="P1229" t="s">
        <v>165</v>
      </c>
      <c r="Q1229" t="s">
        <v>165</v>
      </c>
      <c r="U1229">
        <v>0.0</v>
      </c>
    </row>
    <row r="1230">
      <c r="A1230" t="s">
        <v>165</v>
      </c>
      <c r="B1230" t="s">
        <v>165</v>
      </c>
      <c r="C1230" t="s">
        <v>165</v>
      </c>
      <c r="E1230" t="s">
        <v>165</v>
      </c>
      <c r="F1230" t="s">
        <v>165</v>
      </c>
      <c r="J1230">
        <v>0.0</v>
      </c>
      <c r="L1230" t="s">
        <v>165</v>
      </c>
      <c r="M1230" t="s">
        <v>165</v>
      </c>
      <c r="N1230" t="s">
        <v>165</v>
      </c>
      <c r="P1230" t="s">
        <v>165</v>
      </c>
      <c r="Q1230" t="s">
        <v>165</v>
      </c>
      <c r="U1230">
        <v>0.0</v>
      </c>
    </row>
    <row r="1231">
      <c r="A1231" t="s">
        <v>165</v>
      </c>
      <c r="B1231" t="s">
        <v>165</v>
      </c>
      <c r="C1231" t="s">
        <v>165</v>
      </c>
      <c r="E1231" t="s">
        <v>165</v>
      </c>
      <c r="F1231" t="s">
        <v>165</v>
      </c>
      <c r="J1231">
        <v>0.0</v>
      </c>
      <c r="L1231" t="s">
        <v>165</v>
      </c>
      <c r="M1231" t="s">
        <v>165</v>
      </c>
      <c r="N1231" t="s">
        <v>165</v>
      </c>
      <c r="P1231" t="s">
        <v>165</v>
      </c>
      <c r="Q1231" t="s">
        <v>165</v>
      </c>
      <c r="U1231">
        <v>0.0</v>
      </c>
    </row>
    <row r="1232">
      <c r="A1232" t="s">
        <v>165</v>
      </c>
      <c r="B1232" t="s">
        <v>165</v>
      </c>
      <c r="C1232" t="s">
        <v>165</v>
      </c>
      <c r="E1232" t="s">
        <v>165</v>
      </c>
      <c r="F1232" t="s">
        <v>165</v>
      </c>
      <c r="J1232">
        <v>0.0</v>
      </c>
      <c r="L1232" t="s">
        <v>165</v>
      </c>
      <c r="M1232" t="s">
        <v>165</v>
      </c>
      <c r="N1232" t="s">
        <v>165</v>
      </c>
      <c r="P1232" t="s">
        <v>165</v>
      </c>
      <c r="Q1232" t="s">
        <v>165</v>
      </c>
      <c r="U1232">
        <v>0.0</v>
      </c>
    </row>
    <row r="1233">
      <c r="A1233" t="s">
        <v>165</v>
      </c>
      <c r="B1233" t="s">
        <v>165</v>
      </c>
      <c r="C1233" t="s">
        <v>165</v>
      </c>
      <c r="E1233" t="s">
        <v>165</v>
      </c>
      <c r="F1233" t="s">
        <v>165</v>
      </c>
      <c r="J1233">
        <v>0.0</v>
      </c>
      <c r="L1233" t="s">
        <v>165</v>
      </c>
      <c r="M1233" t="s">
        <v>165</v>
      </c>
      <c r="N1233" t="s">
        <v>165</v>
      </c>
      <c r="P1233" t="s">
        <v>165</v>
      </c>
      <c r="Q1233" t="s">
        <v>165</v>
      </c>
      <c r="U1233">
        <v>0.0</v>
      </c>
    </row>
    <row r="1234">
      <c r="A1234" t="s">
        <v>165</v>
      </c>
      <c r="B1234" t="s">
        <v>165</v>
      </c>
      <c r="C1234" t="s">
        <v>165</v>
      </c>
      <c r="E1234" t="s">
        <v>165</v>
      </c>
      <c r="F1234" t="s">
        <v>165</v>
      </c>
      <c r="J1234">
        <v>0.0</v>
      </c>
      <c r="L1234" t="s">
        <v>165</v>
      </c>
      <c r="M1234" t="s">
        <v>165</v>
      </c>
      <c r="N1234" t="s">
        <v>165</v>
      </c>
      <c r="P1234" t="s">
        <v>165</v>
      </c>
      <c r="Q1234" t="s">
        <v>165</v>
      </c>
      <c r="U1234">
        <v>0.0</v>
      </c>
    </row>
    <row r="1235">
      <c r="A1235" t="s">
        <v>165</v>
      </c>
      <c r="B1235" t="s">
        <v>165</v>
      </c>
      <c r="C1235" t="s">
        <v>165</v>
      </c>
      <c r="E1235" t="s">
        <v>165</v>
      </c>
      <c r="F1235" t="s">
        <v>165</v>
      </c>
      <c r="J1235">
        <v>0.0</v>
      </c>
      <c r="L1235" t="s">
        <v>165</v>
      </c>
      <c r="M1235" t="s">
        <v>165</v>
      </c>
      <c r="N1235" t="s">
        <v>165</v>
      </c>
      <c r="P1235" t="s">
        <v>165</v>
      </c>
      <c r="Q1235" t="s">
        <v>165</v>
      </c>
      <c r="U1235">
        <v>0.0</v>
      </c>
    </row>
    <row r="1236">
      <c r="A1236" t="s">
        <v>165</v>
      </c>
      <c r="B1236" t="s">
        <v>165</v>
      </c>
      <c r="C1236" t="s">
        <v>165</v>
      </c>
      <c r="E1236" t="s">
        <v>165</v>
      </c>
      <c r="F1236" t="s">
        <v>165</v>
      </c>
      <c r="J1236">
        <v>0.0</v>
      </c>
      <c r="L1236" t="s">
        <v>165</v>
      </c>
      <c r="M1236" t="s">
        <v>165</v>
      </c>
      <c r="N1236" t="s">
        <v>165</v>
      </c>
      <c r="P1236" t="s">
        <v>165</v>
      </c>
      <c r="Q1236" t="s">
        <v>165</v>
      </c>
      <c r="U1236">
        <v>0.0</v>
      </c>
    </row>
    <row r="1237">
      <c r="A1237" t="s">
        <v>165</v>
      </c>
      <c r="B1237" t="s">
        <v>165</v>
      </c>
      <c r="C1237" t="s">
        <v>165</v>
      </c>
      <c r="E1237" t="s">
        <v>165</v>
      </c>
      <c r="F1237" t="s">
        <v>165</v>
      </c>
      <c r="J1237">
        <v>0.0</v>
      </c>
      <c r="L1237" t="s">
        <v>165</v>
      </c>
      <c r="M1237" t="s">
        <v>165</v>
      </c>
      <c r="N1237" t="s">
        <v>165</v>
      </c>
      <c r="P1237" t="s">
        <v>165</v>
      </c>
      <c r="Q1237" t="s">
        <v>165</v>
      </c>
      <c r="U1237">
        <v>0.0</v>
      </c>
    </row>
    <row r="1238">
      <c r="A1238" t="s">
        <v>165</v>
      </c>
      <c r="B1238" t="s">
        <v>165</v>
      </c>
      <c r="C1238" t="s">
        <v>165</v>
      </c>
      <c r="E1238" t="s">
        <v>165</v>
      </c>
      <c r="F1238" t="s">
        <v>165</v>
      </c>
      <c r="J1238">
        <v>0.0</v>
      </c>
      <c r="L1238" t="s">
        <v>165</v>
      </c>
      <c r="M1238" t="s">
        <v>165</v>
      </c>
      <c r="N1238" t="s">
        <v>165</v>
      </c>
      <c r="P1238" t="s">
        <v>165</v>
      </c>
      <c r="Q1238" t="s">
        <v>165</v>
      </c>
      <c r="U1238">
        <v>0.0</v>
      </c>
    </row>
    <row r="1239">
      <c r="A1239" t="s">
        <v>165</v>
      </c>
      <c r="B1239" t="s">
        <v>165</v>
      </c>
      <c r="C1239" t="s">
        <v>165</v>
      </c>
      <c r="E1239" t="s">
        <v>165</v>
      </c>
      <c r="F1239" t="s">
        <v>165</v>
      </c>
      <c r="J1239">
        <v>0.0</v>
      </c>
      <c r="L1239" t="s">
        <v>165</v>
      </c>
      <c r="M1239" t="s">
        <v>165</v>
      </c>
      <c r="N1239" t="s">
        <v>165</v>
      </c>
      <c r="P1239" t="s">
        <v>165</v>
      </c>
      <c r="Q1239" t="s">
        <v>165</v>
      </c>
      <c r="U1239">
        <v>0.0</v>
      </c>
    </row>
    <row r="1240">
      <c r="A1240" t="s">
        <v>165</v>
      </c>
      <c r="B1240" t="s">
        <v>165</v>
      </c>
      <c r="C1240" t="s">
        <v>165</v>
      </c>
      <c r="E1240" t="s">
        <v>165</v>
      </c>
      <c r="F1240" t="s">
        <v>165</v>
      </c>
      <c r="J1240">
        <v>0.0</v>
      </c>
      <c r="L1240" t="s">
        <v>165</v>
      </c>
      <c r="M1240" t="s">
        <v>165</v>
      </c>
      <c r="N1240" t="s">
        <v>165</v>
      </c>
      <c r="P1240" t="s">
        <v>165</v>
      </c>
      <c r="Q1240" t="s">
        <v>165</v>
      </c>
      <c r="U1240">
        <v>0.0</v>
      </c>
    </row>
    <row r="1241">
      <c r="A1241" t="s">
        <v>165</v>
      </c>
      <c r="B1241" t="s">
        <v>165</v>
      </c>
      <c r="C1241" t="s">
        <v>165</v>
      </c>
      <c r="E1241" t="s">
        <v>165</v>
      </c>
      <c r="F1241" t="s">
        <v>165</v>
      </c>
      <c r="J1241">
        <v>0.0</v>
      </c>
      <c r="L1241" t="s">
        <v>165</v>
      </c>
      <c r="M1241" t="s">
        <v>165</v>
      </c>
      <c r="N1241" t="s">
        <v>165</v>
      </c>
      <c r="P1241" t="s">
        <v>165</v>
      </c>
      <c r="Q1241" t="s">
        <v>165</v>
      </c>
      <c r="U1241">
        <v>0.0</v>
      </c>
    </row>
    <row r="1242">
      <c r="A1242" t="s">
        <v>165</v>
      </c>
      <c r="B1242" t="s">
        <v>165</v>
      </c>
      <c r="C1242" t="s">
        <v>165</v>
      </c>
      <c r="E1242" t="s">
        <v>165</v>
      </c>
      <c r="F1242" t="s">
        <v>165</v>
      </c>
      <c r="J1242">
        <v>0.0</v>
      </c>
      <c r="L1242" t="s">
        <v>165</v>
      </c>
      <c r="M1242" t="s">
        <v>165</v>
      </c>
      <c r="N1242" t="s">
        <v>165</v>
      </c>
      <c r="P1242" t="s">
        <v>165</v>
      </c>
      <c r="Q1242" t="s">
        <v>165</v>
      </c>
      <c r="U1242">
        <v>0.0</v>
      </c>
    </row>
    <row r="1243">
      <c r="A1243" t="s">
        <v>165</v>
      </c>
      <c r="B1243" t="s">
        <v>165</v>
      </c>
      <c r="C1243" t="s">
        <v>165</v>
      </c>
      <c r="E1243" t="s">
        <v>165</v>
      </c>
      <c r="F1243" t="s">
        <v>165</v>
      </c>
      <c r="J1243">
        <v>0.0</v>
      </c>
      <c r="L1243" t="s">
        <v>165</v>
      </c>
      <c r="M1243" t="s">
        <v>165</v>
      </c>
      <c r="N1243" t="s">
        <v>165</v>
      </c>
      <c r="P1243" t="s">
        <v>165</v>
      </c>
      <c r="Q1243" t="s">
        <v>165</v>
      </c>
      <c r="U1243">
        <v>0.0</v>
      </c>
    </row>
    <row r="1244">
      <c r="A1244" t="s">
        <v>165</v>
      </c>
      <c r="B1244" t="s">
        <v>165</v>
      </c>
      <c r="C1244" t="s">
        <v>165</v>
      </c>
      <c r="E1244" t="s">
        <v>165</v>
      </c>
      <c r="F1244" t="s">
        <v>165</v>
      </c>
      <c r="J1244">
        <v>0.0</v>
      </c>
      <c r="L1244" t="s">
        <v>165</v>
      </c>
      <c r="M1244" t="s">
        <v>165</v>
      </c>
      <c r="N1244" t="s">
        <v>165</v>
      </c>
      <c r="P1244" t="s">
        <v>165</v>
      </c>
      <c r="Q1244" t="s">
        <v>165</v>
      </c>
      <c r="U1244">
        <v>0.0</v>
      </c>
    </row>
    <row r="1245">
      <c r="A1245" t="s">
        <v>165</v>
      </c>
      <c r="B1245" t="s">
        <v>165</v>
      </c>
      <c r="C1245" t="s">
        <v>165</v>
      </c>
      <c r="E1245" t="s">
        <v>165</v>
      </c>
      <c r="F1245" t="s">
        <v>165</v>
      </c>
      <c r="J1245">
        <v>0.0</v>
      </c>
      <c r="L1245" t="s">
        <v>165</v>
      </c>
      <c r="M1245" t="s">
        <v>165</v>
      </c>
      <c r="N1245" t="s">
        <v>165</v>
      </c>
      <c r="P1245" t="s">
        <v>165</v>
      </c>
      <c r="Q1245" t="s">
        <v>165</v>
      </c>
      <c r="U1245">
        <v>0.0</v>
      </c>
    </row>
    <row r="1246">
      <c r="A1246" t="s">
        <v>165</v>
      </c>
      <c r="B1246" t="s">
        <v>165</v>
      </c>
      <c r="C1246" t="s">
        <v>165</v>
      </c>
      <c r="E1246" t="s">
        <v>165</v>
      </c>
      <c r="F1246" t="s">
        <v>165</v>
      </c>
      <c r="J1246">
        <v>0.0</v>
      </c>
      <c r="L1246" t="s">
        <v>165</v>
      </c>
      <c r="M1246" t="s">
        <v>165</v>
      </c>
      <c r="N1246" t="s">
        <v>165</v>
      </c>
      <c r="P1246" t="s">
        <v>165</v>
      </c>
      <c r="Q1246" t="s">
        <v>165</v>
      </c>
      <c r="U1246">
        <v>0.0</v>
      </c>
    </row>
    <row r="1247">
      <c r="A1247" t="s">
        <v>165</v>
      </c>
      <c r="B1247" t="s">
        <v>165</v>
      </c>
      <c r="C1247" t="s">
        <v>165</v>
      </c>
      <c r="E1247" t="s">
        <v>165</v>
      </c>
      <c r="F1247" t="s">
        <v>165</v>
      </c>
      <c r="J1247">
        <v>0.0</v>
      </c>
      <c r="L1247" t="s">
        <v>165</v>
      </c>
      <c r="M1247" t="s">
        <v>165</v>
      </c>
      <c r="N1247" t="s">
        <v>165</v>
      </c>
      <c r="P1247" t="s">
        <v>165</v>
      </c>
      <c r="Q1247" t="s">
        <v>165</v>
      </c>
      <c r="U1247">
        <v>0.0</v>
      </c>
    </row>
    <row r="1248">
      <c r="A1248" t="s">
        <v>165</v>
      </c>
      <c r="B1248" t="s">
        <v>165</v>
      </c>
      <c r="C1248" t="s">
        <v>165</v>
      </c>
      <c r="E1248" t="s">
        <v>165</v>
      </c>
      <c r="F1248" t="s">
        <v>165</v>
      </c>
      <c r="J1248">
        <v>0.0</v>
      </c>
      <c r="L1248" t="s">
        <v>165</v>
      </c>
      <c r="M1248" t="s">
        <v>165</v>
      </c>
      <c r="N1248" t="s">
        <v>165</v>
      </c>
      <c r="P1248" t="s">
        <v>165</v>
      </c>
      <c r="Q1248" t="s">
        <v>165</v>
      </c>
      <c r="U1248">
        <v>0.0</v>
      </c>
    </row>
    <row r="1249">
      <c r="A1249" t="s">
        <v>165</v>
      </c>
      <c r="B1249" t="s">
        <v>165</v>
      </c>
      <c r="C1249" t="s">
        <v>165</v>
      </c>
      <c r="E1249" t="s">
        <v>165</v>
      </c>
      <c r="F1249" t="s">
        <v>165</v>
      </c>
      <c r="J1249">
        <v>0.0</v>
      </c>
      <c r="L1249" t="s">
        <v>165</v>
      </c>
      <c r="M1249" t="s">
        <v>165</v>
      </c>
      <c r="N1249" t="s">
        <v>165</v>
      </c>
      <c r="P1249" t="s">
        <v>165</v>
      </c>
      <c r="Q1249" t="s">
        <v>165</v>
      </c>
      <c r="U1249">
        <v>0.0</v>
      </c>
    </row>
    <row r="1250">
      <c r="A1250" t="s">
        <v>165</v>
      </c>
      <c r="B1250" t="s">
        <v>165</v>
      </c>
      <c r="C1250" t="s">
        <v>165</v>
      </c>
      <c r="E1250" t="s">
        <v>165</v>
      </c>
      <c r="F1250" t="s">
        <v>165</v>
      </c>
      <c r="J1250">
        <v>0.0</v>
      </c>
      <c r="L1250" t="s">
        <v>165</v>
      </c>
      <c r="M1250" t="s">
        <v>165</v>
      </c>
      <c r="N1250" t="s">
        <v>165</v>
      </c>
      <c r="P1250" t="s">
        <v>165</v>
      </c>
      <c r="Q1250" t="s">
        <v>165</v>
      </c>
      <c r="U1250">
        <v>0.0</v>
      </c>
    </row>
    <row r="1251">
      <c r="A1251" t="s">
        <v>165</v>
      </c>
      <c r="B1251" t="s">
        <v>165</v>
      </c>
      <c r="C1251" t="s">
        <v>165</v>
      </c>
      <c r="E1251" t="s">
        <v>165</v>
      </c>
      <c r="F1251" t="s">
        <v>165</v>
      </c>
      <c r="J1251">
        <v>0.0</v>
      </c>
      <c r="L1251" t="s">
        <v>165</v>
      </c>
      <c r="M1251" t="s">
        <v>165</v>
      </c>
      <c r="N1251" t="s">
        <v>165</v>
      </c>
      <c r="P1251" t="s">
        <v>165</v>
      </c>
      <c r="Q1251" t="s">
        <v>165</v>
      </c>
      <c r="U1251">
        <v>0.0</v>
      </c>
    </row>
    <row r="1252">
      <c r="A1252" t="s">
        <v>165</v>
      </c>
      <c r="B1252" t="s">
        <v>165</v>
      </c>
      <c r="C1252" t="s">
        <v>165</v>
      </c>
      <c r="E1252" t="s">
        <v>165</v>
      </c>
      <c r="F1252" t="s">
        <v>165</v>
      </c>
      <c r="J1252">
        <v>0.0</v>
      </c>
      <c r="L1252" t="s">
        <v>165</v>
      </c>
      <c r="M1252" t="s">
        <v>165</v>
      </c>
      <c r="N1252" t="s">
        <v>165</v>
      </c>
      <c r="P1252" t="s">
        <v>165</v>
      </c>
      <c r="Q1252" t="s">
        <v>165</v>
      </c>
      <c r="U1252">
        <v>0.0</v>
      </c>
    </row>
    <row r="1253">
      <c r="A1253" t="s">
        <v>165</v>
      </c>
      <c r="B1253" t="s">
        <v>165</v>
      </c>
      <c r="C1253" t="s">
        <v>165</v>
      </c>
      <c r="E1253" t="s">
        <v>165</v>
      </c>
      <c r="F1253" t="s">
        <v>165</v>
      </c>
      <c r="J1253">
        <v>0.0</v>
      </c>
      <c r="L1253" t="s">
        <v>165</v>
      </c>
      <c r="M1253" t="s">
        <v>165</v>
      </c>
      <c r="N1253" t="s">
        <v>165</v>
      </c>
      <c r="P1253" t="s">
        <v>165</v>
      </c>
      <c r="Q1253" t="s">
        <v>165</v>
      </c>
      <c r="U1253">
        <v>0.0</v>
      </c>
    </row>
    <row r="1254">
      <c r="A1254" t="s">
        <v>165</v>
      </c>
      <c r="B1254" t="s">
        <v>165</v>
      </c>
      <c r="C1254" t="s">
        <v>165</v>
      </c>
      <c r="E1254" t="s">
        <v>165</v>
      </c>
      <c r="F1254" t="s">
        <v>165</v>
      </c>
      <c r="J1254">
        <v>0.0</v>
      </c>
      <c r="L1254" t="s">
        <v>165</v>
      </c>
      <c r="M1254" t="s">
        <v>165</v>
      </c>
      <c r="N1254" t="s">
        <v>165</v>
      </c>
      <c r="P1254" t="s">
        <v>165</v>
      </c>
      <c r="Q1254" t="s">
        <v>165</v>
      </c>
      <c r="U1254">
        <v>0.0</v>
      </c>
    </row>
    <row r="1255">
      <c r="A1255" t="s">
        <v>165</v>
      </c>
      <c r="B1255" t="s">
        <v>165</v>
      </c>
      <c r="C1255" t="s">
        <v>165</v>
      </c>
      <c r="E1255" t="s">
        <v>165</v>
      </c>
      <c r="F1255" t="s">
        <v>165</v>
      </c>
      <c r="J1255">
        <v>0.0</v>
      </c>
      <c r="L1255" t="s">
        <v>165</v>
      </c>
      <c r="M1255" t="s">
        <v>165</v>
      </c>
      <c r="N1255" t="s">
        <v>165</v>
      </c>
      <c r="P1255" t="s">
        <v>165</v>
      </c>
      <c r="Q1255" t="s">
        <v>165</v>
      </c>
      <c r="U1255">
        <v>0.0</v>
      </c>
    </row>
    <row r="1256">
      <c r="A1256" t="s">
        <v>165</v>
      </c>
      <c r="B1256" t="s">
        <v>165</v>
      </c>
      <c r="C1256" t="s">
        <v>165</v>
      </c>
      <c r="E1256" t="s">
        <v>165</v>
      </c>
      <c r="F1256" t="s">
        <v>165</v>
      </c>
      <c r="J1256">
        <v>0.0</v>
      </c>
      <c r="L1256" t="s">
        <v>165</v>
      </c>
      <c r="M1256" t="s">
        <v>165</v>
      </c>
      <c r="N1256" t="s">
        <v>165</v>
      </c>
      <c r="P1256" t="s">
        <v>165</v>
      </c>
      <c r="Q1256" t="s">
        <v>165</v>
      </c>
      <c r="U1256">
        <v>0.0</v>
      </c>
    </row>
    <row r="1257">
      <c r="A1257" t="s">
        <v>165</v>
      </c>
      <c r="B1257" t="s">
        <v>165</v>
      </c>
      <c r="C1257" t="s">
        <v>165</v>
      </c>
      <c r="E1257" t="s">
        <v>165</v>
      </c>
      <c r="F1257" t="s">
        <v>165</v>
      </c>
      <c r="J1257">
        <v>0.0</v>
      </c>
      <c r="L1257" t="s">
        <v>165</v>
      </c>
      <c r="M1257" t="s">
        <v>165</v>
      </c>
      <c r="N1257" t="s">
        <v>165</v>
      </c>
      <c r="P1257" t="s">
        <v>165</v>
      </c>
      <c r="Q1257" t="s">
        <v>165</v>
      </c>
      <c r="U1257">
        <v>0.0</v>
      </c>
    </row>
    <row r="1258">
      <c r="A1258" t="s">
        <v>165</v>
      </c>
      <c r="B1258" t="s">
        <v>165</v>
      </c>
      <c r="C1258" t="s">
        <v>165</v>
      </c>
      <c r="E1258" t="s">
        <v>165</v>
      </c>
      <c r="F1258" t="s">
        <v>165</v>
      </c>
      <c r="J1258">
        <v>0.0</v>
      </c>
      <c r="L1258" t="s">
        <v>165</v>
      </c>
      <c r="M1258" t="s">
        <v>165</v>
      </c>
      <c r="N1258" t="s">
        <v>165</v>
      </c>
      <c r="P1258" t="s">
        <v>165</v>
      </c>
      <c r="Q1258" t="s">
        <v>165</v>
      </c>
      <c r="U1258">
        <v>0.0</v>
      </c>
    </row>
    <row r="1259">
      <c r="A1259" t="s">
        <v>165</v>
      </c>
      <c r="B1259" t="s">
        <v>165</v>
      </c>
      <c r="C1259" t="s">
        <v>165</v>
      </c>
      <c r="E1259" t="s">
        <v>165</v>
      </c>
      <c r="F1259" t="s">
        <v>165</v>
      </c>
      <c r="J1259">
        <v>0.0</v>
      </c>
      <c r="L1259" t="s">
        <v>165</v>
      </c>
      <c r="M1259" t="s">
        <v>165</v>
      </c>
      <c r="N1259" t="s">
        <v>165</v>
      </c>
      <c r="P1259" t="s">
        <v>165</v>
      </c>
      <c r="Q1259" t="s">
        <v>165</v>
      </c>
      <c r="U1259">
        <v>0.0</v>
      </c>
    </row>
    <row r="1260">
      <c r="A1260" t="s">
        <v>165</v>
      </c>
      <c r="B1260" t="s">
        <v>165</v>
      </c>
      <c r="C1260" t="s">
        <v>165</v>
      </c>
      <c r="E1260" t="s">
        <v>165</v>
      </c>
      <c r="F1260" t="s">
        <v>165</v>
      </c>
      <c r="J1260">
        <v>0.0</v>
      </c>
      <c r="L1260" t="s">
        <v>165</v>
      </c>
      <c r="M1260" t="s">
        <v>165</v>
      </c>
      <c r="N1260" t="s">
        <v>165</v>
      </c>
      <c r="P1260" t="s">
        <v>165</v>
      </c>
      <c r="Q1260" t="s">
        <v>165</v>
      </c>
      <c r="U1260">
        <v>0.0</v>
      </c>
    </row>
    <row r="1261">
      <c r="A1261" t="s">
        <v>165</v>
      </c>
      <c r="B1261" t="s">
        <v>165</v>
      </c>
      <c r="C1261" t="s">
        <v>165</v>
      </c>
      <c r="E1261" t="s">
        <v>165</v>
      </c>
      <c r="F1261" t="s">
        <v>165</v>
      </c>
      <c r="J1261">
        <v>0.0</v>
      </c>
      <c r="L1261" t="s">
        <v>165</v>
      </c>
      <c r="M1261" t="s">
        <v>165</v>
      </c>
      <c r="N1261" t="s">
        <v>165</v>
      </c>
      <c r="P1261" t="s">
        <v>165</v>
      </c>
      <c r="Q1261" t="s">
        <v>165</v>
      </c>
      <c r="U1261">
        <v>0.0</v>
      </c>
    </row>
    <row r="1262">
      <c r="A1262" t="s">
        <v>165</v>
      </c>
      <c r="B1262" t="s">
        <v>165</v>
      </c>
      <c r="C1262" t="s">
        <v>165</v>
      </c>
      <c r="E1262" t="s">
        <v>165</v>
      </c>
      <c r="F1262" t="s">
        <v>165</v>
      </c>
      <c r="J1262">
        <v>0.0</v>
      </c>
      <c r="L1262" t="s">
        <v>165</v>
      </c>
      <c r="M1262" t="s">
        <v>165</v>
      </c>
      <c r="N1262" t="s">
        <v>165</v>
      </c>
      <c r="P1262" t="s">
        <v>165</v>
      </c>
      <c r="Q1262" t="s">
        <v>165</v>
      </c>
      <c r="U1262">
        <v>0.0</v>
      </c>
    </row>
    <row r="1263">
      <c r="A1263" t="s">
        <v>165</v>
      </c>
      <c r="B1263" t="s">
        <v>165</v>
      </c>
      <c r="C1263" t="s">
        <v>165</v>
      </c>
      <c r="E1263" t="s">
        <v>165</v>
      </c>
      <c r="F1263" t="s">
        <v>165</v>
      </c>
      <c r="J1263">
        <v>0.0</v>
      </c>
      <c r="L1263" t="s">
        <v>165</v>
      </c>
      <c r="M1263" t="s">
        <v>165</v>
      </c>
      <c r="N1263" t="s">
        <v>165</v>
      </c>
      <c r="P1263" t="s">
        <v>165</v>
      </c>
      <c r="Q1263" t="s">
        <v>165</v>
      </c>
      <c r="U1263">
        <v>0.0</v>
      </c>
    </row>
    <row r="1264">
      <c r="A1264" t="s">
        <v>165</v>
      </c>
      <c r="B1264" t="s">
        <v>165</v>
      </c>
      <c r="C1264" t="s">
        <v>165</v>
      </c>
      <c r="E1264" t="s">
        <v>165</v>
      </c>
      <c r="F1264" t="s">
        <v>165</v>
      </c>
      <c r="J1264">
        <v>0.0</v>
      </c>
      <c r="L1264" t="s">
        <v>165</v>
      </c>
      <c r="M1264" t="s">
        <v>165</v>
      </c>
      <c r="N1264" t="s">
        <v>165</v>
      </c>
      <c r="P1264" t="s">
        <v>165</v>
      </c>
      <c r="Q1264" t="s">
        <v>165</v>
      </c>
      <c r="U1264">
        <v>0.0</v>
      </c>
    </row>
    <row r="1265">
      <c r="A1265" t="s">
        <v>165</v>
      </c>
      <c r="B1265" t="s">
        <v>165</v>
      </c>
      <c r="C1265" t="s">
        <v>165</v>
      </c>
      <c r="E1265" t="s">
        <v>165</v>
      </c>
      <c r="F1265" t="s">
        <v>165</v>
      </c>
      <c r="J1265">
        <v>0.0</v>
      </c>
      <c r="L1265" t="s">
        <v>165</v>
      </c>
      <c r="M1265" t="s">
        <v>165</v>
      </c>
      <c r="N1265" t="s">
        <v>165</v>
      </c>
      <c r="P1265" t="s">
        <v>165</v>
      </c>
      <c r="Q1265" t="s">
        <v>165</v>
      </c>
      <c r="U1265">
        <v>0.0</v>
      </c>
    </row>
    <row r="1266">
      <c r="A1266" t="s">
        <v>165</v>
      </c>
      <c r="B1266" t="s">
        <v>165</v>
      </c>
      <c r="C1266" t="s">
        <v>165</v>
      </c>
      <c r="E1266" t="s">
        <v>165</v>
      </c>
      <c r="F1266" t="s">
        <v>165</v>
      </c>
      <c r="J1266">
        <v>0.0</v>
      </c>
      <c r="L1266" t="s">
        <v>165</v>
      </c>
      <c r="M1266" t="s">
        <v>165</v>
      </c>
      <c r="N1266" t="s">
        <v>165</v>
      </c>
      <c r="P1266" t="s">
        <v>165</v>
      </c>
      <c r="Q1266" t="s">
        <v>165</v>
      </c>
      <c r="U1266">
        <v>0.0</v>
      </c>
    </row>
    <row r="1267">
      <c r="A1267" t="s">
        <v>165</v>
      </c>
      <c r="B1267" t="s">
        <v>165</v>
      </c>
      <c r="C1267" t="s">
        <v>165</v>
      </c>
      <c r="E1267" t="s">
        <v>165</v>
      </c>
      <c r="F1267" t="s">
        <v>165</v>
      </c>
      <c r="J1267">
        <v>0.0</v>
      </c>
      <c r="L1267" t="s">
        <v>165</v>
      </c>
      <c r="M1267" t="s">
        <v>165</v>
      </c>
      <c r="N1267" t="s">
        <v>165</v>
      </c>
      <c r="P1267" t="s">
        <v>165</v>
      </c>
      <c r="Q1267" t="s">
        <v>165</v>
      </c>
      <c r="U1267">
        <v>0.0</v>
      </c>
    </row>
    <row r="1268">
      <c r="A1268" t="s">
        <v>165</v>
      </c>
      <c r="B1268" t="s">
        <v>165</v>
      </c>
      <c r="C1268" t="s">
        <v>165</v>
      </c>
      <c r="E1268" t="s">
        <v>165</v>
      </c>
      <c r="F1268" t="s">
        <v>165</v>
      </c>
      <c r="J1268">
        <v>0.0</v>
      </c>
      <c r="L1268" t="s">
        <v>165</v>
      </c>
      <c r="M1268" t="s">
        <v>165</v>
      </c>
      <c r="N1268" t="s">
        <v>165</v>
      </c>
      <c r="P1268" t="s">
        <v>165</v>
      </c>
      <c r="Q1268" t="s">
        <v>165</v>
      </c>
      <c r="U1268">
        <v>0.0</v>
      </c>
    </row>
    <row r="1269">
      <c r="A1269" t="s">
        <v>165</v>
      </c>
      <c r="B1269" t="s">
        <v>165</v>
      </c>
      <c r="C1269" t="s">
        <v>165</v>
      </c>
      <c r="E1269" t="s">
        <v>165</v>
      </c>
      <c r="F1269" t="s">
        <v>165</v>
      </c>
      <c r="J1269">
        <v>0.0</v>
      </c>
      <c r="L1269" t="s">
        <v>165</v>
      </c>
      <c r="M1269" t="s">
        <v>165</v>
      </c>
      <c r="N1269" t="s">
        <v>165</v>
      </c>
      <c r="P1269" t="s">
        <v>165</v>
      </c>
      <c r="Q1269" t="s">
        <v>165</v>
      </c>
      <c r="U1269">
        <v>0.0</v>
      </c>
    </row>
    <row r="1270">
      <c r="A1270" t="s">
        <v>165</v>
      </c>
      <c r="B1270" t="s">
        <v>165</v>
      </c>
      <c r="C1270" t="s">
        <v>165</v>
      </c>
      <c r="E1270" t="s">
        <v>165</v>
      </c>
      <c r="F1270" t="s">
        <v>165</v>
      </c>
      <c r="J1270">
        <v>0.0</v>
      </c>
      <c r="L1270" t="s">
        <v>165</v>
      </c>
      <c r="M1270" t="s">
        <v>165</v>
      </c>
      <c r="N1270" t="s">
        <v>165</v>
      </c>
      <c r="P1270" t="s">
        <v>165</v>
      </c>
      <c r="Q1270" t="s">
        <v>165</v>
      </c>
      <c r="U1270">
        <v>0.0</v>
      </c>
    </row>
    <row r="1271">
      <c r="A1271" t="s">
        <v>165</v>
      </c>
      <c r="B1271" t="s">
        <v>165</v>
      </c>
      <c r="C1271" t="s">
        <v>165</v>
      </c>
      <c r="E1271" t="s">
        <v>165</v>
      </c>
      <c r="F1271" t="s">
        <v>165</v>
      </c>
      <c r="J1271">
        <v>0.0</v>
      </c>
      <c r="L1271" t="s">
        <v>165</v>
      </c>
      <c r="M1271" t="s">
        <v>165</v>
      </c>
      <c r="N1271" t="s">
        <v>165</v>
      </c>
      <c r="P1271" t="s">
        <v>165</v>
      </c>
      <c r="Q1271" t="s">
        <v>165</v>
      </c>
      <c r="U1271">
        <v>0.0</v>
      </c>
    </row>
    <row r="1272">
      <c r="A1272" t="s">
        <v>165</v>
      </c>
      <c r="B1272" t="s">
        <v>165</v>
      </c>
      <c r="C1272" t="s">
        <v>165</v>
      </c>
      <c r="E1272" t="s">
        <v>165</v>
      </c>
      <c r="F1272" t="s">
        <v>165</v>
      </c>
      <c r="J1272">
        <v>0.0</v>
      </c>
      <c r="L1272" t="s">
        <v>165</v>
      </c>
      <c r="M1272" t="s">
        <v>165</v>
      </c>
      <c r="N1272" t="s">
        <v>165</v>
      </c>
      <c r="P1272" t="s">
        <v>165</v>
      </c>
      <c r="Q1272" t="s">
        <v>165</v>
      </c>
      <c r="U1272">
        <v>0.0</v>
      </c>
    </row>
    <row r="1273">
      <c r="A1273" t="s">
        <v>165</v>
      </c>
      <c r="B1273" t="s">
        <v>165</v>
      </c>
      <c r="C1273" t="s">
        <v>165</v>
      </c>
      <c r="E1273" t="s">
        <v>165</v>
      </c>
      <c r="F1273" t="s">
        <v>165</v>
      </c>
      <c r="J1273">
        <v>0.0</v>
      </c>
      <c r="L1273" t="s">
        <v>165</v>
      </c>
      <c r="M1273" t="s">
        <v>165</v>
      </c>
      <c r="N1273" t="s">
        <v>165</v>
      </c>
      <c r="P1273" t="s">
        <v>165</v>
      </c>
      <c r="Q1273" t="s">
        <v>165</v>
      </c>
      <c r="U1273">
        <v>0.0</v>
      </c>
    </row>
    <row r="1274">
      <c r="A1274" t="s">
        <v>165</v>
      </c>
      <c r="B1274" t="s">
        <v>165</v>
      </c>
      <c r="C1274" t="s">
        <v>165</v>
      </c>
      <c r="E1274" t="s">
        <v>165</v>
      </c>
      <c r="F1274" t="s">
        <v>165</v>
      </c>
      <c r="J1274">
        <v>0.0</v>
      </c>
      <c r="L1274" t="s">
        <v>165</v>
      </c>
      <c r="M1274" t="s">
        <v>165</v>
      </c>
      <c r="N1274" t="s">
        <v>165</v>
      </c>
      <c r="P1274" t="s">
        <v>165</v>
      </c>
      <c r="Q1274" t="s">
        <v>165</v>
      </c>
      <c r="U1274">
        <v>0.0</v>
      </c>
    </row>
    <row r="1275">
      <c r="A1275" t="s">
        <v>165</v>
      </c>
      <c r="B1275" t="s">
        <v>165</v>
      </c>
      <c r="C1275" t="s">
        <v>165</v>
      </c>
      <c r="E1275" t="s">
        <v>165</v>
      </c>
      <c r="F1275" t="s">
        <v>165</v>
      </c>
      <c r="J1275">
        <v>0.0</v>
      </c>
      <c r="L1275" t="s">
        <v>165</v>
      </c>
      <c r="M1275" t="s">
        <v>165</v>
      </c>
      <c r="N1275" t="s">
        <v>165</v>
      </c>
      <c r="P1275" t="s">
        <v>165</v>
      </c>
      <c r="Q1275" t="s">
        <v>165</v>
      </c>
      <c r="U1275">
        <v>0.0</v>
      </c>
    </row>
    <row r="1276">
      <c r="A1276" t="s">
        <v>165</v>
      </c>
      <c r="B1276" t="s">
        <v>165</v>
      </c>
      <c r="C1276" t="s">
        <v>165</v>
      </c>
      <c r="E1276" t="s">
        <v>165</v>
      </c>
      <c r="F1276" t="s">
        <v>165</v>
      </c>
      <c r="J1276">
        <v>0.0</v>
      </c>
      <c r="L1276" t="s">
        <v>165</v>
      </c>
      <c r="M1276" t="s">
        <v>165</v>
      </c>
      <c r="N1276" t="s">
        <v>165</v>
      </c>
      <c r="P1276" t="s">
        <v>165</v>
      </c>
      <c r="Q1276" t="s">
        <v>165</v>
      </c>
      <c r="U1276">
        <v>0.0</v>
      </c>
    </row>
    <row r="1277">
      <c r="A1277" t="s">
        <v>165</v>
      </c>
      <c r="B1277" t="s">
        <v>165</v>
      </c>
      <c r="C1277" t="s">
        <v>165</v>
      </c>
      <c r="E1277" t="s">
        <v>165</v>
      </c>
      <c r="F1277" t="s">
        <v>165</v>
      </c>
      <c r="J1277">
        <v>0.0</v>
      </c>
      <c r="L1277" t="s">
        <v>165</v>
      </c>
      <c r="M1277" t="s">
        <v>165</v>
      </c>
      <c r="N1277" t="s">
        <v>165</v>
      </c>
      <c r="P1277" t="s">
        <v>165</v>
      </c>
      <c r="Q1277" t="s">
        <v>165</v>
      </c>
      <c r="U1277">
        <v>0.0</v>
      </c>
    </row>
    <row r="1278">
      <c r="A1278" t="s">
        <v>165</v>
      </c>
      <c r="B1278" t="s">
        <v>165</v>
      </c>
      <c r="C1278" t="s">
        <v>165</v>
      </c>
      <c r="E1278" t="s">
        <v>165</v>
      </c>
      <c r="F1278" t="s">
        <v>165</v>
      </c>
      <c r="J1278">
        <v>0.0</v>
      </c>
      <c r="L1278" t="s">
        <v>165</v>
      </c>
      <c r="M1278" t="s">
        <v>165</v>
      </c>
      <c r="N1278" t="s">
        <v>165</v>
      </c>
      <c r="P1278" t="s">
        <v>165</v>
      </c>
      <c r="Q1278" t="s">
        <v>165</v>
      </c>
      <c r="U1278">
        <v>0.0</v>
      </c>
    </row>
    <row r="1279">
      <c r="A1279" t="s">
        <v>165</v>
      </c>
      <c r="B1279" t="s">
        <v>165</v>
      </c>
      <c r="C1279" t="s">
        <v>165</v>
      </c>
      <c r="E1279" t="s">
        <v>165</v>
      </c>
      <c r="F1279" t="s">
        <v>165</v>
      </c>
      <c r="J1279">
        <v>0.0</v>
      </c>
      <c r="L1279" t="s">
        <v>165</v>
      </c>
      <c r="M1279" t="s">
        <v>165</v>
      </c>
      <c r="N1279" t="s">
        <v>165</v>
      </c>
      <c r="P1279" t="s">
        <v>165</v>
      </c>
      <c r="Q1279" t="s">
        <v>165</v>
      </c>
      <c r="U1279">
        <v>0.0</v>
      </c>
    </row>
    <row r="1280">
      <c r="A1280" t="s">
        <v>165</v>
      </c>
      <c r="B1280" t="s">
        <v>165</v>
      </c>
      <c r="C1280" t="s">
        <v>165</v>
      </c>
      <c r="E1280" t="s">
        <v>165</v>
      </c>
      <c r="F1280" t="s">
        <v>165</v>
      </c>
      <c r="J1280">
        <v>0.0</v>
      </c>
      <c r="L1280" t="s">
        <v>165</v>
      </c>
      <c r="M1280" t="s">
        <v>165</v>
      </c>
      <c r="N1280" t="s">
        <v>165</v>
      </c>
      <c r="P1280" t="s">
        <v>165</v>
      </c>
      <c r="Q1280" t="s">
        <v>165</v>
      </c>
      <c r="U1280">
        <v>0.0</v>
      </c>
    </row>
    <row r="1281">
      <c r="A1281" t="s">
        <v>165</v>
      </c>
      <c r="B1281" t="s">
        <v>165</v>
      </c>
      <c r="C1281" t="s">
        <v>165</v>
      </c>
      <c r="E1281" t="s">
        <v>165</v>
      </c>
      <c r="F1281" t="s">
        <v>165</v>
      </c>
      <c r="J1281">
        <v>0.0</v>
      </c>
      <c r="L1281" t="s">
        <v>165</v>
      </c>
      <c r="M1281" t="s">
        <v>165</v>
      </c>
      <c r="N1281" t="s">
        <v>165</v>
      </c>
      <c r="P1281" t="s">
        <v>165</v>
      </c>
      <c r="Q1281" t="s">
        <v>165</v>
      </c>
      <c r="U1281">
        <v>0.0</v>
      </c>
    </row>
    <row r="1282">
      <c r="A1282" t="s">
        <v>165</v>
      </c>
      <c r="B1282" t="s">
        <v>165</v>
      </c>
      <c r="C1282" t="s">
        <v>165</v>
      </c>
      <c r="E1282" t="s">
        <v>165</v>
      </c>
      <c r="F1282" t="s">
        <v>165</v>
      </c>
      <c r="J1282">
        <v>0.0</v>
      </c>
      <c r="L1282" t="s">
        <v>165</v>
      </c>
      <c r="M1282" t="s">
        <v>165</v>
      </c>
      <c r="N1282" t="s">
        <v>165</v>
      </c>
      <c r="P1282" t="s">
        <v>165</v>
      </c>
      <c r="Q1282" t="s">
        <v>165</v>
      </c>
      <c r="U1282">
        <v>0.0</v>
      </c>
    </row>
    <row r="1283">
      <c r="A1283" t="s">
        <v>165</v>
      </c>
      <c r="B1283" t="s">
        <v>165</v>
      </c>
      <c r="C1283" t="s">
        <v>165</v>
      </c>
      <c r="E1283" t="s">
        <v>165</v>
      </c>
      <c r="F1283" t="s">
        <v>165</v>
      </c>
      <c r="J1283">
        <v>0.0</v>
      </c>
      <c r="L1283" t="s">
        <v>165</v>
      </c>
      <c r="M1283" t="s">
        <v>165</v>
      </c>
      <c r="N1283" t="s">
        <v>165</v>
      </c>
      <c r="P1283" t="s">
        <v>165</v>
      </c>
      <c r="Q1283" t="s">
        <v>165</v>
      </c>
      <c r="U1283">
        <v>0.0</v>
      </c>
    </row>
    <row r="1284">
      <c r="A1284" t="s">
        <v>165</v>
      </c>
      <c r="B1284" t="s">
        <v>165</v>
      </c>
      <c r="C1284" t="s">
        <v>165</v>
      </c>
      <c r="E1284" t="s">
        <v>165</v>
      </c>
      <c r="F1284" t="s">
        <v>165</v>
      </c>
      <c r="J1284">
        <v>0.0</v>
      </c>
      <c r="L1284" t="s">
        <v>165</v>
      </c>
      <c r="M1284" t="s">
        <v>165</v>
      </c>
      <c r="N1284" t="s">
        <v>165</v>
      </c>
      <c r="P1284" t="s">
        <v>165</v>
      </c>
      <c r="Q1284" t="s">
        <v>165</v>
      </c>
      <c r="U1284">
        <v>0.0</v>
      </c>
    </row>
    <row r="1285">
      <c r="A1285" t="s">
        <v>165</v>
      </c>
      <c r="B1285" t="s">
        <v>165</v>
      </c>
      <c r="C1285" t="s">
        <v>165</v>
      </c>
      <c r="E1285" t="s">
        <v>165</v>
      </c>
      <c r="F1285" t="s">
        <v>165</v>
      </c>
      <c r="J1285">
        <v>0.0</v>
      </c>
      <c r="L1285" t="s">
        <v>165</v>
      </c>
      <c r="M1285" t="s">
        <v>165</v>
      </c>
      <c r="N1285" t="s">
        <v>165</v>
      </c>
      <c r="P1285" t="s">
        <v>165</v>
      </c>
      <c r="Q1285" t="s">
        <v>165</v>
      </c>
      <c r="U1285">
        <v>0.0</v>
      </c>
    </row>
    <row r="1286">
      <c r="A1286" t="s">
        <v>165</v>
      </c>
      <c r="B1286" t="s">
        <v>165</v>
      </c>
      <c r="C1286" t="s">
        <v>165</v>
      </c>
      <c r="E1286" t="s">
        <v>165</v>
      </c>
      <c r="F1286" t="s">
        <v>165</v>
      </c>
      <c r="J1286">
        <v>0.0</v>
      </c>
      <c r="L1286" t="s">
        <v>165</v>
      </c>
      <c r="M1286" t="s">
        <v>165</v>
      </c>
      <c r="N1286" t="s">
        <v>165</v>
      </c>
      <c r="P1286" t="s">
        <v>165</v>
      </c>
      <c r="Q1286" t="s">
        <v>165</v>
      </c>
      <c r="U1286">
        <v>0.0</v>
      </c>
    </row>
    <row r="1287">
      <c r="A1287" t="s">
        <v>165</v>
      </c>
      <c r="B1287" t="s">
        <v>165</v>
      </c>
      <c r="C1287" t="s">
        <v>165</v>
      </c>
      <c r="E1287" t="s">
        <v>165</v>
      </c>
      <c r="F1287" t="s">
        <v>165</v>
      </c>
      <c r="J1287">
        <v>0.0</v>
      </c>
      <c r="L1287" t="s">
        <v>165</v>
      </c>
      <c r="M1287" t="s">
        <v>165</v>
      </c>
      <c r="N1287" t="s">
        <v>165</v>
      </c>
      <c r="P1287" t="s">
        <v>165</v>
      </c>
      <c r="Q1287" t="s">
        <v>165</v>
      </c>
      <c r="U1287">
        <v>0.0</v>
      </c>
    </row>
    <row r="1288">
      <c r="A1288" t="s">
        <v>165</v>
      </c>
      <c r="B1288" t="s">
        <v>165</v>
      </c>
      <c r="C1288" t="s">
        <v>165</v>
      </c>
      <c r="E1288" t="s">
        <v>165</v>
      </c>
      <c r="F1288" t="s">
        <v>165</v>
      </c>
      <c r="J1288">
        <v>0.0</v>
      </c>
      <c r="L1288" t="s">
        <v>165</v>
      </c>
      <c r="M1288" t="s">
        <v>165</v>
      </c>
      <c r="N1288" t="s">
        <v>165</v>
      </c>
      <c r="P1288" t="s">
        <v>165</v>
      </c>
      <c r="Q1288" t="s">
        <v>165</v>
      </c>
      <c r="U1288">
        <v>0.0</v>
      </c>
    </row>
    <row r="1289">
      <c r="A1289" t="s">
        <v>165</v>
      </c>
      <c r="B1289" t="s">
        <v>165</v>
      </c>
      <c r="C1289" t="s">
        <v>165</v>
      </c>
      <c r="E1289" t="s">
        <v>165</v>
      </c>
      <c r="F1289" t="s">
        <v>165</v>
      </c>
      <c r="J1289">
        <v>0.0</v>
      </c>
      <c r="L1289" t="s">
        <v>165</v>
      </c>
      <c r="M1289" t="s">
        <v>165</v>
      </c>
      <c r="N1289" t="s">
        <v>165</v>
      </c>
      <c r="P1289" t="s">
        <v>165</v>
      </c>
      <c r="Q1289" t="s">
        <v>165</v>
      </c>
      <c r="U1289">
        <v>0.0</v>
      </c>
    </row>
    <row r="1290">
      <c r="A1290" t="s">
        <v>165</v>
      </c>
      <c r="B1290" t="s">
        <v>165</v>
      </c>
      <c r="C1290" t="s">
        <v>165</v>
      </c>
      <c r="E1290" t="s">
        <v>165</v>
      </c>
      <c r="F1290" t="s">
        <v>165</v>
      </c>
      <c r="J1290">
        <v>0.0</v>
      </c>
      <c r="L1290" t="s">
        <v>165</v>
      </c>
      <c r="M1290" t="s">
        <v>165</v>
      </c>
      <c r="N1290" t="s">
        <v>165</v>
      </c>
      <c r="P1290" t="s">
        <v>165</v>
      </c>
      <c r="Q1290" t="s">
        <v>165</v>
      </c>
      <c r="U1290">
        <v>0.0</v>
      </c>
    </row>
    <row r="1291">
      <c r="A1291" t="s">
        <v>165</v>
      </c>
      <c r="B1291" t="s">
        <v>165</v>
      </c>
      <c r="C1291" t="s">
        <v>165</v>
      </c>
      <c r="E1291" t="s">
        <v>165</v>
      </c>
      <c r="F1291" t="s">
        <v>165</v>
      </c>
      <c r="J1291">
        <v>0.0</v>
      </c>
      <c r="L1291" t="s">
        <v>165</v>
      </c>
      <c r="M1291" t="s">
        <v>165</v>
      </c>
      <c r="N1291" t="s">
        <v>165</v>
      </c>
      <c r="P1291" t="s">
        <v>165</v>
      </c>
      <c r="Q1291" t="s">
        <v>165</v>
      </c>
      <c r="U1291">
        <v>0.0</v>
      </c>
    </row>
    <row r="1292">
      <c r="A1292" t="s">
        <v>165</v>
      </c>
      <c r="B1292" t="s">
        <v>165</v>
      </c>
      <c r="C1292" t="s">
        <v>165</v>
      </c>
      <c r="E1292" t="s">
        <v>165</v>
      </c>
      <c r="F1292" t="s">
        <v>165</v>
      </c>
      <c r="J1292">
        <v>0.0</v>
      </c>
      <c r="L1292" t="s">
        <v>165</v>
      </c>
      <c r="M1292" t="s">
        <v>165</v>
      </c>
      <c r="N1292" t="s">
        <v>165</v>
      </c>
      <c r="P1292" t="s">
        <v>165</v>
      </c>
      <c r="Q1292" t="s">
        <v>165</v>
      </c>
      <c r="U1292">
        <v>0.0</v>
      </c>
    </row>
    <row r="1293">
      <c r="A1293" t="s">
        <v>165</v>
      </c>
      <c r="B1293" t="s">
        <v>165</v>
      </c>
      <c r="C1293" t="s">
        <v>165</v>
      </c>
      <c r="E1293" t="s">
        <v>165</v>
      </c>
      <c r="F1293" t="s">
        <v>165</v>
      </c>
      <c r="J1293">
        <v>0.0</v>
      </c>
      <c r="L1293" t="s">
        <v>165</v>
      </c>
      <c r="M1293" t="s">
        <v>165</v>
      </c>
      <c r="N1293" t="s">
        <v>165</v>
      </c>
      <c r="P1293" t="s">
        <v>165</v>
      </c>
      <c r="Q1293" t="s">
        <v>165</v>
      </c>
      <c r="U1293">
        <v>0.0</v>
      </c>
    </row>
    <row r="1294">
      <c r="A1294" t="s">
        <v>165</v>
      </c>
      <c r="B1294" t="s">
        <v>165</v>
      </c>
      <c r="C1294" t="s">
        <v>165</v>
      </c>
      <c r="E1294" t="s">
        <v>165</v>
      </c>
      <c r="F1294" t="s">
        <v>165</v>
      </c>
      <c r="J1294">
        <v>0.0</v>
      </c>
      <c r="L1294" t="s">
        <v>165</v>
      </c>
      <c r="M1294" t="s">
        <v>165</v>
      </c>
      <c r="N1294" t="s">
        <v>165</v>
      </c>
      <c r="P1294" t="s">
        <v>165</v>
      </c>
      <c r="Q1294" t="s">
        <v>165</v>
      </c>
      <c r="U1294">
        <v>0.0</v>
      </c>
    </row>
    <row r="1295">
      <c r="A1295" t="s">
        <v>165</v>
      </c>
      <c r="B1295" t="s">
        <v>165</v>
      </c>
      <c r="C1295" t="s">
        <v>165</v>
      </c>
      <c r="E1295" t="s">
        <v>165</v>
      </c>
      <c r="F1295" t="s">
        <v>165</v>
      </c>
      <c r="J1295">
        <v>0.0</v>
      </c>
      <c r="L1295" t="s">
        <v>165</v>
      </c>
      <c r="M1295" t="s">
        <v>165</v>
      </c>
      <c r="N1295" t="s">
        <v>165</v>
      </c>
      <c r="P1295" t="s">
        <v>165</v>
      </c>
      <c r="Q1295" t="s">
        <v>165</v>
      </c>
      <c r="U1295">
        <v>0.0</v>
      </c>
    </row>
    <row r="1296">
      <c r="A1296" t="s">
        <v>165</v>
      </c>
      <c r="B1296" t="s">
        <v>165</v>
      </c>
      <c r="C1296" t="s">
        <v>165</v>
      </c>
      <c r="E1296" t="s">
        <v>165</v>
      </c>
      <c r="F1296" t="s">
        <v>165</v>
      </c>
      <c r="J1296">
        <v>0.0</v>
      </c>
      <c r="L1296" t="s">
        <v>165</v>
      </c>
      <c r="M1296" t="s">
        <v>165</v>
      </c>
      <c r="N1296" t="s">
        <v>165</v>
      </c>
      <c r="P1296" t="s">
        <v>165</v>
      </c>
      <c r="Q1296" t="s">
        <v>165</v>
      </c>
      <c r="U1296">
        <v>0.0</v>
      </c>
    </row>
    <row r="1297">
      <c r="A1297" t="s">
        <v>165</v>
      </c>
      <c r="B1297" t="s">
        <v>165</v>
      </c>
      <c r="C1297" t="s">
        <v>165</v>
      </c>
      <c r="E1297" t="s">
        <v>165</v>
      </c>
      <c r="F1297" t="s">
        <v>165</v>
      </c>
      <c r="J1297">
        <v>0.0</v>
      </c>
      <c r="L1297" t="s">
        <v>165</v>
      </c>
      <c r="M1297" t="s">
        <v>165</v>
      </c>
      <c r="N1297" t="s">
        <v>165</v>
      </c>
      <c r="P1297" t="s">
        <v>165</v>
      </c>
      <c r="Q1297" t="s">
        <v>165</v>
      </c>
      <c r="U1297">
        <v>0.0</v>
      </c>
    </row>
    <row r="1298">
      <c r="A1298" t="s">
        <v>165</v>
      </c>
      <c r="B1298" t="s">
        <v>165</v>
      </c>
      <c r="C1298" t="s">
        <v>165</v>
      </c>
      <c r="E1298" t="s">
        <v>165</v>
      </c>
      <c r="F1298" t="s">
        <v>165</v>
      </c>
      <c r="J1298">
        <v>0.0</v>
      </c>
      <c r="L1298" t="s">
        <v>165</v>
      </c>
      <c r="M1298" t="s">
        <v>165</v>
      </c>
      <c r="N1298" t="s">
        <v>165</v>
      </c>
      <c r="P1298" t="s">
        <v>165</v>
      </c>
      <c r="Q1298" t="s">
        <v>165</v>
      </c>
      <c r="U1298">
        <v>0.0</v>
      </c>
    </row>
    <row r="1299">
      <c r="A1299" t="s">
        <v>165</v>
      </c>
      <c r="B1299" t="s">
        <v>165</v>
      </c>
      <c r="C1299" t="s">
        <v>165</v>
      </c>
      <c r="E1299" t="s">
        <v>165</v>
      </c>
      <c r="F1299" t="s">
        <v>165</v>
      </c>
      <c r="J1299">
        <v>0.0</v>
      </c>
      <c r="L1299" t="s">
        <v>165</v>
      </c>
      <c r="M1299" t="s">
        <v>165</v>
      </c>
      <c r="N1299" t="s">
        <v>165</v>
      </c>
      <c r="P1299" t="s">
        <v>165</v>
      </c>
      <c r="Q1299" t="s">
        <v>165</v>
      </c>
      <c r="U1299">
        <v>0.0</v>
      </c>
    </row>
    <row r="1300">
      <c r="A1300" t="s">
        <v>165</v>
      </c>
      <c r="B1300" t="s">
        <v>165</v>
      </c>
      <c r="C1300" t="s">
        <v>165</v>
      </c>
      <c r="E1300" t="s">
        <v>165</v>
      </c>
      <c r="F1300" t="s">
        <v>165</v>
      </c>
      <c r="J1300">
        <v>0.0</v>
      </c>
      <c r="L1300" t="s">
        <v>165</v>
      </c>
      <c r="M1300" t="s">
        <v>165</v>
      </c>
      <c r="N1300" t="s">
        <v>165</v>
      </c>
      <c r="P1300" t="s">
        <v>165</v>
      </c>
      <c r="Q1300" t="s">
        <v>165</v>
      </c>
      <c r="U1300">
        <v>0.0</v>
      </c>
    </row>
    <row r="1301">
      <c r="A1301" t="s">
        <v>165</v>
      </c>
      <c r="B1301" t="s">
        <v>165</v>
      </c>
      <c r="C1301" t="s">
        <v>165</v>
      </c>
      <c r="E1301" t="s">
        <v>165</v>
      </c>
      <c r="F1301" t="s">
        <v>165</v>
      </c>
      <c r="J1301">
        <v>0.0</v>
      </c>
      <c r="L1301" t="s">
        <v>165</v>
      </c>
      <c r="M1301" t="s">
        <v>165</v>
      </c>
      <c r="N1301" t="s">
        <v>165</v>
      </c>
      <c r="P1301" t="s">
        <v>165</v>
      </c>
      <c r="Q1301" t="s">
        <v>165</v>
      </c>
      <c r="U1301">
        <v>0.0</v>
      </c>
    </row>
    <row r="1302">
      <c r="A1302" t="s">
        <v>165</v>
      </c>
      <c r="B1302" t="s">
        <v>165</v>
      </c>
      <c r="C1302" t="s">
        <v>165</v>
      </c>
      <c r="E1302" t="s">
        <v>165</v>
      </c>
      <c r="F1302" t="s">
        <v>165</v>
      </c>
      <c r="J1302">
        <v>0.0</v>
      </c>
      <c r="L1302" t="s">
        <v>165</v>
      </c>
      <c r="M1302" t="s">
        <v>165</v>
      </c>
      <c r="N1302" t="s">
        <v>165</v>
      </c>
      <c r="P1302" t="s">
        <v>165</v>
      </c>
      <c r="Q1302" t="s">
        <v>165</v>
      </c>
      <c r="U1302">
        <v>0.0</v>
      </c>
    </row>
    <row r="1303">
      <c r="A1303" t="s">
        <v>165</v>
      </c>
      <c r="B1303" t="s">
        <v>165</v>
      </c>
      <c r="C1303" t="s">
        <v>165</v>
      </c>
      <c r="E1303" t="s">
        <v>165</v>
      </c>
      <c r="F1303" t="s">
        <v>165</v>
      </c>
      <c r="J1303">
        <v>0.0</v>
      </c>
      <c r="L1303" t="s">
        <v>165</v>
      </c>
      <c r="M1303" t="s">
        <v>165</v>
      </c>
      <c r="N1303" t="s">
        <v>165</v>
      </c>
      <c r="P1303" t="s">
        <v>165</v>
      </c>
      <c r="Q1303" t="s">
        <v>165</v>
      </c>
      <c r="U1303">
        <v>0.0</v>
      </c>
    </row>
    <row r="1304">
      <c r="A1304" t="s">
        <v>165</v>
      </c>
      <c r="B1304" t="s">
        <v>165</v>
      </c>
      <c r="C1304" t="s">
        <v>165</v>
      </c>
      <c r="E1304" t="s">
        <v>165</v>
      </c>
      <c r="F1304" t="s">
        <v>165</v>
      </c>
      <c r="J1304">
        <v>0.0</v>
      </c>
      <c r="L1304" t="s">
        <v>165</v>
      </c>
      <c r="M1304" t="s">
        <v>165</v>
      </c>
      <c r="N1304" t="s">
        <v>165</v>
      </c>
      <c r="P1304" t="s">
        <v>165</v>
      </c>
      <c r="Q1304" t="s">
        <v>165</v>
      </c>
      <c r="U1304">
        <v>0.0</v>
      </c>
    </row>
    <row r="1305">
      <c r="A1305" t="s">
        <v>165</v>
      </c>
      <c r="B1305" t="s">
        <v>165</v>
      </c>
      <c r="C1305" t="s">
        <v>165</v>
      </c>
      <c r="E1305" t="s">
        <v>165</v>
      </c>
      <c r="F1305" t="s">
        <v>165</v>
      </c>
      <c r="J1305">
        <v>0.0</v>
      </c>
      <c r="L1305" t="s">
        <v>165</v>
      </c>
      <c r="M1305" t="s">
        <v>165</v>
      </c>
      <c r="N1305" t="s">
        <v>165</v>
      </c>
      <c r="P1305" t="s">
        <v>165</v>
      </c>
      <c r="Q1305" t="s">
        <v>165</v>
      </c>
      <c r="U1305">
        <v>0.0</v>
      </c>
    </row>
    <row r="1306">
      <c r="A1306" t="s">
        <v>165</v>
      </c>
      <c r="B1306" t="s">
        <v>165</v>
      </c>
      <c r="C1306" t="s">
        <v>165</v>
      </c>
      <c r="E1306" t="s">
        <v>165</v>
      </c>
      <c r="F1306" t="s">
        <v>165</v>
      </c>
      <c r="J1306">
        <v>0.0</v>
      </c>
      <c r="L1306" t="s">
        <v>165</v>
      </c>
      <c r="M1306" t="s">
        <v>165</v>
      </c>
      <c r="N1306" t="s">
        <v>165</v>
      </c>
      <c r="P1306" t="s">
        <v>165</v>
      </c>
      <c r="Q1306" t="s">
        <v>165</v>
      </c>
      <c r="U1306">
        <v>0.0</v>
      </c>
    </row>
    <row r="1307">
      <c r="A1307" t="s">
        <v>165</v>
      </c>
      <c r="B1307" t="s">
        <v>165</v>
      </c>
      <c r="C1307" t="s">
        <v>165</v>
      </c>
      <c r="E1307" t="s">
        <v>165</v>
      </c>
      <c r="F1307" t="s">
        <v>165</v>
      </c>
      <c r="J1307">
        <v>0.0</v>
      </c>
      <c r="L1307" t="s">
        <v>165</v>
      </c>
      <c r="M1307" t="s">
        <v>165</v>
      </c>
      <c r="N1307" t="s">
        <v>165</v>
      </c>
      <c r="P1307" t="s">
        <v>165</v>
      </c>
      <c r="Q1307" t="s">
        <v>165</v>
      </c>
      <c r="U1307">
        <v>0.0</v>
      </c>
    </row>
    <row r="1308">
      <c r="A1308" t="s">
        <v>165</v>
      </c>
      <c r="B1308" t="s">
        <v>165</v>
      </c>
      <c r="C1308" t="s">
        <v>165</v>
      </c>
      <c r="E1308" t="s">
        <v>165</v>
      </c>
      <c r="F1308" t="s">
        <v>165</v>
      </c>
      <c r="J1308">
        <v>0.0</v>
      </c>
      <c r="L1308" t="s">
        <v>165</v>
      </c>
      <c r="M1308" t="s">
        <v>165</v>
      </c>
      <c r="N1308" t="s">
        <v>165</v>
      </c>
      <c r="P1308" t="s">
        <v>165</v>
      </c>
      <c r="Q1308" t="s">
        <v>165</v>
      </c>
      <c r="U1308">
        <v>0.0</v>
      </c>
    </row>
    <row r="1309">
      <c r="A1309" t="s">
        <v>165</v>
      </c>
      <c r="B1309" t="s">
        <v>165</v>
      </c>
      <c r="C1309" t="s">
        <v>165</v>
      </c>
      <c r="E1309" t="s">
        <v>165</v>
      </c>
      <c r="F1309" t="s">
        <v>165</v>
      </c>
      <c r="J1309">
        <v>0.0</v>
      </c>
      <c r="L1309" t="s">
        <v>165</v>
      </c>
      <c r="M1309" t="s">
        <v>165</v>
      </c>
      <c r="N1309" t="s">
        <v>165</v>
      </c>
      <c r="P1309" t="s">
        <v>165</v>
      </c>
      <c r="Q1309" t="s">
        <v>165</v>
      </c>
      <c r="U1309">
        <v>0.0</v>
      </c>
    </row>
    <row r="1310">
      <c r="A1310" t="s">
        <v>165</v>
      </c>
      <c r="B1310" t="s">
        <v>165</v>
      </c>
      <c r="C1310" t="s">
        <v>165</v>
      </c>
      <c r="E1310" t="s">
        <v>165</v>
      </c>
      <c r="F1310" t="s">
        <v>165</v>
      </c>
      <c r="J1310">
        <v>0.0</v>
      </c>
      <c r="L1310" t="s">
        <v>165</v>
      </c>
      <c r="M1310" t="s">
        <v>165</v>
      </c>
      <c r="N1310" t="s">
        <v>165</v>
      </c>
      <c r="P1310" t="s">
        <v>165</v>
      </c>
      <c r="Q1310" t="s">
        <v>165</v>
      </c>
      <c r="U1310">
        <v>0.0</v>
      </c>
    </row>
    <row r="1311">
      <c r="A1311" t="s">
        <v>165</v>
      </c>
      <c r="B1311" t="s">
        <v>165</v>
      </c>
      <c r="C1311" t="s">
        <v>165</v>
      </c>
      <c r="E1311" t="s">
        <v>165</v>
      </c>
      <c r="F1311" t="s">
        <v>165</v>
      </c>
      <c r="J1311">
        <v>0.0</v>
      </c>
      <c r="L1311" t="s">
        <v>165</v>
      </c>
      <c r="M1311" t="s">
        <v>165</v>
      </c>
      <c r="N1311" t="s">
        <v>165</v>
      </c>
      <c r="P1311" t="s">
        <v>165</v>
      </c>
      <c r="Q1311" t="s">
        <v>165</v>
      </c>
      <c r="U1311">
        <v>0.0</v>
      </c>
    </row>
    <row r="1312">
      <c r="A1312" t="s">
        <v>165</v>
      </c>
      <c r="B1312" t="s">
        <v>165</v>
      </c>
      <c r="C1312" t="s">
        <v>165</v>
      </c>
      <c r="E1312" t="s">
        <v>165</v>
      </c>
      <c r="F1312" t="s">
        <v>165</v>
      </c>
      <c r="J1312">
        <v>0.0</v>
      </c>
      <c r="L1312" t="s">
        <v>165</v>
      </c>
      <c r="M1312" t="s">
        <v>165</v>
      </c>
      <c r="N1312" t="s">
        <v>165</v>
      </c>
      <c r="P1312" t="s">
        <v>165</v>
      </c>
      <c r="Q1312" t="s">
        <v>165</v>
      </c>
      <c r="U1312">
        <v>0.0</v>
      </c>
    </row>
    <row r="1313">
      <c r="A1313" t="s">
        <v>165</v>
      </c>
      <c r="B1313" t="s">
        <v>165</v>
      </c>
      <c r="C1313" t="s">
        <v>165</v>
      </c>
      <c r="E1313" t="s">
        <v>165</v>
      </c>
      <c r="F1313" t="s">
        <v>165</v>
      </c>
      <c r="J1313">
        <v>0.0</v>
      </c>
      <c r="L1313" t="s">
        <v>165</v>
      </c>
      <c r="M1313" t="s">
        <v>165</v>
      </c>
      <c r="N1313" t="s">
        <v>165</v>
      </c>
      <c r="P1313" t="s">
        <v>165</v>
      </c>
      <c r="Q1313" t="s">
        <v>165</v>
      </c>
      <c r="U1313">
        <v>0.0</v>
      </c>
    </row>
    <row r="1314">
      <c r="A1314" t="s">
        <v>165</v>
      </c>
      <c r="B1314" t="s">
        <v>165</v>
      </c>
      <c r="C1314" t="s">
        <v>165</v>
      </c>
      <c r="E1314" t="s">
        <v>165</v>
      </c>
      <c r="F1314" t="s">
        <v>165</v>
      </c>
      <c r="J1314">
        <v>0.0</v>
      </c>
      <c r="L1314" t="s">
        <v>165</v>
      </c>
      <c r="M1314" t="s">
        <v>165</v>
      </c>
      <c r="N1314" t="s">
        <v>165</v>
      </c>
      <c r="P1314" t="s">
        <v>165</v>
      </c>
      <c r="Q1314" t="s">
        <v>165</v>
      </c>
      <c r="U1314">
        <v>0.0</v>
      </c>
    </row>
    <row r="1315">
      <c r="A1315" t="s">
        <v>165</v>
      </c>
      <c r="B1315" t="s">
        <v>165</v>
      </c>
      <c r="C1315" t="s">
        <v>165</v>
      </c>
      <c r="E1315" t="s">
        <v>165</v>
      </c>
      <c r="F1315" t="s">
        <v>165</v>
      </c>
      <c r="J1315">
        <v>0.0</v>
      </c>
      <c r="L1315" t="s">
        <v>165</v>
      </c>
      <c r="M1315" t="s">
        <v>165</v>
      </c>
      <c r="N1315" t="s">
        <v>165</v>
      </c>
      <c r="P1315" t="s">
        <v>165</v>
      </c>
      <c r="Q1315" t="s">
        <v>165</v>
      </c>
      <c r="U1315">
        <v>0.0</v>
      </c>
    </row>
    <row r="1316">
      <c r="A1316" t="s">
        <v>165</v>
      </c>
      <c r="B1316" t="s">
        <v>165</v>
      </c>
      <c r="C1316" t="s">
        <v>165</v>
      </c>
      <c r="E1316" t="s">
        <v>165</v>
      </c>
      <c r="F1316" t="s">
        <v>165</v>
      </c>
      <c r="J1316">
        <v>0.0</v>
      </c>
      <c r="L1316" t="s">
        <v>165</v>
      </c>
      <c r="M1316" t="s">
        <v>165</v>
      </c>
      <c r="N1316" t="s">
        <v>165</v>
      </c>
      <c r="P1316" t="s">
        <v>165</v>
      </c>
      <c r="Q1316" t="s">
        <v>165</v>
      </c>
      <c r="U1316">
        <v>0.0</v>
      </c>
    </row>
    <row r="1317">
      <c r="A1317" t="s">
        <v>165</v>
      </c>
      <c r="B1317" t="s">
        <v>165</v>
      </c>
      <c r="C1317" t="s">
        <v>165</v>
      </c>
      <c r="E1317" t="s">
        <v>165</v>
      </c>
      <c r="F1317" t="s">
        <v>165</v>
      </c>
      <c r="J1317">
        <v>0.0</v>
      </c>
      <c r="L1317" t="s">
        <v>165</v>
      </c>
      <c r="M1317" t="s">
        <v>165</v>
      </c>
      <c r="N1317" t="s">
        <v>165</v>
      </c>
      <c r="P1317" t="s">
        <v>165</v>
      </c>
      <c r="Q1317" t="s">
        <v>165</v>
      </c>
      <c r="U1317">
        <v>0.0</v>
      </c>
    </row>
    <row r="1318">
      <c r="A1318" t="s">
        <v>165</v>
      </c>
      <c r="B1318" t="s">
        <v>165</v>
      </c>
      <c r="C1318" t="s">
        <v>165</v>
      </c>
      <c r="E1318" t="s">
        <v>165</v>
      </c>
      <c r="F1318" t="s">
        <v>165</v>
      </c>
      <c r="J1318">
        <v>0.0</v>
      </c>
      <c r="L1318" t="s">
        <v>165</v>
      </c>
      <c r="M1318" t="s">
        <v>165</v>
      </c>
      <c r="N1318" t="s">
        <v>165</v>
      </c>
      <c r="P1318" t="s">
        <v>165</v>
      </c>
      <c r="Q1318" t="s">
        <v>165</v>
      </c>
      <c r="U1318">
        <v>0.0</v>
      </c>
    </row>
    <row r="1319">
      <c r="A1319" t="s">
        <v>165</v>
      </c>
      <c r="B1319" t="s">
        <v>165</v>
      </c>
      <c r="C1319" t="s">
        <v>165</v>
      </c>
      <c r="E1319" t="s">
        <v>165</v>
      </c>
      <c r="F1319" t="s">
        <v>165</v>
      </c>
      <c r="J1319">
        <v>0.0</v>
      </c>
      <c r="L1319" t="s">
        <v>165</v>
      </c>
      <c r="M1319" t="s">
        <v>165</v>
      </c>
      <c r="N1319" t="s">
        <v>165</v>
      </c>
      <c r="P1319" t="s">
        <v>165</v>
      </c>
      <c r="Q1319" t="s">
        <v>165</v>
      </c>
      <c r="U1319">
        <v>0.0</v>
      </c>
    </row>
    <row r="1320">
      <c r="A1320" t="s">
        <v>165</v>
      </c>
      <c r="B1320" t="s">
        <v>165</v>
      </c>
      <c r="C1320" t="s">
        <v>165</v>
      </c>
      <c r="E1320" t="s">
        <v>165</v>
      </c>
      <c r="F1320" t="s">
        <v>165</v>
      </c>
      <c r="J1320">
        <v>0.0</v>
      </c>
      <c r="L1320" t="s">
        <v>165</v>
      </c>
      <c r="M1320" t="s">
        <v>165</v>
      </c>
      <c r="N1320" t="s">
        <v>165</v>
      </c>
      <c r="P1320" t="s">
        <v>165</v>
      </c>
      <c r="Q1320" t="s">
        <v>165</v>
      </c>
      <c r="U1320">
        <v>0.0</v>
      </c>
    </row>
    <row r="1321">
      <c r="A1321" t="s">
        <v>165</v>
      </c>
      <c r="B1321" t="s">
        <v>165</v>
      </c>
      <c r="C1321" t="s">
        <v>165</v>
      </c>
      <c r="E1321" t="s">
        <v>165</v>
      </c>
      <c r="F1321" t="s">
        <v>165</v>
      </c>
      <c r="J1321">
        <v>0.0</v>
      </c>
      <c r="L1321" t="s">
        <v>165</v>
      </c>
      <c r="M1321" t="s">
        <v>165</v>
      </c>
      <c r="N1321" t="s">
        <v>165</v>
      </c>
      <c r="P1321" t="s">
        <v>165</v>
      </c>
      <c r="Q1321" t="s">
        <v>165</v>
      </c>
      <c r="U1321">
        <v>0.0</v>
      </c>
    </row>
    <row r="1322">
      <c r="A1322" t="s">
        <v>165</v>
      </c>
      <c r="B1322" t="s">
        <v>165</v>
      </c>
      <c r="C1322" t="s">
        <v>165</v>
      </c>
      <c r="E1322" t="s">
        <v>165</v>
      </c>
      <c r="F1322" t="s">
        <v>165</v>
      </c>
      <c r="J1322">
        <v>0.0</v>
      </c>
      <c r="L1322" t="s">
        <v>165</v>
      </c>
      <c r="M1322" t="s">
        <v>165</v>
      </c>
      <c r="N1322" t="s">
        <v>165</v>
      </c>
      <c r="P1322" t="s">
        <v>165</v>
      </c>
      <c r="Q1322" t="s">
        <v>165</v>
      </c>
      <c r="U1322">
        <v>0.0</v>
      </c>
    </row>
    <row r="1323">
      <c r="A1323" t="s">
        <v>165</v>
      </c>
      <c r="B1323" t="s">
        <v>165</v>
      </c>
      <c r="C1323" t="s">
        <v>165</v>
      </c>
      <c r="E1323" t="s">
        <v>165</v>
      </c>
      <c r="F1323" t="s">
        <v>165</v>
      </c>
      <c r="J1323">
        <v>0.0</v>
      </c>
      <c r="L1323" t="s">
        <v>165</v>
      </c>
      <c r="M1323" t="s">
        <v>165</v>
      </c>
      <c r="N1323" t="s">
        <v>165</v>
      </c>
      <c r="P1323" t="s">
        <v>165</v>
      </c>
      <c r="Q1323" t="s">
        <v>165</v>
      </c>
      <c r="U1323">
        <v>0.0</v>
      </c>
    </row>
    <row r="1324">
      <c r="A1324" t="s">
        <v>165</v>
      </c>
      <c r="B1324" t="s">
        <v>165</v>
      </c>
      <c r="C1324" t="s">
        <v>165</v>
      </c>
      <c r="E1324" t="s">
        <v>165</v>
      </c>
      <c r="F1324" t="s">
        <v>165</v>
      </c>
      <c r="J1324">
        <v>0.0</v>
      </c>
      <c r="L1324" t="s">
        <v>165</v>
      </c>
      <c r="M1324" t="s">
        <v>165</v>
      </c>
      <c r="N1324" t="s">
        <v>165</v>
      </c>
      <c r="P1324" t="s">
        <v>165</v>
      </c>
      <c r="Q1324" t="s">
        <v>165</v>
      </c>
      <c r="U1324">
        <v>0.0</v>
      </c>
    </row>
    <row r="1325">
      <c r="A1325" t="s">
        <v>165</v>
      </c>
      <c r="B1325" t="s">
        <v>165</v>
      </c>
      <c r="C1325" t="s">
        <v>165</v>
      </c>
      <c r="E1325" t="s">
        <v>165</v>
      </c>
      <c r="F1325" t="s">
        <v>165</v>
      </c>
      <c r="J1325">
        <v>0.0</v>
      </c>
      <c r="L1325" t="s">
        <v>165</v>
      </c>
      <c r="M1325" t="s">
        <v>165</v>
      </c>
      <c r="N1325" t="s">
        <v>165</v>
      </c>
      <c r="P1325" t="s">
        <v>165</v>
      </c>
      <c r="Q1325" t="s">
        <v>165</v>
      </c>
      <c r="U1325">
        <v>0.0</v>
      </c>
    </row>
    <row r="1326">
      <c r="A1326" t="s">
        <v>165</v>
      </c>
      <c r="B1326" t="s">
        <v>165</v>
      </c>
      <c r="C1326" t="s">
        <v>165</v>
      </c>
      <c r="E1326" t="s">
        <v>165</v>
      </c>
      <c r="F1326" t="s">
        <v>165</v>
      </c>
      <c r="J1326">
        <v>0.0</v>
      </c>
      <c r="L1326" t="s">
        <v>165</v>
      </c>
      <c r="M1326" t="s">
        <v>165</v>
      </c>
      <c r="N1326" t="s">
        <v>165</v>
      </c>
      <c r="P1326" t="s">
        <v>165</v>
      </c>
      <c r="Q1326" t="s">
        <v>165</v>
      </c>
      <c r="U1326">
        <v>0.0</v>
      </c>
    </row>
    <row r="1327">
      <c r="A1327" t="s">
        <v>165</v>
      </c>
      <c r="B1327" t="s">
        <v>165</v>
      </c>
      <c r="C1327" t="s">
        <v>165</v>
      </c>
      <c r="E1327" t="s">
        <v>165</v>
      </c>
      <c r="F1327" t="s">
        <v>165</v>
      </c>
      <c r="J1327">
        <v>0.0</v>
      </c>
      <c r="L1327" t="s">
        <v>165</v>
      </c>
      <c r="M1327" t="s">
        <v>165</v>
      </c>
      <c r="N1327" t="s">
        <v>165</v>
      </c>
      <c r="P1327" t="s">
        <v>165</v>
      </c>
      <c r="Q1327" t="s">
        <v>165</v>
      </c>
      <c r="U1327">
        <v>0.0</v>
      </c>
    </row>
    <row r="1328">
      <c r="A1328" t="s">
        <v>165</v>
      </c>
      <c r="B1328" t="s">
        <v>165</v>
      </c>
      <c r="C1328" t="s">
        <v>165</v>
      </c>
      <c r="E1328" t="s">
        <v>165</v>
      </c>
      <c r="F1328" t="s">
        <v>165</v>
      </c>
      <c r="J1328">
        <v>0.0</v>
      </c>
      <c r="L1328" t="s">
        <v>165</v>
      </c>
      <c r="M1328" t="s">
        <v>165</v>
      </c>
      <c r="N1328" t="s">
        <v>165</v>
      </c>
      <c r="P1328" t="s">
        <v>165</v>
      </c>
      <c r="Q1328" t="s">
        <v>165</v>
      </c>
      <c r="U1328">
        <v>0.0</v>
      </c>
    </row>
    <row r="1329">
      <c r="A1329" t="s">
        <v>165</v>
      </c>
      <c r="B1329" t="s">
        <v>165</v>
      </c>
      <c r="C1329" t="s">
        <v>165</v>
      </c>
      <c r="E1329" t="s">
        <v>165</v>
      </c>
      <c r="F1329" t="s">
        <v>165</v>
      </c>
      <c r="J1329">
        <v>0.0</v>
      </c>
      <c r="L1329" t="s">
        <v>165</v>
      </c>
      <c r="M1329" t="s">
        <v>165</v>
      </c>
      <c r="N1329" t="s">
        <v>165</v>
      </c>
      <c r="P1329" t="s">
        <v>165</v>
      </c>
      <c r="Q1329" t="s">
        <v>165</v>
      </c>
      <c r="U1329">
        <v>0.0</v>
      </c>
    </row>
    <row r="1330">
      <c r="A1330" t="s">
        <v>165</v>
      </c>
      <c r="B1330" t="s">
        <v>165</v>
      </c>
      <c r="C1330" t="s">
        <v>165</v>
      </c>
      <c r="E1330" t="s">
        <v>165</v>
      </c>
      <c r="F1330" t="s">
        <v>165</v>
      </c>
      <c r="J1330">
        <v>0.0</v>
      </c>
      <c r="L1330" t="s">
        <v>165</v>
      </c>
      <c r="M1330" t="s">
        <v>165</v>
      </c>
      <c r="N1330" t="s">
        <v>165</v>
      </c>
      <c r="P1330" t="s">
        <v>165</v>
      </c>
      <c r="Q1330" t="s">
        <v>165</v>
      </c>
      <c r="U1330">
        <v>0.0</v>
      </c>
    </row>
    <row r="1331">
      <c r="A1331" t="s">
        <v>165</v>
      </c>
      <c r="B1331" t="s">
        <v>165</v>
      </c>
      <c r="C1331" t="s">
        <v>165</v>
      </c>
      <c r="E1331" t="s">
        <v>165</v>
      </c>
      <c r="F1331" t="s">
        <v>165</v>
      </c>
      <c r="J1331">
        <v>0.0</v>
      </c>
      <c r="L1331" t="s">
        <v>165</v>
      </c>
      <c r="M1331" t="s">
        <v>165</v>
      </c>
      <c r="N1331" t="s">
        <v>165</v>
      </c>
      <c r="P1331" t="s">
        <v>165</v>
      </c>
      <c r="Q1331" t="s">
        <v>165</v>
      </c>
      <c r="U1331">
        <v>0.0</v>
      </c>
    </row>
    <row r="1332">
      <c r="A1332" t="s">
        <v>165</v>
      </c>
      <c r="B1332" t="s">
        <v>165</v>
      </c>
      <c r="C1332" t="s">
        <v>165</v>
      </c>
      <c r="E1332" t="s">
        <v>165</v>
      </c>
      <c r="F1332" t="s">
        <v>165</v>
      </c>
      <c r="J1332">
        <v>0.0</v>
      </c>
      <c r="L1332" t="s">
        <v>165</v>
      </c>
      <c r="M1332" t="s">
        <v>165</v>
      </c>
      <c r="N1332" t="s">
        <v>165</v>
      </c>
      <c r="P1332" t="s">
        <v>165</v>
      </c>
      <c r="Q1332" t="s">
        <v>165</v>
      </c>
      <c r="U1332">
        <v>0.0</v>
      </c>
    </row>
    <row r="1333">
      <c r="A1333" t="s">
        <v>165</v>
      </c>
      <c r="B1333" t="s">
        <v>165</v>
      </c>
      <c r="C1333" t="s">
        <v>165</v>
      </c>
      <c r="E1333" t="s">
        <v>165</v>
      </c>
      <c r="F1333" t="s">
        <v>165</v>
      </c>
      <c r="J1333">
        <v>0.0</v>
      </c>
      <c r="L1333" t="s">
        <v>165</v>
      </c>
      <c r="M1333" t="s">
        <v>165</v>
      </c>
      <c r="N1333" t="s">
        <v>165</v>
      </c>
      <c r="P1333" t="s">
        <v>165</v>
      </c>
      <c r="Q1333" t="s">
        <v>165</v>
      </c>
      <c r="U1333">
        <v>0.0</v>
      </c>
    </row>
    <row r="1334">
      <c r="A1334" t="s">
        <v>165</v>
      </c>
      <c r="B1334" t="s">
        <v>165</v>
      </c>
      <c r="C1334" t="s">
        <v>165</v>
      </c>
      <c r="E1334" t="s">
        <v>165</v>
      </c>
      <c r="F1334" t="s">
        <v>165</v>
      </c>
      <c r="J1334">
        <v>0.0</v>
      </c>
      <c r="L1334" t="s">
        <v>165</v>
      </c>
      <c r="M1334" t="s">
        <v>165</v>
      </c>
      <c r="N1334" t="s">
        <v>165</v>
      </c>
      <c r="P1334" t="s">
        <v>165</v>
      </c>
      <c r="Q1334" t="s">
        <v>165</v>
      </c>
      <c r="U1334">
        <v>0.0</v>
      </c>
    </row>
    <row r="1335">
      <c r="A1335" t="s">
        <v>165</v>
      </c>
      <c r="B1335" t="s">
        <v>165</v>
      </c>
      <c r="C1335" t="s">
        <v>165</v>
      </c>
      <c r="E1335" t="s">
        <v>165</v>
      </c>
      <c r="F1335" t="s">
        <v>165</v>
      </c>
      <c r="J1335">
        <v>0.0</v>
      </c>
      <c r="L1335" t="s">
        <v>165</v>
      </c>
      <c r="M1335" t="s">
        <v>165</v>
      </c>
      <c r="N1335" t="s">
        <v>165</v>
      </c>
      <c r="P1335" t="s">
        <v>165</v>
      </c>
      <c r="Q1335" t="s">
        <v>165</v>
      </c>
      <c r="U1335">
        <v>0.0</v>
      </c>
    </row>
    <row r="1336">
      <c r="A1336" t="s">
        <v>165</v>
      </c>
      <c r="B1336" t="s">
        <v>165</v>
      </c>
      <c r="C1336" t="s">
        <v>165</v>
      </c>
      <c r="E1336" t="s">
        <v>165</v>
      </c>
      <c r="F1336" t="s">
        <v>165</v>
      </c>
      <c r="J1336">
        <v>0.0</v>
      </c>
      <c r="L1336" t="s">
        <v>165</v>
      </c>
      <c r="M1336" t="s">
        <v>165</v>
      </c>
      <c r="N1336" t="s">
        <v>165</v>
      </c>
      <c r="P1336" t="s">
        <v>165</v>
      </c>
      <c r="Q1336" t="s">
        <v>165</v>
      </c>
      <c r="U1336">
        <v>0.0</v>
      </c>
    </row>
    <row r="1337">
      <c r="A1337" t="s">
        <v>165</v>
      </c>
      <c r="B1337" t="s">
        <v>165</v>
      </c>
      <c r="C1337" t="s">
        <v>165</v>
      </c>
      <c r="E1337" t="s">
        <v>165</v>
      </c>
      <c r="F1337" t="s">
        <v>165</v>
      </c>
      <c r="J1337">
        <v>0.0</v>
      </c>
      <c r="L1337" t="s">
        <v>165</v>
      </c>
      <c r="M1337" t="s">
        <v>165</v>
      </c>
      <c r="N1337" t="s">
        <v>165</v>
      </c>
      <c r="P1337" t="s">
        <v>165</v>
      </c>
      <c r="Q1337" t="s">
        <v>165</v>
      </c>
      <c r="U1337">
        <v>0.0</v>
      </c>
    </row>
    <row r="1338">
      <c r="A1338" t="s">
        <v>165</v>
      </c>
      <c r="B1338" t="s">
        <v>165</v>
      </c>
      <c r="C1338" t="s">
        <v>165</v>
      </c>
      <c r="E1338" t="s">
        <v>165</v>
      </c>
      <c r="F1338" t="s">
        <v>165</v>
      </c>
      <c r="J1338">
        <v>0.0</v>
      </c>
      <c r="L1338" t="s">
        <v>165</v>
      </c>
      <c r="M1338" t="s">
        <v>165</v>
      </c>
      <c r="N1338" t="s">
        <v>165</v>
      </c>
      <c r="P1338" t="s">
        <v>165</v>
      </c>
      <c r="Q1338" t="s">
        <v>165</v>
      </c>
      <c r="U1338">
        <v>0.0</v>
      </c>
    </row>
    <row r="1339">
      <c r="A1339" t="s">
        <v>165</v>
      </c>
      <c r="B1339" t="s">
        <v>165</v>
      </c>
      <c r="C1339" t="s">
        <v>165</v>
      </c>
      <c r="E1339" t="s">
        <v>165</v>
      </c>
      <c r="F1339" t="s">
        <v>165</v>
      </c>
      <c r="J1339">
        <v>0.0</v>
      </c>
      <c r="L1339" t="s">
        <v>165</v>
      </c>
      <c r="M1339" t="s">
        <v>165</v>
      </c>
      <c r="N1339" t="s">
        <v>165</v>
      </c>
      <c r="P1339" t="s">
        <v>165</v>
      </c>
      <c r="Q1339" t="s">
        <v>165</v>
      </c>
      <c r="U1339">
        <v>0.0</v>
      </c>
    </row>
    <row r="1340">
      <c r="A1340" t="s">
        <v>165</v>
      </c>
      <c r="B1340" t="s">
        <v>165</v>
      </c>
      <c r="C1340" t="s">
        <v>165</v>
      </c>
      <c r="E1340" t="s">
        <v>165</v>
      </c>
      <c r="F1340" t="s">
        <v>165</v>
      </c>
      <c r="J1340">
        <v>0.0</v>
      </c>
      <c r="L1340" t="s">
        <v>165</v>
      </c>
      <c r="M1340" t="s">
        <v>165</v>
      </c>
      <c r="N1340" t="s">
        <v>165</v>
      </c>
      <c r="P1340" t="s">
        <v>165</v>
      </c>
      <c r="Q1340" t="s">
        <v>165</v>
      </c>
      <c r="U1340">
        <v>0.0</v>
      </c>
    </row>
    <row r="1341">
      <c r="A1341" t="s">
        <v>165</v>
      </c>
      <c r="B1341" t="s">
        <v>165</v>
      </c>
      <c r="C1341" t="s">
        <v>165</v>
      </c>
      <c r="E1341" t="s">
        <v>165</v>
      </c>
      <c r="F1341" t="s">
        <v>165</v>
      </c>
      <c r="J1341">
        <v>0.0</v>
      </c>
      <c r="L1341" t="s">
        <v>165</v>
      </c>
      <c r="M1341" t="s">
        <v>165</v>
      </c>
      <c r="N1341" t="s">
        <v>165</v>
      </c>
      <c r="P1341" t="s">
        <v>165</v>
      </c>
      <c r="Q1341" t="s">
        <v>165</v>
      </c>
      <c r="U1341">
        <v>0.0</v>
      </c>
    </row>
    <row r="1342">
      <c r="A1342" t="s">
        <v>165</v>
      </c>
      <c r="B1342" t="s">
        <v>165</v>
      </c>
      <c r="C1342" t="s">
        <v>165</v>
      </c>
      <c r="E1342" t="s">
        <v>165</v>
      </c>
      <c r="F1342" t="s">
        <v>165</v>
      </c>
      <c r="J1342">
        <v>0.0</v>
      </c>
      <c r="L1342" t="s">
        <v>165</v>
      </c>
      <c r="M1342" t="s">
        <v>165</v>
      </c>
      <c r="N1342" t="s">
        <v>165</v>
      </c>
      <c r="P1342" t="s">
        <v>165</v>
      </c>
      <c r="Q1342" t="s">
        <v>165</v>
      </c>
      <c r="U1342">
        <v>0.0</v>
      </c>
    </row>
    <row r="1343">
      <c r="A1343" t="s">
        <v>165</v>
      </c>
      <c r="B1343" t="s">
        <v>165</v>
      </c>
      <c r="C1343" t="s">
        <v>165</v>
      </c>
      <c r="E1343" t="s">
        <v>165</v>
      </c>
      <c r="F1343" t="s">
        <v>165</v>
      </c>
      <c r="J1343">
        <v>0.0</v>
      </c>
      <c r="L1343" t="s">
        <v>165</v>
      </c>
      <c r="M1343" t="s">
        <v>165</v>
      </c>
      <c r="N1343" t="s">
        <v>165</v>
      </c>
      <c r="P1343" t="s">
        <v>165</v>
      </c>
      <c r="Q1343" t="s">
        <v>165</v>
      </c>
      <c r="U1343">
        <v>0.0</v>
      </c>
    </row>
    <row r="1344">
      <c r="A1344" t="s">
        <v>165</v>
      </c>
      <c r="B1344" t="s">
        <v>165</v>
      </c>
      <c r="C1344" t="s">
        <v>165</v>
      </c>
      <c r="E1344" t="s">
        <v>165</v>
      </c>
      <c r="F1344" t="s">
        <v>165</v>
      </c>
      <c r="J1344">
        <v>0.0</v>
      </c>
      <c r="L1344" t="s">
        <v>165</v>
      </c>
      <c r="M1344" t="s">
        <v>165</v>
      </c>
      <c r="N1344" t="s">
        <v>165</v>
      </c>
      <c r="P1344" t="s">
        <v>165</v>
      </c>
      <c r="Q1344" t="s">
        <v>165</v>
      </c>
      <c r="U1344">
        <v>0.0</v>
      </c>
    </row>
    <row r="1345">
      <c r="A1345" t="s">
        <v>165</v>
      </c>
      <c r="B1345" t="s">
        <v>165</v>
      </c>
      <c r="C1345" t="s">
        <v>165</v>
      </c>
      <c r="E1345" t="s">
        <v>165</v>
      </c>
      <c r="F1345" t="s">
        <v>165</v>
      </c>
      <c r="J1345">
        <v>0.0</v>
      </c>
      <c r="L1345" t="s">
        <v>165</v>
      </c>
      <c r="M1345" t="s">
        <v>165</v>
      </c>
      <c r="N1345" t="s">
        <v>165</v>
      </c>
      <c r="P1345" t="s">
        <v>165</v>
      </c>
      <c r="Q1345" t="s">
        <v>165</v>
      </c>
      <c r="U1345">
        <v>0.0</v>
      </c>
    </row>
    <row r="1346">
      <c r="A1346" t="s">
        <v>165</v>
      </c>
      <c r="B1346" t="s">
        <v>165</v>
      </c>
      <c r="C1346" t="s">
        <v>165</v>
      </c>
      <c r="E1346" t="s">
        <v>165</v>
      </c>
      <c r="F1346" t="s">
        <v>165</v>
      </c>
      <c r="J1346">
        <v>0.0</v>
      </c>
      <c r="L1346" t="s">
        <v>165</v>
      </c>
      <c r="M1346" t="s">
        <v>165</v>
      </c>
      <c r="N1346" t="s">
        <v>165</v>
      </c>
      <c r="P1346" t="s">
        <v>165</v>
      </c>
      <c r="Q1346" t="s">
        <v>165</v>
      </c>
      <c r="U1346">
        <v>0.0</v>
      </c>
    </row>
    <row r="1347">
      <c r="A1347" t="s">
        <v>165</v>
      </c>
      <c r="B1347" t="s">
        <v>165</v>
      </c>
      <c r="C1347" t="s">
        <v>165</v>
      </c>
      <c r="E1347" t="s">
        <v>165</v>
      </c>
      <c r="F1347" t="s">
        <v>165</v>
      </c>
      <c r="J1347">
        <v>0.0</v>
      </c>
      <c r="L1347" t="s">
        <v>165</v>
      </c>
      <c r="M1347" t="s">
        <v>165</v>
      </c>
      <c r="N1347" t="s">
        <v>165</v>
      </c>
      <c r="P1347" t="s">
        <v>165</v>
      </c>
      <c r="Q1347" t="s">
        <v>165</v>
      </c>
      <c r="U1347">
        <v>0.0</v>
      </c>
    </row>
    <row r="1348">
      <c r="A1348" t="s">
        <v>165</v>
      </c>
      <c r="B1348" t="s">
        <v>165</v>
      </c>
      <c r="C1348" t="s">
        <v>165</v>
      </c>
      <c r="E1348" t="s">
        <v>165</v>
      </c>
      <c r="F1348" t="s">
        <v>165</v>
      </c>
      <c r="J1348">
        <v>0.0</v>
      </c>
      <c r="L1348" t="s">
        <v>165</v>
      </c>
      <c r="M1348" t="s">
        <v>165</v>
      </c>
      <c r="N1348" t="s">
        <v>165</v>
      </c>
      <c r="P1348" t="s">
        <v>165</v>
      </c>
      <c r="Q1348" t="s">
        <v>165</v>
      </c>
      <c r="U1348">
        <v>0.0</v>
      </c>
    </row>
    <row r="1349">
      <c r="A1349" t="s">
        <v>165</v>
      </c>
      <c r="B1349" t="s">
        <v>165</v>
      </c>
      <c r="C1349" t="s">
        <v>165</v>
      </c>
      <c r="E1349" t="s">
        <v>165</v>
      </c>
      <c r="F1349" t="s">
        <v>165</v>
      </c>
      <c r="J1349">
        <v>0.0</v>
      </c>
      <c r="L1349" t="s">
        <v>165</v>
      </c>
      <c r="M1349" t="s">
        <v>165</v>
      </c>
      <c r="N1349" t="s">
        <v>165</v>
      </c>
      <c r="P1349" t="s">
        <v>165</v>
      </c>
      <c r="Q1349" t="s">
        <v>165</v>
      </c>
      <c r="U1349">
        <v>0.0</v>
      </c>
    </row>
    <row r="1350">
      <c r="A1350" t="s">
        <v>165</v>
      </c>
      <c r="B1350" t="s">
        <v>165</v>
      </c>
      <c r="C1350" t="s">
        <v>165</v>
      </c>
      <c r="E1350" t="s">
        <v>165</v>
      </c>
      <c r="F1350" t="s">
        <v>165</v>
      </c>
      <c r="J1350">
        <v>0.0</v>
      </c>
      <c r="L1350" t="s">
        <v>165</v>
      </c>
      <c r="M1350" t="s">
        <v>165</v>
      </c>
      <c r="N1350" t="s">
        <v>165</v>
      </c>
      <c r="P1350" t="s">
        <v>165</v>
      </c>
      <c r="Q1350" t="s">
        <v>165</v>
      </c>
      <c r="U1350">
        <v>0.0</v>
      </c>
    </row>
    <row r="1351">
      <c r="A1351" t="s">
        <v>165</v>
      </c>
      <c r="B1351" t="s">
        <v>165</v>
      </c>
      <c r="C1351" t="s">
        <v>165</v>
      </c>
      <c r="E1351" t="s">
        <v>165</v>
      </c>
      <c r="F1351" t="s">
        <v>165</v>
      </c>
      <c r="J1351">
        <v>0.0</v>
      </c>
      <c r="L1351" t="s">
        <v>165</v>
      </c>
      <c r="M1351" t="s">
        <v>165</v>
      </c>
      <c r="N1351" t="s">
        <v>165</v>
      </c>
      <c r="P1351" t="s">
        <v>165</v>
      </c>
      <c r="Q1351" t="s">
        <v>165</v>
      </c>
      <c r="U1351">
        <v>0.0</v>
      </c>
    </row>
    <row r="1352">
      <c r="A1352" t="s">
        <v>165</v>
      </c>
      <c r="B1352" t="s">
        <v>165</v>
      </c>
      <c r="C1352" t="s">
        <v>165</v>
      </c>
      <c r="E1352" t="s">
        <v>165</v>
      </c>
      <c r="F1352" t="s">
        <v>165</v>
      </c>
      <c r="J1352">
        <v>0.0</v>
      </c>
      <c r="L1352" t="s">
        <v>165</v>
      </c>
      <c r="M1352" t="s">
        <v>165</v>
      </c>
      <c r="N1352" t="s">
        <v>165</v>
      </c>
      <c r="P1352" t="s">
        <v>165</v>
      </c>
      <c r="Q1352" t="s">
        <v>165</v>
      </c>
      <c r="U1352">
        <v>0.0</v>
      </c>
    </row>
    <row r="1353">
      <c r="A1353" t="s">
        <v>165</v>
      </c>
      <c r="B1353" t="s">
        <v>165</v>
      </c>
      <c r="C1353" t="s">
        <v>165</v>
      </c>
      <c r="E1353" t="s">
        <v>165</v>
      </c>
      <c r="F1353" t="s">
        <v>165</v>
      </c>
      <c r="J1353">
        <v>0.0</v>
      </c>
      <c r="L1353" t="s">
        <v>165</v>
      </c>
      <c r="M1353" t="s">
        <v>165</v>
      </c>
      <c r="N1353" t="s">
        <v>165</v>
      </c>
      <c r="P1353" t="s">
        <v>165</v>
      </c>
      <c r="Q1353" t="s">
        <v>165</v>
      </c>
      <c r="U1353">
        <v>0.0</v>
      </c>
    </row>
    <row r="1354">
      <c r="A1354" t="s">
        <v>165</v>
      </c>
      <c r="B1354" t="s">
        <v>165</v>
      </c>
      <c r="C1354" t="s">
        <v>165</v>
      </c>
      <c r="E1354" t="s">
        <v>165</v>
      </c>
      <c r="F1354" t="s">
        <v>165</v>
      </c>
      <c r="J1354">
        <v>0.0</v>
      </c>
      <c r="L1354" t="s">
        <v>165</v>
      </c>
      <c r="M1354" t="s">
        <v>165</v>
      </c>
      <c r="N1354" t="s">
        <v>165</v>
      </c>
      <c r="P1354" t="s">
        <v>165</v>
      </c>
      <c r="Q1354" t="s">
        <v>165</v>
      </c>
      <c r="U1354">
        <v>0.0</v>
      </c>
    </row>
    <row r="1355">
      <c r="A1355" t="s">
        <v>165</v>
      </c>
      <c r="B1355" t="s">
        <v>165</v>
      </c>
      <c r="C1355" t="s">
        <v>165</v>
      </c>
      <c r="E1355" t="s">
        <v>165</v>
      </c>
      <c r="F1355" t="s">
        <v>165</v>
      </c>
      <c r="J1355">
        <v>0.0</v>
      </c>
      <c r="L1355" t="s">
        <v>165</v>
      </c>
      <c r="M1355" t="s">
        <v>165</v>
      </c>
      <c r="N1355" t="s">
        <v>165</v>
      </c>
      <c r="P1355" t="s">
        <v>165</v>
      </c>
      <c r="Q1355" t="s">
        <v>165</v>
      </c>
      <c r="U1355">
        <v>0.0</v>
      </c>
    </row>
    <row r="1356">
      <c r="A1356" t="s">
        <v>165</v>
      </c>
      <c r="B1356" t="s">
        <v>165</v>
      </c>
      <c r="C1356" t="s">
        <v>165</v>
      </c>
      <c r="E1356" t="s">
        <v>165</v>
      </c>
      <c r="F1356" t="s">
        <v>165</v>
      </c>
      <c r="J1356">
        <v>0.0</v>
      </c>
      <c r="L1356" t="s">
        <v>165</v>
      </c>
      <c r="M1356" t="s">
        <v>165</v>
      </c>
      <c r="N1356" t="s">
        <v>165</v>
      </c>
      <c r="P1356" t="s">
        <v>165</v>
      </c>
      <c r="Q1356" t="s">
        <v>165</v>
      </c>
      <c r="U1356">
        <v>0.0</v>
      </c>
    </row>
    <row r="1357">
      <c r="A1357" t="s">
        <v>165</v>
      </c>
      <c r="B1357" t="s">
        <v>165</v>
      </c>
      <c r="C1357" t="s">
        <v>165</v>
      </c>
      <c r="E1357" t="s">
        <v>165</v>
      </c>
      <c r="F1357" t="s">
        <v>165</v>
      </c>
      <c r="J1357">
        <v>0.0</v>
      </c>
      <c r="L1357" t="s">
        <v>165</v>
      </c>
      <c r="M1357" t="s">
        <v>165</v>
      </c>
      <c r="N1357" t="s">
        <v>165</v>
      </c>
      <c r="P1357" t="s">
        <v>165</v>
      </c>
      <c r="Q1357" t="s">
        <v>165</v>
      </c>
      <c r="U1357">
        <v>0.0</v>
      </c>
    </row>
    <row r="1358">
      <c r="A1358" t="s">
        <v>165</v>
      </c>
      <c r="B1358" t="s">
        <v>165</v>
      </c>
      <c r="C1358" t="s">
        <v>165</v>
      </c>
      <c r="E1358" t="s">
        <v>165</v>
      </c>
      <c r="F1358" t="s">
        <v>165</v>
      </c>
      <c r="J1358">
        <v>0.0</v>
      </c>
      <c r="L1358" t="s">
        <v>165</v>
      </c>
      <c r="M1358" t="s">
        <v>165</v>
      </c>
      <c r="N1358" t="s">
        <v>165</v>
      </c>
      <c r="P1358" t="s">
        <v>165</v>
      </c>
      <c r="Q1358" t="s">
        <v>165</v>
      </c>
      <c r="U1358">
        <v>0.0</v>
      </c>
    </row>
    <row r="1359">
      <c r="A1359" t="s">
        <v>165</v>
      </c>
      <c r="B1359" t="s">
        <v>165</v>
      </c>
      <c r="C1359" t="s">
        <v>165</v>
      </c>
      <c r="E1359" t="s">
        <v>165</v>
      </c>
      <c r="F1359" t="s">
        <v>165</v>
      </c>
      <c r="J1359">
        <v>0.0</v>
      </c>
      <c r="L1359" t="s">
        <v>165</v>
      </c>
      <c r="M1359" t="s">
        <v>165</v>
      </c>
      <c r="N1359" t="s">
        <v>165</v>
      </c>
      <c r="P1359" t="s">
        <v>165</v>
      </c>
      <c r="Q1359" t="s">
        <v>165</v>
      </c>
      <c r="U1359">
        <v>0.0</v>
      </c>
    </row>
    <row r="1360">
      <c r="A1360" t="s">
        <v>165</v>
      </c>
      <c r="B1360" t="s">
        <v>165</v>
      </c>
      <c r="C1360" t="s">
        <v>165</v>
      </c>
      <c r="E1360" t="s">
        <v>165</v>
      </c>
      <c r="F1360" t="s">
        <v>165</v>
      </c>
      <c r="J1360">
        <v>0.0</v>
      </c>
      <c r="L1360" t="s">
        <v>165</v>
      </c>
      <c r="M1360" t="s">
        <v>165</v>
      </c>
      <c r="N1360" t="s">
        <v>165</v>
      </c>
      <c r="P1360" t="s">
        <v>165</v>
      </c>
      <c r="Q1360" t="s">
        <v>165</v>
      </c>
      <c r="U1360">
        <v>0.0</v>
      </c>
    </row>
    <row r="1361">
      <c r="A1361" t="s">
        <v>165</v>
      </c>
      <c r="B1361" t="s">
        <v>165</v>
      </c>
      <c r="C1361" t="s">
        <v>165</v>
      </c>
      <c r="E1361" t="s">
        <v>165</v>
      </c>
      <c r="F1361" t="s">
        <v>165</v>
      </c>
      <c r="J1361">
        <v>0.0</v>
      </c>
      <c r="L1361" t="s">
        <v>165</v>
      </c>
      <c r="M1361" t="s">
        <v>165</v>
      </c>
      <c r="N1361" t="s">
        <v>165</v>
      </c>
      <c r="P1361" t="s">
        <v>165</v>
      </c>
      <c r="Q1361" t="s">
        <v>165</v>
      </c>
      <c r="U1361">
        <v>0.0</v>
      </c>
    </row>
    <row r="1362">
      <c r="A1362" t="s">
        <v>165</v>
      </c>
      <c r="B1362" t="s">
        <v>165</v>
      </c>
      <c r="C1362" t="s">
        <v>165</v>
      </c>
      <c r="E1362" t="s">
        <v>165</v>
      </c>
      <c r="F1362" t="s">
        <v>165</v>
      </c>
      <c r="J1362">
        <v>0.0</v>
      </c>
      <c r="L1362" t="s">
        <v>165</v>
      </c>
      <c r="M1362" t="s">
        <v>165</v>
      </c>
      <c r="N1362" t="s">
        <v>165</v>
      </c>
      <c r="P1362" t="s">
        <v>165</v>
      </c>
      <c r="Q1362" t="s">
        <v>165</v>
      </c>
      <c r="U1362">
        <v>0.0</v>
      </c>
    </row>
    <row r="1363">
      <c r="A1363" t="s">
        <v>165</v>
      </c>
      <c r="B1363" t="s">
        <v>165</v>
      </c>
      <c r="C1363" t="s">
        <v>165</v>
      </c>
      <c r="E1363" t="s">
        <v>165</v>
      </c>
      <c r="F1363" t="s">
        <v>165</v>
      </c>
      <c r="J1363">
        <v>0.0</v>
      </c>
      <c r="L1363" t="s">
        <v>165</v>
      </c>
      <c r="M1363" t="s">
        <v>165</v>
      </c>
      <c r="N1363" t="s">
        <v>165</v>
      </c>
      <c r="P1363" t="s">
        <v>165</v>
      </c>
      <c r="Q1363" t="s">
        <v>165</v>
      </c>
      <c r="U1363">
        <v>0.0</v>
      </c>
    </row>
    <row r="1364">
      <c r="A1364" t="s">
        <v>165</v>
      </c>
      <c r="B1364" t="s">
        <v>165</v>
      </c>
      <c r="C1364" t="s">
        <v>165</v>
      </c>
      <c r="E1364" t="s">
        <v>165</v>
      </c>
      <c r="F1364" t="s">
        <v>165</v>
      </c>
      <c r="J1364">
        <v>0.0</v>
      </c>
      <c r="L1364" t="s">
        <v>165</v>
      </c>
      <c r="M1364" t="s">
        <v>165</v>
      </c>
      <c r="N1364" t="s">
        <v>165</v>
      </c>
      <c r="P1364" t="s">
        <v>165</v>
      </c>
      <c r="Q1364" t="s">
        <v>165</v>
      </c>
      <c r="U1364">
        <v>0.0</v>
      </c>
    </row>
    <row r="1365">
      <c r="A1365" t="s">
        <v>165</v>
      </c>
      <c r="B1365" t="s">
        <v>165</v>
      </c>
      <c r="C1365" t="s">
        <v>165</v>
      </c>
      <c r="E1365" t="s">
        <v>165</v>
      </c>
      <c r="F1365" t="s">
        <v>165</v>
      </c>
      <c r="J1365">
        <v>0.0</v>
      </c>
      <c r="L1365" t="s">
        <v>165</v>
      </c>
      <c r="M1365" t="s">
        <v>165</v>
      </c>
      <c r="N1365" t="s">
        <v>165</v>
      </c>
      <c r="P1365" t="s">
        <v>165</v>
      </c>
      <c r="Q1365" t="s">
        <v>165</v>
      </c>
      <c r="U1365">
        <v>0.0</v>
      </c>
    </row>
    <row r="1366">
      <c r="A1366" t="s">
        <v>165</v>
      </c>
      <c r="B1366" t="s">
        <v>165</v>
      </c>
      <c r="C1366" t="s">
        <v>165</v>
      </c>
      <c r="E1366" t="s">
        <v>165</v>
      </c>
      <c r="F1366" t="s">
        <v>165</v>
      </c>
      <c r="J1366">
        <v>0.0</v>
      </c>
      <c r="L1366" t="s">
        <v>165</v>
      </c>
      <c r="M1366" t="s">
        <v>165</v>
      </c>
      <c r="N1366" t="s">
        <v>165</v>
      </c>
      <c r="P1366" t="s">
        <v>165</v>
      </c>
      <c r="Q1366" t="s">
        <v>165</v>
      </c>
      <c r="U1366">
        <v>0.0</v>
      </c>
    </row>
    <row r="1367">
      <c r="A1367" t="s">
        <v>165</v>
      </c>
      <c r="B1367" t="s">
        <v>165</v>
      </c>
      <c r="C1367" t="s">
        <v>165</v>
      </c>
      <c r="E1367" t="s">
        <v>165</v>
      </c>
      <c r="F1367" t="s">
        <v>165</v>
      </c>
      <c r="J1367">
        <v>0.0</v>
      </c>
      <c r="L1367" t="s">
        <v>165</v>
      </c>
      <c r="M1367" t="s">
        <v>165</v>
      </c>
      <c r="N1367" t="s">
        <v>165</v>
      </c>
      <c r="P1367" t="s">
        <v>165</v>
      </c>
      <c r="Q1367" t="s">
        <v>165</v>
      </c>
      <c r="U1367">
        <v>0.0</v>
      </c>
    </row>
    <row r="1368">
      <c r="A1368" t="s">
        <v>165</v>
      </c>
      <c r="B1368" t="s">
        <v>165</v>
      </c>
      <c r="C1368" t="s">
        <v>165</v>
      </c>
      <c r="E1368" t="s">
        <v>165</v>
      </c>
      <c r="F1368" t="s">
        <v>165</v>
      </c>
      <c r="J1368">
        <v>0.0</v>
      </c>
      <c r="L1368" t="s">
        <v>165</v>
      </c>
      <c r="M1368" t="s">
        <v>165</v>
      </c>
      <c r="N1368" t="s">
        <v>165</v>
      </c>
      <c r="P1368" t="s">
        <v>165</v>
      </c>
      <c r="Q1368" t="s">
        <v>165</v>
      </c>
      <c r="U1368">
        <v>0.0</v>
      </c>
    </row>
    <row r="1369">
      <c r="A1369" t="s">
        <v>165</v>
      </c>
      <c r="B1369" t="s">
        <v>165</v>
      </c>
      <c r="C1369" t="s">
        <v>165</v>
      </c>
      <c r="E1369" t="s">
        <v>165</v>
      </c>
      <c r="F1369" t="s">
        <v>165</v>
      </c>
      <c r="J1369">
        <v>0.0</v>
      </c>
      <c r="L1369" t="s">
        <v>165</v>
      </c>
      <c r="M1369" t="s">
        <v>165</v>
      </c>
      <c r="N1369" t="s">
        <v>165</v>
      </c>
      <c r="P1369" t="s">
        <v>165</v>
      </c>
      <c r="Q1369" t="s">
        <v>165</v>
      </c>
      <c r="U1369">
        <v>0.0</v>
      </c>
    </row>
    <row r="1370">
      <c r="A1370" t="s">
        <v>165</v>
      </c>
      <c r="B1370" t="s">
        <v>165</v>
      </c>
      <c r="C1370" t="s">
        <v>165</v>
      </c>
      <c r="E1370" t="s">
        <v>165</v>
      </c>
      <c r="F1370" t="s">
        <v>165</v>
      </c>
      <c r="J1370">
        <v>0.0</v>
      </c>
      <c r="L1370" t="s">
        <v>165</v>
      </c>
      <c r="M1370" t="s">
        <v>165</v>
      </c>
      <c r="N1370" t="s">
        <v>165</v>
      </c>
      <c r="P1370" t="s">
        <v>165</v>
      </c>
      <c r="Q1370" t="s">
        <v>165</v>
      </c>
      <c r="U1370">
        <v>0.0</v>
      </c>
    </row>
    <row r="1371">
      <c r="A1371" t="s">
        <v>165</v>
      </c>
      <c r="B1371" t="s">
        <v>165</v>
      </c>
      <c r="C1371" t="s">
        <v>165</v>
      </c>
      <c r="E1371" t="s">
        <v>165</v>
      </c>
      <c r="F1371" t="s">
        <v>165</v>
      </c>
      <c r="J1371">
        <v>0.0</v>
      </c>
      <c r="L1371" t="s">
        <v>165</v>
      </c>
      <c r="M1371" t="s">
        <v>165</v>
      </c>
      <c r="N1371" t="s">
        <v>165</v>
      </c>
      <c r="P1371" t="s">
        <v>165</v>
      </c>
      <c r="Q1371" t="s">
        <v>165</v>
      </c>
      <c r="U1371">
        <v>0.0</v>
      </c>
    </row>
    <row r="1372">
      <c r="A1372" t="s">
        <v>165</v>
      </c>
      <c r="B1372" t="s">
        <v>165</v>
      </c>
      <c r="C1372" t="s">
        <v>165</v>
      </c>
      <c r="E1372" t="s">
        <v>165</v>
      </c>
      <c r="F1372" t="s">
        <v>165</v>
      </c>
      <c r="J1372">
        <v>0.0</v>
      </c>
      <c r="L1372" t="s">
        <v>165</v>
      </c>
      <c r="M1372" t="s">
        <v>165</v>
      </c>
      <c r="N1372" t="s">
        <v>165</v>
      </c>
      <c r="P1372" t="s">
        <v>165</v>
      </c>
      <c r="Q1372" t="s">
        <v>165</v>
      </c>
      <c r="U1372">
        <v>0.0</v>
      </c>
    </row>
    <row r="1373">
      <c r="A1373" t="s">
        <v>165</v>
      </c>
      <c r="B1373" t="s">
        <v>165</v>
      </c>
      <c r="C1373" t="s">
        <v>165</v>
      </c>
      <c r="E1373" t="s">
        <v>165</v>
      </c>
      <c r="F1373" t="s">
        <v>165</v>
      </c>
      <c r="J1373">
        <v>0.0</v>
      </c>
      <c r="L1373" t="s">
        <v>165</v>
      </c>
      <c r="M1373" t="s">
        <v>165</v>
      </c>
      <c r="N1373" t="s">
        <v>165</v>
      </c>
      <c r="P1373" t="s">
        <v>165</v>
      </c>
      <c r="Q1373" t="s">
        <v>165</v>
      </c>
      <c r="U1373">
        <v>0.0</v>
      </c>
    </row>
    <row r="1374">
      <c r="A1374" t="s">
        <v>165</v>
      </c>
      <c r="B1374" t="s">
        <v>165</v>
      </c>
      <c r="C1374" t="s">
        <v>165</v>
      </c>
      <c r="E1374" t="s">
        <v>165</v>
      </c>
      <c r="F1374" t="s">
        <v>165</v>
      </c>
      <c r="J1374">
        <v>0.0</v>
      </c>
      <c r="L1374" t="s">
        <v>165</v>
      </c>
      <c r="M1374" t="s">
        <v>165</v>
      </c>
      <c r="N1374" t="s">
        <v>165</v>
      </c>
      <c r="P1374" t="s">
        <v>165</v>
      </c>
      <c r="Q1374" t="s">
        <v>165</v>
      </c>
      <c r="U1374">
        <v>0.0</v>
      </c>
    </row>
    <row r="1375">
      <c r="A1375" t="s">
        <v>165</v>
      </c>
      <c r="B1375" t="s">
        <v>165</v>
      </c>
      <c r="C1375" t="s">
        <v>165</v>
      </c>
      <c r="E1375" t="s">
        <v>165</v>
      </c>
      <c r="F1375" t="s">
        <v>165</v>
      </c>
      <c r="J1375">
        <v>0.0</v>
      </c>
      <c r="L1375" t="s">
        <v>165</v>
      </c>
      <c r="M1375" t="s">
        <v>165</v>
      </c>
      <c r="N1375" t="s">
        <v>165</v>
      </c>
      <c r="P1375" t="s">
        <v>165</v>
      </c>
      <c r="Q1375" t="s">
        <v>165</v>
      </c>
      <c r="U1375">
        <v>0.0</v>
      </c>
    </row>
    <row r="1376">
      <c r="A1376" t="s">
        <v>165</v>
      </c>
      <c r="B1376" t="s">
        <v>165</v>
      </c>
      <c r="C1376" t="s">
        <v>165</v>
      </c>
      <c r="E1376" t="s">
        <v>165</v>
      </c>
      <c r="F1376" t="s">
        <v>165</v>
      </c>
      <c r="J1376">
        <v>0.0</v>
      </c>
      <c r="L1376" t="s">
        <v>165</v>
      </c>
      <c r="M1376" t="s">
        <v>165</v>
      </c>
      <c r="N1376" t="s">
        <v>165</v>
      </c>
      <c r="P1376" t="s">
        <v>165</v>
      </c>
      <c r="Q1376" t="s">
        <v>165</v>
      </c>
      <c r="U1376">
        <v>0.0</v>
      </c>
    </row>
    <row r="1377">
      <c r="A1377" t="s">
        <v>165</v>
      </c>
      <c r="B1377" t="s">
        <v>165</v>
      </c>
      <c r="C1377" t="s">
        <v>165</v>
      </c>
      <c r="E1377" t="s">
        <v>165</v>
      </c>
      <c r="F1377" t="s">
        <v>165</v>
      </c>
      <c r="J1377">
        <v>0.0</v>
      </c>
      <c r="L1377" t="s">
        <v>165</v>
      </c>
      <c r="M1377" t="s">
        <v>165</v>
      </c>
      <c r="N1377" t="s">
        <v>165</v>
      </c>
      <c r="P1377" t="s">
        <v>165</v>
      </c>
      <c r="Q1377" t="s">
        <v>165</v>
      </c>
      <c r="U1377">
        <v>0.0</v>
      </c>
    </row>
    <row r="1378">
      <c r="A1378" t="s">
        <v>165</v>
      </c>
      <c r="B1378" t="s">
        <v>165</v>
      </c>
      <c r="C1378" t="s">
        <v>165</v>
      </c>
      <c r="E1378" t="s">
        <v>165</v>
      </c>
      <c r="F1378" t="s">
        <v>165</v>
      </c>
      <c r="J1378">
        <v>0.0</v>
      </c>
      <c r="L1378" t="s">
        <v>165</v>
      </c>
      <c r="M1378" t="s">
        <v>165</v>
      </c>
      <c r="N1378" t="s">
        <v>165</v>
      </c>
      <c r="P1378" t="s">
        <v>165</v>
      </c>
      <c r="Q1378" t="s">
        <v>165</v>
      </c>
      <c r="U1378">
        <v>0.0</v>
      </c>
    </row>
    <row r="1379">
      <c r="A1379" t="s">
        <v>165</v>
      </c>
      <c r="B1379" t="s">
        <v>165</v>
      </c>
      <c r="C1379" t="s">
        <v>165</v>
      </c>
      <c r="E1379" t="s">
        <v>165</v>
      </c>
      <c r="F1379" t="s">
        <v>165</v>
      </c>
      <c r="J1379">
        <v>0.0</v>
      </c>
      <c r="L1379" t="s">
        <v>165</v>
      </c>
      <c r="M1379" t="s">
        <v>165</v>
      </c>
      <c r="N1379" t="s">
        <v>165</v>
      </c>
      <c r="P1379" t="s">
        <v>165</v>
      </c>
      <c r="Q1379" t="s">
        <v>165</v>
      </c>
      <c r="U1379">
        <v>0.0</v>
      </c>
    </row>
    <row r="1380">
      <c r="A1380" t="s">
        <v>165</v>
      </c>
      <c r="B1380" t="s">
        <v>165</v>
      </c>
      <c r="C1380" t="s">
        <v>165</v>
      </c>
      <c r="E1380" t="s">
        <v>165</v>
      </c>
      <c r="F1380" t="s">
        <v>165</v>
      </c>
      <c r="J1380">
        <v>0.0</v>
      </c>
      <c r="L1380" t="s">
        <v>165</v>
      </c>
      <c r="M1380" t="s">
        <v>165</v>
      </c>
      <c r="N1380" t="s">
        <v>165</v>
      </c>
      <c r="P1380" t="s">
        <v>165</v>
      </c>
      <c r="Q1380" t="s">
        <v>165</v>
      </c>
      <c r="U1380">
        <v>0.0</v>
      </c>
    </row>
    <row r="1381">
      <c r="A1381" t="s">
        <v>165</v>
      </c>
      <c r="B1381" t="s">
        <v>165</v>
      </c>
      <c r="C1381" t="s">
        <v>165</v>
      </c>
      <c r="E1381" t="s">
        <v>165</v>
      </c>
      <c r="F1381" t="s">
        <v>165</v>
      </c>
      <c r="J1381">
        <v>0.0</v>
      </c>
      <c r="L1381" t="s">
        <v>165</v>
      </c>
      <c r="M1381" t="s">
        <v>165</v>
      </c>
      <c r="N1381" t="s">
        <v>165</v>
      </c>
      <c r="P1381" t="s">
        <v>165</v>
      </c>
      <c r="Q1381" t="s">
        <v>165</v>
      </c>
      <c r="U1381">
        <v>0.0</v>
      </c>
    </row>
    <row r="1382">
      <c r="A1382" t="s">
        <v>165</v>
      </c>
      <c r="B1382" t="s">
        <v>165</v>
      </c>
      <c r="C1382" t="s">
        <v>165</v>
      </c>
      <c r="E1382" t="s">
        <v>165</v>
      </c>
      <c r="F1382" t="s">
        <v>165</v>
      </c>
      <c r="J1382">
        <v>0.0</v>
      </c>
      <c r="L1382" t="s">
        <v>165</v>
      </c>
      <c r="M1382" t="s">
        <v>165</v>
      </c>
      <c r="N1382" t="s">
        <v>165</v>
      </c>
      <c r="P1382" t="s">
        <v>165</v>
      </c>
      <c r="Q1382" t="s">
        <v>165</v>
      </c>
      <c r="U1382">
        <v>0.0</v>
      </c>
    </row>
    <row r="1383">
      <c r="A1383" t="s">
        <v>165</v>
      </c>
      <c r="B1383" t="s">
        <v>165</v>
      </c>
      <c r="C1383" t="s">
        <v>165</v>
      </c>
      <c r="E1383" t="s">
        <v>165</v>
      </c>
      <c r="F1383" t="s">
        <v>165</v>
      </c>
      <c r="J1383">
        <v>0.0</v>
      </c>
      <c r="L1383" t="s">
        <v>165</v>
      </c>
      <c r="M1383" t="s">
        <v>165</v>
      </c>
      <c r="N1383" t="s">
        <v>165</v>
      </c>
      <c r="P1383" t="s">
        <v>165</v>
      </c>
      <c r="Q1383" t="s">
        <v>165</v>
      </c>
      <c r="U1383">
        <v>0.0</v>
      </c>
    </row>
    <row r="1384">
      <c r="A1384" t="s">
        <v>165</v>
      </c>
      <c r="B1384" t="s">
        <v>165</v>
      </c>
      <c r="C1384" t="s">
        <v>165</v>
      </c>
      <c r="E1384" t="s">
        <v>165</v>
      </c>
      <c r="F1384" t="s">
        <v>165</v>
      </c>
      <c r="J1384">
        <v>0.0</v>
      </c>
      <c r="L1384" t="s">
        <v>165</v>
      </c>
      <c r="M1384" t="s">
        <v>165</v>
      </c>
      <c r="N1384" t="s">
        <v>165</v>
      </c>
      <c r="P1384" t="s">
        <v>165</v>
      </c>
      <c r="Q1384" t="s">
        <v>165</v>
      </c>
      <c r="U1384">
        <v>0.0</v>
      </c>
    </row>
    <row r="1385">
      <c r="A1385" t="s">
        <v>165</v>
      </c>
      <c r="B1385" t="s">
        <v>165</v>
      </c>
      <c r="C1385" t="s">
        <v>165</v>
      </c>
      <c r="E1385" t="s">
        <v>165</v>
      </c>
      <c r="F1385" t="s">
        <v>165</v>
      </c>
      <c r="J1385">
        <v>0.0</v>
      </c>
      <c r="L1385" t="s">
        <v>165</v>
      </c>
      <c r="M1385" t="s">
        <v>165</v>
      </c>
      <c r="N1385" t="s">
        <v>165</v>
      </c>
      <c r="P1385" t="s">
        <v>165</v>
      </c>
      <c r="Q1385" t="s">
        <v>165</v>
      </c>
      <c r="U1385">
        <v>0.0</v>
      </c>
    </row>
    <row r="1386">
      <c r="A1386" t="s">
        <v>165</v>
      </c>
      <c r="B1386" t="s">
        <v>165</v>
      </c>
      <c r="C1386" t="s">
        <v>165</v>
      </c>
      <c r="E1386" t="s">
        <v>165</v>
      </c>
      <c r="F1386" t="s">
        <v>165</v>
      </c>
      <c r="J1386">
        <v>0.0</v>
      </c>
      <c r="L1386" t="s">
        <v>165</v>
      </c>
      <c r="M1386" t="s">
        <v>165</v>
      </c>
      <c r="N1386" t="s">
        <v>165</v>
      </c>
      <c r="P1386" t="s">
        <v>165</v>
      </c>
      <c r="Q1386" t="s">
        <v>165</v>
      </c>
      <c r="U1386">
        <v>0.0</v>
      </c>
    </row>
    <row r="1387">
      <c r="A1387" t="s">
        <v>165</v>
      </c>
      <c r="B1387" t="s">
        <v>165</v>
      </c>
      <c r="C1387" t="s">
        <v>165</v>
      </c>
      <c r="E1387" t="s">
        <v>165</v>
      </c>
      <c r="F1387" t="s">
        <v>165</v>
      </c>
      <c r="J1387">
        <v>0.0</v>
      </c>
      <c r="L1387" t="s">
        <v>165</v>
      </c>
      <c r="M1387" t="s">
        <v>165</v>
      </c>
      <c r="N1387" t="s">
        <v>165</v>
      </c>
      <c r="P1387" t="s">
        <v>165</v>
      </c>
      <c r="Q1387" t="s">
        <v>165</v>
      </c>
      <c r="U1387">
        <v>0.0</v>
      </c>
    </row>
    <row r="1388">
      <c r="A1388" t="s">
        <v>165</v>
      </c>
      <c r="B1388" t="s">
        <v>165</v>
      </c>
      <c r="C1388" t="s">
        <v>165</v>
      </c>
      <c r="E1388" t="s">
        <v>165</v>
      </c>
      <c r="F1388" t="s">
        <v>165</v>
      </c>
      <c r="J1388">
        <v>0.0</v>
      </c>
      <c r="L1388" t="s">
        <v>165</v>
      </c>
      <c r="M1388" t="s">
        <v>165</v>
      </c>
      <c r="N1388" t="s">
        <v>165</v>
      </c>
      <c r="P1388" t="s">
        <v>165</v>
      </c>
      <c r="Q1388" t="s">
        <v>165</v>
      </c>
      <c r="U1388">
        <v>0.0</v>
      </c>
    </row>
    <row r="1389">
      <c r="A1389" t="s">
        <v>165</v>
      </c>
      <c r="B1389" t="s">
        <v>165</v>
      </c>
      <c r="C1389" t="s">
        <v>165</v>
      </c>
      <c r="E1389" t="s">
        <v>165</v>
      </c>
      <c r="F1389" t="s">
        <v>165</v>
      </c>
      <c r="J1389">
        <v>0.0</v>
      </c>
      <c r="L1389" t="s">
        <v>165</v>
      </c>
      <c r="M1389" t="s">
        <v>165</v>
      </c>
      <c r="N1389" t="s">
        <v>165</v>
      </c>
      <c r="P1389" t="s">
        <v>165</v>
      </c>
      <c r="Q1389" t="s">
        <v>165</v>
      </c>
      <c r="U1389">
        <v>0.0</v>
      </c>
    </row>
    <row r="1390">
      <c r="A1390" t="s">
        <v>165</v>
      </c>
      <c r="B1390" t="s">
        <v>165</v>
      </c>
      <c r="C1390" t="s">
        <v>165</v>
      </c>
      <c r="E1390" t="s">
        <v>165</v>
      </c>
      <c r="F1390" t="s">
        <v>165</v>
      </c>
      <c r="J1390">
        <v>0.0</v>
      </c>
      <c r="L1390" t="s">
        <v>165</v>
      </c>
      <c r="M1390" t="s">
        <v>165</v>
      </c>
      <c r="N1390" t="s">
        <v>165</v>
      </c>
      <c r="P1390" t="s">
        <v>165</v>
      </c>
      <c r="Q1390" t="s">
        <v>165</v>
      </c>
      <c r="U1390">
        <v>0.0</v>
      </c>
    </row>
    <row r="1391">
      <c r="A1391" t="s">
        <v>165</v>
      </c>
      <c r="B1391" t="s">
        <v>165</v>
      </c>
      <c r="C1391" t="s">
        <v>165</v>
      </c>
      <c r="E1391" t="s">
        <v>165</v>
      </c>
      <c r="F1391" t="s">
        <v>165</v>
      </c>
      <c r="J1391">
        <v>0.0</v>
      </c>
      <c r="L1391" t="s">
        <v>165</v>
      </c>
      <c r="M1391" t="s">
        <v>165</v>
      </c>
      <c r="N1391" t="s">
        <v>165</v>
      </c>
      <c r="P1391" t="s">
        <v>165</v>
      </c>
      <c r="Q1391" t="s">
        <v>165</v>
      </c>
      <c r="U1391">
        <v>0.0</v>
      </c>
    </row>
    <row r="1392">
      <c r="A1392" t="s">
        <v>165</v>
      </c>
      <c r="B1392" t="s">
        <v>165</v>
      </c>
      <c r="C1392" t="s">
        <v>165</v>
      </c>
      <c r="E1392" t="s">
        <v>165</v>
      </c>
      <c r="F1392" t="s">
        <v>165</v>
      </c>
      <c r="J1392">
        <v>0.0</v>
      </c>
      <c r="L1392" t="s">
        <v>165</v>
      </c>
      <c r="M1392" t="s">
        <v>165</v>
      </c>
      <c r="N1392" t="s">
        <v>165</v>
      </c>
      <c r="P1392" t="s">
        <v>165</v>
      </c>
      <c r="Q1392" t="s">
        <v>165</v>
      </c>
      <c r="U1392">
        <v>0.0</v>
      </c>
    </row>
    <row r="1393">
      <c r="A1393" t="s">
        <v>165</v>
      </c>
      <c r="B1393" t="s">
        <v>165</v>
      </c>
      <c r="C1393" t="s">
        <v>165</v>
      </c>
      <c r="E1393" t="s">
        <v>165</v>
      </c>
      <c r="F1393" t="s">
        <v>165</v>
      </c>
      <c r="J1393">
        <v>0.0</v>
      </c>
      <c r="L1393" t="s">
        <v>165</v>
      </c>
      <c r="M1393" t="s">
        <v>165</v>
      </c>
      <c r="N1393" t="s">
        <v>165</v>
      </c>
      <c r="P1393" t="s">
        <v>165</v>
      </c>
      <c r="Q1393" t="s">
        <v>165</v>
      </c>
      <c r="U1393">
        <v>0.0</v>
      </c>
    </row>
    <row r="1394">
      <c r="A1394" t="s">
        <v>165</v>
      </c>
      <c r="B1394" t="s">
        <v>165</v>
      </c>
      <c r="C1394" t="s">
        <v>165</v>
      </c>
      <c r="E1394" t="s">
        <v>165</v>
      </c>
      <c r="F1394" t="s">
        <v>165</v>
      </c>
      <c r="J1394">
        <v>0.0</v>
      </c>
      <c r="L1394" t="s">
        <v>165</v>
      </c>
      <c r="M1394" t="s">
        <v>165</v>
      </c>
      <c r="N1394" t="s">
        <v>165</v>
      </c>
      <c r="P1394" t="s">
        <v>165</v>
      </c>
      <c r="Q1394" t="s">
        <v>165</v>
      </c>
      <c r="U1394">
        <v>0.0</v>
      </c>
    </row>
    <row r="1395">
      <c r="A1395" t="s">
        <v>165</v>
      </c>
      <c r="B1395" t="s">
        <v>165</v>
      </c>
      <c r="C1395" t="s">
        <v>165</v>
      </c>
      <c r="E1395" t="s">
        <v>165</v>
      </c>
      <c r="F1395" t="s">
        <v>165</v>
      </c>
      <c r="J1395">
        <v>0.0</v>
      </c>
      <c r="L1395" t="s">
        <v>165</v>
      </c>
      <c r="M1395" t="s">
        <v>165</v>
      </c>
      <c r="N1395" t="s">
        <v>165</v>
      </c>
      <c r="P1395" t="s">
        <v>165</v>
      </c>
      <c r="Q1395" t="s">
        <v>165</v>
      </c>
      <c r="U1395">
        <v>0.0</v>
      </c>
    </row>
    <row r="1396">
      <c r="A1396" t="s">
        <v>165</v>
      </c>
      <c r="B1396" t="s">
        <v>165</v>
      </c>
      <c r="C1396" t="s">
        <v>165</v>
      </c>
      <c r="E1396" t="s">
        <v>165</v>
      </c>
      <c r="F1396" t="s">
        <v>165</v>
      </c>
      <c r="J1396">
        <v>0.0</v>
      </c>
      <c r="L1396" t="s">
        <v>165</v>
      </c>
      <c r="M1396" t="s">
        <v>165</v>
      </c>
      <c r="N1396" t="s">
        <v>165</v>
      </c>
      <c r="P1396" t="s">
        <v>165</v>
      </c>
      <c r="Q1396" t="s">
        <v>165</v>
      </c>
      <c r="U1396">
        <v>0.0</v>
      </c>
    </row>
    <row r="1397">
      <c r="A1397" t="s">
        <v>165</v>
      </c>
      <c r="B1397" t="s">
        <v>165</v>
      </c>
      <c r="C1397" t="s">
        <v>165</v>
      </c>
      <c r="E1397" t="s">
        <v>165</v>
      </c>
      <c r="F1397" t="s">
        <v>165</v>
      </c>
      <c r="J1397">
        <v>0.0</v>
      </c>
      <c r="L1397" t="s">
        <v>165</v>
      </c>
      <c r="M1397" t="s">
        <v>165</v>
      </c>
      <c r="N1397" t="s">
        <v>165</v>
      </c>
      <c r="P1397" t="s">
        <v>165</v>
      </c>
      <c r="Q1397" t="s">
        <v>165</v>
      </c>
      <c r="U1397">
        <v>0.0</v>
      </c>
    </row>
    <row r="1398">
      <c r="A1398" t="s">
        <v>165</v>
      </c>
      <c r="B1398" t="s">
        <v>165</v>
      </c>
      <c r="C1398" t="s">
        <v>165</v>
      </c>
      <c r="E1398" t="s">
        <v>165</v>
      </c>
      <c r="F1398" t="s">
        <v>165</v>
      </c>
      <c r="J1398">
        <v>0.0</v>
      </c>
      <c r="L1398" t="s">
        <v>165</v>
      </c>
      <c r="M1398" t="s">
        <v>165</v>
      </c>
      <c r="N1398" t="s">
        <v>165</v>
      </c>
      <c r="P1398" t="s">
        <v>165</v>
      </c>
      <c r="Q1398" t="s">
        <v>165</v>
      </c>
      <c r="U1398">
        <v>0.0</v>
      </c>
    </row>
    <row r="1399">
      <c r="A1399" t="s">
        <v>165</v>
      </c>
      <c r="B1399" t="s">
        <v>165</v>
      </c>
      <c r="C1399" t="s">
        <v>165</v>
      </c>
      <c r="E1399" t="s">
        <v>165</v>
      </c>
      <c r="F1399" t="s">
        <v>165</v>
      </c>
      <c r="J1399">
        <v>0.0</v>
      </c>
      <c r="L1399" t="s">
        <v>165</v>
      </c>
      <c r="M1399" t="s">
        <v>165</v>
      </c>
      <c r="N1399" t="s">
        <v>165</v>
      </c>
      <c r="P1399" t="s">
        <v>165</v>
      </c>
      <c r="Q1399" t="s">
        <v>165</v>
      </c>
      <c r="U1399">
        <v>0.0</v>
      </c>
    </row>
    <row r="1400">
      <c r="A1400" t="s">
        <v>165</v>
      </c>
      <c r="B1400" t="s">
        <v>165</v>
      </c>
      <c r="C1400" t="s">
        <v>165</v>
      </c>
      <c r="E1400" t="s">
        <v>165</v>
      </c>
      <c r="F1400" t="s">
        <v>165</v>
      </c>
      <c r="J1400">
        <v>0.0</v>
      </c>
      <c r="L1400" t="s">
        <v>165</v>
      </c>
      <c r="M1400" t="s">
        <v>165</v>
      </c>
      <c r="N1400" t="s">
        <v>165</v>
      </c>
      <c r="P1400" t="s">
        <v>165</v>
      </c>
      <c r="Q1400" t="s">
        <v>165</v>
      </c>
      <c r="U1400">
        <v>0.0</v>
      </c>
    </row>
    <row r="1401">
      <c r="A1401" t="s">
        <v>165</v>
      </c>
      <c r="B1401" t="s">
        <v>165</v>
      </c>
      <c r="C1401" t="s">
        <v>165</v>
      </c>
      <c r="E1401" t="s">
        <v>165</v>
      </c>
      <c r="F1401" t="s">
        <v>165</v>
      </c>
      <c r="J1401">
        <v>0.0</v>
      </c>
      <c r="L1401" t="s">
        <v>165</v>
      </c>
      <c r="M1401" t="s">
        <v>165</v>
      </c>
      <c r="N1401" t="s">
        <v>165</v>
      </c>
      <c r="P1401" t="s">
        <v>165</v>
      </c>
      <c r="Q1401" t="s">
        <v>165</v>
      </c>
      <c r="U1401">
        <v>0.0</v>
      </c>
    </row>
    <row r="1402">
      <c r="A1402" t="s">
        <v>165</v>
      </c>
      <c r="B1402" t="s">
        <v>165</v>
      </c>
      <c r="C1402" t="s">
        <v>165</v>
      </c>
      <c r="E1402" t="s">
        <v>165</v>
      </c>
      <c r="F1402" t="s">
        <v>165</v>
      </c>
      <c r="J1402">
        <v>0.0</v>
      </c>
      <c r="L1402" t="s">
        <v>165</v>
      </c>
      <c r="M1402" t="s">
        <v>165</v>
      </c>
      <c r="N1402" t="s">
        <v>165</v>
      </c>
      <c r="P1402" t="s">
        <v>165</v>
      </c>
      <c r="Q1402" t="s">
        <v>165</v>
      </c>
      <c r="U1402">
        <v>0.0</v>
      </c>
    </row>
    <row r="1403">
      <c r="A1403" t="s">
        <v>165</v>
      </c>
      <c r="B1403" t="s">
        <v>165</v>
      </c>
      <c r="C1403" t="s">
        <v>165</v>
      </c>
      <c r="E1403" t="s">
        <v>165</v>
      </c>
      <c r="F1403" t="s">
        <v>165</v>
      </c>
      <c r="J1403">
        <v>0.0</v>
      </c>
      <c r="L1403" t="s">
        <v>165</v>
      </c>
      <c r="M1403" t="s">
        <v>165</v>
      </c>
      <c r="N1403" t="s">
        <v>165</v>
      </c>
      <c r="P1403" t="s">
        <v>165</v>
      </c>
      <c r="Q1403" t="s">
        <v>165</v>
      </c>
      <c r="U1403">
        <v>0.0</v>
      </c>
    </row>
    <row r="1404">
      <c r="A1404" t="s">
        <v>165</v>
      </c>
      <c r="B1404" t="s">
        <v>165</v>
      </c>
      <c r="C1404" t="s">
        <v>165</v>
      </c>
      <c r="E1404" t="s">
        <v>165</v>
      </c>
      <c r="F1404" t="s">
        <v>165</v>
      </c>
      <c r="J1404">
        <v>0.0</v>
      </c>
      <c r="L1404" t="s">
        <v>165</v>
      </c>
      <c r="M1404" t="s">
        <v>165</v>
      </c>
      <c r="N1404" t="s">
        <v>165</v>
      </c>
      <c r="P1404" t="s">
        <v>165</v>
      </c>
      <c r="Q1404" t="s">
        <v>165</v>
      </c>
      <c r="U1404">
        <v>0.0</v>
      </c>
    </row>
    <row r="1405">
      <c r="A1405" t="s">
        <v>165</v>
      </c>
      <c r="B1405" t="s">
        <v>165</v>
      </c>
      <c r="C1405" t="s">
        <v>165</v>
      </c>
      <c r="E1405" t="s">
        <v>165</v>
      </c>
      <c r="F1405" t="s">
        <v>165</v>
      </c>
      <c r="J1405">
        <v>0.0</v>
      </c>
      <c r="L1405" t="s">
        <v>165</v>
      </c>
      <c r="M1405" t="s">
        <v>165</v>
      </c>
      <c r="N1405" t="s">
        <v>165</v>
      </c>
      <c r="P1405" t="s">
        <v>165</v>
      </c>
      <c r="Q1405" t="s">
        <v>165</v>
      </c>
      <c r="U1405">
        <v>0.0</v>
      </c>
    </row>
    <row r="1406">
      <c r="A1406" t="s">
        <v>165</v>
      </c>
      <c r="B1406" t="s">
        <v>165</v>
      </c>
      <c r="C1406" t="s">
        <v>165</v>
      </c>
      <c r="E1406" t="s">
        <v>165</v>
      </c>
      <c r="F1406" t="s">
        <v>165</v>
      </c>
      <c r="J1406">
        <v>0.0</v>
      </c>
      <c r="L1406" t="s">
        <v>165</v>
      </c>
      <c r="M1406" t="s">
        <v>165</v>
      </c>
      <c r="N1406" t="s">
        <v>165</v>
      </c>
      <c r="P1406" t="s">
        <v>165</v>
      </c>
      <c r="Q1406" t="s">
        <v>165</v>
      </c>
      <c r="U1406">
        <v>0.0</v>
      </c>
    </row>
    <row r="1407">
      <c r="A1407" t="s">
        <v>165</v>
      </c>
      <c r="B1407" t="s">
        <v>165</v>
      </c>
      <c r="C1407" t="s">
        <v>165</v>
      </c>
      <c r="E1407" t="s">
        <v>165</v>
      </c>
      <c r="F1407" t="s">
        <v>165</v>
      </c>
      <c r="J1407">
        <v>0.0</v>
      </c>
      <c r="L1407" t="s">
        <v>165</v>
      </c>
      <c r="M1407" t="s">
        <v>165</v>
      </c>
      <c r="N1407" t="s">
        <v>165</v>
      </c>
      <c r="P1407" t="s">
        <v>165</v>
      </c>
      <c r="Q1407" t="s">
        <v>165</v>
      </c>
      <c r="U1407">
        <v>0.0</v>
      </c>
    </row>
    <row r="1408">
      <c r="A1408" t="s">
        <v>165</v>
      </c>
      <c r="B1408" t="s">
        <v>165</v>
      </c>
      <c r="C1408" t="s">
        <v>165</v>
      </c>
      <c r="E1408" t="s">
        <v>165</v>
      </c>
      <c r="F1408" t="s">
        <v>165</v>
      </c>
      <c r="J1408">
        <v>0.0</v>
      </c>
      <c r="L1408" t="s">
        <v>165</v>
      </c>
      <c r="M1408" t="s">
        <v>165</v>
      </c>
      <c r="N1408" t="s">
        <v>165</v>
      </c>
      <c r="P1408" t="s">
        <v>165</v>
      </c>
      <c r="Q1408" t="s">
        <v>165</v>
      </c>
      <c r="U1408">
        <v>0.0</v>
      </c>
    </row>
    <row r="1409">
      <c r="A1409" t="s">
        <v>165</v>
      </c>
      <c r="B1409" t="s">
        <v>165</v>
      </c>
      <c r="C1409" t="s">
        <v>165</v>
      </c>
      <c r="E1409" t="s">
        <v>165</v>
      </c>
      <c r="F1409" t="s">
        <v>165</v>
      </c>
      <c r="J1409">
        <v>0.0</v>
      </c>
      <c r="L1409" t="s">
        <v>165</v>
      </c>
      <c r="M1409" t="s">
        <v>165</v>
      </c>
      <c r="N1409" t="s">
        <v>165</v>
      </c>
      <c r="P1409" t="s">
        <v>165</v>
      </c>
      <c r="Q1409" t="s">
        <v>165</v>
      </c>
      <c r="U1409">
        <v>0.0</v>
      </c>
    </row>
    <row r="1410">
      <c r="A1410" t="s">
        <v>165</v>
      </c>
      <c r="B1410" t="s">
        <v>165</v>
      </c>
      <c r="C1410" t="s">
        <v>165</v>
      </c>
      <c r="E1410" t="s">
        <v>165</v>
      </c>
      <c r="F1410" t="s">
        <v>165</v>
      </c>
      <c r="J1410">
        <v>0.0</v>
      </c>
      <c r="L1410" t="s">
        <v>165</v>
      </c>
      <c r="M1410" t="s">
        <v>165</v>
      </c>
      <c r="N1410" t="s">
        <v>165</v>
      </c>
      <c r="P1410" t="s">
        <v>165</v>
      </c>
      <c r="Q1410" t="s">
        <v>165</v>
      </c>
      <c r="U1410">
        <v>0.0</v>
      </c>
    </row>
    <row r="1411">
      <c r="A1411" t="s">
        <v>165</v>
      </c>
      <c r="B1411" t="s">
        <v>165</v>
      </c>
      <c r="C1411" t="s">
        <v>165</v>
      </c>
      <c r="E1411" t="s">
        <v>165</v>
      </c>
      <c r="F1411" t="s">
        <v>165</v>
      </c>
      <c r="J1411">
        <v>0.0</v>
      </c>
      <c r="L1411" t="s">
        <v>165</v>
      </c>
      <c r="M1411" t="s">
        <v>165</v>
      </c>
      <c r="N1411" t="s">
        <v>165</v>
      </c>
      <c r="P1411" t="s">
        <v>165</v>
      </c>
      <c r="Q1411" t="s">
        <v>165</v>
      </c>
      <c r="U1411">
        <v>0.0</v>
      </c>
    </row>
    <row r="1412">
      <c r="A1412" t="s">
        <v>165</v>
      </c>
      <c r="B1412" t="s">
        <v>165</v>
      </c>
      <c r="C1412" t="s">
        <v>165</v>
      </c>
      <c r="E1412" t="s">
        <v>165</v>
      </c>
      <c r="F1412" t="s">
        <v>165</v>
      </c>
      <c r="J1412">
        <v>0.0</v>
      </c>
      <c r="L1412" t="s">
        <v>165</v>
      </c>
      <c r="M1412" t="s">
        <v>165</v>
      </c>
      <c r="N1412" t="s">
        <v>165</v>
      </c>
      <c r="P1412" t="s">
        <v>165</v>
      </c>
      <c r="Q1412" t="s">
        <v>165</v>
      </c>
      <c r="U1412">
        <v>0.0</v>
      </c>
    </row>
    <row r="1413">
      <c r="A1413" t="s">
        <v>165</v>
      </c>
      <c r="B1413" t="s">
        <v>165</v>
      </c>
      <c r="C1413" t="s">
        <v>165</v>
      </c>
      <c r="E1413" t="s">
        <v>165</v>
      </c>
      <c r="F1413" t="s">
        <v>165</v>
      </c>
      <c r="J1413">
        <v>0.0</v>
      </c>
      <c r="L1413" t="s">
        <v>165</v>
      </c>
      <c r="M1413" t="s">
        <v>165</v>
      </c>
      <c r="N1413" t="s">
        <v>165</v>
      </c>
      <c r="P1413" t="s">
        <v>165</v>
      </c>
      <c r="Q1413" t="s">
        <v>165</v>
      </c>
      <c r="U1413">
        <v>0.0</v>
      </c>
    </row>
    <row r="1414">
      <c r="A1414" t="s">
        <v>165</v>
      </c>
      <c r="B1414" t="s">
        <v>165</v>
      </c>
      <c r="C1414" t="s">
        <v>165</v>
      </c>
      <c r="E1414" t="s">
        <v>165</v>
      </c>
      <c r="F1414" t="s">
        <v>165</v>
      </c>
      <c r="J1414">
        <v>0.0</v>
      </c>
      <c r="L1414" t="s">
        <v>165</v>
      </c>
      <c r="M1414" t="s">
        <v>165</v>
      </c>
      <c r="N1414" t="s">
        <v>165</v>
      </c>
      <c r="P1414" t="s">
        <v>165</v>
      </c>
      <c r="Q1414" t="s">
        <v>165</v>
      </c>
      <c r="U1414">
        <v>0.0</v>
      </c>
    </row>
    <row r="1415">
      <c r="A1415" t="s">
        <v>165</v>
      </c>
      <c r="B1415" t="s">
        <v>165</v>
      </c>
      <c r="C1415" t="s">
        <v>165</v>
      </c>
      <c r="E1415" t="s">
        <v>165</v>
      </c>
      <c r="F1415" t="s">
        <v>165</v>
      </c>
      <c r="J1415">
        <v>0.0</v>
      </c>
      <c r="L1415" t="s">
        <v>165</v>
      </c>
      <c r="M1415" t="s">
        <v>165</v>
      </c>
      <c r="N1415" t="s">
        <v>165</v>
      </c>
      <c r="P1415" t="s">
        <v>165</v>
      </c>
      <c r="Q1415" t="s">
        <v>165</v>
      </c>
      <c r="U1415">
        <v>0.0</v>
      </c>
    </row>
    <row r="1416">
      <c r="A1416" t="s">
        <v>165</v>
      </c>
      <c r="B1416" t="s">
        <v>165</v>
      </c>
      <c r="C1416" t="s">
        <v>165</v>
      </c>
      <c r="E1416" t="s">
        <v>165</v>
      </c>
      <c r="F1416" t="s">
        <v>165</v>
      </c>
      <c r="J1416">
        <v>0.0</v>
      </c>
      <c r="L1416" t="s">
        <v>165</v>
      </c>
      <c r="M1416" t="s">
        <v>165</v>
      </c>
      <c r="N1416" t="s">
        <v>165</v>
      </c>
      <c r="P1416" t="s">
        <v>165</v>
      </c>
      <c r="Q1416" t="s">
        <v>165</v>
      </c>
      <c r="U1416">
        <v>0.0</v>
      </c>
    </row>
    <row r="1417">
      <c r="A1417" t="s">
        <v>165</v>
      </c>
      <c r="B1417" t="s">
        <v>165</v>
      </c>
      <c r="C1417" t="s">
        <v>165</v>
      </c>
      <c r="E1417" t="s">
        <v>165</v>
      </c>
      <c r="F1417" t="s">
        <v>165</v>
      </c>
      <c r="J1417">
        <v>0.0</v>
      </c>
      <c r="L1417" t="s">
        <v>165</v>
      </c>
      <c r="M1417" t="s">
        <v>165</v>
      </c>
      <c r="N1417" t="s">
        <v>165</v>
      </c>
      <c r="P1417" t="s">
        <v>165</v>
      </c>
      <c r="Q1417" t="s">
        <v>165</v>
      </c>
      <c r="U1417">
        <v>0.0</v>
      </c>
    </row>
    <row r="1418">
      <c r="A1418" t="s">
        <v>165</v>
      </c>
      <c r="B1418" t="s">
        <v>165</v>
      </c>
      <c r="C1418" t="s">
        <v>165</v>
      </c>
      <c r="E1418" t="s">
        <v>165</v>
      </c>
      <c r="F1418" t="s">
        <v>165</v>
      </c>
      <c r="J1418">
        <v>0.0</v>
      </c>
      <c r="L1418" t="s">
        <v>165</v>
      </c>
      <c r="M1418" t="s">
        <v>165</v>
      </c>
      <c r="N1418" t="s">
        <v>165</v>
      </c>
      <c r="P1418" t="s">
        <v>165</v>
      </c>
      <c r="Q1418" t="s">
        <v>165</v>
      </c>
      <c r="U1418">
        <v>0.0</v>
      </c>
    </row>
    <row r="1419">
      <c r="A1419" t="s">
        <v>165</v>
      </c>
      <c r="B1419" t="s">
        <v>165</v>
      </c>
      <c r="C1419" t="s">
        <v>165</v>
      </c>
      <c r="E1419" t="s">
        <v>165</v>
      </c>
      <c r="F1419" t="s">
        <v>165</v>
      </c>
      <c r="J1419">
        <v>0.0</v>
      </c>
      <c r="L1419" t="s">
        <v>165</v>
      </c>
      <c r="M1419" t="s">
        <v>165</v>
      </c>
      <c r="N1419" t="s">
        <v>165</v>
      </c>
      <c r="P1419" t="s">
        <v>165</v>
      </c>
      <c r="Q1419" t="s">
        <v>165</v>
      </c>
      <c r="U1419">
        <v>0.0</v>
      </c>
    </row>
    <row r="1420">
      <c r="A1420" t="s">
        <v>165</v>
      </c>
      <c r="B1420" t="s">
        <v>165</v>
      </c>
      <c r="C1420" t="s">
        <v>165</v>
      </c>
      <c r="E1420" t="s">
        <v>165</v>
      </c>
      <c r="F1420" t="s">
        <v>165</v>
      </c>
      <c r="J1420">
        <v>0.0</v>
      </c>
      <c r="L1420" t="s">
        <v>165</v>
      </c>
      <c r="M1420" t="s">
        <v>165</v>
      </c>
      <c r="N1420" t="s">
        <v>165</v>
      </c>
      <c r="P1420" t="s">
        <v>165</v>
      </c>
      <c r="Q1420" t="s">
        <v>165</v>
      </c>
      <c r="U1420">
        <v>0.0</v>
      </c>
    </row>
    <row r="1421">
      <c r="A1421" t="s">
        <v>165</v>
      </c>
      <c r="B1421" t="s">
        <v>165</v>
      </c>
      <c r="C1421" t="s">
        <v>165</v>
      </c>
      <c r="E1421" t="s">
        <v>165</v>
      </c>
      <c r="F1421" t="s">
        <v>165</v>
      </c>
      <c r="J1421">
        <v>0.0</v>
      </c>
      <c r="L1421" t="s">
        <v>165</v>
      </c>
      <c r="M1421" t="s">
        <v>165</v>
      </c>
      <c r="N1421" t="s">
        <v>165</v>
      </c>
      <c r="P1421" t="s">
        <v>165</v>
      </c>
      <c r="Q1421" t="s">
        <v>165</v>
      </c>
      <c r="U1421">
        <v>0.0</v>
      </c>
    </row>
    <row r="1422">
      <c r="A1422" t="s">
        <v>165</v>
      </c>
      <c r="B1422" t="s">
        <v>165</v>
      </c>
      <c r="C1422" t="s">
        <v>165</v>
      </c>
      <c r="E1422" t="s">
        <v>165</v>
      </c>
      <c r="F1422" t="s">
        <v>165</v>
      </c>
      <c r="J1422">
        <v>0.0</v>
      </c>
      <c r="L1422" t="s">
        <v>165</v>
      </c>
      <c r="M1422" t="s">
        <v>165</v>
      </c>
      <c r="N1422" t="s">
        <v>165</v>
      </c>
      <c r="P1422" t="s">
        <v>165</v>
      </c>
      <c r="Q1422" t="s">
        <v>165</v>
      </c>
      <c r="U1422">
        <v>0.0</v>
      </c>
    </row>
    <row r="1423">
      <c r="A1423" t="s">
        <v>165</v>
      </c>
      <c r="B1423" t="s">
        <v>165</v>
      </c>
      <c r="C1423" t="s">
        <v>165</v>
      </c>
      <c r="E1423" t="s">
        <v>165</v>
      </c>
      <c r="F1423" t="s">
        <v>165</v>
      </c>
      <c r="J1423">
        <v>0.0</v>
      </c>
      <c r="L1423" t="s">
        <v>165</v>
      </c>
      <c r="M1423" t="s">
        <v>165</v>
      </c>
      <c r="N1423" t="s">
        <v>165</v>
      </c>
      <c r="P1423" t="s">
        <v>165</v>
      </c>
      <c r="Q1423" t="s">
        <v>165</v>
      </c>
      <c r="U1423">
        <v>0.0</v>
      </c>
    </row>
    <row r="1424">
      <c r="A1424" t="s">
        <v>165</v>
      </c>
      <c r="B1424" t="s">
        <v>165</v>
      </c>
      <c r="C1424" t="s">
        <v>165</v>
      </c>
      <c r="E1424" t="s">
        <v>165</v>
      </c>
      <c r="F1424" t="s">
        <v>165</v>
      </c>
      <c r="J1424">
        <v>0.0</v>
      </c>
      <c r="L1424" t="s">
        <v>165</v>
      </c>
      <c r="M1424" t="s">
        <v>165</v>
      </c>
      <c r="N1424" t="s">
        <v>165</v>
      </c>
      <c r="P1424" t="s">
        <v>165</v>
      </c>
      <c r="Q1424" t="s">
        <v>165</v>
      </c>
      <c r="U1424">
        <v>0.0</v>
      </c>
    </row>
    <row r="1425">
      <c r="A1425" t="s">
        <v>165</v>
      </c>
      <c r="B1425" t="s">
        <v>165</v>
      </c>
      <c r="C1425" t="s">
        <v>165</v>
      </c>
      <c r="E1425" t="s">
        <v>165</v>
      </c>
      <c r="F1425" t="s">
        <v>165</v>
      </c>
      <c r="J1425">
        <v>0.0</v>
      </c>
      <c r="L1425" t="s">
        <v>165</v>
      </c>
      <c r="M1425" t="s">
        <v>165</v>
      </c>
      <c r="N1425" t="s">
        <v>165</v>
      </c>
      <c r="P1425" t="s">
        <v>165</v>
      </c>
      <c r="Q1425" t="s">
        <v>165</v>
      </c>
      <c r="U1425">
        <v>0.0</v>
      </c>
    </row>
    <row r="1426">
      <c r="A1426" t="s">
        <v>165</v>
      </c>
      <c r="B1426" t="s">
        <v>165</v>
      </c>
      <c r="C1426" t="s">
        <v>165</v>
      </c>
      <c r="E1426" t="s">
        <v>165</v>
      </c>
      <c r="F1426" t="s">
        <v>165</v>
      </c>
      <c r="J1426">
        <v>0.0</v>
      </c>
      <c r="L1426" t="s">
        <v>165</v>
      </c>
      <c r="M1426" t="s">
        <v>165</v>
      </c>
      <c r="N1426" t="s">
        <v>165</v>
      </c>
      <c r="P1426" t="s">
        <v>165</v>
      </c>
      <c r="Q1426" t="s">
        <v>165</v>
      </c>
      <c r="U1426">
        <v>0.0</v>
      </c>
    </row>
    <row r="1427">
      <c r="A1427" t="s">
        <v>165</v>
      </c>
      <c r="B1427" t="s">
        <v>165</v>
      </c>
      <c r="C1427" t="s">
        <v>165</v>
      </c>
      <c r="E1427" t="s">
        <v>165</v>
      </c>
      <c r="F1427" t="s">
        <v>165</v>
      </c>
      <c r="J1427">
        <v>0.0</v>
      </c>
      <c r="L1427" t="s">
        <v>165</v>
      </c>
      <c r="M1427" t="s">
        <v>165</v>
      </c>
      <c r="N1427" t="s">
        <v>165</v>
      </c>
      <c r="P1427" t="s">
        <v>165</v>
      </c>
      <c r="Q1427" t="s">
        <v>165</v>
      </c>
      <c r="U1427">
        <v>0.0</v>
      </c>
    </row>
    <row r="1428">
      <c r="A1428" t="s">
        <v>165</v>
      </c>
      <c r="B1428" t="s">
        <v>165</v>
      </c>
      <c r="C1428" t="s">
        <v>165</v>
      </c>
      <c r="E1428" t="s">
        <v>165</v>
      </c>
      <c r="F1428" t="s">
        <v>165</v>
      </c>
      <c r="J1428">
        <v>0.0</v>
      </c>
      <c r="L1428" t="s">
        <v>165</v>
      </c>
      <c r="M1428" t="s">
        <v>165</v>
      </c>
      <c r="N1428" t="s">
        <v>165</v>
      </c>
      <c r="P1428" t="s">
        <v>165</v>
      </c>
      <c r="Q1428" t="s">
        <v>165</v>
      </c>
      <c r="U1428">
        <v>0.0</v>
      </c>
    </row>
    <row r="1429">
      <c r="A1429" t="s">
        <v>165</v>
      </c>
      <c r="B1429" t="s">
        <v>165</v>
      </c>
      <c r="C1429" t="s">
        <v>165</v>
      </c>
      <c r="E1429" t="s">
        <v>165</v>
      </c>
      <c r="F1429" t="s">
        <v>165</v>
      </c>
      <c r="J1429">
        <v>0.0</v>
      </c>
      <c r="L1429" t="s">
        <v>165</v>
      </c>
      <c r="M1429" t="s">
        <v>165</v>
      </c>
      <c r="N1429" t="s">
        <v>165</v>
      </c>
      <c r="P1429" t="s">
        <v>165</v>
      </c>
      <c r="Q1429" t="s">
        <v>165</v>
      </c>
      <c r="U1429">
        <v>0.0</v>
      </c>
    </row>
    <row r="1430">
      <c r="A1430" t="s">
        <v>165</v>
      </c>
      <c r="B1430" t="s">
        <v>165</v>
      </c>
      <c r="C1430" t="s">
        <v>165</v>
      </c>
      <c r="E1430" t="s">
        <v>165</v>
      </c>
      <c r="F1430" t="s">
        <v>165</v>
      </c>
      <c r="J1430">
        <v>0.0</v>
      </c>
      <c r="L1430" t="s">
        <v>165</v>
      </c>
      <c r="M1430" t="s">
        <v>165</v>
      </c>
      <c r="N1430" t="s">
        <v>165</v>
      </c>
      <c r="P1430" t="s">
        <v>165</v>
      </c>
      <c r="Q1430" t="s">
        <v>165</v>
      </c>
      <c r="U1430">
        <v>0.0</v>
      </c>
    </row>
    <row r="1431">
      <c r="A1431" t="s">
        <v>165</v>
      </c>
      <c r="B1431" t="s">
        <v>165</v>
      </c>
      <c r="C1431" t="s">
        <v>165</v>
      </c>
      <c r="E1431" t="s">
        <v>165</v>
      </c>
      <c r="F1431" t="s">
        <v>165</v>
      </c>
      <c r="J1431">
        <v>0.0</v>
      </c>
      <c r="L1431" t="s">
        <v>165</v>
      </c>
      <c r="M1431" t="s">
        <v>165</v>
      </c>
      <c r="N1431" t="s">
        <v>165</v>
      </c>
      <c r="P1431" t="s">
        <v>165</v>
      </c>
      <c r="Q1431" t="s">
        <v>165</v>
      </c>
      <c r="U1431">
        <v>0.0</v>
      </c>
    </row>
    <row r="1432">
      <c r="A1432" t="s">
        <v>165</v>
      </c>
      <c r="B1432" t="s">
        <v>165</v>
      </c>
      <c r="C1432" t="s">
        <v>165</v>
      </c>
      <c r="E1432" t="s">
        <v>165</v>
      </c>
      <c r="F1432" t="s">
        <v>165</v>
      </c>
      <c r="J1432">
        <v>0.0</v>
      </c>
      <c r="L1432" t="s">
        <v>165</v>
      </c>
      <c r="M1432" t="s">
        <v>165</v>
      </c>
      <c r="N1432" t="s">
        <v>165</v>
      </c>
      <c r="P1432" t="s">
        <v>165</v>
      </c>
      <c r="Q1432" t="s">
        <v>165</v>
      </c>
      <c r="U1432">
        <v>0.0</v>
      </c>
    </row>
    <row r="1433">
      <c r="A1433" t="s">
        <v>165</v>
      </c>
      <c r="B1433" t="s">
        <v>165</v>
      </c>
      <c r="C1433" t="s">
        <v>165</v>
      </c>
      <c r="E1433" t="s">
        <v>165</v>
      </c>
      <c r="F1433" t="s">
        <v>165</v>
      </c>
      <c r="J1433">
        <v>0.0</v>
      </c>
      <c r="L1433" t="s">
        <v>165</v>
      </c>
      <c r="M1433" t="s">
        <v>165</v>
      </c>
      <c r="N1433" t="s">
        <v>165</v>
      </c>
      <c r="P1433" t="s">
        <v>165</v>
      </c>
      <c r="Q1433" t="s">
        <v>165</v>
      </c>
      <c r="U1433">
        <v>0.0</v>
      </c>
    </row>
    <row r="1434">
      <c r="A1434" t="s">
        <v>165</v>
      </c>
      <c r="B1434" t="s">
        <v>165</v>
      </c>
      <c r="C1434" t="s">
        <v>165</v>
      </c>
      <c r="E1434" t="s">
        <v>165</v>
      </c>
      <c r="F1434" t="s">
        <v>165</v>
      </c>
      <c r="J1434">
        <v>0.0</v>
      </c>
      <c r="L1434" t="s">
        <v>165</v>
      </c>
      <c r="M1434" t="s">
        <v>165</v>
      </c>
      <c r="N1434" t="s">
        <v>165</v>
      </c>
      <c r="P1434" t="s">
        <v>165</v>
      </c>
      <c r="Q1434" t="s">
        <v>165</v>
      </c>
      <c r="U1434">
        <v>0.0</v>
      </c>
    </row>
    <row r="1435">
      <c r="A1435" t="s">
        <v>165</v>
      </c>
      <c r="B1435" t="s">
        <v>165</v>
      </c>
      <c r="C1435" t="s">
        <v>165</v>
      </c>
      <c r="E1435" t="s">
        <v>165</v>
      </c>
      <c r="F1435" t="s">
        <v>165</v>
      </c>
      <c r="J1435">
        <v>0.0</v>
      </c>
      <c r="L1435" t="s">
        <v>165</v>
      </c>
      <c r="M1435" t="s">
        <v>165</v>
      </c>
      <c r="N1435" t="s">
        <v>165</v>
      </c>
      <c r="P1435" t="s">
        <v>165</v>
      </c>
      <c r="Q1435" t="s">
        <v>165</v>
      </c>
      <c r="U1435">
        <v>0.0</v>
      </c>
    </row>
    <row r="1436">
      <c r="A1436" t="s">
        <v>165</v>
      </c>
      <c r="B1436" t="s">
        <v>165</v>
      </c>
      <c r="C1436" t="s">
        <v>165</v>
      </c>
      <c r="E1436" t="s">
        <v>165</v>
      </c>
      <c r="F1436" t="s">
        <v>165</v>
      </c>
      <c r="J1436">
        <v>0.0</v>
      </c>
      <c r="L1436" t="s">
        <v>165</v>
      </c>
      <c r="M1436" t="s">
        <v>165</v>
      </c>
      <c r="N1436" t="s">
        <v>165</v>
      </c>
      <c r="P1436" t="s">
        <v>165</v>
      </c>
      <c r="Q1436" t="s">
        <v>165</v>
      </c>
      <c r="U1436">
        <v>0.0</v>
      </c>
    </row>
    <row r="1437">
      <c r="A1437" t="s">
        <v>165</v>
      </c>
      <c r="B1437" t="s">
        <v>165</v>
      </c>
      <c r="C1437" t="s">
        <v>165</v>
      </c>
      <c r="E1437" t="s">
        <v>165</v>
      </c>
      <c r="F1437" t="s">
        <v>165</v>
      </c>
      <c r="J1437">
        <v>0.0</v>
      </c>
      <c r="L1437" t="s">
        <v>165</v>
      </c>
      <c r="M1437" t="s">
        <v>165</v>
      </c>
      <c r="N1437" t="s">
        <v>165</v>
      </c>
      <c r="P1437" t="s">
        <v>165</v>
      </c>
      <c r="Q1437" t="s">
        <v>165</v>
      </c>
      <c r="U1437">
        <v>0.0</v>
      </c>
    </row>
    <row r="1438">
      <c r="A1438" t="s">
        <v>165</v>
      </c>
      <c r="B1438" t="s">
        <v>165</v>
      </c>
      <c r="C1438" t="s">
        <v>165</v>
      </c>
      <c r="E1438" t="s">
        <v>165</v>
      </c>
      <c r="F1438" t="s">
        <v>165</v>
      </c>
      <c r="J1438">
        <v>0.0</v>
      </c>
      <c r="L1438" t="s">
        <v>165</v>
      </c>
      <c r="M1438" t="s">
        <v>165</v>
      </c>
      <c r="N1438" t="s">
        <v>165</v>
      </c>
      <c r="P1438" t="s">
        <v>165</v>
      </c>
      <c r="Q1438" t="s">
        <v>165</v>
      </c>
      <c r="U1438">
        <v>0.0</v>
      </c>
    </row>
    <row r="1439">
      <c r="A1439" t="s">
        <v>165</v>
      </c>
      <c r="B1439" t="s">
        <v>165</v>
      </c>
      <c r="C1439" t="s">
        <v>165</v>
      </c>
      <c r="E1439" t="s">
        <v>165</v>
      </c>
      <c r="F1439" t="s">
        <v>165</v>
      </c>
      <c r="J1439">
        <v>0.0</v>
      </c>
      <c r="L1439" t="s">
        <v>165</v>
      </c>
      <c r="M1439" t="s">
        <v>165</v>
      </c>
      <c r="N1439" t="s">
        <v>165</v>
      </c>
      <c r="P1439" t="s">
        <v>165</v>
      </c>
      <c r="Q1439" t="s">
        <v>165</v>
      </c>
      <c r="U1439">
        <v>0.0</v>
      </c>
    </row>
    <row r="1440">
      <c r="A1440" t="s">
        <v>165</v>
      </c>
      <c r="B1440" t="s">
        <v>165</v>
      </c>
      <c r="C1440" t="s">
        <v>165</v>
      </c>
      <c r="E1440" t="s">
        <v>165</v>
      </c>
      <c r="F1440" t="s">
        <v>165</v>
      </c>
      <c r="J1440">
        <v>0.0</v>
      </c>
      <c r="L1440" t="s">
        <v>165</v>
      </c>
      <c r="M1440" t="s">
        <v>165</v>
      </c>
      <c r="N1440" t="s">
        <v>165</v>
      </c>
      <c r="P1440" t="s">
        <v>165</v>
      </c>
      <c r="Q1440" t="s">
        <v>165</v>
      </c>
      <c r="U1440">
        <v>0.0</v>
      </c>
    </row>
    <row r="1441">
      <c r="A1441" t="s">
        <v>165</v>
      </c>
      <c r="B1441" t="s">
        <v>165</v>
      </c>
      <c r="C1441" t="s">
        <v>165</v>
      </c>
      <c r="E1441" t="s">
        <v>165</v>
      </c>
      <c r="F1441" t="s">
        <v>165</v>
      </c>
      <c r="J1441">
        <v>0.0</v>
      </c>
      <c r="L1441" t="s">
        <v>165</v>
      </c>
      <c r="M1441" t="s">
        <v>165</v>
      </c>
      <c r="N1441" t="s">
        <v>165</v>
      </c>
      <c r="P1441" t="s">
        <v>165</v>
      </c>
      <c r="Q1441" t="s">
        <v>165</v>
      </c>
      <c r="U1441">
        <v>0.0</v>
      </c>
    </row>
    <row r="1442">
      <c r="A1442" t="s">
        <v>165</v>
      </c>
      <c r="B1442" t="s">
        <v>165</v>
      </c>
      <c r="C1442" t="s">
        <v>165</v>
      </c>
      <c r="E1442" t="s">
        <v>165</v>
      </c>
      <c r="F1442" t="s">
        <v>165</v>
      </c>
      <c r="J1442">
        <v>0.0</v>
      </c>
      <c r="L1442" t="s">
        <v>165</v>
      </c>
      <c r="M1442" t="s">
        <v>165</v>
      </c>
      <c r="N1442" t="s">
        <v>165</v>
      </c>
      <c r="P1442" t="s">
        <v>165</v>
      </c>
      <c r="Q1442" t="s">
        <v>165</v>
      </c>
      <c r="U1442">
        <v>0.0</v>
      </c>
    </row>
    <row r="1443">
      <c r="A1443" t="s">
        <v>165</v>
      </c>
      <c r="B1443" t="s">
        <v>165</v>
      </c>
      <c r="C1443" t="s">
        <v>165</v>
      </c>
      <c r="E1443" t="s">
        <v>165</v>
      </c>
      <c r="F1443" t="s">
        <v>165</v>
      </c>
      <c r="J1443">
        <v>0.0</v>
      </c>
      <c r="L1443" t="s">
        <v>165</v>
      </c>
      <c r="M1443" t="s">
        <v>165</v>
      </c>
      <c r="N1443" t="s">
        <v>165</v>
      </c>
      <c r="P1443" t="s">
        <v>165</v>
      </c>
      <c r="Q1443" t="s">
        <v>165</v>
      </c>
      <c r="U1443">
        <v>0.0</v>
      </c>
    </row>
    <row r="1444">
      <c r="A1444" t="s">
        <v>165</v>
      </c>
      <c r="B1444" t="s">
        <v>165</v>
      </c>
      <c r="C1444" t="s">
        <v>165</v>
      </c>
      <c r="E1444" t="s">
        <v>165</v>
      </c>
      <c r="F1444" t="s">
        <v>165</v>
      </c>
      <c r="J1444">
        <v>0.0</v>
      </c>
      <c r="L1444" t="s">
        <v>165</v>
      </c>
      <c r="M1444" t="s">
        <v>165</v>
      </c>
      <c r="N1444" t="s">
        <v>165</v>
      </c>
      <c r="P1444" t="s">
        <v>165</v>
      </c>
      <c r="Q1444" t="s">
        <v>165</v>
      </c>
      <c r="U1444">
        <v>0.0</v>
      </c>
    </row>
    <row r="1445">
      <c r="A1445" t="s">
        <v>165</v>
      </c>
      <c r="B1445" t="s">
        <v>165</v>
      </c>
      <c r="C1445" t="s">
        <v>165</v>
      </c>
      <c r="E1445" t="s">
        <v>165</v>
      </c>
      <c r="F1445" t="s">
        <v>165</v>
      </c>
      <c r="J1445">
        <v>0.0</v>
      </c>
      <c r="L1445" t="s">
        <v>165</v>
      </c>
      <c r="M1445" t="s">
        <v>165</v>
      </c>
      <c r="N1445" t="s">
        <v>165</v>
      </c>
      <c r="P1445" t="s">
        <v>165</v>
      </c>
      <c r="Q1445" t="s">
        <v>165</v>
      </c>
      <c r="U1445">
        <v>0.0</v>
      </c>
    </row>
    <row r="1446">
      <c r="A1446" t="s">
        <v>165</v>
      </c>
      <c r="B1446" t="s">
        <v>165</v>
      </c>
      <c r="C1446" t="s">
        <v>165</v>
      </c>
      <c r="E1446" t="s">
        <v>165</v>
      </c>
      <c r="F1446" t="s">
        <v>165</v>
      </c>
      <c r="J1446">
        <v>0.0</v>
      </c>
      <c r="L1446" t="s">
        <v>165</v>
      </c>
      <c r="M1446" t="s">
        <v>165</v>
      </c>
      <c r="N1446" t="s">
        <v>165</v>
      </c>
      <c r="P1446" t="s">
        <v>165</v>
      </c>
      <c r="Q1446" t="s">
        <v>165</v>
      </c>
      <c r="U1446">
        <v>0.0</v>
      </c>
    </row>
    <row r="1447">
      <c r="A1447" t="s">
        <v>165</v>
      </c>
      <c r="B1447" t="s">
        <v>165</v>
      </c>
      <c r="C1447" t="s">
        <v>165</v>
      </c>
      <c r="E1447" t="s">
        <v>165</v>
      </c>
      <c r="F1447" t="s">
        <v>165</v>
      </c>
      <c r="J1447">
        <v>0.0</v>
      </c>
      <c r="L1447" t="s">
        <v>165</v>
      </c>
      <c r="M1447" t="s">
        <v>165</v>
      </c>
      <c r="N1447" t="s">
        <v>165</v>
      </c>
      <c r="P1447" t="s">
        <v>165</v>
      </c>
      <c r="Q1447" t="s">
        <v>165</v>
      </c>
      <c r="U1447">
        <v>0.0</v>
      </c>
    </row>
    <row r="1448">
      <c r="A1448" t="s">
        <v>165</v>
      </c>
      <c r="B1448" t="s">
        <v>165</v>
      </c>
      <c r="C1448" t="s">
        <v>165</v>
      </c>
      <c r="E1448" t="s">
        <v>165</v>
      </c>
      <c r="F1448" t="s">
        <v>165</v>
      </c>
      <c r="J1448">
        <v>0.0</v>
      </c>
      <c r="L1448" t="s">
        <v>165</v>
      </c>
      <c r="M1448" t="s">
        <v>165</v>
      </c>
      <c r="N1448" t="s">
        <v>165</v>
      </c>
      <c r="P1448" t="s">
        <v>165</v>
      </c>
      <c r="Q1448" t="s">
        <v>165</v>
      </c>
      <c r="U1448">
        <v>0.0</v>
      </c>
    </row>
    <row r="1449">
      <c r="A1449" t="s">
        <v>165</v>
      </c>
      <c r="B1449" t="s">
        <v>165</v>
      </c>
      <c r="C1449" t="s">
        <v>165</v>
      </c>
      <c r="E1449" t="s">
        <v>165</v>
      </c>
      <c r="F1449" t="s">
        <v>165</v>
      </c>
      <c r="J1449">
        <v>0.0</v>
      </c>
      <c r="L1449" t="s">
        <v>165</v>
      </c>
      <c r="M1449" t="s">
        <v>165</v>
      </c>
      <c r="N1449" t="s">
        <v>165</v>
      </c>
      <c r="P1449" t="s">
        <v>165</v>
      </c>
      <c r="Q1449" t="s">
        <v>165</v>
      </c>
      <c r="U1449">
        <v>0.0</v>
      </c>
    </row>
    <row r="1450">
      <c r="A1450" t="s">
        <v>165</v>
      </c>
      <c r="B1450" t="s">
        <v>165</v>
      </c>
      <c r="C1450" t="s">
        <v>165</v>
      </c>
      <c r="E1450" t="s">
        <v>165</v>
      </c>
      <c r="F1450" t="s">
        <v>165</v>
      </c>
      <c r="J1450">
        <v>0.0</v>
      </c>
      <c r="L1450" t="s">
        <v>165</v>
      </c>
      <c r="M1450" t="s">
        <v>165</v>
      </c>
      <c r="N1450" t="s">
        <v>165</v>
      </c>
      <c r="P1450" t="s">
        <v>165</v>
      </c>
      <c r="Q1450" t="s">
        <v>165</v>
      </c>
      <c r="U1450">
        <v>0.0</v>
      </c>
    </row>
    <row r="1451">
      <c r="A1451" t="s">
        <v>165</v>
      </c>
      <c r="B1451" t="s">
        <v>165</v>
      </c>
      <c r="C1451" t="s">
        <v>165</v>
      </c>
      <c r="E1451" t="s">
        <v>165</v>
      </c>
      <c r="F1451" t="s">
        <v>165</v>
      </c>
      <c r="J1451">
        <v>0.0</v>
      </c>
      <c r="L1451" t="s">
        <v>165</v>
      </c>
      <c r="M1451" t="s">
        <v>165</v>
      </c>
      <c r="N1451" t="s">
        <v>165</v>
      </c>
      <c r="P1451" t="s">
        <v>165</v>
      </c>
      <c r="Q1451" t="s">
        <v>165</v>
      </c>
      <c r="U1451">
        <v>0.0</v>
      </c>
    </row>
    <row r="1452">
      <c r="A1452" t="s">
        <v>165</v>
      </c>
      <c r="B1452" t="s">
        <v>165</v>
      </c>
      <c r="C1452" t="s">
        <v>165</v>
      </c>
      <c r="E1452" t="s">
        <v>165</v>
      </c>
      <c r="F1452" t="s">
        <v>165</v>
      </c>
      <c r="J1452">
        <v>0.0</v>
      </c>
      <c r="L1452" t="s">
        <v>165</v>
      </c>
      <c r="M1452" t="s">
        <v>165</v>
      </c>
      <c r="N1452" t="s">
        <v>165</v>
      </c>
      <c r="P1452" t="s">
        <v>165</v>
      </c>
      <c r="Q1452" t="s">
        <v>165</v>
      </c>
      <c r="U1452">
        <v>0.0</v>
      </c>
    </row>
    <row r="1453">
      <c r="A1453" t="s">
        <v>165</v>
      </c>
      <c r="B1453" t="s">
        <v>165</v>
      </c>
      <c r="C1453" t="s">
        <v>165</v>
      </c>
      <c r="E1453" t="s">
        <v>165</v>
      </c>
      <c r="F1453" t="s">
        <v>165</v>
      </c>
      <c r="J1453">
        <v>0.0</v>
      </c>
      <c r="L1453" t="s">
        <v>165</v>
      </c>
      <c r="M1453" t="s">
        <v>165</v>
      </c>
      <c r="N1453" t="s">
        <v>165</v>
      </c>
      <c r="P1453" t="s">
        <v>165</v>
      </c>
      <c r="Q1453" t="s">
        <v>165</v>
      </c>
      <c r="U1453">
        <v>0.0</v>
      </c>
    </row>
    <row r="1454">
      <c r="A1454" t="s">
        <v>165</v>
      </c>
      <c r="B1454" t="s">
        <v>165</v>
      </c>
      <c r="C1454" t="s">
        <v>165</v>
      </c>
      <c r="E1454" t="s">
        <v>165</v>
      </c>
      <c r="F1454" t="s">
        <v>165</v>
      </c>
      <c r="J1454">
        <v>0.0</v>
      </c>
      <c r="L1454" t="s">
        <v>165</v>
      </c>
      <c r="M1454" t="s">
        <v>165</v>
      </c>
      <c r="N1454" t="s">
        <v>165</v>
      </c>
      <c r="P1454" t="s">
        <v>165</v>
      </c>
      <c r="Q1454" t="s">
        <v>165</v>
      </c>
      <c r="U1454">
        <v>0.0</v>
      </c>
    </row>
    <row r="1455">
      <c r="A1455" t="s">
        <v>165</v>
      </c>
      <c r="B1455" t="s">
        <v>165</v>
      </c>
      <c r="C1455" t="s">
        <v>165</v>
      </c>
      <c r="E1455" t="s">
        <v>165</v>
      </c>
      <c r="F1455" t="s">
        <v>165</v>
      </c>
      <c r="J1455">
        <v>0.0</v>
      </c>
      <c r="L1455" t="s">
        <v>165</v>
      </c>
      <c r="M1455" t="s">
        <v>165</v>
      </c>
      <c r="N1455" t="s">
        <v>165</v>
      </c>
      <c r="P1455" t="s">
        <v>165</v>
      </c>
      <c r="Q1455" t="s">
        <v>165</v>
      </c>
      <c r="U1455">
        <v>0.0</v>
      </c>
    </row>
    <row r="1456">
      <c r="A1456" t="s">
        <v>165</v>
      </c>
      <c r="B1456" t="s">
        <v>165</v>
      </c>
      <c r="C1456" t="s">
        <v>165</v>
      </c>
      <c r="E1456" t="s">
        <v>165</v>
      </c>
      <c r="F1456" t="s">
        <v>165</v>
      </c>
      <c r="J1456">
        <v>0.0</v>
      </c>
      <c r="L1456" t="s">
        <v>165</v>
      </c>
      <c r="M1456" t="s">
        <v>165</v>
      </c>
      <c r="N1456" t="s">
        <v>165</v>
      </c>
      <c r="P1456" t="s">
        <v>165</v>
      </c>
      <c r="Q1456" t="s">
        <v>165</v>
      </c>
      <c r="U1456">
        <v>0.0</v>
      </c>
    </row>
    <row r="1457">
      <c r="A1457" t="s">
        <v>165</v>
      </c>
      <c r="B1457" t="s">
        <v>165</v>
      </c>
      <c r="C1457" t="s">
        <v>165</v>
      </c>
      <c r="E1457" t="s">
        <v>165</v>
      </c>
      <c r="F1457" t="s">
        <v>165</v>
      </c>
      <c r="J1457">
        <v>0.0</v>
      </c>
      <c r="L1457" t="s">
        <v>165</v>
      </c>
      <c r="M1457" t="s">
        <v>165</v>
      </c>
      <c r="N1457" t="s">
        <v>165</v>
      </c>
      <c r="P1457" t="s">
        <v>165</v>
      </c>
      <c r="Q1457" t="s">
        <v>165</v>
      </c>
      <c r="U1457">
        <v>0.0</v>
      </c>
    </row>
    <row r="1458">
      <c r="A1458" t="s">
        <v>165</v>
      </c>
      <c r="B1458" t="s">
        <v>165</v>
      </c>
      <c r="C1458" t="s">
        <v>165</v>
      </c>
      <c r="E1458" t="s">
        <v>165</v>
      </c>
      <c r="F1458" t="s">
        <v>165</v>
      </c>
      <c r="J1458">
        <v>0.0</v>
      </c>
      <c r="L1458" t="s">
        <v>165</v>
      </c>
      <c r="M1458" t="s">
        <v>165</v>
      </c>
      <c r="N1458" t="s">
        <v>165</v>
      </c>
      <c r="P1458" t="s">
        <v>165</v>
      </c>
      <c r="Q1458" t="s">
        <v>165</v>
      </c>
      <c r="U1458">
        <v>0.0</v>
      </c>
    </row>
    <row r="1459">
      <c r="A1459" t="s">
        <v>165</v>
      </c>
      <c r="B1459" t="s">
        <v>165</v>
      </c>
      <c r="C1459" t="s">
        <v>165</v>
      </c>
      <c r="E1459" t="s">
        <v>165</v>
      </c>
      <c r="F1459" t="s">
        <v>165</v>
      </c>
      <c r="J1459">
        <v>0.0</v>
      </c>
      <c r="L1459" t="s">
        <v>165</v>
      </c>
      <c r="M1459" t="s">
        <v>165</v>
      </c>
      <c r="N1459" t="s">
        <v>165</v>
      </c>
      <c r="P1459" t="s">
        <v>165</v>
      </c>
      <c r="Q1459" t="s">
        <v>165</v>
      </c>
      <c r="U1459">
        <v>0.0</v>
      </c>
    </row>
    <row r="1460">
      <c r="A1460" t="s">
        <v>165</v>
      </c>
      <c r="B1460" t="s">
        <v>165</v>
      </c>
      <c r="C1460" t="s">
        <v>165</v>
      </c>
      <c r="E1460" t="s">
        <v>165</v>
      </c>
      <c r="F1460" t="s">
        <v>165</v>
      </c>
      <c r="J1460">
        <v>0.0</v>
      </c>
      <c r="L1460" t="s">
        <v>165</v>
      </c>
      <c r="M1460" t="s">
        <v>165</v>
      </c>
      <c r="N1460" t="s">
        <v>165</v>
      </c>
      <c r="P1460" t="s">
        <v>165</v>
      </c>
      <c r="Q1460" t="s">
        <v>165</v>
      </c>
      <c r="U1460">
        <v>0.0</v>
      </c>
    </row>
    <row r="1461">
      <c r="A1461" t="s">
        <v>165</v>
      </c>
      <c r="B1461" t="s">
        <v>165</v>
      </c>
      <c r="C1461" t="s">
        <v>165</v>
      </c>
      <c r="E1461" t="s">
        <v>165</v>
      </c>
      <c r="F1461" t="s">
        <v>165</v>
      </c>
      <c r="J1461">
        <v>0.0</v>
      </c>
      <c r="L1461" t="s">
        <v>165</v>
      </c>
      <c r="M1461" t="s">
        <v>165</v>
      </c>
      <c r="N1461" t="s">
        <v>165</v>
      </c>
      <c r="P1461" t="s">
        <v>165</v>
      </c>
      <c r="Q1461" t="s">
        <v>165</v>
      </c>
      <c r="U1461">
        <v>0.0</v>
      </c>
    </row>
    <row r="1462">
      <c r="A1462" t="s">
        <v>165</v>
      </c>
      <c r="B1462" t="s">
        <v>165</v>
      </c>
      <c r="C1462" t="s">
        <v>165</v>
      </c>
      <c r="E1462" t="s">
        <v>165</v>
      </c>
      <c r="F1462" t="s">
        <v>165</v>
      </c>
      <c r="J1462">
        <v>0.0</v>
      </c>
      <c r="L1462" t="s">
        <v>165</v>
      </c>
      <c r="M1462" t="s">
        <v>165</v>
      </c>
      <c r="N1462" t="s">
        <v>165</v>
      </c>
      <c r="P1462" t="s">
        <v>165</v>
      </c>
      <c r="Q1462" t="s">
        <v>165</v>
      </c>
      <c r="U1462">
        <v>0.0</v>
      </c>
    </row>
    <row r="1463">
      <c r="A1463" t="s">
        <v>165</v>
      </c>
      <c r="B1463" t="s">
        <v>165</v>
      </c>
      <c r="C1463" t="s">
        <v>165</v>
      </c>
      <c r="E1463" t="s">
        <v>165</v>
      </c>
      <c r="F1463" t="s">
        <v>165</v>
      </c>
      <c r="J1463">
        <v>0.0</v>
      </c>
      <c r="L1463" t="s">
        <v>165</v>
      </c>
      <c r="M1463" t="s">
        <v>165</v>
      </c>
      <c r="N1463" t="s">
        <v>165</v>
      </c>
      <c r="P1463" t="s">
        <v>165</v>
      </c>
      <c r="Q1463" t="s">
        <v>165</v>
      </c>
      <c r="U1463">
        <v>0.0</v>
      </c>
    </row>
    <row r="1464">
      <c r="A1464" t="s">
        <v>165</v>
      </c>
      <c r="B1464" t="s">
        <v>165</v>
      </c>
      <c r="C1464" t="s">
        <v>165</v>
      </c>
      <c r="E1464" t="s">
        <v>165</v>
      </c>
      <c r="F1464" t="s">
        <v>165</v>
      </c>
      <c r="J1464">
        <v>0.0</v>
      </c>
      <c r="L1464" t="s">
        <v>165</v>
      </c>
      <c r="M1464" t="s">
        <v>165</v>
      </c>
      <c r="N1464" t="s">
        <v>165</v>
      </c>
      <c r="P1464" t="s">
        <v>165</v>
      </c>
      <c r="Q1464" t="s">
        <v>165</v>
      </c>
      <c r="U1464">
        <v>0.0</v>
      </c>
    </row>
    <row r="1465">
      <c r="A1465" t="s">
        <v>165</v>
      </c>
      <c r="B1465" t="s">
        <v>165</v>
      </c>
      <c r="C1465" t="s">
        <v>165</v>
      </c>
      <c r="E1465" t="s">
        <v>165</v>
      </c>
      <c r="F1465" t="s">
        <v>165</v>
      </c>
      <c r="J1465">
        <v>0.0</v>
      </c>
      <c r="L1465" t="s">
        <v>165</v>
      </c>
      <c r="M1465" t="s">
        <v>165</v>
      </c>
      <c r="N1465" t="s">
        <v>165</v>
      </c>
      <c r="P1465" t="s">
        <v>165</v>
      </c>
      <c r="Q1465" t="s">
        <v>165</v>
      </c>
      <c r="U1465">
        <v>0.0</v>
      </c>
    </row>
    <row r="1466">
      <c r="A1466" t="s">
        <v>165</v>
      </c>
      <c r="B1466" t="s">
        <v>165</v>
      </c>
      <c r="C1466" t="s">
        <v>165</v>
      </c>
      <c r="E1466" t="s">
        <v>165</v>
      </c>
      <c r="F1466" t="s">
        <v>165</v>
      </c>
      <c r="J1466">
        <v>0.0</v>
      </c>
      <c r="L1466" t="s">
        <v>165</v>
      </c>
      <c r="M1466" t="s">
        <v>165</v>
      </c>
      <c r="N1466" t="s">
        <v>165</v>
      </c>
      <c r="P1466" t="s">
        <v>165</v>
      </c>
      <c r="Q1466" t="s">
        <v>165</v>
      </c>
      <c r="U1466">
        <v>0.0</v>
      </c>
    </row>
    <row r="1467">
      <c r="A1467" t="s">
        <v>165</v>
      </c>
      <c r="B1467" t="s">
        <v>165</v>
      </c>
      <c r="C1467" t="s">
        <v>165</v>
      </c>
      <c r="E1467" t="s">
        <v>165</v>
      </c>
      <c r="F1467" t="s">
        <v>165</v>
      </c>
      <c r="J1467">
        <v>0.0</v>
      </c>
      <c r="L1467" t="s">
        <v>165</v>
      </c>
      <c r="M1467" t="s">
        <v>165</v>
      </c>
      <c r="N1467" t="s">
        <v>165</v>
      </c>
      <c r="P1467" t="s">
        <v>165</v>
      </c>
      <c r="Q1467" t="s">
        <v>165</v>
      </c>
      <c r="U1467">
        <v>0.0</v>
      </c>
    </row>
    <row r="1468">
      <c r="A1468" t="s">
        <v>165</v>
      </c>
      <c r="B1468" t="s">
        <v>165</v>
      </c>
      <c r="C1468" t="s">
        <v>165</v>
      </c>
      <c r="E1468" t="s">
        <v>165</v>
      </c>
      <c r="F1468" t="s">
        <v>165</v>
      </c>
      <c r="J1468">
        <v>0.0</v>
      </c>
      <c r="L1468" t="s">
        <v>165</v>
      </c>
      <c r="M1468" t="s">
        <v>165</v>
      </c>
      <c r="N1468" t="s">
        <v>165</v>
      </c>
      <c r="P1468" t="s">
        <v>165</v>
      </c>
      <c r="Q1468" t="s">
        <v>165</v>
      </c>
      <c r="U1468">
        <v>0.0</v>
      </c>
    </row>
    <row r="1469">
      <c r="A1469" t="s">
        <v>165</v>
      </c>
      <c r="B1469" t="s">
        <v>165</v>
      </c>
      <c r="C1469" t="s">
        <v>165</v>
      </c>
      <c r="E1469" t="s">
        <v>165</v>
      </c>
      <c r="F1469" t="s">
        <v>165</v>
      </c>
      <c r="J1469">
        <v>0.0</v>
      </c>
      <c r="L1469" t="s">
        <v>165</v>
      </c>
      <c r="M1469" t="s">
        <v>165</v>
      </c>
      <c r="N1469" t="s">
        <v>165</v>
      </c>
      <c r="P1469" t="s">
        <v>165</v>
      </c>
      <c r="Q1469" t="s">
        <v>165</v>
      </c>
      <c r="U1469">
        <v>0.0</v>
      </c>
    </row>
    <row r="1470">
      <c r="A1470" t="s">
        <v>165</v>
      </c>
      <c r="B1470" t="s">
        <v>165</v>
      </c>
      <c r="C1470" t="s">
        <v>165</v>
      </c>
      <c r="E1470" t="s">
        <v>165</v>
      </c>
      <c r="F1470" t="s">
        <v>165</v>
      </c>
      <c r="J1470">
        <v>0.0</v>
      </c>
      <c r="L1470" t="s">
        <v>165</v>
      </c>
      <c r="M1470" t="s">
        <v>165</v>
      </c>
      <c r="N1470" t="s">
        <v>165</v>
      </c>
      <c r="P1470" t="s">
        <v>165</v>
      </c>
      <c r="Q1470" t="s">
        <v>165</v>
      </c>
      <c r="U1470">
        <v>0.0</v>
      </c>
    </row>
    <row r="1471">
      <c r="A1471" t="s">
        <v>165</v>
      </c>
      <c r="B1471" t="s">
        <v>165</v>
      </c>
      <c r="C1471" t="s">
        <v>165</v>
      </c>
      <c r="E1471" t="s">
        <v>165</v>
      </c>
      <c r="F1471" t="s">
        <v>165</v>
      </c>
      <c r="J1471">
        <v>0.0</v>
      </c>
      <c r="L1471" t="s">
        <v>165</v>
      </c>
      <c r="M1471" t="s">
        <v>165</v>
      </c>
      <c r="N1471" t="s">
        <v>165</v>
      </c>
      <c r="P1471" t="s">
        <v>165</v>
      </c>
      <c r="Q1471" t="s">
        <v>165</v>
      </c>
      <c r="U1471">
        <v>0.0</v>
      </c>
    </row>
    <row r="1472">
      <c r="A1472" t="s">
        <v>165</v>
      </c>
      <c r="B1472" t="s">
        <v>165</v>
      </c>
      <c r="C1472" t="s">
        <v>165</v>
      </c>
      <c r="E1472" t="s">
        <v>165</v>
      </c>
      <c r="F1472" t="s">
        <v>165</v>
      </c>
      <c r="J1472">
        <v>0.0</v>
      </c>
      <c r="L1472" t="s">
        <v>165</v>
      </c>
      <c r="M1472" t="s">
        <v>165</v>
      </c>
      <c r="N1472" t="s">
        <v>165</v>
      </c>
      <c r="P1472" t="s">
        <v>165</v>
      </c>
      <c r="Q1472" t="s">
        <v>165</v>
      </c>
      <c r="U1472">
        <v>0.0</v>
      </c>
    </row>
    <row r="1473">
      <c r="A1473" t="s">
        <v>165</v>
      </c>
      <c r="B1473" t="s">
        <v>165</v>
      </c>
      <c r="C1473" t="s">
        <v>165</v>
      </c>
      <c r="E1473" t="s">
        <v>165</v>
      </c>
      <c r="F1473" t="s">
        <v>165</v>
      </c>
      <c r="J1473">
        <v>0.0</v>
      </c>
      <c r="L1473" t="s">
        <v>165</v>
      </c>
      <c r="M1473" t="s">
        <v>165</v>
      </c>
      <c r="N1473" t="s">
        <v>165</v>
      </c>
      <c r="P1473" t="s">
        <v>165</v>
      </c>
      <c r="Q1473" t="s">
        <v>165</v>
      </c>
      <c r="U1473">
        <v>0.0</v>
      </c>
    </row>
    <row r="1474">
      <c r="A1474" t="s">
        <v>165</v>
      </c>
      <c r="B1474" t="s">
        <v>165</v>
      </c>
      <c r="C1474" t="s">
        <v>165</v>
      </c>
      <c r="E1474" t="s">
        <v>165</v>
      </c>
      <c r="F1474" t="s">
        <v>165</v>
      </c>
      <c r="J1474">
        <v>0.0</v>
      </c>
      <c r="L1474" t="s">
        <v>165</v>
      </c>
      <c r="M1474" t="s">
        <v>165</v>
      </c>
      <c r="N1474" t="s">
        <v>165</v>
      </c>
      <c r="P1474" t="s">
        <v>165</v>
      </c>
      <c r="Q1474" t="s">
        <v>165</v>
      </c>
      <c r="U1474">
        <v>0.0</v>
      </c>
    </row>
    <row r="1475">
      <c r="A1475" t="s">
        <v>165</v>
      </c>
      <c r="B1475" t="s">
        <v>165</v>
      </c>
      <c r="C1475" t="s">
        <v>165</v>
      </c>
      <c r="E1475" t="s">
        <v>165</v>
      </c>
      <c r="F1475" t="s">
        <v>165</v>
      </c>
      <c r="J1475">
        <v>0.0</v>
      </c>
      <c r="L1475" t="s">
        <v>165</v>
      </c>
      <c r="M1475" t="s">
        <v>165</v>
      </c>
      <c r="N1475" t="s">
        <v>165</v>
      </c>
      <c r="P1475" t="s">
        <v>165</v>
      </c>
      <c r="Q1475" t="s">
        <v>165</v>
      </c>
      <c r="U1475">
        <v>0.0</v>
      </c>
    </row>
    <row r="1476">
      <c r="A1476" t="s">
        <v>165</v>
      </c>
      <c r="B1476" t="s">
        <v>165</v>
      </c>
      <c r="C1476" t="s">
        <v>165</v>
      </c>
      <c r="E1476" t="s">
        <v>165</v>
      </c>
      <c r="F1476" t="s">
        <v>165</v>
      </c>
      <c r="J1476">
        <v>0.0</v>
      </c>
      <c r="L1476" t="s">
        <v>165</v>
      </c>
      <c r="M1476" t="s">
        <v>165</v>
      </c>
      <c r="N1476" t="s">
        <v>165</v>
      </c>
      <c r="P1476" t="s">
        <v>165</v>
      </c>
      <c r="Q1476" t="s">
        <v>165</v>
      </c>
      <c r="U1476">
        <v>0.0</v>
      </c>
    </row>
    <row r="1477">
      <c r="A1477" t="s">
        <v>165</v>
      </c>
      <c r="B1477" t="s">
        <v>165</v>
      </c>
      <c r="C1477" t="s">
        <v>165</v>
      </c>
      <c r="E1477" t="s">
        <v>165</v>
      </c>
      <c r="F1477" t="s">
        <v>165</v>
      </c>
      <c r="J1477">
        <v>0.0</v>
      </c>
      <c r="L1477" t="s">
        <v>165</v>
      </c>
      <c r="M1477" t="s">
        <v>165</v>
      </c>
      <c r="N1477" t="s">
        <v>165</v>
      </c>
      <c r="P1477" t="s">
        <v>165</v>
      </c>
      <c r="Q1477" t="s">
        <v>165</v>
      </c>
      <c r="U1477">
        <v>0.0</v>
      </c>
    </row>
    <row r="1478">
      <c r="A1478" t="s">
        <v>165</v>
      </c>
      <c r="B1478" t="s">
        <v>165</v>
      </c>
      <c r="C1478" t="s">
        <v>165</v>
      </c>
      <c r="E1478" t="s">
        <v>165</v>
      </c>
      <c r="F1478" t="s">
        <v>165</v>
      </c>
      <c r="J1478">
        <v>0.0</v>
      </c>
      <c r="L1478" t="s">
        <v>165</v>
      </c>
      <c r="M1478" t="s">
        <v>165</v>
      </c>
      <c r="N1478" t="s">
        <v>165</v>
      </c>
      <c r="P1478" t="s">
        <v>165</v>
      </c>
      <c r="Q1478" t="s">
        <v>165</v>
      </c>
      <c r="U1478">
        <v>0.0</v>
      </c>
    </row>
    <row r="1479">
      <c r="A1479" t="s">
        <v>165</v>
      </c>
      <c r="B1479" t="s">
        <v>165</v>
      </c>
      <c r="C1479" t="s">
        <v>165</v>
      </c>
      <c r="E1479" t="s">
        <v>165</v>
      </c>
      <c r="F1479" t="s">
        <v>165</v>
      </c>
      <c r="J1479">
        <v>0.0</v>
      </c>
      <c r="L1479" t="s">
        <v>165</v>
      </c>
      <c r="M1479" t="s">
        <v>165</v>
      </c>
      <c r="N1479" t="s">
        <v>165</v>
      </c>
      <c r="P1479" t="s">
        <v>165</v>
      </c>
      <c r="Q1479" t="s">
        <v>165</v>
      </c>
      <c r="U1479">
        <v>0.0</v>
      </c>
    </row>
    <row r="1480">
      <c r="A1480" t="s">
        <v>165</v>
      </c>
      <c r="B1480" t="s">
        <v>165</v>
      </c>
      <c r="C1480" t="s">
        <v>165</v>
      </c>
      <c r="E1480" t="s">
        <v>165</v>
      </c>
      <c r="F1480" t="s">
        <v>165</v>
      </c>
      <c r="J1480">
        <v>0.0</v>
      </c>
      <c r="L1480" t="s">
        <v>165</v>
      </c>
      <c r="M1480" t="s">
        <v>165</v>
      </c>
      <c r="N1480" t="s">
        <v>165</v>
      </c>
      <c r="P1480" t="s">
        <v>165</v>
      </c>
      <c r="Q1480" t="s">
        <v>165</v>
      </c>
      <c r="U1480">
        <v>0.0</v>
      </c>
    </row>
    <row r="1481">
      <c r="A1481" t="s">
        <v>165</v>
      </c>
      <c r="B1481" t="s">
        <v>165</v>
      </c>
      <c r="C1481" t="s">
        <v>165</v>
      </c>
      <c r="E1481" t="s">
        <v>165</v>
      </c>
      <c r="F1481" t="s">
        <v>165</v>
      </c>
      <c r="J1481">
        <v>0.0</v>
      </c>
      <c r="L1481" t="s">
        <v>165</v>
      </c>
      <c r="M1481" t="s">
        <v>165</v>
      </c>
      <c r="N1481" t="s">
        <v>165</v>
      </c>
      <c r="P1481" t="s">
        <v>165</v>
      </c>
      <c r="Q1481" t="s">
        <v>165</v>
      </c>
      <c r="U1481">
        <v>0.0</v>
      </c>
    </row>
    <row r="1482">
      <c r="A1482" t="s">
        <v>165</v>
      </c>
      <c r="B1482" t="s">
        <v>165</v>
      </c>
      <c r="C1482" t="s">
        <v>165</v>
      </c>
      <c r="E1482" t="s">
        <v>165</v>
      </c>
      <c r="F1482" t="s">
        <v>165</v>
      </c>
      <c r="J1482">
        <v>0.0</v>
      </c>
      <c r="L1482" t="s">
        <v>165</v>
      </c>
      <c r="M1482" t="s">
        <v>165</v>
      </c>
      <c r="N1482" t="s">
        <v>165</v>
      </c>
      <c r="P1482" t="s">
        <v>165</v>
      </c>
      <c r="Q1482" t="s">
        <v>165</v>
      </c>
      <c r="U1482">
        <v>0.0</v>
      </c>
    </row>
    <row r="1483">
      <c r="A1483" t="s">
        <v>165</v>
      </c>
      <c r="B1483" t="s">
        <v>165</v>
      </c>
      <c r="C1483" t="s">
        <v>165</v>
      </c>
      <c r="E1483" t="s">
        <v>165</v>
      </c>
      <c r="F1483" t="s">
        <v>165</v>
      </c>
      <c r="J1483">
        <v>0.0</v>
      </c>
      <c r="L1483" t="s">
        <v>165</v>
      </c>
      <c r="M1483" t="s">
        <v>165</v>
      </c>
      <c r="N1483" t="s">
        <v>165</v>
      </c>
      <c r="P1483" t="s">
        <v>165</v>
      </c>
      <c r="Q1483" t="s">
        <v>165</v>
      </c>
      <c r="U1483">
        <v>0.0</v>
      </c>
    </row>
    <row r="1484">
      <c r="A1484" t="s">
        <v>165</v>
      </c>
      <c r="B1484" t="s">
        <v>165</v>
      </c>
      <c r="C1484" t="s">
        <v>165</v>
      </c>
      <c r="E1484" t="s">
        <v>165</v>
      </c>
      <c r="F1484" t="s">
        <v>165</v>
      </c>
      <c r="J1484">
        <v>0.0</v>
      </c>
      <c r="L1484" t="s">
        <v>165</v>
      </c>
      <c r="M1484" t="s">
        <v>165</v>
      </c>
      <c r="N1484" t="s">
        <v>165</v>
      </c>
      <c r="P1484" t="s">
        <v>165</v>
      </c>
      <c r="Q1484" t="s">
        <v>165</v>
      </c>
      <c r="U1484">
        <v>0.0</v>
      </c>
    </row>
    <row r="1485">
      <c r="A1485" t="s">
        <v>165</v>
      </c>
      <c r="B1485" t="s">
        <v>165</v>
      </c>
      <c r="C1485" t="s">
        <v>165</v>
      </c>
      <c r="E1485" t="s">
        <v>165</v>
      </c>
      <c r="F1485" t="s">
        <v>165</v>
      </c>
      <c r="J1485">
        <v>0.0</v>
      </c>
      <c r="L1485" t="s">
        <v>165</v>
      </c>
      <c r="M1485" t="s">
        <v>165</v>
      </c>
      <c r="N1485" t="s">
        <v>165</v>
      </c>
      <c r="P1485" t="s">
        <v>165</v>
      </c>
      <c r="Q1485" t="s">
        <v>165</v>
      </c>
      <c r="U1485">
        <v>0.0</v>
      </c>
    </row>
    <row r="1486">
      <c r="A1486" t="s">
        <v>165</v>
      </c>
      <c r="B1486" t="s">
        <v>165</v>
      </c>
      <c r="C1486" t="s">
        <v>165</v>
      </c>
      <c r="E1486" t="s">
        <v>165</v>
      </c>
      <c r="F1486" t="s">
        <v>165</v>
      </c>
      <c r="J1486">
        <v>0.0</v>
      </c>
      <c r="L1486" t="s">
        <v>165</v>
      </c>
      <c r="M1486" t="s">
        <v>165</v>
      </c>
      <c r="N1486" t="s">
        <v>165</v>
      </c>
      <c r="P1486" t="s">
        <v>165</v>
      </c>
      <c r="Q1486" t="s">
        <v>165</v>
      </c>
      <c r="U1486">
        <v>0.0</v>
      </c>
    </row>
    <row r="1487">
      <c r="A1487" t="s">
        <v>165</v>
      </c>
      <c r="B1487" t="s">
        <v>165</v>
      </c>
      <c r="C1487" t="s">
        <v>165</v>
      </c>
      <c r="E1487" t="s">
        <v>165</v>
      </c>
      <c r="F1487" t="s">
        <v>165</v>
      </c>
      <c r="J1487">
        <v>0.0</v>
      </c>
      <c r="L1487" t="s">
        <v>165</v>
      </c>
      <c r="M1487" t="s">
        <v>165</v>
      </c>
      <c r="N1487" t="s">
        <v>165</v>
      </c>
      <c r="P1487" t="s">
        <v>165</v>
      </c>
      <c r="Q1487" t="s">
        <v>165</v>
      </c>
      <c r="U1487">
        <v>0.0</v>
      </c>
    </row>
    <row r="1488">
      <c r="A1488" t="s">
        <v>165</v>
      </c>
      <c r="B1488" t="s">
        <v>165</v>
      </c>
      <c r="C1488" t="s">
        <v>165</v>
      </c>
      <c r="E1488" t="s">
        <v>165</v>
      </c>
      <c r="F1488" t="s">
        <v>165</v>
      </c>
      <c r="J1488">
        <v>0.0</v>
      </c>
      <c r="L1488" t="s">
        <v>165</v>
      </c>
      <c r="M1488" t="s">
        <v>165</v>
      </c>
      <c r="N1488" t="s">
        <v>165</v>
      </c>
      <c r="P1488" t="s">
        <v>165</v>
      </c>
      <c r="Q1488" t="s">
        <v>165</v>
      </c>
      <c r="U1488">
        <v>0.0</v>
      </c>
    </row>
    <row r="1489">
      <c r="A1489" t="s">
        <v>165</v>
      </c>
      <c r="B1489" t="s">
        <v>165</v>
      </c>
      <c r="C1489" t="s">
        <v>165</v>
      </c>
      <c r="E1489" t="s">
        <v>165</v>
      </c>
      <c r="F1489" t="s">
        <v>165</v>
      </c>
      <c r="J1489">
        <v>0.0</v>
      </c>
      <c r="L1489" t="s">
        <v>165</v>
      </c>
      <c r="M1489" t="s">
        <v>165</v>
      </c>
      <c r="N1489" t="s">
        <v>165</v>
      </c>
      <c r="P1489" t="s">
        <v>165</v>
      </c>
      <c r="Q1489" t="s">
        <v>165</v>
      </c>
      <c r="U1489">
        <v>0.0</v>
      </c>
    </row>
    <row r="1490">
      <c r="A1490" t="s">
        <v>165</v>
      </c>
      <c r="B1490" t="s">
        <v>165</v>
      </c>
      <c r="C1490" t="s">
        <v>165</v>
      </c>
      <c r="E1490" t="s">
        <v>165</v>
      </c>
      <c r="F1490" t="s">
        <v>165</v>
      </c>
      <c r="J1490">
        <v>0.0</v>
      </c>
      <c r="L1490" t="s">
        <v>165</v>
      </c>
      <c r="M1490" t="s">
        <v>165</v>
      </c>
      <c r="N1490" t="s">
        <v>165</v>
      </c>
      <c r="P1490" t="s">
        <v>165</v>
      </c>
      <c r="Q1490" t="s">
        <v>165</v>
      </c>
      <c r="U1490">
        <v>0.0</v>
      </c>
    </row>
    <row r="1491">
      <c r="A1491" t="s">
        <v>165</v>
      </c>
      <c r="B1491" t="s">
        <v>165</v>
      </c>
      <c r="C1491" t="s">
        <v>165</v>
      </c>
      <c r="E1491" t="s">
        <v>165</v>
      </c>
      <c r="F1491" t="s">
        <v>165</v>
      </c>
      <c r="J1491">
        <v>0.0</v>
      </c>
      <c r="L1491" t="s">
        <v>165</v>
      </c>
      <c r="M1491" t="s">
        <v>165</v>
      </c>
      <c r="N1491" t="s">
        <v>165</v>
      </c>
      <c r="P1491" t="s">
        <v>165</v>
      </c>
      <c r="Q1491" t="s">
        <v>165</v>
      </c>
      <c r="U1491">
        <v>0.0</v>
      </c>
    </row>
    <row r="1492">
      <c r="A1492" t="s">
        <v>165</v>
      </c>
      <c r="B1492" t="s">
        <v>165</v>
      </c>
      <c r="C1492" t="s">
        <v>165</v>
      </c>
      <c r="E1492" t="s">
        <v>165</v>
      </c>
      <c r="F1492" t="s">
        <v>165</v>
      </c>
      <c r="J1492">
        <v>0.0</v>
      </c>
      <c r="L1492" t="s">
        <v>165</v>
      </c>
      <c r="M1492" t="s">
        <v>165</v>
      </c>
      <c r="N1492" t="s">
        <v>165</v>
      </c>
      <c r="P1492" t="s">
        <v>165</v>
      </c>
      <c r="Q1492" t="s">
        <v>165</v>
      </c>
      <c r="U1492">
        <v>0.0</v>
      </c>
    </row>
    <row r="1493">
      <c r="A1493" t="s">
        <v>165</v>
      </c>
      <c r="B1493" t="s">
        <v>165</v>
      </c>
      <c r="C1493" t="s">
        <v>165</v>
      </c>
      <c r="E1493" t="s">
        <v>165</v>
      </c>
      <c r="F1493" t="s">
        <v>165</v>
      </c>
      <c r="J1493">
        <v>0.0</v>
      </c>
      <c r="L1493" t="s">
        <v>165</v>
      </c>
      <c r="M1493" t="s">
        <v>165</v>
      </c>
      <c r="N1493" t="s">
        <v>165</v>
      </c>
      <c r="P1493" t="s">
        <v>165</v>
      </c>
      <c r="Q1493" t="s">
        <v>165</v>
      </c>
      <c r="U1493">
        <v>0.0</v>
      </c>
    </row>
    <row r="1494">
      <c r="A1494" t="s">
        <v>165</v>
      </c>
      <c r="B1494" t="s">
        <v>165</v>
      </c>
      <c r="C1494" t="s">
        <v>165</v>
      </c>
      <c r="E1494" t="s">
        <v>165</v>
      </c>
      <c r="F1494" t="s">
        <v>165</v>
      </c>
      <c r="J1494">
        <v>0.0</v>
      </c>
      <c r="L1494" t="s">
        <v>165</v>
      </c>
      <c r="M1494" t="s">
        <v>165</v>
      </c>
      <c r="N1494" t="s">
        <v>165</v>
      </c>
      <c r="P1494" t="s">
        <v>165</v>
      </c>
      <c r="Q1494" t="s">
        <v>165</v>
      </c>
      <c r="U1494">
        <v>0.0</v>
      </c>
    </row>
    <row r="1495">
      <c r="A1495" t="s">
        <v>165</v>
      </c>
      <c r="B1495" t="s">
        <v>165</v>
      </c>
      <c r="C1495" t="s">
        <v>165</v>
      </c>
      <c r="E1495" t="s">
        <v>165</v>
      </c>
      <c r="F1495" t="s">
        <v>165</v>
      </c>
      <c r="J1495">
        <v>0.0</v>
      </c>
      <c r="L1495" t="s">
        <v>165</v>
      </c>
      <c r="M1495" t="s">
        <v>165</v>
      </c>
      <c r="N1495" t="s">
        <v>165</v>
      </c>
      <c r="P1495" t="s">
        <v>165</v>
      </c>
      <c r="Q1495" t="s">
        <v>165</v>
      </c>
      <c r="U1495">
        <v>0.0</v>
      </c>
    </row>
    <row r="1496">
      <c r="A1496" t="s">
        <v>165</v>
      </c>
      <c r="B1496" t="s">
        <v>165</v>
      </c>
      <c r="C1496" t="s">
        <v>165</v>
      </c>
      <c r="E1496" t="s">
        <v>165</v>
      </c>
      <c r="F1496" t="s">
        <v>165</v>
      </c>
      <c r="J1496">
        <v>0.0</v>
      </c>
      <c r="L1496" t="s">
        <v>165</v>
      </c>
      <c r="M1496" t="s">
        <v>165</v>
      </c>
      <c r="N1496" t="s">
        <v>165</v>
      </c>
      <c r="P1496" t="s">
        <v>165</v>
      </c>
      <c r="Q1496" t="s">
        <v>165</v>
      </c>
      <c r="U1496">
        <v>0.0</v>
      </c>
    </row>
    <row r="1497">
      <c r="A1497" t="s">
        <v>165</v>
      </c>
      <c r="B1497" t="s">
        <v>165</v>
      </c>
      <c r="C1497" t="s">
        <v>165</v>
      </c>
      <c r="E1497" t="s">
        <v>165</v>
      </c>
      <c r="F1497" t="s">
        <v>165</v>
      </c>
      <c r="J1497">
        <v>0.0</v>
      </c>
      <c r="L1497" t="s">
        <v>165</v>
      </c>
      <c r="M1497" t="s">
        <v>165</v>
      </c>
      <c r="N1497" t="s">
        <v>165</v>
      </c>
      <c r="P1497" t="s">
        <v>165</v>
      </c>
      <c r="Q1497" t="s">
        <v>165</v>
      </c>
      <c r="U1497">
        <v>0.0</v>
      </c>
    </row>
    <row r="1498">
      <c r="A1498" t="s">
        <v>165</v>
      </c>
      <c r="B1498" t="s">
        <v>165</v>
      </c>
      <c r="C1498" t="s">
        <v>165</v>
      </c>
      <c r="E1498" t="s">
        <v>165</v>
      </c>
      <c r="F1498" t="s">
        <v>165</v>
      </c>
      <c r="J1498">
        <v>0.0</v>
      </c>
      <c r="L1498" t="s">
        <v>165</v>
      </c>
      <c r="M1498" t="s">
        <v>165</v>
      </c>
      <c r="N1498" t="s">
        <v>165</v>
      </c>
      <c r="P1498" t="s">
        <v>165</v>
      </c>
      <c r="Q1498" t="s">
        <v>165</v>
      </c>
      <c r="U1498">
        <v>0.0</v>
      </c>
    </row>
    <row r="1499">
      <c r="A1499" t="s">
        <v>165</v>
      </c>
      <c r="B1499" t="s">
        <v>165</v>
      </c>
      <c r="C1499" t="s">
        <v>165</v>
      </c>
      <c r="E1499" t="s">
        <v>165</v>
      </c>
      <c r="F1499" t="s">
        <v>165</v>
      </c>
      <c r="J1499">
        <v>0.0</v>
      </c>
      <c r="L1499" t="s">
        <v>165</v>
      </c>
      <c r="M1499" t="s">
        <v>165</v>
      </c>
      <c r="N1499" t="s">
        <v>165</v>
      </c>
      <c r="P1499" t="s">
        <v>165</v>
      </c>
      <c r="Q1499" t="s">
        <v>165</v>
      </c>
      <c r="U1499">
        <v>0.0</v>
      </c>
    </row>
    <row r="1500">
      <c r="A1500" t="s">
        <v>165</v>
      </c>
      <c r="B1500" t="s">
        <v>165</v>
      </c>
      <c r="C1500" t="s">
        <v>165</v>
      </c>
      <c r="E1500" t="s">
        <v>165</v>
      </c>
      <c r="F1500" t="s">
        <v>165</v>
      </c>
      <c r="J1500">
        <v>0.0</v>
      </c>
      <c r="L1500" t="s">
        <v>165</v>
      </c>
      <c r="M1500" t="s">
        <v>165</v>
      </c>
      <c r="N1500" t="s">
        <v>165</v>
      </c>
      <c r="P1500" t="s">
        <v>165</v>
      </c>
      <c r="Q1500" t="s">
        <v>165</v>
      </c>
      <c r="U1500">
        <v>0.0</v>
      </c>
    </row>
    <row r="1501">
      <c r="A1501" t="s">
        <v>165</v>
      </c>
      <c r="B1501" t="s">
        <v>165</v>
      </c>
      <c r="C1501" t="s">
        <v>165</v>
      </c>
      <c r="E1501" t="s">
        <v>165</v>
      </c>
      <c r="F1501" t="s">
        <v>165</v>
      </c>
      <c r="J1501">
        <v>0.0</v>
      </c>
      <c r="L1501" t="s">
        <v>165</v>
      </c>
      <c r="M1501" t="s">
        <v>165</v>
      </c>
      <c r="N1501" t="s">
        <v>165</v>
      </c>
      <c r="P1501" t="s">
        <v>165</v>
      </c>
      <c r="Q1501" t="s">
        <v>165</v>
      </c>
      <c r="U1501">
        <v>0.0</v>
      </c>
    </row>
    <row r="1502">
      <c r="A1502" t="s">
        <v>165</v>
      </c>
      <c r="B1502" t="s">
        <v>165</v>
      </c>
      <c r="C1502" t="s">
        <v>165</v>
      </c>
      <c r="E1502" t="s">
        <v>165</v>
      </c>
      <c r="F1502" t="s">
        <v>165</v>
      </c>
      <c r="J1502">
        <v>0.0</v>
      </c>
      <c r="L1502" t="s">
        <v>165</v>
      </c>
      <c r="M1502" t="s">
        <v>165</v>
      </c>
      <c r="N1502" t="s">
        <v>165</v>
      </c>
      <c r="P1502" t="s">
        <v>165</v>
      </c>
      <c r="Q1502" t="s">
        <v>165</v>
      </c>
      <c r="U1502">
        <v>0.0</v>
      </c>
    </row>
    <row r="1503">
      <c r="A1503" t="s">
        <v>165</v>
      </c>
      <c r="B1503" t="s">
        <v>165</v>
      </c>
      <c r="C1503" t="s">
        <v>165</v>
      </c>
      <c r="E1503" t="s">
        <v>165</v>
      </c>
      <c r="F1503" t="s">
        <v>165</v>
      </c>
      <c r="J1503">
        <v>0.0</v>
      </c>
      <c r="L1503" t="s">
        <v>165</v>
      </c>
      <c r="M1503" t="s">
        <v>165</v>
      </c>
      <c r="N1503" t="s">
        <v>165</v>
      </c>
      <c r="P1503" t="s">
        <v>165</v>
      </c>
      <c r="Q1503" t="s">
        <v>165</v>
      </c>
      <c r="U1503">
        <v>0.0</v>
      </c>
    </row>
    <row r="1504">
      <c r="A1504" t="s">
        <v>165</v>
      </c>
      <c r="B1504" t="s">
        <v>165</v>
      </c>
      <c r="C1504" t="s">
        <v>165</v>
      </c>
      <c r="E1504" t="s">
        <v>165</v>
      </c>
      <c r="F1504" t="s">
        <v>165</v>
      </c>
      <c r="J1504">
        <v>0.0</v>
      </c>
      <c r="L1504" t="s">
        <v>165</v>
      </c>
      <c r="M1504" t="s">
        <v>165</v>
      </c>
      <c r="N1504" t="s">
        <v>165</v>
      </c>
      <c r="P1504" t="s">
        <v>165</v>
      </c>
      <c r="Q1504" t="s">
        <v>165</v>
      </c>
      <c r="U1504">
        <v>0.0</v>
      </c>
    </row>
    <row r="1505">
      <c r="A1505" t="s">
        <v>165</v>
      </c>
      <c r="B1505" t="s">
        <v>165</v>
      </c>
      <c r="C1505" t="s">
        <v>165</v>
      </c>
      <c r="E1505" t="s">
        <v>165</v>
      </c>
      <c r="F1505" t="s">
        <v>165</v>
      </c>
      <c r="J1505">
        <v>0.0</v>
      </c>
      <c r="L1505" t="s">
        <v>165</v>
      </c>
      <c r="M1505" t="s">
        <v>165</v>
      </c>
      <c r="N1505" t="s">
        <v>165</v>
      </c>
      <c r="P1505" t="s">
        <v>165</v>
      </c>
      <c r="Q1505" t="s">
        <v>165</v>
      </c>
      <c r="U1505">
        <v>0.0</v>
      </c>
    </row>
    <row r="1506">
      <c r="A1506" t="s">
        <v>165</v>
      </c>
      <c r="B1506" t="s">
        <v>165</v>
      </c>
      <c r="C1506" t="s">
        <v>165</v>
      </c>
      <c r="E1506" t="s">
        <v>165</v>
      </c>
      <c r="F1506" t="s">
        <v>165</v>
      </c>
      <c r="J1506">
        <v>0.0</v>
      </c>
      <c r="L1506" t="s">
        <v>165</v>
      </c>
      <c r="M1506" t="s">
        <v>165</v>
      </c>
      <c r="N1506" t="s">
        <v>165</v>
      </c>
      <c r="P1506" t="s">
        <v>165</v>
      </c>
      <c r="Q1506" t="s">
        <v>165</v>
      </c>
      <c r="U1506">
        <v>0.0</v>
      </c>
    </row>
    <row r="1507">
      <c r="A1507" t="s">
        <v>165</v>
      </c>
      <c r="B1507" t="s">
        <v>165</v>
      </c>
      <c r="C1507" t="s">
        <v>165</v>
      </c>
      <c r="E1507" t="s">
        <v>165</v>
      </c>
      <c r="F1507" t="s">
        <v>165</v>
      </c>
      <c r="J1507">
        <v>0.0</v>
      </c>
      <c r="L1507" t="s">
        <v>165</v>
      </c>
      <c r="M1507" t="s">
        <v>165</v>
      </c>
      <c r="N1507" t="s">
        <v>165</v>
      </c>
      <c r="P1507" t="s">
        <v>165</v>
      </c>
      <c r="Q1507" t="s">
        <v>165</v>
      </c>
      <c r="U1507">
        <v>0.0</v>
      </c>
    </row>
    <row r="1508">
      <c r="A1508" t="s">
        <v>165</v>
      </c>
      <c r="B1508" t="s">
        <v>165</v>
      </c>
      <c r="C1508" t="s">
        <v>165</v>
      </c>
      <c r="E1508" t="s">
        <v>165</v>
      </c>
      <c r="F1508" t="s">
        <v>165</v>
      </c>
      <c r="J1508">
        <v>0.0</v>
      </c>
      <c r="L1508" t="s">
        <v>165</v>
      </c>
      <c r="M1508" t="s">
        <v>165</v>
      </c>
      <c r="N1508" t="s">
        <v>165</v>
      </c>
      <c r="P1508" t="s">
        <v>165</v>
      </c>
      <c r="Q1508" t="s">
        <v>165</v>
      </c>
      <c r="U1508">
        <v>0.0</v>
      </c>
    </row>
    <row r="1509">
      <c r="A1509" t="s">
        <v>165</v>
      </c>
      <c r="B1509" t="s">
        <v>165</v>
      </c>
      <c r="C1509" t="s">
        <v>165</v>
      </c>
      <c r="E1509" t="s">
        <v>165</v>
      </c>
      <c r="F1509" t="s">
        <v>165</v>
      </c>
      <c r="J1509">
        <v>0.0</v>
      </c>
      <c r="L1509" t="s">
        <v>165</v>
      </c>
      <c r="M1509" t="s">
        <v>165</v>
      </c>
      <c r="N1509" t="s">
        <v>165</v>
      </c>
      <c r="P1509" t="s">
        <v>165</v>
      </c>
      <c r="Q1509" t="s">
        <v>165</v>
      </c>
      <c r="U1509">
        <v>0.0</v>
      </c>
    </row>
    <row r="1510">
      <c r="A1510" t="s">
        <v>165</v>
      </c>
      <c r="B1510" t="s">
        <v>165</v>
      </c>
      <c r="C1510" t="s">
        <v>165</v>
      </c>
      <c r="E1510" t="s">
        <v>165</v>
      </c>
      <c r="F1510" t="s">
        <v>165</v>
      </c>
      <c r="J1510">
        <v>0.0</v>
      </c>
      <c r="L1510" t="s">
        <v>165</v>
      </c>
      <c r="M1510" t="s">
        <v>165</v>
      </c>
      <c r="N1510" t="s">
        <v>165</v>
      </c>
      <c r="P1510" t="s">
        <v>165</v>
      </c>
      <c r="Q1510" t="s">
        <v>165</v>
      </c>
      <c r="U1510">
        <v>0.0</v>
      </c>
    </row>
    <row r="1511">
      <c r="A1511" t="s">
        <v>165</v>
      </c>
      <c r="B1511" t="s">
        <v>165</v>
      </c>
      <c r="C1511" t="s">
        <v>165</v>
      </c>
      <c r="E1511" t="s">
        <v>165</v>
      </c>
      <c r="F1511" t="s">
        <v>165</v>
      </c>
      <c r="J1511">
        <v>0.0</v>
      </c>
      <c r="L1511" t="s">
        <v>165</v>
      </c>
      <c r="M1511" t="s">
        <v>165</v>
      </c>
      <c r="N1511" t="s">
        <v>165</v>
      </c>
      <c r="P1511" t="s">
        <v>165</v>
      </c>
      <c r="Q1511" t="s">
        <v>165</v>
      </c>
      <c r="U1511">
        <v>0.0</v>
      </c>
    </row>
    <row r="1512">
      <c r="A1512" t="s">
        <v>165</v>
      </c>
      <c r="B1512" t="s">
        <v>165</v>
      </c>
      <c r="C1512" t="s">
        <v>165</v>
      </c>
      <c r="E1512" t="s">
        <v>165</v>
      </c>
      <c r="F1512" t="s">
        <v>165</v>
      </c>
      <c r="J1512">
        <v>0.0</v>
      </c>
      <c r="L1512" t="s">
        <v>165</v>
      </c>
      <c r="M1512" t="s">
        <v>165</v>
      </c>
      <c r="N1512" t="s">
        <v>165</v>
      </c>
      <c r="P1512" t="s">
        <v>165</v>
      </c>
      <c r="Q1512" t="s">
        <v>165</v>
      </c>
      <c r="U1512">
        <v>0.0</v>
      </c>
    </row>
    <row r="1513">
      <c r="A1513" t="s">
        <v>165</v>
      </c>
      <c r="B1513" t="s">
        <v>165</v>
      </c>
      <c r="C1513" t="s">
        <v>165</v>
      </c>
      <c r="E1513" t="s">
        <v>165</v>
      </c>
      <c r="F1513" t="s">
        <v>165</v>
      </c>
      <c r="J1513">
        <v>0.0</v>
      </c>
      <c r="L1513" t="s">
        <v>165</v>
      </c>
      <c r="M1513" t="s">
        <v>165</v>
      </c>
      <c r="N1513" t="s">
        <v>165</v>
      </c>
      <c r="P1513" t="s">
        <v>165</v>
      </c>
      <c r="Q1513" t="s">
        <v>165</v>
      </c>
      <c r="U1513">
        <v>0.0</v>
      </c>
    </row>
    <row r="1514">
      <c r="A1514" t="s">
        <v>165</v>
      </c>
      <c r="B1514" t="s">
        <v>165</v>
      </c>
      <c r="C1514" t="s">
        <v>165</v>
      </c>
      <c r="E1514" t="s">
        <v>165</v>
      </c>
      <c r="F1514" t="s">
        <v>165</v>
      </c>
      <c r="J1514">
        <v>0.0</v>
      </c>
      <c r="L1514" t="s">
        <v>165</v>
      </c>
      <c r="M1514" t="s">
        <v>165</v>
      </c>
      <c r="N1514" t="s">
        <v>165</v>
      </c>
      <c r="P1514" t="s">
        <v>165</v>
      </c>
      <c r="Q1514" t="s">
        <v>165</v>
      </c>
      <c r="U1514">
        <v>0.0</v>
      </c>
    </row>
    <row r="1515">
      <c r="A1515" t="s">
        <v>165</v>
      </c>
      <c r="B1515" t="s">
        <v>165</v>
      </c>
      <c r="C1515" t="s">
        <v>165</v>
      </c>
      <c r="E1515" t="s">
        <v>165</v>
      </c>
      <c r="F1515" t="s">
        <v>165</v>
      </c>
      <c r="J1515">
        <v>0.0</v>
      </c>
      <c r="L1515" t="s">
        <v>165</v>
      </c>
      <c r="M1515" t="s">
        <v>165</v>
      </c>
      <c r="N1515" t="s">
        <v>165</v>
      </c>
      <c r="P1515" t="s">
        <v>165</v>
      </c>
      <c r="Q1515" t="s">
        <v>165</v>
      </c>
      <c r="U1515">
        <v>0.0</v>
      </c>
    </row>
    <row r="1516">
      <c r="A1516" t="s">
        <v>165</v>
      </c>
      <c r="B1516" t="s">
        <v>165</v>
      </c>
      <c r="C1516" t="s">
        <v>165</v>
      </c>
      <c r="E1516" t="s">
        <v>165</v>
      </c>
      <c r="F1516" t="s">
        <v>165</v>
      </c>
      <c r="J1516">
        <v>0.0</v>
      </c>
      <c r="L1516" t="s">
        <v>165</v>
      </c>
      <c r="M1516" t="s">
        <v>165</v>
      </c>
      <c r="N1516" t="s">
        <v>165</v>
      </c>
      <c r="P1516" t="s">
        <v>165</v>
      </c>
      <c r="Q1516" t="s">
        <v>165</v>
      </c>
      <c r="U1516">
        <v>0.0</v>
      </c>
    </row>
    <row r="1517">
      <c r="A1517" t="s">
        <v>165</v>
      </c>
      <c r="B1517" t="s">
        <v>165</v>
      </c>
      <c r="C1517" t="s">
        <v>165</v>
      </c>
      <c r="E1517" t="s">
        <v>165</v>
      </c>
      <c r="F1517" t="s">
        <v>165</v>
      </c>
      <c r="J1517">
        <v>0.0</v>
      </c>
      <c r="L1517" t="s">
        <v>165</v>
      </c>
      <c r="M1517" t="s">
        <v>165</v>
      </c>
      <c r="N1517" t="s">
        <v>165</v>
      </c>
      <c r="P1517" t="s">
        <v>165</v>
      </c>
      <c r="Q1517" t="s">
        <v>165</v>
      </c>
      <c r="U1517">
        <v>0.0</v>
      </c>
    </row>
    <row r="1518">
      <c r="A1518" t="s">
        <v>165</v>
      </c>
      <c r="B1518" t="s">
        <v>165</v>
      </c>
      <c r="C1518" t="s">
        <v>165</v>
      </c>
      <c r="E1518" t="s">
        <v>165</v>
      </c>
      <c r="F1518" t="s">
        <v>165</v>
      </c>
      <c r="J1518">
        <v>0.0</v>
      </c>
      <c r="L1518" t="s">
        <v>165</v>
      </c>
      <c r="M1518" t="s">
        <v>165</v>
      </c>
      <c r="N1518" t="s">
        <v>165</v>
      </c>
      <c r="P1518" t="s">
        <v>165</v>
      </c>
      <c r="Q1518" t="s">
        <v>165</v>
      </c>
      <c r="U1518">
        <v>0.0</v>
      </c>
    </row>
    <row r="1519">
      <c r="A1519" t="s">
        <v>165</v>
      </c>
      <c r="B1519" t="s">
        <v>165</v>
      </c>
      <c r="C1519" t="s">
        <v>165</v>
      </c>
      <c r="E1519" t="s">
        <v>165</v>
      </c>
      <c r="F1519" t="s">
        <v>165</v>
      </c>
      <c r="J1519">
        <v>0.0</v>
      </c>
      <c r="L1519" t="s">
        <v>165</v>
      </c>
      <c r="M1519" t="s">
        <v>165</v>
      </c>
      <c r="N1519" t="s">
        <v>165</v>
      </c>
      <c r="P1519" t="s">
        <v>165</v>
      </c>
      <c r="Q1519" t="s">
        <v>165</v>
      </c>
      <c r="U1519">
        <v>0.0</v>
      </c>
    </row>
    <row r="1520">
      <c r="A1520" t="s">
        <v>165</v>
      </c>
      <c r="B1520" t="s">
        <v>165</v>
      </c>
      <c r="C1520" t="s">
        <v>165</v>
      </c>
      <c r="E1520" t="s">
        <v>165</v>
      </c>
      <c r="F1520" t="s">
        <v>165</v>
      </c>
      <c r="J1520">
        <v>0.0</v>
      </c>
      <c r="L1520" t="s">
        <v>165</v>
      </c>
      <c r="M1520" t="s">
        <v>165</v>
      </c>
      <c r="N1520" t="s">
        <v>165</v>
      </c>
      <c r="P1520" t="s">
        <v>165</v>
      </c>
      <c r="Q1520" t="s">
        <v>165</v>
      </c>
      <c r="U1520">
        <v>0.0</v>
      </c>
    </row>
    <row r="1521">
      <c r="A1521" t="s">
        <v>165</v>
      </c>
      <c r="B1521" t="s">
        <v>165</v>
      </c>
      <c r="C1521" t="s">
        <v>165</v>
      </c>
      <c r="E1521" t="s">
        <v>165</v>
      </c>
      <c r="F1521" t="s">
        <v>165</v>
      </c>
      <c r="J1521">
        <v>0.0</v>
      </c>
      <c r="L1521" t="s">
        <v>165</v>
      </c>
      <c r="M1521" t="s">
        <v>165</v>
      </c>
      <c r="N1521" t="s">
        <v>165</v>
      </c>
      <c r="P1521" t="s">
        <v>165</v>
      </c>
      <c r="Q1521" t="s">
        <v>165</v>
      </c>
      <c r="U1521">
        <v>0.0</v>
      </c>
    </row>
    <row r="1522">
      <c r="A1522" t="s">
        <v>165</v>
      </c>
      <c r="B1522" t="s">
        <v>165</v>
      </c>
      <c r="C1522" t="s">
        <v>165</v>
      </c>
      <c r="E1522" t="s">
        <v>165</v>
      </c>
      <c r="F1522" t="s">
        <v>165</v>
      </c>
      <c r="J1522">
        <v>0.0</v>
      </c>
      <c r="L1522" t="s">
        <v>165</v>
      </c>
      <c r="M1522" t="s">
        <v>165</v>
      </c>
      <c r="N1522" t="s">
        <v>165</v>
      </c>
      <c r="P1522" t="s">
        <v>165</v>
      </c>
      <c r="Q1522" t="s">
        <v>165</v>
      </c>
      <c r="U1522">
        <v>0.0</v>
      </c>
    </row>
    <row r="1523">
      <c r="A1523" t="s">
        <v>165</v>
      </c>
      <c r="B1523" t="s">
        <v>165</v>
      </c>
      <c r="C1523" t="s">
        <v>165</v>
      </c>
      <c r="E1523" t="s">
        <v>165</v>
      </c>
      <c r="F1523" t="s">
        <v>165</v>
      </c>
      <c r="J1523">
        <v>0.0</v>
      </c>
      <c r="L1523" t="s">
        <v>165</v>
      </c>
      <c r="M1523" t="s">
        <v>165</v>
      </c>
      <c r="N1523" t="s">
        <v>165</v>
      </c>
      <c r="P1523" t="s">
        <v>165</v>
      </c>
      <c r="Q1523" t="s">
        <v>165</v>
      </c>
      <c r="U1523">
        <v>0.0</v>
      </c>
    </row>
    <row r="1524">
      <c r="A1524" t="s">
        <v>165</v>
      </c>
      <c r="B1524" t="s">
        <v>165</v>
      </c>
      <c r="C1524" t="s">
        <v>165</v>
      </c>
      <c r="E1524" t="s">
        <v>165</v>
      </c>
      <c r="F1524" t="s">
        <v>165</v>
      </c>
      <c r="J1524">
        <v>0.0</v>
      </c>
      <c r="L1524" t="s">
        <v>165</v>
      </c>
      <c r="M1524" t="s">
        <v>165</v>
      </c>
      <c r="N1524" t="s">
        <v>165</v>
      </c>
      <c r="P1524" t="s">
        <v>165</v>
      </c>
      <c r="Q1524" t="s">
        <v>165</v>
      </c>
      <c r="U1524">
        <v>0.0</v>
      </c>
    </row>
    <row r="1525">
      <c r="A1525" t="s">
        <v>165</v>
      </c>
      <c r="B1525" t="s">
        <v>165</v>
      </c>
      <c r="C1525" t="s">
        <v>165</v>
      </c>
      <c r="E1525" t="s">
        <v>165</v>
      </c>
      <c r="F1525" t="s">
        <v>165</v>
      </c>
      <c r="J1525">
        <v>0.0</v>
      </c>
      <c r="L1525" t="s">
        <v>165</v>
      </c>
      <c r="M1525" t="s">
        <v>165</v>
      </c>
      <c r="N1525" t="s">
        <v>165</v>
      </c>
      <c r="P1525" t="s">
        <v>165</v>
      </c>
      <c r="Q1525" t="s">
        <v>165</v>
      </c>
      <c r="U1525">
        <v>0.0</v>
      </c>
    </row>
    <row r="1526">
      <c r="A1526" t="s">
        <v>165</v>
      </c>
      <c r="B1526" t="s">
        <v>165</v>
      </c>
      <c r="C1526" t="s">
        <v>165</v>
      </c>
      <c r="E1526" t="s">
        <v>165</v>
      </c>
      <c r="F1526" t="s">
        <v>165</v>
      </c>
      <c r="J1526">
        <v>0.0</v>
      </c>
      <c r="L1526" t="s">
        <v>165</v>
      </c>
      <c r="M1526" t="s">
        <v>165</v>
      </c>
      <c r="N1526" t="s">
        <v>165</v>
      </c>
      <c r="P1526" t="s">
        <v>165</v>
      </c>
      <c r="Q1526" t="s">
        <v>165</v>
      </c>
      <c r="U1526">
        <v>0.0</v>
      </c>
    </row>
    <row r="1527">
      <c r="A1527" t="s">
        <v>165</v>
      </c>
      <c r="B1527" t="s">
        <v>165</v>
      </c>
      <c r="C1527" t="s">
        <v>165</v>
      </c>
      <c r="E1527" t="s">
        <v>165</v>
      </c>
      <c r="F1527" t="s">
        <v>165</v>
      </c>
      <c r="J1527">
        <v>0.0</v>
      </c>
      <c r="L1527" t="s">
        <v>165</v>
      </c>
      <c r="M1527" t="s">
        <v>165</v>
      </c>
      <c r="N1527" t="s">
        <v>165</v>
      </c>
      <c r="P1527" t="s">
        <v>165</v>
      </c>
      <c r="Q1527" t="s">
        <v>165</v>
      </c>
      <c r="U1527">
        <v>0.0</v>
      </c>
    </row>
    <row r="1528">
      <c r="A1528" t="s">
        <v>165</v>
      </c>
      <c r="B1528" t="s">
        <v>165</v>
      </c>
      <c r="C1528" t="s">
        <v>165</v>
      </c>
      <c r="E1528" t="s">
        <v>165</v>
      </c>
      <c r="F1528" t="s">
        <v>165</v>
      </c>
      <c r="J1528">
        <v>0.0</v>
      </c>
      <c r="L1528" t="s">
        <v>165</v>
      </c>
      <c r="M1528" t="s">
        <v>165</v>
      </c>
      <c r="N1528" t="s">
        <v>165</v>
      </c>
      <c r="P1528" t="s">
        <v>165</v>
      </c>
      <c r="Q1528" t="s">
        <v>165</v>
      </c>
      <c r="U1528">
        <v>0.0</v>
      </c>
    </row>
    <row r="1529">
      <c r="A1529" t="s">
        <v>165</v>
      </c>
      <c r="B1529" t="s">
        <v>165</v>
      </c>
      <c r="C1529" t="s">
        <v>165</v>
      </c>
      <c r="E1529" t="s">
        <v>165</v>
      </c>
      <c r="F1529" t="s">
        <v>165</v>
      </c>
      <c r="J1529">
        <v>0.0</v>
      </c>
      <c r="L1529" t="s">
        <v>165</v>
      </c>
      <c r="M1529" t="s">
        <v>165</v>
      </c>
      <c r="N1529" t="s">
        <v>165</v>
      </c>
      <c r="P1529" t="s">
        <v>165</v>
      </c>
      <c r="Q1529" t="s">
        <v>165</v>
      </c>
      <c r="U1529">
        <v>0.0</v>
      </c>
    </row>
    <row r="1530">
      <c r="A1530" t="s">
        <v>165</v>
      </c>
      <c r="B1530" t="s">
        <v>165</v>
      </c>
      <c r="C1530" t="s">
        <v>165</v>
      </c>
      <c r="E1530" t="s">
        <v>165</v>
      </c>
      <c r="F1530" t="s">
        <v>165</v>
      </c>
      <c r="J1530">
        <v>0.0</v>
      </c>
      <c r="L1530" t="s">
        <v>165</v>
      </c>
      <c r="M1530" t="s">
        <v>165</v>
      </c>
      <c r="N1530" t="s">
        <v>165</v>
      </c>
      <c r="P1530" t="s">
        <v>165</v>
      </c>
      <c r="Q1530" t="s">
        <v>165</v>
      </c>
      <c r="U1530">
        <v>0.0</v>
      </c>
    </row>
    <row r="1531">
      <c r="A1531" t="s">
        <v>165</v>
      </c>
      <c r="B1531" t="s">
        <v>165</v>
      </c>
      <c r="C1531" t="s">
        <v>165</v>
      </c>
      <c r="E1531" t="s">
        <v>165</v>
      </c>
      <c r="F1531" t="s">
        <v>165</v>
      </c>
      <c r="J1531">
        <v>0.0</v>
      </c>
      <c r="L1531" t="s">
        <v>165</v>
      </c>
      <c r="M1531" t="s">
        <v>165</v>
      </c>
      <c r="N1531" t="s">
        <v>165</v>
      </c>
      <c r="P1531" t="s">
        <v>165</v>
      </c>
      <c r="Q1531" t="s">
        <v>165</v>
      </c>
      <c r="U1531">
        <v>0.0</v>
      </c>
    </row>
    <row r="1532">
      <c r="A1532" t="s">
        <v>165</v>
      </c>
      <c r="B1532" t="s">
        <v>165</v>
      </c>
      <c r="C1532" t="s">
        <v>165</v>
      </c>
      <c r="E1532" t="s">
        <v>165</v>
      </c>
      <c r="F1532" t="s">
        <v>165</v>
      </c>
      <c r="J1532">
        <v>0.0</v>
      </c>
      <c r="L1532" t="s">
        <v>165</v>
      </c>
      <c r="M1532" t="s">
        <v>165</v>
      </c>
      <c r="N1532" t="s">
        <v>165</v>
      </c>
      <c r="P1532" t="s">
        <v>165</v>
      </c>
      <c r="Q1532" t="s">
        <v>165</v>
      </c>
      <c r="U1532">
        <v>0.0</v>
      </c>
    </row>
    <row r="1533">
      <c r="A1533" t="s">
        <v>165</v>
      </c>
      <c r="B1533" t="s">
        <v>165</v>
      </c>
      <c r="C1533" t="s">
        <v>165</v>
      </c>
      <c r="E1533" t="s">
        <v>165</v>
      </c>
      <c r="F1533" t="s">
        <v>165</v>
      </c>
      <c r="J1533">
        <v>0.0</v>
      </c>
      <c r="L1533" t="s">
        <v>165</v>
      </c>
      <c r="M1533" t="s">
        <v>165</v>
      </c>
      <c r="N1533" t="s">
        <v>165</v>
      </c>
      <c r="P1533" t="s">
        <v>165</v>
      </c>
      <c r="Q1533" t="s">
        <v>165</v>
      </c>
      <c r="U1533">
        <v>0.0</v>
      </c>
    </row>
    <row r="1534">
      <c r="A1534" t="s">
        <v>165</v>
      </c>
      <c r="B1534" t="s">
        <v>165</v>
      </c>
      <c r="C1534" t="s">
        <v>165</v>
      </c>
      <c r="E1534" t="s">
        <v>165</v>
      </c>
      <c r="F1534" t="s">
        <v>165</v>
      </c>
      <c r="J1534">
        <v>0.0</v>
      </c>
      <c r="L1534" t="s">
        <v>165</v>
      </c>
      <c r="M1534" t="s">
        <v>165</v>
      </c>
      <c r="N1534" t="s">
        <v>165</v>
      </c>
      <c r="P1534" t="s">
        <v>165</v>
      </c>
      <c r="Q1534" t="s">
        <v>165</v>
      </c>
      <c r="U1534">
        <v>0.0</v>
      </c>
    </row>
    <row r="1535">
      <c r="A1535" t="s">
        <v>165</v>
      </c>
      <c r="B1535" t="s">
        <v>165</v>
      </c>
      <c r="C1535" t="s">
        <v>165</v>
      </c>
      <c r="E1535" t="s">
        <v>165</v>
      </c>
      <c r="F1535" t="s">
        <v>165</v>
      </c>
      <c r="J1535">
        <v>0.0</v>
      </c>
      <c r="L1535" t="s">
        <v>165</v>
      </c>
      <c r="M1535" t="s">
        <v>165</v>
      </c>
      <c r="N1535" t="s">
        <v>165</v>
      </c>
      <c r="P1535" t="s">
        <v>165</v>
      </c>
      <c r="Q1535" t="s">
        <v>165</v>
      </c>
      <c r="U1535">
        <v>0.0</v>
      </c>
    </row>
    <row r="1536">
      <c r="A1536" t="s">
        <v>165</v>
      </c>
      <c r="B1536" t="s">
        <v>165</v>
      </c>
      <c r="C1536" t="s">
        <v>165</v>
      </c>
      <c r="E1536" t="s">
        <v>165</v>
      </c>
      <c r="F1536" t="s">
        <v>165</v>
      </c>
      <c r="J1536">
        <v>0.0</v>
      </c>
      <c r="L1536" t="s">
        <v>165</v>
      </c>
      <c r="M1536" t="s">
        <v>165</v>
      </c>
      <c r="N1536" t="s">
        <v>165</v>
      </c>
      <c r="P1536" t="s">
        <v>165</v>
      </c>
      <c r="Q1536" t="s">
        <v>165</v>
      </c>
      <c r="U1536">
        <v>0.0</v>
      </c>
    </row>
    <row r="1537">
      <c r="A1537" t="s">
        <v>165</v>
      </c>
      <c r="B1537" t="s">
        <v>165</v>
      </c>
      <c r="C1537" t="s">
        <v>165</v>
      </c>
      <c r="E1537" t="s">
        <v>165</v>
      </c>
      <c r="F1537" t="s">
        <v>165</v>
      </c>
      <c r="J1537">
        <v>0.0</v>
      </c>
      <c r="L1537" t="s">
        <v>165</v>
      </c>
      <c r="M1537" t="s">
        <v>165</v>
      </c>
      <c r="N1537" t="s">
        <v>165</v>
      </c>
      <c r="P1537" t="s">
        <v>165</v>
      </c>
      <c r="Q1537" t="s">
        <v>165</v>
      </c>
      <c r="U1537">
        <v>0.0</v>
      </c>
    </row>
    <row r="1538">
      <c r="A1538" t="s">
        <v>165</v>
      </c>
      <c r="B1538" t="s">
        <v>165</v>
      </c>
      <c r="C1538" t="s">
        <v>165</v>
      </c>
      <c r="E1538" t="s">
        <v>165</v>
      </c>
      <c r="F1538" t="s">
        <v>165</v>
      </c>
      <c r="J1538">
        <v>0.0</v>
      </c>
      <c r="L1538" t="s">
        <v>165</v>
      </c>
      <c r="M1538" t="s">
        <v>165</v>
      </c>
      <c r="N1538" t="s">
        <v>165</v>
      </c>
      <c r="P1538" t="s">
        <v>165</v>
      </c>
      <c r="Q1538" t="s">
        <v>165</v>
      </c>
      <c r="U1538">
        <v>0.0</v>
      </c>
    </row>
    <row r="1539">
      <c r="A1539" t="s">
        <v>165</v>
      </c>
      <c r="B1539" t="s">
        <v>165</v>
      </c>
      <c r="C1539" t="s">
        <v>165</v>
      </c>
      <c r="E1539" t="s">
        <v>165</v>
      </c>
      <c r="F1539" t="s">
        <v>165</v>
      </c>
      <c r="J1539">
        <v>0.0</v>
      </c>
      <c r="L1539" t="s">
        <v>165</v>
      </c>
      <c r="M1539" t="s">
        <v>165</v>
      </c>
      <c r="N1539" t="s">
        <v>165</v>
      </c>
      <c r="P1539" t="s">
        <v>165</v>
      </c>
      <c r="Q1539" t="s">
        <v>165</v>
      </c>
      <c r="U1539">
        <v>0.0</v>
      </c>
    </row>
    <row r="1540">
      <c r="A1540" t="s">
        <v>165</v>
      </c>
      <c r="B1540" t="s">
        <v>165</v>
      </c>
      <c r="C1540" t="s">
        <v>165</v>
      </c>
      <c r="E1540" t="s">
        <v>165</v>
      </c>
      <c r="F1540" t="s">
        <v>165</v>
      </c>
      <c r="J1540">
        <v>0.0</v>
      </c>
      <c r="L1540" t="s">
        <v>165</v>
      </c>
      <c r="M1540" t="s">
        <v>165</v>
      </c>
      <c r="N1540" t="s">
        <v>165</v>
      </c>
      <c r="P1540" t="s">
        <v>165</v>
      </c>
      <c r="Q1540" t="s">
        <v>165</v>
      </c>
      <c r="U1540">
        <v>0.0</v>
      </c>
    </row>
    <row r="1541">
      <c r="A1541" t="s">
        <v>165</v>
      </c>
      <c r="B1541" t="s">
        <v>165</v>
      </c>
      <c r="C1541" t="s">
        <v>165</v>
      </c>
      <c r="E1541" t="s">
        <v>165</v>
      </c>
      <c r="F1541" t="s">
        <v>165</v>
      </c>
      <c r="J1541">
        <v>0.0</v>
      </c>
      <c r="L1541" t="s">
        <v>165</v>
      </c>
      <c r="M1541" t="s">
        <v>165</v>
      </c>
      <c r="N1541" t="s">
        <v>165</v>
      </c>
      <c r="P1541" t="s">
        <v>165</v>
      </c>
      <c r="Q1541" t="s">
        <v>165</v>
      </c>
      <c r="U1541">
        <v>0.0</v>
      </c>
    </row>
    <row r="1542">
      <c r="A1542" t="s">
        <v>165</v>
      </c>
      <c r="B1542" t="s">
        <v>165</v>
      </c>
      <c r="C1542" t="s">
        <v>165</v>
      </c>
      <c r="E1542" t="s">
        <v>165</v>
      </c>
      <c r="F1542" t="s">
        <v>165</v>
      </c>
      <c r="J1542">
        <v>0.0</v>
      </c>
      <c r="L1542" t="s">
        <v>165</v>
      </c>
      <c r="M1542" t="s">
        <v>165</v>
      </c>
      <c r="N1542" t="s">
        <v>165</v>
      </c>
      <c r="P1542" t="s">
        <v>165</v>
      </c>
      <c r="Q1542" t="s">
        <v>165</v>
      </c>
      <c r="U1542">
        <v>0.0</v>
      </c>
    </row>
    <row r="1543">
      <c r="A1543" t="s">
        <v>165</v>
      </c>
      <c r="B1543" t="s">
        <v>165</v>
      </c>
      <c r="C1543" t="s">
        <v>165</v>
      </c>
      <c r="E1543" t="s">
        <v>165</v>
      </c>
      <c r="F1543" t="s">
        <v>165</v>
      </c>
      <c r="J1543">
        <v>0.0</v>
      </c>
      <c r="L1543" t="s">
        <v>165</v>
      </c>
      <c r="M1543" t="s">
        <v>165</v>
      </c>
      <c r="N1543" t="s">
        <v>165</v>
      </c>
      <c r="P1543" t="s">
        <v>165</v>
      </c>
      <c r="Q1543" t="s">
        <v>165</v>
      </c>
      <c r="U1543">
        <v>0.0</v>
      </c>
    </row>
    <row r="1544">
      <c r="A1544" t="s">
        <v>165</v>
      </c>
      <c r="B1544" t="s">
        <v>165</v>
      </c>
      <c r="C1544" t="s">
        <v>165</v>
      </c>
      <c r="E1544" t="s">
        <v>165</v>
      </c>
      <c r="F1544" t="s">
        <v>165</v>
      </c>
      <c r="J1544">
        <v>0.0</v>
      </c>
      <c r="L1544" t="s">
        <v>165</v>
      </c>
      <c r="M1544" t="s">
        <v>165</v>
      </c>
      <c r="N1544" t="s">
        <v>165</v>
      </c>
      <c r="P1544" t="s">
        <v>165</v>
      </c>
      <c r="Q1544" t="s">
        <v>165</v>
      </c>
      <c r="U1544">
        <v>0.0</v>
      </c>
    </row>
    <row r="1545">
      <c r="A1545" t="s">
        <v>165</v>
      </c>
      <c r="B1545" t="s">
        <v>165</v>
      </c>
      <c r="C1545" t="s">
        <v>165</v>
      </c>
      <c r="E1545" t="s">
        <v>165</v>
      </c>
      <c r="F1545" t="s">
        <v>165</v>
      </c>
      <c r="J1545">
        <v>0.0</v>
      </c>
      <c r="L1545" t="s">
        <v>165</v>
      </c>
      <c r="M1545" t="s">
        <v>165</v>
      </c>
      <c r="N1545" t="s">
        <v>165</v>
      </c>
      <c r="P1545" t="s">
        <v>165</v>
      </c>
      <c r="Q1545" t="s">
        <v>165</v>
      </c>
      <c r="U1545">
        <v>0.0</v>
      </c>
    </row>
    <row r="1546">
      <c r="A1546" t="s">
        <v>165</v>
      </c>
      <c r="B1546" t="s">
        <v>165</v>
      </c>
      <c r="C1546" t="s">
        <v>165</v>
      </c>
      <c r="E1546" t="s">
        <v>165</v>
      </c>
      <c r="F1546" t="s">
        <v>165</v>
      </c>
      <c r="J1546">
        <v>0.0</v>
      </c>
      <c r="L1546" t="s">
        <v>165</v>
      </c>
      <c r="M1546" t="s">
        <v>165</v>
      </c>
      <c r="N1546" t="s">
        <v>165</v>
      </c>
      <c r="P1546" t="s">
        <v>165</v>
      </c>
      <c r="Q1546" t="s">
        <v>165</v>
      </c>
      <c r="U1546">
        <v>0.0</v>
      </c>
    </row>
    <row r="1547">
      <c r="A1547" t="s">
        <v>165</v>
      </c>
      <c r="B1547" t="s">
        <v>165</v>
      </c>
      <c r="C1547" t="s">
        <v>165</v>
      </c>
      <c r="E1547" t="s">
        <v>165</v>
      </c>
      <c r="F1547" t="s">
        <v>165</v>
      </c>
      <c r="J1547">
        <v>0.0</v>
      </c>
      <c r="L1547" t="s">
        <v>165</v>
      </c>
      <c r="M1547" t="s">
        <v>165</v>
      </c>
      <c r="N1547" t="s">
        <v>165</v>
      </c>
      <c r="P1547" t="s">
        <v>165</v>
      </c>
      <c r="Q1547" t="s">
        <v>165</v>
      </c>
      <c r="U1547">
        <v>0.0</v>
      </c>
    </row>
    <row r="1548">
      <c r="A1548" t="s">
        <v>165</v>
      </c>
      <c r="B1548" t="s">
        <v>165</v>
      </c>
      <c r="C1548" t="s">
        <v>165</v>
      </c>
      <c r="E1548" t="s">
        <v>165</v>
      </c>
      <c r="F1548" t="s">
        <v>165</v>
      </c>
      <c r="J1548">
        <v>0.0</v>
      </c>
      <c r="L1548" t="s">
        <v>165</v>
      </c>
      <c r="M1548" t="s">
        <v>165</v>
      </c>
      <c r="N1548" t="s">
        <v>165</v>
      </c>
      <c r="P1548" t="s">
        <v>165</v>
      </c>
      <c r="Q1548" t="s">
        <v>165</v>
      </c>
      <c r="U1548">
        <v>0.0</v>
      </c>
    </row>
    <row r="1549">
      <c r="A1549" t="s">
        <v>165</v>
      </c>
      <c r="B1549" t="s">
        <v>165</v>
      </c>
      <c r="C1549" t="s">
        <v>165</v>
      </c>
      <c r="E1549" t="s">
        <v>165</v>
      </c>
      <c r="F1549" t="s">
        <v>165</v>
      </c>
      <c r="J1549">
        <v>0.0</v>
      </c>
      <c r="L1549" t="s">
        <v>165</v>
      </c>
      <c r="M1549" t="s">
        <v>165</v>
      </c>
      <c r="N1549" t="s">
        <v>165</v>
      </c>
      <c r="P1549" t="s">
        <v>165</v>
      </c>
      <c r="Q1549" t="s">
        <v>165</v>
      </c>
      <c r="U1549">
        <v>0.0</v>
      </c>
    </row>
    <row r="1550">
      <c r="A1550" t="s">
        <v>165</v>
      </c>
      <c r="B1550" t="s">
        <v>165</v>
      </c>
      <c r="C1550" t="s">
        <v>165</v>
      </c>
      <c r="E1550" t="s">
        <v>165</v>
      </c>
      <c r="F1550" t="s">
        <v>165</v>
      </c>
      <c r="J1550">
        <v>0.0</v>
      </c>
      <c r="L1550" t="s">
        <v>165</v>
      </c>
      <c r="M1550" t="s">
        <v>165</v>
      </c>
      <c r="N1550" t="s">
        <v>165</v>
      </c>
      <c r="P1550" t="s">
        <v>165</v>
      </c>
      <c r="Q1550" t="s">
        <v>165</v>
      </c>
      <c r="U1550">
        <v>0.0</v>
      </c>
    </row>
    <row r="1551">
      <c r="A1551" t="s">
        <v>165</v>
      </c>
      <c r="B1551" t="s">
        <v>165</v>
      </c>
      <c r="C1551" t="s">
        <v>165</v>
      </c>
      <c r="E1551" t="s">
        <v>165</v>
      </c>
      <c r="F1551" t="s">
        <v>165</v>
      </c>
      <c r="J1551">
        <v>0.0</v>
      </c>
      <c r="L1551" t="s">
        <v>165</v>
      </c>
      <c r="M1551" t="s">
        <v>165</v>
      </c>
      <c r="N1551" t="s">
        <v>165</v>
      </c>
      <c r="P1551" t="s">
        <v>165</v>
      </c>
      <c r="Q1551" t="s">
        <v>165</v>
      </c>
      <c r="U1551">
        <v>0.0</v>
      </c>
    </row>
    <row r="1552">
      <c r="A1552" t="s">
        <v>165</v>
      </c>
      <c r="B1552" t="s">
        <v>165</v>
      </c>
      <c r="C1552" t="s">
        <v>165</v>
      </c>
      <c r="E1552" t="s">
        <v>165</v>
      </c>
      <c r="F1552" t="s">
        <v>165</v>
      </c>
      <c r="J1552">
        <v>0.0</v>
      </c>
      <c r="L1552" t="s">
        <v>165</v>
      </c>
      <c r="M1552" t="s">
        <v>165</v>
      </c>
      <c r="N1552" t="s">
        <v>165</v>
      </c>
      <c r="P1552" t="s">
        <v>165</v>
      </c>
      <c r="Q1552" t="s">
        <v>165</v>
      </c>
      <c r="U1552">
        <v>0.0</v>
      </c>
    </row>
    <row r="1553">
      <c r="A1553" t="s">
        <v>165</v>
      </c>
      <c r="B1553" t="s">
        <v>165</v>
      </c>
      <c r="C1553" t="s">
        <v>165</v>
      </c>
      <c r="E1553" t="s">
        <v>165</v>
      </c>
      <c r="F1553" t="s">
        <v>165</v>
      </c>
      <c r="J1553">
        <v>0.0</v>
      </c>
      <c r="L1553" t="s">
        <v>165</v>
      </c>
      <c r="M1553" t="s">
        <v>165</v>
      </c>
      <c r="N1553" t="s">
        <v>165</v>
      </c>
      <c r="P1553" t="s">
        <v>165</v>
      </c>
      <c r="Q1553" t="s">
        <v>165</v>
      </c>
      <c r="U1553">
        <v>0.0</v>
      </c>
    </row>
    <row r="1554">
      <c r="A1554" t="s">
        <v>165</v>
      </c>
      <c r="B1554" t="s">
        <v>165</v>
      </c>
      <c r="C1554" t="s">
        <v>165</v>
      </c>
      <c r="E1554" t="s">
        <v>165</v>
      </c>
      <c r="F1554" t="s">
        <v>165</v>
      </c>
      <c r="J1554">
        <v>0.0</v>
      </c>
      <c r="L1554" t="s">
        <v>165</v>
      </c>
      <c r="M1554" t="s">
        <v>165</v>
      </c>
      <c r="N1554" t="s">
        <v>165</v>
      </c>
      <c r="P1554" t="s">
        <v>165</v>
      </c>
      <c r="Q1554" t="s">
        <v>165</v>
      </c>
      <c r="U1554">
        <v>0.0</v>
      </c>
    </row>
    <row r="1555">
      <c r="A1555" t="s">
        <v>165</v>
      </c>
      <c r="B1555" t="s">
        <v>165</v>
      </c>
      <c r="C1555" t="s">
        <v>165</v>
      </c>
      <c r="E1555" t="s">
        <v>165</v>
      </c>
      <c r="F1555" t="s">
        <v>165</v>
      </c>
      <c r="J1555">
        <v>0.0</v>
      </c>
      <c r="L1555" t="s">
        <v>165</v>
      </c>
      <c r="M1555" t="s">
        <v>165</v>
      </c>
      <c r="N1555" t="s">
        <v>165</v>
      </c>
      <c r="P1555" t="s">
        <v>165</v>
      </c>
      <c r="Q1555" t="s">
        <v>165</v>
      </c>
      <c r="U1555">
        <v>0.0</v>
      </c>
    </row>
    <row r="1556">
      <c r="A1556" t="s">
        <v>165</v>
      </c>
      <c r="B1556" t="s">
        <v>165</v>
      </c>
      <c r="C1556" t="s">
        <v>165</v>
      </c>
      <c r="E1556" t="s">
        <v>165</v>
      </c>
      <c r="F1556" t="s">
        <v>165</v>
      </c>
      <c r="J1556">
        <v>0.0</v>
      </c>
      <c r="L1556" t="s">
        <v>165</v>
      </c>
      <c r="M1556" t="s">
        <v>165</v>
      </c>
      <c r="N1556" t="s">
        <v>165</v>
      </c>
      <c r="P1556" t="s">
        <v>165</v>
      </c>
      <c r="Q1556" t="s">
        <v>165</v>
      </c>
      <c r="U1556">
        <v>0.0</v>
      </c>
    </row>
    <row r="1557">
      <c r="A1557" t="s">
        <v>165</v>
      </c>
      <c r="B1557" t="s">
        <v>165</v>
      </c>
      <c r="C1557" t="s">
        <v>165</v>
      </c>
      <c r="E1557" t="s">
        <v>165</v>
      </c>
      <c r="F1557" t="s">
        <v>165</v>
      </c>
      <c r="J1557">
        <v>0.0</v>
      </c>
      <c r="L1557" t="s">
        <v>165</v>
      </c>
      <c r="M1557" t="s">
        <v>165</v>
      </c>
      <c r="N1557" t="s">
        <v>165</v>
      </c>
      <c r="P1557" t="s">
        <v>165</v>
      </c>
      <c r="Q1557" t="s">
        <v>165</v>
      </c>
      <c r="U1557">
        <v>0.0</v>
      </c>
    </row>
    <row r="1558">
      <c r="A1558" t="s">
        <v>165</v>
      </c>
      <c r="B1558" t="s">
        <v>165</v>
      </c>
      <c r="C1558" t="s">
        <v>165</v>
      </c>
      <c r="E1558" t="s">
        <v>165</v>
      </c>
      <c r="F1558" t="s">
        <v>165</v>
      </c>
      <c r="J1558">
        <v>0.0</v>
      </c>
      <c r="L1558" t="s">
        <v>165</v>
      </c>
      <c r="M1558" t="s">
        <v>165</v>
      </c>
      <c r="N1558" t="s">
        <v>165</v>
      </c>
      <c r="P1558" t="s">
        <v>165</v>
      </c>
      <c r="Q1558" t="s">
        <v>165</v>
      </c>
      <c r="U1558">
        <v>0.0</v>
      </c>
    </row>
    <row r="1559">
      <c r="A1559" t="s">
        <v>165</v>
      </c>
      <c r="B1559" t="s">
        <v>165</v>
      </c>
      <c r="C1559" t="s">
        <v>165</v>
      </c>
      <c r="E1559" t="s">
        <v>165</v>
      </c>
      <c r="F1559" t="s">
        <v>165</v>
      </c>
      <c r="J1559">
        <v>0.0</v>
      </c>
      <c r="L1559" t="s">
        <v>165</v>
      </c>
      <c r="M1559" t="s">
        <v>165</v>
      </c>
      <c r="N1559" t="s">
        <v>165</v>
      </c>
      <c r="P1559" t="s">
        <v>165</v>
      </c>
      <c r="Q1559" t="s">
        <v>165</v>
      </c>
      <c r="U1559">
        <v>0.0</v>
      </c>
    </row>
    <row r="1560">
      <c r="A1560" t="s">
        <v>165</v>
      </c>
      <c r="B1560" t="s">
        <v>165</v>
      </c>
      <c r="C1560" t="s">
        <v>165</v>
      </c>
      <c r="E1560" t="s">
        <v>165</v>
      </c>
      <c r="F1560" t="s">
        <v>165</v>
      </c>
      <c r="J1560">
        <v>0.0</v>
      </c>
      <c r="L1560" t="s">
        <v>165</v>
      </c>
      <c r="M1560" t="s">
        <v>165</v>
      </c>
      <c r="N1560" t="s">
        <v>165</v>
      </c>
      <c r="P1560" t="s">
        <v>165</v>
      </c>
      <c r="Q1560" t="s">
        <v>165</v>
      </c>
      <c r="U1560">
        <v>0.0</v>
      </c>
    </row>
    <row r="1561">
      <c r="A1561" t="s">
        <v>165</v>
      </c>
      <c r="B1561" t="s">
        <v>165</v>
      </c>
      <c r="C1561" t="s">
        <v>165</v>
      </c>
      <c r="E1561" t="s">
        <v>165</v>
      </c>
      <c r="F1561" t="s">
        <v>165</v>
      </c>
      <c r="J1561">
        <v>0.0</v>
      </c>
      <c r="L1561" t="s">
        <v>165</v>
      </c>
      <c r="M1561" t="s">
        <v>165</v>
      </c>
      <c r="N1561" t="s">
        <v>165</v>
      </c>
      <c r="P1561" t="s">
        <v>165</v>
      </c>
      <c r="Q1561" t="s">
        <v>165</v>
      </c>
      <c r="U1561">
        <v>0.0</v>
      </c>
    </row>
    <row r="1562">
      <c r="A1562" t="s">
        <v>165</v>
      </c>
      <c r="B1562" t="s">
        <v>165</v>
      </c>
      <c r="C1562" t="s">
        <v>165</v>
      </c>
      <c r="E1562" t="s">
        <v>165</v>
      </c>
      <c r="F1562" t="s">
        <v>165</v>
      </c>
      <c r="J1562">
        <v>0.0</v>
      </c>
      <c r="L1562" t="s">
        <v>165</v>
      </c>
      <c r="M1562" t="s">
        <v>165</v>
      </c>
      <c r="N1562" t="s">
        <v>165</v>
      </c>
      <c r="P1562" t="s">
        <v>165</v>
      </c>
      <c r="Q1562" t="s">
        <v>165</v>
      </c>
      <c r="U1562">
        <v>0.0</v>
      </c>
    </row>
    <row r="1563">
      <c r="A1563" t="s">
        <v>165</v>
      </c>
      <c r="B1563" t="s">
        <v>165</v>
      </c>
      <c r="C1563" t="s">
        <v>165</v>
      </c>
      <c r="E1563" t="s">
        <v>165</v>
      </c>
      <c r="F1563" t="s">
        <v>165</v>
      </c>
      <c r="J1563">
        <v>0.0</v>
      </c>
      <c r="L1563" t="s">
        <v>165</v>
      </c>
      <c r="M1563" t="s">
        <v>165</v>
      </c>
      <c r="N1563" t="s">
        <v>165</v>
      </c>
      <c r="P1563" t="s">
        <v>165</v>
      </c>
      <c r="Q1563" t="s">
        <v>165</v>
      </c>
      <c r="U1563">
        <v>0.0</v>
      </c>
    </row>
    <row r="1564">
      <c r="A1564" t="s">
        <v>165</v>
      </c>
      <c r="B1564" t="s">
        <v>165</v>
      </c>
      <c r="C1564" t="s">
        <v>165</v>
      </c>
      <c r="E1564" t="s">
        <v>165</v>
      </c>
      <c r="F1564" t="s">
        <v>165</v>
      </c>
      <c r="J1564">
        <v>0.0</v>
      </c>
      <c r="L1564" t="s">
        <v>165</v>
      </c>
      <c r="M1564" t="s">
        <v>165</v>
      </c>
      <c r="N1564" t="s">
        <v>165</v>
      </c>
      <c r="P1564" t="s">
        <v>165</v>
      </c>
      <c r="Q1564" t="s">
        <v>165</v>
      </c>
      <c r="U1564">
        <v>0.0</v>
      </c>
    </row>
    <row r="1565">
      <c r="A1565" t="s">
        <v>165</v>
      </c>
      <c r="B1565" t="s">
        <v>165</v>
      </c>
      <c r="C1565" t="s">
        <v>165</v>
      </c>
      <c r="E1565" t="s">
        <v>165</v>
      </c>
      <c r="F1565" t="s">
        <v>165</v>
      </c>
      <c r="J1565">
        <v>0.0</v>
      </c>
      <c r="L1565" t="s">
        <v>165</v>
      </c>
      <c r="M1565" t="s">
        <v>165</v>
      </c>
      <c r="N1565" t="s">
        <v>165</v>
      </c>
      <c r="P1565" t="s">
        <v>165</v>
      </c>
      <c r="Q1565" t="s">
        <v>165</v>
      </c>
      <c r="U1565">
        <v>0.0</v>
      </c>
    </row>
    <row r="1566">
      <c r="A1566" t="s">
        <v>165</v>
      </c>
      <c r="B1566" t="s">
        <v>165</v>
      </c>
      <c r="C1566" t="s">
        <v>165</v>
      </c>
      <c r="E1566" t="s">
        <v>165</v>
      </c>
      <c r="F1566" t="s">
        <v>165</v>
      </c>
      <c r="J1566">
        <v>0.0</v>
      </c>
      <c r="L1566" t="s">
        <v>165</v>
      </c>
      <c r="M1566" t="s">
        <v>165</v>
      </c>
      <c r="N1566" t="s">
        <v>165</v>
      </c>
      <c r="P1566" t="s">
        <v>165</v>
      </c>
      <c r="Q1566" t="s">
        <v>165</v>
      </c>
      <c r="U1566">
        <v>0.0</v>
      </c>
    </row>
    <row r="1567">
      <c r="A1567" t="s">
        <v>165</v>
      </c>
      <c r="B1567" t="s">
        <v>165</v>
      </c>
      <c r="C1567" t="s">
        <v>165</v>
      </c>
      <c r="E1567" t="s">
        <v>165</v>
      </c>
      <c r="F1567" t="s">
        <v>165</v>
      </c>
      <c r="J1567">
        <v>0.0</v>
      </c>
      <c r="L1567" t="s">
        <v>165</v>
      </c>
      <c r="M1567" t="s">
        <v>165</v>
      </c>
      <c r="N1567" t="s">
        <v>165</v>
      </c>
      <c r="P1567" t="s">
        <v>165</v>
      </c>
      <c r="Q1567" t="s">
        <v>165</v>
      </c>
      <c r="U1567">
        <v>0.0</v>
      </c>
    </row>
    <row r="1568">
      <c r="A1568" t="s">
        <v>165</v>
      </c>
      <c r="B1568" t="s">
        <v>165</v>
      </c>
      <c r="C1568" t="s">
        <v>165</v>
      </c>
      <c r="E1568" t="s">
        <v>165</v>
      </c>
      <c r="F1568" t="s">
        <v>165</v>
      </c>
      <c r="J1568">
        <v>0.0</v>
      </c>
      <c r="L1568" t="s">
        <v>165</v>
      </c>
      <c r="M1568" t="s">
        <v>165</v>
      </c>
      <c r="N1568" t="s">
        <v>165</v>
      </c>
      <c r="P1568" t="s">
        <v>165</v>
      </c>
      <c r="Q1568" t="s">
        <v>165</v>
      </c>
      <c r="U1568">
        <v>0.0</v>
      </c>
    </row>
    <row r="1569">
      <c r="A1569" t="s">
        <v>165</v>
      </c>
      <c r="B1569" t="s">
        <v>165</v>
      </c>
      <c r="C1569" t="s">
        <v>165</v>
      </c>
      <c r="E1569" t="s">
        <v>165</v>
      </c>
      <c r="F1569" t="s">
        <v>165</v>
      </c>
      <c r="J1569">
        <v>0.0</v>
      </c>
      <c r="L1569" t="s">
        <v>165</v>
      </c>
      <c r="M1569" t="s">
        <v>165</v>
      </c>
      <c r="N1569" t="s">
        <v>165</v>
      </c>
      <c r="P1569" t="s">
        <v>165</v>
      </c>
      <c r="Q1569" t="s">
        <v>165</v>
      </c>
      <c r="U1569">
        <v>0.0</v>
      </c>
    </row>
    <row r="1570">
      <c r="A1570" t="s">
        <v>165</v>
      </c>
      <c r="B1570" t="s">
        <v>165</v>
      </c>
      <c r="C1570" t="s">
        <v>165</v>
      </c>
      <c r="E1570" t="s">
        <v>165</v>
      </c>
      <c r="F1570" t="s">
        <v>165</v>
      </c>
      <c r="J1570">
        <v>0.0</v>
      </c>
      <c r="L1570" t="s">
        <v>165</v>
      </c>
      <c r="M1570" t="s">
        <v>165</v>
      </c>
      <c r="N1570" t="s">
        <v>165</v>
      </c>
      <c r="P1570" t="s">
        <v>165</v>
      </c>
      <c r="Q1570" t="s">
        <v>165</v>
      </c>
      <c r="U1570">
        <v>0.0</v>
      </c>
    </row>
    <row r="1571">
      <c r="A1571" t="s">
        <v>165</v>
      </c>
      <c r="B1571" t="s">
        <v>165</v>
      </c>
      <c r="C1571" t="s">
        <v>165</v>
      </c>
      <c r="E1571" t="s">
        <v>165</v>
      </c>
      <c r="F1571" t="s">
        <v>165</v>
      </c>
      <c r="J1571">
        <v>0.0</v>
      </c>
      <c r="L1571" t="s">
        <v>165</v>
      </c>
      <c r="M1571" t="s">
        <v>165</v>
      </c>
      <c r="N1571" t="s">
        <v>165</v>
      </c>
      <c r="P1571" t="s">
        <v>165</v>
      </c>
      <c r="Q1571" t="s">
        <v>165</v>
      </c>
      <c r="U1571">
        <v>0.0</v>
      </c>
    </row>
    <row r="1572">
      <c r="A1572" t="s">
        <v>165</v>
      </c>
      <c r="B1572" t="s">
        <v>165</v>
      </c>
      <c r="C1572" t="s">
        <v>165</v>
      </c>
      <c r="E1572" t="s">
        <v>165</v>
      </c>
      <c r="F1572" t="s">
        <v>165</v>
      </c>
      <c r="J1572">
        <v>0.0</v>
      </c>
      <c r="L1572" t="s">
        <v>165</v>
      </c>
      <c r="M1572" t="s">
        <v>165</v>
      </c>
      <c r="N1572" t="s">
        <v>165</v>
      </c>
      <c r="P1572" t="s">
        <v>165</v>
      </c>
      <c r="Q1572" t="s">
        <v>165</v>
      </c>
      <c r="U1572">
        <v>0.0</v>
      </c>
    </row>
    <row r="1573">
      <c r="A1573" t="s">
        <v>165</v>
      </c>
      <c r="B1573" t="s">
        <v>165</v>
      </c>
      <c r="C1573" t="s">
        <v>165</v>
      </c>
      <c r="E1573" t="s">
        <v>165</v>
      </c>
      <c r="F1573" t="s">
        <v>165</v>
      </c>
      <c r="J1573">
        <v>0.0</v>
      </c>
      <c r="L1573" t="s">
        <v>165</v>
      </c>
      <c r="M1573" t="s">
        <v>165</v>
      </c>
      <c r="N1573" t="s">
        <v>165</v>
      </c>
      <c r="P1573" t="s">
        <v>165</v>
      </c>
      <c r="Q1573" t="s">
        <v>165</v>
      </c>
      <c r="U1573">
        <v>0.0</v>
      </c>
    </row>
    <row r="1574">
      <c r="A1574" t="s">
        <v>165</v>
      </c>
      <c r="B1574" t="s">
        <v>165</v>
      </c>
      <c r="C1574" t="s">
        <v>165</v>
      </c>
      <c r="E1574" t="s">
        <v>165</v>
      </c>
      <c r="F1574" t="s">
        <v>165</v>
      </c>
      <c r="J1574">
        <v>0.0</v>
      </c>
      <c r="L1574" t="s">
        <v>165</v>
      </c>
      <c r="M1574" t="s">
        <v>165</v>
      </c>
      <c r="N1574" t="s">
        <v>165</v>
      </c>
      <c r="P1574" t="s">
        <v>165</v>
      </c>
      <c r="Q1574" t="s">
        <v>165</v>
      </c>
      <c r="U1574">
        <v>0.0</v>
      </c>
    </row>
    <row r="1575">
      <c r="A1575" t="s">
        <v>165</v>
      </c>
      <c r="B1575" t="s">
        <v>165</v>
      </c>
      <c r="C1575" t="s">
        <v>165</v>
      </c>
      <c r="E1575" t="s">
        <v>165</v>
      </c>
      <c r="F1575" t="s">
        <v>165</v>
      </c>
      <c r="J1575">
        <v>0.0</v>
      </c>
      <c r="L1575" t="s">
        <v>165</v>
      </c>
      <c r="M1575" t="s">
        <v>165</v>
      </c>
      <c r="N1575" t="s">
        <v>165</v>
      </c>
      <c r="P1575" t="s">
        <v>165</v>
      </c>
      <c r="Q1575" t="s">
        <v>165</v>
      </c>
      <c r="U1575">
        <v>0.0</v>
      </c>
    </row>
    <row r="1576">
      <c r="A1576" t="s">
        <v>165</v>
      </c>
      <c r="B1576" t="s">
        <v>165</v>
      </c>
      <c r="C1576" t="s">
        <v>165</v>
      </c>
      <c r="E1576" t="s">
        <v>165</v>
      </c>
      <c r="F1576" t="s">
        <v>165</v>
      </c>
      <c r="J1576">
        <v>0.0</v>
      </c>
      <c r="L1576" t="s">
        <v>165</v>
      </c>
      <c r="M1576" t="s">
        <v>165</v>
      </c>
      <c r="N1576" t="s">
        <v>165</v>
      </c>
      <c r="P1576" t="s">
        <v>165</v>
      </c>
      <c r="Q1576" t="s">
        <v>165</v>
      </c>
      <c r="U1576">
        <v>0.0</v>
      </c>
    </row>
    <row r="1577">
      <c r="A1577" t="s">
        <v>165</v>
      </c>
      <c r="B1577" t="s">
        <v>165</v>
      </c>
      <c r="C1577" t="s">
        <v>165</v>
      </c>
      <c r="E1577" t="s">
        <v>165</v>
      </c>
      <c r="F1577" t="s">
        <v>165</v>
      </c>
      <c r="J1577">
        <v>0.0</v>
      </c>
      <c r="L1577" t="s">
        <v>165</v>
      </c>
      <c r="M1577" t="s">
        <v>165</v>
      </c>
      <c r="N1577" t="s">
        <v>165</v>
      </c>
      <c r="P1577" t="s">
        <v>165</v>
      </c>
      <c r="Q1577" t="s">
        <v>165</v>
      </c>
      <c r="U1577">
        <v>0.0</v>
      </c>
    </row>
    <row r="1578">
      <c r="A1578" t="s">
        <v>165</v>
      </c>
      <c r="B1578" t="s">
        <v>165</v>
      </c>
      <c r="C1578" t="s">
        <v>165</v>
      </c>
      <c r="E1578" t="s">
        <v>165</v>
      </c>
      <c r="F1578" t="s">
        <v>165</v>
      </c>
      <c r="J1578">
        <v>0.0</v>
      </c>
      <c r="L1578" t="s">
        <v>165</v>
      </c>
      <c r="M1578" t="s">
        <v>165</v>
      </c>
      <c r="N1578" t="s">
        <v>165</v>
      </c>
      <c r="P1578" t="s">
        <v>165</v>
      </c>
      <c r="Q1578" t="s">
        <v>165</v>
      </c>
      <c r="U1578">
        <v>0.0</v>
      </c>
    </row>
    <row r="1579">
      <c r="A1579" t="s">
        <v>165</v>
      </c>
      <c r="B1579" t="s">
        <v>165</v>
      </c>
      <c r="C1579" t="s">
        <v>165</v>
      </c>
      <c r="E1579" t="s">
        <v>165</v>
      </c>
      <c r="F1579" t="s">
        <v>165</v>
      </c>
      <c r="J1579">
        <v>0.0</v>
      </c>
      <c r="L1579" t="s">
        <v>165</v>
      </c>
      <c r="M1579" t="s">
        <v>165</v>
      </c>
      <c r="N1579" t="s">
        <v>165</v>
      </c>
      <c r="P1579" t="s">
        <v>165</v>
      </c>
      <c r="Q1579" t="s">
        <v>165</v>
      </c>
      <c r="U1579">
        <v>0.0</v>
      </c>
    </row>
    <row r="1580">
      <c r="A1580" t="s">
        <v>165</v>
      </c>
      <c r="B1580" t="s">
        <v>165</v>
      </c>
      <c r="C1580" t="s">
        <v>165</v>
      </c>
      <c r="E1580" t="s">
        <v>165</v>
      </c>
      <c r="F1580" t="s">
        <v>165</v>
      </c>
      <c r="J1580">
        <v>0.0</v>
      </c>
      <c r="L1580" t="s">
        <v>165</v>
      </c>
      <c r="M1580" t="s">
        <v>165</v>
      </c>
      <c r="N1580" t="s">
        <v>165</v>
      </c>
      <c r="P1580" t="s">
        <v>165</v>
      </c>
      <c r="Q1580" t="s">
        <v>165</v>
      </c>
      <c r="U1580">
        <v>0.0</v>
      </c>
    </row>
    <row r="1581">
      <c r="A1581" t="s">
        <v>165</v>
      </c>
      <c r="B1581" t="s">
        <v>165</v>
      </c>
      <c r="C1581" t="s">
        <v>165</v>
      </c>
      <c r="E1581" t="s">
        <v>165</v>
      </c>
      <c r="F1581" t="s">
        <v>165</v>
      </c>
      <c r="J1581">
        <v>0.0</v>
      </c>
      <c r="L1581" t="s">
        <v>165</v>
      </c>
      <c r="M1581" t="s">
        <v>165</v>
      </c>
      <c r="N1581" t="s">
        <v>165</v>
      </c>
      <c r="P1581" t="s">
        <v>165</v>
      </c>
      <c r="Q1581" t="s">
        <v>165</v>
      </c>
      <c r="U1581">
        <v>0.0</v>
      </c>
    </row>
    <row r="1582">
      <c r="A1582" t="s">
        <v>165</v>
      </c>
      <c r="B1582" t="s">
        <v>165</v>
      </c>
      <c r="C1582" t="s">
        <v>165</v>
      </c>
      <c r="E1582" t="s">
        <v>165</v>
      </c>
      <c r="F1582" t="s">
        <v>165</v>
      </c>
      <c r="J1582">
        <v>0.0</v>
      </c>
      <c r="L1582" t="s">
        <v>165</v>
      </c>
      <c r="M1582" t="s">
        <v>165</v>
      </c>
      <c r="N1582" t="s">
        <v>165</v>
      </c>
      <c r="P1582" t="s">
        <v>165</v>
      </c>
      <c r="Q1582" t="s">
        <v>165</v>
      </c>
      <c r="U1582">
        <v>0.0</v>
      </c>
    </row>
    <row r="1583">
      <c r="A1583" t="s">
        <v>165</v>
      </c>
      <c r="B1583" t="s">
        <v>165</v>
      </c>
      <c r="C1583" t="s">
        <v>165</v>
      </c>
      <c r="E1583" t="s">
        <v>165</v>
      </c>
      <c r="F1583" t="s">
        <v>165</v>
      </c>
      <c r="J1583">
        <v>0.0</v>
      </c>
      <c r="L1583" t="s">
        <v>165</v>
      </c>
      <c r="M1583" t="s">
        <v>165</v>
      </c>
      <c r="N1583" t="s">
        <v>165</v>
      </c>
      <c r="P1583" t="s">
        <v>165</v>
      </c>
      <c r="Q1583" t="s">
        <v>165</v>
      </c>
      <c r="U1583">
        <v>0.0</v>
      </c>
    </row>
    <row r="1584">
      <c r="A1584" t="s">
        <v>165</v>
      </c>
      <c r="B1584" t="s">
        <v>165</v>
      </c>
      <c r="C1584" t="s">
        <v>165</v>
      </c>
      <c r="E1584" t="s">
        <v>165</v>
      </c>
      <c r="F1584" t="s">
        <v>165</v>
      </c>
      <c r="J1584">
        <v>0.0</v>
      </c>
      <c r="L1584" t="s">
        <v>165</v>
      </c>
      <c r="M1584" t="s">
        <v>165</v>
      </c>
      <c r="N1584" t="s">
        <v>165</v>
      </c>
      <c r="P1584" t="s">
        <v>165</v>
      </c>
      <c r="Q1584" t="s">
        <v>165</v>
      </c>
      <c r="U1584">
        <v>0.0</v>
      </c>
    </row>
    <row r="1585">
      <c r="A1585" t="s">
        <v>165</v>
      </c>
      <c r="B1585" t="s">
        <v>165</v>
      </c>
      <c r="C1585" t="s">
        <v>165</v>
      </c>
      <c r="E1585" t="s">
        <v>165</v>
      </c>
      <c r="F1585" t="s">
        <v>165</v>
      </c>
      <c r="J1585">
        <v>0.0</v>
      </c>
      <c r="L1585" t="s">
        <v>165</v>
      </c>
      <c r="M1585" t="s">
        <v>165</v>
      </c>
      <c r="N1585" t="s">
        <v>165</v>
      </c>
      <c r="P1585" t="s">
        <v>165</v>
      </c>
      <c r="Q1585" t="s">
        <v>165</v>
      </c>
      <c r="U1585">
        <v>0.0</v>
      </c>
    </row>
    <row r="1586">
      <c r="A1586" t="s">
        <v>165</v>
      </c>
      <c r="B1586" t="s">
        <v>165</v>
      </c>
      <c r="C1586" t="s">
        <v>165</v>
      </c>
      <c r="E1586" t="s">
        <v>165</v>
      </c>
      <c r="F1586" t="s">
        <v>165</v>
      </c>
      <c r="J1586">
        <v>0.0</v>
      </c>
      <c r="L1586" t="s">
        <v>165</v>
      </c>
      <c r="M1586" t="s">
        <v>165</v>
      </c>
      <c r="N1586" t="s">
        <v>165</v>
      </c>
      <c r="P1586" t="s">
        <v>165</v>
      </c>
      <c r="Q1586" t="s">
        <v>165</v>
      </c>
      <c r="U1586">
        <v>0.0</v>
      </c>
    </row>
    <row r="1587">
      <c r="A1587" t="s">
        <v>165</v>
      </c>
      <c r="B1587" t="s">
        <v>165</v>
      </c>
      <c r="C1587" t="s">
        <v>165</v>
      </c>
      <c r="E1587" t="s">
        <v>165</v>
      </c>
      <c r="F1587" t="s">
        <v>165</v>
      </c>
      <c r="J1587">
        <v>0.0</v>
      </c>
      <c r="L1587" t="s">
        <v>165</v>
      </c>
      <c r="M1587" t="s">
        <v>165</v>
      </c>
      <c r="N1587" t="s">
        <v>165</v>
      </c>
      <c r="P1587" t="s">
        <v>165</v>
      </c>
      <c r="Q1587" t="s">
        <v>165</v>
      </c>
      <c r="U1587">
        <v>0.0</v>
      </c>
    </row>
    <row r="1588">
      <c r="A1588" t="s">
        <v>165</v>
      </c>
      <c r="B1588" t="s">
        <v>165</v>
      </c>
      <c r="C1588" t="s">
        <v>165</v>
      </c>
      <c r="E1588" t="s">
        <v>165</v>
      </c>
      <c r="F1588" t="s">
        <v>165</v>
      </c>
      <c r="J1588">
        <v>0.0</v>
      </c>
      <c r="L1588" t="s">
        <v>165</v>
      </c>
      <c r="M1588" t="s">
        <v>165</v>
      </c>
      <c r="N1588" t="s">
        <v>165</v>
      </c>
      <c r="P1588" t="s">
        <v>165</v>
      </c>
      <c r="Q1588" t="s">
        <v>165</v>
      </c>
      <c r="U1588">
        <v>0.0</v>
      </c>
    </row>
    <row r="1589">
      <c r="A1589" t="s">
        <v>165</v>
      </c>
      <c r="B1589" t="s">
        <v>165</v>
      </c>
      <c r="C1589" t="s">
        <v>165</v>
      </c>
      <c r="E1589" t="s">
        <v>165</v>
      </c>
      <c r="F1589" t="s">
        <v>165</v>
      </c>
      <c r="J1589">
        <v>0.0</v>
      </c>
      <c r="L1589" t="s">
        <v>165</v>
      </c>
      <c r="M1589" t="s">
        <v>165</v>
      </c>
      <c r="N1589" t="s">
        <v>165</v>
      </c>
      <c r="P1589" t="s">
        <v>165</v>
      </c>
      <c r="Q1589" t="s">
        <v>165</v>
      </c>
      <c r="U1589">
        <v>0.0</v>
      </c>
    </row>
    <row r="1590">
      <c r="A1590" t="s">
        <v>165</v>
      </c>
      <c r="B1590" t="s">
        <v>165</v>
      </c>
      <c r="C1590" t="s">
        <v>165</v>
      </c>
      <c r="E1590" t="s">
        <v>165</v>
      </c>
      <c r="F1590" t="s">
        <v>165</v>
      </c>
      <c r="J1590">
        <v>0.0</v>
      </c>
      <c r="L1590" t="s">
        <v>165</v>
      </c>
      <c r="M1590" t="s">
        <v>165</v>
      </c>
      <c r="N1590" t="s">
        <v>165</v>
      </c>
      <c r="P1590" t="s">
        <v>165</v>
      </c>
      <c r="Q1590" t="s">
        <v>165</v>
      </c>
      <c r="U1590">
        <v>0.0</v>
      </c>
    </row>
    <row r="1591">
      <c r="A1591" t="s">
        <v>165</v>
      </c>
      <c r="B1591" t="s">
        <v>165</v>
      </c>
      <c r="C1591" t="s">
        <v>165</v>
      </c>
      <c r="E1591" t="s">
        <v>165</v>
      </c>
      <c r="F1591" t="s">
        <v>165</v>
      </c>
      <c r="J1591">
        <v>0.0</v>
      </c>
      <c r="L1591" t="s">
        <v>165</v>
      </c>
      <c r="M1591" t="s">
        <v>165</v>
      </c>
      <c r="N1591" t="s">
        <v>165</v>
      </c>
      <c r="P1591" t="s">
        <v>165</v>
      </c>
      <c r="Q1591" t="s">
        <v>165</v>
      </c>
      <c r="U1591">
        <v>0.0</v>
      </c>
    </row>
    <row r="1592">
      <c r="A1592" t="s">
        <v>165</v>
      </c>
      <c r="B1592" t="s">
        <v>165</v>
      </c>
      <c r="C1592" t="s">
        <v>165</v>
      </c>
      <c r="E1592" t="s">
        <v>165</v>
      </c>
      <c r="F1592" t="s">
        <v>165</v>
      </c>
      <c r="J1592">
        <v>0.0</v>
      </c>
      <c r="L1592" t="s">
        <v>165</v>
      </c>
      <c r="M1592" t="s">
        <v>165</v>
      </c>
      <c r="N1592" t="s">
        <v>165</v>
      </c>
      <c r="P1592" t="s">
        <v>165</v>
      </c>
      <c r="Q1592" t="s">
        <v>165</v>
      </c>
      <c r="U1592">
        <v>0.0</v>
      </c>
    </row>
    <row r="1593">
      <c r="A1593" t="s">
        <v>165</v>
      </c>
      <c r="B1593" t="s">
        <v>165</v>
      </c>
      <c r="C1593" t="s">
        <v>165</v>
      </c>
      <c r="E1593" t="s">
        <v>165</v>
      </c>
      <c r="F1593" t="s">
        <v>165</v>
      </c>
      <c r="J1593">
        <v>0.0</v>
      </c>
      <c r="L1593" t="s">
        <v>165</v>
      </c>
      <c r="M1593" t="s">
        <v>165</v>
      </c>
      <c r="N1593" t="s">
        <v>165</v>
      </c>
      <c r="P1593" t="s">
        <v>165</v>
      </c>
      <c r="Q1593" t="s">
        <v>165</v>
      </c>
      <c r="U1593">
        <v>0.0</v>
      </c>
    </row>
    <row r="1594">
      <c r="A1594" t="s">
        <v>165</v>
      </c>
      <c r="B1594" t="s">
        <v>165</v>
      </c>
      <c r="C1594" t="s">
        <v>165</v>
      </c>
      <c r="E1594" t="s">
        <v>165</v>
      </c>
      <c r="F1594" t="s">
        <v>165</v>
      </c>
      <c r="J1594">
        <v>0.0</v>
      </c>
      <c r="L1594" t="s">
        <v>165</v>
      </c>
      <c r="M1594" t="s">
        <v>165</v>
      </c>
      <c r="N1594" t="s">
        <v>165</v>
      </c>
      <c r="P1594" t="s">
        <v>165</v>
      </c>
      <c r="Q1594" t="s">
        <v>165</v>
      </c>
      <c r="U1594">
        <v>0.0</v>
      </c>
    </row>
    <row r="1595">
      <c r="A1595" t="s">
        <v>165</v>
      </c>
      <c r="B1595" t="s">
        <v>165</v>
      </c>
      <c r="C1595" t="s">
        <v>165</v>
      </c>
      <c r="E1595" t="s">
        <v>165</v>
      </c>
      <c r="F1595" t="s">
        <v>165</v>
      </c>
      <c r="J1595">
        <v>0.0</v>
      </c>
      <c r="L1595" t="s">
        <v>165</v>
      </c>
      <c r="M1595" t="s">
        <v>165</v>
      </c>
      <c r="N1595" t="s">
        <v>165</v>
      </c>
      <c r="P1595" t="s">
        <v>165</v>
      </c>
      <c r="Q1595" t="s">
        <v>165</v>
      </c>
      <c r="U1595">
        <v>0.0</v>
      </c>
    </row>
    <row r="1596">
      <c r="A1596" t="s">
        <v>165</v>
      </c>
      <c r="B1596" t="s">
        <v>165</v>
      </c>
      <c r="C1596" t="s">
        <v>165</v>
      </c>
      <c r="E1596" t="s">
        <v>165</v>
      </c>
      <c r="F1596" t="s">
        <v>165</v>
      </c>
      <c r="J1596">
        <v>0.0</v>
      </c>
      <c r="L1596" t="s">
        <v>165</v>
      </c>
      <c r="M1596" t="s">
        <v>165</v>
      </c>
      <c r="N1596" t="s">
        <v>165</v>
      </c>
      <c r="P1596" t="s">
        <v>165</v>
      </c>
      <c r="Q1596" t="s">
        <v>165</v>
      </c>
      <c r="U1596">
        <v>0.0</v>
      </c>
    </row>
    <row r="1597">
      <c r="A1597" t="s">
        <v>165</v>
      </c>
      <c r="B1597" t="s">
        <v>165</v>
      </c>
      <c r="C1597" t="s">
        <v>165</v>
      </c>
      <c r="E1597" t="s">
        <v>165</v>
      </c>
      <c r="F1597" t="s">
        <v>165</v>
      </c>
      <c r="J1597">
        <v>0.0</v>
      </c>
      <c r="L1597" t="s">
        <v>165</v>
      </c>
      <c r="M1597" t="s">
        <v>165</v>
      </c>
      <c r="N1597" t="s">
        <v>165</v>
      </c>
      <c r="P1597" t="s">
        <v>165</v>
      </c>
      <c r="Q1597" t="s">
        <v>165</v>
      </c>
      <c r="U1597">
        <v>0.0</v>
      </c>
    </row>
    <row r="1598">
      <c r="A1598" t="s">
        <v>165</v>
      </c>
      <c r="B1598" t="s">
        <v>165</v>
      </c>
      <c r="C1598" t="s">
        <v>165</v>
      </c>
      <c r="E1598" t="s">
        <v>165</v>
      </c>
      <c r="F1598" t="s">
        <v>165</v>
      </c>
      <c r="J1598">
        <v>0.0</v>
      </c>
      <c r="L1598" t="s">
        <v>165</v>
      </c>
      <c r="M1598" t="s">
        <v>165</v>
      </c>
      <c r="N1598" t="s">
        <v>165</v>
      </c>
      <c r="P1598" t="s">
        <v>165</v>
      </c>
      <c r="Q1598" t="s">
        <v>165</v>
      </c>
      <c r="U1598">
        <v>0.0</v>
      </c>
    </row>
    <row r="1599">
      <c r="A1599" t="s">
        <v>165</v>
      </c>
      <c r="B1599" t="s">
        <v>165</v>
      </c>
      <c r="C1599" t="s">
        <v>165</v>
      </c>
      <c r="E1599" t="s">
        <v>165</v>
      </c>
      <c r="F1599" t="s">
        <v>165</v>
      </c>
      <c r="J1599">
        <v>0.0</v>
      </c>
      <c r="L1599" t="s">
        <v>165</v>
      </c>
      <c r="M1599" t="s">
        <v>165</v>
      </c>
      <c r="N1599" t="s">
        <v>165</v>
      </c>
      <c r="P1599" t="s">
        <v>165</v>
      </c>
      <c r="Q1599" t="s">
        <v>165</v>
      </c>
      <c r="U1599">
        <v>0.0</v>
      </c>
    </row>
    <row r="1600">
      <c r="A1600" t="s">
        <v>165</v>
      </c>
      <c r="B1600" t="s">
        <v>165</v>
      </c>
      <c r="C1600" t="s">
        <v>165</v>
      </c>
      <c r="E1600" t="s">
        <v>165</v>
      </c>
      <c r="F1600" t="s">
        <v>165</v>
      </c>
      <c r="J1600">
        <v>0.0</v>
      </c>
      <c r="L1600" t="s">
        <v>165</v>
      </c>
      <c r="M1600" t="s">
        <v>165</v>
      </c>
      <c r="N1600" t="s">
        <v>165</v>
      </c>
      <c r="P1600" t="s">
        <v>165</v>
      </c>
      <c r="Q1600" t="s">
        <v>165</v>
      </c>
      <c r="U1600">
        <v>0.0</v>
      </c>
    </row>
    <row r="1601">
      <c r="A1601" t="s">
        <v>165</v>
      </c>
      <c r="B1601" t="s">
        <v>165</v>
      </c>
      <c r="C1601" t="s">
        <v>165</v>
      </c>
      <c r="E1601" t="s">
        <v>165</v>
      </c>
      <c r="F1601" t="s">
        <v>165</v>
      </c>
      <c r="J1601">
        <v>0.0</v>
      </c>
      <c r="L1601" t="s">
        <v>165</v>
      </c>
      <c r="M1601" t="s">
        <v>165</v>
      </c>
      <c r="N1601" t="s">
        <v>165</v>
      </c>
      <c r="P1601" t="s">
        <v>165</v>
      </c>
      <c r="Q1601" t="s">
        <v>165</v>
      </c>
      <c r="U1601">
        <v>0.0</v>
      </c>
    </row>
    <row r="1602">
      <c r="A1602" t="s">
        <v>165</v>
      </c>
      <c r="B1602" t="s">
        <v>165</v>
      </c>
      <c r="C1602" t="s">
        <v>165</v>
      </c>
      <c r="E1602" t="s">
        <v>165</v>
      </c>
      <c r="F1602" t="s">
        <v>165</v>
      </c>
      <c r="J1602">
        <v>0.0</v>
      </c>
      <c r="L1602" t="s">
        <v>165</v>
      </c>
      <c r="M1602" t="s">
        <v>165</v>
      </c>
      <c r="N1602" t="s">
        <v>165</v>
      </c>
      <c r="P1602" t="s">
        <v>165</v>
      </c>
      <c r="Q1602" t="s">
        <v>165</v>
      </c>
      <c r="U1602">
        <v>0.0</v>
      </c>
    </row>
    <row r="1603">
      <c r="A1603" t="s">
        <v>165</v>
      </c>
      <c r="B1603" t="s">
        <v>165</v>
      </c>
      <c r="C1603" t="s">
        <v>165</v>
      </c>
      <c r="E1603" t="s">
        <v>165</v>
      </c>
      <c r="F1603" t="s">
        <v>165</v>
      </c>
      <c r="J1603">
        <v>0.0</v>
      </c>
      <c r="L1603" t="s">
        <v>165</v>
      </c>
      <c r="M1603" t="s">
        <v>165</v>
      </c>
      <c r="N1603" t="s">
        <v>165</v>
      </c>
      <c r="P1603" t="s">
        <v>165</v>
      </c>
      <c r="Q1603" t="s">
        <v>165</v>
      </c>
      <c r="U1603">
        <v>0.0</v>
      </c>
    </row>
    <row r="1604">
      <c r="A1604" t="s">
        <v>165</v>
      </c>
      <c r="B1604" t="s">
        <v>165</v>
      </c>
      <c r="C1604" t="s">
        <v>165</v>
      </c>
      <c r="E1604" t="s">
        <v>165</v>
      </c>
      <c r="F1604" t="s">
        <v>165</v>
      </c>
      <c r="J1604">
        <v>0.0</v>
      </c>
      <c r="L1604" t="s">
        <v>165</v>
      </c>
      <c r="M1604" t="s">
        <v>165</v>
      </c>
      <c r="N1604" t="s">
        <v>165</v>
      </c>
      <c r="P1604" t="s">
        <v>165</v>
      </c>
      <c r="Q1604" t="s">
        <v>165</v>
      </c>
      <c r="U1604">
        <v>0.0</v>
      </c>
    </row>
    <row r="1605">
      <c r="A1605" t="s">
        <v>165</v>
      </c>
      <c r="B1605" t="s">
        <v>165</v>
      </c>
      <c r="C1605" t="s">
        <v>165</v>
      </c>
      <c r="E1605" t="s">
        <v>165</v>
      </c>
      <c r="F1605" t="s">
        <v>165</v>
      </c>
      <c r="J1605">
        <v>0.0</v>
      </c>
      <c r="L1605" t="s">
        <v>165</v>
      </c>
      <c r="M1605" t="s">
        <v>165</v>
      </c>
      <c r="N1605" t="s">
        <v>165</v>
      </c>
      <c r="P1605" t="s">
        <v>165</v>
      </c>
      <c r="Q1605" t="s">
        <v>165</v>
      </c>
      <c r="U1605">
        <v>0.0</v>
      </c>
    </row>
    <row r="1606">
      <c r="A1606" t="s">
        <v>165</v>
      </c>
      <c r="B1606" t="s">
        <v>165</v>
      </c>
      <c r="C1606" t="s">
        <v>165</v>
      </c>
      <c r="E1606" t="s">
        <v>165</v>
      </c>
      <c r="F1606" t="s">
        <v>165</v>
      </c>
      <c r="J1606">
        <v>0.0</v>
      </c>
      <c r="L1606" t="s">
        <v>165</v>
      </c>
      <c r="M1606" t="s">
        <v>165</v>
      </c>
      <c r="N1606" t="s">
        <v>165</v>
      </c>
      <c r="P1606" t="s">
        <v>165</v>
      </c>
      <c r="Q1606" t="s">
        <v>165</v>
      </c>
      <c r="U1606">
        <v>0.0</v>
      </c>
    </row>
    <row r="1607">
      <c r="A1607" t="s">
        <v>165</v>
      </c>
      <c r="B1607" t="s">
        <v>165</v>
      </c>
      <c r="C1607" t="s">
        <v>165</v>
      </c>
      <c r="E1607" t="s">
        <v>165</v>
      </c>
      <c r="F1607" t="s">
        <v>165</v>
      </c>
      <c r="J1607">
        <v>0.0</v>
      </c>
      <c r="L1607" t="s">
        <v>165</v>
      </c>
      <c r="M1607" t="s">
        <v>165</v>
      </c>
      <c r="N1607" t="s">
        <v>165</v>
      </c>
      <c r="P1607" t="s">
        <v>165</v>
      </c>
      <c r="Q1607" t="s">
        <v>165</v>
      </c>
      <c r="U1607">
        <v>0.0</v>
      </c>
    </row>
    <row r="1608">
      <c r="A1608" t="s">
        <v>165</v>
      </c>
      <c r="B1608" t="s">
        <v>165</v>
      </c>
      <c r="C1608" t="s">
        <v>165</v>
      </c>
      <c r="E1608" t="s">
        <v>165</v>
      </c>
      <c r="F1608" t="s">
        <v>165</v>
      </c>
      <c r="J1608">
        <v>0.0</v>
      </c>
      <c r="L1608" t="s">
        <v>165</v>
      </c>
      <c r="M1608" t="s">
        <v>165</v>
      </c>
      <c r="N1608" t="s">
        <v>165</v>
      </c>
      <c r="P1608" t="s">
        <v>165</v>
      </c>
      <c r="Q1608" t="s">
        <v>165</v>
      </c>
      <c r="U1608">
        <v>0.0</v>
      </c>
    </row>
    <row r="1609">
      <c r="A1609" t="s">
        <v>165</v>
      </c>
      <c r="B1609" t="s">
        <v>165</v>
      </c>
      <c r="C1609" t="s">
        <v>165</v>
      </c>
      <c r="E1609" t="s">
        <v>165</v>
      </c>
      <c r="F1609" t="s">
        <v>165</v>
      </c>
      <c r="J1609">
        <v>0.0</v>
      </c>
      <c r="L1609" t="s">
        <v>165</v>
      </c>
      <c r="M1609" t="s">
        <v>165</v>
      </c>
      <c r="N1609" t="s">
        <v>165</v>
      </c>
      <c r="P1609" t="s">
        <v>165</v>
      </c>
      <c r="Q1609" t="s">
        <v>165</v>
      </c>
      <c r="U1609">
        <v>0.0</v>
      </c>
    </row>
    <row r="1610">
      <c r="A1610" t="s">
        <v>165</v>
      </c>
      <c r="B1610" t="s">
        <v>165</v>
      </c>
      <c r="C1610" t="s">
        <v>165</v>
      </c>
      <c r="E1610" t="s">
        <v>165</v>
      </c>
      <c r="F1610" t="s">
        <v>165</v>
      </c>
      <c r="J1610">
        <v>0.0</v>
      </c>
      <c r="L1610" t="s">
        <v>165</v>
      </c>
      <c r="M1610" t="s">
        <v>165</v>
      </c>
      <c r="N1610" t="s">
        <v>165</v>
      </c>
      <c r="P1610" t="s">
        <v>165</v>
      </c>
      <c r="Q1610" t="s">
        <v>165</v>
      </c>
      <c r="U1610">
        <v>0.0</v>
      </c>
    </row>
    <row r="1611">
      <c r="A1611" t="s">
        <v>165</v>
      </c>
      <c r="B1611" t="s">
        <v>165</v>
      </c>
      <c r="C1611" t="s">
        <v>165</v>
      </c>
      <c r="E1611" t="s">
        <v>165</v>
      </c>
      <c r="F1611" t="s">
        <v>165</v>
      </c>
      <c r="J1611">
        <v>0.0</v>
      </c>
      <c r="L1611" t="s">
        <v>165</v>
      </c>
      <c r="M1611" t="s">
        <v>165</v>
      </c>
      <c r="N1611" t="s">
        <v>165</v>
      </c>
      <c r="P1611" t="s">
        <v>165</v>
      </c>
      <c r="Q1611" t="s">
        <v>165</v>
      </c>
      <c r="U1611">
        <v>0.0</v>
      </c>
    </row>
    <row r="1612">
      <c r="A1612" t="s">
        <v>165</v>
      </c>
      <c r="B1612" t="s">
        <v>165</v>
      </c>
      <c r="C1612" t="s">
        <v>165</v>
      </c>
      <c r="E1612" t="s">
        <v>165</v>
      </c>
      <c r="F1612" t="s">
        <v>165</v>
      </c>
      <c r="J1612">
        <v>0.0</v>
      </c>
      <c r="L1612" t="s">
        <v>165</v>
      </c>
      <c r="M1612" t="s">
        <v>165</v>
      </c>
      <c r="N1612" t="s">
        <v>165</v>
      </c>
      <c r="P1612" t="s">
        <v>165</v>
      </c>
      <c r="Q1612" t="s">
        <v>165</v>
      </c>
      <c r="U1612">
        <v>0.0</v>
      </c>
    </row>
    <row r="1613">
      <c r="A1613" t="s">
        <v>165</v>
      </c>
      <c r="B1613" t="s">
        <v>165</v>
      </c>
      <c r="C1613" t="s">
        <v>165</v>
      </c>
      <c r="E1613" t="s">
        <v>165</v>
      </c>
      <c r="F1613" t="s">
        <v>165</v>
      </c>
      <c r="J1613">
        <v>0.0</v>
      </c>
      <c r="L1613" t="s">
        <v>165</v>
      </c>
      <c r="M1613" t="s">
        <v>165</v>
      </c>
      <c r="N1613" t="s">
        <v>165</v>
      </c>
      <c r="P1613" t="s">
        <v>165</v>
      </c>
      <c r="Q1613" t="s">
        <v>165</v>
      </c>
      <c r="U1613">
        <v>0.0</v>
      </c>
    </row>
    <row r="1614">
      <c r="A1614" t="s">
        <v>165</v>
      </c>
      <c r="B1614" t="s">
        <v>165</v>
      </c>
      <c r="C1614" t="s">
        <v>165</v>
      </c>
      <c r="E1614" t="s">
        <v>165</v>
      </c>
      <c r="F1614" t="s">
        <v>165</v>
      </c>
      <c r="J1614">
        <v>0.0</v>
      </c>
      <c r="L1614" t="s">
        <v>165</v>
      </c>
      <c r="M1614" t="s">
        <v>165</v>
      </c>
      <c r="N1614" t="s">
        <v>165</v>
      </c>
      <c r="P1614" t="s">
        <v>165</v>
      </c>
      <c r="Q1614" t="s">
        <v>165</v>
      </c>
      <c r="U1614">
        <v>0.0</v>
      </c>
    </row>
    <row r="1615">
      <c r="A1615" t="s">
        <v>165</v>
      </c>
      <c r="B1615" t="s">
        <v>165</v>
      </c>
      <c r="C1615" t="s">
        <v>165</v>
      </c>
      <c r="E1615" t="s">
        <v>165</v>
      </c>
      <c r="F1615" t="s">
        <v>165</v>
      </c>
      <c r="J1615">
        <v>0.0</v>
      </c>
      <c r="L1615" t="s">
        <v>165</v>
      </c>
      <c r="M1615" t="s">
        <v>165</v>
      </c>
      <c r="N1615" t="s">
        <v>165</v>
      </c>
      <c r="P1615" t="s">
        <v>165</v>
      </c>
      <c r="Q1615" t="s">
        <v>165</v>
      </c>
      <c r="U1615">
        <v>0.0</v>
      </c>
    </row>
    <row r="1616">
      <c r="A1616" t="s">
        <v>165</v>
      </c>
      <c r="B1616" t="s">
        <v>165</v>
      </c>
      <c r="C1616" t="s">
        <v>165</v>
      </c>
      <c r="E1616" t="s">
        <v>165</v>
      </c>
      <c r="F1616" t="s">
        <v>165</v>
      </c>
      <c r="J1616">
        <v>0.0</v>
      </c>
      <c r="L1616" t="s">
        <v>165</v>
      </c>
      <c r="M1616" t="s">
        <v>165</v>
      </c>
      <c r="N1616" t="s">
        <v>165</v>
      </c>
      <c r="P1616" t="s">
        <v>165</v>
      </c>
      <c r="Q1616" t="s">
        <v>165</v>
      </c>
      <c r="U1616">
        <v>0.0</v>
      </c>
    </row>
    <row r="1617">
      <c r="A1617" t="s">
        <v>165</v>
      </c>
      <c r="B1617" t="s">
        <v>165</v>
      </c>
      <c r="C1617" t="s">
        <v>165</v>
      </c>
      <c r="E1617" t="s">
        <v>165</v>
      </c>
      <c r="F1617" t="s">
        <v>165</v>
      </c>
      <c r="J1617">
        <v>0.0</v>
      </c>
      <c r="L1617" t="s">
        <v>165</v>
      </c>
      <c r="M1617" t="s">
        <v>165</v>
      </c>
      <c r="N1617" t="s">
        <v>165</v>
      </c>
      <c r="P1617" t="s">
        <v>165</v>
      </c>
      <c r="Q1617" t="s">
        <v>165</v>
      </c>
      <c r="U1617">
        <v>0.0</v>
      </c>
    </row>
    <row r="1618">
      <c r="A1618" t="s">
        <v>165</v>
      </c>
      <c r="B1618" t="s">
        <v>165</v>
      </c>
      <c r="C1618" t="s">
        <v>165</v>
      </c>
      <c r="E1618" t="s">
        <v>165</v>
      </c>
      <c r="F1618" t="s">
        <v>165</v>
      </c>
      <c r="J1618">
        <v>0.0</v>
      </c>
      <c r="L1618" t="s">
        <v>165</v>
      </c>
      <c r="M1618" t="s">
        <v>165</v>
      </c>
      <c r="N1618" t="s">
        <v>165</v>
      </c>
      <c r="P1618" t="s">
        <v>165</v>
      </c>
      <c r="Q1618" t="s">
        <v>165</v>
      </c>
      <c r="U1618">
        <v>0.0</v>
      </c>
    </row>
    <row r="1619">
      <c r="A1619" t="s">
        <v>165</v>
      </c>
      <c r="B1619" t="s">
        <v>165</v>
      </c>
      <c r="C1619" t="s">
        <v>165</v>
      </c>
      <c r="E1619" t="s">
        <v>165</v>
      </c>
      <c r="F1619" t="s">
        <v>165</v>
      </c>
      <c r="J1619">
        <v>0.0</v>
      </c>
      <c r="L1619" t="s">
        <v>165</v>
      </c>
      <c r="M1619" t="s">
        <v>165</v>
      </c>
      <c r="N1619" t="s">
        <v>165</v>
      </c>
      <c r="P1619" t="s">
        <v>165</v>
      </c>
      <c r="Q1619" t="s">
        <v>165</v>
      </c>
      <c r="U1619">
        <v>0.0</v>
      </c>
    </row>
    <row r="1620">
      <c r="A1620" t="s">
        <v>165</v>
      </c>
      <c r="B1620" t="s">
        <v>165</v>
      </c>
      <c r="C1620" t="s">
        <v>165</v>
      </c>
      <c r="E1620" t="s">
        <v>165</v>
      </c>
      <c r="F1620" t="s">
        <v>165</v>
      </c>
      <c r="J1620">
        <v>0.0</v>
      </c>
      <c r="L1620" t="s">
        <v>165</v>
      </c>
      <c r="M1620" t="s">
        <v>165</v>
      </c>
      <c r="N1620" t="s">
        <v>165</v>
      </c>
      <c r="P1620" t="s">
        <v>165</v>
      </c>
      <c r="Q1620" t="s">
        <v>165</v>
      </c>
      <c r="U1620">
        <v>0.0</v>
      </c>
    </row>
    <row r="1621">
      <c r="A1621" t="s">
        <v>165</v>
      </c>
      <c r="B1621" t="s">
        <v>165</v>
      </c>
      <c r="C1621" t="s">
        <v>165</v>
      </c>
      <c r="E1621" t="s">
        <v>165</v>
      </c>
      <c r="F1621" t="s">
        <v>165</v>
      </c>
      <c r="J1621">
        <v>0.0</v>
      </c>
      <c r="L1621" t="s">
        <v>165</v>
      </c>
      <c r="M1621" t="s">
        <v>165</v>
      </c>
      <c r="N1621" t="s">
        <v>165</v>
      </c>
      <c r="P1621" t="s">
        <v>165</v>
      </c>
      <c r="Q1621" t="s">
        <v>165</v>
      </c>
      <c r="U1621">
        <v>0.0</v>
      </c>
    </row>
    <row r="1622">
      <c r="A1622" t="s">
        <v>165</v>
      </c>
      <c r="B1622" t="s">
        <v>165</v>
      </c>
      <c r="C1622" t="s">
        <v>165</v>
      </c>
      <c r="E1622" t="s">
        <v>165</v>
      </c>
      <c r="F1622" t="s">
        <v>165</v>
      </c>
      <c r="J1622">
        <v>0.0</v>
      </c>
      <c r="L1622" t="s">
        <v>165</v>
      </c>
      <c r="M1622" t="s">
        <v>165</v>
      </c>
      <c r="N1622" t="s">
        <v>165</v>
      </c>
      <c r="P1622" t="s">
        <v>165</v>
      </c>
      <c r="Q1622" t="s">
        <v>165</v>
      </c>
      <c r="U1622">
        <v>0.0</v>
      </c>
    </row>
    <row r="1623">
      <c r="A1623" t="s">
        <v>165</v>
      </c>
      <c r="B1623" t="s">
        <v>165</v>
      </c>
      <c r="C1623" t="s">
        <v>165</v>
      </c>
      <c r="E1623" t="s">
        <v>165</v>
      </c>
      <c r="F1623" t="s">
        <v>165</v>
      </c>
      <c r="J1623">
        <v>0.0</v>
      </c>
      <c r="L1623" t="s">
        <v>165</v>
      </c>
      <c r="M1623" t="s">
        <v>165</v>
      </c>
      <c r="N1623" t="s">
        <v>165</v>
      </c>
      <c r="P1623" t="s">
        <v>165</v>
      </c>
      <c r="Q1623" t="s">
        <v>165</v>
      </c>
      <c r="U1623">
        <v>0.0</v>
      </c>
    </row>
    <row r="1624">
      <c r="A1624" t="s">
        <v>165</v>
      </c>
      <c r="B1624" t="s">
        <v>165</v>
      </c>
      <c r="C1624" t="s">
        <v>165</v>
      </c>
      <c r="E1624" t="s">
        <v>165</v>
      </c>
      <c r="F1624" t="s">
        <v>165</v>
      </c>
      <c r="J1624">
        <v>0.0</v>
      </c>
      <c r="L1624" t="s">
        <v>165</v>
      </c>
      <c r="M1624" t="s">
        <v>165</v>
      </c>
      <c r="N1624" t="s">
        <v>165</v>
      </c>
      <c r="P1624" t="s">
        <v>165</v>
      </c>
      <c r="Q1624" t="s">
        <v>165</v>
      </c>
      <c r="U1624">
        <v>0.0</v>
      </c>
    </row>
    <row r="1625">
      <c r="A1625" t="s">
        <v>165</v>
      </c>
      <c r="B1625" t="s">
        <v>165</v>
      </c>
      <c r="C1625" t="s">
        <v>165</v>
      </c>
      <c r="E1625" t="s">
        <v>165</v>
      </c>
      <c r="F1625" t="s">
        <v>165</v>
      </c>
      <c r="J1625">
        <v>0.0</v>
      </c>
      <c r="L1625" t="s">
        <v>165</v>
      </c>
      <c r="M1625" t="s">
        <v>165</v>
      </c>
      <c r="N1625" t="s">
        <v>165</v>
      </c>
      <c r="P1625" t="s">
        <v>165</v>
      </c>
      <c r="Q1625" t="s">
        <v>165</v>
      </c>
      <c r="U1625">
        <v>0.0</v>
      </c>
    </row>
    <row r="1626">
      <c r="A1626" t="s">
        <v>165</v>
      </c>
      <c r="B1626" t="s">
        <v>165</v>
      </c>
      <c r="C1626" t="s">
        <v>165</v>
      </c>
      <c r="E1626" t="s">
        <v>165</v>
      </c>
      <c r="F1626" t="s">
        <v>165</v>
      </c>
      <c r="J1626">
        <v>0.0</v>
      </c>
      <c r="L1626" t="s">
        <v>165</v>
      </c>
      <c r="M1626" t="s">
        <v>165</v>
      </c>
      <c r="N1626" t="s">
        <v>165</v>
      </c>
      <c r="P1626" t="s">
        <v>165</v>
      </c>
      <c r="Q1626" t="s">
        <v>165</v>
      </c>
      <c r="U1626">
        <v>0.0</v>
      </c>
    </row>
    <row r="1627">
      <c r="A1627" t="s">
        <v>165</v>
      </c>
      <c r="B1627" t="s">
        <v>165</v>
      </c>
      <c r="C1627" t="s">
        <v>165</v>
      </c>
      <c r="E1627" t="s">
        <v>165</v>
      </c>
      <c r="F1627" t="s">
        <v>165</v>
      </c>
      <c r="J1627">
        <v>0.0</v>
      </c>
      <c r="L1627" t="s">
        <v>165</v>
      </c>
      <c r="M1627" t="s">
        <v>165</v>
      </c>
      <c r="N1627" t="s">
        <v>165</v>
      </c>
      <c r="P1627" t="s">
        <v>165</v>
      </c>
      <c r="Q1627" t="s">
        <v>165</v>
      </c>
      <c r="U1627">
        <v>0.0</v>
      </c>
    </row>
    <row r="1628">
      <c r="A1628" t="s">
        <v>165</v>
      </c>
      <c r="B1628" t="s">
        <v>165</v>
      </c>
      <c r="C1628" t="s">
        <v>165</v>
      </c>
      <c r="E1628" t="s">
        <v>165</v>
      </c>
      <c r="F1628" t="s">
        <v>165</v>
      </c>
      <c r="J1628">
        <v>0.0</v>
      </c>
      <c r="L1628" t="s">
        <v>165</v>
      </c>
      <c r="M1628" t="s">
        <v>165</v>
      </c>
      <c r="N1628" t="s">
        <v>165</v>
      </c>
      <c r="P1628" t="s">
        <v>165</v>
      </c>
      <c r="Q1628" t="s">
        <v>165</v>
      </c>
      <c r="U1628">
        <v>0.0</v>
      </c>
    </row>
    <row r="1629">
      <c r="A1629" t="s">
        <v>165</v>
      </c>
      <c r="B1629" t="s">
        <v>165</v>
      </c>
      <c r="C1629" t="s">
        <v>165</v>
      </c>
      <c r="E1629" t="s">
        <v>165</v>
      </c>
      <c r="F1629" t="s">
        <v>165</v>
      </c>
      <c r="J1629">
        <v>0.0</v>
      </c>
      <c r="L1629" t="s">
        <v>165</v>
      </c>
      <c r="M1629" t="s">
        <v>165</v>
      </c>
      <c r="N1629" t="s">
        <v>165</v>
      </c>
      <c r="P1629" t="s">
        <v>165</v>
      </c>
      <c r="Q1629" t="s">
        <v>165</v>
      </c>
      <c r="U1629">
        <v>0.0</v>
      </c>
    </row>
    <row r="1630">
      <c r="A1630" t="s">
        <v>165</v>
      </c>
      <c r="B1630" t="s">
        <v>165</v>
      </c>
      <c r="C1630" t="s">
        <v>165</v>
      </c>
      <c r="E1630" t="s">
        <v>165</v>
      </c>
      <c r="F1630" t="s">
        <v>165</v>
      </c>
      <c r="J1630">
        <v>0.0</v>
      </c>
      <c r="L1630" t="s">
        <v>165</v>
      </c>
      <c r="M1630" t="s">
        <v>165</v>
      </c>
      <c r="N1630" t="s">
        <v>165</v>
      </c>
      <c r="P1630" t="s">
        <v>165</v>
      </c>
      <c r="Q1630" t="s">
        <v>165</v>
      </c>
      <c r="U1630">
        <v>0.0</v>
      </c>
    </row>
    <row r="1631">
      <c r="A1631" t="s">
        <v>165</v>
      </c>
      <c r="B1631" t="s">
        <v>165</v>
      </c>
      <c r="C1631" t="s">
        <v>165</v>
      </c>
      <c r="E1631" t="s">
        <v>165</v>
      </c>
      <c r="F1631" t="s">
        <v>165</v>
      </c>
      <c r="J1631">
        <v>0.0</v>
      </c>
      <c r="L1631" t="s">
        <v>165</v>
      </c>
      <c r="M1631" t="s">
        <v>165</v>
      </c>
      <c r="N1631" t="s">
        <v>165</v>
      </c>
      <c r="P1631" t="s">
        <v>165</v>
      </c>
      <c r="Q1631" t="s">
        <v>165</v>
      </c>
      <c r="U1631">
        <v>0.0</v>
      </c>
    </row>
    <row r="1632">
      <c r="A1632" t="s">
        <v>165</v>
      </c>
      <c r="B1632" t="s">
        <v>165</v>
      </c>
      <c r="C1632" t="s">
        <v>165</v>
      </c>
      <c r="E1632" t="s">
        <v>165</v>
      </c>
      <c r="F1632" t="s">
        <v>165</v>
      </c>
      <c r="J1632">
        <v>0.0</v>
      </c>
      <c r="L1632" t="s">
        <v>165</v>
      </c>
      <c r="M1632" t="s">
        <v>165</v>
      </c>
      <c r="N1632" t="s">
        <v>165</v>
      </c>
      <c r="P1632" t="s">
        <v>165</v>
      </c>
      <c r="Q1632" t="s">
        <v>165</v>
      </c>
      <c r="U1632">
        <v>0.0</v>
      </c>
    </row>
    <row r="1633">
      <c r="A1633" t="s">
        <v>165</v>
      </c>
      <c r="B1633" t="s">
        <v>165</v>
      </c>
      <c r="C1633" t="s">
        <v>165</v>
      </c>
      <c r="E1633" t="s">
        <v>165</v>
      </c>
      <c r="F1633" t="s">
        <v>165</v>
      </c>
      <c r="J1633">
        <v>0.0</v>
      </c>
      <c r="L1633" t="s">
        <v>165</v>
      </c>
      <c r="M1633" t="s">
        <v>165</v>
      </c>
      <c r="N1633" t="s">
        <v>165</v>
      </c>
      <c r="P1633" t="s">
        <v>165</v>
      </c>
      <c r="Q1633" t="s">
        <v>165</v>
      </c>
      <c r="U1633">
        <v>0.0</v>
      </c>
    </row>
    <row r="1634">
      <c r="A1634" t="s">
        <v>165</v>
      </c>
      <c r="B1634" t="s">
        <v>165</v>
      </c>
      <c r="C1634" t="s">
        <v>165</v>
      </c>
      <c r="E1634" t="s">
        <v>165</v>
      </c>
      <c r="F1634" t="s">
        <v>165</v>
      </c>
      <c r="J1634">
        <v>0.0</v>
      </c>
      <c r="L1634" t="s">
        <v>165</v>
      </c>
      <c r="M1634" t="s">
        <v>165</v>
      </c>
      <c r="N1634" t="s">
        <v>165</v>
      </c>
      <c r="P1634" t="s">
        <v>165</v>
      </c>
      <c r="Q1634" t="s">
        <v>165</v>
      </c>
      <c r="U1634">
        <v>0.0</v>
      </c>
    </row>
    <row r="1635">
      <c r="A1635" t="s">
        <v>165</v>
      </c>
      <c r="B1635" t="s">
        <v>165</v>
      </c>
      <c r="C1635" t="s">
        <v>165</v>
      </c>
      <c r="E1635" t="s">
        <v>165</v>
      </c>
      <c r="F1635" t="s">
        <v>165</v>
      </c>
      <c r="J1635">
        <v>0.0</v>
      </c>
      <c r="L1635" t="s">
        <v>165</v>
      </c>
      <c r="M1635" t="s">
        <v>165</v>
      </c>
      <c r="N1635" t="s">
        <v>165</v>
      </c>
      <c r="P1635" t="s">
        <v>165</v>
      </c>
      <c r="Q1635" t="s">
        <v>165</v>
      </c>
      <c r="U1635">
        <v>0.0</v>
      </c>
    </row>
    <row r="1636">
      <c r="A1636" t="s">
        <v>165</v>
      </c>
      <c r="B1636" t="s">
        <v>165</v>
      </c>
      <c r="C1636" t="s">
        <v>165</v>
      </c>
      <c r="E1636" t="s">
        <v>165</v>
      </c>
      <c r="F1636" t="s">
        <v>165</v>
      </c>
      <c r="J1636">
        <v>0.0</v>
      </c>
      <c r="L1636" t="s">
        <v>165</v>
      </c>
      <c r="M1636" t="s">
        <v>165</v>
      </c>
      <c r="N1636" t="s">
        <v>165</v>
      </c>
      <c r="P1636" t="s">
        <v>165</v>
      </c>
      <c r="Q1636" t="s">
        <v>165</v>
      </c>
      <c r="U1636">
        <v>0.0</v>
      </c>
    </row>
    <row r="1637">
      <c r="A1637" t="s">
        <v>165</v>
      </c>
      <c r="B1637" t="s">
        <v>165</v>
      </c>
      <c r="C1637" t="s">
        <v>165</v>
      </c>
      <c r="E1637" t="s">
        <v>165</v>
      </c>
      <c r="F1637" t="s">
        <v>165</v>
      </c>
      <c r="J1637">
        <v>0.0</v>
      </c>
      <c r="L1637" t="s">
        <v>165</v>
      </c>
      <c r="M1637" t="s">
        <v>165</v>
      </c>
      <c r="N1637" t="s">
        <v>165</v>
      </c>
      <c r="P1637" t="s">
        <v>165</v>
      </c>
      <c r="Q1637" t="s">
        <v>165</v>
      </c>
      <c r="U1637">
        <v>0.0</v>
      </c>
    </row>
    <row r="1638">
      <c r="A1638" t="s">
        <v>165</v>
      </c>
      <c r="B1638" t="s">
        <v>165</v>
      </c>
      <c r="C1638" t="s">
        <v>165</v>
      </c>
      <c r="E1638" t="s">
        <v>165</v>
      </c>
      <c r="F1638" t="s">
        <v>165</v>
      </c>
      <c r="J1638">
        <v>0.0</v>
      </c>
      <c r="L1638" t="s">
        <v>165</v>
      </c>
      <c r="M1638" t="s">
        <v>165</v>
      </c>
      <c r="N1638" t="s">
        <v>165</v>
      </c>
      <c r="P1638" t="s">
        <v>165</v>
      </c>
      <c r="Q1638" t="s">
        <v>165</v>
      </c>
      <c r="U1638">
        <v>0.0</v>
      </c>
    </row>
    <row r="1639">
      <c r="A1639" t="s">
        <v>165</v>
      </c>
      <c r="B1639" t="s">
        <v>165</v>
      </c>
      <c r="C1639" t="s">
        <v>165</v>
      </c>
      <c r="E1639" t="s">
        <v>165</v>
      </c>
      <c r="F1639" t="s">
        <v>165</v>
      </c>
      <c r="J1639">
        <v>0.0</v>
      </c>
      <c r="L1639" t="s">
        <v>165</v>
      </c>
      <c r="M1639" t="s">
        <v>165</v>
      </c>
      <c r="N1639" t="s">
        <v>165</v>
      </c>
      <c r="P1639" t="s">
        <v>165</v>
      </c>
      <c r="Q1639" t="s">
        <v>165</v>
      </c>
      <c r="U1639">
        <v>0.0</v>
      </c>
    </row>
    <row r="1640">
      <c r="A1640" t="s">
        <v>165</v>
      </c>
      <c r="B1640" t="s">
        <v>165</v>
      </c>
      <c r="C1640" t="s">
        <v>165</v>
      </c>
      <c r="E1640" t="s">
        <v>165</v>
      </c>
      <c r="F1640" t="s">
        <v>165</v>
      </c>
      <c r="J1640">
        <v>0.0</v>
      </c>
      <c r="L1640" t="s">
        <v>165</v>
      </c>
      <c r="M1640" t="s">
        <v>165</v>
      </c>
      <c r="N1640" t="s">
        <v>165</v>
      </c>
      <c r="P1640" t="s">
        <v>165</v>
      </c>
      <c r="Q1640" t="s">
        <v>165</v>
      </c>
      <c r="U1640">
        <v>0.0</v>
      </c>
    </row>
    <row r="1641">
      <c r="A1641" t="s">
        <v>165</v>
      </c>
      <c r="B1641" t="s">
        <v>165</v>
      </c>
      <c r="C1641" t="s">
        <v>165</v>
      </c>
      <c r="E1641" t="s">
        <v>165</v>
      </c>
      <c r="F1641" t="s">
        <v>165</v>
      </c>
      <c r="J1641">
        <v>0.0</v>
      </c>
      <c r="L1641" t="s">
        <v>165</v>
      </c>
      <c r="M1641" t="s">
        <v>165</v>
      </c>
      <c r="N1641" t="s">
        <v>165</v>
      </c>
      <c r="P1641" t="s">
        <v>165</v>
      </c>
      <c r="Q1641" t="s">
        <v>165</v>
      </c>
      <c r="U1641">
        <v>0.0</v>
      </c>
    </row>
    <row r="1642">
      <c r="A1642" t="s">
        <v>165</v>
      </c>
      <c r="B1642" t="s">
        <v>165</v>
      </c>
      <c r="C1642" t="s">
        <v>165</v>
      </c>
      <c r="E1642" t="s">
        <v>165</v>
      </c>
      <c r="F1642" t="s">
        <v>165</v>
      </c>
      <c r="J1642">
        <v>0.0</v>
      </c>
      <c r="L1642" t="s">
        <v>165</v>
      </c>
      <c r="M1642" t="s">
        <v>165</v>
      </c>
      <c r="N1642" t="s">
        <v>165</v>
      </c>
      <c r="P1642" t="s">
        <v>165</v>
      </c>
      <c r="Q1642" t="s">
        <v>165</v>
      </c>
      <c r="U1642">
        <v>0.0</v>
      </c>
    </row>
    <row r="1643">
      <c r="A1643" t="s">
        <v>165</v>
      </c>
      <c r="B1643" t="s">
        <v>165</v>
      </c>
      <c r="C1643" t="s">
        <v>165</v>
      </c>
      <c r="E1643" t="s">
        <v>165</v>
      </c>
      <c r="F1643" t="s">
        <v>165</v>
      </c>
      <c r="J1643">
        <v>0.0</v>
      </c>
      <c r="L1643" t="s">
        <v>165</v>
      </c>
      <c r="M1643" t="s">
        <v>165</v>
      </c>
      <c r="N1643" t="s">
        <v>165</v>
      </c>
      <c r="P1643" t="s">
        <v>165</v>
      </c>
      <c r="Q1643" t="s">
        <v>165</v>
      </c>
      <c r="U1643">
        <v>0.0</v>
      </c>
    </row>
    <row r="1644">
      <c r="A1644" t="s">
        <v>165</v>
      </c>
      <c r="B1644" t="s">
        <v>165</v>
      </c>
      <c r="C1644" t="s">
        <v>165</v>
      </c>
      <c r="E1644" t="s">
        <v>165</v>
      </c>
      <c r="F1644" t="s">
        <v>165</v>
      </c>
      <c r="J1644">
        <v>0.0</v>
      </c>
      <c r="L1644" t="s">
        <v>165</v>
      </c>
      <c r="M1644" t="s">
        <v>165</v>
      </c>
      <c r="N1644" t="s">
        <v>165</v>
      </c>
      <c r="P1644" t="s">
        <v>165</v>
      </c>
      <c r="Q1644" t="s">
        <v>165</v>
      </c>
      <c r="U1644">
        <v>0.0</v>
      </c>
    </row>
    <row r="1645">
      <c r="A1645" t="s">
        <v>165</v>
      </c>
      <c r="B1645" t="s">
        <v>165</v>
      </c>
      <c r="C1645" t="s">
        <v>165</v>
      </c>
      <c r="E1645" t="s">
        <v>165</v>
      </c>
      <c r="F1645" t="s">
        <v>165</v>
      </c>
      <c r="J1645">
        <v>0.0</v>
      </c>
      <c r="L1645" t="s">
        <v>165</v>
      </c>
      <c r="M1645" t="s">
        <v>165</v>
      </c>
      <c r="N1645" t="s">
        <v>165</v>
      </c>
      <c r="P1645" t="s">
        <v>165</v>
      </c>
      <c r="Q1645" t="s">
        <v>165</v>
      </c>
      <c r="U1645">
        <v>0.0</v>
      </c>
    </row>
    <row r="1646">
      <c r="A1646" t="s">
        <v>165</v>
      </c>
      <c r="B1646" t="s">
        <v>165</v>
      </c>
      <c r="C1646" t="s">
        <v>165</v>
      </c>
      <c r="E1646" t="s">
        <v>165</v>
      </c>
      <c r="F1646" t="s">
        <v>165</v>
      </c>
      <c r="J1646">
        <v>0.0</v>
      </c>
      <c r="L1646" t="s">
        <v>165</v>
      </c>
      <c r="M1646" t="s">
        <v>165</v>
      </c>
      <c r="N1646" t="s">
        <v>165</v>
      </c>
      <c r="P1646" t="s">
        <v>165</v>
      </c>
      <c r="Q1646" t="s">
        <v>165</v>
      </c>
      <c r="U1646">
        <v>0.0</v>
      </c>
    </row>
    <row r="1647">
      <c r="A1647" t="s">
        <v>165</v>
      </c>
      <c r="B1647" t="s">
        <v>165</v>
      </c>
      <c r="C1647" t="s">
        <v>165</v>
      </c>
      <c r="E1647" t="s">
        <v>165</v>
      </c>
      <c r="F1647" t="s">
        <v>165</v>
      </c>
      <c r="J1647">
        <v>0.0</v>
      </c>
      <c r="L1647" t="s">
        <v>165</v>
      </c>
      <c r="M1647" t="s">
        <v>165</v>
      </c>
      <c r="N1647" t="s">
        <v>165</v>
      </c>
      <c r="P1647" t="s">
        <v>165</v>
      </c>
      <c r="Q1647" t="s">
        <v>165</v>
      </c>
      <c r="U1647">
        <v>0.0</v>
      </c>
    </row>
    <row r="1648">
      <c r="A1648" t="s">
        <v>165</v>
      </c>
      <c r="B1648" t="s">
        <v>165</v>
      </c>
      <c r="C1648" t="s">
        <v>165</v>
      </c>
      <c r="E1648" t="s">
        <v>165</v>
      </c>
      <c r="F1648" t="s">
        <v>165</v>
      </c>
      <c r="J1648">
        <v>0.0</v>
      </c>
      <c r="L1648" t="s">
        <v>165</v>
      </c>
      <c r="M1648" t="s">
        <v>165</v>
      </c>
      <c r="N1648" t="s">
        <v>165</v>
      </c>
      <c r="P1648" t="s">
        <v>165</v>
      </c>
      <c r="Q1648" t="s">
        <v>165</v>
      </c>
      <c r="U1648">
        <v>0.0</v>
      </c>
    </row>
    <row r="1649">
      <c r="A1649" t="s">
        <v>165</v>
      </c>
      <c r="B1649" t="s">
        <v>165</v>
      </c>
      <c r="C1649" t="s">
        <v>165</v>
      </c>
      <c r="E1649" t="s">
        <v>165</v>
      </c>
      <c r="F1649" t="s">
        <v>165</v>
      </c>
      <c r="J1649">
        <v>0.0</v>
      </c>
      <c r="L1649" t="s">
        <v>165</v>
      </c>
      <c r="M1649" t="s">
        <v>165</v>
      </c>
      <c r="N1649" t="s">
        <v>165</v>
      </c>
      <c r="P1649" t="s">
        <v>165</v>
      </c>
      <c r="Q1649" t="s">
        <v>165</v>
      </c>
      <c r="U1649">
        <v>0.0</v>
      </c>
    </row>
    <row r="1650">
      <c r="A1650" t="s">
        <v>165</v>
      </c>
      <c r="B1650" t="s">
        <v>165</v>
      </c>
      <c r="C1650" t="s">
        <v>165</v>
      </c>
      <c r="E1650" t="s">
        <v>165</v>
      </c>
      <c r="F1650" t="s">
        <v>165</v>
      </c>
      <c r="J1650">
        <v>0.0</v>
      </c>
      <c r="L1650" t="s">
        <v>165</v>
      </c>
      <c r="M1650" t="s">
        <v>165</v>
      </c>
      <c r="N1650" t="s">
        <v>165</v>
      </c>
      <c r="P1650" t="s">
        <v>165</v>
      </c>
      <c r="Q1650" t="s">
        <v>165</v>
      </c>
      <c r="U1650">
        <v>0.0</v>
      </c>
    </row>
    <row r="1651">
      <c r="A1651" t="s">
        <v>165</v>
      </c>
      <c r="B1651" t="s">
        <v>165</v>
      </c>
      <c r="C1651" t="s">
        <v>165</v>
      </c>
      <c r="E1651" t="s">
        <v>165</v>
      </c>
      <c r="F1651" t="s">
        <v>165</v>
      </c>
      <c r="J1651">
        <v>0.0</v>
      </c>
      <c r="L1651" t="s">
        <v>165</v>
      </c>
      <c r="M1651" t="s">
        <v>165</v>
      </c>
      <c r="N1651" t="s">
        <v>165</v>
      </c>
      <c r="P1651" t="s">
        <v>165</v>
      </c>
      <c r="Q1651" t="s">
        <v>165</v>
      </c>
      <c r="U1651">
        <v>0.0</v>
      </c>
    </row>
    <row r="1652">
      <c r="A1652" t="s">
        <v>165</v>
      </c>
      <c r="B1652" t="s">
        <v>165</v>
      </c>
      <c r="C1652" t="s">
        <v>165</v>
      </c>
      <c r="E1652" t="s">
        <v>165</v>
      </c>
      <c r="F1652" t="s">
        <v>165</v>
      </c>
      <c r="J1652">
        <v>0.0</v>
      </c>
      <c r="L1652" t="s">
        <v>165</v>
      </c>
      <c r="M1652" t="s">
        <v>165</v>
      </c>
      <c r="N1652" t="s">
        <v>165</v>
      </c>
      <c r="P1652" t="s">
        <v>165</v>
      </c>
      <c r="Q1652" t="s">
        <v>165</v>
      </c>
      <c r="U1652">
        <v>0.0</v>
      </c>
    </row>
    <row r="1653">
      <c r="A1653" t="s">
        <v>165</v>
      </c>
      <c r="B1653" t="s">
        <v>165</v>
      </c>
      <c r="C1653" t="s">
        <v>165</v>
      </c>
      <c r="E1653" t="s">
        <v>165</v>
      </c>
      <c r="F1653" t="s">
        <v>165</v>
      </c>
      <c r="J1653">
        <v>0.0</v>
      </c>
      <c r="L1653" t="s">
        <v>165</v>
      </c>
      <c r="M1653" t="s">
        <v>165</v>
      </c>
      <c r="N1653" t="s">
        <v>165</v>
      </c>
      <c r="P1653" t="s">
        <v>165</v>
      </c>
      <c r="Q1653" t="s">
        <v>165</v>
      </c>
      <c r="U1653">
        <v>0.0</v>
      </c>
    </row>
    <row r="1654">
      <c r="A1654" t="s">
        <v>165</v>
      </c>
      <c r="B1654" t="s">
        <v>165</v>
      </c>
      <c r="C1654" t="s">
        <v>165</v>
      </c>
      <c r="E1654" t="s">
        <v>165</v>
      </c>
      <c r="F1654" t="s">
        <v>165</v>
      </c>
      <c r="J1654">
        <v>0.0</v>
      </c>
      <c r="L1654" t="s">
        <v>165</v>
      </c>
      <c r="M1654" t="s">
        <v>165</v>
      </c>
      <c r="N1654" t="s">
        <v>165</v>
      </c>
      <c r="P1654" t="s">
        <v>165</v>
      </c>
      <c r="Q1654" t="s">
        <v>165</v>
      </c>
      <c r="U1654">
        <v>0.0</v>
      </c>
    </row>
    <row r="1655">
      <c r="A1655" t="s">
        <v>165</v>
      </c>
      <c r="B1655" t="s">
        <v>165</v>
      </c>
      <c r="C1655" t="s">
        <v>165</v>
      </c>
      <c r="E1655" t="s">
        <v>165</v>
      </c>
      <c r="F1655" t="s">
        <v>165</v>
      </c>
      <c r="J1655">
        <v>0.0</v>
      </c>
      <c r="L1655" t="s">
        <v>165</v>
      </c>
      <c r="M1655" t="s">
        <v>165</v>
      </c>
      <c r="N1655" t="s">
        <v>165</v>
      </c>
      <c r="P1655" t="s">
        <v>165</v>
      </c>
      <c r="Q1655" t="s">
        <v>165</v>
      </c>
      <c r="U1655">
        <v>0.0</v>
      </c>
    </row>
    <row r="1656">
      <c r="A1656" t="s">
        <v>165</v>
      </c>
      <c r="B1656" t="s">
        <v>165</v>
      </c>
      <c r="C1656" t="s">
        <v>165</v>
      </c>
      <c r="E1656" t="s">
        <v>165</v>
      </c>
      <c r="F1656" t="s">
        <v>165</v>
      </c>
      <c r="J1656">
        <v>0.0</v>
      </c>
      <c r="L1656" t="s">
        <v>165</v>
      </c>
      <c r="M1656" t="s">
        <v>165</v>
      </c>
      <c r="N1656" t="s">
        <v>165</v>
      </c>
      <c r="P1656" t="s">
        <v>165</v>
      </c>
      <c r="Q1656" t="s">
        <v>165</v>
      </c>
      <c r="U1656">
        <v>0.0</v>
      </c>
    </row>
    <row r="1657">
      <c r="A1657" t="s">
        <v>165</v>
      </c>
      <c r="B1657" t="s">
        <v>165</v>
      </c>
      <c r="C1657" t="s">
        <v>165</v>
      </c>
      <c r="E1657" t="s">
        <v>165</v>
      </c>
      <c r="F1657" t="s">
        <v>165</v>
      </c>
      <c r="J1657">
        <v>0.0</v>
      </c>
      <c r="L1657" t="s">
        <v>165</v>
      </c>
      <c r="M1657" t="s">
        <v>165</v>
      </c>
      <c r="N1657" t="s">
        <v>165</v>
      </c>
      <c r="P1657" t="s">
        <v>165</v>
      </c>
      <c r="Q1657" t="s">
        <v>165</v>
      </c>
      <c r="U1657">
        <v>0.0</v>
      </c>
    </row>
    <row r="1658">
      <c r="A1658" t="s">
        <v>165</v>
      </c>
      <c r="B1658" t="s">
        <v>165</v>
      </c>
      <c r="C1658" t="s">
        <v>165</v>
      </c>
      <c r="E1658" t="s">
        <v>165</v>
      </c>
      <c r="F1658" t="s">
        <v>165</v>
      </c>
      <c r="J1658">
        <v>0.0</v>
      </c>
      <c r="L1658" t="s">
        <v>165</v>
      </c>
      <c r="M1658" t="s">
        <v>165</v>
      </c>
      <c r="N1658" t="s">
        <v>165</v>
      </c>
      <c r="P1658" t="s">
        <v>165</v>
      </c>
      <c r="Q1658" t="s">
        <v>165</v>
      </c>
      <c r="U1658">
        <v>0.0</v>
      </c>
    </row>
    <row r="1659">
      <c r="A1659" t="s">
        <v>165</v>
      </c>
      <c r="B1659" t="s">
        <v>165</v>
      </c>
      <c r="C1659" t="s">
        <v>165</v>
      </c>
      <c r="E1659" t="s">
        <v>165</v>
      </c>
      <c r="F1659" t="s">
        <v>165</v>
      </c>
      <c r="J1659">
        <v>0.0</v>
      </c>
      <c r="L1659" t="s">
        <v>165</v>
      </c>
      <c r="M1659" t="s">
        <v>165</v>
      </c>
      <c r="N1659" t="s">
        <v>165</v>
      </c>
      <c r="P1659" t="s">
        <v>165</v>
      </c>
      <c r="Q1659" t="s">
        <v>165</v>
      </c>
      <c r="U1659">
        <v>0.0</v>
      </c>
    </row>
    <row r="1660">
      <c r="A1660" t="s">
        <v>165</v>
      </c>
      <c r="B1660" t="s">
        <v>165</v>
      </c>
      <c r="C1660" t="s">
        <v>165</v>
      </c>
      <c r="E1660" t="s">
        <v>165</v>
      </c>
      <c r="F1660" t="s">
        <v>165</v>
      </c>
      <c r="J1660">
        <v>0.0</v>
      </c>
      <c r="L1660" t="s">
        <v>165</v>
      </c>
      <c r="M1660" t="s">
        <v>165</v>
      </c>
      <c r="N1660" t="s">
        <v>165</v>
      </c>
      <c r="P1660" t="s">
        <v>165</v>
      </c>
      <c r="Q1660" t="s">
        <v>165</v>
      </c>
      <c r="U1660">
        <v>0.0</v>
      </c>
    </row>
    <row r="1661">
      <c r="A1661" t="s">
        <v>165</v>
      </c>
      <c r="B1661" t="s">
        <v>165</v>
      </c>
      <c r="C1661" t="s">
        <v>165</v>
      </c>
      <c r="E1661" t="s">
        <v>165</v>
      </c>
      <c r="F1661" t="s">
        <v>165</v>
      </c>
      <c r="J1661">
        <v>0.0</v>
      </c>
      <c r="L1661" t="s">
        <v>165</v>
      </c>
      <c r="M1661" t="s">
        <v>165</v>
      </c>
      <c r="N1661" t="s">
        <v>165</v>
      </c>
      <c r="P1661" t="s">
        <v>165</v>
      </c>
      <c r="Q1661" t="s">
        <v>165</v>
      </c>
      <c r="U1661">
        <v>0.0</v>
      </c>
    </row>
    <row r="1662">
      <c r="A1662" t="s">
        <v>165</v>
      </c>
      <c r="B1662" t="s">
        <v>165</v>
      </c>
      <c r="C1662" t="s">
        <v>165</v>
      </c>
      <c r="E1662" t="s">
        <v>165</v>
      </c>
      <c r="F1662" t="s">
        <v>165</v>
      </c>
      <c r="J1662">
        <v>0.0</v>
      </c>
      <c r="L1662" t="s">
        <v>165</v>
      </c>
      <c r="M1662" t="s">
        <v>165</v>
      </c>
      <c r="N1662" t="s">
        <v>165</v>
      </c>
      <c r="P1662" t="s">
        <v>165</v>
      </c>
      <c r="Q1662" t="s">
        <v>165</v>
      </c>
      <c r="U1662">
        <v>0.0</v>
      </c>
    </row>
    <row r="1663">
      <c r="A1663" t="s">
        <v>165</v>
      </c>
      <c r="B1663" t="s">
        <v>165</v>
      </c>
      <c r="C1663" t="s">
        <v>165</v>
      </c>
      <c r="E1663" t="s">
        <v>165</v>
      </c>
      <c r="F1663" t="s">
        <v>165</v>
      </c>
      <c r="J1663">
        <v>0.0</v>
      </c>
      <c r="L1663" t="s">
        <v>165</v>
      </c>
      <c r="M1663" t="s">
        <v>165</v>
      </c>
      <c r="N1663" t="s">
        <v>165</v>
      </c>
      <c r="P1663" t="s">
        <v>165</v>
      </c>
      <c r="Q1663" t="s">
        <v>165</v>
      </c>
      <c r="U1663">
        <v>0.0</v>
      </c>
    </row>
    <row r="1664">
      <c r="A1664" t="s">
        <v>165</v>
      </c>
      <c r="B1664" t="s">
        <v>165</v>
      </c>
      <c r="C1664" t="s">
        <v>165</v>
      </c>
      <c r="E1664" t="s">
        <v>165</v>
      </c>
      <c r="F1664" t="s">
        <v>165</v>
      </c>
      <c r="J1664">
        <v>0.0</v>
      </c>
      <c r="L1664" t="s">
        <v>165</v>
      </c>
      <c r="M1664" t="s">
        <v>165</v>
      </c>
      <c r="N1664" t="s">
        <v>165</v>
      </c>
      <c r="P1664" t="s">
        <v>165</v>
      </c>
      <c r="Q1664" t="s">
        <v>165</v>
      </c>
      <c r="U1664">
        <v>0.0</v>
      </c>
    </row>
    <row r="1665">
      <c r="A1665" t="s">
        <v>165</v>
      </c>
      <c r="B1665" t="s">
        <v>165</v>
      </c>
      <c r="C1665" t="s">
        <v>165</v>
      </c>
      <c r="E1665" t="s">
        <v>165</v>
      </c>
      <c r="F1665" t="s">
        <v>165</v>
      </c>
      <c r="J1665">
        <v>0.0</v>
      </c>
      <c r="L1665" t="s">
        <v>165</v>
      </c>
      <c r="M1665" t="s">
        <v>165</v>
      </c>
      <c r="N1665" t="s">
        <v>165</v>
      </c>
      <c r="P1665" t="s">
        <v>165</v>
      </c>
      <c r="Q1665" t="s">
        <v>165</v>
      </c>
      <c r="U1665">
        <v>0.0</v>
      </c>
    </row>
    <row r="1666">
      <c r="A1666" t="s">
        <v>165</v>
      </c>
      <c r="B1666" t="s">
        <v>165</v>
      </c>
      <c r="C1666" t="s">
        <v>165</v>
      </c>
      <c r="E1666" t="s">
        <v>165</v>
      </c>
      <c r="F1666" t="s">
        <v>165</v>
      </c>
      <c r="J1666">
        <v>0.0</v>
      </c>
      <c r="L1666" t="s">
        <v>165</v>
      </c>
      <c r="M1666" t="s">
        <v>165</v>
      </c>
      <c r="N1666" t="s">
        <v>165</v>
      </c>
      <c r="P1666" t="s">
        <v>165</v>
      </c>
      <c r="Q1666" t="s">
        <v>165</v>
      </c>
      <c r="U1666">
        <v>0.0</v>
      </c>
    </row>
    <row r="1667">
      <c r="A1667" t="s">
        <v>165</v>
      </c>
      <c r="B1667" t="s">
        <v>165</v>
      </c>
      <c r="C1667" t="s">
        <v>165</v>
      </c>
      <c r="E1667" t="s">
        <v>165</v>
      </c>
      <c r="F1667" t="s">
        <v>165</v>
      </c>
      <c r="J1667">
        <v>0.0</v>
      </c>
      <c r="L1667" t="s">
        <v>165</v>
      </c>
      <c r="M1667" t="s">
        <v>165</v>
      </c>
      <c r="N1667" t="s">
        <v>165</v>
      </c>
      <c r="P1667" t="s">
        <v>165</v>
      </c>
      <c r="Q1667" t="s">
        <v>165</v>
      </c>
      <c r="U1667">
        <v>0.0</v>
      </c>
    </row>
    <row r="1668">
      <c r="A1668" t="s">
        <v>165</v>
      </c>
      <c r="B1668" t="s">
        <v>165</v>
      </c>
      <c r="C1668" t="s">
        <v>165</v>
      </c>
      <c r="E1668" t="s">
        <v>165</v>
      </c>
      <c r="F1668" t="s">
        <v>165</v>
      </c>
      <c r="J1668">
        <v>0.0</v>
      </c>
      <c r="L1668" t="s">
        <v>165</v>
      </c>
      <c r="M1668" t="s">
        <v>165</v>
      </c>
      <c r="N1668" t="s">
        <v>165</v>
      </c>
      <c r="P1668" t="s">
        <v>165</v>
      </c>
      <c r="Q1668" t="s">
        <v>165</v>
      </c>
      <c r="U1668">
        <v>0.0</v>
      </c>
    </row>
    <row r="1669">
      <c r="A1669" t="s">
        <v>165</v>
      </c>
      <c r="B1669" t="s">
        <v>165</v>
      </c>
      <c r="C1669" t="s">
        <v>165</v>
      </c>
      <c r="E1669" t="s">
        <v>165</v>
      </c>
      <c r="F1669" t="s">
        <v>165</v>
      </c>
      <c r="J1669">
        <v>0.0</v>
      </c>
      <c r="L1669" t="s">
        <v>165</v>
      </c>
      <c r="M1669" t="s">
        <v>165</v>
      </c>
      <c r="N1669" t="s">
        <v>165</v>
      </c>
      <c r="P1669" t="s">
        <v>165</v>
      </c>
      <c r="Q1669" t="s">
        <v>165</v>
      </c>
      <c r="U1669">
        <v>0.0</v>
      </c>
    </row>
    <row r="1670">
      <c r="A1670" t="s">
        <v>165</v>
      </c>
      <c r="B1670" t="s">
        <v>165</v>
      </c>
      <c r="C1670" t="s">
        <v>165</v>
      </c>
      <c r="E1670" t="s">
        <v>165</v>
      </c>
      <c r="F1670" t="s">
        <v>165</v>
      </c>
      <c r="J1670">
        <v>0.0</v>
      </c>
      <c r="L1670" t="s">
        <v>165</v>
      </c>
      <c r="M1670" t="s">
        <v>165</v>
      </c>
      <c r="N1670" t="s">
        <v>165</v>
      </c>
      <c r="P1670" t="s">
        <v>165</v>
      </c>
      <c r="Q1670" t="s">
        <v>165</v>
      </c>
      <c r="U1670">
        <v>0.0</v>
      </c>
    </row>
    <row r="1671">
      <c r="A1671" t="s">
        <v>165</v>
      </c>
      <c r="B1671" t="s">
        <v>165</v>
      </c>
      <c r="C1671" t="s">
        <v>165</v>
      </c>
      <c r="E1671" t="s">
        <v>165</v>
      </c>
      <c r="F1671" t="s">
        <v>165</v>
      </c>
      <c r="J1671">
        <v>0.0</v>
      </c>
      <c r="L1671" t="s">
        <v>165</v>
      </c>
      <c r="M1671" t="s">
        <v>165</v>
      </c>
      <c r="N1671" t="s">
        <v>165</v>
      </c>
      <c r="P1671" t="s">
        <v>165</v>
      </c>
      <c r="Q1671" t="s">
        <v>165</v>
      </c>
      <c r="U1671">
        <v>0.0</v>
      </c>
    </row>
    <row r="1672">
      <c r="A1672" t="s">
        <v>165</v>
      </c>
      <c r="B1672" t="s">
        <v>165</v>
      </c>
      <c r="C1672" t="s">
        <v>165</v>
      </c>
      <c r="E1672" t="s">
        <v>165</v>
      </c>
      <c r="F1672" t="s">
        <v>165</v>
      </c>
      <c r="J1672">
        <v>0.0</v>
      </c>
      <c r="L1672" t="s">
        <v>165</v>
      </c>
      <c r="M1672" t="s">
        <v>165</v>
      </c>
      <c r="N1672" t="s">
        <v>165</v>
      </c>
      <c r="P1672" t="s">
        <v>165</v>
      </c>
      <c r="Q1672" t="s">
        <v>165</v>
      </c>
      <c r="U1672">
        <v>0.0</v>
      </c>
    </row>
    <row r="1673">
      <c r="A1673" t="s">
        <v>165</v>
      </c>
      <c r="B1673" t="s">
        <v>165</v>
      </c>
      <c r="C1673" t="s">
        <v>165</v>
      </c>
      <c r="E1673" t="s">
        <v>165</v>
      </c>
      <c r="F1673" t="s">
        <v>165</v>
      </c>
      <c r="J1673">
        <v>0.0</v>
      </c>
      <c r="L1673" t="s">
        <v>165</v>
      </c>
      <c r="M1673" t="s">
        <v>165</v>
      </c>
      <c r="N1673" t="s">
        <v>165</v>
      </c>
      <c r="P1673" t="s">
        <v>165</v>
      </c>
      <c r="Q1673" t="s">
        <v>165</v>
      </c>
      <c r="U1673">
        <v>0.0</v>
      </c>
    </row>
    <row r="1674">
      <c r="A1674" t="s">
        <v>165</v>
      </c>
      <c r="B1674" t="s">
        <v>165</v>
      </c>
      <c r="C1674" t="s">
        <v>165</v>
      </c>
      <c r="E1674" t="s">
        <v>165</v>
      </c>
      <c r="F1674" t="s">
        <v>165</v>
      </c>
      <c r="J1674">
        <v>0.0</v>
      </c>
      <c r="L1674" t="s">
        <v>165</v>
      </c>
      <c r="M1674" t="s">
        <v>165</v>
      </c>
      <c r="N1674" t="s">
        <v>165</v>
      </c>
      <c r="P1674" t="s">
        <v>165</v>
      </c>
      <c r="Q1674" t="s">
        <v>165</v>
      </c>
      <c r="U1674">
        <v>0.0</v>
      </c>
    </row>
    <row r="1675">
      <c r="A1675" t="s">
        <v>165</v>
      </c>
      <c r="B1675" t="s">
        <v>165</v>
      </c>
      <c r="C1675" t="s">
        <v>165</v>
      </c>
      <c r="E1675" t="s">
        <v>165</v>
      </c>
      <c r="F1675" t="s">
        <v>165</v>
      </c>
      <c r="J1675">
        <v>0.0</v>
      </c>
      <c r="L1675" t="s">
        <v>165</v>
      </c>
      <c r="M1675" t="s">
        <v>165</v>
      </c>
      <c r="N1675" t="s">
        <v>165</v>
      </c>
      <c r="P1675" t="s">
        <v>165</v>
      </c>
      <c r="Q1675" t="s">
        <v>165</v>
      </c>
      <c r="U1675">
        <v>0.0</v>
      </c>
    </row>
    <row r="1676">
      <c r="A1676" t="s">
        <v>165</v>
      </c>
      <c r="B1676" t="s">
        <v>165</v>
      </c>
      <c r="C1676" t="s">
        <v>165</v>
      </c>
      <c r="E1676" t="s">
        <v>165</v>
      </c>
      <c r="F1676" t="s">
        <v>165</v>
      </c>
      <c r="J1676">
        <v>0.0</v>
      </c>
      <c r="L1676" t="s">
        <v>165</v>
      </c>
      <c r="M1676" t="s">
        <v>165</v>
      </c>
      <c r="N1676" t="s">
        <v>165</v>
      </c>
      <c r="P1676" t="s">
        <v>165</v>
      </c>
      <c r="Q1676" t="s">
        <v>165</v>
      </c>
      <c r="U1676">
        <v>0.0</v>
      </c>
    </row>
    <row r="1677">
      <c r="A1677" t="s">
        <v>165</v>
      </c>
      <c r="B1677" t="s">
        <v>165</v>
      </c>
      <c r="C1677" t="s">
        <v>165</v>
      </c>
      <c r="E1677" t="s">
        <v>165</v>
      </c>
      <c r="F1677" t="s">
        <v>165</v>
      </c>
      <c r="J1677">
        <v>0.0</v>
      </c>
      <c r="L1677" t="s">
        <v>165</v>
      </c>
      <c r="M1677" t="s">
        <v>165</v>
      </c>
      <c r="N1677" t="s">
        <v>165</v>
      </c>
      <c r="P1677" t="s">
        <v>165</v>
      </c>
      <c r="Q1677" t="s">
        <v>165</v>
      </c>
      <c r="U1677">
        <v>0.0</v>
      </c>
    </row>
    <row r="1678">
      <c r="A1678" t="s">
        <v>165</v>
      </c>
      <c r="B1678" t="s">
        <v>165</v>
      </c>
      <c r="C1678" t="s">
        <v>165</v>
      </c>
      <c r="E1678" t="s">
        <v>165</v>
      </c>
      <c r="F1678" t="s">
        <v>165</v>
      </c>
      <c r="J1678">
        <v>0.0</v>
      </c>
      <c r="L1678" t="s">
        <v>165</v>
      </c>
      <c r="M1678" t="s">
        <v>165</v>
      </c>
      <c r="N1678" t="s">
        <v>165</v>
      </c>
      <c r="P1678" t="s">
        <v>165</v>
      </c>
      <c r="Q1678" t="s">
        <v>165</v>
      </c>
      <c r="U1678">
        <v>0.0</v>
      </c>
    </row>
    <row r="1679">
      <c r="A1679" t="s">
        <v>165</v>
      </c>
      <c r="B1679" t="s">
        <v>165</v>
      </c>
      <c r="C1679" t="s">
        <v>165</v>
      </c>
      <c r="E1679" t="s">
        <v>165</v>
      </c>
      <c r="F1679" t="s">
        <v>165</v>
      </c>
      <c r="J1679">
        <v>0.0</v>
      </c>
      <c r="L1679" t="s">
        <v>165</v>
      </c>
      <c r="M1679" t="s">
        <v>165</v>
      </c>
      <c r="N1679" t="s">
        <v>165</v>
      </c>
      <c r="P1679" t="s">
        <v>165</v>
      </c>
      <c r="Q1679" t="s">
        <v>165</v>
      </c>
      <c r="U1679">
        <v>0.0</v>
      </c>
    </row>
    <row r="1680">
      <c r="A1680" t="s">
        <v>165</v>
      </c>
      <c r="B1680" t="s">
        <v>165</v>
      </c>
      <c r="C1680" t="s">
        <v>165</v>
      </c>
      <c r="E1680" t="s">
        <v>165</v>
      </c>
      <c r="F1680" t="s">
        <v>165</v>
      </c>
      <c r="J1680">
        <v>0.0</v>
      </c>
      <c r="L1680" t="s">
        <v>165</v>
      </c>
      <c r="M1680" t="s">
        <v>165</v>
      </c>
      <c r="N1680" t="s">
        <v>165</v>
      </c>
      <c r="P1680" t="s">
        <v>165</v>
      </c>
      <c r="Q1680" t="s">
        <v>165</v>
      </c>
      <c r="U1680">
        <v>0.0</v>
      </c>
    </row>
    <row r="1681">
      <c r="A1681" t="s">
        <v>165</v>
      </c>
      <c r="B1681" t="s">
        <v>165</v>
      </c>
      <c r="C1681" t="s">
        <v>165</v>
      </c>
      <c r="E1681" t="s">
        <v>165</v>
      </c>
      <c r="F1681" t="s">
        <v>165</v>
      </c>
      <c r="J1681">
        <v>0.0</v>
      </c>
      <c r="L1681" t="s">
        <v>165</v>
      </c>
      <c r="M1681" t="s">
        <v>165</v>
      </c>
      <c r="N1681" t="s">
        <v>165</v>
      </c>
      <c r="P1681" t="s">
        <v>165</v>
      </c>
      <c r="Q1681" t="s">
        <v>165</v>
      </c>
      <c r="U1681">
        <v>0.0</v>
      </c>
    </row>
    <row r="1682">
      <c r="A1682" t="s">
        <v>165</v>
      </c>
      <c r="B1682" t="s">
        <v>165</v>
      </c>
      <c r="C1682" t="s">
        <v>165</v>
      </c>
      <c r="E1682" t="s">
        <v>165</v>
      </c>
      <c r="F1682" t="s">
        <v>165</v>
      </c>
      <c r="J1682">
        <v>0.0</v>
      </c>
      <c r="L1682" t="s">
        <v>165</v>
      </c>
      <c r="M1682" t="s">
        <v>165</v>
      </c>
      <c r="N1682" t="s">
        <v>165</v>
      </c>
      <c r="P1682" t="s">
        <v>165</v>
      </c>
      <c r="Q1682" t="s">
        <v>165</v>
      </c>
      <c r="U1682">
        <v>0.0</v>
      </c>
    </row>
    <row r="1683">
      <c r="A1683" t="s">
        <v>165</v>
      </c>
      <c r="B1683" t="s">
        <v>165</v>
      </c>
      <c r="C1683" t="s">
        <v>165</v>
      </c>
      <c r="E1683" t="s">
        <v>165</v>
      </c>
      <c r="F1683" t="s">
        <v>165</v>
      </c>
      <c r="J1683">
        <v>0.0</v>
      </c>
      <c r="L1683" t="s">
        <v>165</v>
      </c>
      <c r="M1683" t="s">
        <v>165</v>
      </c>
      <c r="N1683" t="s">
        <v>165</v>
      </c>
      <c r="P1683" t="s">
        <v>165</v>
      </c>
      <c r="Q1683" t="s">
        <v>165</v>
      </c>
      <c r="U1683">
        <v>0.0</v>
      </c>
    </row>
    <row r="1684">
      <c r="A1684" t="s">
        <v>165</v>
      </c>
      <c r="B1684" t="s">
        <v>165</v>
      </c>
      <c r="C1684" t="s">
        <v>165</v>
      </c>
      <c r="E1684" t="s">
        <v>165</v>
      </c>
      <c r="F1684" t="s">
        <v>165</v>
      </c>
      <c r="J1684">
        <v>0.0</v>
      </c>
      <c r="L1684" t="s">
        <v>165</v>
      </c>
      <c r="M1684" t="s">
        <v>165</v>
      </c>
      <c r="N1684" t="s">
        <v>165</v>
      </c>
      <c r="P1684" t="s">
        <v>165</v>
      </c>
      <c r="Q1684" t="s">
        <v>165</v>
      </c>
      <c r="U1684">
        <v>0.0</v>
      </c>
    </row>
    <row r="1685">
      <c r="A1685" t="s">
        <v>165</v>
      </c>
      <c r="B1685" t="s">
        <v>165</v>
      </c>
      <c r="C1685" t="s">
        <v>165</v>
      </c>
      <c r="E1685" t="s">
        <v>165</v>
      </c>
      <c r="F1685" t="s">
        <v>165</v>
      </c>
      <c r="J1685">
        <v>0.0</v>
      </c>
      <c r="L1685" t="s">
        <v>165</v>
      </c>
      <c r="M1685" t="s">
        <v>165</v>
      </c>
      <c r="N1685" t="s">
        <v>165</v>
      </c>
      <c r="P1685" t="s">
        <v>165</v>
      </c>
      <c r="Q1685" t="s">
        <v>165</v>
      </c>
      <c r="U1685">
        <v>0.0</v>
      </c>
    </row>
    <row r="1686">
      <c r="A1686" t="s">
        <v>165</v>
      </c>
      <c r="B1686" t="s">
        <v>165</v>
      </c>
      <c r="C1686" t="s">
        <v>165</v>
      </c>
      <c r="E1686" t="s">
        <v>165</v>
      </c>
      <c r="F1686" t="s">
        <v>165</v>
      </c>
      <c r="J1686">
        <v>0.0</v>
      </c>
      <c r="L1686" t="s">
        <v>165</v>
      </c>
      <c r="M1686" t="s">
        <v>165</v>
      </c>
      <c r="N1686" t="s">
        <v>165</v>
      </c>
      <c r="P1686" t="s">
        <v>165</v>
      </c>
      <c r="Q1686" t="s">
        <v>165</v>
      </c>
      <c r="U1686">
        <v>0.0</v>
      </c>
    </row>
    <row r="1687">
      <c r="A1687" t="s">
        <v>165</v>
      </c>
      <c r="B1687" t="s">
        <v>165</v>
      </c>
      <c r="C1687" t="s">
        <v>165</v>
      </c>
      <c r="E1687" t="s">
        <v>165</v>
      </c>
      <c r="F1687" t="s">
        <v>165</v>
      </c>
      <c r="J1687">
        <v>0.0</v>
      </c>
      <c r="L1687" t="s">
        <v>165</v>
      </c>
      <c r="M1687" t="s">
        <v>165</v>
      </c>
      <c r="N1687" t="s">
        <v>165</v>
      </c>
      <c r="P1687" t="s">
        <v>165</v>
      </c>
      <c r="Q1687" t="s">
        <v>165</v>
      </c>
      <c r="U1687">
        <v>0.0</v>
      </c>
    </row>
    <row r="1688">
      <c r="A1688" t="s">
        <v>165</v>
      </c>
      <c r="B1688" t="s">
        <v>165</v>
      </c>
      <c r="C1688" t="s">
        <v>165</v>
      </c>
      <c r="E1688" t="s">
        <v>165</v>
      </c>
      <c r="F1688" t="s">
        <v>165</v>
      </c>
      <c r="J1688">
        <v>0.0</v>
      </c>
      <c r="L1688" t="s">
        <v>165</v>
      </c>
      <c r="M1688" t="s">
        <v>165</v>
      </c>
      <c r="N1688" t="s">
        <v>165</v>
      </c>
      <c r="P1688" t="s">
        <v>165</v>
      </c>
      <c r="Q1688" t="s">
        <v>165</v>
      </c>
      <c r="U1688">
        <v>0.0</v>
      </c>
    </row>
    <row r="1689">
      <c r="A1689" t="s">
        <v>165</v>
      </c>
      <c r="B1689" t="s">
        <v>165</v>
      </c>
      <c r="C1689" t="s">
        <v>165</v>
      </c>
      <c r="E1689" t="s">
        <v>165</v>
      </c>
      <c r="F1689" t="s">
        <v>165</v>
      </c>
      <c r="J1689">
        <v>0.0</v>
      </c>
      <c r="L1689" t="s">
        <v>165</v>
      </c>
      <c r="M1689" t="s">
        <v>165</v>
      </c>
      <c r="N1689" t="s">
        <v>165</v>
      </c>
      <c r="P1689" t="s">
        <v>165</v>
      </c>
      <c r="Q1689" t="s">
        <v>165</v>
      </c>
      <c r="U1689">
        <v>0.0</v>
      </c>
    </row>
    <row r="1690">
      <c r="A1690" t="s">
        <v>165</v>
      </c>
      <c r="B1690" t="s">
        <v>165</v>
      </c>
      <c r="C1690" t="s">
        <v>165</v>
      </c>
      <c r="E1690" t="s">
        <v>165</v>
      </c>
      <c r="F1690" t="s">
        <v>165</v>
      </c>
      <c r="J1690">
        <v>0.0</v>
      </c>
      <c r="L1690" t="s">
        <v>165</v>
      </c>
      <c r="M1690" t="s">
        <v>165</v>
      </c>
      <c r="N1690" t="s">
        <v>165</v>
      </c>
      <c r="P1690" t="s">
        <v>165</v>
      </c>
      <c r="Q1690" t="s">
        <v>165</v>
      </c>
      <c r="U1690">
        <v>0.0</v>
      </c>
    </row>
    <row r="1691">
      <c r="A1691" t="s">
        <v>165</v>
      </c>
      <c r="B1691" t="s">
        <v>165</v>
      </c>
      <c r="C1691" t="s">
        <v>165</v>
      </c>
      <c r="E1691" t="s">
        <v>165</v>
      </c>
      <c r="F1691" t="s">
        <v>165</v>
      </c>
      <c r="J1691">
        <v>0.0</v>
      </c>
      <c r="L1691" t="s">
        <v>165</v>
      </c>
      <c r="M1691" t="s">
        <v>165</v>
      </c>
      <c r="N1691" t="s">
        <v>165</v>
      </c>
      <c r="P1691" t="s">
        <v>165</v>
      </c>
      <c r="Q1691" t="s">
        <v>165</v>
      </c>
      <c r="U1691">
        <v>0.0</v>
      </c>
    </row>
    <row r="1692">
      <c r="A1692" t="s">
        <v>165</v>
      </c>
      <c r="B1692" t="s">
        <v>165</v>
      </c>
      <c r="C1692" t="s">
        <v>165</v>
      </c>
      <c r="E1692" t="s">
        <v>165</v>
      </c>
      <c r="F1692" t="s">
        <v>165</v>
      </c>
      <c r="J1692">
        <v>0.0</v>
      </c>
      <c r="L1692" t="s">
        <v>165</v>
      </c>
      <c r="M1692" t="s">
        <v>165</v>
      </c>
      <c r="N1692" t="s">
        <v>165</v>
      </c>
      <c r="P1692" t="s">
        <v>165</v>
      </c>
      <c r="Q1692" t="s">
        <v>165</v>
      </c>
      <c r="U1692">
        <v>0.0</v>
      </c>
    </row>
    <row r="1693">
      <c r="A1693" t="s">
        <v>165</v>
      </c>
      <c r="B1693" t="s">
        <v>165</v>
      </c>
      <c r="C1693" t="s">
        <v>165</v>
      </c>
      <c r="E1693" t="s">
        <v>165</v>
      </c>
      <c r="F1693" t="s">
        <v>165</v>
      </c>
      <c r="J1693">
        <v>0.0</v>
      </c>
      <c r="L1693" t="s">
        <v>165</v>
      </c>
      <c r="M1693" t="s">
        <v>165</v>
      </c>
      <c r="N1693" t="s">
        <v>165</v>
      </c>
      <c r="P1693" t="s">
        <v>165</v>
      </c>
      <c r="Q1693" t="s">
        <v>165</v>
      </c>
      <c r="U1693">
        <v>0.0</v>
      </c>
    </row>
    <row r="1694">
      <c r="A1694" t="s">
        <v>165</v>
      </c>
      <c r="B1694" t="s">
        <v>165</v>
      </c>
      <c r="C1694" t="s">
        <v>165</v>
      </c>
      <c r="E1694" t="s">
        <v>165</v>
      </c>
      <c r="F1694" t="s">
        <v>165</v>
      </c>
      <c r="J1694">
        <v>0.0</v>
      </c>
      <c r="L1694" t="s">
        <v>165</v>
      </c>
      <c r="M1694" t="s">
        <v>165</v>
      </c>
      <c r="N1694" t="s">
        <v>165</v>
      </c>
      <c r="P1694" t="s">
        <v>165</v>
      </c>
      <c r="Q1694" t="s">
        <v>165</v>
      </c>
      <c r="U1694">
        <v>0.0</v>
      </c>
    </row>
    <row r="1695">
      <c r="A1695" t="s">
        <v>165</v>
      </c>
      <c r="B1695" t="s">
        <v>165</v>
      </c>
      <c r="C1695" t="s">
        <v>165</v>
      </c>
      <c r="E1695" t="s">
        <v>165</v>
      </c>
      <c r="F1695" t="s">
        <v>165</v>
      </c>
      <c r="J1695">
        <v>0.0</v>
      </c>
      <c r="L1695" t="s">
        <v>165</v>
      </c>
      <c r="M1695" t="s">
        <v>165</v>
      </c>
      <c r="N1695" t="s">
        <v>165</v>
      </c>
      <c r="P1695" t="s">
        <v>165</v>
      </c>
      <c r="Q1695" t="s">
        <v>165</v>
      </c>
      <c r="U1695">
        <v>0.0</v>
      </c>
    </row>
    <row r="1696">
      <c r="A1696" t="s">
        <v>165</v>
      </c>
      <c r="B1696" t="s">
        <v>165</v>
      </c>
      <c r="C1696" t="s">
        <v>165</v>
      </c>
      <c r="E1696" t="s">
        <v>165</v>
      </c>
      <c r="F1696" t="s">
        <v>165</v>
      </c>
      <c r="J1696">
        <v>0.0</v>
      </c>
      <c r="L1696" t="s">
        <v>165</v>
      </c>
      <c r="M1696" t="s">
        <v>165</v>
      </c>
      <c r="N1696" t="s">
        <v>165</v>
      </c>
      <c r="P1696" t="s">
        <v>165</v>
      </c>
      <c r="Q1696" t="s">
        <v>165</v>
      </c>
      <c r="U1696">
        <v>0.0</v>
      </c>
    </row>
    <row r="1697">
      <c r="A1697" t="s">
        <v>165</v>
      </c>
      <c r="B1697" t="s">
        <v>165</v>
      </c>
      <c r="C1697" t="s">
        <v>165</v>
      </c>
      <c r="E1697" t="s">
        <v>165</v>
      </c>
      <c r="F1697" t="s">
        <v>165</v>
      </c>
      <c r="J1697">
        <v>0.0</v>
      </c>
      <c r="L1697" t="s">
        <v>165</v>
      </c>
      <c r="M1697" t="s">
        <v>165</v>
      </c>
      <c r="N1697" t="s">
        <v>165</v>
      </c>
      <c r="P1697" t="s">
        <v>165</v>
      </c>
      <c r="Q1697" t="s">
        <v>165</v>
      </c>
      <c r="U1697">
        <v>0.0</v>
      </c>
    </row>
    <row r="1698">
      <c r="A1698" t="s">
        <v>165</v>
      </c>
      <c r="B1698" t="s">
        <v>165</v>
      </c>
      <c r="C1698" t="s">
        <v>165</v>
      </c>
      <c r="E1698" t="s">
        <v>165</v>
      </c>
      <c r="F1698" t="s">
        <v>165</v>
      </c>
      <c r="J1698">
        <v>0.0</v>
      </c>
      <c r="L1698" t="s">
        <v>165</v>
      </c>
      <c r="M1698" t="s">
        <v>165</v>
      </c>
      <c r="N1698" t="s">
        <v>165</v>
      </c>
      <c r="P1698" t="s">
        <v>165</v>
      </c>
      <c r="Q1698" t="s">
        <v>165</v>
      </c>
      <c r="U1698">
        <v>0.0</v>
      </c>
    </row>
    <row r="1699">
      <c r="A1699" t="s">
        <v>165</v>
      </c>
      <c r="B1699" t="s">
        <v>165</v>
      </c>
      <c r="C1699" t="s">
        <v>165</v>
      </c>
      <c r="E1699" t="s">
        <v>165</v>
      </c>
      <c r="F1699" t="s">
        <v>165</v>
      </c>
      <c r="J1699">
        <v>0.0</v>
      </c>
      <c r="L1699" t="s">
        <v>165</v>
      </c>
      <c r="M1699" t="s">
        <v>165</v>
      </c>
      <c r="N1699" t="s">
        <v>165</v>
      </c>
      <c r="P1699" t="s">
        <v>165</v>
      </c>
      <c r="Q1699" t="s">
        <v>165</v>
      </c>
      <c r="U1699">
        <v>0.0</v>
      </c>
    </row>
    <row r="1700">
      <c r="A1700" t="s">
        <v>165</v>
      </c>
      <c r="B1700" t="s">
        <v>165</v>
      </c>
      <c r="C1700" t="s">
        <v>165</v>
      </c>
      <c r="E1700" t="s">
        <v>165</v>
      </c>
      <c r="F1700" t="s">
        <v>165</v>
      </c>
      <c r="J1700">
        <v>0.0</v>
      </c>
      <c r="L1700" t="s">
        <v>165</v>
      </c>
      <c r="M1700" t="s">
        <v>165</v>
      </c>
      <c r="N1700" t="s">
        <v>165</v>
      </c>
      <c r="P1700" t="s">
        <v>165</v>
      </c>
      <c r="Q1700" t="s">
        <v>165</v>
      </c>
      <c r="U1700">
        <v>0.0</v>
      </c>
    </row>
    <row r="1701">
      <c r="A1701" t="s">
        <v>165</v>
      </c>
      <c r="B1701" t="s">
        <v>165</v>
      </c>
      <c r="C1701" t="s">
        <v>165</v>
      </c>
      <c r="E1701" t="s">
        <v>165</v>
      </c>
      <c r="F1701" t="s">
        <v>165</v>
      </c>
      <c r="J1701">
        <v>0.0</v>
      </c>
      <c r="L1701" t="s">
        <v>165</v>
      </c>
      <c r="M1701" t="s">
        <v>165</v>
      </c>
      <c r="N1701" t="s">
        <v>165</v>
      </c>
      <c r="P1701" t="s">
        <v>165</v>
      </c>
      <c r="Q1701" t="s">
        <v>165</v>
      </c>
      <c r="U1701">
        <v>0.0</v>
      </c>
    </row>
    <row r="1702">
      <c r="A1702" t="s">
        <v>165</v>
      </c>
      <c r="B1702" t="s">
        <v>165</v>
      </c>
      <c r="C1702" t="s">
        <v>165</v>
      </c>
      <c r="E1702" t="s">
        <v>165</v>
      </c>
      <c r="F1702" t="s">
        <v>165</v>
      </c>
      <c r="J1702">
        <v>0.0</v>
      </c>
      <c r="L1702" t="s">
        <v>165</v>
      </c>
      <c r="M1702" t="s">
        <v>165</v>
      </c>
      <c r="N1702" t="s">
        <v>165</v>
      </c>
      <c r="P1702" t="s">
        <v>165</v>
      </c>
      <c r="Q1702" t="s">
        <v>165</v>
      </c>
      <c r="U1702">
        <v>0.0</v>
      </c>
    </row>
    <row r="1703">
      <c r="A1703" t="s">
        <v>165</v>
      </c>
      <c r="B1703" t="s">
        <v>165</v>
      </c>
      <c r="C1703" t="s">
        <v>165</v>
      </c>
      <c r="E1703" t="s">
        <v>165</v>
      </c>
      <c r="F1703" t="s">
        <v>165</v>
      </c>
      <c r="J1703">
        <v>0.0</v>
      </c>
      <c r="L1703" t="s">
        <v>165</v>
      </c>
      <c r="M1703" t="s">
        <v>165</v>
      </c>
      <c r="N1703" t="s">
        <v>165</v>
      </c>
      <c r="P1703" t="s">
        <v>165</v>
      </c>
      <c r="Q1703" t="s">
        <v>165</v>
      </c>
      <c r="U1703">
        <v>0.0</v>
      </c>
    </row>
    <row r="1704">
      <c r="A1704" t="s">
        <v>165</v>
      </c>
      <c r="B1704" t="s">
        <v>165</v>
      </c>
      <c r="C1704" t="s">
        <v>165</v>
      </c>
      <c r="E1704" t="s">
        <v>165</v>
      </c>
      <c r="F1704" t="s">
        <v>165</v>
      </c>
      <c r="J1704">
        <v>0.0</v>
      </c>
      <c r="L1704" t="s">
        <v>165</v>
      </c>
      <c r="M1704" t="s">
        <v>165</v>
      </c>
      <c r="N1704" t="s">
        <v>165</v>
      </c>
      <c r="P1704" t="s">
        <v>165</v>
      </c>
      <c r="Q1704" t="s">
        <v>165</v>
      </c>
      <c r="U1704">
        <v>0.0</v>
      </c>
    </row>
    <row r="1705">
      <c r="A1705" t="s">
        <v>165</v>
      </c>
      <c r="B1705" t="s">
        <v>165</v>
      </c>
      <c r="C1705" t="s">
        <v>165</v>
      </c>
      <c r="E1705" t="s">
        <v>165</v>
      </c>
      <c r="F1705" t="s">
        <v>165</v>
      </c>
      <c r="J1705">
        <v>0.0</v>
      </c>
      <c r="L1705" t="s">
        <v>165</v>
      </c>
      <c r="M1705" t="s">
        <v>165</v>
      </c>
      <c r="N1705" t="s">
        <v>165</v>
      </c>
      <c r="P1705" t="s">
        <v>165</v>
      </c>
      <c r="Q1705" t="s">
        <v>165</v>
      </c>
      <c r="U1705">
        <v>0.0</v>
      </c>
    </row>
    <row r="1706">
      <c r="A1706" t="s">
        <v>165</v>
      </c>
      <c r="B1706" t="s">
        <v>165</v>
      </c>
      <c r="C1706" t="s">
        <v>165</v>
      </c>
      <c r="E1706" t="s">
        <v>165</v>
      </c>
      <c r="F1706" t="s">
        <v>165</v>
      </c>
      <c r="J1706">
        <v>0.0</v>
      </c>
      <c r="L1706" t="s">
        <v>165</v>
      </c>
      <c r="M1706" t="s">
        <v>165</v>
      </c>
      <c r="N1706" t="s">
        <v>165</v>
      </c>
      <c r="P1706" t="s">
        <v>165</v>
      </c>
      <c r="Q1706" t="s">
        <v>165</v>
      </c>
      <c r="U1706">
        <v>0.0</v>
      </c>
    </row>
    <row r="1707">
      <c r="A1707" t="s">
        <v>165</v>
      </c>
      <c r="B1707" t="s">
        <v>165</v>
      </c>
      <c r="C1707" t="s">
        <v>165</v>
      </c>
      <c r="E1707" t="s">
        <v>165</v>
      </c>
      <c r="F1707" t="s">
        <v>165</v>
      </c>
      <c r="J1707">
        <v>0.0</v>
      </c>
      <c r="L1707" t="s">
        <v>165</v>
      </c>
      <c r="M1707" t="s">
        <v>165</v>
      </c>
      <c r="N1707" t="s">
        <v>165</v>
      </c>
      <c r="P1707" t="s">
        <v>165</v>
      </c>
      <c r="Q1707" t="s">
        <v>165</v>
      </c>
      <c r="U1707">
        <v>0.0</v>
      </c>
    </row>
    <row r="1708">
      <c r="A1708" t="s">
        <v>165</v>
      </c>
      <c r="B1708" t="s">
        <v>165</v>
      </c>
      <c r="C1708" t="s">
        <v>165</v>
      </c>
      <c r="E1708" t="s">
        <v>165</v>
      </c>
      <c r="F1708" t="s">
        <v>165</v>
      </c>
      <c r="J1708">
        <v>0.0</v>
      </c>
      <c r="L1708" t="s">
        <v>165</v>
      </c>
      <c r="M1708" t="s">
        <v>165</v>
      </c>
      <c r="N1708" t="s">
        <v>165</v>
      </c>
      <c r="P1708" t="s">
        <v>165</v>
      </c>
      <c r="Q1708" t="s">
        <v>165</v>
      </c>
      <c r="U1708">
        <v>0.0</v>
      </c>
    </row>
    <row r="1709">
      <c r="A1709" t="s">
        <v>165</v>
      </c>
      <c r="B1709" t="s">
        <v>165</v>
      </c>
      <c r="C1709" t="s">
        <v>165</v>
      </c>
      <c r="E1709" t="s">
        <v>165</v>
      </c>
      <c r="F1709" t="s">
        <v>165</v>
      </c>
      <c r="J1709">
        <v>0.0</v>
      </c>
      <c r="L1709" t="s">
        <v>165</v>
      </c>
      <c r="M1709" t="s">
        <v>165</v>
      </c>
      <c r="N1709" t="s">
        <v>165</v>
      </c>
      <c r="P1709" t="s">
        <v>165</v>
      </c>
      <c r="Q1709" t="s">
        <v>165</v>
      </c>
      <c r="U1709">
        <v>0.0</v>
      </c>
    </row>
    <row r="1710">
      <c r="A1710" t="s">
        <v>165</v>
      </c>
      <c r="B1710" t="s">
        <v>165</v>
      </c>
      <c r="C1710" t="s">
        <v>165</v>
      </c>
      <c r="E1710" t="s">
        <v>165</v>
      </c>
      <c r="F1710" t="s">
        <v>165</v>
      </c>
      <c r="J1710">
        <v>0.0</v>
      </c>
      <c r="L1710" t="s">
        <v>165</v>
      </c>
      <c r="M1710" t="s">
        <v>165</v>
      </c>
      <c r="N1710" t="s">
        <v>165</v>
      </c>
      <c r="P1710" t="s">
        <v>165</v>
      </c>
      <c r="Q1710" t="s">
        <v>165</v>
      </c>
      <c r="U1710">
        <v>0.0</v>
      </c>
    </row>
    <row r="1711">
      <c r="A1711" t="s">
        <v>165</v>
      </c>
      <c r="B1711" t="s">
        <v>165</v>
      </c>
      <c r="C1711" t="s">
        <v>165</v>
      </c>
      <c r="E1711" t="s">
        <v>165</v>
      </c>
      <c r="F1711" t="s">
        <v>165</v>
      </c>
      <c r="J1711">
        <v>0.0</v>
      </c>
      <c r="L1711" t="s">
        <v>165</v>
      </c>
      <c r="M1711" t="s">
        <v>165</v>
      </c>
      <c r="N1711" t="s">
        <v>165</v>
      </c>
      <c r="P1711" t="s">
        <v>165</v>
      </c>
      <c r="Q1711" t="s">
        <v>165</v>
      </c>
      <c r="U1711">
        <v>0.0</v>
      </c>
    </row>
    <row r="1712">
      <c r="A1712" t="s">
        <v>165</v>
      </c>
      <c r="B1712" t="s">
        <v>165</v>
      </c>
      <c r="C1712" t="s">
        <v>165</v>
      </c>
      <c r="E1712" t="s">
        <v>165</v>
      </c>
      <c r="F1712" t="s">
        <v>165</v>
      </c>
      <c r="J1712">
        <v>0.0</v>
      </c>
      <c r="L1712" t="s">
        <v>165</v>
      </c>
      <c r="M1712" t="s">
        <v>165</v>
      </c>
      <c r="N1712" t="s">
        <v>165</v>
      </c>
      <c r="P1712" t="s">
        <v>165</v>
      </c>
      <c r="Q1712" t="s">
        <v>165</v>
      </c>
      <c r="U1712">
        <v>0.0</v>
      </c>
    </row>
    <row r="1713">
      <c r="A1713" t="s">
        <v>165</v>
      </c>
      <c r="B1713" t="s">
        <v>165</v>
      </c>
      <c r="C1713" t="s">
        <v>165</v>
      </c>
      <c r="E1713" t="s">
        <v>165</v>
      </c>
      <c r="F1713" t="s">
        <v>165</v>
      </c>
      <c r="J1713">
        <v>0.0</v>
      </c>
      <c r="L1713" t="s">
        <v>165</v>
      </c>
      <c r="M1713" t="s">
        <v>165</v>
      </c>
      <c r="N1713" t="s">
        <v>165</v>
      </c>
      <c r="P1713" t="s">
        <v>165</v>
      </c>
      <c r="Q1713" t="s">
        <v>165</v>
      </c>
      <c r="U1713">
        <v>0.0</v>
      </c>
    </row>
    <row r="1714">
      <c r="A1714" t="s">
        <v>165</v>
      </c>
      <c r="B1714" t="s">
        <v>165</v>
      </c>
      <c r="C1714" t="s">
        <v>165</v>
      </c>
      <c r="E1714" t="s">
        <v>165</v>
      </c>
      <c r="F1714" t="s">
        <v>165</v>
      </c>
      <c r="J1714">
        <v>0.0</v>
      </c>
      <c r="L1714" t="s">
        <v>165</v>
      </c>
      <c r="M1714" t="s">
        <v>165</v>
      </c>
      <c r="N1714" t="s">
        <v>165</v>
      </c>
      <c r="P1714" t="s">
        <v>165</v>
      </c>
      <c r="Q1714" t="s">
        <v>165</v>
      </c>
      <c r="U1714">
        <v>0.0</v>
      </c>
    </row>
    <row r="1715">
      <c r="A1715" t="s">
        <v>165</v>
      </c>
      <c r="B1715" t="s">
        <v>165</v>
      </c>
      <c r="C1715" t="s">
        <v>165</v>
      </c>
      <c r="E1715" t="s">
        <v>165</v>
      </c>
      <c r="F1715" t="s">
        <v>165</v>
      </c>
      <c r="J1715">
        <v>0.0</v>
      </c>
      <c r="L1715" t="s">
        <v>165</v>
      </c>
      <c r="M1715" t="s">
        <v>165</v>
      </c>
      <c r="N1715" t="s">
        <v>165</v>
      </c>
      <c r="P1715" t="s">
        <v>165</v>
      </c>
      <c r="Q1715" t="s">
        <v>165</v>
      </c>
      <c r="U1715">
        <v>0.0</v>
      </c>
    </row>
    <row r="1716">
      <c r="A1716" t="s">
        <v>165</v>
      </c>
      <c r="B1716" t="s">
        <v>165</v>
      </c>
      <c r="C1716" t="s">
        <v>165</v>
      </c>
      <c r="E1716" t="s">
        <v>165</v>
      </c>
      <c r="F1716" t="s">
        <v>165</v>
      </c>
      <c r="J1716">
        <v>0.0</v>
      </c>
      <c r="L1716" t="s">
        <v>165</v>
      </c>
      <c r="M1716" t="s">
        <v>165</v>
      </c>
      <c r="N1716" t="s">
        <v>165</v>
      </c>
      <c r="P1716" t="s">
        <v>165</v>
      </c>
      <c r="Q1716" t="s">
        <v>165</v>
      </c>
      <c r="U1716">
        <v>0.0</v>
      </c>
    </row>
    <row r="1717">
      <c r="A1717" t="s">
        <v>165</v>
      </c>
      <c r="B1717" t="s">
        <v>165</v>
      </c>
      <c r="C1717" t="s">
        <v>165</v>
      </c>
      <c r="E1717" t="s">
        <v>165</v>
      </c>
      <c r="F1717" t="s">
        <v>165</v>
      </c>
      <c r="J1717">
        <v>0.0</v>
      </c>
      <c r="L1717" t="s">
        <v>165</v>
      </c>
      <c r="M1717" t="s">
        <v>165</v>
      </c>
      <c r="N1717" t="s">
        <v>165</v>
      </c>
      <c r="P1717" t="s">
        <v>165</v>
      </c>
      <c r="Q1717" t="s">
        <v>165</v>
      </c>
      <c r="U1717">
        <v>0.0</v>
      </c>
    </row>
    <row r="1718">
      <c r="A1718" t="s">
        <v>165</v>
      </c>
      <c r="B1718" t="s">
        <v>165</v>
      </c>
      <c r="C1718" t="s">
        <v>165</v>
      </c>
      <c r="E1718" t="s">
        <v>165</v>
      </c>
      <c r="F1718" t="s">
        <v>165</v>
      </c>
      <c r="J1718">
        <v>0.0</v>
      </c>
      <c r="L1718" t="s">
        <v>165</v>
      </c>
      <c r="M1718" t="s">
        <v>165</v>
      </c>
      <c r="N1718" t="s">
        <v>165</v>
      </c>
      <c r="P1718" t="s">
        <v>165</v>
      </c>
      <c r="Q1718" t="s">
        <v>165</v>
      </c>
      <c r="U1718">
        <v>0.0</v>
      </c>
    </row>
    <row r="1719">
      <c r="A1719" t="s">
        <v>165</v>
      </c>
      <c r="B1719" t="s">
        <v>165</v>
      </c>
      <c r="C1719" t="s">
        <v>165</v>
      </c>
      <c r="E1719" t="s">
        <v>165</v>
      </c>
      <c r="F1719" t="s">
        <v>165</v>
      </c>
      <c r="J1719">
        <v>0.0</v>
      </c>
      <c r="L1719" t="s">
        <v>165</v>
      </c>
      <c r="M1719" t="s">
        <v>165</v>
      </c>
      <c r="N1719" t="s">
        <v>165</v>
      </c>
      <c r="P1719" t="s">
        <v>165</v>
      </c>
      <c r="Q1719" t="s">
        <v>165</v>
      </c>
      <c r="U1719">
        <v>0.0</v>
      </c>
    </row>
    <row r="1720">
      <c r="A1720" t="s">
        <v>165</v>
      </c>
      <c r="B1720" t="s">
        <v>165</v>
      </c>
      <c r="C1720" t="s">
        <v>165</v>
      </c>
      <c r="E1720" t="s">
        <v>165</v>
      </c>
      <c r="F1720" t="s">
        <v>165</v>
      </c>
      <c r="J1720">
        <v>0.0</v>
      </c>
      <c r="L1720" t="s">
        <v>165</v>
      </c>
      <c r="M1720" t="s">
        <v>165</v>
      </c>
      <c r="N1720" t="s">
        <v>165</v>
      </c>
      <c r="P1720" t="s">
        <v>165</v>
      </c>
      <c r="Q1720" t="s">
        <v>165</v>
      </c>
      <c r="U1720">
        <v>0.0</v>
      </c>
    </row>
    <row r="1721">
      <c r="A1721" t="s">
        <v>165</v>
      </c>
      <c r="B1721" t="s">
        <v>165</v>
      </c>
      <c r="C1721" t="s">
        <v>165</v>
      </c>
      <c r="E1721" t="s">
        <v>165</v>
      </c>
      <c r="F1721" t="s">
        <v>165</v>
      </c>
      <c r="J1721">
        <v>0.0</v>
      </c>
      <c r="L1721" t="s">
        <v>165</v>
      </c>
      <c r="M1721" t="s">
        <v>165</v>
      </c>
      <c r="N1721" t="s">
        <v>165</v>
      </c>
      <c r="P1721" t="s">
        <v>165</v>
      </c>
      <c r="Q1721" t="s">
        <v>165</v>
      </c>
      <c r="U1721">
        <v>0.0</v>
      </c>
    </row>
    <row r="1722">
      <c r="A1722" t="s">
        <v>165</v>
      </c>
      <c r="B1722" t="s">
        <v>165</v>
      </c>
      <c r="C1722" t="s">
        <v>165</v>
      </c>
      <c r="E1722" t="s">
        <v>165</v>
      </c>
      <c r="F1722" t="s">
        <v>165</v>
      </c>
      <c r="J1722">
        <v>0.0</v>
      </c>
      <c r="L1722" t="s">
        <v>165</v>
      </c>
      <c r="M1722" t="s">
        <v>165</v>
      </c>
      <c r="N1722" t="s">
        <v>165</v>
      </c>
      <c r="P1722" t="s">
        <v>165</v>
      </c>
      <c r="Q1722" t="s">
        <v>165</v>
      </c>
      <c r="U1722">
        <v>0.0</v>
      </c>
    </row>
    <row r="1723">
      <c r="A1723" t="s">
        <v>165</v>
      </c>
      <c r="B1723" t="s">
        <v>165</v>
      </c>
      <c r="C1723" t="s">
        <v>165</v>
      </c>
      <c r="E1723" t="s">
        <v>165</v>
      </c>
      <c r="F1723" t="s">
        <v>165</v>
      </c>
      <c r="J1723">
        <v>0.0</v>
      </c>
      <c r="L1723" t="s">
        <v>165</v>
      </c>
      <c r="M1723" t="s">
        <v>165</v>
      </c>
      <c r="N1723" t="s">
        <v>165</v>
      </c>
      <c r="P1723" t="s">
        <v>165</v>
      </c>
      <c r="Q1723" t="s">
        <v>165</v>
      </c>
      <c r="U1723">
        <v>0.0</v>
      </c>
    </row>
    <row r="1724">
      <c r="A1724" t="s">
        <v>165</v>
      </c>
      <c r="B1724" t="s">
        <v>165</v>
      </c>
      <c r="C1724" t="s">
        <v>165</v>
      </c>
      <c r="E1724" t="s">
        <v>165</v>
      </c>
      <c r="F1724" t="s">
        <v>165</v>
      </c>
      <c r="J1724">
        <v>0.0</v>
      </c>
      <c r="L1724" t="s">
        <v>165</v>
      </c>
      <c r="M1724" t="s">
        <v>165</v>
      </c>
      <c r="N1724" t="s">
        <v>165</v>
      </c>
      <c r="P1724" t="s">
        <v>165</v>
      </c>
      <c r="Q1724" t="s">
        <v>165</v>
      </c>
      <c r="U1724">
        <v>0.0</v>
      </c>
    </row>
    <row r="1725">
      <c r="A1725" t="s">
        <v>165</v>
      </c>
      <c r="B1725" t="s">
        <v>165</v>
      </c>
      <c r="C1725" t="s">
        <v>165</v>
      </c>
      <c r="E1725" t="s">
        <v>165</v>
      </c>
      <c r="F1725" t="s">
        <v>165</v>
      </c>
      <c r="J1725">
        <v>0.0</v>
      </c>
      <c r="L1725" t="s">
        <v>165</v>
      </c>
      <c r="M1725" t="s">
        <v>165</v>
      </c>
      <c r="N1725" t="s">
        <v>165</v>
      </c>
      <c r="P1725" t="s">
        <v>165</v>
      </c>
      <c r="Q1725" t="s">
        <v>165</v>
      </c>
      <c r="U1725">
        <v>0.0</v>
      </c>
    </row>
    <row r="1726">
      <c r="A1726" t="s">
        <v>165</v>
      </c>
      <c r="B1726" t="s">
        <v>165</v>
      </c>
      <c r="C1726" t="s">
        <v>165</v>
      </c>
      <c r="E1726" t="s">
        <v>165</v>
      </c>
      <c r="F1726" t="s">
        <v>165</v>
      </c>
      <c r="J1726">
        <v>0.0</v>
      </c>
      <c r="L1726" t="s">
        <v>165</v>
      </c>
      <c r="M1726" t="s">
        <v>165</v>
      </c>
      <c r="N1726" t="s">
        <v>165</v>
      </c>
      <c r="P1726" t="s">
        <v>165</v>
      </c>
      <c r="Q1726" t="s">
        <v>165</v>
      </c>
      <c r="U1726">
        <v>0.0</v>
      </c>
    </row>
    <row r="1727">
      <c r="A1727" t="s">
        <v>165</v>
      </c>
      <c r="B1727" t="s">
        <v>165</v>
      </c>
      <c r="C1727" t="s">
        <v>165</v>
      </c>
      <c r="E1727" t="s">
        <v>165</v>
      </c>
      <c r="F1727" t="s">
        <v>165</v>
      </c>
      <c r="J1727">
        <v>0.0</v>
      </c>
      <c r="L1727" t="s">
        <v>165</v>
      </c>
      <c r="M1727" t="s">
        <v>165</v>
      </c>
      <c r="N1727" t="s">
        <v>165</v>
      </c>
      <c r="P1727" t="s">
        <v>165</v>
      </c>
      <c r="Q1727" t="s">
        <v>165</v>
      </c>
      <c r="U1727">
        <v>0.0</v>
      </c>
    </row>
    <row r="1728">
      <c r="A1728" t="s">
        <v>165</v>
      </c>
      <c r="B1728" t="s">
        <v>165</v>
      </c>
      <c r="C1728" t="s">
        <v>165</v>
      </c>
      <c r="E1728" t="s">
        <v>165</v>
      </c>
      <c r="F1728" t="s">
        <v>165</v>
      </c>
      <c r="J1728">
        <v>0.0</v>
      </c>
      <c r="L1728" t="s">
        <v>165</v>
      </c>
      <c r="M1728" t="s">
        <v>165</v>
      </c>
      <c r="N1728" t="s">
        <v>165</v>
      </c>
      <c r="P1728" t="s">
        <v>165</v>
      </c>
      <c r="Q1728" t="s">
        <v>165</v>
      </c>
      <c r="U1728">
        <v>0.0</v>
      </c>
    </row>
    <row r="1729">
      <c r="A1729" t="s">
        <v>165</v>
      </c>
      <c r="B1729" t="s">
        <v>165</v>
      </c>
      <c r="C1729" t="s">
        <v>165</v>
      </c>
      <c r="E1729" t="s">
        <v>165</v>
      </c>
      <c r="F1729" t="s">
        <v>165</v>
      </c>
      <c r="J1729">
        <v>0.0</v>
      </c>
      <c r="L1729" t="s">
        <v>165</v>
      </c>
      <c r="M1729" t="s">
        <v>165</v>
      </c>
      <c r="N1729" t="s">
        <v>165</v>
      </c>
      <c r="P1729" t="s">
        <v>165</v>
      </c>
      <c r="Q1729" t="s">
        <v>165</v>
      </c>
      <c r="U1729">
        <v>0.0</v>
      </c>
    </row>
    <row r="1730">
      <c r="A1730" t="s">
        <v>165</v>
      </c>
      <c r="B1730" t="s">
        <v>165</v>
      </c>
      <c r="C1730" t="s">
        <v>165</v>
      </c>
      <c r="E1730" t="s">
        <v>165</v>
      </c>
      <c r="F1730" t="s">
        <v>165</v>
      </c>
      <c r="J1730">
        <v>0.0</v>
      </c>
      <c r="L1730" t="s">
        <v>165</v>
      </c>
      <c r="M1730" t="s">
        <v>165</v>
      </c>
      <c r="N1730" t="s">
        <v>165</v>
      </c>
      <c r="P1730" t="s">
        <v>165</v>
      </c>
      <c r="Q1730" t="s">
        <v>165</v>
      </c>
      <c r="U1730">
        <v>0.0</v>
      </c>
    </row>
    <row r="1731">
      <c r="A1731" t="s">
        <v>165</v>
      </c>
      <c r="B1731" t="s">
        <v>165</v>
      </c>
      <c r="C1731" t="s">
        <v>165</v>
      </c>
      <c r="E1731" t="s">
        <v>165</v>
      </c>
      <c r="F1731" t="s">
        <v>165</v>
      </c>
      <c r="J1731">
        <v>0.0</v>
      </c>
      <c r="L1731" t="s">
        <v>165</v>
      </c>
      <c r="M1731" t="s">
        <v>165</v>
      </c>
      <c r="N1731" t="s">
        <v>165</v>
      </c>
      <c r="P1731" t="s">
        <v>165</v>
      </c>
      <c r="Q1731" t="s">
        <v>165</v>
      </c>
      <c r="U1731">
        <v>0.0</v>
      </c>
    </row>
    <row r="1732">
      <c r="A1732" t="s">
        <v>165</v>
      </c>
      <c r="B1732" t="s">
        <v>165</v>
      </c>
      <c r="C1732" t="s">
        <v>165</v>
      </c>
      <c r="E1732" t="s">
        <v>165</v>
      </c>
      <c r="F1732" t="s">
        <v>165</v>
      </c>
      <c r="J1732">
        <v>0.0</v>
      </c>
      <c r="L1732" t="s">
        <v>165</v>
      </c>
      <c r="M1732" t="s">
        <v>165</v>
      </c>
      <c r="N1732" t="s">
        <v>165</v>
      </c>
      <c r="P1732" t="s">
        <v>165</v>
      </c>
      <c r="Q1732" t="s">
        <v>165</v>
      </c>
      <c r="U1732">
        <v>0.0</v>
      </c>
    </row>
    <row r="1733">
      <c r="A1733" t="s">
        <v>165</v>
      </c>
      <c r="B1733" t="s">
        <v>165</v>
      </c>
      <c r="C1733" t="s">
        <v>165</v>
      </c>
      <c r="E1733" t="s">
        <v>165</v>
      </c>
      <c r="F1733" t="s">
        <v>165</v>
      </c>
      <c r="J1733">
        <v>0.0</v>
      </c>
      <c r="L1733" t="s">
        <v>165</v>
      </c>
      <c r="M1733" t="s">
        <v>165</v>
      </c>
      <c r="N1733" t="s">
        <v>165</v>
      </c>
      <c r="P1733" t="s">
        <v>165</v>
      </c>
      <c r="Q1733" t="s">
        <v>165</v>
      </c>
      <c r="U1733">
        <v>0.0</v>
      </c>
    </row>
    <row r="1734">
      <c r="A1734" t="s">
        <v>165</v>
      </c>
      <c r="B1734" t="s">
        <v>165</v>
      </c>
      <c r="C1734" t="s">
        <v>165</v>
      </c>
      <c r="E1734" t="s">
        <v>165</v>
      </c>
      <c r="F1734" t="s">
        <v>165</v>
      </c>
      <c r="J1734">
        <v>0.0</v>
      </c>
      <c r="L1734" t="s">
        <v>165</v>
      </c>
      <c r="M1734" t="s">
        <v>165</v>
      </c>
      <c r="N1734" t="s">
        <v>165</v>
      </c>
      <c r="P1734" t="s">
        <v>165</v>
      </c>
      <c r="Q1734" t="s">
        <v>165</v>
      </c>
      <c r="U1734">
        <v>0.0</v>
      </c>
    </row>
    <row r="1735">
      <c r="A1735" t="s">
        <v>165</v>
      </c>
      <c r="B1735" t="s">
        <v>165</v>
      </c>
      <c r="C1735" t="s">
        <v>165</v>
      </c>
      <c r="E1735" t="s">
        <v>165</v>
      </c>
      <c r="F1735" t="s">
        <v>165</v>
      </c>
      <c r="J1735">
        <v>0.0</v>
      </c>
      <c r="L1735" t="s">
        <v>165</v>
      </c>
      <c r="M1735" t="s">
        <v>165</v>
      </c>
      <c r="N1735" t="s">
        <v>165</v>
      </c>
      <c r="P1735" t="s">
        <v>165</v>
      </c>
      <c r="Q1735" t="s">
        <v>165</v>
      </c>
      <c r="U1735">
        <v>0.0</v>
      </c>
    </row>
    <row r="1736">
      <c r="A1736" t="s">
        <v>165</v>
      </c>
      <c r="B1736" t="s">
        <v>165</v>
      </c>
      <c r="C1736" t="s">
        <v>165</v>
      </c>
      <c r="E1736" t="s">
        <v>165</v>
      </c>
      <c r="F1736" t="s">
        <v>165</v>
      </c>
      <c r="J1736">
        <v>0.0</v>
      </c>
      <c r="L1736" t="s">
        <v>165</v>
      </c>
      <c r="M1736" t="s">
        <v>165</v>
      </c>
      <c r="N1736" t="s">
        <v>165</v>
      </c>
      <c r="P1736" t="s">
        <v>165</v>
      </c>
      <c r="Q1736" t="s">
        <v>165</v>
      </c>
      <c r="U1736">
        <v>0.0</v>
      </c>
    </row>
    <row r="1737">
      <c r="A1737" t="s">
        <v>165</v>
      </c>
      <c r="B1737" t="s">
        <v>165</v>
      </c>
      <c r="C1737" t="s">
        <v>165</v>
      </c>
      <c r="E1737" t="s">
        <v>165</v>
      </c>
      <c r="F1737" t="s">
        <v>165</v>
      </c>
      <c r="J1737">
        <v>0.0</v>
      </c>
      <c r="L1737" t="s">
        <v>165</v>
      </c>
      <c r="M1737" t="s">
        <v>165</v>
      </c>
      <c r="N1737" t="s">
        <v>165</v>
      </c>
      <c r="P1737" t="s">
        <v>165</v>
      </c>
      <c r="Q1737" t="s">
        <v>165</v>
      </c>
      <c r="U1737">
        <v>0.0</v>
      </c>
    </row>
    <row r="1738">
      <c r="A1738" t="s">
        <v>165</v>
      </c>
      <c r="B1738" t="s">
        <v>165</v>
      </c>
      <c r="C1738" t="s">
        <v>165</v>
      </c>
      <c r="E1738" t="s">
        <v>165</v>
      </c>
      <c r="F1738" t="s">
        <v>165</v>
      </c>
      <c r="J1738">
        <v>0.0</v>
      </c>
      <c r="L1738" t="s">
        <v>165</v>
      </c>
      <c r="M1738" t="s">
        <v>165</v>
      </c>
      <c r="N1738" t="s">
        <v>165</v>
      </c>
      <c r="P1738" t="s">
        <v>165</v>
      </c>
      <c r="Q1738" t="s">
        <v>165</v>
      </c>
      <c r="U1738">
        <v>0.0</v>
      </c>
    </row>
    <row r="1739">
      <c r="A1739" t="s">
        <v>165</v>
      </c>
      <c r="B1739" t="s">
        <v>165</v>
      </c>
      <c r="C1739" t="s">
        <v>165</v>
      </c>
      <c r="E1739" t="s">
        <v>165</v>
      </c>
      <c r="F1739" t="s">
        <v>165</v>
      </c>
      <c r="J1739">
        <v>0.0</v>
      </c>
      <c r="L1739" t="s">
        <v>165</v>
      </c>
      <c r="M1739" t="s">
        <v>165</v>
      </c>
      <c r="N1739" t="s">
        <v>165</v>
      </c>
      <c r="P1739" t="s">
        <v>165</v>
      </c>
      <c r="Q1739" t="s">
        <v>165</v>
      </c>
      <c r="U1739">
        <v>0.0</v>
      </c>
    </row>
    <row r="1740">
      <c r="A1740" t="s">
        <v>165</v>
      </c>
      <c r="B1740" t="s">
        <v>165</v>
      </c>
      <c r="C1740" t="s">
        <v>165</v>
      </c>
      <c r="E1740" t="s">
        <v>165</v>
      </c>
      <c r="F1740" t="s">
        <v>165</v>
      </c>
      <c r="J1740">
        <v>0.0</v>
      </c>
      <c r="L1740" t="s">
        <v>165</v>
      </c>
      <c r="M1740" t="s">
        <v>165</v>
      </c>
      <c r="N1740" t="s">
        <v>165</v>
      </c>
      <c r="P1740" t="s">
        <v>165</v>
      </c>
      <c r="Q1740" t="s">
        <v>165</v>
      </c>
      <c r="U1740">
        <v>0.0</v>
      </c>
    </row>
    <row r="1741">
      <c r="A1741" t="s">
        <v>165</v>
      </c>
      <c r="B1741" t="s">
        <v>165</v>
      </c>
      <c r="C1741" t="s">
        <v>165</v>
      </c>
      <c r="E1741" t="s">
        <v>165</v>
      </c>
      <c r="F1741" t="s">
        <v>165</v>
      </c>
      <c r="J1741">
        <v>0.0</v>
      </c>
      <c r="L1741" t="s">
        <v>165</v>
      </c>
      <c r="M1741" t="s">
        <v>165</v>
      </c>
      <c r="N1741" t="s">
        <v>165</v>
      </c>
      <c r="P1741" t="s">
        <v>165</v>
      </c>
      <c r="Q1741" t="s">
        <v>165</v>
      </c>
      <c r="U1741">
        <v>0.0</v>
      </c>
    </row>
    <row r="1742">
      <c r="A1742" t="s">
        <v>165</v>
      </c>
      <c r="B1742" t="s">
        <v>165</v>
      </c>
      <c r="C1742" t="s">
        <v>165</v>
      </c>
      <c r="E1742" t="s">
        <v>165</v>
      </c>
      <c r="F1742" t="s">
        <v>165</v>
      </c>
      <c r="J1742">
        <v>0.0</v>
      </c>
      <c r="L1742" t="s">
        <v>165</v>
      </c>
      <c r="M1742" t="s">
        <v>165</v>
      </c>
      <c r="N1742" t="s">
        <v>165</v>
      </c>
      <c r="P1742" t="s">
        <v>165</v>
      </c>
      <c r="Q1742" t="s">
        <v>165</v>
      </c>
      <c r="U1742">
        <v>0.0</v>
      </c>
    </row>
    <row r="1743">
      <c r="A1743" t="s">
        <v>165</v>
      </c>
      <c r="B1743" t="s">
        <v>165</v>
      </c>
      <c r="C1743" t="s">
        <v>165</v>
      </c>
      <c r="E1743" t="s">
        <v>165</v>
      </c>
      <c r="F1743" t="s">
        <v>165</v>
      </c>
      <c r="J1743">
        <v>0.0</v>
      </c>
      <c r="L1743" t="s">
        <v>165</v>
      </c>
      <c r="M1743" t="s">
        <v>165</v>
      </c>
      <c r="N1743" t="s">
        <v>165</v>
      </c>
      <c r="P1743" t="s">
        <v>165</v>
      </c>
      <c r="Q1743" t="s">
        <v>165</v>
      </c>
      <c r="U1743">
        <v>0.0</v>
      </c>
    </row>
    <row r="1744">
      <c r="A1744" t="s">
        <v>165</v>
      </c>
      <c r="B1744" t="s">
        <v>165</v>
      </c>
      <c r="C1744" t="s">
        <v>165</v>
      </c>
      <c r="E1744" t="s">
        <v>165</v>
      </c>
      <c r="F1744" t="s">
        <v>165</v>
      </c>
      <c r="J1744">
        <v>0.0</v>
      </c>
      <c r="L1744" t="s">
        <v>165</v>
      </c>
      <c r="M1744" t="s">
        <v>165</v>
      </c>
      <c r="N1744" t="s">
        <v>165</v>
      </c>
      <c r="P1744" t="s">
        <v>165</v>
      </c>
      <c r="Q1744" t="s">
        <v>165</v>
      </c>
      <c r="U1744">
        <v>0.0</v>
      </c>
    </row>
    <row r="1745">
      <c r="A1745" t="s">
        <v>165</v>
      </c>
      <c r="B1745" t="s">
        <v>165</v>
      </c>
      <c r="C1745" t="s">
        <v>165</v>
      </c>
      <c r="E1745" t="s">
        <v>165</v>
      </c>
      <c r="F1745" t="s">
        <v>165</v>
      </c>
      <c r="J1745">
        <v>0.0</v>
      </c>
      <c r="L1745" t="s">
        <v>165</v>
      </c>
      <c r="M1745" t="s">
        <v>165</v>
      </c>
      <c r="N1745" t="s">
        <v>165</v>
      </c>
      <c r="P1745" t="s">
        <v>165</v>
      </c>
      <c r="Q1745" t="s">
        <v>165</v>
      </c>
      <c r="U1745">
        <v>0.0</v>
      </c>
    </row>
    <row r="1746">
      <c r="A1746" t="s">
        <v>165</v>
      </c>
      <c r="B1746" t="s">
        <v>165</v>
      </c>
      <c r="C1746" t="s">
        <v>165</v>
      </c>
      <c r="E1746" t="s">
        <v>165</v>
      </c>
      <c r="F1746" t="s">
        <v>165</v>
      </c>
      <c r="J1746">
        <v>0.0</v>
      </c>
      <c r="L1746" t="s">
        <v>165</v>
      </c>
      <c r="M1746" t="s">
        <v>165</v>
      </c>
      <c r="N1746" t="s">
        <v>165</v>
      </c>
      <c r="P1746" t="s">
        <v>165</v>
      </c>
      <c r="Q1746" t="s">
        <v>165</v>
      </c>
      <c r="U1746">
        <v>0.0</v>
      </c>
    </row>
    <row r="1747">
      <c r="A1747" t="s">
        <v>165</v>
      </c>
      <c r="B1747" t="s">
        <v>165</v>
      </c>
      <c r="C1747" t="s">
        <v>165</v>
      </c>
      <c r="E1747" t="s">
        <v>165</v>
      </c>
      <c r="F1747" t="s">
        <v>165</v>
      </c>
      <c r="J1747">
        <v>0.0</v>
      </c>
      <c r="L1747" t="s">
        <v>165</v>
      </c>
      <c r="M1747" t="s">
        <v>165</v>
      </c>
      <c r="N1747" t="s">
        <v>165</v>
      </c>
      <c r="P1747" t="s">
        <v>165</v>
      </c>
      <c r="Q1747" t="s">
        <v>165</v>
      </c>
      <c r="U1747">
        <v>0.0</v>
      </c>
    </row>
    <row r="1748">
      <c r="A1748" t="s">
        <v>165</v>
      </c>
      <c r="B1748" t="s">
        <v>165</v>
      </c>
      <c r="C1748" t="s">
        <v>165</v>
      </c>
      <c r="E1748" t="s">
        <v>165</v>
      </c>
      <c r="F1748" t="s">
        <v>165</v>
      </c>
      <c r="J1748">
        <v>0.0</v>
      </c>
      <c r="L1748" t="s">
        <v>165</v>
      </c>
      <c r="M1748" t="s">
        <v>165</v>
      </c>
      <c r="N1748" t="s">
        <v>165</v>
      </c>
      <c r="P1748" t="s">
        <v>165</v>
      </c>
      <c r="Q1748" t="s">
        <v>165</v>
      </c>
      <c r="U1748">
        <v>0.0</v>
      </c>
    </row>
    <row r="1749">
      <c r="A1749" t="s">
        <v>165</v>
      </c>
      <c r="B1749" t="s">
        <v>165</v>
      </c>
      <c r="C1749" t="s">
        <v>165</v>
      </c>
      <c r="E1749" t="s">
        <v>165</v>
      </c>
      <c r="F1749" t="s">
        <v>165</v>
      </c>
      <c r="J1749">
        <v>0.0</v>
      </c>
      <c r="L1749" t="s">
        <v>165</v>
      </c>
      <c r="M1749" t="s">
        <v>165</v>
      </c>
      <c r="N1749" t="s">
        <v>165</v>
      </c>
      <c r="P1749" t="s">
        <v>165</v>
      </c>
      <c r="Q1749" t="s">
        <v>165</v>
      </c>
      <c r="U1749">
        <v>0.0</v>
      </c>
    </row>
    <row r="1750">
      <c r="A1750" t="s">
        <v>165</v>
      </c>
      <c r="B1750" t="s">
        <v>165</v>
      </c>
      <c r="C1750" t="s">
        <v>165</v>
      </c>
      <c r="E1750" t="s">
        <v>165</v>
      </c>
      <c r="F1750" t="s">
        <v>165</v>
      </c>
      <c r="J1750">
        <v>0.0</v>
      </c>
      <c r="L1750" t="s">
        <v>165</v>
      </c>
      <c r="M1750" t="s">
        <v>165</v>
      </c>
      <c r="N1750" t="s">
        <v>165</v>
      </c>
      <c r="P1750" t="s">
        <v>165</v>
      </c>
      <c r="Q1750" t="s">
        <v>165</v>
      </c>
      <c r="U1750">
        <v>0.0</v>
      </c>
    </row>
    <row r="1751">
      <c r="A1751" t="s">
        <v>165</v>
      </c>
      <c r="B1751" t="s">
        <v>165</v>
      </c>
      <c r="C1751" t="s">
        <v>165</v>
      </c>
      <c r="E1751" t="s">
        <v>165</v>
      </c>
      <c r="F1751" t="s">
        <v>165</v>
      </c>
      <c r="J1751">
        <v>0.0</v>
      </c>
      <c r="L1751" t="s">
        <v>165</v>
      </c>
      <c r="M1751" t="s">
        <v>165</v>
      </c>
      <c r="N1751" t="s">
        <v>165</v>
      </c>
      <c r="P1751" t="s">
        <v>165</v>
      </c>
      <c r="Q1751" t="s">
        <v>165</v>
      </c>
      <c r="U1751">
        <v>0.0</v>
      </c>
    </row>
    <row r="1752">
      <c r="A1752" t="s">
        <v>165</v>
      </c>
      <c r="B1752" t="s">
        <v>165</v>
      </c>
      <c r="C1752" t="s">
        <v>165</v>
      </c>
      <c r="E1752" t="s">
        <v>165</v>
      </c>
      <c r="F1752" t="s">
        <v>165</v>
      </c>
      <c r="J1752">
        <v>0.0</v>
      </c>
      <c r="L1752" t="s">
        <v>165</v>
      </c>
      <c r="M1752" t="s">
        <v>165</v>
      </c>
      <c r="N1752" t="s">
        <v>165</v>
      </c>
      <c r="P1752" t="s">
        <v>165</v>
      </c>
      <c r="Q1752" t="s">
        <v>165</v>
      </c>
      <c r="U1752">
        <v>0.0</v>
      </c>
    </row>
    <row r="1753">
      <c r="A1753" t="s">
        <v>165</v>
      </c>
      <c r="B1753" t="s">
        <v>165</v>
      </c>
      <c r="C1753" t="s">
        <v>165</v>
      </c>
      <c r="E1753" t="s">
        <v>165</v>
      </c>
      <c r="F1753" t="s">
        <v>165</v>
      </c>
      <c r="J1753">
        <v>0.0</v>
      </c>
      <c r="L1753" t="s">
        <v>165</v>
      </c>
      <c r="M1753" t="s">
        <v>165</v>
      </c>
      <c r="N1753" t="s">
        <v>165</v>
      </c>
      <c r="P1753" t="s">
        <v>165</v>
      </c>
      <c r="Q1753" t="s">
        <v>165</v>
      </c>
      <c r="U1753">
        <v>0.0</v>
      </c>
    </row>
    <row r="1754">
      <c r="A1754" t="s">
        <v>165</v>
      </c>
      <c r="B1754" t="s">
        <v>165</v>
      </c>
      <c r="C1754" t="s">
        <v>165</v>
      </c>
      <c r="E1754" t="s">
        <v>165</v>
      </c>
      <c r="F1754" t="s">
        <v>165</v>
      </c>
      <c r="J1754">
        <v>0.0</v>
      </c>
      <c r="L1754" t="s">
        <v>165</v>
      </c>
      <c r="M1754" t="s">
        <v>165</v>
      </c>
      <c r="N1754" t="s">
        <v>165</v>
      </c>
      <c r="P1754" t="s">
        <v>165</v>
      </c>
      <c r="Q1754" t="s">
        <v>165</v>
      </c>
      <c r="U1754">
        <v>0.0</v>
      </c>
    </row>
    <row r="1755">
      <c r="A1755" t="s">
        <v>165</v>
      </c>
      <c r="B1755" t="s">
        <v>165</v>
      </c>
      <c r="C1755" t="s">
        <v>165</v>
      </c>
      <c r="E1755" t="s">
        <v>165</v>
      </c>
      <c r="F1755" t="s">
        <v>165</v>
      </c>
      <c r="J1755">
        <v>0.0</v>
      </c>
      <c r="L1755" t="s">
        <v>165</v>
      </c>
      <c r="M1755" t="s">
        <v>165</v>
      </c>
      <c r="N1755" t="s">
        <v>165</v>
      </c>
      <c r="P1755" t="s">
        <v>165</v>
      </c>
      <c r="Q1755" t="s">
        <v>165</v>
      </c>
      <c r="U1755">
        <v>0.0</v>
      </c>
    </row>
    <row r="1756">
      <c r="A1756" t="s">
        <v>165</v>
      </c>
      <c r="B1756" t="s">
        <v>165</v>
      </c>
      <c r="C1756" t="s">
        <v>165</v>
      </c>
      <c r="E1756" t="s">
        <v>165</v>
      </c>
      <c r="F1756" t="s">
        <v>165</v>
      </c>
      <c r="J1756">
        <v>0.0</v>
      </c>
      <c r="L1756" t="s">
        <v>165</v>
      </c>
      <c r="M1756" t="s">
        <v>165</v>
      </c>
      <c r="N1756" t="s">
        <v>165</v>
      </c>
      <c r="P1756" t="s">
        <v>165</v>
      </c>
      <c r="Q1756" t="s">
        <v>165</v>
      </c>
      <c r="U1756">
        <v>0.0</v>
      </c>
    </row>
    <row r="1757">
      <c r="A1757" t="s">
        <v>165</v>
      </c>
      <c r="B1757" t="s">
        <v>165</v>
      </c>
      <c r="C1757" t="s">
        <v>165</v>
      </c>
      <c r="E1757" t="s">
        <v>165</v>
      </c>
      <c r="F1757" t="s">
        <v>165</v>
      </c>
      <c r="J1757">
        <v>0.0</v>
      </c>
      <c r="L1757" t="s">
        <v>165</v>
      </c>
      <c r="M1757" t="s">
        <v>165</v>
      </c>
      <c r="N1757" t="s">
        <v>165</v>
      </c>
      <c r="P1757" t="s">
        <v>165</v>
      </c>
      <c r="Q1757" t="s">
        <v>165</v>
      </c>
      <c r="U1757">
        <v>0.0</v>
      </c>
    </row>
    <row r="1758">
      <c r="A1758" t="s">
        <v>165</v>
      </c>
      <c r="B1758" t="s">
        <v>165</v>
      </c>
      <c r="C1758" t="s">
        <v>165</v>
      </c>
      <c r="E1758" t="s">
        <v>165</v>
      </c>
      <c r="F1758" t="s">
        <v>165</v>
      </c>
      <c r="J1758">
        <v>0.0</v>
      </c>
      <c r="L1758" t="s">
        <v>165</v>
      </c>
      <c r="M1758" t="s">
        <v>165</v>
      </c>
      <c r="N1758" t="s">
        <v>165</v>
      </c>
      <c r="P1758" t="s">
        <v>165</v>
      </c>
      <c r="Q1758" t="s">
        <v>165</v>
      </c>
      <c r="U1758">
        <v>0.0</v>
      </c>
    </row>
    <row r="1759">
      <c r="A1759" t="s">
        <v>165</v>
      </c>
      <c r="B1759" t="s">
        <v>165</v>
      </c>
      <c r="C1759" t="s">
        <v>165</v>
      </c>
      <c r="E1759" t="s">
        <v>165</v>
      </c>
      <c r="F1759" t="s">
        <v>165</v>
      </c>
      <c r="J1759">
        <v>0.0</v>
      </c>
      <c r="L1759" t="s">
        <v>165</v>
      </c>
      <c r="M1759" t="s">
        <v>165</v>
      </c>
      <c r="N1759" t="s">
        <v>165</v>
      </c>
      <c r="P1759" t="s">
        <v>165</v>
      </c>
      <c r="Q1759" t="s">
        <v>165</v>
      </c>
      <c r="U1759">
        <v>0.0</v>
      </c>
    </row>
    <row r="1760">
      <c r="A1760" t="s">
        <v>165</v>
      </c>
      <c r="B1760" t="s">
        <v>165</v>
      </c>
      <c r="C1760" t="s">
        <v>165</v>
      </c>
      <c r="E1760" t="s">
        <v>165</v>
      </c>
      <c r="F1760" t="s">
        <v>165</v>
      </c>
      <c r="J1760">
        <v>0.0</v>
      </c>
      <c r="L1760" t="s">
        <v>165</v>
      </c>
      <c r="M1760" t="s">
        <v>165</v>
      </c>
      <c r="N1760" t="s">
        <v>165</v>
      </c>
      <c r="P1760" t="s">
        <v>165</v>
      </c>
      <c r="Q1760" t="s">
        <v>165</v>
      </c>
      <c r="U1760">
        <v>0.0</v>
      </c>
    </row>
    <row r="1761">
      <c r="A1761" t="s">
        <v>165</v>
      </c>
      <c r="B1761" t="s">
        <v>165</v>
      </c>
      <c r="C1761" t="s">
        <v>165</v>
      </c>
      <c r="E1761" t="s">
        <v>165</v>
      </c>
      <c r="F1761" t="s">
        <v>165</v>
      </c>
      <c r="J1761">
        <v>0.0</v>
      </c>
      <c r="L1761" t="s">
        <v>165</v>
      </c>
      <c r="M1761" t="s">
        <v>165</v>
      </c>
      <c r="N1761" t="s">
        <v>165</v>
      </c>
      <c r="P1761" t="s">
        <v>165</v>
      </c>
      <c r="Q1761" t="s">
        <v>165</v>
      </c>
      <c r="U1761">
        <v>0.0</v>
      </c>
    </row>
    <row r="1762">
      <c r="A1762" t="s">
        <v>165</v>
      </c>
      <c r="B1762" t="s">
        <v>165</v>
      </c>
      <c r="C1762" t="s">
        <v>165</v>
      </c>
      <c r="E1762" t="s">
        <v>165</v>
      </c>
      <c r="F1762" t="s">
        <v>165</v>
      </c>
      <c r="J1762">
        <v>0.0</v>
      </c>
      <c r="L1762" t="s">
        <v>165</v>
      </c>
      <c r="M1762" t="s">
        <v>165</v>
      </c>
      <c r="N1762" t="s">
        <v>165</v>
      </c>
      <c r="P1762" t="s">
        <v>165</v>
      </c>
      <c r="Q1762" t="s">
        <v>165</v>
      </c>
      <c r="U1762">
        <v>0.0</v>
      </c>
    </row>
    <row r="1763">
      <c r="A1763" t="s">
        <v>165</v>
      </c>
      <c r="B1763" t="s">
        <v>165</v>
      </c>
      <c r="C1763" t="s">
        <v>165</v>
      </c>
      <c r="E1763" t="s">
        <v>165</v>
      </c>
      <c r="F1763" t="s">
        <v>165</v>
      </c>
      <c r="J1763">
        <v>0.0</v>
      </c>
      <c r="L1763" t="s">
        <v>165</v>
      </c>
      <c r="M1763" t="s">
        <v>165</v>
      </c>
      <c r="N1763" t="s">
        <v>165</v>
      </c>
      <c r="P1763" t="s">
        <v>165</v>
      </c>
      <c r="Q1763" t="s">
        <v>165</v>
      </c>
      <c r="U1763">
        <v>0.0</v>
      </c>
    </row>
    <row r="1764">
      <c r="A1764" t="s">
        <v>165</v>
      </c>
      <c r="B1764" t="s">
        <v>165</v>
      </c>
      <c r="C1764" t="s">
        <v>165</v>
      </c>
      <c r="E1764" t="s">
        <v>165</v>
      </c>
      <c r="F1764" t="s">
        <v>165</v>
      </c>
      <c r="J1764">
        <v>0.0</v>
      </c>
      <c r="L1764" t="s">
        <v>165</v>
      </c>
      <c r="M1764" t="s">
        <v>165</v>
      </c>
      <c r="N1764" t="s">
        <v>165</v>
      </c>
      <c r="P1764" t="s">
        <v>165</v>
      </c>
      <c r="Q1764" t="s">
        <v>165</v>
      </c>
      <c r="U1764">
        <v>0.0</v>
      </c>
    </row>
    <row r="1765">
      <c r="A1765" t="s">
        <v>165</v>
      </c>
      <c r="B1765" t="s">
        <v>165</v>
      </c>
      <c r="C1765" t="s">
        <v>165</v>
      </c>
      <c r="E1765" t="s">
        <v>165</v>
      </c>
      <c r="F1765" t="s">
        <v>165</v>
      </c>
      <c r="J1765">
        <v>0.0</v>
      </c>
      <c r="L1765" t="s">
        <v>165</v>
      </c>
      <c r="M1765" t="s">
        <v>165</v>
      </c>
      <c r="N1765" t="s">
        <v>165</v>
      </c>
      <c r="P1765" t="s">
        <v>165</v>
      </c>
      <c r="Q1765" t="s">
        <v>165</v>
      </c>
      <c r="U1765">
        <v>0.0</v>
      </c>
    </row>
    <row r="1766">
      <c r="A1766" t="s">
        <v>165</v>
      </c>
      <c r="B1766" t="s">
        <v>165</v>
      </c>
      <c r="C1766" t="s">
        <v>165</v>
      </c>
      <c r="E1766" t="s">
        <v>165</v>
      </c>
      <c r="F1766" t="s">
        <v>165</v>
      </c>
      <c r="J1766">
        <v>0.0</v>
      </c>
      <c r="L1766" t="s">
        <v>165</v>
      </c>
      <c r="M1766" t="s">
        <v>165</v>
      </c>
      <c r="N1766" t="s">
        <v>165</v>
      </c>
      <c r="P1766" t="s">
        <v>165</v>
      </c>
      <c r="Q1766" t="s">
        <v>165</v>
      </c>
      <c r="U1766">
        <v>0.0</v>
      </c>
    </row>
    <row r="1767">
      <c r="A1767" t="s">
        <v>165</v>
      </c>
      <c r="B1767" t="s">
        <v>165</v>
      </c>
      <c r="C1767" t="s">
        <v>165</v>
      </c>
      <c r="E1767" t="s">
        <v>165</v>
      </c>
      <c r="F1767" t="s">
        <v>165</v>
      </c>
      <c r="J1767">
        <v>0.0</v>
      </c>
      <c r="L1767" t="s">
        <v>165</v>
      </c>
      <c r="M1767" t="s">
        <v>165</v>
      </c>
      <c r="N1767" t="s">
        <v>165</v>
      </c>
      <c r="P1767" t="s">
        <v>165</v>
      </c>
      <c r="Q1767" t="s">
        <v>165</v>
      </c>
      <c r="U1767">
        <v>0.0</v>
      </c>
    </row>
    <row r="1768">
      <c r="A1768" t="s">
        <v>165</v>
      </c>
      <c r="B1768" t="s">
        <v>165</v>
      </c>
      <c r="C1768" t="s">
        <v>165</v>
      </c>
      <c r="E1768" t="s">
        <v>165</v>
      </c>
      <c r="F1768" t="s">
        <v>165</v>
      </c>
      <c r="J1768">
        <v>0.0</v>
      </c>
      <c r="L1768" t="s">
        <v>165</v>
      </c>
      <c r="M1768" t="s">
        <v>165</v>
      </c>
      <c r="N1768" t="s">
        <v>165</v>
      </c>
      <c r="P1768" t="s">
        <v>165</v>
      </c>
      <c r="Q1768" t="s">
        <v>165</v>
      </c>
      <c r="U1768">
        <v>0.0</v>
      </c>
    </row>
    <row r="1769">
      <c r="A1769" t="s">
        <v>165</v>
      </c>
      <c r="B1769" t="s">
        <v>165</v>
      </c>
      <c r="C1769" t="s">
        <v>165</v>
      </c>
      <c r="E1769" t="s">
        <v>165</v>
      </c>
      <c r="F1769" t="s">
        <v>165</v>
      </c>
      <c r="J1769">
        <v>0.0</v>
      </c>
      <c r="L1769" t="s">
        <v>165</v>
      </c>
      <c r="M1769" t="s">
        <v>165</v>
      </c>
      <c r="N1769" t="s">
        <v>165</v>
      </c>
      <c r="P1769" t="s">
        <v>165</v>
      </c>
      <c r="Q1769" t="s">
        <v>165</v>
      </c>
      <c r="U1769">
        <v>0.0</v>
      </c>
    </row>
    <row r="1770">
      <c r="A1770" t="s">
        <v>165</v>
      </c>
      <c r="B1770" t="s">
        <v>165</v>
      </c>
      <c r="C1770" t="s">
        <v>165</v>
      </c>
      <c r="E1770" t="s">
        <v>165</v>
      </c>
      <c r="F1770" t="s">
        <v>165</v>
      </c>
      <c r="J1770">
        <v>0.0</v>
      </c>
      <c r="L1770" t="s">
        <v>165</v>
      </c>
      <c r="M1770" t="s">
        <v>165</v>
      </c>
      <c r="N1770" t="s">
        <v>165</v>
      </c>
      <c r="P1770" t="s">
        <v>165</v>
      </c>
      <c r="Q1770" t="s">
        <v>165</v>
      </c>
      <c r="U1770">
        <v>0.0</v>
      </c>
    </row>
    <row r="1771">
      <c r="A1771" t="s">
        <v>165</v>
      </c>
      <c r="B1771" t="s">
        <v>165</v>
      </c>
      <c r="C1771" t="s">
        <v>165</v>
      </c>
      <c r="E1771" t="s">
        <v>165</v>
      </c>
      <c r="F1771" t="s">
        <v>165</v>
      </c>
      <c r="J1771">
        <v>0.0</v>
      </c>
      <c r="L1771" t="s">
        <v>165</v>
      </c>
      <c r="M1771" t="s">
        <v>165</v>
      </c>
      <c r="N1771" t="s">
        <v>165</v>
      </c>
      <c r="P1771" t="s">
        <v>165</v>
      </c>
      <c r="Q1771" t="s">
        <v>165</v>
      </c>
      <c r="U1771">
        <v>0.0</v>
      </c>
    </row>
    <row r="1772">
      <c r="A1772" t="s">
        <v>165</v>
      </c>
      <c r="B1772" t="s">
        <v>165</v>
      </c>
      <c r="C1772" t="s">
        <v>165</v>
      </c>
      <c r="E1772" t="s">
        <v>165</v>
      </c>
      <c r="F1772" t="s">
        <v>165</v>
      </c>
      <c r="J1772">
        <v>0.0</v>
      </c>
      <c r="L1772" t="s">
        <v>165</v>
      </c>
      <c r="M1772" t="s">
        <v>165</v>
      </c>
      <c r="N1772" t="s">
        <v>165</v>
      </c>
      <c r="P1772" t="s">
        <v>165</v>
      </c>
      <c r="Q1772" t="s">
        <v>165</v>
      </c>
      <c r="U1772">
        <v>0.0</v>
      </c>
    </row>
    <row r="1773">
      <c r="A1773" t="s">
        <v>165</v>
      </c>
      <c r="B1773" t="s">
        <v>165</v>
      </c>
      <c r="C1773" t="s">
        <v>165</v>
      </c>
      <c r="E1773" t="s">
        <v>165</v>
      </c>
      <c r="F1773" t="s">
        <v>165</v>
      </c>
      <c r="J1773">
        <v>0.0</v>
      </c>
      <c r="L1773" t="s">
        <v>165</v>
      </c>
      <c r="M1773" t="s">
        <v>165</v>
      </c>
      <c r="N1773" t="s">
        <v>165</v>
      </c>
      <c r="P1773" t="s">
        <v>165</v>
      </c>
      <c r="Q1773" t="s">
        <v>165</v>
      </c>
      <c r="U1773">
        <v>0.0</v>
      </c>
    </row>
    <row r="1774">
      <c r="A1774" t="s">
        <v>165</v>
      </c>
      <c r="B1774" t="s">
        <v>165</v>
      </c>
      <c r="C1774" t="s">
        <v>165</v>
      </c>
      <c r="E1774" t="s">
        <v>165</v>
      </c>
      <c r="F1774" t="s">
        <v>165</v>
      </c>
      <c r="J1774">
        <v>0.0</v>
      </c>
      <c r="L1774" t="s">
        <v>165</v>
      </c>
      <c r="M1774" t="s">
        <v>165</v>
      </c>
      <c r="N1774" t="s">
        <v>165</v>
      </c>
      <c r="P1774" t="s">
        <v>165</v>
      </c>
      <c r="Q1774" t="s">
        <v>165</v>
      </c>
      <c r="U1774">
        <v>0.0</v>
      </c>
    </row>
    <row r="1775">
      <c r="A1775" t="s">
        <v>165</v>
      </c>
      <c r="B1775" t="s">
        <v>165</v>
      </c>
      <c r="C1775" t="s">
        <v>165</v>
      </c>
      <c r="E1775" t="s">
        <v>165</v>
      </c>
      <c r="F1775" t="s">
        <v>165</v>
      </c>
      <c r="J1775">
        <v>0.0</v>
      </c>
      <c r="L1775" t="s">
        <v>165</v>
      </c>
      <c r="M1775" t="s">
        <v>165</v>
      </c>
      <c r="N1775" t="s">
        <v>165</v>
      </c>
      <c r="P1775" t="s">
        <v>165</v>
      </c>
      <c r="Q1775" t="s">
        <v>165</v>
      </c>
      <c r="U1775">
        <v>0.0</v>
      </c>
    </row>
    <row r="1776">
      <c r="A1776" t="s">
        <v>165</v>
      </c>
      <c r="B1776" t="s">
        <v>165</v>
      </c>
      <c r="C1776" t="s">
        <v>165</v>
      </c>
      <c r="E1776" t="s">
        <v>165</v>
      </c>
      <c r="F1776" t="s">
        <v>165</v>
      </c>
      <c r="J1776">
        <v>0.0</v>
      </c>
      <c r="L1776" t="s">
        <v>165</v>
      </c>
      <c r="M1776" t="s">
        <v>165</v>
      </c>
      <c r="N1776" t="s">
        <v>165</v>
      </c>
      <c r="P1776" t="s">
        <v>165</v>
      </c>
      <c r="Q1776" t="s">
        <v>165</v>
      </c>
      <c r="U1776">
        <v>0.0</v>
      </c>
    </row>
    <row r="1777">
      <c r="A1777" t="s">
        <v>165</v>
      </c>
      <c r="B1777" t="s">
        <v>165</v>
      </c>
      <c r="C1777" t="s">
        <v>165</v>
      </c>
      <c r="E1777" t="s">
        <v>165</v>
      </c>
      <c r="F1777" t="s">
        <v>165</v>
      </c>
      <c r="J1777">
        <v>0.0</v>
      </c>
      <c r="L1777" t="s">
        <v>165</v>
      </c>
      <c r="M1777" t="s">
        <v>165</v>
      </c>
      <c r="N1777" t="s">
        <v>165</v>
      </c>
      <c r="P1777" t="s">
        <v>165</v>
      </c>
      <c r="Q1777" t="s">
        <v>165</v>
      </c>
      <c r="U1777">
        <v>0.0</v>
      </c>
    </row>
    <row r="1778">
      <c r="A1778" t="s">
        <v>165</v>
      </c>
      <c r="B1778" t="s">
        <v>165</v>
      </c>
      <c r="C1778" t="s">
        <v>165</v>
      </c>
      <c r="E1778" t="s">
        <v>165</v>
      </c>
      <c r="F1778" t="s">
        <v>165</v>
      </c>
      <c r="J1778">
        <v>0.0</v>
      </c>
      <c r="L1778" t="s">
        <v>165</v>
      </c>
      <c r="M1778" t="s">
        <v>165</v>
      </c>
      <c r="N1778" t="s">
        <v>165</v>
      </c>
      <c r="P1778" t="s">
        <v>165</v>
      </c>
      <c r="Q1778" t="s">
        <v>165</v>
      </c>
      <c r="U1778">
        <v>0.0</v>
      </c>
    </row>
    <row r="1779">
      <c r="A1779" t="s">
        <v>165</v>
      </c>
      <c r="B1779" t="s">
        <v>165</v>
      </c>
      <c r="C1779" t="s">
        <v>165</v>
      </c>
      <c r="E1779" t="s">
        <v>165</v>
      </c>
      <c r="F1779" t="s">
        <v>165</v>
      </c>
      <c r="J1779">
        <v>0.0</v>
      </c>
      <c r="L1779" t="s">
        <v>165</v>
      </c>
      <c r="M1779" t="s">
        <v>165</v>
      </c>
      <c r="N1779" t="s">
        <v>165</v>
      </c>
      <c r="P1779" t="s">
        <v>165</v>
      </c>
      <c r="Q1779" t="s">
        <v>165</v>
      </c>
      <c r="U1779">
        <v>0.0</v>
      </c>
    </row>
    <row r="1780">
      <c r="A1780" t="s">
        <v>165</v>
      </c>
      <c r="B1780" t="s">
        <v>165</v>
      </c>
      <c r="C1780" t="s">
        <v>165</v>
      </c>
      <c r="E1780" t="s">
        <v>165</v>
      </c>
      <c r="F1780" t="s">
        <v>165</v>
      </c>
      <c r="J1780">
        <v>0.0</v>
      </c>
      <c r="L1780" t="s">
        <v>165</v>
      </c>
      <c r="M1780" t="s">
        <v>165</v>
      </c>
      <c r="N1780" t="s">
        <v>165</v>
      </c>
      <c r="P1780" t="s">
        <v>165</v>
      </c>
      <c r="Q1780" t="s">
        <v>165</v>
      </c>
      <c r="U1780">
        <v>0.0</v>
      </c>
    </row>
    <row r="1781">
      <c r="A1781" t="s">
        <v>165</v>
      </c>
      <c r="B1781" t="s">
        <v>165</v>
      </c>
      <c r="C1781" t="s">
        <v>165</v>
      </c>
      <c r="E1781" t="s">
        <v>165</v>
      </c>
      <c r="F1781" t="s">
        <v>165</v>
      </c>
      <c r="J1781">
        <v>0.0</v>
      </c>
      <c r="L1781" t="s">
        <v>165</v>
      </c>
      <c r="M1781" t="s">
        <v>165</v>
      </c>
      <c r="N1781" t="s">
        <v>165</v>
      </c>
      <c r="P1781" t="s">
        <v>165</v>
      </c>
      <c r="Q1781" t="s">
        <v>165</v>
      </c>
      <c r="U1781">
        <v>0.0</v>
      </c>
    </row>
    <row r="1782">
      <c r="A1782" t="s">
        <v>165</v>
      </c>
      <c r="B1782" t="s">
        <v>165</v>
      </c>
      <c r="C1782" t="s">
        <v>165</v>
      </c>
      <c r="E1782" t="s">
        <v>165</v>
      </c>
      <c r="F1782" t="s">
        <v>165</v>
      </c>
      <c r="J1782">
        <v>0.0</v>
      </c>
      <c r="L1782" t="s">
        <v>165</v>
      </c>
      <c r="M1782" t="s">
        <v>165</v>
      </c>
      <c r="N1782" t="s">
        <v>165</v>
      </c>
      <c r="P1782" t="s">
        <v>165</v>
      </c>
      <c r="Q1782" t="s">
        <v>165</v>
      </c>
      <c r="U1782">
        <v>0.0</v>
      </c>
    </row>
    <row r="1783">
      <c r="A1783" t="s">
        <v>165</v>
      </c>
      <c r="B1783" t="s">
        <v>165</v>
      </c>
      <c r="C1783" t="s">
        <v>165</v>
      </c>
      <c r="E1783" t="s">
        <v>165</v>
      </c>
      <c r="F1783" t="s">
        <v>165</v>
      </c>
      <c r="J1783">
        <v>0.0</v>
      </c>
      <c r="L1783" t="s">
        <v>165</v>
      </c>
      <c r="M1783" t="s">
        <v>165</v>
      </c>
      <c r="N1783" t="s">
        <v>165</v>
      </c>
      <c r="P1783" t="s">
        <v>165</v>
      </c>
      <c r="Q1783" t="s">
        <v>165</v>
      </c>
      <c r="U1783">
        <v>0.0</v>
      </c>
    </row>
    <row r="1784">
      <c r="A1784" t="s">
        <v>165</v>
      </c>
      <c r="B1784" t="s">
        <v>165</v>
      </c>
      <c r="C1784" t="s">
        <v>165</v>
      </c>
      <c r="E1784" t="s">
        <v>165</v>
      </c>
      <c r="F1784" t="s">
        <v>165</v>
      </c>
      <c r="J1784">
        <v>0.0</v>
      </c>
      <c r="L1784" t="s">
        <v>165</v>
      </c>
      <c r="M1784" t="s">
        <v>165</v>
      </c>
      <c r="N1784" t="s">
        <v>165</v>
      </c>
      <c r="P1784" t="s">
        <v>165</v>
      </c>
      <c r="Q1784" t="s">
        <v>165</v>
      </c>
      <c r="U1784">
        <v>0.0</v>
      </c>
    </row>
    <row r="1785">
      <c r="A1785" t="s">
        <v>165</v>
      </c>
      <c r="B1785" t="s">
        <v>165</v>
      </c>
      <c r="C1785" t="s">
        <v>165</v>
      </c>
      <c r="E1785" t="s">
        <v>165</v>
      </c>
      <c r="F1785" t="s">
        <v>165</v>
      </c>
      <c r="J1785">
        <v>0.0</v>
      </c>
      <c r="L1785" t="s">
        <v>165</v>
      </c>
      <c r="M1785" t="s">
        <v>165</v>
      </c>
      <c r="N1785" t="s">
        <v>165</v>
      </c>
      <c r="P1785" t="s">
        <v>165</v>
      </c>
      <c r="Q1785" t="s">
        <v>165</v>
      </c>
      <c r="U1785">
        <v>0.0</v>
      </c>
    </row>
    <row r="1786">
      <c r="A1786" t="s">
        <v>165</v>
      </c>
      <c r="B1786" t="s">
        <v>165</v>
      </c>
      <c r="C1786" t="s">
        <v>165</v>
      </c>
      <c r="E1786" t="s">
        <v>165</v>
      </c>
      <c r="F1786" t="s">
        <v>165</v>
      </c>
      <c r="J1786">
        <v>0.0</v>
      </c>
      <c r="L1786" t="s">
        <v>165</v>
      </c>
      <c r="M1786" t="s">
        <v>165</v>
      </c>
      <c r="N1786" t="s">
        <v>165</v>
      </c>
      <c r="P1786" t="s">
        <v>165</v>
      </c>
      <c r="Q1786" t="s">
        <v>165</v>
      </c>
      <c r="U1786">
        <v>0.0</v>
      </c>
    </row>
    <row r="1787">
      <c r="A1787" t="s">
        <v>165</v>
      </c>
      <c r="B1787" t="s">
        <v>165</v>
      </c>
      <c r="C1787" t="s">
        <v>165</v>
      </c>
      <c r="E1787" t="s">
        <v>165</v>
      </c>
      <c r="F1787" t="s">
        <v>165</v>
      </c>
      <c r="J1787">
        <v>0.0</v>
      </c>
      <c r="L1787" t="s">
        <v>165</v>
      </c>
      <c r="M1787" t="s">
        <v>165</v>
      </c>
      <c r="N1787" t="s">
        <v>165</v>
      </c>
      <c r="P1787" t="s">
        <v>165</v>
      </c>
      <c r="Q1787" t="s">
        <v>165</v>
      </c>
      <c r="U1787">
        <v>0.0</v>
      </c>
    </row>
    <row r="1788">
      <c r="A1788" t="s">
        <v>165</v>
      </c>
      <c r="B1788" t="s">
        <v>165</v>
      </c>
      <c r="C1788" t="s">
        <v>165</v>
      </c>
      <c r="E1788" t="s">
        <v>165</v>
      </c>
      <c r="F1788" t="s">
        <v>165</v>
      </c>
      <c r="J1788">
        <v>0.0</v>
      </c>
      <c r="L1788" t="s">
        <v>165</v>
      </c>
      <c r="M1788" t="s">
        <v>165</v>
      </c>
      <c r="N1788" t="s">
        <v>165</v>
      </c>
      <c r="P1788" t="s">
        <v>165</v>
      </c>
      <c r="Q1788" t="s">
        <v>165</v>
      </c>
      <c r="U1788">
        <v>0.0</v>
      </c>
    </row>
    <row r="1789">
      <c r="A1789" t="s">
        <v>165</v>
      </c>
      <c r="B1789" t="s">
        <v>165</v>
      </c>
      <c r="C1789" t="s">
        <v>165</v>
      </c>
      <c r="E1789" t="s">
        <v>165</v>
      </c>
      <c r="F1789" t="s">
        <v>165</v>
      </c>
      <c r="J1789">
        <v>0.0</v>
      </c>
      <c r="L1789" t="s">
        <v>165</v>
      </c>
      <c r="M1789" t="s">
        <v>165</v>
      </c>
      <c r="N1789" t="s">
        <v>165</v>
      </c>
      <c r="P1789" t="s">
        <v>165</v>
      </c>
      <c r="Q1789" t="s">
        <v>165</v>
      </c>
      <c r="U1789">
        <v>0.0</v>
      </c>
    </row>
    <row r="1790">
      <c r="A1790" t="s">
        <v>165</v>
      </c>
      <c r="B1790" t="s">
        <v>165</v>
      </c>
      <c r="C1790" t="s">
        <v>165</v>
      </c>
      <c r="E1790" t="s">
        <v>165</v>
      </c>
      <c r="F1790" t="s">
        <v>165</v>
      </c>
      <c r="J1790">
        <v>0.0</v>
      </c>
      <c r="L1790" t="s">
        <v>165</v>
      </c>
      <c r="M1790" t="s">
        <v>165</v>
      </c>
      <c r="N1790" t="s">
        <v>165</v>
      </c>
      <c r="P1790" t="s">
        <v>165</v>
      </c>
      <c r="Q1790" t="s">
        <v>165</v>
      </c>
      <c r="U1790">
        <v>0.0</v>
      </c>
    </row>
    <row r="1791">
      <c r="A1791" t="s">
        <v>165</v>
      </c>
      <c r="B1791" t="s">
        <v>165</v>
      </c>
      <c r="C1791" t="s">
        <v>165</v>
      </c>
      <c r="E1791" t="s">
        <v>165</v>
      </c>
      <c r="F1791" t="s">
        <v>165</v>
      </c>
      <c r="J1791">
        <v>0.0</v>
      </c>
      <c r="L1791" t="s">
        <v>165</v>
      </c>
      <c r="M1791" t="s">
        <v>165</v>
      </c>
      <c r="N1791" t="s">
        <v>165</v>
      </c>
      <c r="P1791" t="s">
        <v>165</v>
      </c>
      <c r="Q1791" t="s">
        <v>165</v>
      </c>
      <c r="U1791">
        <v>0.0</v>
      </c>
    </row>
    <row r="1792">
      <c r="A1792" t="s">
        <v>165</v>
      </c>
      <c r="B1792" t="s">
        <v>165</v>
      </c>
      <c r="C1792" t="s">
        <v>165</v>
      </c>
      <c r="E1792" t="s">
        <v>165</v>
      </c>
      <c r="F1792" t="s">
        <v>165</v>
      </c>
      <c r="J1792">
        <v>0.0</v>
      </c>
      <c r="L1792" t="s">
        <v>165</v>
      </c>
      <c r="M1792" t="s">
        <v>165</v>
      </c>
      <c r="N1792" t="s">
        <v>165</v>
      </c>
      <c r="P1792" t="s">
        <v>165</v>
      </c>
      <c r="Q1792" t="s">
        <v>165</v>
      </c>
      <c r="U1792">
        <v>0.0</v>
      </c>
    </row>
    <row r="1793">
      <c r="A1793" t="s">
        <v>165</v>
      </c>
      <c r="B1793" t="s">
        <v>165</v>
      </c>
      <c r="C1793" t="s">
        <v>165</v>
      </c>
      <c r="E1793" t="s">
        <v>165</v>
      </c>
      <c r="F1793" t="s">
        <v>165</v>
      </c>
      <c r="J1793">
        <v>0.0</v>
      </c>
      <c r="L1793" t="s">
        <v>165</v>
      </c>
      <c r="M1793" t="s">
        <v>165</v>
      </c>
      <c r="N1793" t="s">
        <v>165</v>
      </c>
      <c r="P1793" t="s">
        <v>165</v>
      </c>
      <c r="Q1793" t="s">
        <v>165</v>
      </c>
      <c r="U1793">
        <v>0.0</v>
      </c>
    </row>
    <row r="1794">
      <c r="A1794" t="s">
        <v>165</v>
      </c>
      <c r="B1794" t="s">
        <v>165</v>
      </c>
      <c r="C1794" t="s">
        <v>165</v>
      </c>
      <c r="E1794" t="s">
        <v>165</v>
      </c>
      <c r="F1794" t="s">
        <v>165</v>
      </c>
      <c r="J1794">
        <v>0.0</v>
      </c>
      <c r="L1794" t="s">
        <v>165</v>
      </c>
      <c r="M1794" t="s">
        <v>165</v>
      </c>
      <c r="N1794" t="s">
        <v>165</v>
      </c>
      <c r="P1794" t="s">
        <v>165</v>
      </c>
      <c r="Q1794" t="s">
        <v>165</v>
      </c>
      <c r="U1794">
        <v>0.0</v>
      </c>
    </row>
    <row r="1795">
      <c r="A1795" t="s">
        <v>165</v>
      </c>
      <c r="B1795" t="s">
        <v>165</v>
      </c>
      <c r="C1795" t="s">
        <v>165</v>
      </c>
      <c r="E1795" t="s">
        <v>165</v>
      </c>
      <c r="F1795" t="s">
        <v>165</v>
      </c>
      <c r="J1795">
        <v>0.0</v>
      </c>
      <c r="L1795" t="s">
        <v>165</v>
      </c>
      <c r="M1795" t="s">
        <v>165</v>
      </c>
      <c r="N1795" t="s">
        <v>165</v>
      </c>
      <c r="P1795" t="s">
        <v>165</v>
      </c>
      <c r="Q1795" t="s">
        <v>165</v>
      </c>
      <c r="U1795">
        <v>0.0</v>
      </c>
    </row>
    <row r="1796">
      <c r="A1796" t="s">
        <v>165</v>
      </c>
      <c r="B1796" t="s">
        <v>165</v>
      </c>
      <c r="C1796" t="s">
        <v>165</v>
      </c>
      <c r="E1796" t="s">
        <v>165</v>
      </c>
      <c r="F1796" t="s">
        <v>165</v>
      </c>
      <c r="J1796">
        <v>0.0</v>
      </c>
      <c r="L1796" t="s">
        <v>165</v>
      </c>
      <c r="M1796" t="s">
        <v>165</v>
      </c>
      <c r="N1796" t="s">
        <v>165</v>
      </c>
      <c r="P1796" t="s">
        <v>165</v>
      </c>
      <c r="Q1796" t="s">
        <v>165</v>
      </c>
      <c r="U1796">
        <v>0.0</v>
      </c>
    </row>
    <row r="1797">
      <c r="A1797" t="s">
        <v>165</v>
      </c>
      <c r="B1797" t="s">
        <v>165</v>
      </c>
      <c r="C1797" t="s">
        <v>165</v>
      </c>
      <c r="E1797" t="s">
        <v>165</v>
      </c>
      <c r="F1797" t="s">
        <v>165</v>
      </c>
      <c r="J1797">
        <v>0.0</v>
      </c>
      <c r="L1797" t="s">
        <v>165</v>
      </c>
      <c r="M1797" t="s">
        <v>165</v>
      </c>
      <c r="N1797" t="s">
        <v>165</v>
      </c>
      <c r="P1797" t="s">
        <v>165</v>
      </c>
      <c r="Q1797" t="s">
        <v>165</v>
      </c>
      <c r="U1797">
        <v>0.0</v>
      </c>
    </row>
    <row r="1798">
      <c r="A1798" t="s">
        <v>165</v>
      </c>
      <c r="B1798" t="s">
        <v>165</v>
      </c>
      <c r="C1798" t="s">
        <v>165</v>
      </c>
      <c r="E1798" t="s">
        <v>165</v>
      </c>
      <c r="F1798" t="s">
        <v>165</v>
      </c>
      <c r="J1798">
        <v>0.0</v>
      </c>
      <c r="L1798" t="s">
        <v>165</v>
      </c>
      <c r="M1798" t="s">
        <v>165</v>
      </c>
      <c r="N1798" t="s">
        <v>165</v>
      </c>
      <c r="P1798" t="s">
        <v>165</v>
      </c>
      <c r="Q1798" t="s">
        <v>165</v>
      </c>
      <c r="U1798">
        <v>0.0</v>
      </c>
    </row>
    <row r="1799">
      <c r="A1799" t="s">
        <v>165</v>
      </c>
      <c r="B1799" t="s">
        <v>165</v>
      </c>
      <c r="C1799" t="s">
        <v>165</v>
      </c>
      <c r="E1799" t="s">
        <v>165</v>
      </c>
      <c r="F1799" t="s">
        <v>165</v>
      </c>
      <c r="J1799">
        <v>0.0</v>
      </c>
      <c r="L1799" t="s">
        <v>165</v>
      </c>
      <c r="M1799" t="s">
        <v>165</v>
      </c>
      <c r="N1799" t="s">
        <v>165</v>
      </c>
      <c r="P1799" t="s">
        <v>165</v>
      </c>
      <c r="Q1799" t="s">
        <v>165</v>
      </c>
      <c r="U1799">
        <v>0.0</v>
      </c>
    </row>
    <row r="1800">
      <c r="A1800" t="s">
        <v>165</v>
      </c>
      <c r="B1800" t="s">
        <v>165</v>
      </c>
      <c r="C1800" t="s">
        <v>165</v>
      </c>
      <c r="E1800" t="s">
        <v>165</v>
      </c>
      <c r="F1800" t="s">
        <v>165</v>
      </c>
      <c r="J1800">
        <v>0.0</v>
      </c>
      <c r="L1800" t="s">
        <v>165</v>
      </c>
      <c r="M1800" t="s">
        <v>165</v>
      </c>
      <c r="N1800" t="s">
        <v>165</v>
      </c>
      <c r="P1800" t="s">
        <v>165</v>
      </c>
      <c r="Q1800" t="s">
        <v>165</v>
      </c>
      <c r="U1800">
        <v>0.0</v>
      </c>
    </row>
    <row r="1801">
      <c r="A1801" t="s">
        <v>165</v>
      </c>
      <c r="B1801" t="s">
        <v>165</v>
      </c>
      <c r="C1801" t="s">
        <v>165</v>
      </c>
      <c r="E1801" t="s">
        <v>165</v>
      </c>
      <c r="F1801" t="s">
        <v>165</v>
      </c>
      <c r="J1801">
        <v>0.0</v>
      </c>
      <c r="L1801" t="s">
        <v>165</v>
      </c>
      <c r="M1801" t="s">
        <v>165</v>
      </c>
      <c r="N1801" t="s">
        <v>165</v>
      </c>
      <c r="P1801" t="s">
        <v>165</v>
      </c>
      <c r="Q1801" t="s">
        <v>165</v>
      </c>
      <c r="U1801">
        <v>0.0</v>
      </c>
    </row>
    <row r="1802">
      <c r="A1802" t="s">
        <v>165</v>
      </c>
      <c r="B1802" t="s">
        <v>165</v>
      </c>
      <c r="C1802" t="s">
        <v>165</v>
      </c>
      <c r="E1802" t="s">
        <v>165</v>
      </c>
      <c r="F1802" t="s">
        <v>165</v>
      </c>
      <c r="J1802">
        <v>0.0</v>
      </c>
      <c r="L1802" t="s">
        <v>165</v>
      </c>
      <c r="M1802" t="s">
        <v>165</v>
      </c>
      <c r="N1802" t="s">
        <v>165</v>
      </c>
      <c r="P1802" t="s">
        <v>165</v>
      </c>
      <c r="Q1802" t="s">
        <v>165</v>
      </c>
      <c r="U1802">
        <v>0.0</v>
      </c>
    </row>
    <row r="1803">
      <c r="A1803" t="s">
        <v>165</v>
      </c>
      <c r="B1803" t="s">
        <v>165</v>
      </c>
      <c r="C1803" t="s">
        <v>165</v>
      </c>
      <c r="E1803" t="s">
        <v>165</v>
      </c>
      <c r="F1803" t="s">
        <v>165</v>
      </c>
      <c r="J1803">
        <v>0.0</v>
      </c>
      <c r="L1803" t="s">
        <v>165</v>
      </c>
      <c r="M1803" t="s">
        <v>165</v>
      </c>
      <c r="N1803" t="s">
        <v>165</v>
      </c>
      <c r="P1803" t="s">
        <v>165</v>
      </c>
      <c r="Q1803" t="s">
        <v>165</v>
      </c>
      <c r="U1803">
        <v>0.0</v>
      </c>
    </row>
    <row r="1804">
      <c r="A1804" t="s">
        <v>165</v>
      </c>
      <c r="B1804" t="s">
        <v>165</v>
      </c>
      <c r="C1804" t="s">
        <v>165</v>
      </c>
      <c r="E1804" t="s">
        <v>165</v>
      </c>
      <c r="F1804" t="s">
        <v>165</v>
      </c>
      <c r="J1804">
        <v>0.0</v>
      </c>
      <c r="L1804" t="s">
        <v>165</v>
      </c>
      <c r="M1804" t="s">
        <v>165</v>
      </c>
      <c r="N1804" t="s">
        <v>165</v>
      </c>
      <c r="P1804" t="s">
        <v>165</v>
      </c>
      <c r="Q1804" t="s">
        <v>165</v>
      </c>
      <c r="U1804">
        <v>0.0</v>
      </c>
    </row>
    <row r="1805">
      <c r="A1805" t="s">
        <v>165</v>
      </c>
      <c r="B1805" t="s">
        <v>165</v>
      </c>
      <c r="C1805" t="s">
        <v>165</v>
      </c>
      <c r="E1805" t="s">
        <v>165</v>
      </c>
      <c r="F1805" t="s">
        <v>165</v>
      </c>
      <c r="J1805">
        <v>0.0</v>
      </c>
      <c r="L1805" t="s">
        <v>165</v>
      </c>
      <c r="M1805" t="s">
        <v>165</v>
      </c>
      <c r="N1805" t="s">
        <v>165</v>
      </c>
      <c r="P1805" t="s">
        <v>165</v>
      </c>
      <c r="Q1805" t="s">
        <v>165</v>
      </c>
      <c r="U1805">
        <v>0.0</v>
      </c>
    </row>
    <row r="1806">
      <c r="A1806" t="s">
        <v>165</v>
      </c>
      <c r="B1806" t="s">
        <v>165</v>
      </c>
      <c r="C1806" t="s">
        <v>165</v>
      </c>
      <c r="E1806" t="s">
        <v>165</v>
      </c>
      <c r="F1806" t="s">
        <v>165</v>
      </c>
      <c r="J1806">
        <v>0.0</v>
      </c>
      <c r="L1806" t="s">
        <v>165</v>
      </c>
      <c r="M1806" t="s">
        <v>165</v>
      </c>
      <c r="N1806" t="s">
        <v>165</v>
      </c>
      <c r="P1806" t="s">
        <v>165</v>
      </c>
      <c r="Q1806" t="s">
        <v>165</v>
      </c>
      <c r="U1806">
        <v>0.0</v>
      </c>
    </row>
    <row r="1807">
      <c r="A1807" t="s">
        <v>165</v>
      </c>
      <c r="B1807" t="s">
        <v>165</v>
      </c>
      <c r="C1807" t="s">
        <v>165</v>
      </c>
      <c r="E1807" t="s">
        <v>165</v>
      </c>
      <c r="F1807" t="s">
        <v>165</v>
      </c>
      <c r="J1807">
        <v>0.0</v>
      </c>
      <c r="L1807" t="s">
        <v>165</v>
      </c>
      <c r="M1807" t="s">
        <v>165</v>
      </c>
      <c r="N1807" t="s">
        <v>165</v>
      </c>
      <c r="P1807" t="s">
        <v>165</v>
      </c>
      <c r="Q1807" t="s">
        <v>165</v>
      </c>
      <c r="U1807">
        <v>0.0</v>
      </c>
    </row>
    <row r="1808">
      <c r="A1808" t="s">
        <v>165</v>
      </c>
      <c r="B1808" t="s">
        <v>165</v>
      </c>
      <c r="C1808" t="s">
        <v>165</v>
      </c>
      <c r="E1808" t="s">
        <v>165</v>
      </c>
      <c r="F1808" t="s">
        <v>165</v>
      </c>
      <c r="J1808">
        <v>0.0</v>
      </c>
      <c r="L1808" t="s">
        <v>165</v>
      </c>
      <c r="M1808" t="s">
        <v>165</v>
      </c>
      <c r="N1808" t="s">
        <v>165</v>
      </c>
      <c r="P1808" t="s">
        <v>165</v>
      </c>
      <c r="Q1808" t="s">
        <v>165</v>
      </c>
      <c r="U1808">
        <v>0.0</v>
      </c>
    </row>
    <row r="1809">
      <c r="A1809" t="s">
        <v>165</v>
      </c>
      <c r="B1809" t="s">
        <v>165</v>
      </c>
      <c r="C1809" t="s">
        <v>165</v>
      </c>
      <c r="E1809" t="s">
        <v>165</v>
      </c>
      <c r="F1809" t="s">
        <v>165</v>
      </c>
      <c r="J1809">
        <v>0.0</v>
      </c>
      <c r="L1809" t="s">
        <v>165</v>
      </c>
      <c r="M1809" t="s">
        <v>165</v>
      </c>
      <c r="N1809" t="s">
        <v>165</v>
      </c>
      <c r="P1809" t="s">
        <v>165</v>
      </c>
      <c r="Q1809" t="s">
        <v>165</v>
      </c>
      <c r="U1809">
        <v>0.0</v>
      </c>
    </row>
    <row r="1810">
      <c r="A1810" t="s">
        <v>165</v>
      </c>
      <c r="B1810" t="s">
        <v>165</v>
      </c>
      <c r="C1810" t="s">
        <v>165</v>
      </c>
      <c r="E1810" t="s">
        <v>165</v>
      </c>
      <c r="F1810" t="s">
        <v>165</v>
      </c>
      <c r="J1810">
        <v>0.0</v>
      </c>
      <c r="L1810" t="s">
        <v>165</v>
      </c>
      <c r="M1810" t="s">
        <v>165</v>
      </c>
      <c r="N1810" t="s">
        <v>165</v>
      </c>
      <c r="P1810" t="s">
        <v>165</v>
      </c>
      <c r="Q1810" t="s">
        <v>165</v>
      </c>
      <c r="U1810">
        <v>0.0</v>
      </c>
    </row>
    <row r="1811">
      <c r="A1811" t="s">
        <v>165</v>
      </c>
      <c r="B1811" t="s">
        <v>165</v>
      </c>
      <c r="C1811" t="s">
        <v>165</v>
      </c>
      <c r="E1811" t="s">
        <v>165</v>
      </c>
      <c r="F1811" t="s">
        <v>165</v>
      </c>
      <c r="J1811">
        <v>0.0</v>
      </c>
      <c r="L1811" t="s">
        <v>165</v>
      </c>
      <c r="M1811" t="s">
        <v>165</v>
      </c>
      <c r="N1811" t="s">
        <v>165</v>
      </c>
      <c r="P1811" t="s">
        <v>165</v>
      </c>
      <c r="Q1811" t="s">
        <v>165</v>
      </c>
      <c r="U1811">
        <v>0.0</v>
      </c>
    </row>
    <row r="1812">
      <c r="A1812" t="s">
        <v>165</v>
      </c>
      <c r="B1812" t="s">
        <v>165</v>
      </c>
      <c r="C1812" t="s">
        <v>165</v>
      </c>
      <c r="E1812" t="s">
        <v>165</v>
      </c>
      <c r="F1812" t="s">
        <v>165</v>
      </c>
      <c r="J1812">
        <v>0.0</v>
      </c>
      <c r="L1812" t="s">
        <v>165</v>
      </c>
      <c r="M1812" t="s">
        <v>165</v>
      </c>
      <c r="N1812" t="s">
        <v>165</v>
      </c>
      <c r="P1812" t="s">
        <v>165</v>
      </c>
      <c r="Q1812" t="s">
        <v>165</v>
      </c>
      <c r="U1812">
        <v>0.0</v>
      </c>
    </row>
    <row r="1813">
      <c r="A1813" t="s">
        <v>165</v>
      </c>
      <c r="B1813" t="s">
        <v>165</v>
      </c>
      <c r="C1813" t="s">
        <v>165</v>
      </c>
      <c r="E1813" t="s">
        <v>165</v>
      </c>
      <c r="F1813" t="s">
        <v>165</v>
      </c>
      <c r="J1813">
        <v>0.0</v>
      </c>
      <c r="L1813" t="s">
        <v>165</v>
      </c>
      <c r="M1813" t="s">
        <v>165</v>
      </c>
      <c r="N1813" t="s">
        <v>165</v>
      </c>
      <c r="P1813" t="s">
        <v>165</v>
      </c>
      <c r="Q1813" t="s">
        <v>165</v>
      </c>
      <c r="U1813">
        <v>0.0</v>
      </c>
    </row>
    <row r="1814">
      <c r="A1814" t="s">
        <v>165</v>
      </c>
      <c r="B1814" t="s">
        <v>165</v>
      </c>
      <c r="C1814" t="s">
        <v>165</v>
      </c>
      <c r="E1814" t="s">
        <v>165</v>
      </c>
      <c r="F1814" t="s">
        <v>165</v>
      </c>
      <c r="J1814">
        <v>0.0</v>
      </c>
      <c r="L1814" t="s">
        <v>165</v>
      </c>
      <c r="M1814" t="s">
        <v>165</v>
      </c>
      <c r="N1814" t="s">
        <v>165</v>
      </c>
      <c r="P1814" t="s">
        <v>165</v>
      </c>
      <c r="Q1814" t="s">
        <v>165</v>
      </c>
      <c r="U1814">
        <v>0.0</v>
      </c>
    </row>
    <row r="1815">
      <c r="A1815" t="s">
        <v>165</v>
      </c>
      <c r="B1815" t="s">
        <v>165</v>
      </c>
      <c r="C1815" t="s">
        <v>165</v>
      </c>
      <c r="E1815" t="s">
        <v>165</v>
      </c>
      <c r="F1815" t="s">
        <v>165</v>
      </c>
      <c r="J1815">
        <v>0.0</v>
      </c>
      <c r="L1815" t="s">
        <v>165</v>
      </c>
      <c r="M1815" t="s">
        <v>165</v>
      </c>
      <c r="N1815" t="s">
        <v>165</v>
      </c>
      <c r="P1815" t="s">
        <v>165</v>
      </c>
      <c r="Q1815" t="s">
        <v>165</v>
      </c>
      <c r="U1815">
        <v>0.0</v>
      </c>
    </row>
    <row r="1816">
      <c r="A1816" t="s">
        <v>165</v>
      </c>
      <c r="B1816" t="s">
        <v>165</v>
      </c>
      <c r="C1816" t="s">
        <v>165</v>
      </c>
      <c r="E1816" t="s">
        <v>165</v>
      </c>
      <c r="F1816" t="s">
        <v>165</v>
      </c>
      <c r="J1816">
        <v>0.0</v>
      </c>
      <c r="L1816" t="s">
        <v>165</v>
      </c>
      <c r="M1816" t="s">
        <v>165</v>
      </c>
      <c r="N1816" t="s">
        <v>165</v>
      </c>
      <c r="P1816" t="s">
        <v>165</v>
      </c>
      <c r="Q1816" t="s">
        <v>165</v>
      </c>
      <c r="U1816">
        <v>0.0</v>
      </c>
    </row>
    <row r="1817">
      <c r="A1817" t="s">
        <v>165</v>
      </c>
      <c r="B1817" t="s">
        <v>165</v>
      </c>
      <c r="C1817" t="s">
        <v>165</v>
      </c>
      <c r="E1817" t="s">
        <v>165</v>
      </c>
      <c r="F1817" t="s">
        <v>165</v>
      </c>
      <c r="J1817">
        <v>0.0</v>
      </c>
      <c r="L1817" t="s">
        <v>165</v>
      </c>
      <c r="M1817" t="s">
        <v>165</v>
      </c>
      <c r="N1817" t="s">
        <v>165</v>
      </c>
      <c r="P1817" t="s">
        <v>165</v>
      </c>
      <c r="Q1817" t="s">
        <v>165</v>
      </c>
      <c r="U1817">
        <v>0.0</v>
      </c>
    </row>
    <row r="1818">
      <c r="A1818" t="s">
        <v>165</v>
      </c>
      <c r="B1818" t="s">
        <v>165</v>
      </c>
      <c r="C1818" t="s">
        <v>165</v>
      </c>
      <c r="E1818" t="s">
        <v>165</v>
      </c>
      <c r="F1818" t="s">
        <v>165</v>
      </c>
      <c r="J1818">
        <v>0.0</v>
      </c>
      <c r="L1818" t="s">
        <v>165</v>
      </c>
      <c r="M1818" t="s">
        <v>165</v>
      </c>
      <c r="N1818" t="s">
        <v>165</v>
      </c>
      <c r="P1818" t="s">
        <v>165</v>
      </c>
      <c r="Q1818" t="s">
        <v>165</v>
      </c>
      <c r="U1818">
        <v>0.0</v>
      </c>
    </row>
    <row r="1819">
      <c r="A1819" t="s">
        <v>165</v>
      </c>
      <c r="B1819" t="s">
        <v>165</v>
      </c>
      <c r="C1819" t="s">
        <v>165</v>
      </c>
      <c r="E1819" t="s">
        <v>165</v>
      </c>
      <c r="F1819" t="s">
        <v>165</v>
      </c>
      <c r="J1819">
        <v>0.0</v>
      </c>
      <c r="L1819" t="s">
        <v>165</v>
      </c>
      <c r="M1819" t="s">
        <v>165</v>
      </c>
      <c r="N1819" t="s">
        <v>165</v>
      </c>
      <c r="P1819" t="s">
        <v>165</v>
      </c>
      <c r="Q1819" t="s">
        <v>165</v>
      </c>
      <c r="U1819">
        <v>0.0</v>
      </c>
    </row>
    <row r="1820">
      <c r="A1820" t="s">
        <v>165</v>
      </c>
      <c r="B1820" t="s">
        <v>165</v>
      </c>
      <c r="C1820" t="s">
        <v>165</v>
      </c>
      <c r="E1820" t="s">
        <v>165</v>
      </c>
      <c r="F1820" t="s">
        <v>165</v>
      </c>
      <c r="J1820">
        <v>0.0</v>
      </c>
      <c r="L1820" t="s">
        <v>165</v>
      </c>
      <c r="M1820" t="s">
        <v>165</v>
      </c>
      <c r="N1820" t="s">
        <v>165</v>
      </c>
      <c r="P1820" t="s">
        <v>165</v>
      </c>
      <c r="Q1820" t="s">
        <v>165</v>
      </c>
      <c r="U1820">
        <v>0.0</v>
      </c>
    </row>
    <row r="1821">
      <c r="A1821" t="s">
        <v>165</v>
      </c>
      <c r="B1821" t="s">
        <v>165</v>
      </c>
      <c r="C1821" t="s">
        <v>165</v>
      </c>
      <c r="E1821" t="s">
        <v>165</v>
      </c>
      <c r="F1821" t="s">
        <v>165</v>
      </c>
      <c r="J1821">
        <v>0.0</v>
      </c>
      <c r="L1821" t="s">
        <v>165</v>
      </c>
      <c r="M1821" t="s">
        <v>165</v>
      </c>
      <c r="N1821" t="s">
        <v>165</v>
      </c>
      <c r="P1821" t="s">
        <v>165</v>
      </c>
      <c r="Q1821" t="s">
        <v>165</v>
      </c>
      <c r="U1821">
        <v>0.0</v>
      </c>
    </row>
    <row r="1822">
      <c r="A1822" t="s">
        <v>165</v>
      </c>
      <c r="B1822" t="s">
        <v>165</v>
      </c>
      <c r="C1822" t="s">
        <v>165</v>
      </c>
      <c r="E1822" t="s">
        <v>165</v>
      </c>
      <c r="F1822" t="s">
        <v>165</v>
      </c>
      <c r="J1822">
        <v>0.0</v>
      </c>
      <c r="L1822" t="s">
        <v>165</v>
      </c>
      <c r="M1822" t="s">
        <v>165</v>
      </c>
      <c r="N1822" t="s">
        <v>165</v>
      </c>
      <c r="P1822" t="s">
        <v>165</v>
      </c>
      <c r="Q1822" t="s">
        <v>165</v>
      </c>
      <c r="U1822">
        <v>0.0</v>
      </c>
    </row>
    <row r="1823">
      <c r="A1823" t="s">
        <v>165</v>
      </c>
      <c r="B1823" t="s">
        <v>165</v>
      </c>
      <c r="C1823" t="s">
        <v>165</v>
      </c>
      <c r="E1823" t="s">
        <v>165</v>
      </c>
      <c r="F1823" t="s">
        <v>165</v>
      </c>
      <c r="J1823">
        <v>0.0</v>
      </c>
      <c r="L1823" t="s">
        <v>165</v>
      </c>
      <c r="M1823" t="s">
        <v>165</v>
      </c>
      <c r="N1823" t="s">
        <v>165</v>
      </c>
      <c r="P1823" t="s">
        <v>165</v>
      </c>
      <c r="Q1823" t="s">
        <v>165</v>
      </c>
      <c r="U1823">
        <v>0.0</v>
      </c>
    </row>
    <row r="1824">
      <c r="A1824" t="s">
        <v>165</v>
      </c>
      <c r="B1824" t="s">
        <v>165</v>
      </c>
      <c r="C1824" t="s">
        <v>165</v>
      </c>
      <c r="E1824" t="s">
        <v>165</v>
      </c>
      <c r="F1824" t="s">
        <v>165</v>
      </c>
      <c r="J1824">
        <v>0.0</v>
      </c>
      <c r="L1824" t="s">
        <v>165</v>
      </c>
      <c r="M1824" t="s">
        <v>165</v>
      </c>
      <c r="N1824" t="s">
        <v>165</v>
      </c>
      <c r="P1824" t="s">
        <v>165</v>
      </c>
      <c r="Q1824" t="s">
        <v>165</v>
      </c>
      <c r="U1824">
        <v>0.0</v>
      </c>
    </row>
    <row r="1825">
      <c r="A1825" t="s">
        <v>165</v>
      </c>
      <c r="B1825" t="s">
        <v>165</v>
      </c>
      <c r="C1825" t="s">
        <v>165</v>
      </c>
      <c r="E1825" t="s">
        <v>165</v>
      </c>
      <c r="F1825" t="s">
        <v>165</v>
      </c>
      <c r="J1825">
        <v>0.0</v>
      </c>
      <c r="L1825" t="s">
        <v>165</v>
      </c>
      <c r="M1825" t="s">
        <v>165</v>
      </c>
      <c r="N1825" t="s">
        <v>165</v>
      </c>
      <c r="P1825" t="s">
        <v>165</v>
      </c>
      <c r="Q1825" t="s">
        <v>165</v>
      </c>
      <c r="U1825">
        <v>0.0</v>
      </c>
    </row>
    <row r="1826">
      <c r="A1826" t="s">
        <v>165</v>
      </c>
      <c r="B1826" t="s">
        <v>165</v>
      </c>
      <c r="C1826" t="s">
        <v>165</v>
      </c>
      <c r="E1826" t="s">
        <v>165</v>
      </c>
      <c r="F1826" t="s">
        <v>165</v>
      </c>
      <c r="J1826">
        <v>0.0</v>
      </c>
      <c r="L1826" t="s">
        <v>165</v>
      </c>
      <c r="M1826" t="s">
        <v>165</v>
      </c>
      <c r="N1826" t="s">
        <v>165</v>
      </c>
      <c r="P1826" t="s">
        <v>165</v>
      </c>
      <c r="Q1826" t="s">
        <v>165</v>
      </c>
      <c r="U1826">
        <v>0.0</v>
      </c>
    </row>
    <row r="1827">
      <c r="A1827" t="s">
        <v>165</v>
      </c>
      <c r="B1827" t="s">
        <v>165</v>
      </c>
      <c r="C1827" t="s">
        <v>165</v>
      </c>
      <c r="E1827" t="s">
        <v>165</v>
      </c>
      <c r="F1827" t="s">
        <v>165</v>
      </c>
      <c r="J1827">
        <v>0.0</v>
      </c>
      <c r="L1827" t="s">
        <v>165</v>
      </c>
      <c r="M1827" t="s">
        <v>165</v>
      </c>
      <c r="N1827" t="s">
        <v>165</v>
      </c>
      <c r="P1827" t="s">
        <v>165</v>
      </c>
      <c r="Q1827" t="s">
        <v>165</v>
      </c>
      <c r="U1827">
        <v>0.0</v>
      </c>
    </row>
    <row r="1828">
      <c r="A1828" t="s">
        <v>165</v>
      </c>
      <c r="B1828" t="s">
        <v>165</v>
      </c>
      <c r="C1828" t="s">
        <v>165</v>
      </c>
      <c r="E1828" t="s">
        <v>165</v>
      </c>
      <c r="F1828" t="s">
        <v>165</v>
      </c>
      <c r="J1828">
        <v>0.0</v>
      </c>
      <c r="L1828" t="s">
        <v>165</v>
      </c>
      <c r="M1828" t="s">
        <v>165</v>
      </c>
      <c r="N1828" t="s">
        <v>165</v>
      </c>
      <c r="P1828" t="s">
        <v>165</v>
      </c>
      <c r="Q1828" t="s">
        <v>165</v>
      </c>
      <c r="U1828">
        <v>0.0</v>
      </c>
    </row>
    <row r="1829">
      <c r="A1829" t="s">
        <v>165</v>
      </c>
      <c r="B1829" t="s">
        <v>165</v>
      </c>
      <c r="C1829" t="s">
        <v>165</v>
      </c>
      <c r="E1829" t="s">
        <v>165</v>
      </c>
      <c r="F1829" t="s">
        <v>165</v>
      </c>
      <c r="J1829">
        <v>0.0</v>
      </c>
      <c r="L1829" t="s">
        <v>165</v>
      </c>
      <c r="M1829" t="s">
        <v>165</v>
      </c>
      <c r="N1829" t="s">
        <v>165</v>
      </c>
      <c r="P1829" t="s">
        <v>165</v>
      </c>
      <c r="Q1829" t="s">
        <v>165</v>
      </c>
      <c r="U1829">
        <v>0.0</v>
      </c>
    </row>
    <row r="1830">
      <c r="A1830" t="s">
        <v>165</v>
      </c>
      <c r="B1830" t="s">
        <v>165</v>
      </c>
      <c r="C1830" t="s">
        <v>165</v>
      </c>
      <c r="E1830" t="s">
        <v>165</v>
      </c>
      <c r="F1830" t="s">
        <v>165</v>
      </c>
      <c r="J1830">
        <v>0.0</v>
      </c>
      <c r="L1830" t="s">
        <v>165</v>
      </c>
      <c r="M1830" t="s">
        <v>165</v>
      </c>
      <c r="N1830" t="s">
        <v>165</v>
      </c>
      <c r="P1830" t="s">
        <v>165</v>
      </c>
      <c r="Q1830" t="s">
        <v>165</v>
      </c>
      <c r="U1830">
        <v>0.0</v>
      </c>
    </row>
    <row r="1831">
      <c r="A1831" t="s">
        <v>165</v>
      </c>
      <c r="B1831" t="s">
        <v>165</v>
      </c>
      <c r="C1831" t="s">
        <v>165</v>
      </c>
      <c r="E1831" t="s">
        <v>165</v>
      </c>
      <c r="F1831" t="s">
        <v>165</v>
      </c>
      <c r="J1831">
        <v>0.0</v>
      </c>
      <c r="L1831" t="s">
        <v>165</v>
      </c>
      <c r="M1831" t="s">
        <v>165</v>
      </c>
      <c r="N1831" t="s">
        <v>165</v>
      </c>
      <c r="P1831" t="s">
        <v>165</v>
      </c>
      <c r="Q1831" t="s">
        <v>165</v>
      </c>
      <c r="U1831">
        <v>0.0</v>
      </c>
    </row>
    <row r="1832">
      <c r="A1832" t="s">
        <v>165</v>
      </c>
      <c r="B1832" t="s">
        <v>165</v>
      </c>
      <c r="C1832" t="s">
        <v>165</v>
      </c>
      <c r="E1832" t="s">
        <v>165</v>
      </c>
      <c r="F1832" t="s">
        <v>165</v>
      </c>
      <c r="J1832">
        <v>0.0</v>
      </c>
      <c r="L1832" t="s">
        <v>165</v>
      </c>
      <c r="M1832" t="s">
        <v>165</v>
      </c>
      <c r="N1832" t="s">
        <v>165</v>
      </c>
      <c r="P1832" t="s">
        <v>165</v>
      </c>
      <c r="Q1832" t="s">
        <v>165</v>
      </c>
      <c r="U1832">
        <v>0.0</v>
      </c>
    </row>
    <row r="1833">
      <c r="A1833" t="s">
        <v>165</v>
      </c>
      <c r="B1833" t="s">
        <v>165</v>
      </c>
      <c r="C1833" t="s">
        <v>165</v>
      </c>
      <c r="E1833" t="s">
        <v>165</v>
      </c>
      <c r="F1833" t="s">
        <v>165</v>
      </c>
      <c r="J1833">
        <v>0.0</v>
      </c>
      <c r="L1833" t="s">
        <v>165</v>
      </c>
      <c r="M1833" t="s">
        <v>165</v>
      </c>
      <c r="N1833" t="s">
        <v>165</v>
      </c>
      <c r="P1833" t="s">
        <v>165</v>
      </c>
      <c r="Q1833" t="s">
        <v>165</v>
      </c>
      <c r="U1833">
        <v>0.0</v>
      </c>
    </row>
    <row r="1834">
      <c r="A1834" t="s">
        <v>165</v>
      </c>
      <c r="B1834" t="s">
        <v>165</v>
      </c>
      <c r="C1834" t="s">
        <v>165</v>
      </c>
      <c r="E1834" t="s">
        <v>165</v>
      </c>
      <c r="F1834" t="s">
        <v>165</v>
      </c>
      <c r="J1834">
        <v>0.0</v>
      </c>
      <c r="L1834" t="s">
        <v>165</v>
      </c>
      <c r="M1834" t="s">
        <v>165</v>
      </c>
      <c r="N1834" t="s">
        <v>165</v>
      </c>
      <c r="P1834" t="s">
        <v>165</v>
      </c>
      <c r="Q1834" t="s">
        <v>165</v>
      </c>
      <c r="U1834">
        <v>0.0</v>
      </c>
    </row>
    <row r="1835">
      <c r="A1835" t="s">
        <v>165</v>
      </c>
      <c r="B1835" t="s">
        <v>165</v>
      </c>
      <c r="C1835" t="s">
        <v>165</v>
      </c>
      <c r="E1835" t="s">
        <v>165</v>
      </c>
      <c r="F1835" t="s">
        <v>165</v>
      </c>
      <c r="J1835">
        <v>0.0</v>
      </c>
      <c r="L1835" t="s">
        <v>165</v>
      </c>
      <c r="M1835" t="s">
        <v>165</v>
      </c>
      <c r="N1835" t="s">
        <v>165</v>
      </c>
      <c r="P1835" t="s">
        <v>165</v>
      </c>
      <c r="Q1835" t="s">
        <v>165</v>
      </c>
      <c r="U1835">
        <v>0.0</v>
      </c>
    </row>
    <row r="1836">
      <c r="A1836" t="s">
        <v>165</v>
      </c>
      <c r="B1836" t="s">
        <v>165</v>
      </c>
      <c r="C1836" t="s">
        <v>165</v>
      </c>
      <c r="E1836" t="s">
        <v>165</v>
      </c>
      <c r="F1836" t="s">
        <v>165</v>
      </c>
      <c r="J1836">
        <v>0.0</v>
      </c>
      <c r="L1836" t="s">
        <v>165</v>
      </c>
      <c r="M1836" t="s">
        <v>165</v>
      </c>
      <c r="N1836" t="s">
        <v>165</v>
      </c>
      <c r="P1836" t="s">
        <v>165</v>
      </c>
      <c r="Q1836" t="s">
        <v>165</v>
      </c>
      <c r="U1836">
        <v>0.0</v>
      </c>
    </row>
    <row r="1837">
      <c r="A1837" t="s">
        <v>165</v>
      </c>
      <c r="B1837" t="s">
        <v>165</v>
      </c>
      <c r="C1837" t="s">
        <v>165</v>
      </c>
      <c r="E1837" t="s">
        <v>165</v>
      </c>
      <c r="F1837" t="s">
        <v>165</v>
      </c>
      <c r="J1837">
        <v>0.0</v>
      </c>
      <c r="L1837" t="s">
        <v>165</v>
      </c>
      <c r="M1837" t="s">
        <v>165</v>
      </c>
      <c r="N1837" t="s">
        <v>165</v>
      </c>
      <c r="P1837" t="s">
        <v>165</v>
      </c>
      <c r="Q1837" t="s">
        <v>165</v>
      </c>
      <c r="U1837">
        <v>0.0</v>
      </c>
    </row>
    <row r="1838">
      <c r="A1838" t="s">
        <v>165</v>
      </c>
      <c r="B1838" t="s">
        <v>165</v>
      </c>
      <c r="C1838" t="s">
        <v>165</v>
      </c>
      <c r="E1838" t="s">
        <v>165</v>
      </c>
      <c r="F1838" t="s">
        <v>165</v>
      </c>
      <c r="J1838">
        <v>0.0</v>
      </c>
      <c r="L1838" t="s">
        <v>165</v>
      </c>
      <c r="M1838" t="s">
        <v>165</v>
      </c>
      <c r="N1838" t="s">
        <v>165</v>
      </c>
      <c r="P1838" t="s">
        <v>165</v>
      </c>
      <c r="Q1838" t="s">
        <v>165</v>
      </c>
      <c r="U1838">
        <v>0.0</v>
      </c>
    </row>
    <row r="1839">
      <c r="A1839" t="s">
        <v>165</v>
      </c>
      <c r="B1839" t="s">
        <v>165</v>
      </c>
      <c r="C1839" t="s">
        <v>165</v>
      </c>
      <c r="E1839" t="s">
        <v>165</v>
      </c>
      <c r="F1839" t="s">
        <v>165</v>
      </c>
      <c r="J1839">
        <v>0.0</v>
      </c>
      <c r="L1839" t="s">
        <v>165</v>
      </c>
      <c r="M1839" t="s">
        <v>165</v>
      </c>
      <c r="N1839" t="s">
        <v>165</v>
      </c>
      <c r="P1839" t="s">
        <v>165</v>
      </c>
      <c r="Q1839" t="s">
        <v>165</v>
      </c>
      <c r="U1839">
        <v>0.0</v>
      </c>
    </row>
    <row r="1840">
      <c r="A1840" t="s">
        <v>165</v>
      </c>
      <c r="B1840" t="s">
        <v>165</v>
      </c>
      <c r="C1840" t="s">
        <v>165</v>
      </c>
      <c r="E1840" t="s">
        <v>165</v>
      </c>
      <c r="F1840" t="s">
        <v>165</v>
      </c>
      <c r="J1840">
        <v>0.0</v>
      </c>
      <c r="L1840" t="s">
        <v>165</v>
      </c>
      <c r="M1840" t="s">
        <v>165</v>
      </c>
      <c r="N1840" t="s">
        <v>165</v>
      </c>
      <c r="P1840" t="s">
        <v>165</v>
      </c>
      <c r="Q1840" t="s">
        <v>165</v>
      </c>
      <c r="U1840">
        <v>0.0</v>
      </c>
    </row>
    <row r="1841">
      <c r="A1841" t="s">
        <v>165</v>
      </c>
      <c r="B1841" t="s">
        <v>165</v>
      </c>
      <c r="C1841" t="s">
        <v>165</v>
      </c>
      <c r="E1841" t="s">
        <v>165</v>
      </c>
      <c r="F1841" t="s">
        <v>165</v>
      </c>
      <c r="J1841">
        <v>0.0</v>
      </c>
      <c r="L1841" t="s">
        <v>165</v>
      </c>
      <c r="M1841" t="s">
        <v>165</v>
      </c>
      <c r="N1841" t="s">
        <v>165</v>
      </c>
      <c r="P1841" t="s">
        <v>165</v>
      </c>
      <c r="Q1841" t="s">
        <v>165</v>
      </c>
      <c r="U1841">
        <v>0.0</v>
      </c>
    </row>
    <row r="1842">
      <c r="A1842" t="s">
        <v>165</v>
      </c>
      <c r="B1842" t="s">
        <v>165</v>
      </c>
      <c r="C1842" t="s">
        <v>165</v>
      </c>
      <c r="E1842" t="s">
        <v>165</v>
      </c>
      <c r="F1842" t="s">
        <v>165</v>
      </c>
      <c r="J1842">
        <v>0.0</v>
      </c>
      <c r="L1842" t="s">
        <v>165</v>
      </c>
      <c r="M1842" t="s">
        <v>165</v>
      </c>
      <c r="N1842" t="s">
        <v>165</v>
      </c>
      <c r="P1842" t="s">
        <v>165</v>
      </c>
      <c r="Q1842" t="s">
        <v>165</v>
      </c>
      <c r="U1842">
        <v>0.0</v>
      </c>
    </row>
    <row r="1843">
      <c r="A1843" t="s">
        <v>165</v>
      </c>
      <c r="B1843" t="s">
        <v>165</v>
      </c>
      <c r="C1843" t="s">
        <v>165</v>
      </c>
      <c r="E1843" t="s">
        <v>165</v>
      </c>
      <c r="F1843" t="s">
        <v>165</v>
      </c>
      <c r="J1843">
        <v>0.0</v>
      </c>
      <c r="L1843" t="s">
        <v>165</v>
      </c>
      <c r="M1843" t="s">
        <v>165</v>
      </c>
      <c r="N1843" t="s">
        <v>165</v>
      </c>
      <c r="P1843" t="s">
        <v>165</v>
      </c>
      <c r="Q1843" t="s">
        <v>165</v>
      </c>
      <c r="U1843">
        <v>0.0</v>
      </c>
    </row>
    <row r="1844">
      <c r="A1844" t="s">
        <v>165</v>
      </c>
      <c r="B1844" t="s">
        <v>165</v>
      </c>
      <c r="C1844" t="s">
        <v>165</v>
      </c>
      <c r="E1844" t="s">
        <v>165</v>
      </c>
      <c r="F1844" t="s">
        <v>165</v>
      </c>
      <c r="J1844">
        <v>0.0</v>
      </c>
      <c r="L1844" t="s">
        <v>165</v>
      </c>
      <c r="M1844" t="s">
        <v>165</v>
      </c>
      <c r="N1844" t="s">
        <v>165</v>
      </c>
      <c r="P1844" t="s">
        <v>165</v>
      </c>
      <c r="Q1844" t="s">
        <v>165</v>
      </c>
      <c r="U1844">
        <v>0.0</v>
      </c>
    </row>
    <row r="1845">
      <c r="A1845" t="s">
        <v>165</v>
      </c>
      <c r="B1845" t="s">
        <v>165</v>
      </c>
      <c r="C1845" t="s">
        <v>165</v>
      </c>
      <c r="E1845" t="s">
        <v>165</v>
      </c>
      <c r="F1845" t="s">
        <v>165</v>
      </c>
      <c r="J1845">
        <v>0.0</v>
      </c>
      <c r="L1845" t="s">
        <v>165</v>
      </c>
      <c r="M1845" t="s">
        <v>165</v>
      </c>
      <c r="N1845" t="s">
        <v>165</v>
      </c>
      <c r="P1845" t="s">
        <v>165</v>
      </c>
      <c r="Q1845" t="s">
        <v>165</v>
      </c>
      <c r="U1845">
        <v>0.0</v>
      </c>
    </row>
    <row r="1846">
      <c r="A1846" t="s">
        <v>165</v>
      </c>
      <c r="B1846" t="s">
        <v>165</v>
      </c>
      <c r="C1846" t="s">
        <v>165</v>
      </c>
      <c r="E1846" t="s">
        <v>165</v>
      </c>
      <c r="F1846" t="s">
        <v>165</v>
      </c>
      <c r="J1846">
        <v>0.0</v>
      </c>
      <c r="L1846" t="s">
        <v>165</v>
      </c>
      <c r="M1846" t="s">
        <v>165</v>
      </c>
      <c r="N1846" t="s">
        <v>165</v>
      </c>
      <c r="P1846" t="s">
        <v>165</v>
      </c>
      <c r="Q1846" t="s">
        <v>165</v>
      </c>
      <c r="U1846">
        <v>0.0</v>
      </c>
    </row>
    <row r="1847">
      <c r="A1847" t="s">
        <v>165</v>
      </c>
      <c r="B1847" t="s">
        <v>165</v>
      </c>
      <c r="C1847" t="s">
        <v>165</v>
      </c>
      <c r="E1847" t="s">
        <v>165</v>
      </c>
      <c r="F1847" t="s">
        <v>165</v>
      </c>
      <c r="J1847">
        <v>0.0</v>
      </c>
      <c r="L1847" t="s">
        <v>165</v>
      </c>
      <c r="M1847" t="s">
        <v>165</v>
      </c>
      <c r="N1847" t="s">
        <v>165</v>
      </c>
      <c r="P1847" t="s">
        <v>165</v>
      </c>
      <c r="Q1847" t="s">
        <v>165</v>
      </c>
      <c r="U1847">
        <v>0.0</v>
      </c>
    </row>
    <row r="1848">
      <c r="A1848" t="s">
        <v>165</v>
      </c>
      <c r="B1848" t="s">
        <v>165</v>
      </c>
      <c r="C1848" t="s">
        <v>165</v>
      </c>
      <c r="E1848" t="s">
        <v>165</v>
      </c>
      <c r="F1848" t="s">
        <v>165</v>
      </c>
      <c r="J1848">
        <v>0.0</v>
      </c>
      <c r="L1848" t="s">
        <v>165</v>
      </c>
      <c r="M1848" t="s">
        <v>165</v>
      </c>
      <c r="N1848" t="s">
        <v>165</v>
      </c>
      <c r="P1848" t="s">
        <v>165</v>
      </c>
      <c r="Q1848" t="s">
        <v>165</v>
      </c>
      <c r="U1848">
        <v>0.0</v>
      </c>
    </row>
    <row r="1849">
      <c r="A1849" t="s">
        <v>165</v>
      </c>
      <c r="B1849" t="s">
        <v>165</v>
      </c>
      <c r="C1849" t="s">
        <v>165</v>
      </c>
      <c r="E1849" t="s">
        <v>165</v>
      </c>
      <c r="F1849" t="s">
        <v>165</v>
      </c>
      <c r="J1849">
        <v>0.0</v>
      </c>
      <c r="L1849" t="s">
        <v>165</v>
      </c>
      <c r="M1849" t="s">
        <v>165</v>
      </c>
      <c r="N1849" t="s">
        <v>165</v>
      </c>
      <c r="P1849" t="s">
        <v>165</v>
      </c>
      <c r="Q1849" t="s">
        <v>165</v>
      </c>
      <c r="U1849">
        <v>0.0</v>
      </c>
    </row>
    <row r="1850">
      <c r="A1850" t="s">
        <v>165</v>
      </c>
      <c r="B1850" t="s">
        <v>165</v>
      </c>
      <c r="C1850" t="s">
        <v>165</v>
      </c>
      <c r="E1850" t="s">
        <v>165</v>
      </c>
      <c r="F1850" t="s">
        <v>165</v>
      </c>
      <c r="J1850">
        <v>0.0</v>
      </c>
      <c r="L1850" t="s">
        <v>165</v>
      </c>
      <c r="M1850" t="s">
        <v>165</v>
      </c>
      <c r="N1850" t="s">
        <v>165</v>
      </c>
      <c r="P1850" t="s">
        <v>165</v>
      </c>
      <c r="Q1850" t="s">
        <v>165</v>
      </c>
      <c r="U1850">
        <v>0.0</v>
      </c>
    </row>
    <row r="1851">
      <c r="A1851" t="s">
        <v>165</v>
      </c>
      <c r="B1851" t="s">
        <v>165</v>
      </c>
      <c r="C1851" t="s">
        <v>165</v>
      </c>
      <c r="E1851" t="s">
        <v>165</v>
      </c>
      <c r="F1851" t="s">
        <v>165</v>
      </c>
      <c r="J1851">
        <v>0.0</v>
      </c>
      <c r="L1851" t="s">
        <v>165</v>
      </c>
      <c r="M1851" t="s">
        <v>165</v>
      </c>
      <c r="N1851" t="s">
        <v>165</v>
      </c>
      <c r="P1851" t="s">
        <v>165</v>
      </c>
      <c r="Q1851" t="s">
        <v>165</v>
      </c>
      <c r="U1851">
        <v>0.0</v>
      </c>
    </row>
    <row r="1852">
      <c r="A1852" t="s">
        <v>165</v>
      </c>
      <c r="B1852" t="s">
        <v>165</v>
      </c>
      <c r="C1852" t="s">
        <v>165</v>
      </c>
      <c r="E1852" t="s">
        <v>165</v>
      </c>
      <c r="F1852" t="s">
        <v>165</v>
      </c>
      <c r="J1852">
        <v>0.0</v>
      </c>
      <c r="L1852" t="s">
        <v>165</v>
      </c>
      <c r="M1852" t="s">
        <v>165</v>
      </c>
      <c r="N1852" t="s">
        <v>165</v>
      </c>
      <c r="P1852" t="s">
        <v>165</v>
      </c>
      <c r="Q1852" t="s">
        <v>165</v>
      </c>
      <c r="U1852">
        <v>0.0</v>
      </c>
    </row>
    <row r="1853">
      <c r="A1853" t="s">
        <v>165</v>
      </c>
      <c r="B1853" t="s">
        <v>165</v>
      </c>
      <c r="C1853" t="s">
        <v>165</v>
      </c>
      <c r="E1853" t="s">
        <v>165</v>
      </c>
      <c r="F1853" t="s">
        <v>165</v>
      </c>
      <c r="J1853">
        <v>0.0</v>
      </c>
      <c r="L1853" t="s">
        <v>165</v>
      </c>
      <c r="M1853" t="s">
        <v>165</v>
      </c>
      <c r="N1853" t="s">
        <v>165</v>
      </c>
      <c r="P1853" t="s">
        <v>165</v>
      </c>
      <c r="Q1853" t="s">
        <v>165</v>
      </c>
      <c r="U1853">
        <v>0.0</v>
      </c>
    </row>
    <row r="1854">
      <c r="A1854" t="s">
        <v>165</v>
      </c>
      <c r="B1854" t="s">
        <v>165</v>
      </c>
      <c r="C1854" t="s">
        <v>165</v>
      </c>
      <c r="E1854" t="s">
        <v>165</v>
      </c>
      <c r="F1854" t="s">
        <v>165</v>
      </c>
      <c r="J1854">
        <v>0.0</v>
      </c>
      <c r="L1854" t="s">
        <v>165</v>
      </c>
      <c r="M1854" t="s">
        <v>165</v>
      </c>
      <c r="N1854" t="s">
        <v>165</v>
      </c>
      <c r="P1854" t="s">
        <v>165</v>
      </c>
      <c r="Q1854" t="s">
        <v>165</v>
      </c>
      <c r="U1854">
        <v>0.0</v>
      </c>
    </row>
    <row r="1855">
      <c r="A1855" t="s">
        <v>165</v>
      </c>
      <c r="B1855" t="s">
        <v>165</v>
      </c>
      <c r="C1855" t="s">
        <v>165</v>
      </c>
      <c r="E1855" t="s">
        <v>165</v>
      </c>
      <c r="F1855" t="s">
        <v>165</v>
      </c>
      <c r="J1855">
        <v>0.0</v>
      </c>
      <c r="L1855" t="s">
        <v>165</v>
      </c>
      <c r="M1855" t="s">
        <v>165</v>
      </c>
      <c r="N1855" t="s">
        <v>165</v>
      </c>
      <c r="P1855" t="s">
        <v>165</v>
      </c>
      <c r="Q1855" t="s">
        <v>165</v>
      </c>
      <c r="U1855">
        <v>0.0</v>
      </c>
    </row>
    <row r="1856">
      <c r="A1856" t="s">
        <v>165</v>
      </c>
      <c r="B1856" t="s">
        <v>165</v>
      </c>
      <c r="C1856" t="s">
        <v>165</v>
      </c>
      <c r="E1856" t="s">
        <v>165</v>
      </c>
      <c r="F1856" t="s">
        <v>165</v>
      </c>
      <c r="J1856">
        <v>0.0</v>
      </c>
      <c r="L1856" t="s">
        <v>165</v>
      </c>
      <c r="M1856" t="s">
        <v>165</v>
      </c>
      <c r="N1856" t="s">
        <v>165</v>
      </c>
      <c r="P1856" t="s">
        <v>165</v>
      </c>
      <c r="Q1856" t="s">
        <v>165</v>
      </c>
      <c r="U1856">
        <v>0.0</v>
      </c>
    </row>
    <row r="1857">
      <c r="A1857" t="s">
        <v>165</v>
      </c>
      <c r="B1857" t="s">
        <v>165</v>
      </c>
      <c r="C1857" t="s">
        <v>165</v>
      </c>
      <c r="E1857" t="s">
        <v>165</v>
      </c>
      <c r="F1857" t="s">
        <v>165</v>
      </c>
      <c r="J1857">
        <v>0.0</v>
      </c>
      <c r="L1857" t="s">
        <v>165</v>
      </c>
      <c r="M1857" t="s">
        <v>165</v>
      </c>
      <c r="N1857" t="s">
        <v>165</v>
      </c>
      <c r="P1857" t="s">
        <v>165</v>
      </c>
      <c r="Q1857" t="s">
        <v>165</v>
      </c>
      <c r="U1857">
        <v>0.0</v>
      </c>
    </row>
    <row r="1858">
      <c r="A1858" t="s">
        <v>165</v>
      </c>
      <c r="B1858" t="s">
        <v>165</v>
      </c>
      <c r="C1858" t="s">
        <v>165</v>
      </c>
      <c r="E1858" t="s">
        <v>165</v>
      </c>
      <c r="F1858" t="s">
        <v>165</v>
      </c>
      <c r="J1858">
        <v>0.0</v>
      </c>
      <c r="L1858" t="s">
        <v>165</v>
      </c>
      <c r="M1858" t="s">
        <v>165</v>
      </c>
      <c r="N1858" t="s">
        <v>165</v>
      </c>
      <c r="P1858" t="s">
        <v>165</v>
      </c>
      <c r="Q1858" t="s">
        <v>165</v>
      </c>
      <c r="U1858">
        <v>0.0</v>
      </c>
    </row>
    <row r="1859">
      <c r="A1859" t="s">
        <v>165</v>
      </c>
      <c r="B1859" t="s">
        <v>165</v>
      </c>
      <c r="C1859" t="s">
        <v>165</v>
      </c>
      <c r="E1859" t="s">
        <v>165</v>
      </c>
      <c r="F1859" t="s">
        <v>165</v>
      </c>
      <c r="J1859">
        <v>0.0</v>
      </c>
      <c r="L1859" t="s">
        <v>165</v>
      </c>
      <c r="M1859" t="s">
        <v>165</v>
      </c>
      <c r="N1859" t="s">
        <v>165</v>
      </c>
      <c r="P1859" t="s">
        <v>165</v>
      </c>
      <c r="Q1859" t="s">
        <v>165</v>
      </c>
      <c r="U1859">
        <v>0.0</v>
      </c>
    </row>
    <row r="1860">
      <c r="A1860" t="s">
        <v>165</v>
      </c>
      <c r="B1860" t="s">
        <v>165</v>
      </c>
      <c r="C1860" t="s">
        <v>165</v>
      </c>
      <c r="E1860" t="s">
        <v>165</v>
      </c>
      <c r="F1860" t="s">
        <v>165</v>
      </c>
      <c r="J1860">
        <v>0.0</v>
      </c>
      <c r="L1860" t="s">
        <v>165</v>
      </c>
      <c r="M1860" t="s">
        <v>165</v>
      </c>
      <c r="N1860" t="s">
        <v>165</v>
      </c>
      <c r="P1860" t="s">
        <v>165</v>
      </c>
      <c r="Q1860" t="s">
        <v>165</v>
      </c>
      <c r="U1860">
        <v>0.0</v>
      </c>
    </row>
    <row r="1861">
      <c r="A1861" t="s">
        <v>165</v>
      </c>
      <c r="B1861" t="s">
        <v>165</v>
      </c>
      <c r="C1861" t="s">
        <v>165</v>
      </c>
      <c r="E1861" t="s">
        <v>165</v>
      </c>
      <c r="F1861" t="s">
        <v>165</v>
      </c>
      <c r="J1861">
        <v>0.0</v>
      </c>
      <c r="L1861" t="s">
        <v>165</v>
      </c>
      <c r="M1861" t="s">
        <v>165</v>
      </c>
      <c r="N1861" t="s">
        <v>165</v>
      </c>
      <c r="P1861" t="s">
        <v>165</v>
      </c>
      <c r="Q1861" t="s">
        <v>165</v>
      </c>
      <c r="U1861">
        <v>0.0</v>
      </c>
    </row>
    <row r="1862">
      <c r="A1862" t="s">
        <v>165</v>
      </c>
      <c r="B1862" t="s">
        <v>165</v>
      </c>
      <c r="C1862" t="s">
        <v>165</v>
      </c>
      <c r="E1862" t="s">
        <v>165</v>
      </c>
      <c r="F1862" t="s">
        <v>165</v>
      </c>
      <c r="J1862">
        <v>0.0</v>
      </c>
      <c r="L1862" t="s">
        <v>165</v>
      </c>
      <c r="M1862" t="s">
        <v>165</v>
      </c>
      <c r="N1862" t="s">
        <v>165</v>
      </c>
      <c r="P1862" t="s">
        <v>165</v>
      </c>
      <c r="Q1862" t="s">
        <v>165</v>
      </c>
      <c r="U1862">
        <v>0.0</v>
      </c>
    </row>
    <row r="1863">
      <c r="A1863" t="s">
        <v>165</v>
      </c>
      <c r="B1863" t="s">
        <v>165</v>
      </c>
      <c r="C1863" t="s">
        <v>165</v>
      </c>
      <c r="E1863" t="s">
        <v>165</v>
      </c>
      <c r="F1863" t="s">
        <v>165</v>
      </c>
      <c r="J1863">
        <v>0.0</v>
      </c>
      <c r="L1863" t="s">
        <v>165</v>
      </c>
      <c r="M1863" t="s">
        <v>165</v>
      </c>
      <c r="N1863" t="s">
        <v>165</v>
      </c>
      <c r="P1863" t="s">
        <v>165</v>
      </c>
      <c r="Q1863" t="s">
        <v>165</v>
      </c>
      <c r="U1863">
        <v>0.0</v>
      </c>
    </row>
    <row r="1864">
      <c r="A1864" t="s">
        <v>165</v>
      </c>
      <c r="B1864" t="s">
        <v>165</v>
      </c>
      <c r="C1864" t="s">
        <v>165</v>
      </c>
      <c r="E1864" t="s">
        <v>165</v>
      </c>
      <c r="F1864" t="s">
        <v>165</v>
      </c>
      <c r="J1864">
        <v>0.0</v>
      </c>
      <c r="L1864" t="s">
        <v>165</v>
      </c>
      <c r="M1864" t="s">
        <v>165</v>
      </c>
      <c r="N1864" t="s">
        <v>165</v>
      </c>
      <c r="P1864" t="s">
        <v>165</v>
      </c>
      <c r="Q1864" t="s">
        <v>165</v>
      </c>
      <c r="U1864">
        <v>0.0</v>
      </c>
    </row>
    <row r="1865">
      <c r="A1865" t="s">
        <v>165</v>
      </c>
      <c r="B1865" t="s">
        <v>165</v>
      </c>
      <c r="C1865" t="s">
        <v>165</v>
      </c>
      <c r="E1865" t="s">
        <v>165</v>
      </c>
      <c r="F1865" t="s">
        <v>165</v>
      </c>
      <c r="J1865">
        <v>0.0</v>
      </c>
      <c r="L1865" t="s">
        <v>165</v>
      </c>
      <c r="M1865" t="s">
        <v>165</v>
      </c>
      <c r="N1865" t="s">
        <v>165</v>
      </c>
      <c r="P1865" t="s">
        <v>165</v>
      </c>
      <c r="Q1865" t="s">
        <v>165</v>
      </c>
      <c r="U1865">
        <v>0.0</v>
      </c>
    </row>
    <row r="1866">
      <c r="A1866" t="s">
        <v>165</v>
      </c>
      <c r="B1866" t="s">
        <v>165</v>
      </c>
      <c r="C1866" t="s">
        <v>165</v>
      </c>
      <c r="E1866" t="s">
        <v>165</v>
      </c>
      <c r="F1866" t="s">
        <v>165</v>
      </c>
      <c r="J1866">
        <v>0.0</v>
      </c>
      <c r="L1866" t="s">
        <v>165</v>
      </c>
      <c r="M1866" t="s">
        <v>165</v>
      </c>
      <c r="N1866" t="s">
        <v>165</v>
      </c>
      <c r="P1866" t="s">
        <v>165</v>
      </c>
      <c r="Q1866" t="s">
        <v>165</v>
      </c>
      <c r="U1866">
        <v>0.0</v>
      </c>
    </row>
    <row r="1867">
      <c r="A1867" t="s">
        <v>165</v>
      </c>
      <c r="B1867" t="s">
        <v>165</v>
      </c>
      <c r="C1867" t="s">
        <v>165</v>
      </c>
      <c r="E1867" t="s">
        <v>165</v>
      </c>
      <c r="F1867" t="s">
        <v>165</v>
      </c>
      <c r="J1867">
        <v>0.0</v>
      </c>
      <c r="L1867" t="s">
        <v>165</v>
      </c>
      <c r="M1867" t="s">
        <v>165</v>
      </c>
      <c r="N1867" t="s">
        <v>165</v>
      </c>
      <c r="P1867" t="s">
        <v>165</v>
      </c>
      <c r="Q1867" t="s">
        <v>165</v>
      </c>
      <c r="U1867">
        <v>0.0</v>
      </c>
    </row>
    <row r="1868">
      <c r="A1868" t="s">
        <v>165</v>
      </c>
      <c r="B1868" t="s">
        <v>165</v>
      </c>
      <c r="C1868" t="s">
        <v>165</v>
      </c>
      <c r="E1868" t="s">
        <v>165</v>
      </c>
      <c r="F1868" t="s">
        <v>165</v>
      </c>
      <c r="J1868">
        <v>0.0</v>
      </c>
      <c r="L1868" t="s">
        <v>165</v>
      </c>
      <c r="M1868" t="s">
        <v>165</v>
      </c>
      <c r="N1868" t="s">
        <v>165</v>
      </c>
      <c r="P1868" t="s">
        <v>165</v>
      </c>
      <c r="Q1868" t="s">
        <v>165</v>
      </c>
      <c r="U1868">
        <v>0.0</v>
      </c>
    </row>
    <row r="1869">
      <c r="A1869" t="s">
        <v>165</v>
      </c>
      <c r="B1869" t="s">
        <v>165</v>
      </c>
      <c r="C1869" t="s">
        <v>165</v>
      </c>
      <c r="E1869" t="s">
        <v>165</v>
      </c>
      <c r="F1869" t="s">
        <v>165</v>
      </c>
      <c r="J1869">
        <v>0.0</v>
      </c>
      <c r="L1869" t="s">
        <v>165</v>
      </c>
      <c r="M1869" t="s">
        <v>165</v>
      </c>
      <c r="N1869" t="s">
        <v>165</v>
      </c>
      <c r="P1869" t="s">
        <v>165</v>
      </c>
      <c r="Q1869" t="s">
        <v>165</v>
      </c>
      <c r="U1869">
        <v>0.0</v>
      </c>
    </row>
    <row r="1870">
      <c r="A1870" t="s">
        <v>165</v>
      </c>
      <c r="B1870" t="s">
        <v>165</v>
      </c>
      <c r="C1870" t="s">
        <v>165</v>
      </c>
      <c r="E1870" t="s">
        <v>165</v>
      </c>
      <c r="F1870" t="s">
        <v>165</v>
      </c>
      <c r="J1870">
        <v>0.0</v>
      </c>
      <c r="L1870" t="s">
        <v>165</v>
      </c>
      <c r="M1870" t="s">
        <v>165</v>
      </c>
      <c r="N1870" t="s">
        <v>165</v>
      </c>
      <c r="P1870" t="s">
        <v>165</v>
      </c>
      <c r="Q1870" t="s">
        <v>165</v>
      </c>
      <c r="U1870">
        <v>0.0</v>
      </c>
    </row>
    <row r="1871">
      <c r="A1871" t="s">
        <v>165</v>
      </c>
      <c r="B1871" t="s">
        <v>165</v>
      </c>
      <c r="C1871" t="s">
        <v>165</v>
      </c>
      <c r="E1871" t="s">
        <v>165</v>
      </c>
      <c r="F1871" t="s">
        <v>165</v>
      </c>
      <c r="J1871">
        <v>0.0</v>
      </c>
      <c r="L1871" t="s">
        <v>165</v>
      </c>
      <c r="M1871" t="s">
        <v>165</v>
      </c>
      <c r="N1871" t="s">
        <v>165</v>
      </c>
      <c r="P1871" t="s">
        <v>165</v>
      </c>
      <c r="Q1871" t="s">
        <v>165</v>
      </c>
      <c r="U1871">
        <v>0.0</v>
      </c>
    </row>
    <row r="1872">
      <c r="A1872" t="s">
        <v>165</v>
      </c>
      <c r="B1872" t="s">
        <v>165</v>
      </c>
      <c r="C1872" t="s">
        <v>165</v>
      </c>
      <c r="E1872" t="s">
        <v>165</v>
      </c>
      <c r="F1872" t="s">
        <v>165</v>
      </c>
      <c r="J1872">
        <v>0.0</v>
      </c>
      <c r="L1872" t="s">
        <v>165</v>
      </c>
      <c r="M1872" t="s">
        <v>165</v>
      </c>
      <c r="N1872" t="s">
        <v>165</v>
      </c>
      <c r="P1872" t="s">
        <v>165</v>
      </c>
      <c r="Q1872" t="s">
        <v>165</v>
      </c>
      <c r="U1872">
        <v>0.0</v>
      </c>
    </row>
    <row r="1873">
      <c r="A1873" t="s">
        <v>165</v>
      </c>
      <c r="B1873" t="s">
        <v>165</v>
      </c>
      <c r="C1873" t="s">
        <v>165</v>
      </c>
      <c r="E1873" t="s">
        <v>165</v>
      </c>
      <c r="F1873" t="s">
        <v>165</v>
      </c>
      <c r="J1873">
        <v>0.0</v>
      </c>
      <c r="L1873" t="s">
        <v>165</v>
      </c>
      <c r="M1873" t="s">
        <v>165</v>
      </c>
      <c r="N1873" t="s">
        <v>165</v>
      </c>
      <c r="P1873" t="s">
        <v>165</v>
      </c>
      <c r="Q1873" t="s">
        <v>165</v>
      </c>
      <c r="U1873">
        <v>0.0</v>
      </c>
    </row>
    <row r="1874">
      <c r="A1874" t="s">
        <v>165</v>
      </c>
      <c r="B1874" t="s">
        <v>165</v>
      </c>
      <c r="C1874" t="s">
        <v>165</v>
      </c>
      <c r="E1874" t="s">
        <v>165</v>
      </c>
      <c r="F1874" t="s">
        <v>165</v>
      </c>
      <c r="J1874">
        <v>0.0</v>
      </c>
      <c r="L1874" t="s">
        <v>165</v>
      </c>
      <c r="M1874" t="s">
        <v>165</v>
      </c>
      <c r="N1874" t="s">
        <v>165</v>
      </c>
      <c r="P1874" t="s">
        <v>165</v>
      </c>
      <c r="Q1874" t="s">
        <v>165</v>
      </c>
      <c r="U1874">
        <v>0.0</v>
      </c>
    </row>
    <row r="1875">
      <c r="A1875" t="s">
        <v>165</v>
      </c>
      <c r="B1875" t="s">
        <v>165</v>
      </c>
      <c r="C1875" t="s">
        <v>165</v>
      </c>
      <c r="E1875" t="s">
        <v>165</v>
      </c>
      <c r="F1875" t="s">
        <v>165</v>
      </c>
      <c r="J1875">
        <v>0.0</v>
      </c>
      <c r="L1875" t="s">
        <v>165</v>
      </c>
      <c r="M1875" t="s">
        <v>165</v>
      </c>
      <c r="N1875" t="s">
        <v>165</v>
      </c>
      <c r="P1875" t="s">
        <v>165</v>
      </c>
      <c r="Q1875" t="s">
        <v>165</v>
      </c>
      <c r="U1875">
        <v>0.0</v>
      </c>
    </row>
    <row r="1876">
      <c r="A1876" t="s">
        <v>165</v>
      </c>
      <c r="B1876" t="s">
        <v>165</v>
      </c>
      <c r="C1876" t="s">
        <v>165</v>
      </c>
      <c r="E1876" t="s">
        <v>165</v>
      </c>
      <c r="F1876" t="s">
        <v>165</v>
      </c>
      <c r="J1876">
        <v>0.0</v>
      </c>
      <c r="L1876" t="s">
        <v>165</v>
      </c>
      <c r="M1876" t="s">
        <v>165</v>
      </c>
      <c r="N1876" t="s">
        <v>165</v>
      </c>
      <c r="P1876" t="s">
        <v>165</v>
      </c>
      <c r="Q1876" t="s">
        <v>165</v>
      </c>
      <c r="U1876">
        <v>0.0</v>
      </c>
    </row>
    <row r="1877">
      <c r="A1877" t="s">
        <v>165</v>
      </c>
      <c r="B1877" t="s">
        <v>165</v>
      </c>
      <c r="C1877" t="s">
        <v>165</v>
      </c>
      <c r="E1877" t="s">
        <v>165</v>
      </c>
      <c r="F1877" t="s">
        <v>165</v>
      </c>
      <c r="J1877">
        <v>0.0</v>
      </c>
      <c r="L1877" t="s">
        <v>165</v>
      </c>
      <c r="M1877" t="s">
        <v>165</v>
      </c>
      <c r="N1877" t="s">
        <v>165</v>
      </c>
      <c r="P1877" t="s">
        <v>165</v>
      </c>
      <c r="Q1877" t="s">
        <v>165</v>
      </c>
      <c r="U1877">
        <v>0.0</v>
      </c>
    </row>
    <row r="1878">
      <c r="A1878" t="s">
        <v>165</v>
      </c>
      <c r="B1878" t="s">
        <v>165</v>
      </c>
      <c r="C1878" t="s">
        <v>165</v>
      </c>
      <c r="E1878" t="s">
        <v>165</v>
      </c>
      <c r="F1878" t="s">
        <v>165</v>
      </c>
      <c r="J1878">
        <v>0.0</v>
      </c>
      <c r="L1878" t="s">
        <v>165</v>
      </c>
      <c r="M1878" t="s">
        <v>165</v>
      </c>
      <c r="N1878" t="s">
        <v>165</v>
      </c>
      <c r="P1878" t="s">
        <v>165</v>
      </c>
      <c r="Q1878" t="s">
        <v>165</v>
      </c>
      <c r="U1878">
        <v>0.0</v>
      </c>
    </row>
    <row r="1879">
      <c r="A1879" t="s">
        <v>165</v>
      </c>
      <c r="B1879" t="s">
        <v>165</v>
      </c>
      <c r="C1879" t="s">
        <v>165</v>
      </c>
      <c r="E1879" t="s">
        <v>165</v>
      </c>
      <c r="F1879" t="s">
        <v>165</v>
      </c>
      <c r="J1879">
        <v>0.0</v>
      </c>
      <c r="L1879" t="s">
        <v>165</v>
      </c>
      <c r="M1879" t="s">
        <v>165</v>
      </c>
      <c r="N1879" t="s">
        <v>165</v>
      </c>
      <c r="P1879" t="s">
        <v>165</v>
      </c>
      <c r="Q1879" t="s">
        <v>165</v>
      </c>
      <c r="U1879">
        <v>0.0</v>
      </c>
    </row>
    <row r="1880">
      <c r="A1880" t="s">
        <v>165</v>
      </c>
      <c r="B1880" t="s">
        <v>165</v>
      </c>
      <c r="C1880" t="s">
        <v>165</v>
      </c>
      <c r="E1880" t="s">
        <v>165</v>
      </c>
      <c r="F1880" t="s">
        <v>165</v>
      </c>
      <c r="J1880">
        <v>0.0</v>
      </c>
      <c r="L1880" t="s">
        <v>165</v>
      </c>
      <c r="M1880" t="s">
        <v>165</v>
      </c>
      <c r="N1880" t="s">
        <v>165</v>
      </c>
      <c r="P1880" t="s">
        <v>165</v>
      </c>
      <c r="Q1880" t="s">
        <v>165</v>
      </c>
      <c r="U1880">
        <v>0.0</v>
      </c>
    </row>
    <row r="1881">
      <c r="A1881" t="s">
        <v>165</v>
      </c>
      <c r="B1881" t="s">
        <v>165</v>
      </c>
      <c r="C1881" t="s">
        <v>165</v>
      </c>
      <c r="E1881" t="s">
        <v>165</v>
      </c>
      <c r="F1881" t="s">
        <v>165</v>
      </c>
      <c r="J1881">
        <v>0.0</v>
      </c>
      <c r="L1881" t="s">
        <v>165</v>
      </c>
      <c r="M1881" t="s">
        <v>165</v>
      </c>
      <c r="N1881" t="s">
        <v>165</v>
      </c>
      <c r="P1881" t="s">
        <v>165</v>
      </c>
      <c r="Q1881" t="s">
        <v>165</v>
      </c>
      <c r="U1881">
        <v>0.0</v>
      </c>
    </row>
    <row r="1882">
      <c r="A1882" t="s">
        <v>165</v>
      </c>
      <c r="B1882" t="s">
        <v>165</v>
      </c>
      <c r="C1882" t="s">
        <v>165</v>
      </c>
      <c r="E1882" t="s">
        <v>165</v>
      </c>
      <c r="F1882" t="s">
        <v>165</v>
      </c>
      <c r="J1882">
        <v>0.0</v>
      </c>
      <c r="L1882" t="s">
        <v>165</v>
      </c>
      <c r="M1882" t="s">
        <v>165</v>
      </c>
      <c r="N1882" t="s">
        <v>165</v>
      </c>
      <c r="P1882" t="s">
        <v>165</v>
      </c>
      <c r="Q1882" t="s">
        <v>165</v>
      </c>
      <c r="U1882">
        <v>0.0</v>
      </c>
    </row>
    <row r="1883">
      <c r="A1883" t="s">
        <v>165</v>
      </c>
      <c r="B1883" t="s">
        <v>165</v>
      </c>
      <c r="C1883" t="s">
        <v>165</v>
      </c>
      <c r="E1883" t="s">
        <v>165</v>
      </c>
      <c r="F1883" t="s">
        <v>165</v>
      </c>
      <c r="J1883">
        <v>0.0</v>
      </c>
      <c r="L1883" t="s">
        <v>165</v>
      </c>
      <c r="M1883" t="s">
        <v>165</v>
      </c>
      <c r="N1883" t="s">
        <v>165</v>
      </c>
      <c r="P1883" t="s">
        <v>165</v>
      </c>
      <c r="Q1883" t="s">
        <v>165</v>
      </c>
      <c r="U1883">
        <v>0.0</v>
      </c>
    </row>
    <row r="1884">
      <c r="A1884" t="s">
        <v>165</v>
      </c>
      <c r="B1884" t="s">
        <v>165</v>
      </c>
      <c r="C1884" t="s">
        <v>165</v>
      </c>
      <c r="E1884" t="s">
        <v>165</v>
      </c>
      <c r="F1884" t="s">
        <v>165</v>
      </c>
      <c r="J1884">
        <v>0.0</v>
      </c>
      <c r="L1884" t="s">
        <v>165</v>
      </c>
      <c r="M1884" t="s">
        <v>165</v>
      </c>
      <c r="N1884" t="s">
        <v>165</v>
      </c>
      <c r="P1884" t="s">
        <v>165</v>
      </c>
      <c r="Q1884" t="s">
        <v>165</v>
      </c>
      <c r="U1884">
        <v>0.0</v>
      </c>
    </row>
    <row r="1885">
      <c r="A1885" t="s">
        <v>165</v>
      </c>
      <c r="B1885" t="s">
        <v>165</v>
      </c>
      <c r="C1885" t="s">
        <v>165</v>
      </c>
      <c r="E1885" t="s">
        <v>165</v>
      </c>
      <c r="F1885" t="s">
        <v>165</v>
      </c>
      <c r="J1885">
        <v>0.0</v>
      </c>
      <c r="L1885" t="s">
        <v>165</v>
      </c>
      <c r="M1885" t="s">
        <v>165</v>
      </c>
      <c r="N1885" t="s">
        <v>165</v>
      </c>
      <c r="P1885" t="s">
        <v>165</v>
      </c>
      <c r="Q1885" t="s">
        <v>165</v>
      </c>
      <c r="U1885">
        <v>0.0</v>
      </c>
    </row>
    <row r="1886">
      <c r="A1886" t="s">
        <v>165</v>
      </c>
      <c r="B1886" t="s">
        <v>165</v>
      </c>
      <c r="C1886" t="s">
        <v>165</v>
      </c>
      <c r="E1886" t="s">
        <v>165</v>
      </c>
      <c r="F1886" t="s">
        <v>165</v>
      </c>
      <c r="J1886">
        <v>0.0</v>
      </c>
      <c r="L1886" t="s">
        <v>165</v>
      </c>
      <c r="M1886" t="s">
        <v>165</v>
      </c>
      <c r="N1886" t="s">
        <v>165</v>
      </c>
      <c r="P1886" t="s">
        <v>165</v>
      </c>
      <c r="Q1886" t="s">
        <v>165</v>
      </c>
      <c r="U1886">
        <v>0.0</v>
      </c>
    </row>
    <row r="1887">
      <c r="A1887" t="s">
        <v>165</v>
      </c>
      <c r="B1887" t="s">
        <v>165</v>
      </c>
      <c r="C1887" t="s">
        <v>165</v>
      </c>
      <c r="E1887" t="s">
        <v>165</v>
      </c>
      <c r="F1887" t="s">
        <v>165</v>
      </c>
      <c r="J1887">
        <v>0.0</v>
      </c>
      <c r="L1887" t="s">
        <v>165</v>
      </c>
      <c r="M1887" t="s">
        <v>165</v>
      </c>
      <c r="N1887" t="s">
        <v>165</v>
      </c>
      <c r="P1887" t="s">
        <v>165</v>
      </c>
      <c r="Q1887" t="s">
        <v>165</v>
      </c>
      <c r="U1887">
        <v>0.0</v>
      </c>
    </row>
    <row r="1888">
      <c r="A1888" t="s">
        <v>165</v>
      </c>
      <c r="B1888" t="s">
        <v>165</v>
      </c>
      <c r="C1888" t="s">
        <v>165</v>
      </c>
      <c r="E1888" t="s">
        <v>165</v>
      </c>
      <c r="F1888" t="s">
        <v>165</v>
      </c>
      <c r="J1888">
        <v>0.0</v>
      </c>
      <c r="L1888" t="s">
        <v>165</v>
      </c>
      <c r="M1888" t="s">
        <v>165</v>
      </c>
      <c r="N1888" t="s">
        <v>165</v>
      </c>
      <c r="P1888" t="s">
        <v>165</v>
      </c>
      <c r="Q1888" t="s">
        <v>165</v>
      </c>
      <c r="U1888">
        <v>0.0</v>
      </c>
    </row>
    <row r="1889">
      <c r="A1889" t="s">
        <v>165</v>
      </c>
      <c r="B1889" t="s">
        <v>165</v>
      </c>
      <c r="C1889" t="s">
        <v>165</v>
      </c>
      <c r="E1889" t="s">
        <v>165</v>
      </c>
      <c r="F1889" t="s">
        <v>165</v>
      </c>
      <c r="J1889">
        <v>0.0</v>
      </c>
      <c r="L1889" t="s">
        <v>165</v>
      </c>
      <c r="M1889" t="s">
        <v>165</v>
      </c>
      <c r="N1889" t="s">
        <v>165</v>
      </c>
      <c r="P1889" t="s">
        <v>165</v>
      </c>
      <c r="Q1889" t="s">
        <v>165</v>
      </c>
      <c r="U1889">
        <v>0.0</v>
      </c>
    </row>
    <row r="1890">
      <c r="A1890" t="s">
        <v>165</v>
      </c>
      <c r="B1890" t="s">
        <v>165</v>
      </c>
      <c r="C1890" t="s">
        <v>165</v>
      </c>
      <c r="E1890" t="s">
        <v>165</v>
      </c>
      <c r="F1890" t="s">
        <v>165</v>
      </c>
      <c r="J1890">
        <v>0.0</v>
      </c>
      <c r="L1890" t="s">
        <v>165</v>
      </c>
      <c r="M1890" t="s">
        <v>165</v>
      </c>
      <c r="N1890" t="s">
        <v>165</v>
      </c>
      <c r="P1890" t="s">
        <v>165</v>
      </c>
      <c r="Q1890" t="s">
        <v>165</v>
      </c>
      <c r="U1890">
        <v>0.0</v>
      </c>
    </row>
    <row r="1891">
      <c r="A1891" t="s">
        <v>165</v>
      </c>
      <c r="B1891" t="s">
        <v>165</v>
      </c>
      <c r="C1891" t="s">
        <v>165</v>
      </c>
      <c r="E1891" t="s">
        <v>165</v>
      </c>
      <c r="F1891" t="s">
        <v>165</v>
      </c>
      <c r="J1891">
        <v>0.0</v>
      </c>
      <c r="L1891" t="s">
        <v>165</v>
      </c>
      <c r="M1891" t="s">
        <v>165</v>
      </c>
      <c r="N1891" t="s">
        <v>165</v>
      </c>
      <c r="P1891" t="s">
        <v>165</v>
      </c>
      <c r="Q1891" t="s">
        <v>165</v>
      </c>
      <c r="U1891">
        <v>0.0</v>
      </c>
    </row>
    <row r="1892">
      <c r="A1892" t="s">
        <v>165</v>
      </c>
      <c r="B1892" t="s">
        <v>165</v>
      </c>
      <c r="C1892" t="s">
        <v>165</v>
      </c>
      <c r="E1892" t="s">
        <v>165</v>
      </c>
      <c r="F1892" t="s">
        <v>165</v>
      </c>
      <c r="J1892">
        <v>0.0</v>
      </c>
      <c r="L1892" t="s">
        <v>165</v>
      </c>
      <c r="M1892" t="s">
        <v>165</v>
      </c>
      <c r="N1892" t="s">
        <v>165</v>
      </c>
      <c r="P1892" t="s">
        <v>165</v>
      </c>
      <c r="Q1892" t="s">
        <v>165</v>
      </c>
      <c r="U1892">
        <v>0.0</v>
      </c>
    </row>
    <row r="1893">
      <c r="A1893" t="s">
        <v>165</v>
      </c>
      <c r="B1893" t="s">
        <v>165</v>
      </c>
      <c r="C1893" t="s">
        <v>165</v>
      </c>
      <c r="E1893" t="s">
        <v>165</v>
      </c>
      <c r="F1893" t="s">
        <v>165</v>
      </c>
      <c r="J1893">
        <v>0.0</v>
      </c>
      <c r="L1893" t="s">
        <v>165</v>
      </c>
      <c r="M1893" t="s">
        <v>165</v>
      </c>
      <c r="N1893" t="s">
        <v>165</v>
      </c>
      <c r="P1893" t="s">
        <v>165</v>
      </c>
      <c r="Q1893" t="s">
        <v>165</v>
      </c>
      <c r="U1893">
        <v>0.0</v>
      </c>
    </row>
    <row r="1894">
      <c r="A1894" t="s">
        <v>165</v>
      </c>
      <c r="B1894" t="s">
        <v>165</v>
      </c>
      <c r="C1894" t="s">
        <v>165</v>
      </c>
      <c r="E1894" t="s">
        <v>165</v>
      </c>
      <c r="F1894" t="s">
        <v>165</v>
      </c>
      <c r="J1894">
        <v>0.0</v>
      </c>
      <c r="L1894" t="s">
        <v>165</v>
      </c>
      <c r="M1894" t="s">
        <v>165</v>
      </c>
      <c r="N1894" t="s">
        <v>165</v>
      </c>
      <c r="P1894" t="s">
        <v>165</v>
      </c>
      <c r="Q1894" t="s">
        <v>165</v>
      </c>
      <c r="U1894">
        <v>0.0</v>
      </c>
    </row>
    <row r="1895">
      <c r="A1895" t="s">
        <v>165</v>
      </c>
      <c r="B1895" t="s">
        <v>165</v>
      </c>
      <c r="C1895" t="s">
        <v>165</v>
      </c>
      <c r="E1895" t="s">
        <v>165</v>
      </c>
      <c r="F1895" t="s">
        <v>165</v>
      </c>
      <c r="J1895">
        <v>0.0</v>
      </c>
      <c r="L1895" t="s">
        <v>165</v>
      </c>
      <c r="M1895" t="s">
        <v>165</v>
      </c>
      <c r="N1895" t="s">
        <v>165</v>
      </c>
      <c r="P1895" t="s">
        <v>165</v>
      </c>
      <c r="Q1895" t="s">
        <v>165</v>
      </c>
      <c r="U1895">
        <v>0.0</v>
      </c>
    </row>
    <row r="1896">
      <c r="A1896" t="s">
        <v>165</v>
      </c>
      <c r="B1896" t="s">
        <v>165</v>
      </c>
      <c r="C1896" t="s">
        <v>165</v>
      </c>
      <c r="E1896" t="s">
        <v>165</v>
      </c>
      <c r="F1896" t="s">
        <v>165</v>
      </c>
      <c r="J1896">
        <v>0.0</v>
      </c>
      <c r="L1896" t="s">
        <v>165</v>
      </c>
      <c r="M1896" t="s">
        <v>165</v>
      </c>
      <c r="N1896" t="s">
        <v>165</v>
      </c>
      <c r="P1896" t="s">
        <v>165</v>
      </c>
      <c r="Q1896" t="s">
        <v>165</v>
      </c>
      <c r="U1896">
        <v>0.0</v>
      </c>
    </row>
    <row r="1897">
      <c r="A1897" t="s">
        <v>165</v>
      </c>
      <c r="B1897" t="s">
        <v>165</v>
      </c>
      <c r="C1897" t="s">
        <v>165</v>
      </c>
      <c r="E1897" t="s">
        <v>165</v>
      </c>
      <c r="F1897" t="s">
        <v>165</v>
      </c>
      <c r="J1897">
        <v>0.0</v>
      </c>
      <c r="L1897" t="s">
        <v>165</v>
      </c>
      <c r="M1897" t="s">
        <v>165</v>
      </c>
      <c r="N1897" t="s">
        <v>165</v>
      </c>
      <c r="P1897" t="s">
        <v>165</v>
      </c>
      <c r="Q1897" t="s">
        <v>165</v>
      </c>
      <c r="U1897">
        <v>0.0</v>
      </c>
    </row>
    <row r="1898">
      <c r="A1898" t="s">
        <v>165</v>
      </c>
      <c r="B1898" t="s">
        <v>165</v>
      </c>
      <c r="C1898" t="s">
        <v>165</v>
      </c>
      <c r="E1898" t="s">
        <v>165</v>
      </c>
      <c r="F1898" t="s">
        <v>165</v>
      </c>
      <c r="J1898">
        <v>0.0</v>
      </c>
      <c r="L1898" t="s">
        <v>165</v>
      </c>
      <c r="M1898" t="s">
        <v>165</v>
      </c>
      <c r="N1898" t="s">
        <v>165</v>
      </c>
      <c r="P1898" t="s">
        <v>165</v>
      </c>
      <c r="Q1898" t="s">
        <v>165</v>
      </c>
      <c r="U1898">
        <v>0.0</v>
      </c>
    </row>
    <row r="1899">
      <c r="A1899" t="s">
        <v>165</v>
      </c>
      <c r="B1899" t="s">
        <v>165</v>
      </c>
      <c r="C1899" t="s">
        <v>165</v>
      </c>
      <c r="E1899" t="s">
        <v>165</v>
      </c>
      <c r="F1899" t="s">
        <v>165</v>
      </c>
      <c r="J1899">
        <v>0.0</v>
      </c>
      <c r="L1899" t="s">
        <v>165</v>
      </c>
      <c r="M1899" t="s">
        <v>165</v>
      </c>
      <c r="N1899" t="s">
        <v>165</v>
      </c>
      <c r="P1899" t="s">
        <v>165</v>
      </c>
      <c r="Q1899" t="s">
        <v>165</v>
      </c>
      <c r="U1899">
        <v>0.0</v>
      </c>
    </row>
    <row r="1900">
      <c r="A1900" t="s">
        <v>165</v>
      </c>
      <c r="B1900" t="s">
        <v>165</v>
      </c>
      <c r="C1900" t="s">
        <v>165</v>
      </c>
      <c r="E1900" t="s">
        <v>165</v>
      </c>
      <c r="F1900" t="s">
        <v>165</v>
      </c>
      <c r="J1900">
        <v>0.0</v>
      </c>
      <c r="L1900" t="s">
        <v>165</v>
      </c>
      <c r="M1900" t="s">
        <v>165</v>
      </c>
      <c r="N1900" t="s">
        <v>165</v>
      </c>
      <c r="P1900" t="s">
        <v>165</v>
      </c>
      <c r="Q1900" t="s">
        <v>165</v>
      </c>
      <c r="U1900">
        <v>0.0</v>
      </c>
    </row>
    <row r="1901">
      <c r="A1901" t="s">
        <v>165</v>
      </c>
      <c r="B1901" t="s">
        <v>165</v>
      </c>
      <c r="C1901" t="s">
        <v>165</v>
      </c>
      <c r="E1901" t="s">
        <v>165</v>
      </c>
      <c r="F1901" t="s">
        <v>165</v>
      </c>
      <c r="J1901">
        <v>0.0</v>
      </c>
      <c r="L1901" t="s">
        <v>165</v>
      </c>
      <c r="M1901" t="s">
        <v>165</v>
      </c>
      <c r="N1901" t="s">
        <v>165</v>
      </c>
      <c r="P1901" t="s">
        <v>165</v>
      </c>
      <c r="Q1901" t="s">
        <v>165</v>
      </c>
      <c r="U1901">
        <v>0.0</v>
      </c>
    </row>
    <row r="1902">
      <c r="A1902" t="s">
        <v>165</v>
      </c>
      <c r="B1902" t="s">
        <v>165</v>
      </c>
      <c r="C1902" t="s">
        <v>165</v>
      </c>
      <c r="E1902" t="s">
        <v>165</v>
      </c>
      <c r="F1902" t="s">
        <v>165</v>
      </c>
      <c r="J1902">
        <v>0.0</v>
      </c>
      <c r="L1902" t="s">
        <v>165</v>
      </c>
      <c r="M1902" t="s">
        <v>165</v>
      </c>
      <c r="N1902" t="s">
        <v>165</v>
      </c>
      <c r="P1902" t="s">
        <v>165</v>
      </c>
      <c r="Q1902" t="s">
        <v>165</v>
      </c>
      <c r="U1902">
        <v>0.0</v>
      </c>
    </row>
    <row r="1903">
      <c r="A1903" t="s">
        <v>165</v>
      </c>
      <c r="B1903" t="s">
        <v>165</v>
      </c>
      <c r="C1903" t="s">
        <v>165</v>
      </c>
      <c r="E1903" t="s">
        <v>165</v>
      </c>
      <c r="F1903" t="s">
        <v>165</v>
      </c>
      <c r="J1903">
        <v>0.0</v>
      </c>
      <c r="L1903" t="s">
        <v>165</v>
      </c>
      <c r="M1903" t="s">
        <v>165</v>
      </c>
      <c r="N1903" t="s">
        <v>165</v>
      </c>
      <c r="P1903" t="s">
        <v>165</v>
      </c>
      <c r="Q1903" t="s">
        <v>165</v>
      </c>
      <c r="U1903">
        <v>0.0</v>
      </c>
    </row>
    <row r="1904">
      <c r="A1904" t="s">
        <v>165</v>
      </c>
      <c r="B1904" t="s">
        <v>165</v>
      </c>
      <c r="C1904" t="s">
        <v>165</v>
      </c>
      <c r="E1904" t="s">
        <v>165</v>
      </c>
      <c r="F1904" t="s">
        <v>165</v>
      </c>
      <c r="J1904">
        <v>0.0</v>
      </c>
      <c r="L1904" t="s">
        <v>165</v>
      </c>
      <c r="M1904" t="s">
        <v>165</v>
      </c>
      <c r="N1904" t="s">
        <v>165</v>
      </c>
      <c r="P1904" t="s">
        <v>165</v>
      </c>
      <c r="Q1904" t="s">
        <v>165</v>
      </c>
      <c r="U1904">
        <v>0.0</v>
      </c>
    </row>
    <row r="1905">
      <c r="A1905" t="s">
        <v>165</v>
      </c>
      <c r="B1905" t="s">
        <v>165</v>
      </c>
      <c r="C1905" t="s">
        <v>165</v>
      </c>
      <c r="E1905" t="s">
        <v>165</v>
      </c>
      <c r="F1905" t="s">
        <v>165</v>
      </c>
      <c r="J1905">
        <v>0.0</v>
      </c>
      <c r="L1905" t="s">
        <v>165</v>
      </c>
      <c r="M1905" t="s">
        <v>165</v>
      </c>
      <c r="N1905" t="s">
        <v>165</v>
      </c>
      <c r="P1905" t="s">
        <v>165</v>
      </c>
      <c r="Q1905" t="s">
        <v>165</v>
      </c>
      <c r="U1905">
        <v>0.0</v>
      </c>
    </row>
    <row r="1906">
      <c r="A1906" t="s">
        <v>165</v>
      </c>
      <c r="B1906" t="s">
        <v>165</v>
      </c>
      <c r="C1906" t="s">
        <v>165</v>
      </c>
      <c r="E1906" t="s">
        <v>165</v>
      </c>
      <c r="F1906" t="s">
        <v>165</v>
      </c>
      <c r="J1906">
        <v>0.0</v>
      </c>
      <c r="L1906" t="s">
        <v>165</v>
      </c>
      <c r="M1906" t="s">
        <v>165</v>
      </c>
      <c r="N1906" t="s">
        <v>165</v>
      </c>
      <c r="P1906" t="s">
        <v>165</v>
      </c>
      <c r="Q1906" t="s">
        <v>165</v>
      </c>
      <c r="U1906">
        <v>0.0</v>
      </c>
    </row>
    <row r="1907">
      <c r="A1907" t="s">
        <v>165</v>
      </c>
      <c r="B1907" t="s">
        <v>165</v>
      </c>
      <c r="C1907" t="s">
        <v>165</v>
      </c>
      <c r="E1907" t="s">
        <v>165</v>
      </c>
      <c r="F1907" t="s">
        <v>165</v>
      </c>
      <c r="J1907">
        <v>0.0</v>
      </c>
      <c r="L1907" t="s">
        <v>165</v>
      </c>
      <c r="M1907" t="s">
        <v>165</v>
      </c>
      <c r="N1907" t="s">
        <v>165</v>
      </c>
      <c r="P1907" t="s">
        <v>165</v>
      </c>
      <c r="Q1907" t="s">
        <v>165</v>
      </c>
      <c r="U1907">
        <v>0.0</v>
      </c>
    </row>
    <row r="1908">
      <c r="A1908" t="s">
        <v>165</v>
      </c>
      <c r="B1908" t="s">
        <v>165</v>
      </c>
      <c r="C1908" t="s">
        <v>165</v>
      </c>
      <c r="E1908" t="s">
        <v>165</v>
      </c>
      <c r="F1908" t="s">
        <v>165</v>
      </c>
      <c r="J1908">
        <v>0.0</v>
      </c>
      <c r="L1908" t="s">
        <v>165</v>
      </c>
      <c r="M1908" t="s">
        <v>165</v>
      </c>
      <c r="N1908" t="s">
        <v>165</v>
      </c>
      <c r="P1908" t="s">
        <v>165</v>
      </c>
      <c r="Q1908" t="s">
        <v>165</v>
      </c>
      <c r="U1908">
        <v>0.0</v>
      </c>
    </row>
    <row r="1909">
      <c r="A1909" t="s">
        <v>165</v>
      </c>
      <c r="B1909" t="s">
        <v>165</v>
      </c>
      <c r="C1909" t="s">
        <v>165</v>
      </c>
      <c r="E1909" t="s">
        <v>165</v>
      </c>
      <c r="F1909" t="s">
        <v>165</v>
      </c>
      <c r="J1909">
        <v>0.0</v>
      </c>
      <c r="L1909" t="s">
        <v>165</v>
      </c>
      <c r="M1909" t="s">
        <v>165</v>
      </c>
      <c r="N1909" t="s">
        <v>165</v>
      </c>
      <c r="P1909" t="s">
        <v>165</v>
      </c>
      <c r="Q1909" t="s">
        <v>165</v>
      </c>
      <c r="U1909">
        <v>0.0</v>
      </c>
    </row>
    <row r="1910">
      <c r="A1910" t="s">
        <v>165</v>
      </c>
      <c r="B1910" t="s">
        <v>165</v>
      </c>
      <c r="C1910" t="s">
        <v>165</v>
      </c>
      <c r="E1910" t="s">
        <v>165</v>
      </c>
      <c r="F1910" t="s">
        <v>165</v>
      </c>
      <c r="J1910">
        <v>0.0</v>
      </c>
      <c r="L1910" t="s">
        <v>165</v>
      </c>
      <c r="M1910" t="s">
        <v>165</v>
      </c>
      <c r="N1910" t="s">
        <v>165</v>
      </c>
      <c r="P1910" t="s">
        <v>165</v>
      </c>
      <c r="Q1910" t="s">
        <v>165</v>
      </c>
      <c r="U1910">
        <v>0.0</v>
      </c>
    </row>
    <row r="1911">
      <c r="A1911" t="s">
        <v>165</v>
      </c>
      <c r="B1911" t="s">
        <v>165</v>
      </c>
      <c r="C1911" t="s">
        <v>165</v>
      </c>
      <c r="E1911" t="s">
        <v>165</v>
      </c>
      <c r="F1911" t="s">
        <v>165</v>
      </c>
      <c r="J1911">
        <v>0.0</v>
      </c>
      <c r="L1911" t="s">
        <v>165</v>
      </c>
      <c r="M1911" t="s">
        <v>165</v>
      </c>
      <c r="N1911" t="s">
        <v>165</v>
      </c>
      <c r="P1911" t="s">
        <v>165</v>
      </c>
      <c r="Q1911" t="s">
        <v>165</v>
      </c>
      <c r="U1911">
        <v>0.0</v>
      </c>
    </row>
    <row r="1912">
      <c r="A1912" t="s">
        <v>165</v>
      </c>
      <c r="B1912" t="s">
        <v>165</v>
      </c>
      <c r="C1912" t="s">
        <v>165</v>
      </c>
      <c r="E1912" t="s">
        <v>165</v>
      </c>
      <c r="F1912" t="s">
        <v>165</v>
      </c>
      <c r="J1912">
        <v>0.0</v>
      </c>
      <c r="L1912" t="s">
        <v>165</v>
      </c>
      <c r="M1912" t="s">
        <v>165</v>
      </c>
      <c r="N1912" t="s">
        <v>165</v>
      </c>
      <c r="P1912" t="s">
        <v>165</v>
      </c>
      <c r="Q1912" t="s">
        <v>165</v>
      </c>
      <c r="U1912">
        <v>0.0</v>
      </c>
    </row>
    <row r="1913">
      <c r="A1913" t="s">
        <v>165</v>
      </c>
      <c r="B1913" t="s">
        <v>165</v>
      </c>
      <c r="C1913" t="s">
        <v>165</v>
      </c>
      <c r="E1913" t="s">
        <v>165</v>
      </c>
      <c r="F1913" t="s">
        <v>165</v>
      </c>
      <c r="J1913">
        <v>0.0</v>
      </c>
      <c r="L1913" t="s">
        <v>165</v>
      </c>
      <c r="M1913" t="s">
        <v>165</v>
      </c>
      <c r="N1913" t="s">
        <v>165</v>
      </c>
      <c r="P1913" t="s">
        <v>165</v>
      </c>
      <c r="Q1913" t="s">
        <v>165</v>
      </c>
      <c r="U1913">
        <v>0.0</v>
      </c>
    </row>
    <row r="1914">
      <c r="A1914" t="s">
        <v>165</v>
      </c>
      <c r="B1914" t="s">
        <v>165</v>
      </c>
      <c r="C1914" t="s">
        <v>165</v>
      </c>
      <c r="E1914" t="s">
        <v>165</v>
      </c>
      <c r="F1914" t="s">
        <v>165</v>
      </c>
      <c r="J1914">
        <v>0.0</v>
      </c>
      <c r="L1914" t="s">
        <v>165</v>
      </c>
      <c r="M1914" t="s">
        <v>165</v>
      </c>
      <c r="N1914" t="s">
        <v>165</v>
      </c>
      <c r="P1914" t="s">
        <v>165</v>
      </c>
      <c r="Q1914" t="s">
        <v>165</v>
      </c>
      <c r="U1914">
        <v>0.0</v>
      </c>
    </row>
    <row r="1915">
      <c r="A1915" t="s">
        <v>165</v>
      </c>
      <c r="B1915" t="s">
        <v>165</v>
      </c>
      <c r="C1915" t="s">
        <v>165</v>
      </c>
      <c r="E1915" t="s">
        <v>165</v>
      </c>
      <c r="F1915" t="s">
        <v>165</v>
      </c>
      <c r="J1915">
        <v>0.0</v>
      </c>
      <c r="L1915" t="s">
        <v>165</v>
      </c>
      <c r="M1915" t="s">
        <v>165</v>
      </c>
      <c r="N1915" t="s">
        <v>165</v>
      </c>
      <c r="P1915" t="s">
        <v>165</v>
      </c>
      <c r="Q1915" t="s">
        <v>165</v>
      </c>
      <c r="U1915">
        <v>0.0</v>
      </c>
    </row>
    <row r="1916">
      <c r="A1916" t="s">
        <v>165</v>
      </c>
      <c r="B1916" t="s">
        <v>165</v>
      </c>
      <c r="C1916" t="s">
        <v>165</v>
      </c>
      <c r="E1916" t="s">
        <v>165</v>
      </c>
      <c r="F1916" t="s">
        <v>165</v>
      </c>
      <c r="J1916">
        <v>0.0</v>
      </c>
      <c r="L1916" t="s">
        <v>165</v>
      </c>
      <c r="M1916" t="s">
        <v>165</v>
      </c>
      <c r="N1916" t="s">
        <v>165</v>
      </c>
      <c r="P1916" t="s">
        <v>165</v>
      </c>
      <c r="Q1916" t="s">
        <v>165</v>
      </c>
      <c r="U1916">
        <v>0.0</v>
      </c>
    </row>
    <row r="1917">
      <c r="A1917" t="s">
        <v>165</v>
      </c>
      <c r="B1917" t="s">
        <v>165</v>
      </c>
      <c r="C1917" t="s">
        <v>165</v>
      </c>
      <c r="E1917" t="s">
        <v>165</v>
      </c>
      <c r="F1917" t="s">
        <v>165</v>
      </c>
      <c r="J1917">
        <v>0.0</v>
      </c>
      <c r="L1917" t="s">
        <v>165</v>
      </c>
      <c r="M1917" t="s">
        <v>165</v>
      </c>
      <c r="N1917" t="s">
        <v>165</v>
      </c>
      <c r="P1917" t="s">
        <v>165</v>
      </c>
      <c r="Q1917" t="s">
        <v>165</v>
      </c>
      <c r="U1917">
        <v>0.0</v>
      </c>
    </row>
    <row r="1918">
      <c r="A1918" t="s">
        <v>165</v>
      </c>
      <c r="B1918" t="s">
        <v>165</v>
      </c>
      <c r="C1918" t="s">
        <v>165</v>
      </c>
      <c r="E1918" t="s">
        <v>165</v>
      </c>
      <c r="F1918" t="s">
        <v>165</v>
      </c>
      <c r="J1918">
        <v>0.0</v>
      </c>
      <c r="L1918" t="s">
        <v>165</v>
      </c>
      <c r="M1918" t="s">
        <v>165</v>
      </c>
      <c r="N1918" t="s">
        <v>165</v>
      </c>
      <c r="P1918" t="s">
        <v>165</v>
      </c>
      <c r="Q1918" t="s">
        <v>165</v>
      </c>
      <c r="U1918">
        <v>0.0</v>
      </c>
    </row>
    <row r="1919">
      <c r="A1919" t="s">
        <v>165</v>
      </c>
      <c r="B1919" t="s">
        <v>165</v>
      </c>
      <c r="C1919" t="s">
        <v>165</v>
      </c>
      <c r="E1919" t="s">
        <v>165</v>
      </c>
      <c r="F1919" t="s">
        <v>165</v>
      </c>
      <c r="J1919">
        <v>0.0</v>
      </c>
      <c r="L1919" t="s">
        <v>165</v>
      </c>
      <c r="M1919" t="s">
        <v>165</v>
      </c>
      <c r="N1919" t="s">
        <v>165</v>
      </c>
      <c r="P1919" t="s">
        <v>165</v>
      </c>
      <c r="Q1919" t="s">
        <v>165</v>
      </c>
      <c r="U1919">
        <v>0.0</v>
      </c>
    </row>
    <row r="1920">
      <c r="A1920" t="s">
        <v>165</v>
      </c>
      <c r="B1920" t="s">
        <v>165</v>
      </c>
      <c r="C1920" t="s">
        <v>165</v>
      </c>
      <c r="E1920" t="s">
        <v>165</v>
      </c>
      <c r="F1920" t="s">
        <v>165</v>
      </c>
      <c r="J1920">
        <v>0.0</v>
      </c>
      <c r="L1920" t="s">
        <v>165</v>
      </c>
      <c r="M1920" t="s">
        <v>165</v>
      </c>
      <c r="N1920" t="s">
        <v>165</v>
      </c>
      <c r="P1920" t="s">
        <v>165</v>
      </c>
      <c r="Q1920" t="s">
        <v>165</v>
      </c>
      <c r="U1920">
        <v>0.0</v>
      </c>
    </row>
    <row r="1921">
      <c r="A1921" t="s">
        <v>165</v>
      </c>
      <c r="B1921" t="s">
        <v>165</v>
      </c>
      <c r="C1921" t="s">
        <v>165</v>
      </c>
      <c r="E1921" t="s">
        <v>165</v>
      </c>
      <c r="F1921" t="s">
        <v>165</v>
      </c>
      <c r="J1921">
        <v>0.0</v>
      </c>
      <c r="L1921" t="s">
        <v>165</v>
      </c>
      <c r="M1921" t="s">
        <v>165</v>
      </c>
      <c r="N1921" t="s">
        <v>165</v>
      </c>
      <c r="P1921" t="s">
        <v>165</v>
      </c>
      <c r="Q1921" t="s">
        <v>165</v>
      </c>
      <c r="U1921">
        <v>0.0</v>
      </c>
    </row>
    <row r="1922">
      <c r="A1922" t="s">
        <v>165</v>
      </c>
      <c r="B1922" t="s">
        <v>165</v>
      </c>
      <c r="C1922" t="s">
        <v>165</v>
      </c>
      <c r="E1922" t="s">
        <v>165</v>
      </c>
      <c r="F1922" t="s">
        <v>165</v>
      </c>
      <c r="J1922">
        <v>0.0</v>
      </c>
      <c r="L1922" t="s">
        <v>165</v>
      </c>
      <c r="M1922" t="s">
        <v>165</v>
      </c>
      <c r="N1922" t="s">
        <v>165</v>
      </c>
      <c r="P1922" t="s">
        <v>165</v>
      </c>
      <c r="Q1922" t="s">
        <v>165</v>
      </c>
      <c r="U1922">
        <v>0.0</v>
      </c>
    </row>
    <row r="1923">
      <c r="A1923" t="s">
        <v>165</v>
      </c>
      <c r="B1923" t="s">
        <v>165</v>
      </c>
      <c r="C1923" t="s">
        <v>165</v>
      </c>
      <c r="E1923" t="s">
        <v>165</v>
      </c>
      <c r="F1923" t="s">
        <v>165</v>
      </c>
      <c r="J1923">
        <v>0.0</v>
      </c>
      <c r="L1923" t="s">
        <v>165</v>
      </c>
      <c r="M1923" t="s">
        <v>165</v>
      </c>
      <c r="N1923" t="s">
        <v>165</v>
      </c>
      <c r="P1923" t="s">
        <v>165</v>
      </c>
      <c r="Q1923" t="s">
        <v>165</v>
      </c>
      <c r="U1923">
        <v>0.0</v>
      </c>
    </row>
    <row r="1924">
      <c r="A1924" t="s">
        <v>165</v>
      </c>
      <c r="B1924" t="s">
        <v>165</v>
      </c>
      <c r="C1924" t="s">
        <v>165</v>
      </c>
      <c r="E1924" t="s">
        <v>165</v>
      </c>
      <c r="F1924" t="s">
        <v>165</v>
      </c>
      <c r="J1924">
        <v>0.0</v>
      </c>
      <c r="L1924" t="s">
        <v>165</v>
      </c>
      <c r="M1924" t="s">
        <v>165</v>
      </c>
      <c r="N1924" t="s">
        <v>165</v>
      </c>
      <c r="P1924" t="s">
        <v>165</v>
      </c>
      <c r="Q1924" t="s">
        <v>165</v>
      </c>
      <c r="U1924">
        <v>0.0</v>
      </c>
    </row>
    <row r="1925">
      <c r="A1925" t="s">
        <v>165</v>
      </c>
      <c r="B1925" t="s">
        <v>165</v>
      </c>
      <c r="C1925" t="s">
        <v>165</v>
      </c>
      <c r="E1925" t="s">
        <v>165</v>
      </c>
      <c r="F1925" t="s">
        <v>165</v>
      </c>
      <c r="J1925">
        <v>0.0</v>
      </c>
      <c r="L1925" t="s">
        <v>165</v>
      </c>
      <c r="M1925" t="s">
        <v>165</v>
      </c>
      <c r="N1925" t="s">
        <v>165</v>
      </c>
      <c r="P1925" t="s">
        <v>165</v>
      </c>
      <c r="Q1925" t="s">
        <v>165</v>
      </c>
      <c r="U1925">
        <v>0.0</v>
      </c>
    </row>
    <row r="1926">
      <c r="A1926" t="s">
        <v>165</v>
      </c>
      <c r="B1926" t="s">
        <v>165</v>
      </c>
      <c r="C1926" t="s">
        <v>165</v>
      </c>
      <c r="E1926" t="s">
        <v>165</v>
      </c>
      <c r="F1926" t="s">
        <v>165</v>
      </c>
      <c r="J1926">
        <v>0.0</v>
      </c>
      <c r="L1926" t="s">
        <v>165</v>
      </c>
      <c r="M1926" t="s">
        <v>165</v>
      </c>
      <c r="N1926" t="s">
        <v>165</v>
      </c>
      <c r="P1926" t="s">
        <v>165</v>
      </c>
      <c r="Q1926" t="s">
        <v>165</v>
      </c>
      <c r="U1926">
        <v>0.0</v>
      </c>
    </row>
    <row r="1927">
      <c r="A1927" t="s">
        <v>165</v>
      </c>
      <c r="B1927" t="s">
        <v>165</v>
      </c>
      <c r="C1927" t="s">
        <v>165</v>
      </c>
      <c r="E1927" t="s">
        <v>165</v>
      </c>
      <c r="F1927" t="s">
        <v>165</v>
      </c>
      <c r="J1927">
        <v>0.0</v>
      </c>
      <c r="L1927" t="s">
        <v>165</v>
      </c>
      <c r="M1927" t="s">
        <v>165</v>
      </c>
      <c r="N1927" t="s">
        <v>165</v>
      </c>
      <c r="P1927" t="s">
        <v>165</v>
      </c>
      <c r="Q1927" t="s">
        <v>165</v>
      </c>
      <c r="U1927">
        <v>0.0</v>
      </c>
    </row>
    <row r="1928">
      <c r="A1928" t="s">
        <v>165</v>
      </c>
      <c r="B1928" t="s">
        <v>165</v>
      </c>
      <c r="C1928" t="s">
        <v>165</v>
      </c>
      <c r="E1928" t="s">
        <v>165</v>
      </c>
      <c r="F1928" t="s">
        <v>165</v>
      </c>
      <c r="J1928">
        <v>0.0</v>
      </c>
      <c r="L1928" t="s">
        <v>165</v>
      </c>
      <c r="M1928" t="s">
        <v>165</v>
      </c>
      <c r="N1928" t="s">
        <v>165</v>
      </c>
      <c r="P1928" t="s">
        <v>165</v>
      </c>
      <c r="Q1928" t="s">
        <v>165</v>
      </c>
      <c r="U1928">
        <v>0.0</v>
      </c>
    </row>
    <row r="1929">
      <c r="A1929" t="s">
        <v>165</v>
      </c>
      <c r="B1929" t="s">
        <v>165</v>
      </c>
      <c r="C1929" t="s">
        <v>165</v>
      </c>
      <c r="E1929" t="s">
        <v>165</v>
      </c>
      <c r="F1929" t="s">
        <v>165</v>
      </c>
      <c r="J1929">
        <v>0.0</v>
      </c>
      <c r="L1929" t="s">
        <v>165</v>
      </c>
      <c r="M1929" t="s">
        <v>165</v>
      </c>
      <c r="N1929" t="s">
        <v>165</v>
      </c>
      <c r="P1929" t="s">
        <v>165</v>
      </c>
      <c r="Q1929" t="s">
        <v>165</v>
      </c>
      <c r="U1929">
        <v>0.0</v>
      </c>
    </row>
    <row r="1930">
      <c r="A1930" t="s">
        <v>165</v>
      </c>
      <c r="B1930" t="s">
        <v>165</v>
      </c>
      <c r="C1930" t="s">
        <v>165</v>
      </c>
      <c r="E1930" t="s">
        <v>165</v>
      </c>
      <c r="F1930" t="s">
        <v>165</v>
      </c>
      <c r="J1930">
        <v>0.0</v>
      </c>
      <c r="L1930" t="s">
        <v>165</v>
      </c>
      <c r="M1930" t="s">
        <v>165</v>
      </c>
      <c r="N1930" t="s">
        <v>165</v>
      </c>
      <c r="P1930" t="s">
        <v>165</v>
      </c>
      <c r="Q1930" t="s">
        <v>165</v>
      </c>
      <c r="U1930">
        <v>0.0</v>
      </c>
    </row>
    <row r="1931">
      <c r="A1931" t="s">
        <v>165</v>
      </c>
      <c r="B1931" t="s">
        <v>165</v>
      </c>
      <c r="C1931" t="s">
        <v>165</v>
      </c>
      <c r="E1931" t="s">
        <v>165</v>
      </c>
      <c r="F1931" t="s">
        <v>165</v>
      </c>
      <c r="J1931">
        <v>0.0</v>
      </c>
      <c r="L1931" t="s">
        <v>165</v>
      </c>
      <c r="M1931" t="s">
        <v>165</v>
      </c>
      <c r="N1931" t="s">
        <v>165</v>
      </c>
      <c r="P1931" t="s">
        <v>165</v>
      </c>
      <c r="Q1931" t="s">
        <v>165</v>
      </c>
      <c r="U1931">
        <v>0.0</v>
      </c>
    </row>
    <row r="1932">
      <c r="A1932" t="s">
        <v>165</v>
      </c>
      <c r="B1932" t="s">
        <v>165</v>
      </c>
      <c r="C1932" t="s">
        <v>165</v>
      </c>
      <c r="E1932" t="s">
        <v>165</v>
      </c>
      <c r="F1932" t="s">
        <v>165</v>
      </c>
      <c r="J1932">
        <v>0.0</v>
      </c>
      <c r="L1932" t="s">
        <v>165</v>
      </c>
      <c r="M1932" t="s">
        <v>165</v>
      </c>
      <c r="N1932" t="s">
        <v>165</v>
      </c>
      <c r="P1932" t="s">
        <v>165</v>
      </c>
      <c r="Q1932" t="s">
        <v>165</v>
      </c>
      <c r="U1932">
        <v>0.0</v>
      </c>
    </row>
    <row r="1933">
      <c r="A1933" t="s">
        <v>165</v>
      </c>
      <c r="B1933" t="s">
        <v>165</v>
      </c>
      <c r="C1933" t="s">
        <v>165</v>
      </c>
      <c r="E1933" t="s">
        <v>165</v>
      </c>
      <c r="F1933" t="s">
        <v>165</v>
      </c>
      <c r="J1933">
        <v>0.0</v>
      </c>
      <c r="L1933" t="s">
        <v>165</v>
      </c>
      <c r="M1933" t="s">
        <v>165</v>
      </c>
      <c r="N1933" t="s">
        <v>165</v>
      </c>
      <c r="P1933" t="s">
        <v>165</v>
      </c>
      <c r="Q1933" t="s">
        <v>165</v>
      </c>
      <c r="U1933">
        <v>0.0</v>
      </c>
    </row>
    <row r="1934">
      <c r="A1934" t="s">
        <v>165</v>
      </c>
      <c r="B1934" t="s">
        <v>165</v>
      </c>
      <c r="C1934" t="s">
        <v>165</v>
      </c>
      <c r="E1934" t="s">
        <v>165</v>
      </c>
      <c r="F1934" t="s">
        <v>165</v>
      </c>
      <c r="J1934">
        <v>0.0</v>
      </c>
      <c r="L1934" t="s">
        <v>165</v>
      </c>
      <c r="M1934" t="s">
        <v>165</v>
      </c>
      <c r="N1934" t="s">
        <v>165</v>
      </c>
      <c r="P1934" t="s">
        <v>165</v>
      </c>
      <c r="Q1934" t="s">
        <v>165</v>
      </c>
      <c r="U1934">
        <v>0.0</v>
      </c>
    </row>
    <row r="1935">
      <c r="A1935" t="s">
        <v>165</v>
      </c>
      <c r="B1935" t="s">
        <v>165</v>
      </c>
      <c r="C1935" t="s">
        <v>165</v>
      </c>
      <c r="E1935" t="s">
        <v>165</v>
      </c>
      <c r="F1935" t="s">
        <v>165</v>
      </c>
      <c r="J1935">
        <v>0.0</v>
      </c>
      <c r="L1935" t="s">
        <v>165</v>
      </c>
      <c r="M1935" t="s">
        <v>165</v>
      </c>
      <c r="N1935" t="s">
        <v>165</v>
      </c>
      <c r="P1935" t="s">
        <v>165</v>
      </c>
      <c r="Q1935" t="s">
        <v>165</v>
      </c>
      <c r="U1935">
        <v>0.0</v>
      </c>
    </row>
    <row r="1936">
      <c r="A1936" t="s">
        <v>165</v>
      </c>
      <c r="B1936" t="s">
        <v>165</v>
      </c>
      <c r="C1936" t="s">
        <v>165</v>
      </c>
      <c r="E1936" t="s">
        <v>165</v>
      </c>
      <c r="F1936" t="s">
        <v>165</v>
      </c>
      <c r="J1936">
        <v>0.0</v>
      </c>
      <c r="L1936" t="s">
        <v>165</v>
      </c>
      <c r="M1936" t="s">
        <v>165</v>
      </c>
      <c r="N1936" t="s">
        <v>165</v>
      </c>
      <c r="P1936" t="s">
        <v>165</v>
      </c>
      <c r="Q1936" t="s">
        <v>165</v>
      </c>
      <c r="U1936">
        <v>0.0</v>
      </c>
    </row>
    <row r="1937">
      <c r="A1937" t="s">
        <v>165</v>
      </c>
      <c r="B1937" t="s">
        <v>165</v>
      </c>
      <c r="C1937" t="s">
        <v>165</v>
      </c>
      <c r="E1937" t="s">
        <v>165</v>
      </c>
      <c r="F1937" t="s">
        <v>165</v>
      </c>
      <c r="J1937">
        <v>0.0</v>
      </c>
      <c r="L1937" t="s">
        <v>165</v>
      </c>
      <c r="M1937" t="s">
        <v>165</v>
      </c>
      <c r="N1937" t="s">
        <v>165</v>
      </c>
      <c r="P1937" t="s">
        <v>165</v>
      </c>
      <c r="Q1937" t="s">
        <v>165</v>
      </c>
      <c r="U1937">
        <v>0.0</v>
      </c>
    </row>
    <row r="1938">
      <c r="A1938" t="s">
        <v>165</v>
      </c>
      <c r="B1938" t="s">
        <v>165</v>
      </c>
      <c r="C1938" t="s">
        <v>165</v>
      </c>
      <c r="E1938" t="s">
        <v>165</v>
      </c>
      <c r="F1938" t="s">
        <v>165</v>
      </c>
      <c r="J1938">
        <v>0.0</v>
      </c>
      <c r="L1938" t="s">
        <v>165</v>
      </c>
      <c r="M1938" t="s">
        <v>165</v>
      </c>
      <c r="N1938" t="s">
        <v>165</v>
      </c>
      <c r="P1938" t="s">
        <v>165</v>
      </c>
      <c r="Q1938" t="s">
        <v>165</v>
      </c>
      <c r="U1938">
        <v>0.0</v>
      </c>
    </row>
    <row r="1939">
      <c r="A1939" t="s">
        <v>165</v>
      </c>
      <c r="B1939" t="s">
        <v>165</v>
      </c>
      <c r="C1939" t="s">
        <v>165</v>
      </c>
      <c r="E1939" t="s">
        <v>165</v>
      </c>
      <c r="F1939" t="s">
        <v>165</v>
      </c>
      <c r="J1939">
        <v>0.0</v>
      </c>
      <c r="L1939" t="s">
        <v>165</v>
      </c>
      <c r="M1939" t="s">
        <v>165</v>
      </c>
      <c r="N1939" t="s">
        <v>165</v>
      </c>
      <c r="P1939" t="s">
        <v>165</v>
      </c>
      <c r="Q1939" t="s">
        <v>165</v>
      </c>
      <c r="U1939">
        <v>0.0</v>
      </c>
    </row>
    <row r="1940">
      <c r="A1940" t="s">
        <v>165</v>
      </c>
      <c r="B1940" t="s">
        <v>165</v>
      </c>
      <c r="C1940" t="s">
        <v>165</v>
      </c>
      <c r="E1940" t="s">
        <v>165</v>
      </c>
      <c r="F1940" t="s">
        <v>165</v>
      </c>
      <c r="J1940">
        <v>0.0</v>
      </c>
      <c r="L1940" t="s">
        <v>165</v>
      </c>
      <c r="M1940" t="s">
        <v>165</v>
      </c>
      <c r="N1940" t="s">
        <v>165</v>
      </c>
      <c r="P1940" t="s">
        <v>165</v>
      </c>
      <c r="Q1940" t="s">
        <v>165</v>
      </c>
      <c r="U1940">
        <v>0.0</v>
      </c>
    </row>
    <row r="1941">
      <c r="A1941" t="s">
        <v>165</v>
      </c>
      <c r="B1941" t="s">
        <v>165</v>
      </c>
      <c r="C1941" t="s">
        <v>165</v>
      </c>
      <c r="E1941" t="s">
        <v>165</v>
      </c>
      <c r="F1941" t="s">
        <v>165</v>
      </c>
      <c r="J1941">
        <v>0.0</v>
      </c>
      <c r="L1941" t="s">
        <v>165</v>
      </c>
      <c r="M1941" t="s">
        <v>165</v>
      </c>
      <c r="N1941" t="s">
        <v>165</v>
      </c>
      <c r="P1941" t="s">
        <v>165</v>
      </c>
      <c r="Q1941" t="s">
        <v>165</v>
      </c>
      <c r="U1941">
        <v>0.0</v>
      </c>
    </row>
    <row r="1942">
      <c r="A1942" t="s">
        <v>165</v>
      </c>
      <c r="B1942" t="s">
        <v>165</v>
      </c>
      <c r="C1942" t="s">
        <v>165</v>
      </c>
      <c r="E1942" t="s">
        <v>165</v>
      </c>
      <c r="F1942" t="s">
        <v>165</v>
      </c>
      <c r="J1942">
        <v>0.0</v>
      </c>
      <c r="L1942" t="s">
        <v>165</v>
      </c>
      <c r="M1942" t="s">
        <v>165</v>
      </c>
      <c r="N1942" t="s">
        <v>165</v>
      </c>
      <c r="P1942" t="s">
        <v>165</v>
      </c>
      <c r="Q1942" t="s">
        <v>165</v>
      </c>
      <c r="U1942">
        <v>0.0</v>
      </c>
    </row>
    <row r="1943">
      <c r="A1943" t="s">
        <v>165</v>
      </c>
      <c r="B1943" t="s">
        <v>165</v>
      </c>
      <c r="C1943" t="s">
        <v>165</v>
      </c>
      <c r="E1943" t="s">
        <v>165</v>
      </c>
      <c r="F1943" t="s">
        <v>165</v>
      </c>
      <c r="J1943">
        <v>0.0</v>
      </c>
      <c r="L1943" t="s">
        <v>165</v>
      </c>
      <c r="M1943" t="s">
        <v>165</v>
      </c>
      <c r="N1943" t="s">
        <v>165</v>
      </c>
      <c r="P1943" t="s">
        <v>165</v>
      </c>
      <c r="Q1943" t="s">
        <v>165</v>
      </c>
      <c r="U1943">
        <v>0.0</v>
      </c>
    </row>
    <row r="1944">
      <c r="A1944" t="s">
        <v>165</v>
      </c>
      <c r="B1944" t="s">
        <v>165</v>
      </c>
      <c r="C1944" t="s">
        <v>165</v>
      </c>
      <c r="E1944" t="s">
        <v>165</v>
      </c>
      <c r="F1944" t="s">
        <v>165</v>
      </c>
      <c r="J1944">
        <v>0.0</v>
      </c>
      <c r="L1944" t="s">
        <v>165</v>
      </c>
      <c r="M1944" t="s">
        <v>165</v>
      </c>
      <c r="N1944" t="s">
        <v>165</v>
      </c>
      <c r="P1944" t="s">
        <v>165</v>
      </c>
      <c r="Q1944" t="s">
        <v>165</v>
      </c>
      <c r="U1944">
        <v>0.0</v>
      </c>
    </row>
    <row r="1945">
      <c r="A1945" t="s">
        <v>165</v>
      </c>
      <c r="B1945" t="s">
        <v>165</v>
      </c>
      <c r="C1945" t="s">
        <v>165</v>
      </c>
      <c r="E1945" t="s">
        <v>165</v>
      </c>
      <c r="F1945" t="s">
        <v>165</v>
      </c>
      <c r="J1945">
        <v>0.0</v>
      </c>
      <c r="L1945" t="s">
        <v>165</v>
      </c>
      <c r="M1945" t="s">
        <v>165</v>
      </c>
      <c r="N1945" t="s">
        <v>165</v>
      </c>
      <c r="P1945" t="s">
        <v>165</v>
      </c>
      <c r="Q1945" t="s">
        <v>165</v>
      </c>
      <c r="U1945">
        <v>0.0</v>
      </c>
    </row>
    <row r="1946">
      <c r="A1946" t="s">
        <v>165</v>
      </c>
      <c r="B1946" t="s">
        <v>165</v>
      </c>
      <c r="C1946" t="s">
        <v>165</v>
      </c>
      <c r="E1946" t="s">
        <v>165</v>
      </c>
      <c r="F1946" t="s">
        <v>165</v>
      </c>
      <c r="J1946">
        <v>0.0</v>
      </c>
      <c r="L1946" t="s">
        <v>165</v>
      </c>
      <c r="M1946" t="s">
        <v>165</v>
      </c>
      <c r="N1946" t="s">
        <v>165</v>
      </c>
      <c r="P1946" t="s">
        <v>165</v>
      </c>
      <c r="Q1946" t="s">
        <v>165</v>
      </c>
      <c r="U1946">
        <v>0.0</v>
      </c>
    </row>
    <row r="1947">
      <c r="A1947" t="s">
        <v>165</v>
      </c>
      <c r="B1947" t="s">
        <v>165</v>
      </c>
      <c r="C1947" t="s">
        <v>165</v>
      </c>
      <c r="E1947" t="s">
        <v>165</v>
      </c>
      <c r="F1947" t="s">
        <v>165</v>
      </c>
      <c r="J1947">
        <v>0.0</v>
      </c>
      <c r="L1947" t="s">
        <v>165</v>
      </c>
      <c r="M1947" t="s">
        <v>165</v>
      </c>
      <c r="N1947" t="s">
        <v>165</v>
      </c>
      <c r="P1947" t="s">
        <v>165</v>
      </c>
      <c r="Q1947" t="s">
        <v>165</v>
      </c>
      <c r="U1947">
        <v>0.0</v>
      </c>
    </row>
    <row r="1948">
      <c r="A1948" t="s">
        <v>165</v>
      </c>
      <c r="B1948" t="s">
        <v>165</v>
      </c>
      <c r="C1948" t="s">
        <v>165</v>
      </c>
      <c r="E1948" t="s">
        <v>165</v>
      </c>
      <c r="F1948" t="s">
        <v>165</v>
      </c>
      <c r="J1948">
        <v>0.0</v>
      </c>
      <c r="L1948" t="s">
        <v>165</v>
      </c>
      <c r="M1948" t="s">
        <v>165</v>
      </c>
      <c r="N1948" t="s">
        <v>165</v>
      </c>
      <c r="P1948" t="s">
        <v>165</v>
      </c>
      <c r="Q1948" t="s">
        <v>165</v>
      </c>
      <c r="U1948">
        <v>0.0</v>
      </c>
    </row>
    <row r="1949">
      <c r="A1949" t="s">
        <v>165</v>
      </c>
      <c r="B1949" t="s">
        <v>165</v>
      </c>
      <c r="C1949" t="s">
        <v>165</v>
      </c>
      <c r="E1949" t="s">
        <v>165</v>
      </c>
      <c r="F1949" t="s">
        <v>165</v>
      </c>
      <c r="J1949">
        <v>0.0</v>
      </c>
      <c r="L1949" t="s">
        <v>165</v>
      </c>
      <c r="M1949" t="s">
        <v>165</v>
      </c>
      <c r="N1949" t="s">
        <v>165</v>
      </c>
      <c r="P1949" t="s">
        <v>165</v>
      </c>
      <c r="Q1949" t="s">
        <v>165</v>
      </c>
      <c r="U1949">
        <v>0.0</v>
      </c>
    </row>
    <row r="1950">
      <c r="A1950" t="s">
        <v>165</v>
      </c>
      <c r="B1950" t="s">
        <v>165</v>
      </c>
      <c r="C1950" t="s">
        <v>165</v>
      </c>
      <c r="E1950" t="s">
        <v>165</v>
      </c>
      <c r="F1950" t="s">
        <v>165</v>
      </c>
      <c r="J1950">
        <v>0.0</v>
      </c>
      <c r="L1950" t="s">
        <v>165</v>
      </c>
      <c r="M1950" t="s">
        <v>165</v>
      </c>
      <c r="N1950" t="s">
        <v>165</v>
      </c>
      <c r="P1950" t="s">
        <v>165</v>
      </c>
      <c r="Q1950" t="s">
        <v>165</v>
      </c>
      <c r="U1950">
        <v>0.0</v>
      </c>
    </row>
    <row r="1951">
      <c r="A1951" t="s">
        <v>165</v>
      </c>
      <c r="B1951" t="s">
        <v>165</v>
      </c>
      <c r="C1951" t="s">
        <v>165</v>
      </c>
      <c r="E1951" t="s">
        <v>165</v>
      </c>
      <c r="F1951" t="s">
        <v>165</v>
      </c>
      <c r="J1951">
        <v>0.0</v>
      </c>
      <c r="L1951" t="s">
        <v>165</v>
      </c>
      <c r="M1951" t="s">
        <v>165</v>
      </c>
      <c r="N1951" t="s">
        <v>165</v>
      </c>
      <c r="P1951" t="s">
        <v>165</v>
      </c>
      <c r="Q1951" t="s">
        <v>165</v>
      </c>
      <c r="U1951">
        <v>0.0</v>
      </c>
    </row>
    <row r="1952">
      <c r="A1952" t="s">
        <v>165</v>
      </c>
      <c r="B1952" t="s">
        <v>165</v>
      </c>
      <c r="C1952" t="s">
        <v>165</v>
      </c>
      <c r="E1952" t="s">
        <v>165</v>
      </c>
      <c r="F1952" t="s">
        <v>165</v>
      </c>
      <c r="J1952">
        <v>0.0</v>
      </c>
      <c r="L1952" t="s">
        <v>165</v>
      </c>
      <c r="M1952" t="s">
        <v>165</v>
      </c>
      <c r="N1952" t="s">
        <v>165</v>
      </c>
      <c r="P1952" t="s">
        <v>165</v>
      </c>
      <c r="Q1952" t="s">
        <v>165</v>
      </c>
      <c r="U1952">
        <v>0.0</v>
      </c>
    </row>
    <row r="1953">
      <c r="A1953" t="s">
        <v>165</v>
      </c>
      <c r="B1953" t="s">
        <v>165</v>
      </c>
      <c r="C1953" t="s">
        <v>165</v>
      </c>
      <c r="E1953" t="s">
        <v>165</v>
      </c>
      <c r="F1953" t="s">
        <v>165</v>
      </c>
      <c r="J1953">
        <v>0.0</v>
      </c>
      <c r="L1953" t="s">
        <v>165</v>
      </c>
      <c r="M1953" t="s">
        <v>165</v>
      </c>
      <c r="N1953" t="s">
        <v>165</v>
      </c>
      <c r="P1953" t="s">
        <v>165</v>
      </c>
      <c r="Q1953" t="s">
        <v>165</v>
      </c>
      <c r="U1953">
        <v>0.0</v>
      </c>
    </row>
    <row r="1954">
      <c r="A1954" t="s">
        <v>165</v>
      </c>
      <c r="B1954" t="s">
        <v>165</v>
      </c>
      <c r="C1954" t="s">
        <v>165</v>
      </c>
      <c r="E1954" t="s">
        <v>165</v>
      </c>
      <c r="F1954" t="s">
        <v>165</v>
      </c>
      <c r="J1954">
        <v>0.0</v>
      </c>
      <c r="L1954" t="s">
        <v>165</v>
      </c>
      <c r="M1954" t="s">
        <v>165</v>
      </c>
      <c r="N1954" t="s">
        <v>165</v>
      </c>
      <c r="P1954" t="s">
        <v>165</v>
      </c>
      <c r="Q1954" t="s">
        <v>165</v>
      </c>
      <c r="U1954">
        <v>0.0</v>
      </c>
    </row>
    <row r="1955">
      <c r="A1955" t="s">
        <v>165</v>
      </c>
      <c r="B1955" t="s">
        <v>165</v>
      </c>
      <c r="C1955" t="s">
        <v>165</v>
      </c>
      <c r="E1955" t="s">
        <v>165</v>
      </c>
      <c r="F1955" t="s">
        <v>165</v>
      </c>
      <c r="J1955">
        <v>0.0</v>
      </c>
      <c r="L1955" t="s">
        <v>165</v>
      </c>
      <c r="M1955" t="s">
        <v>165</v>
      </c>
      <c r="N1955" t="s">
        <v>165</v>
      </c>
      <c r="P1955" t="s">
        <v>165</v>
      </c>
      <c r="Q1955" t="s">
        <v>165</v>
      </c>
      <c r="U1955">
        <v>0.0</v>
      </c>
    </row>
    <row r="1956">
      <c r="A1956" t="s">
        <v>165</v>
      </c>
      <c r="B1956" t="s">
        <v>165</v>
      </c>
      <c r="C1956" t="s">
        <v>165</v>
      </c>
      <c r="E1956" t="s">
        <v>165</v>
      </c>
      <c r="F1956" t="s">
        <v>165</v>
      </c>
      <c r="J1956">
        <v>0.0</v>
      </c>
      <c r="L1956" t="s">
        <v>165</v>
      </c>
      <c r="M1956" t="s">
        <v>165</v>
      </c>
      <c r="N1956" t="s">
        <v>165</v>
      </c>
      <c r="P1956" t="s">
        <v>165</v>
      </c>
      <c r="Q1956" t="s">
        <v>165</v>
      </c>
      <c r="U1956">
        <v>0.0</v>
      </c>
    </row>
    <row r="1957">
      <c r="A1957" t="s">
        <v>165</v>
      </c>
      <c r="B1957" t="s">
        <v>165</v>
      </c>
      <c r="C1957" t="s">
        <v>165</v>
      </c>
      <c r="E1957" t="s">
        <v>165</v>
      </c>
      <c r="F1957" t="s">
        <v>165</v>
      </c>
      <c r="J1957">
        <v>0.0</v>
      </c>
      <c r="L1957" t="s">
        <v>165</v>
      </c>
      <c r="M1957" t="s">
        <v>165</v>
      </c>
      <c r="N1957" t="s">
        <v>165</v>
      </c>
      <c r="P1957" t="s">
        <v>165</v>
      </c>
      <c r="Q1957" t="s">
        <v>165</v>
      </c>
      <c r="U1957">
        <v>0.0</v>
      </c>
    </row>
    <row r="1958">
      <c r="A1958" t="s">
        <v>165</v>
      </c>
      <c r="B1958" t="s">
        <v>165</v>
      </c>
      <c r="C1958" t="s">
        <v>165</v>
      </c>
      <c r="E1958" t="s">
        <v>165</v>
      </c>
      <c r="F1958" t="s">
        <v>165</v>
      </c>
      <c r="J1958">
        <v>0.0</v>
      </c>
      <c r="L1958" t="s">
        <v>165</v>
      </c>
      <c r="M1958" t="s">
        <v>165</v>
      </c>
      <c r="N1958" t="s">
        <v>165</v>
      </c>
      <c r="P1958" t="s">
        <v>165</v>
      </c>
      <c r="Q1958" t="s">
        <v>165</v>
      </c>
      <c r="U1958">
        <v>0.0</v>
      </c>
    </row>
    <row r="1959">
      <c r="A1959" t="s">
        <v>165</v>
      </c>
      <c r="B1959" t="s">
        <v>165</v>
      </c>
      <c r="C1959" t="s">
        <v>165</v>
      </c>
      <c r="E1959" t="s">
        <v>165</v>
      </c>
      <c r="F1959" t="s">
        <v>165</v>
      </c>
      <c r="J1959">
        <v>0.0</v>
      </c>
      <c r="L1959" t="s">
        <v>165</v>
      </c>
      <c r="M1959" t="s">
        <v>165</v>
      </c>
      <c r="N1959" t="s">
        <v>165</v>
      </c>
      <c r="P1959" t="s">
        <v>165</v>
      </c>
      <c r="Q1959" t="s">
        <v>165</v>
      </c>
      <c r="U1959">
        <v>0.0</v>
      </c>
    </row>
    <row r="1960">
      <c r="A1960" t="s">
        <v>165</v>
      </c>
      <c r="B1960" t="s">
        <v>165</v>
      </c>
      <c r="C1960" t="s">
        <v>165</v>
      </c>
      <c r="E1960" t="s">
        <v>165</v>
      </c>
      <c r="F1960" t="s">
        <v>165</v>
      </c>
      <c r="J1960">
        <v>0.0</v>
      </c>
      <c r="L1960" t="s">
        <v>165</v>
      </c>
      <c r="M1960" t="s">
        <v>165</v>
      </c>
      <c r="N1960" t="s">
        <v>165</v>
      </c>
      <c r="P1960" t="s">
        <v>165</v>
      </c>
      <c r="Q1960" t="s">
        <v>165</v>
      </c>
      <c r="U1960">
        <v>0.0</v>
      </c>
    </row>
    <row r="1961">
      <c r="A1961" t="s">
        <v>165</v>
      </c>
      <c r="B1961" t="s">
        <v>165</v>
      </c>
      <c r="C1961" t="s">
        <v>165</v>
      </c>
      <c r="E1961" t="s">
        <v>165</v>
      </c>
      <c r="F1961" t="s">
        <v>165</v>
      </c>
      <c r="J1961">
        <v>0.0</v>
      </c>
      <c r="L1961" t="s">
        <v>165</v>
      </c>
      <c r="M1961" t="s">
        <v>165</v>
      </c>
      <c r="N1961" t="s">
        <v>165</v>
      </c>
      <c r="P1961" t="s">
        <v>165</v>
      </c>
      <c r="Q1961" t="s">
        <v>165</v>
      </c>
      <c r="U1961">
        <v>0.0</v>
      </c>
    </row>
    <row r="1962">
      <c r="A1962" t="s">
        <v>165</v>
      </c>
      <c r="B1962" t="s">
        <v>165</v>
      </c>
      <c r="C1962" t="s">
        <v>165</v>
      </c>
      <c r="E1962" t="s">
        <v>165</v>
      </c>
      <c r="F1962" t="s">
        <v>165</v>
      </c>
      <c r="J1962">
        <v>0.0</v>
      </c>
      <c r="L1962" t="s">
        <v>165</v>
      </c>
      <c r="M1962" t="s">
        <v>165</v>
      </c>
      <c r="N1962" t="s">
        <v>165</v>
      </c>
      <c r="P1962" t="s">
        <v>165</v>
      </c>
      <c r="Q1962" t="s">
        <v>165</v>
      </c>
      <c r="U1962">
        <v>0.0</v>
      </c>
    </row>
    <row r="1963">
      <c r="A1963" t="s">
        <v>165</v>
      </c>
      <c r="B1963" t="s">
        <v>165</v>
      </c>
      <c r="C1963" t="s">
        <v>165</v>
      </c>
      <c r="E1963" t="s">
        <v>165</v>
      </c>
      <c r="F1963" t="s">
        <v>165</v>
      </c>
      <c r="J1963">
        <v>0.0</v>
      </c>
      <c r="L1963" t="s">
        <v>165</v>
      </c>
      <c r="M1963" t="s">
        <v>165</v>
      </c>
      <c r="N1963" t="s">
        <v>165</v>
      </c>
      <c r="P1963" t="s">
        <v>165</v>
      </c>
      <c r="Q1963" t="s">
        <v>165</v>
      </c>
      <c r="U1963">
        <v>0.0</v>
      </c>
    </row>
    <row r="1964">
      <c r="A1964" t="s">
        <v>165</v>
      </c>
      <c r="B1964" t="s">
        <v>165</v>
      </c>
      <c r="C1964" t="s">
        <v>165</v>
      </c>
      <c r="E1964" t="s">
        <v>165</v>
      </c>
      <c r="F1964" t="s">
        <v>165</v>
      </c>
      <c r="J1964">
        <v>0.0</v>
      </c>
      <c r="L1964" t="s">
        <v>165</v>
      </c>
      <c r="M1964" t="s">
        <v>165</v>
      </c>
      <c r="N1964" t="s">
        <v>165</v>
      </c>
      <c r="P1964" t="s">
        <v>165</v>
      </c>
      <c r="Q1964" t="s">
        <v>165</v>
      </c>
      <c r="U1964">
        <v>0.0</v>
      </c>
    </row>
    <row r="1965">
      <c r="A1965" t="s">
        <v>165</v>
      </c>
      <c r="B1965" t="s">
        <v>165</v>
      </c>
      <c r="C1965" t="s">
        <v>165</v>
      </c>
      <c r="E1965" t="s">
        <v>165</v>
      </c>
      <c r="F1965" t="s">
        <v>165</v>
      </c>
      <c r="J1965">
        <v>0.0</v>
      </c>
      <c r="L1965" t="s">
        <v>165</v>
      </c>
      <c r="M1965" t="s">
        <v>165</v>
      </c>
      <c r="N1965" t="s">
        <v>165</v>
      </c>
      <c r="P1965" t="s">
        <v>165</v>
      </c>
      <c r="Q1965" t="s">
        <v>165</v>
      </c>
      <c r="U1965">
        <v>0.0</v>
      </c>
    </row>
    <row r="1966">
      <c r="A1966" t="s">
        <v>165</v>
      </c>
      <c r="B1966" t="s">
        <v>165</v>
      </c>
      <c r="C1966" t="s">
        <v>165</v>
      </c>
      <c r="E1966" t="s">
        <v>165</v>
      </c>
      <c r="F1966" t="s">
        <v>165</v>
      </c>
      <c r="J1966">
        <v>0.0</v>
      </c>
      <c r="L1966" t="s">
        <v>165</v>
      </c>
      <c r="M1966" t="s">
        <v>165</v>
      </c>
      <c r="N1966" t="s">
        <v>165</v>
      </c>
      <c r="P1966" t="s">
        <v>165</v>
      </c>
      <c r="Q1966" t="s">
        <v>165</v>
      </c>
      <c r="U1966">
        <v>0.0</v>
      </c>
    </row>
    <row r="1967">
      <c r="A1967" t="s">
        <v>165</v>
      </c>
      <c r="B1967" t="s">
        <v>165</v>
      </c>
      <c r="C1967" t="s">
        <v>165</v>
      </c>
      <c r="E1967" t="s">
        <v>165</v>
      </c>
      <c r="F1967" t="s">
        <v>165</v>
      </c>
      <c r="J1967">
        <v>0.0</v>
      </c>
      <c r="L1967" t="s">
        <v>165</v>
      </c>
      <c r="M1967" t="s">
        <v>165</v>
      </c>
      <c r="N1967" t="s">
        <v>165</v>
      </c>
      <c r="P1967" t="s">
        <v>165</v>
      </c>
      <c r="Q1967" t="s">
        <v>165</v>
      </c>
      <c r="U1967">
        <v>0.0</v>
      </c>
    </row>
    <row r="1968">
      <c r="A1968" t="s">
        <v>165</v>
      </c>
      <c r="B1968" t="s">
        <v>165</v>
      </c>
      <c r="C1968" t="s">
        <v>165</v>
      </c>
      <c r="E1968" t="s">
        <v>165</v>
      </c>
      <c r="F1968" t="s">
        <v>165</v>
      </c>
      <c r="J1968">
        <v>0.0</v>
      </c>
      <c r="L1968" t="s">
        <v>165</v>
      </c>
      <c r="M1968" t="s">
        <v>165</v>
      </c>
      <c r="N1968" t="s">
        <v>165</v>
      </c>
      <c r="P1968" t="s">
        <v>165</v>
      </c>
      <c r="Q1968" t="s">
        <v>165</v>
      </c>
      <c r="U1968">
        <v>0.0</v>
      </c>
    </row>
    <row r="1969">
      <c r="A1969" t="s">
        <v>165</v>
      </c>
      <c r="B1969" t="s">
        <v>165</v>
      </c>
      <c r="C1969" t="s">
        <v>165</v>
      </c>
      <c r="E1969" t="s">
        <v>165</v>
      </c>
      <c r="F1969" t="s">
        <v>165</v>
      </c>
      <c r="J1969">
        <v>0.0</v>
      </c>
      <c r="L1969" t="s">
        <v>165</v>
      </c>
      <c r="M1969" t="s">
        <v>165</v>
      </c>
      <c r="N1969" t="s">
        <v>165</v>
      </c>
      <c r="P1969" t="s">
        <v>165</v>
      </c>
      <c r="Q1969" t="s">
        <v>165</v>
      </c>
      <c r="U1969">
        <v>0.0</v>
      </c>
    </row>
    <row r="1970">
      <c r="A1970" t="s">
        <v>165</v>
      </c>
      <c r="B1970" t="s">
        <v>165</v>
      </c>
      <c r="C1970" t="s">
        <v>165</v>
      </c>
      <c r="E1970" t="s">
        <v>165</v>
      </c>
      <c r="F1970" t="s">
        <v>165</v>
      </c>
      <c r="J1970">
        <v>0.0</v>
      </c>
      <c r="L1970" t="s">
        <v>165</v>
      </c>
      <c r="M1970" t="s">
        <v>165</v>
      </c>
      <c r="N1970" t="s">
        <v>165</v>
      </c>
      <c r="P1970" t="s">
        <v>165</v>
      </c>
      <c r="Q1970" t="s">
        <v>165</v>
      </c>
      <c r="U1970">
        <v>0.0</v>
      </c>
    </row>
    <row r="1971">
      <c r="A1971" t="s">
        <v>165</v>
      </c>
      <c r="B1971" t="s">
        <v>165</v>
      </c>
      <c r="C1971" t="s">
        <v>165</v>
      </c>
      <c r="E1971" t="s">
        <v>165</v>
      </c>
      <c r="F1971" t="s">
        <v>165</v>
      </c>
      <c r="J1971">
        <v>0.0</v>
      </c>
      <c r="L1971" t="s">
        <v>165</v>
      </c>
      <c r="M1971" t="s">
        <v>165</v>
      </c>
      <c r="N1971" t="s">
        <v>165</v>
      </c>
      <c r="P1971" t="s">
        <v>165</v>
      </c>
      <c r="Q1971" t="s">
        <v>165</v>
      </c>
      <c r="U1971">
        <v>0.0</v>
      </c>
    </row>
    <row r="1972">
      <c r="A1972" t="s">
        <v>165</v>
      </c>
      <c r="B1972" t="s">
        <v>165</v>
      </c>
      <c r="C1972" t="s">
        <v>165</v>
      </c>
      <c r="E1972" t="s">
        <v>165</v>
      </c>
      <c r="F1972" t="s">
        <v>165</v>
      </c>
      <c r="J1972">
        <v>0.0</v>
      </c>
      <c r="L1972" t="s">
        <v>165</v>
      </c>
      <c r="M1972" t="s">
        <v>165</v>
      </c>
      <c r="N1972" t="s">
        <v>165</v>
      </c>
      <c r="P1972" t="s">
        <v>165</v>
      </c>
      <c r="Q1972" t="s">
        <v>165</v>
      </c>
      <c r="U1972">
        <v>0.0</v>
      </c>
    </row>
    <row r="1973">
      <c r="A1973" t="s">
        <v>165</v>
      </c>
      <c r="B1973" t="s">
        <v>165</v>
      </c>
      <c r="C1973" t="s">
        <v>165</v>
      </c>
      <c r="E1973" t="s">
        <v>165</v>
      </c>
      <c r="F1973" t="s">
        <v>165</v>
      </c>
      <c r="J1973">
        <v>0.0</v>
      </c>
      <c r="L1973" t="s">
        <v>165</v>
      </c>
      <c r="M1973" t="s">
        <v>165</v>
      </c>
      <c r="N1973" t="s">
        <v>165</v>
      </c>
      <c r="P1973" t="s">
        <v>165</v>
      </c>
      <c r="Q1973" t="s">
        <v>165</v>
      </c>
      <c r="U1973">
        <v>0.0</v>
      </c>
    </row>
    <row r="1974">
      <c r="A1974" t="s">
        <v>165</v>
      </c>
      <c r="B1974" t="s">
        <v>165</v>
      </c>
      <c r="C1974" t="s">
        <v>165</v>
      </c>
      <c r="E1974" t="s">
        <v>165</v>
      </c>
      <c r="F1974" t="s">
        <v>165</v>
      </c>
      <c r="J1974">
        <v>0.0</v>
      </c>
      <c r="L1974" t="s">
        <v>165</v>
      </c>
      <c r="M1974" t="s">
        <v>165</v>
      </c>
      <c r="N1974" t="s">
        <v>165</v>
      </c>
      <c r="P1974" t="s">
        <v>165</v>
      </c>
      <c r="Q1974" t="s">
        <v>165</v>
      </c>
      <c r="U1974">
        <v>0.0</v>
      </c>
    </row>
    <row r="1975">
      <c r="A1975" t="s">
        <v>165</v>
      </c>
      <c r="B1975" t="s">
        <v>165</v>
      </c>
      <c r="C1975" t="s">
        <v>165</v>
      </c>
      <c r="E1975" t="s">
        <v>165</v>
      </c>
      <c r="F1975" t="s">
        <v>165</v>
      </c>
      <c r="J1975">
        <v>0.0</v>
      </c>
      <c r="L1975" t="s">
        <v>165</v>
      </c>
      <c r="M1975" t="s">
        <v>165</v>
      </c>
      <c r="N1975" t="s">
        <v>165</v>
      </c>
      <c r="P1975" t="s">
        <v>165</v>
      </c>
      <c r="Q1975" t="s">
        <v>165</v>
      </c>
      <c r="U1975">
        <v>0.0</v>
      </c>
    </row>
    <row r="1976">
      <c r="A1976" t="s">
        <v>165</v>
      </c>
      <c r="B1976" t="s">
        <v>165</v>
      </c>
      <c r="C1976" t="s">
        <v>165</v>
      </c>
      <c r="E1976" t="s">
        <v>165</v>
      </c>
      <c r="F1976" t="s">
        <v>165</v>
      </c>
      <c r="J1976">
        <v>0.0</v>
      </c>
      <c r="L1976" t="s">
        <v>165</v>
      </c>
      <c r="M1976" t="s">
        <v>165</v>
      </c>
      <c r="N1976" t="s">
        <v>165</v>
      </c>
      <c r="P1976" t="s">
        <v>165</v>
      </c>
      <c r="Q1976" t="s">
        <v>165</v>
      </c>
      <c r="U1976">
        <v>0.0</v>
      </c>
    </row>
    <row r="1977">
      <c r="A1977" t="s">
        <v>165</v>
      </c>
      <c r="B1977" t="s">
        <v>165</v>
      </c>
      <c r="C1977" t="s">
        <v>165</v>
      </c>
      <c r="E1977" t="s">
        <v>165</v>
      </c>
      <c r="F1977" t="s">
        <v>165</v>
      </c>
      <c r="J1977">
        <v>0.0</v>
      </c>
      <c r="L1977" t="s">
        <v>165</v>
      </c>
      <c r="M1977" t="s">
        <v>165</v>
      </c>
      <c r="N1977" t="s">
        <v>165</v>
      </c>
      <c r="P1977" t="s">
        <v>165</v>
      </c>
      <c r="Q1977" t="s">
        <v>165</v>
      </c>
      <c r="U1977">
        <v>0.0</v>
      </c>
    </row>
    <row r="1978">
      <c r="A1978" t="s">
        <v>165</v>
      </c>
      <c r="B1978" t="s">
        <v>165</v>
      </c>
      <c r="C1978" t="s">
        <v>165</v>
      </c>
      <c r="E1978" t="s">
        <v>165</v>
      </c>
      <c r="F1978" t="s">
        <v>165</v>
      </c>
      <c r="J1978">
        <v>0.0</v>
      </c>
      <c r="L1978" t="s">
        <v>165</v>
      </c>
      <c r="M1978" t="s">
        <v>165</v>
      </c>
      <c r="N1978" t="s">
        <v>165</v>
      </c>
      <c r="P1978" t="s">
        <v>165</v>
      </c>
      <c r="Q1978" t="s">
        <v>165</v>
      </c>
      <c r="U1978">
        <v>0.0</v>
      </c>
    </row>
    <row r="1979">
      <c r="A1979" t="s">
        <v>165</v>
      </c>
      <c r="B1979" t="s">
        <v>165</v>
      </c>
      <c r="C1979" t="s">
        <v>165</v>
      </c>
      <c r="E1979" t="s">
        <v>165</v>
      </c>
      <c r="F1979" t="s">
        <v>165</v>
      </c>
      <c r="J1979">
        <v>0.0</v>
      </c>
      <c r="L1979" t="s">
        <v>165</v>
      </c>
      <c r="M1979" t="s">
        <v>165</v>
      </c>
      <c r="N1979" t="s">
        <v>165</v>
      </c>
      <c r="P1979" t="s">
        <v>165</v>
      </c>
      <c r="Q1979" t="s">
        <v>165</v>
      </c>
      <c r="U1979">
        <v>0.0</v>
      </c>
    </row>
    <row r="1980">
      <c r="A1980" t="s">
        <v>165</v>
      </c>
      <c r="B1980" t="s">
        <v>165</v>
      </c>
      <c r="C1980" t="s">
        <v>165</v>
      </c>
      <c r="E1980" t="s">
        <v>165</v>
      </c>
      <c r="F1980" t="s">
        <v>165</v>
      </c>
      <c r="J1980">
        <v>0.0</v>
      </c>
      <c r="L1980" t="s">
        <v>165</v>
      </c>
      <c r="M1980" t="s">
        <v>165</v>
      </c>
      <c r="N1980" t="s">
        <v>165</v>
      </c>
      <c r="P1980" t="s">
        <v>165</v>
      </c>
      <c r="Q1980" t="s">
        <v>165</v>
      </c>
      <c r="U1980">
        <v>0.0</v>
      </c>
    </row>
    <row r="1981">
      <c r="A1981" t="s">
        <v>165</v>
      </c>
      <c r="B1981" t="s">
        <v>165</v>
      </c>
      <c r="C1981" t="s">
        <v>165</v>
      </c>
      <c r="E1981" t="s">
        <v>165</v>
      </c>
      <c r="F1981" t="s">
        <v>165</v>
      </c>
      <c r="J1981">
        <v>0.0</v>
      </c>
      <c r="L1981" t="s">
        <v>165</v>
      </c>
      <c r="M1981" t="s">
        <v>165</v>
      </c>
      <c r="N1981" t="s">
        <v>165</v>
      </c>
      <c r="P1981" t="s">
        <v>165</v>
      </c>
      <c r="Q1981" t="s">
        <v>165</v>
      </c>
      <c r="U1981">
        <v>0.0</v>
      </c>
    </row>
    <row r="1982">
      <c r="A1982" t="s">
        <v>165</v>
      </c>
      <c r="B1982" t="s">
        <v>165</v>
      </c>
      <c r="C1982" t="s">
        <v>165</v>
      </c>
      <c r="E1982" t="s">
        <v>165</v>
      </c>
      <c r="F1982" t="s">
        <v>165</v>
      </c>
      <c r="J1982">
        <v>0.0</v>
      </c>
      <c r="L1982" t="s">
        <v>165</v>
      </c>
      <c r="M1982" t="s">
        <v>165</v>
      </c>
      <c r="N1982" t="s">
        <v>165</v>
      </c>
      <c r="P1982" t="s">
        <v>165</v>
      </c>
      <c r="Q1982" t="s">
        <v>165</v>
      </c>
      <c r="U1982">
        <v>0.0</v>
      </c>
    </row>
    <row r="1983">
      <c r="A1983" t="s">
        <v>165</v>
      </c>
      <c r="B1983" t="s">
        <v>165</v>
      </c>
      <c r="C1983" t="s">
        <v>165</v>
      </c>
      <c r="E1983" t="s">
        <v>165</v>
      </c>
      <c r="F1983" t="s">
        <v>165</v>
      </c>
      <c r="J1983">
        <v>0.0</v>
      </c>
      <c r="L1983" t="s">
        <v>165</v>
      </c>
      <c r="M1983" t="s">
        <v>165</v>
      </c>
      <c r="N1983" t="s">
        <v>165</v>
      </c>
      <c r="P1983" t="s">
        <v>165</v>
      </c>
      <c r="Q1983" t="s">
        <v>165</v>
      </c>
      <c r="U1983">
        <v>0.0</v>
      </c>
    </row>
    <row r="1984">
      <c r="A1984" t="s">
        <v>165</v>
      </c>
      <c r="B1984" t="s">
        <v>165</v>
      </c>
      <c r="C1984" t="s">
        <v>165</v>
      </c>
      <c r="E1984" t="s">
        <v>165</v>
      </c>
      <c r="F1984" t="s">
        <v>165</v>
      </c>
      <c r="J1984">
        <v>0.0</v>
      </c>
      <c r="L1984" t="s">
        <v>165</v>
      </c>
      <c r="M1984" t="s">
        <v>165</v>
      </c>
      <c r="N1984" t="s">
        <v>165</v>
      </c>
      <c r="P1984" t="s">
        <v>165</v>
      </c>
      <c r="Q1984" t="s">
        <v>165</v>
      </c>
      <c r="U1984">
        <v>0.0</v>
      </c>
    </row>
    <row r="1985">
      <c r="A1985" t="s">
        <v>165</v>
      </c>
      <c r="B1985" t="s">
        <v>165</v>
      </c>
      <c r="C1985" t="s">
        <v>165</v>
      </c>
      <c r="E1985" t="s">
        <v>165</v>
      </c>
      <c r="F1985" t="s">
        <v>165</v>
      </c>
      <c r="J1985">
        <v>0.0</v>
      </c>
      <c r="L1985" t="s">
        <v>165</v>
      </c>
      <c r="M1985" t="s">
        <v>165</v>
      </c>
      <c r="N1985" t="s">
        <v>165</v>
      </c>
      <c r="P1985" t="s">
        <v>165</v>
      </c>
      <c r="Q1985" t="s">
        <v>165</v>
      </c>
      <c r="U1985">
        <v>0.0</v>
      </c>
    </row>
    <row r="1986">
      <c r="A1986" t="s">
        <v>165</v>
      </c>
      <c r="B1986" t="s">
        <v>165</v>
      </c>
      <c r="C1986" t="s">
        <v>165</v>
      </c>
      <c r="E1986" t="s">
        <v>165</v>
      </c>
      <c r="F1986" t="s">
        <v>165</v>
      </c>
      <c r="J1986">
        <v>0.0</v>
      </c>
      <c r="L1986" t="s">
        <v>165</v>
      </c>
      <c r="M1986" t="s">
        <v>165</v>
      </c>
      <c r="N1986" t="s">
        <v>165</v>
      </c>
      <c r="P1986" t="s">
        <v>165</v>
      </c>
      <c r="Q1986" t="s">
        <v>165</v>
      </c>
      <c r="U1986">
        <v>0.0</v>
      </c>
    </row>
    <row r="1987">
      <c r="A1987" t="s">
        <v>165</v>
      </c>
      <c r="B1987" t="s">
        <v>165</v>
      </c>
      <c r="C1987" t="s">
        <v>165</v>
      </c>
      <c r="E1987" t="s">
        <v>165</v>
      </c>
      <c r="F1987" t="s">
        <v>165</v>
      </c>
      <c r="J1987">
        <v>0.0</v>
      </c>
      <c r="L1987" t="s">
        <v>165</v>
      </c>
      <c r="M1987" t="s">
        <v>165</v>
      </c>
      <c r="N1987" t="s">
        <v>165</v>
      </c>
      <c r="P1987" t="s">
        <v>165</v>
      </c>
      <c r="Q1987" t="s">
        <v>165</v>
      </c>
      <c r="U1987">
        <v>0.0</v>
      </c>
    </row>
    <row r="1988">
      <c r="A1988" t="s">
        <v>165</v>
      </c>
      <c r="B1988" t="s">
        <v>165</v>
      </c>
      <c r="C1988" t="s">
        <v>165</v>
      </c>
      <c r="E1988" t="s">
        <v>165</v>
      </c>
      <c r="F1988" t="s">
        <v>165</v>
      </c>
      <c r="J1988">
        <v>0.0</v>
      </c>
      <c r="L1988" t="s">
        <v>165</v>
      </c>
      <c r="M1988" t="s">
        <v>165</v>
      </c>
      <c r="N1988" t="s">
        <v>165</v>
      </c>
      <c r="P1988" t="s">
        <v>165</v>
      </c>
      <c r="Q1988" t="s">
        <v>165</v>
      </c>
      <c r="U1988">
        <v>0.0</v>
      </c>
    </row>
    <row r="1989">
      <c r="A1989" t="s">
        <v>165</v>
      </c>
      <c r="B1989" t="s">
        <v>165</v>
      </c>
      <c r="C1989" t="s">
        <v>165</v>
      </c>
      <c r="E1989" t="s">
        <v>165</v>
      </c>
      <c r="F1989" t="s">
        <v>165</v>
      </c>
      <c r="J1989">
        <v>0.0</v>
      </c>
      <c r="L1989" t="s">
        <v>165</v>
      </c>
      <c r="M1989" t="s">
        <v>165</v>
      </c>
      <c r="N1989" t="s">
        <v>165</v>
      </c>
      <c r="P1989" t="s">
        <v>165</v>
      </c>
      <c r="Q1989" t="s">
        <v>165</v>
      </c>
      <c r="U1989">
        <v>0.0</v>
      </c>
    </row>
    <row r="1990">
      <c r="A1990" t="s">
        <v>165</v>
      </c>
      <c r="B1990" t="s">
        <v>165</v>
      </c>
      <c r="C1990" t="s">
        <v>165</v>
      </c>
      <c r="E1990" t="s">
        <v>165</v>
      </c>
      <c r="F1990" t="s">
        <v>165</v>
      </c>
      <c r="J1990">
        <v>0.0</v>
      </c>
      <c r="L1990" t="s">
        <v>165</v>
      </c>
      <c r="M1990" t="s">
        <v>165</v>
      </c>
      <c r="N1990" t="s">
        <v>165</v>
      </c>
      <c r="P1990" t="s">
        <v>165</v>
      </c>
      <c r="Q1990" t="s">
        <v>165</v>
      </c>
      <c r="U1990">
        <v>0.0</v>
      </c>
    </row>
    <row r="1991">
      <c r="A1991" t="s">
        <v>165</v>
      </c>
      <c r="B1991" t="s">
        <v>165</v>
      </c>
      <c r="C1991" t="s">
        <v>165</v>
      </c>
      <c r="E1991" t="s">
        <v>165</v>
      </c>
      <c r="F1991" t="s">
        <v>165</v>
      </c>
      <c r="J1991">
        <v>0.0</v>
      </c>
      <c r="L1991" t="s">
        <v>165</v>
      </c>
      <c r="M1991" t="s">
        <v>165</v>
      </c>
      <c r="N1991" t="s">
        <v>165</v>
      </c>
      <c r="P1991" t="s">
        <v>165</v>
      </c>
      <c r="Q1991" t="s">
        <v>165</v>
      </c>
      <c r="U1991">
        <v>0.0</v>
      </c>
    </row>
    <row r="1992">
      <c r="A1992" t="s">
        <v>165</v>
      </c>
      <c r="B1992" t="s">
        <v>165</v>
      </c>
      <c r="C1992" t="s">
        <v>165</v>
      </c>
      <c r="E1992" t="s">
        <v>165</v>
      </c>
      <c r="F1992" t="s">
        <v>165</v>
      </c>
      <c r="J1992">
        <v>0.0</v>
      </c>
      <c r="L1992" t="s">
        <v>165</v>
      </c>
      <c r="M1992" t="s">
        <v>165</v>
      </c>
      <c r="N1992" t="s">
        <v>165</v>
      </c>
      <c r="P1992" t="s">
        <v>165</v>
      </c>
      <c r="Q1992" t="s">
        <v>165</v>
      </c>
      <c r="U1992">
        <v>0.0</v>
      </c>
    </row>
    <row r="1993">
      <c r="A1993" t="s">
        <v>165</v>
      </c>
      <c r="B1993" t="s">
        <v>165</v>
      </c>
      <c r="C1993" t="s">
        <v>165</v>
      </c>
      <c r="E1993" t="s">
        <v>165</v>
      </c>
      <c r="F1993" t="s">
        <v>165</v>
      </c>
      <c r="J1993">
        <v>0.0</v>
      </c>
      <c r="L1993" t="s">
        <v>165</v>
      </c>
      <c r="M1993" t="s">
        <v>165</v>
      </c>
      <c r="N1993" t="s">
        <v>165</v>
      </c>
      <c r="P1993" t="s">
        <v>165</v>
      </c>
      <c r="Q1993" t="s">
        <v>165</v>
      </c>
      <c r="U1993">
        <v>0.0</v>
      </c>
    </row>
    <row r="1994">
      <c r="A1994" t="s">
        <v>165</v>
      </c>
      <c r="B1994" t="s">
        <v>165</v>
      </c>
      <c r="C1994" t="s">
        <v>165</v>
      </c>
      <c r="E1994" t="s">
        <v>165</v>
      </c>
      <c r="F1994" t="s">
        <v>165</v>
      </c>
      <c r="J1994">
        <v>0.0</v>
      </c>
      <c r="L1994" t="s">
        <v>165</v>
      </c>
      <c r="M1994" t="s">
        <v>165</v>
      </c>
      <c r="N1994" t="s">
        <v>165</v>
      </c>
      <c r="P1994" t="s">
        <v>165</v>
      </c>
      <c r="Q1994" t="s">
        <v>165</v>
      </c>
      <c r="U1994">
        <v>0.0</v>
      </c>
    </row>
    <row r="1995">
      <c r="A1995" t="s">
        <v>165</v>
      </c>
      <c r="B1995" t="s">
        <v>165</v>
      </c>
      <c r="C1995" t="s">
        <v>165</v>
      </c>
      <c r="E1995" t="s">
        <v>165</v>
      </c>
      <c r="F1995" t="s">
        <v>165</v>
      </c>
      <c r="J1995">
        <v>0.0</v>
      </c>
      <c r="L1995" t="s">
        <v>165</v>
      </c>
      <c r="M1995" t="s">
        <v>165</v>
      </c>
      <c r="N1995" t="s">
        <v>165</v>
      </c>
      <c r="P1995" t="s">
        <v>165</v>
      </c>
      <c r="Q1995" t="s">
        <v>165</v>
      </c>
      <c r="U1995">
        <v>0.0</v>
      </c>
    </row>
    <row r="1996">
      <c r="A1996" t="s">
        <v>165</v>
      </c>
      <c r="B1996" t="s">
        <v>165</v>
      </c>
      <c r="C1996" t="s">
        <v>165</v>
      </c>
      <c r="E1996" t="s">
        <v>165</v>
      </c>
      <c r="F1996" t="s">
        <v>165</v>
      </c>
      <c r="J1996">
        <v>0.0</v>
      </c>
      <c r="L1996" t="s">
        <v>165</v>
      </c>
      <c r="M1996" t="s">
        <v>165</v>
      </c>
      <c r="N1996" t="s">
        <v>165</v>
      </c>
      <c r="P1996" t="s">
        <v>165</v>
      </c>
      <c r="Q1996" t="s">
        <v>165</v>
      </c>
      <c r="U1996">
        <v>0.0</v>
      </c>
    </row>
    <row r="1997">
      <c r="A1997" t="s">
        <v>165</v>
      </c>
      <c r="B1997" t="s">
        <v>165</v>
      </c>
      <c r="C1997" t="s">
        <v>165</v>
      </c>
      <c r="E1997" t="s">
        <v>165</v>
      </c>
      <c r="F1997" t="s">
        <v>165</v>
      </c>
      <c r="J1997">
        <v>0.0</v>
      </c>
      <c r="L1997" t="s">
        <v>165</v>
      </c>
      <c r="M1997" t="s">
        <v>165</v>
      </c>
      <c r="N1997" t="s">
        <v>165</v>
      </c>
      <c r="P1997" t="s">
        <v>165</v>
      </c>
      <c r="Q1997" t="s">
        <v>165</v>
      </c>
      <c r="U1997">
        <v>0.0</v>
      </c>
    </row>
    <row r="1998">
      <c r="A1998" t="s">
        <v>165</v>
      </c>
      <c r="B1998" t="s">
        <v>165</v>
      </c>
      <c r="C1998" t="s">
        <v>165</v>
      </c>
      <c r="E1998" t="s">
        <v>165</v>
      </c>
      <c r="F1998" t="s">
        <v>165</v>
      </c>
      <c r="J1998">
        <v>0.0</v>
      </c>
      <c r="L1998" t="s">
        <v>165</v>
      </c>
      <c r="M1998" t="s">
        <v>165</v>
      </c>
      <c r="N1998" t="s">
        <v>165</v>
      </c>
      <c r="P1998" t="s">
        <v>165</v>
      </c>
      <c r="Q1998" t="s">
        <v>165</v>
      </c>
      <c r="U1998">
        <v>0.0</v>
      </c>
    </row>
    <row r="1999">
      <c r="A1999" t="s">
        <v>165</v>
      </c>
      <c r="B1999" t="s">
        <v>165</v>
      </c>
      <c r="C1999" t="s">
        <v>165</v>
      </c>
      <c r="E1999" t="s">
        <v>165</v>
      </c>
      <c r="F1999" t="s">
        <v>165</v>
      </c>
      <c r="J1999">
        <v>0.0</v>
      </c>
      <c r="L1999" t="s">
        <v>165</v>
      </c>
      <c r="M1999" t="s">
        <v>165</v>
      </c>
      <c r="N1999" t="s">
        <v>165</v>
      </c>
      <c r="P1999" t="s">
        <v>165</v>
      </c>
      <c r="Q1999" t="s">
        <v>165</v>
      </c>
      <c r="U1999">
        <v>0.0</v>
      </c>
    </row>
    <row r="2000">
      <c r="A2000" t="s">
        <v>165</v>
      </c>
      <c r="B2000" t="s">
        <v>165</v>
      </c>
      <c r="C2000" t="s">
        <v>165</v>
      </c>
      <c r="E2000" t="s">
        <v>165</v>
      </c>
      <c r="F2000" t="s">
        <v>165</v>
      </c>
      <c r="J2000">
        <v>0.0</v>
      </c>
      <c r="L2000" t="s">
        <v>165</v>
      </c>
      <c r="M2000" t="s">
        <v>165</v>
      </c>
      <c r="N2000" t="s">
        <v>165</v>
      </c>
      <c r="P2000" t="s">
        <v>165</v>
      </c>
      <c r="Q2000" t="s">
        <v>165</v>
      </c>
      <c r="U2000">
        <v>0.0</v>
      </c>
    </row>
    <row r="2001">
      <c r="A2001" t="s">
        <v>165</v>
      </c>
      <c r="B2001" t="s">
        <v>165</v>
      </c>
      <c r="C2001" t="s">
        <v>165</v>
      </c>
      <c r="E2001" t="s">
        <v>165</v>
      </c>
      <c r="F2001" t="s">
        <v>165</v>
      </c>
      <c r="J2001">
        <v>0.0</v>
      </c>
      <c r="L2001" t="s">
        <v>165</v>
      </c>
      <c r="M2001" t="s">
        <v>165</v>
      </c>
      <c r="N2001" t="s">
        <v>165</v>
      </c>
      <c r="P2001" t="s">
        <v>165</v>
      </c>
      <c r="Q2001" t="s">
        <v>165</v>
      </c>
      <c r="U2001">
        <v>0.0</v>
      </c>
    </row>
    <row r="2002">
      <c r="A2002" t="s">
        <v>165</v>
      </c>
      <c r="B2002" t="s">
        <v>165</v>
      </c>
      <c r="C2002" t="s">
        <v>165</v>
      </c>
      <c r="E2002" t="s">
        <v>165</v>
      </c>
      <c r="F2002" t="s">
        <v>165</v>
      </c>
      <c r="J2002">
        <v>0.0</v>
      </c>
      <c r="L2002" t="s">
        <v>165</v>
      </c>
      <c r="M2002" t="s">
        <v>165</v>
      </c>
      <c r="N2002" t="s">
        <v>165</v>
      </c>
      <c r="P2002" t="s">
        <v>165</v>
      </c>
      <c r="Q2002" t="s">
        <v>165</v>
      </c>
      <c r="U2002">
        <v>0.0</v>
      </c>
    </row>
    <row r="2003">
      <c r="A2003" t="s">
        <v>165</v>
      </c>
      <c r="B2003" t="s">
        <v>165</v>
      </c>
      <c r="C2003" t="s">
        <v>165</v>
      </c>
      <c r="E2003" t="s">
        <v>165</v>
      </c>
      <c r="F2003" t="s">
        <v>165</v>
      </c>
      <c r="J2003">
        <v>0.0</v>
      </c>
      <c r="L2003" t="s">
        <v>165</v>
      </c>
      <c r="M2003" t="s">
        <v>165</v>
      </c>
      <c r="N2003" t="s">
        <v>165</v>
      </c>
      <c r="P2003" t="s">
        <v>165</v>
      </c>
      <c r="Q2003" t="s">
        <v>165</v>
      </c>
      <c r="U2003">
        <v>0.0</v>
      </c>
    </row>
    <row r="2004">
      <c r="A2004" t="s">
        <v>165</v>
      </c>
      <c r="B2004" t="s">
        <v>165</v>
      </c>
      <c r="C2004" t="s">
        <v>165</v>
      </c>
      <c r="E2004" t="s">
        <v>165</v>
      </c>
      <c r="F2004" t="s">
        <v>165</v>
      </c>
      <c r="J2004">
        <v>0.0</v>
      </c>
      <c r="L2004" t="s">
        <v>165</v>
      </c>
      <c r="M2004" t="s">
        <v>165</v>
      </c>
      <c r="N2004" t="s">
        <v>165</v>
      </c>
      <c r="P2004" t="s">
        <v>165</v>
      </c>
      <c r="Q2004" t="s">
        <v>165</v>
      </c>
      <c r="U2004">
        <v>0.0</v>
      </c>
    </row>
    <row r="2005">
      <c r="A2005" t="s">
        <v>165</v>
      </c>
      <c r="B2005" t="s">
        <v>165</v>
      </c>
      <c r="C2005" t="s">
        <v>165</v>
      </c>
      <c r="E2005" t="s">
        <v>165</v>
      </c>
      <c r="F2005" t="s">
        <v>165</v>
      </c>
      <c r="J2005">
        <v>0.0</v>
      </c>
      <c r="L2005" t="s">
        <v>165</v>
      </c>
      <c r="M2005" t="s">
        <v>165</v>
      </c>
      <c r="N2005" t="s">
        <v>165</v>
      </c>
      <c r="P2005" t="s">
        <v>165</v>
      </c>
      <c r="Q2005" t="s">
        <v>165</v>
      </c>
      <c r="U2005">
        <v>0.0</v>
      </c>
    </row>
    <row r="2006">
      <c r="A2006" t="s">
        <v>165</v>
      </c>
      <c r="B2006" t="s">
        <v>165</v>
      </c>
      <c r="C2006" t="s">
        <v>165</v>
      </c>
      <c r="E2006" t="s">
        <v>165</v>
      </c>
      <c r="F2006" t="s">
        <v>165</v>
      </c>
      <c r="J2006">
        <v>0.0</v>
      </c>
      <c r="L2006" t="s">
        <v>165</v>
      </c>
      <c r="M2006" t="s">
        <v>165</v>
      </c>
      <c r="N2006" t="s">
        <v>165</v>
      </c>
      <c r="P2006" t="s">
        <v>165</v>
      </c>
      <c r="Q2006" t="s">
        <v>165</v>
      </c>
      <c r="U2006">
        <v>0.0</v>
      </c>
    </row>
    <row r="2007">
      <c r="A2007" t="s">
        <v>165</v>
      </c>
      <c r="B2007" t="s">
        <v>165</v>
      </c>
      <c r="C2007" t="s">
        <v>165</v>
      </c>
      <c r="E2007" t="s">
        <v>165</v>
      </c>
      <c r="F2007" t="s">
        <v>165</v>
      </c>
      <c r="J2007">
        <v>0.0</v>
      </c>
      <c r="L2007" t="s">
        <v>165</v>
      </c>
      <c r="M2007" t="s">
        <v>165</v>
      </c>
      <c r="N2007" t="s">
        <v>165</v>
      </c>
      <c r="P2007" t="s">
        <v>165</v>
      </c>
      <c r="Q2007" t="s">
        <v>165</v>
      </c>
      <c r="U2007">
        <v>0.0</v>
      </c>
    </row>
    <row r="2008">
      <c r="A2008" t="s">
        <v>165</v>
      </c>
      <c r="B2008" t="s">
        <v>165</v>
      </c>
      <c r="C2008" t="s">
        <v>165</v>
      </c>
      <c r="E2008" t="s">
        <v>165</v>
      </c>
      <c r="F2008" t="s">
        <v>165</v>
      </c>
      <c r="J2008">
        <v>0.0</v>
      </c>
      <c r="L2008" t="s">
        <v>165</v>
      </c>
      <c r="M2008" t="s">
        <v>165</v>
      </c>
      <c r="N2008" t="s">
        <v>165</v>
      </c>
      <c r="P2008" t="s">
        <v>165</v>
      </c>
      <c r="Q2008" t="s">
        <v>165</v>
      </c>
      <c r="U2008">
        <v>0.0</v>
      </c>
    </row>
    <row r="2009">
      <c r="A2009" t="s">
        <v>165</v>
      </c>
      <c r="B2009" t="s">
        <v>165</v>
      </c>
      <c r="C2009" t="s">
        <v>165</v>
      </c>
      <c r="E2009" t="s">
        <v>165</v>
      </c>
      <c r="F2009" t="s">
        <v>165</v>
      </c>
      <c r="J2009">
        <v>0.0</v>
      </c>
      <c r="L2009" t="s">
        <v>165</v>
      </c>
      <c r="M2009" t="s">
        <v>165</v>
      </c>
      <c r="N2009" t="s">
        <v>165</v>
      </c>
      <c r="P2009" t="s">
        <v>165</v>
      </c>
      <c r="Q2009" t="s">
        <v>165</v>
      </c>
      <c r="U2009">
        <v>0.0</v>
      </c>
    </row>
    <row r="2010">
      <c r="A2010" t="s">
        <v>165</v>
      </c>
      <c r="B2010" t="s">
        <v>165</v>
      </c>
      <c r="C2010" t="s">
        <v>165</v>
      </c>
      <c r="E2010" t="s">
        <v>165</v>
      </c>
      <c r="F2010" t="s">
        <v>165</v>
      </c>
      <c r="J2010">
        <v>0.0</v>
      </c>
      <c r="L2010" t="s">
        <v>165</v>
      </c>
      <c r="M2010" t="s">
        <v>165</v>
      </c>
      <c r="N2010" t="s">
        <v>165</v>
      </c>
      <c r="P2010" t="s">
        <v>165</v>
      </c>
      <c r="Q2010" t="s">
        <v>165</v>
      </c>
      <c r="U2010">
        <v>0.0</v>
      </c>
    </row>
    <row r="2011">
      <c r="A2011" t="s">
        <v>165</v>
      </c>
      <c r="B2011" t="s">
        <v>165</v>
      </c>
      <c r="C2011" t="s">
        <v>165</v>
      </c>
      <c r="E2011" t="s">
        <v>165</v>
      </c>
      <c r="F2011" t="s">
        <v>165</v>
      </c>
      <c r="J2011">
        <v>0.0</v>
      </c>
      <c r="L2011" t="s">
        <v>165</v>
      </c>
      <c r="M2011" t="s">
        <v>165</v>
      </c>
      <c r="N2011" t="s">
        <v>165</v>
      </c>
      <c r="P2011" t="s">
        <v>165</v>
      </c>
      <c r="Q2011" t="s">
        <v>165</v>
      </c>
      <c r="U2011">
        <v>0.0</v>
      </c>
    </row>
    <row r="2012">
      <c r="A2012" t="s">
        <v>165</v>
      </c>
      <c r="B2012" t="s">
        <v>165</v>
      </c>
      <c r="C2012" t="s">
        <v>165</v>
      </c>
      <c r="E2012" t="s">
        <v>165</v>
      </c>
      <c r="F2012" t="s">
        <v>165</v>
      </c>
      <c r="J2012">
        <v>0.0</v>
      </c>
      <c r="L2012" t="s">
        <v>165</v>
      </c>
      <c r="M2012" t="s">
        <v>165</v>
      </c>
      <c r="N2012" t="s">
        <v>165</v>
      </c>
      <c r="P2012" t="s">
        <v>165</v>
      </c>
      <c r="Q2012" t="s">
        <v>165</v>
      </c>
      <c r="U2012">
        <v>0.0</v>
      </c>
    </row>
    <row r="2013">
      <c r="A2013" t="s">
        <v>165</v>
      </c>
      <c r="B2013" t="s">
        <v>165</v>
      </c>
      <c r="C2013" t="s">
        <v>165</v>
      </c>
      <c r="E2013" t="s">
        <v>165</v>
      </c>
      <c r="F2013" t="s">
        <v>165</v>
      </c>
      <c r="J2013">
        <v>0.0</v>
      </c>
      <c r="L2013" t="s">
        <v>165</v>
      </c>
      <c r="M2013" t="s">
        <v>165</v>
      </c>
      <c r="N2013" t="s">
        <v>165</v>
      </c>
      <c r="P2013" t="s">
        <v>165</v>
      </c>
      <c r="Q2013" t="s">
        <v>165</v>
      </c>
      <c r="U2013">
        <v>0.0</v>
      </c>
    </row>
    <row r="2014">
      <c r="A2014" t="s">
        <v>165</v>
      </c>
      <c r="B2014" t="s">
        <v>165</v>
      </c>
      <c r="C2014" t="s">
        <v>165</v>
      </c>
      <c r="E2014" t="s">
        <v>165</v>
      </c>
      <c r="F2014" t="s">
        <v>165</v>
      </c>
      <c r="J2014">
        <v>0.0</v>
      </c>
      <c r="L2014" t="s">
        <v>165</v>
      </c>
      <c r="M2014" t="s">
        <v>165</v>
      </c>
      <c r="N2014" t="s">
        <v>165</v>
      </c>
      <c r="P2014" t="s">
        <v>165</v>
      </c>
      <c r="Q2014" t="s">
        <v>165</v>
      </c>
      <c r="U2014">
        <v>0.0</v>
      </c>
    </row>
    <row r="2015">
      <c r="A2015" t="s">
        <v>165</v>
      </c>
      <c r="B2015" t="s">
        <v>165</v>
      </c>
      <c r="C2015" t="s">
        <v>165</v>
      </c>
      <c r="E2015" t="s">
        <v>165</v>
      </c>
      <c r="F2015" t="s">
        <v>165</v>
      </c>
      <c r="J2015">
        <v>0.0</v>
      </c>
      <c r="L2015" t="s">
        <v>165</v>
      </c>
      <c r="M2015" t="s">
        <v>165</v>
      </c>
      <c r="N2015" t="s">
        <v>165</v>
      </c>
      <c r="P2015" t="s">
        <v>165</v>
      </c>
      <c r="Q2015" t="s">
        <v>165</v>
      </c>
      <c r="U2015">
        <v>0.0</v>
      </c>
    </row>
    <row r="2016">
      <c r="A2016" t="s">
        <v>165</v>
      </c>
      <c r="B2016" t="s">
        <v>165</v>
      </c>
      <c r="C2016" t="s">
        <v>165</v>
      </c>
      <c r="E2016" t="s">
        <v>165</v>
      </c>
      <c r="F2016" t="s">
        <v>165</v>
      </c>
      <c r="J2016">
        <v>0.0</v>
      </c>
      <c r="L2016" t="s">
        <v>165</v>
      </c>
      <c r="M2016" t="s">
        <v>165</v>
      </c>
      <c r="N2016" t="s">
        <v>165</v>
      </c>
      <c r="P2016" t="s">
        <v>165</v>
      </c>
      <c r="Q2016" t="s">
        <v>165</v>
      </c>
      <c r="U2016">
        <v>0.0</v>
      </c>
    </row>
    <row r="2017">
      <c r="A2017" t="s">
        <v>165</v>
      </c>
      <c r="B2017" t="s">
        <v>165</v>
      </c>
      <c r="C2017" t="s">
        <v>165</v>
      </c>
      <c r="E2017" t="s">
        <v>165</v>
      </c>
      <c r="F2017" t="s">
        <v>165</v>
      </c>
      <c r="J2017">
        <v>0.0</v>
      </c>
      <c r="L2017" t="s">
        <v>165</v>
      </c>
      <c r="M2017" t="s">
        <v>165</v>
      </c>
      <c r="N2017" t="s">
        <v>165</v>
      </c>
      <c r="P2017" t="s">
        <v>165</v>
      </c>
      <c r="Q2017" t="s">
        <v>165</v>
      </c>
      <c r="U2017">
        <v>0.0</v>
      </c>
    </row>
    <row r="2018">
      <c r="A2018" t="s">
        <v>165</v>
      </c>
      <c r="B2018" t="s">
        <v>165</v>
      </c>
      <c r="C2018" t="s">
        <v>165</v>
      </c>
      <c r="E2018" t="s">
        <v>165</v>
      </c>
      <c r="F2018" t="s">
        <v>165</v>
      </c>
      <c r="J2018">
        <v>0.0</v>
      </c>
      <c r="L2018" t="s">
        <v>165</v>
      </c>
      <c r="M2018" t="s">
        <v>165</v>
      </c>
      <c r="N2018" t="s">
        <v>165</v>
      </c>
      <c r="P2018" t="s">
        <v>165</v>
      </c>
      <c r="Q2018" t="s">
        <v>165</v>
      </c>
      <c r="U2018">
        <v>0.0</v>
      </c>
    </row>
    <row r="2019">
      <c r="A2019" t="s">
        <v>165</v>
      </c>
      <c r="B2019" t="s">
        <v>165</v>
      </c>
      <c r="C2019" t="s">
        <v>165</v>
      </c>
      <c r="E2019" t="s">
        <v>165</v>
      </c>
      <c r="F2019" t="s">
        <v>165</v>
      </c>
      <c r="J2019">
        <v>0.0</v>
      </c>
      <c r="L2019" t="s">
        <v>165</v>
      </c>
      <c r="M2019" t="s">
        <v>165</v>
      </c>
      <c r="N2019" t="s">
        <v>165</v>
      </c>
      <c r="P2019" t="s">
        <v>165</v>
      </c>
      <c r="Q2019" t="s">
        <v>165</v>
      </c>
      <c r="U2019">
        <v>0.0</v>
      </c>
    </row>
    <row r="2020">
      <c r="B2020" t="s">
        <v>165</v>
      </c>
      <c r="C2020" t="s">
        <v>165</v>
      </c>
      <c r="E2020" t="s">
        <v>165</v>
      </c>
      <c r="F2020" t="s">
        <v>165</v>
      </c>
      <c r="J2020">
        <v>0.0</v>
      </c>
      <c r="M2020" t="s">
        <v>165</v>
      </c>
      <c r="N2020" t="s">
        <v>165</v>
      </c>
      <c r="P2020" t="s">
        <v>165</v>
      </c>
      <c r="Q2020" t="s">
        <v>165</v>
      </c>
      <c r="U2020">
        <v>0.0</v>
      </c>
    </row>
    <row r="2021">
      <c r="B2021" t="s">
        <v>165</v>
      </c>
      <c r="C2021" t="s">
        <v>165</v>
      </c>
      <c r="E2021" t="s">
        <v>165</v>
      </c>
      <c r="F2021" t="s">
        <v>165</v>
      </c>
      <c r="J2021">
        <v>0.0</v>
      </c>
      <c r="M2021" t="s">
        <v>165</v>
      </c>
      <c r="N2021" t="s">
        <v>165</v>
      </c>
      <c r="P2021" t="s">
        <v>165</v>
      </c>
      <c r="Q2021" t="s">
        <v>165</v>
      </c>
      <c r="U2021">
        <v>0.0</v>
      </c>
    </row>
    <row r="2022">
      <c r="B2022" t="s">
        <v>165</v>
      </c>
      <c r="C2022" t="s">
        <v>165</v>
      </c>
      <c r="E2022" t="s">
        <v>165</v>
      </c>
      <c r="F2022" t="s">
        <v>165</v>
      </c>
      <c r="J2022">
        <v>0.0</v>
      </c>
      <c r="M2022" t="s">
        <v>165</v>
      </c>
      <c r="N2022" t="s">
        <v>165</v>
      </c>
      <c r="P2022" t="s">
        <v>165</v>
      </c>
      <c r="Q2022" t="s">
        <v>165</v>
      </c>
      <c r="U2022">
        <v>0.0</v>
      </c>
    </row>
    <row r="2023">
      <c r="B2023" t="s">
        <v>165</v>
      </c>
      <c r="C2023" t="s">
        <v>165</v>
      </c>
      <c r="E2023" t="s">
        <v>165</v>
      </c>
      <c r="F2023" t="s">
        <v>165</v>
      </c>
      <c r="J2023">
        <v>0.0</v>
      </c>
      <c r="M2023" t="s">
        <v>165</v>
      </c>
      <c r="N2023" t="s">
        <v>165</v>
      </c>
      <c r="P2023" t="s">
        <v>165</v>
      </c>
      <c r="Q2023" t="s">
        <v>165</v>
      </c>
      <c r="U2023">
        <v>0.0</v>
      </c>
    </row>
    <row r="2024">
      <c r="B2024" t="s">
        <v>165</v>
      </c>
      <c r="C2024" t="s">
        <v>165</v>
      </c>
      <c r="E2024" t="s">
        <v>165</v>
      </c>
      <c r="F2024" t="s">
        <v>165</v>
      </c>
      <c r="J2024">
        <v>0.0</v>
      </c>
      <c r="M2024" t="s">
        <v>165</v>
      </c>
      <c r="N2024" t="s">
        <v>165</v>
      </c>
      <c r="P2024" t="s">
        <v>165</v>
      </c>
      <c r="Q2024" t="s">
        <v>165</v>
      </c>
      <c r="U2024">
        <v>0.0</v>
      </c>
    </row>
    <row r="2025">
      <c r="B2025" t="s">
        <v>165</v>
      </c>
      <c r="C2025" t="s">
        <v>165</v>
      </c>
      <c r="E2025" t="s">
        <v>165</v>
      </c>
      <c r="F2025" t="s">
        <v>165</v>
      </c>
      <c r="J2025">
        <v>0.0</v>
      </c>
      <c r="M2025" t="s">
        <v>165</v>
      </c>
      <c r="N2025" t="s">
        <v>165</v>
      </c>
      <c r="P2025" t="s">
        <v>165</v>
      </c>
      <c r="Q2025" t="s">
        <v>165</v>
      </c>
      <c r="U2025">
        <v>0.0</v>
      </c>
    </row>
    <row r="2026">
      <c r="B2026" t="s">
        <v>165</v>
      </c>
      <c r="C2026" t="s">
        <v>165</v>
      </c>
      <c r="E2026" t="s">
        <v>165</v>
      </c>
      <c r="F2026" t="s">
        <v>165</v>
      </c>
      <c r="J2026">
        <v>0.0</v>
      </c>
      <c r="M2026" t="s">
        <v>165</v>
      </c>
      <c r="N2026" t="s">
        <v>165</v>
      </c>
      <c r="P2026" t="s">
        <v>165</v>
      </c>
      <c r="Q2026" t="s">
        <v>165</v>
      </c>
      <c r="U2026">
        <v>0.0</v>
      </c>
    </row>
    <row r="2027">
      <c r="B2027" t="s">
        <v>165</v>
      </c>
      <c r="C2027" t="s">
        <v>165</v>
      </c>
      <c r="E2027" t="s">
        <v>165</v>
      </c>
      <c r="F2027" t="s">
        <v>165</v>
      </c>
      <c r="J2027">
        <v>0.0</v>
      </c>
      <c r="M2027" t="s">
        <v>165</v>
      </c>
      <c r="N2027" t="s">
        <v>165</v>
      </c>
      <c r="P2027" t="s">
        <v>165</v>
      </c>
      <c r="Q2027" t="s">
        <v>165</v>
      </c>
      <c r="U2027">
        <v>0.0</v>
      </c>
    </row>
    <row r="2028">
      <c r="B2028" t="s">
        <v>165</v>
      </c>
      <c r="C2028" t="s">
        <v>165</v>
      </c>
      <c r="E2028" t="s">
        <v>165</v>
      </c>
      <c r="F2028" t="s">
        <v>165</v>
      </c>
      <c r="J2028">
        <v>0.0</v>
      </c>
      <c r="M2028" t="s">
        <v>165</v>
      </c>
      <c r="N2028" t="s">
        <v>165</v>
      </c>
      <c r="P2028" t="s">
        <v>165</v>
      </c>
      <c r="Q2028" t="s">
        <v>165</v>
      </c>
      <c r="U2028">
        <v>0.0</v>
      </c>
    </row>
    <row r="2029">
      <c r="B2029" t="s">
        <v>165</v>
      </c>
      <c r="C2029" t="s">
        <v>165</v>
      </c>
      <c r="E2029" t="s">
        <v>165</v>
      </c>
      <c r="F2029" t="s">
        <v>165</v>
      </c>
      <c r="J2029">
        <v>0.0</v>
      </c>
      <c r="M2029" t="s">
        <v>165</v>
      </c>
      <c r="N2029" t="s">
        <v>165</v>
      </c>
      <c r="P2029" t="s">
        <v>165</v>
      </c>
      <c r="Q2029" t="s">
        <v>165</v>
      </c>
      <c r="U2029">
        <v>0.0</v>
      </c>
    </row>
    <row r="2030">
      <c r="B2030" t="s">
        <v>165</v>
      </c>
      <c r="C2030" t="s">
        <v>165</v>
      </c>
      <c r="E2030" t="s">
        <v>165</v>
      </c>
      <c r="F2030" t="s">
        <v>165</v>
      </c>
      <c r="J2030">
        <v>0.0</v>
      </c>
      <c r="M2030" t="s">
        <v>165</v>
      </c>
      <c r="N2030" t="s">
        <v>165</v>
      </c>
      <c r="P2030" t="s">
        <v>165</v>
      </c>
      <c r="Q2030" t="s">
        <v>165</v>
      </c>
      <c r="U2030">
        <v>0.0</v>
      </c>
    </row>
    <row r="2031">
      <c r="B2031" t="s">
        <v>165</v>
      </c>
      <c r="C2031" t="s">
        <v>165</v>
      </c>
      <c r="E2031" t="s">
        <v>165</v>
      </c>
      <c r="F2031" t="s">
        <v>165</v>
      </c>
      <c r="J2031">
        <v>0.0</v>
      </c>
      <c r="M2031" t="s">
        <v>165</v>
      </c>
      <c r="N2031" t="s">
        <v>165</v>
      </c>
      <c r="P2031" t="s">
        <v>165</v>
      </c>
      <c r="Q2031" t="s">
        <v>165</v>
      </c>
      <c r="U2031">
        <v>0.0</v>
      </c>
    </row>
    <row r="2032">
      <c r="B2032" t="s">
        <v>165</v>
      </c>
      <c r="C2032" t="s">
        <v>165</v>
      </c>
      <c r="E2032" t="s">
        <v>165</v>
      </c>
      <c r="F2032" t="s">
        <v>165</v>
      </c>
      <c r="J2032">
        <v>0.0</v>
      </c>
      <c r="M2032" t="s">
        <v>165</v>
      </c>
      <c r="N2032" t="s">
        <v>165</v>
      </c>
      <c r="P2032" t="s">
        <v>165</v>
      </c>
      <c r="Q2032" t="s">
        <v>165</v>
      </c>
      <c r="U2032">
        <v>0.0</v>
      </c>
    </row>
    <row r="2033">
      <c r="B2033" t="s">
        <v>165</v>
      </c>
      <c r="C2033" t="s">
        <v>165</v>
      </c>
      <c r="E2033" t="s">
        <v>165</v>
      </c>
      <c r="F2033" t="s">
        <v>165</v>
      </c>
      <c r="J2033">
        <v>0.0</v>
      </c>
      <c r="M2033" t="s">
        <v>165</v>
      </c>
      <c r="N2033" t="s">
        <v>165</v>
      </c>
      <c r="P2033" t="s">
        <v>165</v>
      </c>
      <c r="Q2033" t="s">
        <v>165</v>
      </c>
      <c r="U2033">
        <v>0.0</v>
      </c>
    </row>
    <row r="2034">
      <c r="B2034" t="s">
        <v>165</v>
      </c>
      <c r="C2034" t="s">
        <v>165</v>
      </c>
      <c r="E2034" t="s">
        <v>165</v>
      </c>
      <c r="F2034" t="s">
        <v>165</v>
      </c>
      <c r="J2034">
        <v>0.0</v>
      </c>
      <c r="M2034" t="s">
        <v>165</v>
      </c>
      <c r="N2034" t="s">
        <v>165</v>
      </c>
      <c r="P2034" t="s">
        <v>165</v>
      </c>
      <c r="Q2034" t="s">
        <v>165</v>
      </c>
      <c r="U2034">
        <v>0.0</v>
      </c>
    </row>
    <row r="2035">
      <c r="B2035" t="s">
        <v>165</v>
      </c>
      <c r="C2035" t="s">
        <v>165</v>
      </c>
      <c r="E2035" t="s">
        <v>165</v>
      </c>
      <c r="F2035" t="s">
        <v>165</v>
      </c>
      <c r="J2035">
        <v>0.0</v>
      </c>
      <c r="M2035" t="s">
        <v>165</v>
      </c>
      <c r="N2035" t="s">
        <v>165</v>
      </c>
      <c r="P2035" t="s">
        <v>165</v>
      </c>
      <c r="Q2035" t="s">
        <v>165</v>
      </c>
      <c r="U2035">
        <v>0.0</v>
      </c>
    </row>
    <row r="2036">
      <c r="B2036" t="s">
        <v>165</v>
      </c>
      <c r="C2036" t="s">
        <v>165</v>
      </c>
      <c r="E2036" t="s">
        <v>165</v>
      </c>
      <c r="F2036" t="s">
        <v>165</v>
      </c>
      <c r="J2036">
        <v>0.0</v>
      </c>
      <c r="M2036" t="s">
        <v>165</v>
      </c>
      <c r="N2036" t="s">
        <v>165</v>
      </c>
      <c r="P2036" t="s">
        <v>165</v>
      </c>
      <c r="Q2036" t="s">
        <v>165</v>
      </c>
      <c r="U2036">
        <v>0.0</v>
      </c>
    </row>
    <row r="2037">
      <c r="B2037" t="s">
        <v>165</v>
      </c>
      <c r="C2037" t="s">
        <v>165</v>
      </c>
      <c r="E2037" t="s">
        <v>165</v>
      </c>
      <c r="F2037" t="s">
        <v>165</v>
      </c>
      <c r="J2037">
        <v>0.0</v>
      </c>
      <c r="M2037" t="s">
        <v>165</v>
      </c>
      <c r="N2037" t="s">
        <v>165</v>
      </c>
      <c r="P2037" t="s">
        <v>165</v>
      </c>
      <c r="Q2037" t="s">
        <v>165</v>
      </c>
      <c r="U2037">
        <v>0.0</v>
      </c>
    </row>
    <row r="2038">
      <c r="B2038" t="s">
        <v>165</v>
      </c>
      <c r="C2038" t="s">
        <v>165</v>
      </c>
      <c r="E2038" t="s">
        <v>165</v>
      </c>
      <c r="F2038" t="s">
        <v>165</v>
      </c>
      <c r="J2038">
        <v>0.0</v>
      </c>
      <c r="M2038" t="s">
        <v>165</v>
      </c>
      <c r="N2038" t="s">
        <v>165</v>
      </c>
      <c r="P2038" t="s">
        <v>165</v>
      </c>
      <c r="Q2038" t="s">
        <v>165</v>
      </c>
      <c r="U2038">
        <v>0.0</v>
      </c>
    </row>
    <row r="2039">
      <c r="B2039" t="s">
        <v>165</v>
      </c>
      <c r="C2039" t="s">
        <v>165</v>
      </c>
      <c r="E2039" t="s">
        <v>165</v>
      </c>
      <c r="F2039" t="s">
        <v>165</v>
      </c>
      <c r="J2039">
        <v>0.0</v>
      </c>
      <c r="M2039" t="s">
        <v>165</v>
      </c>
      <c r="N2039" t="s">
        <v>165</v>
      </c>
      <c r="P2039" t="s">
        <v>165</v>
      </c>
      <c r="Q2039" t="s">
        <v>165</v>
      </c>
      <c r="U2039">
        <v>0.0</v>
      </c>
    </row>
    <row r="2040">
      <c r="B2040" t="s">
        <v>165</v>
      </c>
      <c r="C2040" t="s">
        <v>165</v>
      </c>
      <c r="E2040" t="s">
        <v>165</v>
      </c>
      <c r="F2040" t="s">
        <v>165</v>
      </c>
      <c r="J2040">
        <v>0.0</v>
      </c>
      <c r="M2040" t="s">
        <v>165</v>
      </c>
      <c r="N2040" t="s">
        <v>165</v>
      </c>
      <c r="P2040" t="s">
        <v>165</v>
      </c>
      <c r="Q2040" t="s">
        <v>165</v>
      </c>
      <c r="U2040">
        <v>0.0</v>
      </c>
    </row>
    <row r="2041">
      <c r="B2041" t="s">
        <v>165</v>
      </c>
      <c r="C2041" t="s">
        <v>165</v>
      </c>
      <c r="E2041" t="s">
        <v>165</v>
      </c>
      <c r="F2041" t="s">
        <v>165</v>
      </c>
      <c r="J2041">
        <v>0.0</v>
      </c>
      <c r="M2041" t="s">
        <v>165</v>
      </c>
      <c r="N2041" t="s">
        <v>165</v>
      </c>
      <c r="P2041" t="s">
        <v>165</v>
      </c>
      <c r="Q2041" t="s">
        <v>165</v>
      </c>
      <c r="U2041">
        <v>0.0</v>
      </c>
    </row>
    <row r="2042">
      <c r="B2042" t="s">
        <v>165</v>
      </c>
      <c r="C2042" t="s">
        <v>165</v>
      </c>
      <c r="E2042" t="s">
        <v>165</v>
      </c>
      <c r="F2042" t="s">
        <v>165</v>
      </c>
      <c r="J2042">
        <v>0.0</v>
      </c>
      <c r="M2042" t="s">
        <v>165</v>
      </c>
      <c r="N2042" t="s">
        <v>165</v>
      </c>
      <c r="P2042" t="s">
        <v>165</v>
      </c>
      <c r="Q2042" t="s">
        <v>165</v>
      </c>
      <c r="U2042">
        <v>0.0</v>
      </c>
    </row>
    <row r="2043">
      <c r="B2043" t="s">
        <v>165</v>
      </c>
      <c r="C2043" t="s">
        <v>165</v>
      </c>
      <c r="E2043" t="s">
        <v>165</v>
      </c>
      <c r="F2043" t="s">
        <v>165</v>
      </c>
      <c r="J2043">
        <v>0.0</v>
      </c>
      <c r="M2043" t="s">
        <v>165</v>
      </c>
      <c r="N2043" t="s">
        <v>165</v>
      </c>
      <c r="P2043" t="s">
        <v>165</v>
      </c>
      <c r="Q2043" t="s">
        <v>165</v>
      </c>
      <c r="U2043">
        <v>0.0</v>
      </c>
    </row>
    <row r="2044">
      <c r="B2044" t="s">
        <v>165</v>
      </c>
      <c r="C2044" t="s">
        <v>165</v>
      </c>
      <c r="E2044" t="s">
        <v>165</v>
      </c>
      <c r="F2044" t="s">
        <v>165</v>
      </c>
      <c r="J2044">
        <v>0.0</v>
      </c>
      <c r="M2044" t="s">
        <v>165</v>
      </c>
      <c r="N2044" t="s">
        <v>165</v>
      </c>
      <c r="P2044" t="s">
        <v>165</v>
      </c>
      <c r="Q2044" t="s">
        <v>165</v>
      </c>
      <c r="U2044">
        <v>0.0</v>
      </c>
    </row>
    <row r="2045">
      <c r="B2045" t="s">
        <v>165</v>
      </c>
      <c r="C2045" t="s">
        <v>165</v>
      </c>
      <c r="E2045" t="s">
        <v>165</v>
      </c>
      <c r="F2045" t="s">
        <v>165</v>
      </c>
      <c r="J2045">
        <v>0.0</v>
      </c>
      <c r="M2045" t="s">
        <v>165</v>
      </c>
      <c r="N2045" t="s">
        <v>165</v>
      </c>
      <c r="P2045" t="s">
        <v>165</v>
      </c>
      <c r="Q2045" t="s">
        <v>165</v>
      </c>
      <c r="U2045">
        <v>0.0</v>
      </c>
    </row>
    <row r="2046">
      <c r="B2046" t="s">
        <v>165</v>
      </c>
      <c r="C2046" t="s">
        <v>165</v>
      </c>
      <c r="E2046" t="s">
        <v>165</v>
      </c>
      <c r="F2046" t="s">
        <v>165</v>
      </c>
      <c r="J2046">
        <v>0.0</v>
      </c>
      <c r="M2046" t="s">
        <v>165</v>
      </c>
      <c r="N2046" t="s">
        <v>165</v>
      </c>
      <c r="P2046" t="s">
        <v>165</v>
      </c>
      <c r="Q2046" t="s">
        <v>165</v>
      </c>
      <c r="U2046">
        <v>0.0</v>
      </c>
    </row>
    <row r="2047">
      <c r="B2047" t="s">
        <v>165</v>
      </c>
      <c r="C2047" t="s">
        <v>165</v>
      </c>
      <c r="E2047" t="s">
        <v>165</v>
      </c>
      <c r="F2047" t="s">
        <v>165</v>
      </c>
      <c r="J2047">
        <v>0.0</v>
      </c>
      <c r="M2047" t="s">
        <v>165</v>
      </c>
      <c r="N2047" t="s">
        <v>165</v>
      </c>
      <c r="P2047" t="s">
        <v>165</v>
      </c>
      <c r="Q2047" t="s">
        <v>165</v>
      </c>
      <c r="U2047">
        <v>0.0</v>
      </c>
    </row>
    <row r="2048">
      <c r="B2048" t="s">
        <v>165</v>
      </c>
      <c r="C2048" t="s">
        <v>165</v>
      </c>
      <c r="E2048" t="s">
        <v>165</v>
      </c>
      <c r="F2048" t="s">
        <v>165</v>
      </c>
      <c r="J2048">
        <v>0.0</v>
      </c>
      <c r="M2048" t="s">
        <v>165</v>
      </c>
      <c r="N2048" t="s">
        <v>165</v>
      </c>
      <c r="P2048" t="s">
        <v>165</v>
      </c>
      <c r="Q2048" t="s">
        <v>165</v>
      </c>
      <c r="U2048">
        <v>0.0</v>
      </c>
    </row>
    <row r="2049">
      <c r="B2049" t="s">
        <v>165</v>
      </c>
      <c r="C2049" t="s">
        <v>165</v>
      </c>
      <c r="E2049" t="s">
        <v>165</v>
      </c>
      <c r="F2049" t="s">
        <v>165</v>
      </c>
      <c r="J2049">
        <v>0.0</v>
      </c>
      <c r="M2049" t="s">
        <v>165</v>
      </c>
      <c r="N2049" t="s">
        <v>165</v>
      </c>
      <c r="P2049" t="s">
        <v>165</v>
      </c>
      <c r="Q2049" t="s">
        <v>165</v>
      </c>
      <c r="U2049">
        <v>0.0</v>
      </c>
    </row>
    <row r="2050">
      <c r="B2050" t="s">
        <v>165</v>
      </c>
      <c r="C2050" t="s">
        <v>165</v>
      </c>
      <c r="E2050" t="s">
        <v>165</v>
      </c>
      <c r="F2050" t="s">
        <v>165</v>
      </c>
      <c r="J2050">
        <v>0.0</v>
      </c>
      <c r="M2050" t="s">
        <v>165</v>
      </c>
      <c r="N2050" t="s">
        <v>165</v>
      </c>
      <c r="P2050" t="s">
        <v>165</v>
      </c>
      <c r="Q2050" t="s">
        <v>165</v>
      </c>
      <c r="U2050">
        <v>0.0</v>
      </c>
    </row>
    <row r="2051">
      <c r="B2051" t="s">
        <v>165</v>
      </c>
      <c r="C2051" t="s">
        <v>165</v>
      </c>
      <c r="E2051" t="s">
        <v>165</v>
      </c>
      <c r="F2051" t="s">
        <v>165</v>
      </c>
      <c r="J2051">
        <v>0.0</v>
      </c>
      <c r="M2051" t="s">
        <v>165</v>
      </c>
      <c r="N2051" t="s">
        <v>165</v>
      </c>
      <c r="P2051" t="s">
        <v>165</v>
      </c>
      <c r="Q2051" t="s">
        <v>165</v>
      </c>
      <c r="U2051">
        <v>0.0</v>
      </c>
    </row>
    <row r="2052">
      <c r="B2052" t="s">
        <v>165</v>
      </c>
      <c r="C2052" t="s">
        <v>165</v>
      </c>
      <c r="E2052" t="s">
        <v>165</v>
      </c>
      <c r="F2052" t="s">
        <v>165</v>
      </c>
      <c r="J2052">
        <v>0.0</v>
      </c>
      <c r="M2052" t="s">
        <v>165</v>
      </c>
      <c r="N2052" t="s">
        <v>165</v>
      </c>
      <c r="P2052" t="s">
        <v>165</v>
      </c>
      <c r="Q2052" t="s">
        <v>165</v>
      </c>
      <c r="U2052">
        <v>0.0</v>
      </c>
    </row>
    <row r="2053">
      <c r="B2053" t="s">
        <v>165</v>
      </c>
      <c r="C2053" t="s">
        <v>165</v>
      </c>
      <c r="E2053" t="s">
        <v>165</v>
      </c>
      <c r="F2053" t="s">
        <v>165</v>
      </c>
      <c r="J2053">
        <v>0.0</v>
      </c>
      <c r="M2053" t="s">
        <v>165</v>
      </c>
      <c r="N2053" t="s">
        <v>165</v>
      </c>
      <c r="P2053" t="s">
        <v>165</v>
      </c>
      <c r="Q2053" t="s">
        <v>165</v>
      </c>
      <c r="U2053">
        <v>0.0</v>
      </c>
    </row>
    <row r="2054">
      <c r="B2054" t="s">
        <v>165</v>
      </c>
      <c r="C2054" t="s">
        <v>165</v>
      </c>
      <c r="E2054" t="s">
        <v>165</v>
      </c>
      <c r="F2054" t="s">
        <v>165</v>
      </c>
      <c r="J2054">
        <v>0.0</v>
      </c>
      <c r="M2054" t="s">
        <v>165</v>
      </c>
      <c r="N2054" t="s">
        <v>165</v>
      </c>
      <c r="P2054" t="s">
        <v>165</v>
      </c>
      <c r="Q2054" t="s">
        <v>165</v>
      </c>
      <c r="U2054">
        <v>0.0</v>
      </c>
    </row>
    <row r="2055">
      <c r="B2055" t="s">
        <v>165</v>
      </c>
      <c r="C2055" t="s">
        <v>165</v>
      </c>
      <c r="E2055" t="s">
        <v>165</v>
      </c>
      <c r="F2055" t="s">
        <v>165</v>
      </c>
      <c r="J2055">
        <v>0.0</v>
      </c>
      <c r="M2055" t="s">
        <v>165</v>
      </c>
      <c r="N2055" t="s">
        <v>165</v>
      </c>
      <c r="P2055" t="s">
        <v>165</v>
      </c>
      <c r="Q2055" t="s">
        <v>165</v>
      </c>
      <c r="U2055">
        <v>0.0</v>
      </c>
    </row>
    <row r="2056">
      <c r="B2056" t="s">
        <v>165</v>
      </c>
      <c r="C2056" t="s">
        <v>165</v>
      </c>
      <c r="E2056" t="s">
        <v>165</v>
      </c>
      <c r="F2056" t="s">
        <v>165</v>
      </c>
      <c r="J2056">
        <v>0.0</v>
      </c>
      <c r="M2056" t="s">
        <v>165</v>
      </c>
      <c r="N2056" t="s">
        <v>165</v>
      </c>
      <c r="P2056" t="s">
        <v>165</v>
      </c>
      <c r="Q2056" t="s">
        <v>165</v>
      </c>
      <c r="U2056">
        <v>0.0</v>
      </c>
    </row>
    <row r="2057">
      <c r="B2057" t="s">
        <v>165</v>
      </c>
      <c r="C2057" t="s">
        <v>165</v>
      </c>
      <c r="E2057" t="s">
        <v>165</v>
      </c>
      <c r="F2057" t="s">
        <v>165</v>
      </c>
      <c r="J2057">
        <v>0.0</v>
      </c>
      <c r="M2057" t="s">
        <v>165</v>
      </c>
      <c r="N2057" t="s">
        <v>165</v>
      </c>
      <c r="P2057" t="s">
        <v>165</v>
      </c>
      <c r="Q2057" t="s">
        <v>165</v>
      </c>
      <c r="U2057">
        <v>0.0</v>
      </c>
    </row>
    <row r="2058">
      <c r="B2058" t="s">
        <v>165</v>
      </c>
      <c r="C2058" t="s">
        <v>165</v>
      </c>
      <c r="E2058" t="s">
        <v>165</v>
      </c>
      <c r="F2058" t="s">
        <v>165</v>
      </c>
      <c r="J2058">
        <v>0.0</v>
      </c>
      <c r="M2058" t="s">
        <v>165</v>
      </c>
      <c r="N2058" t="s">
        <v>165</v>
      </c>
      <c r="P2058" t="s">
        <v>165</v>
      </c>
      <c r="Q2058" t="s">
        <v>165</v>
      </c>
      <c r="U2058">
        <v>0.0</v>
      </c>
    </row>
    <row r="2059">
      <c r="B2059" t="s">
        <v>165</v>
      </c>
      <c r="C2059" t="s">
        <v>165</v>
      </c>
      <c r="E2059" t="s">
        <v>165</v>
      </c>
      <c r="F2059" t="s">
        <v>165</v>
      </c>
      <c r="J2059">
        <v>0.0</v>
      </c>
      <c r="M2059" t="s">
        <v>165</v>
      </c>
      <c r="N2059" t="s">
        <v>165</v>
      </c>
      <c r="P2059" t="s">
        <v>165</v>
      </c>
      <c r="Q2059" t="s">
        <v>165</v>
      </c>
      <c r="U2059">
        <v>0.0</v>
      </c>
    </row>
    <row r="2060">
      <c r="B2060" t="s">
        <v>165</v>
      </c>
      <c r="C2060" t="s">
        <v>165</v>
      </c>
      <c r="E2060" t="s">
        <v>165</v>
      </c>
      <c r="F2060" t="s">
        <v>165</v>
      </c>
      <c r="J2060">
        <v>0.0</v>
      </c>
      <c r="M2060" t="s">
        <v>165</v>
      </c>
      <c r="N2060" t="s">
        <v>165</v>
      </c>
      <c r="P2060" t="s">
        <v>165</v>
      </c>
      <c r="Q2060" t="s">
        <v>165</v>
      </c>
      <c r="U2060">
        <v>0.0</v>
      </c>
    </row>
    <row r="2061">
      <c r="B2061" t="s">
        <v>165</v>
      </c>
      <c r="C2061" t="s">
        <v>165</v>
      </c>
      <c r="E2061" t="s">
        <v>165</v>
      </c>
      <c r="F2061" t="s">
        <v>165</v>
      </c>
      <c r="J2061">
        <v>0.0</v>
      </c>
      <c r="M2061" t="s">
        <v>165</v>
      </c>
      <c r="N2061" t="s">
        <v>165</v>
      </c>
      <c r="P2061" t="s">
        <v>165</v>
      </c>
      <c r="Q2061" t="s">
        <v>165</v>
      </c>
      <c r="U2061">
        <v>0.0</v>
      </c>
    </row>
    <row r="2062">
      <c r="B2062" t="s">
        <v>165</v>
      </c>
      <c r="C2062" t="s">
        <v>165</v>
      </c>
      <c r="E2062" t="s">
        <v>165</v>
      </c>
      <c r="F2062" t="s">
        <v>165</v>
      </c>
      <c r="J2062">
        <v>0.0</v>
      </c>
      <c r="M2062" t="s">
        <v>165</v>
      </c>
      <c r="N2062" t="s">
        <v>165</v>
      </c>
      <c r="P2062" t="s">
        <v>165</v>
      </c>
      <c r="Q2062" t="s">
        <v>165</v>
      </c>
      <c r="U2062">
        <v>0.0</v>
      </c>
    </row>
    <row r="2063">
      <c r="B2063" t="s">
        <v>165</v>
      </c>
      <c r="C2063" t="s">
        <v>165</v>
      </c>
      <c r="E2063" t="s">
        <v>165</v>
      </c>
      <c r="F2063" t="s">
        <v>165</v>
      </c>
      <c r="J2063">
        <v>0.0</v>
      </c>
      <c r="M2063" t="s">
        <v>165</v>
      </c>
      <c r="N2063" t="s">
        <v>165</v>
      </c>
      <c r="P2063" t="s">
        <v>165</v>
      </c>
      <c r="Q2063" t="s">
        <v>165</v>
      </c>
      <c r="U2063">
        <v>0.0</v>
      </c>
    </row>
    <row r="2064">
      <c r="B2064" t="s">
        <v>165</v>
      </c>
      <c r="C2064" t="s">
        <v>165</v>
      </c>
      <c r="E2064" t="s">
        <v>165</v>
      </c>
      <c r="F2064" t="s">
        <v>165</v>
      </c>
      <c r="J2064">
        <v>0.0</v>
      </c>
      <c r="M2064" t="s">
        <v>165</v>
      </c>
      <c r="N2064" t="s">
        <v>165</v>
      </c>
      <c r="P2064" t="s">
        <v>165</v>
      </c>
      <c r="Q2064" t="s">
        <v>165</v>
      </c>
      <c r="U2064">
        <v>0.0</v>
      </c>
    </row>
    <row r="2065">
      <c r="B2065" t="s">
        <v>165</v>
      </c>
      <c r="C2065" t="s">
        <v>165</v>
      </c>
      <c r="E2065" t="s">
        <v>165</v>
      </c>
      <c r="F2065" t="s">
        <v>165</v>
      </c>
      <c r="J2065">
        <v>0.0</v>
      </c>
      <c r="M2065" t="s">
        <v>165</v>
      </c>
      <c r="N2065" t="s">
        <v>165</v>
      </c>
      <c r="P2065" t="s">
        <v>165</v>
      </c>
      <c r="Q2065" t="s">
        <v>165</v>
      </c>
      <c r="U2065">
        <v>0.0</v>
      </c>
    </row>
    <row r="2066">
      <c r="B2066" t="s">
        <v>165</v>
      </c>
      <c r="C2066" t="s">
        <v>165</v>
      </c>
      <c r="E2066" t="s">
        <v>165</v>
      </c>
      <c r="F2066" t="s">
        <v>165</v>
      </c>
      <c r="J2066">
        <v>0.0</v>
      </c>
      <c r="M2066" t="s">
        <v>165</v>
      </c>
      <c r="N2066" t="s">
        <v>165</v>
      </c>
      <c r="P2066" t="s">
        <v>165</v>
      </c>
      <c r="Q2066" t="s">
        <v>165</v>
      </c>
      <c r="U2066">
        <v>0.0</v>
      </c>
    </row>
    <row r="2067">
      <c r="B2067" t="s">
        <v>165</v>
      </c>
      <c r="C2067" t="s">
        <v>165</v>
      </c>
      <c r="E2067" t="s">
        <v>165</v>
      </c>
      <c r="F2067" t="s">
        <v>165</v>
      </c>
      <c r="J2067">
        <v>0.0</v>
      </c>
      <c r="M2067" t="s">
        <v>165</v>
      </c>
      <c r="N2067" t="s">
        <v>165</v>
      </c>
      <c r="P2067" t="s">
        <v>165</v>
      </c>
      <c r="Q2067" t="s">
        <v>165</v>
      </c>
      <c r="U2067">
        <v>0.0</v>
      </c>
    </row>
    <row r="2068">
      <c r="B2068" t="s">
        <v>165</v>
      </c>
      <c r="C2068" t="s">
        <v>165</v>
      </c>
      <c r="E2068" t="s">
        <v>165</v>
      </c>
      <c r="F2068" t="s">
        <v>165</v>
      </c>
      <c r="J2068">
        <v>0.0</v>
      </c>
      <c r="M2068" t="s">
        <v>165</v>
      </c>
      <c r="N2068" t="s">
        <v>165</v>
      </c>
      <c r="P2068" t="s">
        <v>165</v>
      </c>
      <c r="Q2068" t="s">
        <v>165</v>
      </c>
      <c r="U2068">
        <v>0.0</v>
      </c>
    </row>
    <row r="2069">
      <c r="B2069" t="s">
        <v>165</v>
      </c>
      <c r="C2069" t="s">
        <v>165</v>
      </c>
      <c r="E2069" t="s">
        <v>165</v>
      </c>
      <c r="F2069" t="s">
        <v>165</v>
      </c>
      <c r="J2069">
        <v>0.0</v>
      </c>
      <c r="M2069" t="s">
        <v>165</v>
      </c>
      <c r="N2069" t="s">
        <v>165</v>
      </c>
      <c r="P2069" t="s">
        <v>165</v>
      </c>
      <c r="Q2069" t="s">
        <v>165</v>
      </c>
      <c r="U2069">
        <v>0.0</v>
      </c>
    </row>
    <row r="2070">
      <c r="B2070" t="s">
        <v>165</v>
      </c>
      <c r="C2070" t="s">
        <v>165</v>
      </c>
      <c r="E2070" t="s">
        <v>165</v>
      </c>
      <c r="F2070" t="s">
        <v>165</v>
      </c>
      <c r="J2070">
        <v>0.0</v>
      </c>
      <c r="M2070" t="s">
        <v>165</v>
      </c>
      <c r="N2070" t="s">
        <v>165</v>
      </c>
      <c r="P2070" t="s">
        <v>165</v>
      </c>
      <c r="Q2070" t="s">
        <v>165</v>
      </c>
      <c r="U2070">
        <v>0.0</v>
      </c>
    </row>
    <row r="2071">
      <c r="B2071" t="s">
        <v>165</v>
      </c>
      <c r="C2071" t="s">
        <v>165</v>
      </c>
      <c r="E2071" t="s">
        <v>165</v>
      </c>
      <c r="F2071" t="s">
        <v>165</v>
      </c>
      <c r="J2071">
        <v>0.0</v>
      </c>
      <c r="M2071" t="s">
        <v>165</v>
      </c>
      <c r="N2071" t="s">
        <v>165</v>
      </c>
      <c r="P2071" t="s">
        <v>165</v>
      </c>
      <c r="Q2071" t="s">
        <v>165</v>
      </c>
      <c r="U2071">
        <v>0.0</v>
      </c>
    </row>
    <row r="2072">
      <c r="B2072" t="s">
        <v>165</v>
      </c>
      <c r="C2072" t="s">
        <v>165</v>
      </c>
      <c r="E2072" t="s">
        <v>165</v>
      </c>
      <c r="F2072" t="s">
        <v>165</v>
      </c>
      <c r="J2072">
        <v>0.0</v>
      </c>
      <c r="M2072" t="s">
        <v>165</v>
      </c>
      <c r="N2072" t="s">
        <v>165</v>
      </c>
      <c r="P2072" t="s">
        <v>165</v>
      </c>
      <c r="Q2072" t="s">
        <v>165</v>
      </c>
      <c r="U2072">
        <v>0.0</v>
      </c>
    </row>
    <row r="2073">
      <c r="B2073" t="s">
        <v>165</v>
      </c>
      <c r="C2073" t="s">
        <v>165</v>
      </c>
      <c r="E2073" t="s">
        <v>165</v>
      </c>
      <c r="F2073" t="s">
        <v>165</v>
      </c>
      <c r="J2073">
        <v>0.0</v>
      </c>
      <c r="M2073" t="s">
        <v>165</v>
      </c>
      <c r="N2073" t="s">
        <v>165</v>
      </c>
      <c r="P2073" t="s">
        <v>165</v>
      </c>
      <c r="Q2073" t="s">
        <v>165</v>
      </c>
      <c r="U2073">
        <v>0.0</v>
      </c>
    </row>
    <row r="2074">
      <c r="B2074" t="s">
        <v>165</v>
      </c>
      <c r="C2074" t="s">
        <v>165</v>
      </c>
      <c r="E2074" t="s">
        <v>165</v>
      </c>
      <c r="F2074" t="s">
        <v>165</v>
      </c>
      <c r="J2074">
        <v>0.0</v>
      </c>
      <c r="M2074" t="s">
        <v>165</v>
      </c>
      <c r="N2074" t="s">
        <v>165</v>
      </c>
      <c r="P2074" t="s">
        <v>165</v>
      </c>
      <c r="Q2074" t="s">
        <v>165</v>
      </c>
      <c r="U2074">
        <v>0.0</v>
      </c>
    </row>
    <row r="2075">
      <c r="B2075" t="s">
        <v>165</v>
      </c>
      <c r="C2075" t="s">
        <v>165</v>
      </c>
      <c r="E2075" t="s">
        <v>165</v>
      </c>
      <c r="F2075" t="s">
        <v>165</v>
      </c>
      <c r="J2075">
        <v>0.0</v>
      </c>
      <c r="M2075" t="s">
        <v>165</v>
      </c>
      <c r="N2075" t="s">
        <v>165</v>
      </c>
      <c r="P2075" t="s">
        <v>165</v>
      </c>
      <c r="Q2075" t="s">
        <v>165</v>
      </c>
      <c r="U2075">
        <v>0.0</v>
      </c>
    </row>
    <row r="2076">
      <c r="B2076" t="s">
        <v>165</v>
      </c>
      <c r="C2076" t="s">
        <v>165</v>
      </c>
      <c r="E2076" t="s">
        <v>165</v>
      </c>
      <c r="F2076" t="s">
        <v>165</v>
      </c>
      <c r="J2076">
        <v>0.0</v>
      </c>
      <c r="M2076" t="s">
        <v>165</v>
      </c>
      <c r="N2076" t="s">
        <v>165</v>
      </c>
      <c r="P2076" t="s">
        <v>165</v>
      </c>
      <c r="Q2076" t="s">
        <v>165</v>
      </c>
      <c r="U2076">
        <v>0.0</v>
      </c>
    </row>
    <row r="2077">
      <c r="B2077" t="s">
        <v>165</v>
      </c>
      <c r="C2077" t="s">
        <v>165</v>
      </c>
      <c r="E2077" t="s">
        <v>165</v>
      </c>
      <c r="F2077" t="s">
        <v>165</v>
      </c>
      <c r="J2077">
        <v>0.0</v>
      </c>
      <c r="M2077" t="s">
        <v>165</v>
      </c>
      <c r="N2077" t="s">
        <v>165</v>
      </c>
      <c r="P2077" t="s">
        <v>165</v>
      </c>
      <c r="Q2077" t="s">
        <v>165</v>
      </c>
      <c r="U2077">
        <v>0.0</v>
      </c>
    </row>
    <row r="2078">
      <c r="B2078" t="s">
        <v>165</v>
      </c>
      <c r="C2078" t="s">
        <v>165</v>
      </c>
      <c r="E2078" t="s">
        <v>165</v>
      </c>
      <c r="F2078" t="s">
        <v>165</v>
      </c>
      <c r="J2078">
        <v>0.0</v>
      </c>
      <c r="M2078" t="s">
        <v>165</v>
      </c>
      <c r="N2078" t="s">
        <v>165</v>
      </c>
      <c r="P2078" t="s">
        <v>165</v>
      </c>
      <c r="Q2078" t="s">
        <v>165</v>
      </c>
      <c r="U2078">
        <v>0.0</v>
      </c>
    </row>
    <row r="2079">
      <c r="B2079" t="s">
        <v>165</v>
      </c>
      <c r="C2079" t="s">
        <v>165</v>
      </c>
      <c r="E2079" t="s">
        <v>165</v>
      </c>
      <c r="F2079" t="s">
        <v>165</v>
      </c>
      <c r="J2079">
        <v>0.0</v>
      </c>
      <c r="M2079" t="s">
        <v>165</v>
      </c>
      <c r="N2079" t="s">
        <v>165</v>
      </c>
      <c r="P2079" t="s">
        <v>165</v>
      </c>
      <c r="Q2079" t="s">
        <v>165</v>
      </c>
      <c r="U2079">
        <v>0.0</v>
      </c>
    </row>
    <row r="2080">
      <c r="B2080" t="s">
        <v>165</v>
      </c>
      <c r="C2080" t="s">
        <v>165</v>
      </c>
      <c r="E2080" t="s">
        <v>165</v>
      </c>
      <c r="F2080" t="s">
        <v>165</v>
      </c>
      <c r="J2080">
        <v>0.0</v>
      </c>
      <c r="M2080" t="s">
        <v>165</v>
      </c>
      <c r="N2080" t="s">
        <v>165</v>
      </c>
      <c r="P2080" t="s">
        <v>165</v>
      </c>
      <c r="Q2080" t="s">
        <v>165</v>
      </c>
      <c r="U2080">
        <v>0.0</v>
      </c>
    </row>
    <row r="2081">
      <c r="B2081" t="s">
        <v>165</v>
      </c>
      <c r="C2081" t="s">
        <v>165</v>
      </c>
      <c r="E2081" t="s">
        <v>165</v>
      </c>
      <c r="F2081" t="s">
        <v>165</v>
      </c>
      <c r="J2081">
        <v>0.0</v>
      </c>
      <c r="M2081" t="s">
        <v>165</v>
      </c>
      <c r="N2081" t="s">
        <v>165</v>
      </c>
      <c r="P2081" t="s">
        <v>165</v>
      </c>
      <c r="Q2081" t="s">
        <v>165</v>
      </c>
      <c r="U2081">
        <v>0.0</v>
      </c>
    </row>
    <row r="2082">
      <c r="B2082" t="s">
        <v>165</v>
      </c>
      <c r="C2082" t="s">
        <v>165</v>
      </c>
      <c r="E2082" t="s">
        <v>165</v>
      </c>
      <c r="F2082" t="s">
        <v>165</v>
      </c>
      <c r="J2082">
        <v>0.0</v>
      </c>
      <c r="M2082" t="s">
        <v>165</v>
      </c>
      <c r="N2082" t="s">
        <v>165</v>
      </c>
      <c r="P2082" t="s">
        <v>165</v>
      </c>
      <c r="Q2082" t="s">
        <v>165</v>
      </c>
      <c r="U2082">
        <v>0.0</v>
      </c>
    </row>
    <row r="2083">
      <c r="B2083" t="s">
        <v>165</v>
      </c>
      <c r="C2083" t="s">
        <v>165</v>
      </c>
      <c r="E2083" t="s">
        <v>165</v>
      </c>
      <c r="F2083" t="s">
        <v>165</v>
      </c>
      <c r="J2083">
        <v>0.0</v>
      </c>
      <c r="M2083" t="s">
        <v>165</v>
      </c>
      <c r="N2083" t="s">
        <v>165</v>
      </c>
      <c r="P2083" t="s">
        <v>165</v>
      </c>
      <c r="Q2083" t="s">
        <v>165</v>
      </c>
      <c r="U2083">
        <v>0.0</v>
      </c>
    </row>
    <row r="2084">
      <c r="B2084" t="s">
        <v>165</v>
      </c>
      <c r="C2084" t="s">
        <v>165</v>
      </c>
      <c r="E2084" t="s">
        <v>165</v>
      </c>
      <c r="F2084" t="s">
        <v>165</v>
      </c>
      <c r="J2084">
        <v>0.0</v>
      </c>
      <c r="M2084" t="s">
        <v>165</v>
      </c>
      <c r="N2084" t="s">
        <v>165</v>
      </c>
      <c r="P2084" t="s">
        <v>165</v>
      </c>
      <c r="Q2084" t="s">
        <v>165</v>
      </c>
      <c r="U2084">
        <v>0.0</v>
      </c>
    </row>
    <row r="2085">
      <c r="B2085" t="s">
        <v>165</v>
      </c>
      <c r="C2085" t="s">
        <v>165</v>
      </c>
      <c r="E2085" t="s">
        <v>165</v>
      </c>
      <c r="F2085" t="s">
        <v>165</v>
      </c>
      <c r="J2085">
        <v>0.0</v>
      </c>
      <c r="M2085" t="s">
        <v>165</v>
      </c>
      <c r="N2085" t="s">
        <v>165</v>
      </c>
      <c r="P2085" t="s">
        <v>165</v>
      </c>
      <c r="Q2085" t="s">
        <v>165</v>
      </c>
      <c r="U2085">
        <v>0.0</v>
      </c>
    </row>
    <row r="2086">
      <c r="B2086" t="s">
        <v>165</v>
      </c>
      <c r="C2086" t="s">
        <v>165</v>
      </c>
      <c r="E2086" t="s">
        <v>165</v>
      </c>
      <c r="F2086" t="s">
        <v>165</v>
      </c>
      <c r="J2086">
        <v>0.0</v>
      </c>
      <c r="M2086" t="s">
        <v>165</v>
      </c>
      <c r="N2086" t="s">
        <v>165</v>
      </c>
      <c r="P2086" t="s">
        <v>165</v>
      </c>
      <c r="Q2086" t="s">
        <v>165</v>
      </c>
      <c r="U2086">
        <v>0.0</v>
      </c>
    </row>
    <row r="2087">
      <c r="B2087" t="s">
        <v>165</v>
      </c>
      <c r="C2087" t="s">
        <v>165</v>
      </c>
      <c r="E2087" t="s">
        <v>165</v>
      </c>
      <c r="F2087" t="s">
        <v>165</v>
      </c>
      <c r="J2087">
        <v>0.0</v>
      </c>
      <c r="M2087" t="s">
        <v>165</v>
      </c>
      <c r="N2087" t="s">
        <v>165</v>
      </c>
      <c r="P2087" t="s">
        <v>165</v>
      </c>
      <c r="Q2087" t="s">
        <v>165</v>
      </c>
      <c r="U2087">
        <v>0.0</v>
      </c>
    </row>
    <row r="2088">
      <c r="B2088" t="s">
        <v>165</v>
      </c>
      <c r="C2088" t="s">
        <v>165</v>
      </c>
      <c r="E2088" t="s">
        <v>165</v>
      </c>
      <c r="F2088" t="s">
        <v>165</v>
      </c>
      <c r="J2088">
        <v>0.0</v>
      </c>
      <c r="M2088" t="s">
        <v>165</v>
      </c>
      <c r="N2088" t="s">
        <v>165</v>
      </c>
      <c r="P2088" t="s">
        <v>165</v>
      </c>
      <c r="Q2088" t="s">
        <v>165</v>
      </c>
      <c r="U2088">
        <v>0.0</v>
      </c>
    </row>
    <row r="2089">
      <c r="B2089" t="s">
        <v>165</v>
      </c>
      <c r="C2089" t="s">
        <v>165</v>
      </c>
      <c r="E2089" t="s">
        <v>165</v>
      </c>
      <c r="F2089" t="s">
        <v>165</v>
      </c>
      <c r="J2089">
        <v>0.0</v>
      </c>
      <c r="M2089" t="s">
        <v>165</v>
      </c>
      <c r="N2089" t="s">
        <v>165</v>
      </c>
      <c r="P2089" t="s">
        <v>165</v>
      </c>
      <c r="Q2089" t="s">
        <v>165</v>
      </c>
      <c r="U2089">
        <v>0.0</v>
      </c>
    </row>
    <row r="2090">
      <c r="B2090" t="s">
        <v>165</v>
      </c>
      <c r="C2090" t="s">
        <v>165</v>
      </c>
      <c r="E2090" t="s">
        <v>165</v>
      </c>
      <c r="F2090" t="s">
        <v>165</v>
      </c>
      <c r="J2090">
        <v>0.0</v>
      </c>
      <c r="M2090" t="s">
        <v>165</v>
      </c>
      <c r="N2090" t="s">
        <v>165</v>
      </c>
      <c r="P2090" t="s">
        <v>165</v>
      </c>
      <c r="Q2090" t="s">
        <v>165</v>
      </c>
      <c r="U2090">
        <v>0.0</v>
      </c>
    </row>
    <row r="2091">
      <c r="B2091" t="s">
        <v>165</v>
      </c>
      <c r="C2091" t="s">
        <v>165</v>
      </c>
      <c r="E2091" t="s">
        <v>165</v>
      </c>
      <c r="F2091" t="s">
        <v>165</v>
      </c>
      <c r="J2091">
        <v>0.0</v>
      </c>
      <c r="M2091" t="s">
        <v>165</v>
      </c>
      <c r="N2091" t="s">
        <v>165</v>
      </c>
      <c r="P2091" t="s">
        <v>165</v>
      </c>
      <c r="Q2091" t="s">
        <v>165</v>
      </c>
      <c r="U2091">
        <v>0.0</v>
      </c>
    </row>
    <row r="2092">
      <c r="B2092" t="s">
        <v>165</v>
      </c>
      <c r="C2092" t="s">
        <v>165</v>
      </c>
      <c r="E2092" t="s">
        <v>165</v>
      </c>
      <c r="F2092" t="s">
        <v>165</v>
      </c>
      <c r="J2092">
        <v>0.0</v>
      </c>
      <c r="M2092" t="s">
        <v>165</v>
      </c>
      <c r="N2092" t="s">
        <v>165</v>
      </c>
      <c r="P2092" t="s">
        <v>165</v>
      </c>
      <c r="Q2092" t="s">
        <v>165</v>
      </c>
      <c r="U2092">
        <v>0.0</v>
      </c>
    </row>
    <row r="2093">
      <c r="B2093" t="s">
        <v>165</v>
      </c>
      <c r="C2093" t="s">
        <v>165</v>
      </c>
      <c r="E2093" t="s">
        <v>165</v>
      </c>
      <c r="F2093" t="s">
        <v>165</v>
      </c>
      <c r="J2093">
        <v>0.0</v>
      </c>
      <c r="M2093" t="s">
        <v>165</v>
      </c>
      <c r="N2093" t="s">
        <v>165</v>
      </c>
      <c r="P2093" t="s">
        <v>165</v>
      </c>
      <c r="Q2093" t="s">
        <v>165</v>
      </c>
      <c r="U2093">
        <v>0.0</v>
      </c>
    </row>
    <row r="2094">
      <c r="B2094" t="s">
        <v>165</v>
      </c>
      <c r="C2094" t="s">
        <v>165</v>
      </c>
      <c r="E2094" t="s">
        <v>165</v>
      </c>
      <c r="F2094" t="s">
        <v>165</v>
      </c>
      <c r="J2094">
        <v>0.0</v>
      </c>
      <c r="M2094" t="s">
        <v>165</v>
      </c>
      <c r="N2094" t="s">
        <v>165</v>
      </c>
      <c r="P2094" t="s">
        <v>165</v>
      </c>
      <c r="Q2094" t="s">
        <v>165</v>
      </c>
      <c r="U2094">
        <v>0.0</v>
      </c>
    </row>
    <row r="2095">
      <c r="B2095" t="s">
        <v>165</v>
      </c>
      <c r="C2095" t="s">
        <v>165</v>
      </c>
      <c r="E2095" t="s">
        <v>165</v>
      </c>
      <c r="F2095" t="s">
        <v>165</v>
      </c>
      <c r="J2095">
        <v>0.0</v>
      </c>
      <c r="M2095" t="s">
        <v>165</v>
      </c>
      <c r="N2095" t="s">
        <v>165</v>
      </c>
      <c r="P2095" t="s">
        <v>165</v>
      </c>
      <c r="Q2095" t="s">
        <v>165</v>
      </c>
      <c r="U2095">
        <v>0.0</v>
      </c>
    </row>
    <row r="2096">
      <c r="B2096" t="s">
        <v>165</v>
      </c>
      <c r="C2096" t="s">
        <v>165</v>
      </c>
      <c r="E2096" t="s">
        <v>165</v>
      </c>
      <c r="F2096" t="s">
        <v>165</v>
      </c>
      <c r="J2096">
        <v>0.0</v>
      </c>
      <c r="M2096" t="s">
        <v>165</v>
      </c>
      <c r="N2096" t="s">
        <v>165</v>
      </c>
      <c r="P2096" t="s">
        <v>165</v>
      </c>
      <c r="Q2096" t="s">
        <v>165</v>
      </c>
      <c r="U2096">
        <v>0.0</v>
      </c>
    </row>
    <row r="2097">
      <c r="B2097" t="s">
        <v>165</v>
      </c>
      <c r="C2097" t="s">
        <v>165</v>
      </c>
      <c r="E2097" t="s">
        <v>165</v>
      </c>
      <c r="F2097" t="s">
        <v>165</v>
      </c>
      <c r="J2097">
        <v>0.0</v>
      </c>
      <c r="M2097" t="s">
        <v>165</v>
      </c>
      <c r="N2097" t="s">
        <v>165</v>
      </c>
      <c r="P2097" t="s">
        <v>165</v>
      </c>
      <c r="Q2097" t="s">
        <v>165</v>
      </c>
      <c r="U2097">
        <v>0.0</v>
      </c>
    </row>
    <row r="2098">
      <c r="B2098" t="s">
        <v>165</v>
      </c>
      <c r="C2098" t="s">
        <v>165</v>
      </c>
      <c r="E2098" t="s">
        <v>165</v>
      </c>
      <c r="F2098" t="s">
        <v>165</v>
      </c>
      <c r="J2098">
        <v>0.0</v>
      </c>
      <c r="M2098" t="s">
        <v>165</v>
      </c>
      <c r="N2098" t="s">
        <v>165</v>
      </c>
      <c r="P2098" t="s">
        <v>165</v>
      </c>
      <c r="Q2098" t="s">
        <v>165</v>
      </c>
      <c r="U2098">
        <v>0.0</v>
      </c>
    </row>
    <row r="2099">
      <c r="B2099" t="s">
        <v>165</v>
      </c>
      <c r="C2099" t="s">
        <v>165</v>
      </c>
      <c r="E2099" t="s">
        <v>165</v>
      </c>
      <c r="F2099" t="s">
        <v>165</v>
      </c>
      <c r="J2099">
        <v>0.0</v>
      </c>
      <c r="M2099" t="s">
        <v>165</v>
      </c>
      <c r="N2099" t="s">
        <v>165</v>
      </c>
      <c r="P2099" t="s">
        <v>165</v>
      </c>
      <c r="Q2099" t="s">
        <v>165</v>
      </c>
      <c r="U2099">
        <v>0.0</v>
      </c>
    </row>
    <row r="2100">
      <c r="B2100" t="s">
        <v>165</v>
      </c>
      <c r="C2100" t="s">
        <v>165</v>
      </c>
      <c r="E2100" t="s">
        <v>165</v>
      </c>
      <c r="F2100" t="s">
        <v>165</v>
      </c>
      <c r="J2100">
        <v>0.0</v>
      </c>
      <c r="M2100" t="s">
        <v>165</v>
      </c>
      <c r="N2100" t="s">
        <v>165</v>
      </c>
      <c r="P2100" t="s">
        <v>165</v>
      </c>
      <c r="Q2100" t="s">
        <v>165</v>
      </c>
      <c r="U2100">
        <v>0.0</v>
      </c>
    </row>
    <row r="2101">
      <c r="B2101" t="s">
        <v>165</v>
      </c>
      <c r="C2101" t="s">
        <v>165</v>
      </c>
      <c r="E2101" t="s">
        <v>165</v>
      </c>
      <c r="F2101" t="s">
        <v>165</v>
      </c>
      <c r="J2101">
        <v>0.0</v>
      </c>
      <c r="M2101" t="s">
        <v>165</v>
      </c>
      <c r="N2101" t="s">
        <v>165</v>
      </c>
      <c r="P2101" t="s">
        <v>165</v>
      </c>
      <c r="Q2101" t="s">
        <v>165</v>
      </c>
      <c r="U2101">
        <v>0.0</v>
      </c>
    </row>
    <row r="2102">
      <c r="B2102" t="s">
        <v>165</v>
      </c>
      <c r="C2102" t="s">
        <v>165</v>
      </c>
      <c r="E2102" t="s">
        <v>165</v>
      </c>
      <c r="F2102" t="s">
        <v>165</v>
      </c>
      <c r="J2102">
        <v>0.0</v>
      </c>
      <c r="M2102" t="s">
        <v>165</v>
      </c>
      <c r="N2102" t="s">
        <v>165</v>
      </c>
      <c r="P2102" t="s">
        <v>165</v>
      </c>
      <c r="Q2102" t="s">
        <v>165</v>
      </c>
      <c r="U2102">
        <v>0.0</v>
      </c>
    </row>
    <row r="2103">
      <c r="B2103" t="s">
        <v>165</v>
      </c>
      <c r="C2103" t="s">
        <v>165</v>
      </c>
      <c r="E2103" t="s">
        <v>165</v>
      </c>
      <c r="F2103" t="s">
        <v>165</v>
      </c>
      <c r="J2103">
        <v>0.0</v>
      </c>
      <c r="M2103" t="s">
        <v>165</v>
      </c>
      <c r="N2103" t="s">
        <v>165</v>
      </c>
      <c r="P2103" t="s">
        <v>165</v>
      </c>
      <c r="Q2103" t="s">
        <v>165</v>
      </c>
      <c r="U2103">
        <v>0.0</v>
      </c>
    </row>
    <row r="2104">
      <c r="B2104" t="s">
        <v>165</v>
      </c>
      <c r="C2104" t="s">
        <v>165</v>
      </c>
      <c r="E2104" t="s">
        <v>165</v>
      </c>
      <c r="F2104" t="s">
        <v>165</v>
      </c>
      <c r="J2104">
        <v>0.0</v>
      </c>
      <c r="M2104" t="s">
        <v>165</v>
      </c>
      <c r="N2104" t="s">
        <v>165</v>
      </c>
      <c r="P2104" t="s">
        <v>165</v>
      </c>
      <c r="Q2104" t="s">
        <v>165</v>
      </c>
      <c r="U2104">
        <v>0.0</v>
      </c>
    </row>
    <row r="2105">
      <c r="B2105" t="s">
        <v>165</v>
      </c>
      <c r="C2105" t="s">
        <v>165</v>
      </c>
      <c r="E2105" t="s">
        <v>165</v>
      </c>
      <c r="F2105" t="s">
        <v>165</v>
      </c>
      <c r="J2105">
        <v>0.0</v>
      </c>
      <c r="M2105" t="s">
        <v>165</v>
      </c>
      <c r="N2105" t="s">
        <v>165</v>
      </c>
      <c r="P2105" t="s">
        <v>165</v>
      </c>
      <c r="Q2105" t="s">
        <v>165</v>
      </c>
      <c r="U2105">
        <v>0.0</v>
      </c>
    </row>
    <row r="2106">
      <c r="B2106" t="s">
        <v>165</v>
      </c>
      <c r="C2106" t="s">
        <v>165</v>
      </c>
      <c r="E2106" t="s">
        <v>165</v>
      </c>
      <c r="F2106" t="s">
        <v>165</v>
      </c>
      <c r="J2106">
        <v>0.0</v>
      </c>
      <c r="M2106" t="s">
        <v>165</v>
      </c>
      <c r="N2106" t="s">
        <v>165</v>
      </c>
      <c r="P2106" t="s">
        <v>165</v>
      </c>
      <c r="Q2106" t="s">
        <v>165</v>
      </c>
      <c r="U2106">
        <v>0.0</v>
      </c>
    </row>
    <row r="2107">
      <c r="B2107" t="s">
        <v>165</v>
      </c>
      <c r="C2107" t="s">
        <v>165</v>
      </c>
      <c r="E2107" t="s">
        <v>165</v>
      </c>
      <c r="F2107" t="s">
        <v>165</v>
      </c>
      <c r="J2107">
        <v>0.0</v>
      </c>
      <c r="M2107" t="s">
        <v>165</v>
      </c>
      <c r="N2107" t="s">
        <v>165</v>
      </c>
      <c r="P2107" t="s">
        <v>165</v>
      </c>
      <c r="Q2107" t="s">
        <v>165</v>
      </c>
      <c r="U2107">
        <v>0.0</v>
      </c>
    </row>
    <row r="2108">
      <c r="B2108" t="s">
        <v>165</v>
      </c>
      <c r="C2108" t="s">
        <v>165</v>
      </c>
      <c r="E2108" t="s">
        <v>165</v>
      </c>
      <c r="F2108" t="s">
        <v>165</v>
      </c>
      <c r="J2108">
        <v>0.0</v>
      </c>
      <c r="M2108" t="s">
        <v>165</v>
      </c>
      <c r="N2108" t="s">
        <v>165</v>
      </c>
      <c r="P2108" t="s">
        <v>165</v>
      </c>
      <c r="Q2108" t="s">
        <v>165</v>
      </c>
      <c r="U2108">
        <v>0.0</v>
      </c>
    </row>
    <row r="2109">
      <c r="B2109" t="s">
        <v>165</v>
      </c>
      <c r="C2109" t="s">
        <v>165</v>
      </c>
      <c r="E2109" t="s">
        <v>165</v>
      </c>
      <c r="F2109" t="s">
        <v>165</v>
      </c>
      <c r="J2109">
        <v>0.0</v>
      </c>
      <c r="M2109" t="s">
        <v>165</v>
      </c>
      <c r="N2109" t="s">
        <v>165</v>
      </c>
      <c r="P2109" t="s">
        <v>165</v>
      </c>
      <c r="Q2109" t="s">
        <v>165</v>
      </c>
      <c r="U2109">
        <v>0.0</v>
      </c>
    </row>
    <row r="2110">
      <c r="B2110" t="s">
        <v>165</v>
      </c>
      <c r="C2110" t="s">
        <v>165</v>
      </c>
      <c r="E2110" t="s">
        <v>165</v>
      </c>
      <c r="F2110" t="s">
        <v>165</v>
      </c>
      <c r="J2110">
        <v>0.0</v>
      </c>
      <c r="M2110" t="s">
        <v>165</v>
      </c>
      <c r="N2110" t="s">
        <v>165</v>
      </c>
      <c r="P2110" t="s">
        <v>165</v>
      </c>
      <c r="Q2110" t="s">
        <v>165</v>
      </c>
      <c r="U2110">
        <v>0.0</v>
      </c>
    </row>
    <row r="2111">
      <c r="B2111" t="s">
        <v>165</v>
      </c>
      <c r="C2111" t="s">
        <v>165</v>
      </c>
      <c r="E2111" t="s">
        <v>165</v>
      </c>
      <c r="F2111" t="s">
        <v>165</v>
      </c>
      <c r="J2111">
        <v>0.0</v>
      </c>
      <c r="M2111" t="s">
        <v>165</v>
      </c>
      <c r="N2111" t="s">
        <v>165</v>
      </c>
      <c r="P2111" t="s">
        <v>165</v>
      </c>
      <c r="Q2111" t="s">
        <v>165</v>
      </c>
      <c r="U2111">
        <v>0.0</v>
      </c>
    </row>
    <row r="2112">
      <c r="B2112" t="s">
        <v>165</v>
      </c>
      <c r="C2112" t="s">
        <v>165</v>
      </c>
      <c r="E2112" t="s">
        <v>165</v>
      </c>
      <c r="F2112" t="s">
        <v>165</v>
      </c>
      <c r="J2112">
        <v>0.0</v>
      </c>
      <c r="M2112" t="s">
        <v>165</v>
      </c>
      <c r="N2112" t="s">
        <v>165</v>
      </c>
      <c r="P2112" t="s">
        <v>165</v>
      </c>
      <c r="Q2112" t="s">
        <v>165</v>
      </c>
      <c r="U2112">
        <v>0.0</v>
      </c>
    </row>
    <row r="2113">
      <c r="B2113" t="s">
        <v>165</v>
      </c>
      <c r="C2113" t="s">
        <v>165</v>
      </c>
      <c r="E2113" t="s">
        <v>165</v>
      </c>
      <c r="F2113" t="s">
        <v>165</v>
      </c>
      <c r="J2113">
        <v>0.0</v>
      </c>
      <c r="M2113" t="s">
        <v>165</v>
      </c>
      <c r="N2113" t="s">
        <v>165</v>
      </c>
      <c r="P2113" t="s">
        <v>165</v>
      </c>
      <c r="Q2113" t="s">
        <v>165</v>
      </c>
      <c r="U2113">
        <v>0.0</v>
      </c>
    </row>
    <row r="2114">
      <c r="B2114" t="s">
        <v>165</v>
      </c>
      <c r="C2114" t="s">
        <v>165</v>
      </c>
      <c r="E2114" t="s">
        <v>165</v>
      </c>
      <c r="F2114" t="s">
        <v>165</v>
      </c>
      <c r="J2114">
        <v>0.0</v>
      </c>
      <c r="M2114" t="s">
        <v>165</v>
      </c>
      <c r="N2114" t="s">
        <v>165</v>
      </c>
      <c r="P2114" t="s">
        <v>165</v>
      </c>
      <c r="Q2114" t="s">
        <v>165</v>
      </c>
      <c r="U2114">
        <v>0.0</v>
      </c>
    </row>
    <row r="2115">
      <c r="B2115" t="s">
        <v>165</v>
      </c>
      <c r="C2115" t="s">
        <v>165</v>
      </c>
      <c r="E2115" t="s">
        <v>165</v>
      </c>
      <c r="F2115" t="s">
        <v>165</v>
      </c>
      <c r="J2115">
        <v>0.0</v>
      </c>
      <c r="M2115" t="s">
        <v>165</v>
      </c>
      <c r="N2115" t="s">
        <v>165</v>
      </c>
      <c r="P2115" t="s">
        <v>165</v>
      </c>
      <c r="Q2115" t="s">
        <v>165</v>
      </c>
      <c r="U2115">
        <v>0.0</v>
      </c>
    </row>
    <row r="2116">
      <c r="B2116" t="s">
        <v>165</v>
      </c>
      <c r="C2116" t="s">
        <v>165</v>
      </c>
      <c r="E2116" t="s">
        <v>165</v>
      </c>
      <c r="F2116" t="s">
        <v>165</v>
      </c>
      <c r="J2116">
        <v>0.0</v>
      </c>
      <c r="M2116" t="s">
        <v>165</v>
      </c>
      <c r="N2116" t="s">
        <v>165</v>
      </c>
      <c r="P2116" t="s">
        <v>165</v>
      </c>
      <c r="Q2116" t="s">
        <v>165</v>
      </c>
      <c r="U2116">
        <v>0.0</v>
      </c>
    </row>
    <row r="2117">
      <c r="B2117" t="s">
        <v>165</v>
      </c>
      <c r="C2117" t="s">
        <v>165</v>
      </c>
      <c r="E2117" t="s">
        <v>165</v>
      </c>
      <c r="F2117" t="s">
        <v>165</v>
      </c>
      <c r="J2117">
        <v>0.0</v>
      </c>
      <c r="M2117" t="s">
        <v>165</v>
      </c>
      <c r="N2117" t="s">
        <v>165</v>
      </c>
      <c r="P2117" t="s">
        <v>165</v>
      </c>
      <c r="Q2117" t="s">
        <v>165</v>
      </c>
      <c r="U2117">
        <v>0.0</v>
      </c>
    </row>
    <row r="2118">
      <c r="B2118" t="s">
        <v>165</v>
      </c>
      <c r="C2118" t="s">
        <v>165</v>
      </c>
      <c r="E2118" t="s">
        <v>165</v>
      </c>
      <c r="F2118" t="s">
        <v>165</v>
      </c>
      <c r="J2118">
        <v>0.0</v>
      </c>
      <c r="M2118" t="s">
        <v>165</v>
      </c>
      <c r="N2118" t="s">
        <v>165</v>
      </c>
      <c r="P2118" t="s">
        <v>165</v>
      </c>
      <c r="Q2118" t="s">
        <v>165</v>
      </c>
      <c r="U2118">
        <v>0.0</v>
      </c>
    </row>
    <row r="2119">
      <c r="B2119" t="s">
        <v>165</v>
      </c>
      <c r="C2119" t="s">
        <v>165</v>
      </c>
      <c r="E2119" t="s">
        <v>165</v>
      </c>
      <c r="F2119" t="s">
        <v>165</v>
      </c>
      <c r="J2119">
        <v>0.0</v>
      </c>
      <c r="M2119" t="s">
        <v>165</v>
      </c>
      <c r="N2119" t="s">
        <v>165</v>
      </c>
      <c r="P2119" t="s">
        <v>165</v>
      </c>
      <c r="Q2119" t="s">
        <v>165</v>
      </c>
      <c r="U2119">
        <v>0.0</v>
      </c>
    </row>
    <row r="2120">
      <c r="B2120" t="s">
        <v>165</v>
      </c>
      <c r="C2120" t="s">
        <v>165</v>
      </c>
      <c r="E2120" t="s">
        <v>165</v>
      </c>
      <c r="F2120" t="s">
        <v>165</v>
      </c>
      <c r="J2120">
        <v>0.0</v>
      </c>
      <c r="M2120" t="s">
        <v>165</v>
      </c>
      <c r="N2120" t="s">
        <v>165</v>
      </c>
      <c r="P2120" t="s">
        <v>165</v>
      </c>
      <c r="Q2120" t="s">
        <v>165</v>
      </c>
      <c r="U2120">
        <v>0.0</v>
      </c>
    </row>
    <row r="2121">
      <c r="B2121" t="s">
        <v>165</v>
      </c>
      <c r="C2121" t="s">
        <v>165</v>
      </c>
      <c r="E2121" t="s">
        <v>165</v>
      </c>
      <c r="F2121" t="s">
        <v>165</v>
      </c>
      <c r="J2121">
        <v>0.0</v>
      </c>
      <c r="M2121" t="s">
        <v>165</v>
      </c>
      <c r="N2121" t="s">
        <v>165</v>
      </c>
      <c r="P2121" t="s">
        <v>165</v>
      </c>
      <c r="Q2121" t="s">
        <v>165</v>
      </c>
      <c r="U2121">
        <v>0.0</v>
      </c>
    </row>
    <row r="2122">
      <c r="B2122" t="s">
        <v>165</v>
      </c>
      <c r="C2122" t="s">
        <v>165</v>
      </c>
      <c r="E2122" t="s">
        <v>165</v>
      </c>
      <c r="F2122" t="s">
        <v>165</v>
      </c>
      <c r="J2122">
        <v>0.0</v>
      </c>
      <c r="M2122" t="s">
        <v>165</v>
      </c>
      <c r="N2122" t="s">
        <v>165</v>
      </c>
      <c r="P2122" t="s">
        <v>165</v>
      </c>
      <c r="Q2122" t="s">
        <v>165</v>
      </c>
      <c r="U2122">
        <v>0.0</v>
      </c>
    </row>
    <row r="2123">
      <c r="B2123" t="s">
        <v>165</v>
      </c>
      <c r="C2123" t="s">
        <v>165</v>
      </c>
      <c r="E2123" t="s">
        <v>165</v>
      </c>
      <c r="F2123" t="s">
        <v>165</v>
      </c>
      <c r="J2123">
        <v>0.0</v>
      </c>
      <c r="M2123" t="s">
        <v>165</v>
      </c>
      <c r="N2123" t="s">
        <v>165</v>
      </c>
      <c r="P2123" t="s">
        <v>165</v>
      </c>
      <c r="Q2123" t="s">
        <v>165</v>
      </c>
      <c r="U2123">
        <v>0.0</v>
      </c>
    </row>
    <row r="2124">
      <c r="B2124" t="s">
        <v>165</v>
      </c>
      <c r="C2124" t="s">
        <v>165</v>
      </c>
      <c r="E2124" t="s">
        <v>165</v>
      </c>
      <c r="F2124" t="s">
        <v>165</v>
      </c>
      <c r="J2124">
        <v>0.0</v>
      </c>
      <c r="M2124" t="s">
        <v>165</v>
      </c>
      <c r="N2124" t="s">
        <v>165</v>
      </c>
      <c r="P2124" t="s">
        <v>165</v>
      </c>
      <c r="Q2124" t="s">
        <v>165</v>
      </c>
      <c r="U2124">
        <v>0.0</v>
      </c>
    </row>
    <row r="2125">
      <c r="B2125" t="s">
        <v>165</v>
      </c>
      <c r="C2125" t="s">
        <v>165</v>
      </c>
      <c r="E2125" t="s">
        <v>165</v>
      </c>
      <c r="F2125" t="s">
        <v>165</v>
      </c>
      <c r="J2125">
        <v>0.0</v>
      </c>
      <c r="M2125" t="s">
        <v>165</v>
      </c>
      <c r="N2125" t="s">
        <v>165</v>
      </c>
      <c r="P2125" t="s">
        <v>165</v>
      </c>
      <c r="Q2125" t="s">
        <v>165</v>
      </c>
      <c r="U2125">
        <v>0.0</v>
      </c>
    </row>
    <row r="2126">
      <c r="B2126" t="s">
        <v>165</v>
      </c>
      <c r="C2126" t="s">
        <v>165</v>
      </c>
      <c r="E2126" t="s">
        <v>165</v>
      </c>
      <c r="F2126" t="s">
        <v>165</v>
      </c>
      <c r="J2126">
        <v>0.0</v>
      </c>
      <c r="M2126" t="s">
        <v>165</v>
      </c>
      <c r="N2126" t="s">
        <v>165</v>
      </c>
      <c r="P2126" t="s">
        <v>165</v>
      </c>
      <c r="Q2126" t="s">
        <v>165</v>
      </c>
      <c r="U2126">
        <v>0.0</v>
      </c>
    </row>
    <row r="2127">
      <c r="B2127" t="s">
        <v>165</v>
      </c>
      <c r="C2127" t="s">
        <v>165</v>
      </c>
      <c r="E2127" t="s">
        <v>165</v>
      </c>
      <c r="F2127" t="s">
        <v>165</v>
      </c>
      <c r="J2127">
        <v>0.0</v>
      </c>
      <c r="M2127" t="s">
        <v>165</v>
      </c>
      <c r="N2127" t="s">
        <v>165</v>
      </c>
      <c r="P2127" t="s">
        <v>165</v>
      </c>
      <c r="Q2127" t="s">
        <v>165</v>
      </c>
      <c r="U2127">
        <v>0.0</v>
      </c>
    </row>
    <row r="2128">
      <c r="B2128" t="s">
        <v>165</v>
      </c>
      <c r="C2128" t="s">
        <v>165</v>
      </c>
      <c r="E2128" t="s">
        <v>165</v>
      </c>
      <c r="F2128" t="s">
        <v>165</v>
      </c>
      <c r="J2128">
        <v>0.0</v>
      </c>
      <c r="M2128" t="s">
        <v>165</v>
      </c>
      <c r="N2128" t="s">
        <v>165</v>
      </c>
      <c r="P2128" t="s">
        <v>165</v>
      </c>
      <c r="Q2128" t="s">
        <v>165</v>
      </c>
      <c r="U2128">
        <v>0.0</v>
      </c>
    </row>
    <row r="2129">
      <c r="B2129" t="s">
        <v>165</v>
      </c>
      <c r="C2129" t="s">
        <v>165</v>
      </c>
      <c r="E2129" t="s">
        <v>165</v>
      </c>
      <c r="F2129" t="s">
        <v>165</v>
      </c>
      <c r="J2129">
        <v>0.0</v>
      </c>
      <c r="M2129" t="s">
        <v>165</v>
      </c>
      <c r="N2129" t="s">
        <v>165</v>
      </c>
      <c r="P2129" t="s">
        <v>165</v>
      </c>
      <c r="Q2129" t="s">
        <v>165</v>
      </c>
      <c r="U2129">
        <v>0.0</v>
      </c>
    </row>
    <row r="2130">
      <c r="B2130" t="s">
        <v>165</v>
      </c>
      <c r="C2130" t="s">
        <v>165</v>
      </c>
      <c r="E2130" t="s">
        <v>165</v>
      </c>
      <c r="F2130" t="s">
        <v>165</v>
      </c>
      <c r="J2130">
        <v>0.0</v>
      </c>
      <c r="M2130" t="s">
        <v>165</v>
      </c>
      <c r="N2130" t="s">
        <v>165</v>
      </c>
      <c r="P2130" t="s">
        <v>165</v>
      </c>
      <c r="Q2130" t="s">
        <v>165</v>
      </c>
      <c r="U2130">
        <v>0.0</v>
      </c>
    </row>
    <row r="2131">
      <c r="B2131" t="s">
        <v>165</v>
      </c>
      <c r="C2131" t="s">
        <v>165</v>
      </c>
      <c r="E2131" t="s">
        <v>165</v>
      </c>
      <c r="F2131" t="s">
        <v>165</v>
      </c>
      <c r="J2131">
        <v>0.0</v>
      </c>
      <c r="M2131" t="s">
        <v>165</v>
      </c>
      <c r="N2131" t="s">
        <v>165</v>
      </c>
      <c r="P2131" t="s">
        <v>165</v>
      </c>
      <c r="Q2131" t="s">
        <v>165</v>
      </c>
      <c r="U2131">
        <v>0.0</v>
      </c>
    </row>
    <row r="2132">
      <c r="B2132" t="s">
        <v>165</v>
      </c>
      <c r="C2132" t="s">
        <v>165</v>
      </c>
      <c r="E2132" t="s">
        <v>165</v>
      </c>
      <c r="F2132" t="s">
        <v>165</v>
      </c>
      <c r="J2132">
        <v>0.0</v>
      </c>
      <c r="M2132" t="s">
        <v>165</v>
      </c>
      <c r="N2132" t="s">
        <v>165</v>
      </c>
      <c r="P2132" t="s">
        <v>165</v>
      </c>
      <c r="Q2132" t="s">
        <v>165</v>
      </c>
      <c r="U2132">
        <v>0.0</v>
      </c>
    </row>
    <row r="2133">
      <c r="B2133" t="s">
        <v>165</v>
      </c>
      <c r="C2133" t="s">
        <v>165</v>
      </c>
      <c r="E2133" t="s">
        <v>165</v>
      </c>
      <c r="F2133" t="s">
        <v>165</v>
      </c>
      <c r="J2133">
        <v>0.0</v>
      </c>
      <c r="M2133" t="s">
        <v>165</v>
      </c>
      <c r="N2133" t="s">
        <v>165</v>
      </c>
      <c r="P2133" t="s">
        <v>165</v>
      </c>
      <c r="Q2133" t="s">
        <v>165</v>
      </c>
      <c r="U2133">
        <v>0.0</v>
      </c>
    </row>
    <row r="2134">
      <c r="B2134" t="s">
        <v>165</v>
      </c>
      <c r="C2134" t="s">
        <v>165</v>
      </c>
      <c r="E2134" t="s">
        <v>165</v>
      </c>
      <c r="F2134" t="s">
        <v>165</v>
      </c>
      <c r="J2134">
        <v>0.0</v>
      </c>
      <c r="M2134" t="s">
        <v>165</v>
      </c>
      <c r="N2134" t="s">
        <v>165</v>
      </c>
      <c r="P2134" t="s">
        <v>165</v>
      </c>
      <c r="Q2134" t="s">
        <v>165</v>
      </c>
      <c r="U2134">
        <v>0.0</v>
      </c>
    </row>
    <row r="2135">
      <c r="B2135" t="s">
        <v>165</v>
      </c>
      <c r="C2135" t="s">
        <v>165</v>
      </c>
      <c r="E2135" t="s">
        <v>165</v>
      </c>
      <c r="F2135" t="s">
        <v>165</v>
      </c>
      <c r="J2135">
        <v>0.0</v>
      </c>
      <c r="M2135" t="s">
        <v>165</v>
      </c>
      <c r="N2135" t="s">
        <v>165</v>
      </c>
      <c r="P2135" t="s">
        <v>165</v>
      </c>
      <c r="Q2135" t="s">
        <v>165</v>
      </c>
      <c r="U2135">
        <v>0.0</v>
      </c>
    </row>
    <row r="2136">
      <c r="B2136" t="s">
        <v>165</v>
      </c>
      <c r="C2136" t="s">
        <v>165</v>
      </c>
      <c r="E2136" t="s">
        <v>165</v>
      </c>
      <c r="F2136" t="s">
        <v>165</v>
      </c>
      <c r="J2136">
        <v>0.0</v>
      </c>
      <c r="M2136" t="s">
        <v>165</v>
      </c>
      <c r="N2136" t="s">
        <v>165</v>
      </c>
      <c r="P2136" t="s">
        <v>165</v>
      </c>
      <c r="Q2136" t="s">
        <v>165</v>
      </c>
      <c r="U2136">
        <v>0.0</v>
      </c>
    </row>
    <row r="2137">
      <c r="B2137" t="s">
        <v>165</v>
      </c>
      <c r="C2137" t="s">
        <v>165</v>
      </c>
      <c r="E2137" t="s">
        <v>165</v>
      </c>
      <c r="F2137" t="s">
        <v>165</v>
      </c>
      <c r="J2137">
        <v>0.0</v>
      </c>
      <c r="M2137" t="s">
        <v>165</v>
      </c>
      <c r="N2137" t="s">
        <v>165</v>
      </c>
      <c r="P2137" t="s">
        <v>165</v>
      </c>
      <c r="Q2137" t="s">
        <v>165</v>
      </c>
      <c r="U2137">
        <v>0.0</v>
      </c>
    </row>
    <row r="2138">
      <c r="B2138" t="s">
        <v>165</v>
      </c>
      <c r="C2138" t="s">
        <v>165</v>
      </c>
      <c r="E2138" t="s">
        <v>165</v>
      </c>
      <c r="F2138" t="s">
        <v>165</v>
      </c>
      <c r="J2138">
        <v>0.0</v>
      </c>
      <c r="M2138" t="s">
        <v>165</v>
      </c>
      <c r="N2138" t="s">
        <v>165</v>
      </c>
      <c r="P2138" t="s">
        <v>165</v>
      </c>
      <c r="Q2138" t="s">
        <v>165</v>
      </c>
      <c r="U2138">
        <v>0.0</v>
      </c>
    </row>
    <row r="2139">
      <c r="B2139" t="s">
        <v>165</v>
      </c>
      <c r="C2139" t="s">
        <v>165</v>
      </c>
      <c r="E2139" t="s">
        <v>165</v>
      </c>
      <c r="F2139" t="s">
        <v>165</v>
      </c>
      <c r="J2139">
        <v>0.0</v>
      </c>
      <c r="M2139" t="s">
        <v>165</v>
      </c>
      <c r="N2139" t="s">
        <v>165</v>
      </c>
      <c r="P2139" t="s">
        <v>165</v>
      </c>
      <c r="Q2139" t="s">
        <v>165</v>
      </c>
      <c r="U2139">
        <v>0.0</v>
      </c>
    </row>
    <row r="2140">
      <c r="B2140" t="s">
        <v>165</v>
      </c>
      <c r="C2140" t="s">
        <v>165</v>
      </c>
      <c r="E2140" t="s">
        <v>165</v>
      </c>
      <c r="F2140" t="s">
        <v>165</v>
      </c>
      <c r="J2140">
        <v>0.0</v>
      </c>
      <c r="M2140" t="s">
        <v>165</v>
      </c>
      <c r="N2140" t="s">
        <v>165</v>
      </c>
      <c r="P2140" t="s">
        <v>165</v>
      </c>
      <c r="Q2140" t="s">
        <v>165</v>
      </c>
      <c r="U2140">
        <v>0.0</v>
      </c>
    </row>
    <row r="2141">
      <c r="B2141" t="s">
        <v>165</v>
      </c>
      <c r="C2141" t="s">
        <v>165</v>
      </c>
      <c r="E2141" t="s">
        <v>165</v>
      </c>
      <c r="F2141" t="s">
        <v>165</v>
      </c>
      <c r="J2141">
        <v>0.0</v>
      </c>
      <c r="M2141" t="s">
        <v>165</v>
      </c>
      <c r="N2141" t="s">
        <v>165</v>
      </c>
      <c r="P2141" t="s">
        <v>165</v>
      </c>
      <c r="Q2141" t="s">
        <v>165</v>
      </c>
      <c r="U2141">
        <v>0.0</v>
      </c>
    </row>
    <row r="2142">
      <c r="B2142" t="s">
        <v>165</v>
      </c>
      <c r="C2142" t="s">
        <v>165</v>
      </c>
      <c r="E2142" t="s">
        <v>165</v>
      </c>
      <c r="F2142" t="s">
        <v>165</v>
      </c>
      <c r="J2142">
        <v>0.0</v>
      </c>
      <c r="M2142" t="s">
        <v>165</v>
      </c>
      <c r="N2142" t="s">
        <v>165</v>
      </c>
      <c r="P2142" t="s">
        <v>165</v>
      </c>
      <c r="Q2142" t="s">
        <v>165</v>
      </c>
      <c r="U2142">
        <v>0.0</v>
      </c>
    </row>
    <row r="2143">
      <c r="B2143" t="s">
        <v>165</v>
      </c>
      <c r="C2143" t="s">
        <v>165</v>
      </c>
      <c r="E2143" t="s">
        <v>165</v>
      </c>
      <c r="F2143" t="s">
        <v>165</v>
      </c>
      <c r="J2143">
        <v>0.0</v>
      </c>
      <c r="M2143" t="s">
        <v>165</v>
      </c>
      <c r="N2143" t="s">
        <v>165</v>
      </c>
      <c r="P2143" t="s">
        <v>165</v>
      </c>
      <c r="Q2143" t="s">
        <v>165</v>
      </c>
      <c r="U2143">
        <v>0.0</v>
      </c>
    </row>
    <row r="2144">
      <c r="B2144" t="s">
        <v>165</v>
      </c>
      <c r="C2144" t="s">
        <v>165</v>
      </c>
      <c r="E2144" t="s">
        <v>165</v>
      </c>
      <c r="F2144" t="s">
        <v>165</v>
      </c>
      <c r="J2144">
        <v>0.0</v>
      </c>
      <c r="M2144" t="s">
        <v>165</v>
      </c>
      <c r="N2144" t="s">
        <v>165</v>
      </c>
      <c r="P2144" t="s">
        <v>165</v>
      </c>
      <c r="Q2144" t="s">
        <v>165</v>
      </c>
      <c r="U2144">
        <v>0.0</v>
      </c>
    </row>
    <row r="2145">
      <c r="B2145" t="s">
        <v>165</v>
      </c>
      <c r="C2145" t="s">
        <v>165</v>
      </c>
      <c r="E2145" t="s">
        <v>165</v>
      </c>
      <c r="F2145" t="s">
        <v>165</v>
      </c>
      <c r="J2145">
        <v>0.0</v>
      </c>
      <c r="M2145" t="s">
        <v>165</v>
      </c>
      <c r="N2145" t="s">
        <v>165</v>
      </c>
      <c r="P2145" t="s">
        <v>165</v>
      </c>
      <c r="Q2145" t="s">
        <v>165</v>
      </c>
      <c r="U2145">
        <v>0.0</v>
      </c>
    </row>
    <row r="2146">
      <c r="B2146" t="s">
        <v>165</v>
      </c>
      <c r="C2146" t="s">
        <v>165</v>
      </c>
      <c r="E2146" t="s">
        <v>165</v>
      </c>
      <c r="F2146" t="s">
        <v>165</v>
      </c>
      <c r="J2146">
        <v>0.0</v>
      </c>
      <c r="M2146" t="s">
        <v>165</v>
      </c>
      <c r="N2146" t="s">
        <v>165</v>
      </c>
      <c r="P2146" t="s">
        <v>165</v>
      </c>
      <c r="Q2146" t="s">
        <v>165</v>
      </c>
      <c r="U2146">
        <v>0.0</v>
      </c>
    </row>
    <row r="2147">
      <c r="B2147" t="s">
        <v>165</v>
      </c>
      <c r="C2147" t="s">
        <v>165</v>
      </c>
      <c r="E2147" t="s">
        <v>165</v>
      </c>
      <c r="F2147" t="s">
        <v>165</v>
      </c>
      <c r="J2147">
        <v>0.0</v>
      </c>
      <c r="M2147" t="s">
        <v>165</v>
      </c>
      <c r="N2147" t="s">
        <v>165</v>
      </c>
      <c r="P2147" t="s">
        <v>165</v>
      </c>
      <c r="Q2147" t="s">
        <v>165</v>
      </c>
      <c r="U2147">
        <v>0.0</v>
      </c>
    </row>
    <row r="2148">
      <c r="B2148" t="s">
        <v>165</v>
      </c>
      <c r="C2148" t="s">
        <v>165</v>
      </c>
      <c r="E2148" t="s">
        <v>165</v>
      </c>
      <c r="F2148" t="s">
        <v>165</v>
      </c>
      <c r="J2148">
        <v>0.0</v>
      </c>
      <c r="M2148" t="s">
        <v>165</v>
      </c>
      <c r="N2148" t="s">
        <v>165</v>
      </c>
      <c r="P2148" t="s">
        <v>165</v>
      </c>
      <c r="Q2148" t="s">
        <v>165</v>
      </c>
      <c r="U2148">
        <v>0.0</v>
      </c>
    </row>
    <row r="2149">
      <c r="B2149" t="s">
        <v>165</v>
      </c>
      <c r="C2149" t="s">
        <v>165</v>
      </c>
      <c r="E2149" t="s">
        <v>165</v>
      </c>
      <c r="F2149" t="s">
        <v>165</v>
      </c>
      <c r="J2149">
        <v>0.0</v>
      </c>
      <c r="M2149" t="s">
        <v>165</v>
      </c>
      <c r="N2149" t="s">
        <v>165</v>
      </c>
      <c r="P2149" t="s">
        <v>165</v>
      </c>
      <c r="Q2149" t="s">
        <v>165</v>
      </c>
      <c r="U2149">
        <v>0.0</v>
      </c>
    </row>
    <row r="2150">
      <c r="B2150" t="s">
        <v>165</v>
      </c>
      <c r="C2150" t="s">
        <v>165</v>
      </c>
      <c r="E2150" t="s">
        <v>165</v>
      </c>
      <c r="F2150" t="s">
        <v>165</v>
      </c>
      <c r="J2150">
        <v>0.0</v>
      </c>
      <c r="M2150" t="s">
        <v>165</v>
      </c>
      <c r="N2150" t="s">
        <v>165</v>
      </c>
      <c r="P2150" t="s">
        <v>165</v>
      </c>
      <c r="Q2150" t="s">
        <v>165</v>
      </c>
      <c r="U2150">
        <v>0.0</v>
      </c>
    </row>
    <row r="2151">
      <c r="B2151" t="s">
        <v>165</v>
      </c>
      <c r="C2151" t="s">
        <v>165</v>
      </c>
      <c r="E2151" t="s">
        <v>165</v>
      </c>
      <c r="F2151" t="s">
        <v>165</v>
      </c>
      <c r="J2151">
        <v>0.0</v>
      </c>
      <c r="M2151" t="s">
        <v>165</v>
      </c>
      <c r="N2151" t="s">
        <v>165</v>
      </c>
      <c r="P2151" t="s">
        <v>165</v>
      </c>
      <c r="Q2151" t="s">
        <v>165</v>
      </c>
      <c r="U2151">
        <v>0.0</v>
      </c>
    </row>
    <row r="2152">
      <c r="B2152" t="s">
        <v>165</v>
      </c>
      <c r="C2152" t="s">
        <v>165</v>
      </c>
      <c r="E2152" t="s">
        <v>165</v>
      </c>
      <c r="F2152" t="s">
        <v>165</v>
      </c>
      <c r="J2152">
        <v>0.0</v>
      </c>
      <c r="M2152" t="s">
        <v>165</v>
      </c>
      <c r="N2152" t="s">
        <v>165</v>
      </c>
      <c r="P2152" t="s">
        <v>165</v>
      </c>
      <c r="Q2152" t="s">
        <v>165</v>
      </c>
      <c r="U2152">
        <v>0.0</v>
      </c>
    </row>
    <row r="2153">
      <c r="B2153" t="s">
        <v>165</v>
      </c>
      <c r="C2153" t="s">
        <v>165</v>
      </c>
      <c r="E2153" t="s">
        <v>165</v>
      </c>
      <c r="F2153" t="s">
        <v>165</v>
      </c>
      <c r="J2153">
        <v>0.0</v>
      </c>
      <c r="M2153" t="s">
        <v>165</v>
      </c>
      <c r="N2153" t="s">
        <v>165</v>
      </c>
      <c r="P2153" t="s">
        <v>165</v>
      </c>
      <c r="Q2153" t="s">
        <v>165</v>
      </c>
      <c r="U2153">
        <v>0.0</v>
      </c>
    </row>
    <row r="2154">
      <c r="B2154" t="s">
        <v>165</v>
      </c>
      <c r="C2154" t="s">
        <v>165</v>
      </c>
      <c r="E2154" t="s">
        <v>165</v>
      </c>
      <c r="F2154" t="s">
        <v>165</v>
      </c>
      <c r="J2154">
        <v>0.0</v>
      </c>
      <c r="M2154" t="s">
        <v>165</v>
      </c>
      <c r="N2154" t="s">
        <v>165</v>
      </c>
      <c r="P2154" t="s">
        <v>165</v>
      </c>
      <c r="Q2154" t="s">
        <v>165</v>
      </c>
      <c r="U2154">
        <v>0.0</v>
      </c>
    </row>
    <row r="2155">
      <c r="B2155" t="s">
        <v>165</v>
      </c>
      <c r="C2155" t="s">
        <v>165</v>
      </c>
      <c r="E2155" t="s">
        <v>165</v>
      </c>
      <c r="F2155" t="s">
        <v>165</v>
      </c>
      <c r="J2155">
        <v>0.0</v>
      </c>
      <c r="M2155" t="s">
        <v>165</v>
      </c>
      <c r="N2155" t="s">
        <v>165</v>
      </c>
      <c r="P2155" t="s">
        <v>165</v>
      </c>
      <c r="Q2155" t="s">
        <v>165</v>
      </c>
      <c r="U2155">
        <v>0.0</v>
      </c>
    </row>
    <row r="2156">
      <c r="B2156" t="s">
        <v>165</v>
      </c>
      <c r="C2156" t="s">
        <v>165</v>
      </c>
      <c r="E2156" t="s">
        <v>165</v>
      </c>
      <c r="F2156" t="s">
        <v>165</v>
      </c>
      <c r="J2156">
        <v>0.0</v>
      </c>
      <c r="M2156" t="s">
        <v>165</v>
      </c>
      <c r="N2156" t="s">
        <v>165</v>
      </c>
      <c r="P2156" t="s">
        <v>165</v>
      </c>
      <c r="Q2156" t="s">
        <v>165</v>
      </c>
      <c r="U2156">
        <v>0.0</v>
      </c>
    </row>
    <row r="2157">
      <c r="B2157" t="s">
        <v>165</v>
      </c>
      <c r="C2157" t="s">
        <v>165</v>
      </c>
      <c r="E2157" t="s">
        <v>165</v>
      </c>
      <c r="F2157" t="s">
        <v>165</v>
      </c>
      <c r="J2157">
        <v>0.0</v>
      </c>
      <c r="M2157" t="s">
        <v>165</v>
      </c>
      <c r="N2157" t="s">
        <v>165</v>
      </c>
      <c r="P2157" t="s">
        <v>165</v>
      </c>
      <c r="Q2157" t="s">
        <v>165</v>
      </c>
      <c r="U2157">
        <v>0.0</v>
      </c>
    </row>
    <row r="2158">
      <c r="B2158" t="s">
        <v>165</v>
      </c>
      <c r="C2158" t="s">
        <v>165</v>
      </c>
      <c r="E2158" t="s">
        <v>165</v>
      </c>
      <c r="F2158" t="s">
        <v>165</v>
      </c>
      <c r="J2158">
        <v>0.0</v>
      </c>
      <c r="M2158" t="s">
        <v>165</v>
      </c>
      <c r="N2158" t="s">
        <v>165</v>
      </c>
      <c r="P2158" t="s">
        <v>165</v>
      </c>
      <c r="Q2158" t="s">
        <v>165</v>
      </c>
      <c r="U2158">
        <v>0.0</v>
      </c>
    </row>
    <row r="2159">
      <c r="B2159" t="s">
        <v>165</v>
      </c>
      <c r="C2159" t="s">
        <v>165</v>
      </c>
      <c r="E2159" t="s">
        <v>165</v>
      </c>
      <c r="F2159" t="s">
        <v>165</v>
      </c>
      <c r="J2159">
        <v>0.0</v>
      </c>
      <c r="M2159" t="s">
        <v>165</v>
      </c>
      <c r="N2159" t="s">
        <v>165</v>
      </c>
      <c r="P2159" t="s">
        <v>165</v>
      </c>
      <c r="Q2159" t="s">
        <v>165</v>
      </c>
      <c r="U2159">
        <v>0.0</v>
      </c>
    </row>
    <row r="2160">
      <c r="B2160" t="s">
        <v>165</v>
      </c>
      <c r="C2160" t="s">
        <v>165</v>
      </c>
      <c r="E2160" t="s">
        <v>165</v>
      </c>
      <c r="F2160" t="s">
        <v>165</v>
      </c>
      <c r="J2160">
        <v>0.0</v>
      </c>
      <c r="M2160" t="s">
        <v>165</v>
      </c>
      <c r="N2160" t="s">
        <v>165</v>
      </c>
      <c r="P2160" t="s">
        <v>165</v>
      </c>
      <c r="Q2160" t="s">
        <v>165</v>
      </c>
      <c r="U2160">
        <v>0.0</v>
      </c>
    </row>
    <row r="2161">
      <c r="B2161" t="s">
        <v>165</v>
      </c>
      <c r="C2161" t="s">
        <v>165</v>
      </c>
      <c r="E2161" t="s">
        <v>165</v>
      </c>
      <c r="F2161" t="s">
        <v>165</v>
      </c>
      <c r="J2161">
        <v>0.0</v>
      </c>
      <c r="M2161" t="s">
        <v>165</v>
      </c>
      <c r="N2161" t="s">
        <v>165</v>
      </c>
      <c r="P2161" t="s">
        <v>165</v>
      </c>
      <c r="Q2161" t="s">
        <v>165</v>
      </c>
      <c r="U2161">
        <v>0.0</v>
      </c>
    </row>
    <row r="2162">
      <c r="B2162" t="s">
        <v>165</v>
      </c>
      <c r="C2162" t="s">
        <v>165</v>
      </c>
      <c r="E2162" t="s">
        <v>165</v>
      </c>
      <c r="F2162" t="s">
        <v>165</v>
      </c>
      <c r="J2162">
        <v>0.0</v>
      </c>
      <c r="M2162" t="s">
        <v>165</v>
      </c>
      <c r="N2162" t="s">
        <v>165</v>
      </c>
      <c r="P2162" t="s">
        <v>165</v>
      </c>
      <c r="Q2162" t="s">
        <v>165</v>
      </c>
      <c r="U2162">
        <v>0.0</v>
      </c>
    </row>
    <row r="2163">
      <c r="B2163" t="s">
        <v>165</v>
      </c>
      <c r="C2163" t="s">
        <v>165</v>
      </c>
      <c r="E2163" t="s">
        <v>165</v>
      </c>
      <c r="F2163" t="s">
        <v>165</v>
      </c>
      <c r="J2163">
        <v>0.0</v>
      </c>
      <c r="M2163" t="s">
        <v>165</v>
      </c>
      <c r="N2163" t="s">
        <v>165</v>
      </c>
      <c r="P2163" t="s">
        <v>165</v>
      </c>
      <c r="Q2163" t="s">
        <v>165</v>
      </c>
      <c r="U2163">
        <v>0.0</v>
      </c>
    </row>
    <row r="2164">
      <c r="B2164" t="s">
        <v>165</v>
      </c>
      <c r="C2164" t="s">
        <v>165</v>
      </c>
      <c r="E2164" t="s">
        <v>165</v>
      </c>
      <c r="F2164" t="s">
        <v>165</v>
      </c>
      <c r="J2164">
        <v>0.0</v>
      </c>
      <c r="M2164" t="s">
        <v>165</v>
      </c>
      <c r="N2164" t="s">
        <v>165</v>
      </c>
      <c r="P2164" t="s">
        <v>165</v>
      </c>
      <c r="Q2164" t="s">
        <v>165</v>
      </c>
      <c r="U2164">
        <v>0.0</v>
      </c>
    </row>
    <row r="2165">
      <c r="B2165" t="s">
        <v>165</v>
      </c>
      <c r="C2165" t="s">
        <v>165</v>
      </c>
      <c r="E2165" t="s">
        <v>165</v>
      </c>
      <c r="F2165" t="s">
        <v>165</v>
      </c>
      <c r="J2165">
        <v>0.0</v>
      </c>
      <c r="M2165" t="s">
        <v>165</v>
      </c>
      <c r="N2165" t="s">
        <v>165</v>
      </c>
      <c r="P2165" t="s">
        <v>165</v>
      </c>
      <c r="Q2165" t="s">
        <v>165</v>
      </c>
      <c r="U2165">
        <v>0.0</v>
      </c>
    </row>
    <row r="2166">
      <c r="B2166" t="s">
        <v>165</v>
      </c>
      <c r="C2166" t="s">
        <v>165</v>
      </c>
      <c r="E2166" t="s">
        <v>165</v>
      </c>
      <c r="F2166" t="s">
        <v>165</v>
      </c>
      <c r="J2166">
        <v>0.0</v>
      </c>
      <c r="M2166" t="s">
        <v>165</v>
      </c>
      <c r="N2166" t="s">
        <v>165</v>
      </c>
      <c r="P2166" t="s">
        <v>165</v>
      </c>
      <c r="Q2166" t="s">
        <v>165</v>
      </c>
      <c r="U2166">
        <v>0.0</v>
      </c>
    </row>
    <row r="2167">
      <c r="B2167" t="s">
        <v>165</v>
      </c>
      <c r="C2167" t="s">
        <v>165</v>
      </c>
      <c r="E2167" t="s">
        <v>165</v>
      </c>
      <c r="F2167" t="s">
        <v>165</v>
      </c>
      <c r="J2167">
        <v>0.0</v>
      </c>
      <c r="M2167" t="s">
        <v>165</v>
      </c>
      <c r="N2167" t="s">
        <v>165</v>
      </c>
      <c r="P2167" t="s">
        <v>165</v>
      </c>
      <c r="Q2167" t="s">
        <v>165</v>
      </c>
      <c r="U2167">
        <v>0.0</v>
      </c>
    </row>
    <row r="2168">
      <c r="B2168" t="s">
        <v>165</v>
      </c>
      <c r="C2168" t="s">
        <v>165</v>
      </c>
      <c r="E2168" t="s">
        <v>165</v>
      </c>
      <c r="F2168" t="s">
        <v>165</v>
      </c>
      <c r="J2168">
        <v>0.0</v>
      </c>
      <c r="M2168" t="s">
        <v>165</v>
      </c>
      <c r="N2168" t="s">
        <v>165</v>
      </c>
      <c r="P2168" t="s">
        <v>165</v>
      </c>
      <c r="Q2168" t="s">
        <v>165</v>
      </c>
      <c r="U2168">
        <v>0.0</v>
      </c>
    </row>
    <row r="2169">
      <c r="B2169" t="s">
        <v>165</v>
      </c>
      <c r="C2169" t="s">
        <v>165</v>
      </c>
      <c r="E2169" t="s">
        <v>165</v>
      </c>
      <c r="F2169" t="s">
        <v>165</v>
      </c>
      <c r="J2169">
        <v>0.0</v>
      </c>
      <c r="M2169" t="s">
        <v>165</v>
      </c>
      <c r="N2169" t="s">
        <v>165</v>
      </c>
      <c r="P2169" t="s">
        <v>165</v>
      </c>
      <c r="Q2169" t="s">
        <v>165</v>
      </c>
      <c r="U2169">
        <v>0.0</v>
      </c>
    </row>
    <row r="2170">
      <c r="B2170" t="s">
        <v>165</v>
      </c>
      <c r="C2170" t="s">
        <v>165</v>
      </c>
      <c r="E2170" t="s">
        <v>165</v>
      </c>
      <c r="F2170" t="s">
        <v>165</v>
      </c>
      <c r="J2170">
        <v>0.0</v>
      </c>
      <c r="M2170" t="s">
        <v>165</v>
      </c>
      <c r="N2170" t="s">
        <v>165</v>
      </c>
      <c r="P2170" t="s">
        <v>165</v>
      </c>
      <c r="Q2170" t="s">
        <v>165</v>
      </c>
      <c r="U2170">
        <v>0.0</v>
      </c>
    </row>
    <row r="2171">
      <c r="B2171" t="s">
        <v>165</v>
      </c>
      <c r="C2171" t="s">
        <v>165</v>
      </c>
      <c r="E2171" t="s">
        <v>165</v>
      </c>
      <c r="F2171" t="s">
        <v>165</v>
      </c>
      <c r="J2171">
        <v>0.0</v>
      </c>
      <c r="M2171" t="s">
        <v>165</v>
      </c>
      <c r="N2171" t="s">
        <v>165</v>
      </c>
      <c r="P2171" t="s">
        <v>165</v>
      </c>
      <c r="Q2171" t="s">
        <v>165</v>
      </c>
      <c r="U2171">
        <v>0.0</v>
      </c>
    </row>
    <row r="2172">
      <c r="B2172" t="s">
        <v>165</v>
      </c>
      <c r="C2172" t="s">
        <v>165</v>
      </c>
      <c r="E2172" t="s">
        <v>165</v>
      </c>
      <c r="F2172" t="s">
        <v>165</v>
      </c>
      <c r="J2172">
        <v>0.0</v>
      </c>
      <c r="M2172" t="s">
        <v>165</v>
      </c>
      <c r="N2172" t="s">
        <v>165</v>
      </c>
      <c r="P2172" t="s">
        <v>165</v>
      </c>
      <c r="Q2172" t="s">
        <v>165</v>
      </c>
      <c r="U2172">
        <v>0.0</v>
      </c>
    </row>
    <row r="2173">
      <c r="B2173" t="s">
        <v>165</v>
      </c>
      <c r="C2173" t="s">
        <v>165</v>
      </c>
      <c r="E2173" t="s">
        <v>165</v>
      </c>
      <c r="F2173" t="s">
        <v>165</v>
      </c>
      <c r="J2173">
        <v>0.0</v>
      </c>
      <c r="M2173" t="s">
        <v>165</v>
      </c>
      <c r="N2173" t="s">
        <v>165</v>
      </c>
      <c r="P2173" t="s">
        <v>165</v>
      </c>
      <c r="Q2173" t="s">
        <v>165</v>
      </c>
      <c r="U2173">
        <v>0.0</v>
      </c>
    </row>
    <row r="2174">
      <c r="B2174" t="s">
        <v>165</v>
      </c>
      <c r="C2174" t="s">
        <v>165</v>
      </c>
      <c r="E2174" t="s">
        <v>165</v>
      </c>
      <c r="F2174" t="s">
        <v>165</v>
      </c>
      <c r="J2174">
        <v>0.0</v>
      </c>
      <c r="M2174" t="s">
        <v>165</v>
      </c>
      <c r="N2174" t="s">
        <v>165</v>
      </c>
      <c r="P2174" t="s">
        <v>165</v>
      </c>
      <c r="Q2174" t="s">
        <v>165</v>
      </c>
      <c r="U2174">
        <v>0.0</v>
      </c>
    </row>
    <row r="2175">
      <c r="B2175" t="s">
        <v>165</v>
      </c>
      <c r="C2175" t="s">
        <v>165</v>
      </c>
      <c r="E2175" t="s">
        <v>165</v>
      </c>
      <c r="F2175" t="s">
        <v>165</v>
      </c>
      <c r="J2175">
        <v>0.0</v>
      </c>
      <c r="M2175" t="s">
        <v>165</v>
      </c>
      <c r="N2175" t="s">
        <v>165</v>
      </c>
      <c r="P2175" t="s">
        <v>165</v>
      </c>
      <c r="Q2175" t="s">
        <v>165</v>
      </c>
      <c r="U2175">
        <v>0.0</v>
      </c>
    </row>
    <row r="2176">
      <c r="B2176" t="s">
        <v>165</v>
      </c>
      <c r="C2176" t="s">
        <v>165</v>
      </c>
      <c r="E2176" t="s">
        <v>165</v>
      </c>
      <c r="F2176" t="s">
        <v>165</v>
      </c>
      <c r="J2176">
        <v>0.0</v>
      </c>
      <c r="M2176" t="s">
        <v>165</v>
      </c>
      <c r="N2176" t="s">
        <v>165</v>
      </c>
      <c r="P2176" t="s">
        <v>165</v>
      </c>
      <c r="Q2176" t="s">
        <v>165</v>
      </c>
      <c r="U2176">
        <v>0.0</v>
      </c>
    </row>
    <row r="2177">
      <c r="B2177" t="s">
        <v>165</v>
      </c>
      <c r="C2177" t="s">
        <v>165</v>
      </c>
      <c r="E2177" t="s">
        <v>165</v>
      </c>
      <c r="F2177" t="s">
        <v>165</v>
      </c>
      <c r="J2177">
        <v>0.0</v>
      </c>
      <c r="M2177" t="s">
        <v>165</v>
      </c>
      <c r="N2177" t="s">
        <v>165</v>
      </c>
      <c r="P2177" t="s">
        <v>165</v>
      </c>
      <c r="Q2177" t="s">
        <v>165</v>
      </c>
      <c r="U2177">
        <v>0.0</v>
      </c>
    </row>
    <row r="2178">
      <c r="B2178" t="s">
        <v>165</v>
      </c>
      <c r="C2178" t="s">
        <v>165</v>
      </c>
      <c r="E2178" t="s">
        <v>165</v>
      </c>
      <c r="F2178" t="s">
        <v>165</v>
      </c>
      <c r="J2178">
        <v>0.0</v>
      </c>
      <c r="M2178" t="s">
        <v>165</v>
      </c>
      <c r="N2178" t="s">
        <v>165</v>
      </c>
      <c r="P2178" t="s">
        <v>165</v>
      </c>
      <c r="Q2178" t="s">
        <v>165</v>
      </c>
      <c r="U2178">
        <v>0.0</v>
      </c>
    </row>
    <row r="2179">
      <c r="B2179" t="s">
        <v>165</v>
      </c>
      <c r="C2179" t="s">
        <v>165</v>
      </c>
      <c r="E2179" t="s">
        <v>165</v>
      </c>
      <c r="F2179" t="s">
        <v>165</v>
      </c>
      <c r="J2179">
        <v>0.0</v>
      </c>
      <c r="M2179" t="s">
        <v>165</v>
      </c>
      <c r="N2179" t="s">
        <v>165</v>
      </c>
      <c r="P2179" t="s">
        <v>165</v>
      </c>
      <c r="Q2179" t="s">
        <v>165</v>
      </c>
      <c r="U2179">
        <v>0.0</v>
      </c>
    </row>
    <row r="2180">
      <c r="B2180" t="s">
        <v>165</v>
      </c>
      <c r="C2180" t="s">
        <v>165</v>
      </c>
      <c r="E2180" t="s">
        <v>165</v>
      </c>
      <c r="F2180" t="s">
        <v>165</v>
      </c>
      <c r="J2180">
        <v>0.0</v>
      </c>
      <c r="M2180" t="s">
        <v>165</v>
      </c>
      <c r="N2180" t="s">
        <v>165</v>
      </c>
      <c r="P2180" t="s">
        <v>165</v>
      </c>
      <c r="Q2180" t="s">
        <v>165</v>
      </c>
      <c r="U2180">
        <v>0.0</v>
      </c>
    </row>
    <row r="2181">
      <c r="B2181" t="s">
        <v>165</v>
      </c>
      <c r="C2181" t="s">
        <v>165</v>
      </c>
      <c r="E2181" t="s">
        <v>165</v>
      </c>
      <c r="F2181" t="s">
        <v>165</v>
      </c>
      <c r="J2181">
        <v>0.0</v>
      </c>
      <c r="M2181" t="s">
        <v>165</v>
      </c>
      <c r="N2181" t="s">
        <v>165</v>
      </c>
      <c r="P2181" t="s">
        <v>165</v>
      </c>
      <c r="Q2181" t="s">
        <v>165</v>
      </c>
      <c r="U2181">
        <v>0.0</v>
      </c>
    </row>
    <row r="2182">
      <c r="B2182" t="s">
        <v>165</v>
      </c>
      <c r="C2182" t="s">
        <v>165</v>
      </c>
      <c r="E2182" t="s">
        <v>165</v>
      </c>
      <c r="F2182" t="s">
        <v>165</v>
      </c>
      <c r="J2182">
        <v>0.0</v>
      </c>
      <c r="M2182" t="s">
        <v>165</v>
      </c>
      <c r="N2182" t="s">
        <v>165</v>
      </c>
      <c r="P2182" t="s">
        <v>165</v>
      </c>
      <c r="Q2182" t="s">
        <v>165</v>
      </c>
      <c r="U2182">
        <v>0.0</v>
      </c>
    </row>
    <row r="2183">
      <c r="B2183" t="s">
        <v>165</v>
      </c>
      <c r="C2183" t="s">
        <v>165</v>
      </c>
      <c r="E2183" t="s">
        <v>165</v>
      </c>
      <c r="F2183" t="s">
        <v>165</v>
      </c>
      <c r="J2183">
        <v>0.0</v>
      </c>
      <c r="M2183" t="s">
        <v>165</v>
      </c>
      <c r="N2183" t="s">
        <v>165</v>
      </c>
      <c r="P2183" t="s">
        <v>165</v>
      </c>
      <c r="Q2183" t="s">
        <v>165</v>
      </c>
      <c r="U2183">
        <v>0.0</v>
      </c>
    </row>
    <row r="2184">
      <c r="B2184" t="s">
        <v>165</v>
      </c>
      <c r="C2184" t="s">
        <v>165</v>
      </c>
      <c r="E2184" t="s">
        <v>165</v>
      </c>
      <c r="F2184" t="s">
        <v>165</v>
      </c>
      <c r="J2184">
        <v>0.0</v>
      </c>
      <c r="M2184" t="s">
        <v>165</v>
      </c>
      <c r="N2184" t="s">
        <v>165</v>
      </c>
      <c r="P2184" t="s">
        <v>165</v>
      </c>
      <c r="Q2184" t="s">
        <v>165</v>
      </c>
      <c r="U2184">
        <v>0.0</v>
      </c>
    </row>
    <row r="2185">
      <c r="B2185" t="s">
        <v>165</v>
      </c>
      <c r="C2185" t="s">
        <v>165</v>
      </c>
      <c r="E2185" t="s">
        <v>165</v>
      </c>
      <c r="F2185" t="s">
        <v>165</v>
      </c>
      <c r="J2185">
        <v>0.0</v>
      </c>
      <c r="M2185" t="s">
        <v>165</v>
      </c>
      <c r="N2185" t="s">
        <v>165</v>
      </c>
      <c r="P2185" t="s">
        <v>165</v>
      </c>
      <c r="Q2185" t="s">
        <v>165</v>
      </c>
      <c r="U2185">
        <v>0.0</v>
      </c>
    </row>
    <row r="2186">
      <c r="B2186" t="s">
        <v>165</v>
      </c>
      <c r="C2186" t="s">
        <v>165</v>
      </c>
      <c r="E2186" t="s">
        <v>165</v>
      </c>
      <c r="F2186" t="s">
        <v>165</v>
      </c>
      <c r="J2186">
        <v>0.0</v>
      </c>
      <c r="M2186" t="s">
        <v>165</v>
      </c>
      <c r="N2186" t="s">
        <v>165</v>
      </c>
      <c r="P2186" t="s">
        <v>165</v>
      </c>
      <c r="Q2186" t="s">
        <v>165</v>
      </c>
      <c r="U2186">
        <v>0.0</v>
      </c>
    </row>
    <row r="2187">
      <c r="B2187" t="s">
        <v>165</v>
      </c>
      <c r="C2187" t="s">
        <v>165</v>
      </c>
      <c r="E2187" t="s">
        <v>165</v>
      </c>
      <c r="F2187" t="s">
        <v>165</v>
      </c>
      <c r="J2187">
        <v>0.0</v>
      </c>
      <c r="M2187" t="s">
        <v>165</v>
      </c>
      <c r="N2187" t="s">
        <v>165</v>
      </c>
      <c r="P2187" t="s">
        <v>165</v>
      </c>
      <c r="Q2187" t="s">
        <v>165</v>
      </c>
      <c r="U2187">
        <v>0.0</v>
      </c>
    </row>
    <row r="2188">
      <c r="B2188" t="s">
        <v>165</v>
      </c>
      <c r="C2188" t="s">
        <v>165</v>
      </c>
      <c r="E2188" t="s">
        <v>165</v>
      </c>
      <c r="F2188" t="s">
        <v>165</v>
      </c>
      <c r="J2188">
        <v>0.0</v>
      </c>
      <c r="M2188" t="s">
        <v>165</v>
      </c>
      <c r="N2188" t="s">
        <v>165</v>
      </c>
      <c r="P2188" t="s">
        <v>165</v>
      </c>
      <c r="Q2188" t="s">
        <v>165</v>
      </c>
      <c r="U2188">
        <v>0.0</v>
      </c>
    </row>
    <row r="2189">
      <c r="B2189" t="s">
        <v>165</v>
      </c>
      <c r="C2189" t="s">
        <v>165</v>
      </c>
      <c r="E2189" t="s">
        <v>165</v>
      </c>
      <c r="F2189" t="s">
        <v>165</v>
      </c>
      <c r="J2189">
        <v>0.0</v>
      </c>
      <c r="M2189" t="s">
        <v>165</v>
      </c>
      <c r="N2189" t="s">
        <v>165</v>
      </c>
      <c r="P2189" t="s">
        <v>165</v>
      </c>
      <c r="Q2189" t="s">
        <v>165</v>
      </c>
      <c r="U2189">
        <v>0.0</v>
      </c>
    </row>
    <row r="2190">
      <c r="B2190" t="s">
        <v>165</v>
      </c>
      <c r="C2190" t="s">
        <v>165</v>
      </c>
      <c r="E2190" t="s">
        <v>165</v>
      </c>
      <c r="F2190" t="s">
        <v>165</v>
      </c>
      <c r="J2190">
        <v>0.0</v>
      </c>
      <c r="M2190" t="s">
        <v>165</v>
      </c>
      <c r="N2190" t="s">
        <v>165</v>
      </c>
      <c r="P2190" t="s">
        <v>165</v>
      </c>
      <c r="Q2190" t="s">
        <v>165</v>
      </c>
      <c r="U2190">
        <v>0.0</v>
      </c>
    </row>
    <row r="2191">
      <c r="B2191" t="s">
        <v>165</v>
      </c>
      <c r="C2191" t="s">
        <v>165</v>
      </c>
      <c r="E2191" t="s">
        <v>165</v>
      </c>
      <c r="F2191" t="s">
        <v>165</v>
      </c>
      <c r="J2191">
        <v>0.0</v>
      </c>
      <c r="M2191" t="s">
        <v>165</v>
      </c>
      <c r="N2191" t="s">
        <v>165</v>
      </c>
      <c r="P2191" t="s">
        <v>165</v>
      </c>
      <c r="Q2191" t="s">
        <v>165</v>
      </c>
      <c r="U2191">
        <v>0.0</v>
      </c>
    </row>
    <row r="2192">
      <c r="B2192" t="s">
        <v>165</v>
      </c>
      <c r="C2192" t="s">
        <v>165</v>
      </c>
      <c r="E2192" t="s">
        <v>165</v>
      </c>
      <c r="F2192" t="s">
        <v>165</v>
      </c>
      <c r="J2192">
        <v>0.0</v>
      </c>
      <c r="M2192" t="s">
        <v>165</v>
      </c>
      <c r="N2192" t="s">
        <v>165</v>
      </c>
      <c r="P2192" t="s">
        <v>165</v>
      </c>
      <c r="Q2192" t="s">
        <v>165</v>
      </c>
      <c r="U2192">
        <v>0.0</v>
      </c>
    </row>
    <row r="2193">
      <c r="B2193" t="s">
        <v>165</v>
      </c>
      <c r="C2193" t="s">
        <v>165</v>
      </c>
      <c r="E2193" t="s">
        <v>165</v>
      </c>
      <c r="F2193" t="s">
        <v>165</v>
      </c>
      <c r="J2193">
        <v>0.0</v>
      </c>
      <c r="M2193" t="s">
        <v>165</v>
      </c>
      <c r="N2193" t="s">
        <v>165</v>
      </c>
      <c r="P2193" t="s">
        <v>165</v>
      </c>
      <c r="Q2193" t="s">
        <v>165</v>
      </c>
      <c r="U2193">
        <v>0.0</v>
      </c>
    </row>
    <row r="2194">
      <c r="B2194" t="s">
        <v>165</v>
      </c>
      <c r="C2194" t="s">
        <v>165</v>
      </c>
      <c r="E2194" t="s">
        <v>165</v>
      </c>
      <c r="F2194" t="s">
        <v>165</v>
      </c>
      <c r="J2194">
        <v>0.0</v>
      </c>
      <c r="M2194" t="s">
        <v>165</v>
      </c>
      <c r="N2194" t="s">
        <v>165</v>
      </c>
      <c r="P2194" t="s">
        <v>165</v>
      </c>
      <c r="Q2194" t="s">
        <v>165</v>
      </c>
      <c r="U2194">
        <v>0.0</v>
      </c>
    </row>
    <row r="2195">
      <c r="B2195" t="s">
        <v>165</v>
      </c>
      <c r="C2195" t="s">
        <v>165</v>
      </c>
      <c r="E2195" t="s">
        <v>165</v>
      </c>
      <c r="F2195" t="s">
        <v>165</v>
      </c>
      <c r="J2195">
        <v>0.0</v>
      </c>
      <c r="M2195" t="s">
        <v>165</v>
      </c>
      <c r="N2195" t="s">
        <v>165</v>
      </c>
      <c r="P2195" t="s">
        <v>165</v>
      </c>
      <c r="Q2195" t="s">
        <v>165</v>
      </c>
      <c r="U2195">
        <v>0.0</v>
      </c>
    </row>
    <row r="2196">
      <c r="B2196" t="s">
        <v>165</v>
      </c>
      <c r="C2196" t="s">
        <v>165</v>
      </c>
      <c r="E2196" t="s">
        <v>165</v>
      </c>
      <c r="F2196" t="s">
        <v>165</v>
      </c>
      <c r="J2196">
        <v>0.0</v>
      </c>
      <c r="M2196" t="s">
        <v>165</v>
      </c>
      <c r="N2196" t="s">
        <v>165</v>
      </c>
      <c r="P2196" t="s">
        <v>165</v>
      </c>
      <c r="Q2196" t="s">
        <v>165</v>
      </c>
      <c r="U2196">
        <v>0.0</v>
      </c>
    </row>
    <row r="2197">
      <c r="B2197" t="s">
        <v>165</v>
      </c>
      <c r="C2197" t="s">
        <v>165</v>
      </c>
      <c r="E2197" t="s">
        <v>165</v>
      </c>
      <c r="F2197" t="s">
        <v>165</v>
      </c>
      <c r="J2197">
        <v>0.0</v>
      </c>
      <c r="M2197" t="s">
        <v>165</v>
      </c>
      <c r="N2197" t="s">
        <v>165</v>
      </c>
      <c r="P2197" t="s">
        <v>165</v>
      </c>
      <c r="Q2197" t="s">
        <v>165</v>
      </c>
      <c r="U2197">
        <v>0.0</v>
      </c>
    </row>
    <row r="2198">
      <c r="B2198" t="s">
        <v>165</v>
      </c>
      <c r="C2198" t="s">
        <v>165</v>
      </c>
      <c r="E2198" t="s">
        <v>165</v>
      </c>
      <c r="F2198" t="s">
        <v>165</v>
      </c>
      <c r="J2198">
        <v>0.0</v>
      </c>
      <c r="M2198" t="s">
        <v>165</v>
      </c>
      <c r="N2198" t="s">
        <v>165</v>
      </c>
      <c r="P2198" t="s">
        <v>165</v>
      </c>
      <c r="Q2198" t="s">
        <v>165</v>
      </c>
      <c r="U2198">
        <v>0.0</v>
      </c>
    </row>
    <row r="2199">
      <c r="B2199" t="s">
        <v>165</v>
      </c>
      <c r="C2199" t="s">
        <v>165</v>
      </c>
      <c r="E2199" t="s">
        <v>165</v>
      </c>
      <c r="F2199" t="s">
        <v>165</v>
      </c>
      <c r="J2199">
        <v>0.0</v>
      </c>
      <c r="M2199" t="s">
        <v>165</v>
      </c>
      <c r="N2199" t="s">
        <v>165</v>
      </c>
      <c r="P2199" t="s">
        <v>165</v>
      </c>
      <c r="Q2199" t="s">
        <v>165</v>
      </c>
      <c r="U2199">
        <v>0.0</v>
      </c>
    </row>
    <row r="2200">
      <c r="B2200" t="s">
        <v>165</v>
      </c>
      <c r="C2200" t="s">
        <v>165</v>
      </c>
      <c r="E2200" t="s">
        <v>165</v>
      </c>
      <c r="F2200" t="s">
        <v>165</v>
      </c>
      <c r="J2200">
        <v>0.0</v>
      </c>
      <c r="M2200" t="s">
        <v>165</v>
      </c>
      <c r="N2200" t="s">
        <v>165</v>
      </c>
      <c r="P2200" t="s">
        <v>165</v>
      </c>
      <c r="Q2200" t="s">
        <v>165</v>
      </c>
      <c r="U2200">
        <v>0.0</v>
      </c>
    </row>
    <row r="2201">
      <c r="B2201" t="s">
        <v>165</v>
      </c>
      <c r="C2201" t="s">
        <v>165</v>
      </c>
      <c r="E2201" t="s">
        <v>165</v>
      </c>
      <c r="F2201" t="s">
        <v>165</v>
      </c>
      <c r="J2201">
        <v>0.0</v>
      </c>
      <c r="M2201" t="s">
        <v>165</v>
      </c>
      <c r="N2201" t="s">
        <v>165</v>
      </c>
      <c r="P2201" t="s">
        <v>165</v>
      </c>
      <c r="Q2201" t="s">
        <v>165</v>
      </c>
      <c r="U2201">
        <v>0.0</v>
      </c>
    </row>
    <row r="2202">
      <c r="B2202" t="s">
        <v>165</v>
      </c>
      <c r="C2202" t="s">
        <v>165</v>
      </c>
      <c r="E2202" t="s">
        <v>165</v>
      </c>
      <c r="F2202" t="s">
        <v>165</v>
      </c>
      <c r="J2202">
        <v>0.0</v>
      </c>
      <c r="M2202" t="s">
        <v>165</v>
      </c>
      <c r="N2202" t="s">
        <v>165</v>
      </c>
      <c r="P2202" t="s">
        <v>165</v>
      </c>
      <c r="Q2202" t="s">
        <v>165</v>
      </c>
      <c r="U2202">
        <v>0.0</v>
      </c>
    </row>
    <row r="2203">
      <c r="B2203" t="s">
        <v>165</v>
      </c>
      <c r="C2203" t="s">
        <v>165</v>
      </c>
      <c r="E2203" t="s">
        <v>165</v>
      </c>
      <c r="F2203" t="s">
        <v>165</v>
      </c>
      <c r="J2203">
        <v>0.0</v>
      </c>
      <c r="M2203" t="s">
        <v>165</v>
      </c>
      <c r="N2203" t="s">
        <v>165</v>
      </c>
      <c r="P2203" t="s">
        <v>165</v>
      </c>
      <c r="Q2203" t="s">
        <v>165</v>
      </c>
      <c r="U2203">
        <v>0.0</v>
      </c>
    </row>
    <row r="2204">
      <c r="B2204" t="s">
        <v>165</v>
      </c>
      <c r="C2204" t="s">
        <v>165</v>
      </c>
      <c r="E2204" t="s">
        <v>165</v>
      </c>
      <c r="F2204" t="s">
        <v>165</v>
      </c>
      <c r="J2204">
        <v>0.0</v>
      </c>
      <c r="M2204" t="s">
        <v>165</v>
      </c>
      <c r="N2204" t="s">
        <v>165</v>
      </c>
      <c r="P2204" t="s">
        <v>165</v>
      </c>
      <c r="Q2204" t="s">
        <v>165</v>
      </c>
      <c r="U2204">
        <v>0.0</v>
      </c>
    </row>
    <row r="2205">
      <c r="B2205" t="s">
        <v>165</v>
      </c>
      <c r="C2205" t="s">
        <v>165</v>
      </c>
      <c r="E2205" t="s">
        <v>165</v>
      </c>
      <c r="F2205" t="s">
        <v>165</v>
      </c>
      <c r="J2205">
        <v>0.0</v>
      </c>
      <c r="M2205" t="s">
        <v>165</v>
      </c>
      <c r="N2205" t="s">
        <v>165</v>
      </c>
      <c r="P2205" t="s">
        <v>165</v>
      </c>
      <c r="Q2205" t="s">
        <v>165</v>
      </c>
      <c r="U2205">
        <v>0.0</v>
      </c>
    </row>
    <row r="2206">
      <c r="B2206" t="s">
        <v>165</v>
      </c>
      <c r="C2206" t="s">
        <v>165</v>
      </c>
      <c r="E2206" t="s">
        <v>165</v>
      </c>
      <c r="F2206" t="s">
        <v>165</v>
      </c>
      <c r="J2206">
        <v>0.0</v>
      </c>
      <c r="M2206" t="s">
        <v>165</v>
      </c>
      <c r="N2206" t="s">
        <v>165</v>
      </c>
      <c r="P2206" t="s">
        <v>165</v>
      </c>
      <c r="Q2206" t="s">
        <v>165</v>
      </c>
      <c r="U2206">
        <v>0.0</v>
      </c>
    </row>
    <row r="2207">
      <c r="B2207" t="s">
        <v>165</v>
      </c>
      <c r="C2207" t="s">
        <v>165</v>
      </c>
      <c r="E2207" t="s">
        <v>165</v>
      </c>
      <c r="F2207" t="s">
        <v>165</v>
      </c>
      <c r="J2207">
        <v>0.0</v>
      </c>
      <c r="M2207" t="s">
        <v>165</v>
      </c>
      <c r="N2207" t="s">
        <v>165</v>
      </c>
      <c r="P2207" t="s">
        <v>165</v>
      </c>
      <c r="Q2207" t="s">
        <v>165</v>
      </c>
      <c r="U2207">
        <v>0.0</v>
      </c>
    </row>
    <row r="2208">
      <c r="B2208" t="s">
        <v>165</v>
      </c>
      <c r="C2208" t="s">
        <v>165</v>
      </c>
      <c r="E2208" t="s">
        <v>165</v>
      </c>
      <c r="F2208" t="s">
        <v>165</v>
      </c>
      <c r="J2208">
        <v>0.0</v>
      </c>
      <c r="M2208" t="s">
        <v>165</v>
      </c>
      <c r="N2208" t="s">
        <v>165</v>
      </c>
      <c r="P2208" t="s">
        <v>165</v>
      </c>
      <c r="Q2208" t="s">
        <v>165</v>
      </c>
      <c r="U2208">
        <v>0.0</v>
      </c>
    </row>
    <row r="2209">
      <c r="B2209" t="s">
        <v>165</v>
      </c>
      <c r="C2209" t="s">
        <v>165</v>
      </c>
      <c r="E2209" t="s">
        <v>165</v>
      </c>
      <c r="F2209" t="s">
        <v>165</v>
      </c>
      <c r="J2209">
        <v>0.0</v>
      </c>
      <c r="M2209" t="s">
        <v>165</v>
      </c>
      <c r="N2209" t="s">
        <v>165</v>
      </c>
      <c r="P2209" t="s">
        <v>165</v>
      </c>
      <c r="Q2209" t="s">
        <v>165</v>
      </c>
      <c r="U2209">
        <v>0.0</v>
      </c>
    </row>
    <row r="2210">
      <c r="B2210" t="s">
        <v>165</v>
      </c>
      <c r="C2210" t="s">
        <v>165</v>
      </c>
      <c r="E2210" t="s">
        <v>165</v>
      </c>
      <c r="F2210" t="s">
        <v>165</v>
      </c>
      <c r="J2210">
        <v>0.0</v>
      </c>
      <c r="M2210" t="s">
        <v>165</v>
      </c>
      <c r="N2210" t="s">
        <v>165</v>
      </c>
      <c r="P2210" t="s">
        <v>165</v>
      </c>
      <c r="Q2210" t="s">
        <v>165</v>
      </c>
      <c r="U2210">
        <v>0.0</v>
      </c>
    </row>
    <row r="2211">
      <c r="B2211" t="s">
        <v>165</v>
      </c>
      <c r="C2211" t="s">
        <v>165</v>
      </c>
      <c r="E2211" t="s">
        <v>165</v>
      </c>
      <c r="F2211" t="s">
        <v>165</v>
      </c>
      <c r="J2211">
        <v>0.0</v>
      </c>
      <c r="M2211" t="s">
        <v>165</v>
      </c>
      <c r="N2211" t="s">
        <v>165</v>
      </c>
      <c r="P2211" t="s">
        <v>165</v>
      </c>
      <c r="Q2211" t="s">
        <v>165</v>
      </c>
      <c r="U2211">
        <v>0.0</v>
      </c>
    </row>
    <row r="2212">
      <c r="B2212" t="s">
        <v>165</v>
      </c>
      <c r="C2212" t="s">
        <v>165</v>
      </c>
      <c r="E2212" t="s">
        <v>165</v>
      </c>
      <c r="F2212" t="s">
        <v>165</v>
      </c>
      <c r="J2212">
        <v>0.0</v>
      </c>
      <c r="M2212" t="s">
        <v>165</v>
      </c>
      <c r="N2212" t="s">
        <v>165</v>
      </c>
      <c r="P2212" t="s">
        <v>165</v>
      </c>
      <c r="Q2212" t="s">
        <v>165</v>
      </c>
      <c r="U2212">
        <v>0.0</v>
      </c>
    </row>
    <row r="2213">
      <c r="B2213" t="s">
        <v>165</v>
      </c>
      <c r="C2213" t="s">
        <v>165</v>
      </c>
      <c r="E2213" t="s">
        <v>165</v>
      </c>
      <c r="F2213" t="s">
        <v>165</v>
      </c>
      <c r="J2213">
        <v>0.0</v>
      </c>
      <c r="M2213" t="s">
        <v>165</v>
      </c>
      <c r="N2213" t="s">
        <v>165</v>
      </c>
      <c r="P2213" t="s">
        <v>165</v>
      </c>
      <c r="Q2213" t="s">
        <v>165</v>
      </c>
      <c r="U2213">
        <v>0.0</v>
      </c>
    </row>
    <row r="2214">
      <c r="B2214" t="s">
        <v>165</v>
      </c>
      <c r="C2214" t="s">
        <v>165</v>
      </c>
      <c r="E2214" t="s">
        <v>165</v>
      </c>
      <c r="F2214" t="s">
        <v>165</v>
      </c>
      <c r="J2214">
        <v>0.0</v>
      </c>
      <c r="M2214" t="s">
        <v>165</v>
      </c>
      <c r="N2214" t="s">
        <v>165</v>
      </c>
      <c r="P2214" t="s">
        <v>165</v>
      </c>
      <c r="Q2214" t="s">
        <v>165</v>
      </c>
      <c r="U2214">
        <v>0.0</v>
      </c>
    </row>
    <row r="2215">
      <c r="B2215" t="s">
        <v>165</v>
      </c>
      <c r="C2215" t="s">
        <v>165</v>
      </c>
      <c r="E2215" t="s">
        <v>165</v>
      </c>
      <c r="F2215" t="s">
        <v>165</v>
      </c>
      <c r="J2215">
        <v>0.0</v>
      </c>
      <c r="M2215" t="s">
        <v>165</v>
      </c>
      <c r="N2215" t="s">
        <v>165</v>
      </c>
      <c r="P2215" t="s">
        <v>165</v>
      </c>
      <c r="Q2215" t="s">
        <v>165</v>
      </c>
      <c r="U2215">
        <v>0.0</v>
      </c>
    </row>
    <row r="2216">
      <c r="B2216" t="s">
        <v>165</v>
      </c>
      <c r="C2216" t="s">
        <v>165</v>
      </c>
      <c r="E2216" t="s">
        <v>165</v>
      </c>
      <c r="F2216" t="s">
        <v>165</v>
      </c>
      <c r="J2216">
        <v>0.0</v>
      </c>
      <c r="M2216" t="s">
        <v>165</v>
      </c>
      <c r="N2216" t="s">
        <v>165</v>
      </c>
      <c r="P2216" t="s">
        <v>165</v>
      </c>
      <c r="Q2216" t="s">
        <v>165</v>
      </c>
      <c r="U2216">
        <v>0.0</v>
      </c>
    </row>
    <row r="2217">
      <c r="B2217" t="s">
        <v>165</v>
      </c>
      <c r="C2217" t="s">
        <v>165</v>
      </c>
      <c r="E2217" t="s">
        <v>165</v>
      </c>
      <c r="F2217" t="s">
        <v>165</v>
      </c>
      <c r="J2217">
        <v>0.0</v>
      </c>
      <c r="M2217" t="s">
        <v>165</v>
      </c>
      <c r="N2217" t="s">
        <v>165</v>
      </c>
      <c r="P2217" t="s">
        <v>165</v>
      </c>
      <c r="Q2217" t="s">
        <v>165</v>
      </c>
      <c r="U2217">
        <v>0.0</v>
      </c>
    </row>
    <row r="2218">
      <c r="B2218" t="s">
        <v>165</v>
      </c>
      <c r="C2218" t="s">
        <v>165</v>
      </c>
      <c r="E2218" t="s">
        <v>165</v>
      </c>
      <c r="F2218" t="s">
        <v>165</v>
      </c>
      <c r="J2218">
        <v>0.0</v>
      </c>
      <c r="M2218" t="s">
        <v>165</v>
      </c>
      <c r="N2218" t="s">
        <v>165</v>
      </c>
      <c r="P2218" t="s">
        <v>165</v>
      </c>
      <c r="Q2218" t="s">
        <v>165</v>
      </c>
      <c r="U2218">
        <v>0.0</v>
      </c>
    </row>
    <row r="2219">
      <c r="B2219" t="s">
        <v>165</v>
      </c>
      <c r="C2219" t="s">
        <v>165</v>
      </c>
      <c r="E2219" t="s">
        <v>165</v>
      </c>
      <c r="F2219" t="s">
        <v>165</v>
      </c>
      <c r="J2219">
        <v>0.0</v>
      </c>
      <c r="M2219" t="s">
        <v>165</v>
      </c>
      <c r="N2219" t="s">
        <v>165</v>
      </c>
      <c r="P2219" t="s">
        <v>165</v>
      </c>
      <c r="Q2219" t="s">
        <v>165</v>
      </c>
      <c r="U2219">
        <v>0.0</v>
      </c>
    </row>
    <row r="2220">
      <c r="B2220" t="s">
        <v>165</v>
      </c>
      <c r="C2220" t="s">
        <v>165</v>
      </c>
      <c r="E2220" t="s">
        <v>165</v>
      </c>
      <c r="F2220" t="s">
        <v>165</v>
      </c>
      <c r="J2220">
        <v>0.0</v>
      </c>
      <c r="M2220" t="s">
        <v>165</v>
      </c>
      <c r="N2220" t="s">
        <v>165</v>
      </c>
      <c r="P2220" t="s">
        <v>165</v>
      </c>
      <c r="Q2220" t="s">
        <v>165</v>
      </c>
      <c r="U2220">
        <v>0.0</v>
      </c>
    </row>
    <row r="2221">
      <c r="B2221" t="s">
        <v>165</v>
      </c>
      <c r="C2221" t="s">
        <v>165</v>
      </c>
      <c r="E2221" t="s">
        <v>165</v>
      </c>
      <c r="F2221" t="s">
        <v>165</v>
      </c>
      <c r="J2221">
        <v>0.0</v>
      </c>
      <c r="M2221" t="s">
        <v>165</v>
      </c>
      <c r="N2221" t="s">
        <v>165</v>
      </c>
      <c r="P2221" t="s">
        <v>165</v>
      </c>
      <c r="Q2221" t="s">
        <v>165</v>
      </c>
      <c r="U2221">
        <v>0.0</v>
      </c>
    </row>
    <row r="2222">
      <c r="B2222" t="s">
        <v>165</v>
      </c>
      <c r="C2222" t="s">
        <v>165</v>
      </c>
      <c r="E2222" t="s">
        <v>165</v>
      </c>
      <c r="F2222" t="s">
        <v>165</v>
      </c>
      <c r="J2222">
        <v>0.0</v>
      </c>
      <c r="M2222" t="s">
        <v>165</v>
      </c>
      <c r="N2222" t="s">
        <v>165</v>
      </c>
      <c r="P2222" t="s">
        <v>165</v>
      </c>
      <c r="Q2222" t="s">
        <v>165</v>
      </c>
      <c r="U2222">
        <v>0.0</v>
      </c>
    </row>
    <row r="2223">
      <c r="B2223" t="s">
        <v>165</v>
      </c>
      <c r="C2223" t="s">
        <v>165</v>
      </c>
      <c r="E2223" t="s">
        <v>165</v>
      </c>
      <c r="F2223" t="s">
        <v>165</v>
      </c>
      <c r="J2223">
        <v>0.0</v>
      </c>
      <c r="M2223" t="s">
        <v>165</v>
      </c>
      <c r="N2223" t="s">
        <v>165</v>
      </c>
      <c r="P2223" t="s">
        <v>165</v>
      </c>
      <c r="Q2223" t="s">
        <v>165</v>
      </c>
      <c r="U2223">
        <v>0.0</v>
      </c>
    </row>
    <row r="2224">
      <c r="B2224" t="s">
        <v>165</v>
      </c>
      <c r="C2224" t="s">
        <v>165</v>
      </c>
      <c r="E2224" t="s">
        <v>165</v>
      </c>
      <c r="F2224" t="s">
        <v>165</v>
      </c>
      <c r="J2224">
        <v>0.0</v>
      </c>
      <c r="M2224" t="s">
        <v>165</v>
      </c>
      <c r="N2224" t="s">
        <v>165</v>
      </c>
      <c r="P2224" t="s">
        <v>165</v>
      </c>
      <c r="Q2224" t="s">
        <v>165</v>
      </c>
      <c r="U2224">
        <v>0.0</v>
      </c>
    </row>
    <row r="2225">
      <c r="B2225" t="s">
        <v>165</v>
      </c>
      <c r="C2225" t="s">
        <v>165</v>
      </c>
      <c r="E2225" t="s">
        <v>165</v>
      </c>
      <c r="F2225" t="s">
        <v>165</v>
      </c>
      <c r="J2225">
        <v>0.0</v>
      </c>
      <c r="M2225" t="s">
        <v>165</v>
      </c>
      <c r="N2225" t="s">
        <v>165</v>
      </c>
      <c r="P2225" t="s">
        <v>165</v>
      </c>
      <c r="Q2225" t="s">
        <v>165</v>
      </c>
      <c r="U2225">
        <v>0.0</v>
      </c>
    </row>
    <row r="2226">
      <c r="B2226" t="s">
        <v>165</v>
      </c>
      <c r="C2226" t="s">
        <v>165</v>
      </c>
      <c r="E2226" t="s">
        <v>165</v>
      </c>
      <c r="F2226" t="s">
        <v>165</v>
      </c>
      <c r="J2226">
        <v>0.0</v>
      </c>
      <c r="M2226" t="s">
        <v>165</v>
      </c>
      <c r="N2226" t="s">
        <v>165</v>
      </c>
      <c r="P2226" t="s">
        <v>165</v>
      </c>
      <c r="Q2226" t="s">
        <v>165</v>
      </c>
      <c r="U2226">
        <v>0.0</v>
      </c>
    </row>
    <row r="2227">
      <c r="B2227" t="s">
        <v>165</v>
      </c>
      <c r="C2227" t="s">
        <v>165</v>
      </c>
      <c r="E2227" t="s">
        <v>165</v>
      </c>
      <c r="F2227" t="s">
        <v>165</v>
      </c>
      <c r="J2227">
        <v>0.0</v>
      </c>
      <c r="M2227" t="s">
        <v>165</v>
      </c>
      <c r="N2227" t="s">
        <v>165</v>
      </c>
      <c r="P2227" t="s">
        <v>165</v>
      </c>
      <c r="Q2227" t="s">
        <v>165</v>
      </c>
      <c r="U2227">
        <v>0.0</v>
      </c>
    </row>
    <row r="2228">
      <c r="B2228" t="s">
        <v>165</v>
      </c>
      <c r="C2228" t="s">
        <v>165</v>
      </c>
      <c r="E2228" t="s">
        <v>165</v>
      </c>
      <c r="F2228" t="s">
        <v>165</v>
      </c>
      <c r="J2228">
        <v>0.0</v>
      </c>
      <c r="M2228" t="s">
        <v>165</v>
      </c>
      <c r="N2228" t="s">
        <v>165</v>
      </c>
      <c r="P2228" t="s">
        <v>165</v>
      </c>
      <c r="Q2228" t="s">
        <v>165</v>
      </c>
      <c r="U2228">
        <v>0.0</v>
      </c>
    </row>
    <row r="2229">
      <c r="B2229" t="s">
        <v>165</v>
      </c>
      <c r="C2229" t="s">
        <v>165</v>
      </c>
      <c r="E2229" t="s">
        <v>165</v>
      </c>
      <c r="F2229" t="s">
        <v>165</v>
      </c>
      <c r="J2229">
        <v>0.0</v>
      </c>
      <c r="M2229" t="s">
        <v>165</v>
      </c>
      <c r="N2229" t="s">
        <v>165</v>
      </c>
      <c r="P2229" t="s">
        <v>165</v>
      </c>
      <c r="Q2229" t="s">
        <v>165</v>
      </c>
      <c r="U2229">
        <v>0.0</v>
      </c>
    </row>
    <row r="2230">
      <c r="B2230" t="s">
        <v>165</v>
      </c>
      <c r="C2230" t="s">
        <v>165</v>
      </c>
      <c r="E2230" t="s">
        <v>165</v>
      </c>
      <c r="F2230" t="s">
        <v>165</v>
      </c>
      <c r="J2230">
        <v>0.0</v>
      </c>
      <c r="M2230" t="s">
        <v>165</v>
      </c>
      <c r="N2230" t="s">
        <v>165</v>
      </c>
      <c r="P2230" t="s">
        <v>165</v>
      </c>
      <c r="Q2230" t="s">
        <v>165</v>
      </c>
      <c r="U2230">
        <v>0.0</v>
      </c>
    </row>
    <row r="2231">
      <c r="B2231" t="s">
        <v>165</v>
      </c>
      <c r="C2231" t="s">
        <v>165</v>
      </c>
      <c r="E2231" t="s">
        <v>165</v>
      </c>
      <c r="F2231" t="s">
        <v>165</v>
      </c>
      <c r="J2231">
        <v>0.0</v>
      </c>
      <c r="M2231" t="s">
        <v>165</v>
      </c>
      <c r="N2231" t="s">
        <v>165</v>
      </c>
      <c r="P2231" t="s">
        <v>165</v>
      </c>
      <c r="Q2231" t="s">
        <v>165</v>
      </c>
      <c r="U2231">
        <v>0.0</v>
      </c>
    </row>
    <row r="2232">
      <c r="B2232" t="s">
        <v>165</v>
      </c>
      <c r="C2232" t="s">
        <v>165</v>
      </c>
      <c r="E2232" t="s">
        <v>165</v>
      </c>
      <c r="F2232" t="s">
        <v>165</v>
      </c>
      <c r="J2232">
        <v>0.0</v>
      </c>
      <c r="M2232" t="s">
        <v>165</v>
      </c>
      <c r="N2232" t="s">
        <v>165</v>
      </c>
      <c r="P2232" t="s">
        <v>165</v>
      </c>
      <c r="Q2232" t="s">
        <v>165</v>
      </c>
      <c r="U2232">
        <v>0.0</v>
      </c>
    </row>
    <row r="2233">
      <c r="B2233" t="s">
        <v>165</v>
      </c>
      <c r="C2233" t="s">
        <v>165</v>
      </c>
      <c r="E2233" t="s">
        <v>165</v>
      </c>
      <c r="F2233" t="s">
        <v>165</v>
      </c>
      <c r="J2233">
        <v>0.0</v>
      </c>
      <c r="M2233" t="s">
        <v>165</v>
      </c>
      <c r="N2233" t="s">
        <v>165</v>
      </c>
      <c r="P2233" t="s">
        <v>165</v>
      </c>
      <c r="Q2233" t="s">
        <v>165</v>
      </c>
      <c r="U2233">
        <v>0.0</v>
      </c>
    </row>
    <row r="2234">
      <c r="B2234" t="s">
        <v>165</v>
      </c>
      <c r="C2234" t="s">
        <v>165</v>
      </c>
      <c r="E2234" t="s">
        <v>165</v>
      </c>
      <c r="F2234" t="s">
        <v>165</v>
      </c>
      <c r="J2234">
        <v>0.0</v>
      </c>
      <c r="M2234" t="s">
        <v>165</v>
      </c>
      <c r="N2234" t="s">
        <v>165</v>
      </c>
      <c r="P2234" t="s">
        <v>165</v>
      </c>
      <c r="Q2234" t="s">
        <v>165</v>
      </c>
      <c r="U2234">
        <v>0.0</v>
      </c>
    </row>
    <row r="2235">
      <c r="B2235" t="s">
        <v>165</v>
      </c>
      <c r="C2235" t="s">
        <v>165</v>
      </c>
      <c r="E2235" t="s">
        <v>165</v>
      </c>
      <c r="F2235" t="s">
        <v>165</v>
      </c>
      <c r="J2235">
        <v>0.0</v>
      </c>
      <c r="M2235" t="s">
        <v>165</v>
      </c>
      <c r="N2235" t="s">
        <v>165</v>
      </c>
      <c r="P2235" t="s">
        <v>165</v>
      </c>
      <c r="Q2235" t="s">
        <v>165</v>
      </c>
      <c r="U2235">
        <v>0.0</v>
      </c>
    </row>
    <row r="2236">
      <c r="B2236" t="s">
        <v>165</v>
      </c>
      <c r="C2236" t="s">
        <v>165</v>
      </c>
      <c r="E2236" t="s">
        <v>165</v>
      </c>
      <c r="F2236" t="s">
        <v>165</v>
      </c>
      <c r="J2236">
        <v>0.0</v>
      </c>
      <c r="M2236" t="s">
        <v>165</v>
      </c>
      <c r="N2236" t="s">
        <v>165</v>
      </c>
      <c r="P2236" t="s">
        <v>165</v>
      </c>
      <c r="Q2236" t="s">
        <v>165</v>
      </c>
      <c r="U2236">
        <v>0.0</v>
      </c>
    </row>
    <row r="2237">
      <c r="B2237" t="s">
        <v>165</v>
      </c>
      <c r="C2237" t="s">
        <v>165</v>
      </c>
      <c r="E2237" t="s">
        <v>165</v>
      </c>
      <c r="F2237" t="s">
        <v>165</v>
      </c>
      <c r="J2237">
        <v>0.0</v>
      </c>
      <c r="M2237" t="s">
        <v>165</v>
      </c>
      <c r="N2237" t="s">
        <v>165</v>
      </c>
      <c r="P2237" t="s">
        <v>165</v>
      </c>
      <c r="Q2237" t="s">
        <v>165</v>
      </c>
      <c r="U2237">
        <v>0.0</v>
      </c>
    </row>
    <row r="2238">
      <c r="B2238" t="s">
        <v>165</v>
      </c>
      <c r="C2238" t="s">
        <v>165</v>
      </c>
      <c r="E2238" t="s">
        <v>165</v>
      </c>
      <c r="F2238" t="s">
        <v>165</v>
      </c>
      <c r="J2238">
        <v>0.0</v>
      </c>
      <c r="M2238" t="s">
        <v>165</v>
      </c>
      <c r="N2238" t="s">
        <v>165</v>
      </c>
      <c r="P2238" t="s">
        <v>165</v>
      </c>
      <c r="Q2238" t="s">
        <v>165</v>
      </c>
      <c r="U2238">
        <v>0.0</v>
      </c>
    </row>
    <row r="2239">
      <c r="B2239" t="s">
        <v>165</v>
      </c>
      <c r="C2239" t="s">
        <v>165</v>
      </c>
      <c r="E2239" t="s">
        <v>165</v>
      </c>
      <c r="F2239" t="s">
        <v>165</v>
      </c>
      <c r="J2239">
        <v>0.0</v>
      </c>
      <c r="M2239" t="s">
        <v>165</v>
      </c>
      <c r="N2239" t="s">
        <v>165</v>
      </c>
      <c r="P2239" t="s">
        <v>165</v>
      </c>
      <c r="Q2239" t="s">
        <v>165</v>
      </c>
      <c r="U2239">
        <v>0.0</v>
      </c>
    </row>
    <row r="2240">
      <c r="B2240" t="s">
        <v>165</v>
      </c>
      <c r="C2240" t="s">
        <v>165</v>
      </c>
      <c r="E2240" t="s">
        <v>165</v>
      </c>
      <c r="F2240" t="s">
        <v>165</v>
      </c>
      <c r="J2240">
        <v>0.0</v>
      </c>
      <c r="M2240" t="s">
        <v>165</v>
      </c>
      <c r="N2240" t="s">
        <v>165</v>
      </c>
      <c r="P2240" t="s">
        <v>165</v>
      </c>
      <c r="Q2240" t="s">
        <v>165</v>
      </c>
      <c r="U2240">
        <v>0.0</v>
      </c>
    </row>
    <row r="2241">
      <c r="B2241" t="s">
        <v>165</v>
      </c>
      <c r="C2241" t="s">
        <v>165</v>
      </c>
      <c r="E2241" t="s">
        <v>165</v>
      </c>
      <c r="F2241" t="s">
        <v>165</v>
      </c>
      <c r="J2241">
        <v>0.0</v>
      </c>
      <c r="M2241" t="s">
        <v>165</v>
      </c>
      <c r="N2241" t="s">
        <v>165</v>
      </c>
      <c r="P2241" t="s">
        <v>165</v>
      </c>
      <c r="Q2241" t="s">
        <v>165</v>
      </c>
      <c r="U2241">
        <v>0.0</v>
      </c>
    </row>
    <row r="2242">
      <c r="B2242" t="s">
        <v>165</v>
      </c>
      <c r="C2242" t="s">
        <v>165</v>
      </c>
      <c r="E2242" t="s">
        <v>165</v>
      </c>
      <c r="F2242" t="s">
        <v>165</v>
      </c>
      <c r="J2242">
        <v>0.0</v>
      </c>
      <c r="M2242" t="s">
        <v>165</v>
      </c>
      <c r="N2242" t="s">
        <v>165</v>
      </c>
      <c r="P2242" t="s">
        <v>165</v>
      </c>
      <c r="Q2242" t="s">
        <v>165</v>
      </c>
      <c r="U2242">
        <v>0.0</v>
      </c>
    </row>
    <row r="2243">
      <c r="B2243" t="s">
        <v>165</v>
      </c>
      <c r="C2243" t="s">
        <v>165</v>
      </c>
      <c r="E2243" t="s">
        <v>165</v>
      </c>
      <c r="F2243" t="s">
        <v>165</v>
      </c>
      <c r="J2243">
        <v>0.0</v>
      </c>
      <c r="M2243" t="s">
        <v>165</v>
      </c>
      <c r="N2243" t="s">
        <v>165</v>
      </c>
      <c r="P2243" t="s">
        <v>165</v>
      </c>
      <c r="Q2243" t="s">
        <v>165</v>
      </c>
      <c r="U2243">
        <v>0.0</v>
      </c>
    </row>
    <row r="2244">
      <c r="B2244" t="s">
        <v>165</v>
      </c>
      <c r="C2244" t="s">
        <v>165</v>
      </c>
      <c r="E2244" t="s">
        <v>165</v>
      </c>
      <c r="F2244" t="s">
        <v>165</v>
      </c>
      <c r="J2244">
        <v>0.0</v>
      </c>
      <c r="M2244" t="s">
        <v>165</v>
      </c>
      <c r="N2244" t="s">
        <v>165</v>
      </c>
      <c r="P2244" t="s">
        <v>165</v>
      </c>
      <c r="Q2244" t="s">
        <v>165</v>
      </c>
      <c r="U2244">
        <v>0.0</v>
      </c>
    </row>
    <row r="2245">
      <c r="B2245" t="s">
        <v>165</v>
      </c>
      <c r="C2245" t="s">
        <v>165</v>
      </c>
      <c r="E2245" t="s">
        <v>165</v>
      </c>
      <c r="F2245" t="s">
        <v>165</v>
      </c>
      <c r="J2245">
        <v>0.0</v>
      </c>
      <c r="M2245" t="s">
        <v>165</v>
      </c>
      <c r="N2245" t="s">
        <v>165</v>
      </c>
      <c r="P2245" t="s">
        <v>165</v>
      </c>
      <c r="Q2245" t="s">
        <v>165</v>
      </c>
      <c r="U2245">
        <v>0.0</v>
      </c>
    </row>
    <row r="2246">
      <c r="B2246" t="s">
        <v>165</v>
      </c>
      <c r="C2246" t="s">
        <v>165</v>
      </c>
      <c r="E2246" t="s">
        <v>165</v>
      </c>
      <c r="F2246" t="s">
        <v>165</v>
      </c>
      <c r="J2246">
        <v>0.0</v>
      </c>
      <c r="M2246" t="s">
        <v>165</v>
      </c>
      <c r="N2246" t="s">
        <v>165</v>
      </c>
      <c r="P2246" t="s">
        <v>165</v>
      </c>
      <c r="Q2246" t="s">
        <v>165</v>
      </c>
      <c r="U2246">
        <v>0.0</v>
      </c>
    </row>
    <row r="2247">
      <c r="B2247" t="s">
        <v>165</v>
      </c>
      <c r="C2247" t="s">
        <v>165</v>
      </c>
      <c r="E2247" t="s">
        <v>165</v>
      </c>
      <c r="F2247" t="s">
        <v>165</v>
      </c>
      <c r="J2247">
        <v>0.0</v>
      </c>
      <c r="M2247" t="s">
        <v>165</v>
      </c>
      <c r="N2247" t="s">
        <v>165</v>
      </c>
      <c r="P2247" t="s">
        <v>165</v>
      </c>
      <c r="Q2247" t="s">
        <v>165</v>
      </c>
      <c r="U2247">
        <v>0.0</v>
      </c>
    </row>
    <row r="2248">
      <c r="B2248" t="s">
        <v>165</v>
      </c>
      <c r="C2248" t="s">
        <v>165</v>
      </c>
      <c r="E2248" t="s">
        <v>165</v>
      </c>
      <c r="F2248" t="s">
        <v>165</v>
      </c>
      <c r="J2248">
        <v>0.0</v>
      </c>
      <c r="M2248" t="s">
        <v>165</v>
      </c>
      <c r="N2248" t="s">
        <v>165</v>
      </c>
      <c r="P2248" t="s">
        <v>165</v>
      </c>
      <c r="Q2248" t="s">
        <v>165</v>
      </c>
      <c r="U2248">
        <v>0.0</v>
      </c>
    </row>
    <row r="2249">
      <c r="B2249" t="s">
        <v>165</v>
      </c>
      <c r="C2249" t="s">
        <v>165</v>
      </c>
      <c r="E2249" t="s">
        <v>165</v>
      </c>
      <c r="F2249" t="s">
        <v>165</v>
      </c>
      <c r="J2249">
        <v>0.0</v>
      </c>
      <c r="M2249" t="s">
        <v>165</v>
      </c>
      <c r="N2249" t="s">
        <v>165</v>
      </c>
      <c r="P2249" t="s">
        <v>165</v>
      </c>
      <c r="Q2249" t="s">
        <v>165</v>
      </c>
      <c r="U2249">
        <v>0.0</v>
      </c>
    </row>
    <row r="2250">
      <c r="B2250" t="s">
        <v>165</v>
      </c>
      <c r="C2250" t="s">
        <v>165</v>
      </c>
      <c r="E2250" t="s">
        <v>165</v>
      </c>
      <c r="F2250" t="s">
        <v>165</v>
      </c>
      <c r="J2250">
        <v>0.0</v>
      </c>
      <c r="M2250" t="s">
        <v>165</v>
      </c>
      <c r="N2250" t="s">
        <v>165</v>
      </c>
      <c r="P2250" t="s">
        <v>165</v>
      </c>
      <c r="Q2250" t="s">
        <v>165</v>
      </c>
      <c r="U2250">
        <v>0.0</v>
      </c>
    </row>
    <row r="2251">
      <c r="B2251" t="s">
        <v>165</v>
      </c>
      <c r="C2251" t="s">
        <v>165</v>
      </c>
      <c r="E2251" t="s">
        <v>165</v>
      </c>
      <c r="F2251" t="s">
        <v>165</v>
      </c>
      <c r="J2251">
        <v>0.0</v>
      </c>
      <c r="M2251" t="s">
        <v>165</v>
      </c>
      <c r="N2251" t="s">
        <v>165</v>
      </c>
      <c r="P2251" t="s">
        <v>165</v>
      </c>
      <c r="Q2251" t="s">
        <v>165</v>
      </c>
      <c r="U2251">
        <v>0.0</v>
      </c>
    </row>
    <row r="2252">
      <c r="B2252" t="s">
        <v>165</v>
      </c>
      <c r="C2252" t="s">
        <v>165</v>
      </c>
      <c r="E2252" t="s">
        <v>165</v>
      </c>
      <c r="F2252" t="s">
        <v>165</v>
      </c>
      <c r="J2252">
        <v>0.0</v>
      </c>
      <c r="M2252" t="s">
        <v>165</v>
      </c>
      <c r="N2252" t="s">
        <v>165</v>
      </c>
      <c r="P2252" t="s">
        <v>165</v>
      </c>
      <c r="Q2252" t="s">
        <v>165</v>
      </c>
      <c r="U2252">
        <v>0.0</v>
      </c>
    </row>
    <row r="2253">
      <c r="B2253" t="s">
        <v>165</v>
      </c>
      <c r="C2253" t="s">
        <v>165</v>
      </c>
      <c r="E2253" t="s">
        <v>165</v>
      </c>
      <c r="F2253" t="s">
        <v>165</v>
      </c>
      <c r="J2253">
        <v>0.0</v>
      </c>
      <c r="M2253" t="s">
        <v>165</v>
      </c>
      <c r="N2253" t="s">
        <v>165</v>
      </c>
      <c r="P2253" t="s">
        <v>165</v>
      </c>
      <c r="Q2253" t="s">
        <v>165</v>
      </c>
      <c r="U2253">
        <v>0.0</v>
      </c>
    </row>
    <row r="2254">
      <c r="B2254" t="s">
        <v>165</v>
      </c>
      <c r="C2254" t="s">
        <v>165</v>
      </c>
      <c r="E2254" t="s">
        <v>165</v>
      </c>
      <c r="F2254" t="s">
        <v>165</v>
      </c>
      <c r="J2254">
        <v>0.0</v>
      </c>
      <c r="M2254" t="s">
        <v>165</v>
      </c>
      <c r="N2254" t="s">
        <v>165</v>
      </c>
      <c r="P2254" t="s">
        <v>165</v>
      </c>
      <c r="Q2254" t="s">
        <v>165</v>
      </c>
      <c r="U2254">
        <v>0.0</v>
      </c>
    </row>
    <row r="2255">
      <c r="B2255" t="s">
        <v>165</v>
      </c>
      <c r="C2255" t="s">
        <v>165</v>
      </c>
      <c r="E2255" t="s">
        <v>165</v>
      </c>
      <c r="F2255" t="s">
        <v>165</v>
      </c>
      <c r="J2255">
        <v>0.0</v>
      </c>
      <c r="M2255" t="s">
        <v>165</v>
      </c>
      <c r="N2255" t="s">
        <v>165</v>
      </c>
      <c r="P2255" t="s">
        <v>165</v>
      </c>
      <c r="Q2255" t="s">
        <v>165</v>
      </c>
      <c r="U2255">
        <v>0.0</v>
      </c>
    </row>
    <row r="2256">
      <c r="B2256" t="s">
        <v>165</v>
      </c>
      <c r="C2256" t="s">
        <v>165</v>
      </c>
      <c r="E2256" t="s">
        <v>165</v>
      </c>
      <c r="F2256" t="s">
        <v>165</v>
      </c>
      <c r="J2256">
        <v>0.0</v>
      </c>
      <c r="M2256" t="s">
        <v>165</v>
      </c>
      <c r="N2256" t="s">
        <v>165</v>
      </c>
      <c r="P2256" t="s">
        <v>165</v>
      </c>
      <c r="Q2256" t="s">
        <v>165</v>
      </c>
      <c r="U2256">
        <v>0.0</v>
      </c>
    </row>
    <row r="2257">
      <c r="B2257" t="s">
        <v>165</v>
      </c>
      <c r="C2257" t="s">
        <v>165</v>
      </c>
      <c r="E2257" t="s">
        <v>165</v>
      </c>
      <c r="F2257" t="s">
        <v>165</v>
      </c>
      <c r="J2257">
        <v>0.0</v>
      </c>
      <c r="M2257" t="s">
        <v>165</v>
      </c>
      <c r="N2257" t="s">
        <v>165</v>
      </c>
      <c r="P2257" t="s">
        <v>165</v>
      </c>
      <c r="Q2257" t="s">
        <v>165</v>
      </c>
      <c r="U2257">
        <v>0.0</v>
      </c>
    </row>
    <row r="2258">
      <c r="B2258" t="s">
        <v>165</v>
      </c>
      <c r="C2258" t="s">
        <v>165</v>
      </c>
      <c r="E2258" t="s">
        <v>165</v>
      </c>
      <c r="F2258" t="s">
        <v>165</v>
      </c>
      <c r="J2258">
        <v>0.0</v>
      </c>
      <c r="M2258" t="s">
        <v>165</v>
      </c>
      <c r="N2258" t="s">
        <v>165</v>
      </c>
      <c r="P2258" t="s">
        <v>165</v>
      </c>
      <c r="Q2258" t="s">
        <v>165</v>
      </c>
      <c r="U2258">
        <v>0.0</v>
      </c>
    </row>
    <row r="2259">
      <c r="B2259" t="s">
        <v>165</v>
      </c>
      <c r="C2259" t="s">
        <v>165</v>
      </c>
      <c r="E2259" t="s">
        <v>165</v>
      </c>
      <c r="F2259" t="s">
        <v>165</v>
      </c>
      <c r="J2259">
        <v>0.0</v>
      </c>
      <c r="M2259" t="s">
        <v>165</v>
      </c>
      <c r="N2259" t="s">
        <v>165</v>
      </c>
      <c r="P2259" t="s">
        <v>165</v>
      </c>
      <c r="Q2259" t="s">
        <v>165</v>
      </c>
      <c r="U2259">
        <v>0.0</v>
      </c>
    </row>
    <row r="2260">
      <c r="B2260" t="s">
        <v>165</v>
      </c>
      <c r="C2260" t="s">
        <v>165</v>
      </c>
      <c r="E2260" t="s">
        <v>165</v>
      </c>
      <c r="F2260" t="s">
        <v>165</v>
      </c>
      <c r="J2260">
        <v>0.0</v>
      </c>
      <c r="M2260" t="s">
        <v>165</v>
      </c>
      <c r="N2260" t="s">
        <v>165</v>
      </c>
      <c r="P2260" t="s">
        <v>165</v>
      </c>
      <c r="Q2260" t="s">
        <v>165</v>
      </c>
      <c r="U2260">
        <v>0.0</v>
      </c>
    </row>
    <row r="2261">
      <c r="B2261" t="s">
        <v>165</v>
      </c>
      <c r="C2261" t="s">
        <v>165</v>
      </c>
      <c r="E2261" t="s">
        <v>165</v>
      </c>
      <c r="F2261" t="s">
        <v>165</v>
      </c>
      <c r="J2261">
        <v>0.0</v>
      </c>
      <c r="M2261" t="s">
        <v>165</v>
      </c>
      <c r="N2261" t="s">
        <v>165</v>
      </c>
      <c r="P2261" t="s">
        <v>165</v>
      </c>
      <c r="Q2261" t="s">
        <v>165</v>
      </c>
      <c r="U2261">
        <v>0.0</v>
      </c>
    </row>
    <row r="2262">
      <c r="B2262" t="s">
        <v>165</v>
      </c>
      <c r="C2262" t="s">
        <v>165</v>
      </c>
      <c r="E2262" t="s">
        <v>165</v>
      </c>
      <c r="F2262" t="s">
        <v>165</v>
      </c>
      <c r="J2262">
        <v>0.0</v>
      </c>
      <c r="M2262" t="s">
        <v>165</v>
      </c>
      <c r="N2262" t="s">
        <v>165</v>
      </c>
      <c r="P2262" t="s">
        <v>165</v>
      </c>
      <c r="Q2262" t="s">
        <v>165</v>
      </c>
      <c r="U2262">
        <v>0.0</v>
      </c>
    </row>
    <row r="2263">
      <c r="B2263" t="s">
        <v>165</v>
      </c>
      <c r="C2263" t="s">
        <v>165</v>
      </c>
      <c r="E2263" t="s">
        <v>165</v>
      </c>
      <c r="F2263" t="s">
        <v>165</v>
      </c>
      <c r="J2263">
        <v>0.0</v>
      </c>
      <c r="M2263" t="s">
        <v>165</v>
      </c>
      <c r="N2263" t="s">
        <v>165</v>
      </c>
      <c r="P2263" t="s">
        <v>165</v>
      </c>
      <c r="Q2263" t="s">
        <v>165</v>
      </c>
      <c r="U2263">
        <v>0.0</v>
      </c>
    </row>
    <row r="2264">
      <c r="B2264" t="s">
        <v>165</v>
      </c>
      <c r="C2264" t="s">
        <v>165</v>
      </c>
      <c r="E2264" t="s">
        <v>165</v>
      </c>
      <c r="F2264" t="s">
        <v>165</v>
      </c>
      <c r="J2264">
        <v>0.0</v>
      </c>
      <c r="M2264" t="s">
        <v>165</v>
      </c>
      <c r="N2264" t="s">
        <v>165</v>
      </c>
      <c r="P2264" t="s">
        <v>165</v>
      </c>
      <c r="Q2264" t="s">
        <v>165</v>
      </c>
      <c r="U2264">
        <v>0.0</v>
      </c>
    </row>
    <row r="2265">
      <c r="B2265" t="s">
        <v>165</v>
      </c>
      <c r="C2265" t="s">
        <v>165</v>
      </c>
      <c r="E2265" t="s">
        <v>165</v>
      </c>
      <c r="F2265" t="s">
        <v>165</v>
      </c>
      <c r="J2265">
        <v>0.0</v>
      </c>
      <c r="M2265" t="s">
        <v>165</v>
      </c>
      <c r="N2265" t="s">
        <v>165</v>
      </c>
      <c r="P2265" t="s">
        <v>165</v>
      </c>
      <c r="Q2265" t="s">
        <v>165</v>
      </c>
      <c r="U2265">
        <v>0.0</v>
      </c>
    </row>
    <row r="2266">
      <c r="B2266" t="s">
        <v>165</v>
      </c>
      <c r="C2266" t="s">
        <v>165</v>
      </c>
      <c r="E2266" t="s">
        <v>165</v>
      </c>
      <c r="F2266" t="s">
        <v>165</v>
      </c>
      <c r="J2266">
        <v>0.0</v>
      </c>
      <c r="M2266" t="s">
        <v>165</v>
      </c>
      <c r="N2266" t="s">
        <v>165</v>
      </c>
      <c r="P2266" t="s">
        <v>165</v>
      </c>
      <c r="Q2266" t="s">
        <v>165</v>
      </c>
      <c r="U2266">
        <v>0.0</v>
      </c>
    </row>
    <row r="2267">
      <c r="B2267" t="s">
        <v>165</v>
      </c>
      <c r="C2267" t="s">
        <v>165</v>
      </c>
      <c r="E2267" t="s">
        <v>165</v>
      </c>
      <c r="F2267" t="s">
        <v>165</v>
      </c>
      <c r="J2267">
        <v>0.0</v>
      </c>
      <c r="M2267" t="s">
        <v>165</v>
      </c>
      <c r="N2267" t="s">
        <v>165</v>
      </c>
      <c r="P2267" t="s">
        <v>165</v>
      </c>
      <c r="Q2267" t="s">
        <v>165</v>
      </c>
      <c r="U2267">
        <v>0.0</v>
      </c>
    </row>
    <row r="2268">
      <c r="B2268" t="s">
        <v>165</v>
      </c>
      <c r="C2268" t="s">
        <v>165</v>
      </c>
      <c r="E2268" t="s">
        <v>165</v>
      </c>
      <c r="F2268" t="s">
        <v>165</v>
      </c>
      <c r="J2268">
        <v>0.0</v>
      </c>
      <c r="M2268" t="s">
        <v>165</v>
      </c>
      <c r="N2268" t="s">
        <v>165</v>
      </c>
      <c r="P2268" t="s">
        <v>165</v>
      </c>
      <c r="Q2268" t="s">
        <v>165</v>
      </c>
      <c r="U2268">
        <v>0.0</v>
      </c>
    </row>
    <row r="2269">
      <c r="B2269" t="s">
        <v>165</v>
      </c>
      <c r="C2269" t="s">
        <v>165</v>
      </c>
      <c r="E2269" t="s">
        <v>165</v>
      </c>
      <c r="F2269" t="s">
        <v>165</v>
      </c>
      <c r="J2269">
        <v>0.0</v>
      </c>
      <c r="M2269" t="s">
        <v>165</v>
      </c>
      <c r="N2269" t="s">
        <v>165</v>
      </c>
      <c r="P2269" t="s">
        <v>165</v>
      </c>
      <c r="Q2269" t="s">
        <v>165</v>
      </c>
      <c r="U2269">
        <v>0.0</v>
      </c>
    </row>
    <row r="2270">
      <c r="B2270" t="s">
        <v>165</v>
      </c>
      <c r="C2270" t="s">
        <v>165</v>
      </c>
      <c r="E2270" t="s">
        <v>165</v>
      </c>
      <c r="F2270" t="s">
        <v>165</v>
      </c>
      <c r="J2270">
        <v>0.0</v>
      </c>
      <c r="M2270" t="s">
        <v>165</v>
      </c>
      <c r="N2270" t="s">
        <v>165</v>
      </c>
      <c r="P2270" t="s">
        <v>165</v>
      </c>
      <c r="Q2270" t="s">
        <v>165</v>
      </c>
      <c r="U2270">
        <v>0.0</v>
      </c>
    </row>
    <row r="2271">
      <c r="B2271" t="s">
        <v>165</v>
      </c>
      <c r="C2271" t="s">
        <v>165</v>
      </c>
      <c r="E2271" t="s">
        <v>165</v>
      </c>
      <c r="F2271" t="s">
        <v>165</v>
      </c>
      <c r="J2271">
        <v>0.0</v>
      </c>
      <c r="M2271" t="s">
        <v>165</v>
      </c>
      <c r="N2271" t="s">
        <v>165</v>
      </c>
      <c r="P2271" t="s">
        <v>165</v>
      </c>
      <c r="Q2271" t="s">
        <v>165</v>
      </c>
      <c r="U2271">
        <v>0.0</v>
      </c>
    </row>
    <row r="2272">
      <c r="B2272" t="s">
        <v>165</v>
      </c>
      <c r="C2272" t="s">
        <v>165</v>
      </c>
      <c r="E2272" t="s">
        <v>165</v>
      </c>
      <c r="F2272" t="s">
        <v>165</v>
      </c>
      <c r="J2272">
        <v>0.0</v>
      </c>
      <c r="M2272" t="s">
        <v>165</v>
      </c>
      <c r="N2272" t="s">
        <v>165</v>
      </c>
      <c r="P2272" t="s">
        <v>165</v>
      </c>
      <c r="Q2272" t="s">
        <v>165</v>
      </c>
      <c r="U2272">
        <v>0.0</v>
      </c>
    </row>
    <row r="2273">
      <c r="B2273" t="s">
        <v>165</v>
      </c>
      <c r="C2273" t="s">
        <v>165</v>
      </c>
      <c r="E2273" t="s">
        <v>165</v>
      </c>
      <c r="F2273" t="s">
        <v>165</v>
      </c>
      <c r="J2273">
        <v>0.0</v>
      </c>
      <c r="M2273" t="s">
        <v>165</v>
      </c>
      <c r="N2273" t="s">
        <v>165</v>
      </c>
      <c r="P2273" t="s">
        <v>165</v>
      </c>
      <c r="Q2273" t="s">
        <v>165</v>
      </c>
      <c r="U2273">
        <v>0.0</v>
      </c>
    </row>
    <row r="2274">
      <c r="B2274" t="s">
        <v>165</v>
      </c>
      <c r="C2274" t="s">
        <v>165</v>
      </c>
      <c r="E2274" t="s">
        <v>165</v>
      </c>
      <c r="F2274" t="s">
        <v>165</v>
      </c>
      <c r="J2274">
        <v>0.0</v>
      </c>
      <c r="M2274" t="s">
        <v>165</v>
      </c>
      <c r="N2274" t="s">
        <v>165</v>
      </c>
      <c r="P2274" t="s">
        <v>165</v>
      </c>
      <c r="Q2274" t="s">
        <v>165</v>
      </c>
      <c r="U2274">
        <v>0.0</v>
      </c>
    </row>
    <row r="2275">
      <c r="B2275" t="s">
        <v>165</v>
      </c>
      <c r="C2275" t="s">
        <v>165</v>
      </c>
      <c r="E2275" t="s">
        <v>165</v>
      </c>
      <c r="F2275" t="s">
        <v>165</v>
      </c>
      <c r="J2275">
        <v>0.0</v>
      </c>
      <c r="M2275" t="s">
        <v>165</v>
      </c>
      <c r="N2275" t="s">
        <v>165</v>
      </c>
      <c r="P2275" t="s">
        <v>165</v>
      </c>
      <c r="Q2275" t="s">
        <v>165</v>
      </c>
      <c r="U2275">
        <v>0.0</v>
      </c>
    </row>
    <row r="2276">
      <c r="B2276" t="s">
        <v>165</v>
      </c>
      <c r="C2276" t="s">
        <v>165</v>
      </c>
      <c r="E2276" t="s">
        <v>165</v>
      </c>
      <c r="F2276" t="s">
        <v>165</v>
      </c>
      <c r="J2276">
        <v>0.0</v>
      </c>
      <c r="M2276" t="s">
        <v>165</v>
      </c>
      <c r="N2276" t="s">
        <v>165</v>
      </c>
      <c r="P2276" t="s">
        <v>165</v>
      </c>
      <c r="Q2276" t="s">
        <v>165</v>
      </c>
      <c r="U2276">
        <v>0.0</v>
      </c>
    </row>
    <row r="2277">
      <c r="B2277" t="s">
        <v>165</v>
      </c>
      <c r="C2277" t="s">
        <v>165</v>
      </c>
      <c r="E2277" t="s">
        <v>165</v>
      </c>
      <c r="F2277" t="s">
        <v>165</v>
      </c>
      <c r="J2277">
        <v>0.0</v>
      </c>
      <c r="M2277" t="s">
        <v>165</v>
      </c>
      <c r="N2277" t="s">
        <v>165</v>
      </c>
      <c r="P2277" t="s">
        <v>165</v>
      </c>
      <c r="Q2277" t="s">
        <v>165</v>
      </c>
      <c r="U2277">
        <v>0.0</v>
      </c>
    </row>
    <row r="2278">
      <c r="B2278" t="s">
        <v>165</v>
      </c>
      <c r="C2278" t="s">
        <v>165</v>
      </c>
      <c r="E2278" t="s">
        <v>165</v>
      </c>
      <c r="F2278" t="s">
        <v>165</v>
      </c>
      <c r="J2278">
        <v>0.0</v>
      </c>
      <c r="M2278" t="s">
        <v>165</v>
      </c>
      <c r="N2278" t="s">
        <v>165</v>
      </c>
      <c r="P2278" t="s">
        <v>165</v>
      </c>
      <c r="Q2278" t="s">
        <v>165</v>
      </c>
      <c r="U2278">
        <v>0.0</v>
      </c>
    </row>
    <row r="2279">
      <c r="B2279" t="s">
        <v>165</v>
      </c>
      <c r="C2279" t="s">
        <v>165</v>
      </c>
      <c r="E2279" t="s">
        <v>165</v>
      </c>
      <c r="F2279" t="s">
        <v>165</v>
      </c>
      <c r="J2279">
        <v>0.0</v>
      </c>
      <c r="M2279" t="s">
        <v>165</v>
      </c>
      <c r="N2279" t="s">
        <v>165</v>
      </c>
      <c r="P2279" t="s">
        <v>165</v>
      </c>
      <c r="Q2279" t="s">
        <v>165</v>
      </c>
      <c r="U2279">
        <v>0.0</v>
      </c>
    </row>
    <row r="2280">
      <c r="B2280" t="s">
        <v>165</v>
      </c>
      <c r="C2280" t="s">
        <v>165</v>
      </c>
      <c r="E2280" t="s">
        <v>165</v>
      </c>
      <c r="F2280" t="s">
        <v>165</v>
      </c>
      <c r="J2280">
        <v>0.0</v>
      </c>
      <c r="M2280" t="s">
        <v>165</v>
      </c>
      <c r="N2280" t="s">
        <v>165</v>
      </c>
      <c r="P2280" t="s">
        <v>165</v>
      </c>
      <c r="Q2280" t="s">
        <v>165</v>
      </c>
      <c r="U2280">
        <v>0.0</v>
      </c>
    </row>
    <row r="2281">
      <c r="B2281" t="s">
        <v>165</v>
      </c>
      <c r="C2281" t="s">
        <v>165</v>
      </c>
      <c r="E2281" t="s">
        <v>165</v>
      </c>
      <c r="F2281" t="s">
        <v>165</v>
      </c>
      <c r="J2281">
        <v>0.0</v>
      </c>
      <c r="M2281" t="s">
        <v>165</v>
      </c>
      <c r="N2281" t="s">
        <v>165</v>
      </c>
      <c r="P2281" t="s">
        <v>165</v>
      </c>
      <c r="Q2281" t="s">
        <v>165</v>
      </c>
      <c r="U2281">
        <v>0.0</v>
      </c>
    </row>
    <row r="2282">
      <c r="B2282" t="s">
        <v>165</v>
      </c>
      <c r="C2282" t="s">
        <v>165</v>
      </c>
      <c r="E2282" t="s">
        <v>165</v>
      </c>
      <c r="F2282" t="s">
        <v>165</v>
      </c>
      <c r="J2282">
        <v>0.0</v>
      </c>
      <c r="M2282" t="s">
        <v>165</v>
      </c>
      <c r="N2282" t="s">
        <v>165</v>
      </c>
      <c r="P2282" t="s">
        <v>165</v>
      </c>
      <c r="Q2282" t="s">
        <v>165</v>
      </c>
      <c r="U2282">
        <v>0.0</v>
      </c>
    </row>
    <row r="2283">
      <c r="B2283" t="s">
        <v>165</v>
      </c>
      <c r="C2283" t="s">
        <v>165</v>
      </c>
      <c r="E2283" t="s">
        <v>165</v>
      </c>
      <c r="F2283" t="s">
        <v>165</v>
      </c>
      <c r="J2283">
        <v>0.0</v>
      </c>
      <c r="M2283" t="s">
        <v>165</v>
      </c>
      <c r="N2283" t="s">
        <v>165</v>
      </c>
      <c r="P2283" t="s">
        <v>165</v>
      </c>
      <c r="Q2283" t="s">
        <v>165</v>
      </c>
      <c r="U2283">
        <v>0.0</v>
      </c>
    </row>
    <row r="2284">
      <c r="B2284" t="s">
        <v>165</v>
      </c>
      <c r="C2284" t="s">
        <v>165</v>
      </c>
      <c r="E2284" t="s">
        <v>165</v>
      </c>
      <c r="F2284" t="s">
        <v>165</v>
      </c>
      <c r="J2284">
        <v>0.0</v>
      </c>
      <c r="M2284" t="s">
        <v>165</v>
      </c>
      <c r="N2284" t="s">
        <v>165</v>
      </c>
      <c r="P2284" t="s">
        <v>165</v>
      </c>
      <c r="Q2284" t="s">
        <v>165</v>
      </c>
      <c r="U2284">
        <v>0.0</v>
      </c>
    </row>
    <row r="2285">
      <c r="B2285" t="s">
        <v>165</v>
      </c>
      <c r="C2285" t="s">
        <v>165</v>
      </c>
      <c r="E2285" t="s">
        <v>165</v>
      </c>
      <c r="F2285" t="s">
        <v>165</v>
      </c>
      <c r="J2285">
        <v>0.0</v>
      </c>
      <c r="M2285" t="s">
        <v>165</v>
      </c>
      <c r="N2285" t="s">
        <v>165</v>
      </c>
      <c r="P2285" t="s">
        <v>165</v>
      </c>
      <c r="Q2285" t="s">
        <v>165</v>
      </c>
      <c r="U2285">
        <v>0.0</v>
      </c>
    </row>
    <row r="2286">
      <c r="B2286" t="s">
        <v>165</v>
      </c>
      <c r="C2286" t="s">
        <v>165</v>
      </c>
      <c r="E2286" t="s">
        <v>165</v>
      </c>
      <c r="F2286" t="s">
        <v>165</v>
      </c>
      <c r="J2286">
        <v>0.0</v>
      </c>
      <c r="M2286" t="s">
        <v>165</v>
      </c>
      <c r="N2286" t="s">
        <v>165</v>
      </c>
      <c r="P2286" t="s">
        <v>165</v>
      </c>
      <c r="Q2286" t="s">
        <v>165</v>
      </c>
      <c r="U2286">
        <v>0.0</v>
      </c>
    </row>
    <row r="2287">
      <c r="B2287" t="s">
        <v>165</v>
      </c>
      <c r="C2287" t="s">
        <v>165</v>
      </c>
      <c r="E2287" t="s">
        <v>165</v>
      </c>
      <c r="F2287" t="s">
        <v>165</v>
      </c>
      <c r="J2287">
        <v>0.0</v>
      </c>
      <c r="M2287" t="s">
        <v>165</v>
      </c>
      <c r="N2287" t="s">
        <v>165</v>
      </c>
      <c r="P2287" t="s">
        <v>165</v>
      </c>
      <c r="Q2287" t="s">
        <v>165</v>
      </c>
      <c r="U2287">
        <v>0.0</v>
      </c>
    </row>
    <row r="2288">
      <c r="B2288" t="s">
        <v>165</v>
      </c>
      <c r="C2288" t="s">
        <v>165</v>
      </c>
      <c r="E2288" t="s">
        <v>165</v>
      </c>
      <c r="F2288" t="s">
        <v>165</v>
      </c>
      <c r="J2288">
        <v>0.0</v>
      </c>
      <c r="M2288" t="s">
        <v>165</v>
      </c>
      <c r="N2288" t="s">
        <v>165</v>
      </c>
      <c r="P2288" t="s">
        <v>165</v>
      </c>
      <c r="Q2288" t="s">
        <v>165</v>
      </c>
      <c r="U2288">
        <v>0.0</v>
      </c>
    </row>
    <row r="2289">
      <c r="B2289" t="s">
        <v>165</v>
      </c>
      <c r="C2289" t="s">
        <v>165</v>
      </c>
      <c r="E2289" t="s">
        <v>165</v>
      </c>
      <c r="F2289" t="s">
        <v>165</v>
      </c>
      <c r="J2289">
        <v>0.0</v>
      </c>
      <c r="M2289" t="s">
        <v>165</v>
      </c>
      <c r="N2289" t="s">
        <v>165</v>
      </c>
      <c r="P2289" t="s">
        <v>165</v>
      </c>
      <c r="Q2289" t="s">
        <v>165</v>
      </c>
      <c r="U2289">
        <v>0.0</v>
      </c>
    </row>
    <row r="2290">
      <c r="B2290" t="s">
        <v>165</v>
      </c>
      <c r="C2290" t="s">
        <v>165</v>
      </c>
      <c r="E2290" t="s">
        <v>165</v>
      </c>
      <c r="F2290" t="s">
        <v>165</v>
      </c>
      <c r="J2290">
        <v>0.0</v>
      </c>
      <c r="M2290" t="s">
        <v>165</v>
      </c>
      <c r="N2290" t="s">
        <v>165</v>
      </c>
      <c r="P2290" t="s">
        <v>165</v>
      </c>
      <c r="Q2290" t="s">
        <v>165</v>
      </c>
      <c r="U2290">
        <v>0.0</v>
      </c>
    </row>
    <row r="2291">
      <c r="B2291" t="s">
        <v>165</v>
      </c>
      <c r="C2291" t="s">
        <v>165</v>
      </c>
      <c r="E2291" t="s">
        <v>165</v>
      </c>
      <c r="F2291" t="s">
        <v>165</v>
      </c>
      <c r="J2291">
        <v>0.0</v>
      </c>
      <c r="M2291" t="s">
        <v>165</v>
      </c>
      <c r="N2291" t="s">
        <v>165</v>
      </c>
      <c r="P2291" t="s">
        <v>165</v>
      </c>
      <c r="Q2291" t="s">
        <v>165</v>
      </c>
      <c r="U2291">
        <v>0.0</v>
      </c>
    </row>
    <row r="2292">
      <c r="B2292" t="s">
        <v>165</v>
      </c>
      <c r="C2292" t="s">
        <v>165</v>
      </c>
      <c r="E2292" t="s">
        <v>165</v>
      </c>
      <c r="F2292" t="s">
        <v>165</v>
      </c>
      <c r="J2292">
        <v>0.0</v>
      </c>
      <c r="M2292" t="s">
        <v>165</v>
      </c>
      <c r="N2292" t="s">
        <v>165</v>
      </c>
      <c r="P2292" t="s">
        <v>165</v>
      </c>
      <c r="Q2292" t="s">
        <v>165</v>
      </c>
      <c r="U2292">
        <v>0.0</v>
      </c>
    </row>
    <row r="2293">
      <c r="B2293" t="s">
        <v>165</v>
      </c>
      <c r="C2293" t="s">
        <v>165</v>
      </c>
      <c r="E2293" t="s">
        <v>165</v>
      </c>
      <c r="F2293" t="s">
        <v>165</v>
      </c>
      <c r="J2293">
        <v>0.0</v>
      </c>
      <c r="M2293" t="s">
        <v>165</v>
      </c>
      <c r="N2293" t="s">
        <v>165</v>
      </c>
      <c r="P2293" t="s">
        <v>165</v>
      </c>
      <c r="Q2293" t="s">
        <v>165</v>
      </c>
      <c r="U2293">
        <v>0.0</v>
      </c>
    </row>
    <row r="2294">
      <c r="B2294" t="s">
        <v>165</v>
      </c>
      <c r="C2294" t="s">
        <v>165</v>
      </c>
      <c r="E2294" t="s">
        <v>165</v>
      </c>
      <c r="F2294" t="s">
        <v>165</v>
      </c>
      <c r="J2294">
        <v>0.0</v>
      </c>
      <c r="M2294" t="s">
        <v>165</v>
      </c>
      <c r="N2294" t="s">
        <v>165</v>
      </c>
      <c r="P2294" t="s">
        <v>165</v>
      </c>
      <c r="Q2294" t="s">
        <v>165</v>
      </c>
      <c r="U2294">
        <v>0.0</v>
      </c>
    </row>
    <row r="2295">
      <c r="B2295" t="s">
        <v>165</v>
      </c>
      <c r="C2295" t="s">
        <v>165</v>
      </c>
      <c r="E2295" t="s">
        <v>165</v>
      </c>
      <c r="F2295" t="s">
        <v>165</v>
      </c>
      <c r="J2295">
        <v>0.0</v>
      </c>
      <c r="M2295" t="s">
        <v>165</v>
      </c>
      <c r="N2295" t="s">
        <v>165</v>
      </c>
      <c r="P2295" t="s">
        <v>165</v>
      </c>
      <c r="Q2295" t="s">
        <v>165</v>
      </c>
      <c r="U2295">
        <v>0.0</v>
      </c>
    </row>
    <row r="2296">
      <c r="B2296" t="s">
        <v>165</v>
      </c>
      <c r="C2296" t="s">
        <v>165</v>
      </c>
      <c r="E2296" t="s">
        <v>165</v>
      </c>
      <c r="F2296" t="s">
        <v>165</v>
      </c>
      <c r="J2296">
        <v>0.0</v>
      </c>
      <c r="M2296" t="s">
        <v>165</v>
      </c>
      <c r="N2296" t="s">
        <v>165</v>
      </c>
      <c r="P2296" t="s">
        <v>165</v>
      </c>
      <c r="Q2296" t="s">
        <v>165</v>
      </c>
      <c r="U2296">
        <v>0.0</v>
      </c>
    </row>
    <row r="2297">
      <c r="B2297" t="s">
        <v>165</v>
      </c>
      <c r="C2297" t="s">
        <v>165</v>
      </c>
      <c r="E2297" t="s">
        <v>165</v>
      </c>
      <c r="F2297" t="s">
        <v>165</v>
      </c>
      <c r="J2297">
        <v>0.0</v>
      </c>
      <c r="M2297" t="s">
        <v>165</v>
      </c>
      <c r="N2297" t="s">
        <v>165</v>
      </c>
      <c r="P2297" t="s">
        <v>165</v>
      </c>
      <c r="Q2297" t="s">
        <v>165</v>
      </c>
      <c r="U2297">
        <v>0.0</v>
      </c>
    </row>
    <row r="2298">
      <c r="B2298" t="s">
        <v>165</v>
      </c>
      <c r="C2298" t="s">
        <v>165</v>
      </c>
      <c r="E2298" t="s">
        <v>165</v>
      </c>
      <c r="F2298" t="s">
        <v>165</v>
      </c>
      <c r="J2298">
        <v>0.0</v>
      </c>
      <c r="M2298" t="s">
        <v>165</v>
      </c>
      <c r="N2298" t="s">
        <v>165</v>
      </c>
      <c r="P2298" t="s">
        <v>165</v>
      </c>
      <c r="Q2298" t="s">
        <v>165</v>
      </c>
      <c r="U2298">
        <v>0.0</v>
      </c>
    </row>
    <row r="2299">
      <c r="B2299" t="s">
        <v>165</v>
      </c>
      <c r="C2299" t="s">
        <v>165</v>
      </c>
      <c r="E2299" t="s">
        <v>165</v>
      </c>
      <c r="F2299" t="s">
        <v>165</v>
      </c>
      <c r="J2299">
        <v>0.0</v>
      </c>
      <c r="M2299" t="s">
        <v>165</v>
      </c>
      <c r="N2299" t="s">
        <v>165</v>
      </c>
      <c r="P2299" t="s">
        <v>165</v>
      </c>
      <c r="Q2299" t="s">
        <v>165</v>
      </c>
      <c r="U2299">
        <v>0.0</v>
      </c>
    </row>
    <row r="2300">
      <c r="B2300" t="s">
        <v>165</v>
      </c>
      <c r="C2300" t="s">
        <v>165</v>
      </c>
      <c r="E2300" t="s">
        <v>165</v>
      </c>
      <c r="F2300" t="s">
        <v>165</v>
      </c>
      <c r="J2300">
        <v>0.0</v>
      </c>
      <c r="M2300" t="s">
        <v>165</v>
      </c>
      <c r="N2300" t="s">
        <v>165</v>
      </c>
      <c r="P2300" t="s">
        <v>165</v>
      </c>
      <c r="Q2300" t="s">
        <v>165</v>
      </c>
      <c r="U2300">
        <v>0.0</v>
      </c>
    </row>
    <row r="2301">
      <c r="B2301" t="s">
        <v>165</v>
      </c>
      <c r="C2301" t="s">
        <v>165</v>
      </c>
      <c r="E2301" t="s">
        <v>165</v>
      </c>
      <c r="F2301" t="s">
        <v>165</v>
      </c>
      <c r="J2301">
        <v>0.0</v>
      </c>
      <c r="M2301" t="s">
        <v>165</v>
      </c>
      <c r="N2301" t="s">
        <v>165</v>
      </c>
      <c r="P2301" t="s">
        <v>165</v>
      </c>
      <c r="Q2301" t="s">
        <v>165</v>
      </c>
      <c r="U2301">
        <v>0.0</v>
      </c>
    </row>
    <row r="2302">
      <c r="B2302" t="s">
        <v>165</v>
      </c>
      <c r="C2302" t="s">
        <v>165</v>
      </c>
      <c r="E2302" t="s">
        <v>165</v>
      </c>
      <c r="F2302" t="s">
        <v>165</v>
      </c>
      <c r="J2302">
        <v>0.0</v>
      </c>
      <c r="M2302" t="s">
        <v>165</v>
      </c>
      <c r="N2302" t="s">
        <v>165</v>
      </c>
      <c r="P2302" t="s">
        <v>165</v>
      </c>
      <c r="Q2302" t="s">
        <v>165</v>
      </c>
      <c r="U2302">
        <v>0.0</v>
      </c>
    </row>
    <row r="2303">
      <c r="B2303" t="s">
        <v>165</v>
      </c>
      <c r="C2303" t="s">
        <v>165</v>
      </c>
      <c r="E2303" t="s">
        <v>165</v>
      </c>
      <c r="F2303" t="s">
        <v>165</v>
      </c>
      <c r="J2303">
        <v>0.0</v>
      </c>
      <c r="M2303" t="s">
        <v>165</v>
      </c>
      <c r="N2303" t="s">
        <v>165</v>
      </c>
      <c r="P2303" t="s">
        <v>165</v>
      </c>
      <c r="Q2303" t="s">
        <v>165</v>
      </c>
      <c r="U2303">
        <v>0.0</v>
      </c>
    </row>
    <row r="2304">
      <c r="B2304" t="s">
        <v>165</v>
      </c>
      <c r="C2304" t="s">
        <v>165</v>
      </c>
      <c r="E2304" t="s">
        <v>165</v>
      </c>
      <c r="F2304" t="s">
        <v>165</v>
      </c>
      <c r="J2304">
        <v>0.0</v>
      </c>
      <c r="M2304" t="s">
        <v>165</v>
      </c>
      <c r="N2304" t="s">
        <v>165</v>
      </c>
      <c r="P2304" t="s">
        <v>165</v>
      </c>
      <c r="Q2304" t="s">
        <v>165</v>
      </c>
      <c r="U2304">
        <v>0.0</v>
      </c>
    </row>
    <row r="2305">
      <c r="B2305" t="s">
        <v>165</v>
      </c>
      <c r="C2305" t="s">
        <v>165</v>
      </c>
      <c r="E2305" t="s">
        <v>165</v>
      </c>
      <c r="F2305" t="s">
        <v>165</v>
      </c>
      <c r="J2305">
        <v>0.0</v>
      </c>
      <c r="M2305" t="s">
        <v>165</v>
      </c>
      <c r="N2305" t="s">
        <v>165</v>
      </c>
      <c r="P2305" t="s">
        <v>165</v>
      </c>
      <c r="Q2305" t="s">
        <v>165</v>
      </c>
      <c r="U2305">
        <v>0.0</v>
      </c>
    </row>
    <row r="2306">
      <c r="B2306" t="s">
        <v>165</v>
      </c>
      <c r="C2306" t="s">
        <v>165</v>
      </c>
      <c r="E2306" t="s">
        <v>165</v>
      </c>
      <c r="F2306" t="s">
        <v>165</v>
      </c>
      <c r="J2306">
        <v>0.0</v>
      </c>
      <c r="M2306" t="s">
        <v>165</v>
      </c>
      <c r="N2306" t="s">
        <v>165</v>
      </c>
      <c r="P2306" t="s">
        <v>165</v>
      </c>
      <c r="Q2306" t="s">
        <v>165</v>
      </c>
      <c r="U2306">
        <v>0.0</v>
      </c>
    </row>
    <row r="2307">
      <c r="B2307" t="s">
        <v>165</v>
      </c>
      <c r="C2307" t="s">
        <v>165</v>
      </c>
      <c r="E2307" t="s">
        <v>165</v>
      </c>
      <c r="F2307" t="s">
        <v>165</v>
      </c>
      <c r="J2307">
        <v>0.0</v>
      </c>
      <c r="M2307" t="s">
        <v>165</v>
      </c>
      <c r="N2307" t="s">
        <v>165</v>
      </c>
      <c r="P2307" t="s">
        <v>165</v>
      </c>
      <c r="Q2307" t="s">
        <v>165</v>
      </c>
      <c r="U2307">
        <v>0.0</v>
      </c>
    </row>
    <row r="2308">
      <c r="B2308" t="s">
        <v>165</v>
      </c>
      <c r="C2308" t="s">
        <v>165</v>
      </c>
      <c r="E2308" t="s">
        <v>165</v>
      </c>
      <c r="F2308" t="s">
        <v>165</v>
      </c>
      <c r="J2308">
        <v>0.0</v>
      </c>
      <c r="M2308" t="s">
        <v>165</v>
      </c>
      <c r="N2308" t="s">
        <v>165</v>
      </c>
      <c r="P2308" t="s">
        <v>165</v>
      </c>
      <c r="Q2308" t="s">
        <v>165</v>
      </c>
      <c r="U2308">
        <v>0.0</v>
      </c>
    </row>
    <row r="2309">
      <c r="B2309" t="s">
        <v>165</v>
      </c>
      <c r="C2309" t="s">
        <v>165</v>
      </c>
      <c r="E2309" t="s">
        <v>165</v>
      </c>
      <c r="F2309" t="s">
        <v>165</v>
      </c>
      <c r="J2309">
        <v>0.0</v>
      </c>
      <c r="M2309" t="s">
        <v>165</v>
      </c>
      <c r="N2309" t="s">
        <v>165</v>
      </c>
      <c r="P2309" t="s">
        <v>165</v>
      </c>
      <c r="Q2309" t="s">
        <v>165</v>
      </c>
      <c r="U2309">
        <v>0.0</v>
      </c>
    </row>
    <row r="2310">
      <c r="B2310" t="s">
        <v>165</v>
      </c>
      <c r="C2310" t="s">
        <v>165</v>
      </c>
      <c r="E2310" t="s">
        <v>165</v>
      </c>
      <c r="F2310" t="s">
        <v>165</v>
      </c>
      <c r="J2310">
        <v>0.0</v>
      </c>
      <c r="M2310" t="s">
        <v>165</v>
      </c>
      <c r="N2310" t="s">
        <v>165</v>
      </c>
      <c r="P2310" t="s">
        <v>165</v>
      </c>
      <c r="Q2310" t="s">
        <v>165</v>
      </c>
      <c r="U2310">
        <v>0.0</v>
      </c>
    </row>
    <row r="2311">
      <c r="B2311" t="s">
        <v>165</v>
      </c>
      <c r="C2311" t="s">
        <v>165</v>
      </c>
      <c r="E2311" t="s">
        <v>165</v>
      </c>
      <c r="F2311" t="s">
        <v>165</v>
      </c>
      <c r="J2311">
        <v>0.0</v>
      </c>
      <c r="M2311" t="s">
        <v>165</v>
      </c>
      <c r="N2311" t="s">
        <v>165</v>
      </c>
      <c r="P2311" t="s">
        <v>165</v>
      </c>
      <c r="Q2311" t="s">
        <v>165</v>
      </c>
      <c r="U2311">
        <v>0.0</v>
      </c>
    </row>
    <row r="2312">
      <c r="B2312" t="s">
        <v>165</v>
      </c>
      <c r="C2312" t="s">
        <v>165</v>
      </c>
      <c r="E2312" t="s">
        <v>165</v>
      </c>
      <c r="F2312" t="s">
        <v>165</v>
      </c>
      <c r="J2312">
        <v>0.0</v>
      </c>
      <c r="M2312" t="s">
        <v>165</v>
      </c>
      <c r="N2312" t="s">
        <v>165</v>
      </c>
      <c r="P2312" t="s">
        <v>165</v>
      </c>
      <c r="Q2312" t="s">
        <v>165</v>
      </c>
      <c r="U2312">
        <v>0.0</v>
      </c>
    </row>
    <row r="2313">
      <c r="B2313" t="s">
        <v>165</v>
      </c>
      <c r="C2313" t="s">
        <v>165</v>
      </c>
      <c r="E2313" t="s">
        <v>165</v>
      </c>
      <c r="F2313" t="s">
        <v>165</v>
      </c>
      <c r="J2313">
        <v>0.0</v>
      </c>
      <c r="M2313" t="s">
        <v>165</v>
      </c>
      <c r="N2313" t="s">
        <v>165</v>
      </c>
      <c r="P2313" t="s">
        <v>165</v>
      </c>
      <c r="Q2313" t="s">
        <v>165</v>
      </c>
      <c r="U2313">
        <v>0.0</v>
      </c>
    </row>
    <row r="2314">
      <c r="B2314" t="s">
        <v>165</v>
      </c>
      <c r="C2314" t="s">
        <v>165</v>
      </c>
      <c r="E2314" t="s">
        <v>165</v>
      </c>
      <c r="F2314" t="s">
        <v>165</v>
      </c>
      <c r="J2314">
        <v>0.0</v>
      </c>
      <c r="M2314" t="s">
        <v>165</v>
      </c>
      <c r="N2314" t="s">
        <v>165</v>
      </c>
      <c r="P2314" t="s">
        <v>165</v>
      </c>
      <c r="Q2314" t="s">
        <v>165</v>
      </c>
      <c r="U2314">
        <v>0.0</v>
      </c>
    </row>
    <row r="2315">
      <c r="B2315" t="s">
        <v>165</v>
      </c>
      <c r="C2315" t="s">
        <v>165</v>
      </c>
      <c r="E2315" t="s">
        <v>165</v>
      </c>
      <c r="F2315" t="s">
        <v>165</v>
      </c>
      <c r="J2315">
        <v>0.0</v>
      </c>
      <c r="M2315" t="s">
        <v>165</v>
      </c>
      <c r="N2315" t="s">
        <v>165</v>
      </c>
      <c r="P2315" t="s">
        <v>165</v>
      </c>
      <c r="Q2315" t="s">
        <v>165</v>
      </c>
      <c r="U2315">
        <v>0.0</v>
      </c>
    </row>
    <row r="2316">
      <c r="B2316" t="s">
        <v>165</v>
      </c>
      <c r="C2316" t="s">
        <v>165</v>
      </c>
      <c r="E2316" t="s">
        <v>165</v>
      </c>
      <c r="F2316" t="s">
        <v>165</v>
      </c>
      <c r="J2316">
        <v>0.0</v>
      </c>
      <c r="M2316" t="s">
        <v>165</v>
      </c>
      <c r="N2316" t="s">
        <v>165</v>
      </c>
      <c r="P2316" t="s">
        <v>165</v>
      </c>
      <c r="Q2316" t="s">
        <v>165</v>
      </c>
      <c r="U2316">
        <v>0.0</v>
      </c>
    </row>
    <row r="2317">
      <c r="B2317" t="s">
        <v>165</v>
      </c>
      <c r="C2317" t="s">
        <v>165</v>
      </c>
      <c r="E2317" t="s">
        <v>165</v>
      </c>
      <c r="F2317" t="s">
        <v>165</v>
      </c>
      <c r="J2317">
        <v>0.0</v>
      </c>
      <c r="M2317" t="s">
        <v>165</v>
      </c>
      <c r="N2317" t="s">
        <v>165</v>
      </c>
      <c r="P2317" t="s">
        <v>165</v>
      </c>
      <c r="Q2317" t="s">
        <v>165</v>
      </c>
      <c r="U2317">
        <v>0.0</v>
      </c>
    </row>
    <row r="2318">
      <c r="B2318" t="s">
        <v>165</v>
      </c>
      <c r="C2318" t="s">
        <v>165</v>
      </c>
      <c r="E2318" t="s">
        <v>165</v>
      </c>
      <c r="F2318" t="s">
        <v>165</v>
      </c>
      <c r="J2318">
        <v>0.0</v>
      </c>
      <c r="M2318" t="s">
        <v>165</v>
      </c>
      <c r="N2318" t="s">
        <v>165</v>
      </c>
      <c r="P2318" t="s">
        <v>165</v>
      </c>
      <c r="Q2318" t="s">
        <v>165</v>
      </c>
      <c r="U2318">
        <v>0.0</v>
      </c>
    </row>
    <row r="2319">
      <c r="B2319" t="s">
        <v>165</v>
      </c>
      <c r="C2319" t="s">
        <v>165</v>
      </c>
      <c r="E2319" t="s">
        <v>165</v>
      </c>
      <c r="F2319" t="s">
        <v>165</v>
      </c>
      <c r="J2319">
        <v>0.0</v>
      </c>
      <c r="M2319" t="s">
        <v>165</v>
      </c>
      <c r="N2319" t="s">
        <v>165</v>
      </c>
      <c r="P2319" t="s">
        <v>165</v>
      </c>
      <c r="Q2319" t="s">
        <v>165</v>
      </c>
      <c r="U2319">
        <v>0.0</v>
      </c>
    </row>
    <row r="2320">
      <c r="B2320" t="s">
        <v>165</v>
      </c>
      <c r="C2320" t="s">
        <v>165</v>
      </c>
      <c r="E2320" t="s">
        <v>165</v>
      </c>
      <c r="F2320" t="s">
        <v>165</v>
      </c>
      <c r="J2320">
        <v>0.0</v>
      </c>
      <c r="M2320" t="s">
        <v>165</v>
      </c>
      <c r="N2320" t="s">
        <v>165</v>
      </c>
      <c r="P2320" t="s">
        <v>165</v>
      </c>
      <c r="Q2320" t="s">
        <v>165</v>
      </c>
      <c r="U2320">
        <v>0.0</v>
      </c>
    </row>
    <row r="2321">
      <c r="B2321" t="s">
        <v>165</v>
      </c>
      <c r="C2321" t="s">
        <v>165</v>
      </c>
      <c r="E2321" t="s">
        <v>165</v>
      </c>
      <c r="F2321" t="s">
        <v>165</v>
      </c>
      <c r="J2321">
        <v>0.0</v>
      </c>
      <c r="M2321" t="s">
        <v>165</v>
      </c>
      <c r="N2321" t="s">
        <v>165</v>
      </c>
      <c r="P2321" t="s">
        <v>165</v>
      </c>
      <c r="Q2321" t="s">
        <v>165</v>
      </c>
      <c r="U2321">
        <v>0.0</v>
      </c>
    </row>
    <row r="2322">
      <c r="B2322" t="s">
        <v>165</v>
      </c>
      <c r="C2322" t="s">
        <v>165</v>
      </c>
      <c r="E2322" t="s">
        <v>165</v>
      </c>
      <c r="F2322" t="s">
        <v>165</v>
      </c>
      <c r="J2322">
        <v>0.0</v>
      </c>
      <c r="M2322" t="s">
        <v>165</v>
      </c>
      <c r="N2322" t="s">
        <v>165</v>
      </c>
      <c r="P2322" t="s">
        <v>165</v>
      </c>
      <c r="Q2322" t="s">
        <v>165</v>
      </c>
      <c r="U2322">
        <v>0.0</v>
      </c>
    </row>
    <row r="2323">
      <c r="B2323" t="s">
        <v>165</v>
      </c>
      <c r="C2323" t="s">
        <v>165</v>
      </c>
      <c r="E2323" t="s">
        <v>165</v>
      </c>
      <c r="F2323" t="s">
        <v>165</v>
      </c>
      <c r="J2323">
        <v>0.0</v>
      </c>
      <c r="M2323" t="s">
        <v>165</v>
      </c>
      <c r="N2323" t="s">
        <v>165</v>
      </c>
      <c r="P2323" t="s">
        <v>165</v>
      </c>
      <c r="Q2323" t="s">
        <v>165</v>
      </c>
      <c r="U2323">
        <v>0.0</v>
      </c>
    </row>
    <row r="2324">
      <c r="B2324" t="s">
        <v>165</v>
      </c>
      <c r="C2324" t="s">
        <v>165</v>
      </c>
      <c r="E2324" t="s">
        <v>165</v>
      </c>
      <c r="F2324" t="s">
        <v>165</v>
      </c>
      <c r="J2324">
        <v>0.0</v>
      </c>
      <c r="M2324" t="s">
        <v>165</v>
      </c>
      <c r="N2324" t="s">
        <v>165</v>
      </c>
      <c r="P2324" t="s">
        <v>165</v>
      </c>
      <c r="Q2324" t="s">
        <v>165</v>
      </c>
      <c r="U2324">
        <v>0.0</v>
      </c>
    </row>
    <row r="2325">
      <c r="B2325" t="s">
        <v>165</v>
      </c>
      <c r="C2325" t="s">
        <v>165</v>
      </c>
      <c r="E2325" t="s">
        <v>165</v>
      </c>
      <c r="F2325" t="s">
        <v>165</v>
      </c>
      <c r="J2325">
        <v>0.0</v>
      </c>
      <c r="M2325" t="s">
        <v>165</v>
      </c>
      <c r="N2325" t="s">
        <v>165</v>
      </c>
      <c r="P2325" t="s">
        <v>165</v>
      </c>
      <c r="Q2325" t="s">
        <v>165</v>
      </c>
      <c r="U2325">
        <v>0.0</v>
      </c>
    </row>
    <row r="2326">
      <c r="B2326" t="s">
        <v>165</v>
      </c>
      <c r="C2326" t="s">
        <v>165</v>
      </c>
      <c r="E2326" t="s">
        <v>165</v>
      </c>
      <c r="F2326" t="s">
        <v>165</v>
      </c>
      <c r="J2326">
        <v>0.0</v>
      </c>
      <c r="M2326" t="s">
        <v>165</v>
      </c>
      <c r="N2326" t="s">
        <v>165</v>
      </c>
      <c r="P2326" t="s">
        <v>165</v>
      </c>
      <c r="Q2326" t="s">
        <v>165</v>
      </c>
      <c r="U2326">
        <v>0.0</v>
      </c>
    </row>
    <row r="2327">
      <c r="B2327" t="s">
        <v>165</v>
      </c>
      <c r="C2327" t="s">
        <v>165</v>
      </c>
      <c r="E2327" t="s">
        <v>165</v>
      </c>
      <c r="F2327" t="s">
        <v>165</v>
      </c>
      <c r="J2327">
        <v>0.0</v>
      </c>
      <c r="M2327" t="s">
        <v>165</v>
      </c>
      <c r="N2327" t="s">
        <v>165</v>
      </c>
      <c r="P2327" t="s">
        <v>165</v>
      </c>
      <c r="Q2327" t="s">
        <v>165</v>
      </c>
      <c r="U2327">
        <v>0.0</v>
      </c>
    </row>
    <row r="2328">
      <c r="B2328" t="s">
        <v>165</v>
      </c>
      <c r="C2328" t="s">
        <v>165</v>
      </c>
      <c r="E2328" t="s">
        <v>165</v>
      </c>
      <c r="F2328" t="s">
        <v>165</v>
      </c>
      <c r="J2328">
        <v>0.0</v>
      </c>
      <c r="M2328" t="s">
        <v>165</v>
      </c>
      <c r="N2328" t="s">
        <v>165</v>
      </c>
      <c r="P2328" t="s">
        <v>165</v>
      </c>
      <c r="Q2328" t="s">
        <v>165</v>
      </c>
      <c r="U2328">
        <v>0.0</v>
      </c>
    </row>
    <row r="2329">
      <c r="B2329" t="s">
        <v>165</v>
      </c>
      <c r="C2329" t="s">
        <v>165</v>
      </c>
      <c r="E2329" t="s">
        <v>165</v>
      </c>
      <c r="F2329" t="s">
        <v>165</v>
      </c>
      <c r="J2329">
        <v>0.0</v>
      </c>
      <c r="M2329" t="s">
        <v>165</v>
      </c>
      <c r="N2329" t="s">
        <v>165</v>
      </c>
      <c r="P2329" t="s">
        <v>165</v>
      </c>
      <c r="Q2329" t="s">
        <v>165</v>
      </c>
      <c r="U2329">
        <v>0.0</v>
      </c>
    </row>
    <row r="2330">
      <c r="B2330" t="s">
        <v>165</v>
      </c>
      <c r="C2330" t="s">
        <v>165</v>
      </c>
      <c r="E2330" t="s">
        <v>165</v>
      </c>
      <c r="F2330" t="s">
        <v>165</v>
      </c>
      <c r="J2330">
        <v>0.0</v>
      </c>
      <c r="M2330" t="s">
        <v>165</v>
      </c>
      <c r="N2330" t="s">
        <v>165</v>
      </c>
      <c r="P2330" t="s">
        <v>165</v>
      </c>
      <c r="Q2330" t="s">
        <v>165</v>
      </c>
      <c r="U2330">
        <v>0.0</v>
      </c>
    </row>
    <row r="2331">
      <c r="B2331" t="s">
        <v>165</v>
      </c>
      <c r="C2331" t="s">
        <v>165</v>
      </c>
      <c r="E2331" t="s">
        <v>165</v>
      </c>
      <c r="F2331" t="s">
        <v>165</v>
      </c>
      <c r="J2331">
        <v>0.0</v>
      </c>
      <c r="M2331" t="s">
        <v>165</v>
      </c>
      <c r="N2331" t="s">
        <v>165</v>
      </c>
      <c r="P2331" t="s">
        <v>165</v>
      </c>
      <c r="Q2331" t="s">
        <v>165</v>
      </c>
      <c r="U2331">
        <v>0.0</v>
      </c>
    </row>
    <row r="2332">
      <c r="B2332" t="s">
        <v>165</v>
      </c>
      <c r="C2332" t="s">
        <v>165</v>
      </c>
      <c r="E2332" t="s">
        <v>165</v>
      </c>
      <c r="F2332" t="s">
        <v>165</v>
      </c>
      <c r="J2332">
        <v>0.0</v>
      </c>
      <c r="M2332" t="s">
        <v>165</v>
      </c>
      <c r="N2332" t="s">
        <v>165</v>
      </c>
      <c r="P2332" t="s">
        <v>165</v>
      </c>
      <c r="Q2332" t="s">
        <v>165</v>
      </c>
      <c r="U2332">
        <v>0.0</v>
      </c>
    </row>
    <row r="2333">
      <c r="B2333" t="s">
        <v>165</v>
      </c>
      <c r="C2333" t="s">
        <v>165</v>
      </c>
      <c r="E2333" t="s">
        <v>165</v>
      </c>
      <c r="F2333" t="s">
        <v>165</v>
      </c>
      <c r="J2333">
        <v>0.0</v>
      </c>
      <c r="M2333" t="s">
        <v>165</v>
      </c>
      <c r="N2333" t="s">
        <v>165</v>
      </c>
      <c r="P2333" t="s">
        <v>165</v>
      </c>
      <c r="Q2333" t="s">
        <v>165</v>
      </c>
      <c r="U2333">
        <v>0.0</v>
      </c>
    </row>
    <row r="2334">
      <c r="B2334" t="s">
        <v>165</v>
      </c>
      <c r="C2334" t="s">
        <v>165</v>
      </c>
      <c r="E2334" t="s">
        <v>165</v>
      </c>
      <c r="F2334" t="s">
        <v>165</v>
      </c>
      <c r="J2334">
        <v>0.0</v>
      </c>
      <c r="M2334" t="s">
        <v>165</v>
      </c>
      <c r="N2334" t="s">
        <v>165</v>
      </c>
      <c r="P2334" t="s">
        <v>165</v>
      </c>
      <c r="Q2334" t="s">
        <v>165</v>
      </c>
      <c r="U2334">
        <v>0.0</v>
      </c>
    </row>
    <row r="2335">
      <c r="B2335" t="s">
        <v>165</v>
      </c>
      <c r="C2335" t="s">
        <v>165</v>
      </c>
      <c r="E2335" t="s">
        <v>165</v>
      </c>
      <c r="F2335" t="s">
        <v>165</v>
      </c>
      <c r="J2335">
        <v>0.0</v>
      </c>
      <c r="M2335" t="s">
        <v>165</v>
      </c>
      <c r="N2335" t="s">
        <v>165</v>
      </c>
      <c r="P2335" t="s">
        <v>165</v>
      </c>
      <c r="Q2335" t="s">
        <v>165</v>
      </c>
      <c r="U2335">
        <v>0.0</v>
      </c>
    </row>
    <row r="2336">
      <c r="B2336" t="s">
        <v>165</v>
      </c>
      <c r="C2336" t="s">
        <v>165</v>
      </c>
      <c r="E2336" t="s">
        <v>165</v>
      </c>
      <c r="F2336" t="s">
        <v>165</v>
      </c>
      <c r="J2336">
        <v>0.0</v>
      </c>
      <c r="M2336" t="s">
        <v>165</v>
      </c>
      <c r="N2336" t="s">
        <v>165</v>
      </c>
      <c r="P2336" t="s">
        <v>165</v>
      </c>
      <c r="Q2336" t="s">
        <v>165</v>
      </c>
      <c r="U2336">
        <v>0.0</v>
      </c>
    </row>
    <row r="2337">
      <c r="B2337" t="s">
        <v>165</v>
      </c>
      <c r="C2337" t="s">
        <v>165</v>
      </c>
      <c r="E2337" t="s">
        <v>165</v>
      </c>
      <c r="F2337" t="s">
        <v>165</v>
      </c>
      <c r="J2337">
        <v>0.0</v>
      </c>
      <c r="M2337" t="s">
        <v>165</v>
      </c>
      <c r="N2337" t="s">
        <v>165</v>
      </c>
      <c r="P2337" t="s">
        <v>165</v>
      </c>
      <c r="Q2337" t="s">
        <v>165</v>
      </c>
      <c r="U2337">
        <v>0.0</v>
      </c>
    </row>
    <row r="2338">
      <c r="B2338" t="s">
        <v>165</v>
      </c>
      <c r="C2338" t="s">
        <v>165</v>
      </c>
      <c r="E2338" t="s">
        <v>165</v>
      </c>
      <c r="F2338" t="s">
        <v>165</v>
      </c>
      <c r="J2338">
        <v>0.0</v>
      </c>
      <c r="M2338" t="s">
        <v>165</v>
      </c>
      <c r="N2338" t="s">
        <v>165</v>
      </c>
      <c r="P2338" t="s">
        <v>165</v>
      </c>
      <c r="Q2338" t="s">
        <v>165</v>
      </c>
      <c r="U2338">
        <v>0.0</v>
      </c>
    </row>
    <row r="2339">
      <c r="B2339" t="s">
        <v>165</v>
      </c>
      <c r="C2339" t="s">
        <v>165</v>
      </c>
      <c r="E2339" t="s">
        <v>165</v>
      </c>
      <c r="F2339" t="s">
        <v>165</v>
      </c>
      <c r="J2339">
        <v>0.0</v>
      </c>
      <c r="M2339" t="s">
        <v>165</v>
      </c>
      <c r="N2339" t="s">
        <v>165</v>
      </c>
      <c r="P2339" t="s">
        <v>165</v>
      </c>
      <c r="Q2339" t="s">
        <v>165</v>
      </c>
      <c r="U2339">
        <v>0.0</v>
      </c>
    </row>
    <row r="2340">
      <c r="B2340" t="s">
        <v>165</v>
      </c>
      <c r="C2340" t="s">
        <v>165</v>
      </c>
      <c r="E2340" t="s">
        <v>165</v>
      </c>
      <c r="F2340" t="s">
        <v>165</v>
      </c>
      <c r="J2340">
        <v>0.0</v>
      </c>
      <c r="M2340" t="s">
        <v>165</v>
      </c>
      <c r="N2340" t="s">
        <v>165</v>
      </c>
      <c r="P2340" t="s">
        <v>165</v>
      </c>
      <c r="Q2340" t="s">
        <v>165</v>
      </c>
      <c r="U2340">
        <v>0.0</v>
      </c>
    </row>
    <row r="2341">
      <c r="B2341" t="s">
        <v>165</v>
      </c>
      <c r="C2341" t="s">
        <v>165</v>
      </c>
      <c r="E2341" t="s">
        <v>165</v>
      </c>
      <c r="F2341" t="s">
        <v>165</v>
      </c>
      <c r="J2341">
        <v>0.0</v>
      </c>
      <c r="M2341" t="s">
        <v>165</v>
      </c>
      <c r="N2341" t="s">
        <v>165</v>
      </c>
      <c r="P2341" t="s">
        <v>165</v>
      </c>
      <c r="Q2341" t="s">
        <v>165</v>
      </c>
      <c r="U2341">
        <v>0.0</v>
      </c>
    </row>
    <row r="2342">
      <c r="B2342" t="s">
        <v>165</v>
      </c>
      <c r="C2342" t="s">
        <v>165</v>
      </c>
      <c r="E2342" t="s">
        <v>165</v>
      </c>
      <c r="F2342" t="s">
        <v>165</v>
      </c>
      <c r="J2342">
        <v>0.0</v>
      </c>
      <c r="M2342" t="s">
        <v>165</v>
      </c>
      <c r="N2342" t="s">
        <v>165</v>
      </c>
      <c r="P2342" t="s">
        <v>165</v>
      </c>
      <c r="Q2342" t="s">
        <v>165</v>
      </c>
      <c r="U2342">
        <v>0.0</v>
      </c>
    </row>
    <row r="2343">
      <c r="B2343" t="s">
        <v>165</v>
      </c>
      <c r="C2343" t="s">
        <v>165</v>
      </c>
      <c r="E2343" t="s">
        <v>165</v>
      </c>
      <c r="F2343" t="s">
        <v>165</v>
      </c>
      <c r="J2343">
        <v>0.0</v>
      </c>
      <c r="M2343" t="s">
        <v>165</v>
      </c>
      <c r="N2343" t="s">
        <v>165</v>
      </c>
      <c r="P2343" t="s">
        <v>165</v>
      </c>
      <c r="Q2343" t="s">
        <v>165</v>
      </c>
      <c r="U2343">
        <v>0.0</v>
      </c>
    </row>
    <row r="2344">
      <c r="B2344" t="s">
        <v>165</v>
      </c>
      <c r="C2344" t="s">
        <v>165</v>
      </c>
      <c r="E2344" t="s">
        <v>165</v>
      </c>
      <c r="F2344" t="s">
        <v>165</v>
      </c>
      <c r="J2344">
        <v>0.0</v>
      </c>
      <c r="M2344" t="s">
        <v>165</v>
      </c>
      <c r="N2344" t="s">
        <v>165</v>
      </c>
      <c r="P2344" t="s">
        <v>165</v>
      </c>
      <c r="Q2344" t="s">
        <v>165</v>
      </c>
      <c r="U2344">
        <v>0.0</v>
      </c>
    </row>
    <row r="2345">
      <c r="B2345" t="s">
        <v>165</v>
      </c>
      <c r="C2345" t="s">
        <v>165</v>
      </c>
      <c r="E2345" t="s">
        <v>165</v>
      </c>
      <c r="F2345" t="s">
        <v>165</v>
      </c>
      <c r="J2345">
        <v>0.0</v>
      </c>
      <c r="M2345" t="s">
        <v>165</v>
      </c>
      <c r="N2345" t="s">
        <v>165</v>
      </c>
      <c r="P2345" t="s">
        <v>165</v>
      </c>
      <c r="Q2345" t="s">
        <v>165</v>
      </c>
      <c r="U2345">
        <v>0.0</v>
      </c>
    </row>
    <row r="2346">
      <c r="B2346" t="s">
        <v>165</v>
      </c>
      <c r="C2346" t="s">
        <v>165</v>
      </c>
      <c r="E2346" t="s">
        <v>165</v>
      </c>
      <c r="F2346" t="s">
        <v>165</v>
      </c>
      <c r="J2346">
        <v>0.0</v>
      </c>
      <c r="M2346" t="s">
        <v>165</v>
      </c>
      <c r="N2346" t="s">
        <v>165</v>
      </c>
      <c r="P2346" t="s">
        <v>165</v>
      </c>
      <c r="Q2346" t="s">
        <v>165</v>
      </c>
      <c r="U2346">
        <v>0.0</v>
      </c>
    </row>
    <row r="2347">
      <c r="B2347" t="s">
        <v>165</v>
      </c>
      <c r="C2347" t="s">
        <v>165</v>
      </c>
      <c r="E2347" t="s">
        <v>165</v>
      </c>
      <c r="F2347" t="s">
        <v>165</v>
      </c>
      <c r="J2347">
        <v>0.0</v>
      </c>
      <c r="M2347" t="s">
        <v>165</v>
      </c>
      <c r="N2347" t="s">
        <v>165</v>
      </c>
      <c r="P2347" t="s">
        <v>165</v>
      </c>
      <c r="Q2347" t="s">
        <v>165</v>
      </c>
      <c r="U2347">
        <v>0.0</v>
      </c>
    </row>
    <row r="2348">
      <c r="B2348" t="s">
        <v>165</v>
      </c>
      <c r="C2348" t="s">
        <v>165</v>
      </c>
      <c r="E2348" t="s">
        <v>165</v>
      </c>
      <c r="F2348" t="s">
        <v>165</v>
      </c>
      <c r="J2348">
        <v>0.0</v>
      </c>
      <c r="M2348" t="s">
        <v>165</v>
      </c>
      <c r="N2348" t="s">
        <v>165</v>
      </c>
      <c r="P2348" t="s">
        <v>165</v>
      </c>
      <c r="Q2348" t="s">
        <v>165</v>
      </c>
      <c r="U2348">
        <v>0.0</v>
      </c>
    </row>
    <row r="2349">
      <c r="B2349" t="s">
        <v>165</v>
      </c>
      <c r="C2349" t="s">
        <v>165</v>
      </c>
      <c r="E2349" t="s">
        <v>165</v>
      </c>
      <c r="F2349" t="s">
        <v>165</v>
      </c>
      <c r="J2349">
        <v>0.0</v>
      </c>
      <c r="M2349" t="s">
        <v>165</v>
      </c>
      <c r="N2349" t="s">
        <v>165</v>
      </c>
      <c r="P2349" t="s">
        <v>165</v>
      </c>
      <c r="Q2349" t="s">
        <v>165</v>
      </c>
      <c r="U2349">
        <v>0.0</v>
      </c>
    </row>
    <row r="2350">
      <c r="B2350" t="s">
        <v>165</v>
      </c>
      <c r="C2350" t="s">
        <v>165</v>
      </c>
      <c r="E2350" t="s">
        <v>165</v>
      </c>
      <c r="F2350" t="s">
        <v>165</v>
      </c>
      <c r="J2350">
        <v>0.0</v>
      </c>
      <c r="M2350" t="s">
        <v>165</v>
      </c>
      <c r="N2350" t="s">
        <v>165</v>
      </c>
      <c r="P2350" t="s">
        <v>165</v>
      </c>
      <c r="Q2350" t="s">
        <v>165</v>
      </c>
      <c r="U2350">
        <v>0.0</v>
      </c>
    </row>
    <row r="2351">
      <c r="B2351" t="s">
        <v>165</v>
      </c>
      <c r="C2351" t="s">
        <v>165</v>
      </c>
      <c r="E2351" t="s">
        <v>165</v>
      </c>
      <c r="F2351" t="s">
        <v>165</v>
      </c>
      <c r="J2351">
        <v>0.0</v>
      </c>
      <c r="M2351" t="s">
        <v>165</v>
      </c>
      <c r="N2351" t="s">
        <v>165</v>
      </c>
      <c r="P2351" t="s">
        <v>165</v>
      </c>
      <c r="Q2351" t="s">
        <v>165</v>
      </c>
      <c r="U2351">
        <v>0.0</v>
      </c>
    </row>
    <row r="2352">
      <c r="B2352" t="s">
        <v>165</v>
      </c>
      <c r="C2352" t="s">
        <v>165</v>
      </c>
      <c r="E2352" t="s">
        <v>165</v>
      </c>
      <c r="F2352" t="s">
        <v>165</v>
      </c>
      <c r="J2352">
        <v>0.0</v>
      </c>
      <c r="M2352" t="s">
        <v>165</v>
      </c>
      <c r="N2352" t="s">
        <v>165</v>
      </c>
      <c r="P2352" t="s">
        <v>165</v>
      </c>
      <c r="Q2352" t="s">
        <v>165</v>
      </c>
      <c r="U2352">
        <v>0.0</v>
      </c>
    </row>
    <row r="2353">
      <c r="B2353" t="s">
        <v>165</v>
      </c>
      <c r="C2353" t="s">
        <v>165</v>
      </c>
      <c r="E2353" t="s">
        <v>165</v>
      </c>
      <c r="F2353" t="s">
        <v>165</v>
      </c>
      <c r="J2353">
        <v>0.0</v>
      </c>
      <c r="M2353" t="s">
        <v>165</v>
      </c>
      <c r="N2353" t="s">
        <v>165</v>
      </c>
      <c r="P2353" t="s">
        <v>165</v>
      </c>
      <c r="Q2353" t="s">
        <v>165</v>
      </c>
      <c r="U2353">
        <v>0.0</v>
      </c>
    </row>
    <row r="2354">
      <c r="B2354" t="s">
        <v>165</v>
      </c>
      <c r="C2354" t="s">
        <v>165</v>
      </c>
      <c r="E2354" t="s">
        <v>165</v>
      </c>
      <c r="F2354" t="s">
        <v>165</v>
      </c>
      <c r="J2354">
        <v>0.0</v>
      </c>
      <c r="M2354" t="s">
        <v>165</v>
      </c>
      <c r="N2354" t="s">
        <v>165</v>
      </c>
      <c r="P2354" t="s">
        <v>165</v>
      </c>
      <c r="Q2354" t="s">
        <v>165</v>
      </c>
      <c r="U2354">
        <v>0.0</v>
      </c>
    </row>
    <row r="2355">
      <c r="B2355" t="s">
        <v>165</v>
      </c>
      <c r="C2355" t="s">
        <v>165</v>
      </c>
      <c r="E2355" t="s">
        <v>165</v>
      </c>
      <c r="F2355" t="s">
        <v>165</v>
      </c>
      <c r="J2355">
        <v>0.0</v>
      </c>
      <c r="M2355" t="s">
        <v>165</v>
      </c>
      <c r="N2355" t="s">
        <v>165</v>
      </c>
      <c r="P2355" t="s">
        <v>165</v>
      </c>
      <c r="Q2355" t="s">
        <v>165</v>
      </c>
      <c r="U2355">
        <v>0.0</v>
      </c>
    </row>
    <row r="2356">
      <c r="B2356" t="s">
        <v>165</v>
      </c>
      <c r="C2356" t="s">
        <v>165</v>
      </c>
      <c r="E2356" t="s">
        <v>165</v>
      </c>
      <c r="F2356" t="s">
        <v>165</v>
      </c>
      <c r="J2356">
        <v>0.0</v>
      </c>
      <c r="M2356" t="s">
        <v>165</v>
      </c>
      <c r="N2356" t="s">
        <v>165</v>
      </c>
      <c r="P2356" t="s">
        <v>165</v>
      </c>
      <c r="Q2356" t="s">
        <v>165</v>
      </c>
      <c r="U2356">
        <v>0.0</v>
      </c>
    </row>
    <row r="2357">
      <c r="B2357" t="s">
        <v>165</v>
      </c>
      <c r="C2357" t="s">
        <v>165</v>
      </c>
      <c r="E2357" t="s">
        <v>165</v>
      </c>
      <c r="F2357" t="s">
        <v>165</v>
      </c>
      <c r="J2357">
        <v>0.0</v>
      </c>
      <c r="M2357" t="s">
        <v>165</v>
      </c>
      <c r="N2357" t="s">
        <v>165</v>
      </c>
      <c r="P2357" t="s">
        <v>165</v>
      </c>
      <c r="Q2357" t="s">
        <v>165</v>
      </c>
      <c r="U2357">
        <v>0.0</v>
      </c>
    </row>
    <row r="2358">
      <c r="B2358" t="s">
        <v>165</v>
      </c>
      <c r="C2358" t="s">
        <v>165</v>
      </c>
      <c r="E2358" t="s">
        <v>165</v>
      </c>
      <c r="F2358" t="s">
        <v>165</v>
      </c>
      <c r="J2358">
        <v>0.0</v>
      </c>
      <c r="M2358" t="s">
        <v>165</v>
      </c>
      <c r="N2358" t="s">
        <v>165</v>
      </c>
      <c r="P2358" t="s">
        <v>165</v>
      </c>
      <c r="Q2358" t="s">
        <v>165</v>
      </c>
      <c r="U2358">
        <v>0.0</v>
      </c>
    </row>
    <row r="2359">
      <c r="B2359" t="s">
        <v>165</v>
      </c>
      <c r="C2359" t="s">
        <v>165</v>
      </c>
      <c r="E2359" t="s">
        <v>165</v>
      </c>
      <c r="F2359" t="s">
        <v>165</v>
      </c>
      <c r="J2359">
        <v>0.0</v>
      </c>
      <c r="M2359" t="s">
        <v>165</v>
      </c>
      <c r="N2359" t="s">
        <v>165</v>
      </c>
      <c r="P2359" t="s">
        <v>165</v>
      </c>
      <c r="Q2359" t="s">
        <v>165</v>
      </c>
      <c r="U2359">
        <v>0.0</v>
      </c>
    </row>
    <row r="2360">
      <c r="B2360" t="s">
        <v>165</v>
      </c>
      <c r="C2360" t="s">
        <v>165</v>
      </c>
      <c r="E2360" t="s">
        <v>165</v>
      </c>
      <c r="F2360" t="s">
        <v>165</v>
      </c>
      <c r="J2360">
        <v>0.0</v>
      </c>
      <c r="M2360" t="s">
        <v>165</v>
      </c>
      <c r="N2360" t="s">
        <v>165</v>
      </c>
      <c r="P2360" t="s">
        <v>165</v>
      </c>
      <c r="Q2360" t="s">
        <v>165</v>
      </c>
      <c r="U2360">
        <v>0.0</v>
      </c>
    </row>
    <row r="2361">
      <c r="B2361" t="s">
        <v>165</v>
      </c>
      <c r="C2361" t="s">
        <v>165</v>
      </c>
      <c r="E2361" t="s">
        <v>165</v>
      </c>
      <c r="F2361" t="s">
        <v>165</v>
      </c>
      <c r="J2361">
        <v>0.0</v>
      </c>
      <c r="M2361" t="s">
        <v>165</v>
      </c>
      <c r="N2361" t="s">
        <v>165</v>
      </c>
      <c r="P2361" t="s">
        <v>165</v>
      </c>
      <c r="Q2361" t="s">
        <v>165</v>
      </c>
      <c r="U2361">
        <v>0.0</v>
      </c>
    </row>
    <row r="2362">
      <c r="B2362" t="s">
        <v>165</v>
      </c>
      <c r="C2362" t="s">
        <v>165</v>
      </c>
      <c r="E2362" t="s">
        <v>165</v>
      </c>
      <c r="F2362" t="s">
        <v>165</v>
      </c>
      <c r="J2362">
        <v>0.0</v>
      </c>
      <c r="M2362" t="s">
        <v>165</v>
      </c>
      <c r="N2362" t="s">
        <v>165</v>
      </c>
      <c r="P2362" t="s">
        <v>165</v>
      </c>
      <c r="Q2362" t="s">
        <v>165</v>
      </c>
      <c r="U2362">
        <v>0.0</v>
      </c>
    </row>
    <row r="2363">
      <c r="B2363" t="s">
        <v>165</v>
      </c>
      <c r="C2363" t="s">
        <v>165</v>
      </c>
      <c r="E2363" t="s">
        <v>165</v>
      </c>
      <c r="F2363" t="s">
        <v>165</v>
      </c>
      <c r="J2363">
        <v>0.0</v>
      </c>
      <c r="M2363" t="s">
        <v>165</v>
      </c>
      <c r="N2363" t="s">
        <v>165</v>
      </c>
      <c r="P2363" t="s">
        <v>165</v>
      </c>
      <c r="Q2363" t="s">
        <v>165</v>
      </c>
      <c r="U2363">
        <v>0.0</v>
      </c>
    </row>
    <row r="2364">
      <c r="B2364" t="s">
        <v>165</v>
      </c>
      <c r="C2364" t="s">
        <v>165</v>
      </c>
      <c r="E2364" t="s">
        <v>165</v>
      </c>
      <c r="F2364" t="s">
        <v>165</v>
      </c>
      <c r="J2364">
        <v>0.0</v>
      </c>
      <c r="M2364" t="s">
        <v>165</v>
      </c>
      <c r="N2364" t="s">
        <v>165</v>
      </c>
      <c r="P2364" t="s">
        <v>165</v>
      </c>
      <c r="Q2364" t="s">
        <v>165</v>
      </c>
      <c r="U2364">
        <v>0.0</v>
      </c>
    </row>
    <row r="2365">
      <c r="B2365" t="s">
        <v>165</v>
      </c>
      <c r="C2365" t="s">
        <v>165</v>
      </c>
      <c r="E2365" t="s">
        <v>165</v>
      </c>
      <c r="F2365" t="s">
        <v>165</v>
      </c>
      <c r="J2365">
        <v>0.0</v>
      </c>
      <c r="M2365" t="s">
        <v>165</v>
      </c>
      <c r="N2365" t="s">
        <v>165</v>
      </c>
      <c r="P2365" t="s">
        <v>165</v>
      </c>
      <c r="Q2365" t="s">
        <v>165</v>
      </c>
      <c r="U2365">
        <v>0.0</v>
      </c>
    </row>
    <row r="2366">
      <c r="B2366" t="s">
        <v>165</v>
      </c>
      <c r="C2366" t="s">
        <v>165</v>
      </c>
      <c r="E2366" t="s">
        <v>165</v>
      </c>
      <c r="F2366" t="s">
        <v>165</v>
      </c>
      <c r="J2366">
        <v>0.0</v>
      </c>
      <c r="M2366" t="s">
        <v>165</v>
      </c>
      <c r="N2366" t="s">
        <v>165</v>
      </c>
      <c r="P2366" t="s">
        <v>165</v>
      </c>
      <c r="Q2366" t="s">
        <v>165</v>
      </c>
      <c r="U2366">
        <v>0.0</v>
      </c>
    </row>
    <row r="2367">
      <c r="B2367" t="s">
        <v>165</v>
      </c>
      <c r="C2367" t="s">
        <v>165</v>
      </c>
      <c r="E2367" t="s">
        <v>165</v>
      </c>
      <c r="F2367" t="s">
        <v>165</v>
      </c>
      <c r="J2367">
        <v>0.0</v>
      </c>
      <c r="M2367" t="s">
        <v>165</v>
      </c>
      <c r="N2367" t="s">
        <v>165</v>
      </c>
      <c r="P2367" t="s">
        <v>165</v>
      </c>
      <c r="Q2367" t="s">
        <v>165</v>
      </c>
      <c r="U2367">
        <v>0.0</v>
      </c>
    </row>
    <row r="2368">
      <c r="B2368" t="s">
        <v>165</v>
      </c>
      <c r="C2368" t="s">
        <v>165</v>
      </c>
      <c r="E2368" t="s">
        <v>165</v>
      </c>
      <c r="F2368" t="s">
        <v>165</v>
      </c>
      <c r="J2368">
        <v>0.0</v>
      </c>
      <c r="M2368" t="s">
        <v>165</v>
      </c>
      <c r="N2368" t="s">
        <v>165</v>
      </c>
      <c r="P2368" t="s">
        <v>165</v>
      </c>
      <c r="Q2368" t="s">
        <v>165</v>
      </c>
      <c r="U2368">
        <v>0.0</v>
      </c>
    </row>
    <row r="2369">
      <c r="B2369" t="s">
        <v>165</v>
      </c>
      <c r="C2369" t="s">
        <v>165</v>
      </c>
      <c r="E2369" t="s">
        <v>165</v>
      </c>
      <c r="F2369" t="s">
        <v>165</v>
      </c>
      <c r="J2369">
        <v>0.0</v>
      </c>
      <c r="M2369" t="s">
        <v>165</v>
      </c>
      <c r="N2369" t="s">
        <v>165</v>
      </c>
      <c r="P2369" t="s">
        <v>165</v>
      </c>
      <c r="Q2369" t="s">
        <v>165</v>
      </c>
      <c r="U2369">
        <v>0.0</v>
      </c>
    </row>
    <row r="2370">
      <c r="B2370" t="s">
        <v>165</v>
      </c>
      <c r="C2370" t="s">
        <v>165</v>
      </c>
      <c r="E2370" t="s">
        <v>165</v>
      </c>
      <c r="F2370" t="s">
        <v>165</v>
      </c>
      <c r="J2370">
        <v>0.0</v>
      </c>
      <c r="M2370" t="s">
        <v>165</v>
      </c>
      <c r="N2370" t="s">
        <v>165</v>
      </c>
      <c r="P2370" t="s">
        <v>165</v>
      </c>
      <c r="Q2370" t="s">
        <v>165</v>
      </c>
      <c r="U2370">
        <v>0.0</v>
      </c>
    </row>
    <row r="2371">
      <c r="B2371" t="s">
        <v>165</v>
      </c>
      <c r="C2371" t="s">
        <v>165</v>
      </c>
      <c r="E2371" t="s">
        <v>165</v>
      </c>
      <c r="F2371" t="s">
        <v>165</v>
      </c>
      <c r="J2371">
        <v>0.0</v>
      </c>
      <c r="M2371" t="s">
        <v>165</v>
      </c>
      <c r="N2371" t="s">
        <v>165</v>
      </c>
      <c r="P2371" t="s">
        <v>165</v>
      </c>
      <c r="Q2371" t="s">
        <v>165</v>
      </c>
      <c r="U2371">
        <v>0.0</v>
      </c>
    </row>
    <row r="2372">
      <c r="B2372" t="s">
        <v>165</v>
      </c>
      <c r="C2372" t="s">
        <v>165</v>
      </c>
      <c r="E2372" t="s">
        <v>165</v>
      </c>
      <c r="F2372" t="s">
        <v>165</v>
      </c>
      <c r="J2372">
        <v>0.0</v>
      </c>
      <c r="M2372" t="s">
        <v>165</v>
      </c>
      <c r="N2372" t="s">
        <v>165</v>
      </c>
      <c r="P2372" t="s">
        <v>165</v>
      </c>
      <c r="Q2372" t="s">
        <v>165</v>
      </c>
      <c r="U2372">
        <v>0.0</v>
      </c>
    </row>
    <row r="2373">
      <c r="B2373" t="s">
        <v>165</v>
      </c>
      <c r="C2373" t="s">
        <v>165</v>
      </c>
      <c r="E2373" t="s">
        <v>165</v>
      </c>
      <c r="F2373" t="s">
        <v>165</v>
      </c>
      <c r="J2373">
        <v>0.0</v>
      </c>
      <c r="M2373" t="s">
        <v>165</v>
      </c>
      <c r="N2373" t="s">
        <v>165</v>
      </c>
      <c r="P2373" t="s">
        <v>165</v>
      </c>
      <c r="Q2373" t="s">
        <v>165</v>
      </c>
      <c r="U2373">
        <v>0.0</v>
      </c>
    </row>
    <row r="2374">
      <c r="B2374" t="s">
        <v>165</v>
      </c>
      <c r="C2374" t="s">
        <v>165</v>
      </c>
      <c r="E2374" t="s">
        <v>165</v>
      </c>
      <c r="F2374" t="s">
        <v>165</v>
      </c>
      <c r="J2374">
        <v>0.0</v>
      </c>
      <c r="M2374" t="s">
        <v>165</v>
      </c>
      <c r="N2374" t="s">
        <v>165</v>
      </c>
      <c r="P2374" t="s">
        <v>165</v>
      </c>
      <c r="Q2374" t="s">
        <v>165</v>
      </c>
      <c r="U2374">
        <v>0.0</v>
      </c>
    </row>
    <row r="2375">
      <c r="B2375" t="s">
        <v>165</v>
      </c>
      <c r="C2375" t="s">
        <v>165</v>
      </c>
      <c r="E2375" t="s">
        <v>165</v>
      </c>
      <c r="F2375" t="s">
        <v>165</v>
      </c>
      <c r="J2375">
        <v>0.0</v>
      </c>
      <c r="M2375" t="s">
        <v>165</v>
      </c>
      <c r="N2375" t="s">
        <v>165</v>
      </c>
      <c r="P2375" t="s">
        <v>165</v>
      </c>
      <c r="Q2375" t="s">
        <v>165</v>
      </c>
      <c r="U2375">
        <v>0.0</v>
      </c>
    </row>
    <row r="2376">
      <c r="B2376" t="s">
        <v>165</v>
      </c>
      <c r="C2376" t="s">
        <v>165</v>
      </c>
      <c r="E2376" t="s">
        <v>165</v>
      </c>
      <c r="F2376" t="s">
        <v>165</v>
      </c>
      <c r="J2376">
        <v>0.0</v>
      </c>
      <c r="M2376" t="s">
        <v>165</v>
      </c>
      <c r="N2376" t="s">
        <v>165</v>
      </c>
      <c r="P2376" t="s">
        <v>165</v>
      </c>
      <c r="Q2376" t="s">
        <v>165</v>
      </c>
      <c r="U2376">
        <v>0.0</v>
      </c>
    </row>
    <row r="2377">
      <c r="B2377" t="s">
        <v>165</v>
      </c>
      <c r="C2377" t="s">
        <v>165</v>
      </c>
      <c r="E2377" t="s">
        <v>165</v>
      </c>
      <c r="F2377" t="s">
        <v>165</v>
      </c>
      <c r="J2377">
        <v>0.0</v>
      </c>
      <c r="M2377" t="s">
        <v>165</v>
      </c>
      <c r="N2377" t="s">
        <v>165</v>
      </c>
      <c r="P2377" t="s">
        <v>165</v>
      </c>
      <c r="Q2377" t="s">
        <v>165</v>
      </c>
      <c r="U2377">
        <v>0.0</v>
      </c>
    </row>
    <row r="2378">
      <c r="B2378" t="s">
        <v>165</v>
      </c>
      <c r="C2378" t="s">
        <v>165</v>
      </c>
      <c r="E2378" t="s">
        <v>165</v>
      </c>
      <c r="F2378" t="s">
        <v>165</v>
      </c>
      <c r="J2378">
        <v>0.0</v>
      </c>
      <c r="M2378" t="s">
        <v>165</v>
      </c>
      <c r="N2378" t="s">
        <v>165</v>
      </c>
      <c r="P2378" t="s">
        <v>165</v>
      </c>
      <c r="Q2378" t="s">
        <v>165</v>
      </c>
      <c r="U2378">
        <v>0.0</v>
      </c>
    </row>
    <row r="2379">
      <c r="B2379" t="s">
        <v>165</v>
      </c>
      <c r="C2379" t="s">
        <v>165</v>
      </c>
      <c r="E2379" t="s">
        <v>165</v>
      </c>
      <c r="F2379" t="s">
        <v>165</v>
      </c>
      <c r="J2379">
        <v>0.0</v>
      </c>
      <c r="M2379" t="s">
        <v>165</v>
      </c>
      <c r="N2379" t="s">
        <v>165</v>
      </c>
      <c r="P2379" t="s">
        <v>165</v>
      </c>
      <c r="Q2379" t="s">
        <v>165</v>
      </c>
      <c r="U2379">
        <v>0.0</v>
      </c>
    </row>
    <row r="2380">
      <c r="B2380" t="s">
        <v>165</v>
      </c>
      <c r="C2380" t="s">
        <v>165</v>
      </c>
      <c r="E2380" t="s">
        <v>165</v>
      </c>
      <c r="F2380" t="s">
        <v>165</v>
      </c>
      <c r="J2380">
        <v>0.0</v>
      </c>
      <c r="M2380" t="s">
        <v>165</v>
      </c>
      <c r="N2380" t="s">
        <v>165</v>
      </c>
      <c r="P2380" t="s">
        <v>165</v>
      </c>
      <c r="Q2380" t="s">
        <v>165</v>
      </c>
      <c r="U2380">
        <v>0.0</v>
      </c>
    </row>
    <row r="2381">
      <c r="B2381" t="s">
        <v>165</v>
      </c>
      <c r="C2381" t="s">
        <v>165</v>
      </c>
      <c r="E2381" t="s">
        <v>165</v>
      </c>
      <c r="F2381" t="s">
        <v>165</v>
      </c>
      <c r="J2381">
        <v>0.0</v>
      </c>
      <c r="M2381" t="s">
        <v>165</v>
      </c>
      <c r="N2381" t="s">
        <v>165</v>
      </c>
      <c r="P2381" t="s">
        <v>165</v>
      </c>
      <c r="Q2381" t="s">
        <v>165</v>
      </c>
      <c r="U2381">
        <v>0.0</v>
      </c>
    </row>
    <row r="2382">
      <c r="B2382" t="s">
        <v>165</v>
      </c>
      <c r="C2382" t="s">
        <v>165</v>
      </c>
      <c r="E2382" t="s">
        <v>165</v>
      </c>
      <c r="F2382" t="s">
        <v>165</v>
      </c>
      <c r="J2382">
        <v>0.0</v>
      </c>
      <c r="M2382" t="s">
        <v>165</v>
      </c>
      <c r="N2382" t="s">
        <v>165</v>
      </c>
      <c r="P2382" t="s">
        <v>165</v>
      </c>
      <c r="Q2382" t="s">
        <v>165</v>
      </c>
      <c r="U2382">
        <v>0.0</v>
      </c>
    </row>
    <row r="2383">
      <c r="B2383" t="s">
        <v>165</v>
      </c>
      <c r="C2383" t="s">
        <v>165</v>
      </c>
      <c r="E2383" t="s">
        <v>165</v>
      </c>
      <c r="F2383" t="s">
        <v>165</v>
      </c>
      <c r="J2383">
        <v>0.0</v>
      </c>
      <c r="M2383" t="s">
        <v>165</v>
      </c>
      <c r="N2383" t="s">
        <v>165</v>
      </c>
      <c r="P2383" t="s">
        <v>165</v>
      </c>
      <c r="Q2383" t="s">
        <v>165</v>
      </c>
      <c r="U2383">
        <v>0.0</v>
      </c>
    </row>
    <row r="2384">
      <c r="B2384" t="s">
        <v>165</v>
      </c>
      <c r="C2384" t="s">
        <v>165</v>
      </c>
      <c r="E2384" t="s">
        <v>165</v>
      </c>
      <c r="F2384" t="s">
        <v>165</v>
      </c>
      <c r="J2384">
        <v>0.0</v>
      </c>
      <c r="M2384" t="s">
        <v>165</v>
      </c>
      <c r="N2384" t="s">
        <v>165</v>
      </c>
      <c r="P2384" t="s">
        <v>165</v>
      </c>
      <c r="Q2384" t="s">
        <v>165</v>
      </c>
      <c r="U2384">
        <v>0.0</v>
      </c>
    </row>
    <row r="2385">
      <c r="B2385" t="s">
        <v>165</v>
      </c>
      <c r="C2385" t="s">
        <v>165</v>
      </c>
      <c r="E2385" t="s">
        <v>165</v>
      </c>
      <c r="F2385" t="s">
        <v>165</v>
      </c>
      <c r="J2385">
        <v>0.0</v>
      </c>
      <c r="M2385" t="s">
        <v>165</v>
      </c>
      <c r="N2385" t="s">
        <v>165</v>
      </c>
      <c r="P2385" t="s">
        <v>165</v>
      </c>
      <c r="Q2385" t="s">
        <v>165</v>
      </c>
      <c r="U2385">
        <v>0.0</v>
      </c>
    </row>
    <row r="2386">
      <c r="B2386" t="s">
        <v>165</v>
      </c>
      <c r="C2386" t="s">
        <v>165</v>
      </c>
      <c r="E2386" t="s">
        <v>165</v>
      </c>
      <c r="F2386" t="s">
        <v>165</v>
      </c>
      <c r="J2386">
        <v>0.0</v>
      </c>
      <c r="M2386" t="s">
        <v>165</v>
      </c>
      <c r="N2386" t="s">
        <v>165</v>
      </c>
      <c r="P2386" t="s">
        <v>165</v>
      </c>
      <c r="Q2386" t="s">
        <v>165</v>
      </c>
      <c r="U2386">
        <v>0.0</v>
      </c>
    </row>
    <row r="2387">
      <c r="B2387" t="s">
        <v>165</v>
      </c>
      <c r="C2387" t="s">
        <v>165</v>
      </c>
      <c r="E2387" t="s">
        <v>165</v>
      </c>
      <c r="F2387" t="s">
        <v>165</v>
      </c>
      <c r="J2387">
        <v>0.0</v>
      </c>
      <c r="M2387" t="s">
        <v>165</v>
      </c>
      <c r="N2387" t="s">
        <v>165</v>
      </c>
      <c r="P2387" t="s">
        <v>165</v>
      </c>
      <c r="Q2387" t="s">
        <v>165</v>
      </c>
      <c r="U2387">
        <v>0.0</v>
      </c>
    </row>
    <row r="2388">
      <c r="B2388" t="s">
        <v>165</v>
      </c>
      <c r="C2388" t="s">
        <v>165</v>
      </c>
      <c r="E2388" t="s">
        <v>165</v>
      </c>
      <c r="F2388" t="s">
        <v>165</v>
      </c>
      <c r="J2388">
        <v>0.0</v>
      </c>
      <c r="M2388" t="s">
        <v>165</v>
      </c>
      <c r="N2388" t="s">
        <v>165</v>
      </c>
      <c r="P2388" t="s">
        <v>165</v>
      </c>
      <c r="Q2388" t="s">
        <v>165</v>
      </c>
      <c r="U2388">
        <v>0.0</v>
      </c>
    </row>
    <row r="2389">
      <c r="B2389" t="s">
        <v>165</v>
      </c>
      <c r="C2389" t="s">
        <v>165</v>
      </c>
      <c r="E2389" t="s">
        <v>165</v>
      </c>
      <c r="F2389" t="s">
        <v>165</v>
      </c>
      <c r="J2389">
        <v>0.0</v>
      </c>
      <c r="M2389" t="s">
        <v>165</v>
      </c>
      <c r="N2389" t="s">
        <v>165</v>
      </c>
      <c r="P2389" t="s">
        <v>165</v>
      </c>
      <c r="Q2389" t="s">
        <v>165</v>
      </c>
      <c r="U2389">
        <v>0.0</v>
      </c>
    </row>
    <row r="2390">
      <c r="B2390" t="s">
        <v>165</v>
      </c>
      <c r="C2390" t="s">
        <v>165</v>
      </c>
      <c r="E2390" t="s">
        <v>165</v>
      </c>
      <c r="F2390" t="s">
        <v>165</v>
      </c>
      <c r="J2390">
        <v>0.0</v>
      </c>
      <c r="M2390" t="s">
        <v>165</v>
      </c>
      <c r="N2390" t="s">
        <v>165</v>
      </c>
      <c r="P2390" t="s">
        <v>165</v>
      </c>
      <c r="Q2390" t="s">
        <v>165</v>
      </c>
      <c r="U2390">
        <v>0.0</v>
      </c>
    </row>
    <row r="2391">
      <c r="B2391" t="s">
        <v>165</v>
      </c>
      <c r="C2391" t="s">
        <v>165</v>
      </c>
      <c r="E2391" t="s">
        <v>165</v>
      </c>
      <c r="F2391" t="s">
        <v>165</v>
      </c>
      <c r="J2391">
        <v>0.0</v>
      </c>
      <c r="M2391" t="s">
        <v>165</v>
      </c>
      <c r="N2391" t="s">
        <v>165</v>
      </c>
      <c r="P2391" t="s">
        <v>165</v>
      </c>
      <c r="Q2391" t="s">
        <v>165</v>
      </c>
      <c r="U2391">
        <v>0.0</v>
      </c>
    </row>
    <row r="2392">
      <c r="B2392" t="s">
        <v>165</v>
      </c>
      <c r="C2392" t="s">
        <v>165</v>
      </c>
      <c r="E2392" t="s">
        <v>165</v>
      </c>
      <c r="F2392" t="s">
        <v>165</v>
      </c>
      <c r="J2392">
        <v>0.0</v>
      </c>
      <c r="M2392" t="s">
        <v>165</v>
      </c>
      <c r="N2392" t="s">
        <v>165</v>
      </c>
      <c r="P2392" t="s">
        <v>165</v>
      </c>
      <c r="Q2392" t="s">
        <v>165</v>
      </c>
      <c r="U2392">
        <v>0.0</v>
      </c>
    </row>
    <row r="2393">
      <c r="B2393" t="s">
        <v>165</v>
      </c>
      <c r="C2393" t="s">
        <v>165</v>
      </c>
      <c r="E2393" t="s">
        <v>165</v>
      </c>
      <c r="F2393" t="s">
        <v>165</v>
      </c>
      <c r="J2393">
        <v>0.0</v>
      </c>
      <c r="M2393" t="s">
        <v>165</v>
      </c>
      <c r="N2393" t="s">
        <v>165</v>
      </c>
      <c r="P2393" t="s">
        <v>165</v>
      </c>
      <c r="Q2393" t="s">
        <v>165</v>
      </c>
      <c r="U2393">
        <v>0.0</v>
      </c>
    </row>
    <row r="2394">
      <c r="B2394" t="s">
        <v>165</v>
      </c>
      <c r="C2394" t="s">
        <v>165</v>
      </c>
      <c r="E2394" t="s">
        <v>165</v>
      </c>
      <c r="F2394" t="s">
        <v>165</v>
      </c>
      <c r="J2394">
        <v>0.0</v>
      </c>
      <c r="M2394" t="s">
        <v>165</v>
      </c>
      <c r="N2394" t="s">
        <v>165</v>
      </c>
      <c r="P2394" t="s">
        <v>165</v>
      </c>
      <c r="Q2394" t="s">
        <v>165</v>
      </c>
      <c r="U2394">
        <v>0.0</v>
      </c>
    </row>
    <row r="2395">
      <c r="B2395" t="s">
        <v>165</v>
      </c>
      <c r="C2395" t="s">
        <v>165</v>
      </c>
      <c r="E2395" t="s">
        <v>165</v>
      </c>
      <c r="F2395" t="s">
        <v>165</v>
      </c>
      <c r="J2395">
        <v>0.0</v>
      </c>
      <c r="M2395" t="s">
        <v>165</v>
      </c>
      <c r="N2395" t="s">
        <v>165</v>
      </c>
      <c r="P2395" t="s">
        <v>165</v>
      </c>
      <c r="Q2395" t="s">
        <v>165</v>
      </c>
      <c r="U2395">
        <v>0.0</v>
      </c>
    </row>
    <row r="2396">
      <c r="B2396" t="s">
        <v>165</v>
      </c>
      <c r="C2396" t="s">
        <v>165</v>
      </c>
      <c r="E2396" t="s">
        <v>165</v>
      </c>
      <c r="F2396" t="s">
        <v>165</v>
      </c>
      <c r="J2396">
        <v>0.0</v>
      </c>
      <c r="M2396" t="s">
        <v>165</v>
      </c>
      <c r="N2396" t="s">
        <v>165</v>
      </c>
      <c r="P2396" t="s">
        <v>165</v>
      </c>
      <c r="Q2396" t="s">
        <v>165</v>
      </c>
      <c r="U2396">
        <v>0.0</v>
      </c>
    </row>
    <row r="2397">
      <c r="B2397" t="s">
        <v>165</v>
      </c>
      <c r="C2397" t="s">
        <v>165</v>
      </c>
      <c r="E2397" t="s">
        <v>165</v>
      </c>
      <c r="F2397" t="s">
        <v>165</v>
      </c>
      <c r="J2397">
        <v>0.0</v>
      </c>
      <c r="M2397" t="s">
        <v>165</v>
      </c>
      <c r="N2397" t="s">
        <v>165</v>
      </c>
      <c r="P2397" t="s">
        <v>165</v>
      </c>
      <c r="Q2397" t="s">
        <v>165</v>
      </c>
      <c r="U2397">
        <v>0.0</v>
      </c>
    </row>
    <row r="2398">
      <c r="B2398" t="s">
        <v>165</v>
      </c>
      <c r="C2398" t="s">
        <v>165</v>
      </c>
      <c r="E2398" t="s">
        <v>165</v>
      </c>
      <c r="F2398" t="s">
        <v>165</v>
      </c>
      <c r="J2398">
        <v>0.0</v>
      </c>
      <c r="M2398" t="s">
        <v>165</v>
      </c>
      <c r="N2398" t="s">
        <v>165</v>
      </c>
      <c r="P2398" t="s">
        <v>165</v>
      </c>
      <c r="Q2398" t="s">
        <v>165</v>
      </c>
      <c r="U2398">
        <v>0.0</v>
      </c>
    </row>
    <row r="2399">
      <c r="B2399" t="s">
        <v>165</v>
      </c>
      <c r="C2399" t="s">
        <v>165</v>
      </c>
      <c r="E2399" t="s">
        <v>165</v>
      </c>
      <c r="F2399" t="s">
        <v>165</v>
      </c>
      <c r="J2399">
        <v>0.0</v>
      </c>
      <c r="M2399" t="s">
        <v>165</v>
      </c>
      <c r="N2399" t="s">
        <v>165</v>
      </c>
      <c r="P2399" t="s">
        <v>165</v>
      </c>
      <c r="Q2399" t="s">
        <v>165</v>
      </c>
      <c r="U2399">
        <v>0.0</v>
      </c>
    </row>
    <row r="2400">
      <c r="B2400" t="s">
        <v>165</v>
      </c>
      <c r="C2400" t="s">
        <v>165</v>
      </c>
      <c r="E2400" t="s">
        <v>165</v>
      </c>
      <c r="F2400" t="s">
        <v>165</v>
      </c>
      <c r="J2400">
        <v>0.0</v>
      </c>
      <c r="M2400" t="s">
        <v>165</v>
      </c>
      <c r="N2400" t="s">
        <v>165</v>
      </c>
      <c r="P2400" t="s">
        <v>165</v>
      </c>
      <c r="Q2400" t="s">
        <v>165</v>
      </c>
      <c r="U2400">
        <v>0.0</v>
      </c>
    </row>
    <row r="2401">
      <c r="B2401" t="s">
        <v>165</v>
      </c>
      <c r="C2401" t="s">
        <v>165</v>
      </c>
      <c r="E2401" t="s">
        <v>165</v>
      </c>
      <c r="F2401" t="s">
        <v>165</v>
      </c>
      <c r="J2401">
        <v>0.0</v>
      </c>
      <c r="M2401" t="s">
        <v>165</v>
      </c>
      <c r="N2401" t="s">
        <v>165</v>
      </c>
      <c r="P2401" t="s">
        <v>165</v>
      </c>
      <c r="Q2401" t="s">
        <v>165</v>
      </c>
      <c r="U2401">
        <v>0.0</v>
      </c>
    </row>
    <row r="2402">
      <c r="B2402" t="s">
        <v>165</v>
      </c>
      <c r="C2402" t="s">
        <v>165</v>
      </c>
      <c r="E2402" t="s">
        <v>165</v>
      </c>
      <c r="F2402" t="s">
        <v>165</v>
      </c>
      <c r="J2402">
        <v>0.0</v>
      </c>
      <c r="M2402" t="s">
        <v>165</v>
      </c>
      <c r="N2402" t="s">
        <v>165</v>
      </c>
      <c r="P2402" t="s">
        <v>165</v>
      </c>
      <c r="Q2402" t="s">
        <v>165</v>
      </c>
      <c r="U2402">
        <v>0.0</v>
      </c>
    </row>
    <row r="2403">
      <c r="B2403" t="s">
        <v>165</v>
      </c>
      <c r="C2403" t="s">
        <v>165</v>
      </c>
      <c r="E2403" t="s">
        <v>165</v>
      </c>
      <c r="F2403" t="s">
        <v>165</v>
      </c>
      <c r="J2403">
        <v>0.0</v>
      </c>
      <c r="M2403" t="s">
        <v>165</v>
      </c>
      <c r="N2403" t="s">
        <v>165</v>
      </c>
      <c r="P2403" t="s">
        <v>165</v>
      </c>
      <c r="Q2403" t="s">
        <v>165</v>
      </c>
      <c r="U2403">
        <v>0.0</v>
      </c>
    </row>
    <row r="2404">
      <c r="B2404" t="s">
        <v>165</v>
      </c>
      <c r="C2404" t="s">
        <v>165</v>
      </c>
      <c r="E2404" t="s">
        <v>165</v>
      </c>
      <c r="F2404" t="s">
        <v>165</v>
      </c>
      <c r="J2404">
        <v>0.0</v>
      </c>
      <c r="M2404" t="s">
        <v>165</v>
      </c>
      <c r="N2404" t="s">
        <v>165</v>
      </c>
      <c r="P2404" t="s">
        <v>165</v>
      </c>
      <c r="Q2404" t="s">
        <v>165</v>
      </c>
      <c r="U2404">
        <v>0.0</v>
      </c>
    </row>
    <row r="2405">
      <c r="B2405" t="s">
        <v>165</v>
      </c>
      <c r="C2405" t="s">
        <v>165</v>
      </c>
      <c r="E2405" t="s">
        <v>165</v>
      </c>
      <c r="F2405" t="s">
        <v>165</v>
      </c>
      <c r="J2405">
        <v>0.0</v>
      </c>
      <c r="M2405" t="s">
        <v>165</v>
      </c>
      <c r="N2405" t="s">
        <v>165</v>
      </c>
      <c r="P2405" t="s">
        <v>165</v>
      </c>
      <c r="Q2405" t="s">
        <v>165</v>
      </c>
      <c r="U2405">
        <v>0.0</v>
      </c>
    </row>
    <row r="2406">
      <c r="B2406" t="s">
        <v>165</v>
      </c>
      <c r="C2406" t="s">
        <v>165</v>
      </c>
      <c r="E2406" t="s">
        <v>165</v>
      </c>
      <c r="F2406" t="s">
        <v>165</v>
      </c>
      <c r="J2406">
        <v>0.0</v>
      </c>
      <c r="M2406" t="s">
        <v>165</v>
      </c>
      <c r="N2406" t="s">
        <v>165</v>
      </c>
      <c r="P2406" t="s">
        <v>165</v>
      </c>
      <c r="Q2406" t="s">
        <v>165</v>
      </c>
      <c r="U2406">
        <v>0.0</v>
      </c>
    </row>
    <row r="2407">
      <c r="B2407" t="s">
        <v>165</v>
      </c>
      <c r="C2407" t="s">
        <v>165</v>
      </c>
      <c r="E2407" t="s">
        <v>165</v>
      </c>
      <c r="F2407" t="s">
        <v>165</v>
      </c>
      <c r="J2407">
        <v>0.0</v>
      </c>
      <c r="M2407" t="s">
        <v>165</v>
      </c>
      <c r="N2407" t="s">
        <v>165</v>
      </c>
      <c r="P2407" t="s">
        <v>165</v>
      </c>
      <c r="Q2407" t="s">
        <v>165</v>
      </c>
      <c r="U2407">
        <v>0.0</v>
      </c>
    </row>
    <row r="2408">
      <c r="B2408" t="s">
        <v>165</v>
      </c>
      <c r="C2408" t="s">
        <v>165</v>
      </c>
      <c r="E2408" t="s">
        <v>165</v>
      </c>
      <c r="F2408" t="s">
        <v>165</v>
      </c>
      <c r="J2408">
        <v>0.0</v>
      </c>
      <c r="M2408" t="s">
        <v>165</v>
      </c>
      <c r="N2408" t="s">
        <v>165</v>
      </c>
      <c r="P2408" t="s">
        <v>165</v>
      </c>
      <c r="Q2408" t="s">
        <v>165</v>
      </c>
      <c r="U2408">
        <v>0.0</v>
      </c>
    </row>
    <row r="2409">
      <c r="B2409" t="s">
        <v>165</v>
      </c>
      <c r="C2409" t="s">
        <v>165</v>
      </c>
      <c r="E2409" t="s">
        <v>165</v>
      </c>
      <c r="F2409" t="s">
        <v>165</v>
      </c>
      <c r="J2409">
        <v>0.0</v>
      </c>
      <c r="M2409" t="s">
        <v>165</v>
      </c>
      <c r="N2409" t="s">
        <v>165</v>
      </c>
      <c r="P2409" t="s">
        <v>165</v>
      </c>
      <c r="Q2409" t="s">
        <v>165</v>
      </c>
      <c r="U2409">
        <v>0.0</v>
      </c>
    </row>
    <row r="2410">
      <c r="B2410" t="s">
        <v>165</v>
      </c>
      <c r="C2410" t="s">
        <v>165</v>
      </c>
      <c r="E2410" t="s">
        <v>165</v>
      </c>
      <c r="F2410" t="s">
        <v>165</v>
      </c>
      <c r="J2410">
        <v>0.0</v>
      </c>
      <c r="M2410" t="s">
        <v>165</v>
      </c>
      <c r="N2410" t="s">
        <v>165</v>
      </c>
      <c r="P2410" t="s">
        <v>165</v>
      </c>
      <c r="Q2410" t="s">
        <v>165</v>
      </c>
      <c r="U2410">
        <v>0.0</v>
      </c>
    </row>
    <row r="2411">
      <c r="B2411" t="s">
        <v>165</v>
      </c>
      <c r="C2411" t="s">
        <v>165</v>
      </c>
      <c r="E2411" t="s">
        <v>165</v>
      </c>
      <c r="F2411" t="s">
        <v>165</v>
      </c>
      <c r="J2411">
        <v>0.0</v>
      </c>
      <c r="M2411" t="s">
        <v>165</v>
      </c>
      <c r="N2411" t="s">
        <v>165</v>
      </c>
      <c r="P2411" t="s">
        <v>165</v>
      </c>
      <c r="Q2411" t="s">
        <v>165</v>
      </c>
      <c r="U2411">
        <v>0.0</v>
      </c>
    </row>
    <row r="2412">
      <c r="B2412" t="s">
        <v>165</v>
      </c>
      <c r="C2412" t="s">
        <v>165</v>
      </c>
      <c r="E2412" t="s">
        <v>165</v>
      </c>
      <c r="F2412" t="s">
        <v>165</v>
      </c>
      <c r="J2412">
        <v>0.0</v>
      </c>
      <c r="M2412" t="s">
        <v>165</v>
      </c>
      <c r="N2412" t="s">
        <v>165</v>
      </c>
      <c r="P2412" t="s">
        <v>165</v>
      </c>
      <c r="Q2412" t="s">
        <v>165</v>
      </c>
      <c r="U2412">
        <v>0.0</v>
      </c>
    </row>
    <row r="2413">
      <c r="B2413" t="s">
        <v>165</v>
      </c>
      <c r="C2413" t="s">
        <v>165</v>
      </c>
      <c r="E2413" t="s">
        <v>165</v>
      </c>
      <c r="F2413" t="s">
        <v>165</v>
      </c>
      <c r="J2413">
        <v>0.0</v>
      </c>
      <c r="M2413" t="s">
        <v>165</v>
      </c>
      <c r="N2413" t="s">
        <v>165</v>
      </c>
      <c r="P2413" t="s">
        <v>165</v>
      </c>
      <c r="Q2413" t="s">
        <v>165</v>
      </c>
      <c r="U2413">
        <v>0.0</v>
      </c>
    </row>
    <row r="2414">
      <c r="B2414" t="s">
        <v>165</v>
      </c>
      <c r="C2414" t="s">
        <v>165</v>
      </c>
      <c r="E2414" t="s">
        <v>165</v>
      </c>
      <c r="F2414" t="s">
        <v>165</v>
      </c>
      <c r="J2414">
        <v>0.0</v>
      </c>
      <c r="M2414" t="s">
        <v>165</v>
      </c>
      <c r="N2414" t="s">
        <v>165</v>
      </c>
      <c r="P2414" t="s">
        <v>165</v>
      </c>
      <c r="Q2414" t="s">
        <v>165</v>
      </c>
      <c r="U2414">
        <v>0.0</v>
      </c>
    </row>
    <row r="2415">
      <c r="B2415" t="s">
        <v>165</v>
      </c>
      <c r="C2415" t="s">
        <v>165</v>
      </c>
      <c r="E2415" t="s">
        <v>165</v>
      </c>
      <c r="F2415" t="s">
        <v>165</v>
      </c>
      <c r="J2415">
        <v>0.0</v>
      </c>
      <c r="M2415" t="s">
        <v>165</v>
      </c>
      <c r="N2415" t="s">
        <v>165</v>
      </c>
      <c r="P2415" t="s">
        <v>165</v>
      </c>
      <c r="Q2415" t="s">
        <v>165</v>
      </c>
      <c r="U2415">
        <v>0.0</v>
      </c>
    </row>
    <row r="2416">
      <c r="B2416" t="s">
        <v>165</v>
      </c>
      <c r="C2416" t="s">
        <v>165</v>
      </c>
      <c r="E2416" t="s">
        <v>165</v>
      </c>
      <c r="F2416" t="s">
        <v>165</v>
      </c>
      <c r="J2416">
        <v>0.0</v>
      </c>
      <c r="M2416" t="s">
        <v>165</v>
      </c>
      <c r="N2416" t="s">
        <v>165</v>
      </c>
      <c r="P2416" t="s">
        <v>165</v>
      </c>
      <c r="Q2416" t="s">
        <v>165</v>
      </c>
      <c r="U2416">
        <v>0.0</v>
      </c>
    </row>
    <row r="2417">
      <c r="B2417" t="s">
        <v>165</v>
      </c>
      <c r="C2417" t="s">
        <v>165</v>
      </c>
      <c r="E2417" t="s">
        <v>165</v>
      </c>
      <c r="F2417" t="s">
        <v>165</v>
      </c>
      <c r="J2417">
        <v>0.0</v>
      </c>
      <c r="M2417" t="s">
        <v>165</v>
      </c>
      <c r="N2417" t="s">
        <v>165</v>
      </c>
      <c r="P2417" t="s">
        <v>165</v>
      </c>
      <c r="Q2417" t="s">
        <v>165</v>
      </c>
      <c r="U2417">
        <v>0.0</v>
      </c>
    </row>
    <row r="2418">
      <c r="B2418" t="s">
        <v>165</v>
      </c>
      <c r="C2418" t="s">
        <v>165</v>
      </c>
      <c r="E2418" t="s">
        <v>165</v>
      </c>
      <c r="F2418" t="s">
        <v>165</v>
      </c>
      <c r="J2418">
        <v>0.0</v>
      </c>
      <c r="M2418" t="s">
        <v>165</v>
      </c>
      <c r="N2418" t="s">
        <v>165</v>
      </c>
      <c r="P2418" t="s">
        <v>165</v>
      </c>
      <c r="Q2418" t="s">
        <v>165</v>
      </c>
      <c r="U2418">
        <v>0.0</v>
      </c>
    </row>
    <row r="2419">
      <c r="B2419" t="s">
        <v>165</v>
      </c>
      <c r="C2419" t="s">
        <v>165</v>
      </c>
      <c r="E2419" t="s">
        <v>165</v>
      </c>
      <c r="F2419" t="s">
        <v>165</v>
      </c>
      <c r="J2419">
        <v>0.0</v>
      </c>
      <c r="M2419" t="s">
        <v>165</v>
      </c>
      <c r="N2419" t="s">
        <v>165</v>
      </c>
      <c r="P2419" t="s">
        <v>165</v>
      </c>
      <c r="Q2419" t="s">
        <v>165</v>
      </c>
      <c r="U2419">
        <v>0.0</v>
      </c>
    </row>
    <row r="2420">
      <c r="B2420" t="s">
        <v>165</v>
      </c>
      <c r="C2420" t="s">
        <v>165</v>
      </c>
      <c r="E2420" t="s">
        <v>165</v>
      </c>
      <c r="F2420" t="s">
        <v>165</v>
      </c>
      <c r="J2420">
        <v>0.0</v>
      </c>
      <c r="M2420" t="s">
        <v>165</v>
      </c>
      <c r="N2420" t="s">
        <v>165</v>
      </c>
      <c r="P2420" t="s">
        <v>165</v>
      </c>
      <c r="Q2420" t="s">
        <v>165</v>
      </c>
      <c r="U2420">
        <v>0.0</v>
      </c>
    </row>
    <row r="2421">
      <c r="B2421" t="s">
        <v>165</v>
      </c>
      <c r="C2421" t="s">
        <v>165</v>
      </c>
      <c r="E2421" t="s">
        <v>165</v>
      </c>
      <c r="F2421" t="s">
        <v>165</v>
      </c>
      <c r="J2421">
        <v>0.0</v>
      </c>
      <c r="M2421" t="s">
        <v>165</v>
      </c>
      <c r="N2421" t="s">
        <v>165</v>
      </c>
      <c r="P2421" t="s">
        <v>165</v>
      </c>
      <c r="Q2421" t="s">
        <v>165</v>
      </c>
      <c r="U2421">
        <v>0.0</v>
      </c>
    </row>
    <row r="2422">
      <c r="B2422" t="s">
        <v>165</v>
      </c>
      <c r="C2422" t="s">
        <v>165</v>
      </c>
      <c r="E2422" t="s">
        <v>165</v>
      </c>
      <c r="F2422" t="s">
        <v>165</v>
      </c>
      <c r="J2422">
        <v>0.0</v>
      </c>
      <c r="M2422" t="s">
        <v>165</v>
      </c>
      <c r="N2422" t="s">
        <v>165</v>
      </c>
      <c r="P2422" t="s">
        <v>165</v>
      </c>
      <c r="Q2422" t="s">
        <v>165</v>
      </c>
      <c r="U2422">
        <v>0.0</v>
      </c>
    </row>
    <row r="2423">
      <c r="B2423" t="s">
        <v>165</v>
      </c>
      <c r="C2423" t="s">
        <v>165</v>
      </c>
      <c r="E2423" t="s">
        <v>165</v>
      </c>
      <c r="F2423" t="s">
        <v>165</v>
      </c>
      <c r="J2423">
        <v>0.0</v>
      </c>
      <c r="M2423" t="s">
        <v>165</v>
      </c>
      <c r="N2423" t="s">
        <v>165</v>
      </c>
      <c r="P2423" t="s">
        <v>165</v>
      </c>
      <c r="Q2423" t="s">
        <v>165</v>
      </c>
      <c r="U2423">
        <v>0.0</v>
      </c>
    </row>
    <row r="2424">
      <c r="B2424" t="s">
        <v>165</v>
      </c>
      <c r="C2424" t="s">
        <v>165</v>
      </c>
      <c r="E2424" t="s">
        <v>165</v>
      </c>
      <c r="F2424" t="s">
        <v>165</v>
      </c>
      <c r="J2424">
        <v>0.0</v>
      </c>
      <c r="M2424" t="s">
        <v>165</v>
      </c>
      <c r="N2424" t="s">
        <v>165</v>
      </c>
      <c r="P2424" t="s">
        <v>165</v>
      </c>
      <c r="Q2424" t="s">
        <v>165</v>
      </c>
      <c r="U2424">
        <v>0.0</v>
      </c>
    </row>
    <row r="2425">
      <c r="B2425" t="s">
        <v>165</v>
      </c>
      <c r="C2425" t="s">
        <v>165</v>
      </c>
      <c r="E2425" t="s">
        <v>165</v>
      </c>
      <c r="F2425" t="s">
        <v>165</v>
      </c>
      <c r="J2425">
        <v>0.0</v>
      </c>
      <c r="M2425" t="s">
        <v>165</v>
      </c>
      <c r="N2425" t="s">
        <v>165</v>
      </c>
      <c r="P2425" t="s">
        <v>165</v>
      </c>
      <c r="Q2425" t="s">
        <v>165</v>
      </c>
      <c r="U2425">
        <v>0.0</v>
      </c>
    </row>
    <row r="2426">
      <c r="B2426" t="s">
        <v>165</v>
      </c>
      <c r="C2426" t="s">
        <v>165</v>
      </c>
      <c r="E2426" t="s">
        <v>165</v>
      </c>
      <c r="F2426" t="s">
        <v>165</v>
      </c>
      <c r="J2426">
        <v>0.0</v>
      </c>
      <c r="M2426" t="s">
        <v>165</v>
      </c>
      <c r="N2426" t="s">
        <v>165</v>
      </c>
      <c r="P2426" t="s">
        <v>165</v>
      </c>
      <c r="Q2426" t="s">
        <v>165</v>
      </c>
      <c r="U2426">
        <v>0.0</v>
      </c>
    </row>
    <row r="2427">
      <c r="B2427" t="s">
        <v>165</v>
      </c>
      <c r="C2427" t="s">
        <v>165</v>
      </c>
      <c r="E2427" t="s">
        <v>165</v>
      </c>
      <c r="F2427" t="s">
        <v>165</v>
      </c>
      <c r="J2427">
        <v>0.0</v>
      </c>
      <c r="M2427" t="s">
        <v>165</v>
      </c>
      <c r="N2427" t="s">
        <v>165</v>
      </c>
      <c r="P2427" t="s">
        <v>165</v>
      </c>
      <c r="Q2427" t="s">
        <v>165</v>
      </c>
      <c r="U2427">
        <v>0.0</v>
      </c>
    </row>
    <row r="2428">
      <c r="B2428" t="s">
        <v>165</v>
      </c>
      <c r="C2428" t="s">
        <v>165</v>
      </c>
      <c r="E2428" t="s">
        <v>165</v>
      </c>
      <c r="F2428" t="s">
        <v>165</v>
      </c>
      <c r="J2428">
        <v>0.0</v>
      </c>
      <c r="M2428" t="s">
        <v>165</v>
      </c>
      <c r="N2428" t="s">
        <v>165</v>
      </c>
      <c r="P2428" t="s">
        <v>165</v>
      </c>
      <c r="Q2428" t="s">
        <v>165</v>
      </c>
      <c r="U2428">
        <v>0.0</v>
      </c>
    </row>
    <row r="2429">
      <c r="B2429" t="s">
        <v>165</v>
      </c>
      <c r="C2429" t="s">
        <v>165</v>
      </c>
      <c r="E2429" t="s">
        <v>165</v>
      </c>
      <c r="F2429" t="s">
        <v>165</v>
      </c>
      <c r="J2429">
        <v>0.0</v>
      </c>
      <c r="M2429" t="s">
        <v>165</v>
      </c>
      <c r="N2429" t="s">
        <v>165</v>
      </c>
      <c r="P2429" t="s">
        <v>165</v>
      </c>
      <c r="Q2429" t="s">
        <v>165</v>
      </c>
      <c r="U2429">
        <v>0.0</v>
      </c>
    </row>
    <row r="2430">
      <c r="B2430" t="s">
        <v>165</v>
      </c>
      <c r="C2430" t="s">
        <v>165</v>
      </c>
      <c r="E2430" t="s">
        <v>165</v>
      </c>
      <c r="F2430" t="s">
        <v>165</v>
      </c>
      <c r="J2430">
        <v>0.0</v>
      </c>
      <c r="M2430" t="s">
        <v>165</v>
      </c>
      <c r="N2430" t="s">
        <v>165</v>
      </c>
      <c r="P2430" t="s">
        <v>165</v>
      </c>
      <c r="Q2430" t="s">
        <v>165</v>
      </c>
      <c r="U2430">
        <v>0.0</v>
      </c>
    </row>
    <row r="2431">
      <c r="B2431" t="s">
        <v>165</v>
      </c>
      <c r="C2431" t="s">
        <v>165</v>
      </c>
      <c r="E2431" t="s">
        <v>165</v>
      </c>
      <c r="F2431" t="s">
        <v>165</v>
      </c>
      <c r="J2431">
        <v>0.0</v>
      </c>
      <c r="M2431" t="s">
        <v>165</v>
      </c>
      <c r="N2431" t="s">
        <v>165</v>
      </c>
      <c r="P2431" t="s">
        <v>165</v>
      </c>
      <c r="Q2431" t="s">
        <v>165</v>
      </c>
      <c r="U2431">
        <v>0.0</v>
      </c>
    </row>
    <row r="2432">
      <c r="B2432" t="s">
        <v>165</v>
      </c>
      <c r="C2432" t="s">
        <v>165</v>
      </c>
      <c r="E2432" t="s">
        <v>165</v>
      </c>
      <c r="F2432" t="s">
        <v>165</v>
      </c>
      <c r="J2432">
        <v>0.0</v>
      </c>
      <c r="M2432" t="s">
        <v>165</v>
      </c>
      <c r="N2432" t="s">
        <v>165</v>
      </c>
      <c r="P2432" t="s">
        <v>165</v>
      </c>
      <c r="Q2432" t="s">
        <v>165</v>
      </c>
      <c r="U2432">
        <v>0.0</v>
      </c>
    </row>
    <row r="2433">
      <c r="B2433" t="s">
        <v>165</v>
      </c>
      <c r="C2433" t="s">
        <v>165</v>
      </c>
      <c r="E2433" t="s">
        <v>165</v>
      </c>
      <c r="F2433" t="s">
        <v>165</v>
      </c>
      <c r="J2433">
        <v>0.0</v>
      </c>
      <c r="M2433" t="s">
        <v>165</v>
      </c>
      <c r="N2433" t="s">
        <v>165</v>
      </c>
      <c r="P2433" t="s">
        <v>165</v>
      </c>
      <c r="Q2433" t="s">
        <v>165</v>
      </c>
      <c r="U2433">
        <v>0.0</v>
      </c>
    </row>
    <row r="2434">
      <c r="B2434" t="s">
        <v>165</v>
      </c>
      <c r="C2434" t="s">
        <v>165</v>
      </c>
      <c r="E2434" t="s">
        <v>165</v>
      </c>
      <c r="F2434" t="s">
        <v>165</v>
      </c>
      <c r="J2434">
        <v>0.0</v>
      </c>
      <c r="M2434" t="s">
        <v>165</v>
      </c>
      <c r="N2434" t="s">
        <v>165</v>
      </c>
      <c r="P2434" t="s">
        <v>165</v>
      </c>
      <c r="Q2434" t="s">
        <v>165</v>
      </c>
      <c r="U2434">
        <v>0.0</v>
      </c>
    </row>
    <row r="2435">
      <c r="B2435" t="s">
        <v>165</v>
      </c>
      <c r="C2435" t="s">
        <v>165</v>
      </c>
      <c r="E2435" t="s">
        <v>165</v>
      </c>
      <c r="F2435" t="s">
        <v>165</v>
      </c>
      <c r="J2435">
        <v>0.0</v>
      </c>
      <c r="M2435" t="s">
        <v>165</v>
      </c>
      <c r="N2435" t="s">
        <v>165</v>
      </c>
      <c r="P2435" t="s">
        <v>165</v>
      </c>
      <c r="Q2435" t="s">
        <v>165</v>
      </c>
      <c r="U2435">
        <v>0.0</v>
      </c>
    </row>
    <row r="2436">
      <c r="B2436" t="s">
        <v>165</v>
      </c>
      <c r="C2436" t="s">
        <v>165</v>
      </c>
      <c r="E2436" t="s">
        <v>165</v>
      </c>
      <c r="F2436" t="s">
        <v>165</v>
      </c>
      <c r="J2436">
        <v>0.0</v>
      </c>
      <c r="M2436" t="s">
        <v>165</v>
      </c>
      <c r="N2436" t="s">
        <v>165</v>
      </c>
      <c r="P2436" t="s">
        <v>165</v>
      </c>
      <c r="Q2436" t="s">
        <v>165</v>
      </c>
      <c r="U2436">
        <v>0.0</v>
      </c>
    </row>
    <row r="2437">
      <c r="B2437" t="s">
        <v>165</v>
      </c>
      <c r="C2437" t="s">
        <v>165</v>
      </c>
      <c r="E2437" t="s">
        <v>165</v>
      </c>
      <c r="F2437" t="s">
        <v>165</v>
      </c>
      <c r="J2437">
        <v>0.0</v>
      </c>
      <c r="M2437" t="s">
        <v>165</v>
      </c>
      <c r="N2437" t="s">
        <v>165</v>
      </c>
      <c r="P2437" t="s">
        <v>165</v>
      </c>
      <c r="Q2437" t="s">
        <v>165</v>
      </c>
      <c r="U2437">
        <v>0.0</v>
      </c>
    </row>
    <row r="2438">
      <c r="B2438" t="s">
        <v>165</v>
      </c>
      <c r="C2438" t="s">
        <v>165</v>
      </c>
      <c r="E2438" t="s">
        <v>165</v>
      </c>
      <c r="F2438" t="s">
        <v>165</v>
      </c>
      <c r="J2438">
        <v>0.0</v>
      </c>
      <c r="M2438" t="s">
        <v>165</v>
      </c>
      <c r="N2438" t="s">
        <v>165</v>
      </c>
      <c r="P2438" t="s">
        <v>165</v>
      </c>
      <c r="Q2438" t="s">
        <v>165</v>
      </c>
      <c r="U2438">
        <v>0.0</v>
      </c>
    </row>
    <row r="2439">
      <c r="B2439" t="s">
        <v>165</v>
      </c>
      <c r="C2439" t="s">
        <v>165</v>
      </c>
      <c r="E2439" t="s">
        <v>165</v>
      </c>
      <c r="F2439" t="s">
        <v>165</v>
      </c>
      <c r="J2439">
        <v>0.0</v>
      </c>
      <c r="M2439" t="s">
        <v>165</v>
      </c>
      <c r="N2439" t="s">
        <v>165</v>
      </c>
      <c r="P2439" t="s">
        <v>165</v>
      </c>
      <c r="Q2439" t="s">
        <v>165</v>
      </c>
      <c r="U2439">
        <v>0.0</v>
      </c>
    </row>
    <row r="2440">
      <c r="B2440" t="s">
        <v>165</v>
      </c>
      <c r="C2440" t="s">
        <v>165</v>
      </c>
      <c r="E2440" t="s">
        <v>165</v>
      </c>
      <c r="F2440" t="s">
        <v>165</v>
      </c>
      <c r="J2440">
        <v>0.0</v>
      </c>
      <c r="M2440" t="s">
        <v>165</v>
      </c>
      <c r="N2440" t="s">
        <v>165</v>
      </c>
      <c r="P2440" t="s">
        <v>165</v>
      </c>
      <c r="Q2440" t="s">
        <v>165</v>
      </c>
      <c r="U2440">
        <v>0.0</v>
      </c>
    </row>
    <row r="2441">
      <c r="B2441" t="s">
        <v>165</v>
      </c>
      <c r="C2441" t="s">
        <v>165</v>
      </c>
      <c r="E2441" t="s">
        <v>165</v>
      </c>
      <c r="F2441" t="s">
        <v>165</v>
      </c>
      <c r="J2441">
        <v>0.0</v>
      </c>
      <c r="M2441" t="s">
        <v>165</v>
      </c>
      <c r="N2441" t="s">
        <v>165</v>
      </c>
      <c r="P2441" t="s">
        <v>165</v>
      </c>
      <c r="Q2441" t="s">
        <v>165</v>
      </c>
      <c r="U2441">
        <v>0.0</v>
      </c>
    </row>
    <row r="2442">
      <c r="B2442" t="s">
        <v>165</v>
      </c>
      <c r="C2442" t="s">
        <v>165</v>
      </c>
      <c r="E2442" t="s">
        <v>165</v>
      </c>
      <c r="F2442" t="s">
        <v>165</v>
      </c>
      <c r="J2442">
        <v>0.0</v>
      </c>
      <c r="M2442" t="s">
        <v>165</v>
      </c>
      <c r="N2442" t="s">
        <v>165</v>
      </c>
      <c r="P2442" t="s">
        <v>165</v>
      </c>
      <c r="Q2442" t="s">
        <v>165</v>
      </c>
      <c r="U2442">
        <v>0.0</v>
      </c>
    </row>
    <row r="2443">
      <c r="B2443" t="s">
        <v>165</v>
      </c>
      <c r="C2443" t="s">
        <v>165</v>
      </c>
      <c r="E2443" t="s">
        <v>165</v>
      </c>
      <c r="F2443" t="s">
        <v>165</v>
      </c>
      <c r="J2443">
        <v>0.0</v>
      </c>
      <c r="M2443" t="s">
        <v>165</v>
      </c>
      <c r="N2443" t="s">
        <v>165</v>
      </c>
      <c r="P2443" t="s">
        <v>165</v>
      </c>
      <c r="Q2443" t="s">
        <v>165</v>
      </c>
      <c r="U2443">
        <v>0.0</v>
      </c>
    </row>
    <row r="2444">
      <c r="B2444" t="s">
        <v>165</v>
      </c>
      <c r="C2444" t="s">
        <v>165</v>
      </c>
      <c r="E2444" t="s">
        <v>165</v>
      </c>
      <c r="F2444" t="s">
        <v>165</v>
      </c>
      <c r="J2444">
        <v>0.0</v>
      </c>
      <c r="M2444" t="s">
        <v>165</v>
      </c>
      <c r="N2444" t="s">
        <v>165</v>
      </c>
      <c r="P2444" t="s">
        <v>165</v>
      </c>
      <c r="Q2444" t="s">
        <v>165</v>
      </c>
      <c r="U2444">
        <v>0.0</v>
      </c>
    </row>
    <row r="2445">
      <c r="B2445" t="s">
        <v>165</v>
      </c>
      <c r="C2445" t="s">
        <v>165</v>
      </c>
      <c r="E2445" t="s">
        <v>165</v>
      </c>
      <c r="F2445" t="s">
        <v>165</v>
      </c>
      <c r="J2445">
        <v>0.0</v>
      </c>
      <c r="M2445" t="s">
        <v>165</v>
      </c>
      <c r="N2445" t="s">
        <v>165</v>
      </c>
      <c r="P2445" t="s">
        <v>165</v>
      </c>
      <c r="Q2445" t="s">
        <v>165</v>
      </c>
      <c r="U2445">
        <v>0.0</v>
      </c>
    </row>
    <row r="2446">
      <c r="B2446" t="s">
        <v>165</v>
      </c>
      <c r="C2446" t="s">
        <v>165</v>
      </c>
      <c r="E2446" t="s">
        <v>165</v>
      </c>
      <c r="F2446" t="s">
        <v>165</v>
      </c>
      <c r="J2446">
        <v>0.0</v>
      </c>
      <c r="M2446" t="s">
        <v>165</v>
      </c>
      <c r="N2446" t="s">
        <v>165</v>
      </c>
      <c r="P2446" t="s">
        <v>165</v>
      </c>
      <c r="Q2446" t="s">
        <v>165</v>
      </c>
      <c r="U2446">
        <v>0.0</v>
      </c>
    </row>
    <row r="2447">
      <c r="B2447" t="s">
        <v>165</v>
      </c>
      <c r="C2447" t="s">
        <v>165</v>
      </c>
      <c r="E2447" t="s">
        <v>165</v>
      </c>
      <c r="F2447" t="s">
        <v>165</v>
      </c>
      <c r="J2447">
        <v>0.0</v>
      </c>
      <c r="M2447" t="s">
        <v>165</v>
      </c>
      <c r="N2447" t="s">
        <v>165</v>
      </c>
      <c r="P2447" t="s">
        <v>165</v>
      </c>
      <c r="Q2447" t="s">
        <v>165</v>
      </c>
      <c r="U2447">
        <v>0.0</v>
      </c>
    </row>
    <row r="2448">
      <c r="B2448" t="s">
        <v>165</v>
      </c>
      <c r="C2448" t="s">
        <v>165</v>
      </c>
      <c r="E2448" t="s">
        <v>165</v>
      </c>
      <c r="F2448" t="s">
        <v>165</v>
      </c>
      <c r="J2448">
        <v>0.0</v>
      </c>
      <c r="M2448" t="s">
        <v>165</v>
      </c>
      <c r="N2448" t="s">
        <v>165</v>
      </c>
      <c r="P2448" t="s">
        <v>165</v>
      </c>
      <c r="Q2448" t="s">
        <v>165</v>
      </c>
      <c r="U2448">
        <v>0.0</v>
      </c>
    </row>
    <row r="2449">
      <c r="B2449" t="s">
        <v>165</v>
      </c>
      <c r="C2449" t="s">
        <v>165</v>
      </c>
      <c r="E2449" t="s">
        <v>165</v>
      </c>
      <c r="F2449" t="s">
        <v>165</v>
      </c>
      <c r="J2449">
        <v>0.0</v>
      </c>
      <c r="M2449" t="s">
        <v>165</v>
      </c>
      <c r="N2449" t="s">
        <v>165</v>
      </c>
      <c r="P2449" t="s">
        <v>165</v>
      </c>
      <c r="Q2449" t="s">
        <v>165</v>
      </c>
      <c r="U2449">
        <v>0.0</v>
      </c>
    </row>
    <row r="2450">
      <c r="B2450" t="s">
        <v>165</v>
      </c>
      <c r="C2450" t="s">
        <v>165</v>
      </c>
      <c r="E2450" t="s">
        <v>165</v>
      </c>
      <c r="F2450" t="s">
        <v>165</v>
      </c>
      <c r="J2450">
        <v>0.0</v>
      </c>
      <c r="M2450" t="s">
        <v>165</v>
      </c>
      <c r="N2450" t="s">
        <v>165</v>
      </c>
      <c r="P2450" t="s">
        <v>165</v>
      </c>
      <c r="Q2450" t="s">
        <v>165</v>
      </c>
      <c r="U2450">
        <v>0.0</v>
      </c>
    </row>
    <row r="2451">
      <c r="B2451" t="s">
        <v>165</v>
      </c>
      <c r="C2451" t="s">
        <v>165</v>
      </c>
      <c r="E2451" t="s">
        <v>165</v>
      </c>
      <c r="F2451" t="s">
        <v>165</v>
      </c>
      <c r="J2451">
        <v>0.0</v>
      </c>
      <c r="M2451" t="s">
        <v>165</v>
      </c>
      <c r="N2451" t="s">
        <v>165</v>
      </c>
      <c r="P2451" t="s">
        <v>165</v>
      </c>
      <c r="Q2451" t="s">
        <v>165</v>
      </c>
      <c r="U2451">
        <v>0.0</v>
      </c>
    </row>
    <row r="2452">
      <c r="B2452" t="s">
        <v>165</v>
      </c>
      <c r="C2452" t="s">
        <v>165</v>
      </c>
      <c r="E2452" t="s">
        <v>165</v>
      </c>
      <c r="F2452" t="s">
        <v>165</v>
      </c>
      <c r="J2452">
        <v>0.0</v>
      </c>
      <c r="M2452" t="s">
        <v>165</v>
      </c>
      <c r="N2452" t="s">
        <v>165</v>
      </c>
      <c r="P2452" t="s">
        <v>165</v>
      </c>
      <c r="Q2452" t="s">
        <v>165</v>
      </c>
      <c r="U2452">
        <v>0.0</v>
      </c>
    </row>
    <row r="2453">
      <c r="B2453" t="s">
        <v>165</v>
      </c>
      <c r="C2453" t="s">
        <v>165</v>
      </c>
      <c r="E2453" t="s">
        <v>165</v>
      </c>
      <c r="F2453" t="s">
        <v>165</v>
      </c>
      <c r="J2453">
        <v>0.0</v>
      </c>
      <c r="M2453" t="s">
        <v>165</v>
      </c>
      <c r="N2453" t="s">
        <v>165</v>
      </c>
      <c r="P2453" t="s">
        <v>165</v>
      </c>
      <c r="Q2453" t="s">
        <v>165</v>
      </c>
      <c r="U2453">
        <v>0.0</v>
      </c>
    </row>
    <row r="2454">
      <c r="B2454" t="s">
        <v>165</v>
      </c>
      <c r="C2454" t="s">
        <v>165</v>
      </c>
      <c r="E2454" t="s">
        <v>165</v>
      </c>
      <c r="F2454" t="s">
        <v>165</v>
      </c>
      <c r="J2454">
        <v>0.0</v>
      </c>
      <c r="M2454" t="s">
        <v>165</v>
      </c>
      <c r="N2454" t="s">
        <v>165</v>
      </c>
      <c r="P2454" t="s">
        <v>165</v>
      </c>
      <c r="Q2454" t="s">
        <v>165</v>
      </c>
      <c r="U2454">
        <v>0.0</v>
      </c>
    </row>
    <row r="2455">
      <c r="B2455" t="s">
        <v>165</v>
      </c>
      <c r="C2455" t="s">
        <v>165</v>
      </c>
      <c r="E2455" t="s">
        <v>165</v>
      </c>
      <c r="F2455" t="s">
        <v>165</v>
      </c>
      <c r="J2455">
        <v>0.0</v>
      </c>
      <c r="M2455" t="s">
        <v>165</v>
      </c>
      <c r="N2455" t="s">
        <v>165</v>
      </c>
      <c r="P2455" t="s">
        <v>165</v>
      </c>
      <c r="Q2455" t="s">
        <v>165</v>
      </c>
      <c r="U2455">
        <v>0.0</v>
      </c>
    </row>
    <row r="2456">
      <c r="B2456" t="s">
        <v>165</v>
      </c>
      <c r="C2456" t="s">
        <v>165</v>
      </c>
      <c r="E2456" t="s">
        <v>165</v>
      </c>
      <c r="F2456" t="s">
        <v>165</v>
      </c>
      <c r="J2456">
        <v>0.0</v>
      </c>
      <c r="M2456" t="s">
        <v>165</v>
      </c>
      <c r="N2456" t="s">
        <v>165</v>
      </c>
      <c r="P2456" t="s">
        <v>165</v>
      </c>
      <c r="Q2456" t="s">
        <v>165</v>
      </c>
      <c r="U2456">
        <v>0.0</v>
      </c>
    </row>
    <row r="2457">
      <c r="B2457" t="s">
        <v>165</v>
      </c>
      <c r="C2457" t="s">
        <v>165</v>
      </c>
      <c r="E2457" t="s">
        <v>165</v>
      </c>
      <c r="F2457" t="s">
        <v>165</v>
      </c>
      <c r="J2457">
        <v>0.0</v>
      </c>
      <c r="M2457" t="s">
        <v>165</v>
      </c>
      <c r="N2457" t="s">
        <v>165</v>
      </c>
      <c r="P2457" t="s">
        <v>165</v>
      </c>
      <c r="Q2457" t="s">
        <v>165</v>
      </c>
      <c r="U2457">
        <v>0.0</v>
      </c>
    </row>
    <row r="2458">
      <c r="B2458" t="s">
        <v>165</v>
      </c>
      <c r="C2458" t="s">
        <v>165</v>
      </c>
      <c r="E2458" t="s">
        <v>165</v>
      </c>
      <c r="F2458" t="s">
        <v>165</v>
      </c>
      <c r="J2458">
        <v>0.0</v>
      </c>
      <c r="M2458" t="s">
        <v>165</v>
      </c>
      <c r="N2458" t="s">
        <v>165</v>
      </c>
      <c r="P2458" t="s">
        <v>165</v>
      </c>
      <c r="Q2458" t="s">
        <v>165</v>
      </c>
      <c r="U2458">
        <v>0.0</v>
      </c>
    </row>
    <row r="2459">
      <c r="B2459" t="s">
        <v>165</v>
      </c>
      <c r="C2459" t="s">
        <v>165</v>
      </c>
      <c r="E2459" t="s">
        <v>165</v>
      </c>
      <c r="F2459" t="s">
        <v>165</v>
      </c>
      <c r="J2459">
        <v>0.0</v>
      </c>
      <c r="M2459" t="s">
        <v>165</v>
      </c>
      <c r="N2459" t="s">
        <v>165</v>
      </c>
      <c r="P2459" t="s">
        <v>165</v>
      </c>
      <c r="Q2459" t="s">
        <v>165</v>
      </c>
      <c r="U2459">
        <v>0.0</v>
      </c>
    </row>
    <row r="2460">
      <c r="B2460" t="s">
        <v>165</v>
      </c>
      <c r="C2460" t="s">
        <v>165</v>
      </c>
      <c r="E2460" t="s">
        <v>165</v>
      </c>
      <c r="F2460" t="s">
        <v>165</v>
      </c>
      <c r="J2460">
        <v>0.0</v>
      </c>
      <c r="M2460" t="s">
        <v>165</v>
      </c>
      <c r="N2460" t="s">
        <v>165</v>
      </c>
      <c r="P2460" t="s">
        <v>165</v>
      </c>
      <c r="Q2460" t="s">
        <v>165</v>
      </c>
      <c r="U2460">
        <v>0.0</v>
      </c>
    </row>
    <row r="2461">
      <c r="B2461" t="s">
        <v>165</v>
      </c>
      <c r="C2461" t="s">
        <v>165</v>
      </c>
      <c r="E2461" t="s">
        <v>165</v>
      </c>
      <c r="F2461" t="s">
        <v>165</v>
      </c>
      <c r="J2461">
        <v>0.0</v>
      </c>
      <c r="M2461" t="s">
        <v>165</v>
      </c>
      <c r="N2461" t="s">
        <v>165</v>
      </c>
      <c r="P2461" t="s">
        <v>165</v>
      </c>
      <c r="Q2461" t="s">
        <v>165</v>
      </c>
      <c r="U2461">
        <v>0.0</v>
      </c>
    </row>
    <row r="2462">
      <c r="B2462" t="s">
        <v>165</v>
      </c>
      <c r="C2462" t="s">
        <v>165</v>
      </c>
      <c r="E2462" t="s">
        <v>165</v>
      </c>
      <c r="F2462" t="s">
        <v>165</v>
      </c>
      <c r="J2462">
        <v>0.0</v>
      </c>
      <c r="M2462" t="s">
        <v>165</v>
      </c>
      <c r="N2462" t="s">
        <v>165</v>
      </c>
      <c r="P2462" t="s">
        <v>165</v>
      </c>
      <c r="Q2462" t="s">
        <v>165</v>
      </c>
      <c r="U2462">
        <v>0.0</v>
      </c>
    </row>
    <row r="2463">
      <c r="B2463" t="s">
        <v>165</v>
      </c>
      <c r="C2463" t="s">
        <v>165</v>
      </c>
      <c r="E2463" t="s">
        <v>165</v>
      </c>
      <c r="F2463" t="s">
        <v>165</v>
      </c>
      <c r="J2463">
        <v>0.0</v>
      </c>
      <c r="M2463" t="s">
        <v>165</v>
      </c>
      <c r="N2463" t="s">
        <v>165</v>
      </c>
      <c r="P2463" t="s">
        <v>165</v>
      </c>
      <c r="Q2463" t="s">
        <v>165</v>
      </c>
      <c r="U2463">
        <v>0.0</v>
      </c>
    </row>
    <row r="2464">
      <c r="B2464" t="s">
        <v>165</v>
      </c>
      <c r="C2464" t="s">
        <v>165</v>
      </c>
      <c r="E2464" t="s">
        <v>165</v>
      </c>
      <c r="F2464" t="s">
        <v>165</v>
      </c>
      <c r="J2464">
        <v>0.0</v>
      </c>
      <c r="M2464" t="s">
        <v>165</v>
      </c>
      <c r="N2464" t="s">
        <v>165</v>
      </c>
      <c r="P2464" t="s">
        <v>165</v>
      </c>
      <c r="Q2464" t="s">
        <v>165</v>
      </c>
      <c r="U2464">
        <v>0.0</v>
      </c>
    </row>
    <row r="2465">
      <c r="B2465" t="s">
        <v>165</v>
      </c>
      <c r="C2465" t="s">
        <v>165</v>
      </c>
      <c r="E2465" t="s">
        <v>165</v>
      </c>
      <c r="F2465" t="s">
        <v>165</v>
      </c>
      <c r="J2465">
        <v>0.0</v>
      </c>
      <c r="M2465" t="s">
        <v>165</v>
      </c>
      <c r="N2465" t="s">
        <v>165</v>
      </c>
      <c r="P2465" t="s">
        <v>165</v>
      </c>
      <c r="Q2465" t="s">
        <v>165</v>
      </c>
      <c r="U2465">
        <v>0.0</v>
      </c>
    </row>
    <row r="2466">
      <c r="B2466" t="s">
        <v>165</v>
      </c>
      <c r="C2466" t="s">
        <v>165</v>
      </c>
      <c r="E2466" t="s">
        <v>165</v>
      </c>
      <c r="F2466" t="s">
        <v>165</v>
      </c>
      <c r="J2466">
        <v>0.0</v>
      </c>
      <c r="M2466" t="s">
        <v>165</v>
      </c>
      <c r="N2466" t="s">
        <v>165</v>
      </c>
      <c r="P2466" t="s">
        <v>165</v>
      </c>
      <c r="Q2466" t="s">
        <v>165</v>
      </c>
      <c r="U2466">
        <v>0.0</v>
      </c>
    </row>
    <row r="2467">
      <c r="B2467" t="s">
        <v>165</v>
      </c>
      <c r="C2467" t="s">
        <v>165</v>
      </c>
      <c r="E2467" t="s">
        <v>165</v>
      </c>
      <c r="F2467" t="s">
        <v>165</v>
      </c>
      <c r="J2467">
        <v>0.0</v>
      </c>
      <c r="M2467" t="s">
        <v>165</v>
      </c>
      <c r="N2467" t="s">
        <v>165</v>
      </c>
      <c r="P2467" t="s">
        <v>165</v>
      </c>
      <c r="Q2467" t="s">
        <v>165</v>
      </c>
      <c r="U2467">
        <v>0.0</v>
      </c>
    </row>
    <row r="2468">
      <c r="B2468" t="s">
        <v>165</v>
      </c>
      <c r="C2468" t="s">
        <v>165</v>
      </c>
      <c r="E2468" t="s">
        <v>165</v>
      </c>
      <c r="F2468" t="s">
        <v>165</v>
      </c>
      <c r="J2468">
        <v>0.0</v>
      </c>
      <c r="M2468" t="s">
        <v>165</v>
      </c>
      <c r="N2468" t="s">
        <v>165</v>
      </c>
      <c r="P2468" t="s">
        <v>165</v>
      </c>
      <c r="Q2468" t="s">
        <v>165</v>
      </c>
      <c r="U2468">
        <v>0.0</v>
      </c>
    </row>
    <row r="2469">
      <c r="B2469" t="s">
        <v>165</v>
      </c>
      <c r="C2469" t="s">
        <v>165</v>
      </c>
      <c r="E2469" t="s">
        <v>165</v>
      </c>
      <c r="F2469" t="s">
        <v>165</v>
      </c>
      <c r="J2469">
        <v>0.0</v>
      </c>
      <c r="M2469" t="s">
        <v>165</v>
      </c>
      <c r="N2469" t="s">
        <v>165</v>
      </c>
      <c r="P2469" t="s">
        <v>165</v>
      </c>
      <c r="Q2469" t="s">
        <v>165</v>
      </c>
      <c r="U2469">
        <v>0.0</v>
      </c>
    </row>
    <row r="2470">
      <c r="B2470" t="s">
        <v>165</v>
      </c>
      <c r="C2470" t="s">
        <v>165</v>
      </c>
      <c r="E2470" t="s">
        <v>165</v>
      </c>
      <c r="F2470" t="s">
        <v>165</v>
      </c>
      <c r="J2470">
        <v>0.0</v>
      </c>
      <c r="M2470" t="s">
        <v>165</v>
      </c>
      <c r="N2470" t="s">
        <v>165</v>
      </c>
      <c r="P2470" t="s">
        <v>165</v>
      </c>
      <c r="Q2470" t="s">
        <v>165</v>
      </c>
      <c r="U2470">
        <v>0.0</v>
      </c>
    </row>
    <row r="2471">
      <c r="B2471" t="s">
        <v>165</v>
      </c>
      <c r="C2471" t="s">
        <v>165</v>
      </c>
      <c r="E2471" t="s">
        <v>165</v>
      </c>
      <c r="F2471" t="s">
        <v>165</v>
      </c>
      <c r="J2471">
        <v>0.0</v>
      </c>
      <c r="M2471" t="s">
        <v>165</v>
      </c>
      <c r="N2471" t="s">
        <v>165</v>
      </c>
      <c r="P2471" t="s">
        <v>165</v>
      </c>
      <c r="Q2471" t="s">
        <v>165</v>
      </c>
      <c r="U2471">
        <v>0.0</v>
      </c>
    </row>
    <row r="2472">
      <c r="B2472" t="s">
        <v>165</v>
      </c>
      <c r="C2472" t="s">
        <v>165</v>
      </c>
      <c r="E2472" t="s">
        <v>165</v>
      </c>
      <c r="F2472" t="s">
        <v>165</v>
      </c>
      <c r="J2472">
        <v>0.0</v>
      </c>
      <c r="M2472" t="s">
        <v>165</v>
      </c>
      <c r="N2472" t="s">
        <v>165</v>
      </c>
      <c r="P2472" t="s">
        <v>165</v>
      </c>
      <c r="Q2472" t="s">
        <v>165</v>
      </c>
      <c r="U2472">
        <v>0.0</v>
      </c>
    </row>
    <row r="2473">
      <c r="B2473" t="s">
        <v>165</v>
      </c>
      <c r="C2473" t="s">
        <v>165</v>
      </c>
      <c r="E2473" t="s">
        <v>165</v>
      </c>
      <c r="F2473" t="s">
        <v>165</v>
      </c>
      <c r="J2473">
        <v>0.0</v>
      </c>
      <c r="M2473" t="s">
        <v>165</v>
      </c>
      <c r="N2473" t="s">
        <v>165</v>
      </c>
      <c r="P2473" t="s">
        <v>165</v>
      </c>
      <c r="Q2473" t="s">
        <v>165</v>
      </c>
      <c r="U2473">
        <v>0.0</v>
      </c>
    </row>
    <row r="2474">
      <c r="B2474" t="s">
        <v>165</v>
      </c>
      <c r="C2474" t="s">
        <v>165</v>
      </c>
      <c r="E2474" t="s">
        <v>165</v>
      </c>
      <c r="F2474" t="s">
        <v>165</v>
      </c>
      <c r="J2474">
        <v>0.0</v>
      </c>
      <c r="M2474" t="s">
        <v>165</v>
      </c>
      <c r="N2474" t="s">
        <v>165</v>
      </c>
      <c r="P2474" t="s">
        <v>165</v>
      </c>
      <c r="Q2474" t="s">
        <v>165</v>
      </c>
      <c r="U2474">
        <v>0.0</v>
      </c>
    </row>
    <row r="2475">
      <c r="B2475" t="s">
        <v>165</v>
      </c>
      <c r="C2475" t="s">
        <v>165</v>
      </c>
      <c r="E2475" t="s">
        <v>165</v>
      </c>
      <c r="F2475" t="s">
        <v>165</v>
      </c>
      <c r="J2475">
        <v>0.0</v>
      </c>
      <c r="M2475" t="s">
        <v>165</v>
      </c>
      <c r="N2475" t="s">
        <v>165</v>
      </c>
      <c r="P2475" t="s">
        <v>165</v>
      </c>
      <c r="Q2475" t="s">
        <v>165</v>
      </c>
      <c r="U2475">
        <v>0.0</v>
      </c>
    </row>
    <row r="2476">
      <c r="B2476" t="s">
        <v>165</v>
      </c>
      <c r="C2476" t="s">
        <v>165</v>
      </c>
      <c r="E2476" t="s">
        <v>165</v>
      </c>
      <c r="F2476" t="s">
        <v>165</v>
      </c>
      <c r="J2476">
        <v>0.0</v>
      </c>
      <c r="M2476" t="s">
        <v>165</v>
      </c>
      <c r="N2476" t="s">
        <v>165</v>
      </c>
      <c r="P2476" t="s">
        <v>165</v>
      </c>
      <c r="Q2476" t="s">
        <v>165</v>
      </c>
      <c r="U2476">
        <v>0.0</v>
      </c>
    </row>
    <row r="2477">
      <c r="B2477" t="s">
        <v>165</v>
      </c>
      <c r="C2477" t="s">
        <v>165</v>
      </c>
      <c r="E2477" t="s">
        <v>165</v>
      </c>
      <c r="F2477" t="s">
        <v>165</v>
      </c>
      <c r="J2477">
        <v>0.0</v>
      </c>
      <c r="M2477" t="s">
        <v>165</v>
      </c>
      <c r="N2477" t="s">
        <v>165</v>
      </c>
      <c r="P2477" t="s">
        <v>165</v>
      </c>
      <c r="Q2477" t="s">
        <v>165</v>
      </c>
      <c r="U2477">
        <v>0.0</v>
      </c>
    </row>
    <row r="2478">
      <c r="B2478" t="s">
        <v>165</v>
      </c>
      <c r="C2478" t="s">
        <v>165</v>
      </c>
      <c r="E2478" t="s">
        <v>165</v>
      </c>
      <c r="F2478" t="s">
        <v>165</v>
      </c>
      <c r="J2478">
        <v>0.0</v>
      </c>
      <c r="M2478" t="s">
        <v>165</v>
      </c>
      <c r="N2478" t="s">
        <v>165</v>
      </c>
      <c r="P2478" t="s">
        <v>165</v>
      </c>
      <c r="Q2478" t="s">
        <v>165</v>
      </c>
      <c r="U2478">
        <v>0.0</v>
      </c>
    </row>
    <row r="2479">
      <c r="B2479" t="s">
        <v>165</v>
      </c>
      <c r="C2479" t="s">
        <v>165</v>
      </c>
      <c r="E2479" t="s">
        <v>165</v>
      </c>
      <c r="F2479" t="s">
        <v>165</v>
      </c>
      <c r="J2479">
        <v>0.0</v>
      </c>
      <c r="M2479" t="s">
        <v>165</v>
      </c>
      <c r="N2479" t="s">
        <v>165</v>
      </c>
      <c r="P2479" t="s">
        <v>165</v>
      </c>
      <c r="Q2479" t="s">
        <v>165</v>
      </c>
      <c r="U2479">
        <v>0.0</v>
      </c>
    </row>
    <row r="2480">
      <c r="B2480" t="s">
        <v>165</v>
      </c>
      <c r="C2480" t="s">
        <v>165</v>
      </c>
      <c r="E2480" t="s">
        <v>165</v>
      </c>
      <c r="F2480" t="s">
        <v>165</v>
      </c>
      <c r="J2480">
        <v>0.0</v>
      </c>
      <c r="M2480" t="s">
        <v>165</v>
      </c>
      <c r="N2480" t="s">
        <v>165</v>
      </c>
      <c r="P2480" t="s">
        <v>165</v>
      </c>
      <c r="Q2480" t="s">
        <v>165</v>
      </c>
      <c r="U2480">
        <v>0.0</v>
      </c>
    </row>
    <row r="2481">
      <c r="B2481" t="s">
        <v>165</v>
      </c>
      <c r="C2481" t="s">
        <v>165</v>
      </c>
      <c r="E2481" t="s">
        <v>165</v>
      </c>
      <c r="F2481" t="s">
        <v>165</v>
      </c>
      <c r="J2481">
        <v>0.0</v>
      </c>
      <c r="M2481" t="s">
        <v>165</v>
      </c>
      <c r="N2481" t="s">
        <v>165</v>
      </c>
      <c r="P2481" t="s">
        <v>165</v>
      </c>
      <c r="Q2481" t="s">
        <v>165</v>
      </c>
      <c r="U2481">
        <v>0.0</v>
      </c>
    </row>
    <row r="2482">
      <c r="B2482" t="s">
        <v>165</v>
      </c>
      <c r="C2482" t="s">
        <v>165</v>
      </c>
      <c r="E2482" t="s">
        <v>165</v>
      </c>
      <c r="F2482" t="s">
        <v>165</v>
      </c>
      <c r="J2482">
        <v>0.0</v>
      </c>
      <c r="M2482" t="s">
        <v>165</v>
      </c>
      <c r="N2482" t="s">
        <v>165</v>
      </c>
      <c r="P2482" t="s">
        <v>165</v>
      </c>
      <c r="Q2482" t="s">
        <v>165</v>
      </c>
      <c r="U2482">
        <v>0.0</v>
      </c>
    </row>
    <row r="2483">
      <c r="B2483" t="s">
        <v>165</v>
      </c>
      <c r="C2483" t="s">
        <v>165</v>
      </c>
      <c r="E2483" t="s">
        <v>165</v>
      </c>
      <c r="F2483" t="s">
        <v>165</v>
      </c>
      <c r="J2483">
        <v>0.0</v>
      </c>
      <c r="M2483" t="s">
        <v>165</v>
      </c>
      <c r="N2483" t="s">
        <v>165</v>
      </c>
      <c r="P2483" t="s">
        <v>165</v>
      </c>
      <c r="Q2483" t="s">
        <v>165</v>
      </c>
      <c r="U2483">
        <v>0.0</v>
      </c>
    </row>
    <row r="2484">
      <c r="B2484" t="s">
        <v>165</v>
      </c>
      <c r="C2484" t="s">
        <v>165</v>
      </c>
      <c r="E2484" t="s">
        <v>165</v>
      </c>
      <c r="F2484" t="s">
        <v>165</v>
      </c>
      <c r="J2484">
        <v>0.0</v>
      </c>
      <c r="M2484" t="s">
        <v>165</v>
      </c>
      <c r="N2484" t="s">
        <v>165</v>
      </c>
      <c r="P2484" t="s">
        <v>165</v>
      </c>
      <c r="Q2484" t="s">
        <v>165</v>
      </c>
      <c r="U2484">
        <v>0.0</v>
      </c>
    </row>
    <row r="2485">
      <c r="B2485" t="s">
        <v>165</v>
      </c>
      <c r="C2485" t="s">
        <v>165</v>
      </c>
      <c r="E2485" t="s">
        <v>165</v>
      </c>
      <c r="F2485" t="s">
        <v>165</v>
      </c>
      <c r="J2485">
        <v>0.0</v>
      </c>
      <c r="M2485" t="s">
        <v>165</v>
      </c>
      <c r="N2485" t="s">
        <v>165</v>
      </c>
      <c r="P2485" t="s">
        <v>165</v>
      </c>
      <c r="Q2485" t="s">
        <v>165</v>
      </c>
      <c r="U2485">
        <v>0.0</v>
      </c>
    </row>
    <row r="2486">
      <c r="B2486" t="s">
        <v>165</v>
      </c>
      <c r="C2486" t="s">
        <v>165</v>
      </c>
      <c r="E2486" t="s">
        <v>165</v>
      </c>
      <c r="F2486" t="s">
        <v>165</v>
      </c>
      <c r="J2486">
        <v>0.0</v>
      </c>
      <c r="M2486" t="s">
        <v>165</v>
      </c>
      <c r="N2486" t="s">
        <v>165</v>
      </c>
      <c r="P2486" t="s">
        <v>165</v>
      </c>
      <c r="Q2486" t="s">
        <v>165</v>
      </c>
      <c r="U2486">
        <v>0.0</v>
      </c>
    </row>
    <row r="2487">
      <c r="B2487" t="s">
        <v>165</v>
      </c>
      <c r="C2487" t="s">
        <v>165</v>
      </c>
      <c r="E2487" t="s">
        <v>165</v>
      </c>
      <c r="F2487" t="s">
        <v>165</v>
      </c>
      <c r="J2487">
        <v>0.0</v>
      </c>
      <c r="M2487" t="s">
        <v>165</v>
      </c>
      <c r="N2487" t="s">
        <v>165</v>
      </c>
      <c r="P2487" t="s">
        <v>165</v>
      </c>
      <c r="Q2487" t="s">
        <v>165</v>
      </c>
      <c r="U2487">
        <v>0.0</v>
      </c>
    </row>
    <row r="2488">
      <c r="B2488" t="s">
        <v>165</v>
      </c>
      <c r="C2488" t="s">
        <v>165</v>
      </c>
      <c r="E2488" t="s">
        <v>165</v>
      </c>
      <c r="F2488" t="s">
        <v>165</v>
      </c>
      <c r="J2488">
        <v>0.0</v>
      </c>
      <c r="M2488" t="s">
        <v>165</v>
      </c>
      <c r="N2488" t="s">
        <v>165</v>
      </c>
      <c r="P2488" t="s">
        <v>165</v>
      </c>
      <c r="Q2488" t="s">
        <v>165</v>
      </c>
      <c r="U2488">
        <v>0.0</v>
      </c>
    </row>
    <row r="2489">
      <c r="B2489" t="s">
        <v>165</v>
      </c>
      <c r="C2489" t="s">
        <v>165</v>
      </c>
      <c r="E2489" t="s">
        <v>165</v>
      </c>
      <c r="F2489" t="s">
        <v>165</v>
      </c>
      <c r="J2489">
        <v>0.0</v>
      </c>
      <c r="M2489" t="s">
        <v>165</v>
      </c>
      <c r="N2489" t="s">
        <v>165</v>
      </c>
      <c r="P2489" t="s">
        <v>165</v>
      </c>
      <c r="Q2489" t="s">
        <v>165</v>
      </c>
      <c r="U2489">
        <v>0.0</v>
      </c>
    </row>
    <row r="2490">
      <c r="B2490" t="s">
        <v>165</v>
      </c>
      <c r="C2490" t="s">
        <v>165</v>
      </c>
      <c r="E2490" t="s">
        <v>165</v>
      </c>
      <c r="F2490" t="s">
        <v>165</v>
      </c>
      <c r="J2490">
        <v>0.0</v>
      </c>
      <c r="M2490" t="s">
        <v>165</v>
      </c>
      <c r="N2490" t="s">
        <v>165</v>
      </c>
      <c r="P2490" t="s">
        <v>165</v>
      </c>
      <c r="Q2490" t="s">
        <v>165</v>
      </c>
      <c r="U2490">
        <v>0.0</v>
      </c>
    </row>
    <row r="2491">
      <c r="B2491" t="s">
        <v>165</v>
      </c>
      <c r="C2491" t="s">
        <v>165</v>
      </c>
      <c r="E2491" t="s">
        <v>165</v>
      </c>
      <c r="F2491" t="s">
        <v>165</v>
      </c>
      <c r="J2491">
        <v>0.0</v>
      </c>
      <c r="M2491" t="s">
        <v>165</v>
      </c>
      <c r="N2491" t="s">
        <v>165</v>
      </c>
      <c r="P2491" t="s">
        <v>165</v>
      </c>
      <c r="Q2491" t="s">
        <v>165</v>
      </c>
      <c r="U2491">
        <v>0.0</v>
      </c>
    </row>
    <row r="2492">
      <c r="B2492" t="s">
        <v>165</v>
      </c>
      <c r="C2492" t="s">
        <v>165</v>
      </c>
      <c r="E2492" t="s">
        <v>165</v>
      </c>
      <c r="F2492" t="s">
        <v>165</v>
      </c>
      <c r="J2492">
        <v>0.0</v>
      </c>
      <c r="M2492" t="s">
        <v>165</v>
      </c>
      <c r="N2492" t="s">
        <v>165</v>
      </c>
      <c r="P2492" t="s">
        <v>165</v>
      </c>
      <c r="Q2492" t="s">
        <v>165</v>
      </c>
      <c r="U2492">
        <v>0.0</v>
      </c>
    </row>
    <row r="2493">
      <c r="B2493" t="s">
        <v>165</v>
      </c>
      <c r="C2493" t="s">
        <v>165</v>
      </c>
      <c r="E2493" t="s">
        <v>165</v>
      </c>
      <c r="F2493" t="s">
        <v>165</v>
      </c>
      <c r="J2493">
        <v>0.0</v>
      </c>
      <c r="M2493" t="s">
        <v>165</v>
      </c>
      <c r="N2493" t="s">
        <v>165</v>
      </c>
      <c r="P2493" t="s">
        <v>165</v>
      </c>
      <c r="Q2493" t="s">
        <v>165</v>
      </c>
      <c r="U2493">
        <v>0.0</v>
      </c>
    </row>
    <row r="2494">
      <c r="B2494" t="s">
        <v>165</v>
      </c>
      <c r="C2494" t="s">
        <v>165</v>
      </c>
      <c r="E2494" t="s">
        <v>165</v>
      </c>
      <c r="F2494" t="s">
        <v>165</v>
      </c>
      <c r="J2494">
        <v>0.0</v>
      </c>
      <c r="M2494" t="s">
        <v>165</v>
      </c>
      <c r="N2494" t="s">
        <v>165</v>
      </c>
      <c r="P2494" t="s">
        <v>165</v>
      </c>
      <c r="Q2494" t="s">
        <v>165</v>
      </c>
      <c r="U2494">
        <v>0.0</v>
      </c>
    </row>
    <row r="2495">
      <c r="B2495" t="s">
        <v>165</v>
      </c>
      <c r="C2495" t="s">
        <v>165</v>
      </c>
      <c r="E2495" t="s">
        <v>165</v>
      </c>
      <c r="F2495" t="s">
        <v>165</v>
      </c>
      <c r="J2495">
        <v>0.0</v>
      </c>
      <c r="M2495" t="s">
        <v>165</v>
      </c>
      <c r="N2495" t="s">
        <v>165</v>
      </c>
      <c r="P2495" t="s">
        <v>165</v>
      </c>
      <c r="Q2495" t="s">
        <v>165</v>
      </c>
      <c r="U2495">
        <v>0.0</v>
      </c>
    </row>
    <row r="2496">
      <c r="B2496" t="s">
        <v>165</v>
      </c>
      <c r="C2496" t="s">
        <v>165</v>
      </c>
      <c r="E2496" t="s">
        <v>165</v>
      </c>
      <c r="F2496" t="s">
        <v>165</v>
      </c>
      <c r="J2496">
        <v>0.0</v>
      </c>
      <c r="M2496" t="s">
        <v>165</v>
      </c>
      <c r="N2496" t="s">
        <v>165</v>
      </c>
      <c r="P2496" t="s">
        <v>165</v>
      </c>
      <c r="Q2496" t="s">
        <v>165</v>
      </c>
      <c r="U2496">
        <v>0.0</v>
      </c>
    </row>
    <row r="2497">
      <c r="B2497" t="s">
        <v>165</v>
      </c>
      <c r="C2497" t="s">
        <v>165</v>
      </c>
      <c r="E2497" t="s">
        <v>165</v>
      </c>
      <c r="F2497" t="s">
        <v>165</v>
      </c>
      <c r="J2497">
        <v>0.0</v>
      </c>
      <c r="M2497" t="s">
        <v>165</v>
      </c>
      <c r="N2497" t="s">
        <v>165</v>
      </c>
      <c r="P2497" t="s">
        <v>165</v>
      </c>
      <c r="Q2497" t="s">
        <v>165</v>
      </c>
      <c r="U2497">
        <v>0.0</v>
      </c>
    </row>
    <row r="2498">
      <c r="B2498" t="s">
        <v>165</v>
      </c>
      <c r="C2498" t="s">
        <v>165</v>
      </c>
      <c r="E2498" t="s">
        <v>165</v>
      </c>
      <c r="F2498" t="s">
        <v>165</v>
      </c>
      <c r="J2498">
        <v>0.0</v>
      </c>
      <c r="M2498" t="s">
        <v>165</v>
      </c>
      <c r="N2498" t="s">
        <v>165</v>
      </c>
      <c r="P2498" t="s">
        <v>165</v>
      </c>
      <c r="Q2498" t="s">
        <v>165</v>
      </c>
      <c r="U2498">
        <v>0.0</v>
      </c>
    </row>
    <row r="2499">
      <c r="B2499" t="s">
        <v>165</v>
      </c>
      <c r="C2499" t="s">
        <v>165</v>
      </c>
      <c r="E2499" t="s">
        <v>165</v>
      </c>
      <c r="F2499" t="s">
        <v>165</v>
      </c>
      <c r="J2499">
        <v>0.0</v>
      </c>
      <c r="M2499" t="s">
        <v>165</v>
      </c>
      <c r="N2499" t="s">
        <v>165</v>
      </c>
      <c r="P2499" t="s">
        <v>165</v>
      </c>
      <c r="Q2499" t="s">
        <v>165</v>
      </c>
      <c r="U2499">
        <v>0.0</v>
      </c>
    </row>
    <row r="2500">
      <c r="B2500" t="s">
        <v>165</v>
      </c>
      <c r="C2500" t="s">
        <v>165</v>
      </c>
      <c r="E2500" t="s">
        <v>165</v>
      </c>
      <c r="F2500" t="s">
        <v>165</v>
      </c>
      <c r="J2500">
        <v>0.0</v>
      </c>
      <c r="M2500" t="s">
        <v>165</v>
      </c>
      <c r="N2500" t="s">
        <v>165</v>
      </c>
      <c r="P2500" t="s">
        <v>165</v>
      </c>
      <c r="Q2500" t="s">
        <v>165</v>
      </c>
      <c r="U2500">
        <v>0.0</v>
      </c>
    </row>
    <row r="2501">
      <c r="B2501" t="s">
        <v>165</v>
      </c>
      <c r="C2501" t="s">
        <v>165</v>
      </c>
      <c r="E2501" t="s">
        <v>165</v>
      </c>
      <c r="F2501" t="s">
        <v>165</v>
      </c>
      <c r="J2501">
        <v>0.0</v>
      </c>
      <c r="M2501" t="s">
        <v>165</v>
      </c>
      <c r="N2501" t="s">
        <v>165</v>
      </c>
      <c r="P2501" t="s">
        <v>165</v>
      </c>
      <c r="Q2501" t="s">
        <v>165</v>
      </c>
      <c r="U2501">
        <v>0.0</v>
      </c>
    </row>
    <row r="2502">
      <c r="B2502" t="s">
        <v>165</v>
      </c>
      <c r="C2502" t="s">
        <v>165</v>
      </c>
      <c r="E2502" t="s">
        <v>165</v>
      </c>
      <c r="F2502" t="s">
        <v>165</v>
      </c>
      <c r="J2502">
        <v>0.0</v>
      </c>
      <c r="M2502" t="s">
        <v>165</v>
      </c>
      <c r="N2502" t="s">
        <v>165</v>
      </c>
      <c r="P2502" t="s">
        <v>165</v>
      </c>
      <c r="Q2502" t="s">
        <v>165</v>
      </c>
      <c r="U2502">
        <v>0.0</v>
      </c>
    </row>
    <row r="2503">
      <c r="B2503" t="s">
        <v>165</v>
      </c>
      <c r="C2503" t="s">
        <v>165</v>
      </c>
      <c r="E2503" t="s">
        <v>165</v>
      </c>
      <c r="F2503" t="s">
        <v>165</v>
      </c>
      <c r="J2503">
        <v>0.0</v>
      </c>
      <c r="M2503" t="s">
        <v>165</v>
      </c>
      <c r="N2503" t="s">
        <v>165</v>
      </c>
      <c r="P2503" t="s">
        <v>165</v>
      </c>
      <c r="Q2503" t="s">
        <v>165</v>
      </c>
      <c r="U2503">
        <v>0.0</v>
      </c>
    </row>
    <row r="2504">
      <c r="B2504" t="s">
        <v>165</v>
      </c>
      <c r="C2504" t="s">
        <v>165</v>
      </c>
      <c r="E2504" t="s">
        <v>165</v>
      </c>
      <c r="F2504" t="s">
        <v>165</v>
      </c>
      <c r="J2504">
        <v>0.0</v>
      </c>
      <c r="M2504" t="s">
        <v>165</v>
      </c>
      <c r="N2504" t="s">
        <v>165</v>
      </c>
      <c r="P2504" t="s">
        <v>165</v>
      </c>
      <c r="Q2504" t="s">
        <v>165</v>
      </c>
      <c r="U2504">
        <v>0.0</v>
      </c>
    </row>
    <row r="2505">
      <c r="B2505" t="s">
        <v>165</v>
      </c>
      <c r="C2505" t="s">
        <v>165</v>
      </c>
      <c r="E2505" t="s">
        <v>165</v>
      </c>
      <c r="F2505" t="s">
        <v>165</v>
      </c>
      <c r="J2505">
        <v>0.0</v>
      </c>
      <c r="M2505" t="s">
        <v>165</v>
      </c>
      <c r="N2505" t="s">
        <v>165</v>
      </c>
      <c r="P2505" t="s">
        <v>165</v>
      </c>
      <c r="Q2505" t="s">
        <v>165</v>
      </c>
      <c r="U2505">
        <v>0.0</v>
      </c>
    </row>
    <row r="2506">
      <c r="B2506" t="s">
        <v>165</v>
      </c>
      <c r="C2506" t="s">
        <v>165</v>
      </c>
      <c r="E2506" t="s">
        <v>165</v>
      </c>
      <c r="F2506" t="s">
        <v>165</v>
      </c>
      <c r="J2506">
        <v>0.0</v>
      </c>
      <c r="M2506" t="s">
        <v>165</v>
      </c>
      <c r="N2506" t="s">
        <v>165</v>
      </c>
      <c r="P2506" t="s">
        <v>165</v>
      </c>
      <c r="Q2506" t="s">
        <v>165</v>
      </c>
      <c r="U2506">
        <v>0.0</v>
      </c>
    </row>
    <row r="2507">
      <c r="B2507" t="s">
        <v>165</v>
      </c>
      <c r="C2507" t="s">
        <v>165</v>
      </c>
      <c r="E2507" t="s">
        <v>165</v>
      </c>
      <c r="F2507" t="s">
        <v>165</v>
      </c>
      <c r="J2507">
        <v>0.0</v>
      </c>
      <c r="M2507" t="s">
        <v>165</v>
      </c>
      <c r="N2507" t="s">
        <v>165</v>
      </c>
      <c r="P2507" t="s">
        <v>165</v>
      </c>
      <c r="Q2507" t="s">
        <v>165</v>
      </c>
      <c r="U2507">
        <v>0.0</v>
      </c>
    </row>
    <row r="2508">
      <c r="B2508" t="s">
        <v>165</v>
      </c>
      <c r="C2508" t="s">
        <v>165</v>
      </c>
      <c r="E2508" t="s">
        <v>165</v>
      </c>
      <c r="F2508" t="s">
        <v>165</v>
      </c>
      <c r="J2508">
        <v>0.0</v>
      </c>
      <c r="M2508" t="s">
        <v>165</v>
      </c>
      <c r="N2508" t="s">
        <v>165</v>
      </c>
      <c r="P2508" t="s">
        <v>165</v>
      </c>
      <c r="Q2508" t="s">
        <v>165</v>
      </c>
      <c r="U2508">
        <v>0.0</v>
      </c>
    </row>
    <row r="2509">
      <c r="B2509" t="s">
        <v>165</v>
      </c>
      <c r="C2509" t="s">
        <v>165</v>
      </c>
      <c r="E2509" t="s">
        <v>165</v>
      </c>
      <c r="F2509" t="s">
        <v>165</v>
      </c>
      <c r="J2509">
        <v>0.0</v>
      </c>
      <c r="M2509" t="s">
        <v>165</v>
      </c>
      <c r="N2509" t="s">
        <v>165</v>
      </c>
      <c r="P2509" t="s">
        <v>165</v>
      </c>
      <c r="Q2509" t="s">
        <v>165</v>
      </c>
      <c r="U2509">
        <v>0.0</v>
      </c>
    </row>
    <row r="2510">
      <c r="B2510" t="s">
        <v>165</v>
      </c>
      <c r="C2510" t="s">
        <v>165</v>
      </c>
      <c r="E2510" t="s">
        <v>165</v>
      </c>
      <c r="F2510" t="s">
        <v>165</v>
      </c>
      <c r="J2510">
        <v>0.0</v>
      </c>
      <c r="M2510" t="s">
        <v>165</v>
      </c>
      <c r="N2510" t="s">
        <v>165</v>
      </c>
      <c r="P2510" t="s">
        <v>165</v>
      </c>
      <c r="Q2510" t="s">
        <v>165</v>
      </c>
      <c r="U2510">
        <v>0.0</v>
      </c>
    </row>
    <row r="2511">
      <c r="B2511" t="s">
        <v>165</v>
      </c>
      <c r="C2511" t="s">
        <v>165</v>
      </c>
      <c r="E2511" t="s">
        <v>165</v>
      </c>
      <c r="F2511" t="s">
        <v>165</v>
      </c>
      <c r="J2511">
        <v>0.0</v>
      </c>
      <c r="M2511" t="s">
        <v>165</v>
      </c>
      <c r="N2511" t="s">
        <v>165</v>
      </c>
      <c r="P2511" t="s">
        <v>165</v>
      </c>
      <c r="Q2511" t="s">
        <v>165</v>
      </c>
      <c r="U2511">
        <v>0.0</v>
      </c>
    </row>
    <row r="2512">
      <c r="B2512" t="s">
        <v>165</v>
      </c>
      <c r="C2512" t="s">
        <v>165</v>
      </c>
      <c r="E2512" t="s">
        <v>165</v>
      </c>
      <c r="F2512" t="s">
        <v>165</v>
      </c>
      <c r="J2512">
        <v>0.0</v>
      </c>
      <c r="M2512" t="s">
        <v>165</v>
      </c>
      <c r="N2512" t="s">
        <v>165</v>
      </c>
      <c r="P2512" t="s">
        <v>165</v>
      </c>
      <c r="Q2512" t="s">
        <v>165</v>
      </c>
      <c r="U2512">
        <v>0.0</v>
      </c>
    </row>
    <row r="2513">
      <c r="B2513" t="s">
        <v>165</v>
      </c>
      <c r="C2513" t="s">
        <v>165</v>
      </c>
      <c r="E2513" t="s">
        <v>165</v>
      </c>
      <c r="F2513" t="s">
        <v>165</v>
      </c>
      <c r="J2513">
        <v>0.0</v>
      </c>
      <c r="M2513" t="s">
        <v>165</v>
      </c>
      <c r="N2513" t="s">
        <v>165</v>
      </c>
      <c r="P2513" t="s">
        <v>165</v>
      </c>
      <c r="Q2513" t="s">
        <v>165</v>
      </c>
      <c r="U2513">
        <v>0.0</v>
      </c>
    </row>
    <row r="2514">
      <c r="B2514" t="s">
        <v>165</v>
      </c>
      <c r="C2514" t="s">
        <v>165</v>
      </c>
      <c r="E2514" t="s">
        <v>165</v>
      </c>
      <c r="F2514" t="s">
        <v>165</v>
      </c>
      <c r="J2514">
        <v>0.0</v>
      </c>
      <c r="M2514" t="s">
        <v>165</v>
      </c>
      <c r="N2514" t="s">
        <v>165</v>
      </c>
      <c r="P2514" t="s">
        <v>165</v>
      </c>
      <c r="Q2514" t="s">
        <v>165</v>
      </c>
      <c r="U2514">
        <v>0.0</v>
      </c>
    </row>
    <row r="2515">
      <c r="B2515" t="s">
        <v>165</v>
      </c>
      <c r="C2515" t="s">
        <v>165</v>
      </c>
      <c r="E2515" t="s">
        <v>165</v>
      </c>
      <c r="F2515" t="s">
        <v>165</v>
      </c>
      <c r="J2515">
        <v>0.0</v>
      </c>
      <c r="M2515" t="s">
        <v>165</v>
      </c>
      <c r="N2515" t="s">
        <v>165</v>
      </c>
      <c r="P2515" t="s">
        <v>165</v>
      </c>
      <c r="Q2515" t="s">
        <v>165</v>
      </c>
      <c r="U2515">
        <v>0.0</v>
      </c>
    </row>
    <row r="2516">
      <c r="B2516" t="s">
        <v>165</v>
      </c>
      <c r="C2516" t="s">
        <v>165</v>
      </c>
      <c r="E2516" t="s">
        <v>165</v>
      </c>
      <c r="F2516" t="s">
        <v>165</v>
      </c>
      <c r="J2516">
        <v>0.0</v>
      </c>
      <c r="M2516" t="s">
        <v>165</v>
      </c>
      <c r="N2516" t="s">
        <v>165</v>
      </c>
      <c r="P2516" t="s">
        <v>165</v>
      </c>
      <c r="Q2516" t="s">
        <v>165</v>
      </c>
      <c r="U2516">
        <v>0.0</v>
      </c>
    </row>
    <row r="2517">
      <c r="B2517" t="s">
        <v>165</v>
      </c>
      <c r="C2517" t="s">
        <v>165</v>
      </c>
      <c r="E2517" t="s">
        <v>165</v>
      </c>
      <c r="F2517" t="s">
        <v>165</v>
      </c>
      <c r="J2517">
        <v>0.0</v>
      </c>
      <c r="M2517" t="s">
        <v>165</v>
      </c>
      <c r="N2517" t="s">
        <v>165</v>
      </c>
      <c r="P2517" t="s">
        <v>165</v>
      </c>
      <c r="Q2517" t="s">
        <v>165</v>
      </c>
      <c r="U2517">
        <v>0.0</v>
      </c>
    </row>
    <row r="2518">
      <c r="B2518" t="s">
        <v>165</v>
      </c>
      <c r="C2518" t="s">
        <v>165</v>
      </c>
      <c r="E2518" t="s">
        <v>165</v>
      </c>
      <c r="F2518" t="s">
        <v>165</v>
      </c>
      <c r="J2518">
        <v>0.0</v>
      </c>
      <c r="M2518" t="s">
        <v>165</v>
      </c>
      <c r="N2518" t="s">
        <v>165</v>
      </c>
      <c r="P2518" t="s">
        <v>165</v>
      </c>
      <c r="Q2518" t="s">
        <v>165</v>
      </c>
      <c r="U2518">
        <v>0.0</v>
      </c>
    </row>
    <row r="2519">
      <c r="B2519" t="s">
        <v>165</v>
      </c>
      <c r="C2519" t="s">
        <v>165</v>
      </c>
      <c r="E2519" t="s">
        <v>165</v>
      </c>
      <c r="F2519" t="s">
        <v>165</v>
      </c>
      <c r="J2519">
        <v>0.0</v>
      </c>
      <c r="M2519" t="s">
        <v>165</v>
      </c>
      <c r="N2519" t="s">
        <v>165</v>
      </c>
      <c r="P2519" t="s">
        <v>165</v>
      </c>
      <c r="Q2519" t="s">
        <v>165</v>
      </c>
      <c r="U2519">
        <v>0.0</v>
      </c>
    </row>
  </sheetData>
  <mergeCells count="2">
    <mergeCell ref="A1:J1"/>
    <mergeCell ref="L1:T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214" t="str">
        <f>universe_ids(A5:A2746)</f>
        <v>#NAME?</v>
      </c>
    </row>
    <row r="3">
      <c r="C3" s="218" t="s">
        <v>528</v>
      </c>
      <c r="D3" s="210">
        <v>34.0</v>
      </c>
      <c r="E3" s="210">
        <v>35.0</v>
      </c>
      <c r="F3" s="210">
        <v>36.0</v>
      </c>
      <c r="G3" s="210">
        <v>37.0</v>
      </c>
      <c r="H3" s="210">
        <v>38.0</v>
      </c>
      <c r="I3" s="210">
        <v>39.0</v>
      </c>
      <c r="J3" s="210">
        <v>40.0</v>
      </c>
    </row>
    <row r="4">
      <c r="B4" s="218" t="s">
        <v>529</v>
      </c>
      <c r="D4" s="211" t="s">
        <v>178</v>
      </c>
      <c r="E4" s="211" t="s">
        <v>180</v>
      </c>
      <c r="F4" s="211" t="s">
        <v>182</v>
      </c>
      <c r="G4" s="211" t="s">
        <v>184</v>
      </c>
      <c r="H4" s="211" t="s">
        <v>186</v>
      </c>
      <c r="I4" s="211" t="s">
        <v>188</v>
      </c>
      <c r="J4" s="211" t="s">
        <v>190</v>
      </c>
    </row>
    <row r="5">
      <c r="A5" t="str">
        <f>IFERROR(__xludf.DUMMYFUNCTION("FILTER(UNIQUE({'Desired Stock'!A3:A2746;'Desired Stock'!D3:D2746}), NOT(ISBLANK(unique({'Desired Stock'!A3:A2746;'Desired Stock'!D3:D2746}))))"),"Osprey")</f>
        <v>Osprey</v>
      </c>
      <c r="B5" t="str">
        <f>parseArray("universe_ids", "inventory_types", G2, FALSE)</f>
        <v>#NAME?</v>
      </c>
      <c r="D5" s="214">
        <f t="array" ref="D5">IFERROR(CEILING((INDEX(invTypeMaterials!$A$2:$C$42878,MATCH(1,('Ship Mineral Finder'!D$3=invTypeMaterials!$B$2:$B$42878)*('Ship Mineral Finder'!$B5=invTypeMaterials!$A$2:$A$42878),0),3))-((INDEX(invTypeMaterials!$A$2:$C$42878,MATCH(1,('Ship Mineral Finder'!D$3=invTypeMaterials!$B$2:$B$42878)*('Ship Mineral Finder'!$B5=invTypeMaterials!$A$2:$A$42878),0),3))*'Help&amp;Setup'!$B$4)-((INDEX(invTypeMaterials!$A$2:$C$42878,MATCH(1,('Ship Mineral Finder'!D$3=invTypeMaterials!$B$2:$B$42878)*('Ship Mineral Finder'!$B5=invTypeMaterials!$A$2:$A$42878),0),3))*'Help&amp;Setup'!$B$5)-((INDEX(invTypeMaterials!$A$2:$C$42878,MATCH(1,('Ship Mineral Finder'!D$3=invTypeMaterials!$B$2:$B$42878)*('Ship Mineral Finder'!$B5=invTypeMaterials!$A$2:$A$42878),0),3))*'Help&amp;Setup'!$B$6),1),0)</f>
        <v>0</v>
      </c>
      <c r="E5" s="214">
        <f t="array" ref="E5">IFERROR(CEILING((INDEX(invTypeMaterials!$A$2:$C$42878,MATCH(1,('Ship Mineral Finder'!E$3=invTypeMaterials!$B$2:$B$42878)*('Ship Mineral Finder'!$B5=invTypeMaterials!$A$2:$A$42878),0),3))-((INDEX(invTypeMaterials!$A$2:$C$42878,MATCH(1,('Ship Mineral Finder'!E$3=invTypeMaterials!$B$2:$B$42878)*('Ship Mineral Finder'!$B5=invTypeMaterials!$A$2:$A$42878),0),3))*'Help&amp;Setup'!$B$4)-((INDEX(invTypeMaterials!$A$2:$C$42878,MATCH(1,('Ship Mineral Finder'!E$3=invTypeMaterials!$B$2:$B$42878)*('Ship Mineral Finder'!$B5=invTypeMaterials!$A$2:$A$42878),0),3))*'Help&amp;Setup'!$B$5)-((INDEX(invTypeMaterials!$A$2:$C$42878,MATCH(1,('Ship Mineral Finder'!E$3=invTypeMaterials!$B$2:$B$42878)*('Ship Mineral Finder'!$B5=invTypeMaterials!$A$2:$A$42878),0),3))*'Help&amp;Setup'!$B$6),1),0)</f>
        <v>0</v>
      </c>
      <c r="F5" s="214">
        <f t="array" ref="F5">IFERROR(CEILING((INDEX(invTypeMaterials!$A$2:$C$42878,MATCH(1,('Ship Mineral Finder'!F$3=invTypeMaterials!$B$2:$B$42878)*('Ship Mineral Finder'!$B5=invTypeMaterials!$A$2:$A$42878),0),3))-((INDEX(invTypeMaterials!$A$2:$C$42878,MATCH(1,('Ship Mineral Finder'!F$3=invTypeMaterials!$B$2:$B$42878)*('Ship Mineral Finder'!$B5=invTypeMaterials!$A$2:$A$42878),0),3))*'Help&amp;Setup'!$B$4)-((INDEX(invTypeMaterials!$A$2:$C$42878,MATCH(1,('Ship Mineral Finder'!F$3=invTypeMaterials!$B$2:$B$42878)*('Ship Mineral Finder'!$B5=invTypeMaterials!$A$2:$A$42878),0),3))*'Help&amp;Setup'!$B$5)-((INDEX(invTypeMaterials!$A$2:$C$42878,MATCH(1,('Ship Mineral Finder'!F$3=invTypeMaterials!$B$2:$B$42878)*('Ship Mineral Finder'!$B5=invTypeMaterials!$A$2:$A$42878),0),3))*'Help&amp;Setup'!$B$6),1),0)</f>
        <v>0</v>
      </c>
      <c r="G5" s="214">
        <f t="array" ref="G5">IFERROR(CEILING((INDEX(invTypeMaterials!$A$2:$C$42878,MATCH(1,('Ship Mineral Finder'!G$3=invTypeMaterials!$B$2:$B$42878)*('Ship Mineral Finder'!$B5=invTypeMaterials!$A$2:$A$42878),0),3))-((INDEX(invTypeMaterials!$A$2:$C$42878,MATCH(1,('Ship Mineral Finder'!G$3=invTypeMaterials!$B$2:$B$42878)*('Ship Mineral Finder'!$B5=invTypeMaterials!$A$2:$A$42878),0),3))*'Help&amp;Setup'!$B$4)-((INDEX(invTypeMaterials!$A$2:$C$42878,MATCH(1,('Ship Mineral Finder'!G$3=invTypeMaterials!$B$2:$B$42878)*('Ship Mineral Finder'!$B5=invTypeMaterials!$A$2:$A$42878),0),3))*'Help&amp;Setup'!$B$5)-((INDEX(invTypeMaterials!$A$2:$C$42878,MATCH(1,('Ship Mineral Finder'!G$3=invTypeMaterials!$B$2:$B$42878)*('Ship Mineral Finder'!$B5=invTypeMaterials!$A$2:$A$42878),0),3))*'Help&amp;Setup'!$B$6),1),0)</f>
        <v>0</v>
      </c>
      <c r="H5" s="214">
        <f t="array" ref="H5">IFERROR(CEILING((INDEX(invTypeMaterials!$A$2:$C$42878,MATCH(1,('Ship Mineral Finder'!H$3=invTypeMaterials!$B$2:$B$42878)*('Ship Mineral Finder'!$B5=invTypeMaterials!$A$2:$A$42878),0),3))-((INDEX(invTypeMaterials!$A$2:$C$42878,MATCH(1,('Ship Mineral Finder'!H$3=invTypeMaterials!$B$2:$B$42878)*('Ship Mineral Finder'!$B5=invTypeMaterials!$A$2:$A$42878),0),3))*'Help&amp;Setup'!$B$4)-((INDEX(invTypeMaterials!$A$2:$C$42878,MATCH(1,('Ship Mineral Finder'!H$3=invTypeMaterials!$B$2:$B$42878)*('Ship Mineral Finder'!$B5=invTypeMaterials!$A$2:$A$42878),0),3))*'Help&amp;Setup'!$B$5)-((INDEX(invTypeMaterials!$A$2:$C$42878,MATCH(1,('Ship Mineral Finder'!H$3=invTypeMaterials!$B$2:$B$42878)*('Ship Mineral Finder'!$B5=invTypeMaterials!$A$2:$A$42878),0),3))*'Help&amp;Setup'!$B$6),1),0)</f>
        <v>0</v>
      </c>
      <c r="I5" s="214">
        <f t="array" ref="I5">IFERROR(CEILING((INDEX(invTypeMaterials!$A$2:$C$42878,MATCH(1,('Ship Mineral Finder'!I$3=invTypeMaterials!$B$2:$B$42878)*('Ship Mineral Finder'!$B5=invTypeMaterials!$A$2:$A$42878),0),3))-((INDEX(invTypeMaterials!$A$2:$C$42878,MATCH(1,('Ship Mineral Finder'!I$3=invTypeMaterials!$B$2:$B$42878)*('Ship Mineral Finder'!$B5=invTypeMaterials!$A$2:$A$42878),0),3))*'Help&amp;Setup'!$B$4)-((INDEX(invTypeMaterials!$A$2:$C$42878,MATCH(1,('Ship Mineral Finder'!I$3=invTypeMaterials!$B$2:$B$42878)*('Ship Mineral Finder'!$B5=invTypeMaterials!$A$2:$A$42878),0),3))*'Help&amp;Setup'!$B$5)-((INDEX(invTypeMaterials!$A$2:$C$42878,MATCH(1,('Ship Mineral Finder'!I$3=invTypeMaterials!$B$2:$B$42878)*('Ship Mineral Finder'!$B5=invTypeMaterials!$A$2:$A$42878),0),3))*'Help&amp;Setup'!$B$6),1),0)</f>
        <v>0</v>
      </c>
      <c r="J5" s="214">
        <f t="array" ref="J5">IFERROR(CEILING((INDEX(invTypeMaterials!$A$2:$C$42878,MATCH(1,('Ship Mineral Finder'!J$3=invTypeMaterials!$B$2:$B$42878)*('Ship Mineral Finder'!$B5=invTypeMaterials!$A$2:$A$42878),0),3))-((INDEX(invTypeMaterials!$A$2:$C$42878,MATCH(1,('Ship Mineral Finder'!J$3=invTypeMaterials!$B$2:$B$42878)*('Ship Mineral Finder'!$B5=invTypeMaterials!$A$2:$A$42878),0),3))*'Help&amp;Setup'!$B$4)-((INDEX(invTypeMaterials!$A$2:$C$42878,MATCH(1,('Ship Mineral Finder'!J$3=invTypeMaterials!$B$2:$B$42878)*('Ship Mineral Finder'!$B5=invTypeMaterials!$A$2:$A$42878),0),3))*'Help&amp;Setup'!$B$5)-((INDEX(invTypeMaterials!$A$2:$C$42878,MATCH(1,('Ship Mineral Finder'!J$3=invTypeMaterials!$B$2:$B$42878)*('Ship Mineral Finder'!$B5=invTypeMaterials!$A$2:$A$42878),0),3))*'Help&amp;Setup'!$B$6),1),0)</f>
        <v>0</v>
      </c>
    </row>
    <row r="6">
      <c r="A6" t="str">
        <f>IFERROR(__xludf.DUMMYFUNCTION("""COMPUTED_VALUE"""),"Dominix")</f>
        <v>Dominix</v>
      </c>
      <c r="D6" s="214">
        <f t="array" ref="D6">IFERROR(CEILING((INDEX(invTypeMaterials!$A$2:$C$42878,MATCH(1,('Ship Mineral Finder'!D$3=invTypeMaterials!$B$2:$B$42878)*('Ship Mineral Finder'!$B6=invTypeMaterials!$A$2:$A$42878),0),3))-((INDEX(invTypeMaterials!$A$2:$C$42878,MATCH(1,('Ship Mineral Finder'!D$3=invTypeMaterials!$B$2:$B$42878)*('Ship Mineral Finder'!$B6=invTypeMaterials!$A$2:$A$42878),0),3))*'Help&amp;Setup'!$B$4)-((INDEX(invTypeMaterials!$A$2:$C$42878,MATCH(1,('Ship Mineral Finder'!D$3=invTypeMaterials!$B$2:$B$42878)*('Ship Mineral Finder'!$B6=invTypeMaterials!$A$2:$A$42878),0),3))*'Help&amp;Setup'!$B$5)-((INDEX(invTypeMaterials!$A$2:$C$42878,MATCH(1,('Ship Mineral Finder'!D$3=invTypeMaterials!$B$2:$B$42878)*('Ship Mineral Finder'!$B6=invTypeMaterials!$A$2:$A$42878),0),3))*'Help&amp;Setup'!$B$6),1),0)</f>
        <v>0</v>
      </c>
      <c r="E6" s="214">
        <f t="array" ref="E6">IFERROR(CEILING((INDEX(invTypeMaterials!$A$2:$C$42878,MATCH(1,('Ship Mineral Finder'!E$3=invTypeMaterials!$B$2:$B$42878)*('Ship Mineral Finder'!$B6=invTypeMaterials!$A$2:$A$42878),0),3))-((INDEX(invTypeMaterials!$A$2:$C$42878,MATCH(1,('Ship Mineral Finder'!E$3=invTypeMaterials!$B$2:$B$42878)*('Ship Mineral Finder'!$B6=invTypeMaterials!$A$2:$A$42878),0),3))*'Help&amp;Setup'!$B$4)-((INDEX(invTypeMaterials!$A$2:$C$42878,MATCH(1,('Ship Mineral Finder'!E$3=invTypeMaterials!$B$2:$B$42878)*('Ship Mineral Finder'!$B6=invTypeMaterials!$A$2:$A$42878),0),3))*'Help&amp;Setup'!$B$5)-((INDEX(invTypeMaterials!$A$2:$C$42878,MATCH(1,('Ship Mineral Finder'!E$3=invTypeMaterials!$B$2:$B$42878)*('Ship Mineral Finder'!$B6=invTypeMaterials!$A$2:$A$42878),0),3))*'Help&amp;Setup'!$B$6),1),0)</f>
        <v>0</v>
      </c>
      <c r="F6" s="214">
        <f t="array" ref="F6">IFERROR(CEILING((INDEX(invTypeMaterials!$A$2:$C$42878,MATCH(1,('Ship Mineral Finder'!F$3=invTypeMaterials!$B$2:$B$42878)*('Ship Mineral Finder'!$B6=invTypeMaterials!$A$2:$A$42878),0),3))-((INDEX(invTypeMaterials!$A$2:$C$42878,MATCH(1,('Ship Mineral Finder'!F$3=invTypeMaterials!$B$2:$B$42878)*('Ship Mineral Finder'!$B6=invTypeMaterials!$A$2:$A$42878),0),3))*'Help&amp;Setup'!$B$4)-((INDEX(invTypeMaterials!$A$2:$C$42878,MATCH(1,('Ship Mineral Finder'!F$3=invTypeMaterials!$B$2:$B$42878)*('Ship Mineral Finder'!$B6=invTypeMaterials!$A$2:$A$42878),0),3))*'Help&amp;Setup'!$B$5)-((INDEX(invTypeMaterials!$A$2:$C$42878,MATCH(1,('Ship Mineral Finder'!F$3=invTypeMaterials!$B$2:$B$42878)*('Ship Mineral Finder'!$B6=invTypeMaterials!$A$2:$A$42878),0),3))*'Help&amp;Setup'!$B$6),1),0)</f>
        <v>0</v>
      </c>
      <c r="G6" s="214">
        <f t="array" ref="G6">IFERROR(CEILING((INDEX(invTypeMaterials!$A$2:$C$42878,MATCH(1,('Ship Mineral Finder'!G$3=invTypeMaterials!$B$2:$B$42878)*('Ship Mineral Finder'!$B6=invTypeMaterials!$A$2:$A$42878),0),3))-((INDEX(invTypeMaterials!$A$2:$C$42878,MATCH(1,('Ship Mineral Finder'!G$3=invTypeMaterials!$B$2:$B$42878)*('Ship Mineral Finder'!$B6=invTypeMaterials!$A$2:$A$42878),0),3))*'Help&amp;Setup'!$B$4)-((INDEX(invTypeMaterials!$A$2:$C$42878,MATCH(1,('Ship Mineral Finder'!G$3=invTypeMaterials!$B$2:$B$42878)*('Ship Mineral Finder'!$B6=invTypeMaterials!$A$2:$A$42878),0),3))*'Help&amp;Setup'!$B$5)-((INDEX(invTypeMaterials!$A$2:$C$42878,MATCH(1,('Ship Mineral Finder'!G$3=invTypeMaterials!$B$2:$B$42878)*('Ship Mineral Finder'!$B6=invTypeMaterials!$A$2:$A$42878),0),3))*'Help&amp;Setup'!$B$6),1),0)</f>
        <v>0</v>
      </c>
      <c r="H6" s="214">
        <f t="array" ref="H6">IFERROR(CEILING((INDEX(invTypeMaterials!$A$2:$C$42878,MATCH(1,('Ship Mineral Finder'!H$3=invTypeMaterials!$B$2:$B$42878)*('Ship Mineral Finder'!$B6=invTypeMaterials!$A$2:$A$42878),0),3))-((INDEX(invTypeMaterials!$A$2:$C$42878,MATCH(1,('Ship Mineral Finder'!H$3=invTypeMaterials!$B$2:$B$42878)*('Ship Mineral Finder'!$B6=invTypeMaterials!$A$2:$A$42878),0),3))*'Help&amp;Setup'!$B$4)-((INDEX(invTypeMaterials!$A$2:$C$42878,MATCH(1,('Ship Mineral Finder'!H$3=invTypeMaterials!$B$2:$B$42878)*('Ship Mineral Finder'!$B6=invTypeMaterials!$A$2:$A$42878),0),3))*'Help&amp;Setup'!$B$5)-((INDEX(invTypeMaterials!$A$2:$C$42878,MATCH(1,('Ship Mineral Finder'!H$3=invTypeMaterials!$B$2:$B$42878)*('Ship Mineral Finder'!$B6=invTypeMaterials!$A$2:$A$42878),0),3))*'Help&amp;Setup'!$B$6),1),0)</f>
        <v>0</v>
      </c>
      <c r="I6" s="214">
        <f t="array" ref="I6">IFERROR(CEILING((INDEX(invTypeMaterials!$A$2:$C$42878,MATCH(1,('Ship Mineral Finder'!I$3=invTypeMaterials!$B$2:$B$42878)*('Ship Mineral Finder'!$B6=invTypeMaterials!$A$2:$A$42878),0),3))-((INDEX(invTypeMaterials!$A$2:$C$42878,MATCH(1,('Ship Mineral Finder'!I$3=invTypeMaterials!$B$2:$B$42878)*('Ship Mineral Finder'!$B6=invTypeMaterials!$A$2:$A$42878),0),3))*'Help&amp;Setup'!$B$4)-((INDEX(invTypeMaterials!$A$2:$C$42878,MATCH(1,('Ship Mineral Finder'!I$3=invTypeMaterials!$B$2:$B$42878)*('Ship Mineral Finder'!$B6=invTypeMaterials!$A$2:$A$42878),0),3))*'Help&amp;Setup'!$B$5)-((INDEX(invTypeMaterials!$A$2:$C$42878,MATCH(1,('Ship Mineral Finder'!I$3=invTypeMaterials!$B$2:$B$42878)*('Ship Mineral Finder'!$B6=invTypeMaterials!$A$2:$A$42878),0),3))*'Help&amp;Setup'!$B$6),1),0)</f>
        <v>0</v>
      </c>
      <c r="J6" s="214">
        <f t="array" ref="J6">IFERROR(CEILING((INDEX(invTypeMaterials!$A$2:$C$42878,MATCH(1,('Ship Mineral Finder'!J$3=invTypeMaterials!$B$2:$B$42878)*('Ship Mineral Finder'!$B6=invTypeMaterials!$A$2:$A$42878),0),3))-((INDEX(invTypeMaterials!$A$2:$C$42878,MATCH(1,('Ship Mineral Finder'!J$3=invTypeMaterials!$B$2:$B$42878)*('Ship Mineral Finder'!$B6=invTypeMaterials!$A$2:$A$42878),0),3))*'Help&amp;Setup'!$B$4)-((INDEX(invTypeMaterials!$A$2:$C$42878,MATCH(1,('Ship Mineral Finder'!J$3=invTypeMaterials!$B$2:$B$42878)*('Ship Mineral Finder'!$B6=invTypeMaterials!$A$2:$A$42878),0),3))*'Help&amp;Setup'!$B$5)-((INDEX(invTypeMaterials!$A$2:$C$42878,MATCH(1,('Ship Mineral Finder'!J$3=invTypeMaterials!$B$2:$B$42878)*('Ship Mineral Finder'!$B6=invTypeMaterials!$A$2:$A$42878),0),3))*'Help&amp;Setup'!$B$6),1),0)</f>
        <v>0</v>
      </c>
    </row>
    <row r="7">
      <c r="A7" t="str">
        <f>IFERROR(__xludf.DUMMYFUNCTION("""COMPUTED_VALUE"""),"Astero")</f>
        <v>Astero</v>
      </c>
      <c r="D7" s="214">
        <f t="array" ref="D7">IFERROR(CEILING((INDEX(invTypeMaterials!$A$2:$C$42878,MATCH(1,('Ship Mineral Finder'!D$3=invTypeMaterials!$B$2:$B$42878)*('Ship Mineral Finder'!$B7=invTypeMaterials!$A$2:$A$42878),0),3))-((INDEX(invTypeMaterials!$A$2:$C$42878,MATCH(1,('Ship Mineral Finder'!D$3=invTypeMaterials!$B$2:$B$42878)*('Ship Mineral Finder'!$B7=invTypeMaterials!$A$2:$A$42878),0),3))*'Help&amp;Setup'!$B$4)-((INDEX(invTypeMaterials!$A$2:$C$42878,MATCH(1,('Ship Mineral Finder'!D$3=invTypeMaterials!$B$2:$B$42878)*('Ship Mineral Finder'!$B7=invTypeMaterials!$A$2:$A$42878),0),3))*'Help&amp;Setup'!$B$5)-((INDEX(invTypeMaterials!$A$2:$C$42878,MATCH(1,('Ship Mineral Finder'!D$3=invTypeMaterials!$B$2:$B$42878)*('Ship Mineral Finder'!$B7=invTypeMaterials!$A$2:$A$42878),0),3))*'Help&amp;Setup'!$B$6),1),0)</f>
        <v>0</v>
      </c>
      <c r="E7" s="214">
        <f t="array" ref="E7">IFERROR(CEILING((INDEX(invTypeMaterials!$A$2:$C$42878,MATCH(1,('Ship Mineral Finder'!E$3=invTypeMaterials!$B$2:$B$42878)*('Ship Mineral Finder'!$B7=invTypeMaterials!$A$2:$A$42878),0),3))-((INDEX(invTypeMaterials!$A$2:$C$42878,MATCH(1,('Ship Mineral Finder'!E$3=invTypeMaterials!$B$2:$B$42878)*('Ship Mineral Finder'!$B7=invTypeMaterials!$A$2:$A$42878),0),3))*'Help&amp;Setup'!$B$4)-((INDEX(invTypeMaterials!$A$2:$C$42878,MATCH(1,('Ship Mineral Finder'!E$3=invTypeMaterials!$B$2:$B$42878)*('Ship Mineral Finder'!$B7=invTypeMaterials!$A$2:$A$42878),0),3))*'Help&amp;Setup'!$B$5)-((INDEX(invTypeMaterials!$A$2:$C$42878,MATCH(1,('Ship Mineral Finder'!E$3=invTypeMaterials!$B$2:$B$42878)*('Ship Mineral Finder'!$B7=invTypeMaterials!$A$2:$A$42878),0),3))*'Help&amp;Setup'!$B$6),1),0)</f>
        <v>0</v>
      </c>
      <c r="F7" s="214">
        <f t="array" ref="F7">IFERROR(CEILING((INDEX(invTypeMaterials!$A$2:$C$42878,MATCH(1,('Ship Mineral Finder'!F$3=invTypeMaterials!$B$2:$B$42878)*('Ship Mineral Finder'!$B7=invTypeMaterials!$A$2:$A$42878),0),3))-((INDEX(invTypeMaterials!$A$2:$C$42878,MATCH(1,('Ship Mineral Finder'!F$3=invTypeMaterials!$B$2:$B$42878)*('Ship Mineral Finder'!$B7=invTypeMaterials!$A$2:$A$42878),0),3))*'Help&amp;Setup'!$B$4)-((INDEX(invTypeMaterials!$A$2:$C$42878,MATCH(1,('Ship Mineral Finder'!F$3=invTypeMaterials!$B$2:$B$42878)*('Ship Mineral Finder'!$B7=invTypeMaterials!$A$2:$A$42878),0),3))*'Help&amp;Setup'!$B$5)-((INDEX(invTypeMaterials!$A$2:$C$42878,MATCH(1,('Ship Mineral Finder'!F$3=invTypeMaterials!$B$2:$B$42878)*('Ship Mineral Finder'!$B7=invTypeMaterials!$A$2:$A$42878),0),3))*'Help&amp;Setup'!$B$6),1),0)</f>
        <v>0</v>
      </c>
      <c r="G7" s="214">
        <f t="array" ref="G7">IFERROR(CEILING((INDEX(invTypeMaterials!$A$2:$C$42878,MATCH(1,('Ship Mineral Finder'!G$3=invTypeMaterials!$B$2:$B$42878)*('Ship Mineral Finder'!$B7=invTypeMaterials!$A$2:$A$42878),0),3))-((INDEX(invTypeMaterials!$A$2:$C$42878,MATCH(1,('Ship Mineral Finder'!G$3=invTypeMaterials!$B$2:$B$42878)*('Ship Mineral Finder'!$B7=invTypeMaterials!$A$2:$A$42878),0),3))*'Help&amp;Setup'!$B$4)-((INDEX(invTypeMaterials!$A$2:$C$42878,MATCH(1,('Ship Mineral Finder'!G$3=invTypeMaterials!$B$2:$B$42878)*('Ship Mineral Finder'!$B7=invTypeMaterials!$A$2:$A$42878),0),3))*'Help&amp;Setup'!$B$5)-((INDEX(invTypeMaterials!$A$2:$C$42878,MATCH(1,('Ship Mineral Finder'!G$3=invTypeMaterials!$B$2:$B$42878)*('Ship Mineral Finder'!$B7=invTypeMaterials!$A$2:$A$42878),0),3))*'Help&amp;Setup'!$B$6),1),0)</f>
        <v>0</v>
      </c>
      <c r="H7" s="214">
        <f t="array" ref="H7">IFERROR(CEILING((INDEX(invTypeMaterials!$A$2:$C$42878,MATCH(1,('Ship Mineral Finder'!H$3=invTypeMaterials!$B$2:$B$42878)*('Ship Mineral Finder'!$B7=invTypeMaterials!$A$2:$A$42878),0),3))-((INDEX(invTypeMaterials!$A$2:$C$42878,MATCH(1,('Ship Mineral Finder'!H$3=invTypeMaterials!$B$2:$B$42878)*('Ship Mineral Finder'!$B7=invTypeMaterials!$A$2:$A$42878),0),3))*'Help&amp;Setup'!$B$4)-((INDEX(invTypeMaterials!$A$2:$C$42878,MATCH(1,('Ship Mineral Finder'!H$3=invTypeMaterials!$B$2:$B$42878)*('Ship Mineral Finder'!$B7=invTypeMaterials!$A$2:$A$42878),0),3))*'Help&amp;Setup'!$B$5)-((INDEX(invTypeMaterials!$A$2:$C$42878,MATCH(1,('Ship Mineral Finder'!H$3=invTypeMaterials!$B$2:$B$42878)*('Ship Mineral Finder'!$B7=invTypeMaterials!$A$2:$A$42878),0),3))*'Help&amp;Setup'!$B$6),1),0)</f>
        <v>0</v>
      </c>
      <c r="I7" s="214">
        <f t="array" ref="I7">IFERROR(CEILING((INDEX(invTypeMaterials!$A$2:$C$42878,MATCH(1,('Ship Mineral Finder'!I$3=invTypeMaterials!$B$2:$B$42878)*('Ship Mineral Finder'!$B7=invTypeMaterials!$A$2:$A$42878),0),3))-((INDEX(invTypeMaterials!$A$2:$C$42878,MATCH(1,('Ship Mineral Finder'!I$3=invTypeMaterials!$B$2:$B$42878)*('Ship Mineral Finder'!$B7=invTypeMaterials!$A$2:$A$42878),0),3))*'Help&amp;Setup'!$B$4)-((INDEX(invTypeMaterials!$A$2:$C$42878,MATCH(1,('Ship Mineral Finder'!I$3=invTypeMaterials!$B$2:$B$42878)*('Ship Mineral Finder'!$B7=invTypeMaterials!$A$2:$A$42878),0),3))*'Help&amp;Setup'!$B$5)-((INDEX(invTypeMaterials!$A$2:$C$42878,MATCH(1,('Ship Mineral Finder'!I$3=invTypeMaterials!$B$2:$B$42878)*('Ship Mineral Finder'!$B7=invTypeMaterials!$A$2:$A$42878),0),3))*'Help&amp;Setup'!$B$6),1),0)</f>
        <v>0</v>
      </c>
      <c r="J7" s="214">
        <f t="array" ref="J7">IFERROR(CEILING((INDEX(invTypeMaterials!$A$2:$C$42878,MATCH(1,('Ship Mineral Finder'!J$3=invTypeMaterials!$B$2:$B$42878)*('Ship Mineral Finder'!$B7=invTypeMaterials!$A$2:$A$42878),0),3))-((INDEX(invTypeMaterials!$A$2:$C$42878,MATCH(1,('Ship Mineral Finder'!J$3=invTypeMaterials!$B$2:$B$42878)*('Ship Mineral Finder'!$B7=invTypeMaterials!$A$2:$A$42878),0),3))*'Help&amp;Setup'!$B$4)-((INDEX(invTypeMaterials!$A$2:$C$42878,MATCH(1,('Ship Mineral Finder'!J$3=invTypeMaterials!$B$2:$B$42878)*('Ship Mineral Finder'!$B7=invTypeMaterials!$A$2:$A$42878),0),3))*'Help&amp;Setup'!$B$5)-((INDEX(invTypeMaterials!$A$2:$C$42878,MATCH(1,('Ship Mineral Finder'!J$3=invTypeMaterials!$B$2:$B$42878)*('Ship Mineral Finder'!$B7=invTypeMaterials!$A$2:$A$42878),0),3))*'Help&amp;Setup'!$B$6),1),0)</f>
        <v>0</v>
      </c>
    </row>
    <row r="8">
      <c r="A8" t="str">
        <f>IFERROR(__xludf.DUMMYFUNCTION("""COMPUTED_VALUE"""),"Machariel")</f>
        <v>Machariel</v>
      </c>
      <c r="D8" s="214">
        <f t="array" ref="D8">IFERROR(CEILING((INDEX(invTypeMaterials!$A$2:$C$42878,MATCH(1,('Ship Mineral Finder'!D$3=invTypeMaterials!$B$2:$B$42878)*('Ship Mineral Finder'!$B8=invTypeMaterials!$A$2:$A$42878),0),3))-((INDEX(invTypeMaterials!$A$2:$C$42878,MATCH(1,('Ship Mineral Finder'!D$3=invTypeMaterials!$B$2:$B$42878)*('Ship Mineral Finder'!$B8=invTypeMaterials!$A$2:$A$42878),0),3))*'Help&amp;Setup'!$B$4)-((INDEX(invTypeMaterials!$A$2:$C$42878,MATCH(1,('Ship Mineral Finder'!D$3=invTypeMaterials!$B$2:$B$42878)*('Ship Mineral Finder'!$B8=invTypeMaterials!$A$2:$A$42878),0),3))*'Help&amp;Setup'!$B$5)-((INDEX(invTypeMaterials!$A$2:$C$42878,MATCH(1,('Ship Mineral Finder'!D$3=invTypeMaterials!$B$2:$B$42878)*('Ship Mineral Finder'!$B8=invTypeMaterials!$A$2:$A$42878),0),3))*'Help&amp;Setup'!$B$6),1),0)</f>
        <v>0</v>
      </c>
      <c r="E8" s="214">
        <f t="array" ref="E8">IFERROR(CEILING((INDEX(invTypeMaterials!$A$2:$C$42878,MATCH(1,('Ship Mineral Finder'!E$3=invTypeMaterials!$B$2:$B$42878)*('Ship Mineral Finder'!$B8=invTypeMaterials!$A$2:$A$42878),0),3))-((INDEX(invTypeMaterials!$A$2:$C$42878,MATCH(1,('Ship Mineral Finder'!E$3=invTypeMaterials!$B$2:$B$42878)*('Ship Mineral Finder'!$B8=invTypeMaterials!$A$2:$A$42878),0),3))*'Help&amp;Setup'!$B$4)-((INDEX(invTypeMaterials!$A$2:$C$42878,MATCH(1,('Ship Mineral Finder'!E$3=invTypeMaterials!$B$2:$B$42878)*('Ship Mineral Finder'!$B8=invTypeMaterials!$A$2:$A$42878),0),3))*'Help&amp;Setup'!$B$5)-((INDEX(invTypeMaterials!$A$2:$C$42878,MATCH(1,('Ship Mineral Finder'!E$3=invTypeMaterials!$B$2:$B$42878)*('Ship Mineral Finder'!$B8=invTypeMaterials!$A$2:$A$42878),0),3))*'Help&amp;Setup'!$B$6),1),0)</f>
        <v>0</v>
      </c>
      <c r="F8" s="214">
        <f t="array" ref="F8">IFERROR(CEILING((INDEX(invTypeMaterials!$A$2:$C$42878,MATCH(1,('Ship Mineral Finder'!F$3=invTypeMaterials!$B$2:$B$42878)*('Ship Mineral Finder'!$B8=invTypeMaterials!$A$2:$A$42878),0),3))-((INDEX(invTypeMaterials!$A$2:$C$42878,MATCH(1,('Ship Mineral Finder'!F$3=invTypeMaterials!$B$2:$B$42878)*('Ship Mineral Finder'!$B8=invTypeMaterials!$A$2:$A$42878),0),3))*'Help&amp;Setup'!$B$4)-((INDEX(invTypeMaterials!$A$2:$C$42878,MATCH(1,('Ship Mineral Finder'!F$3=invTypeMaterials!$B$2:$B$42878)*('Ship Mineral Finder'!$B8=invTypeMaterials!$A$2:$A$42878),0),3))*'Help&amp;Setup'!$B$5)-((INDEX(invTypeMaterials!$A$2:$C$42878,MATCH(1,('Ship Mineral Finder'!F$3=invTypeMaterials!$B$2:$B$42878)*('Ship Mineral Finder'!$B8=invTypeMaterials!$A$2:$A$42878),0),3))*'Help&amp;Setup'!$B$6),1),0)</f>
        <v>0</v>
      </c>
      <c r="G8" s="214">
        <f t="array" ref="G8">IFERROR(CEILING((INDEX(invTypeMaterials!$A$2:$C$42878,MATCH(1,('Ship Mineral Finder'!G$3=invTypeMaterials!$B$2:$B$42878)*('Ship Mineral Finder'!$B8=invTypeMaterials!$A$2:$A$42878),0),3))-((INDEX(invTypeMaterials!$A$2:$C$42878,MATCH(1,('Ship Mineral Finder'!G$3=invTypeMaterials!$B$2:$B$42878)*('Ship Mineral Finder'!$B8=invTypeMaterials!$A$2:$A$42878),0),3))*'Help&amp;Setup'!$B$4)-((INDEX(invTypeMaterials!$A$2:$C$42878,MATCH(1,('Ship Mineral Finder'!G$3=invTypeMaterials!$B$2:$B$42878)*('Ship Mineral Finder'!$B8=invTypeMaterials!$A$2:$A$42878),0),3))*'Help&amp;Setup'!$B$5)-((INDEX(invTypeMaterials!$A$2:$C$42878,MATCH(1,('Ship Mineral Finder'!G$3=invTypeMaterials!$B$2:$B$42878)*('Ship Mineral Finder'!$B8=invTypeMaterials!$A$2:$A$42878),0),3))*'Help&amp;Setup'!$B$6),1),0)</f>
        <v>0</v>
      </c>
      <c r="H8" s="214">
        <f t="array" ref="H8">IFERROR(CEILING((INDEX(invTypeMaterials!$A$2:$C$42878,MATCH(1,('Ship Mineral Finder'!H$3=invTypeMaterials!$B$2:$B$42878)*('Ship Mineral Finder'!$B8=invTypeMaterials!$A$2:$A$42878),0),3))-((INDEX(invTypeMaterials!$A$2:$C$42878,MATCH(1,('Ship Mineral Finder'!H$3=invTypeMaterials!$B$2:$B$42878)*('Ship Mineral Finder'!$B8=invTypeMaterials!$A$2:$A$42878),0),3))*'Help&amp;Setup'!$B$4)-((INDEX(invTypeMaterials!$A$2:$C$42878,MATCH(1,('Ship Mineral Finder'!H$3=invTypeMaterials!$B$2:$B$42878)*('Ship Mineral Finder'!$B8=invTypeMaterials!$A$2:$A$42878),0),3))*'Help&amp;Setup'!$B$5)-((INDEX(invTypeMaterials!$A$2:$C$42878,MATCH(1,('Ship Mineral Finder'!H$3=invTypeMaterials!$B$2:$B$42878)*('Ship Mineral Finder'!$B8=invTypeMaterials!$A$2:$A$42878),0),3))*'Help&amp;Setup'!$B$6),1),0)</f>
        <v>0</v>
      </c>
      <c r="I8" s="214">
        <f t="array" ref="I8">IFERROR(CEILING((INDEX(invTypeMaterials!$A$2:$C$42878,MATCH(1,('Ship Mineral Finder'!I$3=invTypeMaterials!$B$2:$B$42878)*('Ship Mineral Finder'!$B8=invTypeMaterials!$A$2:$A$42878),0),3))-((INDEX(invTypeMaterials!$A$2:$C$42878,MATCH(1,('Ship Mineral Finder'!I$3=invTypeMaterials!$B$2:$B$42878)*('Ship Mineral Finder'!$B8=invTypeMaterials!$A$2:$A$42878),0),3))*'Help&amp;Setup'!$B$4)-((INDEX(invTypeMaterials!$A$2:$C$42878,MATCH(1,('Ship Mineral Finder'!I$3=invTypeMaterials!$B$2:$B$42878)*('Ship Mineral Finder'!$B8=invTypeMaterials!$A$2:$A$42878),0),3))*'Help&amp;Setup'!$B$5)-((INDEX(invTypeMaterials!$A$2:$C$42878,MATCH(1,('Ship Mineral Finder'!I$3=invTypeMaterials!$B$2:$B$42878)*('Ship Mineral Finder'!$B8=invTypeMaterials!$A$2:$A$42878),0),3))*'Help&amp;Setup'!$B$6),1),0)</f>
        <v>0</v>
      </c>
      <c r="J8" s="214">
        <f t="array" ref="J8">IFERROR(CEILING((INDEX(invTypeMaterials!$A$2:$C$42878,MATCH(1,('Ship Mineral Finder'!J$3=invTypeMaterials!$B$2:$B$42878)*('Ship Mineral Finder'!$B8=invTypeMaterials!$A$2:$A$42878),0),3))-((INDEX(invTypeMaterials!$A$2:$C$42878,MATCH(1,('Ship Mineral Finder'!J$3=invTypeMaterials!$B$2:$B$42878)*('Ship Mineral Finder'!$B8=invTypeMaterials!$A$2:$A$42878),0),3))*'Help&amp;Setup'!$B$4)-((INDEX(invTypeMaterials!$A$2:$C$42878,MATCH(1,('Ship Mineral Finder'!J$3=invTypeMaterials!$B$2:$B$42878)*('Ship Mineral Finder'!$B8=invTypeMaterials!$A$2:$A$42878),0),3))*'Help&amp;Setup'!$B$5)-((INDEX(invTypeMaterials!$A$2:$C$42878,MATCH(1,('Ship Mineral Finder'!J$3=invTypeMaterials!$B$2:$B$42878)*('Ship Mineral Finder'!$B8=invTypeMaterials!$A$2:$A$42878),0),3))*'Help&amp;Setup'!$B$6),1),0)</f>
        <v>0</v>
      </c>
    </row>
    <row r="9">
      <c r="A9" t="str">
        <f>IFERROR(__xludf.DUMMYFUNCTION("""COMPUTED_VALUE"""),"Noctis")</f>
        <v>Noctis</v>
      </c>
      <c r="D9" s="214">
        <f t="array" ref="D9">IFERROR(CEILING((INDEX(invTypeMaterials!$A$2:$C$42878,MATCH(1,('Ship Mineral Finder'!D$3=invTypeMaterials!$B$2:$B$42878)*('Ship Mineral Finder'!$B9=invTypeMaterials!$A$2:$A$42878),0),3))-((INDEX(invTypeMaterials!$A$2:$C$42878,MATCH(1,('Ship Mineral Finder'!D$3=invTypeMaterials!$B$2:$B$42878)*('Ship Mineral Finder'!$B9=invTypeMaterials!$A$2:$A$42878),0),3))*'Help&amp;Setup'!$B$4)-((INDEX(invTypeMaterials!$A$2:$C$42878,MATCH(1,('Ship Mineral Finder'!D$3=invTypeMaterials!$B$2:$B$42878)*('Ship Mineral Finder'!$B9=invTypeMaterials!$A$2:$A$42878),0),3))*'Help&amp;Setup'!$B$5)-((INDEX(invTypeMaterials!$A$2:$C$42878,MATCH(1,('Ship Mineral Finder'!D$3=invTypeMaterials!$B$2:$B$42878)*('Ship Mineral Finder'!$B9=invTypeMaterials!$A$2:$A$42878),0),3))*'Help&amp;Setup'!$B$6),1),0)</f>
        <v>0</v>
      </c>
      <c r="E9" s="214">
        <f t="array" ref="E9">IFERROR(CEILING((INDEX(invTypeMaterials!$A$2:$C$42878,MATCH(1,('Ship Mineral Finder'!E$3=invTypeMaterials!$B$2:$B$42878)*('Ship Mineral Finder'!$B9=invTypeMaterials!$A$2:$A$42878),0),3))-((INDEX(invTypeMaterials!$A$2:$C$42878,MATCH(1,('Ship Mineral Finder'!E$3=invTypeMaterials!$B$2:$B$42878)*('Ship Mineral Finder'!$B9=invTypeMaterials!$A$2:$A$42878),0),3))*'Help&amp;Setup'!$B$4)-((INDEX(invTypeMaterials!$A$2:$C$42878,MATCH(1,('Ship Mineral Finder'!E$3=invTypeMaterials!$B$2:$B$42878)*('Ship Mineral Finder'!$B9=invTypeMaterials!$A$2:$A$42878),0),3))*'Help&amp;Setup'!$B$5)-((INDEX(invTypeMaterials!$A$2:$C$42878,MATCH(1,('Ship Mineral Finder'!E$3=invTypeMaterials!$B$2:$B$42878)*('Ship Mineral Finder'!$B9=invTypeMaterials!$A$2:$A$42878),0),3))*'Help&amp;Setup'!$B$6),1),0)</f>
        <v>0</v>
      </c>
      <c r="F9" s="214">
        <f t="array" ref="F9">IFERROR(CEILING((INDEX(invTypeMaterials!$A$2:$C$42878,MATCH(1,('Ship Mineral Finder'!F$3=invTypeMaterials!$B$2:$B$42878)*('Ship Mineral Finder'!$B9=invTypeMaterials!$A$2:$A$42878),0),3))-((INDEX(invTypeMaterials!$A$2:$C$42878,MATCH(1,('Ship Mineral Finder'!F$3=invTypeMaterials!$B$2:$B$42878)*('Ship Mineral Finder'!$B9=invTypeMaterials!$A$2:$A$42878),0),3))*'Help&amp;Setup'!$B$4)-((INDEX(invTypeMaterials!$A$2:$C$42878,MATCH(1,('Ship Mineral Finder'!F$3=invTypeMaterials!$B$2:$B$42878)*('Ship Mineral Finder'!$B9=invTypeMaterials!$A$2:$A$42878),0),3))*'Help&amp;Setup'!$B$5)-((INDEX(invTypeMaterials!$A$2:$C$42878,MATCH(1,('Ship Mineral Finder'!F$3=invTypeMaterials!$B$2:$B$42878)*('Ship Mineral Finder'!$B9=invTypeMaterials!$A$2:$A$42878),0),3))*'Help&amp;Setup'!$B$6),1),0)</f>
        <v>0</v>
      </c>
      <c r="G9" s="214">
        <f t="array" ref="G9">IFERROR(CEILING((INDEX(invTypeMaterials!$A$2:$C$42878,MATCH(1,('Ship Mineral Finder'!G$3=invTypeMaterials!$B$2:$B$42878)*('Ship Mineral Finder'!$B9=invTypeMaterials!$A$2:$A$42878),0),3))-((INDEX(invTypeMaterials!$A$2:$C$42878,MATCH(1,('Ship Mineral Finder'!G$3=invTypeMaterials!$B$2:$B$42878)*('Ship Mineral Finder'!$B9=invTypeMaterials!$A$2:$A$42878),0),3))*'Help&amp;Setup'!$B$4)-((INDEX(invTypeMaterials!$A$2:$C$42878,MATCH(1,('Ship Mineral Finder'!G$3=invTypeMaterials!$B$2:$B$42878)*('Ship Mineral Finder'!$B9=invTypeMaterials!$A$2:$A$42878),0),3))*'Help&amp;Setup'!$B$5)-((INDEX(invTypeMaterials!$A$2:$C$42878,MATCH(1,('Ship Mineral Finder'!G$3=invTypeMaterials!$B$2:$B$42878)*('Ship Mineral Finder'!$B9=invTypeMaterials!$A$2:$A$42878),0),3))*'Help&amp;Setup'!$B$6),1),0)</f>
        <v>0</v>
      </c>
      <c r="H9" s="214">
        <f t="array" ref="H9">IFERROR(CEILING((INDEX(invTypeMaterials!$A$2:$C$42878,MATCH(1,('Ship Mineral Finder'!H$3=invTypeMaterials!$B$2:$B$42878)*('Ship Mineral Finder'!$B9=invTypeMaterials!$A$2:$A$42878),0),3))-((INDEX(invTypeMaterials!$A$2:$C$42878,MATCH(1,('Ship Mineral Finder'!H$3=invTypeMaterials!$B$2:$B$42878)*('Ship Mineral Finder'!$B9=invTypeMaterials!$A$2:$A$42878),0),3))*'Help&amp;Setup'!$B$4)-((INDEX(invTypeMaterials!$A$2:$C$42878,MATCH(1,('Ship Mineral Finder'!H$3=invTypeMaterials!$B$2:$B$42878)*('Ship Mineral Finder'!$B9=invTypeMaterials!$A$2:$A$42878),0),3))*'Help&amp;Setup'!$B$5)-((INDEX(invTypeMaterials!$A$2:$C$42878,MATCH(1,('Ship Mineral Finder'!H$3=invTypeMaterials!$B$2:$B$42878)*('Ship Mineral Finder'!$B9=invTypeMaterials!$A$2:$A$42878),0),3))*'Help&amp;Setup'!$B$6),1),0)</f>
        <v>0</v>
      </c>
      <c r="I9" s="214">
        <f t="array" ref="I9">IFERROR(CEILING((INDEX(invTypeMaterials!$A$2:$C$42878,MATCH(1,('Ship Mineral Finder'!I$3=invTypeMaterials!$B$2:$B$42878)*('Ship Mineral Finder'!$B9=invTypeMaterials!$A$2:$A$42878),0),3))-((INDEX(invTypeMaterials!$A$2:$C$42878,MATCH(1,('Ship Mineral Finder'!I$3=invTypeMaterials!$B$2:$B$42878)*('Ship Mineral Finder'!$B9=invTypeMaterials!$A$2:$A$42878),0),3))*'Help&amp;Setup'!$B$4)-((INDEX(invTypeMaterials!$A$2:$C$42878,MATCH(1,('Ship Mineral Finder'!I$3=invTypeMaterials!$B$2:$B$42878)*('Ship Mineral Finder'!$B9=invTypeMaterials!$A$2:$A$42878),0),3))*'Help&amp;Setup'!$B$5)-((INDEX(invTypeMaterials!$A$2:$C$42878,MATCH(1,('Ship Mineral Finder'!I$3=invTypeMaterials!$B$2:$B$42878)*('Ship Mineral Finder'!$B9=invTypeMaterials!$A$2:$A$42878),0),3))*'Help&amp;Setup'!$B$6),1),0)</f>
        <v>0</v>
      </c>
      <c r="J9" s="214">
        <f t="array" ref="J9">IFERROR(CEILING((INDEX(invTypeMaterials!$A$2:$C$42878,MATCH(1,('Ship Mineral Finder'!J$3=invTypeMaterials!$B$2:$B$42878)*('Ship Mineral Finder'!$B9=invTypeMaterials!$A$2:$A$42878),0),3))-((INDEX(invTypeMaterials!$A$2:$C$42878,MATCH(1,('Ship Mineral Finder'!J$3=invTypeMaterials!$B$2:$B$42878)*('Ship Mineral Finder'!$B9=invTypeMaterials!$A$2:$A$42878),0),3))*'Help&amp;Setup'!$B$4)-((INDEX(invTypeMaterials!$A$2:$C$42878,MATCH(1,('Ship Mineral Finder'!J$3=invTypeMaterials!$B$2:$B$42878)*('Ship Mineral Finder'!$B9=invTypeMaterials!$A$2:$A$42878),0),3))*'Help&amp;Setup'!$B$5)-((INDEX(invTypeMaterials!$A$2:$C$42878,MATCH(1,('Ship Mineral Finder'!J$3=invTypeMaterials!$B$2:$B$42878)*('Ship Mineral Finder'!$B9=invTypeMaterials!$A$2:$A$42878),0),3))*'Help&amp;Setup'!$B$6),1),0)</f>
        <v>0</v>
      </c>
    </row>
    <row r="10">
      <c r="A10" t="str">
        <f>IFERROR(__xludf.DUMMYFUNCTION("""COMPUTED_VALUE"""),"Dramiel")</f>
        <v>Dramiel</v>
      </c>
      <c r="D10" s="214">
        <f t="array" ref="D10">IFERROR(CEILING((INDEX(invTypeMaterials!$A$2:$C$42878,MATCH(1,('Ship Mineral Finder'!D$3=invTypeMaterials!$B$2:$B$42878)*('Ship Mineral Finder'!$B10=invTypeMaterials!$A$2:$A$42878),0),3))-((INDEX(invTypeMaterials!$A$2:$C$42878,MATCH(1,('Ship Mineral Finder'!D$3=invTypeMaterials!$B$2:$B$42878)*('Ship Mineral Finder'!$B10=invTypeMaterials!$A$2:$A$42878),0),3))*'Help&amp;Setup'!$B$4)-((INDEX(invTypeMaterials!$A$2:$C$42878,MATCH(1,('Ship Mineral Finder'!D$3=invTypeMaterials!$B$2:$B$42878)*('Ship Mineral Finder'!$B10=invTypeMaterials!$A$2:$A$42878),0),3))*'Help&amp;Setup'!$B$5)-((INDEX(invTypeMaterials!$A$2:$C$42878,MATCH(1,('Ship Mineral Finder'!D$3=invTypeMaterials!$B$2:$B$42878)*('Ship Mineral Finder'!$B10=invTypeMaterials!$A$2:$A$42878),0),3))*'Help&amp;Setup'!$B$6),1),0)</f>
        <v>0</v>
      </c>
      <c r="E10" s="214">
        <f t="array" ref="E10">IFERROR(CEILING((INDEX(invTypeMaterials!$A$2:$C$42878,MATCH(1,('Ship Mineral Finder'!E$3=invTypeMaterials!$B$2:$B$42878)*('Ship Mineral Finder'!$B10=invTypeMaterials!$A$2:$A$42878),0),3))-((INDEX(invTypeMaterials!$A$2:$C$42878,MATCH(1,('Ship Mineral Finder'!E$3=invTypeMaterials!$B$2:$B$42878)*('Ship Mineral Finder'!$B10=invTypeMaterials!$A$2:$A$42878),0),3))*'Help&amp;Setup'!$B$4)-((INDEX(invTypeMaterials!$A$2:$C$42878,MATCH(1,('Ship Mineral Finder'!E$3=invTypeMaterials!$B$2:$B$42878)*('Ship Mineral Finder'!$B10=invTypeMaterials!$A$2:$A$42878),0),3))*'Help&amp;Setup'!$B$5)-((INDEX(invTypeMaterials!$A$2:$C$42878,MATCH(1,('Ship Mineral Finder'!E$3=invTypeMaterials!$B$2:$B$42878)*('Ship Mineral Finder'!$B10=invTypeMaterials!$A$2:$A$42878),0),3))*'Help&amp;Setup'!$B$6),1),0)</f>
        <v>0</v>
      </c>
      <c r="F10" s="214">
        <f t="array" ref="F10">IFERROR(CEILING((INDEX(invTypeMaterials!$A$2:$C$42878,MATCH(1,('Ship Mineral Finder'!F$3=invTypeMaterials!$B$2:$B$42878)*('Ship Mineral Finder'!$B10=invTypeMaterials!$A$2:$A$42878),0),3))-((INDEX(invTypeMaterials!$A$2:$C$42878,MATCH(1,('Ship Mineral Finder'!F$3=invTypeMaterials!$B$2:$B$42878)*('Ship Mineral Finder'!$B10=invTypeMaterials!$A$2:$A$42878),0),3))*'Help&amp;Setup'!$B$4)-((INDEX(invTypeMaterials!$A$2:$C$42878,MATCH(1,('Ship Mineral Finder'!F$3=invTypeMaterials!$B$2:$B$42878)*('Ship Mineral Finder'!$B10=invTypeMaterials!$A$2:$A$42878),0),3))*'Help&amp;Setup'!$B$5)-((INDEX(invTypeMaterials!$A$2:$C$42878,MATCH(1,('Ship Mineral Finder'!F$3=invTypeMaterials!$B$2:$B$42878)*('Ship Mineral Finder'!$B10=invTypeMaterials!$A$2:$A$42878),0),3))*'Help&amp;Setup'!$B$6),1),0)</f>
        <v>0</v>
      </c>
      <c r="G10" s="214">
        <f t="array" ref="G10">IFERROR(CEILING((INDEX(invTypeMaterials!$A$2:$C$42878,MATCH(1,('Ship Mineral Finder'!G$3=invTypeMaterials!$B$2:$B$42878)*('Ship Mineral Finder'!$B10=invTypeMaterials!$A$2:$A$42878),0),3))-((INDEX(invTypeMaterials!$A$2:$C$42878,MATCH(1,('Ship Mineral Finder'!G$3=invTypeMaterials!$B$2:$B$42878)*('Ship Mineral Finder'!$B10=invTypeMaterials!$A$2:$A$42878),0),3))*'Help&amp;Setup'!$B$4)-((INDEX(invTypeMaterials!$A$2:$C$42878,MATCH(1,('Ship Mineral Finder'!G$3=invTypeMaterials!$B$2:$B$42878)*('Ship Mineral Finder'!$B10=invTypeMaterials!$A$2:$A$42878),0),3))*'Help&amp;Setup'!$B$5)-((INDEX(invTypeMaterials!$A$2:$C$42878,MATCH(1,('Ship Mineral Finder'!G$3=invTypeMaterials!$B$2:$B$42878)*('Ship Mineral Finder'!$B10=invTypeMaterials!$A$2:$A$42878),0),3))*'Help&amp;Setup'!$B$6),1),0)</f>
        <v>0</v>
      </c>
      <c r="H10" s="214">
        <f t="array" ref="H10">IFERROR(CEILING((INDEX(invTypeMaterials!$A$2:$C$42878,MATCH(1,('Ship Mineral Finder'!H$3=invTypeMaterials!$B$2:$B$42878)*('Ship Mineral Finder'!$B10=invTypeMaterials!$A$2:$A$42878),0),3))-((INDEX(invTypeMaterials!$A$2:$C$42878,MATCH(1,('Ship Mineral Finder'!H$3=invTypeMaterials!$B$2:$B$42878)*('Ship Mineral Finder'!$B10=invTypeMaterials!$A$2:$A$42878),0),3))*'Help&amp;Setup'!$B$4)-((INDEX(invTypeMaterials!$A$2:$C$42878,MATCH(1,('Ship Mineral Finder'!H$3=invTypeMaterials!$B$2:$B$42878)*('Ship Mineral Finder'!$B10=invTypeMaterials!$A$2:$A$42878),0),3))*'Help&amp;Setup'!$B$5)-((INDEX(invTypeMaterials!$A$2:$C$42878,MATCH(1,('Ship Mineral Finder'!H$3=invTypeMaterials!$B$2:$B$42878)*('Ship Mineral Finder'!$B10=invTypeMaterials!$A$2:$A$42878),0),3))*'Help&amp;Setup'!$B$6),1),0)</f>
        <v>0</v>
      </c>
      <c r="I10" s="214">
        <f t="array" ref="I10">IFERROR(CEILING((INDEX(invTypeMaterials!$A$2:$C$42878,MATCH(1,('Ship Mineral Finder'!I$3=invTypeMaterials!$B$2:$B$42878)*('Ship Mineral Finder'!$B10=invTypeMaterials!$A$2:$A$42878),0),3))-((INDEX(invTypeMaterials!$A$2:$C$42878,MATCH(1,('Ship Mineral Finder'!I$3=invTypeMaterials!$B$2:$B$42878)*('Ship Mineral Finder'!$B10=invTypeMaterials!$A$2:$A$42878),0),3))*'Help&amp;Setup'!$B$4)-((INDEX(invTypeMaterials!$A$2:$C$42878,MATCH(1,('Ship Mineral Finder'!I$3=invTypeMaterials!$B$2:$B$42878)*('Ship Mineral Finder'!$B10=invTypeMaterials!$A$2:$A$42878),0),3))*'Help&amp;Setup'!$B$5)-((INDEX(invTypeMaterials!$A$2:$C$42878,MATCH(1,('Ship Mineral Finder'!I$3=invTypeMaterials!$B$2:$B$42878)*('Ship Mineral Finder'!$B10=invTypeMaterials!$A$2:$A$42878),0),3))*'Help&amp;Setup'!$B$6),1),0)</f>
        <v>0</v>
      </c>
      <c r="J10" s="214">
        <f t="array" ref="J10">IFERROR(CEILING((INDEX(invTypeMaterials!$A$2:$C$42878,MATCH(1,('Ship Mineral Finder'!J$3=invTypeMaterials!$B$2:$B$42878)*('Ship Mineral Finder'!$B10=invTypeMaterials!$A$2:$A$42878),0),3))-((INDEX(invTypeMaterials!$A$2:$C$42878,MATCH(1,('Ship Mineral Finder'!J$3=invTypeMaterials!$B$2:$B$42878)*('Ship Mineral Finder'!$B10=invTypeMaterials!$A$2:$A$42878),0),3))*'Help&amp;Setup'!$B$4)-((INDEX(invTypeMaterials!$A$2:$C$42878,MATCH(1,('Ship Mineral Finder'!J$3=invTypeMaterials!$B$2:$B$42878)*('Ship Mineral Finder'!$B10=invTypeMaterials!$A$2:$A$42878),0),3))*'Help&amp;Setup'!$B$5)-((INDEX(invTypeMaterials!$A$2:$C$42878,MATCH(1,('Ship Mineral Finder'!J$3=invTypeMaterials!$B$2:$B$42878)*('Ship Mineral Finder'!$B10=invTypeMaterials!$A$2:$A$42878),0),3))*'Help&amp;Setup'!$B$6),1),0)</f>
        <v>0</v>
      </c>
    </row>
    <row r="11">
      <c r="A11" t="str">
        <f>IFERROR(__xludf.DUMMYFUNCTION("""COMPUTED_VALUE"""),"Rattlesnake")</f>
        <v>Rattlesnake</v>
      </c>
      <c r="D11" s="214">
        <f t="array" ref="D11">IFERROR(CEILING((INDEX(invTypeMaterials!$A$2:$C$42878,MATCH(1,('Ship Mineral Finder'!D$3=invTypeMaterials!$B$2:$B$42878)*('Ship Mineral Finder'!$B11=invTypeMaterials!$A$2:$A$42878),0),3))-((INDEX(invTypeMaterials!$A$2:$C$42878,MATCH(1,('Ship Mineral Finder'!D$3=invTypeMaterials!$B$2:$B$42878)*('Ship Mineral Finder'!$B11=invTypeMaterials!$A$2:$A$42878),0),3))*'Help&amp;Setup'!$B$4)-((INDEX(invTypeMaterials!$A$2:$C$42878,MATCH(1,('Ship Mineral Finder'!D$3=invTypeMaterials!$B$2:$B$42878)*('Ship Mineral Finder'!$B11=invTypeMaterials!$A$2:$A$42878),0),3))*'Help&amp;Setup'!$B$5)-((INDEX(invTypeMaterials!$A$2:$C$42878,MATCH(1,('Ship Mineral Finder'!D$3=invTypeMaterials!$B$2:$B$42878)*('Ship Mineral Finder'!$B11=invTypeMaterials!$A$2:$A$42878),0),3))*'Help&amp;Setup'!$B$6),1),0)</f>
        <v>0</v>
      </c>
      <c r="E11" s="214">
        <f t="array" ref="E11">IFERROR(CEILING((INDEX(invTypeMaterials!$A$2:$C$42878,MATCH(1,('Ship Mineral Finder'!E$3=invTypeMaterials!$B$2:$B$42878)*('Ship Mineral Finder'!$B11=invTypeMaterials!$A$2:$A$42878),0),3))-((INDEX(invTypeMaterials!$A$2:$C$42878,MATCH(1,('Ship Mineral Finder'!E$3=invTypeMaterials!$B$2:$B$42878)*('Ship Mineral Finder'!$B11=invTypeMaterials!$A$2:$A$42878),0),3))*'Help&amp;Setup'!$B$4)-((INDEX(invTypeMaterials!$A$2:$C$42878,MATCH(1,('Ship Mineral Finder'!E$3=invTypeMaterials!$B$2:$B$42878)*('Ship Mineral Finder'!$B11=invTypeMaterials!$A$2:$A$42878),0),3))*'Help&amp;Setup'!$B$5)-((INDEX(invTypeMaterials!$A$2:$C$42878,MATCH(1,('Ship Mineral Finder'!E$3=invTypeMaterials!$B$2:$B$42878)*('Ship Mineral Finder'!$B11=invTypeMaterials!$A$2:$A$42878),0),3))*'Help&amp;Setup'!$B$6),1),0)</f>
        <v>0</v>
      </c>
      <c r="F11" s="214">
        <f t="array" ref="F11">IFERROR(CEILING((INDEX(invTypeMaterials!$A$2:$C$42878,MATCH(1,('Ship Mineral Finder'!F$3=invTypeMaterials!$B$2:$B$42878)*('Ship Mineral Finder'!$B11=invTypeMaterials!$A$2:$A$42878),0),3))-((INDEX(invTypeMaterials!$A$2:$C$42878,MATCH(1,('Ship Mineral Finder'!F$3=invTypeMaterials!$B$2:$B$42878)*('Ship Mineral Finder'!$B11=invTypeMaterials!$A$2:$A$42878),0),3))*'Help&amp;Setup'!$B$4)-((INDEX(invTypeMaterials!$A$2:$C$42878,MATCH(1,('Ship Mineral Finder'!F$3=invTypeMaterials!$B$2:$B$42878)*('Ship Mineral Finder'!$B11=invTypeMaterials!$A$2:$A$42878),0),3))*'Help&amp;Setup'!$B$5)-((INDEX(invTypeMaterials!$A$2:$C$42878,MATCH(1,('Ship Mineral Finder'!F$3=invTypeMaterials!$B$2:$B$42878)*('Ship Mineral Finder'!$B11=invTypeMaterials!$A$2:$A$42878),0),3))*'Help&amp;Setup'!$B$6),1),0)</f>
        <v>0</v>
      </c>
      <c r="G11" s="214">
        <f t="array" ref="G11">IFERROR(CEILING((INDEX(invTypeMaterials!$A$2:$C$42878,MATCH(1,('Ship Mineral Finder'!G$3=invTypeMaterials!$B$2:$B$42878)*('Ship Mineral Finder'!$B11=invTypeMaterials!$A$2:$A$42878),0),3))-((INDEX(invTypeMaterials!$A$2:$C$42878,MATCH(1,('Ship Mineral Finder'!G$3=invTypeMaterials!$B$2:$B$42878)*('Ship Mineral Finder'!$B11=invTypeMaterials!$A$2:$A$42878),0),3))*'Help&amp;Setup'!$B$4)-((INDEX(invTypeMaterials!$A$2:$C$42878,MATCH(1,('Ship Mineral Finder'!G$3=invTypeMaterials!$B$2:$B$42878)*('Ship Mineral Finder'!$B11=invTypeMaterials!$A$2:$A$42878),0),3))*'Help&amp;Setup'!$B$5)-((INDEX(invTypeMaterials!$A$2:$C$42878,MATCH(1,('Ship Mineral Finder'!G$3=invTypeMaterials!$B$2:$B$42878)*('Ship Mineral Finder'!$B11=invTypeMaterials!$A$2:$A$42878),0),3))*'Help&amp;Setup'!$B$6),1),0)</f>
        <v>0</v>
      </c>
      <c r="H11" s="214">
        <f t="array" ref="H11">IFERROR(CEILING((INDEX(invTypeMaterials!$A$2:$C$42878,MATCH(1,('Ship Mineral Finder'!H$3=invTypeMaterials!$B$2:$B$42878)*('Ship Mineral Finder'!$B11=invTypeMaterials!$A$2:$A$42878),0),3))-((INDEX(invTypeMaterials!$A$2:$C$42878,MATCH(1,('Ship Mineral Finder'!H$3=invTypeMaterials!$B$2:$B$42878)*('Ship Mineral Finder'!$B11=invTypeMaterials!$A$2:$A$42878),0),3))*'Help&amp;Setup'!$B$4)-((INDEX(invTypeMaterials!$A$2:$C$42878,MATCH(1,('Ship Mineral Finder'!H$3=invTypeMaterials!$B$2:$B$42878)*('Ship Mineral Finder'!$B11=invTypeMaterials!$A$2:$A$42878),0),3))*'Help&amp;Setup'!$B$5)-((INDEX(invTypeMaterials!$A$2:$C$42878,MATCH(1,('Ship Mineral Finder'!H$3=invTypeMaterials!$B$2:$B$42878)*('Ship Mineral Finder'!$B11=invTypeMaterials!$A$2:$A$42878),0),3))*'Help&amp;Setup'!$B$6),1),0)</f>
        <v>0</v>
      </c>
      <c r="I11" s="214">
        <f t="array" ref="I11">IFERROR(CEILING((INDEX(invTypeMaterials!$A$2:$C$42878,MATCH(1,('Ship Mineral Finder'!I$3=invTypeMaterials!$B$2:$B$42878)*('Ship Mineral Finder'!$B11=invTypeMaterials!$A$2:$A$42878),0),3))-((INDEX(invTypeMaterials!$A$2:$C$42878,MATCH(1,('Ship Mineral Finder'!I$3=invTypeMaterials!$B$2:$B$42878)*('Ship Mineral Finder'!$B11=invTypeMaterials!$A$2:$A$42878),0),3))*'Help&amp;Setup'!$B$4)-((INDEX(invTypeMaterials!$A$2:$C$42878,MATCH(1,('Ship Mineral Finder'!I$3=invTypeMaterials!$B$2:$B$42878)*('Ship Mineral Finder'!$B11=invTypeMaterials!$A$2:$A$42878),0),3))*'Help&amp;Setup'!$B$5)-((INDEX(invTypeMaterials!$A$2:$C$42878,MATCH(1,('Ship Mineral Finder'!I$3=invTypeMaterials!$B$2:$B$42878)*('Ship Mineral Finder'!$B11=invTypeMaterials!$A$2:$A$42878),0),3))*'Help&amp;Setup'!$B$6),1),0)</f>
        <v>0</v>
      </c>
      <c r="J11" s="214">
        <f t="array" ref="J11">IFERROR(CEILING((INDEX(invTypeMaterials!$A$2:$C$42878,MATCH(1,('Ship Mineral Finder'!J$3=invTypeMaterials!$B$2:$B$42878)*('Ship Mineral Finder'!$B11=invTypeMaterials!$A$2:$A$42878),0),3))-((INDEX(invTypeMaterials!$A$2:$C$42878,MATCH(1,('Ship Mineral Finder'!J$3=invTypeMaterials!$B$2:$B$42878)*('Ship Mineral Finder'!$B11=invTypeMaterials!$A$2:$A$42878),0),3))*'Help&amp;Setup'!$B$4)-((INDEX(invTypeMaterials!$A$2:$C$42878,MATCH(1,('Ship Mineral Finder'!J$3=invTypeMaterials!$B$2:$B$42878)*('Ship Mineral Finder'!$B11=invTypeMaterials!$A$2:$A$42878),0),3))*'Help&amp;Setup'!$B$5)-((INDEX(invTypeMaterials!$A$2:$C$42878,MATCH(1,('Ship Mineral Finder'!J$3=invTypeMaterials!$B$2:$B$42878)*('Ship Mineral Finder'!$B11=invTypeMaterials!$A$2:$A$42878),0),3))*'Help&amp;Setup'!$B$6),1),0)</f>
        <v>0</v>
      </c>
    </row>
    <row r="12">
      <c r="A12" t="str">
        <f>IFERROR(__xludf.DUMMYFUNCTION("""COMPUTED_VALUE"""),"Scythe")</f>
        <v>Scythe</v>
      </c>
      <c r="D12" s="214">
        <f t="array" ref="D12">IFERROR(CEILING((INDEX(invTypeMaterials!$A$2:$C$42878,MATCH(1,('Ship Mineral Finder'!D$3=invTypeMaterials!$B$2:$B$42878)*('Ship Mineral Finder'!$B12=invTypeMaterials!$A$2:$A$42878),0),3))-((INDEX(invTypeMaterials!$A$2:$C$42878,MATCH(1,('Ship Mineral Finder'!D$3=invTypeMaterials!$B$2:$B$42878)*('Ship Mineral Finder'!$B12=invTypeMaterials!$A$2:$A$42878),0),3))*'Help&amp;Setup'!$B$4)-((INDEX(invTypeMaterials!$A$2:$C$42878,MATCH(1,('Ship Mineral Finder'!D$3=invTypeMaterials!$B$2:$B$42878)*('Ship Mineral Finder'!$B12=invTypeMaterials!$A$2:$A$42878),0),3))*'Help&amp;Setup'!$B$5)-((INDEX(invTypeMaterials!$A$2:$C$42878,MATCH(1,('Ship Mineral Finder'!D$3=invTypeMaterials!$B$2:$B$42878)*('Ship Mineral Finder'!$B12=invTypeMaterials!$A$2:$A$42878),0),3))*'Help&amp;Setup'!$B$6),1),0)</f>
        <v>0</v>
      </c>
      <c r="E12" s="214">
        <f t="array" ref="E12">IFERROR(CEILING((INDEX(invTypeMaterials!$A$2:$C$42878,MATCH(1,('Ship Mineral Finder'!E$3=invTypeMaterials!$B$2:$B$42878)*('Ship Mineral Finder'!$B12=invTypeMaterials!$A$2:$A$42878),0),3))-((INDEX(invTypeMaterials!$A$2:$C$42878,MATCH(1,('Ship Mineral Finder'!E$3=invTypeMaterials!$B$2:$B$42878)*('Ship Mineral Finder'!$B12=invTypeMaterials!$A$2:$A$42878),0),3))*'Help&amp;Setup'!$B$4)-((INDEX(invTypeMaterials!$A$2:$C$42878,MATCH(1,('Ship Mineral Finder'!E$3=invTypeMaterials!$B$2:$B$42878)*('Ship Mineral Finder'!$B12=invTypeMaterials!$A$2:$A$42878),0),3))*'Help&amp;Setup'!$B$5)-((INDEX(invTypeMaterials!$A$2:$C$42878,MATCH(1,('Ship Mineral Finder'!E$3=invTypeMaterials!$B$2:$B$42878)*('Ship Mineral Finder'!$B12=invTypeMaterials!$A$2:$A$42878),0),3))*'Help&amp;Setup'!$B$6),1),0)</f>
        <v>0</v>
      </c>
      <c r="F12" s="214">
        <f t="array" ref="F12">IFERROR(CEILING((INDEX(invTypeMaterials!$A$2:$C$42878,MATCH(1,('Ship Mineral Finder'!F$3=invTypeMaterials!$B$2:$B$42878)*('Ship Mineral Finder'!$B12=invTypeMaterials!$A$2:$A$42878),0),3))-((INDEX(invTypeMaterials!$A$2:$C$42878,MATCH(1,('Ship Mineral Finder'!F$3=invTypeMaterials!$B$2:$B$42878)*('Ship Mineral Finder'!$B12=invTypeMaterials!$A$2:$A$42878),0),3))*'Help&amp;Setup'!$B$4)-((INDEX(invTypeMaterials!$A$2:$C$42878,MATCH(1,('Ship Mineral Finder'!F$3=invTypeMaterials!$B$2:$B$42878)*('Ship Mineral Finder'!$B12=invTypeMaterials!$A$2:$A$42878),0),3))*'Help&amp;Setup'!$B$5)-((INDEX(invTypeMaterials!$A$2:$C$42878,MATCH(1,('Ship Mineral Finder'!F$3=invTypeMaterials!$B$2:$B$42878)*('Ship Mineral Finder'!$B12=invTypeMaterials!$A$2:$A$42878),0),3))*'Help&amp;Setup'!$B$6),1),0)</f>
        <v>0</v>
      </c>
      <c r="G12" s="214">
        <f t="array" ref="G12">IFERROR(CEILING((INDEX(invTypeMaterials!$A$2:$C$42878,MATCH(1,('Ship Mineral Finder'!G$3=invTypeMaterials!$B$2:$B$42878)*('Ship Mineral Finder'!$B12=invTypeMaterials!$A$2:$A$42878),0),3))-((INDEX(invTypeMaterials!$A$2:$C$42878,MATCH(1,('Ship Mineral Finder'!G$3=invTypeMaterials!$B$2:$B$42878)*('Ship Mineral Finder'!$B12=invTypeMaterials!$A$2:$A$42878),0),3))*'Help&amp;Setup'!$B$4)-((INDEX(invTypeMaterials!$A$2:$C$42878,MATCH(1,('Ship Mineral Finder'!G$3=invTypeMaterials!$B$2:$B$42878)*('Ship Mineral Finder'!$B12=invTypeMaterials!$A$2:$A$42878),0),3))*'Help&amp;Setup'!$B$5)-((INDEX(invTypeMaterials!$A$2:$C$42878,MATCH(1,('Ship Mineral Finder'!G$3=invTypeMaterials!$B$2:$B$42878)*('Ship Mineral Finder'!$B12=invTypeMaterials!$A$2:$A$42878),0),3))*'Help&amp;Setup'!$B$6),1),0)</f>
        <v>0</v>
      </c>
      <c r="H12" s="214">
        <f t="array" ref="H12">IFERROR(CEILING((INDEX(invTypeMaterials!$A$2:$C$42878,MATCH(1,('Ship Mineral Finder'!H$3=invTypeMaterials!$B$2:$B$42878)*('Ship Mineral Finder'!$B12=invTypeMaterials!$A$2:$A$42878),0),3))-((INDEX(invTypeMaterials!$A$2:$C$42878,MATCH(1,('Ship Mineral Finder'!H$3=invTypeMaterials!$B$2:$B$42878)*('Ship Mineral Finder'!$B12=invTypeMaterials!$A$2:$A$42878),0),3))*'Help&amp;Setup'!$B$4)-((INDEX(invTypeMaterials!$A$2:$C$42878,MATCH(1,('Ship Mineral Finder'!H$3=invTypeMaterials!$B$2:$B$42878)*('Ship Mineral Finder'!$B12=invTypeMaterials!$A$2:$A$42878),0),3))*'Help&amp;Setup'!$B$5)-((INDEX(invTypeMaterials!$A$2:$C$42878,MATCH(1,('Ship Mineral Finder'!H$3=invTypeMaterials!$B$2:$B$42878)*('Ship Mineral Finder'!$B12=invTypeMaterials!$A$2:$A$42878),0),3))*'Help&amp;Setup'!$B$6),1),0)</f>
        <v>0</v>
      </c>
      <c r="I12" s="214">
        <f t="array" ref="I12">IFERROR(CEILING((INDEX(invTypeMaterials!$A$2:$C$42878,MATCH(1,('Ship Mineral Finder'!I$3=invTypeMaterials!$B$2:$B$42878)*('Ship Mineral Finder'!$B12=invTypeMaterials!$A$2:$A$42878),0),3))-((INDEX(invTypeMaterials!$A$2:$C$42878,MATCH(1,('Ship Mineral Finder'!I$3=invTypeMaterials!$B$2:$B$42878)*('Ship Mineral Finder'!$B12=invTypeMaterials!$A$2:$A$42878),0),3))*'Help&amp;Setup'!$B$4)-((INDEX(invTypeMaterials!$A$2:$C$42878,MATCH(1,('Ship Mineral Finder'!I$3=invTypeMaterials!$B$2:$B$42878)*('Ship Mineral Finder'!$B12=invTypeMaterials!$A$2:$A$42878),0),3))*'Help&amp;Setup'!$B$5)-((INDEX(invTypeMaterials!$A$2:$C$42878,MATCH(1,('Ship Mineral Finder'!I$3=invTypeMaterials!$B$2:$B$42878)*('Ship Mineral Finder'!$B12=invTypeMaterials!$A$2:$A$42878),0),3))*'Help&amp;Setup'!$B$6),1),0)</f>
        <v>0</v>
      </c>
      <c r="J12" s="214">
        <f t="array" ref="J12">IFERROR(CEILING((INDEX(invTypeMaterials!$A$2:$C$42878,MATCH(1,('Ship Mineral Finder'!J$3=invTypeMaterials!$B$2:$B$42878)*('Ship Mineral Finder'!$B12=invTypeMaterials!$A$2:$A$42878),0),3))-((INDEX(invTypeMaterials!$A$2:$C$42878,MATCH(1,('Ship Mineral Finder'!J$3=invTypeMaterials!$B$2:$B$42878)*('Ship Mineral Finder'!$B12=invTypeMaterials!$A$2:$A$42878),0),3))*'Help&amp;Setup'!$B$4)-((INDEX(invTypeMaterials!$A$2:$C$42878,MATCH(1,('Ship Mineral Finder'!J$3=invTypeMaterials!$B$2:$B$42878)*('Ship Mineral Finder'!$B12=invTypeMaterials!$A$2:$A$42878),0),3))*'Help&amp;Setup'!$B$5)-((INDEX(invTypeMaterials!$A$2:$C$42878,MATCH(1,('Ship Mineral Finder'!J$3=invTypeMaterials!$B$2:$B$42878)*('Ship Mineral Finder'!$B12=invTypeMaterials!$A$2:$A$42878),0),3))*'Help&amp;Setup'!$B$6),1),0)</f>
        <v>0</v>
      </c>
    </row>
    <row r="13">
      <c r="A13" t="str">
        <f>IFERROR(__xludf.DUMMYFUNCTION("""COMPUTED_VALUE"""),"Nestor")</f>
        <v>Nestor</v>
      </c>
      <c r="D13" s="214">
        <f t="array" ref="D13">IFERROR(CEILING((INDEX(invTypeMaterials!$A$2:$C$42878,MATCH(1,('Ship Mineral Finder'!D$3=invTypeMaterials!$B$2:$B$42878)*('Ship Mineral Finder'!$B13=invTypeMaterials!$A$2:$A$42878),0),3))-((INDEX(invTypeMaterials!$A$2:$C$42878,MATCH(1,('Ship Mineral Finder'!D$3=invTypeMaterials!$B$2:$B$42878)*('Ship Mineral Finder'!$B13=invTypeMaterials!$A$2:$A$42878),0),3))*'Help&amp;Setup'!$B$4)-((INDEX(invTypeMaterials!$A$2:$C$42878,MATCH(1,('Ship Mineral Finder'!D$3=invTypeMaterials!$B$2:$B$42878)*('Ship Mineral Finder'!$B13=invTypeMaterials!$A$2:$A$42878),0),3))*'Help&amp;Setup'!$B$5)-((INDEX(invTypeMaterials!$A$2:$C$42878,MATCH(1,('Ship Mineral Finder'!D$3=invTypeMaterials!$B$2:$B$42878)*('Ship Mineral Finder'!$B13=invTypeMaterials!$A$2:$A$42878),0),3))*'Help&amp;Setup'!$B$6),1),0)</f>
        <v>0</v>
      </c>
      <c r="E13" s="214">
        <f t="array" ref="E13">IFERROR(CEILING((INDEX(invTypeMaterials!$A$2:$C$42878,MATCH(1,('Ship Mineral Finder'!E$3=invTypeMaterials!$B$2:$B$42878)*('Ship Mineral Finder'!$B13=invTypeMaterials!$A$2:$A$42878),0),3))-((INDEX(invTypeMaterials!$A$2:$C$42878,MATCH(1,('Ship Mineral Finder'!E$3=invTypeMaterials!$B$2:$B$42878)*('Ship Mineral Finder'!$B13=invTypeMaterials!$A$2:$A$42878),0),3))*'Help&amp;Setup'!$B$4)-((INDEX(invTypeMaterials!$A$2:$C$42878,MATCH(1,('Ship Mineral Finder'!E$3=invTypeMaterials!$B$2:$B$42878)*('Ship Mineral Finder'!$B13=invTypeMaterials!$A$2:$A$42878),0),3))*'Help&amp;Setup'!$B$5)-((INDEX(invTypeMaterials!$A$2:$C$42878,MATCH(1,('Ship Mineral Finder'!E$3=invTypeMaterials!$B$2:$B$42878)*('Ship Mineral Finder'!$B13=invTypeMaterials!$A$2:$A$42878),0),3))*'Help&amp;Setup'!$B$6),1),0)</f>
        <v>0</v>
      </c>
      <c r="F13" s="214">
        <f t="array" ref="F13">IFERROR(CEILING((INDEX(invTypeMaterials!$A$2:$C$42878,MATCH(1,('Ship Mineral Finder'!F$3=invTypeMaterials!$B$2:$B$42878)*('Ship Mineral Finder'!$B13=invTypeMaterials!$A$2:$A$42878),0),3))-((INDEX(invTypeMaterials!$A$2:$C$42878,MATCH(1,('Ship Mineral Finder'!F$3=invTypeMaterials!$B$2:$B$42878)*('Ship Mineral Finder'!$B13=invTypeMaterials!$A$2:$A$42878),0),3))*'Help&amp;Setup'!$B$4)-((INDEX(invTypeMaterials!$A$2:$C$42878,MATCH(1,('Ship Mineral Finder'!F$3=invTypeMaterials!$B$2:$B$42878)*('Ship Mineral Finder'!$B13=invTypeMaterials!$A$2:$A$42878),0),3))*'Help&amp;Setup'!$B$5)-((INDEX(invTypeMaterials!$A$2:$C$42878,MATCH(1,('Ship Mineral Finder'!F$3=invTypeMaterials!$B$2:$B$42878)*('Ship Mineral Finder'!$B13=invTypeMaterials!$A$2:$A$42878),0),3))*'Help&amp;Setup'!$B$6),1),0)</f>
        <v>0</v>
      </c>
      <c r="G13" s="214">
        <f t="array" ref="G13">IFERROR(CEILING((INDEX(invTypeMaterials!$A$2:$C$42878,MATCH(1,('Ship Mineral Finder'!G$3=invTypeMaterials!$B$2:$B$42878)*('Ship Mineral Finder'!$B13=invTypeMaterials!$A$2:$A$42878),0),3))-((INDEX(invTypeMaterials!$A$2:$C$42878,MATCH(1,('Ship Mineral Finder'!G$3=invTypeMaterials!$B$2:$B$42878)*('Ship Mineral Finder'!$B13=invTypeMaterials!$A$2:$A$42878),0),3))*'Help&amp;Setup'!$B$4)-((INDEX(invTypeMaterials!$A$2:$C$42878,MATCH(1,('Ship Mineral Finder'!G$3=invTypeMaterials!$B$2:$B$42878)*('Ship Mineral Finder'!$B13=invTypeMaterials!$A$2:$A$42878),0),3))*'Help&amp;Setup'!$B$5)-((INDEX(invTypeMaterials!$A$2:$C$42878,MATCH(1,('Ship Mineral Finder'!G$3=invTypeMaterials!$B$2:$B$42878)*('Ship Mineral Finder'!$B13=invTypeMaterials!$A$2:$A$42878),0),3))*'Help&amp;Setup'!$B$6),1),0)</f>
        <v>0</v>
      </c>
      <c r="H13" s="214">
        <f t="array" ref="H13">IFERROR(CEILING((INDEX(invTypeMaterials!$A$2:$C$42878,MATCH(1,('Ship Mineral Finder'!H$3=invTypeMaterials!$B$2:$B$42878)*('Ship Mineral Finder'!$B13=invTypeMaterials!$A$2:$A$42878),0),3))-((INDEX(invTypeMaterials!$A$2:$C$42878,MATCH(1,('Ship Mineral Finder'!H$3=invTypeMaterials!$B$2:$B$42878)*('Ship Mineral Finder'!$B13=invTypeMaterials!$A$2:$A$42878),0),3))*'Help&amp;Setup'!$B$4)-((INDEX(invTypeMaterials!$A$2:$C$42878,MATCH(1,('Ship Mineral Finder'!H$3=invTypeMaterials!$B$2:$B$42878)*('Ship Mineral Finder'!$B13=invTypeMaterials!$A$2:$A$42878),0),3))*'Help&amp;Setup'!$B$5)-((INDEX(invTypeMaterials!$A$2:$C$42878,MATCH(1,('Ship Mineral Finder'!H$3=invTypeMaterials!$B$2:$B$42878)*('Ship Mineral Finder'!$B13=invTypeMaterials!$A$2:$A$42878),0),3))*'Help&amp;Setup'!$B$6),1),0)</f>
        <v>0</v>
      </c>
      <c r="I13" s="214">
        <f t="array" ref="I13">IFERROR(CEILING((INDEX(invTypeMaterials!$A$2:$C$42878,MATCH(1,('Ship Mineral Finder'!I$3=invTypeMaterials!$B$2:$B$42878)*('Ship Mineral Finder'!$B13=invTypeMaterials!$A$2:$A$42878),0),3))-((INDEX(invTypeMaterials!$A$2:$C$42878,MATCH(1,('Ship Mineral Finder'!I$3=invTypeMaterials!$B$2:$B$42878)*('Ship Mineral Finder'!$B13=invTypeMaterials!$A$2:$A$42878),0),3))*'Help&amp;Setup'!$B$4)-((INDEX(invTypeMaterials!$A$2:$C$42878,MATCH(1,('Ship Mineral Finder'!I$3=invTypeMaterials!$B$2:$B$42878)*('Ship Mineral Finder'!$B13=invTypeMaterials!$A$2:$A$42878),0),3))*'Help&amp;Setup'!$B$5)-((INDEX(invTypeMaterials!$A$2:$C$42878,MATCH(1,('Ship Mineral Finder'!I$3=invTypeMaterials!$B$2:$B$42878)*('Ship Mineral Finder'!$B13=invTypeMaterials!$A$2:$A$42878),0),3))*'Help&amp;Setup'!$B$6),1),0)</f>
        <v>0</v>
      </c>
      <c r="J13" s="214">
        <f t="array" ref="J13">IFERROR(CEILING((INDEX(invTypeMaterials!$A$2:$C$42878,MATCH(1,('Ship Mineral Finder'!J$3=invTypeMaterials!$B$2:$B$42878)*('Ship Mineral Finder'!$B13=invTypeMaterials!$A$2:$A$42878),0),3))-((INDEX(invTypeMaterials!$A$2:$C$42878,MATCH(1,('Ship Mineral Finder'!J$3=invTypeMaterials!$B$2:$B$42878)*('Ship Mineral Finder'!$B13=invTypeMaterials!$A$2:$A$42878),0),3))*'Help&amp;Setup'!$B$4)-((INDEX(invTypeMaterials!$A$2:$C$42878,MATCH(1,('Ship Mineral Finder'!J$3=invTypeMaterials!$B$2:$B$42878)*('Ship Mineral Finder'!$B13=invTypeMaterials!$A$2:$A$42878),0),3))*'Help&amp;Setup'!$B$5)-((INDEX(invTypeMaterials!$A$2:$C$42878,MATCH(1,('Ship Mineral Finder'!J$3=invTypeMaterials!$B$2:$B$42878)*('Ship Mineral Finder'!$B13=invTypeMaterials!$A$2:$A$42878),0),3))*'Help&amp;Setup'!$B$6),1),0)</f>
        <v>0</v>
      </c>
    </row>
    <row r="14">
      <c r="A14" t="str">
        <f>IFERROR(__xludf.DUMMYFUNCTION("""COMPUTED_VALUE"""),"Gila")</f>
        <v>Gila</v>
      </c>
      <c r="D14" s="214">
        <f t="array" ref="D14">IFERROR(CEILING((INDEX(invTypeMaterials!$A$2:$C$42878,MATCH(1,('Ship Mineral Finder'!D$3=invTypeMaterials!$B$2:$B$42878)*('Ship Mineral Finder'!$B14=invTypeMaterials!$A$2:$A$42878),0),3))-((INDEX(invTypeMaterials!$A$2:$C$42878,MATCH(1,('Ship Mineral Finder'!D$3=invTypeMaterials!$B$2:$B$42878)*('Ship Mineral Finder'!$B14=invTypeMaterials!$A$2:$A$42878),0),3))*'Help&amp;Setup'!$B$4)-((INDEX(invTypeMaterials!$A$2:$C$42878,MATCH(1,('Ship Mineral Finder'!D$3=invTypeMaterials!$B$2:$B$42878)*('Ship Mineral Finder'!$B14=invTypeMaterials!$A$2:$A$42878),0),3))*'Help&amp;Setup'!$B$5)-((INDEX(invTypeMaterials!$A$2:$C$42878,MATCH(1,('Ship Mineral Finder'!D$3=invTypeMaterials!$B$2:$B$42878)*('Ship Mineral Finder'!$B14=invTypeMaterials!$A$2:$A$42878),0),3))*'Help&amp;Setup'!$B$6),1),0)</f>
        <v>0</v>
      </c>
      <c r="E14" s="214">
        <f t="array" ref="E14">IFERROR(CEILING((INDEX(invTypeMaterials!$A$2:$C$42878,MATCH(1,('Ship Mineral Finder'!E$3=invTypeMaterials!$B$2:$B$42878)*('Ship Mineral Finder'!$B14=invTypeMaterials!$A$2:$A$42878),0),3))-((INDEX(invTypeMaterials!$A$2:$C$42878,MATCH(1,('Ship Mineral Finder'!E$3=invTypeMaterials!$B$2:$B$42878)*('Ship Mineral Finder'!$B14=invTypeMaterials!$A$2:$A$42878),0),3))*'Help&amp;Setup'!$B$4)-((INDEX(invTypeMaterials!$A$2:$C$42878,MATCH(1,('Ship Mineral Finder'!E$3=invTypeMaterials!$B$2:$B$42878)*('Ship Mineral Finder'!$B14=invTypeMaterials!$A$2:$A$42878),0),3))*'Help&amp;Setup'!$B$5)-((INDEX(invTypeMaterials!$A$2:$C$42878,MATCH(1,('Ship Mineral Finder'!E$3=invTypeMaterials!$B$2:$B$42878)*('Ship Mineral Finder'!$B14=invTypeMaterials!$A$2:$A$42878),0),3))*'Help&amp;Setup'!$B$6),1),0)</f>
        <v>0</v>
      </c>
      <c r="F14" s="214">
        <f t="array" ref="F14">IFERROR(CEILING((INDEX(invTypeMaterials!$A$2:$C$42878,MATCH(1,('Ship Mineral Finder'!F$3=invTypeMaterials!$B$2:$B$42878)*('Ship Mineral Finder'!$B14=invTypeMaterials!$A$2:$A$42878),0),3))-((INDEX(invTypeMaterials!$A$2:$C$42878,MATCH(1,('Ship Mineral Finder'!F$3=invTypeMaterials!$B$2:$B$42878)*('Ship Mineral Finder'!$B14=invTypeMaterials!$A$2:$A$42878),0),3))*'Help&amp;Setup'!$B$4)-((INDEX(invTypeMaterials!$A$2:$C$42878,MATCH(1,('Ship Mineral Finder'!F$3=invTypeMaterials!$B$2:$B$42878)*('Ship Mineral Finder'!$B14=invTypeMaterials!$A$2:$A$42878),0),3))*'Help&amp;Setup'!$B$5)-((INDEX(invTypeMaterials!$A$2:$C$42878,MATCH(1,('Ship Mineral Finder'!F$3=invTypeMaterials!$B$2:$B$42878)*('Ship Mineral Finder'!$B14=invTypeMaterials!$A$2:$A$42878),0),3))*'Help&amp;Setup'!$B$6),1),0)</f>
        <v>0</v>
      </c>
      <c r="G14" s="214">
        <f t="array" ref="G14">IFERROR(CEILING((INDEX(invTypeMaterials!$A$2:$C$42878,MATCH(1,('Ship Mineral Finder'!G$3=invTypeMaterials!$B$2:$B$42878)*('Ship Mineral Finder'!$B14=invTypeMaterials!$A$2:$A$42878),0),3))-((INDEX(invTypeMaterials!$A$2:$C$42878,MATCH(1,('Ship Mineral Finder'!G$3=invTypeMaterials!$B$2:$B$42878)*('Ship Mineral Finder'!$B14=invTypeMaterials!$A$2:$A$42878),0),3))*'Help&amp;Setup'!$B$4)-((INDEX(invTypeMaterials!$A$2:$C$42878,MATCH(1,('Ship Mineral Finder'!G$3=invTypeMaterials!$B$2:$B$42878)*('Ship Mineral Finder'!$B14=invTypeMaterials!$A$2:$A$42878),0),3))*'Help&amp;Setup'!$B$5)-((INDEX(invTypeMaterials!$A$2:$C$42878,MATCH(1,('Ship Mineral Finder'!G$3=invTypeMaterials!$B$2:$B$42878)*('Ship Mineral Finder'!$B14=invTypeMaterials!$A$2:$A$42878),0),3))*'Help&amp;Setup'!$B$6),1),0)</f>
        <v>0</v>
      </c>
      <c r="H14" s="214">
        <f t="array" ref="H14">IFERROR(CEILING((INDEX(invTypeMaterials!$A$2:$C$42878,MATCH(1,('Ship Mineral Finder'!H$3=invTypeMaterials!$B$2:$B$42878)*('Ship Mineral Finder'!$B14=invTypeMaterials!$A$2:$A$42878),0),3))-((INDEX(invTypeMaterials!$A$2:$C$42878,MATCH(1,('Ship Mineral Finder'!H$3=invTypeMaterials!$B$2:$B$42878)*('Ship Mineral Finder'!$B14=invTypeMaterials!$A$2:$A$42878),0),3))*'Help&amp;Setup'!$B$4)-((INDEX(invTypeMaterials!$A$2:$C$42878,MATCH(1,('Ship Mineral Finder'!H$3=invTypeMaterials!$B$2:$B$42878)*('Ship Mineral Finder'!$B14=invTypeMaterials!$A$2:$A$42878),0),3))*'Help&amp;Setup'!$B$5)-((INDEX(invTypeMaterials!$A$2:$C$42878,MATCH(1,('Ship Mineral Finder'!H$3=invTypeMaterials!$B$2:$B$42878)*('Ship Mineral Finder'!$B14=invTypeMaterials!$A$2:$A$42878),0),3))*'Help&amp;Setup'!$B$6),1),0)</f>
        <v>0</v>
      </c>
      <c r="I14" s="214">
        <f t="array" ref="I14">IFERROR(CEILING((INDEX(invTypeMaterials!$A$2:$C$42878,MATCH(1,('Ship Mineral Finder'!I$3=invTypeMaterials!$B$2:$B$42878)*('Ship Mineral Finder'!$B14=invTypeMaterials!$A$2:$A$42878),0),3))-((INDEX(invTypeMaterials!$A$2:$C$42878,MATCH(1,('Ship Mineral Finder'!I$3=invTypeMaterials!$B$2:$B$42878)*('Ship Mineral Finder'!$B14=invTypeMaterials!$A$2:$A$42878),0),3))*'Help&amp;Setup'!$B$4)-((INDEX(invTypeMaterials!$A$2:$C$42878,MATCH(1,('Ship Mineral Finder'!I$3=invTypeMaterials!$B$2:$B$42878)*('Ship Mineral Finder'!$B14=invTypeMaterials!$A$2:$A$42878),0),3))*'Help&amp;Setup'!$B$5)-((INDEX(invTypeMaterials!$A$2:$C$42878,MATCH(1,('Ship Mineral Finder'!I$3=invTypeMaterials!$B$2:$B$42878)*('Ship Mineral Finder'!$B14=invTypeMaterials!$A$2:$A$42878),0),3))*'Help&amp;Setup'!$B$6),1),0)</f>
        <v>0</v>
      </c>
      <c r="J14" s="214">
        <f t="array" ref="J14">IFERROR(CEILING((INDEX(invTypeMaterials!$A$2:$C$42878,MATCH(1,('Ship Mineral Finder'!J$3=invTypeMaterials!$B$2:$B$42878)*('Ship Mineral Finder'!$B14=invTypeMaterials!$A$2:$A$42878),0),3))-((INDEX(invTypeMaterials!$A$2:$C$42878,MATCH(1,('Ship Mineral Finder'!J$3=invTypeMaterials!$B$2:$B$42878)*('Ship Mineral Finder'!$B14=invTypeMaterials!$A$2:$A$42878),0),3))*'Help&amp;Setup'!$B$4)-((INDEX(invTypeMaterials!$A$2:$C$42878,MATCH(1,('Ship Mineral Finder'!J$3=invTypeMaterials!$B$2:$B$42878)*('Ship Mineral Finder'!$B14=invTypeMaterials!$A$2:$A$42878),0),3))*'Help&amp;Setup'!$B$5)-((INDEX(invTypeMaterials!$A$2:$C$42878,MATCH(1,('Ship Mineral Finder'!J$3=invTypeMaterials!$B$2:$B$42878)*('Ship Mineral Finder'!$B14=invTypeMaterials!$A$2:$A$42878),0),3))*'Help&amp;Setup'!$B$6),1),0)</f>
        <v>0</v>
      </c>
    </row>
    <row r="15">
      <c r="A15" t="str">
        <f>IFERROR(__xludf.DUMMYFUNCTION("""COMPUTED_VALUE"""),"Cynabal")</f>
        <v>Cynabal</v>
      </c>
      <c r="D15" s="214">
        <f t="array" ref="D15">IFERROR(CEILING((INDEX(invTypeMaterials!$A$2:$C$42878,MATCH(1,('Ship Mineral Finder'!D$3=invTypeMaterials!$B$2:$B$42878)*('Ship Mineral Finder'!$B15=invTypeMaterials!$A$2:$A$42878),0),3))-((INDEX(invTypeMaterials!$A$2:$C$42878,MATCH(1,('Ship Mineral Finder'!D$3=invTypeMaterials!$B$2:$B$42878)*('Ship Mineral Finder'!$B15=invTypeMaterials!$A$2:$A$42878),0),3))*'Help&amp;Setup'!$B$4)-((INDEX(invTypeMaterials!$A$2:$C$42878,MATCH(1,('Ship Mineral Finder'!D$3=invTypeMaterials!$B$2:$B$42878)*('Ship Mineral Finder'!$B15=invTypeMaterials!$A$2:$A$42878),0),3))*'Help&amp;Setup'!$B$5)-((INDEX(invTypeMaterials!$A$2:$C$42878,MATCH(1,('Ship Mineral Finder'!D$3=invTypeMaterials!$B$2:$B$42878)*('Ship Mineral Finder'!$B15=invTypeMaterials!$A$2:$A$42878),0),3))*'Help&amp;Setup'!$B$6),1),0)</f>
        <v>0</v>
      </c>
      <c r="E15" s="214">
        <f t="array" ref="E15">IFERROR(CEILING((INDEX(invTypeMaterials!$A$2:$C$42878,MATCH(1,('Ship Mineral Finder'!E$3=invTypeMaterials!$B$2:$B$42878)*('Ship Mineral Finder'!$B15=invTypeMaterials!$A$2:$A$42878),0),3))-((INDEX(invTypeMaterials!$A$2:$C$42878,MATCH(1,('Ship Mineral Finder'!E$3=invTypeMaterials!$B$2:$B$42878)*('Ship Mineral Finder'!$B15=invTypeMaterials!$A$2:$A$42878),0),3))*'Help&amp;Setup'!$B$4)-((INDEX(invTypeMaterials!$A$2:$C$42878,MATCH(1,('Ship Mineral Finder'!E$3=invTypeMaterials!$B$2:$B$42878)*('Ship Mineral Finder'!$B15=invTypeMaterials!$A$2:$A$42878),0),3))*'Help&amp;Setup'!$B$5)-((INDEX(invTypeMaterials!$A$2:$C$42878,MATCH(1,('Ship Mineral Finder'!E$3=invTypeMaterials!$B$2:$B$42878)*('Ship Mineral Finder'!$B15=invTypeMaterials!$A$2:$A$42878),0),3))*'Help&amp;Setup'!$B$6),1),0)</f>
        <v>0</v>
      </c>
      <c r="F15" s="214">
        <f t="array" ref="F15">IFERROR(CEILING((INDEX(invTypeMaterials!$A$2:$C$42878,MATCH(1,('Ship Mineral Finder'!F$3=invTypeMaterials!$B$2:$B$42878)*('Ship Mineral Finder'!$B15=invTypeMaterials!$A$2:$A$42878),0),3))-((INDEX(invTypeMaterials!$A$2:$C$42878,MATCH(1,('Ship Mineral Finder'!F$3=invTypeMaterials!$B$2:$B$42878)*('Ship Mineral Finder'!$B15=invTypeMaterials!$A$2:$A$42878),0),3))*'Help&amp;Setup'!$B$4)-((INDEX(invTypeMaterials!$A$2:$C$42878,MATCH(1,('Ship Mineral Finder'!F$3=invTypeMaterials!$B$2:$B$42878)*('Ship Mineral Finder'!$B15=invTypeMaterials!$A$2:$A$42878),0),3))*'Help&amp;Setup'!$B$5)-((INDEX(invTypeMaterials!$A$2:$C$42878,MATCH(1,('Ship Mineral Finder'!F$3=invTypeMaterials!$B$2:$B$42878)*('Ship Mineral Finder'!$B15=invTypeMaterials!$A$2:$A$42878),0),3))*'Help&amp;Setup'!$B$6),1),0)</f>
        <v>0</v>
      </c>
      <c r="G15" s="214">
        <f t="array" ref="G15">IFERROR(CEILING((INDEX(invTypeMaterials!$A$2:$C$42878,MATCH(1,('Ship Mineral Finder'!G$3=invTypeMaterials!$B$2:$B$42878)*('Ship Mineral Finder'!$B15=invTypeMaterials!$A$2:$A$42878),0),3))-((INDEX(invTypeMaterials!$A$2:$C$42878,MATCH(1,('Ship Mineral Finder'!G$3=invTypeMaterials!$B$2:$B$42878)*('Ship Mineral Finder'!$B15=invTypeMaterials!$A$2:$A$42878),0),3))*'Help&amp;Setup'!$B$4)-((INDEX(invTypeMaterials!$A$2:$C$42878,MATCH(1,('Ship Mineral Finder'!G$3=invTypeMaterials!$B$2:$B$42878)*('Ship Mineral Finder'!$B15=invTypeMaterials!$A$2:$A$42878),0),3))*'Help&amp;Setup'!$B$5)-((INDEX(invTypeMaterials!$A$2:$C$42878,MATCH(1,('Ship Mineral Finder'!G$3=invTypeMaterials!$B$2:$B$42878)*('Ship Mineral Finder'!$B15=invTypeMaterials!$A$2:$A$42878),0),3))*'Help&amp;Setup'!$B$6),1),0)</f>
        <v>0</v>
      </c>
      <c r="H15" s="214">
        <f t="array" ref="H15">IFERROR(CEILING((INDEX(invTypeMaterials!$A$2:$C$42878,MATCH(1,('Ship Mineral Finder'!H$3=invTypeMaterials!$B$2:$B$42878)*('Ship Mineral Finder'!$B15=invTypeMaterials!$A$2:$A$42878),0),3))-((INDEX(invTypeMaterials!$A$2:$C$42878,MATCH(1,('Ship Mineral Finder'!H$3=invTypeMaterials!$B$2:$B$42878)*('Ship Mineral Finder'!$B15=invTypeMaterials!$A$2:$A$42878),0),3))*'Help&amp;Setup'!$B$4)-((INDEX(invTypeMaterials!$A$2:$C$42878,MATCH(1,('Ship Mineral Finder'!H$3=invTypeMaterials!$B$2:$B$42878)*('Ship Mineral Finder'!$B15=invTypeMaterials!$A$2:$A$42878),0),3))*'Help&amp;Setup'!$B$5)-((INDEX(invTypeMaterials!$A$2:$C$42878,MATCH(1,('Ship Mineral Finder'!H$3=invTypeMaterials!$B$2:$B$42878)*('Ship Mineral Finder'!$B15=invTypeMaterials!$A$2:$A$42878),0),3))*'Help&amp;Setup'!$B$6),1),0)</f>
        <v>0</v>
      </c>
      <c r="I15" s="214">
        <f t="array" ref="I15">IFERROR(CEILING((INDEX(invTypeMaterials!$A$2:$C$42878,MATCH(1,('Ship Mineral Finder'!I$3=invTypeMaterials!$B$2:$B$42878)*('Ship Mineral Finder'!$B15=invTypeMaterials!$A$2:$A$42878),0),3))-((INDEX(invTypeMaterials!$A$2:$C$42878,MATCH(1,('Ship Mineral Finder'!I$3=invTypeMaterials!$B$2:$B$42878)*('Ship Mineral Finder'!$B15=invTypeMaterials!$A$2:$A$42878),0),3))*'Help&amp;Setup'!$B$4)-((INDEX(invTypeMaterials!$A$2:$C$42878,MATCH(1,('Ship Mineral Finder'!I$3=invTypeMaterials!$B$2:$B$42878)*('Ship Mineral Finder'!$B15=invTypeMaterials!$A$2:$A$42878),0),3))*'Help&amp;Setup'!$B$5)-((INDEX(invTypeMaterials!$A$2:$C$42878,MATCH(1,('Ship Mineral Finder'!I$3=invTypeMaterials!$B$2:$B$42878)*('Ship Mineral Finder'!$B15=invTypeMaterials!$A$2:$A$42878),0),3))*'Help&amp;Setup'!$B$6),1),0)</f>
        <v>0</v>
      </c>
      <c r="J15" s="214">
        <f t="array" ref="J15">IFERROR(CEILING((INDEX(invTypeMaterials!$A$2:$C$42878,MATCH(1,('Ship Mineral Finder'!J$3=invTypeMaterials!$B$2:$B$42878)*('Ship Mineral Finder'!$B15=invTypeMaterials!$A$2:$A$42878),0),3))-((INDEX(invTypeMaterials!$A$2:$C$42878,MATCH(1,('Ship Mineral Finder'!J$3=invTypeMaterials!$B$2:$B$42878)*('Ship Mineral Finder'!$B15=invTypeMaterials!$A$2:$A$42878),0),3))*'Help&amp;Setup'!$B$4)-((INDEX(invTypeMaterials!$A$2:$C$42878,MATCH(1,('Ship Mineral Finder'!J$3=invTypeMaterials!$B$2:$B$42878)*('Ship Mineral Finder'!$B15=invTypeMaterials!$A$2:$A$42878),0),3))*'Help&amp;Setup'!$B$5)-((INDEX(invTypeMaterials!$A$2:$C$42878,MATCH(1,('Ship Mineral Finder'!J$3=invTypeMaterials!$B$2:$B$42878)*('Ship Mineral Finder'!$B15=invTypeMaterials!$A$2:$A$42878),0),3))*'Help&amp;Setup'!$B$6),1),0)</f>
        <v>0</v>
      </c>
    </row>
    <row r="16">
      <c r="A16" t="str">
        <f>IFERROR(__xludf.DUMMYFUNCTION("""COMPUTED_VALUE"""),"Covetor")</f>
        <v>Covetor</v>
      </c>
      <c r="D16" s="214">
        <f t="array" ref="D16">IFERROR(CEILING((INDEX(invTypeMaterials!$A$2:$C$42878,MATCH(1,('Ship Mineral Finder'!D$3=invTypeMaterials!$B$2:$B$42878)*('Ship Mineral Finder'!$B16=invTypeMaterials!$A$2:$A$42878),0),3))-((INDEX(invTypeMaterials!$A$2:$C$42878,MATCH(1,('Ship Mineral Finder'!D$3=invTypeMaterials!$B$2:$B$42878)*('Ship Mineral Finder'!$B16=invTypeMaterials!$A$2:$A$42878),0),3))*'Help&amp;Setup'!$B$4)-((INDEX(invTypeMaterials!$A$2:$C$42878,MATCH(1,('Ship Mineral Finder'!D$3=invTypeMaterials!$B$2:$B$42878)*('Ship Mineral Finder'!$B16=invTypeMaterials!$A$2:$A$42878),0),3))*'Help&amp;Setup'!$B$5)-((INDEX(invTypeMaterials!$A$2:$C$42878,MATCH(1,('Ship Mineral Finder'!D$3=invTypeMaterials!$B$2:$B$42878)*('Ship Mineral Finder'!$B16=invTypeMaterials!$A$2:$A$42878),0),3))*'Help&amp;Setup'!$B$6),1),0)</f>
        <v>0</v>
      </c>
      <c r="E16" s="214">
        <f t="array" ref="E16">IFERROR(CEILING((INDEX(invTypeMaterials!$A$2:$C$42878,MATCH(1,('Ship Mineral Finder'!E$3=invTypeMaterials!$B$2:$B$42878)*('Ship Mineral Finder'!$B16=invTypeMaterials!$A$2:$A$42878),0),3))-((INDEX(invTypeMaterials!$A$2:$C$42878,MATCH(1,('Ship Mineral Finder'!E$3=invTypeMaterials!$B$2:$B$42878)*('Ship Mineral Finder'!$B16=invTypeMaterials!$A$2:$A$42878),0),3))*'Help&amp;Setup'!$B$4)-((INDEX(invTypeMaterials!$A$2:$C$42878,MATCH(1,('Ship Mineral Finder'!E$3=invTypeMaterials!$B$2:$B$42878)*('Ship Mineral Finder'!$B16=invTypeMaterials!$A$2:$A$42878),0),3))*'Help&amp;Setup'!$B$5)-((INDEX(invTypeMaterials!$A$2:$C$42878,MATCH(1,('Ship Mineral Finder'!E$3=invTypeMaterials!$B$2:$B$42878)*('Ship Mineral Finder'!$B16=invTypeMaterials!$A$2:$A$42878),0),3))*'Help&amp;Setup'!$B$6),1),0)</f>
        <v>0</v>
      </c>
      <c r="F16" s="214">
        <f t="array" ref="F16">IFERROR(CEILING((INDEX(invTypeMaterials!$A$2:$C$42878,MATCH(1,('Ship Mineral Finder'!F$3=invTypeMaterials!$B$2:$B$42878)*('Ship Mineral Finder'!$B16=invTypeMaterials!$A$2:$A$42878),0),3))-((INDEX(invTypeMaterials!$A$2:$C$42878,MATCH(1,('Ship Mineral Finder'!F$3=invTypeMaterials!$B$2:$B$42878)*('Ship Mineral Finder'!$B16=invTypeMaterials!$A$2:$A$42878),0),3))*'Help&amp;Setup'!$B$4)-((INDEX(invTypeMaterials!$A$2:$C$42878,MATCH(1,('Ship Mineral Finder'!F$3=invTypeMaterials!$B$2:$B$42878)*('Ship Mineral Finder'!$B16=invTypeMaterials!$A$2:$A$42878),0),3))*'Help&amp;Setup'!$B$5)-((INDEX(invTypeMaterials!$A$2:$C$42878,MATCH(1,('Ship Mineral Finder'!F$3=invTypeMaterials!$B$2:$B$42878)*('Ship Mineral Finder'!$B16=invTypeMaterials!$A$2:$A$42878),0),3))*'Help&amp;Setup'!$B$6),1),0)</f>
        <v>0</v>
      </c>
      <c r="G16" s="214">
        <f t="array" ref="G16">IFERROR(CEILING((INDEX(invTypeMaterials!$A$2:$C$42878,MATCH(1,('Ship Mineral Finder'!G$3=invTypeMaterials!$B$2:$B$42878)*('Ship Mineral Finder'!$B16=invTypeMaterials!$A$2:$A$42878),0),3))-((INDEX(invTypeMaterials!$A$2:$C$42878,MATCH(1,('Ship Mineral Finder'!G$3=invTypeMaterials!$B$2:$B$42878)*('Ship Mineral Finder'!$B16=invTypeMaterials!$A$2:$A$42878),0),3))*'Help&amp;Setup'!$B$4)-((INDEX(invTypeMaterials!$A$2:$C$42878,MATCH(1,('Ship Mineral Finder'!G$3=invTypeMaterials!$B$2:$B$42878)*('Ship Mineral Finder'!$B16=invTypeMaterials!$A$2:$A$42878),0),3))*'Help&amp;Setup'!$B$5)-((INDEX(invTypeMaterials!$A$2:$C$42878,MATCH(1,('Ship Mineral Finder'!G$3=invTypeMaterials!$B$2:$B$42878)*('Ship Mineral Finder'!$B16=invTypeMaterials!$A$2:$A$42878),0),3))*'Help&amp;Setup'!$B$6),1),0)</f>
        <v>0</v>
      </c>
      <c r="H16" s="214">
        <f t="array" ref="H16">IFERROR(CEILING((INDEX(invTypeMaterials!$A$2:$C$42878,MATCH(1,('Ship Mineral Finder'!H$3=invTypeMaterials!$B$2:$B$42878)*('Ship Mineral Finder'!$B16=invTypeMaterials!$A$2:$A$42878),0),3))-((INDEX(invTypeMaterials!$A$2:$C$42878,MATCH(1,('Ship Mineral Finder'!H$3=invTypeMaterials!$B$2:$B$42878)*('Ship Mineral Finder'!$B16=invTypeMaterials!$A$2:$A$42878),0),3))*'Help&amp;Setup'!$B$4)-((INDEX(invTypeMaterials!$A$2:$C$42878,MATCH(1,('Ship Mineral Finder'!H$3=invTypeMaterials!$B$2:$B$42878)*('Ship Mineral Finder'!$B16=invTypeMaterials!$A$2:$A$42878),0),3))*'Help&amp;Setup'!$B$5)-((INDEX(invTypeMaterials!$A$2:$C$42878,MATCH(1,('Ship Mineral Finder'!H$3=invTypeMaterials!$B$2:$B$42878)*('Ship Mineral Finder'!$B16=invTypeMaterials!$A$2:$A$42878),0),3))*'Help&amp;Setup'!$B$6),1),0)</f>
        <v>0</v>
      </c>
      <c r="I16" s="214">
        <f t="array" ref="I16">IFERROR(CEILING((INDEX(invTypeMaterials!$A$2:$C$42878,MATCH(1,('Ship Mineral Finder'!I$3=invTypeMaterials!$B$2:$B$42878)*('Ship Mineral Finder'!$B16=invTypeMaterials!$A$2:$A$42878),0),3))-((INDEX(invTypeMaterials!$A$2:$C$42878,MATCH(1,('Ship Mineral Finder'!I$3=invTypeMaterials!$B$2:$B$42878)*('Ship Mineral Finder'!$B16=invTypeMaterials!$A$2:$A$42878),0),3))*'Help&amp;Setup'!$B$4)-((INDEX(invTypeMaterials!$A$2:$C$42878,MATCH(1,('Ship Mineral Finder'!I$3=invTypeMaterials!$B$2:$B$42878)*('Ship Mineral Finder'!$B16=invTypeMaterials!$A$2:$A$42878),0),3))*'Help&amp;Setup'!$B$5)-((INDEX(invTypeMaterials!$A$2:$C$42878,MATCH(1,('Ship Mineral Finder'!I$3=invTypeMaterials!$B$2:$B$42878)*('Ship Mineral Finder'!$B16=invTypeMaterials!$A$2:$A$42878),0),3))*'Help&amp;Setup'!$B$6),1),0)</f>
        <v>0</v>
      </c>
      <c r="J16" s="214">
        <f t="array" ref="J16">IFERROR(CEILING((INDEX(invTypeMaterials!$A$2:$C$42878,MATCH(1,('Ship Mineral Finder'!J$3=invTypeMaterials!$B$2:$B$42878)*('Ship Mineral Finder'!$B16=invTypeMaterials!$A$2:$A$42878),0),3))-((INDEX(invTypeMaterials!$A$2:$C$42878,MATCH(1,('Ship Mineral Finder'!J$3=invTypeMaterials!$B$2:$B$42878)*('Ship Mineral Finder'!$B16=invTypeMaterials!$A$2:$A$42878),0),3))*'Help&amp;Setup'!$B$4)-((INDEX(invTypeMaterials!$A$2:$C$42878,MATCH(1,('Ship Mineral Finder'!J$3=invTypeMaterials!$B$2:$B$42878)*('Ship Mineral Finder'!$B16=invTypeMaterials!$A$2:$A$42878),0),3))*'Help&amp;Setup'!$B$5)-((INDEX(invTypeMaterials!$A$2:$C$42878,MATCH(1,('Ship Mineral Finder'!J$3=invTypeMaterials!$B$2:$B$42878)*('Ship Mineral Finder'!$B16=invTypeMaterials!$A$2:$A$42878),0),3))*'Help&amp;Setup'!$B$6),1),0)</f>
        <v>0</v>
      </c>
    </row>
    <row r="17">
      <c r="A17" t="str">
        <f>IFERROR(__xludf.DUMMYFUNCTION("""COMPUTED_VALUE"""),"Stratios")</f>
        <v>Stratios</v>
      </c>
      <c r="D17" s="214">
        <f t="array" ref="D17">IFERROR(CEILING((INDEX(invTypeMaterials!$A$2:$C$42878,MATCH(1,('Ship Mineral Finder'!D$3=invTypeMaterials!$B$2:$B$42878)*('Ship Mineral Finder'!$B17=invTypeMaterials!$A$2:$A$42878),0),3))-((INDEX(invTypeMaterials!$A$2:$C$42878,MATCH(1,('Ship Mineral Finder'!D$3=invTypeMaterials!$B$2:$B$42878)*('Ship Mineral Finder'!$B17=invTypeMaterials!$A$2:$A$42878),0),3))*'Help&amp;Setup'!$B$4)-((INDEX(invTypeMaterials!$A$2:$C$42878,MATCH(1,('Ship Mineral Finder'!D$3=invTypeMaterials!$B$2:$B$42878)*('Ship Mineral Finder'!$B17=invTypeMaterials!$A$2:$A$42878),0),3))*'Help&amp;Setup'!$B$5)-((INDEX(invTypeMaterials!$A$2:$C$42878,MATCH(1,('Ship Mineral Finder'!D$3=invTypeMaterials!$B$2:$B$42878)*('Ship Mineral Finder'!$B17=invTypeMaterials!$A$2:$A$42878),0),3))*'Help&amp;Setup'!$B$6),1),0)</f>
        <v>0</v>
      </c>
      <c r="E17" s="214">
        <f t="array" ref="E17">IFERROR(CEILING((INDEX(invTypeMaterials!$A$2:$C$42878,MATCH(1,('Ship Mineral Finder'!E$3=invTypeMaterials!$B$2:$B$42878)*('Ship Mineral Finder'!$B17=invTypeMaterials!$A$2:$A$42878),0),3))-((INDEX(invTypeMaterials!$A$2:$C$42878,MATCH(1,('Ship Mineral Finder'!E$3=invTypeMaterials!$B$2:$B$42878)*('Ship Mineral Finder'!$B17=invTypeMaterials!$A$2:$A$42878),0),3))*'Help&amp;Setup'!$B$4)-((INDEX(invTypeMaterials!$A$2:$C$42878,MATCH(1,('Ship Mineral Finder'!E$3=invTypeMaterials!$B$2:$B$42878)*('Ship Mineral Finder'!$B17=invTypeMaterials!$A$2:$A$42878),0),3))*'Help&amp;Setup'!$B$5)-((INDEX(invTypeMaterials!$A$2:$C$42878,MATCH(1,('Ship Mineral Finder'!E$3=invTypeMaterials!$B$2:$B$42878)*('Ship Mineral Finder'!$B17=invTypeMaterials!$A$2:$A$42878),0),3))*'Help&amp;Setup'!$B$6),1),0)</f>
        <v>0</v>
      </c>
      <c r="F17" s="214">
        <f t="array" ref="F17">IFERROR(CEILING((INDEX(invTypeMaterials!$A$2:$C$42878,MATCH(1,('Ship Mineral Finder'!F$3=invTypeMaterials!$B$2:$B$42878)*('Ship Mineral Finder'!$B17=invTypeMaterials!$A$2:$A$42878),0),3))-((INDEX(invTypeMaterials!$A$2:$C$42878,MATCH(1,('Ship Mineral Finder'!F$3=invTypeMaterials!$B$2:$B$42878)*('Ship Mineral Finder'!$B17=invTypeMaterials!$A$2:$A$42878),0),3))*'Help&amp;Setup'!$B$4)-((INDEX(invTypeMaterials!$A$2:$C$42878,MATCH(1,('Ship Mineral Finder'!F$3=invTypeMaterials!$B$2:$B$42878)*('Ship Mineral Finder'!$B17=invTypeMaterials!$A$2:$A$42878),0),3))*'Help&amp;Setup'!$B$5)-((INDEX(invTypeMaterials!$A$2:$C$42878,MATCH(1,('Ship Mineral Finder'!F$3=invTypeMaterials!$B$2:$B$42878)*('Ship Mineral Finder'!$B17=invTypeMaterials!$A$2:$A$42878),0),3))*'Help&amp;Setup'!$B$6),1),0)</f>
        <v>0</v>
      </c>
      <c r="G17" s="214">
        <f t="array" ref="G17">IFERROR(CEILING((INDEX(invTypeMaterials!$A$2:$C$42878,MATCH(1,('Ship Mineral Finder'!G$3=invTypeMaterials!$B$2:$B$42878)*('Ship Mineral Finder'!$B17=invTypeMaterials!$A$2:$A$42878),0),3))-((INDEX(invTypeMaterials!$A$2:$C$42878,MATCH(1,('Ship Mineral Finder'!G$3=invTypeMaterials!$B$2:$B$42878)*('Ship Mineral Finder'!$B17=invTypeMaterials!$A$2:$A$42878),0),3))*'Help&amp;Setup'!$B$4)-((INDEX(invTypeMaterials!$A$2:$C$42878,MATCH(1,('Ship Mineral Finder'!G$3=invTypeMaterials!$B$2:$B$42878)*('Ship Mineral Finder'!$B17=invTypeMaterials!$A$2:$A$42878),0),3))*'Help&amp;Setup'!$B$5)-((INDEX(invTypeMaterials!$A$2:$C$42878,MATCH(1,('Ship Mineral Finder'!G$3=invTypeMaterials!$B$2:$B$42878)*('Ship Mineral Finder'!$B17=invTypeMaterials!$A$2:$A$42878),0),3))*'Help&amp;Setup'!$B$6),1),0)</f>
        <v>0</v>
      </c>
      <c r="H17" s="214">
        <f t="array" ref="H17">IFERROR(CEILING((INDEX(invTypeMaterials!$A$2:$C$42878,MATCH(1,('Ship Mineral Finder'!H$3=invTypeMaterials!$B$2:$B$42878)*('Ship Mineral Finder'!$B17=invTypeMaterials!$A$2:$A$42878),0),3))-((INDEX(invTypeMaterials!$A$2:$C$42878,MATCH(1,('Ship Mineral Finder'!H$3=invTypeMaterials!$B$2:$B$42878)*('Ship Mineral Finder'!$B17=invTypeMaterials!$A$2:$A$42878),0),3))*'Help&amp;Setup'!$B$4)-((INDEX(invTypeMaterials!$A$2:$C$42878,MATCH(1,('Ship Mineral Finder'!H$3=invTypeMaterials!$B$2:$B$42878)*('Ship Mineral Finder'!$B17=invTypeMaterials!$A$2:$A$42878),0),3))*'Help&amp;Setup'!$B$5)-((INDEX(invTypeMaterials!$A$2:$C$42878,MATCH(1,('Ship Mineral Finder'!H$3=invTypeMaterials!$B$2:$B$42878)*('Ship Mineral Finder'!$B17=invTypeMaterials!$A$2:$A$42878),0),3))*'Help&amp;Setup'!$B$6),1),0)</f>
        <v>0</v>
      </c>
      <c r="I17" s="214">
        <f t="array" ref="I17">IFERROR(CEILING((INDEX(invTypeMaterials!$A$2:$C$42878,MATCH(1,('Ship Mineral Finder'!I$3=invTypeMaterials!$B$2:$B$42878)*('Ship Mineral Finder'!$B17=invTypeMaterials!$A$2:$A$42878),0),3))-((INDEX(invTypeMaterials!$A$2:$C$42878,MATCH(1,('Ship Mineral Finder'!I$3=invTypeMaterials!$B$2:$B$42878)*('Ship Mineral Finder'!$B17=invTypeMaterials!$A$2:$A$42878),0),3))*'Help&amp;Setup'!$B$4)-((INDEX(invTypeMaterials!$A$2:$C$42878,MATCH(1,('Ship Mineral Finder'!I$3=invTypeMaterials!$B$2:$B$42878)*('Ship Mineral Finder'!$B17=invTypeMaterials!$A$2:$A$42878),0),3))*'Help&amp;Setup'!$B$5)-((INDEX(invTypeMaterials!$A$2:$C$42878,MATCH(1,('Ship Mineral Finder'!I$3=invTypeMaterials!$B$2:$B$42878)*('Ship Mineral Finder'!$B17=invTypeMaterials!$A$2:$A$42878),0),3))*'Help&amp;Setup'!$B$6),1),0)</f>
        <v>0</v>
      </c>
      <c r="J17" s="214">
        <f t="array" ref="J17">IFERROR(CEILING((INDEX(invTypeMaterials!$A$2:$C$42878,MATCH(1,('Ship Mineral Finder'!J$3=invTypeMaterials!$B$2:$B$42878)*('Ship Mineral Finder'!$B17=invTypeMaterials!$A$2:$A$42878),0),3))-((INDEX(invTypeMaterials!$A$2:$C$42878,MATCH(1,('Ship Mineral Finder'!J$3=invTypeMaterials!$B$2:$B$42878)*('Ship Mineral Finder'!$B17=invTypeMaterials!$A$2:$A$42878),0),3))*'Help&amp;Setup'!$B$4)-((INDEX(invTypeMaterials!$A$2:$C$42878,MATCH(1,('Ship Mineral Finder'!J$3=invTypeMaterials!$B$2:$B$42878)*('Ship Mineral Finder'!$B17=invTypeMaterials!$A$2:$A$42878),0),3))*'Help&amp;Setup'!$B$5)-((INDEX(invTypeMaterials!$A$2:$C$42878,MATCH(1,('Ship Mineral Finder'!J$3=invTypeMaterials!$B$2:$B$42878)*('Ship Mineral Finder'!$B17=invTypeMaterials!$A$2:$A$42878),0),3))*'Help&amp;Setup'!$B$6),1),0)</f>
        <v>0</v>
      </c>
    </row>
    <row r="18">
      <c r="A18" t="str">
        <f>IFERROR(__xludf.DUMMYFUNCTION("""COMPUTED_VALUE"""),"Thorax")</f>
        <v>Thorax</v>
      </c>
      <c r="D18" s="214">
        <f t="array" ref="D18">IFERROR(CEILING((INDEX(invTypeMaterials!$A$2:$C$42878,MATCH(1,('Ship Mineral Finder'!D$3=invTypeMaterials!$B$2:$B$42878)*('Ship Mineral Finder'!$B18=invTypeMaterials!$A$2:$A$42878),0),3))-((INDEX(invTypeMaterials!$A$2:$C$42878,MATCH(1,('Ship Mineral Finder'!D$3=invTypeMaterials!$B$2:$B$42878)*('Ship Mineral Finder'!$B18=invTypeMaterials!$A$2:$A$42878),0),3))*'Help&amp;Setup'!$B$4)-((INDEX(invTypeMaterials!$A$2:$C$42878,MATCH(1,('Ship Mineral Finder'!D$3=invTypeMaterials!$B$2:$B$42878)*('Ship Mineral Finder'!$B18=invTypeMaterials!$A$2:$A$42878),0),3))*'Help&amp;Setup'!$B$5)-((INDEX(invTypeMaterials!$A$2:$C$42878,MATCH(1,('Ship Mineral Finder'!D$3=invTypeMaterials!$B$2:$B$42878)*('Ship Mineral Finder'!$B18=invTypeMaterials!$A$2:$A$42878),0),3))*'Help&amp;Setup'!$B$6),1),0)</f>
        <v>0</v>
      </c>
      <c r="E18" s="214">
        <f t="array" ref="E18">IFERROR(CEILING((INDEX(invTypeMaterials!$A$2:$C$42878,MATCH(1,('Ship Mineral Finder'!E$3=invTypeMaterials!$B$2:$B$42878)*('Ship Mineral Finder'!$B18=invTypeMaterials!$A$2:$A$42878),0),3))-((INDEX(invTypeMaterials!$A$2:$C$42878,MATCH(1,('Ship Mineral Finder'!E$3=invTypeMaterials!$B$2:$B$42878)*('Ship Mineral Finder'!$B18=invTypeMaterials!$A$2:$A$42878),0),3))*'Help&amp;Setup'!$B$4)-((INDEX(invTypeMaterials!$A$2:$C$42878,MATCH(1,('Ship Mineral Finder'!E$3=invTypeMaterials!$B$2:$B$42878)*('Ship Mineral Finder'!$B18=invTypeMaterials!$A$2:$A$42878),0),3))*'Help&amp;Setup'!$B$5)-((INDEX(invTypeMaterials!$A$2:$C$42878,MATCH(1,('Ship Mineral Finder'!E$3=invTypeMaterials!$B$2:$B$42878)*('Ship Mineral Finder'!$B18=invTypeMaterials!$A$2:$A$42878),0),3))*'Help&amp;Setup'!$B$6),1),0)</f>
        <v>0</v>
      </c>
      <c r="F18" s="214">
        <f t="array" ref="F18">IFERROR(CEILING((INDEX(invTypeMaterials!$A$2:$C$42878,MATCH(1,('Ship Mineral Finder'!F$3=invTypeMaterials!$B$2:$B$42878)*('Ship Mineral Finder'!$B18=invTypeMaterials!$A$2:$A$42878),0),3))-((INDEX(invTypeMaterials!$A$2:$C$42878,MATCH(1,('Ship Mineral Finder'!F$3=invTypeMaterials!$B$2:$B$42878)*('Ship Mineral Finder'!$B18=invTypeMaterials!$A$2:$A$42878),0),3))*'Help&amp;Setup'!$B$4)-((INDEX(invTypeMaterials!$A$2:$C$42878,MATCH(1,('Ship Mineral Finder'!F$3=invTypeMaterials!$B$2:$B$42878)*('Ship Mineral Finder'!$B18=invTypeMaterials!$A$2:$A$42878),0),3))*'Help&amp;Setup'!$B$5)-((INDEX(invTypeMaterials!$A$2:$C$42878,MATCH(1,('Ship Mineral Finder'!F$3=invTypeMaterials!$B$2:$B$42878)*('Ship Mineral Finder'!$B18=invTypeMaterials!$A$2:$A$42878),0),3))*'Help&amp;Setup'!$B$6),1),0)</f>
        <v>0</v>
      </c>
      <c r="G18" s="214">
        <f t="array" ref="G18">IFERROR(CEILING((INDEX(invTypeMaterials!$A$2:$C$42878,MATCH(1,('Ship Mineral Finder'!G$3=invTypeMaterials!$B$2:$B$42878)*('Ship Mineral Finder'!$B18=invTypeMaterials!$A$2:$A$42878),0),3))-((INDEX(invTypeMaterials!$A$2:$C$42878,MATCH(1,('Ship Mineral Finder'!G$3=invTypeMaterials!$B$2:$B$42878)*('Ship Mineral Finder'!$B18=invTypeMaterials!$A$2:$A$42878),0),3))*'Help&amp;Setup'!$B$4)-((INDEX(invTypeMaterials!$A$2:$C$42878,MATCH(1,('Ship Mineral Finder'!G$3=invTypeMaterials!$B$2:$B$42878)*('Ship Mineral Finder'!$B18=invTypeMaterials!$A$2:$A$42878),0),3))*'Help&amp;Setup'!$B$5)-((INDEX(invTypeMaterials!$A$2:$C$42878,MATCH(1,('Ship Mineral Finder'!G$3=invTypeMaterials!$B$2:$B$42878)*('Ship Mineral Finder'!$B18=invTypeMaterials!$A$2:$A$42878),0),3))*'Help&amp;Setup'!$B$6),1),0)</f>
        <v>0</v>
      </c>
      <c r="H18" s="214">
        <f t="array" ref="H18">IFERROR(CEILING((INDEX(invTypeMaterials!$A$2:$C$42878,MATCH(1,('Ship Mineral Finder'!H$3=invTypeMaterials!$B$2:$B$42878)*('Ship Mineral Finder'!$B18=invTypeMaterials!$A$2:$A$42878),0),3))-((INDEX(invTypeMaterials!$A$2:$C$42878,MATCH(1,('Ship Mineral Finder'!H$3=invTypeMaterials!$B$2:$B$42878)*('Ship Mineral Finder'!$B18=invTypeMaterials!$A$2:$A$42878),0),3))*'Help&amp;Setup'!$B$4)-((INDEX(invTypeMaterials!$A$2:$C$42878,MATCH(1,('Ship Mineral Finder'!H$3=invTypeMaterials!$B$2:$B$42878)*('Ship Mineral Finder'!$B18=invTypeMaterials!$A$2:$A$42878),0),3))*'Help&amp;Setup'!$B$5)-((INDEX(invTypeMaterials!$A$2:$C$42878,MATCH(1,('Ship Mineral Finder'!H$3=invTypeMaterials!$B$2:$B$42878)*('Ship Mineral Finder'!$B18=invTypeMaterials!$A$2:$A$42878),0),3))*'Help&amp;Setup'!$B$6),1),0)</f>
        <v>0</v>
      </c>
      <c r="I18" s="214">
        <f t="array" ref="I18">IFERROR(CEILING((INDEX(invTypeMaterials!$A$2:$C$42878,MATCH(1,('Ship Mineral Finder'!I$3=invTypeMaterials!$B$2:$B$42878)*('Ship Mineral Finder'!$B18=invTypeMaterials!$A$2:$A$42878),0),3))-((INDEX(invTypeMaterials!$A$2:$C$42878,MATCH(1,('Ship Mineral Finder'!I$3=invTypeMaterials!$B$2:$B$42878)*('Ship Mineral Finder'!$B18=invTypeMaterials!$A$2:$A$42878),0),3))*'Help&amp;Setup'!$B$4)-((INDEX(invTypeMaterials!$A$2:$C$42878,MATCH(1,('Ship Mineral Finder'!I$3=invTypeMaterials!$B$2:$B$42878)*('Ship Mineral Finder'!$B18=invTypeMaterials!$A$2:$A$42878),0),3))*'Help&amp;Setup'!$B$5)-((INDEX(invTypeMaterials!$A$2:$C$42878,MATCH(1,('Ship Mineral Finder'!I$3=invTypeMaterials!$B$2:$B$42878)*('Ship Mineral Finder'!$B18=invTypeMaterials!$A$2:$A$42878),0),3))*'Help&amp;Setup'!$B$6),1),0)</f>
        <v>0</v>
      </c>
      <c r="J18" s="214">
        <f t="array" ref="J18">IFERROR(CEILING((INDEX(invTypeMaterials!$A$2:$C$42878,MATCH(1,('Ship Mineral Finder'!J$3=invTypeMaterials!$B$2:$B$42878)*('Ship Mineral Finder'!$B18=invTypeMaterials!$A$2:$A$42878),0),3))-((INDEX(invTypeMaterials!$A$2:$C$42878,MATCH(1,('Ship Mineral Finder'!J$3=invTypeMaterials!$B$2:$B$42878)*('Ship Mineral Finder'!$B18=invTypeMaterials!$A$2:$A$42878),0),3))*'Help&amp;Setup'!$B$4)-((INDEX(invTypeMaterials!$A$2:$C$42878,MATCH(1,('Ship Mineral Finder'!J$3=invTypeMaterials!$B$2:$B$42878)*('Ship Mineral Finder'!$B18=invTypeMaterials!$A$2:$A$42878),0),3))*'Help&amp;Setup'!$B$5)-((INDEX(invTypeMaterials!$A$2:$C$42878,MATCH(1,('Ship Mineral Finder'!J$3=invTypeMaterials!$B$2:$B$42878)*('Ship Mineral Finder'!$B18=invTypeMaterials!$A$2:$A$42878),0),3))*'Help&amp;Setup'!$B$6),1),0)</f>
        <v>0</v>
      </c>
    </row>
    <row r="19">
      <c r="A19" t="str">
        <f>IFERROR(__xludf.DUMMYFUNCTION("""COMPUTED_VALUE"""),"Porpoise")</f>
        <v>Porpoise</v>
      </c>
      <c r="D19" s="214">
        <f t="array" ref="D19">IFERROR(CEILING((INDEX(invTypeMaterials!$A$2:$C$42878,MATCH(1,('Ship Mineral Finder'!D$3=invTypeMaterials!$B$2:$B$42878)*('Ship Mineral Finder'!$B19=invTypeMaterials!$A$2:$A$42878),0),3))-((INDEX(invTypeMaterials!$A$2:$C$42878,MATCH(1,('Ship Mineral Finder'!D$3=invTypeMaterials!$B$2:$B$42878)*('Ship Mineral Finder'!$B19=invTypeMaterials!$A$2:$A$42878),0),3))*'Help&amp;Setup'!$B$4)-((INDEX(invTypeMaterials!$A$2:$C$42878,MATCH(1,('Ship Mineral Finder'!D$3=invTypeMaterials!$B$2:$B$42878)*('Ship Mineral Finder'!$B19=invTypeMaterials!$A$2:$A$42878),0),3))*'Help&amp;Setup'!$B$5)-((INDEX(invTypeMaterials!$A$2:$C$42878,MATCH(1,('Ship Mineral Finder'!D$3=invTypeMaterials!$B$2:$B$42878)*('Ship Mineral Finder'!$B19=invTypeMaterials!$A$2:$A$42878),0),3))*'Help&amp;Setup'!$B$6),1),0)</f>
        <v>0</v>
      </c>
      <c r="E19" s="214">
        <f t="array" ref="E19">IFERROR(CEILING((INDEX(invTypeMaterials!$A$2:$C$42878,MATCH(1,('Ship Mineral Finder'!E$3=invTypeMaterials!$B$2:$B$42878)*('Ship Mineral Finder'!$B19=invTypeMaterials!$A$2:$A$42878),0),3))-((INDEX(invTypeMaterials!$A$2:$C$42878,MATCH(1,('Ship Mineral Finder'!E$3=invTypeMaterials!$B$2:$B$42878)*('Ship Mineral Finder'!$B19=invTypeMaterials!$A$2:$A$42878),0),3))*'Help&amp;Setup'!$B$4)-((INDEX(invTypeMaterials!$A$2:$C$42878,MATCH(1,('Ship Mineral Finder'!E$3=invTypeMaterials!$B$2:$B$42878)*('Ship Mineral Finder'!$B19=invTypeMaterials!$A$2:$A$42878),0),3))*'Help&amp;Setup'!$B$5)-((INDEX(invTypeMaterials!$A$2:$C$42878,MATCH(1,('Ship Mineral Finder'!E$3=invTypeMaterials!$B$2:$B$42878)*('Ship Mineral Finder'!$B19=invTypeMaterials!$A$2:$A$42878),0),3))*'Help&amp;Setup'!$B$6),1),0)</f>
        <v>0</v>
      </c>
      <c r="F19" s="214">
        <f t="array" ref="F19">IFERROR(CEILING((INDEX(invTypeMaterials!$A$2:$C$42878,MATCH(1,('Ship Mineral Finder'!F$3=invTypeMaterials!$B$2:$B$42878)*('Ship Mineral Finder'!$B19=invTypeMaterials!$A$2:$A$42878),0),3))-((INDEX(invTypeMaterials!$A$2:$C$42878,MATCH(1,('Ship Mineral Finder'!F$3=invTypeMaterials!$B$2:$B$42878)*('Ship Mineral Finder'!$B19=invTypeMaterials!$A$2:$A$42878),0),3))*'Help&amp;Setup'!$B$4)-((INDEX(invTypeMaterials!$A$2:$C$42878,MATCH(1,('Ship Mineral Finder'!F$3=invTypeMaterials!$B$2:$B$42878)*('Ship Mineral Finder'!$B19=invTypeMaterials!$A$2:$A$42878),0),3))*'Help&amp;Setup'!$B$5)-((INDEX(invTypeMaterials!$A$2:$C$42878,MATCH(1,('Ship Mineral Finder'!F$3=invTypeMaterials!$B$2:$B$42878)*('Ship Mineral Finder'!$B19=invTypeMaterials!$A$2:$A$42878),0),3))*'Help&amp;Setup'!$B$6),1),0)</f>
        <v>0</v>
      </c>
      <c r="G19" s="214">
        <f t="array" ref="G19">IFERROR(CEILING((INDEX(invTypeMaterials!$A$2:$C$42878,MATCH(1,('Ship Mineral Finder'!G$3=invTypeMaterials!$B$2:$B$42878)*('Ship Mineral Finder'!$B19=invTypeMaterials!$A$2:$A$42878),0),3))-((INDEX(invTypeMaterials!$A$2:$C$42878,MATCH(1,('Ship Mineral Finder'!G$3=invTypeMaterials!$B$2:$B$42878)*('Ship Mineral Finder'!$B19=invTypeMaterials!$A$2:$A$42878),0),3))*'Help&amp;Setup'!$B$4)-((INDEX(invTypeMaterials!$A$2:$C$42878,MATCH(1,('Ship Mineral Finder'!G$3=invTypeMaterials!$B$2:$B$42878)*('Ship Mineral Finder'!$B19=invTypeMaterials!$A$2:$A$42878),0),3))*'Help&amp;Setup'!$B$5)-((INDEX(invTypeMaterials!$A$2:$C$42878,MATCH(1,('Ship Mineral Finder'!G$3=invTypeMaterials!$B$2:$B$42878)*('Ship Mineral Finder'!$B19=invTypeMaterials!$A$2:$A$42878),0),3))*'Help&amp;Setup'!$B$6),1),0)</f>
        <v>0</v>
      </c>
      <c r="H19" s="214">
        <f t="array" ref="H19">IFERROR(CEILING((INDEX(invTypeMaterials!$A$2:$C$42878,MATCH(1,('Ship Mineral Finder'!H$3=invTypeMaterials!$B$2:$B$42878)*('Ship Mineral Finder'!$B19=invTypeMaterials!$A$2:$A$42878),0),3))-((INDEX(invTypeMaterials!$A$2:$C$42878,MATCH(1,('Ship Mineral Finder'!H$3=invTypeMaterials!$B$2:$B$42878)*('Ship Mineral Finder'!$B19=invTypeMaterials!$A$2:$A$42878),0),3))*'Help&amp;Setup'!$B$4)-((INDEX(invTypeMaterials!$A$2:$C$42878,MATCH(1,('Ship Mineral Finder'!H$3=invTypeMaterials!$B$2:$B$42878)*('Ship Mineral Finder'!$B19=invTypeMaterials!$A$2:$A$42878),0),3))*'Help&amp;Setup'!$B$5)-((INDEX(invTypeMaterials!$A$2:$C$42878,MATCH(1,('Ship Mineral Finder'!H$3=invTypeMaterials!$B$2:$B$42878)*('Ship Mineral Finder'!$B19=invTypeMaterials!$A$2:$A$42878),0),3))*'Help&amp;Setup'!$B$6),1),0)</f>
        <v>0</v>
      </c>
      <c r="I19" s="214">
        <f t="array" ref="I19">IFERROR(CEILING((INDEX(invTypeMaterials!$A$2:$C$42878,MATCH(1,('Ship Mineral Finder'!I$3=invTypeMaterials!$B$2:$B$42878)*('Ship Mineral Finder'!$B19=invTypeMaterials!$A$2:$A$42878),0),3))-((INDEX(invTypeMaterials!$A$2:$C$42878,MATCH(1,('Ship Mineral Finder'!I$3=invTypeMaterials!$B$2:$B$42878)*('Ship Mineral Finder'!$B19=invTypeMaterials!$A$2:$A$42878),0),3))*'Help&amp;Setup'!$B$4)-((INDEX(invTypeMaterials!$A$2:$C$42878,MATCH(1,('Ship Mineral Finder'!I$3=invTypeMaterials!$B$2:$B$42878)*('Ship Mineral Finder'!$B19=invTypeMaterials!$A$2:$A$42878),0),3))*'Help&amp;Setup'!$B$5)-((INDEX(invTypeMaterials!$A$2:$C$42878,MATCH(1,('Ship Mineral Finder'!I$3=invTypeMaterials!$B$2:$B$42878)*('Ship Mineral Finder'!$B19=invTypeMaterials!$A$2:$A$42878),0),3))*'Help&amp;Setup'!$B$6),1),0)</f>
        <v>0</v>
      </c>
      <c r="J19" s="214">
        <f t="array" ref="J19">IFERROR(CEILING((INDEX(invTypeMaterials!$A$2:$C$42878,MATCH(1,('Ship Mineral Finder'!J$3=invTypeMaterials!$B$2:$B$42878)*('Ship Mineral Finder'!$B19=invTypeMaterials!$A$2:$A$42878),0),3))-((INDEX(invTypeMaterials!$A$2:$C$42878,MATCH(1,('Ship Mineral Finder'!J$3=invTypeMaterials!$B$2:$B$42878)*('Ship Mineral Finder'!$B19=invTypeMaterials!$A$2:$A$42878),0),3))*'Help&amp;Setup'!$B$4)-((INDEX(invTypeMaterials!$A$2:$C$42878,MATCH(1,('Ship Mineral Finder'!J$3=invTypeMaterials!$B$2:$B$42878)*('Ship Mineral Finder'!$B19=invTypeMaterials!$A$2:$A$42878),0),3))*'Help&amp;Setup'!$B$5)-((INDEX(invTypeMaterials!$A$2:$C$42878,MATCH(1,('Ship Mineral Finder'!J$3=invTypeMaterials!$B$2:$B$42878)*('Ship Mineral Finder'!$B19=invTypeMaterials!$A$2:$A$42878),0),3))*'Help&amp;Setup'!$B$6),1),0)</f>
        <v>0</v>
      </c>
    </row>
    <row r="20">
      <c r="A20" t="str">
        <f>IFERROR(__xludf.DUMMYFUNCTION("""COMPUTED_VALUE"""),"Garmur")</f>
        <v>Garmur</v>
      </c>
      <c r="D20" s="214">
        <f t="array" ref="D20">IFERROR(CEILING((INDEX(invTypeMaterials!$A$2:$C$42878,MATCH(1,('Ship Mineral Finder'!D$3=invTypeMaterials!$B$2:$B$42878)*('Ship Mineral Finder'!$B20=invTypeMaterials!$A$2:$A$42878),0),3))-((INDEX(invTypeMaterials!$A$2:$C$42878,MATCH(1,('Ship Mineral Finder'!D$3=invTypeMaterials!$B$2:$B$42878)*('Ship Mineral Finder'!$B20=invTypeMaterials!$A$2:$A$42878),0),3))*'Help&amp;Setup'!$B$4)-((INDEX(invTypeMaterials!$A$2:$C$42878,MATCH(1,('Ship Mineral Finder'!D$3=invTypeMaterials!$B$2:$B$42878)*('Ship Mineral Finder'!$B20=invTypeMaterials!$A$2:$A$42878),0),3))*'Help&amp;Setup'!$B$5)-((INDEX(invTypeMaterials!$A$2:$C$42878,MATCH(1,('Ship Mineral Finder'!D$3=invTypeMaterials!$B$2:$B$42878)*('Ship Mineral Finder'!$B20=invTypeMaterials!$A$2:$A$42878),0),3))*'Help&amp;Setup'!$B$6),1),0)</f>
        <v>0</v>
      </c>
      <c r="E20" s="214">
        <f t="array" ref="E20">IFERROR(CEILING((INDEX(invTypeMaterials!$A$2:$C$42878,MATCH(1,('Ship Mineral Finder'!E$3=invTypeMaterials!$B$2:$B$42878)*('Ship Mineral Finder'!$B20=invTypeMaterials!$A$2:$A$42878),0),3))-((INDEX(invTypeMaterials!$A$2:$C$42878,MATCH(1,('Ship Mineral Finder'!E$3=invTypeMaterials!$B$2:$B$42878)*('Ship Mineral Finder'!$B20=invTypeMaterials!$A$2:$A$42878),0),3))*'Help&amp;Setup'!$B$4)-((INDEX(invTypeMaterials!$A$2:$C$42878,MATCH(1,('Ship Mineral Finder'!E$3=invTypeMaterials!$B$2:$B$42878)*('Ship Mineral Finder'!$B20=invTypeMaterials!$A$2:$A$42878),0),3))*'Help&amp;Setup'!$B$5)-((INDEX(invTypeMaterials!$A$2:$C$42878,MATCH(1,('Ship Mineral Finder'!E$3=invTypeMaterials!$B$2:$B$42878)*('Ship Mineral Finder'!$B20=invTypeMaterials!$A$2:$A$42878),0),3))*'Help&amp;Setup'!$B$6),1),0)</f>
        <v>0</v>
      </c>
      <c r="F20" s="214">
        <f t="array" ref="F20">IFERROR(CEILING((INDEX(invTypeMaterials!$A$2:$C$42878,MATCH(1,('Ship Mineral Finder'!F$3=invTypeMaterials!$B$2:$B$42878)*('Ship Mineral Finder'!$B20=invTypeMaterials!$A$2:$A$42878),0),3))-((INDEX(invTypeMaterials!$A$2:$C$42878,MATCH(1,('Ship Mineral Finder'!F$3=invTypeMaterials!$B$2:$B$42878)*('Ship Mineral Finder'!$B20=invTypeMaterials!$A$2:$A$42878),0),3))*'Help&amp;Setup'!$B$4)-((INDEX(invTypeMaterials!$A$2:$C$42878,MATCH(1,('Ship Mineral Finder'!F$3=invTypeMaterials!$B$2:$B$42878)*('Ship Mineral Finder'!$B20=invTypeMaterials!$A$2:$A$42878),0),3))*'Help&amp;Setup'!$B$5)-((INDEX(invTypeMaterials!$A$2:$C$42878,MATCH(1,('Ship Mineral Finder'!F$3=invTypeMaterials!$B$2:$B$42878)*('Ship Mineral Finder'!$B20=invTypeMaterials!$A$2:$A$42878),0),3))*'Help&amp;Setup'!$B$6),1),0)</f>
        <v>0</v>
      </c>
      <c r="G20" s="214">
        <f t="array" ref="G20">IFERROR(CEILING((INDEX(invTypeMaterials!$A$2:$C$42878,MATCH(1,('Ship Mineral Finder'!G$3=invTypeMaterials!$B$2:$B$42878)*('Ship Mineral Finder'!$B20=invTypeMaterials!$A$2:$A$42878),0),3))-((INDEX(invTypeMaterials!$A$2:$C$42878,MATCH(1,('Ship Mineral Finder'!G$3=invTypeMaterials!$B$2:$B$42878)*('Ship Mineral Finder'!$B20=invTypeMaterials!$A$2:$A$42878),0),3))*'Help&amp;Setup'!$B$4)-((INDEX(invTypeMaterials!$A$2:$C$42878,MATCH(1,('Ship Mineral Finder'!G$3=invTypeMaterials!$B$2:$B$42878)*('Ship Mineral Finder'!$B20=invTypeMaterials!$A$2:$A$42878),0),3))*'Help&amp;Setup'!$B$5)-((INDEX(invTypeMaterials!$A$2:$C$42878,MATCH(1,('Ship Mineral Finder'!G$3=invTypeMaterials!$B$2:$B$42878)*('Ship Mineral Finder'!$B20=invTypeMaterials!$A$2:$A$42878),0),3))*'Help&amp;Setup'!$B$6),1),0)</f>
        <v>0</v>
      </c>
      <c r="H20" s="214">
        <f t="array" ref="H20">IFERROR(CEILING((INDEX(invTypeMaterials!$A$2:$C$42878,MATCH(1,('Ship Mineral Finder'!H$3=invTypeMaterials!$B$2:$B$42878)*('Ship Mineral Finder'!$B20=invTypeMaterials!$A$2:$A$42878),0),3))-((INDEX(invTypeMaterials!$A$2:$C$42878,MATCH(1,('Ship Mineral Finder'!H$3=invTypeMaterials!$B$2:$B$42878)*('Ship Mineral Finder'!$B20=invTypeMaterials!$A$2:$A$42878),0),3))*'Help&amp;Setup'!$B$4)-((INDEX(invTypeMaterials!$A$2:$C$42878,MATCH(1,('Ship Mineral Finder'!H$3=invTypeMaterials!$B$2:$B$42878)*('Ship Mineral Finder'!$B20=invTypeMaterials!$A$2:$A$42878),0),3))*'Help&amp;Setup'!$B$5)-((INDEX(invTypeMaterials!$A$2:$C$42878,MATCH(1,('Ship Mineral Finder'!H$3=invTypeMaterials!$B$2:$B$42878)*('Ship Mineral Finder'!$B20=invTypeMaterials!$A$2:$A$42878),0),3))*'Help&amp;Setup'!$B$6),1),0)</f>
        <v>0</v>
      </c>
      <c r="I20" s="214">
        <f t="array" ref="I20">IFERROR(CEILING((INDEX(invTypeMaterials!$A$2:$C$42878,MATCH(1,('Ship Mineral Finder'!I$3=invTypeMaterials!$B$2:$B$42878)*('Ship Mineral Finder'!$B20=invTypeMaterials!$A$2:$A$42878),0),3))-((INDEX(invTypeMaterials!$A$2:$C$42878,MATCH(1,('Ship Mineral Finder'!I$3=invTypeMaterials!$B$2:$B$42878)*('Ship Mineral Finder'!$B20=invTypeMaterials!$A$2:$A$42878),0),3))*'Help&amp;Setup'!$B$4)-((INDEX(invTypeMaterials!$A$2:$C$42878,MATCH(1,('Ship Mineral Finder'!I$3=invTypeMaterials!$B$2:$B$42878)*('Ship Mineral Finder'!$B20=invTypeMaterials!$A$2:$A$42878),0),3))*'Help&amp;Setup'!$B$5)-((INDEX(invTypeMaterials!$A$2:$C$42878,MATCH(1,('Ship Mineral Finder'!I$3=invTypeMaterials!$B$2:$B$42878)*('Ship Mineral Finder'!$B20=invTypeMaterials!$A$2:$A$42878),0),3))*'Help&amp;Setup'!$B$6),1),0)</f>
        <v>0</v>
      </c>
      <c r="J20" s="214">
        <f t="array" ref="J20">IFERROR(CEILING((INDEX(invTypeMaterials!$A$2:$C$42878,MATCH(1,('Ship Mineral Finder'!J$3=invTypeMaterials!$B$2:$B$42878)*('Ship Mineral Finder'!$B20=invTypeMaterials!$A$2:$A$42878),0),3))-((INDEX(invTypeMaterials!$A$2:$C$42878,MATCH(1,('Ship Mineral Finder'!J$3=invTypeMaterials!$B$2:$B$42878)*('Ship Mineral Finder'!$B20=invTypeMaterials!$A$2:$A$42878),0),3))*'Help&amp;Setup'!$B$4)-((INDEX(invTypeMaterials!$A$2:$C$42878,MATCH(1,('Ship Mineral Finder'!J$3=invTypeMaterials!$B$2:$B$42878)*('Ship Mineral Finder'!$B20=invTypeMaterials!$A$2:$A$42878),0),3))*'Help&amp;Setup'!$B$5)-((INDEX(invTypeMaterials!$A$2:$C$42878,MATCH(1,('Ship Mineral Finder'!J$3=invTypeMaterials!$B$2:$B$42878)*('Ship Mineral Finder'!$B20=invTypeMaterials!$A$2:$A$42878),0),3))*'Help&amp;Setup'!$B$6),1),0)</f>
        <v>0</v>
      </c>
    </row>
    <row r="21">
      <c r="A21" t="str">
        <f>IFERROR(__xludf.DUMMYFUNCTION("""COMPUTED_VALUE"""),"Vexor")</f>
        <v>Vexor</v>
      </c>
      <c r="D21" s="214">
        <f t="array" ref="D21">IFERROR(CEILING((INDEX(invTypeMaterials!$A$2:$C$42878,MATCH(1,('Ship Mineral Finder'!D$3=invTypeMaterials!$B$2:$B$42878)*('Ship Mineral Finder'!$B21=invTypeMaterials!$A$2:$A$42878),0),3))-((INDEX(invTypeMaterials!$A$2:$C$42878,MATCH(1,('Ship Mineral Finder'!D$3=invTypeMaterials!$B$2:$B$42878)*('Ship Mineral Finder'!$B21=invTypeMaterials!$A$2:$A$42878),0),3))*'Help&amp;Setup'!$B$4)-((INDEX(invTypeMaterials!$A$2:$C$42878,MATCH(1,('Ship Mineral Finder'!D$3=invTypeMaterials!$B$2:$B$42878)*('Ship Mineral Finder'!$B21=invTypeMaterials!$A$2:$A$42878),0),3))*'Help&amp;Setup'!$B$5)-((INDEX(invTypeMaterials!$A$2:$C$42878,MATCH(1,('Ship Mineral Finder'!D$3=invTypeMaterials!$B$2:$B$42878)*('Ship Mineral Finder'!$B21=invTypeMaterials!$A$2:$A$42878),0),3))*'Help&amp;Setup'!$B$6),1),0)</f>
        <v>0</v>
      </c>
      <c r="E21" s="214">
        <f t="array" ref="E21">IFERROR(CEILING((INDEX(invTypeMaterials!$A$2:$C$42878,MATCH(1,('Ship Mineral Finder'!E$3=invTypeMaterials!$B$2:$B$42878)*('Ship Mineral Finder'!$B21=invTypeMaterials!$A$2:$A$42878),0),3))-((INDEX(invTypeMaterials!$A$2:$C$42878,MATCH(1,('Ship Mineral Finder'!E$3=invTypeMaterials!$B$2:$B$42878)*('Ship Mineral Finder'!$B21=invTypeMaterials!$A$2:$A$42878),0),3))*'Help&amp;Setup'!$B$4)-((INDEX(invTypeMaterials!$A$2:$C$42878,MATCH(1,('Ship Mineral Finder'!E$3=invTypeMaterials!$B$2:$B$42878)*('Ship Mineral Finder'!$B21=invTypeMaterials!$A$2:$A$42878),0),3))*'Help&amp;Setup'!$B$5)-((INDEX(invTypeMaterials!$A$2:$C$42878,MATCH(1,('Ship Mineral Finder'!E$3=invTypeMaterials!$B$2:$B$42878)*('Ship Mineral Finder'!$B21=invTypeMaterials!$A$2:$A$42878),0),3))*'Help&amp;Setup'!$B$6),1),0)</f>
        <v>0</v>
      </c>
      <c r="F21" s="214">
        <f t="array" ref="F21">IFERROR(CEILING((INDEX(invTypeMaterials!$A$2:$C$42878,MATCH(1,('Ship Mineral Finder'!F$3=invTypeMaterials!$B$2:$B$42878)*('Ship Mineral Finder'!$B21=invTypeMaterials!$A$2:$A$42878),0),3))-((INDEX(invTypeMaterials!$A$2:$C$42878,MATCH(1,('Ship Mineral Finder'!F$3=invTypeMaterials!$B$2:$B$42878)*('Ship Mineral Finder'!$B21=invTypeMaterials!$A$2:$A$42878),0),3))*'Help&amp;Setup'!$B$4)-((INDEX(invTypeMaterials!$A$2:$C$42878,MATCH(1,('Ship Mineral Finder'!F$3=invTypeMaterials!$B$2:$B$42878)*('Ship Mineral Finder'!$B21=invTypeMaterials!$A$2:$A$42878),0),3))*'Help&amp;Setup'!$B$5)-((INDEX(invTypeMaterials!$A$2:$C$42878,MATCH(1,('Ship Mineral Finder'!F$3=invTypeMaterials!$B$2:$B$42878)*('Ship Mineral Finder'!$B21=invTypeMaterials!$A$2:$A$42878),0),3))*'Help&amp;Setup'!$B$6),1),0)</f>
        <v>0</v>
      </c>
      <c r="G21" s="214">
        <f t="array" ref="G21">IFERROR(CEILING((INDEX(invTypeMaterials!$A$2:$C$42878,MATCH(1,('Ship Mineral Finder'!G$3=invTypeMaterials!$B$2:$B$42878)*('Ship Mineral Finder'!$B21=invTypeMaterials!$A$2:$A$42878),0),3))-((INDEX(invTypeMaterials!$A$2:$C$42878,MATCH(1,('Ship Mineral Finder'!G$3=invTypeMaterials!$B$2:$B$42878)*('Ship Mineral Finder'!$B21=invTypeMaterials!$A$2:$A$42878),0),3))*'Help&amp;Setup'!$B$4)-((INDEX(invTypeMaterials!$A$2:$C$42878,MATCH(1,('Ship Mineral Finder'!G$3=invTypeMaterials!$B$2:$B$42878)*('Ship Mineral Finder'!$B21=invTypeMaterials!$A$2:$A$42878),0),3))*'Help&amp;Setup'!$B$5)-((INDEX(invTypeMaterials!$A$2:$C$42878,MATCH(1,('Ship Mineral Finder'!G$3=invTypeMaterials!$B$2:$B$42878)*('Ship Mineral Finder'!$B21=invTypeMaterials!$A$2:$A$42878),0),3))*'Help&amp;Setup'!$B$6),1),0)</f>
        <v>0</v>
      </c>
      <c r="H21" s="214">
        <f t="array" ref="H21">IFERROR(CEILING((INDEX(invTypeMaterials!$A$2:$C$42878,MATCH(1,('Ship Mineral Finder'!H$3=invTypeMaterials!$B$2:$B$42878)*('Ship Mineral Finder'!$B21=invTypeMaterials!$A$2:$A$42878),0),3))-((INDEX(invTypeMaterials!$A$2:$C$42878,MATCH(1,('Ship Mineral Finder'!H$3=invTypeMaterials!$B$2:$B$42878)*('Ship Mineral Finder'!$B21=invTypeMaterials!$A$2:$A$42878),0),3))*'Help&amp;Setup'!$B$4)-((INDEX(invTypeMaterials!$A$2:$C$42878,MATCH(1,('Ship Mineral Finder'!H$3=invTypeMaterials!$B$2:$B$42878)*('Ship Mineral Finder'!$B21=invTypeMaterials!$A$2:$A$42878),0),3))*'Help&amp;Setup'!$B$5)-((INDEX(invTypeMaterials!$A$2:$C$42878,MATCH(1,('Ship Mineral Finder'!H$3=invTypeMaterials!$B$2:$B$42878)*('Ship Mineral Finder'!$B21=invTypeMaterials!$A$2:$A$42878),0),3))*'Help&amp;Setup'!$B$6),1),0)</f>
        <v>0</v>
      </c>
      <c r="I21" s="214">
        <f t="array" ref="I21">IFERROR(CEILING((INDEX(invTypeMaterials!$A$2:$C$42878,MATCH(1,('Ship Mineral Finder'!I$3=invTypeMaterials!$B$2:$B$42878)*('Ship Mineral Finder'!$B21=invTypeMaterials!$A$2:$A$42878),0),3))-((INDEX(invTypeMaterials!$A$2:$C$42878,MATCH(1,('Ship Mineral Finder'!I$3=invTypeMaterials!$B$2:$B$42878)*('Ship Mineral Finder'!$B21=invTypeMaterials!$A$2:$A$42878),0),3))*'Help&amp;Setup'!$B$4)-((INDEX(invTypeMaterials!$A$2:$C$42878,MATCH(1,('Ship Mineral Finder'!I$3=invTypeMaterials!$B$2:$B$42878)*('Ship Mineral Finder'!$B21=invTypeMaterials!$A$2:$A$42878),0),3))*'Help&amp;Setup'!$B$5)-((INDEX(invTypeMaterials!$A$2:$C$42878,MATCH(1,('Ship Mineral Finder'!I$3=invTypeMaterials!$B$2:$B$42878)*('Ship Mineral Finder'!$B21=invTypeMaterials!$A$2:$A$42878),0),3))*'Help&amp;Setup'!$B$6),1),0)</f>
        <v>0</v>
      </c>
      <c r="J21" s="214">
        <f t="array" ref="J21">IFERROR(CEILING((INDEX(invTypeMaterials!$A$2:$C$42878,MATCH(1,('Ship Mineral Finder'!J$3=invTypeMaterials!$B$2:$B$42878)*('Ship Mineral Finder'!$B21=invTypeMaterials!$A$2:$A$42878),0),3))-((INDEX(invTypeMaterials!$A$2:$C$42878,MATCH(1,('Ship Mineral Finder'!J$3=invTypeMaterials!$B$2:$B$42878)*('Ship Mineral Finder'!$B21=invTypeMaterials!$A$2:$A$42878),0),3))*'Help&amp;Setup'!$B$4)-((INDEX(invTypeMaterials!$A$2:$C$42878,MATCH(1,('Ship Mineral Finder'!J$3=invTypeMaterials!$B$2:$B$42878)*('Ship Mineral Finder'!$B21=invTypeMaterials!$A$2:$A$42878),0),3))*'Help&amp;Setup'!$B$5)-((INDEX(invTypeMaterials!$A$2:$C$42878,MATCH(1,('Ship Mineral Finder'!J$3=invTypeMaterials!$B$2:$B$42878)*('Ship Mineral Finder'!$B21=invTypeMaterials!$A$2:$A$42878),0),3))*'Help&amp;Setup'!$B$6),1),0)</f>
        <v>0</v>
      </c>
    </row>
    <row r="22">
      <c r="A22" t="str">
        <f>IFERROR(__xludf.DUMMYFUNCTION("""COMPUTED_VALUE"""),"Orthrus")</f>
        <v>Orthrus</v>
      </c>
      <c r="D22" s="214">
        <f t="array" ref="D22">IFERROR(CEILING((INDEX(invTypeMaterials!$A$2:$C$42878,MATCH(1,('Ship Mineral Finder'!D$3=invTypeMaterials!$B$2:$B$42878)*('Ship Mineral Finder'!$B22=invTypeMaterials!$A$2:$A$42878),0),3))-((INDEX(invTypeMaterials!$A$2:$C$42878,MATCH(1,('Ship Mineral Finder'!D$3=invTypeMaterials!$B$2:$B$42878)*('Ship Mineral Finder'!$B22=invTypeMaterials!$A$2:$A$42878),0),3))*'Help&amp;Setup'!$B$4)-((INDEX(invTypeMaterials!$A$2:$C$42878,MATCH(1,('Ship Mineral Finder'!D$3=invTypeMaterials!$B$2:$B$42878)*('Ship Mineral Finder'!$B22=invTypeMaterials!$A$2:$A$42878),0),3))*'Help&amp;Setup'!$B$5)-((INDEX(invTypeMaterials!$A$2:$C$42878,MATCH(1,('Ship Mineral Finder'!D$3=invTypeMaterials!$B$2:$B$42878)*('Ship Mineral Finder'!$B22=invTypeMaterials!$A$2:$A$42878),0),3))*'Help&amp;Setup'!$B$6),1),0)</f>
        <v>0</v>
      </c>
      <c r="E22" s="214">
        <f t="array" ref="E22">IFERROR(CEILING((INDEX(invTypeMaterials!$A$2:$C$42878,MATCH(1,('Ship Mineral Finder'!E$3=invTypeMaterials!$B$2:$B$42878)*('Ship Mineral Finder'!$B22=invTypeMaterials!$A$2:$A$42878),0),3))-((INDEX(invTypeMaterials!$A$2:$C$42878,MATCH(1,('Ship Mineral Finder'!E$3=invTypeMaterials!$B$2:$B$42878)*('Ship Mineral Finder'!$B22=invTypeMaterials!$A$2:$A$42878),0),3))*'Help&amp;Setup'!$B$4)-((INDEX(invTypeMaterials!$A$2:$C$42878,MATCH(1,('Ship Mineral Finder'!E$3=invTypeMaterials!$B$2:$B$42878)*('Ship Mineral Finder'!$B22=invTypeMaterials!$A$2:$A$42878),0),3))*'Help&amp;Setup'!$B$5)-((INDEX(invTypeMaterials!$A$2:$C$42878,MATCH(1,('Ship Mineral Finder'!E$3=invTypeMaterials!$B$2:$B$42878)*('Ship Mineral Finder'!$B22=invTypeMaterials!$A$2:$A$42878),0),3))*'Help&amp;Setup'!$B$6),1),0)</f>
        <v>0</v>
      </c>
      <c r="F22" s="214">
        <f t="array" ref="F22">IFERROR(CEILING((INDEX(invTypeMaterials!$A$2:$C$42878,MATCH(1,('Ship Mineral Finder'!F$3=invTypeMaterials!$B$2:$B$42878)*('Ship Mineral Finder'!$B22=invTypeMaterials!$A$2:$A$42878),0),3))-((INDEX(invTypeMaterials!$A$2:$C$42878,MATCH(1,('Ship Mineral Finder'!F$3=invTypeMaterials!$B$2:$B$42878)*('Ship Mineral Finder'!$B22=invTypeMaterials!$A$2:$A$42878),0),3))*'Help&amp;Setup'!$B$4)-((INDEX(invTypeMaterials!$A$2:$C$42878,MATCH(1,('Ship Mineral Finder'!F$3=invTypeMaterials!$B$2:$B$42878)*('Ship Mineral Finder'!$B22=invTypeMaterials!$A$2:$A$42878),0),3))*'Help&amp;Setup'!$B$5)-((INDEX(invTypeMaterials!$A$2:$C$42878,MATCH(1,('Ship Mineral Finder'!F$3=invTypeMaterials!$B$2:$B$42878)*('Ship Mineral Finder'!$B22=invTypeMaterials!$A$2:$A$42878),0),3))*'Help&amp;Setup'!$B$6),1),0)</f>
        <v>0</v>
      </c>
      <c r="G22" s="214">
        <f t="array" ref="G22">IFERROR(CEILING((INDEX(invTypeMaterials!$A$2:$C$42878,MATCH(1,('Ship Mineral Finder'!G$3=invTypeMaterials!$B$2:$B$42878)*('Ship Mineral Finder'!$B22=invTypeMaterials!$A$2:$A$42878),0),3))-((INDEX(invTypeMaterials!$A$2:$C$42878,MATCH(1,('Ship Mineral Finder'!G$3=invTypeMaterials!$B$2:$B$42878)*('Ship Mineral Finder'!$B22=invTypeMaterials!$A$2:$A$42878),0),3))*'Help&amp;Setup'!$B$4)-((INDEX(invTypeMaterials!$A$2:$C$42878,MATCH(1,('Ship Mineral Finder'!G$3=invTypeMaterials!$B$2:$B$42878)*('Ship Mineral Finder'!$B22=invTypeMaterials!$A$2:$A$42878),0),3))*'Help&amp;Setup'!$B$5)-((INDEX(invTypeMaterials!$A$2:$C$42878,MATCH(1,('Ship Mineral Finder'!G$3=invTypeMaterials!$B$2:$B$42878)*('Ship Mineral Finder'!$B22=invTypeMaterials!$A$2:$A$42878),0),3))*'Help&amp;Setup'!$B$6),1),0)</f>
        <v>0</v>
      </c>
      <c r="H22" s="214">
        <f t="array" ref="H22">IFERROR(CEILING((INDEX(invTypeMaterials!$A$2:$C$42878,MATCH(1,('Ship Mineral Finder'!H$3=invTypeMaterials!$B$2:$B$42878)*('Ship Mineral Finder'!$B22=invTypeMaterials!$A$2:$A$42878),0),3))-((INDEX(invTypeMaterials!$A$2:$C$42878,MATCH(1,('Ship Mineral Finder'!H$3=invTypeMaterials!$B$2:$B$42878)*('Ship Mineral Finder'!$B22=invTypeMaterials!$A$2:$A$42878),0),3))*'Help&amp;Setup'!$B$4)-((INDEX(invTypeMaterials!$A$2:$C$42878,MATCH(1,('Ship Mineral Finder'!H$3=invTypeMaterials!$B$2:$B$42878)*('Ship Mineral Finder'!$B22=invTypeMaterials!$A$2:$A$42878),0),3))*'Help&amp;Setup'!$B$5)-((INDEX(invTypeMaterials!$A$2:$C$42878,MATCH(1,('Ship Mineral Finder'!H$3=invTypeMaterials!$B$2:$B$42878)*('Ship Mineral Finder'!$B22=invTypeMaterials!$A$2:$A$42878),0),3))*'Help&amp;Setup'!$B$6),1),0)</f>
        <v>0</v>
      </c>
      <c r="I22" s="214">
        <f t="array" ref="I22">IFERROR(CEILING((INDEX(invTypeMaterials!$A$2:$C$42878,MATCH(1,('Ship Mineral Finder'!I$3=invTypeMaterials!$B$2:$B$42878)*('Ship Mineral Finder'!$B22=invTypeMaterials!$A$2:$A$42878),0),3))-((INDEX(invTypeMaterials!$A$2:$C$42878,MATCH(1,('Ship Mineral Finder'!I$3=invTypeMaterials!$B$2:$B$42878)*('Ship Mineral Finder'!$B22=invTypeMaterials!$A$2:$A$42878),0),3))*'Help&amp;Setup'!$B$4)-((INDEX(invTypeMaterials!$A$2:$C$42878,MATCH(1,('Ship Mineral Finder'!I$3=invTypeMaterials!$B$2:$B$42878)*('Ship Mineral Finder'!$B22=invTypeMaterials!$A$2:$A$42878),0),3))*'Help&amp;Setup'!$B$5)-((INDEX(invTypeMaterials!$A$2:$C$42878,MATCH(1,('Ship Mineral Finder'!I$3=invTypeMaterials!$B$2:$B$42878)*('Ship Mineral Finder'!$B22=invTypeMaterials!$A$2:$A$42878),0),3))*'Help&amp;Setup'!$B$6),1),0)</f>
        <v>0</v>
      </c>
      <c r="J22" s="214">
        <f t="array" ref="J22">IFERROR(CEILING((INDEX(invTypeMaterials!$A$2:$C$42878,MATCH(1,('Ship Mineral Finder'!J$3=invTypeMaterials!$B$2:$B$42878)*('Ship Mineral Finder'!$B22=invTypeMaterials!$A$2:$A$42878),0),3))-((INDEX(invTypeMaterials!$A$2:$C$42878,MATCH(1,('Ship Mineral Finder'!J$3=invTypeMaterials!$B$2:$B$42878)*('Ship Mineral Finder'!$B22=invTypeMaterials!$A$2:$A$42878),0),3))*'Help&amp;Setup'!$B$4)-((INDEX(invTypeMaterials!$A$2:$C$42878,MATCH(1,('Ship Mineral Finder'!J$3=invTypeMaterials!$B$2:$B$42878)*('Ship Mineral Finder'!$B22=invTypeMaterials!$A$2:$A$42878),0),3))*'Help&amp;Setup'!$B$5)-((INDEX(invTypeMaterials!$A$2:$C$42878,MATCH(1,('Ship Mineral Finder'!J$3=invTypeMaterials!$B$2:$B$42878)*('Ship Mineral Finder'!$B22=invTypeMaterials!$A$2:$A$42878),0),3))*'Help&amp;Setup'!$B$6),1),0)</f>
        <v>0</v>
      </c>
    </row>
    <row r="23">
      <c r="A23" t="str">
        <f>IFERROR(__xludf.DUMMYFUNCTION("""COMPUTED_VALUE"""),"Procurer")</f>
        <v>Procurer</v>
      </c>
      <c r="D23" s="214">
        <f t="array" ref="D23">IFERROR(CEILING((INDEX(invTypeMaterials!$A$2:$C$42878,MATCH(1,('Ship Mineral Finder'!D$3=invTypeMaterials!$B$2:$B$42878)*('Ship Mineral Finder'!$B23=invTypeMaterials!$A$2:$A$42878),0),3))-((INDEX(invTypeMaterials!$A$2:$C$42878,MATCH(1,('Ship Mineral Finder'!D$3=invTypeMaterials!$B$2:$B$42878)*('Ship Mineral Finder'!$B23=invTypeMaterials!$A$2:$A$42878),0),3))*'Help&amp;Setup'!$B$4)-((INDEX(invTypeMaterials!$A$2:$C$42878,MATCH(1,('Ship Mineral Finder'!D$3=invTypeMaterials!$B$2:$B$42878)*('Ship Mineral Finder'!$B23=invTypeMaterials!$A$2:$A$42878),0),3))*'Help&amp;Setup'!$B$5)-((INDEX(invTypeMaterials!$A$2:$C$42878,MATCH(1,('Ship Mineral Finder'!D$3=invTypeMaterials!$B$2:$B$42878)*('Ship Mineral Finder'!$B23=invTypeMaterials!$A$2:$A$42878),0),3))*'Help&amp;Setup'!$B$6),1),0)</f>
        <v>0</v>
      </c>
      <c r="E23" s="214">
        <f t="array" ref="E23">IFERROR(CEILING((INDEX(invTypeMaterials!$A$2:$C$42878,MATCH(1,('Ship Mineral Finder'!E$3=invTypeMaterials!$B$2:$B$42878)*('Ship Mineral Finder'!$B23=invTypeMaterials!$A$2:$A$42878),0),3))-((INDEX(invTypeMaterials!$A$2:$C$42878,MATCH(1,('Ship Mineral Finder'!E$3=invTypeMaterials!$B$2:$B$42878)*('Ship Mineral Finder'!$B23=invTypeMaterials!$A$2:$A$42878),0),3))*'Help&amp;Setup'!$B$4)-((INDEX(invTypeMaterials!$A$2:$C$42878,MATCH(1,('Ship Mineral Finder'!E$3=invTypeMaterials!$B$2:$B$42878)*('Ship Mineral Finder'!$B23=invTypeMaterials!$A$2:$A$42878),0),3))*'Help&amp;Setup'!$B$5)-((INDEX(invTypeMaterials!$A$2:$C$42878,MATCH(1,('Ship Mineral Finder'!E$3=invTypeMaterials!$B$2:$B$42878)*('Ship Mineral Finder'!$B23=invTypeMaterials!$A$2:$A$42878),0),3))*'Help&amp;Setup'!$B$6),1),0)</f>
        <v>0</v>
      </c>
      <c r="F23" s="214">
        <f t="array" ref="F23">IFERROR(CEILING((INDEX(invTypeMaterials!$A$2:$C$42878,MATCH(1,('Ship Mineral Finder'!F$3=invTypeMaterials!$B$2:$B$42878)*('Ship Mineral Finder'!$B23=invTypeMaterials!$A$2:$A$42878),0),3))-((INDEX(invTypeMaterials!$A$2:$C$42878,MATCH(1,('Ship Mineral Finder'!F$3=invTypeMaterials!$B$2:$B$42878)*('Ship Mineral Finder'!$B23=invTypeMaterials!$A$2:$A$42878),0),3))*'Help&amp;Setup'!$B$4)-((INDEX(invTypeMaterials!$A$2:$C$42878,MATCH(1,('Ship Mineral Finder'!F$3=invTypeMaterials!$B$2:$B$42878)*('Ship Mineral Finder'!$B23=invTypeMaterials!$A$2:$A$42878),0),3))*'Help&amp;Setup'!$B$5)-((INDEX(invTypeMaterials!$A$2:$C$42878,MATCH(1,('Ship Mineral Finder'!F$3=invTypeMaterials!$B$2:$B$42878)*('Ship Mineral Finder'!$B23=invTypeMaterials!$A$2:$A$42878),0),3))*'Help&amp;Setup'!$B$6),1),0)</f>
        <v>0</v>
      </c>
      <c r="G23" s="214">
        <f t="array" ref="G23">IFERROR(CEILING((INDEX(invTypeMaterials!$A$2:$C$42878,MATCH(1,('Ship Mineral Finder'!G$3=invTypeMaterials!$B$2:$B$42878)*('Ship Mineral Finder'!$B23=invTypeMaterials!$A$2:$A$42878),0),3))-((INDEX(invTypeMaterials!$A$2:$C$42878,MATCH(1,('Ship Mineral Finder'!G$3=invTypeMaterials!$B$2:$B$42878)*('Ship Mineral Finder'!$B23=invTypeMaterials!$A$2:$A$42878),0),3))*'Help&amp;Setup'!$B$4)-((INDEX(invTypeMaterials!$A$2:$C$42878,MATCH(1,('Ship Mineral Finder'!G$3=invTypeMaterials!$B$2:$B$42878)*('Ship Mineral Finder'!$B23=invTypeMaterials!$A$2:$A$42878),0),3))*'Help&amp;Setup'!$B$5)-((INDEX(invTypeMaterials!$A$2:$C$42878,MATCH(1,('Ship Mineral Finder'!G$3=invTypeMaterials!$B$2:$B$42878)*('Ship Mineral Finder'!$B23=invTypeMaterials!$A$2:$A$42878),0),3))*'Help&amp;Setup'!$B$6),1),0)</f>
        <v>0</v>
      </c>
      <c r="H23" s="214">
        <f t="array" ref="H23">IFERROR(CEILING((INDEX(invTypeMaterials!$A$2:$C$42878,MATCH(1,('Ship Mineral Finder'!H$3=invTypeMaterials!$B$2:$B$42878)*('Ship Mineral Finder'!$B23=invTypeMaterials!$A$2:$A$42878),0),3))-((INDEX(invTypeMaterials!$A$2:$C$42878,MATCH(1,('Ship Mineral Finder'!H$3=invTypeMaterials!$B$2:$B$42878)*('Ship Mineral Finder'!$B23=invTypeMaterials!$A$2:$A$42878),0),3))*'Help&amp;Setup'!$B$4)-((INDEX(invTypeMaterials!$A$2:$C$42878,MATCH(1,('Ship Mineral Finder'!H$3=invTypeMaterials!$B$2:$B$42878)*('Ship Mineral Finder'!$B23=invTypeMaterials!$A$2:$A$42878),0),3))*'Help&amp;Setup'!$B$5)-((INDEX(invTypeMaterials!$A$2:$C$42878,MATCH(1,('Ship Mineral Finder'!H$3=invTypeMaterials!$B$2:$B$42878)*('Ship Mineral Finder'!$B23=invTypeMaterials!$A$2:$A$42878),0),3))*'Help&amp;Setup'!$B$6),1),0)</f>
        <v>0</v>
      </c>
      <c r="I23" s="214">
        <f t="array" ref="I23">IFERROR(CEILING((INDEX(invTypeMaterials!$A$2:$C$42878,MATCH(1,('Ship Mineral Finder'!I$3=invTypeMaterials!$B$2:$B$42878)*('Ship Mineral Finder'!$B23=invTypeMaterials!$A$2:$A$42878),0),3))-((INDEX(invTypeMaterials!$A$2:$C$42878,MATCH(1,('Ship Mineral Finder'!I$3=invTypeMaterials!$B$2:$B$42878)*('Ship Mineral Finder'!$B23=invTypeMaterials!$A$2:$A$42878),0),3))*'Help&amp;Setup'!$B$4)-((INDEX(invTypeMaterials!$A$2:$C$42878,MATCH(1,('Ship Mineral Finder'!I$3=invTypeMaterials!$B$2:$B$42878)*('Ship Mineral Finder'!$B23=invTypeMaterials!$A$2:$A$42878),0),3))*'Help&amp;Setup'!$B$5)-((INDEX(invTypeMaterials!$A$2:$C$42878,MATCH(1,('Ship Mineral Finder'!I$3=invTypeMaterials!$B$2:$B$42878)*('Ship Mineral Finder'!$B23=invTypeMaterials!$A$2:$A$42878),0),3))*'Help&amp;Setup'!$B$6),1),0)</f>
        <v>0</v>
      </c>
      <c r="J23" s="214">
        <f t="array" ref="J23">IFERROR(CEILING((INDEX(invTypeMaterials!$A$2:$C$42878,MATCH(1,('Ship Mineral Finder'!J$3=invTypeMaterials!$B$2:$B$42878)*('Ship Mineral Finder'!$B23=invTypeMaterials!$A$2:$A$42878),0),3))-((INDEX(invTypeMaterials!$A$2:$C$42878,MATCH(1,('Ship Mineral Finder'!J$3=invTypeMaterials!$B$2:$B$42878)*('Ship Mineral Finder'!$B23=invTypeMaterials!$A$2:$A$42878),0),3))*'Help&amp;Setup'!$B$4)-((INDEX(invTypeMaterials!$A$2:$C$42878,MATCH(1,('Ship Mineral Finder'!J$3=invTypeMaterials!$B$2:$B$42878)*('Ship Mineral Finder'!$B23=invTypeMaterials!$A$2:$A$42878),0),3))*'Help&amp;Setup'!$B$5)-((INDEX(invTypeMaterials!$A$2:$C$42878,MATCH(1,('Ship Mineral Finder'!J$3=invTypeMaterials!$B$2:$B$42878)*('Ship Mineral Finder'!$B23=invTypeMaterials!$A$2:$A$42878),0),3))*'Help&amp;Setup'!$B$6),1),0)</f>
        <v>0</v>
      </c>
    </row>
    <row r="24">
      <c r="A24" t="str">
        <f>IFERROR(__xludf.DUMMYFUNCTION("""COMPUTED_VALUE"""),"Caracal")</f>
        <v>Caracal</v>
      </c>
      <c r="D24" s="214">
        <f t="array" ref="D24">IFERROR(CEILING((INDEX(invTypeMaterials!$A$2:$C$42878,MATCH(1,('Ship Mineral Finder'!D$3=invTypeMaterials!$B$2:$B$42878)*('Ship Mineral Finder'!$B24=invTypeMaterials!$A$2:$A$42878),0),3))-((INDEX(invTypeMaterials!$A$2:$C$42878,MATCH(1,('Ship Mineral Finder'!D$3=invTypeMaterials!$B$2:$B$42878)*('Ship Mineral Finder'!$B24=invTypeMaterials!$A$2:$A$42878),0),3))*'Help&amp;Setup'!$B$4)-((INDEX(invTypeMaterials!$A$2:$C$42878,MATCH(1,('Ship Mineral Finder'!D$3=invTypeMaterials!$B$2:$B$42878)*('Ship Mineral Finder'!$B24=invTypeMaterials!$A$2:$A$42878),0),3))*'Help&amp;Setup'!$B$5)-((INDEX(invTypeMaterials!$A$2:$C$42878,MATCH(1,('Ship Mineral Finder'!D$3=invTypeMaterials!$B$2:$B$42878)*('Ship Mineral Finder'!$B24=invTypeMaterials!$A$2:$A$42878),0),3))*'Help&amp;Setup'!$B$6),1),0)</f>
        <v>0</v>
      </c>
      <c r="E24" s="214">
        <f t="array" ref="E24">IFERROR(CEILING((INDEX(invTypeMaterials!$A$2:$C$42878,MATCH(1,('Ship Mineral Finder'!E$3=invTypeMaterials!$B$2:$B$42878)*('Ship Mineral Finder'!$B24=invTypeMaterials!$A$2:$A$42878),0),3))-((INDEX(invTypeMaterials!$A$2:$C$42878,MATCH(1,('Ship Mineral Finder'!E$3=invTypeMaterials!$B$2:$B$42878)*('Ship Mineral Finder'!$B24=invTypeMaterials!$A$2:$A$42878),0),3))*'Help&amp;Setup'!$B$4)-((INDEX(invTypeMaterials!$A$2:$C$42878,MATCH(1,('Ship Mineral Finder'!E$3=invTypeMaterials!$B$2:$B$42878)*('Ship Mineral Finder'!$B24=invTypeMaterials!$A$2:$A$42878),0),3))*'Help&amp;Setup'!$B$5)-((INDEX(invTypeMaterials!$A$2:$C$42878,MATCH(1,('Ship Mineral Finder'!E$3=invTypeMaterials!$B$2:$B$42878)*('Ship Mineral Finder'!$B24=invTypeMaterials!$A$2:$A$42878),0),3))*'Help&amp;Setup'!$B$6),1),0)</f>
        <v>0</v>
      </c>
      <c r="F24" s="214">
        <f t="array" ref="F24">IFERROR(CEILING((INDEX(invTypeMaterials!$A$2:$C$42878,MATCH(1,('Ship Mineral Finder'!F$3=invTypeMaterials!$B$2:$B$42878)*('Ship Mineral Finder'!$B24=invTypeMaterials!$A$2:$A$42878),0),3))-((INDEX(invTypeMaterials!$A$2:$C$42878,MATCH(1,('Ship Mineral Finder'!F$3=invTypeMaterials!$B$2:$B$42878)*('Ship Mineral Finder'!$B24=invTypeMaterials!$A$2:$A$42878),0),3))*'Help&amp;Setup'!$B$4)-((INDEX(invTypeMaterials!$A$2:$C$42878,MATCH(1,('Ship Mineral Finder'!F$3=invTypeMaterials!$B$2:$B$42878)*('Ship Mineral Finder'!$B24=invTypeMaterials!$A$2:$A$42878),0),3))*'Help&amp;Setup'!$B$5)-((INDEX(invTypeMaterials!$A$2:$C$42878,MATCH(1,('Ship Mineral Finder'!F$3=invTypeMaterials!$B$2:$B$42878)*('Ship Mineral Finder'!$B24=invTypeMaterials!$A$2:$A$42878),0),3))*'Help&amp;Setup'!$B$6),1),0)</f>
        <v>0</v>
      </c>
      <c r="G24" s="214">
        <f t="array" ref="G24">IFERROR(CEILING((INDEX(invTypeMaterials!$A$2:$C$42878,MATCH(1,('Ship Mineral Finder'!G$3=invTypeMaterials!$B$2:$B$42878)*('Ship Mineral Finder'!$B24=invTypeMaterials!$A$2:$A$42878),0),3))-((INDEX(invTypeMaterials!$A$2:$C$42878,MATCH(1,('Ship Mineral Finder'!G$3=invTypeMaterials!$B$2:$B$42878)*('Ship Mineral Finder'!$B24=invTypeMaterials!$A$2:$A$42878),0),3))*'Help&amp;Setup'!$B$4)-((INDEX(invTypeMaterials!$A$2:$C$42878,MATCH(1,('Ship Mineral Finder'!G$3=invTypeMaterials!$B$2:$B$42878)*('Ship Mineral Finder'!$B24=invTypeMaterials!$A$2:$A$42878),0),3))*'Help&amp;Setup'!$B$5)-((INDEX(invTypeMaterials!$A$2:$C$42878,MATCH(1,('Ship Mineral Finder'!G$3=invTypeMaterials!$B$2:$B$42878)*('Ship Mineral Finder'!$B24=invTypeMaterials!$A$2:$A$42878),0),3))*'Help&amp;Setup'!$B$6),1),0)</f>
        <v>0</v>
      </c>
      <c r="H24" s="214">
        <f t="array" ref="H24">IFERROR(CEILING((INDEX(invTypeMaterials!$A$2:$C$42878,MATCH(1,('Ship Mineral Finder'!H$3=invTypeMaterials!$B$2:$B$42878)*('Ship Mineral Finder'!$B24=invTypeMaterials!$A$2:$A$42878),0),3))-((INDEX(invTypeMaterials!$A$2:$C$42878,MATCH(1,('Ship Mineral Finder'!H$3=invTypeMaterials!$B$2:$B$42878)*('Ship Mineral Finder'!$B24=invTypeMaterials!$A$2:$A$42878),0),3))*'Help&amp;Setup'!$B$4)-((INDEX(invTypeMaterials!$A$2:$C$42878,MATCH(1,('Ship Mineral Finder'!H$3=invTypeMaterials!$B$2:$B$42878)*('Ship Mineral Finder'!$B24=invTypeMaterials!$A$2:$A$42878),0),3))*'Help&amp;Setup'!$B$5)-((INDEX(invTypeMaterials!$A$2:$C$42878,MATCH(1,('Ship Mineral Finder'!H$3=invTypeMaterials!$B$2:$B$42878)*('Ship Mineral Finder'!$B24=invTypeMaterials!$A$2:$A$42878),0),3))*'Help&amp;Setup'!$B$6),1),0)</f>
        <v>0</v>
      </c>
      <c r="I24" s="214">
        <f t="array" ref="I24">IFERROR(CEILING((INDEX(invTypeMaterials!$A$2:$C$42878,MATCH(1,('Ship Mineral Finder'!I$3=invTypeMaterials!$B$2:$B$42878)*('Ship Mineral Finder'!$B24=invTypeMaterials!$A$2:$A$42878),0),3))-((INDEX(invTypeMaterials!$A$2:$C$42878,MATCH(1,('Ship Mineral Finder'!I$3=invTypeMaterials!$B$2:$B$42878)*('Ship Mineral Finder'!$B24=invTypeMaterials!$A$2:$A$42878),0),3))*'Help&amp;Setup'!$B$4)-((INDEX(invTypeMaterials!$A$2:$C$42878,MATCH(1,('Ship Mineral Finder'!I$3=invTypeMaterials!$B$2:$B$42878)*('Ship Mineral Finder'!$B24=invTypeMaterials!$A$2:$A$42878),0),3))*'Help&amp;Setup'!$B$5)-((INDEX(invTypeMaterials!$A$2:$C$42878,MATCH(1,('Ship Mineral Finder'!I$3=invTypeMaterials!$B$2:$B$42878)*('Ship Mineral Finder'!$B24=invTypeMaterials!$A$2:$A$42878),0),3))*'Help&amp;Setup'!$B$6),1),0)</f>
        <v>0</v>
      </c>
      <c r="J24" s="214">
        <f t="array" ref="J24">IFERROR(CEILING((INDEX(invTypeMaterials!$A$2:$C$42878,MATCH(1,('Ship Mineral Finder'!J$3=invTypeMaterials!$B$2:$B$42878)*('Ship Mineral Finder'!$B24=invTypeMaterials!$A$2:$A$42878),0),3))-((INDEX(invTypeMaterials!$A$2:$C$42878,MATCH(1,('Ship Mineral Finder'!J$3=invTypeMaterials!$B$2:$B$42878)*('Ship Mineral Finder'!$B24=invTypeMaterials!$A$2:$A$42878),0),3))*'Help&amp;Setup'!$B$4)-((INDEX(invTypeMaterials!$A$2:$C$42878,MATCH(1,('Ship Mineral Finder'!J$3=invTypeMaterials!$B$2:$B$42878)*('Ship Mineral Finder'!$B24=invTypeMaterials!$A$2:$A$42878),0),3))*'Help&amp;Setup'!$B$5)-((INDEX(invTypeMaterials!$A$2:$C$42878,MATCH(1,('Ship Mineral Finder'!J$3=invTypeMaterials!$B$2:$B$42878)*('Ship Mineral Finder'!$B24=invTypeMaterials!$A$2:$A$42878),0),3))*'Help&amp;Setup'!$B$6),1),0)</f>
        <v>0</v>
      </c>
    </row>
    <row r="25">
      <c r="A25" t="str">
        <f>IFERROR(__xludf.DUMMYFUNCTION("""COMPUTED_VALUE"""),"Hurricane")</f>
        <v>Hurricane</v>
      </c>
      <c r="D25" s="214">
        <f t="array" ref="D25">IFERROR(CEILING((INDEX(invTypeMaterials!$A$2:$C$42878,MATCH(1,('Ship Mineral Finder'!D$3=invTypeMaterials!$B$2:$B$42878)*('Ship Mineral Finder'!$B25=invTypeMaterials!$A$2:$A$42878),0),3))-((INDEX(invTypeMaterials!$A$2:$C$42878,MATCH(1,('Ship Mineral Finder'!D$3=invTypeMaterials!$B$2:$B$42878)*('Ship Mineral Finder'!$B25=invTypeMaterials!$A$2:$A$42878),0),3))*'Help&amp;Setup'!$B$4)-((INDEX(invTypeMaterials!$A$2:$C$42878,MATCH(1,('Ship Mineral Finder'!D$3=invTypeMaterials!$B$2:$B$42878)*('Ship Mineral Finder'!$B25=invTypeMaterials!$A$2:$A$42878),0),3))*'Help&amp;Setup'!$B$5)-((INDEX(invTypeMaterials!$A$2:$C$42878,MATCH(1,('Ship Mineral Finder'!D$3=invTypeMaterials!$B$2:$B$42878)*('Ship Mineral Finder'!$B25=invTypeMaterials!$A$2:$A$42878),0),3))*'Help&amp;Setup'!$B$6),1),0)</f>
        <v>0</v>
      </c>
      <c r="E25" s="214">
        <f t="array" ref="E25">IFERROR(CEILING((INDEX(invTypeMaterials!$A$2:$C$42878,MATCH(1,('Ship Mineral Finder'!E$3=invTypeMaterials!$B$2:$B$42878)*('Ship Mineral Finder'!$B25=invTypeMaterials!$A$2:$A$42878),0),3))-((INDEX(invTypeMaterials!$A$2:$C$42878,MATCH(1,('Ship Mineral Finder'!E$3=invTypeMaterials!$B$2:$B$42878)*('Ship Mineral Finder'!$B25=invTypeMaterials!$A$2:$A$42878),0),3))*'Help&amp;Setup'!$B$4)-((INDEX(invTypeMaterials!$A$2:$C$42878,MATCH(1,('Ship Mineral Finder'!E$3=invTypeMaterials!$B$2:$B$42878)*('Ship Mineral Finder'!$B25=invTypeMaterials!$A$2:$A$42878),0),3))*'Help&amp;Setup'!$B$5)-((INDEX(invTypeMaterials!$A$2:$C$42878,MATCH(1,('Ship Mineral Finder'!E$3=invTypeMaterials!$B$2:$B$42878)*('Ship Mineral Finder'!$B25=invTypeMaterials!$A$2:$A$42878),0),3))*'Help&amp;Setup'!$B$6),1),0)</f>
        <v>0</v>
      </c>
      <c r="F25" s="214">
        <f t="array" ref="F25">IFERROR(CEILING((INDEX(invTypeMaterials!$A$2:$C$42878,MATCH(1,('Ship Mineral Finder'!F$3=invTypeMaterials!$B$2:$B$42878)*('Ship Mineral Finder'!$B25=invTypeMaterials!$A$2:$A$42878),0),3))-((INDEX(invTypeMaterials!$A$2:$C$42878,MATCH(1,('Ship Mineral Finder'!F$3=invTypeMaterials!$B$2:$B$42878)*('Ship Mineral Finder'!$B25=invTypeMaterials!$A$2:$A$42878),0),3))*'Help&amp;Setup'!$B$4)-((INDEX(invTypeMaterials!$A$2:$C$42878,MATCH(1,('Ship Mineral Finder'!F$3=invTypeMaterials!$B$2:$B$42878)*('Ship Mineral Finder'!$B25=invTypeMaterials!$A$2:$A$42878),0),3))*'Help&amp;Setup'!$B$5)-((INDEX(invTypeMaterials!$A$2:$C$42878,MATCH(1,('Ship Mineral Finder'!F$3=invTypeMaterials!$B$2:$B$42878)*('Ship Mineral Finder'!$B25=invTypeMaterials!$A$2:$A$42878),0),3))*'Help&amp;Setup'!$B$6),1),0)</f>
        <v>0</v>
      </c>
      <c r="G25" s="214">
        <f t="array" ref="G25">IFERROR(CEILING((INDEX(invTypeMaterials!$A$2:$C$42878,MATCH(1,('Ship Mineral Finder'!G$3=invTypeMaterials!$B$2:$B$42878)*('Ship Mineral Finder'!$B25=invTypeMaterials!$A$2:$A$42878),0),3))-((INDEX(invTypeMaterials!$A$2:$C$42878,MATCH(1,('Ship Mineral Finder'!G$3=invTypeMaterials!$B$2:$B$42878)*('Ship Mineral Finder'!$B25=invTypeMaterials!$A$2:$A$42878),0),3))*'Help&amp;Setup'!$B$4)-((INDEX(invTypeMaterials!$A$2:$C$42878,MATCH(1,('Ship Mineral Finder'!G$3=invTypeMaterials!$B$2:$B$42878)*('Ship Mineral Finder'!$B25=invTypeMaterials!$A$2:$A$42878),0),3))*'Help&amp;Setup'!$B$5)-((INDEX(invTypeMaterials!$A$2:$C$42878,MATCH(1,('Ship Mineral Finder'!G$3=invTypeMaterials!$B$2:$B$42878)*('Ship Mineral Finder'!$B25=invTypeMaterials!$A$2:$A$42878),0),3))*'Help&amp;Setup'!$B$6),1),0)</f>
        <v>0</v>
      </c>
      <c r="H25" s="214">
        <f t="array" ref="H25">IFERROR(CEILING((INDEX(invTypeMaterials!$A$2:$C$42878,MATCH(1,('Ship Mineral Finder'!H$3=invTypeMaterials!$B$2:$B$42878)*('Ship Mineral Finder'!$B25=invTypeMaterials!$A$2:$A$42878),0),3))-((INDEX(invTypeMaterials!$A$2:$C$42878,MATCH(1,('Ship Mineral Finder'!H$3=invTypeMaterials!$B$2:$B$42878)*('Ship Mineral Finder'!$B25=invTypeMaterials!$A$2:$A$42878),0),3))*'Help&amp;Setup'!$B$4)-((INDEX(invTypeMaterials!$A$2:$C$42878,MATCH(1,('Ship Mineral Finder'!H$3=invTypeMaterials!$B$2:$B$42878)*('Ship Mineral Finder'!$B25=invTypeMaterials!$A$2:$A$42878),0),3))*'Help&amp;Setup'!$B$5)-((INDEX(invTypeMaterials!$A$2:$C$42878,MATCH(1,('Ship Mineral Finder'!H$3=invTypeMaterials!$B$2:$B$42878)*('Ship Mineral Finder'!$B25=invTypeMaterials!$A$2:$A$42878),0),3))*'Help&amp;Setup'!$B$6),1),0)</f>
        <v>0</v>
      </c>
      <c r="I25" s="214">
        <f t="array" ref="I25">IFERROR(CEILING((INDEX(invTypeMaterials!$A$2:$C$42878,MATCH(1,('Ship Mineral Finder'!I$3=invTypeMaterials!$B$2:$B$42878)*('Ship Mineral Finder'!$B25=invTypeMaterials!$A$2:$A$42878),0),3))-((INDEX(invTypeMaterials!$A$2:$C$42878,MATCH(1,('Ship Mineral Finder'!I$3=invTypeMaterials!$B$2:$B$42878)*('Ship Mineral Finder'!$B25=invTypeMaterials!$A$2:$A$42878),0),3))*'Help&amp;Setup'!$B$4)-((INDEX(invTypeMaterials!$A$2:$C$42878,MATCH(1,('Ship Mineral Finder'!I$3=invTypeMaterials!$B$2:$B$42878)*('Ship Mineral Finder'!$B25=invTypeMaterials!$A$2:$A$42878),0),3))*'Help&amp;Setup'!$B$5)-((INDEX(invTypeMaterials!$A$2:$C$42878,MATCH(1,('Ship Mineral Finder'!I$3=invTypeMaterials!$B$2:$B$42878)*('Ship Mineral Finder'!$B25=invTypeMaterials!$A$2:$A$42878),0),3))*'Help&amp;Setup'!$B$6),1),0)</f>
        <v>0</v>
      </c>
      <c r="J25" s="214">
        <f t="array" ref="J25">IFERROR(CEILING((INDEX(invTypeMaterials!$A$2:$C$42878,MATCH(1,('Ship Mineral Finder'!J$3=invTypeMaterials!$B$2:$B$42878)*('Ship Mineral Finder'!$B25=invTypeMaterials!$A$2:$A$42878),0),3))-((INDEX(invTypeMaterials!$A$2:$C$42878,MATCH(1,('Ship Mineral Finder'!J$3=invTypeMaterials!$B$2:$B$42878)*('Ship Mineral Finder'!$B25=invTypeMaterials!$A$2:$A$42878),0),3))*'Help&amp;Setup'!$B$4)-((INDEX(invTypeMaterials!$A$2:$C$42878,MATCH(1,('Ship Mineral Finder'!J$3=invTypeMaterials!$B$2:$B$42878)*('Ship Mineral Finder'!$B25=invTypeMaterials!$A$2:$A$42878),0),3))*'Help&amp;Setup'!$B$5)-((INDEX(invTypeMaterials!$A$2:$C$42878,MATCH(1,('Ship Mineral Finder'!J$3=invTypeMaterials!$B$2:$B$42878)*('Ship Mineral Finder'!$B25=invTypeMaterials!$A$2:$A$42878),0),3))*'Help&amp;Setup'!$B$6),1),0)</f>
        <v>0</v>
      </c>
    </row>
    <row r="26">
      <c r="A26" t="str">
        <f>IFERROR(__xludf.DUMMYFUNCTION("""COMPUTED_VALUE"""),"Vexor Navy Issue")</f>
        <v>Vexor Navy Issue</v>
      </c>
      <c r="D26" s="214">
        <f t="array" ref="D26">IFERROR(CEILING((INDEX(invTypeMaterials!$A$2:$C$42878,MATCH(1,('Ship Mineral Finder'!D$3=invTypeMaterials!$B$2:$B$42878)*('Ship Mineral Finder'!$B26=invTypeMaterials!$A$2:$A$42878),0),3))-((INDEX(invTypeMaterials!$A$2:$C$42878,MATCH(1,('Ship Mineral Finder'!D$3=invTypeMaterials!$B$2:$B$42878)*('Ship Mineral Finder'!$B26=invTypeMaterials!$A$2:$A$42878),0),3))*'Help&amp;Setup'!$B$4)-((INDEX(invTypeMaterials!$A$2:$C$42878,MATCH(1,('Ship Mineral Finder'!D$3=invTypeMaterials!$B$2:$B$42878)*('Ship Mineral Finder'!$B26=invTypeMaterials!$A$2:$A$42878),0),3))*'Help&amp;Setup'!$B$5)-((INDEX(invTypeMaterials!$A$2:$C$42878,MATCH(1,('Ship Mineral Finder'!D$3=invTypeMaterials!$B$2:$B$42878)*('Ship Mineral Finder'!$B26=invTypeMaterials!$A$2:$A$42878),0),3))*'Help&amp;Setup'!$B$6),1),0)</f>
        <v>0</v>
      </c>
      <c r="E26" s="214">
        <f t="array" ref="E26">IFERROR(CEILING((INDEX(invTypeMaterials!$A$2:$C$42878,MATCH(1,('Ship Mineral Finder'!E$3=invTypeMaterials!$B$2:$B$42878)*('Ship Mineral Finder'!$B26=invTypeMaterials!$A$2:$A$42878),0),3))-((INDEX(invTypeMaterials!$A$2:$C$42878,MATCH(1,('Ship Mineral Finder'!E$3=invTypeMaterials!$B$2:$B$42878)*('Ship Mineral Finder'!$B26=invTypeMaterials!$A$2:$A$42878),0),3))*'Help&amp;Setup'!$B$4)-((INDEX(invTypeMaterials!$A$2:$C$42878,MATCH(1,('Ship Mineral Finder'!E$3=invTypeMaterials!$B$2:$B$42878)*('Ship Mineral Finder'!$B26=invTypeMaterials!$A$2:$A$42878),0),3))*'Help&amp;Setup'!$B$5)-((INDEX(invTypeMaterials!$A$2:$C$42878,MATCH(1,('Ship Mineral Finder'!E$3=invTypeMaterials!$B$2:$B$42878)*('Ship Mineral Finder'!$B26=invTypeMaterials!$A$2:$A$42878),0),3))*'Help&amp;Setup'!$B$6),1),0)</f>
        <v>0</v>
      </c>
      <c r="F26" s="214">
        <f t="array" ref="F26">IFERROR(CEILING((INDEX(invTypeMaterials!$A$2:$C$42878,MATCH(1,('Ship Mineral Finder'!F$3=invTypeMaterials!$B$2:$B$42878)*('Ship Mineral Finder'!$B26=invTypeMaterials!$A$2:$A$42878),0),3))-((INDEX(invTypeMaterials!$A$2:$C$42878,MATCH(1,('Ship Mineral Finder'!F$3=invTypeMaterials!$B$2:$B$42878)*('Ship Mineral Finder'!$B26=invTypeMaterials!$A$2:$A$42878),0),3))*'Help&amp;Setup'!$B$4)-((INDEX(invTypeMaterials!$A$2:$C$42878,MATCH(1,('Ship Mineral Finder'!F$3=invTypeMaterials!$B$2:$B$42878)*('Ship Mineral Finder'!$B26=invTypeMaterials!$A$2:$A$42878),0),3))*'Help&amp;Setup'!$B$5)-((INDEX(invTypeMaterials!$A$2:$C$42878,MATCH(1,('Ship Mineral Finder'!F$3=invTypeMaterials!$B$2:$B$42878)*('Ship Mineral Finder'!$B26=invTypeMaterials!$A$2:$A$42878),0),3))*'Help&amp;Setup'!$B$6),1),0)</f>
        <v>0</v>
      </c>
      <c r="G26" s="214">
        <f t="array" ref="G26">IFERROR(CEILING((INDEX(invTypeMaterials!$A$2:$C$42878,MATCH(1,('Ship Mineral Finder'!G$3=invTypeMaterials!$B$2:$B$42878)*('Ship Mineral Finder'!$B26=invTypeMaterials!$A$2:$A$42878),0),3))-((INDEX(invTypeMaterials!$A$2:$C$42878,MATCH(1,('Ship Mineral Finder'!G$3=invTypeMaterials!$B$2:$B$42878)*('Ship Mineral Finder'!$B26=invTypeMaterials!$A$2:$A$42878),0),3))*'Help&amp;Setup'!$B$4)-((INDEX(invTypeMaterials!$A$2:$C$42878,MATCH(1,('Ship Mineral Finder'!G$3=invTypeMaterials!$B$2:$B$42878)*('Ship Mineral Finder'!$B26=invTypeMaterials!$A$2:$A$42878),0),3))*'Help&amp;Setup'!$B$5)-((INDEX(invTypeMaterials!$A$2:$C$42878,MATCH(1,('Ship Mineral Finder'!G$3=invTypeMaterials!$B$2:$B$42878)*('Ship Mineral Finder'!$B26=invTypeMaterials!$A$2:$A$42878),0),3))*'Help&amp;Setup'!$B$6),1),0)</f>
        <v>0</v>
      </c>
      <c r="H26" s="214">
        <f t="array" ref="H26">IFERROR(CEILING((INDEX(invTypeMaterials!$A$2:$C$42878,MATCH(1,('Ship Mineral Finder'!H$3=invTypeMaterials!$B$2:$B$42878)*('Ship Mineral Finder'!$B26=invTypeMaterials!$A$2:$A$42878),0),3))-((INDEX(invTypeMaterials!$A$2:$C$42878,MATCH(1,('Ship Mineral Finder'!H$3=invTypeMaterials!$B$2:$B$42878)*('Ship Mineral Finder'!$B26=invTypeMaterials!$A$2:$A$42878),0),3))*'Help&amp;Setup'!$B$4)-((INDEX(invTypeMaterials!$A$2:$C$42878,MATCH(1,('Ship Mineral Finder'!H$3=invTypeMaterials!$B$2:$B$42878)*('Ship Mineral Finder'!$B26=invTypeMaterials!$A$2:$A$42878),0),3))*'Help&amp;Setup'!$B$5)-((INDEX(invTypeMaterials!$A$2:$C$42878,MATCH(1,('Ship Mineral Finder'!H$3=invTypeMaterials!$B$2:$B$42878)*('Ship Mineral Finder'!$B26=invTypeMaterials!$A$2:$A$42878),0),3))*'Help&amp;Setup'!$B$6),1),0)</f>
        <v>0</v>
      </c>
      <c r="I26" s="214">
        <f t="array" ref="I26">IFERROR(CEILING((INDEX(invTypeMaterials!$A$2:$C$42878,MATCH(1,('Ship Mineral Finder'!I$3=invTypeMaterials!$B$2:$B$42878)*('Ship Mineral Finder'!$B26=invTypeMaterials!$A$2:$A$42878),0),3))-((INDEX(invTypeMaterials!$A$2:$C$42878,MATCH(1,('Ship Mineral Finder'!I$3=invTypeMaterials!$B$2:$B$42878)*('Ship Mineral Finder'!$B26=invTypeMaterials!$A$2:$A$42878),0),3))*'Help&amp;Setup'!$B$4)-((INDEX(invTypeMaterials!$A$2:$C$42878,MATCH(1,('Ship Mineral Finder'!I$3=invTypeMaterials!$B$2:$B$42878)*('Ship Mineral Finder'!$B26=invTypeMaterials!$A$2:$A$42878),0),3))*'Help&amp;Setup'!$B$5)-((INDEX(invTypeMaterials!$A$2:$C$42878,MATCH(1,('Ship Mineral Finder'!I$3=invTypeMaterials!$B$2:$B$42878)*('Ship Mineral Finder'!$B26=invTypeMaterials!$A$2:$A$42878),0),3))*'Help&amp;Setup'!$B$6),1),0)</f>
        <v>0</v>
      </c>
      <c r="J26" s="214">
        <f t="array" ref="J26">IFERROR(CEILING((INDEX(invTypeMaterials!$A$2:$C$42878,MATCH(1,('Ship Mineral Finder'!J$3=invTypeMaterials!$B$2:$B$42878)*('Ship Mineral Finder'!$B26=invTypeMaterials!$A$2:$A$42878),0),3))-((INDEX(invTypeMaterials!$A$2:$C$42878,MATCH(1,('Ship Mineral Finder'!J$3=invTypeMaterials!$B$2:$B$42878)*('Ship Mineral Finder'!$B26=invTypeMaterials!$A$2:$A$42878),0),3))*'Help&amp;Setup'!$B$4)-((INDEX(invTypeMaterials!$A$2:$C$42878,MATCH(1,('Ship Mineral Finder'!J$3=invTypeMaterials!$B$2:$B$42878)*('Ship Mineral Finder'!$B26=invTypeMaterials!$A$2:$A$42878),0),3))*'Help&amp;Setup'!$B$5)-((INDEX(invTypeMaterials!$A$2:$C$42878,MATCH(1,('Ship Mineral Finder'!J$3=invTypeMaterials!$B$2:$B$42878)*('Ship Mineral Finder'!$B26=invTypeMaterials!$A$2:$A$42878),0),3))*'Help&amp;Setup'!$B$6),1),0)</f>
        <v>0</v>
      </c>
    </row>
    <row r="27">
      <c r="A27" t="str">
        <f>IFERROR(__xludf.DUMMYFUNCTION("""COMPUTED_VALUE"""),"Kryos")</f>
        <v>Kryos</v>
      </c>
      <c r="D27" s="214">
        <f t="array" ref="D27">IFERROR(CEILING((INDEX(invTypeMaterials!$A$2:$C$42878,MATCH(1,('Ship Mineral Finder'!D$3=invTypeMaterials!$B$2:$B$42878)*('Ship Mineral Finder'!$B27=invTypeMaterials!$A$2:$A$42878),0),3))-((INDEX(invTypeMaterials!$A$2:$C$42878,MATCH(1,('Ship Mineral Finder'!D$3=invTypeMaterials!$B$2:$B$42878)*('Ship Mineral Finder'!$B27=invTypeMaterials!$A$2:$A$42878),0),3))*'Help&amp;Setup'!$B$4)-((INDEX(invTypeMaterials!$A$2:$C$42878,MATCH(1,('Ship Mineral Finder'!D$3=invTypeMaterials!$B$2:$B$42878)*('Ship Mineral Finder'!$B27=invTypeMaterials!$A$2:$A$42878),0),3))*'Help&amp;Setup'!$B$5)-((INDEX(invTypeMaterials!$A$2:$C$42878,MATCH(1,('Ship Mineral Finder'!D$3=invTypeMaterials!$B$2:$B$42878)*('Ship Mineral Finder'!$B27=invTypeMaterials!$A$2:$A$42878),0),3))*'Help&amp;Setup'!$B$6),1),0)</f>
        <v>0</v>
      </c>
      <c r="E27" s="214">
        <f t="array" ref="E27">IFERROR(CEILING((INDEX(invTypeMaterials!$A$2:$C$42878,MATCH(1,('Ship Mineral Finder'!E$3=invTypeMaterials!$B$2:$B$42878)*('Ship Mineral Finder'!$B27=invTypeMaterials!$A$2:$A$42878),0),3))-((INDEX(invTypeMaterials!$A$2:$C$42878,MATCH(1,('Ship Mineral Finder'!E$3=invTypeMaterials!$B$2:$B$42878)*('Ship Mineral Finder'!$B27=invTypeMaterials!$A$2:$A$42878),0),3))*'Help&amp;Setup'!$B$4)-((INDEX(invTypeMaterials!$A$2:$C$42878,MATCH(1,('Ship Mineral Finder'!E$3=invTypeMaterials!$B$2:$B$42878)*('Ship Mineral Finder'!$B27=invTypeMaterials!$A$2:$A$42878),0),3))*'Help&amp;Setup'!$B$5)-((INDEX(invTypeMaterials!$A$2:$C$42878,MATCH(1,('Ship Mineral Finder'!E$3=invTypeMaterials!$B$2:$B$42878)*('Ship Mineral Finder'!$B27=invTypeMaterials!$A$2:$A$42878),0),3))*'Help&amp;Setup'!$B$6),1),0)</f>
        <v>0</v>
      </c>
      <c r="F27" s="214">
        <f t="array" ref="F27">IFERROR(CEILING((INDEX(invTypeMaterials!$A$2:$C$42878,MATCH(1,('Ship Mineral Finder'!F$3=invTypeMaterials!$B$2:$B$42878)*('Ship Mineral Finder'!$B27=invTypeMaterials!$A$2:$A$42878),0),3))-((INDEX(invTypeMaterials!$A$2:$C$42878,MATCH(1,('Ship Mineral Finder'!F$3=invTypeMaterials!$B$2:$B$42878)*('Ship Mineral Finder'!$B27=invTypeMaterials!$A$2:$A$42878),0),3))*'Help&amp;Setup'!$B$4)-((INDEX(invTypeMaterials!$A$2:$C$42878,MATCH(1,('Ship Mineral Finder'!F$3=invTypeMaterials!$B$2:$B$42878)*('Ship Mineral Finder'!$B27=invTypeMaterials!$A$2:$A$42878),0),3))*'Help&amp;Setup'!$B$5)-((INDEX(invTypeMaterials!$A$2:$C$42878,MATCH(1,('Ship Mineral Finder'!F$3=invTypeMaterials!$B$2:$B$42878)*('Ship Mineral Finder'!$B27=invTypeMaterials!$A$2:$A$42878),0),3))*'Help&amp;Setup'!$B$6),1),0)</f>
        <v>0</v>
      </c>
      <c r="G27" s="214">
        <f t="array" ref="G27">IFERROR(CEILING((INDEX(invTypeMaterials!$A$2:$C$42878,MATCH(1,('Ship Mineral Finder'!G$3=invTypeMaterials!$B$2:$B$42878)*('Ship Mineral Finder'!$B27=invTypeMaterials!$A$2:$A$42878),0),3))-((INDEX(invTypeMaterials!$A$2:$C$42878,MATCH(1,('Ship Mineral Finder'!G$3=invTypeMaterials!$B$2:$B$42878)*('Ship Mineral Finder'!$B27=invTypeMaterials!$A$2:$A$42878),0),3))*'Help&amp;Setup'!$B$4)-((INDEX(invTypeMaterials!$A$2:$C$42878,MATCH(1,('Ship Mineral Finder'!G$3=invTypeMaterials!$B$2:$B$42878)*('Ship Mineral Finder'!$B27=invTypeMaterials!$A$2:$A$42878),0),3))*'Help&amp;Setup'!$B$5)-((INDEX(invTypeMaterials!$A$2:$C$42878,MATCH(1,('Ship Mineral Finder'!G$3=invTypeMaterials!$B$2:$B$42878)*('Ship Mineral Finder'!$B27=invTypeMaterials!$A$2:$A$42878),0),3))*'Help&amp;Setup'!$B$6),1),0)</f>
        <v>0</v>
      </c>
      <c r="H27" s="214">
        <f t="array" ref="H27">IFERROR(CEILING((INDEX(invTypeMaterials!$A$2:$C$42878,MATCH(1,('Ship Mineral Finder'!H$3=invTypeMaterials!$B$2:$B$42878)*('Ship Mineral Finder'!$B27=invTypeMaterials!$A$2:$A$42878),0),3))-((INDEX(invTypeMaterials!$A$2:$C$42878,MATCH(1,('Ship Mineral Finder'!H$3=invTypeMaterials!$B$2:$B$42878)*('Ship Mineral Finder'!$B27=invTypeMaterials!$A$2:$A$42878),0),3))*'Help&amp;Setup'!$B$4)-((INDEX(invTypeMaterials!$A$2:$C$42878,MATCH(1,('Ship Mineral Finder'!H$3=invTypeMaterials!$B$2:$B$42878)*('Ship Mineral Finder'!$B27=invTypeMaterials!$A$2:$A$42878),0),3))*'Help&amp;Setup'!$B$5)-((INDEX(invTypeMaterials!$A$2:$C$42878,MATCH(1,('Ship Mineral Finder'!H$3=invTypeMaterials!$B$2:$B$42878)*('Ship Mineral Finder'!$B27=invTypeMaterials!$A$2:$A$42878),0),3))*'Help&amp;Setup'!$B$6),1),0)</f>
        <v>0</v>
      </c>
      <c r="I27" s="214">
        <f t="array" ref="I27">IFERROR(CEILING((INDEX(invTypeMaterials!$A$2:$C$42878,MATCH(1,('Ship Mineral Finder'!I$3=invTypeMaterials!$B$2:$B$42878)*('Ship Mineral Finder'!$B27=invTypeMaterials!$A$2:$A$42878),0),3))-((INDEX(invTypeMaterials!$A$2:$C$42878,MATCH(1,('Ship Mineral Finder'!I$3=invTypeMaterials!$B$2:$B$42878)*('Ship Mineral Finder'!$B27=invTypeMaterials!$A$2:$A$42878),0),3))*'Help&amp;Setup'!$B$4)-((INDEX(invTypeMaterials!$A$2:$C$42878,MATCH(1,('Ship Mineral Finder'!I$3=invTypeMaterials!$B$2:$B$42878)*('Ship Mineral Finder'!$B27=invTypeMaterials!$A$2:$A$42878),0),3))*'Help&amp;Setup'!$B$5)-((INDEX(invTypeMaterials!$A$2:$C$42878,MATCH(1,('Ship Mineral Finder'!I$3=invTypeMaterials!$B$2:$B$42878)*('Ship Mineral Finder'!$B27=invTypeMaterials!$A$2:$A$42878),0),3))*'Help&amp;Setup'!$B$6),1),0)</f>
        <v>0</v>
      </c>
      <c r="J27" s="214">
        <f t="array" ref="J27">IFERROR(CEILING((INDEX(invTypeMaterials!$A$2:$C$42878,MATCH(1,('Ship Mineral Finder'!J$3=invTypeMaterials!$B$2:$B$42878)*('Ship Mineral Finder'!$B27=invTypeMaterials!$A$2:$A$42878),0),3))-((INDEX(invTypeMaterials!$A$2:$C$42878,MATCH(1,('Ship Mineral Finder'!J$3=invTypeMaterials!$B$2:$B$42878)*('Ship Mineral Finder'!$B27=invTypeMaterials!$A$2:$A$42878),0),3))*'Help&amp;Setup'!$B$4)-((INDEX(invTypeMaterials!$A$2:$C$42878,MATCH(1,('Ship Mineral Finder'!J$3=invTypeMaterials!$B$2:$B$42878)*('Ship Mineral Finder'!$B27=invTypeMaterials!$A$2:$A$42878),0),3))*'Help&amp;Setup'!$B$5)-((INDEX(invTypeMaterials!$A$2:$C$42878,MATCH(1,('Ship Mineral Finder'!J$3=invTypeMaterials!$B$2:$B$42878)*('Ship Mineral Finder'!$B27=invTypeMaterials!$A$2:$A$42878),0),3))*'Help&amp;Setup'!$B$6),1),0)</f>
        <v>0</v>
      </c>
    </row>
    <row r="28">
      <c r="A28" t="str">
        <f>IFERROR(__xludf.DUMMYFUNCTION("""COMPUTED_VALUE"""),"Data Analyzer I")</f>
        <v>Data Analyzer I</v>
      </c>
      <c r="D28" s="214">
        <f t="array" ref="D28">IFERROR(CEILING((INDEX(invTypeMaterials!$A$2:$C$42878,MATCH(1,('Ship Mineral Finder'!D$3=invTypeMaterials!$B$2:$B$42878)*('Ship Mineral Finder'!$B28=invTypeMaterials!$A$2:$A$42878),0),3))-((INDEX(invTypeMaterials!$A$2:$C$42878,MATCH(1,('Ship Mineral Finder'!D$3=invTypeMaterials!$B$2:$B$42878)*('Ship Mineral Finder'!$B28=invTypeMaterials!$A$2:$A$42878),0),3))*'Help&amp;Setup'!$B$4)-((INDEX(invTypeMaterials!$A$2:$C$42878,MATCH(1,('Ship Mineral Finder'!D$3=invTypeMaterials!$B$2:$B$42878)*('Ship Mineral Finder'!$B28=invTypeMaterials!$A$2:$A$42878),0),3))*'Help&amp;Setup'!$B$5)-((INDEX(invTypeMaterials!$A$2:$C$42878,MATCH(1,('Ship Mineral Finder'!D$3=invTypeMaterials!$B$2:$B$42878)*('Ship Mineral Finder'!$B28=invTypeMaterials!$A$2:$A$42878),0),3))*'Help&amp;Setup'!$B$6),1),0)</f>
        <v>0</v>
      </c>
      <c r="E28" s="214">
        <f t="array" ref="E28">IFERROR(CEILING((INDEX(invTypeMaterials!$A$2:$C$42878,MATCH(1,('Ship Mineral Finder'!E$3=invTypeMaterials!$B$2:$B$42878)*('Ship Mineral Finder'!$B28=invTypeMaterials!$A$2:$A$42878),0),3))-((INDEX(invTypeMaterials!$A$2:$C$42878,MATCH(1,('Ship Mineral Finder'!E$3=invTypeMaterials!$B$2:$B$42878)*('Ship Mineral Finder'!$B28=invTypeMaterials!$A$2:$A$42878),0),3))*'Help&amp;Setup'!$B$4)-((INDEX(invTypeMaterials!$A$2:$C$42878,MATCH(1,('Ship Mineral Finder'!E$3=invTypeMaterials!$B$2:$B$42878)*('Ship Mineral Finder'!$B28=invTypeMaterials!$A$2:$A$42878),0),3))*'Help&amp;Setup'!$B$5)-((INDEX(invTypeMaterials!$A$2:$C$42878,MATCH(1,('Ship Mineral Finder'!E$3=invTypeMaterials!$B$2:$B$42878)*('Ship Mineral Finder'!$B28=invTypeMaterials!$A$2:$A$42878),0),3))*'Help&amp;Setup'!$B$6),1),0)</f>
        <v>0</v>
      </c>
      <c r="F28" s="214">
        <f t="array" ref="F28">IFERROR(CEILING((INDEX(invTypeMaterials!$A$2:$C$42878,MATCH(1,('Ship Mineral Finder'!F$3=invTypeMaterials!$B$2:$B$42878)*('Ship Mineral Finder'!$B28=invTypeMaterials!$A$2:$A$42878),0),3))-((INDEX(invTypeMaterials!$A$2:$C$42878,MATCH(1,('Ship Mineral Finder'!F$3=invTypeMaterials!$B$2:$B$42878)*('Ship Mineral Finder'!$B28=invTypeMaterials!$A$2:$A$42878),0),3))*'Help&amp;Setup'!$B$4)-((INDEX(invTypeMaterials!$A$2:$C$42878,MATCH(1,('Ship Mineral Finder'!F$3=invTypeMaterials!$B$2:$B$42878)*('Ship Mineral Finder'!$B28=invTypeMaterials!$A$2:$A$42878),0),3))*'Help&amp;Setup'!$B$5)-((INDEX(invTypeMaterials!$A$2:$C$42878,MATCH(1,('Ship Mineral Finder'!F$3=invTypeMaterials!$B$2:$B$42878)*('Ship Mineral Finder'!$B28=invTypeMaterials!$A$2:$A$42878),0),3))*'Help&amp;Setup'!$B$6),1),0)</f>
        <v>0</v>
      </c>
      <c r="G28" s="214">
        <f t="array" ref="G28">IFERROR(CEILING((INDEX(invTypeMaterials!$A$2:$C$42878,MATCH(1,('Ship Mineral Finder'!G$3=invTypeMaterials!$B$2:$B$42878)*('Ship Mineral Finder'!$B28=invTypeMaterials!$A$2:$A$42878),0),3))-((INDEX(invTypeMaterials!$A$2:$C$42878,MATCH(1,('Ship Mineral Finder'!G$3=invTypeMaterials!$B$2:$B$42878)*('Ship Mineral Finder'!$B28=invTypeMaterials!$A$2:$A$42878),0),3))*'Help&amp;Setup'!$B$4)-((INDEX(invTypeMaterials!$A$2:$C$42878,MATCH(1,('Ship Mineral Finder'!G$3=invTypeMaterials!$B$2:$B$42878)*('Ship Mineral Finder'!$B28=invTypeMaterials!$A$2:$A$42878),0),3))*'Help&amp;Setup'!$B$5)-((INDEX(invTypeMaterials!$A$2:$C$42878,MATCH(1,('Ship Mineral Finder'!G$3=invTypeMaterials!$B$2:$B$42878)*('Ship Mineral Finder'!$B28=invTypeMaterials!$A$2:$A$42878),0),3))*'Help&amp;Setup'!$B$6),1),0)</f>
        <v>0</v>
      </c>
      <c r="H28" s="214">
        <f t="array" ref="H28">IFERROR(CEILING((INDEX(invTypeMaterials!$A$2:$C$42878,MATCH(1,('Ship Mineral Finder'!H$3=invTypeMaterials!$B$2:$B$42878)*('Ship Mineral Finder'!$B28=invTypeMaterials!$A$2:$A$42878),0),3))-((INDEX(invTypeMaterials!$A$2:$C$42878,MATCH(1,('Ship Mineral Finder'!H$3=invTypeMaterials!$B$2:$B$42878)*('Ship Mineral Finder'!$B28=invTypeMaterials!$A$2:$A$42878),0),3))*'Help&amp;Setup'!$B$4)-((INDEX(invTypeMaterials!$A$2:$C$42878,MATCH(1,('Ship Mineral Finder'!H$3=invTypeMaterials!$B$2:$B$42878)*('Ship Mineral Finder'!$B28=invTypeMaterials!$A$2:$A$42878),0),3))*'Help&amp;Setup'!$B$5)-((INDEX(invTypeMaterials!$A$2:$C$42878,MATCH(1,('Ship Mineral Finder'!H$3=invTypeMaterials!$B$2:$B$42878)*('Ship Mineral Finder'!$B28=invTypeMaterials!$A$2:$A$42878),0),3))*'Help&amp;Setup'!$B$6),1),0)</f>
        <v>0</v>
      </c>
      <c r="I28" s="214">
        <f t="array" ref="I28">IFERROR(CEILING((INDEX(invTypeMaterials!$A$2:$C$42878,MATCH(1,('Ship Mineral Finder'!I$3=invTypeMaterials!$B$2:$B$42878)*('Ship Mineral Finder'!$B28=invTypeMaterials!$A$2:$A$42878),0),3))-((INDEX(invTypeMaterials!$A$2:$C$42878,MATCH(1,('Ship Mineral Finder'!I$3=invTypeMaterials!$B$2:$B$42878)*('Ship Mineral Finder'!$B28=invTypeMaterials!$A$2:$A$42878),0),3))*'Help&amp;Setup'!$B$4)-((INDEX(invTypeMaterials!$A$2:$C$42878,MATCH(1,('Ship Mineral Finder'!I$3=invTypeMaterials!$B$2:$B$42878)*('Ship Mineral Finder'!$B28=invTypeMaterials!$A$2:$A$42878),0),3))*'Help&amp;Setup'!$B$5)-((INDEX(invTypeMaterials!$A$2:$C$42878,MATCH(1,('Ship Mineral Finder'!I$3=invTypeMaterials!$B$2:$B$42878)*('Ship Mineral Finder'!$B28=invTypeMaterials!$A$2:$A$42878),0),3))*'Help&amp;Setup'!$B$6),1),0)</f>
        <v>0</v>
      </c>
      <c r="J28" s="214">
        <f t="array" ref="J28">IFERROR(CEILING((INDEX(invTypeMaterials!$A$2:$C$42878,MATCH(1,('Ship Mineral Finder'!J$3=invTypeMaterials!$B$2:$B$42878)*('Ship Mineral Finder'!$B28=invTypeMaterials!$A$2:$A$42878),0),3))-((INDEX(invTypeMaterials!$A$2:$C$42878,MATCH(1,('Ship Mineral Finder'!J$3=invTypeMaterials!$B$2:$B$42878)*('Ship Mineral Finder'!$B28=invTypeMaterials!$A$2:$A$42878),0),3))*'Help&amp;Setup'!$B$4)-((INDEX(invTypeMaterials!$A$2:$C$42878,MATCH(1,('Ship Mineral Finder'!J$3=invTypeMaterials!$B$2:$B$42878)*('Ship Mineral Finder'!$B28=invTypeMaterials!$A$2:$A$42878),0),3))*'Help&amp;Setup'!$B$5)-((INDEX(invTypeMaterials!$A$2:$C$42878,MATCH(1,('Ship Mineral Finder'!J$3=invTypeMaterials!$B$2:$B$42878)*('Ship Mineral Finder'!$B28=invTypeMaterials!$A$2:$A$42878),0),3))*'Help&amp;Setup'!$B$6),1),0)</f>
        <v>0</v>
      </c>
    </row>
    <row r="29">
      <c r="A29" t="str">
        <f>IFERROR(__xludf.DUMMYFUNCTION("""COMPUTED_VALUE"""),"Ametat I")</f>
        <v>Ametat I</v>
      </c>
      <c r="D29" s="214">
        <f t="array" ref="D29">IFERROR(CEILING((INDEX(invTypeMaterials!$A$2:$C$42878,MATCH(1,('Ship Mineral Finder'!D$3=invTypeMaterials!$B$2:$B$42878)*('Ship Mineral Finder'!$B29=invTypeMaterials!$A$2:$A$42878),0),3))-((INDEX(invTypeMaterials!$A$2:$C$42878,MATCH(1,('Ship Mineral Finder'!D$3=invTypeMaterials!$B$2:$B$42878)*('Ship Mineral Finder'!$B29=invTypeMaterials!$A$2:$A$42878),0),3))*'Help&amp;Setup'!$B$4)-((INDEX(invTypeMaterials!$A$2:$C$42878,MATCH(1,('Ship Mineral Finder'!D$3=invTypeMaterials!$B$2:$B$42878)*('Ship Mineral Finder'!$B29=invTypeMaterials!$A$2:$A$42878),0),3))*'Help&amp;Setup'!$B$5)-((INDEX(invTypeMaterials!$A$2:$C$42878,MATCH(1,('Ship Mineral Finder'!D$3=invTypeMaterials!$B$2:$B$42878)*('Ship Mineral Finder'!$B29=invTypeMaterials!$A$2:$A$42878),0),3))*'Help&amp;Setup'!$B$6),1),0)</f>
        <v>0</v>
      </c>
      <c r="E29" s="214">
        <f t="array" ref="E29">IFERROR(CEILING((INDEX(invTypeMaterials!$A$2:$C$42878,MATCH(1,('Ship Mineral Finder'!E$3=invTypeMaterials!$B$2:$B$42878)*('Ship Mineral Finder'!$B29=invTypeMaterials!$A$2:$A$42878),0),3))-((INDEX(invTypeMaterials!$A$2:$C$42878,MATCH(1,('Ship Mineral Finder'!E$3=invTypeMaterials!$B$2:$B$42878)*('Ship Mineral Finder'!$B29=invTypeMaterials!$A$2:$A$42878),0),3))*'Help&amp;Setup'!$B$4)-((INDEX(invTypeMaterials!$A$2:$C$42878,MATCH(1,('Ship Mineral Finder'!E$3=invTypeMaterials!$B$2:$B$42878)*('Ship Mineral Finder'!$B29=invTypeMaterials!$A$2:$A$42878),0),3))*'Help&amp;Setup'!$B$5)-((INDEX(invTypeMaterials!$A$2:$C$42878,MATCH(1,('Ship Mineral Finder'!E$3=invTypeMaterials!$B$2:$B$42878)*('Ship Mineral Finder'!$B29=invTypeMaterials!$A$2:$A$42878),0),3))*'Help&amp;Setup'!$B$6),1),0)</f>
        <v>0</v>
      </c>
      <c r="F29" s="214">
        <f t="array" ref="F29">IFERROR(CEILING((INDEX(invTypeMaterials!$A$2:$C$42878,MATCH(1,('Ship Mineral Finder'!F$3=invTypeMaterials!$B$2:$B$42878)*('Ship Mineral Finder'!$B29=invTypeMaterials!$A$2:$A$42878),0),3))-((INDEX(invTypeMaterials!$A$2:$C$42878,MATCH(1,('Ship Mineral Finder'!F$3=invTypeMaterials!$B$2:$B$42878)*('Ship Mineral Finder'!$B29=invTypeMaterials!$A$2:$A$42878),0),3))*'Help&amp;Setup'!$B$4)-((INDEX(invTypeMaterials!$A$2:$C$42878,MATCH(1,('Ship Mineral Finder'!F$3=invTypeMaterials!$B$2:$B$42878)*('Ship Mineral Finder'!$B29=invTypeMaterials!$A$2:$A$42878),0),3))*'Help&amp;Setup'!$B$5)-((INDEX(invTypeMaterials!$A$2:$C$42878,MATCH(1,('Ship Mineral Finder'!F$3=invTypeMaterials!$B$2:$B$42878)*('Ship Mineral Finder'!$B29=invTypeMaterials!$A$2:$A$42878),0),3))*'Help&amp;Setup'!$B$6),1),0)</f>
        <v>0</v>
      </c>
      <c r="G29" s="214">
        <f t="array" ref="G29">IFERROR(CEILING((INDEX(invTypeMaterials!$A$2:$C$42878,MATCH(1,('Ship Mineral Finder'!G$3=invTypeMaterials!$B$2:$B$42878)*('Ship Mineral Finder'!$B29=invTypeMaterials!$A$2:$A$42878),0),3))-((INDEX(invTypeMaterials!$A$2:$C$42878,MATCH(1,('Ship Mineral Finder'!G$3=invTypeMaterials!$B$2:$B$42878)*('Ship Mineral Finder'!$B29=invTypeMaterials!$A$2:$A$42878),0),3))*'Help&amp;Setup'!$B$4)-((INDEX(invTypeMaterials!$A$2:$C$42878,MATCH(1,('Ship Mineral Finder'!G$3=invTypeMaterials!$B$2:$B$42878)*('Ship Mineral Finder'!$B29=invTypeMaterials!$A$2:$A$42878),0),3))*'Help&amp;Setup'!$B$5)-((INDEX(invTypeMaterials!$A$2:$C$42878,MATCH(1,('Ship Mineral Finder'!G$3=invTypeMaterials!$B$2:$B$42878)*('Ship Mineral Finder'!$B29=invTypeMaterials!$A$2:$A$42878),0),3))*'Help&amp;Setup'!$B$6),1),0)</f>
        <v>0</v>
      </c>
      <c r="H29" s="214">
        <f t="array" ref="H29">IFERROR(CEILING((INDEX(invTypeMaterials!$A$2:$C$42878,MATCH(1,('Ship Mineral Finder'!H$3=invTypeMaterials!$B$2:$B$42878)*('Ship Mineral Finder'!$B29=invTypeMaterials!$A$2:$A$42878),0),3))-((INDEX(invTypeMaterials!$A$2:$C$42878,MATCH(1,('Ship Mineral Finder'!H$3=invTypeMaterials!$B$2:$B$42878)*('Ship Mineral Finder'!$B29=invTypeMaterials!$A$2:$A$42878),0),3))*'Help&amp;Setup'!$B$4)-((INDEX(invTypeMaterials!$A$2:$C$42878,MATCH(1,('Ship Mineral Finder'!H$3=invTypeMaterials!$B$2:$B$42878)*('Ship Mineral Finder'!$B29=invTypeMaterials!$A$2:$A$42878),0),3))*'Help&amp;Setup'!$B$5)-((INDEX(invTypeMaterials!$A$2:$C$42878,MATCH(1,('Ship Mineral Finder'!H$3=invTypeMaterials!$B$2:$B$42878)*('Ship Mineral Finder'!$B29=invTypeMaterials!$A$2:$A$42878),0),3))*'Help&amp;Setup'!$B$6),1),0)</f>
        <v>0</v>
      </c>
      <c r="I29" s="214">
        <f t="array" ref="I29">IFERROR(CEILING((INDEX(invTypeMaterials!$A$2:$C$42878,MATCH(1,('Ship Mineral Finder'!I$3=invTypeMaterials!$B$2:$B$42878)*('Ship Mineral Finder'!$B29=invTypeMaterials!$A$2:$A$42878),0),3))-((INDEX(invTypeMaterials!$A$2:$C$42878,MATCH(1,('Ship Mineral Finder'!I$3=invTypeMaterials!$B$2:$B$42878)*('Ship Mineral Finder'!$B29=invTypeMaterials!$A$2:$A$42878),0),3))*'Help&amp;Setup'!$B$4)-((INDEX(invTypeMaterials!$A$2:$C$42878,MATCH(1,('Ship Mineral Finder'!I$3=invTypeMaterials!$B$2:$B$42878)*('Ship Mineral Finder'!$B29=invTypeMaterials!$A$2:$A$42878),0),3))*'Help&amp;Setup'!$B$5)-((INDEX(invTypeMaterials!$A$2:$C$42878,MATCH(1,('Ship Mineral Finder'!I$3=invTypeMaterials!$B$2:$B$42878)*('Ship Mineral Finder'!$B29=invTypeMaterials!$A$2:$A$42878),0),3))*'Help&amp;Setup'!$B$6),1),0)</f>
        <v>0</v>
      </c>
      <c r="J29" s="214">
        <f t="array" ref="J29">IFERROR(CEILING((INDEX(invTypeMaterials!$A$2:$C$42878,MATCH(1,('Ship Mineral Finder'!J$3=invTypeMaterials!$B$2:$B$42878)*('Ship Mineral Finder'!$B29=invTypeMaterials!$A$2:$A$42878),0),3))-((INDEX(invTypeMaterials!$A$2:$C$42878,MATCH(1,('Ship Mineral Finder'!J$3=invTypeMaterials!$B$2:$B$42878)*('Ship Mineral Finder'!$B29=invTypeMaterials!$A$2:$A$42878),0),3))*'Help&amp;Setup'!$B$4)-((INDEX(invTypeMaterials!$A$2:$C$42878,MATCH(1,('Ship Mineral Finder'!J$3=invTypeMaterials!$B$2:$B$42878)*('Ship Mineral Finder'!$B29=invTypeMaterials!$A$2:$A$42878),0),3))*'Help&amp;Setup'!$B$5)-((INDEX(invTypeMaterials!$A$2:$C$42878,MATCH(1,('Ship Mineral Finder'!J$3=invTypeMaterials!$B$2:$B$42878)*('Ship Mineral Finder'!$B29=invTypeMaterials!$A$2:$A$42878),0),3))*'Help&amp;Setup'!$B$6),1),0)</f>
        <v>0</v>
      </c>
    </row>
    <row r="30">
      <c r="A30" t="str">
        <f>IFERROR(__xludf.DUMMYFUNCTION("""COMPUTED_VALUE"""),"Gram I")</f>
        <v>Gram I</v>
      </c>
      <c r="D30" s="214">
        <f t="array" ref="D30">IFERROR(CEILING((INDEX(invTypeMaterials!$A$2:$C$42878,MATCH(1,('Ship Mineral Finder'!D$3=invTypeMaterials!$B$2:$B$42878)*('Ship Mineral Finder'!$B30=invTypeMaterials!$A$2:$A$42878),0),3))-((INDEX(invTypeMaterials!$A$2:$C$42878,MATCH(1,('Ship Mineral Finder'!D$3=invTypeMaterials!$B$2:$B$42878)*('Ship Mineral Finder'!$B30=invTypeMaterials!$A$2:$A$42878),0),3))*'Help&amp;Setup'!$B$4)-((INDEX(invTypeMaterials!$A$2:$C$42878,MATCH(1,('Ship Mineral Finder'!D$3=invTypeMaterials!$B$2:$B$42878)*('Ship Mineral Finder'!$B30=invTypeMaterials!$A$2:$A$42878),0),3))*'Help&amp;Setup'!$B$5)-((INDEX(invTypeMaterials!$A$2:$C$42878,MATCH(1,('Ship Mineral Finder'!D$3=invTypeMaterials!$B$2:$B$42878)*('Ship Mineral Finder'!$B30=invTypeMaterials!$A$2:$A$42878),0),3))*'Help&amp;Setup'!$B$6),1),0)</f>
        <v>0</v>
      </c>
      <c r="E30" s="214">
        <f t="array" ref="E30">IFERROR(CEILING((INDEX(invTypeMaterials!$A$2:$C$42878,MATCH(1,('Ship Mineral Finder'!E$3=invTypeMaterials!$B$2:$B$42878)*('Ship Mineral Finder'!$B30=invTypeMaterials!$A$2:$A$42878),0),3))-((INDEX(invTypeMaterials!$A$2:$C$42878,MATCH(1,('Ship Mineral Finder'!E$3=invTypeMaterials!$B$2:$B$42878)*('Ship Mineral Finder'!$B30=invTypeMaterials!$A$2:$A$42878),0),3))*'Help&amp;Setup'!$B$4)-((INDEX(invTypeMaterials!$A$2:$C$42878,MATCH(1,('Ship Mineral Finder'!E$3=invTypeMaterials!$B$2:$B$42878)*('Ship Mineral Finder'!$B30=invTypeMaterials!$A$2:$A$42878),0),3))*'Help&amp;Setup'!$B$5)-((INDEX(invTypeMaterials!$A$2:$C$42878,MATCH(1,('Ship Mineral Finder'!E$3=invTypeMaterials!$B$2:$B$42878)*('Ship Mineral Finder'!$B30=invTypeMaterials!$A$2:$A$42878),0),3))*'Help&amp;Setup'!$B$6),1),0)</f>
        <v>0</v>
      </c>
      <c r="F30" s="214">
        <f t="array" ref="F30">IFERROR(CEILING((INDEX(invTypeMaterials!$A$2:$C$42878,MATCH(1,('Ship Mineral Finder'!F$3=invTypeMaterials!$B$2:$B$42878)*('Ship Mineral Finder'!$B30=invTypeMaterials!$A$2:$A$42878),0),3))-((INDEX(invTypeMaterials!$A$2:$C$42878,MATCH(1,('Ship Mineral Finder'!F$3=invTypeMaterials!$B$2:$B$42878)*('Ship Mineral Finder'!$B30=invTypeMaterials!$A$2:$A$42878),0),3))*'Help&amp;Setup'!$B$4)-((INDEX(invTypeMaterials!$A$2:$C$42878,MATCH(1,('Ship Mineral Finder'!F$3=invTypeMaterials!$B$2:$B$42878)*('Ship Mineral Finder'!$B30=invTypeMaterials!$A$2:$A$42878),0),3))*'Help&amp;Setup'!$B$5)-((INDEX(invTypeMaterials!$A$2:$C$42878,MATCH(1,('Ship Mineral Finder'!F$3=invTypeMaterials!$B$2:$B$42878)*('Ship Mineral Finder'!$B30=invTypeMaterials!$A$2:$A$42878),0),3))*'Help&amp;Setup'!$B$6),1),0)</f>
        <v>0</v>
      </c>
      <c r="G30" s="214">
        <f t="array" ref="G30">IFERROR(CEILING((INDEX(invTypeMaterials!$A$2:$C$42878,MATCH(1,('Ship Mineral Finder'!G$3=invTypeMaterials!$B$2:$B$42878)*('Ship Mineral Finder'!$B30=invTypeMaterials!$A$2:$A$42878),0),3))-((INDEX(invTypeMaterials!$A$2:$C$42878,MATCH(1,('Ship Mineral Finder'!G$3=invTypeMaterials!$B$2:$B$42878)*('Ship Mineral Finder'!$B30=invTypeMaterials!$A$2:$A$42878),0),3))*'Help&amp;Setup'!$B$4)-((INDEX(invTypeMaterials!$A$2:$C$42878,MATCH(1,('Ship Mineral Finder'!G$3=invTypeMaterials!$B$2:$B$42878)*('Ship Mineral Finder'!$B30=invTypeMaterials!$A$2:$A$42878),0),3))*'Help&amp;Setup'!$B$5)-((INDEX(invTypeMaterials!$A$2:$C$42878,MATCH(1,('Ship Mineral Finder'!G$3=invTypeMaterials!$B$2:$B$42878)*('Ship Mineral Finder'!$B30=invTypeMaterials!$A$2:$A$42878),0),3))*'Help&amp;Setup'!$B$6),1),0)</f>
        <v>0</v>
      </c>
      <c r="H30" s="214">
        <f t="array" ref="H30">IFERROR(CEILING((INDEX(invTypeMaterials!$A$2:$C$42878,MATCH(1,('Ship Mineral Finder'!H$3=invTypeMaterials!$B$2:$B$42878)*('Ship Mineral Finder'!$B30=invTypeMaterials!$A$2:$A$42878),0),3))-((INDEX(invTypeMaterials!$A$2:$C$42878,MATCH(1,('Ship Mineral Finder'!H$3=invTypeMaterials!$B$2:$B$42878)*('Ship Mineral Finder'!$B30=invTypeMaterials!$A$2:$A$42878),0),3))*'Help&amp;Setup'!$B$4)-((INDEX(invTypeMaterials!$A$2:$C$42878,MATCH(1,('Ship Mineral Finder'!H$3=invTypeMaterials!$B$2:$B$42878)*('Ship Mineral Finder'!$B30=invTypeMaterials!$A$2:$A$42878),0),3))*'Help&amp;Setup'!$B$5)-((INDEX(invTypeMaterials!$A$2:$C$42878,MATCH(1,('Ship Mineral Finder'!H$3=invTypeMaterials!$B$2:$B$42878)*('Ship Mineral Finder'!$B30=invTypeMaterials!$A$2:$A$42878),0),3))*'Help&amp;Setup'!$B$6),1),0)</f>
        <v>0</v>
      </c>
      <c r="I30" s="214">
        <f t="array" ref="I30">IFERROR(CEILING((INDEX(invTypeMaterials!$A$2:$C$42878,MATCH(1,('Ship Mineral Finder'!I$3=invTypeMaterials!$B$2:$B$42878)*('Ship Mineral Finder'!$B30=invTypeMaterials!$A$2:$A$42878),0),3))-((INDEX(invTypeMaterials!$A$2:$C$42878,MATCH(1,('Ship Mineral Finder'!I$3=invTypeMaterials!$B$2:$B$42878)*('Ship Mineral Finder'!$B30=invTypeMaterials!$A$2:$A$42878),0),3))*'Help&amp;Setup'!$B$4)-((INDEX(invTypeMaterials!$A$2:$C$42878,MATCH(1,('Ship Mineral Finder'!I$3=invTypeMaterials!$B$2:$B$42878)*('Ship Mineral Finder'!$B30=invTypeMaterials!$A$2:$A$42878),0),3))*'Help&amp;Setup'!$B$5)-((INDEX(invTypeMaterials!$A$2:$C$42878,MATCH(1,('Ship Mineral Finder'!I$3=invTypeMaterials!$B$2:$B$42878)*('Ship Mineral Finder'!$B30=invTypeMaterials!$A$2:$A$42878),0),3))*'Help&amp;Setup'!$B$6),1),0)</f>
        <v>0</v>
      </c>
      <c r="J30" s="214">
        <f t="array" ref="J30">IFERROR(CEILING((INDEX(invTypeMaterials!$A$2:$C$42878,MATCH(1,('Ship Mineral Finder'!J$3=invTypeMaterials!$B$2:$B$42878)*('Ship Mineral Finder'!$B30=invTypeMaterials!$A$2:$A$42878),0),3))-((INDEX(invTypeMaterials!$A$2:$C$42878,MATCH(1,('Ship Mineral Finder'!J$3=invTypeMaterials!$B$2:$B$42878)*('Ship Mineral Finder'!$B30=invTypeMaterials!$A$2:$A$42878),0),3))*'Help&amp;Setup'!$B$4)-((INDEX(invTypeMaterials!$A$2:$C$42878,MATCH(1,('Ship Mineral Finder'!J$3=invTypeMaterials!$B$2:$B$42878)*('Ship Mineral Finder'!$B30=invTypeMaterials!$A$2:$A$42878),0),3))*'Help&amp;Setup'!$B$5)-((INDEX(invTypeMaterials!$A$2:$C$42878,MATCH(1,('Ship Mineral Finder'!J$3=invTypeMaterials!$B$2:$B$42878)*('Ship Mineral Finder'!$B30=invTypeMaterials!$A$2:$A$42878),0),3))*'Help&amp;Setup'!$B$6),1),0)</f>
        <v>0</v>
      </c>
    </row>
    <row r="31">
      <c r="A31" t="str">
        <f>IFERROR(__xludf.DUMMYFUNCTION("""COMPUTED_VALUE"""),"Imicus")</f>
        <v>Imicus</v>
      </c>
      <c r="D31" s="214">
        <f t="array" ref="D31">IFERROR(CEILING((INDEX(invTypeMaterials!$A$2:$C$42878,MATCH(1,('Ship Mineral Finder'!D$3=invTypeMaterials!$B$2:$B$42878)*('Ship Mineral Finder'!$B31=invTypeMaterials!$A$2:$A$42878),0),3))-((INDEX(invTypeMaterials!$A$2:$C$42878,MATCH(1,('Ship Mineral Finder'!D$3=invTypeMaterials!$B$2:$B$42878)*('Ship Mineral Finder'!$B31=invTypeMaterials!$A$2:$A$42878),0),3))*'Help&amp;Setup'!$B$4)-((INDEX(invTypeMaterials!$A$2:$C$42878,MATCH(1,('Ship Mineral Finder'!D$3=invTypeMaterials!$B$2:$B$42878)*('Ship Mineral Finder'!$B31=invTypeMaterials!$A$2:$A$42878),0),3))*'Help&amp;Setup'!$B$5)-((INDEX(invTypeMaterials!$A$2:$C$42878,MATCH(1,('Ship Mineral Finder'!D$3=invTypeMaterials!$B$2:$B$42878)*('Ship Mineral Finder'!$B31=invTypeMaterials!$A$2:$A$42878),0),3))*'Help&amp;Setup'!$B$6),1),0)</f>
        <v>0</v>
      </c>
      <c r="E31" s="214">
        <f t="array" ref="E31">IFERROR(CEILING((INDEX(invTypeMaterials!$A$2:$C$42878,MATCH(1,('Ship Mineral Finder'!E$3=invTypeMaterials!$B$2:$B$42878)*('Ship Mineral Finder'!$B31=invTypeMaterials!$A$2:$A$42878),0),3))-((INDEX(invTypeMaterials!$A$2:$C$42878,MATCH(1,('Ship Mineral Finder'!E$3=invTypeMaterials!$B$2:$B$42878)*('Ship Mineral Finder'!$B31=invTypeMaterials!$A$2:$A$42878),0),3))*'Help&amp;Setup'!$B$4)-((INDEX(invTypeMaterials!$A$2:$C$42878,MATCH(1,('Ship Mineral Finder'!E$3=invTypeMaterials!$B$2:$B$42878)*('Ship Mineral Finder'!$B31=invTypeMaterials!$A$2:$A$42878),0),3))*'Help&amp;Setup'!$B$5)-((INDEX(invTypeMaterials!$A$2:$C$42878,MATCH(1,('Ship Mineral Finder'!E$3=invTypeMaterials!$B$2:$B$42878)*('Ship Mineral Finder'!$B31=invTypeMaterials!$A$2:$A$42878),0),3))*'Help&amp;Setup'!$B$6),1),0)</f>
        <v>0</v>
      </c>
      <c r="F31" s="214">
        <f t="array" ref="F31">IFERROR(CEILING((INDEX(invTypeMaterials!$A$2:$C$42878,MATCH(1,('Ship Mineral Finder'!F$3=invTypeMaterials!$B$2:$B$42878)*('Ship Mineral Finder'!$B31=invTypeMaterials!$A$2:$A$42878),0),3))-((INDEX(invTypeMaterials!$A$2:$C$42878,MATCH(1,('Ship Mineral Finder'!F$3=invTypeMaterials!$B$2:$B$42878)*('Ship Mineral Finder'!$B31=invTypeMaterials!$A$2:$A$42878),0),3))*'Help&amp;Setup'!$B$4)-((INDEX(invTypeMaterials!$A$2:$C$42878,MATCH(1,('Ship Mineral Finder'!F$3=invTypeMaterials!$B$2:$B$42878)*('Ship Mineral Finder'!$B31=invTypeMaterials!$A$2:$A$42878),0),3))*'Help&amp;Setup'!$B$5)-((INDEX(invTypeMaterials!$A$2:$C$42878,MATCH(1,('Ship Mineral Finder'!F$3=invTypeMaterials!$B$2:$B$42878)*('Ship Mineral Finder'!$B31=invTypeMaterials!$A$2:$A$42878),0),3))*'Help&amp;Setup'!$B$6),1),0)</f>
        <v>0</v>
      </c>
      <c r="G31" s="214">
        <f t="array" ref="G31">IFERROR(CEILING((INDEX(invTypeMaterials!$A$2:$C$42878,MATCH(1,('Ship Mineral Finder'!G$3=invTypeMaterials!$B$2:$B$42878)*('Ship Mineral Finder'!$B31=invTypeMaterials!$A$2:$A$42878),0),3))-((INDEX(invTypeMaterials!$A$2:$C$42878,MATCH(1,('Ship Mineral Finder'!G$3=invTypeMaterials!$B$2:$B$42878)*('Ship Mineral Finder'!$B31=invTypeMaterials!$A$2:$A$42878),0),3))*'Help&amp;Setup'!$B$4)-((INDEX(invTypeMaterials!$A$2:$C$42878,MATCH(1,('Ship Mineral Finder'!G$3=invTypeMaterials!$B$2:$B$42878)*('Ship Mineral Finder'!$B31=invTypeMaterials!$A$2:$A$42878),0),3))*'Help&amp;Setup'!$B$5)-((INDEX(invTypeMaterials!$A$2:$C$42878,MATCH(1,('Ship Mineral Finder'!G$3=invTypeMaterials!$B$2:$B$42878)*('Ship Mineral Finder'!$B31=invTypeMaterials!$A$2:$A$42878),0),3))*'Help&amp;Setup'!$B$6),1),0)</f>
        <v>0</v>
      </c>
      <c r="H31" s="214">
        <f t="array" ref="H31">IFERROR(CEILING((INDEX(invTypeMaterials!$A$2:$C$42878,MATCH(1,('Ship Mineral Finder'!H$3=invTypeMaterials!$B$2:$B$42878)*('Ship Mineral Finder'!$B31=invTypeMaterials!$A$2:$A$42878),0),3))-((INDEX(invTypeMaterials!$A$2:$C$42878,MATCH(1,('Ship Mineral Finder'!H$3=invTypeMaterials!$B$2:$B$42878)*('Ship Mineral Finder'!$B31=invTypeMaterials!$A$2:$A$42878),0),3))*'Help&amp;Setup'!$B$4)-((INDEX(invTypeMaterials!$A$2:$C$42878,MATCH(1,('Ship Mineral Finder'!H$3=invTypeMaterials!$B$2:$B$42878)*('Ship Mineral Finder'!$B31=invTypeMaterials!$A$2:$A$42878),0),3))*'Help&amp;Setup'!$B$5)-((INDEX(invTypeMaterials!$A$2:$C$42878,MATCH(1,('Ship Mineral Finder'!H$3=invTypeMaterials!$B$2:$B$42878)*('Ship Mineral Finder'!$B31=invTypeMaterials!$A$2:$A$42878),0),3))*'Help&amp;Setup'!$B$6),1),0)</f>
        <v>0</v>
      </c>
      <c r="I31" s="214">
        <f t="array" ref="I31">IFERROR(CEILING((INDEX(invTypeMaterials!$A$2:$C$42878,MATCH(1,('Ship Mineral Finder'!I$3=invTypeMaterials!$B$2:$B$42878)*('Ship Mineral Finder'!$B31=invTypeMaterials!$A$2:$A$42878),0),3))-((INDEX(invTypeMaterials!$A$2:$C$42878,MATCH(1,('Ship Mineral Finder'!I$3=invTypeMaterials!$B$2:$B$42878)*('Ship Mineral Finder'!$B31=invTypeMaterials!$A$2:$A$42878),0),3))*'Help&amp;Setup'!$B$4)-((INDEX(invTypeMaterials!$A$2:$C$42878,MATCH(1,('Ship Mineral Finder'!I$3=invTypeMaterials!$B$2:$B$42878)*('Ship Mineral Finder'!$B31=invTypeMaterials!$A$2:$A$42878),0),3))*'Help&amp;Setup'!$B$5)-((INDEX(invTypeMaterials!$A$2:$C$42878,MATCH(1,('Ship Mineral Finder'!I$3=invTypeMaterials!$B$2:$B$42878)*('Ship Mineral Finder'!$B31=invTypeMaterials!$A$2:$A$42878),0),3))*'Help&amp;Setup'!$B$6),1),0)</f>
        <v>0</v>
      </c>
      <c r="J31" s="214">
        <f t="array" ref="J31">IFERROR(CEILING((INDEX(invTypeMaterials!$A$2:$C$42878,MATCH(1,('Ship Mineral Finder'!J$3=invTypeMaterials!$B$2:$B$42878)*('Ship Mineral Finder'!$B31=invTypeMaterials!$A$2:$A$42878),0),3))-((INDEX(invTypeMaterials!$A$2:$C$42878,MATCH(1,('Ship Mineral Finder'!J$3=invTypeMaterials!$B$2:$B$42878)*('Ship Mineral Finder'!$B31=invTypeMaterials!$A$2:$A$42878),0),3))*'Help&amp;Setup'!$B$4)-((INDEX(invTypeMaterials!$A$2:$C$42878,MATCH(1,('Ship Mineral Finder'!J$3=invTypeMaterials!$B$2:$B$42878)*('Ship Mineral Finder'!$B31=invTypeMaterials!$A$2:$A$42878),0),3))*'Help&amp;Setup'!$B$5)-((INDEX(invTypeMaterials!$A$2:$C$42878,MATCH(1,('Ship Mineral Finder'!J$3=invTypeMaterials!$B$2:$B$42878)*('Ship Mineral Finder'!$B31=invTypeMaterials!$A$2:$A$42878),0),3))*'Help&amp;Setup'!$B$6),1),0)</f>
        <v>0</v>
      </c>
    </row>
    <row r="32">
      <c r="A32" t="str">
        <f>IFERROR(__xludf.DUMMYFUNCTION("""COMPUTED_VALUE"""),"Drone Link Augmentor I")</f>
        <v>Drone Link Augmentor I</v>
      </c>
      <c r="D32" s="214">
        <f t="array" ref="D32">IFERROR(CEILING((INDEX(invTypeMaterials!$A$2:$C$42878,MATCH(1,('Ship Mineral Finder'!D$3=invTypeMaterials!$B$2:$B$42878)*('Ship Mineral Finder'!$B32=invTypeMaterials!$A$2:$A$42878),0),3))-((INDEX(invTypeMaterials!$A$2:$C$42878,MATCH(1,('Ship Mineral Finder'!D$3=invTypeMaterials!$B$2:$B$42878)*('Ship Mineral Finder'!$B32=invTypeMaterials!$A$2:$A$42878),0),3))*'Help&amp;Setup'!$B$4)-((INDEX(invTypeMaterials!$A$2:$C$42878,MATCH(1,('Ship Mineral Finder'!D$3=invTypeMaterials!$B$2:$B$42878)*('Ship Mineral Finder'!$B32=invTypeMaterials!$A$2:$A$42878),0),3))*'Help&amp;Setup'!$B$5)-((INDEX(invTypeMaterials!$A$2:$C$42878,MATCH(1,('Ship Mineral Finder'!D$3=invTypeMaterials!$B$2:$B$42878)*('Ship Mineral Finder'!$B32=invTypeMaterials!$A$2:$A$42878),0),3))*'Help&amp;Setup'!$B$6),1),0)</f>
        <v>0</v>
      </c>
      <c r="E32" s="214">
        <f t="array" ref="E32">IFERROR(CEILING((INDEX(invTypeMaterials!$A$2:$C$42878,MATCH(1,('Ship Mineral Finder'!E$3=invTypeMaterials!$B$2:$B$42878)*('Ship Mineral Finder'!$B32=invTypeMaterials!$A$2:$A$42878),0),3))-((INDEX(invTypeMaterials!$A$2:$C$42878,MATCH(1,('Ship Mineral Finder'!E$3=invTypeMaterials!$B$2:$B$42878)*('Ship Mineral Finder'!$B32=invTypeMaterials!$A$2:$A$42878),0),3))*'Help&amp;Setup'!$B$4)-((INDEX(invTypeMaterials!$A$2:$C$42878,MATCH(1,('Ship Mineral Finder'!E$3=invTypeMaterials!$B$2:$B$42878)*('Ship Mineral Finder'!$B32=invTypeMaterials!$A$2:$A$42878),0),3))*'Help&amp;Setup'!$B$5)-((INDEX(invTypeMaterials!$A$2:$C$42878,MATCH(1,('Ship Mineral Finder'!E$3=invTypeMaterials!$B$2:$B$42878)*('Ship Mineral Finder'!$B32=invTypeMaterials!$A$2:$A$42878),0),3))*'Help&amp;Setup'!$B$6),1),0)</f>
        <v>0</v>
      </c>
      <c r="F32" s="214">
        <f t="array" ref="F32">IFERROR(CEILING((INDEX(invTypeMaterials!$A$2:$C$42878,MATCH(1,('Ship Mineral Finder'!F$3=invTypeMaterials!$B$2:$B$42878)*('Ship Mineral Finder'!$B32=invTypeMaterials!$A$2:$A$42878),0),3))-((INDEX(invTypeMaterials!$A$2:$C$42878,MATCH(1,('Ship Mineral Finder'!F$3=invTypeMaterials!$B$2:$B$42878)*('Ship Mineral Finder'!$B32=invTypeMaterials!$A$2:$A$42878),0),3))*'Help&amp;Setup'!$B$4)-((INDEX(invTypeMaterials!$A$2:$C$42878,MATCH(1,('Ship Mineral Finder'!F$3=invTypeMaterials!$B$2:$B$42878)*('Ship Mineral Finder'!$B32=invTypeMaterials!$A$2:$A$42878),0),3))*'Help&amp;Setup'!$B$5)-((INDEX(invTypeMaterials!$A$2:$C$42878,MATCH(1,('Ship Mineral Finder'!F$3=invTypeMaterials!$B$2:$B$42878)*('Ship Mineral Finder'!$B32=invTypeMaterials!$A$2:$A$42878),0),3))*'Help&amp;Setup'!$B$6),1),0)</f>
        <v>0</v>
      </c>
      <c r="G32" s="214">
        <f t="array" ref="G32">IFERROR(CEILING((INDEX(invTypeMaterials!$A$2:$C$42878,MATCH(1,('Ship Mineral Finder'!G$3=invTypeMaterials!$B$2:$B$42878)*('Ship Mineral Finder'!$B32=invTypeMaterials!$A$2:$A$42878),0),3))-((INDEX(invTypeMaterials!$A$2:$C$42878,MATCH(1,('Ship Mineral Finder'!G$3=invTypeMaterials!$B$2:$B$42878)*('Ship Mineral Finder'!$B32=invTypeMaterials!$A$2:$A$42878),0),3))*'Help&amp;Setup'!$B$4)-((INDEX(invTypeMaterials!$A$2:$C$42878,MATCH(1,('Ship Mineral Finder'!G$3=invTypeMaterials!$B$2:$B$42878)*('Ship Mineral Finder'!$B32=invTypeMaterials!$A$2:$A$42878),0),3))*'Help&amp;Setup'!$B$5)-((INDEX(invTypeMaterials!$A$2:$C$42878,MATCH(1,('Ship Mineral Finder'!G$3=invTypeMaterials!$B$2:$B$42878)*('Ship Mineral Finder'!$B32=invTypeMaterials!$A$2:$A$42878),0),3))*'Help&amp;Setup'!$B$6),1),0)</f>
        <v>0</v>
      </c>
      <c r="H32" s="214">
        <f t="array" ref="H32">IFERROR(CEILING((INDEX(invTypeMaterials!$A$2:$C$42878,MATCH(1,('Ship Mineral Finder'!H$3=invTypeMaterials!$B$2:$B$42878)*('Ship Mineral Finder'!$B32=invTypeMaterials!$A$2:$A$42878),0),3))-((INDEX(invTypeMaterials!$A$2:$C$42878,MATCH(1,('Ship Mineral Finder'!H$3=invTypeMaterials!$B$2:$B$42878)*('Ship Mineral Finder'!$B32=invTypeMaterials!$A$2:$A$42878),0),3))*'Help&amp;Setup'!$B$4)-((INDEX(invTypeMaterials!$A$2:$C$42878,MATCH(1,('Ship Mineral Finder'!H$3=invTypeMaterials!$B$2:$B$42878)*('Ship Mineral Finder'!$B32=invTypeMaterials!$A$2:$A$42878),0),3))*'Help&amp;Setup'!$B$5)-((INDEX(invTypeMaterials!$A$2:$C$42878,MATCH(1,('Ship Mineral Finder'!H$3=invTypeMaterials!$B$2:$B$42878)*('Ship Mineral Finder'!$B32=invTypeMaterials!$A$2:$A$42878),0),3))*'Help&amp;Setup'!$B$6),1),0)</f>
        <v>0</v>
      </c>
      <c r="I32" s="214">
        <f t="array" ref="I32">IFERROR(CEILING((INDEX(invTypeMaterials!$A$2:$C$42878,MATCH(1,('Ship Mineral Finder'!I$3=invTypeMaterials!$B$2:$B$42878)*('Ship Mineral Finder'!$B32=invTypeMaterials!$A$2:$A$42878),0),3))-((INDEX(invTypeMaterials!$A$2:$C$42878,MATCH(1,('Ship Mineral Finder'!I$3=invTypeMaterials!$B$2:$B$42878)*('Ship Mineral Finder'!$B32=invTypeMaterials!$A$2:$A$42878),0),3))*'Help&amp;Setup'!$B$4)-((INDEX(invTypeMaterials!$A$2:$C$42878,MATCH(1,('Ship Mineral Finder'!I$3=invTypeMaterials!$B$2:$B$42878)*('Ship Mineral Finder'!$B32=invTypeMaterials!$A$2:$A$42878),0),3))*'Help&amp;Setup'!$B$5)-((INDEX(invTypeMaterials!$A$2:$C$42878,MATCH(1,('Ship Mineral Finder'!I$3=invTypeMaterials!$B$2:$B$42878)*('Ship Mineral Finder'!$B32=invTypeMaterials!$A$2:$A$42878),0),3))*'Help&amp;Setup'!$B$6),1),0)</f>
        <v>0</v>
      </c>
      <c r="J32" s="214">
        <f t="array" ref="J32">IFERROR(CEILING((INDEX(invTypeMaterials!$A$2:$C$42878,MATCH(1,('Ship Mineral Finder'!J$3=invTypeMaterials!$B$2:$B$42878)*('Ship Mineral Finder'!$B32=invTypeMaterials!$A$2:$A$42878),0),3))-((INDEX(invTypeMaterials!$A$2:$C$42878,MATCH(1,('Ship Mineral Finder'!J$3=invTypeMaterials!$B$2:$B$42878)*('Ship Mineral Finder'!$B32=invTypeMaterials!$A$2:$A$42878),0),3))*'Help&amp;Setup'!$B$4)-((INDEX(invTypeMaterials!$A$2:$C$42878,MATCH(1,('Ship Mineral Finder'!J$3=invTypeMaterials!$B$2:$B$42878)*('Ship Mineral Finder'!$B32=invTypeMaterials!$A$2:$A$42878),0),3))*'Help&amp;Setup'!$B$5)-((INDEX(invTypeMaterials!$A$2:$C$42878,MATCH(1,('Ship Mineral Finder'!J$3=invTypeMaterials!$B$2:$B$42878)*('Ship Mineral Finder'!$B32=invTypeMaterials!$A$2:$A$42878),0),3))*'Help&amp;Setup'!$B$6),1),0)</f>
        <v>0</v>
      </c>
    </row>
    <row r="33">
      <c r="A33" t="str">
        <f>IFERROR(__xludf.DUMMYFUNCTION("""COMPUTED_VALUE"""),"Megathron")</f>
        <v>Megathron</v>
      </c>
      <c r="D33" s="214">
        <f t="array" ref="D33">IFERROR(CEILING((INDEX(invTypeMaterials!$A$2:$C$42878,MATCH(1,('Ship Mineral Finder'!D$3=invTypeMaterials!$B$2:$B$42878)*('Ship Mineral Finder'!$B33=invTypeMaterials!$A$2:$A$42878),0),3))-((INDEX(invTypeMaterials!$A$2:$C$42878,MATCH(1,('Ship Mineral Finder'!D$3=invTypeMaterials!$B$2:$B$42878)*('Ship Mineral Finder'!$B33=invTypeMaterials!$A$2:$A$42878),0),3))*'Help&amp;Setup'!$B$4)-((INDEX(invTypeMaterials!$A$2:$C$42878,MATCH(1,('Ship Mineral Finder'!D$3=invTypeMaterials!$B$2:$B$42878)*('Ship Mineral Finder'!$B33=invTypeMaterials!$A$2:$A$42878),0),3))*'Help&amp;Setup'!$B$5)-((INDEX(invTypeMaterials!$A$2:$C$42878,MATCH(1,('Ship Mineral Finder'!D$3=invTypeMaterials!$B$2:$B$42878)*('Ship Mineral Finder'!$B33=invTypeMaterials!$A$2:$A$42878),0),3))*'Help&amp;Setup'!$B$6),1),0)</f>
        <v>0</v>
      </c>
      <c r="E33" s="214">
        <f t="array" ref="E33">IFERROR(CEILING((INDEX(invTypeMaterials!$A$2:$C$42878,MATCH(1,('Ship Mineral Finder'!E$3=invTypeMaterials!$B$2:$B$42878)*('Ship Mineral Finder'!$B33=invTypeMaterials!$A$2:$A$42878),0),3))-((INDEX(invTypeMaterials!$A$2:$C$42878,MATCH(1,('Ship Mineral Finder'!E$3=invTypeMaterials!$B$2:$B$42878)*('Ship Mineral Finder'!$B33=invTypeMaterials!$A$2:$A$42878),0),3))*'Help&amp;Setup'!$B$4)-((INDEX(invTypeMaterials!$A$2:$C$42878,MATCH(1,('Ship Mineral Finder'!E$3=invTypeMaterials!$B$2:$B$42878)*('Ship Mineral Finder'!$B33=invTypeMaterials!$A$2:$A$42878),0),3))*'Help&amp;Setup'!$B$5)-((INDEX(invTypeMaterials!$A$2:$C$42878,MATCH(1,('Ship Mineral Finder'!E$3=invTypeMaterials!$B$2:$B$42878)*('Ship Mineral Finder'!$B33=invTypeMaterials!$A$2:$A$42878),0),3))*'Help&amp;Setup'!$B$6),1),0)</f>
        <v>0</v>
      </c>
      <c r="F33" s="214">
        <f t="array" ref="F33">IFERROR(CEILING((INDEX(invTypeMaterials!$A$2:$C$42878,MATCH(1,('Ship Mineral Finder'!F$3=invTypeMaterials!$B$2:$B$42878)*('Ship Mineral Finder'!$B33=invTypeMaterials!$A$2:$A$42878),0),3))-((INDEX(invTypeMaterials!$A$2:$C$42878,MATCH(1,('Ship Mineral Finder'!F$3=invTypeMaterials!$B$2:$B$42878)*('Ship Mineral Finder'!$B33=invTypeMaterials!$A$2:$A$42878),0),3))*'Help&amp;Setup'!$B$4)-((INDEX(invTypeMaterials!$A$2:$C$42878,MATCH(1,('Ship Mineral Finder'!F$3=invTypeMaterials!$B$2:$B$42878)*('Ship Mineral Finder'!$B33=invTypeMaterials!$A$2:$A$42878),0),3))*'Help&amp;Setup'!$B$5)-((INDEX(invTypeMaterials!$A$2:$C$42878,MATCH(1,('Ship Mineral Finder'!F$3=invTypeMaterials!$B$2:$B$42878)*('Ship Mineral Finder'!$B33=invTypeMaterials!$A$2:$A$42878),0),3))*'Help&amp;Setup'!$B$6),1),0)</f>
        <v>0</v>
      </c>
      <c r="G33" s="214">
        <f t="array" ref="G33">IFERROR(CEILING((INDEX(invTypeMaterials!$A$2:$C$42878,MATCH(1,('Ship Mineral Finder'!G$3=invTypeMaterials!$B$2:$B$42878)*('Ship Mineral Finder'!$B33=invTypeMaterials!$A$2:$A$42878),0),3))-((INDEX(invTypeMaterials!$A$2:$C$42878,MATCH(1,('Ship Mineral Finder'!G$3=invTypeMaterials!$B$2:$B$42878)*('Ship Mineral Finder'!$B33=invTypeMaterials!$A$2:$A$42878),0),3))*'Help&amp;Setup'!$B$4)-((INDEX(invTypeMaterials!$A$2:$C$42878,MATCH(1,('Ship Mineral Finder'!G$3=invTypeMaterials!$B$2:$B$42878)*('Ship Mineral Finder'!$B33=invTypeMaterials!$A$2:$A$42878),0),3))*'Help&amp;Setup'!$B$5)-((INDEX(invTypeMaterials!$A$2:$C$42878,MATCH(1,('Ship Mineral Finder'!G$3=invTypeMaterials!$B$2:$B$42878)*('Ship Mineral Finder'!$B33=invTypeMaterials!$A$2:$A$42878),0),3))*'Help&amp;Setup'!$B$6),1),0)</f>
        <v>0</v>
      </c>
      <c r="H33" s="214">
        <f t="array" ref="H33">IFERROR(CEILING((INDEX(invTypeMaterials!$A$2:$C$42878,MATCH(1,('Ship Mineral Finder'!H$3=invTypeMaterials!$B$2:$B$42878)*('Ship Mineral Finder'!$B33=invTypeMaterials!$A$2:$A$42878),0),3))-((INDEX(invTypeMaterials!$A$2:$C$42878,MATCH(1,('Ship Mineral Finder'!H$3=invTypeMaterials!$B$2:$B$42878)*('Ship Mineral Finder'!$B33=invTypeMaterials!$A$2:$A$42878),0),3))*'Help&amp;Setup'!$B$4)-((INDEX(invTypeMaterials!$A$2:$C$42878,MATCH(1,('Ship Mineral Finder'!H$3=invTypeMaterials!$B$2:$B$42878)*('Ship Mineral Finder'!$B33=invTypeMaterials!$A$2:$A$42878),0),3))*'Help&amp;Setup'!$B$5)-((INDEX(invTypeMaterials!$A$2:$C$42878,MATCH(1,('Ship Mineral Finder'!H$3=invTypeMaterials!$B$2:$B$42878)*('Ship Mineral Finder'!$B33=invTypeMaterials!$A$2:$A$42878),0),3))*'Help&amp;Setup'!$B$6),1),0)</f>
        <v>0</v>
      </c>
      <c r="I33" s="214">
        <f t="array" ref="I33">IFERROR(CEILING((INDEX(invTypeMaterials!$A$2:$C$42878,MATCH(1,('Ship Mineral Finder'!I$3=invTypeMaterials!$B$2:$B$42878)*('Ship Mineral Finder'!$B33=invTypeMaterials!$A$2:$A$42878),0),3))-((INDEX(invTypeMaterials!$A$2:$C$42878,MATCH(1,('Ship Mineral Finder'!I$3=invTypeMaterials!$B$2:$B$42878)*('Ship Mineral Finder'!$B33=invTypeMaterials!$A$2:$A$42878),0),3))*'Help&amp;Setup'!$B$4)-((INDEX(invTypeMaterials!$A$2:$C$42878,MATCH(1,('Ship Mineral Finder'!I$3=invTypeMaterials!$B$2:$B$42878)*('Ship Mineral Finder'!$B33=invTypeMaterials!$A$2:$A$42878),0),3))*'Help&amp;Setup'!$B$5)-((INDEX(invTypeMaterials!$A$2:$C$42878,MATCH(1,('Ship Mineral Finder'!I$3=invTypeMaterials!$B$2:$B$42878)*('Ship Mineral Finder'!$B33=invTypeMaterials!$A$2:$A$42878),0),3))*'Help&amp;Setup'!$B$6),1),0)</f>
        <v>0</v>
      </c>
      <c r="J33" s="214">
        <f t="array" ref="J33">IFERROR(CEILING((INDEX(invTypeMaterials!$A$2:$C$42878,MATCH(1,('Ship Mineral Finder'!J$3=invTypeMaterials!$B$2:$B$42878)*('Ship Mineral Finder'!$B33=invTypeMaterials!$A$2:$A$42878),0),3))-((INDEX(invTypeMaterials!$A$2:$C$42878,MATCH(1,('Ship Mineral Finder'!J$3=invTypeMaterials!$B$2:$B$42878)*('Ship Mineral Finder'!$B33=invTypeMaterials!$A$2:$A$42878),0),3))*'Help&amp;Setup'!$B$4)-((INDEX(invTypeMaterials!$A$2:$C$42878,MATCH(1,('Ship Mineral Finder'!J$3=invTypeMaterials!$B$2:$B$42878)*('Ship Mineral Finder'!$B33=invTypeMaterials!$A$2:$A$42878),0),3))*'Help&amp;Setup'!$B$5)-((INDEX(invTypeMaterials!$A$2:$C$42878,MATCH(1,('Ship Mineral Finder'!J$3=invTypeMaterials!$B$2:$B$42878)*('Ship Mineral Finder'!$B33=invTypeMaterials!$A$2:$A$42878),0),3))*'Help&amp;Setup'!$B$6),1),0)</f>
        <v>0</v>
      </c>
    </row>
    <row r="34">
      <c r="A34" t="str">
        <f>IFERROR(__xludf.DUMMYFUNCTION("""COMPUTED_VALUE"""),"Miasmos")</f>
        <v>Miasmos</v>
      </c>
      <c r="D34" s="214">
        <f t="array" ref="D34">IFERROR(CEILING((INDEX(invTypeMaterials!$A$2:$C$42878,MATCH(1,('Ship Mineral Finder'!D$3=invTypeMaterials!$B$2:$B$42878)*('Ship Mineral Finder'!$B34=invTypeMaterials!$A$2:$A$42878),0),3))-((INDEX(invTypeMaterials!$A$2:$C$42878,MATCH(1,('Ship Mineral Finder'!D$3=invTypeMaterials!$B$2:$B$42878)*('Ship Mineral Finder'!$B34=invTypeMaterials!$A$2:$A$42878),0),3))*'Help&amp;Setup'!$B$4)-((INDEX(invTypeMaterials!$A$2:$C$42878,MATCH(1,('Ship Mineral Finder'!D$3=invTypeMaterials!$B$2:$B$42878)*('Ship Mineral Finder'!$B34=invTypeMaterials!$A$2:$A$42878),0),3))*'Help&amp;Setup'!$B$5)-((INDEX(invTypeMaterials!$A$2:$C$42878,MATCH(1,('Ship Mineral Finder'!D$3=invTypeMaterials!$B$2:$B$42878)*('Ship Mineral Finder'!$B34=invTypeMaterials!$A$2:$A$42878),0),3))*'Help&amp;Setup'!$B$6),1),0)</f>
        <v>0</v>
      </c>
      <c r="E34" s="214">
        <f t="array" ref="E34">IFERROR(CEILING((INDEX(invTypeMaterials!$A$2:$C$42878,MATCH(1,('Ship Mineral Finder'!E$3=invTypeMaterials!$B$2:$B$42878)*('Ship Mineral Finder'!$B34=invTypeMaterials!$A$2:$A$42878),0),3))-((INDEX(invTypeMaterials!$A$2:$C$42878,MATCH(1,('Ship Mineral Finder'!E$3=invTypeMaterials!$B$2:$B$42878)*('Ship Mineral Finder'!$B34=invTypeMaterials!$A$2:$A$42878),0),3))*'Help&amp;Setup'!$B$4)-((INDEX(invTypeMaterials!$A$2:$C$42878,MATCH(1,('Ship Mineral Finder'!E$3=invTypeMaterials!$B$2:$B$42878)*('Ship Mineral Finder'!$B34=invTypeMaterials!$A$2:$A$42878),0),3))*'Help&amp;Setup'!$B$5)-((INDEX(invTypeMaterials!$A$2:$C$42878,MATCH(1,('Ship Mineral Finder'!E$3=invTypeMaterials!$B$2:$B$42878)*('Ship Mineral Finder'!$B34=invTypeMaterials!$A$2:$A$42878),0),3))*'Help&amp;Setup'!$B$6),1),0)</f>
        <v>0</v>
      </c>
      <c r="F34" s="214">
        <f t="array" ref="F34">IFERROR(CEILING((INDEX(invTypeMaterials!$A$2:$C$42878,MATCH(1,('Ship Mineral Finder'!F$3=invTypeMaterials!$B$2:$B$42878)*('Ship Mineral Finder'!$B34=invTypeMaterials!$A$2:$A$42878),0),3))-((INDEX(invTypeMaterials!$A$2:$C$42878,MATCH(1,('Ship Mineral Finder'!F$3=invTypeMaterials!$B$2:$B$42878)*('Ship Mineral Finder'!$B34=invTypeMaterials!$A$2:$A$42878),0),3))*'Help&amp;Setup'!$B$4)-((INDEX(invTypeMaterials!$A$2:$C$42878,MATCH(1,('Ship Mineral Finder'!F$3=invTypeMaterials!$B$2:$B$42878)*('Ship Mineral Finder'!$B34=invTypeMaterials!$A$2:$A$42878),0),3))*'Help&amp;Setup'!$B$5)-((INDEX(invTypeMaterials!$A$2:$C$42878,MATCH(1,('Ship Mineral Finder'!F$3=invTypeMaterials!$B$2:$B$42878)*('Ship Mineral Finder'!$B34=invTypeMaterials!$A$2:$A$42878),0),3))*'Help&amp;Setup'!$B$6),1),0)</f>
        <v>0</v>
      </c>
      <c r="G34" s="214">
        <f t="array" ref="G34">IFERROR(CEILING((INDEX(invTypeMaterials!$A$2:$C$42878,MATCH(1,('Ship Mineral Finder'!G$3=invTypeMaterials!$B$2:$B$42878)*('Ship Mineral Finder'!$B34=invTypeMaterials!$A$2:$A$42878),0),3))-((INDEX(invTypeMaterials!$A$2:$C$42878,MATCH(1,('Ship Mineral Finder'!G$3=invTypeMaterials!$B$2:$B$42878)*('Ship Mineral Finder'!$B34=invTypeMaterials!$A$2:$A$42878),0),3))*'Help&amp;Setup'!$B$4)-((INDEX(invTypeMaterials!$A$2:$C$42878,MATCH(1,('Ship Mineral Finder'!G$3=invTypeMaterials!$B$2:$B$42878)*('Ship Mineral Finder'!$B34=invTypeMaterials!$A$2:$A$42878),0),3))*'Help&amp;Setup'!$B$5)-((INDEX(invTypeMaterials!$A$2:$C$42878,MATCH(1,('Ship Mineral Finder'!G$3=invTypeMaterials!$B$2:$B$42878)*('Ship Mineral Finder'!$B34=invTypeMaterials!$A$2:$A$42878),0),3))*'Help&amp;Setup'!$B$6),1),0)</f>
        <v>0</v>
      </c>
      <c r="H34" s="214">
        <f t="array" ref="H34">IFERROR(CEILING((INDEX(invTypeMaterials!$A$2:$C$42878,MATCH(1,('Ship Mineral Finder'!H$3=invTypeMaterials!$B$2:$B$42878)*('Ship Mineral Finder'!$B34=invTypeMaterials!$A$2:$A$42878),0),3))-((INDEX(invTypeMaterials!$A$2:$C$42878,MATCH(1,('Ship Mineral Finder'!H$3=invTypeMaterials!$B$2:$B$42878)*('Ship Mineral Finder'!$B34=invTypeMaterials!$A$2:$A$42878),0),3))*'Help&amp;Setup'!$B$4)-((INDEX(invTypeMaterials!$A$2:$C$42878,MATCH(1,('Ship Mineral Finder'!H$3=invTypeMaterials!$B$2:$B$42878)*('Ship Mineral Finder'!$B34=invTypeMaterials!$A$2:$A$42878),0),3))*'Help&amp;Setup'!$B$5)-((INDEX(invTypeMaterials!$A$2:$C$42878,MATCH(1,('Ship Mineral Finder'!H$3=invTypeMaterials!$B$2:$B$42878)*('Ship Mineral Finder'!$B34=invTypeMaterials!$A$2:$A$42878),0),3))*'Help&amp;Setup'!$B$6),1),0)</f>
        <v>0</v>
      </c>
      <c r="I34" s="214">
        <f t="array" ref="I34">IFERROR(CEILING((INDEX(invTypeMaterials!$A$2:$C$42878,MATCH(1,('Ship Mineral Finder'!I$3=invTypeMaterials!$B$2:$B$42878)*('Ship Mineral Finder'!$B34=invTypeMaterials!$A$2:$A$42878),0),3))-((INDEX(invTypeMaterials!$A$2:$C$42878,MATCH(1,('Ship Mineral Finder'!I$3=invTypeMaterials!$B$2:$B$42878)*('Ship Mineral Finder'!$B34=invTypeMaterials!$A$2:$A$42878),0),3))*'Help&amp;Setup'!$B$4)-((INDEX(invTypeMaterials!$A$2:$C$42878,MATCH(1,('Ship Mineral Finder'!I$3=invTypeMaterials!$B$2:$B$42878)*('Ship Mineral Finder'!$B34=invTypeMaterials!$A$2:$A$42878),0),3))*'Help&amp;Setup'!$B$5)-((INDEX(invTypeMaterials!$A$2:$C$42878,MATCH(1,('Ship Mineral Finder'!I$3=invTypeMaterials!$B$2:$B$42878)*('Ship Mineral Finder'!$B34=invTypeMaterials!$A$2:$A$42878),0),3))*'Help&amp;Setup'!$B$6),1),0)</f>
        <v>0</v>
      </c>
      <c r="J34" s="214">
        <f t="array" ref="J34">IFERROR(CEILING((INDEX(invTypeMaterials!$A$2:$C$42878,MATCH(1,('Ship Mineral Finder'!J$3=invTypeMaterials!$B$2:$B$42878)*('Ship Mineral Finder'!$B34=invTypeMaterials!$A$2:$A$42878),0),3))-((INDEX(invTypeMaterials!$A$2:$C$42878,MATCH(1,('Ship Mineral Finder'!J$3=invTypeMaterials!$B$2:$B$42878)*('Ship Mineral Finder'!$B34=invTypeMaterials!$A$2:$A$42878),0),3))*'Help&amp;Setup'!$B$4)-((INDEX(invTypeMaterials!$A$2:$C$42878,MATCH(1,('Ship Mineral Finder'!J$3=invTypeMaterials!$B$2:$B$42878)*('Ship Mineral Finder'!$B34=invTypeMaterials!$A$2:$A$42878),0),3))*'Help&amp;Setup'!$B$5)-((INDEX(invTypeMaterials!$A$2:$C$42878,MATCH(1,('Ship Mineral Finder'!J$3=invTypeMaterials!$B$2:$B$42878)*('Ship Mineral Finder'!$B34=invTypeMaterials!$A$2:$A$42878),0),3))*'Help&amp;Setup'!$B$6),1),0)</f>
        <v>0</v>
      </c>
    </row>
    <row r="35">
      <c r="A35" t="str">
        <f>IFERROR(__xludf.DUMMYFUNCTION("""COMPUTED_VALUE"""),"Heron")</f>
        <v>Heron</v>
      </c>
      <c r="D35" s="214">
        <f t="array" ref="D35">IFERROR(CEILING((INDEX(invTypeMaterials!$A$2:$C$42878,MATCH(1,('Ship Mineral Finder'!D$3=invTypeMaterials!$B$2:$B$42878)*('Ship Mineral Finder'!$B35=invTypeMaterials!$A$2:$A$42878),0),3))-((INDEX(invTypeMaterials!$A$2:$C$42878,MATCH(1,('Ship Mineral Finder'!D$3=invTypeMaterials!$B$2:$B$42878)*('Ship Mineral Finder'!$B35=invTypeMaterials!$A$2:$A$42878),0),3))*'Help&amp;Setup'!$B$4)-((INDEX(invTypeMaterials!$A$2:$C$42878,MATCH(1,('Ship Mineral Finder'!D$3=invTypeMaterials!$B$2:$B$42878)*('Ship Mineral Finder'!$B35=invTypeMaterials!$A$2:$A$42878),0),3))*'Help&amp;Setup'!$B$5)-((INDEX(invTypeMaterials!$A$2:$C$42878,MATCH(1,('Ship Mineral Finder'!D$3=invTypeMaterials!$B$2:$B$42878)*('Ship Mineral Finder'!$B35=invTypeMaterials!$A$2:$A$42878),0),3))*'Help&amp;Setup'!$B$6),1),0)</f>
        <v>0</v>
      </c>
      <c r="E35" s="214">
        <f t="array" ref="E35">IFERROR(CEILING((INDEX(invTypeMaterials!$A$2:$C$42878,MATCH(1,('Ship Mineral Finder'!E$3=invTypeMaterials!$B$2:$B$42878)*('Ship Mineral Finder'!$B35=invTypeMaterials!$A$2:$A$42878),0),3))-((INDEX(invTypeMaterials!$A$2:$C$42878,MATCH(1,('Ship Mineral Finder'!E$3=invTypeMaterials!$B$2:$B$42878)*('Ship Mineral Finder'!$B35=invTypeMaterials!$A$2:$A$42878),0),3))*'Help&amp;Setup'!$B$4)-((INDEX(invTypeMaterials!$A$2:$C$42878,MATCH(1,('Ship Mineral Finder'!E$3=invTypeMaterials!$B$2:$B$42878)*('Ship Mineral Finder'!$B35=invTypeMaterials!$A$2:$A$42878),0),3))*'Help&amp;Setup'!$B$5)-((INDEX(invTypeMaterials!$A$2:$C$42878,MATCH(1,('Ship Mineral Finder'!E$3=invTypeMaterials!$B$2:$B$42878)*('Ship Mineral Finder'!$B35=invTypeMaterials!$A$2:$A$42878),0),3))*'Help&amp;Setup'!$B$6),1),0)</f>
        <v>0</v>
      </c>
      <c r="F35" s="214">
        <f t="array" ref="F35">IFERROR(CEILING((INDEX(invTypeMaterials!$A$2:$C$42878,MATCH(1,('Ship Mineral Finder'!F$3=invTypeMaterials!$B$2:$B$42878)*('Ship Mineral Finder'!$B35=invTypeMaterials!$A$2:$A$42878),0),3))-((INDEX(invTypeMaterials!$A$2:$C$42878,MATCH(1,('Ship Mineral Finder'!F$3=invTypeMaterials!$B$2:$B$42878)*('Ship Mineral Finder'!$B35=invTypeMaterials!$A$2:$A$42878),0),3))*'Help&amp;Setup'!$B$4)-((INDEX(invTypeMaterials!$A$2:$C$42878,MATCH(1,('Ship Mineral Finder'!F$3=invTypeMaterials!$B$2:$B$42878)*('Ship Mineral Finder'!$B35=invTypeMaterials!$A$2:$A$42878),0),3))*'Help&amp;Setup'!$B$5)-((INDEX(invTypeMaterials!$A$2:$C$42878,MATCH(1,('Ship Mineral Finder'!F$3=invTypeMaterials!$B$2:$B$42878)*('Ship Mineral Finder'!$B35=invTypeMaterials!$A$2:$A$42878),0),3))*'Help&amp;Setup'!$B$6),1),0)</f>
        <v>0</v>
      </c>
      <c r="G35" s="214">
        <f t="array" ref="G35">IFERROR(CEILING((INDEX(invTypeMaterials!$A$2:$C$42878,MATCH(1,('Ship Mineral Finder'!G$3=invTypeMaterials!$B$2:$B$42878)*('Ship Mineral Finder'!$B35=invTypeMaterials!$A$2:$A$42878),0),3))-((INDEX(invTypeMaterials!$A$2:$C$42878,MATCH(1,('Ship Mineral Finder'!G$3=invTypeMaterials!$B$2:$B$42878)*('Ship Mineral Finder'!$B35=invTypeMaterials!$A$2:$A$42878),0),3))*'Help&amp;Setup'!$B$4)-((INDEX(invTypeMaterials!$A$2:$C$42878,MATCH(1,('Ship Mineral Finder'!G$3=invTypeMaterials!$B$2:$B$42878)*('Ship Mineral Finder'!$B35=invTypeMaterials!$A$2:$A$42878),0),3))*'Help&amp;Setup'!$B$5)-((INDEX(invTypeMaterials!$A$2:$C$42878,MATCH(1,('Ship Mineral Finder'!G$3=invTypeMaterials!$B$2:$B$42878)*('Ship Mineral Finder'!$B35=invTypeMaterials!$A$2:$A$42878),0),3))*'Help&amp;Setup'!$B$6),1),0)</f>
        <v>0</v>
      </c>
      <c r="H35" s="214">
        <f t="array" ref="H35">IFERROR(CEILING((INDEX(invTypeMaterials!$A$2:$C$42878,MATCH(1,('Ship Mineral Finder'!H$3=invTypeMaterials!$B$2:$B$42878)*('Ship Mineral Finder'!$B35=invTypeMaterials!$A$2:$A$42878),0),3))-((INDEX(invTypeMaterials!$A$2:$C$42878,MATCH(1,('Ship Mineral Finder'!H$3=invTypeMaterials!$B$2:$B$42878)*('Ship Mineral Finder'!$B35=invTypeMaterials!$A$2:$A$42878),0),3))*'Help&amp;Setup'!$B$4)-((INDEX(invTypeMaterials!$A$2:$C$42878,MATCH(1,('Ship Mineral Finder'!H$3=invTypeMaterials!$B$2:$B$42878)*('Ship Mineral Finder'!$B35=invTypeMaterials!$A$2:$A$42878),0),3))*'Help&amp;Setup'!$B$5)-((INDEX(invTypeMaterials!$A$2:$C$42878,MATCH(1,('Ship Mineral Finder'!H$3=invTypeMaterials!$B$2:$B$42878)*('Ship Mineral Finder'!$B35=invTypeMaterials!$A$2:$A$42878),0),3))*'Help&amp;Setup'!$B$6),1),0)</f>
        <v>0</v>
      </c>
      <c r="I35" s="214">
        <f t="array" ref="I35">IFERROR(CEILING((INDEX(invTypeMaterials!$A$2:$C$42878,MATCH(1,('Ship Mineral Finder'!I$3=invTypeMaterials!$B$2:$B$42878)*('Ship Mineral Finder'!$B35=invTypeMaterials!$A$2:$A$42878),0),3))-((INDEX(invTypeMaterials!$A$2:$C$42878,MATCH(1,('Ship Mineral Finder'!I$3=invTypeMaterials!$B$2:$B$42878)*('Ship Mineral Finder'!$B35=invTypeMaterials!$A$2:$A$42878),0),3))*'Help&amp;Setup'!$B$4)-((INDEX(invTypeMaterials!$A$2:$C$42878,MATCH(1,('Ship Mineral Finder'!I$3=invTypeMaterials!$B$2:$B$42878)*('Ship Mineral Finder'!$B35=invTypeMaterials!$A$2:$A$42878),0),3))*'Help&amp;Setup'!$B$5)-((INDEX(invTypeMaterials!$A$2:$C$42878,MATCH(1,('Ship Mineral Finder'!I$3=invTypeMaterials!$B$2:$B$42878)*('Ship Mineral Finder'!$B35=invTypeMaterials!$A$2:$A$42878),0),3))*'Help&amp;Setup'!$B$6),1),0)</f>
        <v>0</v>
      </c>
      <c r="J35" s="214">
        <f t="array" ref="J35">IFERROR(CEILING((INDEX(invTypeMaterials!$A$2:$C$42878,MATCH(1,('Ship Mineral Finder'!J$3=invTypeMaterials!$B$2:$B$42878)*('Ship Mineral Finder'!$B35=invTypeMaterials!$A$2:$A$42878),0),3))-((INDEX(invTypeMaterials!$A$2:$C$42878,MATCH(1,('Ship Mineral Finder'!J$3=invTypeMaterials!$B$2:$B$42878)*('Ship Mineral Finder'!$B35=invTypeMaterials!$A$2:$A$42878),0),3))*'Help&amp;Setup'!$B$4)-((INDEX(invTypeMaterials!$A$2:$C$42878,MATCH(1,('Ship Mineral Finder'!J$3=invTypeMaterials!$B$2:$B$42878)*('Ship Mineral Finder'!$B35=invTypeMaterials!$A$2:$A$42878),0),3))*'Help&amp;Setup'!$B$5)-((INDEX(invTypeMaterials!$A$2:$C$42878,MATCH(1,('Ship Mineral Finder'!J$3=invTypeMaterials!$B$2:$B$42878)*('Ship Mineral Finder'!$B35=invTypeMaterials!$A$2:$A$42878),0),3))*'Help&amp;Setup'!$B$6),1),0)</f>
        <v>0</v>
      </c>
    </row>
    <row r="36">
      <c r="A36" t="str">
        <f>IFERROR(__xludf.DUMMYFUNCTION("""COMPUTED_VALUE"""),"Einherji II")</f>
        <v>Einherji II</v>
      </c>
      <c r="D36" s="214">
        <f t="array" ref="D36">IFERROR(CEILING((INDEX(invTypeMaterials!$A$2:$C$42878,MATCH(1,('Ship Mineral Finder'!D$3=invTypeMaterials!$B$2:$B$42878)*('Ship Mineral Finder'!$B36=invTypeMaterials!$A$2:$A$42878),0),3))-((INDEX(invTypeMaterials!$A$2:$C$42878,MATCH(1,('Ship Mineral Finder'!D$3=invTypeMaterials!$B$2:$B$42878)*('Ship Mineral Finder'!$B36=invTypeMaterials!$A$2:$A$42878),0),3))*'Help&amp;Setup'!$B$4)-((INDEX(invTypeMaterials!$A$2:$C$42878,MATCH(1,('Ship Mineral Finder'!D$3=invTypeMaterials!$B$2:$B$42878)*('Ship Mineral Finder'!$B36=invTypeMaterials!$A$2:$A$42878),0),3))*'Help&amp;Setup'!$B$5)-((INDEX(invTypeMaterials!$A$2:$C$42878,MATCH(1,('Ship Mineral Finder'!D$3=invTypeMaterials!$B$2:$B$42878)*('Ship Mineral Finder'!$B36=invTypeMaterials!$A$2:$A$42878),0),3))*'Help&amp;Setup'!$B$6),1),0)</f>
        <v>0</v>
      </c>
      <c r="E36" s="214">
        <f t="array" ref="E36">IFERROR(CEILING((INDEX(invTypeMaterials!$A$2:$C$42878,MATCH(1,('Ship Mineral Finder'!E$3=invTypeMaterials!$B$2:$B$42878)*('Ship Mineral Finder'!$B36=invTypeMaterials!$A$2:$A$42878),0),3))-((INDEX(invTypeMaterials!$A$2:$C$42878,MATCH(1,('Ship Mineral Finder'!E$3=invTypeMaterials!$B$2:$B$42878)*('Ship Mineral Finder'!$B36=invTypeMaterials!$A$2:$A$42878),0),3))*'Help&amp;Setup'!$B$4)-((INDEX(invTypeMaterials!$A$2:$C$42878,MATCH(1,('Ship Mineral Finder'!E$3=invTypeMaterials!$B$2:$B$42878)*('Ship Mineral Finder'!$B36=invTypeMaterials!$A$2:$A$42878),0),3))*'Help&amp;Setup'!$B$5)-((INDEX(invTypeMaterials!$A$2:$C$42878,MATCH(1,('Ship Mineral Finder'!E$3=invTypeMaterials!$B$2:$B$42878)*('Ship Mineral Finder'!$B36=invTypeMaterials!$A$2:$A$42878),0),3))*'Help&amp;Setup'!$B$6),1),0)</f>
        <v>0</v>
      </c>
      <c r="F36" s="214">
        <f t="array" ref="F36">IFERROR(CEILING((INDEX(invTypeMaterials!$A$2:$C$42878,MATCH(1,('Ship Mineral Finder'!F$3=invTypeMaterials!$B$2:$B$42878)*('Ship Mineral Finder'!$B36=invTypeMaterials!$A$2:$A$42878),0),3))-((INDEX(invTypeMaterials!$A$2:$C$42878,MATCH(1,('Ship Mineral Finder'!F$3=invTypeMaterials!$B$2:$B$42878)*('Ship Mineral Finder'!$B36=invTypeMaterials!$A$2:$A$42878),0),3))*'Help&amp;Setup'!$B$4)-((INDEX(invTypeMaterials!$A$2:$C$42878,MATCH(1,('Ship Mineral Finder'!F$3=invTypeMaterials!$B$2:$B$42878)*('Ship Mineral Finder'!$B36=invTypeMaterials!$A$2:$A$42878),0),3))*'Help&amp;Setup'!$B$5)-((INDEX(invTypeMaterials!$A$2:$C$42878,MATCH(1,('Ship Mineral Finder'!F$3=invTypeMaterials!$B$2:$B$42878)*('Ship Mineral Finder'!$B36=invTypeMaterials!$A$2:$A$42878),0),3))*'Help&amp;Setup'!$B$6),1),0)</f>
        <v>0</v>
      </c>
      <c r="G36" s="214">
        <f t="array" ref="G36">IFERROR(CEILING((INDEX(invTypeMaterials!$A$2:$C$42878,MATCH(1,('Ship Mineral Finder'!G$3=invTypeMaterials!$B$2:$B$42878)*('Ship Mineral Finder'!$B36=invTypeMaterials!$A$2:$A$42878),0),3))-((INDEX(invTypeMaterials!$A$2:$C$42878,MATCH(1,('Ship Mineral Finder'!G$3=invTypeMaterials!$B$2:$B$42878)*('Ship Mineral Finder'!$B36=invTypeMaterials!$A$2:$A$42878),0),3))*'Help&amp;Setup'!$B$4)-((INDEX(invTypeMaterials!$A$2:$C$42878,MATCH(1,('Ship Mineral Finder'!G$3=invTypeMaterials!$B$2:$B$42878)*('Ship Mineral Finder'!$B36=invTypeMaterials!$A$2:$A$42878),0),3))*'Help&amp;Setup'!$B$5)-((INDEX(invTypeMaterials!$A$2:$C$42878,MATCH(1,('Ship Mineral Finder'!G$3=invTypeMaterials!$B$2:$B$42878)*('Ship Mineral Finder'!$B36=invTypeMaterials!$A$2:$A$42878),0),3))*'Help&amp;Setup'!$B$6),1),0)</f>
        <v>0</v>
      </c>
      <c r="H36" s="214">
        <f t="array" ref="H36">IFERROR(CEILING((INDEX(invTypeMaterials!$A$2:$C$42878,MATCH(1,('Ship Mineral Finder'!H$3=invTypeMaterials!$B$2:$B$42878)*('Ship Mineral Finder'!$B36=invTypeMaterials!$A$2:$A$42878),0),3))-((INDEX(invTypeMaterials!$A$2:$C$42878,MATCH(1,('Ship Mineral Finder'!H$3=invTypeMaterials!$B$2:$B$42878)*('Ship Mineral Finder'!$B36=invTypeMaterials!$A$2:$A$42878),0),3))*'Help&amp;Setup'!$B$4)-((INDEX(invTypeMaterials!$A$2:$C$42878,MATCH(1,('Ship Mineral Finder'!H$3=invTypeMaterials!$B$2:$B$42878)*('Ship Mineral Finder'!$B36=invTypeMaterials!$A$2:$A$42878),0),3))*'Help&amp;Setup'!$B$5)-((INDEX(invTypeMaterials!$A$2:$C$42878,MATCH(1,('Ship Mineral Finder'!H$3=invTypeMaterials!$B$2:$B$42878)*('Ship Mineral Finder'!$B36=invTypeMaterials!$A$2:$A$42878),0),3))*'Help&amp;Setup'!$B$6),1),0)</f>
        <v>0</v>
      </c>
      <c r="I36" s="214">
        <f t="array" ref="I36">IFERROR(CEILING((INDEX(invTypeMaterials!$A$2:$C$42878,MATCH(1,('Ship Mineral Finder'!I$3=invTypeMaterials!$B$2:$B$42878)*('Ship Mineral Finder'!$B36=invTypeMaterials!$A$2:$A$42878),0),3))-((INDEX(invTypeMaterials!$A$2:$C$42878,MATCH(1,('Ship Mineral Finder'!I$3=invTypeMaterials!$B$2:$B$42878)*('Ship Mineral Finder'!$B36=invTypeMaterials!$A$2:$A$42878),0),3))*'Help&amp;Setup'!$B$4)-((INDEX(invTypeMaterials!$A$2:$C$42878,MATCH(1,('Ship Mineral Finder'!I$3=invTypeMaterials!$B$2:$B$42878)*('Ship Mineral Finder'!$B36=invTypeMaterials!$A$2:$A$42878),0),3))*'Help&amp;Setup'!$B$5)-((INDEX(invTypeMaterials!$A$2:$C$42878,MATCH(1,('Ship Mineral Finder'!I$3=invTypeMaterials!$B$2:$B$42878)*('Ship Mineral Finder'!$B36=invTypeMaterials!$A$2:$A$42878),0),3))*'Help&amp;Setup'!$B$6),1),0)</f>
        <v>0</v>
      </c>
      <c r="J36" s="214">
        <f t="array" ref="J36">IFERROR(CEILING((INDEX(invTypeMaterials!$A$2:$C$42878,MATCH(1,('Ship Mineral Finder'!J$3=invTypeMaterials!$B$2:$B$42878)*('Ship Mineral Finder'!$B36=invTypeMaterials!$A$2:$A$42878),0),3))-((INDEX(invTypeMaterials!$A$2:$C$42878,MATCH(1,('Ship Mineral Finder'!J$3=invTypeMaterials!$B$2:$B$42878)*('Ship Mineral Finder'!$B36=invTypeMaterials!$A$2:$A$42878),0),3))*'Help&amp;Setup'!$B$4)-((INDEX(invTypeMaterials!$A$2:$C$42878,MATCH(1,('Ship Mineral Finder'!J$3=invTypeMaterials!$B$2:$B$42878)*('Ship Mineral Finder'!$B36=invTypeMaterials!$A$2:$A$42878),0),3))*'Help&amp;Setup'!$B$5)-((INDEX(invTypeMaterials!$A$2:$C$42878,MATCH(1,('Ship Mineral Finder'!J$3=invTypeMaterials!$B$2:$B$42878)*('Ship Mineral Finder'!$B36=invTypeMaterials!$A$2:$A$42878),0),3))*'Help&amp;Setup'!$B$6),1),0)</f>
        <v>0</v>
      </c>
    </row>
    <row r="37">
      <c r="A37" t="str">
        <f>IFERROR(__xludf.DUMMYFUNCTION("""COMPUTED_VALUE"""),"Atron")</f>
        <v>Atron</v>
      </c>
      <c r="D37" s="214">
        <f t="array" ref="D37">IFERROR(CEILING((INDEX(invTypeMaterials!$A$2:$C$42878,MATCH(1,('Ship Mineral Finder'!D$3=invTypeMaterials!$B$2:$B$42878)*('Ship Mineral Finder'!$B37=invTypeMaterials!$A$2:$A$42878),0),3))-((INDEX(invTypeMaterials!$A$2:$C$42878,MATCH(1,('Ship Mineral Finder'!D$3=invTypeMaterials!$B$2:$B$42878)*('Ship Mineral Finder'!$B37=invTypeMaterials!$A$2:$A$42878),0),3))*'Help&amp;Setup'!$B$4)-((INDEX(invTypeMaterials!$A$2:$C$42878,MATCH(1,('Ship Mineral Finder'!D$3=invTypeMaterials!$B$2:$B$42878)*('Ship Mineral Finder'!$B37=invTypeMaterials!$A$2:$A$42878),0),3))*'Help&amp;Setup'!$B$5)-((INDEX(invTypeMaterials!$A$2:$C$42878,MATCH(1,('Ship Mineral Finder'!D$3=invTypeMaterials!$B$2:$B$42878)*('Ship Mineral Finder'!$B37=invTypeMaterials!$A$2:$A$42878),0),3))*'Help&amp;Setup'!$B$6),1),0)</f>
        <v>0</v>
      </c>
      <c r="E37" s="214">
        <f t="array" ref="E37">IFERROR(CEILING((INDEX(invTypeMaterials!$A$2:$C$42878,MATCH(1,('Ship Mineral Finder'!E$3=invTypeMaterials!$B$2:$B$42878)*('Ship Mineral Finder'!$B37=invTypeMaterials!$A$2:$A$42878),0),3))-((INDEX(invTypeMaterials!$A$2:$C$42878,MATCH(1,('Ship Mineral Finder'!E$3=invTypeMaterials!$B$2:$B$42878)*('Ship Mineral Finder'!$B37=invTypeMaterials!$A$2:$A$42878),0),3))*'Help&amp;Setup'!$B$4)-((INDEX(invTypeMaterials!$A$2:$C$42878,MATCH(1,('Ship Mineral Finder'!E$3=invTypeMaterials!$B$2:$B$42878)*('Ship Mineral Finder'!$B37=invTypeMaterials!$A$2:$A$42878),0),3))*'Help&amp;Setup'!$B$5)-((INDEX(invTypeMaterials!$A$2:$C$42878,MATCH(1,('Ship Mineral Finder'!E$3=invTypeMaterials!$B$2:$B$42878)*('Ship Mineral Finder'!$B37=invTypeMaterials!$A$2:$A$42878),0),3))*'Help&amp;Setup'!$B$6),1),0)</f>
        <v>0</v>
      </c>
      <c r="F37" s="214">
        <f t="array" ref="F37">IFERROR(CEILING((INDEX(invTypeMaterials!$A$2:$C$42878,MATCH(1,('Ship Mineral Finder'!F$3=invTypeMaterials!$B$2:$B$42878)*('Ship Mineral Finder'!$B37=invTypeMaterials!$A$2:$A$42878),0),3))-((INDEX(invTypeMaterials!$A$2:$C$42878,MATCH(1,('Ship Mineral Finder'!F$3=invTypeMaterials!$B$2:$B$42878)*('Ship Mineral Finder'!$B37=invTypeMaterials!$A$2:$A$42878),0),3))*'Help&amp;Setup'!$B$4)-((INDEX(invTypeMaterials!$A$2:$C$42878,MATCH(1,('Ship Mineral Finder'!F$3=invTypeMaterials!$B$2:$B$42878)*('Ship Mineral Finder'!$B37=invTypeMaterials!$A$2:$A$42878),0),3))*'Help&amp;Setup'!$B$5)-((INDEX(invTypeMaterials!$A$2:$C$42878,MATCH(1,('Ship Mineral Finder'!F$3=invTypeMaterials!$B$2:$B$42878)*('Ship Mineral Finder'!$B37=invTypeMaterials!$A$2:$A$42878),0),3))*'Help&amp;Setup'!$B$6),1),0)</f>
        <v>0</v>
      </c>
      <c r="G37" s="214">
        <f t="array" ref="G37">IFERROR(CEILING((INDEX(invTypeMaterials!$A$2:$C$42878,MATCH(1,('Ship Mineral Finder'!G$3=invTypeMaterials!$B$2:$B$42878)*('Ship Mineral Finder'!$B37=invTypeMaterials!$A$2:$A$42878),0),3))-((INDEX(invTypeMaterials!$A$2:$C$42878,MATCH(1,('Ship Mineral Finder'!G$3=invTypeMaterials!$B$2:$B$42878)*('Ship Mineral Finder'!$B37=invTypeMaterials!$A$2:$A$42878),0),3))*'Help&amp;Setup'!$B$4)-((INDEX(invTypeMaterials!$A$2:$C$42878,MATCH(1,('Ship Mineral Finder'!G$3=invTypeMaterials!$B$2:$B$42878)*('Ship Mineral Finder'!$B37=invTypeMaterials!$A$2:$A$42878),0),3))*'Help&amp;Setup'!$B$5)-((INDEX(invTypeMaterials!$A$2:$C$42878,MATCH(1,('Ship Mineral Finder'!G$3=invTypeMaterials!$B$2:$B$42878)*('Ship Mineral Finder'!$B37=invTypeMaterials!$A$2:$A$42878),0),3))*'Help&amp;Setup'!$B$6),1),0)</f>
        <v>0</v>
      </c>
      <c r="H37" s="214">
        <f t="array" ref="H37">IFERROR(CEILING((INDEX(invTypeMaterials!$A$2:$C$42878,MATCH(1,('Ship Mineral Finder'!H$3=invTypeMaterials!$B$2:$B$42878)*('Ship Mineral Finder'!$B37=invTypeMaterials!$A$2:$A$42878),0),3))-((INDEX(invTypeMaterials!$A$2:$C$42878,MATCH(1,('Ship Mineral Finder'!H$3=invTypeMaterials!$B$2:$B$42878)*('Ship Mineral Finder'!$B37=invTypeMaterials!$A$2:$A$42878),0),3))*'Help&amp;Setup'!$B$4)-((INDEX(invTypeMaterials!$A$2:$C$42878,MATCH(1,('Ship Mineral Finder'!H$3=invTypeMaterials!$B$2:$B$42878)*('Ship Mineral Finder'!$B37=invTypeMaterials!$A$2:$A$42878),0),3))*'Help&amp;Setup'!$B$5)-((INDEX(invTypeMaterials!$A$2:$C$42878,MATCH(1,('Ship Mineral Finder'!H$3=invTypeMaterials!$B$2:$B$42878)*('Ship Mineral Finder'!$B37=invTypeMaterials!$A$2:$A$42878),0),3))*'Help&amp;Setup'!$B$6),1),0)</f>
        <v>0</v>
      </c>
      <c r="I37" s="214">
        <f t="array" ref="I37">IFERROR(CEILING((INDEX(invTypeMaterials!$A$2:$C$42878,MATCH(1,('Ship Mineral Finder'!I$3=invTypeMaterials!$B$2:$B$42878)*('Ship Mineral Finder'!$B37=invTypeMaterials!$A$2:$A$42878),0),3))-((INDEX(invTypeMaterials!$A$2:$C$42878,MATCH(1,('Ship Mineral Finder'!I$3=invTypeMaterials!$B$2:$B$42878)*('Ship Mineral Finder'!$B37=invTypeMaterials!$A$2:$A$42878),0),3))*'Help&amp;Setup'!$B$4)-((INDEX(invTypeMaterials!$A$2:$C$42878,MATCH(1,('Ship Mineral Finder'!I$3=invTypeMaterials!$B$2:$B$42878)*('Ship Mineral Finder'!$B37=invTypeMaterials!$A$2:$A$42878),0),3))*'Help&amp;Setup'!$B$5)-((INDEX(invTypeMaterials!$A$2:$C$42878,MATCH(1,('Ship Mineral Finder'!I$3=invTypeMaterials!$B$2:$B$42878)*('Ship Mineral Finder'!$B37=invTypeMaterials!$A$2:$A$42878),0),3))*'Help&amp;Setup'!$B$6),1),0)</f>
        <v>0</v>
      </c>
      <c r="J37" s="214">
        <f t="array" ref="J37">IFERROR(CEILING((INDEX(invTypeMaterials!$A$2:$C$42878,MATCH(1,('Ship Mineral Finder'!J$3=invTypeMaterials!$B$2:$B$42878)*('Ship Mineral Finder'!$B37=invTypeMaterials!$A$2:$A$42878),0),3))-((INDEX(invTypeMaterials!$A$2:$C$42878,MATCH(1,('Ship Mineral Finder'!J$3=invTypeMaterials!$B$2:$B$42878)*('Ship Mineral Finder'!$B37=invTypeMaterials!$A$2:$A$42878),0),3))*'Help&amp;Setup'!$B$4)-((INDEX(invTypeMaterials!$A$2:$C$42878,MATCH(1,('Ship Mineral Finder'!J$3=invTypeMaterials!$B$2:$B$42878)*('Ship Mineral Finder'!$B37=invTypeMaterials!$A$2:$A$42878),0),3))*'Help&amp;Setup'!$B$5)-((INDEX(invTypeMaterials!$A$2:$C$42878,MATCH(1,('Ship Mineral Finder'!J$3=invTypeMaterials!$B$2:$B$42878)*('Ship Mineral Finder'!$B37=invTypeMaterials!$A$2:$A$42878),0),3))*'Help&amp;Setup'!$B$6),1),0)</f>
        <v>0</v>
      </c>
    </row>
    <row r="38">
      <c r="A38" t="str">
        <f>IFERROR(__xludf.DUMMYFUNCTION("""COMPUTED_VALUE"""),"Nereus")</f>
        <v>Nereus</v>
      </c>
      <c r="D38" s="214">
        <f t="array" ref="D38">IFERROR(CEILING((INDEX(invTypeMaterials!$A$2:$C$42878,MATCH(1,('Ship Mineral Finder'!D$3=invTypeMaterials!$B$2:$B$42878)*('Ship Mineral Finder'!$B38=invTypeMaterials!$A$2:$A$42878),0),3))-((INDEX(invTypeMaterials!$A$2:$C$42878,MATCH(1,('Ship Mineral Finder'!D$3=invTypeMaterials!$B$2:$B$42878)*('Ship Mineral Finder'!$B38=invTypeMaterials!$A$2:$A$42878),0),3))*'Help&amp;Setup'!$B$4)-((INDEX(invTypeMaterials!$A$2:$C$42878,MATCH(1,('Ship Mineral Finder'!D$3=invTypeMaterials!$B$2:$B$42878)*('Ship Mineral Finder'!$B38=invTypeMaterials!$A$2:$A$42878),0),3))*'Help&amp;Setup'!$B$5)-((INDEX(invTypeMaterials!$A$2:$C$42878,MATCH(1,('Ship Mineral Finder'!D$3=invTypeMaterials!$B$2:$B$42878)*('Ship Mineral Finder'!$B38=invTypeMaterials!$A$2:$A$42878),0),3))*'Help&amp;Setup'!$B$6),1),0)</f>
        <v>0</v>
      </c>
      <c r="E38" s="214">
        <f t="array" ref="E38">IFERROR(CEILING((INDEX(invTypeMaterials!$A$2:$C$42878,MATCH(1,('Ship Mineral Finder'!E$3=invTypeMaterials!$B$2:$B$42878)*('Ship Mineral Finder'!$B38=invTypeMaterials!$A$2:$A$42878),0),3))-((INDEX(invTypeMaterials!$A$2:$C$42878,MATCH(1,('Ship Mineral Finder'!E$3=invTypeMaterials!$B$2:$B$42878)*('Ship Mineral Finder'!$B38=invTypeMaterials!$A$2:$A$42878),0),3))*'Help&amp;Setup'!$B$4)-((INDEX(invTypeMaterials!$A$2:$C$42878,MATCH(1,('Ship Mineral Finder'!E$3=invTypeMaterials!$B$2:$B$42878)*('Ship Mineral Finder'!$B38=invTypeMaterials!$A$2:$A$42878),0),3))*'Help&amp;Setup'!$B$5)-((INDEX(invTypeMaterials!$A$2:$C$42878,MATCH(1,('Ship Mineral Finder'!E$3=invTypeMaterials!$B$2:$B$42878)*('Ship Mineral Finder'!$B38=invTypeMaterials!$A$2:$A$42878),0),3))*'Help&amp;Setup'!$B$6),1),0)</f>
        <v>0</v>
      </c>
      <c r="F38" s="214">
        <f t="array" ref="F38">IFERROR(CEILING((INDEX(invTypeMaterials!$A$2:$C$42878,MATCH(1,('Ship Mineral Finder'!F$3=invTypeMaterials!$B$2:$B$42878)*('Ship Mineral Finder'!$B38=invTypeMaterials!$A$2:$A$42878),0),3))-((INDEX(invTypeMaterials!$A$2:$C$42878,MATCH(1,('Ship Mineral Finder'!F$3=invTypeMaterials!$B$2:$B$42878)*('Ship Mineral Finder'!$B38=invTypeMaterials!$A$2:$A$42878),0),3))*'Help&amp;Setup'!$B$4)-((INDEX(invTypeMaterials!$A$2:$C$42878,MATCH(1,('Ship Mineral Finder'!F$3=invTypeMaterials!$B$2:$B$42878)*('Ship Mineral Finder'!$B38=invTypeMaterials!$A$2:$A$42878),0),3))*'Help&amp;Setup'!$B$5)-((INDEX(invTypeMaterials!$A$2:$C$42878,MATCH(1,('Ship Mineral Finder'!F$3=invTypeMaterials!$B$2:$B$42878)*('Ship Mineral Finder'!$B38=invTypeMaterials!$A$2:$A$42878),0),3))*'Help&amp;Setup'!$B$6),1),0)</f>
        <v>0</v>
      </c>
      <c r="G38" s="214">
        <f t="array" ref="G38">IFERROR(CEILING((INDEX(invTypeMaterials!$A$2:$C$42878,MATCH(1,('Ship Mineral Finder'!G$3=invTypeMaterials!$B$2:$B$42878)*('Ship Mineral Finder'!$B38=invTypeMaterials!$A$2:$A$42878),0),3))-((INDEX(invTypeMaterials!$A$2:$C$42878,MATCH(1,('Ship Mineral Finder'!G$3=invTypeMaterials!$B$2:$B$42878)*('Ship Mineral Finder'!$B38=invTypeMaterials!$A$2:$A$42878),0),3))*'Help&amp;Setup'!$B$4)-((INDEX(invTypeMaterials!$A$2:$C$42878,MATCH(1,('Ship Mineral Finder'!G$3=invTypeMaterials!$B$2:$B$42878)*('Ship Mineral Finder'!$B38=invTypeMaterials!$A$2:$A$42878),0),3))*'Help&amp;Setup'!$B$5)-((INDEX(invTypeMaterials!$A$2:$C$42878,MATCH(1,('Ship Mineral Finder'!G$3=invTypeMaterials!$B$2:$B$42878)*('Ship Mineral Finder'!$B38=invTypeMaterials!$A$2:$A$42878),0),3))*'Help&amp;Setup'!$B$6),1),0)</f>
        <v>0</v>
      </c>
      <c r="H38" s="214">
        <f t="array" ref="H38">IFERROR(CEILING((INDEX(invTypeMaterials!$A$2:$C$42878,MATCH(1,('Ship Mineral Finder'!H$3=invTypeMaterials!$B$2:$B$42878)*('Ship Mineral Finder'!$B38=invTypeMaterials!$A$2:$A$42878),0),3))-((INDEX(invTypeMaterials!$A$2:$C$42878,MATCH(1,('Ship Mineral Finder'!H$3=invTypeMaterials!$B$2:$B$42878)*('Ship Mineral Finder'!$B38=invTypeMaterials!$A$2:$A$42878),0),3))*'Help&amp;Setup'!$B$4)-((INDEX(invTypeMaterials!$A$2:$C$42878,MATCH(1,('Ship Mineral Finder'!H$3=invTypeMaterials!$B$2:$B$42878)*('Ship Mineral Finder'!$B38=invTypeMaterials!$A$2:$A$42878),0),3))*'Help&amp;Setup'!$B$5)-((INDEX(invTypeMaterials!$A$2:$C$42878,MATCH(1,('Ship Mineral Finder'!H$3=invTypeMaterials!$B$2:$B$42878)*('Ship Mineral Finder'!$B38=invTypeMaterials!$A$2:$A$42878),0),3))*'Help&amp;Setup'!$B$6),1),0)</f>
        <v>0</v>
      </c>
      <c r="I38" s="214">
        <f t="array" ref="I38">IFERROR(CEILING((INDEX(invTypeMaterials!$A$2:$C$42878,MATCH(1,('Ship Mineral Finder'!I$3=invTypeMaterials!$B$2:$B$42878)*('Ship Mineral Finder'!$B38=invTypeMaterials!$A$2:$A$42878),0),3))-((INDEX(invTypeMaterials!$A$2:$C$42878,MATCH(1,('Ship Mineral Finder'!I$3=invTypeMaterials!$B$2:$B$42878)*('Ship Mineral Finder'!$B38=invTypeMaterials!$A$2:$A$42878),0),3))*'Help&amp;Setup'!$B$4)-((INDEX(invTypeMaterials!$A$2:$C$42878,MATCH(1,('Ship Mineral Finder'!I$3=invTypeMaterials!$B$2:$B$42878)*('Ship Mineral Finder'!$B38=invTypeMaterials!$A$2:$A$42878),0),3))*'Help&amp;Setup'!$B$5)-((INDEX(invTypeMaterials!$A$2:$C$42878,MATCH(1,('Ship Mineral Finder'!I$3=invTypeMaterials!$B$2:$B$42878)*('Ship Mineral Finder'!$B38=invTypeMaterials!$A$2:$A$42878),0),3))*'Help&amp;Setup'!$B$6),1),0)</f>
        <v>0</v>
      </c>
      <c r="J38" s="214">
        <f t="array" ref="J38">IFERROR(CEILING((INDEX(invTypeMaterials!$A$2:$C$42878,MATCH(1,('Ship Mineral Finder'!J$3=invTypeMaterials!$B$2:$B$42878)*('Ship Mineral Finder'!$B38=invTypeMaterials!$A$2:$A$42878),0),3))-((INDEX(invTypeMaterials!$A$2:$C$42878,MATCH(1,('Ship Mineral Finder'!J$3=invTypeMaterials!$B$2:$B$42878)*('Ship Mineral Finder'!$B38=invTypeMaterials!$A$2:$A$42878),0),3))*'Help&amp;Setup'!$B$4)-((INDEX(invTypeMaterials!$A$2:$C$42878,MATCH(1,('Ship Mineral Finder'!J$3=invTypeMaterials!$B$2:$B$42878)*('Ship Mineral Finder'!$B38=invTypeMaterials!$A$2:$A$42878),0),3))*'Help&amp;Setup'!$B$5)-((INDEX(invTypeMaterials!$A$2:$C$42878,MATCH(1,('Ship Mineral Finder'!J$3=invTypeMaterials!$B$2:$B$42878)*('Ship Mineral Finder'!$B38=invTypeMaterials!$A$2:$A$42878),0),3))*'Help&amp;Setup'!$B$6),1),0)</f>
        <v>0</v>
      </c>
    </row>
    <row r="39">
      <c r="A39" t="str">
        <f>IFERROR(__xludf.DUMMYFUNCTION("""COMPUTED_VALUE"""),"Magnate")</f>
        <v>Magnate</v>
      </c>
      <c r="D39" s="214">
        <f t="array" ref="D39">IFERROR(CEILING((INDEX(invTypeMaterials!$A$2:$C$42878,MATCH(1,('Ship Mineral Finder'!D$3=invTypeMaterials!$B$2:$B$42878)*('Ship Mineral Finder'!$B39=invTypeMaterials!$A$2:$A$42878),0),3))-((INDEX(invTypeMaterials!$A$2:$C$42878,MATCH(1,('Ship Mineral Finder'!D$3=invTypeMaterials!$B$2:$B$42878)*('Ship Mineral Finder'!$B39=invTypeMaterials!$A$2:$A$42878),0),3))*'Help&amp;Setup'!$B$4)-((INDEX(invTypeMaterials!$A$2:$C$42878,MATCH(1,('Ship Mineral Finder'!D$3=invTypeMaterials!$B$2:$B$42878)*('Ship Mineral Finder'!$B39=invTypeMaterials!$A$2:$A$42878),0),3))*'Help&amp;Setup'!$B$5)-((INDEX(invTypeMaterials!$A$2:$C$42878,MATCH(1,('Ship Mineral Finder'!D$3=invTypeMaterials!$B$2:$B$42878)*('Ship Mineral Finder'!$B39=invTypeMaterials!$A$2:$A$42878),0),3))*'Help&amp;Setup'!$B$6),1),0)</f>
        <v>0</v>
      </c>
      <c r="E39" s="214">
        <f t="array" ref="E39">IFERROR(CEILING((INDEX(invTypeMaterials!$A$2:$C$42878,MATCH(1,('Ship Mineral Finder'!E$3=invTypeMaterials!$B$2:$B$42878)*('Ship Mineral Finder'!$B39=invTypeMaterials!$A$2:$A$42878),0),3))-((INDEX(invTypeMaterials!$A$2:$C$42878,MATCH(1,('Ship Mineral Finder'!E$3=invTypeMaterials!$B$2:$B$42878)*('Ship Mineral Finder'!$B39=invTypeMaterials!$A$2:$A$42878),0),3))*'Help&amp;Setup'!$B$4)-((INDEX(invTypeMaterials!$A$2:$C$42878,MATCH(1,('Ship Mineral Finder'!E$3=invTypeMaterials!$B$2:$B$42878)*('Ship Mineral Finder'!$B39=invTypeMaterials!$A$2:$A$42878),0),3))*'Help&amp;Setup'!$B$5)-((INDEX(invTypeMaterials!$A$2:$C$42878,MATCH(1,('Ship Mineral Finder'!E$3=invTypeMaterials!$B$2:$B$42878)*('Ship Mineral Finder'!$B39=invTypeMaterials!$A$2:$A$42878),0),3))*'Help&amp;Setup'!$B$6),1),0)</f>
        <v>0</v>
      </c>
      <c r="F39" s="214">
        <f t="array" ref="F39">IFERROR(CEILING((INDEX(invTypeMaterials!$A$2:$C$42878,MATCH(1,('Ship Mineral Finder'!F$3=invTypeMaterials!$B$2:$B$42878)*('Ship Mineral Finder'!$B39=invTypeMaterials!$A$2:$A$42878),0),3))-((INDEX(invTypeMaterials!$A$2:$C$42878,MATCH(1,('Ship Mineral Finder'!F$3=invTypeMaterials!$B$2:$B$42878)*('Ship Mineral Finder'!$B39=invTypeMaterials!$A$2:$A$42878),0),3))*'Help&amp;Setup'!$B$4)-((INDEX(invTypeMaterials!$A$2:$C$42878,MATCH(1,('Ship Mineral Finder'!F$3=invTypeMaterials!$B$2:$B$42878)*('Ship Mineral Finder'!$B39=invTypeMaterials!$A$2:$A$42878),0),3))*'Help&amp;Setup'!$B$5)-((INDEX(invTypeMaterials!$A$2:$C$42878,MATCH(1,('Ship Mineral Finder'!F$3=invTypeMaterials!$B$2:$B$42878)*('Ship Mineral Finder'!$B39=invTypeMaterials!$A$2:$A$42878),0),3))*'Help&amp;Setup'!$B$6),1),0)</f>
        <v>0</v>
      </c>
      <c r="G39" s="214">
        <f t="array" ref="G39">IFERROR(CEILING((INDEX(invTypeMaterials!$A$2:$C$42878,MATCH(1,('Ship Mineral Finder'!G$3=invTypeMaterials!$B$2:$B$42878)*('Ship Mineral Finder'!$B39=invTypeMaterials!$A$2:$A$42878),0),3))-((INDEX(invTypeMaterials!$A$2:$C$42878,MATCH(1,('Ship Mineral Finder'!G$3=invTypeMaterials!$B$2:$B$42878)*('Ship Mineral Finder'!$B39=invTypeMaterials!$A$2:$A$42878),0),3))*'Help&amp;Setup'!$B$4)-((INDEX(invTypeMaterials!$A$2:$C$42878,MATCH(1,('Ship Mineral Finder'!G$3=invTypeMaterials!$B$2:$B$42878)*('Ship Mineral Finder'!$B39=invTypeMaterials!$A$2:$A$42878),0),3))*'Help&amp;Setup'!$B$5)-((INDEX(invTypeMaterials!$A$2:$C$42878,MATCH(1,('Ship Mineral Finder'!G$3=invTypeMaterials!$B$2:$B$42878)*('Ship Mineral Finder'!$B39=invTypeMaterials!$A$2:$A$42878),0),3))*'Help&amp;Setup'!$B$6),1),0)</f>
        <v>0</v>
      </c>
      <c r="H39" s="214">
        <f t="array" ref="H39">IFERROR(CEILING((INDEX(invTypeMaterials!$A$2:$C$42878,MATCH(1,('Ship Mineral Finder'!H$3=invTypeMaterials!$B$2:$B$42878)*('Ship Mineral Finder'!$B39=invTypeMaterials!$A$2:$A$42878),0),3))-((INDEX(invTypeMaterials!$A$2:$C$42878,MATCH(1,('Ship Mineral Finder'!H$3=invTypeMaterials!$B$2:$B$42878)*('Ship Mineral Finder'!$B39=invTypeMaterials!$A$2:$A$42878),0),3))*'Help&amp;Setup'!$B$4)-((INDEX(invTypeMaterials!$A$2:$C$42878,MATCH(1,('Ship Mineral Finder'!H$3=invTypeMaterials!$B$2:$B$42878)*('Ship Mineral Finder'!$B39=invTypeMaterials!$A$2:$A$42878),0),3))*'Help&amp;Setup'!$B$5)-((INDEX(invTypeMaterials!$A$2:$C$42878,MATCH(1,('Ship Mineral Finder'!H$3=invTypeMaterials!$B$2:$B$42878)*('Ship Mineral Finder'!$B39=invTypeMaterials!$A$2:$A$42878),0),3))*'Help&amp;Setup'!$B$6),1),0)</f>
        <v>0</v>
      </c>
      <c r="I39" s="214">
        <f t="array" ref="I39">IFERROR(CEILING((INDEX(invTypeMaterials!$A$2:$C$42878,MATCH(1,('Ship Mineral Finder'!I$3=invTypeMaterials!$B$2:$B$42878)*('Ship Mineral Finder'!$B39=invTypeMaterials!$A$2:$A$42878),0),3))-((INDEX(invTypeMaterials!$A$2:$C$42878,MATCH(1,('Ship Mineral Finder'!I$3=invTypeMaterials!$B$2:$B$42878)*('Ship Mineral Finder'!$B39=invTypeMaterials!$A$2:$A$42878),0),3))*'Help&amp;Setup'!$B$4)-((INDEX(invTypeMaterials!$A$2:$C$42878,MATCH(1,('Ship Mineral Finder'!I$3=invTypeMaterials!$B$2:$B$42878)*('Ship Mineral Finder'!$B39=invTypeMaterials!$A$2:$A$42878),0),3))*'Help&amp;Setup'!$B$5)-((INDEX(invTypeMaterials!$A$2:$C$42878,MATCH(1,('Ship Mineral Finder'!I$3=invTypeMaterials!$B$2:$B$42878)*('Ship Mineral Finder'!$B39=invTypeMaterials!$A$2:$A$42878),0),3))*'Help&amp;Setup'!$B$6),1),0)</f>
        <v>0</v>
      </c>
      <c r="J39" s="214">
        <f t="array" ref="J39">IFERROR(CEILING((INDEX(invTypeMaterials!$A$2:$C$42878,MATCH(1,('Ship Mineral Finder'!J$3=invTypeMaterials!$B$2:$B$42878)*('Ship Mineral Finder'!$B39=invTypeMaterials!$A$2:$A$42878),0),3))-((INDEX(invTypeMaterials!$A$2:$C$42878,MATCH(1,('Ship Mineral Finder'!J$3=invTypeMaterials!$B$2:$B$42878)*('Ship Mineral Finder'!$B39=invTypeMaterials!$A$2:$A$42878),0),3))*'Help&amp;Setup'!$B$4)-((INDEX(invTypeMaterials!$A$2:$C$42878,MATCH(1,('Ship Mineral Finder'!J$3=invTypeMaterials!$B$2:$B$42878)*('Ship Mineral Finder'!$B39=invTypeMaterials!$A$2:$A$42878),0),3))*'Help&amp;Setup'!$B$5)-((INDEX(invTypeMaterials!$A$2:$C$42878,MATCH(1,('Ship Mineral Finder'!J$3=invTypeMaterials!$B$2:$B$42878)*('Ship Mineral Finder'!$B39=invTypeMaterials!$A$2:$A$42878),0),3))*'Help&amp;Setup'!$B$6),1),0)</f>
        <v>0</v>
      </c>
    </row>
    <row r="40">
      <c r="A40" t="str">
        <f>IFERROR(__xludf.DUMMYFUNCTION("""COMPUTED_VALUE"""),"Einherji I")</f>
        <v>Einherji I</v>
      </c>
      <c r="D40" s="214">
        <f t="array" ref="D40">IFERROR(CEILING((INDEX(invTypeMaterials!$A$2:$C$42878,MATCH(1,('Ship Mineral Finder'!D$3=invTypeMaterials!$B$2:$B$42878)*('Ship Mineral Finder'!$B40=invTypeMaterials!$A$2:$A$42878),0),3))-((INDEX(invTypeMaterials!$A$2:$C$42878,MATCH(1,('Ship Mineral Finder'!D$3=invTypeMaterials!$B$2:$B$42878)*('Ship Mineral Finder'!$B40=invTypeMaterials!$A$2:$A$42878),0),3))*'Help&amp;Setup'!$B$4)-((INDEX(invTypeMaterials!$A$2:$C$42878,MATCH(1,('Ship Mineral Finder'!D$3=invTypeMaterials!$B$2:$B$42878)*('Ship Mineral Finder'!$B40=invTypeMaterials!$A$2:$A$42878),0),3))*'Help&amp;Setup'!$B$5)-((INDEX(invTypeMaterials!$A$2:$C$42878,MATCH(1,('Ship Mineral Finder'!D$3=invTypeMaterials!$B$2:$B$42878)*('Ship Mineral Finder'!$B40=invTypeMaterials!$A$2:$A$42878),0),3))*'Help&amp;Setup'!$B$6),1),0)</f>
        <v>0</v>
      </c>
      <c r="E40" s="214">
        <f t="array" ref="E40">IFERROR(CEILING((INDEX(invTypeMaterials!$A$2:$C$42878,MATCH(1,('Ship Mineral Finder'!E$3=invTypeMaterials!$B$2:$B$42878)*('Ship Mineral Finder'!$B40=invTypeMaterials!$A$2:$A$42878),0),3))-((INDEX(invTypeMaterials!$A$2:$C$42878,MATCH(1,('Ship Mineral Finder'!E$3=invTypeMaterials!$B$2:$B$42878)*('Ship Mineral Finder'!$B40=invTypeMaterials!$A$2:$A$42878),0),3))*'Help&amp;Setup'!$B$4)-((INDEX(invTypeMaterials!$A$2:$C$42878,MATCH(1,('Ship Mineral Finder'!E$3=invTypeMaterials!$B$2:$B$42878)*('Ship Mineral Finder'!$B40=invTypeMaterials!$A$2:$A$42878),0),3))*'Help&amp;Setup'!$B$5)-((INDEX(invTypeMaterials!$A$2:$C$42878,MATCH(1,('Ship Mineral Finder'!E$3=invTypeMaterials!$B$2:$B$42878)*('Ship Mineral Finder'!$B40=invTypeMaterials!$A$2:$A$42878),0),3))*'Help&amp;Setup'!$B$6),1),0)</f>
        <v>0</v>
      </c>
      <c r="F40" s="214">
        <f t="array" ref="F40">IFERROR(CEILING((INDEX(invTypeMaterials!$A$2:$C$42878,MATCH(1,('Ship Mineral Finder'!F$3=invTypeMaterials!$B$2:$B$42878)*('Ship Mineral Finder'!$B40=invTypeMaterials!$A$2:$A$42878),0),3))-((INDEX(invTypeMaterials!$A$2:$C$42878,MATCH(1,('Ship Mineral Finder'!F$3=invTypeMaterials!$B$2:$B$42878)*('Ship Mineral Finder'!$B40=invTypeMaterials!$A$2:$A$42878),0),3))*'Help&amp;Setup'!$B$4)-((INDEX(invTypeMaterials!$A$2:$C$42878,MATCH(1,('Ship Mineral Finder'!F$3=invTypeMaterials!$B$2:$B$42878)*('Ship Mineral Finder'!$B40=invTypeMaterials!$A$2:$A$42878),0),3))*'Help&amp;Setup'!$B$5)-((INDEX(invTypeMaterials!$A$2:$C$42878,MATCH(1,('Ship Mineral Finder'!F$3=invTypeMaterials!$B$2:$B$42878)*('Ship Mineral Finder'!$B40=invTypeMaterials!$A$2:$A$42878),0),3))*'Help&amp;Setup'!$B$6),1),0)</f>
        <v>0</v>
      </c>
      <c r="G40" s="214">
        <f t="array" ref="G40">IFERROR(CEILING((INDEX(invTypeMaterials!$A$2:$C$42878,MATCH(1,('Ship Mineral Finder'!G$3=invTypeMaterials!$B$2:$B$42878)*('Ship Mineral Finder'!$B40=invTypeMaterials!$A$2:$A$42878),0),3))-((INDEX(invTypeMaterials!$A$2:$C$42878,MATCH(1,('Ship Mineral Finder'!G$3=invTypeMaterials!$B$2:$B$42878)*('Ship Mineral Finder'!$B40=invTypeMaterials!$A$2:$A$42878),0),3))*'Help&amp;Setup'!$B$4)-((INDEX(invTypeMaterials!$A$2:$C$42878,MATCH(1,('Ship Mineral Finder'!G$3=invTypeMaterials!$B$2:$B$42878)*('Ship Mineral Finder'!$B40=invTypeMaterials!$A$2:$A$42878),0),3))*'Help&amp;Setup'!$B$5)-((INDEX(invTypeMaterials!$A$2:$C$42878,MATCH(1,('Ship Mineral Finder'!G$3=invTypeMaterials!$B$2:$B$42878)*('Ship Mineral Finder'!$B40=invTypeMaterials!$A$2:$A$42878),0),3))*'Help&amp;Setup'!$B$6),1),0)</f>
        <v>0</v>
      </c>
      <c r="H40" s="214">
        <f t="array" ref="H40">IFERROR(CEILING((INDEX(invTypeMaterials!$A$2:$C$42878,MATCH(1,('Ship Mineral Finder'!H$3=invTypeMaterials!$B$2:$B$42878)*('Ship Mineral Finder'!$B40=invTypeMaterials!$A$2:$A$42878),0),3))-((INDEX(invTypeMaterials!$A$2:$C$42878,MATCH(1,('Ship Mineral Finder'!H$3=invTypeMaterials!$B$2:$B$42878)*('Ship Mineral Finder'!$B40=invTypeMaterials!$A$2:$A$42878),0),3))*'Help&amp;Setup'!$B$4)-((INDEX(invTypeMaterials!$A$2:$C$42878,MATCH(1,('Ship Mineral Finder'!H$3=invTypeMaterials!$B$2:$B$42878)*('Ship Mineral Finder'!$B40=invTypeMaterials!$A$2:$A$42878),0),3))*'Help&amp;Setup'!$B$5)-((INDEX(invTypeMaterials!$A$2:$C$42878,MATCH(1,('Ship Mineral Finder'!H$3=invTypeMaterials!$B$2:$B$42878)*('Ship Mineral Finder'!$B40=invTypeMaterials!$A$2:$A$42878),0),3))*'Help&amp;Setup'!$B$6),1),0)</f>
        <v>0</v>
      </c>
      <c r="I40" s="214">
        <f t="array" ref="I40">IFERROR(CEILING((INDEX(invTypeMaterials!$A$2:$C$42878,MATCH(1,('Ship Mineral Finder'!I$3=invTypeMaterials!$B$2:$B$42878)*('Ship Mineral Finder'!$B40=invTypeMaterials!$A$2:$A$42878),0),3))-((INDEX(invTypeMaterials!$A$2:$C$42878,MATCH(1,('Ship Mineral Finder'!I$3=invTypeMaterials!$B$2:$B$42878)*('Ship Mineral Finder'!$B40=invTypeMaterials!$A$2:$A$42878),0),3))*'Help&amp;Setup'!$B$4)-((INDEX(invTypeMaterials!$A$2:$C$42878,MATCH(1,('Ship Mineral Finder'!I$3=invTypeMaterials!$B$2:$B$42878)*('Ship Mineral Finder'!$B40=invTypeMaterials!$A$2:$A$42878),0),3))*'Help&amp;Setup'!$B$5)-((INDEX(invTypeMaterials!$A$2:$C$42878,MATCH(1,('Ship Mineral Finder'!I$3=invTypeMaterials!$B$2:$B$42878)*('Ship Mineral Finder'!$B40=invTypeMaterials!$A$2:$A$42878),0),3))*'Help&amp;Setup'!$B$6),1),0)</f>
        <v>0</v>
      </c>
      <c r="J40" s="214">
        <f t="array" ref="J40">IFERROR(CEILING((INDEX(invTypeMaterials!$A$2:$C$42878,MATCH(1,('Ship Mineral Finder'!J$3=invTypeMaterials!$B$2:$B$42878)*('Ship Mineral Finder'!$B40=invTypeMaterials!$A$2:$A$42878),0),3))-((INDEX(invTypeMaterials!$A$2:$C$42878,MATCH(1,('Ship Mineral Finder'!J$3=invTypeMaterials!$B$2:$B$42878)*('Ship Mineral Finder'!$B40=invTypeMaterials!$A$2:$A$42878),0),3))*'Help&amp;Setup'!$B$4)-((INDEX(invTypeMaterials!$A$2:$C$42878,MATCH(1,('Ship Mineral Finder'!J$3=invTypeMaterials!$B$2:$B$42878)*('Ship Mineral Finder'!$B40=invTypeMaterials!$A$2:$A$42878),0),3))*'Help&amp;Setup'!$B$5)-((INDEX(invTypeMaterials!$A$2:$C$42878,MATCH(1,('Ship Mineral Finder'!J$3=invTypeMaterials!$B$2:$B$42878)*('Ship Mineral Finder'!$B40=invTypeMaterials!$A$2:$A$42878),0),3))*'Help&amp;Setup'!$B$6),1),0)</f>
        <v>0</v>
      </c>
    </row>
    <row r="41">
      <c r="A41" t="str">
        <f>IFERROR(__xludf.DUMMYFUNCTION("""COMPUTED_VALUE"""),"Iteron Mark V")</f>
        <v>Iteron Mark V</v>
      </c>
      <c r="D41" s="214">
        <f t="array" ref="D41">IFERROR(CEILING((INDEX(invTypeMaterials!$A$2:$C$42878,MATCH(1,('Ship Mineral Finder'!D$3=invTypeMaterials!$B$2:$B$42878)*('Ship Mineral Finder'!$B41=invTypeMaterials!$A$2:$A$42878),0),3))-((INDEX(invTypeMaterials!$A$2:$C$42878,MATCH(1,('Ship Mineral Finder'!D$3=invTypeMaterials!$B$2:$B$42878)*('Ship Mineral Finder'!$B41=invTypeMaterials!$A$2:$A$42878),0),3))*'Help&amp;Setup'!$B$4)-((INDEX(invTypeMaterials!$A$2:$C$42878,MATCH(1,('Ship Mineral Finder'!D$3=invTypeMaterials!$B$2:$B$42878)*('Ship Mineral Finder'!$B41=invTypeMaterials!$A$2:$A$42878),0),3))*'Help&amp;Setup'!$B$5)-((INDEX(invTypeMaterials!$A$2:$C$42878,MATCH(1,('Ship Mineral Finder'!D$3=invTypeMaterials!$B$2:$B$42878)*('Ship Mineral Finder'!$B41=invTypeMaterials!$A$2:$A$42878),0),3))*'Help&amp;Setup'!$B$6),1),0)</f>
        <v>0</v>
      </c>
      <c r="E41" s="214">
        <f t="array" ref="E41">IFERROR(CEILING((INDEX(invTypeMaterials!$A$2:$C$42878,MATCH(1,('Ship Mineral Finder'!E$3=invTypeMaterials!$B$2:$B$42878)*('Ship Mineral Finder'!$B41=invTypeMaterials!$A$2:$A$42878),0),3))-((INDEX(invTypeMaterials!$A$2:$C$42878,MATCH(1,('Ship Mineral Finder'!E$3=invTypeMaterials!$B$2:$B$42878)*('Ship Mineral Finder'!$B41=invTypeMaterials!$A$2:$A$42878),0),3))*'Help&amp;Setup'!$B$4)-((INDEX(invTypeMaterials!$A$2:$C$42878,MATCH(1,('Ship Mineral Finder'!E$3=invTypeMaterials!$B$2:$B$42878)*('Ship Mineral Finder'!$B41=invTypeMaterials!$A$2:$A$42878),0),3))*'Help&amp;Setup'!$B$5)-((INDEX(invTypeMaterials!$A$2:$C$42878,MATCH(1,('Ship Mineral Finder'!E$3=invTypeMaterials!$B$2:$B$42878)*('Ship Mineral Finder'!$B41=invTypeMaterials!$A$2:$A$42878),0),3))*'Help&amp;Setup'!$B$6),1),0)</f>
        <v>0</v>
      </c>
      <c r="F41" s="214">
        <f t="array" ref="F41">IFERROR(CEILING((INDEX(invTypeMaterials!$A$2:$C$42878,MATCH(1,('Ship Mineral Finder'!F$3=invTypeMaterials!$B$2:$B$42878)*('Ship Mineral Finder'!$B41=invTypeMaterials!$A$2:$A$42878),0),3))-((INDEX(invTypeMaterials!$A$2:$C$42878,MATCH(1,('Ship Mineral Finder'!F$3=invTypeMaterials!$B$2:$B$42878)*('Ship Mineral Finder'!$B41=invTypeMaterials!$A$2:$A$42878),0),3))*'Help&amp;Setup'!$B$4)-((INDEX(invTypeMaterials!$A$2:$C$42878,MATCH(1,('Ship Mineral Finder'!F$3=invTypeMaterials!$B$2:$B$42878)*('Ship Mineral Finder'!$B41=invTypeMaterials!$A$2:$A$42878),0),3))*'Help&amp;Setup'!$B$5)-((INDEX(invTypeMaterials!$A$2:$C$42878,MATCH(1,('Ship Mineral Finder'!F$3=invTypeMaterials!$B$2:$B$42878)*('Ship Mineral Finder'!$B41=invTypeMaterials!$A$2:$A$42878),0),3))*'Help&amp;Setup'!$B$6),1),0)</f>
        <v>0</v>
      </c>
      <c r="G41" s="214">
        <f t="array" ref="G41">IFERROR(CEILING((INDEX(invTypeMaterials!$A$2:$C$42878,MATCH(1,('Ship Mineral Finder'!G$3=invTypeMaterials!$B$2:$B$42878)*('Ship Mineral Finder'!$B41=invTypeMaterials!$A$2:$A$42878),0),3))-((INDEX(invTypeMaterials!$A$2:$C$42878,MATCH(1,('Ship Mineral Finder'!G$3=invTypeMaterials!$B$2:$B$42878)*('Ship Mineral Finder'!$B41=invTypeMaterials!$A$2:$A$42878),0),3))*'Help&amp;Setup'!$B$4)-((INDEX(invTypeMaterials!$A$2:$C$42878,MATCH(1,('Ship Mineral Finder'!G$3=invTypeMaterials!$B$2:$B$42878)*('Ship Mineral Finder'!$B41=invTypeMaterials!$A$2:$A$42878),0),3))*'Help&amp;Setup'!$B$5)-((INDEX(invTypeMaterials!$A$2:$C$42878,MATCH(1,('Ship Mineral Finder'!G$3=invTypeMaterials!$B$2:$B$42878)*('Ship Mineral Finder'!$B41=invTypeMaterials!$A$2:$A$42878),0),3))*'Help&amp;Setup'!$B$6),1),0)</f>
        <v>0</v>
      </c>
      <c r="H41" s="214">
        <f t="array" ref="H41">IFERROR(CEILING((INDEX(invTypeMaterials!$A$2:$C$42878,MATCH(1,('Ship Mineral Finder'!H$3=invTypeMaterials!$B$2:$B$42878)*('Ship Mineral Finder'!$B41=invTypeMaterials!$A$2:$A$42878),0),3))-((INDEX(invTypeMaterials!$A$2:$C$42878,MATCH(1,('Ship Mineral Finder'!H$3=invTypeMaterials!$B$2:$B$42878)*('Ship Mineral Finder'!$B41=invTypeMaterials!$A$2:$A$42878),0),3))*'Help&amp;Setup'!$B$4)-((INDEX(invTypeMaterials!$A$2:$C$42878,MATCH(1,('Ship Mineral Finder'!H$3=invTypeMaterials!$B$2:$B$42878)*('Ship Mineral Finder'!$B41=invTypeMaterials!$A$2:$A$42878),0),3))*'Help&amp;Setup'!$B$5)-((INDEX(invTypeMaterials!$A$2:$C$42878,MATCH(1,('Ship Mineral Finder'!H$3=invTypeMaterials!$B$2:$B$42878)*('Ship Mineral Finder'!$B41=invTypeMaterials!$A$2:$A$42878),0),3))*'Help&amp;Setup'!$B$6),1),0)</f>
        <v>0</v>
      </c>
      <c r="I41" s="214">
        <f t="array" ref="I41">IFERROR(CEILING((INDEX(invTypeMaterials!$A$2:$C$42878,MATCH(1,('Ship Mineral Finder'!I$3=invTypeMaterials!$B$2:$B$42878)*('Ship Mineral Finder'!$B41=invTypeMaterials!$A$2:$A$42878),0),3))-((INDEX(invTypeMaterials!$A$2:$C$42878,MATCH(1,('Ship Mineral Finder'!I$3=invTypeMaterials!$B$2:$B$42878)*('Ship Mineral Finder'!$B41=invTypeMaterials!$A$2:$A$42878),0),3))*'Help&amp;Setup'!$B$4)-((INDEX(invTypeMaterials!$A$2:$C$42878,MATCH(1,('Ship Mineral Finder'!I$3=invTypeMaterials!$B$2:$B$42878)*('Ship Mineral Finder'!$B41=invTypeMaterials!$A$2:$A$42878),0),3))*'Help&amp;Setup'!$B$5)-((INDEX(invTypeMaterials!$A$2:$C$42878,MATCH(1,('Ship Mineral Finder'!I$3=invTypeMaterials!$B$2:$B$42878)*('Ship Mineral Finder'!$B41=invTypeMaterials!$A$2:$A$42878),0),3))*'Help&amp;Setup'!$B$6),1),0)</f>
        <v>0</v>
      </c>
      <c r="J41" s="214">
        <f t="array" ref="J41">IFERROR(CEILING((INDEX(invTypeMaterials!$A$2:$C$42878,MATCH(1,('Ship Mineral Finder'!J$3=invTypeMaterials!$B$2:$B$42878)*('Ship Mineral Finder'!$B41=invTypeMaterials!$A$2:$A$42878),0),3))-((INDEX(invTypeMaterials!$A$2:$C$42878,MATCH(1,('Ship Mineral Finder'!J$3=invTypeMaterials!$B$2:$B$42878)*('Ship Mineral Finder'!$B41=invTypeMaterials!$A$2:$A$42878),0),3))*'Help&amp;Setup'!$B$4)-((INDEX(invTypeMaterials!$A$2:$C$42878,MATCH(1,('Ship Mineral Finder'!J$3=invTypeMaterials!$B$2:$B$42878)*('Ship Mineral Finder'!$B41=invTypeMaterials!$A$2:$A$42878),0),3))*'Help&amp;Setup'!$B$5)-((INDEX(invTypeMaterials!$A$2:$C$42878,MATCH(1,('Ship Mineral Finder'!J$3=invTypeMaterials!$B$2:$B$42878)*('Ship Mineral Finder'!$B41=invTypeMaterials!$A$2:$A$42878),0),3))*'Help&amp;Setup'!$B$6),1),0)</f>
        <v>0</v>
      </c>
    </row>
    <row r="42">
      <c r="A42" t="str">
        <f>IFERROR(__xludf.DUMMYFUNCTION("""COMPUTED_VALUE"""),"Maulus")</f>
        <v>Maulus</v>
      </c>
      <c r="D42" s="214">
        <f t="array" ref="D42">IFERROR(CEILING((INDEX(invTypeMaterials!$A$2:$C$42878,MATCH(1,('Ship Mineral Finder'!D$3=invTypeMaterials!$B$2:$B$42878)*('Ship Mineral Finder'!$B42=invTypeMaterials!$A$2:$A$42878),0),3))-((INDEX(invTypeMaterials!$A$2:$C$42878,MATCH(1,('Ship Mineral Finder'!D$3=invTypeMaterials!$B$2:$B$42878)*('Ship Mineral Finder'!$B42=invTypeMaterials!$A$2:$A$42878),0),3))*'Help&amp;Setup'!$B$4)-((INDEX(invTypeMaterials!$A$2:$C$42878,MATCH(1,('Ship Mineral Finder'!D$3=invTypeMaterials!$B$2:$B$42878)*('Ship Mineral Finder'!$B42=invTypeMaterials!$A$2:$A$42878),0),3))*'Help&amp;Setup'!$B$5)-((INDEX(invTypeMaterials!$A$2:$C$42878,MATCH(1,('Ship Mineral Finder'!D$3=invTypeMaterials!$B$2:$B$42878)*('Ship Mineral Finder'!$B42=invTypeMaterials!$A$2:$A$42878),0),3))*'Help&amp;Setup'!$B$6),1),0)</f>
        <v>0</v>
      </c>
      <c r="E42" s="214">
        <f t="array" ref="E42">IFERROR(CEILING((INDEX(invTypeMaterials!$A$2:$C$42878,MATCH(1,('Ship Mineral Finder'!E$3=invTypeMaterials!$B$2:$B$42878)*('Ship Mineral Finder'!$B42=invTypeMaterials!$A$2:$A$42878),0),3))-((INDEX(invTypeMaterials!$A$2:$C$42878,MATCH(1,('Ship Mineral Finder'!E$3=invTypeMaterials!$B$2:$B$42878)*('Ship Mineral Finder'!$B42=invTypeMaterials!$A$2:$A$42878),0),3))*'Help&amp;Setup'!$B$4)-((INDEX(invTypeMaterials!$A$2:$C$42878,MATCH(1,('Ship Mineral Finder'!E$3=invTypeMaterials!$B$2:$B$42878)*('Ship Mineral Finder'!$B42=invTypeMaterials!$A$2:$A$42878),0),3))*'Help&amp;Setup'!$B$5)-((INDEX(invTypeMaterials!$A$2:$C$42878,MATCH(1,('Ship Mineral Finder'!E$3=invTypeMaterials!$B$2:$B$42878)*('Ship Mineral Finder'!$B42=invTypeMaterials!$A$2:$A$42878),0),3))*'Help&amp;Setup'!$B$6),1),0)</f>
        <v>0</v>
      </c>
      <c r="F42" s="214">
        <f t="array" ref="F42">IFERROR(CEILING((INDEX(invTypeMaterials!$A$2:$C$42878,MATCH(1,('Ship Mineral Finder'!F$3=invTypeMaterials!$B$2:$B$42878)*('Ship Mineral Finder'!$B42=invTypeMaterials!$A$2:$A$42878),0),3))-((INDEX(invTypeMaterials!$A$2:$C$42878,MATCH(1,('Ship Mineral Finder'!F$3=invTypeMaterials!$B$2:$B$42878)*('Ship Mineral Finder'!$B42=invTypeMaterials!$A$2:$A$42878),0),3))*'Help&amp;Setup'!$B$4)-((INDEX(invTypeMaterials!$A$2:$C$42878,MATCH(1,('Ship Mineral Finder'!F$3=invTypeMaterials!$B$2:$B$42878)*('Ship Mineral Finder'!$B42=invTypeMaterials!$A$2:$A$42878),0),3))*'Help&amp;Setup'!$B$5)-((INDEX(invTypeMaterials!$A$2:$C$42878,MATCH(1,('Ship Mineral Finder'!F$3=invTypeMaterials!$B$2:$B$42878)*('Ship Mineral Finder'!$B42=invTypeMaterials!$A$2:$A$42878),0),3))*'Help&amp;Setup'!$B$6),1),0)</f>
        <v>0</v>
      </c>
      <c r="G42" s="214">
        <f t="array" ref="G42">IFERROR(CEILING((INDEX(invTypeMaterials!$A$2:$C$42878,MATCH(1,('Ship Mineral Finder'!G$3=invTypeMaterials!$B$2:$B$42878)*('Ship Mineral Finder'!$B42=invTypeMaterials!$A$2:$A$42878),0),3))-((INDEX(invTypeMaterials!$A$2:$C$42878,MATCH(1,('Ship Mineral Finder'!G$3=invTypeMaterials!$B$2:$B$42878)*('Ship Mineral Finder'!$B42=invTypeMaterials!$A$2:$A$42878),0),3))*'Help&amp;Setup'!$B$4)-((INDEX(invTypeMaterials!$A$2:$C$42878,MATCH(1,('Ship Mineral Finder'!G$3=invTypeMaterials!$B$2:$B$42878)*('Ship Mineral Finder'!$B42=invTypeMaterials!$A$2:$A$42878),0),3))*'Help&amp;Setup'!$B$5)-((INDEX(invTypeMaterials!$A$2:$C$42878,MATCH(1,('Ship Mineral Finder'!G$3=invTypeMaterials!$B$2:$B$42878)*('Ship Mineral Finder'!$B42=invTypeMaterials!$A$2:$A$42878),0),3))*'Help&amp;Setup'!$B$6),1),0)</f>
        <v>0</v>
      </c>
      <c r="H42" s="214">
        <f t="array" ref="H42">IFERROR(CEILING((INDEX(invTypeMaterials!$A$2:$C$42878,MATCH(1,('Ship Mineral Finder'!H$3=invTypeMaterials!$B$2:$B$42878)*('Ship Mineral Finder'!$B42=invTypeMaterials!$A$2:$A$42878),0),3))-((INDEX(invTypeMaterials!$A$2:$C$42878,MATCH(1,('Ship Mineral Finder'!H$3=invTypeMaterials!$B$2:$B$42878)*('Ship Mineral Finder'!$B42=invTypeMaterials!$A$2:$A$42878),0),3))*'Help&amp;Setup'!$B$4)-((INDEX(invTypeMaterials!$A$2:$C$42878,MATCH(1,('Ship Mineral Finder'!H$3=invTypeMaterials!$B$2:$B$42878)*('Ship Mineral Finder'!$B42=invTypeMaterials!$A$2:$A$42878),0),3))*'Help&amp;Setup'!$B$5)-((INDEX(invTypeMaterials!$A$2:$C$42878,MATCH(1,('Ship Mineral Finder'!H$3=invTypeMaterials!$B$2:$B$42878)*('Ship Mineral Finder'!$B42=invTypeMaterials!$A$2:$A$42878),0),3))*'Help&amp;Setup'!$B$6),1),0)</f>
        <v>0</v>
      </c>
      <c r="I42" s="214">
        <f t="array" ref="I42">IFERROR(CEILING((INDEX(invTypeMaterials!$A$2:$C$42878,MATCH(1,('Ship Mineral Finder'!I$3=invTypeMaterials!$B$2:$B$42878)*('Ship Mineral Finder'!$B42=invTypeMaterials!$A$2:$A$42878),0),3))-((INDEX(invTypeMaterials!$A$2:$C$42878,MATCH(1,('Ship Mineral Finder'!I$3=invTypeMaterials!$B$2:$B$42878)*('Ship Mineral Finder'!$B42=invTypeMaterials!$A$2:$A$42878),0),3))*'Help&amp;Setup'!$B$4)-((INDEX(invTypeMaterials!$A$2:$C$42878,MATCH(1,('Ship Mineral Finder'!I$3=invTypeMaterials!$B$2:$B$42878)*('Ship Mineral Finder'!$B42=invTypeMaterials!$A$2:$A$42878),0),3))*'Help&amp;Setup'!$B$5)-((INDEX(invTypeMaterials!$A$2:$C$42878,MATCH(1,('Ship Mineral Finder'!I$3=invTypeMaterials!$B$2:$B$42878)*('Ship Mineral Finder'!$B42=invTypeMaterials!$A$2:$A$42878),0),3))*'Help&amp;Setup'!$B$6),1),0)</f>
        <v>0</v>
      </c>
      <c r="J42" s="214">
        <f t="array" ref="J42">IFERROR(CEILING((INDEX(invTypeMaterials!$A$2:$C$42878,MATCH(1,('Ship Mineral Finder'!J$3=invTypeMaterials!$B$2:$B$42878)*('Ship Mineral Finder'!$B42=invTypeMaterials!$A$2:$A$42878),0),3))-((INDEX(invTypeMaterials!$A$2:$C$42878,MATCH(1,('Ship Mineral Finder'!J$3=invTypeMaterials!$B$2:$B$42878)*('Ship Mineral Finder'!$B42=invTypeMaterials!$A$2:$A$42878),0),3))*'Help&amp;Setup'!$B$4)-((INDEX(invTypeMaterials!$A$2:$C$42878,MATCH(1,('Ship Mineral Finder'!J$3=invTypeMaterials!$B$2:$B$42878)*('Ship Mineral Finder'!$B42=invTypeMaterials!$A$2:$A$42878),0),3))*'Help&amp;Setup'!$B$5)-((INDEX(invTypeMaterials!$A$2:$C$42878,MATCH(1,('Ship Mineral Finder'!J$3=invTypeMaterials!$B$2:$B$42878)*('Ship Mineral Finder'!$B42=invTypeMaterials!$A$2:$A$42878),0),3))*'Help&amp;Setup'!$B$6),1),0)</f>
        <v>0</v>
      </c>
    </row>
    <row r="43">
      <c r="A43" t="str">
        <f>IFERROR(__xludf.DUMMYFUNCTION("""COMPUTED_VALUE"""),"Probe")</f>
        <v>Probe</v>
      </c>
      <c r="D43" s="214">
        <f t="array" ref="D43">IFERROR(CEILING((INDEX(invTypeMaterials!$A$2:$C$42878,MATCH(1,('Ship Mineral Finder'!D$3=invTypeMaterials!$B$2:$B$42878)*('Ship Mineral Finder'!$B43=invTypeMaterials!$A$2:$A$42878),0),3))-((INDEX(invTypeMaterials!$A$2:$C$42878,MATCH(1,('Ship Mineral Finder'!D$3=invTypeMaterials!$B$2:$B$42878)*('Ship Mineral Finder'!$B43=invTypeMaterials!$A$2:$A$42878),0),3))*'Help&amp;Setup'!$B$4)-((INDEX(invTypeMaterials!$A$2:$C$42878,MATCH(1,('Ship Mineral Finder'!D$3=invTypeMaterials!$B$2:$B$42878)*('Ship Mineral Finder'!$B43=invTypeMaterials!$A$2:$A$42878),0),3))*'Help&amp;Setup'!$B$5)-((INDEX(invTypeMaterials!$A$2:$C$42878,MATCH(1,('Ship Mineral Finder'!D$3=invTypeMaterials!$B$2:$B$42878)*('Ship Mineral Finder'!$B43=invTypeMaterials!$A$2:$A$42878),0),3))*'Help&amp;Setup'!$B$6),1),0)</f>
        <v>0</v>
      </c>
      <c r="E43" s="214">
        <f t="array" ref="E43">IFERROR(CEILING((INDEX(invTypeMaterials!$A$2:$C$42878,MATCH(1,('Ship Mineral Finder'!E$3=invTypeMaterials!$B$2:$B$42878)*('Ship Mineral Finder'!$B43=invTypeMaterials!$A$2:$A$42878),0),3))-((INDEX(invTypeMaterials!$A$2:$C$42878,MATCH(1,('Ship Mineral Finder'!E$3=invTypeMaterials!$B$2:$B$42878)*('Ship Mineral Finder'!$B43=invTypeMaterials!$A$2:$A$42878),0),3))*'Help&amp;Setup'!$B$4)-((INDEX(invTypeMaterials!$A$2:$C$42878,MATCH(1,('Ship Mineral Finder'!E$3=invTypeMaterials!$B$2:$B$42878)*('Ship Mineral Finder'!$B43=invTypeMaterials!$A$2:$A$42878),0),3))*'Help&amp;Setup'!$B$5)-((INDEX(invTypeMaterials!$A$2:$C$42878,MATCH(1,('Ship Mineral Finder'!E$3=invTypeMaterials!$B$2:$B$42878)*('Ship Mineral Finder'!$B43=invTypeMaterials!$A$2:$A$42878),0),3))*'Help&amp;Setup'!$B$6),1),0)</f>
        <v>0</v>
      </c>
      <c r="F43" s="214">
        <f t="array" ref="F43">IFERROR(CEILING((INDEX(invTypeMaterials!$A$2:$C$42878,MATCH(1,('Ship Mineral Finder'!F$3=invTypeMaterials!$B$2:$B$42878)*('Ship Mineral Finder'!$B43=invTypeMaterials!$A$2:$A$42878),0),3))-((INDEX(invTypeMaterials!$A$2:$C$42878,MATCH(1,('Ship Mineral Finder'!F$3=invTypeMaterials!$B$2:$B$42878)*('Ship Mineral Finder'!$B43=invTypeMaterials!$A$2:$A$42878),0),3))*'Help&amp;Setup'!$B$4)-((INDEX(invTypeMaterials!$A$2:$C$42878,MATCH(1,('Ship Mineral Finder'!F$3=invTypeMaterials!$B$2:$B$42878)*('Ship Mineral Finder'!$B43=invTypeMaterials!$A$2:$A$42878),0),3))*'Help&amp;Setup'!$B$5)-((INDEX(invTypeMaterials!$A$2:$C$42878,MATCH(1,('Ship Mineral Finder'!F$3=invTypeMaterials!$B$2:$B$42878)*('Ship Mineral Finder'!$B43=invTypeMaterials!$A$2:$A$42878),0),3))*'Help&amp;Setup'!$B$6),1),0)</f>
        <v>0</v>
      </c>
      <c r="G43" s="214">
        <f t="array" ref="G43">IFERROR(CEILING((INDEX(invTypeMaterials!$A$2:$C$42878,MATCH(1,('Ship Mineral Finder'!G$3=invTypeMaterials!$B$2:$B$42878)*('Ship Mineral Finder'!$B43=invTypeMaterials!$A$2:$A$42878),0),3))-((INDEX(invTypeMaterials!$A$2:$C$42878,MATCH(1,('Ship Mineral Finder'!G$3=invTypeMaterials!$B$2:$B$42878)*('Ship Mineral Finder'!$B43=invTypeMaterials!$A$2:$A$42878),0),3))*'Help&amp;Setup'!$B$4)-((INDEX(invTypeMaterials!$A$2:$C$42878,MATCH(1,('Ship Mineral Finder'!G$3=invTypeMaterials!$B$2:$B$42878)*('Ship Mineral Finder'!$B43=invTypeMaterials!$A$2:$A$42878),0),3))*'Help&amp;Setup'!$B$5)-((INDEX(invTypeMaterials!$A$2:$C$42878,MATCH(1,('Ship Mineral Finder'!G$3=invTypeMaterials!$B$2:$B$42878)*('Ship Mineral Finder'!$B43=invTypeMaterials!$A$2:$A$42878),0),3))*'Help&amp;Setup'!$B$6),1),0)</f>
        <v>0</v>
      </c>
      <c r="H43" s="214">
        <f t="array" ref="H43">IFERROR(CEILING((INDEX(invTypeMaterials!$A$2:$C$42878,MATCH(1,('Ship Mineral Finder'!H$3=invTypeMaterials!$B$2:$B$42878)*('Ship Mineral Finder'!$B43=invTypeMaterials!$A$2:$A$42878),0),3))-((INDEX(invTypeMaterials!$A$2:$C$42878,MATCH(1,('Ship Mineral Finder'!H$3=invTypeMaterials!$B$2:$B$42878)*('Ship Mineral Finder'!$B43=invTypeMaterials!$A$2:$A$42878),0),3))*'Help&amp;Setup'!$B$4)-((INDEX(invTypeMaterials!$A$2:$C$42878,MATCH(1,('Ship Mineral Finder'!H$3=invTypeMaterials!$B$2:$B$42878)*('Ship Mineral Finder'!$B43=invTypeMaterials!$A$2:$A$42878),0),3))*'Help&amp;Setup'!$B$5)-((INDEX(invTypeMaterials!$A$2:$C$42878,MATCH(1,('Ship Mineral Finder'!H$3=invTypeMaterials!$B$2:$B$42878)*('Ship Mineral Finder'!$B43=invTypeMaterials!$A$2:$A$42878),0),3))*'Help&amp;Setup'!$B$6),1),0)</f>
        <v>0</v>
      </c>
      <c r="I43" s="214">
        <f t="array" ref="I43">IFERROR(CEILING((INDEX(invTypeMaterials!$A$2:$C$42878,MATCH(1,('Ship Mineral Finder'!I$3=invTypeMaterials!$B$2:$B$42878)*('Ship Mineral Finder'!$B43=invTypeMaterials!$A$2:$A$42878),0),3))-((INDEX(invTypeMaterials!$A$2:$C$42878,MATCH(1,('Ship Mineral Finder'!I$3=invTypeMaterials!$B$2:$B$42878)*('Ship Mineral Finder'!$B43=invTypeMaterials!$A$2:$A$42878),0),3))*'Help&amp;Setup'!$B$4)-((INDEX(invTypeMaterials!$A$2:$C$42878,MATCH(1,('Ship Mineral Finder'!I$3=invTypeMaterials!$B$2:$B$42878)*('Ship Mineral Finder'!$B43=invTypeMaterials!$A$2:$A$42878),0),3))*'Help&amp;Setup'!$B$5)-((INDEX(invTypeMaterials!$A$2:$C$42878,MATCH(1,('Ship Mineral Finder'!I$3=invTypeMaterials!$B$2:$B$42878)*('Ship Mineral Finder'!$B43=invTypeMaterials!$A$2:$A$42878),0),3))*'Help&amp;Setup'!$B$6),1),0)</f>
        <v>0</v>
      </c>
      <c r="J43" s="214">
        <f t="array" ref="J43">IFERROR(CEILING((INDEX(invTypeMaterials!$A$2:$C$42878,MATCH(1,('Ship Mineral Finder'!J$3=invTypeMaterials!$B$2:$B$42878)*('Ship Mineral Finder'!$B43=invTypeMaterials!$A$2:$A$42878),0),3))-((INDEX(invTypeMaterials!$A$2:$C$42878,MATCH(1,('Ship Mineral Finder'!J$3=invTypeMaterials!$B$2:$B$42878)*('Ship Mineral Finder'!$B43=invTypeMaterials!$A$2:$A$42878),0),3))*'Help&amp;Setup'!$B$4)-((INDEX(invTypeMaterials!$A$2:$C$42878,MATCH(1,('Ship Mineral Finder'!J$3=invTypeMaterials!$B$2:$B$42878)*('Ship Mineral Finder'!$B43=invTypeMaterials!$A$2:$A$42878),0),3))*'Help&amp;Setup'!$B$5)-((INDEX(invTypeMaterials!$A$2:$C$42878,MATCH(1,('Ship Mineral Finder'!J$3=invTypeMaterials!$B$2:$B$42878)*('Ship Mineral Finder'!$B43=invTypeMaterials!$A$2:$A$42878),0),3))*'Help&amp;Setup'!$B$6),1),0)</f>
        <v>0</v>
      </c>
    </row>
    <row r="44">
      <c r="A44" t="str">
        <f>IFERROR(__xludf.DUMMYFUNCTION("""COMPUTED_VALUE"""),"Relic Analyzer I")</f>
        <v>Relic Analyzer I</v>
      </c>
      <c r="D44" s="214">
        <f t="array" ref="D44">IFERROR(CEILING((INDEX(invTypeMaterials!$A$2:$C$42878,MATCH(1,('Ship Mineral Finder'!D$3=invTypeMaterials!$B$2:$B$42878)*('Ship Mineral Finder'!$B44=invTypeMaterials!$A$2:$A$42878),0),3))-((INDEX(invTypeMaterials!$A$2:$C$42878,MATCH(1,('Ship Mineral Finder'!D$3=invTypeMaterials!$B$2:$B$42878)*('Ship Mineral Finder'!$B44=invTypeMaterials!$A$2:$A$42878),0),3))*'Help&amp;Setup'!$B$4)-((INDEX(invTypeMaterials!$A$2:$C$42878,MATCH(1,('Ship Mineral Finder'!D$3=invTypeMaterials!$B$2:$B$42878)*('Ship Mineral Finder'!$B44=invTypeMaterials!$A$2:$A$42878),0),3))*'Help&amp;Setup'!$B$5)-((INDEX(invTypeMaterials!$A$2:$C$42878,MATCH(1,('Ship Mineral Finder'!D$3=invTypeMaterials!$B$2:$B$42878)*('Ship Mineral Finder'!$B44=invTypeMaterials!$A$2:$A$42878),0),3))*'Help&amp;Setup'!$B$6),1),0)</f>
        <v>0</v>
      </c>
      <c r="E44" s="214">
        <f t="array" ref="E44">IFERROR(CEILING((INDEX(invTypeMaterials!$A$2:$C$42878,MATCH(1,('Ship Mineral Finder'!E$3=invTypeMaterials!$B$2:$B$42878)*('Ship Mineral Finder'!$B44=invTypeMaterials!$A$2:$A$42878),0),3))-((INDEX(invTypeMaterials!$A$2:$C$42878,MATCH(1,('Ship Mineral Finder'!E$3=invTypeMaterials!$B$2:$B$42878)*('Ship Mineral Finder'!$B44=invTypeMaterials!$A$2:$A$42878),0),3))*'Help&amp;Setup'!$B$4)-((INDEX(invTypeMaterials!$A$2:$C$42878,MATCH(1,('Ship Mineral Finder'!E$3=invTypeMaterials!$B$2:$B$42878)*('Ship Mineral Finder'!$B44=invTypeMaterials!$A$2:$A$42878),0),3))*'Help&amp;Setup'!$B$5)-((INDEX(invTypeMaterials!$A$2:$C$42878,MATCH(1,('Ship Mineral Finder'!E$3=invTypeMaterials!$B$2:$B$42878)*('Ship Mineral Finder'!$B44=invTypeMaterials!$A$2:$A$42878),0),3))*'Help&amp;Setup'!$B$6),1),0)</f>
        <v>0</v>
      </c>
      <c r="F44" s="214">
        <f t="array" ref="F44">IFERROR(CEILING((INDEX(invTypeMaterials!$A$2:$C$42878,MATCH(1,('Ship Mineral Finder'!F$3=invTypeMaterials!$B$2:$B$42878)*('Ship Mineral Finder'!$B44=invTypeMaterials!$A$2:$A$42878),0),3))-((INDEX(invTypeMaterials!$A$2:$C$42878,MATCH(1,('Ship Mineral Finder'!F$3=invTypeMaterials!$B$2:$B$42878)*('Ship Mineral Finder'!$B44=invTypeMaterials!$A$2:$A$42878),0),3))*'Help&amp;Setup'!$B$4)-((INDEX(invTypeMaterials!$A$2:$C$42878,MATCH(1,('Ship Mineral Finder'!F$3=invTypeMaterials!$B$2:$B$42878)*('Ship Mineral Finder'!$B44=invTypeMaterials!$A$2:$A$42878),0),3))*'Help&amp;Setup'!$B$5)-((INDEX(invTypeMaterials!$A$2:$C$42878,MATCH(1,('Ship Mineral Finder'!F$3=invTypeMaterials!$B$2:$B$42878)*('Ship Mineral Finder'!$B44=invTypeMaterials!$A$2:$A$42878),0),3))*'Help&amp;Setup'!$B$6),1),0)</f>
        <v>0</v>
      </c>
      <c r="G44" s="214">
        <f t="array" ref="G44">IFERROR(CEILING((INDEX(invTypeMaterials!$A$2:$C$42878,MATCH(1,('Ship Mineral Finder'!G$3=invTypeMaterials!$B$2:$B$42878)*('Ship Mineral Finder'!$B44=invTypeMaterials!$A$2:$A$42878),0),3))-((INDEX(invTypeMaterials!$A$2:$C$42878,MATCH(1,('Ship Mineral Finder'!G$3=invTypeMaterials!$B$2:$B$42878)*('Ship Mineral Finder'!$B44=invTypeMaterials!$A$2:$A$42878),0),3))*'Help&amp;Setup'!$B$4)-((INDEX(invTypeMaterials!$A$2:$C$42878,MATCH(1,('Ship Mineral Finder'!G$3=invTypeMaterials!$B$2:$B$42878)*('Ship Mineral Finder'!$B44=invTypeMaterials!$A$2:$A$42878),0),3))*'Help&amp;Setup'!$B$5)-((INDEX(invTypeMaterials!$A$2:$C$42878,MATCH(1,('Ship Mineral Finder'!G$3=invTypeMaterials!$B$2:$B$42878)*('Ship Mineral Finder'!$B44=invTypeMaterials!$A$2:$A$42878),0),3))*'Help&amp;Setup'!$B$6),1),0)</f>
        <v>0</v>
      </c>
      <c r="H44" s="214">
        <f t="array" ref="H44">IFERROR(CEILING((INDEX(invTypeMaterials!$A$2:$C$42878,MATCH(1,('Ship Mineral Finder'!H$3=invTypeMaterials!$B$2:$B$42878)*('Ship Mineral Finder'!$B44=invTypeMaterials!$A$2:$A$42878),0),3))-((INDEX(invTypeMaterials!$A$2:$C$42878,MATCH(1,('Ship Mineral Finder'!H$3=invTypeMaterials!$B$2:$B$42878)*('Ship Mineral Finder'!$B44=invTypeMaterials!$A$2:$A$42878),0),3))*'Help&amp;Setup'!$B$4)-((INDEX(invTypeMaterials!$A$2:$C$42878,MATCH(1,('Ship Mineral Finder'!H$3=invTypeMaterials!$B$2:$B$42878)*('Ship Mineral Finder'!$B44=invTypeMaterials!$A$2:$A$42878),0),3))*'Help&amp;Setup'!$B$5)-((INDEX(invTypeMaterials!$A$2:$C$42878,MATCH(1,('Ship Mineral Finder'!H$3=invTypeMaterials!$B$2:$B$42878)*('Ship Mineral Finder'!$B44=invTypeMaterials!$A$2:$A$42878),0),3))*'Help&amp;Setup'!$B$6),1),0)</f>
        <v>0</v>
      </c>
      <c r="I44" s="214">
        <f t="array" ref="I44">IFERROR(CEILING((INDEX(invTypeMaterials!$A$2:$C$42878,MATCH(1,('Ship Mineral Finder'!I$3=invTypeMaterials!$B$2:$B$42878)*('Ship Mineral Finder'!$B44=invTypeMaterials!$A$2:$A$42878),0),3))-((INDEX(invTypeMaterials!$A$2:$C$42878,MATCH(1,('Ship Mineral Finder'!I$3=invTypeMaterials!$B$2:$B$42878)*('Ship Mineral Finder'!$B44=invTypeMaterials!$A$2:$A$42878),0),3))*'Help&amp;Setup'!$B$4)-((INDEX(invTypeMaterials!$A$2:$C$42878,MATCH(1,('Ship Mineral Finder'!I$3=invTypeMaterials!$B$2:$B$42878)*('Ship Mineral Finder'!$B44=invTypeMaterials!$A$2:$A$42878),0),3))*'Help&amp;Setup'!$B$5)-((INDEX(invTypeMaterials!$A$2:$C$42878,MATCH(1,('Ship Mineral Finder'!I$3=invTypeMaterials!$B$2:$B$42878)*('Ship Mineral Finder'!$B44=invTypeMaterials!$A$2:$A$42878),0),3))*'Help&amp;Setup'!$B$6),1),0)</f>
        <v>0</v>
      </c>
      <c r="J44" s="214">
        <f t="array" ref="J44">IFERROR(CEILING((INDEX(invTypeMaterials!$A$2:$C$42878,MATCH(1,('Ship Mineral Finder'!J$3=invTypeMaterials!$B$2:$B$42878)*('Ship Mineral Finder'!$B44=invTypeMaterials!$A$2:$A$42878),0),3))-((INDEX(invTypeMaterials!$A$2:$C$42878,MATCH(1,('Ship Mineral Finder'!J$3=invTypeMaterials!$B$2:$B$42878)*('Ship Mineral Finder'!$B44=invTypeMaterials!$A$2:$A$42878),0),3))*'Help&amp;Setup'!$B$4)-((INDEX(invTypeMaterials!$A$2:$C$42878,MATCH(1,('Ship Mineral Finder'!J$3=invTypeMaterials!$B$2:$B$42878)*('Ship Mineral Finder'!$B44=invTypeMaterials!$A$2:$A$42878),0),3))*'Help&amp;Setup'!$B$5)-((INDEX(invTypeMaterials!$A$2:$C$42878,MATCH(1,('Ship Mineral Finder'!J$3=invTypeMaterials!$B$2:$B$42878)*('Ship Mineral Finder'!$B44=invTypeMaterials!$A$2:$A$42878),0),3))*'Help&amp;Setup'!$B$6),1),0)</f>
        <v>0</v>
      </c>
    </row>
    <row r="45">
      <c r="A45" t="str">
        <f>IFERROR(__xludf.DUMMYFUNCTION("""COMPUTED_VALUE"""),"Antaeus I")</f>
        <v>Antaeus I</v>
      </c>
      <c r="D45" s="214">
        <f t="array" ref="D45">IFERROR(CEILING((INDEX(invTypeMaterials!$A$2:$C$42878,MATCH(1,('Ship Mineral Finder'!D$3=invTypeMaterials!$B$2:$B$42878)*('Ship Mineral Finder'!$B45=invTypeMaterials!$A$2:$A$42878),0),3))-((INDEX(invTypeMaterials!$A$2:$C$42878,MATCH(1,('Ship Mineral Finder'!D$3=invTypeMaterials!$B$2:$B$42878)*('Ship Mineral Finder'!$B45=invTypeMaterials!$A$2:$A$42878),0),3))*'Help&amp;Setup'!$B$4)-((INDEX(invTypeMaterials!$A$2:$C$42878,MATCH(1,('Ship Mineral Finder'!D$3=invTypeMaterials!$B$2:$B$42878)*('Ship Mineral Finder'!$B45=invTypeMaterials!$A$2:$A$42878),0),3))*'Help&amp;Setup'!$B$5)-((INDEX(invTypeMaterials!$A$2:$C$42878,MATCH(1,('Ship Mineral Finder'!D$3=invTypeMaterials!$B$2:$B$42878)*('Ship Mineral Finder'!$B45=invTypeMaterials!$A$2:$A$42878),0),3))*'Help&amp;Setup'!$B$6),1),0)</f>
        <v>0</v>
      </c>
      <c r="E45" s="214">
        <f t="array" ref="E45">IFERROR(CEILING((INDEX(invTypeMaterials!$A$2:$C$42878,MATCH(1,('Ship Mineral Finder'!E$3=invTypeMaterials!$B$2:$B$42878)*('Ship Mineral Finder'!$B45=invTypeMaterials!$A$2:$A$42878),0),3))-((INDEX(invTypeMaterials!$A$2:$C$42878,MATCH(1,('Ship Mineral Finder'!E$3=invTypeMaterials!$B$2:$B$42878)*('Ship Mineral Finder'!$B45=invTypeMaterials!$A$2:$A$42878),0),3))*'Help&amp;Setup'!$B$4)-((INDEX(invTypeMaterials!$A$2:$C$42878,MATCH(1,('Ship Mineral Finder'!E$3=invTypeMaterials!$B$2:$B$42878)*('Ship Mineral Finder'!$B45=invTypeMaterials!$A$2:$A$42878),0),3))*'Help&amp;Setup'!$B$5)-((INDEX(invTypeMaterials!$A$2:$C$42878,MATCH(1,('Ship Mineral Finder'!E$3=invTypeMaterials!$B$2:$B$42878)*('Ship Mineral Finder'!$B45=invTypeMaterials!$A$2:$A$42878),0),3))*'Help&amp;Setup'!$B$6),1),0)</f>
        <v>0</v>
      </c>
      <c r="F45" s="214">
        <f t="array" ref="F45">IFERROR(CEILING((INDEX(invTypeMaterials!$A$2:$C$42878,MATCH(1,('Ship Mineral Finder'!F$3=invTypeMaterials!$B$2:$B$42878)*('Ship Mineral Finder'!$B45=invTypeMaterials!$A$2:$A$42878),0),3))-((INDEX(invTypeMaterials!$A$2:$C$42878,MATCH(1,('Ship Mineral Finder'!F$3=invTypeMaterials!$B$2:$B$42878)*('Ship Mineral Finder'!$B45=invTypeMaterials!$A$2:$A$42878),0),3))*'Help&amp;Setup'!$B$4)-((INDEX(invTypeMaterials!$A$2:$C$42878,MATCH(1,('Ship Mineral Finder'!F$3=invTypeMaterials!$B$2:$B$42878)*('Ship Mineral Finder'!$B45=invTypeMaterials!$A$2:$A$42878),0),3))*'Help&amp;Setup'!$B$5)-((INDEX(invTypeMaterials!$A$2:$C$42878,MATCH(1,('Ship Mineral Finder'!F$3=invTypeMaterials!$B$2:$B$42878)*('Ship Mineral Finder'!$B45=invTypeMaterials!$A$2:$A$42878),0),3))*'Help&amp;Setup'!$B$6),1),0)</f>
        <v>0</v>
      </c>
      <c r="G45" s="214">
        <f t="array" ref="G45">IFERROR(CEILING((INDEX(invTypeMaterials!$A$2:$C$42878,MATCH(1,('Ship Mineral Finder'!G$3=invTypeMaterials!$B$2:$B$42878)*('Ship Mineral Finder'!$B45=invTypeMaterials!$A$2:$A$42878),0),3))-((INDEX(invTypeMaterials!$A$2:$C$42878,MATCH(1,('Ship Mineral Finder'!G$3=invTypeMaterials!$B$2:$B$42878)*('Ship Mineral Finder'!$B45=invTypeMaterials!$A$2:$A$42878),0),3))*'Help&amp;Setup'!$B$4)-((INDEX(invTypeMaterials!$A$2:$C$42878,MATCH(1,('Ship Mineral Finder'!G$3=invTypeMaterials!$B$2:$B$42878)*('Ship Mineral Finder'!$B45=invTypeMaterials!$A$2:$A$42878),0),3))*'Help&amp;Setup'!$B$5)-((INDEX(invTypeMaterials!$A$2:$C$42878,MATCH(1,('Ship Mineral Finder'!G$3=invTypeMaterials!$B$2:$B$42878)*('Ship Mineral Finder'!$B45=invTypeMaterials!$A$2:$A$42878),0),3))*'Help&amp;Setup'!$B$6),1),0)</f>
        <v>0</v>
      </c>
      <c r="H45" s="214">
        <f t="array" ref="H45">IFERROR(CEILING((INDEX(invTypeMaterials!$A$2:$C$42878,MATCH(1,('Ship Mineral Finder'!H$3=invTypeMaterials!$B$2:$B$42878)*('Ship Mineral Finder'!$B45=invTypeMaterials!$A$2:$A$42878),0),3))-((INDEX(invTypeMaterials!$A$2:$C$42878,MATCH(1,('Ship Mineral Finder'!H$3=invTypeMaterials!$B$2:$B$42878)*('Ship Mineral Finder'!$B45=invTypeMaterials!$A$2:$A$42878),0),3))*'Help&amp;Setup'!$B$4)-((INDEX(invTypeMaterials!$A$2:$C$42878,MATCH(1,('Ship Mineral Finder'!H$3=invTypeMaterials!$B$2:$B$42878)*('Ship Mineral Finder'!$B45=invTypeMaterials!$A$2:$A$42878),0),3))*'Help&amp;Setup'!$B$5)-((INDEX(invTypeMaterials!$A$2:$C$42878,MATCH(1,('Ship Mineral Finder'!H$3=invTypeMaterials!$B$2:$B$42878)*('Ship Mineral Finder'!$B45=invTypeMaterials!$A$2:$A$42878),0),3))*'Help&amp;Setup'!$B$6),1),0)</f>
        <v>0</v>
      </c>
      <c r="I45" s="214">
        <f t="array" ref="I45">IFERROR(CEILING((INDEX(invTypeMaterials!$A$2:$C$42878,MATCH(1,('Ship Mineral Finder'!I$3=invTypeMaterials!$B$2:$B$42878)*('Ship Mineral Finder'!$B45=invTypeMaterials!$A$2:$A$42878),0),3))-((INDEX(invTypeMaterials!$A$2:$C$42878,MATCH(1,('Ship Mineral Finder'!I$3=invTypeMaterials!$B$2:$B$42878)*('Ship Mineral Finder'!$B45=invTypeMaterials!$A$2:$A$42878),0),3))*'Help&amp;Setup'!$B$4)-((INDEX(invTypeMaterials!$A$2:$C$42878,MATCH(1,('Ship Mineral Finder'!I$3=invTypeMaterials!$B$2:$B$42878)*('Ship Mineral Finder'!$B45=invTypeMaterials!$A$2:$A$42878),0),3))*'Help&amp;Setup'!$B$5)-((INDEX(invTypeMaterials!$A$2:$C$42878,MATCH(1,('Ship Mineral Finder'!I$3=invTypeMaterials!$B$2:$B$42878)*('Ship Mineral Finder'!$B45=invTypeMaterials!$A$2:$A$42878),0),3))*'Help&amp;Setup'!$B$6),1),0)</f>
        <v>0</v>
      </c>
      <c r="J45" s="214">
        <f t="array" ref="J45">IFERROR(CEILING((INDEX(invTypeMaterials!$A$2:$C$42878,MATCH(1,('Ship Mineral Finder'!J$3=invTypeMaterials!$B$2:$B$42878)*('Ship Mineral Finder'!$B45=invTypeMaterials!$A$2:$A$42878),0),3))-((INDEX(invTypeMaterials!$A$2:$C$42878,MATCH(1,('Ship Mineral Finder'!J$3=invTypeMaterials!$B$2:$B$42878)*('Ship Mineral Finder'!$B45=invTypeMaterials!$A$2:$A$42878),0),3))*'Help&amp;Setup'!$B$4)-((INDEX(invTypeMaterials!$A$2:$C$42878,MATCH(1,('Ship Mineral Finder'!J$3=invTypeMaterials!$B$2:$B$42878)*('Ship Mineral Finder'!$B45=invTypeMaterials!$A$2:$A$42878),0),3))*'Help&amp;Setup'!$B$5)-((INDEX(invTypeMaterials!$A$2:$C$42878,MATCH(1,('Ship Mineral Finder'!J$3=invTypeMaterials!$B$2:$B$42878)*('Ship Mineral Finder'!$B45=invTypeMaterials!$A$2:$A$42878),0),3))*'Help&amp;Setup'!$B$6),1),0)</f>
        <v>0</v>
      </c>
    </row>
    <row r="46">
      <c r="A46" t="str">
        <f>IFERROR(__xludf.DUMMYFUNCTION("""COMPUTED_VALUE"""),"Epithal")</f>
        <v>Epithal</v>
      </c>
      <c r="D46" s="214">
        <f t="array" ref="D46">IFERROR(CEILING((INDEX(invTypeMaterials!$A$2:$C$42878,MATCH(1,('Ship Mineral Finder'!D$3=invTypeMaterials!$B$2:$B$42878)*('Ship Mineral Finder'!$B46=invTypeMaterials!$A$2:$A$42878),0),3))-((INDEX(invTypeMaterials!$A$2:$C$42878,MATCH(1,('Ship Mineral Finder'!D$3=invTypeMaterials!$B$2:$B$42878)*('Ship Mineral Finder'!$B46=invTypeMaterials!$A$2:$A$42878),0),3))*'Help&amp;Setup'!$B$4)-((INDEX(invTypeMaterials!$A$2:$C$42878,MATCH(1,('Ship Mineral Finder'!D$3=invTypeMaterials!$B$2:$B$42878)*('Ship Mineral Finder'!$B46=invTypeMaterials!$A$2:$A$42878),0),3))*'Help&amp;Setup'!$B$5)-((INDEX(invTypeMaterials!$A$2:$C$42878,MATCH(1,('Ship Mineral Finder'!D$3=invTypeMaterials!$B$2:$B$42878)*('Ship Mineral Finder'!$B46=invTypeMaterials!$A$2:$A$42878),0),3))*'Help&amp;Setup'!$B$6),1),0)</f>
        <v>0</v>
      </c>
      <c r="E46" s="214">
        <f t="array" ref="E46">IFERROR(CEILING((INDEX(invTypeMaterials!$A$2:$C$42878,MATCH(1,('Ship Mineral Finder'!E$3=invTypeMaterials!$B$2:$B$42878)*('Ship Mineral Finder'!$B46=invTypeMaterials!$A$2:$A$42878),0),3))-((INDEX(invTypeMaterials!$A$2:$C$42878,MATCH(1,('Ship Mineral Finder'!E$3=invTypeMaterials!$B$2:$B$42878)*('Ship Mineral Finder'!$B46=invTypeMaterials!$A$2:$A$42878),0),3))*'Help&amp;Setup'!$B$4)-((INDEX(invTypeMaterials!$A$2:$C$42878,MATCH(1,('Ship Mineral Finder'!E$3=invTypeMaterials!$B$2:$B$42878)*('Ship Mineral Finder'!$B46=invTypeMaterials!$A$2:$A$42878),0),3))*'Help&amp;Setup'!$B$5)-((INDEX(invTypeMaterials!$A$2:$C$42878,MATCH(1,('Ship Mineral Finder'!E$3=invTypeMaterials!$B$2:$B$42878)*('Ship Mineral Finder'!$B46=invTypeMaterials!$A$2:$A$42878),0),3))*'Help&amp;Setup'!$B$6),1),0)</f>
        <v>0</v>
      </c>
      <c r="F46" s="214">
        <f t="array" ref="F46">IFERROR(CEILING((INDEX(invTypeMaterials!$A$2:$C$42878,MATCH(1,('Ship Mineral Finder'!F$3=invTypeMaterials!$B$2:$B$42878)*('Ship Mineral Finder'!$B46=invTypeMaterials!$A$2:$A$42878),0),3))-((INDEX(invTypeMaterials!$A$2:$C$42878,MATCH(1,('Ship Mineral Finder'!F$3=invTypeMaterials!$B$2:$B$42878)*('Ship Mineral Finder'!$B46=invTypeMaterials!$A$2:$A$42878),0),3))*'Help&amp;Setup'!$B$4)-((INDEX(invTypeMaterials!$A$2:$C$42878,MATCH(1,('Ship Mineral Finder'!F$3=invTypeMaterials!$B$2:$B$42878)*('Ship Mineral Finder'!$B46=invTypeMaterials!$A$2:$A$42878),0),3))*'Help&amp;Setup'!$B$5)-((INDEX(invTypeMaterials!$A$2:$C$42878,MATCH(1,('Ship Mineral Finder'!F$3=invTypeMaterials!$B$2:$B$42878)*('Ship Mineral Finder'!$B46=invTypeMaterials!$A$2:$A$42878),0),3))*'Help&amp;Setup'!$B$6),1),0)</f>
        <v>0</v>
      </c>
      <c r="G46" s="214">
        <f t="array" ref="G46">IFERROR(CEILING((INDEX(invTypeMaterials!$A$2:$C$42878,MATCH(1,('Ship Mineral Finder'!G$3=invTypeMaterials!$B$2:$B$42878)*('Ship Mineral Finder'!$B46=invTypeMaterials!$A$2:$A$42878),0),3))-((INDEX(invTypeMaterials!$A$2:$C$42878,MATCH(1,('Ship Mineral Finder'!G$3=invTypeMaterials!$B$2:$B$42878)*('Ship Mineral Finder'!$B46=invTypeMaterials!$A$2:$A$42878),0),3))*'Help&amp;Setup'!$B$4)-((INDEX(invTypeMaterials!$A$2:$C$42878,MATCH(1,('Ship Mineral Finder'!G$3=invTypeMaterials!$B$2:$B$42878)*('Ship Mineral Finder'!$B46=invTypeMaterials!$A$2:$A$42878),0),3))*'Help&amp;Setup'!$B$5)-((INDEX(invTypeMaterials!$A$2:$C$42878,MATCH(1,('Ship Mineral Finder'!G$3=invTypeMaterials!$B$2:$B$42878)*('Ship Mineral Finder'!$B46=invTypeMaterials!$A$2:$A$42878),0),3))*'Help&amp;Setup'!$B$6),1),0)</f>
        <v>0</v>
      </c>
      <c r="H46" s="214">
        <f t="array" ref="H46">IFERROR(CEILING((INDEX(invTypeMaterials!$A$2:$C$42878,MATCH(1,('Ship Mineral Finder'!H$3=invTypeMaterials!$B$2:$B$42878)*('Ship Mineral Finder'!$B46=invTypeMaterials!$A$2:$A$42878),0),3))-((INDEX(invTypeMaterials!$A$2:$C$42878,MATCH(1,('Ship Mineral Finder'!H$3=invTypeMaterials!$B$2:$B$42878)*('Ship Mineral Finder'!$B46=invTypeMaterials!$A$2:$A$42878),0),3))*'Help&amp;Setup'!$B$4)-((INDEX(invTypeMaterials!$A$2:$C$42878,MATCH(1,('Ship Mineral Finder'!H$3=invTypeMaterials!$B$2:$B$42878)*('Ship Mineral Finder'!$B46=invTypeMaterials!$A$2:$A$42878),0),3))*'Help&amp;Setup'!$B$5)-((INDEX(invTypeMaterials!$A$2:$C$42878,MATCH(1,('Ship Mineral Finder'!H$3=invTypeMaterials!$B$2:$B$42878)*('Ship Mineral Finder'!$B46=invTypeMaterials!$A$2:$A$42878),0),3))*'Help&amp;Setup'!$B$6),1),0)</f>
        <v>0</v>
      </c>
      <c r="I46" s="214">
        <f t="array" ref="I46">IFERROR(CEILING((INDEX(invTypeMaterials!$A$2:$C$42878,MATCH(1,('Ship Mineral Finder'!I$3=invTypeMaterials!$B$2:$B$42878)*('Ship Mineral Finder'!$B46=invTypeMaterials!$A$2:$A$42878),0),3))-((INDEX(invTypeMaterials!$A$2:$C$42878,MATCH(1,('Ship Mineral Finder'!I$3=invTypeMaterials!$B$2:$B$42878)*('Ship Mineral Finder'!$B46=invTypeMaterials!$A$2:$A$42878),0),3))*'Help&amp;Setup'!$B$4)-((INDEX(invTypeMaterials!$A$2:$C$42878,MATCH(1,('Ship Mineral Finder'!I$3=invTypeMaterials!$B$2:$B$42878)*('Ship Mineral Finder'!$B46=invTypeMaterials!$A$2:$A$42878),0),3))*'Help&amp;Setup'!$B$5)-((INDEX(invTypeMaterials!$A$2:$C$42878,MATCH(1,('Ship Mineral Finder'!I$3=invTypeMaterials!$B$2:$B$42878)*('Ship Mineral Finder'!$B46=invTypeMaterials!$A$2:$A$42878),0),3))*'Help&amp;Setup'!$B$6),1),0)</f>
        <v>0</v>
      </c>
      <c r="J46" s="214">
        <f t="array" ref="J46">IFERROR(CEILING((INDEX(invTypeMaterials!$A$2:$C$42878,MATCH(1,('Ship Mineral Finder'!J$3=invTypeMaterials!$B$2:$B$42878)*('Ship Mineral Finder'!$B46=invTypeMaterials!$A$2:$A$42878),0),3))-((INDEX(invTypeMaterials!$A$2:$C$42878,MATCH(1,('Ship Mineral Finder'!J$3=invTypeMaterials!$B$2:$B$42878)*('Ship Mineral Finder'!$B46=invTypeMaterials!$A$2:$A$42878),0),3))*'Help&amp;Setup'!$B$4)-((INDEX(invTypeMaterials!$A$2:$C$42878,MATCH(1,('Ship Mineral Finder'!J$3=invTypeMaterials!$B$2:$B$42878)*('Ship Mineral Finder'!$B46=invTypeMaterials!$A$2:$A$42878),0),3))*'Help&amp;Setup'!$B$5)-((INDEX(invTypeMaterials!$A$2:$C$42878,MATCH(1,('Ship Mineral Finder'!J$3=invTypeMaterials!$B$2:$B$42878)*('Ship Mineral Finder'!$B46=invTypeMaterials!$A$2:$A$42878),0),3))*'Help&amp;Setup'!$B$6),1),0)</f>
        <v>0</v>
      </c>
    </row>
    <row r="47">
      <c r="A47" t="str">
        <f>IFERROR(__xludf.DUMMYFUNCTION("""COMPUTED_VALUE"""),"Salvager I")</f>
        <v>Salvager I</v>
      </c>
      <c r="D47" s="214">
        <f t="array" ref="D47">IFERROR(CEILING((INDEX(invTypeMaterials!$A$2:$C$42878,MATCH(1,('Ship Mineral Finder'!D$3=invTypeMaterials!$B$2:$B$42878)*('Ship Mineral Finder'!$B47=invTypeMaterials!$A$2:$A$42878),0),3))-((INDEX(invTypeMaterials!$A$2:$C$42878,MATCH(1,('Ship Mineral Finder'!D$3=invTypeMaterials!$B$2:$B$42878)*('Ship Mineral Finder'!$B47=invTypeMaterials!$A$2:$A$42878),0),3))*'Help&amp;Setup'!$B$4)-((INDEX(invTypeMaterials!$A$2:$C$42878,MATCH(1,('Ship Mineral Finder'!D$3=invTypeMaterials!$B$2:$B$42878)*('Ship Mineral Finder'!$B47=invTypeMaterials!$A$2:$A$42878),0),3))*'Help&amp;Setup'!$B$5)-((INDEX(invTypeMaterials!$A$2:$C$42878,MATCH(1,('Ship Mineral Finder'!D$3=invTypeMaterials!$B$2:$B$42878)*('Ship Mineral Finder'!$B47=invTypeMaterials!$A$2:$A$42878),0),3))*'Help&amp;Setup'!$B$6),1),0)</f>
        <v>0</v>
      </c>
      <c r="E47" s="214">
        <f t="array" ref="E47">IFERROR(CEILING((INDEX(invTypeMaterials!$A$2:$C$42878,MATCH(1,('Ship Mineral Finder'!E$3=invTypeMaterials!$B$2:$B$42878)*('Ship Mineral Finder'!$B47=invTypeMaterials!$A$2:$A$42878),0),3))-((INDEX(invTypeMaterials!$A$2:$C$42878,MATCH(1,('Ship Mineral Finder'!E$3=invTypeMaterials!$B$2:$B$42878)*('Ship Mineral Finder'!$B47=invTypeMaterials!$A$2:$A$42878),0),3))*'Help&amp;Setup'!$B$4)-((INDEX(invTypeMaterials!$A$2:$C$42878,MATCH(1,('Ship Mineral Finder'!E$3=invTypeMaterials!$B$2:$B$42878)*('Ship Mineral Finder'!$B47=invTypeMaterials!$A$2:$A$42878),0),3))*'Help&amp;Setup'!$B$5)-((INDEX(invTypeMaterials!$A$2:$C$42878,MATCH(1,('Ship Mineral Finder'!E$3=invTypeMaterials!$B$2:$B$42878)*('Ship Mineral Finder'!$B47=invTypeMaterials!$A$2:$A$42878),0),3))*'Help&amp;Setup'!$B$6),1),0)</f>
        <v>0</v>
      </c>
      <c r="F47" s="214">
        <f t="array" ref="F47">IFERROR(CEILING((INDEX(invTypeMaterials!$A$2:$C$42878,MATCH(1,('Ship Mineral Finder'!F$3=invTypeMaterials!$B$2:$B$42878)*('Ship Mineral Finder'!$B47=invTypeMaterials!$A$2:$A$42878),0),3))-((INDEX(invTypeMaterials!$A$2:$C$42878,MATCH(1,('Ship Mineral Finder'!F$3=invTypeMaterials!$B$2:$B$42878)*('Ship Mineral Finder'!$B47=invTypeMaterials!$A$2:$A$42878),0),3))*'Help&amp;Setup'!$B$4)-((INDEX(invTypeMaterials!$A$2:$C$42878,MATCH(1,('Ship Mineral Finder'!F$3=invTypeMaterials!$B$2:$B$42878)*('Ship Mineral Finder'!$B47=invTypeMaterials!$A$2:$A$42878),0),3))*'Help&amp;Setup'!$B$5)-((INDEX(invTypeMaterials!$A$2:$C$42878,MATCH(1,('Ship Mineral Finder'!F$3=invTypeMaterials!$B$2:$B$42878)*('Ship Mineral Finder'!$B47=invTypeMaterials!$A$2:$A$42878),0),3))*'Help&amp;Setup'!$B$6),1),0)</f>
        <v>0</v>
      </c>
      <c r="G47" s="214">
        <f t="array" ref="G47">IFERROR(CEILING((INDEX(invTypeMaterials!$A$2:$C$42878,MATCH(1,('Ship Mineral Finder'!G$3=invTypeMaterials!$B$2:$B$42878)*('Ship Mineral Finder'!$B47=invTypeMaterials!$A$2:$A$42878),0),3))-((INDEX(invTypeMaterials!$A$2:$C$42878,MATCH(1,('Ship Mineral Finder'!G$3=invTypeMaterials!$B$2:$B$42878)*('Ship Mineral Finder'!$B47=invTypeMaterials!$A$2:$A$42878),0),3))*'Help&amp;Setup'!$B$4)-((INDEX(invTypeMaterials!$A$2:$C$42878,MATCH(1,('Ship Mineral Finder'!G$3=invTypeMaterials!$B$2:$B$42878)*('Ship Mineral Finder'!$B47=invTypeMaterials!$A$2:$A$42878),0),3))*'Help&amp;Setup'!$B$5)-((INDEX(invTypeMaterials!$A$2:$C$42878,MATCH(1,('Ship Mineral Finder'!G$3=invTypeMaterials!$B$2:$B$42878)*('Ship Mineral Finder'!$B47=invTypeMaterials!$A$2:$A$42878),0),3))*'Help&amp;Setup'!$B$6),1),0)</f>
        <v>0</v>
      </c>
      <c r="H47" s="214">
        <f t="array" ref="H47">IFERROR(CEILING((INDEX(invTypeMaterials!$A$2:$C$42878,MATCH(1,('Ship Mineral Finder'!H$3=invTypeMaterials!$B$2:$B$42878)*('Ship Mineral Finder'!$B47=invTypeMaterials!$A$2:$A$42878),0),3))-((INDEX(invTypeMaterials!$A$2:$C$42878,MATCH(1,('Ship Mineral Finder'!H$3=invTypeMaterials!$B$2:$B$42878)*('Ship Mineral Finder'!$B47=invTypeMaterials!$A$2:$A$42878),0),3))*'Help&amp;Setup'!$B$4)-((INDEX(invTypeMaterials!$A$2:$C$42878,MATCH(1,('Ship Mineral Finder'!H$3=invTypeMaterials!$B$2:$B$42878)*('Ship Mineral Finder'!$B47=invTypeMaterials!$A$2:$A$42878),0),3))*'Help&amp;Setup'!$B$5)-((INDEX(invTypeMaterials!$A$2:$C$42878,MATCH(1,('Ship Mineral Finder'!H$3=invTypeMaterials!$B$2:$B$42878)*('Ship Mineral Finder'!$B47=invTypeMaterials!$A$2:$A$42878),0),3))*'Help&amp;Setup'!$B$6),1),0)</f>
        <v>0</v>
      </c>
      <c r="I47" s="214">
        <f t="array" ref="I47">IFERROR(CEILING((INDEX(invTypeMaterials!$A$2:$C$42878,MATCH(1,('Ship Mineral Finder'!I$3=invTypeMaterials!$B$2:$B$42878)*('Ship Mineral Finder'!$B47=invTypeMaterials!$A$2:$A$42878),0),3))-((INDEX(invTypeMaterials!$A$2:$C$42878,MATCH(1,('Ship Mineral Finder'!I$3=invTypeMaterials!$B$2:$B$42878)*('Ship Mineral Finder'!$B47=invTypeMaterials!$A$2:$A$42878),0),3))*'Help&amp;Setup'!$B$4)-((INDEX(invTypeMaterials!$A$2:$C$42878,MATCH(1,('Ship Mineral Finder'!I$3=invTypeMaterials!$B$2:$B$42878)*('Ship Mineral Finder'!$B47=invTypeMaterials!$A$2:$A$42878),0),3))*'Help&amp;Setup'!$B$5)-((INDEX(invTypeMaterials!$A$2:$C$42878,MATCH(1,('Ship Mineral Finder'!I$3=invTypeMaterials!$B$2:$B$42878)*('Ship Mineral Finder'!$B47=invTypeMaterials!$A$2:$A$42878),0),3))*'Help&amp;Setup'!$B$6),1),0)</f>
        <v>0</v>
      </c>
      <c r="J47" s="214">
        <f t="array" ref="J47">IFERROR(CEILING((INDEX(invTypeMaterials!$A$2:$C$42878,MATCH(1,('Ship Mineral Finder'!J$3=invTypeMaterials!$B$2:$B$42878)*('Ship Mineral Finder'!$B47=invTypeMaterials!$A$2:$A$42878),0),3))-((INDEX(invTypeMaterials!$A$2:$C$42878,MATCH(1,('Ship Mineral Finder'!J$3=invTypeMaterials!$B$2:$B$42878)*('Ship Mineral Finder'!$B47=invTypeMaterials!$A$2:$A$42878),0),3))*'Help&amp;Setup'!$B$4)-((INDEX(invTypeMaterials!$A$2:$C$42878,MATCH(1,('Ship Mineral Finder'!J$3=invTypeMaterials!$B$2:$B$42878)*('Ship Mineral Finder'!$B47=invTypeMaterials!$A$2:$A$42878),0),3))*'Help&amp;Setup'!$B$5)-((INDEX(invTypeMaterials!$A$2:$C$42878,MATCH(1,('Ship Mineral Finder'!J$3=invTypeMaterials!$B$2:$B$42878)*('Ship Mineral Finder'!$B47=invTypeMaterials!$A$2:$A$42878),0),3))*'Help&amp;Setup'!$B$6),1),0)</f>
        <v>0</v>
      </c>
    </row>
    <row r="48">
      <c r="A48" t="str">
        <f>IFERROR(__xludf.DUMMYFUNCTION("""COMPUTED_VALUE"""),"Sigil")</f>
        <v>Sigil</v>
      </c>
      <c r="D48" s="214">
        <f t="array" ref="D48">IFERROR(CEILING((INDEX(invTypeMaterials!$A$2:$C$42878,MATCH(1,('Ship Mineral Finder'!D$3=invTypeMaterials!$B$2:$B$42878)*('Ship Mineral Finder'!$B48=invTypeMaterials!$A$2:$A$42878),0),3))-((INDEX(invTypeMaterials!$A$2:$C$42878,MATCH(1,('Ship Mineral Finder'!D$3=invTypeMaterials!$B$2:$B$42878)*('Ship Mineral Finder'!$B48=invTypeMaterials!$A$2:$A$42878),0),3))*'Help&amp;Setup'!$B$4)-((INDEX(invTypeMaterials!$A$2:$C$42878,MATCH(1,('Ship Mineral Finder'!D$3=invTypeMaterials!$B$2:$B$42878)*('Ship Mineral Finder'!$B48=invTypeMaterials!$A$2:$A$42878),0),3))*'Help&amp;Setup'!$B$5)-((INDEX(invTypeMaterials!$A$2:$C$42878,MATCH(1,('Ship Mineral Finder'!D$3=invTypeMaterials!$B$2:$B$42878)*('Ship Mineral Finder'!$B48=invTypeMaterials!$A$2:$A$42878),0),3))*'Help&amp;Setup'!$B$6),1),0)</f>
        <v>0</v>
      </c>
      <c r="E48" s="214">
        <f t="array" ref="E48">IFERROR(CEILING((INDEX(invTypeMaterials!$A$2:$C$42878,MATCH(1,('Ship Mineral Finder'!E$3=invTypeMaterials!$B$2:$B$42878)*('Ship Mineral Finder'!$B48=invTypeMaterials!$A$2:$A$42878),0),3))-((INDEX(invTypeMaterials!$A$2:$C$42878,MATCH(1,('Ship Mineral Finder'!E$3=invTypeMaterials!$B$2:$B$42878)*('Ship Mineral Finder'!$B48=invTypeMaterials!$A$2:$A$42878),0),3))*'Help&amp;Setup'!$B$4)-((INDEX(invTypeMaterials!$A$2:$C$42878,MATCH(1,('Ship Mineral Finder'!E$3=invTypeMaterials!$B$2:$B$42878)*('Ship Mineral Finder'!$B48=invTypeMaterials!$A$2:$A$42878),0),3))*'Help&amp;Setup'!$B$5)-((INDEX(invTypeMaterials!$A$2:$C$42878,MATCH(1,('Ship Mineral Finder'!E$3=invTypeMaterials!$B$2:$B$42878)*('Ship Mineral Finder'!$B48=invTypeMaterials!$A$2:$A$42878),0),3))*'Help&amp;Setup'!$B$6),1),0)</f>
        <v>0</v>
      </c>
      <c r="F48" s="214">
        <f t="array" ref="F48">IFERROR(CEILING((INDEX(invTypeMaterials!$A$2:$C$42878,MATCH(1,('Ship Mineral Finder'!F$3=invTypeMaterials!$B$2:$B$42878)*('Ship Mineral Finder'!$B48=invTypeMaterials!$A$2:$A$42878),0),3))-((INDEX(invTypeMaterials!$A$2:$C$42878,MATCH(1,('Ship Mineral Finder'!F$3=invTypeMaterials!$B$2:$B$42878)*('Ship Mineral Finder'!$B48=invTypeMaterials!$A$2:$A$42878),0),3))*'Help&amp;Setup'!$B$4)-((INDEX(invTypeMaterials!$A$2:$C$42878,MATCH(1,('Ship Mineral Finder'!F$3=invTypeMaterials!$B$2:$B$42878)*('Ship Mineral Finder'!$B48=invTypeMaterials!$A$2:$A$42878),0),3))*'Help&amp;Setup'!$B$5)-((INDEX(invTypeMaterials!$A$2:$C$42878,MATCH(1,('Ship Mineral Finder'!F$3=invTypeMaterials!$B$2:$B$42878)*('Ship Mineral Finder'!$B48=invTypeMaterials!$A$2:$A$42878),0),3))*'Help&amp;Setup'!$B$6),1),0)</f>
        <v>0</v>
      </c>
      <c r="G48" s="214">
        <f t="array" ref="G48">IFERROR(CEILING((INDEX(invTypeMaterials!$A$2:$C$42878,MATCH(1,('Ship Mineral Finder'!G$3=invTypeMaterials!$B$2:$B$42878)*('Ship Mineral Finder'!$B48=invTypeMaterials!$A$2:$A$42878),0),3))-((INDEX(invTypeMaterials!$A$2:$C$42878,MATCH(1,('Ship Mineral Finder'!G$3=invTypeMaterials!$B$2:$B$42878)*('Ship Mineral Finder'!$B48=invTypeMaterials!$A$2:$A$42878),0),3))*'Help&amp;Setup'!$B$4)-((INDEX(invTypeMaterials!$A$2:$C$42878,MATCH(1,('Ship Mineral Finder'!G$3=invTypeMaterials!$B$2:$B$42878)*('Ship Mineral Finder'!$B48=invTypeMaterials!$A$2:$A$42878),0),3))*'Help&amp;Setup'!$B$5)-((INDEX(invTypeMaterials!$A$2:$C$42878,MATCH(1,('Ship Mineral Finder'!G$3=invTypeMaterials!$B$2:$B$42878)*('Ship Mineral Finder'!$B48=invTypeMaterials!$A$2:$A$42878),0),3))*'Help&amp;Setup'!$B$6),1),0)</f>
        <v>0</v>
      </c>
      <c r="H48" s="214">
        <f t="array" ref="H48">IFERROR(CEILING((INDEX(invTypeMaterials!$A$2:$C$42878,MATCH(1,('Ship Mineral Finder'!H$3=invTypeMaterials!$B$2:$B$42878)*('Ship Mineral Finder'!$B48=invTypeMaterials!$A$2:$A$42878),0),3))-((INDEX(invTypeMaterials!$A$2:$C$42878,MATCH(1,('Ship Mineral Finder'!H$3=invTypeMaterials!$B$2:$B$42878)*('Ship Mineral Finder'!$B48=invTypeMaterials!$A$2:$A$42878),0),3))*'Help&amp;Setup'!$B$4)-((INDEX(invTypeMaterials!$A$2:$C$42878,MATCH(1,('Ship Mineral Finder'!H$3=invTypeMaterials!$B$2:$B$42878)*('Ship Mineral Finder'!$B48=invTypeMaterials!$A$2:$A$42878),0),3))*'Help&amp;Setup'!$B$5)-((INDEX(invTypeMaterials!$A$2:$C$42878,MATCH(1,('Ship Mineral Finder'!H$3=invTypeMaterials!$B$2:$B$42878)*('Ship Mineral Finder'!$B48=invTypeMaterials!$A$2:$A$42878),0),3))*'Help&amp;Setup'!$B$6),1),0)</f>
        <v>0</v>
      </c>
      <c r="I48" s="214">
        <f t="array" ref="I48">IFERROR(CEILING((INDEX(invTypeMaterials!$A$2:$C$42878,MATCH(1,('Ship Mineral Finder'!I$3=invTypeMaterials!$B$2:$B$42878)*('Ship Mineral Finder'!$B48=invTypeMaterials!$A$2:$A$42878),0),3))-((INDEX(invTypeMaterials!$A$2:$C$42878,MATCH(1,('Ship Mineral Finder'!I$3=invTypeMaterials!$B$2:$B$42878)*('Ship Mineral Finder'!$B48=invTypeMaterials!$A$2:$A$42878),0),3))*'Help&amp;Setup'!$B$4)-((INDEX(invTypeMaterials!$A$2:$C$42878,MATCH(1,('Ship Mineral Finder'!I$3=invTypeMaterials!$B$2:$B$42878)*('Ship Mineral Finder'!$B48=invTypeMaterials!$A$2:$A$42878),0),3))*'Help&amp;Setup'!$B$5)-((INDEX(invTypeMaterials!$A$2:$C$42878,MATCH(1,('Ship Mineral Finder'!I$3=invTypeMaterials!$B$2:$B$42878)*('Ship Mineral Finder'!$B48=invTypeMaterials!$A$2:$A$42878),0),3))*'Help&amp;Setup'!$B$6),1),0)</f>
        <v>0</v>
      </c>
      <c r="J48" s="214">
        <f t="array" ref="J48">IFERROR(CEILING((INDEX(invTypeMaterials!$A$2:$C$42878,MATCH(1,('Ship Mineral Finder'!J$3=invTypeMaterials!$B$2:$B$42878)*('Ship Mineral Finder'!$B48=invTypeMaterials!$A$2:$A$42878),0),3))-((INDEX(invTypeMaterials!$A$2:$C$42878,MATCH(1,('Ship Mineral Finder'!J$3=invTypeMaterials!$B$2:$B$42878)*('Ship Mineral Finder'!$B48=invTypeMaterials!$A$2:$A$42878),0),3))*'Help&amp;Setup'!$B$4)-((INDEX(invTypeMaterials!$A$2:$C$42878,MATCH(1,('Ship Mineral Finder'!J$3=invTypeMaterials!$B$2:$B$42878)*('Ship Mineral Finder'!$B48=invTypeMaterials!$A$2:$A$42878),0),3))*'Help&amp;Setup'!$B$5)-((INDEX(invTypeMaterials!$A$2:$C$42878,MATCH(1,('Ship Mineral Finder'!J$3=invTypeMaterials!$B$2:$B$42878)*('Ship Mineral Finder'!$B48=invTypeMaterials!$A$2:$A$42878),0),3))*'Help&amp;Setup'!$B$6),1),0)</f>
        <v>0</v>
      </c>
    </row>
    <row r="49">
      <c r="A49" t="str">
        <f>IFERROR(__xludf.DUMMYFUNCTION("""COMPUTED_VALUE"""),"Strip Miner I")</f>
        <v>Strip Miner I</v>
      </c>
      <c r="D49" s="214">
        <f t="array" ref="D49">IFERROR(CEILING((INDEX(invTypeMaterials!$A$2:$C$42878,MATCH(1,('Ship Mineral Finder'!D$3=invTypeMaterials!$B$2:$B$42878)*('Ship Mineral Finder'!$B49=invTypeMaterials!$A$2:$A$42878),0),3))-((INDEX(invTypeMaterials!$A$2:$C$42878,MATCH(1,('Ship Mineral Finder'!D$3=invTypeMaterials!$B$2:$B$42878)*('Ship Mineral Finder'!$B49=invTypeMaterials!$A$2:$A$42878),0),3))*'Help&amp;Setup'!$B$4)-((INDEX(invTypeMaterials!$A$2:$C$42878,MATCH(1,('Ship Mineral Finder'!D$3=invTypeMaterials!$B$2:$B$42878)*('Ship Mineral Finder'!$B49=invTypeMaterials!$A$2:$A$42878),0),3))*'Help&amp;Setup'!$B$5)-((INDEX(invTypeMaterials!$A$2:$C$42878,MATCH(1,('Ship Mineral Finder'!D$3=invTypeMaterials!$B$2:$B$42878)*('Ship Mineral Finder'!$B49=invTypeMaterials!$A$2:$A$42878),0),3))*'Help&amp;Setup'!$B$6),1),0)</f>
        <v>0</v>
      </c>
      <c r="E49" s="214">
        <f t="array" ref="E49">IFERROR(CEILING((INDEX(invTypeMaterials!$A$2:$C$42878,MATCH(1,('Ship Mineral Finder'!E$3=invTypeMaterials!$B$2:$B$42878)*('Ship Mineral Finder'!$B49=invTypeMaterials!$A$2:$A$42878),0),3))-((INDEX(invTypeMaterials!$A$2:$C$42878,MATCH(1,('Ship Mineral Finder'!E$3=invTypeMaterials!$B$2:$B$42878)*('Ship Mineral Finder'!$B49=invTypeMaterials!$A$2:$A$42878),0),3))*'Help&amp;Setup'!$B$4)-((INDEX(invTypeMaterials!$A$2:$C$42878,MATCH(1,('Ship Mineral Finder'!E$3=invTypeMaterials!$B$2:$B$42878)*('Ship Mineral Finder'!$B49=invTypeMaterials!$A$2:$A$42878),0),3))*'Help&amp;Setup'!$B$5)-((INDEX(invTypeMaterials!$A$2:$C$42878,MATCH(1,('Ship Mineral Finder'!E$3=invTypeMaterials!$B$2:$B$42878)*('Ship Mineral Finder'!$B49=invTypeMaterials!$A$2:$A$42878),0),3))*'Help&amp;Setup'!$B$6),1),0)</f>
        <v>0</v>
      </c>
      <c r="F49" s="214">
        <f t="array" ref="F49">IFERROR(CEILING((INDEX(invTypeMaterials!$A$2:$C$42878,MATCH(1,('Ship Mineral Finder'!F$3=invTypeMaterials!$B$2:$B$42878)*('Ship Mineral Finder'!$B49=invTypeMaterials!$A$2:$A$42878),0),3))-((INDEX(invTypeMaterials!$A$2:$C$42878,MATCH(1,('Ship Mineral Finder'!F$3=invTypeMaterials!$B$2:$B$42878)*('Ship Mineral Finder'!$B49=invTypeMaterials!$A$2:$A$42878),0),3))*'Help&amp;Setup'!$B$4)-((INDEX(invTypeMaterials!$A$2:$C$42878,MATCH(1,('Ship Mineral Finder'!F$3=invTypeMaterials!$B$2:$B$42878)*('Ship Mineral Finder'!$B49=invTypeMaterials!$A$2:$A$42878),0),3))*'Help&amp;Setup'!$B$5)-((INDEX(invTypeMaterials!$A$2:$C$42878,MATCH(1,('Ship Mineral Finder'!F$3=invTypeMaterials!$B$2:$B$42878)*('Ship Mineral Finder'!$B49=invTypeMaterials!$A$2:$A$42878),0),3))*'Help&amp;Setup'!$B$6),1),0)</f>
        <v>0</v>
      </c>
      <c r="G49" s="214">
        <f t="array" ref="G49">IFERROR(CEILING((INDEX(invTypeMaterials!$A$2:$C$42878,MATCH(1,('Ship Mineral Finder'!G$3=invTypeMaterials!$B$2:$B$42878)*('Ship Mineral Finder'!$B49=invTypeMaterials!$A$2:$A$42878),0),3))-((INDEX(invTypeMaterials!$A$2:$C$42878,MATCH(1,('Ship Mineral Finder'!G$3=invTypeMaterials!$B$2:$B$42878)*('Ship Mineral Finder'!$B49=invTypeMaterials!$A$2:$A$42878),0),3))*'Help&amp;Setup'!$B$4)-((INDEX(invTypeMaterials!$A$2:$C$42878,MATCH(1,('Ship Mineral Finder'!G$3=invTypeMaterials!$B$2:$B$42878)*('Ship Mineral Finder'!$B49=invTypeMaterials!$A$2:$A$42878),0),3))*'Help&amp;Setup'!$B$5)-((INDEX(invTypeMaterials!$A$2:$C$42878,MATCH(1,('Ship Mineral Finder'!G$3=invTypeMaterials!$B$2:$B$42878)*('Ship Mineral Finder'!$B49=invTypeMaterials!$A$2:$A$42878),0),3))*'Help&amp;Setup'!$B$6),1),0)</f>
        <v>0</v>
      </c>
      <c r="H49" s="214">
        <f t="array" ref="H49">IFERROR(CEILING((INDEX(invTypeMaterials!$A$2:$C$42878,MATCH(1,('Ship Mineral Finder'!H$3=invTypeMaterials!$B$2:$B$42878)*('Ship Mineral Finder'!$B49=invTypeMaterials!$A$2:$A$42878),0),3))-((INDEX(invTypeMaterials!$A$2:$C$42878,MATCH(1,('Ship Mineral Finder'!H$3=invTypeMaterials!$B$2:$B$42878)*('Ship Mineral Finder'!$B49=invTypeMaterials!$A$2:$A$42878),0),3))*'Help&amp;Setup'!$B$4)-((INDEX(invTypeMaterials!$A$2:$C$42878,MATCH(1,('Ship Mineral Finder'!H$3=invTypeMaterials!$B$2:$B$42878)*('Ship Mineral Finder'!$B49=invTypeMaterials!$A$2:$A$42878),0),3))*'Help&amp;Setup'!$B$5)-((INDEX(invTypeMaterials!$A$2:$C$42878,MATCH(1,('Ship Mineral Finder'!H$3=invTypeMaterials!$B$2:$B$42878)*('Ship Mineral Finder'!$B49=invTypeMaterials!$A$2:$A$42878),0),3))*'Help&amp;Setup'!$B$6),1),0)</f>
        <v>0</v>
      </c>
      <c r="I49" s="214">
        <f t="array" ref="I49">IFERROR(CEILING((INDEX(invTypeMaterials!$A$2:$C$42878,MATCH(1,('Ship Mineral Finder'!I$3=invTypeMaterials!$B$2:$B$42878)*('Ship Mineral Finder'!$B49=invTypeMaterials!$A$2:$A$42878),0),3))-((INDEX(invTypeMaterials!$A$2:$C$42878,MATCH(1,('Ship Mineral Finder'!I$3=invTypeMaterials!$B$2:$B$42878)*('Ship Mineral Finder'!$B49=invTypeMaterials!$A$2:$A$42878),0),3))*'Help&amp;Setup'!$B$4)-((INDEX(invTypeMaterials!$A$2:$C$42878,MATCH(1,('Ship Mineral Finder'!I$3=invTypeMaterials!$B$2:$B$42878)*('Ship Mineral Finder'!$B49=invTypeMaterials!$A$2:$A$42878),0),3))*'Help&amp;Setup'!$B$5)-((INDEX(invTypeMaterials!$A$2:$C$42878,MATCH(1,('Ship Mineral Finder'!I$3=invTypeMaterials!$B$2:$B$42878)*('Ship Mineral Finder'!$B49=invTypeMaterials!$A$2:$A$42878),0),3))*'Help&amp;Setup'!$B$6),1),0)</f>
        <v>0</v>
      </c>
      <c r="J49" s="214">
        <f t="array" ref="J49">IFERROR(CEILING((INDEX(invTypeMaterials!$A$2:$C$42878,MATCH(1,('Ship Mineral Finder'!J$3=invTypeMaterials!$B$2:$B$42878)*('Ship Mineral Finder'!$B49=invTypeMaterials!$A$2:$A$42878),0),3))-((INDEX(invTypeMaterials!$A$2:$C$42878,MATCH(1,('Ship Mineral Finder'!J$3=invTypeMaterials!$B$2:$B$42878)*('Ship Mineral Finder'!$B49=invTypeMaterials!$A$2:$A$42878),0),3))*'Help&amp;Setup'!$B$4)-((INDEX(invTypeMaterials!$A$2:$C$42878,MATCH(1,('Ship Mineral Finder'!J$3=invTypeMaterials!$B$2:$B$42878)*('Ship Mineral Finder'!$B49=invTypeMaterials!$A$2:$A$42878),0),3))*'Help&amp;Setup'!$B$5)-((INDEX(invTypeMaterials!$A$2:$C$42878,MATCH(1,('Ship Mineral Finder'!J$3=invTypeMaterials!$B$2:$B$42878)*('Ship Mineral Finder'!$B49=invTypeMaterials!$A$2:$A$42878),0),3))*'Help&amp;Setup'!$B$6),1),0)</f>
        <v>0</v>
      </c>
    </row>
    <row r="50">
      <c r="A50" t="str">
        <f>IFERROR(__xludf.DUMMYFUNCTION("""COMPUTED_VALUE"""),"Survey Scanner I")</f>
        <v>Survey Scanner I</v>
      </c>
      <c r="D50" s="214">
        <f t="array" ref="D50">IFERROR(CEILING((INDEX(invTypeMaterials!$A$2:$C$42878,MATCH(1,('Ship Mineral Finder'!D$3=invTypeMaterials!$B$2:$B$42878)*('Ship Mineral Finder'!$B50=invTypeMaterials!$A$2:$A$42878),0),3))-((INDEX(invTypeMaterials!$A$2:$C$42878,MATCH(1,('Ship Mineral Finder'!D$3=invTypeMaterials!$B$2:$B$42878)*('Ship Mineral Finder'!$B50=invTypeMaterials!$A$2:$A$42878),0),3))*'Help&amp;Setup'!$B$4)-((INDEX(invTypeMaterials!$A$2:$C$42878,MATCH(1,('Ship Mineral Finder'!D$3=invTypeMaterials!$B$2:$B$42878)*('Ship Mineral Finder'!$B50=invTypeMaterials!$A$2:$A$42878),0),3))*'Help&amp;Setup'!$B$5)-((INDEX(invTypeMaterials!$A$2:$C$42878,MATCH(1,('Ship Mineral Finder'!D$3=invTypeMaterials!$B$2:$B$42878)*('Ship Mineral Finder'!$B50=invTypeMaterials!$A$2:$A$42878),0),3))*'Help&amp;Setup'!$B$6),1),0)</f>
        <v>0</v>
      </c>
      <c r="E50" s="214">
        <f t="array" ref="E50">IFERROR(CEILING((INDEX(invTypeMaterials!$A$2:$C$42878,MATCH(1,('Ship Mineral Finder'!E$3=invTypeMaterials!$B$2:$B$42878)*('Ship Mineral Finder'!$B50=invTypeMaterials!$A$2:$A$42878),0),3))-((INDEX(invTypeMaterials!$A$2:$C$42878,MATCH(1,('Ship Mineral Finder'!E$3=invTypeMaterials!$B$2:$B$42878)*('Ship Mineral Finder'!$B50=invTypeMaterials!$A$2:$A$42878),0),3))*'Help&amp;Setup'!$B$4)-((INDEX(invTypeMaterials!$A$2:$C$42878,MATCH(1,('Ship Mineral Finder'!E$3=invTypeMaterials!$B$2:$B$42878)*('Ship Mineral Finder'!$B50=invTypeMaterials!$A$2:$A$42878),0),3))*'Help&amp;Setup'!$B$5)-((INDEX(invTypeMaterials!$A$2:$C$42878,MATCH(1,('Ship Mineral Finder'!E$3=invTypeMaterials!$B$2:$B$42878)*('Ship Mineral Finder'!$B50=invTypeMaterials!$A$2:$A$42878),0),3))*'Help&amp;Setup'!$B$6),1),0)</f>
        <v>0</v>
      </c>
      <c r="F50" s="214">
        <f t="array" ref="F50">IFERROR(CEILING((INDEX(invTypeMaterials!$A$2:$C$42878,MATCH(1,('Ship Mineral Finder'!F$3=invTypeMaterials!$B$2:$B$42878)*('Ship Mineral Finder'!$B50=invTypeMaterials!$A$2:$A$42878),0),3))-((INDEX(invTypeMaterials!$A$2:$C$42878,MATCH(1,('Ship Mineral Finder'!F$3=invTypeMaterials!$B$2:$B$42878)*('Ship Mineral Finder'!$B50=invTypeMaterials!$A$2:$A$42878),0),3))*'Help&amp;Setup'!$B$4)-((INDEX(invTypeMaterials!$A$2:$C$42878,MATCH(1,('Ship Mineral Finder'!F$3=invTypeMaterials!$B$2:$B$42878)*('Ship Mineral Finder'!$B50=invTypeMaterials!$A$2:$A$42878),0),3))*'Help&amp;Setup'!$B$5)-((INDEX(invTypeMaterials!$A$2:$C$42878,MATCH(1,('Ship Mineral Finder'!F$3=invTypeMaterials!$B$2:$B$42878)*('Ship Mineral Finder'!$B50=invTypeMaterials!$A$2:$A$42878),0),3))*'Help&amp;Setup'!$B$6),1),0)</f>
        <v>0</v>
      </c>
      <c r="G50" s="214">
        <f t="array" ref="G50">IFERROR(CEILING((INDEX(invTypeMaterials!$A$2:$C$42878,MATCH(1,('Ship Mineral Finder'!G$3=invTypeMaterials!$B$2:$B$42878)*('Ship Mineral Finder'!$B50=invTypeMaterials!$A$2:$A$42878),0),3))-((INDEX(invTypeMaterials!$A$2:$C$42878,MATCH(1,('Ship Mineral Finder'!G$3=invTypeMaterials!$B$2:$B$42878)*('Ship Mineral Finder'!$B50=invTypeMaterials!$A$2:$A$42878),0),3))*'Help&amp;Setup'!$B$4)-((INDEX(invTypeMaterials!$A$2:$C$42878,MATCH(1,('Ship Mineral Finder'!G$3=invTypeMaterials!$B$2:$B$42878)*('Ship Mineral Finder'!$B50=invTypeMaterials!$A$2:$A$42878),0),3))*'Help&amp;Setup'!$B$5)-((INDEX(invTypeMaterials!$A$2:$C$42878,MATCH(1,('Ship Mineral Finder'!G$3=invTypeMaterials!$B$2:$B$42878)*('Ship Mineral Finder'!$B50=invTypeMaterials!$A$2:$A$42878),0),3))*'Help&amp;Setup'!$B$6),1),0)</f>
        <v>0</v>
      </c>
      <c r="H50" s="214">
        <f t="array" ref="H50">IFERROR(CEILING((INDEX(invTypeMaterials!$A$2:$C$42878,MATCH(1,('Ship Mineral Finder'!H$3=invTypeMaterials!$B$2:$B$42878)*('Ship Mineral Finder'!$B50=invTypeMaterials!$A$2:$A$42878),0),3))-((INDEX(invTypeMaterials!$A$2:$C$42878,MATCH(1,('Ship Mineral Finder'!H$3=invTypeMaterials!$B$2:$B$42878)*('Ship Mineral Finder'!$B50=invTypeMaterials!$A$2:$A$42878),0),3))*'Help&amp;Setup'!$B$4)-((INDEX(invTypeMaterials!$A$2:$C$42878,MATCH(1,('Ship Mineral Finder'!H$3=invTypeMaterials!$B$2:$B$42878)*('Ship Mineral Finder'!$B50=invTypeMaterials!$A$2:$A$42878),0),3))*'Help&amp;Setup'!$B$5)-((INDEX(invTypeMaterials!$A$2:$C$42878,MATCH(1,('Ship Mineral Finder'!H$3=invTypeMaterials!$B$2:$B$42878)*('Ship Mineral Finder'!$B50=invTypeMaterials!$A$2:$A$42878),0),3))*'Help&amp;Setup'!$B$6),1),0)</f>
        <v>0</v>
      </c>
      <c r="I50" s="214">
        <f t="array" ref="I50">IFERROR(CEILING((INDEX(invTypeMaterials!$A$2:$C$42878,MATCH(1,('Ship Mineral Finder'!I$3=invTypeMaterials!$B$2:$B$42878)*('Ship Mineral Finder'!$B50=invTypeMaterials!$A$2:$A$42878),0),3))-((INDEX(invTypeMaterials!$A$2:$C$42878,MATCH(1,('Ship Mineral Finder'!I$3=invTypeMaterials!$B$2:$B$42878)*('Ship Mineral Finder'!$B50=invTypeMaterials!$A$2:$A$42878),0),3))*'Help&amp;Setup'!$B$4)-((INDEX(invTypeMaterials!$A$2:$C$42878,MATCH(1,('Ship Mineral Finder'!I$3=invTypeMaterials!$B$2:$B$42878)*('Ship Mineral Finder'!$B50=invTypeMaterials!$A$2:$A$42878),0),3))*'Help&amp;Setup'!$B$5)-((INDEX(invTypeMaterials!$A$2:$C$42878,MATCH(1,('Ship Mineral Finder'!I$3=invTypeMaterials!$B$2:$B$42878)*('Ship Mineral Finder'!$B50=invTypeMaterials!$A$2:$A$42878),0),3))*'Help&amp;Setup'!$B$6),1),0)</f>
        <v>0</v>
      </c>
      <c r="J50" s="214">
        <f t="array" ref="J50">IFERROR(CEILING((INDEX(invTypeMaterials!$A$2:$C$42878,MATCH(1,('Ship Mineral Finder'!J$3=invTypeMaterials!$B$2:$B$42878)*('Ship Mineral Finder'!$B50=invTypeMaterials!$A$2:$A$42878),0),3))-((INDEX(invTypeMaterials!$A$2:$C$42878,MATCH(1,('Ship Mineral Finder'!J$3=invTypeMaterials!$B$2:$B$42878)*('Ship Mineral Finder'!$B50=invTypeMaterials!$A$2:$A$42878),0),3))*'Help&amp;Setup'!$B$4)-((INDEX(invTypeMaterials!$A$2:$C$42878,MATCH(1,('Ship Mineral Finder'!J$3=invTypeMaterials!$B$2:$B$42878)*('Ship Mineral Finder'!$B50=invTypeMaterials!$A$2:$A$42878),0),3))*'Help&amp;Setup'!$B$5)-((INDEX(invTypeMaterials!$A$2:$C$42878,MATCH(1,('Ship Mineral Finder'!J$3=invTypeMaterials!$B$2:$B$42878)*('Ship Mineral Finder'!$B50=invTypeMaterials!$A$2:$A$42878),0),3))*'Help&amp;Setup'!$B$6),1),0)</f>
        <v>0</v>
      </c>
    </row>
    <row r="51">
      <c r="A51" t="str">
        <f>IFERROR(__xludf.DUMMYFUNCTION("""COMPUTED_VALUE"""),"Tyrfing I")</f>
        <v>Tyrfing I</v>
      </c>
      <c r="D51" s="214">
        <f t="array" ref="D51">IFERROR(CEILING((INDEX(invTypeMaterials!$A$2:$C$42878,MATCH(1,('Ship Mineral Finder'!D$3=invTypeMaterials!$B$2:$B$42878)*('Ship Mineral Finder'!$B51=invTypeMaterials!$A$2:$A$42878),0),3))-((INDEX(invTypeMaterials!$A$2:$C$42878,MATCH(1,('Ship Mineral Finder'!D$3=invTypeMaterials!$B$2:$B$42878)*('Ship Mineral Finder'!$B51=invTypeMaterials!$A$2:$A$42878),0),3))*'Help&amp;Setup'!$B$4)-((INDEX(invTypeMaterials!$A$2:$C$42878,MATCH(1,('Ship Mineral Finder'!D$3=invTypeMaterials!$B$2:$B$42878)*('Ship Mineral Finder'!$B51=invTypeMaterials!$A$2:$A$42878),0),3))*'Help&amp;Setup'!$B$5)-((INDEX(invTypeMaterials!$A$2:$C$42878,MATCH(1,('Ship Mineral Finder'!D$3=invTypeMaterials!$B$2:$B$42878)*('Ship Mineral Finder'!$B51=invTypeMaterials!$A$2:$A$42878),0),3))*'Help&amp;Setup'!$B$6),1),0)</f>
        <v>0</v>
      </c>
      <c r="E51" s="214">
        <f t="array" ref="E51">IFERROR(CEILING((INDEX(invTypeMaterials!$A$2:$C$42878,MATCH(1,('Ship Mineral Finder'!E$3=invTypeMaterials!$B$2:$B$42878)*('Ship Mineral Finder'!$B51=invTypeMaterials!$A$2:$A$42878),0),3))-((INDEX(invTypeMaterials!$A$2:$C$42878,MATCH(1,('Ship Mineral Finder'!E$3=invTypeMaterials!$B$2:$B$42878)*('Ship Mineral Finder'!$B51=invTypeMaterials!$A$2:$A$42878),0),3))*'Help&amp;Setup'!$B$4)-((INDEX(invTypeMaterials!$A$2:$C$42878,MATCH(1,('Ship Mineral Finder'!E$3=invTypeMaterials!$B$2:$B$42878)*('Ship Mineral Finder'!$B51=invTypeMaterials!$A$2:$A$42878),0),3))*'Help&amp;Setup'!$B$5)-((INDEX(invTypeMaterials!$A$2:$C$42878,MATCH(1,('Ship Mineral Finder'!E$3=invTypeMaterials!$B$2:$B$42878)*('Ship Mineral Finder'!$B51=invTypeMaterials!$A$2:$A$42878),0),3))*'Help&amp;Setup'!$B$6),1),0)</f>
        <v>0</v>
      </c>
      <c r="F51" s="214">
        <f t="array" ref="F51">IFERROR(CEILING((INDEX(invTypeMaterials!$A$2:$C$42878,MATCH(1,('Ship Mineral Finder'!F$3=invTypeMaterials!$B$2:$B$42878)*('Ship Mineral Finder'!$B51=invTypeMaterials!$A$2:$A$42878),0),3))-((INDEX(invTypeMaterials!$A$2:$C$42878,MATCH(1,('Ship Mineral Finder'!F$3=invTypeMaterials!$B$2:$B$42878)*('Ship Mineral Finder'!$B51=invTypeMaterials!$A$2:$A$42878),0),3))*'Help&amp;Setup'!$B$4)-((INDEX(invTypeMaterials!$A$2:$C$42878,MATCH(1,('Ship Mineral Finder'!F$3=invTypeMaterials!$B$2:$B$42878)*('Ship Mineral Finder'!$B51=invTypeMaterials!$A$2:$A$42878),0),3))*'Help&amp;Setup'!$B$5)-((INDEX(invTypeMaterials!$A$2:$C$42878,MATCH(1,('Ship Mineral Finder'!F$3=invTypeMaterials!$B$2:$B$42878)*('Ship Mineral Finder'!$B51=invTypeMaterials!$A$2:$A$42878),0),3))*'Help&amp;Setup'!$B$6),1),0)</f>
        <v>0</v>
      </c>
      <c r="G51" s="214">
        <f t="array" ref="G51">IFERROR(CEILING((INDEX(invTypeMaterials!$A$2:$C$42878,MATCH(1,('Ship Mineral Finder'!G$3=invTypeMaterials!$B$2:$B$42878)*('Ship Mineral Finder'!$B51=invTypeMaterials!$A$2:$A$42878),0),3))-((INDEX(invTypeMaterials!$A$2:$C$42878,MATCH(1,('Ship Mineral Finder'!G$3=invTypeMaterials!$B$2:$B$42878)*('Ship Mineral Finder'!$B51=invTypeMaterials!$A$2:$A$42878),0),3))*'Help&amp;Setup'!$B$4)-((INDEX(invTypeMaterials!$A$2:$C$42878,MATCH(1,('Ship Mineral Finder'!G$3=invTypeMaterials!$B$2:$B$42878)*('Ship Mineral Finder'!$B51=invTypeMaterials!$A$2:$A$42878),0),3))*'Help&amp;Setup'!$B$5)-((INDEX(invTypeMaterials!$A$2:$C$42878,MATCH(1,('Ship Mineral Finder'!G$3=invTypeMaterials!$B$2:$B$42878)*('Ship Mineral Finder'!$B51=invTypeMaterials!$A$2:$A$42878),0),3))*'Help&amp;Setup'!$B$6),1),0)</f>
        <v>0</v>
      </c>
      <c r="H51" s="214">
        <f t="array" ref="H51">IFERROR(CEILING((INDEX(invTypeMaterials!$A$2:$C$42878,MATCH(1,('Ship Mineral Finder'!H$3=invTypeMaterials!$B$2:$B$42878)*('Ship Mineral Finder'!$B51=invTypeMaterials!$A$2:$A$42878),0),3))-((INDEX(invTypeMaterials!$A$2:$C$42878,MATCH(1,('Ship Mineral Finder'!H$3=invTypeMaterials!$B$2:$B$42878)*('Ship Mineral Finder'!$B51=invTypeMaterials!$A$2:$A$42878),0),3))*'Help&amp;Setup'!$B$4)-((INDEX(invTypeMaterials!$A$2:$C$42878,MATCH(1,('Ship Mineral Finder'!H$3=invTypeMaterials!$B$2:$B$42878)*('Ship Mineral Finder'!$B51=invTypeMaterials!$A$2:$A$42878),0),3))*'Help&amp;Setup'!$B$5)-((INDEX(invTypeMaterials!$A$2:$C$42878,MATCH(1,('Ship Mineral Finder'!H$3=invTypeMaterials!$B$2:$B$42878)*('Ship Mineral Finder'!$B51=invTypeMaterials!$A$2:$A$42878),0),3))*'Help&amp;Setup'!$B$6),1),0)</f>
        <v>0</v>
      </c>
      <c r="I51" s="214">
        <f t="array" ref="I51">IFERROR(CEILING((INDEX(invTypeMaterials!$A$2:$C$42878,MATCH(1,('Ship Mineral Finder'!I$3=invTypeMaterials!$B$2:$B$42878)*('Ship Mineral Finder'!$B51=invTypeMaterials!$A$2:$A$42878),0),3))-((INDEX(invTypeMaterials!$A$2:$C$42878,MATCH(1,('Ship Mineral Finder'!I$3=invTypeMaterials!$B$2:$B$42878)*('Ship Mineral Finder'!$B51=invTypeMaterials!$A$2:$A$42878),0),3))*'Help&amp;Setup'!$B$4)-((INDEX(invTypeMaterials!$A$2:$C$42878,MATCH(1,('Ship Mineral Finder'!I$3=invTypeMaterials!$B$2:$B$42878)*('Ship Mineral Finder'!$B51=invTypeMaterials!$A$2:$A$42878),0),3))*'Help&amp;Setup'!$B$5)-((INDEX(invTypeMaterials!$A$2:$C$42878,MATCH(1,('Ship Mineral Finder'!I$3=invTypeMaterials!$B$2:$B$42878)*('Ship Mineral Finder'!$B51=invTypeMaterials!$A$2:$A$42878),0),3))*'Help&amp;Setup'!$B$6),1),0)</f>
        <v>0</v>
      </c>
      <c r="J51" s="214">
        <f t="array" ref="J51">IFERROR(CEILING((INDEX(invTypeMaterials!$A$2:$C$42878,MATCH(1,('Ship Mineral Finder'!J$3=invTypeMaterials!$B$2:$B$42878)*('Ship Mineral Finder'!$B51=invTypeMaterials!$A$2:$A$42878),0),3))-((INDEX(invTypeMaterials!$A$2:$C$42878,MATCH(1,('Ship Mineral Finder'!J$3=invTypeMaterials!$B$2:$B$42878)*('Ship Mineral Finder'!$B51=invTypeMaterials!$A$2:$A$42878),0),3))*'Help&amp;Setup'!$B$4)-((INDEX(invTypeMaterials!$A$2:$C$42878,MATCH(1,('Ship Mineral Finder'!J$3=invTypeMaterials!$B$2:$B$42878)*('Ship Mineral Finder'!$B51=invTypeMaterials!$A$2:$A$42878),0),3))*'Help&amp;Setup'!$B$5)-((INDEX(invTypeMaterials!$A$2:$C$42878,MATCH(1,('Ship Mineral Finder'!J$3=invTypeMaterials!$B$2:$B$42878)*('Ship Mineral Finder'!$B51=invTypeMaterials!$A$2:$A$42878),0),3))*'Help&amp;Setup'!$B$6),1),0)</f>
        <v>0</v>
      </c>
    </row>
    <row r="52">
      <c r="A52" t="str">
        <f>IFERROR(__xludf.DUMMYFUNCTION("""COMPUTED_VALUE"""),"Vigil")</f>
        <v>Vigil</v>
      </c>
      <c r="D52" s="214">
        <f t="array" ref="D52">IFERROR(CEILING((INDEX(invTypeMaterials!$A$2:$C$42878,MATCH(1,('Ship Mineral Finder'!D$3=invTypeMaterials!$B$2:$B$42878)*('Ship Mineral Finder'!$B52=invTypeMaterials!$A$2:$A$42878),0),3))-((INDEX(invTypeMaterials!$A$2:$C$42878,MATCH(1,('Ship Mineral Finder'!D$3=invTypeMaterials!$B$2:$B$42878)*('Ship Mineral Finder'!$B52=invTypeMaterials!$A$2:$A$42878),0),3))*'Help&amp;Setup'!$B$4)-((INDEX(invTypeMaterials!$A$2:$C$42878,MATCH(1,('Ship Mineral Finder'!D$3=invTypeMaterials!$B$2:$B$42878)*('Ship Mineral Finder'!$B52=invTypeMaterials!$A$2:$A$42878),0),3))*'Help&amp;Setup'!$B$5)-((INDEX(invTypeMaterials!$A$2:$C$42878,MATCH(1,('Ship Mineral Finder'!D$3=invTypeMaterials!$B$2:$B$42878)*('Ship Mineral Finder'!$B52=invTypeMaterials!$A$2:$A$42878),0),3))*'Help&amp;Setup'!$B$6),1),0)</f>
        <v>0</v>
      </c>
      <c r="E52" s="214">
        <f t="array" ref="E52">IFERROR(CEILING((INDEX(invTypeMaterials!$A$2:$C$42878,MATCH(1,('Ship Mineral Finder'!E$3=invTypeMaterials!$B$2:$B$42878)*('Ship Mineral Finder'!$B52=invTypeMaterials!$A$2:$A$42878),0),3))-((INDEX(invTypeMaterials!$A$2:$C$42878,MATCH(1,('Ship Mineral Finder'!E$3=invTypeMaterials!$B$2:$B$42878)*('Ship Mineral Finder'!$B52=invTypeMaterials!$A$2:$A$42878),0),3))*'Help&amp;Setup'!$B$4)-((INDEX(invTypeMaterials!$A$2:$C$42878,MATCH(1,('Ship Mineral Finder'!E$3=invTypeMaterials!$B$2:$B$42878)*('Ship Mineral Finder'!$B52=invTypeMaterials!$A$2:$A$42878),0),3))*'Help&amp;Setup'!$B$5)-((INDEX(invTypeMaterials!$A$2:$C$42878,MATCH(1,('Ship Mineral Finder'!E$3=invTypeMaterials!$B$2:$B$42878)*('Ship Mineral Finder'!$B52=invTypeMaterials!$A$2:$A$42878),0),3))*'Help&amp;Setup'!$B$6),1),0)</f>
        <v>0</v>
      </c>
      <c r="F52" s="214">
        <f t="array" ref="F52">IFERROR(CEILING((INDEX(invTypeMaterials!$A$2:$C$42878,MATCH(1,('Ship Mineral Finder'!F$3=invTypeMaterials!$B$2:$B$42878)*('Ship Mineral Finder'!$B52=invTypeMaterials!$A$2:$A$42878),0),3))-((INDEX(invTypeMaterials!$A$2:$C$42878,MATCH(1,('Ship Mineral Finder'!F$3=invTypeMaterials!$B$2:$B$42878)*('Ship Mineral Finder'!$B52=invTypeMaterials!$A$2:$A$42878),0),3))*'Help&amp;Setup'!$B$4)-((INDEX(invTypeMaterials!$A$2:$C$42878,MATCH(1,('Ship Mineral Finder'!F$3=invTypeMaterials!$B$2:$B$42878)*('Ship Mineral Finder'!$B52=invTypeMaterials!$A$2:$A$42878),0),3))*'Help&amp;Setup'!$B$5)-((INDEX(invTypeMaterials!$A$2:$C$42878,MATCH(1,('Ship Mineral Finder'!F$3=invTypeMaterials!$B$2:$B$42878)*('Ship Mineral Finder'!$B52=invTypeMaterials!$A$2:$A$42878),0),3))*'Help&amp;Setup'!$B$6),1),0)</f>
        <v>0</v>
      </c>
      <c r="G52" s="214">
        <f t="array" ref="G52">IFERROR(CEILING((INDEX(invTypeMaterials!$A$2:$C$42878,MATCH(1,('Ship Mineral Finder'!G$3=invTypeMaterials!$B$2:$B$42878)*('Ship Mineral Finder'!$B52=invTypeMaterials!$A$2:$A$42878),0),3))-((INDEX(invTypeMaterials!$A$2:$C$42878,MATCH(1,('Ship Mineral Finder'!G$3=invTypeMaterials!$B$2:$B$42878)*('Ship Mineral Finder'!$B52=invTypeMaterials!$A$2:$A$42878),0),3))*'Help&amp;Setup'!$B$4)-((INDEX(invTypeMaterials!$A$2:$C$42878,MATCH(1,('Ship Mineral Finder'!G$3=invTypeMaterials!$B$2:$B$42878)*('Ship Mineral Finder'!$B52=invTypeMaterials!$A$2:$A$42878),0),3))*'Help&amp;Setup'!$B$5)-((INDEX(invTypeMaterials!$A$2:$C$42878,MATCH(1,('Ship Mineral Finder'!G$3=invTypeMaterials!$B$2:$B$42878)*('Ship Mineral Finder'!$B52=invTypeMaterials!$A$2:$A$42878),0),3))*'Help&amp;Setup'!$B$6),1),0)</f>
        <v>0</v>
      </c>
      <c r="H52" s="214">
        <f t="array" ref="H52">IFERROR(CEILING((INDEX(invTypeMaterials!$A$2:$C$42878,MATCH(1,('Ship Mineral Finder'!H$3=invTypeMaterials!$B$2:$B$42878)*('Ship Mineral Finder'!$B52=invTypeMaterials!$A$2:$A$42878),0),3))-((INDEX(invTypeMaterials!$A$2:$C$42878,MATCH(1,('Ship Mineral Finder'!H$3=invTypeMaterials!$B$2:$B$42878)*('Ship Mineral Finder'!$B52=invTypeMaterials!$A$2:$A$42878),0),3))*'Help&amp;Setup'!$B$4)-((INDEX(invTypeMaterials!$A$2:$C$42878,MATCH(1,('Ship Mineral Finder'!H$3=invTypeMaterials!$B$2:$B$42878)*('Ship Mineral Finder'!$B52=invTypeMaterials!$A$2:$A$42878),0),3))*'Help&amp;Setup'!$B$5)-((INDEX(invTypeMaterials!$A$2:$C$42878,MATCH(1,('Ship Mineral Finder'!H$3=invTypeMaterials!$B$2:$B$42878)*('Ship Mineral Finder'!$B52=invTypeMaterials!$A$2:$A$42878),0),3))*'Help&amp;Setup'!$B$6),1),0)</f>
        <v>0</v>
      </c>
      <c r="I52" s="214">
        <f t="array" ref="I52">IFERROR(CEILING((INDEX(invTypeMaterials!$A$2:$C$42878,MATCH(1,('Ship Mineral Finder'!I$3=invTypeMaterials!$B$2:$B$42878)*('Ship Mineral Finder'!$B52=invTypeMaterials!$A$2:$A$42878),0),3))-((INDEX(invTypeMaterials!$A$2:$C$42878,MATCH(1,('Ship Mineral Finder'!I$3=invTypeMaterials!$B$2:$B$42878)*('Ship Mineral Finder'!$B52=invTypeMaterials!$A$2:$A$42878),0),3))*'Help&amp;Setup'!$B$4)-((INDEX(invTypeMaterials!$A$2:$C$42878,MATCH(1,('Ship Mineral Finder'!I$3=invTypeMaterials!$B$2:$B$42878)*('Ship Mineral Finder'!$B52=invTypeMaterials!$A$2:$A$42878),0),3))*'Help&amp;Setup'!$B$5)-((INDEX(invTypeMaterials!$A$2:$C$42878,MATCH(1,('Ship Mineral Finder'!I$3=invTypeMaterials!$B$2:$B$42878)*('Ship Mineral Finder'!$B52=invTypeMaterials!$A$2:$A$42878),0),3))*'Help&amp;Setup'!$B$6),1),0)</f>
        <v>0</v>
      </c>
      <c r="J52" s="214">
        <f t="array" ref="J52">IFERROR(CEILING((INDEX(invTypeMaterials!$A$2:$C$42878,MATCH(1,('Ship Mineral Finder'!J$3=invTypeMaterials!$B$2:$B$42878)*('Ship Mineral Finder'!$B52=invTypeMaterials!$A$2:$A$42878),0),3))-((INDEX(invTypeMaterials!$A$2:$C$42878,MATCH(1,('Ship Mineral Finder'!J$3=invTypeMaterials!$B$2:$B$42878)*('Ship Mineral Finder'!$B52=invTypeMaterials!$A$2:$A$42878),0),3))*'Help&amp;Setup'!$B$4)-((INDEX(invTypeMaterials!$A$2:$C$42878,MATCH(1,('Ship Mineral Finder'!J$3=invTypeMaterials!$B$2:$B$42878)*('Ship Mineral Finder'!$B52=invTypeMaterials!$A$2:$A$42878),0),3))*'Help&amp;Setup'!$B$5)-((INDEX(invTypeMaterials!$A$2:$C$42878,MATCH(1,('Ship Mineral Finder'!J$3=invTypeMaterials!$B$2:$B$42878)*('Ship Mineral Finder'!$B52=invTypeMaterials!$A$2:$A$42878),0),3))*'Help&amp;Setup'!$B$6),1),0)</f>
        <v>0</v>
      </c>
    </row>
    <row r="53">
      <c r="D53" s="214">
        <f t="array" ref="D53">IFERROR(CEILING((INDEX(invTypeMaterials!$A$2:$C$42878,MATCH(1,('Ship Mineral Finder'!D$3=invTypeMaterials!$B$2:$B$42878)*('Ship Mineral Finder'!$B53=invTypeMaterials!$A$2:$A$42878),0),3))-((INDEX(invTypeMaterials!$A$2:$C$42878,MATCH(1,('Ship Mineral Finder'!D$3=invTypeMaterials!$B$2:$B$42878)*('Ship Mineral Finder'!$B53=invTypeMaterials!$A$2:$A$42878),0),3))*'Help&amp;Setup'!$B$4)-((INDEX(invTypeMaterials!$A$2:$C$42878,MATCH(1,('Ship Mineral Finder'!D$3=invTypeMaterials!$B$2:$B$42878)*('Ship Mineral Finder'!$B53=invTypeMaterials!$A$2:$A$42878),0),3))*'Help&amp;Setup'!$B$5)-((INDEX(invTypeMaterials!$A$2:$C$42878,MATCH(1,('Ship Mineral Finder'!D$3=invTypeMaterials!$B$2:$B$42878)*('Ship Mineral Finder'!$B53=invTypeMaterials!$A$2:$A$42878),0),3))*'Help&amp;Setup'!$B$6),1),0)</f>
        <v>0</v>
      </c>
      <c r="E53" s="214">
        <f t="array" ref="E53">IFERROR(CEILING((INDEX(invTypeMaterials!$A$2:$C$42878,MATCH(1,('Ship Mineral Finder'!E$3=invTypeMaterials!$B$2:$B$42878)*('Ship Mineral Finder'!$B53=invTypeMaterials!$A$2:$A$42878),0),3))-((INDEX(invTypeMaterials!$A$2:$C$42878,MATCH(1,('Ship Mineral Finder'!E$3=invTypeMaterials!$B$2:$B$42878)*('Ship Mineral Finder'!$B53=invTypeMaterials!$A$2:$A$42878),0),3))*'Help&amp;Setup'!$B$4)-((INDEX(invTypeMaterials!$A$2:$C$42878,MATCH(1,('Ship Mineral Finder'!E$3=invTypeMaterials!$B$2:$B$42878)*('Ship Mineral Finder'!$B53=invTypeMaterials!$A$2:$A$42878),0),3))*'Help&amp;Setup'!$B$5)-((INDEX(invTypeMaterials!$A$2:$C$42878,MATCH(1,('Ship Mineral Finder'!E$3=invTypeMaterials!$B$2:$B$42878)*('Ship Mineral Finder'!$B53=invTypeMaterials!$A$2:$A$42878),0),3))*'Help&amp;Setup'!$B$6),1),0)</f>
        <v>0</v>
      </c>
      <c r="F53" s="214">
        <f t="array" ref="F53">IFERROR(CEILING((INDEX(invTypeMaterials!$A$2:$C$42878,MATCH(1,('Ship Mineral Finder'!F$3=invTypeMaterials!$B$2:$B$42878)*('Ship Mineral Finder'!$B53=invTypeMaterials!$A$2:$A$42878),0),3))-((INDEX(invTypeMaterials!$A$2:$C$42878,MATCH(1,('Ship Mineral Finder'!F$3=invTypeMaterials!$B$2:$B$42878)*('Ship Mineral Finder'!$B53=invTypeMaterials!$A$2:$A$42878),0),3))*'Help&amp;Setup'!$B$4)-((INDEX(invTypeMaterials!$A$2:$C$42878,MATCH(1,('Ship Mineral Finder'!F$3=invTypeMaterials!$B$2:$B$42878)*('Ship Mineral Finder'!$B53=invTypeMaterials!$A$2:$A$42878),0),3))*'Help&amp;Setup'!$B$5)-((INDEX(invTypeMaterials!$A$2:$C$42878,MATCH(1,('Ship Mineral Finder'!F$3=invTypeMaterials!$B$2:$B$42878)*('Ship Mineral Finder'!$B53=invTypeMaterials!$A$2:$A$42878),0),3))*'Help&amp;Setup'!$B$6),1),0)</f>
        <v>0</v>
      </c>
      <c r="G53" s="214">
        <f t="array" ref="G53">IFERROR(CEILING((INDEX(invTypeMaterials!$A$2:$C$42878,MATCH(1,('Ship Mineral Finder'!G$3=invTypeMaterials!$B$2:$B$42878)*('Ship Mineral Finder'!$B53=invTypeMaterials!$A$2:$A$42878),0),3))-((INDEX(invTypeMaterials!$A$2:$C$42878,MATCH(1,('Ship Mineral Finder'!G$3=invTypeMaterials!$B$2:$B$42878)*('Ship Mineral Finder'!$B53=invTypeMaterials!$A$2:$A$42878),0),3))*'Help&amp;Setup'!$B$4)-((INDEX(invTypeMaterials!$A$2:$C$42878,MATCH(1,('Ship Mineral Finder'!G$3=invTypeMaterials!$B$2:$B$42878)*('Ship Mineral Finder'!$B53=invTypeMaterials!$A$2:$A$42878),0),3))*'Help&amp;Setup'!$B$5)-((INDEX(invTypeMaterials!$A$2:$C$42878,MATCH(1,('Ship Mineral Finder'!G$3=invTypeMaterials!$B$2:$B$42878)*('Ship Mineral Finder'!$B53=invTypeMaterials!$A$2:$A$42878),0),3))*'Help&amp;Setup'!$B$6),1),0)</f>
        <v>0</v>
      </c>
      <c r="H53" s="214">
        <f t="array" ref="H53">IFERROR(CEILING((INDEX(invTypeMaterials!$A$2:$C$42878,MATCH(1,('Ship Mineral Finder'!H$3=invTypeMaterials!$B$2:$B$42878)*('Ship Mineral Finder'!$B53=invTypeMaterials!$A$2:$A$42878),0),3))-((INDEX(invTypeMaterials!$A$2:$C$42878,MATCH(1,('Ship Mineral Finder'!H$3=invTypeMaterials!$B$2:$B$42878)*('Ship Mineral Finder'!$B53=invTypeMaterials!$A$2:$A$42878),0),3))*'Help&amp;Setup'!$B$4)-((INDEX(invTypeMaterials!$A$2:$C$42878,MATCH(1,('Ship Mineral Finder'!H$3=invTypeMaterials!$B$2:$B$42878)*('Ship Mineral Finder'!$B53=invTypeMaterials!$A$2:$A$42878),0),3))*'Help&amp;Setup'!$B$5)-((INDEX(invTypeMaterials!$A$2:$C$42878,MATCH(1,('Ship Mineral Finder'!H$3=invTypeMaterials!$B$2:$B$42878)*('Ship Mineral Finder'!$B53=invTypeMaterials!$A$2:$A$42878),0),3))*'Help&amp;Setup'!$B$6),1),0)</f>
        <v>0</v>
      </c>
      <c r="I53" s="214">
        <f t="array" ref="I53">IFERROR(CEILING((INDEX(invTypeMaterials!$A$2:$C$42878,MATCH(1,('Ship Mineral Finder'!I$3=invTypeMaterials!$B$2:$B$42878)*('Ship Mineral Finder'!$B53=invTypeMaterials!$A$2:$A$42878),0),3))-((INDEX(invTypeMaterials!$A$2:$C$42878,MATCH(1,('Ship Mineral Finder'!I$3=invTypeMaterials!$B$2:$B$42878)*('Ship Mineral Finder'!$B53=invTypeMaterials!$A$2:$A$42878),0),3))*'Help&amp;Setup'!$B$4)-((INDEX(invTypeMaterials!$A$2:$C$42878,MATCH(1,('Ship Mineral Finder'!I$3=invTypeMaterials!$B$2:$B$42878)*('Ship Mineral Finder'!$B53=invTypeMaterials!$A$2:$A$42878),0),3))*'Help&amp;Setup'!$B$5)-((INDEX(invTypeMaterials!$A$2:$C$42878,MATCH(1,('Ship Mineral Finder'!I$3=invTypeMaterials!$B$2:$B$42878)*('Ship Mineral Finder'!$B53=invTypeMaterials!$A$2:$A$42878),0),3))*'Help&amp;Setup'!$B$6),1),0)</f>
        <v>0</v>
      </c>
      <c r="J53" s="214">
        <f t="array" ref="J53">IFERROR(CEILING((INDEX(invTypeMaterials!$A$2:$C$42878,MATCH(1,('Ship Mineral Finder'!J$3=invTypeMaterials!$B$2:$B$42878)*('Ship Mineral Finder'!$B53=invTypeMaterials!$A$2:$A$42878),0),3))-((INDEX(invTypeMaterials!$A$2:$C$42878,MATCH(1,('Ship Mineral Finder'!J$3=invTypeMaterials!$B$2:$B$42878)*('Ship Mineral Finder'!$B53=invTypeMaterials!$A$2:$A$42878),0),3))*'Help&amp;Setup'!$B$4)-((INDEX(invTypeMaterials!$A$2:$C$42878,MATCH(1,('Ship Mineral Finder'!J$3=invTypeMaterials!$B$2:$B$42878)*('Ship Mineral Finder'!$B53=invTypeMaterials!$A$2:$A$42878),0),3))*'Help&amp;Setup'!$B$5)-((INDEX(invTypeMaterials!$A$2:$C$42878,MATCH(1,('Ship Mineral Finder'!J$3=invTypeMaterials!$B$2:$B$42878)*('Ship Mineral Finder'!$B53=invTypeMaterials!$A$2:$A$42878),0),3))*'Help&amp;Setup'!$B$6),1),0)</f>
        <v>0</v>
      </c>
    </row>
    <row r="54">
      <c r="D54" s="214">
        <f t="array" ref="D54">IFERROR(CEILING((INDEX(invTypeMaterials!$A$2:$C$42878,MATCH(1,('Ship Mineral Finder'!D$3=invTypeMaterials!$B$2:$B$42878)*('Ship Mineral Finder'!$B54=invTypeMaterials!$A$2:$A$42878),0),3))-((INDEX(invTypeMaterials!$A$2:$C$42878,MATCH(1,('Ship Mineral Finder'!D$3=invTypeMaterials!$B$2:$B$42878)*('Ship Mineral Finder'!$B54=invTypeMaterials!$A$2:$A$42878),0),3))*'Help&amp;Setup'!$B$4)-((INDEX(invTypeMaterials!$A$2:$C$42878,MATCH(1,('Ship Mineral Finder'!D$3=invTypeMaterials!$B$2:$B$42878)*('Ship Mineral Finder'!$B54=invTypeMaterials!$A$2:$A$42878),0),3))*'Help&amp;Setup'!$B$5)-((INDEX(invTypeMaterials!$A$2:$C$42878,MATCH(1,('Ship Mineral Finder'!D$3=invTypeMaterials!$B$2:$B$42878)*('Ship Mineral Finder'!$B54=invTypeMaterials!$A$2:$A$42878),0),3))*'Help&amp;Setup'!$B$6),1),0)</f>
        <v>0</v>
      </c>
      <c r="E54" s="214">
        <f t="array" ref="E54">IFERROR(CEILING((INDEX(invTypeMaterials!$A$2:$C$42878,MATCH(1,('Ship Mineral Finder'!E$3=invTypeMaterials!$B$2:$B$42878)*('Ship Mineral Finder'!$B54=invTypeMaterials!$A$2:$A$42878),0),3))-((INDEX(invTypeMaterials!$A$2:$C$42878,MATCH(1,('Ship Mineral Finder'!E$3=invTypeMaterials!$B$2:$B$42878)*('Ship Mineral Finder'!$B54=invTypeMaterials!$A$2:$A$42878),0),3))*'Help&amp;Setup'!$B$4)-((INDEX(invTypeMaterials!$A$2:$C$42878,MATCH(1,('Ship Mineral Finder'!E$3=invTypeMaterials!$B$2:$B$42878)*('Ship Mineral Finder'!$B54=invTypeMaterials!$A$2:$A$42878),0),3))*'Help&amp;Setup'!$B$5)-((INDEX(invTypeMaterials!$A$2:$C$42878,MATCH(1,('Ship Mineral Finder'!E$3=invTypeMaterials!$B$2:$B$42878)*('Ship Mineral Finder'!$B54=invTypeMaterials!$A$2:$A$42878),0),3))*'Help&amp;Setup'!$B$6),1),0)</f>
        <v>0</v>
      </c>
      <c r="F54" s="214">
        <f t="array" ref="F54">IFERROR(CEILING((INDEX(invTypeMaterials!$A$2:$C$42878,MATCH(1,('Ship Mineral Finder'!F$3=invTypeMaterials!$B$2:$B$42878)*('Ship Mineral Finder'!$B54=invTypeMaterials!$A$2:$A$42878),0),3))-((INDEX(invTypeMaterials!$A$2:$C$42878,MATCH(1,('Ship Mineral Finder'!F$3=invTypeMaterials!$B$2:$B$42878)*('Ship Mineral Finder'!$B54=invTypeMaterials!$A$2:$A$42878),0),3))*'Help&amp;Setup'!$B$4)-((INDEX(invTypeMaterials!$A$2:$C$42878,MATCH(1,('Ship Mineral Finder'!F$3=invTypeMaterials!$B$2:$B$42878)*('Ship Mineral Finder'!$B54=invTypeMaterials!$A$2:$A$42878),0),3))*'Help&amp;Setup'!$B$5)-((INDEX(invTypeMaterials!$A$2:$C$42878,MATCH(1,('Ship Mineral Finder'!F$3=invTypeMaterials!$B$2:$B$42878)*('Ship Mineral Finder'!$B54=invTypeMaterials!$A$2:$A$42878),0),3))*'Help&amp;Setup'!$B$6),1),0)</f>
        <v>0</v>
      </c>
      <c r="G54" s="214">
        <f t="array" ref="G54">IFERROR(CEILING((INDEX(invTypeMaterials!$A$2:$C$42878,MATCH(1,('Ship Mineral Finder'!G$3=invTypeMaterials!$B$2:$B$42878)*('Ship Mineral Finder'!$B54=invTypeMaterials!$A$2:$A$42878),0),3))-((INDEX(invTypeMaterials!$A$2:$C$42878,MATCH(1,('Ship Mineral Finder'!G$3=invTypeMaterials!$B$2:$B$42878)*('Ship Mineral Finder'!$B54=invTypeMaterials!$A$2:$A$42878),0),3))*'Help&amp;Setup'!$B$4)-((INDEX(invTypeMaterials!$A$2:$C$42878,MATCH(1,('Ship Mineral Finder'!G$3=invTypeMaterials!$B$2:$B$42878)*('Ship Mineral Finder'!$B54=invTypeMaterials!$A$2:$A$42878),0),3))*'Help&amp;Setup'!$B$5)-((INDEX(invTypeMaterials!$A$2:$C$42878,MATCH(1,('Ship Mineral Finder'!G$3=invTypeMaterials!$B$2:$B$42878)*('Ship Mineral Finder'!$B54=invTypeMaterials!$A$2:$A$42878),0),3))*'Help&amp;Setup'!$B$6),1),0)</f>
        <v>0</v>
      </c>
      <c r="H54" s="214">
        <f t="array" ref="H54">IFERROR(CEILING((INDEX(invTypeMaterials!$A$2:$C$42878,MATCH(1,('Ship Mineral Finder'!H$3=invTypeMaterials!$B$2:$B$42878)*('Ship Mineral Finder'!$B54=invTypeMaterials!$A$2:$A$42878),0),3))-((INDEX(invTypeMaterials!$A$2:$C$42878,MATCH(1,('Ship Mineral Finder'!H$3=invTypeMaterials!$B$2:$B$42878)*('Ship Mineral Finder'!$B54=invTypeMaterials!$A$2:$A$42878),0),3))*'Help&amp;Setup'!$B$4)-((INDEX(invTypeMaterials!$A$2:$C$42878,MATCH(1,('Ship Mineral Finder'!H$3=invTypeMaterials!$B$2:$B$42878)*('Ship Mineral Finder'!$B54=invTypeMaterials!$A$2:$A$42878),0),3))*'Help&amp;Setup'!$B$5)-((INDEX(invTypeMaterials!$A$2:$C$42878,MATCH(1,('Ship Mineral Finder'!H$3=invTypeMaterials!$B$2:$B$42878)*('Ship Mineral Finder'!$B54=invTypeMaterials!$A$2:$A$42878),0),3))*'Help&amp;Setup'!$B$6),1),0)</f>
        <v>0</v>
      </c>
      <c r="I54" s="214">
        <f t="array" ref="I54">IFERROR(CEILING((INDEX(invTypeMaterials!$A$2:$C$42878,MATCH(1,('Ship Mineral Finder'!I$3=invTypeMaterials!$B$2:$B$42878)*('Ship Mineral Finder'!$B54=invTypeMaterials!$A$2:$A$42878),0),3))-((INDEX(invTypeMaterials!$A$2:$C$42878,MATCH(1,('Ship Mineral Finder'!I$3=invTypeMaterials!$B$2:$B$42878)*('Ship Mineral Finder'!$B54=invTypeMaterials!$A$2:$A$42878),0),3))*'Help&amp;Setup'!$B$4)-((INDEX(invTypeMaterials!$A$2:$C$42878,MATCH(1,('Ship Mineral Finder'!I$3=invTypeMaterials!$B$2:$B$42878)*('Ship Mineral Finder'!$B54=invTypeMaterials!$A$2:$A$42878),0),3))*'Help&amp;Setup'!$B$5)-((INDEX(invTypeMaterials!$A$2:$C$42878,MATCH(1,('Ship Mineral Finder'!I$3=invTypeMaterials!$B$2:$B$42878)*('Ship Mineral Finder'!$B54=invTypeMaterials!$A$2:$A$42878),0),3))*'Help&amp;Setup'!$B$6),1),0)</f>
        <v>0</v>
      </c>
      <c r="J54" s="214">
        <f t="array" ref="J54">IFERROR(CEILING((INDEX(invTypeMaterials!$A$2:$C$42878,MATCH(1,('Ship Mineral Finder'!J$3=invTypeMaterials!$B$2:$B$42878)*('Ship Mineral Finder'!$B54=invTypeMaterials!$A$2:$A$42878),0),3))-((INDEX(invTypeMaterials!$A$2:$C$42878,MATCH(1,('Ship Mineral Finder'!J$3=invTypeMaterials!$B$2:$B$42878)*('Ship Mineral Finder'!$B54=invTypeMaterials!$A$2:$A$42878),0),3))*'Help&amp;Setup'!$B$4)-((INDEX(invTypeMaterials!$A$2:$C$42878,MATCH(1,('Ship Mineral Finder'!J$3=invTypeMaterials!$B$2:$B$42878)*('Ship Mineral Finder'!$B54=invTypeMaterials!$A$2:$A$42878),0),3))*'Help&amp;Setup'!$B$5)-((INDEX(invTypeMaterials!$A$2:$C$42878,MATCH(1,('Ship Mineral Finder'!J$3=invTypeMaterials!$B$2:$B$42878)*('Ship Mineral Finder'!$B54=invTypeMaterials!$A$2:$A$42878),0),3))*'Help&amp;Setup'!$B$6),1),0)</f>
        <v>0</v>
      </c>
    </row>
    <row r="55">
      <c r="D55" s="214">
        <f t="array" ref="D55">IFERROR(CEILING((INDEX(invTypeMaterials!$A$2:$C$42878,MATCH(1,('Ship Mineral Finder'!D$3=invTypeMaterials!$B$2:$B$42878)*('Ship Mineral Finder'!$B55=invTypeMaterials!$A$2:$A$42878),0),3))-((INDEX(invTypeMaterials!$A$2:$C$42878,MATCH(1,('Ship Mineral Finder'!D$3=invTypeMaterials!$B$2:$B$42878)*('Ship Mineral Finder'!$B55=invTypeMaterials!$A$2:$A$42878),0),3))*'Help&amp;Setup'!$B$4)-((INDEX(invTypeMaterials!$A$2:$C$42878,MATCH(1,('Ship Mineral Finder'!D$3=invTypeMaterials!$B$2:$B$42878)*('Ship Mineral Finder'!$B55=invTypeMaterials!$A$2:$A$42878),0),3))*'Help&amp;Setup'!$B$5)-((INDEX(invTypeMaterials!$A$2:$C$42878,MATCH(1,('Ship Mineral Finder'!D$3=invTypeMaterials!$B$2:$B$42878)*('Ship Mineral Finder'!$B55=invTypeMaterials!$A$2:$A$42878),0),3))*'Help&amp;Setup'!$B$6),1),0)</f>
        <v>0</v>
      </c>
      <c r="E55" s="214">
        <f t="array" ref="E55">IFERROR(CEILING((INDEX(invTypeMaterials!$A$2:$C$42878,MATCH(1,('Ship Mineral Finder'!E$3=invTypeMaterials!$B$2:$B$42878)*('Ship Mineral Finder'!$B55=invTypeMaterials!$A$2:$A$42878),0),3))-((INDEX(invTypeMaterials!$A$2:$C$42878,MATCH(1,('Ship Mineral Finder'!E$3=invTypeMaterials!$B$2:$B$42878)*('Ship Mineral Finder'!$B55=invTypeMaterials!$A$2:$A$42878),0),3))*'Help&amp;Setup'!$B$4)-((INDEX(invTypeMaterials!$A$2:$C$42878,MATCH(1,('Ship Mineral Finder'!E$3=invTypeMaterials!$B$2:$B$42878)*('Ship Mineral Finder'!$B55=invTypeMaterials!$A$2:$A$42878),0),3))*'Help&amp;Setup'!$B$5)-((INDEX(invTypeMaterials!$A$2:$C$42878,MATCH(1,('Ship Mineral Finder'!E$3=invTypeMaterials!$B$2:$B$42878)*('Ship Mineral Finder'!$B55=invTypeMaterials!$A$2:$A$42878),0),3))*'Help&amp;Setup'!$B$6),1),0)</f>
        <v>0</v>
      </c>
      <c r="F55" s="214">
        <f t="array" ref="F55">IFERROR(CEILING((INDEX(invTypeMaterials!$A$2:$C$42878,MATCH(1,('Ship Mineral Finder'!F$3=invTypeMaterials!$B$2:$B$42878)*('Ship Mineral Finder'!$B55=invTypeMaterials!$A$2:$A$42878),0),3))-((INDEX(invTypeMaterials!$A$2:$C$42878,MATCH(1,('Ship Mineral Finder'!F$3=invTypeMaterials!$B$2:$B$42878)*('Ship Mineral Finder'!$B55=invTypeMaterials!$A$2:$A$42878),0),3))*'Help&amp;Setup'!$B$4)-((INDEX(invTypeMaterials!$A$2:$C$42878,MATCH(1,('Ship Mineral Finder'!F$3=invTypeMaterials!$B$2:$B$42878)*('Ship Mineral Finder'!$B55=invTypeMaterials!$A$2:$A$42878),0),3))*'Help&amp;Setup'!$B$5)-((INDEX(invTypeMaterials!$A$2:$C$42878,MATCH(1,('Ship Mineral Finder'!F$3=invTypeMaterials!$B$2:$B$42878)*('Ship Mineral Finder'!$B55=invTypeMaterials!$A$2:$A$42878),0),3))*'Help&amp;Setup'!$B$6),1),0)</f>
        <v>0</v>
      </c>
      <c r="G55" s="214">
        <f t="array" ref="G55">IFERROR(CEILING((INDEX(invTypeMaterials!$A$2:$C$42878,MATCH(1,('Ship Mineral Finder'!G$3=invTypeMaterials!$B$2:$B$42878)*('Ship Mineral Finder'!$B55=invTypeMaterials!$A$2:$A$42878),0),3))-((INDEX(invTypeMaterials!$A$2:$C$42878,MATCH(1,('Ship Mineral Finder'!G$3=invTypeMaterials!$B$2:$B$42878)*('Ship Mineral Finder'!$B55=invTypeMaterials!$A$2:$A$42878),0),3))*'Help&amp;Setup'!$B$4)-((INDEX(invTypeMaterials!$A$2:$C$42878,MATCH(1,('Ship Mineral Finder'!G$3=invTypeMaterials!$B$2:$B$42878)*('Ship Mineral Finder'!$B55=invTypeMaterials!$A$2:$A$42878),0),3))*'Help&amp;Setup'!$B$5)-((INDEX(invTypeMaterials!$A$2:$C$42878,MATCH(1,('Ship Mineral Finder'!G$3=invTypeMaterials!$B$2:$B$42878)*('Ship Mineral Finder'!$B55=invTypeMaterials!$A$2:$A$42878),0),3))*'Help&amp;Setup'!$B$6),1),0)</f>
        <v>0</v>
      </c>
      <c r="H55" s="214">
        <f t="array" ref="H55">IFERROR(CEILING((INDEX(invTypeMaterials!$A$2:$C$42878,MATCH(1,('Ship Mineral Finder'!H$3=invTypeMaterials!$B$2:$B$42878)*('Ship Mineral Finder'!$B55=invTypeMaterials!$A$2:$A$42878),0),3))-((INDEX(invTypeMaterials!$A$2:$C$42878,MATCH(1,('Ship Mineral Finder'!H$3=invTypeMaterials!$B$2:$B$42878)*('Ship Mineral Finder'!$B55=invTypeMaterials!$A$2:$A$42878),0),3))*'Help&amp;Setup'!$B$4)-((INDEX(invTypeMaterials!$A$2:$C$42878,MATCH(1,('Ship Mineral Finder'!H$3=invTypeMaterials!$B$2:$B$42878)*('Ship Mineral Finder'!$B55=invTypeMaterials!$A$2:$A$42878),0),3))*'Help&amp;Setup'!$B$5)-((INDEX(invTypeMaterials!$A$2:$C$42878,MATCH(1,('Ship Mineral Finder'!H$3=invTypeMaterials!$B$2:$B$42878)*('Ship Mineral Finder'!$B55=invTypeMaterials!$A$2:$A$42878),0),3))*'Help&amp;Setup'!$B$6),1),0)</f>
        <v>0</v>
      </c>
      <c r="I55" s="214">
        <f t="array" ref="I55">IFERROR(CEILING((INDEX(invTypeMaterials!$A$2:$C$42878,MATCH(1,('Ship Mineral Finder'!I$3=invTypeMaterials!$B$2:$B$42878)*('Ship Mineral Finder'!$B55=invTypeMaterials!$A$2:$A$42878),0),3))-((INDEX(invTypeMaterials!$A$2:$C$42878,MATCH(1,('Ship Mineral Finder'!I$3=invTypeMaterials!$B$2:$B$42878)*('Ship Mineral Finder'!$B55=invTypeMaterials!$A$2:$A$42878),0),3))*'Help&amp;Setup'!$B$4)-((INDEX(invTypeMaterials!$A$2:$C$42878,MATCH(1,('Ship Mineral Finder'!I$3=invTypeMaterials!$B$2:$B$42878)*('Ship Mineral Finder'!$B55=invTypeMaterials!$A$2:$A$42878),0),3))*'Help&amp;Setup'!$B$5)-((INDEX(invTypeMaterials!$A$2:$C$42878,MATCH(1,('Ship Mineral Finder'!I$3=invTypeMaterials!$B$2:$B$42878)*('Ship Mineral Finder'!$B55=invTypeMaterials!$A$2:$A$42878),0),3))*'Help&amp;Setup'!$B$6),1),0)</f>
        <v>0</v>
      </c>
      <c r="J55" s="214">
        <f t="array" ref="J55">IFERROR(CEILING((INDEX(invTypeMaterials!$A$2:$C$42878,MATCH(1,('Ship Mineral Finder'!J$3=invTypeMaterials!$B$2:$B$42878)*('Ship Mineral Finder'!$B55=invTypeMaterials!$A$2:$A$42878),0),3))-((INDEX(invTypeMaterials!$A$2:$C$42878,MATCH(1,('Ship Mineral Finder'!J$3=invTypeMaterials!$B$2:$B$42878)*('Ship Mineral Finder'!$B55=invTypeMaterials!$A$2:$A$42878),0),3))*'Help&amp;Setup'!$B$4)-((INDEX(invTypeMaterials!$A$2:$C$42878,MATCH(1,('Ship Mineral Finder'!J$3=invTypeMaterials!$B$2:$B$42878)*('Ship Mineral Finder'!$B55=invTypeMaterials!$A$2:$A$42878),0),3))*'Help&amp;Setup'!$B$5)-((INDEX(invTypeMaterials!$A$2:$C$42878,MATCH(1,('Ship Mineral Finder'!J$3=invTypeMaterials!$B$2:$B$42878)*('Ship Mineral Finder'!$B55=invTypeMaterials!$A$2:$A$42878),0),3))*'Help&amp;Setup'!$B$6),1),0)</f>
        <v>0</v>
      </c>
    </row>
    <row r="56">
      <c r="D56" s="214">
        <f t="array" ref="D56">IFERROR(CEILING((INDEX(invTypeMaterials!$A$2:$C$42878,MATCH(1,('Ship Mineral Finder'!D$3=invTypeMaterials!$B$2:$B$42878)*('Ship Mineral Finder'!$B56=invTypeMaterials!$A$2:$A$42878),0),3))-((INDEX(invTypeMaterials!$A$2:$C$42878,MATCH(1,('Ship Mineral Finder'!D$3=invTypeMaterials!$B$2:$B$42878)*('Ship Mineral Finder'!$B56=invTypeMaterials!$A$2:$A$42878),0),3))*'Help&amp;Setup'!$B$4)-((INDEX(invTypeMaterials!$A$2:$C$42878,MATCH(1,('Ship Mineral Finder'!D$3=invTypeMaterials!$B$2:$B$42878)*('Ship Mineral Finder'!$B56=invTypeMaterials!$A$2:$A$42878),0),3))*'Help&amp;Setup'!$B$5)-((INDEX(invTypeMaterials!$A$2:$C$42878,MATCH(1,('Ship Mineral Finder'!D$3=invTypeMaterials!$B$2:$B$42878)*('Ship Mineral Finder'!$B56=invTypeMaterials!$A$2:$A$42878),0),3))*'Help&amp;Setup'!$B$6),1),0)</f>
        <v>0</v>
      </c>
      <c r="E56" s="214">
        <f t="array" ref="E56">IFERROR(CEILING((INDEX(invTypeMaterials!$A$2:$C$42878,MATCH(1,('Ship Mineral Finder'!E$3=invTypeMaterials!$B$2:$B$42878)*('Ship Mineral Finder'!$B56=invTypeMaterials!$A$2:$A$42878),0),3))-((INDEX(invTypeMaterials!$A$2:$C$42878,MATCH(1,('Ship Mineral Finder'!E$3=invTypeMaterials!$B$2:$B$42878)*('Ship Mineral Finder'!$B56=invTypeMaterials!$A$2:$A$42878),0),3))*'Help&amp;Setup'!$B$4)-((INDEX(invTypeMaterials!$A$2:$C$42878,MATCH(1,('Ship Mineral Finder'!E$3=invTypeMaterials!$B$2:$B$42878)*('Ship Mineral Finder'!$B56=invTypeMaterials!$A$2:$A$42878),0),3))*'Help&amp;Setup'!$B$5)-((INDEX(invTypeMaterials!$A$2:$C$42878,MATCH(1,('Ship Mineral Finder'!E$3=invTypeMaterials!$B$2:$B$42878)*('Ship Mineral Finder'!$B56=invTypeMaterials!$A$2:$A$42878),0),3))*'Help&amp;Setup'!$B$6),1),0)</f>
        <v>0</v>
      </c>
      <c r="F56" s="214">
        <f t="array" ref="F56">IFERROR(CEILING((INDEX(invTypeMaterials!$A$2:$C$42878,MATCH(1,('Ship Mineral Finder'!F$3=invTypeMaterials!$B$2:$B$42878)*('Ship Mineral Finder'!$B56=invTypeMaterials!$A$2:$A$42878),0),3))-((INDEX(invTypeMaterials!$A$2:$C$42878,MATCH(1,('Ship Mineral Finder'!F$3=invTypeMaterials!$B$2:$B$42878)*('Ship Mineral Finder'!$B56=invTypeMaterials!$A$2:$A$42878),0),3))*'Help&amp;Setup'!$B$4)-((INDEX(invTypeMaterials!$A$2:$C$42878,MATCH(1,('Ship Mineral Finder'!F$3=invTypeMaterials!$B$2:$B$42878)*('Ship Mineral Finder'!$B56=invTypeMaterials!$A$2:$A$42878),0),3))*'Help&amp;Setup'!$B$5)-((INDEX(invTypeMaterials!$A$2:$C$42878,MATCH(1,('Ship Mineral Finder'!F$3=invTypeMaterials!$B$2:$B$42878)*('Ship Mineral Finder'!$B56=invTypeMaterials!$A$2:$A$42878),0),3))*'Help&amp;Setup'!$B$6),1),0)</f>
        <v>0</v>
      </c>
      <c r="G56" s="214">
        <f t="array" ref="G56">IFERROR(CEILING((INDEX(invTypeMaterials!$A$2:$C$42878,MATCH(1,('Ship Mineral Finder'!G$3=invTypeMaterials!$B$2:$B$42878)*('Ship Mineral Finder'!$B56=invTypeMaterials!$A$2:$A$42878),0),3))-((INDEX(invTypeMaterials!$A$2:$C$42878,MATCH(1,('Ship Mineral Finder'!G$3=invTypeMaterials!$B$2:$B$42878)*('Ship Mineral Finder'!$B56=invTypeMaterials!$A$2:$A$42878),0),3))*'Help&amp;Setup'!$B$4)-((INDEX(invTypeMaterials!$A$2:$C$42878,MATCH(1,('Ship Mineral Finder'!G$3=invTypeMaterials!$B$2:$B$42878)*('Ship Mineral Finder'!$B56=invTypeMaterials!$A$2:$A$42878),0),3))*'Help&amp;Setup'!$B$5)-((INDEX(invTypeMaterials!$A$2:$C$42878,MATCH(1,('Ship Mineral Finder'!G$3=invTypeMaterials!$B$2:$B$42878)*('Ship Mineral Finder'!$B56=invTypeMaterials!$A$2:$A$42878),0),3))*'Help&amp;Setup'!$B$6),1),0)</f>
        <v>0</v>
      </c>
      <c r="H56" s="214">
        <f t="array" ref="H56">IFERROR(CEILING((INDEX(invTypeMaterials!$A$2:$C$42878,MATCH(1,('Ship Mineral Finder'!H$3=invTypeMaterials!$B$2:$B$42878)*('Ship Mineral Finder'!$B56=invTypeMaterials!$A$2:$A$42878),0),3))-((INDEX(invTypeMaterials!$A$2:$C$42878,MATCH(1,('Ship Mineral Finder'!H$3=invTypeMaterials!$B$2:$B$42878)*('Ship Mineral Finder'!$B56=invTypeMaterials!$A$2:$A$42878),0),3))*'Help&amp;Setup'!$B$4)-((INDEX(invTypeMaterials!$A$2:$C$42878,MATCH(1,('Ship Mineral Finder'!H$3=invTypeMaterials!$B$2:$B$42878)*('Ship Mineral Finder'!$B56=invTypeMaterials!$A$2:$A$42878),0),3))*'Help&amp;Setup'!$B$5)-((INDEX(invTypeMaterials!$A$2:$C$42878,MATCH(1,('Ship Mineral Finder'!H$3=invTypeMaterials!$B$2:$B$42878)*('Ship Mineral Finder'!$B56=invTypeMaterials!$A$2:$A$42878),0),3))*'Help&amp;Setup'!$B$6),1),0)</f>
        <v>0</v>
      </c>
      <c r="I56" s="214">
        <f t="array" ref="I56">IFERROR(CEILING((INDEX(invTypeMaterials!$A$2:$C$42878,MATCH(1,('Ship Mineral Finder'!I$3=invTypeMaterials!$B$2:$B$42878)*('Ship Mineral Finder'!$B56=invTypeMaterials!$A$2:$A$42878),0),3))-((INDEX(invTypeMaterials!$A$2:$C$42878,MATCH(1,('Ship Mineral Finder'!I$3=invTypeMaterials!$B$2:$B$42878)*('Ship Mineral Finder'!$B56=invTypeMaterials!$A$2:$A$42878),0),3))*'Help&amp;Setup'!$B$4)-((INDEX(invTypeMaterials!$A$2:$C$42878,MATCH(1,('Ship Mineral Finder'!I$3=invTypeMaterials!$B$2:$B$42878)*('Ship Mineral Finder'!$B56=invTypeMaterials!$A$2:$A$42878),0),3))*'Help&amp;Setup'!$B$5)-((INDEX(invTypeMaterials!$A$2:$C$42878,MATCH(1,('Ship Mineral Finder'!I$3=invTypeMaterials!$B$2:$B$42878)*('Ship Mineral Finder'!$B56=invTypeMaterials!$A$2:$A$42878),0),3))*'Help&amp;Setup'!$B$6),1),0)</f>
        <v>0</v>
      </c>
      <c r="J56" s="214">
        <f t="array" ref="J56">IFERROR(CEILING((INDEX(invTypeMaterials!$A$2:$C$42878,MATCH(1,('Ship Mineral Finder'!J$3=invTypeMaterials!$B$2:$B$42878)*('Ship Mineral Finder'!$B56=invTypeMaterials!$A$2:$A$42878),0),3))-((INDEX(invTypeMaterials!$A$2:$C$42878,MATCH(1,('Ship Mineral Finder'!J$3=invTypeMaterials!$B$2:$B$42878)*('Ship Mineral Finder'!$B56=invTypeMaterials!$A$2:$A$42878),0),3))*'Help&amp;Setup'!$B$4)-((INDEX(invTypeMaterials!$A$2:$C$42878,MATCH(1,('Ship Mineral Finder'!J$3=invTypeMaterials!$B$2:$B$42878)*('Ship Mineral Finder'!$B56=invTypeMaterials!$A$2:$A$42878),0),3))*'Help&amp;Setup'!$B$5)-((INDEX(invTypeMaterials!$A$2:$C$42878,MATCH(1,('Ship Mineral Finder'!J$3=invTypeMaterials!$B$2:$B$42878)*('Ship Mineral Finder'!$B56=invTypeMaterials!$A$2:$A$42878),0),3))*'Help&amp;Setup'!$B$6),1),0)</f>
        <v>0</v>
      </c>
    </row>
    <row r="57">
      <c r="D57" s="214"/>
      <c r="E57" s="214"/>
      <c r="F57" s="214"/>
      <c r="G57" s="214"/>
      <c r="H57" s="214"/>
      <c r="I57" s="214"/>
      <c r="J57" s="214"/>
    </row>
    <row r="58">
      <c r="D58" s="214"/>
      <c r="E58" s="214"/>
      <c r="F58" s="214"/>
      <c r="G58" s="214"/>
      <c r="H58" s="214"/>
      <c r="I58" s="214"/>
      <c r="J58" s="214"/>
    </row>
    <row r="59">
      <c r="D59" s="214"/>
      <c r="E59" s="214"/>
      <c r="F59" s="214"/>
      <c r="G59" s="214"/>
      <c r="H59" s="214"/>
      <c r="I59" s="214"/>
      <c r="J59" s="214"/>
    </row>
    <row r="60">
      <c r="D60" s="214"/>
      <c r="E60" s="214"/>
      <c r="F60" s="214"/>
      <c r="G60" s="214"/>
      <c r="H60" s="214"/>
      <c r="I60" s="214"/>
      <c r="J60" s="214"/>
    </row>
    <row r="61">
      <c r="D61" s="214"/>
      <c r="E61" s="214"/>
      <c r="F61" s="214"/>
      <c r="G61" s="214"/>
      <c r="H61" s="214"/>
      <c r="I61" s="214"/>
      <c r="J61" s="214"/>
    </row>
    <row r="62">
      <c r="D62" s="214"/>
      <c r="E62" s="214"/>
      <c r="F62" s="214"/>
      <c r="G62" s="214"/>
      <c r="H62" s="214"/>
      <c r="I62" s="214"/>
      <c r="J62" s="214"/>
    </row>
    <row r="63">
      <c r="D63" s="214"/>
      <c r="E63" s="214"/>
      <c r="F63" s="214"/>
      <c r="G63" s="214"/>
      <c r="H63" s="214"/>
      <c r="I63" s="214"/>
      <c r="J63" s="214"/>
    </row>
    <row r="64">
      <c r="D64" s="214"/>
      <c r="E64" s="214"/>
      <c r="F64" s="214"/>
      <c r="G64" s="214"/>
      <c r="H64" s="214"/>
      <c r="I64" s="214"/>
      <c r="J64" s="214"/>
    </row>
    <row r="65">
      <c r="D65" s="214"/>
      <c r="E65" s="214"/>
      <c r="F65" s="214"/>
      <c r="G65" s="214"/>
      <c r="H65" s="214"/>
      <c r="I65" s="214"/>
      <c r="J65" s="214"/>
    </row>
    <row r="66">
      <c r="D66" s="214"/>
      <c r="E66" s="214"/>
      <c r="F66" s="214"/>
      <c r="G66" s="214"/>
      <c r="H66" s="214"/>
      <c r="I66" s="214"/>
      <c r="J66" s="214"/>
    </row>
    <row r="67">
      <c r="D67" s="214"/>
      <c r="E67" s="214"/>
      <c r="F67" s="214"/>
      <c r="G67" s="214"/>
      <c r="H67" s="214"/>
      <c r="I67" s="214"/>
      <c r="J67" s="214"/>
    </row>
    <row r="68">
      <c r="D68" s="214"/>
      <c r="E68" s="214"/>
      <c r="F68" s="214"/>
      <c r="G68" s="214"/>
      <c r="H68" s="214"/>
      <c r="I68" s="214"/>
      <c r="J68" s="214"/>
    </row>
    <row r="69">
      <c r="D69" s="214"/>
      <c r="E69" s="214"/>
      <c r="F69" s="214"/>
      <c r="G69" s="214"/>
      <c r="H69" s="214"/>
      <c r="I69" s="214"/>
      <c r="J69" s="214"/>
    </row>
    <row r="70">
      <c r="D70" s="214"/>
      <c r="E70" s="214"/>
      <c r="F70" s="214"/>
      <c r="G70" s="214"/>
      <c r="H70" s="214"/>
      <c r="I70" s="214"/>
      <c r="J70" s="214"/>
    </row>
    <row r="71">
      <c r="D71" s="214"/>
      <c r="E71" s="214"/>
      <c r="F71" s="214"/>
      <c r="G71" s="214"/>
      <c r="H71" s="214"/>
      <c r="I71" s="214"/>
      <c r="J71" s="214"/>
    </row>
    <row r="72">
      <c r="D72" s="214"/>
      <c r="E72" s="214"/>
      <c r="F72" s="214"/>
      <c r="G72" s="214"/>
      <c r="H72" s="214"/>
      <c r="I72" s="214"/>
      <c r="J72" s="214"/>
    </row>
    <row r="73">
      <c r="D73" s="214"/>
      <c r="E73" s="214"/>
      <c r="F73" s="214"/>
      <c r="G73" s="214"/>
      <c r="H73" s="214"/>
      <c r="I73" s="214"/>
      <c r="J73" s="214"/>
    </row>
    <row r="74">
      <c r="D74" s="214"/>
      <c r="E74" s="214"/>
      <c r="F74" s="214"/>
      <c r="G74" s="214"/>
      <c r="H74" s="214"/>
      <c r="I74" s="214"/>
      <c r="J74" s="214"/>
    </row>
    <row r="75">
      <c r="D75" s="214"/>
      <c r="E75" s="214"/>
      <c r="F75" s="214"/>
      <c r="G75" s="214"/>
      <c r="H75" s="214"/>
      <c r="I75" s="214"/>
      <c r="J75" s="214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10" max="10" width="21.0"/>
  </cols>
  <sheetData>
    <row r="1">
      <c r="A1" s="219" t="s">
        <v>168</v>
      </c>
      <c r="J1" s="219" t="s">
        <v>167</v>
      </c>
    </row>
    <row r="2">
      <c r="A2" s="131" t="s">
        <v>530</v>
      </c>
      <c r="B2" s="131" t="s">
        <v>178</v>
      </c>
      <c r="C2" s="131" t="s">
        <v>180</v>
      </c>
      <c r="D2" s="131" t="s">
        <v>182</v>
      </c>
      <c r="E2" s="131" t="s">
        <v>184</v>
      </c>
      <c r="F2" s="131" t="s">
        <v>186</v>
      </c>
      <c r="G2" s="131" t="s">
        <v>188</v>
      </c>
      <c r="H2" s="131" t="s">
        <v>190</v>
      </c>
      <c r="J2" s="131" t="s">
        <v>530</v>
      </c>
      <c r="K2" s="131" t="s">
        <v>178</v>
      </c>
      <c r="L2" s="131" t="s">
        <v>180</v>
      </c>
      <c r="M2" s="131" t="s">
        <v>182</v>
      </c>
      <c r="N2" s="131" t="s">
        <v>184</v>
      </c>
      <c r="O2" s="131" t="s">
        <v>186</v>
      </c>
      <c r="P2" s="131" t="s">
        <v>188</v>
      </c>
      <c r="Q2" s="131" t="s">
        <v>190</v>
      </c>
    </row>
    <row r="3">
      <c r="A3" t="str">
        <f t="array" ref="A3:A501">IF(ISBLANK('PZMA-E Overview'!A2:A6464), "", 'PZMA-E Overview'!A2:A6464)</f>
        <v>Ametat I</v>
      </c>
      <c r="B3" t="str">
        <f t="array" ref="B3:B6464">IFERROR(VLOOKUP($A3:$A6464, 'Ship Mineral Finder'!$C$5:D6464, 2, FALSE), "")</f>
        <v/>
      </c>
      <c r="C3" t="str">
        <f t="array" ref="C3:C6464">IFERROR(VLOOKUP($A3:$A6464, 'Ship Mineral Finder'!$C$5:E6464, 3, FALSE), "")</f>
        <v/>
      </c>
      <c r="D3" t="str">
        <f t="array" ref="D3:D6464">IFERROR(VLOOKUP($A3:$A6464, 'Ship Mineral Finder'!$C$5:F6464, 4, FALSE), "")</f>
        <v/>
      </c>
      <c r="E3" t="str">
        <f t="array" ref="E3:E6464">IFERROR(VLOOKUP($A3:$A6464, 'Ship Mineral Finder'!$C$5:G6464, 5, FALSE), "")</f>
        <v/>
      </c>
      <c r="F3" t="str">
        <f t="array" ref="F3:F6464">IFERROR(VLOOKUP($A3:$A6464, 'Ship Mineral Finder'!$C$5:H6464, 6, FALSE), "")</f>
        <v/>
      </c>
      <c r="G3" t="str">
        <f t="array" ref="G3:G6464">IFERROR(VLOOKUP($A3:$A6464, 'Ship Mineral Finder'!$C$5:I6464, 7, FALSE), "")</f>
        <v/>
      </c>
      <c r="H3" t="str">
        <f t="array" ref="H3:H6464">IFERROR(VLOOKUP($A3:$A6464, 'Ship Mineral Finder'!$C$5:J6464, 8, FALSE), "")</f>
        <v/>
      </c>
      <c r="J3" t="str">
        <f t="array" ref="J3:J5964">IF(ISBLANK('GE-8JV Overview'!A2:A6464), "", 'GE-8JV Overview'!A2:A6464)</f>
        <v>Astero</v>
      </c>
      <c r="K3" s="214" t="str">
        <f t="array" ref="K3:K6464">IFERROR(VLOOKUP($J3:$J6464, 'Ship Mineral Finder'!$C$5:D6464, 2, FALSE), "")</f>
        <v/>
      </c>
      <c r="L3" s="214" t="str">
        <f t="array" ref="L3:L6464">IFERROR(VLOOKUP($J3:$J6464, 'Ship Mineral Finder'!$C$5:E6464, 3, FALSE), "")</f>
        <v/>
      </c>
      <c r="M3" s="214" t="str">
        <f t="array" ref="M3:M6464">IFERROR(VLOOKUP($J3:$J6464, 'Ship Mineral Finder'!$C$5:F6464, 4, FALSE), "")</f>
        <v/>
      </c>
      <c r="N3" s="214" t="str">
        <f t="array" ref="N3:N6464">IFERROR(VLOOKUP($J3:$J6464, 'Ship Mineral Finder'!$C$5:G6464, 5, FALSE), "")</f>
        <v/>
      </c>
      <c r="O3" s="214" t="str">
        <f t="array" ref="O3:O6464">IFERROR(VLOOKUP($J3:$J6464, 'Ship Mineral Finder'!$C$5:H6464, 6, FALSE), "")</f>
        <v/>
      </c>
      <c r="P3" s="214" t="str">
        <f t="array" ref="P3:P6464">IFERROR(VLOOKUP($J3:$J6464, 'Ship Mineral Finder'!$C$5:I6464, 7, FALSE), "")</f>
        <v/>
      </c>
      <c r="Q3" s="214" t="str">
        <f t="array" ref="Q3:Q6464">IFERROR(VLOOKUP($J3:$J6464, 'Ship Mineral Finder'!$C$5:J6464, 8, FALSE), "")</f>
        <v/>
      </c>
    </row>
    <row r="4">
      <c r="A4" t="s">
        <v>133</v>
      </c>
      <c r="B4" t="s">
        <v>165</v>
      </c>
      <c r="C4" t="s">
        <v>165</v>
      </c>
      <c r="D4" t="s">
        <v>165</v>
      </c>
      <c r="E4" t="s">
        <v>165</v>
      </c>
      <c r="F4" t="s">
        <v>165</v>
      </c>
      <c r="G4" t="s">
        <v>165</v>
      </c>
      <c r="H4" t="s">
        <v>165</v>
      </c>
      <c r="J4" t="s">
        <v>124</v>
      </c>
      <c r="K4" t="s">
        <v>165</v>
      </c>
      <c r="L4" t="s">
        <v>165</v>
      </c>
      <c r="M4" t="s">
        <v>165</v>
      </c>
      <c r="N4" t="s">
        <v>165</v>
      </c>
      <c r="O4" t="s">
        <v>165</v>
      </c>
      <c r="P4" t="s">
        <v>165</v>
      </c>
      <c r="Q4" t="s">
        <v>165</v>
      </c>
    </row>
    <row r="5">
      <c r="A5" t="s">
        <v>84</v>
      </c>
      <c r="B5" t="s">
        <v>165</v>
      </c>
      <c r="C5" t="s">
        <v>165</v>
      </c>
      <c r="D5" t="s">
        <v>165</v>
      </c>
      <c r="E5" t="s">
        <v>165</v>
      </c>
      <c r="F5" t="s">
        <v>165</v>
      </c>
      <c r="G5" t="s">
        <v>165</v>
      </c>
      <c r="H5" t="s">
        <v>165</v>
      </c>
      <c r="J5" t="s">
        <v>110</v>
      </c>
      <c r="K5" t="s">
        <v>165</v>
      </c>
      <c r="L5" t="s">
        <v>165</v>
      </c>
      <c r="M5" t="s">
        <v>165</v>
      </c>
      <c r="N5" t="s">
        <v>165</v>
      </c>
      <c r="O5" t="s">
        <v>165</v>
      </c>
      <c r="P5" t="s">
        <v>165</v>
      </c>
      <c r="Q5" t="s">
        <v>165</v>
      </c>
    </row>
    <row r="6">
      <c r="A6" t="s">
        <v>110</v>
      </c>
      <c r="B6" t="s">
        <v>165</v>
      </c>
      <c r="C6" t="s">
        <v>165</v>
      </c>
      <c r="D6" t="s">
        <v>165</v>
      </c>
      <c r="E6" t="s">
        <v>165</v>
      </c>
      <c r="F6" t="s">
        <v>165</v>
      </c>
      <c r="G6" t="s">
        <v>165</v>
      </c>
      <c r="H6" t="s">
        <v>165</v>
      </c>
      <c r="J6" t="s">
        <v>109</v>
      </c>
      <c r="K6" t="s">
        <v>165</v>
      </c>
      <c r="L6" t="s">
        <v>165</v>
      </c>
      <c r="M6" t="s">
        <v>165</v>
      </c>
      <c r="N6" t="s">
        <v>165</v>
      </c>
      <c r="O6" t="s">
        <v>165</v>
      </c>
      <c r="P6" t="s">
        <v>165</v>
      </c>
      <c r="Q6" t="s">
        <v>165</v>
      </c>
    </row>
    <row r="7">
      <c r="A7" t="s">
        <v>83</v>
      </c>
      <c r="B7" t="s">
        <v>165</v>
      </c>
      <c r="C7" t="s">
        <v>165</v>
      </c>
      <c r="D7" t="s">
        <v>165</v>
      </c>
      <c r="E7" t="s">
        <v>165</v>
      </c>
      <c r="F7" t="s">
        <v>165</v>
      </c>
      <c r="G7" t="s">
        <v>165</v>
      </c>
      <c r="H7" t="s">
        <v>165</v>
      </c>
      <c r="J7" t="s">
        <v>82</v>
      </c>
      <c r="K7" t="s">
        <v>165</v>
      </c>
      <c r="L7" t="s">
        <v>165</v>
      </c>
      <c r="M7" t="s">
        <v>165</v>
      </c>
      <c r="N7" t="s">
        <v>165</v>
      </c>
      <c r="O7" t="s">
        <v>165</v>
      </c>
      <c r="P7" t="s">
        <v>165</v>
      </c>
      <c r="Q7" t="s">
        <v>165</v>
      </c>
    </row>
    <row r="8">
      <c r="A8" t="s">
        <v>95</v>
      </c>
      <c r="B8" t="s">
        <v>165</v>
      </c>
      <c r="C8" t="s">
        <v>165</v>
      </c>
      <c r="D8" t="s">
        <v>165</v>
      </c>
      <c r="E8" t="s">
        <v>165</v>
      </c>
      <c r="F8" t="s">
        <v>165</v>
      </c>
      <c r="G8" t="s">
        <v>165</v>
      </c>
      <c r="H8" t="s">
        <v>165</v>
      </c>
      <c r="J8" t="s">
        <v>94</v>
      </c>
      <c r="K8" t="s">
        <v>165</v>
      </c>
      <c r="L8" t="s">
        <v>165</v>
      </c>
      <c r="M8" t="s">
        <v>165</v>
      </c>
      <c r="N8" t="s">
        <v>165</v>
      </c>
      <c r="O8" t="s">
        <v>165</v>
      </c>
      <c r="P8" t="s">
        <v>165</v>
      </c>
      <c r="Q8" t="s">
        <v>165</v>
      </c>
    </row>
    <row r="9">
      <c r="A9" t="s">
        <v>118</v>
      </c>
      <c r="B9" t="s">
        <v>165</v>
      </c>
      <c r="C9" t="s">
        <v>165</v>
      </c>
      <c r="D9" t="s">
        <v>165</v>
      </c>
      <c r="E9" t="s">
        <v>165</v>
      </c>
      <c r="F9" t="s">
        <v>165</v>
      </c>
      <c r="G9" t="s">
        <v>165</v>
      </c>
      <c r="H9" t="s">
        <v>165</v>
      </c>
      <c r="J9" t="s">
        <v>117</v>
      </c>
      <c r="K9" t="s">
        <v>165</v>
      </c>
      <c r="L9" t="s">
        <v>165</v>
      </c>
      <c r="M9" t="s">
        <v>165</v>
      </c>
      <c r="N9" t="s">
        <v>165</v>
      </c>
      <c r="O9" t="s">
        <v>165</v>
      </c>
      <c r="P9" t="s">
        <v>165</v>
      </c>
      <c r="Q9" t="s">
        <v>165</v>
      </c>
    </row>
    <row r="10">
      <c r="A10" t="s">
        <v>107</v>
      </c>
      <c r="B10" t="s">
        <v>165</v>
      </c>
      <c r="C10" t="s">
        <v>165</v>
      </c>
      <c r="D10" t="s">
        <v>165</v>
      </c>
      <c r="E10" t="s">
        <v>165</v>
      </c>
      <c r="F10" t="s">
        <v>165</v>
      </c>
      <c r="G10" t="s">
        <v>165</v>
      </c>
      <c r="H10" t="s">
        <v>165</v>
      </c>
      <c r="J10" t="s">
        <v>106</v>
      </c>
      <c r="K10" t="s">
        <v>165</v>
      </c>
      <c r="L10" t="s">
        <v>165</v>
      </c>
      <c r="M10" t="s">
        <v>165</v>
      </c>
      <c r="N10" t="s">
        <v>165</v>
      </c>
      <c r="O10" t="s">
        <v>165</v>
      </c>
      <c r="P10" t="s">
        <v>165</v>
      </c>
      <c r="Q10" t="s">
        <v>165</v>
      </c>
    </row>
    <row r="11">
      <c r="A11" t="s">
        <v>102</v>
      </c>
      <c r="B11" t="s">
        <v>165</v>
      </c>
      <c r="C11" t="s">
        <v>165</v>
      </c>
      <c r="D11" t="s">
        <v>165</v>
      </c>
      <c r="E11" t="s">
        <v>165</v>
      </c>
      <c r="F11" t="s">
        <v>165</v>
      </c>
      <c r="G11" t="s">
        <v>165</v>
      </c>
      <c r="H11" t="s">
        <v>165</v>
      </c>
      <c r="J11" t="s">
        <v>126</v>
      </c>
      <c r="K11" t="s">
        <v>165</v>
      </c>
      <c r="L11" t="s">
        <v>165</v>
      </c>
      <c r="M11" t="s">
        <v>165</v>
      </c>
      <c r="N11" t="s">
        <v>165</v>
      </c>
      <c r="O11" t="s">
        <v>165</v>
      </c>
      <c r="P11" t="s">
        <v>165</v>
      </c>
      <c r="Q11" t="s">
        <v>165</v>
      </c>
    </row>
    <row r="12">
      <c r="A12" t="s">
        <v>89</v>
      </c>
      <c r="B12" t="s">
        <v>165</v>
      </c>
      <c r="C12" t="s">
        <v>165</v>
      </c>
      <c r="D12" t="s">
        <v>165</v>
      </c>
      <c r="E12" t="s">
        <v>165</v>
      </c>
      <c r="F12" t="s">
        <v>165</v>
      </c>
      <c r="G12" t="s">
        <v>165</v>
      </c>
      <c r="H12" t="s">
        <v>165</v>
      </c>
      <c r="J12" t="s">
        <v>88</v>
      </c>
      <c r="K12" t="s">
        <v>165</v>
      </c>
      <c r="L12" t="s">
        <v>165</v>
      </c>
      <c r="M12" t="s">
        <v>165</v>
      </c>
      <c r="N12" t="s">
        <v>165</v>
      </c>
      <c r="O12" t="s">
        <v>165</v>
      </c>
      <c r="P12" t="s">
        <v>165</v>
      </c>
      <c r="Q12" t="s">
        <v>165</v>
      </c>
    </row>
    <row r="13">
      <c r="A13" t="s">
        <v>104</v>
      </c>
      <c r="B13" t="s">
        <v>165</v>
      </c>
      <c r="C13" t="s">
        <v>165</v>
      </c>
      <c r="D13" t="s">
        <v>165</v>
      </c>
      <c r="E13" t="s">
        <v>165</v>
      </c>
      <c r="F13" t="s">
        <v>165</v>
      </c>
      <c r="G13" t="s">
        <v>165</v>
      </c>
      <c r="H13" t="s">
        <v>165</v>
      </c>
      <c r="J13" t="s">
        <v>103</v>
      </c>
      <c r="K13" t="s">
        <v>165</v>
      </c>
      <c r="L13" t="s">
        <v>165</v>
      </c>
      <c r="M13" t="s">
        <v>165</v>
      </c>
      <c r="N13" t="s">
        <v>165</v>
      </c>
      <c r="O13" t="s">
        <v>165</v>
      </c>
      <c r="P13" t="s">
        <v>165</v>
      </c>
      <c r="Q13" t="s">
        <v>165</v>
      </c>
    </row>
    <row r="14">
      <c r="A14" t="s">
        <v>92</v>
      </c>
      <c r="B14" t="s">
        <v>165</v>
      </c>
      <c r="C14" t="s">
        <v>165</v>
      </c>
      <c r="D14" t="s">
        <v>165</v>
      </c>
      <c r="E14" t="s">
        <v>165</v>
      </c>
      <c r="F14" t="s">
        <v>165</v>
      </c>
      <c r="G14" t="s">
        <v>165</v>
      </c>
      <c r="H14" t="s">
        <v>165</v>
      </c>
      <c r="J14" t="s">
        <v>91</v>
      </c>
      <c r="K14" t="s">
        <v>165</v>
      </c>
      <c r="L14" t="s">
        <v>165</v>
      </c>
      <c r="M14" t="s">
        <v>165</v>
      </c>
      <c r="N14" t="s">
        <v>165</v>
      </c>
      <c r="O14" t="s">
        <v>165</v>
      </c>
      <c r="P14" t="s">
        <v>165</v>
      </c>
      <c r="Q14" t="s">
        <v>165</v>
      </c>
    </row>
    <row r="15">
      <c r="A15" t="s">
        <v>113</v>
      </c>
      <c r="B15" t="s">
        <v>165</v>
      </c>
      <c r="C15" t="s">
        <v>165</v>
      </c>
      <c r="D15" t="s">
        <v>165</v>
      </c>
      <c r="E15" t="s">
        <v>165</v>
      </c>
      <c r="F15" t="s">
        <v>165</v>
      </c>
      <c r="G15" t="s">
        <v>165</v>
      </c>
      <c r="H15" t="s">
        <v>165</v>
      </c>
      <c r="J15" t="s">
        <v>121</v>
      </c>
      <c r="K15" t="s">
        <v>165</v>
      </c>
      <c r="L15" t="s">
        <v>165</v>
      </c>
      <c r="M15" t="s">
        <v>165</v>
      </c>
      <c r="N15" t="s">
        <v>165</v>
      </c>
      <c r="O15" t="s">
        <v>165</v>
      </c>
      <c r="P15" t="s">
        <v>165</v>
      </c>
      <c r="Q15" t="s">
        <v>165</v>
      </c>
    </row>
    <row r="16">
      <c r="A16" t="s">
        <v>80</v>
      </c>
      <c r="B16" t="s">
        <v>165</v>
      </c>
      <c r="C16" t="s">
        <v>165</v>
      </c>
      <c r="D16" t="s">
        <v>165</v>
      </c>
      <c r="E16" t="s">
        <v>165</v>
      </c>
      <c r="F16" t="s">
        <v>165</v>
      </c>
      <c r="G16" t="s">
        <v>165</v>
      </c>
      <c r="H16" t="s">
        <v>165</v>
      </c>
      <c r="J16" t="s">
        <v>79</v>
      </c>
      <c r="K16" t="s">
        <v>165</v>
      </c>
      <c r="L16" t="s">
        <v>165</v>
      </c>
      <c r="M16" t="s">
        <v>165</v>
      </c>
      <c r="N16" t="s">
        <v>165</v>
      </c>
      <c r="O16" t="s">
        <v>165</v>
      </c>
      <c r="P16" t="s">
        <v>165</v>
      </c>
      <c r="Q16" t="s">
        <v>165</v>
      </c>
    </row>
    <row r="17">
      <c r="A17" t="s">
        <v>116</v>
      </c>
      <c r="B17" t="s">
        <v>165</v>
      </c>
      <c r="C17" t="s">
        <v>165</v>
      </c>
      <c r="D17" t="s">
        <v>165</v>
      </c>
      <c r="E17" t="s">
        <v>165</v>
      </c>
      <c r="F17" t="s">
        <v>165</v>
      </c>
      <c r="G17" t="s">
        <v>165</v>
      </c>
      <c r="H17" t="s">
        <v>165</v>
      </c>
      <c r="J17" t="s">
        <v>115</v>
      </c>
      <c r="K17" t="s">
        <v>165</v>
      </c>
      <c r="L17" t="s">
        <v>165</v>
      </c>
      <c r="M17" t="s">
        <v>165</v>
      </c>
      <c r="N17" t="s">
        <v>165</v>
      </c>
      <c r="O17" t="s">
        <v>165</v>
      </c>
      <c r="P17" t="s">
        <v>165</v>
      </c>
      <c r="Q17" t="s">
        <v>165</v>
      </c>
    </row>
    <row r="18">
      <c r="A18" t="s">
        <v>119</v>
      </c>
      <c r="B18" t="s">
        <v>165</v>
      </c>
      <c r="C18" t="s">
        <v>165</v>
      </c>
      <c r="D18" t="s">
        <v>165</v>
      </c>
      <c r="E18" t="s">
        <v>165</v>
      </c>
      <c r="F18" t="s">
        <v>165</v>
      </c>
      <c r="G18" t="s">
        <v>165</v>
      </c>
      <c r="H18" t="s">
        <v>165</v>
      </c>
      <c r="J18" t="s">
        <v>123</v>
      </c>
      <c r="K18" t="s">
        <v>165</v>
      </c>
      <c r="L18" t="s">
        <v>165</v>
      </c>
      <c r="M18" t="s">
        <v>165</v>
      </c>
      <c r="N18" t="s">
        <v>165</v>
      </c>
      <c r="O18" t="s">
        <v>165</v>
      </c>
      <c r="P18" t="s">
        <v>165</v>
      </c>
      <c r="Q18" t="s">
        <v>165</v>
      </c>
    </row>
    <row r="19">
      <c r="A19" t="s">
        <v>98</v>
      </c>
      <c r="B19" t="s">
        <v>165</v>
      </c>
      <c r="C19" t="s">
        <v>165</v>
      </c>
      <c r="D19" t="s">
        <v>165</v>
      </c>
      <c r="E19" t="s">
        <v>165</v>
      </c>
      <c r="F19" t="s">
        <v>165</v>
      </c>
      <c r="G19" t="s">
        <v>165</v>
      </c>
      <c r="H19" t="s">
        <v>165</v>
      </c>
      <c r="J19" t="s">
        <v>97</v>
      </c>
      <c r="K19" t="s">
        <v>165</v>
      </c>
      <c r="L19" t="s">
        <v>165</v>
      </c>
      <c r="M19" t="s">
        <v>165</v>
      </c>
      <c r="N19" t="s">
        <v>165</v>
      </c>
      <c r="O19" t="s">
        <v>165</v>
      </c>
      <c r="P19" t="s">
        <v>165</v>
      </c>
      <c r="Q19" t="s">
        <v>165</v>
      </c>
    </row>
    <row r="20">
      <c r="A20" t="s">
        <v>101</v>
      </c>
      <c r="B20" t="s">
        <v>165</v>
      </c>
      <c r="C20" t="s">
        <v>165</v>
      </c>
      <c r="D20" t="s">
        <v>165</v>
      </c>
      <c r="E20" t="s">
        <v>165</v>
      </c>
      <c r="F20" t="s">
        <v>165</v>
      </c>
      <c r="G20" t="s">
        <v>165</v>
      </c>
      <c r="H20" t="s">
        <v>165</v>
      </c>
      <c r="J20" t="s">
        <v>100</v>
      </c>
      <c r="K20" t="s">
        <v>165</v>
      </c>
      <c r="L20" t="s">
        <v>165</v>
      </c>
      <c r="M20" t="s">
        <v>165</v>
      </c>
      <c r="N20" t="s">
        <v>165</v>
      </c>
      <c r="O20" t="s">
        <v>165</v>
      </c>
      <c r="P20" t="s">
        <v>165</v>
      </c>
      <c r="Q20" t="s">
        <v>165</v>
      </c>
    </row>
    <row r="21">
      <c r="A21" t="s">
        <v>112</v>
      </c>
      <c r="B21" t="s">
        <v>165</v>
      </c>
      <c r="C21" t="s">
        <v>165</v>
      </c>
      <c r="D21" t="s">
        <v>165</v>
      </c>
      <c r="E21" t="s">
        <v>165</v>
      </c>
      <c r="F21" t="s">
        <v>165</v>
      </c>
      <c r="G21" t="s">
        <v>165</v>
      </c>
      <c r="H21" t="s">
        <v>165</v>
      </c>
      <c r="J21" t="s">
        <v>111</v>
      </c>
      <c r="K21" t="s">
        <v>165</v>
      </c>
      <c r="L21" t="s">
        <v>165</v>
      </c>
      <c r="M21" t="s">
        <v>165</v>
      </c>
      <c r="N21" t="s">
        <v>165</v>
      </c>
      <c r="O21" t="s">
        <v>165</v>
      </c>
      <c r="P21" t="s">
        <v>165</v>
      </c>
      <c r="Q21" t="s">
        <v>165</v>
      </c>
    </row>
    <row r="22">
      <c r="A22" t="s">
        <v>91</v>
      </c>
      <c r="B22" t="s">
        <v>165</v>
      </c>
      <c r="C22" t="s">
        <v>165</v>
      </c>
      <c r="D22" t="s">
        <v>165</v>
      </c>
      <c r="E22" t="s">
        <v>165</v>
      </c>
      <c r="F22" t="s">
        <v>165</v>
      </c>
      <c r="G22" t="s">
        <v>165</v>
      </c>
      <c r="H22" t="s">
        <v>165</v>
      </c>
      <c r="J22" t="s">
        <v>114</v>
      </c>
      <c r="K22" t="s">
        <v>165</v>
      </c>
      <c r="L22" t="s">
        <v>165</v>
      </c>
      <c r="M22" t="s">
        <v>165</v>
      </c>
      <c r="N22" t="s">
        <v>165</v>
      </c>
      <c r="O22" t="s">
        <v>165</v>
      </c>
      <c r="P22" t="s">
        <v>165</v>
      </c>
      <c r="Q22" t="s">
        <v>165</v>
      </c>
    </row>
    <row r="23">
      <c r="A23" t="s">
        <v>79</v>
      </c>
      <c r="B23" t="s">
        <v>165</v>
      </c>
      <c r="C23" t="s">
        <v>165</v>
      </c>
      <c r="D23" t="s">
        <v>165</v>
      </c>
      <c r="E23" t="s">
        <v>165</v>
      </c>
      <c r="F23" t="s">
        <v>165</v>
      </c>
      <c r="G23" t="s">
        <v>165</v>
      </c>
      <c r="H23" t="s">
        <v>165</v>
      </c>
      <c r="J23" t="s">
        <v>120</v>
      </c>
      <c r="K23" t="s">
        <v>165</v>
      </c>
      <c r="L23" t="s">
        <v>165</v>
      </c>
      <c r="M23" t="s">
        <v>165</v>
      </c>
      <c r="N23" t="s">
        <v>165</v>
      </c>
      <c r="O23" t="s">
        <v>165</v>
      </c>
      <c r="P23" t="s">
        <v>165</v>
      </c>
      <c r="Q23" t="s">
        <v>165</v>
      </c>
    </row>
    <row r="24">
      <c r="A24" t="s">
        <v>115</v>
      </c>
      <c r="B24" t="s">
        <v>165</v>
      </c>
      <c r="C24" t="s">
        <v>165</v>
      </c>
      <c r="D24" t="s">
        <v>165</v>
      </c>
      <c r="E24" t="s">
        <v>165</v>
      </c>
      <c r="F24" t="s">
        <v>165</v>
      </c>
      <c r="G24" t="s">
        <v>165</v>
      </c>
      <c r="H24" t="s">
        <v>165</v>
      </c>
      <c r="J24" t="s">
        <v>129</v>
      </c>
      <c r="K24" t="s">
        <v>165</v>
      </c>
      <c r="L24" t="s">
        <v>165</v>
      </c>
      <c r="M24" t="s">
        <v>165</v>
      </c>
      <c r="N24" t="s">
        <v>165</v>
      </c>
      <c r="O24" t="s">
        <v>165</v>
      </c>
      <c r="P24" t="s">
        <v>165</v>
      </c>
      <c r="Q24" t="s">
        <v>165</v>
      </c>
    </row>
    <row r="25">
      <c r="A25" t="s">
        <v>127</v>
      </c>
      <c r="B25" t="s">
        <v>165</v>
      </c>
      <c r="C25" t="s">
        <v>165</v>
      </c>
      <c r="D25" t="s">
        <v>165</v>
      </c>
      <c r="E25" t="s">
        <v>165</v>
      </c>
      <c r="F25" t="s">
        <v>165</v>
      </c>
      <c r="G25" t="s">
        <v>165</v>
      </c>
      <c r="H25" t="s">
        <v>165</v>
      </c>
      <c r="J25" t="s">
        <v>165</v>
      </c>
      <c r="K25" t="s">
        <v>165</v>
      </c>
      <c r="L25" t="s">
        <v>165</v>
      </c>
      <c r="M25" t="s">
        <v>165</v>
      </c>
      <c r="N25" t="s">
        <v>165</v>
      </c>
      <c r="O25" t="s">
        <v>165</v>
      </c>
      <c r="P25" t="s">
        <v>165</v>
      </c>
      <c r="Q25" t="s">
        <v>165</v>
      </c>
    </row>
    <row r="26">
      <c r="A26" t="s">
        <v>123</v>
      </c>
      <c r="B26" t="s">
        <v>165</v>
      </c>
      <c r="C26" t="s">
        <v>165</v>
      </c>
      <c r="D26" t="s">
        <v>165</v>
      </c>
      <c r="E26" t="s">
        <v>165</v>
      </c>
      <c r="F26" t="s">
        <v>165</v>
      </c>
      <c r="G26" t="s">
        <v>165</v>
      </c>
      <c r="H26" t="s">
        <v>165</v>
      </c>
      <c r="J26" t="s">
        <v>165</v>
      </c>
      <c r="K26" t="s">
        <v>165</v>
      </c>
      <c r="L26" t="s">
        <v>165</v>
      </c>
      <c r="M26" t="s">
        <v>165</v>
      </c>
      <c r="N26" t="s">
        <v>165</v>
      </c>
      <c r="O26" t="s">
        <v>165</v>
      </c>
      <c r="P26" t="s">
        <v>165</v>
      </c>
      <c r="Q26" t="s">
        <v>165</v>
      </c>
    </row>
    <row r="27">
      <c r="A27" t="s">
        <v>131</v>
      </c>
      <c r="B27" t="s">
        <v>165</v>
      </c>
      <c r="C27" t="s">
        <v>165</v>
      </c>
      <c r="D27" t="s">
        <v>165</v>
      </c>
      <c r="E27" t="s">
        <v>165</v>
      </c>
      <c r="F27" t="s">
        <v>165</v>
      </c>
      <c r="G27" t="s">
        <v>165</v>
      </c>
      <c r="H27" t="s">
        <v>165</v>
      </c>
      <c r="J27" t="s">
        <v>165</v>
      </c>
      <c r="K27" t="s">
        <v>165</v>
      </c>
      <c r="L27" t="s">
        <v>165</v>
      </c>
      <c r="M27" t="s">
        <v>165</v>
      </c>
      <c r="N27" t="s">
        <v>165</v>
      </c>
      <c r="O27" t="s">
        <v>165</v>
      </c>
      <c r="P27" t="s">
        <v>165</v>
      </c>
      <c r="Q27" t="s">
        <v>165</v>
      </c>
    </row>
    <row r="28">
      <c r="A28" t="s">
        <v>136</v>
      </c>
      <c r="B28" t="s">
        <v>165</v>
      </c>
      <c r="C28" t="s">
        <v>165</v>
      </c>
      <c r="D28" t="s">
        <v>165</v>
      </c>
      <c r="E28" t="s">
        <v>165</v>
      </c>
      <c r="F28" t="s">
        <v>165</v>
      </c>
      <c r="G28" t="s">
        <v>165</v>
      </c>
      <c r="H28" t="s">
        <v>165</v>
      </c>
      <c r="J28" t="s">
        <v>165</v>
      </c>
      <c r="K28" t="s">
        <v>165</v>
      </c>
      <c r="L28" t="s">
        <v>165</v>
      </c>
      <c r="M28" t="s">
        <v>165</v>
      </c>
      <c r="N28" t="s">
        <v>165</v>
      </c>
      <c r="O28" t="s">
        <v>165</v>
      </c>
      <c r="P28" t="s">
        <v>165</v>
      </c>
      <c r="Q28" t="s">
        <v>165</v>
      </c>
    </row>
    <row r="29">
      <c r="A29" t="s">
        <v>137</v>
      </c>
      <c r="B29" t="s">
        <v>165</v>
      </c>
      <c r="C29" t="s">
        <v>165</v>
      </c>
      <c r="D29" t="s">
        <v>165</v>
      </c>
      <c r="E29" t="s">
        <v>165</v>
      </c>
      <c r="F29" t="s">
        <v>165</v>
      </c>
      <c r="G29" t="s">
        <v>165</v>
      </c>
      <c r="H29" t="s">
        <v>165</v>
      </c>
      <c r="J29" t="s">
        <v>165</v>
      </c>
      <c r="K29" t="s">
        <v>165</v>
      </c>
      <c r="L29" t="s">
        <v>165</v>
      </c>
      <c r="M29" t="s">
        <v>165</v>
      </c>
      <c r="N29" t="s">
        <v>165</v>
      </c>
      <c r="O29" t="s">
        <v>165</v>
      </c>
      <c r="P29" t="s">
        <v>165</v>
      </c>
      <c r="Q29" t="s">
        <v>165</v>
      </c>
    </row>
    <row r="30">
      <c r="A30" t="s">
        <v>128</v>
      </c>
      <c r="B30" t="s">
        <v>165</v>
      </c>
      <c r="C30" t="s">
        <v>165</v>
      </c>
      <c r="D30" t="s">
        <v>165</v>
      </c>
      <c r="E30" t="s">
        <v>165</v>
      </c>
      <c r="F30" t="s">
        <v>165</v>
      </c>
      <c r="G30" t="s">
        <v>165</v>
      </c>
      <c r="H30" t="s">
        <v>165</v>
      </c>
      <c r="J30" t="s">
        <v>165</v>
      </c>
      <c r="K30" t="s">
        <v>165</v>
      </c>
      <c r="L30" t="s">
        <v>165</v>
      </c>
      <c r="M30" t="s">
        <v>165</v>
      </c>
      <c r="N30" t="s">
        <v>165</v>
      </c>
      <c r="O30" t="s">
        <v>165</v>
      </c>
      <c r="P30" t="s">
        <v>165</v>
      </c>
      <c r="Q30" t="s">
        <v>165</v>
      </c>
    </row>
    <row r="31">
      <c r="A31" t="s">
        <v>138</v>
      </c>
      <c r="B31" t="s">
        <v>165</v>
      </c>
      <c r="C31" t="s">
        <v>165</v>
      </c>
      <c r="D31" t="s">
        <v>165</v>
      </c>
      <c r="E31" t="s">
        <v>165</v>
      </c>
      <c r="F31" t="s">
        <v>165</v>
      </c>
      <c r="G31" t="s">
        <v>165</v>
      </c>
      <c r="H31" t="s">
        <v>165</v>
      </c>
      <c r="J31" t="s">
        <v>165</v>
      </c>
      <c r="K31" t="s">
        <v>165</v>
      </c>
      <c r="L31" t="s">
        <v>165</v>
      </c>
      <c r="M31" t="s">
        <v>165</v>
      </c>
      <c r="N31" t="s">
        <v>165</v>
      </c>
      <c r="O31" t="s">
        <v>165</v>
      </c>
      <c r="P31" t="s">
        <v>165</v>
      </c>
      <c r="Q31" t="s">
        <v>165</v>
      </c>
    </row>
    <row r="32">
      <c r="A32" t="s">
        <v>139</v>
      </c>
      <c r="B32" t="s">
        <v>165</v>
      </c>
      <c r="C32" t="s">
        <v>165</v>
      </c>
      <c r="D32" t="s">
        <v>165</v>
      </c>
      <c r="E32" t="s">
        <v>165</v>
      </c>
      <c r="F32" t="s">
        <v>165</v>
      </c>
      <c r="G32" t="s">
        <v>165</v>
      </c>
      <c r="H32" t="s">
        <v>165</v>
      </c>
      <c r="J32" t="s">
        <v>165</v>
      </c>
      <c r="K32" t="s">
        <v>165</v>
      </c>
      <c r="L32" t="s">
        <v>165</v>
      </c>
      <c r="M32" t="s">
        <v>165</v>
      </c>
      <c r="N32" t="s">
        <v>165</v>
      </c>
      <c r="O32" t="s">
        <v>165</v>
      </c>
      <c r="P32" t="s">
        <v>165</v>
      </c>
      <c r="Q32" t="s">
        <v>165</v>
      </c>
    </row>
    <row r="33">
      <c r="A33" t="s">
        <v>140</v>
      </c>
      <c r="B33" t="s">
        <v>165</v>
      </c>
      <c r="C33" t="s">
        <v>165</v>
      </c>
      <c r="D33" t="s">
        <v>165</v>
      </c>
      <c r="E33" t="s">
        <v>165</v>
      </c>
      <c r="F33" t="s">
        <v>165</v>
      </c>
      <c r="G33" t="s">
        <v>165</v>
      </c>
      <c r="H33" t="s">
        <v>165</v>
      </c>
      <c r="J33" t="s">
        <v>165</v>
      </c>
      <c r="K33" t="s">
        <v>165</v>
      </c>
      <c r="L33" t="s">
        <v>165</v>
      </c>
      <c r="M33" t="s">
        <v>165</v>
      </c>
      <c r="N33" t="s">
        <v>165</v>
      </c>
      <c r="O33" t="s">
        <v>165</v>
      </c>
      <c r="P33" t="s">
        <v>165</v>
      </c>
      <c r="Q33" t="s">
        <v>165</v>
      </c>
    </row>
    <row r="34">
      <c r="A34" t="s">
        <v>165</v>
      </c>
      <c r="B34" t="s">
        <v>165</v>
      </c>
      <c r="C34" t="s">
        <v>165</v>
      </c>
      <c r="D34" t="s">
        <v>165</v>
      </c>
      <c r="E34" t="s">
        <v>165</v>
      </c>
      <c r="F34" t="s">
        <v>165</v>
      </c>
      <c r="G34" t="s">
        <v>165</v>
      </c>
      <c r="H34" t="s">
        <v>165</v>
      </c>
      <c r="J34" t="s">
        <v>165</v>
      </c>
      <c r="K34" t="s">
        <v>165</v>
      </c>
      <c r="L34" t="s">
        <v>165</v>
      </c>
      <c r="M34" t="s">
        <v>165</v>
      </c>
      <c r="N34" t="s">
        <v>165</v>
      </c>
      <c r="O34" t="s">
        <v>165</v>
      </c>
      <c r="P34" t="s">
        <v>165</v>
      </c>
      <c r="Q34" t="s">
        <v>165</v>
      </c>
    </row>
    <row r="35">
      <c r="A35" t="s">
        <v>165</v>
      </c>
      <c r="B35" t="s">
        <v>165</v>
      </c>
      <c r="C35" t="s">
        <v>165</v>
      </c>
      <c r="D35" t="s">
        <v>165</v>
      </c>
      <c r="E35" t="s">
        <v>165</v>
      </c>
      <c r="F35" t="s">
        <v>165</v>
      </c>
      <c r="G35" t="s">
        <v>165</v>
      </c>
      <c r="H35" t="s">
        <v>165</v>
      </c>
      <c r="J35" t="s">
        <v>165</v>
      </c>
      <c r="K35" t="s">
        <v>165</v>
      </c>
      <c r="L35" t="s">
        <v>165</v>
      </c>
      <c r="M35" t="s">
        <v>165</v>
      </c>
      <c r="N35" t="s">
        <v>165</v>
      </c>
      <c r="O35" t="s">
        <v>165</v>
      </c>
      <c r="P35" t="s">
        <v>165</v>
      </c>
      <c r="Q35" t="s">
        <v>165</v>
      </c>
    </row>
    <row r="36">
      <c r="A36" t="s">
        <v>165</v>
      </c>
      <c r="B36" t="s">
        <v>165</v>
      </c>
      <c r="C36" t="s">
        <v>165</v>
      </c>
      <c r="D36" t="s">
        <v>165</v>
      </c>
      <c r="E36" t="s">
        <v>165</v>
      </c>
      <c r="F36" t="s">
        <v>165</v>
      </c>
      <c r="G36" t="s">
        <v>165</v>
      </c>
      <c r="H36" t="s">
        <v>165</v>
      </c>
      <c r="J36" t="s">
        <v>165</v>
      </c>
      <c r="K36" t="s">
        <v>165</v>
      </c>
      <c r="L36" t="s">
        <v>165</v>
      </c>
      <c r="M36" t="s">
        <v>165</v>
      </c>
      <c r="N36" t="s">
        <v>165</v>
      </c>
      <c r="O36" t="s">
        <v>165</v>
      </c>
      <c r="P36" t="s">
        <v>165</v>
      </c>
      <c r="Q36" t="s">
        <v>165</v>
      </c>
    </row>
    <row r="37">
      <c r="A37" t="s">
        <v>165</v>
      </c>
      <c r="B37" t="s">
        <v>165</v>
      </c>
      <c r="C37" t="s">
        <v>165</v>
      </c>
      <c r="D37" t="s">
        <v>165</v>
      </c>
      <c r="E37" t="s">
        <v>165</v>
      </c>
      <c r="F37" t="s">
        <v>165</v>
      </c>
      <c r="G37" t="s">
        <v>165</v>
      </c>
      <c r="H37" t="s">
        <v>165</v>
      </c>
      <c r="J37" t="s">
        <v>165</v>
      </c>
      <c r="K37" t="s">
        <v>165</v>
      </c>
      <c r="L37" t="s">
        <v>165</v>
      </c>
      <c r="M37" t="s">
        <v>165</v>
      </c>
      <c r="N37" t="s">
        <v>165</v>
      </c>
      <c r="O37" t="s">
        <v>165</v>
      </c>
      <c r="P37" t="s">
        <v>165</v>
      </c>
      <c r="Q37" t="s">
        <v>165</v>
      </c>
    </row>
    <row r="38">
      <c r="A38" t="s">
        <v>165</v>
      </c>
      <c r="B38" t="s">
        <v>165</v>
      </c>
      <c r="C38" t="s">
        <v>165</v>
      </c>
      <c r="D38" t="s">
        <v>165</v>
      </c>
      <c r="E38" t="s">
        <v>165</v>
      </c>
      <c r="F38" t="s">
        <v>165</v>
      </c>
      <c r="G38" t="s">
        <v>165</v>
      </c>
      <c r="H38" t="s">
        <v>165</v>
      </c>
      <c r="J38" t="s">
        <v>165</v>
      </c>
      <c r="K38" t="s">
        <v>165</v>
      </c>
      <c r="L38" t="s">
        <v>165</v>
      </c>
      <c r="M38" t="s">
        <v>165</v>
      </c>
      <c r="N38" t="s">
        <v>165</v>
      </c>
      <c r="O38" t="s">
        <v>165</v>
      </c>
      <c r="P38" t="s">
        <v>165</v>
      </c>
      <c r="Q38" t="s">
        <v>165</v>
      </c>
    </row>
    <row r="39">
      <c r="A39" t="s">
        <v>165</v>
      </c>
      <c r="B39" t="s">
        <v>165</v>
      </c>
      <c r="C39" t="s">
        <v>165</v>
      </c>
      <c r="D39" t="s">
        <v>165</v>
      </c>
      <c r="E39" t="s">
        <v>165</v>
      </c>
      <c r="F39" t="s">
        <v>165</v>
      </c>
      <c r="G39" t="s">
        <v>165</v>
      </c>
      <c r="H39" t="s">
        <v>165</v>
      </c>
      <c r="J39" t="s">
        <v>165</v>
      </c>
      <c r="K39" t="s">
        <v>165</v>
      </c>
      <c r="L39" t="s">
        <v>165</v>
      </c>
      <c r="M39" t="s">
        <v>165</v>
      </c>
      <c r="N39" t="s">
        <v>165</v>
      </c>
      <c r="O39" t="s">
        <v>165</v>
      </c>
      <c r="P39" t="s">
        <v>165</v>
      </c>
      <c r="Q39" t="s">
        <v>165</v>
      </c>
    </row>
    <row r="40">
      <c r="A40" t="s">
        <v>165</v>
      </c>
      <c r="B40" t="s">
        <v>165</v>
      </c>
      <c r="C40" t="s">
        <v>165</v>
      </c>
      <c r="D40" t="s">
        <v>165</v>
      </c>
      <c r="E40" t="s">
        <v>165</v>
      </c>
      <c r="F40" t="s">
        <v>165</v>
      </c>
      <c r="G40" t="s">
        <v>165</v>
      </c>
      <c r="H40" t="s">
        <v>165</v>
      </c>
      <c r="J40" t="s">
        <v>165</v>
      </c>
      <c r="K40" t="s">
        <v>165</v>
      </c>
      <c r="L40" t="s">
        <v>165</v>
      </c>
      <c r="M40" t="s">
        <v>165</v>
      </c>
      <c r="N40" t="s">
        <v>165</v>
      </c>
      <c r="O40" t="s">
        <v>165</v>
      </c>
      <c r="P40" t="s">
        <v>165</v>
      </c>
      <c r="Q40" t="s">
        <v>165</v>
      </c>
    </row>
    <row r="41">
      <c r="A41" t="s">
        <v>165</v>
      </c>
      <c r="B41" t="s">
        <v>165</v>
      </c>
      <c r="C41" t="s">
        <v>165</v>
      </c>
      <c r="D41" t="s">
        <v>165</v>
      </c>
      <c r="E41" t="s">
        <v>165</v>
      </c>
      <c r="F41" t="s">
        <v>165</v>
      </c>
      <c r="G41" t="s">
        <v>165</v>
      </c>
      <c r="H41" t="s">
        <v>165</v>
      </c>
      <c r="J41" t="s">
        <v>165</v>
      </c>
      <c r="K41" t="s">
        <v>165</v>
      </c>
      <c r="L41" t="s">
        <v>165</v>
      </c>
      <c r="M41" t="s">
        <v>165</v>
      </c>
      <c r="N41" t="s">
        <v>165</v>
      </c>
      <c r="O41" t="s">
        <v>165</v>
      </c>
      <c r="P41" t="s">
        <v>165</v>
      </c>
      <c r="Q41" t="s">
        <v>165</v>
      </c>
    </row>
    <row r="42">
      <c r="A42" t="s">
        <v>165</v>
      </c>
      <c r="B42" t="s">
        <v>165</v>
      </c>
      <c r="C42" t="s">
        <v>165</v>
      </c>
      <c r="D42" t="s">
        <v>165</v>
      </c>
      <c r="E42" t="s">
        <v>165</v>
      </c>
      <c r="F42" t="s">
        <v>165</v>
      </c>
      <c r="G42" t="s">
        <v>165</v>
      </c>
      <c r="H42" t="s">
        <v>165</v>
      </c>
      <c r="J42" t="s">
        <v>165</v>
      </c>
      <c r="K42" t="s">
        <v>165</v>
      </c>
      <c r="L42" t="s">
        <v>165</v>
      </c>
      <c r="M42" t="s">
        <v>165</v>
      </c>
      <c r="N42" t="s">
        <v>165</v>
      </c>
      <c r="O42" t="s">
        <v>165</v>
      </c>
      <c r="P42" t="s">
        <v>165</v>
      </c>
      <c r="Q42" t="s">
        <v>165</v>
      </c>
    </row>
    <row r="43">
      <c r="A43" t="s">
        <v>165</v>
      </c>
      <c r="B43" t="s">
        <v>165</v>
      </c>
      <c r="C43" t="s">
        <v>165</v>
      </c>
      <c r="D43" t="s">
        <v>165</v>
      </c>
      <c r="E43" t="s">
        <v>165</v>
      </c>
      <c r="F43" t="s">
        <v>165</v>
      </c>
      <c r="G43" t="s">
        <v>165</v>
      </c>
      <c r="H43" t="s">
        <v>165</v>
      </c>
      <c r="J43" t="s">
        <v>165</v>
      </c>
      <c r="K43" t="s">
        <v>165</v>
      </c>
      <c r="L43" t="s">
        <v>165</v>
      </c>
      <c r="M43" t="s">
        <v>165</v>
      </c>
      <c r="N43" t="s">
        <v>165</v>
      </c>
      <c r="O43" t="s">
        <v>165</v>
      </c>
      <c r="P43" t="s">
        <v>165</v>
      </c>
      <c r="Q43" t="s">
        <v>165</v>
      </c>
    </row>
    <row r="44">
      <c r="A44" t="s">
        <v>165</v>
      </c>
      <c r="B44" t="s">
        <v>165</v>
      </c>
      <c r="C44" t="s">
        <v>165</v>
      </c>
      <c r="D44" t="s">
        <v>165</v>
      </c>
      <c r="E44" t="s">
        <v>165</v>
      </c>
      <c r="F44" t="s">
        <v>165</v>
      </c>
      <c r="G44" t="s">
        <v>165</v>
      </c>
      <c r="H44" t="s">
        <v>165</v>
      </c>
      <c r="J44" t="s">
        <v>165</v>
      </c>
      <c r="K44" t="s">
        <v>165</v>
      </c>
      <c r="L44" t="s">
        <v>165</v>
      </c>
      <c r="M44" t="s">
        <v>165</v>
      </c>
      <c r="N44" t="s">
        <v>165</v>
      </c>
      <c r="O44" t="s">
        <v>165</v>
      </c>
      <c r="P44" t="s">
        <v>165</v>
      </c>
      <c r="Q44" t="s">
        <v>165</v>
      </c>
    </row>
    <row r="45">
      <c r="A45" t="s">
        <v>165</v>
      </c>
      <c r="B45" t="s">
        <v>165</v>
      </c>
      <c r="C45" t="s">
        <v>165</v>
      </c>
      <c r="D45" t="s">
        <v>165</v>
      </c>
      <c r="E45" t="s">
        <v>165</v>
      </c>
      <c r="F45" t="s">
        <v>165</v>
      </c>
      <c r="G45" t="s">
        <v>165</v>
      </c>
      <c r="H45" t="s">
        <v>165</v>
      </c>
      <c r="J45" t="s">
        <v>165</v>
      </c>
      <c r="K45" t="s">
        <v>165</v>
      </c>
      <c r="L45" t="s">
        <v>165</v>
      </c>
      <c r="M45" t="s">
        <v>165</v>
      </c>
      <c r="N45" t="s">
        <v>165</v>
      </c>
      <c r="O45" t="s">
        <v>165</v>
      </c>
      <c r="P45" t="s">
        <v>165</v>
      </c>
      <c r="Q45" t="s">
        <v>165</v>
      </c>
    </row>
    <row r="46">
      <c r="A46" t="s">
        <v>165</v>
      </c>
      <c r="B46" t="s">
        <v>165</v>
      </c>
      <c r="C46" t="s">
        <v>165</v>
      </c>
      <c r="D46" t="s">
        <v>165</v>
      </c>
      <c r="E46" t="s">
        <v>165</v>
      </c>
      <c r="F46" t="s">
        <v>165</v>
      </c>
      <c r="G46" t="s">
        <v>165</v>
      </c>
      <c r="H46" t="s">
        <v>165</v>
      </c>
      <c r="J46" t="s">
        <v>165</v>
      </c>
      <c r="K46" t="s">
        <v>165</v>
      </c>
      <c r="L46" t="s">
        <v>165</v>
      </c>
      <c r="M46" t="s">
        <v>165</v>
      </c>
      <c r="N46" t="s">
        <v>165</v>
      </c>
      <c r="O46" t="s">
        <v>165</v>
      </c>
      <c r="P46" t="s">
        <v>165</v>
      </c>
      <c r="Q46" t="s">
        <v>165</v>
      </c>
    </row>
    <row r="47">
      <c r="A47" t="s">
        <v>165</v>
      </c>
      <c r="B47" t="s">
        <v>165</v>
      </c>
      <c r="C47" t="s">
        <v>165</v>
      </c>
      <c r="D47" t="s">
        <v>165</v>
      </c>
      <c r="E47" t="s">
        <v>165</v>
      </c>
      <c r="F47" t="s">
        <v>165</v>
      </c>
      <c r="G47" t="s">
        <v>165</v>
      </c>
      <c r="H47" t="s">
        <v>165</v>
      </c>
      <c r="J47" t="s">
        <v>165</v>
      </c>
      <c r="K47" t="s">
        <v>165</v>
      </c>
      <c r="L47" t="s">
        <v>165</v>
      </c>
      <c r="M47" t="s">
        <v>165</v>
      </c>
      <c r="N47" t="s">
        <v>165</v>
      </c>
      <c r="O47" t="s">
        <v>165</v>
      </c>
      <c r="P47" t="s">
        <v>165</v>
      </c>
      <c r="Q47" t="s">
        <v>165</v>
      </c>
    </row>
    <row r="48">
      <c r="A48" t="s">
        <v>165</v>
      </c>
      <c r="B48" t="s">
        <v>165</v>
      </c>
      <c r="C48" t="s">
        <v>165</v>
      </c>
      <c r="D48" t="s">
        <v>165</v>
      </c>
      <c r="E48" t="s">
        <v>165</v>
      </c>
      <c r="F48" t="s">
        <v>165</v>
      </c>
      <c r="G48" t="s">
        <v>165</v>
      </c>
      <c r="H48" t="s">
        <v>165</v>
      </c>
      <c r="J48" t="s">
        <v>165</v>
      </c>
      <c r="K48" t="s">
        <v>165</v>
      </c>
      <c r="L48" t="s">
        <v>165</v>
      </c>
      <c r="M48" t="s">
        <v>165</v>
      </c>
      <c r="N48" t="s">
        <v>165</v>
      </c>
      <c r="O48" t="s">
        <v>165</v>
      </c>
      <c r="P48" t="s">
        <v>165</v>
      </c>
      <c r="Q48" t="s">
        <v>165</v>
      </c>
    </row>
    <row r="49">
      <c r="A49" t="s">
        <v>165</v>
      </c>
      <c r="B49" t="s">
        <v>165</v>
      </c>
      <c r="C49" t="s">
        <v>165</v>
      </c>
      <c r="D49" t="s">
        <v>165</v>
      </c>
      <c r="E49" t="s">
        <v>165</v>
      </c>
      <c r="F49" t="s">
        <v>165</v>
      </c>
      <c r="G49" t="s">
        <v>165</v>
      </c>
      <c r="H49" t="s">
        <v>165</v>
      </c>
      <c r="J49" t="s">
        <v>165</v>
      </c>
      <c r="K49" t="s">
        <v>165</v>
      </c>
      <c r="L49" t="s">
        <v>165</v>
      </c>
      <c r="M49" t="s">
        <v>165</v>
      </c>
      <c r="N49" t="s">
        <v>165</v>
      </c>
      <c r="O49" t="s">
        <v>165</v>
      </c>
      <c r="P49" t="s">
        <v>165</v>
      </c>
      <c r="Q49" t="s">
        <v>165</v>
      </c>
    </row>
    <row r="50">
      <c r="A50" t="s">
        <v>165</v>
      </c>
      <c r="B50" t="s">
        <v>165</v>
      </c>
      <c r="C50" t="s">
        <v>165</v>
      </c>
      <c r="D50" t="s">
        <v>165</v>
      </c>
      <c r="E50" t="s">
        <v>165</v>
      </c>
      <c r="F50" t="s">
        <v>165</v>
      </c>
      <c r="G50" t="s">
        <v>165</v>
      </c>
      <c r="H50" t="s">
        <v>165</v>
      </c>
      <c r="J50" t="s">
        <v>165</v>
      </c>
      <c r="K50" t="s">
        <v>165</v>
      </c>
      <c r="L50" t="s">
        <v>165</v>
      </c>
      <c r="M50" t="s">
        <v>165</v>
      </c>
      <c r="N50" t="s">
        <v>165</v>
      </c>
      <c r="O50" t="s">
        <v>165</v>
      </c>
      <c r="P50" t="s">
        <v>165</v>
      </c>
      <c r="Q50" t="s">
        <v>165</v>
      </c>
    </row>
    <row r="51">
      <c r="A51" t="s">
        <v>165</v>
      </c>
      <c r="B51" t="s">
        <v>165</v>
      </c>
      <c r="C51" t="s">
        <v>165</v>
      </c>
      <c r="D51" t="s">
        <v>165</v>
      </c>
      <c r="E51" t="s">
        <v>165</v>
      </c>
      <c r="F51" t="s">
        <v>165</v>
      </c>
      <c r="G51" t="s">
        <v>165</v>
      </c>
      <c r="H51" t="s">
        <v>165</v>
      </c>
      <c r="J51" t="s">
        <v>165</v>
      </c>
      <c r="K51" t="s">
        <v>165</v>
      </c>
      <c r="L51" t="s">
        <v>165</v>
      </c>
      <c r="M51" t="s">
        <v>165</v>
      </c>
      <c r="N51" t="s">
        <v>165</v>
      </c>
      <c r="O51" t="s">
        <v>165</v>
      </c>
      <c r="P51" t="s">
        <v>165</v>
      </c>
      <c r="Q51" t="s">
        <v>165</v>
      </c>
    </row>
    <row r="52">
      <c r="A52" t="s">
        <v>165</v>
      </c>
      <c r="B52" t="s">
        <v>165</v>
      </c>
      <c r="C52" t="s">
        <v>165</v>
      </c>
      <c r="D52" t="s">
        <v>165</v>
      </c>
      <c r="E52" t="s">
        <v>165</v>
      </c>
      <c r="F52" t="s">
        <v>165</v>
      </c>
      <c r="G52" t="s">
        <v>165</v>
      </c>
      <c r="H52" t="s">
        <v>165</v>
      </c>
      <c r="J52" t="s">
        <v>165</v>
      </c>
      <c r="K52" t="s">
        <v>165</v>
      </c>
      <c r="L52" t="s">
        <v>165</v>
      </c>
      <c r="M52" t="s">
        <v>165</v>
      </c>
      <c r="N52" t="s">
        <v>165</v>
      </c>
      <c r="O52" t="s">
        <v>165</v>
      </c>
      <c r="P52" t="s">
        <v>165</v>
      </c>
      <c r="Q52" t="s">
        <v>165</v>
      </c>
    </row>
    <row r="53">
      <c r="A53" t="s">
        <v>165</v>
      </c>
      <c r="B53" t="s">
        <v>165</v>
      </c>
      <c r="C53" t="s">
        <v>165</v>
      </c>
      <c r="D53" t="s">
        <v>165</v>
      </c>
      <c r="E53" t="s">
        <v>165</v>
      </c>
      <c r="F53" t="s">
        <v>165</v>
      </c>
      <c r="G53" t="s">
        <v>165</v>
      </c>
      <c r="H53" t="s">
        <v>165</v>
      </c>
      <c r="J53" t="s">
        <v>165</v>
      </c>
      <c r="K53" t="s">
        <v>165</v>
      </c>
      <c r="L53" t="s">
        <v>165</v>
      </c>
      <c r="M53" t="s">
        <v>165</v>
      </c>
      <c r="N53" t="s">
        <v>165</v>
      </c>
      <c r="O53" t="s">
        <v>165</v>
      </c>
      <c r="P53" t="s">
        <v>165</v>
      </c>
      <c r="Q53" t="s">
        <v>165</v>
      </c>
    </row>
    <row r="54">
      <c r="A54" t="s">
        <v>165</v>
      </c>
      <c r="B54" t="s">
        <v>165</v>
      </c>
      <c r="C54" t="s">
        <v>165</v>
      </c>
      <c r="D54" t="s">
        <v>165</v>
      </c>
      <c r="E54" t="s">
        <v>165</v>
      </c>
      <c r="F54" t="s">
        <v>165</v>
      </c>
      <c r="G54" t="s">
        <v>165</v>
      </c>
      <c r="H54" t="s">
        <v>165</v>
      </c>
      <c r="J54" t="s">
        <v>165</v>
      </c>
      <c r="K54" t="s">
        <v>165</v>
      </c>
      <c r="L54" t="s">
        <v>165</v>
      </c>
      <c r="M54" t="s">
        <v>165</v>
      </c>
      <c r="N54" t="s">
        <v>165</v>
      </c>
      <c r="O54" t="s">
        <v>165</v>
      </c>
      <c r="P54" t="s">
        <v>165</v>
      </c>
      <c r="Q54" t="s">
        <v>165</v>
      </c>
    </row>
    <row r="55">
      <c r="A55" t="s">
        <v>165</v>
      </c>
      <c r="B55" t="s">
        <v>165</v>
      </c>
      <c r="C55" t="s">
        <v>165</v>
      </c>
      <c r="D55" t="s">
        <v>165</v>
      </c>
      <c r="E55" t="s">
        <v>165</v>
      </c>
      <c r="F55" t="s">
        <v>165</v>
      </c>
      <c r="G55" t="s">
        <v>165</v>
      </c>
      <c r="H55" t="s">
        <v>165</v>
      </c>
      <c r="J55" t="s">
        <v>165</v>
      </c>
      <c r="K55" t="s">
        <v>165</v>
      </c>
      <c r="L55" t="s">
        <v>165</v>
      </c>
      <c r="M55" t="s">
        <v>165</v>
      </c>
      <c r="N55" t="s">
        <v>165</v>
      </c>
      <c r="O55" t="s">
        <v>165</v>
      </c>
      <c r="P55" t="s">
        <v>165</v>
      </c>
      <c r="Q55" t="s">
        <v>165</v>
      </c>
    </row>
    <row r="56">
      <c r="A56" t="s">
        <v>165</v>
      </c>
      <c r="B56" t="s">
        <v>165</v>
      </c>
      <c r="C56" t="s">
        <v>165</v>
      </c>
      <c r="D56" t="s">
        <v>165</v>
      </c>
      <c r="E56" t="s">
        <v>165</v>
      </c>
      <c r="F56" t="s">
        <v>165</v>
      </c>
      <c r="G56" t="s">
        <v>165</v>
      </c>
      <c r="H56" t="s">
        <v>165</v>
      </c>
      <c r="J56" t="s">
        <v>165</v>
      </c>
      <c r="K56" t="s">
        <v>165</v>
      </c>
      <c r="L56" t="s">
        <v>165</v>
      </c>
      <c r="M56" t="s">
        <v>165</v>
      </c>
      <c r="N56" t="s">
        <v>165</v>
      </c>
      <c r="O56" t="s">
        <v>165</v>
      </c>
      <c r="P56" t="s">
        <v>165</v>
      </c>
      <c r="Q56" t="s">
        <v>165</v>
      </c>
    </row>
    <row r="57">
      <c r="A57" t="s">
        <v>165</v>
      </c>
      <c r="B57" t="s">
        <v>165</v>
      </c>
      <c r="C57" t="s">
        <v>165</v>
      </c>
      <c r="D57" t="s">
        <v>165</v>
      </c>
      <c r="E57" t="s">
        <v>165</v>
      </c>
      <c r="F57" t="s">
        <v>165</v>
      </c>
      <c r="G57" t="s">
        <v>165</v>
      </c>
      <c r="H57" t="s">
        <v>165</v>
      </c>
      <c r="J57" t="s">
        <v>165</v>
      </c>
      <c r="K57" t="s">
        <v>165</v>
      </c>
      <c r="L57" t="s">
        <v>165</v>
      </c>
      <c r="M57" t="s">
        <v>165</v>
      </c>
      <c r="N57" t="s">
        <v>165</v>
      </c>
      <c r="O57" t="s">
        <v>165</v>
      </c>
      <c r="P57" t="s">
        <v>165</v>
      </c>
      <c r="Q57" t="s">
        <v>165</v>
      </c>
    </row>
    <row r="58">
      <c r="A58" t="s">
        <v>165</v>
      </c>
      <c r="B58" t="s">
        <v>165</v>
      </c>
      <c r="C58" t="s">
        <v>165</v>
      </c>
      <c r="D58" t="s">
        <v>165</v>
      </c>
      <c r="E58" t="s">
        <v>165</v>
      </c>
      <c r="F58" t="s">
        <v>165</v>
      </c>
      <c r="G58" t="s">
        <v>165</v>
      </c>
      <c r="H58" t="s">
        <v>165</v>
      </c>
      <c r="J58" t="s">
        <v>165</v>
      </c>
      <c r="K58" t="s">
        <v>165</v>
      </c>
      <c r="L58" t="s">
        <v>165</v>
      </c>
      <c r="M58" t="s">
        <v>165</v>
      </c>
      <c r="N58" t="s">
        <v>165</v>
      </c>
      <c r="O58" t="s">
        <v>165</v>
      </c>
      <c r="P58" t="s">
        <v>165</v>
      </c>
      <c r="Q58" t="s">
        <v>165</v>
      </c>
    </row>
    <row r="59">
      <c r="A59" t="s">
        <v>165</v>
      </c>
      <c r="B59" t="s">
        <v>165</v>
      </c>
      <c r="C59" t="s">
        <v>165</v>
      </c>
      <c r="D59" t="s">
        <v>165</v>
      </c>
      <c r="E59" t="s">
        <v>165</v>
      </c>
      <c r="F59" t="s">
        <v>165</v>
      </c>
      <c r="G59" t="s">
        <v>165</v>
      </c>
      <c r="H59" t="s">
        <v>165</v>
      </c>
      <c r="J59" t="s">
        <v>165</v>
      </c>
      <c r="K59" t="s">
        <v>165</v>
      </c>
      <c r="L59" t="s">
        <v>165</v>
      </c>
      <c r="M59" t="s">
        <v>165</v>
      </c>
      <c r="N59" t="s">
        <v>165</v>
      </c>
      <c r="O59" t="s">
        <v>165</v>
      </c>
      <c r="P59" t="s">
        <v>165</v>
      </c>
      <c r="Q59" t="s">
        <v>165</v>
      </c>
    </row>
    <row r="60">
      <c r="A60" t="s">
        <v>165</v>
      </c>
      <c r="B60" t="s">
        <v>165</v>
      </c>
      <c r="C60" t="s">
        <v>165</v>
      </c>
      <c r="D60" t="s">
        <v>165</v>
      </c>
      <c r="E60" t="s">
        <v>165</v>
      </c>
      <c r="F60" t="s">
        <v>165</v>
      </c>
      <c r="G60" t="s">
        <v>165</v>
      </c>
      <c r="H60" t="s">
        <v>165</v>
      </c>
      <c r="J60" t="s">
        <v>165</v>
      </c>
      <c r="K60" t="s">
        <v>165</v>
      </c>
      <c r="L60" t="s">
        <v>165</v>
      </c>
      <c r="M60" t="s">
        <v>165</v>
      </c>
      <c r="N60" t="s">
        <v>165</v>
      </c>
      <c r="O60" t="s">
        <v>165</v>
      </c>
      <c r="P60" t="s">
        <v>165</v>
      </c>
      <c r="Q60" t="s">
        <v>165</v>
      </c>
    </row>
    <row r="61">
      <c r="A61" t="s">
        <v>165</v>
      </c>
      <c r="B61" t="s">
        <v>165</v>
      </c>
      <c r="C61" t="s">
        <v>165</v>
      </c>
      <c r="D61" t="s">
        <v>165</v>
      </c>
      <c r="E61" t="s">
        <v>165</v>
      </c>
      <c r="F61" t="s">
        <v>165</v>
      </c>
      <c r="G61" t="s">
        <v>165</v>
      </c>
      <c r="H61" t="s">
        <v>165</v>
      </c>
      <c r="J61" t="s">
        <v>165</v>
      </c>
      <c r="K61" t="s">
        <v>165</v>
      </c>
      <c r="L61" t="s">
        <v>165</v>
      </c>
      <c r="M61" t="s">
        <v>165</v>
      </c>
      <c r="N61" t="s">
        <v>165</v>
      </c>
      <c r="O61" t="s">
        <v>165</v>
      </c>
      <c r="P61" t="s">
        <v>165</v>
      </c>
      <c r="Q61" t="s">
        <v>165</v>
      </c>
    </row>
    <row r="62">
      <c r="A62" t="s">
        <v>165</v>
      </c>
      <c r="B62" t="s">
        <v>165</v>
      </c>
      <c r="C62" t="s">
        <v>165</v>
      </c>
      <c r="D62" t="s">
        <v>165</v>
      </c>
      <c r="E62" t="s">
        <v>165</v>
      </c>
      <c r="F62" t="s">
        <v>165</v>
      </c>
      <c r="G62" t="s">
        <v>165</v>
      </c>
      <c r="H62" t="s">
        <v>165</v>
      </c>
      <c r="J62" t="s">
        <v>165</v>
      </c>
      <c r="K62" t="s">
        <v>165</v>
      </c>
      <c r="L62" t="s">
        <v>165</v>
      </c>
      <c r="M62" t="s">
        <v>165</v>
      </c>
      <c r="N62" t="s">
        <v>165</v>
      </c>
      <c r="O62" t="s">
        <v>165</v>
      </c>
      <c r="P62" t="s">
        <v>165</v>
      </c>
      <c r="Q62" t="s">
        <v>165</v>
      </c>
    </row>
    <row r="63">
      <c r="A63" t="s">
        <v>165</v>
      </c>
      <c r="B63" t="s">
        <v>165</v>
      </c>
      <c r="C63" t="s">
        <v>165</v>
      </c>
      <c r="D63" t="s">
        <v>165</v>
      </c>
      <c r="E63" t="s">
        <v>165</v>
      </c>
      <c r="F63" t="s">
        <v>165</v>
      </c>
      <c r="G63" t="s">
        <v>165</v>
      </c>
      <c r="H63" t="s">
        <v>165</v>
      </c>
      <c r="J63" t="s">
        <v>165</v>
      </c>
      <c r="K63" t="s">
        <v>165</v>
      </c>
      <c r="L63" t="s">
        <v>165</v>
      </c>
      <c r="M63" t="s">
        <v>165</v>
      </c>
      <c r="N63" t="s">
        <v>165</v>
      </c>
      <c r="O63" t="s">
        <v>165</v>
      </c>
      <c r="P63" t="s">
        <v>165</v>
      </c>
      <c r="Q63" t="s">
        <v>165</v>
      </c>
    </row>
    <row r="64">
      <c r="A64" t="s">
        <v>165</v>
      </c>
      <c r="B64" t="s">
        <v>165</v>
      </c>
      <c r="C64" t="s">
        <v>165</v>
      </c>
      <c r="D64" t="s">
        <v>165</v>
      </c>
      <c r="E64" t="s">
        <v>165</v>
      </c>
      <c r="F64" t="s">
        <v>165</v>
      </c>
      <c r="G64" t="s">
        <v>165</v>
      </c>
      <c r="H64" t="s">
        <v>165</v>
      </c>
      <c r="J64" t="s">
        <v>165</v>
      </c>
      <c r="K64" t="s">
        <v>165</v>
      </c>
      <c r="L64" t="s">
        <v>165</v>
      </c>
      <c r="M64" t="s">
        <v>165</v>
      </c>
      <c r="N64" t="s">
        <v>165</v>
      </c>
      <c r="O64" t="s">
        <v>165</v>
      </c>
      <c r="P64" t="s">
        <v>165</v>
      </c>
      <c r="Q64" t="s">
        <v>165</v>
      </c>
    </row>
    <row r="65">
      <c r="A65" t="s">
        <v>165</v>
      </c>
      <c r="B65" t="s">
        <v>165</v>
      </c>
      <c r="C65" t="s">
        <v>165</v>
      </c>
      <c r="D65" t="s">
        <v>165</v>
      </c>
      <c r="E65" t="s">
        <v>165</v>
      </c>
      <c r="F65" t="s">
        <v>165</v>
      </c>
      <c r="G65" t="s">
        <v>165</v>
      </c>
      <c r="H65" t="s">
        <v>165</v>
      </c>
      <c r="J65" t="s">
        <v>165</v>
      </c>
      <c r="K65" t="s">
        <v>165</v>
      </c>
      <c r="L65" t="s">
        <v>165</v>
      </c>
      <c r="M65" t="s">
        <v>165</v>
      </c>
      <c r="N65" t="s">
        <v>165</v>
      </c>
      <c r="O65" t="s">
        <v>165</v>
      </c>
      <c r="P65" t="s">
        <v>165</v>
      </c>
      <c r="Q65" t="s">
        <v>165</v>
      </c>
    </row>
    <row r="66">
      <c r="A66" t="s">
        <v>165</v>
      </c>
      <c r="B66" t="s">
        <v>165</v>
      </c>
      <c r="C66" t="s">
        <v>165</v>
      </c>
      <c r="D66" t="s">
        <v>165</v>
      </c>
      <c r="E66" t="s">
        <v>165</v>
      </c>
      <c r="F66" t="s">
        <v>165</v>
      </c>
      <c r="G66" t="s">
        <v>165</v>
      </c>
      <c r="H66" t="s">
        <v>165</v>
      </c>
      <c r="J66" t="s">
        <v>165</v>
      </c>
      <c r="K66" t="s">
        <v>165</v>
      </c>
      <c r="L66" t="s">
        <v>165</v>
      </c>
      <c r="M66" t="s">
        <v>165</v>
      </c>
      <c r="N66" t="s">
        <v>165</v>
      </c>
      <c r="O66" t="s">
        <v>165</v>
      </c>
      <c r="P66" t="s">
        <v>165</v>
      </c>
      <c r="Q66" t="s">
        <v>165</v>
      </c>
    </row>
    <row r="67">
      <c r="A67" t="s">
        <v>165</v>
      </c>
      <c r="B67" t="s">
        <v>165</v>
      </c>
      <c r="C67" t="s">
        <v>165</v>
      </c>
      <c r="D67" t="s">
        <v>165</v>
      </c>
      <c r="E67" t="s">
        <v>165</v>
      </c>
      <c r="F67" t="s">
        <v>165</v>
      </c>
      <c r="G67" t="s">
        <v>165</v>
      </c>
      <c r="H67" t="s">
        <v>165</v>
      </c>
      <c r="J67" t="s">
        <v>165</v>
      </c>
      <c r="K67" t="s">
        <v>165</v>
      </c>
      <c r="L67" t="s">
        <v>165</v>
      </c>
      <c r="M67" t="s">
        <v>165</v>
      </c>
      <c r="N67" t="s">
        <v>165</v>
      </c>
      <c r="O67" t="s">
        <v>165</v>
      </c>
      <c r="P67" t="s">
        <v>165</v>
      </c>
      <c r="Q67" t="s">
        <v>165</v>
      </c>
    </row>
    <row r="68">
      <c r="A68" t="s">
        <v>165</v>
      </c>
      <c r="B68" t="s">
        <v>165</v>
      </c>
      <c r="C68" t="s">
        <v>165</v>
      </c>
      <c r="D68" t="s">
        <v>165</v>
      </c>
      <c r="E68" t="s">
        <v>165</v>
      </c>
      <c r="F68" t="s">
        <v>165</v>
      </c>
      <c r="G68" t="s">
        <v>165</v>
      </c>
      <c r="H68" t="s">
        <v>165</v>
      </c>
      <c r="J68" t="s">
        <v>165</v>
      </c>
      <c r="K68" t="s">
        <v>165</v>
      </c>
      <c r="L68" t="s">
        <v>165</v>
      </c>
      <c r="M68" t="s">
        <v>165</v>
      </c>
      <c r="N68" t="s">
        <v>165</v>
      </c>
      <c r="O68" t="s">
        <v>165</v>
      </c>
      <c r="P68" t="s">
        <v>165</v>
      </c>
      <c r="Q68" t="s">
        <v>165</v>
      </c>
    </row>
    <row r="69">
      <c r="A69" t="s">
        <v>165</v>
      </c>
      <c r="B69" t="s">
        <v>165</v>
      </c>
      <c r="C69" t="s">
        <v>165</v>
      </c>
      <c r="D69" t="s">
        <v>165</v>
      </c>
      <c r="E69" t="s">
        <v>165</v>
      </c>
      <c r="F69" t="s">
        <v>165</v>
      </c>
      <c r="G69" t="s">
        <v>165</v>
      </c>
      <c r="H69" t="s">
        <v>165</v>
      </c>
      <c r="J69" t="s">
        <v>165</v>
      </c>
      <c r="K69" t="s">
        <v>165</v>
      </c>
      <c r="L69" t="s">
        <v>165</v>
      </c>
      <c r="M69" t="s">
        <v>165</v>
      </c>
      <c r="N69" t="s">
        <v>165</v>
      </c>
      <c r="O69" t="s">
        <v>165</v>
      </c>
      <c r="P69" t="s">
        <v>165</v>
      </c>
      <c r="Q69" t="s">
        <v>165</v>
      </c>
    </row>
    <row r="70">
      <c r="A70" t="s">
        <v>165</v>
      </c>
      <c r="B70" t="s">
        <v>165</v>
      </c>
      <c r="C70" t="s">
        <v>165</v>
      </c>
      <c r="D70" t="s">
        <v>165</v>
      </c>
      <c r="E70" t="s">
        <v>165</v>
      </c>
      <c r="F70" t="s">
        <v>165</v>
      </c>
      <c r="G70" t="s">
        <v>165</v>
      </c>
      <c r="H70" t="s">
        <v>165</v>
      </c>
      <c r="J70" t="s">
        <v>165</v>
      </c>
      <c r="K70" t="s">
        <v>165</v>
      </c>
      <c r="L70" t="s">
        <v>165</v>
      </c>
      <c r="M70" t="s">
        <v>165</v>
      </c>
      <c r="N70" t="s">
        <v>165</v>
      </c>
      <c r="O70" t="s">
        <v>165</v>
      </c>
      <c r="P70" t="s">
        <v>165</v>
      </c>
      <c r="Q70" t="s">
        <v>165</v>
      </c>
    </row>
    <row r="71">
      <c r="A71" t="s">
        <v>165</v>
      </c>
      <c r="B71" t="s">
        <v>165</v>
      </c>
      <c r="C71" t="s">
        <v>165</v>
      </c>
      <c r="D71" t="s">
        <v>165</v>
      </c>
      <c r="E71" t="s">
        <v>165</v>
      </c>
      <c r="F71" t="s">
        <v>165</v>
      </c>
      <c r="G71" t="s">
        <v>165</v>
      </c>
      <c r="H71" t="s">
        <v>165</v>
      </c>
      <c r="J71" t="s">
        <v>165</v>
      </c>
      <c r="K71" t="s">
        <v>165</v>
      </c>
      <c r="L71" t="s">
        <v>165</v>
      </c>
      <c r="M71" t="s">
        <v>165</v>
      </c>
      <c r="N71" t="s">
        <v>165</v>
      </c>
      <c r="O71" t="s">
        <v>165</v>
      </c>
      <c r="P71" t="s">
        <v>165</v>
      </c>
      <c r="Q71" t="s">
        <v>165</v>
      </c>
    </row>
    <row r="72">
      <c r="A72" t="s">
        <v>165</v>
      </c>
      <c r="B72" t="s">
        <v>165</v>
      </c>
      <c r="C72" t="s">
        <v>165</v>
      </c>
      <c r="D72" t="s">
        <v>165</v>
      </c>
      <c r="E72" t="s">
        <v>165</v>
      </c>
      <c r="F72" t="s">
        <v>165</v>
      </c>
      <c r="G72" t="s">
        <v>165</v>
      </c>
      <c r="H72" t="s">
        <v>165</v>
      </c>
      <c r="J72" t="s">
        <v>165</v>
      </c>
      <c r="K72" t="s">
        <v>165</v>
      </c>
      <c r="L72" t="s">
        <v>165</v>
      </c>
      <c r="M72" t="s">
        <v>165</v>
      </c>
      <c r="N72" t="s">
        <v>165</v>
      </c>
      <c r="O72" t="s">
        <v>165</v>
      </c>
      <c r="P72" t="s">
        <v>165</v>
      </c>
      <c r="Q72" t="s">
        <v>165</v>
      </c>
    </row>
    <row r="73">
      <c r="A73" t="s">
        <v>165</v>
      </c>
      <c r="B73" t="s">
        <v>165</v>
      </c>
      <c r="C73" t="s">
        <v>165</v>
      </c>
      <c r="D73" t="s">
        <v>165</v>
      </c>
      <c r="E73" t="s">
        <v>165</v>
      </c>
      <c r="F73" t="s">
        <v>165</v>
      </c>
      <c r="G73" t="s">
        <v>165</v>
      </c>
      <c r="H73" t="s">
        <v>165</v>
      </c>
      <c r="J73" t="s">
        <v>165</v>
      </c>
      <c r="K73" t="s">
        <v>165</v>
      </c>
      <c r="L73" t="s">
        <v>165</v>
      </c>
      <c r="M73" t="s">
        <v>165</v>
      </c>
      <c r="N73" t="s">
        <v>165</v>
      </c>
      <c r="O73" t="s">
        <v>165</v>
      </c>
      <c r="P73" t="s">
        <v>165</v>
      </c>
      <c r="Q73" t="s">
        <v>165</v>
      </c>
    </row>
    <row r="74">
      <c r="A74" t="s">
        <v>165</v>
      </c>
      <c r="B74" t="s">
        <v>165</v>
      </c>
      <c r="C74" t="s">
        <v>165</v>
      </c>
      <c r="D74" t="s">
        <v>165</v>
      </c>
      <c r="E74" t="s">
        <v>165</v>
      </c>
      <c r="F74" t="s">
        <v>165</v>
      </c>
      <c r="G74" t="s">
        <v>165</v>
      </c>
      <c r="H74" t="s">
        <v>165</v>
      </c>
      <c r="J74" t="s">
        <v>165</v>
      </c>
      <c r="K74" t="s">
        <v>165</v>
      </c>
      <c r="L74" t="s">
        <v>165</v>
      </c>
      <c r="M74" t="s">
        <v>165</v>
      </c>
      <c r="N74" t="s">
        <v>165</v>
      </c>
      <c r="O74" t="s">
        <v>165</v>
      </c>
      <c r="P74" t="s">
        <v>165</v>
      </c>
      <c r="Q74" t="s">
        <v>165</v>
      </c>
    </row>
    <row r="75">
      <c r="A75" t="s">
        <v>165</v>
      </c>
      <c r="B75" t="s">
        <v>165</v>
      </c>
      <c r="C75" t="s">
        <v>165</v>
      </c>
      <c r="D75" t="s">
        <v>165</v>
      </c>
      <c r="E75" t="s">
        <v>165</v>
      </c>
      <c r="F75" t="s">
        <v>165</v>
      </c>
      <c r="G75" t="s">
        <v>165</v>
      </c>
      <c r="H75" t="s">
        <v>165</v>
      </c>
      <c r="J75" t="s">
        <v>165</v>
      </c>
      <c r="K75" t="s">
        <v>165</v>
      </c>
      <c r="L75" t="s">
        <v>165</v>
      </c>
      <c r="M75" t="s">
        <v>165</v>
      </c>
      <c r="N75" t="s">
        <v>165</v>
      </c>
      <c r="O75" t="s">
        <v>165</v>
      </c>
      <c r="P75" t="s">
        <v>165</v>
      </c>
      <c r="Q75" t="s">
        <v>165</v>
      </c>
    </row>
    <row r="76">
      <c r="A76" t="s">
        <v>165</v>
      </c>
      <c r="B76" t="s">
        <v>165</v>
      </c>
      <c r="C76" t="s">
        <v>165</v>
      </c>
      <c r="D76" t="s">
        <v>165</v>
      </c>
      <c r="E76" t="s">
        <v>165</v>
      </c>
      <c r="F76" t="s">
        <v>165</v>
      </c>
      <c r="G76" t="s">
        <v>165</v>
      </c>
      <c r="H76" t="s">
        <v>165</v>
      </c>
      <c r="J76" t="s">
        <v>165</v>
      </c>
      <c r="K76" t="s">
        <v>165</v>
      </c>
      <c r="L76" t="s">
        <v>165</v>
      </c>
      <c r="M76" t="s">
        <v>165</v>
      </c>
      <c r="N76" t="s">
        <v>165</v>
      </c>
      <c r="O76" t="s">
        <v>165</v>
      </c>
      <c r="P76" t="s">
        <v>165</v>
      </c>
      <c r="Q76" t="s">
        <v>165</v>
      </c>
    </row>
    <row r="77">
      <c r="A77" t="s">
        <v>165</v>
      </c>
      <c r="B77" t="s">
        <v>165</v>
      </c>
      <c r="C77" t="s">
        <v>165</v>
      </c>
      <c r="D77" t="s">
        <v>165</v>
      </c>
      <c r="E77" t="s">
        <v>165</v>
      </c>
      <c r="F77" t="s">
        <v>165</v>
      </c>
      <c r="G77" t="s">
        <v>165</v>
      </c>
      <c r="H77" t="s">
        <v>165</v>
      </c>
      <c r="J77" t="s">
        <v>165</v>
      </c>
      <c r="K77" t="s">
        <v>165</v>
      </c>
      <c r="L77" t="s">
        <v>165</v>
      </c>
      <c r="M77" t="s">
        <v>165</v>
      </c>
      <c r="N77" t="s">
        <v>165</v>
      </c>
      <c r="O77" t="s">
        <v>165</v>
      </c>
      <c r="P77" t="s">
        <v>165</v>
      </c>
      <c r="Q77" t="s">
        <v>165</v>
      </c>
    </row>
    <row r="78">
      <c r="A78" t="s">
        <v>165</v>
      </c>
      <c r="B78" t="s">
        <v>165</v>
      </c>
      <c r="C78" t="s">
        <v>165</v>
      </c>
      <c r="D78" t="s">
        <v>165</v>
      </c>
      <c r="E78" t="s">
        <v>165</v>
      </c>
      <c r="F78" t="s">
        <v>165</v>
      </c>
      <c r="G78" t="s">
        <v>165</v>
      </c>
      <c r="H78" t="s">
        <v>165</v>
      </c>
      <c r="J78" t="s">
        <v>165</v>
      </c>
      <c r="K78" t="s">
        <v>165</v>
      </c>
      <c r="L78" t="s">
        <v>165</v>
      </c>
      <c r="M78" t="s">
        <v>165</v>
      </c>
      <c r="N78" t="s">
        <v>165</v>
      </c>
      <c r="O78" t="s">
        <v>165</v>
      </c>
      <c r="P78" t="s">
        <v>165</v>
      </c>
      <c r="Q78" t="s">
        <v>165</v>
      </c>
    </row>
    <row r="79">
      <c r="A79" t="s">
        <v>165</v>
      </c>
      <c r="B79" t="s">
        <v>165</v>
      </c>
      <c r="C79" t="s">
        <v>165</v>
      </c>
      <c r="D79" t="s">
        <v>165</v>
      </c>
      <c r="E79" t="s">
        <v>165</v>
      </c>
      <c r="F79" t="s">
        <v>165</v>
      </c>
      <c r="G79" t="s">
        <v>165</v>
      </c>
      <c r="H79" t="s">
        <v>165</v>
      </c>
      <c r="J79" t="s">
        <v>165</v>
      </c>
      <c r="K79" t="s">
        <v>165</v>
      </c>
      <c r="L79" t="s">
        <v>165</v>
      </c>
      <c r="M79" t="s">
        <v>165</v>
      </c>
      <c r="N79" t="s">
        <v>165</v>
      </c>
      <c r="O79" t="s">
        <v>165</v>
      </c>
      <c r="P79" t="s">
        <v>165</v>
      </c>
      <c r="Q79" t="s">
        <v>165</v>
      </c>
    </row>
    <row r="80">
      <c r="A80" t="s">
        <v>165</v>
      </c>
      <c r="B80" t="s">
        <v>165</v>
      </c>
      <c r="C80" t="s">
        <v>165</v>
      </c>
      <c r="D80" t="s">
        <v>165</v>
      </c>
      <c r="E80" t="s">
        <v>165</v>
      </c>
      <c r="F80" t="s">
        <v>165</v>
      </c>
      <c r="G80" t="s">
        <v>165</v>
      </c>
      <c r="H80" t="s">
        <v>165</v>
      </c>
      <c r="J80" t="s">
        <v>165</v>
      </c>
      <c r="K80" t="s">
        <v>165</v>
      </c>
      <c r="L80" t="s">
        <v>165</v>
      </c>
      <c r="M80" t="s">
        <v>165</v>
      </c>
      <c r="N80" t="s">
        <v>165</v>
      </c>
      <c r="O80" t="s">
        <v>165</v>
      </c>
      <c r="P80" t="s">
        <v>165</v>
      </c>
      <c r="Q80" t="s">
        <v>165</v>
      </c>
    </row>
    <row r="81">
      <c r="A81" t="s">
        <v>165</v>
      </c>
      <c r="B81" t="s">
        <v>165</v>
      </c>
      <c r="C81" t="s">
        <v>165</v>
      </c>
      <c r="D81" t="s">
        <v>165</v>
      </c>
      <c r="E81" t="s">
        <v>165</v>
      </c>
      <c r="F81" t="s">
        <v>165</v>
      </c>
      <c r="G81" t="s">
        <v>165</v>
      </c>
      <c r="H81" t="s">
        <v>165</v>
      </c>
      <c r="J81" t="s">
        <v>165</v>
      </c>
      <c r="K81" t="s">
        <v>165</v>
      </c>
      <c r="L81" t="s">
        <v>165</v>
      </c>
      <c r="M81" t="s">
        <v>165</v>
      </c>
      <c r="N81" t="s">
        <v>165</v>
      </c>
      <c r="O81" t="s">
        <v>165</v>
      </c>
      <c r="P81" t="s">
        <v>165</v>
      </c>
      <c r="Q81" t="s">
        <v>165</v>
      </c>
    </row>
    <row r="82">
      <c r="A82" t="s">
        <v>165</v>
      </c>
      <c r="B82" t="s">
        <v>165</v>
      </c>
      <c r="C82" t="s">
        <v>165</v>
      </c>
      <c r="D82" t="s">
        <v>165</v>
      </c>
      <c r="E82" t="s">
        <v>165</v>
      </c>
      <c r="F82" t="s">
        <v>165</v>
      </c>
      <c r="G82" t="s">
        <v>165</v>
      </c>
      <c r="H82" t="s">
        <v>165</v>
      </c>
      <c r="J82" t="s">
        <v>165</v>
      </c>
      <c r="K82" t="s">
        <v>165</v>
      </c>
      <c r="L82" t="s">
        <v>165</v>
      </c>
      <c r="M82" t="s">
        <v>165</v>
      </c>
      <c r="N82" t="s">
        <v>165</v>
      </c>
      <c r="O82" t="s">
        <v>165</v>
      </c>
      <c r="P82" t="s">
        <v>165</v>
      </c>
      <c r="Q82" t="s">
        <v>165</v>
      </c>
    </row>
    <row r="83">
      <c r="A83" t="s">
        <v>165</v>
      </c>
      <c r="B83" t="s">
        <v>165</v>
      </c>
      <c r="C83" t="s">
        <v>165</v>
      </c>
      <c r="D83" t="s">
        <v>165</v>
      </c>
      <c r="E83" t="s">
        <v>165</v>
      </c>
      <c r="F83" t="s">
        <v>165</v>
      </c>
      <c r="G83" t="s">
        <v>165</v>
      </c>
      <c r="H83" t="s">
        <v>165</v>
      </c>
      <c r="J83" t="s">
        <v>165</v>
      </c>
      <c r="K83" t="s">
        <v>165</v>
      </c>
      <c r="L83" t="s">
        <v>165</v>
      </c>
      <c r="M83" t="s">
        <v>165</v>
      </c>
      <c r="N83" t="s">
        <v>165</v>
      </c>
      <c r="O83" t="s">
        <v>165</v>
      </c>
      <c r="P83" t="s">
        <v>165</v>
      </c>
      <c r="Q83" t="s">
        <v>165</v>
      </c>
    </row>
    <row r="84">
      <c r="A84" t="s">
        <v>165</v>
      </c>
      <c r="B84" t="s">
        <v>165</v>
      </c>
      <c r="C84" t="s">
        <v>165</v>
      </c>
      <c r="D84" t="s">
        <v>165</v>
      </c>
      <c r="E84" t="s">
        <v>165</v>
      </c>
      <c r="F84" t="s">
        <v>165</v>
      </c>
      <c r="G84" t="s">
        <v>165</v>
      </c>
      <c r="H84" t="s">
        <v>165</v>
      </c>
      <c r="J84" t="s">
        <v>165</v>
      </c>
      <c r="K84" t="s">
        <v>165</v>
      </c>
      <c r="L84" t="s">
        <v>165</v>
      </c>
      <c r="M84" t="s">
        <v>165</v>
      </c>
      <c r="N84" t="s">
        <v>165</v>
      </c>
      <c r="O84" t="s">
        <v>165</v>
      </c>
      <c r="P84" t="s">
        <v>165</v>
      </c>
      <c r="Q84" t="s">
        <v>165</v>
      </c>
    </row>
    <row r="85">
      <c r="A85" t="s">
        <v>165</v>
      </c>
      <c r="B85" t="s">
        <v>165</v>
      </c>
      <c r="C85" t="s">
        <v>165</v>
      </c>
      <c r="D85" t="s">
        <v>165</v>
      </c>
      <c r="E85" t="s">
        <v>165</v>
      </c>
      <c r="F85" t="s">
        <v>165</v>
      </c>
      <c r="G85" t="s">
        <v>165</v>
      </c>
      <c r="H85" t="s">
        <v>165</v>
      </c>
      <c r="J85" t="s">
        <v>165</v>
      </c>
      <c r="K85" t="s">
        <v>165</v>
      </c>
      <c r="L85" t="s">
        <v>165</v>
      </c>
      <c r="M85" t="s">
        <v>165</v>
      </c>
      <c r="N85" t="s">
        <v>165</v>
      </c>
      <c r="O85" t="s">
        <v>165</v>
      </c>
      <c r="P85" t="s">
        <v>165</v>
      </c>
      <c r="Q85" t="s">
        <v>165</v>
      </c>
    </row>
    <row r="86">
      <c r="A86" t="s">
        <v>165</v>
      </c>
      <c r="B86" t="s">
        <v>165</v>
      </c>
      <c r="C86" t="s">
        <v>165</v>
      </c>
      <c r="D86" t="s">
        <v>165</v>
      </c>
      <c r="E86" t="s">
        <v>165</v>
      </c>
      <c r="F86" t="s">
        <v>165</v>
      </c>
      <c r="G86" t="s">
        <v>165</v>
      </c>
      <c r="H86" t="s">
        <v>165</v>
      </c>
      <c r="J86" t="s">
        <v>165</v>
      </c>
      <c r="K86" t="s">
        <v>165</v>
      </c>
      <c r="L86" t="s">
        <v>165</v>
      </c>
      <c r="M86" t="s">
        <v>165</v>
      </c>
      <c r="N86" t="s">
        <v>165</v>
      </c>
      <c r="O86" t="s">
        <v>165</v>
      </c>
      <c r="P86" t="s">
        <v>165</v>
      </c>
      <c r="Q86" t="s">
        <v>165</v>
      </c>
    </row>
    <row r="87">
      <c r="A87" t="s">
        <v>165</v>
      </c>
      <c r="B87" t="s">
        <v>165</v>
      </c>
      <c r="C87" t="s">
        <v>165</v>
      </c>
      <c r="D87" t="s">
        <v>165</v>
      </c>
      <c r="E87" t="s">
        <v>165</v>
      </c>
      <c r="F87" t="s">
        <v>165</v>
      </c>
      <c r="G87" t="s">
        <v>165</v>
      </c>
      <c r="H87" t="s">
        <v>165</v>
      </c>
      <c r="J87" t="s">
        <v>165</v>
      </c>
      <c r="K87" t="s">
        <v>165</v>
      </c>
      <c r="L87" t="s">
        <v>165</v>
      </c>
      <c r="M87" t="s">
        <v>165</v>
      </c>
      <c r="N87" t="s">
        <v>165</v>
      </c>
      <c r="O87" t="s">
        <v>165</v>
      </c>
      <c r="P87" t="s">
        <v>165</v>
      </c>
      <c r="Q87" t="s">
        <v>165</v>
      </c>
    </row>
    <row r="88">
      <c r="A88" t="s">
        <v>165</v>
      </c>
      <c r="B88" t="s">
        <v>165</v>
      </c>
      <c r="C88" t="s">
        <v>165</v>
      </c>
      <c r="D88" t="s">
        <v>165</v>
      </c>
      <c r="E88" t="s">
        <v>165</v>
      </c>
      <c r="F88" t="s">
        <v>165</v>
      </c>
      <c r="G88" t="s">
        <v>165</v>
      </c>
      <c r="H88" t="s">
        <v>165</v>
      </c>
      <c r="J88" t="s">
        <v>165</v>
      </c>
      <c r="K88" t="s">
        <v>165</v>
      </c>
      <c r="L88" t="s">
        <v>165</v>
      </c>
      <c r="M88" t="s">
        <v>165</v>
      </c>
      <c r="N88" t="s">
        <v>165</v>
      </c>
      <c r="O88" t="s">
        <v>165</v>
      </c>
      <c r="P88" t="s">
        <v>165</v>
      </c>
      <c r="Q88" t="s">
        <v>165</v>
      </c>
    </row>
    <row r="89">
      <c r="A89" t="s">
        <v>165</v>
      </c>
      <c r="B89" t="s">
        <v>165</v>
      </c>
      <c r="C89" t="s">
        <v>165</v>
      </c>
      <c r="D89" t="s">
        <v>165</v>
      </c>
      <c r="E89" t="s">
        <v>165</v>
      </c>
      <c r="F89" t="s">
        <v>165</v>
      </c>
      <c r="G89" t="s">
        <v>165</v>
      </c>
      <c r="H89" t="s">
        <v>165</v>
      </c>
      <c r="J89" t="s">
        <v>165</v>
      </c>
      <c r="K89" t="s">
        <v>165</v>
      </c>
      <c r="L89" t="s">
        <v>165</v>
      </c>
      <c r="M89" t="s">
        <v>165</v>
      </c>
      <c r="N89" t="s">
        <v>165</v>
      </c>
      <c r="O89" t="s">
        <v>165</v>
      </c>
      <c r="P89" t="s">
        <v>165</v>
      </c>
      <c r="Q89" t="s">
        <v>165</v>
      </c>
    </row>
    <row r="90">
      <c r="A90" t="s">
        <v>165</v>
      </c>
      <c r="B90" t="s">
        <v>165</v>
      </c>
      <c r="C90" t="s">
        <v>165</v>
      </c>
      <c r="D90" t="s">
        <v>165</v>
      </c>
      <c r="E90" t="s">
        <v>165</v>
      </c>
      <c r="F90" t="s">
        <v>165</v>
      </c>
      <c r="G90" t="s">
        <v>165</v>
      </c>
      <c r="H90" t="s">
        <v>165</v>
      </c>
      <c r="J90" t="s">
        <v>165</v>
      </c>
      <c r="K90" t="s">
        <v>165</v>
      </c>
      <c r="L90" t="s">
        <v>165</v>
      </c>
      <c r="M90" t="s">
        <v>165</v>
      </c>
      <c r="N90" t="s">
        <v>165</v>
      </c>
      <c r="O90" t="s">
        <v>165</v>
      </c>
      <c r="P90" t="s">
        <v>165</v>
      </c>
      <c r="Q90" t="s">
        <v>165</v>
      </c>
    </row>
    <row r="91">
      <c r="A91" t="s">
        <v>165</v>
      </c>
      <c r="B91" t="s">
        <v>165</v>
      </c>
      <c r="C91" t="s">
        <v>165</v>
      </c>
      <c r="D91" t="s">
        <v>165</v>
      </c>
      <c r="E91" t="s">
        <v>165</v>
      </c>
      <c r="F91" t="s">
        <v>165</v>
      </c>
      <c r="G91" t="s">
        <v>165</v>
      </c>
      <c r="H91" t="s">
        <v>165</v>
      </c>
      <c r="J91" t="s">
        <v>165</v>
      </c>
      <c r="K91" t="s">
        <v>165</v>
      </c>
      <c r="L91" t="s">
        <v>165</v>
      </c>
      <c r="M91" t="s">
        <v>165</v>
      </c>
      <c r="N91" t="s">
        <v>165</v>
      </c>
      <c r="O91" t="s">
        <v>165</v>
      </c>
      <c r="P91" t="s">
        <v>165</v>
      </c>
      <c r="Q91" t="s">
        <v>165</v>
      </c>
    </row>
    <row r="92">
      <c r="A92" t="s">
        <v>165</v>
      </c>
      <c r="B92" t="s">
        <v>165</v>
      </c>
      <c r="C92" t="s">
        <v>165</v>
      </c>
      <c r="D92" t="s">
        <v>165</v>
      </c>
      <c r="E92" t="s">
        <v>165</v>
      </c>
      <c r="F92" t="s">
        <v>165</v>
      </c>
      <c r="G92" t="s">
        <v>165</v>
      </c>
      <c r="H92" t="s">
        <v>165</v>
      </c>
      <c r="J92" t="s">
        <v>165</v>
      </c>
      <c r="K92" t="s">
        <v>165</v>
      </c>
      <c r="L92" t="s">
        <v>165</v>
      </c>
      <c r="M92" t="s">
        <v>165</v>
      </c>
      <c r="N92" t="s">
        <v>165</v>
      </c>
      <c r="O92" t="s">
        <v>165</v>
      </c>
      <c r="P92" t="s">
        <v>165</v>
      </c>
      <c r="Q92" t="s">
        <v>165</v>
      </c>
    </row>
    <row r="93">
      <c r="A93" t="s">
        <v>165</v>
      </c>
      <c r="B93" t="s">
        <v>165</v>
      </c>
      <c r="C93" t="s">
        <v>165</v>
      </c>
      <c r="D93" t="s">
        <v>165</v>
      </c>
      <c r="E93" t="s">
        <v>165</v>
      </c>
      <c r="F93" t="s">
        <v>165</v>
      </c>
      <c r="G93" t="s">
        <v>165</v>
      </c>
      <c r="H93" t="s">
        <v>165</v>
      </c>
      <c r="J93" t="s">
        <v>165</v>
      </c>
      <c r="K93" t="s">
        <v>165</v>
      </c>
      <c r="L93" t="s">
        <v>165</v>
      </c>
      <c r="M93" t="s">
        <v>165</v>
      </c>
      <c r="N93" t="s">
        <v>165</v>
      </c>
      <c r="O93" t="s">
        <v>165</v>
      </c>
      <c r="P93" t="s">
        <v>165</v>
      </c>
      <c r="Q93" t="s">
        <v>165</v>
      </c>
    </row>
    <row r="94">
      <c r="A94" t="s">
        <v>165</v>
      </c>
      <c r="B94" t="s">
        <v>165</v>
      </c>
      <c r="C94" t="s">
        <v>165</v>
      </c>
      <c r="D94" t="s">
        <v>165</v>
      </c>
      <c r="E94" t="s">
        <v>165</v>
      </c>
      <c r="F94" t="s">
        <v>165</v>
      </c>
      <c r="G94" t="s">
        <v>165</v>
      </c>
      <c r="H94" t="s">
        <v>165</v>
      </c>
      <c r="J94" t="s">
        <v>165</v>
      </c>
      <c r="K94" t="s">
        <v>165</v>
      </c>
      <c r="L94" t="s">
        <v>165</v>
      </c>
      <c r="M94" t="s">
        <v>165</v>
      </c>
      <c r="N94" t="s">
        <v>165</v>
      </c>
      <c r="O94" t="s">
        <v>165</v>
      </c>
      <c r="P94" t="s">
        <v>165</v>
      </c>
      <c r="Q94" t="s">
        <v>165</v>
      </c>
    </row>
    <row r="95">
      <c r="A95" t="s">
        <v>165</v>
      </c>
      <c r="B95" t="s">
        <v>165</v>
      </c>
      <c r="C95" t="s">
        <v>165</v>
      </c>
      <c r="D95" t="s">
        <v>165</v>
      </c>
      <c r="E95" t="s">
        <v>165</v>
      </c>
      <c r="F95" t="s">
        <v>165</v>
      </c>
      <c r="G95" t="s">
        <v>165</v>
      </c>
      <c r="H95" t="s">
        <v>165</v>
      </c>
      <c r="J95" t="s">
        <v>165</v>
      </c>
      <c r="K95" t="s">
        <v>165</v>
      </c>
      <c r="L95" t="s">
        <v>165</v>
      </c>
      <c r="M95" t="s">
        <v>165</v>
      </c>
      <c r="N95" t="s">
        <v>165</v>
      </c>
      <c r="O95" t="s">
        <v>165</v>
      </c>
      <c r="P95" t="s">
        <v>165</v>
      </c>
      <c r="Q95" t="s">
        <v>165</v>
      </c>
    </row>
    <row r="96">
      <c r="A96" t="s">
        <v>165</v>
      </c>
      <c r="B96" t="s">
        <v>165</v>
      </c>
      <c r="C96" t="s">
        <v>165</v>
      </c>
      <c r="D96" t="s">
        <v>165</v>
      </c>
      <c r="E96" t="s">
        <v>165</v>
      </c>
      <c r="F96" t="s">
        <v>165</v>
      </c>
      <c r="G96" t="s">
        <v>165</v>
      </c>
      <c r="H96" t="s">
        <v>165</v>
      </c>
      <c r="J96" t="s">
        <v>165</v>
      </c>
      <c r="K96" t="s">
        <v>165</v>
      </c>
      <c r="L96" t="s">
        <v>165</v>
      </c>
      <c r="M96" t="s">
        <v>165</v>
      </c>
      <c r="N96" t="s">
        <v>165</v>
      </c>
      <c r="O96" t="s">
        <v>165</v>
      </c>
      <c r="P96" t="s">
        <v>165</v>
      </c>
      <c r="Q96" t="s">
        <v>165</v>
      </c>
    </row>
    <row r="97">
      <c r="A97" t="s">
        <v>165</v>
      </c>
      <c r="B97" t="s">
        <v>165</v>
      </c>
      <c r="C97" t="s">
        <v>165</v>
      </c>
      <c r="D97" t="s">
        <v>165</v>
      </c>
      <c r="E97" t="s">
        <v>165</v>
      </c>
      <c r="F97" t="s">
        <v>165</v>
      </c>
      <c r="G97" t="s">
        <v>165</v>
      </c>
      <c r="H97" t="s">
        <v>165</v>
      </c>
      <c r="J97" t="s">
        <v>165</v>
      </c>
      <c r="K97" t="s">
        <v>165</v>
      </c>
      <c r="L97" t="s">
        <v>165</v>
      </c>
      <c r="M97" t="s">
        <v>165</v>
      </c>
      <c r="N97" t="s">
        <v>165</v>
      </c>
      <c r="O97" t="s">
        <v>165</v>
      </c>
      <c r="P97" t="s">
        <v>165</v>
      </c>
      <c r="Q97" t="s">
        <v>165</v>
      </c>
    </row>
    <row r="98">
      <c r="A98" t="s">
        <v>165</v>
      </c>
      <c r="B98" t="s">
        <v>165</v>
      </c>
      <c r="C98" t="s">
        <v>165</v>
      </c>
      <c r="D98" t="s">
        <v>165</v>
      </c>
      <c r="E98" t="s">
        <v>165</v>
      </c>
      <c r="F98" t="s">
        <v>165</v>
      </c>
      <c r="G98" t="s">
        <v>165</v>
      </c>
      <c r="H98" t="s">
        <v>165</v>
      </c>
      <c r="J98" t="s">
        <v>165</v>
      </c>
      <c r="K98" t="s">
        <v>165</v>
      </c>
      <c r="L98" t="s">
        <v>165</v>
      </c>
      <c r="M98" t="s">
        <v>165</v>
      </c>
      <c r="N98" t="s">
        <v>165</v>
      </c>
      <c r="O98" t="s">
        <v>165</v>
      </c>
      <c r="P98" t="s">
        <v>165</v>
      </c>
      <c r="Q98" t="s">
        <v>165</v>
      </c>
    </row>
    <row r="99">
      <c r="A99" t="s">
        <v>165</v>
      </c>
      <c r="B99" t="s">
        <v>165</v>
      </c>
      <c r="C99" t="s">
        <v>165</v>
      </c>
      <c r="D99" t="s">
        <v>165</v>
      </c>
      <c r="E99" t="s">
        <v>165</v>
      </c>
      <c r="F99" t="s">
        <v>165</v>
      </c>
      <c r="G99" t="s">
        <v>165</v>
      </c>
      <c r="H99" t="s">
        <v>165</v>
      </c>
      <c r="J99" t="s">
        <v>165</v>
      </c>
      <c r="K99" t="s">
        <v>165</v>
      </c>
      <c r="L99" t="s">
        <v>165</v>
      </c>
      <c r="M99" t="s">
        <v>165</v>
      </c>
      <c r="N99" t="s">
        <v>165</v>
      </c>
      <c r="O99" t="s">
        <v>165</v>
      </c>
      <c r="P99" t="s">
        <v>165</v>
      </c>
      <c r="Q99" t="s">
        <v>165</v>
      </c>
    </row>
    <row r="100">
      <c r="A100" t="s">
        <v>165</v>
      </c>
      <c r="B100" t="s">
        <v>165</v>
      </c>
      <c r="C100" t="s">
        <v>165</v>
      </c>
      <c r="D100" t="s">
        <v>165</v>
      </c>
      <c r="E100" t="s">
        <v>165</v>
      </c>
      <c r="F100" t="s">
        <v>165</v>
      </c>
      <c r="G100" t="s">
        <v>165</v>
      </c>
      <c r="H100" t="s">
        <v>165</v>
      </c>
      <c r="J100" t="s">
        <v>165</v>
      </c>
      <c r="K100" t="s">
        <v>165</v>
      </c>
      <c r="L100" t="s">
        <v>165</v>
      </c>
      <c r="M100" t="s">
        <v>165</v>
      </c>
      <c r="N100" t="s">
        <v>165</v>
      </c>
      <c r="O100" t="s">
        <v>165</v>
      </c>
      <c r="P100" t="s">
        <v>165</v>
      </c>
      <c r="Q100" t="s">
        <v>165</v>
      </c>
    </row>
    <row r="101">
      <c r="A101" t="s">
        <v>165</v>
      </c>
      <c r="B101" t="s">
        <v>165</v>
      </c>
      <c r="C101" t="s">
        <v>165</v>
      </c>
      <c r="D101" t="s">
        <v>165</v>
      </c>
      <c r="E101" t="s">
        <v>165</v>
      </c>
      <c r="F101" t="s">
        <v>165</v>
      </c>
      <c r="G101" t="s">
        <v>165</v>
      </c>
      <c r="H101" t="s">
        <v>165</v>
      </c>
      <c r="J101" t="s">
        <v>165</v>
      </c>
      <c r="K101" t="s">
        <v>165</v>
      </c>
      <c r="L101" t="s">
        <v>165</v>
      </c>
      <c r="M101" t="s">
        <v>165</v>
      </c>
      <c r="N101" t="s">
        <v>165</v>
      </c>
      <c r="O101" t="s">
        <v>165</v>
      </c>
      <c r="P101" t="s">
        <v>165</v>
      </c>
      <c r="Q101" t="s">
        <v>165</v>
      </c>
    </row>
    <row r="102">
      <c r="A102" t="s">
        <v>165</v>
      </c>
      <c r="B102" t="s">
        <v>165</v>
      </c>
      <c r="C102" t="s">
        <v>165</v>
      </c>
      <c r="D102" t="s">
        <v>165</v>
      </c>
      <c r="E102" t="s">
        <v>165</v>
      </c>
      <c r="F102" t="s">
        <v>165</v>
      </c>
      <c r="G102" t="s">
        <v>165</v>
      </c>
      <c r="H102" t="s">
        <v>165</v>
      </c>
      <c r="J102" t="s">
        <v>165</v>
      </c>
      <c r="K102" t="s">
        <v>165</v>
      </c>
      <c r="L102" t="s">
        <v>165</v>
      </c>
      <c r="M102" t="s">
        <v>165</v>
      </c>
      <c r="N102" t="s">
        <v>165</v>
      </c>
      <c r="O102" t="s">
        <v>165</v>
      </c>
      <c r="P102" t="s">
        <v>165</v>
      </c>
      <c r="Q102" t="s">
        <v>165</v>
      </c>
    </row>
    <row r="103">
      <c r="A103" t="s">
        <v>165</v>
      </c>
      <c r="B103" t="s">
        <v>165</v>
      </c>
      <c r="C103" t="s">
        <v>165</v>
      </c>
      <c r="D103" t="s">
        <v>165</v>
      </c>
      <c r="E103" t="s">
        <v>165</v>
      </c>
      <c r="F103" t="s">
        <v>165</v>
      </c>
      <c r="G103" t="s">
        <v>165</v>
      </c>
      <c r="H103" t="s">
        <v>165</v>
      </c>
      <c r="J103" t="s">
        <v>165</v>
      </c>
      <c r="K103" t="s">
        <v>165</v>
      </c>
      <c r="L103" t="s">
        <v>165</v>
      </c>
      <c r="M103" t="s">
        <v>165</v>
      </c>
      <c r="N103" t="s">
        <v>165</v>
      </c>
      <c r="O103" t="s">
        <v>165</v>
      </c>
      <c r="P103" t="s">
        <v>165</v>
      </c>
      <c r="Q103" t="s">
        <v>165</v>
      </c>
    </row>
    <row r="104">
      <c r="A104" t="s">
        <v>165</v>
      </c>
      <c r="B104" t="s">
        <v>165</v>
      </c>
      <c r="C104" t="s">
        <v>165</v>
      </c>
      <c r="D104" t="s">
        <v>165</v>
      </c>
      <c r="E104" t="s">
        <v>165</v>
      </c>
      <c r="F104" t="s">
        <v>165</v>
      </c>
      <c r="G104" t="s">
        <v>165</v>
      </c>
      <c r="H104" t="s">
        <v>165</v>
      </c>
      <c r="J104" t="s">
        <v>165</v>
      </c>
      <c r="K104" t="s">
        <v>165</v>
      </c>
      <c r="L104" t="s">
        <v>165</v>
      </c>
      <c r="M104" t="s">
        <v>165</v>
      </c>
      <c r="N104" t="s">
        <v>165</v>
      </c>
      <c r="O104" t="s">
        <v>165</v>
      </c>
      <c r="P104" t="s">
        <v>165</v>
      </c>
      <c r="Q104" t="s">
        <v>165</v>
      </c>
    </row>
    <row r="105">
      <c r="A105" t="s">
        <v>165</v>
      </c>
      <c r="B105" t="s">
        <v>165</v>
      </c>
      <c r="C105" t="s">
        <v>165</v>
      </c>
      <c r="D105" t="s">
        <v>165</v>
      </c>
      <c r="E105" t="s">
        <v>165</v>
      </c>
      <c r="F105" t="s">
        <v>165</v>
      </c>
      <c r="G105" t="s">
        <v>165</v>
      </c>
      <c r="H105" t="s">
        <v>165</v>
      </c>
      <c r="J105" t="s">
        <v>165</v>
      </c>
      <c r="K105" t="s">
        <v>165</v>
      </c>
      <c r="L105" t="s">
        <v>165</v>
      </c>
      <c r="M105" t="s">
        <v>165</v>
      </c>
      <c r="N105" t="s">
        <v>165</v>
      </c>
      <c r="O105" t="s">
        <v>165</v>
      </c>
      <c r="P105" t="s">
        <v>165</v>
      </c>
      <c r="Q105" t="s">
        <v>165</v>
      </c>
    </row>
    <row r="106">
      <c r="A106" t="s">
        <v>165</v>
      </c>
      <c r="B106" t="s">
        <v>165</v>
      </c>
      <c r="C106" t="s">
        <v>165</v>
      </c>
      <c r="D106" t="s">
        <v>165</v>
      </c>
      <c r="E106" t="s">
        <v>165</v>
      </c>
      <c r="F106" t="s">
        <v>165</v>
      </c>
      <c r="G106" t="s">
        <v>165</v>
      </c>
      <c r="H106" t="s">
        <v>165</v>
      </c>
      <c r="J106" t="s">
        <v>165</v>
      </c>
      <c r="K106" t="s">
        <v>165</v>
      </c>
      <c r="L106" t="s">
        <v>165</v>
      </c>
      <c r="M106" t="s">
        <v>165</v>
      </c>
      <c r="N106" t="s">
        <v>165</v>
      </c>
      <c r="O106" t="s">
        <v>165</v>
      </c>
      <c r="P106" t="s">
        <v>165</v>
      </c>
      <c r="Q106" t="s">
        <v>165</v>
      </c>
    </row>
    <row r="107">
      <c r="A107" t="s">
        <v>165</v>
      </c>
      <c r="B107" t="s">
        <v>165</v>
      </c>
      <c r="C107" t="s">
        <v>165</v>
      </c>
      <c r="D107" t="s">
        <v>165</v>
      </c>
      <c r="E107" t="s">
        <v>165</v>
      </c>
      <c r="F107" t="s">
        <v>165</v>
      </c>
      <c r="G107" t="s">
        <v>165</v>
      </c>
      <c r="H107" t="s">
        <v>165</v>
      </c>
      <c r="J107" t="s">
        <v>165</v>
      </c>
      <c r="K107" t="s">
        <v>165</v>
      </c>
      <c r="L107" t="s">
        <v>165</v>
      </c>
      <c r="M107" t="s">
        <v>165</v>
      </c>
      <c r="N107" t="s">
        <v>165</v>
      </c>
      <c r="O107" t="s">
        <v>165</v>
      </c>
      <c r="P107" t="s">
        <v>165</v>
      </c>
      <c r="Q107" t="s">
        <v>165</v>
      </c>
    </row>
    <row r="108">
      <c r="A108" t="s">
        <v>165</v>
      </c>
      <c r="B108" t="s">
        <v>165</v>
      </c>
      <c r="C108" t="s">
        <v>165</v>
      </c>
      <c r="D108" t="s">
        <v>165</v>
      </c>
      <c r="E108" t="s">
        <v>165</v>
      </c>
      <c r="F108" t="s">
        <v>165</v>
      </c>
      <c r="G108" t="s">
        <v>165</v>
      </c>
      <c r="H108" t="s">
        <v>165</v>
      </c>
      <c r="J108" t="s">
        <v>165</v>
      </c>
      <c r="K108" t="s">
        <v>165</v>
      </c>
      <c r="L108" t="s">
        <v>165</v>
      </c>
      <c r="M108" t="s">
        <v>165</v>
      </c>
      <c r="N108" t="s">
        <v>165</v>
      </c>
      <c r="O108" t="s">
        <v>165</v>
      </c>
      <c r="P108" t="s">
        <v>165</v>
      </c>
      <c r="Q108" t="s">
        <v>165</v>
      </c>
    </row>
    <row r="109">
      <c r="A109" t="s">
        <v>165</v>
      </c>
      <c r="B109" t="s">
        <v>165</v>
      </c>
      <c r="C109" t="s">
        <v>165</v>
      </c>
      <c r="D109" t="s">
        <v>165</v>
      </c>
      <c r="E109" t="s">
        <v>165</v>
      </c>
      <c r="F109" t="s">
        <v>165</v>
      </c>
      <c r="G109" t="s">
        <v>165</v>
      </c>
      <c r="H109" t="s">
        <v>165</v>
      </c>
      <c r="J109" t="s">
        <v>165</v>
      </c>
      <c r="K109" t="s">
        <v>165</v>
      </c>
      <c r="L109" t="s">
        <v>165</v>
      </c>
      <c r="M109" t="s">
        <v>165</v>
      </c>
      <c r="N109" t="s">
        <v>165</v>
      </c>
      <c r="O109" t="s">
        <v>165</v>
      </c>
      <c r="P109" t="s">
        <v>165</v>
      </c>
      <c r="Q109" t="s">
        <v>165</v>
      </c>
    </row>
    <row r="110">
      <c r="A110" t="s">
        <v>165</v>
      </c>
      <c r="B110" t="s">
        <v>165</v>
      </c>
      <c r="C110" t="s">
        <v>165</v>
      </c>
      <c r="D110" t="s">
        <v>165</v>
      </c>
      <c r="E110" t="s">
        <v>165</v>
      </c>
      <c r="F110" t="s">
        <v>165</v>
      </c>
      <c r="G110" t="s">
        <v>165</v>
      </c>
      <c r="H110" t="s">
        <v>165</v>
      </c>
      <c r="J110" t="s">
        <v>165</v>
      </c>
      <c r="K110" t="s">
        <v>165</v>
      </c>
      <c r="L110" t="s">
        <v>165</v>
      </c>
      <c r="M110" t="s">
        <v>165</v>
      </c>
      <c r="N110" t="s">
        <v>165</v>
      </c>
      <c r="O110" t="s">
        <v>165</v>
      </c>
      <c r="P110" t="s">
        <v>165</v>
      </c>
      <c r="Q110" t="s">
        <v>165</v>
      </c>
    </row>
    <row r="111">
      <c r="A111" t="s">
        <v>165</v>
      </c>
      <c r="B111" t="s">
        <v>165</v>
      </c>
      <c r="C111" t="s">
        <v>165</v>
      </c>
      <c r="D111" t="s">
        <v>165</v>
      </c>
      <c r="E111" t="s">
        <v>165</v>
      </c>
      <c r="F111" t="s">
        <v>165</v>
      </c>
      <c r="G111" t="s">
        <v>165</v>
      </c>
      <c r="H111" t="s">
        <v>165</v>
      </c>
      <c r="J111" t="s">
        <v>165</v>
      </c>
      <c r="K111" t="s">
        <v>165</v>
      </c>
      <c r="L111" t="s">
        <v>165</v>
      </c>
      <c r="M111" t="s">
        <v>165</v>
      </c>
      <c r="N111" t="s">
        <v>165</v>
      </c>
      <c r="O111" t="s">
        <v>165</v>
      </c>
      <c r="P111" t="s">
        <v>165</v>
      </c>
      <c r="Q111" t="s">
        <v>165</v>
      </c>
    </row>
    <row r="112">
      <c r="A112" t="s">
        <v>165</v>
      </c>
      <c r="B112" t="s">
        <v>165</v>
      </c>
      <c r="C112" t="s">
        <v>165</v>
      </c>
      <c r="D112" t="s">
        <v>165</v>
      </c>
      <c r="E112" t="s">
        <v>165</v>
      </c>
      <c r="F112" t="s">
        <v>165</v>
      </c>
      <c r="G112" t="s">
        <v>165</v>
      </c>
      <c r="H112" t="s">
        <v>165</v>
      </c>
      <c r="J112" t="s">
        <v>165</v>
      </c>
      <c r="K112" t="s">
        <v>165</v>
      </c>
      <c r="L112" t="s">
        <v>165</v>
      </c>
      <c r="M112" t="s">
        <v>165</v>
      </c>
      <c r="N112" t="s">
        <v>165</v>
      </c>
      <c r="O112" t="s">
        <v>165</v>
      </c>
      <c r="P112" t="s">
        <v>165</v>
      </c>
      <c r="Q112" t="s">
        <v>165</v>
      </c>
    </row>
    <row r="113">
      <c r="A113" t="s">
        <v>165</v>
      </c>
      <c r="B113" t="s">
        <v>165</v>
      </c>
      <c r="C113" t="s">
        <v>165</v>
      </c>
      <c r="D113" t="s">
        <v>165</v>
      </c>
      <c r="E113" t="s">
        <v>165</v>
      </c>
      <c r="F113" t="s">
        <v>165</v>
      </c>
      <c r="G113" t="s">
        <v>165</v>
      </c>
      <c r="H113" t="s">
        <v>165</v>
      </c>
      <c r="J113" t="s">
        <v>165</v>
      </c>
      <c r="K113" t="s">
        <v>165</v>
      </c>
      <c r="L113" t="s">
        <v>165</v>
      </c>
      <c r="M113" t="s">
        <v>165</v>
      </c>
      <c r="N113" t="s">
        <v>165</v>
      </c>
      <c r="O113" t="s">
        <v>165</v>
      </c>
      <c r="P113" t="s">
        <v>165</v>
      </c>
      <c r="Q113" t="s">
        <v>165</v>
      </c>
    </row>
    <row r="114">
      <c r="A114" t="s">
        <v>165</v>
      </c>
      <c r="B114" t="s">
        <v>165</v>
      </c>
      <c r="C114" t="s">
        <v>165</v>
      </c>
      <c r="D114" t="s">
        <v>165</v>
      </c>
      <c r="E114" t="s">
        <v>165</v>
      </c>
      <c r="F114" t="s">
        <v>165</v>
      </c>
      <c r="G114" t="s">
        <v>165</v>
      </c>
      <c r="H114" t="s">
        <v>165</v>
      </c>
      <c r="J114" t="s">
        <v>165</v>
      </c>
      <c r="K114" t="s">
        <v>165</v>
      </c>
      <c r="L114" t="s">
        <v>165</v>
      </c>
      <c r="M114" t="s">
        <v>165</v>
      </c>
      <c r="N114" t="s">
        <v>165</v>
      </c>
      <c r="O114" t="s">
        <v>165</v>
      </c>
      <c r="P114" t="s">
        <v>165</v>
      </c>
      <c r="Q114" t="s">
        <v>165</v>
      </c>
    </row>
    <row r="115">
      <c r="A115" t="s">
        <v>165</v>
      </c>
      <c r="B115" t="s">
        <v>165</v>
      </c>
      <c r="C115" t="s">
        <v>165</v>
      </c>
      <c r="D115" t="s">
        <v>165</v>
      </c>
      <c r="E115" t="s">
        <v>165</v>
      </c>
      <c r="F115" t="s">
        <v>165</v>
      </c>
      <c r="G115" t="s">
        <v>165</v>
      </c>
      <c r="H115" t="s">
        <v>165</v>
      </c>
      <c r="J115" t="s">
        <v>165</v>
      </c>
      <c r="K115" t="s">
        <v>165</v>
      </c>
      <c r="L115" t="s">
        <v>165</v>
      </c>
      <c r="M115" t="s">
        <v>165</v>
      </c>
      <c r="N115" t="s">
        <v>165</v>
      </c>
      <c r="O115" t="s">
        <v>165</v>
      </c>
      <c r="P115" t="s">
        <v>165</v>
      </c>
      <c r="Q115" t="s">
        <v>165</v>
      </c>
    </row>
    <row r="116">
      <c r="A116" t="s">
        <v>165</v>
      </c>
      <c r="B116" t="s">
        <v>165</v>
      </c>
      <c r="C116" t="s">
        <v>165</v>
      </c>
      <c r="D116" t="s">
        <v>165</v>
      </c>
      <c r="E116" t="s">
        <v>165</v>
      </c>
      <c r="F116" t="s">
        <v>165</v>
      </c>
      <c r="G116" t="s">
        <v>165</v>
      </c>
      <c r="H116" t="s">
        <v>165</v>
      </c>
      <c r="J116" t="s">
        <v>165</v>
      </c>
      <c r="K116" t="s">
        <v>165</v>
      </c>
      <c r="L116" t="s">
        <v>165</v>
      </c>
      <c r="M116" t="s">
        <v>165</v>
      </c>
      <c r="N116" t="s">
        <v>165</v>
      </c>
      <c r="O116" t="s">
        <v>165</v>
      </c>
      <c r="P116" t="s">
        <v>165</v>
      </c>
      <c r="Q116" t="s">
        <v>165</v>
      </c>
    </row>
    <row r="117">
      <c r="A117" t="s">
        <v>165</v>
      </c>
      <c r="B117" t="s">
        <v>165</v>
      </c>
      <c r="C117" t="s">
        <v>165</v>
      </c>
      <c r="D117" t="s">
        <v>165</v>
      </c>
      <c r="E117" t="s">
        <v>165</v>
      </c>
      <c r="F117" t="s">
        <v>165</v>
      </c>
      <c r="G117" t="s">
        <v>165</v>
      </c>
      <c r="H117" t="s">
        <v>165</v>
      </c>
      <c r="J117" t="s">
        <v>165</v>
      </c>
      <c r="K117" t="s">
        <v>165</v>
      </c>
      <c r="L117" t="s">
        <v>165</v>
      </c>
      <c r="M117" t="s">
        <v>165</v>
      </c>
      <c r="N117" t="s">
        <v>165</v>
      </c>
      <c r="O117" t="s">
        <v>165</v>
      </c>
      <c r="P117" t="s">
        <v>165</v>
      </c>
      <c r="Q117" t="s">
        <v>165</v>
      </c>
    </row>
    <row r="118">
      <c r="A118" t="s">
        <v>165</v>
      </c>
      <c r="B118" t="s">
        <v>165</v>
      </c>
      <c r="C118" t="s">
        <v>165</v>
      </c>
      <c r="D118" t="s">
        <v>165</v>
      </c>
      <c r="E118" t="s">
        <v>165</v>
      </c>
      <c r="F118" t="s">
        <v>165</v>
      </c>
      <c r="G118" t="s">
        <v>165</v>
      </c>
      <c r="H118" t="s">
        <v>165</v>
      </c>
      <c r="J118" t="s">
        <v>165</v>
      </c>
      <c r="K118" t="s">
        <v>165</v>
      </c>
      <c r="L118" t="s">
        <v>165</v>
      </c>
      <c r="M118" t="s">
        <v>165</v>
      </c>
      <c r="N118" t="s">
        <v>165</v>
      </c>
      <c r="O118" t="s">
        <v>165</v>
      </c>
      <c r="P118" t="s">
        <v>165</v>
      </c>
      <c r="Q118" t="s">
        <v>165</v>
      </c>
    </row>
    <row r="119">
      <c r="A119" t="s">
        <v>165</v>
      </c>
      <c r="B119" t="s">
        <v>165</v>
      </c>
      <c r="C119" t="s">
        <v>165</v>
      </c>
      <c r="D119" t="s">
        <v>165</v>
      </c>
      <c r="E119" t="s">
        <v>165</v>
      </c>
      <c r="F119" t="s">
        <v>165</v>
      </c>
      <c r="G119" t="s">
        <v>165</v>
      </c>
      <c r="H119" t="s">
        <v>165</v>
      </c>
      <c r="J119" t="s">
        <v>165</v>
      </c>
      <c r="K119" t="s">
        <v>165</v>
      </c>
      <c r="L119" t="s">
        <v>165</v>
      </c>
      <c r="M119" t="s">
        <v>165</v>
      </c>
      <c r="N119" t="s">
        <v>165</v>
      </c>
      <c r="O119" t="s">
        <v>165</v>
      </c>
      <c r="P119" t="s">
        <v>165</v>
      </c>
      <c r="Q119" t="s">
        <v>165</v>
      </c>
    </row>
    <row r="120">
      <c r="A120" t="s">
        <v>165</v>
      </c>
      <c r="B120" t="s">
        <v>165</v>
      </c>
      <c r="C120" t="s">
        <v>165</v>
      </c>
      <c r="D120" t="s">
        <v>165</v>
      </c>
      <c r="E120" t="s">
        <v>165</v>
      </c>
      <c r="F120" t="s">
        <v>165</v>
      </c>
      <c r="G120" t="s">
        <v>165</v>
      </c>
      <c r="H120" t="s">
        <v>165</v>
      </c>
      <c r="J120" t="s">
        <v>165</v>
      </c>
      <c r="K120" t="s">
        <v>165</v>
      </c>
      <c r="L120" t="s">
        <v>165</v>
      </c>
      <c r="M120" t="s">
        <v>165</v>
      </c>
      <c r="N120" t="s">
        <v>165</v>
      </c>
      <c r="O120" t="s">
        <v>165</v>
      </c>
      <c r="P120" t="s">
        <v>165</v>
      </c>
      <c r="Q120" t="s">
        <v>165</v>
      </c>
    </row>
    <row r="121">
      <c r="A121" t="s">
        <v>165</v>
      </c>
      <c r="B121" t="s">
        <v>165</v>
      </c>
      <c r="C121" t="s">
        <v>165</v>
      </c>
      <c r="D121" t="s">
        <v>165</v>
      </c>
      <c r="E121" t="s">
        <v>165</v>
      </c>
      <c r="F121" t="s">
        <v>165</v>
      </c>
      <c r="G121" t="s">
        <v>165</v>
      </c>
      <c r="H121" t="s">
        <v>165</v>
      </c>
      <c r="J121" t="s">
        <v>165</v>
      </c>
      <c r="K121" t="s">
        <v>165</v>
      </c>
      <c r="L121" t="s">
        <v>165</v>
      </c>
      <c r="M121" t="s">
        <v>165</v>
      </c>
      <c r="N121" t="s">
        <v>165</v>
      </c>
      <c r="O121" t="s">
        <v>165</v>
      </c>
      <c r="P121" t="s">
        <v>165</v>
      </c>
      <c r="Q121" t="s">
        <v>165</v>
      </c>
    </row>
    <row r="122">
      <c r="A122" t="s">
        <v>165</v>
      </c>
      <c r="B122" t="s">
        <v>165</v>
      </c>
      <c r="C122" t="s">
        <v>165</v>
      </c>
      <c r="D122" t="s">
        <v>165</v>
      </c>
      <c r="E122" t="s">
        <v>165</v>
      </c>
      <c r="F122" t="s">
        <v>165</v>
      </c>
      <c r="G122" t="s">
        <v>165</v>
      </c>
      <c r="H122" t="s">
        <v>165</v>
      </c>
      <c r="J122" t="s">
        <v>165</v>
      </c>
      <c r="K122" t="s">
        <v>165</v>
      </c>
      <c r="L122" t="s">
        <v>165</v>
      </c>
      <c r="M122" t="s">
        <v>165</v>
      </c>
      <c r="N122" t="s">
        <v>165</v>
      </c>
      <c r="O122" t="s">
        <v>165</v>
      </c>
      <c r="P122" t="s">
        <v>165</v>
      </c>
      <c r="Q122" t="s">
        <v>165</v>
      </c>
    </row>
    <row r="123">
      <c r="A123" t="s">
        <v>165</v>
      </c>
      <c r="B123" t="s">
        <v>165</v>
      </c>
      <c r="C123" t="s">
        <v>165</v>
      </c>
      <c r="D123" t="s">
        <v>165</v>
      </c>
      <c r="E123" t="s">
        <v>165</v>
      </c>
      <c r="F123" t="s">
        <v>165</v>
      </c>
      <c r="G123" t="s">
        <v>165</v>
      </c>
      <c r="H123" t="s">
        <v>165</v>
      </c>
      <c r="J123" t="s">
        <v>165</v>
      </c>
      <c r="K123" t="s">
        <v>165</v>
      </c>
      <c r="L123" t="s">
        <v>165</v>
      </c>
      <c r="M123" t="s">
        <v>165</v>
      </c>
      <c r="N123" t="s">
        <v>165</v>
      </c>
      <c r="O123" t="s">
        <v>165</v>
      </c>
      <c r="P123" t="s">
        <v>165</v>
      </c>
      <c r="Q123" t="s">
        <v>165</v>
      </c>
    </row>
    <row r="124">
      <c r="A124" t="s">
        <v>165</v>
      </c>
      <c r="B124" t="s">
        <v>165</v>
      </c>
      <c r="C124" t="s">
        <v>165</v>
      </c>
      <c r="D124" t="s">
        <v>165</v>
      </c>
      <c r="E124" t="s">
        <v>165</v>
      </c>
      <c r="F124" t="s">
        <v>165</v>
      </c>
      <c r="G124" t="s">
        <v>165</v>
      </c>
      <c r="H124" t="s">
        <v>165</v>
      </c>
      <c r="J124" t="s">
        <v>165</v>
      </c>
      <c r="K124" t="s">
        <v>165</v>
      </c>
      <c r="L124" t="s">
        <v>165</v>
      </c>
      <c r="M124" t="s">
        <v>165</v>
      </c>
      <c r="N124" t="s">
        <v>165</v>
      </c>
      <c r="O124" t="s">
        <v>165</v>
      </c>
      <c r="P124" t="s">
        <v>165</v>
      </c>
      <c r="Q124" t="s">
        <v>165</v>
      </c>
    </row>
    <row r="125">
      <c r="A125" t="s">
        <v>165</v>
      </c>
      <c r="B125" t="s">
        <v>165</v>
      </c>
      <c r="C125" t="s">
        <v>165</v>
      </c>
      <c r="D125" t="s">
        <v>165</v>
      </c>
      <c r="E125" t="s">
        <v>165</v>
      </c>
      <c r="F125" t="s">
        <v>165</v>
      </c>
      <c r="G125" t="s">
        <v>165</v>
      </c>
      <c r="H125" t="s">
        <v>165</v>
      </c>
      <c r="J125" t="s">
        <v>165</v>
      </c>
      <c r="K125" t="s">
        <v>165</v>
      </c>
      <c r="L125" t="s">
        <v>165</v>
      </c>
      <c r="M125" t="s">
        <v>165</v>
      </c>
      <c r="N125" t="s">
        <v>165</v>
      </c>
      <c r="O125" t="s">
        <v>165</v>
      </c>
      <c r="P125" t="s">
        <v>165</v>
      </c>
      <c r="Q125" t="s">
        <v>165</v>
      </c>
    </row>
    <row r="126">
      <c r="A126" t="s">
        <v>165</v>
      </c>
      <c r="B126" t="s">
        <v>165</v>
      </c>
      <c r="C126" t="s">
        <v>165</v>
      </c>
      <c r="D126" t="s">
        <v>165</v>
      </c>
      <c r="E126" t="s">
        <v>165</v>
      </c>
      <c r="F126" t="s">
        <v>165</v>
      </c>
      <c r="G126" t="s">
        <v>165</v>
      </c>
      <c r="H126" t="s">
        <v>165</v>
      </c>
      <c r="J126" t="s">
        <v>165</v>
      </c>
      <c r="K126" t="s">
        <v>165</v>
      </c>
      <c r="L126" t="s">
        <v>165</v>
      </c>
      <c r="M126" t="s">
        <v>165</v>
      </c>
      <c r="N126" t="s">
        <v>165</v>
      </c>
      <c r="O126" t="s">
        <v>165</v>
      </c>
      <c r="P126" t="s">
        <v>165</v>
      </c>
      <c r="Q126" t="s">
        <v>165</v>
      </c>
    </row>
    <row r="127">
      <c r="A127" t="s">
        <v>165</v>
      </c>
      <c r="B127" t="s">
        <v>165</v>
      </c>
      <c r="C127" t="s">
        <v>165</v>
      </c>
      <c r="D127" t="s">
        <v>165</v>
      </c>
      <c r="E127" t="s">
        <v>165</v>
      </c>
      <c r="F127" t="s">
        <v>165</v>
      </c>
      <c r="G127" t="s">
        <v>165</v>
      </c>
      <c r="H127" t="s">
        <v>165</v>
      </c>
      <c r="J127" t="s">
        <v>165</v>
      </c>
      <c r="K127" t="s">
        <v>165</v>
      </c>
      <c r="L127" t="s">
        <v>165</v>
      </c>
      <c r="M127" t="s">
        <v>165</v>
      </c>
      <c r="N127" t="s">
        <v>165</v>
      </c>
      <c r="O127" t="s">
        <v>165</v>
      </c>
      <c r="P127" t="s">
        <v>165</v>
      </c>
      <c r="Q127" t="s">
        <v>165</v>
      </c>
    </row>
    <row r="128">
      <c r="A128" t="s">
        <v>165</v>
      </c>
      <c r="B128" t="s">
        <v>165</v>
      </c>
      <c r="C128" t="s">
        <v>165</v>
      </c>
      <c r="D128" t="s">
        <v>165</v>
      </c>
      <c r="E128" t="s">
        <v>165</v>
      </c>
      <c r="F128" t="s">
        <v>165</v>
      </c>
      <c r="G128" t="s">
        <v>165</v>
      </c>
      <c r="H128" t="s">
        <v>165</v>
      </c>
      <c r="J128" t="s">
        <v>165</v>
      </c>
      <c r="K128" t="s">
        <v>165</v>
      </c>
      <c r="L128" t="s">
        <v>165</v>
      </c>
      <c r="M128" t="s">
        <v>165</v>
      </c>
      <c r="N128" t="s">
        <v>165</v>
      </c>
      <c r="O128" t="s">
        <v>165</v>
      </c>
      <c r="P128" t="s">
        <v>165</v>
      </c>
      <c r="Q128" t="s">
        <v>165</v>
      </c>
    </row>
    <row r="129">
      <c r="A129" t="s">
        <v>165</v>
      </c>
      <c r="B129" t="s">
        <v>165</v>
      </c>
      <c r="C129" t="s">
        <v>165</v>
      </c>
      <c r="D129" t="s">
        <v>165</v>
      </c>
      <c r="E129" t="s">
        <v>165</v>
      </c>
      <c r="F129" t="s">
        <v>165</v>
      </c>
      <c r="G129" t="s">
        <v>165</v>
      </c>
      <c r="H129" t="s">
        <v>165</v>
      </c>
      <c r="J129" t="s">
        <v>165</v>
      </c>
      <c r="K129" t="s">
        <v>165</v>
      </c>
      <c r="L129" t="s">
        <v>165</v>
      </c>
      <c r="M129" t="s">
        <v>165</v>
      </c>
      <c r="N129" t="s">
        <v>165</v>
      </c>
      <c r="O129" t="s">
        <v>165</v>
      </c>
      <c r="P129" t="s">
        <v>165</v>
      </c>
      <c r="Q129" t="s">
        <v>165</v>
      </c>
    </row>
    <row r="130">
      <c r="A130" t="s">
        <v>165</v>
      </c>
      <c r="B130" t="s">
        <v>165</v>
      </c>
      <c r="C130" t="s">
        <v>165</v>
      </c>
      <c r="D130" t="s">
        <v>165</v>
      </c>
      <c r="E130" t="s">
        <v>165</v>
      </c>
      <c r="F130" t="s">
        <v>165</v>
      </c>
      <c r="G130" t="s">
        <v>165</v>
      </c>
      <c r="H130" t="s">
        <v>165</v>
      </c>
      <c r="J130" t="s">
        <v>165</v>
      </c>
      <c r="K130" t="s">
        <v>165</v>
      </c>
      <c r="L130" t="s">
        <v>165</v>
      </c>
      <c r="M130" t="s">
        <v>165</v>
      </c>
      <c r="N130" t="s">
        <v>165</v>
      </c>
      <c r="O130" t="s">
        <v>165</v>
      </c>
      <c r="P130" t="s">
        <v>165</v>
      </c>
      <c r="Q130" t="s">
        <v>165</v>
      </c>
    </row>
    <row r="131">
      <c r="A131" t="s">
        <v>165</v>
      </c>
      <c r="B131" t="s">
        <v>165</v>
      </c>
      <c r="C131" t="s">
        <v>165</v>
      </c>
      <c r="D131" t="s">
        <v>165</v>
      </c>
      <c r="E131" t="s">
        <v>165</v>
      </c>
      <c r="F131" t="s">
        <v>165</v>
      </c>
      <c r="G131" t="s">
        <v>165</v>
      </c>
      <c r="H131" t="s">
        <v>165</v>
      </c>
      <c r="J131" t="s">
        <v>165</v>
      </c>
      <c r="K131" t="s">
        <v>165</v>
      </c>
      <c r="L131" t="s">
        <v>165</v>
      </c>
      <c r="M131" t="s">
        <v>165</v>
      </c>
      <c r="N131" t="s">
        <v>165</v>
      </c>
      <c r="O131" t="s">
        <v>165</v>
      </c>
      <c r="P131" t="s">
        <v>165</v>
      </c>
      <c r="Q131" t="s">
        <v>165</v>
      </c>
    </row>
    <row r="132">
      <c r="A132" t="s">
        <v>165</v>
      </c>
      <c r="B132" t="s">
        <v>165</v>
      </c>
      <c r="C132" t="s">
        <v>165</v>
      </c>
      <c r="D132" t="s">
        <v>165</v>
      </c>
      <c r="E132" t="s">
        <v>165</v>
      </c>
      <c r="F132" t="s">
        <v>165</v>
      </c>
      <c r="G132" t="s">
        <v>165</v>
      </c>
      <c r="H132" t="s">
        <v>165</v>
      </c>
      <c r="J132" t="s">
        <v>165</v>
      </c>
      <c r="K132" t="s">
        <v>165</v>
      </c>
      <c r="L132" t="s">
        <v>165</v>
      </c>
      <c r="M132" t="s">
        <v>165</v>
      </c>
      <c r="N132" t="s">
        <v>165</v>
      </c>
      <c r="O132" t="s">
        <v>165</v>
      </c>
      <c r="P132" t="s">
        <v>165</v>
      </c>
      <c r="Q132" t="s">
        <v>165</v>
      </c>
    </row>
    <row r="133">
      <c r="A133" t="s">
        <v>165</v>
      </c>
      <c r="B133" t="s">
        <v>165</v>
      </c>
      <c r="C133" t="s">
        <v>165</v>
      </c>
      <c r="D133" t="s">
        <v>165</v>
      </c>
      <c r="E133" t="s">
        <v>165</v>
      </c>
      <c r="F133" t="s">
        <v>165</v>
      </c>
      <c r="G133" t="s">
        <v>165</v>
      </c>
      <c r="H133" t="s">
        <v>165</v>
      </c>
      <c r="J133" t="s">
        <v>165</v>
      </c>
      <c r="K133" t="s">
        <v>165</v>
      </c>
      <c r="L133" t="s">
        <v>165</v>
      </c>
      <c r="M133" t="s">
        <v>165</v>
      </c>
      <c r="N133" t="s">
        <v>165</v>
      </c>
      <c r="O133" t="s">
        <v>165</v>
      </c>
      <c r="P133" t="s">
        <v>165</v>
      </c>
      <c r="Q133" t="s">
        <v>165</v>
      </c>
    </row>
    <row r="134">
      <c r="A134" t="s">
        <v>165</v>
      </c>
      <c r="B134" t="s">
        <v>165</v>
      </c>
      <c r="C134" t="s">
        <v>165</v>
      </c>
      <c r="D134" t="s">
        <v>165</v>
      </c>
      <c r="E134" t="s">
        <v>165</v>
      </c>
      <c r="F134" t="s">
        <v>165</v>
      </c>
      <c r="G134" t="s">
        <v>165</v>
      </c>
      <c r="H134" t="s">
        <v>165</v>
      </c>
      <c r="J134" t="s">
        <v>165</v>
      </c>
      <c r="K134" t="s">
        <v>165</v>
      </c>
      <c r="L134" t="s">
        <v>165</v>
      </c>
      <c r="M134" t="s">
        <v>165</v>
      </c>
      <c r="N134" t="s">
        <v>165</v>
      </c>
      <c r="O134" t="s">
        <v>165</v>
      </c>
      <c r="P134" t="s">
        <v>165</v>
      </c>
      <c r="Q134" t="s">
        <v>165</v>
      </c>
    </row>
    <row r="135">
      <c r="A135" t="s">
        <v>165</v>
      </c>
      <c r="B135" t="s">
        <v>165</v>
      </c>
      <c r="C135" t="s">
        <v>165</v>
      </c>
      <c r="D135" t="s">
        <v>165</v>
      </c>
      <c r="E135" t="s">
        <v>165</v>
      </c>
      <c r="F135" t="s">
        <v>165</v>
      </c>
      <c r="G135" t="s">
        <v>165</v>
      </c>
      <c r="H135" t="s">
        <v>165</v>
      </c>
      <c r="J135" t="s">
        <v>165</v>
      </c>
      <c r="K135" t="s">
        <v>165</v>
      </c>
      <c r="L135" t="s">
        <v>165</v>
      </c>
      <c r="M135" t="s">
        <v>165</v>
      </c>
      <c r="N135" t="s">
        <v>165</v>
      </c>
      <c r="O135" t="s">
        <v>165</v>
      </c>
      <c r="P135" t="s">
        <v>165</v>
      </c>
      <c r="Q135" t="s">
        <v>165</v>
      </c>
    </row>
    <row r="136">
      <c r="A136" t="s">
        <v>165</v>
      </c>
      <c r="B136" t="s">
        <v>165</v>
      </c>
      <c r="C136" t="s">
        <v>165</v>
      </c>
      <c r="D136" t="s">
        <v>165</v>
      </c>
      <c r="E136" t="s">
        <v>165</v>
      </c>
      <c r="F136" t="s">
        <v>165</v>
      </c>
      <c r="G136" t="s">
        <v>165</v>
      </c>
      <c r="H136" t="s">
        <v>165</v>
      </c>
      <c r="J136" t="s">
        <v>165</v>
      </c>
      <c r="K136" t="s">
        <v>165</v>
      </c>
      <c r="L136" t="s">
        <v>165</v>
      </c>
      <c r="M136" t="s">
        <v>165</v>
      </c>
      <c r="N136" t="s">
        <v>165</v>
      </c>
      <c r="O136" t="s">
        <v>165</v>
      </c>
      <c r="P136" t="s">
        <v>165</v>
      </c>
      <c r="Q136" t="s">
        <v>165</v>
      </c>
    </row>
    <row r="137">
      <c r="A137" t="s">
        <v>165</v>
      </c>
      <c r="B137" t="s">
        <v>165</v>
      </c>
      <c r="C137" t="s">
        <v>165</v>
      </c>
      <c r="D137" t="s">
        <v>165</v>
      </c>
      <c r="E137" t="s">
        <v>165</v>
      </c>
      <c r="F137" t="s">
        <v>165</v>
      </c>
      <c r="G137" t="s">
        <v>165</v>
      </c>
      <c r="H137" t="s">
        <v>165</v>
      </c>
      <c r="J137" t="s">
        <v>165</v>
      </c>
      <c r="K137" t="s">
        <v>165</v>
      </c>
      <c r="L137" t="s">
        <v>165</v>
      </c>
      <c r="M137" t="s">
        <v>165</v>
      </c>
      <c r="N137" t="s">
        <v>165</v>
      </c>
      <c r="O137" t="s">
        <v>165</v>
      </c>
      <c r="P137" t="s">
        <v>165</v>
      </c>
      <c r="Q137" t="s">
        <v>165</v>
      </c>
    </row>
    <row r="138">
      <c r="A138" t="s">
        <v>165</v>
      </c>
      <c r="B138" t="s">
        <v>165</v>
      </c>
      <c r="C138" t="s">
        <v>165</v>
      </c>
      <c r="D138" t="s">
        <v>165</v>
      </c>
      <c r="E138" t="s">
        <v>165</v>
      </c>
      <c r="F138" t="s">
        <v>165</v>
      </c>
      <c r="G138" t="s">
        <v>165</v>
      </c>
      <c r="H138" t="s">
        <v>165</v>
      </c>
      <c r="J138" t="s">
        <v>165</v>
      </c>
      <c r="K138" t="s">
        <v>165</v>
      </c>
      <c r="L138" t="s">
        <v>165</v>
      </c>
      <c r="M138" t="s">
        <v>165</v>
      </c>
      <c r="N138" t="s">
        <v>165</v>
      </c>
      <c r="O138" t="s">
        <v>165</v>
      </c>
      <c r="P138" t="s">
        <v>165</v>
      </c>
      <c r="Q138" t="s">
        <v>165</v>
      </c>
    </row>
    <row r="139">
      <c r="A139" t="s">
        <v>165</v>
      </c>
      <c r="B139" t="s">
        <v>165</v>
      </c>
      <c r="C139" t="s">
        <v>165</v>
      </c>
      <c r="D139" t="s">
        <v>165</v>
      </c>
      <c r="E139" t="s">
        <v>165</v>
      </c>
      <c r="F139" t="s">
        <v>165</v>
      </c>
      <c r="G139" t="s">
        <v>165</v>
      </c>
      <c r="H139" t="s">
        <v>165</v>
      </c>
      <c r="J139" t="s">
        <v>165</v>
      </c>
      <c r="K139" t="s">
        <v>165</v>
      </c>
      <c r="L139" t="s">
        <v>165</v>
      </c>
      <c r="M139" t="s">
        <v>165</v>
      </c>
      <c r="N139" t="s">
        <v>165</v>
      </c>
      <c r="O139" t="s">
        <v>165</v>
      </c>
      <c r="P139" t="s">
        <v>165</v>
      </c>
      <c r="Q139" t="s">
        <v>165</v>
      </c>
    </row>
    <row r="140">
      <c r="A140" t="s">
        <v>165</v>
      </c>
      <c r="B140" t="s">
        <v>165</v>
      </c>
      <c r="C140" t="s">
        <v>165</v>
      </c>
      <c r="D140" t="s">
        <v>165</v>
      </c>
      <c r="E140" t="s">
        <v>165</v>
      </c>
      <c r="F140" t="s">
        <v>165</v>
      </c>
      <c r="G140" t="s">
        <v>165</v>
      </c>
      <c r="H140" t="s">
        <v>165</v>
      </c>
      <c r="J140" t="s">
        <v>165</v>
      </c>
      <c r="K140" t="s">
        <v>165</v>
      </c>
      <c r="L140" t="s">
        <v>165</v>
      </c>
      <c r="M140" t="s">
        <v>165</v>
      </c>
      <c r="N140" t="s">
        <v>165</v>
      </c>
      <c r="O140" t="s">
        <v>165</v>
      </c>
      <c r="P140" t="s">
        <v>165</v>
      </c>
      <c r="Q140" t="s">
        <v>165</v>
      </c>
    </row>
    <row r="141">
      <c r="A141" t="s">
        <v>165</v>
      </c>
      <c r="B141" t="s">
        <v>165</v>
      </c>
      <c r="C141" t="s">
        <v>165</v>
      </c>
      <c r="D141" t="s">
        <v>165</v>
      </c>
      <c r="E141" t="s">
        <v>165</v>
      </c>
      <c r="F141" t="s">
        <v>165</v>
      </c>
      <c r="G141" t="s">
        <v>165</v>
      </c>
      <c r="H141" t="s">
        <v>165</v>
      </c>
      <c r="J141" t="s">
        <v>165</v>
      </c>
      <c r="K141" t="s">
        <v>165</v>
      </c>
      <c r="L141" t="s">
        <v>165</v>
      </c>
      <c r="M141" t="s">
        <v>165</v>
      </c>
      <c r="N141" t="s">
        <v>165</v>
      </c>
      <c r="O141" t="s">
        <v>165</v>
      </c>
      <c r="P141" t="s">
        <v>165</v>
      </c>
      <c r="Q141" t="s">
        <v>165</v>
      </c>
    </row>
    <row r="142">
      <c r="A142" t="s">
        <v>165</v>
      </c>
      <c r="B142" t="s">
        <v>165</v>
      </c>
      <c r="C142" t="s">
        <v>165</v>
      </c>
      <c r="D142" t="s">
        <v>165</v>
      </c>
      <c r="E142" t="s">
        <v>165</v>
      </c>
      <c r="F142" t="s">
        <v>165</v>
      </c>
      <c r="G142" t="s">
        <v>165</v>
      </c>
      <c r="H142" t="s">
        <v>165</v>
      </c>
      <c r="J142" t="s">
        <v>165</v>
      </c>
      <c r="K142" t="s">
        <v>165</v>
      </c>
      <c r="L142" t="s">
        <v>165</v>
      </c>
      <c r="M142" t="s">
        <v>165</v>
      </c>
      <c r="N142" t="s">
        <v>165</v>
      </c>
      <c r="O142" t="s">
        <v>165</v>
      </c>
      <c r="P142" t="s">
        <v>165</v>
      </c>
      <c r="Q142" t="s">
        <v>165</v>
      </c>
    </row>
    <row r="143">
      <c r="A143" t="s">
        <v>165</v>
      </c>
      <c r="B143" t="s">
        <v>165</v>
      </c>
      <c r="C143" t="s">
        <v>165</v>
      </c>
      <c r="D143" t="s">
        <v>165</v>
      </c>
      <c r="E143" t="s">
        <v>165</v>
      </c>
      <c r="F143" t="s">
        <v>165</v>
      </c>
      <c r="G143" t="s">
        <v>165</v>
      </c>
      <c r="H143" t="s">
        <v>165</v>
      </c>
      <c r="J143" t="s">
        <v>165</v>
      </c>
      <c r="K143" t="s">
        <v>165</v>
      </c>
      <c r="L143" t="s">
        <v>165</v>
      </c>
      <c r="M143" t="s">
        <v>165</v>
      </c>
      <c r="N143" t="s">
        <v>165</v>
      </c>
      <c r="O143" t="s">
        <v>165</v>
      </c>
      <c r="P143" t="s">
        <v>165</v>
      </c>
      <c r="Q143" t="s">
        <v>165</v>
      </c>
    </row>
    <row r="144">
      <c r="A144" t="s">
        <v>165</v>
      </c>
      <c r="B144" t="s">
        <v>165</v>
      </c>
      <c r="C144" t="s">
        <v>165</v>
      </c>
      <c r="D144" t="s">
        <v>165</v>
      </c>
      <c r="E144" t="s">
        <v>165</v>
      </c>
      <c r="F144" t="s">
        <v>165</v>
      </c>
      <c r="G144" t="s">
        <v>165</v>
      </c>
      <c r="H144" t="s">
        <v>165</v>
      </c>
      <c r="J144" t="s">
        <v>165</v>
      </c>
      <c r="K144" t="s">
        <v>165</v>
      </c>
      <c r="L144" t="s">
        <v>165</v>
      </c>
      <c r="M144" t="s">
        <v>165</v>
      </c>
      <c r="N144" t="s">
        <v>165</v>
      </c>
      <c r="O144" t="s">
        <v>165</v>
      </c>
      <c r="P144" t="s">
        <v>165</v>
      </c>
      <c r="Q144" t="s">
        <v>165</v>
      </c>
    </row>
    <row r="145">
      <c r="A145" t="s">
        <v>165</v>
      </c>
      <c r="B145" t="s">
        <v>165</v>
      </c>
      <c r="C145" t="s">
        <v>165</v>
      </c>
      <c r="D145" t="s">
        <v>165</v>
      </c>
      <c r="E145" t="s">
        <v>165</v>
      </c>
      <c r="F145" t="s">
        <v>165</v>
      </c>
      <c r="G145" t="s">
        <v>165</v>
      </c>
      <c r="H145" t="s">
        <v>165</v>
      </c>
      <c r="J145" t="s">
        <v>165</v>
      </c>
      <c r="K145" t="s">
        <v>165</v>
      </c>
      <c r="L145" t="s">
        <v>165</v>
      </c>
      <c r="M145" t="s">
        <v>165</v>
      </c>
      <c r="N145" t="s">
        <v>165</v>
      </c>
      <c r="O145" t="s">
        <v>165</v>
      </c>
      <c r="P145" t="s">
        <v>165</v>
      </c>
      <c r="Q145" t="s">
        <v>165</v>
      </c>
    </row>
    <row r="146">
      <c r="A146" t="s">
        <v>165</v>
      </c>
      <c r="B146" t="s">
        <v>165</v>
      </c>
      <c r="C146" t="s">
        <v>165</v>
      </c>
      <c r="D146" t="s">
        <v>165</v>
      </c>
      <c r="E146" t="s">
        <v>165</v>
      </c>
      <c r="F146" t="s">
        <v>165</v>
      </c>
      <c r="G146" t="s">
        <v>165</v>
      </c>
      <c r="H146" t="s">
        <v>165</v>
      </c>
      <c r="J146" t="s">
        <v>165</v>
      </c>
      <c r="K146" t="s">
        <v>165</v>
      </c>
      <c r="L146" t="s">
        <v>165</v>
      </c>
      <c r="M146" t="s">
        <v>165</v>
      </c>
      <c r="N146" t="s">
        <v>165</v>
      </c>
      <c r="O146" t="s">
        <v>165</v>
      </c>
      <c r="P146" t="s">
        <v>165</v>
      </c>
      <c r="Q146" t="s">
        <v>165</v>
      </c>
    </row>
    <row r="147">
      <c r="A147" t="s">
        <v>165</v>
      </c>
      <c r="B147" t="s">
        <v>165</v>
      </c>
      <c r="C147" t="s">
        <v>165</v>
      </c>
      <c r="D147" t="s">
        <v>165</v>
      </c>
      <c r="E147" t="s">
        <v>165</v>
      </c>
      <c r="F147" t="s">
        <v>165</v>
      </c>
      <c r="G147" t="s">
        <v>165</v>
      </c>
      <c r="H147" t="s">
        <v>165</v>
      </c>
      <c r="J147" t="s">
        <v>165</v>
      </c>
      <c r="K147" t="s">
        <v>165</v>
      </c>
      <c r="L147" t="s">
        <v>165</v>
      </c>
      <c r="M147" t="s">
        <v>165</v>
      </c>
      <c r="N147" t="s">
        <v>165</v>
      </c>
      <c r="O147" t="s">
        <v>165</v>
      </c>
      <c r="P147" t="s">
        <v>165</v>
      </c>
      <c r="Q147" t="s">
        <v>165</v>
      </c>
    </row>
    <row r="148">
      <c r="A148" t="s">
        <v>165</v>
      </c>
      <c r="B148" t="s">
        <v>165</v>
      </c>
      <c r="C148" t="s">
        <v>165</v>
      </c>
      <c r="D148" t="s">
        <v>165</v>
      </c>
      <c r="E148" t="s">
        <v>165</v>
      </c>
      <c r="F148" t="s">
        <v>165</v>
      </c>
      <c r="G148" t="s">
        <v>165</v>
      </c>
      <c r="H148" t="s">
        <v>165</v>
      </c>
      <c r="J148" t="s">
        <v>165</v>
      </c>
      <c r="K148" t="s">
        <v>165</v>
      </c>
      <c r="L148" t="s">
        <v>165</v>
      </c>
      <c r="M148" t="s">
        <v>165</v>
      </c>
      <c r="N148" t="s">
        <v>165</v>
      </c>
      <c r="O148" t="s">
        <v>165</v>
      </c>
      <c r="P148" t="s">
        <v>165</v>
      </c>
      <c r="Q148" t="s">
        <v>165</v>
      </c>
    </row>
    <row r="149">
      <c r="A149" t="s">
        <v>165</v>
      </c>
      <c r="B149" t="s">
        <v>165</v>
      </c>
      <c r="C149" t="s">
        <v>165</v>
      </c>
      <c r="D149" t="s">
        <v>165</v>
      </c>
      <c r="E149" t="s">
        <v>165</v>
      </c>
      <c r="F149" t="s">
        <v>165</v>
      </c>
      <c r="G149" t="s">
        <v>165</v>
      </c>
      <c r="H149" t="s">
        <v>165</v>
      </c>
      <c r="J149" t="s">
        <v>165</v>
      </c>
      <c r="K149" t="s">
        <v>165</v>
      </c>
      <c r="L149" t="s">
        <v>165</v>
      </c>
      <c r="M149" t="s">
        <v>165</v>
      </c>
      <c r="N149" t="s">
        <v>165</v>
      </c>
      <c r="O149" t="s">
        <v>165</v>
      </c>
      <c r="P149" t="s">
        <v>165</v>
      </c>
      <c r="Q149" t="s">
        <v>165</v>
      </c>
    </row>
    <row r="150">
      <c r="A150" t="s">
        <v>165</v>
      </c>
      <c r="B150" t="s">
        <v>165</v>
      </c>
      <c r="C150" t="s">
        <v>165</v>
      </c>
      <c r="D150" t="s">
        <v>165</v>
      </c>
      <c r="E150" t="s">
        <v>165</v>
      </c>
      <c r="F150" t="s">
        <v>165</v>
      </c>
      <c r="G150" t="s">
        <v>165</v>
      </c>
      <c r="H150" t="s">
        <v>165</v>
      </c>
      <c r="J150" t="s">
        <v>165</v>
      </c>
      <c r="K150" t="s">
        <v>165</v>
      </c>
      <c r="L150" t="s">
        <v>165</v>
      </c>
      <c r="M150" t="s">
        <v>165</v>
      </c>
      <c r="N150" t="s">
        <v>165</v>
      </c>
      <c r="O150" t="s">
        <v>165</v>
      </c>
      <c r="P150" t="s">
        <v>165</v>
      </c>
      <c r="Q150" t="s">
        <v>165</v>
      </c>
    </row>
    <row r="151">
      <c r="A151" t="s">
        <v>165</v>
      </c>
      <c r="B151" t="s">
        <v>165</v>
      </c>
      <c r="C151" t="s">
        <v>165</v>
      </c>
      <c r="D151" t="s">
        <v>165</v>
      </c>
      <c r="E151" t="s">
        <v>165</v>
      </c>
      <c r="F151" t="s">
        <v>165</v>
      </c>
      <c r="G151" t="s">
        <v>165</v>
      </c>
      <c r="H151" t="s">
        <v>165</v>
      </c>
      <c r="J151" t="s">
        <v>165</v>
      </c>
      <c r="K151" t="s">
        <v>165</v>
      </c>
      <c r="L151" t="s">
        <v>165</v>
      </c>
      <c r="M151" t="s">
        <v>165</v>
      </c>
      <c r="N151" t="s">
        <v>165</v>
      </c>
      <c r="O151" t="s">
        <v>165</v>
      </c>
      <c r="P151" t="s">
        <v>165</v>
      </c>
      <c r="Q151" t="s">
        <v>165</v>
      </c>
    </row>
    <row r="152">
      <c r="A152" t="s">
        <v>165</v>
      </c>
      <c r="B152" t="s">
        <v>165</v>
      </c>
      <c r="C152" t="s">
        <v>165</v>
      </c>
      <c r="D152" t="s">
        <v>165</v>
      </c>
      <c r="E152" t="s">
        <v>165</v>
      </c>
      <c r="F152" t="s">
        <v>165</v>
      </c>
      <c r="G152" t="s">
        <v>165</v>
      </c>
      <c r="H152" t="s">
        <v>165</v>
      </c>
      <c r="J152" t="s">
        <v>165</v>
      </c>
      <c r="K152" t="s">
        <v>165</v>
      </c>
      <c r="L152" t="s">
        <v>165</v>
      </c>
      <c r="M152" t="s">
        <v>165</v>
      </c>
      <c r="N152" t="s">
        <v>165</v>
      </c>
      <c r="O152" t="s">
        <v>165</v>
      </c>
      <c r="P152" t="s">
        <v>165</v>
      </c>
      <c r="Q152" t="s">
        <v>165</v>
      </c>
    </row>
    <row r="153">
      <c r="A153" t="s">
        <v>165</v>
      </c>
      <c r="B153" t="s">
        <v>165</v>
      </c>
      <c r="C153" t="s">
        <v>165</v>
      </c>
      <c r="D153" t="s">
        <v>165</v>
      </c>
      <c r="E153" t="s">
        <v>165</v>
      </c>
      <c r="F153" t="s">
        <v>165</v>
      </c>
      <c r="G153" t="s">
        <v>165</v>
      </c>
      <c r="H153" t="s">
        <v>165</v>
      </c>
      <c r="J153" t="s">
        <v>165</v>
      </c>
      <c r="K153" t="s">
        <v>165</v>
      </c>
      <c r="L153" t="s">
        <v>165</v>
      </c>
      <c r="M153" t="s">
        <v>165</v>
      </c>
      <c r="N153" t="s">
        <v>165</v>
      </c>
      <c r="O153" t="s">
        <v>165</v>
      </c>
      <c r="P153" t="s">
        <v>165</v>
      </c>
      <c r="Q153" t="s">
        <v>165</v>
      </c>
    </row>
    <row r="154">
      <c r="A154" t="s">
        <v>165</v>
      </c>
      <c r="B154" t="s">
        <v>165</v>
      </c>
      <c r="C154" t="s">
        <v>165</v>
      </c>
      <c r="D154" t="s">
        <v>165</v>
      </c>
      <c r="E154" t="s">
        <v>165</v>
      </c>
      <c r="F154" t="s">
        <v>165</v>
      </c>
      <c r="G154" t="s">
        <v>165</v>
      </c>
      <c r="H154" t="s">
        <v>165</v>
      </c>
      <c r="J154" t="s">
        <v>165</v>
      </c>
      <c r="K154" t="s">
        <v>165</v>
      </c>
      <c r="L154" t="s">
        <v>165</v>
      </c>
      <c r="M154" t="s">
        <v>165</v>
      </c>
      <c r="N154" t="s">
        <v>165</v>
      </c>
      <c r="O154" t="s">
        <v>165</v>
      </c>
      <c r="P154" t="s">
        <v>165</v>
      </c>
      <c r="Q154" t="s">
        <v>165</v>
      </c>
    </row>
    <row r="155">
      <c r="A155" t="s">
        <v>165</v>
      </c>
      <c r="B155" t="s">
        <v>165</v>
      </c>
      <c r="C155" t="s">
        <v>165</v>
      </c>
      <c r="D155" t="s">
        <v>165</v>
      </c>
      <c r="E155" t="s">
        <v>165</v>
      </c>
      <c r="F155" t="s">
        <v>165</v>
      </c>
      <c r="G155" t="s">
        <v>165</v>
      </c>
      <c r="H155" t="s">
        <v>165</v>
      </c>
      <c r="J155" t="s">
        <v>165</v>
      </c>
      <c r="K155" t="s">
        <v>165</v>
      </c>
      <c r="L155" t="s">
        <v>165</v>
      </c>
      <c r="M155" t="s">
        <v>165</v>
      </c>
      <c r="N155" t="s">
        <v>165</v>
      </c>
      <c r="O155" t="s">
        <v>165</v>
      </c>
      <c r="P155" t="s">
        <v>165</v>
      </c>
      <c r="Q155" t="s">
        <v>165</v>
      </c>
    </row>
    <row r="156">
      <c r="A156" t="s">
        <v>165</v>
      </c>
      <c r="B156" t="s">
        <v>165</v>
      </c>
      <c r="C156" t="s">
        <v>165</v>
      </c>
      <c r="D156" t="s">
        <v>165</v>
      </c>
      <c r="E156" t="s">
        <v>165</v>
      </c>
      <c r="F156" t="s">
        <v>165</v>
      </c>
      <c r="G156" t="s">
        <v>165</v>
      </c>
      <c r="H156" t="s">
        <v>165</v>
      </c>
      <c r="J156" t="s">
        <v>165</v>
      </c>
      <c r="K156" t="s">
        <v>165</v>
      </c>
      <c r="L156" t="s">
        <v>165</v>
      </c>
      <c r="M156" t="s">
        <v>165</v>
      </c>
      <c r="N156" t="s">
        <v>165</v>
      </c>
      <c r="O156" t="s">
        <v>165</v>
      </c>
      <c r="P156" t="s">
        <v>165</v>
      </c>
      <c r="Q156" t="s">
        <v>165</v>
      </c>
    </row>
    <row r="157">
      <c r="A157" t="s">
        <v>165</v>
      </c>
      <c r="B157" t="s">
        <v>165</v>
      </c>
      <c r="C157" t="s">
        <v>165</v>
      </c>
      <c r="D157" t="s">
        <v>165</v>
      </c>
      <c r="E157" t="s">
        <v>165</v>
      </c>
      <c r="F157" t="s">
        <v>165</v>
      </c>
      <c r="G157" t="s">
        <v>165</v>
      </c>
      <c r="H157" t="s">
        <v>165</v>
      </c>
      <c r="J157" t="s">
        <v>165</v>
      </c>
      <c r="K157" t="s">
        <v>165</v>
      </c>
      <c r="L157" t="s">
        <v>165</v>
      </c>
      <c r="M157" t="s">
        <v>165</v>
      </c>
      <c r="N157" t="s">
        <v>165</v>
      </c>
      <c r="O157" t="s">
        <v>165</v>
      </c>
      <c r="P157" t="s">
        <v>165</v>
      </c>
      <c r="Q157" t="s">
        <v>165</v>
      </c>
    </row>
    <row r="158">
      <c r="A158" t="s">
        <v>165</v>
      </c>
      <c r="B158" t="s">
        <v>165</v>
      </c>
      <c r="C158" t="s">
        <v>165</v>
      </c>
      <c r="D158" t="s">
        <v>165</v>
      </c>
      <c r="E158" t="s">
        <v>165</v>
      </c>
      <c r="F158" t="s">
        <v>165</v>
      </c>
      <c r="G158" t="s">
        <v>165</v>
      </c>
      <c r="H158" t="s">
        <v>165</v>
      </c>
      <c r="J158" t="s">
        <v>165</v>
      </c>
      <c r="K158" t="s">
        <v>165</v>
      </c>
      <c r="L158" t="s">
        <v>165</v>
      </c>
      <c r="M158" t="s">
        <v>165</v>
      </c>
      <c r="N158" t="s">
        <v>165</v>
      </c>
      <c r="O158" t="s">
        <v>165</v>
      </c>
      <c r="P158" t="s">
        <v>165</v>
      </c>
      <c r="Q158" t="s">
        <v>165</v>
      </c>
    </row>
    <row r="159">
      <c r="A159" t="s">
        <v>165</v>
      </c>
      <c r="B159" t="s">
        <v>165</v>
      </c>
      <c r="C159" t="s">
        <v>165</v>
      </c>
      <c r="D159" t="s">
        <v>165</v>
      </c>
      <c r="E159" t="s">
        <v>165</v>
      </c>
      <c r="F159" t="s">
        <v>165</v>
      </c>
      <c r="G159" t="s">
        <v>165</v>
      </c>
      <c r="H159" t="s">
        <v>165</v>
      </c>
      <c r="J159" t="s">
        <v>165</v>
      </c>
      <c r="K159" t="s">
        <v>165</v>
      </c>
      <c r="L159" t="s">
        <v>165</v>
      </c>
      <c r="M159" t="s">
        <v>165</v>
      </c>
      <c r="N159" t="s">
        <v>165</v>
      </c>
      <c r="O159" t="s">
        <v>165</v>
      </c>
      <c r="P159" t="s">
        <v>165</v>
      </c>
      <c r="Q159" t="s">
        <v>165</v>
      </c>
    </row>
    <row r="160">
      <c r="A160" t="s">
        <v>165</v>
      </c>
      <c r="B160" t="s">
        <v>165</v>
      </c>
      <c r="C160" t="s">
        <v>165</v>
      </c>
      <c r="D160" t="s">
        <v>165</v>
      </c>
      <c r="E160" t="s">
        <v>165</v>
      </c>
      <c r="F160" t="s">
        <v>165</v>
      </c>
      <c r="G160" t="s">
        <v>165</v>
      </c>
      <c r="H160" t="s">
        <v>165</v>
      </c>
      <c r="J160" t="s">
        <v>165</v>
      </c>
      <c r="K160" t="s">
        <v>165</v>
      </c>
      <c r="L160" t="s">
        <v>165</v>
      </c>
      <c r="M160" t="s">
        <v>165</v>
      </c>
      <c r="N160" t="s">
        <v>165</v>
      </c>
      <c r="O160" t="s">
        <v>165</v>
      </c>
      <c r="P160" t="s">
        <v>165</v>
      </c>
      <c r="Q160" t="s">
        <v>165</v>
      </c>
    </row>
    <row r="161">
      <c r="A161" t="s">
        <v>165</v>
      </c>
      <c r="B161" t="s">
        <v>165</v>
      </c>
      <c r="C161" t="s">
        <v>165</v>
      </c>
      <c r="D161" t="s">
        <v>165</v>
      </c>
      <c r="E161" t="s">
        <v>165</v>
      </c>
      <c r="F161" t="s">
        <v>165</v>
      </c>
      <c r="G161" t="s">
        <v>165</v>
      </c>
      <c r="H161" t="s">
        <v>165</v>
      </c>
      <c r="J161" t="s">
        <v>165</v>
      </c>
      <c r="K161" t="s">
        <v>165</v>
      </c>
      <c r="L161" t="s">
        <v>165</v>
      </c>
      <c r="M161" t="s">
        <v>165</v>
      </c>
      <c r="N161" t="s">
        <v>165</v>
      </c>
      <c r="O161" t="s">
        <v>165</v>
      </c>
      <c r="P161" t="s">
        <v>165</v>
      </c>
      <c r="Q161" t="s">
        <v>165</v>
      </c>
    </row>
    <row r="162">
      <c r="A162" t="s">
        <v>165</v>
      </c>
      <c r="B162" t="s">
        <v>165</v>
      </c>
      <c r="C162" t="s">
        <v>165</v>
      </c>
      <c r="D162" t="s">
        <v>165</v>
      </c>
      <c r="E162" t="s">
        <v>165</v>
      </c>
      <c r="F162" t="s">
        <v>165</v>
      </c>
      <c r="G162" t="s">
        <v>165</v>
      </c>
      <c r="H162" t="s">
        <v>165</v>
      </c>
      <c r="J162" t="s">
        <v>165</v>
      </c>
      <c r="K162" t="s">
        <v>165</v>
      </c>
      <c r="L162" t="s">
        <v>165</v>
      </c>
      <c r="M162" t="s">
        <v>165</v>
      </c>
      <c r="N162" t="s">
        <v>165</v>
      </c>
      <c r="O162" t="s">
        <v>165</v>
      </c>
      <c r="P162" t="s">
        <v>165</v>
      </c>
      <c r="Q162" t="s">
        <v>165</v>
      </c>
    </row>
    <row r="163">
      <c r="A163" t="s">
        <v>165</v>
      </c>
      <c r="B163" t="s">
        <v>165</v>
      </c>
      <c r="C163" t="s">
        <v>165</v>
      </c>
      <c r="D163" t="s">
        <v>165</v>
      </c>
      <c r="E163" t="s">
        <v>165</v>
      </c>
      <c r="F163" t="s">
        <v>165</v>
      </c>
      <c r="G163" t="s">
        <v>165</v>
      </c>
      <c r="H163" t="s">
        <v>165</v>
      </c>
      <c r="J163" t="s">
        <v>165</v>
      </c>
      <c r="K163" t="s">
        <v>165</v>
      </c>
      <c r="L163" t="s">
        <v>165</v>
      </c>
      <c r="M163" t="s">
        <v>165</v>
      </c>
      <c r="N163" t="s">
        <v>165</v>
      </c>
      <c r="O163" t="s">
        <v>165</v>
      </c>
      <c r="P163" t="s">
        <v>165</v>
      </c>
      <c r="Q163" t="s">
        <v>165</v>
      </c>
    </row>
    <row r="164">
      <c r="A164" t="s">
        <v>165</v>
      </c>
      <c r="B164" t="s">
        <v>165</v>
      </c>
      <c r="C164" t="s">
        <v>165</v>
      </c>
      <c r="D164" t="s">
        <v>165</v>
      </c>
      <c r="E164" t="s">
        <v>165</v>
      </c>
      <c r="F164" t="s">
        <v>165</v>
      </c>
      <c r="G164" t="s">
        <v>165</v>
      </c>
      <c r="H164" t="s">
        <v>165</v>
      </c>
      <c r="J164" t="s">
        <v>165</v>
      </c>
      <c r="K164" t="s">
        <v>165</v>
      </c>
      <c r="L164" t="s">
        <v>165</v>
      </c>
      <c r="M164" t="s">
        <v>165</v>
      </c>
      <c r="N164" t="s">
        <v>165</v>
      </c>
      <c r="O164" t="s">
        <v>165</v>
      </c>
      <c r="P164" t="s">
        <v>165</v>
      </c>
      <c r="Q164" t="s">
        <v>165</v>
      </c>
    </row>
    <row r="165">
      <c r="A165" t="s">
        <v>165</v>
      </c>
      <c r="B165" t="s">
        <v>165</v>
      </c>
      <c r="C165" t="s">
        <v>165</v>
      </c>
      <c r="D165" t="s">
        <v>165</v>
      </c>
      <c r="E165" t="s">
        <v>165</v>
      </c>
      <c r="F165" t="s">
        <v>165</v>
      </c>
      <c r="G165" t="s">
        <v>165</v>
      </c>
      <c r="H165" t="s">
        <v>165</v>
      </c>
      <c r="J165" t="s">
        <v>165</v>
      </c>
      <c r="K165" t="s">
        <v>165</v>
      </c>
      <c r="L165" t="s">
        <v>165</v>
      </c>
      <c r="M165" t="s">
        <v>165</v>
      </c>
      <c r="N165" t="s">
        <v>165</v>
      </c>
      <c r="O165" t="s">
        <v>165</v>
      </c>
      <c r="P165" t="s">
        <v>165</v>
      </c>
      <c r="Q165" t="s">
        <v>165</v>
      </c>
    </row>
    <row r="166">
      <c r="A166" t="s">
        <v>165</v>
      </c>
      <c r="B166" t="s">
        <v>165</v>
      </c>
      <c r="C166" t="s">
        <v>165</v>
      </c>
      <c r="D166" t="s">
        <v>165</v>
      </c>
      <c r="E166" t="s">
        <v>165</v>
      </c>
      <c r="F166" t="s">
        <v>165</v>
      </c>
      <c r="G166" t="s">
        <v>165</v>
      </c>
      <c r="H166" t="s">
        <v>165</v>
      </c>
      <c r="J166" t="s">
        <v>165</v>
      </c>
      <c r="K166" t="s">
        <v>165</v>
      </c>
      <c r="L166" t="s">
        <v>165</v>
      </c>
      <c r="M166" t="s">
        <v>165</v>
      </c>
      <c r="N166" t="s">
        <v>165</v>
      </c>
      <c r="O166" t="s">
        <v>165</v>
      </c>
      <c r="P166" t="s">
        <v>165</v>
      </c>
      <c r="Q166" t="s">
        <v>165</v>
      </c>
    </row>
    <row r="167">
      <c r="A167" t="s">
        <v>165</v>
      </c>
      <c r="B167" t="s">
        <v>165</v>
      </c>
      <c r="C167" t="s">
        <v>165</v>
      </c>
      <c r="D167" t="s">
        <v>165</v>
      </c>
      <c r="E167" t="s">
        <v>165</v>
      </c>
      <c r="F167" t="s">
        <v>165</v>
      </c>
      <c r="G167" t="s">
        <v>165</v>
      </c>
      <c r="H167" t="s">
        <v>165</v>
      </c>
      <c r="J167" t="s">
        <v>165</v>
      </c>
      <c r="K167" t="s">
        <v>165</v>
      </c>
      <c r="L167" t="s">
        <v>165</v>
      </c>
      <c r="M167" t="s">
        <v>165</v>
      </c>
      <c r="N167" t="s">
        <v>165</v>
      </c>
      <c r="O167" t="s">
        <v>165</v>
      </c>
      <c r="P167" t="s">
        <v>165</v>
      </c>
      <c r="Q167" t="s">
        <v>165</v>
      </c>
    </row>
    <row r="168">
      <c r="A168" t="s">
        <v>165</v>
      </c>
      <c r="B168" t="s">
        <v>165</v>
      </c>
      <c r="C168" t="s">
        <v>165</v>
      </c>
      <c r="D168" t="s">
        <v>165</v>
      </c>
      <c r="E168" t="s">
        <v>165</v>
      </c>
      <c r="F168" t="s">
        <v>165</v>
      </c>
      <c r="G168" t="s">
        <v>165</v>
      </c>
      <c r="H168" t="s">
        <v>165</v>
      </c>
      <c r="J168" t="s">
        <v>165</v>
      </c>
      <c r="K168" t="s">
        <v>165</v>
      </c>
      <c r="L168" t="s">
        <v>165</v>
      </c>
      <c r="M168" t="s">
        <v>165</v>
      </c>
      <c r="N168" t="s">
        <v>165</v>
      </c>
      <c r="O168" t="s">
        <v>165</v>
      </c>
      <c r="P168" t="s">
        <v>165</v>
      </c>
      <c r="Q168" t="s">
        <v>165</v>
      </c>
    </row>
    <row r="169">
      <c r="A169" t="s">
        <v>165</v>
      </c>
      <c r="B169" t="s">
        <v>165</v>
      </c>
      <c r="C169" t="s">
        <v>165</v>
      </c>
      <c r="D169" t="s">
        <v>165</v>
      </c>
      <c r="E169" t="s">
        <v>165</v>
      </c>
      <c r="F169" t="s">
        <v>165</v>
      </c>
      <c r="G169" t="s">
        <v>165</v>
      </c>
      <c r="H169" t="s">
        <v>165</v>
      </c>
      <c r="J169" t="s">
        <v>165</v>
      </c>
      <c r="K169" t="s">
        <v>165</v>
      </c>
      <c r="L169" t="s">
        <v>165</v>
      </c>
      <c r="M169" t="s">
        <v>165</v>
      </c>
      <c r="N169" t="s">
        <v>165</v>
      </c>
      <c r="O169" t="s">
        <v>165</v>
      </c>
      <c r="P169" t="s">
        <v>165</v>
      </c>
      <c r="Q169" t="s">
        <v>165</v>
      </c>
    </row>
    <row r="170">
      <c r="A170" t="s">
        <v>165</v>
      </c>
      <c r="B170" t="s">
        <v>165</v>
      </c>
      <c r="C170" t="s">
        <v>165</v>
      </c>
      <c r="D170" t="s">
        <v>165</v>
      </c>
      <c r="E170" t="s">
        <v>165</v>
      </c>
      <c r="F170" t="s">
        <v>165</v>
      </c>
      <c r="G170" t="s">
        <v>165</v>
      </c>
      <c r="H170" t="s">
        <v>165</v>
      </c>
      <c r="J170" t="s">
        <v>165</v>
      </c>
      <c r="K170" t="s">
        <v>165</v>
      </c>
      <c r="L170" t="s">
        <v>165</v>
      </c>
      <c r="M170" t="s">
        <v>165</v>
      </c>
      <c r="N170" t="s">
        <v>165</v>
      </c>
      <c r="O170" t="s">
        <v>165</v>
      </c>
      <c r="P170" t="s">
        <v>165</v>
      </c>
      <c r="Q170" t="s">
        <v>165</v>
      </c>
    </row>
    <row r="171">
      <c r="A171" t="s">
        <v>165</v>
      </c>
      <c r="B171" t="s">
        <v>165</v>
      </c>
      <c r="C171" t="s">
        <v>165</v>
      </c>
      <c r="D171" t="s">
        <v>165</v>
      </c>
      <c r="E171" t="s">
        <v>165</v>
      </c>
      <c r="F171" t="s">
        <v>165</v>
      </c>
      <c r="G171" t="s">
        <v>165</v>
      </c>
      <c r="H171" t="s">
        <v>165</v>
      </c>
      <c r="J171" t="s">
        <v>165</v>
      </c>
      <c r="K171" t="s">
        <v>165</v>
      </c>
      <c r="L171" t="s">
        <v>165</v>
      </c>
      <c r="M171" t="s">
        <v>165</v>
      </c>
      <c r="N171" t="s">
        <v>165</v>
      </c>
      <c r="O171" t="s">
        <v>165</v>
      </c>
      <c r="P171" t="s">
        <v>165</v>
      </c>
      <c r="Q171" t="s">
        <v>165</v>
      </c>
    </row>
    <row r="172">
      <c r="A172" t="s">
        <v>165</v>
      </c>
      <c r="B172" t="s">
        <v>165</v>
      </c>
      <c r="C172" t="s">
        <v>165</v>
      </c>
      <c r="D172" t="s">
        <v>165</v>
      </c>
      <c r="E172" t="s">
        <v>165</v>
      </c>
      <c r="F172" t="s">
        <v>165</v>
      </c>
      <c r="G172" t="s">
        <v>165</v>
      </c>
      <c r="H172" t="s">
        <v>165</v>
      </c>
      <c r="J172" t="s">
        <v>165</v>
      </c>
      <c r="K172" t="s">
        <v>165</v>
      </c>
      <c r="L172" t="s">
        <v>165</v>
      </c>
      <c r="M172" t="s">
        <v>165</v>
      </c>
      <c r="N172" t="s">
        <v>165</v>
      </c>
      <c r="O172" t="s">
        <v>165</v>
      </c>
      <c r="P172" t="s">
        <v>165</v>
      </c>
      <c r="Q172" t="s">
        <v>165</v>
      </c>
    </row>
    <row r="173">
      <c r="A173" t="s">
        <v>165</v>
      </c>
      <c r="B173" t="s">
        <v>165</v>
      </c>
      <c r="C173" t="s">
        <v>165</v>
      </c>
      <c r="D173" t="s">
        <v>165</v>
      </c>
      <c r="E173" t="s">
        <v>165</v>
      </c>
      <c r="F173" t="s">
        <v>165</v>
      </c>
      <c r="G173" t="s">
        <v>165</v>
      </c>
      <c r="H173" t="s">
        <v>165</v>
      </c>
      <c r="J173" t="s">
        <v>165</v>
      </c>
      <c r="K173" t="s">
        <v>165</v>
      </c>
      <c r="L173" t="s">
        <v>165</v>
      </c>
      <c r="M173" t="s">
        <v>165</v>
      </c>
      <c r="N173" t="s">
        <v>165</v>
      </c>
      <c r="O173" t="s">
        <v>165</v>
      </c>
      <c r="P173" t="s">
        <v>165</v>
      </c>
      <c r="Q173" t="s">
        <v>165</v>
      </c>
    </row>
    <row r="174">
      <c r="A174" t="s">
        <v>165</v>
      </c>
      <c r="B174" t="s">
        <v>165</v>
      </c>
      <c r="C174" t="s">
        <v>165</v>
      </c>
      <c r="D174" t="s">
        <v>165</v>
      </c>
      <c r="E174" t="s">
        <v>165</v>
      </c>
      <c r="F174" t="s">
        <v>165</v>
      </c>
      <c r="G174" t="s">
        <v>165</v>
      </c>
      <c r="H174" t="s">
        <v>165</v>
      </c>
      <c r="J174" t="s">
        <v>165</v>
      </c>
      <c r="K174" t="s">
        <v>165</v>
      </c>
      <c r="L174" t="s">
        <v>165</v>
      </c>
      <c r="M174" t="s">
        <v>165</v>
      </c>
      <c r="N174" t="s">
        <v>165</v>
      </c>
      <c r="O174" t="s">
        <v>165</v>
      </c>
      <c r="P174" t="s">
        <v>165</v>
      </c>
      <c r="Q174" t="s">
        <v>165</v>
      </c>
    </row>
    <row r="175">
      <c r="A175" t="s">
        <v>165</v>
      </c>
      <c r="B175" t="s">
        <v>165</v>
      </c>
      <c r="C175" t="s">
        <v>165</v>
      </c>
      <c r="D175" t="s">
        <v>165</v>
      </c>
      <c r="E175" t="s">
        <v>165</v>
      </c>
      <c r="F175" t="s">
        <v>165</v>
      </c>
      <c r="G175" t="s">
        <v>165</v>
      </c>
      <c r="H175" t="s">
        <v>165</v>
      </c>
      <c r="J175" t="s">
        <v>165</v>
      </c>
      <c r="K175" t="s">
        <v>165</v>
      </c>
      <c r="L175" t="s">
        <v>165</v>
      </c>
      <c r="M175" t="s">
        <v>165</v>
      </c>
      <c r="N175" t="s">
        <v>165</v>
      </c>
      <c r="O175" t="s">
        <v>165</v>
      </c>
      <c r="P175" t="s">
        <v>165</v>
      </c>
      <c r="Q175" t="s">
        <v>165</v>
      </c>
    </row>
    <row r="176">
      <c r="A176" t="s">
        <v>165</v>
      </c>
      <c r="B176" t="s">
        <v>165</v>
      </c>
      <c r="C176" t="s">
        <v>165</v>
      </c>
      <c r="D176" t="s">
        <v>165</v>
      </c>
      <c r="E176" t="s">
        <v>165</v>
      </c>
      <c r="F176" t="s">
        <v>165</v>
      </c>
      <c r="G176" t="s">
        <v>165</v>
      </c>
      <c r="H176" t="s">
        <v>165</v>
      </c>
      <c r="J176" t="s">
        <v>165</v>
      </c>
      <c r="K176" t="s">
        <v>165</v>
      </c>
      <c r="L176" t="s">
        <v>165</v>
      </c>
      <c r="M176" t="s">
        <v>165</v>
      </c>
      <c r="N176" t="s">
        <v>165</v>
      </c>
      <c r="O176" t="s">
        <v>165</v>
      </c>
      <c r="P176" t="s">
        <v>165</v>
      </c>
      <c r="Q176" t="s">
        <v>165</v>
      </c>
    </row>
    <row r="177">
      <c r="A177" t="s">
        <v>165</v>
      </c>
      <c r="B177" t="s">
        <v>165</v>
      </c>
      <c r="C177" t="s">
        <v>165</v>
      </c>
      <c r="D177" t="s">
        <v>165</v>
      </c>
      <c r="E177" t="s">
        <v>165</v>
      </c>
      <c r="F177" t="s">
        <v>165</v>
      </c>
      <c r="G177" t="s">
        <v>165</v>
      </c>
      <c r="H177" t="s">
        <v>165</v>
      </c>
      <c r="J177" t="s">
        <v>165</v>
      </c>
      <c r="K177" t="s">
        <v>165</v>
      </c>
      <c r="L177" t="s">
        <v>165</v>
      </c>
      <c r="M177" t="s">
        <v>165</v>
      </c>
      <c r="N177" t="s">
        <v>165</v>
      </c>
      <c r="O177" t="s">
        <v>165</v>
      </c>
      <c r="P177" t="s">
        <v>165</v>
      </c>
      <c r="Q177" t="s">
        <v>165</v>
      </c>
    </row>
    <row r="178">
      <c r="A178" t="s">
        <v>165</v>
      </c>
      <c r="B178" t="s">
        <v>165</v>
      </c>
      <c r="C178" t="s">
        <v>165</v>
      </c>
      <c r="D178" t="s">
        <v>165</v>
      </c>
      <c r="E178" t="s">
        <v>165</v>
      </c>
      <c r="F178" t="s">
        <v>165</v>
      </c>
      <c r="G178" t="s">
        <v>165</v>
      </c>
      <c r="H178" t="s">
        <v>165</v>
      </c>
      <c r="J178" t="s">
        <v>165</v>
      </c>
      <c r="K178" t="s">
        <v>165</v>
      </c>
      <c r="L178" t="s">
        <v>165</v>
      </c>
      <c r="M178" t="s">
        <v>165</v>
      </c>
      <c r="N178" t="s">
        <v>165</v>
      </c>
      <c r="O178" t="s">
        <v>165</v>
      </c>
      <c r="P178" t="s">
        <v>165</v>
      </c>
      <c r="Q178" t="s">
        <v>165</v>
      </c>
    </row>
    <row r="179">
      <c r="A179" t="s">
        <v>165</v>
      </c>
      <c r="B179" t="s">
        <v>165</v>
      </c>
      <c r="C179" t="s">
        <v>165</v>
      </c>
      <c r="D179" t="s">
        <v>165</v>
      </c>
      <c r="E179" t="s">
        <v>165</v>
      </c>
      <c r="F179" t="s">
        <v>165</v>
      </c>
      <c r="G179" t="s">
        <v>165</v>
      </c>
      <c r="H179" t="s">
        <v>165</v>
      </c>
      <c r="J179" t="s">
        <v>165</v>
      </c>
      <c r="K179" t="s">
        <v>165</v>
      </c>
      <c r="L179" t="s">
        <v>165</v>
      </c>
      <c r="M179" t="s">
        <v>165</v>
      </c>
      <c r="N179" t="s">
        <v>165</v>
      </c>
      <c r="O179" t="s">
        <v>165</v>
      </c>
      <c r="P179" t="s">
        <v>165</v>
      </c>
      <c r="Q179" t="s">
        <v>165</v>
      </c>
    </row>
    <row r="180">
      <c r="A180" t="s">
        <v>165</v>
      </c>
      <c r="B180" t="s">
        <v>165</v>
      </c>
      <c r="C180" t="s">
        <v>165</v>
      </c>
      <c r="D180" t="s">
        <v>165</v>
      </c>
      <c r="E180" t="s">
        <v>165</v>
      </c>
      <c r="F180" t="s">
        <v>165</v>
      </c>
      <c r="G180" t="s">
        <v>165</v>
      </c>
      <c r="H180" t="s">
        <v>165</v>
      </c>
      <c r="J180" t="s">
        <v>165</v>
      </c>
      <c r="K180" t="s">
        <v>165</v>
      </c>
      <c r="L180" t="s">
        <v>165</v>
      </c>
      <c r="M180" t="s">
        <v>165</v>
      </c>
      <c r="N180" t="s">
        <v>165</v>
      </c>
      <c r="O180" t="s">
        <v>165</v>
      </c>
      <c r="P180" t="s">
        <v>165</v>
      </c>
      <c r="Q180" t="s">
        <v>165</v>
      </c>
    </row>
    <row r="181">
      <c r="A181" t="s">
        <v>165</v>
      </c>
      <c r="B181" t="s">
        <v>165</v>
      </c>
      <c r="C181" t="s">
        <v>165</v>
      </c>
      <c r="D181" t="s">
        <v>165</v>
      </c>
      <c r="E181" t="s">
        <v>165</v>
      </c>
      <c r="F181" t="s">
        <v>165</v>
      </c>
      <c r="G181" t="s">
        <v>165</v>
      </c>
      <c r="H181" t="s">
        <v>165</v>
      </c>
      <c r="J181" t="s">
        <v>165</v>
      </c>
      <c r="K181" t="s">
        <v>165</v>
      </c>
      <c r="L181" t="s">
        <v>165</v>
      </c>
      <c r="M181" t="s">
        <v>165</v>
      </c>
      <c r="N181" t="s">
        <v>165</v>
      </c>
      <c r="O181" t="s">
        <v>165</v>
      </c>
      <c r="P181" t="s">
        <v>165</v>
      </c>
      <c r="Q181" t="s">
        <v>165</v>
      </c>
    </row>
    <row r="182">
      <c r="A182" t="s">
        <v>165</v>
      </c>
      <c r="B182" t="s">
        <v>165</v>
      </c>
      <c r="C182" t="s">
        <v>165</v>
      </c>
      <c r="D182" t="s">
        <v>165</v>
      </c>
      <c r="E182" t="s">
        <v>165</v>
      </c>
      <c r="F182" t="s">
        <v>165</v>
      </c>
      <c r="G182" t="s">
        <v>165</v>
      </c>
      <c r="H182" t="s">
        <v>165</v>
      </c>
      <c r="J182" t="s">
        <v>165</v>
      </c>
      <c r="K182" t="s">
        <v>165</v>
      </c>
      <c r="L182" t="s">
        <v>165</v>
      </c>
      <c r="M182" t="s">
        <v>165</v>
      </c>
      <c r="N182" t="s">
        <v>165</v>
      </c>
      <c r="O182" t="s">
        <v>165</v>
      </c>
      <c r="P182" t="s">
        <v>165</v>
      </c>
      <c r="Q182" t="s">
        <v>165</v>
      </c>
    </row>
    <row r="183">
      <c r="A183" t="s">
        <v>165</v>
      </c>
      <c r="B183" t="s">
        <v>165</v>
      </c>
      <c r="C183" t="s">
        <v>165</v>
      </c>
      <c r="D183" t="s">
        <v>165</v>
      </c>
      <c r="E183" t="s">
        <v>165</v>
      </c>
      <c r="F183" t="s">
        <v>165</v>
      </c>
      <c r="G183" t="s">
        <v>165</v>
      </c>
      <c r="H183" t="s">
        <v>165</v>
      </c>
      <c r="J183" t="s">
        <v>165</v>
      </c>
      <c r="K183" t="s">
        <v>165</v>
      </c>
      <c r="L183" t="s">
        <v>165</v>
      </c>
      <c r="M183" t="s">
        <v>165</v>
      </c>
      <c r="N183" t="s">
        <v>165</v>
      </c>
      <c r="O183" t="s">
        <v>165</v>
      </c>
      <c r="P183" t="s">
        <v>165</v>
      </c>
      <c r="Q183" t="s">
        <v>165</v>
      </c>
    </row>
    <row r="184">
      <c r="A184" t="s">
        <v>165</v>
      </c>
      <c r="B184" t="s">
        <v>165</v>
      </c>
      <c r="C184" t="s">
        <v>165</v>
      </c>
      <c r="D184" t="s">
        <v>165</v>
      </c>
      <c r="E184" t="s">
        <v>165</v>
      </c>
      <c r="F184" t="s">
        <v>165</v>
      </c>
      <c r="G184" t="s">
        <v>165</v>
      </c>
      <c r="H184" t="s">
        <v>165</v>
      </c>
      <c r="J184" t="s">
        <v>165</v>
      </c>
      <c r="K184" t="s">
        <v>165</v>
      </c>
      <c r="L184" t="s">
        <v>165</v>
      </c>
      <c r="M184" t="s">
        <v>165</v>
      </c>
      <c r="N184" t="s">
        <v>165</v>
      </c>
      <c r="O184" t="s">
        <v>165</v>
      </c>
      <c r="P184" t="s">
        <v>165</v>
      </c>
      <c r="Q184" t="s">
        <v>165</v>
      </c>
    </row>
    <row r="185">
      <c r="A185" t="s">
        <v>165</v>
      </c>
      <c r="B185" t="s">
        <v>165</v>
      </c>
      <c r="C185" t="s">
        <v>165</v>
      </c>
      <c r="D185" t="s">
        <v>165</v>
      </c>
      <c r="E185" t="s">
        <v>165</v>
      </c>
      <c r="F185" t="s">
        <v>165</v>
      </c>
      <c r="G185" t="s">
        <v>165</v>
      </c>
      <c r="H185" t="s">
        <v>165</v>
      </c>
      <c r="J185" t="s">
        <v>165</v>
      </c>
      <c r="K185" t="s">
        <v>165</v>
      </c>
      <c r="L185" t="s">
        <v>165</v>
      </c>
      <c r="M185" t="s">
        <v>165</v>
      </c>
      <c r="N185" t="s">
        <v>165</v>
      </c>
      <c r="O185" t="s">
        <v>165</v>
      </c>
      <c r="P185" t="s">
        <v>165</v>
      </c>
      <c r="Q185" t="s">
        <v>165</v>
      </c>
    </row>
    <row r="186">
      <c r="A186" t="s">
        <v>165</v>
      </c>
      <c r="B186" t="s">
        <v>165</v>
      </c>
      <c r="C186" t="s">
        <v>165</v>
      </c>
      <c r="D186" t="s">
        <v>165</v>
      </c>
      <c r="E186" t="s">
        <v>165</v>
      </c>
      <c r="F186" t="s">
        <v>165</v>
      </c>
      <c r="G186" t="s">
        <v>165</v>
      </c>
      <c r="H186" t="s">
        <v>165</v>
      </c>
      <c r="J186" t="s">
        <v>165</v>
      </c>
      <c r="K186" t="s">
        <v>165</v>
      </c>
      <c r="L186" t="s">
        <v>165</v>
      </c>
      <c r="M186" t="s">
        <v>165</v>
      </c>
      <c r="N186" t="s">
        <v>165</v>
      </c>
      <c r="O186" t="s">
        <v>165</v>
      </c>
      <c r="P186" t="s">
        <v>165</v>
      </c>
      <c r="Q186" t="s">
        <v>165</v>
      </c>
    </row>
    <row r="187">
      <c r="A187" t="s">
        <v>165</v>
      </c>
      <c r="B187" t="s">
        <v>165</v>
      </c>
      <c r="C187" t="s">
        <v>165</v>
      </c>
      <c r="D187" t="s">
        <v>165</v>
      </c>
      <c r="E187" t="s">
        <v>165</v>
      </c>
      <c r="F187" t="s">
        <v>165</v>
      </c>
      <c r="G187" t="s">
        <v>165</v>
      </c>
      <c r="H187" t="s">
        <v>165</v>
      </c>
      <c r="J187" t="s">
        <v>165</v>
      </c>
      <c r="K187" t="s">
        <v>165</v>
      </c>
      <c r="L187" t="s">
        <v>165</v>
      </c>
      <c r="M187" t="s">
        <v>165</v>
      </c>
      <c r="N187" t="s">
        <v>165</v>
      </c>
      <c r="O187" t="s">
        <v>165</v>
      </c>
      <c r="P187" t="s">
        <v>165</v>
      </c>
      <c r="Q187" t="s">
        <v>165</v>
      </c>
    </row>
    <row r="188">
      <c r="A188" t="s">
        <v>165</v>
      </c>
      <c r="B188" t="s">
        <v>165</v>
      </c>
      <c r="C188" t="s">
        <v>165</v>
      </c>
      <c r="D188" t="s">
        <v>165</v>
      </c>
      <c r="E188" t="s">
        <v>165</v>
      </c>
      <c r="F188" t="s">
        <v>165</v>
      </c>
      <c r="G188" t="s">
        <v>165</v>
      </c>
      <c r="H188" t="s">
        <v>165</v>
      </c>
      <c r="J188" t="s">
        <v>165</v>
      </c>
      <c r="K188" t="s">
        <v>165</v>
      </c>
      <c r="L188" t="s">
        <v>165</v>
      </c>
      <c r="M188" t="s">
        <v>165</v>
      </c>
      <c r="N188" t="s">
        <v>165</v>
      </c>
      <c r="O188" t="s">
        <v>165</v>
      </c>
      <c r="P188" t="s">
        <v>165</v>
      </c>
      <c r="Q188" t="s">
        <v>165</v>
      </c>
    </row>
    <row r="189">
      <c r="A189" t="s">
        <v>165</v>
      </c>
      <c r="B189" t="s">
        <v>165</v>
      </c>
      <c r="C189" t="s">
        <v>165</v>
      </c>
      <c r="D189" t="s">
        <v>165</v>
      </c>
      <c r="E189" t="s">
        <v>165</v>
      </c>
      <c r="F189" t="s">
        <v>165</v>
      </c>
      <c r="G189" t="s">
        <v>165</v>
      </c>
      <c r="H189" t="s">
        <v>165</v>
      </c>
      <c r="J189" t="s">
        <v>165</v>
      </c>
      <c r="K189" t="s">
        <v>165</v>
      </c>
      <c r="L189" t="s">
        <v>165</v>
      </c>
      <c r="M189" t="s">
        <v>165</v>
      </c>
      <c r="N189" t="s">
        <v>165</v>
      </c>
      <c r="O189" t="s">
        <v>165</v>
      </c>
      <c r="P189" t="s">
        <v>165</v>
      </c>
      <c r="Q189" t="s">
        <v>165</v>
      </c>
    </row>
    <row r="190">
      <c r="A190" t="s">
        <v>165</v>
      </c>
      <c r="B190" t="s">
        <v>165</v>
      </c>
      <c r="C190" t="s">
        <v>165</v>
      </c>
      <c r="D190" t="s">
        <v>165</v>
      </c>
      <c r="E190" t="s">
        <v>165</v>
      </c>
      <c r="F190" t="s">
        <v>165</v>
      </c>
      <c r="G190" t="s">
        <v>165</v>
      </c>
      <c r="H190" t="s">
        <v>165</v>
      </c>
      <c r="J190" t="s">
        <v>165</v>
      </c>
      <c r="K190" t="s">
        <v>165</v>
      </c>
      <c r="L190" t="s">
        <v>165</v>
      </c>
      <c r="M190" t="s">
        <v>165</v>
      </c>
      <c r="N190" t="s">
        <v>165</v>
      </c>
      <c r="O190" t="s">
        <v>165</v>
      </c>
      <c r="P190" t="s">
        <v>165</v>
      </c>
      <c r="Q190" t="s">
        <v>165</v>
      </c>
    </row>
    <row r="191">
      <c r="A191" t="s">
        <v>165</v>
      </c>
      <c r="B191" t="s">
        <v>165</v>
      </c>
      <c r="C191" t="s">
        <v>165</v>
      </c>
      <c r="D191" t="s">
        <v>165</v>
      </c>
      <c r="E191" t="s">
        <v>165</v>
      </c>
      <c r="F191" t="s">
        <v>165</v>
      </c>
      <c r="G191" t="s">
        <v>165</v>
      </c>
      <c r="H191" t="s">
        <v>165</v>
      </c>
      <c r="J191" t="s">
        <v>165</v>
      </c>
      <c r="K191" t="s">
        <v>165</v>
      </c>
      <c r="L191" t="s">
        <v>165</v>
      </c>
      <c r="M191" t="s">
        <v>165</v>
      </c>
      <c r="N191" t="s">
        <v>165</v>
      </c>
      <c r="O191" t="s">
        <v>165</v>
      </c>
      <c r="P191" t="s">
        <v>165</v>
      </c>
      <c r="Q191" t="s">
        <v>165</v>
      </c>
    </row>
    <row r="192">
      <c r="A192" t="s">
        <v>165</v>
      </c>
      <c r="B192" t="s">
        <v>165</v>
      </c>
      <c r="C192" t="s">
        <v>165</v>
      </c>
      <c r="D192" t="s">
        <v>165</v>
      </c>
      <c r="E192" t="s">
        <v>165</v>
      </c>
      <c r="F192" t="s">
        <v>165</v>
      </c>
      <c r="G192" t="s">
        <v>165</v>
      </c>
      <c r="H192" t="s">
        <v>165</v>
      </c>
      <c r="J192" t="s">
        <v>165</v>
      </c>
      <c r="K192" t="s">
        <v>165</v>
      </c>
      <c r="L192" t="s">
        <v>165</v>
      </c>
      <c r="M192" t="s">
        <v>165</v>
      </c>
      <c r="N192" t="s">
        <v>165</v>
      </c>
      <c r="O192" t="s">
        <v>165</v>
      </c>
      <c r="P192" t="s">
        <v>165</v>
      </c>
      <c r="Q192" t="s">
        <v>165</v>
      </c>
    </row>
    <row r="193">
      <c r="A193" t="s">
        <v>165</v>
      </c>
      <c r="B193" t="s">
        <v>165</v>
      </c>
      <c r="C193" t="s">
        <v>165</v>
      </c>
      <c r="D193" t="s">
        <v>165</v>
      </c>
      <c r="E193" t="s">
        <v>165</v>
      </c>
      <c r="F193" t="s">
        <v>165</v>
      </c>
      <c r="G193" t="s">
        <v>165</v>
      </c>
      <c r="H193" t="s">
        <v>165</v>
      </c>
      <c r="J193" t="s">
        <v>165</v>
      </c>
      <c r="K193" t="s">
        <v>165</v>
      </c>
      <c r="L193" t="s">
        <v>165</v>
      </c>
      <c r="M193" t="s">
        <v>165</v>
      </c>
      <c r="N193" t="s">
        <v>165</v>
      </c>
      <c r="O193" t="s">
        <v>165</v>
      </c>
      <c r="P193" t="s">
        <v>165</v>
      </c>
      <c r="Q193" t="s">
        <v>165</v>
      </c>
    </row>
    <row r="194">
      <c r="A194" t="s">
        <v>165</v>
      </c>
      <c r="B194" t="s">
        <v>165</v>
      </c>
      <c r="C194" t="s">
        <v>165</v>
      </c>
      <c r="D194" t="s">
        <v>165</v>
      </c>
      <c r="E194" t="s">
        <v>165</v>
      </c>
      <c r="F194" t="s">
        <v>165</v>
      </c>
      <c r="G194" t="s">
        <v>165</v>
      </c>
      <c r="H194" t="s">
        <v>165</v>
      </c>
      <c r="J194" t="s">
        <v>165</v>
      </c>
      <c r="K194" t="s">
        <v>165</v>
      </c>
      <c r="L194" t="s">
        <v>165</v>
      </c>
      <c r="M194" t="s">
        <v>165</v>
      </c>
      <c r="N194" t="s">
        <v>165</v>
      </c>
      <c r="O194" t="s">
        <v>165</v>
      </c>
      <c r="P194" t="s">
        <v>165</v>
      </c>
      <c r="Q194" t="s">
        <v>165</v>
      </c>
    </row>
    <row r="195">
      <c r="A195" t="s">
        <v>165</v>
      </c>
      <c r="B195" t="s">
        <v>165</v>
      </c>
      <c r="C195" t="s">
        <v>165</v>
      </c>
      <c r="D195" t="s">
        <v>165</v>
      </c>
      <c r="E195" t="s">
        <v>165</v>
      </c>
      <c r="F195" t="s">
        <v>165</v>
      </c>
      <c r="G195" t="s">
        <v>165</v>
      </c>
      <c r="H195" t="s">
        <v>165</v>
      </c>
      <c r="J195" t="s">
        <v>165</v>
      </c>
      <c r="K195" t="s">
        <v>165</v>
      </c>
      <c r="L195" t="s">
        <v>165</v>
      </c>
      <c r="M195" t="s">
        <v>165</v>
      </c>
      <c r="N195" t="s">
        <v>165</v>
      </c>
      <c r="O195" t="s">
        <v>165</v>
      </c>
      <c r="P195" t="s">
        <v>165</v>
      </c>
      <c r="Q195" t="s">
        <v>165</v>
      </c>
    </row>
    <row r="196">
      <c r="A196" t="s">
        <v>165</v>
      </c>
      <c r="B196" t="s">
        <v>165</v>
      </c>
      <c r="C196" t="s">
        <v>165</v>
      </c>
      <c r="D196" t="s">
        <v>165</v>
      </c>
      <c r="E196" t="s">
        <v>165</v>
      </c>
      <c r="F196" t="s">
        <v>165</v>
      </c>
      <c r="G196" t="s">
        <v>165</v>
      </c>
      <c r="H196" t="s">
        <v>165</v>
      </c>
      <c r="J196" t="s">
        <v>165</v>
      </c>
      <c r="K196" t="s">
        <v>165</v>
      </c>
      <c r="L196" t="s">
        <v>165</v>
      </c>
      <c r="M196" t="s">
        <v>165</v>
      </c>
      <c r="N196" t="s">
        <v>165</v>
      </c>
      <c r="O196" t="s">
        <v>165</v>
      </c>
      <c r="P196" t="s">
        <v>165</v>
      </c>
      <c r="Q196" t="s">
        <v>165</v>
      </c>
    </row>
    <row r="197">
      <c r="A197" t="s">
        <v>165</v>
      </c>
      <c r="B197" t="s">
        <v>165</v>
      </c>
      <c r="C197" t="s">
        <v>165</v>
      </c>
      <c r="D197" t="s">
        <v>165</v>
      </c>
      <c r="E197" t="s">
        <v>165</v>
      </c>
      <c r="F197" t="s">
        <v>165</v>
      </c>
      <c r="G197" t="s">
        <v>165</v>
      </c>
      <c r="H197" t="s">
        <v>165</v>
      </c>
      <c r="J197" t="s">
        <v>165</v>
      </c>
      <c r="K197" t="s">
        <v>165</v>
      </c>
      <c r="L197" t="s">
        <v>165</v>
      </c>
      <c r="M197" t="s">
        <v>165</v>
      </c>
      <c r="N197" t="s">
        <v>165</v>
      </c>
      <c r="O197" t="s">
        <v>165</v>
      </c>
      <c r="P197" t="s">
        <v>165</v>
      </c>
      <c r="Q197" t="s">
        <v>165</v>
      </c>
    </row>
    <row r="198">
      <c r="A198" t="s">
        <v>165</v>
      </c>
      <c r="B198" t="s">
        <v>165</v>
      </c>
      <c r="C198" t="s">
        <v>165</v>
      </c>
      <c r="D198" t="s">
        <v>165</v>
      </c>
      <c r="E198" t="s">
        <v>165</v>
      </c>
      <c r="F198" t="s">
        <v>165</v>
      </c>
      <c r="G198" t="s">
        <v>165</v>
      </c>
      <c r="H198" t="s">
        <v>165</v>
      </c>
      <c r="J198" t="s">
        <v>165</v>
      </c>
      <c r="K198" t="s">
        <v>165</v>
      </c>
      <c r="L198" t="s">
        <v>165</v>
      </c>
      <c r="M198" t="s">
        <v>165</v>
      </c>
      <c r="N198" t="s">
        <v>165</v>
      </c>
      <c r="O198" t="s">
        <v>165</v>
      </c>
      <c r="P198" t="s">
        <v>165</v>
      </c>
      <c r="Q198" t="s">
        <v>165</v>
      </c>
    </row>
    <row r="199">
      <c r="A199" t="s">
        <v>165</v>
      </c>
      <c r="B199" t="s">
        <v>165</v>
      </c>
      <c r="C199" t="s">
        <v>165</v>
      </c>
      <c r="D199" t="s">
        <v>165</v>
      </c>
      <c r="E199" t="s">
        <v>165</v>
      </c>
      <c r="F199" t="s">
        <v>165</v>
      </c>
      <c r="G199" t="s">
        <v>165</v>
      </c>
      <c r="H199" t="s">
        <v>165</v>
      </c>
      <c r="J199" t="s">
        <v>165</v>
      </c>
      <c r="K199" t="s">
        <v>165</v>
      </c>
      <c r="L199" t="s">
        <v>165</v>
      </c>
      <c r="M199" t="s">
        <v>165</v>
      </c>
      <c r="N199" t="s">
        <v>165</v>
      </c>
      <c r="O199" t="s">
        <v>165</v>
      </c>
      <c r="P199" t="s">
        <v>165</v>
      </c>
      <c r="Q199" t="s">
        <v>165</v>
      </c>
    </row>
    <row r="200">
      <c r="A200" t="s">
        <v>165</v>
      </c>
      <c r="B200" t="s">
        <v>165</v>
      </c>
      <c r="C200" t="s">
        <v>165</v>
      </c>
      <c r="D200" t="s">
        <v>165</v>
      </c>
      <c r="E200" t="s">
        <v>165</v>
      </c>
      <c r="F200" t="s">
        <v>165</v>
      </c>
      <c r="G200" t="s">
        <v>165</v>
      </c>
      <c r="H200" t="s">
        <v>165</v>
      </c>
      <c r="J200" t="s">
        <v>165</v>
      </c>
      <c r="K200" t="s">
        <v>165</v>
      </c>
      <c r="L200" t="s">
        <v>165</v>
      </c>
      <c r="M200" t="s">
        <v>165</v>
      </c>
      <c r="N200" t="s">
        <v>165</v>
      </c>
      <c r="O200" t="s">
        <v>165</v>
      </c>
      <c r="P200" t="s">
        <v>165</v>
      </c>
      <c r="Q200" t="s">
        <v>165</v>
      </c>
    </row>
    <row r="201">
      <c r="A201" t="s">
        <v>165</v>
      </c>
      <c r="B201" t="s">
        <v>165</v>
      </c>
      <c r="C201" t="s">
        <v>165</v>
      </c>
      <c r="D201" t="s">
        <v>165</v>
      </c>
      <c r="E201" t="s">
        <v>165</v>
      </c>
      <c r="F201" t="s">
        <v>165</v>
      </c>
      <c r="G201" t="s">
        <v>165</v>
      </c>
      <c r="H201" t="s">
        <v>165</v>
      </c>
      <c r="J201" t="s">
        <v>165</v>
      </c>
      <c r="K201" t="s">
        <v>165</v>
      </c>
      <c r="L201" t="s">
        <v>165</v>
      </c>
      <c r="M201" t="s">
        <v>165</v>
      </c>
      <c r="N201" t="s">
        <v>165</v>
      </c>
      <c r="O201" t="s">
        <v>165</v>
      </c>
      <c r="P201" t="s">
        <v>165</v>
      </c>
      <c r="Q201" t="s">
        <v>165</v>
      </c>
    </row>
    <row r="202">
      <c r="A202" t="s">
        <v>165</v>
      </c>
      <c r="B202" t="s">
        <v>165</v>
      </c>
      <c r="C202" t="s">
        <v>165</v>
      </c>
      <c r="D202" t="s">
        <v>165</v>
      </c>
      <c r="E202" t="s">
        <v>165</v>
      </c>
      <c r="F202" t="s">
        <v>165</v>
      </c>
      <c r="G202" t="s">
        <v>165</v>
      </c>
      <c r="H202" t="s">
        <v>165</v>
      </c>
      <c r="J202" t="s">
        <v>165</v>
      </c>
      <c r="K202" t="s">
        <v>165</v>
      </c>
      <c r="L202" t="s">
        <v>165</v>
      </c>
      <c r="M202" t="s">
        <v>165</v>
      </c>
      <c r="N202" t="s">
        <v>165</v>
      </c>
      <c r="O202" t="s">
        <v>165</v>
      </c>
      <c r="P202" t="s">
        <v>165</v>
      </c>
      <c r="Q202" t="s">
        <v>165</v>
      </c>
    </row>
    <row r="203">
      <c r="A203" t="s">
        <v>165</v>
      </c>
      <c r="B203" t="s">
        <v>165</v>
      </c>
      <c r="C203" t="s">
        <v>165</v>
      </c>
      <c r="D203" t="s">
        <v>165</v>
      </c>
      <c r="E203" t="s">
        <v>165</v>
      </c>
      <c r="F203" t="s">
        <v>165</v>
      </c>
      <c r="G203" t="s">
        <v>165</v>
      </c>
      <c r="H203" t="s">
        <v>165</v>
      </c>
      <c r="J203" t="s">
        <v>165</v>
      </c>
      <c r="K203" t="s">
        <v>165</v>
      </c>
      <c r="L203" t="s">
        <v>165</v>
      </c>
      <c r="M203" t="s">
        <v>165</v>
      </c>
      <c r="N203" t="s">
        <v>165</v>
      </c>
      <c r="O203" t="s">
        <v>165</v>
      </c>
      <c r="P203" t="s">
        <v>165</v>
      </c>
      <c r="Q203" t="s">
        <v>165</v>
      </c>
    </row>
    <row r="204">
      <c r="A204" t="s">
        <v>165</v>
      </c>
      <c r="B204" t="s">
        <v>165</v>
      </c>
      <c r="C204" t="s">
        <v>165</v>
      </c>
      <c r="D204" t="s">
        <v>165</v>
      </c>
      <c r="E204" t="s">
        <v>165</v>
      </c>
      <c r="F204" t="s">
        <v>165</v>
      </c>
      <c r="G204" t="s">
        <v>165</v>
      </c>
      <c r="H204" t="s">
        <v>165</v>
      </c>
      <c r="J204" t="s">
        <v>165</v>
      </c>
      <c r="K204" t="s">
        <v>165</v>
      </c>
      <c r="L204" t="s">
        <v>165</v>
      </c>
      <c r="M204" t="s">
        <v>165</v>
      </c>
      <c r="N204" t="s">
        <v>165</v>
      </c>
      <c r="O204" t="s">
        <v>165</v>
      </c>
      <c r="P204" t="s">
        <v>165</v>
      </c>
      <c r="Q204" t="s">
        <v>165</v>
      </c>
    </row>
    <row r="205">
      <c r="A205" t="s">
        <v>165</v>
      </c>
      <c r="B205" t="s">
        <v>165</v>
      </c>
      <c r="C205" t="s">
        <v>165</v>
      </c>
      <c r="D205" t="s">
        <v>165</v>
      </c>
      <c r="E205" t="s">
        <v>165</v>
      </c>
      <c r="F205" t="s">
        <v>165</v>
      </c>
      <c r="G205" t="s">
        <v>165</v>
      </c>
      <c r="H205" t="s">
        <v>165</v>
      </c>
      <c r="J205" t="s">
        <v>165</v>
      </c>
      <c r="K205" t="s">
        <v>165</v>
      </c>
      <c r="L205" t="s">
        <v>165</v>
      </c>
      <c r="M205" t="s">
        <v>165</v>
      </c>
      <c r="N205" t="s">
        <v>165</v>
      </c>
      <c r="O205" t="s">
        <v>165</v>
      </c>
      <c r="P205" t="s">
        <v>165</v>
      </c>
      <c r="Q205" t="s">
        <v>165</v>
      </c>
    </row>
    <row r="206">
      <c r="A206" t="s">
        <v>165</v>
      </c>
      <c r="B206" t="s">
        <v>165</v>
      </c>
      <c r="C206" t="s">
        <v>165</v>
      </c>
      <c r="D206" t="s">
        <v>165</v>
      </c>
      <c r="E206" t="s">
        <v>165</v>
      </c>
      <c r="F206" t="s">
        <v>165</v>
      </c>
      <c r="G206" t="s">
        <v>165</v>
      </c>
      <c r="H206" t="s">
        <v>165</v>
      </c>
      <c r="J206" t="s">
        <v>165</v>
      </c>
      <c r="K206" t="s">
        <v>165</v>
      </c>
      <c r="L206" t="s">
        <v>165</v>
      </c>
      <c r="M206" t="s">
        <v>165</v>
      </c>
      <c r="N206" t="s">
        <v>165</v>
      </c>
      <c r="O206" t="s">
        <v>165</v>
      </c>
      <c r="P206" t="s">
        <v>165</v>
      </c>
      <c r="Q206" t="s">
        <v>165</v>
      </c>
    </row>
    <row r="207">
      <c r="A207" t="s">
        <v>165</v>
      </c>
      <c r="B207" t="s">
        <v>165</v>
      </c>
      <c r="C207" t="s">
        <v>165</v>
      </c>
      <c r="D207" t="s">
        <v>165</v>
      </c>
      <c r="E207" t="s">
        <v>165</v>
      </c>
      <c r="F207" t="s">
        <v>165</v>
      </c>
      <c r="G207" t="s">
        <v>165</v>
      </c>
      <c r="H207" t="s">
        <v>165</v>
      </c>
      <c r="J207" t="s">
        <v>165</v>
      </c>
      <c r="K207" t="s">
        <v>165</v>
      </c>
      <c r="L207" t="s">
        <v>165</v>
      </c>
      <c r="M207" t="s">
        <v>165</v>
      </c>
      <c r="N207" t="s">
        <v>165</v>
      </c>
      <c r="O207" t="s">
        <v>165</v>
      </c>
      <c r="P207" t="s">
        <v>165</v>
      </c>
      <c r="Q207" t="s">
        <v>165</v>
      </c>
    </row>
    <row r="208">
      <c r="A208" t="s">
        <v>165</v>
      </c>
      <c r="B208" t="s">
        <v>165</v>
      </c>
      <c r="C208" t="s">
        <v>165</v>
      </c>
      <c r="D208" t="s">
        <v>165</v>
      </c>
      <c r="E208" t="s">
        <v>165</v>
      </c>
      <c r="F208" t="s">
        <v>165</v>
      </c>
      <c r="G208" t="s">
        <v>165</v>
      </c>
      <c r="H208" t="s">
        <v>165</v>
      </c>
      <c r="J208" t="s">
        <v>165</v>
      </c>
      <c r="K208" t="s">
        <v>165</v>
      </c>
      <c r="L208" t="s">
        <v>165</v>
      </c>
      <c r="M208" t="s">
        <v>165</v>
      </c>
      <c r="N208" t="s">
        <v>165</v>
      </c>
      <c r="O208" t="s">
        <v>165</v>
      </c>
      <c r="P208" t="s">
        <v>165</v>
      </c>
      <c r="Q208" t="s">
        <v>165</v>
      </c>
    </row>
    <row r="209">
      <c r="A209" t="s">
        <v>165</v>
      </c>
      <c r="B209" t="s">
        <v>165</v>
      </c>
      <c r="C209" t="s">
        <v>165</v>
      </c>
      <c r="D209" t="s">
        <v>165</v>
      </c>
      <c r="E209" t="s">
        <v>165</v>
      </c>
      <c r="F209" t="s">
        <v>165</v>
      </c>
      <c r="G209" t="s">
        <v>165</v>
      </c>
      <c r="H209" t="s">
        <v>165</v>
      </c>
      <c r="J209" t="s">
        <v>165</v>
      </c>
      <c r="K209" t="s">
        <v>165</v>
      </c>
      <c r="L209" t="s">
        <v>165</v>
      </c>
      <c r="M209" t="s">
        <v>165</v>
      </c>
      <c r="N209" t="s">
        <v>165</v>
      </c>
      <c r="O209" t="s">
        <v>165</v>
      </c>
      <c r="P209" t="s">
        <v>165</v>
      </c>
      <c r="Q209" t="s">
        <v>165</v>
      </c>
    </row>
    <row r="210">
      <c r="A210" t="s">
        <v>165</v>
      </c>
      <c r="B210" t="s">
        <v>165</v>
      </c>
      <c r="C210" t="s">
        <v>165</v>
      </c>
      <c r="D210" t="s">
        <v>165</v>
      </c>
      <c r="E210" t="s">
        <v>165</v>
      </c>
      <c r="F210" t="s">
        <v>165</v>
      </c>
      <c r="G210" t="s">
        <v>165</v>
      </c>
      <c r="H210" t="s">
        <v>165</v>
      </c>
      <c r="J210" t="s">
        <v>165</v>
      </c>
      <c r="K210" t="s">
        <v>165</v>
      </c>
      <c r="L210" t="s">
        <v>165</v>
      </c>
      <c r="M210" t="s">
        <v>165</v>
      </c>
      <c r="N210" t="s">
        <v>165</v>
      </c>
      <c r="O210" t="s">
        <v>165</v>
      </c>
      <c r="P210" t="s">
        <v>165</v>
      </c>
      <c r="Q210" t="s">
        <v>165</v>
      </c>
    </row>
    <row r="211">
      <c r="A211" t="s">
        <v>165</v>
      </c>
      <c r="B211" t="s">
        <v>165</v>
      </c>
      <c r="C211" t="s">
        <v>165</v>
      </c>
      <c r="D211" t="s">
        <v>165</v>
      </c>
      <c r="E211" t="s">
        <v>165</v>
      </c>
      <c r="F211" t="s">
        <v>165</v>
      </c>
      <c r="G211" t="s">
        <v>165</v>
      </c>
      <c r="H211" t="s">
        <v>165</v>
      </c>
      <c r="J211" t="s">
        <v>165</v>
      </c>
      <c r="K211" t="s">
        <v>165</v>
      </c>
      <c r="L211" t="s">
        <v>165</v>
      </c>
      <c r="M211" t="s">
        <v>165</v>
      </c>
      <c r="N211" t="s">
        <v>165</v>
      </c>
      <c r="O211" t="s">
        <v>165</v>
      </c>
      <c r="P211" t="s">
        <v>165</v>
      </c>
      <c r="Q211" t="s">
        <v>165</v>
      </c>
    </row>
    <row r="212">
      <c r="A212" t="s">
        <v>165</v>
      </c>
      <c r="B212" t="s">
        <v>165</v>
      </c>
      <c r="C212" t="s">
        <v>165</v>
      </c>
      <c r="D212" t="s">
        <v>165</v>
      </c>
      <c r="E212" t="s">
        <v>165</v>
      </c>
      <c r="F212" t="s">
        <v>165</v>
      </c>
      <c r="G212" t="s">
        <v>165</v>
      </c>
      <c r="H212" t="s">
        <v>165</v>
      </c>
      <c r="J212" t="s">
        <v>165</v>
      </c>
      <c r="K212" t="s">
        <v>165</v>
      </c>
      <c r="L212" t="s">
        <v>165</v>
      </c>
      <c r="M212" t="s">
        <v>165</v>
      </c>
      <c r="N212" t="s">
        <v>165</v>
      </c>
      <c r="O212" t="s">
        <v>165</v>
      </c>
      <c r="P212" t="s">
        <v>165</v>
      </c>
      <c r="Q212" t="s">
        <v>165</v>
      </c>
    </row>
    <row r="213">
      <c r="A213" t="s">
        <v>165</v>
      </c>
      <c r="B213" t="s">
        <v>165</v>
      </c>
      <c r="C213" t="s">
        <v>165</v>
      </c>
      <c r="D213" t="s">
        <v>165</v>
      </c>
      <c r="E213" t="s">
        <v>165</v>
      </c>
      <c r="F213" t="s">
        <v>165</v>
      </c>
      <c r="G213" t="s">
        <v>165</v>
      </c>
      <c r="H213" t="s">
        <v>165</v>
      </c>
      <c r="J213" t="s">
        <v>165</v>
      </c>
      <c r="K213" t="s">
        <v>165</v>
      </c>
      <c r="L213" t="s">
        <v>165</v>
      </c>
      <c r="M213" t="s">
        <v>165</v>
      </c>
      <c r="N213" t="s">
        <v>165</v>
      </c>
      <c r="O213" t="s">
        <v>165</v>
      </c>
      <c r="P213" t="s">
        <v>165</v>
      </c>
      <c r="Q213" t="s">
        <v>165</v>
      </c>
    </row>
    <row r="214">
      <c r="A214" t="s">
        <v>165</v>
      </c>
      <c r="B214" t="s">
        <v>165</v>
      </c>
      <c r="C214" t="s">
        <v>165</v>
      </c>
      <c r="D214" t="s">
        <v>165</v>
      </c>
      <c r="E214" t="s">
        <v>165</v>
      </c>
      <c r="F214" t="s">
        <v>165</v>
      </c>
      <c r="G214" t="s">
        <v>165</v>
      </c>
      <c r="H214" t="s">
        <v>165</v>
      </c>
      <c r="J214" t="s">
        <v>165</v>
      </c>
      <c r="K214" t="s">
        <v>165</v>
      </c>
      <c r="L214" t="s">
        <v>165</v>
      </c>
      <c r="M214" t="s">
        <v>165</v>
      </c>
      <c r="N214" t="s">
        <v>165</v>
      </c>
      <c r="O214" t="s">
        <v>165</v>
      </c>
      <c r="P214" t="s">
        <v>165</v>
      </c>
      <c r="Q214" t="s">
        <v>165</v>
      </c>
    </row>
    <row r="215">
      <c r="A215" t="s">
        <v>165</v>
      </c>
      <c r="B215" t="s">
        <v>165</v>
      </c>
      <c r="C215" t="s">
        <v>165</v>
      </c>
      <c r="D215" t="s">
        <v>165</v>
      </c>
      <c r="E215" t="s">
        <v>165</v>
      </c>
      <c r="F215" t="s">
        <v>165</v>
      </c>
      <c r="G215" t="s">
        <v>165</v>
      </c>
      <c r="H215" t="s">
        <v>165</v>
      </c>
      <c r="J215" t="s">
        <v>165</v>
      </c>
      <c r="K215" t="s">
        <v>165</v>
      </c>
      <c r="L215" t="s">
        <v>165</v>
      </c>
      <c r="M215" t="s">
        <v>165</v>
      </c>
      <c r="N215" t="s">
        <v>165</v>
      </c>
      <c r="O215" t="s">
        <v>165</v>
      </c>
      <c r="P215" t="s">
        <v>165</v>
      </c>
      <c r="Q215" t="s">
        <v>165</v>
      </c>
    </row>
    <row r="216">
      <c r="A216" t="s">
        <v>165</v>
      </c>
      <c r="B216" t="s">
        <v>165</v>
      </c>
      <c r="C216" t="s">
        <v>165</v>
      </c>
      <c r="D216" t="s">
        <v>165</v>
      </c>
      <c r="E216" t="s">
        <v>165</v>
      </c>
      <c r="F216" t="s">
        <v>165</v>
      </c>
      <c r="G216" t="s">
        <v>165</v>
      </c>
      <c r="H216" t="s">
        <v>165</v>
      </c>
      <c r="J216" t="s">
        <v>165</v>
      </c>
      <c r="K216" t="s">
        <v>165</v>
      </c>
      <c r="L216" t="s">
        <v>165</v>
      </c>
      <c r="M216" t="s">
        <v>165</v>
      </c>
      <c r="N216" t="s">
        <v>165</v>
      </c>
      <c r="O216" t="s">
        <v>165</v>
      </c>
      <c r="P216" t="s">
        <v>165</v>
      </c>
      <c r="Q216" t="s">
        <v>165</v>
      </c>
    </row>
    <row r="217">
      <c r="A217" t="s">
        <v>165</v>
      </c>
      <c r="B217" t="s">
        <v>165</v>
      </c>
      <c r="C217" t="s">
        <v>165</v>
      </c>
      <c r="D217" t="s">
        <v>165</v>
      </c>
      <c r="E217" t="s">
        <v>165</v>
      </c>
      <c r="F217" t="s">
        <v>165</v>
      </c>
      <c r="G217" t="s">
        <v>165</v>
      </c>
      <c r="H217" t="s">
        <v>165</v>
      </c>
      <c r="J217" t="s">
        <v>165</v>
      </c>
      <c r="K217" t="s">
        <v>165</v>
      </c>
      <c r="L217" t="s">
        <v>165</v>
      </c>
      <c r="M217" t="s">
        <v>165</v>
      </c>
      <c r="N217" t="s">
        <v>165</v>
      </c>
      <c r="O217" t="s">
        <v>165</v>
      </c>
      <c r="P217" t="s">
        <v>165</v>
      </c>
      <c r="Q217" t="s">
        <v>165</v>
      </c>
    </row>
    <row r="218">
      <c r="A218" t="s">
        <v>165</v>
      </c>
      <c r="B218" t="s">
        <v>165</v>
      </c>
      <c r="C218" t="s">
        <v>165</v>
      </c>
      <c r="D218" t="s">
        <v>165</v>
      </c>
      <c r="E218" t="s">
        <v>165</v>
      </c>
      <c r="F218" t="s">
        <v>165</v>
      </c>
      <c r="G218" t="s">
        <v>165</v>
      </c>
      <c r="H218" t="s">
        <v>165</v>
      </c>
      <c r="J218" t="s">
        <v>165</v>
      </c>
      <c r="K218" t="s">
        <v>165</v>
      </c>
      <c r="L218" t="s">
        <v>165</v>
      </c>
      <c r="M218" t="s">
        <v>165</v>
      </c>
      <c r="N218" t="s">
        <v>165</v>
      </c>
      <c r="O218" t="s">
        <v>165</v>
      </c>
      <c r="P218" t="s">
        <v>165</v>
      </c>
      <c r="Q218" t="s">
        <v>165</v>
      </c>
    </row>
    <row r="219">
      <c r="A219" t="s">
        <v>165</v>
      </c>
      <c r="B219" t="s">
        <v>165</v>
      </c>
      <c r="C219" t="s">
        <v>165</v>
      </c>
      <c r="D219" t="s">
        <v>165</v>
      </c>
      <c r="E219" t="s">
        <v>165</v>
      </c>
      <c r="F219" t="s">
        <v>165</v>
      </c>
      <c r="G219" t="s">
        <v>165</v>
      </c>
      <c r="H219" t="s">
        <v>165</v>
      </c>
      <c r="J219" t="s">
        <v>165</v>
      </c>
      <c r="K219" t="s">
        <v>165</v>
      </c>
      <c r="L219" t="s">
        <v>165</v>
      </c>
      <c r="M219" t="s">
        <v>165</v>
      </c>
      <c r="N219" t="s">
        <v>165</v>
      </c>
      <c r="O219" t="s">
        <v>165</v>
      </c>
      <c r="P219" t="s">
        <v>165</v>
      </c>
      <c r="Q219" t="s">
        <v>165</v>
      </c>
    </row>
    <row r="220">
      <c r="A220" t="s">
        <v>165</v>
      </c>
      <c r="B220" t="s">
        <v>165</v>
      </c>
      <c r="C220" t="s">
        <v>165</v>
      </c>
      <c r="D220" t="s">
        <v>165</v>
      </c>
      <c r="E220" t="s">
        <v>165</v>
      </c>
      <c r="F220" t="s">
        <v>165</v>
      </c>
      <c r="G220" t="s">
        <v>165</v>
      </c>
      <c r="H220" t="s">
        <v>165</v>
      </c>
      <c r="J220" t="s">
        <v>165</v>
      </c>
      <c r="K220" t="s">
        <v>165</v>
      </c>
      <c r="L220" t="s">
        <v>165</v>
      </c>
      <c r="M220" t="s">
        <v>165</v>
      </c>
      <c r="N220" t="s">
        <v>165</v>
      </c>
      <c r="O220" t="s">
        <v>165</v>
      </c>
      <c r="P220" t="s">
        <v>165</v>
      </c>
      <c r="Q220" t="s">
        <v>165</v>
      </c>
    </row>
    <row r="221">
      <c r="A221" t="s">
        <v>165</v>
      </c>
      <c r="B221" t="s">
        <v>165</v>
      </c>
      <c r="C221" t="s">
        <v>165</v>
      </c>
      <c r="D221" t="s">
        <v>165</v>
      </c>
      <c r="E221" t="s">
        <v>165</v>
      </c>
      <c r="F221" t="s">
        <v>165</v>
      </c>
      <c r="G221" t="s">
        <v>165</v>
      </c>
      <c r="H221" t="s">
        <v>165</v>
      </c>
      <c r="J221" t="s">
        <v>165</v>
      </c>
      <c r="K221" t="s">
        <v>165</v>
      </c>
      <c r="L221" t="s">
        <v>165</v>
      </c>
      <c r="M221" t="s">
        <v>165</v>
      </c>
      <c r="N221" t="s">
        <v>165</v>
      </c>
      <c r="O221" t="s">
        <v>165</v>
      </c>
      <c r="P221" t="s">
        <v>165</v>
      </c>
      <c r="Q221" t="s">
        <v>165</v>
      </c>
    </row>
    <row r="222">
      <c r="A222" t="s">
        <v>165</v>
      </c>
      <c r="B222" t="s">
        <v>165</v>
      </c>
      <c r="C222" t="s">
        <v>165</v>
      </c>
      <c r="D222" t="s">
        <v>165</v>
      </c>
      <c r="E222" t="s">
        <v>165</v>
      </c>
      <c r="F222" t="s">
        <v>165</v>
      </c>
      <c r="G222" t="s">
        <v>165</v>
      </c>
      <c r="H222" t="s">
        <v>165</v>
      </c>
      <c r="J222" t="s">
        <v>165</v>
      </c>
      <c r="K222" t="s">
        <v>165</v>
      </c>
      <c r="L222" t="s">
        <v>165</v>
      </c>
      <c r="M222" t="s">
        <v>165</v>
      </c>
      <c r="N222" t="s">
        <v>165</v>
      </c>
      <c r="O222" t="s">
        <v>165</v>
      </c>
      <c r="P222" t="s">
        <v>165</v>
      </c>
      <c r="Q222" t="s">
        <v>165</v>
      </c>
    </row>
    <row r="223">
      <c r="A223" t="s">
        <v>165</v>
      </c>
      <c r="B223" t="s">
        <v>165</v>
      </c>
      <c r="C223" t="s">
        <v>165</v>
      </c>
      <c r="D223" t="s">
        <v>165</v>
      </c>
      <c r="E223" t="s">
        <v>165</v>
      </c>
      <c r="F223" t="s">
        <v>165</v>
      </c>
      <c r="G223" t="s">
        <v>165</v>
      </c>
      <c r="H223" t="s">
        <v>165</v>
      </c>
      <c r="J223" t="s">
        <v>165</v>
      </c>
      <c r="K223" t="s">
        <v>165</v>
      </c>
      <c r="L223" t="s">
        <v>165</v>
      </c>
      <c r="M223" t="s">
        <v>165</v>
      </c>
      <c r="N223" t="s">
        <v>165</v>
      </c>
      <c r="O223" t="s">
        <v>165</v>
      </c>
      <c r="P223" t="s">
        <v>165</v>
      </c>
      <c r="Q223" t="s">
        <v>165</v>
      </c>
    </row>
    <row r="224">
      <c r="A224" t="s">
        <v>165</v>
      </c>
      <c r="B224" t="s">
        <v>165</v>
      </c>
      <c r="C224" t="s">
        <v>165</v>
      </c>
      <c r="D224" t="s">
        <v>165</v>
      </c>
      <c r="E224" t="s">
        <v>165</v>
      </c>
      <c r="F224" t="s">
        <v>165</v>
      </c>
      <c r="G224" t="s">
        <v>165</v>
      </c>
      <c r="H224" t="s">
        <v>165</v>
      </c>
      <c r="J224" t="s">
        <v>165</v>
      </c>
      <c r="K224" t="s">
        <v>165</v>
      </c>
      <c r="L224" t="s">
        <v>165</v>
      </c>
      <c r="M224" t="s">
        <v>165</v>
      </c>
      <c r="N224" t="s">
        <v>165</v>
      </c>
      <c r="O224" t="s">
        <v>165</v>
      </c>
      <c r="P224" t="s">
        <v>165</v>
      </c>
      <c r="Q224" t="s">
        <v>165</v>
      </c>
    </row>
    <row r="225">
      <c r="A225" t="s">
        <v>165</v>
      </c>
      <c r="B225" t="s">
        <v>165</v>
      </c>
      <c r="C225" t="s">
        <v>165</v>
      </c>
      <c r="D225" t="s">
        <v>165</v>
      </c>
      <c r="E225" t="s">
        <v>165</v>
      </c>
      <c r="F225" t="s">
        <v>165</v>
      </c>
      <c r="G225" t="s">
        <v>165</v>
      </c>
      <c r="H225" t="s">
        <v>165</v>
      </c>
      <c r="J225" t="s">
        <v>165</v>
      </c>
      <c r="K225" t="s">
        <v>165</v>
      </c>
      <c r="L225" t="s">
        <v>165</v>
      </c>
      <c r="M225" t="s">
        <v>165</v>
      </c>
      <c r="N225" t="s">
        <v>165</v>
      </c>
      <c r="O225" t="s">
        <v>165</v>
      </c>
      <c r="P225" t="s">
        <v>165</v>
      </c>
      <c r="Q225" t="s">
        <v>165</v>
      </c>
    </row>
    <row r="226">
      <c r="A226" t="s">
        <v>165</v>
      </c>
      <c r="B226" t="s">
        <v>165</v>
      </c>
      <c r="C226" t="s">
        <v>165</v>
      </c>
      <c r="D226" t="s">
        <v>165</v>
      </c>
      <c r="E226" t="s">
        <v>165</v>
      </c>
      <c r="F226" t="s">
        <v>165</v>
      </c>
      <c r="G226" t="s">
        <v>165</v>
      </c>
      <c r="H226" t="s">
        <v>165</v>
      </c>
      <c r="J226" t="s">
        <v>165</v>
      </c>
      <c r="K226" t="s">
        <v>165</v>
      </c>
      <c r="L226" t="s">
        <v>165</v>
      </c>
      <c r="M226" t="s">
        <v>165</v>
      </c>
      <c r="N226" t="s">
        <v>165</v>
      </c>
      <c r="O226" t="s">
        <v>165</v>
      </c>
      <c r="P226" t="s">
        <v>165</v>
      </c>
      <c r="Q226" t="s">
        <v>165</v>
      </c>
    </row>
    <row r="227">
      <c r="A227" t="s">
        <v>165</v>
      </c>
      <c r="B227" t="s">
        <v>165</v>
      </c>
      <c r="C227" t="s">
        <v>165</v>
      </c>
      <c r="D227" t="s">
        <v>165</v>
      </c>
      <c r="E227" t="s">
        <v>165</v>
      </c>
      <c r="F227" t="s">
        <v>165</v>
      </c>
      <c r="G227" t="s">
        <v>165</v>
      </c>
      <c r="H227" t="s">
        <v>165</v>
      </c>
      <c r="J227" t="s">
        <v>165</v>
      </c>
      <c r="K227" t="s">
        <v>165</v>
      </c>
      <c r="L227" t="s">
        <v>165</v>
      </c>
      <c r="M227" t="s">
        <v>165</v>
      </c>
      <c r="N227" t="s">
        <v>165</v>
      </c>
      <c r="O227" t="s">
        <v>165</v>
      </c>
      <c r="P227" t="s">
        <v>165</v>
      </c>
      <c r="Q227" t="s">
        <v>165</v>
      </c>
    </row>
    <row r="228">
      <c r="A228" t="s">
        <v>165</v>
      </c>
      <c r="B228" t="s">
        <v>165</v>
      </c>
      <c r="C228" t="s">
        <v>165</v>
      </c>
      <c r="D228" t="s">
        <v>165</v>
      </c>
      <c r="E228" t="s">
        <v>165</v>
      </c>
      <c r="F228" t="s">
        <v>165</v>
      </c>
      <c r="G228" t="s">
        <v>165</v>
      </c>
      <c r="H228" t="s">
        <v>165</v>
      </c>
      <c r="J228" t="s">
        <v>165</v>
      </c>
      <c r="K228" t="s">
        <v>165</v>
      </c>
      <c r="L228" t="s">
        <v>165</v>
      </c>
      <c r="M228" t="s">
        <v>165</v>
      </c>
      <c r="N228" t="s">
        <v>165</v>
      </c>
      <c r="O228" t="s">
        <v>165</v>
      </c>
      <c r="P228" t="s">
        <v>165</v>
      </c>
      <c r="Q228" t="s">
        <v>165</v>
      </c>
    </row>
    <row r="229">
      <c r="A229" t="s">
        <v>165</v>
      </c>
      <c r="B229" t="s">
        <v>165</v>
      </c>
      <c r="C229" t="s">
        <v>165</v>
      </c>
      <c r="D229" t="s">
        <v>165</v>
      </c>
      <c r="E229" t="s">
        <v>165</v>
      </c>
      <c r="F229" t="s">
        <v>165</v>
      </c>
      <c r="G229" t="s">
        <v>165</v>
      </c>
      <c r="H229" t="s">
        <v>165</v>
      </c>
      <c r="J229" t="s">
        <v>165</v>
      </c>
      <c r="K229" t="s">
        <v>165</v>
      </c>
      <c r="L229" t="s">
        <v>165</v>
      </c>
      <c r="M229" t="s">
        <v>165</v>
      </c>
      <c r="N229" t="s">
        <v>165</v>
      </c>
      <c r="O229" t="s">
        <v>165</v>
      </c>
      <c r="P229" t="s">
        <v>165</v>
      </c>
      <c r="Q229" t="s">
        <v>165</v>
      </c>
    </row>
    <row r="230">
      <c r="A230" t="s">
        <v>165</v>
      </c>
      <c r="B230" t="s">
        <v>165</v>
      </c>
      <c r="C230" t="s">
        <v>165</v>
      </c>
      <c r="D230" t="s">
        <v>165</v>
      </c>
      <c r="E230" t="s">
        <v>165</v>
      </c>
      <c r="F230" t="s">
        <v>165</v>
      </c>
      <c r="G230" t="s">
        <v>165</v>
      </c>
      <c r="H230" t="s">
        <v>165</v>
      </c>
      <c r="J230" t="s">
        <v>165</v>
      </c>
      <c r="K230" t="s">
        <v>165</v>
      </c>
      <c r="L230" t="s">
        <v>165</v>
      </c>
      <c r="M230" t="s">
        <v>165</v>
      </c>
      <c r="N230" t="s">
        <v>165</v>
      </c>
      <c r="O230" t="s">
        <v>165</v>
      </c>
      <c r="P230" t="s">
        <v>165</v>
      </c>
      <c r="Q230" t="s">
        <v>165</v>
      </c>
    </row>
    <row r="231">
      <c r="A231" t="s">
        <v>165</v>
      </c>
      <c r="B231" t="s">
        <v>165</v>
      </c>
      <c r="C231" t="s">
        <v>165</v>
      </c>
      <c r="D231" t="s">
        <v>165</v>
      </c>
      <c r="E231" t="s">
        <v>165</v>
      </c>
      <c r="F231" t="s">
        <v>165</v>
      </c>
      <c r="G231" t="s">
        <v>165</v>
      </c>
      <c r="H231" t="s">
        <v>165</v>
      </c>
      <c r="J231" t="s">
        <v>165</v>
      </c>
      <c r="K231" t="s">
        <v>165</v>
      </c>
      <c r="L231" t="s">
        <v>165</v>
      </c>
      <c r="M231" t="s">
        <v>165</v>
      </c>
      <c r="N231" t="s">
        <v>165</v>
      </c>
      <c r="O231" t="s">
        <v>165</v>
      </c>
      <c r="P231" t="s">
        <v>165</v>
      </c>
      <c r="Q231" t="s">
        <v>165</v>
      </c>
    </row>
    <row r="232">
      <c r="A232" t="s">
        <v>165</v>
      </c>
      <c r="B232" t="s">
        <v>165</v>
      </c>
      <c r="C232" t="s">
        <v>165</v>
      </c>
      <c r="D232" t="s">
        <v>165</v>
      </c>
      <c r="E232" t="s">
        <v>165</v>
      </c>
      <c r="F232" t="s">
        <v>165</v>
      </c>
      <c r="G232" t="s">
        <v>165</v>
      </c>
      <c r="H232" t="s">
        <v>165</v>
      </c>
      <c r="J232" t="s">
        <v>165</v>
      </c>
      <c r="K232" t="s">
        <v>165</v>
      </c>
      <c r="L232" t="s">
        <v>165</v>
      </c>
      <c r="M232" t="s">
        <v>165</v>
      </c>
      <c r="N232" t="s">
        <v>165</v>
      </c>
      <c r="O232" t="s">
        <v>165</v>
      </c>
      <c r="P232" t="s">
        <v>165</v>
      </c>
      <c r="Q232" t="s">
        <v>165</v>
      </c>
    </row>
    <row r="233">
      <c r="A233" t="s">
        <v>165</v>
      </c>
      <c r="B233" t="s">
        <v>165</v>
      </c>
      <c r="C233" t="s">
        <v>165</v>
      </c>
      <c r="D233" t="s">
        <v>165</v>
      </c>
      <c r="E233" t="s">
        <v>165</v>
      </c>
      <c r="F233" t="s">
        <v>165</v>
      </c>
      <c r="G233" t="s">
        <v>165</v>
      </c>
      <c r="H233" t="s">
        <v>165</v>
      </c>
      <c r="J233" t="s">
        <v>165</v>
      </c>
      <c r="K233" t="s">
        <v>165</v>
      </c>
      <c r="L233" t="s">
        <v>165</v>
      </c>
      <c r="M233" t="s">
        <v>165</v>
      </c>
      <c r="N233" t="s">
        <v>165</v>
      </c>
      <c r="O233" t="s">
        <v>165</v>
      </c>
      <c r="P233" t="s">
        <v>165</v>
      </c>
      <c r="Q233" t="s">
        <v>165</v>
      </c>
    </row>
    <row r="234">
      <c r="A234" t="s">
        <v>165</v>
      </c>
      <c r="B234" t="s">
        <v>165</v>
      </c>
      <c r="C234" t="s">
        <v>165</v>
      </c>
      <c r="D234" t="s">
        <v>165</v>
      </c>
      <c r="E234" t="s">
        <v>165</v>
      </c>
      <c r="F234" t="s">
        <v>165</v>
      </c>
      <c r="G234" t="s">
        <v>165</v>
      </c>
      <c r="H234" t="s">
        <v>165</v>
      </c>
      <c r="J234" t="s">
        <v>165</v>
      </c>
      <c r="K234" t="s">
        <v>165</v>
      </c>
      <c r="L234" t="s">
        <v>165</v>
      </c>
      <c r="M234" t="s">
        <v>165</v>
      </c>
      <c r="N234" t="s">
        <v>165</v>
      </c>
      <c r="O234" t="s">
        <v>165</v>
      </c>
      <c r="P234" t="s">
        <v>165</v>
      </c>
      <c r="Q234" t="s">
        <v>165</v>
      </c>
    </row>
    <row r="235">
      <c r="A235" t="s">
        <v>165</v>
      </c>
      <c r="B235" t="s">
        <v>165</v>
      </c>
      <c r="C235" t="s">
        <v>165</v>
      </c>
      <c r="D235" t="s">
        <v>165</v>
      </c>
      <c r="E235" t="s">
        <v>165</v>
      </c>
      <c r="F235" t="s">
        <v>165</v>
      </c>
      <c r="G235" t="s">
        <v>165</v>
      </c>
      <c r="H235" t="s">
        <v>165</v>
      </c>
      <c r="J235" t="s">
        <v>165</v>
      </c>
      <c r="K235" t="s">
        <v>165</v>
      </c>
      <c r="L235" t="s">
        <v>165</v>
      </c>
      <c r="M235" t="s">
        <v>165</v>
      </c>
      <c r="N235" t="s">
        <v>165</v>
      </c>
      <c r="O235" t="s">
        <v>165</v>
      </c>
      <c r="P235" t="s">
        <v>165</v>
      </c>
      <c r="Q235" t="s">
        <v>165</v>
      </c>
    </row>
    <row r="236">
      <c r="A236" t="s">
        <v>165</v>
      </c>
      <c r="B236" t="s">
        <v>165</v>
      </c>
      <c r="C236" t="s">
        <v>165</v>
      </c>
      <c r="D236" t="s">
        <v>165</v>
      </c>
      <c r="E236" t="s">
        <v>165</v>
      </c>
      <c r="F236" t="s">
        <v>165</v>
      </c>
      <c r="G236" t="s">
        <v>165</v>
      </c>
      <c r="H236" t="s">
        <v>165</v>
      </c>
      <c r="J236" t="s">
        <v>165</v>
      </c>
      <c r="K236" t="s">
        <v>165</v>
      </c>
      <c r="L236" t="s">
        <v>165</v>
      </c>
      <c r="M236" t="s">
        <v>165</v>
      </c>
      <c r="N236" t="s">
        <v>165</v>
      </c>
      <c r="O236" t="s">
        <v>165</v>
      </c>
      <c r="P236" t="s">
        <v>165</v>
      </c>
      <c r="Q236" t="s">
        <v>165</v>
      </c>
    </row>
    <row r="237">
      <c r="A237" t="s">
        <v>165</v>
      </c>
      <c r="B237" t="s">
        <v>165</v>
      </c>
      <c r="C237" t="s">
        <v>165</v>
      </c>
      <c r="D237" t="s">
        <v>165</v>
      </c>
      <c r="E237" t="s">
        <v>165</v>
      </c>
      <c r="F237" t="s">
        <v>165</v>
      </c>
      <c r="G237" t="s">
        <v>165</v>
      </c>
      <c r="H237" t="s">
        <v>165</v>
      </c>
      <c r="J237" t="s">
        <v>165</v>
      </c>
      <c r="K237" t="s">
        <v>165</v>
      </c>
      <c r="L237" t="s">
        <v>165</v>
      </c>
      <c r="M237" t="s">
        <v>165</v>
      </c>
      <c r="N237" t="s">
        <v>165</v>
      </c>
      <c r="O237" t="s">
        <v>165</v>
      </c>
      <c r="P237" t="s">
        <v>165</v>
      </c>
      <c r="Q237" t="s">
        <v>165</v>
      </c>
    </row>
    <row r="238">
      <c r="A238" t="s">
        <v>165</v>
      </c>
      <c r="B238" t="s">
        <v>165</v>
      </c>
      <c r="C238" t="s">
        <v>165</v>
      </c>
      <c r="D238" t="s">
        <v>165</v>
      </c>
      <c r="E238" t="s">
        <v>165</v>
      </c>
      <c r="F238" t="s">
        <v>165</v>
      </c>
      <c r="G238" t="s">
        <v>165</v>
      </c>
      <c r="H238" t="s">
        <v>165</v>
      </c>
      <c r="J238" t="s">
        <v>165</v>
      </c>
      <c r="K238" t="s">
        <v>165</v>
      </c>
      <c r="L238" t="s">
        <v>165</v>
      </c>
      <c r="M238" t="s">
        <v>165</v>
      </c>
      <c r="N238" t="s">
        <v>165</v>
      </c>
      <c r="O238" t="s">
        <v>165</v>
      </c>
      <c r="P238" t="s">
        <v>165</v>
      </c>
      <c r="Q238" t="s">
        <v>165</v>
      </c>
    </row>
    <row r="239">
      <c r="A239" t="s">
        <v>165</v>
      </c>
      <c r="B239" t="s">
        <v>165</v>
      </c>
      <c r="C239" t="s">
        <v>165</v>
      </c>
      <c r="D239" t="s">
        <v>165</v>
      </c>
      <c r="E239" t="s">
        <v>165</v>
      </c>
      <c r="F239" t="s">
        <v>165</v>
      </c>
      <c r="G239" t="s">
        <v>165</v>
      </c>
      <c r="H239" t="s">
        <v>165</v>
      </c>
      <c r="J239" t="s">
        <v>165</v>
      </c>
      <c r="K239" t="s">
        <v>165</v>
      </c>
      <c r="L239" t="s">
        <v>165</v>
      </c>
      <c r="M239" t="s">
        <v>165</v>
      </c>
      <c r="N239" t="s">
        <v>165</v>
      </c>
      <c r="O239" t="s">
        <v>165</v>
      </c>
      <c r="P239" t="s">
        <v>165</v>
      </c>
      <c r="Q239" t="s">
        <v>165</v>
      </c>
    </row>
    <row r="240">
      <c r="A240" t="s">
        <v>165</v>
      </c>
      <c r="B240" t="s">
        <v>165</v>
      </c>
      <c r="C240" t="s">
        <v>165</v>
      </c>
      <c r="D240" t="s">
        <v>165</v>
      </c>
      <c r="E240" t="s">
        <v>165</v>
      </c>
      <c r="F240" t="s">
        <v>165</v>
      </c>
      <c r="G240" t="s">
        <v>165</v>
      </c>
      <c r="H240" t="s">
        <v>165</v>
      </c>
      <c r="J240" t="s">
        <v>165</v>
      </c>
      <c r="K240" t="s">
        <v>165</v>
      </c>
      <c r="L240" t="s">
        <v>165</v>
      </c>
      <c r="M240" t="s">
        <v>165</v>
      </c>
      <c r="N240" t="s">
        <v>165</v>
      </c>
      <c r="O240" t="s">
        <v>165</v>
      </c>
      <c r="P240" t="s">
        <v>165</v>
      </c>
      <c r="Q240" t="s">
        <v>165</v>
      </c>
    </row>
    <row r="241">
      <c r="A241" t="s">
        <v>165</v>
      </c>
      <c r="B241" t="s">
        <v>165</v>
      </c>
      <c r="C241" t="s">
        <v>165</v>
      </c>
      <c r="D241" t="s">
        <v>165</v>
      </c>
      <c r="E241" t="s">
        <v>165</v>
      </c>
      <c r="F241" t="s">
        <v>165</v>
      </c>
      <c r="G241" t="s">
        <v>165</v>
      </c>
      <c r="H241" t="s">
        <v>165</v>
      </c>
      <c r="J241" t="s">
        <v>165</v>
      </c>
      <c r="K241" t="s">
        <v>165</v>
      </c>
      <c r="L241" t="s">
        <v>165</v>
      </c>
      <c r="M241" t="s">
        <v>165</v>
      </c>
      <c r="N241" t="s">
        <v>165</v>
      </c>
      <c r="O241" t="s">
        <v>165</v>
      </c>
      <c r="P241" t="s">
        <v>165</v>
      </c>
      <c r="Q241" t="s">
        <v>165</v>
      </c>
    </row>
    <row r="242">
      <c r="A242" t="s">
        <v>165</v>
      </c>
      <c r="B242" t="s">
        <v>165</v>
      </c>
      <c r="C242" t="s">
        <v>165</v>
      </c>
      <c r="D242" t="s">
        <v>165</v>
      </c>
      <c r="E242" t="s">
        <v>165</v>
      </c>
      <c r="F242" t="s">
        <v>165</v>
      </c>
      <c r="G242" t="s">
        <v>165</v>
      </c>
      <c r="H242" t="s">
        <v>165</v>
      </c>
      <c r="J242" t="s">
        <v>165</v>
      </c>
      <c r="K242" t="s">
        <v>165</v>
      </c>
      <c r="L242" t="s">
        <v>165</v>
      </c>
      <c r="M242" t="s">
        <v>165</v>
      </c>
      <c r="N242" t="s">
        <v>165</v>
      </c>
      <c r="O242" t="s">
        <v>165</v>
      </c>
      <c r="P242" t="s">
        <v>165</v>
      </c>
      <c r="Q242" t="s">
        <v>165</v>
      </c>
    </row>
    <row r="243">
      <c r="A243" t="s">
        <v>165</v>
      </c>
      <c r="B243" t="s">
        <v>165</v>
      </c>
      <c r="C243" t="s">
        <v>165</v>
      </c>
      <c r="D243" t="s">
        <v>165</v>
      </c>
      <c r="E243" t="s">
        <v>165</v>
      </c>
      <c r="F243" t="s">
        <v>165</v>
      </c>
      <c r="G243" t="s">
        <v>165</v>
      </c>
      <c r="H243" t="s">
        <v>165</v>
      </c>
      <c r="J243" t="s">
        <v>165</v>
      </c>
      <c r="K243" t="s">
        <v>165</v>
      </c>
      <c r="L243" t="s">
        <v>165</v>
      </c>
      <c r="M243" t="s">
        <v>165</v>
      </c>
      <c r="N243" t="s">
        <v>165</v>
      </c>
      <c r="O243" t="s">
        <v>165</v>
      </c>
      <c r="P243" t="s">
        <v>165</v>
      </c>
      <c r="Q243" t="s">
        <v>165</v>
      </c>
    </row>
    <row r="244">
      <c r="A244" t="s">
        <v>165</v>
      </c>
      <c r="B244" t="s">
        <v>165</v>
      </c>
      <c r="C244" t="s">
        <v>165</v>
      </c>
      <c r="D244" t="s">
        <v>165</v>
      </c>
      <c r="E244" t="s">
        <v>165</v>
      </c>
      <c r="F244" t="s">
        <v>165</v>
      </c>
      <c r="G244" t="s">
        <v>165</v>
      </c>
      <c r="H244" t="s">
        <v>165</v>
      </c>
      <c r="J244" t="s">
        <v>165</v>
      </c>
      <c r="K244" t="s">
        <v>165</v>
      </c>
      <c r="L244" t="s">
        <v>165</v>
      </c>
      <c r="M244" t="s">
        <v>165</v>
      </c>
      <c r="N244" t="s">
        <v>165</v>
      </c>
      <c r="O244" t="s">
        <v>165</v>
      </c>
      <c r="P244" t="s">
        <v>165</v>
      </c>
      <c r="Q244" t="s">
        <v>165</v>
      </c>
    </row>
    <row r="245">
      <c r="A245" t="s">
        <v>165</v>
      </c>
      <c r="B245" t="s">
        <v>165</v>
      </c>
      <c r="C245" t="s">
        <v>165</v>
      </c>
      <c r="D245" t="s">
        <v>165</v>
      </c>
      <c r="E245" t="s">
        <v>165</v>
      </c>
      <c r="F245" t="s">
        <v>165</v>
      </c>
      <c r="G245" t="s">
        <v>165</v>
      </c>
      <c r="H245" t="s">
        <v>165</v>
      </c>
      <c r="J245" t="s">
        <v>165</v>
      </c>
      <c r="K245" t="s">
        <v>165</v>
      </c>
      <c r="L245" t="s">
        <v>165</v>
      </c>
      <c r="M245" t="s">
        <v>165</v>
      </c>
      <c r="N245" t="s">
        <v>165</v>
      </c>
      <c r="O245" t="s">
        <v>165</v>
      </c>
      <c r="P245" t="s">
        <v>165</v>
      </c>
      <c r="Q245" t="s">
        <v>165</v>
      </c>
    </row>
    <row r="246">
      <c r="A246" t="s">
        <v>165</v>
      </c>
      <c r="B246" t="s">
        <v>165</v>
      </c>
      <c r="C246" t="s">
        <v>165</v>
      </c>
      <c r="D246" t="s">
        <v>165</v>
      </c>
      <c r="E246" t="s">
        <v>165</v>
      </c>
      <c r="F246" t="s">
        <v>165</v>
      </c>
      <c r="G246" t="s">
        <v>165</v>
      </c>
      <c r="H246" t="s">
        <v>165</v>
      </c>
      <c r="J246" t="s">
        <v>165</v>
      </c>
      <c r="K246" t="s">
        <v>165</v>
      </c>
      <c r="L246" t="s">
        <v>165</v>
      </c>
      <c r="M246" t="s">
        <v>165</v>
      </c>
      <c r="N246" t="s">
        <v>165</v>
      </c>
      <c r="O246" t="s">
        <v>165</v>
      </c>
      <c r="P246" t="s">
        <v>165</v>
      </c>
      <c r="Q246" t="s">
        <v>165</v>
      </c>
    </row>
    <row r="247">
      <c r="A247" t="s">
        <v>165</v>
      </c>
      <c r="B247" t="s">
        <v>165</v>
      </c>
      <c r="C247" t="s">
        <v>165</v>
      </c>
      <c r="D247" t="s">
        <v>165</v>
      </c>
      <c r="E247" t="s">
        <v>165</v>
      </c>
      <c r="F247" t="s">
        <v>165</v>
      </c>
      <c r="G247" t="s">
        <v>165</v>
      </c>
      <c r="H247" t="s">
        <v>165</v>
      </c>
      <c r="J247" t="s">
        <v>165</v>
      </c>
      <c r="K247" t="s">
        <v>165</v>
      </c>
      <c r="L247" t="s">
        <v>165</v>
      </c>
      <c r="M247" t="s">
        <v>165</v>
      </c>
      <c r="N247" t="s">
        <v>165</v>
      </c>
      <c r="O247" t="s">
        <v>165</v>
      </c>
      <c r="P247" t="s">
        <v>165</v>
      </c>
      <c r="Q247" t="s">
        <v>165</v>
      </c>
    </row>
    <row r="248">
      <c r="A248" t="s">
        <v>165</v>
      </c>
      <c r="B248" t="s">
        <v>165</v>
      </c>
      <c r="C248" t="s">
        <v>165</v>
      </c>
      <c r="D248" t="s">
        <v>165</v>
      </c>
      <c r="E248" t="s">
        <v>165</v>
      </c>
      <c r="F248" t="s">
        <v>165</v>
      </c>
      <c r="G248" t="s">
        <v>165</v>
      </c>
      <c r="H248" t="s">
        <v>165</v>
      </c>
      <c r="J248" t="s">
        <v>165</v>
      </c>
      <c r="K248" t="s">
        <v>165</v>
      </c>
      <c r="L248" t="s">
        <v>165</v>
      </c>
      <c r="M248" t="s">
        <v>165</v>
      </c>
      <c r="N248" t="s">
        <v>165</v>
      </c>
      <c r="O248" t="s">
        <v>165</v>
      </c>
      <c r="P248" t="s">
        <v>165</v>
      </c>
      <c r="Q248" t="s">
        <v>165</v>
      </c>
    </row>
    <row r="249">
      <c r="A249" t="s">
        <v>165</v>
      </c>
      <c r="B249" t="s">
        <v>165</v>
      </c>
      <c r="C249" t="s">
        <v>165</v>
      </c>
      <c r="D249" t="s">
        <v>165</v>
      </c>
      <c r="E249" t="s">
        <v>165</v>
      </c>
      <c r="F249" t="s">
        <v>165</v>
      </c>
      <c r="G249" t="s">
        <v>165</v>
      </c>
      <c r="H249" t="s">
        <v>165</v>
      </c>
      <c r="J249" t="s">
        <v>165</v>
      </c>
      <c r="K249" t="s">
        <v>165</v>
      </c>
      <c r="L249" t="s">
        <v>165</v>
      </c>
      <c r="M249" t="s">
        <v>165</v>
      </c>
      <c r="N249" t="s">
        <v>165</v>
      </c>
      <c r="O249" t="s">
        <v>165</v>
      </c>
      <c r="P249" t="s">
        <v>165</v>
      </c>
      <c r="Q249" t="s">
        <v>165</v>
      </c>
    </row>
    <row r="250">
      <c r="A250" t="s">
        <v>165</v>
      </c>
      <c r="B250" t="s">
        <v>165</v>
      </c>
      <c r="C250" t="s">
        <v>165</v>
      </c>
      <c r="D250" t="s">
        <v>165</v>
      </c>
      <c r="E250" t="s">
        <v>165</v>
      </c>
      <c r="F250" t="s">
        <v>165</v>
      </c>
      <c r="G250" t="s">
        <v>165</v>
      </c>
      <c r="H250" t="s">
        <v>165</v>
      </c>
      <c r="J250" t="s">
        <v>165</v>
      </c>
      <c r="K250" t="s">
        <v>165</v>
      </c>
      <c r="L250" t="s">
        <v>165</v>
      </c>
      <c r="M250" t="s">
        <v>165</v>
      </c>
      <c r="N250" t="s">
        <v>165</v>
      </c>
      <c r="O250" t="s">
        <v>165</v>
      </c>
      <c r="P250" t="s">
        <v>165</v>
      </c>
      <c r="Q250" t="s">
        <v>165</v>
      </c>
    </row>
    <row r="251">
      <c r="A251" t="s">
        <v>165</v>
      </c>
      <c r="B251" t="s">
        <v>165</v>
      </c>
      <c r="C251" t="s">
        <v>165</v>
      </c>
      <c r="D251" t="s">
        <v>165</v>
      </c>
      <c r="E251" t="s">
        <v>165</v>
      </c>
      <c r="F251" t="s">
        <v>165</v>
      </c>
      <c r="G251" t="s">
        <v>165</v>
      </c>
      <c r="H251" t="s">
        <v>165</v>
      </c>
      <c r="J251" t="s">
        <v>165</v>
      </c>
      <c r="K251" t="s">
        <v>165</v>
      </c>
      <c r="L251" t="s">
        <v>165</v>
      </c>
      <c r="M251" t="s">
        <v>165</v>
      </c>
      <c r="N251" t="s">
        <v>165</v>
      </c>
      <c r="O251" t="s">
        <v>165</v>
      </c>
      <c r="P251" t="s">
        <v>165</v>
      </c>
      <c r="Q251" t="s">
        <v>165</v>
      </c>
    </row>
    <row r="252">
      <c r="A252" t="s">
        <v>165</v>
      </c>
      <c r="B252" t="s">
        <v>165</v>
      </c>
      <c r="C252" t="s">
        <v>165</v>
      </c>
      <c r="D252" t="s">
        <v>165</v>
      </c>
      <c r="E252" t="s">
        <v>165</v>
      </c>
      <c r="F252" t="s">
        <v>165</v>
      </c>
      <c r="G252" t="s">
        <v>165</v>
      </c>
      <c r="H252" t="s">
        <v>165</v>
      </c>
      <c r="J252" t="s">
        <v>165</v>
      </c>
      <c r="K252" t="s">
        <v>165</v>
      </c>
      <c r="L252" t="s">
        <v>165</v>
      </c>
      <c r="M252" t="s">
        <v>165</v>
      </c>
      <c r="N252" t="s">
        <v>165</v>
      </c>
      <c r="O252" t="s">
        <v>165</v>
      </c>
      <c r="P252" t="s">
        <v>165</v>
      </c>
      <c r="Q252" t="s">
        <v>165</v>
      </c>
    </row>
    <row r="253">
      <c r="A253" t="s">
        <v>165</v>
      </c>
      <c r="B253" t="s">
        <v>165</v>
      </c>
      <c r="C253" t="s">
        <v>165</v>
      </c>
      <c r="D253" t="s">
        <v>165</v>
      </c>
      <c r="E253" t="s">
        <v>165</v>
      </c>
      <c r="F253" t="s">
        <v>165</v>
      </c>
      <c r="G253" t="s">
        <v>165</v>
      </c>
      <c r="H253" t="s">
        <v>165</v>
      </c>
      <c r="J253" t="s">
        <v>165</v>
      </c>
      <c r="K253" t="s">
        <v>165</v>
      </c>
      <c r="L253" t="s">
        <v>165</v>
      </c>
      <c r="M253" t="s">
        <v>165</v>
      </c>
      <c r="N253" t="s">
        <v>165</v>
      </c>
      <c r="O253" t="s">
        <v>165</v>
      </c>
      <c r="P253" t="s">
        <v>165</v>
      </c>
      <c r="Q253" t="s">
        <v>165</v>
      </c>
    </row>
    <row r="254">
      <c r="A254" t="s">
        <v>165</v>
      </c>
      <c r="B254" t="s">
        <v>165</v>
      </c>
      <c r="C254" t="s">
        <v>165</v>
      </c>
      <c r="D254" t="s">
        <v>165</v>
      </c>
      <c r="E254" t="s">
        <v>165</v>
      </c>
      <c r="F254" t="s">
        <v>165</v>
      </c>
      <c r="G254" t="s">
        <v>165</v>
      </c>
      <c r="H254" t="s">
        <v>165</v>
      </c>
      <c r="J254" t="s">
        <v>165</v>
      </c>
      <c r="K254" t="s">
        <v>165</v>
      </c>
      <c r="L254" t="s">
        <v>165</v>
      </c>
      <c r="M254" t="s">
        <v>165</v>
      </c>
      <c r="N254" t="s">
        <v>165</v>
      </c>
      <c r="O254" t="s">
        <v>165</v>
      </c>
      <c r="P254" t="s">
        <v>165</v>
      </c>
      <c r="Q254" t="s">
        <v>165</v>
      </c>
    </row>
    <row r="255">
      <c r="A255" t="s">
        <v>165</v>
      </c>
      <c r="B255" t="s">
        <v>165</v>
      </c>
      <c r="C255" t="s">
        <v>165</v>
      </c>
      <c r="D255" t="s">
        <v>165</v>
      </c>
      <c r="E255" t="s">
        <v>165</v>
      </c>
      <c r="F255" t="s">
        <v>165</v>
      </c>
      <c r="G255" t="s">
        <v>165</v>
      </c>
      <c r="H255" t="s">
        <v>165</v>
      </c>
      <c r="J255" t="s">
        <v>165</v>
      </c>
      <c r="K255" t="s">
        <v>165</v>
      </c>
      <c r="L255" t="s">
        <v>165</v>
      </c>
      <c r="M255" t="s">
        <v>165</v>
      </c>
      <c r="N255" t="s">
        <v>165</v>
      </c>
      <c r="O255" t="s">
        <v>165</v>
      </c>
      <c r="P255" t="s">
        <v>165</v>
      </c>
      <c r="Q255" t="s">
        <v>165</v>
      </c>
    </row>
    <row r="256">
      <c r="A256" t="s">
        <v>165</v>
      </c>
      <c r="B256" t="s">
        <v>165</v>
      </c>
      <c r="C256" t="s">
        <v>165</v>
      </c>
      <c r="D256" t="s">
        <v>165</v>
      </c>
      <c r="E256" t="s">
        <v>165</v>
      </c>
      <c r="F256" t="s">
        <v>165</v>
      </c>
      <c r="G256" t="s">
        <v>165</v>
      </c>
      <c r="H256" t="s">
        <v>165</v>
      </c>
      <c r="J256" t="s">
        <v>165</v>
      </c>
      <c r="K256" t="s">
        <v>165</v>
      </c>
      <c r="L256" t="s">
        <v>165</v>
      </c>
      <c r="M256" t="s">
        <v>165</v>
      </c>
      <c r="N256" t="s">
        <v>165</v>
      </c>
      <c r="O256" t="s">
        <v>165</v>
      </c>
      <c r="P256" t="s">
        <v>165</v>
      </c>
      <c r="Q256" t="s">
        <v>165</v>
      </c>
    </row>
    <row r="257">
      <c r="A257" t="s">
        <v>165</v>
      </c>
      <c r="B257" t="s">
        <v>165</v>
      </c>
      <c r="C257" t="s">
        <v>165</v>
      </c>
      <c r="D257" t="s">
        <v>165</v>
      </c>
      <c r="E257" t="s">
        <v>165</v>
      </c>
      <c r="F257" t="s">
        <v>165</v>
      </c>
      <c r="G257" t="s">
        <v>165</v>
      </c>
      <c r="H257" t="s">
        <v>165</v>
      </c>
      <c r="J257" t="s">
        <v>165</v>
      </c>
      <c r="K257" t="s">
        <v>165</v>
      </c>
      <c r="L257" t="s">
        <v>165</v>
      </c>
      <c r="M257" t="s">
        <v>165</v>
      </c>
      <c r="N257" t="s">
        <v>165</v>
      </c>
      <c r="O257" t="s">
        <v>165</v>
      </c>
      <c r="P257" t="s">
        <v>165</v>
      </c>
      <c r="Q257" t="s">
        <v>165</v>
      </c>
    </row>
    <row r="258">
      <c r="A258" t="s">
        <v>165</v>
      </c>
      <c r="B258" t="s">
        <v>165</v>
      </c>
      <c r="C258" t="s">
        <v>165</v>
      </c>
      <c r="D258" t="s">
        <v>165</v>
      </c>
      <c r="E258" t="s">
        <v>165</v>
      </c>
      <c r="F258" t="s">
        <v>165</v>
      </c>
      <c r="G258" t="s">
        <v>165</v>
      </c>
      <c r="H258" t="s">
        <v>165</v>
      </c>
      <c r="J258" t="s">
        <v>165</v>
      </c>
      <c r="K258" t="s">
        <v>165</v>
      </c>
      <c r="L258" t="s">
        <v>165</v>
      </c>
      <c r="M258" t="s">
        <v>165</v>
      </c>
      <c r="N258" t="s">
        <v>165</v>
      </c>
      <c r="O258" t="s">
        <v>165</v>
      </c>
      <c r="P258" t="s">
        <v>165</v>
      </c>
      <c r="Q258" t="s">
        <v>165</v>
      </c>
    </row>
    <row r="259">
      <c r="A259" t="s">
        <v>165</v>
      </c>
      <c r="B259" t="s">
        <v>165</v>
      </c>
      <c r="C259" t="s">
        <v>165</v>
      </c>
      <c r="D259" t="s">
        <v>165</v>
      </c>
      <c r="E259" t="s">
        <v>165</v>
      </c>
      <c r="F259" t="s">
        <v>165</v>
      </c>
      <c r="G259" t="s">
        <v>165</v>
      </c>
      <c r="H259" t="s">
        <v>165</v>
      </c>
      <c r="J259" t="s">
        <v>165</v>
      </c>
      <c r="K259" t="s">
        <v>165</v>
      </c>
      <c r="L259" t="s">
        <v>165</v>
      </c>
      <c r="M259" t="s">
        <v>165</v>
      </c>
      <c r="N259" t="s">
        <v>165</v>
      </c>
      <c r="O259" t="s">
        <v>165</v>
      </c>
      <c r="P259" t="s">
        <v>165</v>
      </c>
      <c r="Q259" t="s">
        <v>165</v>
      </c>
    </row>
    <row r="260">
      <c r="A260" t="s">
        <v>165</v>
      </c>
      <c r="B260" t="s">
        <v>165</v>
      </c>
      <c r="C260" t="s">
        <v>165</v>
      </c>
      <c r="D260" t="s">
        <v>165</v>
      </c>
      <c r="E260" t="s">
        <v>165</v>
      </c>
      <c r="F260" t="s">
        <v>165</v>
      </c>
      <c r="G260" t="s">
        <v>165</v>
      </c>
      <c r="H260" t="s">
        <v>165</v>
      </c>
      <c r="J260" t="s">
        <v>165</v>
      </c>
      <c r="K260" t="s">
        <v>165</v>
      </c>
      <c r="L260" t="s">
        <v>165</v>
      </c>
      <c r="M260" t="s">
        <v>165</v>
      </c>
      <c r="N260" t="s">
        <v>165</v>
      </c>
      <c r="O260" t="s">
        <v>165</v>
      </c>
      <c r="P260" t="s">
        <v>165</v>
      </c>
      <c r="Q260" t="s">
        <v>165</v>
      </c>
    </row>
    <row r="261">
      <c r="A261" t="s">
        <v>165</v>
      </c>
      <c r="B261" t="s">
        <v>165</v>
      </c>
      <c r="C261" t="s">
        <v>165</v>
      </c>
      <c r="D261" t="s">
        <v>165</v>
      </c>
      <c r="E261" t="s">
        <v>165</v>
      </c>
      <c r="F261" t="s">
        <v>165</v>
      </c>
      <c r="G261" t="s">
        <v>165</v>
      </c>
      <c r="H261" t="s">
        <v>165</v>
      </c>
      <c r="J261" t="s">
        <v>165</v>
      </c>
      <c r="K261" t="s">
        <v>165</v>
      </c>
      <c r="L261" t="s">
        <v>165</v>
      </c>
      <c r="M261" t="s">
        <v>165</v>
      </c>
      <c r="N261" t="s">
        <v>165</v>
      </c>
      <c r="O261" t="s">
        <v>165</v>
      </c>
      <c r="P261" t="s">
        <v>165</v>
      </c>
      <c r="Q261" t="s">
        <v>165</v>
      </c>
    </row>
    <row r="262">
      <c r="A262" t="s">
        <v>165</v>
      </c>
      <c r="B262" t="s">
        <v>165</v>
      </c>
      <c r="C262" t="s">
        <v>165</v>
      </c>
      <c r="D262" t="s">
        <v>165</v>
      </c>
      <c r="E262" t="s">
        <v>165</v>
      </c>
      <c r="F262" t="s">
        <v>165</v>
      </c>
      <c r="G262" t="s">
        <v>165</v>
      </c>
      <c r="H262" t="s">
        <v>165</v>
      </c>
      <c r="J262" t="s">
        <v>165</v>
      </c>
      <c r="K262" t="s">
        <v>165</v>
      </c>
      <c r="L262" t="s">
        <v>165</v>
      </c>
      <c r="M262" t="s">
        <v>165</v>
      </c>
      <c r="N262" t="s">
        <v>165</v>
      </c>
      <c r="O262" t="s">
        <v>165</v>
      </c>
      <c r="P262" t="s">
        <v>165</v>
      </c>
      <c r="Q262" t="s">
        <v>165</v>
      </c>
    </row>
    <row r="263">
      <c r="A263" t="s">
        <v>165</v>
      </c>
      <c r="B263" t="s">
        <v>165</v>
      </c>
      <c r="C263" t="s">
        <v>165</v>
      </c>
      <c r="D263" t="s">
        <v>165</v>
      </c>
      <c r="E263" t="s">
        <v>165</v>
      </c>
      <c r="F263" t="s">
        <v>165</v>
      </c>
      <c r="G263" t="s">
        <v>165</v>
      </c>
      <c r="H263" t="s">
        <v>165</v>
      </c>
      <c r="J263" t="s">
        <v>165</v>
      </c>
      <c r="K263" t="s">
        <v>165</v>
      </c>
      <c r="L263" t="s">
        <v>165</v>
      </c>
      <c r="M263" t="s">
        <v>165</v>
      </c>
      <c r="N263" t="s">
        <v>165</v>
      </c>
      <c r="O263" t="s">
        <v>165</v>
      </c>
      <c r="P263" t="s">
        <v>165</v>
      </c>
      <c r="Q263" t="s">
        <v>165</v>
      </c>
    </row>
    <row r="264">
      <c r="A264" t="s">
        <v>165</v>
      </c>
      <c r="B264" t="s">
        <v>165</v>
      </c>
      <c r="C264" t="s">
        <v>165</v>
      </c>
      <c r="D264" t="s">
        <v>165</v>
      </c>
      <c r="E264" t="s">
        <v>165</v>
      </c>
      <c r="F264" t="s">
        <v>165</v>
      </c>
      <c r="G264" t="s">
        <v>165</v>
      </c>
      <c r="H264" t="s">
        <v>165</v>
      </c>
      <c r="J264" t="s">
        <v>165</v>
      </c>
      <c r="K264" t="s">
        <v>165</v>
      </c>
      <c r="L264" t="s">
        <v>165</v>
      </c>
      <c r="M264" t="s">
        <v>165</v>
      </c>
      <c r="N264" t="s">
        <v>165</v>
      </c>
      <c r="O264" t="s">
        <v>165</v>
      </c>
      <c r="P264" t="s">
        <v>165</v>
      </c>
      <c r="Q264" t="s">
        <v>165</v>
      </c>
    </row>
    <row r="265">
      <c r="A265" t="s">
        <v>165</v>
      </c>
      <c r="B265" t="s">
        <v>165</v>
      </c>
      <c r="C265" t="s">
        <v>165</v>
      </c>
      <c r="D265" t="s">
        <v>165</v>
      </c>
      <c r="E265" t="s">
        <v>165</v>
      </c>
      <c r="F265" t="s">
        <v>165</v>
      </c>
      <c r="G265" t="s">
        <v>165</v>
      </c>
      <c r="H265" t="s">
        <v>165</v>
      </c>
      <c r="J265" t="s">
        <v>165</v>
      </c>
      <c r="K265" t="s">
        <v>165</v>
      </c>
      <c r="L265" t="s">
        <v>165</v>
      </c>
      <c r="M265" t="s">
        <v>165</v>
      </c>
      <c r="N265" t="s">
        <v>165</v>
      </c>
      <c r="O265" t="s">
        <v>165</v>
      </c>
      <c r="P265" t="s">
        <v>165</v>
      </c>
      <c r="Q265" t="s">
        <v>165</v>
      </c>
    </row>
    <row r="266">
      <c r="A266" t="s">
        <v>165</v>
      </c>
      <c r="B266" t="s">
        <v>165</v>
      </c>
      <c r="C266" t="s">
        <v>165</v>
      </c>
      <c r="D266" t="s">
        <v>165</v>
      </c>
      <c r="E266" t="s">
        <v>165</v>
      </c>
      <c r="F266" t="s">
        <v>165</v>
      </c>
      <c r="G266" t="s">
        <v>165</v>
      </c>
      <c r="H266" t="s">
        <v>165</v>
      </c>
      <c r="J266" t="s">
        <v>165</v>
      </c>
      <c r="K266" t="s">
        <v>165</v>
      </c>
      <c r="L266" t="s">
        <v>165</v>
      </c>
      <c r="M266" t="s">
        <v>165</v>
      </c>
      <c r="N266" t="s">
        <v>165</v>
      </c>
      <c r="O266" t="s">
        <v>165</v>
      </c>
      <c r="P266" t="s">
        <v>165</v>
      </c>
      <c r="Q266" t="s">
        <v>165</v>
      </c>
    </row>
    <row r="267">
      <c r="A267" t="s">
        <v>165</v>
      </c>
      <c r="B267" t="s">
        <v>165</v>
      </c>
      <c r="C267" t="s">
        <v>165</v>
      </c>
      <c r="D267" t="s">
        <v>165</v>
      </c>
      <c r="E267" t="s">
        <v>165</v>
      </c>
      <c r="F267" t="s">
        <v>165</v>
      </c>
      <c r="G267" t="s">
        <v>165</v>
      </c>
      <c r="H267" t="s">
        <v>165</v>
      </c>
      <c r="J267" t="s">
        <v>165</v>
      </c>
      <c r="K267" t="s">
        <v>165</v>
      </c>
      <c r="L267" t="s">
        <v>165</v>
      </c>
      <c r="M267" t="s">
        <v>165</v>
      </c>
      <c r="N267" t="s">
        <v>165</v>
      </c>
      <c r="O267" t="s">
        <v>165</v>
      </c>
      <c r="P267" t="s">
        <v>165</v>
      </c>
      <c r="Q267" t="s">
        <v>165</v>
      </c>
    </row>
    <row r="268">
      <c r="A268" t="s">
        <v>165</v>
      </c>
      <c r="B268" t="s">
        <v>165</v>
      </c>
      <c r="C268" t="s">
        <v>165</v>
      </c>
      <c r="D268" t="s">
        <v>165</v>
      </c>
      <c r="E268" t="s">
        <v>165</v>
      </c>
      <c r="F268" t="s">
        <v>165</v>
      </c>
      <c r="G268" t="s">
        <v>165</v>
      </c>
      <c r="H268" t="s">
        <v>165</v>
      </c>
      <c r="J268" t="s">
        <v>165</v>
      </c>
      <c r="K268" t="s">
        <v>165</v>
      </c>
      <c r="L268" t="s">
        <v>165</v>
      </c>
      <c r="M268" t="s">
        <v>165</v>
      </c>
      <c r="N268" t="s">
        <v>165</v>
      </c>
      <c r="O268" t="s">
        <v>165</v>
      </c>
      <c r="P268" t="s">
        <v>165</v>
      </c>
      <c r="Q268" t="s">
        <v>165</v>
      </c>
    </row>
    <row r="269">
      <c r="A269" t="s">
        <v>165</v>
      </c>
      <c r="B269" t="s">
        <v>165</v>
      </c>
      <c r="C269" t="s">
        <v>165</v>
      </c>
      <c r="D269" t="s">
        <v>165</v>
      </c>
      <c r="E269" t="s">
        <v>165</v>
      </c>
      <c r="F269" t="s">
        <v>165</v>
      </c>
      <c r="G269" t="s">
        <v>165</v>
      </c>
      <c r="H269" t="s">
        <v>165</v>
      </c>
      <c r="J269" t="s">
        <v>165</v>
      </c>
      <c r="K269" t="s">
        <v>165</v>
      </c>
      <c r="L269" t="s">
        <v>165</v>
      </c>
      <c r="M269" t="s">
        <v>165</v>
      </c>
      <c r="N269" t="s">
        <v>165</v>
      </c>
      <c r="O269" t="s">
        <v>165</v>
      </c>
      <c r="P269" t="s">
        <v>165</v>
      </c>
      <c r="Q269" t="s">
        <v>165</v>
      </c>
    </row>
    <row r="270">
      <c r="A270" t="s">
        <v>165</v>
      </c>
      <c r="B270" t="s">
        <v>165</v>
      </c>
      <c r="C270" t="s">
        <v>165</v>
      </c>
      <c r="D270" t="s">
        <v>165</v>
      </c>
      <c r="E270" t="s">
        <v>165</v>
      </c>
      <c r="F270" t="s">
        <v>165</v>
      </c>
      <c r="G270" t="s">
        <v>165</v>
      </c>
      <c r="H270" t="s">
        <v>165</v>
      </c>
      <c r="J270" t="s">
        <v>165</v>
      </c>
      <c r="K270" t="s">
        <v>165</v>
      </c>
      <c r="L270" t="s">
        <v>165</v>
      </c>
      <c r="M270" t="s">
        <v>165</v>
      </c>
      <c r="N270" t="s">
        <v>165</v>
      </c>
      <c r="O270" t="s">
        <v>165</v>
      </c>
      <c r="P270" t="s">
        <v>165</v>
      </c>
      <c r="Q270" t="s">
        <v>165</v>
      </c>
    </row>
    <row r="271">
      <c r="A271" t="s">
        <v>165</v>
      </c>
      <c r="B271" t="s">
        <v>165</v>
      </c>
      <c r="C271" t="s">
        <v>165</v>
      </c>
      <c r="D271" t="s">
        <v>165</v>
      </c>
      <c r="E271" t="s">
        <v>165</v>
      </c>
      <c r="F271" t="s">
        <v>165</v>
      </c>
      <c r="G271" t="s">
        <v>165</v>
      </c>
      <c r="H271" t="s">
        <v>165</v>
      </c>
      <c r="J271" t="s">
        <v>165</v>
      </c>
      <c r="K271" t="s">
        <v>165</v>
      </c>
      <c r="L271" t="s">
        <v>165</v>
      </c>
      <c r="M271" t="s">
        <v>165</v>
      </c>
      <c r="N271" t="s">
        <v>165</v>
      </c>
      <c r="O271" t="s">
        <v>165</v>
      </c>
      <c r="P271" t="s">
        <v>165</v>
      </c>
      <c r="Q271" t="s">
        <v>165</v>
      </c>
    </row>
    <row r="272">
      <c r="A272" t="s">
        <v>165</v>
      </c>
      <c r="B272" t="s">
        <v>165</v>
      </c>
      <c r="C272" t="s">
        <v>165</v>
      </c>
      <c r="D272" t="s">
        <v>165</v>
      </c>
      <c r="E272" t="s">
        <v>165</v>
      </c>
      <c r="F272" t="s">
        <v>165</v>
      </c>
      <c r="G272" t="s">
        <v>165</v>
      </c>
      <c r="H272" t="s">
        <v>165</v>
      </c>
      <c r="J272" t="s">
        <v>165</v>
      </c>
      <c r="K272" t="s">
        <v>165</v>
      </c>
      <c r="L272" t="s">
        <v>165</v>
      </c>
      <c r="M272" t="s">
        <v>165</v>
      </c>
      <c r="N272" t="s">
        <v>165</v>
      </c>
      <c r="O272" t="s">
        <v>165</v>
      </c>
      <c r="P272" t="s">
        <v>165</v>
      </c>
      <c r="Q272" t="s">
        <v>165</v>
      </c>
    </row>
    <row r="273">
      <c r="A273" t="s">
        <v>165</v>
      </c>
      <c r="B273" t="s">
        <v>165</v>
      </c>
      <c r="C273" t="s">
        <v>165</v>
      </c>
      <c r="D273" t="s">
        <v>165</v>
      </c>
      <c r="E273" t="s">
        <v>165</v>
      </c>
      <c r="F273" t="s">
        <v>165</v>
      </c>
      <c r="G273" t="s">
        <v>165</v>
      </c>
      <c r="H273" t="s">
        <v>165</v>
      </c>
      <c r="J273" t="s">
        <v>165</v>
      </c>
      <c r="K273" t="s">
        <v>165</v>
      </c>
      <c r="L273" t="s">
        <v>165</v>
      </c>
      <c r="M273" t="s">
        <v>165</v>
      </c>
      <c r="N273" t="s">
        <v>165</v>
      </c>
      <c r="O273" t="s">
        <v>165</v>
      </c>
      <c r="P273" t="s">
        <v>165</v>
      </c>
      <c r="Q273" t="s">
        <v>165</v>
      </c>
    </row>
    <row r="274">
      <c r="A274" t="s">
        <v>165</v>
      </c>
      <c r="B274" t="s">
        <v>165</v>
      </c>
      <c r="C274" t="s">
        <v>165</v>
      </c>
      <c r="D274" t="s">
        <v>165</v>
      </c>
      <c r="E274" t="s">
        <v>165</v>
      </c>
      <c r="F274" t="s">
        <v>165</v>
      </c>
      <c r="G274" t="s">
        <v>165</v>
      </c>
      <c r="H274" t="s">
        <v>165</v>
      </c>
      <c r="J274" t="s">
        <v>165</v>
      </c>
      <c r="K274" t="s">
        <v>165</v>
      </c>
      <c r="L274" t="s">
        <v>165</v>
      </c>
      <c r="M274" t="s">
        <v>165</v>
      </c>
      <c r="N274" t="s">
        <v>165</v>
      </c>
      <c r="O274" t="s">
        <v>165</v>
      </c>
      <c r="P274" t="s">
        <v>165</v>
      </c>
      <c r="Q274" t="s">
        <v>165</v>
      </c>
    </row>
    <row r="275">
      <c r="A275" t="s">
        <v>165</v>
      </c>
      <c r="B275" t="s">
        <v>165</v>
      </c>
      <c r="C275" t="s">
        <v>165</v>
      </c>
      <c r="D275" t="s">
        <v>165</v>
      </c>
      <c r="E275" t="s">
        <v>165</v>
      </c>
      <c r="F275" t="s">
        <v>165</v>
      </c>
      <c r="G275" t="s">
        <v>165</v>
      </c>
      <c r="H275" t="s">
        <v>165</v>
      </c>
      <c r="J275" t="s">
        <v>165</v>
      </c>
      <c r="K275" t="s">
        <v>165</v>
      </c>
      <c r="L275" t="s">
        <v>165</v>
      </c>
      <c r="M275" t="s">
        <v>165</v>
      </c>
      <c r="N275" t="s">
        <v>165</v>
      </c>
      <c r="O275" t="s">
        <v>165</v>
      </c>
      <c r="P275" t="s">
        <v>165</v>
      </c>
      <c r="Q275" t="s">
        <v>165</v>
      </c>
    </row>
    <row r="276">
      <c r="A276" t="s">
        <v>165</v>
      </c>
      <c r="B276" t="s">
        <v>165</v>
      </c>
      <c r="C276" t="s">
        <v>165</v>
      </c>
      <c r="D276" t="s">
        <v>165</v>
      </c>
      <c r="E276" t="s">
        <v>165</v>
      </c>
      <c r="F276" t="s">
        <v>165</v>
      </c>
      <c r="G276" t="s">
        <v>165</v>
      </c>
      <c r="H276" t="s">
        <v>165</v>
      </c>
      <c r="J276" t="s">
        <v>165</v>
      </c>
      <c r="K276" t="s">
        <v>165</v>
      </c>
      <c r="L276" t="s">
        <v>165</v>
      </c>
      <c r="M276" t="s">
        <v>165</v>
      </c>
      <c r="N276" t="s">
        <v>165</v>
      </c>
      <c r="O276" t="s">
        <v>165</v>
      </c>
      <c r="P276" t="s">
        <v>165</v>
      </c>
      <c r="Q276" t="s">
        <v>165</v>
      </c>
    </row>
    <row r="277">
      <c r="A277" t="s">
        <v>165</v>
      </c>
      <c r="B277" t="s">
        <v>165</v>
      </c>
      <c r="C277" t="s">
        <v>165</v>
      </c>
      <c r="D277" t="s">
        <v>165</v>
      </c>
      <c r="E277" t="s">
        <v>165</v>
      </c>
      <c r="F277" t="s">
        <v>165</v>
      </c>
      <c r="G277" t="s">
        <v>165</v>
      </c>
      <c r="H277" t="s">
        <v>165</v>
      </c>
      <c r="J277" t="s">
        <v>165</v>
      </c>
      <c r="K277" t="s">
        <v>165</v>
      </c>
      <c r="L277" t="s">
        <v>165</v>
      </c>
      <c r="M277" t="s">
        <v>165</v>
      </c>
      <c r="N277" t="s">
        <v>165</v>
      </c>
      <c r="O277" t="s">
        <v>165</v>
      </c>
      <c r="P277" t="s">
        <v>165</v>
      </c>
      <c r="Q277" t="s">
        <v>165</v>
      </c>
    </row>
    <row r="278">
      <c r="A278" t="s">
        <v>165</v>
      </c>
      <c r="B278" t="s">
        <v>165</v>
      </c>
      <c r="C278" t="s">
        <v>165</v>
      </c>
      <c r="D278" t="s">
        <v>165</v>
      </c>
      <c r="E278" t="s">
        <v>165</v>
      </c>
      <c r="F278" t="s">
        <v>165</v>
      </c>
      <c r="G278" t="s">
        <v>165</v>
      </c>
      <c r="H278" t="s">
        <v>165</v>
      </c>
      <c r="J278" t="s">
        <v>165</v>
      </c>
      <c r="K278" t="s">
        <v>165</v>
      </c>
      <c r="L278" t="s">
        <v>165</v>
      </c>
      <c r="M278" t="s">
        <v>165</v>
      </c>
      <c r="N278" t="s">
        <v>165</v>
      </c>
      <c r="O278" t="s">
        <v>165</v>
      </c>
      <c r="P278" t="s">
        <v>165</v>
      </c>
      <c r="Q278" t="s">
        <v>165</v>
      </c>
    </row>
    <row r="279">
      <c r="A279" t="s">
        <v>165</v>
      </c>
      <c r="B279" t="s">
        <v>165</v>
      </c>
      <c r="C279" t="s">
        <v>165</v>
      </c>
      <c r="D279" t="s">
        <v>165</v>
      </c>
      <c r="E279" t="s">
        <v>165</v>
      </c>
      <c r="F279" t="s">
        <v>165</v>
      </c>
      <c r="G279" t="s">
        <v>165</v>
      </c>
      <c r="H279" t="s">
        <v>165</v>
      </c>
      <c r="J279" t="s">
        <v>165</v>
      </c>
      <c r="K279" t="s">
        <v>165</v>
      </c>
      <c r="L279" t="s">
        <v>165</v>
      </c>
      <c r="M279" t="s">
        <v>165</v>
      </c>
      <c r="N279" t="s">
        <v>165</v>
      </c>
      <c r="O279" t="s">
        <v>165</v>
      </c>
      <c r="P279" t="s">
        <v>165</v>
      </c>
      <c r="Q279" t="s">
        <v>165</v>
      </c>
    </row>
    <row r="280">
      <c r="A280" t="s">
        <v>165</v>
      </c>
      <c r="B280" t="s">
        <v>165</v>
      </c>
      <c r="C280" t="s">
        <v>165</v>
      </c>
      <c r="D280" t="s">
        <v>165</v>
      </c>
      <c r="E280" t="s">
        <v>165</v>
      </c>
      <c r="F280" t="s">
        <v>165</v>
      </c>
      <c r="G280" t="s">
        <v>165</v>
      </c>
      <c r="H280" t="s">
        <v>165</v>
      </c>
      <c r="J280" t="s">
        <v>165</v>
      </c>
      <c r="K280" t="s">
        <v>165</v>
      </c>
      <c r="L280" t="s">
        <v>165</v>
      </c>
      <c r="M280" t="s">
        <v>165</v>
      </c>
      <c r="N280" t="s">
        <v>165</v>
      </c>
      <c r="O280" t="s">
        <v>165</v>
      </c>
      <c r="P280" t="s">
        <v>165</v>
      </c>
      <c r="Q280" t="s">
        <v>165</v>
      </c>
    </row>
    <row r="281">
      <c r="A281" t="s">
        <v>165</v>
      </c>
      <c r="B281" t="s">
        <v>165</v>
      </c>
      <c r="C281" t="s">
        <v>165</v>
      </c>
      <c r="D281" t="s">
        <v>165</v>
      </c>
      <c r="E281" t="s">
        <v>165</v>
      </c>
      <c r="F281" t="s">
        <v>165</v>
      </c>
      <c r="G281" t="s">
        <v>165</v>
      </c>
      <c r="H281" t="s">
        <v>165</v>
      </c>
      <c r="J281" t="s">
        <v>165</v>
      </c>
      <c r="K281" t="s">
        <v>165</v>
      </c>
      <c r="L281" t="s">
        <v>165</v>
      </c>
      <c r="M281" t="s">
        <v>165</v>
      </c>
      <c r="N281" t="s">
        <v>165</v>
      </c>
      <c r="O281" t="s">
        <v>165</v>
      </c>
      <c r="P281" t="s">
        <v>165</v>
      </c>
      <c r="Q281" t="s">
        <v>165</v>
      </c>
    </row>
    <row r="282">
      <c r="A282" t="s">
        <v>165</v>
      </c>
      <c r="B282" t="s">
        <v>165</v>
      </c>
      <c r="C282" t="s">
        <v>165</v>
      </c>
      <c r="D282" t="s">
        <v>165</v>
      </c>
      <c r="E282" t="s">
        <v>165</v>
      </c>
      <c r="F282" t="s">
        <v>165</v>
      </c>
      <c r="G282" t="s">
        <v>165</v>
      </c>
      <c r="H282" t="s">
        <v>165</v>
      </c>
      <c r="J282" t="s">
        <v>165</v>
      </c>
      <c r="K282" t="s">
        <v>165</v>
      </c>
      <c r="L282" t="s">
        <v>165</v>
      </c>
      <c r="M282" t="s">
        <v>165</v>
      </c>
      <c r="N282" t="s">
        <v>165</v>
      </c>
      <c r="O282" t="s">
        <v>165</v>
      </c>
      <c r="P282" t="s">
        <v>165</v>
      </c>
      <c r="Q282" t="s">
        <v>165</v>
      </c>
    </row>
    <row r="283">
      <c r="A283" t="s">
        <v>165</v>
      </c>
      <c r="B283" t="s">
        <v>165</v>
      </c>
      <c r="C283" t="s">
        <v>165</v>
      </c>
      <c r="D283" t="s">
        <v>165</v>
      </c>
      <c r="E283" t="s">
        <v>165</v>
      </c>
      <c r="F283" t="s">
        <v>165</v>
      </c>
      <c r="G283" t="s">
        <v>165</v>
      </c>
      <c r="H283" t="s">
        <v>165</v>
      </c>
      <c r="J283" t="s">
        <v>165</v>
      </c>
      <c r="K283" t="s">
        <v>165</v>
      </c>
      <c r="L283" t="s">
        <v>165</v>
      </c>
      <c r="M283" t="s">
        <v>165</v>
      </c>
      <c r="N283" t="s">
        <v>165</v>
      </c>
      <c r="O283" t="s">
        <v>165</v>
      </c>
      <c r="P283" t="s">
        <v>165</v>
      </c>
      <c r="Q283" t="s">
        <v>165</v>
      </c>
    </row>
    <row r="284">
      <c r="A284" t="s">
        <v>165</v>
      </c>
      <c r="B284" t="s">
        <v>165</v>
      </c>
      <c r="C284" t="s">
        <v>165</v>
      </c>
      <c r="D284" t="s">
        <v>165</v>
      </c>
      <c r="E284" t="s">
        <v>165</v>
      </c>
      <c r="F284" t="s">
        <v>165</v>
      </c>
      <c r="G284" t="s">
        <v>165</v>
      </c>
      <c r="H284" t="s">
        <v>165</v>
      </c>
      <c r="J284" t="s">
        <v>165</v>
      </c>
      <c r="K284" t="s">
        <v>165</v>
      </c>
      <c r="L284" t="s">
        <v>165</v>
      </c>
      <c r="M284" t="s">
        <v>165</v>
      </c>
      <c r="N284" t="s">
        <v>165</v>
      </c>
      <c r="O284" t="s">
        <v>165</v>
      </c>
      <c r="P284" t="s">
        <v>165</v>
      </c>
      <c r="Q284" t="s">
        <v>165</v>
      </c>
    </row>
    <row r="285">
      <c r="A285" t="s">
        <v>165</v>
      </c>
      <c r="B285" t="s">
        <v>165</v>
      </c>
      <c r="C285" t="s">
        <v>165</v>
      </c>
      <c r="D285" t="s">
        <v>165</v>
      </c>
      <c r="E285" t="s">
        <v>165</v>
      </c>
      <c r="F285" t="s">
        <v>165</v>
      </c>
      <c r="G285" t="s">
        <v>165</v>
      </c>
      <c r="H285" t="s">
        <v>165</v>
      </c>
      <c r="J285" t="s">
        <v>165</v>
      </c>
      <c r="K285" t="s">
        <v>165</v>
      </c>
      <c r="L285" t="s">
        <v>165</v>
      </c>
      <c r="M285" t="s">
        <v>165</v>
      </c>
      <c r="N285" t="s">
        <v>165</v>
      </c>
      <c r="O285" t="s">
        <v>165</v>
      </c>
      <c r="P285" t="s">
        <v>165</v>
      </c>
      <c r="Q285" t="s">
        <v>165</v>
      </c>
    </row>
    <row r="286">
      <c r="A286" t="s">
        <v>165</v>
      </c>
      <c r="B286" t="s">
        <v>165</v>
      </c>
      <c r="C286" t="s">
        <v>165</v>
      </c>
      <c r="D286" t="s">
        <v>165</v>
      </c>
      <c r="E286" t="s">
        <v>165</v>
      </c>
      <c r="F286" t="s">
        <v>165</v>
      </c>
      <c r="G286" t="s">
        <v>165</v>
      </c>
      <c r="H286" t="s">
        <v>165</v>
      </c>
      <c r="J286" t="s">
        <v>165</v>
      </c>
      <c r="K286" t="s">
        <v>165</v>
      </c>
      <c r="L286" t="s">
        <v>165</v>
      </c>
      <c r="M286" t="s">
        <v>165</v>
      </c>
      <c r="N286" t="s">
        <v>165</v>
      </c>
      <c r="O286" t="s">
        <v>165</v>
      </c>
      <c r="P286" t="s">
        <v>165</v>
      </c>
      <c r="Q286" t="s">
        <v>165</v>
      </c>
    </row>
    <row r="287">
      <c r="A287" t="s">
        <v>165</v>
      </c>
      <c r="B287" t="s">
        <v>165</v>
      </c>
      <c r="C287" t="s">
        <v>165</v>
      </c>
      <c r="D287" t="s">
        <v>165</v>
      </c>
      <c r="E287" t="s">
        <v>165</v>
      </c>
      <c r="F287" t="s">
        <v>165</v>
      </c>
      <c r="G287" t="s">
        <v>165</v>
      </c>
      <c r="H287" t="s">
        <v>165</v>
      </c>
      <c r="J287" t="s">
        <v>165</v>
      </c>
      <c r="K287" t="s">
        <v>165</v>
      </c>
      <c r="L287" t="s">
        <v>165</v>
      </c>
      <c r="M287" t="s">
        <v>165</v>
      </c>
      <c r="N287" t="s">
        <v>165</v>
      </c>
      <c r="O287" t="s">
        <v>165</v>
      </c>
      <c r="P287" t="s">
        <v>165</v>
      </c>
      <c r="Q287" t="s">
        <v>165</v>
      </c>
    </row>
    <row r="288">
      <c r="A288" t="s">
        <v>165</v>
      </c>
      <c r="B288" t="s">
        <v>165</v>
      </c>
      <c r="C288" t="s">
        <v>165</v>
      </c>
      <c r="D288" t="s">
        <v>165</v>
      </c>
      <c r="E288" t="s">
        <v>165</v>
      </c>
      <c r="F288" t="s">
        <v>165</v>
      </c>
      <c r="G288" t="s">
        <v>165</v>
      </c>
      <c r="H288" t="s">
        <v>165</v>
      </c>
      <c r="J288" t="s">
        <v>165</v>
      </c>
      <c r="K288" t="s">
        <v>165</v>
      </c>
      <c r="L288" t="s">
        <v>165</v>
      </c>
      <c r="M288" t="s">
        <v>165</v>
      </c>
      <c r="N288" t="s">
        <v>165</v>
      </c>
      <c r="O288" t="s">
        <v>165</v>
      </c>
      <c r="P288" t="s">
        <v>165</v>
      </c>
      <c r="Q288" t="s">
        <v>165</v>
      </c>
    </row>
    <row r="289">
      <c r="A289" t="s">
        <v>165</v>
      </c>
      <c r="B289" t="s">
        <v>165</v>
      </c>
      <c r="C289" t="s">
        <v>165</v>
      </c>
      <c r="D289" t="s">
        <v>165</v>
      </c>
      <c r="E289" t="s">
        <v>165</v>
      </c>
      <c r="F289" t="s">
        <v>165</v>
      </c>
      <c r="G289" t="s">
        <v>165</v>
      </c>
      <c r="H289" t="s">
        <v>165</v>
      </c>
      <c r="J289" t="s">
        <v>165</v>
      </c>
      <c r="K289" t="s">
        <v>165</v>
      </c>
      <c r="L289" t="s">
        <v>165</v>
      </c>
      <c r="M289" t="s">
        <v>165</v>
      </c>
      <c r="N289" t="s">
        <v>165</v>
      </c>
      <c r="O289" t="s">
        <v>165</v>
      </c>
      <c r="P289" t="s">
        <v>165</v>
      </c>
      <c r="Q289" t="s">
        <v>165</v>
      </c>
    </row>
    <row r="290">
      <c r="A290" t="s">
        <v>165</v>
      </c>
      <c r="B290" t="s">
        <v>165</v>
      </c>
      <c r="C290" t="s">
        <v>165</v>
      </c>
      <c r="D290" t="s">
        <v>165</v>
      </c>
      <c r="E290" t="s">
        <v>165</v>
      </c>
      <c r="F290" t="s">
        <v>165</v>
      </c>
      <c r="G290" t="s">
        <v>165</v>
      </c>
      <c r="H290" t="s">
        <v>165</v>
      </c>
      <c r="J290" t="s">
        <v>165</v>
      </c>
      <c r="K290" t="s">
        <v>165</v>
      </c>
      <c r="L290" t="s">
        <v>165</v>
      </c>
      <c r="M290" t="s">
        <v>165</v>
      </c>
      <c r="N290" t="s">
        <v>165</v>
      </c>
      <c r="O290" t="s">
        <v>165</v>
      </c>
      <c r="P290" t="s">
        <v>165</v>
      </c>
      <c r="Q290" t="s">
        <v>165</v>
      </c>
    </row>
    <row r="291">
      <c r="A291" t="s">
        <v>165</v>
      </c>
      <c r="B291" t="s">
        <v>165</v>
      </c>
      <c r="C291" t="s">
        <v>165</v>
      </c>
      <c r="D291" t="s">
        <v>165</v>
      </c>
      <c r="E291" t="s">
        <v>165</v>
      </c>
      <c r="F291" t="s">
        <v>165</v>
      </c>
      <c r="G291" t="s">
        <v>165</v>
      </c>
      <c r="H291" t="s">
        <v>165</v>
      </c>
      <c r="J291" t="s">
        <v>165</v>
      </c>
      <c r="K291" t="s">
        <v>165</v>
      </c>
      <c r="L291" t="s">
        <v>165</v>
      </c>
      <c r="M291" t="s">
        <v>165</v>
      </c>
      <c r="N291" t="s">
        <v>165</v>
      </c>
      <c r="O291" t="s">
        <v>165</v>
      </c>
      <c r="P291" t="s">
        <v>165</v>
      </c>
      <c r="Q291" t="s">
        <v>165</v>
      </c>
    </row>
    <row r="292">
      <c r="A292" t="s">
        <v>165</v>
      </c>
      <c r="B292" t="s">
        <v>165</v>
      </c>
      <c r="C292" t="s">
        <v>165</v>
      </c>
      <c r="D292" t="s">
        <v>165</v>
      </c>
      <c r="E292" t="s">
        <v>165</v>
      </c>
      <c r="F292" t="s">
        <v>165</v>
      </c>
      <c r="G292" t="s">
        <v>165</v>
      </c>
      <c r="H292" t="s">
        <v>165</v>
      </c>
      <c r="J292" t="s">
        <v>165</v>
      </c>
      <c r="K292" t="s">
        <v>165</v>
      </c>
      <c r="L292" t="s">
        <v>165</v>
      </c>
      <c r="M292" t="s">
        <v>165</v>
      </c>
      <c r="N292" t="s">
        <v>165</v>
      </c>
      <c r="O292" t="s">
        <v>165</v>
      </c>
      <c r="P292" t="s">
        <v>165</v>
      </c>
      <c r="Q292" t="s">
        <v>165</v>
      </c>
    </row>
    <row r="293">
      <c r="A293" t="s">
        <v>165</v>
      </c>
      <c r="B293" t="s">
        <v>165</v>
      </c>
      <c r="C293" t="s">
        <v>165</v>
      </c>
      <c r="D293" t="s">
        <v>165</v>
      </c>
      <c r="E293" t="s">
        <v>165</v>
      </c>
      <c r="F293" t="s">
        <v>165</v>
      </c>
      <c r="G293" t="s">
        <v>165</v>
      </c>
      <c r="H293" t="s">
        <v>165</v>
      </c>
      <c r="J293" t="s">
        <v>165</v>
      </c>
      <c r="K293" t="s">
        <v>165</v>
      </c>
      <c r="L293" t="s">
        <v>165</v>
      </c>
      <c r="M293" t="s">
        <v>165</v>
      </c>
      <c r="N293" t="s">
        <v>165</v>
      </c>
      <c r="O293" t="s">
        <v>165</v>
      </c>
      <c r="P293" t="s">
        <v>165</v>
      </c>
      <c r="Q293" t="s">
        <v>165</v>
      </c>
    </row>
    <row r="294">
      <c r="A294" t="s">
        <v>165</v>
      </c>
      <c r="B294" t="s">
        <v>165</v>
      </c>
      <c r="C294" t="s">
        <v>165</v>
      </c>
      <c r="D294" t="s">
        <v>165</v>
      </c>
      <c r="E294" t="s">
        <v>165</v>
      </c>
      <c r="F294" t="s">
        <v>165</v>
      </c>
      <c r="G294" t="s">
        <v>165</v>
      </c>
      <c r="H294" t="s">
        <v>165</v>
      </c>
      <c r="J294" t="s">
        <v>165</v>
      </c>
      <c r="K294" t="s">
        <v>165</v>
      </c>
      <c r="L294" t="s">
        <v>165</v>
      </c>
      <c r="M294" t="s">
        <v>165</v>
      </c>
      <c r="N294" t="s">
        <v>165</v>
      </c>
      <c r="O294" t="s">
        <v>165</v>
      </c>
      <c r="P294" t="s">
        <v>165</v>
      </c>
      <c r="Q294" t="s">
        <v>165</v>
      </c>
    </row>
    <row r="295">
      <c r="A295" t="s">
        <v>165</v>
      </c>
      <c r="B295" t="s">
        <v>165</v>
      </c>
      <c r="C295" t="s">
        <v>165</v>
      </c>
      <c r="D295" t="s">
        <v>165</v>
      </c>
      <c r="E295" t="s">
        <v>165</v>
      </c>
      <c r="F295" t="s">
        <v>165</v>
      </c>
      <c r="G295" t="s">
        <v>165</v>
      </c>
      <c r="H295" t="s">
        <v>165</v>
      </c>
      <c r="J295" t="s">
        <v>165</v>
      </c>
      <c r="K295" t="s">
        <v>165</v>
      </c>
      <c r="L295" t="s">
        <v>165</v>
      </c>
      <c r="M295" t="s">
        <v>165</v>
      </c>
      <c r="N295" t="s">
        <v>165</v>
      </c>
      <c r="O295" t="s">
        <v>165</v>
      </c>
      <c r="P295" t="s">
        <v>165</v>
      </c>
      <c r="Q295" t="s">
        <v>165</v>
      </c>
    </row>
    <row r="296">
      <c r="A296" t="s">
        <v>165</v>
      </c>
      <c r="B296" t="s">
        <v>165</v>
      </c>
      <c r="C296" t="s">
        <v>165</v>
      </c>
      <c r="D296" t="s">
        <v>165</v>
      </c>
      <c r="E296" t="s">
        <v>165</v>
      </c>
      <c r="F296" t="s">
        <v>165</v>
      </c>
      <c r="G296" t="s">
        <v>165</v>
      </c>
      <c r="H296" t="s">
        <v>165</v>
      </c>
      <c r="J296" t="s">
        <v>165</v>
      </c>
      <c r="K296" t="s">
        <v>165</v>
      </c>
      <c r="L296" t="s">
        <v>165</v>
      </c>
      <c r="M296" t="s">
        <v>165</v>
      </c>
      <c r="N296" t="s">
        <v>165</v>
      </c>
      <c r="O296" t="s">
        <v>165</v>
      </c>
      <c r="P296" t="s">
        <v>165</v>
      </c>
      <c r="Q296" t="s">
        <v>165</v>
      </c>
    </row>
    <row r="297">
      <c r="A297" t="s">
        <v>165</v>
      </c>
      <c r="B297" t="s">
        <v>165</v>
      </c>
      <c r="C297" t="s">
        <v>165</v>
      </c>
      <c r="D297" t="s">
        <v>165</v>
      </c>
      <c r="E297" t="s">
        <v>165</v>
      </c>
      <c r="F297" t="s">
        <v>165</v>
      </c>
      <c r="G297" t="s">
        <v>165</v>
      </c>
      <c r="H297" t="s">
        <v>165</v>
      </c>
      <c r="J297" t="s">
        <v>165</v>
      </c>
      <c r="K297" t="s">
        <v>165</v>
      </c>
      <c r="L297" t="s">
        <v>165</v>
      </c>
      <c r="M297" t="s">
        <v>165</v>
      </c>
      <c r="N297" t="s">
        <v>165</v>
      </c>
      <c r="O297" t="s">
        <v>165</v>
      </c>
      <c r="P297" t="s">
        <v>165</v>
      </c>
      <c r="Q297" t="s">
        <v>165</v>
      </c>
    </row>
    <row r="298">
      <c r="A298" t="s">
        <v>165</v>
      </c>
      <c r="B298" t="s">
        <v>165</v>
      </c>
      <c r="C298" t="s">
        <v>165</v>
      </c>
      <c r="D298" t="s">
        <v>165</v>
      </c>
      <c r="E298" t="s">
        <v>165</v>
      </c>
      <c r="F298" t="s">
        <v>165</v>
      </c>
      <c r="G298" t="s">
        <v>165</v>
      </c>
      <c r="H298" t="s">
        <v>165</v>
      </c>
      <c r="J298" t="s">
        <v>165</v>
      </c>
      <c r="K298" t="s">
        <v>165</v>
      </c>
      <c r="L298" t="s">
        <v>165</v>
      </c>
      <c r="M298" t="s">
        <v>165</v>
      </c>
      <c r="N298" t="s">
        <v>165</v>
      </c>
      <c r="O298" t="s">
        <v>165</v>
      </c>
      <c r="P298" t="s">
        <v>165</v>
      </c>
      <c r="Q298" t="s">
        <v>165</v>
      </c>
    </row>
    <row r="299">
      <c r="A299" t="s">
        <v>165</v>
      </c>
      <c r="B299" t="s">
        <v>165</v>
      </c>
      <c r="C299" t="s">
        <v>165</v>
      </c>
      <c r="D299" t="s">
        <v>165</v>
      </c>
      <c r="E299" t="s">
        <v>165</v>
      </c>
      <c r="F299" t="s">
        <v>165</v>
      </c>
      <c r="G299" t="s">
        <v>165</v>
      </c>
      <c r="H299" t="s">
        <v>165</v>
      </c>
      <c r="J299" t="s">
        <v>165</v>
      </c>
      <c r="K299" t="s">
        <v>165</v>
      </c>
      <c r="L299" t="s">
        <v>165</v>
      </c>
      <c r="M299" t="s">
        <v>165</v>
      </c>
      <c r="N299" t="s">
        <v>165</v>
      </c>
      <c r="O299" t="s">
        <v>165</v>
      </c>
      <c r="P299" t="s">
        <v>165</v>
      </c>
      <c r="Q299" t="s">
        <v>165</v>
      </c>
    </row>
    <row r="300">
      <c r="A300" t="s">
        <v>165</v>
      </c>
      <c r="B300" t="s">
        <v>165</v>
      </c>
      <c r="C300" t="s">
        <v>165</v>
      </c>
      <c r="D300" t="s">
        <v>165</v>
      </c>
      <c r="E300" t="s">
        <v>165</v>
      </c>
      <c r="F300" t="s">
        <v>165</v>
      </c>
      <c r="G300" t="s">
        <v>165</v>
      </c>
      <c r="H300" t="s">
        <v>165</v>
      </c>
      <c r="J300" t="s">
        <v>165</v>
      </c>
      <c r="K300" t="s">
        <v>165</v>
      </c>
      <c r="L300" t="s">
        <v>165</v>
      </c>
      <c r="M300" t="s">
        <v>165</v>
      </c>
      <c r="N300" t="s">
        <v>165</v>
      </c>
      <c r="O300" t="s">
        <v>165</v>
      </c>
      <c r="P300" t="s">
        <v>165</v>
      </c>
      <c r="Q300" t="s">
        <v>165</v>
      </c>
    </row>
    <row r="301">
      <c r="A301" t="s">
        <v>165</v>
      </c>
      <c r="B301" t="s">
        <v>165</v>
      </c>
      <c r="C301" t="s">
        <v>165</v>
      </c>
      <c r="D301" t="s">
        <v>165</v>
      </c>
      <c r="E301" t="s">
        <v>165</v>
      </c>
      <c r="F301" t="s">
        <v>165</v>
      </c>
      <c r="G301" t="s">
        <v>165</v>
      </c>
      <c r="H301" t="s">
        <v>165</v>
      </c>
      <c r="J301" t="s">
        <v>165</v>
      </c>
      <c r="K301" t="s">
        <v>165</v>
      </c>
      <c r="L301" t="s">
        <v>165</v>
      </c>
      <c r="M301" t="s">
        <v>165</v>
      </c>
      <c r="N301" t="s">
        <v>165</v>
      </c>
      <c r="O301" t="s">
        <v>165</v>
      </c>
      <c r="P301" t="s">
        <v>165</v>
      </c>
      <c r="Q301" t="s">
        <v>165</v>
      </c>
    </row>
    <row r="302">
      <c r="A302" t="s">
        <v>165</v>
      </c>
      <c r="B302" t="s">
        <v>165</v>
      </c>
      <c r="C302" t="s">
        <v>165</v>
      </c>
      <c r="D302" t="s">
        <v>165</v>
      </c>
      <c r="E302" t="s">
        <v>165</v>
      </c>
      <c r="F302" t="s">
        <v>165</v>
      </c>
      <c r="G302" t="s">
        <v>165</v>
      </c>
      <c r="H302" t="s">
        <v>165</v>
      </c>
      <c r="J302" t="s">
        <v>165</v>
      </c>
      <c r="K302" t="s">
        <v>165</v>
      </c>
      <c r="L302" t="s">
        <v>165</v>
      </c>
      <c r="M302" t="s">
        <v>165</v>
      </c>
      <c r="N302" t="s">
        <v>165</v>
      </c>
      <c r="O302" t="s">
        <v>165</v>
      </c>
      <c r="P302" t="s">
        <v>165</v>
      </c>
      <c r="Q302" t="s">
        <v>165</v>
      </c>
    </row>
    <row r="303">
      <c r="A303" t="s">
        <v>165</v>
      </c>
      <c r="B303" t="s">
        <v>165</v>
      </c>
      <c r="C303" t="s">
        <v>165</v>
      </c>
      <c r="D303" t="s">
        <v>165</v>
      </c>
      <c r="E303" t="s">
        <v>165</v>
      </c>
      <c r="F303" t="s">
        <v>165</v>
      </c>
      <c r="G303" t="s">
        <v>165</v>
      </c>
      <c r="H303" t="s">
        <v>165</v>
      </c>
      <c r="J303" t="s">
        <v>165</v>
      </c>
      <c r="K303" t="s">
        <v>165</v>
      </c>
      <c r="L303" t="s">
        <v>165</v>
      </c>
      <c r="M303" t="s">
        <v>165</v>
      </c>
      <c r="N303" t="s">
        <v>165</v>
      </c>
      <c r="O303" t="s">
        <v>165</v>
      </c>
      <c r="P303" t="s">
        <v>165</v>
      </c>
      <c r="Q303" t="s">
        <v>165</v>
      </c>
    </row>
    <row r="304">
      <c r="A304" t="s">
        <v>165</v>
      </c>
      <c r="B304" t="s">
        <v>165</v>
      </c>
      <c r="C304" t="s">
        <v>165</v>
      </c>
      <c r="D304" t="s">
        <v>165</v>
      </c>
      <c r="E304" t="s">
        <v>165</v>
      </c>
      <c r="F304" t="s">
        <v>165</v>
      </c>
      <c r="G304" t="s">
        <v>165</v>
      </c>
      <c r="H304" t="s">
        <v>165</v>
      </c>
      <c r="J304" t="s">
        <v>165</v>
      </c>
      <c r="K304" t="s">
        <v>165</v>
      </c>
      <c r="L304" t="s">
        <v>165</v>
      </c>
      <c r="M304" t="s">
        <v>165</v>
      </c>
      <c r="N304" t="s">
        <v>165</v>
      </c>
      <c r="O304" t="s">
        <v>165</v>
      </c>
      <c r="P304" t="s">
        <v>165</v>
      </c>
      <c r="Q304" t="s">
        <v>165</v>
      </c>
    </row>
    <row r="305">
      <c r="A305" t="s">
        <v>165</v>
      </c>
      <c r="B305" t="s">
        <v>165</v>
      </c>
      <c r="C305" t="s">
        <v>165</v>
      </c>
      <c r="D305" t="s">
        <v>165</v>
      </c>
      <c r="E305" t="s">
        <v>165</v>
      </c>
      <c r="F305" t="s">
        <v>165</v>
      </c>
      <c r="G305" t="s">
        <v>165</v>
      </c>
      <c r="H305" t="s">
        <v>165</v>
      </c>
      <c r="J305" t="s">
        <v>165</v>
      </c>
      <c r="K305" t="s">
        <v>165</v>
      </c>
      <c r="L305" t="s">
        <v>165</v>
      </c>
      <c r="M305" t="s">
        <v>165</v>
      </c>
      <c r="N305" t="s">
        <v>165</v>
      </c>
      <c r="O305" t="s">
        <v>165</v>
      </c>
      <c r="P305" t="s">
        <v>165</v>
      </c>
      <c r="Q305" t="s">
        <v>165</v>
      </c>
    </row>
    <row r="306">
      <c r="A306" t="s">
        <v>165</v>
      </c>
      <c r="B306" t="s">
        <v>165</v>
      </c>
      <c r="C306" t="s">
        <v>165</v>
      </c>
      <c r="D306" t="s">
        <v>165</v>
      </c>
      <c r="E306" t="s">
        <v>165</v>
      </c>
      <c r="F306" t="s">
        <v>165</v>
      </c>
      <c r="G306" t="s">
        <v>165</v>
      </c>
      <c r="H306" t="s">
        <v>165</v>
      </c>
      <c r="J306" t="s">
        <v>165</v>
      </c>
      <c r="K306" t="s">
        <v>165</v>
      </c>
      <c r="L306" t="s">
        <v>165</v>
      </c>
      <c r="M306" t="s">
        <v>165</v>
      </c>
      <c r="N306" t="s">
        <v>165</v>
      </c>
      <c r="O306" t="s">
        <v>165</v>
      </c>
      <c r="P306" t="s">
        <v>165</v>
      </c>
      <c r="Q306" t="s">
        <v>165</v>
      </c>
    </row>
    <row r="307">
      <c r="A307" t="s">
        <v>165</v>
      </c>
      <c r="B307" t="s">
        <v>165</v>
      </c>
      <c r="C307" t="s">
        <v>165</v>
      </c>
      <c r="D307" t="s">
        <v>165</v>
      </c>
      <c r="E307" t="s">
        <v>165</v>
      </c>
      <c r="F307" t="s">
        <v>165</v>
      </c>
      <c r="G307" t="s">
        <v>165</v>
      </c>
      <c r="H307" t="s">
        <v>165</v>
      </c>
      <c r="J307" t="s">
        <v>165</v>
      </c>
      <c r="K307" t="s">
        <v>165</v>
      </c>
      <c r="L307" t="s">
        <v>165</v>
      </c>
      <c r="M307" t="s">
        <v>165</v>
      </c>
      <c r="N307" t="s">
        <v>165</v>
      </c>
      <c r="O307" t="s">
        <v>165</v>
      </c>
      <c r="P307" t="s">
        <v>165</v>
      </c>
      <c r="Q307" t="s">
        <v>165</v>
      </c>
    </row>
    <row r="308">
      <c r="A308" t="s">
        <v>165</v>
      </c>
      <c r="B308" t="s">
        <v>165</v>
      </c>
      <c r="C308" t="s">
        <v>165</v>
      </c>
      <c r="D308" t="s">
        <v>165</v>
      </c>
      <c r="E308" t="s">
        <v>165</v>
      </c>
      <c r="F308" t="s">
        <v>165</v>
      </c>
      <c r="G308" t="s">
        <v>165</v>
      </c>
      <c r="H308" t="s">
        <v>165</v>
      </c>
      <c r="J308" t="s">
        <v>165</v>
      </c>
      <c r="K308" t="s">
        <v>165</v>
      </c>
      <c r="L308" t="s">
        <v>165</v>
      </c>
      <c r="M308" t="s">
        <v>165</v>
      </c>
      <c r="N308" t="s">
        <v>165</v>
      </c>
      <c r="O308" t="s">
        <v>165</v>
      </c>
      <c r="P308" t="s">
        <v>165</v>
      </c>
      <c r="Q308" t="s">
        <v>165</v>
      </c>
    </row>
    <row r="309">
      <c r="A309" t="s">
        <v>165</v>
      </c>
      <c r="B309" t="s">
        <v>165</v>
      </c>
      <c r="C309" t="s">
        <v>165</v>
      </c>
      <c r="D309" t="s">
        <v>165</v>
      </c>
      <c r="E309" t="s">
        <v>165</v>
      </c>
      <c r="F309" t="s">
        <v>165</v>
      </c>
      <c r="G309" t="s">
        <v>165</v>
      </c>
      <c r="H309" t="s">
        <v>165</v>
      </c>
      <c r="J309" t="s">
        <v>165</v>
      </c>
      <c r="K309" t="s">
        <v>165</v>
      </c>
      <c r="L309" t="s">
        <v>165</v>
      </c>
      <c r="M309" t="s">
        <v>165</v>
      </c>
      <c r="N309" t="s">
        <v>165</v>
      </c>
      <c r="O309" t="s">
        <v>165</v>
      </c>
      <c r="P309" t="s">
        <v>165</v>
      </c>
      <c r="Q309" t="s">
        <v>165</v>
      </c>
    </row>
    <row r="310">
      <c r="A310" t="s">
        <v>165</v>
      </c>
      <c r="B310" t="s">
        <v>165</v>
      </c>
      <c r="C310" t="s">
        <v>165</v>
      </c>
      <c r="D310" t="s">
        <v>165</v>
      </c>
      <c r="E310" t="s">
        <v>165</v>
      </c>
      <c r="F310" t="s">
        <v>165</v>
      </c>
      <c r="G310" t="s">
        <v>165</v>
      </c>
      <c r="H310" t="s">
        <v>165</v>
      </c>
      <c r="J310" t="s">
        <v>165</v>
      </c>
      <c r="K310" t="s">
        <v>165</v>
      </c>
      <c r="L310" t="s">
        <v>165</v>
      </c>
      <c r="M310" t="s">
        <v>165</v>
      </c>
      <c r="N310" t="s">
        <v>165</v>
      </c>
      <c r="O310" t="s">
        <v>165</v>
      </c>
      <c r="P310" t="s">
        <v>165</v>
      </c>
      <c r="Q310" t="s">
        <v>165</v>
      </c>
    </row>
    <row r="311">
      <c r="A311" t="s">
        <v>165</v>
      </c>
      <c r="B311" t="s">
        <v>165</v>
      </c>
      <c r="C311" t="s">
        <v>165</v>
      </c>
      <c r="D311" t="s">
        <v>165</v>
      </c>
      <c r="E311" t="s">
        <v>165</v>
      </c>
      <c r="F311" t="s">
        <v>165</v>
      </c>
      <c r="G311" t="s">
        <v>165</v>
      </c>
      <c r="H311" t="s">
        <v>165</v>
      </c>
      <c r="J311" t="s">
        <v>165</v>
      </c>
      <c r="K311" t="s">
        <v>165</v>
      </c>
      <c r="L311" t="s">
        <v>165</v>
      </c>
      <c r="M311" t="s">
        <v>165</v>
      </c>
      <c r="N311" t="s">
        <v>165</v>
      </c>
      <c r="O311" t="s">
        <v>165</v>
      </c>
      <c r="P311" t="s">
        <v>165</v>
      </c>
      <c r="Q311" t="s">
        <v>165</v>
      </c>
    </row>
    <row r="312">
      <c r="A312" t="s">
        <v>165</v>
      </c>
      <c r="B312" t="s">
        <v>165</v>
      </c>
      <c r="C312" t="s">
        <v>165</v>
      </c>
      <c r="D312" t="s">
        <v>165</v>
      </c>
      <c r="E312" t="s">
        <v>165</v>
      </c>
      <c r="F312" t="s">
        <v>165</v>
      </c>
      <c r="G312" t="s">
        <v>165</v>
      </c>
      <c r="H312" t="s">
        <v>165</v>
      </c>
      <c r="J312" t="s">
        <v>165</v>
      </c>
      <c r="K312" t="s">
        <v>165</v>
      </c>
      <c r="L312" t="s">
        <v>165</v>
      </c>
      <c r="M312" t="s">
        <v>165</v>
      </c>
      <c r="N312" t="s">
        <v>165</v>
      </c>
      <c r="O312" t="s">
        <v>165</v>
      </c>
      <c r="P312" t="s">
        <v>165</v>
      </c>
      <c r="Q312" t="s">
        <v>165</v>
      </c>
    </row>
    <row r="313">
      <c r="A313" t="s">
        <v>165</v>
      </c>
      <c r="B313" t="s">
        <v>165</v>
      </c>
      <c r="C313" t="s">
        <v>165</v>
      </c>
      <c r="D313" t="s">
        <v>165</v>
      </c>
      <c r="E313" t="s">
        <v>165</v>
      </c>
      <c r="F313" t="s">
        <v>165</v>
      </c>
      <c r="G313" t="s">
        <v>165</v>
      </c>
      <c r="H313" t="s">
        <v>165</v>
      </c>
      <c r="J313" t="s">
        <v>165</v>
      </c>
      <c r="K313" t="s">
        <v>165</v>
      </c>
      <c r="L313" t="s">
        <v>165</v>
      </c>
      <c r="M313" t="s">
        <v>165</v>
      </c>
      <c r="N313" t="s">
        <v>165</v>
      </c>
      <c r="O313" t="s">
        <v>165</v>
      </c>
      <c r="P313" t="s">
        <v>165</v>
      </c>
      <c r="Q313" t="s">
        <v>165</v>
      </c>
    </row>
    <row r="314">
      <c r="A314" t="s">
        <v>165</v>
      </c>
      <c r="B314" t="s">
        <v>165</v>
      </c>
      <c r="C314" t="s">
        <v>165</v>
      </c>
      <c r="D314" t="s">
        <v>165</v>
      </c>
      <c r="E314" t="s">
        <v>165</v>
      </c>
      <c r="F314" t="s">
        <v>165</v>
      </c>
      <c r="G314" t="s">
        <v>165</v>
      </c>
      <c r="H314" t="s">
        <v>165</v>
      </c>
      <c r="J314" t="s">
        <v>165</v>
      </c>
      <c r="K314" t="s">
        <v>165</v>
      </c>
      <c r="L314" t="s">
        <v>165</v>
      </c>
      <c r="M314" t="s">
        <v>165</v>
      </c>
      <c r="N314" t="s">
        <v>165</v>
      </c>
      <c r="O314" t="s">
        <v>165</v>
      </c>
      <c r="P314" t="s">
        <v>165</v>
      </c>
      <c r="Q314" t="s">
        <v>165</v>
      </c>
    </row>
    <row r="315">
      <c r="A315" t="s">
        <v>165</v>
      </c>
      <c r="B315" t="s">
        <v>165</v>
      </c>
      <c r="C315" t="s">
        <v>165</v>
      </c>
      <c r="D315" t="s">
        <v>165</v>
      </c>
      <c r="E315" t="s">
        <v>165</v>
      </c>
      <c r="F315" t="s">
        <v>165</v>
      </c>
      <c r="G315" t="s">
        <v>165</v>
      </c>
      <c r="H315" t="s">
        <v>165</v>
      </c>
      <c r="J315" t="s">
        <v>165</v>
      </c>
      <c r="K315" t="s">
        <v>165</v>
      </c>
      <c r="L315" t="s">
        <v>165</v>
      </c>
      <c r="M315" t="s">
        <v>165</v>
      </c>
      <c r="N315" t="s">
        <v>165</v>
      </c>
      <c r="O315" t="s">
        <v>165</v>
      </c>
      <c r="P315" t="s">
        <v>165</v>
      </c>
      <c r="Q315" t="s">
        <v>165</v>
      </c>
    </row>
    <row r="316">
      <c r="A316" t="s">
        <v>165</v>
      </c>
      <c r="B316" t="s">
        <v>165</v>
      </c>
      <c r="C316" t="s">
        <v>165</v>
      </c>
      <c r="D316" t="s">
        <v>165</v>
      </c>
      <c r="E316" t="s">
        <v>165</v>
      </c>
      <c r="F316" t="s">
        <v>165</v>
      </c>
      <c r="G316" t="s">
        <v>165</v>
      </c>
      <c r="H316" t="s">
        <v>165</v>
      </c>
      <c r="J316" t="s">
        <v>165</v>
      </c>
      <c r="K316" t="s">
        <v>165</v>
      </c>
      <c r="L316" t="s">
        <v>165</v>
      </c>
      <c r="M316" t="s">
        <v>165</v>
      </c>
      <c r="N316" t="s">
        <v>165</v>
      </c>
      <c r="O316" t="s">
        <v>165</v>
      </c>
      <c r="P316" t="s">
        <v>165</v>
      </c>
      <c r="Q316" t="s">
        <v>165</v>
      </c>
    </row>
    <row r="317">
      <c r="A317" t="s">
        <v>165</v>
      </c>
      <c r="B317" t="s">
        <v>165</v>
      </c>
      <c r="C317" t="s">
        <v>165</v>
      </c>
      <c r="D317" t="s">
        <v>165</v>
      </c>
      <c r="E317" t="s">
        <v>165</v>
      </c>
      <c r="F317" t="s">
        <v>165</v>
      </c>
      <c r="G317" t="s">
        <v>165</v>
      </c>
      <c r="H317" t="s">
        <v>165</v>
      </c>
      <c r="J317" t="s">
        <v>165</v>
      </c>
      <c r="K317" t="s">
        <v>165</v>
      </c>
      <c r="L317" t="s">
        <v>165</v>
      </c>
      <c r="M317" t="s">
        <v>165</v>
      </c>
      <c r="N317" t="s">
        <v>165</v>
      </c>
      <c r="O317" t="s">
        <v>165</v>
      </c>
      <c r="P317" t="s">
        <v>165</v>
      </c>
      <c r="Q317" t="s">
        <v>165</v>
      </c>
    </row>
    <row r="318">
      <c r="A318" t="s">
        <v>165</v>
      </c>
      <c r="B318" t="s">
        <v>165</v>
      </c>
      <c r="C318" t="s">
        <v>165</v>
      </c>
      <c r="D318" t="s">
        <v>165</v>
      </c>
      <c r="E318" t="s">
        <v>165</v>
      </c>
      <c r="F318" t="s">
        <v>165</v>
      </c>
      <c r="G318" t="s">
        <v>165</v>
      </c>
      <c r="H318" t="s">
        <v>165</v>
      </c>
      <c r="J318" t="s">
        <v>165</v>
      </c>
      <c r="K318" t="s">
        <v>165</v>
      </c>
      <c r="L318" t="s">
        <v>165</v>
      </c>
      <c r="M318" t="s">
        <v>165</v>
      </c>
      <c r="N318" t="s">
        <v>165</v>
      </c>
      <c r="O318" t="s">
        <v>165</v>
      </c>
      <c r="P318" t="s">
        <v>165</v>
      </c>
      <c r="Q318" t="s">
        <v>165</v>
      </c>
    </row>
    <row r="319">
      <c r="A319" t="s">
        <v>165</v>
      </c>
      <c r="B319" t="s">
        <v>165</v>
      </c>
      <c r="C319" t="s">
        <v>165</v>
      </c>
      <c r="D319" t="s">
        <v>165</v>
      </c>
      <c r="E319" t="s">
        <v>165</v>
      </c>
      <c r="F319" t="s">
        <v>165</v>
      </c>
      <c r="G319" t="s">
        <v>165</v>
      </c>
      <c r="H319" t="s">
        <v>165</v>
      </c>
      <c r="J319" t="s">
        <v>165</v>
      </c>
      <c r="K319" t="s">
        <v>165</v>
      </c>
      <c r="L319" t="s">
        <v>165</v>
      </c>
      <c r="M319" t="s">
        <v>165</v>
      </c>
      <c r="N319" t="s">
        <v>165</v>
      </c>
      <c r="O319" t="s">
        <v>165</v>
      </c>
      <c r="P319" t="s">
        <v>165</v>
      </c>
      <c r="Q319" t="s">
        <v>165</v>
      </c>
    </row>
    <row r="320">
      <c r="A320" t="s">
        <v>165</v>
      </c>
      <c r="B320" t="s">
        <v>165</v>
      </c>
      <c r="C320" t="s">
        <v>165</v>
      </c>
      <c r="D320" t="s">
        <v>165</v>
      </c>
      <c r="E320" t="s">
        <v>165</v>
      </c>
      <c r="F320" t="s">
        <v>165</v>
      </c>
      <c r="G320" t="s">
        <v>165</v>
      </c>
      <c r="H320" t="s">
        <v>165</v>
      </c>
      <c r="J320" t="s">
        <v>165</v>
      </c>
      <c r="K320" t="s">
        <v>165</v>
      </c>
      <c r="L320" t="s">
        <v>165</v>
      </c>
      <c r="M320" t="s">
        <v>165</v>
      </c>
      <c r="N320" t="s">
        <v>165</v>
      </c>
      <c r="O320" t="s">
        <v>165</v>
      </c>
      <c r="P320" t="s">
        <v>165</v>
      </c>
      <c r="Q320" t="s">
        <v>165</v>
      </c>
    </row>
    <row r="321">
      <c r="A321" t="s">
        <v>165</v>
      </c>
      <c r="B321" t="s">
        <v>165</v>
      </c>
      <c r="C321" t="s">
        <v>165</v>
      </c>
      <c r="D321" t="s">
        <v>165</v>
      </c>
      <c r="E321" t="s">
        <v>165</v>
      </c>
      <c r="F321" t="s">
        <v>165</v>
      </c>
      <c r="G321" t="s">
        <v>165</v>
      </c>
      <c r="H321" t="s">
        <v>165</v>
      </c>
      <c r="J321" t="s">
        <v>165</v>
      </c>
      <c r="K321" t="s">
        <v>165</v>
      </c>
      <c r="L321" t="s">
        <v>165</v>
      </c>
      <c r="M321" t="s">
        <v>165</v>
      </c>
      <c r="N321" t="s">
        <v>165</v>
      </c>
      <c r="O321" t="s">
        <v>165</v>
      </c>
      <c r="P321" t="s">
        <v>165</v>
      </c>
      <c r="Q321" t="s">
        <v>165</v>
      </c>
    </row>
    <row r="322">
      <c r="A322" t="s">
        <v>165</v>
      </c>
      <c r="B322" t="s">
        <v>165</v>
      </c>
      <c r="C322" t="s">
        <v>165</v>
      </c>
      <c r="D322" t="s">
        <v>165</v>
      </c>
      <c r="E322" t="s">
        <v>165</v>
      </c>
      <c r="F322" t="s">
        <v>165</v>
      </c>
      <c r="G322" t="s">
        <v>165</v>
      </c>
      <c r="H322" t="s">
        <v>165</v>
      </c>
      <c r="J322" t="s">
        <v>165</v>
      </c>
      <c r="K322" t="s">
        <v>165</v>
      </c>
      <c r="L322" t="s">
        <v>165</v>
      </c>
      <c r="M322" t="s">
        <v>165</v>
      </c>
      <c r="N322" t="s">
        <v>165</v>
      </c>
      <c r="O322" t="s">
        <v>165</v>
      </c>
      <c r="P322" t="s">
        <v>165</v>
      </c>
      <c r="Q322" t="s">
        <v>165</v>
      </c>
    </row>
    <row r="323">
      <c r="A323" t="s">
        <v>165</v>
      </c>
      <c r="B323" t="s">
        <v>165</v>
      </c>
      <c r="C323" t="s">
        <v>165</v>
      </c>
      <c r="D323" t="s">
        <v>165</v>
      </c>
      <c r="E323" t="s">
        <v>165</v>
      </c>
      <c r="F323" t="s">
        <v>165</v>
      </c>
      <c r="G323" t="s">
        <v>165</v>
      </c>
      <c r="H323" t="s">
        <v>165</v>
      </c>
      <c r="J323" t="s">
        <v>165</v>
      </c>
      <c r="K323" t="s">
        <v>165</v>
      </c>
      <c r="L323" t="s">
        <v>165</v>
      </c>
      <c r="M323" t="s">
        <v>165</v>
      </c>
      <c r="N323" t="s">
        <v>165</v>
      </c>
      <c r="O323" t="s">
        <v>165</v>
      </c>
      <c r="P323" t="s">
        <v>165</v>
      </c>
      <c r="Q323" t="s">
        <v>165</v>
      </c>
    </row>
    <row r="324">
      <c r="A324" t="s">
        <v>165</v>
      </c>
      <c r="B324" t="s">
        <v>165</v>
      </c>
      <c r="C324" t="s">
        <v>165</v>
      </c>
      <c r="D324" t="s">
        <v>165</v>
      </c>
      <c r="E324" t="s">
        <v>165</v>
      </c>
      <c r="F324" t="s">
        <v>165</v>
      </c>
      <c r="G324" t="s">
        <v>165</v>
      </c>
      <c r="H324" t="s">
        <v>165</v>
      </c>
      <c r="J324" t="s">
        <v>165</v>
      </c>
      <c r="K324" t="s">
        <v>165</v>
      </c>
      <c r="L324" t="s">
        <v>165</v>
      </c>
      <c r="M324" t="s">
        <v>165</v>
      </c>
      <c r="N324" t="s">
        <v>165</v>
      </c>
      <c r="O324" t="s">
        <v>165</v>
      </c>
      <c r="P324" t="s">
        <v>165</v>
      </c>
      <c r="Q324" t="s">
        <v>165</v>
      </c>
    </row>
    <row r="325">
      <c r="A325" t="s">
        <v>165</v>
      </c>
      <c r="B325" t="s">
        <v>165</v>
      </c>
      <c r="C325" t="s">
        <v>165</v>
      </c>
      <c r="D325" t="s">
        <v>165</v>
      </c>
      <c r="E325" t="s">
        <v>165</v>
      </c>
      <c r="F325" t="s">
        <v>165</v>
      </c>
      <c r="G325" t="s">
        <v>165</v>
      </c>
      <c r="H325" t="s">
        <v>165</v>
      </c>
      <c r="J325" t="s">
        <v>165</v>
      </c>
      <c r="K325" t="s">
        <v>165</v>
      </c>
      <c r="L325" t="s">
        <v>165</v>
      </c>
      <c r="M325" t="s">
        <v>165</v>
      </c>
      <c r="N325" t="s">
        <v>165</v>
      </c>
      <c r="O325" t="s">
        <v>165</v>
      </c>
      <c r="P325" t="s">
        <v>165</v>
      </c>
      <c r="Q325" t="s">
        <v>165</v>
      </c>
    </row>
    <row r="326">
      <c r="A326" t="s">
        <v>165</v>
      </c>
      <c r="B326" t="s">
        <v>165</v>
      </c>
      <c r="C326" t="s">
        <v>165</v>
      </c>
      <c r="D326" t="s">
        <v>165</v>
      </c>
      <c r="E326" t="s">
        <v>165</v>
      </c>
      <c r="F326" t="s">
        <v>165</v>
      </c>
      <c r="G326" t="s">
        <v>165</v>
      </c>
      <c r="H326" t="s">
        <v>165</v>
      </c>
      <c r="J326" t="s">
        <v>165</v>
      </c>
      <c r="K326" t="s">
        <v>165</v>
      </c>
      <c r="L326" t="s">
        <v>165</v>
      </c>
      <c r="M326" t="s">
        <v>165</v>
      </c>
      <c r="N326" t="s">
        <v>165</v>
      </c>
      <c r="O326" t="s">
        <v>165</v>
      </c>
      <c r="P326" t="s">
        <v>165</v>
      </c>
      <c r="Q326" t="s">
        <v>165</v>
      </c>
    </row>
    <row r="327">
      <c r="A327" t="s">
        <v>165</v>
      </c>
      <c r="B327" t="s">
        <v>165</v>
      </c>
      <c r="C327" t="s">
        <v>165</v>
      </c>
      <c r="D327" t="s">
        <v>165</v>
      </c>
      <c r="E327" t="s">
        <v>165</v>
      </c>
      <c r="F327" t="s">
        <v>165</v>
      </c>
      <c r="G327" t="s">
        <v>165</v>
      </c>
      <c r="H327" t="s">
        <v>165</v>
      </c>
      <c r="J327" t="s">
        <v>165</v>
      </c>
      <c r="K327" t="s">
        <v>165</v>
      </c>
      <c r="L327" t="s">
        <v>165</v>
      </c>
      <c r="M327" t="s">
        <v>165</v>
      </c>
      <c r="N327" t="s">
        <v>165</v>
      </c>
      <c r="O327" t="s">
        <v>165</v>
      </c>
      <c r="P327" t="s">
        <v>165</v>
      </c>
      <c r="Q327" t="s">
        <v>165</v>
      </c>
    </row>
    <row r="328">
      <c r="A328" t="s">
        <v>165</v>
      </c>
      <c r="B328" t="s">
        <v>165</v>
      </c>
      <c r="C328" t="s">
        <v>165</v>
      </c>
      <c r="D328" t="s">
        <v>165</v>
      </c>
      <c r="E328" t="s">
        <v>165</v>
      </c>
      <c r="F328" t="s">
        <v>165</v>
      </c>
      <c r="G328" t="s">
        <v>165</v>
      </c>
      <c r="H328" t="s">
        <v>165</v>
      </c>
      <c r="J328" t="s">
        <v>165</v>
      </c>
      <c r="K328" t="s">
        <v>165</v>
      </c>
      <c r="L328" t="s">
        <v>165</v>
      </c>
      <c r="M328" t="s">
        <v>165</v>
      </c>
      <c r="N328" t="s">
        <v>165</v>
      </c>
      <c r="O328" t="s">
        <v>165</v>
      </c>
      <c r="P328" t="s">
        <v>165</v>
      </c>
      <c r="Q328" t="s">
        <v>165</v>
      </c>
    </row>
    <row r="329">
      <c r="A329" t="s">
        <v>165</v>
      </c>
      <c r="B329" t="s">
        <v>165</v>
      </c>
      <c r="C329" t="s">
        <v>165</v>
      </c>
      <c r="D329" t="s">
        <v>165</v>
      </c>
      <c r="E329" t="s">
        <v>165</v>
      </c>
      <c r="F329" t="s">
        <v>165</v>
      </c>
      <c r="G329" t="s">
        <v>165</v>
      </c>
      <c r="H329" t="s">
        <v>165</v>
      </c>
      <c r="J329" t="s">
        <v>165</v>
      </c>
      <c r="K329" t="s">
        <v>165</v>
      </c>
      <c r="L329" t="s">
        <v>165</v>
      </c>
      <c r="M329" t="s">
        <v>165</v>
      </c>
      <c r="N329" t="s">
        <v>165</v>
      </c>
      <c r="O329" t="s">
        <v>165</v>
      </c>
      <c r="P329" t="s">
        <v>165</v>
      </c>
      <c r="Q329" t="s">
        <v>165</v>
      </c>
    </row>
    <row r="330">
      <c r="A330" t="s">
        <v>165</v>
      </c>
      <c r="B330" t="s">
        <v>165</v>
      </c>
      <c r="C330" t="s">
        <v>165</v>
      </c>
      <c r="D330" t="s">
        <v>165</v>
      </c>
      <c r="E330" t="s">
        <v>165</v>
      </c>
      <c r="F330" t="s">
        <v>165</v>
      </c>
      <c r="G330" t="s">
        <v>165</v>
      </c>
      <c r="H330" t="s">
        <v>165</v>
      </c>
      <c r="J330" t="s">
        <v>165</v>
      </c>
      <c r="K330" t="s">
        <v>165</v>
      </c>
      <c r="L330" t="s">
        <v>165</v>
      </c>
      <c r="M330" t="s">
        <v>165</v>
      </c>
      <c r="N330" t="s">
        <v>165</v>
      </c>
      <c r="O330" t="s">
        <v>165</v>
      </c>
      <c r="P330" t="s">
        <v>165</v>
      </c>
      <c r="Q330" t="s">
        <v>165</v>
      </c>
    </row>
    <row r="331">
      <c r="A331" t="s">
        <v>165</v>
      </c>
      <c r="B331" t="s">
        <v>165</v>
      </c>
      <c r="C331" t="s">
        <v>165</v>
      </c>
      <c r="D331" t="s">
        <v>165</v>
      </c>
      <c r="E331" t="s">
        <v>165</v>
      </c>
      <c r="F331" t="s">
        <v>165</v>
      </c>
      <c r="G331" t="s">
        <v>165</v>
      </c>
      <c r="H331" t="s">
        <v>165</v>
      </c>
      <c r="J331" t="s">
        <v>165</v>
      </c>
      <c r="K331" t="s">
        <v>165</v>
      </c>
      <c r="L331" t="s">
        <v>165</v>
      </c>
      <c r="M331" t="s">
        <v>165</v>
      </c>
      <c r="N331" t="s">
        <v>165</v>
      </c>
      <c r="O331" t="s">
        <v>165</v>
      </c>
      <c r="P331" t="s">
        <v>165</v>
      </c>
      <c r="Q331" t="s">
        <v>165</v>
      </c>
    </row>
    <row r="332">
      <c r="A332" t="s">
        <v>165</v>
      </c>
      <c r="B332" t="s">
        <v>165</v>
      </c>
      <c r="C332" t="s">
        <v>165</v>
      </c>
      <c r="D332" t="s">
        <v>165</v>
      </c>
      <c r="E332" t="s">
        <v>165</v>
      </c>
      <c r="F332" t="s">
        <v>165</v>
      </c>
      <c r="G332" t="s">
        <v>165</v>
      </c>
      <c r="H332" t="s">
        <v>165</v>
      </c>
      <c r="J332" t="s">
        <v>165</v>
      </c>
      <c r="K332" t="s">
        <v>165</v>
      </c>
      <c r="L332" t="s">
        <v>165</v>
      </c>
      <c r="M332" t="s">
        <v>165</v>
      </c>
      <c r="N332" t="s">
        <v>165</v>
      </c>
      <c r="O332" t="s">
        <v>165</v>
      </c>
      <c r="P332" t="s">
        <v>165</v>
      </c>
      <c r="Q332" t="s">
        <v>165</v>
      </c>
    </row>
    <row r="333">
      <c r="A333" t="s">
        <v>165</v>
      </c>
      <c r="B333" t="s">
        <v>165</v>
      </c>
      <c r="C333" t="s">
        <v>165</v>
      </c>
      <c r="D333" t="s">
        <v>165</v>
      </c>
      <c r="E333" t="s">
        <v>165</v>
      </c>
      <c r="F333" t="s">
        <v>165</v>
      </c>
      <c r="G333" t="s">
        <v>165</v>
      </c>
      <c r="H333" t="s">
        <v>165</v>
      </c>
      <c r="J333" t="s">
        <v>165</v>
      </c>
      <c r="K333" t="s">
        <v>165</v>
      </c>
      <c r="L333" t="s">
        <v>165</v>
      </c>
      <c r="M333" t="s">
        <v>165</v>
      </c>
      <c r="N333" t="s">
        <v>165</v>
      </c>
      <c r="O333" t="s">
        <v>165</v>
      </c>
      <c r="P333" t="s">
        <v>165</v>
      </c>
      <c r="Q333" t="s">
        <v>165</v>
      </c>
    </row>
    <row r="334">
      <c r="A334" t="s">
        <v>165</v>
      </c>
      <c r="B334" t="s">
        <v>165</v>
      </c>
      <c r="C334" t="s">
        <v>165</v>
      </c>
      <c r="D334" t="s">
        <v>165</v>
      </c>
      <c r="E334" t="s">
        <v>165</v>
      </c>
      <c r="F334" t="s">
        <v>165</v>
      </c>
      <c r="G334" t="s">
        <v>165</v>
      </c>
      <c r="H334" t="s">
        <v>165</v>
      </c>
      <c r="J334" t="s">
        <v>165</v>
      </c>
      <c r="K334" t="s">
        <v>165</v>
      </c>
      <c r="L334" t="s">
        <v>165</v>
      </c>
      <c r="M334" t="s">
        <v>165</v>
      </c>
      <c r="N334" t="s">
        <v>165</v>
      </c>
      <c r="O334" t="s">
        <v>165</v>
      </c>
      <c r="P334" t="s">
        <v>165</v>
      </c>
      <c r="Q334" t="s">
        <v>165</v>
      </c>
    </row>
    <row r="335">
      <c r="A335" t="s">
        <v>165</v>
      </c>
      <c r="B335" t="s">
        <v>165</v>
      </c>
      <c r="C335" t="s">
        <v>165</v>
      </c>
      <c r="D335" t="s">
        <v>165</v>
      </c>
      <c r="E335" t="s">
        <v>165</v>
      </c>
      <c r="F335" t="s">
        <v>165</v>
      </c>
      <c r="G335" t="s">
        <v>165</v>
      </c>
      <c r="H335" t="s">
        <v>165</v>
      </c>
      <c r="J335" t="s">
        <v>165</v>
      </c>
      <c r="K335" t="s">
        <v>165</v>
      </c>
      <c r="L335" t="s">
        <v>165</v>
      </c>
      <c r="M335" t="s">
        <v>165</v>
      </c>
      <c r="N335" t="s">
        <v>165</v>
      </c>
      <c r="O335" t="s">
        <v>165</v>
      </c>
      <c r="P335" t="s">
        <v>165</v>
      </c>
      <c r="Q335" t="s">
        <v>165</v>
      </c>
    </row>
    <row r="336">
      <c r="A336" t="s">
        <v>165</v>
      </c>
      <c r="B336" t="s">
        <v>165</v>
      </c>
      <c r="C336" t="s">
        <v>165</v>
      </c>
      <c r="D336" t="s">
        <v>165</v>
      </c>
      <c r="E336" t="s">
        <v>165</v>
      </c>
      <c r="F336" t="s">
        <v>165</v>
      </c>
      <c r="G336" t="s">
        <v>165</v>
      </c>
      <c r="H336" t="s">
        <v>165</v>
      </c>
      <c r="J336" t="s">
        <v>165</v>
      </c>
      <c r="K336" t="s">
        <v>165</v>
      </c>
      <c r="L336" t="s">
        <v>165</v>
      </c>
      <c r="M336" t="s">
        <v>165</v>
      </c>
      <c r="N336" t="s">
        <v>165</v>
      </c>
      <c r="O336" t="s">
        <v>165</v>
      </c>
      <c r="P336" t="s">
        <v>165</v>
      </c>
      <c r="Q336" t="s">
        <v>165</v>
      </c>
    </row>
    <row r="337">
      <c r="A337" t="s">
        <v>165</v>
      </c>
      <c r="B337" t="s">
        <v>165</v>
      </c>
      <c r="C337" t="s">
        <v>165</v>
      </c>
      <c r="D337" t="s">
        <v>165</v>
      </c>
      <c r="E337" t="s">
        <v>165</v>
      </c>
      <c r="F337" t="s">
        <v>165</v>
      </c>
      <c r="G337" t="s">
        <v>165</v>
      </c>
      <c r="H337" t="s">
        <v>165</v>
      </c>
      <c r="J337" t="s">
        <v>165</v>
      </c>
      <c r="K337" t="s">
        <v>165</v>
      </c>
      <c r="L337" t="s">
        <v>165</v>
      </c>
      <c r="M337" t="s">
        <v>165</v>
      </c>
      <c r="N337" t="s">
        <v>165</v>
      </c>
      <c r="O337" t="s">
        <v>165</v>
      </c>
      <c r="P337" t="s">
        <v>165</v>
      </c>
      <c r="Q337" t="s">
        <v>165</v>
      </c>
    </row>
    <row r="338">
      <c r="A338" t="s">
        <v>165</v>
      </c>
      <c r="B338" t="s">
        <v>165</v>
      </c>
      <c r="C338" t="s">
        <v>165</v>
      </c>
      <c r="D338" t="s">
        <v>165</v>
      </c>
      <c r="E338" t="s">
        <v>165</v>
      </c>
      <c r="F338" t="s">
        <v>165</v>
      </c>
      <c r="G338" t="s">
        <v>165</v>
      </c>
      <c r="H338" t="s">
        <v>165</v>
      </c>
      <c r="J338" t="s">
        <v>165</v>
      </c>
      <c r="K338" t="s">
        <v>165</v>
      </c>
      <c r="L338" t="s">
        <v>165</v>
      </c>
      <c r="M338" t="s">
        <v>165</v>
      </c>
      <c r="N338" t="s">
        <v>165</v>
      </c>
      <c r="O338" t="s">
        <v>165</v>
      </c>
      <c r="P338" t="s">
        <v>165</v>
      </c>
      <c r="Q338" t="s">
        <v>165</v>
      </c>
    </row>
    <row r="339">
      <c r="A339" t="s">
        <v>165</v>
      </c>
      <c r="B339" t="s">
        <v>165</v>
      </c>
      <c r="C339" t="s">
        <v>165</v>
      </c>
      <c r="D339" t="s">
        <v>165</v>
      </c>
      <c r="E339" t="s">
        <v>165</v>
      </c>
      <c r="F339" t="s">
        <v>165</v>
      </c>
      <c r="G339" t="s">
        <v>165</v>
      </c>
      <c r="H339" t="s">
        <v>165</v>
      </c>
      <c r="J339" t="s">
        <v>165</v>
      </c>
      <c r="K339" t="s">
        <v>165</v>
      </c>
      <c r="L339" t="s">
        <v>165</v>
      </c>
      <c r="M339" t="s">
        <v>165</v>
      </c>
      <c r="N339" t="s">
        <v>165</v>
      </c>
      <c r="O339" t="s">
        <v>165</v>
      </c>
      <c r="P339" t="s">
        <v>165</v>
      </c>
      <c r="Q339" t="s">
        <v>165</v>
      </c>
    </row>
    <row r="340">
      <c r="A340" t="s">
        <v>165</v>
      </c>
      <c r="B340" t="s">
        <v>165</v>
      </c>
      <c r="C340" t="s">
        <v>165</v>
      </c>
      <c r="D340" t="s">
        <v>165</v>
      </c>
      <c r="E340" t="s">
        <v>165</v>
      </c>
      <c r="F340" t="s">
        <v>165</v>
      </c>
      <c r="G340" t="s">
        <v>165</v>
      </c>
      <c r="H340" t="s">
        <v>165</v>
      </c>
      <c r="J340" t="s">
        <v>165</v>
      </c>
      <c r="K340" t="s">
        <v>165</v>
      </c>
      <c r="L340" t="s">
        <v>165</v>
      </c>
      <c r="M340" t="s">
        <v>165</v>
      </c>
      <c r="N340" t="s">
        <v>165</v>
      </c>
      <c r="O340" t="s">
        <v>165</v>
      </c>
      <c r="P340" t="s">
        <v>165</v>
      </c>
      <c r="Q340" t="s">
        <v>165</v>
      </c>
    </row>
    <row r="341">
      <c r="A341" t="s">
        <v>165</v>
      </c>
      <c r="B341" t="s">
        <v>165</v>
      </c>
      <c r="C341" t="s">
        <v>165</v>
      </c>
      <c r="D341" t="s">
        <v>165</v>
      </c>
      <c r="E341" t="s">
        <v>165</v>
      </c>
      <c r="F341" t="s">
        <v>165</v>
      </c>
      <c r="G341" t="s">
        <v>165</v>
      </c>
      <c r="H341" t="s">
        <v>165</v>
      </c>
      <c r="J341" t="s">
        <v>165</v>
      </c>
      <c r="K341" t="s">
        <v>165</v>
      </c>
      <c r="L341" t="s">
        <v>165</v>
      </c>
      <c r="M341" t="s">
        <v>165</v>
      </c>
      <c r="N341" t="s">
        <v>165</v>
      </c>
      <c r="O341" t="s">
        <v>165</v>
      </c>
      <c r="P341" t="s">
        <v>165</v>
      </c>
      <c r="Q341" t="s">
        <v>165</v>
      </c>
    </row>
    <row r="342">
      <c r="A342" t="s">
        <v>165</v>
      </c>
      <c r="B342" t="s">
        <v>165</v>
      </c>
      <c r="C342" t="s">
        <v>165</v>
      </c>
      <c r="D342" t="s">
        <v>165</v>
      </c>
      <c r="E342" t="s">
        <v>165</v>
      </c>
      <c r="F342" t="s">
        <v>165</v>
      </c>
      <c r="G342" t="s">
        <v>165</v>
      </c>
      <c r="H342" t="s">
        <v>165</v>
      </c>
      <c r="J342" t="s">
        <v>165</v>
      </c>
      <c r="K342" t="s">
        <v>165</v>
      </c>
      <c r="L342" t="s">
        <v>165</v>
      </c>
      <c r="M342" t="s">
        <v>165</v>
      </c>
      <c r="N342" t="s">
        <v>165</v>
      </c>
      <c r="O342" t="s">
        <v>165</v>
      </c>
      <c r="P342" t="s">
        <v>165</v>
      </c>
      <c r="Q342" t="s">
        <v>165</v>
      </c>
    </row>
    <row r="343">
      <c r="A343" t="s">
        <v>165</v>
      </c>
      <c r="B343" t="s">
        <v>165</v>
      </c>
      <c r="C343" t="s">
        <v>165</v>
      </c>
      <c r="D343" t="s">
        <v>165</v>
      </c>
      <c r="E343" t="s">
        <v>165</v>
      </c>
      <c r="F343" t="s">
        <v>165</v>
      </c>
      <c r="G343" t="s">
        <v>165</v>
      </c>
      <c r="H343" t="s">
        <v>165</v>
      </c>
      <c r="J343" t="s">
        <v>165</v>
      </c>
      <c r="K343" t="s">
        <v>165</v>
      </c>
      <c r="L343" t="s">
        <v>165</v>
      </c>
      <c r="M343" t="s">
        <v>165</v>
      </c>
      <c r="N343" t="s">
        <v>165</v>
      </c>
      <c r="O343" t="s">
        <v>165</v>
      </c>
      <c r="P343" t="s">
        <v>165</v>
      </c>
      <c r="Q343" t="s">
        <v>165</v>
      </c>
    </row>
    <row r="344">
      <c r="A344" t="s">
        <v>165</v>
      </c>
      <c r="B344" t="s">
        <v>165</v>
      </c>
      <c r="C344" t="s">
        <v>165</v>
      </c>
      <c r="D344" t="s">
        <v>165</v>
      </c>
      <c r="E344" t="s">
        <v>165</v>
      </c>
      <c r="F344" t="s">
        <v>165</v>
      </c>
      <c r="G344" t="s">
        <v>165</v>
      </c>
      <c r="H344" t="s">
        <v>165</v>
      </c>
      <c r="J344" t="s">
        <v>165</v>
      </c>
      <c r="K344" t="s">
        <v>165</v>
      </c>
      <c r="L344" t="s">
        <v>165</v>
      </c>
      <c r="M344" t="s">
        <v>165</v>
      </c>
      <c r="N344" t="s">
        <v>165</v>
      </c>
      <c r="O344" t="s">
        <v>165</v>
      </c>
      <c r="P344" t="s">
        <v>165</v>
      </c>
      <c r="Q344" t="s">
        <v>165</v>
      </c>
    </row>
    <row r="345">
      <c r="A345" t="s">
        <v>165</v>
      </c>
      <c r="B345" t="s">
        <v>165</v>
      </c>
      <c r="C345" t="s">
        <v>165</v>
      </c>
      <c r="D345" t="s">
        <v>165</v>
      </c>
      <c r="E345" t="s">
        <v>165</v>
      </c>
      <c r="F345" t="s">
        <v>165</v>
      </c>
      <c r="G345" t="s">
        <v>165</v>
      </c>
      <c r="H345" t="s">
        <v>165</v>
      </c>
      <c r="J345" t="s">
        <v>165</v>
      </c>
      <c r="K345" t="s">
        <v>165</v>
      </c>
      <c r="L345" t="s">
        <v>165</v>
      </c>
      <c r="M345" t="s">
        <v>165</v>
      </c>
      <c r="N345" t="s">
        <v>165</v>
      </c>
      <c r="O345" t="s">
        <v>165</v>
      </c>
      <c r="P345" t="s">
        <v>165</v>
      </c>
      <c r="Q345" t="s">
        <v>165</v>
      </c>
    </row>
    <row r="346">
      <c r="A346" t="s">
        <v>165</v>
      </c>
      <c r="B346" t="s">
        <v>165</v>
      </c>
      <c r="C346" t="s">
        <v>165</v>
      </c>
      <c r="D346" t="s">
        <v>165</v>
      </c>
      <c r="E346" t="s">
        <v>165</v>
      </c>
      <c r="F346" t="s">
        <v>165</v>
      </c>
      <c r="G346" t="s">
        <v>165</v>
      </c>
      <c r="H346" t="s">
        <v>165</v>
      </c>
      <c r="J346" t="s">
        <v>165</v>
      </c>
      <c r="K346" t="s">
        <v>165</v>
      </c>
      <c r="L346" t="s">
        <v>165</v>
      </c>
      <c r="M346" t="s">
        <v>165</v>
      </c>
      <c r="N346" t="s">
        <v>165</v>
      </c>
      <c r="O346" t="s">
        <v>165</v>
      </c>
      <c r="P346" t="s">
        <v>165</v>
      </c>
      <c r="Q346" t="s">
        <v>165</v>
      </c>
    </row>
    <row r="347">
      <c r="A347" t="s">
        <v>165</v>
      </c>
      <c r="B347" t="s">
        <v>165</v>
      </c>
      <c r="C347" t="s">
        <v>165</v>
      </c>
      <c r="D347" t="s">
        <v>165</v>
      </c>
      <c r="E347" t="s">
        <v>165</v>
      </c>
      <c r="F347" t="s">
        <v>165</v>
      </c>
      <c r="G347" t="s">
        <v>165</v>
      </c>
      <c r="H347" t="s">
        <v>165</v>
      </c>
      <c r="J347" t="s">
        <v>165</v>
      </c>
      <c r="K347" t="s">
        <v>165</v>
      </c>
      <c r="L347" t="s">
        <v>165</v>
      </c>
      <c r="M347" t="s">
        <v>165</v>
      </c>
      <c r="N347" t="s">
        <v>165</v>
      </c>
      <c r="O347" t="s">
        <v>165</v>
      </c>
      <c r="P347" t="s">
        <v>165</v>
      </c>
      <c r="Q347" t="s">
        <v>165</v>
      </c>
    </row>
    <row r="348">
      <c r="A348" t="s">
        <v>165</v>
      </c>
      <c r="B348" t="s">
        <v>165</v>
      </c>
      <c r="C348" t="s">
        <v>165</v>
      </c>
      <c r="D348" t="s">
        <v>165</v>
      </c>
      <c r="E348" t="s">
        <v>165</v>
      </c>
      <c r="F348" t="s">
        <v>165</v>
      </c>
      <c r="G348" t="s">
        <v>165</v>
      </c>
      <c r="H348" t="s">
        <v>165</v>
      </c>
      <c r="J348" t="s">
        <v>165</v>
      </c>
      <c r="K348" t="s">
        <v>165</v>
      </c>
      <c r="L348" t="s">
        <v>165</v>
      </c>
      <c r="M348" t="s">
        <v>165</v>
      </c>
      <c r="N348" t="s">
        <v>165</v>
      </c>
      <c r="O348" t="s">
        <v>165</v>
      </c>
      <c r="P348" t="s">
        <v>165</v>
      </c>
      <c r="Q348" t="s">
        <v>165</v>
      </c>
    </row>
    <row r="349">
      <c r="A349" t="s">
        <v>165</v>
      </c>
      <c r="B349" t="s">
        <v>165</v>
      </c>
      <c r="C349" t="s">
        <v>165</v>
      </c>
      <c r="D349" t="s">
        <v>165</v>
      </c>
      <c r="E349" t="s">
        <v>165</v>
      </c>
      <c r="F349" t="s">
        <v>165</v>
      </c>
      <c r="G349" t="s">
        <v>165</v>
      </c>
      <c r="H349" t="s">
        <v>165</v>
      </c>
      <c r="J349" t="s">
        <v>165</v>
      </c>
      <c r="K349" t="s">
        <v>165</v>
      </c>
      <c r="L349" t="s">
        <v>165</v>
      </c>
      <c r="M349" t="s">
        <v>165</v>
      </c>
      <c r="N349" t="s">
        <v>165</v>
      </c>
      <c r="O349" t="s">
        <v>165</v>
      </c>
      <c r="P349" t="s">
        <v>165</v>
      </c>
      <c r="Q349" t="s">
        <v>165</v>
      </c>
    </row>
    <row r="350">
      <c r="A350" t="s">
        <v>165</v>
      </c>
      <c r="B350" t="s">
        <v>165</v>
      </c>
      <c r="C350" t="s">
        <v>165</v>
      </c>
      <c r="D350" t="s">
        <v>165</v>
      </c>
      <c r="E350" t="s">
        <v>165</v>
      </c>
      <c r="F350" t="s">
        <v>165</v>
      </c>
      <c r="G350" t="s">
        <v>165</v>
      </c>
      <c r="H350" t="s">
        <v>165</v>
      </c>
      <c r="J350" t="s">
        <v>165</v>
      </c>
      <c r="K350" t="s">
        <v>165</v>
      </c>
      <c r="L350" t="s">
        <v>165</v>
      </c>
      <c r="M350" t="s">
        <v>165</v>
      </c>
      <c r="N350" t="s">
        <v>165</v>
      </c>
      <c r="O350" t="s">
        <v>165</v>
      </c>
      <c r="P350" t="s">
        <v>165</v>
      </c>
      <c r="Q350" t="s">
        <v>165</v>
      </c>
    </row>
    <row r="351">
      <c r="A351" t="s">
        <v>165</v>
      </c>
      <c r="B351" t="s">
        <v>165</v>
      </c>
      <c r="C351" t="s">
        <v>165</v>
      </c>
      <c r="D351" t="s">
        <v>165</v>
      </c>
      <c r="E351" t="s">
        <v>165</v>
      </c>
      <c r="F351" t="s">
        <v>165</v>
      </c>
      <c r="G351" t="s">
        <v>165</v>
      </c>
      <c r="H351" t="s">
        <v>165</v>
      </c>
      <c r="J351" t="s">
        <v>165</v>
      </c>
      <c r="K351" t="s">
        <v>165</v>
      </c>
      <c r="L351" t="s">
        <v>165</v>
      </c>
      <c r="M351" t="s">
        <v>165</v>
      </c>
      <c r="N351" t="s">
        <v>165</v>
      </c>
      <c r="O351" t="s">
        <v>165</v>
      </c>
      <c r="P351" t="s">
        <v>165</v>
      </c>
      <c r="Q351" t="s">
        <v>165</v>
      </c>
    </row>
    <row r="352">
      <c r="A352" t="s">
        <v>165</v>
      </c>
      <c r="B352" t="s">
        <v>165</v>
      </c>
      <c r="C352" t="s">
        <v>165</v>
      </c>
      <c r="D352" t="s">
        <v>165</v>
      </c>
      <c r="E352" t="s">
        <v>165</v>
      </c>
      <c r="F352" t="s">
        <v>165</v>
      </c>
      <c r="G352" t="s">
        <v>165</v>
      </c>
      <c r="H352" t="s">
        <v>165</v>
      </c>
      <c r="J352" t="s">
        <v>165</v>
      </c>
      <c r="K352" t="s">
        <v>165</v>
      </c>
      <c r="L352" t="s">
        <v>165</v>
      </c>
      <c r="M352" t="s">
        <v>165</v>
      </c>
      <c r="N352" t="s">
        <v>165</v>
      </c>
      <c r="O352" t="s">
        <v>165</v>
      </c>
      <c r="P352" t="s">
        <v>165</v>
      </c>
      <c r="Q352" t="s">
        <v>165</v>
      </c>
    </row>
    <row r="353">
      <c r="A353" t="s">
        <v>165</v>
      </c>
      <c r="B353" t="s">
        <v>165</v>
      </c>
      <c r="C353" t="s">
        <v>165</v>
      </c>
      <c r="D353" t="s">
        <v>165</v>
      </c>
      <c r="E353" t="s">
        <v>165</v>
      </c>
      <c r="F353" t="s">
        <v>165</v>
      </c>
      <c r="G353" t="s">
        <v>165</v>
      </c>
      <c r="H353" t="s">
        <v>165</v>
      </c>
      <c r="J353" t="s">
        <v>165</v>
      </c>
      <c r="K353" t="s">
        <v>165</v>
      </c>
      <c r="L353" t="s">
        <v>165</v>
      </c>
      <c r="M353" t="s">
        <v>165</v>
      </c>
      <c r="N353" t="s">
        <v>165</v>
      </c>
      <c r="O353" t="s">
        <v>165</v>
      </c>
      <c r="P353" t="s">
        <v>165</v>
      </c>
      <c r="Q353" t="s">
        <v>165</v>
      </c>
    </row>
    <row r="354">
      <c r="A354" t="s">
        <v>165</v>
      </c>
      <c r="B354" t="s">
        <v>165</v>
      </c>
      <c r="C354" t="s">
        <v>165</v>
      </c>
      <c r="D354" t="s">
        <v>165</v>
      </c>
      <c r="E354" t="s">
        <v>165</v>
      </c>
      <c r="F354" t="s">
        <v>165</v>
      </c>
      <c r="G354" t="s">
        <v>165</v>
      </c>
      <c r="H354" t="s">
        <v>165</v>
      </c>
      <c r="J354" t="s">
        <v>165</v>
      </c>
      <c r="K354" t="s">
        <v>165</v>
      </c>
      <c r="L354" t="s">
        <v>165</v>
      </c>
      <c r="M354" t="s">
        <v>165</v>
      </c>
      <c r="N354" t="s">
        <v>165</v>
      </c>
      <c r="O354" t="s">
        <v>165</v>
      </c>
      <c r="P354" t="s">
        <v>165</v>
      </c>
      <c r="Q354" t="s">
        <v>165</v>
      </c>
    </row>
    <row r="355">
      <c r="A355" t="s">
        <v>165</v>
      </c>
      <c r="B355" t="s">
        <v>165</v>
      </c>
      <c r="C355" t="s">
        <v>165</v>
      </c>
      <c r="D355" t="s">
        <v>165</v>
      </c>
      <c r="E355" t="s">
        <v>165</v>
      </c>
      <c r="F355" t="s">
        <v>165</v>
      </c>
      <c r="G355" t="s">
        <v>165</v>
      </c>
      <c r="H355" t="s">
        <v>165</v>
      </c>
      <c r="J355" t="s">
        <v>165</v>
      </c>
      <c r="K355" t="s">
        <v>165</v>
      </c>
      <c r="L355" t="s">
        <v>165</v>
      </c>
      <c r="M355" t="s">
        <v>165</v>
      </c>
      <c r="N355" t="s">
        <v>165</v>
      </c>
      <c r="O355" t="s">
        <v>165</v>
      </c>
      <c r="P355" t="s">
        <v>165</v>
      </c>
      <c r="Q355" t="s">
        <v>165</v>
      </c>
    </row>
    <row r="356">
      <c r="A356" t="s">
        <v>165</v>
      </c>
      <c r="B356" t="s">
        <v>165</v>
      </c>
      <c r="C356" t="s">
        <v>165</v>
      </c>
      <c r="D356" t="s">
        <v>165</v>
      </c>
      <c r="E356" t="s">
        <v>165</v>
      </c>
      <c r="F356" t="s">
        <v>165</v>
      </c>
      <c r="G356" t="s">
        <v>165</v>
      </c>
      <c r="H356" t="s">
        <v>165</v>
      </c>
      <c r="J356" t="s">
        <v>165</v>
      </c>
      <c r="K356" t="s">
        <v>165</v>
      </c>
      <c r="L356" t="s">
        <v>165</v>
      </c>
      <c r="M356" t="s">
        <v>165</v>
      </c>
      <c r="N356" t="s">
        <v>165</v>
      </c>
      <c r="O356" t="s">
        <v>165</v>
      </c>
      <c r="P356" t="s">
        <v>165</v>
      </c>
      <c r="Q356" t="s">
        <v>165</v>
      </c>
    </row>
    <row r="357">
      <c r="A357" t="s">
        <v>165</v>
      </c>
      <c r="B357" t="s">
        <v>165</v>
      </c>
      <c r="C357" t="s">
        <v>165</v>
      </c>
      <c r="D357" t="s">
        <v>165</v>
      </c>
      <c r="E357" t="s">
        <v>165</v>
      </c>
      <c r="F357" t="s">
        <v>165</v>
      </c>
      <c r="G357" t="s">
        <v>165</v>
      </c>
      <c r="H357" t="s">
        <v>165</v>
      </c>
      <c r="J357" t="s">
        <v>165</v>
      </c>
      <c r="K357" t="s">
        <v>165</v>
      </c>
      <c r="L357" t="s">
        <v>165</v>
      </c>
      <c r="M357" t="s">
        <v>165</v>
      </c>
      <c r="N357" t="s">
        <v>165</v>
      </c>
      <c r="O357" t="s">
        <v>165</v>
      </c>
      <c r="P357" t="s">
        <v>165</v>
      </c>
      <c r="Q357" t="s">
        <v>165</v>
      </c>
    </row>
    <row r="358">
      <c r="A358" t="s">
        <v>165</v>
      </c>
      <c r="B358" t="s">
        <v>165</v>
      </c>
      <c r="C358" t="s">
        <v>165</v>
      </c>
      <c r="D358" t="s">
        <v>165</v>
      </c>
      <c r="E358" t="s">
        <v>165</v>
      </c>
      <c r="F358" t="s">
        <v>165</v>
      </c>
      <c r="G358" t="s">
        <v>165</v>
      </c>
      <c r="H358" t="s">
        <v>165</v>
      </c>
      <c r="J358" t="s">
        <v>165</v>
      </c>
      <c r="K358" t="s">
        <v>165</v>
      </c>
      <c r="L358" t="s">
        <v>165</v>
      </c>
      <c r="M358" t="s">
        <v>165</v>
      </c>
      <c r="N358" t="s">
        <v>165</v>
      </c>
      <c r="O358" t="s">
        <v>165</v>
      </c>
      <c r="P358" t="s">
        <v>165</v>
      </c>
      <c r="Q358" t="s">
        <v>165</v>
      </c>
    </row>
    <row r="359">
      <c r="A359" t="s">
        <v>165</v>
      </c>
      <c r="B359" t="s">
        <v>165</v>
      </c>
      <c r="C359" t="s">
        <v>165</v>
      </c>
      <c r="D359" t="s">
        <v>165</v>
      </c>
      <c r="E359" t="s">
        <v>165</v>
      </c>
      <c r="F359" t="s">
        <v>165</v>
      </c>
      <c r="G359" t="s">
        <v>165</v>
      </c>
      <c r="H359" t="s">
        <v>165</v>
      </c>
      <c r="J359" t="s">
        <v>165</v>
      </c>
      <c r="K359" t="s">
        <v>165</v>
      </c>
      <c r="L359" t="s">
        <v>165</v>
      </c>
      <c r="M359" t="s">
        <v>165</v>
      </c>
      <c r="N359" t="s">
        <v>165</v>
      </c>
      <c r="O359" t="s">
        <v>165</v>
      </c>
      <c r="P359" t="s">
        <v>165</v>
      </c>
      <c r="Q359" t="s">
        <v>165</v>
      </c>
    </row>
    <row r="360">
      <c r="A360" t="s">
        <v>165</v>
      </c>
      <c r="B360" t="s">
        <v>165</v>
      </c>
      <c r="C360" t="s">
        <v>165</v>
      </c>
      <c r="D360" t="s">
        <v>165</v>
      </c>
      <c r="E360" t="s">
        <v>165</v>
      </c>
      <c r="F360" t="s">
        <v>165</v>
      </c>
      <c r="G360" t="s">
        <v>165</v>
      </c>
      <c r="H360" t="s">
        <v>165</v>
      </c>
      <c r="J360" t="s">
        <v>165</v>
      </c>
      <c r="K360" t="s">
        <v>165</v>
      </c>
      <c r="L360" t="s">
        <v>165</v>
      </c>
      <c r="M360" t="s">
        <v>165</v>
      </c>
      <c r="N360" t="s">
        <v>165</v>
      </c>
      <c r="O360" t="s">
        <v>165</v>
      </c>
      <c r="P360" t="s">
        <v>165</v>
      </c>
      <c r="Q360" t="s">
        <v>165</v>
      </c>
    </row>
    <row r="361">
      <c r="A361" t="s">
        <v>165</v>
      </c>
      <c r="B361" t="s">
        <v>165</v>
      </c>
      <c r="C361" t="s">
        <v>165</v>
      </c>
      <c r="D361" t="s">
        <v>165</v>
      </c>
      <c r="E361" t="s">
        <v>165</v>
      </c>
      <c r="F361" t="s">
        <v>165</v>
      </c>
      <c r="G361" t="s">
        <v>165</v>
      </c>
      <c r="H361" t="s">
        <v>165</v>
      </c>
      <c r="J361" t="s">
        <v>165</v>
      </c>
      <c r="K361" t="s">
        <v>165</v>
      </c>
      <c r="L361" t="s">
        <v>165</v>
      </c>
      <c r="M361" t="s">
        <v>165</v>
      </c>
      <c r="N361" t="s">
        <v>165</v>
      </c>
      <c r="O361" t="s">
        <v>165</v>
      </c>
      <c r="P361" t="s">
        <v>165</v>
      </c>
      <c r="Q361" t="s">
        <v>165</v>
      </c>
    </row>
    <row r="362">
      <c r="A362" t="s">
        <v>165</v>
      </c>
      <c r="B362" t="s">
        <v>165</v>
      </c>
      <c r="C362" t="s">
        <v>165</v>
      </c>
      <c r="D362" t="s">
        <v>165</v>
      </c>
      <c r="E362" t="s">
        <v>165</v>
      </c>
      <c r="F362" t="s">
        <v>165</v>
      </c>
      <c r="G362" t="s">
        <v>165</v>
      </c>
      <c r="H362" t="s">
        <v>165</v>
      </c>
      <c r="J362" t="s">
        <v>165</v>
      </c>
      <c r="K362" t="s">
        <v>165</v>
      </c>
      <c r="L362" t="s">
        <v>165</v>
      </c>
      <c r="M362" t="s">
        <v>165</v>
      </c>
      <c r="N362" t="s">
        <v>165</v>
      </c>
      <c r="O362" t="s">
        <v>165</v>
      </c>
      <c r="P362" t="s">
        <v>165</v>
      </c>
      <c r="Q362" t="s">
        <v>165</v>
      </c>
    </row>
    <row r="363">
      <c r="A363" t="s">
        <v>165</v>
      </c>
      <c r="B363" t="s">
        <v>165</v>
      </c>
      <c r="C363" t="s">
        <v>165</v>
      </c>
      <c r="D363" t="s">
        <v>165</v>
      </c>
      <c r="E363" t="s">
        <v>165</v>
      </c>
      <c r="F363" t="s">
        <v>165</v>
      </c>
      <c r="G363" t="s">
        <v>165</v>
      </c>
      <c r="H363" t="s">
        <v>165</v>
      </c>
      <c r="J363" t="s">
        <v>165</v>
      </c>
      <c r="K363" t="s">
        <v>165</v>
      </c>
      <c r="L363" t="s">
        <v>165</v>
      </c>
      <c r="M363" t="s">
        <v>165</v>
      </c>
      <c r="N363" t="s">
        <v>165</v>
      </c>
      <c r="O363" t="s">
        <v>165</v>
      </c>
      <c r="P363" t="s">
        <v>165</v>
      </c>
      <c r="Q363" t="s">
        <v>165</v>
      </c>
    </row>
    <row r="364">
      <c r="A364" t="s">
        <v>165</v>
      </c>
      <c r="B364" t="s">
        <v>165</v>
      </c>
      <c r="C364" t="s">
        <v>165</v>
      </c>
      <c r="D364" t="s">
        <v>165</v>
      </c>
      <c r="E364" t="s">
        <v>165</v>
      </c>
      <c r="F364" t="s">
        <v>165</v>
      </c>
      <c r="G364" t="s">
        <v>165</v>
      </c>
      <c r="H364" t="s">
        <v>165</v>
      </c>
      <c r="J364" t="s">
        <v>165</v>
      </c>
      <c r="K364" t="s">
        <v>165</v>
      </c>
      <c r="L364" t="s">
        <v>165</v>
      </c>
      <c r="M364" t="s">
        <v>165</v>
      </c>
      <c r="N364" t="s">
        <v>165</v>
      </c>
      <c r="O364" t="s">
        <v>165</v>
      </c>
      <c r="P364" t="s">
        <v>165</v>
      </c>
      <c r="Q364" t="s">
        <v>165</v>
      </c>
    </row>
    <row r="365">
      <c r="A365" t="s">
        <v>165</v>
      </c>
      <c r="B365" t="s">
        <v>165</v>
      </c>
      <c r="C365" t="s">
        <v>165</v>
      </c>
      <c r="D365" t="s">
        <v>165</v>
      </c>
      <c r="E365" t="s">
        <v>165</v>
      </c>
      <c r="F365" t="s">
        <v>165</v>
      </c>
      <c r="G365" t="s">
        <v>165</v>
      </c>
      <c r="H365" t="s">
        <v>165</v>
      </c>
      <c r="J365" t="s">
        <v>165</v>
      </c>
      <c r="K365" t="s">
        <v>165</v>
      </c>
      <c r="L365" t="s">
        <v>165</v>
      </c>
      <c r="M365" t="s">
        <v>165</v>
      </c>
      <c r="N365" t="s">
        <v>165</v>
      </c>
      <c r="O365" t="s">
        <v>165</v>
      </c>
      <c r="P365" t="s">
        <v>165</v>
      </c>
      <c r="Q365" t="s">
        <v>165</v>
      </c>
    </row>
    <row r="366">
      <c r="A366" t="s">
        <v>165</v>
      </c>
      <c r="B366" t="s">
        <v>165</v>
      </c>
      <c r="C366" t="s">
        <v>165</v>
      </c>
      <c r="D366" t="s">
        <v>165</v>
      </c>
      <c r="E366" t="s">
        <v>165</v>
      </c>
      <c r="F366" t="s">
        <v>165</v>
      </c>
      <c r="G366" t="s">
        <v>165</v>
      </c>
      <c r="H366" t="s">
        <v>165</v>
      </c>
      <c r="J366" t="s">
        <v>165</v>
      </c>
      <c r="K366" t="s">
        <v>165</v>
      </c>
      <c r="L366" t="s">
        <v>165</v>
      </c>
      <c r="M366" t="s">
        <v>165</v>
      </c>
      <c r="N366" t="s">
        <v>165</v>
      </c>
      <c r="O366" t="s">
        <v>165</v>
      </c>
      <c r="P366" t="s">
        <v>165</v>
      </c>
      <c r="Q366" t="s">
        <v>165</v>
      </c>
    </row>
    <row r="367">
      <c r="A367" t="s">
        <v>165</v>
      </c>
      <c r="B367" t="s">
        <v>165</v>
      </c>
      <c r="C367" t="s">
        <v>165</v>
      </c>
      <c r="D367" t="s">
        <v>165</v>
      </c>
      <c r="E367" t="s">
        <v>165</v>
      </c>
      <c r="F367" t="s">
        <v>165</v>
      </c>
      <c r="G367" t="s">
        <v>165</v>
      </c>
      <c r="H367" t="s">
        <v>165</v>
      </c>
      <c r="J367" t="s">
        <v>165</v>
      </c>
      <c r="K367" t="s">
        <v>165</v>
      </c>
      <c r="L367" t="s">
        <v>165</v>
      </c>
      <c r="M367" t="s">
        <v>165</v>
      </c>
      <c r="N367" t="s">
        <v>165</v>
      </c>
      <c r="O367" t="s">
        <v>165</v>
      </c>
      <c r="P367" t="s">
        <v>165</v>
      </c>
      <c r="Q367" t="s">
        <v>165</v>
      </c>
    </row>
    <row r="368">
      <c r="A368" t="s">
        <v>165</v>
      </c>
      <c r="B368" t="s">
        <v>165</v>
      </c>
      <c r="C368" t="s">
        <v>165</v>
      </c>
      <c r="D368" t="s">
        <v>165</v>
      </c>
      <c r="E368" t="s">
        <v>165</v>
      </c>
      <c r="F368" t="s">
        <v>165</v>
      </c>
      <c r="G368" t="s">
        <v>165</v>
      </c>
      <c r="H368" t="s">
        <v>165</v>
      </c>
      <c r="J368" t="s">
        <v>165</v>
      </c>
      <c r="K368" t="s">
        <v>165</v>
      </c>
      <c r="L368" t="s">
        <v>165</v>
      </c>
      <c r="M368" t="s">
        <v>165</v>
      </c>
      <c r="N368" t="s">
        <v>165</v>
      </c>
      <c r="O368" t="s">
        <v>165</v>
      </c>
      <c r="P368" t="s">
        <v>165</v>
      </c>
      <c r="Q368" t="s">
        <v>165</v>
      </c>
    </row>
    <row r="369">
      <c r="A369" t="s">
        <v>165</v>
      </c>
      <c r="B369" t="s">
        <v>165</v>
      </c>
      <c r="C369" t="s">
        <v>165</v>
      </c>
      <c r="D369" t="s">
        <v>165</v>
      </c>
      <c r="E369" t="s">
        <v>165</v>
      </c>
      <c r="F369" t="s">
        <v>165</v>
      </c>
      <c r="G369" t="s">
        <v>165</v>
      </c>
      <c r="H369" t="s">
        <v>165</v>
      </c>
      <c r="J369" t="s">
        <v>165</v>
      </c>
      <c r="K369" t="s">
        <v>165</v>
      </c>
      <c r="L369" t="s">
        <v>165</v>
      </c>
      <c r="M369" t="s">
        <v>165</v>
      </c>
      <c r="N369" t="s">
        <v>165</v>
      </c>
      <c r="O369" t="s">
        <v>165</v>
      </c>
      <c r="P369" t="s">
        <v>165</v>
      </c>
      <c r="Q369" t="s">
        <v>165</v>
      </c>
    </row>
    <row r="370">
      <c r="A370" t="s">
        <v>165</v>
      </c>
      <c r="B370" t="s">
        <v>165</v>
      </c>
      <c r="C370" t="s">
        <v>165</v>
      </c>
      <c r="D370" t="s">
        <v>165</v>
      </c>
      <c r="E370" t="s">
        <v>165</v>
      </c>
      <c r="F370" t="s">
        <v>165</v>
      </c>
      <c r="G370" t="s">
        <v>165</v>
      </c>
      <c r="H370" t="s">
        <v>165</v>
      </c>
      <c r="J370" t="s">
        <v>165</v>
      </c>
      <c r="K370" t="s">
        <v>165</v>
      </c>
      <c r="L370" t="s">
        <v>165</v>
      </c>
      <c r="M370" t="s">
        <v>165</v>
      </c>
      <c r="N370" t="s">
        <v>165</v>
      </c>
      <c r="O370" t="s">
        <v>165</v>
      </c>
      <c r="P370" t="s">
        <v>165</v>
      </c>
      <c r="Q370" t="s">
        <v>165</v>
      </c>
    </row>
    <row r="371">
      <c r="A371" t="s">
        <v>165</v>
      </c>
      <c r="B371" t="s">
        <v>165</v>
      </c>
      <c r="C371" t="s">
        <v>165</v>
      </c>
      <c r="D371" t="s">
        <v>165</v>
      </c>
      <c r="E371" t="s">
        <v>165</v>
      </c>
      <c r="F371" t="s">
        <v>165</v>
      </c>
      <c r="G371" t="s">
        <v>165</v>
      </c>
      <c r="H371" t="s">
        <v>165</v>
      </c>
      <c r="J371" t="s">
        <v>165</v>
      </c>
      <c r="K371" t="s">
        <v>165</v>
      </c>
      <c r="L371" t="s">
        <v>165</v>
      </c>
      <c r="M371" t="s">
        <v>165</v>
      </c>
      <c r="N371" t="s">
        <v>165</v>
      </c>
      <c r="O371" t="s">
        <v>165</v>
      </c>
      <c r="P371" t="s">
        <v>165</v>
      </c>
      <c r="Q371" t="s">
        <v>165</v>
      </c>
    </row>
    <row r="372">
      <c r="A372" t="s">
        <v>165</v>
      </c>
      <c r="B372" t="s">
        <v>165</v>
      </c>
      <c r="C372" t="s">
        <v>165</v>
      </c>
      <c r="D372" t="s">
        <v>165</v>
      </c>
      <c r="E372" t="s">
        <v>165</v>
      </c>
      <c r="F372" t="s">
        <v>165</v>
      </c>
      <c r="G372" t="s">
        <v>165</v>
      </c>
      <c r="H372" t="s">
        <v>165</v>
      </c>
      <c r="J372" t="s">
        <v>165</v>
      </c>
      <c r="K372" t="s">
        <v>165</v>
      </c>
      <c r="L372" t="s">
        <v>165</v>
      </c>
      <c r="M372" t="s">
        <v>165</v>
      </c>
      <c r="N372" t="s">
        <v>165</v>
      </c>
      <c r="O372" t="s">
        <v>165</v>
      </c>
      <c r="P372" t="s">
        <v>165</v>
      </c>
      <c r="Q372" t="s">
        <v>165</v>
      </c>
    </row>
    <row r="373">
      <c r="A373" t="s">
        <v>165</v>
      </c>
      <c r="B373" t="s">
        <v>165</v>
      </c>
      <c r="C373" t="s">
        <v>165</v>
      </c>
      <c r="D373" t="s">
        <v>165</v>
      </c>
      <c r="E373" t="s">
        <v>165</v>
      </c>
      <c r="F373" t="s">
        <v>165</v>
      </c>
      <c r="G373" t="s">
        <v>165</v>
      </c>
      <c r="H373" t="s">
        <v>165</v>
      </c>
      <c r="J373" t="s">
        <v>165</v>
      </c>
      <c r="K373" t="s">
        <v>165</v>
      </c>
      <c r="L373" t="s">
        <v>165</v>
      </c>
      <c r="M373" t="s">
        <v>165</v>
      </c>
      <c r="N373" t="s">
        <v>165</v>
      </c>
      <c r="O373" t="s">
        <v>165</v>
      </c>
      <c r="P373" t="s">
        <v>165</v>
      </c>
      <c r="Q373" t="s">
        <v>165</v>
      </c>
    </row>
    <row r="374">
      <c r="A374" t="s">
        <v>165</v>
      </c>
      <c r="B374" t="s">
        <v>165</v>
      </c>
      <c r="C374" t="s">
        <v>165</v>
      </c>
      <c r="D374" t="s">
        <v>165</v>
      </c>
      <c r="E374" t="s">
        <v>165</v>
      </c>
      <c r="F374" t="s">
        <v>165</v>
      </c>
      <c r="G374" t="s">
        <v>165</v>
      </c>
      <c r="H374" t="s">
        <v>165</v>
      </c>
      <c r="J374" t="s">
        <v>165</v>
      </c>
      <c r="K374" t="s">
        <v>165</v>
      </c>
      <c r="L374" t="s">
        <v>165</v>
      </c>
      <c r="M374" t="s">
        <v>165</v>
      </c>
      <c r="N374" t="s">
        <v>165</v>
      </c>
      <c r="O374" t="s">
        <v>165</v>
      </c>
      <c r="P374" t="s">
        <v>165</v>
      </c>
      <c r="Q374" t="s">
        <v>165</v>
      </c>
    </row>
    <row r="375">
      <c r="A375" t="s">
        <v>165</v>
      </c>
      <c r="B375" t="s">
        <v>165</v>
      </c>
      <c r="C375" t="s">
        <v>165</v>
      </c>
      <c r="D375" t="s">
        <v>165</v>
      </c>
      <c r="E375" t="s">
        <v>165</v>
      </c>
      <c r="F375" t="s">
        <v>165</v>
      </c>
      <c r="G375" t="s">
        <v>165</v>
      </c>
      <c r="H375" t="s">
        <v>165</v>
      </c>
      <c r="J375" t="s">
        <v>165</v>
      </c>
      <c r="K375" t="s">
        <v>165</v>
      </c>
      <c r="L375" t="s">
        <v>165</v>
      </c>
      <c r="M375" t="s">
        <v>165</v>
      </c>
      <c r="N375" t="s">
        <v>165</v>
      </c>
      <c r="O375" t="s">
        <v>165</v>
      </c>
      <c r="P375" t="s">
        <v>165</v>
      </c>
      <c r="Q375" t="s">
        <v>165</v>
      </c>
    </row>
    <row r="376">
      <c r="A376" t="s">
        <v>165</v>
      </c>
      <c r="B376" t="s">
        <v>165</v>
      </c>
      <c r="C376" t="s">
        <v>165</v>
      </c>
      <c r="D376" t="s">
        <v>165</v>
      </c>
      <c r="E376" t="s">
        <v>165</v>
      </c>
      <c r="F376" t="s">
        <v>165</v>
      </c>
      <c r="G376" t="s">
        <v>165</v>
      </c>
      <c r="H376" t="s">
        <v>165</v>
      </c>
      <c r="J376" t="s">
        <v>165</v>
      </c>
      <c r="K376" t="s">
        <v>165</v>
      </c>
      <c r="L376" t="s">
        <v>165</v>
      </c>
      <c r="M376" t="s">
        <v>165</v>
      </c>
      <c r="N376" t="s">
        <v>165</v>
      </c>
      <c r="O376" t="s">
        <v>165</v>
      </c>
      <c r="P376" t="s">
        <v>165</v>
      </c>
      <c r="Q376" t="s">
        <v>165</v>
      </c>
    </row>
    <row r="377">
      <c r="A377" t="s">
        <v>165</v>
      </c>
      <c r="B377" t="s">
        <v>165</v>
      </c>
      <c r="C377" t="s">
        <v>165</v>
      </c>
      <c r="D377" t="s">
        <v>165</v>
      </c>
      <c r="E377" t="s">
        <v>165</v>
      </c>
      <c r="F377" t="s">
        <v>165</v>
      </c>
      <c r="G377" t="s">
        <v>165</v>
      </c>
      <c r="H377" t="s">
        <v>165</v>
      </c>
      <c r="J377" t="s">
        <v>165</v>
      </c>
      <c r="K377" t="s">
        <v>165</v>
      </c>
      <c r="L377" t="s">
        <v>165</v>
      </c>
      <c r="M377" t="s">
        <v>165</v>
      </c>
      <c r="N377" t="s">
        <v>165</v>
      </c>
      <c r="O377" t="s">
        <v>165</v>
      </c>
      <c r="P377" t="s">
        <v>165</v>
      </c>
      <c r="Q377" t="s">
        <v>165</v>
      </c>
    </row>
    <row r="378">
      <c r="A378" t="s">
        <v>165</v>
      </c>
      <c r="B378" t="s">
        <v>165</v>
      </c>
      <c r="C378" t="s">
        <v>165</v>
      </c>
      <c r="D378" t="s">
        <v>165</v>
      </c>
      <c r="E378" t="s">
        <v>165</v>
      </c>
      <c r="F378" t="s">
        <v>165</v>
      </c>
      <c r="G378" t="s">
        <v>165</v>
      </c>
      <c r="H378" t="s">
        <v>165</v>
      </c>
      <c r="J378" t="s">
        <v>165</v>
      </c>
      <c r="K378" t="s">
        <v>165</v>
      </c>
      <c r="L378" t="s">
        <v>165</v>
      </c>
      <c r="M378" t="s">
        <v>165</v>
      </c>
      <c r="N378" t="s">
        <v>165</v>
      </c>
      <c r="O378" t="s">
        <v>165</v>
      </c>
      <c r="P378" t="s">
        <v>165</v>
      </c>
      <c r="Q378" t="s">
        <v>165</v>
      </c>
    </row>
    <row r="379">
      <c r="A379" t="s">
        <v>165</v>
      </c>
      <c r="B379" t="s">
        <v>165</v>
      </c>
      <c r="C379" t="s">
        <v>165</v>
      </c>
      <c r="D379" t="s">
        <v>165</v>
      </c>
      <c r="E379" t="s">
        <v>165</v>
      </c>
      <c r="F379" t="s">
        <v>165</v>
      </c>
      <c r="G379" t="s">
        <v>165</v>
      </c>
      <c r="H379" t="s">
        <v>165</v>
      </c>
      <c r="J379" t="s">
        <v>165</v>
      </c>
      <c r="K379" t="s">
        <v>165</v>
      </c>
      <c r="L379" t="s">
        <v>165</v>
      </c>
      <c r="M379" t="s">
        <v>165</v>
      </c>
      <c r="N379" t="s">
        <v>165</v>
      </c>
      <c r="O379" t="s">
        <v>165</v>
      </c>
      <c r="P379" t="s">
        <v>165</v>
      </c>
      <c r="Q379" t="s">
        <v>165</v>
      </c>
    </row>
    <row r="380">
      <c r="A380" t="s">
        <v>165</v>
      </c>
      <c r="B380" t="s">
        <v>165</v>
      </c>
      <c r="C380" t="s">
        <v>165</v>
      </c>
      <c r="D380" t="s">
        <v>165</v>
      </c>
      <c r="E380" t="s">
        <v>165</v>
      </c>
      <c r="F380" t="s">
        <v>165</v>
      </c>
      <c r="G380" t="s">
        <v>165</v>
      </c>
      <c r="H380" t="s">
        <v>165</v>
      </c>
      <c r="J380" t="s">
        <v>165</v>
      </c>
      <c r="K380" t="s">
        <v>165</v>
      </c>
      <c r="L380" t="s">
        <v>165</v>
      </c>
      <c r="M380" t="s">
        <v>165</v>
      </c>
      <c r="N380" t="s">
        <v>165</v>
      </c>
      <c r="O380" t="s">
        <v>165</v>
      </c>
      <c r="P380" t="s">
        <v>165</v>
      </c>
      <c r="Q380" t="s">
        <v>165</v>
      </c>
    </row>
    <row r="381">
      <c r="A381" t="s">
        <v>165</v>
      </c>
      <c r="B381" t="s">
        <v>165</v>
      </c>
      <c r="C381" t="s">
        <v>165</v>
      </c>
      <c r="D381" t="s">
        <v>165</v>
      </c>
      <c r="E381" t="s">
        <v>165</v>
      </c>
      <c r="F381" t="s">
        <v>165</v>
      </c>
      <c r="G381" t="s">
        <v>165</v>
      </c>
      <c r="H381" t="s">
        <v>165</v>
      </c>
      <c r="J381" t="s">
        <v>165</v>
      </c>
      <c r="K381" t="s">
        <v>165</v>
      </c>
      <c r="L381" t="s">
        <v>165</v>
      </c>
      <c r="M381" t="s">
        <v>165</v>
      </c>
      <c r="N381" t="s">
        <v>165</v>
      </c>
      <c r="O381" t="s">
        <v>165</v>
      </c>
      <c r="P381" t="s">
        <v>165</v>
      </c>
      <c r="Q381" t="s">
        <v>165</v>
      </c>
    </row>
    <row r="382">
      <c r="A382" t="s">
        <v>165</v>
      </c>
      <c r="B382" t="s">
        <v>165</v>
      </c>
      <c r="C382" t="s">
        <v>165</v>
      </c>
      <c r="D382" t="s">
        <v>165</v>
      </c>
      <c r="E382" t="s">
        <v>165</v>
      </c>
      <c r="F382" t="s">
        <v>165</v>
      </c>
      <c r="G382" t="s">
        <v>165</v>
      </c>
      <c r="H382" t="s">
        <v>165</v>
      </c>
      <c r="J382" t="s">
        <v>165</v>
      </c>
      <c r="K382" t="s">
        <v>165</v>
      </c>
      <c r="L382" t="s">
        <v>165</v>
      </c>
      <c r="M382" t="s">
        <v>165</v>
      </c>
      <c r="N382" t="s">
        <v>165</v>
      </c>
      <c r="O382" t="s">
        <v>165</v>
      </c>
      <c r="P382" t="s">
        <v>165</v>
      </c>
      <c r="Q382" t="s">
        <v>165</v>
      </c>
    </row>
    <row r="383">
      <c r="A383" t="s">
        <v>165</v>
      </c>
      <c r="B383" t="s">
        <v>165</v>
      </c>
      <c r="C383" t="s">
        <v>165</v>
      </c>
      <c r="D383" t="s">
        <v>165</v>
      </c>
      <c r="E383" t="s">
        <v>165</v>
      </c>
      <c r="F383" t="s">
        <v>165</v>
      </c>
      <c r="G383" t="s">
        <v>165</v>
      </c>
      <c r="H383" t="s">
        <v>165</v>
      </c>
      <c r="J383" t="s">
        <v>165</v>
      </c>
      <c r="K383" t="s">
        <v>165</v>
      </c>
      <c r="L383" t="s">
        <v>165</v>
      </c>
      <c r="M383" t="s">
        <v>165</v>
      </c>
      <c r="N383" t="s">
        <v>165</v>
      </c>
      <c r="O383" t="s">
        <v>165</v>
      </c>
      <c r="P383" t="s">
        <v>165</v>
      </c>
      <c r="Q383" t="s">
        <v>165</v>
      </c>
    </row>
    <row r="384">
      <c r="A384" t="s">
        <v>165</v>
      </c>
      <c r="B384" t="s">
        <v>165</v>
      </c>
      <c r="C384" t="s">
        <v>165</v>
      </c>
      <c r="D384" t="s">
        <v>165</v>
      </c>
      <c r="E384" t="s">
        <v>165</v>
      </c>
      <c r="F384" t="s">
        <v>165</v>
      </c>
      <c r="G384" t="s">
        <v>165</v>
      </c>
      <c r="H384" t="s">
        <v>165</v>
      </c>
      <c r="J384" t="s">
        <v>165</v>
      </c>
      <c r="K384" t="s">
        <v>165</v>
      </c>
      <c r="L384" t="s">
        <v>165</v>
      </c>
      <c r="M384" t="s">
        <v>165</v>
      </c>
      <c r="N384" t="s">
        <v>165</v>
      </c>
      <c r="O384" t="s">
        <v>165</v>
      </c>
      <c r="P384" t="s">
        <v>165</v>
      </c>
      <c r="Q384" t="s">
        <v>165</v>
      </c>
    </row>
    <row r="385">
      <c r="A385" t="s">
        <v>165</v>
      </c>
      <c r="B385" t="s">
        <v>165</v>
      </c>
      <c r="C385" t="s">
        <v>165</v>
      </c>
      <c r="D385" t="s">
        <v>165</v>
      </c>
      <c r="E385" t="s">
        <v>165</v>
      </c>
      <c r="F385" t="s">
        <v>165</v>
      </c>
      <c r="G385" t="s">
        <v>165</v>
      </c>
      <c r="H385" t="s">
        <v>165</v>
      </c>
      <c r="J385" t="s">
        <v>165</v>
      </c>
      <c r="K385" t="s">
        <v>165</v>
      </c>
      <c r="L385" t="s">
        <v>165</v>
      </c>
      <c r="M385" t="s">
        <v>165</v>
      </c>
      <c r="N385" t="s">
        <v>165</v>
      </c>
      <c r="O385" t="s">
        <v>165</v>
      </c>
      <c r="P385" t="s">
        <v>165</v>
      </c>
      <c r="Q385" t="s">
        <v>165</v>
      </c>
    </row>
    <row r="386">
      <c r="A386" t="s">
        <v>165</v>
      </c>
      <c r="B386" t="s">
        <v>165</v>
      </c>
      <c r="C386" t="s">
        <v>165</v>
      </c>
      <c r="D386" t="s">
        <v>165</v>
      </c>
      <c r="E386" t="s">
        <v>165</v>
      </c>
      <c r="F386" t="s">
        <v>165</v>
      </c>
      <c r="G386" t="s">
        <v>165</v>
      </c>
      <c r="H386" t="s">
        <v>165</v>
      </c>
      <c r="J386" t="s">
        <v>165</v>
      </c>
      <c r="K386" t="s">
        <v>165</v>
      </c>
      <c r="L386" t="s">
        <v>165</v>
      </c>
      <c r="M386" t="s">
        <v>165</v>
      </c>
      <c r="N386" t="s">
        <v>165</v>
      </c>
      <c r="O386" t="s">
        <v>165</v>
      </c>
      <c r="P386" t="s">
        <v>165</v>
      </c>
      <c r="Q386" t="s">
        <v>165</v>
      </c>
    </row>
    <row r="387">
      <c r="A387" t="s">
        <v>165</v>
      </c>
      <c r="B387" t="s">
        <v>165</v>
      </c>
      <c r="C387" t="s">
        <v>165</v>
      </c>
      <c r="D387" t="s">
        <v>165</v>
      </c>
      <c r="E387" t="s">
        <v>165</v>
      </c>
      <c r="F387" t="s">
        <v>165</v>
      </c>
      <c r="G387" t="s">
        <v>165</v>
      </c>
      <c r="H387" t="s">
        <v>165</v>
      </c>
      <c r="J387" t="s">
        <v>165</v>
      </c>
      <c r="K387" t="s">
        <v>165</v>
      </c>
      <c r="L387" t="s">
        <v>165</v>
      </c>
      <c r="M387" t="s">
        <v>165</v>
      </c>
      <c r="N387" t="s">
        <v>165</v>
      </c>
      <c r="O387" t="s">
        <v>165</v>
      </c>
      <c r="P387" t="s">
        <v>165</v>
      </c>
      <c r="Q387" t="s">
        <v>165</v>
      </c>
    </row>
    <row r="388">
      <c r="A388" t="s">
        <v>165</v>
      </c>
      <c r="B388" t="s">
        <v>165</v>
      </c>
      <c r="C388" t="s">
        <v>165</v>
      </c>
      <c r="D388" t="s">
        <v>165</v>
      </c>
      <c r="E388" t="s">
        <v>165</v>
      </c>
      <c r="F388" t="s">
        <v>165</v>
      </c>
      <c r="G388" t="s">
        <v>165</v>
      </c>
      <c r="H388" t="s">
        <v>165</v>
      </c>
      <c r="J388" t="s">
        <v>165</v>
      </c>
      <c r="K388" t="s">
        <v>165</v>
      </c>
      <c r="L388" t="s">
        <v>165</v>
      </c>
      <c r="M388" t="s">
        <v>165</v>
      </c>
      <c r="N388" t="s">
        <v>165</v>
      </c>
      <c r="O388" t="s">
        <v>165</v>
      </c>
      <c r="P388" t="s">
        <v>165</v>
      </c>
      <c r="Q388" t="s">
        <v>165</v>
      </c>
    </row>
    <row r="389">
      <c r="A389" t="s">
        <v>165</v>
      </c>
      <c r="B389" t="s">
        <v>165</v>
      </c>
      <c r="C389" t="s">
        <v>165</v>
      </c>
      <c r="D389" t="s">
        <v>165</v>
      </c>
      <c r="E389" t="s">
        <v>165</v>
      </c>
      <c r="F389" t="s">
        <v>165</v>
      </c>
      <c r="G389" t="s">
        <v>165</v>
      </c>
      <c r="H389" t="s">
        <v>165</v>
      </c>
      <c r="J389" t="s">
        <v>165</v>
      </c>
      <c r="K389" t="s">
        <v>165</v>
      </c>
      <c r="L389" t="s">
        <v>165</v>
      </c>
      <c r="M389" t="s">
        <v>165</v>
      </c>
      <c r="N389" t="s">
        <v>165</v>
      </c>
      <c r="O389" t="s">
        <v>165</v>
      </c>
      <c r="P389" t="s">
        <v>165</v>
      </c>
      <c r="Q389" t="s">
        <v>165</v>
      </c>
    </row>
    <row r="390">
      <c r="A390" t="s">
        <v>165</v>
      </c>
      <c r="B390" t="s">
        <v>165</v>
      </c>
      <c r="C390" t="s">
        <v>165</v>
      </c>
      <c r="D390" t="s">
        <v>165</v>
      </c>
      <c r="E390" t="s">
        <v>165</v>
      </c>
      <c r="F390" t="s">
        <v>165</v>
      </c>
      <c r="G390" t="s">
        <v>165</v>
      </c>
      <c r="H390" t="s">
        <v>165</v>
      </c>
      <c r="J390" t="s">
        <v>165</v>
      </c>
      <c r="K390" t="s">
        <v>165</v>
      </c>
      <c r="L390" t="s">
        <v>165</v>
      </c>
      <c r="M390" t="s">
        <v>165</v>
      </c>
      <c r="N390" t="s">
        <v>165</v>
      </c>
      <c r="O390" t="s">
        <v>165</v>
      </c>
      <c r="P390" t="s">
        <v>165</v>
      </c>
      <c r="Q390" t="s">
        <v>165</v>
      </c>
    </row>
    <row r="391">
      <c r="A391" t="s">
        <v>165</v>
      </c>
      <c r="B391" t="s">
        <v>165</v>
      </c>
      <c r="C391" t="s">
        <v>165</v>
      </c>
      <c r="D391" t="s">
        <v>165</v>
      </c>
      <c r="E391" t="s">
        <v>165</v>
      </c>
      <c r="F391" t="s">
        <v>165</v>
      </c>
      <c r="G391" t="s">
        <v>165</v>
      </c>
      <c r="H391" t="s">
        <v>165</v>
      </c>
      <c r="J391" t="s">
        <v>165</v>
      </c>
      <c r="K391" t="s">
        <v>165</v>
      </c>
      <c r="L391" t="s">
        <v>165</v>
      </c>
      <c r="M391" t="s">
        <v>165</v>
      </c>
      <c r="N391" t="s">
        <v>165</v>
      </c>
      <c r="O391" t="s">
        <v>165</v>
      </c>
      <c r="P391" t="s">
        <v>165</v>
      </c>
      <c r="Q391" t="s">
        <v>165</v>
      </c>
    </row>
    <row r="392">
      <c r="A392" t="s">
        <v>165</v>
      </c>
      <c r="B392" t="s">
        <v>165</v>
      </c>
      <c r="C392" t="s">
        <v>165</v>
      </c>
      <c r="D392" t="s">
        <v>165</v>
      </c>
      <c r="E392" t="s">
        <v>165</v>
      </c>
      <c r="F392" t="s">
        <v>165</v>
      </c>
      <c r="G392" t="s">
        <v>165</v>
      </c>
      <c r="H392" t="s">
        <v>165</v>
      </c>
      <c r="J392" t="s">
        <v>165</v>
      </c>
      <c r="K392" t="s">
        <v>165</v>
      </c>
      <c r="L392" t="s">
        <v>165</v>
      </c>
      <c r="M392" t="s">
        <v>165</v>
      </c>
      <c r="N392" t="s">
        <v>165</v>
      </c>
      <c r="O392" t="s">
        <v>165</v>
      </c>
      <c r="P392" t="s">
        <v>165</v>
      </c>
      <c r="Q392" t="s">
        <v>165</v>
      </c>
    </row>
    <row r="393">
      <c r="A393" t="s">
        <v>165</v>
      </c>
      <c r="B393" t="s">
        <v>165</v>
      </c>
      <c r="C393" t="s">
        <v>165</v>
      </c>
      <c r="D393" t="s">
        <v>165</v>
      </c>
      <c r="E393" t="s">
        <v>165</v>
      </c>
      <c r="F393" t="s">
        <v>165</v>
      </c>
      <c r="G393" t="s">
        <v>165</v>
      </c>
      <c r="H393" t="s">
        <v>165</v>
      </c>
      <c r="J393" t="s">
        <v>165</v>
      </c>
      <c r="K393" t="s">
        <v>165</v>
      </c>
      <c r="L393" t="s">
        <v>165</v>
      </c>
      <c r="M393" t="s">
        <v>165</v>
      </c>
      <c r="N393" t="s">
        <v>165</v>
      </c>
      <c r="O393" t="s">
        <v>165</v>
      </c>
      <c r="P393" t="s">
        <v>165</v>
      </c>
      <c r="Q393" t="s">
        <v>165</v>
      </c>
    </row>
    <row r="394">
      <c r="A394" t="s">
        <v>165</v>
      </c>
      <c r="B394" t="s">
        <v>165</v>
      </c>
      <c r="C394" t="s">
        <v>165</v>
      </c>
      <c r="D394" t="s">
        <v>165</v>
      </c>
      <c r="E394" t="s">
        <v>165</v>
      </c>
      <c r="F394" t="s">
        <v>165</v>
      </c>
      <c r="G394" t="s">
        <v>165</v>
      </c>
      <c r="H394" t="s">
        <v>165</v>
      </c>
      <c r="J394" t="s">
        <v>165</v>
      </c>
      <c r="K394" t="s">
        <v>165</v>
      </c>
      <c r="L394" t="s">
        <v>165</v>
      </c>
      <c r="M394" t="s">
        <v>165</v>
      </c>
      <c r="N394" t="s">
        <v>165</v>
      </c>
      <c r="O394" t="s">
        <v>165</v>
      </c>
      <c r="P394" t="s">
        <v>165</v>
      </c>
      <c r="Q394" t="s">
        <v>165</v>
      </c>
    </row>
    <row r="395">
      <c r="A395" t="s">
        <v>165</v>
      </c>
      <c r="B395" t="s">
        <v>165</v>
      </c>
      <c r="C395" t="s">
        <v>165</v>
      </c>
      <c r="D395" t="s">
        <v>165</v>
      </c>
      <c r="E395" t="s">
        <v>165</v>
      </c>
      <c r="F395" t="s">
        <v>165</v>
      </c>
      <c r="G395" t="s">
        <v>165</v>
      </c>
      <c r="H395" t="s">
        <v>165</v>
      </c>
      <c r="J395" t="s">
        <v>165</v>
      </c>
      <c r="K395" t="s">
        <v>165</v>
      </c>
      <c r="L395" t="s">
        <v>165</v>
      </c>
      <c r="M395" t="s">
        <v>165</v>
      </c>
      <c r="N395" t="s">
        <v>165</v>
      </c>
      <c r="O395" t="s">
        <v>165</v>
      </c>
      <c r="P395" t="s">
        <v>165</v>
      </c>
      <c r="Q395" t="s">
        <v>165</v>
      </c>
    </row>
    <row r="396">
      <c r="A396" t="s">
        <v>165</v>
      </c>
      <c r="B396" t="s">
        <v>165</v>
      </c>
      <c r="C396" t="s">
        <v>165</v>
      </c>
      <c r="D396" t="s">
        <v>165</v>
      </c>
      <c r="E396" t="s">
        <v>165</v>
      </c>
      <c r="F396" t="s">
        <v>165</v>
      </c>
      <c r="G396" t="s">
        <v>165</v>
      </c>
      <c r="H396" t="s">
        <v>165</v>
      </c>
      <c r="J396" t="s">
        <v>165</v>
      </c>
      <c r="K396" t="s">
        <v>165</v>
      </c>
      <c r="L396" t="s">
        <v>165</v>
      </c>
      <c r="M396" t="s">
        <v>165</v>
      </c>
      <c r="N396" t="s">
        <v>165</v>
      </c>
      <c r="O396" t="s">
        <v>165</v>
      </c>
      <c r="P396" t="s">
        <v>165</v>
      </c>
      <c r="Q396" t="s">
        <v>165</v>
      </c>
    </row>
    <row r="397">
      <c r="A397" t="s">
        <v>165</v>
      </c>
      <c r="B397" t="s">
        <v>165</v>
      </c>
      <c r="C397" t="s">
        <v>165</v>
      </c>
      <c r="D397" t="s">
        <v>165</v>
      </c>
      <c r="E397" t="s">
        <v>165</v>
      </c>
      <c r="F397" t="s">
        <v>165</v>
      </c>
      <c r="G397" t="s">
        <v>165</v>
      </c>
      <c r="H397" t="s">
        <v>165</v>
      </c>
      <c r="J397" t="s">
        <v>165</v>
      </c>
      <c r="K397" t="s">
        <v>165</v>
      </c>
      <c r="L397" t="s">
        <v>165</v>
      </c>
      <c r="M397" t="s">
        <v>165</v>
      </c>
      <c r="N397" t="s">
        <v>165</v>
      </c>
      <c r="O397" t="s">
        <v>165</v>
      </c>
      <c r="P397" t="s">
        <v>165</v>
      </c>
      <c r="Q397" t="s">
        <v>165</v>
      </c>
    </row>
    <row r="398">
      <c r="A398" t="s">
        <v>165</v>
      </c>
      <c r="B398" t="s">
        <v>165</v>
      </c>
      <c r="C398" t="s">
        <v>165</v>
      </c>
      <c r="D398" t="s">
        <v>165</v>
      </c>
      <c r="E398" t="s">
        <v>165</v>
      </c>
      <c r="F398" t="s">
        <v>165</v>
      </c>
      <c r="G398" t="s">
        <v>165</v>
      </c>
      <c r="H398" t="s">
        <v>165</v>
      </c>
      <c r="J398" t="s">
        <v>165</v>
      </c>
      <c r="K398" t="s">
        <v>165</v>
      </c>
      <c r="L398" t="s">
        <v>165</v>
      </c>
      <c r="M398" t="s">
        <v>165</v>
      </c>
      <c r="N398" t="s">
        <v>165</v>
      </c>
      <c r="O398" t="s">
        <v>165</v>
      </c>
      <c r="P398" t="s">
        <v>165</v>
      </c>
      <c r="Q398" t="s">
        <v>165</v>
      </c>
    </row>
    <row r="399">
      <c r="A399" t="s">
        <v>165</v>
      </c>
      <c r="B399" t="s">
        <v>165</v>
      </c>
      <c r="C399" t="s">
        <v>165</v>
      </c>
      <c r="D399" t="s">
        <v>165</v>
      </c>
      <c r="E399" t="s">
        <v>165</v>
      </c>
      <c r="F399" t="s">
        <v>165</v>
      </c>
      <c r="G399" t="s">
        <v>165</v>
      </c>
      <c r="H399" t="s">
        <v>165</v>
      </c>
      <c r="J399" t="s">
        <v>165</v>
      </c>
      <c r="K399" t="s">
        <v>165</v>
      </c>
      <c r="L399" t="s">
        <v>165</v>
      </c>
      <c r="M399" t="s">
        <v>165</v>
      </c>
      <c r="N399" t="s">
        <v>165</v>
      </c>
      <c r="O399" t="s">
        <v>165</v>
      </c>
      <c r="P399" t="s">
        <v>165</v>
      </c>
      <c r="Q399" t="s">
        <v>165</v>
      </c>
    </row>
    <row r="400">
      <c r="A400" t="s">
        <v>165</v>
      </c>
      <c r="B400" t="s">
        <v>165</v>
      </c>
      <c r="C400" t="s">
        <v>165</v>
      </c>
      <c r="D400" t="s">
        <v>165</v>
      </c>
      <c r="E400" t="s">
        <v>165</v>
      </c>
      <c r="F400" t="s">
        <v>165</v>
      </c>
      <c r="G400" t="s">
        <v>165</v>
      </c>
      <c r="H400" t="s">
        <v>165</v>
      </c>
      <c r="J400" t="s">
        <v>165</v>
      </c>
      <c r="K400" t="s">
        <v>165</v>
      </c>
      <c r="L400" t="s">
        <v>165</v>
      </c>
      <c r="M400" t="s">
        <v>165</v>
      </c>
      <c r="N400" t="s">
        <v>165</v>
      </c>
      <c r="O400" t="s">
        <v>165</v>
      </c>
      <c r="P400" t="s">
        <v>165</v>
      </c>
      <c r="Q400" t="s">
        <v>165</v>
      </c>
    </row>
    <row r="401">
      <c r="A401" t="s">
        <v>165</v>
      </c>
      <c r="B401" t="s">
        <v>165</v>
      </c>
      <c r="C401" t="s">
        <v>165</v>
      </c>
      <c r="D401" t="s">
        <v>165</v>
      </c>
      <c r="E401" t="s">
        <v>165</v>
      </c>
      <c r="F401" t="s">
        <v>165</v>
      </c>
      <c r="G401" t="s">
        <v>165</v>
      </c>
      <c r="H401" t="s">
        <v>165</v>
      </c>
      <c r="J401" t="s">
        <v>165</v>
      </c>
      <c r="K401" t="s">
        <v>165</v>
      </c>
      <c r="L401" t="s">
        <v>165</v>
      </c>
      <c r="M401" t="s">
        <v>165</v>
      </c>
      <c r="N401" t="s">
        <v>165</v>
      </c>
      <c r="O401" t="s">
        <v>165</v>
      </c>
      <c r="P401" t="s">
        <v>165</v>
      </c>
      <c r="Q401" t="s">
        <v>165</v>
      </c>
    </row>
    <row r="402">
      <c r="A402" t="s">
        <v>165</v>
      </c>
      <c r="B402" t="s">
        <v>165</v>
      </c>
      <c r="C402" t="s">
        <v>165</v>
      </c>
      <c r="D402" t="s">
        <v>165</v>
      </c>
      <c r="E402" t="s">
        <v>165</v>
      </c>
      <c r="F402" t="s">
        <v>165</v>
      </c>
      <c r="G402" t="s">
        <v>165</v>
      </c>
      <c r="H402" t="s">
        <v>165</v>
      </c>
      <c r="J402" t="s">
        <v>165</v>
      </c>
      <c r="K402" t="s">
        <v>165</v>
      </c>
      <c r="L402" t="s">
        <v>165</v>
      </c>
      <c r="M402" t="s">
        <v>165</v>
      </c>
      <c r="N402" t="s">
        <v>165</v>
      </c>
      <c r="O402" t="s">
        <v>165</v>
      </c>
      <c r="P402" t="s">
        <v>165</v>
      </c>
      <c r="Q402" t="s">
        <v>165</v>
      </c>
    </row>
    <row r="403">
      <c r="A403" t="s">
        <v>165</v>
      </c>
      <c r="B403" t="s">
        <v>165</v>
      </c>
      <c r="C403" t="s">
        <v>165</v>
      </c>
      <c r="D403" t="s">
        <v>165</v>
      </c>
      <c r="E403" t="s">
        <v>165</v>
      </c>
      <c r="F403" t="s">
        <v>165</v>
      </c>
      <c r="G403" t="s">
        <v>165</v>
      </c>
      <c r="H403" t="s">
        <v>165</v>
      </c>
      <c r="J403" t="s">
        <v>165</v>
      </c>
      <c r="K403" t="s">
        <v>165</v>
      </c>
      <c r="L403" t="s">
        <v>165</v>
      </c>
      <c r="M403" t="s">
        <v>165</v>
      </c>
      <c r="N403" t="s">
        <v>165</v>
      </c>
      <c r="O403" t="s">
        <v>165</v>
      </c>
      <c r="P403" t="s">
        <v>165</v>
      </c>
      <c r="Q403" t="s">
        <v>165</v>
      </c>
    </row>
    <row r="404">
      <c r="A404" t="s">
        <v>165</v>
      </c>
      <c r="B404" t="s">
        <v>165</v>
      </c>
      <c r="C404" t="s">
        <v>165</v>
      </c>
      <c r="D404" t="s">
        <v>165</v>
      </c>
      <c r="E404" t="s">
        <v>165</v>
      </c>
      <c r="F404" t="s">
        <v>165</v>
      </c>
      <c r="G404" t="s">
        <v>165</v>
      </c>
      <c r="H404" t="s">
        <v>165</v>
      </c>
      <c r="J404" t="s">
        <v>165</v>
      </c>
      <c r="K404" t="s">
        <v>165</v>
      </c>
      <c r="L404" t="s">
        <v>165</v>
      </c>
      <c r="M404" t="s">
        <v>165</v>
      </c>
      <c r="N404" t="s">
        <v>165</v>
      </c>
      <c r="O404" t="s">
        <v>165</v>
      </c>
      <c r="P404" t="s">
        <v>165</v>
      </c>
      <c r="Q404" t="s">
        <v>165</v>
      </c>
    </row>
    <row r="405">
      <c r="A405" t="s">
        <v>165</v>
      </c>
      <c r="B405" t="s">
        <v>165</v>
      </c>
      <c r="C405" t="s">
        <v>165</v>
      </c>
      <c r="D405" t="s">
        <v>165</v>
      </c>
      <c r="E405" t="s">
        <v>165</v>
      </c>
      <c r="F405" t="s">
        <v>165</v>
      </c>
      <c r="G405" t="s">
        <v>165</v>
      </c>
      <c r="H405" t="s">
        <v>165</v>
      </c>
      <c r="J405" t="s">
        <v>165</v>
      </c>
      <c r="K405" t="s">
        <v>165</v>
      </c>
      <c r="L405" t="s">
        <v>165</v>
      </c>
      <c r="M405" t="s">
        <v>165</v>
      </c>
      <c r="N405" t="s">
        <v>165</v>
      </c>
      <c r="O405" t="s">
        <v>165</v>
      </c>
      <c r="P405" t="s">
        <v>165</v>
      </c>
      <c r="Q405" t="s">
        <v>165</v>
      </c>
    </row>
    <row r="406">
      <c r="A406" t="s">
        <v>165</v>
      </c>
      <c r="B406" t="s">
        <v>165</v>
      </c>
      <c r="C406" t="s">
        <v>165</v>
      </c>
      <c r="D406" t="s">
        <v>165</v>
      </c>
      <c r="E406" t="s">
        <v>165</v>
      </c>
      <c r="F406" t="s">
        <v>165</v>
      </c>
      <c r="G406" t="s">
        <v>165</v>
      </c>
      <c r="H406" t="s">
        <v>165</v>
      </c>
      <c r="J406" t="s">
        <v>165</v>
      </c>
      <c r="K406" t="s">
        <v>165</v>
      </c>
      <c r="L406" t="s">
        <v>165</v>
      </c>
      <c r="M406" t="s">
        <v>165</v>
      </c>
      <c r="N406" t="s">
        <v>165</v>
      </c>
      <c r="O406" t="s">
        <v>165</v>
      </c>
      <c r="P406" t="s">
        <v>165</v>
      </c>
      <c r="Q406" t="s">
        <v>165</v>
      </c>
    </row>
    <row r="407">
      <c r="A407" t="s">
        <v>165</v>
      </c>
      <c r="B407" t="s">
        <v>165</v>
      </c>
      <c r="C407" t="s">
        <v>165</v>
      </c>
      <c r="D407" t="s">
        <v>165</v>
      </c>
      <c r="E407" t="s">
        <v>165</v>
      </c>
      <c r="F407" t="s">
        <v>165</v>
      </c>
      <c r="G407" t="s">
        <v>165</v>
      </c>
      <c r="H407" t="s">
        <v>165</v>
      </c>
      <c r="J407" t="s">
        <v>165</v>
      </c>
      <c r="K407" t="s">
        <v>165</v>
      </c>
      <c r="L407" t="s">
        <v>165</v>
      </c>
      <c r="M407" t="s">
        <v>165</v>
      </c>
      <c r="N407" t="s">
        <v>165</v>
      </c>
      <c r="O407" t="s">
        <v>165</v>
      </c>
      <c r="P407" t="s">
        <v>165</v>
      </c>
      <c r="Q407" t="s">
        <v>165</v>
      </c>
    </row>
    <row r="408">
      <c r="A408" t="s">
        <v>165</v>
      </c>
      <c r="B408" t="s">
        <v>165</v>
      </c>
      <c r="C408" t="s">
        <v>165</v>
      </c>
      <c r="D408" t="s">
        <v>165</v>
      </c>
      <c r="E408" t="s">
        <v>165</v>
      </c>
      <c r="F408" t="s">
        <v>165</v>
      </c>
      <c r="G408" t="s">
        <v>165</v>
      </c>
      <c r="H408" t="s">
        <v>165</v>
      </c>
      <c r="J408" t="s">
        <v>165</v>
      </c>
      <c r="K408" t="s">
        <v>165</v>
      </c>
      <c r="L408" t="s">
        <v>165</v>
      </c>
      <c r="M408" t="s">
        <v>165</v>
      </c>
      <c r="N408" t="s">
        <v>165</v>
      </c>
      <c r="O408" t="s">
        <v>165</v>
      </c>
      <c r="P408" t="s">
        <v>165</v>
      </c>
      <c r="Q408" t="s">
        <v>165</v>
      </c>
    </row>
    <row r="409">
      <c r="A409" t="s">
        <v>165</v>
      </c>
      <c r="B409" t="s">
        <v>165</v>
      </c>
      <c r="C409" t="s">
        <v>165</v>
      </c>
      <c r="D409" t="s">
        <v>165</v>
      </c>
      <c r="E409" t="s">
        <v>165</v>
      </c>
      <c r="F409" t="s">
        <v>165</v>
      </c>
      <c r="G409" t="s">
        <v>165</v>
      </c>
      <c r="H409" t="s">
        <v>165</v>
      </c>
      <c r="J409" t="s">
        <v>165</v>
      </c>
      <c r="K409" t="s">
        <v>165</v>
      </c>
      <c r="L409" t="s">
        <v>165</v>
      </c>
      <c r="M409" t="s">
        <v>165</v>
      </c>
      <c r="N409" t="s">
        <v>165</v>
      </c>
      <c r="O409" t="s">
        <v>165</v>
      </c>
      <c r="P409" t="s">
        <v>165</v>
      </c>
      <c r="Q409" t="s">
        <v>165</v>
      </c>
    </row>
    <row r="410">
      <c r="A410" t="s">
        <v>165</v>
      </c>
      <c r="B410" t="s">
        <v>165</v>
      </c>
      <c r="C410" t="s">
        <v>165</v>
      </c>
      <c r="D410" t="s">
        <v>165</v>
      </c>
      <c r="E410" t="s">
        <v>165</v>
      </c>
      <c r="F410" t="s">
        <v>165</v>
      </c>
      <c r="G410" t="s">
        <v>165</v>
      </c>
      <c r="H410" t="s">
        <v>165</v>
      </c>
      <c r="J410" t="s">
        <v>165</v>
      </c>
      <c r="K410" t="s">
        <v>165</v>
      </c>
      <c r="L410" t="s">
        <v>165</v>
      </c>
      <c r="M410" t="s">
        <v>165</v>
      </c>
      <c r="N410" t="s">
        <v>165</v>
      </c>
      <c r="O410" t="s">
        <v>165</v>
      </c>
      <c r="P410" t="s">
        <v>165</v>
      </c>
      <c r="Q410" t="s">
        <v>165</v>
      </c>
    </row>
    <row r="411">
      <c r="A411" t="s">
        <v>165</v>
      </c>
      <c r="B411" t="s">
        <v>165</v>
      </c>
      <c r="C411" t="s">
        <v>165</v>
      </c>
      <c r="D411" t="s">
        <v>165</v>
      </c>
      <c r="E411" t="s">
        <v>165</v>
      </c>
      <c r="F411" t="s">
        <v>165</v>
      </c>
      <c r="G411" t="s">
        <v>165</v>
      </c>
      <c r="H411" t="s">
        <v>165</v>
      </c>
      <c r="J411" t="s">
        <v>165</v>
      </c>
      <c r="K411" t="s">
        <v>165</v>
      </c>
      <c r="L411" t="s">
        <v>165</v>
      </c>
      <c r="M411" t="s">
        <v>165</v>
      </c>
      <c r="N411" t="s">
        <v>165</v>
      </c>
      <c r="O411" t="s">
        <v>165</v>
      </c>
      <c r="P411" t="s">
        <v>165</v>
      </c>
      <c r="Q411" t="s">
        <v>165</v>
      </c>
    </row>
    <row r="412">
      <c r="A412" t="s">
        <v>165</v>
      </c>
      <c r="B412" t="s">
        <v>165</v>
      </c>
      <c r="C412" t="s">
        <v>165</v>
      </c>
      <c r="D412" t="s">
        <v>165</v>
      </c>
      <c r="E412" t="s">
        <v>165</v>
      </c>
      <c r="F412" t="s">
        <v>165</v>
      </c>
      <c r="G412" t="s">
        <v>165</v>
      </c>
      <c r="H412" t="s">
        <v>165</v>
      </c>
      <c r="J412" t="s">
        <v>165</v>
      </c>
      <c r="K412" t="s">
        <v>165</v>
      </c>
      <c r="L412" t="s">
        <v>165</v>
      </c>
      <c r="M412" t="s">
        <v>165</v>
      </c>
      <c r="N412" t="s">
        <v>165</v>
      </c>
      <c r="O412" t="s">
        <v>165</v>
      </c>
      <c r="P412" t="s">
        <v>165</v>
      </c>
      <c r="Q412" t="s">
        <v>165</v>
      </c>
    </row>
    <row r="413">
      <c r="A413" t="s">
        <v>165</v>
      </c>
      <c r="B413" t="s">
        <v>165</v>
      </c>
      <c r="C413" t="s">
        <v>165</v>
      </c>
      <c r="D413" t="s">
        <v>165</v>
      </c>
      <c r="E413" t="s">
        <v>165</v>
      </c>
      <c r="F413" t="s">
        <v>165</v>
      </c>
      <c r="G413" t="s">
        <v>165</v>
      </c>
      <c r="H413" t="s">
        <v>165</v>
      </c>
      <c r="J413" t="s">
        <v>165</v>
      </c>
      <c r="K413" t="s">
        <v>165</v>
      </c>
      <c r="L413" t="s">
        <v>165</v>
      </c>
      <c r="M413" t="s">
        <v>165</v>
      </c>
      <c r="N413" t="s">
        <v>165</v>
      </c>
      <c r="O413" t="s">
        <v>165</v>
      </c>
      <c r="P413" t="s">
        <v>165</v>
      </c>
      <c r="Q413" t="s">
        <v>165</v>
      </c>
    </row>
    <row r="414">
      <c r="A414" t="s">
        <v>165</v>
      </c>
      <c r="B414" t="s">
        <v>165</v>
      </c>
      <c r="C414" t="s">
        <v>165</v>
      </c>
      <c r="D414" t="s">
        <v>165</v>
      </c>
      <c r="E414" t="s">
        <v>165</v>
      </c>
      <c r="F414" t="s">
        <v>165</v>
      </c>
      <c r="G414" t="s">
        <v>165</v>
      </c>
      <c r="H414" t="s">
        <v>165</v>
      </c>
      <c r="J414" t="s">
        <v>165</v>
      </c>
      <c r="K414" t="s">
        <v>165</v>
      </c>
      <c r="L414" t="s">
        <v>165</v>
      </c>
      <c r="M414" t="s">
        <v>165</v>
      </c>
      <c r="N414" t="s">
        <v>165</v>
      </c>
      <c r="O414" t="s">
        <v>165</v>
      </c>
      <c r="P414" t="s">
        <v>165</v>
      </c>
      <c r="Q414" t="s">
        <v>165</v>
      </c>
    </row>
    <row r="415">
      <c r="A415" t="s">
        <v>165</v>
      </c>
      <c r="B415" t="s">
        <v>165</v>
      </c>
      <c r="C415" t="s">
        <v>165</v>
      </c>
      <c r="D415" t="s">
        <v>165</v>
      </c>
      <c r="E415" t="s">
        <v>165</v>
      </c>
      <c r="F415" t="s">
        <v>165</v>
      </c>
      <c r="G415" t="s">
        <v>165</v>
      </c>
      <c r="H415" t="s">
        <v>165</v>
      </c>
      <c r="J415" t="s">
        <v>165</v>
      </c>
      <c r="K415" t="s">
        <v>165</v>
      </c>
      <c r="L415" t="s">
        <v>165</v>
      </c>
      <c r="M415" t="s">
        <v>165</v>
      </c>
      <c r="N415" t="s">
        <v>165</v>
      </c>
      <c r="O415" t="s">
        <v>165</v>
      </c>
      <c r="P415" t="s">
        <v>165</v>
      </c>
      <c r="Q415" t="s">
        <v>165</v>
      </c>
    </row>
    <row r="416">
      <c r="A416" t="s">
        <v>165</v>
      </c>
      <c r="B416" t="s">
        <v>165</v>
      </c>
      <c r="C416" t="s">
        <v>165</v>
      </c>
      <c r="D416" t="s">
        <v>165</v>
      </c>
      <c r="E416" t="s">
        <v>165</v>
      </c>
      <c r="F416" t="s">
        <v>165</v>
      </c>
      <c r="G416" t="s">
        <v>165</v>
      </c>
      <c r="H416" t="s">
        <v>165</v>
      </c>
      <c r="J416" t="s">
        <v>165</v>
      </c>
      <c r="K416" t="s">
        <v>165</v>
      </c>
      <c r="L416" t="s">
        <v>165</v>
      </c>
      <c r="M416" t="s">
        <v>165</v>
      </c>
      <c r="N416" t="s">
        <v>165</v>
      </c>
      <c r="O416" t="s">
        <v>165</v>
      </c>
      <c r="P416" t="s">
        <v>165</v>
      </c>
      <c r="Q416" t="s">
        <v>165</v>
      </c>
    </row>
    <row r="417">
      <c r="A417" t="s">
        <v>165</v>
      </c>
      <c r="B417" t="s">
        <v>165</v>
      </c>
      <c r="C417" t="s">
        <v>165</v>
      </c>
      <c r="D417" t="s">
        <v>165</v>
      </c>
      <c r="E417" t="s">
        <v>165</v>
      </c>
      <c r="F417" t="s">
        <v>165</v>
      </c>
      <c r="G417" t="s">
        <v>165</v>
      </c>
      <c r="H417" t="s">
        <v>165</v>
      </c>
      <c r="J417" t="s">
        <v>165</v>
      </c>
      <c r="K417" t="s">
        <v>165</v>
      </c>
      <c r="L417" t="s">
        <v>165</v>
      </c>
      <c r="M417" t="s">
        <v>165</v>
      </c>
      <c r="N417" t="s">
        <v>165</v>
      </c>
      <c r="O417" t="s">
        <v>165</v>
      </c>
      <c r="P417" t="s">
        <v>165</v>
      </c>
      <c r="Q417" t="s">
        <v>165</v>
      </c>
    </row>
    <row r="418">
      <c r="A418" t="s">
        <v>165</v>
      </c>
      <c r="B418" t="s">
        <v>165</v>
      </c>
      <c r="C418" t="s">
        <v>165</v>
      </c>
      <c r="D418" t="s">
        <v>165</v>
      </c>
      <c r="E418" t="s">
        <v>165</v>
      </c>
      <c r="F418" t="s">
        <v>165</v>
      </c>
      <c r="G418" t="s">
        <v>165</v>
      </c>
      <c r="H418" t="s">
        <v>165</v>
      </c>
      <c r="J418" t="s">
        <v>165</v>
      </c>
      <c r="K418" t="s">
        <v>165</v>
      </c>
      <c r="L418" t="s">
        <v>165</v>
      </c>
      <c r="M418" t="s">
        <v>165</v>
      </c>
      <c r="N418" t="s">
        <v>165</v>
      </c>
      <c r="O418" t="s">
        <v>165</v>
      </c>
      <c r="P418" t="s">
        <v>165</v>
      </c>
      <c r="Q418" t="s">
        <v>165</v>
      </c>
    </row>
    <row r="419">
      <c r="A419" t="s">
        <v>165</v>
      </c>
      <c r="B419" t="s">
        <v>165</v>
      </c>
      <c r="C419" t="s">
        <v>165</v>
      </c>
      <c r="D419" t="s">
        <v>165</v>
      </c>
      <c r="E419" t="s">
        <v>165</v>
      </c>
      <c r="F419" t="s">
        <v>165</v>
      </c>
      <c r="G419" t="s">
        <v>165</v>
      </c>
      <c r="H419" t="s">
        <v>165</v>
      </c>
      <c r="J419" t="s">
        <v>165</v>
      </c>
      <c r="K419" t="s">
        <v>165</v>
      </c>
      <c r="L419" t="s">
        <v>165</v>
      </c>
      <c r="M419" t="s">
        <v>165</v>
      </c>
      <c r="N419" t="s">
        <v>165</v>
      </c>
      <c r="O419" t="s">
        <v>165</v>
      </c>
      <c r="P419" t="s">
        <v>165</v>
      </c>
      <c r="Q419" t="s">
        <v>165</v>
      </c>
    </row>
    <row r="420">
      <c r="A420" t="s">
        <v>165</v>
      </c>
      <c r="B420" t="s">
        <v>165</v>
      </c>
      <c r="C420" t="s">
        <v>165</v>
      </c>
      <c r="D420" t="s">
        <v>165</v>
      </c>
      <c r="E420" t="s">
        <v>165</v>
      </c>
      <c r="F420" t="s">
        <v>165</v>
      </c>
      <c r="G420" t="s">
        <v>165</v>
      </c>
      <c r="H420" t="s">
        <v>165</v>
      </c>
      <c r="J420" t="s">
        <v>165</v>
      </c>
      <c r="K420" t="s">
        <v>165</v>
      </c>
      <c r="L420" t="s">
        <v>165</v>
      </c>
      <c r="M420" t="s">
        <v>165</v>
      </c>
      <c r="N420" t="s">
        <v>165</v>
      </c>
      <c r="O420" t="s">
        <v>165</v>
      </c>
      <c r="P420" t="s">
        <v>165</v>
      </c>
      <c r="Q420" t="s">
        <v>165</v>
      </c>
    </row>
    <row r="421">
      <c r="A421" t="s">
        <v>165</v>
      </c>
      <c r="B421" t="s">
        <v>165</v>
      </c>
      <c r="C421" t="s">
        <v>165</v>
      </c>
      <c r="D421" t="s">
        <v>165</v>
      </c>
      <c r="E421" t="s">
        <v>165</v>
      </c>
      <c r="F421" t="s">
        <v>165</v>
      </c>
      <c r="G421" t="s">
        <v>165</v>
      </c>
      <c r="H421" t="s">
        <v>165</v>
      </c>
      <c r="J421" t="s">
        <v>165</v>
      </c>
      <c r="K421" t="s">
        <v>165</v>
      </c>
      <c r="L421" t="s">
        <v>165</v>
      </c>
      <c r="M421" t="s">
        <v>165</v>
      </c>
      <c r="N421" t="s">
        <v>165</v>
      </c>
      <c r="O421" t="s">
        <v>165</v>
      </c>
      <c r="P421" t="s">
        <v>165</v>
      </c>
      <c r="Q421" t="s">
        <v>165</v>
      </c>
    </row>
    <row r="422">
      <c r="A422" t="s">
        <v>165</v>
      </c>
      <c r="B422" t="s">
        <v>165</v>
      </c>
      <c r="C422" t="s">
        <v>165</v>
      </c>
      <c r="D422" t="s">
        <v>165</v>
      </c>
      <c r="E422" t="s">
        <v>165</v>
      </c>
      <c r="F422" t="s">
        <v>165</v>
      </c>
      <c r="G422" t="s">
        <v>165</v>
      </c>
      <c r="H422" t="s">
        <v>165</v>
      </c>
      <c r="J422" t="s">
        <v>165</v>
      </c>
      <c r="K422" t="s">
        <v>165</v>
      </c>
      <c r="L422" t="s">
        <v>165</v>
      </c>
      <c r="M422" t="s">
        <v>165</v>
      </c>
      <c r="N422" t="s">
        <v>165</v>
      </c>
      <c r="O422" t="s">
        <v>165</v>
      </c>
      <c r="P422" t="s">
        <v>165</v>
      </c>
      <c r="Q422" t="s">
        <v>165</v>
      </c>
    </row>
    <row r="423">
      <c r="A423" t="s">
        <v>165</v>
      </c>
      <c r="B423" t="s">
        <v>165</v>
      </c>
      <c r="C423" t="s">
        <v>165</v>
      </c>
      <c r="D423" t="s">
        <v>165</v>
      </c>
      <c r="E423" t="s">
        <v>165</v>
      </c>
      <c r="F423" t="s">
        <v>165</v>
      </c>
      <c r="G423" t="s">
        <v>165</v>
      </c>
      <c r="H423" t="s">
        <v>165</v>
      </c>
      <c r="J423" t="s">
        <v>165</v>
      </c>
      <c r="K423" t="s">
        <v>165</v>
      </c>
      <c r="L423" t="s">
        <v>165</v>
      </c>
      <c r="M423" t="s">
        <v>165</v>
      </c>
      <c r="N423" t="s">
        <v>165</v>
      </c>
      <c r="O423" t="s">
        <v>165</v>
      </c>
      <c r="P423" t="s">
        <v>165</v>
      </c>
      <c r="Q423" t="s">
        <v>165</v>
      </c>
    </row>
    <row r="424">
      <c r="A424" t="s">
        <v>165</v>
      </c>
      <c r="B424" t="s">
        <v>165</v>
      </c>
      <c r="C424" t="s">
        <v>165</v>
      </c>
      <c r="D424" t="s">
        <v>165</v>
      </c>
      <c r="E424" t="s">
        <v>165</v>
      </c>
      <c r="F424" t="s">
        <v>165</v>
      </c>
      <c r="G424" t="s">
        <v>165</v>
      </c>
      <c r="H424" t="s">
        <v>165</v>
      </c>
      <c r="J424" t="s">
        <v>165</v>
      </c>
      <c r="K424" t="s">
        <v>165</v>
      </c>
      <c r="L424" t="s">
        <v>165</v>
      </c>
      <c r="M424" t="s">
        <v>165</v>
      </c>
      <c r="N424" t="s">
        <v>165</v>
      </c>
      <c r="O424" t="s">
        <v>165</v>
      </c>
      <c r="P424" t="s">
        <v>165</v>
      </c>
      <c r="Q424" t="s">
        <v>165</v>
      </c>
    </row>
    <row r="425">
      <c r="A425" t="s">
        <v>165</v>
      </c>
      <c r="B425" t="s">
        <v>165</v>
      </c>
      <c r="C425" t="s">
        <v>165</v>
      </c>
      <c r="D425" t="s">
        <v>165</v>
      </c>
      <c r="E425" t="s">
        <v>165</v>
      </c>
      <c r="F425" t="s">
        <v>165</v>
      </c>
      <c r="G425" t="s">
        <v>165</v>
      </c>
      <c r="H425" t="s">
        <v>165</v>
      </c>
      <c r="J425" t="s">
        <v>165</v>
      </c>
      <c r="K425" t="s">
        <v>165</v>
      </c>
      <c r="L425" t="s">
        <v>165</v>
      </c>
      <c r="M425" t="s">
        <v>165</v>
      </c>
      <c r="N425" t="s">
        <v>165</v>
      </c>
      <c r="O425" t="s">
        <v>165</v>
      </c>
      <c r="P425" t="s">
        <v>165</v>
      </c>
      <c r="Q425" t="s">
        <v>165</v>
      </c>
    </row>
    <row r="426">
      <c r="A426" t="s">
        <v>165</v>
      </c>
      <c r="B426" t="s">
        <v>165</v>
      </c>
      <c r="C426" t="s">
        <v>165</v>
      </c>
      <c r="D426" t="s">
        <v>165</v>
      </c>
      <c r="E426" t="s">
        <v>165</v>
      </c>
      <c r="F426" t="s">
        <v>165</v>
      </c>
      <c r="G426" t="s">
        <v>165</v>
      </c>
      <c r="H426" t="s">
        <v>165</v>
      </c>
      <c r="J426" t="s">
        <v>165</v>
      </c>
      <c r="K426" t="s">
        <v>165</v>
      </c>
      <c r="L426" t="s">
        <v>165</v>
      </c>
      <c r="M426" t="s">
        <v>165</v>
      </c>
      <c r="N426" t="s">
        <v>165</v>
      </c>
      <c r="O426" t="s">
        <v>165</v>
      </c>
      <c r="P426" t="s">
        <v>165</v>
      </c>
      <c r="Q426" t="s">
        <v>165</v>
      </c>
    </row>
    <row r="427">
      <c r="A427" t="s">
        <v>165</v>
      </c>
      <c r="B427" t="s">
        <v>165</v>
      </c>
      <c r="C427" t="s">
        <v>165</v>
      </c>
      <c r="D427" t="s">
        <v>165</v>
      </c>
      <c r="E427" t="s">
        <v>165</v>
      </c>
      <c r="F427" t="s">
        <v>165</v>
      </c>
      <c r="G427" t="s">
        <v>165</v>
      </c>
      <c r="H427" t="s">
        <v>165</v>
      </c>
      <c r="J427" t="s">
        <v>165</v>
      </c>
      <c r="K427" t="s">
        <v>165</v>
      </c>
      <c r="L427" t="s">
        <v>165</v>
      </c>
      <c r="M427" t="s">
        <v>165</v>
      </c>
      <c r="N427" t="s">
        <v>165</v>
      </c>
      <c r="O427" t="s">
        <v>165</v>
      </c>
      <c r="P427" t="s">
        <v>165</v>
      </c>
      <c r="Q427" t="s">
        <v>165</v>
      </c>
    </row>
    <row r="428">
      <c r="A428" t="s">
        <v>165</v>
      </c>
      <c r="B428" t="s">
        <v>165</v>
      </c>
      <c r="C428" t="s">
        <v>165</v>
      </c>
      <c r="D428" t="s">
        <v>165</v>
      </c>
      <c r="E428" t="s">
        <v>165</v>
      </c>
      <c r="F428" t="s">
        <v>165</v>
      </c>
      <c r="G428" t="s">
        <v>165</v>
      </c>
      <c r="H428" t="s">
        <v>165</v>
      </c>
      <c r="J428" t="s">
        <v>165</v>
      </c>
      <c r="K428" t="s">
        <v>165</v>
      </c>
      <c r="L428" t="s">
        <v>165</v>
      </c>
      <c r="M428" t="s">
        <v>165</v>
      </c>
      <c r="N428" t="s">
        <v>165</v>
      </c>
      <c r="O428" t="s">
        <v>165</v>
      </c>
      <c r="P428" t="s">
        <v>165</v>
      </c>
      <c r="Q428" t="s">
        <v>165</v>
      </c>
    </row>
    <row r="429">
      <c r="A429" t="s">
        <v>165</v>
      </c>
      <c r="B429" t="s">
        <v>165</v>
      </c>
      <c r="C429" t="s">
        <v>165</v>
      </c>
      <c r="D429" t="s">
        <v>165</v>
      </c>
      <c r="E429" t="s">
        <v>165</v>
      </c>
      <c r="F429" t="s">
        <v>165</v>
      </c>
      <c r="G429" t="s">
        <v>165</v>
      </c>
      <c r="H429" t="s">
        <v>165</v>
      </c>
      <c r="J429" t="s">
        <v>165</v>
      </c>
      <c r="K429" t="s">
        <v>165</v>
      </c>
      <c r="L429" t="s">
        <v>165</v>
      </c>
      <c r="M429" t="s">
        <v>165</v>
      </c>
      <c r="N429" t="s">
        <v>165</v>
      </c>
      <c r="O429" t="s">
        <v>165</v>
      </c>
      <c r="P429" t="s">
        <v>165</v>
      </c>
      <c r="Q429" t="s">
        <v>165</v>
      </c>
    </row>
    <row r="430">
      <c r="A430" t="s">
        <v>165</v>
      </c>
      <c r="B430" t="s">
        <v>165</v>
      </c>
      <c r="C430" t="s">
        <v>165</v>
      </c>
      <c r="D430" t="s">
        <v>165</v>
      </c>
      <c r="E430" t="s">
        <v>165</v>
      </c>
      <c r="F430" t="s">
        <v>165</v>
      </c>
      <c r="G430" t="s">
        <v>165</v>
      </c>
      <c r="H430" t="s">
        <v>165</v>
      </c>
      <c r="J430" t="s">
        <v>165</v>
      </c>
      <c r="K430" t="s">
        <v>165</v>
      </c>
      <c r="L430" t="s">
        <v>165</v>
      </c>
      <c r="M430" t="s">
        <v>165</v>
      </c>
      <c r="N430" t="s">
        <v>165</v>
      </c>
      <c r="O430" t="s">
        <v>165</v>
      </c>
      <c r="P430" t="s">
        <v>165</v>
      </c>
      <c r="Q430" t="s">
        <v>165</v>
      </c>
    </row>
    <row r="431">
      <c r="A431" t="s">
        <v>165</v>
      </c>
      <c r="B431" t="s">
        <v>165</v>
      </c>
      <c r="C431" t="s">
        <v>165</v>
      </c>
      <c r="D431" t="s">
        <v>165</v>
      </c>
      <c r="E431" t="s">
        <v>165</v>
      </c>
      <c r="F431" t="s">
        <v>165</v>
      </c>
      <c r="G431" t="s">
        <v>165</v>
      </c>
      <c r="H431" t="s">
        <v>165</v>
      </c>
      <c r="J431" t="s">
        <v>165</v>
      </c>
      <c r="K431" t="s">
        <v>165</v>
      </c>
      <c r="L431" t="s">
        <v>165</v>
      </c>
      <c r="M431" t="s">
        <v>165</v>
      </c>
      <c r="N431" t="s">
        <v>165</v>
      </c>
      <c r="O431" t="s">
        <v>165</v>
      </c>
      <c r="P431" t="s">
        <v>165</v>
      </c>
      <c r="Q431" t="s">
        <v>165</v>
      </c>
    </row>
    <row r="432">
      <c r="A432" t="s">
        <v>165</v>
      </c>
      <c r="B432" t="s">
        <v>165</v>
      </c>
      <c r="C432" t="s">
        <v>165</v>
      </c>
      <c r="D432" t="s">
        <v>165</v>
      </c>
      <c r="E432" t="s">
        <v>165</v>
      </c>
      <c r="F432" t="s">
        <v>165</v>
      </c>
      <c r="G432" t="s">
        <v>165</v>
      </c>
      <c r="H432" t="s">
        <v>165</v>
      </c>
      <c r="J432" t="s">
        <v>165</v>
      </c>
      <c r="K432" t="s">
        <v>165</v>
      </c>
      <c r="L432" t="s">
        <v>165</v>
      </c>
      <c r="M432" t="s">
        <v>165</v>
      </c>
      <c r="N432" t="s">
        <v>165</v>
      </c>
      <c r="O432" t="s">
        <v>165</v>
      </c>
      <c r="P432" t="s">
        <v>165</v>
      </c>
      <c r="Q432" t="s">
        <v>165</v>
      </c>
    </row>
    <row r="433">
      <c r="A433" t="s">
        <v>165</v>
      </c>
      <c r="B433" t="s">
        <v>165</v>
      </c>
      <c r="C433" t="s">
        <v>165</v>
      </c>
      <c r="D433" t="s">
        <v>165</v>
      </c>
      <c r="E433" t="s">
        <v>165</v>
      </c>
      <c r="F433" t="s">
        <v>165</v>
      </c>
      <c r="G433" t="s">
        <v>165</v>
      </c>
      <c r="H433" t="s">
        <v>165</v>
      </c>
      <c r="J433" t="s">
        <v>165</v>
      </c>
      <c r="K433" t="s">
        <v>165</v>
      </c>
      <c r="L433" t="s">
        <v>165</v>
      </c>
      <c r="M433" t="s">
        <v>165</v>
      </c>
      <c r="N433" t="s">
        <v>165</v>
      </c>
      <c r="O433" t="s">
        <v>165</v>
      </c>
      <c r="P433" t="s">
        <v>165</v>
      </c>
      <c r="Q433" t="s">
        <v>165</v>
      </c>
    </row>
    <row r="434">
      <c r="A434" t="s">
        <v>165</v>
      </c>
      <c r="B434" t="s">
        <v>165</v>
      </c>
      <c r="C434" t="s">
        <v>165</v>
      </c>
      <c r="D434" t="s">
        <v>165</v>
      </c>
      <c r="E434" t="s">
        <v>165</v>
      </c>
      <c r="F434" t="s">
        <v>165</v>
      </c>
      <c r="G434" t="s">
        <v>165</v>
      </c>
      <c r="H434" t="s">
        <v>165</v>
      </c>
      <c r="J434" t="s">
        <v>165</v>
      </c>
      <c r="K434" t="s">
        <v>165</v>
      </c>
      <c r="L434" t="s">
        <v>165</v>
      </c>
      <c r="M434" t="s">
        <v>165</v>
      </c>
      <c r="N434" t="s">
        <v>165</v>
      </c>
      <c r="O434" t="s">
        <v>165</v>
      </c>
      <c r="P434" t="s">
        <v>165</v>
      </c>
      <c r="Q434" t="s">
        <v>165</v>
      </c>
    </row>
    <row r="435">
      <c r="A435" t="s">
        <v>165</v>
      </c>
      <c r="B435" t="s">
        <v>165</v>
      </c>
      <c r="C435" t="s">
        <v>165</v>
      </c>
      <c r="D435" t="s">
        <v>165</v>
      </c>
      <c r="E435" t="s">
        <v>165</v>
      </c>
      <c r="F435" t="s">
        <v>165</v>
      </c>
      <c r="G435" t="s">
        <v>165</v>
      </c>
      <c r="H435" t="s">
        <v>165</v>
      </c>
      <c r="J435" t="s">
        <v>165</v>
      </c>
      <c r="K435" t="s">
        <v>165</v>
      </c>
      <c r="L435" t="s">
        <v>165</v>
      </c>
      <c r="M435" t="s">
        <v>165</v>
      </c>
      <c r="N435" t="s">
        <v>165</v>
      </c>
      <c r="O435" t="s">
        <v>165</v>
      </c>
      <c r="P435" t="s">
        <v>165</v>
      </c>
      <c r="Q435" t="s">
        <v>165</v>
      </c>
    </row>
    <row r="436">
      <c r="A436" t="s">
        <v>165</v>
      </c>
      <c r="B436" t="s">
        <v>165</v>
      </c>
      <c r="C436" t="s">
        <v>165</v>
      </c>
      <c r="D436" t="s">
        <v>165</v>
      </c>
      <c r="E436" t="s">
        <v>165</v>
      </c>
      <c r="F436" t="s">
        <v>165</v>
      </c>
      <c r="G436" t="s">
        <v>165</v>
      </c>
      <c r="H436" t="s">
        <v>165</v>
      </c>
      <c r="J436" t="s">
        <v>165</v>
      </c>
      <c r="K436" t="s">
        <v>165</v>
      </c>
      <c r="L436" t="s">
        <v>165</v>
      </c>
      <c r="M436" t="s">
        <v>165</v>
      </c>
      <c r="N436" t="s">
        <v>165</v>
      </c>
      <c r="O436" t="s">
        <v>165</v>
      </c>
      <c r="P436" t="s">
        <v>165</v>
      </c>
      <c r="Q436" t="s">
        <v>165</v>
      </c>
    </row>
    <row r="437">
      <c r="A437" t="s">
        <v>165</v>
      </c>
      <c r="B437" t="s">
        <v>165</v>
      </c>
      <c r="C437" t="s">
        <v>165</v>
      </c>
      <c r="D437" t="s">
        <v>165</v>
      </c>
      <c r="E437" t="s">
        <v>165</v>
      </c>
      <c r="F437" t="s">
        <v>165</v>
      </c>
      <c r="G437" t="s">
        <v>165</v>
      </c>
      <c r="H437" t="s">
        <v>165</v>
      </c>
      <c r="J437" t="s">
        <v>165</v>
      </c>
      <c r="K437" t="s">
        <v>165</v>
      </c>
      <c r="L437" t="s">
        <v>165</v>
      </c>
      <c r="M437" t="s">
        <v>165</v>
      </c>
      <c r="N437" t="s">
        <v>165</v>
      </c>
      <c r="O437" t="s">
        <v>165</v>
      </c>
      <c r="P437" t="s">
        <v>165</v>
      </c>
      <c r="Q437" t="s">
        <v>165</v>
      </c>
    </row>
    <row r="438">
      <c r="A438" t="s">
        <v>165</v>
      </c>
      <c r="B438" t="s">
        <v>165</v>
      </c>
      <c r="C438" t="s">
        <v>165</v>
      </c>
      <c r="D438" t="s">
        <v>165</v>
      </c>
      <c r="E438" t="s">
        <v>165</v>
      </c>
      <c r="F438" t="s">
        <v>165</v>
      </c>
      <c r="G438" t="s">
        <v>165</v>
      </c>
      <c r="H438" t="s">
        <v>165</v>
      </c>
      <c r="J438" t="s">
        <v>165</v>
      </c>
      <c r="K438" t="s">
        <v>165</v>
      </c>
      <c r="L438" t="s">
        <v>165</v>
      </c>
      <c r="M438" t="s">
        <v>165</v>
      </c>
      <c r="N438" t="s">
        <v>165</v>
      </c>
      <c r="O438" t="s">
        <v>165</v>
      </c>
      <c r="P438" t="s">
        <v>165</v>
      </c>
      <c r="Q438" t="s">
        <v>165</v>
      </c>
    </row>
    <row r="439">
      <c r="A439" t="s">
        <v>165</v>
      </c>
      <c r="B439" t="s">
        <v>165</v>
      </c>
      <c r="C439" t="s">
        <v>165</v>
      </c>
      <c r="D439" t="s">
        <v>165</v>
      </c>
      <c r="E439" t="s">
        <v>165</v>
      </c>
      <c r="F439" t="s">
        <v>165</v>
      </c>
      <c r="G439" t="s">
        <v>165</v>
      </c>
      <c r="H439" t="s">
        <v>165</v>
      </c>
      <c r="J439" t="s">
        <v>165</v>
      </c>
      <c r="K439" t="s">
        <v>165</v>
      </c>
      <c r="L439" t="s">
        <v>165</v>
      </c>
      <c r="M439" t="s">
        <v>165</v>
      </c>
      <c r="N439" t="s">
        <v>165</v>
      </c>
      <c r="O439" t="s">
        <v>165</v>
      </c>
      <c r="P439" t="s">
        <v>165</v>
      </c>
      <c r="Q439" t="s">
        <v>165</v>
      </c>
    </row>
    <row r="440">
      <c r="A440" t="s">
        <v>165</v>
      </c>
      <c r="B440" t="s">
        <v>165</v>
      </c>
      <c r="C440" t="s">
        <v>165</v>
      </c>
      <c r="D440" t="s">
        <v>165</v>
      </c>
      <c r="E440" t="s">
        <v>165</v>
      </c>
      <c r="F440" t="s">
        <v>165</v>
      </c>
      <c r="G440" t="s">
        <v>165</v>
      </c>
      <c r="H440" t="s">
        <v>165</v>
      </c>
      <c r="J440" t="s">
        <v>165</v>
      </c>
      <c r="K440" t="s">
        <v>165</v>
      </c>
      <c r="L440" t="s">
        <v>165</v>
      </c>
      <c r="M440" t="s">
        <v>165</v>
      </c>
      <c r="N440" t="s">
        <v>165</v>
      </c>
      <c r="O440" t="s">
        <v>165</v>
      </c>
      <c r="P440" t="s">
        <v>165</v>
      </c>
      <c r="Q440" t="s">
        <v>165</v>
      </c>
    </row>
    <row r="441">
      <c r="A441" t="s">
        <v>165</v>
      </c>
      <c r="B441" t="s">
        <v>165</v>
      </c>
      <c r="C441" t="s">
        <v>165</v>
      </c>
      <c r="D441" t="s">
        <v>165</v>
      </c>
      <c r="E441" t="s">
        <v>165</v>
      </c>
      <c r="F441" t="s">
        <v>165</v>
      </c>
      <c r="G441" t="s">
        <v>165</v>
      </c>
      <c r="H441" t="s">
        <v>165</v>
      </c>
      <c r="J441" t="s">
        <v>165</v>
      </c>
      <c r="K441" t="s">
        <v>165</v>
      </c>
      <c r="L441" t="s">
        <v>165</v>
      </c>
      <c r="M441" t="s">
        <v>165</v>
      </c>
      <c r="N441" t="s">
        <v>165</v>
      </c>
      <c r="O441" t="s">
        <v>165</v>
      </c>
      <c r="P441" t="s">
        <v>165</v>
      </c>
      <c r="Q441" t="s">
        <v>165</v>
      </c>
    </row>
    <row r="442">
      <c r="A442" t="s">
        <v>165</v>
      </c>
      <c r="B442" t="s">
        <v>165</v>
      </c>
      <c r="C442" t="s">
        <v>165</v>
      </c>
      <c r="D442" t="s">
        <v>165</v>
      </c>
      <c r="E442" t="s">
        <v>165</v>
      </c>
      <c r="F442" t="s">
        <v>165</v>
      </c>
      <c r="G442" t="s">
        <v>165</v>
      </c>
      <c r="H442" t="s">
        <v>165</v>
      </c>
      <c r="J442" t="s">
        <v>165</v>
      </c>
      <c r="K442" t="s">
        <v>165</v>
      </c>
      <c r="L442" t="s">
        <v>165</v>
      </c>
      <c r="M442" t="s">
        <v>165</v>
      </c>
      <c r="N442" t="s">
        <v>165</v>
      </c>
      <c r="O442" t="s">
        <v>165</v>
      </c>
      <c r="P442" t="s">
        <v>165</v>
      </c>
      <c r="Q442" t="s">
        <v>165</v>
      </c>
    </row>
    <row r="443">
      <c r="A443" t="s">
        <v>165</v>
      </c>
      <c r="B443" t="s">
        <v>165</v>
      </c>
      <c r="C443" t="s">
        <v>165</v>
      </c>
      <c r="D443" t="s">
        <v>165</v>
      </c>
      <c r="E443" t="s">
        <v>165</v>
      </c>
      <c r="F443" t="s">
        <v>165</v>
      </c>
      <c r="G443" t="s">
        <v>165</v>
      </c>
      <c r="H443" t="s">
        <v>165</v>
      </c>
      <c r="J443" t="s">
        <v>165</v>
      </c>
      <c r="K443" t="s">
        <v>165</v>
      </c>
      <c r="L443" t="s">
        <v>165</v>
      </c>
      <c r="M443" t="s">
        <v>165</v>
      </c>
      <c r="N443" t="s">
        <v>165</v>
      </c>
      <c r="O443" t="s">
        <v>165</v>
      </c>
      <c r="P443" t="s">
        <v>165</v>
      </c>
      <c r="Q443" t="s">
        <v>165</v>
      </c>
    </row>
    <row r="444">
      <c r="A444" t="s">
        <v>165</v>
      </c>
      <c r="B444" t="s">
        <v>165</v>
      </c>
      <c r="C444" t="s">
        <v>165</v>
      </c>
      <c r="D444" t="s">
        <v>165</v>
      </c>
      <c r="E444" t="s">
        <v>165</v>
      </c>
      <c r="F444" t="s">
        <v>165</v>
      </c>
      <c r="G444" t="s">
        <v>165</v>
      </c>
      <c r="H444" t="s">
        <v>165</v>
      </c>
      <c r="J444" t="s">
        <v>165</v>
      </c>
      <c r="K444" t="s">
        <v>165</v>
      </c>
      <c r="L444" t="s">
        <v>165</v>
      </c>
      <c r="M444" t="s">
        <v>165</v>
      </c>
      <c r="N444" t="s">
        <v>165</v>
      </c>
      <c r="O444" t="s">
        <v>165</v>
      </c>
      <c r="P444" t="s">
        <v>165</v>
      </c>
      <c r="Q444" t="s">
        <v>165</v>
      </c>
    </row>
    <row r="445">
      <c r="A445" t="s">
        <v>165</v>
      </c>
      <c r="B445" t="s">
        <v>165</v>
      </c>
      <c r="C445" t="s">
        <v>165</v>
      </c>
      <c r="D445" t="s">
        <v>165</v>
      </c>
      <c r="E445" t="s">
        <v>165</v>
      </c>
      <c r="F445" t="s">
        <v>165</v>
      </c>
      <c r="G445" t="s">
        <v>165</v>
      </c>
      <c r="H445" t="s">
        <v>165</v>
      </c>
      <c r="J445" t="s">
        <v>165</v>
      </c>
      <c r="K445" t="s">
        <v>165</v>
      </c>
      <c r="L445" t="s">
        <v>165</v>
      </c>
      <c r="M445" t="s">
        <v>165</v>
      </c>
      <c r="N445" t="s">
        <v>165</v>
      </c>
      <c r="O445" t="s">
        <v>165</v>
      </c>
      <c r="P445" t="s">
        <v>165</v>
      </c>
      <c r="Q445" t="s">
        <v>165</v>
      </c>
    </row>
    <row r="446">
      <c r="A446" t="s">
        <v>165</v>
      </c>
      <c r="B446" t="s">
        <v>165</v>
      </c>
      <c r="C446" t="s">
        <v>165</v>
      </c>
      <c r="D446" t="s">
        <v>165</v>
      </c>
      <c r="E446" t="s">
        <v>165</v>
      </c>
      <c r="F446" t="s">
        <v>165</v>
      </c>
      <c r="G446" t="s">
        <v>165</v>
      </c>
      <c r="H446" t="s">
        <v>165</v>
      </c>
      <c r="J446" t="s">
        <v>165</v>
      </c>
      <c r="K446" t="s">
        <v>165</v>
      </c>
      <c r="L446" t="s">
        <v>165</v>
      </c>
      <c r="M446" t="s">
        <v>165</v>
      </c>
      <c r="N446" t="s">
        <v>165</v>
      </c>
      <c r="O446" t="s">
        <v>165</v>
      </c>
      <c r="P446" t="s">
        <v>165</v>
      </c>
      <c r="Q446" t="s">
        <v>165</v>
      </c>
    </row>
    <row r="447">
      <c r="A447" t="s">
        <v>165</v>
      </c>
      <c r="B447" t="s">
        <v>165</v>
      </c>
      <c r="C447" t="s">
        <v>165</v>
      </c>
      <c r="D447" t="s">
        <v>165</v>
      </c>
      <c r="E447" t="s">
        <v>165</v>
      </c>
      <c r="F447" t="s">
        <v>165</v>
      </c>
      <c r="G447" t="s">
        <v>165</v>
      </c>
      <c r="H447" t="s">
        <v>165</v>
      </c>
      <c r="J447" t="s">
        <v>165</v>
      </c>
      <c r="K447" t="s">
        <v>165</v>
      </c>
      <c r="L447" t="s">
        <v>165</v>
      </c>
      <c r="M447" t="s">
        <v>165</v>
      </c>
      <c r="N447" t="s">
        <v>165</v>
      </c>
      <c r="O447" t="s">
        <v>165</v>
      </c>
      <c r="P447" t="s">
        <v>165</v>
      </c>
      <c r="Q447" t="s">
        <v>165</v>
      </c>
    </row>
    <row r="448">
      <c r="A448" t="s">
        <v>165</v>
      </c>
      <c r="B448" t="s">
        <v>165</v>
      </c>
      <c r="C448" t="s">
        <v>165</v>
      </c>
      <c r="D448" t="s">
        <v>165</v>
      </c>
      <c r="E448" t="s">
        <v>165</v>
      </c>
      <c r="F448" t="s">
        <v>165</v>
      </c>
      <c r="G448" t="s">
        <v>165</v>
      </c>
      <c r="H448" t="s">
        <v>165</v>
      </c>
      <c r="J448" t="s">
        <v>165</v>
      </c>
      <c r="K448" t="s">
        <v>165</v>
      </c>
      <c r="L448" t="s">
        <v>165</v>
      </c>
      <c r="M448" t="s">
        <v>165</v>
      </c>
      <c r="N448" t="s">
        <v>165</v>
      </c>
      <c r="O448" t="s">
        <v>165</v>
      </c>
      <c r="P448" t="s">
        <v>165</v>
      </c>
      <c r="Q448" t="s">
        <v>165</v>
      </c>
    </row>
    <row r="449">
      <c r="A449" t="s">
        <v>165</v>
      </c>
      <c r="B449" t="s">
        <v>165</v>
      </c>
      <c r="C449" t="s">
        <v>165</v>
      </c>
      <c r="D449" t="s">
        <v>165</v>
      </c>
      <c r="E449" t="s">
        <v>165</v>
      </c>
      <c r="F449" t="s">
        <v>165</v>
      </c>
      <c r="G449" t="s">
        <v>165</v>
      </c>
      <c r="H449" t="s">
        <v>165</v>
      </c>
      <c r="J449" t="s">
        <v>165</v>
      </c>
      <c r="K449" t="s">
        <v>165</v>
      </c>
      <c r="L449" t="s">
        <v>165</v>
      </c>
      <c r="M449" t="s">
        <v>165</v>
      </c>
      <c r="N449" t="s">
        <v>165</v>
      </c>
      <c r="O449" t="s">
        <v>165</v>
      </c>
      <c r="P449" t="s">
        <v>165</v>
      </c>
      <c r="Q449" t="s">
        <v>165</v>
      </c>
    </row>
    <row r="450">
      <c r="A450" t="s">
        <v>165</v>
      </c>
      <c r="B450" t="s">
        <v>165</v>
      </c>
      <c r="C450" t="s">
        <v>165</v>
      </c>
      <c r="D450" t="s">
        <v>165</v>
      </c>
      <c r="E450" t="s">
        <v>165</v>
      </c>
      <c r="F450" t="s">
        <v>165</v>
      </c>
      <c r="G450" t="s">
        <v>165</v>
      </c>
      <c r="H450" t="s">
        <v>165</v>
      </c>
      <c r="J450" t="s">
        <v>165</v>
      </c>
      <c r="K450" t="s">
        <v>165</v>
      </c>
      <c r="L450" t="s">
        <v>165</v>
      </c>
      <c r="M450" t="s">
        <v>165</v>
      </c>
      <c r="N450" t="s">
        <v>165</v>
      </c>
      <c r="O450" t="s">
        <v>165</v>
      </c>
      <c r="P450" t="s">
        <v>165</v>
      </c>
      <c r="Q450" t="s">
        <v>165</v>
      </c>
    </row>
    <row r="451">
      <c r="A451" t="s">
        <v>165</v>
      </c>
      <c r="B451" t="s">
        <v>165</v>
      </c>
      <c r="C451" t="s">
        <v>165</v>
      </c>
      <c r="D451" t="s">
        <v>165</v>
      </c>
      <c r="E451" t="s">
        <v>165</v>
      </c>
      <c r="F451" t="s">
        <v>165</v>
      </c>
      <c r="G451" t="s">
        <v>165</v>
      </c>
      <c r="H451" t="s">
        <v>165</v>
      </c>
      <c r="J451" t="s">
        <v>165</v>
      </c>
      <c r="K451" t="s">
        <v>165</v>
      </c>
      <c r="L451" t="s">
        <v>165</v>
      </c>
      <c r="M451" t="s">
        <v>165</v>
      </c>
      <c r="N451" t="s">
        <v>165</v>
      </c>
      <c r="O451" t="s">
        <v>165</v>
      </c>
      <c r="P451" t="s">
        <v>165</v>
      </c>
      <c r="Q451" t="s">
        <v>165</v>
      </c>
    </row>
    <row r="452">
      <c r="A452" t="s">
        <v>165</v>
      </c>
      <c r="B452" t="s">
        <v>165</v>
      </c>
      <c r="C452" t="s">
        <v>165</v>
      </c>
      <c r="D452" t="s">
        <v>165</v>
      </c>
      <c r="E452" t="s">
        <v>165</v>
      </c>
      <c r="F452" t="s">
        <v>165</v>
      </c>
      <c r="G452" t="s">
        <v>165</v>
      </c>
      <c r="H452" t="s">
        <v>165</v>
      </c>
      <c r="J452" t="s">
        <v>165</v>
      </c>
      <c r="K452" t="s">
        <v>165</v>
      </c>
      <c r="L452" t="s">
        <v>165</v>
      </c>
      <c r="M452" t="s">
        <v>165</v>
      </c>
      <c r="N452" t="s">
        <v>165</v>
      </c>
      <c r="O452" t="s">
        <v>165</v>
      </c>
      <c r="P452" t="s">
        <v>165</v>
      </c>
      <c r="Q452" t="s">
        <v>165</v>
      </c>
    </row>
    <row r="453">
      <c r="A453" t="s">
        <v>165</v>
      </c>
      <c r="B453" t="s">
        <v>165</v>
      </c>
      <c r="C453" t="s">
        <v>165</v>
      </c>
      <c r="D453" t="s">
        <v>165</v>
      </c>
      <c r="E453" t="s">
        <v>165</v>
      </c>
      <c r="F453" t="s">
        <v>165</v>
      </c>
      <c r="G453" t="s">
        <v>165</v>
      </c>
      <c r="H453" t="s">
        <v>165</v>
      </c>
      <c r="J453" t="s">
        <v>165</v>
      </c>
      <c r="K453" t="s">
        <v>165</v>
      </c>
      <c r="L453" t="s">
        <v>165</v>
      </c>
      <c r="M453" t="s">
        <v>165</v>
      </c>
      <c r="N453" t="s">
        <v>165</v>
      </c>
      <c r="O453" t="s">
        <v>165</v>
      </c>
      <c r="P453" t="s">
        <v>165</v>
      </c>
      <c r="Q453" t="s">
        <v>165</v>
      </c>
    </row>
    <row r="454">
      <c r="A454" t="s">
        <v>165</v>
      </c>
      <c r="B454" t="s">
        <v>165</v>
      </c>
      <c r="C454" t="s">
        <v>165</v>
      </c>
      <c r="D454" t="s">
        <v>165</v>
      </c>
      <c r="E454" t="s">
        <v>165</v>
      </c>
      <c r="F454" t="s">
        <v>165</v>
      </c>
      <c r="G454" t="s">
        <v>165</v>
      </c>
      <c r="H454" t="s">
        <v>165</v>
      </c>
      <c r="J454" t="s">
        <v>165</v>
      </c>
      <c r="K454" t="s">
        <v>165</v>
      </c>
      <c r="L454" t="s">
        <v>165</v>
      </c>
      <c r="M454" t="s">
        <v>165</v>
      </c>
      <c r="N454" t="s">
        <v>165</v>
      </c>
      <c r="O454" t="s">
        <v>165</v>
      </c>
      <c r="P454" t="s">
        <v>165</v>
      </c>
      <c r="Q454" t="s">
        <v>165</v>
      </c>
    </row>
    <row r="455">
      <c r="A455" t="s">
        <v>165</v>
      </c>
      <c r="B455" t="s">
        <v>165</v>
      </c>
      <c r="C455" t="s">
        <v>165</v>
      </c>
      <c r="D455" t="s">
        <v>165</v>
      </c>
      <c r="E455" t="s">
        <v>165</v>
      </c>
      <c r="F455" t="s">
        <v>165</v>
      </c>
      <c r="G455" t="s">
        <v>165</v>
      </c>
      <c r="H455" t="s">
        <v>165</v>
      </c>
      <c r="J455" t="s">
        <v>165</v>
      </c>
      <c r="K455" t="s">
        <v>165</v>
      </c>
      <c r="L455" t="s">
        <v>165</v>
      </c>
      <c r="M455" t="s">
        <v>165</v>
      </c>
      <c r="N455" t="s">
        <v>165</v>
      </c>
      <c r="O455" t="s">
        <v>165</v>
      </c>
      <c r="P455" t="s">
        <v>165</v>
      </c>
      <c r="Q455" t="s">
        <v>165</v>
      </c>
    </row>
    <row r="456">
      <c r="A456" t="s">
        <v>165</v>
      </c>
      <c r="B456" t="s">
        <v>165</v>
      </c>
      <c r="C456" t="s">
        <v>165</v>
      </c>
      <c r="D456" t="s">
        <v>165</v>
      </c>
      <c r="E456" t="s">
        <v>165</v>
      </c>
      <c r="F456" t="s">
        <v>165</v>
      </c>
      <c r="G456" t="s">
        <v>165</v>
      </c>
      <c r="H456" t="s">
        <v>165</v>
      </c>
      <c r="J456" t="s">
        <v>165</v>
      </c>
      <c r="K456" t="s">
        <v>165</v>
      </c>
      <c r="L456" t="s">
        <v>165</v>
      </c>
      <c r="M456" t="s">
        <v>165</v>
      </c>
      <c r="N456" t="s">
        <v>165</v>
      </c>
      <c r="O456" t="s">
        <v>165</v>
      </c>
      <c r="P456" t="s">
        <v>165</v>
      </c>
      <c r="Q456" t="s">
        <v>165</v>
      </c>
    </row>
    <row r="457">
      <c r="A457" t="s">
        <v>165</v>
      </c>
      <c r="B457" t="s">
        <v>165</v>
      </c>
      <c r="C457" t="s">
        <v>165</v>
      </c>
      <c r="D457" t="s">
        <v>165</v>
      </c>
      <c r="E457" t="s">
        <v>165</v>
      </c>
      <c r="F457" t="s">
        <v>165</v>
      </c>
      <c r="G457" t="s">
        <v>165</v>
      </c>
      <c r="H457" t="s">
        <v>165</v>
      </c>
      <c r="J457" t="s">
        <v>165</v>
      </c>
      <c r="K457" t="s">
        <v>165</v>
      </c>
      <c r="L457" t="s">
        <v>165</v>
      </c>
      <c r="M457" t="s">
        <v>165</v>
      </c>
      <c r="N457" t="s">
        <v>165</v>
      </c>
      <c r="O457" t="s">
        <v>165</v>
      </c>
      <c r="P457" t="s">
        <v>165</v>
      </c>
      <c r="Q457" t="s">
        <v>165</v>
      </c>
    </row>
    <row r="458">
      <c r="A458" t="s">
        <v>165</v>
      </c>
      <c r="B458" t="s">
        <v>165</v>
      </c>
      <c r="C458" t="s">
        <v>165</v>
      </c>
      <c r="D458" t="s">
        <v>165</v>
      </c>
      <c r="E458" t="s">
        <v>165</v>
      </c>
      <c r="F458" t="s">
        <v>165</v>
      </c>
      <c r="G458" t="s">
        <v>165</v>
      </c>
      <c r="H458" t="s">
        <v>165</v>
      </c>
      <c r="J458" t="s">
        <v>165</v>
      </c>
      <c r="K458" t="s">
        <v>165</v>
      </c>
      <c r="L458" t="s">
        <v>165</v>
      </c>
      <c r="M458" t="s">
        <v>165</v>
      </c>
      <c r="N458" t="s">
        <v>165</v>
      </c>
      <c r="O458" t="s">
        <v>165</v>
      </c>
      <c r="P458" t="s">
        <v>165</v>
      </c>
      <c r="Q458" t="s">
        <v>165</v>
      </c>
    </row>
    <row r="459">
      <c r="A459" t="s">
        <v>165</v>
      </c>
      <c r="B459" t="s">
        <v>165</v>
      </c>
      <c r="C459" t="s">
        <v>165</v>
      </c>
      <c r="D459" t="s">
        <v>165</v>
      </c>
      <c r="E459" t="s">
        <v>165</v>
      </c>
      <c r="F459" t="s">
        <v>165</v>
      </c>
      <c r="G459" t="s">
        <v>165</v>
      </c>
      <c r="H459" t="s">
        <v>165</v>
      </c>
      <c r="J459" t="s">
        <v>165</v>
      </c>
      <c r="K459" t="s">
        <v>165</v>
      </c>
      <c r="L459" t="s">
        <v>165</v>
      </c>
      <c r="M459" t="s">
        <v>165</v>
      </c>
      <c r="N459" t="s">
        <v>165</v>
      </c>
      <c r="O459" t="s">
        <v>165</v>
      </c>
      <c r="P459" t="s">
        <v>165</v>
      </c>
      <c r="Q459" t="s">
        <v>165</v>
      </c>
    </row>
    <row r="460">
      <c r="A460" t="s">
        <v>165</v>
      </c>
      <c r="B460" t="s">
        <v>165</v>
      </c>
      <c r="C460" t="s">
        <v>165</v>
      </c>
      <c r="D460" t="s">
        <v>165</v>
      </c>
      <c r="E460" t="s">
        <v>165</v>
      </c>
      <c r="F460" t="s">
        <v>165</v>
      </c>
      <c r="G460" t="s">
        <v>165</v>
      </c>
      <c r="H460" t="s">
        <v>165</v>
      </c>
      <c r="J460" t="s">
        <v>165</v>
      </c>
      <c r="K460" t="s">
        <v>165</v>
      </c>
      <c r="L460" t="s">
        <v>165</v>
      </c>
      <c r="M460" t="s">
        <v>165</v>
      </c>
      <c r="N460" t="s">
        <v>165</v>
      </c>
      <c r="O460" t="s">
        <v>165</v>
      </c>
      <c r="P460" t="s">
        <v>165</v>
      </c>
      <c r="Q460" t="s">
        <v>165</v>
      </c>
    </row>
    <row r="461">
      <c r="A461" t="s">
        <v>165</v>
      </c>
      <c r="B461" t="s">
        <v>165</v>
      </c>
      <c r="C461" t="s">
        <v>165</v>
      </c>
      <c r="D461" t="s">
        <v>165</v>
      </c>
      <c r="E461" t="s">
        <v>165</v>
      </c>
      <c r="F461" t="s">
        <v>165</v>
      </c>
      <c r="G461" t="s">
        <v>165</v>
      </c>
      <c r="H461" t="s">
        <v>165</v>
      </c>
      <c r="J461" t="s">
        <v>165</v>
      </c>
      <c r="K461" t="s">
        <v>165</v>
      </c>
      <c r="L461" t="s">
        <v>165</v>
      </c>
      <c r="M461" t="s">
        <v>165</v>
      </c>
      <c r="N461" t="s">
        <v>165</v>
      </c>
      <c r="O461" t="s">
        <v>165</v>
      </c>
      <c r="P461" t="s">
        <v>165</v>
      </c>
      <c r="Q461" t="s">
        <v>165</v>
      </c>
    </row>
    <row r="462">
      <c r="A462" t="s">
        <v>165</v>
      </c>
      <c r="B462" t="s">
        <v>165</v>
      </c>
      <c r="C462" t="s">
        <v>165</v>
      </c>
      <c r="D462" t="s">
        <v>165</v>
      </c>
      <c r="E462" t="s">
        <v>165</v>
      </c>
      <c r="F462" t="s">
        <v>165</v>
      </c>
      <c r="G462" t="s">
        <v>165</v>
      </c>
      <c r="H462" t="s">
        <v>165</v>
      </c>
      <c r="J462" t="s">
        <v>165</v>
      </c>
      <c r="K462" t="s">
        <v>165</v>
      </c>
      <c r="L462" t="s">
        <v>165</v>
      </c>
      <c r="M462" t="s">
        <v>165</v>
      </c>
      <c r="N462" t="s">
        <v>165</v>
      </c>
      <c r="O462" t="s">
        <v>165</v>
      </c>
      <c r="P462" t="s">
        <v>165</v>
      </c>
      <c r="Q462" t="s">
        <v>165</v>
      </c>
    </row>
    <row r="463">
      <c r="A463" t="s">
        <v>165</v>
      </c>
      <c r="B463" t="s">
        <v>165</v>
      </c>
      <c r="C463" t="s">
        <v>165</v>
      </c>
      <c r="D463" t="s">
        <v>165</v>
      </c>
      <c r="E463" t="s">
        <v>165</v>
      </c>
      <c r="F463" t="s">
        <v>165</v>
      </c>
      <c r="G463" t="s">
        <v>165</v>
      </c>
      <c r="H463" t="s">
        <v>165</v>
      </c>
      <c r="J463" t="s">
        <v>165</v>
      </c>
      <c r="K463" t="s">
        <v>165</v>
      </c>
      <c r="L463" t="s">
        <v>165</v>
      </c>
      <c r="M463" t="s">
        <v>165</v>
      </c>
      <c r="N463" t="s">
        <v>165</v>
      </c>
      <c r="O463" t="s">
        <v>165</v>
      </c>
      <c r="P463" t="s">
        <v>165</v>
      </c>
      <c r="Q463" t="s">
        <v>165</v>
      </c>
    </row>
    <row r="464">
      <c r="A464" t="s">
        <v>165</v>
      </c>
      <c r="B464" t="s">
        <v>165</v>
      </c>
      <c r="C464" t="s">
        <v>165</v>
      </c>
      <c r="D464" t="s">
        <v>165</v>
      </c>
      <c r="E464" t="s">
        <v>165</v>
      </c>
      <c r="F464" t="s">
        <v>165</v>
      </c>
      <c r="G464" t="s">
        <v>165</v>
      </c>
      <c r="H464" t="s">
        <v>165</v>
      </c>
      <c r="J464" t="s">
        <v>165</v>
      </c>
      <c r="K464" t="s">
        <v>165</v>
      </c>
      <c r="L464" t="s">
        <v>165</v>
      </c>
      <c r="M464" t="s">
        <v>165</v>
      </c>
      <c r="N464" t="s">
        <v>165</v>
      </c>
      <c r="O464" t="s">
        <v>165</v>
      </c>
      <c r="P464" t="s">
        <v>165</v>
      </c>
      <c r="Q464" t="s">
        <v>165</v>
      </c>
    </row>
    <row r="465">
      <c r="A465" t="s">
        <v>165</v>
      </c>
      <c r="B465" t="s">
        <v>165</v>
      </c>
      <c r="C465" t="s">
        <v>165</v>
      </c>
      <c r="D465" t="s">
        <v>165</v>
      </c>
      <c r="E465" t="s">
        <v>165</v>
      </c>
      <c r="F465" t="s">
        <v>165</v>
      </c>
      <c r="G465" t="s">
        <v>165</v>
      </c>
      <c r="H465" t="s">
        <v>165</v>
      </c>
      <c r="J465" t="s">
        <v>165</v>
      </c>
      <c r="K465" t="s">
        <v>165</v>
      </c>
      <c r="L465" t="s">
        <v>165</v>
      </c>
      <c r="M465" t="s">
        <v>165</v>
      </c>
      <c r="N465" t="s">
        <v>165</v>
      </c>
      <c r="O465" t="s">
        <v>165</v>
      </c>
      <c r="P465" t="s">
        <v>165</v>
      </c>
      <c r="Q465" t="s">
        <v>165</v>
      </c>
    </row>
    <row r="466">
      <c r="A466" t="s">
        <v>165</v>
      </c>
      <c r="B466" t="s">
        <v>165</v>
      </c>
      <c r="C466" t="s">
        <v>165</v>
      </c>
      <c r="D466" t="s">
        <v>165</v>
      </c>
      <c r="E466" t="s">
        <v>165</v>
      </c>
      <c r="F466" t="s">
        <v>165</v>
      </c>
      <c r="G466" t="s">
        <v>165</v>
      </c>
      <c r="H466" t="s">
        <v>165</v>
      </c>
      <c r="J466" t="s">
        <v>165</v>
      </c>
      <c r="K466" t="s">
        <v>165</v>
      </c>
      <c r="L466" t="s">
        <v>165</v>
      </c>
      <c r="M466" t="s">
        <v>165</v>
      </c>
      <c r="N466" t="s">
        <v>165</v>
      </c>
      <c r="O466" t="s">
        <v>165</v>
      </c>
      <c r="P466" t="s">
        <v>165</v>
      </c>
      <c r="Q466" t="s">
        <v>165</v>
      </c>
    </row>
    <row r="467">
      <c r="A467" t="s">
        <v>165</v>
      </c>
      <c r="B467" t="s">
        <v>165</v>
      </c>
      <c r="C467" t="s">
        <v>165</v>
      </c>
      <c r="D467" t="s">
        <v>165</v>
      </c>
      <c r="E467" t="s">
        <v>165</v>
      </c>
      <c r="F467" t="s">
        <v>165</v>
      </c>
      <c r="G467" t="s">
        <v>165</v>
      </c>
      <c r="H467" t="s">
        <v>165</v>
      </c>
      <c r="J467" t="s">
        <v>165</v>
      </c>
      <c r="K467" t="s">
        <v>165</v>
      </c>
      <c r="L467" t="s">
        <v>165</v>
      </c>
      <c r="M467" t="s">
        <v>165</v>
      </c>
      <c r="N467" t="s">
        <v>165</v>
      </c>
      <c r="O467" t="s">
        <v>165</v>
      </c>
      <c r="P467" t="s">
        <v>165</v>
      </c>
      <c r="Q467" t="s">
        <v>165</v>
      </c>
    </row>
    <row r="468">
      <c r="A468" t="s">
        <v>165</v>
      </c>
      <c r="B468" t="s">
        <v>165</v>
      </c>
      <c r="C468" t="s">
        <v>165</v>
      </c>
      <c r="D468" t="s">
        <v>165</v>
      </c>
      <c r="E468" t="s">
        <v>165</v>
      </c>
      <c r="F468" t="s">
        <v>165</v>
      </c>
      <c r="G468" t="s">
        <v>165</v>
      </c>
      <c r="H468" t="s">
        <v>165</v>
      </c>
      <c r="J468" t="s">
        <v>165</v>
      </c>
      <c r="K468" t="s">
        <v>165</v>
      </c>
      <c r="L468" t="s">
        <v>165</v>
      </c>
      <c r="M468" t="s">
        <v>165</v>
      </c>
      <c r="N468" t="s">
        <v>165</v>
      </c>
      <c r="O468" t="s">
        <v>165</v>
      </c>
      <c r="P468" t="s">
        <v>165</v>
      </c>
      <c r="Q468" t="s">
        <v>165</v>
      </c>
    </row>
    <row r="469">
      <c r="A469" t="s">
        <v>165</v>
      </c>
      <c r="B469" t="s">
        <v>165</v>
      </c>
      <c r="C469" t="s">
        <v>165</v>
      </c>
      <c r="D469" t="s">
        <v>165</v>
      </c>
      <c r="E469" t="s">
        <v>165</v>
      </c>
      <c r="F469" t="s">
        <v>165</v>
      </c>
      <c r="G469" t="s">
        <v>165</v>
      </c>
      <c r="H469" t="s">
        <v>165</v>
      </c>
      <c r="J469" t="s">
        <v>165</v>
      </c>
      <c r="K469" t="s">
        <v>165</v>
      </c>
      <c r="L469" t="s">
        <v>165</v>
      </c>
      <c r="M469" t="s">
        <v>165</v>
      </c>
      <c r="N469" t="s">
        <v>165</v>
      </c>
      <c r="O469" t="s">
        <v>165</v>
      </c>
      <c r="P469" t="s">
        <v>165</v>
      </c>
      <c r="Q469" t="s">
        <v>165</v>
      </c>
    </row>
    <row r="470">
      <c r="A470" t="s">
        <v>165</v>
      </c>
      <c r="B470" t="s">
        <v>165</v>
      </c>
      <c r="C470" t="s">
        <v>165</v>
      </c>
      <c r="D470" t="s">
        <v>165</v>
      </c>
      <c r="E470" t="s">
        <v>165</v>
      </c>
      <c r="F470" t="s">
        <v>165</v>
      </c>
      <c r="G470" t="s">
        <v>165</v>
      </c>
      <c r="H470" t="s">
        <v>165</v>
      </c>
      <c r="J470" t="s">
        <v>165</v>
      </c>
      <c r="K470" t="s">
        <v>165</v>
      </c>
      <c r="L470" t="s">
        <v>165</v>
      </c>
      <c r="M470" t="s">
        <v>165</v>
      </c>
      <c r="N470" t="s">
        <v>165</v>
      </c>
      <c r="O470" t="s">
        <v>165</v>
      </c>
      <c r="P470" t="s">
        <v>165</v>
      </c>
      <c r="Q470" t="s">
        <v>165</v>
      </c>
    </row>
    <row r="471">
      <c r="A471" t="s">
        <v>165</v>
      </c>
      <c r="B471" t="s">
        <v>165</v>
      </c>
      <c r="C471" t="s">
        <v>165</v>
      </c>
      <c r="D471" t="s">
        <v>165</v>
      </c>
      <c r="E471" t="s">
        <v>165</v>
      </c>
      <c r="F471" t="s">
        <v>165</v>
      </c>
      <c r="G471" t="s">
        <v>165</v>
      </c>
      <c r="H471" t="s">
        <v>165</v>
      </c>
      <c r="J471" t="s">
        <v>165</v>
      </c>
      <c r="K471" t="s">
        <v>165</v>
      </c>
      <c r="L471" t="s">
        <v>165</v>
      </c>
      <c r="M471" t="s">
        <v>165</v>
      </c>
      <c r="N471" t="s">
        <v>165</v>
      </c>
      <c r="O471" t="s">
        <v>165</v>
      </c>
      <c r="P471" t="s">
        <v>165</v>
      </c>
      <c r="Q471" t="s">
        <v>165</v>
      </c>
    </row>
    <row r="472">
      <c r="A472" t="s">
        <v>165</v>
      </c>
      <c r="B472" t="s">
        <v>165</v>
      </c>
      <c r="C472" t="s">
        <v>165</v>
      </c>
      <c r="D472" t="s">
        <v>165</v>
      </c>
      <c r="E472" t="s">
        <v>165</v>
      </c>
      <c r="F472" t="s">
        <v>165</v>
      </c>
      <c r="G472" t="s">
        <v>165</v>
      </c>
      <c r="H472" t="s">
        <v>165</v>
      </c>
      <c r="J472" t="s">
        <v>165</v>
      </c>
      <c r="K472" t="s">
        <v>165</v>
      </c>
      <c r="L472" t="s">
        <v>165</v>
      </c>
      <c r="M472" t="s">
        <v>165</v>
      </c>
      <c r="N472" t="s">
        <v>165</v>
      </c>
      <c r="O472" t="s">
        <v>165</v>
      </c>
      <c r="P472" t="s">
        <v>165</v>
      </c>
      <c r="Q472" t="s">
        <v>165</v>
      </c>
    </row>
    <row r="473">
      <c r="A473" t="s">
        <v>165</v>
      </c>
      <c r="B473" t="s">
        <v>165</v>
      </c>
      <c r="C473" t="s">
        <v>165</v>
      </c>
      <c r="D473" t="s">
        <v>165</v>
      </c>
      <c r="E473" t="s">
        <v>165</v>
      </c>
      <c r="F473" t="s">
        <v>165</v>
      </c>
      <c r="G473" t="s">
        <v>165</v>
      </c>
      <c r="H473" t="s">
        <v>165</v>
      </c>
      <c r="J473" t="s">
        <v>165</v>
      </c>
      <c r="K473" t="s">
        <v>165</v>
      </c>
      <c r="L473" t="s">
        <v>165</v>
      </c>
      <c r="M473" t="s">
        <v>165</v>
      </c>
      <c r="N473" t="s">
        <v>165</v>
      </c>
      <c r="O473" t="s">
        <v>165</v>
      </c>
      <c r="P473" t="s">
        <v>165</v>
      </c>
      <c r="Q473" t="s">
        <v>165</v>
      </c>
    </row>
    <row r="474">
      <c r="A474" t="s">
        <v>165</v>
      </c>
      <c r="B474" t="s">
        <v>165</v>
      </c>
      <c r="C474" t="s">
        <v>165</v>
      </c>
      <c r="D474" t="s">
        <v>165</v>
      </c>
      <c r="E474" t="s">
        <v>165</v>
      </c>
      <c r="F474" t="s">
        <v>165</v>
      </c>
      <c r="G474" t="s">
        <v>165</v>
      </c>
      <c r="H474" t="s">
        <v>165</v>
      </c>
      <c r="J474" t="s">
        <v>165</v>
      </c>
      <c r="K474" t="s">
        <v>165</v>
      </c>
      <c r="L474" t="s">
        <v>165</v>
      </c>
      <c r="M474" t="s">
        <v>165</v>
      </c>
      <c r="N474" t="s">
        <v>165</v>
      </c>
      <c r="O474" t="s">
        <v>165</v>
      </c>
      <c r="P474" t="s">
        <v>165</v>
      </c>
      <c r="Q474" t="s">
        <v>165</v>
      </c>
    </row>
    <row r="475">
      <c r="A475" t="s">
        <v>165</v>
      </c>
      <c r="B475" t="s">
        <v>165</v>
      </c>
      <c r="C475" t="s">
        <v>165</v>
      </c>
      <c r="D475" t="s">
        <v>165</v>
      </c>
      <c r="E475" t="s">
        <v>165</v>
      </c>
      <c r="F475" t="s">
        <v>165</v>
      </c>
      <c r="G475" t="s">
        <v>165</v>
      </c>
      <c r="H475" t="s">
        <v>165</v>
      </c>
      <c r="J475" t="s">
        <v>165</v>
      </c>
      <c r="K475" t="s">
        <v>165</v>
      </c>
      <c r="L475" t="s">
        <v>165</v>
      </c>
      <c r="M475" t="s">
        <v>165</v>
      </c>
      <c r="N475" t="s">
        <v>165</v>
      </c>
      <c r="O475" t="s">
        <v>165</v>
      </c>
      <c r="P475" t="s">
        <v>165</v>
      </c>
      <c r="Q475" t="s">
        <v>165</v>
      </c>
    </row>
    <row r="476">
      <c r="A476" t="s">
        <v>165</v>
      </c>
      <c r="B476" t="s">
        <v>165</v>
      </c>
      <c r="C476" t="s">
        <v>165</v>
      </c>
      <c r="D476" t="s">
        <v>165</v>
      </c>
      <c r="E476" t="s">
        <v>165</v>
      </c>
      <c r="F476" t="s">
        <v>165</v>
      </c>
      <c r="G476" t="s">
        <v>165</v>
      </c>
      <c r="H476" t="s">
        <v>165</v>
      </c>
      <c r="J476" t="s">
        <v>165</v>
      </c>
      <c r="K476" t="s">
        <v>165</v>
      </c>
      <c r="L476" t="s">
        <v>165</v>
      </c>
      <c r="M476" t="s">
        <v>165</v>
      </c>
      <c r="N476" t="s">
        <v>165</v>
      </c>
      <c r="O476" t="s">
        <v>165</v>
      </c>
      <c r="P476" t="s">
        <v>165</v>
      </c>
      <c r="Q476" t="s">
        <v>165</v>
      </c>
    </row>
    <row r="477">
      <c r="A477" t="s">
        <v>165</v>
      </c>
      <c r="B477" t="s">
        <v>165</v>
      </c>
      <c r="C477" t="s">
        <v>165</v>
      </c>
      <c r="D477" t="s">
        <v>165</v>
      </c>
      <c r="E477" t="s">
        <v>165</v>
      </c>
      <c r="F477" t="s">
        <v>165</v>
      </c>
      <c r="G477" t="s">
        <v>165</v>
      </c>
      <c r="H477" t="s">
        <v>165</v>
      </c>
      <c r="J477" t="s">
        <v>165</v>
      </c>
      <c r="K477" t="s">
        <v>165</v>
      </c>
      <c r="L477" t="s">
        <v>165</v>
      </c>
      <c r="M477" t="s">
        <v>165</v>
      </c>
      <c r="N477" t="s">
        <v>165</v>
      </c>
      <c r="O477" t="s">
        <v>165</v>
      </c>
      <c r="P477" t="s">
        <v>165</v>
      </c>
      <c r="Q477" t="s">
        <v>165</v>
      </c>
    </row>
    <row r="478">
      <c r="A478" t="s">
        <v>165</v>
      </c>
      <c r="B478" t="s">
        <v>165</v>
      </c>
      <c r="C478" t="s">
        <v>165</v>
      </c>
      <c r="D478" t="s">
        <v>165</v>
      </c>
      <c r="E478" t="s">
        <v>165</v>
      </c>
      <c r="F478" t="s">
        <v>165</v>
      </c>
      <c r="G478" t="s">
        <v>165</v>
      </c>
      <c r="H478" t="s">
        <v>165</v>
      </c>
      <c r="J478" t="s">
        <v>165</v>
      </c>
      <c r="K478" t="s">
        <v>165</v>
      </c>
      <c r="L478" t="s">
        <v>165</v>
      </c>
      <c r="M478" t="s">
        <v>165</v>
      </c>
      <c r="N478" t="s">
        <v>165</v>
      </c>
      <c r="O478" t="s">
        <v>165</v>
      </c>
      <c r="P478" t="s">
        <v>165</v>
      </c>
      <c r="Q478" t="s">
        <v>165</v>
      </c>
    </row>
    <row r="479">
      <c r="A479" t="s">
        <v>165</v>
      </c>
      <c r="B479" t="s">
        <v>165</v>
      </c>
      <c r="C479" t="s">
        <v>165</v>
      </c>
      <c r="D479" t="s">
        <v>165</v>
      </c>
      <c r="E479" t="s">
        <v>165</v>
      </c>
      <c r="F479" t="s">
        <v>165</v>
      </c>
      <c r="G479" t="s">
        <v>165</v>
      </c>
      <c r="H479" t="s">
        <v>165</v>
      </c>
      <c r="J479" t="s">
        <v>165</v>
      </c>
      <c r="K479" t="s">
        <v>165</v>
      </c>
      <c r="L479" t="s">
        <v>165</v>
      </c>
      <c r="M479" t="s">
        <v>165</v>
      </c>
      <c r="N479" t="s">
        <v>165</v>
      </c>
      <c r="O479" t="s">
        <v>165</v>
      </c>
      <c r="P479" t="s">
        <v>165</v>
      </c>
      <c r="Q479" t="s">
        <v>165</v>
      </c>
    </row>
    <row r="480">
      <c r="A480" t="s">
        <v>165</v>
      </c>
      <c r="B480" t="s">
        <v>165</v>
      </c>
      <c r="C480" t="s">
        <v>165</v>
      </c>
      <c r="D480" t="s">
        <v>165</v>
      </c>
      <c r="E480" t="s">
        <v>165</v>
      </c>
      <c r="F480" t="s">
        <v>165</v>
      </c>
      <c r="G480" t="s">
        <v>165</v>
      </c>
      <c r="H480" t="s">
        <v>165</v>
      </c>
      <c r="J480" t="s">
        <v>165</v>
      </c>
      <c r="K480" t="s">
        <v>165</v>
      </c>
      <c r="L480" t="s">
        <v>165</v>
      </c>
      <c r="M480" t="s">
        <v>165</v>
      </c>
      <c r="N480" t="s">
        <v>165</v>
      </c>
      <c r="O480" t="s">
        <v>165</v>
      </c>
      <c r="P480" t="s">
        <v>165</v>
      </c>
      <c r="Q480" t="s">
        <v>165</v>
      </c>
    </row>
    <row r="481">
      <c r="A481" t="s">
        <v>165</v>
      </c>
      <c r="B481" t="s">
        <v>165</v>
      </c>
      <c r="C481" t="s">
        <v>165</v>
      </c>
      <c r="D481" t="s">
        <v>165</v>
      </c>
      <c r="E481" t="s">
        <v>165</v>
      </c>
      <c r="F481" t="s">
        <v>165</v>
      </c>
      <c r="G481" t="s">
        <v>165</v>
      </c>
      <c r="H481" t="s">
        <v>165</v>
      </c>
      <c r="J481" t="s">
        <v>165</v>
      </c>
      <c r="K481" t="s">
        <v>165</v>
      </c>
      <c r="L481" t="s">
        <v>165</v>
      </c>
      <c r="M481" t="s">
        <v>165</v>
      </c>
      <c r="N481" t="s">
        <v>165</v>
      </c>
      <c r="O481" t="s">
        <v>165</v>
      </c>
      <c r="P481" t="s">
        <v>165</v>
      </c>
      <c r="Q481" t="s">
        <v>165</v>
      </c>
    </row>
    <row r="482">
      <c r="A482" t="s">
        <v>165</v>
      </c>
      <c r="B482" t="s">
        <v>165</v>
      </c>
      <c r="C482" t="s">
        <v>165</v>
      </c>
      <c r="D482" t="s">
        <v>165</v>
      </c>
      <c r="E482" t="s">
        <v>165</v>
      </c>
      <c r="F482" t="s">
        <v>165</v>
      </c>
      <c r="G482" t="s">
        <v>165</v>
      </c>
      <c r="H482" t="s">
        <v>165</v>
      </c>
      <c r="J482" t="s">
        <v>165</v>
      </c>
      <c r="K482" t="s">
        <v>165</v>
      </c>
      <c r="L482" t="s">
        <v>165</v>
      </c>
      <c r="M482" t="s">
        <v>165</v>
      </c>
      <c r="N482" t="s">
        <v>165</v>
      </c>
      <c r="O482" t="s">
        <v>165</v>
      </c>
      <c r="P482" t="s">
        <v>165</v>
      </c>
      <c r="Q482" t="s">
        <v>165</v>
      </c>
    </row>
    <row r="483">
      <c r="A483" t="s">
        <v>165</v>
      </c>
      <c r="B483" t="s">
        <v>165</v>
      </c>
      <c r="C483" t="s">
        <v>165</v>
      </c>
      <c r="D483" t="s">
        <v>165</v>
      </c>
      <c r="E483" t="s">
        <v>165</v>
      </c>
      <c r="F483" t="s">
        <v>165</v>
      </c>
      <c r="G483" t="s">
        <v>165</v>
      </c>
      <c r="H483" t="s">
        <v>165</v>
      </c>
      <c r="J483" t="s">
        <v>165</v>
      </c>
      <c r="K483" t="s">
        <v>165</v>
      </c>
      <c r="L483" t="s">
        <v>165</v>
      </c>
      <c r="M483" t="s">
        <v>165</v>
      </c>
      <c r="N483" t="s">
        <v>165</v>
      </c>
      <c r="O483" t="s">
        <v>165</v>
      </c>
      <c r="P483" t="s">
        <v>165</v>
      </c>
      <c r="Q483" t="s">
        <v>165</v>
      </c>
    </row>
    <row r="484">
      <c r="A484" t="s">
        <v>165</v>
      </c>
      <c r="B484" t="s">
        <v>165</v>
      </c>
      <c r="C484" t="s">
        <v>165</v>
      </c>
      <c r="D484" t="s">
        <v>165</v>
      </c>
      <c r="E484" t="s">
        <v>165</v>
      </c>
      <c r="F484" t="s">
        <v>165</v>
      </c>
      <c r="G484" t="s">
        <v>165</v>
      </c>
      <c r="H484" t="s">
        <v>165</v>
      </c>
      <c r="J484" t="s">
        <v>165</v>
      </c>
      <c r="K484" t="s">
        <v>165</v>
      </c>
      <c r="L484" t="s">
        <v>165</v>
      </c>
      <c r="M484" t="s">
        <v>165</v>
      </c>
      <c r="N484" t="s">
        <v>165</v>
      </c>
      <c r="O484" t="s">
        <v>165</v>
      </c>
      <c r="P484" t="s">
        <v>165</v>
      </c>
      <c r="Q484" t="s">
        <v>165</v>
      </c>
    </row>
    <row r="485">
      <c r="A485" t="s">
        <v>165</v>
      </c>
      <c r="B485" t="s">
        <v>165</v>
      </c>
      <c r="C485" t="s">
        <v>165</v>
      </c>
      <c r="D485" t="s">
        <v>165</v>
      </c>
      <c r="E485" t="s">
        <v>165</v>
      </c>
      <c r="F485" t="s">
        <v>165</v>
      </c>
      <c r="G485" t="s">
        <v>165</v>
      </c>
      <c r="H485" t="s">
        <v>165</v>
      </c>
      <c r="J485" t="s">
        <v>165</v>
      </c>
      <c r="K485" t="s">
        <v>165</v>
      </c>
      <c r="L485" t="s">
        <v>165</v>
      </c>
      <c r="M485" t="s">
        <v>165</v>
      </c>
      <c r="N485" t="s">
        <v>165</v>
      </c>
      <c r="O485" t="s">
        <v>165</v>
      </c>
      <c r="P485" t="s">
        <v>165</v>
      </c>
      <c r="Q485" t="s">
        <v>165</v>
      </c>
    </row>
    <row r="486">
      <c r="A486" t="s">
        <v>165</v>
      </c>
      <c r="B486" t="s">
        <v>165</v>
      </c>
      <c r="C486" t="s">
        <v>165</v>
      </c>
      <c r="D486" t="s">
        <v>165</v>
      </c>
      <c r="E486" t="s">
        <v>165</v>
      </c>
      <c r="F486" t="s">
        <v>165</v>
      </c>
      <c r="G486" t="s">
        <v>165</v>
      </c>
      <c r="H486" t="s">
        <v>165</v>
      </c>
      <c r="J486" t="s">
        <v>165</v>
      </c>
      <c r="K486" t="s">
        <v>165</v>
      </c>
      <c r="L486" t="s">
        <v>165</v>
      </c>
      <c r="M486" t="s">
        <v>165</v>
      </c>
      <c r="N486" t="s">
        <v>165</v>
      </c>
      <c r="O486" t="s">
        <v>165</v>
      </c>
      <c r="P486" t="s">
        <v>165</v>
      </c>
      <c r="Q486" t="s">
        <v>165</v>
      </c>
    </row>
    <row r="487">
      <c r="A487" t="s">
        <v>165</v>
      </c>
      <c r="B487" t="s">
        <v>165</v>
      </c>
      <c r="C487" t="s">
        <v>165</v>
      </c>
      <c r="D487" t="s">
        <v>165</v>
      </c>
      <c r="E487" t="s">
        <v>165</v>
      </c>
      <c r="F487" t="s">
        <v>165</v>
      </c>
      <c r="G487" t="s">
        <v>165</v>
      </c>
      <c r="H487" t="s">
        <v>165</v>
      </c>
      <c r="J487" t="s">
        <v>165</v>
      </c>
      <c r="K487" t="s">
        <v>165</v>
      </c>
      <c r="L487" t="s">
        <v>165</v>
      </c>
      <c r="M487" t="s">
        <v>165</v>
      </c>
      <c r="N487" t="s">
        <v>165</v>
      </c>
      <c r="O487" t="s">
        <v>165</v>
      </c>
      <c r="P487" t="s">
        <v>165</v>
      </c>
      <c r="Q487" t="s">
        <v>165</v>
      </c>
    </row>
    <row r="488">
      <c r="A488" t="s">
        <v>165</v>
      </c>
      <c r="B488" t="s">
        <v>165</v>
      </c>
      <c r="C488" t="s">
        <v>165</v>
      </c>
      <c r="D488" t="s">
        <v>165</v>
      </c>
      <c r="E488" t="s">
        <v>165</v>
      </c>
      <c r="F488" t="s">
        <v>165</v>
      </c>
      <c r="G488" t="s">
        <v>165</v>
      </c>
      <c r="H488" t="s">
        <v>165</v>
      </c>
      <c r="J488" t="s">
        <v>165</v>
      </c>
      <c r="K488" t="s">
        <v>165</v>
      </c>
      <c r="L488" t="s">
        <v>165</v>
      </c>
      <c r="M488" t="s">
        <v>165</v>
      </c>
      <c r="N488" t="s">
        <v>165</v>
      </c>
      <c r="O488" t="s">
        <v>165</v>
      </c>
      <c r="P488" t="s">
        <v>165</v>
      </c>
      <c r="Q488" t="s">
        <v>165</v>
      </c>
    </row>
    <row r="489">
      <c r="A489" t="s">
        <v>165</v>
      </c>
      <c r="B489" t="s">
        <v>165</v>
      </c>
      <c r="C489" t="s">
        <v>165</v>
      </c>
      <c r="D489" t="s">
        <v>165</v>
      </c>
      <c r="E489" t="s">
        <v>165</v>
      </c>
      <c r="F489" t="s">
        <v>165</v>
      </c>
      <c r="G489" t="s">
        <v>165</v>
      </c>
      <c r="H489" t="s">
        <v>165</v>
      </c>
      <c r="J489" t="s">
        <v>165</v>
      </c>
      <c r="K489" t="s">
        <v>165</v>
      </c>
      <c r="L489" t="s">
        <v>165</v>
      </c>
      <c r="M489" t="s">
        <v>165</v>
      </c>
      <c r="N489" t="s">
        <v>165</v>
      </c>
      <c r="O489" t="s">
        <v>165</v>
      </c>
      <c r="P489" t="s">
        <v>165</v>
      </c>
      <c r="Q489" t="s">
        <v>165</v>
      </c>
    </row>
    <row r="490">
      <c r="A490" t="s">
        <v>165</v>
      </c>
      <c r="B490" t="s">
        <v>165</v>
      </c>
      <c r="C490" t="s">
        <v>165</v>
      </c>
      <c r="D490" t="s">
        <v>165</v>
      </c>
      <c r="E490" t="s">
        <v>165</v>
      </c>
      <c r="F490" t="s">
        <v>165</v>
      </c>
      <c r="G490" t="s">
        <v>165</v>
      </c>
      <c r="H490" t="s">
        <v>165</v>
      </c>
      <c r="J490" t="s">
        <v>165</v>
      </c>
      <c r="K490" t="s">
        <v>165</v>
      </c>
      <c r="L490" t="s">
        <v>165</v>
      </c>
      <c r="M490" t="s">
        <v>165</v>
      </c>
      <c r="N490" t="s">
        <v>165</v>
      </c>
      <c r="O490" t="s">
        <v>165</v>
      </c>
      <c r="P490" t="s">
        <v>165</v>
      </c>
      <c r="Q490" t="s">
        <v>165</v>
      </c>
    </row>
    <row r="491">
      <c r="A491" t="s">
        <v>165</v>
      </c>
      <c r="B491" t="s">
        <v>165</v>
      </c>
      <c r="C491" t="s">
        <v>165</v>
      </c>
      <c r="D491" t="s">
        <v>165</v>
      </c>
      <c r="E491" t="s">
        <v>165</v>
      </c>
      <c r="F491" t="s">
        <v>165</v>
      </c>
      <c r="G491" t="s">
        <v>165</v>
      </c>
      <c r="H491" t="s">
        <v>165</v>
      </c>
      <c r="J491" t="s">
        <v>165</v>
      </c>
      <c r="K491" t="s">
        <v>165</v>
      </c>
      <c r="L491" t="s">
        <v>165</v>
      </c>
      <c r="M491" t="s">
        <v>165</v>
      </c>
      <c r="N491" t="s">
        <v>165</v>
      </c>
      <c r="O491" t="s">
        <v>165</v>
      </c>
      <c r="P491" t="s">
        <v>165</v>
      </c>
      <c r="Q491" t="s">
        <v>165</v>
      </c>
    </row>
    <row r="492">
      <c r="A492" t="s">
        <v>165</v>
      </c>
      <c r="B492" t="s">
        <v>165</v>
      </c>
      <c r="C492" t="s">
        <v>165</v>
      </c>
      <c r="D492" t="s">
        <v>165</v>
      </c>
      <c r="E492" t="s">
        <v>165</v>
      </c>
      <c r="F492" t="s">
        <v>165</v>
      </c>
      <c r="G492" t="s">
        <v>165</v>
      </c>
      <c r="H492" t="s">
        <v>165</v>
      </c>
      <c r="J492" t="s">
        <v>165</v>
      </c>
      <c r="K492" t="s">
        <v>165</v>
      </c>
      <c r="L492" t="s">
        <v>165</v>
      </c>
      <c r="M492" t="s">
        <v>165</v>
      </c>
      <c r="N492" t="s">
        <v>165</v>
      </c>
      <c r="O492" t="s">
        <v>165</v>
      </c>
      <c r="P492" t="s">
        <v>165</v>
      </c>
      <c r="Q492" t="s">
        <v>165</v>
      </c>
    </row>
    <row r="493">
      <c r="A493" t="s">
        <v>165</v>
      </c>
      <c r="B493" t="s">
        <v>165</v>
      </c>
      <c r="C493" t="s">
        <v>165</v>
      </c>
      <c r="D493" t="s">
        <v>165</v>
      </c>
      <c r="E493" t="s">
        <v>165</v>
      </c>
      <c r="F493" t="s">
        <v>165</v>
      </c>
      <c r="G493" t="s">
        <v>165</v>
      </c>
      <c r="H493" t="s">
        <v>165</v>
      </c>
      <c r="J493" t="s">
        <v>165</v>
      </c>
      <c r="K493" t="s">
        <v>165</v>
      </c>
      <c r="L493" t="s">
        <v>165</v>
      </c>
      <c r="M493" t="s">
        <v>165</v>
      </c>
      <c r="N493" t="s">
        <v>165</v>
      </c>
      <c r="O493" t="s">
        <v>165</v>
      </c>
      <c r="P493" t="s">
        <v>165</v>
      </c>
      <c r="Q493" t="s">
        <v>165</v>
      </c>
    </row>
    <row r="494">
      <c r="A494" t="s">
        <v>165</v>
      </c>
      <c r="B494" t="s">
        <v>165</v>
      </c>
      <c r="C494" t="s">
        <v>165</v>
      </c>
      <c r="D494" t="s">
        <v>165</v>
      </c>
      <c r="E494" t="s">
        <v>165</v>
      </c>
      <c r="F494" t="s">
        <v>165</v>
      </c>
      <c r="G494" t="s">
        <v>165</v>
      </c>
      <c r="H494" t="s">
        <v>165</v>
      </c>
      <c r="J494" t="s">
        <v>165</v>
      </c>
      <c r="K494" t="s">
        <v>165</v>
      </c>
      <c r="L494" t="s">
        <v>165</v>
      </c>
      <c r="M494" t="s">
        <v>165</v>
      </c>
      <c r="N494" t="s">
        <v>165</v>
      </c>
      <c r="O494" t="s">
        <v>165</v>
      </c>
      <c r="P494" t="s">
        <v>165</v>
      </c>
      <c r="Q494" t="s">
        <v>165</v>
      </c>
    </row>
    <row r="495">
      <c r="A495" t="s">
        <v>165</v>
      </c>
      <c r="B495" t="s">
        <v>165</v>
      </c>
      <c r="C495" t="s">
        <v>165</v>
      </c>
      <c r="D495" t="s">
        <v>165</v>
      </c>
      <c r="E495" t="s">
        <v>165</v>
      </c>
      <c r="F495" t="s">
        <v>165</v>
      </c>
      <c r="G495" t="s">
        <v>165</v>
      </c>
      <c r="H495" t="s">
        <v>165</v>
      </c>
      <c r="J495" t="s">
        <v>165</v>
      </c>
      <c r="K495" t="s">
        <v>165</v>
      </c>
      <c r="L495" t="s">
        <v>165</v>
      </c>
      <c r="M495" t="s">
        <v>165</v>
      </c>
      <c r="N495" t="s">
        <v>165</v>
      </c>
      <c r="O495" t="s">
        <v>165</v>
      </c>
      <c r="P495" t="s">
        <v>165</v>
      </c>
      <c r="Q495" t="s">
        <v>165</v>
      </c>
    </row>
    <row r="496">
      <c r="A496" t="s">
        <v>165</v>
      </c>
      <c r="B496" t="s">
        <v>165</v>
      </c>
      <c r="C496" t="s">
        <v>165</v>
      </c>
      <c r="D496" t="s">
        <v>165</v>
      </c>
      <c r="E496" t="s">
        <v>165</v>
      </c>
      <c r="F496" t="s">
        <v>165</v>
      </c>
      <c r="G496" t="s">
        <v>165</v>
      </c>
      <c r="H496" t="s">
        <v>165</v>
      </c>
      <c r="J496" t="s">
        <v>165</v>
      </c>
      <c r="K496" t="s">
        <v>165</v>
      </c>
      <c r="L496" t="s">
        <v>165</v>
      </c>
      <c r="M496" t="s">
        <v>165</v>
      </c>
      <c r="N496" t="s">
        <v>165</v>
      </c>
      <c r="O496" t="s">
        <v>165</v>
      </c>
      <c r="P496" t="s">
        <v>165</v>
      </c>
      <c r="Q496" t="s">
        <v>165</v>
      </c>
    </row>
    <row r="497">
      <c r="A497" t="s">
        <v>165</v>
      </c>
      <c r="B497" t="s">
        <v>165</v>
      </c>
      <c r="C497" t="s">
        <v>165</v>
      </c>
      <c r="D497" t="s">
        <v>165</v>
      </c>
      <c r="E497" t="s">
        <v>165</v>
      </c>
      <c r="F497" t="s">
        <v>165</v>
      </c>
      <c r="G497" t="s">
        <v>165</v>
      </c>
      <c r="H497" t="s">
        <v>165</v>
      </c>
      <c r="J497" t="s">
        <v>165</v>
      </c>
      <c r="K497" t="s">
        <v>165</v>
      </c>
      <c r="L497" t="s">
        <v>165</v>
      </c>
      <c r="M497" t="s">
        <v>165</v>
      </c>
      <c r="N497" t="s">
        <v>165</v>
      </c>
      <c r="O497" t="s">
        <v>165</v>
      </c>
      <c r="P497" t="s">
        <v>165</v>
      </c>
      <c r="Q497" t="s">
        <v>165</v>
      </c>
    </row>
    <row r="498">
      <c r="A498" t="s">
        <v>165</v>
      </c>
      <c r="B498" t="s">
        <v>165</v>
      </c>
      <c r="C498" t="s">
        <v>165</v>
      </c>
      <c r="D498" t="s">
        <v>165</v>
      </c>
      <c r="E498" t="s">
        <v>165</v>
      </c>
      <c r="F498" t="s">
        <v>165</v>
      </c>
      <c r="G498" t="s">
        <v>165</v>
      </c>
      <c r="H498" t="s">
        <v>165</v>
      </c>
      <c r="J498" t="s">
        <v>165</v>
      </c>
      <c r="K498" t="s">
        <v>165</v>
      </c>
      <c r="L498" t="s">
        <v>165</v>
      </c>
      <c r="M498" t="s">
        <v>165</v>
      </c>
      <c r="N498" t="s">
        <v>165</v>
      </c>
      <c r="O498" t="s">
        <v>165</v>
      </c>
      <c r="P498" t="s">
        <v>165</v>
      </c>
      <c r="Q498" t="s">
        <v>165</v>
      </c>
    </row>
    <row r="499">
      <c r="A499" t="s">
        <v>165</v>
      </c>
      <c r="B499" t="s">
        <v>165</v>
      </c>
      <c r="C499" t="s">
        <v>165</v>
      </c>
      <c r="D499" t="s">
        <v>165</v>
      </c>
      <c r="E499" t="s">
        <v>165</v>
      </c>
      <c r="F499" t="s">
        <v>165</v>
      </c>
      <c r="G499" t="s">
        <v>165</v>
      </c>
      <c r="H499" t="s">
        <v>165</v>
      </c>
      <c r="J499" t="s">
        <v>165</v>
      </c>
      <c r="K499" t="s">
        <v>165</v>
      </c>
      <c r="L499" t="s">
        <v>165</v>
      </c>
      <c r="M499" t="s">
        <v>165</v>
      </c>
      <c r="N499" t="s">
        <v>165</v>
      </c>
      <c r="O499" t="s">
        <v>165</v>
      </c>
      <c r="P499" t="s">
        <v>165</v>
      </c>
      <c r="Q499" t="s">
        <v>165</v>
      </c>
    </row>
    <row r="500">
      <c r="A500" t="s">
        <v>165</v>
      </c>
      <c r="B500" t="s">
        <v>165</v>
      </c>
      <c r="C500" t="s">
        <v>165</v>
      </c>
      <c r="D500" t="s">
        <v>165</v>
      </c>
      <c r="E500" t="s">
        <v>165</v>
      </c>
      <c r="F500" t="s">
        <v>165</v>
      </c>
      <c r="G500" t="s">
        <v>165</v>
      </c>
      <c r="H500" t="s">
        <v>165</v>
      </c>
      <c r="J500" t="s">
        <v>165</v>
      </c>
      <c r="K500" t="s">
        <v>165</v>
      </c>
      <c r="L500" t="s">
        <v>165</v>
      </c>
      <c r="M500" t="s">
        <v>165</v>
      </c>
      <c r="N500" t="s">
        <v>165</v>
      </c>
      <c r="O500" t="s">
        <v>165</v>
      </c>
      <c r="P500" t="s">
        <v>165</v>
      </c>
      <c r="Q500" t="s">
        <v>165</v>
      </c>
    </row>
    <row r="501">
      <c r="A501" t="s">
        <v>165</v>
      </c>
      <c r="B501" t="s">
        <v>165</v>
      </c>
      <c r="C501" t="s">
        <v>165</v>
      </c>
      <c r="D501" t="s">
        <v>165</v>
      </c>
      <c r="E501" t="s">
        <v>165</v>
      </c>
      <c r="F501" t="s">
        <v>165</v>
      </c>
      <c r="G501" t="s">
        <v>165</v>
      </c>
      <c r="H501" t="s">
        <v>165</v>
      </c>
      <c r="J501" t="s">
        <v>165</v>
      </c>
      <c r="K501" t="s">
        <v>165</v>
      </c>
      <c r="L501" t="s">
        <v>165</v>
      </c>
      <c r="M501" t="s">
        <v>165</v>
      </c>
      <c r="N501" t="s">
        <v>165</v>
      </c>
      <c r="O501" t="s">
        <v>165</v>
      </c>
      <c r="P501" t="s">
        <v>165</v>
      </c>
      <c r="Q501" t="s">
        <v>165</v>
      </c>
    </row>
    <row r="502">
      <c r="B502" t="s">
        <v>165</v>
      </c>
      <c r="C502" t="s">
        <v>165</v>
      </c>
      <c r="D502" t="s">
        <v>165</v>
      </c>
      <c r="E502" t="s">
        <v>165</v>
      </c>
      <c r="F502" t="s">
        <v>165</v>
      </c>
      <c r="G502" t="s">
        <v>165</v>
      </c>
      <c r="H502" t="s">
        <v>165</v>
      </c>
      <c r="J502" t="s">
        <v>165</v>
      </c>
      <c r="K502" t="s">
        <v>165</v>
      </c>
      <c r="L502" t="s">
        <v>165</v>
      </c>
      <c r="M502" t="s">
        <v>165</v>
      </c>
      <c r="N502" t="s">
        <v>165</v>
      </c>
      <c r="O502" t="s">
        <v>165</v>
      </c>
      <c r="P502" t="s">
        <v>165</v>
      </c>
      <c r="Q502" t="s">
        <v>165</v>
      </c>
    </row>
    <row r="503">
      <c r="B503" t="s">
        <v>165</v>
      </c>
      <c r="C503" t="s">
        <v>165</v>
      </c>
      <c r="D503" t="s">
        <v>165</v>
      </c>
      <c r="E503" t="s">
        <v>165</v>
      </c>
      <c r="F503" t="s">
        <v>165</v>
      </c>
      <c r="G503" t="s">
        <v>165</v>
      </c>
      <c r="H503" t="s">
        <v>165</v>
      </c>
      <c r="J503" t="s">
        <v>165</v>
      </c>
      <c r="K503" t="s">
        <v>165</v>
      </c>
      <c r="L503" t="s">
        <v>165</v>
      </c>
      <c r="M503" t="s">
        <v>165</v>
      </c>
      <c r="N503" t="s">
        <v>165</v>
      </c>
      <c r="O503" t="s">
        <v>165</v>
      </c>
      <c r="P503" t="s">
        <v>165</v>
      </c>
      <c r="Q503" t="s">
        <v>165</v>
      </c>
    </row>
    <row r="504">
      <c r="B504" t="s">
        <v>165</v>
      </c>
      <c r="C504" t="s">
        <v>165</v>
      </c>
      <c r="D504" t="s">
        <v>165</v>
      </c>
      <c r="E504" t="s">
        <v>165</v>
      </c>
      <c r="F504" t="s">
        <v>165</v>
      </c>
      <c r="G504" t="s">
        <v>165</v>
      </c>
      <c r="H504" t="s">
        <v>165</v>
      </c>
      <c r="J504" t="s">
        <v>165</v>
      </c>
      <c r="K504" t="s">
        <v>165</v>
      </c>
      <c r="L504" t="s">
        <v>165</v>
      </c>
      <c r="M504" t="s">
        <v>165</v>
      </c>
      <c r="N504" t="s">
        <v>165</v>
      </c>
      <c r="O504" t="s">
        <v>165</v>
      </c>
      <c r="P504" t="s">
        <v>165</v>
      </c>
      <c r="Q504" t="s">
        <v>165</v>
      </c>
    </row>
    <row r="505">
      <c r="B505" t="s">
        <v>165</v>
      </c>
      <c r="C505" t="s">
        <v>165</v>
      </c>
      <c r="D505" t="s">
        <v>165</v>
      </c>
      <c r="E505" t="s">
        <v>165</v>
      </c>
      <c r="F505" t="s">
        <v>165</v>
      </c>
      <c r="G505" t="s">
        <v>165</v>
      </c>
      <c r="H505" t="s">
        <v>165</v>
      </c>
      <c r="J505" t="s">
        <v>165</v>
      </c>
      <c r="K505" t="s">
        <v>165</v>
      </c>
      <c r="L505" t="s">
        <v>165</v>
      </c>
      <c r="M505" t="s">
        <v>165</v>
      </c>
      <c r="N505" t="s">
        <v>165</v>
      </c>
      <c r="O505" t="s">
        <v>165</v>
      </c>
      <c r="P505" t="s">
        <v>165</v>
      </c>
      <c r="Q505" t="s">
        <v>165</v>
      </c>
    </row>
    <row r="506">
      <c r="B506" t="s">
        <v>165</v>
      </c>
      <c r="C506" t="s">
        <v>165</v>
      </c>
      <c r="D506" t="s">
        <v>165</v>
      </c>
      <c r="E506" t="s">
        <v>165</v>
      </c>
      <c r="F506" t="s">
        <v>165</v>
      </c>
      <c r="G506" t="s">
        <v>165</v>
      </c>
      <c r="H506" t="s">
        <v>165</v>
      </c>
      <c r="J506" t="s">
        <v>165</v>
      </c>
      <c r="K506" t="s">
        <v>165</v>
      </c>
      <c r="L506" t="s">
        <v>165</v>
      </c>
      <c r="M506" t="s">
        <v>165</v>
      </c>
      <c r="N506" t="s">
        <v>165</v>
      </c>
      <c r="O506" t="s">
        <v>165</v>
      </c>
      <c r="P506" t="s">
        <v>165</v>
      </c>
      <c r="Q506" t="s">
        <v>165</v>
      </c>
    </row>
    <row r="507">
      <c r="B507" t="s">
        <v>165</v>
      </c>
      <c r="C507" t="s">
        <v>165</v>
      </c>
      <c r="D507" t="s">
        <v>165</v>
      </c>
      <c r="E507" t="s">
        <v>165</v>
      </c>
      <c r="F507" t="s">
        <v>165</v>
      </c>
      <c r="G507" t="s">
        <v>165</v>
      </c>
      <c r="H507" t="s">
        <v>165</v>
      </c>
      <c r="J507" t="s">
        <v>165</v>
      </c>
      <c r="K507" t="s">
        <v>165</v>
      </c>
      <c r="L507" t="s">
        <v>165</v>
      </c>
      <c r="M507" t="s">
        <v>165</v>
      </c>
      <c r="N507" t="s">
        <v>165</v>
      </c>
      <c r="O507" t="s">
        <v>165</v>
      </c>
      <c r="P507" t="s">
        <v>165</v>
      </c>
      <c r="Q507" t="s">
        <v>165</v>
      </c>
    </row>
    <row r="508">
      <c r="B508" t="s">
        <v>165</v>
      </c>
      <c r="C508" t="s">
        <v>165</v>
      </c>
      <c r="D508" t="s">
        <v>165</v>
      </c>
      <c r="E508" t="s">
        <v>165</v>
      </c>
      <c r="F508" t="s">
        <v>165</v>
      </c>
      <c r="G508" t="s">
        <v>165</v>
      </c>
      <c r="H508" t="s">
        <v>165</v>
      </c>
      <c r="J508" t="s">
        <v>165</v>
      </c>
      <c r="K508" t="s">
        <v>165</v>
      </c>
      <c r="L508" t="s">
        <v>165</v>
      </c>
      <c r="M508" t="s">
        <v>165</v>
      </c>
      <c r="N508" t="s">
        <v>165</v>
      </c>
      <c r="O508" t="s">
        <v>165</v>
      </c>
      <c r="P508" t="s">
        <v>165</v>
      </c>
      <c r="Q508" t="s">
        <v>165</v>
      </c>
    </row>
    <row r="509">
      <c r="B509" t="s">
        <v>165</v>
      </c>
      <c r="C509" t="s">
        <v>165</v>
      </c>
      <c r="D509" t="s">
        <v>165</v>
      </c>
      <c r="E509" t="s">
        <v>165</v>
      </c>
      <c r="F509" t="s">
        <v>165</v>
      </c>
      <c r="G509" t="s">
        <v>165</v>
      </c>
      <c r="H509" t="s">
        <v>165</v>
      </c>
      <c r="J509" t="s">
        <v>165</v>
      </c>
      <c r="K509" t="s">
        <v>165</v>
      </c>
      <c r="L509" t="s">
        <v>165</v>
      </c>
      <c r="M509" t="s">
        <v>165</v>
      </c>
      <c r="N509" t="s">
        <v>165</v>
      </c>
      <c r="O509" t="s">
        <v>165</v>
      </c>
      <c r="P509" t="s">
        <v>165</v>
      </c>
      <c r="Q509" t="s">
        <v>165</v>
      </c>
    </row>
    <row r="510">
      <c r="B510" t="s">
        <v>165</v>
      </c>
      <c r="C510" t="s">
        <v>165</v>
      </c>
      <c r="D510" t="s">
        <v>165</v>
      </c>
      <c r="E510" t="s">
        <v>165</v>
      </c>
      <c r="F510" t="s">
        <v>165</v>
      </c>
      <c r="G510" t="s">
        <v>165</v>
      </c>
      <c r="H510" t="s">
        <v>165</v>
      </c>
      <c r="J510" t="s">
        <v>165</v>
      </c>
      <c r="K510" t="s">
        <v>165</v>
      </c>
      <c r="L510" t="s">
        <v>165</v>
      </c>
      <c r="M510" t="s">
        <v>165</v>
      </c>
      <c r="N510" t="s">
        <v>165</v>
      </c>
      <c r="O510" t="s">
        <v>165</v>
      </c>
      <c r="P510" t="s">
        <v>165</v>
      </c>
      <c r="Q510" t="s">
        <v>165</v>
      </c>
    </row>
    <row r="511">
      <c r="B511" t="s">
        <v>165</v>
      </c>
      <c r="C511" t="s">
        <v>165</v>
      </c>
      <c r="D511" t="s">
        <v>165</v>
      </c>
      <c r="E511" t="s">
        <v>165</v>
      </c>
      <c r="F511" t="s">
        <v>165</v>
      </c>
      <c r="G511" t="s">
        <v>165</v>
      </c>
      <c r="H511" t="s">
        <v>165</v>
      </c>
      <c r="J511" t="s">
        <v>165</v>
      </c>
      <c r="K511" t="s">
        <v>165</v>
      </c>
      <c r="L511" t="s">
        <v>165</v>
      </c>
      <c r="M511" t="s">
        <v>165</v>
      </c>
      <c r="N511" t="s">
        <v>165</v>
      </c>
      <c r="O511" t="s">
        <v>165</v>
      </c>
      <c r="P511" t="s">
        <v>165</v>
      </c>
      <c r="Q511" t="s">
        <v>165</v>
      </c>
    </row>
    <row r="512">
      <c r="B512" t="s">
        <v>165</v>
      </c>
      <c r="C512" t="s">
        <v>165</v>
      </c>
      <c r="D512" t="s">
        <v>165</v>
      </c>
      <c r="E512" t="s">
        <v>165</v>
      </c>
      <c r="F512" t="s">
        <v>165</v>
      </c>
      <c r="G512" t="s">
        <v>165</v>
      </c>
      <c r="H512" t="s">
        <v>165</v>
      </c>
      <c r="J512" t="s">
        <v>165</v>
      </c>
      <c r="K512" t="s">
        <v>165</v>
      </c>
      <c r="L512" t="s">
        <v>165</v>
      </c>
      <c r="M512" t="s">
        <v>165</v>
      </c>
      <c r="N512" t="s">
        <v>165</v>
      </c>
      <c r="O512" t="s">
        <v>165</v>
      </c>
      <c r="P512" t="s">
        <v>165</v>
      </c>
      <c r="Q512" t="s">
        <v>165</v>
      </c>
    </row>
    <row r="513">
      <c r="B513" t="s">
        <v>165</v>
      </c>
      <c r="C513" t="s">
        <v>165</v>
      </c>
      <c r="D513" t="s">
        <v>165</v>
      </c>
      <c r="E513" t="s">
        <v>165</v>
      </c>
      <c r="F513" t="s">
        <v>165</v>
      </c>
      <c r="G513" t="s">
        <v>165</v>
      </c>
      <c r="H513" t="s">
        <v>165</v>
      </c>
      <c r="J513" t="s">
        <v>165</v>
      </c>
      <c r="K513" t="s">
        <v>165</v>
      </c>
      <c r="L513" t="s">
        <v>165</v>
      </c>
      <c r="M513" t="s">
        <v>165</v>
      </c>
      <c r="N513" t="s">
        <v>165</v>
      </c>
      <c r="O513" t="s">
        <v>165</v>
      </c>
      <c r="P513" t="s">
        <v>165</v>
      </c>
      <c r="Q513" t="s">
        <v>165</v>
      </c>
    </row>
    <row r="514">
      <c r="B514" t="s">
        <v>165</v>
      </c>
      <c r="C514" t="s">
        <v>165</v>
      </c>
      <c r="D514" t="s">
        <v>165</v>
      </c>
      <c r="E514" t="s">
        <v>165</v>
      </c>
      <c r="F514" t="s">
        <v>165</v>
      </c>
      <c r="G514" t="s">
        <v>165</v>
      </c>
      <c r="H514" t="s">
        <v>165</v>
      </c>
      <c r="J514" t="s">
        <v>165</v>
      </c>
      <c r="K514" t="s">
        <v>165</v>
      </c>
      <c r="L514" t="s">
        <v>165</v>
      </c>
      <c r="M514" t="s">
        <v>165</v>
      </c>
      <c r="N514" t="s">
        <v>165</v>
      </c>
      <c r="O514" t="s">
        <v>165</v>
      </c>
      <c r="P514" t="s">
        <v>165</v>
      </c>
      <c r="Q514" t="s">
        <v>165</v>
      </c>
    </row>
    <row r="515">
      <c r="B515" t="s">
        <v>165</v>
      </c>
      <c r="C515" t="s">
        <v>165</v>
      </c>
      <c r="D515" t="s">
        <v>165</v>
      </c>
      <c r="E515" t="s">
        <v>165</v>
      </c>
      <c r="F515" t="s">
        <v>165</v>
      </c>
      <c r="G515" t="s">
        <v>165</v>
      </c>
      <c r="H515" t="s">
        <v>165</v>
      </c>
      <c r="J515" t="s">
        <v>165</v>
      </c>
      <c r="K515" t="s">
        <v>165</v>
      </c>
      <c r="L515" t="s">
        <v>165</v>
      </c>
      <c r="M515" t="s">
        <v>165</v>
      </c>
      <c r="N515" t="s">
        <v>165</v>
      </c>
      <c r="O515" t="s">
        <v>165</v>
      </c>
      <c r="P515" t="s">
        <v>165</v>
      </c>
      <c r="Q515" t="s">
        <v>165</v>
      </c>
    </row>
    <row r="516">
      <c r="B516" t="s">
        <v>165</v>
      </c>
      <c r="C516" t="s">
        <v>165</v>
      </c>
      <c r="D516" t="s">
        <v>165</v>
      </c>
      <c r="E516" t="s">
        <v>165</v>
      </c>
      <c r="F516" t="s">
        <v>165</v>
      </c>
      <c r="G516" t="s">
        <v>165</v>
      </c>
      <c r="H516" t="s">
        <v>165</v>
      </c>
      <c r="J516" t="s">
        <v>165</v>
      </c>
      <c r="K516" t="s">
        <v>165</v>
      </c>
      <c r="L516" t="s">
        <v>165</v>
      </c>
      <c r="M516" t="s">
        <v>165</v>
      </c>
      <c r="N516" t="s">
        <v>165</v>
      </c>
      <c r="O516" t="s">
        <v>165</v>
      </c>
      <c r="P516" t="s">
        <v>165</v>
      </c>
      <c r="Q516" t="s">
        <v>165</v>
      </c>
    </row>
    <row r="517">
      <c r="B517" t="s">
        <v>165</v>
      </c>
      <c r="C517" t="s">
        <v>165</v>
      </c>
      <c r="D517" t="s">
        <v>165</v>
      </c>
      <c r="E517" t="s">
        <v>165</v>
      </c>
      <c r="F517" t="s">
        <v>165</v>
      </c>
      <c r="G517" t="s">
        <v>165</v>
      </c>
      <c r="H517" t="s">
        <v>165</v>
      </c>
      <c r="J517" t="s">
        <v>165</v>
      </c>
      <c r="K517" t="s">
        <v>165</v>
      </c>
      <c r="L517" t="s">
        <v>165</v>
      </c>
      <c r="M517" t="s">
        <v>165</v>
      </c>
      <c r="N517" t="s">
        <v>165</v>
      </c>
      <c r="O517" t="s">
        <v>165</v>
      </c>
      <c r="P517" t="s">
        <v>165</v>
      </c>
      <c r="Q517" t="s">
        <v>165</v>
      </c>
    </row>
    <row r="518">
      <c r="B518" t="s">
        <v>165</v>
      </c>
      <c r="C518" t="s">
        <v>165</v>
      </c>
      <c r="D518" t="s">
        <v>165</v>
      </c>
      <c r="E518" t="s">
        <v>165</v>
      </c>
      <c r="F518" t="s">
        <v>165</v>
      </c>
      <c r="G518" t="s">
        <v>165</v>
      </c>
      <c r="H518" t="s">
        <v>165</v>
      </c>
      <c r="J518" t="s">
        <v>165</v>
      </c>
      <c r="K518" t="s">
        <v>165</v>
      </c>
      <c r="L518" t="s">
        <v>165</v>
      </c>
      <c r="M518" t="s">
        <v>165</v>
      </c>
      <c r="N518" t="s">
        <v>165</v>
      </c>
      <c r="O518" t="s">
        <v>165</v>
      </c>
      <c r="P518" t="s">
        <v>165</v>
      </c>
      <c r="Q518" t="s">
        <v>165</v>
      </c>
    </row>
    <row r="519">
      <c r="B519" t="s">
        <v>165</v>
      </c>
      <c r="C519" t="s">
        <v>165</v>
      </c>
      <c r="D519" t="s">
        <v>165</v>
      </c>
      <c r="E519" t="s">
        <v>165</v>
      </c>
      <c r="F519" t="s">
        <v>165</v>
      </c>
      <c r="G519" t="s">
        <v>165</v>
      </c>
      <c r="H519" t="s">
        <v>165</v>
      </c>
      <c r="J519" t="s">
        <v>165</v>
      </c>
      <c r="K519" t="s">
        <v>165</v>
      </c>
      <c r="L519" t="s">
        <v>165</v>
      </c>
      <c r="M519" t="s">
        <v>165</v>
      </c>
      <c r="N519" t="s">
        <v>165</v>
      </c>
      <c r="O519" t="s">
        <v>165</v>
      </c>
      <c r="P519" t="s">
        <v>165</v>
      </c>
      <c r="Q519" t="s">
        <v>165</v>
      </c>
    </row>
    <row r="520">
      <c r="B520" t="s">
        <v>165</v>
      </c>
      <c r="C520" t="s">
        <v>165</v>
      </c>
      <c r="D520" t="s">
        <v>165</v>
      </c>
      <c r="E520" t="s">
        <v>165</v>
      </c>
      <c r="F520" t="s">
        <v>165</v>
      </c>
      <c r="G520" t="s">
        <v>165</v>
      </c>
      <c r="H520" t="s">
        <v>165</v>
      </c>
      <c r="J520" t="s">
        <v>165</v>
      </c>
      <c r="K520" t="s">
        <v>165</v>
      </c>
      <c r="L520" t="s">
        <v>165</v>
      </c>
      <c r="M520" t="s">
        <v>165</v>
      </c>
      <c r="N520" t="s">
        <v>165</v>
      </c>
      <c r="O520" t="s">
        <v>165</v>
      </c>
      <c r="P520" t="s">
        <v>165</v>
      </c>
      <c r="Q520" t="s">
        <v>165</v>
      </c>
    </row>
    <row r="521">
      <c r="B521" t="s">
        <v>165</v>
      </c>
      <c r="C521" t="s">
        <v>165</v>
      </c>
      <c r="D521" t="s">
        <v>165</v>
      </c>
      <c r="E521" t="s">
        <v>165</v>
      </c>
      <c r="F521" t="s">
        <v>165</v>
      </c>
      <c r="G521" t="s">
        <v>165</v>
      </c>
      <c r="H521" t="s">
        <v>165</v>
      </c>
      <c r="J521" t="s">
        <v>165</v>
      </c>
      <c r="K521" t="s">
        <v>165</v>
      </c>
      <c r="L521" t="s">
        <v>165</v>
      </c>
      <c r="M521" t="s">
        <v>165</v>
      </c>
      <c r="N521" t="s">
        <v>165</v>
      </c>
      <c r="O521" t="s">
        <v>165</v>
      </c>
      <c r="P521" t="s">
        <v>165</v>
      </c>
      <c r="Q521" t="s">
        <v>165</v>
      </c>
    </row>
    <row r="522">
      <c r="B522" t="s">
        <v>165</v>
      </c>
      <c r="C522" t="s">
        <v>165</v>
      </c>
      <c r="D522" t="s">
        <v>165</v>
      </c>
      <c r="E522" t="s">
        <v>165</v>
      </c>
      <c r="F522" t="s">
        <v>165</v>
      </c>
      <c r="G522" t="s">
        <v>165</v>
      </c>
      <c r="H522" t="s">
        <v>165</v>
      </c>
      <c r="J522" t="s">
        <v>165</v>
      </c>
      <c r="K522" t="s">
        <v>165</v>
      </c>
      <c r="L522" t="s">
        <v>165</v>
      </c>
      <c r="M522" t="s">
        <v>165</v>
      </c>
      <c r="N522" t="s">
        <v>165</v>
      </c>
      <c r="O522" t="s">
        <v>165</v>
      </c>
      <c r="P522" t="s">
        <v>165</v>
      </c>
      <c r="Q522" t="s">
        <v>165</v>
      </c>
    </row>
    <row r="523">
      <c r="B523" t="s">
        <v>165</v>
      </c>
      <c r="C523" t="s">
        <v>165</v>
      </c>
      <c r="D523" t="s">
        <v>165</v>
      </c>
      <c r="E523" t="s">
        <v>165</v>
      </c>
      <c r="F523" t="s">
        <v>165</v>
      </c>
      <c r="G523" t="s">
        <v>165</v>
      </c>
      <c r="H523" t="s">
        <v>165</v>
      </c>
      <c r="J523" t="s">
        <v>165</v>
      </c>
      <c r="K523" t="s">
        <v>165</v>
      </c>
      <c r="L523" t="s">
        <v>165</v>
      </c>
      <c r="M523" t="s">
        <v>165</v>
      </c>
      <c r="N523" t="s">
        <v>165</v>
      </c>
      <c r="O523" t="s">
        <v>165</v>
      </c>
      <c r="P523" t="s">
        <v>165</v>
      </c>
      <c r="Q523" t="s">
        <v>165</v>
      </c>
    </row>
    <row r="524">
      <c r="B524" t="s">
        <v>165</v>
      </c>
      <c r="C524" t="s">
        <v>165</v>
      </c>
      <c r="D524" t="s">
        <v>165</v>
      </c>
      <c r="E524" t="s">
        <v>165</v>
      </c>
      <c r="F524" t="s">
        <v>165</v>
      </c>
      <c r="G524" t="s">
        <v>165</v>
      </c>
      <c r="H524" t="s">
        <v>165</v>
      </c>
      <c r="J524" t="s">
        <v>165</v>
      </c>
      <c r="K524" t="s">
        <v>165</v>
      </c>
      <c r="L524" t="s">
        <v>165</v>
      </c>
      <c r="M524" t="s">
        <v>165</v>
      </c>
      <c r="N524" t="s">
        <v>165</v>
      </c>
      <c r="O524" t="s">
        <v>165</v>
      </c>
      <c r="P524" t="s">
        <v>165</v>
      </c>
      <c r="Q524" t="s">
        <v>165</v>
      </c>
    </row>
    <row r="525">
      <c r="B525" t="s">
        <v>165</v>
      </c>
      <c r="C525" t="s">
        <v>165</v>
      </c>
      <c r="D525" t="s">
        <v>165</v>
      </c>
      <c r="E525" t="s">
        <v>165</v>
      </c>
      <c r="F525" t="s">
        <v>165</v>
      </c>
      <c r="G525" t="s">
        <v>165</v>
      </c>
      <c r="H525" t="s">
        <v>165</v>
      </c>
      <c r="J525" t="s">
        <v>165</v>
      </c>
      <c r="K525" t="s">
        <v>165</v>
      </c>
      <c r="L525" t="s">
        <v>165</v>
      </c>
      <c r="M525" t="s">
        <v>165</v>
      </c>
      <c r="N525" t="s">
        <v>165</v>
      </c>
      <c r="O525" t="s">
        <v>165</v>
      </c>
      <c r="P525" t="s">
        <v>165</v>
      </c>
      <c r="Q525" t="s">
        <v>165</v>
      </c>
    </row>
    <row r="526">
      <c r="B526" t="s">
        <v>165</v>
      </c>
      <c r="C526" t="s">
        <v>165</v>
      </c>
      <c r="D526" t="s">
        <v>165</v>
      </c>
      <c r="E526" t="s">
        <v>165</v>
      </c>
      <c r="F526" t="s">
        <v>165</v>
      </c>
      <c r="G526" t="s">
        <v>165</v>
      </c>
      <c r="H526" t="s">
        <v>165</v>
      </c>
      <c r="J526" t="s">
        <v>165</v>
      </c>
      <c r="K526" t="s">
        <v>165</v>
      </c>
      <c r="L526" t="s">
        <v>165</v>
      </c>
      <c r="M526" t="s">
        <v>165</v>
      </c>
      <c r="N526" t="s">
        <v>165</v>
      </c>
      <c r="O526" t="s">
        <v>165</v>
      </c>
      <c r="P526" t="s">
        <v>165</v>
      </c>
      <c r="Q526" t="s">
        <v>165</v>
      </c>
    </row>
    <row r="527">
      <c r="B527" t="s">
        <v>165</v>
      </c>
      <c r="C527" t="s">
        <v>165</v>
      </c>
      <c r="D527" t="s">
        <v>165</v>
      </c>
      <c r="E527" t="s">
        <v>165</v>
      </c>
      <c r="F527" t="s">
        <v>165</v>
      </c>
      <c r="G527" t="s">
        <v>165</v>
      </c>
      <c r="H527" t="s">
        <v>165</v>
      </c>
      <c r="J527" t="s">
        <v>165</v>
      </c>
      <c r="K527" t="s">
        <v>165</v>
      </c>
      <c r="L527" t="s">
        <v>165</v>
      </c>
      <c r="M527" t="s">
        <v>165</v>
      </c>
      <c r="N527" t="s">
        <v>165</v>
      </c>
      <c r="O527" t="s">
        <v>165</v>
      </c>
      <c r="P527" t="s">
        <v>165</v>
      </c>
      <c r="Q527" t="s">
        <v>165</v>
      </c>
    </row>
    <row r="528">
      <c r="B528" t="s">
        <v>165</v>
      </c>
      <c r="C528" t="s">
        <v>165</v>
      </c>
      <c r="D528" t="s">
        <v>165</v>
      </c>
      <c r="E528" t="s">
        <v>165</v>
      </c>
      <c r="F528" t="s">
        <v>165</v>
      </c>
      <c r="G528" t="s">
        <v>165</v>
      </c>
      <c r="H528" t="s">
        <v>165</v>
      </c>
      <c r="J528" t="s">
        <v>165</v>
      </c>
      <c r="K528" t="s">
        <v>165</v>
      </c>
      <c r="L528" t="s">
        <v>165</v>
      </c>
      <c r="M528" t="s">
        <v>165</v>
      </c>
      <c r="N528" t="s">
        <v>165</v>
      </c>
      <c r="O528" t="s">
        <v>165</v>
      </c>
      <c r="P528" t="s">
        <v>165</v>
      </c>
      <c r="Q528" t="s">
        <v>165</v>
      </c>
    </row>
    <row r="529">
      <c r="B529" t="s">
        <v>165</v>
      </c>
      <c r="C529" t="s">
        <v>165</v>
      </c>
      <c r="D529" t="s">
        <v>165</v>
      </c>
      <c r="E529" t="s">
        <v>165</v>
      </c>
      <c r="F529" t="s">
        <v>165</v>
      </c>
      <c r="G529" t="s">
        <v>165</v>
      </c>
      <c r="H529" t="s">
        <v>165</v>
      </c>
      <c r="J529" t="s">
        <v>165</v>
      </c>
      <c r="K529" t="s">
        <v>165</v>
      </c>
      <c r="L529" t="s">
        <v>165</v>
      </c>
      <c r="M529" t="s">
        <v>165</v>
      </c>
      <c r="N529" t="s">
        <v>165</v>
      </c>
      <c r="O529" t="s">
        <v>165</v>
      </c>
      <c r="P529" t="s">
        <v>165</v>
      </c>
      <c r="Q529" t="s">
        <v>165</v>
      </c>
    </row>
    <row r="530">
      <c r="B530" t="s">
        <v>165</v>
      </c>
      <c r="C530" t="s">
        <v>165</v>
      </c>
      <c r="D530" t="s">
        <v>165</v>
      </c>
      <c r="E530" t="s">
        <v>165</v>
      </c>
      <c r="F530" t="s">
        <v>165</v>
      </c>
      <c r="G530" t="s">
        <v>165</v>
      </c>
      <c r="H530" t="s">
        <v>165</v>
      </c>
      <c r="J530" t="s">
        <v>165</v>
      </c>
      <c r="K530" t="s">
        <v>165</v>
      </c>
      <c r="L530" t="s">
        <v>165</v>
      </c>
      <c r="M530" t="s">
        <v>165</v>
      </c>
      <c r="N530" t="s">
        <v>165</v>
      </c>
      <c r="O530" t="s">
        <v>165</v>
      </c>
      <c r="P530" t="s">
        <v>165</v>
      </c>
      <c r="Q530" t="s">
        <v>165</v>
      </c>
    </row>
    <row r="531">
      <c r="B531" t="s">
        <v>165</v>
      </c>
      <c r="C531" t="s">
        <v>165</v>
      </c>
      <c r="D531" t="s">
        <v>165</v>
      </c>
      <c r="E531" t="s">
        <v>165</v>
      </c>
      <c r="F531" t="s">
        <v>165</v>
      </c>
      <c r="G531" t="s">
        <v>165</v>
      </c>
      <c r="H531" t="s">
        <v>165</v>
      </c>
      <c r="J531" t="s">
        <v>165</v>
      </c>
      <c r="K531" t="s">
        <v>165</v>
      </c>
      <c r="L531" t="s">
        <v>165</v>
      </c>
      <c r="M531" t="s">
        <v>165</v>
      </c>
      <c r="N531" t="s">
        <v>165</v>
      </c>
      <c r="O531" t="s">
        <v>165</v>
      </c>
      <c r="P531" t="s">
        <v>165</v>
      </c>
      <c r="Q531" t="s">
        <v>165</v>
      </c>
    </row>
    <row r="532">
      <c r="B532" t="s">
        <v>165</v>
      </c>
      <c r="C532" t="s">
        <v>165</v>
      </c>
      <c r="D532" t="s">
        <v>165</v>
      </c>
      <c r="E532" t="s">
        <v>165</v>
      </c>
      <c r="F532" t="s">
        <v>165</v>
      </c>
      <c r="G532" t="s">
        <v>165</v>
      </c>
      <c r="H532" t="s">
        <v>165</v>
      </c>
      <c r="J532" t="s">
        <v>165</v>
      </c>
      <c r="K532" t="s">
        <v>165</v>
      </c>
      <c r="L532" t="s">
        <v>165</v>
      </c>
      <c r="M532" t="s">
        <v>165</v>
      </c>
      <c r="N532" t="s">
        <v>165</v>
      </c>
      <c r="O532" t="s">
        <v>165</v>
      </c>
      <c r="P532" t="s">
        <v>165</v>
      </c>
      <c r="Q532" t="s">
        <v>165</v>
      </c>
    </row>
    <row r="533">
      <c r="B533" t="s">
        <v>165</v>
      </c>
      <c r="C533" t="s">
        <v>165</v>
      </c>
      <c r="D533" t="s">
        <v>165</v>
      </c>
      <c r="E533" t="s">
        <v>165</v>
      </c>
      <c r="F533" t="s">
        <v>165</v>
      </c>
      <c r="G533" t="s">
        <v>165</v>
      </c>
      <c r="H533" t="s">
        <v>165</v>
      </c>
      <c r="J533" t="s">
        <v>165</v>
      </c>
      <c r="K533" t="s">
        <v>165</v>
      </c>
      <c r="L533" t="s">
        <v>165</v>
      </c>
      <c r="M533" t="s">
        <v>165</v>
      </c>
      <c r="N533" t="s">
        <v>165</v>
      </c>
      <c r="O533" t="s">
        <v>165</v>
      </c>
      <c r="P533" t="s">
        <v>165</v>
      </c>
      <c r="Q533" t="s">
        <v>165</v>
      </c>
    </row>
    <row r="534">
      <c r="B534" t="s">
        <v>165</v>
      </c>
      <c r="C534" t="s">
        <v>165</v>
      </c>
      <c r="D534" t="s">
        <v>165</v>
      </c>
      <c r="E534" t="s">
        <v>165</v>
      </c>
      <c r="F534" t="s">
        <v>165</v>
      </c>
      <c r="G534" t="s">
        <v>165</v>
      </c>
      <c r="H534" t="s">
        <v>165</v>
      </c>
      <c r="J534" t="s">
        <v>165</v>
      </c>
      <c r="K534" t="s">
        <v>165</v>
      </c>
      <c r="L534" t="s">
        <v>165</v>
      </c>
      <c r="M534" t="s">
        <v>165</v>
      </c>
      <c r="N534" t="s">
        <v>165</v>
      </c>
      <c r="O534" t="s">
        <v>165</v>
      </c>
      <c r="P534" t="s">
        <v>165</v>
      </c>
      <c r="Q534" t="s">
        <v>165</v>
      </c>
    </row>
    <row r="535">
      <c r="B535" t="s">
        <v>165</v>
      </c>
      <c r="C535" t="s">
        <v>165</v>
      </c>
      <c r="D535" t="s">
        <v>165</v>
      </c>
      <c r="E535" t="s">
        <v>165</v>
      </c>
      <c r="F535" t="s">
        <v>165</v>
      </c>
      <c r="G535" t="s">
        <v>165</v>
      </c>
      <c r="H535" t="s">
        <v>165</v>
      </c>
      <c r="J535" t="s">
        <v>165</v>
      </c>
      <c r="K535" t="s">
        <v>165</v>
      </c>
      <c r="L535" t="s">
        <v>165</v>
      </c>
      <c r="M535" t="s">
        <v>165</v>
      </c>
      <c r="N535" t="s">
        <v>165</v>
      </c>
      <c r="O535" t="s">
        <v>165</v>
      </c>
      <c r="P535" t="s">
        <v>165</v>
      </c>
      <c r="Q535" t="s">
        <v>165</v>
      </c>
    </row>
    <row r="536">
      <c r="B536" t="s">
        <v>165</v>
      </c>
      <c r="C536" t="s">
        <v>165</v>
      </c>
      <c r="D536" t="s">
        <v>165</v>
      </c>
      <c r="E536" t="s">
        <v>165</v>
      </c>
      <c r="F536" t="s">
        <v>165</v>
      </c>
      <c r="G536" t="s">
        <v>165</v>
      </c>
      <c r="H536" t="s">
        <v>165</v>
      </c>
      <c r="J536" t="s">
        <v>165</v>
      </c>
      <c r="K536" t="s">
        <v>165</v>
      </c>
      <c r="L536" t="s">
        <v>165</v>
      </c>
      <c r="M536" t="s">
        <v>165</v>
      </c>
      <c r="N536" t="s">
        <v>165</v>
      </c>
      <c r="O536" t="s">
        <v>165</v>
      </c>
      <c r="P536" t="s">
        <v>165</v>
      </c>
      <c r="Q536" t="s">
        <v>165</v>
      </c>
    </row>
    <row r="537">
      <c r="B537" t="s">
        <v>165</v>
      </c>
      <c r="C537" t="s">
        <v>165</v>
      </c>
      <c r="D537" t="s">
        <v>165</v>
      </c>
      <c r="E537" t="s">
        <v>165</v>
      </c>
      <c r="F537" t="s">
        <v>165</v>
      </c>
      <c r="G537" t="s">
        <v>165</v>
      </c>
      <c r="H537" t="s">
        <v>165</v>
      </c>
      <c r="J537" t="s">
        <v>165</v>
      </c>
      <c r="K537" t="s">
        <v>165</v>
      </c>
      <c r="L537" t="s">
        <v>165</v>
      </c>
      <c r="M537" t="s">
        <v>165</v>
      </c>
      <c r="N537" t="s">
        <v>165</v>
      </c>
      <c r="O537" t="s">
        <v>165</v>
      </c>
      <c r="P537" t="s">
        <v>165</v>
      </c>
      <c r="Q537" t="s">
        <v>165</v>
      </c>
    </row>
    <row r="538">
      <c r="B538" t="s">
        <v>165</v>
      </c>
      <c r="C538" t="s">
        <v>165</v>
      </c>
      <c r="D538" t="s">
        <v>165</v>
      </c>
      <c r="E538" t="s">
        <v>165</v>
      </c>
      <c r="F538" t="s">
        <v>165</v>
      </c>
      <c r="G538" t="s">
        <v>165</v>
      </c>
      <c r="H538" t="s">
        <v>165</v>
      </c>
      <c r="J538" t="s">
        <v>165</v>
      </c>
      <c r="K538" t="s">
        <v>165</v>
      </c>
      <c r="L538" t="s">
        <v>165</v>
      </c>
      <c r="M538" t="s">
        <v>165</v>
      </c>
      <c r="N538" t="s">
        <v>165</v>
      </c>
      <c r="O538" t="s">
        <v>165</v>
      </c>
      <c r="P538" t="s">
        <v>165</v>
      </c>
      <c r="Q538" t="s">
        <v>165</v>
      </c>
    </row>
    <row r="539">
      <c r="B539" t="s">
        <v>165</v>
      </c>
      <c r="C539" t="s">
        <v>165</v>
      </c>
      <c r="D539" t="s">
        <v>165</v>
      </c>
      <c r="E539" t="s">
        <v>165</v>
      </c>
      <c r="F539" t="s">
        <v>165</v>
      </c>
      <c r="G539" t="s">
        <v>165</v>
      </c>
      <c r="H539" t="s">
        <v>165</v>
      </c>
      <c r="J539" t="s">
        <v>165</v>
      </c>
      <c r="K539" t="s">
        <v>165</v>
      </c>
      <c r="L539" t="s">
        <v>165</v>
      </c>
      <c r="M539" t="s">
        <v>165</v>
      </c>
      <c r="N539" t="s">
        <v>165</v>
      </c>
      <c r="O539" t="s">
        <v>165</v>
      </c>
      <c r="P539" t="s">
        <v>165</v>
      </c>
      <c r="Q539" t="s">
        <v>165</v>
      </c>
    </row>
    <row r="540">
      <c r="B540" t="s">
        <v>165</v>
      </c>
      <c r="C540" t="s">
        <v>165</v>
      </c>
      <c r="D540" t="s">
        <v>165</v>
      </c>
      <c r="E540" t="s">
        <v>165</v>
      </c>
      <c r="F540" t="s">
        <v>165</v>
      </c>
      <c r="G540" t="s">
        <v>165</v>
      </c>
      <c r="H540" t="s">
        <v>165</v>
      </c>
      <c r="J540" t="s">
        <v>165</v>
      </c>
      <c r="K540" t="s">
        <v>165</v>
      </c>
      <c r="L540" t="s">
        <v>165</v>
      </c>
      <c r="M540" t="s">
        <v>165</v>
      </c>
      <c r="N540" t="s">
        <v>165</v>
      </c>
      <c r="O540" t="s">
        <v>165</v>
      </c>
      <c r="P540" t="s">
        <v>165</v>
      </c>
      <c r="Q540" t="s">
        <v>165</v>
      </c>
    </row>
    <row r="541">
      <c r="B541" t="s">
        <v>165</v>
      </c>
      <c r="C541" t="s">
        <v>165</v>
      </c>
      <c r="D541" t="s">
        <v>165</v>
      </c>
      <c r="E541" t="s">
        <v>165</v>
      </c>
      <c r="F541" t="s">
        <v>165</v>
      </c>
      <c r="G541" t="s">
        <v>165</v>
      </c>
      <c r="H541" t="s">
        <v>165</v>
      </c>
      <c r="J541" t="s">
        <v>165</v>
      </c>
      <c r="K541" t="s">
        <v>165</v>
      </c>
      <c r="L541" t="s">
        <v>165</v>
      </c>
      <c r="M541" t="s">
        <v>165</v>
      </c>
      <c r="N541" t="s">
        <v>165</v>
      </c>
      <c r="O541" t="s">
        <v>165</v>
      </c>
      <c r="P541" t="s">
        <v>165</v>
      </c>
      <c r="Q541" t="s">
        <v>165</v>
      </c>
    </row>
    <row r="542">
      <c r="B542" t="s">
        <v>165</v>
      </c>
      <c r="C542" t="s">
        <v>165</v>
      </c>
      <c r="D542" t="s">
        <v>165</v>
      </c>
      <c r="E542" t="s">
        <v>165</v>
      </c>
      <c r="F542" t="s">
        <v>165</v>
      </c>
      <c r="G542" t="s">
        <v>165</v>
      </c>
      <c r="H542" t="s">
        <v>165</v>
      </c>
      <c r="J542" t="s">
        <v>165</v>
      </c>
      <c r="K542" t="s">
        <v>165</v>
      </c>
      <c r="L542" t="s">
        <v>165</v>
      </c>
      <c r="M542" t="s">
        <v>165</v>
      </c>
      <c r="N542" t="s">
        <v>165</v>
      </c>
      <c r="O542" t="s">
        <v>165</v>
      </c>
      <c r="P542" t="s">
        <v>165</v>
      </c>
      <c r="Q542" t="s">
        <v>165</v>
      </c>
    </row>
    <row r="543">
      <c r="B543" t="s">
        <v>165</v>
      </c>
      <c r="C543" t="s">
        <v>165</v>
      </c>
      <c r="D543" t="s">
        <v>165</v>
      </c>
      <c r="E543" t="s">
        <v>165</v>
      </c>
      <c r="F543" t="s">
        <v>165</v>
      </c>
      <c r="G543" t="s">
        <v>165</v>
      </c>
      <c r="H543" t="s">
        <v>165</v>
      </c>
      <c r="J543" t="s">
        <v>165</v>
      </c>
      <c r="K543" t="s">
        <v>165</v>
      </c>
      <c r="L543" t="s">
        <v>165</v>
      </c>
      <c r="M543" t="s">
        <v>165</v>
      </c>
      <c r="N543" t="s">
        <v>165</v>
      </c>
      <c r="O543" t="s">
        <v>165</v>
      </c>
      <c r="P543" t="s">
        <v>165</v>
      </c>
      <c r="Q543" t="s">
        <v>165</v>
      </c>
    </row>
    <row r="544">
      <c r="B544" t="s">
        <v>165</v>
      </c>
      <c r="C544" t="s">
        <v>165</v>
      </c>
      <c r="D544" t="s">
        <v>165</v>
      </c>
      <c r="E544" t="s">
        <v>165</v>
      </c>
      <c r="F544" t="s">
        <v>165</v>
      </c>
      <c r="G544" t="s">
        <v>165</v>
      </c>
      <c r="H544" t="s">
        <v>165</v>
      </c>
      <c r="J544" t="s">
        <v>165</v>
      </c>
      <c r="K544" t="s">
        <v>165</v>
      </c>
      <c r="L544" t="s">
        <v>165</v>
      </c>
      <c r="M544" t="s">
        <v>165</v>
      </c>
      <c r="N544" t="s">
        <v>165</v>
      </c>
      <c r="O544" t="s">
        <v>165</v>
      </c>
      <c r="P544" t="s">
        <v>165</v>
      </c>
      <c r="Q544" t="s">
        <v>165</v>
      </c>
    </row>
    <row r="545">
      <c r="B545" t="s">
        <v>165</v>
      </c>
      <c r="C545" t="s">
        <v>165</v>
      </c>
      <c r="D545" t="s">
        <v>165</v>
      </c>
      <c r="E545" t="s">
        <v>165</v>
      </c>
      <c r="F545" t="s">
        <v>165</v>
      </c>
      <c r="G545" t="s">
        <v>165</v>
      </c>
      <c r="H545" t="s">
        <v>165</v>
      </c>
      <c r="J545" t="s">
        <v>165</v>
      </c>
      <c r="K545" t="s">
        <v>165</v>
      </c>
      <c r="L545" t="s">
        <v>165</v>
      </c>
      <c r="M545" t="s">
        <v>165</v>
      </c>
      <c r="N545" t="s">
        <v>165</v>
      </c>
      <c r="O545" t="s">
        <v>165</v>
      </c>
      <c r="P545" t="s">
        <v>165</v>
      </c>
      <c r="Q545" t="s">
        <v>165</v>
      </c>
    </row>
    <row r="546">
      <c r="B546" t="s">
        <v>165</v>
      </c>
      <c r="C546" t="s">
        <v>165</v>
      </c>
      <c r="D546" t="s">
        <v>165</v>
      </c>
      <c r="E546" t="s">
        <v>165</v>
      </c>
      <c r="F546" t="s">
        <v>165</v>
      </c>
      <c r="G546" t="s">
        <v>165</v>
      </c>
      <c r="H546" t="s">
        <v>165</v>
      </c>
      <c r="J546" t="s">
        <v>165</v>
      </c>
      <c r="K546" t="s">
        <v>165</v>
      </c>
      <c r="L546" t="s">
        <v>165</v>
      </c>
      <c r="M546" t="s">
        <v>165</v>
      </c>
      <c r="N546" t="s">
        <v>165</v>
      </c>
      <c r="O546" t="s">
        <v>165</v>
      </c>
      <c r="P546" t="s">
        <v>165</v>
      </c>
      <c r="Q546" t="s">
        <v>165</v>
      </c>
    </row>
    <row r="547">
      <c r="B547" t="s">
        <v>165</v>
      </c>
      <c r="C547" t="s">
        <v>165</v>
      </c>
      <c r="D547" t="s">
        <v>165</v>
      </c>
      <c r="E547" t="s">
        <v>165</v>
      </c>
      <c r="F547" t="s">
        <v>165</v>
      </c>
      <c r="G547" t="s">
        <v>165</v>
      </c>
      <c r="H547" t="s">
        <v>165</v>
      </c>
      <c r="J547" t="s">
        <v>165</v>
      </c>
      <c r="K547" t="s">
        <v>165</v>
      </c>
      <c r="L547" t="s">
        <v>165</v>
      </c>
      <c r="M547" t="s">
        <v>165</v>
      </c>
      <c r="N547" t="s">
        <v>165</v>
      </c>
      <c r="O547" t="s">
        <v>165</v>
      </c>
      <c r="P547" t="s">
        <v>165</v>
      </c>
      <c r="Q547" t="s">
        <v>165</v>
      </c>
    </row>
    <row r="548">
      <c r="B548" t="s">
        <v>165</v>
      </c>
      <c r="C548" t="s">
        <v>165</v>
      </c>
      <c r="D548" t="s">
        <v>165</v>
      </c>
      <c r="E548" t="s">
        <v>165</v>
      </c>
      <c r="F548" t="s">
        <v>165</v>
      </c>
      <c r="G548" t="s">
        <v>165</v>
      </c>
      <c r="H548" t="s">
        <v>165</v>
      </c>
      <c r="J548" t="s">
        <v>165</v>
      </c>
      <c r="K548" t="s">
        <v>165</v>
      </c>
      <c r="L548" t="s">
        <v>165</v>
      </c>
      <c r="M548" t="s">
        <v>165</v>
      </c>
      <c r="N548" t="s">
        <v>165</v>
      </c>
      <c r="O548" t="s">
        <v>165</v>
      </c>
      <c r="P548" t="s">
        <v>165</v>
      </c>
      <c r="Q548" t="s">
        <v>165</v>
      </c>
    </row>
    <row r="549">
      <c r="B549" t="s">
        <v>165</v>
      </c>
      <c r="C549" t="s">
        <v>165</v>
      </c>
      <c r="D549" t="s">
        <v>165</v>
      </c>
      <c r="E549" t="s">
        <v>165</v>
      </c>
      <c r="F549" t="s">
        <v>165</v>
      </c>
      <c r="G549" t="s">
        <v>165</v>
      </c>
      <c r="H549" t="s">
        <v>165</v>
      </c>
      <c r="J549" t="s">
        <v>165</v>
      </c>
      <c r="K549" t="s">
        <v>165</v>
      </c>
      <c r="L549" t="s">
        <v>165</v>
      </c>
      <c r="M549" t="s">
        <v>165</v>
      </c>
      <c r="N549" t="s">
        <v>165</v>
      </c>
      <c r="O549" t="s">
        <v>165</v>
      </c>
      <c r="P549" t="s">
        <v>165</v>
      </c>
      <c r="Q549" t="s">
        <v>165</v>
      </c>
    </row>
    <row r="550">
      <c r="B550" t="s">
        <v>165</v>
      </c>
      <c r="C550" t="s">
        <v>165</v>
      </c>
      <c r="D550" t="s">
        <v>165</v>
      </c>
      <c r="E550" t="s">
        <v>165</v>
      </c>
      <c r="F550" t="s">
        <v>165</v>
      </c>
      <c r="G550" t="s">
        <v>165</v>
      </c>
      <c r="H550" t="s">
        <v>165</v>
      </c>
      <c r="J550" t="s">
        <v>165</v>
      </c>
      <c r="K550" t="s">
        <v>165</v>
      </c>
      <c r="L550" t="s">
        <v>165</v>
      </c>
      <c r="M550" t="s">
        <v>165</v>
      </c>
      <c r="N550" t="s">
        <v>165</v>
      </c>
      <c r="O550" t="s">
        <v>165</v>
      </c>
      <c r="P550" t="s">
        <v>165</v>
      </c>
      <c r="Q550" t="s">
        <v>165</v>
      </c>
    </row>
    <row r="551">
      <c r="B551" t="s">
        <v>165</v>
      </c>
      <c r="C551" t="s">
        <v>165</v>
      </c>
      <c r="D551" t="s">
        <v>165</v>
      </c>
      <c r="E551" t="s">
        <v>165</v>
      </c>
      <c r="F551" t="s">
        <v>165</v>
      </c>
      <c r="G551" t="s">
        <v>165</v>
      </c>
      <c r="H551" t="s">
        <v>165</v>
      </c>
      <c r="J551" t="s">
        <v>165</v>
      </c>
      <c r="K551" t="s">
        <v>165</v>
      </c>
      <c r="L551" t="s">
        <v>165</v>
      </c>
      <c r="M551" t="s">
        <v>165</v>
      </c>
      <c r="N551" t="s">
        <v>165</v>
      </c>
      <c r="O551" t="s">
        <v>165</v>
      </c>
      <c r="P551" t="s">
        <v>165</v>
      </c>
      <c r="Q551" t="s">
        <v>165</v>
      </c>
    </row>
    <row r="552">
      <c r="B552" t="s">
        <v>165</v>
      </c>
      <c r="C552" t="s">
        <v>165</v>
      </c>
      <c r="D552" t="s">
        <v>165</v>
      </c>
      <c r="E552" t="s">
        <v>165</v>
      </c>
      <c r="F552" t="s">
        <v>165</v>
      </c>
      <c r="G552" t="s">
        <v>165</v>
      </c>
      <c r="H552" t="s">
        <v>165</v>
      </c>
      <c r="J552" t="s">
        <v>165</v>
      </c>
      <c r="K552" t="s">
        <v>165</v>
      </c>
      <c r="L552" t="s">
        <v>165</v>
      </c>
      <c r="M552" t="s">
        <v>165</v>
      </c>
      <c r="N552" t="s">
        <v>165</v>
      </c>
      <c r="O552" t="s">
        <v>165</v>
      </c>
      <c r="P552" t="s">
        <v>165</v>
      </c>
      <c r="Q552" t="s">
        <v>165</v>
      </c>
    </row>
    <row r="553">
      <c r="B553" t="s">
        <v>165</v>
      </c>
      <c r="C553" t="s">
        <v>165</v>
      </c>
      <c r="D553" t="s">
        <v>165</v>
      </c>
      <c r="E553" t="s">
        <v>165</v>
      </c>
      <c r="F553" t="s">
        <v>165</v>
      </c>
      <c r="G553" t="s">
        <v>165</v>
      </c>
      <c r="H553" t="s">
        <v>165</v>
      </c>
      <c r="J553" t="s">
        <v>165</v>
      </c>
      <c r="K553" t="s">
        <v>165</v>
      </c>
      <c r="L553" t="s">
        <v>165</v>
      </c>
      <c r="M553" t="s">
        <v>165</v>
      </c>
      <c r="N553" t="s">
        <v>165</v>
      </c>
      <c r="O553" t="s">
        <v>165</v>
      </c>
      <c r="P553" t="s">
        <v>165</v>
      </c>
      <c r="Q553" t="s">
        <v>165</v>
      </c>
    </row>
    <row r="554">
      <c r="B554" t="s">
        <v>165</v>
      </c>
      <c r="C554" t="s">
        <v>165</v>
      </c>
      <c r="D554" t="s">
        <v>165</v>
      </c>
      <c r="E554" t="s">
        <v>165</v>
      </c>
      <c r="F554" t="s">
        <v>165</v>
      </c>
      <c r="G554" t="s">
        <v>165</v>
      </c>
      <c r="H554" t="s">
        <v>165</v>
      </c>
      <c r="J554" t="s">
        <v>165</v>
      </c>
      <c r="K554" t="s">
        <v>165</v>
      </c>
      <c r="L554" t="s">
        <v>165</v>
      </c>
      <c r="M554" t="s">
        <v>165</v>
      </c>
      <c r="N554" t="s">
        <v>165</v>
      </c>
      <c r="O554" t="s">
        <v>165</v>
      </c>
      <c r="P554" t="s">
        <v>165</v>
      </c>
      <c r="Q554" t="s">
        <v>165</v>
      </c>
    </row>
    <row r="555">
      <c r="B555" t="s">
        <v>165</v>
      </c>
      <c r="C555" t="s">
        <v>165</v>
      </c>
      <c r="D555" t="s">
        <v>165</v>
      </c>
      <c r="E555" t="s">
        <v>165</v>
      </c>
      <c r="F555" t="s">
        <v>165</v>
      </c>
      <c r="G555" t="s">
        <v>165</v>
      </c>
      <c r="H555" t="s">
        <v>165</v>
      </c>
      <c r="J555" t="s">
        <v>165</v>
      </c>
      <c r="K555" t="s">
        <v>165</v>
      </c>
      <c r="L555" t="s">
        <v>165</v>
      </c>
      <c r="M555" t="s">
        <v>165</v>
      </c>
      <c r="N555" t="s">
        <v>165</v>
      </c>
      <c r="O555" t="s">
        <v>165</v>
      </c>
      <c r="P555" t="s">
        <v>165</v>
      </c>
      <c r="Q555" t="s">
        <v>165</v>
      </c>
    </row>
    <row r="556">
      <c r="B556" t="s">
        <v>165</v>
      </c>
      <c r="C556" t="s">
        <v>165</v>
      </c>
      <c r="D556" t="s">
        <v>165</v>
      </c>
      <c r="E556" t="s">
        <v>165</v>
      </c>
      <c r="F556" t="s">
        <v>165</v>
      </c>
      <c r="G556" t="s">
        <v>165</v>
      </c>
      <c r="H556" t="s">
        <v>165</v>
      </c>
      <c r="J556" t="s">
        <v>165</v>
      </c>
      <c r="K556" t="s">
        <v>165</v>
      </c>
      <c r="L556" t="s">
        <v>165</v>
      </c>
      <c r="M556" t="s">
        <v>165</v>
      </c>
      <c r="N556" t="s">
        <v>165</v>
      </c>
      <c r="O556" t="s">
        <v>165</v>
      </c>
      <c r="P556" t="s">
        <v>165</v>
      </c>
      <c r="Q556" t="s">
        <v>165</v>
      </c>
    </row>
    <row r="557">
      <c r="B557" t="s">
        <v>165</v>
      </c>
      <c r="C557" t="s">
        <v>165</v>
      </c>
      <c r="D557" t="s">
        <v>165</v>
      </c>
      <c r="E557" t="s">
        <v>165</v>
      </c>
      <c r="F557" t="s">
        <v>165</v>
      </c>
      <c r="G557" t="s">
        <v>165</v>
      </c>
      <c r="H557" t="s">
        <v>165</v>
      </c>
      <c r="J557" t="s">
        <v>165</v>
      </c>
      <c r="K557" t="s">
        <v>165</v>
      </c>
      <c r="L557" t="s">
        <v>165</v>
      </c>
      <c r="M557" t="s">
        <v>165</v>
      </c>
      <c r="N557" t="s">
        <v>165</v>
      </c>
      <c r="O557" t="s">
        <v>165</v>
      </c>
      <c r="P557" t="s">
        <v>165</v>
      </c>
      <c r="Q557" t="s">
        <v>165</v>
      </c>
    </row>
    <row r="558">
      <c r="B558" t="s">
        <v>165</v>
      </c>
      <c r="C558" t="s">
        <v>165</v>
      </c>
      <c r="D558" t="s">
        <v>165</v>
      </c>
      <c r="E558" t="s">
        <v>165</v>
      </c>
      <c r="F558" t="s">
        <v>165</v>
      </c>
      <c r="G558" t="s">
        <v>165</v>
      </c>
      <c r="H558" t="s">
        <v>165</v>
      </c>
      <c r="J558" t="s">
        <v>165</v>
      </c>
      <c r="K558" t="s">
        <v>165</v>
      </c>
      <c r="L558" t="s">
        <v>165</v>
      </c>
      <c r="M558" t="s">
        <v>165</v>
      </c>
      <c r="N558" t="s">
        <v>165</v>
      </c>
      <c r="O558" t="s">
        <v>165</v>
      </c>
      <c r="P558" t="s">
        <v>165</v>
      </c>
      <c r="Q558" t="s">
        <v>165</v>
      </c>
    </row>
    <row r="559">
      <c r="B559" t="s">
        <v>165</v>
      </c>
      <c r="C559" t="s">
        <v>165</v>
      </c>
      <c r="D559" t="s">
        <v>165</v>
      </c>
      <c r="E559" t="s">
        <v>165</v>
      </c>
      <c r="F559" t="s">
        <v>165</v>
      </c>
      <c r="G559" t="s">
        <v>165</v>
      </c>
      <c r="H559" t="s">
        <v>165</v>
      </c>
      <c r="J559" t="s">
        <v>165</v>
      </c>
      <c r="K559" t="s">
        <v>165</v>
      </c>
      <c r="L559" t="s">
        <v>165</v>
      </c>
      <c r="M559" t="s">
        <v>165</v>
      </c>
      <c r="N559" t="s">
        <v>165</v>
      </c>
      <c r="O559" t="s">
        <v>165</v>
      </c>
      <c r="P559" t="s">
        <v>165</v>
      </c>
      <c r="Q559" t="s">
        <v>165</v>
      </c>
    </row>
    <row r="560">
      <c r="B560" t="s">
        <v>165</v>
      </c>
      <c r="C560" t="s">
        <v>165</v>
      </c>
      <c r="D560" t="s">
        <v>165</v>
      </c>
      <c r="E560" t="s">
        <v>165</v>
      </c>
      <c r="F560" t="s">
        <v>165</v>
      </c>
      <c r="G560" t="s">
        <v>165</v>
      </c>
      <c r="H560" t="s">
        <v>165</v>
      </c>
      <c r="J560" t="s">
        <v>165</v>
      </c>
      <c r="K560" t="s">
        <v>165</v>
      </c>
      <c r="L560" t="s">
        <v>165</v>
      </c>
      <c r="M560" t="s">
        <v>165</v>
      </c>
      <c r="N560" t="s">
        <v>165</v>
      </c>
      <c r="O560" t="s">
        <v>165</v>
      </c>
      <c r="P560" t="s">
        <v>165</v>
      </c>
      <c r="Q560" t="s">
        <v>165</v>
      </c>
    </row>
    <row r="561">
      <c r="B561" t="s">
        <v>165</v>
      </c>
      <c r="C561" t="s">
        <v>165</v>
      </c>
      <c r="D561" t="s">
        <v>165</v>
      </c>
      <c r="E561" t="s">
        <v>165</v>
      </c>
      <c r="F561" t="s">
        <v>165</v>
      </c>
      <c r="G561" t="s">
        <v>165</v>
      </c>
      <c r="H561" t="s">
        <v>165</v>
      </c>
      <c r="J561" t="s">
        <v>165</v>
      </c>
      <c r="K561" t="s">
        <v>165</v>
      </c>
      <c r="L561" t="s">
        <v>165</v>
      </c>
      <c r="M561" t="s">
        <v>165</v>
      </c>
      <c r="N561" t="s">
        <v>165</v>
      </c>
      <c r="O561" t="s">
        <v>165</v>
      </c>
      <c r="P561" t="s">
        <v>165</v>
      </c>
      <c r="Q561" t="s">
        <v>165</v>
      </c>
    </row>
    <row r="562">
      <c r="B562" t="s">
        <v>165</v>
      </c>
      <c r="C562" t="s">
        <v>165</v>
      </c>
      <c r="D562" t="s">
        <v>165</v>
      </c>
      <c r="E562" t="s">
        <v>165</v>
      </c>
      <c r="F562" t="s">
        <v>165</v>
      </c>
      <c r="G562" t="s">
        <v>165</v>
      </c>
      <c r="H562" t="s">
        <v>165</v>
      </c>
      <c r="J562" t="s">
        <v>165</v>
      </c>
      <c r="K562" t="s">
        <v>165</v>
      </c>
      <c r="L562" t="s">
        <v>165</v>
      </c>
      <c r="M562" t="s">
        <v>165</v>
      </c>
      <c r="N562" t="s">
        <v>165</v>
      </c>
      <c r="O562" t="s">
        <v>165</v>
      </c>
      <c r="P562" t="s">
        <v>165</v>
      </c>
      <c r="Q562" t="s">
        <v>165</v>
      </c>
    </row>
    <row r="563">
      <c r="B563" t="s">
        <v>165</v>
      </c>
      <c r="C563" t="s">
        <v>165</v>
      </c>
      <c r="D563" t="s">
        <v>165</v>
      </c>
      <c r="E563" t="s">
        <v>165</v>
      </c>
      <c r="F563" t="s">
        <v>165</v>
      </c>
      <c r="G563" t="s">
        <v>165</v>
      </c>
      <c r="H563" t="s">
        <v>165</v>
      </c>
      <c r="J563" t="s">
        <v>165</v>
      </c>
      <c r="K563" t="s">
        <v>165</v>
      </c>
      <c r="L563" t="s">
        <v>165</v>
      </c>
      <c r="M563" t="s">
        <v>165</v>
      </c>
      <c r="N563" t="s">
        <v>165</v>
      </c>
      <c r="O563" t="s">
        <v>165</v>
      </c>
      <c r="P563" t="s">
        <v>165</v>
      </c>
      <c r="Q563" t="s">
        <v>165</v>
      </c>
    </row>
    <row r="564">
      <c r="B564" t="s">
        <v>165</v>
      </c>
      <c r="C564" t="s">
        <v>165</v>
      </c>
      <c r="D564" t="s">
        <v>165</v>
      </c>
      <c r="E564" t="s">
        <v>165</v>
      </c>
      <c r="F564" t="s">
        <v>165</v>
      </c>
      <c r="G564" t="s">
        <v>165</v>
      </c>
      <c r="H564" t="s">
        <v>165</v>
      </c>
      <c r="J564" t="s">
        <v>165</v>
      </c>
      <c r="K564" t="s">
        <v>165</v>
      </c>
      <c r="L564" t="s">
        <v>165</v>
      </c>
      <c r="M564" t="s">
        <v>165</v>
      </c>
      <c r="N564" t="s">
        <v>165</v>
      </c>
      <c r="O564" t="s">
        <v>165</v>
      </c>
      <c r="P564" t="s">
        <v>165</v>
      </c>
      <c r="Q564" t="s">
        <v>165</v>
      </c>
    </row>
    <row r="565">
      <c r="B565" t="s">
        <v>165</v>
      </c>
      <c r="C565" t="s">
        <v>165</v>
      </c>
      <c r="D565" t="s">
        <v>165</v>
      </c>
      <c r="E565" t="s">
        <v>165</v>
      </c>
      <c r="F565" t="s">
        <v>165</v>
      </c>
      <c r="G565" t="s">
        <v>165</v>
      </c>
      <c r="H565" t="s">
        <v>165</v>
      </c>
      <c r="J565" t="s">
        <v>165</v>
      </c>
      <c r="K565" t="s">
        <v>165</v>
      </c>
      <c r="L565" t="s">
        <v>165</v>
      </c>
      <c r="M565" t="s">
        <v>165</v>
      </c>
      <c r="N565" t="s">
        <v>165</v>
      </c>
      <c r="O565" t="s">
        <v>165</v>
      </c>
      <c r="P565" t="s">
        <v>165</v>
      </c>
      <c r="Q565" t="s">
        <v>165</v>
      </c>
    </row>
    <row r="566">
      <c r="B566" t="s">
        <v>165</v>
      </c>
      <c r="C566" t="s">
        <v>165</v>
      </c>
      <c r="D566" t="s">
        <v>165</v>
      </c>
      <c r="E566" t="s">
        <v>165</v>
      </c>
      <c r="F566" t="s">
        <v>165</v>
      </c>
      <c r="G566" t="s">
        <v>165</v>
      </c>
      <c r="H566" t="s">
        <v>165</v>
      </c>
      <c r="J566" t="s">
        <v>165</v>
      </c>
      <c r="K566" t="s">
        <v>165</v>
      </c>
      <c r="L566" t="s">
        <v>165</v>
      </c>
      <c r="M566" t="s">
        <v>165</v>
      </c>
      <c r="N566" t="s">
        <v>165</v>
      </c>
      <c r="O566" t="s">
        <v>165</v>
      </c>
      <c r="P566" t="s">
        <v>165</v>
      </c>
      <c r="Q566" t="s">
        <v>165</v>
      </c>
    </row>
    <row r="567">
      <c r="B567" t="s">
        <v>165</v>
      </c>
      <c r="C567" t="s">
        <v>165</v>
      </c>
      <c r="D567" t="s">
        <v>165</v>
      </c>
      <c r="E567" t="s">
        <v>165</v>
      </c>
      <c r="F567" t="s">
        <v>165</v>
      </c>
      <c r="G567" t="s">
        <v>165</v>
      </c>
      <c r="H567" t="s">
        <v>165</v>
      </c>
      <c r="J567" t="s">
        <v>165</v>
      </c>
      <c r="K567" t="s">
        <v>165</v>
      </c>
      <c r="L567" t="s">
        <v>165</v>
      </c>
      <c r="M567" t="s">
        <v>165</v>
      </c>
      <c r="N567" t="s">
        <v>165</v>
      </c>
      <c r="O567" t="s">
        <v>165</v>
      </c>
      <c r="P567" t="s">
        <v>165</v>
      </c>
      <c r="Q567" t="s">
        <v>165</v>
      </c>
    </row>
    <row r="568">
      <c r="B568" t="s">
        <v>165</v>
      </c>
      <c r="C568" t="s">
        <v>165</v>
      </c>
      <c r="D568" t="s">
        <v>165</v>
      </c>
      <c r="E568" t="s">
        <v>165</v>
      </c>
      <c r="F568" t="s">
        <v>165</v>
      </c>
      <c r="G568" t="s">
        <v>165</v>
      </c>
      <c r="H568" t="s">
        <v>165</v>
      </c>
      <c r="J568" t="s">
        <v>165</v>
      </c>
      <c r="K568" t="s">
        <v>165</v>
      </c>
      <c r="L568" t="s">
        <v>165</v>
      </c>
      <c r="M568" t="s">
        <v>165</v>
      </c>
      <c r="N568" t="s">
        <v>165</v>
      </c>
      <c r="O568" t="s">
        <v>165</v>
      </c>
      <c r="P568" t="s">
        <v>165</v>
      </c>
      <c r="Q568" t="s">
        <v>165</v>
      </c>
    </row>
    <row r="569">
      <c r="B569" t="s">
        <v>165</v>
      </c>
      <c r="C569" t="s">
        <v>165</v>
      </c>
      <c r="D569" t="s">
        <v>165</v>
      </c>
      <c r="E569" t="s">
        <v>165</v>
      </c>
      <c r="F569" t="s">
        <v>165</v>
      </c>
      <c r="G569" t="s">
        <v>165</v>
      </c>
      <c r="H569" t="s">
        <v>165</v>
      </c>
      <c r="J569" t="s">
        <v>165</v>
      </c>
      <c r="K569" t="s">
        <v>165</v>
      </c>
      <c r="L569" t="s">
        <v>165</v>
      </c>
      <c r="M569" t="s">
        <v>165</v>
      </c>
      <c r="N569" t="s">
        <v>165</v>
      </c>
      <c r="O569" t="s">
        <v>165</v>
      </c>
      <c r="P569" t="s">
        <v>165</v>
      </c>
      <c r="Q569" t="s">
        <v>165</v>
      </c>
    </row>
    <row r="570">
      <c r="B570" t="s">
        <v>165</v>
      </c>
      <c r="C570" t="s">
        <v>165</v>
      </c>
      <c r="D570" t="s">
        <v>165</v>
      </c>
      <c r="E570" t="s">
        <v>165</v>
      </c>
      <c r="F570" t="s">
        <v>165</v>
      </c>
      <c r="G570" t="s">
        <v>165</v>
      </c>
      <c r="H570" t="s">
        <v>165</v>
      </c>
      <c r="J570" t="s">
        <v>165</v>
      </c>
      <c r="K570" t="s">
        <v>165</v>
      </c>
      <c r="L570" t="s">
        <v>165</v>
      </c>
      <c r="M570" t="s">
        <v>165</v>
      </c>
      <c r="N570" t="s">
        <v>165</v>
      </c>
      <c r="O570" t="s">
        <v>165</v>
      </c>
      <c r="P570" t="s">
        <v>165</v>
      </c>
      <c r="Q570" t="s">
        <v>165</v>
      </c>
    </row>
    <row r="571">
      <c r="B571" t="s">
        <v>165</v>
      </c>
      <c r="C571" t="s">
        <v>165</v>
      </c>
      <c r="D571" t="s">
        <v>165</v>
      </c>
      <c r="E571" t="s">
        <v>165</v>
      </c>
      <c r="F571" t="s">
        <v>165</v>
      </c>
      <c r="G571" t="s">
        <v>165</v>
      </c>
      <c r="H571" t="s">
        <v>165</v>
      </c>
      <c r="J571" t="s">
        <v>165</v>
      </c>
      <c r="K571" t="s">
        <v>165</v>
      </c>
      <c r="L571" t="s">
        <v>165</v>
      </c>
      <c r="M571" t="s">
        <v>165</v>
      </c>
      <c r="N571" t="s">
        <v>165</v>
      </c>
      <c r="O571" t="s">
        <v>165</v>
      </c>
      <c r="P571" t="s">
        <v>165</v>
      </c>
      <c r="Q571" t="s">
        <v>165</v>
      </c>
    </row>
    <row r="572">
      <c r="B572" t="s">
        <v>165</v>
      </c>
      <c r="C572" t="s">
        <v>165</v>
      </c>
      <c r="D572" t="s">
        <v>165</v>
      </c>
      <c r="E572" t="s">
        <v>165</v>
      </c>
      <c r="F572" t="s">
        <v>165</v>
      </c>
      <c r="G572" t="s">
        <v>165</v>
      </c>
      <c r="H572" t="s">
        <v>165</v>
      </c>
      <c r="J572" t="s">
        <v>165</v>
      </c>
      <c r="K572" t="s">
        <v>165</v>
      </c>
      <c r="L572" t="s">
        <v>165</v>
      </c>
      <c r="M572" t="s">
        <v>165</v>
      </c>
      <c r="N572" t="s">
        <v>165</v>
      </c>
      <c r="O572" t="s">
        <v>165</v>
      </c>
      <c r="P572" t="s">
        <v>165</v>
      </c>
      <c r="Q572" t="s">
        <v>165</v>
      </c>
    </row>
    <row r="573">
      <c r="B573" t="s">
        <v>165</v>
      </c>
      <c r="C573" t="s">
        <v>165</v>
      </c>
      <c r="D573" t="s">
        <v>165</v>
      </c>
      <c r="E573" t="s">
        <v>165</v>
      </c>
      <c r="F573" t="s">
        <v>165</v>
      </c>
      <c r="G573" t="s">
        <v>165</v>
      </c>
      <c r="H573" t="s">
        <v>165</v>
      </c>
      <c r="J573" t="s">
        <v>165</v>
      </c>
      <c r="K573" t="s">
        <v>165</v>
      </c>
      <c r="L573" t="s">
        <v>165</v>
      </c>
      <c r="M573" t="s">
        <v>165</v>
      </c>
      <c r="N573" t="s">
        <v>165</v>
      </c>
      <c r="O573" t="s">
        <v>165</v>
      </c>
      <c r="P573" t="s">
        <v>165</v>
      </c>
      <c r="Q573" t="s">
        <v>165</v>
      </c>
    </row>
    <row r="574">
      <c r="B574" t="s">
        <v>165</v>
      </c>
      <c r="C574" t="s">
        <v>165</v>
      </c>
      <c r="D574" t="s">
        <v>165</v>
      </c>
      <c r="E574" t="s">
        <v>165</v>
      </c>
      <c r="F574" t="s">
        <v>165</v>
      </c>
      <c r="G574" t="s">
        <v>165</v>
      </c>
      <c r="H574" t="s">
        <v>165</v>
      </c>
      <c r="J574" t="s">
        <v>165</v>
      </c>
      <c r="K574" t="s">
        <v>165</v>
      </c>
      <c r="L574" t="s">
        <v>165</v>
      </c>
      <c r="M574" t="s">
        <v>165</v>
      </c>
      <c r="N574" t="s">
        <v>165</v>
      </c>
      <c r="O574" t="s">
        <v>165</v>
      </c>
      <c r="P574" t="s">
        <v>165</v>
      </c>
      <c r="Q574" t="s">
        <v>165</v>
      </c>
    </row>
    <row r="575">
      <c r="B575" t="s">
        <v>165</v>
      </c>
      <c r="C575" t="s">
        <v>165</v>
      </c>
      <c r="D575" t="s">
        <v>165</v>
      </c>
      <c r="E575" t="s">
        <v>165</v>
      </c>
      <c r="F575" t="s">
        <v>165</v>
      </c>
      <c r="G575" t="s">
        <v>165</v>
      </c>
      <c r="H575" t="s">
        <v>165</v>
      </c>
      <c r="J575" t="s">
        <v>165</v>
      </c>
      <c r="K575" t="s">
        <v>165</v>
      </c>
      <c r="L575" t="s">
        <v>165</v>
      </c>
      <c r="M575" t="s">
        <v>165</v>
      </c>
      <c r="N575" t="s">
        <v>165</v>
      </c>
      <c r="O575" t="s">
        <v>165</v>
      </c>
      <c r="P575" t="s">
        <v>165</v>
      </c>
      <c r="Q575" t="s">
        <v>165</v>
      </c>
    </row>
    <row r="576">
      <c r="B576" t="s">
        <v>165</v>
      </c>
      <c r="C576" t="s">
        <v>165</v>
      </c>
      <c r="D576" t="s">
        <v>165</v>
      </c>
      <c r="E576" t="s">
        <v>165</v>
      </c>
      <c r="F576" t="s">
        <v>165</v>
      </c>
      <c r="G576" t="s">
        <v>165</v>
      </c>
      <c r="H576" t="s">
        <v>165</v>
      </c>
      <c r="J576" t="s">
        <v>165</v>
      </c>
      <c r="K576" t="s">
        <v>165</v>
      </c>
      <c r="L576" t="s">
        <v>165</v>
      </c>
      <c r="M576" t="s">
        <v>165</v>
      </c>
      <c r="N576" t="s">
        <v>165</v>
      </c>
      <c r="O576" t="s">
        <v>165</v>
      </c>
      <c r="P576" t="s">
        <v>165</v>
      </c>
      <c r="Q576" t="s">
        <v>165</v>
      </c>
    </row>
    <row r="577">
      <c r="B577" t="s">
        <v>165</v>
      </c>
      <c r="C577" t="s">
        <v>165</v>
      </c>
      <c r="D577" t="s">
        <v>165</v>
      </c>
      <c r="E577" t="s">
        <v>165</v>
      </c>
      <c r="F577" t="s">
        <v>165</v>
      </c>
      <c r="G577" t="s">
        <v>165</v>
      </c>
      <c r="H577" t="s">
        <v>165</v>
      </c>
      <c r="J577" t="s">
        <v>165</v>
      </c>
      <c r="K577" t="s">
        <v>165</v>
      </c>
      <c r="L577" t="s">
        <v>165</v>
      </c>
      <c r="M577" t="s">
        <v>165</v>
      </c>
      <c r="N577" t="s">
        <v>165</v>
      </c>
      <c r="O577" t="s">
        <v>165</v>
      </c>
      <c r="P577" t="s">
        <v>165</v>
      </c>
      <c r="Q577" t="s">
        <v>165</v>
      </c>
    </row>
    <row r="578">
      <c r="B578" t="s">
        <v>165</v>
      </c>
      <c r="C578" t="s">
        <v>165</v>
      </c>
      <c r="D578" t="s">
        <v>165</v>
      </c>
      <c r="E578" t="s">
        <v>165</v>
      </c>
      <c r="F578" t="s">
        <v>165</v>
      </c>
      <c r="G578" t="s">
        <v>165</v>
      </c>
      <c r="H578" t="s">
        <v>165</v>
      </c>
      <c r="J578" t="s">
        <v>165</v>
      </c>
      <c r="K578" t="s">
        <v>165</v>
      </c>
      <c r="L578" t="s">
        <v>165</v>
      </c>
      <c r="M578" t="s">
        <v>165</v>
      </c>
      <c r="N578" t="s">
        <v>165</v>
      </c>
      <c r="O578" t="s">
        <v>165</v>
      </c>
      <c r="P578" t="s">
        <v>165</v>
      </c>
      <c r="Q578" t="s">
        <v>165</v>
      </c>
    </row>
    <row r="579">
      <c r="B579" t="s">
        <v>165</v>
      </c>
      <c r="C579" t="s">
        <v>165</v>
      </c>
      <c r="D579" t="s">
        <v>165</v>
      </c>
      <c r="E579" t="s">
        <v>165</v>
      </c>
      <c r="F579" t="s">
        <v>165</v>
      </c>
      <c r="G579" t="s">
        <v>165</v>
      </c>
      <c r="H579" t="s">
        <v>165</v>
      </c>
      <c r="J579" t="s">
        <v>165</v>
      </c>
      <c r="K579" t="s">
        <v>165</v>
      </c>
      <c r="L579" t="s">
        <v>165</v>
      </c>
      <c r="M579" t="s">
        <v>165</v>
      </c>
      <c r="N579" t="s">
        <v>165</v>
      </c>
      <c r="O579" t="s">
        <v>165</v>
      </c>
      <c r="P579" t="s">
        <v>165</v>
      </c>
      <c r="Q579" t="s">
        <v>165</v>
      </c>
    </row>
    <row r="580">
      <c r="B580" t="s">
        <v>165</v>
      </c>
      <c r="C580" t="s">
        <v>165</v>
      </c>
      <c r="D580" t="s">
        <v>165</v>
      </c>
      <c r="E580" t="s">
        <v>165</v>
      </c>
      <c r="F580" t="s">
        <v>165</v>
      </c>
      <c r="G580" t="s">
        <v>165</v>
      </c>
      <c r="H580" t="s">
        <v>165</v>
      </c>
      <c r="J580" t="s">
        <v>165</v>
      </c>
      <c r="K580" t="s">
        <v>165</v>
      </c>
      <c r="L580" t="s">
        <v>165</v>
      </c>
      <c r="M580" t="s">
        <v>165</v>
      </c>
      <c r="N580" t="s">
        <v>165</v>
      </c>
      <c r="O580" t="s">
        <v>165</v>
      </c>
      <c r="P580" t="s">
        <v>165</v>
      </c>
      <c r="Q580" t="s">
        <v>165</v>
      </c>
    </row>
    <row r="581">
      <c r="B581" t="s">
        <v>165</v>
      </c>
      <c r="C581" t="s">
        <v>165</v>
      </c>
      <c r="D581" t="s">
        <v>165</v>
      </c>
      <c r="E581" t="s">
        <v>165</v>
      </c>
      <c r="F581" t="s">
        <v>165</v>
      </c>
      <c r="G581" t="s">
        <v>165</v>
      </c>
      <c r="H581" t="s">
        <v>165</v>
      </c>
      <c r="J581" t="s">
        <v>165</v>
      </c>
      <c r="K581" t="s">
        <v>165</v>
      </c>
      <c r="L581" t="s">
        <v>165</v>
      </c>
      <c r="M581" t="s">
        <v>165</v>
      </c>
      <c r="N581" t="s">
        <v>165</v>
      </c>
      <c r="O581" t="s">
        <v>165</v>
      </c>
      <c r="P581" t="s">
        <v>165</v>
      </c>
      <c r="Q581" t="s">
        <v>165</v>
      </c>
    </row>
    <row r="582">
      <c r="B582" t="s">
        <v>165</v>
      </c>
      <c r="C582" t="s">
        <v>165</v>
      </c>
      <c r="D582" t="s">
        <v>165</v>
      </c>
      <c r="E582" t="s">
        <v>165</v>
      </c>
      <c r="F582" t="s">
        <v>165</v>
      </c>
      <c r="G582" t="s">
        <v>165</v>
      </c>
      <c r="H582" t="s">
        <v>165</v>
      </c>
      <c r="J582" t="s">
        <v>165</v>
      </c>
      <c r="K582" t="s">
        <v>165</v>
      </c>
      <c r="L582" t="s">
        <v>165</v>
      </c>
      <c r="M582" t="s">
        <v>165</v>
      </c>
      <c r="N582" t="s">
        <v>165</v>
      </c>
      <c r="O582" t="s">
        <v>165</v>
      </c>
      <c r="P582" t="s">
        <v>165</v>
      </c>
      <c r="Q582" t="s">
        <v>165</v>
      </c>
    </row>
    <row r="583">
      <c r="B583" t="s">
        <v>165</v>
      </c>
      <c r="C583" t="s">
        <v>165</v>
      </c>
      <c r="D583" t="s">
        <v>165</v>
      </c>
      <c r="E583" t="s">
        <v>165</v>
      </c>
      <c r="F583" t="s">
        <v>165</v>
      </c>
      <c r="G583" t="s">
        <v>165</v>
      </c>
      <c r="H583" t="s">
        <v>165</v>
      </c>
      <c r="J583" t="s">
        <v>165</v>
      </c>
      <c r="K583" t="s">
        <v>165</v>
      </c>
      <c r="L583" t="s">
        <v>165</v>
      </c>
      <c r="M583" t="s">
        <v>165</v>
      </c>
      <c r="N583" t="s">
        <v>165</v>
      </c>
      <c r="O583" t="s">
        <v>165</v>
      </c>
      <c r="P583" t="s">
        <v>165</v>
      </c>
      <c r="Q583" t="s">
        <v>165</v>
      </c>
    </row>
    <row r="584">
      <c r="B584" t="s">
        <v>165</v>
      </c>
      <c r="C584" t="s">
        <v>165</v>
      </c>
      <c r="D584" t="s">
        <v>165</v>
      </c>
      <c r="E584" t="s">
        <v>165</v>
      </c>
      <c r="F584" t="s">
        <v>165</v>
      </c>
      <c r="G584" t="s">
        <v>165</v>
      </c>
      <c r="H584" t="s">
        <v>165</v>
      </c>
      <c r="J584" t="s">
        <v>165</v>
      </c>
      <c r="K584" t="s">
        <v>165</v>
      </c>
      <c r="L584" t="s">
        <v>165</v>
      </c>
      <c r="M584" t="s">
        <v>165</v>
      </c>
      <c r="N584" t="s">
        <v>165</v>
      </c>
      <c r="O584" t="s">
        <v>165</v>
      </c>
      <c r="P584" t="s">
        <v>165</v>
      </c>
      <c r="Q584" t="s">
        <v>165</v>
      </c>
    </row>
    <row r="585">
      <c r="B585" t="s">
        <v>165</v>
      </c>
      <c r="C585" t="s">
        <v>165</v>
      </c>
      <c r="D585" t="s">
        <v>165</v>
      </c>
      <c r="E585" t="s">
        <v>165</v>
      </c>
      <c r="F585" t="s">
        <v>165</v>
      </c>
      <c r="G585" t="s">
        <v>165</v>
      </c>
      <c r="H585" t="s">
        <v>165</v>
      </c>
      <c r="J585" t="s">
        <v>165</v>
      </c>
      <c r="K585" t="s">
        <v>165</v>
      </c>
      <c r="L585" t="s">
        <v>165</v>
      </c>
      <c r="M585" t="s">
        <v>165</v>
      </c>
      <c r="N585" t="s">
        <v>165</v>
      </c>
      <c r="O585" t="s">
        <v>165</v>
      </c>
      <c r="P585" t="s">
        <v>165</v>
      </c>
      <c r="Q585" t="s">
        <v>165</v>
      </c>
    </row>
    <row r="586">
      <c r="B586" t="s">
        <v>165</v>
      </c>
      <c r="C586" t="s">
        <v>165</v>
      </c>
      <c r="D586" t="s">
        <v>165</v>
      </c>
      <c r="E586" t="s">
        <v>165</v>
      </c>
      <c r="F586" t="s">
        <v>165</v>
      </c>
      <c r="G586" t="s">
        <v>165</v>
      </c>
      <c r="H586" t="s">
        <v>165</v>
      </c>
      <c r="J586" t="s">
        <v>165</v>
      </c>
      <c r="K586" t="s">
        <v>165</v>
      </c>
      <c r="L586" t="s">
        <v>165</v>
      </c>
      <c r="M586" t="s">
        <v>165</v>
      </c>
      <c r="N586" t="s">
        <v>165</v>
      </c>
      <c r="O586" t="s">
        <v>165</v>
      </c>
      <c r="P586" t="s">
        <v>165</v>
      </c>
      <c r="Q586" t="s">
        <v>165</v>
      </c>
    </row>
    <row r="587">
      <c r="B587" t="s">
        <v>165</v>
      </c>
      <c r="C587" t="s">
        <v>165</v>
      </c>
      <c r="D587" t="s">
        <v>165</v>
      </c>
      <c r="E587" t="s">
        <v>165</v>
      </c>
      <c r="F587" t="s">
        <v>165</v>
      </c>
      <c r="G587" t="s">
        <v>165</v>
      </c>
      <c r="H587" t="s">
        <v>165</v>
      </c>
      <c r="J587" t="s">
        <v>165</v>
      </c>
      <c r="K587" t="s">
        <v>165</v>
      </c>
      <c r="L587" t="s">
        <v>165</v>
      </c>
      <c r="M587" t="s">
        <v>165</v>
      </c>
      <c r="N587" t="s">
        <v>165</v>
      </c>
      <c r="O587" t="s">
        <v>165</v>
      </c>
      <c r="P587" t="s">
        <v>165</v>
      </c>
      <c r="Q587" t="s">
        <v>165</v>
      </c>
    </row>
    <row r="588">
      <c r="B588" t="s">
        <v>165</v>
      </c>
      <c r="C588" t="s">
        <v>165</v>
      </c>
      <c r="D588" t="s">
        <v>165</v>
      </c>
      <c r="E588" t="s">
        <v>165</v>
      </c>
      <c r="F588" t="s">
        <v>165</v>
      </c>
      <c r="G588" t="s">
        <v>165</v>
      </c>
      <c r="H588" t="s">
        <v>165</v>
      </c>
      <c r="J588" t="s">
        <v>165</v>
      </c>
      <c r="K588" t="s">
        <v>165</v>
      </c>
      <c r="L588" t="s">
        <v>165</v>
      </c>
      <c r="M588" t="s">
        <v>165</v>
      </c>
      <c r="N588" t="s">
        <v>165</v>
      </c>
      <c r="O588" t="s">
        <v>165</v>
      </c>
      <c r="P588" t="s">
        <v>165</v>
      </c>
      <c r="Q588" t="s">
        <v>165</v>
      </c>
    </row>
    <row r="589">
      <c r="B589" t="s">
        <v>165</v>
      </c>
      <c r="C589" t="s">
        <v>165</v>
      </c>
      <c r="D589" t="s">
        <v>165</v>
      </c>
      <c r="E589" t="s">
        <v>165</v>
      </c>
      <c r="F589" t="s">
        <v>165</v>
      </c>
      <c r="G589" t="s">
        <v>165</v>
      </c>
      <c r="H589" t="s">
        <v>165</v>
      </c>
      <c r="J589" t="s">
        <v>165</v>
      </c>
      <c r="K589" t="s">
        <v>165</v>
      </c>
      <c r="L589" t="s">
        <v>165</v>
      </c>
      <c r="M589" t="s">
        <v>165</v>
      </c>
      <c r="N589" t="s">
        <v>165</v>
      </c>
      <c r="O589" t="s">
        <v>165</v>
      </c>
      <c r="P589" t="s">
        <v>165</v>
      </c>
      <c r="Q589" t="s">
        <v>165</v>
      </c>
    </row>
    <row r="590">
      <c r="B590" t="s">
        <v>165</v>
      </c>
      <c r="C590" t="s">
        <v>165</v>
      </c>
      <c r="D590" t="s">
        <v>165</v>
      </c>
      <c r="E590" t="s">
        <v>165</v>
      </c>
      <c r="F590" t="s">
        <v>165</v>
      </c>
      <c r="G590" t="s">
        <v>165</v>
      </c>
      <c r="H590" t="s">
        <v>165</v>
      </c>
      <c r="J590" t="s">
        <v>165</v>
      </c>
      <c r="K590" t="s">
        <v>165</v>
      </c>
      <c r="L590" t="s">
        <v>165</v>
      </c>
      <c r="M590" t="s">
        <v>165</v>
      </c>
      <c r="N590" t="s">
        <v>165</v>
      </c>
      <c r="O590" t="s">
        <v>165</v>
      </c>
      <c r="P590" t="s">
        <v>165</v>
      </c>
      <c r="Q590" t="s">
        <v>165</v>
      </c>
    </row>
    <row r="591">
      <c r="B591" t="s">
        <v>165</v>
      </c>
      <c r="C591" t="s">
        <v>165</v>
      </c>
      <c r="D591" t="s">
        <v>165</v>
      </c>
      <c r="E591" t="s">
        <v>165</v>
      </c>
      <c r="F591" t="s">
        <v>165</v>
      </c>
      <c r="G591" t="s">
        <v>165</v>
      </c>
      <c r="H591" t="s">
        <v>165</v>
      </c>
      <c r="J591" t="s">
        <v>165</v>
      </c>
      <c r="K591" t="s">
        <v>165</v>
      </c>
      <c r="L591" t="s">
        <v>165</v>
      </c>
      <c r="M591" t="s">
        <v>165</v>
      </c>
      <c r="N591" t="s">
        <v>165</v>
      </c>
      <c r="O591" t="s">
        <v>165</v>
      </c>
      <c r="P591" t="s">
        <v>165</v>
      </c>
      <c r="Q591" t="s">
        <v>165</v>
      </c>
    </row>
    <row r="592">
      <c r="B592" t="s">
        <v>165</v>
      </c>
      <c r="C592" t="s">
        <v>165</v>
      </c>
      <c r="D592" t="s">
        <v>165</v>
      </c>
      <c r="E592" t="s">
        <v>165</v>
      </c>
      <c r="F592" t="s">
        <v>165</v>
      </c>
      <c r="G592" t="s">
        <v>165</v>
      </c>
      <c r="H592" t="s">
        <v>165</v>
      </c>
      <c r="J592" t="s">
        <v>165</v>
      </c>
      <c r="K592" t="s">
        <v>165</v>
      </c>
      <c r="L592" t="s">
        <v>165</v>
      </c>
      <c r="M592" t="s">
        <v>165</v>
      </c>
      <c r="N592" t="s">
        <v>165</v>
      </c>
      <c r="O592" t="s">
        <v>165</v>
      </c>
      <c r="P592" t="s">
        <v>165</v>
      </c>
      <c r="Q592" t="s">
        <v>165</v>
      </c>
    </row>
    <row r="593">
      <c r="B593" t="s">
        <v>165</v>
      </c>
      <c r="C593" t="s">
        <v>165</v>
      </c>
      <c r="D593" t="s">
        <v>165</v>
      </c>
      <c r="E593" t="s">
        <v>165</v>
      </c>
      <c r="F593" t="s">
        <v>165</v>
      </c>
      <c r="G593" t="s">
        <v>165</v>
      </c>
      <c r="H593" t="s">
        <v>165</v>
      </c>
      <c r="J593" t="s">
        <v>165</v>
      </c>
      <c r="K593" t="s">
        <v>165</v>
      </c>
      <c r="L593" t="s">
        <v>165</v>
      </c>
      <c r="M593" t="s">
        <v>165</v>
      </c>
      <c r="N593" t="s">
        <v>165</v>
      </c>
      <c r="O593" t="s">
        <v>165</v>
      </c>
      <c r="P593" t="s">
        <v>165</v>
      </c>
      <c r="Q593" t="s">
        <v>165</v>
      </c>
    </row>
    <row r="594">
      <c r="B594" t="s">
        <v>165</v>
      </c>
      <c r="C594" t="s">
        <v>165</v>
      </c>
      <c r="D594" t="s">
        <v>165</v>
      </c>
      <c r="E594" t="s">
        <v>165</v>
      </c>
      <c r="F594" t="s">
        <v>165</v>
      </c>
      <c r="G594" t="s">
        <v>165</v>
      </c>
      <c r="H594" t="s">
        <v>165</v>
      </c>
      <c r="J594" t="s">
        <v>165</v>
      </c>
      <c r="K594" t="s">
        <v>165</v>
      </c>
      <c r="L594" t="s">
        <v>165</v>
      </c>
      <c r="M594" t="s">
        <v>165</v>
      </c>
      <c r="N594" t="s">
        <v>165</v>
      </c>
      <c r="O594" t="s">
        <v>165</v>
      </c>
      <c r="P594" t="s">
        <v>165</v>
      </c>
      <c r="Q594" t="s">
        <v>165</v>
      </c>
    </row>
    <row r="595">
      <c r="B595" t="s">
        <v>165</v>
      </c>
      <c r="C595" t="s">
        <v>165</v>
      </c>
      <c r="D595" t="s">
        <v>165</v>
      </c>
      <c r="E595" t="s">
        <v>165</v>
      </c>
      <c r="F595" t="s">
        <v>165</v>
      </c>
      <c r="G595" t="s">
        <v>165</v>
      </c>
      <c r="H595" t="s">
        <v>165</v>
      </c>
      <c r="J595" t="s">
        <v>165</v>
      </c>
      <c r="K595" t="s">
        <v>165</v>
      </c>
      <c r="L595" t="s">
        <v>165</v>
      </c>
      <c r="M595" t="s">
        <v>165</v>
      </c>
      <c r="N595" t="s">
        <v>165</v>
      </c>
      <c r="O595" t="s">
        <v>165</v>
      </c>
      <c r="P595" t="s">
        <v>165</v>
      </c>
      <c r="Q595" t="s">
        <v>165</v>
      </c>
    </row>
    <row r="596">
      <c r="B596" t="s">
        <v>165</v>
      </c>
      <c r="C596" t="s">
        <v>165</v>
      </c>
      <c r="D596" t="s">
        <v>165</v>
      </c>
      <c r="E596" t="s">
        <v>165</v>
      </c>
      <c r="F596" t="s">
        <v>165</v>
      </c>
      <c r="G596" t="s">
        <v>165</v>
      </c>
      <c r="H596" t="s">
        <v>165</v>
      </c>
      <c r="J596" t="s">
        <v>165</v>
      </c>
      <c r="K596" t="s">
        <v>165</v>
      </c>
      <c r="L596" t="s">
        <v>165</v>
      </c>
      <c r="M596" t="s">
        <v>165</v>
      </c>
      <c r="N596" t="s">
        <v>165</v>
      </c>
      <c r="O596" t="s">
        <v>165</v>
      </c>
      <c r="P596" t="s">
        <v>165</v>
      </c>
      <c r="Q596" t="s">
        <v>165</v>
      </c>
    </row>
    <row r="597">
      <c r="B597" t="s">
        <v>165</v>
      </c>
      <c r="C597" t="s">
        <v>165</v>
      </c>
      <c r="D597" t="s">
        <v>165</v>
      </c>
      <c r="E597" t="s">
        <v>165</v>
      </c>
      <c r="F597" t="s">
        <v>165</v>
      </c>
      <c r="G597" t="s">
        <v>165</v>
      </c>
      <c r="H597" t="s">
        <v>165</v>
      </c>
      <c r="J597" t="s">
        <v>165</v>
      </c>
      <c r="K597" t="s">
        <v>165</v>
      </c>
      <c r="L597" t="s">
        <v>165</v>
      </c>
      <c r="M597" t="s">
        <v>165</v>
      </c>
      <c r="N597" t="s">
        <v>165</v>
      </c>
      <c r="O597" t="s">
        <v>165</v>
      </c>
      <c r="P597" t="s">
        <v>165</v>
      </c>
      <c r="Q597" t="s">
        <v>165</v>
      </c>
    </row>
    <row r="598">
      <c r="B598" t="s">
        <v>165</v>
      </c>
      <c r="C598" t="s">
        <v>165</v>
      </c>
      <c r="D598" t="s">
        <v>165</v>
      </c>
      <c r="E598" t="s">
        <v>165</v>
      </c>
      <c r="F598" t="s">
        <v>165</v>
      </c>
      <c r="G598" t="s">
        <v>165</v>
      </c>
      <c r="H598" t="s">
        <v>165</v>
      </c>
      <c r="J598" t="s">
        <v>165</v>
      </c>
      <c r="K598" t="s">
        <v>165</v>
      </c>
      <c r="L598" t="s">
        <v>165</v>
      </c>
      <c r="M598" t="s">
        <v>165</v>
      </c>
      <c r="N598" t="s">
        <v>165</v>
      </c>
      <c r="O598" t="s">
        <v>165</v>
      </c>
      <c r="P598" t="s">
        <v>165</v>
      </c>
      <c r="Q598" t="s">
        <v>165</v>
      </c>
    </row>
    <row r="599">
      <c r="B599" t="s">
        <v>165</v>
      </c>
      <c r="C599" t="s">
        <v>165</v>
      </c>
      <c r="D599" t="s">
        <v>165</v>
      </c>
      <c r="E599" t="s">
        <v>165</v>
      </c>
      <c r="F599" t="s">
        <v>165</v>
      </c>
      <c r="G599" t="s">
        <v>165</v>
      </c>
      <c r="H599" t="s">
        <v>165</v>
      </c>
      <c r="J599" t="s">
        <v>165</v>
      </c>
      <c r="K599" t="s">
        <v>165</v>
      </c>
      <c r="L599" t="s">
        <v>165</v>
      </c>
      <c r="M599" t="s">
        <v>165</v>
      </c>
      <c r="N599" t="s">
        <v>165</v>
      </c>
      <c r="O599" t="s">
        <v>165</v>
      </c>
      <c r="P599" t="s">
        <v>165</v>
      </c>
      <c r="Q599" t="s">
        <v>165</v>
      </c>
    </row>
    <row r="600">
      <c r="B600" t="s">
        <v>165</v>
      </c>
      <c r="C600" t="s">
        <v>165</v>
      </c>
      <c r="D600" t="s">
        <v>165</v>
      </c>
      <c r="E600" t="s">
        <v>165</v>
      </c>
      <c r="F600" t="s">
        <v>165</v>
      </c>
      <c r="G600" t="s">
        <v>165</v>
      </c>
      <c r="H600" t="s">
        <v>165</v>
      </c>
      <c r="J600" t="s">
        <v>165</v>
      </c>
      <c r="K600" t="s">
        <v>165</v>
      </c>
      <c r="L600" t="s">
        <v>165</v>
      </c>
      <c r="M600" t="s">
        <v>165</v>
      </c>
      <c r="N600" t="s">
        <v>165</v>
      </c>
      <c r="O600" t="s">
        <v>165</v>
      </c>
      <c r="P600" t="s">
        <v>165</v>
      </c>
      <c r="Q600" t="s">
        <v>165</v>
      </c>
    </row>
    <row r="601">
      <c r="B601" t="s">
        <v>165</v>
      </c>
      <c r="C601" t="s">
        <v>165</v>
      </c>
      <c r="D601" t="s">
        <v>165</v>
      </c>
      <c r="E601" t="s">
        <v>165</v>
      </c>
      <c r="F601" t="s">
        <v>165</v>
      </c>
      <c r="G601" t="s">
        <v>165</v>
      </c>
      <c r="H601" t="s">
        <v>165</v>
      </c>
      <c r="J601" t="s">
        <v>165</v>
      </c>
      <c r="K601" t="s">
        <v>165</v>
      </c>
      <c r="L601" t="s">
        <v>165</v>
      </c>
      <c r="M601" t="s">
        <v>165</v>
      </c>
      <c r="N601" t="s">
        <v>165</v>
      </c>
      <c r="O601" t="s">
        <v>165</v>
      </c>
      <c r="P601" t="s">
        <v>165</v>
      </c>
      <c r="Q601" t="s">
        <v>165</v>
      </c>
    </row>
    <row r="602">
      <c r="B602" t="s">
        <v>165</v>
      </c>
      <c r="C602" t="s">
        <v>165</v>
      </c>
      <c r="D602" t="s">
        <v>165</v>
      </c>
      <c r="E602" t="s">
        <v>165</v>
      </c>
      <c r="F602" t="s">
        <v>165</v>
      </c>
      <c r="G602" t="s">
        <v>165</v>
      </c>
      <c r="H602" t="s">
        <v>165</v>
      </c>
      <c r="J602" t="s">
        <v>165</v>
      </c>
      <c r="K602" t="s">
        <v>165</v>
      </c>
      <c r="L602" t="s">
        <v>165</v>
      </c>
      <c r="M602" t="s">
        <v>165</v>
      </c>
      <c r="N602" t="s">
        <v>165</v>
      </c>
      <c r="O602" t="s">
        <v>165</v>
      </c>
      <c r="P602" t="s">
        <v>165</v>
      </c>
      <c r="Q602" t="s">
        <v>165</v>
      </c>
    </row>
    <row r="603">
      <c r="B603" t="s">
        <v>165</v>
      </c>
      <c r="C603" t="s">
        <v>165</v>
      </c>
      <c r="D603" t="s">
        <v>165</v>
      </c>
      <c r="E603" t="s">
        <v>165</v>
      </c>
      <c r="F603" t="s">
        <v>165</v>
      </c>
      <c r="G603" t="s">
        <v>165</v>
      </c>
      <c r="H603" t="s">
        <v>165</v>
      </c>
      <c r="J603" t="s">
        <v>165</v>
      </c>
      <c r="K603" t="s">
        <v>165</v>
      </c>
      <c r="L603" t="s">
        <v>165</v>
      </c>
      <c r="M603" t="s">
        <v>165</v>
      </c>
      <c r="N603" t="s">
        <v>165</v>
      </c>
      <c r="O603" t="s">
        <v>165</v>
      </c>
      <c r="P603" t="s">
        <v>165</v>
      </c>
      <c r="Q603" t="s">
        <v>165</v>
      </c>
    </row>
    <row r="604">
      <c r="B604" t="s">
        <v>165</v>
      </c>
      <c r="C604" t="s">
        <v>165</v>
      </c>
      <c r="D604" t="s">
        <v>165</v>
      </c>
      <c r="E604" t="s">
        <v>165</v>
      </c>
      <c r="F604" t="s">
        <v>165</v>
      </c>
      <c r="G604" t="s">
        <v>165</v>
      </c>
      <c r="H604" t="s">
        <v>165</v>
      </c>
      <c r="J604" t="s">
        <v>165</v>
      </c>
      <c r="K604" t="s">
        <v>165</v>
      </c>
      <c r="L604" t="s">
        <v>165</v>
      </c>
      <c r="M604" t="s">
        <v>165</v>
      </c>
      <c r="N604" t="s">
        <v>165</v>
      </c>
      <c r="O604" t="s">
        <v>165</v>
      </c>
      <c r="P604" t="s">
        <v>165</v>
      </c>
      <c r="Q604" t="s">
        <v>165</v>
      </c>
    </row>
    <row r="605">
      <c r="B605" t="s">
        <v>165</v>
      </c>
      <c r="C605" t="s">
        <v>165</v>
      </c>
      <c r="D605" t="s">
        <v>165</v>
      </c>
      <c r="E605" t="s">
        <v>165</v>
      </c>
      <c r="F605" t="s">
        <v>165</v>
      </c>
      <c r="G605" t="s">
        <v>165</v>
      </c>
      <c r="H605" t="s">
        <v>165</v>
      </c>
      <c r="J605" t="s">
        <v>165</v>
      </c>
      <c r="K605" t="s">
        <v>165</v>
      </c>
      <c r="L605" t="s">
        <v>165</v>
      </c>
      <c r="M605" t="s">
        <v>165</v>
      </c>
      <c r="N605" t="s">
        <v>165</v>
      </c>
      <c r="O605" t="s">
        <v>165</v>
      </c>
      <c r="P605" t="s">
        <v>165</v>
      </c>
      <c r="Q605" t="s">
        <v>165</v>
      </c>
    </row>
    <row r="606">
      <c r="B606" t="s">
        <v>165</v>
      </c>
      <c r="C606" t="s">
        <v>165</v>
      </c>
      <c r="D606" t="s">
        <v>165</v>
      </c>
      <c r="E606" t="s">
        <v>165</v>
      </c>
      <c r="F606" t="s">
        <v>165</v>
      </c>
      <c r="G606" t="s">
        <v>165</v>
      </c>
      <c r="H606" t="s">
        <v>165</v>
      </c>
      <c r="J606" t="s">
        <v>165</v>
      </c>
      <c r="K606" t="s">
        <v>165</v>
      </c>
      <c r="L606" t="s">
        <v>165</v>
      </c>
      <c r="M606" t="s">
        <v>165</v>
      </c>
      <c r="N606" t="s">
        <v>165</v>
      </c>
      <c r="O606" t="s">
        <v>165</v>
      </c>
      <c r="P606" t="s">
        <v>165</v>
      </c>
      <c r="Q606" t="s">
        <v>165</v>
      </c>
    </row>
    <row r="607">
      <c r="B607" t="s">
        <v>165</v>
      </c>
      <c r="C607" t="s">
        <v>165</v>
      </c>
      <c r="D607" t="s">
        <v>165</v>
      </c>
      <c r="E607" t="s">
        <v>165</v>
      </c>
      <c r="F607" t="s">
        <v>165</v>
      </c>
      <c r="G607" t="s">
        <v>165</v>
      </c>
      <c r="H607" t="s">
        <v>165</v>
      </c>
      <c r="J607" t="s">
        <v>165</v>
      </c>
      <c r="K607" t="s">
        <v>165</v>
      </c>
      <c r="L607" t="s">
        <v>165</v>
      </c>
      <c r="M607" t="s">
        <v>165</v>
      </c>
      <c r="N607" t="s">
        <v>165</v>
      </c>
      <c r="O607" t="s">
        <v>165</v>
      </c>
      <c r="P607" t="s">
        <v>165</v>
      </c>
      <c r="Q607" t="s">
        <v>165</v>
      </c>
    </row>
    <row r="608">
      <c r="B608" t="s">
        <v>165</v>
      </c>
      <c r="C608" t="s">
        <v>165</v>
      </c>
      <c r="D608" t="s">
        <v>165</v>
      </c>
      <c r="E608" t="s">
        <v>165</v>
      </c>
      <c r="F608" t="s">
        <v>165</v>
      </c>
      <c r="G608" t="s">
        <v>165</v>
      </c>
      <c r="H608" t="s">
        <v>165</v>
      </c>
      <c r="J608" t="s">
        <v>165</v>
      </c>
      <c r="K608" t="s">
        <v>165</v>
      </c>
      <c r="L608" t="s">
        <v>165</v>
      </c>
      <c r="M608" t="s">
        <v>165</v>
      </c>
      <c r="N608" t="s">
        <v>165</v>
      </c>
      <c r="O608" t="s">
        <v>165</v>
      </c>
      <c r="P608" t="s">
        <v>165</v>
      </c>
      <c r="Q608" t="s">
        <v>165</v>
      </c>
    </row>
    <row r="609">
      <c r="B609" t="s">
        <v>165</v>
      </c>
      <c r="C609" t="s">
        <v>165</v>
      </c>
      <c r="D609" t="s">
        <v>165</v>
      </c>
      <c r="E609" t="s">
        <v>165</v>
      </c>
      <c r="F609" t="s">
        <v>165</v>
      </c>
      <c r="G609" t="s">
        <v>165</v>
      </c>
      <c r="H609" t="s">
        <v>165</v>
      </c>
      <c r="J609" t="s">
        <v>165</v>
      </c>
      <c r="K609" t="s">
        <v>165</v>
      </c>
      <c r="L609" t="s">
        <v>165</v>
      </c>
      <c r="M609" t="s">
        <v>165</v>
      </c>
      <c r="N609" t="s">
        <v>165</v>
      </c>
      <c r="O609" t="s">
        <v>165</v>
      </c>
      <c r="P609" t="s">
        <v>165</v>
      </c>
      <c r="Q609" t="s">
        <v>165</v>
      </c>
    </row>
    <row r="610">
      <c r="B610" t="s">
        <v>165</v>
      </c>
      <c r="C610" t="s">
        <v>165</v>
      </c>
      <c r="D610" t="s">
        <v>165</v>
      </c>
      <c r="E610" t="s">
        <v>165</v>
      </c>
      <c r="F610" t="s">
        <v>165</v>
      </c>
      <c r="G610" t="s">
        <v>165</v>
      </c>
      <c r="H610" t="s">
        <v>165</v>
      </c>
      <c r="J610" t="s">
        <v>165</v>
      </c>
      <c r="K610" t="s">
        <v>165</v>
      </c>
      <c r="L610" t="s">
        <v>165</v>
      </c>
      <c r="M610" t="s">
        <v>165</v>
      </c>
      <c r="N610" t="s">
        <v>165</v>
      </c>
      <c r="O610" t="s">
        <v>165</v>
      </c>
      <c r="P610" t="s">
        <v>165</v>
      </c>
      <c r="Q610" t="s">
        <v>165</v>
      </c>
    </row>
    <row r="611">
      <c r="B611" t="s">
        <v>165</v>
      </c>
      <c r="C611" t="s">
        <v>165</v>
      </c>
      <c r="D611" t="s">
        <v>165</v>
      </c>
      <c r="E611" t="s">
        <v>165</v>
      </c>
      <c r="F611" t="s">
        <v>165</v>
      </c>
      <c r="G611" t="s">
        <v>165</v>
      </c>
      <c r="H611" t="s">
        <v>165</v>
      </c>
      <c r="J611" t="s">
        <v>165</v>
      </c>
      <c r="K611" t="s">
        <v>165</v>
      </c>
      <c r="L611" t="s">
        <v>165</v>
      </c>
      <c r="M611" t="s">
        <v>165</v>
      </c>
      <c r="N611" t="s">
        <v>165</v>
      </c>
      <c r="O611" t="s">
        <v>165</v>
      </c>
      <c r="P611" t="s">
        <v>165</v>
      </c>
      <c r="Q611" t="s">
        <v>165</v>
      </c>
    </row>
    <row r="612">
      <c r="B612" t="s">
        <v>165</v>
      </c>
      <c r="C612" t="s">
        <v>165</v>
      </c>
      <c r="D612" t="s">
        <v>165</v>
      </c>
      <c r="E612" t="s">
        <v>165</v>
      </c>
      <c r="F612" t="s">
        <v>165</v>
      </c>
      <c r="G612" t="s">
        <v>165</v>
      </c>
      <c r="H612" t="s">
        <v>165</v>
      </c>
      <c r="J612" t="s">
        <v>165</v>
      </c>
      <c r="K612" t="s">
        <v>165</v>
      </c>
      <c r="L612" t="s">
        <v>165</v>
      </c>
      <c r="M612" t="s">
        <v>165</v>
      </c>
      <c r="N612" t="s">
        <v>165</v>
      </c>
      <c r="O612" t="s">
        <v>165</v>
      </c>
      <c r="P612" t="s">
        <v>165</v>
      </c>
      <c r="Q612" t="s">
        <v>165</v>
      </c>
    </row>
    <row r="613">
      <c r="B613" t="s">
        <v>165</v>
      </c>
      <c r="C613" t="s">
        <v>165</v>
      </c>
      <c r="D613" t="s">
        <v>165</v>
      </c>
      <c r="E613" t="s">
        <v>165</v>
      </c>
      <c r="F613" t="s">
        <v>165</v>
      </c>
      <c r="G613" t="s">
        <v>165</v>
      </c>
      <c r="H613" t="s">
        <v>165</v>
      </c>
      <c r="J613" t="s">
        <v>165</v>
      </c>
      <c r="K613" t="s">
        <v>165</v>
      </c>
      <c r="L613" t="s">
        <v>165</v>
      </c>
      <c r="M613" t="s">
        <v>165</v>
      </c>
      <c r="N613" t="s">
        <v>165</v>
      </c>
      <c r="O613" t="s">
        <v>165</v>
      </c>
      <c r="P613" t="s">
        <v>165</v>
      </c>
      <c r="Q613" t="s">
        <v>165</v>
      </c>
    </row>
    <row r="614">
      <c r="B614" t="s">
        <v>165</v>
      </c>
      <c r="C614" t="s">
        <v>165</v>
      </c>
      <c r="D614" t="s">
        <v>165</v>
      </c>
      <c r="E614" t="s">
        <v>165</v>
      </c>
      <c r="F614" t="s">
        <v>165</v>
      </c>
      <c r="G614" t="s">
        <v>165</v>
      </c>
      <c r="H614" t="s">
        <v>165</v>
      </c>
      <c r="J614" t="s">
        <v>165</v>
      </c>
      <c r="K614" t="s">
        <v>165</v>
      </c>
      <c r="L614" t="s">
        <v>165</v>
      </c>
      <c r="M614" t="s">
        <v>165</v>
      </c>
      <c r="N614" t="s">
        <v>165</v>
      </c>
      <c r="O614" t="s">
        <v>165</v>
      </c>
      <c r="P614" t="s">
        <v>165</v>
      </c>
      <c r="Q614" t="s">
        <v>165</v>
      </c>
    </row>
    <row r="615">
      <c r="B615" t="s">
        <v>165</v>
      </c>
      <c r="C615" t="s">
        <v>165</v>
      </c>
      <c r="D615" t="s">
        <v>165</v>
      </c>
      <c r="E615" t="s">
        <v>165</v>
      </c>
      <c r="F615" t="s">
        <v>165</v>
      </c>
      <c r="G615" t="s">
        <v>165</v>
      </c>
      <c r="H615" t="s">
        <v>165</v>
      </c>
      <c r="J615" t="s">
        <v>165</v>
      </c>
      <c r="K615" t="s">
        <v>165</v>
      </c>
      <c r="L615" t="s">
        <v>165</v>
      </c>
      <c r="M615" t="s">
        <v>165</v>
      </c>
      <c r="N615" t="s">
        <v>165</v>
      </c>
      <c r="O615" t="s">
        <v>165</v>
      </c>
      <c r="P615" t="s">
        <v>165</v>
      </c>
      <c r="Q615" t="s">
        <v>165</v>
      </c>
    </row>
    <row r="616">
      <c r="B616" t="s">
        <v>165</v>
      </c>
      <c r="C616" t="s">
        <v>165</v>
      </c>
      <c r="D616" t="s">
        <v>165</v>
      </c>
      <c r="E616" t="s">
        <v>165</v>
      </c>
      <c r="F616" t="s">
        <v>165</v>
      </c>
      <c r="G616" t="s">
        <v>165</v>
      </c>
      <c r="H616" t="s">
        <v>165</v>
      </c>
      <c r="J616" t="s">
        <v>165</v>
      </c>
      <c r="K616" t="s">
        <v>165</v>
      </c>
      <c r="L616" t="s">
        <v>165</v>
      </c>
      <c r="M616" t="s">
        <v>165</v>
      </c>
      <c r="N616" t="s">
        <v>165</v>
      </c>
      <c r="O616" t="s">
        <v>165</v>
      </c>
      <c r="P616" t="s">
        <v>165</v>
      </c>
      <c r="Q616" t="s">
        <v>165</v>
      </c>
    </row>
    <row r="617">
      <c r="B617" t="s">
        <v>165</v>
      </c>
      <c r="C617" t="s">
        <v>165</v>
      </c>
      <c r="D617" t="s">
        <v>165</v>
      </c>
      <c r="E617" t="s">
        <v>165</v>
      </c>
      <c r="F617" t="s">
        <v>165</v>
      </c>
      <c r="G617" t="s">
        <v>165</v>
      </c>
      <c r="H617" t="s">
        <v>165</v>
      </c>
      <c r="J617" t="s">
        <v>165</v>
      </c>
      <c r="K617" t="s">
        <v>165</v>
      </c>
      <c r="L617" t="s">
        <v>165</v>
      </c>
      <c r="M617" t="s">
        <v>165</v>
      </c>
      <c r="N617" t="s">
        <v>165</v>
      </c>
      <c r="O617" t="s">
        <v>165</v>
      </c>
      <c r="P617" t="s">
        <v>165</v>
      </c>
      <c r="Q617" t="s">
        <v>165</v>
      </c>
    </row>
    <row r="618">
      <c r="B618" t="s">
        <v>165</v>
      </c>
      <c r="C618" t="s">
        <v>165</v>
      </c>
      <c r="D618" t="s">
        <v>165</v>
      </c>
      <c r="E618" t="s">
        <v>165</v>
      </c>
      <c r="F618" t="s">
        <v>165</v>
      </c>
      <c r="G618" t="s">
        <v>165</v>
      </c>
      <c r="H618" t="s">
        <v>165</v>
      </c>
      <c r="J618" t="s">
        <v>165</v>
      </c>
      <c r="K618" t="s">
        <v>165</v>
      </c>
      <c r="L618" t="s">
        <v>165</v>
      </c>
      <c r="M618" t="s">
        <v>165</v>
      </c>
      <c r="N618" t="s">
        <v>165</v>
      </c>
      <c r="O618" t="s">
        <v>165</v>
      </c>
      <c r="P618" t="s">
        <v>165</v>
      </c>
      <c r="Q618" t="s">
        <v>165</v>
      </c>
    </row>
    <row r="619">
      <c r="B619" t="s">
        <v>165</v>
      </c>
      <c r="C619" t="s">
        <v>165</v>
      </c>
      <c r="D619" t="s">
        <v>165</v>
      </c>
      <c r="E619" t="s">
        <v>165</v>
      </c>
      <c r="F619" t="s">
        <v>165</v>
      </c>
      <c r="G619" t="s">
        <v>165</v>
      </c>
      <c r="H619" t="s">
        <v>165</v>
      </c>
      <c r="J619" t="s">
        <v>165</v>
      </c>
      <c r="K619" t="s">
        <v>165</v>
      </c>
      <c r="L619" t="s">
        <v>165</v>
      </c>
      <c r="M619" t="s">
        <v>165</v>
      </c>
      <c r="N619" t="s">
        <v>165</v>
      </c>
      <c r="O619" t="s">
        <v>165</v>
      </c>
      <c r="P619" t="s">
        <v>165</v>
      </c>
      <c r="Q619" t="s">
        <v>165</v>
      </c>
    </row>
    <row r="620">
      <c r="B620" t="s">
        <v>165</v>
      </c>
      <c r="C620" t="s">
        <v>165</v>
      </c>
      <c r="D620" t="s">
        <v>165</v>
      </c>
      <c r="E620" t="s">
        <v>165</v>
      </c>
      <c r="F620" t="s">
        <v>165</v>
      </c>
      <c r="G620" t="s">
        <v>165</v>
      </c>
      <c r="H620" t="s">
        <v>165</v>
      </c>
      <c r="J620" t="s">
        <v>165</v>
      </c>
      <c r="K620" t="s">
        <v>165</v>
      </c>
      <c r="L620" t="s">
        <v>165</v>
      </c>
      <c r="M620" t="s">
        <v>165</v>
      </c>
      <c r="N620" t="s">
        <v>165</v>
      </c>
      <c r="O620" t="s">
        <v>165</v>
      </c>
      <c r="P620" t="s">
        <v>165</v>
      </c>
      <c r="Q620" t="s">
        <v>165</v>
      </c>
    </row>
    <row r="621">
      <c r="B621" t="s">
        <v>165</v>
      </c>
      <c r="C621" t="s">
        <v>165</v>
      </c>
      <c r="D621" t="s">
        <v>165</v>
      </c>
      <c r="E621" t="s">
        <v>165</v>
      </c>
      <c r="F621" t="s">
        <v>165</v>
      </c>
      <c r="G621" t="s">
        <v>165</v>
      </c>
      <c r="H621" t="s">
        <v>165</v>
      </c>
      <c r="J621" t="s">
        <v>165</v>
      </c>
      <c r="K621" t="s">
        <v>165</v>
      </c>
      <c r="L621" t="s">
        <v>165</v>
      </c>
      <c r="M621" t="s">
        <v>165</v>
      </c>
      <c r="N621" t="s">
        <v>165</v>
      </c>
      <c r="O621" t="s">
        <v>165</v>
      </c>
      <c r="P621" t="s">
        <v>165</v>
      </c>
      <c r="Q621" t="s">
        <v>165</v>
      </c>
    </row>
    <row r="622">
      <c r="B622" t="s">
        <v>165</v>
      </c>
      <c r="C622" t="s">
        <v>165</v>
      </c>
      <c r="D622" t="s">
        <v>165</v>
      </c>
      <c r="E622" t="s">
        <v>165</v>
      </c>
      <c r="F622" t="s">
        <v>165</v>
      </c>
      <c r="G622" t="s">
        <v>165</v>
      </c>
      <c r="H622" t="s">
        <v>165</v>
      </c>
      <c r="J622" t="s">
        <v>165</v>
      </c>
      <c r="K622" t="s">
        <v>165</v>
      </c>
      <c r="L622" t="s">
        <v>165</v>
      </c>
      <c r="M622" t="s">
        <v>165</v>
      </c>
      <c r="N622" t="s">
        <v>165</v>
      </c>
      <c r="O622" t="s">
        <v>165</v>
      </c>
      <c r="P622" t="s">
        <v>165</v>
      </c>
      <c r="Q622" t="s">
        <v>165</v>
      </c>
    </row>
    <row r="623">
      <c r="B623" t="s">
        <v>165</v>
      </c>
      <c r="C623" t="s">
        <v>165</v>
      </c>
      <c r="D623" t="s">
        <v>165</v>
      </c>
      <c r="E623" t="s">
        <v>165</v>
      </c>
      <c r="F623" t="s">
        <v>165</v>
      </c>
      <c r="G623" t="s">
        <v>165</v>
      </c>
      <c r="H623" t="s">
        <v>165</v>
      </c>
      <c r="J623" t="s">
        <v>165</v>
      </c>
      <c r="K623" t="s">
        <v>165</v>
      </c>
      <c r="L623" t="s">
        <v>165</v>
      </c>
      <c r="M623" t="s">
        <v>165</v>
      </c>
      <c r="N623" t="s">
        <v>165</v>
      </c>
      <c r="O623" t="s">
        <v>165</v>
      </c>
      <c r="P623" t="s">
        <v>165</v>
      </c>
      <c r="Q623" t="s">
        <v>165</v>
      </c>
    </row>
    <row r="624">
      <c r="B624" t="s">
        <v>165</v>
      </c>
      <c r="C624" t="s">
        <v>165</v>
      </c>
      <c r="D624" t="s">
        <v>165</v>
      </c>
      <c r="E624" t="s">
        <v>165</v>
      </c>
      <c r="F624" t="s">
        <v>165</v>
      </c>
      <c r="G624" t="s">
        <v>165</v>
      </c>
      <c r="H624" t="s">
        <v>165</v>
      </c>
      <c r="J624" t="s">
        <v>165</v>
      </c>
      <c r="K624" t="s">
        <v>165</v>
      </c>
      <c r="L624" t="s">
        <v>165</v>
      </c>
      <c r="M624" t="s">
        <v>165</v>
      </c>
      <c r="N624" t="s">
        <v>165</v>
      </c>
      <c r="O624" t="s">
        <v>165</v>
      </c>
      <c r="P624" t="s">
        <v>165</v>
      </c>
      <c r="Q624" t="s">
        <v>165</v>
      </c>
    </row>
    <row r="625">
      <c r="B625" t="s">
        <v>165</v>
      </c>
      <c r="C625" t="s">
        <v>165</v>
      </c>
      <c r="D625" t="s">
        <v>165</v>
      </c>
      <c r="E625" t="s">
        <v>165</v>
      </c>
      <c r="F625" t="s">
        <v>165</v>
      </c>
      <c r="G625" t="s">
        <v>165</v>
      </c>
      <c r="H625" t="s">
        <v>165</v>
      </c>
      <c r="J625" t="s">
        <v>165</v>
      </c>
      <c r="K625" t="s">
        <v>165</v>
      </c>
      <c r="L625" t="s">
        <v>165</v>
      </c>
      <c r="M625" t="s">
        <v>165</v>
      </c>
      <c r="N625" t="s">
        <v>165</v>
      </c>
      <c r="O625" t="s">
        <v>165</v>
      </c>
      <c r="P625" t="s">
        <v>165</v>
      </c>
      <c r="Q625" t="s">
        <v>165</v>
      </c>
    </row>
    <row r="626">
      <c r="B626" t="s">
        <v>165</v>
      </c>
      <c r="C626" t="s">
        <v>165</v>
      </c>
      <c r="D626" t="s">
        <v>165</v>
      </c>
      <c r="E626" t="s">
        <v>165</v>
      </c>
      <c r="F626" t="s">
        <v>165</v>
      </c>
      <c r="G626" t="s">
        <v>165</v>
      </c>
      <c r="H626" t="s">
        <v>165</v>
      </c>
      <c r="J626" t="s">
        <v>165</v>
      </c>
      <c r="K626" t="s">
        <v>165</v>
      </c>
      <c r="L626" t="s">
        <v>165</v>
      </c>
      <c r="M626" t="s">
        <v>165</v>
      </c>
      <c r="N626" t="s">
        <v>165</v>
      </c>
      <c r="O626" t="s">
        <v>165</v>
      </c>
      <c r="P626" t="s">
        <v>165</v>
      </c>
      <c r="Q626" t="s">
        <v>165</v>
      </c>
    </row>
    <row r="627">
      <c r="B627" t="s">
        <v>165</v>
      </c>
      <c r="C627" t="s">
        <v>165</v>
      </c>
      <c r="D627" t="s">
        <v>165</v>
      </c>
      <c r="E627" t="s">
        <v>165</v>
      </c>
      <c r="F627" t="s">
        <v>165</v>
      </c>
      <c r="G627" t="s">
        <v>165</v>
      </c>
      <c r="H627" t="s">
        <v>165</v>
      </c>
      <c r="J627" t="s">
        <v>165</v>
      </c>
      <c r="K627" t="s">
        <v>165</v>
      </c>
      <c r="L627" t="s">
        <v>165</v>
      </c>
      <c r="M627" t="s">
        <v>165</v>
      </c>
      <c r="N627" t="s">
        <v>165</v>
      </c>
      <c r="O627" t="s">
        <v>165</v>
      </c>
      <c r="P627" t="s">
        <v>165</v>
      </c>
      <c r="Q627" t="s">
        <v>165</v>
      </c>
    </row>
    <row r="628">
      <c r="B628" t="s">
        <v>165</v>
      </c>
      <c r="C628" t="s">
        <v>165</v>
      </c>
      <c r="D628" t="s">
        <v>165</v>
      </c>
      <c r="E628" t="s">
        <v>165</v>
      </c>
      <c r="F628" t="s">
        <v>165</v>
      </c>
      <c r="G628" t="s">
        <v>165</v>
      </c>
      <c r="H628" t="s">
        <v>165</v>
      </c>
      <c r="J628" t="s">
        <v>165</v>
      </c>
      <c r="K628" t="s">
        <v>165</v>
      </c>
      <c r="L628" t="s">
        <v>165</v>
      </c>
      <c r="M628" t="s">
        <v>165</v>
      </c>
      <c r="N628" t="s">
        <v>165</v>
      </c>
      <c r="O628" t="s">
        <v>165</v>
      </c>
      <c r="P628" t="s">
        <v>165</v>
      </c>
      <c r="Q628" t="s">
        <v>165</v>
      </c>
    </row>
    <row r="629">
      <c r="B629" t="s">
        <v>165</v>
      </c>
      <c r="C629" t="s">
        <v>165</v>
      </c>
      <c r="D629" t="s">
        <v>165</v>
      </c>
      <c r="E629" t="s">
        <v>165</v>
      </c>
      <c r="F629" t="s">
        <v>165</v>
      </c>
      <c r="G629" t="s">
        <v>165</v>
      </c>
      <c r="H629" t="s">
        <v>165</v>
      </c>
      <c r="J629" t="s">
        <v>165</v>
      </c>
      <c r="K629" t="s">
        <v>165</v>
      </c>
      <c r="L629" t="s">
        <v>165</v>
      </c>
      <c r="M629" t="s">
        <v>165</v>
      </c>
      <c r="N629" t="s">
        <v>165</v>
      </c>
      <c r="O629" t="s">
        <v>165</v>
      </c>
      <c r="P629" t="s">
        <v>165</v>
      </c>
      <c r="Q629" t="s">
        <v>165</v>
      </c>
    </row>
    <row r="630">
      <c r="B630" t="s">
        <v>165</v>
      </c>
      <c r="C630" t="s">
        <v>165</v>
      </c>
      <c r="D630" t="s">
        <v>165</v>
      </c>
      <c r="E630" t="s">
        <v>165</v>
      </c>
      <c r="F630" t="s">
        <v>165</v>
      </c>
      <c r="G630" t="s">
        <v>165</v>
      </c>
      <c r="H630" t="s">
        <v>165</v>
      </c>
      <c r="J630" t="s">
        <v>165</v>
      </c>
      <c r="K630" t="s">
        <v>165</v>
      </c>
      <c r="L630" t="s">
        <v>165</v>
      </c>
      <c r="M630" t="s">
        <v>165</v>
      </c>
      <c r="N630" t="s">
        <v>165</v>
      </c>
      <c r="O630" t="s">
        <v>165</v>
      </c>
      <c r="P630" t="s">
        <v>165</v>
      </c>
      <c r="Q630" t="s">
        <v>165</v>
      </c>
    </row>
    <row r="631">
      <c r="B631" t="s">
        <v>165</v>
      </c>
      <c r="C631" t="s">
        <v>165</v>
      </c>
      <c r="D631" t="s">
        <v>165</v>
      </c>
      <c r="E631" t="s">
        <v>165</v>
      </c>
      <c r="F631" t="s">
        <v>165</v>
      </c>
      <c r="G631" t="s">
        <v>165</v>
      </c>
      <c r="H631" t="s">
        <v>165</v>
      </c>
      <c r="J631" t="s">
        <v>165</v>
      </c>
      <c r="K631" t="s">
        <v>165</v>
      </c>
      <c r="L631" t="s">
        <v>165</v>
      </c>
      <c r="M631" t="s">
        <v>165</v>
      </c>
      <c r="N631" t="s">
        <v>165</v>
      </c>
      <c r="O631" t="s">
        <v>165</v>
      </c>
      <c r="P631" t="s">
        <v>165</v>
      </c>
      <c r="Q631" t="s">
        <v>165</v>
      </c>
    </row>
    <row r="632">
      <c r="B632" t="s">
        <v>165</v>
      </c>
      <c r="C632" t="s">
        <v>165</v>
      </c>
      <c r="D632" t="s">
        <v>165</v>
      </c>
      <c r="E632" t="s">
        <v>165</v>
      </c>
      <c r="F632" t="s">
        <v>165</v>
      </c>
      <c r="G632" t="s">
        <v>165</v>
      </c>
      <c r="H632" t="s">
        <v>165</v>
      </c>
      <c r="J632" t="s">
        <v>165</v>
      </c>
      <c r="K632" t="s">
        <v>165</v>
      </c>
      <c r="L632" t="s">
        <v>165</v>
      </c>
      <c r="M632" t="s">
        <v>165</v>
      </c>
      <c r="N632" t="s">
        <v>165</v>
      </c>
      <c r="O632" t="s">
        <v>165</v>
      </c>
      <c r="P632" t="s">
        <v>165</v>
      </c>
      <c r="Q632" t="s">
        <v>165</v>
      </c>
    </row>
    <row r="633">
      <c r="B633" t="s">
        <v>165</v>
      </c>
      <c r="C633" t="s">
        <v>165</v>
      </c>
      <c r="D633" t="s">
        <v>165</v>
      </c>
      <c r="E633" t="s">
        <v>165</v>
      </c>
      <c r="F633" t="s">
        <v>165</v>
      </c>
      <c r="G633" t="s">
        <v>165</v>
      </c>
      <c r="H633" t="s">
        <v>165</v>
      </c>
      <c r="J633" t="s">
        <v>165</v>
      </c>
      <c r="K633" t="s">
        <v>165</v>
      </c>
      <c r="L633" t="s">
        <v>165</v>
      </c>
      <c r="M633" t="s">
        <v>165</v>
      </c>
      <c r="N633" t="s">
        <v>165</v>
      </c>
      <c r="O633" t="s">
        <v>165</v>
      </c>
      <c r="P633" t="s">
        <v>165</v>
      </c>
      <c r="Q633" t="s">
        <v>165</v>
      </c>
    </row>
    <row r="634">
      <c r="B634" t="s">
        <v>165</v>
      </c>
      <c r="C634" t="s">
        <v>165</v>
      </c>
      <c r="D634" t="s">
        <v>165</v>
      </c>
      <c r="E634" t="s">
        <v>165</v>
      </c>
      <c r="F634" t="s">
        <v>165</v>
      </c>
      <c r="G634" t="s">
        <v>165</v>
      </c>
      <c r="H634" t="s">
        <v>165</v>
      </c>
      <c r="J634" t="s">
        <v>165</v>
      </c>
      <c r="K634" t="s">
        <v>165</v>
      </c>
      <c r="L634" t="s">
        <v>165</v>
      </c>
      <c r="M634" t="s">
        <v>165</v>
      </c>
      <c r="N634" t="s">
        <v>165</v>
      </c>
      <c r="O634" t="s">
        <v>165</v>
      </c>
      <c r="P634" t="s">
        <v>165</v>
      </c>
      <c r="Q634" t="s">
        <v>165</v>
      </c>
    </row>
    <row r="635">
      <c r="B635" t="s">
        <v>165</v>
      </c>
      <c r="C635" t="s">
        <v>165</v>
      </c>
      <c r="D635" t="s">
        <v>165</v>
      </c>
      <c r="E635" t="s">
        <v>165</v>
      </c>
      <c r="F635" t="s">
        <v>165</v>
      </c>
      <c r="G635" t="s">
        <v>165</v>
      </c>
      <c r="H635" t="s">
        <v>165</v>
      </c>
      <c r="J635" t="s">
        <v>165</v>
      </c>
      <c r="K635" t="s">
        <v>165</v>
      </c>
      <c r="L635" t="s">
        <v>165</v>
      </c>
      <c r="M635" t="s">
        <v>165</v>
      </c>
      <c r="N635" t="s">
        <v>165</v>
      </c>
      <c r="O635" t="s">
        <v>165</v>
      </c>
      <c r="P635" t="s">
        <v>165</v>
      </c>
      <c r="Q635" t="s">
        <v>165</v>
      </c>
    </row>
    <row r="636">
      <c r="B636" t="s">
        <v>165</v>
      </c>
      <c r="C636" t="s">
        <v>165</v>
      </c>
      <c r="D636" t="s">
        <v>165</v>
      </c>
      <c r="E636" t="s">
        <v>165</v>
      </c>
      <c r="F636" t="s">
        <v>165</v>
      </c>
      <c r="G636" t="s">
        <v>165</v>
      </c>
      <c r="H636" t="s">
        <v>165</v>
      </c>
      <c r="J636" t="s">
        <v>165</v>
      </c>
      <c r="K636" t="s">
        <v>165</v>
      </c>
      <c r="L636" t="s">
        <v>165</v>
      </c>
      <c r="M636" t="s">
        <v>165</v>
      </c>
      <c r="N636" t="s">
        <v>165</v>
      </c>
      <c r="O636" t="s">
        <v>165</v>
      </c>
      <c r="P636" t="s">
        <v>165</v>
      </c>
      <c r="Q636" t="s">
        <v>165</v>
      </c>
    </row>
    <row r="637">
      <c r="B637" t="s">
        <v>165</v>
      </c>
      <c r="C637" t="s">
        <v>165</v>
      </c>
      <c r="D637" t="s">
        <v>165</v>
      </c>
      <c r="E637" t="s">
        <v>165</v>
      </c>
      <c r="F637" t="s">
        <v>165</v>
      </c>
      <c r="G637" t="s">
        <v>165</v>
      </c>
      <c r="H637" t="s">
        <v>165</v>
      </c>
      <c r="J637" t="s">
        <v>165</v>
      </c>
      <c r="K637" t="s">
        <v>165</v>
      </c>
      <c r="L637" t="s">
        <v>165</v>
      </c>
      <c r="M637" t="s">
        <v>165</v>
      </c>
      <c r="N637" t="s">
        <v>165</v>
      </c>
      <c r="O637" t="s">
        <v>165</v>
      </c>
      <c r="P637" t="s">
        <v>165</v>
      </c>
      <c r="Q637" t="s">
        <v>165</v>
      </c>
    </row>
    <row r="638">
      <c r="B638" t="s">
        <v>165</v>
      </c>
      <c r="C638" t="s">
        <v>165</v>
      </c>
      <c r="D638" t="s">
        <v>165</v>
      </c>
      <c r="E638" t="s">
        <v>165</v>
      </c>
      <c r="F638" t="s">
        <v>165</v>
      </c>
      <c r="G638" t="s">
        <v>165</v>
      </c>
      <c r="H638" t="s">
        <v>165</v>
      </c>
      <c r="J638" t="s">
        <v>165</v>
      </c>
      <c r="K638" t="s">
        <v>165</v>
      </c>
      <c r="L638" t="s">
        <v>165</v>
      </c>
      <c r="M638" t="s">
        <v>165</v>
      </c>
      <c r="N638" t="s">
        <v>165</v>
      </c>
      <c r="O638" t="s">
        <v>165</v>
      </c>
      <c r="P638" t="s">
        <v>165</v>
      </c>
      <c r="Q638" t="s">
        <v>165</v>
      </c>
    </row>
    <row r="639">
      <c r="B639" t="s">
        <v>165</v>
      </c>
      <c r="C639" t="s">
        <v>165</v>
      </c>
      <c r="D639" t="s">
        <v>165</v>
      </c>
      <c r="E639" t="s">
        <v>165</v>
      </c>
      <c r="F639" t="s">
        <v>165</v>
      </c>
      <c r="G639" t="s">
        <v>165</v>
      </c>
      <c r="H639" t="s">
        <v>165</v>
      </c>
      <c r="J639" t="s">
        <v>165</v>
      </c>
      <c r="K639" t="s">
        <v>165</v>
      </c>
      <c r="L639" t="s">
        <v>165</v>
      </c>
      <c r="M639" t="s">
        <v>165</v>
      </c>
      <c r="N639" t="s">
        <v>165</v>
      </c>
      <c r="O639" t="s">
        <v>165</v>
      </c>
      <c r="P639" t="s">
        <v>165</v>
      </c>
      <c r="Q639" t="s">
        <v>165</v>
      </c>
    </row>
    <row r="640">
      <c r="B640" t="s">
        <v>165</v>
      </c>
      <c r="C640" t="s">
        <v>165</v>
      </c>
      <c r="D640" t="s">
        <v>165</v>
      </c>
      <c r="E640" t="s">
        <v>165</v>
      </c>
      <c r="F640" t="s">
        <v>165</v>
      </c>
      <c r="G640" t="s">
        <v>165</v>
      </c>
      <c r="H640" t="s">
        <v>165</v>
      </c>
      <c r="J640" t="s">
        <v>165</v>
      </c>
      <c r="K640" t="s">
        <v>165</v>
      </c>
      <c r="L640" t="s">
        <v>165</v>
      </c>
      <c r="M640" t="s">
        <v>165</v>
      </c>
      <c r="N640" t="s">
        <v>165</v>
      </c>
      <c r="O640" t="s">
        <v>165</v>
      </c>
      <c r="P640" t="s">
        <v>165</v>
      </c>
      <c r="Q640" t="s">
        <v>165</v>
      </c>
    </row>
    <row r="641">
      <c r="B641" t="s">
        <v>165</v>
      </c>
      <c r="C641" t="s">
        <v>165</v>
      </c>
      <c r="D641" t="s">
        <v>165</v>
      </c>
      <c r="E641" t="s">
        <v>165</v>
      </c>
      <c r="F641" t="s">
        <v>165</v>
      </c>
      <c r="G641" t="s">
        <v>165</v>
      </c>
      <c r="H641" t="s">
        <v>165</v>
      </c>
      <c r="J641" t="s">
        <v>165</v>
      </c>
      <c r="K641" t="s">
        <v>165</v>
      </c>
      <c r="L641" t="s">
        <v>165</v>
      </c>
      <c r="M641" t="s">
        <v>165</v>
      </c>
      <c r="N641" t="s">
        <v>165</v>
      </c>
      <c r="O641" t="s">
        <v>165</v>
      </c>
      <c r="P641" t="s">
        <v>165</v>
      </c>
      <c r="Q641" t="s">
        <v>165</v>
      </c>
    </row>
    <row r="642">
      <c r="B642" t="s">
        <v>165</v>
      </c>
      <c r="C642" t="s">
        <v>165</v>
      </c>
      <c r="D642" t="s">
        <v>165</v>
      </c>
      <c r="E642" t="s">
        <v>165</v>
      </c>
      <c r="F642" t="s">
        <v>165</v>
      </c>
      <c r="G642" t="s">
        <v>165</v>
      </c>
      <c r="H642" t="s">
        <v>165</v>
      </c>
      <c r="J642" t="s">
        <v>165</v>
      </c>
      <c r="K642" t="s">
        <v>165</v>
      </c>
      <c r="L642" t="s">
        <v>165</v>
      </c>
      <c r="M642" t="s">
        <v>165</v>
      </c>
      <c r="N642" t="s">
        <v>165</v>
      </c>
      <c r="O642" t="s">
        <v>165</v>
      </c>
      <c r="P642" t="s">
        <v>165</v>
      </c>
      <c r="Q642" t="s">
        <v>165</v>
      </c>
    </row>
    <row r="643">
      <c r="B643" t="s">
        <v>165</v>
      </c>
      <c r="C643" t="s">
        <v>165</v>
      </c>
      <c r="D643" t="s">
        <v>165</v>
      </c>
      <c r="E643" t="s">
        <v>165</v>
      </c>
      <c r="F643" t="s">
        <v>165</v>
      </c>
      <c r="G643" t="s">
        <v>165</v>
      </c>
      <c r="H643" t="s">
        <v>165</v>
      </c>
      <c r="J643" t="s">
        <v>165</v>
      </c>
      <c r="K643" t="s">
        <v>165</v>
      </c>
      <c r="L643" t="s">
        <v>165</v>
      </c>
      <c r="M643" t="s">
        <v>165</v>
      </c>
      <c r="N643" t="s">
        <v>165</v>
      </c>
      <c r="O643" t="s">
        <v>165</v>
      </c>
      <c r="P643" t="s">
        <v>165</v>
      </c>
      <c r="Q643" t="s">
        <v>165</v>
      </c>
    </row>
    <row r="644">
      <c r="B644" t="s">
        <v>165</v>
      </c>
      <c r="C644" t="s">
        <v>165</v>
      </c>
      <c r="D644" t="s">
        <v>165</v>
      </c>
      <c r="E644" t="s">
        <v>165</v>
      </c>
      <c r="F644" t="s">
        <v>165</v>
      </c>
      <c r="G644" t="s">
        <v>165</v>
      </c>
      <c r="H644" t="s">
        <v>165</v>
      </c>
      <c r="J644" t="s">
        <v>165</v>
      </c>
      <c r="K644" t="s">
        <v>165</v>
      </c>
      <c r="L644" t="s">
        <v>165</v>
      </c>
      <c r="M644" t="s">
        <v>165</v>
      </c>
      <c r="N644" t="s">
        <v>165</v>
      </c>
      <c r="O644" t="s">
        <v>165</v>
      </c>
      <c r="P644" t="s">
        <v>165</v>
      </c>
      <c r="Q644" t="s">
        <v>165</v>
      </c>
    </row>
    <row r="645">
      <c r="B645" t="s">
        <v>165</v>
      </c>
      <c r="C645" t="s">
        <v>165</v>
      </c>
      <c r="D645" t="s">
        <v>165</v>
      </c>
      <c r="E645" t="s">
        <v>165</v>
      </c>
      <c r="F645" t="s">
        <v>165</v>
      </c>
      <c r="G645" t="s">
        <v>165</v>
      </c>
      <c r="H645" t="s">
        <v>165</v>
      </c>
      <c r="J645" t="s">
        <v>165</v>
      </c>
      <c r="K645" t="s">
        <v>165</v>
      </c>
      <c r="L645" t="s">
        <v>165</v>
      </c>
      <c r="M645" t="s">
        <v>165</v>
      </c>
      <c r="N645" t="s">
        <v>165</v>
      </c>
      <c r="O645" t="s">
        <v>165</v>
      </c>
      <c r="P645" t="s">
        <v>165</v>
      </c>
      <c r="Q645" t="s">
        <v>165</v>
      </c>
    </row>
    <row r="646">
      <c r="B646" t="s">
        <v>165</v>
      </c>
      <c r="C646" t="s">
        <v>165</v>
      </c>
      <c r="D646" t="s">
        <v>165</v>
      </c>
      <c r="E646" t="s">
        <v>165</v>
      </c>
      <c r="F646" t="s">
        <v>165</v>
      </c>
      <c r="G646" t="s">
        <v>165</v>
      </c>
      <c r="H646" t="s">
        <v>165</v>
      </c>
      <c r="J646" t="s">
        <v>165</v>
      </c>
      <c r="K646" t="s">
        <v>165</v>
      </c>
      <c r="L646" t="s">
        <v>165</v>
      </c>
      <c r="M646" t="s">
        <v>165</v>
      </c>
      <c r="N646" t="s">
        <v>165</v>
      </c>
      <c r="O646" t="s">
        <v>165</v>
      </c>
      <c r="P646" t="s">
        <v>165</v>
      </c>
      <c r="Q646" t="s">
        <v>165</v>
      </c>
    </row>
    <row r="647">
      <c r="B647" t="s">
        <v>165</v>
      </c>
      <c r="C647" t="s">
        <v>165</v>
      </c>
      <c r="D647" t="s">
        <v>165</v>
      </c>
      <c r="E647" t="s">
        <v>165</v>
      </c>
      <c r="F647" t="s">
        <v>165</v>
      </c>
      <c r="G647" t="s">
        <v>165</v>
      </c>
      <c r="H647" t="s">
        <v>165</v>
      </c>
      <c r="J647" t="s">
        <v>165</v>
      </c>
      <c r="K647" t="s">
        <v>165</v>
      </c>
      <c r="L647" t="s">
        <v>165</v>
      </c>
      <c r="M647" t="s">
        <v>165</v>
      </c>
      <c r="N647" t="s">
        <v>165</v>
      </c>
      <c r="O647" t="s">
        <v>165</v>
      </c>
      <c r="P647" t="s">
        <v>165</v>
      </c>
      <c r="Q647" t="s">
        <v>165</v>
      </c>
    </row>
    <row r="648">
      <c r="B648" t="s">
        <v>165</v>
      </c>
      <c r="C648" t="s">
        <v>165</v>
      </c>
      <c r="D648" t="s">
        <v>165</v>
      </c>
      <c r="E648" t="s">
        <v>165</v>
      </c>
      <c r="F648" t="s">
        <v>165</v>
      </c>
      <c r="G648" t="s">
        <v>165</v>
      </c>
      <c r="H648" t="s">
        <v>165</v>
      </c>
      <c r="J648" t="s">
        <v>165</v>
      </c>
      <c r="K648" t="s">
        <v>165</v>
      </c>
      <c r="L648" t="s">
        <v>165</v>
      </c>
      <c r="M648" t="s">
        <v>165</v>
      </c>
      <c r="N648" t="s">
        <v>165</v>
      </c>
      <c r="O648" t="s">
        <v>165</v>
      </c>
      <c r="P648" t="s">
        <v>165</v>
      </c>
      <c r="Q648" t="s">
        <v>165</v>
      </c>
    </row>
    <row r="649">
      <c r="B649" t="s">
        <v>165</v>
      </c>
      <c r="C649" t="s">
        <v>165</v>
      </c>
      <c r="D649" t="s">
        <v>165</v>
      </c>
      <c r="E649" t="s">
        <v>165</v>
      </c>
      <c r="F649" t="s">
        <v>165</v>
      </c>
      <c r="G649" t="s">
        <v>165</v>
      </c>
      <c r="H649" t="s">
        <v>165</v>
      </c>
      <c r="J649" t="s">
        <v>165</v>
      </c>
      <c r="K649" t="s">
        <v>165</v>
      </c>
      <c r="L649" t="s">
        <v>165</v>
      </c>
      <c r="M649" t="s">
        <v>165</v>
      </c>
      <c r="N649" t="s">
        <v>165</v>
      </c>
      <c r="O649" t="s">
        <v>165</v>
      </c>
      <c r="P649" t="s">
        <v>165</v>
      </c>
      <c r="Q649" t="s">
        <v>165</v>
      </c>
    </row>
    <row r="650">
      <c r="B650" t="s">
        <v>165</v>
      </c>
      <c r="C650" t="s">
        <v>165</v>
      </c>
      <c r="D650" t="s">
        <v>165</v>
      </c>
      <c r="E650" t="s">
        <v>165</v>
      </c>
      <c r="F650" t="s">
        <v>165</v>
      </c>
      <c r="G650" t="s">
        <v>165</v>
      </c>
      <c r="H650" t="s">
        <v>165</v>
      </c>
      <c r="J650" t="s">
        <v>165</v>
      </c>
      <c r="K650" t="s">
        <v>165</v>
      </c>
      <c r="L650" t="s">
        <v>165</v>
      </c>
      <c r="M650" t="s">
        <v>165</v>
      </c>
      <c r="N650" t="s">
        <v>165</v>
      </c>
      <c r="O650" t="s">
        <v>165</v>
      </c>
      <c r="P650" t="s">
        <v>165</v>
      </c>
      <c r="Q650" t="s">
        <v>165</v>
      </c>
    </row>
    <row r="651">
      <c r="B651" t="s">
        <v>165</v>
      </c>
      <c r="C651" t="s">
        <v>165</v>
      </c>
      <c r="D651" t="s">
        <v>165</v>
      </c>
      <c r="E651" t="s">
        <v>165</v>
      </c>
      <c r="F651" t="s">
        <v>165</v>
      </c>
      <c r="G651" t="s">
        <v>165</v>
      </c>
      <c r="H651" t="s">
        <v>165</v>
      </c>
      <c r="J651" t="s">
        <v>165</v>
      </c>
      <c r="K651" t="s">
        <v>165</v>
      </c>
      <c r="L651" t="s">
        <v>165</v>
      </c>
      <c r="M651" t="s">
        <v>165</v>
      </c>
      <c r="N651" t="s">
        <v>165</v>
      </c>
      <c r="O651" t="s">
        <v>165</v>
      </c>
      <c r="P651" t="s">
        <v>165</v>
      </c>
      <c r="Q651" t="s">
        <v>165</v>
      </c>
    </row>
    <row r="652">
      <c r="B652" t="s">
        <v>165</v>
      </c>
      <c r="C652" t="s">
        <v>165</v>
      </c>
      <c r="D652" t="s">
        <v>165</v>
      </c>
      <c r="E652" t="s">
        <v>165</v>
      </c>
      <c r="F652" t="s">
        <v>165</v>
      </c>
      <c r="G652" t="s">
        <v>165</v>
      </c>
      <c r="H652" t="s">
        <v>165</v>
      </c>
      <c r="J652" t="s">
        <v>165</v>
      </c>
      <c r="K652" t="s">
        <v>165</v>
      </c>
      <c r="L652" t="s">
        <v>165</v>
      </c>
      <c r="M652" t="s">
        <v>165</v>
      </c>
      <c r="N652" t="s">
        <v>165</v>
      </c>
      <c r="O652" t="s">
        <v>165</v>
      </c>
      <c r="P652" t="s">
        <v>165</v>
      </c>
      <c r="Q652" t="s">
        <v>165</v>
      </c>
    </row>
    <row r="653">
      <c r="B653" t="s">
        <v>165</v>
      </c>
      <c r="C653" t="s">
        <v>165</v>
      </c>
      <c r="D653" t="s">
        <v>165</v>
      </c>
      <c r="E653" t="s">
        <v>165</v>
      </c>
      <c r="F653" t="s">
        <v>165</v>
      </c>
      <c r="G653" t="s">
        <v>165</v>
      </c>
      <c r="H653" t="s">
        <v>165</v>
      </c>
      <c r="J653" t="s">
        <v>165</v>
      </c>
      <c r="K653" t="s">
        <v>165</v>
      </c>
      <c r="L653" t="s">
        <v>165</v>
      </c>
      <c r="M653" t="s">
        <v>165</v>
      </c>
      <c r="N653" t="s">
        <v>165</v>
      </c>
      <c r="O653" t="s">
        <v>165</v>
      </c>
      <c r="P653" t="s">
        <v>165</v>
      </c>
      <c r="Q653" t="s">
        <v>165</v>
      </c>
    </row>
    <row r="654">
      <c r="B654" t="s">
        <v>165</v>
      </c>
      <c r="C654" t="s">
        <v>165</v>
      </c>
      <c r="D654" t="s">
        <v>165</v>
      </c>
      <c r="E654" t="s">
        <v>165</v>
      </c>
      <c r="F654" t="s">
        <v>165</v>
      </c>
      <c r="G654" t="s">
        <v>165</v>
      </c>
      <c r="H654" t="s">
        <v>165</v>
      </c>
      <c r="J654" t="s">
        <v>165</v>
      </c>
      <c r="K654" t="s">
        <v>165</v>
      </c>
      <c r="L654" t="s">
        <v>165</v>
      </c>
      <c r="M654" t="s">
        <v>165</v>
      </c>
      <c r="N654" t="s">
        <v>165</v>
      </c>
      <c r="O654" t="s">
        <v>165</v>
      </c>
      <c r="P654" t="s">
        <v>165</v>
      </c>
      <c r="Q654" t="s">
        <v>165</v>
      </c>
    </row>
    <row r="655">
      <c r="B655" t="s">
        <v>165</v>
      </c>
      <c r="C655" t="s">
        <v>165</v>
      </c>
      <c r="D655" t="s">
        <v>165</v>
      </c>
      <c r="E655" t="s">
        <v>165</v>
      </c>
      <c r="F655" t="s">
        <v>165</v>
      </c>
      <c r="G655" t="s">
        <v>165</v>
      </c>
      <c r="H655" t="s">
        <v>165</v>
      </c>
      <c r="J655" t="s">
        <v>165</v>
      </c>
      <c r="K655" t="s">
        <v>165</v>
      </c>
      <c r="L655" t="s">
        <v>165</v>
      </c>
      <c r="M655" t="s">
        <v>165</v>
      </c>
      <c r="N655" t="s">
        <v>165</v>
      </c>
      <c r="O655" t="s">
        <v>165</v>
      </c>
      <c r="P655" t="s">
        <v>165</v>
      </c>
      <c r="Q655" t="s">
        <v>165</v>
      </c>
    </row>
    <row r="656">
      <c r="B656" t="s">
        <v>165</v>
      </c>
      <c r="C656" t="s">
        <v>165</v>
      </c>
      <c r="D656" t="s">
        <v>165</v>
      </c>
      <c r="E656" t="s">
        <v>165</v>
      </c>
      <c r="F656" t="s">
        <v>165</v>
      </c>
      <c r="G656" t="s">
        <v>165</v>
      </c>
      <c r="H656" t="s">
        <v>165</v>
      </c>
      <c r="J656" t="s">
        <v>165</v>
      </c>
      <c r="K656" t="s">
        <v>165</v>
      </c>
      <c r="L656" t="s">
        <v>165</v>
      </c>
      <c r="M656" t="s">
        <v>165</v>
      </c>
      <c r="N656" t="s">
        <v>165</v>
      </c>
      <c r="O656" t="s">
        <v>165</v>
      </c>
      <c r="P656" t="s">
        <v>165</v>
      </c>
      <c r="Q656" t="s">
        <v>165</v>
      </c>
    </row>
    <row r="657">
      <c r="B657" t="s">
        <v>165</v>
      </c>
      <c r="C657" t="s">
        <v>165</v>
      </c>
      <c r="D657" t="s">
        <v>165</v>
      </c>
      <c r="E657" t="s">
        <v>165</v>
      </c>
      <c r="F657" t="s">
        <v>165</v>
      </c>
      <c r="G657" t="s">
        <v>165</v>
      </c>
      <c r="H657" t="s">
        <v>165</v>
      </c>
      <c r="J657" t="s">
        <v>165</v>
      </c>
      <c r="K657" t="s">
        <v>165</v>
      </c>
      <c r="L657" t="s">
        <v>165</v>
      </c>
      <c r="M657" t="s">
        <v>165</v>
      </c>
      <c r="N657" t="s">
        <v>165</v>
      </c>
      <c r="O657" t="s">
        <v>165</v>
      </c>
      <c r="P657" t="s">
        <v>165</v>
      </c>
      <c r="Q657" t="s">
        <v>165</v>
      </c>
    </row>
    <row r="658">
      <c r="B658" t="s">
        <v>165</v>
      </c>
      <c r="C658" t="s">
        <v>165</v>
      </c>
      <c r="D658" t="s">
        <v>165</v>
      </c>
      <c r="E658" t="s">
        <v>165</v>
      </c>
      <c r="F658" t="s">
        <v>165</v>
      </c>
      <c r="G658" t="s">
        <v>165</v>
      </c>
      <c r="H658" t="s">
        <v>165</v>
      </c>
      <c r="J658" t="s">
        <v>165</v>
      </c>
      <c r="K658" t="s">
        <v>165</v>
      </c>
      <c r="L658" t="s">
        <v>165</v>
      </c>
      <c r="M658" t="s">
        <v>165</v>
      </c>
      <c r="N658" t="s">
        <v>165</v>
      </c>
      <c r="O658" t="s">
        <v>165</v>
      </c>
      <c r="P658" t="s">
        <v>165</v>
      </c>
      <c r="Q658" t="s">
        <v>165</v>
      </c>
    </row>
    <row r="659">
      <c r="B659" t="s">
        <v>165</v>
      </c>
      <c r="C659" t="s">
        <v>165</v>
      </c>
      <c r="D659" t="s">
        <v>165</v>
      </c>
      <c r="E659" t="s">
        <v>165</v>
      </c>
      <c r="F659" t="s">
        <v>165</v>
      </c>
      <c r="G659" t="s">
        <v>165</v>
      </c>
      <c r="H659" t="s">
        <v>165</v>
      </c>
      <c r="J659" t="s">
        <v>165</v>
      </c>
      <c r="K659" t="s">
        <v>165</v>
      </c>
      <c r="L659" t="s">
        <v>165</v>
      </c>
      <c r="M659" t="s">
        <v>165</v>
      </c>
      <c r="N659" t="s">
        <v>165</v>
      </c>
      <c r="O659" t="s">
        <v>165</v>
      </c>
      <c r="P659" t="s">
        <v>165</v>
      </c>
      <c r="Q659" t="s">
        <v>165</v>
      </c>
    </row>
    <row r="660">
      <c r="B660" t="s">
        <v>165</v>
      </c>
      <c r="C660" t="s">
        <v>165</v>
      </c>
      <c r="D660" t="s">
        <v>165</v>
      </c>
      <c r="E660" t="s">
        <v>165</v>
      </c>
      <c r="F660" t="s">
        <v>165</v>
      </c>
      <c r="G660" t="s">
        <v>165</v>
      </c>
      <c r="H660" t="s">
        <v>165</v>
      </c>
      <c r="J660" t="s">
        <v>165</v>
      </c>
      <c r="K660" t="s">
        <v>165</v>
      </c>
      <c r="L660" t="s">
        <v>165</v>
      </c>
      <c r="M660" t="s">
        <v>165</v>
      </c>
      <c r="N660" t="s">
        <v>165</v>
      </c>
      <c r="O660" t="s">
        <v>165</v>
      </c>
      <c r="P660" t="s">
        <v>165</v>
      </c>
      <c r="Q660" t="s">
        <v>165</v>
      </c>
    </row>
    <row r="661">
      <c r="B661" t="s">
        <v>165</v>
      </c>
      <c r="C661" t="s">
        <v>165</v>
      </c>
      <c r="D661" t="s">
        <v>165</v>
      </c>
      <c r="E661" t="s">
        <v>165</v>
      </c>
      <c r="F661" t="s">
        <v>165</v>
      </c>
      <c r="G661" t="s">
        <v>165</v>
      </c>
      <c r="H661" t="s">
        <v>165</v>
      </c>
      <c r="J661" t="s">
        <v>165</v>
      </c>
      <c r="K661" t="s">
        <v>165</v>
      </c>
      <c r="L661" t="s">
        <v>165</v>
      </c>
      <c r="M661" t="s">
        <v>165</v>
      </c>
      <c r="N661" t="s">
        <v>165</v>
      </c>
      <c r="O661" t="s">
        <v>165</v>
      </c>
      <c r="P661" t="s">
        <v>165</v>
      </c>
      <c r="Q661" t="s">
        <v>165</v>
      </c>
    </row>
    <row r="662">
      <c r="B662" t="s">
        <v>165</v>
      </c>
      <c r="C662" t="s">
        <v>165</v>
      </c>
      <c r="D662" t="s">
        <v>165</v>
      </c>
      <c r="E662" t="s">
        <v>165</v>
      </c>
      <c r="F662" t="s">
        <v>165</v>
      </c>
      <c r="G662" t="s">
        <v>165</v>
      </c>
      <c r="H662" t="s">
        <v>165</v>
      </c>
      <c r="J662" t="s">
        <v>165</v>
      </c>
      <c r="K662" t="s">
        <v>165</v>
      </c>
      <c r="L662" t="s">
        <v>165</v>
      </c>
      <c r="M662" t="s">
        <v>165</v>
      </c>
      <c r="N662" t="s">
        <v>165</v>
      </c>
      <c r="O662" t="s">
        <v>165</v>
      </c>
      <c r="P662" t="s">
        <v>165</v>
      </c>
      <c r="Q662" t="s">
        <v>165</v>
      </c>
    </row>
    <row r="663">
      <c r="B663" t="s">
        <v>165</v>
      </c>
      <c r="C663" t="s">
        <v>165</v>
      </c>
      <c r="D663" t="s">
        <v>165</v>
      </c>
      <c r="E663" t="s">
        <v>165</v>
      </c>
      <c r="F663" t="s">
        <v>165</v>
      </c>
      <c r="G663" t="s">
        <v>165</v>
      </c>
      <c r="H663" t="s">
        <v>165</v>
      </c>
      <c r="J663" t="s">
        <v>165</v>
      </c>
      <c r="K663" t="s">
        <v>165</v>
      </c>
      <c r="L663" t="s">
        <v>165</v>
      </c>
      <c r="M663" t="s">
        <v>165</v>
      </c>
      <c r="N663" t="s">
        <v>165</v>
      </c>
      <c r="O663" t="s">
        <v>165</v>
      </c>
      <c r="P663" t="s">
        <v>165</v>
      </c>
      <c r="Q663" t="s">
        <v>165</v>
      </c>
    </row>
    <row r="664">
      <c r="B664" t="s">
        <v>165</v>
      </c>
      <c r="C664" t="s">
        <v>165</v>
      </c>
      <c r="D664" t="s">
        <v>165</v>
      </c>
      <c r="E664" t="s">
        <v>165</v>
      </c>
      <c r="F664" t="s">
        <v>165</v>
      </c>
      <c r="G664" t="s">
        <v>165</v>
      </c>
      <c r="H664" t="s">
        <v>165</v>
      </c>
      <c r="J664" t="s">
        <v>165</v>
      </c>
      <c r="K664" t="s">
        <v>165</v>
      </c>
      <c r="L664" t="s">
        <v>165</v>
      </c>
      <c r="M664" t="s">
        <v>165</v>
      </c>
      <c r="N664" t="s">
        <v>165</v>
      </c>
      <c r="O664" t="s">
        <v>165</v>
      </c>
      <c r="P664" t="s">
        <v>165</v>
      </c>
      <c r="Q664" t="s">
        <v>165</v>
      </c>
    </row>
    <row r="665">
      <c r="B665" t="s">
        <v>165</v>
      </c>
      <c r="C665" t="s">
        <v>165</v>
      </c>
      <c r="D665" t="s">
        <v>165</v>
      </c>
      <c r="E665" t="s">
        <v>165</v>
      </c>
      <c r="F665" t="s">
        <v>165</v>
      </c>
      <c r="G665" t="s">
        <v>165</v>
      </c>
      <c r="H665" t="s">
        <v>165</v>
      </c>
      <c r="J665" t="s">
        <v>165</v>
      </c>
      <c r="K665" t="s">
        <v>165</v>
      </c>
      <c r="L665" t="s">
        <v>165</v>
      </c>
      <c r="M665" t="s">
        <v>165</v>
      </c>
      <c r="N665" t="s">
        <v>165</v>
      </c>
      <c r="O665" t="s">
        <v>165</v>
      </c>
      <c r="P665" t="s">
        <v>165</v>
      </c>
      <c r="Q665" t="s">
        <v>165</v>
      </c>
    </row>
    <row r="666">
      <c r="B666" t="s">
        <v>165</v>
      </c>
      <c r="C666" t="s">
        <v>165</v>
      </c>
      <c r="D666" t="s">
        <v>165</v>
      </c>
      <c r="E666" t="s">
        <v>165</v>
      </c>
      <c r="F666" t="s">
        <v>165</v>
      </c>
      <c r="G666" t="s">
        <v>165</v>
      </c>
      <c r="H666" t="s">
        <v>165</v>
      </c>
      <c r="J666" t="s">
        <v>165</v>
      </c>
      <c r="K666" t="s">
        <v>165</v>
      </c>
      <c r="L666" t="s">
        <v>165</v>
      </c>
      <c r="M666" t="s">
        <v>165</v>
      </c>
      <c r="N666" t="s">
        <v>165</v>
      </c>
      <c r="O666" t="s">
        <v>165</v>
      </c>
      <c r="P666" t="s">
        <v>165</v>
      </c>
      <c r="Q666" t="s">
        <v>165</v>
      </c>
    </row>
    <row r="667">
      <c r="B667" t="s">
        <v>165</v>
      </c>
      <c r="C667" t="s">
        <v>165</v>
      </c>
      <c r="D667" t="s">
        <v>165</v>
      </c>
      <c r="E667" t="s">
        <v>165</v>
      </c>
      <c r="F667" t="s">
        <v>165</v>
      </c>
      <c r="G667" t="s">
        <v>165</v>
      </c>
      <c r="H667" t="s">
        <v>165</v>
      </c>
      <c r="J667" t="s">
        <v>165</v>
      </c>
      <c r="K667" t="s">
        <v>165</v>
      </c>
      <c r="L667" t="s">
        <v>165</v>
      </c>
      <c r="M667" t="s">
        <v>165</v>
      </c>
      <c r="N667" t="s">
        <v>165</v>
      </c>
      <c r="O667" t="s">
        <v>165</v>
      </c>
      <c r="P667" t="s">
        <v>165</v>
      </c>
      <c r="Q667" t="s">
        <v>165</v>
      </c>
    </row>
    <row r="668">
      <c r="B668" t="s">
        <v>165</v>
      </c>
      <c r="C668" t="s">
        <v>165</v>
      </c>
      <c r="D668" t="s">
        <v>165</v>
      </c>
      <c r="E668" t="s">
        <v>165</v>
      </c>
      <c r="F668" t="s">
        <v>165</v>
      </c>
      <c r="G668" t="s">
        <v>165</v>
      </c>
      <c r="H668" t="s">
        <v>165</v>
      </c>
      <c r="J668" t="s">
        <v>165</v>
      </c>
      <c r="K668" t="s">
        <v>165</v>
      </c>
      <c r="L668" t="s">
        <v>165</v>
      </c>
      <c r="M668" t="s">
        <v>165</v>
      </c>
      <c r="N668" t="s">
        <v>165</v>
      </c>
      <c r="O668" t="s">
        <v>165</v>
      </c>
      <c r="P668" t="s">
        <v>165</v>
      </c>
      <c r="Q668" t="s">
        <v>165</v>
      </c>
    </row>
    <row r="669">
      <c r="B669" t="s">
        <v>165</v>
      </c>
      <c r="C669" t="s">
        <v>165</v>
      </c>
      <c r="D669" t="s">
        <v>165</v>
      </c>
      <c r="E669" t="s">
        <v>165</v>
      </c>
      <c r="F669" t="s">
        <v>165</v>
      </c>
      <c r="G669" t="s">
        <v>165</v>
      </c>
      <c r="H669" t="s">
        <v>165</v>
      </c>
      <c r="J669" t="s">
        <v>165</v>
      </c>
      <c r="K669" t="s">
        <v>165</v>
      </c>
      <c r="L669" t="s">
        <v>165</v>
      </c>
      <c r="M669" t="s">
        <v>165</v>
      </c>
      <c r="N669" t="s">
        <v>165</v>
      </c>
      <c r="O669" t="s">
        <v>165</v>
      </c>
      <c r="P669" t="s">
        <v>165</v>
      </c>
      <c r="Q669" t="s">
        <v>165</v>
      </c>
    </row>
    <row r="670">
      <c r="B670" t="s">
        <v>165</v>
      </c>
      <c r="C670" t="s">
        <v>165</v>
      </c>
      <c r="D670" t="s">
        <v>165</v>
      </c>
      <c r="E670" t="s">
        <v>165</v>
      </c>
      <c r="F670" t="s">
        <v>165</v>
      </c>
      <c r="G670" t="s">
        <v>165</v>
      </c>
      <c r="H670" t="s">
        <v>165</v>
      </c>
      <c r="J670" t="s">
        <v>165</v>
      </c>
      <c r="K670" t="s">
        <v>165</v>
      </c>
      <c r="L670" t="s">
        <v>165</v>
      </c>
      <c r="M670" t="s">
        <v>165</v>
      </c>
      <c r="N670" t="s">
        <v>165</v>
      </c>
      <c r="O670" t="s">
        <v>165</v>
      </c>
      <c r="P670" t="s">
        <v>165</v>
      </c>
      <c r="Q670" t="s">
        <v>165</v>
      </c>
    </row>
    <row r="671">
      <c r="B671" t="s">
        <v>165</v>
      </c>
      <c r="C671" t="s">
        <v>165</v>
      </c>
      <c r="D671" t="s">
        <v>165</v>
      </c>
      <c r="E671" t="s">
        <v>165</v>
      </c>
      <c r="F671" t="s">
        <v>165</v>
      </c>
      <c r="G671" t="s">
        <v>165</v>
      </c>
      <c r="H671" t="s">
        <v>165</v>
      </c>
      <c r="J671" t="s">
        <v>165</v>
      </c>
      <c r="K671" t="s">
        <v>165</v>
      </c>
      <c r="L671" t="s">
        <v>165</v>
      </c>
      <c r="M671" t="s">
        <v>165</v>
      </c>
      <c r="N671" t="s">
        <v>165</v>
      </c>
      <c r="O671" t="s">
        <v>165</v>
      </c>
      <c r="P671" t="s">
        <v>165</v>
      </c>
      <c r="Q671" t="s">
        <v>165</v>
      </c>
    </row>
    <row r="672">
      <c r="B672" t="s">
        <v>165</v>
      </c>
      <c r="C672" t="s">
        <v>165</v>
      </c>
      <c r="D672" t="s">
        <v>165</v>
      </c>
      <c r="E672" t="s">
        <v>165</v>
      </c>
      <c r="F672" t="s">
        <v>165</v>
      </c>
      <c r="G672" t="s">
        <v>165</v>
      </c>
      <c r="H672" t="s">
        <v>165</v>
      </c>
      <c r="J672" t="s">
        <v>165</v>
      </c>
      <c r="K672" t="s">
        <v>165</v>
      </c>
      <c r="L672" t="s">
        <v>165</v>
      </c>
      <c r="M672" t="s">
        <v>165</v>
      </c>
      <c r="N672" t="s">
        <v>165</v>
      </c>
      <c r="O672" t="s">
        <v>165</v>
      </c>
      <c r="P672" t="s">
        <v>165</v>
      </c>
      <c r="Q672" t="s">
        <v>165</v>
      </c>
    </row>
    <row r="673">
      <c r="B673" t="s">
        <v>165</v>
      </c>
      <c r="C673" t="s">
        <v>165</v>
      </c>
      <c r="D673" t="s">
        <v>165</v>
      </c>
      <c r="E673" t="s">
        <v>165</v>
      </c>
      <c r="F673" t="s">
        <v>165</v>
      </c>
      <c r="G673" t="s">
        <v>165</v>
      </c>
      <c r="H673" t="s">
        <v>165</v>
      </c>
      <c r="J673" t="s">
        <v>165</v>
      </c>
      <c r="K673" t="s">
        <v>165</v>
      </c>
      <c r="L673" t="s">
        <v>165</v>
      </c>
      <c r="M673" t="s">
        <v>165</v>
      </c>
      <c r="N673" t="s">
        <v>165</v>
      </c>
      <c r="O673" t="s">
        <v>165</v>
      </c>
      <c r="P673" t="s">
        <v>165</v>
      </c>
      <c r="Q673" t="s">
        <v>165</v>
      </c>
    </row>
    <row r="674">
      <c r="B674" t="s">
        <v>165</v>
      </c>
      <c r="C674" t="s">
        <v>165</v>
      </c>
      <c r="D674" t="s">
        <v>165</v>
      </c>
      <c r="E674" t="s">
        <v>165</v>
      </c>
      <c r="F674" t="s">
        <v>165</v>
      </c>
      <c r="G674" t="s">
        <v>165</v>
      </c>
      <c r="H674" t="s">
        <v>165</v>
      </c>
      <c r="J674" t="s">
        <v>165</v>
      </c>
      <c r="K674" t="s">
        <v>165</v>
      </c>
      <c r="L674" t="s">
        <v>165</v>
      </c>
      <c r="M674" t="s">
        <v>165</v>
      </c>
      <c r="N674" t="s">
        <v>165</v>
      </c>
      <c r="O674" t="s">
        <v>165</v>
      </c>
      <c r="P674" t="s">
        <v>165</v>
      </c>
      <c r="Q674" t="s">
        <v>165</v>
      </c>
    </row>
    <row r="675">
      <c r="B675" t="s">
        <v>165</v>
      </c>
      <c r="C675" t="s">
        <v>165</v>
      </c>
      <c r="D675" t="s">
        <v>165</v>
      </c>
      <c r="E675" t="s">
        <v>165</v>
      </c>
      <c r="F675" t="s">
        <v>165</v>
      </c>
      <c r="G675" t="s">
        <v>165</v>
      </c>
      <c r="H675" t="s">
        <v>165</v>
      </c>
      <c r="J675" t="s">
        <v>165</v>
      </c>
      <c r="K675" t="s">
        <v>165</v>
      </c>
      <c r="L675" t="s">
        <v>165</v>
      </c>
      <c r="M675" t="s">
        <v>165</v>
      </c>
      <c r="N675" t="s">
        <v>165</v>
      </c>
      <c r="O675" t="s">
        <v>165</v>
      </c>
      <c r="P675" t="s">
        <v>165</v>
      </c>
      <c r="Q675" t="s">
        <v>165</v>
      </c>
    </row>
    <row r="676">
      <c r="B676" t="s">
        <v>165</v>
      </c>
      <c r="C676" t="s">
        <v>165</v>
      </c>
      <c r="D676" t="s">
        <v>165</v>
      </c>
      <c r="E676" t="s">
        <v>165</v>
      </c>
      <c r="F676" t="s">
        <v>165</v>
      </c>
      <c r="G676" t="s">
        <v>165</v>
      </c>
      <c r="H676" t="s">
        <v>165</v>
      </c>
      <c r="J676" t="s">
        <v>165</v>
      </c>
      <c r="K676" t="s">
        <v>165</v>
      </c>
      <c r="L676" t="s">
        <v>165</v>
      </c>
      <c r="M676" t="s">
        <v>165</v>
      </c>
      <c r="N676" t="s">
        <v>165</v>
      </c>
      <c r="O676" t="s">
        <v>165</v>
      </c>
      <c r="P676" t="s">
        <v>165</v>
      </c>
      <c r="Q676" t="s">
        <v>165</v>
      </c>
    </row>
    <row r="677">
      <c r="B677" t="s">
        <v>165</v>
      </c>
      <c r="C677" t="s">
        <v>165</v>
      </c>
      <c r="D677" t="s">
        <v>165</v>
      </c>
      <c r="E677" t="s">
        <v>165</v>
      </c>
      <c r="F677" t="s">
        <v>165</v>
      </c>
      <c r="G677" t="s">
        <v>165</v>
      </c>
      <c r="H677" t="s">
        <v>165</v>
      </c>
      <c r="J677" t="s">
        <v>165</v>
      </c>
      <c r="K677" t="s">
        <v>165</v>
      </c>
      <c r="L677" t="s">
        <v>165</v>
      </c>
      <c r="M677" t="s">
        <v>165</v>
      </c>
      <c r="N677" t="s">
        <v>165</v>
      </c>
      <c r="O677" t="s">
        <v>165</v>
      </c>
      <c r="P677" t="s">
        <v>165</v>
      </c>
      <c r="Q677" t="s">
        <v>165</v>
      </c>
    </row>
    <row r="678">
      <c r="B678" t="s">
        <v>165</v>
      </c>
      <c r="C678" t="s">
        <v>165</v>
      </c>
      <c r="D678" t="s">
        <v>165</v>
      </c>
      <c r="E678" t="s">
        <v>165</v>
      </c>
      <c r="F678" t="s">
        <v>165</v>
      </c>
      <c r="G678" t="s">
        <v>165</v>
      </c>
      <c r="H678" t="s">
        <v>165</v>
      </c>
      <c r="J678" t="s">
        <v>165</v>
      </c>
      <c r="K678" t="s">
        <v>165</v>
      </c>
      <c r="L678" t="s">
        <v>165</v>
      </c>
      <c r="M678" t="s">
        <v>165</v>
      </c>
      <c r="N678" t="s">
        <v>165</v>
      </c>
      <c r="O678" t="s">
        <v>165</v>
      </c>
      <c r="P678" t="s">
        <v>165</v>
      </c>
      <c r="Q678" t="s">
        <v>165</v>
      </c>
    </row>
    <row r="679">
      <c r="B679" t="s">
        <v>165</v>
      </c>
      <c r="C679" t="s">
        <v>165</v>
      </c>
      <c r="D679" t="s">
        <v>165</v>
      </c>
      <c r="E679" t="s">
        <v>165</v>
      </c>
      <c r="F679" t="s">
        <v>165</v>
      </c>
      <c r="G679" t="s">
        <v>165</v>
      </c>
      <c r="H679" t="s">
        <v>165</v>
      </c>
      <c r="J679" t="s">
        <v>165</v>
      </c>
      <c r="K679" t="s">
        <v>165</v>
      </c>
      <c r="L679" t="s">
        <v>165</v>
      </c>
      <c r="M679" t="s">
        <v>165</v>
      </c>
      <c r="N679" t="s">
        <v>165</v>
      </c>
      <c r="O679" t="s">
        <v>165</v>
      </c>
      <c r="P679" t="s">
        <v>165</v>
      </c>
      <c r="Q679" t="s">
        <v>165</v>
      </c>
    </row>
    <row r="680">
      <c r="B680" t="s">
        <v>165</v>
      </c>
      <c r="C680" t="s">
        <v>165</v>
      </c>
      <c r="D680" t="s">
        <v>165</v>
      </c>
      <c r="E680" t="s">
        <v>165</v>
      </c>
      <c r="F680" t="s">
        <v>165</v>
      </c>
      <c r="G680" t="s">
        <v>165</v>
      </c>
      <c r="H680" t="s">
        <v>165</v>
      </c>
      <c r="J680" t="s">
        <v>165</v>
      </c>
      <c r="K680" t="s">
        <v>165</v>
      </c>
      <c r="L680" t="s">
        <v>165</v>
      </c>
      <c r="M680" t="s">
        <v>165</v>
      </c>
      <c r="N680" t="s">
        <v>165</v>
      </c>
      <c r="O680" t="s">
        <v>165</v>
      </c>
      <c r="P680" t="s">
        <v>165</v>
      </c>
      <c r="Q680" t="s">
        <v>165</v>
      </c>
    </row>
    <row r="681">
      <c r="B681" t="s">
        <v>165</v>
      </c>
      <c r="C681" t="s">
        <v>165</v>
      </c>
      <c r="D681" t="s">
        <v>165</v>
      </c>
      <c r="E681" t="s">
        <v>165</v>
      </c>
      <c r="F681" t="s">
        <v>165</v>
      </c>
      <c r="G681" t="s">
        <v>165</v>
      </c>
      <c r="H681" t="s">
        <v>165</v>
      </c>
      <c r="J681" t="s">
        <v>165</v>
      </c>
      <c r="K681" t="s">
        <v>165</v>
      </c>
      <c r="L681" t="s">
        <v>165</v>
      </c>
      <c r="M681" t="s">
        <v>165</v>
      </c>
      <c r="N681" t="s">
        <v>165</v>
      </c>
      <c r="O681" t="s">
        <v>165</v>
      </c>
      <c r="P681" t="s">
        <v>165</v>
      </c>
      <c r="Q681" t="s">
        <v>165</v>
      </c>
    </row>
    <row r="682">
      <c r="B682" t="s">
        <v>165</v>
      </c>
      <c r="C682" t="s">
        <v>165</v>
      </c>
      <c r="D682" t="s">
        <v>165</v>
      </c>
      <c r="E682" t="s">
        <v>165</v>
      </c>
      <c r="F682" t="s">
        <v>165</v>
      </c>
      <c r="G682" t="s">
        <v>165</v>
      </c>
      <c r="H682" t="s">
        <v>165</v>
      </c>
      <c r="J682" t="s">
        <v>165</v>
      </c>
      <c r="K682" t="s">
        <v>165</v>
      </c>
      <c r="L682" t="s">
        <v>165</v>
      </c>
      <c r="M682" t="s">
        <v>165</v>
      </c>
      <c r="N682" t="s">
        <v>165</v>
      </c>
      <c r="O682" t="s">
        <v>165</v>
      </c>
      <c r="P682" t="s">
        <v>165</v>
      </c>
      <c r="Q682" t="s">
        <v>165</v>
      </c>
    </row>
    <row r="683">
      <c r="B683" t="s">
        <v>165</v>
      </c>
      <c r="C683" t="s">
        <v>165</v>
      </c>
      <c r="D683" t="s">
        <v>165</v>
      </c>
      <c r="E683" t="s">
        <v>165</v>
      </c>
      <c r="F683" t="s">
        <v>165</v>
      </c>
      <c r="G683" t="s">
        <v>165</v>
      </c>
      <c r="H683" t="s">
        <v>165</v>
      </c>
      <c r="J683" t="s">
        <v>165</v>
      </c>
      <c r="K683" t="s">
        <v>165</v>
      </c>
      <c r="L683" t="s">
        <v>165</v>
      </c>
      <c r="M683" t="s">
        <v>165</v>
      </c>
      <c r="N683" t="s">
        <v>165</v>
      </c>
      <c r="O683" t="s">
        <v>165</v>
      </c>
      <c r="P683" t="s">
        <v>165</v>
      </c>
      <c r="Q683" t="s">
        <v>165</v>
      </c>
    </row>
    <row r="684">
      <c r="B684" t="s">
        <v>165</v>
      </c>
      <c r="C684" t="s">
        <v>165</v>
      </c>
      <c r="D684" t="s">
        <v>165</v>
      </c>
      <c r="E684" t="s">
        <v>165</v>
      </c>
      <c r="F684" t="s">
        <v>165</v>
      </c>
      <c r="G684" t="s">
        <v>165</v>
      </c>
      <c r="H684" t="s">
        <v>165</v>
      </c>
      <c r="J684" t="s">
        <v>165</v>
      </c>
      <c r="K684" t="s">
        <v>165</v>
      </c>
      <c r="L684" t="s">
        <v>165</v>
      </c>
      <c r="M684" t="s">
        <v>165</v>
      </c>
      <c r="N684" t="s">
        <v>165</v>
      </c>
      <c r="O684" t="s">
        <v>165</v>
      </c>
      <c r="P684" t="s">
        <v>165</v>
      </c>
      <c r="Q684" t="s">
        <v>165</v>
      </c>
    </row>
    <row r="685">
      <c r="B685" t="s">
        <v>165</v>
      </c>
      <c r="C685" t="s">
        <v>165</v>
      </c>
      <c r="D685" t="s">
        <v>165</v>
      </c>
      <c r="E685" t="s">
        <v>165</v>
      </c>
      <c r="F685" t="s">
        <v>165</v>
      </c>
      <c r="G685" t="s">
        <v>165</v>
      </c>
      <c r="H685" t="s">
        <v>165</v>
      </c>
      <c r="J685" t="s">
        <v>165</v>
      </c>
      <c r="K685" t="s">
        <v>165</v>
      </c>
      <c r="L685" t="s">
        <v>165</v>
      </c>
      <c r="M685" t="s">
        <v>165</v>
      </c>
      <c r="N685" t="s">
        <v>165</v>
      </c>
      <c r="O685" t="s">
        <v>165</v>
      </c>
      <c r="P685" t="s">
        <v>165</v>
      </c>
      <c r="Q685" t="s">
        <v>165</v>
      </c>
    </row>
    <row r="686">
      <c r="B686" t="s">
        <v>165</v>
      </c>
      <c r="C686" t="s">
        <v>165</v>
      </c>
      <c r="D686" t="s">
        <v>165</v>
      </c>
      <c r="E686" t="s">
        <v>165</v>
      </c>
      <c r="F686" t="s">
        <v>165</v>
      </c>
      <c r="G686" t="s">
        <v>165</v>
      </c>
      <c r="H686" t="s">
        <v>165</v>
      </c>
      <c r="J686" t="s">
        <v>165</v>
      </c>
      <c r="K686" t="s">
        <v>165</v>
      </c>
      <c r="L686" t="s">
        <v>165</v>
      </c>
      <c r="M686" t="s">
        <v>165</v>
      </c>
      <c r="N686" t="s">
        <v>165</v>
      </c>
      <c r="O686" t="s">
        <v>165</v>
      </c>
      <c r="P686" t="s">
        <v>165</v>
      </c>
      <c r="Q686" t="s">
        <v>165</v>
      </c>
    </row>
    <row r="687">
      <c r="B687" t="s">
        <v>165</v>
      </c>
      <c r="C687" t="s">
        <v>165</v>
      </c>
      <c r="D687" t="s">
        <v>165</v>
      </c>
      <c r="E687" t="s">
        <v>165</v>
      </c>
      <c r="F687" t="s">
        <v>165</v>
      </c>
      <c r="G687" t="s">
        <v>165</v>
      </c>
      <c r="H687" t="s">
        <v>165</v>
      </c>
      <c r="J687" t="s">
        <v>165</v>
      </c>
      <c r="K687" t="s">
        <v>165</v>
      </c>
      <c r="L687" t="s">
        <v>165</v>
      </c>
      <c r="M687" t="s">
        <v>165</v>
      </c>
      <c r="N687" t="s">
        <v>165</v>
      </c>
      <c r="O687" t="s">
        <v>165</v>
      </c>
      <c r="P687" t="s">
        <v>165</v>
      </c>
      <c r="Q687" t="s">
        <v>165</v>
      </c>
    </row>
    <row r="688">
      <c r="B688" t="s">
        <v>165</v>
      </c>
      <c r="C688" t="s">
        <v>165</v>
      </c>
      <c r="D688" t="s">
        <v>165</v>
      </c>
      <c r="E688" t="s">
        <v>165</v>
      </c>
      <c r="F688" t="s">
        <v>165</v>
      </c>
      <c r="G688" t="s">
        <v>165</v>
      </c>
      <c r="H688" t="s">
        <v>165</v>
      </c>
      <c r="J688" t="s">
        <v>165</v>
      </c>
      <c r="K688" t="s">
        <v>165</v>
      </c>
      <c r="L688" t="s">
        <v>165</v>
      </c>
      <c r="M688" t="s">
        <v>165</v>
      </c>
      <c r="N688" t="s">
        <v>165</v>
      </c>
      <c r="O688" t="s">
        <v>165</v>
      </c>
      <c r="P688" t="s">
        <v>165</v>
      </c>
      <c r="Q688" t="s">
        <v>165</v>
      </c>
    </row>
    <row r="689">
      <c r="B689" t="s">
        <v>165</v>
      </c>
      <c r="C689" t="s">
        <v>165</v>
      </c>
      <c r="D689" t="s">
        <v>165</v>
      </c>
      <c r="E689" t="s">
        <v>165</v>
      </c>
      <c r="F689" t="s">
        <v>165</v>
      </c>
      <c r="G689" t="s">
        <v>165</v>
      </c>
      <c r="H689" t="s">
        <v>165</v>
      </c>
      <c r="J689" t="s">
        <v>165</v>
      </c>
      <c r="K689" t="s">
        <v>165</v>
      </c>
      <c r="L689" t="s">
        <v>165</v>
      </c>
      <c r="M689" t="s">
        <v>165</v>
      </c>
      <c r="N689" t="s">
        <v>165</v>
      </c>
      <c r="O689" t="s">
        <v>165</v>
      </c>
      <c r="P689" t="s">
        <v>165</v>
      </c>
      <c r="Q689" t="s">
        <v>165</v>
      </c>
    </row>
    <row r="690">
      <c r="B690" t="s">
        <v>165</v>
      </c>
      <c r="C690" t="s">
        <v>165</v>
      </c>
      <c r="D690" t="s">
        <v>165</v>
      </c>
      <c r="E690" t="s">
        <v>165</v>
      </c>
      <c r="F690" t="s">
        <v>165</v>
      </c>
      <c r="G690" t="s">
        <v>165</v>
      </c>
      <c r="H690" t="s">
        <v>165</v>
      </c>
      <c r="J690" t="s">
        <v>165</v>
      </c>
      <c r="K690" t="s">
        <v>165</v>
      </c>
      <c r="L690" t="s">
        <v>165</v>
      </c>
      <c r="M690" t="s">
        <v>165</v>
      </c>
      <c r="N690" t="s">
        <v>165</v>
      </c>
      <c r="O690" t="s">
        <v>165</v>
      </c>
      <c r="P690" t="s">
        <v>165</v>
      </c>
      <c r="Q690" t="s">
        <v>165</v>
      </c>
    </row>
    <row r="691">
      <c r="B691" t="s">
        <v>165</v>
      </c>
      <c r="C691" t="s">
        <v>165</v>
      </c>
      <c r="D691" t="s">
        <v>165</v>
      </c>
      <c r="E691" t="s">
        <v>165</v>
      </c>
      <c r="F691" t="s">
        <v>165</v>
      </c>
      <c r="G691" t="s">
        <v>165</v>
      </c>
      <c r="H691" t="s">
        <v>165</v>
      </c>
      <c r="J691" t="s">
        <v>165</v>
      </c>
      <c r="K691" t="s">
        <v>165</v>
      </c>
      <c r="L691" t="s">
        <v>165</v>
      </c>
      <c r="M691" t="s">
        <v>165</v>
      </c>
      <c r="N691" t="s">
        <v>165</v>
      </c>
      <c r="O691" t="s">
        <v>165</v>
      </c>
      <c r="P691" t="s">
        <v>165</v>
      </c>
      <c r="Q691" t="s">
        <v>165</v>
      </c>
    </row>
    <row r="692">
      <c r="B692" t="s">
        <v>165</v>
      </c>
      <c r="C692" t="s">
        <v>165</v>
      </c>
      <c r="D692" t="s">
        <v>165</v>
      </c>
      <c r="E692" t="s">
        <v>165</v>
      </c>
      <c r="F692" t="s">
        <v>165</v>
      </c>
      <c r="G692" t="s">
        <v>165</v>
      </c>
      <c r="H692" t="s">
        <v>165</v>
      </c>
      <c r="J692" t="s">
        <v>165</v>
      </c>
      <c r="K692" t="s">
        <v>165</v>
      </c>
      <c r="L692" t="s">
        <v>165</v>
      </c>
      <c r="M692" t="s">
        <v>165</v>
      </c>
      <c r="N692" t="s">
        <v>165</v>
      </c>
      <c r="O692" t="s">
        <v>165</v>
      </c>
      <c r="P692" t="s">
        <v>165</v>
      </c>
      <c r="Q692" t="s">
        <v>165</v>
      </c>
    </row>
    <row r="693">
      <c r="B693" t="s">
        <v>165</v>
      </c>
      <c r="C693" t="s">
        <v>165</v>
      </c>
      <c r="D693" t="s">
        <v>165</v>
      </c>
      <c r="E693" t="s">
        <v>165</v>
      </c>
      <c r="F693" t="s">
        <v>165</v>
      </c>
      <c r="G693" t="s">
        <v>165</v>
      </c>
      <c r="H693" t="s">
        <v>165</v>
      </c>
      <c r="J693" t="s">
        <v>165</v>
      </c>
      <c r="K693" t="s">
        <v>165</v>
      </c>
      <c r="L693" t="s">
        <v>165</v>
      </c>
      <c r="M693" t="s">
        <v>165</v>
      </c>
      <c r="N693" t="s">
        <v>165</v>
      </c>
      <c r="O693" t="s">
        <v>165</v>
      </c>
      <c r="P693" t="s">
        <v>165</v>
      </c>
      <c r="Q693" t="s">
        <v>165</v>
      </c>
    </row>
    <row r="694">
      <c r="B694" t="s">
        <v>165</v>
      </c>
      <c r="C694" t="s">
        <v>165</v>
      </c>
      <c r="D694" t="s">
        <v>165</v>
      </c>
      <c r="E694" t="s">
        <v>165</v>
      </c>
      <c r="F694" t="s">
        <v>165</v>
      </c>
      <c r="G694" t="s">
        <v>165</v>
      </c>
      <c r="H694" t="s">
        <v>165</v>
      </c>
      <c r="J694" t="s">
        <v>165</v>
      </c>
      <c r="K694" t="s">
        <v>165</v>
      </c>
      <c r="L694" t="s">
        <v>165</v>
      </c>
      <c r="M694" t="s">
        <v>165</v>
      </c>
      <c r="N694" t="s">
        <v>165</v>
      </c>
      <c r="O694" t="s">
        <v>165</v>
      </c>
      <c r="P694" t="s">
        <v>165</v>
      </c>
      <c r="Q694" t="s">
        <v>165</v>
      </c>
    </row>
    <row r="695">
      <c r="B695" t="s">
        <v>165</v>
      </c>
      <c r="C695" t="s">
        <v>165</v>
      </c>
      <c r="D695" t="s">
        <v>165</v>
      </c>
      <c r="E695" t="s">
        <v>165</v>
      </c>
      <c r="F695" t="s">
        <v>165</v>
      </c>
      <c r="G695" t="s">
        <v>165</v>
      </c>
      <c r="H695" t="s">
        <v>165</v>
      </c>
      <c r="J695" t="s">
        <v>165</v>
      </c>
      <c r="K695" t="s">
        <v>165</v>
      </c>
      <c r="L695" t="s">
        <v>165</v>
      </c>
      <c r="M695" t="s">
        <v>165</v>
      </c>
      <c r="N695" t="s">
        <v>165</v>
      </c>
      <c r="O695" t="s">
        <v>165</v>
      </c>
      <c r="P695" t="s">
        <v>165</v>
      </c>
      <c r="Q695" t="s">
        <v>165</v>
      </c>
    </row>
    <row r="696">
      <c r="B696" t="s">
        <v>165</v>
      </c>
      <c r="C696" t="s">
        <v>165</v>
      </c>
      <c r="D696" t="s">
        <v>165</v>
      </c>
      <c r="E696" t="s">
        <v>165</v>
      </c>
      <c r="F696" t="s">
        <v>165</v>
      </c>
      <c r="G696" t="s">
        <v>165</v>
      </c>
      <c r="H696" t="s">
        <v>165</v>
      </c>
      <c r="J696" t="s">
        <v>165</v>
      </c>
      <c r="K696" t="s">
        <v>165</v>
      </c>
      <c r="L696" t="s">
        <v>165</v>
      </c>
      <c r="M696" t="s">
        <v>165</v>
      </c>
      <c r="N696" t="s">
        <v>165</v>
      </c>
      <c r="O696" t="s">
        <v>165</v>
      </c>
      <c r="P696" t="s">
        <v>165</v>
      </c>
      <c r="Q696" t="s">
        <v>165</v>
      </c>
    </row>
    <row r="697">
      <c r="B697" t="s">
        <v>165</v>
      </c>
      <c r="C697" t="s">
        <v>165</v>
      </c>
      <c r="D697" t="s">
        <v>165</v>
      </c>
      <c r="E697" t="s">
        <v>165</v>
      </c>
      <c r="F697" t="s">
        <v>165</v>
      </c>
      <c r="G697" t="s">
        <v>165</v>
      </c>
      <c r="H697" t="s">
        <v>165</v>
      </c>
      <c r="J697" t="s">
        <v>165</v>
      </c>
      <c r="K697" t="s">
        <v>165</v>
      </c>
      <c r="L697" t="s">
        <v>165</v>
      </c>
      <c r="M697" t="s">
        <v>165</v>
      </c>
      <c r="N697" t="s">
        <v>165</v>
      </c>
      <c r="O697" t="s">
        <v>165</v>
      </c>
      <c r="P697" t="s">
        <v>165</v>
      </c>
      <c r="Q697" t="s">
        <v>165</v>
      </c>
    </row>
    <row r="698">
      <c r="B698" t="s">
        <v>165</v>
      </c>
      <c r="C698" t="s">
        <v>165</v>
      </c>
      <c r="D698" t="s">
        <v>165</v>
      </c>
      <c r="E698" t="s">
        <v>165</v>
      </c>
      <c r="F698" t="s">
        <v>165</v>
      </c>
      <c r="G698" t="s">
        <v>165</v>
      </c>
      <c r="H698" t="s">
        <v>165</v>
      </c>
      <c r="J698" t="s">
        <v>165</v>
      </c>
      <c r="K698" t="s">
        <v>165</v>
      </c>
      <c r="L698" t="s">
        <v>165</v>
      </c>
      <c r="M698" t="s">
        <v>165</v>
      </c>
      <c r="N698" t="s">
        <v>165</v>
      </c>
      <c r="O698" t="s">
        <v>165</v>
      </c>
      <c r="P698" t="s">
        <v>165</v>
      </c>
      <c r="Q698" t="s">
        <v>165</v>
      </c>
    </row>
    <row r="699">
      <c r="B699" t="s">
        <v>165</v>
      </c>
      <c r="C699" t="s">
        <v>165</v>
      </c>
      <c r="D699" t="s">
        <v>165</v>
      </c>
      <c r="E699" t="s">
        <v>165</v>
      </c>
      <c r="F699" t="s">
        <v>165</v>
      </c>
      <c r="G699" t="s">
        <v>165</v>
      </c>
      <c r="H699" t="s">
        <v>165</v>
      </c>
      <c r="J699" t="s">
        <v>165</v>
      </c>
      <c r="K699" t="s">
        <v>165</v>
      </c>
      <c r="L699" t="s">
        <v>165</v>
      </c>
      <c r="M699" t="s">
        <v>165</v>
      </c>
      <c r="N699" t="s">
        <v>165</v>
      </c>
      <c r="O699" t="s">
        <v>165</v>
      </c>
      <c r="P699" t="s">
        <v>165</v>
      </c>
      <c r="Q699" t="s">
        <v>165</v>
      </c>
    </row>
    <row r="700">
      <c r="B700" t="s">
        <v>165</v>
      </c>
      <c r="C700" t="s">
        <v>165</v>
      </c>
      <c r="D700" t="s">
        <v>165</v>
      </c>
      <c r="E700" t="s">
        <v>165</v>
      </c>
      <c r="F700" t="s">
        <v>165</v>
      </c>
      <c r="G700" t="s">
        <v>165</v>
      </c>
      <c r="H700" t="s">
        <v>165</v>
      </c>
      <c r="J700" t="s">
        <v>165</v>
      </c>
      <c r="K700" t="s">
        <v>165</v>
      </c>
      <c r="L700" t="s">
        <v>165</v>
      </c>
      <c r="M700" t="s">
        <v>165</v>
      </c>
      <c r="N700" t="s">
        <v>165</v>
      </c>
      <c r="O700" t="s">
        <v>165</v>
      </c>
      <c r="P700" t="s">
        <v>165</v>
      </c>
      <c r="Q700" t="s">
        <v>165</v>
      </c>
    </row>
    <row r="701">
      <c r="B701" t="s">
        <v>165</v>
      </c>
      <c r="C701" t="s">
        <v>165</v>
      </c>
      <c r="D701" t="s">
        <v>165</v>
      </c>
      <c r="E701" t="s">
        <v>165</v>
      </c>
      <c r="F701" t="s">
        <v>165</v>
      </c>
      <c r="G701" t="s">
        <v>165</v>
      </c>
      <c r="H701" t="s">
        <v>165</v>
      </c>
      <c r="J701" t="s">
        <v>165</v>
      </c>
      <c r="K701" t="s">
        <v>165</v>
      </c>
      <c r="L701" t="s">
        <v>165</v>
      </c>
      <c r="M701" t="s">
        <v>165</v>
      </c>
      <c r="N701" t="s">
        <v>165</v>
      </c>
      <c r="O701" t="s">
        <v>165</v>
      </c>
      <c r="P701" t="s">
        <v>165</v>
      </c>
      <c r="Q701" t="s">
        <v>165</v>
      </c>
    </row>
    <row r="702">
      <c r="B702" t="s">
        <v>165</v>
      </c>
      <c r="C702" t="s">
        <v>165</v>
      </c>
      <c r="D702" t="s">
        <v>165</v>
      </c>
      <c r="E702" t="s">
        <v>165</v>
      </c>
      <c r="F702" t="s">
        <v>165</v>
      </c>
      <c r="G702" t="s">
        <v>165</v>
      </c>
      <c r="H702" t="s">
        <v>165</v>
      </c>
      <c r="J702" t="s">
        <v>165</v>
      </c>
      <c r="K702" t="s">
        <v>165</v>
      </c>
      <c r="L702" t="s">
        <v>165</v>
      </c>
      <c r="M702" t="s">
        <v>165</v>
      </c>
      <c r="N702" t="s">
        <v>165</v>
      </c>
      <c r="O702" t="s">
        <v>165</v>
      </c>
      <c r="P702" t="s">
        <v>165</v>
      </c>
      <c r="Q702" t="s">
        <v>165</v>
      </c>
    </row>
    <row r="703">
      <c r="B703" t="s">
        <v>165</v>
      </c>
      <c r="C703" t="s">
        <v>165</v>
      </c>
      <c r="D703" t="s">
        <v>165</v>
      </c>
      <c r="E703" t="s">
        <v>165</v>
      </c>
      <c r="F703" t="s">
        <v>165</v>
      </c>
      <c r="G703" t="s">
        <v>165</v>
      </c>
      <c r="H703" t="s">
        <v>165</v>
      </c>
      <c r="J703" t="s">
        <v>165</v>
      </c>
      <c r="K703" t="s">
        <v>165</v>
      </c>
      <c r="L703" t="s">
        <v>165</v>
      </c>
      <c r="M703" t="s">
        <v>165</v>
      </c>
      <c r="N703" t="s">
        <v>165</v>
      </c>
      <c r="O703" t="s">
        <v>165</v>
      </c>
      <c r="P703" t="s">
        <v>165</v>
      </c>
      <c r="Q703" t="s">
        <v>165</v>
      </c>
    </row>
    <row r="704">
      <c r="B704" t="s">
        <v>165</v>
      </c>
      <c r="C704" t="s">
        <v>165</v>
      </c>
      <c r="D704" t="s">
        <v>165</v>
      </c>
      <c r="E704" t="s">
        <v>165</v>
      </c>
      <c r="F704" t="s">
        <v>165</v>
      </c>
      <c r="G704" t="s">
        <v>165</v>
      </c>
      <c r="H704" t="s">
        <v>165</v>
      </c>
      <c r="J704" t="s">
        <v>165</v>
      </c>
      <c r="K704" t="s">
        <v>165</v>
      </c>
      <c r="L704" t="s">
        <v>165</v>
      </c>
      <c r="M704" t="s">
        <v>165</v>
      </c>
      <c r="N704" t="s">
        <v>165</v>
      </c>
      <c r="O704" t="s">
        <v>165</v>
      </c>
      <c r="P704" t="s">
        <v>165</v>
      </c>
      <c r="Q704" t="s">
        <v>165</v>
      </c>
    </row>
    <row r="705">
      <c r="B705" t="s">
        <v>165</v>
      </c>
      <c r="C705" t="s">
        <v>165</v>
      </c>
      <c r="D705" t="s">
        <v>165</v>
      </c>
      <c r="E705" t="s">
        <v>165</v>
      </c>
      <c r="F705" t="s">
        <v>165</v>
      </c>
      <c r="G705" t="s">
        <v>165</v>
      </c>
      <c r="H705" t="s">
        <v>165</v>
      </c>
      <c r="J705" t="s">
        <v>165</v>
      </c>
      <c r="K705" t="s">
        <v>165</v>
      </c>
      <c r="L705" t="s">
        <v>165</v>
      </c>
      <c r="M705" t="s">
        <v>165</v>
      </c>
      <c r="N705" t="s">
        <v>165</v>
      </c>
      <c r="O705" t="s">
        <v>165</v>
      </c>
      <c r="P705" t="s">
        <v>165</v>
      </c>
      <c r="Q705" t="s">
        <v>165</v>
      </c>
    </row>
    <row r="706">
      <c r="B706" t="s">
        <v>165</v>
      </c>
      <c r="C706" t="s">
        <v>165</v>
      </c>
      <c r="D706" t="s">
        <v>165</v>
      </c>
      <c r="E706" t="s">
        <v>165</v>
      </c>
      <c r="F706" t="s">
        <v>165</v>
      </c>
      <c r="G706" t="s">
        <v>165</v>
      </c>
      <c r="H706" t="s">
        <v>165</v>
      </c>
      <c r="J706" t="s">
        <v>165</v>
      </c>
      <c r="K706" t="s">
        <v>165</v>
      </c>
      <c r="L706" t="s">
        <v>165</v>
      </c>
      <c r="M706" t="s">
        <v>165</v>
      </c>
      <c r="N706" t="s">
        <v>165</v>
      </c>
      <c r="O706" t="s">
        <v>165</v>
      </c>
      <c r="P706" t="s">
        <v>165</v>
      </c>
      <c r="Q706" t="s">
        <v>165</v>
      </c>
    </row>
    <row r="707">
      <c r="B707" t="s">
        <v>165</v>
      </c>
      <c r="C707" t="s">
        <v>165</v>
      </c>
      <c r="D707" t="s">
        <v>165</v>
      </c>
      <c r="E707" t="s">
        <v>165</v>
      </c>
      <c r="F707" t="s">
        <v>165</v>
      </c>
      <c r="G707" t="s">
        <v>165</v>
      </c>
      <c r="H707" t="s">
        <v>165</v>
      </c>
      <c r="J707" t="s">
        <v>165</v>
      </c>
      <c r="K707" t="s">
        <v>165</v>
      </c>
      <c r="L707" t="s">
        <v>165</v>
      </c>
      <c r="M707" t="s">
        <v>165</v>
      </c>
      <c r="N707" t="s">
        <v>165</v>
      </c>
      <c r="O707" t="s">
        <v>165</v>
      </c>
      <c r="P707" t="s">
        <v>165</v>
      </c>
      <c r="Q707" t="s">
        <v>165</v>
      </c>
    </row>
    <row r="708">
      <c r="B708" t="s">
        <v>165</v>
      </c>
      <c r="C708" t="s">
        <v>165</v>
      </c>
      <c r="D708" t="s">
        <v>165</v>
      </c>
      <c r="E708" t="s">
        <v>165</v>
      </c>
      <c r="F708" t="s">
        <v>165</v>
      </c>
      <c r="G708" t="s">
        <v>165</v>
      </c>
      <c r="H708" t="s">
        <v>165</v>
      </c>
      <c r="J708" t="s">
        <v>165</v>
      </c>
      <c r="K708" t="s">
        <v>165</v>
      </c>
      <c r="L708" t="s">
        <v>165</v>
      </c>
      <c r="M708" t="s">
        <v>165</v>
      </c>
      <c r="N708" t="s">
        <v>165</v>
      </c>
      <c r="O708" t="s">
        <v>165</v>
      </c>
      <c r="P708" t="s">
        <v>165</v>
      </c>
      <c r="Q708" t="s">
        <v>165</v>
      </c>
    </row>
    <row r="709">
      <c r="B709" t="s">
        <v>165</v>
      </c>
      <c r="C709" t="s">
        <v>165</v>
      </c>
      <c r="D709" t="s">
        <v>165</v>
      </c>
      <c r="E709" t="s">
        <v>165</v>
      </c>
      <c r="F709" t="s">
        <v>165</v>
      </c>
      <c r="G709" t="s">
        <v>165</v>
      </c>
      <c r="H709" t="s">
        <v>165</v>
      </c>
      <c r="J709" t="s">
        <v>165</v>
      </c>
      <c r="K709" t="s">
        <v>165</v>
      </c>
      <c r="L709" t="s">
        <v>165</v>
      </c>
      <c r="M709" t="s">
        <v>165</v>
      </c>
      <c r="N709" t="s">
        <v>165</v>
      </c>
      <c r="O709" t="s">
        <v>165</v>
      </c>
      <c r="P709" t="s">
        <v>165</v>
      </c>
      <c r="Q709" t="s">
        <v>165</v>
      </c>
    </row>
    <row r="710">
      <c r="B710" t="s">
        <v>165</v>
      </c>
      <c r="C710" t="s">
        <v>165</v>
      </c>
      <c r="D710" t="s">
        <v>165</v>
      </c>
      <c r="E710" t="s">
        <v>165</v>
      </c>
      <c r="F710" t="s">
        <v>165</v>
      </c>
      <c r="G710" t="s">
        <v>165</v>
      </c>
      <c r="H710" t="s">
        <v>165</v>
      </c>
      <c r="J710" t="s">
        <v>165</v>
      </c>
      <c r="K710" t="s">
        <v>165</v>
      </c>
      <c r="L710" t="s">
        <v>165</v>
      </c>
      <c r="M710" t="s">
        <v>165</v>
      </c>
      <c r="N710" t="s">
        <v>165</v>
      </c>
      <c r="O710" t="s">
        <v>165</v>
      </c>
      <c r="P710" t="s">
        <v>165</v>
      </c>
      <c r="Q710" t="s">
        <v>165</v>
      </c>
    </row>
    <row r="711">
      <c r="B711" t="s">
        <v>165</v>
      </c>
      <c r="C711" t="s">
        <v>165</v>
      </c>
      <c r="D711" t="s">
        <v>165</v>
      </c>
      <c r="E711" t="s">
        <v>165</v>
      </c>
      <c r="F711" t="s">
        <v>165</v>
      </c>
      <c r="G711" t="s">
        <v>165</v>
      </c>
      <c r="H711" t="s">
        <v>165</v>
      </c>
      <c r="J711" t="s">
        <v>165</v>
      </c>
      <c r="K711" t="s">
        <v>165</v>
      </c>
      <c r="L711" t="s">
        <v>165</v>
      </c>
      <c r="M711" t="s">
        <v>165</v>
      </c>
      <c r="N711" t="s">
        <v>165</v>
      </c>
      <c r="O711" t="s">
        <v>165</v>
      </c>
      <c r="P711" t="s">
        <v>165</v>
      </c>
      <c r="Q711" t="s">
        <v>165</v>
      </c>
    </row>
    <row r="712">
      <c r="B712" t="s">
        <v>165</v>
      </c>
      <c r="C712" t="s">
        <v>165</v>
      </c>
      <c r="D712" t="s">
        <v>165</v>
      </c>
      <c r="E712" t="s">
        <v>165</v>
      </c>
      <c r="F712" t="s">
        <v>165</v>
      </c>
      <c r="G712" t="s">
        <v>165</v>
      </c>
      <c r="H712" t="s">
        <v>165</v>
      </c>
      <c r="J712" t="s">
        <v>165</v>
      </c>
      <c r="K712" t="s">
        <v>165</v>
      </c>
      <c r="L712" t="s">
        <v>165</v>
      </c>
      <c r="M712" t="s">
        <v>165</v>
      </c>
      <c r="N712" t="s">
        <v>165</v>
      </c>
      <c r="O712" t="s">
        <v>165</v>
      </c>
      <c r="P712" t="s">
        <v>165</v>
      </c>
      <c r="Q712" t="s">
        <v>165</v>
      </c>
    </row>
    <row r="713">
      <c r="B713" t="s">
        <v>165</v>
      </c>
      <c r="C713" t="s">
        <v>165</v>
      </c>
      <c r="D713" t="s">
        <v>165</v>
      </c>
      <c r="E713" t="s">
        <v>165</v>
      </c>
      <c r="F713" t="s">
        <v>165</v>
      </c>
      <c r="G713" t="s">
        <v>165</v>
      </c>
      <c r="H713" t="s">
        <v>165</v>
      </c>
      <c r="J713" t="s">
        <v>165</v>
      </c>
      <c r="K713" t="s">
        <v>165</v>
      </c>
      <c r="L713" t="s">
        <v>165</v>
      </c>
      <c r="M713" t="s">
        <v>165</v>
      </c>
      <c r="N713" t="s">
        <v>165</v>
      </c>
      <c r="O713" t="s">
        <v>165</v>
      </c>
      <c r="P713" t="s">
        <v>165</v>
      </c>
      <c r="Q713" t="s">
        <v>165</v>
      </c>
    </row>
    <row r="714">
      <c r="B714" t="s">
        <v>165</v>
      </c>
      <c r="C714" t="s">
        <v>165</v>
      </c>
      <c r="D714" t="s">
        <v>165</v>
      </c>
      <c r="E714" t="s">
        <v>165</v>
      </c>
      <c r="F714" t="s">
        <v>165</v>
      </c>
      <c r="G714" t="s">
        <v>165</v>
      </c>
      <c r="H714" t="s">
        <v>165</v>
      </c>
      <c r="J714" t="s">
        <v>165</v>
      </c>
      <c r="K714" t="s">
        <v>165</v>
      </c>
      <c r="L714" t="s">
        <v>165</v>
      </c>
      <c r="M714" t="s">
        <v>165</v>
      </c>
      <c r="N714" t="s">
        <v>165</v>
      </c>
      <c r="O714" t="s">
        <v>165</v>
      </c>
      <c r="P714" t="s">
        <v>165</v>
      </c>
      <c r="Q714" t="s">
        <v>165</v>
      </c>
    </row>
    <row r="715">
      <c r="B715" t="s">
        <v>165</v>
      </c>
      <c r="C715" t="s">
        <v>165</v>
      </c>
      <c r="D715" t="s">
        <v>165</v>
      </c>
      <c r="E715" t="s">
        <v>165</v>
      </c>
      <c r="F715" t="s">
        <v>165</v>
      </c>
      <c r="G715" t="s">
        <v>165</v>
      </c>
      <c r="H715" t="s">
        <v>165</v>
      </c>
      <c r="J715" t="s">
        <v>165</v>
      </c>
      <c r="K715" t="s">
        <v>165</v>
      </c>
      <c r="L715" t="s">
        <v>165</v>
      </c>
      <c r="M715" t="s">
        <v>165</v>
      </c>
      <c r="N715" t="s">
        <v>165</v>
      </c>
      <c r="O715" t="s">
        <v>165</v>
      </c>
      <c r="P715" t="s">
        <v>165</v>
      </c>
      <c r="Q715" t="s">
        <v>165</v>
      </c>
    </row>
    <row r="716">
      <c r="B716" t="s">
        <v>165</v>
      </c>
      <c r="C716" t="s">
        <v>165</v>
      </c>
      <c r="D716" t="s">
        <v>165</v>
      </c>
      <c r="E716" t="s">
        <v>165</v>
      </c>
      <c r="F716" t="s">
        <v>165</v>
      </c>
      <c r="G716" t="s">
        <v>165</v>
      </c>
      <c r="H716" t="s">
        <v>165</v>
      </c>
      <c r="J716" t="s">
        <v>165</v>
      </c>
      <c r="K716" t="s">
        <v>165</v>
      </c>
      <c r="L716" t="s">
        <v>165</v>
      </c>
      <c r="M716" t="s">
        <v>165</v>
      </c>
      <c r="N716" t="s">
        <v>165</v>
      </c>
      <c r="O716" t="s">
        <v>165</v>
      </c>
      <c r="P716" t="s">
        <v>165</v>
      </c>
      <c r="Q716" t="s">
        <v>165</v>
      </c>
    </row>
    <row r="717">
      <c r="B717" t="s">
        <v>165</v>
      </c>
      <c r="C717" t="s">
        <v>165</v>
      </c>
      <c r="D717" t="s">
        <v>165</v>
      </c>
      <c r="E717" t="s">
        <v>165</v>
      </c>
      <c r="F717" t="s">
        <v>165</v>
      </c>
      <c r="G717" t="s">
        <v>165</v>
      </c>
      <c r="H717" t="s">
        <v>165</v>
      </c>
      <c r="J717" t="s">
        <v>165</v>
      </c>
      <c r="K717" t="s">
        <v>165</v>
      </c>
      <c r="L717" t="s">
        <v>165</v>
      </c>
      <c r="M717" t="s">
        <v>165</v>
      </c>
      <c r="N717" t="s">
        <v>165</v>
      </c>
      <c r="O717" t="s">
        <v>165</v>
      </c>
      <c r="P717" t="s">
        <v>165</v>
      </c>
      <c r="Q717" t="s">
        <v>165</v>
      </c>
    </row>
    <row r="718">
      <c r="B718" t="s">
        <v>165</v>
      </c>
      <c r="C718" t="s">
        <v>165</v>
      </c>
      <c r="D718" t="s">
        <v>165</v>
      </c>
      <c r="E718" t="s">
        <v>165</v>
      </c>
      <c r="F718" t="s">
        <v>165</v>
      </c>
      <c r="G718" t="s">
        <v>165</v>
      </c>
      <c r="H718" t="s">
        <v>165</v>
      </c>
      <c r="J718" t="s">
        <v>165</v>
      </c>
      <c r="K718" t="s">
        <v>165</v>
      </c>
      <c r="L718" t="s">
        <v>165</v>
      </c>
      <c r="M718" t="s">
        <v>165</v>
      </c>
      <c r="N718" t="s">
        <v>165</v>
      </c>
      <c r="O718" t="s">
        <v>165</v>
      </c>
      <c r="P718" t="s">
        <v>165</v>
      </c>
      <c r="Q718" t="s">
        <v>165</v>
      </c>
    </row>
    <row r="719">
      <c r="B719" t="s">
        <v>165</v>
      </c>
      <c r="C719" t="s">
        <v>165</v>
      </c>
      <c r="D719" t="s">
        <v>165</v>
      </c>
      <c r="E719" t="s">
        <v>165</v>
      </c>
      <c r="F719" t="s">
        <v>165</v>
      </c>
      <c r="G719" t="s">
        <v>165</v>
      </c>
      <c r="H719" t="s">
        <v>165</v>
      </c>
      <c r="J719" t="s">
        <v>165</v>
      </c>
      <c r="K719" t="s">
        <v>165</v>
      </c>
      <c r="L719" t="s">
        <v>165</v>
      </c>
      <c r="M719" t="s">
        <v>165</v>
      </c>
      <c r="N719" t="s">
        <v>165</v>
      </c>
      <c r="O719" t="s">
        <v>165</v>
      </c>
      <c r="P719" t="s">
        <v>165</v>
      </c>
      <c r="Q719" t="s">
        <v>165</v>
      </c>
    </row>
    <row r="720">
      <c r="B720" t="s">
        <v>165</v>
      </c>
      <c r="C720" t="s">
        <v>165</v>
      </c>
      <c r="D720" t="s">
        <v>165</v>
      </c>
      <c r="E720" t="s">
        <v>165</v>
      </c>
      <c r="F720" t="s">
        <v>165</v>
      </c>
      <c r="G720" t="s">
        <v>165</v>
      </c>
      <c r="H720" t="s">
        <v>165</v>
      </c>
      <c r="J720" t="s">
        <v>165</v>
      </c>
      <c r="K720" t="s">
        <v>165</v>
      </c>
      <c r="L720" t="s">
        <v>165</v>
      </c>
      <c r="M720" t="s">
        <v>165</v>
      </c>
      <c r="N720" t="s">
        <v>165</v>
      </c>
      <c r="O720" t="s">
        <v>165</v>
      </c>
      <c r="P720" t="s">
        <v>165</v>
      </c>
      <c r="Q720" t="s">
        <v>165</v>
      </c>
    </row>
    <row r="721">
      <c r="B721" t="s">
        <v>165</v>
      </c>
      <c r="C721" t="s">
        <v>165</v>
      </c>
      <c r="D721" t="s">
        <v>165</v>
      </c>
      <c r="E721" t="s">
        <v>165</v>
      </c>
      <c r="F721" t="s">
        <v>165</v>
      </c>
      <c r="G721" t="s">
        <v>165</v>
      </c>
      <c r="H721" t="s">
        <v>165</v>
      </c>
      <c r="J721" t="s">
        <v>165</v>
      </c>
      <c r="K721" t="s">
        <v>165</v>
      </c>
      <c r="L721" t="s">
        <v>165</v>
      </c>
      <c r="M721" t="s">
        <v>165</v>
      </c>
      <c r="N721" t="s">
        <v>165</v>
      </c>
      <c r="O721" t="s">
        <v>165</v>
      </c>
      <c r="P721" t="s">
        <v>165</v>
      </c>
      <c r="Q721" t="s">
        <v>165</v>
      </c>
    </row>
    <row r="722">
      <c r="B722" t="s">
        <v>165</v>
      </c>
      <c r="C722" t="s">
        <v>165</v>
      </c>
      <c r="D722" t="s">
        <v>165</v>
      </c>
      <c r="E722" t="s">
        <v>165</v>
      </c>
      <c r="F722" t="s">
        <v>165</v>
      </c>
      <c r="G722" t="s">
        <v>165</v>
      </c>
      <c r="H722" t="s">
        <v>165</v>
      </c>
      <c r="J722" t="s">
        <v>165</v>
      </c>
      <c r="K722" t="s">
        <v>165</v>
      </c>
      <c r="L722" t="s">
        <v>165</v>
      </c>
      <c r="M722" t="s">
        <v>165</v>
      </c>
      <c r="N722" t="s">
        <v>165</v>
      </c>
      <c r="O722" t="s">
        <v>165</v>
      </c>
      <c r="P722" t="s">
        <v>165</v>
      </c>
      <c r="Q722" t="s">
        <v>165</v>
      </c>
    </row>
    <row r="723">
      <c r="B723" t="s">
        <v>165</v>
      </c>
      <c r="C723" t="s">
        <v>165</v>
      </c>
      <c r="D723" t="s">
        <v>165</v>
      </c>
      <c r="E723" t="s">
        <v>165</v>
      </c>
      <c r="F723" t="s">
        <v>165</v>
      </c>
      <c r="G723" t="s">
        <v>165</v>
      </c>
      <c r="H723" t="s">
        <v>165</v>
      </c>
      <c r="J723" t="s">
        <v>165</v>
      </c>
      <c r="K723" t="s">
        <v>165</v>
      </c>
      <c r="L723" t="s">
        <v>165</v>
      </c>
      <c r="M723" t="s">
        <v>165</v>
      </c>
      <c r="N723" t="s">
        <v>165</v>
      </c>
      <c r="O723" t="s">
        <v>165</v>
      </c>
      <c r="P723" t="s">
        <v>165</v>
      </c>
      <c r="Q723" t="s">
        <v>165</v>
      </c>
    </row>
    <row r="724">
      <c r="B724" t="s">
        <v>165</v>
      </c>
      <c r="C724" t="s">
        <v>165</v>
      </c>
      <c r="D724" t="s">
        <v>165</v>
      </c>
      <c r="E724" t="s">
        <v>165</v>
      </c>
      <c r="F724" t="s">
        <v>165</v>
      </c>
      <c r="G724" t="s">
        <v>165</v>
      </c>
      <c r="H724" t="s">
        <v>165</v>
      </c>
      <c r="J724" t="s">
        <v>165</v>
      </c>
      <c r="K724" t="s">
        <v>165</v>
      </c>
      <c r="L724" t="s">
        <v>165</v>
      </c>
      <c r="M724" t="s">
        <v>165</v>
      </c>
      <c r="N724" t="s">
        <v>165</v>
      </c>
      <c r="O724" t="s">
        <v>165</v>
      </c>
      <c r="P724" t="s">
        <v>165</v>
      </c>
      <c r="Q724" t="s">
        <v>165</v>
      </c>
    </row>
    <row r="725">
      <c r="B725" t="s">
        <v>165</v>
      </c>
      <c r="C725" t="s">
        <v>165</v>
      </c>
      <c r="D725" t="s">
        <v>165</v>
      </c>
      <c r="E725" t="s">
        <v>165</v>
      </c>
      <c r="F725" t="s">
        <v>165</v>
      </c>
      <c r="G725" t="s">
        <v>165</v>
      </c>
      <c r="H725" t="s">
        <v>165</v>
      </c>
      <c r="J725" t="s">
        <v>165</v>
      </c>
      <c r="K725" t="s">
        <v>165</v>
      </c>
      <c r="L725" t="s">
        <v>165</v>
      </c>
      <c r="M725" t="s">
        <v>165</v>
      </c>
      <c r="N725" t="s">
        <v>165</v>
      </c>
      <c r="O725" t="s">
        <v>165</v>
      </c>
      <c r="P725" t="s">
        <v>165</v>
      </c>
      <c r="Q725" t="s">
        <v>165</v>
      </c>
    </row>
    <row r="726">
      <c r="B726" t="s">
        <v>165</v>
      </c>
      <c r="C726" t="s">
        <v>165</v>
      </c>
      <c r="D726" t="s">
        <v>165</v>
      </c>
      <c r="E726" t="s">
        <v>165</v>
      </c>
      <c r="F726" t="s">
        <v>165</v>
      </c>
      <c r="G726" t="s">
        <v>165</v>
      </c>
      <c r="H726" t="s">
        <v>165</v>
      </c>
      <c r="J726" t="s">
        <v>165</v>
      </c>
      <c r="K726" t="s">
        <v>165</v>
      </c>
      <c r="L726" t="s">
        <v>165</v>
      </c>
      <c r="M726" t="s">
        <v>165</v>
      </c>
      <c r="N726" t="s">
        <v>165</v>
      </c>
      <c r="O726" t="s">
        <v>165</v>
      </c>
      <c r="P726" t="s">
        <v>165</v>
      </c>
      <c r="Q726" t="s">
        <v>165</v>
      </c>
    </row>
    <row r="727">
      <c r="B727" t="s">
        <v>165</v>
      </c>
      <c r="C727" t="s">
        <v>165</v>
      </c>
      <c r="D727" t="s">
        <v>165</v>
      </c>
      <c r="E727" t="s">
        <v>165</v>
      </c>
      <c r="F727" t="s">
        <v>165</v>
      </c>
      <c r="G727" t="s">
        <v>165</v>
      </c>
      <c r="H727" t="s">
        <v>165</v>
      </c>
      <c r="J727" t="s">
        <v>165</v>
      </c>
      <c r="K727" t="s">
        <v>165</v>
      </c>
      <c r="L727" t="s">
        <v>165</v>
      </c>
      <c r="M727" t="s">
        <v>165</v>
      </c>
      <c r="N727" t="s">
        <v>165</v>
      </c>
      <c r="O727" t="s">
        <v>165</v>
      </c>
      <c r="P727" t="s">
        <v>165</v>
      </c>
      <c r="Q727" t="s">
        <v>165</v>
      </c>
    </row>
    <row r="728">
      <c r="B728" t="s">
        <v>165</v>
      </c>
      <c r="C728" t="s">
        <v>165</v>
      </c>
      <c r="D728" t="s">
        <v>165</v>
      </c>
      <c r="E728" t="s">
        <v>165</v>
      </c>
      <c r="F728" t="s">
        <v>165</v>
      </c>
      <c r="G728" t="s">
        <v>165</v>
      </c>
      <c r="H728" t="s">
        <v>165</v>
      </c>
      <c r="J728" t="s">
        <v>165</v>
      </c>
      <c r="K728" t="s">
        <v>165</v>
      </c>
      <c r="L728" t="s">
        <v>165</v>
      </c>
      <c r="M728" t="s">
        <v>165</v>
      </c>
      <c r="N728" t="s">
        <v>165</v>
      </c>
      <c r="O728" t="s">
        <v>165</v>
      </c>
      <c r="P728" t="s">
        <v>165</v>
      </c>
      <c r="Q728" t="s">
        <v>165</v>
      </c>
    </row>
    <row r="729">
      <c r="B729" t="s">
        <v>165</v>
      </c>
      <c r="C729" t="s">
        <v>165</v>
      </c>
      <c r="D729" t="s">
        <v>165</v>
      </c>
      <c r="E729" t="s">
        <v>165</v>
      </c>
      <c r="F729" t="s">
        <v>165</v>
      </c>
      <c r="G729" t="s">
        <v>165</v>
      </c>
      <c r="H729" t="s">
        <v>165</v>
      </c>
      <c r="J729" t="s">
        <v>165</v>
      </c>
      <c r="K729" t="s">
        <v>165</v>
      </c>
      <c r="L729" t="s">
        <v>165</v>
      </c>
      <c r="M729" t="s">
        <v>165</v>
      </c>
      <c r="N729" t="s">
        <v>165</v>
      </c>
      <c r="O729" t="s">
        <v>165</v>
      </c>
      <c r="P729" t="s">
        <v>165</v>
      </c>
      <c r="Q729" t="s">
        <v>165</v>
      </c>
    </row>
    <row r="730">
      <c r="B730" t="s">
        <v>165</v>
      </c>
      <c r="C730" t="s">
        <v>165</v>
      </c>
      <c r="D730" t="s">
        <v>165</v>
      </c>
      <c r="E730" t="s">
        <v>165</v>
      </c>
      <c r="F730" t="s">
        <v>165</v>
      </c>
      <c r="G730" t="s">
        <v>165</v>
      </c>
      <c r="H730" t="s">
        <v>165</v>
      </c>
      <c r="J730" t="s">
        <v>165</v>
      </c>
      <c r="K730" t="s">
        <v>165</v>
      </c>
      <c r="L730" t="s">
        <v>165</v>
      </c>
      <c r="M730" t="s">
        <v>165</v>
      </c>
      <c r="N730" t="s">
        <v>165</v>
      </c>
      <c r="O730" t="s">
        <v>165</v>
      </c>
      <c r="P730" t="s">
        <v>165</v>
      </c>
      <c r="Q730" t="s">
        <v>165</v>
      </c>
    </row>
    <row r="731">
      <c r="B731" t="s">
        <v>165</v>
      </c>
      <c r="C731" t="s">
        <v>165</v>
      </c>
      <c r="D731" t="s">
        <v>165</v>
      </c>
      <c r="E731" t="s">
        <v>165</v>
      </c>
      <c r="F731" t="s">
        <v>165</v>
      </c>
      <c r="G731" t="s">
        <v>165</v>
      </c>
      <c r="H731" t="s">
        <v>165</v>
      </c>
      <c r="J731" t="s">
        <v>165</v>
      </c>
      <c r="K731" t="s">
        <v>165</v>
      </c>
      <c r="L731" t="s">
        <v>165</v>
      </c>
      <c r="M731" t="s">
        <v>165</v>
      </c>
      <c r="N731" t="s">
        <v>165</v>
      </c>
      <c r="O731" t="s">
        <v>165</v>
      </c>
      <c r="P731" t="s">
        <v>165</v>
      </c>
      <c r="Q731" t="s">
        <v>165</v>
      </c>
    </row>
    <row r="732">
      <c r="B732" t="s">
        <v>165</v>
      </c>
      <c r="C732" t="s">
        <v>165</v>
      </c>
      <c r="D732" t="s">
        <v>165</v>
      </c>
      <c r="E732" t="s">
        <v>165</v>
      </c>
      <c r="F732" t="s">
        <v>165</v>
      </c>
      <c r="G732" t="s">
        <v>165</v>
      </c>
      <c r="H732" t="s">
        <v>165</v>
      </c>
      <c r="J732" t="s">
        <v>165</v>
      </c>
      <c r="K732" t="s">
        <v>165</v>
      </c>
      <c r="L732" t="s">
        <v>165</v>
      </c>
      <c r="M732" t="s">
        <v>165</v>
      </c>
      <c r="N732" t="s">
        <v>165</v>
      </c>
      <c r="O732" t="s">
        <v>165</v>
      </c>
      <c r="P732" t="s">
        <v>165</v>
      </c>
      <c r="Q732" t="s">
        <v>165</v>
      </c>
    </row>
    <row r="733">
      <c r="B733" t="s">
        <v>165</v>
      </c>
      <c r="C733" t="s">
        <v>165</v>
      </c>
      <c r="D733" t="s">
        <v>165</v>
      </c>
      <c r="E733" t="s">
        <v>165</v>
      </c>
      <c r="F733" t="s">
        <v>165</v>
      </c>
      <c r="G733" t="s">
        <v>165</v>
      </c>
      <c r="H733" t="s">
        <v>165</v>
      </c>
      <c r="J733" t="s">
        <v>165</v>
      </c>
      <c r="K733" t="s">
        <v>165</v>
      </c>
      <c r="L733" t="s">
        <v>165</v>
      </c>
      <c r="M733" t="s">
        <v>165</v>
      </c>
      <c r="N733" t="s">
        <v>165</v>
      </c>
      <c r="O733" t="s">
        <v>165</v>
      </c>
      <c r="P733" t="s">
        <v>165</v>
      </c>
      <c r="Q733" t="s">
        <v>165</v>
      </c>
    </row>
    <row r="734">
      <c r="B734" t="s">
        <v>165</v>
      </c>
      <c r="C734" t="s">
        <v>165</v>
      </c>
      <c r="D734" t="s">
        <v>165</v>
      </c>
      <c r="E734" t="s">
        <v>165</v>
      </c>
      <c r="F734" t="s">
        <v>165</v>
      </c>
      <c r="G734" t="s">
        <v>165</v>
      </c>
      <c r="H734" t="s">
        <v>165</v>
      </c>
      <c r="J734" t="s">
        <v>165</v>
      </c>
      <c r="K734" t="s">
        <v>165</v>
      </c>
      <c r="L734" t="s">
        <v>165</v>
      </c>
      <c r="M734" t="s">
        <v>165</v>
      </c>
      <c r="N734" t="s">
        <v>165</v>
      </c>
      <c r="O734" t="s">
        <v>165</v>
      </c>
      <c r="P734" t="s">
        <v>165</v>
      </c>
      <c r="Q734" t="s">
        <v>165</v>
      </c>
    </row>
    <row r="735">
      <c r="B735" t="s">
        <v>165</v>
      </c>
      <c r="C735" t="s">
        <v>165</v>
      </c>
      <c r="D735" t="s">
        <v>165</v>
      </c>
      <c r="E735" t="s">
        <v>165</v>
      </c>
      <c r="F735" t="s">
        <v>165</v>
      </c>
      <c r="G735" t="s">
        <v>165</v>
      </c>
      <c r="H735" t="s">
        <v>165</v>
      </c>
      <c r="J735" t="s">
        <v>165</v>
      </c>
      <c r="K735" t="s">
        <v>165</v>
      </c>
      <c r="L735" t="s">
        <v>165</v>
      </c>
      <c r="M735" t="s">
        <v>165</v>
      </c>
      <c r="N735" t="s">
        <v>165</v>
      </c>
      <c r="O735" t="s">
        <v>165</v>
      </c>
      <c r="P735" t="s">
        <v>165</v>
      </c>
      <c r="Q735" t="s">
        <v>165</v>
      </c>
    </row>
    <row r="736">
      <c r="B736" t="s">
        <v>165</v>
      </c>
      <c r="C736" t="s">
        <v>165</v>
      </c>
      <c r="D736" t="s">
        <v>165</v>
      </c>
      <c r="E736" t="s">
        <v>165</v>
      </c>
      <c r="F736" t="s">
        <v>165</v>
      </c>
      <c r="G736" t="s">
        <v>165</v>
      </c>
      <c r="H736" t="s">
        <v>165</v>
      </c>
      <c r="J736" t="s">
        <v>165</v>
      </c>
      <c r="K736" t="s">
        <v>165</v>
      </c>
      <c r="L736" t="s">
        <v>165</v>
      </c>
      <c r="M736" t="s">
        <v>165</v>
      </c>
      <c r="N736" t="s">
        <v>165</v>
      </c>
      <c r="O736" t="s">
        <v>165</v>
      </c>
      <c r="P736" t="s">
        <v>165</v>
      </c>
      <c r="Q736" t="s">
        <v>165</v>
      </c>
    </row>
    <row r="737">
      <c r="B737" t="s">
        <v>165</v>
      </c>
      <c r="C737" t="s">
        <v>165</v>
      </c>
      <c r="D737" t="s">
        <v>165</v>
      </c>
      <c r="E737" t="s">
        <v>165</v>
      </c>
      <c r="F737" t="s">
        <v>165</v>
      </c>
      <c r="G737" t="s">
        <v>165</v>
      </c>
      <c r="H737" t="s">
        <v>165</v>
      </c>
      <c r="J737" t="s">
        <v>165</v>
      </c>
      <c r="K737" t="s">
        <v>165</v>
      </c>
      <c r="L737" t="s">
        <v>165</v>
      </c>
      <c r="M737" t="s">
        <v>165</v>
      </c>
      <c r="N737" t="s">
        <v>165</v>
      </c>
      <c r="O737" t="s">
        <v>165</v>
      </c>
      <c r="P737" t="s">
        <v>165</v>
      </c>
      <c r="Q737" t="s">
        <v>165</v>
      </c>
    </row>
    <row r="738">
      <c r="B738" t="s">
        <v>165</v>
      </c>
      <c r="C738" t="s">
        <v>165</v>
      </c>
      <c r="D738" t="s">
        <v>165</v>
      </c>
      <c r="E738" t="s">
        <v>165</v>
      </c>
      <c r="F738" t="s">
        <v>165</v>
      </c>
      <c r="G738" t="s">
        <v>165</v>
      </c>
      <c r="H738" t="s">
        <v>165</v>
      </c>
      <c r="J738" t="s">
        <v>165</v>
      </c>
      <c r="K738" t="s">
        <v>165</v>
      </c>
      <c r="L738" t="s">
        <v>165</v>
      </c>
      <c r="M738" t="s">
        <v>165</v>
      </c>
      <c r="N738" t="s">
        <v>165</v>
      </c>
      <c r="O738" t="s">
        <v>165</v>
      </c>
      <c r="P738" t="s">
        <v>165</v>
      </c>
      <c r="Q738" t="s">
        <v>165</v>
      </c>
    </row>
    <row r="739">
      <c r="B739" t="s">
        <v>165</v>
      </c>
      <c r="C739" t="s">
        <v>165</v>
      </c>
      <c r="D739" t="s">
        <v>165</v>
      </c>
      <c r="E739" t="s">
        <v>165</v>
      </c>
      <c r="F739" t="s">
        <v>165</v>
      </c>
      <c r="G739" t="s">
        <v>165</v>
      </c>
      <c r="H739" t="s">
        <v>165</v>
      </c>
      <c r="J739" t="s">
        <v>165</v>
      </c>
      <c r="K739" t="s">
        <v>165</v>
      </c>
      <c r="L739" t="s">
        <v>165</v>
      </c>
      <c r="M739" t="s">
        <v>165</v>
      </c>
      <c r="N739" t="s">
        <v>165</v>
      </c>
      <c r="O739" t="s">
        <v>165</v>
      </c>
      <c r="P739" t="s">
        <v>165</v>
      </c>
      <c r="Q739" t="s">
        <v>165</v>
      </c>
    </row>
    <row r="740">
      <c r="B740" t="s">
        <v>165</v>
      </c>
      <c r="C740" t="s">
        <v>165</v>
      </c>
      <c r="D740" t="s">
        <v>165</v>
      </c>
      <c r="E740" t="s">
        <v>165</v>
      </c>
      <c r="F740" t="s">
        <v>165</v>
      </c>
      <c r="G740" t="s">
        <v>165</v>
      </c>
      <c r="H740" t="s">
        <v>165</v>
      </c>
      <c r="J740" t="s">
        <v>165</v>
      </c>
      <c r="K740" t="s">
        <v>165</v>
      </c>
      <c r="L740" t="s">
        <v>165</v>
      </c>
      <c r="M740" t="s">
        <v>165</v>
      </c>
      <c r="N740" t="s">
        <v>165</v>
      </c>
      <c r="O740" t="s">
        <v>165</v>
      </c>
      <c r="P740" t="s">
        <v>165</v>
      </c>
      <c r="Q740" t="s">
        <v>165</v>
      </c>
    </row>
    <row r="741">
      <c r="B741" t="s">
        <v>165</v>
      </c>
      <c r="C741" t="s">
        <v>165</v>
      </c>
      <c r="D741" t="s">
        <v>165</v>
      </c>
      <c r="E741" t="s">
        <v>165</v>
      </c>
      <c r="F741" t="s">
        <v>165</v>
      </c>
      <c r="G741" t="s">
        <v>165</v>
      </c>
      <c r="H741" t="s">
        <v>165</v>
      </c>
      <c r="J741" t="s">
        <v>165</v>
      </c>
      <c r="K741" t="s">
        <v>165</v>
      </c>
      <c r="L741" t="s">
        <v>165</v>
      </c>
      <c r="M741" t="s">
        <v>165</v>
      </c>
      <c r="N741" t="s">
        <v>165</v>
      </c>
      <c r="O741" t="s">
        <v>165</v>
      </c>
      <c r="P741" t="s">
        <v>165</v>
      </c>
      <c r="Q741" t="s">
        <v>165</v>
      </c>
    </row>
    <row r="742">
      <c r="B742" t="s">
        <v>165</v>
      </c>
      <c r="C742" t="s">
        <v>165</v>
      </c>
      <c r="D742" t="s">
        <v>165</v>
      </c>
      <c r="E742" t="s">
        <v>165</v>
      </c>
      <c r="F742" t="s">
        <v>165</v>
      </c>
      <c r="G742" t="s">
        <v>165</v>
      </c>
      <c r="H742" t="s">
        <v>165</v>
      </c>
      <c r="J742" t="s">
        <v>165</v>
      </c>
      <c r="K742" t="s">
        <v>165</v>
      </c>
      <c r="L742" t="s">
        <v>165</v>
      </c>
      <c r="M742" t="s">
        <v>165</v>
      </c>
      <c r="N742" t="s">
        <v>165</v>
      </c>
      <c r="O742" t="s">
        <v>165</v>
      </c>
      <c r="P742" t="s">
        <v>165</v>
      </c>
      <c r="Q742" t="s">
        <v>165</v>
      </c>
    </row>
    <row r="743">
      <c r="B743" t="s">
        <v>165</v>
      </c>
      <c r="C743" t="s">
        <v>165</v>
      </c>
      <c r="D743" t="s">
        <v>165</v>
      </c>
      <c r="E743" t="s">
        <v>165</v>
      </c>
      <c r="F743" t="s">
        <v>165</v>
      </c>
      <c r="G743" t="s">
        <v>165</v>
      </c>
      <c r="H743" t="s">
        <v>165</v>
      </c>
      <c r="J743" t="s">
        <v>165</v>
      </c>
      <c r="K743" t="s">
        <v>165</v>
      </c>
      <c r="L743" t="s">
        <v>165</v>
      </c>
      <c r="M743" t="s">
        <v>165</v>
      </c>
      <c r="N743" t="s">
        <v>165</v>
      </c>
      <c r="O743" t="s">
        <v>165</v>
      </c>
      <c r="P743" t="s">
        <v>165</v>
      </c>
      <c r="Q743" t="s">
        <v>165</v>
      </c>
    </row>
    <row r="744">
      <c r="B744" t="s">
        <v>165</v>
      </c>
      <c r="C744" t="s">
        <v>165</v>
      </c>
      <c r="D744" t="s">
        <v>165</v>
      </c>
      <c r="E744" t="s">
        <v>165</v>
      </c>
      <c r="F744" t="s">
        <v>165</v>
      </c>
      <c r="G744" t="s">
        <v>165</v>
      </c>
      <c r="H744" t="s">
        <v>165</v>
      </c>
      <c r="J744" t="s">
        <v>165</v>
      </c>
      <c r="K744" t="s">
        <v>165</v>
      </c>
      <c r="L744" t="s">
        <v>165</v>
      </c>
      <c r="M744" t="s">
        <v>165</v>
      </c>
      <c r="N744" t="s">
        <v>165</v>
      </c>
      <c r="O744" t="s">
        <v>165</v>
      </c>
      <c r="P744" t="s">
        <v>165</v>
      </c>
      <c r="Q744" t="s">
        <v>165</v>
      </c>
    </row>
    <row r="745">
      <c r="B745" t="s">
        <v>165</v>
      </c>
      <c r="C745" t="s">
        <v>165</v>
      </c>
      <c r="D745" t="s">
        <v>165</v>
      </c>
      <c r="E745" t="s">
        <v>165</v>
      </c>
      <c r="F745" t="s">
        <v>165</v>
      </c>
      <c r="G745" t="s">
        <v>165</v>
      </c>
      <c r="H745" t="s">
        <v>165</v>
      </c>
      <c r="J745" t="s">
        <v>165</v>
      </c>
      <c r="K745" t="s">
        <v>165</v>
      </c>
      <c r="L745" t="s">
        <v>165</v>
      </c>
      <c r="M745" t="s">
        <v>165</v>
      </c>
      <c r="N745" t="s">
        <v>165</v>
      </c>
      <c r="O745" t="s">
        <v>165</v>
      </c>
      <c r="P745" t="s">
        <v>165</v>
      </c>
      <c r="Q745" t="s">
        <v>165</v>
      </c>
    </row>
    <row r="746">
      <c r="B746" t="s">
        <v>165</v>
      </c>
      <c r="C746" t="s">
        <v>165</v>
      </c>
      <c r="D746" t="s">
        <v>165</v>
      </c>
      <c r="E746" t="s">
        <v>165</v>
      </c>
      <c r="F746" t="s">
        <v>165</v>
      </c>
      <c r="G746" t="s">
        <v>165</v>
      </c>
      <c r="H746" t="s">
        <v>165</v>
      </c>
      <c r="J746" t="s">
        <v>165</v>
      </c>
      <c r="K746" t="s">
        <v>165</v>
      </c>
      <c r="L746" t="s">
        <v>165</v>
      </c>
      <c r="M746" t="s">
        <v>165</v>
      </c>
      <c r="N746" t="s">
        <v>165</v>
      </c>
      <c r="O746" t="s">
        <v>165</v>
      </c>
      <c r="P746" t="s">
        <v>165</v>
      </c>
      <c r="Q746" t="s">
        <v>165</v>
      </c>
    </row>
    <row r="747">
      <c r="B747" t="s">
        <v>165</v>
      </c>
      <c r="C747" t="s">
        <v>165</v>
      </c>
      <c r="D747" t="s">
        <v>165</v>
      </c>
      <c r="E747" t="s">
        <v>165</v>
      </c>
      <c r="F747" t="s">
        <v>165</v>
      </c>
      <c r="G747" t="s">
        <v>165</v>
      </c>
      <c r="H747" t="s">
        <v>165</v>
      </c>
      <c r="J747" t="s">
        <v>165</v>
      </c>
      <c r="K747" t="s">
        <v>165</v>
      </c>
      <c r="L747" t="s">
        <v>165</v>
      </c>
      <c r="M747" t="s">
        <v>165</v>
      </c>
      <c r="N747" t="s">
        <v>165</v>
      </c>
      <c r="O747" t="s">
        <v>165</v>
      </c>
      <c r="P747" t="s">
        <v>165</v>
      </c>
      <c r="Q747" t="s">
        <v>165</v>
      </c>
    </row>
    <row r="748">
      <c r="B748" t="s">
        <v>165</v>
      </c>
      <c r="C748" t="s">
        <v>165</v>
      </c>
      <c r="D748" t="s">
        <v>165</v>
      </c>
      <c r="E748" t="s">
        <v>165</v>
      </c>
      <c r="F748" t="s">
        <v>165</v>
      </c>
      <c r="G748" t="s">
        <v>165</v>
      </c>
      <c r="H748" t="s">
        <v>165</v>
      </c>
      <c r="J748" t="s">
        <v>165</v>
      </c>
      <c r="K748" t="s">
        <v>165</v>
      </c>
      <c r="L748" t="s">
        <v>165</v>
      </c>
      <c r="M748" t="s">
        <v>165</v>
      </c>
      <c r="N748" t="s">
        <v>165</v>
      </c>
      <c r="O748" t="s">
        <v>165</v>
      </c>
      <c r="P748" t="s">
        <v>165</v>
      </c>
      <c r="Q748" t="s">
        <v>165</v>
      </c>
    </row>
    <row r="749">
      <c r="B749" t="s">
        <v>165</v>
      </c>
      <c r="C749" t="s">
        <v>165</v>
      </c>
      <c r="D749" t="s">
        <v>165</v>
      </c>
      <c r="E749" t="s">
        <v>165</v>
      </c>
      <c r="F749" t="s">
        <v>165</v>
      </c>
      <c r="G749" t="s">
        <v>165</v>
      </c>
      <c r="H749" t="s">
        <v>165</v>
      </c>
      <c r="J749" t="s">
        <v>165</v>
      </c>
      <c r="K749" t="s">
        <v>165</v>
      </c>
      <c r="L749" t="s">
        <v>165</v>
      </c>
      <c r="M749" t="s">
        <v>165</v>
      </c>
      <c r="N749" t="s">
        <v>165</v>
      </c>
      <c r="O749" t="s">
        <v>165</v>
      </c>
      <c r="P749" t="s">
        <v>165</v>
      </c>
      <c r="Q749" t="s">
        <v>165</v>
      </c>
    </row>
    <row r="750">
      <c r="B750" t="s">
        <v>165</v>
      </c>
      <c r="C750" t="s">
        <v>165</v>
      </c>
      <c r="D750" t="s">
        <v>165</v>
      </c>
      <c r="E750" t="s">
        <v>165</v>
      </c>
      <c r="F750" t="s">
        <v>165</v>
      </c>
      <c r="G750" t="s">
        <v>165</v>
      </c>
      <c r="H750" t="s">
        <v>165</v>
      </c>
      <c r="J750" t="s">
        <v>165</v>
      </c>
      <c r="K750" t="s">
        <v>165</v>
      </c>
      <c r="L750" t="s">
        <v>165</v>
      </c>
      <c r="M750" t="s">
        <v>165</v>
      </c>
      <c r="N750" t="s">
        <v>165</v>
      </c>
      <c r="O750" t="s">
        <v>165</v>
      </c>
      <c r="P750" t="s">
        <v>165</v>
      </c>
      <c r="Q750" t="s">
        <v>165</v>
      </c>
    </row>
    <row r="751">
      <c r="B751" t="s">
        <v>165</v>
      </c>
      <c r="C751" t="s">
        <v>165</v>
      </c>
      <c r="D751" t="s">
        <v>165</v>
      </c>
      <c r="E751" t="s">
        <v>165</v>
      </c>
      <c r="F751" t="s">
        <v>165</v>
      </c>
      <c r="G751" t="s">
        <v>165</v>
      </c>
      <c r="H751" t="s">
        <v>165</v>
      </c>
      <c r="J751" t="s">
        <v>165</v>
      </c>
      <c r="K751" t="s">
        <v>165</v>
      </c>
      <c r="L751" t="s">
        <v>165</v>
      </c>
      <c r="M751" t="s">
        <v>165</v>
      </c>
      <c r="N751" t="s">
        <v>165</v>
      </c>
      <c r="O751" t="s">
        <v>165</v>
      </c>
      <c r="P751" t="s">
        <v>165</v>
      </c>
      <c r="Q751" t="s">
        <v>165</v>
      </c>
    </row>
    <row r="752">
      <c r="B752" t="s">
        <v>165</v>
      </c>
      <c r="C752" t="s">
        <v>165</v>
      </c>
      <c r="D752" t="s">
        <v>165</v>
      </c>
      <c r="E752" t="s">
        <v>165</v>
      </c>
      <c r="F752" t="s">
        <v>165</v>
      </c>
      <c r="G752" t="s">
        <v>165</v>
      </c>
      <c r="H752" t="s">
        <v>165</v>
      </c>
      <c r="J752" t="s">
        <v>165</v>
      </c>
      <c r="K752" t="s">
        <v>165</v>
      </c>
      <c r="L752" t="s">
        <v>165</v>
      </c>
      <c r="M752" t="s">
        <v>165</v>
      </c>
      <c r="N752" t="s">
        <v>165</v>
      </c>
      <c r="O752" t="s">
        <v>165</v>
      </c>
      <c r="P752" t="s">
        <v>165</v>
      </c>
      <c r="Q752" t="s">
        <v>165</v>
      </c>
    </row>
    <row r="753">
      <c r="B753" t="s">
        <v>165</v>
      </c>
      <c r="C753" t="s">
        <v>165</v>
      </c>
      <c r="D753" t="s">
        <v>165</v>
      </c>
      <c r="E753" t="s">
        <v>165</v>
      </c>
      <c r="F753" t="s">
        <v>165</v>
      </c>
      <c r="G753" t="s">
        <v>165</v>
      </c>
      <c r="H753" t="s">
        <v>165</v>
      </c>
      <c r="J753" t="s">
        <v>165</v>
      </c>
      <c r="K753" t="s">
        <v>165</v>
      </c>
      <c r="L753" t="s">
        <v>165</v>
      </c>
      <c r="M753" t="s">
        <v>165</v>
      </c>
      <c r="N753" t="s">
        <v>165</v>
      </c>
      <c r="O753" t="s">
        <v>165</v>
      </c>
      <c r="P753" t="s">
        <v>165</v>
      </c>
      <c r="Q753" t="s">
        <v>165</v>
      </c>
    </row>
    <row r="754">
      <c r="B754" t="s">
        <v>165</v>
      </c>
      <c r="C754" t="s">
        <v>165</v>
      </c>
      <c r="D754" t="s">
        <v>165</v>
      </c>
      <c r="E754" t="s">
        <v>165</v>
      </c>
      <c r="F754" t="s">
        <v>165</v>
      </c>
      <c r="G754" t="s">
        <v>165</v>
      </c>
      <c r="H754" t="s">
        <v>165</v>
      </c>
      <c r="J754" t="s">
        <v>165</v>
      </c>
      <c r="K754" t="s">
        <v>165</v>
      </c>
      <c r="L754" t="s">
        <v>165</v>
      </c>
      <c r="M754" t="s">
        <v>165</v>
      </c>
      <c r="N754" t="s">
        <v>165</v>
      </c>
      <c r="O754" t="s">
        <v>165</v>
      </c>
      <c r="P754" t="s">
        <v>165</v>
      </c>
      <c r="Q754" t="s">
        <v>165</v>
      </c>
    </row>
    <row r="755">
      <c r="B755" t="s">
        <v>165</v>
      </c>
      <c r="C755" t="s">
        <v>165</v>
      </c>
      <c r="D755" t="s">
        <v>165</v>
      </c>
      <c r="E755" t="s">
        <v>165</v>
      </c>
      <c r="F755" t="s">
        <v>165</v>
      </c>
      <c r="G755" t="s">
        <v>165</v>
      </c>
      <c r="H755" t="s">
        <v>165</v>
      </c>
      <c r="J755" t="s">
        <v>165</v>
      </c>
      <c r="K755" t="s">
        <v>165</v>
      </c>
      <c r="L755" t="s">
        <v>165</v>
      </c>
      <c r="M755" t="s">
        <v>165</v>
      </c>
      <c r="N755" t="s">
        <v>165</v>
      </c>
      <c r="O755" t="s">
        <v>165</v>
      </c>
      <c r="P755" t="s">
        <v>165</v>
      </c>
      <c r="Q755" t="s">
        <v>165</v>
      </c>
    </row>
    <row r="756">
      <c r="B756" t="s">
        <v>165</v>
      </c>
      <c r="C756" t="s">
        <v>165</v>
      </c>
      <c r="D756" t="s">
        <v>165</v>
      </c>
      <c r="E756" t="s">
        <v>165</v>
      </c>
      <c r="F756" t="s">
        <v>165</v>
      </c>
      <c r="G756" t="s">
        <v>165</v>
      </c>
      <c r="H756" t="s">
        <v>165</v>
      </c>
      <c r="J756" t="s">
        <v>165</v>
      </c>
      <c r="K756" t="s">
        <v>165</v>
      </c>
      <c r="L756" t="s">
        <v>165</v>
      </c>
      <c r="M756" t="s">
        <v>165</v>
      </c>
      <c r="N756" t="s">
        <v>165</v>
      </c>
      <c r="O756" t="s">
        <v>165</v>
      </c>
      <c r="P756" t="s">
        <v>165</v>
      </c>
      <c r="Q756" t="s">
        <v>165</v>
      </c>
    </row>
    <row r="757">
      <c r="B757" t="s">
        <v>165</v>
      </c>
      <c r="C757" t="s">
        <v>165</v>
      </c>
      <c r="D757" t="s">
        <v>165</v>
      </c>
      <c r="E757" t="s">
        <v>165</v>
      </c>
      <c r="F757" t="s">
        <v>165</v>
      </c>
      <c r="G757" t="s">
        <v>165</v>
      </c>
      <c r="H757" t="s">
        <v>165</v>
      </c>
      <c r="J757" t="s">
        <v>165</v>
      </c>
      <c r="K757" t="s">
        <v>165</v>
      </c>
      <c r="L757" t="s">
        <v>165</v>
      </c>
      <c r="M757" t="s">
        <v>165</v>
      </c>
      <c r="N757" t="s">
        <v>165</v>
      </c>
      <c r="O757" t="s">
        <v>165</v>
      </c>
      <c r="P757" t="s">
        <v>165</v>
      </c>
      <c r="Q757" t="s">
        <v>165</v>
      </c>
    </row>
    <row r="758">
      <c r="B758" t="s">
        <v>165</v>
      </c>
      <c r="C758" t="s">
        <v>165</v>
      </c>
      <c r="D758" t="s">
        <v>165</v>
      </c>
      <c r="E758" t="s">
        <v>165</v>
      </c>
      <c r="F758" t="s">
        <v>165</v>
      </c>
      <c r="G758" t="s">
        <v>165</v>
      </c>
      <c r="H758" t="s">
        <v>165</v>
      </c>
      <c r="J758" t="s">
        <v>165</v>
      </c>
      <c r="K758" t="s">
        <v>165</v>
      </c>
      <c r="L758" t="s">
        <v>165</v>
      </c>
      <c r="M758" t="s">
        <v>165</v>
      </c>
      <c r="N758" t="s">
        <v>165</v>
      </c>
      <c r="O758" t="s">
        <v>165</v>
      </c>
      <c r="P758" t="s">
        <v>165</v>
      </c>
      <c r="Q758" t="s">
        <v>165</v>
      </c>
    </row>
    <row r="759">
      <c r="B759" t="s">
        <v>165</v>
      </c>
      <c r="C759" t="s">
        <v>165</v>
      </c>
      <c r="D759" t="s">
        <v>165</v>
      </c>
      <c r="E759" t="s">
        <v>165</v>
      </c>
      <c r="F759" t="s">
        <v>165</v>
      </c>
      <c r="G759" t="s">
        <v>165</v>
      </c>
      <c r="H759" t="s">
        <v>165</v>
      </c>
      <c r="J759" t="s">
        <v>165</v>
      </c>
      <c r="K759" t="s">
        <v>165</v>
      </c>
      <c r="L759" t="s">
        <v>165</v>
      </c>
      <c r="M759" t="s">
        <v>165</v>
      </c>
      <c r="N759" t="s">
        <v>165</v>
      </c>
      <c r="O759" t="s">
        <v>165</v>
      </c>
      <c r="P759" t="s">
        <v>165</v>
      </c>
      <c r="Q759" t="s">
        <v>165</v>
      </c>
    </row>
    <row r="760">
      <c r="B760" t="s">
        <v>165</v>
      </c>
      <c r="C760" t="s">
        <v>165</v>
      </c>
      <c r="D760" t="s">
        <v>165</v>
      </c>
      <c r="E760" t="s">
        <v>165</v>
      </c>
      <c r="F760" t="s">
        <v>165</v>
      </c>
      <c r="G760" t="s">
        <v>165</v>
      </c>
      <c r="H760" t="s">
        <v>165</v>
      </c>
      <c r="J760" t="s">
        <v>165</v>
      </c>
      <c r="K760" t="s">
        <v>165</v>
      </c>
      <c r="L760" t="s">
        <v>165</v>
      </c>
      <c r="M760" t="s">
        <v>165</v>
      </c>
      <c r="N760" t="s">
        <v>165</v>
      </c>
      <c r="O760" t="s">
        <v>165</v>
      </c>
      <c r="P760" t="s">
        <v>165</v>
      </c>
      <c r="Q760" t="s">
        <v>165</v>
      </c>
    </row>
    <row r="761">
      <c r="B761" t="s">
        <v>165</v>
      </c>
      <c r="C761" t="s">
        <v>165</v>
      </c>
      <c r="D761" t="s">
        <v>165</v>
      </c>
      <c r="E761" t="s">
        <v>165</v>
      </c>
      <c r="F761" t="s">
        <v>165</v>
      </c>
      <c r="G761" t="s">
        <v>165</v>
      </c>
      <c r="H761" t="s">
        <v>165</v>
      </c>
      <c r="J761" t="s">
        <v>165</v>
      </c>
      <c r="K761" t="s">
        <v>165</v>
      </c>
      <c r="L761" t="s">
        <v>165</v>
      </c>
      <c r="M761" t="s">
        <v>165</v>
      </c>
      <c r="N761" t="s">
        <v>165</v>
      </c>
      <c r="O761" t="s">
        <v>165</v>
      </c>
      <c r="P761" t="s">
        <v>165</v>
      </c>
      <c r="Q761" t="s">
        <v>165</v>
      </c>
    </row>
    <row r="762">
      <c r="B762" t="s">
        <v>165</v>
      </c>
      <c r="C762" t="s">
        <v>165</v>
      </c>
      <c r="D762" t="s">
        <v>165</v>
      </c>
      <c r="E762" t="s">
        <v>165</v>
      </c>
      <c r="F762" t="s">
        <v>165</v>
      </c>
      <c r="G762" t="s">
        <v>165</v>
      </c>
      <c r="H762" t="s">
        <v>165</v>
      </c>
      <c r="J762" t="s">
        <v>165</v>
      </c>
      <c r="K762" t="s">
        <v>165</v>
      </c>
      <c r="L762" t="s">
        <v>165</v>
      </c>
      <c r="M762" t="s">
        <v>165</v>
      </c>
      <c r="N762" t="s">
        <v>165</v>
      </c>
      <c r="O762" t="s">
        <v>165</v>
      </c>
      <c r="P762" t="s">
        <v>165</v>
      </c>
      <c r="Q762" t="s">
        <v>165</v>
      </c>
    </row>
    <row r="763">
      <c r="B763" t="s">
        <v>165</v>
      </c>
      <c r="C763" t="s">
        <v>165</v>
      </c>
      <c r="D763" t="s">
        <v>165</v>
      </c>
      <c r="E763" t="s">
        <v>165</v>
      </c>
      <c r="F763" t="s">
        <v>165</v>
      </c>
      <c r="G763" t="s">
        <v>165</v>
      </c>
      <c r="H763" t="s">
        <v>165</v>
      </c>
      <c r="J763" t="s">
        <v>165</v>
      </c>
      <c r="K763" t="s">
        <v>165</v>
      </c>
      <c r="L763" t="s">
        <v>165</v>
      </c>
      <c r="M763" t="s">
        <v>165</v>
      </c>
      <c r="N763" t="s">
        <v>165</v>
      </c>
      <c r="O763" t="s">
        <v>165</v>
      </c>
      <c r="P763" t="s">
        <v>165</v>
      </c>
      <c r="Q763" t="s">
        <v>165</v>
      </c>
    </row>
    <row r="764">
      <c r="B764" t="s">
        <v>165</v>
      </c>
      <c r="C764" t="s">
        <v>165</v>
      </c>
      <c r="D764" t="s">
        <v>165</v>
      </c>
      <c r="E764" t="s">
        <v>165</v>
      </c>
      <c r="F764" t="s">
        <v>165</v>
      </c>
      <c r="G764" t="s">
        <v>165</v>
      </c>
      <c r="H764" t="s">
        <v>165</v>
      </c>
      <c r="J764" t="s">
        <v>165</v>
      </c>
      <c r="K764" t="s">
        <v>165</v>
      </c>
      <c r="L764" t="s">
        <v>165</v>
      </c>
      <c r="M764" t="s">
        <v>165</v>
      </c>
      <c r="N764" t="s">
        <v>165</v>
      </c>
      <c r="O764" t="s">
        <v>165</v>
      </c>
      <c r="P764" t="s">
        <v>165</v>
      </c>
      <c r="Q764" t="s">
        <v>165</v>
      </c>
    </row>
    <row r="765">
      <c r="B765" t="s">
        <v>165</v>
      </c>
      <c r="C765" t="s">
        <v>165</v>
      </c>
      <c r="D765" t="s">
        <v>165</v>
      </c>
      <c r="E765" t="s">
        <v>165</v>
      </c>
      <c r="F765" t="s">
        <v>165</v>
      </c>
      <c r="G765" t="s">
        <v>165</v>
      </c>
      <c r="H765" t="s">
        <v>165</v>
      </c>
      <c r="J765" t="s">
        <v>165</v>
      </c>
      <c r="K765" t="s">
        <v>165</v>
      </c>
      <c r="L765" t="s">
        <v>165</v>
      </c>
      <c r="M765" t="s">
        <v>165</v>
      </c>
      <c r="N765" t="s">
        <v>165</v>
      </c>
      <c r="O765" t="s">
        <v>165</v>
      </c>
      <c r="P765" t="s">
        <v>165</v>
      </c>
      <c r="Q765" t="s">
        <v>165</v>
      </c>
    </row>
    <row r="766">
      <c r="B766" t="s">
        <v>165</v>
      </c>
      <c r="C766" t="s">
        <v>165</v>
      </c>
      <c r="D766" t="s">
        <v>165</v>
      </c>
      <c r="E766" t="s">
        <v>165</v>
      </c>
      <c r="F766" t="s">
        <v>165</v>
      </c>
      <c r="G766" t="s">
        <v>165</v>
      </c>
      <c r="H766" t="s">
        <v>165</v>
      </c>
      <c r="J766" t="s">
        <v>165</v>
      </c>
      <c r="K766" t="s">
        <v>165</v>
      </c>
      <c r="L766" t="s">
        <v>165</v>
      </c>
      <c r="M766" t="s">
        <v>165</v>
      </c>
      <c r="N766" t="s">
        <v>165</v>
      </c>
      <c r="O766" t="s">
        <v>165</v>
      </c>
      <c r="P766" t="s">
        <v>165</v>
      </c>
      <c r="Q766" t="s">
        <v>165</v>
      </c>
    </row>
    <row r="767">
      <c r="B767" t="s">
        <v>165</v>
      </c>
      <c r="C767" t="s">
        <v>165</v>
      </c>
      <c r="D767" t="s">
        <v>165</v>
      </c>
      <c r="E767" t="s">
        <v>165</v>
      </c>
      <c r="F767" t="s">
        <v>165</v>
      </c>
      <c r="G767" t="s">
        <v>165</v>
      </c>
      <c r="H767" t="s">
        <v>165</v>
      </c>
      <c r="J767" t="s">
        <v>165</v>
      </c>
      <c r="K767" t="s">
        <v>165</v>
      </c>
      <c r="L767" t="s">
        <v>165</v>
      </c>
      <c r="M767" t="s">
        <v>165</v>
      </c>
      <c r="N767" t="s">
        <v>165</v>
      </c>
      <c r="O767" t="s">
        <v>165</v>
      </c>
      <c r="P767" t="s">
        <v>165</v>
      </c>
      <c r="Q767" t="s">
        <v>165</v>
      </c>
    </row>
    <row r="768">
      <c r="B768" t="s">
        <v>165</v>
      </c>
      <c r="C768" t="s">
        <v>165</v>
      </c>
      <c r="D768" t="s">
        <v>165</v>
      </c>
      <c r="E768" t="s">
        <v>165</v>
      </c>
      <c r="F768" t="s">
        <v>165</v>
      </c>
      <c r="G768" t="s">
        <v>165</v>
      </c>
      <c r="H768" t="s">
        <v>165</v>
      </c>
      <c r="J768" t="s">
        <v>165</v>
      </c>
      <c r="K768" t="s">
        <v>165</v>
      </c>
      <c r="L768" t="s">
        <v>165</v>
      </c>
      <c r="M768" t="s">
        <v>165</v>
      </c>
      <c r="N768" t="s">
        <v>165</v>
      </c>
      <c r="O768" t="s">
        <v>165</v>
      </c>
      <c r="P768" t="s">
        <v>165</v>
      </c>
      <c r="Q768" t="s">
        <v>165</v>
      </c>
    </row>
    <row r="769">
      <c r="B769" t="s">
        <v>165</v>
      </c>
      <c r="C769" t="s">
        <v>165</v>
      </c>
      <c r="D769" t="s">
        <v>165</v>
      </c>
      <c r="E769" t="s">
        <v>165</v>
      </c>
      <c r="F769" t="s">
        <v>165</v>
      </c>
      <c r="G769" t="s">
        <v>165</v>
      </c>
      <c r="H769" t="s">
        <v>165</v>
      </c>
      <c r="J769" t="s">
        <v>165</v>
      </c>
      <c r="K769" t="s">
        <v>165</v>
      </c>
      <c r="L769" t="s">
        <v>165</v>
      </c>
      <c r="M769" t="s">
        <v>165</v>
      </c>
      <c r="N769" t="s">
        <v>165</v>
      </c>
      <c r="O769" t="s">
        <v>165</v>
      </c>
      <c r="P769" t="s">
        <v>165</v>
      </c>
      <c r="Q769" t="s">
        <v>165</v>
      </c>
    </row>
    <row r="770">
      <c r="B770" t="s">
        <v>165</v>
      </c>
      <c r="C770" t="s">
        <v>165</v>
      </c>
      <c r="D770" t="s">
        <v>165</v>
      </c>
      <c r="E770" t="s">
        <v>165</v>
      </c>
      <c r="F770" t="s">
        <v>165</v>
      </c>
      <c r="G770" t="s">
        <v>165</v>
      </c>
      <c r="H770" t="s">
        <v>165</v>
      </c>
      <c r="J770" t="s">
        <v>165</v>
      </c>
      <c r="K770" t="s">
        <v>165</v>
      </c>
      <c r="L770" t="s">
        <v>165</v>
      </c>
      <c r="M770" t="s">
        <v>165</v>
      </c>
      <c r="N770" t="s">
        <v>165</v>
      </c>
      <c r="O770" t="s">
        <v>165</v>
      </c>
      <c r="P770" t="s">
        <v>165</v>
      </c>
      <c r="Q770" t="s">
        <v>165</v>
      </c>
    </row>
    <row r="771">
      <c r="B771" t="s">
        <v>165</v>
      </c>
      <c r="C771" t="s">
        <v>165</v>
      </c>
      <c r="D771" t="s">
        <v>165</v>
      </c>
      <c r="E771" t="s">
        <v>165</v>
      </c>
      <c r="F771" t="s">
        <v>165</v>
      </c>
      <c r="G771" t="s">
        <v>165</v>
      </c>
      <c r="H771" t="s">
        <v>165</v>
      </c>
      <c r="J771" t="s">
        <v>165</v>
      </c>
      <c r="K771" t="s">
        <v>165</v>
      </c>
      <c r="L771" t="s">
        <v>165</v>
      </c>
      <c r="M771" t="s">
        <v>165</v>
      </c>
      <c r="N771" t="s">
        <v>165</v>
      </c>
      <c r="O771" t="s">
        <v>165</v>
      </c>
      <c r="P771" t="s">
        <v>165</v>
      </c>
      <c r="Q771" t="s">
        <v>165</v>
      </c>
    </row>
    <row r="772">
      <c r="B772" t="s">
        <v>165</v>
      </c>
      <c r="C772" t="s">
        <v>165</v>
      </c>
      <c r="D772" t="s">
        <v>165</v>
      </c>
      <c r="E772" t="s">
        <v>165</v>
      </c>
      <c r="F772" t="s">
        <v>165</v>
      </c>
      <c r="G772" t="s">
        <v>165</v>
      </c>
      <c r="H772" t="s">
        <v>165</v>
      </c>
      <c r="J772" t="s">
        <v>165</v>
      </c>
      <c r="K772" t="s">
        <v>165</v>
      </c>
      <c r="L772" t="s">
        <v>165</v>
      </c>
      <c r="M772" t="s">
        <v>165</v>
      </c>
      <c r="N772" t="s">
        <v>165</v>
      </c>
      <c r="O772" t="s">
        <v>165</v>
      </c>
      <c r="P772" t="s">
        <v>165</v>
      </c>
      <c r="Q772" t="s">
        <v>165</v>
      </c>
    </row>
    <row r="773">
      <c r="B773" t="s">
        <v>165</v>
      </c>
      <c r="C773" t="s">
        <v>165</v>
      </c>
      <c r="D773" t="s">
        <v>165</v>
      </c>
      <c r="E773" t="s">
        <v>165</v>
      </c>
      <c r="F773" t="s">
        <v>165</v>
      </c>
      <c r="G773" t="s">
        <v>165</v>
      </c>
      <c r="H773" t="s">
        <v>165</v>
      </c>
      <c r="J773" t="s">
        <v>165</v>
      </c>
      <c r="K773" t="s">
        <v>165</v>
      </c>
      <c r="L773" t="s">
        <v>165</v>
      </c>
      <c r="M773" t="s">
        <v>165</v>
      </c>
      <c r="N773" t="s">
        <v>165</v>
      </c>
      <c r="O773" t="s">
        <v>165</v>
      </c>
      <c r="P773" t="s">
        <v>165</v>
      </c>
      <c r="Q773" t="s">
        <v>165</v>
      </c>
    </row>
    <row r="774">
      <c r="B774" t="s">
        <v>165</v>
      </c>
      <c r="C774" t="s">
        <v>165</v>
      </c>
      <c r="D774" t="s">
        <v>165</v>
      </c>
      <c r="E774" t="s">
        <v>165</v>
      </c>
      <c r="F774" t="s">
        <v>165</v>
      </c>
      <c r="G774" t="s">
        <v>165</v>
      </c>
      <c r="H774" t="s">
        <v>165</v>
      </c>
      <c r="J774" t="s">
        <v>165</v>
      </c>
      <c r="K774" t="s">
        <v>165</v>
      </c>
      <c r="L774" t="s">
        <v>165</v>
      </c>
      <c r="M774" t="s">
        <v>165</v>
      </c>
      <c r="N774" t="s">
        <v>165</v>
      </c>
      <c r="O774" t="s">
        <v>165</v>
      </c>
      <c r="P774" t="s">
        <v>165</v>
      </c>
      <c r="Q774" t="s">
        <v>165</v>
      </c>
    </row>
    <row r="775">
      <c r="B775" t="s">
        <v>165</v>
      </c>
      <c r="C775" t="s">
        <v>165</v>
      </c>
      <c r="D775" t="s">
        <v>165</v>
      </c>
      <c r="E775" t="s">
        <v>165</v>
      </c>
      <c r="F775" t="s">
        <v>165</v>
      </c>
      <c r="G775" t="s">
        <v>165</v>
      </c>
      <c r="H775" t="s">
        <v>165</v>
      </c>
      <c r="J775" t="s">
        <v>165</v>
      </c>
      <c r="K775" t="s">
        <v>165</v>
      </c>
      <c r="L775" t="s">
        <v>165</v>
      </c>
      <c r="M775" t="s">
        <v>165</v>
      </c>
      <c r="N775" t="s">
        <v>165</v>
      </c>
      <c r="O775" t="s">
        <v>165</v>
      </c>
      <c r="P775" t="s">
        <v>165</v>
      </c>
      <c r="Q775" t="s">
        <v>165</v>
      </c>
    </row>
    <row r="776">
      <c r="B776" t="s">
        <v>165</v>
      </c>
      <c r="C776" t="s">
        <v>165</v>
      </c>
      <c r="D776" t="s">
        <v>165</v>
      </c>
      <c r="E776" t="s">
        <v>165</v>
      </c>
      <c r="F776" t="s">
        <v>165</v>
      </c>
      <c r="G776" t="s">
        <v>165</v>
      </c>
      <c r="H776" t="s">
        <v>165</v>
      </c>
      <c r="J776" t="s">
        <v>165</v>
      </c>
      <c r="K776" t="s">
        <v>165</v>
      </c>
      <c r="L776" t="s">
        <v>165</v>
      </c>
      <c r="M776" t="s">
        <v>165</v>
      </c>
      <c r="N776" t="s">
        <v>165</v>
      </c>
      <c r="O776" t="s">
        <v>165</v>
      </c>
      <c r="P776" t="s">
        <v>165</v>
      </c>
      <c r="Q776" t="s">
        <v>165</v>
      </c>
    </row>
    <row r="777">
      <c r="B777" t="s">
        <v>165</v>
      </c>
      <c r="C777" t="s">
        <v>165</v>
      </c>
      <c r="D777" t="s">
        <v>165</v>
      </c>
      <c r="E777" t="s">
        <v>165</v>
      </c>
      <c r="F777" t="s">
        <v>165</v>
      </c>
      <c r="G777" t="s">
        <v>165</v>
      </c>
      <c r="H777" t="s">
        <v>165</v>
      </c>
      <c r="J777" t="s">
        <v>165</v>
      </c>
      <c r="K777" t="s">
        <v>165</v>
      </c>
      <c r="L777" t="s">
        <v>165</v>
      </c>
      <c r="M777" t="s">
        <v>165</v>
      </c>
      <c r="N777" t="s">
        <v>165</v>
      </c>
      <c r="O777" t="s">
        <v>165</v>
      </c>
      <c r="P777" t="s">
        <v>165</v>
      </c>
      <c r="Q777" t="s">
        <v>165</v>
      </c>
    </row>
    <row r="778">
      <c r="B778" t="s">
        <v>165</v>
      </c>
      <c r="C778" t="s">
        <v>165</v>
      </c>
      <c r="D778" t="s">
        <v>165</v>
      </c>
      <c r="E778" t="s">
        <v>165</v>
      </c>
      <c r="F778" t="s">
        <v>165</v>
      </c>
      <c r="G778" t="s">
        <v>165</v>
      </c>
      <c r="H778" t="s">
        <v>165</v>
      </c>
      <c r="J778" t="s">
        <v>165</v>
      </c>
      <c r="K778" t="s">
        <v>165</v>
      </c>
      <c r="L778" t="s">
        <v>165</v>
      </c>
      <c r="M778" t="s">
        <v>165</v>
      </c>
      <c r="N778" t="s">
        <v>165</v>
      </c>
      <c r="O778" t="s">
        <v>165</v>
      </c>
      <c r="P778" t="s">
        <v>165</v>
      </c>
      <c r="Q778" t="s">
        <v>165</v>
      </c>
    </row>
    <row r="779">
      <c r="B779" t="s">
        <v>165</v>
      </c>
      <c r="C779" t="s">
        <v>165</v>
      </c>
      <c r="D779" t="s">
        <v>165</v>
      </c>
      <c r="E779" t="s">
        <v>165</v>
      </c>
      <c r="F779" t="s">
        <v>165</v>
      </c>
      <c r="G779" t="s">
        <v>165</v>
      </c>
      <c r="H779" t="s">
        <v>165</v>
      </c>
      <c r="J779" t="s">
        <v>165</v>
      </c>
      <c r="K779" t="s">
        <v>165</v>
      </c>
      <c r="L779" t="s">
        <v>165</v>
      </c>
      <c r="M779" t="s">
        <v>165</v>
      </c>
      <c r="N779" t="s">
        <v>165</v>
      </c>
      <c r="O779" t="s">
        <v>165</v>
      </c>
      <c r="P779" t="s">
        <v>165</v>
      </c>
      <c r="Q779" t="s">
        <v>165</v>
      </c>
    </row>
    <row r="780">
      <c r="B780" t="s">
        <v>165</v>
      </c>
      <c r="C780" t="s">
        <v>165</v>
      </c>
      <c r="D780" t="s">
        <v>165</v>
      </c>
      <c r="E780" t="s">
        <v>165</v>
      </c>
      <c r="F780" t="s">
        <v>165</v>
      </c>
      <c r="G780" t="s">
        <v>165</v>
      </c>
      <c r="H780" t="s">
        <v>165</v>
      </c>
      <c r="J780" t="s">
        <v>165</v>
      </c>
      <c r="K780" t="s">
        <v>165</v>
      </c>
      <c r="L780" t="s">
        <v>165</v>
      </c>
      <c r="M780" t="s">
        <v>165</v>
      </c>
      <c r="N780" t="s">
        <v>165</v>
      </c>
      <c r="O780" t="s">
        <v>165</v>
      </c>
      <c r="P780" t="s">
        <v>165</v>
      </c>
      <c r="Q780" t="s">
        <v>165</v>
      </c>
    </row>
    <row r="781">
      <c r="B781" t="s">
        <v>165</v>
      </c>
      <c r="C781" t="s">
        <v>165</v>
      </c>
      <c r="D781" t="s">
        <v>165</v>
      </c>
      <c r="E781" t="s">
        <v>165</v>
      </c>
      <c r="F781" t="s">
        <v>165</v>
      </c>
      <c r="G781" t="s">
        <v>165</v>
      </c>
      <c r="H781" t="s">
        <v>165</v>
      </c>
      <c r="J781" t="s">
        <v>165</v>
      </c>
      <c r="K781" t="s">
        <v>165</v>
      </c>
      <c r="L781" t="s">
        <v>165</v>
      </c>
      <c r="M781" t="s">
        <v>165</v>
      </c>
      <c r="N781" t="s">
        <v>165</v>
      </c>
      <c r="O781" t="s">
        <v>165</v>
      </c>
      <c r="P781" t="s">
        <v>165</v>
      </c>
      <c r="Q781" t="s">
        <v>165</v>
      </c>
    </row>
    <row r="782">
      <c r="B782" t="s">
        <v>165</v>
      </c>
      <c r="C782" t="s">
        <v>165</v>
      </c>
      <c r="D782" t="s">
        <v>165</v>
      </c>
      <c r="E782" t="s">
        <v>165</v>
      </c>
      <c r="F782" t="s">
        <v>165</v>
      </c>
      <c r="G782" t="s">
        <v>165</v>
      </c>
      <c r="H782" t="s">
        <v>165</v>
      </c>
      <c r="J782" t="s">
        <v>165</v>
      </c>
      <c r="K782" t="s">
        <v>165</v>
      </c>
      <c r="L782" t="s">
        <v>165</v>
      </c>
      <c r="M782" t="s">
        <v>165</v>
      </c>
      <c r="N782" t="s">
        <v>165</v>
      </c>
      <c r="O782" t="s">
        <v>165</v>
      </c>
      <c r="P782" t="s">
        <v>165</v>
      </c>
      <c r="Q782" t="s">
        <v>165</v>
      </c>
    </row>
    <row r="783">
      <c r="B783" t="s">
        <v>165</v>
      </c>
      <c r="C783" t="s">
        <v>165</v>
      </c>
      <c r="D783" t="s">
        <v>165</v>
      </c>
      <c r="E783" t="s">
        <v>165</v>
      </c>
      <c r="F783" t="s">
        <v>165</v>
      </c>
      <c r="G783" t="s">
        <v>165</v>
      </c>
      <c r="H783" t="s">
        <v>165</v>
      </c>
      <c r="J783" t="s">
        <v>165</v>
      </c>
      <c r="K783" t="s">
        <v>165</v>
      </c>
      <c r="L783" t="s">
        <v>165</v>
      </c>
      <c r="M783" t="s">
        <v>165</v>
      </c>
      <c r="N783" t="s">
        <v>165</v>
      </c>
      <c r="O783" t="s">
        <v>165</v>
      </c>
      <c r="P783" t="s">
        <v>165</v>
      </c>
      <c r="Q783" t="s">
        <v>165</v>
      </c>
    </row>
    <row r="784">
      <c r="B784" t="s">
        <v>165</v>
      </c>
      <c r="C784" t="s">
        <v>165</v>
      </c>
      <c r="D784" t="s">
        <v>165</v>
      </c>
      <c r="E784" t="s">
        <v>165</v>
      </c>
      <c r="F784" t="s">
        <v>165</v>
      </c>
      <c r="G784" t="s">
        <v>165</v>
      </c>
      <c r="H784" t="s">
        <v>165</v>
      </c>
      <c r="J784" t="s">
        <v>165</v>
      </c>
      <c r="K784" t="s">
        <v>165</v>
      </c>
      <c r="L784" t="s">
        <v>165</v>
      </c>
      <c r="M784" t="s">
        <v>165</v>
      </c>
      <c r="N784" t="s">
        <v>165</v>
      </c>
      <c r="O784" t="s">
        <v>165</v>
      </c>
      <c r="P784" t="s">
        <v>165</v>
      </c>
      <c r="Q784" t="s">
        <v>165</v>
      </c>
    </row>
    <row r="785">
      <c r="B785" t="s">
        <v>165</v>
      </c>
      <c r="C785" t="s">
        <v>165</v>
      </c>
      <c r="D785" t="s">
        <v>165</v>
      </c>
      <c r="E785" t="s">
        <v>165</v>
      </c>
      <c r="F785" t="s">
        <v>165</v>
      </c>
      <c r="G785" t="s">
        <v>165</v>
      </c>
      <c r="H785" t="s">
        <v>165</v>
      </c>
      <c r="J785" t="s">
        <v>165</v>
      </c>
      <c r="K785" t="s">
        <v>165</v>
      </c>
      <c r="L785" t="s">
        <v>165</v>
      </c>
      <c r="M785" t="s">
        <v>165</v>
      </c>
      <c r="N785" t="s">
        <v>165</v>
      </c>
      <c r="O785" t="s">
        <v>165</v>
      </c>
      <c r="P785" t="s">
        <v>165</v>
      </c>
      <c r="Q785" t="s">
        <v>165</v>
      </c>
    </row>
    <row r="786">
      <c r="B786" t="s">
        <v>165</v>
      </c>
      <c r="C786" t="s">
        <v>165</v>
      </c>
      <c r="D786" t="s">
        <v>165</v>
      </c>
      <c r="E786" t="s">
        <v>165</v>
      </c>
      <c r="F786" t="s">
        <v>165</v>
      </c>
      <c r="G786" t="s">
        <v>165</v>
      </c>
      <c r="H786" t="s">
        <v>165</v>
      </c>
      <c r="J786" t="s">
        <v>165</v>
      </c>
      <c r="K786" t="s">
        <v>165</v>
      </c>
      <c r="L786" t="s">
        <v>165</v>
      </c>
      <c r="M786" t="s">
        <v>165</v>
      </c>
      <c r="N786" t="s">
        <v>165</v>
      </c>
      <c r="O786" t="s">
        <v>165</v>
      </c>
      <c r="P786" t="s">
        <v>165</v>
      </c>
      <c r="Q786" t="s">
        <v>165</v>
      </c>
    </row>
    <row r="787">
      <c r="B787" t="s">
        <v>165</v>
      </c>
      <c r="C787" t="s">
        <v>165</v>
      </c>
      <c r="D787" t="s">
        <v>165</v>
      </c>
      <c r="E787" t="s">
        <v>165</v>
      </c>
      <c r="F787" t="s">
        <v>165</v>
      </c>
      <c r="G787" t="s">
        <v>165</v>
      </c>
      <c r="H787" t="s">
        <v>165</v>
      </c>
      <c r="J787" t="s">
        <v>165</v>
      </c>
      <c r="K787" t="s">
        <v>165</v>
      </c>
      <c r="L787" t="s">
        <v>165</v>
      </c>
      <c r="M787" t="s">
        <v>165</v>
      </c>
      <c r="N787" t="s">
        <v>165</v>
      </c>
      <c r="O787" t="s">
        <v>165</v>
      </c>
      <c r="P787" t="s">
        <v>165</v>
      </c>
      <c r="Q787" t="s">
        <v>165</v>
      </c>
    </row>
    <row r="788">
      <c r="B788" t="s">
        <v>165</v>
      </c>
      <c r="C788" t="s">
        <v>165</v>
      </c>
      <c r="D788" t="s">
        <v>165</v>
      </c>
      <c r="E788" t="s">
        <v>165</v>
      </c>
      <c r="F788" t="s">
        <v>165</v>
      </c>
      <c r="G788" t="s">
        <v>165</v>
      </c>
      <c r="H788" t="s">
        <v>165</v>
      </c>
      <c r="J788" t="s">
        <v>165</v>
      </c>
      <c r="K788" t="s">
        <v>165</v>
      </c>
      <c r="L788" t="s">
        <v>165</v>
      </c>
      <c r="M788" t="s">
        <v>165</v>
      </c>
      <c r="N788" t="s">
        <v>165</v>
      </c>
      <c r="O788" t="s">
        <v>165</v>
      </c>
      <c r="P788" t="s">
        <v>165</v>
      </c>
      <c r="Q788" t="s">
        <v>165</v>
      </c>
    </row>
    <row r="789">
      <c r="B789" t="s">
        <v>165</v>
      </c>
      <c r="C789" t="s">
        <v>165</v>
      </c>
      <c r="D789" t="s">
        <v>165</v>
      </c>
      <c r="E789" t="s">
        <v>165</v>
      </c>
      <c r="F789" t="s">
        <v>165</v>
      </c>
      <c r="G789" t="s">
        <v>165</v>
      </c>
      <c r="H789" t="s">
        <v>165</v>
      </c>
      <c r="J789" t="s">
        <v>165</v>
      </c>
      <c r="K789" t="s">
        <v>165</v>
      </c>
      <c r="L789" t="s">
        <v>165</v>
      </c>
      <c r="M789" t="s">
        <v>165</v>
      </c>
      <c r="N789" t="s">
        <v>165</v>
      </c>
      <c r="O789" t="s">
        <v>165</v>
      </c>
      <c r="P789" t="s">
        <v>165</v>
      </c>
      <c r="Q789" t="s">
        <v>165</v>
      </c>
    </row>
    <row r="790">
      <c r="B790" t="s">
        <v>165</v>
      </c>
      <c r="C790" t="s">
        <v>165</v>
      </c>
      <c r="D790" t="s">
        <v>165</v>
      </c>
      <c r="E790" t="s">
        <v>165</v>
      </c>
      <c r="F790" t="s">
        <v>165</v>
      </c>
      <c r="G790" t="s">
        <v>165</v>
      </c>
      <c r="H790" t="s">
        <v>165</v>
      </c>
      <c r="J790" t="s">
        <v>165</v>
      </c>
      <c r="K790" t="s">
        <v>165</v>
      </c>
      <c r="L790" t="s">
        <v>165</v>
      </c>
      <c r="M790" t="s">
        <v>165</v>
      </c>
      <c r="N790" t="s">
        <v>165</v>
      </c>
      <c r="O790" t="s">
        <v>165</v>
      </c>
      <c r="P790" t="s">
        <v>165</v>
      </c>
      <c r="Q790" t="s">
        <v>165</v>
      </c>
    </row>
    <row r="791">
      <c r="B791" t="s">
        <v>165</v>
      </c>
      <c r="C791" t="s">
        <v>165</v>
      </c>
      <c r="D791" t="s">
        <v>165</v>
      </c>
      <c r="E791" t="s">
        <v>165</v>
      </c>
      <c r="F791" t="s">
        <v>165</v>
      </c>
      <c r="G791" t="s">
        <v>165</v>
      </c>
      <c r="H791" t="s">
        <v>165</v>
      </c>
      <c r="J791" t="s">
        <v>165</v>
      </c>
      <c r="K791" t="s">
        <v>165</v>
      </c>
      <c r="L791" t="s">
        <v>165</v>
      </c>
      <c r="M791" t="s">
        <v>165</v>
      </c>
      <c r="N791" t="s">
        <v>165</v>
      </c>
      <c r="O791" t="s">
        <v>165</v>
      </c>
      <c r="P791" t="s">
        <v>165</v>
      </c>
      <c r="Q791" t="s">
        <v>165</v>
      </c>
    </row>
    <row r="792">
      <c r="B792" t="s">
        <v>165</v>
      </c>
      <c r="C792" t="s">
        <v>165</v>
      </c>
      <c r="D792" t="s">
        <v>165</v>
      </c>
      <c r="E792" t="s">
        <v>165</v>
      </c>
      <c r="F792" t="s">
        <v>165</v>
      </c>
      <c r="G792" t="s">
        <v>165</v>
      </c>
      <c r="H792" t="s">
        <v>165</v>
      </c>
      <c r="J792" t="s">
        <v>165</v>
      </c>
      <c r="K792" t="s">
        <v>165</v>
      </c>
      <c r="L792" t="s">
        <v>165</v>
      </c>
      <c r="M792" t="s">
        <v>165</v>
      </c>
      <c r="N792" t="s">
        <v>165</v>
      </c>
      <c r="O792" t="s">
        <v>165</v>
      </c>
      <c r="P792" t="s">
        <v>165</v>
      </c>
      <c r="Q792" t="s">
        <v>165</v>
      </c>
    </row>
    <row r="793">
      <c r="B793" t="s">
        <v>165</v>
      </c>
      <c r="C793" t="s">
        <v>165</v>
      </c>
      <c r="D793" t="s">
        <v>165</v>
      </c>
      <c r="E793" t="s">
        <v>165</v>
      </c>
      <c r="F793" t="s">
        <v>165</v>
      </c>
      <c r="G793" t="s">
        <v>165</v>
      </c>
      <c r="H793" t="s">
        <v>165</v>
      </c>
      <c r="J793" t="s">
        <v>165</v>
      </c>
      <c r="K793" t="s">
        <v>165</v>
      </c>
      <c r="L793" t="s">
        <v>165</v>
      </c>
      <c r="M793" t="s">
        <v>165</v>
      </c>
      <c r="N793" t="s">
        <v>165</v>
      </c>
      <c r="O793" t="s">
        <v>165</v>
      </c>
      <c r="P793" t="s">
        <v>165</v>
      </c>
      <c r="Q793" t="s">
        <v>165</v>
      </c>
    </row>
    <row r="794">
      <c r="B794" t="s">
        <v>165</v>
      </c>
      <c r="C794" t="s">
        <v>165</v>
      </c>
      <c r="D794" t="s">
        <v>165</v>
      </c>
      <c r="E794" t="s">
        <v>165</v>
      </c>
      <c r="F794" t="s">
        <v>165</v>
      </c>
      <c r="G794" t="s">
        <v>165</v>
      </c>
      <c r="H794" t="s">
        <v>165</v>
      </c>
      <c r="J794" t="s">
        <v>165</v>
      </c>
      <c r="K794" t="s">
        <v>165</v>
      </c>
      <c r="L794" t="s">
        <v>165</v>
      </c>
      <c r="M794" t="s">
        <v>165</v>
      </c>
      <c r="N794" t="s">
        <v>165</v>
      </c>
      <c r="O794" t="s">
        <v>165</v>
      </c>
      <c r="P794" t="s">
        <v>165</v>
      </c>
      <c r="Q794" t="s">
        <v>165</v>
      </c>
    </row>
    <row r="795">
      <c r="B795" t="s">
        <v>165</v>
      </c>
      <c r="C795" t="s">
        <v>165</v>
      </c>
      <c r="D795" t="s">
        <v>165</v>
      </c>
      <c r="E795" t="s">
        <v>165</v>
      </c>
      <c r="F795" t="s">
        <v>165</v>
      </c>
      <c r="G795" t="s">
        <v>165</v>
      </c>
      <c r="H795" t="s">
        <v>165</v>
      </c>
      <c r="J795" t="s">
        <v>165</v>
      </c>
      <c r="K795" t="s">
        <v>165</v>
      </c>
      <c r="L795" t="s">
        <v>165</v>
      </c>
      <c r="M795" t="s">
        <v>165</v>
      </c>
      <c r="N795" t="s">
        <v>165</v>
      </c>
      <c r="O795" t="s">
        <v>165</v>
      </c>
      <c r="P795" t="s">
        <v>165</v>
      </c>
      <c r="Q795" t="s">
        <v>165</v>
      </c>
    </row>
    <row r="796">
      <c r="B796" t="s">
        <v>165</v>
      </c>
      <c r="C796" t="s">
        <v>165</v>
      </c>
      <c r="D796" t="s">
        <v>165</v>
      </c>
      <c r="E796" t="s">
        <v>165</v>
      </c>
      <c r="F796" t="s">
        <v>165</v>
      </c>
      <c r="G796" t="s">
        <v>165</v>
      </c>
      <c r="H796" t="s">
        <v>165</v>
      </c>
      <c r="J796" t="s">
        <v>165</v>
      </c>
      <c r="K796" t="s">
        <v>165</v>
      </c>
      <c r="L796" t="s">
        <v>165</v>
      </c>
      <c r="M796" t="s">
        <v>165</v>
      </c>
      <c r="N796" t="s">
        <v>165</v>
      </c>
      <c r="O796" t="s">
        <v>165</v>
      </c>
      <c r="P796" t="s">
        <v>165</v>
      </c>
      <c r="Q796" t="s">
        <v>165</v>
      </c>
    </row>
    <row r="797">
      <c r="B797" t="s">
        <v>165</v>
      </c>
      <c r="C797" t="s">
        <v>165</v>
      </c>
      <c r="D797" t="s">
        <v>165</v>
      </c>
      <c r="E797" t="s">
        <v>165</v>
      </c>
      <c r="F797" t="s">
        <v>165</v>
      </c>
      <c r="G797" t="s">
        <v>165</v>
      </c>
      <c r="H797" t="s">
        <v>165</v>
      </c>
      <c r="J797" t="s">
        <v>165</v>
      </c>
      <c r="K797" t="s">
        <v>165</v>
      </c>
      <c r="L797" t="s">
        <v>165</v>
      </c>
      <c r="M797" t="s">
        <v>165</v>
      </c>
      <c r="N797" t="s">
        <v>165</v>
      </c>
      <c r="O797" t="s">
        <v>165</v>
      </c>
      <c r="P797" t="s">
        <v>165</v>
      </c>
      <c r="Q797" t="s">
        <v>165</v>
      </c>
    </row>
    <row r="798">
      <c r="B798" t="s">
        <v>165</v>
      </c>
      <c r="C798" t="s">
        <v>165</v>
      </c>
      <c r="D798" t="s">
        <v>165</v>
      </c>
      <c r="E798" t="s">
        <v>165</v>
      </c>
      <c r="F798" t="s">
        <v>165</v>
      </c>
      <c r="G798" t="s">
        <v>165</v>
      </c>
      <c r="H798" t="s">
        <v>165</v>
      </c>
      <c r="J798" t="s">
        <v>165</v>
      </c>
      <c r="K798" t="s">
        <v>165</v>
      </c>
      <c r="L798" t="s">
        <v>165</v>
      </c>
      <c r="M798" t="s">
        <v>165</v>
      </c>
      <c r="N798" t="s">
        <v>165</v>
      </c>
      <c r="O798" t="s">
        <v>165</v>
      </c>
      <c r="P798" t="s">
        <v>165</v>
      </c>
      <c r="Q798" t="s">
        <v>165</v>
      </c>
    </row>
    <row r="799">
      <c r="B799" t="s">
        <v>165</v>
      </c>
      <c r="C799" t="s">
        <v>165</v>
      </c>
      <c r="D799" t="s">
        <v>165</v>
      </c>
      <c r="E799" t="s">
        <v>165</v>
      </c>
      <c r="F799" t="s">
        <v>165</v>
      </c>
      <c r="G799" t="s">
        <v>165</v>
      </c>
      <c r="H799" t="s">
        <v>165</v>
      </c>
      <c r="J799" t="s">
        <v>165</v>
      </c>
      <c r="K799" t="s">
        <v>165</v>
      </c>
      <c r="L799" t="s">
        <v>165</v>
      </c>
      <c r="M799" t="s">
        <v>165</v>
      </c>
      <c r="N799" t="s">
        <v>165</v>
      </c>
      <c r="O799" t="s">
        <v>165</v>
      </c>
      <c r="P799" t="s">
        <v>165</v>
      </c>
      <c r="Q799" t="s">
        <v>165</v>
      </c>
    </row>
    <row r="800">
      <c r="B800" t="s">
        <v>165</v>
      </c>
      <c r="C800" t="s">
        <v>165</v>
      </c>
      <c r="D800" t="s">
        <v>165</v>
      </c>
      <c r="E800" t="s">
        <v>165</v>
      </c>
      <c r="F800" t="s">
        <v>165</v>
      </c>
      <c r="G800" t="s">
        <v>165</v>
      </c>
      <c r="H800" t="s">
        <v>165</v>
      </c>
      <c r="J800" t="s">
        <v>165</v>
      </c>
      <c r="K800" t="s">
        <v>165</v>
      </c>
      <c r="L800" t="s">
        <v>165</v>
      </c>
      <c r="M800" t="s">
        <v>165</v>
      </c>
      <c r="N800" t="s">
        <v>165</v>
      </c>
      <c r="O800" t="s">
        <v>165</v>
      </c>
      <c r="P800" t="s">
        <v>165</v>
      </c>
      <c r="Q800" t="s">
        <v>165</v>
      </c>
    </row>
    <row r="801">
      <c r="B801" t="s">
        <v>165</v>
      </c>
      <c r="C801" t="s">
        <v>165</v>
      </c>
      <c r="D801" t="s">
        <v>165</v>
      </c>
      <c r="E801" t="s">
        <v>165</v>
      </c>
      <c r="F801" t="s">
        <v>165</v>
      </c>
      <c r="G801" t="s">
        <v>165</v>
      </c>
      <c r="H801" t="s">
        <v>165</v>
      </c>
      <c r="J801" t="s">
        <v>165</v>
      </c>
      <c r="K801" t="s">
        <v>165</v>
      </c>
      <c r="L801" t="s">
        <v>165</v>
      </c>
      <c r="M801" t="s">
        <v>165</v>
      </c>
      <c r="N801" t="s">
        <v>165</v>
      </c>
      <c r="O801" t="s">
        <v>165</v>
      </c>
      <c r="P801" t="s">
        <v>165</v>
      </c>
      <c r="Q801" t="s">
        <v>165</v>
      </c>
    </row>
    <row r="802">
      <c r="B802" t="s">
        <v>165</v>
      </c>
      <c r="C802" t="s">
        <v>165</v>
      </c>
      <c r="D802" t="s">
        <v>165</v>
      </c>
      <c r="E802" t="s">
        <v>165</v>
      </c>
      <c r="F802" t="s">
        <v>165</v>
      </c>
      <c r="G802" t="s">
        <v>165</v>
      </c>
      <c r="H802" t="s">
        <v>165</v>
      </c>
      <c r="J802" t="s">
        <v>165</v>
      </c>
      <c r="K802" t="s">
        <v>165</v>
      </c>
      <c r="L802" t="s">
        <v>165</v>
      </c>
      <c r="M802" t="s">
        <v>165</v>
      </c>
      <c r="N802" t="s">
        <v>165</v>
      </c>
      <c r="O802" t="s">
        <v>165</v>
      </c>
      <c r="P802" t="s">
        <v>165</v>
      </c>
      <c r="Q802" t="s">
        <v>165</v>
      </c>
    </row>
    <row r="803">
      <c r="B803" t="s">
        <v>165</v>
      </c>
      <c r="C803" t="s">
        <v>165</v>
      </c>
      <c r="D803" t="s">
        <v>165</v>
      </c>
      <c r="E803" t="s">
        <v>165</v>
      </c>
      <c r="F803" t="s">
        <v>165</v>
      </c>
      <c r="G803" t="s">
        <v>165</v>
      </c>
      <c r="H803" t="s">
        <v>165</v>
      </c>
      <c r="J803" t="s">
        <v>165</v>
      </c>
      <c r="K803" t="s">
        <v>165</v>
      </c>
      <c r="L803" t="s">
        <v>165</v>
      </c>
      <c r="M803" t="s">
        <v>165</v>
      </c>
      <c r="N803" t="s">
        <v>165</v>
      </c>
      <c r="O803" t="s">
        <v>165</v>
      </c>
      <c r="P803" t="s">
        <v>165</v>
      </c>
      <c r="Q803" t="s">
        <v>165</v>
      </c>
    </row>
    <row r="804">
      <c r="B804" t="s">
        <v>165</v>
      </c>
      <c r="C804" t="s">
        <v>165</v>
      </c>
      <c r="D804" t="s">
        <v>165</v>
      </c>
      <c r="E804" t="s">
        <v>165</v>
      </c>
      <c r="F804" t="s">
        <v>165</v>
      </c>
      <c r="G804" t="s">
        <v>165</v>
      </c>
      <c r="H804" t="s">
        <v>165</v>
      </c>
      <c r="J804" t="s">
        <v>165</v>
      </c>
      <c r="K804" t="s">
        <v>165</v>
      </c>
      <c r="L804" t="s">
        <v>165</v>
      </c>
      <c r="M804" t="s">
        <v>165</v>
      </c>
      <c r="N804" t="s">
        <v>165</v>
      </c>
      <c r="O804" t="s">
        <v>165</v>
      </c>
      <c r="P804" t="s">
        <v>165</v>
      </c>
      <c r="Q804" t="s">
        <v>165</v>
      </c>
    </row>
    <row r="805">
      <c r="B805" t="s">
        <v>165</v>
      </c>
      <c r="C805" t="s">
        <v>165</v>
      </c>
      <c r="D805" t="s">
        <v>165</v>
      </c>
      <c r="E805" t="s">
        <v>165</v>
      </c>
      <c r="F805" t="s">
        <v>165</v>
      </c>
      <c r="G805" t="s">
        <v>165</v>
      </c>
      <c r="H805" t="s">
        <v>165</v>
      </c>
      <c r="J805" t="s">
        <v>165</v>
      </c>
      <c r="K805" t="s">
        <v>165</v>
      </c>
      <c r="L805" t="s">
        <v>165</v>
      </c>
      <c r="M805" t="s">
        <v>165</v>
      </c>
      <c r="N805" t="s">
        <v>165</v>
      </c>
      <c r="O805" t="s">
        <v>165</v>
      </c>
      <c r="P805" t="s">
        <v>165</v>
      </c>
      <c r="Q805" t="s">
        <v>165</v>
      </c>
    </row>
    <row r="806">
      <c r="B806" t="s">
        <v>165</v>
      </c>
      <c r="C806" t="s">
        <v>165</v>
      </c>
      <c r="D806" t="s">
        <v>165</v>
      </c>
      <c r="E806" t="s">
        <v>165</v>
      </c>
      <c r="F806" t="s">
        <v>165</v>
      </c>
      <c r="G806" t="s">
        <v>165</v>
      </c>
      <c r="H806" t="s">
        <v>165</v>
      </c>
      <c r="J806" t="s">
        <v>165</v>
      </c>
      <c r="K806" t="s">
        <v>165</v>
      </c>
      <c r="L806" t="s">
        <v>165</v>
      </c>
      <c r="M806" t="s">
        <v>165</v>
      </c>
      <c r="N806" t="s">
        <v>165</v>
      </c>
      <c r="O806" t="s">
        <v>165</v>
      </c>
      <c r="P806" t="s">
        <v>165</v>
      </c>
      <c r="Q806" t="s">
        <v>165</v>
      </c>
    </row>
    <row r="807">
      <c r="B807" t="s">
        <v>165</v>
      </c>
      <c r="C807" t="s">
        <v>165</v>
      </c>
      <c r="D807" t="s">
        <v>165</v>
      </c>
      <c r="E807" t="s">
        <v>165</v>
      </c>
      <c r="F807" t="s">
        <v>165</v>
      </c>
      <c r="G807" t="s">
        <v>165</v>
      </c>
      <c r="H807" t="s">
        <v>165</v>
      </c>
      <c r="J807" t="s">
        <v>165</v>
      </c>
      <c r="K807" t="s">
        <v>165</v>
      </c>
      <c r="L807" t="s">
        <v>165</v>
      </c>
      <c r="M807" t="s">
        <v>165</v>
      </c>
      <c r="N807" t="s">
        <v>165</v>
      </c>
      <c r="O807" t="s">
        <v>165</v>
      </c>
      <c r="P807" t="s">
        <v>165</v>
      </c>
      <c r="Q807" t="s">
        <v>165</v>
      </c>
    </row>
    <row r="808">
      <c r="B808" t="s">
        <v>165</v>
      </c>
      <c r="C808" t="s">
        <v>165</v>
      </c>
      <c r="D808" t="s">
        <v>165</v>
      </c>
      <c r="E808" t="s">
        <v>165</v>
      </c>
      <c r="F808" t="s">
        <v>165</v>
      </c>
      <c r="G808" t="s">
        <v>165</v>
      </c>
      <c r="H808" t="s">
        <v>165</v>
      </c>
      <c r="J808" t="s">
        <v>165</v>
      </c>
      <c r="K808" t="s">
        <v>165</v>
      </c>
      <c r="L808" t="s">
        <v>165</v>
      </c>
      <c r="M808" t="s">
        <v>165</v>
      </c>
      <c r="N808" t="s">
        <v>165</v>
      </c>
      <c r="O808" t="s">
        <v>165</v>
      </c>
      <c r="P808" t="s">
        <v>165</v>
      </c>
      <c r="Q808" t="s">
        <v>165</v>
      </c>
    </row>
    <row r="809">
      <c r="B809" t="s">
        <v>165</v>
      </c>
      <c r="C809" t="s">
        <v>165</v>
      </c>
      <c r="D809" t="s">
        <v>165</v>
      </c>
      <c r="E809" t="s">
        <v>165</v>
      </c>
      <c r="F809" t="s">
        <v>165</v>
      </c>
      <c r="G809" t="s">
        <v>165</v>
      </c>
      <c r="H809" t="s">
        <v>165</v>
      </c>
      <c r="J809" t="s">
        <v>165</v>
      </c>
      <c r="K809" t="s">
        <v>165</v>
      </c>
      <c r="L809" t="s">
        <v>165</v>
      </c>
      <c r="M809" t="s">
        <v>165</v>
      </c>
      <c r="N809" t="s">
        <v>165</v>
      </c>
      <c r="O809" t="s">
        <v>165</v>
      </c>
      <c r="P809" t="s">
        <v>165</v>
      </c>
      <c r="Q809" t="s">
        <v>165</v>
      </c>
    </row>
    <row r="810">
      <c r="B810" t="s">
        <v>165</v>
      </c>
      <c r="C810" t="s">
        <v>165</v>
      </c>
      <c r="D810" t="s">
        <v>165</v>
      </c>
      <c r="E810" t="s">
        <v>165</v>
      </c>
      <c r="F810" t="s">
        <v>165</v>
      </c>
      <c r="G810" t="s">
        <v>165</v>
      </c>
      <c r="H810" t="s">
        <v>165</v>
      </c>
      <c r="J810" t="s">
        <v>165</v>
      </c>
      <c r="K810" t="s">
        <v>165</v>
      </c>
      <c r="L810" t="s">
        <v>165</v>
      </c>
      <c r="M810" t="s">
        <v>165</v>
      </c>
      <c r="N810" t="s">
        <v>165</v>
      </c>
      <c r="O810" t="s">
        <v>165</v>
      </c>
      <c r="P810" t="s">
        <v>165</v>
      </c>
      <c r="Q810" t="s">
        <v>165</v>
      </c>
    </row>
    <row r="811">
      <c r="B811" t="s">
        <v>165</v>
      </c>
      <c r="C811" t="s">
        <v>165</v>
      </c>
      <c r="D811" t="s">
        <v>165</v>
      </c>
      <c r="E811" t="s">
        <v>165</v>
      </c>
      <c r="F811" t="s">
        <v>165</v>
      </c>
      <c r="G811" t="s">
        <v>165</v>
      </c>
      <c r="H811" t="s">
        <v>165</v>
      </c>
      <c r="J811" t="s">
        <v>165</v>
      </c>
      <c r="K811" t="s">
        <v>165</v>
      </c>
      <c r="L811" t="s">
        <v>165</v>
      </c>
      <c r="M811" t="s">
        <v>165</v>
      </c>
      <c r="N811" t="s">
        <v>165</v>
      </c>
      <c r="O811" t="s">
        <v>165</v>
      </c>
      <c r="P811" t="s">
        <v>165</v>
      </c>
      <c r="Q811" t="s">
        <v>165</v>
      </c>
    </row>
    <row r="812">
      <c r="B812" t="s">
        <v>165</v>
      </c>
      <c r="C812" t="s">
        <v>165</v>
      </c>
      <c r="D812" t="s">
        <v>165</v>
      </c>
      <c r="E812" t="s">
        <v>165</v>
      </c>
      <c r="F812" t="s">
        <v>165</v>
      </c>
      <c r="G812" t="s">
        <v>165</v>
      </c>
      <c r="H812" t="s">
        <v>165</v>
      </c>
      <c r="J812" t="s">
        <v>165</v>
      </c>
      <c r="K812" t="s">
        <v>165</v>
      </c>
      <c r="L812" t="s">
        <v>165</v>
      </c>
      <c r="M812" t="s">
        <v>165</v>
      </c>
      <c r="N812" t="s">
        <v>165</v>
      </c>
      <c r="O812" t="s">
        <v>165</v>
      </c>
      <c r="P812" t="s">
        <v>165</v>
      </c>
      <c r="Q812" t="s">
        <v>165</v>
      </c>
    </row>
    <row r="813">
      <c r="B813" t="s">
        <v>165</v>
      </c>
      <c r="C813" t="s">
        <v>165</v>
      </c>
      <c r="D813" t="s">
        <v>165</v>
      </c>
      <c r="E813" t="s">
        <v>165</v>
      </c>
      <c r="F813" t="s">
        <v>165</v>
      </c>
      <c r="G813" t="s">
        <v>165</v>
      </c>
      <c r="H813" t="s">
        <v>165</v>
      </c>
      <c r="J813" t="s">
        <v>165</v>
      </c>
      <c r="K813" t="s">
        <v>165</v>
      </c>
      <c r="L813" t="s">
        <v>165</v>
      </c>
      <c r="M813" t="s">
        <v>165</v>
      </c>
      <c r="N813" t="s">
        <v>165</v>
      </c>
      <c r="O813" t="s">
        <v>165</v>
      </c>
      <c r="P813" t="s">
        <v>165</v>
      </c>
      <c r="Q813" t="s">
        <v>165</v>
      </c>
    </row>
    <row r="814">
      <c r="B814" t="s">
        <v>165</v>
      </c>
      <c r="C814" t="s">
        <v>165</v>
      </c>
      <c r="D814" t="s">
        <v>165</v>
      </c>
      <c r="E814" t="s">
        <v>165</v>
      </c>
      <c r="F814" t="s">
        <v>165</v>
      </c>
      <c r="G814" t="s">
        <v>165</v>
      </c>
      <c r="H814" t="s">
        <v>165</v>
      </c>
      <c r="J814" t="s">
        <v>165</v>
      </c>
      <c r="K814" t="s">
        <v>165</v>
      </c>
      <c r="L814" t="s">
        <v>165</v>
      </c>
      <c r="M814" t="s">
        <v>165</v>
      </c>
      <c r="N814" t="s">
        <v>165</v>
      </c>
      <c r="O814" t="s">
        <v>165</v>
      </c>
      <c r="P814" t="s">
        <v>165</v>
      </c>
      <c r="Q814" t="s">
        <v>165</v>
      </c>
    </row>
    <row r="815">
      <c r="B815" t="s">
        <v>165</v>
      </c>
      <c r="C815" t="s">
        <v>165</v>
      </c>
      <c r="D815" t="s">
        <v>165</v>
      </c>
      <c r="E815" t="s">
        <v>165</v>
      </c>
      <c r="F815" t="s">
        <v>165</v>
      </c>
      <c r="G815" t="s">
        <v>165</v>
      </c>
      <c r="H815" t="s">
        <v>165</v>
      </c>
      <c r="J815" t="s">
        <v>165</v>
      </c>
      <c r="K815" t="s">
        <v>165</v>
      </c>
      <c r="L815" t="s">
        <v>165</v>
      </c>
      <c r="M815" t="s">
        <v>165</v>
      </c>
      <c r="N815" t="s">
        <v>165</v>
      </c>
      <c r="O815" t="s">
        <v>165</v>
      </c>
      <c r="P815" t="s">
        <v>165</v>
      </c>
      <c r="Q815" t="s">
        <v>165</v>
      </c>
    </row>
    <row r="816">
      <c r="B816" t="s">
        <v>165</v>
      </c>
      <c r="C816" t="s">
        <v>165</v>
      </c>
      <c r="D816" t="s">
        <v>165</v>
      </c>
      <c r="E816" t="s">
        <v>165</v>
      </c>
      <c r="F816" t="s">
        <v>165</v>
      </c>
      <c r="G816" t="s">
        <v>165</v>
      </c>
      <c r="H816" t="s">
        <v>165</v>
      </c>
      <c r="J816" t="s">
        <v>165</v>
      </c>
      <c r="K816" t="s">
        <v>165</v>
      </c>
      <c r="L816" t="s">
        <v>165</v>
      </c>
      <c r="M816" t="s">
        <v>165</v>
      </c>
      <c r="N816" t="s">
        <v>165</v>
      </c>
      <c r="O816" t="s">
        <v>165</v>
      </c>
      <c r="P816" t="s">
        <v>165</v>
      </c>
      <c r="Q816" t="s">
        <v>165</v>
      </c>
    </row>
    <row r="817">
      <c r="B817" t="s">
        <v>165</v>
      </c>
      <c r="C817" t="s">
        <v>165</v>
      </c>
      <c r="D817" t="s">
        <v>165</v>
      </c>
      <c r="E817" t="s">
        <v>165</v>
      </c>
      <c r="F817" t="s">
        <v>165</v>
      </c>
      <c r="G817" t="s">
        <v>165</v>
      </c>
      <c r="H817" t="s">
        <v>165</v>
      </c>
      <c r="J817" t="s">
        <v>165</v>
      </c>
      <c r="K817" t="s">
        <v>165</v>
      </c>
      <c r="L817" t="s">
        <v>165</v>
      </c>
      <c r="M817" t="s">
        <v>165</v>
      </c>
      <c r="N817" t="s">
        <v>165</v>
      </c>
      <c r="O817" t="s">
        <v>165</v>
      </c>
      <c r="P817" t="s">
        <v>165</v>
      </c>
      <c r="Q817" t="s">
        <v>165</v>
      </c>
    </row>
    <row r="818">
      <c r="B818" t="s">
        <v>165</v>
      </c>
      <c r="C818" t="s">
        <v>165</v>
      </c>
      <c r="D818" t="s">
        <v>165</v>
      </c>
      <c r="E818" t="s">
        <v>165</v>
      </c>
      <c r="F818" t="s">
        <v>165</v>
      </c>
      <c r="G818" t="s">
        <v>165</v>
      </c>
      <c r="H818" t="s">
        <v>165</v>
      </c>
      <c r="J818" t="s">
        <v>165</v>
      </c>
      <c r="K818" t="s">
        <v>165</v>
      </c>
      <c r="L818" t="s">
        <v>165</v>
      </c>
      <c r="M818" t="s">
        <v>165</v>
      </c>
      <c r="N818" t="s">
        <v>165</v>
      </c>
      <c r="O818" t="s">
        <v>165</v>
      </c>
      <c r="P818" t="s">
        <v>165</v>
      </c>
      <c r="Q818" t="s">
        <v>165</v>
      </c>
    </row>
    <row r="819">
      <c r="B819" t="s">
        <v>165</v>
      </c>
      <c r="C819" t="s">
        <v>165</v>
      </c>
      <c r="D819" t="s">
        <v>165</v>
      </c>
      <c r="E819" t="s">
        <v>165</v>
      </c>
      <c r="F819" t="s">
        <v>165</v>
      </c>
      <c r="G819" t="s">
        <v>165</v>
      </c>
      <c r="H819" t="s">
        <v>165</v>
      </c>
      <c r="J819" t="s">
        <v>165</v>
      </c>
      <c r="K819" t="s">
        <v>165</v>
      </c>
      <c r="L819" t="s">
        <v>165</v>
      </c>
      <c r="M819" t="s">
        <v>165</v>
      </c>
      <c r="N819" t="s">
        <v>165</v>
      </c>
      <c r="O819" t="s">
        <v>165</v>
      </c>
      <c r="P819" t="s">
        <v>165</v>
      </c>
      <c r="Q819" t="s">
        <v>165</v>
      </c>
    </row>
    <row r="820">
      <c r="B820" t="s">
        <v>165</v>
      </c>
      <c r="C820" t="s">
        <v>165</v>
      </c>
      <c r="D820" t="s">
        <v>165</v>
      </c>
      <c r="E820" t="s">
        <v>165</v>
      </c>
      <c r="F820" t="s">
        <v>165</v>
      </c>
      <c r="G820" t="s">
        <v>165</v>
      </c>
      <c r="H820" t="s">
        <v>165</v>
      </c>
      <c r="J820" t="s">
        <v>165</v>
      </c>
      <c r="K820" t="s">
        <v>165</v>
      </c>
      <c r="L820" t="s">
        <v>165</v>
      </c>
      <c r="M820" t="s">
        <v>165</v>
      </c>
      <c r="N820" t="s">
        <v>165</v>
      </c>
      <c r="O820" t="s">
        <v>165</v>
      </c>
      <c r="P820" t="s">
        <v>165</v>
      </c>
      <c r="Q820" t="s">
        <v>165</v>
      </c>
    </row>
    <row r="821">
      <c r="B821" t="s">
        <v>165</v>
      </c>
      <c r="C821" t="s">
        <v>165</v>
      </c>
      <c r="D821" t="s">
        <v>165</v>
      </c>
      <c r="E821" t="s">
        <v>165</v>
      </c>
      <c r="F821" t="s">
        <v>165</v>
      </c>
      <c r="G821" t="s">
        <v>165</v>
      </c>
      <c r="H821" t="s">
        <v>165</v>
      </c>
      <c r="J821" t="s">
        <v>165</v>
      </c>
      <c r="K821" t="s">
        <v>165</v>
      </c>
      <c r="L821" t="s">
        <v>165</v>
      </c>
      <c r="M821" t="s">
        <v>165</v>
      </c>
      <c r="N821" t="s">
        <v>165</v>
      </c>
      <c r="O821" t="s">
        <v>165</v>
      </c>
      <c r="P821" t="s">
        <v>165</v>
      </c>
      <c r="Q821" t="s">
        <v>165</v>
      </c>
    </row>
    <row r="822">
      <c r="B822" t="s">
        <v>165</v>
      </c>
      <c r="C822" t="s">
        <v>165</v>
      </c>
      <c r="D822" t="s">
        <v>165</v>
      </c>
      <c r="E822" t="s">
        <v>165</v>
      </c>
      <c r="F822" t="s">
        <v>165</v>
      </c>
      <c r="G822" t="s">
        <v>165</v>
      </c>
      <c r="H822" t="s">
        <v>165</v>
      </c>
      <c r="J822" t="s">
        <v>165</v>
      </c>
      <c r="K822" t="s">
        <v>165</v>
      </c>
      <c r="L822" t="s">
        <v>165</v>
      </c>
      <c r="M822" t="s">
        <v>165</v>
      </c>
      <c r="N822" t="s">
        <v>165</v>
      </c>
      <c r="O822" t="s">
        <v>165</v>
      </c>
      <c r="P822" t="s">
        <v>165</v>
      </c>
      <c r="Q822" t="s">
        <v>165</v>
      </c>
    </row>
    <row r="823">
      <c r="B823" t="s">
        <v>165</v>
      </c>
      <c r="C823" t="s">
        <v>165</v>
      </c>
      <c r="D823" t="s">
        <v>165</v>
      </c>
      <c r="E823" t="s">
        <v>165</v>
      </c>
      <c r="F823" t="s">
        <v>165</v>
      </c>
      <c r="G823" t="s">
        <v>165</v>
      </c>
      <c r="H823" t="s">
        <v>165</v>
      </c>
      <c r="J823" t="s">
        <v>165</v>
      </c>
      <c r="K823" t="s">
        <v>165</v>
      </c>
      <c r="L823" t="s">
        <v>165</v>
      </c>
      <c r="M823" t="s">
        <v>165</v>
      </c>
      <c r="N823" t="s">
        <v>165</v>
      </c>
      <c r="O823" t="s">
        <v>165</v>
      </c>
      <c r="P823" t="s">
        <v>165</v>
      </c>
      <c r="Q823" t="s">
        <v>165</v>
      </c>
    </row>
    <row r="824">
      <c r="B824" t="s">
        <v>165</v>
      </c>
      <c r="C824" t="s">
        <v>165</v>
      </c>
      <c r="D824" t="s">
        <v>165</v>
      </c>
      <c r="E824" t="s">
        <v>165</v>
      </c>
      <c r="F824" t="s">
        <v>165</v>
      </c>
      <c r="G824" t="s">
        <v>165</v>
      </c>
      <c r="H824" t="s">
        <v>165</v>
      </c>
      <c r="J824" t="s">
        <v>165</v>
      </c>
      <c r="K824" t="s">
        <v>165</v>
      </c>
      <c r="L824" t="s">
        <v>165</v>
      </c>
      <c r="M824" t="s">
        <v>165</v>
      </c>
      <c r="N824" t="s">
        <v>165</v>
      </c>
      <c r="O824" t="s">
        <v>165</v>
      </c>
      <c r="P824" t="s">
        <v>165</v>
      </c>
      <c r="Q824" t="s">
        <v>165</v>
      </c>
    </row>
    <row r="825">
      <c r="B825" t="s">
        <v>165</v>
      </c>
      <c r="C825" t="s">
        <v>165</v>
      </c>
      <c r="D825" t="s">
        <v>165</v>
      </c>
      <c r="E825" t="s">
        <v>165</v>
      </c>
      <c r="F825" t="s">
        <v>165</v>
      </c>
      <c r="G825" t="s">
        <v>165</v>
      </c>
      <c r="H825" t="s">
        <v>165</v>
      </c>
      <c r="J825" t="s">
        <v>165</v>
      </c>
      <c r="K825" t="s">
        <v>165</v>
      </c>
      <c r="L825" t="s">
        <v>165</v>
      </c>
      <c r="M825" t="s">
        <v>165</v>
      </c>
      <c r="N825" t="s">
        <v>165</v>
      </c>
      <c r="O825" t="s">
        <v>165</v>
      </c>
      <c r="P825" t="s">
        <v>165</v>
      </c>
      <c r="Q825" t="s">
        <v>165</v>
      </c>
    </row>
    <row r="826">
      <c r="B826" t="s">
        <v>165</v>
      </c>
      <c r="C826" t="s">
        <v>165</v>
      </c>
      <c r="D826" t="s">
        <v>165</v>
      </c>
      <c r="E826" t="s">
        <v>165</v>
      </c>
      <c r="F826" t="s">
        <v>165</v>
      </c>
      <c r="G826" t="s">
        <v>165</v>
      </c>
      <c r="H826" t="s">
        <v>165</v>
      </c>
      <c r="J826" t="s">
        <v>165</v>
      </c>
      <c r="K826" t="s">
        <v>165</v>
      </c>
      <c r="L826" t="s">
        <v>165</v>
      </c>
      <c r="M826" t="s">
        <v>165</v>
      </c>
      <c r="N826" t="s">
        <v>165</v>
      </c>
      <c r="O826" t="s">
        <v>165</v>
      </c>
      <c r="P826" t="s">
        <v>165</v>
      </c>
      <c r="Q826" t="s">
        <v>165</v>
      </c>
    </row>
    <row r="827">
      <c r="B827" t="s">
        <v>165</v>
      </c>
      <c r="C827" t="s">
        <v>165</v>
      </c>
      <c r="D827" t="s">
        <v>165</v>
      </c>
      <c r="E827" t="s">
        <v>165</v>
      </c>
      <c r="F827" t="s">
        <v>165</v>
      </c>
      <c r="G827" t="s">
        <v>165</v>
      </c>
      <c r="H827" t="s">
        <v>165</v>
      </c>
      <c r="J827" t="s">
        <v>165</v>
      </c>
      <c r="K827" t="s">
        <v>165</v>
      </c>
      <c r="L827" t="s">
        <v>165</v>
      </c>
      <c r="M827" t="s">
        <v>165</v>
      </c>
      <c r="N827" t="s">
        <v>165</v>
      </c>
      <c r="O827" t="s">
        <v>165</v>
      </c>
      <c r="P827" t="s">
        <v>165</v>
      </c>
      <c r="Q827" t="s">
        <v>165</v>
      </c>
    </row>
    <row r="828">
      <c r="B828" t="s">
        <v>165</v>
      </c>
      <c r="C828" t="s">
        <v>165</v>
      </c>
      <c r="D828" t="s">
        <v>165</v>
      </c>
      <c r="E828" t="s">
        <v>165</v>
      </c>
      <c r="F828" t="s">
        <v>165</v>
      </c>
      <c r="G828" t="s">
        <v>165</v>
      </c>
      <c r="H828" t="s">
        <v>165</v>
      </c>
      <c r="J828" t="s">
        <v>165</v>
      </c>
      <c r="K828" t="s">
        <v>165</v>
      </c>
      <c r="L828" t="s">
        <v>165</v>
      </c>
      <c r="M828" t="s">
        <v>165</v>
      </c>
      <c r="N828" t="s">
        <v>165</v>
      </c>
      <c r="O828" t="s">
        <v>165</v>
      </c>
      <c r="P828" t="s">
        <v>165</v>
      </c>
      <c r="Q828" t="s">
        <v>165</v>
      </c>
    </row>
    <row r="829">
      <c r="B829" t="s">
        <v>165</v>
      </c>
      <c r="C829" t="s">
        <v>165</v>
      </c>
      <c r="D829" t="s">
        <v>165</v>
      </c>
      <c r="E829" t="s">
        <v>165</v>
      </c>
      <c r="F829" t="s">
        <v>165</v>
      </c>
      <c r="G829" t="s">
        <v>165</v>
      </c>
      <c r="H829" t="s">
        <v>165</v>
      </c>
      <c r="J829" t="s">
        <v>165</v>
      </c>
      <c r="K829" t="s">
        <v>165</v>
      </c>
      <c r="L829" t="s">
        <v>165</v>
      </c>
      <c r="M829" t="s">
        <v>165</v>
      </c>
      <c r="N829" t="s">
        <v>165</v>
      </c>
      <c r="O829" t="s">
        <v>165</v>
      </c>
      <c r="P829" t="s">
        <v>165</v>
      </c>
      <c r="Q829" t="s">
        <v>165</v>
      </c>
    </row>
    <row r="830">
      <c r="B830" t="s">
        <v>165</v>
      </c>
      <c r="C830" t="s">
        <v>165</v>
      </c>
      <c r="D830" t="s">
        <v>165</v>
      </c>
      <c r="E830" t="s">
        <v>165</v>
      </c>
      <c r="F830" t="s">
        <v>165</v>
      </c>
      <c r="G830" t="s">
        <v>165</v>
      </c>
      <c r="H830" t="s">
        <v>165</v>
      </c>
      <c r="J830" t="s">
        <v>165</v>
      </c>
      <c r="K830" t="s">
        <v>165</v>
      </c>
      <c r="L830" t="s">
        <v>165</v>
      </c>
      <c r="M830" t="s">
        <v>165</v>
      </c>
      <c r="N830" t="s">
        <v>165</v>
      </c>
      <c r="O830" t="s">
        <v>165</v>
      </c>
      <c r="P830" t="s">
        <v>165</v>
      </c>
      <c r="Q830" t="s">
        <v>165</v>
      </c>
    </row>
    <row r="831">
      <c r="B831" t="s">
        <v>165</v>
      </c>
      <c r="C831" t="s">
        <v>165</v>
      </c>
      <c r="D831" t="s">
        <v>165</v>
      </c>
      <c r="E831" t="s">
        <v>165</v>
      </c>
      <c r="F831" t="s">
        <v>165</v>
      </c>
      <c r="G831" t="s">
        <v>165</v>
      </c>
      <c r="H831" t="s">
        <v>165</v>
      </c>
      <c r="J831" t="s">
        <v>165</v>
      </c>
      <c r="K831" t="s">
        <v>165</v>
      </c>
      <c r="L831" t="s">
        <v>165</v>
      </c>
      <c r="M831" t="s">
        <v>165</v>
      </c>
      <c r="N831" t="s">
        <v>165</v>
      </c>
      <c r="O831" t="s">
        <v>165</v>
      </c>
      <c r="P831" t="s">
        <v>165</v>
      </c>
      <c r="Q831" t="s">
        <v>165</v>
      </c>
    </row>
    <row r="832">
      <c r="B832" t="s">
        <v>165</v>
      </c>
      <c r="C832" t="s">
        <v>165</v>
      </c>
      <c r="D832" t="s">
        <v>165</v>
      </c>
      <c r="E832" t="s">
        <v>165</v>
      </c>
      <c r="F832" t="s">
        <v>165</v>
      </c>
      <c r="G832" t="s">
        <v>165</v>
      </c>
      <c r="H832" t="s">
        <v>165</v>
      </c>
      <c r="J832" t="s">
        <v>165</v>
      </c>
      <c r="K832" t="s">
        <v>165</v>
      </c>
      <c r="L832" t="s">
        <v>165</v>
      </c>
      <c r="M832" t="s">
        <v>165</v>
      </c>
      <c r="N832" t="s">
        <v>165</v>
      </c>
      <c r="O832" t="s">
        <v>165</v>
      </c>
      <c r="P832" t="s">
        <v>165</v>
      </c>
      <c r="Q832" t="s">
        <v>165</v>
      </c>
    </row>
    <row r="833">
      <c r="B833" t="s">
        <v>165</v>
      </c>
      <c r="C833" t="s">
        <v>165</v>
      </c>
      <c r="D833" t="s">
        <v>165</v>
      </c>
      <c r="E833" t="s">
        <v>165</v>
      </c>
      <c r="F833" t="s">
        <v>165</v>
      </c>
      <c r="G833" t="s">
        <v>165</v>
      </c>
      <c r="H833" t="s">
        <v>165</v>
      </c>
      <c r="J833" t="s">
        <v>165</v>
      </c>
      <c r="K833" t="s">
        <v>165</v>
      </c>
      <c r="L833" t="s">
        <v>165</v>
      </c>
      <c r="M833" t="s">
        <v>165</v>
      </c>
      <c r="N833" t="s">
        <v>165</v>
      </c>
      <c r="O833" t="s">
        <v>165</v>
      </c>
      <c r="P833" t="s">
        <v>165</v>
      </c>
      <c r="Q833" t="s">
        <v>165</v>
      </c>
    </row>
    <row r="834">
      <c r="B834" t="s">
        <v>165</v>
      </c>
      <c r="C834" t="s">
        <v>165</v>
      </c>
      <c r="D834" t="s">
        <v>165</v>
      </c>
      <c r="E834" t="s">
        <v>165</v>
      </c>
      <c r="F834" t="s">
        <v>165</v>
      </c>
      <c r="G834" t="s">
        <v>165</v>
      </c>
      <c r="H834" t="s">
        <v>165</v>
      </c>
      <c r="J834" t="s">
        <v>165</v>
      </c>
      <c r="K834" t="s">
        <v>165</v>
      </c>
      <c r="L834" t="s">
        <v>165</v>
      </c>
      <c r="M834" t="s">
        <v>165</v>
      </c>
      <c r="N834" t="s">
        <v>165</v>
      </c>
      <c r="O834" t="s">
        <v>165</v>
      </c>
      <c r="P834" t="s">
        <v>165</v>
      </c>
      <c r="Q834" t="s">
        <v>165</v>
      </c>
    </row>
    <row r="835">
      <c r="B835" t="s">
        <v>165</v>
      </c>
      <c r="C835" t="s">
        <v>165</v>
      </c>
      <c r="D835" t="s">
        <v>165</v>
      </c>
      <c r="E835" t="s">
        <v>165</v>
      </c>
      <c r="F835" t="s">
        <v>165</v>
      </c>
      <c r="G835" t="s">
        <v>165</v>
      </c>
      <c r="H835" t="s">
        <v>165</v>
      </c>
      <c r="J835" t="s">
        <v>165</v>
      </c>
      <c r="K835" t="s">
        <v>165</v>
      </c>
      <c r="L835" t="s">
        <v>165</v>
      </c>
      <c r="M835" t="s">
        <v>165</v>
      </c>
      <c r="N835" t="s">
        <v>165</v>
      </c>
      <c r="O835" t="s">
        <v>165</v>
      </c>
      <c r="P835" t="s">
        <v>165</v>
      </c>
      <c r="Q835" t="s">
        <v>165</v>
      </c>
    </row>
    <row r="836">
      <c r="B836" t="s">
        <v>165</v>
      </c>
      <c r="C836" t="s">
        <v>165</v>
      </c>
      <c r="D836" t="s">
        <v>165</v>
      </c>
      <c r="E836" t="s">
        <v>165</v>
      </c>
      <c r="F836" t="s">
        <v>165</v>
      </c>
      <c r="G836" t="s">
        <v>165</v>
      </c>
      <c r="H836" t="s">
        <v>165</v>
      </c>
      <c r="J836" t="s">
        <v>165</v>
      </c>
      <c r="K836" t="s">
        <v>165</v>
      </c>
      <c r="L836" t="s">
        <v>165</v>
      </c>
      <c r="M836" t="s">
        <v>165</v>
      </c>
      <c r="N836" t="s">
        <v>165</v>
      </c>
      <c r="O836" t="s">
        <v>165</v>
      </c>
      <c r="P836" t="s">
        <v>165</v>
      </c>
      <c r="Q836" t="s">
        <v>165</v>
      </c>
    </row>
    <row r="837">
      <c r="B837" t="s">
        <v>165</v>
      </c>
      <c r="C837" t="s">
        <v>165</v>
      </c>
      <c r="D837" t="s">
        <v>165</v>
      </c>
      <c r="E837" t="s">
        <v>165</v>
      </c>
      <c r="F837" t="s">
        <v>165</v>
      </c>
      <c r="G837" t="s">
        <v>165</v>
      </c>
      <c r="H837" t="s">
        <v>165</v>
      </c>
      <c r="J837" t="s">
        <v>165</v>
      </c>
      <c r="K837" t="s">
        <v>165</v>
      </c>
      <c r="L837" t="s">
        <v>165</v>
      </c>
      <c r="M837" t="s">
        <v>165</v>
      </c>
      <c r="N837" t="s">
        <v>165</v>
      </c>
      <c r="O837" t="s">
        <v>165</v>
      </c>
      <c r="P837" t="s">
        <v>165</v>
      </c>
      <c r="Q837" t="s">
        <v>165</v>
      </c>
    </row>
    <row r="838">
      <c r="B838" t="s">
        <v>165</v>
      </c>
      <c r="C838" t="s">
        <v>165</v>
      </c>
      <c r="D838" t="s">
        <v>165</v>
      </c>
      <c r="E838" t="s">
        <v>165</v>
      </c>
      <c r="F838" t="s">
        <v>165</v>
      </c>
      <c r="G838" t="s">
        <v>165</v>
      </c>
      <c r="H838" t="s">
        <v>165</v>
      </c>
      <c r="J838" t="s">
        <v>165</v>
      </c>
      <c r="K838" t="s">
        <v>165</v>
      </c>
      <c r="L838" t="s">
        <v>165</v>
      </c>
      <c r="M838" t="s">
        <v>165</v>
      </c>
      <c r="N838" t="s">
        <v>165</v>
      </c>
      <c r="O838" t="s">
        <v>165</v>
      </c>
      <c r="P838" t="s">
        <v>165</v>
      </c>
      <c r="Q838" t="s">
        <v>165</v>
      </c>
    </row>
    <row r="839">
      <c r="B839" t="s">
        <v>165</v>
      </c>
      <c r="C839" t="s">
        <v>165</v>
      </c>
      <c r="D839" t="s">
        <v>165</v>
      </c>
      <c r="E839" t="s">
        <v>165</v>
      </c>
      <c r="F839" t="s">
        <v>165</v>
      </c>
      <c r="G839" t="s">
        <v>165</v>
      </c>
      <c r="H839" t="s">
        <v>165</v>
      </c>
      <c r="J839" t="s">
        <v>165</v>
      </c>
      <c r="K839" t="s">
        <v>165</v>
      </c>
      <c r="L839" t="s">
        <v>165</v>
      </c>
      <c r="M839" t="s">
        <v>165</v>
      </c>
      <c r="N839" t="s">
        <v>165</v>
      </c>
      <c r="O839" t="s">
        <v>165</v>
      </c>
      <c r="P839" t="s">
        <v>165</v>
      </c>
      <c r="Q839" t="s">
        <v>165</v>
      </c>
    </row>
    <row r="840">
      <c r="B840" t="s">
        <v>165</v>
      </c>
      <c r="C840" t="s">
        <v>165</v>
      </c>
      <c r="D840" t="s">
        <v>165</v>
      </c>
      <c r="E840" t="s">
        <v>165</v>
      </c>
      <c r="F840" t="s">
        <v>165</v>
      </c>
      <c r="G840" t="s">
        <v>165</v>
      </c>
      <c r="H840" t="s">
        <v>165</v>
      </c>
      <c r="J840" t="s">
        <v>165</v>
      </c>
      <c r="K840" t="s">
        <v>165</v>
      </c>
      <c r="L840" t="s">
        <v>165</v>
      </c>
      <c r="M840" t="s">
        <v>165</v>
      </c>
      <c r="N840" t="s">
        <v>165</v>
      </c>
      <c r="O840" t="s">
        <v>165</v>
      </c>
      <c r="P840" t="s">
        <v>165</v>
      </c>
      <c r="Q840" t="s">
        <v>165</v>
      </c>
    </row>
    <row r="841">
      <c r="B841" t="s">
        <v>165</v>
      </c>
      <c r="C841" t="s">
        <v>165</v>
      </c>
      <c r="D841" t="s">
        <v>165</v>
      </c>
      <c r="E841" t="s">
        <v>165</v>
      </c>
      <c r="F841" t="s">
        <v>165</v>
      </c>
      <c r="G841" t="s">
        <v>165</v>
      </c>
      <c r="H841" t="s">
        <v>165</v>
      </c>
      <c r="J841" t="s">
        <v>165</v>
      </c>
      <c r="K841" t="s">
        <v>165</v>
      </c>
      <c r="L841" t="s">
        <v>165</v>
      </c>
      <c r="M841" t="s">
        <v>165</v>
      </c>
      <c r="N841" t="s">
        <v>165</v>
      </c>
      <c r="O841" t="s">
        <v>165</v>
      </c>
      <c r="P841" t="s">
        <v>165</v>
      </c>
      <c r="Q841" t="s">
        <v>165</v>
      </c>
    </row>
    <row r="842">
      <c r="B842" t="s">
        <v>165</v>
      </c>
      <c r="C842" t="s">
        <v>165</v>
      </c>
      <c r="D842" t="s">
        <v>165</v>
      </c>
      <c r="E842" t="s">
        <v>165</v>
      </c>
      <c r="F842" t="s">
        <v>165</v>
      </c>
      <c r="G842" t="s">
        <v>165</v>
      </c>
      <c r="H842" t="s">
        <v>165</v>
      </c>
      <c r="J842" t="s">
        <v>165</v>
      </c>
      <c r="K842" t="s">
        <v>165</v>
      </c>
      <c r="L842" t="s">
        <v>165</v>
      </c>
      <c r="M842" t="s">
        <v>165</v>
      </c>
      <c r="N842" t="s">
        <v>165</v>
      </c>
      <c r="O842" t="s">
        <v>165</v>
      </c>
      <c r="P842" t="s">
        <v>165</v>
      </c>
      <c r="Q842" t="s">
        <v>165</v>
      </c>
    </row>
    <row r="843">
      <c r="B843" t="s">
        <v>165</v>
      </c>
      <c r="C843" t="s">
        <v>165</v>
      </c>
      <c r="D843" t="s">
        <v>165</v>
      </c>
      <c r="E843" t="s">
        <v>165</v>
      </c>
      <c r="F843" t="s">
        <v>165</v>
      </c>
      <c r="G843" t="s">
        <v>165</v>
      </c>
      <c r="H843" t="s">
        <v>165</v>
      </c>
      <c r="J843" t="s">
        <v>165</v>
      </c>
      <c r="K843" t="s">
        <v>165</v>
      </c>
      <c r="L843" t="s">
        <v>165</v>
      </c>
      <c r="M843" t="s">
        <v>165</v>
      </c>
      <c r="N843" t="s">
        <v>165</v>
      </c>
      <c r="O843" t="s">
        <v>165</v>
      </c>
      <c r="P843" t="s">
        <v>165</v>
      </c>
      <c r="Q843" t="s">
        <v>165</v>
      </c>
    </row>
    <row r="844">
      <c r="B844" t="s">
        <v>165</v>
      </c>
      <c r="C844" t="s">
        <v>165</v>
      </c>
      <c r="D844" t="s">
        <v>165</v>
      </c>
      <c r="E844" t="s">
        <v>165</v>
      </c>
      <c r="F844" t="s">
        <v>165</v>
      </c>
      <c r="G844" t="s">
        <v>165</v>
      </c>
      <c r="H844" t="s">
        <v>165</v>
      </c>
      <c r="J844" t="s">
        <v>165</v>
      </c>
      <c r="K844" t="s">
        <v>165</v>
      </c>
      <c r="L844" t="s">
        <v>165</v>
      </c>
      <c r="M844" t="s">
        <v>165</v>
      </c>
      <c r="N844" t="s">
        <v>165</v>
      </c>
      <c r="O844" t="s">
        <v>165</v>
      </c>
      <c r="P844" t="s">
        <v>165</v>
      </c>
      <c r="Q844" t="s">
        <v>165</v>
      </c>
    </row>
    <row r="845">
      <c r="B845" t="s">
        <v>165</v>
      </c>
      <c r="C845" t="s">
        <v>165</v>
      </c>
      <c r="D845" t="s">
        <v>165</v>
      </c>
      <c r="E845" t="s">
        <v>165</v>
      </c>
      <c r="F845" t="s">
        <v>165</v>
      </c>
      <c r="G845" t="s">
        <v>165</v>
      </c>
      <c r="H845" t="s">
        <v>165</v>
      </c>
      <c r="J845" t="s">
        <v>165</v>
      </c>
      <c r="K845" t="s">
        <v>165</v>
      </c>
      <c r="L845" t="s">
        <v>165</v>
      </c>
      <c r="M845" t="s">
        <v>165</v>
      </c>
      <c r="N845" t="s">
        <v>165</v>
      </c>
      <c r="O845" t="s">
        <v>165</v>
      </c>
      <c r="P845" t="s">
        <v>165</v>
      </c>
      <c r="Q845" t="s">
        <v>165</v>
      </c>
    </row>
    <row r="846">
      <c r="B846" t="s">
        <v>165</v>
      </c>
      <c r="C846" t="s">
        <v>165</v>
      </c>
      <c r="D846" t="s">
        <v>165</v>
      </c>
      <c r="E846" t="s">
        <v>165</v>
      </c>
      <c r="F846" t="s">
        <v>165</v>
      </c>
      <c r="G846" t="s">
        <v>165</v>
      </c>
      <c r="H846" t="s">
        <v>165</v>
      </c>
      <c r="J846" t="s">
        <v>165</v>
      </c>
      <c r="K846" t="s">
        <v>165</v>
      </c>
      <c r="L846" t="s">
        <v>165</v>
      </c>
      <c r="M846" t="s">
        <v>165</v>
      </c>
      <c r="N846" t="s">
        <v>165</v>
      </c>
      <c r="O846" t="s">
        <v>165</v>
      </c>
      <c r="P846" t="s">
        <v>165</v>
      </c>
      <c r="Q846" t="s">
        <v>165</v>
      </c>
    </row>
    <row r="847">
      <c r="B847" t="s">
        <v>165</v>
      </c>
      <c r="C847" t="s">
        <v>165</v>
      </c>
      <c r="D847" t="s">
        <v>165</v>
      </c>
      <c r="E847" t="s">
        <v>165</v>
      </c>
      <c r="F847" t="s">
        <v>165</v>
      </c>
      <c r="G847" t="s">
        <v>165</v>
      </c>
      <c r="H847" t="s">
        <v>165</v>
      </c>
      <c r="J847" t="s">
        <v>165</v>
      </c>
      <c r="K847" t="s">
        <v>165</v>
      </c>
      <c r="L847" t="s">
        <v>165</v>
      </c>
      <c r="M847" t="s">
        <v>165</v>
      </c>
      <c r="N847" t="s">
        <v>165</v>
      </c>
      <c r="O847" t="s">
        <v>165</v>
      </c>
      <c r="P847" t="s">
        <v>165</v>
      </c>
      <c r="Q847" t="s">
        <v>165</v>
      </c>
    </row>
    <row r="848">
      <c r="B848" t="s">
        <v>165</v>
      </c>
      <c r="C848" t="s">
        <v>165</v>
      </c>
      <c r="D848" t="s">
        <v>165</v>
      </c>
      <c r="E848" t="s">
        <v>165</v>
      </c>
      <c r="F848" t="s">
        <v>165</v>
      </c>
      <c r="G848" t="s">
        <v>165</v>
      </c>
      <c r="H848" t="s">
        <v>165</v>
      </c>
      <c r="J848" t="s">
        <v>165</v>
      </c>
      <c r="K848" t="s">
        <v>165</v>
      </c>
      <c r="L848" t="s">
        <v>165</v>
      </c>
      <c r="M848" t="s">
        <v>165</v>
      </c>
      <c r="N848" t="s">
        <v>165</v>
      </c>
      <c r="O848" t="s">
        <v>165</v>
      </c>
      <c r="P848" t="s">
        <v>165</v>
      </c>
      <c r="Q848" t="s">
        <v>165</v>
      </c>
    </row>
    <row r="849">
      <c r="B849" t="s">
        <v>165</v>
      </c>
      <c r="C849" t="s">
        <v>165</v>
      </c>
      <c r="D849" t="s">
        <v>165</v>
      </c>
      <c r="E849" t="s">
        <v>165</v>
      </c>
      <c r="F849" t="s">
        <v>165</v>
      </c>
      <c r="G849" t="s">
        <v>165</v>
      </c>
      <c r="H849" t="s">
        <v>165</v>
      </c>
      <c r="J849" t="s">
        <v>165</v>
      </c>
      <c r="K849" t="s">
        <v>165</v>
      </c>
      <c r="L849" t="s">
        <v>165</v>
      </c>
      <c r="M849" t="s">
        <v>165</v>
      </c>
      <c r="N849" t="s">
        <v>165</v>
      </c>
      <c r="O849" t="s">
        <v>165</v>
      </c>
      <c r="P849" t="s">
        <v>165</v>
      </c>
      <c r="Q849" t="s">
        <v>165</v>
      </c>
    </row>
    <row r="850">
      <c r="B850" t="s">
        <v>165</v>
      </c>
      <c r="C850" t="s">
        <v>165</v>
      </c>
      <c r="D850" t="s">
        <v>165</v>
      </c>
      <c r="E850" t="s">
        <v>165</v>
      </c>
      <c r="F850" t="s">
        <v>165</v>
      </c>
      <c r="G850" t="s">
        <v>165</v>
      </c>
      <c r="H850" t="s">
        <v>165</v>
      </c>
      <c r="J850" t="s">
        <v>165</v>
      </c>
      <c r="K850" t="s">
        <v>165</v>
      </c>
      <c r="L850" t="s">
        <v>165</v>
      </c>
      <c r="M850" t="s">
        <v>165</v>
      </c>
      <c r="N850" t="s">
        <v>165</v>
      </c>
      <c r="O850" t="s">
        <v>165</v>
      </c>
      <c r="P850" t="s">
        <v>165</v>
      </c>
      <c r="Q850" t="s">
        <v>165</v>
      </c>
    </row>
    <row r="851">
      <c r="B851" t="s">
        <v>165</v>
      </c>
      <c r="C851" t="s">
        <v>165</v>
      </c>
      <c r="D851" t="s">
        <v>165</v>
      </c>
      <c r="E851" t="s">
        <v>165</v>
      </c>
      <c r="F851" t="s">
        <v>165</v>
      </c>
      <c r="G851" t="s">
        <v>165</v>
      </c>
      <c r="H851" t="s">
        <v>165</v>
      </c>
      <c r="J851" t="s">
        <v>165</v>
      </c>
      <c r="K851" t="s">
        <v>165</v>
      </c>
      <c r="L851" t="s">
        <v>165</v>
      </c>
      <c r="M851" t="s">
        <v>165</v>
      </c>
      <c r="N851" t="s">
        <v>165</v>
      </c>
      <c r="O851" t="s">
        <v>165</v>
      </c>
      <c r="P851" t="s">
        <v>165</v>
      </c>
      <c r="Q851" t="s">
        <v>165</v>
      </c>
    </row>
    <row r="852">
      <c r="B852" t="s">
        <v>165</v>
      </c>
      <c r="C852" t="s">
        <v>165</v>
      </c>
      <c r="D852" t="s">
        <v>165</v>
      </c>
      <c r="E852" t="s">
        <v>165</v>
      </c>
      <c r="F852" t="s">
        <v>165</v>
      </c>
      <c r="G852" t="s">
        <v>165</v>
      </c>
      <c r="H852" t="s">
        <v>165</v>
      </c>
      <c r="J852" t="s">
        <v>165</v>
      </c>
      <c r="K852" t="s">
        <v>165</v>
      </c>
      <c r="L852" t="s">
        <v>165</v>
      </c>
      <c r="M852" t="s">
        <v>165</v>
      </c>
      <c r="N852" t="s">
        <v>165</v>
      </c>
      <c r="O852" t="s">
        <v>165</v>
      </c>
      <c r="P852" t="s">
        <v>165</v>
      </c>
      <c r="Q852" t="s">
        <v>165</v>
      </c>
    </row>
    <row r="853">
      <c r="B853" t="s">
        <v>165</v>
      </c>
      <c r="C853" t="s">
        <v>165</v>
      </c>
      <c r="D853" t="s">
        <v>165</v>
      </c>
      <c r="E853" t="s">
        <v>165</v>
      </c>
      <c r="F853" t="s">
        <v>165</v>
      </c>
      <c r="G853" t="s">
        <v>165</v>
      </c>
      <c r="H853" t="s">
        <v>165</v>
      </c>
      <c r="J853" t="s">
        <v>165</v>
      </c>
      <c r="K853" t="s">
        <v>165</v>
      </c>
      <c r="L853" t="s">
        <v>165</v>
      </c>
      <c r="M853" t="s">
        <v>165</v>
      </c>
      <c r="N853" t="s">
        <v>165</v>
      </c>
      <c r="O853" t="s">
        <v>165</v>
      </c>
      <c r="P853" t="s">
        <v>165</v>
      </c>
      <c r="Q853" t="s">
        <v>165</v>
      </c>
    </row>
    <row r="854">
      <c r="B854" t="s">
        <v>165</v>
      </c>
      <c r="C854" t="s">
        <v>165</v>
      </c>
      <c r="D854" t="s">
        <v>165</v>
      </c>
      <c r="E854" t="s">
        <v>165</v>
      </c>
      <c r="F854" t="s">
        <v>165</v>
      </c>
      <c r="G854" t="s">
        <v>165</v>
      </c>
      <c r="H854" t="s">
        <v>165</v>
      </c>
      <c r="J854" t="s">
        <v>165</v>
      </c>
      <c r="K854" t="s">
        <v>165</v>
      </c>
      <c r="L854" t="s">
        <v>165</v>
      </c>
      <c r="M854" t="s">
        <v>165</v>
      </c>
      <c r="N854" t="s">
        <v>165</v>
      </c>
      <c r="O854" t="s">
        <v>165</v>
      </c>
      <c r="P854" t="s">
        <v>165</v>
      </c>
      <c r="Q854" t="s">
        <v>165</v>
      </c>
    </row>
    <row r="855">
      <c r="B855" t="s">
        <v>165</v>
      </c>
      <c r="C855" t="s">
        <v>165</v>
      </c>
      <c r="D855" t="s">
        <v>165</v>
      </c>
      <c r="E855" t="s">
        <v>165</v>
      </c>
      <c r="F855" t="s">
        <v>165</v>
      </c>
      <c r="G855" t="s">
        <v>165</v>
      </c>
      <c r="H855" t="s">
        <v>165</v>
      </c>
      <c r="J855" t="s">
        <v>165</v>
      </c>
      <c r="K855" t="s">
        <v>165</v>
      </c>
      <c r="L855" t="s">
        <v>165</v>
      </c>
      <c r="M855" t="s">
        <v>165</v>
      </c>
      <c r="N855" t="s">
        <v>165</v>
      </c>
      <c r="O855" t="s">
        <v>165</v>
      </c>
      <c r="P855" t="s">
        <v>165</v>
      </c>
      <c r="Q855" t="s">
        <v>165</v>
      </c>
    </row>
    <row r="856">
      <c r="B856" t="s">
        <v>165</v>
      </c>
      <c r="C856" t="s">
        <v>165</v>
      </c>
      <c r="D856" t="s">
        <v>165</v>
      </c>
      <c r="E856" t="s">
        <v>165</v>
      </c>
      <c r="F856" t="s">
        <v>165</v>
      </c>
      <c r="G856" t="s">
        <v>165</v>
      </c>
      <c r="H856" t="s">
        <v>165</v>
      </c>
      <c r="J856" t="s">
        <v>165</v>
      </c>
      <c r="K856" t="s">
        <v>165</v>
      </c>
      <c r="L856" t="s">
        <v>165</v>
      </c>
      <c r="M856" t="s">
        <v>165</v>
      </c>
      <c r="N856" t="s">
        <v>165</v>
      </c>
      <c r="O856" t="s">
        <v>165</v>
      </c>
      <c r="P856" t="s">
        <v>165</v>
      </c>
      <c r="Q856" t="s">
        <v>165</v>
      </c>
    </row>
    <row r="857">
      <c r="B857" t="s">
        <v>165</v>
      </c>
      <c r="C857" t="s">
        <v>165</v>
      </c>
      <c r="D857" t="s">
        <v>165</v>
      </c>
      <c r="E857" t="s">
        <v>165</v>
      </c>
      <c r="F857" t="s">
        <v>165</v>
      </c>
      <c r="G857" t="s">
        <v>165</v>
      </c>
      <c r="H857" t="s">
        <v>165</v>
      </c>
      <c r="J857" t="s">
        <v>165</v>
      </c>
      <c r="K857" t="s">
        <v>165</v>
      </c>
      <c r="L857" t="s">
        <v>165</v>
      </c>
      <c r="M857" t="s">
        <v>165</v>
      </c>
      <c r="N857" t="s">
        <v>165</v>
      </c>
      <c r="O857" t="s">
        <v>165</v>
      </c>
      <c r="P857" t="s">
        <v>165</v>
      </c>
      <c r="Q857" t="s">
        <v>165</v>
      </c>
    </row>
    <row r="858">
      <c r="B858" t="s">
        <v>165</v>
      </c>
      <c r="C858" t="s">
        <v>165</v>
      </c>
      <c r="D858" t="s">
        <v>165</v>
      </c>
      <c r="E858" t="s">
        <v>165</v>
      </c>
      <c r="F858" t="s">
        <v>165</v>
      </c>
      <c r="G858" t="s">
        <v>165</v>
      </c>
      <c r="H858" t="s">
        <v>165</v>
      </c>
      <c r="J858" t="s">
        <v>165</v>
      </c>
      <c r="K858" t="s">
        <v>165</v>
      </c>
      <c r="L858" t="s">
        <v>165</v>
      </c>
      <c r="M858" t="s">
        <v>165</v>
      </c>
      <c r="N858" t="s">
        <v>165</v>
      </c>
      <c r="O858" t="s">
        <v>165</v>
      </c>
      <c r="P858" t="s">
        <v>165</v>
      </c>
      <c r="Q858" t="s">
        <v>165</v>
      </c>
    </row>
    <row r="859">
      <c r="B859" t="s">
        <v>165</v>
      </c>
      <c r="C859" t="s">
        <v>165</v>
      </c>
      <c r="D859" t="s">
        <v>165</v>
      </c>
      <c r="E859" t="s">
        <v>165</v>
      </c>
      <c r="F859" t="s">
        <v>165</v>
      </c>
      <c r="G859" t="s">
        <v>165</v>
      </c>
      <c r="H859" t="s">
        <v>165</v>
      </c>
      <c r="J859" t="s">
        <v>165</v>
      </c>
      <c r="K859" t="s">
        <v>165</v>
      </c>
      <c r="L859" t="s">
        <v>165</v>
      </c>
      <c r="M859" t="s">
        <v>165</v>
      </c>
      <c r="N859" t="s">
        <v>165</v>
      </c>
      <c r="O859" t="s">
        <v>165</v>
      </c>
      <c r="P859" t="s">
        <v>165</v>
      </c>
      <c r="Q859" t="s">
        <v>165</v>
      </c>
    </row>
    <row r="860">
      <c r="B860" t="s">
        <v>165</v>
      </c>
      <c r="C860" t="s">
        <v>165</v>
      </c>
      <c r="D860" t="s">
        <v>165</v>
      </c>
      <c r="E860" t="s">
        <v>165</v>
      </c>
      <c r="F860" t="s">
        <v>165</v>
      </c>
      <c r="G860" t="s">
        <v>165</v>
      </c>
      <c r="H860" t="s">
        <v>165</v>
      </c>
      <c r="J860" t="s">
        <v>165</v>
      </c>
      <c r="K860" t="s">
        <v>165</v>
      </c>
      <c r="L860" t="s">
        <v>165</v>
      </c>
      <c r="M860" t="s">
        <v>165</v>
      </c>
      <c r="N860" t="s">
        <v>165</v>
      </c>
      <c r="O860" t="s">
        <v>165</v>
      </c>
      <c r="P860" t="s">
        <v>165</v>
      </c>
      <c r="Q860" t="s">
        <v>165</v>
      </c>
    </row>
    <row r="861">
      <c r="B861" t="s">
        <v>165</v>
      </c>
      <c r="C861" t="s">
        <v>165</v>
      </c>
      <c r="D861" t="s">
        <v>165</v>
      </c>
      <c r="E861" t="s">
        <v>165</v>
      </c>
      <c r="F861" t="s">
        <v>165</v>
      </c>
      <c r="G861" t="s">
        <v>165</v>
      </c>
      <c r="H861" t="s">
        <v>165</v>
      </c>
      <c r="J861" t="s">
        <v>165</v>
      </c>
      <c r="K861" t="s">
        <v>165</v>
      </c>
      <c r="L861" t="s">
        <v>165</v>
      </c>
      <c r="M861" t="s">
        <v>165</v>
      </c>
      <c r="N861" t="s">
        <v>165</v>
      </c>
      <c r="O861" t="s">
        <v>165</v>
      </c>
      <c r="P861" t="s">
        <v>165</v>
      </c>
      <c r="Q861" t="s">
        <v>165</v>
      </c>
    </row>
    <row r="862">
      <c r="B862" t="s">
        <v>165</v>
      </c>
      <c r="C862" t="s">
        <v>165</v>
      </c>
      <c r="D862" t="s">
        <v>165</v>
      </c>
      <c r="E862" t="s">
        <v>165</v>
      </c>
      <c r="F862" t="s">
        <v>165</v>
      </c>
      <c r="G862" t="s">
        <v>165</v>
      </c>
      <c r="H862" t="s">
        <v>165</v>
      </c>
      <c r="J862" t="s">
        <v>165</v>
      </c>
      <c r="K862" t="s">
        <v>165</v>
      </c>
      <c r="L862" t="s">
        <v>165</v>
      </c>
      <c r="M862" t="s">
        <v>165</v>
      </c>
      <c r="N862" t="s">
        <v>165</v>
      </c>
      <c r="O862" t="s">
        <v>165</v>
      </c>
      <c r="P862" t="s">
        <v>165</v>
      </c>
      <c r="Q862" t="s">
        <v>165</v>
      </c>
    </row>
    <row r="863">
      <c r="B863" t="s">
        <v>165</v>
      </c>
      <c r="C863" t="s">
        <v>165</v>
      </c>
      <c r="D863" t="s">
        <v>165</v>
      </c>
      <c r="E863" t="s">
        <v>165</v>
      </c>
      <c r="F863" t="s">
        <v>165</v>
      </c>
      <c r="G863" t="s">
        <v>165</v>
      </c>
      <c r="H863" t="s">
        <v>165</v>
      </c>
      <c r="J863" t="s">
        <v>165</v>
      </c>
      <c r="K863" t="s">
        <v>165</v>
      </c>
      <c r="L863" t="s">
        <v>165</v>
      </c>
      <c r="M863" t="s">
        <v>165</v>
      </c>
      <c r="N863" t="s">
        <v>165</v>
      </c>
      <c r="O863" t="s">
        <v>165</v>
      </c>
      <c r="P863" t="s">
        <v>165</v>
      </c>
      <c r="Q863" t="s">
        <v>165</v>
      </c>
    </row>
    <row r="864">
      <c r="B864" t="s">
        <v>165</v>
      </c>
      <c r="C864" t="s">
        <v>165</v>
      </c>
      <c r="D864" t="s">
        <v>165</v>
      </c>
      <c r="E864" t="s">
        <v>165</v>
      </c>
      <c r="F864" t="s">
        <v>165</v>
      </c>
      <c r="G864" t="s">
        <v>165</v>
      </c>
      <c r="H864" t="s">
        <v>165</v>
      </c>
      <c r="J864" t="s">
        <v>165</v>
      </c>
      <c r="K864" t="s">
        <v>165</v>
      </c>
      <c r="L864" t="s">
        <v>165</v>
      </c>
      <c r="M864" t="s">
        <v>165</v>
      </c>
      <c r="N864" t="s">
        <v>165</v>
      </c>
      <c r="O864" t="s">
        <v>165</v>
      </c>
      <c r="P864" t="s">
        <v>165</v>
      </c>
      <c r="Q864" t="s">
        <v>165</v>
      </c>
    </row>
    <row r="865">
      <c r="B865" t="s">
        <v>165</v>
      </c>
      <c r="C865" t="s">
        <v>165</v>
      </c>
      <c r="D865" t="s">
        <v>165</v>
      </c>
      <c r="E865" t="s">
        <v>165</v>
      </c>
      <c r="F865" t="s">
        <v>165</v>
      </c>
      <c r="G865" t="s">
        <v>165</v>
      </c>
      <c r="H865" t="s">
        <v>165</v>
      </c>
      <c r="J865" t="s">
        <v>165</v>
      </c>
      <c r="K865" t="s">
        <v>165</v>
      </c>
      <c r="L865" t="s">
        <v>165</v>
      </c>
      <c r="M865" t="s">
        <v>165</v>
      </c>
      <c r="N865" t="s">
        <v>165</v>
      </c>
      <c r="O865" t="s">
        <v>165</v>
      </c>
      <c r="P865" t="s">
        <v>165</v>
      </c>
      <c r="Q865" t="s">
        <v>165</v>
      </c>
    </row>
    <row r="866">
      <c r="B866" t="s">
        <v>165</v>
      </c>
      <c r="C866" t="s">
        <v>165</v>
      </c>
      <c r="D866" t="s">
        <v>165</v>
      </c>
      <c r="E866" t="s">
        <v>165</v>
      </c>
      <c r="F866" t="s">
        <v>165</v>
      </c>
      <c r="G866" t="s">
        <v>165</v>
      </c>
      <c r="H866" t="s">
        <v>165</v>
      </c>
      <c r="J866" t="s">
        <v>165</v>
      </c>
      <c r="K866" t="s">
        <v>165</v>
      </c>
      <c r="L866" t="s">
        <v>165</v>
      </c>
      <c r="M866" t="s">
        <v>165</v>
      </c>
      <c r="N866" t="s">
        <v>165</v>
      </c>
      <c r="O866" t="s">
        <v>165</v>
      </c>
      <c r="P866" t="s">
        <v>165</v>
      </c>
      <c r="Q866" t="s">
        <v>165</v>
      </c>
    </row>
    <row r="867">
      <c r="B867" t="s">
        <v>165</v>
      </c>
      <c r="C867" t="s">
        <v>165</v>
      </c>
      <c r="D867" t="s">
        <v>165</v>
      </c>
      <c r="E867" t="s">
        <v>165</v>
      </c>
      <c r="F867" t="s">
        <v>165</v>
      </c>
      <c r="G867" t="s">
        <v>165</v>
      </c>
      <c r="H867" t="s">
        <v>165</v>
      </c>
      <c r="J867" t="s">
        <v>165</v>
      </c>
      <c r="K867" t="s">
        <v>165</v>
      </c>
      <c r="L867" t="s">
        <v>165</v>
      </c>
      <c r="M867" t="s">
        <v>165</v>
      </c>
      <c r="N867" t="s">
        <v>165</v>
      </c>
      <c r="O867" t="s">
        <v>165</v>
      </c>
      <c r="P867" t="s">
        <v>165</v>
      </c>
      <c r="Q867" t="s">
        <v>165</v>
      </c>
    </row>
    <row r="868">
      <c r="B868" t="s">
        <v>165</v>
      </c>
      <c r="C868" t="s">
        <v>165</v>
      </c>
      <c r="D868" t="s">
        <v>165</v>
      </c>
      <c r="E868" t="s">
        <v>165</v>
      </c>
      <c r="F868" t="s">
        <v>165</v>
      </c>
      <c r="G868" t="s">
        <v>165</v>
      </c>
      <c r="H868" t="s">
        <v>165</v>
      </c>
      <c r="J868" t="s">
        <v>165</v>
      </c>
      <c r="K868" t="s">
        <v>165</v>
      </c>
      <c r="L868" t="s">
        <v>165</v>
      </c>
      <c r="M868" t="s">
        <v>165</v>
      </c>
      <c r="N868" t="s">
        <v>165</v>
      </c>
      <c r="O868" t="s">
        <v>165</v>
      </c>
      <c r="P868" t="s">
        <v>165</v>
      </c>
      <c r="Q868" t="s">
        <v>165</v>
      </c>
    </row>
    <row r="869">
      <c r="B869" t="s">
        <v>165</v>
      </c>
      <c r="C869" t="s">
        <v>165</v>
      </c>
      <c r="D869" t="s">
        <v>165</v>
      </c>
      <c r="E869" t="s">
        <v>165</v>
      </c>
      <c r="F869" t="s">
        <v>165</v>
      </c>
      <c r="G869" t="s">
        <v>165</v>
      </c>
      <c r="H869" t="s">
        <v>165</v>
      </c>
      <c r="J869" t="s">
        <v>165</v>
      </c>
      <c r="K869" t="s">
        <v>165</v>
      </c>
      <c r="L869" t="s">
        <v>165</v>
      </c>
      <c r="M869" t="s">
        <v>165</v>
      </c>
      <c r="N869" t="s">
        <v>165</v>
      </c>
      <c r="O869" t="s">
        <v>165</v>
      </c>
      <c r="P869" t="s">
        <v>165</v>
      </c>
      <c r="Q869" t="s">
        <v>165</v>
      </c>
    </row>
    <row r="870">
      <c r="B870" t="s">
        <v>165</v>
      </c>
      <c r="C870" t="s">
        <v>165</v>
      </c>
      <c r="D870" t="s">
        <v>165</v>
      </c>
      <c r="E870" t="s">
        <v>165</v>
      </c>
      <c r="F870" t="s">
        <v>165</v>
      </c>
      <c r="G870" t="s">
        <v>165</v>
      </c>
      <c r="H870" t="s">
        <v>165</v>
      </c>
      <c r="J870" t="s">
        <v>165</v>
      </c>
      <c r="K870" t="s">
        <v>165</v>
      </c>
      <c r="L870" t="s">
        <v>165</v>
      </c>
      <c r="M870" t="s">
        <v>165</v>
      </c>
      <c r="N870" t="s">
        <v>165</v>
      </c>
      <c r="O870" t="s">
        <v>165</v>
      </c>
      <c r="P870" t="s">
        <v>165</v>
      </c>
      <c r="Q870" t="s">
        <v>165</v>
      </c>
    </row>
    <row r="871">
      <c r="B871" t="s">
        <v>165</v>
      </c>
      <c r="C871" t="s">
        <v>165</v>
      </c>
      <c r="D871" t="s">
        <v>165</v>
      </c>
      <c r="E871" t="s">
        <v>165</v>
      </c>
      <c r="F871" t="s">
        <v>165</v>
      </c>
      <c r="G871" t="s">
        <v>165</v>
      </c>
      <c r="H871" t="s">
        <v>165</v>
      </c>
      <c r="J871" t="s">
        <v>165</v>
      </c>
      <c r="K871" t="s">
        <v>165</v>
      </c>
      <c r="L871" t="s">
        <v>165</v>
      </c>
      <c r="M871" t="s">
        <v>165</v>
      </c>
      <c r="N871" t="s">
        <v>165</v>
      </c>
      <c r="O871" t="s">
        <v>165</v>
      </c>
      <c r="P871" t="s">
        <v>165</v>
      </c>
      <c r="Q871" t="s">
        <v>165</v>
      </c>
    </row>
    <row r="872">
      <c r="B872" t="s">
        <v>165</v>
      </c>
      <c r="C872" t="s">
        <v>165</v>
      </c>
      <c r="D872" t="s">
        <v>165</v>
      </c>
      <c r="E872" t="s">
        <v>165</v>
      </c>
      <c r="F872" t="s">
        <v>165</v>
      </c>
      <c r="G872" t="s">
        <v>165</v>
      </c>
      <c r="H872" t="s">
        <v>165</v>
      </c>
      <c r="J872" t="s">
        <v>165</v>
      </c>
      <c r="K872" t="s">
        <v>165</v>
      </c>
      <c r="L872" t="s">
        <v>165</v>
      </c>
      <c r="M872" t="s">
        <v>165</v>
      </c>
      <c r="N872" t="s">
        <v>165</v>
      </c>
      <c r="O872" t="s">
        <v>165</v>
      </c>
      <c r="P872" t="s">
        <v>165</v>
      </c>
      <c r="Q872" t="s">
        <v>165</v>
      </c>
    </row>
    <row r="873">
      <c r="B873" t="s">
        <v>165</v>
      </c>
      <c r="C873" t="s">
        <v>165</v>
      </c>
      <c r="D873" t="s">
        <v>165</v>
      </c>
      <c r="E873" t="s">
        <v>165</v>
      </c>
      <c r="F873" t="s">
        <v>165</v>
      </c>
      <c r="G873" t="s">
        <v>165</v>
      </c>
      <c r="H873" t="s">
        <v>165</v>
      </c>
      <c r="J873" t="s">
        <v>165</v>
      </c>
      <c r="K873" t="s">
        <v>165</v>
      </c>
      <c r="L873" t="s">
        <v>165</v>
      </c>
      <c r="M873" t="s">
        <v>165</v>
      </c>
      <c r="N873" t="s">
        <v>165</v>
      </c>
      <c r="O873" t="s">
        <v>165</v>
      </c>
      <c r="P873" t="s">
        <v>165</v>
      </c>
      <c r="Q873" t="s">
        <v>165</v>
      </c>
    </row>
    <row r="874">
      <c r="B874" t="s">
        <v>165</v>
      </c>
      <c r="C874" t="s">
        <v>165</v>
      </c>
      <c r="D874" t="s">
        <v>165</v>
      </c>
      <c r="E874" t="s">
        <v>165</v>
      </c>
      <c r="F874" t="s">
        <v>165</v>
      </c>
      <c r="G874" t="s">
        <v>165</v>
      </c>
      <c r="H874" t="s">
        <v>165</v>
      </c>
      <c r="J874" t="s">
        <v>165</v>
      </c>
      <c r="K874" t="s">
        <v>165</v>
      </c>
      <c r="L874" t="s">
        <v>165</v>
      </c>
      <c r="M874" t="s">
        <v>165</v>
      </c>
      <c r="N874" t="s">
        <v>165</v>
      </c>
      <c r="O874" t="s">
        <v>165</v>
      </c>
      <c r="P874" t="s">
        <v>165</v>
      </c>
      <c r="Q874" t="s">
        <v>165</v>
      </c>
    </row>
    <row r="875">
      <c r="B875" t="s">
        <v>165</v>
      </c>
      <c r="C875" t="s">
        <v>165</v>
      </c>
      <c r="D875" t="s">
        <v>165</v>
      </c>
      <c r="E875" t="s">
        <v>165</v>
      </c>
      <c r="F875" t="s">
        <v>165</v>
      </c>
      <c r="G875" t="s">
        <v>165</v>
      </c>
      <c r="H875" t="s">
        <v>165</v>
      </c>
      <c r="J875" t="s">
        <v>165</v>
      </c>
      <c r="K875" t="s">
        <v>165</v>
      </c>
      <c r="L875" t="s">
        <v>165</v>
      </c>
      <c r="M875" t="s">
        <v>165</v>
      </c>
      <c r="N875" t="s">
        <v>165</v>
      </c>
      <c r="O875" t="s">
        <v>165</v>
      </c>
      <c r="P875" t="s">
        <v>165</v>
      </c>
      <c r="Q875" t="s">
        <v>165</v>
      </c>
    </row>
    <row r="876">
      <c r="B876" t="s">
        <v>165</v>
      </c>
      <c r="C876" t="s">
        <v>165</v>
      </c>
      <c r="D876" t="s">
        <v>165</v>
      </c>
      <c r="E876" t="s">
        <v>165</v>
      </c>
      <c r="F876" t="s">
        <v>165</v>
      </c>
      <c r="G876" t="s">
        <v>165</v>
      </c>
      <c r="H876" t="s">
        <v>165</v>
      </c>
      <c r="J876" t="s">
        <v>165</v>
      </c>
      <c r="K876" t="s">
        <v>165</v>
      </c>
      <c r="L876" t="s">
        <v>165</v>
      </c>
      <c r="M876" t="s">
        <v>165</v>
      </c>
      <c r="N876" t="s">
        <v>165</v>
      </c>
      <c r="O876" t="s">
        <v>165</v>
      </c>
      <c r="P876" t="s">
        <v>165</v>
      </c>
      <c r="Q876" t="s">
        <v>165</v>
      </c>
    </row>
    <row r="877">
      <c r="B877" t="s">
        <v>165</v>
      </c>
      <c r="C877" t="s">
        <v>165</v>
      </c>
      <c r="D877" t="s">
        <v>165</v>
      </c>
      <c r="E877" t="s">
        <v>165</v>
      </c>
      <c r="F877" t="s">
        <v>165</v>
      </c>
      <c r="G877" t="s">
        <v>165</v>
      </c>
      <c r="H877" t="s">
        <v>165</v>
      </c>
      <c r="J877" t="s">
        <v>165</v>
      </c>
      <c r="K877" t="s">
        <v>165</v>
      </c>
      <c r="L877" t="s">
        <v>165</v>
      </c>
      <c r="M877" t="s">
        <v>165</v>
      </c>
      <c r="N877" t="s">
        <v>165</v>
      </c>
      <c r="O877" t="s">
        <v>165</v>
      </c>
      <c r="P877" t="s">
        <v>165</v>
      </c>
      <c r="Q877" t="s">
        <v>165</v>
      </c>
    </row>
    <row r="878">
      <c r="B878" t="s">
        <v>165</v>
      </c>
      <c r="C878" t="s">
        <v>165</v>
      </c>
      <c r="D878" t="s">
        <v>165</v>
      </c>
      <c r="E878" t="s">
        <v>165</v>
      </c>
      <c r="F878" t="s">
        <v>165</v>
      </c>
      <c r="G878" t="s">
        <v>165</v>
      </c>
      <c r="H878" t="s">
        <v>165</v>
      </c>
      <c r="J878" t="s">
        <v>165</v>
      </c>
      <c r="K878" t="s">
        <v>165</v>
      </c>
      <c r="L878" t="s">
        <v>165</v>
      </c>
      <c r="M878" t="s">
        <v>165</v>
      </c>
      <c r="N878" t="s">
        <v>165</v>
      </c>
      <c r="O878" t="s">
        <v>165</v>
      </c>
      <c r="P878" t="s">
        <v>165</v>
      </c>
      <c r="Q878" t="s">
        <v>165</v>
      </c>
    </row>
    <row r="879">
      <c r="B879" t="s">
        <v>165</v>
      </c>
      <c r="C879" t="s">
        <v>165</v>
      </c>
      <c r="D879" t="s">
        <v>165</v>
      </c>
      <c r="E879" t="s">
        <v>165</v>
      </c>
      <c r="F879" t="s">
        <v>165</v>
      </c>
      <c r="G879" t="s">
        <v>165</v>
      </c>
      <c r="H879" t="s">
        <v>165</v>
      </c>
      <c r="J879" t="s">
        <v>165</v>
      </c>
      <c r="K879" t="s">
        <v>165</v>
      </c>
      <c r="L879" t="s">
        <v>165</v>
      </c>
      <c r="M879" t="s">
        <v>165</v>
      </c>
      <c r="N879" t="s">
        <v>165</v>
      </c>
      <c r="O879" t="s">
        <v>165</v>
      </c>
      <c r="P879" t="s">
        <v>165</v>
      </c>
      <c r="Q879" t="s">
        <v>165</v>
      </c>
    </row>
    <row r="880">
      <c r="B880" t="s">
        <v>165</v>
      </c>
      <c r="C880" t="s">
        <v>165</v>
      </c>
      <c r="D880" t="s">
        <v>165</v>
      </c>
      <c r="E880" t="s">
        <v>165</v>
      </c>
      <c r="F880" t="s">
        <v>165</v>
      </c>
      <c r="G880" t="s">
        <v>165</v>
      </c>
      <c r="H880" t="s">
        <v>165</v>
      </c>
      <c r="J880" t="s">
        <v>165</v>
      </c>
      <c r="K880" t="s">
        <v>165</v>
      </c>
      <c r="L880" t="s">
        <v>165</v>
      </c>
      <c r="M880" t="s">
        <v>165</v>
      </c>
      <c r="N880" t="s">
        <v>165</v>
      </c>
      <c r="O880" t="s">
        <v>165</v>
      </c>
      <c r="P880" t="s">
        <v>165</v>
      </c>
      <c r="Q880" t="s">
        <v>165</v>
      </c>
    </row>
    <row r="881">
      <c r="B881" t="s">
        <v>165</v>
      </c>
      <c r="C881" t="s">
        <v>165</v>
      </c>
      <c r="D881" t="s">
        <v>165</v>
      </c>
      <c r="E881" t="s">
        <v>165</v>
      </c>
      <c r="F881" t="s">
        <v>165</v>
      </c>
      <c r="G881" t="s">
        <v>165</v>
      </c>
      <c r="H881" t="s">
        <v>165</v>
      </c>
      <c r="J881" t="s">
        <v>165</v>
      </c>
      <c r="K881" t="s">
        <v>165</v>
      </c>
      <c r="L881" t="s">
        <v>165</v>
      </c>
      <c r="M881" t="s">
        <v>165</v>
      </c>
      <c r="N881" t="s">
        <v>165</v>
      </c>
      <c r="O881" t="s">
        <v>165</v>
      </c>
      <c r="P881" t="s">
        <v>165</v>
      </c>
      <c r="Q881" t="s">
        <v>165</v>
      </c>
    </row>
    <row r="882">
      <c r="B882" t="s">
        <v>165</v>
      </c>
      <c r="C882" t="s">
        <v>165</v>
      </c>
      <c r="D882" t="s">
        <v>165</v>
      </c>
      <c r="E882" t="s">
        <v>165</v>
      </c>
      <c r="F882" t="s">
        <v>165</v>
      </c>
      <c r="G882" t="s">
        <v>165</v>
      </c>
      <c r="H882" t="s">
        <v>165</v>
      </c>
      <c r="J882" t="s">
        <v>165</v>
      </c>
      <c r="K882" t="s">
        <v>165</v>
      </c>
      <c r="L882" t="s">
        <v>165</v>
      </c>
      <c r="M882" t="s">
        <v>165</v>
      </c>
      <c r="N882" t="s">
        <v>165</v>
      </c>
      <c r="O882" t="s">
        <v>165</v>
      </c>
      <c r="P882" t="s">
        <v>165</v>
      </c>
      <c r="Q882" t="s">
        <v>165</v>
      </c>
    </row>
    <row r="883">
      <c r="B883" t="s">
        <v>165</v>
      </c>
      <c r="C883" t="s">
        <v>165</v>
      </c>
      <c r="D883" t="s">
        <v>165</v>
      </c>
      <c r="E883" t="s">
        <v>165</v>
      </c>
      <c r="F883" t="s">
        <v>165</v>
      </c>
      <c r="G883" t="s">
        <v>165</v>
      </c>
      <c r="H883" t="s">
        <v>165</v>
      </c>
      <c r="J883" t="s">
        <v>165</v>
      </c>
      <c r="K883" t="s">
        <v>165</v>
      </c>
      <c r="L883" t="s">
        <v>165</v>
      </c>
      <c r="M883" t="s">
        <v>165</v>
      </c>
      <c r="N883" t="s">
        <v>165</v>
      </c>
      <c r="O883" t="s">
        <v>165</v>
      </c>
      <c r="P883" t="s">
        <v>165</v>
      </c>
      <c r="Q883" t="s">
        <v>165</v>
      </c>
    </row>
    <row r="884">
      <c r="B884" t="s">
        <v>165</v>
      </c>
      <c r="C884" t="s">
        <v>165</v>
      </c>
      <c r="D884" t="s">
        <v>165</v>
      </c>
      <c r="E884" t="s">
        <v>165</v>
      </c>
      <c r="F884" t="s">
        <v>165</v>
      </c>
      <c r="G884" t="s">
        <v>165</v>
      </c>
      <c r="H884" t="s">
        <v>165</v>
      </c>
      <c r="J884" t="s">
        <v>165</v>
      </c>
      <c r="K884" t="s">
        <v>165</v>
      </c>
      <c r="L884" t="s">
        <v>165</v>
      </c>
      <c r="M884" t="s">
        <v>165</v>
      </c>
      <c r="N884" t="s">
        <v>165</v>
      </c>
      <c r="O884" t="s">
        <v>165</v>
      </c>
      <c r="P884" t="s">
        <v>165</v>
      </c>
      <c r="Q884" t="s">
        <v>165</v>
      </c>
    </row>
    <row r="885">
      <c r="B885" t="s">
        <v>165</v>
      </c>
      <c r="C885" t="s">
        <v>165</v>
      </c>
      <c r="D885" t="s">
        <v>165</v>
      </c>
      <c r="E885" t="s">
        <v>165</v>
      </c>
      <c r="F885" t="s">
        <v>165</v>
      </c>
      <c r="G885" t="s">
        <v>165</v>
      </c>
      <c r="H885" t="s">
        <v>165</v>
      </c>
      <c r="J885" t="s">
        <v>165</v>
      </c>
      <c r="K885" t="s">
        <v>165</v>
      </c>
      <c r="L885" t="s">
        <v>165</v>
      </c>
      <c r="M885" t="s">
        <v>165</v>
      </c>
      <c r="N885" t="s">
        <v>165</v>
      </c>
      <c r="O885" t="s">
        <v>165</v>
      </c>
      <c r="P885" t="s">
        <v>165</v>
      </c>
      <c r="Q885" t="s">
        <v>165</v>
      </c>
    </row>
    <row r="886">
      <c r="B886" t="s">
        <v>165</v>
      </c>
      <c r="C886" t="s">
        <v>165</v>
      </c>
      <c r="D886" t="s">
        <v>165</v>
      </c>
      <c r="E886" t="s">
        <v>165</v>
      </c>
      <c r="F886" t="s">
        <v>165</v>
      </c>
      <c r="G886" t="s">
        <v>165</v>
      </c>
      <c r="H886" t="s">
        <v>165</v>
      </c>
      <c r="J886" t="s">
        <v>165</v>
      </c>
      <c r="K886" t="s">
        <v>165</v>
      </c>
      <c r="L886" t="s">
        <v>165</v>
      </c>
      <c r="M886" t="s">
        <v>165</v>
      </c>
      <c r="N886" t="s">
        <v>165</v>
      </c>
      <c r="O886" t="s">
        <v>165</v>
      </c>
      <c r="P886" t="s">
        <v>165</v>
      </c>
      <c r="Q886" t="s">
        <v>165</v>
      </c>
    </row>
    <row r="887">
      <c r="B887" t="s">
        <v>165</v>
      </c>
      <c r="C887" t="s">
        <v>165</v>
      </c>
      <c r="D887" t="s">
        <v>165</v>
      </c>
      <c r="E887" t="s">
        <v>165</v>
      </c>
      <c r="F887" t="s">
        <v>165</v>
      </c>
      <c r="G887" t="s">
        <v>165</v>
      </c>
      <c r="H887" t="s">
        <v>165</v>
      </c>
      <c r="J887" t="s">
        <v>165</v>
      </c>
      <c r="K887" t="s">
        <v>165</v>
      </c>
      <c r="L887" t="s">
        <v>165</v>
      </c>
      <c r="M887" t="s">
        <v>165</v>
      </c>
      <c r="N887" t="s">
        <v>165</v>
      </c>
      <c r="O887" t="s">
        <v>165</v>
      </c>
      <c r="P887" t="s">
        <v>165</v>
      </c>
      <c r="Q887" t="s">
        <v>165</v>
      </c>
    </row>
    <row r="888">
      <c r="B888" t="s">
        <v>165</v>
      </c>
      <c r="C888" t="s">
        <v>165</v>
      </c>
      <c r="D888" t="s">
        <v>165</v>
      </c>
      <c r="E888" t="s">
        <v>165</v>
      </c>
      <c r="F888" t="s">
        <v>165</v>
      </c>
      <c r="G888" t="s">
        <v>165</v>
      </c>
      <c r="H888" t="s">
        <v>165</v>
      </c>
      <c r="J888" t="s">
        <v>165</v>
      </c>
      <c r="K888" t="s">
        <v>165</v>
      </c>
      <c r="L888" t="s">
        <v>165</v>
      </c>
      <c r="M888" t="s">
        <v>165</v>
      </c>
      <c r="N888" t="s">
        <v>165</v>
      </c>
      <c r="O888" t="s">
        <v>165</v>
      </c>
      <c r="P888" t="s">
        <v>165</v>
      </c>
      <c r="Q888" t="s">
        <v>165</v>
      </c>
    </row>
    <row r="889">
      <c r="B889" t="s">
        <v>165</v>
      </c>
      <c r="C889" t="s">
        <v>165</v>
      </c>
      <c r="D889" t="s">
        <v>165</v>
      </c>
      <c r="E889" t="s">
        <v>165</v>
      </c>
      <c r="F889" t="s">
        <v>165</v>
      </c>
      <c r="G889" t="s">
        <v>165</v>
      </c>
      <c r="H889" t="s">
        <v>165</v>
      </c>
      <c r="J889" t="s">
        <v>165</v>
      </c>
      <c r="K889" t="s">
        <v>165</v>
      </c>
      <c r="L889" t="s">
        <v>165</v>
      </c>
      <c r="M889" t="s">
        <v>165</v>
      </c>
      <c r="N889" t="s">
        <v>165</v>
      </c>
      <c r="O889" t="s">
        <v>165</v>
      </c>
      <c r="P889" t="s">
        <v>165</v>
      </c>
      <c r="Q889" t="s">
        <v>165</v>
      </c>
    </row>
    <row r="890">
      <c r="B890" t="s">
        <v>165</v>
      </c>
      <c r="C890" t="s">
        <v>165</v>
      </c>
      <c r="D890" t="s">
        <v>165</v>
      </c>
      <c r="E890" t="s">
        <v>165</v>
      </c>
      <c r="F890" t="s">
        <v>165</v>
      </c>
      <c r="G890" t="s">
        <v>165</v>
      </c>
      <c r="H890" t="s">
        <v>165</v>
      </c>
      <c r="J890" t="s">
        <v>165</v>
      </c>
      <c r="K890" t="s">
        <v>165</v>
      </c>
      <c r="L890" t="s">
        <v>165</v>
      </c>
      <c r="M890" t="s">
        <v>165</v>
      </c>
      <c r="N890" t="s">
        <v>165</v>
      </c>
      <c r="O890" t="s">
        <v>165</v>
      </c>
      <c r="P890" t="s">
        <v>165</v>
      </c>
      <c r="Q890" t="s">
        <v>165</v>
      </c>
    </row>
    <row r="891">
      <c r="B891" t="s">
        <v>165</v>
      </c>
      <c r="C891" t="s">
        <v>165</v>
      </c>
      <c r="D891" t="s">
        <v>165</v>
      </c>
      <c r="E891" t="s">
        <v>165</v>
      </c>
      <c r="F891" t="s">
        <v>165</v>
      </c>
      <c r="G891" t="s">
        <v>165</v>
      </c>
      <c r="H891" t="s">
        <v>165</v>
      </c>
      <c r="J891" t="s">
        <v>165</v>
      </c>
      <c r="K891" t="s">
        <v>165</v>
      </c>
      <c r="L891" t="s">
        <v>165</v>
      </c>
      <c r="M891" t="s">
        <v>165</v>
      </c>
      <c r="N891" t="s">
        <v>165</v>
      </c>
      <c r="O891" t="s">
        <v>165</v>
      </c>
      <c r="P891" t="s">
        <v>165</v>
      </c>
      <c r="Q891" t="s">
        <v>165</v>
      </c>
    </row>
    <row r="892">
      <c r="B892" t="s">
        <v>165</v>
      </c>
      <c r="C892" t="s">
        <v>165</v>
      </c>
      <c r="D892" t="s">
        <v>165</v>
      </c>
      <c r="E892" t="s">
        <v>165</v>
      </c>
      <c r="F892" t="s">
        <v>165</v>
      </c>
      <c r="G892" t="s">
        <v>165</v>
      </c>
      <c r="H892" t="s">
        <v>165</v>
      </c>
      <c r="J892" t="s">
        <v>165</v>
      </c>
      <c r="K892" t="s">
        <v>165</v>
      </c>
      <c r="L892" t="s">
        <v>165</v>
      </c>
      <c r="M892" t="s">
        <v>165</v>
      </c>
      <c r="N892" t="s">
        <v>165</v>
      </c>
      <c r="O892" t="s">
        <v>165</v>
      </c>
      <c r="P892" t="s">
        <v>165</v>
      </c>
      <c r="Q892" t="s">
        <v>165</v>
      </c>
    </row>
    <row r="893">
      <c r="B893" t="s">
        <v>165</v>
      </c>
      <c r="C893" t="s">
        <v>165</v>
      </c>
      <c r="D893" t="s">
        <v>165</v>
      </c>
      <c r="E893" t="s">
        <v>165</v>
      </c>
      <c r="F893" t="s">
        <v>165</v>
      </c>
      <c r="G893" t="s">
        <v>165</v>
      </c>
      <c r="H893" t="s">
        <v>165</v>
      </c>
      <c r="J893" t="s">
        <v>165</v>
      </c>
      <c r="K893" t="s">
        <v>165</v>
      </c>
      <c r="L893" t="s">
        <v>165</v>
      </c>
      <c r="M893" t="s">
        <v>165</v>
      </c>
      <c r="N893" t="s">
        <v>165</v>
      </c>
      <c r="O893" t="s">
        <v>165</v>
      </c>
      <c r="P893" t="s">
        <v>165</v>
      </c>
      <c r="Q893" t="s">
        <v>165</v>
      </c>
    </row>
    <row r="894">
      <c r="B894" t="s">
        <v>165</v>
      </c>
      <c r="C894" t="s">
        <v>165</v>
      </c>
      <c r="D894" t="s">
        <v>165</v>
      </c>
      <c r="E894" t="s">
        <v>165</v>
      </c>
      <c r="F894" t="s">
        <v>165</v>
      </c>
      <c r="G894" t="s">
        <v>165</v>
      </c>
      <c r="H894" t="s">
        <v>165</v>
      </c>
      <c r="J894" t="s">
        <v>165</v>
      </c>
      <c r="K894" t="s">
        <v>165</v>
      </c>
      <c r="L894" t="s">
        <v>165</v>
      </c>
      <c r="M894" t="s">
        <v>165</v>
      </c>
      <c r="N894" t="s">
        <v>165</v>
      </c>
      <c r="O894" t="s">
        <v>165</v>
      </c>
      <c r="P894" t="s">
        <v>165</v>
      </c>
      <c r="Q894" t="s">
        <v>165</v>
      </c>
    </row>
    <row r="895">
      <c r="B895" t="s">
        <v>165</v>
      </c>
      <c r="C895" t="s">
        <v>165</v>
      </c>
      <c r="D895" t="s">
        <v>165</v>
      </c>
      <c r="E895" t="s">
        <v>165</v>
      </c>
      <c r="F895" t="s">
        <v>165</v>
      </c>
      <c r="G895" t="s">
        <v>165</v>
      </c>
      <c r="H895" t="s">
        <v>165</v>
      </c>
      <c r="J895" t="s">
        <v>165</v>
      </c>
      <c r="K895" t="s">
        <v>165</v>
      </c>
      <c r="L895" t="s">
        <v>165</v>
      </c>
      <c r="M895" t="s">
        <v>165</v>
      </c>
      <c r="N895" t="s">
        <v>165</v>
      </c>
      <c r="O895" t="s">
        <v>165</v>
      </c>
      <c r="P895" t="s">
        <v>165</v>
      </c>
      <c r="Q895" t="s">
        <v>165</v>
      </c>
    </row>
    <row r="896">
      <c r="B896" t="s">
        <v>165</v>
      </c>
      <c r="C896" t="s">
        <v>165</v>
      </c>
      <c r="D896" t="s">
        <v>165</v>
      </c>
      <c r="E896" t="s">
        <v>165</v>
      </c>
      <c r="F896" t="s">
        <v>165</v>
      </c>
      <c r="G896" t="s">
        <v>165</v>
      </c>
      <c r="H896" t="s">
        <v>165</v>
      </c>
      <c r="J896" t="s">
        <v>165</v>
      </c>
      <c r="K896" t="s">
        <v>165</v>
      </c>
      <c r="L896" t="s">
        <v>165</v>
      </c>
      <c r="M896" t="s">
        <v>165</v>
      </c>
      <c r="N896" t="s">
        <v>165</v>
      </c>
      <c r="O896" t="s">
        <v>165</v>
      </c>
      <c r="P896" t="s">
        <v>165</v>
      </c>
      <c r="Q896" t="s">
        <v>165</v>
      </c>
    </row>
    <row r="897">
      <c r="B897" t="s">
        <v>165</v>
      </c>
      <c r="C897" t="s">
        <v>165</v>
      </c>
      <c r="D897" t="s">
        <v>165</v>
      </c>
      <c r="E897" t="s">
        <v>165</v>
      </c>
      <c r="F897" t="s">
        <v>165</v>
      </c>
      <c r="G897" t="s">
        <v>165</v>
      </c>
      <c r="H897" t="s">
        <v>165</v>
      </c>
      <c r="J897" t="s">
        <v>165</v>
      </c>
      <c r="K897" t="s">
        <v>165</v>
      </c>
      <c r="L897" t="s">
        <v>165</v>
      </c>
      <c r="M897" t="s">
        <v>165</v>
      </c>
      <c r="N897" t="s">
        <v>165</v>
      </c>
      <c r="O897" t="s">
        <v>165</v>
      </c>
      <c r="P897" t="s">
        <v>165</v>
      </c>
      <c r="Q897" t="s">
        <v>165</v>
      </c>
    </row>
    <row r="898">
      <c r="B898" t="s">
        <v>165</v>
      </c>
      <c r="C898" t="s">
        <v>165</v>
      </c>
      <c r="D898" t="s">
        <v>165</v>
      </c>
      <c r="E898" t="s">
        <v>165</v>
      </c>
      <c r="F898" t="s">
        <v>165</v>
      </c>
      <c r="G898" t="s">
        <v>165</v>
      </c>
      <c r="H898" t="s">
        <v>165</v>
      </c>
      <c r="J898" t="s">
        <v>165</v>
      </c>
      <c r="K898" t="s">
        <v>165</v>
      </c>
      <c r="L898" t="s">
        <v>165</v>
      </c>
      <c r="M898" t="s">
        <v>165</v>
      </c>
      <c r="N898" t="s">
        <v>165</v>
      </c>
      <c r="O898" t="s">
        <v>165</v>
      </c>
      <c r="P898" t="s">
        <v>165</v>
      </c>
      <c r="Q898" t="s">
        <v>165</v>
      </c>
    </row>
    <row r="899">
      <c r="B899" t="s">
        <v>165</v>
      </c>
      <c r="C899" t="s">
        <v>165</v>
      </c>
      <c r="D899" t="s">
        <v>165</v>
      </c>
      <c r="E899" t="s">
        <v>165</v>
      </c>
      <c r="F899" t="s">
        <v>165</v>
      </c>
      <c r="G899" t="s">
        <v>165</v>
      </c>
      <c r="H899" t="s">
        <v>165</v>
      </c>
      <c r="J899" t="s">
        <v>165</v>
      </c>
      <c r="K899" t="s">
        <v>165</v>
      </c>
      <c r="L899" t="s">
        <v>165</v>
      </c>
      <c r="M899" t="s">
        <v>165</v>
      </c>
      <c r="N899" t="s">
        <v>165</v>
      </c>
      <c r="O899" t="s">
        <v>165</v>
      </c>
      <c r="P899" t="s">
        <v>165</v>
      </c>
      <c r="Q899" t="s">
        <v>165</v>
      </c>
    </row>
    <row r="900">
      <c r="B900" t="s">
        <v>165</v>
      </c>
      <c r="C900" t="s">
        <v>165</v>
      </c>
      <c r="D900" t="s">
        <v>165</v>
      </c>
      <c r="E900" t="s">
        <v>165</v>
      </c>
      <c r="F900" t="s">
        <v>165</v>
      </c>
      <c r="G900" t="s">
        <v>165</v>
      </c>
      <c r="H900" t="s">
        <v>165</v>
      </c>
      <c r="J900" t="s">
        <v>165</v>
      </c>
      <c r="K900" t="s">
        <v>165</v>
      </c>
      <c r="L900" t="s">
        <v>165</v>
      </c>
      <c r="M900" t="s">
        <v>165</v>
      </c>
      <c r="N900" t="s">
        <v>165</v>
      </c>
      <c r="O900" t="s">
        <v>165</v>
      </c>
      <c r="P900" t="s">
        <v>165</v>
      </c>
      <c r="Q900" t="s">
        <v>165</v>
      </c>
    </row>
    <row r="901">
      <c r="B901" t="s">
        <v>165</v>
      </c>
      <c r="C901" t="s">
        <v>165</v>
      </c>
      <c r="D901" t="s">
        <v>165</v>
      </c>
      <c r="E901" t="s">
        <v>165</v>
      </c>
      <c r="F901" t="s">
        <v>165</v>
      </c>
      <c r="G901" t="s">
        <v>165</v>
      </c>
      <c r="H901" t="s">
        <v>165</v>
      </c>
      <c r="J901" t="s">
        <v>165</v>
      </c>
      <c r="K901" t="s">
        <v>165</v>
      </c>
      <c r="L901" t="s">
        <v>165</v>
      </c>
      <c r="M901" t="s">
        <v>165</v>
      </c>
      <c r="N901" t="s">
        <v>165</v>
      </c>
      <c r="O901" t="s">
        <v>165</v>
      </c>
      <c r="P901" t="s">
        <v>165</v>
      </c>
      <c r="Q901" t="s">
        <v>165</v>
      </c>
    </row>
    <row r="902">
      <c r="B902" t="s">
        <v>165</v>
      </c>
      <c r="C902" t="s">
        <v>165</v>
      </c>
      <c r="D902" t="s">
        <v>165</v>
      </c>
      <c r="E902" t="s">
        <v>165</v>
      </c>
      <c r="F902" t="s">
        <v>165</v>
      </c>
      <c r="G902" t="s">
        <v>165</v>
      </c>
      <c r="H902" t="s">
        <v>165</v>
      </c>
      <c r="J902" t="s">
        <v>165</v>
      </c>
      <c r="K902" t="s">
        <v>165</v>
      </c>
      <c r="L902" t="s">
        <v>165</v>
      </c>
      <c r="M902" t="s">
        <v>165</v>
      </c>
      <c r="N902" t="s">
        <v>165</v>
      </c>
      <c r="O902" t="s">
        <v>165</v>
      </c>
      <c r="P902" t="s">
        <v>165</v>
      </c>
      <c r="Q902" t="s">
        <v>165</v>
      </c>
    </row>
    <row r="903">
      <c r="B903" t="s">
        <v>165</v>
      </c>
      <c r="C903" t="s">
        <v>165</v>
      </c>
      <c r="D903" t="s">
        <v>165</v>
      </c>
      <c r="E903" t="s">
        <v>165</v>
      </c>
      <c r="F903" t="s">
        <v>165</v>
      </c>
      <c r="G903" t="s">
        <v>165</v>
      </c>
      <c r="H903" t="s">
        <v>165</v>
      </c>
      <c r="J903" t="s">
        <v>165</v>
      </c>
      <c r="K903" t="s">
        <v>165</v>
      </c>
      <c r="L903" t="s">
        <v>165</v>
      </c>
      <c r="M903" t="s">
        <v>165</v>
      </c>
      <c r="N903" t="s">
        <v>165</v>
      </c>
      <c r="O903" t="s">
        <v>165</v>
      </c>
      <c r="P903" t="s">
        <v>165</v>
      </c>
      <c r="Q903" t="s">
        <v>165</v>
      </c>
    </row>
    <row r="904">
      <c r="B904" t="s">
        <v>165</v>
      </c>
      <c r="C904" t="s">
        <v>165</v>
      </c>
      <c r="D904" t="s">
        <v>165</v>
      </c>
      <c r="E904" t="s">
        <v>165</v>
      </c>
      <c r="F904" t="s">
        <v>165</v>
      </c>
      <c r="G904" t="s">
        <v>165</v>
      </c>
      <c r="H904" t="s">
        <v>165</v>
      </c>
      <c r="J904" t="s">
        <v>165</v>
      </c>
      <c r="K904" t="s">
        <v>165</v>
      </c>
      <c r="L904" t="s">
        <v>165</v>
      </c>
      <c r="M904" t="s">
        <v>165</v>
      </c>
      <c r="N904" t="s">
        <v>165</v>
      </c>
      <c r="O904" t="s">
        <v>165</v>
      </c>
      <c r="P904" t="s">
        <v>165</v>
      </c>
      <c r="Q904" t="s">
        <v>165</v>
      </c>
    </row>
    <row r="905">
      <c r="B905" t="s">
        <v>165</v>
      </c>
      <c r="C905" t="s">
        <v>165</v>
      </c>
      <c r="D905" t="s">
        <v>165</v>
      </c>
      <c r="E905" t="s">
        <v>165</v>
      </c>
      <c r="F905" t="s">
        <v>165</v>
      </c>
      <c r="G905" t="s">
        <v>165</v>
      </c>
      <c r="H905" t="s">
        <v>165</v>
      </c>
      <c r="J905" t="s">
        <v>165</v>
      </c>
      <c r="K905" t="s">
        <v>165</v>
      </c>
      <c r="L905" t="s">
        <v>165</v>
      </c>
      <c r="M905" t="s">
        <v>165</v>
      </c>
      <c r="N905" t="s">
        <v>165</v>
      </c>
      <c r="O905" t="s">
        <v>165</v>
      </c>
      <c r="P905" t="s">
        <v>165</v>
      </c>
      <c r="Q905" t="s">
        <v>165</v>
      </c>
    </row>
    <row r="906">
      <c r="B906" t="s">
        <v>165</v>
      </c>
      <c r="C906" t="s">
        <v>165</v>
      </c>
      <c r="D906" t="s">
        <v>165</v>
      </c>
      <c r="E906" t="s">
        <v>165</v>
      </c>
      <c r="F906" t="s">
        <v>165</v>
      </c>
      <c r="G906" t="s">
        <v>165</v>
      </c>
      <c r="H906" t="s">
        <v>165</v>
      </c>
      <c r="J906" t="s">
        <v>165</v>
      </c>
      <c r="K906" t="s">
        <v>165</v>
      </c>
      <c r="L906" t="s">
        <v>165</v>
      </c>
      <c r="M906" t="s">
        <v>165</v>
      </c>
      <c r="N906" t="s">
        <v>165</v>
      </c>
      <c r="O906" t="s">
        <v>165</v>
      </c>
      <c r="P906" t="s">
        <v>165</v>
      </c>
      <c r="Q906" t="s">
        <v>165</v>
      </c>
    </row>
    <row r="907">
      <c r="B907" t="s">
        <v>165</v>
      </c>
      <c r="C907" t="s">
        <v>165</v>
      </c>
      <c r="D907" t="s">
        <v>165</v>
      </c>
      <c r="E907" t="s">
        <v>165</v>
      </c>
      <c r="F907" t="s">
        <v>165</v>
      </c>
      <c r="G907" t="s">
        <v>165</v>
      </c>
      <c r="H907" t="s">
        <v>165</v>
      </c>
      <c r="J907" t="s">
        <v>165</v>
      </c>
      <c r="K907" t="s">
        <v>165</v>
      </c>
      <c r="L907" t="s">
        <v>165</v>
      </c>
      <c r="M907" t="s">
        <v>165</v>
      </c>
      <c r="N907" t="s">
        <v>165</v>
      </c>
      <c r="O907" t="s">
        <v>165</v>
      </c>
      <c r="P907" t="s">
        <v>165</v>
      </c>
      <c r="Q907" t="s">
        <v>165</v>
      </c>
    </row>
    <row r="908">
      <c r="B908" t="s">
        <v>165</v>
      </c>
      <c r="C908" t="s">
        <v>165</v>
      </c>
      <c r="D908" t="s">
        <v>165</v>
      </c>
      <c r="E908" t="s">
        <v>165</v>
      </c>
      <c r="F908" t="s">
        <v>165</v>
      </c>
      <c r="G908" t="s">
        <v>165</v>
      </c>
      <c r="H908" t="s">
        <v>165</v>
      </c>
      <c r="J908" t="s">
        <v>165</v>
      </c>
      <c r="K908" t="s">
        <v>165</v>
      </c>
      <c r="L908" t="s">
        <v>165</v>
      </c>
      <c r="M908" t="s">
        <v>165</v>
      </c>
      <c r="N908" t="s">
        <v>165</v>
      </c>
      <c r="O908" t="s">
        <v>165</v>
      </c>
      <c r="P908" t="s">
        <v>165</v>
      </c>
      <c r="Q908" t="s">
        <v>165</v>
      </c>
    </row>
    <row r="909">
      <c r="B909" t="s">
        <v>165</v>
      </c>
      <c r="C909" t="s">
        <v>165</v>
      </c>
      <c r="D909" t="s">
        <v>165</v>
      </c>
      <c r="E909" t="s">
        <v>165</v>
      </c>
      <c r="F909" t="s">
        <v>165</v>
      </c>
      <c r="G909" t="s">
        <v>165</v>
      </c>
      <c r="H909" t="s">
        <v>165</v>
      </c>
      <c r="J909" t="s">
        <v>165</v>
      </c>
      <c r="K909" t="s">
        <v>165</v>
      </c>
      <c r="L909" t="s">
        <v>165</v>
      </c>
      <c r="M909" t="s">
        <v>165</v>
      </c>
      <c r="N909" t="s">
        <v>165</v>
      </c>
      <c r="O909" t="s">
        <v>165</v>
      </c>
      <c r="P909" t="s">
        <v>165</v>
      </c>
      <c r="Q909" t="s">
        <v>165</v>
      </c>
    </row>
    <row r="910">
      <c r="B910" t="s">
        <v>165</v>
      </c>
      <c r="C910" t="s">
        <v>165</v>
      </c>
      <c r="D910" t="s">
        <v>165</v>
      </c>
      <c r="E910" t="s">
        <v>165</v>
      </c>
      <c r="F910" t="s">
        <v>165</v>
      </c>
      <c r="G910" t="s">
        <v>165</v>
      </c>
      <c r="H910" t="s">
        <v>165</v>
      </c>
      <c r="J910" t="s">
        <v>165</v>
      </c>
      <c r="K910" t="s">
        <v>165</v>
      </c>
      <c r="L910" t="s">
        <v>165</v>
      </c>
      <c r="M910" t="s">
        <v>165</v>
      </c>
      <c r="N910" t="s">
        <v>165</v>
      </c>
      <c r="O910" t="s">
        <v>165</v>
      </c>
      <c r="P910" t="s">
        <v>165</v>
      </c>
      <c r="Q910" t="s">
        <v>165</v>
      </c>
    </row>
    <row r="911">
      <c r="B911" t="s">
        <v>165</v>
      </c>
      <c r="C911" t="s">
        <v>165</v>
      </c>
      <c r="D911" t="s">
        <v>165</v>
      </c>
      <c r="E911" t="s">
        <v>165</v>
      </c>
      <c r="F911" t="s">
        <v>165</v>
      </c>
      <c r="G911" t="s">
        <v>165</v>
      </c>
      <c r="H911" t="s">
        <v>165</v>
      </c>
      <c r="J911" t="s">
        <v>165</v>
      </c>
      <c r="K911" t="s">
        <v>165</v>
      </c>
      <c r="L911" t="s">
        <v>165</v>
      </c>
      <c r="M911" t="s">
        <v>165</v>
      </c>
      <c r="N911" t="s">
        <v>165</v>
      </c>
      <c r="O911" t="s">
        <v>165</v>
      </c>
      <c r="P911" t="s">
        <v>165</v>
      </c>
      <c r="Q911" t="s">
        <v>165</v>
      </c>
    </row>
    <row r="912">
      <c r="B912" t="s">
        <v>165</v>
      </c>
      <c r="C912" t="s">
        <v>165</v>
      </c>
      <c r="D912" t="s">
        <v>165</v>
      </c>
      <c r="E912" t="s">
        <v>165</v>
      </c>
      <c r="F912" t="s">
        <v>165</v>
      </c>
      <c r="G912" t="s">
        <v>165</v>
      </c>
      <c r="H912" t="s">
        <v>165</v>
      </c>
      <c r="J912" t="s">
        <v>165</v>
      </c>
      <c r="K912" t="s">
        <v>165</v>
      </c>
      <c r="L912" t="s">
        <v>165</v>
      </c>
      <c r="M912" t="s">
        <v>165</v>
      </c>
      <c r="N912" t="s">
        <v>165</v>
      </c>
      <c r="O912" t="s">
        <v>165</v>
      </c>
      <c r="P912" t="s">
        <v>165</v>
      </c>
      <c r="Q912" t="s">
        <v>165</v>
      </c>
    </row>
    <row r="913">
      <c r="B913" t="s">
        <v>165</v>
      </c>
      <c r="C913" t="s">
        <v>165</v>
      </c>
      <c r="D913" t="s">
        <v>165</v>
      </c>
      <c r="E913" t="s">
        <v>165</v>
      </c>
      <c r="F913" t="s">
        <v>165</v>
      </c>
      <c r="G913" t="s">
        <v>165</v>
      </c>
      <c r="H913" t="s">
        <v>165</v>
      </c>
      <c r="J913" t="s">
        <v>165</v>
      </c>
      <c r="K913" t="s">
        <v>165</v>
      </c>
      <c r="L913" t="s">
        <v>165</v>
      </c>
      <c r="M913" t="s">
        <v>165</v>
      </c>
      <c r="N913" t="s">
        <v>165</v>
      </c>
      <c r="O913" t="s">
        <v>165</v>
      </c>
      <c r="P913" t="s">
        <v>165</v>
      </c>
      <c r="Q913" t="s">
        <v>165</v>
      </c>
    </row>
    <row r="914">
      <c r="B914" t="s">
        <v>165</v>
      </c>
      <c r="C914" t="s">
        <v>165</v>
      </c>
      <c r="D914" t="s">
        <v>165</v>
      </c>
      <c r="E914" t="s">
        <v>165</v>
      </c>
      <c r="F914" t="s">
        <v>165</v>
      </c>
      <c r="G914" t="s">
        <v>165</v>
      </c>
      <c r="H914" t="s">
        <v>165</v>
      </c>
      <c r="J914" t="s">
        <v>165</v>
      </c>
      <c r="K914" t="s">
        <v>165</v>
      </c>
      <c r="L914" t="s">
        <v>165</v>
      </c>
      <c r="M914" t="s">
        <v>165</v>
      </c>
      <c r="N914" t="s">
        <v>165</v>
      </c>
      <c r="O914" t="s">
        <v>165</v>
      </c>
      <c r="P914" t="s">
        <v>165</v>
      </c>
      <c r="Q914" t="s">
        <v>165</v>
      </c>
    </row>
    <row r="915">
      <c r="B915" t="s">
        <v>165</v>
      </c>
      <c r="C915" t="s">
        <v>165</v>
      </c>
      <c r="D915" t="s">
        <v>165</v>
      </c>
      <c r="E915" t="s">
        <v>165</v>
      </c>
      <c r="F915" t="s">
        <v>165</v>
      </c>
      <c r="G915" t="s">
        <v>165</v>
      </c>
      <c r="H915" t="s">
        <v>165</v>
      </c>
      <c r="J915" t="s">
        <v>165</v>
      </c>
      <c r="K915" t="s">
        <v>165</v>
      </c>
      <c r="L915" t="s">
        <v>165</v>
      </c>
      <c r="M915" t="s">
        <v>165</v>
      </c>
      <c r="N915" t="s">
        <v>165</v>
      </c>
      <c r="O915" t="s">
        <v>165</v>
      </c>
      <c r="P915" t="s">
        <v>165</v>
      </c>
      <c r="Q915" t="s">
        <v>165</v>
      </c>
    </row>
    <row r="916">
      <c r="B916" t="s">
        <v>165</v>
      </c>
      <c r="C916" t="s">
        <v>165</v>
      </c>
      <c r="D916" t="s">
        <v>165</v>
      </c>
      <c r="E916" t="s">
        <v>165</v>
      </c>
      <c r="F916" t="s">
        <v>165</v>
      </c>
      <c r="G916" t="s">
        <v>165</v>
      </c>
      <c r="H916" t="s">
        <v>165</v>
      </c>
      <c r="J916" t="s">
        <v>165</v>
      </c>
      <c r="K916" t="s">
        <v>165</v>
      </c>
      <c r="L916" t="s">
        <v>165</v>
      </c>
      <c r="M916" t="s">
        <v>165</v>
      </c>
      <c r="N916" t="s">
        <v>165</v>
      </c>
      <c r="O916" t="s">
        <v>165</v>
      </c>
      <c r="P916" t="s">
        <v>165</v>
      </c>
      <c r="Q916" t="s">
        <v>165</v>
      </c>
    </row>
    <row r="917">
      <c r="B917" t="s">
        <v>165</v>
      </c>
      <c r="C917" t="s">
        <v>165</v>
      </c>
      <c r="D917" t="s">
        <v>165</v>
      </c>
      <c r="E917" t="s">
        <v>165</v>
      </c>
      <c r="F917" t="s">
        <v>165</v>
      </c>
      <c r="G917" t="s">
        <v>165</v>
      </c>
      <c r="H917" t="s">
        <v>165</v>
      </c>
      <c r="J917" t="s">
        <v>165</v>
      </c>
      <c r="K917" t="s">
        <v>165</v>
      </c>
      <c r="L917" t="s">
        <v>165</v>
      </c>
      <c r="M917" t="s">
        <v>165</v>
      </c>
      <c r="N917" t="s">
        <v>165</v>
      </c>
      <c r="O917" t="s">
        <v>165</v>
      </c>
      <c r="P917" t="s">
        <v>165</v>
      </c>
      <c r="Q917" t="s">
        <v>165</v>
      </c>
    </row>
    <row r="918">
      <c r="B918" t="s">
        <v>165</v>
      </c>
      <c r="C918" t="s">
        <v>165</v>
      </c>
      <c r="D918" t="s">
        <v>165</v>
      </c>
      <c r="E918" t="s">
        <v>165</v>
      </c>
      <c r="F918" t="s">
        <v>165</v>
      </c>
      <c r="G918" t="s">
        <v>165</v>
      </c>
      <c r="H918" t="s">
        <v>165</v>
      </c>
      <c r="J918" t="s">
        <v>165</v>
      </c>
      <c r="K918" t="s">
        <v>165</v>
      </c>
      <c r="L918" t="s">
        <v>165</v>
      </c>
      <c r="M918" t="s">
        <v>165</v>
      </c>
      <c r="N918" t="s">
        <v>165</v>
      </c>
      <c r="O918" t="s">
        <v>165</v>
      </c>
      <c r="P918" t="s">
        <v>165</v>
      </c>
      <c r="Q918" t="s">
        <v>165</v>
      </c>
    </row>
    <row r="919">
      <c r="B919" t="s">
        <v>165</v>
      </c>
      <c r="C919" t="s">
        <v>165</v>
      </c>
      <c r="D919" t="s">
        <v>165</v>
      </c>
      <c r="E919" t="s">
        <v>165</v>
      </c>
      <c r="F919" t="s">
        <v>165</v>
      </c>
      <c r="G919" t="s">
        <v>165</v>
      </c>
      <c r="H919" t="s">
        <v>165</v>
      </c>
      <c r="J919" t="s">
        <v>165</v>
      </c>
      <c r="K919" t="s">
        <v>165</v>
      </c>
      <c r="L919" t="s">
        <v>165</v>
      </c>
      <c r="M919" t="s">
        <v>165</v>
      </c>
      <c r="N919" t="s">
        <v>165</v>
      </c>
      <c r="O919" t="s">
        <v>165</v>
      </c>
      <c r="P919" t="s">
        <v>165</v>
      </c>
      <c r="Q919" t="s">
        <v>165</v>
      </c>
    </row>
    <row r="920">
      <c r="B920" t="s">
        <v>165</v>
      </c>
      <c r="C920" t="s">
        <v>165</v>
      </c>
      <c r="D920" t="s">
        <v>165</v>
      </c>
      <c r="E920" t="s">
        <v>165</v>
      </c>
      <c r="F920" t="s">
        <v>165</v>
      </c>
      <c r="G920" t="s">
        <v>165</v>
      </c>
      <c r="H920" t="s">
        <v>165</v>
      </c>
      <c r="J920" t="s">
        <v>165</v>
      </c>
      <c r="K920" t="s">
        <v>165</v>
      </c>
      <c r="L920" t="s">
        <v>165</v>
      </c>
      <c r="M920" t="s">
        <v>165</v>
      </c>
      <c r="N920" t="s">
        <v>165</v>
      </c>
      <c r="O920" t="s">
        <v>165</v>
      </c>
      <c r="P920" t="s">
        <v>165</v>
      </c>
      <c r="Q920" t="s">
        <v>165</v>
      </c>
    </row>
    <row r="921">
      <c r="B921" t="s">
        <v>165</v>
      </c>
      <c r="C921" t="s">
        <v>165</v>
      </c>
      <c r="D921" t="s">
        <v>165</v>
      </c>
      <c r="E921" t="s">
        <v>165</v>
      </c>
      <c r="F921" t="s">
        <v>165</v>
      </c>
      <c r="G921" t="s">
        <v>165</v>
      </c>
      <c r="H921" t="s">
        <v>165</v>
      </c>
      <c r="J921" t="s">
        <v>165</v>
      </c>
      <c r="K921" t="s">
        <v>165</v>
      </c>
      <c r="L921" t="s">
        <v>165</v>
      </c>
      <c r="M921" t="s">
        <v>165</v>
      </c>
      <c r="N921" t="s">
        <v>165</v>
      </c>
      <c r="O921" t="s">
        <v>165</v>
      </c>
      <c r="P921" t="s">
        <v>165</v>
      </c>
      <c r="Q921" t="s">
        <v>165</v>
      </c>
    </row>
    <row r="922">
      <c r="B922" t="s">
        <v>165</v>
      </c>
      <c r="C922" t="s">
        <v>165</v>
      </c>
      <c r="D922" t="s">
        <v>165</v>
      </c>
      <c r="E922" t="s">
        <v>165</v>
      </c>
      <c r="F922" t="s">
        <v>165</v>
      </c>
      <c r="G922" t="s">
        <v>165</v>
      </c>
      <c r="H922" t="s">
        <v>165</v>
      </c>
      <c r="J922" t="s">
        <v>165</v>
      </c>
      <c r="K922" t="s">
        <v>165</v>
      </c>
      <c r="L922" t="s">
        <v>165</v>
      </c>
      <c r="M922" t="s">
        <v>165</v>
      </c>
      <c r="N922" t="s">
        <v>165</v>
      </c>
      <c r="O922" t="s">
        <v>165</v>
      </c>
      <c r="P922" t="s">
        <v>165</v>
      </c>
      <c r="Q922" t="s">
        <v>165</v>
      </c>
    </row>
    <row r="923">
      <c r="B923" t="s">
        <v>165</v>
      </c>
      <c r="C923" t="s">
        <v>165</v>
      </c>
      <c r="D923" t="s">
        <v>165</v>
      </c>
      <c r="E923" t="s">
        <v>165</v>
      </c>
      <c r="F923" t="s">
        <v>165</v>
      </c>
      <c r="G923" t="s">
        <v>165</v>
      </c>
      <c r="H923" t="s">
        <v>165</v>
      </c>
      <c r="J923" t="s">
        <v>165</v>
      </c>
      <c r="K923" t="s">
        <v>165</v>
      </c>
      <c r="L923" t="s">
        <v>165</v>
      </c>
      <c r="M923" t="s">
        <v>165</v>
      </c>
      <c r="N923" t="s">
        <v>165</v>
      </c>
      <c r="O923" t="s">
        <v>165</v>
      </c>
      <c r="P923" t="s">
        <v>165</v>
      </c>
      <c r="Q923" t="s">
        <v>165</v>
      </c>
    </row>
    <row r="924">
      <c r="B924" t="s">
        <v>165</v>
      </c>
      <c r="C924" t="s">
        <v>165</v>
      </c>
      <c r="D924" t="s">
        <v>165</v>
      </c>
      <c r="E924" t="s">
        <v>165</v>
      </c>
      <c r="F924" t="s">
        <v>165</v>
      </c>
      <c r="G924" t="s">
        <v>165</v>
      </c>
      <c r="H924" t="s">
        <v>165</v>
      </c>
      <c r="J924" t="s">
        <v>165</v>
      </c>
      <c r="K924" t="s">
        <v>165</v>
      </c>
      <c r="L924" t="s">
        <v>165</v>
      </c>
      <c r="M924" t="s">
        <v>165</v>
      </c>
      <c r="N924" t="s">
        <v>165</v>
      </c>
      <c r="O924" t="s">
        <v>165</v>
      </c>
      <c r="P924" t="s">
        <v>165</v>
      </c>
      <c r="Q924" t="s">
        <v>165</v>
      </c>
    </row>
    <row r="925">
      <c r="B925" t="s">
        <v>165</v>
      </c>
      <c r="C925" t="s">
        <v>165</v>
      </c>
      <c r="D925" t="s">
        <v>165</v>
      </c>
      <c r="E925" t="s">
        <v>165</v>
      </c>
      <c r="F925" t="s">
        <v>165</v>
      </c>
      <c r="G925" t="s">
        <v>165</v>
      </c>
      <c r="H925" t="s">
        <v>165</v>
      </c>
      <c r="J925" t="s">
        <v>165</v>
      </c>
      <c r="K925" t="s">
        <v>165</v>
      </c>
      <c r="L925" t="s">
        <v>165</v>
      </c>
      <c r="M925" t="s">
        <v>165</v>
      </c>
      <c r="N925" t="s">
        <v>165</v>
      </c>
      <c r="O925" t="s">
        <v>165</v>
      </c>
      <c r="P925" t="s">
        <v>165</v>
      </c>
      <c r="Q925" t="s">
        <v>165</v>
      </c>
    </row>
    <row r="926">
      <c r="B926" t="s">
        <v>165</v>
      </c>
      <c r="C926" t="s">
        <v>165</v>
      </c>
      <c r="D926" t="s">
        <v>165</v>
      </c>
      <c r="E926" t="s">
        <v>165</v>
      </c>
      <c r="F926" t="s">
        <v>165</v>
      </c>
      <c r="G926" t="s">
        <v>165</v>
      </c>
      <c r="H926" t="s">
        <v>165</v>
      </c>
      <c r="J926" t="s">
        <v>165</v>
      </c>
      <c r="K926" t="s">
        <v>165</v>
      </c>
      <c r="L926" t="s">
        <v>165</v>
      </c>
      <c r="M926" t="s">
        <v>165</v>
      </c>
      <c r="N926" t="s">
        <v>165</v>
      </c>
      <c r="O926" t="s">
        <v>165</v>
      </c>
      <c r="P926" t="s">
        <v>165</v>
      </c>
      <c r="Q926" t="s">
        <v>165</v>
      </c>
    </row>
    <row r="927">
      <c r="B927" t="s">
        <v>165</v>
      </c>
      <c r="C927" t="s">
        <v>165</v>
      </c>
      <c r="D927" t="s">
        <v>165</v>
      </c>
      <c r="E927" t="s">
        <v>165</v>
      </c>
      <c r="F927" t="s">
        <v>165</v>
      </c>
      <c r="G927" t="s">
        <v>165</v>
      </c>
      <c r="H927" t="s">
        <v>165</v>
      </c>
      <c r="J927" t="s">
        <v>165</v>
      </c>
      <c r="K927" t="s">
        <v>165</v>
      </c>
      <c r="L927" t="s">
        <v>165</v>
      </c>
      <c r="M927" t="s">
        <v>165</v>
      </c>
      <c r="N927" t="s">
        <v>165</v>
      </c>
      <c r="O927" t="s">
        <v>165</v>
      </c>
      <c r="P927" t="s">
        <v>165</v>
      </c>
      <c r="Q927" t="s">
        <v>165</v>
      </c>
    </row>
    <row r="928">
      <c r="B928" t="s">
        <v>165</v>
      </c>
      <c r="C928" t="s">
        <v>165</v>
      </c>
      <c r="D928" t="s">
        <v>165</v>
      </c>
      <c r="E928" t="s">
        <v>165</v>
      </c>
      <c r="F928" t="s">
        <v>165</v>
      </c>
      <c r="G928" t="s">
        <v>165</v>
      </c>
      <c r="H928" t="s">
        <v>165</v>
      </c>
      <c r="J928" t="s">
        <v>165</v>
      </c>
      <c r="K928" t="s">
        <v>165</v>
      </c>
      <c r="L928" t="s">
        <v>165</v>
      </c>
      <c r="M928" t="s">
        <v>165</v>
      </c>
      <c r="N928" t="s">
        <v>165</v>
      </c>
      <c r="O928" t="s">
        <v>165</v>
      </c>
      <c r="P928" t="s">
        <v>165</v>
      </c>
      <c r="Q928" t="s">
        <v>165</v>
      </c>
    </row>
    <row r="929">
      <c r="B929" t="s">
        <v>165</v>
      </c>
      <c r="C929" t="s">
        <v>165</v>
      </c>
      <c r="D929" t="s">
        <v>165</v>
      </c>
      <c r="E929" t="s">
        <v>165</v>
      </c>
      <c r="F929" t="s">
        <v>165</v>
      </c>
      <c r="G929" t="s">
        <v>165</v>
      </c>
      <c r="H929" t="s">
        <v>165</v>
      </c>
      <c r="J929" t="s">
        <v>165</v>
      </c>
      <c r="K929" t="s">
        <v>165</v>
      </c>
      <c r="L929" t="s">
        <v>165</v>
      </c>
      <c r="M929" t="s">
        <v>165</v>
      </c>
      <c r="N929" t="s">
        <v>165</v>
      </c>
      <c r="O929" t="s">
        <v>165</v>
      </c>
      <c r="P929" t="s">
        <v>165</v>
      </c>
      <c r="Q929" t="s">
        <v>165</v>
      </c>
    </row>
    <row r="930">
      <c r="B930" t="s">
        <v>165</v>
      </c>
      <c r="C930" t="s">
        <v>165</v>
      </c>
      <c r="D930" t="s">
        <v>165</v>
      </c>
      <c r="E930" t="s">
        <v>165</v>
      </c>
      <c r="F930" t="s">
        <v>165</v>
      </c>
      <c r="G930" t="s">
        <v>165</v>
      </c>
      <c r="H930" t="s">
        <v>165</v>
      </c>
      <c r="J930" t="s">
        <v>165</v>
      </c>
      <c r="K930" t="s">
        <v>165</v>
      </c>
      <c r="L930" t="s">
        <v>165</v>
      </c>
      <c r="M930" t="s">
        <v>165</v>
      </c>
      <c r="N930" t="s">
        <v>165</v>
      </c>
      <c r="O930" t="s">
        <v>165</v>
      </c>
      <c r="P930" t="s">
        <v>165</v>
      </c>
      <c r="Q930" t="s">
        <v>165</v>
      </c>
    </row>
    <row r="931">
      <c r="B931" t="s">
        <v>165</v>
      </c>
      <c r="C931" t="s">
        <v>165</v>
      </c>
      <c r="D931" t="s">
        <v>165</v>
      </c>
      <c r="E931" t="s">
        <v>165</v>
      </c>
      <c r="F931" t="s">
        <v>165</v>
      </c>
      <c r="G931" t="s">
        <v>165</v>
      </c>
      <c r="H931" t="s">
        <v>165</v>
      </c>
      <c r="J931" t="s">
        <v>165</v>
      </c>
      <c r="K931" t="s">
        <v>165</v>
      </c>
      <c r="L931" t="s">
        <v>165</v>
      </c>
      <c r="M931" t="s">
        <v>165</v>
      </c>
      <c r="N931" t="s">
        <v>165</v>
      </c>
      <c r="O931" t="s">
        <v>165</v>
      </c>
      <c r="P931" t="s">
        <v>165</v>
      </c>
      <c r="Q931" t="s">
        <v>165</v>
      </c>
    </row>
    <row r="932">
      <c r="B932" t="s">
        <v>165</v>
      </c>
      <c r="C932" t="s">
        <v>165</v>
      </c>
      <c r="D932" t="s">
        <v>165</v>
      </c>
      <c r="E932" t="s">
        <v>165</v>
      </c>
      <c r="F932" t="s">
        <v>165</v>
      </c>
      <c r="G932" t="s">
        <v>165</v>
      </c>
      <c r="H932" t="s">
        <v>165</v>
      </c>
      <c r="J932" t="s">
        <v>165</v>
      </c>
      <c r="K932" t="s">
        <v>165</v>
      </c>
      <c r="L932" t="s">
        <v>165</v>
      </c>
      <c r="M932" t="s">
        <v>165</v>
      </c>
      <c r="N932" t="s">
        <v>165</v>
      </c>
      <c r="O932" t="s">
        <v>165</v>
      </c>
      <c r="P932" t="s">
        <v>165</v>
      </c>
      <c r="Q932" t="s">
        <v>165</v>
      </c>
    </row>
    <row r="933">
      <c r="B933" t="s">
        <v>165</v>
      </c>
      <c r="C933" t="s">
        <v>165</v>
      </c>
      <c r="D933" t="s">
        <v>165</v>
      </c>
      <c r="E933" t="s">
        <v>165</v>
      </c>
      <c r="F933" t="s">
        <v>165</v>
      </c>
      <c r="G933" t="s">
        <v>165</v>
      </c>
      <c r="H933" t="s">
        <v>165</v>
      </c>
      <c r="J933" t="s">
        <v>165</v>
      </c>
      <c r="K933" t="s">
        <v>165</v>
      </c>
      <c r="L933" t="s">
        <v>165</v>
      </c>
      <c r="M933" t="s">
        <v>165</v>
      </c>
      <c r="N933" t="s">
        <v>165</v>
      </c>
      <c r="O933" t="s">
        <v>165</v>
      </c>
      <c r="P933" t="s">
        <v>165</v>
      </c>
      <c r="Q933" t="s">
        <v>165</v>
      </c>
    </row>
    <row r="934">
      <c r="B934" t="s">
        <v>165</v>
      </c>
      <c r="C934" t="s">
        <v>165</v>
      </c>
      <c r="D934" t="s">
        <v>165</v>
      </c>
      <c r="E934" t="s">
        <v>165</v>
      </c>
      <c r="F934" t="s">
        <v>165</v>
      </c>
      <c r="G934" t="s">
        <v>165</v>
      </c>
      <c r="H934" t="s">
        <v>165</v>
      </c>
      <c r="J934" t="s">
        <v>165</v>
      </c>
      <c r="K934" t="s">
        <v>165</v>
      </c>
      <c r="L934" t="s">
        <v>165</v>
      </c>
      <c r="M934" t="s">
        <v>165</v>
      </c>
      <c r="N934" t="s">
        <v>165</v>
      </c>
      <c r="O934" t="s">
        <v>165</v>
      </c>
      <c r="P934" t="s">
        <v>165</v>
      </c>
      <c r="Q934" t="s">
        <v>165</v>
      </c>
    </row>
    <row r="935">
      <c r="B935" t="s">
        <v>165</v>
      </c>
      <c r="C935" t="s">
        <v>165</v>
      </c>
      <c r="D935" t="s">
        <v>165</v>
      </c>
      <c r="E935" t="s">
        <v>165</v>
      </c>
      <c r="F935" t="s">
        <v>165</v>
      </c>
      <c r="G935" t="s">
        <v>165</v>
      </c>
      <c r="H935" t="s">
        <v>165</v>
      </c>
      <c r="J935" t="s">
        <v>165</v>
      </c>
      <c r="K935" t="s">
        <v>165</v>
      </c>
      <c r="L935" t="s">
        <v>165</v>
      </c>
      <c r="M935" t="s">
        <v>165</v>
      </c>
      <c r="N935" t="s">
        <v>165</v>
      </c>
      <c r="O935" t="s">
        <v>165</v>
      </c>
      <c r="P935" t="s">
        <v>165</v>
      </c>
      <c r="Q935" t="s">
        <v>165</v>
      </c>
    </row>
    <row r="936">
      <c r="B936" t="s">
        <v>165</v>
      </c>
      <c r="C936" t="s">
        <v>165</v>
      </c>
      <c r="D936" t="s">
        <v>165</v>
      </c>
      <c r="E936" t="s">
        <v>165</v>
      </c>
      <c r="F936" t="s">
        <v>165</v>
      </c>
      <c r="G936" t="s">
        <v>165</v>
      </c>
      <c r="H936" t="s">
        <v>165</v>
      </c>
      <c r="J936" t="s">
        <v>165</v>
      </c>
      <c r="K936" t="s">
        <v>165</v>
      </c>
      <c r="L936" t="s">
        <v>165</v>
      </c>
      <c r="M936" t="s">
        <v>165</v>
      </c>
      <c r="N936" t="s">
        <v>165</v>
      </c>
      <c r="O936" t="s">
        <v>165</v>
      </c>
      <c r="P936" t="s">
        <v>165</v>
      </c>
      <c r="Q936" t="s">
        <v>165</v>
      </c>
    </row>
    <row r="937">
      <c r="B937" t="s">
        <v>165</v>
      </c>
      <c r="C937" t="s">
        <v>165</v>
      </c>
      <c r="D937" t="s">
        <v>165</v>
      </c>
      <c r="E937" t="s">
        <v>165</v>
      </c>
      <c r="F937" t="s">
        <v>165</v>
      </c>
      <c r="G937" t="s">
        <v>165</v>
      </c>
      <c r="H937" t="s">
        <v>165</v>
      </c>
      <c r="J937" t="s">
        <v>165</v>
      </c>
      <c r="K937" t="s">
        <v>165</v>
      </c>
      <c r="L937" t="s">
        <v>165</v>
      </c>
      <c r="M937" t="s">
        <v>165</v>
      </c>
      <c r="N937" t="s">
        <v>165</v>
      </c>
      <c r="O937" t="s">
        <v>165</v>
      </c>
      <c r="P937" t="s">
        <v>165</v>
      </c>
      <c r="Q937" t="s">
        <v>165</v>
      </c>
    </row>
    <row r="938">
      <c r="B938" t="s">
        <v>165</v>
      </c>
      <c r="C938" t="s">
        <v>165</v>
      </c>
      <c r="D938" t="s">
        <v>165</v>
      </c>
      <c r="E938" t="s">
        <v>165</v>
      </c>
      <c r="F938" t="s">
        <v>165</v>
      </c>
      <c r="G938" t="s">
        <v>165</v>
      </c>
      <c r="H938" t="s">
        <v>165</v>
      </c>
      <c r="J938" t="s">
        <v>165</v>
      </c>
      <c r="K938" t="s">
        <v>165</v>
      </c>
      <c r="L938" t="s">
        <v>165</v>
      </c>
      <c r="M938" t="s">
        <v>165</v>
      </c>
      <c r="N938" t="s">
        <v>165</v>
      </c>
      <c r="O938" t="s">
        <v>165</v>
      </c>
      <c r="P938" t="s">
        <v>165</v>
      </c>
      <c r="Q938" t="s">
        <v>165</v>
      </c>
    </row>
    <row r="939">
      <c r="B939" t="s">
        <v>165</v>
      </c>
      <c r="C939" t="s">
        <v>165</v>
      </c>
      <c r="D939" t="s">
        <v>165</v>
      </c>
      <c r="E939" t="s">
        <v>165</v>
      </c>
      <c r="F939" t="s">
        <v>165</v>
      </c>
      <c r="G939" t="s">
        <v>165</v>
      </c>
      <c r="H939" t="s">
        <v>165</v>
      </c>
      <c r="J939" t="s">
        <v>165</v>
      </c>
      <c r="K939" t="s">
        <v>165</v>
      </c>
      <c r="L939" t="s">
        <v>165</v>
      </c>
      <c r="M939" t="s">
        <v>165</v>
      </c>
      <c r="N939" t="s">
        <v>165</v>
      </c>
      <c r="O939" t="s">
        <v>165</v>
      </c>
      <c r="P939" t="s">
        <v>165</v>
      </c>
      <c r="Q939" t="s">
        <v>165</v>
      </c>
    </row>
    <row r="940">
      <c r="B940" t="s">
        <v>165</v>
      </c>
      <c r="C940" t="s">
        <v>165</v>
      </c>
      <c r="D940" t="s">
        <v>165</v>
      </c>
      <c r="E940" t="s">
        <v>165</v>
      </c>
      <c r="F940" t="s">
        <v>165</v>
      </c>
      <c r="G940" t="s">
        <v>165</v>
      </c>
      <c r="H940" t="s">
        <v>165</v>
      </c>
      <c r="J940" t="s">
        <v>165</v>
      </c>
      <c r="K940" t="s">
        <v>165</v>
      </c>
      <c r="L940" t="s">
        <v>165</v>
      </c>
      <c r="M940" t="s">
        <v>165</v>
      </c>
      <c r="N940" t="s">
        <v>165</v>
      </c>
      <c r="O940" t="s">
        <v>165</v>
      </c>
      <c r="P940" t="s">
        <v>165</v>
      </c>
      <c r="Q940" t="s">
        <v>165</v>
      </c>
    </row>
    <row r="941">
      <c r="B941" t="s">
        <v>165</v>
      </c>
      <c r="C941" t="s">
        <v>165</v>
      </c>
      <c r="D941" t="s">
        <v>165</v>
      </c>
      <c r="E941" t="s">
        <v>165</v>
      </c>
      <c r="F941" t="s">
        <v>165</v>
      </c>
      <c r="G941" t="s">
        <v>165</v>
      </c>
      <c r="H941" t="s">
        <v>165</v>
      </c>
      <c r="J941" t="s">
        <v>165</v>
      </c>
      <c r="K941" t="s">
        <v>165</v>
      </c>
      <c r="L941" t="s">
        <v>165</v>
      </c>
      <c r="M941" t="s">
        <v>165</v>
      </c>
      <c r="N941" t="s">
        <v>165</v>
      </c>
      <c r="O941" t="s">
        <v>165</v>
      </c>
      <c r="P941" t="s">
        <v>165</v>
      </c>
      <c r="Q941" t="s">
        <v>165</v>
      </c>
    </row>
    <row r="942">
      <c r="B942" t="s">
        <v>165</v>
      </c>
      <c r="C942" t="s">
        <v>165</v>
      </c>
      <c r="D942" t="s">
        <v>165</v>
      </c>
      <c r="E942" t="s">
        <v>165</v>
      </c>
      <c r="F942" t="s">
        <v>165</v>
      </c>
      <c r="G942" t="s">
        <v>165</v>
      </c>
      <c r="H942" t="s">
        <v>165</v>
      </c>
      <c r="J942" t="s">
        <v>165</v>
      </c>
      <c r="K942" t="s">
        <v>165</v>
      </c>
      <c r="L942" t="s">
        <v>165</v>
      </c>
      <c r="M942" t="s">
        <v>165</v>
      </c>
      <c r="N942" t="s">
        <v>165</v>
      </c>
      <c r="O942" t="s">
        <v>165</v>
      </c>
      <c r="P942" t="s">
        <v>165</v>
      </c>
      <c r="Q942" t="s">
        <v>165</v>
      </c>
    </row>
    <row r="943">
      <c r="B943" t="s">
        <v>165</v>
      </c>
      <c r="C943" t="s">
        <v>165</v>
      </c>
      <c r="D943" t="s">
        <v>165</v>
      </c>
      <c r="E943" t="s">
        <v>165</v>
      </c>
      <c r="F943" t="s">
        <v>165</v>
      </c>
      <c r="G943" t="s">
        <v>165</v>
      </c>
      <c r="H943" t="s">
        <v>165</v>
      </c>
      <c r="J943" t="s">
        <v>165</v>
      </c>
      <c r="K943" t="s">
        <v>165</v>
      </c>
      <c r="L943" t="s">
        <v>165</v>
      </c>
      <c r="M943" t="s">
        <v>165</v>
      </c>
      <c r="N943" t="s">
        <v>165</v>
      </c>
      <c r="O943" t="s">
        <v>165</v>
      </c>
      <c r="P943" t="s">
        <v>165</v>
      </c>
      <c r="Q943" t="s">
        <v>165</v>
      </c>
    </row>
    <row r="944">
      <c r="B944" t="s">
        <v>165</v>
      </c>
      <c r="C944" t="s">
        <v>165</v>
      </c>
      <c r="D944" t="s">
        <v>165</v>
      </c>
      <c r="E944" t="s">
        <v>165</v>
      </c>
      <c r="F944" t="s">
        <v>165</v>
      </c>
      <c r="G944" t="s">
        <v>165</v>
      </c>
      <c r="H944" t="s">
        <v>165</v>
      </c>
      <c r="J944" t="s">
        <v>165</v>
      </c>
      <c r="K944" t="s">
        <v>165</v>
      </c>
      <c r="L944" t="s">
        <v>165</v>
      </c>
      <c r="M944" t="s">
        <v>165</v>
      </c>
      <c r="N944" t="s">
        <v>165</v>
      </c>
      <c r="O944" t="s">
        <v>165</v>
      </c>
      <c r="P944" t="s">
        <v>165</v>
      </c>
      <c r="Q944" t="s">
        <v>165</v>
      </c>
    </row>
    <row r="945">
      <c r="B945" t="s">
        <v>165</v>
      </c>
      <c r="C945" t="s">
        <v>165</v>
      </c>
      <c r="D945" t="s">
        <v>165</v>
      </c>
      <c r="E945" t="s">
        <v>165</v>
      </c>
      <c r="F945" t="s">
        <v>165</v>
      </c>
      <c r="G945" t="s">
        <v>165</v>
      </c>
      <c r="H945" t="s">
        <v>165</v>
      </c>
      <c r="J945" t="s">
        <v>165</v>
      </c>
      <c r="K945" t="s">
        <v>165</v>
      </c>
      <c r="L945" t="s">
        <v>165</v>
      </c>
      <c r="M945" t="s">
        <v>165</v>
      </c>
      <c r="N945" t="s">
        <v>165</v>
      </c>
      <c r="O945" t="s">
        <v>165</v>
      </c>
      <c r="P945" t="s">
        <v>165</v>
      </c>
      <c r="Q945" t="s">
        <v>165</v>
      </c>
    </row>
    <row r="946">
      <c r="B946" t="s">
        <v>165</v>
      </c>
      <c r="C946" t="s">
        <v>165</v>
      </c>
      <c r="D946" t="s">
        <v>165</v>
      </c>
      <c r="E946" t="s">
        <v>165</v>
      </c>
      <c r="F946" t="s">
        <v>165</v>
      </c>
      <c r="G946" t="s">
        <v>165</v>
      </c>
      <c r="H946" t="s">
        <v>165</v>
      </c>
      <c r="J946" t="s">
        <v>165</v>
      </c>
      <c r="K946" t="s">
        <v>165</v>
      </c>
      <c r="L946" t="s">
        <v>165</v>
      </c>
      <c r="M946" t="s">
        <v>165</v>
      </c>
      <c r="N946" t="s">
        <v>165</v>
      </c>
      <c r="O946" t="s">
        <v>165</v>
      </c>
      <c r="P946" t="s">
        <v>165</v>
      </c>
      <c r="Q946" t="s">
        <v>165</v>
      </c>
    </row>
    <row r="947">
      <c r="B947" t="s">
        <v>165</v>
      </c>
      <c r="C947" t="s">
        <v>165</v>
      </c>
      <c r="D947" t="s">
        <v>165</v>
      </c>
      <c r="E947" t="s">
        <v>165</v>
      </c>
      <c r="F947" t="s">
        <v>165</v>
      </c>
      <c r="G947" t="s">
        <v>165</v>
      </c>
      <c r="H947" t="s">
        <v>165</v>
      </c>
      <c r="J947" t="s">
        <v>165</v>
      </c>
      <c r="K947" t="s">
        <v>165</v>
      </c>
      <c r="L947" t="s">
        <v>165</v>
      </c>
      <c r="M947" t="s">
        <v>165</v>
      </c>
      <c r="N947" t="s">
        <v>165</v>
      </c>
      <c r="O947" t="s">
        <v>165</v>
      </c>
      <c r="P947" t="s">
        <v>165</v>
      </c>
      <c r="Q947" t="s">
        <v>165</v>
      </c>
    </row>
    <row r="948">
      <c r="B948" t="s">
        <v>165</v>
      </c>
      <c r="C948" t="s">
        <v>165</v>
      </c>
      <c r="D948" t="s">
        <v>165</v>
      </c>
      <c r="E948" t="s">
        <v>165</v>
      </c>
      <c r="F948" t="s">
        <v>165</v>
      </c>
      <c r="G948" t="s">
        <v>165</v>
      </c>
      <c r="H948" t="s">
        <v>165</v>
      </c>
      <c r="J948" t="s">
        <v>165</v>
      </c>
      <c r="K948" t="s">
        <v>165</v>
      </c>
      <c r="L948" t="s">
        <v>165</v>
      </c>
      <c r="M948" t="s">
        <v>165</v>
      </c>
      <c r="N948" t="s">
        <v>165</v>
      </c>
      <c r="O948" t="s">
        <v>165</v>
      </c>
      <c r="P948" t="s">
        <v>165</v>
      </c>
      <c r="Q948" t="s">
        <v>165</v>
      </c>
    </row>
    <row r="949">
      <c r="B949" t="s">
        <v>165</v>
      </c>
      <c r="C949" t="s">
        <v>165</v>
      </c>
      <c r="D949" t="s">
        <v>165</v>
      </c>
      <c r="E949" t="s">
        <v>165</v>
      </c>
      <c r="F949" t="s">
        <v>165</v>
      </c>
      <c r="G949" t="s">
        <v>165</v>
      </c>
      <c r="H949" t="s">
        <v>165</v>
      </c>
      <c r="J949" t="s">
        <v>165</v>
      </c>
      <c r="K949" t="s">
        <v>165</v>
      </c>
      <c r="L949" t="s">
        <v>165</v>
      </c>
      <c r="M949" t="s">
        <v>165</v>
      </c>
      <c r="N949" t="s">
        <v>165</v>
      </c>
      <c r="O949" t="s">
        <v>165</v>
      </c>
      <c r="P949" t="s">
        <v>165</v>
      </c>
      <c r="Q949" t="s">
        <v>165</v>
      </c>
    </row>
    <row r="950">
      <c r="B950" t="s">
        <v>165</v>
      </c>
      <c r="C950" t="s">
        <v>165</v>
      </c>
      <c r="D950" t="s">
        <v>165</v>
      </c>
      <c r="E950" t="s">
        <v>165</v>
      </c>
      <c r="F950" t="s">
        <v>165</v>
      </c>
      <c r="G950" t="s">
        <v>165</v>
      </c>
      <c r="H950" t="s">
        <v>165</v>
      </c>
      <c r="J950" t="s">
        <v>165</v>
      </c>
      <c r="K950" t="s">
        <v>165</v>
      </c>
      <c r="L950" t="s">
        <v>165</v>
      </c>
      <c r="M950" t="s">
        <v>165</v>
      </c>
      <c r="N950" t="s">
        <v>165</v>
      </c>
      <c r="O950" t="s">
        <v>165</v>
      </c>
      <c r="P950" t="s">
        <v>165</v>
      </c>
      <c r="Q950" t="s">
        <v>165</v>
      </c>
    </row>
    <row r="951">
      <c r="B951" t="s">
        <v>165</v>
      </c>
      <c r="C951" t="s">
        <v>165</v>
      </c>
      <c r="D951" t="s">
        <v>165</v>
      </c>
      <c r="E951" t="s">
        <v>165</v>
      </c>
      <c r="F951" t="s">
        <v>165</v>
      </c>
      <c r="G951" t="s">
        <v>165</v>
      </c>
      <c r="H951" t="s">
        <v>165</v>
      </c>
      <c r="J951" t="s">
        <v>165</v>
      </c>
      <c r="K951" t="s">
        <v>165</v>
      </c>
      <c r="L951" t="s">
        <v>165</v>
      </c>
      <c r="M951" t="s">
        <v>165</v>
      </c>
      <c r="N951" t="s">
        <v>165</v>
      </c>
      <c r="O951" t="s">
        <v>165</v>
      </c>
      <c r="P951" t="s">
        <v>165</v>
      </c>
      <c r="Q951" t="s">
        <v>165</v>
      </c>
    </row>
    <row r="952">
      <c r="B952" t="s">
        <v>165</v>
      </c>
      <c r="C952" t="s">
        <v>165</v>
      </c>
      <c r="D952" t="s">
        <v>165</v>
      </c>
      <c r="E952" t="s">
        <v>165</v>
      </c>
      <c r="F952" t="s">
        <v>165</v>
      </c>
      <c r="G952" t="s">
        <v>165</v>
      </c>
      <c r="H952" t="s">
        <v>165</v>
      </c>
      <c r="J952" t="s">
        <v>165</v>
      </c>
      <c r="K952" t="s">
        <v>165</v>
      </c>
      <c r="L952" t="s">
        <v>165</v>
      </c>
      <c r="M952" t="s">
        <v>165</v>
      </c>
      <c r="N952" t="s">
        <v>165</v>
      </c>
      <c r="O952" t="s">
        <v>165</v>
      </c>
      <c r="P952" t="s">
        <v>165</v>
      </c>
      <c r="Q952" t="s">
        <v>165</v>
      </c>
    </row>
    <row r="953">
      <c r="B953" t="s">
        <v>165</v>
      </c>
      <c r="C953" t="s">
        <v>165</v>
      </c>
      <c r="D953" t="s">
        <v>165</v>
      </c>
      <c r="E953" t="s">
        <v>165</v>
      </c>
      <c r="F953" t="s">
        <v>165</v>
      </c>
      <c r="G953" t="s">
        <v>165</v>
      </c>
      <c r="H953" t="s">
        <v>165</v>
      </c>
      <c r="J953" t="s">
        <v>165</v>
      </c>
      <c r="K953" t="s">
        <v>165</v>
      </c>
      <c r="L953" t="s">
        <v>165</v>
      </c>
      <c r="M953" t="s">
        <v>165</v>
      </c>
      <c r="N953" t="s">
        <v>165</v>
      </c>
      <c r="O953" t="s">
        <v>165</v>
      </c>
      <c r="P953" t="s">
        <v>165</v>
      </c>
      <c r="Q953" t="s">
        <v>165</v>
      </c>
    </row>
    <row r="954">
      <c r="B954" t="s">
        <v>165</v>
      </c>
      <c r="C954" t="s">
        <v>165</v>
      </c>
      <c r="D954" t="s">
        <v>165</v>
      </c>
      <c r="E954" t="s">
        <v>165</v>
      </c>
      <c r="F954" t="s">
        <v>165</v>
      </c>
      <c r="G954" t="s">
        <v>165</v>
      </c>
      <c r="H954" t="s">
        <v>165</v>
      </c>
      <c r="J954" t="s">
        <v>165</v>
      </c>
      <c r="K954" t="s">
        <v>165</v>
      </c>
      <c r="L954" t="s">
        <v>165</v>
      </c>
      <c r="M954" t="s">
        <v>165</v>
      </c>
      <c r="N954" t="s">
        <v>165</v>
      </c>
      <c r="O954" t="s">
        <v>165</v>
      </c>
      <c r="P954" t="s">
        <v>165</v>
      </c>
      <c r="Q954" t="s">
        <v>165</v>
      </c>
    </row>
    <row r="955">
      <c r="B955" t="s">
        <v>165</v>
      </c>
      <c r="C955" t="s">
        <v>165</v>
      </c>
      <c r="D955" t="s">
        <v>165</v>
      </c>
      <c r="E955" t="s">
        <v>165</v>
      </c>
      <c r="F955" t="s">
        <v>165</v>
      </c>
      <c r="G955" t="s">
        <v>165</v>
      </c>
      <c r="H955" t="s">
        <v>165</v>
      </c>
      <c r="J955" t="s">
        <v>165</v>
      </c>
      <c r="K955" t="s">
        <v>165</v>
      </c>
      <c r="L955" t="s">
        <v>165</v>
      </c>
      <c r="M955" t="s">
        <v>165</v>
      </c>
      <c r="N955" t="s">
        <v>165</v>
      </c>
      <c r="O955" t="s">
        <v>165</v>
      </c>
      <c r="P955" t="s">
        <v>165</v>
      </c>
      <c r="Q955" t="s">
        <v>165</v>
      </c>
    </row>
    <row r="956">
      <c r="B956" t="s">
        <v>165</v>
      </c>
      <c r="C956" t="s">
        <v>165</v>
      </c>
      <c r="D956" t="s">
        <v>165</v>
      </c>
      <c r="E956" t="s">
        <v>165</v>
      </c>
      <c r="F956" t="s">
        <v>165</v>
      </c>
      <c r="G956" t="s">
        <v>165</v>
      </c>
      <c r="H956" t="s">
        <v>165</v>
      </c>
      <c r="J956" t="s">
        <v>165</v>
      </c>
      <c r="K956" t="s">
        <v>165</v>
      </c>
      <c r="L956" t="s">
        <v>165</v>
      </c>
      <c r="M956" t="s">
        <v>165</v>
      </c>
      <c r="N956" t="s">
        <v>165</v>
      </c>
      <c r="O956" t="s">
        <v>165</v>
      </c>
      <c r="P956" t="s">
        <v>165</v>
      </c>
      <c r="Q956" t="s">
        <v>165</v>
      </c>
    </row>
    <row r="957">
      <c r="B957" t="s">
        <v>165</v>
      </c>
      <c r="C957" t="s">
        <v>165</v>
      </c>
      <c r="D957" t="s">
        <v>165</v>
      </c>
      <c r="E957" t="s">
        <v>165</v>
      </c>
      <c r="F957" t="s">
        <v>165</v>
      </c>
      <c r="G957" t="s">
        <v>165</v>
      </c>
      <c r="H957" t="s">
        <v>165</v>
      </c>
      <c r="J957" t="s">
        <v>165</v>
      </c>
      <c r="K957" t="s">
        <v>165</v>
      </c>
      <c r="L957" t="s">
        <v>165</v>
      </c>
      <c r="M957" t="s">
        <v>165</v>
      </c>
      <c r="N957" t="s">
        <v>165</v>
      </c>
      <c r="O957" t="s">
        <v>165</v>
      </c>
      <c r="P957" t="s">
        <v>165</v>
      </c>
      <c r="Q957" t="s">
        <v>165</v>
      </c>
    </row>
    <row r="958">
      <c r="B958" t="s">
        <v>165</v>
      </c>
      <c r="C958" t="s">
        <v>165</v>
      </c>
      <c r="D958" t="s">
        <v>165</v>
      </c>
      <c r="E958" t="s">
        <v>165</v>
      </c>
      <c r="F958" t="s">
        <v>165</v>
      </c>
      <c r="G958" t="s">
        <v>165</v>
      </c>
      <c r="H958" t="s">
        <v>165</v>
      </c>
      <c r="J958" t="s">
        <v>165</v>
      </c>
      <c r="K958" t="s">
        <v>165</v>
      </c>
      <c r="L958" t="s">
        <v>165</v>
      </c>
      <c r="M958" t="s">
        <v>165</v>
      </c>
      <c r="N958" t="s">
        <v>165</v>
      </c>
      <c r="O958" t="s">
        <v>165</v>
      </c>
      <c r="P958" t="s">
        <v>165</v>
      </c>
      <c r="Q958" t="s">
        <v>165</v>
      </c>
    </row>
    <row r="959">
      <c r="B959" t="s">
        <v>165</v>
      </c>
      <c r="C959" t="s">
        <v>165</v>
      </c>
      <c r="D959" t="s">
        <v>165</v>
      </c>
      <c r="E959" t="s">
        <v>165</v>
      </c>
      <c r="F959" t="s">
        <v>165</v>
      </c>
      <c r="G959" t="s">
        <v>165</v>
      </c>
      <c r="H959" t="s">
        <v>165</v>
      </c>
      <c r="J959" t="s">
        <v>165</v>
      </c>
      <c r="K959" t="s">
        <v>165</v>
      </c>
      <c r="L959" t="s">
        <v>165</v>
      </c>
      <c r="M959" t="s">
        <v>165</v>
      </c>
      <c r="N959" t="s">
        <v>165</v>
      </c>
      <c r="O959" t="s">
        <v>165</v>
      </c>
      <c r="P959" t="s">
        <v>165</v>
      </c>
      <c r="Q959" t="s">
        <v>165</v>
      </c>
    </row>
    <row r="960">
      <c r="B960" t="s">
        <v>165</v>
      </c>
      <c r="C960" t="s">
        <v>165</v>
      </c>
      <c r="D960" t="s">
        <v>165</v>
      </c>
      <c r="E960" t="s">
        <v>165</v>
      </c>
      <c r="F960" t="s">
        <v>165</v>
      </c>
      <c r="G960" t="s">
        <v>165</v>
      </c>
      <c r="H960" t="s">
        <v>165</v>
      </c>
      <c r="J960" t="s">
        <v>165</v>
      </c>
      <c r="K960" t="s">
        <v>165</v>
      </c>
      <c r="L960" t="s">
        <v>165</v>
      </c>
      <c r="M960" t="s">
        <v>165</v>
      </c>
      <c r="N960" t="s">
        <v>165</v>
      </c>
      <c r="O960" t="s">
        <v>165</v>
      </c>
      <c r="P960" t="s">
        <v>165</v>
      </c>
      <c r="Q960" t="s">
        <v>165</v>
      </c>
    </row>
    <row r="961">
      <c r="B961" t="s">
        <v>165</v>
      </c>
      <c r="C961" t="s">
        <v>165</v>
      </c>
      <c r="D961" t="s">
        <v>165</v>
      </c>
      <c r="E961" t="s">
        <v>165</v>
      </c>
      <c r="F961" t="s">
        <v>165</v>
      </c>
      <c r="G961" t="s">
        <v>165</v>
      </c>
      <c r="H961" t="s">
        <v>165</v>
      </c>
      <c r="J961" t="s">
        <v>165</v>
      </c>
      <c r="K961" t="s">
        <v>165</v>
      </c>
      <c r="L961" t="s">
        <v>165</v>
      </c>
      <c r="M961" t="s">
        <v>165</v>
      </c>
      <c r="N961" t="s">
        <v>165</v>
      </c>
      <c r="O961" t="s">
        <v>165</v>
      </c>
      <c r="P961" t="s">
        <v>165</v>
      </c>
      <c r="Q961" t="s">
        <v>165</v>
      </c>
    </row>
    <row r="962">
      <c r="B962" t="s">
        <v>165</v>
      </c>
      <c r="C962" t="s">
        <v>165</v>
      </c>
      <c r="D962" t="s">
        <v>165</v>
      </c>
      <c r="E962" t="s">
        <v>165</v>
      </c>
      <c r="F962" t="s">
        <v>165</v>
      </c>
      <c r="G962" t="s">
        <v>165</v>
      </c>
      <c r="H962" t="s">
        <v>165</v>
      </c>
      <c r="J962" t="s">
        <v>165</v>
      </c>
      <c r="K962" t="s">
        <v>165</v>
      </c>
      <c r="L962" t="s">
        <v>165</v>
      </c>
      <c r="M962" t="s">
        <v>165</v>
      </c>
      <c r="N962" t="s">
        <v>165</v>
      </c>
      <c r="O962" t="s">
        <v>165</v>
      </c>
      <c r="P962" t="s">
        <v>165</v>
      </c>
      <c r="Q962" t="s">
        <v>165</v>
      </c>
    </row>
    <row r="963">
      <c r="B963" t="s">
        <v>165</v>
      </c>
      <c r="C963" t="s">
        <v>165</v>
      </c>
      <c r="D963" t="s">
        <v>165</v>
      </c>
      <c r="E963" t="s">
        <v>165</v>
      </c>
      <c r="F963" t="s">
        <v>165</v>
      </c>
      <c r="G963" t="s">
        <v>165</v>
      </c>
      <c r="H963" t="s">
        <v>165</v>
      </c>
      <c r="J963" t="s">
        <v>165</v>
      </c>
      <c r="K963" t="s">
        <v>165</v>
      </c>
      <c r="L963" t="s">
        <v>165</v>
      </c>
      <c r="M963" t="s">
        <v>165</v>
      </c>
      <c r="N963" t="s">
        <v>165</v>
      </c>
      <c r="O963" t="s">
        <v>165</v>
      </c>
      <c r="P963" t="s">
        <v>165</v>
      </c>
      <c r="Q963" t="s">
        <v>165</v>
      </c>
    </row>
    <row r="964">
      <c r="B964" t="s">
        <v>165</v>
      </c>
      <c r="C964" t="s">
        <v>165</v>
      </c>
      <c r="D964" t="s">
        <v>165</v>
      </c>
      <c r="E964" t="s">
        <v>165</v>
      </c>
      <c r="F964" t="s">
        <v>165</v>
      </c>
      <c r="G964" t="s">
        <v>165</v>
      </c>
      <c r="H964" t="s">
        <v>165</v>
      </c>
      <c r="J964" t="s">
        <v>165</v>
      </c>
      <c r="K964" t="s">
        <v>165</v>
      </c>
      <c r="L964" t="s">
        <v>165</v>
      </c>
      <c r="M964" t="s">
        <v>165</v>
      </c>
      <c r="N964" t="s">
        <v>165</v>
      </c>
      <c r="O964" t="s">
        <v>165</v>
      </c>
      <c r="P964" t="s">
        <v>165</v>
      </c>
      <c r="Q964" t="s">
        <v>165</v>
      </c>
    </row>
    <row r="965">
      <c r="B965" t="s">
        <v>165</v>
      </c>
      <c r="C965" t="s">
        <v>165</v>
      </c>
      <c r="D965" t="s">
        <v>165</v>
      </c>
      <c r="E965" t="s">
        <v>165</v>
      </c>
      <c r="F965" t="s">
        <v>165</v>
      </c>
      <c r="G965" t="s">
        <v>165</v>
      </c>
      <c r="H965" t="s">
        <v>165</v>
      </c>
      <c r="J965" t="s">
        <v>165</v>
      </c>
      <c r="K965" t="s">
        <v>165</v>
      </c>
      <c r="L965" t="s">
        <v>165</v>
      </c>
      <c r="M965" t="s">
        <v>165</v>
      </c>
      <c r="N965" t="s">
        <v>165</v>
      </c>
      <c r="O965" t="s">
        <v>165</v>
      </c>
      <c r="P965" t="s">
        <v>165</v>
      </c>
      <c r="Q965" t="s">
        <v>165</v>
      </c>
    </row>
    <row r="966">
      <c r="B966" t="s">
        <v>165</v>
      </c>
      <c r="C966" t="s">
        <v>165</v>
      </c>
      <c r="D966" t="s">
        <v>165</v>
      </c>
      <c r="E966" t="s">
        <v>165</v>
      </c>
      <c r="F966" t="s">
        <v>165</v>
      </c>
      <c r="G966" t="s">
        <v>165</v>
      </c>
      <c r="H966" t="s">
        <v>165</v>
      </c>
      <c r="J966" t="s">
        <v>165</v>
      </c>
      <c r="K966" t="s">
        <v>165</v>
      </c>
      <c r="L966" t="s">
        <v>165</v>
      </c>
      <c r="M966" t="s">
        <v>165</v>
      </c>
      <c r="N966" t="s">
        <v>165</v>
      </c>
      <c r="O966" t="s">
        <v>165</v>
      </c>
      <c r="P966" t="s">
        <v>165</v>
      </c>
      <c r="Q966" t="s">
        <v>165</v>
      </c>
    </row>
    <row r="967">
      <c r="B967" t="s">
        <v>165</v>
      </c>
      <c r="C967" t="s">
        <v>165</v>
      </c>
      <c r="D967" t="s">
        <v>165</v>
      </c>
      <c r="E967" t="s">
        <v>165</v>
      </c>
      <c r="F967" t="s">
        <v>165</v>
      </c>
      <c r="G967" t="s">
        <v>165</v>
      </c>
      <c r="H967" t="s">
        <v>165</v>
      </c>
      <c r="J967" t="s">
        <v>165</v>
      </c>
      <c r="K967" t="s">
        <v>165</v>
      </c>
      <c r="L967" t="s">
        <v>165</v>
      </c>
      <c r="M967" t="s">
        <v>165</v>
      </c>
      <c r="N967" t="s">
        <v>165</v>
      </c>
      <c r="O967" t="s">
        <v>165</v>
      </c>
      <c r="P967" t="s">
        <v>165</v>
      </c>
      <c r="Q967" t="s">
        <v>165</v>
      </c>
    </row>
    <row r="968">
      <c r="B968" t="s">
        <v>165</v>
      </c>
      <c r="C968" t="s">
        <v>165</v>
      </c>
      <c r="D968" t="s">
        <v>165</v>
      </c>
      <c r="E968" t="s">
        <v>165</v>
      </c>
      <c r="F968" t="s">
        <v>165</v>
      </c>
      <c r="G968" t="s">
        <v>165</v>
      </c>
      <c r="H968" t="s">
        <v>165</v>
      </c>
      <c r="J968" t="s">
        <v>165</v>
      </c>
      <c r="K968" t="s">
        <v>165</v>
      </c>
      <c r="L968" t="s">
        <v>165</v>
      </c>
      <c r="M968" t="s">
        <v>165</v>
      </c>
      <c r="N968" t="s">
        <v>165</v>
      </c>
      <c r="O968" t="s">
        <v>165</v>
      </c>
      <c r="P968" t="s">
        <v>165</v>
      </c>
      <c r="Q968" t="s">
        <v>165</v>
      </c>
    </row>
    <row r="969">
      <c r="B969" t="s">
        <v>165</v>
      </c>
      <c r="C969" t="s">
        <v>165</v>
      </c>
      <c r="D969" t="s">
        <v>165</v>
      </c>
      <c r="E969" t="s">
        <v>165</v>
      </c>
      <c r="F969" t="s">
        <v>165</v>
      </c>
      <c r="G969" t="s">
        <v>165</v>
      </c>
      <c r="H969" t="s">
        <v>165</v>
      </c>
      <c r="J969" t="s">
        <v>165</v>
      </c>
      <c r="K969" t="s">
        <v>165</v>
      </c>
      <c r="L969" t="s">
        <v>165</v>
      </c>
      <c r="M969" t="s">
        <v>165</v>
      </c>
      <c r="N969" t="s">
        <v>165</v>
      </c>
      <c r="O969" t="s">
        <v>165</v>
      </c>
      <c r="P969" t="s">
        <v>165</v>
      </c>
      <c r="Q969" t="s">
        <v>165</v>
      </c>
    </row>
    <row r="970">
      <c r="B970" t="s">
        <v>165</v>
      </c>
      <c r="C970" t="s">
        <v>165</v>
      </c>
      <c r="D970" t="s">
        <v>165</v>
      </c>
      <c r="E970" t="s">
        <v>165</v>
      </c>
      <c r="F970" t="s">
        <v>165</v>
      </c>
      <c r="G970" t="s">
        <v>165</v>
      </c>
      <c r="H970" t="s">
        <v>165</v>
      </c>
      <c r="J970" t="s">
        <v>165</v>
      </c>
      <c r="K970" t="s">
        <v>165</v>
      </c>
      <c r="L970" t="s">
        <v>165</v>
      </c>
      <c r="M970" t="s">
        <v>165</v>
      </c>
      <c r="N970" t="s">
        <v>165</v>
      </c>
      <c r="O970" t="s">
        <v>165</v>
      </c>
      <c r="P970" t="s">
        <v>165</v>
      </c>
      <c r="Q970" t="s">
        <v>165</v>
      </c>
    </row>
    <row r="971">
      <c r="B971" t="s">
        <v>165</v>
      </c>
      <c r="C971" t="s">
        <v>165</v>
      </c>
      <c r="D971" t="s">
        <v>165</v>
      </c>
      <c r="E971" t="s">
        <v>165</v>
      </c>
      <c r="F971" t="s">
        <v>165</v>
      </c>
      <c r="G971" t="s">
        <v>165</v>
      </c>
      <c r="H971" t="s">
        <v>165</v>
      </c>
      <c r="J971" t="s">
        <v>165</v>
      </c>
      <c r="K971" t="s">
        <v>165</v>
      </c>
      <c r="L971" t="s">
        <v>165</v>
      </c>
      <c r="M971" t="s">
        <v>165</v>
      </c>
      <c r="N971" t="s">
        <v>165</v>
      </c>
      <c r="O971" t="s">
        <v>165</v>
      </c>
      <c r="P971" t="s">
        <v>165</v>
      </c>
      <c r="Q971" t="s">
        <v>165</v>
      </c>
    </row>
    <row r="972">
      <c r="B972" t="s">
        <v>165</v>
      </c>
      <c r="C972" t="s">
        <v>165</v>
      </c>
      <c r="D972" t="s">
        <v>165</v>
      </c>
      <c r="E972" t="s">
        <v>165</v>
      </c>
      <c r="F972" t="s">
        <v>165</v>
      </c>
      <c r="G972" t="s">
        <v>165</v>
      </c>
      <c r="H972" t="s">
        <v>165</v>
      </c>
      <c r="J972" t="s">
        <v>165</v>
      </c>
      <c r="K972" t="s">
        <v>165</v>
      </c>
      <c r="L972" t="s">
        <v>165</v>
      </c>
      <c r="M972" t="s">
        <v>165</v>
      </c>
      <c r="N972" t="s">
        <v>165</v>
      </c>
      <c r="O972" t="s">
        <v>165</v>
      </c>
      <c r="P972" t="s">
        <v>165</v>
      </c>
      <c r="Q972" t="s">
        <v>165</v>
      </c>
    </row>
    <row r="973">
      <c r="B973" t="s">
        <v>165</v>
      </c>
      <c r="C973" t="s">
        <v>165</v>
      </c>
      <c r="D973" t="s">
        <v>165</v>
      </c>
      <c r="E973" t="s">
        <v>165</v>
      </c>
      <c r="F973" t="s">
        <v>165</v>
      </c>
      <c r="G973" t="s">
        <v>165</v>
      </c>
      <c r="H973" t="s">
        <v>165</v>
      </c>
      <c r="J973" t="s">
        <v>165</v>
      </c>
      <c r="K973" t="s">
        <v>165</v>
      </c>
      <c r="L973" t="s">
        <v>165</v>
      </c>
      <c r="M973" t="s">
        <v>165</v>
      </c>
      <c r="N973" t="s">
        <v>165</v>
      </c>
      <c r="O973" t="s">
        <v>165</v>
      </c>
      <c r="P973" t="s">
        <v>165</v>
      </c>
      <c r="Q973" t="s">
        <v>165</v>
      </c>
    </row>
    <row r="974">
      <c r="B974" t="s">
        <v>165</v>
      </c>
      <c r="C974" t="s">
        <v>165</v>
      </c>
      <c r="D974" t="s">
        <v>165</v>
      </c>
      <c r="E974" t="s">
        <v>165</v>
      </c>
      <c r="F974" t="s">
        <v>165</v>
      </c>
      <c r="G974" t="s">
        <v>165</v>
      </c>
      <c r="H974" t="s">
        <v>165</v>
      </c>
      <c r="J974" t="s">
        <v>165</v>
      </c>
      <c r="K974" t="s">
        <v>165</v>
      </c>
      <c r="L974" t="s">
        <v>165</v>
      </c>
      <c r="M974" t="s">
        <v>165</v>
      </c>
      <c r="N974" t="s">
        <v>165</v>
      </c>
      <c r="O974" t="s">
        <v>165</v>
      </c>
      <c r="P974" t="s">
        <v>165</v>
      </c>
      <c r="Q974" t="s">
        <v>165</v>
      </c>
    </row>
    <row r="975">
      <c r="B975" t="s">
        <v>165</v>
      </c>
      <c r="C975" t="s">
        <v>165</v>
      </c>
      <c r="D975" t="s">
        <v>165</v>
      </c>
      <c r="E975" t="s">
        <v>165</v>
      </c>
      <c r="F975" t="s">
        <v>165</v>
      </c>
      <c r="G975" t="s">
        <v>165</v>
      </c>
      <c r="H975" t="s">
        <v>165</v>
      </c>
      <c r="J975" t="s">
        <v>165</v>
      </c>
      <c r="K975" t="s">
        <v>165</v>
      </c>
      <c r="L975" t="s">
        <v>165</v>
      </c>
      <c r="M975" t="s">
        <v>165</v>
      </c>
      <c r="N975" t="s">
        <v>165</v>
      </c>
      <c r="O975" t="s">
        <v>165</v>
      </c>
      <c r="P975" t="s">
        <v>165</v>
      </c>
      <c r="Q975" t="s">
        <v>165</v>
      </c>
    </row>
    <row r="976">
      <c r="B976" t="s">
        <v>165</v>
      </c>
      <c r="C976" t="s">
        <v>165</v>
      </c>
      <c r="D976" t="s">
        <v>165</v>
      </c>
      <c r="E976" t="s">
        <v>165</v>
      </c>
      <c r="F976" t="s">
        <v>165</v>
      </c>
      <c r="G976" t="s">
        <v>165</v>
      </c>
      <c r="H976" t="s">
        <v>165</v>
      </c>
      <c r="J976" t="s">
        <v>165</v>
      </c>
      <c r="K976" t="s">
        <v>165</v>
      </c>
      <c r="L976" t="s">
        <v>165</v>
      </c>
      <c r="M976" t="s">
        <v>165</v>
      </c>
      <c r="N976" t="s">
        <v>165</v>
      </c>
      <c r="O976" t="s">
        <v>165</v>
      </c>
      <c r="P976" t="s">
        <v>165</v>
      </c>
      <c r="Q976" t="s">
        <v>165</v>
      </c>
    </row>
    <row r="977">
      <c r="B977" t="s">
        <v>165</v>
      </c>
      <c r="C977" t="s">
        <v>165</v>
      </c>
      <c r="D977" t="s">
        <v>165</v>
      </c>
      <c r="E977" t="s">
        <v>165</v>
      </c>
      <c r="F977" t="s">
        <v>165</v>
      </c>
      <c r="G977" t="s">
        <v>165</v>
      </c>
      <c r="H977" t="s">
        <v>165</v>
      </c>
      <c r="J977" t="s">
        <v>165</v>
      </c>
      <c r="K977" t="s">
        <v>165</v>
      </c>
      <c r="L977" t="s">
        <v>165</v>
      </c>
      <c r="M977" t="s">
        <v>165</v>
      </c>
      <c r="N977" t="s">
        <v>165</v>
      </c>
      <c r="O977" t="s">
        <v>165</v>
      </c>
      <c r="P977" t="s">
        <v>165</v>
      </c>
      <c r="Q977" t="s">
        <v>165</v>
      </c>
    </row>
    <row r="978">
      <c r="B978" t="s">
        <v>165</v>
      </c>
      <c r="C978" t="s">
        <v>165</v>
      </c>
      <c r="D978" t="s">
        <v>165</v>
      </c>
      <c r="E978" t="s">
        <v>165</v>
      </c>
      <c r="F978" t="s">
        <v>165</v>
      </c>
      <c r="G978" t="s">
        <v>165</v>
      </c>
      <c r="H978" t="s">
        <v>165</v>
      </c>
      <c r="J978" t="s">
        <v>165</v>
      </c>
      <c r="K978" t="s">
        <v>165</v>
      </c>
      <c r="L978" t="s">
        <v>165</v>
      </c>
      <c r="M978" t="s">
        <v>165</v>
      </c>
      <c r="N978" t="s">
        <v>165</v>
      </c>
      <c r="O978" t="s">
        <v>165</v>
      </c>
      <c r="P978" t="s">
        <v>165</v>
      </c>
      <c r="Q978" t="s">
        <v>165</v>
      </c>
    </row>
    <row r="979">
      <c r="B979" t="s">
        <v>165</v>
      </c>
      <c r="C979" t="s">
        <v>165</v>
      </c>
      <c r="D979" t="s">
        <v>165</v>
      </c>
      <c r="E979" t="s">
        <v>165</v>
      </c>
      <c r="F979" t="s">
        <v>165</v>
      </c>
      <c r="G979" t="s">
        <v>165</v>
      </c>
      <c r="H979" t="s">
        <v>165</v>
      </c>
      <c r="J979" t="s">
        <v>165</v>
      </c>
      <c r="K979" t="s">
        <v>165</v>
      </c>
      <c r="L979" t="s">
        <v>165</v>
      </c>
      <c r="M979" t="s">
        <v>165</v>
      </c>
      <c r="N979" t="s">
        <v>165</v>
      </c>
      <c r="O979" t="s">
        <v>165</v>
      </c>
      <c r="P979" t="s">
        <v>165</v>
      </c>
      <c r="Q979" t="s">
        <v>165</v>
      </c>
    </row>
    <row r="980">
      <c r="B980" t="s">
        <v>165</v>
      </c>
      <c r="C980" t="s">
        <v>165</v>
      </c>
      <c r="D980" t="s">
        <v>165</v>
      </c>
      <c r="E980" t="s">
        <v>165</v>
      </c>
      <c r="F980" t="s">
        <v>165</v>
      </c>
      <c r="G980" t="s">
        <v>165</v>
      </c>
      <c r="H980" t="s">
        <v>165</v>
      </c>
      <c r="J980" t="s">
        <v>165</v>
      </c>
      <c r="K980" t="s">
        <v>165</v>
      </c>
      <c r="L980" t="s">
        <v>165</v>
      </c>
      <c r="M980" t="s">
        <v>165</v>
      </c>
      <c r="N980" t="s">
        <v>165</v>
      </c>
      <c r="O980" t="s">
        <v>165</v>
      </c>
      <c r="P980" t="s">
        <v>165</v>
      </c>
      <c r="Q980" t="s">
        <v>165</v>
      </c>
    </row>
    <row r="981">
      <c r="B981" t="s">
        <v>165</v>
      </c>
      <c r="C981" t="s">
        <v>165</v>
      </c>
      <c r="D981" t="s">
        <v>165</v>
      </c>
      <c r="E981" t="s">
        <v>165</v>
      </c>
      <c r="F981" t="s">
        <v>165</v>
      </c>
      <c r="G981" t="s">
        <v>165</v>
      </c>
      <c r="H981" t="s">
        <v>165</v>
      </c>
      <c r="J981" t="s">
        <v>165</v>
      </c>
      <c r="K981" t="s">
        <v>165</v>
      </c>
      <c r="L981" t="s">
        <v>165</v>
      </c>
      <c r="M981" t="s">
        <v>165</v>
      </c>
      <c r="N981" t="s">
        <v>165</v>
      </c>
      <c r="O981" t="s">
        <v>165</v>
      </c>
      <c r="P981" t="s">
        <v>165</v>
      </c>
      <c r="Q981" t="s">
        <v>165</v>
      </c>
    </row>
    <row r="982">
      <c r="B982" t="s">
        <v>165</v>
      </c>
      <c r="C982" t="s">
        <v>165</v>
      </c>
      <c r="D982" t="s">
        <v>165</v>
      </c>
      <c r="E982" t="s">
        <v>165</v>
      </c>
      <c r="F982" t="s">
        <v>165</v>
      </c>
      <c r="G982" t="s">
        <v>165</v>
      </c>
      <c r="H982" t="s">
        <v>165</v>
      </c>
      <c r="J982" t="s">
        <v>165</v>
      </c>
      <c r="K982" t="s">
        <v>165</v>
      </c>
      <c r="L982" t="s">
        <v>165</v>
      </c>
      <c r="M982" t="s">
        <v>165</v>
      </c>
      <c r="N982" t="s">
        <v>165</v>
      </c>
      <c r="O982" t="s">
        <v>165</v>
      </c>
      <c r="P982" t="s">
        <v>165</v>
      </c>
      <c r="Q982" t="s">
        <v>165</v>
      </c>
    </row>
    <row r="983">
      <c r="B983" t="s">
        <v>165</v>
      </c>
      <c r="C983" t="s">
        <v>165</v>
      </c>
      <c r="D983" t="s">
        <v>165</v>
      </c>
      <c r="E983" t="s">
        <v>165</v>
      </c>
      <c r="F983" t="s">
        <v>165</v>
      </c>
      <c r="G983" t="s">
        <v>165</v>
      </c>
      <c r="H983" t="s">
        <v>165</v>
      </c>
      <c r="J983" t="s">
        <v>165</v>
      </c>
      <c r="K983" t="s">
        <v>165</v>
      </c>
      <c r="L983" t="s">
        <v>165</v>
      </c>
      <c r="M983" t="s">
        <v>165</v>
      </c>
      <c r="N983" t="s">
        <v>165</v>
      </c>
      <c r="O983" t="s">
        <v>165</v>
      </c>
      <c r="P983" t="s">
        <v>165</v>
      </c>
      <c r="Q983" t="s">
        <v>165</v>
      </c>
    </row>
    <row r="984">
      <c r="B984" t="s">
        <v>165</v>
      </c>
      <c r="C984" t="s">
        <v>165</v>
      </c>
      <c r="D984" t="s">
        <v>165</v>
      </c>
      <c r="E984" t="s">
        <v>165</v>
      </c>
      <c r="F984" t="s">
        <v>165</v>
      </c>
      <c r="G984" t="s">
        <v>165</v>
      </c>
      <c r="H984" t="s">
        <v>165</v>
      </c>
      <c r="J984" t="s">
        <v>165</v>
      </c>
      <c r="K984" t="s">
        <v>165</v>
      </c>
      <c r="L984" t="s">
        <v>165</v>
      </c>
      <c r="M984" t="s">
        <v>165</v>
      </c>
      <c r="N984" t="s">
        <v>165</v>
      </c>
      <c r="O984" t="s">
        <v>165</v>
      </c>
      <c r="P984" t="s">
        <v>165</v>
      </c>
      <c r="Q984" t="s">
        <v>165</v>
      </c>
    </row>
    <row r="985">
      <c r="B985" t="s">
        <v>165</v>
      </c>
      <c r="C985" t="s">
        <v>165</v>
      </c>
      <c r="D985" t="s">
        <v>165</v>
      </c>
      <c r="E985" t="s">
        <v>165</v>
      </c>
      <c r="F985" t="s">
        <v>165</v>
      </c>
      <c r="G985" t="s">
        <v>165</v>
      </c>
      <c r="H985" t="s">
        <v>165</v>
      </c>
      <c r="J985" t="s">
        <v>165</v>
      </c>
      <c r="K985" t="s">
        <v>165</v>
      </c>
      <c r="L985" t="s">
        <v>165</v>
      </c>
      <c r="M985" t="s">
        <v>165</v>
      </c>
      <c r="N985" t="s">
        <v>165</v>
      </c>
      <c r="O985" t="s">
        <v>165</v>
      </c>
      <c r="P985" t="s">
        <v>165</v>
      </c>
      <c r="Q985" t="s">
        <v>165</v>
      </c>
    </row>
    <row r="986">
      <c r="B986" t="s">
        <v>165</v>
      </c>
      <c r="C986" t="s">
        <v>165</v>
      </c>
      <c r="D986" t="s">
        <v>165</v>
      </c>
      <c r="E986" t="s">
        <v>165</v>
      </c>
      <c r="F986" t="s">
        <v>165</v>
      </c>
      <c r="G986" t="s">
        <v>165</v>
      </c>
      <c r="H986" t="s">
        <v>165</v>
      </c>
      <c r="J986" t="s">
        <v>165</v>
      </c>
      <c r="K986" t="s">
        <v>165</v>
      </c>
      <c r="L986" t="s">
        <v>165</v>
      </c>
      <c r="M986" t="s">
        <v>165</v>
      </c>
      <c r="N986" t="s">
        <v>165</v>
      </c>
      <c r="O986" t="s">
        <v>165</v>
      </c>
      <c r="P986" t="s">
        <v>165</v>
      </c>
      <c r="Q986" t="s">
        <v>165</v>
      </c>
    </row>
    <row r="987">
      <c r="B987" t="s">
        <v>165</v>
      </c>
      <c r="C987" t="s">
        <v>165</v>
      </c>
      <c r="D987" t="s">
        <v>165</v>
      </c>
      <c r="E987" t="s">
        <v>165</v>
      </c>
      <c r="F987" t="s">
        <v>165</v>
      </c>
      <c r="G987" t="s">
        <v>165</v>
      </c>
      <c r="H987" t="s">
        <v>165</v>
      </c>
      <c r="J987" t="s">
        <v>165</v>
      </c>
      <c r="K987" t="s">
        <v>165</v>
      </c>
      <c r="L987" t="s">
        <v>165</v>
      </c>
      <c r="M987" t="s">
        <v>165</v>
      </c>
      <c r="N987" t="s">
        <v>165</v>
      </c>
      <c r="O987" t="s">
        <v>165</v>
      </c>
      <c r="P987" t="s">
        <v>165</v>
      </c>
      <c r="Q987" t="s">
        <v>165</v>
      </c>
    </row>
    <row r="988">
      <c r="B988" t="s">
        <v>165</v>
      </c>
      <c r="C988" t="s">
        <v>165</v>
      </c>
      <c r="D988" t="s">
        <v>165</v>
      </c>
      <c r="E988" t="s">
        <v>165</v>
      </c>
      <c r="F988" t="s">
        <v>165</v>
      </c>
      <c r="G988" t="s">
        <v>165</v>
      </c>
      <c r="H988" t="s">
        <v>165</v>
      </c>
      <c r="J988" t="s">
        <v>165</v>
      </c>
      <c r="K988" t="s">
        <v>165</v>
      </c>
      <c r="L988" t="s">
        <v>165</v>
      </c>
      <c r="M988" t="s">
        <v>165</v>
      </c>
      <c r="N988" t="s">
        <v>165</v>
      </c>
      <c r="O988" t="s">
        <v>165</v>
      </c>
      <c r="P988" t="s">
        <v>165</v>
      </c>
      <c r="Q988" t="s">
        <v>165</v>
      </c>
    </row>
    <row r="989">
      <c r="B989" t="s">
        <v>165</v>
      </c>
      <c r="C989" t="s">
        <v>165</v>
      </c>
      <c r="D989" t="s">
        <v>165</v>
      </c>
      <c r="E989" t="s">
        <v>165</v>
      </c>
      <c r="F989" t="s">
        <v>165</v>
      </c>
      <c r="G989" t="s">
        <v>165</v>
      </c>
      <c r="H989" t="s">
        <v>165</v>
      </c>
      <c r="J989" t="s">
        <v>165</v>
      </c>
      <c r="K989" t="s">
        <v>165</v>
      </c>
      <c r="L989" t="s">
        <v>165</v>
      </c>
      <c r="M989" t="s">
        <v>165</v>
      </c>
      <c r="N989" t="s">
        <v>165</v>
      </c>
      <c r="O989" t="s">
        <v>165</v>
      </c>
      <c r="P989" t="s">
        <v>165</v>
      </c>
      <c r="Q989" t="s">
        <v>165</v>
      </c>
    </row>
    <row r="990">
      <c r="B990" t="s">
        <v>165</v>
      </c>
      <c r="C990" t="s">
        <v>165</v>
      </c>
      <c r="D990" t="s">
        <v>165</v>
      </c>
      <c r="E990" t="s">
        <v>165</v>
      </c>
      <c r="F990" t="s">
        <v>165</v>
      </c>
      <c r="G990" t="s">
        <v>165</v>
      </c>
      <c r="H990" t="s">
        <v>165</v>
      </c>
      <c r="J990" t="s">
        <v>165</v>
      </c>
      <c r="K990" t="s">
        <v>165</v>
      </c>
      <c r="L990" t="s">
        <v>165</v>
      </c>
      <c r="M990" t="s">
        <v>165</v>
      </c>
      <c r="N990" t="s">
        <v>165</v>
      </c>
      <c r="O990" t="s">
        <v>165</v>
      </c>
      <c r="P990" t="s">
        <v>165</v>
      </c>
      <c r="Q990" t="s">
        <v>165</v>
      </c>
    </row>
    <row r="991">
      <c r="B991" t="s">
        <v>165</v>
      </c>
      <c r="C991" t="s">
        <v>165</v>
      </c>
      <c r="D991" t="s">
        <v>165</v>
      </c>
      <c r="E991" t="s">
        <v>165</v>
      </c>
      <c r="F991" t="s">
        <v>165</v>
      </c>
      <c r="G991" t="s">
        <v>165</v>
      </c>
      <c r="H991" t="s">
        <v>165</v>
      </c>
      <c r="J991" t="s">
        <v>165</v>
      </c>
      <c r="K991" t="s">
        <v>165</v>
      </c>
      <c r="L991" t="s">
        <v>165</v>
      </c>
      <c r="M991" t="s">
        <v>165</v>
      </c>
      <c r="N991" t="s">
        <v>165</v>
      </c>
      <c r="O991" t="s">
        <v>165</v>
      </c>
      <c r="P991" t="s">
        <v>165</v>
      </c>
      <c r="Q991" t="s">
        <v>165</v>
      </c>
    </row>
    <row r="992">
      <c r="B992" t="s">
        <v>165</v>
      </c>
      <c r="C992" t="s">
        <v>165</v>
      </c>
      <c r="D992" t="s">
        <v>165</v>
      </c>
      <c r="E992" t="s">
        <v>165</v>
      </c>
      <c r="F992" t="s">
        <v>165</v>
      </c>
      <c r="G992" t="s">
        <v>165</v>
      </c>
      <c r="H992" t="s">
        <v>165</v>
      </c>
      <c r="J992" t="s">
        <v>165</v>
      </c>
      <c r="K992" t="s">
        <v>165</v>
      </c>
      <c r="L992" t="s">
        <v>165</v>
      </c>
      <c r="M992" t="s">
        <v>165</v>
      </c>
      <c r="N992" t="s">
        <v>165</v>
      </c>
      <c r="O992" t="s">
        <v>165</v>
      </c>
      <c r="P992" t="s">
        <v>165</v>
      </c>
      <c r="Q992" t="s">
        <v>165</v>
      </c>
    </row>
    <row r="993">
      <c r="B993" t="s">
        <v>165</v>
      </c>
      <c r="C993" t="s">
        <v>165</v>
      </c>
      <c r="D993" t="s">
        <v>165</v>
      </c>
      <c r="E993" t="s">
        <v>165</v>
      </c>
      <c r="F993" t="s">
        <v>165</v>
      </c>
      <c r="G993" t="s">
        <v>165</v>
      </c>
      <c r="H993" t="s">
        <v>165</v>
      </c>
      <c r="J993" t="s">
        <v>165</v>
      </c>
      <c r="K993" t="s">
        <v>165</v>
      </c>
      <c r="L993" t="s">
        <v>165</v>
      </c>
      <c r="M993" t="s">
        <v>165</v>
      </c>
      <c r="N993" t="s">
        <v>165</v>
      </c>
      <c r="O993" t="s">
        <v>165</v>
      </c>
      <c r="P993" t="s">
        <v>165</v>
      </c>
      <c r="Q993" t="s">
        <v>165</v>
      </c>
    </row>
    <row r="994">
      <c r="B994" t="s">
        <v>165</v>
      </c>
      <c r="C994" t="s">
        <v>165</v>
      </c>
      <c r="D994" t="s">
        <v>165</v>
      </c>
      <c r="E994" t="s">
        <v>165</v>
      </c>
      <c r="F994" t="s">
        <v>165</v>
      </c>
      <c r="G994" t="s">
        <v>165</v>
      </c>
      <c r="H994" t="s">
        <v>165</v>
      </c>
      <c r="J994" t="s">
        <v>165</v>
      </c>
      <c r="K994" t="s">
        <v>165</v>
      </c>
      <c r="L994" t="s">
        <v>165</v>
      </c>
      <c r="M994" t="s">
        <v>165</v>
      </c>
      <c r="N994" t="s">
        <v>165</v>
      </c>
      <c r="O994" t="s">
        <v>165</v>
      </c>
      <c r="P994" t="s">
        <v>165</v>
      </c>
      <c r="Q994" t="s">
        <v>165</v>
      </c>
    </row>
    <row r="995">
      <c r="B995" t="s">
        <v>165</v>
      </c>
      <c r="C995" t="s">
        <v>165</v>
      </c>
      <c r="D995" t="s">
        <v>165</v>
      </c>
      <c r="E995" t="s">
        <v>165</v>
      </c>
      <c r="F995" t="s">
        <v>165</v>
      </c>
      <c r="G995" t="s">
        <v>165</v>
      </c>
      <c r="H995" t="s">
        <v>165</v>
      </c>
      <c r="J995" t="s">
        <v>165</v>
      </c>
      <c r="K995" t="s">
        <v>165</v>
      </c>
      <c r="L995" t="s">
        <v>165</v>
      </c>
      <c r="M995" t="s">
        <v>165</v>
      </c>
      <c r="N995" t="s">
        <v>165</v>
      </c>
      <c r="O995" t="s">
        <v>165</v>
      </c>
      <c r="P995" t="s">
        <v>165</v>
      </c>
      <c r="Q995" t="s">
        <v>165</v>
      </c>
    </row>
    <row r="996">
      <c r="B996" t="s">
        <v>165</v>
      </c>
      <c r="C996" t="s">
        <v>165</v>
      </c>
      <c r="D996" t="s">
        <v>165</v>
      </c>
      <c r="E996" t="s">
        <v>165</v>
      </c>
      <c r="F996" t="s">
        <v>165</v>
      </c>
      <c r="G996" t="s">
        <v>165</v>
      </c>
      <c r="H996" t="s">
        <v>165</v>
      </c>
      <c r="J996" t="s">
        <v>165</v>
      </c>
      <c r="K996" t="s">
        <v>165</v>
      </c>
      <c r="L996" t="s">
        <v>165</v>
      </c>
      <c r="M996" t="s">
        <v>165</v>
      </c>
      <c r="N996" t="s">
        <v>165</v>
      </c>
      <c r="O996" t="s">
        <v>165</v>
      </c>
      <c r="P996" t="s">
        <v>165</v>
      </c>
      <c r="Q996" t="s">
        <v>165</v>
      </c>
    </row>
    <row r="997">
      <c r="B997" t="s">
        <v>165</v>
      </c>
      <c r="C997" t="s">
        <v>165</v>
      </c>
      <c r="D997" t="s">
        <v>165</v>
      </c>
      <c r="E997" t="s">
        <v>165</v>
      </c>
      <c r="F997" t="s">
        <v>165</v>
      </c>
      <c r="G997" t="s">
        <v>165</v>
      </c>
      <c r="H997" t="s">
        <v>165</v>
      </c>
      <c r="J997" t="s">
        <v>165</v>
      </c>
      <c r="K997" t="s">
        <v>165</v>
      </c>
      <c r="L997" t="s">
        <v>165</v>
      </c>
      <c r="M997" t="s">
        <v>165</v>
      </c>
      <c r="N997" t="s">
        <v>165</v>
      </c>
      <c r="O997" t="s">
        <v>165</v>
      </c>
      <c r="P997" t="s">
        <v>165</v>
      </c>
      <c r="Q997" t="s">
        <v>165</v>
      </c>
    </row>
    <row r="998">
      <c r="B998" t="s">
        <v>165</v>
      </c>
      <c r="C998" t="s">
        <v>165</v>
      </c>
      <c r="D998" t="s">
        <v>165</v>
      </c>
      <c r="E998" t="s">
        <v>165</v>
      </c>
      <c r="F998" t="s">
        <v>165</v>
      </c>
      <c r="G998" t="s">
        <v>165</v>
      </c>
      <c r="H998" t="s">
        <v>165</v>
      </c>
      <c r="J998" t="s">
        <v>165</v>
      </c>
      <c r="K998" t="s">
        <v>165</v>
      </c>
      <c r="L998" t="s">
        <v>165</v>
      </c>
      <c r="M998" t="s">
        <v>165</v>
      </c>
      <c r="N998" t="s">
        <v>165</v>
      </c>
      <c r="O998" t="s">
        <v>165</v>
      </c>
      <c r="P998" t="s">
        <v>165</v>
      </c>
      <c r="Q998" t="s">
        <v>165</v>
      </c>
    </row>
    <row r="999">
      <c r="B999" t="s">
        <v>165</v>
      </c>
      <c r="C999" t="s">
        <v>165</v>
      </c>
      <c r="D999" t="s">
        <v>165</v>
      </c>
      <c r="E999" t="s">
        <v>165</v>
      </c>
      <c r="F999" t="s">
        <v>165</v>
      </c>
      <c r="G999" t="s">
        <v>165</v>
      </c>
      <c r="H999" t="s">
        <v>165</v>
      </c>
      <c r="J999" t="s">
        <v>165</v>
      </c>
      <c r="K999" t="s">
        <v>165</v>
      </c>
      <c r="L999" t="s">
        <v>165</v>
      </c>
      <c r="M999" t="s">
        <v>165</v>
      </c>
      <c r="N999" t="s">
        <v>165</v>
      </c>
      <c r="O999" t="s">
        <v>165</v>
      </c>
      <c r="P999" t="s">
        <v>165</v>
      </c>
      <c r="Q999" t="s">
        <v>165</v>
      </c>
    </row>
    <row r="1000">
      <c r="B1000" t="s">
        <v>165</v>
      </c>
      <c r="C1000" t="s">
        <v>165</v>
      </c>
      <c r="D1000" t="s">
        <v>165</v>
      </c>
      <c r="E1000" t="s">
        <v>165</v>
      </c>
      <c r="F1000" t="s">
        <v>165</v>
      </c>
      <c r="G1000" t="s">
        <v>165</v>
      </c>
      <c r="H1000" t="s">
        <v>165</v>
      </c>
      <c r="J1000" t="s">
        <v>165</v>
      </c>
      <c r="K1000" t="s">
        <v>165</v>
      </c>
      <c r="L1000" t="s">
        <v>165</v>
      </c>
      <c r="M1000" t="s">
        <v>165</v>
      </c>
      <c r="N1000" t="s">
        <v>165</v>
      </c>
      <c r="O1000" t="s">
        <v>165</v>
      </c>
      <c r="P1000" t="s">
        <v>165</v>
      </c>
      <c r="Q1000" t="s">
        <v>165</v>
      </c>
    </row>
    <row r="1001">
      <c r="B1001" t="s">
        <v>165</v>
      </c>
      <c r="C1001" t="s">
        <v>165</v>
      </c>
      <c r="D1001" t="s">
        <v>165</v>
      </c>
      <c r="E1001" t="s">
        <v>165</v>
      </c>
      <c r="F1001" t="s">
        <v>165</v>
      </c>
      <c r="G1001" t="s">
        <v>165</v>
      </c>
      <c r="H1001" t="s">
        <v>165</v>
      </c>
      <c r="J1001" t="s">
        <v>165</v>
      </c>
      <c r="K1001" t="s">
        <v>165</v>
      </c>
      <c r="L1001" t="s">
        <v>165</v>
      </c>
      <c r="M1001" t="s">
        <v>165</v>
      </c>
      <c r="N1001" t="s">
        <v>165</v>
      </c>
      <c r="O1001" t="s">
        <v>165</v>
      </c>
      <c r="P1001" t="s">
        <v>165</v>
      </c>
      <c r="Q1001" t="s">
        <v>165</v>
      </c>
    </row>
    <row r="1002">
      <c r="B1002" t="s">
        <v>165</v>
      </c>
      <c r="C1002" t="s">
        <v>165</v>
      </c>
      <c r="D1002" t="s">
        <v>165</v>
      </c>
      <c r="E1002" t="s">
        <v>165</v>
      </c>
      <c r="F1002" t="s">
        <v>165</v>
      </c>
      <c r="G1002" t="s">
        <v>165</v>
      </c>
      <c r="H1002" t="s">
        <v>165</v>
      </c>
      <c r="J1002" t="s">
        <v>165</v>
      </c>
      <c r="K1002" t="s">
        <v>165</v>
      </c>
      <c r="L1002" t="s">
        <v>165</v>
      </c>
      <c r="M1002" t="s">
        <v>165</v>
      </c>
      <c r="N1002" t="s">
        <v>165</v>
      </c>
      <c r="O1002" t="s">
        <v>165</v>
      </c>
      <c r="P1002" t="s">
        <v>165</v>
      </c>
      <c r="Q1002" t="s">
        <v>165</v>
      </c>
    </row>
    <row r="1003">
      <c r="B1003" t="s">
        <v>165</v>
      </c>
      <c r="C1003" t="s">
        <v>165</v>
      </c>
      <c r="D1003" t="s">
        <v>165</v>
      </c>
      <c r="E1003" t="s">
        <v>165</v>
      </c>
      <c r="F1003" t="s">
        <v>165</v>
      </c>
      <c r="G1003" t="s">
        <v>165</v>
      </c>
      <c r="H1003" t="s">
        <v>165</v>
      </c>
      <c r="J1003" t="s">
        <v>165</v>
      </c>
      <c r="K1003" t="s">
        <v>165</v>
      </c>
      <c r="L1003" t="s">
        <v>165</v>
      </c>
      <c r="M1003" t="s">
        <v>165</v>
      </c>
      <c r="N1003" t="s">
        <v>165</v>
      </c>
      <c r="O1003" t="s">
        <v>165</v>
      </c>
      <c r="P1003" t="s">
        <v>165</v>
      </c>
      <c r="Q1003" t="s">
        <v>165</v>
      </c>
    </row>
    <row r="1004">
      <c r="B1004" t="s">
        <v>165</v>
      </c>
      <c r="C1004" t="s">
        <v>165</v>
      </c>
      <c r="D1004" t="s">
        <v>165</v>
      </c>
      <c r="E1004" t="s">
        <v>165</v>
      </c>
      <c r="F1004" t="s">
        <v>165</v>
      </c>
      <c r="G1004" t="s">
        <v>165</v>
      </c>
      <c r="H1004" t="s">
        <v>165</v>
      </c>
      <c r="J1004" t="s">
        <v>165</v>
      </c>
      <c r="K1004" t="s">
        <v>165</v>
      </c>
      <c r="L1004" t="s">
        <v>165</v>
      </c>
      <c r="M1004" t="s">
        <v>165</v>
      </c>
      <c r="N1004" t="s">
        <v>165</v>
      </c>
      <c r="O1004" t="s">
        <v>165</v>
      </c>
      <c r="P1004" t="s">
        <v>165</v>
      </c>
      <c r="Q1004" t="s">
        <v>165</v>
      </c>
    </row>
    <row r="1005">
      <c r="B1005" t="s">
        <v>165</v>
      </c>
      <c r="C1005" t="s">
        <v>165</v>
      </c>
      <c r="D1005" t="s">
        <v>165</v>
      </c>
      <c r="E1005" t="s">
        <v>165</v>
      </c>
      <c r="F1005" t="s">
        <v>165</v>
      </c>
      <c r="G1005" t="s">
        <v>165</v>
      </c>
      <c r="H1005" t="s">
        <v>165</v>
      </c>
      <c r="J1005" t="s">
        <v>165</v>
      </c>
      <c r="K1005" t="s">
        <v>165</v>
      </c>
      <c r="L1005" t="s">
        <v>165</v>
      </c>
      <c r="M1005" t="s">
        <v>165</v>
      </c>
      <c r="N1005" t="s">
        <v>165</v>
      </c>
      <c r="O1005" t="s">
        <v>165</v>
      </c>
      <c r="P1005" t="s">
        <v>165</v>
      </c>
      <c r="Q1005" t="s">
        <v>165</v>
      </c>
    </row>
    <row r="1006">
      <c r="B1006" t="s">
        <v>165</v>
      </c>
      <c r="C1006" t="s">
        <v>165</v>
      </c>
      <c r="D1006" t="s">
        <v>165</v>
      </c>
      <c r="E1006" t="s">
        <v>165</v>
      </c>
      <c r="F1006" t="s">
        <v>165</v>
      </c>
      <c r="G1006" t="s">
        <v>165</v>
      </c>
      <c r="H1006" t="s">
        <v>165</v>
      </c>
      <c r="J1006" t="s">
        <v>165</v>
      </c>
      <c r="K1006" t="s">
        <v>165</v>
      </c>
      <c r="L1006" t="s">
        <v>165</v>
      </c>
      <c r="M1006" t="s">
        <v>165</v>
      </c>
      <c r="N1006" t="s">
        <v>165</v>
      </c>
      <c r="O1006" t="s">
        <v>165</v>
      </c>
      <c r="P1006" t="s">
        <v>165</v>
      </c>
      <c r="Q1006" t="s">
        <v>165</v>
      </c>
    </row>
    <row r="1007">
      <c r="B1007" t="s">
        <v>165</v>
      </c>
      <c r="C1007" t="s">
        <v>165</v>
      </c>
      <c r="D1007" t="s">
        <v>165</v>
      </c>
      <c r="E1007" t="s">
        <v>165</v>
      </c>
      <c r="F1007" t="s">
        <v>165</v>
      </c>
      <c r="G1007" t="s">
        <v>165</v>
      </c>
      <c r="H1007" t="s">
        <v>165</v>
      </c>
      <c r="J1007" t="s">
        <v>165</v>
      </c>
      <c r="K1007" t="s">
        <v>165</v>
      </c>
      <c r="L1007" t="s">
        <v>165</v>
      </c>
      <c r="M1007" t="s">
        <v>165</v>
      </c>
      <c r="N1007" t="s">
        <v>165</v>
      </c>
      <c r="O1007" t="s">
        <v>165</v>
      </c>
      <c r="P1007" t="s">
        <v>165</v>
      </c>
      <c r="Q1007" t="s">
        <v>165</v>
      </c>
    </row>
    <row r="1008">
      <c r="B1008" t="s">
        <v>165</v>
      </c>
      <c r="C1008" t="s">
        <v>165</v>
      </c>
      <c r="D1008" t="s">
        <v>165</v>
      </c>
      <c r="E1008" t="s">
        <v>165</v>
      </c>
      <c r="F1008" t="s">
        <v>165</v>
      </c>
      <c r="G1008" t="s">
        <v>165</v>
      </c>
      <c r="H1008" t="s">
        <v>165</v>
      </c>
      <c r="J1008" t="s">
        <v>165</v>
      </c>
      <c r="K1008" t="s">
        <v>165</v>
      </c>
      <c r="L1008" t="s">
        <v>165</v>
      </c>
      <c r="M1008" t="s">
        <v>165</v>
      </c>
      <c r="N1008" t="s">
        <v>165</v>
      </c>
      <c r="O1008" t="s">
        <v>165</v>
      </c>
      <c r="P1008" t="s">
        <v>165</v>
      </c>
      <c r="Q1008" t="s">
        <v>165</v>
      </c>
    </row>
    <row r="1009">
      <c r="B1009" t="s">
        <v>165</v>
      </c>
      <c r="C1009" t="s">
        <v>165</v>
      </c>
      <c r="D1009" t="s">
        <v>165</v>
      </c>
      <c r="E1009" t="s">
        <v>165</v>
      </c>
      <c r="F1009" t="s">
        <v>165</v>
      </c>
      <c r="G1009" t="s">
        <v>165</v>
      </c>
      <c r="H1009" t="s">
        <v>165</v>
      </c>
      <c r="J1009" t="s">
        <v>165</v>
      </c>
      <c r="K1009" t="s">
        <v>165</v>
      </c>
      <c r="L1009" t="s">
        <v>165</v>
      </c>
      <c r="M1009" t="s">
        <v>165</v>
      </c>
      <c r="N1009" t="s">
        <v>165</v>
      </c>
      <c r="O1009" t="s">
        <v>165</v>
      </c>
      <c r="P1009" t="s">
        <v>165</v>
      </c>
      <c r="Q1009" t="s">
        <v>165</v>
      </c>
    </row>
    <row r="1010">
      <c r="B1010" t="s">
        <v>165</v>
      </c>
      <c r="C1010" t="s">
        <v>165</v>
      </c>
      <c r="D1010" t="s">
        <v>165</v>
      </c>
      <c r="E1010" t="s">
        <v>165</v>
      </c>
      <c r="F1010" t="s">
        <v>165</v>
      </c>
      <c r="G1010" t="s">
        <v>165</v>
      </c>
      <c r="H1010" t="s">
        <v>165</v>
      </c>
      <c r="J1010" t="s">
        <v>165</v>
      </c>
      <c r="K1010" t="s">
        <v>165</v>
      </c>
      <c r="L1010" t="s">
        <v>165</v>
      </c>
      <c r="M1010" t="s">
        <v>165</v>
      </c>
      <c r="N1010" t="s">
        <v>165</v>
      </c>
      <c r="O1010" t="s">
        <v>165</v>
      </c>
      <c r="P1010" t="s">
        <v>165</v>
      </c>
      <c r="Q1010" t="s">
        <v>165</v>
      </c>
    </row>
    <row r="1011">
      <c r="B1011" t="s">
        <v>165</v>
      </c>
      <c r="C1011" t="s">
        <v>165</v>
      </c>
      <c r="D1011" t="s">
        <v>165</v>
      </c>
      <c r="E1011" t="s">
        <v>165</v>
      </c>
      <c r="F1011" t="s">
        <v>165</v>
      </c>
      <c r="G1011" t="s">
        <v>165</v>
      </c>
      <c r="H1011" t="s">
        <v>165</v>
      </c>
      <c r="J1011" t="s">
        <v>165</v>
      </c>
      <c r="K1011" t="s">
        <v>165</v>
      </c>
      <c r="L1011" t="s">
        <v>165</v>
      </c>
      <c r="M1011" t="s">
        <v>165</v>
      </c>
      <c r="N1011" t="s">
        <v>165</v>
      </c>
      <c r="O1011" t="s">
        <v>165</v>
      </c>
      <c r="P1011" t="s">
        <v>165</v>
      </c>
      <c r="Q1011" t="s">
        <v>165</v>
      </c>
    </row>
    <row r="1012">
      <c r="B1012" t="s">
        <v>165</v>
      </c>
      <c r="C1012" t="s">
        <v>165</v>
      </c>
      <c r="D1012" t="s">
        <v>165</v>
      </c>
      <c r="E1012" t="s">
        <v>165</v>
      </c>
      <c r="F1012" t="s">
        <v>165</v>
      </c>
      <c r="G1012" t="s">
        <v>165</v>
      </c>
      <c r="H1012" t="s">
        <v>165</v>
      </c>
      <c r="J1012" t="s">
        <v>165</v>
      </c>
      <c r="K1012" t="s">
        <v>165</v>
      </c>
      <c r="L1012" t="s">
        <v>165</v>
      </c>
      <c r="M1012" t="s">
        <v>165</v>
      </c>
      <c r="N1012" t="s">
        <v>165</v>
      </c>
      <c r="O1012" t="s">
        <v>165</v>
      </c>
      <c r="P1012" t="s">
        <v>165</v>
      </c>
      <c r="Q1012" t="s">
        <v>165</v>
      </c>
    </row>
    <row r="1013">
      <c r="B1013" t="s">
        <v>165</v>
      </c>
      <c r="C1013" t="s">
        <v>165</v>
      </c>
      <c r="D1013" t="s">
        <v>165</v>
      </c>
      <c r="E1013" t="s">
        <v>165</v>
      </c>
      <c r="F1013" t="s">
        <v>165</v>
      </c>
      <c r="G1013" t="s">
        <v>165</v>
      </c>
      <c r="H1013" t="s">
        <v>165</v>
      </c>
      <c r="J1013" t="s">
        <v>165</v>
      </c>
      <c r="K1013" t="s">
        <v>165</v>
      </c>
      <c r="L1013" t="s">
        <v>165</v>
      </c>
      <c r="M1013" t="s">
        <v>165</v>
      </c>
      <c r="N1013" t="s">
        <v>165</v>
      </c>
      <c r="O1013" t="s">
        <v>165</v>
      </c>
      <c r="P1013" t="s">
        <v>165</v>
      </c>
      <c r="Q1013" t="s">
        <v>165</v>
      </c>
    </row>
    <row r="1014">
      <c r="B1014" t="s">
        <v>165</v>
      </c>
      <c r="C1014" t="s">
        <v>165</v>
      </c>
      <c r="D1014" t="s">
        <v>165</v>
      </c>
      <c r="E1014" t="s">
        <v>165</v>
      </c>
      <c r="F1014" t="s">
        <v>165</v>
      </c>
      <c r="G1014" t="s">
        <v>165</v>
      </c>
      <c r="H1014" t="s">
        <v>165</v>
      </c>
      <c r="J1014" t="s">
        <v>165</v>
      </c>
      <c r="K1014" t="s">
        <v>165</v>
      </c>
      <c r="L1014" t="s">
        <v>165</v>
      </c>
      <c r="M1014" t="s">
        <v>165</v>
      </c>
      <c r="N1014" t="s">
        <v>165</v>
      </c>
      <c r="O1014" t="s">
        <v>165</v>
      </c>
      <c r="P1014" t="s">
        <v>165</v>
      </c>
      <c r="Q1014" t="s">
        <v>165</v>
      </c>
    </row>
    <row r="1015">
      <c r="B1015" t="s">
        <v>165</v>
      </c>
      <c r="C1015" t="s">
        <v>165</v>
      </c>
      <c r="D1015" t="s">
        <v>165</v>
      </c>
      <c r="E1015" t="s">
        <v>165</v>
      </c>
      <c r="F1015" t="s">
        <v>165</v>
      </c>
      <c r="G1015" t="s">
        <v>165</v>
      </c>
      <c r="H1015" t="s">
        <v>165</v>
      </c>
      <c r="J1015" t="s">
        <v>165</v>
      </c>
      <c r="K1015" t="s">
        <v>165</v>
      </c>
      <c r="L1015" t="s">
        <v>165</v>
      </c>
      <c r="M1015" t="s">
        <v>165</v>
      </c>
      <c r="N1015" t="s">
        <v>165</v>
      </c>
      <c r="O1015" t="s">
        <v>165</v>
      </c>
      <c r="P1015" t="s">
        <v>165</v>
      </c>
      <c r="Q1015" t="s">
        <v>165</v>
      </c>
    </row>
    <row r="1016">
      <c r="B1016" t="s">
        <v>165</v>
      </c>
      <c r="C1016" t="s">
        <v>165</v>
      </c>
      <c r="D1016" t="s">
        <v>165</v>
      </c>
      <c r="E1016" t="s">
        <v>165</v>
      </c>
      <c r="F1016" t="s">
        <v>165</v>
      </c>
      <c r="G1016" t="s">
        <v>165</v>
      </c>
      <c r="H1016" t="s">
        <v>165</v>
      </c>
      <c r="J1016" t="s">
        <v>165</v>
      </c>
      <c r="K1016" t="s">
        <v>165</v>
      </c>
      <c r="L1016" t="s">
        <v>165</v>
      </c>
      <c r="M1016" t="s">
        <v>165</v>
      </c>
      <c r="N1016" t="s">
        <v>165</v>
      </c>
      <c r="O1016" t="s">
        <v>165</v>
      </c>
      <c r="P1016" t="s">
        <v>165</v>
      </c>
      <c r="Q1016" t="s">
        <v>165</v>
      </c>
    </row>
    <row r="1017">
      <c r="B1017" t="s">
        <v>165</v>
      </c>
      <c r="C1017" t="s">
        <v>165</v>
      </c>
      <c r="D1017" t="s">
        <v>165</v>
      </c>
      <c r="E1017" t="s">
        <v>165</v>
      </c>
      <c r="F1017" t="s">
        <v>165</v>
      </c>
      <c r="G1017" t="s">
        <v>165</v>
      </c>
      <c r="H1017" t="s">
        <v>165</v>
      </c>
      <c r="J1017" t="s">
        <v>165</v>
      </c>
      <c r="K1017" t="s">
        <v>165</v>
      </c>
      <c r="L1017" t="s">
        <v>165</v>
      </c>
      <c r="M1017" t="s">
        <v>165</v>
      </c>
      <c r="N1017" t="s">
        <v>165</v>
      </c>
      <c r="O1017" t="s">
        <v>165</v>
      </c>
      <c r="P1017" t="s">
        <v>165</v>
      </c>
      <c r="Q1017" t="s">
        <v>165</v>
      </c>
    </row>
    <row r="1018">
      <c r="B1018" t="s">
        <v>165</v>
      </c>
      <c r="C1018" t="s">
        <v>165</v>
      </c>
      <c r="D1018" t="s">
        <v>165</v>
      </c>
      <c r="E1018" t="s">
        <v>165</v>
      </c>
      <c r="F1018" t="s">
        <v>165</v>
      </c>
      <c r="G1018" t="s">
        <v>165</v>
      </c>
      <c r="H1018" t="s">
        <v>165</v>
      </c>
      <c r="J1018" t="s">
        <v>165</v>
      </c>
      <c r="K1018" t="s">
        <v>165</v>
      </c>
      <c r="L1018" t="s">
        <v>165</v>
      </c>
      <c r="M1018" t="s">
        <v>165</v>
      </c>
      <c r="N1018" t="s">
        <v>165</v>
      </c>
      <c r="O1018" t="s">
        <v>165</v>
      </c>
      <c r="P1018" t="s">
        <v>165</v>
      </c>
      <c r="Q1018" t="s">
        <v>165</v>
      </c>
    </row>
    <row r="1019">
      <c r="B1019" t="s">
        <v>165</v>
      </c>
      <c r="C1019" t="s">
        <v>165</v>
      </c>
      <c r="D1019" t="s">
        <v>165</v>
      </c>
      <c r="E1019" t="s">
        <v>165</v>
      </c>
      <c r="F1019" t="s">
        <v>165</v>
      </c>
      <c r="G1019" t="s">
        <v>165</v>
      </c>
      <c r="H1019" t="s">
        <v>165</v>
      </c>
      <c r="J1019" t="s">
        <v>165</v>
      </c>
      <c r="K1019" t="s">
        <v>165</v>
      </c>
      <c r="L1019" t="s">
        <v>165</v>
      </c>
      <c r="M1019" t="s">
        <v>165</v>
      </c>
      <c r="N1019" t="s">
        <v>165</v>
      </c>
      <c r="O1019" t="s">
        <v>165</v>
      </c>
      <c r="P1019" t="s">
        <v>165</v>
      </c>
      <c r="Q1019" t="s">
        <v>165</v>
      </c>
    </row>
    <row r="1020">
      <c r="B1020" t="s">
        <v>165</v>
      </c>
      <c r="C1020" t="s">
        <v>165</v>
      </c>
      <c r="D1020" t="s">
        <v>165</v>
      </c>
      <c r="E1020" t="s">
        <v>165</v>
      </c>
      <c r="F1020" t="s">
        <v>165</v>
      </c>
      <c r="G1020" t="s">
        <v>165</v>
      </c>
      <c r="H1020" t="s">
        <v>165</v>
      </c>
      <c r="J1020" t="s">
        <v>165</v>
      </c>
      <c r="K1020" t="s">
        <v>165</v>
      </c>
      <c r="L1020" t="s">
        <v>165</v>
      </c>
      <c r="M1020" t="s">
        <v>165</v>
      </c>
      <c r="N1020" t="s">
        <v>165</v>
      </c>
      <c r="O1020" t="s">
        <v>165</v>
      </c>
      <c r="P1020" t="s">
        <v>165</v>
      </c>
      <c r="Q1020" t="s">
        <v>165</v>
      </c>
    </row>
    <row r="1021">
      <c r="B1021" t="s">
        <v>165</v>
      </c>
      <c r="C1021" t="s">
        <v>165</v>
      </c>
      <c r="D1021" t="s">
        <v>165</v>
      </c>
      <c r="E1021" t="s">
        <v>165</v>
      </c>
      <c r="F1021" t="s">
        <v>165</v>
      </c>
      <c r="G1021" t="s">
        <v>165</v>
      </c>
      <c r="H1021" t="s">
        <v>165</v>
      </c>
      <c r="J1021" t="s">
        <v>165</v>
      </c>
      <c r="K1021" t="s">
        <v>165</v>
      </c>
      <c r="L1021" t="s">
        <v>165</v>
      </c>
      <c r="M1021" t="s">
        <v>165</v>
      </c>
      <c r="N1021" t="s">
        <v>165</v>
      </c>
      <c r="O1021" t="s">
        <v>165</v>
      </c>
      <c r="P1021" t="s">
        <v>165</v>
      </c>
      <c r="Q1021" t="s">
        <v>165</v>
      </c>
    </row>
    <row r="1022">
      <c r="B1022" t="s">
        <v>165</v>
      </c>
      <c r="C1022" t="s">
        <v>165</v>
      </c>
      <c r="D1022" t="s">
        <v>165</v>
      </c>
      <c r="E1022" t="s">
        <v>165</v>
      </c>
      <c r="F1022" t="s">
        <v>165</v>
      </c>
      <c r="G1022" t="s">
        <v>165</v>
      </c>
      <c r="H1022" t="s">
        <v>165</v>
      </c>
      <c r="J1022" t="s">
        <v>165</v>
      </c>
      <c r="K1022" t="s">
        <v>165</v>
      </c>
      <c r="L1022" t="s">
        <v>165</v>
      </c>
      <c r="M1022" t="s">
        <v>165</v>
      </c>
      <c r="N1022" t="s">
        <v>165</v>
      </c>
      <c r="O1022" t="s">
        <v>165</v>
      </c>
      <c r="P1022" t="s">
        <v>165</v>
      </c>
      <c r="Q1022" t="s">
        <v>165</v>
      </c>
    </row>
    <row r="1023">
      <c r="B1023" t="s">
        <v>165</v>
      </c>
      <c r="C1023" t="s">
        <v>165</v>
      </c>
      <c r="D1023" t="s">
        <v>165</v>
      </c>
      <c r="E1023" t="s">
        <v>165</v>
      </c>
      <c r="F1023" t="s">
        <v>165</v>
      </c>
      <c r="G1023" t="s">
        <v>165</v>
      </c>
      <c r="H1023" t="s">
        <v>165</v>
      </c>
      <c r="J1023" t="s">
        <v>165</v>
      </c>
      <c r="K1023" t="s">
        <v>165</v>
      </c>
      <c r="L1023" t="s">
        <v>165</v>
      </c>
      <c r="M1023" t="s">
        <v>165</v>
      </c>
      <c r="N1023" t="s">
        <v>165</v>
      </c>
      <c r="O1023" t="s">
        <v>165</v>
      </c>
      <c r="P1023" t="s">
        <v>165</v>
      </c>
      <c r="Q1023" t="s">
        <v>165</v>
      </c>
    </row>
    <row r="1024">
      <c r="B1024" t="s">
        <v>165</v>
      </c>
      <c r="C1024" t="s">
        <v>165</v>
      </c>
      <c r="D1024" t="s">
        <v>165</v>
      </c>
      <c r="E1024" t="s">
        <v>165</v>
      </c>
      <c r="F1024" t="s">
        <v>165</v>
      </c>
      <c r="G1024" t="s">
        <v>165</v>
      </c>
      <c r="H1024" t="s">
        <v>165</v>
      </c>
      <c r="J1024" t="s">
        <v>165</v>
      </c>
      <c r="K1024" t="s">
        <v>165</v>
      </c>
      <c r="L1024" t="s">
        <v>165</v>
      </c>
      <c r="M1024" t="s">
        <v>165</v>
      </c>
      <c r="N1024" t="s">
        <v>165</v>
      </c>
      <c r="O1024" t="s">
        <v>165</v>
      </c>
      <c r="P1024" t="s">
        <v>165</v>
      </c>
      <c r="Q1024" t="s">
        <v>165</v>
      </c>
    </row>
    <row r="1025">
      <c r="B1025" t="s">
        <v>165</v>
      </c>
      <c r="C1025" t="s">
        <v>165</v>
      </c>
      <c r="D1025" t="s">
        <v>165</v>
      </c>
      <c r="E1025" t="s">
        <v>165</v>
      </c>
      <c r="F1025" t="s">
        <v>165</v>
      </c>
      <c r="G1025" t="s">
        <v>165</v>
      </c>
      <c r="H1025" t="s">
        <v>165</v>
      </c>
      <c r="J1025" t="s">
        <v>165</v>
      </c>
      <c r="K1025" t="s">
        <v>165</v>
      </c>
      <c r="L1025" t="s">
        <v>165</v>
      </c>
      <c r="M1025" t="s">
        <v>165</v>
      </c>
      <c r="N1025" t="s">
        <v>165</v>
      </c>
      <c r="O1025" t="s">
        <v>165</v>
      </c>
      <c r="P1025" t="s">
        <v>165</v>
      </c>
      <c r="Q1025" t="s">
        <v>165</v>
      </c>
    </row>
    <row r="1026">
      <c r="B1026" t="s">
        <v>165</v>
      </c>
      <c r="C1026" t="s">
        <v>165</v>
      </c>
      <c r="D1026" t="s">
        <v>165</v>
      </c>
      <c r="E1026" t="s">
        <v>165</v>
      </c>
      <c r="F1026" t="s">
        <v>165</v>
      </c>
      <c r="G1026" t="s">
        <v>165</v>
      </c>
      <c r="H1026" t="s">
        <v>165</v>
      </c>
      <c r="J1026" t="s">
        <v>165</v>
      </c>
      <c r="K1026" t="s">
        <v>165</v>
      </c>
      <c r="L1026" t="s">
        <v>165</v>
      </c>
      <c r="M1026" t="s">
        <v>165</v>
      </c>
      <c r="N1026" t="s">
        <v>165</v>
      </c>
      <c r="O1026" t="s">
        <v>165</v>
      </c>
      <c r="P1026" t="s">
        <v>165</v>
      </c>
      <c r="Q1026" t="s">
        <v>165</v>
      </c>
    </row>
    <row r="1027">
      <c r="B1027" t="s">
        <v>165</v>
      </c>
      <c r="C1027" t="s">
        <v>165</v>
      </c>
      <c r="D1027" t="s">
        <v>165</v>
      </c>
      <c r="E1027" t="s">
        <v>165</v>
      </c>
      <c r="F1027" t="s">
        <v>165</v>
      </c>
      <c r="G1027" t="s">
        <v>165</v>
      </c>
      <c r="H1027" t="s">
        <v>165</v>
      </c>
      <c r="J1027" t="s">
        <v>165</v>
      </c>
      <c r="K1027" t="s">
        <v>165</v>
      </c>
      <c r="L1027" t="s">
        <v>165</v>
      </c>
      <c r="M1027" t="s">
        <v>165</v>
      </c>
      <c r="N1027" t="s">
        <v>165</v>
      </c>
      <c r="O1027" t="s">
        <v>165</v>
      </c>
      <c r="P1027" t="s">
        <v>165</v>
      </c>
      <c r="Q1027" t="s">
        <v>165</v>
      </c>
    </row>
    <row r="1028">
      <c r="B1028" t="s">
        <v>165</v>
      </c>
      <c r="C1028" t="s">
        <v>165</v>
      </c>
      <c r="D1028" t="s">
        <v>165</v>
      </c>
      <c r="E1028" t="s">
        <v>165</v>
      </c>
      <c r="F1028" t="s">
        <v>165</v>
      </c>
      <c r="G1028" t="s">
        <v>165</v>
      </c>
      <c r="H1028" t="s">
        <v>165</v>
      </c>
      <c r="J1028" t="s">
        <v>165</v>
      </c>
      <c r="K1028" t="s">
        <v>165</v>
      </c>
      <c r="L1028" t="s">
        <v>165</v>
      </c>
      <c r="M1028" t="s">
        <v>165</v>
      </c>
      <c r="N1028" t="s">
        <v>165</v>
      </c>
      <c r="O1028" t="s">
        <v>165</v>
      </c>
      <c r="P1028" t="s">
        <v>165</v>
      </c>
      <c r="Q1028" t="s">
        <v>165</v>
      </c>
    </row>
    <row r="1029">
      <c r="B1029" t="s">
        <v>165</v>
      </c>
      <c r="C1029" t="s">
        <v>165</v>
      </c>
      <c r="D1029" t="s">
        <v>165</v>
      </c>
      <c r="E1029" t="s">
        <v>165</v>
      </c>
      <c r="F1029" t="s">
        <v>165</v>
      </c>
      <c r="G1029" t="s">
        <v>165</v>
      </c>
      <c r="H1029" t="s">
        <v>165</v>
      </c>
      <c r="J1029" t="s">
        <v>165</v>
      </c>
      <c r="K1029" t="s">
        <v>165</v>
      </c>
      <c r="L1029" t="s">
        <v>165</v>
      </c>
      <c r="M1029" t="s">
        <v>165</v>
      </c>
      <c r="N1029" t="s">
        <v>165</v>
      </c>
      <c r="O1029" t="s">
        <v>165</v>
      </c>
      <c r="P1029" t="s">
        <v>165</v>
      </c>
      <c r="Q1029" t="s">
        <v>165</v>
      </c>
    </row>
    <row r="1030">
      <c r="B1030" t="s">
        <v>165</v>
      </c>
      <c r="C1030" t="s">
        <v>165</v>
      </c>
      <c r="D1030" t="s">
        <v>165</v>
      </c>
      <c r="E1030" t="s">
        <v>165</v>
      </c>
      <c r="F1030" t="s">
        <v>165</v>
      </c>
      <c r="G1030" t="s">
        <v>165</v>
      </c>
      <c r="H1030" t="s">
        <v>165</v>
      </c>
      <c r="J1030" t="s">
        <v>165</v>
      </c>
      <c r="K1030" t="s">
        <v>165</v>
      </c>
      <c r="L1030" t="s">
        <v>165</v>
      </c>
      <c r="M1030" t="s">
        <v>165</v>
      </c>
      <c r="N1030" t="s">
        <v>165</v>
      </c>
      <c r="O1030" t="s">
        <v>165</v>
      </c>
      <c r="P1030" t="s">
        <v>165</v>
      </c>
      <c r="Q1030" t="s">
        <v>165</v>
      </c>
    </row>
    <row r="1031">
      <c r="B1031" t="s">
        <v>165</v>
      </c>
      <c r="C1031" t="s">
        <v>165</v>
      </c>
      <c r="D1031" t="s">
        <v>165</v>
      </c>
      <c r="E1031" t="s">
        <v>165</v>
      </c>
      <c r="F1031" t="s">
        <v>165</v>
      </c>
      <c r="G1031" t="s">
        <v>165</v>
      </c>
      <c r="H1031" t="s">
        <v>165</v>
      </c>
      <c r="J1031" t="s">
        <v>165</v>
      </c>
      <c r="K1031" t="s">
        <v>165</v>
      </c>
      <c r="L1031" t="s">
        <v>165</v>
      </c>
      <c r="M1031" t="s">
        <v>165</v>
      </c>
      <c r="N1031" t="s">
        <v>165</v>
      </c>
      <c r="O1031" t="s">
        <v>165</v>
      </c>
      <c r="P1031" t="s">
        <v>165</v>
      </c>
      <c r="Q1031" t="s">
        <v>165</v>
      </c>
    </row>
    <row r="1032">
      <c r="B1032" t="s">
        <v>165</v>
      </c>
      <c r="C1032" t="s">
        <v>165</v>
      </c>
      <c r="D1032" t="s">
        <v>165</v>
      </c>
      <c r="E1032" t="s">
        <v>165</v>
      </c>
      <c r="F1032" t="s">
        <v>165</v>
      </c>
      <c r="G1032" t="s">
        <v>165</v>
      </c>
      <c r="H1032" t="s">
        <v>165</v>
      </c>
      <c r="J1032" t="s">
        <v>165</v>
      </c>
      <c r="K1032" t="s">
        <v>165</v>
      </c>
      <c r="L1032" t="s">
        <v>165</v>
      </c>
      <c r="M1032" t="s">
        <v>165</v>
      </c>
      <c r="N1032" t="s">
        <v>165</v>
      </c>
      <c r="O1032" t="s">
        <v>165</v>
      </c>
      <c r="P1032" t="s">
        <v>165</v>
      </c>
      <c r="Q1032" t="s">
        <v>165</v>
      </c>
    </row>
    <row r="1033">
      <c r="B1033" t="s">
        <v>165</v>
      </c>
      <c r="C1033" t="s">
        <v>165</v>
      </c>
      <c r="D1033" t="s">
        <v>165</v>
      </c>
      <c r="E1033" t="s">
        <v>165</v>
      </c>
      <c r="F1033" t="s">
        <v>165</v>
      </c>
      <c r="G1033" t="s">
        <v>165</v>
      </c>
      <c r="H1033" t="s">
        <v>165</v>
      </c>
      <c r="J1033" t="s">
        <v>165</v>
      </c>
      <c r="K1033" t="s">
        <v>165</v>
      </c>
      <c r="L1033" t="s">
        <v>165</v>
      </c>
      <c r="M1033" t="s">
        <v>165</v>
      </c>
      <c r="N1033" t="s">
        <v>165</v>
      </c>
      <c r="O1033" t="s">
        <v>165</v>
      </c>
      <c r="P1033" t="s">
        <v>165</v>
      </c>
      <c r="Q1033" t="s">
        <v>165</v>
      </c>
    </row>
    <row r="1034">
      <c r="B1034" t="s">
        <v>165</v>
      </c>
      <c r="C1034" t="s">
        <v>165</v>
      </c>
      <c r="D1034" t="s">
        <v>165</v>
      </c>
      <c r="E1034" t="s">
        <v>165</v>
      </c>
      <c r="F1034" t="s">
        <v>165</v>
      </c>
      <c r="G1034" t="s">
        <v>165</v>
      </c>
      <c r="H1034" t="s">
        <v>165</v>
      </c>
      <c r="J1034" t="s">
        <v>165</v>
      </c>
      <c r="K1034" t="s">
        <v>165</v>
      </c>
      <c r="L1034" t="s">
        <v>165</v>
      </c>
      <c r="M1034" t="s">
        <v>165</v>
      </c>
      <c r="N1034" t="s">
        <v>165</v>
      </c>
      <c r="O1034" t="s">
        <v>165</v>
      </c>
      <c r="P1034" t="s">
        <v>165</v>
      </c>
      <c r="Q1034" t="s">
        <v>165</v>
      </c>
    </row>
    <row r="1035">
      <c r="B1035" t="s">
        <v>165</v>
      </c>
      <c r="C1035" t="s">
        <v>165</v>
      </c>
      <c r="D1035" t="s">
        <v>165</v>
      </c>
      <c r="E1035" t="s">
        <v>165</v>
      </c>
      <c r="F1035" t="s">
        <v>165</v>
      </c>
      <c r="G1035" t="s">
        <v>165</v>
      </c>
      <c r="H1035" t="s">
        <v>165</v>
      </c>
      <c r="J1035" t="s">
        <v>165</v>
      </c>
      <c r="K1035" t="s">
        <v>165</v>
      </c>
      <c r="L1035" t="s">
        <v>165</v>
      </c>
      <c r="M1035" t="s">
        <v>165</v>
      </c>
      <c r="N1035" t="s">
        <v>165</v>
      </c>
      <c r="O1035" t="s">
        <v>165</v>
      </c>
      <c r="P1035" t="s">
        <v>165</v>
      </c>
      <c r="Q1035" t="s">
        <v>165</v>
      </c>
    </row>
    <row r="1036">
      <c r="B1036" t="s">
        <v>165</v>
      </c>
      <c r="C1036" t="s">
        <v>165</v>
      </c>
      <c r="D1036" t="s">
        <v>165</v>
      </c>
      <c r="E1036" t="s">
        <v>165</v>
      </c>
      <c r="F1036" t="s">
        <v>165</v>
      </c>
      <c r="G1036" t="s">
        <v>165</v>
      </c>
      <c r="H1036" t="s">
        <v>165</v>
      </c>
      <c r="J1036" t="s">
        <v>165</v>
      </c>
      <c r="K1036" t="s">
        <v>165</v>
      </c>
      <c r="L1036" t="s">
        <v>165</v>
      </c>
      <c r="M1036" t="s">
        <v>165</v>
      </c>
      <c r="N1036" t="s">
        <v>165</v>
      </c>
      <c r="O1036" t="s">
        <v>165</v>
      </c>
      <c r="P1036" t="s">
        <v>165</v>
      </c>
      <c r="Q1036" t="s">
        <v>165</v>
      </c>
    </row>
    <row r="1037">
      <c r="B1037" t="s">
        <v>165</v>
      </c>
      <c r="C1037" t="s">
        <v>165</v>
      </c>
      <c r="D1037" t="s">
        <v>165</v>
      </c>
      <c r="E1037" t="s">
        <v>165</v>
      </c>
      <c r="F1037" t="s">
        <v>165</v>
      </c>
      <c r="G1037" t="s">
        <v>165</v>
      </c>
      <c r="H1037" t="s">
        <v>165</v>
      </c>
      <c r="J1037" t="s">
        <v>165</v>
      </c>
      <c r="K1037" t="s">
        <v>165</v>
      </c>
      <c r="L1037" t="s">
        <v>165</v>
      </c>
      <c r="M1037" t="s">
        <v>165</v>
      </c>
      <c r="N1037" t="s">
        <v>165</v>
      </c>
      <c r="O1037" t="s">
        <v>165</v>
      </c>
      <c r="P1037" t="s">
        <v>165</v>
      </c>
      <c r="Q1037" t="s">
        <v>165</v>
      </c>
    </row>
    <row r="1038">
      <c r="B1038" t="s">
        <v>165</v>
      </c>
      <c r="C1038" t="s">
        <v>165</v>
      </c>
      <c r="D1038" t="s">
        <v>165</v>
      </c>
      <c r="E1038" t="s">
        <v>165</v>
      </c>
      <c r="F1038" t="s">
        <v>165</v>
      </c>
      <c r="G1038" t="s">
        <v>165</v>
      </c>
      <c r="H1038" t="s">
        <v>165</v>
      </c>
      <c r="J1038" t="s">
        <v>165</v>
      </c>
      <c r="K1038" t="s">
        <v>165</v>
      </c>
      <c r="L1038" t="s">
        <v>165</v>
      </c>
      <c r="M1038" t="s">
        <v>165</v>
      </c>
      <c r="N1038" t="s">
        <v>165</v>
      </c>
      <c r="O1038" t="s">
        <v>165</v>
      </c>
      <c r="P1038" t="s">
        <v>165</v>
      </c>
      <c r="Q1038" t="s">
        <v>165</v>
      </c>
    </row>
    <row r="1039">
      <c r="B1039" t="s">
        <v>165</v>
      </c>
      <c r="C1039" t="s">
        <v>165</v>
      </c>
      <c r="D1039" t="s">
        <v>165</v>
      </c>
      <c r="E1039" t="s">
        <v>165</v>
      </c>
      <c r="F1039" t="s">
        <v>165</v>
      </c>
      <c r="G1039" t="s">
        <v>165</v>
      </c>
      <c r="H1039" t="s">
        <v>165</v>
      </c>
      <c r="J1039" t="s">
        <v>165</v>
      </c>
      <c r="K1039" t="s">
        <v>165</v>
      </c>
      <c r="L1039" t="s">
        <v>165</v>
      </c>
      <c r="M1039" t="s">
        <v>165</v>
      </c>
      <c r="N1039" t="s">
        <v>165</v>
      </c>
      <c r="O1039" t="s">
        <v>165</v>
      </c>
      <c r="P1039" t="s">
        <v>165</v>
      </c>
      <c r="Q1039" t="s">
        <v>165</v>
      </c>
    </row>
    <row r="1040">
      <c r="B1040" t="s">
        <v>165</v>
      </c>
      <c r="C1040" t="s">
        <v>165</v>
      </c>
      <c r="D1040" t="s">
        <v>165</v>
      </c>
      <c r="E1040" t="s">
        <v>165</v>
      </c>
      <c r="F1040" t="s">
        <v>165</v>
      </c>
      <c r="G1040" t="s">
        <v>165</v>
      </c>
      <c r="H1040" t="s">
        <v>165</v>
      </c>
      <c r="J1040" t="s">
        <v>165</v>
      </c>
      <c r="K1040" t="s">
        <v>165</v>
      </c>
      <c r="L1040" t="s">
        <v>165</v>
      </c>
      <c r="M1040" t="s">
        <v>165</v>
      </c>
      <c r="N1040" t="s">
        <v>165</v>
      </c>
      <c r="O1040" t="s">
        <v>165</v>
      </c>
      <c r="P1040" t="s">
        <v>165</v>
      </c>
      <c r="Q1040" t="s">
        <v>165</v>
      </c>
    </row>
    <row r="1041">
      <c r="B1041" t="s">
        <v>165</v>
      </c>
      <c r="C1041" t="s">
        <v>165</v>
      </c>
      <c r="D1041" t="s">
        <v>165</v>
      </c>
      <c r="E1041" t="s">
        <v>165</v>
      </c>
      <c r="F1041" t="s">
        <v>165</v>
      </c>
      <c r="G1041" t="s">
        <v>165</v>
      </c>
      <c r="H1041" t="s">
        <v>165</v>
      </c>
      <c r="J1041" t="s">
        <v>165</v>
      </c>
      <c r="K1041" t="s">
        <v>165</v>
      </c>
      <c r="L1041" t="s">
        <v>165</v>
      </c>
      <c r="M1041" t="s">
        <v>165</v>
      </c>
      <c r="N1041" t="s">
        <v>165</v>
      </c>
      <c r="O1041" t="s">
        <v>165</v>
      </c>
      <c r="P1041" t="s">
        <v>165</v>
      </c>
      <c r="Q1041" t="s">
        <v>165</v>
      </c>
    </row>
    <row r="1042">
      <c r="B1042" t="s">
        <v>165</v>
      </c>
      <c r="C1042" t="s">
        <v>165</v>
      </c>
      <c r="D1042" t="s">
        <v>165</v>
      </c>
      <c r="E1042" t="s">
        <v>165</v>
      </c>
      <c r="F1042" t="s">
        <v>165</v>
      </c>
      <c r="G1042" t="s">
        <v>165</v>
      </c>
      <c r="H1042" t="s">
        <v>165</v>
      </c>
      <c r="J1042" t="s">
        <v>165</v>
      </c>
      <c r="K1042" t="s">
        <v>165</v>
      </c>
      <c r="L1042" t="s">
        <v>165</v>
      </c>
      <c r="M1042" t="s">
        <v>165</v>
      </c>
      <c r="N1042" t="s">
        <v>165</v>
      </c>
      <c r="O1042" t="s">
        <v>165</v>
      </c>
      <c r="P1042" t="s">
        <v>165</v>
      </c>
      <c r="Q1042" t="s">
        <v>165</v>
      </c>
    </row>
    <row r="1043">
      <c r="B1043" t="s">
        <v>165</v>
      </c>
      <c r="C1043" t="s">
        <v>165</v>
      </c>
      <c r="D1043" t="s">
        <v>165</v>
      </c>
      <c r="E1043" t="s">
        <v>165</v>
      </c>
      <c r="F1043" t="s">
        <v>165</v>
      </c>
      <c r="G1043" t="s">
        <v>165</v>
      </c>
      <c r="H1043" t="s">
        <v>165</v>
      </c>
      <c r="J1043" t="s">
        <v>165</v>
      </c>
      <c r="K1043" t="s">
        <v>165</v>
      </c>
      <c r="L1043" t="s">
        <v>165</v>
      </c>
      <c r="M1043" t="s">
        <v>165</v>
      </c>
      <c r="N1043" t="s">
        <v>165</v>
      </c>
      <c r="O1043" t="s">
        <v>165</v>
      </c>
      <c r="P1043" t="s">
        <v>165</v>
      </c>
      <c r="Q1043" t="s">
        <v>165</v>
      </c>
    </row>
    <row r="1044">
      <c r="B1044" t="s">
        <v>165</v>
      </c>
      <c r="C1044" t="s">
        <v>165</v>
      </c>
      <c r="D1044" t="s">
        <v>165</v>
      </c>
      <c r="E1044" t="s">
        <v>165</v>
      </c>
      <c r="F1044" t="s">
        <v>165</v>
      </c>
      <c r="G1044" t="s">
        <v>165</v>
      </c>
      <c r="H1044" t="s">
        <v>165</v>
      </c>
      <c r="J1044" t="s">
        <v>165</v>
      </c>
      <c r="K1044" t="s">
        <v>165</v>
      </c>
      <c r="L1044" t="s">
        <v>165</v>
      </c>
      <c r="M1044" t="s">
        <v>165</v>
      </c>
      <c r="N1044" t="s">
        <v>165</v>
      </c>
      <c r="O1044" t="s">
        <v>165</v>
      </c>
      <c r="P1044" t="s">
        <v>165</v>
      </c>
      <c r="Q1044" t="s">
        <v>165</v>
      </c>
    </row>
    <row r="1045">
      <c r="B1045" t="s">
        <v>165</v>
      </c>
      <c r="C1045" t="s">
        <v>165</v>
      </c>
      <c r="D1045" t="s">
        <v>165</v>
      </c>
      <c r="E1045" t="s">
        <v>165</v>
      </c>
      <c r="F1045" t="s">
        <v>165</v>
      </c>
      <c r="G1045" t="s">
        <v>165</v>
      </c>
      <c r="H1045" t="s">
        <v>165</v>
      </c>
      <c r="J1045" t="s">
        <v>165</v>
      </c>
      <c r="K1045" t="s">
        <v>165</v>
      </c>
      <c r="L1045" t="s">
        <v>165</v>
      </c>
      <c r="M1045" t="s">
        <v>165</v>
      </c>
      <c r="N1045" t="s">
        <v>165</v>
      </c>
      <c r="O1045" t="s">
        <v>165</v>
      </c>
      <c r="P1045" t="s">
        <v>165</v>
      </c>
      <c r="Q1045" t="s">
        <v>165</v>
      </c>
    </row>
    <row r="1046">
      <c r="B1046" t="s">
        <v>165</v>
      </c>
      <c r="C1046" t="s">
        <v>165</v>
      </c>
      <c r="D1046" t="s">
        <v>165</v>
      </c>
      <c r="E1046" t="s">
        <v>165</v>
      </c>
      <c r="F1046" t="s">
        <v>165</v>
      </c>
      <c r="G1046" t="s">
        <v>165</v>
      </c>
      <c r="H1046" t="s">
        <v>165</v>
      </c>
      <c r="J1046" t="s">
        <v>165</v>
      </c>
      <c r="K1046" t="s">
        <v>165</v>
      </c>
      <c r="L1046" t="s">
        <v>165</v>
      </c>
      <c r="M1046" t="s">
        <v>165</v>
      </c>
      <c r="N1046" t="s">
        <v>165</v>
      </c>
      <c r="O1046" t="s">
        <v>165</v>
      </c>
      <c r="P1046" t="s">
        <v>165</v>
      </c>
      <c r="Q1046" t="s">
        <v>165</v>
      </c>
    </row>
    <row r="1047">
      <c r="B1047" t="s">
        <v>165</v>
      </c>
      <c r="C1047" t="s">
        <v>165</v>
      </c>
      <c r="D1047" t="s">
        <v>165</v>
      </c>
      <c r="E1047" t="s">
        <v>165</v>
      </c>
      <c r="F1047" t="s">
        <v>165</v>
      </c>
      <c r="G1047" t="s">
        <v>165</v>
      </c>
      <c r="H1047" t="s">
        <v>165</v>
      </c>
      <c r="J1047" t="s">
        <v>165</v>
      </c>
      <c r="K1047" t="s">
        <v>165</v>
      </c>
      <c r="L1047" t="s">
        <v>165</v>
      </c>
      <c r="M1047" t="s">
        <v>165</v>
      </c>
      <c r="N1047" t="s">
        <v>165</v>
      </c>
      <c r="O1047" t="s">
        <v>165</v>
      </c>
      <c r="P1047" t="s">
        <v>165</v>
      </c>
      <c r="Q1047" t="s">
        <v>165</v>
      </c>
    </row>
    <row r="1048">
      <c r="B1048" t="s">
        <v>165</v>
      </c>
      <c r="C1048" t="s">
        <v>165</v>
      </c>
      <c r="D1048" t="s">
        <v>165</v>
      </c>
      <c r="E1048" t="s">
        <v>165</v>
      </c>
      <c r="F1048" t="s">
        <v>165</v>
      </c>
      <c r="G1048" t="s">
        <v>165</v>
      </c>
      <c r="H1048" t="s">
        <v>165</v>
      </c>
      <c r="J1048" t="s">
        <v>165</v>
      </c>
      <c r="K1048" t="s">
        <v>165</v>
      </c>
      <c r="L1048" t="s">
        <v>165</v>
      </c>
      <c r="M1048" t="s">
        <v>165</v>
      </c>
      <c r="N1048" t="s">
        <v>165</v>
      </c>
      <c r="O1048" t="s">
        <v>165</v>
      </c>
      <c r="P1048" t="s">
        <v>165</v>
      </c>
      <c r="Q1048" t="s">
        <v>165</v>
      </c>
    </row>
    <row r="1049">
      <c r="B1049" t="s">
        <v>165</v>
      </c>
      <c r="C1049" t="s">
        <v>165</v>
      </c>
      <c r="D1049" t="s">
        <v>165</v>
      </c>
      <c r="E1049" t="s">
        <v>165</v>
      </c>
      <c r="F1049" t="s">
        <v>165</v>
      </c>
      <c r="G1049" t="s">
        <v>165</v>
      </c>
      <c r="H1049" t="s">
        <v>165</v>
      </c>
      <c r="J1049" t="s">
        <v>165</v>
      </c>
      <c r="K1049" t="s">
        <v>165</v>
      </c>
      <c r="L1049" t="s">
        <v>165</v>
      </c>
      <c r="M1049" t="s">
        <v>165</v>
      </c>
      <c r="N1049" t="s">
        <v>165</v>
      </c>
      <c r="O1049" t="s">
        <v>165</v>
      </c>
      <c r="P1049" t="s">
        <v>165</v>
      </c>
      <c r="Q1049" t="s">
        <v>165</v>
      </c>
    </row>
    <row r="1050">
      <c r="B1050" t="s">
        <v>165</v>
      </c>
      <c r="C1050" t="s">
        <v>165</v>
      </c>
      <c r="D1050" t="s">
        <v>165</v>
      </c>
      <c r="E1050" t="s">
        <v>165</v>
      </c>
      <c r="F1050" t="s">
        <v>165</v>
      </c>
      <c r="G1050" t="s">
        <v>165</v>
      </c>
      <c r="H1050" t="s">
        <v>165</v>
      </c>
      <c r="J1050" t="s">
        <v>165</v>
      </c>
      <c r="K1050" t="s">
        <v>165</v>
      </c>
      <c r="L1050" t="s">
        <v>165</v>
      </c>
      <c r="M1050" t="s">
        <v>165</v>
      </c>
      <c r="N1050" t="s">
        <v>165</v>
      </c>
      <c r="O1050" t="s">
        <v>165</v>
      </c>
      <c r="P1050" t="s">
        <v>165</v>
      </c>
      <c r="Q1050" t="s">
        <v>165</v>
      </c>
    </row>
    <row r="1051">
      <c r="B1051" t="s">
        <v>165</v>
      </c>
      <c r="C1051" t="s">
        <v>165</v>
      </c>
      <c r="D1051" t="s">
        <v>165</v>
      </c>
      <c r="E1051" t="s">
        <v>165</v>
      </c>
      <c r="F1051" t="s">
        <v>165</v>
      </c>
      <c r="G1051" t="s">
        <v>165</v>
      </c>
      <c r="H1051" t="s">
        <v>165</v>
      </c>
      <c r="J1051" t="s">
        <v>165</v>
      </c>
      <c r="K1051" t="s">
        <v>165</v>
      </c>
      <c r="L1051" t="s">
        <v>165</v>
      </c>
      <c r="M1051" t="s">
        <v>165</v>
      </c>
      <c r="N1051" t="s">
        <v>165</v>
      </c>
      <c r="O1051" t="s">
        <v>165</v>
      </c>
      <c r="P1051" t="s">
        <v>165</v>
      </c>
      <c r="Q1051" t="s">
        <v>165</v>
      </c>
    </row>
    <row r="1052">
      <c r="B1052" t="s">
        <v>165</v>
      </c>
      <c r="C1052" t="s">
        <v>165</v>
      </c>
      <c r="D1052" t="s">
        <v>165</v>
      </c>
      <c r="E1052" t="s">
        <v>165</v>
      </c>
      <c r="F1052" t="s">
        <v>165</v>
      </c>
      <c r="G1052" t="s">
        <v>165</v>
      </c>
      <c r="H1052" t="s">
        <v>165</v>
      </c>
      <c r="J1052" t="s">
        <v>165</v>
      </c>
      <c r="K1052" t="s">
        <v>165</v>
      </c>
      <c r="L1052" t="s">
        <v>165</v>
      </c>
      <c r="M1052" t="s">
        <v>165</v>
      </c>
      <c r="N1052" t="s">
        <v>165</v>
      </c>
      <c r="O1052" t="s">
        <v>165</v>
      </c>
      <c r="P1052" t="s">
        <v>165</v>
      </c>
      <c r="Q1052" t="s">
        <v>165</v>
      </c>
    </row>
    <row r="1053">
      <c r="B1053" t="s">
        <v>165</v>
      </c>
      <c r="C1053" t="s">
        <v>165</v>
      </c>
      <c r="D1053" t="s">
        <v>165</v>
      </c>
      <c r="E1053" t="s">
        <v>165</v>
      </c>
      <c r="F1053" t="s">
        <v>165</v>
      </c>
      <c r="G1053" t="s">
        <v>165</v>
      </c>
      <c r="H1053" t="s">
        <v>165</v>
      </c>
      <c r="J1053" t="s">
        <v>165</v>
      </c>
      <c r="K1053" t="s">
        <v>165</v>
      </c>
      <c r="L1053" t="s">
        <v>165</v>
      </c>
      <c r="M1053" t="s">
        <v>165</v>
      </c>
      <c r="N1053" t="s">
        <v>165</v>
      </c>
      <c r="O1053" t="s">
        <v>165</v>
      </c>
      <c r="P1053" t="s">
        <v>165</v>
      </c>
      <c r="Q1053" t="s">
        <v>165</v>
      </c>
    </row>
    <row r="1054">
      <c r="B1054" t="s">
        <v>165</v>
      </c>
      <c r="C1054" t="s">
        <v>165</v>
      </c>
      <c r="D1054" t="s">
        <v>165</v>
      </c>
      <c r="E1054" t="s">
        <v>165</v>
      </c>
      <c r="F1054" t="s">
        <v>165</v>
      </c>
      <c r="G1054" t="s">
        <v>165</v>
      </c>
      <c r="H1054" t="s">
        <v>165</v>
      </c>
      <c r="J1054" t="s">
        <v>165</v>
      </c>
      <c r="K1054" t="s">
        <v>165</v>
      </c>
      <c r="L1054" t="s">
        <v>165</v>
      </c>
      <c r="M1054" t="s">
        <v>165</v>
      </c>
      <c r="N1054" t="s">
        <v>165</v>
      </c>
      <c r="O1054" t="s">
        <v>165</v>
      </c>
      <c r="P1054" t="s">
        <v>165</v>
      </c>
      <c r="Q1054" t="s">
        <v>165</v>
      </c>
    </row>
    <row r="1055">
      <c r="B1055" t="s">
        <v>165</v>
      </c>
      <c r="C1055" t="s">
        <v>165</v>
      </c>
      <c r="D1055" t="s">
        <v>165</v>
      </c>
      <c r="E1055" t="s">
        <v>165</v>
      </c>
      <c r="F1055" t="s">
        <v>165</v>
      </c>
      <c r="G1055" t="s">
        <v>165</v>
      </c>
      <c r="H1055" t="s">
        <v>165</v>
      </c>
      <c r="J1055" t="s">
        <v>165</v>
      </c>
      <c r="K1055" t="s">
        <v>165</v>
      </c>
      <c r="L1055" t="s">
        <v>165</v>
      </c>
      <c r="M1055" t="s">
        <v>165</v>
      </c>
      <c r="N1055" t="s">
        <v>165</v>
      </c>
      <c r="O1055" t="s">
        <v>165</v>
      </c>
      <c r="P1055" t="s">
        <v>165</v>
      </c>
      <c r="Q1055" t="s">
        <v>165</v>
      </c>
    </row>
    <row r="1056">
      <c r="B1056" t="s">
        <v>165</v>
      </c>
      <c r="C1056" t="s">
        <v>165</v>
      </c>
      <c r="D1056" t="s">
        <v>165</v>
      </c>
      <c r="E1056" t="s">
        <v>165</v>
      </c>
      <c r="F1056" t="s">
        <v>165</v>
      </c>
      <c r="G1056" t="s">
        <v>165</v>
      </c>
      <c r="H1056" t="s">
        <v>165</v>
      </c>
      <c r="J1056" t="s">
        <v>165</v>
      </c>
      <c r="K1056" t="s">
        <v>165</v>
      </c>
      <c r="L1056" t="s">
        <v>165</v>
      </c>
      <c r="M1056" t="s">
        <v>165</v>
      </c>
      <c r="N1056" t="s">
        <v>165</v>
      </c>
      <c r="O1056" t="s">
        <v>165</v>
      </c>
      <c r="P1056" t="s">
        <v>165</v>
      </c>
      <c r="Q1056" t="s">
        <v>165</v>
      </c>
    </row>
    <row r="1057">
      <c r="B1057" t="s">
        <v>165</v>
      </c>
      <c r="C1057" t="s">
        <v>165</v>
      </c>
      <c r="D1057" t="s">
        <v>165</v>
      </c>
      <c r="E1057" t="s">
        <v>165</v>
      </c>
      <c r="F1057" t="s">
        <v>165</v>
      </c>
      <c r="G1057" t="s">
        <v>165</v>
      </c>
      <c r="H1057" t="s">
        <v>165</v>
      </c>
      <c r="J1057" t="s">
        <v>165</v>
      </c>
      <c r="K1057" t="s">
        <v>165</v>
      </c>
      <c r="L1057" t="s">
        <v>165</v>
      </c>
      <c r="M1057" t="s">
        <v>165</v>
      </c>
      <c r="N1057" t="s">
        <v>165</v>
      </c>
      <c r="O1057" t="s">
        <v>165</v>
      </c>
      <c r="P1057" t="s">
        <v>165</v>
      </c>
      <c r="Q1057" t="s">
        <v>165</v>
      </c>
    </row>
    <row r="1058">
      <c r="B1058" t="s">
        <v>165</v>
      </c>
      <c r="C1058" t="s">
        <v>165</v>
      </c>
      <c r="D1058" t="s">
        <v>165</v>
      </c>
      <c r="E1058" t="s">
        <v>165</v>
      </c>
      <c r="F1058" t="s">
        <v>165</v>
      </c>
      <c r="G1058" t="s">
        <v>165</v>
      </c>
      <c r="H1058" t="s">
        <v>165</v>
      </c>
      <c r="J1058" t="s">
        <v>165</v>
      </c>
      <c r="K1058" t="s">
        <v>165</v>
      </c>
      <c r="L1058" t="s">
        <v>165</v>
      </c>
      <c r="M1058" t="s">
        <v>165</v>
      </c>
      <c r="N1058" t="s">
        <v>165</v>
      </c>
      <c r="O1058" t="s">
        <v>165</v>
      </c>
      <c r="P1058" t="s">
        <v>165</v>
      </c>
      <c r="Q1058" t="s">
        <v>165</v>
      </c>
    </row>
    <row r="1059">
      <c r="B1059" t="s">
        <v>165</v>
      </c>
      <c r="C1059" t="s">
        <v>165</v>
      </c>
      <c r="D1059" t="s">
        <v>165</v>
      </c>
      <c r="E1059" t="s">
        <v>165</v>
      </c>
      <c r="F1059" t="s">
        <v>165</v>
      </c>
      <c r="G1059" t="s">
        <v>165</v>
      </c>
      <c r="H1059" t="s">
        <v>165</v>
      </c>
      <c r="J1059" t="s">
        <v>165</v>
      </c>
      <c r="K1059" t="s">
        <v>165</v>
      </c>
      <c r="L1059" t="s">
        <v>165</v>
      </c>
      <c r="M1059" t="s">
        <v>165</v>
      </c>
      <c r="N1059" t="s">
        <v>165</v>
      </c>
      <c r="O1059" t="s">
        <v>165</v>
      </c>
      <c r="P1059" t="s">
        <v>165</v>
      </c>
      <c r="Q1059" t="s">
        <v>165</v>
      </c>
    </row>
    <row r="1060">
      <c r="B1060" t="s">
        <v>165</v>
      </c>
      <c r="C1060" t="s">
        <v>165</v>
      </c>
      <c r="D1060" t="s">
        <v>165</v>
      </c>
      <c r="E1060" t="s">
        <v>165</v>
      </c>
      <c r="F1060" t="s">
        <v>165</v>
      </c>
      <c r="G1060" t="s">
        <v>165</v>
      </c>
      <c r="H1060" t="s">
        <v>165</v>
      </c>
      <c r="J1060" t="s">
        <v>165</v>
      </c>
      <c r="K1060" t="s">
        <v>165</v>
      </c>
      <c r="L1060" t="s">
        <v>165</v>
      </c>
      <c r="M1060" t="s">
        <v>165</v>
      </c>
      <c r="N1060" t="s">
        <v>165</v>
      </c>
      <c r="O1060" t="s">
        <v>165</v>
      </c>
      <c r="P1060" t="s">
        <v>165</v>
      </c>
      <c r="Q1060" t="s">
        <v>165</v>
      </c>
    </row>
    <row r="1061">
      <c r="B1061" t="s">
        <v>165</v>
      </c>
      <c r="C1061" t="s">
        <v>165</v>
      </c>
      <c r="D1061" t="s">
        <v>165</v>
      </c>
      <c r="E1061" t="s">
        <v>165</v>
      </c>
      <c r="F1061" t="s">
        <v>165</v>
      </c>
      <c r="G1061" t="s">
        <v>165</v>
      </c>
      <c r="H1061" t="s">
        <v>165</v>
      </c>
      <c r="J1061" t="s">
        <v>165</v>
      </c>
      <c r="K1061" t="s">
        <v>165</v>
      </c>
      <c r="L1061" t="s">
        <v>165</v>
      </c>
      <c r="M1061" t="s">
        <v>165</v>
      </c>
      <c r="N1061" t="s">
        <v>165</v>
      </c>
      <c r="O1061" t="s">
        <v>165</v>
      </c>
      <c r="P1061" t="s">
        <v>165</v>
      </c>
      <c r="Q1061" t="s">
        <v>165</v>
      </c>
    </row>
    <row r="1062">
      <c r="B1062" t="s">
        <v>165</v>
      </c>
      <c r="C1062" t="s">
        <v>165</v>
      </c>
      <c r="D1062" t="s">
        <v>165</v>
      </c>
      <c r="E1062" t="s">
        <v>165</v>
      </c>
      <c r="F1062" t="s">
        <v>165</v>
      </c>
      <c r="G1062" t="s">
        <v>165</v>
      </c>
      <c r="H1062" t="s">
        <v>165</v>
      </c>
      <c r="J1062" t="s">
        <v>165</v>
      </c>
      <c r="K1062" t="s">
        <v>165</v>
      </c>
      <c r="L1062" t="s">
        <v>165</v>
      </c>
      <c r="M1062" t="s">
        <v>165</v>
      </c>
      <c r="N1062" t="s">
        <v>165</v>
      </c>
      <c r="O1062" t="s">
        <v>165</v>
      </c>
      <c r="P1062" t="s">
        <v>165</v>
      </c>
      <c r="Q1062" t="s">
        <v>165</v>
      </c>
    </row>
    <row r="1063">
      <c r="B1063" t="s">
        <v>165</v>
      </c>
      <c r="C1063" t="s">
        <v>165</v>
      </c>
      <c r="D1063" t="s">
        <v>165</v>
      </c>
      <c r="E1063" t="s">
        <v>165</v>
      </c>
      <c r="F1063" t="s">
        <v>165</v>
      </c>
      <c r="G1063" t="s">
        <v>165</v>
      </c>
      <c r="H1063" t="s">
        <v>165</v>
      </c>
      <c r="J1063" t="s">
        <v>165</v>
      </c>
      <c r="K1063" t="s">
        <v>165</v>
      </c>
      <c r="L1063" t="s">
        <v>165</v>
      </c>
      <c r="M1063" t="s">
        <v>165</v>
      </c>
      <c r="N1063" t="s">
        <v>165</v>
      </c>
      <c r="O1063" t="s">
        <v>165</v>
      </c>
      <c r="P1063" t="s">
        <v>165</v>
      </c>
      <c r="Q1063" t="s">
        <v>165</v>
      </c>
    </row>
    <row r="1064">
      <c r="B1064" t="s">
        <v>165</v>
      </c>
      <c r="C1064" t="s">
        <v>165</v>
      </c>
      <c r="D1064" t="s">
        <v>165</v>
      </c>
      <c r="E1064" t="s">
        <v>165</v>
      </c>
      <c r="F1064" t="s">
        <v>165</v>
      </c>
      <c r="G1064" t="s">
        <v>165</v>
      </c>
      <c r="H1064" t="s">
        <v>165</v>
      </c>
      <c r="J1064" t="s">
        <v>165</v>
      </c>
      <c r="K1064" t="s">
        <v>165</v>
      </c>
      <c r="L1064" t="s">
        <v>165</v>
      </c>
      <c r="M1064" t="s">
        <v>165</v>
      </c>
      <c r="N1064" t="s">
        <v>165</v>
      </c>
      <c r="O1064" t="s">
        <v>165</v>
      </c>
      <c r="P1064" t="s">
        <v>165</v>
      </c>
      <c r="Q1064" t="s">
        <v>165</v>
      </c>
    </row>
    <row r="1065">
      <c r="B1065" t="s">
        <v>165</v>
      </c>
      <c r="C1065" t="s">
        <v>165</v>
      </c>
      <c r="D1065" t="s">
        <v>165</v>
      </c>
      <c r="E1065" t="s">
        <v>165</v>
      </c>
      <c r="F1065" t="s">
        <v>165</v>
      </c>
      <c r="G1065" t="s">
        <v>165</v>
      </c>
      <c r="H1065" t="s">
        <v>165</v>
      </c>
      <c r="J1065" t="s">
        <v>165</v>
      </c>
      <c r="K1065" t="s">
        <v>165</v>
      </c>
      <c r="L1065" t="s">
        <v>165</v>
      </c>
      <c r="M1065" t="s">
        <v>165</v>
      </c>
      <c r="N1065" t="s">
        <v>165</v>
      </c>
      <c r="O1065" t="s">
        <v>165</v>
      </c>
      <c r="P1065" t="s">
        <v>165</v>
      </c>
      <c r="Q1065" t="s">
        <v>165</v>
      </c>
    </row>
    <row r="1066">
      <c r="B1066" t="s">
        <v>165</v>
      </c>
      <c r="C1066" t="s">
        <v>165</v>
      </c>
      <c r="D1066" t="s">
        <v>165</v>
      </c>
      <c r="E1066" t="s">
        <v>165</v>
      </c>
      <c r="F1066" t="s">
        <v>165</v>
      </c>
      <c r="G1066" t="s">
        <v>165</v>
      </c>
      <c r="H1066" t="s">
        <v>165</v>
      </c>
      <c r="J1066" t="s">
        <v>165</v>
      </c>
      <c r="K1066" t="s">
        <v>165</v>
      </c>
      <c r="L1066" t="s">
        <v>165</v>
      </c>
      <c r="M1066" t="s">
        <v>165</v>
      </c>
      <c r="N1066" t="s">
        <v>165</v>
      </c>
      <c r="O1066" t="s">
        <v>165</v>
      </c>
      <c r="P1066" t="s">
        <v>165</v>
      </c>
      <c r="Q1066" t="s">
        <v>165</v>
      </c>
    </row>
    <row r="1067">
      <c r="B1067" t="s">
        <v>165</v>
      </c>
      <c r="C1067" t="s">
        <v>165</v>
      </c>
      <c r="D1067" t="s">
        <v>165</v>
      </c>
      <c r="E1067" t="s">
        <v>165</v>
      </c>
      <c r="F1067" t="s">
        <v>165</v>
      </c>
      <c r="G1067" t="s">
        <v>165</v>
      </c>
      <c r="H1067" t="s">
        <v>165</v>
      </c>
      <c r="J1067" t="s">
        <v>165</v>
      </c>
      <c r="K1067" t="s">
        <v>165</v>
      </c>
      <c r="L1067" t="s">
        <v>165</v>
      </c>
      <c r="M1067" t="s">
        <v>165</v>
      </c>
      <c r="N1067" t="s">
        <v>165</v>
      </c>
      <c r="O1067" t="s">
        <v>165</v>
      </c>
      <c r="P1067" t="s">
        <v>165</v>
      </c>
      <c r="Q1067" t="s">
        <v>165</v>
      </c>
    </row>
    <row r="1068">
      <c r="B1068" t="s">
        <v>165</v>
      </c>
      <c r="C1068" t="s">
        <v>165</v>
      </c>
      <c r="D1068" t="s">
        <v>165</v>
      </c>
      <c r="E1068" t="s">
        <v>165</v>
      </c>
      <c r="F1068" t="s">
        <v>165</v>
      </c>
      <c r="G1068" t="s">
        <v>165</v>
      </c>
      <c r="H1068" t="s">
        <v>165</v>
      </c>
      <c r="J1068" t="s">
        <v>165</v>
      </c>
      <c r="K1068" t="s">
        <v>165</v>
      </c>
      <c r="L1068" t="s">
        <v>165</v>
      </c>
      <c r="M1068" t="s">
        <v>165</v>
      </c>
      <c r="N1068" t="s">
        <v>165</v>
      </c>
      <c r="O1068" t="s">
        <v>165</v>
      </c>
      <c r="P1068" t="s">
        <v>165</v>
      </c>
      <c r="Q1068" t="s">
        <v>165</v>
      </c>
    </row>
    <row r="1069">
      <c r="B1069" t="s">
        <v>165</v>
      </c>
      <c r="C1069" t="s">
        <v>165</v>
      </c>
      <c r="D1069" t="s">
        <v>165</v>
      </c>
      <c r="E1069" t="s">
        <v>165</v>
      </c>
      <c r="F1069" t="s">
        <v>165</v>
      </c>
      <c r="G1069" t="s">
        <v>165</v>
      </c>
      <c r="H1069" t="s">
        <v>165</v>
      </c>
      <c r="J1069" t="s">
        <v>165</v>
      </c>
      <c r="K1069" t="s">
        <v>165</v>
      </c>
      <c r="L1069" t="s">
        <v>165</v>
      </c>
      <c r="M1069" t="s">
        <v>165</v>
      </c>
      <c r="N1069" t="s">
        <v>165</v>
      </c>
      <c r="O1069" t="s">
        <v>165</v>
      </c>
      <c r="P1069" t="s">
        <v>165</v>
      </c>
      <c r="Q1069" t="s">
        <v>165</v>
      </c>
    </row>
    <row r="1070">
      <c r="B1070" t="s">
        <v>165</v>
      </c>
      <c r="C1070" t="s">
        <v>165</v>
      </c>
      <c r="D1070" t="s">
        <v>165</v>
      </c>
      <c r="E1070" t="s">
        <v>165</v>
      </c>
      <c r="F1070" t="s">
        <v>165</v>
      </c>
      <c r="G1070" t="s">
        <v>165</v>
      </c>
      <c r="H1070" t="s">
        <v>165</v>
      </c>
      <c r="J1070" t="s">
        <v>165</v>
      </c>
      <c r="K1070" t="s">
        <v>165</v>
      </c>
      <c r="L1070" t="s">
        <v>165</v>
      </c>
      <c r="M1070" t="s">
        <v>165</v>
      </c>
      <c r="N1070" t="s">
        <v>165</v>
      </c>
      <c r="O1070" t="s">
        <v>165</v>
      </c>
      <c r="P1070" t="s">
        <v>165</v>
      </c>
      <c r="Q1070" t="s">
        <v>165</v>
      </c>
    </row>
    <row r="1071">
      <c r="B1071" t="s">
        <v>165</v>
      </c>
      <c r="C1071" t="s">
        <v>165</v>
      </c>
      <c r="D1071" t="s">
        <v>165</v>
      </c>
      <c r="E1071" t="s">
        <v>165</v>
      </c>
      <c r="F1071" t="s">
        <v>165</v>
      </c>
      <c r="G1071" t="s">
        <v>165</v>
      </c>
      <c r="H1071" t="s">
        <v>165</v>
      </c>
      <c r="J1071" t="s">
        <v>165</v>
      </c>
      <c r="K1071" t="s">
        <v>165</v>
      </c>
      <c r="L1071" t="s">
        <v>165</v>
      </c>
      <c r="M1071" t="s">
        <v>165</v>
      </c>
      <c r="N1071" t="s">
        <v>165</v>
      </c>
      <c r="O1071" t="s">
        <v>165</v>
      </c>
      <c r="P1071" t="s">
        <v>165</v>
      </c>
      <c r="Q1071" t="s">
        <v>165</v>
      </c>
    </row>
    <row r="1072">
      <c r="B1072" t="s">
        <v>165</v>
      </c>
      <c r="C1072" t="s">
        <v>165</v>
      </c>
      <c r="D1072" t="s">
        <v>165</v>
      </c>
      <c r="E1072" t="s">
        <v>165</v>
      </c>
      <c r="F1072" t="s">
        <v>165</v>
      </c>
      <c r="G1072" t="s">
        <v>165</v>
      </c>
      <c r="H1072" t="s">
        <v>165</v>
      </c>
      <c r="J1072" t="s">
        <v>165</v>
      </c>
      <c r="K1072" t="s">
        <v>165</v>
      </c>
      <c r="L1072" t="s">
        <v>165</v>
      </c>
      <c r="M1072" t="s">
        <v>165</v>
      </c>
      <c r="N1072" t="s">
        <v>165</v>
      </c>
      <c r="O1072" t="s">
        <v>165</v>
      </c>
      <c r="P1072" t="s">
        <v>165</v>
      </c>
      <c r="Q1072" t="s">
        <v>165</v>
      </c>
    </row>
    <row r="1073">
      <c r="B1073" t="s">
        <v>165</v>
      </c>
      <c r="C1073" t="s">
        <v>165</v>
      </c>
      <c r="D1073" t="s">
        <v>165</v>
      </c>
      <c r="E1073" t="s">
        <v>165</v>
      </c>
      <c r="F1073" t="s">
        <v>165</v>
      </c>
      <c r="G1073" t="s">
        <v>165</v>
      </c>
      <c r="H1073" t="s">
        <v>165</v>
      </c>
      <c r="J1073" t="s">
        <v>165</v>
      </c>
      <c r="K1073" t="s">
        <v>165</v>
      </c>
      <c r="L1073" t="s">
        <v>165</v>
      </c>
      <c r="M1073" t="s">
        <v>165</v>
      </c>
      <c r="N1073" t="s">
        <v>165</v>
      </c>
      <c r="O1073" t="s">
        <v>165</v>
      </c>
      <c r="P1073" t="s">
        <v>165</v>
      </c>
      <c r="Q1073" t="s">
        <v>165</v>
      </c>
    </row>
    <row r="1074">
      <c r="B1074" t="s">
        <v>165</v>
      </c>
      <c r="C1074" t="s">
        <v>165</v>
      </c>
      <c r="D1074" t="s">
        <v>165</v>
      </c>
      <c r="E1074" t="s">
        <v>165</v>
      </c>
      <c r="F1074" t="s">
        <v>165</v>
      </c>
      <c r="G1074" t="s">
        <v>165</v>
      </c>
      <c r="H1074" t="s">
        <v>165</v>
      </c>
      <c r="J1074" t="s">
        <v>165</v>
      </c>
      <c r="K1074" t="s">
        <v>165</v>
      </c>
      <c r="L1074" t="s">
        <v>165</v>
      </c>
      <c r="M1074" t="s">
        <v>165</v>
      </c>
      <c r="N1074" t="s">
        <v>165</v>
      </c>
      <c r="O1074" t="s">
        <v>165</v>
      </c>
      <c r="P1074" t="s">
        <v>165</v>
      </c>
      <c r="Q1074" t="s">
        <v>165</v>
      </c>
    </row>
    <row r="1075">
      <c r="B1075" t="s">
        <v>165</v>
      </c>
      <c r="C1075" t="s">
        <v>165</v>
      </c>
      <c r="D1075" t="s">
        <v>165</v>
      </c>
      <c r="E1075" t="s">
        <v>165</v>
      </c>
      <c r="F1075" t="s">
        <v>165</v>
      </c>
      <c r="G1075" t="s">
        <v>165</v>
      </c>
      <c r="H1075" t="s">
        <v>165</v>
      </c>
      <c r="J1075" t="s">
        <v>165</v>
      </c>
      <c r="K1075" t="s">
        <v>165</v>
      </c>
      <c r="L1075" t="s">
        <v>165</v>
      </c>
      <c r="M1075" t="s">
        <v>165</v>
      </c>
      <c r="N1075" t="s">
        <v>165</v>
      </c>
      <c r="O1075" t="s">
        <v>165</v>
      </c>
      <c r="P1075" t="s">
        <v>165</v>
      </c>
      <c r="Q1075" t="s">
        <v>165</v>
      </c>
    </row>
    <row r="1076">
      <c r="B1076" t="s">
        <v>165</v>
      </c>
      <c r="C1076" t="s">
        <v>165</v>
      </c>
      <c r="D1076" t="s">
        <v>165</v>
      </c>
      <c r="E1076" t="s">
        <v>165</v>
      </c>
      <c r="F1076" t="s">
        <v>165</v>
      </c>
      <c r="G1076" t="s">
        <v>165</v>
      </c>
      <c r="H1076" t="s">
        <v>165</v>
      </c>
      <c r="J1076" t="s">
        <v>165</v>
      </c>
      <c r="K1076" t="s">
        <v>165</v>
      </c>
      <c r="L1076" t="s">
        <v>165</v>
      </c>
      <c r="M1076" t="s">
        <v>165</v>
      </c>
      <c r="N1076" t="s">
        <v>165</v>
      </c>
      <c r="O1076" t="s">
        <v>165</v>
      </c>
      <c r="P1076" t="s">
        <v>165</v>
      </c>
      <c r="Q1076" t="s">
        <v>165</v>
      </c>
    </row>
    <row r="1077">
      <c r="B1077" t="s">
        <v>165</v>
      </c>
      <c r="C1077" t="s">
        <v>165</v>
      </c>
      <c r="D1077" t="s">
        <v>165</v>
      </c>
      <c r="E1077" t="s">
        <v>165</v>
      </c>
      <c r="F1077" t="s">
        <v>165</v>
      </c>
      <c r="G1077" t="s">
        <v>165</v>
      </c>
      <c r="H1077" t="s">
        <v>165</v>
      </c>
      <c r="J1077" t="s">
        <v>165</v>
      </c>
      <c r="K1077" t="s">
        <v>165</v>
      </c>
      <c r="L1077" t="s">
        <v>165</v>
      </c>
      <c r="M1077" t="s">
        <v>165</v>
      </c>
      <c r="N1077" t="s">
        <v>165</v>
      </c>
      <c r="O1077" t="s">
        <v>165</v>
      </c>
      <c r="P1077" t="s">
        <v>165</v>
      </c>
      <c r="Q1077" t="s">
        <v>165</v>
      </c>
    </row>
    <row r="1078">
      <c r="B1078" t="s">
        <v>165</v>
      </c>
      <c r="C1078" t="s">
        <v>165</v>
      </c>
      <c r="D1078" t="s">
        <v>165</v>
      </c>
      <c r="E1078" t="s">
        <v>165</v>
      </c>
      <c r="F1078" t="s">
        <v>165</v>
      </c>
      <c r="G1078" t="s">
        <v>165</v>
      </c>
      <c r="H1078" t="s">
        <v>165</v>
      </c>
      <c r="J1078" t="s">
        <v>165</v>
      </c>
      <c r="K1078" t="s">
        <v>165</v>
      </c>
      <c r="L1078" t="s">
        <v>165</v>
      </c>
      <c r="M1078" t="s">
        <v>165</v>
      </c>
      <c r="N1078" t="s">
        <v>165</v>
      </c>
      <c r="O1078" t="s">
        <v>165</v>
      </c>
      <c r="P1078" t="s">
        <v>165</v>
      </c>
      <c r="Q1078" t="s">
        <v>165</v>
      </c>
    </row>
    <row r="1079">
      <c r="B1079" t="s">
        <v>165</v>
      </c>
      <c r="C1079" t="s">
        <v>165</v>
      </c>
      <c r="D1079" t="s">
        <v>165</v>
      </c>
      <c r="E1079" t="s">
        <v>165</v>
      </c>
      <c r="F1079" t="s">
        <v>165</v>
      </c>
      <c r="G1079" t="s">
        <v>165</v>
      </c>
      <c r="H1079" t="s">
        <v>165</v>
      </c>
      <c r="J1079" t="s">
        <v>165</v>
      </c>
      <c r="K1079" t="s">
        <v>165</v>
      </c>
      <c r="L1079" t="s">
        <v>165</v>
      </c>
      <c r="M1079" t="s">
        <v>165</v>
      </c>
      <c r="N1079" t="s">
        <v>165</v>
      </c>
      <c r="O1079" t="s">
        <v>165</v>
      </c>
      <c r="P1079" t="s">
        <v>165</v>
      </c>
      <c r="Q1079" t="s">
        <v>165</v>
      </c>
    </row>
    <row r="1080">
      <c r="B1080" t="s">
        <v>165</v>
      </c>
      <c r="C1080" t="s">
        <v>165</v>
      </c>
      <c r="D1080" t="s">
        <v>165</v>
      </c>
      <c r="E1080" t="s">
        <v>165</v>
      </c>
      <c r="F1080" t="s">
        <v>165</v>
      </c>
      <c r="G1080" t="s">
        <v>165</v>
      </c>
      <c r="H1080" t="s">
        <v>165</v>
      </c>
      <c r="J1080" t="s">
        <v>165</v>
      </c>
      <c r="K1080" t="s">
        <v>165</v>
      </c>
      <c r="L1080" t="s">
        <v>165</v>
      </c>
      <c r="M1080" t="s">
        <v>165</v>
      </c>
      <c r="N1080" t="s">
        <v>165</v>
      </c>
      <c r="O1080" t="s">
        <v>165</v>
      </c>
      <c r="P1080" t="s">
        <v>165</v>
      </c>
      <c r="Q1080" t="s">
        <v>165</v>
      </c>
    </row>
    <row r="1081">
      <c r="B1081" t="s">
        <v>165</v>
      </c>
      <c r="C1081" t="s">
        <v>165</v>
      </c>
      <c r="D1081" t="s">
        <v>165</v>
      </c>
      <c r="E1081" t="s">
        <v>165</v>
      </c>
      <c r="F1081" t="s">
        <v>165</v>
      </c>
      <c r="G1081" t="s">
        <v>165</v>
      </c>
      <c r="H1081" t="s">
        <v>165</v>
      </c>
      <c r="J1081" t="s">
        <v>165</v>
      </c>
      <c r="K1081" t="s">
        <v>165</v>
      </c>
      <c r="L1081" t="s">
        <v>165</v>
      </c>
      <c r="M1081" t="s">
        <v>165</v>
      </c>
      <c r="N1081" t="s">
        <v>165</v>
      </c>
      <c r="O1081" t="s">
        <v>165</v>
      </c>
      <c r="P1081" t="s">
        <v>165</v>
      </c>
      <c r="Q1081" t="s">
        <v>165</v>
      </c>
    </row>
    <row r="1082">
      <c r="B1082" t="s">
        <v>165</v>
      </c>
      <c r="C1082" t="s">
        <v>165</v>
      </c>
      <c r="D1082" t="s">
        <v>165</v>
      </c>
      <c r="E1082" t="s">
        <v>165</v>
      </c>
      <c r="F1082" t="s">
        <v>165</v>
      </c>
      <c r="G1082" t="s">
        <v>165</v>
      </c>
      <c r="H1082" t="s">
        <v>165</v>
      </c>
      <c r="J1082" t="s">
        <v>165</v>
      </c>
      <c r="K1082" t="s">
        <v>165</v>
      </c>
      <c r="L1082" t="s">
        <v>165</v>
      </c>
      <c r="M1082" t="s">
        <v>165</v>
      </c>
      <c r="N1082" t="s">
        <v>165</v>
      </c>
      <c r="O1082" t="s">
        <v>165</v>
      </c>
      <c r="P1082" t="s">
        <v>165</v>
      </c>
      <c r="Q1082" t="s">
        <v>165</v>
      </c>
    </row>
    <row r="1083">
      <c r="B1083" t="s">
        <v>165</v>
      </c>
      <c r="C1083" t="s">
        <v>165</v>
      </c>
      <c r="D1083" t="s">
        <v>165</v>
      </c>
      <c r="E1083" t="s">
        <v>165</v>
      </c>
      <c r="F1083" t="s">
        <v>165</v>
      </c>
      <c r="G1083" t="s">
        <v>165</v>
      </c>
      <c r="H1083" t="s">
        <v>165</v>
      </c>
      <c r="J1083" t="s">
        <v>165</v>
      </c>
      <c r="K1083" t="s">
        <v>165</v>
      </c>
      <c r="L1083" t="s">
        <v>165</v>
      </c>
      <c r="M1083" t="s">
        <v>165</v>
      </c>
      <c r="N1083" t="s">
        <v>165</v>
      </c>
      <c r="O1083" t="s">
        <v>165</v>
      </c>
      <c r="P1083" t="s">
        <v>165</v>
      </c>
      <c r="Q1083" t="s">
        <v>165</v>
      </c>
    </row>
    <row r="1084">
      <c r="B1084" t="s">
        <v>165</v>
      </c>
      <c r="C1084" t="s">
        <v>165</v>
      </c>
      <c r="D1084" t="s">
        <v>165</v>
      </c>
      <c r="E1084" t="s">
        <v>165</v>
      </c>
      <c r="F1084" t="s">
        <v>165</v>
      </c>
      <c r="G1084" t="s">
        <v>165</v>
      </c>
      <c r="H1084" t="s">
        <v>165</v>
      </c>
      <c r="J1084" t="s">
        <v>165</v>
      </c>
      <c r="K1084" t="s">
        <v>165</v>
      </c>
      <c r="L1084" t="s">
        <v>165</v>
      </c>
      <c r="M1084" t="s">
        <v>165</v>
      </c>
      <c r="N1084" t="s">
        <v>165</v>
      </c>
      <c r="O1084" t="s">
        <v>165</v>
      </c>
      <c r="P1084" t="s">
        <v>165</v>
      </c>
      <c r="Q1084" t="s">
        <v>165</v>
      </c>
    </row>
    <row r="1085">
      <c r="B1085" t="s">
        <v>165</v>
      </c>
      <c r="C1085" t="s">
        <v>165</v>
      </c>
      <c r="D1085" t="s">
        <v>165</v>
      </c>
      <c r="E1085" t="s">
        <v>165</v>
      </c>
      <c r="F1085" t="s">
        <v>165</v>
      </c>
      <c r="G1085" t="s">
        <v>165</v>
      </c>
      <c r="H1085" t="s">
        <v>165</v>
      </c>
      <c r="J1085" t="s">
        <v>165</v>
      </c>
      <c r="K1085" t="s">
        <v>165</v>
      </c>
      <c r="L1085" t="s">
        <v>165</v>
      </c>
      <c r="M1085" t="s">
        <v>165</v>
      </c>
      <c r="N1085" t="s">
        <v>165</v>
      </c>
      <c r="O1085" t="s">
        <v>165</v>
      </c>
      <c r="P1085" t="s">
        <v>165</v>
      </c>
      <c r="Q1085" t="s">
        <v>165</v>
      </c>
    </row>
    <row r="1086">
      <c r="B1086" t="s">
        <v>165</v>
      </c>
      <c r="C1086" t="s">
        <v>165</v>
      </c>
      <c r="D1086" t="s">
        <v>165</v>
      </c>
      <c r="E1086" t="s">
        <v>165</v>
      </c>
      <c r="F1086" t="s">
        <v>165</v>
      </c>
      <c r="G1086" t="s">
        <v>165</v>
      </c>
      <c r="H1086" t="s">
        <v>165</v>
      </c>
      <c r="J1086" t="s">
        <v>165</v>
      </c>
      <c r="K1086" t="s">
        <v>165</v>
      </c>
      <c r="L1086" t="s">
        <v>165</v>
      </c>
      <c r="M1086" t="s">
        <v>165</v>
      </c>
      <c r="N1086" t="s">
        <v>165</v>
      </c>
      <c r="O1086" t="s">
        <v>165</v>
      </c>
      <c r="P1086" t="s">
        <v>165</v>
      </c>
      <c r="Q1086" t="s">
        <v>165</v>
      </c>
    </row>
    <row r="1087">
      <c r="B1087" t="s">
        <v>165</v>
      </c>
      <c r="C1087" t="s">
        <v>165</v>
      </c>
      <c r="D1087" t="s">
        <v>165</v>
      </c>
      <c r="E1087" t="s">
        <v>165</v>
      </c>
      <c r="F1087" t="s">
        <v>165</v>
      </c>
      <c r="G1087" t="s">
        <v>165</v>
      </c>
      <c r="H1087" t="s">
        <v>165</v>
      </c>
      <c r="J1087" t="s">
        <v>165</v>
      </c>
      <c r="K1087" t="s">
        <v>165</v>
      </c>
      <c r="L1087" t="s">
        <v>165</v>
      </c>
      <c r="M1087" t="s">
        <v>165</v>
      </c>
      <c r="N1087" t="s">
        <v>165</v>
      </c>
      <c r="O1087" t="s">
        <v>165</v>
      </c>
      <c r="P1087" t="s">
        <v>165</v>
      </c>
      <c r="Q1087" t="s">
        <v>165</v>
      </c>
    </row>
    <row r="1088">
      <c r="B1088" t="s">
        <v>165</v>
      </c>
      <c r="C1088" t="s">
        <v>165</v>
      </c>
      <c r="D1088" t="s">
        <v>165</v>
      </c>
      <c r="E1088" t="s">
        <v>165</v>
      </c>
      <c r="F1088" t="s">
        <v>165</v>
      </c>
      <c r="G1088" t="s">
        <v>165</v>
      </c>
      <c r="H1088" t="s">
        <v>165</v>
      </c>
      <c r="J1088" t="s">
        <v>165</v>
      </c>
      <c r="K1088" t="s">
        <v>165</v>
      </c>
      <c r="L1088" t="s">
        <v>165</v>
      </c>
      <c r="M1088" t="s">
        <v>165</v>
      </c>
      <c r="N1088" t="s">
        <v>165</v>
      </c>
      <c r="O1088" t="s">
        <v>165</v>
      </c>
      <c r="P1088" t="s">
        <v>165</v>
      </c>
      <c r="Q1088" t="s">
        <v>165</v>
      </c>
    </row>
    <row r="1089">
      <c r="B1089" t="s">
        <v>165</v>
      </c>
      <c r="C1089" t="s">
        <v>165</v>
      </c>
      <c r="D1089" t="s">
        <v>165</v>
      </c>
      <c r="E1089" t="s">
        <v>165</v>
      </c>
      <c r="F1089" t="s">
        <v>165</v>
      </c>
      <c r="G1089" t="s">
        <v>165</v>
      </c>
      <c r="H1089" t="s">
        <v>165</v>
      </c>
      <c r="J1089" t="s">
        <v>165</v>
      </c>
      <c r="K1089" t="s">
        <v>165</v>
      </c>
      <c r="L1089" t="s">
        <v>165</v>
      </c>
      <c r="M1089" t="s">
        <v>165</v>
      </c>
      <c r="N1089" t="s">
        <v>165</v>
      </c>
      <c r="O1089" t="s">
        <v>165</v>
      </c>
      <c r="P1089" t="s">
        <v>165</v>
      </c>
      <c r="Q1089" t="s">
        <v>165</v>
      </c>
    </row>
    <row r="1090">
      <c r="B1090" t="s">
        <v>165</v>
      </c>
      <c r="C1090" t="s">
        <v>165</v>
      </c>
      <c r="D1090" t="s">
        <v>165</v>
      </c>
      <c r="E1090" t="s">
        <v>165</v>
      </c>
      <c r="F1090" t="s">
        <v>165</v>
      </c>
      <c r="G1090" t="s">
        <v>165</v>
      </c>
      <c r="H1090" t="s">
        <v>165</v>
      </c>
      <c r="J1090" t="s">
        <v>165</v>
      </c>
      <c r="K1090" t="s">
        <v>165</v>
      </c>
      <c r="L1090" t="s">
        <v>165</v>
      </c>
      <c r="M1090" t="s">
        <v>165</v>
      </c>
      <c r="N1090" t="s">
        <v>165</v>
      </c>
      <c r="O1090" t="s">
        <v>165</v>
      </c>
      <c r="P1090" t="s">
        <v>165</v>
      </c>
      <c r="Q1090" t="s">
        <v>165</v>
      </c>
    </row>
    <row r="1091">
      <c r="B1091" t="s">
        <v>165</v>
      </c>
      <c r="C1091" t="s">
        <v>165</v>
      </c>
      <c r="D1091" t="s">
        <v>165</v>
      </c>
      <c r="E1091" t="s">
        <v>165</v>
      </c>
      <c r="F1091" t="s">
        <v>165</v>
      </c>
      <c r="G1091" t="s">
        <v>165</v>
      </c>
      <c r="H1091" t="s">
        <v>165</v>
      </c>
      <c r="J1091" t="s">
        <v>165</v>
      </c>
      <c r="K1091" t="s">
        <v>165</v>
      </c>
      <c r="L1091" t="s">
        <v>165</v>
      </c>
      <c r="M1091" t="s">
        <v>165</v>
      </c>
      <c r="N1091" t="s">
        <v>165</v>
      </c>
      <c r="O1091" t="s">
        <v>165</v>
      </c>
      <c r="P1091" t="s">
        <v>165</v>
      </c>
      <c r="Q1091" t="s">
        <v>165</v>
      </c>
    </row>
    <row r="1092">
      <c r="B1092" t="s">
        <v>165</v>
      </c>
      <c r="C1092" t="s">
        <v>165</v>
      </c>
      <c r="D1092" t="s">
        <v>165</v>
      </c>
      <c r="E1092" t="s">
        <v>165</v>
      </c>
      <c r="F1092" t="s">
        <v>165</v>
      </c>
      <c r="G1092" t="s">
        <v>165</v>
      </c>
      <c r="H1092" t="s">
        <v>165</v>
      </c>
      <c r="J1092" t="s">
        <v>165</v>
      </c>
      <c r="K1092" t="s">
        <v>165</v>
      </c>
      <c r="L1092" t="s">
        <v>165</v>
      </c>
      <c r="M1092" t="s">
        <v>165</v>
      </c>
      <c r="N1092" t="s">
        <v>165</v>
      </c>
      <c r="O1092" t="s">
        <v>165</v>
      </c>
      <c r="P1092" t="s">
        <v>165</v>
      </c>
      <c r="Q1092" t="s">
        <v>165</v>
      </c>
    </row>
    <row r="1093">
      <c r="B1093" t="s">
        <v>165</v>
      </c>
      <c r="C1093" t="s">
        <v>165</v>
      </c>
      <c r="D1093" t="s">
        <v>165</v>
      </c>
      <c r="E1093" t="s">
        <v>165</v>
      </c>
      <c r="F1093" t="s">
        <v>165</v>
      </c>
      <c r="G1093" t="s">
        <v>165</v>
      </c>
      <c r="H1093" t="s">
        <v>165</v>
      </c>
      <c r="J1093" t="s">
        <v>165</v>
      </c>
      <c r="K1093" t="s">
        <v>165</v>
      </c>
      <c r="L1093" t="s">
        <v>165</v>
      </c>
      <c r="M1093" t="s">
        <v>165</v>
      </c>
      <c r="N1093" t="s">
        <v>165</v>
      </c>
      <c r="O1093" t="s">
        <v>165</v>
      </c>
      <c r="P1093" t="s">
        <v>165</v>
      </c>
      <c r="Q1093" t="s">
        <v>165</v>
      </c>
    </row>
    <row r="1094">
      <c r="B1094" t="s">
        <v>165</v>
      </c>
      <c r="C1094" t="s">
        <v>165</v>
      </c>
      <c r="D1094" t="s">
        <v>165</v>
      </c>
      <c r="E1094" t="s">
        <v>165</v>
      </c>
      <c r="F1094" t="s">
        <v>165</v>
      </c>
      <c r="G1094" t="s">
        <v>165</v>
      </c>
      <c r="H1094" t="s">
        <v>165</v>
      </c>
      <c r="J1094" t="s">
        <v>165</v>
      </c>
      <c r="K1094" t="s">
        <v>165</v>
      </c>
      <c r="L1094" t="s">
        <v>165</v>
      </c>
      <c r="M1094" t="s">
        <v>165</v>
      </c>
      <c r="N1094" t="s">
        <v>165</v>
      </c>
      <c r="O1094" t="s">
        <v>165</v>
      </c>
      <c r="P1094" t="s">
        <v>165</v>
      </c>
      <c r="Q1094" t="s">
        <v>165</v>
      </c>
    </row>
    <row r="1095">
      <c r="B1095" t="s">
        <v>165</v>
      </c>
      <c r="C1095" t="s">
        <v>165</v>
      </c>
      <c r="D1095" t="s">
        <v>165</v>
      </c>
      <c r="E1095" t="s">
        <v>165</v>
      </c>
      <c r="F1095" t="s">
        <v>165</v>
      </c>
      <c r="G1095" t="s">
        <v>165</v>
      </c>
      <c r="H1095" t="s">
        <v>165</v>
      </c>
      <c r="J1095" t="s">
        <v>165</v>
      </c>
      <c r="K1095" t="s">
        <v>165</v>
      </c>
      <c r="L1095" t="s">
        <v>165</v>
      </c>
      <c r="M1095" t="s">
        <v>165</v>
      </c>
      <c r="N1095" t="s">
        <v>165</v>
      </c>
      <c r="O1095" t="s">
        <v>165</v>
      </c>
      <c r="P1095" t="s">
        <v>165</v>
      </c>
      <c r="Q1095" t="s">
        <v>165</v>
      </c>
    </row>
    <row r="1096">
      <c r="B1096" t="s">
        <v>165</v>
      </c>
      <c r="C1096" t="s">
        <v>165</v>
      </c>
      <c r="D1096" t="s">
        <v>165</v>
      </c>
      <c r="E1096" t="s">
        <v>165</v>
      </c>
      <c r="F1096" t="s">
        <v>165</v>
      </c>
      <c r="G1096" t="s">
        <v>165</v>
      </c>
      <c r="H1096" t="s">
        <v>165</v>
      </c>
      <c r="J1096" t="s">
        <v>165</v>
      </c>
      <c r="K1096" t="s">
        <v>165</v>
      </c>
      <c r="L1096" t="s">
        <v>165</v>
      </c>
      <c r="M1096" t="s">
        <v>165</v>
      </c>
      <c r="N1096" t="s">
        <v>165</v>
      </c>
      <c r="O1096" t="s">
        <v>165</v>
      </c>
      <c r="P1096" t="s">
        <v>165</v>
      </c>
      <c r="Q1096" t="s">
        <v>165</v>
      </c>
    </row>
    <row r="1097">
      <c r="B1097" t="s">
        <v>165</v>
      </c>
      <c r="C1097" t="s">
        <v>165</v>
      </c>
      <c r="D1097" t="s">
        <v>165</v>
      </c>
      <c r="E1097" t="s">
        <v>165</v>
      </c>
      <c r="F1097" t="s">
        <v>165</v>
      </c>
      <c r="G1097" t="s">
        <v>165</v>
      </c>
      <c r="H1097" t="s">
        <v>165</v>
      </c>
      <c r="J1097" t="s">
        <v>165</v>
      </c>
      <c r="K1097" t="s">
        <v>165</v>
      </c>
      <c r="L1097" t="s">
        <v>165</v>
      </c>
      <c r="M1097" t="s">
        <v>165</v>
      </c>
      <c r="N1097" t="s">
        <v>165</v>
      </c>
      <c r="O1097" t="s">
        <v>165</v>
      </c>
      <c r="P1097" t="s">
        <v>165</v>
      </c>
      <c r="Q1097" t="s">
        <v>165</v>
      </c>
    </row>
    <row r="1098">
      <c r="B1098" t="s">
        <v>165</v>
      </c>
      <c r="C1098" t="s">
        <v>165</v>
      </c>
      <c r="D1098" t="s">
        <v>165</v>
      </c>
      <c r="E1098" t="s">
        <v>165</v>
      </c>
      <c r="F1098" t="s">
        <v>165</v>
      </c>
      <c r="G1098" t="s">
        <v>165</v>
      </c>
      <c r="H1098" t="s">
        <v>165</v>
      </c>
      <c r="J1098" t="s">
        <v>165</v>
      </c>
      <c r="K1098" t="s">
        <v>165</v>
      </c>
      <c r="L1098" t="s">
        <v>165</v>
      </c>
      <c r="M1098" t="s">
        <v>165</v>
      </c>
      <c r="N1098" t="s">
        <v>165</v>
      </c>
      <c r="O1098" t="s">
        <v>165</v>
      </c>
      <c r="P1098" t="s">
        <v>165</v>
      </c>
      <c r="Q1098" t="s">
        <v>165</v>
      </c>
    </row>
    <row r="1099">
      <c r="B1099" t="s">
        <v>165</v>
      </c>
      <c r="C1099" t="s">
        <v>165</v>
      </c>
      <c r="D1099" t="s">
        <v>165</v>
      </c>
      <c r="E1099" t="s">
        <v>165</v>
      </c>
      <c r="F1099" t="s">
        <v>165</v>
      </c>
      <c r="G1099" t="s">
        <v>165</v>
      </c>
      <c r="H1099" t="s">
        <v>165</v>
      </c>
      <c r="J1099" t="s">
        <v>165</v>
      </c>
      <c r="K1099" t="s">
        <v>165</v>
      </c>
      <c r="L1099" t="s">
        <v>165</v>
      </c>
      <c r="M1099" t="s">
        <v>165</v>
      </c>
      <c r="N1099" t="s">
        <v>165</v>
      </c>
      <c r="O1099" t="s">
        <v>165</v>
      </c>
      <c r="P1099" t="s">
        <v>165</v>
      </c>
      <c r="Q1099" t="s">
        <v>165</v>
      </c>
    </row>
    <row r="1100">
      <c r="B1100" t="s">
        <v>165</v>
      </c>
      <c r="C1100" t="s">
        <v>165</v>
      </c>
      <c r="D1100" t="s">
        <v>165</v>
      </c>
      <c r="E1100" t="s">
        <v>165</v>
      </c>
      <c r="F1100" t="s">
        <v>165</v>
      </c>
      <c r="G1100" t="s">
        <v>165</v>
      </c>
      <c r="H1100" t="s">
        <v>165</v>
      </c>
      <c r="J1100" t="s">
        <v>165</v>
      </c>
      <c r="K1100" t="s">
        <v>165</v>
      </c>
      <c r="L1100" t="s">
        <v>165</v>
      </c>
      <c r="M1100" t="s">
        <v>165</v>
      </c>
      <c r="N1100" t="s">
        <v>165</v>
      </c>
      <c r="O1100" t="s">
        <v>165</v>
      </c>
      <c r="P1100" t="s">
        <v>165</v>
      </c>
      <c r="Q1100" t="s">
        <v>165</v>
      </c>
    </row>
    <row r="1101">
      <c r="B1101" t="s">
        <v>165</v>
      </c>
      <c r="C1101" t="s">
        <v>165</v>
      </c>
      <c r="D1101" t="s">
        <v>165</v>
      </c>
      <c r="E1101" t="s">
        <v>165</v>
      </c>
      <c r="F1101" t="s">
        <v>165</v>
      </c>
      <c r="G1101" t="s">
        <v>165</v>
      </c>
      <c r="H1101" t="s">
        <v>165</v>
      </c>
      <c r="J1101" t="s">
        <v>165</v>
      </c>
      <c r="K1101" t="s">
        <v>165</v>
      </c>
      <c r="L1101" t="s">
        <v>165</v>
      </c>
      <c r="M1101" t="s">
        <v>165</v>
      </c>
      <c r="N1101" t="s">
        <v>165</v>
      </c>
      <c r="O1101" t="s">
        <v>165</v>
      </c>
      <c r="P1101" t="s">
        <v>165</v>
      </c>
      <c r="Q1101" t="s">
        <v>165</v>
      </c>
    </row>
    <row r="1102">
      <c r="B1102" t="s">
        <v>165</v>
      </c>
      <c r="C1102" t="s">
        <v>165</v>
      </c>
      <c r="D1102" t="s">
        <v>165</v>
      </c>
      <c r="E1102" t="s">
        <v>165</v>
      </c>
      <c r="F1102" t="s">
        <v>165</v>
      </c>
      <c r="G1102" t="s">
        <v>165</v>
      </c>
      <c r="H1102" t="s">
        <v>165</v>
      </c>
      <c r="J1102" t="s">
        <v>165</v>
      </c>
      <c r="K1102" t="s">
        <v>165</v>
      </c>
      <c r="L1102" t="s">
        <v>165</v>
      </c>
      <c r="M1102" t="s">
        <v>165</v>
      </c>
      <c r="N1102" t="s">
        <v>165</v>
      </c>
      <c r="O1102" t="s">
        <v>165</v>
      </c>
      <c r="P1102" t="s">
        <v>165</v>
      </c>
      <c r="Q1102" t="s">
        <v>165</v>
      </c>
    </row>
    <row r="1103">
      <c r="B1103" t="s">
        <v>165</v>
      </c>
      <c r="C1103" t="s">
        <v>165</v>
      </c>
      <c r="D1103" t="s">
        <v>165</v>
      </c>
      <c r="E1103" t="s">
        <v>165</v>
      </c>
      <c r="F1103" t="s">
        <v>165</v>
      </c>
      <c r="G1103" t="s">
        <v>165</v>
      </c>
      <c r="H1103" t="s">
        <v>165</v>
      </c>
      <c r="J1103" t="s">
        <v>165</v>
      </c>
      <c r="K1103" t="s">
        <v>165</v>
      </c>
      <c r="L1103" t="s">
        <v>165</v>
      </c>
      <c r="M1103" t="s">
        <v>165</v>
      </c>
      <c r="N1103" t="s">
        <v>165</v>
      </c>
      <c r="O1103" t="s">
        <v>165</v>
      </c>
      <c r="P1103" t="s">
        <v>165</v>
      </c>
      <c r="Q1103" t="s">
        <v>165</v>
      </c>
    </row>
    <row r="1104">
      <c r="B1104" t="s">
        <v>165</v>
      </c>
      <c r="C1104" t="s">
        <v>165</v>
      </c>
      <c r="D1104" t="s">
        <v>165</v>
      </c>
      <c r="E1104" t="s">
        <v>165</v>
      </c>
      <c r="F1104" t="s">
        <v>165</v>
      </c>
      <c r="G1104" t="s">
        <v>165</v>
      </c>
      <c r="H1104" t="s">
        <v>165</v>
      </c>
      <c r="J1104" t="s">
        <v>165</v>
      </c>
      <c r="K1104" t="s">
        <v>165</v>
      </c>
      <c r="L1104" t="s">
        <v>165</v>
      </c>
      <c r="M1104" t="s">
        <v>165</v>
      </c>
      <c r="N1104" t="s">
        <v>165</v>
      </c>
      <c r="O1104" t="s">
        <v>165</v>
      </c>
      <c r="P1104" t="s">
        <v>165</v>
      </c>
      <c r="Q1104" t="s">
        <v>165</v>
      </c>
    </row>
    <row r="1105">
      <c r="B1105" t="s">
        <v>165</v>
      </c>
      <c r="C1105" t="s">
        <v>165</v>
      </c>
      <c r="D1105" t="s">
        <v>165</v>
      </c>
      <c r="E1105" t="s">
        <v>165</v>
      </c>
      <c r="F1105" t="s">
        <v>165</v>
      </c>
      <c r="G1105" t="s">
        <v>165</v>
      </c>
      <c r="H1105" t="s">
        <v>165</v>
      </c>
      <c r="J1105" t="s">
        <v>165</v>
      </c>
      <c r="K1105" t="s">
        <v>165</v>
      </c>
      <c r="L1105" t="s">
        <v>165</v>
      </c>
      <c r="M1105" t="s">
        <v>165</v>
      </c>
      <c r="N1105" t="s">
        <v>165</v>
      </c>
      <c r="O1105" t="s">
        <v>165</v>
      </c>
      <c r="P1105" t="s">
        <v>165</v>
      </c>
      <c r="Q1105" t="s">
        <v>165</v>
      </c>
    </row>
    <row r="1106">
      <c r="B1106" t="s">
        <v>165</v>
      </c>
      <c r="C1106" t="s">
        <v>165</v>
      </c>
      <c r="D1106" t="s">
        <v>165</v>
      </c>
      <c r="E1106" t="s">
        <v>165</v>
      </c>
      <c r="F1106" t="s">
        <v>165</v>
      </c>
      <c r="G1106" t="s">
        <v>165</v>
      </c>
      <c r="H1106" t="s">
        <v>165</v>
      </c>
      <c r="J1106" t="s">
        <v>165</v>
      </c>
      <c r="K1106" t="s">
        <v>165</v>
      </c>
      <c r="L1106" t="s">
        <v>165</v>
      </c>
      <c r="M1106" t="s">
        <v>165</v>
      </c>
      <c r="N1106" t="s">
        <v>165</v>
      </c>
      <c r="O1106" t="s">
        <v>165</v>
      </c>
      <c r="P1106" t="s">
        <v>165</v>
      </c>
      <c r="Q1106" t="s">
        <v>165</v>
      </c>
    </row>
    <row r="1107">
      <c r="B1107" t="s">
        <v>165</v>
      </c>
      <c r="C1107" t="s">
        <v>165</v>
      </c>
      <c r="D1107" t="s">
        <v>165</v>
      </c>
      <c r="E1107" t="s">
        <v>165</v>
      </c>
      <c r="F1107" t="s">
        <v>165</v>
      </c>
      <c r="G1107" t="s">
        <v>165</v>
      </c>
      <c r="H1107" t="s">
        <v>165</v>
      </c>
      <c r="J1107" t="s">
        <v>165</v>
      </c>
      <c r="K1107" t="s">
        <v>165</v>
      </c>
      <c r="L1107" t="s">
        <v>165</v>
      </c>
      <c r="M1107" t="s">
        <v>165</v>
      </c>
      <c r="N1107" t="s">
        <v>165</v>
      </c>
      <c r="O1107" t="s">
        <v>165</v>
      </c>
      <c r="P1107" t="s">
        <v>165</v>
      </c>
      <c r="Q1107" t="s">
        <v>165</v>
      </c>
    </row>
    <row r="1108">
      <c r="B1108" t="s">
        <v>165</v>
      </c>
      <c r="C1108" t="s">
        <v>165</v>
      </c>
      <c r="D1108" t="s">
        <v>165</v>
      </c>
      <c r="E1108" t="s">
        <v>165</v>
      </c>
      <c r="F1108" t="s">
        <v>165</v>
      </c>
      <c r="G1108" t="s">
        <v>165</v>
      </c>
      <c r="H1108" t="s">
        <v>165</v>
      </c>
      <c r="J1108" t="s">
        <v>165</v>
      </c>
      <c r="K1108" t="s">
        <v>165</v>
      </c>
      <c r="L1108" t="s">
        <v>165</v>
      </c>
      <c r="M1108" t="s">
        <v>165</v>
      </c>
      <c r="N1108" t="s">
        <v>165</v>
      </c>
      <c r="O1108" t="s">
        <v>165</v>
      </c>
      <c r="P1108" t="s">
        <v>165</v>
      </c>
      <c r="Q1108" t="s">
        <v>165</v>
      </c>
    </row>
    <row r="1109">
      <c r="B1109" t="s">
        <v>165</v>
      </c>
      <c r="C1109" t="s">
        <v>165</v>
      </c>
      <c r="D1109" t="s">
        <v>165</v>
      </c>
      <c r="E1109" t="s">
        <v>165</v>
      </c>
      <c r="F1109" t="s">
        <v>165</v>
      </c>
      <c r="G1109" t="s">
        <v>165</v>
      </c>
      <c r="H1109" t="s">
        <v>165</v>
      </c>
      <c r="J1109" t="s">
        <v>165</v>
      </c>
      <c r="K1109" t="s">
        <v>165</v>
      </c>
      <c r="L1109" t="s">
        <v>165</v>
      </c>
      <c r="M1109" t="s">
        <v>165</v>
      </c>
      <c r="N1109" t="s">
        <v>165</v>
      </c>
      <c r="O1109" t="s">
        <v>165</v>
      </c>
      <c r="P1109" t="s">
        <v>165</v>
      </c>
      <c r="Q1109" t="s">
        <v>165</v>
      </c>
    </row>
    <row r="1110">
      <c r="B1110" t="s">
        <v>165</v>
      </c>
      <c r="C1110" t="s">
        <v>165</v>
      </c>
      <c r="D1110" t="s">
        <v>165</v>
      </c>
      <c r="E1110" t="s">
        <v>165</v>
      </c>
      <c r="F1110" t="s">
        <v>165</v>
      </c>
      <c r="G1110" t="s">
        <v>165</v>
      </c>
      <c r="H1110" t="s">
        <v>165</v>
      </c>
      <c r="J1110" t="s">
        <v>165</v>
      </c>
      <c r="K1110" t="s">
        <v>165</v>
      </c>
      <c r="L1110" t="s">
        <v>165</v>
      </c>
      <c r="M1110" t="s">
        <v>165</v>
      </c>
      <c r="N1110" t="s">
        <v>165</v>
      </c>
      <c r="O1110" t="s">
        <v>165</v>
      </c>
      <c r="P1110" t="s">
        <v>165</v>
      </c>
      <c r="Q1110" t="s">
        <v>165</v>
      </c>
    </row>
    <row r="1111">
      <c r="B1111" t="s">
        <v>165</v>
      </c>
      <c r="C1111" t="s">
        <v>165</v>
      </c>
      <c r="D1111" t="s">
        <v>165</v>
      </c>
      <c r="E1111" t="s">
        <v>165</v>
      </c>
      <c r="F1111" t="s">
        <v>165</v>
      </c>
      <c r="G1111" t="s">
        <v>165</v>
      </c>
      <c r="H1111" t="s">
        <v>165</v>
      </c>
      <c r="J1111" t="s">
        <v>165</v>
      </c>
      <c r="K1111" t="s">
        <v>165</v>
      </c>
      <c r="L1111" t="s">
        <v>165</v>
      </c>
      <c r="M1111" t="s">
        <v>165</v>
      </c>
      <c r="N1111" t="s">
        <v>165</v>
      </c>
      <c r="O1111" t="s">
        <v>165</v>
      </c>
      <c r="P1111" t="s">
        <v>165</v>
      </c>
      <c r="Q1111" t="s">
        <v>165</v>
      </c>
    </row>
    <row r="1112">
      <c r="B1112" t="s">
        <v>165</v>
      </c>
      <c r="C1112" t="s">
        <v>165</v>
      </c>
      <c r="D1112" t="s">
        <v>165</v>
      </c>
      <c r="E1112" t="s">
        <v>165</v>
      </c>
      <c r="F1112" t="s">
        <v>165</v>
      </c>
      <c r="G1112" t="s">
        <v>165</v>
      </c>
      <c r="H1112" t="s">
        <v>165</v>
      </c>
      <c r="J1112" t="s">
        <v>165</v>
      </c>
      <c r="K1112" t="s">
        <v>165</v>
      </c>
      <c r="L1112" t="s">
        <v>165</v>
      </c>
      <c r="M1112" t="s">
        <v>165</v>
      </c>
      <c r="N1112" t="s">
        <v>165</v>
      </c>
      <c r="O1112" t="s">
        <v>165</v>
      </c>
      <c r="P1112" t="s">
        <v>165</v>
      </c>
      <c r="Q1112" t="s">
        <v>165</v>
      </c>
    </row>
    <row r="1113">
      <c r="B1113" t="s">
        <v>165</v>
      </c>
      <c r="C1113" t="s">
        <v>165</v>
      </c>
      <c r="D1113" t="s">
        <v>165</v>
      </c>
      <c r="E1113" t="s">
        <v>165</v>
      </c>
      <c r="F1113" t="s">
        <v>165</v>
      </c>
      <c r="G1113" t="s">
        <v>165</v>
      </c>
      <c r="H1113" t="s">
        <v>165</v>
      </c>
      <c r="J1113" t="s">
        <v>165</v>
      </c>
      <c r="K1113" t="s">
        <v>165</v>
      </c>
      <c r="L1113" t="s">
        <v>165</v>
      </c>
      <c r="M1113" t="s">
        <v>165</v>
      </c>
      <c r="N1113" t="s">
        <v>165</v>
      </c>
      <c r="O1113" t="s">
        <v>165</v>
      </c>
      <c r="P1113" t="s">
        <v>165</v>
      </c>
      <c r="Q1113" t="s">
        <v>165</v>
      </c>
    </row>
    <row r="1114">
      <c r="B1114" t="s">
        <v>165</v>
      </c>
      <c r="C1114" t="s">
        <v>165</v>
      </c>
      <c r="D1114" t="s">
        <v>165</v>
      </c>
      <c r="E1114" t="s">
        <v>165</v>
      </c>
      <c r="F1114" t="s">
        <v>165</v>
      </c>
      <c r="G1114" t="s">
        <v>165</v>
      </c>
      <c r="H1114" t="s">
        <v>165</v>
      </c>
      <c r="J1114" t="s">
        <v>165</v>
      </c>
      <c r="K1114" t="s">
        <v>165</v>
      </c>
      <c r="L1114" t="s">
        <v>165</v>
      </c>
      <c r="M1114" t="s">
        <v>165</v>
      </c>
      <c r="N1114" t="s">
        <v>165</v>
      </c>
      <c r="O1114" t="s">
        <v>165</v>
      </c>
      <c r="P1114" t="s">
        <v>165</v>
      </c>
      <c r="Q1114" t="s">
        <v>165</v>
      </c>
    </row>
    <row r="1115">
      <c r="B1115" t="s">
        <v>165</v>
      </c>
      <c r="C1115" t="s">
        <v>165</v>
      </c>
      <c r="D1115" t="s">
        <v>165</v>
      </c>
      <c r="E1115" t="s">
        <v>165</v>
      </c>
      <c r="F1115" t="s">
        <v>165</v>
      </c>
      <c r="G1115" t="s">
        <v>165</v>
      </c>
      <c r="H1115" t="s">
        <v>165</v>
      </c>
      <c r="J1115" t="s">
        <v>165</v>
      </c>
      <c r="K1115" t="s">
        <v>165</v>
      </c>
      <c r="L1115" t="s">
        <v>165</v>
      </c>
      <c r="M1115" t="s">
        <v>165</v>
      </c>
      <c r="N1115" t="s">
        <v>165</v>
      </c>
      <c r="O1115" t="s">
        <v>165</v>
      </c>
      <c r="P1115" t="s">
        <v>165</v>
      </c>
      <c r="Q1115" t="s">
        <v>165</v>
      </c>
    </row>
    <row r="1116">
      <c r="B1116" t="s">
        <v>165</v>
      </c>
      <c r="C1116" t="s">
        <v>165</v>
      </c>
      <c r="D1116" t="s">
        <v>165</v>
      </c>
      <c r="E1116" t="s">
        <v>165</v>
      </c>
      <c r="F1116" t="s">
        <v>165</v>
      </c>
      <c r="G1116" t="s">
        <v>165</v>
      </c>
      <c r="H1116" t="s">
        <v>165</v>
      </c>
      <c r="J1116" t="s">
        <v>165</v>
      </c>
      <c r="K1116" t="s">
        <v>165</v>
      </c>
      <c r="L1116" t="s">
        <v>165</v>
      </c>
      <c r="M1116" t="s">
        <v>165</v>
      </c>
      <c r="N1116" t="s">
        <v>165</v>
      </c>
      <c r="O1116" t="s">
        <v>165</v>
      </c>
      <c r="P1116" t="s">
        <v>165</v>
      </c>
      <c r="Q1116" t="s">
        <v>165</v>
      </c>
    </row>
    <row r="1117">
      <c r="B1117" t="s">
        <v>165</v>
      </c>
      <c r="C1117" t="s">
        <v>165</v>
      </c>
      <c r="D1117" t="s">
        <v>165</v>
      </c>
      <c r="E1117" t="s">
        <v>165</v>
      </c>
      <c r="F1117" t="s">
        <v>165</v>
      </c>
      <c r="G1117" t="s">
        <v>165</v>
      </c>
      <c r="H1117" t="s">
        <v>165</v>
      </c>
      <c r="J1117" t="s">
        <v>165</v>
      </c>
      <c r="K1117" t="s">
        <v>165</v>
      </c>
      <c r="L1117" t="s">
        <v>165</v>
      </c>
      <c r="M1117" t="s">
        <v>165</v>
      </c>
      <c r="N1117" t="s">
        <v>165</v>
      </c>
      <c r="O1117" t="s">
        <v>165</v>
      </c>
      <c r="P1117" t="s">
        <v>165</v>
      </c>
      <c r="Q1117" t="s">
        <v>165</v>
      </c>
    </row>
    <row r="1118">
      <c r="B1118" t="s">
        <v>165</v>
      </c>
      <c r="C1118" t="s">
        <v>165</v>
      </c>
      <c r="D1118" t="s">
        <v>165</v>
      </c>
      <c r="E1118" t="s">
        <v>165</v>
      </c>
      <c r="F1118" t="s">
        <v>165</v>
      </c>
      <c r="G1118" t="s">
        <v>165</v>
      </c>
      <c r="H1118" t="s">
        <v>165</v>
      </c>
      <c r="J1118" t="s">
        <v>165</v>
      </c>
      <c r="K1118" t="s">
        <v>165</v>
      </c>
      <c r="L1118" t="s">
        <v>165</v>
      </c>
      <c r="M1118" t="s">
        <v>165</v>
      </c>
      <c r="N1118" t="s">
        <v>165</v>
      </c>
      <c r="O1118" t="s">
        <v>165</v>
      </c>
      <c r="P1118" t="s">
        <v>165</v>
      </c>
      <c r="Q1118" t="s">
        <v>165</v>
      </c>
    </row>
    <row r="1119">
      <c r="B1119" t="s">
        <v>165</v>
      </c>
      <c r="C1119" t="s">
        <v>165</v>
      </c>
      <c r="D1119" t="s">
        <v>165</v>
      </c>
      <c r="E1119" t="s">
        <v>165</v>
      </c>
      <c r="F1119" t="s">
        <v>165</v>
      </c>
      <c r="G1119" t="s">
        <v>165</v>
      </c>
      <c r="H1119" t="s">
        <v>165</v>
      </c>
      <c r="J1119" t="s">
        <v>165</v>
      </c>
      <c r="K1119" t="s">
        <v>165</v>
      </c>
      <c r="L1119" t="s">
        <v>165</v>
      </c>
      <c r="M1119" t="s">
        <v>165</v>
      </c>
      <c r="N1119" t="s">
        <v>165</v>
      </c>
      <c r="O1119" t="s">
        <v>165</v>
      </c>
      <c r="P1119" t="s">
        <v>165</v>
      </c>
      <c r="Q1119" t="s">
        <v>165</v>
      </c>
    </row>
    <row r="1120">
      <c r="B1120" t="s">
        <v>165</v>
      </c>
      <c r="C1120" t="s">
        <v>165</v>
      </c>
      <c r="D1120" t="s">
        <v>165</v>
      </c>
      <c r="E1120" t="s">
        <v>165</v>
      </c>
      <c r="F1120" t="s">
        <v>165</v>
      </c>
      <c r="G1120" t="s">
        <v>165</v>
      </c>
      <c r="H1120" t="s">
        <v>165</v>
      </c>
      <c r="J1120" t="s">
        <v>165</v>
      </c>
      <c r="K1120" t="s">
        <v>165</v>
      </c>
      <c r="L1120" t="s">
        <v>165</v>
      </c>
      <c r="M1120" t="s">
        <v>165</v>
      </c>
      <c r="N1120" t="s">
        <v>165</v>
      </c>
      <c r="O1120" t="s">
        <v>165</v>
      </c>
      <c r="P1120" t="s">
        <v>165</v>
      </c>
      <c r="Q1120" t="s">
        <v>165</v>
      </c>
    </row>
    <row r="1121">
      <c r="B1121" t="s">
        <v>165</v>
      </c>
      <c r="C1121" t="s">
        <v>165</v>
      </c>
      <c r="D1121" t="s">
        <v>165</v>
      </c>
      <c r="E1121" t="s">
        <v>165</v>
      </c>
      <c r="F1121" t="s">
        <v>165</v>
      </c>
      <c r="G1121" t="s">
        <v>165</v>
      </c>
      <c r="H1121" t="s">
        <v>165</v>
      </c>
      <c r="J1121" t="s">
        <v>165</v>
      </c>
      <c r="K1121" t="s">
        <v>165</v>
      </c>
      <c r="L1121" t="s">
        <v>165</v>
      </c>
      <c r="M1121" t="s">
        <v>165</v>
      </c>
      <c r="N1121" t="s">
        <v>165</v>
      </c>
      <c r="O1121" t="s">
        <v>165</v>
      </c>
      <c r="P1121" t="s">
        <v>165</v>
      </c>
      <c r="Q1121" t="s">
        <v>165</v>
      </c>
    </row>
    <row r="1122">
      <c r="B1122" t="s">
        <v>165</v>
      </c>
      <c r="C1122" t="s">
        <v>165</v>
      </c>
      <c r="D1122" t="s">
        <v>165</v>
      </c>
      <c r="E1122" t="s">
        <v>165</v>
      </c>
      <c r="F1122" t="s">
        <v>165</v>
      </c>
      <c r="G1122" t="s">
        <v>165</v>
      </c>
      <c r="H1122" t="s">
        <v>165</v>
      </c>
      <c r="J1122" t="s">
        <v>165</v>
      </c>
      <c r="K1122" t="s">
        <v>165</v>
      </c>
      <c r="L1122" t="s">
        <v>165</v>
      </c>
      <c r="M1122" t="s">
        <v>165</v>
      </c>
      <c r="N1122" t="s">
        <v>165</v>
      </c>
      <c r="O1122" t="s">
        <v>165</v>
      </c>
      <c r="P1122" t="s">
        <v>165</v>
      </c>
      <c r="Q1122" t="s">
        <v>165</v>
      </c>
    </row>
    <row r="1123">
      <c r="B1123" t="s">
        <v>165</v>
      </c>
      <c r="C1123" t="s">
        <v>165</v>
      </c>
      <c r="D1123" t="s">
        <v>165</v>
      </c>
      <c r="E1123" t="s">
        <v>165</v>
      </c>
      <c r="F1123" t="s">
        <v>165</v>
      </c>
      <c r="G1123" t="s">
        <v>165</v>
      </c>
      <c r="H1123" t="s">
        <v>165</v>
      </c>
      <c r="J1123" t="s">
        <v>165</v>
      </c>
      <c r="K1123" t="s">
        <v>165</v>
      </c>
      <c r="L1123" t="s">
        <v>165</v>
      </c>
      <c r="M1123" t="s">
        <v>165</v>
      </c>
      <c r="N1123" t="s">
        <v>165</v>
      </c>
      <c r="O1123" t="s">
        <v>165</v>
      </c>
      <c r="P1123" t="s">
        <v>165</v>
      </c>
      <c r="Q1123" t="s">
        <v>165</v>
      </c>
    </row>
    <row r="1124">
      <c r="B1124" t="s">
        <v>165</v>
      </c>
      <c r="C1124" t="s">
        <v>165</v>
      </c>
      <c r="D1124" t="s">
        <v>165</v>
      </c>
      <c r="E1124" t="s">
        <v>165</v>
      </c>
      <c r="F1124" t="s">
        <v>165</v>
      </c>
      <c r="G1124" t="s">
        <v>165</v>
      </c>
      <c r="H1124" t="s">
        <v>165</v>
      </c>
      <c r="J1124" t="s">
        <v>165</v>
      </c>
      <c r="K1124" t="s">
        <v>165</v>
      </c>
      <c r="L1124" t="s">
        <v>165</v>
      </c>
      <c r="M1124" t="s">
        <v>165</v>
      </c>
      <c r="N1124" t="s">
        <v>165</v>
      </c>
      <c r="O1124" t="s">
        <v>165</v>
      </c>
      <c r="P1124" t="s">
        <v>165</v>
      </c>
      <c r="Q1124" t="s">
        <v>165</v>
      </c>
    </row>
    <row r="1125">
      <c r="B1125" t="s">
        <v>165</v>
      </c>
      <c r="C1125" t="s">
        <v>165</v>
      </c>
      <c r="D1125" t="s">
        <v>165</v>
      </c>
      <c r="E1125" t="s">
        <v>165</v>
      </c>
      <c r="F1125" t="s">
        <v>165</v>
      </c>
      <c r="G1125" t="s">
        <v>165</v>
      </c>
      <c r="H1125" t="s">
        <v>165</v>
      </c>
      <c r="J1125" t="s">
        <v>165</v>
      </c>
      <c r="K1125" t="s">
        <v>165</v>
      </c>
      <c r="L1125" t="s">
        <v>165</v>
      </c>
      <c r="M1125" t="s">
        <v>165</v>
      </c>
      <c r="N1125" t="s">
        <v>165</v>
      </c>
      <c r="O1125" t="s">
        <v>165</v>
      </c>
      <c r="P1125" t="s">
        <v>165</v>
      </c>
      <c r="Q1125" t="s">
        <v>165</v>
      </c>
    </row>
    <row r="1126">
      <c r="B1126" t="s">
        <v>165</v>
      </c>
      <c r="C1126" t="s">
        <v>165</v>
      </c>
      <c r="D1126" t="s">
        <v>165</v>
      </c>
      <c r="E1126" t="s">
        <v>165</v>
      </c>
      <c r="F1126" t="s">
        <v>165</v>
      </c>
      <c r="G1126" t="s">
        <v>165</v>
      </c>
      <c r="H1126" t="s">
        <v>165</v>
      </c>
      <c r="J1126" t="s">
        <v>165</v>
      </c>
      <c r="K1126" t="s">
        <v>165</v>
      </c>
      <c r="L1126" t="s">
        <v>165</v>
      </c>
      <c r="M1126" t="s">
        <v>165</v>
      </c>
      <c r="N1126" t="s">
        <v>165</v>
      </c>
      <c r="O1126" t="s">
        <v>165</v>
      </c>
      <c r="P1126" t="s">
        <v>165</v>
      </c>
      <c r="Q1126" t="s">
        <v>165</v>
      </c>
    </row>
    <row r="1127">
      <c r="B1127" t="s">
        <v>165</v>
      </c>
      <c r="C1127" t="s">
        <v>165</v>
      </c>
      <c r="D1127" t="s">
        <v>165</v>
      </c>
      <c r="E1127" t="s">
        <v>165</v>
      </c>
      <c r="F1127" t="s">
        <v>165</v>
      </c>
      <c r="G1127" t="s">
        <v>165</v>
      </c>
      <c r="H1127" t="s">
        <v>165</v>
      </c>
      <c r="J1127" t="s">
        <v>165</v>
      </c>
      <c r="K1127" t="s">
        <v>165</v>
      </c>
      <c r="L1127" t="s">
        <v>165</v>
      </c>
      <c r="M1127" t="s">
        <v>165</v>
      </c>
      <c r="N1127" t="s">
        <v>165</v>
      </c>
      <c r="O1127" t="s">
        <v>165</v>
      </c>
      <c r="P1127" t="s">
        <v>165</v>
      </c>
      <c r="Q1127" t="s">
        <v>165</v>
      </c>
    </row>
    <row r="1128">
      <c r="B1128" t="s">
        <v>165</v>
      </c>
      <c r="C1128" t="s">
        <v>165</v>
      </c>
      <c r="D1128" t="s">
        <v>165</v>
      </c>
      <c r="E1128" t="s">
        <v>165</v>
      </c>
      <c r="F1128" t="s">
        <v>165</v>
      </c>
      <c r="G1128" t="s">
        <v>165</v>
      </c>
      <c r="H1128" t="s">
        <v>165</v>
      </c>
      <c r="J1128" t="s">
        <v>165</v>
      </c>
      <c r="K1128" t="s">
        <v>165</v>
      </c>
      <c r="L1128" t="s">
        <v>165</v>
      </c>
      <c r="M1128" t="s">
        <v>165</v>
      </c>
      <c r="N1128" t="s">
        <v>165</v>
      </c>
      <c r="O1128" t="s">
        <v>165</v>
      </c>
      <c r="P1128" t="s">
        <v>165</v>
      </c>
      <c r="Q1128" t="s">
        <v>165</v>
      </c>
    </row>
    <row r="1129">
      <c r="B1129" t="s">
        <v>165</v>
      </c>
      <c r="C1129" t="s">
        <v>165</v>
      </c>
      <c r="D1129" t="s">
        <v>165</v>
      </c>
      <c r="E1129" t="s">
        <v>165</v>
      </c>
      <c r="F1129" t="s">
        <v>165</v>
      </c>
      <c r="G1129" t="s">
        <v>165</v>
      </c>
      <c r="H1129" t="s">
        <v>165</v>
      </c>
      <c r="J1129" t="s">
        <v>165</v>
      </c>
      <c r="K1129" t="s">
        <v>165</v>
      </c>
      <c r="L1129" t="s">
        <v>165</v>
      </c>
      <c r="M1129" t="s">
        <v>165</v>
      </c>
      <c r="N1129" t="s">
        <v>165</v>
      </c>
      <c r="O1129" t="s">
        <v>165</v>
      </c>
      <c r="P1129" t="s">
        <v>165</v>
      </c>
      <c r="Q1129" t="s">
        <v>165</v>
      </c>
    </row>
    <row r="1130">
      <c r="B1130" t="s">
        <v>165</v>
      </c>
      <c r="C1130" t="s">
        <v>165</v>
      </c>
      <c r="D1130" t="s">
        <v>165</v>
      </c>
      <c r="E1130" t="s">
        <v>165</v>
      </c>
      <c r="F1130" t="s">
        <v>165</v>
      </c>
      <c r="G1130" t="s">
        <v>165</v>
      </c>
      <c r="H1130" t="s">
        <v>165</v>
      </c>
      <c r="J1130" t="s">
        <v>165</v>
      </c>
      <c r="K1130" t="s">
        <v>165</v>
      </c>
      <c r="L1130" t="s">
        <v>165</v>
      </c>
      <c r="M1130" t="s">
        <v>165</v>
      </c>
      <c r="N1130" t="s">
        <v>165</v>
      </c>
      <c r="O1130" t="s">
        <v>165</v>
      </c>
      <c r="P1130" t="s">
        <v>165</v>
      </c>
      <c r="Q1130" t="s">
        <v>165</v>
      </c>
    </row>
    <row r="1131">
      <c r="B1131" t="s">
        <v>165</v>
      </c>
      <c r="C1131" t="s">
        <v>165</v>
      </c>
      <c r="D1131" t="s">
        <v>165</v>
      </c>
      <c r="E1131" t="s">
        <v>165</v>
      </c>
      <c r="F1131" t="s">
        <v>165</v>
      </c>
      <c r="G1131" t="s">
        <v>165</v>
      </c>
      <c r="H1131" t="s">
        <v>165</v>
      </c>
      <c r="J1131" t="s">
        <v>165</v>
      </c>
      <c r="K1131" t="s">
        <v>165</v>
      </c>
      <c r="L1131" t="s">
        <v>165</v>
      </c>
      <c r="M1131" t="s">
        <v>165</v>
      </c>
      <c r="N1131" t="s">
        <v>165</v>
      </c>
      <c r="O1131" t="s">
        <v>165</v>
      </c>
      <c r="P1131" t="s">
        <v>165</v>
      </c>
      <c r="Q1131" t="s">
        <v>165</v>
      </c>
    </row>
    <row r="1132">
      <c r="B1132" t="s">
        <v>165</v>
      </c>
      <c r="C1132" t="s">
        <v>165</v>
      </c>
      <c r="D1132" t="s">
        <v>165</v>
      </c>
      <c r="E1132" t="s">
        <v>165</v>
      </c>
      <c r="F1132" t="s">
        <v>165</v>
      </c>
      <c r="G1132" t="s">
        <v>165</v>
      </c>
      <c r="H1132" t="s">
        <v>165</v>
      </c>
      <c r="J1132" t="s">
        <v>165</v>
      </c>
      <c r="K1132" t="s">
        <v>165</v>
      </c>
      <c r="L1132" t="s">
        <v>165</v>
      </c>
      <c r="M1132" t="s">
        <v>165</v>
      </c>
      <c r="N1132" t="s">
        <v>165</v>
      </c>
      <c r="O1132" t="s">
        <v>165</v>
      </c>
      <c r="P1132" t="s">
        <v>165</v>
      </c>
      <c r="Q1132" t="s">
        <v>165</v>
      </c>
    </row>
    <row r="1133">
      <c r="B1133" t="s">
        <v>165</v>
      </c>
      <c r="C1133" t="s">
        <v>165</v>
      </c>
      <c r="D1133" t="s">
        <v>165</v>
      </c>
      <c r="E1133" t="s">
        <v>165</v>
      </c>
      <c r="F1133" t="s">
        <v>165</v>
      </c>
      <c r="G1133" t="s">
        <v>165</v>
      </c>
      <c r="H1133" t="s">
        <v>165</v>
      </c>
      <c r="J1133" t="s">
        <v>165</v>
      </c>
      <c r="K1133" t="s">
        <v>165</v>
      </c>
      <c r="L1133" t="s">
        <v>165</v>
      </c>
      <c r="M1133" t="s">
        <v>165</v>
      </c>
      <c r="N1133" t="s">
        <v>165</v>
      </c>
      <c r="O1133" t="s">
        <v>165</v>
      </c>
      <c r="P1133" t="s">
        <v>165</v>
      </c>
      <c r="Q1133" t="s">
        <v>165</v>
      </c>
    </row>
    <row r="1134">
      <c r="B1134" t="s">
        <v>165</v>
      </c>
      <c r="C1134" t="s">
        <v>165</v>
      </c>
      <c r="D1134" t="s">
        <v>165</v>
      </c>
      <c r="E1134" t="s">
        <v>165</v>
      </c>
      <c r="F1134" t="s">
        <v>165</v>
      </c>
      <c r="G1134" t="s">
        <v>165</v>
      </c>
      <c r="H1134" t="s">
        <v>165</v>
      </c>
      <c r="J1134" t="s">
        <v>165</v>
      </c>
      <c r="K1134" t="s">
        <v>165</v>
      </c>
      <c r="L1134" t="s">
        <v>165</v>
      </c>
      <c r="M1134" t="s">
        <v>165</v>
      </c>
      <c r="N1134" t="s">
        <v>165</v>
      </c>
      <c r="O1134" t="s">
        <v>165</v>
      </c>
      <c r="P1134" t="s">
        <v>165</v>
      </c>
      <c r="Q1134" t="s">
        <v>165</v>
      </c>
    </row>
    <row r="1135">
      <c r="B1135" t="s">
        <v>165</v>
      </c>
      <c r="C1135" t="s">
        <v>165</v>
      </c>
      <c r="D1135" t="s">
        <v>165</v>
      </c>
      <c r="E1135" t="s">
        <v>165</v>
      </c>
      <c r="F1135" t="s">
        <v>165</v>
      </c>
      <c r="G1135" t="s">
        <v>165</v>
      </c>
      <c r="H1135" t="s">
        <v>165</v>
      </c>
      <c r="J1135" t="s">
        <v>165</v>
      </c>
      <c r="K1135" t="s">
        <v>165</v>
      </c>
      <c r="L1135" t="s">
        <v>165</v>
      </c>
      <c r="M1135" t="s">
        <v>165</v>
      </c>
      <c r="N1135" t="s">
        <v>165</v>
      </c>
      <c r="O1135" t="s">
        <v>165</v>
      </c>
      <c r="P1135" t="s">
        <v>165</v>
      </c>
      <c r="Q1135" t="s">
        <v>165</v>
      </c>
    </row>
    <row r="1136">
      <c r="B1136" t="s">
        <v>165</v>
      </c>
      <c r="C1136" t="s">
        <v>165</v>
      </c>
      <c r="D1136" t="s">
        <v>165</v>
      </c>
      <c r="E1136" t="s">
        <v>165</v>
      </c>
      <c r="F1136" t="s">
        <v>165</v>
      </c>
      <c r="G1136" t="s">
        <v>165</v>
      </c>
      <c r="H1136" t="s">
        <v>165</v>
      </c>
      <c r="J1136" t="s">
        <v>165</v>
      </c>
      <c r="K1136" t="s">
        <v>165</v>
      </c>
      <c r="L1136" t="s">
        <v>165</v>
      </c>
      <c r="M1136" t="s">
        <v>165</v>
      </c>
      <c r="N1136" t="s">
        <v>165</v>
      </c>
      <c r="O1136" t="s">
        <v>165</v>
      </c>
      <c r="P1136" t="s">
        <v>165</v>
      </c>
      <c r="Q1136" t="s">
        <v>165</v>
      </c>
    </row>
    <row r="1137">
      <c r="B1137" t="s">
        <v>165</v>
      </c>
      <c r="C1137" t="s">
        <v>165</v>
      </c>
      <c r="D1137" t="s">
        <v>165</v>
      </c>
      <c r="E1137" t="s">
        <v>165</v>
      </c>
      <c r="F1137" t="s">
        <v>165</v>
      </c>
      <c r="G1137" t="s">
        <v>165</v>
      </c>
      <c r="H1137" t="s">
        <v>165</v>
      </c>
      <c r="J1137" t="s">
        <v>165</v>
      </c>
      <c r="K1137" t="s">
        <v>165</v>
      </c>
      <c r="L1137" t="s">
        <v>165</v>
      </c>
      <c r="M1137" t="s">
        <v>165</v>
      </c>
      <c r="N1137" t="s">
        <v>165</v>
      </c>
      <c r="O1137" t="s">
        <v>165</v>
      </c>
      <c r="P1137" t="s">
        <v>165</v>
      </c>
      <c r="Q1137" t="s">
        <v>165</v>
      </c>
    </row>
    <row r="1138">
      <c r="B1138" t="s">
        <v>165</v>
      </c>
      <c r="C1138" t="s">
        <v>165</v>
      </c>
      <c r="D1138" t="s">
        <v>165</v>
      </c>
      <c r="E1138" t="s">
        <v>165</v>
      </c>
      <c r="F1138" t="s">
        <v>165</v>
      </c>
      <c r="G1138" t="s">
        <v>165</v>
      </c>
      <c r="H1138" t="s">
        <v>165</v>
      </c>
      <c r="J1138" t="s">
        <v>165</v>
      </c>
      <c r="K1138" t="s">
        <v>165</v>
      </c>
      <c r="L1138" t="s">
        <v>165</v>
      </c>
      <c r="M1138" t="s">
        <v>165</v>
      </c>
      <c r="N1138" t="s">
        <v>165</v>
      </c>
      <c r="O1138" t="s">
        <v>165</v>
      </c>
      <c r="P1138" t="s">
        <v>165</v>
      </c>
      <c r="Q1138" t="s">
        <v>165</v>
      </c>
    </row>
    <row r="1139">
      <c r="B1139" t="s">
        <v>165</v>
      </c>
      <c r="C1139" t="s">
        <v>165</v>
      </c>
      <c r="D1139" t="s">
        <v>165</v>
      </c>
      <c r="E1139" t="s">
        <v>165</v>
      </c>
      <c r="F1139" t="s">
        <v>165</v>
      </c>
      <c r="G1139" t="s">
        <v>165</v>
      </c>
      <c r="H1139" t="s">
        <v>165</v>
      </c>
      <c r="J1139" t="s">
        <v>165</v>
      </c>
      <c r="K1139" t="s">
        <v>165</v>
      </c>
      <c r="L1139" t="s">
        <v>165</v>
      </c>
      <c r="M1139" t="s">
        <v>165</v>
      </c>
      <c r="N1139" t="s">
        <v>165</v>
      </c>
      <c r="O1139" t="s">
        <v>165</v>
      </c>
      <c r="P1139" t="s">
        <v>165</v>
      </c>
      <c r="Q1139" t="s">
        <v>165</v>
      </c>
    </row>
    <row r="1140">
      <c r="B1140" t="s">
        <v>165</v>
      </c>
      <c r="C1140" t="s">
        <v>165</v>
      </c>
      <c r="D1140" t="s">
        <v>165</v>
      </c>
      <c r="E1140" t="s">
        <v>165</v>
      </c>
      <c r="F1140" t="s">
        <v>165</v>
      </c>
      <c r="G1140" t="s">
        <v>165</v>
      </c>
      <c r="H1140" t="s">
        <v>165</v>
      </c>
      <c r="J1140" t="s">
        <v>165</v>
      </c>
      <c r="K1140" t="s">
        <v>165</v>
      </c>
      <c r="L1140" t="s">
        <v>165</v>
      </c>
      <c r="M1140" t="s">
        <v>165</v>
      </c>
      <c r="N1140" t="s">
        <v>165</v>
      </c>
      <c r="O1140" t="s">
        <v>165</v>
      </c>
      <c r="P1140" t="s">
        <v>165</v>
      </c>
      <c r="Q1140" t="s">
        <v>165</v>
      </c>
    </row>
    <row r="1141">
      <c r="B1141" t="s">
        <v>165</v>
      </c>
      <c r="C1141" t="s">
        <v>165</v>
      </c>
      <c r="D1141" t="s">
        <v>165</v>
      </c>
      <c r="E1141" t="s">
        <v>165</v>
      </c>
      <c r="F1141" t="s">
        <v>165</v>
      </c>
      <c r="G1141" t="s">
        <v>165</v>
      </c>
      <c r="H1141" t="s">
        <v>165</v>
      </c>
      <c r="J1141" t="s">
        <v>165</v>
      </c>
      <c r="K1141" t="s">
        <v>165</v>
      </c>
      <c r="L1141" t="s">
        <v>165</v>
      </c>
      <c r="M1141" t="s">
        <v>165</v>
      </c>
      <c r="N1141" t="s">
        <v>165</v>
      </c>
      <c r="O1141" t="s">
        <v>165</v>
      </c>
      <c r="P1141" t="s">
        <v>165</v>
      </c>
      <c r="Q1141" t="s">
        <v>165</v>
      </c>
    </row>
    <row r="1142">
      <c r="B1142" t="s">
        <v>165</v>
      </c>
      <c r="C1142" t="s">
        <v>165</v>
      </c>
      <c r="D1142" t="s">
        <v>165</v>
      </c>
      <c r="E1142" t="s">
        <v>165</v>
      </c>
      <c r="F1142" t="s">
        <v>165</v>
      </c>
      <c r="G1142" t="s">
        <v>165</v>
      </c>
      <c r="H1142" t="s">
        <v>165</v>
      </c>
      <c r="J1142" t="s">
        <v>165</v>
      </c>
      <c r="K1142" t="s">
        <v>165</v>
      </c>
      <c r="L1142" t="s">
        <v>165</v>
      </c>
      <c r="M1142" t="s">
        <v>165</v>
      </c>
      <c r="N1142" t="s">
        <v>165</v>
      </c>
      <c r="O1142" t="s">
        <v>165</v>
      </c>
      <c r="P1142" t="s">
        <v>165</v>
      </c>
      <c r="Q1142" t="s">
        <v>165</v>
      </c>
    </row>
    <row r="1143">
      <c r="B1143" t="s">
        <v>165</v>
      </c>
      <c r="C1143" t="s">
        <v>165</v>
      </c>
      <c r="D1143" t="s">
        <v>165</v>
      </c>
      <c r="E1143" t="s">
        <v>165</v>
      </c>
      <c r="F1143" t="s">
        <v>165</v>
      </c>
      <c r="G1143" t="s">
        <v>165</v>
      </c>
      <c r="H1143" t="s">
        <v>165</v>
      </c>
      <c r="J1143" t="s">
        <v>165</v>
      </c>
      <c r="K1143" t="s">
        <v>165</v>
      </c>
      <c r="L1143" t="s">
        <v>165</v>
      </c>
      <c r="M1143" t="s">
        <v>165</v>
      </c>
      <c r="N1143" t="s">
        <v>165</v>
      </c>
      <c r="O1143" t="s">
        <v>165</v>
      </c>
      <c r="P1143" t="s">
        <v>165</v>
      </c>
      <c r="Q1143" t="s">
        <v>165</v>
      </c>
    </row>
    <row r="1144">
      <c r="B1144" t="s">
        <v>165</v>
      </c>
      <c r="C1144" t="s">
        <v>165</v>
      </c>
      <c r="D1144" t="s">
        <v>165</v>
      </c>
      <c r="E1144" t="s">
        <v>165</v>
      </c>
      <c r="F1144" t="s">
        <v>165</v>
      </c>
      <c r="G1144" t="s">
        <v>165</v>
      </c>
      <c r="H1144" t="s">
        <v>165</v>
      </c>
      <c r="J1144" t="s">
        <v>165</v>
      </c>
      <c r="K1144" t="s">
        <v>165</v>
      </c>
      <c r="L1144" t="s">
        <v>165</v>
      </c>
      <c r="M1144" t="s">
        <v>165</v>
      </c>
      <c r="N1144" t="s">
        <v>165</v>
      </c>
      <c r="O1144" t="s">
        <v>165</v>
      </c>
      <c r="P1144" t="s">
        <v>165</v>
      </c>
      <c r="Q1144" t="s">
        <v>165</v>
      </c>
    </row>
    <row r="1145">
      <c r="B1145" t="s">
        <v>165</v>
      </c>
      <c r="C1145" t="s">
        <v>165</v>
      </c>
      <c r="D1145" t="s">
        <v>165</v>
      </c>
      <c r="E1145" t="s">
        <v>165</v>
      </c>
      <c r="F1145" t="s">
        <v>165</v>
      </c>
      <c r="G1145" t="s">
        <v>165</v>
      </c>
      <c r="H1145" t="s">
        <v>165</v>
      </c>
      <c r="J1145" t="s">
        <v>165</v>
      </c>
      <c r="K1145" t="s">
        <v>165</v>
      </c>
      <c r="L1145" t="s">
        <v>165</v>
      </c>
      <c r="M1145" t="s">
        <v>165</v>
      </c>
      <c r="N1145" t="s">
        <v>165</v>
      </c>
      <c r="O1145" t="s">
        <v>165</v>
      </c>
      <c r="P1145" t="s">
        <v>165</v>
      </c>
      <c r="Q1145" t="s">
        <v>165</v>
      </c>
    </row>
    <row r="1146">
      <c r="B1146" t="s">
        <v>165</v>
      </c>
      <c r="C1146" t="s">
        <v>165</v>
      </c>
      <c r="D1146" t="s">
        <v>165</v>
      </c>
      <c r="E1146" t="s">
        <v>165</v>
      </c>
      <c r="F1146" t="s">
        <v>165</v>
      </c>
      <c r="G1146" t="s">
        <v>165</v>
      </c>
      <c r="H1146" t="s">
        <v>165</v>
      </c>
      <c r="J1146" t="s">
        <v>165</v>
      </c>
      <c r="K1146" t="s">
        <v>165</v>
      </c>
      <c r="L1146" t="s">
        <v>165</v>
      </c>
      <c r="M1146" t="s">
        <v>165</v>
      </c>
      <c r="N1146" t="s">
        <v>165</v>
      </c>
      <c r="O1146" t="s">
        <v>165</v>
      </c>
      <c r="P1146" t="s">
        <v>165</v>
      </c>
      <c r="Q1146" t="s">
        <v>165</v>
      </c>
    </row>
    <row r="1147">
      <c r="B1147" t="s">
        <v>165</v>
      </c>
      <c r="C1147" t="s">
        <v>165</v>
      </c>
      <c r="D1147" t="s">
        <v>165</v>
      </c>
      <c r="E1147" t="s">
        <v>165</v>
      </c>
      <c r="F1147" t="s">
        <v>165</v>
      </c>
      <c r="G1147" t="s">
        <v>165</v>
      </c>
      <c r="H1147" t="s">
        <v>165</v>
      </c>
      <c r="J1147" t="s">
        <v>165</v>
      </c>
      <c r="K1147" t="s">
        <v>165</v>
      </c>
      <c r="L1147" t="s">
        <v>165</v>
      </c>
      <c r="M1147" t="s">
        <v>165</v>
      </c>
      <c r="N1147" t="s">
        <v>165</v>
      </c>
      <c r="O1147" t="s">
        <v>165</v>
      </c>
      <c r="P1147" t="s">
        <v>165</v>
      </c>
      <c r="Q1147" t="s">
        <v>165</v>
      </c>
    </row>
    <row r="1148">
      <c r="B1148" t="s">
        <v>165</v>
      </c>
      <c r="C1148" t="s">
        <v>165</v>
      </c>
      <c r="D1148" t="s">
        <v>165</v>
      </c>
      <c r="E1148" t="s">
        <v>165</v>
      </c>
      <c r="F1148" t="s">
        <v>165</v>
      </c>
      <c r="G1148" t="s">
        <v>165</v>
      </c>
      <c r="H1148" t="s">
        <v>165</v>
      </c>
      <c r="J1148" t="s">
        <v>165</v>
      </c>
      <c r="K1148" t="s">
        <v>165</v>
      </c>
      <c r="L1148" t="s">
        <v>165</v>
      </c>
      <c r="M1148" t="s">
        <v>165</v>
      </c>
      <c r="N1148" t="s">
        <v>165</v>
      </c>
      <c r="O1148" t="s">
        <v>165</v>
      </c>
      <c r="P1148" t="s">
        <v>165</v>
      </c>
      <c r="Q1148" t="s">
        <v>165</v>
      </c>
    </row>
    <row r="1149">
      <c r="B1149" t="s">
        <v>165</v>
      </c>
      <c r="C1149" t="s">
        <v>165</v>
      </c>
      <c r="D1149" t="s">
        <v>165</v>
      </c>
      <c r="E1149" t="s">
        <v>165</v>
      </c>
      <c r="F1149" t="s">
        <v>165</v>
      </c>
      <c r="G1149" t="s">
        <v>165</v>
      </c>
      <c r="H1149" t="s">
        <v>165</v>
      </c>
      <c r="J1149" t="s">
        <v>165</v>
      </c>
      <c r="K1149" t="s">
        <v>165</v>
      </c>
      <c r="L1149" t="s">
        <v>165</v>
      </c>
      <c r="M1149" t="s">
        <v>165</v>
      </c>
      <c r="N1149" t="s">
        <v>165</v>
      </c>
      <c r="O1149" t="s">
        <v>165</v>
      </c>
      <c r="P1149" t="s">
        <v>165</v>
      </c>
      <c r="Q1149" t="s">
        <v>165</v>
      </c>
    </row>
    <row r="1150">
      <c r="B1150" t="s">
        <v>165</v>
      </c>
      <c r="C1150" t="s">
        <v>165</v>
      </c>
      <c r="D1150" t="s">
        <v>165</v>
      </c>
      <c r="E1150" t="s">
        <v>165</v>
      </c>
      <c r="F1150" t="s">
        <v>165</v>
      </c>
      <c r="G1150" t="s">
        <v>165</v>
      </c>
      <c r="H1150" t="s">
        <v>165</v>
      </c>
      <c r="J1150" t="s">
        <v>165</v>
      </c>
      <c r="K1150" t="s">
        <v>165</v>
      </c>
      <c r="L1150" t="s">
        <v>165</v>
      </c>
      <c r="M1150" t="s">
        <v>165</v>
      </c>
      <c r="N1150" t="s">
        <v>165</v>
      </c>
      <c r="O1150" t="s">
        <v>165</v>
      </c>
      <c r="P1150" t="s">
        <v>165</v>
      </c>
      <c r="Q1150" t="s">
        <v>165</v>
      </c>
    </row>
    <row r="1151">
      <c r="B1151" t="s">
        <v>165</v>
      </c>
      <c r="C1151" t="s">
        <v>165</v>
      </c>
      <c r="D1151" t="s">
        <v>165</v>
      </c>
      <c r="E1151" t="s">
        <v>165</v>
      </c>
      <c r="F1151" t="s">
        <v>165</v>
      </c>
      <c r="G1151" t="s">
        <v>165</v>
      </c>
      <c r="H1151" t="s">
        <v>165</v>
      </c>
      <c r="J1151" t="s">
        <v>165</v>
      </c>
      <c r="K1151" t="s">
        <v>165</v>
      </c>
      <c r="L1151" t="s">
        <v>165</v>
      </c>
      <c r="M1151" t="s">
        <v>165</v>
      </c>
      <c r="N1151" t="s">
        <v>165</v>
      </c>
      <c r="O1151" t="s">
        <v>165</v>
      </c>
      <c r="P1151" t="s">
        <v>165</v>
      </c>
      <c r="Q1151" t="s">
        <v>165</v>
      </c>
    </row>
    <row r="1152">
      <c r="B1152" t="s">
        <v>165</v>
      </c>
      <c r="C1152" t="s">
        <v>165</v>
      </c>
      <c r="D1152" t="s">
        <v>165</v>
      </c>
      <c r="E1152" t="s">
        <v>165</v>
      </c>
      <c r="F1152" t="s">
        <v>165</v>
      </c>
      <c r="G1152" t="s">
        <v>165</v>
      </c>
      <c r="H1152" t="s">
        <v>165</v>
      </c>
      <c r="J1152" t="s">
        <v>165</v>
      </c>
      <c r="K1152" t="s">
        <v>165</v>
      </c>
      <c r="L1152" t="s">
        <v>165</v>
      </c>
      <c r="M1152" t="s">
        <v>165</v>
      </c>
      <c r="N1152" t="s">
        <v>165</v>
      </c>
      <c r="O1152" t="s">
        <v>165</v>
      </c>
      <c r="P1152" t="s">
        <v>165</v>
      </c>
      <c r="Q1152" t="s">
        <v>165</v>
      </c>
    </row>
    <row r="1153">
      <c r="B1153" t="s">
        <v>165</v>
      </c>
      <c r="C1153" t="s">
        <v>165</v>
      </c>
      <c r="D1153" t="s">
        <v>165</v>
      </c>
      <c r="E1153" t="s">
        <v>165</v>
      </c>
      <c r="F1153" t="s">
        <v>165</v>
      </c>
      <c r="G1153" t="s">
        <v>165</v>
      </c>
      <c r="H1153" t="s">
        <v>165</v>
      </c>
      <c r="J1153" t="s">
        <v>165</v>
      </c>
      <c r="K1153" t="s">
        <v>165</v>
      </c>
      <c r="L1153" t="s">
        <v>165</v>
      </c>
      <c r="M1153" t="s">
        <v>165</v>
      </c>
      <c r="N1153" t="s">
        <v>165</v>
      </c>
      <c r="O1153" t="s">
        <v>165</v>
      </c>
      <c r="P1153" t="s">
        <v>165</v>
      </c>
      <c r="Q1153" t="s">
        <v>165</v>
      </c>
    </row>
    <row r="1154">
      <c r="B1154" t="s">
        <v>165</v>
      </c>
      <c r="C1154" t="s">
        <v>165</v>
      </c>
      <c r="D1154" t="s">
        <v>165</v>
      </c>
      <c r="E1154" t="s">
        <v>165</v>
      </c>
      <c r="F1154" t="s">
        <v>165</v>
      </c>
      <c r="G1154" t="s">
        <v>165</v>
      </c>
      <c r="H1154" t="s">
        <v>165</v>
      </c>
      <c r="J1154" t="s">
        <v>165</v>
      </c>
      <c r="K1154" t="s">
        <v>165</v>
      </c>
      <c r="L1154" t="s">
        <v>165</v>
      </c>
      <c r="M1154" t="s">
        <v>165</v>
      </c>
      <c r="N1154" t="s">
        <v>165</v>
      </c>
      <c r="O1154" t="s">
        <v>165</v>
      </c>
      <c r="P1154" t="s">
        <v>165</v>
      </c>
      <c r="Q1154" t="s">
        <v>165</v>
      </c>
    </row>
    <row r="1155">
      <c r="B1155" t="s">
        <v>165</v>
      </c>
      <c r="C1155" t="s">
        <v>165</v>
      </c>
      <c r="D1155" t="s">
        <v>165</v>
      </c>
      <c r="E1155" t="s">
        <v>165</v>
      </c>
      <c r="F1155" t="s">
        <v>165</v>
      </c>
      <c r="G1155" t="s">
        <v>165</v>
      </c>
      <c r="H1155" t="s">
        <v>165</v>
      </c>
      <c r="J1155" t="s">
        <v>165</v>
      </c>
      <c r="K1155" t="s">
        <v>165</v>
      </c>
      <c r="L1155" t="s">
        <v>165</v>
      </c>
      <c r="M1155" t="s">
        <v>165</v>
      </c>
      <c r="N1155" t="s">
        <v>165</v>
      </c>
      <c r="O1155" t="s">
        <v>165</v>
      </c>
      <c r="P1155" t="s">
        <v>165</v>
      </c>
      <c r="Q1155" t="s">
        <v>165</v>
      </c>
    </row>
    <row r="1156">
      <c r="B1156" t="s">
        <v>165</v>
      </c>
      <c r="C1156" t="s">
        <v>165</v>
      </c>
      <c r="D1156" t="s">
        <v>165</v>
      </c>
      <c r="E1156" t="s">
        <v>165</v>
      </c>
      <c r="F1156" t="s">
        <v>165</v>
      </c>
      <c r="G1156" t="s">
        <v>165</v>
      </c>
      <c r="H1156" t="s">
        <v>165</v>
      </c>
      <c r="J1156" t="s">
        <v>165</v>
      </c>
      <c r="K1156" t="s">
        <v>165</v>
      </c>
      <c r="L1156" t="s">
        <v>165</v>
      </c>
      <c r="M1156" t="s">
        <v>165</v>
      </c>
      <c r="N1156" t="s">
        <v>165</v>
      </c>
      <c r="O1156" t="s">
        <v>165</v>
      </c>
      <c r="P1156" t="s">
        <v>165</v>
      </c>
      <c r="Q1156" t="s">
        <v>165</v>
      </c>
    </row>
    <row r="1157">
      <c r="B1157" t="s">
        <v>165</v>
      </c>
      <c r="C1157" t="s">
        <v>165</v>
      </c>
      <c r="D1157" t="s">
        <v>165</v>
      </c>
      <c r="E1157" t="s">
        <v>165</v>
      </c>
      <c r="F1157" t="s">
        <v>165</v>
      </c>
      <c r="G1157" t="s">
        <v>165</v>
      </c>
      <c r="H1157" t="s">
        <v>165</v>
      </c>
      <c r="J1157" t="s">
        <v>165</v>
      </c>
      <c r="K1157" t="s">
        <v>165</v>
      </c>
      <c r="L1157" t="s">
        <v>165</v>
      </c>
      <c r="M1157" t="s">
        <v>165</v>
      </c>
      <c r="N1157" t="s">
        <v>165</v>
      </c>
      <c r="O1157" t="s">
        <v>165</v>
      </c>
      <c r="P1157" t="s">
        <v>165</v>
      </c>
      <c r="Q1157" t="s">
        <v>165</v>
      </c>
    </row>
    <row r="1158">
      <c r="B1158" t="s">
        <v>165</v>
      </c>
      <c r="C1158" t="s">
        <v>165</v>
      </c>
      <c r="D1158" t="s">
        <v>165</v>
      </c>
      <c r="E1158" t="s">
        <v>165</v>
      </c>
      <c r="F1158" t="s">
        <v>165</v>
      </c>
      <c r="G1158" t="s">
        <v>165</v>
      </c>
      <c r="H1158" t="s">
        <v>165</v>
      </c>
      <c r="J1158" t="s">
        <v>165</v>
      </c>
      <c r="K1158" t="s">
        <v>165</v>
      </c>
      <c r="L1158" t="s">
        <v>165</v>
      </c>
      <c r="M1158" t="s">
        <v>165</v>
      </c>
      <c r="N1158" t="s">
        <v>165</v>
      </c>
      <c r="O1158" t="s">
        <v>165</v>
      </c>
      <c r="P1158" t="s">
        <v>165</v>
      </c>
      <c r="Q1158" t="s">
        <v>165</v>
      </c>
    </row>
    <row r="1159">
      <c r="B1159" t="s">
        <v>165</v>
      </c>
      <c r="C1159" t="s">
        <v>165</v>
      </c>
      <c r="D1159" t="s">
        <v>165</v>
      </c>
      <c r="E1159" t="s">
        <v>165</v>
      </c>
      <c r="F1159" t="s">
        <v>165</v>
      </c>
      <c r="G1159" t="s">
        <v>165</v>
      </c>
      <c r="H1159" t="s">
        <v>165</v>
      </c>
      <c r="J1159" t="s">
        <v>165</v>
      </c>
      <c r="K1159" t="s">
        <v>165</v>
      </c>
      <c r="L1159" t="s">
        <v>165</v>
      </c>
      <c r="M1159" t="s">
        <v>165</v>
      </c>
      <c r="N1159" t="s">
        <v>165</v>
      </c>
      <c r="O1159" t="s">
        <v>165</v>
      </c>
      <c r="P1159" t="s">
        <v>165</v>
      </c>
      <c r="Q1159" t="s">
        <v>165</v>
      </c>
    </row>
    <row r="1160">
      <c r="B1160" t="s">
        <v>165</v>
      </c>
      <c r="C1160" t="s">
        <v>165</v>
      </c>
      <c r="D1160" t="s">
        <v>165</v>
      </c>
      <c r="E1160" t="s">
        <v>165</v>
      </c>
      <c r="F1160" t="s">
        <v>165</v>
      </c>
      <c r="G1160" t="s">
        <v>165</v>
      </c>
      <c r="H1160" t="s">
        <v>165</v>
      </c>
      <c r="J1160" t="s">
        <v>165</v>
      </c>
      <c r="K1160" t="s">
        <v>165</v>
      </c>
      <c r="L1160" t="s">
        <v>165</v>
      </c>
      <c r="M1160" t="s">
        <v>165</v>
      </c>
      <c r="N1160" t="s">
        <v>165</v>
      </c>
      <c r="O1160" t="s">
        <v>165</v>
      </c>
      <c r="P1160" t="s">
        <v>165</v>
      </c>
      <c r="Q1160" t="s">
        <v>165</v>
      </c>
    </row>
    <row r="1161">
      <c r="B1161" t="s">
        <v>165</v>
      </c>
      <c r="C1161" t="s">
        <v>165</v>
      </c>
      <c r="D1161" t="s">
        <v>165</v>
      </c>
      <c r="E1161" t="s">
        <v>165</v>
      </c>
      <c r="F1161" t="s">
        <v>165</v>
      </c>
      <c r="G1161" t="s">
        <v>165</v>
      </c>
      <c r="H1161" t="s">
        <v>165</v>
      </c>
      <c r="J1161" t="s">
        <v>165</v>
      </c>
      <c r="K1161" t="s">
        <v>165</v>
      </c>
      <c r="L1161" t="s">
        <v>165</v>
      </c>
      <c r="M1161" t="s">
        <v>165</v>
      </c>
      <c r="N1161" t="s">
        <v>165</v>
      </c>
      <c r="O1161" t="s">
        <v>165</v>
      </c>
      <c r="P1161" t="s">
        <v>165</v>
      </c>
      <c r="Q1161" t="s">
        <v>165</v>
      </c>
    </row>
    <row r="1162">
      <c r="B1162" t="s">
        <v>165</v>
      </c>
      <c r="C1162" t="s">
        <v>165</v>
      </c>
      <c r="D1162" t="s">
        <v>165</v>
      </c>
      <c r="E1162" t="s">
        <v>165</v>
      </c>
      <c r="F1162" t="s">
        <v>165</v>
      </c>
      <c r="G1162" t="s">
        <v>165</v>
      </c>
      <c r="H1162" t="s">
        <v>165</v>
      </c>
      <c r="J1162" t="s">
        <v>165</v>
      </c>
      <c r="K1162" t="s">
        <v>165</v>
      </c>
      <c r="L1162" t="s">
        <v>165</v>
      </c>
      <c r="M1162" t="s">
        <v>165</v>
      </c>
      <c r="N1162" t="s">
        <v>165</v>
      </c>
      <c r="O1162" t="s">
        <v>165</v>
      </c>
      <c r="P1162" t="s">
        <v>165</v>
      </c>
      <c r="Q1162" t="s">
        <v>165</v>
      </c>
    </row>
    <row r="1163">
      <c r="B1163" t="s">
        <v>165</v>
      </c>
      <c r="C1163" t="s">
        <v>165</v>
      </c>
      <c r="D1163" t="s">
        <v>165</v>
      </c>
      <c r="E1163" t="s">
        <v>165</v>
      </c>
      <c r="F1163" t="s">
        <v>165</v>
      </c>
      <c r="G1163" t="s">
        <v>165</v>
      </c>
      <c r="H1163" t="s">
        <v>165</v>
      </c>
      <c r="J1163" t="s">
        <v>165</v>
      </c>
      <c r="K1163" t="s">
        <v>165</v>
      </c>
      <c r="L1163" t="s">
        <v>165</v>
      </c>
      <c r="M1163" t="s">
        <v>165</v>
      </c>
      <c r="N1163" t="s">
        <v>165</v>
      </c>
      <c r="O1163" t="s">
        <v>165</v>
      </c>
      <c r="P1163" t="s">
        <v>165</v>
      </c>
      <c r="Q1163" t="s">
        <v>165</v>
      </c>
    </row>
    <row r="1164">
      <c r="B1164" t="s">
        <v>165</v>
      </c>
      <c r="C1164" t="s">
        <v>165</v>
      </c>
      <c r="D1164" t="s">
        <v>165</v>
      </c>
      <c r="E1164" t="s">
        <v>165</v>
      </c>
      <c r="F1164" t="s">
        <v>165</v>
      </c>
      <c r="G1164" t="s">
        <v>165</v>
      </c>
      <c r="H1164" t="s">
        <v>165</v>
      </c>
      <c r="J1164" t="s">
        <v>165</v>
      </c>
      <c r="K1164" t="s">
        <v>165</v>
      </c>
      <c r="L1164" t="s">
        <v>165</v>
      </c>
      <c r="M1164" t="s">
        <v>165</v>
      </c>
      <c r="N1164" t="s">
        <v>165</v>
      </c>
      <c r="O1164" t="s">
        <v>165</v>
      </c>
      <c r="P1164" t="s">
        <v>165</v>
      </c>
      <c r="Q1164" t="s">
        <v>165</v>
      </c>
    </row>
    <row r="1165">
      <c r="B1165" t="s">
        <v>165</v>
      </c>
      <c r="C1165" t="s">
        <v>165</v>
      </c>
      <c r="D1165" t="s">
        <v>165</v>
      </c>
      <c r="E1165" t="s">
        <v>165</v>
      </c>
      <c r="F1165" t="s">
        <v>165</v>
      </c>
      <c r="G1165" t="s">
        <v>165</v>
      </c>
      <c r="H1165" t="s">
        <v>165</v>
      </c>
      <c r="J1165" t="s">
        <v>165</v>
      </c>
      <c r="K1165" t="s">
        <v>165</v>
      </c>
      <c r="L1165" t="s">
        <v>165</v>
      </c>
      <c r="M1165" t="s">
        <v>165</v>
      </c>
      <c r="N1165" t="s">
        <v>165</v>
      </c>
      <c r="O1165" t="s">
        <v>165</v>
      </c>
      <c r="P1165" t="s">
        <v>165</v>
      </c>
      <c r="Q1165" t="s">
        <v>165</v>
      </c>
    </row>
    <row r="1166">
      <c r="B1166" t="s">
        <v>165</v>
      </c>
      <c r="C1166" t="s">
        <v>165</v>
      </c>
      <c r="D1166" t="s">
        <v>165</v>
      </c>
      <c r="E1166" t="s">
        <v>165</v>
      </c>
      <c r="F1166" t="s">
        <v>165</v>
      </c>
      <c r="G1166" t="s">
        <v>165</v>
      </c>
      <c r="H1166" t="s">
        <v>165</v>
      </c>
      <c r="J1166" t="s">
        <v>165</v>
      </c>
      <c r="K1166" t="s">
        <v>165</v>
      </c>
      <c r="L1166" t="s">
        <v>165</v>
      </c>
      <c r="M1166" t="s">
        <v>165</v>
      </c>
      <c r="N1166" t="s">
        <v>165</v>
      </c>
      <c r="O1166" t="s">
        <v>165</v>
      </c>
      <c r="P1166" t="s">
        <v>165</v>
      </c>
      <c r="Q1166" t="s">
        <v>165</v>
      </c>
    </row>
    <row r="1167">
      <c r="B1167" t="s">
        <v>165</v>
      </c>
      <c r="C1167" t="s">
        <v>165</v>
      </c>
      <c r="D1167" t="s">
        <v>165</v>
      </c>
      <c r="E1167" t="s">
        <v>165</v>
      </c>
      <c r="F1167" t="s">
        <v>165</v>
      </c>
      <c r="G1167" t="s">
        <v>165</v>
      </c>
      <c r="H1167" t="s">
        <v>165</v>
      </c>
      <c r="J1167" t="s">
        <v>165</v>
      </c>
      <c r="K1167" t="s">
        <v>165</v>
      </c>
      <c r="L1167" t="s">
        <v>165</v>
      </c>
      <c r="M1167" t="s">
        <v>165</v>
      </c>
      <c r="N1167" t="s">
        <v>165</v>
      </c>
      <c r="O1167" t="s">
        <v>165</v>
      </c>
      <c r="P1167" t="s">
        <v>165</v>
      </c>
      <c r="Q1167" t="s">
        <v>165</v>
      </c>
    </row>
    <row r="1168">
      <c r="B1168" t="s">
        <v>165</v>
      </c>
      <c r="C1168" t="s">
        <v>165</v>
      </c>
      <c r="D1168" t="s">
        <v>165</v>
      </c>
      <c r="E1168" t="s">
        <v>165</v>
      </c>
      <c r="F1168" t="s">
        <v>165</v>
      </c>
      <c r="G1168" t="s">
        <v>165</v>
      </c>
      <c r="H1168" t="s">
        <v>165</v>
      </c>
      <c r="J1168" t="s">
        <v>165</v>
      </c>
      <c r="K1168" t="s">
        <v>165</v>
      </c>
      <c r="L1168" t="s">
        <v>165</v>
      </c>
      <c r="M1168" t="s">
        <v>165</v>
      </c>
      <c r="N1168" t="s">
        <v>165</v>
      </c>
      <c r="O1168" t="s">
        <v>165</v>
      </c>
      <c r="P1168" t="s">
        <v>165</v>
      </c>
      <c r="Q1168" t="s">
        <v>165</v>
      </c>
    </row>
    <row r="1169">
      <c r="B1169" t="s">
        <v>165</v>
      </c>
      <c r="C1169" t="s">
        <v>165</v>
      </c>
      <c r="D1169" t="s">
        <v>165</v>
      </c>
      <c r="E1169" t="s">
        <v>165</v>
      </c>
      <c r="F1169" t="s">
        <v>165</v>
      </c>
      <c r="G1169" t="s">
        <v>165</v>
      </c>
      <c r="H1169" t="s">
        <v>165</v>
      </c>
      <c r="J1169" t="s">
        <v>165</v>
      </c>
      <c r="K1169" t="s">
        <v>165</v>
      </c>
      <c r="L1169" t="s">
        <v>165</v>
      </c>
      <c r="M1169" t="s">
        <v>165</v>
      </c>
      <c r="N1169" t="s">
        <v>165</v>
      </c>
      <c r="O1169" t="s">
        <v>165</v>
      </c>
      <c r="P1169" t="s">
        <v>165</v>
      </c>
      <c r="Q1169" t="s">
        <v>165</v>
      </c>
    </row>
    <row r="1170">
      <c r="B1170" t="s">
        <v>165</v>
      </c>
      <c r="C1170" t="s">
        <v>165</v>
      </c>
      <c r="D1170" t="s">
        <v>165</v>
      </c>
      <c r="E1170" t="s">
        <v>165</v>
      </c>
      <c r="F1170" t="s">
        <v>165</v>
      </c>
      <c r="G1170" t="s">
        <v>165</v>
      </c>
      <c r="H1170" t="s">
        <v>165</v>
      </c>
      <c r="J1170" t="s">
        <v>165</v>
      </c>
      <c r="K1170" t="s">
        <v>165</v>
      </c>
      <c r="L1170" t="s">
        <v>165</v>
      </c>
      <c r="M1170" t="s">
        <v>165</v>
      </c>
      <c r="N1170" t="s">
        <v>165</v>
      </c>
      <c r="O1170" t="s">
        <v>165</v>
      </c>
      <c r="P1170" t="s">
        <v>165</v>
      </c>
      <c r="Q1170" t="s">
        <v>165</v>
      </c>
    </row>
    <row r="1171">
      <c r="B1171" t="s">
        <v>165</v>
      </c>
      <c r="C1171" t="s">
        <v>165</v>
      </c>
      <c r="D1171" t="s">
        <v>165</v>
      </c>
      <c r="E1171" t="s">
        <v>165</v>
      </c>
      <c r="F1171" t="s">
        <v>165</v>
      </c>
      <c r="G1171" t="s">
        <v>165</v>
      </c>
      <c r="H1171" t="s">
        <v>165</v>
      </c>
      <c r="J1171" t="s">
        <v>165</v>
      </c>
      <c r="K1171" t="s">
        <v>165</v>
      </c>
      <c r="L1171" t="s">
        <v>165</v>
      </c>
      <c r="M1171" t="s">
        <v>165</v>
      </c>
      <c r="N1171" t="s">
        <v>165</v>
      </c>
      <c r="O1171" t="s">
        <v>165</v>
      </c>
      <c r="P1171" t="s">
        <v>165</v>
      </c>
      <c r="Q1171" t="s">
        <v>165</v>
      </c>
    </row>
    <row r="1172">
      <c r="B1172" t="s">
        <v>165</v>
      </c>
      <c r="C1172" t="s">
        <v>165</v>
      </c>
      <c r="D1172" t="s">
        <v>165</v>
      </c>
      <c r="E1172" t="s">
        <v>165</v>
      </c>
      <c r="F1172" t="s">
        <v>165</v>
      </c>
      <c r="G1172" t="s">
        <v>165</v>
      </c>
      <c r="H1172" t="s">
        <v>165</v>
      </c>
      <c r="J1172" t="s">
        <v>165</v>
      </c>
      <c r="K1172" t="s">
        <v>165</v>
      </c>
      <c r="L1172" t="s">
        <v>165</v>
      </c>
      <c r="M1172" t="s">
        <v>165</v>
      </c>
      <c r="N1172" t="s">
        <v>165</v>
      </c>
      <c r="O1172" t="s">
        <v>165</v>
      </c>
      <c r="P1172" t="s">
        <v>165</v>
      </c>
      <c r="Q1172" t="s">
        <v>165</v>
      </c>
    </row>
    <row r="1173">
      <c r="B1173" t="s">
        <v>165</v>
      </c>
      <c r="C1173" t="s">
        <v>165</v>
      </c>
      <c r="D1173" t="s">
        <v>165</v>
      </c>
      <c r="E1173" t="s">
        <v>165</v>
      </c>
      <c r="F1173" t="s">
        <v>165</v>
      </c>
      <c r="G1173" t="s">
        <v>165</v>
      </c>
      <c r="H1173" t="s">
        <v>165</v>
      </c>
      <c r="J1173" t="s">
        <v>165</v>
      </c>
      <c r="K1173" t="s">
        <v>165</v>
      </c>
      <c r="L1173" t="s">
        <v>165</v>
      </c>
      <c r="M1173" t="s">
        <v>165</v>
      </c>
      <c r="N1173" t="s">
        <v>165</v>
      </c>
      <c r="O1173" t="s">
        <v>165</v>
      </c>
      <c r="P1173" t="s">
        <v>165</v>
      </c>
      <c r="Q1173" t="s">
        <v>165</v>
      </c>
    </row>
    <row r="1174">
      <c r="B1174" t="s">
        <v>165</v>
      </c>
      <c r="C1174" t="s">
        <v>165</v>
      </c>
      <c r="D1174" t="s">
        <v>165</v>
      </c>
      <c r="E1174" t="s">
        <v>165</v>
      </c>
      <c r="F1174" t="s">
        <v>165</v>
      </c>
      <c r="G1174" t="s">
        <v>165</v>
      </c>
      <c r="H1174" t="s">
        <v>165</v>
      </c>
      <c r="J1174" t="s">
        <v>165</v>
      </c>
      <c r="K1174" t="s">
        <v>165</v>
      </c>
      <c r="L1174" t="s">
        <v>165</v>
      </c>
      <c r="M1174" t="s">
        <v>165</v>
      </c>
      <c r="N1174" t="s">
        <v>165</v>
      </c>
      <c r="O1174" t="s">
        <v>165</v>
      </c>
      <c r="P1174" t="s">
        <v>165</v>
      </c>
      <c r="Q1174" t="s">
        <v>165</v>
      </c>
    </row>
    <row r="1175">
      <c r="B1175" t="s">
        <v>165</v>
      </c>
      <c r="C1175" t="s">
        <v>165</v>
      </c>
      <c r="D1175" t="s">
        <v>165</v>
      </c>
      <c r="E1175" t="s">
        <v>165</v>
      </c>
      <c r="F1175" t="s">
        <v>165</v>
      </c>
      <c r="G1175" t="s">
        <v>165</v>
      </c>
      <c r="H1175" t="s">
        <v>165</v>
      </c>
      <c r="J1175" t="s">
        <v>165</v>
      </c>
      <c r="K1175" t="s">
        <v>165</v>
      </c>
      <c r="L1175" t="s">
        <v>165</v>
      </c>
      <c r="M1175" t="s">
        <v>165</v>
      </c>
      <c r="N1175" t="s">
        <v>165</v>
      </c>
      <c r="O1175" t="s">
        <v>165</v>
      </c>
      <c r="P1175" t="s">
        <v>165</v>
      </c>
      <c r="Q1175" t="s">
        <v>165</v>
      </c>
    </row>
    <row r="1176">
      <c r="B1176" t="s">
        <v>165</v>
      </c>
      <c r="C1176" t="s">
        <v>165</v>
      </c>
      <c r="D1176" t="s">
        <v>165</v>
      </c>
      <c r="E1176" t="s">
        <v>165</v>
      </c>
      <c r="F1176" t="s">
        <v>165</v>
      </c>
      <c r="G1176" t="s">
        <v>165</v>
      </c>
      <c r="H1176" t="s">
        <v>165</v>
      </c>
      <c r="J1176" t="s">
        <v>165</v>
      </c>
      <c r="K1176" t="s">
        <v>165</v>
      </c>
      <c r="L1176" t="s">
        <v>165</v>
      </c>
      <c r="M1176" t="s">
        <v>165</v>
      </c>
      <c r="N1176" t="s">
        <v>165</v>
      </c>
      <c r="O1176" t="s">
        <v>165</v>
      </c>
      <c r="P1176" t="s">
        <v>165</v>
      </c>
      <c r="Q1176" t="s">
        <v>165</v>
      </c>
    </row>
    <row r="1177">
      <c r="B1177" t="s">
        <v>165</v>
      </c>
      <c r="C1177" t="s">
        <v>165</v>
      </c>
      <c r="D1177" t="s">
        <v>165</v>
      </c>
      <c r="E1177" t="s">
        <v>165</v>
      </c>
      <c r="F1177" t="s">
        <v>165</v>
      </c>
      <c r="G1177" t="s">
        <v>165</v>
      </c>
      <c r="H1177" t="s">
        <v>165</v>
      </c>
      <c r="J1177" t="s">
        <v>165</v>
      </c>
      <c r="K1177" t="s">
        <v>165</v>
      </c>
      <c r="L1177" t="s">
        <v>165</v>
      </c>
      <c r="M1177" t="s">
        <v>165</v>
      </c>
      <c r="N1177" t="s">
        <v>165</v>
      </c>
      <c r="O1177" t="s">
        <v>165</v>
      </c>
      <c r="P1177" t="s">
        <v>165</v>
      </c>
      <c r="Q1177" t="s">
        <v>165</v>
      </c>
    </row>
    <row r="1178">
      <c r="B1178" t="s">
        <v>165</v>
      </c>
      <c r="C1178" t="s">
        <v>165</v>
      </c>
      <c r="D1178" t="s">
        <v>165</v>
      </c>
      <c r="E1178" t="s">
        <v>165</v>
      </c>
      <c r="F1178" t="s">
        <v>165</v>
      </c>
      <c r="G1178" t="s">
        <v>165</v>
      </c>
      <c r="H1178" t="s">
        <v>165</v>
      </c>
      <c r="J1178" t="s">
        <v>165</v>
      </c>
      <c r="K1178" t="s">
        <v>165</v>
      </c>
      <c r="L1178" t="s">
        <v>165</v>
      </c>
      <c r="M1178" t="s">
        <v>165</v>
      </c>
      <c r="N1178" t="s">
        <v>165</v>
      </c>
      <c r="O1178" t="s">
        <v>165</v>
      </c>
      <c r="P1178" t="s">
        <v>165</v>
      </c>
      <c r="Q1178" t="s">
        <v>165</v>
      </c>
    </row>
    <row r="1179">
      <c r="B1179" t="s">
        <v>165</v>
      </c>
      <c r="C1179" t="s">
        <v>165</v>
      </c>
      <c r="D1179" t="s">
        <v>165</v>
      </c>
      <c r="E1179" t="s">
        <v>165</v>
      </c>
      <c r="F1179" t="s">
        <v>165</v>
      </c>
      <c r="G1179" t="s">
        <v>165</v>
      </c>
      <c r="H1179" t="s">
        <v>165</v>
      </c>
      <c r="J1179" t="s">
        <v>165</v>
      </c>
      <c r="K1179" t="s">
        <v>165</v>
      </c>
      <c r="L1179" t="s">
        <v>165</v>
      </c>
      <c r="M1179" t="s">
        <v>165</v>
      </c>
      <c r="N1179" t="s">
        <v>165</v>
      </c>
      <c r="O1179" t="s">
        <v>165</v>
      </c>
      <c r="P1179" t="s">
        <v>165</v>
      </c>
      <c r="Q1179" t="s">
        <v>165</v>
      </c>
    </row>
    <row r="1180">
      <c r="B1180" t="s">
        <v>165</v>
      </c>
      <c r="C1180" t="s">
        <v>165</v>
      </c>
      <c r="D1180" t="s">
        <v>165</v>
      </c>
      <c r="E1180" t="s">
        <v>165</v>
      </c>
      <c r="F1180" t="s">
        <v>165</v>
      </c>
      <c r="G1180" t="s">
        <v>165</v>
      </c>
      <c r="H1180" t="s">
        <v>165</v>
      </c>
      <c r="J1180" t="s">
        <v>165</v>
      </c>
      <c r="K1180" t="s">
        <v>165</v>
      </c>
      <c r="L1180" t="s">
        <v>165</v>
      </c>
      <c r="M1180" t="s">
        <v>165</v>
      </c>
      <c r="N1180" t="s">
        <v>165</v>
      </c>
      <c r="O1180" t="s">
        <v>165</v>
      </c>
      <c r="P1180" t="s">
        <v>165</v>
      </c>
      <c r="Q1180" t="s">
        <v>165</v>
      </c>
    </row>
    <row r="1181">
      <c r="B1181" t="s">
        <v>165</v>
      </c>
      <c r="C1181" t="s">
        <v>165</v>
      </c>
      <c r="D1181" t="s">
        <v>165</v>
      </c>
      <c r="E1181" t="s">
        <v>165</v>
      </c>
      <c r="F1181" t="s">
        <v>165</v>
      </c>
      <c r="G1181" t="s">
        <v>165</v>
      </c>
      <c r="H1181" t="s">
        <v>165</v>
      </c>
      <c r="J1181" t="s">
        <v>165</v>
      </c>
      <c r="K1181" t="s">
        <v>165</v>
      </c>
      <c r="L1181" t="s">
        <v>165</v>
      </c>
      <c r="M1181" t="s">
        <v>165</v>
      </c>
      <c r="N1181" t="s">
        <v>165</v>
      </c>
      <c r="O1181" t="s">
        <v>165</v>
      </c>
      <c r="P1181" t="s">
        <v>165</v>
      </c>
      <c r="Q1181" t="s">
        <v>165</v>
      </c>
    </row>
    <row r="1182">
      <c r="B1182" t="s">
        <v>165</v>
      </c>
      <c r="C1182" t="s">
        <v>165</v>
      </c>
      <c r="D1182" t="s">
        <v>165</v>
      </c>
      <c r="E1182" t="s">
        <v>165</v>
      </c>
      <c r="F1182" t="s">
        <v>165</v>
      </c>
      <c r="G1182" t="s">
        <v>165</v>
      </c>
      <c r="H1182" t="s">
        <v>165</v>
      </c>
      <c r="J1182" t="s">
        <v>165</v>
      </c>
      <c r="K1182" t="s">
        <v>165</v>
      </c>
      <c r="L1182" t="s">
        <v>165</v>
      </c>
      <c r="M1182" t="s">
        <v>165</v>
      </c>
      <c r="N1182" t="s">
        <v>165</v>
      </c>
      <c r="O1182" t="s">
        <v>165</v>
      </c>
      <c r="P1182" t="s">
        <v>165</v>
      </c>
      <c r="Q1182" t="s">
        <v>165</v>
      </c>
    </row>
    <row r="1183">
      <c r="B1183" t="s">
        <v>165</v>
      </c>
      <c r="C1183" t="s">
        <v>165</v>
      </c>
      <c r="D1183" t="s">
        <v>165</v>
      </c>
      <c r="E1183" t="s">
        <v>165</v>
      </c>
      <c r="F1183" t="s">
        <v>165</v>
      </c>
      <c r="G1183" t="s">
        <v>165</v>
      </c>
      <c r="H1183" t="s">
        <v>165</v>
      </c>
      <c r="J1183" t="s">
        <v>165</v>
      </c>
      <c r="K1183" t="s">
        <v>165</v>
      </c>
      <c r="L1183" t="s">
        <v>165</v>
      </c>
      <c r="M1183" t="s">
        <v>165</v>
      </c>
      <c r="N1183" t="s">
        <v>165</v>
      </c>
      <c r="O1183" t="s">
        <v>165</v>
      </c>
      <c r="P1183" t="s">
        <v>165</v>
      </c>
      <c r="Q1183" t="s">
        <v>165</v>
      </c>
    </row>
    <row r="1184">
      <c r="B1184" t="s">
        <v>165</v>
      </c>
      <c r="C1184" t="s">
        <v>165</v>
      </c>
      <c r="D1184" t="s">
        <v>165</v>
      </c>
      <c r="E1184" t="s">
        <v>165</v>
      </c>
      <c r="F1184" t="s">
        <v>165</v>
      </c>
      <c r="G1184" t="s">
        <v>165</v>
      </c>
      <c r="H1184" t="s">
        <v>165</v>
      </c>
      <c r="J1184" t="s">
        <v>165</v>
      </c>
      <c r="K1184" t="s">
        <v>165</v>
      </c>
      <c r="L1184" t="s">
        <v>165</v>
      </c>
      <c r="M1184" t="s">
        <v>165</v>
      </c>
      <c r="N1184" t="s">
        <v>165</v>
      </c>
      <c r="O1184" t="s">
        <v>165</v>
      </c>
      <c r="P1184" t="s">
        <v>165</v>
      </c>
      <c r="Q1184" t="s">
        <v>165</v>
      </c>
    </row>
    <row r="1185">
      <c r="B1185" t="s">
        <v>165</v>
      </c>
      <c r="C1185" t="s">
        <v>165</v>
      </c>
      <c r="D1185" t="s">
        <v>165</v>
      </c>
      <c r="E1185" t="s">
        <v>165</v>
      </c>
      <c r="F1185" t="s">
        <v>165</v>
      </c>
      <c r="G1185" t="s">
        <v>165</v>
      </c>
      <c r="H1185" t="s">
        <v>165</v>
      </c>
      <c r="J1185" t="s">
        <v>165</v>
      </c>
      <c r="K1185" t="s">
        <v>165</v>
      </c>
      <c r="L1185" t="s">
        <v>165</v>
      </c>
      <c r="M1185" t="s">
        <v>165</v>
      </c>
      <c r="N1185" t="s">
        <v>165</v>
      </c>
      <c r="O1185" t="s">
        <v>165</v>
      </c>
      <c r="P1185" t="s">
        <v>165</v>
      </c>
      <c r="Q1185" t="s">
        <v>165</v>
      </c>
    </row>
    <row r="1186">
      <c r="B1186" t="s">
        <v>165</v>
      </c>
      <c r="C1186" t="s">
        <v>165</v>
      </c>
      <c r="D1186" t="s">
        <v>165</v>
      </c>
      <c r="E1186" t="s">
        <v>165</v>
      </c>
      <c r="F1186" t="s">
        <v>165</v>
      </c>
      <c r="G1186" t="s">
        <v>165</v>
      </c>
      <c r="H1186" t="s">
        <v>165</v>
      </c>
      <c r="J1186" t="s">
        <v>165</v>
      </c>
      <c r="K1186" t="s">
        <v>165</v>
      </c>
      <c r="L1186" t="s">
        <v>165</v>
      </c>
      <c r="M1186" t="s">
        <v>165</v>
      </c>
      <c r="N1186" t="s">
        <v>165</v>
      </c>
      <c r="O1186" t="s">
        <v>165</v>
      </c>
      <c r="P1186" t="s">
        <v>165</v>
      </c>
      <c r="Q1186" t="s">
        <v>165</v>
      </c>
    </row>
    <row r="1187">
      <c r="B1187" t="s">
        <v>165</v>
      </c>
      <c r="C1187" t="s">
        <v>165</v>
      </c>
      <c r="D1187" t="s">
        <v>165</v>
      </c>
      <c r="E1187" t="s">
        <v>165</v>
      </c>
      <c r="F1187" t="s">
        <v>165</v>
      </c>
      <c r="G1187" t="s">
        <v>165</v>
      </c>
      <c r="H1187" t="s">
        <v>165</v>
      </c>
      <c r="J1187" t="s">
        <v>165</v>
      </c>
      <c r="K1187" t="s">
        <v>165</v>
      </c>
      <c r="L1187" t="s">
        <v>165</v>
      </c>
      <c r="M1187" t="s">
        <v>165</v>
      </c>
      <c r="N1187" t="s">
        <v>165</v>
      </c>
      <c r="O1187" t="s">
        <v>165</v>
      </c>
      <c r="P1187" t="s">
        <v>165</v>
      </c>
      <c r="Q1187" t="s">
        <v>165</v>
      </c>
    </row>
    <row r="1188">
      <c r="B1188" t="s">
        <v>165</v>
      </c>
      <c r="C1188" t="s">
        <v>165</v>
      </c>
      <c r="D1188" t="s">
        <v>165</v>
      </c>
      <c r="E1188" t="s">
        <v>165</v>
      </c>
      <c r="F1188" t="s">
        <v>165</v>
      </c>
      <c r="G1188" t="s">
        <v>165</v>
      </c>
      <c r="H1188" t="s">
        <v>165</v>
      </c>
      <c r="J1188" t="s">
        <v>165</v>
      </c>
      <c r="K1188" t="s">
        <v>165</v>
      </c>
      <c r="L1188" t="s">
        <v>165</v>
      </c>
      <c r="M1188" t="s">
        <v>165</v>
      </c>
      <c r="N1188" t="s">
        <v>165</v>
      </c>
      <c r="O1188" t="s">
        <v>165</v>
      </c>
      <c r="P1188" t="s">
        <v>165</v>
      </c>
      <c r="Q1188" t="s">
        <v>165</v>
      </c>
    </row>
    <row r="1189">
      <c r="B1189" t="s">
        <v>165</v>
      </c>
      <c r="C1189" t="s">
        <v>165</v>
      </c>
      <c r="D1189" t="s">
        <v>165</v>
      </c>
      <c r="E1189" t="s">
        <v>165</v>
      </c>
      <c r="F1189" t="s">
        <v>165</v>
      </c>
      <c r="G1189" t="s">
        <v>165</v>
      </c>
      <c r="H1189" t="s">
        <v>165</v>
      </c>
      <c r="J1189" t="s">
        <v>165</v>
      </c>
      <c r="K1189" t="s">
        <v>165</v>
      </c>
      <c r="L1189" t="s">
        <v>165</v>
      </c>
      <c r="M1189" t="s">
        <v>165</v>
      </c>
      <c r="N1189" t="s">
        <v>165</v>
      </c>
      <c r="O1189" t="s">
        <v>165</v>
      </c>
      <c r="P1189" t="s">
        <v>165</v>
      </c>
      <c r="Q1189" t="s">
        <v>165</v>
      </c>
    </row>
    <row r="1190">
      <c r="B1190" t="s">
        <v>165</v>
      </c>
      <c r="C1190" t="s">
        <v>165</v>
      </c>
      <c r="D1190" t="s">
        <v>165</v>
      </c>
      <c r="E1190" t="s">
        <v>165</v>
      </c>
      <c r="F1190" t="s">
        <v>165</v>
      </c>
      <c r="G1190" t="s">
        <v>165</v>
      </c>
      <c r="H1190" t="s">
        <v>165</v>
      </c>
      <c r="J1190" t="s">
        <v>165</v>
      </c>
      <c r="K1190" t="s">
        <v>165</v>
      </c>
      <c r="L1190" t="s">
        <v>165</v>
      </c>
      <c r="M1190" t="s">
        <v>165</v>
      </c>
      <c r="N1190" t="s">
        <v>165</v>
      </c>
      <c r="O1190" t="s">
        <v>165</v>
      </c>
      <c r="P1190" t="s">
        <v>165</v>
      </c>
      <c r="Q1190" t="s">
        <v>165</v>
      </c>
    </row>
    <row r="1191">
      <c r="B1191" t="s">
        <v>165</v>
      </c>
      <c r="C1191" t="s">
        <v>165</v>
      </c>
      <c r="D1191" t="s">
        <v>165</v>
      </c>
      <c r="E1191" t="s">
        <v>165</v>
      </c>
      <c r="F1191" t="s">
        <v>165</v>
      </c>
      <c r="G1191" t="s">
        <v>165</v>
      </c>
      <c r="H1191" t="s">
        <v>165</v>
      </c>
      <c r="J1191" t="s">
        <v>165</v>
      </c>
      <c r="K1191" t="s">
        <v>165</v>
      </c>
      <c r="L1191" t="s">
        <v>165</v>
      </c>
      <c r="M1191" t="s">
        <v>165</v>
      </c>
      <c r="N1191" t="s">
        <v>165</v>
      </c>
      <c r="O1191" t="s">
        <v>165</v>
      </c>
      <c r="P1191" t="s">
        <v>165</v>
      </c>
      <c r="Q1191" t="s">
        <v>165</v>
      </c>
    </row>
    <row r="1192">
      <c r="B1192" t="s">
        <v>165</v>
      </c>
      <c r="C1192" t="s">
        <v>165</v>
      </c>
      <c r="D1192" t="s">
        <v>165</v>
      </c>
      <c r="E1192" t="s">
        <v>165</v>
      </c>
      <c r="F1192" t="s">
        <v>165</v>
      </c>
      <c r="G1192" t="s">
        <v>165</v>
      </c>
      <c r="H1192" t="s">
        <v>165</v>
      </c>
      <c r="J1192" t="s">
        <v>165</v>
      </c>
      <c r="K1192" t="s">
        <v>165</v>
      </c>
      <c r="L1192" t="s">
        <v>165</v>
      </c>
      <c r="M1192" t="s">
        <v>165</v>
      </c>
      <c r="N1192" t="s">
        <v>165</v>
      </c>
      <c r="O1192" t="s">
        <v>165</v>
      </c>
      <c r="P1192" t="s">
        <v>165</v>
      </c>
      <c r="Q1192" t="s">
        <v>165</v>
      </c>
    </row>
    <row r="1193">
      <c r="B1193" t="s">
        <v>165</v>
      </c>
      <c r="C1193" t="s">
        <v>165</v>
      </c>
      <c r="D1193" t="s">
        <v>165</v>
      </c>
      <c r="E1193" t="s">
        <v>165</v>
      </c>
      <c r="F1193" t="s">
        <v>165</v>
      </c>
      <c r="G1193" t="s">
        <v>165</v>
      </c>
      <c r="H1193" t="s">
        <v>165</v>
      </c>
      <c r="J1193" t="s">
        <v>165</v>
      </c>
      <c r="K1193" t="s">
        <v>165</v>
      </c>
      <c r="L1193" t="s">
        <v>165</v>
      </c>
      <c r="M1193" t="s">
        <v>165</v>
      </c>
      <c r="N1193" t="s">
        <v>165</v>
      </c>
      <c r="O1193" t="s">
        <v>165</v>
      </c>
      <c r="P1193" t="s">
        <v>165</v>
      </c>
      <c r="Q1193" t="s">
        <v>165</v>
      </c>
    </row>
    <row r="1194">
      <c r="B1194" t="s">
        <v>165</v>
      </c>
      <c r="C1194" t="s">
        <v>165</v>
      </c>
      <c r="D1194" t="s">
        <v>165</v>
      </c>
      <c r="E1194" t="s">
        <v>165</v>
      </c>
      <c r="F1194" t="s">
        <v>165</v>
      </c>
      <c r="G1194" t="s">
        <v>165</v>
      </c>
      <c r="H1194" t="s">
        <v>165</v>
      </c>
      <c r="J1194" t="s">
        <v>165</v>
      </c>
      <c r="K1194" t="s">
        <v>165</v>
      </c>
      <c r="L1194" t="s">
        <v>165</v>
      </c>
      <c r="M1194" t="s">
        <v>165</v>
      </c>
      <c r="N1194" t="s">
        <v>165</v>
      </c>
      <c r="O1194" t="s">
        <v>165</v>
      </c>
      <c r="P1194" t="s">
        <v>165</v>
      </c>
      <c r="Q1194" t="s">
        <v>165</v>
      </c>
    </row>
    <row r="1195">
      <c r="B1195" t="s">
        <v>165</v>
      </c>
      <c r="C1195" t="s">
        <v>165</v>
      </c>
      <c r="D1195" t="s">
        <v>165</v>
      </c>
      <c r="E1195" t="s">
        <v>165</v>
      </c>
      <c r="F1195" t="s">
        <v>165</v>
      </c>
      <c r="G1195" t="s">
        <v>165</v>
      </c>
      <c r="H1195" t="s">
        <v>165</v>
      </c>
      <c r="J1195" t="s">
        <v>165</v>
      </c>
      <c r="K1195" t="s">
        <v>165</v>
      </c>
      <c r="L1195" t="s">
        <v>165</v>
      </c>
      <c r="M1195" t="s">
        <v>165</v>
      </c>
      <c r="N1195" t="s">
        <v>165</v>
      </c>
      <c r="O1195" t="s">
        <v>165</v>
      </c>
      <c r="P1195" t="s">
        <v>165</v>
      </c>
      <c r="Q1195" t="s">
        <v>165</v>
      </c>
    </row>
    <row r="1196">
      <c r="B1196" t="s">
        <v>165</v>
      </c>
      <c r="C1196" t="s">
        <v>165</v>
      </c>
      <c r="D1196" t="s">
        <v>165</v>
      </c>
      <c r="E1196" t="s">
        <v>165</v>
      </c>
      <c r="F1196" t="s">
        <v>165</v>
      </c>
      <c r="G1196" t="s">
        <v>165</v>
      </c>
      <c r="H1196" t="s">
        <v>165</v>
      </c>
      <c r="J1196" t="s">
        <v>165</v>
      </c>
      <c r="K1196" t="s">
        <v>165</v>
      </c>
      <c r="L1196" t="s">
        <v>165</v>
      </c>
      <c r="M1196" t="s">
        <v>165</v>
      </c>
      <c r="N1196" t="s">
        <v>165</v>
      </c>
      <c r="O1196" t="s">
        <v>165</v>
      </c>
      <c r="P1196" t="s">
        <v>165</v>
      </c>
      <c r="Q1196" t="s">
        <v>165</v>
      </c>
    </row>
    <row r="1197">
      <c r="B1197" t="s">
        <v>165</v>
      </c>
      <c r="C1197" t="s">
        <v>165</v>
      </c>
      <c r="D1197" t="s">
        <v>165</v>
      </c>
      <c r="E1197" t="s">
        <v>165</v>
      </c>
      <c r="F1197" t="s">
        <v>165</v>
      </c>
      <c r="G1197" t="s">
        <v>165</v>
      </c>
      <c r="H1197" t="s">
        <v>165</v>
      </c>
      <c r="J1197" t="s">
        <v>165</v>
      </c>
      <c r="K1197" t="s">
        <v>165</v>
      </c>
      <c r="L1197" t="s">
        <v>165</v>
      </c>
      <c r="M1197" t="s">
        <v>165</v>
      </c>
      <c r="N1197" t="s">
        <v>165</v>
      </c>
      <c r="O1197" t="s">
        <v>165</v>
      </c>
      <c r="P1197" t="s">
        <v>165</v>
      </c>
      <c r="Q1197" t="s">
        <v>165</v>
      </c>
    </row>
    <row r="1198">
      <c r="B1198" t="s">
        <v>165</v>
      </c>
      <c r="C1198" t="s">
        <v>165</v>
      </c>
      <c r="D1198" t="s">
        <v>165</v>
      </c>
      <c r="E1198" t="s">
        <v>165</v>
      </c>
      <c r="F1198" t="s">
        <v>165</v>
      </c>
      <c r="G1198" t="s">
        <v>165</v>
      </c>
      <c r="H1198" t="s">
        <v>165</v>
      </c>
      <c r="J1198" t="s">
        <v>165</v>
      </c>
      <c r="K1198" t="s">
        <v>165</v>
      </c>
      <c r="L1198" t="s">
        <v>165</v>
      </c>
      <c r="M1198" t="s">
        <v>165</v>
      </c>
      <c r="N1198" t="s">
        <v>165</v>
      </c>
      <c r="O1198" t="s">
        <v>165</v>
      </c>
      <c r="P1198" t="s">
        <v>165</v>
      </c>
      <c r="Q1198" t="s">
        <v>165</v>
      </c>
    </row>
    <row r="1199">
      <c r="B1199" t="s">
        <v>165</v>
      </c>
      <c r="C1199" t="s">
        <v>165</v>
      </c>
      <c r="D1199" t="s">
        <v>165</v>
      </c>
      <c r="E1199" t="s">
        <v>165</v>
      </c>
      <c r="F1199" t="s">
        <v>165</v>
      </c>
      <c r="G1199" t="s">
        <v>165</v>
      </c>
      <c r="H1199" t="s">
        <v>165</v>
      </c>
      <c r="J1199" t="s">
        <v>165</v>
      </c>
      <c r="K1199" t="s">
        <v>165</v>
      </c>
      <c r="L1199" t="s">
        <v>165</v>
      </c>
      <c r="M1199" t="s">
        <v>165</v>
      </c>
      <c r="N1199" t="s">
        <v>165</v>
      </c>
      <c r="O1199" t="s">
        <v>165</v>
      </c>
      <c r="P1199" t="s">
        <v>165</v>
      </c>
      <c r="Q1199" t="s">
        <v>165</v>
      </c>
    </row>
    <row r="1200">
      <c r="B1200" t="s">
        <v>165</v>
      </c>
      <c r="C1200" t="s">
        <v>165</v>
      </c>
      <c r="D1200" t="s">
        <v>165</v>
      </c>
      <c r="E1200" t="s">
        <v>165</v>
      </c>
      <c r="F1200" t="s">
        <v>165</v>
      </c>
      <c r="G1200" t="s">
        <v>165</v>
      </c>
      <c r="H1200" t="s">
        <v>165</v>
      </c>
      <c r="J1200" t="s">
        <v>165</v>
      </c>
      <c r="K1200" t="s">
        <v>165</v>
      </c>
      <c r="L1200" t="s">
        <v>165</v>
      </c>
      <c r="M1200" t="s">
        <v>165</v>
      </c>
      <c r="N1200" t="s">
        <v>165</v>
      </c>
      <c r="O1200" t="s">
        <v>165</v>
      </c>
      <c r="P1200" t="s">
        <v>165</v>
      </c>
      <c r="Q1200" t="s">
        <v>165</v>
      </c>
    </row>
    <row r="1201">
      <c r="B1201" t="s">
        <v>165</v>
      </c>
      <c r="C1201" t="s">
        <v>165</v>
      </c>
      <c r="D1201" t="s">
        <v>165</v>
      </c>
      <c r="E1201" t="s">
        <v>165</v>
      </c>
      <c r="F1201" t="s">
        <v>165</v>
      </c>
      <c r="G1201" t="s">
        <v>165</v>
      </c>
      <c r="H1201" t="s">
        <v>165</v>
      </c>
      <c r="J1201" t="s">
        <v>165</v>
      </c>
      <c r="K1201" t="s">
        <v>165</v>
      </c>
      <c r="L1201" t="s">
        <v>165</v>
      </c>
      <c r="M1201" t="s">
        <v>165</v>
      </c>
      <c r="N1201" t="s">
        <v>165</v>
      </c>
      <c r="O1201" t="s">
        <v>165</v>
      </c>
      <c r="P1201" t="s">
        <v>165</v>
      </c>
      <c r="Q1201" t="s">
        <v>165</v>
      </c>
    </row>
    <row r="1202">
      <c r="B1202" t="s">
        <v>165</v>
      </c>
      <c r="C1202" t="s">
        <v>165</v>
      </c>
      <c r="D1202" t="s">
        <v>165</v>
      </c>
      <c r="E1202" t="s">
        <v>165</v>
      </c>
      <c r="F1202" t="s">
        <v>165</v>
      </c>
      <c r="G1202" t="s">
        <v>165</v>
      </c>
      <c r="H1202" t="s">
        <v>165</v>
      </c>
      <c r="J1202" t="s">
        <v>165</v>
      </c>
      <c r="K1202" t="s">
        <v>165</v>
      </c>
      <c r="L1202" t="s">
        <v>165</v>
      </c>
      <c r="M1202" t="s">
        <v>165</v>
      </c>
      <c r="N1202" t="s">
        <v>165</v>
      </c>
      <c r="O1202" t="s">
        <v>165</v>
      </c>
      <c r="P1202" t="s">
        <v>165</v>
      </c>
      <c r="Q1202" t="s">
        <v>165</v>
      </c>
    </row>
    <row r="1203">
      <c r="B1203" t="s">
        <v>165</v>
      </c>
      <c r="C1203" t="s">
        <v>165</v>
      </c>
      <c r="D1203" t="s">
        <v>165</v>
      </c>
      <c r="E1203" t="s">
        <v>165</v>
      </c>
      <c r="F1203" t="s">
        <v>165</v>
      </c>
      <c r="G1203" t="s">
        <v>165</v>
      </c>
      <c r="H1203" t="s">
        <v>165</v>
      </c>
      <c r="J1203" t="s">
        <v>165</v>
      </c>
      <c r="K1203" t="s">
        <v>165</v>
      </c>
      <c r="L1203" t="s">
        <v>165</v>
      </c>
      <c r="M1203" t="s">
        <v>165</v>
      </c>
      <c r="N1203" t="s">
        <v>165</v>
      </c>
      <c r="O1203" t="s">
        <v>165</v>
      </c>
      <c r="P1203" t="s">
        <v>165</v>
      </c>
      <c r="Q1203" t="s">
        <v>165</v>
      </c>
    </row>
    <row r="1204">
      <c r="B1204" t="s">
        <v>165</v>
      </c>
      <c r="C1204" t="s">
        <v>165</v>
      </c>
      <c r="D1204" t="s">
        <v>165</v>
      </c>
      <c r="E1204" t="s">
        <v>165</v>
      </c>
      <c r="F1204" t="s">
        <v>165</v>
      </c>
      <c r="G1204" t="s">
        <v>165</v>
      </c>
      <c r="H1204" t="s">
        <v>165</v>
      </c>
      <c r="J1204" t="s">
        <v>165</v>
      </c>
      <c r="K1204" t="s">
        <v>165</v>
      </c>
      <c r="L1204" t="s">
        <v>165</v>
      </c>
      <c r="M1204" t="s">
        <v>165</v>
      </c>
      <c r="N1204" t="s">
        <v>165</v>
      </c>
      <c r="O1204" t="s">
        <v>165</v>
      </c>
      <c r="P1204" t="s">
        <v>165</v>
      </c>
      <c r="Q1204" t="s">
        <v>165</v>
      </c>
    </row>
    <row r="1205">
      <c r="B1205" t="s">
        <v>165</v>
      </c>
      <c r="C1205" t="s">
        <v>165</v>
      </c>
      <c r="D1205" t="s">
        <v>165</v>
      </c>
      <c r="E1205" t="s">
        <v>165</v>
      </c>
      <c r="F1205" t="s">
        <v>165</v>
      </c>
      <c r="G1205" t="s">
        <v>165</v>
      </c>
      <c r="H1205" t="s">
        <v>165</v>
      </c>
      <c r="J1205" t="s">
        <v>165</v>
      </c>
      <c r="K1205" t="s">
        <v>165</v>
      </c>
      <c r="L1205" t="s">
        <v>165</v>
      </c>
      <c r="M1205" t="s">
        <v>165</v>
      </c>
      <c r="N1205" t="s">
        <v>165</v>
      </c>
      <c r="O1205" t="s">
        <v>165</v>
      </c>
      <c r="P1205" t="s">
        <v>165</v>
      </c>
      <c r="Q1205" t="s">
        <v>165</v>
      </c>
    </row>
    <row r="1206">
      <c r="B1206" t="s">
        <v>165</v>
      </c>
      <c r="C1206" t="s">
        <v>165</v>
      </c>
      <c r="D1206" t="s">
        <v>165</v>
      </c>
      <c r="E1206" t="s">
        <v>165</v>
      </c>
      <c r="F1206" t="s">
        <v>165</v>
      </c>
      <c r="G1206" t="s">
        <v>165</v>
      </c>
      <c r="H1206" t="s">
        <v>165</v>
      </c>
      <c r="J1206" t="s">
        <v>165</v>
      </c>
      <c r="K1206" t="s">
        <v>165</v>
      </c>
      <c r="L1206" t="s">
        <v>165</v>
      </c>
      <c r="M1206" t="s">
        <v>165</v>
      </c>
      <c r="N1206" t="s">
        <v>165</v>
      </c>
      <c r="O1206" t="s">
        <v>165</v>
      </c>
      <c r="P1206" t="s">
        <v>165</v>
      </c>
      <c r="Q1206" t="s">
        <v>165</v>
      </c>
    </row>
    <row r="1207">
      <c r="B1207" t="s">
        <v>165</v>
      </c>
      <c r="C1207" t="s">
        <v>165</v>
      </c>
      <c r="D1207" t="s">
        <v>165</v>
      </c>
      <c r="E1207" t="s">
        <v>165</v>
      </c>
      <c r="F1207" t="s">
        <v>165</v>
      </c>
      <c r="G1207" t="s">
        <v>165</v>
      </c>
      <c r="H1207" t="s">
        <v>165</v>
      </c>
      <c r="J1207" t="s">
        <v>165</v>
      </c>
      <c r="K1207" t="s">
        <v>165</v>
      </c>
      <c r="L1207" t="s">
        <v>165</v>
      </c>
      <c r="M1207" t="s">
        <v>165</v>
      </c>
      <c r="N1207" t="s">
        <v>165</v>
      </c>
      <c r="O1207" t="s">
        <v>165</v>
      </c>
      <c r="P1207" t="s">
        <v>165</v>
      </c>
      <c r="Q1207" t="s">
        <v>165</v>
      </c>
    </row>
    <row r="1208">
      <c r="B1208" t="s">
        <v>165</v>
      </c>
      <c r="C1208" t="s">
        <v>165</v>
      </c>
      <c r="D1208" t="s">
        <v>165</v>
      </c>
      <c r="E1208" t="s">
        <v>165</v>
      </c>
      <c r="F1208" t="s">
        <v>165</v>
      </c>
      <c r="G1208" t="s">
        <v>165</v>
      </c>
      <c r="H1208" t="s">
        <v>165</v>
      </c>
      <c r="J1208" t="s">
        <v>165</v>
      </c>
      <c r="K1208" t="s">
        <v>165</v>
      </c>
      <c r="L1208" t="s">
        <v>165</v>
      </c>
      <c r="M1208" t="s">
        <v>165</v>
      </c>
      <c r="N1208" t="s">
        <v>165</v>
      </c>
      <c r="O1208" t="s">
        <v>165</v>
      </c>
      <c r="P1208" t="s">
        <v>165</v>
      </c>
      <c r="Q1208" t="s">
        <v>165</v>
      </c>
    </row>
    <row r="1209">
      <c r="B1209" t="s">
        <v>165</v>
      </c>
      <c r="C1209" t="s">
        <v>165</v>
      </c>
      <c r="D1209" t="s">
        <v>165</v>
      </c>
      <c r="E1209" t="s">
        <v>165</v>
      </c>
      <c r="F1209" t="s">
        <v>165</v>
      </c>
      <c r="G1209" t="s">
        <v>165</v>
      </c>
      <c r="H1209" t="s">
        <v>165</v>
      </c>
      <c r="J1209" t="s">
        <v>165</v>
      </c>
      <c r="K1209" t="s">
        <v>165</v>
      </c>
      <c r="L1209" t="s">
        <v>165</v>
      </c>
      <c r="M1209" t="s">
        <v>165</v>
      </c>
      <c r="N1209" t="s">
        <v>165</v>
      </c>
      <c r="O1209" t="s">
        <v>165</v>
      </c>
      <c r="P1209" t="s">
        <v>165</v>
      </c>
      <c r="Q1209" t="s">
        <v>165</v>
      </c>
    </row>
    <row r="1210">
      <c r="B1210" t="s">
        <v>165</v>
      </c>
      <c r="C1210" t="s">
        <v>165</v>
      </c>
      <c r="D1210" t="s">
        <v>165</v>
      </c>
      <c r="E1210" t="s">
        <v>165</v>
      </c>
      <c r="F1210" t="s">
        <v>165</v>
      </c>
      <c r="G1210" t="s">
        <v>165</v>
      </c>
      <c r="H1210" t="s">
        <v>165</v>
      </c>
      <c r="J1210" t="s">
        <v>165</v>
      </c>
      <c r="K1210" t="s">
        <v>165</v>
      </c>
      <c r="L1210" t="s">
        <v>165</v>
      </c>
      <c r="M1210" t="s">
        <v>165</v>
      </c>
      <c r="N1210" t="s">
        <v>165</v>
      </c>
      <c r="O1210" t="s">
        <v>165</v>
      </c>
      <c r="P1210" t="s">
        <v>165</v>
      </c>
      <c r="Q1210" t="s">
        <v>165</v>
      </c>
    </row>
    <row r="1211">
      <c r="B1211" t="s">
        <v>165</v>
      </c>
      <c r="C1211" t="s">
        <v>165</v>
      </c>
      <c r="D1211" t="s">
        <v>165</v>
      </c>
      <c r="E1211" t="s">
        <v>165</v>
      </c>
      <c r="F1211" t="s">
        <v>165</v>
      </c>
      <c r="G1211" t="s">
        <v>165</v>
      </c>
      <c r="H1211" t="s">
        <v>165</v>
      </c>
      <c r="J1211" t="s">
        <v>165</v>
      </c>
      <c r="K1211" t="s">
        <v>165</v>
      </c>
      <c r="L1211" t="s">
        <v>165</v>
      </c>
      <c r="M1211" t="s">
        <v>165</v>
      </c>
      <c r="N1211" t="s">
        <v>165</v>
      </c>
      <c r="O1211" t="s">
        <v>165</v>
      </c>
      <c r="P1211" t="s">
        <v>165</v>
      </c>
      <c r="Q1211" t="s">
        <v>165</v>
      </c>
    </row>
    <row r="1212">
      <c r="B1212" t="s">
        <v>165</v>
      </c>
      <c r="C1212" t="s">
        <v>165</v>
      </c>
      <c r="D1212" t="s">
        <v>165</v>
      </c>
      <c r="E1212" t="s">
        <v>165</v>
      </c>
      <c r="F1212" t="s">
        <v>165</v>
      </c>
      <c r="G1212" t="s">
        <v>165</v>
      </c>
      <c r="H1212" t="s">
        <v>165</v>
      </c>
      <c r="J1212" t="s">
        <v>165</v>
      </c>
      <c r="K1212" t="s">
        <v>165</v>
      </c>
      <c r="L1212" t="s">
        <v>165</v>
      </c>
      <c r="M1212" t="s">
        <v>165</v>
      </c>
      <c r="N1212" t="s">
        <v>165</v>
      </c>
      <c r="O1212" t="s">
        <v>165</v>
      </c>
      <c r="P1212" t="s">
        <v>165</v>
      </c>
      <c r="Q1212" t="s">
        <v>165</v>
      </c>
    </row>
    <row r="1213">
      <c r="B1213" t="s">
        <v>165</v>
      </c>
      <c r="C1213" t="s">
        <v>165</v>
      </c>
      <c r="D1213" t="s">
        <v>165</v>
      </c>
      <c r="E1213" t="s">
        <v>165</v>
      </c>
      <c r="F1213" t="s">
        <v>165</v>
      </c>
      <c r="G1213" t="s">
        <v>165</v>
      </c>
      <c r="H1213" t="s">
        <v>165</v>
      </c>
      <c r="J1213" t="s">
        <v>165</v>
      </c>
      <c r="K1213" t="s">
        <v>165</v>
      </c>
      <c r="L1213" t="s">
        <v>165</v>
      </c>
      <c r="M1213" t="s">
        <v>165</v>
      </c>
      <c r="N1213" t="s">
        <v>165</v>
      </c>
      <c r="O1213" t="s">
        <v>165</v>
      </c>
      <c r="P1213" t="s">
        <v>165</v>
      </c>
      <c r="Q1213" t="s">
        <v>165</v>
      </c>
    </row>
    <row r="1214">
      <c r="B1214" t="s">
        <v>165</v>
      </c>
      <c r="C1214" t="s">
        <v>165</v>
      </c>
      <c r="D1214" t="s">
        <v>165</v>
      </c>
      <c r="E1214" t="s">
        <v>165</v>
      </c>
      <c r="F1214" t="s">
        <v>165</v>
      </c>
      <c r="G1214" t="s">
        <v>165</v>
      </c>
      <c r="H1214" t="s">
        <v>165</v>
      </c>
      <c r="J1214" t="s">
        <v>165</v>
      </c>
      <c r="K1214" t="s">
        <v>165</v>
      </c>
      <c r="L1214" t="s">
        <v>165</v>
      </c>
      <c r="M1214" t="s">
        <v>165</v>
      </c>
      <c r="N1214" t="s">
        <v>165</v>
      </c>
      <c r="O1214" t="s">
        <v>165</v>
      </c>
      <c r="P1214" t="s">
        <v>165</v>
      </c>
      <c r="Q1214" t="s">
        <v>165</v>
      </c>
    </row>
    <row r="1215">
      <c r="B1215" t="s">
        <v>165</v>
      </c>
      <c r="C1215" t="s">
        <v>165</v>
      </c>
      <c r="D1215" t="s">
        <v>165</v>
      </c>
      <c r="E1215" t="s">
        <v>165</v>
      </c>
      <c r="F1215" t="s">
        <v>165</v>
      </c>
      <c r="G1215" t="s">
        <v>165</v>
      </c>
      <c r="H1215" t="s">
        <v>165</v>
      </c>
      <c r="J1215" t="s">
        <v>165</v>
      </c>
      <c r="K1215" t="s">
        <v>165</v>
      </c>
      <c r="L1215" t="s">
        <v>165</v>
      </c>
      <c r="M1215" t="s">
        <v>165</v>
      </c>
      <c r="N1215" t="s">
        <v>165</v>
      </c>
      <c r="O1215" t="s">
        <v>165</v>
      </c>
      <c r="P1215" t="s">
        <v>165</v>
      </c>
      <c r="Q1215" t="s">
        <v>165</v>
      </c>
    </row>
    <row r="1216">
      <c r="B1216" t="s">
        <v>165</v>
      </c>
      <c r="C1216" t="s">
        <v>165</v>
      </c>
      <c r="D1216" t="s">
        <v>165</v>
      </c>
      <c r="E1216" t="s">
        <v>165</v>
      </c>
      <c r="F1216" t="s">
        <v>165</v>
      </c>
      <c r="G1216" t="s">
        <v>165</v>
      </c>
      <c r="H1216" t="s">
        <v>165</v>
      </c>
      <c r="J1216" t="s">
        <v>165</v>
      </c>
      <c r="K1216" t="s">
        <v>165</v>
      </c>
      <c r="L1216" t="s">
        <v>165</v>
      </c>
      <c r="M1216" t="s">
        <v>165</v>
      </c>
      <c r="N1216" t="s">
        <v>165</v>
      </c>
      <c r="O1216" t="s">
        <v>165</v>
      </c>
      <c r="P1216" t="s">
        <v>165</v>
      </c>
      <c r="Q1216" t="s">
        <v>165</v>
      </c>
    </row>
    <row r="1217">
      <c r="B1217" t="s">
        <v>165</v>
      </c>
      <c r="C1217" t="s">
        <v>165</v>
      </c>
      <c r="D1217" t="s">
        <v>165</v>
      </c>
      <c r="E1217" t="s">
        <v>165</v>
      </c>
      <c r="F1217" t="s">
        <v>165</v>
      </c>
      <c r="G1217" t="s">
        <v>165</v>
      </c>
      <c r="H1217" t="s">
        <v>165</v>
      </c>
      <c r="J1217" t="s">
        <v>165</v>
      </c>
      <c r="K1217" t="s">
        <v>165</v>
      </c>
      <c r="L1217" t="s">
        <v>165</v>
      </c>
      <c r="M1217" t="s">
        <v>165</v>
      </c>
      <c r="N1217" t="s">
        <v>165</v>
      </c>
      <c r="O1217" t="s">
        <v>165</v>
      </c>
      <c r="P1217" t="s">
        <v>165</v>
      </c>
      <c r="Q1217" t="s">
        <v>165</v>
      </c>
    </row>
    <row r="1218">
      <c r="B1218" t="s">
        <v>165</v>
      </c>
      <c r="C1218" t="s">
        <v>165</v>
      </c>
      <c r="D1218" t="s">
        <v>165</v>
      </c>
      <c r="E1218" t="s">
        <v>165</v>
      </c>
      <c r="F1218" t="s">
        <v>165</v>
      </c>
      <c r="G1218" t="s">
        <v>165</v>
      </c>
      <c r="H1218" t="s">
        <v>165</v>
      </c>
      <c r="J1218" t="s">
        <v>165</v>
      </c>
      <c r="K1218" t="s">
        <v>165</v>
      </c>
      <c r="L1218" t="s">
        <v>165</v>
      </c>
      <c r="M1218" t="s">
        <v>165</v>
      </c>
      <c r="N1218" t="s">
        <v>165</v>
      </c>
      <c r="O1218" t="s">
        <v>165</v>
      </c>
      <c r="P1218" t="s">
        <v>165</v>
      </c>
      <c r="Q1218" t="s">
        <v>165</v>
      </c>
    </row>
    <row r="1219">
      <c r="B1219" t="s">
        <v>165</v>
      </c>
      <c r="C1219" t="s">
        <v>165</v>
      </c>
      <c r="D1219" t="s">
        <v>165</v>
      </c>
      <c r="E1219" t="s">
        <v>165</v>
      </c>
      <c r="F1219" t="s">
        <v>165</v>
      </c>
      <c r="G1219" t="s">
        <v>165</v>
      </c>
      <c r="H1219" t="s">
        <v>165</v>
      </c>
      <c r="J1219" t="s">
        <v>165</v>
      </c>
      <c r="K1219" t="s">
        <v>165</v>
      </c>
      <c r="L1219" t="s">
        <v>165</v>
      </c>
      <c r="M1219" t="s">
        <v>165</v>
      </c>
      <c r="N1219" t="s">
        <v>165</v>
      </c>
      <c r="O1219" t="s">
        <v>165</v>
      </c>
      <c r="P1219" t="s">
        <v>165</v>
      </c>
      <c r="Q1219" t="s">
        <v>165</v>
      </c>
    </row>
    <row r="1220">
      <c r="B1220" t="s">
        <v>165</v>
      </c>
      <c r="C1220" t="s">
        <v>165</v>
      </c>
      <c r="D1220" t="s">
        <v>165</v>
      </c>
      <c r="E1220" t="s">
        <v>165</v>
      </c>
      <c r="F1220" t="s">
        <v>165</v>
      </c>
      <c r="G1220" t="s">
        <v>165</v>
      </c>
      <c r="H1220" t="s">
        <v>165</v>
      </c>
      <c r="J1220" t="s">
        <v>165</v>
      </c>
      <c r="K1220" t="s">
        <v>165</v>
      </c>
      <c r="L1220" t="s">
        <v>165</v>
      </c>
      <c r="M1220" t="s">
        <v>165</v>
      </c>
      <c r="N1220" t="s">
        <v>165</v>
      </c>
      <c r="O1220" t="s">
        <v>165</v>
      </c>
      <c r="P1220" t="s">
        <v>165</v>
      </c>
      <c r="Q1220" t="s">
        <v>165</v>
      </c>
    </row>
    <row r="1221">
      <c r="B1221" t="s">
        <v>165</v>
      </c>
      <c r="C1221" t="s">
        <v>165</v>
      </c>
      <c r="D1221" t="s">
        <v>165</v>
      </c>
      <c r="E1221" t="s">
        <v>165</v>
      </c>
      <c r="F1221" t="s">
        <v>165</v>
      </c>
      <c r="G1221" t="s">
        <v>165</v>
      </c>
      <c r="H1221" t="s">
        <v>165</v>
      </c>
      <c r="J1221" t="s">
        <v>165</v>
      </c>
      <c r="K1221" t="s">
        <v>165</v>
      </c>
      <c r="L1221" t="s">
        <v>165</v>
      </c>
      <c r="M1221" t="s">
        <v>165</v>
      </c>
      <c r="N1221" t="s">
        <v>165</v>
      </c>
      <c r="O1221" t="s">
        <v>165</v>
      </c>
      <c r="P1221" t="s">
        <v>165</v>
      </c>
      <c r="Q1221" t="s">
        <v>165</v>
      </c>
    </row>
    <row r="1222">
      <c r="B1222" t="s">
        <v>165</v>
      </c>
      <c r="C1222" t="s">
        <v>165</v>
      </c>
      <c r="D1222" t="s">
        <v>165</v>
      </c>
      <c r="E1222" t="s">
        <v>165</v>
      </c>
      <c r="F1222" t="s">
        <v>165</v>
      </c>
      <c r="G1222" t="s">
        <v>165</v>
      </c>
      <c r="H1222" t="s">
        <v>165</v>
      </c>
      <c r="J1222" t="s">
        <v>165</v>
      </c>
      <c r="K1222" t="s">
        <v>165</v>
      </c>
      <c r="L1222" t="s">
        <v>165</v>
      </c>
      <c r="M1222" t="s">
        <v>165</v>
      </c>
      <c r="N1222" t="s">
        <v>165</v>
      </c>
      <c r="O1222" t="s">
        <v>165</v>
      </c>
      <c r="P1222" t="s">
        <v>165</v>
      </c>
      <c r="Q1222" t="s">
        <v>165</v>
      </c>
    </row>
    <row r="1223">
      <c r="B1223" t="s">
        <v>165</v>
      </c>
      <c r="C1223" t="s">
        <v>165</v>
      </c>
      <c r="D1223" t="s">
        <v>165</v>
      </c>
      <c r="E1223" t="s">
        <v>165</v>
      </c>
      <c r="F1223" t="s">
        <v>165</v>
      </c>
      <c r="G1223" t="s">
        <v>165</v>
      </c>
      <c r="H1223" t="s">
        <v>165</v>
      </c>
      <c r="J1223" t="s">
        <v>165</v>
      </c>
      <c r="K1223" t="s">
        <v>165</v>
      </c>
      <c r="L1223" t="s">
        <v>165</v>
      </c>
      <c r="M1223" t="s">
        <v>165</v>
      </c>
      <c r="N1223" t="s">
        <v>165</v>
      </c>
      <c r="O1223" t="s">
        <v>165</v>
      </c>
      <c r="P1223" t="s">
        <v>165</v>
      </c>
      <c r="Q1223" t="s">
        <v>165</v>
      </c>
    </row>
    <row r="1224">
      <c r="B1224" t="s">
        <v>165</v>
      </c>
      <c r="C1224" t="s">
        <v>165</v>
      </c>
      <c r="D1224" t="s">
        <v>165</v>
      </c>
      <c r="E1224" t="s">
        <v>165</v>
      </c>
      <c r="F1224" t="s">
        <v>165</v>
      </c>
      <c r="G1224" t="s">
        <v>165</v>
      </c>
      <c r="H1224" t="s">
        <v>165</v>
      </c>
      <c r="J1224" t="s">
        <v>165</v>
      </c>
      <c r="K1224" t="s">
        <v>165</v>
      </c>
      <c r="L1224" t="s">
        <v>165</v>
      </c>
      <c r="M1224" t="s">
        <v>165</v>
      </c>
      <c r="N1224" t="s">
        <v>165</v>
      </c>
      <c r="O1224" t="s">
        <v>165</v>
      </c>
      <c r="P1224" t="s">
        <v>165</v>
      </c>
      <c r="Q1224" t="s">
        <v>165</v>
      </c>
    </row>
    <row r="1225">
      <c r="B1225" t="s">
        <v>165</v>
      </c>
      <c r="C1225" t="s">
        <v>165</v>
      </c>
      <c r="D1225" t="s">
        <v>165</v>
      </c>
      <c r="E1225" t="s">
        <v>165</v>
      </c>
      <c r="F1225" t="s">
        <v>165</v>
      </c>
      <c r="G1225" t="s">
        <v>165</v>
      </c>
      <c r="H1225" t="s">
        <v>165</v>
      </c>
      <c r="J1225" t="s">
        <v>165</v>
      </c>
      <c r="K1225" t="s">
        <v>165</v>
      </c>
      <c r="L1225" t="s">
        <v>165</v>
      </c>
      <c r="M1225" t="s">
        <v>165</v>
      </c>
      <c r="N1225" t="s">
        <v>165</v>
      </c>
      <c r="O1225" t="s">
        <v>165</v>
      </c>
      <c r="P1225" t="s">
        <v>165</v>
      </c>
      <c r="Q1225" t="s">
        <v>165</v>
      </c>
    </row>
    <row r="1226">
      <c r="B1226" t="s">
        <v>165</v>
      </c>
      <c r="C1226" t="s">
        <v>165</v>
      </c>
      <c r="D1226" t="s">
        <v>165</v>
      </c>
      <c r="E1226" t="s">
        <v>165</v>
      </c>
      <c r="F1226" t="s">
        <v>165</v>
      </c>
      <c r="G1226" t="s">
        <v>165</v>
      </c>
      <c r="H1226" t="s">
        <v>165</v>
      </c>
      <c r="J1226" t="s">
        <v>165</v>
      </c>
      <c r="K1226" t="s">
        <v>165</v>
      </c>
      <c r="L1226" t="s">
        <v>165</v>
      </c>
      <c r="M1226" t="s">
        <v>165</v>
      </c>
      <c r="N1226" t="s">
        <v>165</v>
      </c>
      <c r="O1226" t="s">
        <v>165</v>
      </c>
      <c r="P1226" t="s">
        <v>165</v>
      </c>
      <c r="Q1226" t="s">
        <v>165</v>
      </c>
    </row>
    <row r="1227">
      <c r="B1227" t="s">
        <v>165</v>
      </c>
      <c r="C1227" t="s">
        <v>165</v>
      </c>
      <c r="D1227" t="s">
        <v>165</v>
      </c>
      <c r="E1227" t="s">
        <v>165</v>
      </c>
      <c r="F1227" t="s">
        <v>165</v>
      </c>
      <c r="G1227" t="s">
        <v>165</v>
      </c>
      <c r="H1227" t="s">
        <v>165</v>
      </c>
      <c r="J1227" t="s">
        <v>165</v>
      </c>
      <c r="K1227" t="s">
        <v>165</v>
      </c>
      <c r="L1227" t="s">
        <v>165</v>
      </c>
      <c r="M1227" t="s">
        <v>165</v>
      </c>
      <c r="N1227" t="s">
        <v>165</v>
      </c>
      <c r="O1227" t="s">
        <v>165</v>
      </c>
      <c r="P1227" t="s">
        <v>165</v>
      </c>
      <c r="Q1227" t="s">
        <v>165</v>
      </c>
    </row>
    <row r="1228">
      <c r="B1228" t="s">
        <v>165</v>
      </c>
      <c r="C1228" t="s">
        <v>165</v>
      </c>
      <c r="D1228" t="s">
        <v>165</v>
      </c>
      <c r="E1228" t="s">
        <v>165</v>
      </c>
      <c r="F1228" t="s">
        <v>165</v>
      </c>
      <c r="G1228" t="s">
        <v>165</v>
      </c>
      <c r="H1228" t="s">
        <v>165</v>
      </c>
      <c r="J1228" t="s">
        <v>165</v>
      </c>
      <c r="K1228" t="s">
        <v>165</v>
      </c>
      <c r="L1228" t="s">
        <v>165</v>
      </c>
      <c r="M1228" t="s">
        <v>165</v>
      </c>
      <c r="N1228" t="s">
        <v>165</v>
      </c>
      <c r="O1228" t="s">
        <v>165</v>
      </c>
      <c r="P1228" t="s">
        <v>165</v>
      </c>
      <c r="Q1228" t="s">
        <v>165</v>
      </c>
    </row>
    <row r="1229">
      <c r="B1229" t="s">
        <v>165</v>
      </c>
      <c r="C1229" t="s">
        <v>165</v>
      </c>
      <c r="D1229" t="s">
        <v>165</v>
      </c>
      <c r="E1229" t="s">
        <v>165</v>
      </c>
      <c r="F1229" t="s">
        <v>165</v>
      </c>
      <c r="G1229" t="s">
        <v>165</v>
      </c>
      <c r="H1229" t="s">
        <v>165</v>
      </c>
      <c r="J1229" t="s">
        <v>165</v>
      </c>
      <c r="K1229" t="s">
        <v>165</v>
      </c>
      <c r="L1229" t="s">
        <v>165</v>
      </c>
      <c r="M1229" t="s">
        <v>165</v>
      </c>
      <c r="N1229" t="s">
        <v>165</v>
      </c>
      <c r="O1229" t="s">
        <v>165</v>
      </c>
      <c r="P1229" t="s">
        <v>165</v>
      </c>
      <c r="Q1229" t="s">
        <v>165</v>
      </c>
    </row>
    <row r="1230">
      <c r="B1230" t="s">
        <v>165</v>
      </c>
      <c r="C1230" t="s">
        <v>165</v>
      </c>
      <c r="D1230" t="s">
        <v>165</v>
      </c>
      <c r="E1230" t="s">
        <v>165</v>
      </c>
      <c r="F1230" t="s">
        <v>165</v>
      </c>
      <c r="G1230" t="s">
        <v>165</v>
      </c>
      <c r="H1230" t="s">
        <v>165</v>
      </c>
      <c r="J1230" t="s">
        <v>165</v>
      </c>
      <c r="K1230" t="s">
        <v>165</v>
      </c>
      <c r="L1230" t="s">
        <v>165</v>
      </c>
      <c r="M1230" t="s">
        <v>165</v>
      </c>
      <c r="N1230" t="s">
        <v>165</v>
      </c>
      <c r="O1230" t="s">
        <v>165</v>
      </c>
      <c r="P1230" t="s">
        <v>165</v>
      </c>
      <c r="Q1230" t="s">
        <v>165</v>
      </c>
    </row>
    <row r="1231">
      <c r="B1231" t="s">
        <v>165</v>
      </c>
      <c r="C1231" t="s">
        <v>165</v>
      </c>
      <c r="D1231" t="s">
        <v>165</v>
      </c>
      <c r="E1231" t="s">
        <v>165</v>
      </c>
      <c r="F1231" t="s">
        <v>165</v>
      </c>
      <c r="G1231" t="s">
        <v>165</v>
      </c>
      <c r="H1231" t="s">
        <v>165</v>
      </c>
      <c r="J1231" t="s">
        <v>165</v>
      </c>
      <c r="K1231" t="s">
        <v>165</v>
      </c>
      <c r="L1231" t="s">
        <v>165</v>
      </c>
      <c r="M1231" t="s">
        <v>165</v>
      </c>
      <c r="N1231" t="s">
        <v>165</v>
      </c>
      <c r="O1231" t="s">
        <v>165</v>
      </c>
      <c r="P1231" t="s">
        <v>165</v>
      </c>
      <c r="Q1231" t="s">
        <v>165</v>
      </c>
    </row>
    <row r="1232">
      <c r="B1232" t="s">
        <v>165</v>
      </c>
      <c r="C1232" t="s">
        <v>165</v>
      </c>
      <c r="D1232" t="s">
        <v>165</v>
      </c>
      <c r="E1232" t="s">
        <v>165</v>
      </c>
      <c r="F1232" t="s">
        <v>165</v>
      </c>
      <c r="G1232" t="s">
        <v>165</v>
      </c>
      <c r="H1232" t="s">
        <v>165</v>
      </c>
      <c r="J1232" t="s">
        <v>165</v>
      </c>
      <c r="K1232" t="s">
        <v>165</v>
      </c>
      <c r="L1232" t="s">
        <v>165</v>
      </c>
      <c r="M1232" t="s">
        <v>165</v>
      </c>
      <c r="N1232" t="s">
        <v>165</v>
      </c>
      <c r="O1232" t="s">
        <v>165</v>
      </c>
      <c r="P1232" t="s">
        <v>165</v>
      </c>
      <c r="Q1232" t="s">
        <v>165</v>
      </c>
    </row>
    <row r="1233">
      <c r="B1233" t="s">
        <v>165</v>
      </c>
      <c r="C1233" t="s">
        <v>165</v>
      </c>
      <c r="D1233" t="s">
        <v>165</v>
      </c>
      <c r="E1233" t="s">
        <v>165</v>
      </c>
      <c r="F1233" t="s">
        <v>165</v>
      </c>
      <c r="G1233" t="s">
        <v>165</v>
      </c>
      <c r="H1233" t="s">
        <v>165</v>
      </c>
      <c r="J1233" t="s">
        <v>165</v>
      </c>
      <c r="K1233" t="s">
        <v>165</v>
      </c>
      <c r="L1233" t="s">
        <v>165</v>
      </c>
      <c r="M1233" t="s">
        <v>165</v>
      </c>
      <c r="N1233" t="s">
        <v>165</v>
      </c>
      <c r="O1233" t="s">
        <v>165</v>
      </c>
      <c r="P1233" t="s">
        <v>165</v>
      </c>
      <c r="Q1233" t="s">
        <v>165</v>
      </c>
    </row>
    <row r="1234">
      <c r="B1234" t="s">
        <v>165</v>
      </c>
      <c r="C1234" t="s">
        <v>165</v>
      </c>
      <c r="D1234" t="s">
        <v>165</v>
      </c>
      <c r="E1234" t="s">
        <v>165</v>
      </c>
      <c r="F1234" t="s">
        <v>165</v>
      </c>
      <c r="G1234" t="s">
        <v>165</v>
      </c>
      <c r="H1234" t="s">
        <v>165</v>
      </c>
      <c r="J1234" t="s">
        <v>165</v>
      </c>
      <c r="K1234" t="s">
        <v>165</v>
      </c>
      <c r="L1234" t="s">
        <v>165</v>
      </c>
      <c r="M1234" t="s">
        <v>165</v>
      </c>
      <c r="N1234" t="s">
        <v>165</v>
      </c>
      <c r="O1234" t="s">
        <v>165</v>
      </c>
      <c r="P1234" t="s">
        <v>165</v>
      </c>
      <c r="Q1234" t="s">
        <v>165</v>
      </c>
    </row>
    <row r="1235">
      <c r="B1235" t="s">
        <v>165</v>
      </c>
      <c r="C1235" t="s">
        <v>165</v>
      </c>
      <c r="D1235" t="s">
        <v>165</v>
      </c>
      <c r="E1235" t="s">
        <v>165</v>
      </c>
      <c r="F1235" t="s">
        <v>165</v>
      </c>
      <c r="G1235" t="s">
        <v>165</v>
      </c>
      <c r="H1235" t="s">
        <v>165</v>
      </c>
      <c r="J1235" t="s">
        <v>165</v>
      </c>
      <c r="K1235" t="s">
        <v>165</v>
      </c>
      <c r="L1235" t="s">
        <v>165</v>
      </c>
      <c r="M1235" t="s">
        <v>165</v>
      </c>
      <c r="N1235" t="s">
        <v>165</v>
      </c>
      <c r="O1235" t="s">
        <v>165</v>
      </c>
      <c r="P1235" t="s">
        <v>165</v>
      </c>
      <c r="Q1235" t="s">
        <v>165</v>
      </c>
    </row>
    <row r="1236">
      <c r="B1236" t="s">
        <v>165</v>
      </c>
      <c r="C1236" t="s">
        <v>165</v>
      </c>
      <c r="D1236" t="s">
        <v>165</v>
      </c>
      <c r="E1236" t="s">
        <v>165</v>
      </c>
      <c r="F1236" t="s">
        <v>165</v>
      </c>
      <c r="G1236" t="s">
        <v>165</v>
      </c>
      <c r="H1236" t="s">
        <v>165</v>
      </c>
      <c r="J1236" t="s">
        <v>165</v>
      </c>
      <c r="K1236" t="s">
        <v>165</v>
      </c>
      <c r="L1236" t="s">
        <v>165</v>
      </c>
      <c r="M1236" t="s">
        <v>165</v>
      </c>
      <c r="N1236" t="s">
        <v>165</v>
      </c>
      <c r="O1236" t="s">
        <v>165</v>
      </c>
      <c r="P1236" t="s">
        <v>165</v>
      </c>
      <c r="Q1236" t="s">
        <v>165</v>
      </c>
    </row>
    <row r="1237">
      <c r="B1237" t="s">
        <v>165</v>
      </c>
      <c r="C1237" t="s">
        <v>165</v>
      </c>
      <c r="D1237" t="s">
        <v>165</v>
      </c>
      <c r="E1237" t="s">
        <v>165</v>
      </c>
      <c r="F1237" t="s">
        <v>165</v>
      </c>
      <c r="G1237" t="s">
        <v>165</v>
      </c>
      <c r="H1237" t="s">
        <v>165</v>
      </c>
      <c r="J1237" t="s">
        <v>165</v>
      </c>
      <c r="K1237" t="s">
        <v>165</v>
      </c>
      <c r="L1237" t="s">
        <v>165</v>
      </c>
      <c r="M1237" t="s">
        <v>165</v>
      </c>
      <c r="N1237" t="s">
        <v>165</v>
      </c>
      <c r="O1237" t="s">
        <v>165</v>
      </c>
      <c r="P1237" t="s">
        <v>165</v>
      </c>
      <c r="Q1237" t="s">
        <v>165</v>
      </c>
    </row>
    <row r="1238">
      <c r="B1238" t="s">
        <v>165</v>
      </c>
      <c r="C1238" t="s">
        <v>165</v>
      </c>
      <c r="D1238" t="s">
        <v>165</v>
      </c>
      <c r="E1238" t="s">
        <v>165</v>
      </c>
      <c r="F1238" t="s">
        <v>165</v>
      </c>
      <c r="G1238" t="s">
        <v>165</v>
      </c>
      <c r="H1238" t="s">
        <v>165</v>
      </c>
      <c r="J1238" t="s">
        <v>165</v>
      </c>
      <c r="K1238" t="s">
        <v>165</v>
      </c>
      <c r="L1238" t="s">
        <v>165</v>
      </c>
      <c r="M1238" t="s">
        <v>165</v>
      </c>
      <c r="N1238" t="s">
        <v>165</v>
      </c>
      <c r="O1238" t="s">
        <v>165</v>
      </c>
      <c r="P1238" t="s">
        <v>165</v>
      </c>
      <c r="Q1238" t="s">
        <v>165</v>
      </c>
    </row>
    <row r="1239">
      <c r="B1239" t="s">
        <v>165</v>
      </c>
      <c r="C1239" t="s">
        <v>165</v>
      </c>
      <c r="D1239" t="s">
        <v>165</v>
      </c>
      <c r="E1239" t="s">
        <v>165</v>
      </c>
      <c r="F1239" t="s">
        <v>165</v>
      </c>
      <c r="G1239" t="s">
        <v>165</v>
      </c>
      <c r="H1239" t="s">
        <v>165</v>
      </c>
      <c r="J1239" t="s">
        <v>165</v>
      </c>
      <c r="K1239" t="s">
        <v>165</v>
      </c>
      <c r="L1239" t="s">
        <v>165</v>
      </c>
      <c r="M1239" t="s">
        <v>165</v>
      </c>
      <c r="N1239" t="s">
        <v>165</v>
      </c>
      <c r="O1239" t="s">
        <v>165</v>
      </c>
      <c r="P1239" t="s">
        <v>165</v>
      </c>
      <c r="Q1239" t="s">
        <v>165</v>
      </c>
    </row>
    <row r="1240">
      <c r="B1240" t="s">
        <v>165</v>
      </c>
      <c r="C1240" t="s">
        <v>165</v>
      </c>
      <c r="D1240" t="s">
        <v>165</v>
      </c>
      <c r="E1240" t="s">
        <v>165</v>
      </c>
      <c r="F1240" t="s">
        <v>165</v>
      </c>
      <c r="G1240" t="s">
        <v>165</v>
      </c>
      <c r="H1240" t="s">
        <v>165</v>
      </c>
      <c r="J1240" t="s">
        <v>165</v>
      </c>
      <c r="K1240" t="s">
        <v>165</v>
      </c>
      <c r="L1240" t="s">
        <v>165</v>
      </c>
      <c r="M1240" t="s">
        <v>165</v>
      </c>
      <c r="N1240" t="s">
        <v>165</v>
      </c>
      <c r="O1240" t="s">
        <v>165</v>
      </c>
      <c r="P1240" t="s">
        <v>165</v>
      </c>
      <c r="Q1240" t="s">
        <v>165</v>
      </c>
    </row>
    <row r="1241">
      <c r="B1241" t="s">
        <v>165</v>
      </c>
      <c r="C1241" t="s">
        <v>165</v>
      </c>
      <c r="D1241" t="s">
        <v>165</v>
      </c>
      <c r="E1241" t="s">
        <v>165</v>
      </c>
      <c r="F1241" t="s">
        <v>165</v>
      </c>
      <c r="G1241" t="s">
        <v>165</v>
      </c>
      <c r="H1241" t="s">
        <v>165</v>
      </c>
      <c r="J1241" t="s">
        <v>165</v>
      </c>
      <c r="K1241" t="s">
        <v>165</v>
      </c>
      <c r="L1241" t="s">
        <v>165</v>
      </c>
      <c r="M1241" t="s">
        <v>165</v>
      </c>
      <c r="N1241" t="s">
        <v>165</v>
      </c>
      <c r="O1241" t="s">
        <v>165</v>
      </c>
      <c r="P1241" t="s">
        <v>165</v>
      </c>
      <c r="Q1241" t="s">
        <v>165</v>
      </c>
    </row>
    <row r="1242">
      <c r="B1242" t="s">
        <v>165</v>
      </c>
      <c r="C1242" t="s">
        <v>165</v>
      </c>
      <c r="D1242" t="s">
        <v>165</v>
      </c>
      <c r="E1242" t="s">
        <v>165</v>
      </c>
      <c r="F1242" t="s">
        <v>165</v>
      </c>
      <c r="G1242" t="s">
        <v>165</v>
      </c>
      <c r="H1242" t="s">
        <v>165</v>
      </c>
      <c r="J1242" t="s">
        <v>165</v>
      </c>
      <c r="K1242" t="s">
        <v>165</v>
      </c>
      <c r="L1242" t="s">
        <v>165</v>
      </c>
      <c r="M1242" t="s">
        <v>165</v>
      </c>
      <c r="N1242" t="s">
        <v>165</v>
      </c>
      <c r="O1242" t="s">
        <v>165</v>
      </c>
      <c r="P1242" t="s">
        <v>165</v>
      </c>
      <c r="Q1242" t="s">
        <v>165</v>
      </c>
    </row>
    <row r="1243">
      <c r="B1243" t="s">
        <v>165</v>
      </c>
      <c r="C1243" t="s">
        <v>165</v>
      </c>
      <c r="D1243" t="s">
        <v>165</v>
      </c>
      <c r="E1243" t="s">
        <v>165</v>
      </c>
      <c r="F1243" t="s">
        <v>165</v>
      </c>
      <c r="G1243" t="s">
        <v>165</v>
      </c>
      <c r="H1243" t="s">
        <v>165</v>
      </c>
      <c r="J1243" t="s">
        <v>165</v>
      </c>
      <c r="K1243" t="s">
        <v>165</v>
      </c>
      <c r="L1243" t="s">
        <v>165</v>
      </c>
      <c r="M1243" t="s">
        <v>165</v>
      </c>
      <c r="N1243" t="s">
        <v>165</v>
      </c>
      <c r="O1243" t="s">
        <v>165</v>
      </c>
      <c r="P1243" t="s">
        <v>165</v>
      </c>
      <c r="Q1243" t="s">
        <v>165</v>
      </c>
    </row>
    <row r="1244">
      <c r="B1244" t="s">
        <v>165</v>
      </c>
      <c r="C1244" t="s">
        <v>165</v>
      </c>
      <c r="D1244" t="s">
        <v>165</v>
      </c>
      <c r="E1244" t="s">
        <v>165</v>
      </c>
      <c r="F1244" t="s">
        <v>165</v>
      </c>
      <c r="G1244" t="s">
        <v>165</v>
      </c>
      <c r="H1244" t="s">
        <v>165</v>
      </c>
      <c r="J1244" t="s">
        <v>165</v>
      </c>
      <c r="K1244" t="s">
        <v>165</v>
      </c>
      <c r="L1244" t="s">
        <v>165</v>
      </c>
      <c r="M1244" t="s">
        <v>165</v>
      </c>
      <c r="N1244" t="s">
        <v>165</v>
      </c>
      <c r="O1244" t="s">
        <v>165</v>
      </c>
      <c r="P1244" t="s">
        <v>165</v>
      </c>
      <c r="Q1244" t="s">
        <v>165</v>
      </c>
    </row>
    <row r="1245">
      <c r="B1245" t="s">
        <v>165</v>
      </c>
      <c r="C1245" t="s">
        <v>165</v>
      </c>
      <c r="D1245" t="s">
        <v>165</v>
      </c>
      <c r="E1245" t="s">
        <v>165</v>
      </c>
      <c r="F1245" t="s">
        <v>165</v>
      </c>
      <c r="G1245" t="s">
        <v>165</v>
      </c>
      <c r="H1245" t="s">
        <v>165</v>
      </c>
      <c r="J1245" t="s">
        <v>165</v>
      </c>
      <c r="K1245" t="s">
        <v>165</v>
      </c>
      <c r="L1245" t="s">
        <v>165</v>
      </c>
      <c r="M1245" t="s">
        <v>165</v>
      </c>
      <c r="N1245" t="s">
        <v>165</v>
      </c>
      <c r="O1245" t="s">
        <v>165</v>
      </c>
      <c r="P1245" t="s">
        <v>165</v>
      </c>
      <c r="Q1245" t="s">
        <v>165</v>
      </c>
    </row>
    <row r="1246">
      <c r="B1246" t="s">
        <v>165</v>
      </c>
      <c r="C1246" t="s">
        <v>165</v>
      </c>
      <c r="D1246" t="s">
        <v>165</v>
      </c>
      <c r="E1246" t="s">
        <v>165</v>
      </c>
      <c r="F1246" t="s">
        <v>165</v>
      </c>
      <c r="G1246" t="s">
        <v>165</v>
      </c>
      <c r="H1246" t="s">
        <v>165</v>
      </c>
      <c r="J1246" t="s">
        <v>165</v>
      </c>
      <c r="K1246" t="s">
        <v>165</v>
      </c>
      <c r="L1246" t="s">
        <v>165</v>
      </c>
      <c r="M1246" t="s">
        <v>165</v>
      </c>
      <c r="N1246" t="s">
        <v>165</v>
      </c>
      <c r="O1246" t="s">
        <v>165</v>
      </c>
      <c r="P1246" t="s">
        <v>165</v>
      </c>
      <c r="Q1246" t="s">
        <v>165</v>
      </c>
    </row>
    <row r="1247">
      <c r="B1247" t="s">
        <v>165</v>
      </c>
      <c r="C1247" t="s">
        <v>165</v>
      </c>
      <c r="D1247" t="s">
        <v>165</v>
      </c>
      <c r="E1247" t="s">
        <v>165</v>
      </c>
      <c r="F1247" t="s">
        <v>165</v>
      </c>
      <c r="G1247" t="s">
        <v>165</v>
      </c>
      <c r="H1247" t="s">
        <v>165</v>
      </c>
      <c r="J1247" t="s">
        <v>165</v>
      </c>
      <c r="K1247" t="s">
        <v>165</v>
      </c>
      <c r="L1247" t="s">
        <v>165</v>
      </c>
      <c r="M1247" t="s">
        <v>165</v>
      </c>
      <c r="N1247" t="s">
        <v>165</v>
      </c>
      <c r="O1247" t="s">
        <v>165</v>
      </c>
      <c r="P1247" t="s">
        <v>165</v>
      </c>
      <c r="Q1247" t="s">
        <v>165</v>
      </c>
    </row>
    <row r="1248">
      <c r="B1248" t="s">
        <v>165</v>
      </c>
      <c r="C1248" t="s">
        <v>165</v>
      </c>
      <c r="D1248" t="s">
        <v>165</v>
      </c>
      <c r="E1248" t="s">
        <v>165</v>
      </c>
      <c r="F1248" t="s">
        <v>165</v>
      </c>
      <c r="G1248" t="s">
        <v>165</v>
      </c>
      <c r="H1248" t="s">
        <v>165</v>
      </c>
      <c r="J1248" t="s">
        <v>165</v>
      </c>
      <c r="K1248" t="s">
        <v>165</v>
      </c>
      <c r="L1248" t="s">
        <v>165</v>
      </c>
      <c r="M1248" t="s">
        <v>165</v>
      </c>
      <c r="N1248" t="s">
        <v>165</v>
      </c>
      <c r="O1248" t="s">
        <v>165</v>
      </c>
      <c r="P1248" t="s">
        <v>165</v>
      </c>
      <c r="Q1248" t="s">
        <v>165</v>
      </c>
    </row>
    <row r="1249">
      <c r="B1249" t="s">
        <v>165</v>
      </c>
      <c r="C1249" t="s">
        <v>165</v>
      </c>
      <c r="D1249" t="s">
        <v>165</v>
      </c>
      <c r="E1249" t="s">
        <v>165</v>
      </c>
      <c r="F1249" t="s">
        <v>165</v>
      </c>
      <c r="G1249" t="s">
        <v>165</v>
      </c>
      <c r="H1249" t="s">
        <v>165</v>
      </c>
      <c r="J1249" t="s">
        <v>165</v>
      </c>
      <c r="K1249" t="s">
        <v>165</v>
      </c>
      <c r="L1249" t="s">
        <v>165</v>
      </c>
      <c r="M1249" t="s">
        <v>165</v>
      </c>
      <c r="N1249" t="s">
        <v>165</v>
      </c>
      <c r="O1249" t="s">
        <v>165</v>
      </c>
      <c r="P1249" t="s">
        <v>165</v>
      </c>
      <c r="Q1249" t="s">
        <v>165</v>
      </c>
    </row>
    <row r="1250">
      <c r="B1250" t="s">
        <v>165</v>
      </c>
      <c r="C1250" t="s">
        <v>165</v>
      </c>
      <c r="D1250" t="s">
        <v>165</v>
      </c>
      <c r="E1250" t="s">
        <v>165</v>
      </c>
      <c r="F1250" t="s">
        <v>165</v>
      </c>
      <c r="G1250" t="s">
        <v>165</v>
      </c>
      <c r="H1250" t="s">
        <v>165</v>
      </c>
      <c r="J1250" t="s">
        <v>165</v>
      </c>
      <c r="K1250" t="s">
        <v>165</v>
      </c>
      <c r="L1250" t="s">
        <v>165</v>
      </c>
      <c r="M1250" t="s">
        <v>165</v>
      </c>
      <c r="N1250" t="s">
        <v>165</v>
      </c>
      <c r="O1250" t="s">
        <v>165</v>
      </c>
      <c r="P1250" t="s">
        <v>165</v>
      </c>
      <c r="Q1250" t="s">
        <v>165</v>
      </c>
    </row>
    <row r="1251">
      <c r="B1251" t="s">
        <v>165</v>
      </c>
      <c r="C1251" t="s">
        <v>165</v>
      </c>
      <c r="D1251" t="s">
        <v>165</v>
      </c>
      <c r="E1251" t="s">
        <v>165</v>
      </c>
      <c r="F1251" t="s">
        <v>165</v>
      </c>
      <c r="G1251" t="s">
        <v>165</v>
      </c>
      <c r="H1251" t="s">
        <v>165</v>
      </c>
      <c r="J1251" t="s">
        <v>165</v>
      </c>
      <c r="K1251" t="s">
        <v>165</v>
      </c>
      <c r="L1251" t="s">
        <v>165</v>
      </c>
      <c r="M1251" t="s">
        <v>165</v>
      </c>
      <c r="N1251" t="s">
        <v>165</v>
      </c>
      <c r="O1251" t="s">
        <v>165</v>
      </c>
      <c r="P1251" t="s">
        <v>165</v>
      </c>
      <c r="Q1251" t="s">
        <v>165</v>
      </c>
    </row>
    <row r="1252">
      <c r="B1252" t="s">
        <v>165</v>
      </c>
      <c r="C1252" t="s">
        <v>165</v>
      </c>
      <c r="D1252" t="s">
        <v>165</v>
      </c>
      <c r="E1252" t="s">
        <v>165</v>
      </c>
      <c r="F1252" t="s">
        <v>165</v>
      </c>
      <c r="G1252" t="s">
        <v>165</v>
      </c>
      <c r="H1252" t="s">
        <v>165</v>
      </c>
      <c r="J1252" t="s">
        <v>165</v>
      </c>
      <c r="K1252" t="s">
        <v>165</v>
      </c>
      <c r="L1252" t="s">
        <v>165</v>
      </c>
      <c r="M1252" t="s">
        <v>165</v>
      </c>
      <c r="N1252" t="s">
        <v>165</v>
      </c>
      <c r="O1252" t="s">
        <v>165</v>
      </c>
      <c r="P1252" t="s">
        <v>165</v>
      </c>
      <c r="Q1252" t="s">
        <v>165</v>
      </c>
    </row>
    <row r="1253">
      <c r="B1253" t="s">
        <v>165</v>
      </c>
      <c r="C1253" t="s">
        <v>165</v>
      </c>
      <c r="D1253" t="s">
        <v>165</v>
      </c>
      <c r="E1253" t="s">
        <v>165</v>
      </c>
      <c r="F1253" t="s">
        <v>165</v>
      </c>
      <c r="G1253" t="s">
        <v>165</v>
      </c>
      <c r="H1253" t="s">
        <v>165</v>
      </c>
      <c r="J1253" t="s">
        <v>165</v>
      </c>
      <c r="K1253" t="s">
        <v>165</v>
      </c>
      <c r="L1253" t="s">
        <v>165</v>
      </c>
      <c r="M1253" t="s">
        <v>165</v>
      </c>
      <c r="N1253" t="s">
        <v>165</v>
      </c>
      <c r="O1253" t="s">
        <v>165</v>
      </c>
      <c r="P1253" t="s">
        <v>165</v>
      </c>
      <c r="Q1253" t="s">
        <v>165</v>
      </c>
    </row>
    <row r="1254">
      <c r="B1254" t="s">
        <v>165</v>
      </c>
      <c r="C1254" t="s">
        <v>165</v>
      </c>
      <c r="D1254" t="s">
        <v>165</v>
      </c>
      <c r="E1254" t="s">
        <v>165</v>
      </c>
      <c r="F1254" t="s">
        <v>165</v>
      </c>
      <c r="G1254" t="s">
        <v>165</v>
      </c>
      <c r="H1254" t="s">
        <v>165</v>
      </c>
      <c r="J1254" t="s">
        <v>165</v>
      </c>
      <c r="K1254" t="s">
        <v>165</v>
      </c>
      <c r="L1254" t="s">
        <v>165</v>
      </c>
      <c r="M1254" t="s">
        <v>165</v>
      </c>
      <c r="N1254" t="s">
        <v>165</v>
      </c>
      <c r="O1254" t="s">
        <v>165</v>
      </c>
      <c r="P1254" t="s">
        <v>165</v>
      </c>
      <c r="Q1254" t="s">
        <v>165</v>
      </c>
    </row>
    <row r="1255">
      <c r="B1255" t="s">
        <v>165</v>
      </c>
      <c r="C1255" t="s">
        <v>165</v>
      </c>
      <c r="D1255" t="s">
        <v>165</v>
      </c>
      <c r="E1255" t="s">
        <v>165</v>
      </c>
      <c r="F1255" t="s">
        <v>165</v>
      </c>
      <c r="G1255" t="s">
        <v>165</v>
      </c>
      <c r="H1255" t="s">
        <v>165</v>
      </c>
      <c r="J1255" t="s">
        <v>165</v>
      </c>
      <c r="K1255" t="s">
        <v>165</v>
      </c>
      <c r="L1255" t="s">
        <v>165</v>
      </c>
      <c r="M1255" t="s">
        <v>165</v>
      </c>
      <c r="N1255" t="s">
        <v>165</v>
      </c>
      <c r="O1255" t="s">
        <v>165</v>
      </c>
      <c r="P1255" t="s">
        <v>165</v>
      </c>
      <c r="Q1255" t="s">
        <v>165</v>
      </c>
    </row>
    <row r="1256">
      <c r="B1256" t="s">
        <v>165</v>
      </c>
      <c r="C1256" t="s">
        <v>165</v>
      </c>
      <c r="D1256" t="s">
        <v>165</v>
      </c>
      <c r="E1256" t="s">
        <v>165</v>
      </c>
      <c r="F1256" t="s">
        <v>165</v>
      </c>
      <c r="G1256" t="s">
        <v>165</v>
      </c>
      <c r="H1256" t="s">
        <v>165</v>
      </c>
      <c r="J1256" t="s">
        <v>165</v>
      </c>
      <c r="K1256" t="s">
        <v>165</v>
      </c>
      <c r="L1256" t="s">
        <v>165</v>
      </c>
      <c r="M1256" t="s">
        <v>165</v>
      </c>
      <c r="N1256" t="s">
        <v>165</v>
      </c>
      <c r="O1256" t="s">
        <v>165</v>
      </c>
      <c r="P1256" t="s">
        <v>165</v>
      </c>
      <c r="Q1256" t="s">
        <v>165</v>
      </c>
    </row>
    <row r="1257">
      <c r="B1257" t="s">
        <v>165</v>
      </c>
      <c r="C1257" t="s">
        <v>165</v>
      </c>
      <c r="D1257" t="s">
        <v>165</v>
      </c>
      <c r="E1257" t="s">
        <v>165</v>
      </c>
      <c r="F1257" t="s">
        <v>165</v>
      </c>
      <c r="G1257" t="s">
        <v>165</v>
      </c>
      <c r="H1257" t="s">
        <v>165</v>
      </c>
      <c r="J1257" t="s">
        <v>165</v>
      </c>
      <c r="K1257" t="s">
        <v>165</v>
      </c>
      <c r="L1257" t="s">
        <v>165</v>
      </c>
      <c r="M1257" t="s">
        <v>165</v>
      </c>
      <c r="N1257" t="s">
        <v>165</v>
      </c>
      <c r="O1257" t="s">
        <v>165</v>
      </c>
      <c r="P1257" t="s">
        <v>165</v>
      </c>
      <c r="Q1257" t="s">
        <v>165</v>
      </c>
    </row>
    <row r="1258">
      <c r="B1258" t="s">
        <v>165</v>
      </c>
      <c r="C1258" t="s">
        <v>165</v>
      </c>
      <c r="D1258" t="s">
        <v>165</v>
      </c>
      <c r="E1258" t="s">
        <v>165</v>
      </c>
      <c r="F1258" t="s">
        <v>165</v>
      </c>
      <c r="G1258" t="s">
        <v>165</v>
      </c>
      <c r="H1258" t="s">
        <v>165</v>
      </c>
      <c r="J1258" t="s">
        <v>165</v>
      </c>
      <c r="K1258" t="s">
        <v>165</v>
      </c>
      <c r="L1258" t="s">
        <v>165</v>
      </c>
      <c r="M1258" t="s">
        <v>165</v>
      </c>
      <c r="N1258" t="s">
        <v>165</v>
      </c>
      <c r="O1258" t="s">
        <v>165</v>
      </c>
      <c r="P1258" t="s">
        <v>165</v>
      </c>
      <c r="Q1258" t="s">
        <v>165</v>
      </c>
    </row>
    <row r="1259">
      <c r="B1259" t="s">
        <v>165</v>
      </c>
      <c r="C1259" t="s">
        <v>165</v>
      </c>
      <c r="D1259" t="s">
        <v>165</v>
      </c>
      <c r="E1259" t="s">
        <v>165</v>
      </c>
      <c r="F1259" t="s">
        <v>165</v>
      </c>
      <c r="G1259" t="s">
        <v>165</v>
      </c>
      <c r="H1259" t="s">
        <v>165</v>
      </c>
      <c r="J1259" t="s">
        <v>165</v>
      </c>
      <c r="K1259" t="s">
        <v>165</v>
      </c>
      <c r="L1259" t="s">
        <v>165</v>
      </c>
      <c r="M1259" t="s">
        <v>165</v>
      </c>
      <c r="N1259" t="s">
        <v>165</v>
      </c>
      <c r="O1259" t="s">
        <v>165</v>
      </c>
      <c r="P1259" t="s">
        <v>165</v>
      </c>
      <c r="Q1259" t="s">
        <v>165</v>
      </c>
    </row>
    <row r="1260">
      <c r="B1260" t="s">
        <v>165</v>
      </c>
      <c r="C1260" t="s">
        <v>165</v>
      </c>
      <c r="D1260" t="s">
        <v>165</v>
      </c>
      <c r="E1260" t="s">
        <v>165</v>
      </c>
      <c r="F1260" t="s">
        <v>165</v>
      </c>
      <c r="G1260" t="s">
        <v>165</v>
      </c>
      <c r="H1260" t="s">
        <v>165</v>
      </c>
      <c r="J1260" t="s">
        <v>165</v>
      </c>
      <c r="K1260" t="s">
        <v>165</v>
      </c>
      <c r="L1260" t="s">
        <v>165</v>
      </c>
      <c r="M1260" t="s">
        <v>165</v>
      </c>
      <c r="N1260" t="s">
        <v>165</v>
      </c>
      <c r="O1260" t="s">
        <v>165</v>
      </c>
      <c r="P1260" t="s">
        <v>165</v>
      </c>
      <c r="Q1260" t="s">
        <v>165</v>
      </c>
    </row>
    <row r="1261">
      <c r="B1261" t="s">
        <v>165</v>
      </c>
      <c r="C1261" t="s">
        <v>165</v>
      </c>
      <c r="D1261" t="s">
        <v>165</v>
      </c>
      <c r="E1261" t="s">
        <v>165</v>
      </c>
      <c r="F1261" t="s">
        <v>165</v>
      </c>
      <c r="G1261" t="s">
        <v>165</v>
      </c>
      <c r="H1261" t="s">
        <v>165</v>
      </c>
      <c r="J1261" t="s">
        <v>165</v>
      </c>
      <c r="K1261" t="s">
        <v>165</v>
      </c>
      <c r="L1261" t="s">
        <v>165</v>
      </c>
      <c r="M1261" t="s">
        <v>165</v>
      </c>
      <c r="N1261" t="s">
        <v>165</v>
      </c>
      <c r="O1261" t="s">
        <v>165</v>
      </c>
      <c r="P1261" t="s">
        <v>165</v>
      </c>
      <c r="Q1261" t="s">
        <v>165</v>
      </c>
    </row>
    <row r="1262">
      <c r="B1262" t="s">
        <v>165</v>
      </c>
      <c r="C1262" t="s">
        <v>165</v>
      </c>
      <c r="D1262" t="s">
        <v>165</v>
      </c>
      <c r="E1262" t="s">
        <v>165</v>
      </c>
      <c r="F1262" t="s">
        <v>165</v>
      </c>
      <c r="G1262" t="s">
        <v>165</v>
      </c>
      <c r="H1262" t="s">
        <v>165</v>
      </c>
      <c r="J1262" t="s">
        <v>165</v>
      </c>
      <c r="K1262" t="s">
        <v>165</v>
      </c>
      <c r="L1262" t="s">
        <v>165</v>
      </c>
      <c r="M1262" t="s">
        <v>165</v>
      </c>
      <c r="N1262" t="s">
        <v>165</v>
      </c>
      <c r="O1262" t="s">
        <v>165</v>
      </c>
      <c r="P1262" t="s">
        <v>165</v>
      </c>
      <c r="Q1262" t="s">
        <v>165</v>
      </c>
    </row>
    <row r="1263">
      <c r="B1263" t="s">
        <v>165</v>
      </c>
      <c r="C1263" t="s">
        <v>165</v>
      </c>
      <c r="D1263" t="s">
        <v>165</v>
      </c>
      <c r="E1263" t="s">
        <v>165</v>
      </c>
      <c r="F1263" t="s">
        <v>165</v>
      </c>
      <c r="G1263" t="s">
        <v>165</v>
      </c>
      <c r="H1263" t="s">
        <v>165</v>
      </c>
      <c r="J1263" t="s">
        <v>165</v>
      </c>
      <c r="K1263" t="s">
        <v>165</v>
      </c>
      <c r="L1263" t="s">
        <v>165</v>
      </c>
      <c r="M1263" t="s">
        <v>165</v>
      </c>
      <c r="N1263" t="s">
        <v>165</v>
      </c>
      <c r="O1263" t="s">
        <v>165</v>
      </c>
      <c r="P1263" t="s">
        <v>165</v>
      </c>
      <c r="Q1263" t="s">
        <v>165</v>
      </c>
    </row>
    <row r="1264">
      <c r="B1264" t="s">
        <v>165</v>
      </c>
      <c r="C1264" t="s">
        <v>165</v>
      </c>
      <c r="D1264" t="s">
        <v>165</v>
      </c>
      <c r="E1264" t="s">
        <v>165</v>
      </c>
      <c r="F1264" t="s">
        <v>165</v>
      </c>
      <c r="G1264" t="s">
        <v>165</v>
      </c>
      <c r="H1264" t="s">
        <v>165</v>
      </c>
      <c r="J1264" t="s">
        <v>165</v>
      </c>
      <c r="K1264" t="s">
        <v>165</v>
      </c>
      <c r="L1264" t="s">
        <v>165</v>
      </c>
      <c r="M1264" t="s">
        <v>165</v>
      </c>
      <c r="N1264" t="s">
        <v>165</v>
      </c>
      <c r="O1264" t="s">
        <v>165</v>
      </c>
      <c r="P1264" t="s">
        <v>165</v>
      </c>
      <c r="Q1264" t="s">
        <v>165</v>
      </c>
    </row>
    <row r="1265">
      <c r="B1265" t="s">
        <v>165</v>
      </c>
      <c r="C1265" t="s">
        <v>165</v>
      </c>
      <c r="D1265" t="s">
        <v>165</v>
      </c>
      <c r="E1265" t="s">
        <v>165</v>
      </c>
      <c r="F1265" t="s">
        <v>165</v>
      </c>
      <c r="G1265" t="s">
        <v>165</v>
      </c>
      <c r="H1265" t="s">
        <v>165</v>
      </c>
      <c r="J1265" t="s">
        <v>165</v>
      </c>
      <c r="K1265" t="s">
        <v>165</v>
      </c>
      <c r="L1265" t="s">
        <v>165</v>
      </c>
      <c r="M1265" t="s">
        <v>165</v>
      </c>
      <c r="N1265" t="s">
        <v>165</v>
      </c>
      <c r="O1265" t="s">
        <v>165</v>
      </c>
      <c r="P1265" t="s">
        <v>165</v>
      </c>
      <c r="Q1265" t="s">
        <v>165</v>
      </c>
    </row>
    <row r="1266">
      <c r="B1266" t="s">
        <v>165</v>
      </c>
      <c r="C1266" t="s">
        <v>165</v>
      </c>
      <c r="D1266" t="s">
        <v>165</v>
      </c>
      <c r="E1266" t="s">
        <v>165</v>
      </c>
      <c r="F1266" t="s">
        <v>165</v>
      </c>
      <c r="G1266" t="s">
        <v>165</v>
      </c>
      <c r="H1266" t="s">
        <v>165</v>
      </c>
      <c r="J1266" t="s">
        <v>165</v>
      </c>
      <c r="K1266" t="s">
        <v>165</v>
      </c>
      <c r="L1266" t="s">
        <v>165</v>
      </c>
      <c r="M1266" t="s">
        <v>165</v>
      </c>
      <c r="N1266" t="s">
        <v>165</v>
      </c>
      <c r="O1266" t="s">
        <v>165</v>
      </c>
      <c r="P1266" t="s">
        <v>165</v>
      </c>
      <c r="Q1266" t="s">
        <v>165</v>
      </c>
    </row>
    <row r="1267">
      <c r="B1267" t="s">
        <v>165</v>
      </c>
      <c r="C1267" t="s">
        <v>165</v>
      </c>
      <c r="D1267" t="s">
        <v>165</v>
      </c>
      <c r="E1267" t="s">
        <v>165</v>
      </c>
      <c r="F1267" t="s">
        <v>165</v>
      </c>
      <c r="G1267" t="s">
        <v>165</v>
      </c>
      <c r="H1267" t="s">
        <v>165</v>
      </c>
      <c r="J1267" t="s">
        <v>165</v>
      </c>
      <c r="K1267" t="s">
        <v>165</v>
      </c>
      <c r="L1267" t="s">
        <v>165</v>
      </c>
      <c r="M1267" t="s">
        <v>165</v>
      </c>
      <c r="N1267" t="s">
        <v>165</v>
      </c>
      <c r="O1267" t="s">
        <v>165</v>
      </c>
      <c r="P1267" t="s">
        <v>165</v>
      </c>
      <c r="Q1267" t="s">
        <v>165</v>
      </c>
    </row>
    <row r="1268">
      <c r="B1268" t="s">
        <v>165</v>
      </c>
      <c r="C1268" t="s">
        <v>165</v>
      </c>
      <c r="D1268" t="s">
        <v>165</v>
      </c>
      <c r="E1268" t="s">
        <v>165</v>
      </c>
      <c r="F1268" t="s">
        <v>165</v>
      </c>
      <c r="G1268" t="s">
        <v>165</v>
      </c>
      <c r="H1268" t="s">
        <v>165</v>
      </c>
      <c r="J1268" t="s">
        <v>165</v>
      </c>
      <c r="K1268" t="s">
        <v>165</v>
      </c>
      <c r="L1268" t="s">
        <v>165</v>
      </c>
      <c r="M1268" t="s">
        <v>165</v>
      </c>
      <c r="N1268" t="s">
        <v>165</v>
      </c>
      <c r="O1268" t="s">
        <v>165</v>
      </c>
      <c r="P1268" t="s">
        <v>165</v>
      </c>
      <c r="Q1268" t="s">
        <v>165</v>
      </c>
    </row>
    <row r="1269">
      <c r="B1269" t="s">
        <v>165</v>
      </c>
      <c r="C1269" t="s">
        <v>165</v>
      </c>
      <c r="D1269" t="s">
        <v>165</v>
      </c>
      <c r="E1269" t="s">
        <v>165</v>
      </c>
      <c r="F1269" t="s">
        <v>165</v>
      </c>
      <c r="G1269" t="s">
        <v>165</v>
      </c>
      <c r="H1269" t="s">
        <v>165</v>
      </c>
      <c r="J1269" t="s">
        <v>165</v>
      </c>
      <c r="K1269" t="s">
        <v>165</v>
      </c>
      <c r="L1269" t="s">
        <v>165</v>
      </c>
      <c r="M1269" t="s">
        <v>165</v>
      </c>
      <c r="N1269" t="s">
        <v>165</v>
      </c>
      <c r="O1269" t="s">
        <v>165</v>
      </c>
      <c r="P1269" t="s">
        <v>165</v>
      </c>
      <c r="Q1269" t="s">
        <v>165</v>
      </c>
    </row>
    <row r="1270">
      <c r="B1270" t="s">
        <v>165</v>
      </c>
      <c r="C1270" t="s">
        <v>165</v>
      </c>
      <c r="D1270" t="s">
        <v>165</v>
      </c>
      <c r="E1270" t="s">
        <v>165</v>
      </c>
      <c r="F1270" t="s">
        <v>165</v>
      </c>
      <c r="G1270" t="s">
        <v>165</v>
      </c>
      <c r="H1270" t="s">
        <v>165</v>
      </c>
      <c r="J1270" t="s">
        <v>165</v>
      </c>
      <c r="K1270" t="s">
        <v>165</v>
      </c>
      <c r="L1270" t="s">
        <v>165</v>
      </c>
      <c r="M1270" t="s">
        <v>165</v>
      </c>
      <c r="N1270" t="s">
        <v>165</v>
      </c>
      <c r="O1270" t="s">
        <v>165</v>
      </c>
      <c r="P1270" t="s">
        <v>165</v>
      </c>
      <c r="Q1270" t="s">
        <v>165</v>
      </c>
    </row>
    <row r="1271">
      <c r="B1271" t="s">
        <v>165</v>
      </c>
      <c r="C1271" t="s">
        <v>165</v>
      </c>
      <c r="D1271" t="s">
        <v>165</v>
      </c>
      <c r="E1271" t="s">
        <v>165</v>
      </c>
      <c r="F1271" t="s">
        <v>165</v>
      </c>
      <c r="G1271" t="s">
        <v>165</v>
      </c>
      <c r="H1271" t="s">
        <v>165</v>
      </c>
      <c r="J1271" t="s">
        <v>165</v>
      </c>
      <c r="K1271" t="s">
        <v>165</v>
      </c>
      <c r="L1271" t="s">
        <v>165</v>
      </c>
      <c r="M1271" t="s">
        <v>165</v>
      </c>
      <c r="N1271" t="s">
        <v>165</v>
      </c>
      <c r="O1271" t="s">
        <v>165</v>
      </c>
      <c r="P1271" t="s">
        <v>165</v>
      </c>
      <c r="Q1271" t="s">
        <v>165</v>
      </c>
    </row>
    <row r="1272">
      <c r="B1272" t="s">
        <v>165</v>
      </c>
      <c r="C1272" t="s">
        <v>165</v>
      </c>
      <c r="D1272" t="s">
        <v>165</v>
      </c>
      <c r="E1272" t="s">
        <v>165</v>
      </c>
      <c r="F1272" t="s">
        <v>165</v>
      </c>
      <c r="G1272" t="s">
        <v>165</v>
      </c>
      <c r="H1272" t="s">
        <v>165</v>
      </c>
      <c r="J1272" t="s">
        <v>165</v>
      </c>
      <c r="K1272" t="s">
        <v>165</v>
      </c>
      <c r="L1272" t="s">
        <v>165</v>
      </c>
      <c r="M1272" t="s">
        <v>165</v>
      </c>
      <c r="N1272" t="s">
        <v>165</v>
      </c>
      <c r="O1272" t="s">
        <v>165</v>
      </c>
      <c r="P1272" t="s">
        <v>165</v>
      </c>
      <c r="Q1272" t="s">
        <v>165</v>
      </c>
    </row>
    <row r="1273">
      <c r="B1273" t="s">
        <v>165</v>
      </c>
      <c r="C1273" t="s">
        <v>165</v>
      </c>
      <c r="D1273" t="s">
        <v>165</v>
      </c>
      <c r="E1273" t="s">
        <v>165</v>
      </c>
      <c r="F1273" t="s">
        <v>165</v>
      </c>
      <c r="G1273" t="s">
        <v>165</v>
      </c>
      <c r="H1273" t="s">
        <v>165</v>
      </c>
      <c r="J1273" t="s">
        <v>165</v>
      </c>
      <c r="K1273" t="s">
        <v>165</v>
      </c>
      <c r="L1273" t="s">
        <v>165</v>
      </c>
      <c r="M1273" t="s">
        <v>165</v>
      </c>
      <c r="N1273" t="s">
        <v>165</v>
      </c>
      <c r="O1273" t="s">
        <v>165</v>
      </c>
      <c r="P1273" t="s">
        <v>165</v>
      </c>
      <c r="Q1273" t="s">
        <v>165</v>
      </c>
    </row>
    <row r="1274">
      <c r="B1274" t="s">
        <v>165</v>
      </c>
      <c r="C1274" t="s">
        <v>165</v>
      </c>
      <c r="D1274" t="s">
        <v>165</v>
      </c>
      <c r="E1274" t="s">
        <v>165</v>
      </c>
      <c r="F1274" t="s">
        <v>165</v>
      </c>
      <c r="G1274" t="s">
        <v>165</v>
      </c>
      <c r="H1274" t="s">
        <v>165</v>
      </c>
      <c r="J1274" t="s">
        <v>165</v>
      </c>
      <c r="K1274" t="s">
        <v>165</v>
      </c>
      <c r="L1274" t="s">
        <v>165</v>
      </c>
      <c r="M1274" t="s">
        <v>165</v>
      </c>
      <c r="N1274" t="s">
        <v>165</v>
      </c>
      <c r="O1274" t="s">
        <v>165</v>
      </c>
      <c r="P1274" t="s">
        <v>165</v>
      </c>
      <c r="Q1274" t="s">
        <v>165</v>
      </c>
    </row>
    <row r="1275">
      <c r="B1275" t="s">
        <v>165</v>
      </c>
      <c r="C1275" t="s">
        <v>165</v>
      </c>
      <c r="D1275" t="s">
        <v>165</v>
      </c>
      <c r="E1275" t="s">
        <v>165</v>
      </c>
      <c r="F1275" t="s">
        <v>165</v>
      </c>
      <c r="G1275" t="s">
        <v>165</v>
      </c>
      <c r="H1275" t="s">
        <v>165</v>
      </c>
      <c r="J1275" t="s">
        <v>165</v>
      </c>
      <c r="K1275" t="s">
        <v>165</v>
      </c>
      <c r="L1275" t="s">
        <v>165</v>
      </c>
      <c r="M1275" t="s">
        <v>165</v>
      </c>
      <c r="N1275" t="s">
        <v>165</v>
      </c>
      <c r="O1275" t="s">
        <v>165</v>
      </c>
      <c r="P1275" t="s">
        <v>165</v>
      </c>
      <c r="Q1275" t="s">
        <v>165</v>
      </c>
    </row>
    <row r="1276">
      <c r="B1276" t="s">
        <v>165</v>
      </c>
      <c r="C1276" t="s">
        <v>165</v>
      </c>
      <c r="D1276" t="s">
        <v>165</v>
      </c>
      <c r="E1276" t="s">
        <v>165</v>
      </c>
      <c r="F1276" t="s">
        <v>165</v>
      </c>
      <c r="G1276" t="s">
        <v>165</v>
      </c>
      <c r="H1276" t="s">
        <v>165</v>
      </c>
      <c r="J1276" t="s">
        <v>165</v>
      </c>
      <c r="K1276" t="s">
        <v>165</v>
      </c>
      <c r="L1276" t="s">
        <v>165</v>
      </c>
      <c r="M1276" t="s">
        <v>165</v>
      </c>
      <c r="N1276" t="s">
        <v>165</v>
      </c>
      <c r="O1276" t="s">
        <v>165</v>
      </c>
      <c r="P1276" t="s">
        <v>165</v>
      </c>
      <c r="Q1276" t="s">
        <v>165</v>
      </c>
    </row>
    <row r="1277">
      <c r="B1277" t="s">
        <v>165</v>
      </c>
      <c r="C1277" t="s">
        <v>165</v>
      </c>
      <c r="D1277" t="s">
        <v>165</v>
      </c>
      <c r="E1277" t="s">
        <v>165</v>
      </c>
      <c r="F1277" t="s">
        <v>165</v>
      </c>
      <c r="G1277" t="s">
        <v>165</v>
      </c>
      <c r="H1277" t="s">
        <v>165</v>
      </c>
      <c r="J1277" t="s">
        <v>165</v>
      </c>
      <c r="K1277" t="s">
        <v>165</v>
      </c>
      <c r="L1277" t="s">
        <v>165</v>
      </c>
      <c r="M1277" t="s">
        <v>165</v>
      </c>
      <c r="N1277" t="s">
        <v>165</v>
      </c>
      <c r="O1277" t="s">
        <v>165</v>
      </c>
      <c r="P1277" t="s">
        <v>165</v>
      </c>
      <c r="Q1277" t="s">
        <v>165</v>
      </c>
    </row>
    <row r="1278">
      <c r="B1278" t="s">
        <v>165</v>
      </c>
      <c r="C1278" t="s">
        <v>165</v>
      </c>
      <c r="D1278" t="s">
        <v>165</v>
      </c>
      <c r="E1278" t="s">
        <v>165</v>
      </c>
      <c r="F1278" t="s">
        <v>165</v>
      </c>
      <c r="G1278" t="s">
        <v>165</v>
      </c>
      <c r="H1278" t="s">
        <v>165</v>
      </c>
      <c r="J1278" t="s">
        <v>165</v>
      </c>
      <c r="K1278" t="s">
        <v>165</v>
      </c>
      <c r="L1278" t="s">
        <v>165</v>
      </c>
      <c r="M1278" t="s">
        <v>165</v>
      </c>
      <c r="N1278" t="s">
        <v>165</v>
      </c>
      <c r="O1278" t="s">
        <v>165</v>
      </c>
      <c r="P1278" t="s">
        <v>165</v>
      </c>
      <c r="Q1278" t="s">
        <v>165</v>
      </c>
    </row>
    <row r="1279">
      <c r="B1279" t="s">
        <v>165</v>
      </c>
      <c r="C1279" t="s">
        <v>165</v>
      </c>
      <c r="D1279" t="s">
        <v>165</v>
      </c>
      <c r="E1279" t="s">
        <v>165</v>
      </c>
      <c r="F1279" t="s">
        <v>165</v>
      </c>
      <c r="G1279" t="s">
        <v>165</v>
      </c>
      <c r="H1279" t="s">
        <v>165</v>
      </c>
      <c r="J1279" t="s">
        <v>165</v>
      </c>
      <c r="K1279" t="s">
        <v>165</v>
      </c>
      <c r="L1279" t="s">
        <v>165</v>
      </c>
      <c r="M1279" t="s">
        <v>165</v>
      </c>
      <c r="N1279" t="s">
        <v>165</v>
      </c>
      <c r="O1279" t="s">
        <v>165</v>
      </c>
      <c r="P1279" t="s">
        <v>165</v>
      </c>
      <c r="Q1279" t="s">
        <v>165</v>
      </c>
    </row>
    <row r="1280">
      <c r="B1280" t="s">
        <v>165</v>
      </c>
      <c r="C1280" t="s">
        <v>165</v>
      </c>
      <c r="D1280" t="s">
        <v>165</v>
      </c>
      <c r="E1280" t="s">
        <v>165</v>
      </c>
      <c r="F1280" t="s">
        <v>165</v>
      </c>
      <c r="G1280" t="s">
        <v>165</v>
      </c>
      <c r="H1280" t="s">
        <v>165</v>
      </c>
      <c r="J1280" t="s">
        <v>165</v>
      </c>
      <c r="K1280" t="s">
        <v>165</v>
      </c>
      <c r="L1280" t="s">
        <v>165</v>
      </c>
      <c r="M1280" t="s">
        <v>165</v>
      </c>
      <c r="N1280" t="s">
        <v>165</v>
      </c>
      <c r="O1280" t="s">
        <v>165</v>
      </c>
      <c r="P1280" t="s">
        <v>165</v>
      </c>
      <c r="Q1280" t="s">
        <v>165</v>
      </c>
    </row>
    <row r="1281">
      <c r="B1281" t="s">
        <v>165</v>
      </c>
      <c r="C1281" t="s">
        <v>165</v>
      </c>
      <c r="D1281" t="s">
        <v>165</v>
      </c>
      <c r="E1281" t="s">
        <v>165</v>
      </c>
      <c r="F1281" t="s">
        <v>165</v>
      </c>
      <c r="G1281" t="s">
        <v>165</v>
      </c>
      <c r="H1281" t="s">
        <v>165</v>
      </c>
      <c r="J1281" t="s">
        <v>165</v>
      </c>
      <c r="K1281" t="s">
        <v>165</v>
      </c>
      <c r="L1281" t="s">
        <v>165</v>
      </c>
      <c r="M1281" t="s">
        <v>165</v>
      </c>
      <c r="N1281" t="s">
        <v>165</v>
      </c>
      <c r="O1281" t="s">
        <v>165</v>
      </c>
      <c r="P1281" t="s">
        <v>165</v>
      </c>
      <c r="Q1281" t="s">
        <v>165</v>
      </c>
    </row>
    <row r="1282">
      <c r="B1282" t="s">
        <v>165</v>
      </c>
      <c r="C1282" t="s">
        <v>165</v>
      </c>
      <c r="D1282" t="s">
        <v>165</v>
      </c>
      <c r="E1282" t="s">
        <v>165</v>
      </c>
      <c r="F1282" t="s">
        <v>165</v>
      </c>
      <c r="G1282" t="s">
        <v>165</v>
      </c>
      <c r="H1282" t="s">
        <v>165</v>
      </c>
      <c r="J1282" t="s">
        <v>165</v>
      </c>
      <c r="K1282" t="s">
        <v>165</v>
      </c>
      <c r="L1282" t="s">
        <v>165</v>
      </c>
      <c r="M1282" t="s">
        <v>165</v>
      </c>
      <c r="N1282" t="s">
        <v>165</v>
      </c>
      <c r="O1282" t="s">
        <v>165</v>
      </c>
      <c r="P1282" t="s">
        <v>165</v>
      </c>
      <c r="Q1282" t="s">
        <v>165</v>
      </c>
    </row>
    <row r="1283">
      <c r="B1283" t="s">
        <v>165</v>
      </c>
      <c r="C1283" t="s">
        <v>165</v>
      </c>
      <c r="D1283" t="s">
        <v>165</v>
      </c>
      <c r="E1283" t="s">
        <v>165</v>
      </c>
      <c r="F1283" t="s">
        <v>165</v>
      </c>
      <c r="G1283" t="s">
        <v>165</v>
      </c>
      <c r="H1283" t="s">
        <v>165</v>
      </c>
      <c r="J1283" t="s">
        <v>165</v>
      </c>
      <c r="K1283" t="s">
        <v>165</v>
      </c>
      <c r="L1283" t="s">
        <v>165</v>
      </c>
      <c r="M1283" t="s">
        <v>165</v>
      </c>
      <c r="N1283" t="s">
        <v>165</v>
      </c>
      <c r="O1283" t="s">
        <v>165</v>
      </c>
      <c r="P1283" t="s">
        <v>165</v>
      </c>
      <c r="Q1283" t="s">
        <v>165</v>
      </c>
    </row>
    <row r="1284">
      <c r="B1284" t="s">
        <v>165</v>
      </c>
      <c r="C1284" t="s">
        <v>165</v>
      </c>
      <c r="D1284" t="s">
        <v>165</v>
      </c>
      <c r="E1284" t="s">
        <v>165</v>
      </c>
      <c r="F1284" t="s">
        <v>165</v>
      </c>
      <c r="G1284" t="s">
        <v>165</v>
      </c>
      <c r="H1284" t="s">
        <v>165</v>
      </c>
      <c r="J1284" t="s">
        <v>165</v>
      </c>
      <c r="K1284" t="s">
        <v>165</v>
      </c>
      <c r="L1284" t="s">
        <v>165</v>
      </c>
      <c r="M1284" t="s">
        <v>165</v>
      </c>
      <c r="N1284" t="s">
        <v>165</v>
      </c>
      <c r="O1284" t="s">
        <v>165</v>
      </c>
      <c r="P1284" t="s">
        <v>165</v>
      </c>
      <c r="Q1284" t="s">
        <v>165</v>
      </c>
    </row>
    <row r="1285">
      <c r="B1285" t="s">
        <v>165</v>
      </c>
      <c r="C1285" t="s">
        <v>165</v>
      </c>
      <c r="D1285" t="s">
        <v>165</v>
      </c>
      <c r="E1285" t="s">
        <v>165</v>
      </c>
      <c r="F1285" t="s">
        <v>165</v>
      </c>
      <c r="G1285" t="s">
        <v>165</v>
      </c>
      <c r="H1285" t="s">
        <v>165</v>
      </c>
      <c r="J1285" t="s">
        <v>165</v>
      </c>
      <c r="K1285" t="s">
        <v>165</v>
      </c>
      <c r="L1285" t="s">
        <v>165</v>
      </c>
      <c r="M1285" t="s">
        <v>165</v>
      </c>
      <c r="N1285" t="s">
        <v>165</v>
      </c>
      <c r="O1285" t="s">
        <v>165</v>
      </c>
      <c r="P1285" t="s">
        <v>165</v>
      </c>
      <c r="Q1285" t="s">
        <v>165</v>
      </c>
    </row>
    <row r="1286">
      <c r="B1286" t="s">
        <v>165</v>
      </c>
      <c r="C1286" t="s">
        <v>165</v>
      </c>
      <c r="D1286" t="s">
        <v>165</v>
      </c>
      <c r="E1286" t="s">
        <v>165</v>
      </c>
      <c r="F1286" t="s">
        <v>165</v>
      </c>
      <c r="G1286" t="s">
        <v>165</v>
      </c>
      <c r="H1286" t="s">
        <v>165</v>
      </c>
      <c r="J1286" t="s">
        <v>165</v>
      </c>
      <c r="K1286" t="s">
        <v>165</v>
      </c>
      <c r="L1286" t="s">
        <v>165</v>
      </c>
      <c r="M1286" t="s">
        <v>165</v>
      </c>
      <c r="N1286" t="s">
        <v>165</v>
      </c>
      <c r="O1286" t="s">
        <v>165</v>
      </c>
      <c r="P1286" t="s">
        <v>165</v>
      </c>
      <c r="Q1286" t="s">
        <v>165</v>
      </c>
    </row>
    <row r="1287">
      <c r="B1287" t="s">
        <v>165</v>
      </c>
      <c r="C1287" t="s">
        <v>165</v>
      </c>
      <c r="D1287" t="s">
        <v>165</v>
      </c>
      <c r="E1287" t="s">
        <v>165</v>
      </c>
      <c r="F1287" t="s">
        <v>165</v>
      </c>
      <c r="G1287" t="s">
        <v>165</v>
      </c>
      <c r="H1287" t="s">
        <v>165</v>
      </c>
      <c r="J1287" t="s">
        <v>165</v>
      </c>
      <c r="K1287" t="s">
        <v>165</v>
      </c>
      <c r="L1287" t="s">
        <v>165</v>
      </c>
      <c r="M1287" t="s">
        <v>165</v>
      </c>
      <c r="N1287" t="s">
        <v>165</v>
      </c>
      <c r="O1287" t="s">
        <v>165</v>
      </c>
      <c r="P1287" t="s">
        <v>165</v>
      </c>
      <c r="Q1287" t="s">
        <v>165</v>
      </c>
    </row>
    <row r="1288">
      <c r="B1288" t="s">
        <v>165</v>
      </c>
      <c r="C1288" t="s">
        <v>165</v>
      </c>
      <c r="D1288" t="s">
        <v>165</v>
      </c>
      <c r="E1288" t="s">
        <v>165</v>
      </c>
      <c r="F1288" t="s">
        <v>165</v>
      </c>
      <c r="G1288" t="s">
        <v>165</v>
      </c>
      <c r="H1288" t="s">
        <v>165</v>
      </c>
      <c r="J1288" t="s">
        <v>165</v>
      </c>
      <c r="K1288" t="s">
        <v>165</v>
      </c>
      <c r="L1288" t="s">
        <v>165</v>
      </c>
      <c r="M1288" t="s">
        <v>165</v>
      </c>
      <c r="N1288" t="s">
        <v>165</v>
      </c>
      <c r="O1288" t="s">
        <v>165</v>
      </c>
      <c r="P1288" t="s">
        <v>165</v>
      </c>
      <c r="Q1288" t="s">
        <v>165</v>
      </c>
    </row>
    <row r="1289">
      <c r="B1289" t="s">
        <v>165</v>
      </c>
      <c r="C1289" t="s">
        <v>165</v>
      </c>
      <c r="D1289" t="s">
        <v>165</v>
      </c>
      <c r="E1289" t="s">
        <v>165</v>
      </c>
      <c r="F1289" t="s">
        <v>165</v>
      </c>
      <c r="G1289" t="s">
        <v>165</v>
      </c>
      <c r="H1289" t="s">
        <v>165</v>
      </c>
      <c r="J1289" t="s">
        <v>165</v>
      </c>
      <c r="K1289" t="s">
        <v>165</v>
      </c>
      <c r="L1289" t="s">
        <v>165</v>
      </c>
      <c r="M1289" t="s">
        <v>165</v>
      </c>
      <c r="N1289" t="s">
        <v>165</v>
      </c>
      <c r="O1289" t="s">
        <v>165</v>
      </c>
      <c r="P1289" t="s">
        <v>165</v>
      </c>
      <c r="Q1289" t="s">
        <v>165</v>
      </c>
    </row>
    <row r="1290">
      <c r="B1290" t="s">
        <v>165</v>
      </c>
      <c r="C1290" t="s">
        <v>165</v>
      </c>
      <c r="D1290" t="s">
        <v>165</v>
      </c>
      <c r="E1290" t="s">
        <v>165</v>
      </c>
      <c r="F1290" t="s">
        <v>165</v>
      </c>
      <c r="G1290" t="s">
        <v>165</v>
      </c>
      <c r="H1290" t="s">
        <v>165</v>
      </c>
      <c r="J1290" t="s">
        <v>165</v>
      </c>
      <c r="K1290" t="s">
        <v>165</v>
      </c>
      <c r="L1290" t="s">
        <v>165</v>
      </c>
      <c r="M1290" t="s">
        <v>165</v>
      </c>
      <c r="N1290" t="s">
        <v>165</v>
      </c>
      <c r="O1290" t="s">
        <v>165</v>
      </c>
      <c r="P1290" t="s">
        <v>165</v>
      </c>
      <c r="Q1290" t="s">
        <v>165</v>
      </c>
    </row>
    <row r="1291">
      <c r="B1291" t="s">
        <v>165</v>
      </c>
      <c r="C1291" t="s">
        <v>165</v>
      </c>
      <c r="D1291" t="s">
        <v>165</v>
      </c>
      <c r="E1291" t="s">
        <v>165</v>
      </c>
      <c r="F1291" t="s">
        <v>165</v>
      </c>
      <c r="G1291" t="s">
        <v>165</v>
      </c>
      <c r="H1291" t="s">
        <v>165</v>
      </c>
      <c r="J1291" t="s">
        <v>165</v>
      </c>
      <c r="K1291" t="s">
        <v>165</v>
      </c>
      <c r="L1291" t="s">
        <v>165</v>
      </c>
      <c r="M1291" t="s">
        <v>165</v>
      </c>
      <c r="N1291" t="s">
        <v>165</v>
      </c>
      <c r="O1291" t="s">
        <v>165</v>
      </c>
      <c r="P1291" t="s">
        <v>165</v>
      </c>
      <c r="Q1291" t="s">
        <v>165</v>
      </c>
    </row>
    <row r="1292">
      <c r="B1292" t="s">
        <v>165</v>
      </c>
      <c r="C1292" t="s">
        <v>165</v>
      </c>
      <c r="D1292" t="s">
        <v>165</v>
      </c>
      <c r="E1292" t="s">
        <v>165</v>
      </c>
      <c r="F1292" t="s">
        <v>165</v>
      </c>
      <c r="G1292" t="s">
        <v>165</v>
      </c>
      <c r="H1292" t="s">
        <v>165</v>
      </c>
      <c r="J1292" t="s">
        <v>165</v>
      </c>
      <c r="K1292" t="s">
        <v>165</v>
      </c>
      <c r="L1292" t="s">
        <v>165</v>
      </c>
      <c r="M1292" t="s">
        <v>165</v>
      </c>
      <c r="N1292" t="s">
        <v>165</v>
      </c>
      <c r="O1292" t="s">
        <v>165</v>
      </c>
      <c r="P1292" t="s">
        <v>165</v>
      </c>
      <c r="Q1292" t="s">
        <v>165</v>
      </c>
    </row>
    <row r="1293">
      <c r="B1293" t="s">
        <v>165</v>
      </c>
      <c r="C1293" t="s">
        <v>165</v>
      </c>
      <c r="D1293" t="s">
        <v>165</v>
      </c>
      <c r="E1293" t="s">
        <v>165</v>
      </c>
      <c r="F1293" t="s">
        <v>165</v>
      </c>
      <c r="G1293" t="s">
        <v>165</v>
      </c>
      <c r="H1293" t="s">
        <v>165</v>
      </c>
      <c r="J1293" t="s">
        <v>165</v>
      </c>
      <c r="K1293" t="s">
        <v>165</v>
      </c>
      <c r="L1293" t="s">
        <v>165</v>
      </c>
      <c r="M1293" t="s">
        <v>165</v>
      </c>
      <c r="N1293" t="s">
        <v>165</v>
      </c>
      <c r="O1293" t="s">
        <v>165</v>
      </c>
      <c r="P1293" t="s">
        <v>165</v>
      </c>
      <c r="Q1293" t="s">
        <v>165</v>
      </c>
    </row>
    <row r="1294">
      <c r="B1294" t="s">
        <v>165</v>
      </c>
      <c r="C1294" t="s">
        <v>165</v>
      </c>
      <c r="D1294" t="s">
        <v>165</v>
      </c>
      <c r="E1294" t="s">
        <v>165</v>
      </c>
      <c r="F1294" t="s">
        <v>165</v>
      </c>
      <c r="G1294" t="s">
        <v>165</v>
      </c>
      <c r="H1294" t="s">
        <v>165</v>
      </c>
      <c r="J1294" t="s">
        <v>165</v>
      </c>
      <c r="K1294" t="s">
        <v>165</v>
      </c>
      <c r="L1294" t="s">
        <v>165</v>
      </c>
      <c r="M1294" t="s">
        <v>165</v>
      </c>
      <c r="N1294" t="s">
        <v>165</v>
      </c>
      <c r="O1294" t="s">
        <v>165</v>
      </c>
      <c r="P1294" t="s">
        <v>165</v>
      </c>
      <c r="Q1294" t="s">
        <v>165</v>
      </c>
    </row>
    <row r="1295">
      <c r="B1295" t="s">
        <v>165</v>
      </c>
      <c r="C1295" t="s">
        <v>165</v>
      </c>
      <c r="D1295" t="s">
        <v>165</v>
      </c>
      <c r="E1295" t="s">
        <v>165</v>
      </c>
      <c r="F1295" t="s">
        <v>165</v>
      </c>
      <c r="G1295" t="s">
        <v>165</v>
      </c>
      <c r="H1295" t="s">
        <v>165</v>
      </c>
      <c r="J1295" t="s">
        <v>165</v>
      </c>
      <c r="K1295" t="s">
        <v>165</v>
      </c>
      <c r="L1295" t="s">
        <v>165</v>
      </c>
      <c r="M1295" t="s">
        <v>165</v>
      </c>
      <c r="N1295" t="s">
        <v>165</v>
      </c>
      <c r="O1295" t="s">
        <v>165</v>
      </c>
      <c r="P1295" t="s">
        <v>165</v>
      </c>
      <c r="Q1295" t="s">
        <v>165</v>
      </c>
    </row>
    <row r="1296">
      <c r="B1296" t="s">
        <v>165</v>
      </c>
      <c r="C1296" t="s">
        <v>165</v>
      </c>
      <c r="D1296" t="s">
        <v>165</v>
      </c>
      <c r="E1296" t="s">
        <v>165</v>
      </c>
      <c r="F1296" t="s">
        <v>165</v>
      </c>
      <c r="G1296" t="s">
        <v>165</v>
      </c>
      <c r="H1296" t="s">
        <v>165</v>
      </c>
      <c r="J1296" t="s">
        <v>165</v>
      </c>
      <c r="K1296" t="s">
        <v>165</v>
      </c>
      <c r="L1296" t="s">
        <v>165</v>
      </c>
      <c r="M1296" t="s">
        <v>165</v>
      </c>
      <c r="N1296" t="s">
        <v>165</v>
      </c>
      <c r="O1296" t="s">
        <v>165</v>
      </c>
      <c r="P1296" t="s">
        <v>165</v>
      </c>
      <c r="Q1296" t="s">
        <v>165</v>
      </c>
    </row>
    <row r="1297">
      <c r="B1297" t="s">
        <v>165</v>
      </c>
      <c r="C1297" t="s">
        <v>165</v>
      </c>
      <c r="D1297" t="s">
        <v>165</v>
      </c>
      <c r="E1297" t="s">
        <v>165</v>
      </c>
      <c r="F1297" t="s">
        <v>165</v>
      </c>
      <c r="G1297" t="s">
        <v>165</v>
      </c>
      <c r="H1297" t="s">
        <v>165</v>
      </c>
      <c r="J1297" t="s">
        <v>165</v>
      </c>
      <c r="K1297" t="s">
        <v>165</v>
      </c>
      <c r="L1297" t="s">
        <v>165</v>
      </c>
      <c r="M1297" t="s">
        <v>165</v>
      </c>
      <c r="N1297" t="s">
        <v>165</v>
      </c>
      <c r="O1297" t="s">
        <v>165</v>
      </c>
      <c r="P1297" t="s">
        <v>165</v>
      </c>
      <c r="Q1297" t="s">
        <v>165</v>
      </c>
    </row>
    <row r="1298">
      <c r="B1298" t="s">
        <v>165</v>
      </c>
      <c r="C1298" t="s">
        <v>165</v>
      </c>
      <c r="D1298" t="s">
        <v>165</v>
      </c>
      <c r="E1298" t="s">
        <v>165</v>
      </c>
      <c r="F1298" t="s">
        <v>165</v>
      </c>
      <c r="G1298" t="s">
        <v>165</v>
      </c>
      <c r="H1298" t="s">
        <v>165</v>
      </c>
      <c r="J1298" t="s">
        <v>165</v>
      </c>
      <c r="K1298" t="s">
        <v>165</v>
      </c>
      <c r="L1298" t="s">
        <v>165</v>
      </c>
      <c r="M1298" t="s">
        <v>165</v>
      </c>
      <c r="N1298" t="s">
        <v>165</v>
      </c>
      <c r="O1298" t="s">
        <v>165</v>
      </c>
      <c r="P1298" t="s">
        <v>165</v>
      </c>
      <c r="Q1298" t="s">
        <v>165</v>
      </c>
    </row>
    <row r="1299">
      <c r="B1299" t="s">
        <v>165</v>
      </c>
      <c r="C1299" t="s">
        <v>165</v>
      </c>
      <c r="D1299" t="s">
        <v>165</v>
      </c>
      <c r="E1299" t="s">
        <v>165</v>
      </c>
      <c r="F1299" t="s">
        <v>165</v>
      </c>
      <c r="G1299" t="s">
        <v>165</v>
      </c>
      <c r="H1299" t="s">
        <v>165</v>
      </c>
      <c r="J1299" t="s">
        <v>165</v>
      </c>
      <c r="K1299" t="s">
        <v>165</v>
      </c>
      <c r="L1299" t="s">
        <v>165</v>
      </c>
      <c r="M1299" t="s">
        <v>165</v>
      </c>
      <c r="N1299" t="s">
        <v>165</v>
      </c>
      <c r="O1299" t="s">
        <v>165</v>
      </c>
      <c r="P1299" t="s">
        <v>165</v>
      </c>
      <c r="Q1299" t="s">
        <v>165</v>
      </c>
    </row>
    <row r="1300">
      <c r="B1300" t="s">
        <v>165</v>
      </c>
      <c r="C1300" t="s">
        <v>165</v>
      </c>
      <c r="D1300" t="s">
        <v>165</v>
      </c>
      <c r="E1300" t="s">
        <v>165</v>
      </c>
      <c r="F1300" t="s">
        <v>165</v>
      </c>
      <c r="G1300" t="s">
        <v>165</v>
      </c>
      <c r="H1300" t="s">
        <v>165</v>
      </c>
      <c r="J1300" t="s">
        <v>165</v>
      </c>
      <c r="K1300" t="s">
        <v>165</v>
      </c>
      <c r="L1300" t="s">
        <v>165</v>
      </c>
      <c r="M1300" t="s">
        <v>165</v>
      </c>
      <c r="N1300" t="s">
        <v>165</v>
      </c>
      <c r="O1300" t="s">
        <v>165</v>
      </c>
      <c r="P1300" t="s">
        <v>165</v>
      </c>
      <c r="Q1300" t="s">
        <v>165</v>
      </c>
    </row>
    <row r="1301">
      <c r="B1301" t="s">
        <v>165</v>
      </c>
      <c r="C1301" t="s">
        <v>165</v>
      </c>
      <c r="D1301" t="s">
        <v>165</v>
      </c>
      <c r="E1301" t="s">
        <v>165</v>
      </c>
      <c r="F1301" t="s">
        <v>165</v>
      </c>
      <c r="G1301" t="s">
        <v>165</v>
      </c>
      <c r="H1301" t="s">
        <v>165</v>
      </c>
      <c r="J1301" t="s">
        <v>165</v>
      </c>
      <c r="K1301" t="s">
        <v>165</v>
      </c>
      <c r="L1301" t="s">
        <v>165</v>
      </c>
      <c r="M1301" t="s">
        <v>165</v>
      </c>
      <c r="N1301" t="s">
        <v>165</v>
      </c>
      <c r="O1301" t="s">
        <v>165</v>
      </c>
      <c r="P1301" t="s">
        <v>165</v>
      </c>
      <c r="Q1301" t="s">
        <v>165</v>
      </c>
    </row>
    <row r="1302">
      <c r="B1302" t="s">
        <v>165</v>
      </c>
      <c r="C1302" t="s">
        <v>165</v>
      </c>
      <c r="D1302" t="s">
        <v>165</v>
      </c>
      <c r="E1302" t="s">
        <v>165</v>
      </c>
      <c r="F1302" t="s">
        <v>165</v>
      </c>
      <c r="G1302" t="s">
        <v>165</v>
      </c>
      <c r="H1302" t="s">
        <v>165</v>
      </c>
      <c r="J1302" t="s">
        <v>165</v>
      </c>
      <c r="K1302" t="s">
        <v>165</v>
      </c>
      <c r="L1302" t="s">
        <v>165</v>
      </c>
      <c r="M1302" t="s">
        <v>165</v>
      </c>
      <c r="N1302" t="s">
        <v>165</v>
      </c>
      <c r="O1302" t="s">
        <v>165</v>
      </c>
      <c r="P1302" t="s">
        <v>165</v>
      </c>
      <c r="Q1302" t="s">
        <v>165</v>
      </c>
    </row>
    <row r="1303">
      <c r="B1303" t="s">
        <v>165</v>
      </c>
      <c r="C1303" t="s">
        <v>165</v>
      </c>
      <c r="D1303" t="s">
        <v>165</v>
      </c>
      <c r="E1303" t="s">
        <v>165</v>
      </c>
      <c r="F1303" t="s">
        <v>165</v>
      </c>
      <c r="G1303" t="s">
        <v>165</v>
      </c>
      <c r="H1303" t="s">
        <v>165</v>
      </c>
      <c r="J1303" t="s">
        <v>165</v>
      </c>
      <c r="K1303" t="s">
        <v>165</v>
      </c>
      <c r="L1303" t="s">
        <v>165</v>
      </c>
      <c r="M1303" t="s">
        <v>165</v>
      </c>
      <c r="N1303" t="s">
        <v>165</v>
      </c>
      <c r="O1303" t="s">
        <v>165</v>
      </c>
      <c r="P1303" t="s">
        <v>165</v>
      </c>
      <c r="Q1303" t="s">
        <v>165</v>
      </c>
    </row>
    <row r="1304">
      <c r="B1304" t="s">
        <v>165</v>
      </c>
      <c r="C1304" t="s">
        <v>165</v>
      </c>
      <c r="D1304" t="s">
        <v>165</v>
      </c>
      <c r="E1304" t="s">
        <v>165</v>
      </c>
      <c r="F1304" t="s">
        <v>165</v>
      </c>
      <c r="G1304" t="s">
        <v>165</v>
      </c>
      <c r="H1304" t="s">
        <v>165</v>
      </c>
      <c r="J1304" t="s">
        <v>165</v>
      </c>
      <c r="K1304" t="s">
        <v>165</v>
      </c>
      <c r="L1304" t="s">
        <v>165</v>
      </c>
      <c r="M1304" t="s">
        <v>165</v>
      </c>
      <c r="N1304" t="s">
        <v>165</v>
      </c>
      <c r="O1304" t="s">
        <v>165</v>
      </c>
      <c r="P1304" t="s">
        <v>165</v>
      </c>
      <c r="Q1304" t="s">
        <v>165</v>
      </c>
    </row>
    <row r="1305">
      <c r="B1305" t="s">
        <v>165</v>
      </c>
      <c r="C1305" t="s">
        <v>165</v>
      </c>
      <c r="D1305" t="s">
        <v>165</v>
      </c>
      <c r="E1305" t="s">
        <v>165</v>
      </c>
      <c r="F1305" t="s">
        <v>165</v>
      </c>
      <c r="G1305" t="s">
        <v>165</v>
      </c>
      <c r="H1305" t="s">
        <v>165</v>
      </c>
      <c r="J1305" t="s">
        <v>165</v>
      </c>
      <c r="K1305" t="s">
        <v>165</v>
      </c>
      <c r="L1305" t="s">
        <v>165</v>
      </c>
      <c r="M1305" t="s">
        <v>165</v>
      </c>
      <c r="N1305" t="s">
        <v>165</v>
      </c>
      <c r="O1305" t="s">
        <v>165</v>
      </c>
      <c r="P1305" t="s">
        <v>165</v>
      </c>
      <c r="Q1305" t="s">
        <v>165</v>
      </c>
    </row>
    <row r="1306">
      <c r="B1306" t="s">
        <v>165</v>
      </c>
      <c r="C1306" t="s">
        <v>165</v>
      </c>
      <c r="D1306" t="s">
        <v>165</v>
      </c>
      <c r="E1306" t="s">
        <v>165</v>
      </c>
      <c r="F1306" t="s">
        <v>165</v>
      </c>
      <c r="G1306" t="s">
        <v>165</v>
      </c>
      <c r="H1306" t="s">
        <v>165</v>
      </c>
      <c r="J1306" t="s">
        <v>165</v>
      </c>
      <c r="K1306" t="s">
        <v>165</v>
      </c>
      <c r="L1306" t="s">
        <v>165</v>
      </c>
      <c r="M1306" t="s">
        <v>165</v>
      </c>
      <c r="N1306" t="s">
        <v>165</v>
      </c>
      <c r="O1306" t="s">
        <v>165</v>
      </c>
      <c r="P1306" t="s">
        <v>165</v>
      </c>
      <c r="Q1306" t="s">
        <v>165</v>
      </c>
    </row>
    <row r="1307">
      <c r="B1307" t="s">
        <v>165</v>
      </c>
      <c r="C1307" t="s">
        <v>165</v>
      </c>
      <c r="D1307" t="s">
        <v>165</v>
      </c>
      <c r="E1307" t="s">
        <v>165</v>
      </c>
      <c r="F1307" t="s">
        <v>165</v>
      </c>
      <c r="G1307" t="s">
        <v>165</v>
      </c>
      <c r="H1307" t="s">
        <v>165</v>
      </c>
      <c r="J1307" t="s">
        <v>165</v>
      </c>
      <c r="K1307" t="s">
        <v>165</v>
      </c>
      <c r="L1307" t="s">
        <v>165</v>
      </c>
      <c r="M1307" t="s">
        <v>165</v>
      </c>
      <c r="N1307" t="s">
        <v>165</v>
      </c>
      <c r="O1307" t="s">
        <v>165</v>
      </c>
      <c r="P1307" t="s">
        <v>165</v>
      </c>
      <c r="Q1307" t="s">
        <v>165</v>
      </c>
    </row>
    <row r="1308">
      <c r="B1308" t="s">
        <v>165</v>
      </c>
      <c r="C1308" t="s">
        <v>165</v>
      </c>
      <c r="D1308" t="s">
        <v>165</v>
      </c>
      <c r="E1308" t="s">
        <v>165</v>
      </c>
      <c r="F1308" t="s">
        <v>165</v>
      </c>
      <c r="G1308" t="s">
        <v>165</v>
      </c>
      <c r="H1308" t="s">
        <v>165</v>
      </c>
      <c r="J1308" t="s">
        <v>165</v>
      </c>
      <c r="K1308" t="s">
        <v>165</v>
      </c>
      <c r="L1308" t="s">
        <v>165</v>
      </c>
      <c r="M1308" t="s">
        <v>165</v>
      </c>
      <c r="N1308" t="s">
        <v>165</v>
      </c>
      <c r="O1308" t="s">
        <v>165</v>
      </c>
      <c r="P1308" t="s">
        <v>165</v>
      </c>
      <c r="Q1308" t="s">
        <v>165</v>
      </c>
    </row>
    <row r="1309">
      <c r="B1309" t="s">
        <v>165</v>
      </c>
      <c r="C1309" t="s">
        <v>165</v>
      </c>
      <c r="D1309" t="s">
        <v>165</v>
      </c>
      <c r="E1309" t="s">
        <v>165</v>
      </c>
      <c r="F1309" t="s">
        <v>165</v>
      </c>
      <c r="G1309" t="s">
        <v>165</v>
      </c>
      <c r="H1309" t="s">
        <v>165</v>
      </c>
      <c r="J1309" t="s">
        <v>165</v>
      </c>
      <c r="K1309" t="s">
        <v>165</v>
      </c>
      <c r="L1309" t="s">
        <v>165</v>
      </c>
      <c r="M1309" t="s">
        <v>165</v>
      </c>
      <c r="N1309" t="s">
        <v>165</v>
      </c>
      <c r="O1309" t="s">
        <v>165</v>
      </c>
      <c r="P1309" t="s">
        <v>165</v>
      </c>
      <c r="Q1309" t="s">
        <v>165</v>
      </c>
    </row>
    <row r="1310">
      <c r="B1310" t="s">
        <v>165</v>
      </c>
      <c r="C1310" t="s">
        <v>165</v>
      </c>
      <c r="D1310" t="s">
        <v>165</v>
      </c>
      <c r="E1310" t="s">
        <v>165</v>
      </c>
      <c r="F1310" t="s">
        <v>165</v>
      </c>
      <c r="G1310" t="s">
        <v>165</v>
      </c>
      <c r="H1310" t="s">
        <v>165</v>
      </c>
      <c r="J1310" t="s">
        <v>165</v>
      </c>
      <c r="K1310" t="s">
        <v>165</v>
      </c>
      <c r="L1310" t="s">
        <v>165</v>
      </c>
      <c r="M1310" t="s">
        <v>165</v>
      </c>
      <c r="N1310" t="s">
        <v>165</v>
      </c>
      <c r="O1310" t="s">
        <v>165</v>
      </c>
      <c r="P1310" t="s">
        <v>165</v>
      </c>
      <c r="Q1310" t="s">
        <v>165</v>
      </c>
    </row>
    <row r="1311">
      <c r="B1311" t="s">
        <v>165</v>
      </c>
      <c r="C1311" t="s">
        <v>165</v>
      </c>
      <c r="D1311" t="s">
        <v>165</v>
      </c>
      <c r="E1311" t="s">
        <v>165</v>
      </c>
      <c r="F1311" t="s">
        <v>165</v>
      </c>
      <c r="G1311" t="s">
        <v>165</v>
      </c>
      <c r="H1311" t="s">
        <v>165</v>
      </c>
      <c r="J1311" t="s">
        <v>165</v>
      </c>
      <c r="K1311" t="s">
        <v>165</v>
      </c>
      <c r="L1311" t="s">
        <v>165</v>
      </c>
      <c r="M1311" t="s">
        <v>165</v>
      </c>
      <c r="N1311" t="s">
        <v>165</v>
      </c>
      <c r="O1311" t="s">
        <v>165</v>
      </c>
      <c r="P1311" t="s">
        <v>165</v>
      </c>
      <c r="Q1311" t="s">
        <v>165</v>
      </c>
    </row>
    <row r="1312">
      <c r="B1312" t="s">
        <v>165</v>
      </c>
      <c r="C1312" t="s">
        <v>165</v>
      </c>
      <c r="D1312" t="s">
        <v>165</v>
      </c>
      <c r="E1312" t="s">
        <v>165</v>
      </c>
      <c r="F1312" t="s">
        <v>165</v>
      </c>
      <c r="G1312" t="s">
        <v>165</v>
      </c>
      <c r="H1312" t="s">
        <v>165</v>
      </c>
      <c r="J1312" t="s">
        <v>165</v>
      </c>
      <c r="K1312" t="s">
        <v>165</v>
      </c>
      <c r="L1312" t="s">
        <v>165</v>
      </c>
      <c r="M1312" t="s">
        <v>165</v>
      </c>
      <c r="N1312" t="s">
        <v>165</v>
      </c>
      <c r="O1312" t="s">
        <v>165</v>
      </c>
      <c r="P1312" t="s">
        <v>165</v>
      </c>
      <c r="Q1312" t="s">
        <v>165</v>
      </c>
    </row>
    <row r="1313">
      <c r="B1313" t="s">
        <v>165</v>
      </c>
      <c r="C1313" t="s">
        <v>165</v>
      </c>
      <c r="D1313" t="s">
        <v>165</v>
      </c>
      <c r="E1313" t="s">
        <v>165</v>
      </c>
      <c r="F1313" t="s">
        <v>165</v>
      </c>
      <c r="G1313" t="s">
        <v>165</v>
      </c>
      <c r="H1313" t="s">
        <v>165</v>
      </c>
      <c r="J1313" t="s">
        <v>165</v>
      </c>
      <c r="K1313" t="s">
        <v>165</v>
      </c>
      <c r="L1313" t="s">
        <v>165</v>
      </c>
      <c r="M1313" t="s">
        <v>165</v>
      </c>
      <c r="N1313" t="s">
        <v>165</v>
      </c>
      <c r="O1313" t="s">
        <v>165</v>
      </c>
      <c r="P1313" t="s">
        <v>165</v>
      </c>
      <c r="Q1313" t="s">
        <v>165</v>
      </c>
    </row>
    <row r="1314">
      <c r="B1314" t="s">
        <v>165</v>
      </c>
      <c r="C1314" t="s">
        <v>165</v>
      </c>
      <c r="D1314" t="s">
        <v>165</v>
      </c>
      <c r="E1314" t="s">
        <v>165</v>
      </c>
      <c r="F1314" t="s">
        <v>165</v>
      </c>
      <c r="G1314" t="s">
        <v>165</v>
      </c>
      <c r="H1314" t="s">
        <v>165</v>
      </c>
      <c r="J1314" t="s">
        <v>165</v>
      </c>
      <c r="K1314" t="s">
        <v>165</v>
      </c>
      <c r="L1314" t="s">
        <v>165</v>
      </c>
      <c r="M1314" t="s">
        <v>165</v>
      </c>
      <c r="N1314" t="s">
        <v>165</v>
      </c>
      <c r="O1314" t="s">
        <v>165</v>
      </c>
      <c r="P1314" t="s">
        <v>165</v>
      </c>
      <c r="Q1314" t="s">
        <v>165</v>
      </c>
    </row>
    <row r="1315">
      <c r="B1315" t="s">
        <v>165</v>
      </c>
      <c r="C1315" t="s">
        <v>165</v>
      </c>
      <c r="D1315" t="s">
        <v>165</v>
      </c>
      <c r="E1315" t="s">
        <v>165</v>
      </c>
      <c r="F1315" t="s">
        <v>165</v>
      </c>
      <c r="G1315" t="s">
        <v>165</v>
      </c>
      <c r="H1315" t="s">
        <v>165</v>
      </c>
      <c r="J1315" t="s">
        <v>165</v>
      </c>
      <c r="K1315" t="s">
        <v>165</v>
      </c>
      <c r="L1315" t="s">
        <v>165</v>
      </c>
      <c r="M1315" t="s">
        <v>165</v>
      </c>
      <c r="N1315" t="s">
        <v>165</v>
      </c>
      <c r="O1315" t="s">
        <v>165</v>
      </c>
      <c r="P1315" t="s">
        <v>165</v>
      </c>
      <c r="Q1315" t="s">
        <v>165</v>
      </c>
    </row>
    <row r="1316">
      <c r="B1316" t="s">
        <v>165</v>
      </c>
      <c r="C1316" t="s">
        <v>165</v>
      </c>
      <c r="D1316" t="s">
        <v>165</v>
      </c>
      <c r="E1316" t="s">
        <v>165</v>
      </c>
      <c r="F1316" t="s">
        <v>165</v>
      </c>
      <c r="G1316" t="s">
        <v>165</v>
      </c>
      <c r="H1316" t="s">
        <v>165</v>
      </c>
      <c r="J1316" t="s">
        <v>165</v>
      </c>
      <c r="K1316" t="s">
        <v>165</v>
      </c>
      <c r="L1316" t="s">
        <v>165</v>
      </c>
      <c r="M1316" t="s">
        <v>165</v>
      </c>
      <c r="N1316" t="s">
        <v>165</v>
      </c>
      <c r="O1316" t="s">
        <v>165</v>
      </c>
      <c r="P1316" t="s">
        <v>165</v>
      </c>
      <c r="Q1316" t="s">
        <v>165</v>
      </c>
    </row>
    <row r="1317">
      <c r="B1317" t="s">
        <v>165</v>
      </c>
      <c r="C1317" t="s">
        <v>165</v>
      </c>
      <c r="D1317" t="s">
        <v>165</v>
      </c>
      <c r="E1317" t="s">
        <v>165</v>
      </c>
      <c r="F1317" t="s">
        <v>165</v>
      </c>
      <c r="G1317" t="s">
        <v>165</v>
      </c>
      <c r="H1317" t="s">
        <v>165</v>
      </c>
      <c r="J1317" t="s">
        <v>165</v>
      </c>
      <c r="K1317" t="s">
        <v>165</v>
      </c>
      <c r="L1317" t="s">
        <v>165</v>
      </c>
      <c r="M1317" t="s">
        <v>165</v>
      </c>
      <c r="N1317" t="s">
        <v>165</v>
      </c>
      <c r="O1317" t="s">
        <v>165</v>
      </c>
      <c r="P1317" t="s">
        <v>165</v>
      </c>
      <c r="Q1317" t="s">
        <v>165</v>
      </c>
    </row>
    <row r="1318">
      <c r="B1318" t="s">
        <v>165</v>
      </c>
      <c r="C1318" t="s">
        <v>165</v>
      </c>
      <c r="D1318" t="s">
        <v>165</v>
      </c>
      <c r="E1318" t="s">
        <v>165</v>
      </c>
      <c r="F1318" t="s">
        <v>165</v>
      </c>
      <c r="G1318" t="s">
        <v>165</v>
      </c>
      <c r="H1318" t="s">
        <v>165</v>
      </c>
      <c r="J1318" t="s">
        <v>165</v>
      </c>
      <c r="K1318" t="s">
        <v>165</v>
      </c>
      <c r="L1318" t="s">
        <v>165</v>
      </c>
      <c r="M1318" t="s">
        <v>165</v>
      </c>
      <c r="N1318" t="s">
        <v>165</v>
      </c>
      <c r="O1318" t="s">
        <v>165</v>
      </c>
      <c r="P1318" t="s">
        <v>165</v>
      </c>
      <c r="Q1318" t="s">
        <v>165</v>
      </c>
    </row>
    <row r="1319">
      <c r="B1319" t="s">
        <v>165</v>
      </c>
      <c r="C1319" t="s">
        <v>165</v>
      </c>
      <c r="D1319" t="s">
        <v>165</v>
      </c>
      <c r="E1319" t="s">
        <v>165</v>
      </c>
      <c r="F1319" t="s">
        <v>165</v>
      </c>
      <c r="G1319" t="s">
        <v>165</v>
      </c>
      <c r="H1319" t="s">
        <v>165</v>
      </c>
      <c r="J1319" t="s">
        <v>165</v>
      </c>
      <c r="K1319" t="s">
        <v>165</v>
      </c>
      <c r="L1319" t="s">
        <v>165</v>
      </c>
      <c r="M1319" t="s">
        <v>165</v>
      </c>
      <c r="N1319" t="s">
        <v>165</v>
      </c>
      <c r="O1319" t="s">
        <v>165</v>
      </c>
      <c r="P1319" t="s">
        <v>165</v>
      </c>
      <c r="Q1319" t="s">
        <v>165</v>
      </c>
    </row>
    <row r="1320">
      <c r="B1320" t="s">
        <v>165</v>
      </c>
      <c r="C1320" t="s">
        <v>165</v>
      </c>
      <c r="D1320" t="s">
        <v>165</v>
      </c>
      <c r="E1320" t="s">
        <v>165</v>
      </c>
      <c r="F1320" t="s">
        <v>165</v>
      </c>
      <c r="G1320" t="s">
        <v>165</v>
      </c>
      <c r="H1320" t="s">
        <v>165</v>
      </c>
      <c r="J1320" t="s">
        <v>165</v>
      </c>
      <c r="K1320" t="s">
        <v>165</v>
      </c>
      <c r="L1320" t="s">
        <v>165</v>
      </c>
      <c r="M1320" t="s">
        <v>165</v>
      </c>
      <c r="N1320" t="s">
        <v>165</v>
      </c>
      <c r="O1320" t="s">
        <v>165</v>
      </c>
      <c r="P1320" t="s">
        <v>165</v>
      </c>
      <c r="Q1320" t="s">
        <v>165</v>
      </c>
    </row>
    <row r="1321">
      <c r="B1321" t="s">
        <v>165</v>
      </c>
      <c r="C1321" t="s">
        <v>165</v>
      </c>
      <c r="D1321" t="s">
        <v>165</v>
      </c>
      <c r="E1321" t="s">
        <v>165</v>
      </c>
      <c r="F1321" t="s">
        <v>165</v>
      </c>
      <c r="G1321" t="s">
        <v>165</v>
      </c>
      <c r="H1321" t="s">
        <v>165</v>
      </c>
      <c r="J1321" t="s">
        <v>165</v>
      </c>
      <c r="K1321" t="s">
        <v>165</v>
      </c>
      <c r="L1321" t="s">
        <v>165</v>
      </c>
      <c r="M1321" t="s">
        <v>165</v>
      </c>
      <c r="N1321" t="s">
        <v>165</v>
      </c>
      <c r="O1321" t="s">
        <v>165</v>
      </c>
      <c r="P1321" t="s">
        <v>165</v>
      </c>
      <c r="Q1321" t="s">
        <v>165</v>
      </c>
    </row>
    <row r="1322">
      <c r="B1322" t="s">
        <v>165</v>
      </c>
      <c r="C1322" t="s">
        <v>165</v>
      </c>
      <c r="D1322" t="s">
        <v>165</v>
      </c>
      <c r="E1322" t="s">
        <v>165</v>
      </c>
      <c r="F1322" t="s">
        <v>165</v>
      </c>
      <c r="G1322" t="s">
        <v>165</v>
      </c>
      <c r="H1322" t="s">
        <v>165</v>
      </c>
      <c r="J1322" t="s">
        <v>165</v>
      </c>
      <c r="K1322" t="s">
        <v>165</v>
      </c>
      <c r="L1322" t="s">
        <v>165</v>
      </c>
      <c r="M1322" t="s">
        <v>165</v>
      </c>
      <c r="N1322" t="s">
        <v>165</v>
      </c>
      <c r="O1322" t="s">
        <v>165</v>
      </c>
      <c r="P1322" t="s">
        <v>165</v>
      </c>
      <c r="Q1322" t="s">
        <v>165</v>
      </c>
    </row>
    <row r="1323">
      <c r="B1323" t="s">
        <v>165</v>
      </c>
      <c r="C1323" t="s">
        <v>165</v>
      </c>
      <c r="D1323" t="s">
        <v>165</v>
      </c>
      <c r="E1323" t="s">
        <v>165</v>
      </c>
      <c r="F1323" t="s">
        <v>165</v>
      </c>
      <c r="G1323" t="s">
        <v>165</v>
      </c>
      <c r="H1323" t="s">
        <v>165</v>
      </c>
      <c r="J1323" t="s">
        <v>165</v>
      </c>
      <c r="K1323" t="s">
        <v>165</v>
      </c>
      <c r="L1323" t="s">
        <v>165</v>
      </c>
      <c r="M1323" t="s">
        <v>165</v>
      </c>
      <c r="N1323" t="s">
        <v>165</v>
      </c>
      <c r="O1323" t="s">
        <v>165</v>
      </c>
      <c r="P1323" t="s">
        <v>165</v>
      </c>
      <c r="Q1323" t="s">
        <v>165</v>
      </c>
    </row>
    <row r="1324">
      <c r="B1324" t="s">
        <v>165</v>
      </c>
      <c r="C1324" t="s">
        <v>165</v>
      </c>
      <c r="D1324" t="s">
        <v>165</v>
      </c>
      <c r="E1324" t="s">
        <v>165</v>
      </c>
      <c r="F1324" t="s">
        <v>165</v>
      </c>
      <c r="G1324" t="s">
        <v>165</v>
      </c>
      <c r="H1324" t="s">
        <v>165</v>
      </c>
      <c r="J1324" t="s">
        <v>165</v>
      </c>
      <c r="K1324" t="s">
        <v>165</v>
      </c>
      <c r="L1324" t="s">
        <v>165</v>
      </c>
      <c r="M1324" t="s">
        <v>165</v>
      </c>
      <c r="N1324" t="s">
        <v>165</v>
      </c>
      <c r="O1324" t="s">
        <v>165</v>
      </c>
      <c r="P1324" t="s">
        <v>165</v>
      </c>
      <c r="Q1324" t="s">
        <v>165</v>
      </c>
    </row>
    <row r="1325">
      <c r="B1325" t="s">
        <v>165</v>
      </c>
      <c r="C1325" t="s">
        <v>165</v>
      </c>
      <c r="D1325" t="s">
        <v>165</v>
      </c>
      <c r="E1325" t="s">
        <v>165</v>
      </c>
      <c r="F1325" t="s">
        <v>165</v>
      </c>
      <c r="G1325" t="s">
        <v>165</v>
      </c>
      <c r="H1325" t="s">
        <v>165</v>
      </c>
      <c r="J1325" t="s">
        <v>165</v>
      </c>
      <c r="K1325" t="s">
        <v>165</v>
      </c>
      <c r="L1325" t="s">
        <v>165</v>
      </c>
      <c r="M1325" t="s">
        <v>165</v>
      </c>
      <c r="N1325" t="s">
        <v>165</v>
      </c>
      <c r="O1325" t="s">
        <v>165</v>
      </c>
      <c r="P1325" t="s">
        <v>165</v>
      </c>
      <c r="Q1325" t="s">
        <v>165</v>
      </c>
    </row>
    <row r="1326">
      <c r="B1326" t="s">
        <v>165</v>
      </c>
      <c r="C1326" t="s">
        <v>165</v>
      </c>
      <c r="D1326" t="s">
        <v>165</v>
      </c>
      <c r="E1326" t="s">
        <v>165</v>
      </c>
      <c r="F1326" t="s">
        <v>165</v>
      </c>
      <c r="G1326" t="s">
        <v>165</v>
      </c>
      <c r="H1326" t="s">
        <v>165</v>
      </c>
      <c r="J1326" t="s">
        <v>165</v>
      </c>
      <c r="K1326" t="s">
        <v>165</v>
      </c>
      <c r="L1326" t="s">
        <v>165</v>
      </c>
      <c r="M1326" t="s">
        <v>165</v>
      </c>
      <c r="N1326" t="s">
        <v>165</v>
      </c>
      <c r="O1326" t="s">
        <v>165</v>
      </c>
      <c r="P1326" t="s">
        <v>165</v>
      </c>
      <c r="Q1326" t="s">
        <v>165</v>
      </c>
    </row>
    <row r="1327">
      <c r="B1327" t="s">
        <v>165</v>
      </c>
      <c r="C1327" t="s">
        <v>165</v>
      </c>
      <c r="D1327" t="s">
        <v>165</v>
      </c>
      <c r="E1327" t="s">
        <v>165</v>
      </c>
      <c r="F1327" t="s">
        <v>165</v>
      </c>
      <c r="G1327" t="s">
        <v>165</v>
      </c>
      <c r="H1327" t="s">
        <v>165</v>
      </c>
      <c r="J1327" t="s">
        <v>165</v>
      </c>
      <c r="K1327" t="s">
        <v>165</v>
      </c>
      <c r="L1327" t="s">
        <v>165</v>
      </c>
      <c r="M1327" t="s">
        <v>165</v>
      </c>
      <c r="N1327" t="s">
        <v>165</v>
      </c>
      <c r="O1327" t="s">
        <v>165</v>
      </c>
      <c r="P1327" t="s">
        <v>165</v>
      </c>
      <c r="Q1327" t="s">
        <v>165</v>
      </c>
    </row>
    <row r="1328">
      <c r="B1328" t="s">
        <v>165</v>
      </c>
      <c r="C1328" t="s">
        <v>165</v>
      </c>
      <c r="D1328" t="s">
        <v>165</v>
      </c>
      <c r="E1328" t="s">
        <v>165</v>
      </c>
      <c r="F1328" t="s">
        <v>165</v>
      </c>
      <c r="G1328" t="s">
        <v>165</v>
      </c>
      <c r="H1328" t="s">
        <v>165</v>
      </c>
      <c r="J1328" t="s">
        <v>165</v>
      </c>
      <c r="K1328" t="s">
        <v>165</v>
      </c>
      <c r="L1328" t="s">
        <v>165</v>
      </c>
      <c r="M1328" t="s">
        <v>165</v>
      </c>
      <c r="N1328" t="s">
        <v>165</v>
      </c>
      <c r="O1328" t="s">
        <v>165</v>
      </c>
      <c r="P1328" t="s">
        <v>165</v>
      </c>
      <c r="Q1328" t="s">
        <v>165</v>
      </c>
    </row>
    <row r="1329">
      <c r="B1329" t="s">
        <v>165</v>
      </c>
      <c r="C1329" t="s">
        <v>165</v>
      </c>
      <c r="D1329" t="s">
        <v>165</v>
      </c>
      <c r="E1329" t="s">
        <v>165</v>
      </c>
      <c r="F1329" t="s">
        <v>165</v>
      </c>
      <c r="G1329" t="s">
        <v>165</v>
      </c>
      <c r="H1329" t="s">
        <v>165</v>
      </c>
      <c r="J1329" t="s">
        <v>165</v>
      </c>
      <c r="K1329" t="s">
        <v>165</v>
      </c>
      <c r="L1329" t="s">
        <v>165</v>
      </c>
      <c r="M1329" t="s">
        <v>165</v>
      </c>
      <c r="N1329" t="s">
        <v>165</v>
      </c>
      <c r="O1329" t="s">
        <v>165</v>
      </c>
      <c r="P1329" t="s">
        <v>165</v>
      </c>
      <c r="Q1329" t="s">
        <v>165</v>
      </c>
    </row>
    <row r="1330">
      <c r="B1330" t="s">
        <v>165</v>
      </c>
      <c r="C1330" t="s">
        <v>165</v>
      </c>
      <c r="D1330" t="s">
        <v>165</v>
      </c>
      <c r="E1330" t="s">
        <v>165</v>
      </c>
      <c r="F1330" t="s">
        <v>165</v>
      </c>
      <c r="G1330" t="s">
        <v>165</v>
      </c>
      <c r="H1330" t="s">
        <v>165</v>
      </c>
      <c r="J1330" t="s">
        <v>165</v>
      </c>
      <c r="K1330" t="s">
        <v>165</v>
      </c>
      <c r="L1330" t="s">
        <v>165</v>
      </c>
      <c r="M1330" t="s">
        <v>165</v>
      </c>
      <c r="N1330" t="s">
        <v>165</v>
      </c>
      <c r="O1330" t="s">
        <v>165</v>
      </c>
      <c r="P1330" t="s">
        <v>165</v>
      </c>
      <c r="Q1330" t="s">
        <v>165</v>
      </c>
    </row>
    <row r="1331">
      <c r="B1331" t="s">
        <v>165</v>
      </c>
      <c r="C1331" t="s">
        <v>165</v>
      </c>
      <c r="D1331" t="s">
        <v>165</v>
      </c>
      <c r="E1331" t="s">
        <v>165</v>
      </c>
      <c r="F1331" t="s">
        <v>165</v>
      </c>
      <c r="G1331" t="s">
        <v>165</v>
      </c>
      <c r="H1331" t="s">
        <v>165</v>
      </c>
      <c r="J1331" t="s">
        <v>165</v>
      </c>
      <c r="K1331" t="s">
        <v>165</v>
      </c>
      <c r="L1331" t="s">
        <v>165</v>
      </c>
      <c r="M1331" t="s">
        <v>165</v>
      </c>
      <c r="N1331" t="s">
        <v>165</v>
      </c>
      <c r="O1331" t="s">
        <v>165</v>
      </c>
      <c r="P1331" t="s">
        <v>165</v>
      </c>
      <c r="Q1331" t="s">
        <v>165</v>
      </c>
    </row>
    <row r="1332">
      <c r="B1332" t="s">
        <v>165</v>
      </c>
      <c r="C1332" t="s">
        <v>165</v>
      </c>
      <c r="D1332" t="s">
        <v>165</v>
      </c>
      <c r="E1332" t="s">
        <v>165</v>
      </c>
      <c r="F1332" t="s">
        <v>165</v>
      </c>
      <c r="G1332" t="s">
        <v>165</v>
      </c>
      <c r="H1332" t="s">
        <v>165</v>
      </c>
      <c r="J1332" t="s">
        <v>165</v>
      </c>
      <c r="K1332" t="s">
        <v>165</v>
      </c>
      <c r="L1332" t="s">
        <v>165</v>
      </c>
      <c r="M1332" t="s">
        <v>165</v>
      </c>
      <c r="N1332" t="s">
        <v>165</v>
      </c>
      <c r="O1332" t="s">
        <v>165</v>
      </c>
      <c r="P1332" t="s">
        <v>165</v>
      </c>
      <c r="Q1332" t="s">
        <v>165</v>
      </c>
    </row>
    <row r="1333">
      <c r="B1333" t="s">
        <v>165</v>
      </c>
      <c r="C1333" t="s">
        <v>165</v>
      </c>
      <c r="D1333" t="s">
        <v>165</v>
      </c>
      <c r="E1333" t="s">
        <v>165</v>
      </c>
      <c r="F1333" t="s">
        <v>165</v>
      </c>
      <c r="G1333" t="s">
        <v>165</v>
      </c>
      <c r="H1333" t="s">
        <v>165</v>
      </c>
      <c r="J1333" t="s">
        <v>165</v>
      </c>
      <c r="K1333" t="s">
        <v>165</v>
      </c>
      <c r="L1333" t="s">
        <v>165</v>
      </c>
      <c r="M1333" t="s">
        <v>165</v>
      </c>
      <c r="N1333" t="s">
        <v>165</v>
      </c>
      <c r="O1333" t="s">
        <v>165</v>
      </c>
      <c r="P1333" t="s">
        <v>165</v>
      </c>
      <c r="Q1333" t="s">
        <v>165</v>
      </c>
    </row>
    <row r="1334">
      <c r="B1334" t="s">
        <v>165</v>
      </c>
      <c r="C1334" t="s">
        <v>165</v>
      </c>
      <c r="D1334" t="s">
        <v>165</v>
      </c>
      <c r="E1334" t="s">
        <v>165</v>
      </c>
      <c r="F1334" t="s">
        <v>165</v>
      </c>
      <c r="G1334" t="s">
        <v>165</v>
      </c>
      <c r="H1334" t="s">
        <v>165</v>
      </c>
      <c r="J1334" t="s">
        <v>165</v>
      </c>
      <c r="K1334" t="s">
        <v>165</v>
      </c>
      <c r="L1334" t="s">
        <v>165</v>
      </c>
      <c r="M1334" t="s">
        <v>165</v>
      </c>
      <c r="N1334" t="s">
        <v>165</v>
      </c>
      <c r="O1334" t="s">
        <v>165</v>
      </c>
      <c r="P1334" t="s">
        <v>165</v>
      </c>
      <c r="Q1334" t="s">
        <v>165</v>
      </c>
    </row>
    <row r="1335">
      <c r="B1335" t="s">
        <v>165</v>
      </c>
      <c r="C1335" t="s">
        <v>165</v>
      </c>
      <c r="D1335" t="s">
        <v>165</v>
      </c>
      <c r="E1335" t="s">
        <v>165</v>
      </c>
      <c r="F1335" t="s">
        <v>165</v>
      </c>
      <c r="G1335" t="s">
        <v>165</v>
      </c>
      <c r="H1335" t="s">
        <v>165</v>
      </c>
      <c r="J1335" t="s">
        <v>165</v>
      </c>
      <c r="K1335" t="s">
        <v>165</v>
      </c>
      <c r="L1335" t="s">
        <v>165</v>
      </c>
      <c r="M1335" t="s">
        <v>165</v>
      </c>
      <c r="N1335" t="s">
        <v>165</v>
      </c>
      <c r="O1335" t="s">
        <v>165</v>
      </c>
      <c r="P1335" t="s">
        <v>165</v>
      </c>
      <c r="Q1335" t="s">
        <v>165</v>
      </c>
    </row>
    <row r="1336">
      <c r="B1336" t="s">
        <v>165</v>
      </c>
      <c r="C1336" t="s">
        <v>165</v>
      </c>
      <c r="D1336" t="s">
        <v>165</v>
      </c>
      <c r="E1336" t="s">
        <v>165</v>
      </c>
      <c r="F1336" t="s">
        <v>165</v>
      </c>
      <c r="G1336" t="s">
        <v>165</v>
      </c>
      <c r="H1336" t="s">
        <v>165</v>
      </c>
      <c r="J1336" t="s">
        <v>165</v>
      </c>
      <c r="K1336" t="s">
        <v>165</v>
      </c>
      <c r="L1336" t="s">
        <v>165</v>
      </c>
      <c r="M1336" t="s">
        <v>165</v>
      </c>
      <c r="N1336" t="s">
        <v>165</v>
      </c>
      <c r="O1336" t="s">
        <v>165</v>
      </c>
      <c r="P1336" t="s">
        <v>165</v>
      </c>
      <c r="Q1336" t="s">
        <v>165</v>
      </c>
    </row>
    <row r="1337">
      <c r="B1337" t="s">
        <v>165</v>
      </c>
      <c r="C1337" t="s">
        <v>165</v>
      </c>
      <c r="D1337" t="s">
        <v>165</v>
      </c>
      <c r="E1337" t="s">
        <v>165</v>
      </c>
      <c r="F1337" t="s">
        <v>165</v>
      </c>
      <c r="G1337" t="s">
        <v>165</v>
      </c>
      <c r="H1337" t="s">
        <v>165</v>
      </c>
      <c r="J1337" t="s">
        <v>165</v>
      </c>
      <c r="K1337" t="s">
        <v>165</v>
      </c>
      <c r="L1337" t="s">
        <v>165</v>
      </c>
      <c r="M1337" t="s">
        <v>165</v>
      </c>
      <c r="N1337" t="s">
        <v>165</v>
      </c>
      <c r="O1337" t="s">
        <v>165</v>
      </c>
      <c r="P1337" t="s">
        <v>165</v>
      </c>
      <c r="Q1337" t="s">
        <v>165</v>
      </c>
    </row>
    <row r="1338">
      <c r="B1338" t="s">
        <v>165</v>
      </c>
      <c r="C1338" t="s">
        <v>165</v>
      </c>
      <c r="D1338" t="s">
        <v>165</v>
      </c>
      <c r="E1338" t="s">
        <v>165</v>
      </c>
      <c r="F1338" t="s">
        <v>165</v>
      </c>
      <c r="G1338" t="s">
        <v>165</v>
      </c>
      <c r="H1338" t="s">
        <v>165</v>
      </c>
      <c r="J1338" t="s">
        <v>165</v>
      </c>
      <c r="K1338" t="s">
        <v>165</v>
      </c>
      <c r="L1338" t="s">
        <v>165</v>
      </c>
      <c r="M1338" t="s">
        <v>165</v>
      </c>
      <c r="N1338" t="s">
        <v>165</v>
      </c>
      <c r="O1338" t="s">
        <v>165</v>
      </c>
      <c r="P1338" t="s">
        <v>165</v>
      </c>
      <c r="Q1338" t="s">
        <v>165</v>
      </c>
    </row>
    <row r="1339">
      <c r="B1339" t="s">
        <v>165</v>
      </c>
      <c r="C1339" t="s">
        <v>165</v>
      </c>
      <c r="D1339" t="s">
        <v>165</v>
      </c>
      <c r="E1339" t="s">
        <v>165</v>
      </c>
      <c r="F1339" t="s">
        <v>165</v>
      </c>
      <c r="G1339" t="s">
        <v>165</v>
      </c>
      <c r="H1339" t="s">
        <v>165</v>
      </c>
      <c r="J1339" t="s">
        <v>165</v>
      </c>
      <c r="K1339" t="s">
        <v>165</v>
      </c>
      <c r="L1339" t="s">
        <v>165</v>
      </c>
      <c r="M1339" t="s">
        <v>165</v>
      </c>
      <c r="N1339" t="s">
        <v>165</v>
      </c>
      <c r="O1339" t="s">
        <v>165</v>
      </c>
      <c r="P1339" t="s">
        <v>165</v>
      </c>
      <c r="Q1339" t="s">
        <v>165</v>
      </c>
    </row>
    <row r="1340">
      <c r="B1340" t="s">
        <v>165</v>
      </c>
      <c r="C1340" t="s">
        <v>165</v>
      </c>
      <c r="D1340" t="s">
        <v>165</v>
      </c>
      <c r="E1340" t="s">
        <v>165</v>
      </c>
      <c r="F1340" t="s">
        <v>165</v>
      </c>
      <c r="G1340" t="s">
        <v>165</v>
      </c>
      <c r="H1340" t="s">
        <v>165</v>
      </c>
      <c r="J1340" t="s">
        <v>165</v>
      </c>
      <c r="K1340" t="s">
        <v>165</v>
      </c>
      <c r="L1340" t="s">
        <v>165</v>
      </c>
      <c r="M1340" t="s">
        <v>165</v>
      </c>
      <c r="N1340" t="s">
        <v>165</v>
      </c>
      <c r="O1340" t="s">
        <v>165</v>
      </c>
      <c r="P1340" t="s">
        <v>165</v>
      </c>
      <c r="Q1340" t="s">
        <v>165</v>
      </c>
    </row>
    <row r="1341">
      <c r="B1341" t="s">
        <v>165</v>
      </c>
      <c r="C1341" t="s">
        <v>165</v>
      </c>
      <c r="D1341" t="s">
        <v>165</v>
      </c>
      <c r="E1341" t="s">
        <v>165</v>
      </c>
      <c r="F1341" t="s">
        <v>165</v>
      </c>
      <c r="G1341" t="s">
        <v>165</v>
      </c>
      <c r="H1341" t="s">
        <v>165</v>
      </c>
      <c r="J1341" t="s">
        <v>165</v>
      </c>
      <c r="K1341" t="s">
        <v>165</v>
      </c>
      <c r="L1341" t="s">
        <v>165</v>
      </c>
      <c r="M1341" t="s">
        <v>165</v>
      </c>
      <c r="N1341" t="s">
        <v>165</v>
      </c>
      <c r="O1341" t="s">
        <v>165</v>
      </c>
      <c r="P1341" t="s">
        <v>165</v>
      </c>
      <c r="Q1341" t="s">
        <v>165</v>
      </c>
    </row>
    <row r="1342">
      <c r="B1342" t="s">
        <v>165</v>
      </c>
      <c r="C1342" t="s">
        <v>165</v>
      </c>
      <c r="D1342" t="s">
        <v>165</v>
      </c>
      <c r="E1342" t="s">
        <v>165</v>
      </c>
      <c r="F1342" t="s">
        <v>165</v>
      </c>
      <c r="G1342" t="s">
        <v>165</v>
      </c>
      <c r="H1342" t="s">
        <v>165</v>
      </c>
      <c r="J1342" t="s">
        <v>165</v>
      </c>
      <c r="K1342" t="s">
        <v>165</v>
      </c>
      <c r="L1342" t="s">
        <v>165</v>
      </c>
      <c r="M1342" t="s">
        <v>165</v>
      </c>
      <c r="N1342" t="s">
        <v>165</v>
      </c>
      <c r="O1342" t="s">
        <v>165</v>
      </c>
      <c r="P1342" t="s">
        <v>165</v>
      </c>
      <c r="Q1342" t="s">
        <v>165</v>
      </c>
    </row>
    <row r="1343">
      <c r="B1343" t="s">
        <v>165</v>
      </c>
      <c r="C1343" t="s">
        <v>165</v>
      </c>
      <c r="D1343" t="s">
        <v>165</v>
      </c>
      <c r="E1343" t="s">
        <v>165</v>
      </c>
      <c r="F1343" t="s">
        <v>165</v>
      </c>
      <c r="G1343" t="s">
        <v>165</v>
      </c>
      <c r="H1343" t="s">
        <v>165</v>
      </c>
      <c r="J1343" t="s">
        <v>165</v>
      </c>
      <c r="K1343" t="s">
        <v>165</v>
      </c>
      <c r="L1343" t="s">
        <v>165</v>
      </c>
      <c r="M1343" t="s">
        <v>165</v>
      </c>
      <c r="N1343" t="s">
        <v>165</v>
      </c>
      <c r="O1343" t="s">
        <v>165</v>
      </c>
      <c r="P1343" t="s">
        <v>165</v>
      </c>
      <c r="Q1343" t="s">
        <v>165</v>
      </c>
    </row>
    <row r="1344">
      <c r="B1344" t="s">
        <v>165</v>
      </c>
      <c r="C1344" t="s">
        <v>165</v>
      </c>
      <c r="D1344" t="s">
        <v>165</v>
      </c>
      <c r="E1344" t="s">
        <v>165</v>
      </c>
      <c r="F1344" t="s">
        <v>165</v>
      </c>
      <c r="G1344" t="s">
        <v>165</v>
      </c>
      <c r="H1344" t="s">
        <v>165</v>
      </c>
      <c r="J1344" t="s">
        <v>165</v>
      </c>
      <c r="K1344" t="s">
        <v>165</v>
      </c>
      <c r="L1344" t="s">
        <v>165</v>
      </c>
      <c r="M1344" t="s">
        <v>165</v>
      </c>
      <c r="N1344" t="s">
        <v>165</v>
      </c>
      <c r="O1344" t="s">
        <v>165</v>
      </c>
      <c r="P1344" t="s">
        <v>165</v>
      </c>
      <c r="Q1344" t="s">
        <v>165</v>
      </c>
    </row>
    <row r="1345">
      <c r="B1345" t="s">
        <v>165</v>
      </c>
      <c r="C1345" t="s">
        <v>165</v>
      </c>
      <c r="D1345" t="s">
        <v>165</v>
      </c>
      <c r="E1345" t="s">
        <v>165</v>
      </c>
      <c r="F1345" t="s">
        <v>165</v>
      </c>
      <c r="G1345" t="s">
        <v>165</v>
      </c>
      <c r="H1345" t="s">
        <v>165</v>
      </c>
      <c r="J1345" t="s">
        <v>165</v>
      </c>
      <c r="K1345" t="s">
        <v>165</v>
      </c>
      <c r="L1345" t="s">
        <v>165</v>
      </c>
      <c r="M1345" t="s">
        <v>165</v>
      </c>
      <c r="N1345" t="s">
        <v>165</v>
      </c>
      <c r="O1345" t="s">
        <v>165</v>
      </c>
      <c r="P1345" t="s">
        <v>165</v>
      </c>
      <c r="Q1345" t="s">
        <v>165</v>
      </c>
    </row>
    <row r="1346">
      <c r="B1346" t="s">
        <v>165</v>
      </c>
      <c r="C1346" t="s">
        <v>165</v>
      </c>
      <c r="D1346" t="s">
        <v>165</v>
      </c>
      <c r="E1346" t="s">
        <v>165</v>
      </c>
      <c r="F1346" t="s">
        <v>165</v>
      </c>
      <c r="G1346" t="s">
        <v>165</v>
      </c>
      <c r="H1346" t="s">
        <v>165</v>
      </c>
      <c r="J1346" t="s">
        <v>165</v>
      </c>
      <c r="K1346" t="s">
        <v>165</v>
      </c>
      <c r="L1346" t="s">
        <v>165</v>
      </c>
      <c r="M1346" t="s">
        <v>165</v>
      </c>
      <c r="N1346" t="s">
        <v>165</v>
      </c>
      <c r="O1346" t="s">
        <v>165</v>
      </c>
      <c r="P1346" t="s">
        <v>165</v>
      </c>
      <c r="Q1346" t="s">
        <v>165</v>
      </c>
    </row>
    <row r="1347">
      <c r="B1347" t="s">
        <v>165</v>
      </c>
      <c r="C1347" t="s">
        <v>165</v>
      </c>
      <c r="D1347" t="s">
        <v>165</v>
      </c>
      <c r="E1347" t="s">
        <v>165</v>
      </c>
      <c r="F1347" t="s">
        <v>165</v>
      </c>
      <c r="G1347" t="s">
        <v>165</v>
      </c>
      <c r="H1347" t="s">
        <v>165</v>
      </c>
      <c r="J1347" t="s">
        <v>165</v>
      </c>
      <c r="K1347" t="s">
        <v>165</v>
      </c>
      <c r="L1347" t="s">
        <v>165</v>
      </c>
      <c r="M1347" t="s">
        <v>165</v>
      </c>
      <c r="N1347" t="s">
        <v>165</v>
      </c>
      <c r="O1347" t="s">
        <v>165</v>
      </c>
      <c r="P1347" t="s">
        <v>165</v>
      </c>
      <c r="Q1347" t="s">
        <v>165</v>
      </c>
    </row>
    <row r="1348">
      <c r="B1348" t="s">
        <v>165</v>
      </c>
      <c r="C1348" t="s">
        <v>165</v>
      </c>
      <c r="D1348" t="s">
        <v>165</v>
      </c>
      <c r="E1348" t="s">
        <v>165</v>
      </c>
      <c r="F1348" t="s">
        <v>165</v>
      </c>
      <c r="G1348" t="s">
        <v>165</v>
      </c>
      <c r="H1348" t="s">
        <v>165</v>
      </c>
      <c r="J1348" t="s">
        <v>165</v>
      </c>
      <c r="K1348" t="s">
        <v>165</v>
      </c>
      <c r="L1348" t="s">
        <v>165</v>
      </c>
      <c r="M1348" t="s">
        <v>165</v>
      </c>
      <c r="N1348" t="s">
        <v>165</v>
      </c>
      <c r="O1348" t="s">
        <v>165</v>
      </c>
      <c r="P1348" t="s">
        <v>165</v>
      </c>
      <c r="Q1348" t="s">
        <v>165</v>
      </c>
    </row>
    <row r="1349">
      <c r="B1349" t="s">
        <v>165</v>
      </c>
      <c r="C1349" t="s">
        <v>165</v>
      </c>
      <c r="D1349" t="s">
        <v>165</v>
      </c>
      <c r="E1349" t="s">
        <v>165</v>
      </c>
      <c r="F1349" t="s">
        <v>165</v>
      </c>
      <c r="G1349" t="s">
        <v>165</v>
      </c>
      <c r="H1349" t="s">
        <v>165</v>
      </c>
      <c r="J1349" t="s">
        <v>165</v>
      </c>
      <c r="K1349" t="s">
        <v>165</v>
      </c>
      <c r="L1349" t="s">
        <v>165</v>
      </c>
      <c r="M1349" t="s">
        <v>165</v>
      </c>
      <c r="N1349" t="s">
        <v>165</v>
      </c>
      <c r="O1349" t="s">
        <v>165</v>
      </c>
      <c r="P1349" t="s">
        <v>165</v>
      </c>
      <c r="Q1349" t="s">
        <v>165</v>
      </c>
    </row>
    <row r="1350">
      <c r="B1350" t="s">
        <v>165</v>
      </c>
      <c r="C1350" t="s">
        <v>165</v>
      </c>
      <c r="D1350" t="s">
        <v>165</v>
      </c>
      <c r="E1350" t="s">
        <v>165</v>
      </c>
      <c r="F1350" t="s">
        <v>165</v>
      </c>
      <c r="G1350" t="s">
        <v>165</v>
      </c>
      <c r="H1350" t="s">
        <v>165</v>
      </c>
      <c r="J1350" t="s">
        <v>165</v>
      </c>
      <c r="K1350" t="s">
        <v>165</v>
      </c>
      <c r="L1350" t="s">
        <v>165</v>
      </c>
      <c r="M1350" t="s">
        <v>165</v>
      </c>
      <c r="N1350" t="s">
        <v>165</v>
      </c>
      <c r="O1350" t="s">
        <v>165</v>
      </c>
      <c r="P1350" t="s">
        <v>165</v>
      </c>
      <c r="Q1350" t="s">
        <v>165</v>
      </c>
    </row>
    <row r="1351">
      <c r="B1351" t="s">
        <v>165</v>
      </c>
      <c r="C1351" t="s">
        <v>165</v>
      </c>
      <c r="D1351" t="s">
        <v>165</v>
      </c>
      <c r="E1351" t="s">
        <v>165</v>
      </c>
      <c r="F1351" t="s">
        <v>165</v>
      </c>
      <c r="G1351" t="s">
        <v>165</v>
      </c>
      <c r="H1351" t="s">
        <v>165</v>
      </c>
      <c r="J1351" t="s">
        <v>165</v>
      </c>
      <c r="K1351" t="s">
        <v>165</v>
      </c>
      <c r="L1351" t="s">
        <v>165</v>
      </c>
      <c r="M1351" t="s">
        <v>165</v>
      </c>
      <c r="N1351" t="s">
        <v>165</v>
      </c>
      <c r="O1351" t="s">
        <v>165</v>
      </c>
      <c r="P1351" t="s">
        <v>165</v>
      </c>
      <c r="Q1351" t="s">
        <v>165</v>
      </c>
    </row>
    <row r="1352">
      <c r="B1352" t="s">
        <v>165</v>
      </c>
      <c r="C1352" t="s">
        <v>165</v>
      </c>
      <c r="D1352" t="s">
        <v>165</v>
      </c>
      <c r="E1352" t="s">
        <v>165</v>
      </c>
      <c r="F1352" t="s">
        <v>165</v>
      </c>
      <c r="G1352" t="s">
        <v>165</v>
      </c>
      <c r="H1352" t="s">
        <v>165</v>
      </c>
      <c r="J1352" t="s">
        <v>165</v>
      </c>
      <c r="K1352" t="s">
        <v>165</v>
      </c>
      <c r="L1352" t="s">
        <v>165</v>
      </c>
      <c r="M1352" t="s">
        <v>165</v>
      </c>
      <c r="N1352" t="s">
        <v>165</v>
      </c>
      <c r="O1352" t="s">
        <v>165</v>
      </c>
      <c r="P1352" t="s">
        <v>165</v>
      </c>
      <c r="Q1352" t="s">
        <v>165</v>
      </c>
    </row>
    <row r="1353">
      <c r="B1353" t="s">
        <v>165</v>
      </c>
      <c r="C1353" t="s">
        <v>165</v>
      </c>
      <c r="D1353" t="s">
        <v>165</v>
      </c>
      <c r="E1353" t="s">
        <v>165</v>
      </c>
      <c r="F1353" t="s">
        <v>165</v>
      </c>
      <c r="G1353" t="s">
        <v>165</v>
      </c>
      <c r="H1353" t="s">
        <v>165</v>
      </c>
      <c r="J1353" t="s">
        <v>165</v>
      </c>
      <c r="K1353" t="s">
        <v>165</v>
      </c>
      <c r="L1353" t="s">
        <v>165</v>
      </c>
      <c r="M1353" t="s">
        <v>165</v>
      </c>
      <c r="N1353" t="s">
        <v>165</v>
      </c>
      <c r="O1353" t="s">
        <v>165</v>
      </c>
      <c r="P1353" t="s">
        <v>165</v>
      </c>
      <c r="Q1353" t="s">
        <v>165</v>
      </c>
    </row>
    <row r="1354">
      <c r="B1354" t="s">
        <v>165</v>
      </c>
      <c r="C1354" t="s">
        <v>165</v>
      </c>
      <c r="D1354" t="s">
        <v>165</v>
      </c>
      <c r="E1354" t="s">
        <v>165</v>
      </c>
      <c r="F1354" t="s">
        <v>165</v>
      </c>
      <c r="G1354" t="s">
        <v>165</v>
      </c>
      <c r="H1354" t="s">
        <v>165</v>
      </c>
      <c r="J1354" t="s">
        <v>165</v>
      </c>
      <c r="K1354" t="s">
        <v>165</v>
      </c>
      <c r="L1354" t="s">
        <v>165</v>
      </c>
      <c r="M1354" t="s">
        <v>165</v>
      </c>
      <c r="N1354" t="s">
        <v>165</v>
      </c>
      <c r="O1354" t="s">
        <v>165</v>
      </c>
      <c r="P1354" t="s">
        <v>165</v>
      </c>
      <c r="Q1354" t="s">
        <v>165</v>
      </c>
    </row>
    <row r="1355">
      <c r="B1355" t="s">
        <v>165</v>
      </c>
      <c r="C1355" t="s">
        <v>165</v>
      </c>
      <c r="D1355" t="s">
        <v>165</v>
      </c>
      <c r="E1355" t="s">
        <v>165</v>
      </c>
      <c r="F1355" t="s">
        <v>165</v>
      </c>
      <c r="G1355" t="s">
        <v>165</v>
      </c>
      <c r="H1355" t="s">
        <v>165</v>
      </c>
      <c r="J1355" t="s">
        <v>165</v>
      </c>
      <c r="K1355" t="s">
        <v>165</v>
      </c>
      <c r="L1355" t="s">
        <v>165</v>
      </c>
      <c r="M1355" t="s">
        <v>165</v>
      </c>
      <c r="N1355" t="s">
        <v>165</v>
      </c>
      <c r="O1355" t="s">
        <v>165</v>
      </c>
      <c r="P1355" t="s">
        <v>165</v>
      </c>
      <c r="Q1355" t="s">
        <v>165</v>
      </c>
    </row>
    <row r="1356">
      <c r="B1356" t="s">
        <v>165</v>
      </c>
      <c r="C1356" t="s">
        <v>165</v>
      </c>
      <c r="D1356" t="s">
        <v>165</v>
      </c>
      <c r="E1356" t="s">
        <v>165</v>
      </c>
      <c r="F1356" t="s">
        <v>165</v>
      </c>
      <c r="G1356" t="s">
        <v>165</v>
      </c>
      <c r="H1356" t="s">
        <v>165</v>
      </c>
      <c r="J1356" t="s">
        <v>165</v>
      </c>
      <c r="K1356" t="s">
        <v>165</v>
      </c>
      <c r="L1356" t="s">
        <v>165</v>
      </c>
      <c r="M1356" t="s">
        <v>165</v>
      </c>
      <c r="N1356" t="s">
        <v>165</v>
      </c>
      <c r="O1356" t="s">
        <v>165</v>
      </c>
      <c r="P1356" t="s">
        <v>165</v>
      </c>
      <c r="Q1356" t="s">
        <v>165</v>
      </c>
    </row>
    <row r="1357">
      <c r="B1357" t="s">
        <v>165</v>
      </c>
      <c r="C1357" t="s">
        <v>165</v>
      </c>
      <c r="D1357" t="s">
        <v>165</v>
      </c>
      <c r="E1357" t="s">
        <v>165</v>
      </c>
      <c r="F1357" t="s">
        <v>165</v>
      </c>
      <c r="G1357" t="s">
        <v>165</v>
      </c>
      <c r="H1357" t="s">
        <v>165</v>
      </c>
      <c r="J1357" t="s">
        <v>165</v>
      </c>
      <c r="K1357" t="s">
        <v>165</v>
      </c>
      <c r="L1357" t="s">
        <v>165</v>
      </c>
      <c r="M1357" t="s">
        <v>165</v>
      </c>
      <c r="N1357" t="s">
        <v>165</v>
      </c>
      <c r="O1357" t="s">
        <v>165</v>
      </c>
      <c r="P1357" t="s">
        <v>165</v>
      </c>
      <c r="Q1357" t="s">
        <v>165</v>
      </c>
    </row>
    <row r="1358">
      <c r="B1358" t="s">
        <v>165</v>
      </c>
      <c r="C1358" t="s">
        <v>165</v>
      </c>
      <c r="D1358" t="s">
        <v>165</v>
      </c>
      <c r="E1358" t="s">
        <v>165</v>
      </c>
      <c r="F1358" t="s">
        <v>165</v>
      </c>
      <c r="G1358" t="s">
        <v>165</v>
      </c>
      <c r="H1358" t="s">
        <v>165</v>
      </c>
      <c r="J1358" t="s">
        <v>165</v>
      </c>
      <c r="K1358" t="s">
        <v>165</v>
      </c>
      <c r="L1358" t="s">
        <v>165</v>
      </c>
      <c r="M1358" t="s">
        <v>165</v>
      </c>
      <c r="N1358" t="s">
        <v>165</v>
      </c>
      <c r="O1358" t="s">
        <v>165</v>
      </c>
      <c r="P1358" t="s">
        <v>165</v>
      </c>
      <c r="Q1358" t="s">
        <v>165</v>
      </c>
    </row>
    <row r="1359">
      <c r="B1359" t="s">
        <v>165</v>
      </c>
      <c r="C1359" t="s">
        <v>165</v>
      </c>
      <c r="D1359" t="s">
        <v>165</v>
      </c>
      <c r="E1359" t="s">
        <v>165</v>
      </c>
      <c r="F1359" t="s">
        <v>165</v>
      </c>
      <c r="G1359" t="s">
        <v>165</v>
      </c>
      <c r="H1359" t="s">
        <v>165</v>
      </c>
      <c r="J1359" t="s">
        <v>165</v>
      </c>
      <c r="K1359" t="s">
        <v>165</v>
      </c>
      <c r="L1359" t="s">
        <v>165</v>
      </c>
      <c r="M1359" t="s">
        <v>165</v>
      </c>
      <c r="N1359" t="s">
        <v>165</v>
      </c>
      <c r="O1359" t="s">
        <v>165</v>
      </c>
      <c r="P1359" t="s">
        <v>165</v>
      </c>
      <c r="Q1359" t="s">
        <v>165</v>
      </c>
    </row>
    <row r="1360">
      <c r="B1360" t="s">
        <v>165</v>
      </c>
      <c r="C1360" t="s">
        <v>165</v>
      </c>
      <c r="D1360" t="s">
        <v>165</v>
      </c>
      <c r="E1360" t="s">
        <v>165</v>
      </c>
      <c r="F1360" t="s">
        <v>165</v>
      </c>
      <c r="G1360" t="s">
        <v>165</v>
      </c>
      <c r="H1360" t="s">
        <v>165</v>
      </c>
      <c r="J1360" t="s">
        <v>165</v>
      </c>
      <c r="K1360" t="s">
        <v>165</v>
      </c>
      <c r="L1360" t="s">
        <v>165</v>
      </c>
      <c r="M1360" t="s">
        <v>165</v>
      </c>
      <c r="N1360" t="s">
        <v>165</v>
      </c>
      <c r="O1360" t="s">
        <v>165</v>
      </c>
      <c r="P1360" t="s">
        <v>165</v>
      </c>
      <c r="Q1360" t="s">
        <v>165</v>
      </c>
    </row>
    <row r="1361">
      <c r="B1361" t="s">
        <v>165</v>
      </c>
      <c r="C1361" t="s">
        <v>165</v>
      </c>
      <c r="D1361" t="s">
        <v>165</v>
      </c>
      <c r="E1361" t="s">
        <v>165</v>
      </c>
      <c r="F1361" t="s">
        <v>165</v>
      </c>
      <c r="G1361" t="s">
        <v>165</v>
      </c>
      <c r="H1361" t="s">
        <v>165</v>
      </c>
      <c r="J1361" t="s">
        <v>165</v>
      </c>
      <c r="K1361" t="s">
        <v>165</v>
      </c>
      <c r="L1361" t="s">
        <v>165</v>
      </c>
      <c r="M1361" t="s">
        <v>165</v>
      </c>
      <c r="N1361" t="s">
        <v>165</v>
      </c>
      <c r="O1361" t="s">
        <v>165</v>
      </c>
      <c r="P1361" t="s">
        <v>165</v>
      </c>
      <c r="Q1361" t="s">
        <v>165</v>
      </c>
    </row>
    <row r="1362">
      <c r="B1362" t="s">
        <v>165</v>
      </c>
      <c r="C1362" t="s">
        <v>165</v>
      </c>
      <c r="D1362" t="s">
        <v>165</v>
      </c>
      <c r="E1362" t="s">
        <v>165</v>
      </c>
      <c r="F1362" t="s">
        <v>165</v>
      </c>
      <c r="G1362" t="s">
        <v>165</v>
      </c>
      <c r="H1362" t="s">
        <v>165</v>
      </c>
      <c r="J1362" t="s">
        <v>165</v>
      </c>
      <c r="K1362" t="s">
        <v>165</v>
      </c>
      <c r="L1362" t="s">
        <v>165</v>
      </c>
      <c r="M1362" t="s">
        <v>165</v>
      </c>
      <c r="N1362" t="s">
        <v>165</v>
      </c>
      <c r="O1362" t="s">
        <v>165</v>
      </c>
      <c r="P1362" t="s">
        <v>165</v>
      </c>
      <c r="Q1362" t="s">
        <v>165</v>
      </c>
    </row>
    <row r="1363">
      <c r="B1363" t="s">
        <v>165</v>
      </c>
      <c r="C1363" t="s">
        <v>165</v>
      </c>
      <c r="D1363" t="s">
        <v>165</v>
      </c>
      <c r="E1363" t="s">
        <v>165</v>
      </c>
      <c r="F1363" t="s">
        <v>165</v>
      </c>
      <c r="G1363" t="s">
        <v>165</v>
      </c>
      <c r="H1363" t="s">
        <v>165</v>
      </c>
      <c r="J1363" t="s">
        <v>165</v>
      </c>
      <c r="K1363" t="s">
        <v>165</v>
      </c>
      <c r="L1363" t="s">
        <v>165</v>
      </c>
      <c r="M1363" t="s">
        <v>165</v>
      </c>
      <c r="N1363" t="s">
        <v>165</v>
      </c>
      <c r="O1363" t="s">
        <v>165</v>
      </c>
      <c r="P1363" t="s">
        <v>165</v>
      </c>
      <c r="Q1363" t="s">
        <v>165</v>
      </c>
    </row>
    <row r="1364">
      <c r="B1364" t="s">
        <v>165</v>
      </c>
      <c r="C1364" t="s">
        <v>165</v>
      </c>
      <c r="D1364" t="s">
        <v>165</v>
      </c>
      <c r="E1364" t="s">
        <v>165</v>
      </c>
      <c r="F1364" t="s">
        <v>165</v>
      </c>
      <c r="G1364" t="s">
        <v>165</v>
      </c>
      <c r="H1364" t="s">
        <v>165</v>
      </c>
      <c r="J1364" t="s">
        <v>165</v>
      </c>
      <c r="K1364" t="s">
        <v>165</v>
      </c>
      <c r="L1364" t="s">
        <v>165</v>
      </c>
      <c r="M1364" t="s">
        <v>165</v>
      </c>
      <c r="N1364" t="s">
        <v>165</v>
      </c>
      <c r="O1364" t="s">
        <v>165</v>
      </c>
      <c r="P1364" t="s">
        <v>165</v>
      </c>
      <c r="Q1364" t="s">
        <v>165</v>
      </c>
    </row>
    <row r="1365">
      <c r="B1365" t="s">
        <v>165</v>
      </c>
      <c r="C1365" t="s">
        <v>165</v>
      </c>
      <c r="D1365" t="s">
        <v>165</v>
      </c>
      <c r="E1365" t="s">
        <v>165</v>
      </c>
      <c r="F1365" t="s">
        <v>165</v>
      </c>
      <c r="G1365" t="s">
        <v>165</v>
      </c>
      <c r="H1365" t="s">
        <v>165</v>
      </c>
      <c r="J1365" t="s">
        <v>165</v>
      </c>
      <c r="K1365" t="s">
        <v>165</v>
      </c>
      <c r="L1365" t="s">
        <v>165</v>
      </c>
      <c r="M1365" t="s">
        <v>165</v>
      </c>
      <c r="N1365" t="s">
        <v>165</v>
      </c>
      <c r="O1365" t="s">
        <v>165</v>
      </c>
      <c r="P1365" t="s">
        <v>165</v>
      </c>
      <c r="Q1365" t="s">
        <v>165</v>
      </c>
    </row>
    <row r="1366">
      <c r="B1366" t="s">
        <v>165</v>
      </c>
      <c r="C1366" t="s">
        <v>165</v>
      </c>
      <c r="D1366" t="s">
        <v>165</v>
      </c>
      <c r="E1366" t="s">
        <v>165</v>
      </c>
      <c r="F1366" t="s">
        <v>165</v>
      </c>
      <c r="G1366" t="s">
        <v>165</v>
      </c>
      <c r="H1366" t="s">
        <v>165</v>
      </c>
      <c r="J1366" t="s">
        <v>165</v>
      </c>
      <c r="K1366" t="s">
        <v>165</v>
      </c>
      <c r="L1366" t="s">
        <v>165</v>
      </c>
      <c r="M1366" t="s">
        <v>165</v>
      </c>
      <c r="N1366" t="s">
        <v>165</v>
      </c>
      <c r="O1366" t="s">
        <v>165</v>
      </c>
      <c r="P1366" t="s">
        <v>165</v>
      </c>
      <c r="Q1366" t="s">
        <v>165</v>
      </c>
    </row>
    <row r="1367">
      <c r="B1367" t="s">
        <v>165</v>
      </c>
      <c r="C1367" t="s">
        <v>165</v>
      </c>
      <c r="D1367" t="s">
        <v>165</v>
      </c>
      <c r="E1367" t="s">
        <v>165</v>
      </c>
      <c r="F1367" t="s">
        <v>165</v>
      </c>
      <c r="G1367" t="s">
        <v>165</v>
      </c>
      <c r="H1367" t="s">
        <v>165</v>
      </c>
      <c r="J1367" t="s">
        <v>165</v>
      </c>
      <c r="K1367" t="s">
        <v>165</v>
      </c>
      <c r="L1367" t="s">
        <v>165</v>
      </c>
      <c r="M1367" t="s">
        <v>165</v>
      </c>
      <c r="N1367" t="s">
        <v>165</v>
      </c>
      <c r="O1367" t="s">
        <v>165</v>
      </c>
      <c r="P1367" t="s">
        <v>165</v>
      </c>
      <c r="Q1367" t="s">
        <v>165</v>
      </c>
    </row>
    <row r="1368">
      <c r="B1368" t="s">
        <v>165</v>
      </c>
      <c r="C1368" t="s">
        <v>165</v>
      </c>
      <c r="D1368" t="s">
        <v>165</v>
      </c>
      <c r="E1368" t="s">
        <v>165</v>
      </c>
      <c r="F1368" t="s">
        <v>165</v>
      </c>
      <c r="G1368" t="s">
        <v>165</v>
      </c>
      <c r="H1368" t="s">
        <v>165</v>
      </c>
      <c r="J1368" t="s">
        <v>165</v>
      </c>
      <c r="K1368" t="s">
        <v>165</v>
      </c>
      <c r="L1368" t="s">
        <v>165</v>
      </c>
      <c r="M1368" t="s">
        <v>165</v>
      </c>
      <c r="N1368" t="s">
        <v>165</v>
      </c>
      <c r="O1368" t="s">
        <v>165</v>
      </c>
      <c r="P1368" t="s">
        <v>165</v>
      </c>
      <c r="Q1368" t="s">
        <v>165</v>
      </c>
    </row>
    <row r="1369">
      <c r="B1369" t="s">
        <v>165</v>
      </c>
      <c r="C1369" t="s">
        <v>165</v>
      </c>
      <c r="D1369" t="s">
        <v>165</v>
      </c>
      <c r="E1369" t="s">
        <v>165</v>
      </c>
      <c r="F1369" t="s">
        <v>165</v>
      </c>
      <c r="G1369" t="s">
        <v>165</v>
      </c>
      <c r="H1369" t="s">
        <v>165</v>
      </c>
      <c r="J1369" t="s">
        <v>165</v>
      </c>
      <c r="K1369" t="s">
        <v>165</v>
      </c>
      <c r="L1369" t="s">
        <v>165</v>
      </c>
      <c r="M1369" t="s">
        <v>165</v>
      </c>
      <c r="N1369" t="s">
        <v>165</v>
      </c>
      <c r="O1369" t="s">
        <v>165</v>
      </c>
      <c r="P1369" t="s">
        <v>165</v>
      </c>
      <c r="Q1369" t="s">
        <v>165</v>
      </c>
    </row>
    <row r="1370">
      <c r="B1370" t="s">
        <v>165</v>
      </c>
      <c r="C1370" t="s">
        <v>165</v>
      </c>
      <c r="D1370" t="s">
        <v>165</v>
      </c>
      <c r="E1370" t="s">
        <v>165</v>
      </c>
      <c r="F1370" t="s">
        <v>165</v>
      </c>
      <c r="G1370" t="s">
        <v>165</v>
      </c>
      <c r="H1370" t="s">
        <v>165</v>
      </c>
      <c r="J1370" t="s">
        <v>165</v>
      </c>
      <c r="K1370" t="s">
        <v>165</v>
      </c>
      <c r="L1370" t="s">
        <v>165</v>
      </c>
      <c r="M1370" t="s">
        <v>165</v>
      </c>
      <c r="N1370" t="s">
        <v>165</v>
      </c>
      <c r="O1370" t="s">
        <v>165</v>
      </c>
      <c r="P1370" t="s">
        <v>165</v>
      </c>
      <c r="Q1370" t="s">
        <v>165</v>
      </c>
    </row>
    <row r="1371">
      <c r="B1371" t="s">
        <v>165</v>
      </c>
      <c r="C1371" t="s">
        <v>165</v>
      </c>
      <c r="D1371" t="s">
        <v>165</v>
      </c>
      <c r="E1371" t="s">
        <v>165</v>
      </c>
      <c r="F1371" t="s">
        <v>165</v>
      </c>
      <c r="G1371" t="s">
        <v>165</v>
      </c>
      <c r="H1371" t="s">
        <v>165</v>
      </c>
      <c r="J1371" t="s">
        <v>165</v>
      </c>
      <c r="K1371" t="s">
        <v>165</v>
      </c>
      <c r="L1371" t="s">
        <v>165</v>
      </c>
      <c r="M1371" t="s">
        <v>165</v>
      </c>
      <c r="N1371" t="s">
        <v>165</v>
      </c>
      <c r="O1371" t="s">
        <v>165</v>
      </c>
      <c r="P1371" t="s">
        <v>165</v>
      </c>
      <c r="Q1371" t="s">
        <v>165</v>
      </c>
    </row>
    <row r="1372">
      <c r="B1372" t="s">
        <v>165</v>
      </c>
      <c r="C1372" t="s">
        <v>165</v>
      </c>
      <c r="D1372" t="s">
        <v>165</v>
      </c>
      <c r="E1372" t="s">
        <v>165</v>
      </c>
      <c r="F1372" t="s">
        <v>165</v>
      </c>
      <c r="G1372" t="s">
        <v>165</v>
      </c>
      <c r="H1372" t="s">
        <v>165</v>
      </c>
      <c r="J1372" t="s">
        <v>165</v>
      </c>
      <c r="K1372" t="s">
        <v>165</v>
      </c>
      <c r="L1372" t="s">
        <v>165</v>
      </c>
      <c r="M1372" t="s">
        <v>165</v>
      </c>
      <c r="N1372" t="s">
        <v>165</v>
      </c>
      <c r="O1372" t="s">
        <v>165</v>
      </c>
      <c r="P1372" t="s">
        <v>165</v>
      </c>
      <c r="Q1372" t="s">
        <v>165</v>
      </c>
    </row>
    <row r="1373">
      <c r="B1373" t="s">
        <v>165</v>
      </c>
      <c r="C1373" t="s">
        <v>165</v>
      </c>
      <c r="D1373" t="s">
        <v>165</v>
      </c>
      <c r="E1373" t="s">
        <v>165</v>
      </c>
      <c r="F1373" t="s">
        <v>165</v>
      </c>
      <c r="G1373" t="s">
        <v>165</v>
      </c>
      <c r="H1373" t="s">
        <v>165</v>
      </c>
      <c r="J1373" t="s">
        <v>165</v>
      </c>
      <c r="K1373" t="s">
        <v>165</v>
      </c>
      <c r="L1373" t="s">
        <v>165</v>
      </c>
      <c r="M1373" t="s">
        <v>165</v>
      </c>
      <c r="N1373" t="s">
        <v>165</v>
      </c>
      <c r="O1373" t="s">
        <v>165</v>
      </c>
      <c r="P1373" t="s">
        <v>165</v>
      </c>
      <c r="Q1373" t="s">
        <v>165</v>
      </c>
    </row>
    <row r="1374">
      <c r="B1374" t="s">
        <v>165</v>
      </c>
      <c r="C1374" t="s">
        <v>165</v>
      </c>
      <c r="D1374" t="s">
        <v>165</v>
      </c>
      <c r="E1374" t="s">
        <v>165</v>
      </c>
      <c r="F1374" t="s">
        <v>165</v>
      </c>
      <c r="G1374" t="s">
        <v>165</v>
      </c>
      <c r="H1374" t="s">
        <v>165</v>
      </c>
      <c r="J1374" t="s">
        <v>165</v>
      </c>
      <c r="K1374" t="s">
        <v>165</v>
      </c>
      <c r="L1374" t="s">
        <v>165</v>
      </c>
      <c r="M1374" t="s">
        <v>165</v>
      </c>
      <c r="N1374" t="s">
        <v>165</v>
      </c>
      <c r="O1374" t="s">
        <v>165</v>
      </c>
      <c r="P1374" t="s">
        <v>165</v>
      </c>
      <c r="Q1374" t="s">
        <v>165</v>
      </c>
    </row>
    <row r="1375">
      <c r="B1375" t="s">
        <v>165</v>
      </c>
      <c r="C1375" t="s">
        <v>165</v>
      </c>
      <c r="D1375" t="s">
        <v>165</v>
      </c>
      <c r="E1375" t="s">
        <v>165</v>
      </c>
      <c r="F1375" t="s">
        <v>165</v>
      </c>
      <c r="G1375" t="s">
        <v>165</v>
      </c>
      <c r="H1375" t="s">
        <v>165</v>
      </c>
      <c r="J1375" t="s">
        <v>165</v>
      </c>
      <c r="K1375" t="s">
        <v>165</v>
      </c>
      <c r="L1375" t="s">
        <v>165</v>
      </c>
      <c r="M1375" t="s">
        <v>165</v>
      </c>
      <c r="N1375" t="s">
        <v>165</v>
      </c>
      <c r="O1375" t="s">
        <v>165</v>
      </c>
      <c r="P1375" t="s">
        <v>165</v>
      </c>
      <c r="Q1375" t="s">
        <v>165</v>
      </c>
    </row>
    <row r="1376">
      <c r="B1376" t="s">
        <v>165</v>
      </c>
      <c r="C1376" t="s">
        <v>165</v>
      </c>
      <c r="D1376" t="s">
        <v>165</v>
      </c>
      <c r="E1376" t="s">
        <v>165</v>
      </c>
      <c r="F1376" t="s">
        <v>165</v>
      </c>
      <c r="G1376" t="s">
        <v>165</v>
      </c>
      <c r="H1376" t="s">
        <v>165</v>
      </c>
      <c r="J1376" t="s">
        <v>165</v>
      </c>
      <c r="K1376" t="s">
        <v>165</v>
      </c>
      <c r="L1376" t="s">
        <v>165</v>
      </c>
      <c r="M1376" t="s">
        <v>165</v>
      </c>
      <c r="N1376" t="s">
        <v>165</v>
      </c>
      <c r="O1376" t="s">
        <v>165</v>
      </c>
      <c r="P1376" t="s">
        <v>165</v>
      </c>
      <c r="Q1376" t="s">
        <v>165</v>
      </c>
    </row>
    <row r="1377">
      <c r="B1377" t="s">
        <v>165</v>
      </c>
      <c r="C1377" t="s">
        <v>165</v>
      </c>
      <c r="D1377" t="s">
        <v>165</v>
      </c>
      <c r="E1377" t="s">
        <v>165</v>
      </c>
      <c r="F1377" t="s">
        <v>165</v>
      </c>
      <c r="G1377" t="s">
        <v>165</v>
      </c>
      <c r="H1377" t="s">
        <v>165</v>
      </c>
      <c r="J1377" t="s">
        <v>165</v>
      </c>
      <c r="K1377" t="s">
        <v>165</v>
      </c>
      <c r="L1377" t="s">
        <v>165</v>
      </c>
      <c r="M1377" t="s">
        <v>165</v>
      </c>
      <c r="N1377" t="s">
        <v>165</v>
      </c>
      <c r="O1377" t="s">
        <v>165</v>
      </c>
      <c r="P1377" t="s">
        <v>165</v>
      </c>
      <c r="Q1377" t="s">
        <v>165</v>
      </c>
    </row>
    <row r="1378">
      <c r="B1378" t="s">
        <v>165</v>
      </c>
      <c r="C1378" t="s">
        <v>165</v>
      </c>
      <c r="D1378" t="s">
        <v>165</v>
      </c>
      <c r="E1378" t="s">
        <v>165</v>
      </c>
      <c r="F1378" t="s">
        <v>165</v>
      </c>
      <c r="G1378" t="s">
        <v>165</v>
      </c>
      <c r="H1378" t="s">
        <v>165</v>
      </c>
      <c r="J1378" t="s">
        <v>165</v>
      </c>
      <c r="K1378" t="s">
        <v>165</v>
      </c>
      <c r="L1378" t="s">
        <v>165</v>
      </c>
      <c r="M1378" t="s">
        <v>165</v>
      </c>
      <c r="N1378" t="s">
        <v>165</v>
      </c>
      <c r="O1378" t="s">
        <v>165</v>
      </c>
      <c r="P1378" t="s">
        <v>165</v>
      </c>
      <c r="Q1378" t="s">
        <v>165</v>
      </c>
    </row>
    <row r="1379">
      <c r="B1379" t="s">
        <v>165</v>
      </c>
      <c r="C1379" t="s">
        <v>165</v>
      </c>
      <c r="D1379" t="s">
        <v>165</v>
      </c>
      <c r="E1379" t="s">
        <v>165</v>
      </c>
      <c r="F1379" t="s">
        <v>165</v>
      </c>
      <c r="G1379" t="s">
        <v>165</v>
      </c>
      <c r="H1379" t="s">
        <v>165</v>
      </c>
      <c r="J1379" t="s">
        <v>165</v>
      </c>
      <c r="K1379" t="s">
        <v>165</v>
      </c>
      <c r="L1379" t="s">
        <v>165</v>
      </c>
      <c r="M1379" t="s">
        <v>165</v>
      </c>
      <c r="N1379" t="s">
        <v>165</v>
      </c>
      <c r="O1379" t="s">
        <v>165</v>
      </c>
      <c r="P1379" t="s">
        <v>165</v>
      </c>
      <c r="Q1379" t="s">
        <v>165</v>
      </c>
    </row>
    <row r="1380">
      <c r="B1380" t="s">
        <v>165</v>
      </c>
      <c r="C1380" t="s">
        <v>165</v>
      </c>
      <c r="D1380" t="s">
        <v>165</v>
      </c>
      <c r="E1380" t="s">
        <v>165</v>
      </c>
      <c r="F1380" t="s">
        <v>165</v>
      </c>
      <c r="G1380" t="s">
        <v>165</v>
      </c>
      <c r="H1380" t="s">
        <v>165</v>
      </c>
      <c r="J1380" t="s">
        <v>165</v>
      </c>
      <c r="K1380" t="s">
        <v>165</v>
      </c>
      <c r="L1380" t="s">
        <v>165</v>
      </c>
      <c r="M1380" t="s">
        <v>165</v>
      </c>
      <c r="N1380" t="s">
        <v>165</v>
      </c>
      <c r="O1380" t="s">
        <v>165</v>
      </c>
      <c r="P1380" t="s">
        <v>165</v>
      </c>
      <c r="Q1380" t="s">
        <v>165</v>
      </c>
    </row>
    <row r="1381">
      <c r="B1381" t="s">
        <v>165</v>
      </c>
      <c r="C1381" t="s">
        <v>165</v>
      </c>
      <c r="D1381" t="s">
        <v>165</v>
      </c>
      <c r="E1381" t="s">
        <v>165</v>
      </c>
      <c r="F1381" t="s">
        <v>165</v>
      </c>
      <c r="G1381" t="s">
        <v>165</v>
      </c>
      <c r="H1381" t="s">
        <v>165</v>
      </c>
      <c r="J1381" t="s">
        <v>165</v>
      </c>
      <c r="K1381" t="s">
        <v>165</v>
      </c>
      <c r="L1381" t="s">
        <v>165</v>
      </c>
      <c r="M1381" t="s">
        <v>165</v>
      </c>
      <c r="N1381" t="s">
        <v>165</v>
      </c>
      <c r="O1381" t="s">
        <v>165</v>
      </c>
      <c r="P1381" t="s">
        <v>165</v>
      </c>
      <c r="Q1381" t="s">
        <v>165</v>
      </c>
    </row>
    <row r="1382">
      <c r="B1382" t="s">
        <v>165</v>
      </c>
      <c r="C1382" t="s">
        <v>165</v>
      </c>
      <c r="D1382" t="s">
        <v>165</v>
      </c>
      <c r="E1382" t="s">
        <v>165</v>
      </c>
      <c r="F1382" t="s">
        <v>165</v>
      </c>
      <c r="G1382" t="s">
        <v>165</v>
      </c>
      <c r="H1382" t="s">
        <v>165</v>
      </c>
      <c r="J1382" t="s">
        <v>165</v>
      </c>
      <c r="K1382" t="s">
        <v>165</v>
      </c>
      <c r="L1382" t="s">
        <v>165</v>
      </c>
      <c r="M1382" t="s">
        <v>165</v>
      </c>
      <c r="N1382" t="s">
        <v>165</v>
      </c>
      <c r="O1382" t="s">
        <v>165</v>
      </c>
      <c r="P1382" t="s">
        <v>165</v>
      </c>
      <c r="Q1382" t="s">
        <v>165</v>
      </c>
    </row>
    <row r="1383">
      <c r="B1383" t="s">
        <v>165</v>
      </c>
      <c r="C1383" t="s">
        <v>165</v>
      </c>
      <c r="D1383" t="s">
        <v>165</v>
      </c>
      <c r="E1383" t="s">
        <v>165</v>
      </c>
      <c r="F1383" t="s">
        <v>165</v>
      </c>
      <c r="G1383" t="s">
        <v>165</v>
      </c>
      <c r="H1383" t="s">
        <v>165</v>
      </c>
      <c r="J1383" t="s">
        <v>165</v>
      </c>
      <c r="K1383" t="s">
        <v>165</v>
      </c>
      <c r="L1383" t="s">
        <v>165</v>
      </c>
      <c r="M1383" t="s">
        <v>165</v>
      </c>
      <c r="N1383" t="s">
        <v>165</v>
      </c>
      <c r="O1383" t="s">
        <v>165</v>
      </c>
      <c r="P1383" t="s">
        <v>165</v>
      </c>
      <c r="Q1383" t="s">
        <v>165</v>
      </c>
    </row>
    <row r="1384">
      <c r="B1384" t="s">
        <v>165</v>
      </c>
      <c r="C1384" t="s">
        <v>165</v>
      </c>
      <c r="D1384" t="s">
        <v>165</v>
      </c>
      <c r="E1384" t="s">
        <v>165</v>
      </c>
      <c r="F1384" t="s">
        <v>165</v>
      </c>
      <c r="G1384" t="s">
        <v>165</v>
      </c>
      <c r="H1384" t="s">
        <v>165</v>
      </c>
      <c r="J1384" t="s">
        <v>165</v>
      </c>
      <c r="K1384" t="s">
        <v>165</v>
      </c>
      <c r="L1384" t="s">
        <v>165</v>
      </c>
      <c r="M1384" t="s">
        <v>165</v>
      </c>
      <c r="N1384" t="s">
        <v>165</v>
      </c>
      <c r="O1384" t="s">
        <v>165</v>
      </c>
      <c r="P1384" t="s">
        <v>165</v>
      </c>
      <c r="Q1384" t="s">
        <v>165</v>
      </c>
    </row>
    <row r="1385">
      <c r="B1385" t="s">
        <v>165</v>
      </c>
      <c r="C1385" t="s">
        <v>165</v>
      </c>
      <c r="D1385" t="s">
        <v>165</v>
      </c>
      <c r="E1385" t="s">
        <v>165</v>
      </c>
      <c r="F1385" t="s">
        <v>165</v>
      </c>
      <c r="G1385" t="s">
        <v>165</v>
      </c>
      <c r="H1385" t="s">
        <v>165</v>
      </c>
      <c r="J1385" t="s">
        <v>165</v>
      </c>
      <c r="K1385" t="s">
        <v>165</v>
      </c>
      <c r="L1385" t="s">
        <v>165</v>
      </c>
      <c r="M1385" t="s">
        <v>165</v>
      </c>
      <c r="N1385" t="s">
        <v>165</v>
      </c>
      <c r="O1385" t="s">
        <v>165</v>
      </c>
      <c r="P1385" t="s">
        <v>165</v>
      </c>
      <c r="Q1385" t="s">
        <v>165</v>
      </c>
    </row>
    <row r="1386">
      <c r="B1386" t="s">
        <v>165</v>
      </c>
      <c r="C1386" t="s">
        <v>165</v>
      </c>
      <c r="D1386" t="s">
        <v>165</v>
      </c>
      <c r="E1386" t="s">
        <v>165</v>
      </c>
      <c r="F1386" t="s">
        <v>165</v>
      </c>
      <c r="G1386" t="s">
        <v>165</v>
      </c>
      <c r="H1386" t="s">
        <v>165</v>
      </c>
      <c r="J1386" t="s">
        <v>165</v>
      </c>
      <c r="K1386" t="s">
        <v>165</v>
      </c>
      <c r="L1386" t="s">
        <v>165</v>
      </c>
      <c r="M1386" t="s">
        <v>165</v>
      </c>
      <c r="N1386" t="s">
        <v>165</v>
      </c>
      <c r="O1386" t="s">
        <v>165</v>
      </c>
      <c r="P1386" t="s">
        <v>165</v>
      </c>
      <c r="Q1386" t="s">
        <v>165</v>
      </c>
    </row>
    <row r="1387">
      <c r="B1387" t="s">
        <v>165</v>
      </c>
      <c r="C1387" t="s">
        <v>165</v>
      </c>
      <c r="D1387" t="s">
        <v>165</v>
      </c>
      <c r="E1387" t="s">
        <v>165</v>
      </c>
      <c r="F1387" t="s">
        <v>165</v>
      </c>
      <c r="G1387" t="s">
        <v>165</v>
      </c>
      <c r="H1387" t="s">
        <v>165</v>
      </c>
      <c r="J1387" t="s">
        <v>165</v>
      </c>
      <c r="K1387" t="s">
        <v>165</v>
      </c>
      <c r="L1387" t="s">
        <v>165</v>
      </c>
      <c r="M1387" t="s">
        <v>165</v>
      </c>
      <c r="N1387" t="s">
        <v>165</v>
      </c>
      <c r="O1387" t="s">
        <v>165</v>
      </c>
      <c r="P1387" t="s">
        <v>165</v>
      </c>
      <c r="Q1387" t="s">
        <v>165</v>
      </c>
    </row>
    <row r="1388">
      <c r="B1388" t="s">
        <v>165</v>
      </c>
      <c r="C1388" t="s">
        <v>165</v>
      </c>
      <c r="D1388" t="s">
        <v>165</v>
      </c>
      <c r="E1388" t="s">
        <v>165</v>
      </c>
      <c r="F1388" t="s">
        <v>165</v>
      </c>
      <c r="G1388" t="s">
        <v>165</v>
      </c>
      <c r="H1388" t="s">
        <v>165</v>
      </c>
      <c r="J1388" t="s">
        <v>165</v>
      </c>
      <c r="K1388" t="s">
        <v>165</v>
      </c>
      <c r="L1388" t="s">
        <v>165</v>
      </c>
      <c r="M1388" t="s">
        <v>165</v>
      </c>
      <c r="N1388" t="s">
        <v>165</v>
      </c>
      <c r="O1388" t="s">
        <v>165</v>
      </c>
      <c r="P1388" t="s">
        <v>165</v>
      </c>
      <c r="Q1388" t="s">
        <v>165</v>
      </c>
    </row>
    <row r="1389">
      <c r="B1389" t="s">
        <v>165</v>
      </c>
      <c r="C1389" t="s">
        <v>165</v>
      </c>
      <c r="D1389" t="s">
        <v>165</v>
      </c>
      <c r="E1389" t="s">
        <v>165</v>
      </c>
      <c r="F1389" t="s">
        <v>165</v>
      </c>
      <c r="G1389" t="s">
        <v>165</v>
      </c>
      <c r="H1389" t="s">
        <v>165</v>
      </c>
      <c r="J1389" t="s">
        <v>165</v>
      </c>
      <c r="K1389" t="s">
        <v>165</v>
      </c>
      <c r="L1389" t="s">
        <v>165</v>
      </c>
      <c r="M1389" t="s">
        <v>165</v>
      </c>
      <c r="N1389" t="s">
        <v>165</v>
      </c>
      <c r="O1389" t="s">
        <v>165</v>
      </c>
      <c r="P1389" t="s">
        <v>165</v>
      </c>
      <c r="Q1389" t="s">
        <v>165</v>
      </c>
    </row>
    <row r="1390">
      <c r="B1390" t="s">
        <v>165</v>
      </c>
      <c r="C1390" t="s">
        <v>165</v>
      </c>
      <c r="D1390" t="s">
        <v>165</v>
      </c>
      <c r="E1390" t="s">
        <v>165</v>
      </c>
      <c r="F1390" t="s">
        <v>165</v>
      </c>
      <c r="G1390" t="s">
        <v>165</v>
      </c>
      <c r="H1390" t="s">
        <v>165</v>
      </c>
      <c r="J1390" t="s">
        <v>165</v>
      </c>
      <c r="K1390" t="s">
        <v>165</v>
      </c>
      <c r="L1390" t="s">
        <v>165</v>
      </c>
      <c r="M1390" t="s">
        <v>165</v>
      </c>
      <c r="N1390" t="s">
        <v>165</v>
      </c>
      <c r="O1390" t="s">
        <v>165</v>
      </c>
      <c r="P1390" t="s">
        <v>165</v>
      </c>
      <c r="Q1390" t="s">
        <v>165</v>
      </c>
    </row>
    <row r="1391">
      <c r="B1391" t="s">
        <v>165</v>
      </c>
      <c r="C1391" t="s">
        <v>165</v>
      </c>
      <c r="D1391" t="s">
        <v>165</v>
      </c>
      <c r="E1391" t="s">
        <v>165</v>
      </c>
      <c r="F1391" t="s">
        <v>165</v>
      </c>
      <c r="G1391" t="s">
        <v>165</v>
      </c>
      <c r="H1391" t="s">
        <v>165</v>
      </c>
      <c r="J1391" t="s">
        <v>165</v>
      </c>
      <c r="K1391" t="s">
        <v>165</v>
      </c>
      <c r="L1391" t="s">
        <v>165</v>
      </c>
      <c r="M1391" t="s">
        <v>165</v>
      </c>
      <c r="N1391" t="s">
        <v>165</v>
      </c>
      <c r="O1391" t="s">
        <v>165</v>
      </c>
      <c r="P1391" t="s">
        <v>165</v>
      </c>
      <c r="Q1391" t="s">
        <v>165</v>
      </c>
    </row>
    <row r="1392">
      <c r="B1392" t="s">
        <v>165</v>
      </c>
      <c r="C1392" t="s">
        <v>165</v>
      </c>
      <c r="D1392" t="s">
        <v>165</v>
      </c>
      <c r="E1392" t="s">
        <v>165</v>
      </c>
      <c r="F1392" t="s">
        <v>165</v>
      </c>
      <c r="G1392" t="s">
        <v>165</v>
      </c>
      <c r="H1392" t="s">
        <v>165</v>
      </c>
      <c r="J1392" t="s">
        <v>165</v>
      </c>
      <c r="K1392" t="s">
        <v>165</v>
      </c>
      <c r="L1392" t="s">
        <v>165</v>
      </c>
      <c r="M1392" t="s">
        <v>165</v>
      </c>
      <c r="N1392" t="s">
        <v>165</v>
      </c>
      <c r="O1392" t="s">
        <v>165</v>
      </c>
      <c r="P1392" t="s">
        <v>165</v>
      </c>
      <c r="Q1392" t="s">
        <v>165</v>
      </c>
    </row>
    <row r="1393">
      <c r="B1393" t="s">
        <v>165</v>
      </c>
      <c r="C1393" t="s">
        <v>165</v>
      </c>
      <c r="D1393" t="s">
        <v>165</v>
      </c>
      <c r="E1393" t="s">
        <v>165</v>
      </c>
      <c r="F1393" t="s">
        <v>165</v>
      </c>
      <c r="G1393" t="s">
        <v>165</v>
      </c>
      <c r="H1393" t="s">
        <v>165</v>
      </c>
      <c r="J1393" t="s">
        <v>165</v>
      </c>
      <c r="K1393" t="s">
        <v>165</v>
      </c>
      <c r="L1393" t="s">
        <v>165</v>
      </c>
      <c r="M1393" t="s">
        <v>165</v>
      </c>
      <c r="N1393" t="s">
        <v>165</v>
      </c>
      <c r="O1393" t="s">
        <v>165</v>
      </c>
      <c r="P1393" t="s">
        <v>165</v>
      </c>
      <c r="Q1393" t="s">
        <v>165</v>
      </c>
    </row>
    <row r="1394">
      <c r="B1394" t="s">
        <v>165</v>
      </c>
      <c r="C1394" t="s">
        <v>165</v>
      </c>
      <c r="D1394" t="s">
        <v>165</v>
      </c>
      <c r="E1394" t="s">
        <v>165</v>
      </c>
      <c r="F1394" t="s">
        <v>165</v>
      </c>
      <c r="G1394" t="s">
        <v>165</v>
      </c>
      <c r="H1394" t="s">
        <v>165</v>
      </c>
      <c r="J1394" t="s">
        <v>165</v>
      </c>
      <c r="K1394" t="s">
        <v>165</v>
      </c>
      <c r="L1394" t="s">
        <v>165</v>
      </c>
      <c r="M1394" t="s">
        <v>165</v>
      </c>
      <c r="N1394" t="s">
        <v>165</v>
      </c>
      <c r="O1394" t="s">
        <v>165</v>
      </c>
      <c r="P1394" t="s">
        <v>165</v>
      </c>
      <c r="Q1394" t="s">
        <v>165</v>
      </c>
    </row>
    <row r="1395">
      <c r="B1395" t="s">
        <v>165</v>
      </c>
      <c r="C1395" t="s">
        <v>165</v>
      </c>
      <c r="D1395" t="s">
        <v>165</v>
      </c>
      <c r="E1395" t="s">
        <v>165</v>
      </c>
      <c r="F1395" t="s">
        <v>165</v>
      </c>
      <c r="G1395" t="s">
        <v>165</v>
      </c>
      <c r="H1395" t="s">
        <v>165</v>
      </c>
      <c r="J1395" t="s">
        <v>165</v>
      </c>
      <c r="K1395" t="s">
        <v>165</v>
      </c>
      <c r="L1395" t="s">
        <v>165</v>
      </c>
      <c r="M1395" t="s">
        <v>165</v>
      </c>
      <c r="N1395" t="s">
        <v>165</v>
      </c>
      <c r="O1395" t="s">
        <v>165</v>
      </c>
      <c r="P1395" t="s">
        <v>165</v>
      </c>
      <c r="Q1395" t="s">
        <v>165</v>
      </c>
    </row>
    <row r="1396">
      <c r="B1396" t="s">
        <v>165</v>
      </c>
      <c r="C1396" t="s">
        <v>165</v>
      </c>
      <c r="D1396" t="s">
        <v>165</v>
      </c>
      <c r="E1396" t="s">
        <v>165</v>
      </c>
      <c r="F1396" t="s">
        <v>165</v>
      </c>
      <c r="G1396" t="s">
        <v>165</v>
      </c>
      <c r="H1396" t="s">
        <v>165</v>
      </c>
      <c r="J1396" t="s">
        <v>165</v>
      </c>
      <c r="K1396" t="s">
        <v>165</v>
      </c>
      <c r="L1396" t="s">
        <v>165</v>
      </c>
      <c r="M1396" t="s">
        <v>165</v>
      </c>
      <c r="N1396" t="s">
        <v>165</v>
      </c>
      <c r="O1396" t="s">
        <v>165</v>
      </c>
      <c r="P1396" t="s">
        <v>165</v>
      </c>
      <c r="Q1396" t="s">
        <v>165</v>
      </c>
    </row>
    <row r="1397">
      <c r="B1397" t="s">
        <v>165</v>
      </c>
      <c r="C1397" t="s">
        <v>165</v>
      </c>
      <c r="D1397" t="s">
        <v>165</v>
      </c>
      <c r="E1397" t="s">
        <v>165</v>
      </c>
      <c r="F1397" t="s">
        <v>165</v>
      </c>
      <c r="G1397" t="s">
        <v>165</v>
      </c>
      <c r="H1397" t="s">
        <v>165</v>
      </c>
      <c r="J1397" t="s">
        <v>165</v>
      </c>
      <c r="K1397" t="s">
        <v>165</v>
      </c>
      <c r="L1397" t="s">
        <v>165</v>
      </c>
      <c r="M1397" t="s">
        <v>165</v>
      </c>
      <c r="N1397" t="s">
        <v>165</v>
      </c>
      <c r="O1397" t="s">
        <v>165</v>
      </c>
      <c r="P1397" t="s">
        <v>165</v>
      </c>
      <c r="Q1397" t="s">
        <v>165</v>
      </c>
    </row>
    <row r="1398">
      <c r="B1398" t="s">
        <v>165</v>
      </c>
      <c r="C1398" t="s">
        <v>165</v>
      </c>
      <c r="D1398" t="s">
        <v>165</v>
      </c>
      <c r="E1398" t="s">
        <v>165</v>
      </c>
      <c r="F1398" t="s">
        <v>165</v>
      </c>
      <c r="G1398" t="s">
        <v>165</v>
      </c>
      <c r="H1398" t="s">
        <v>165</v>
      </c>
      <c r="J1398" t="s">
        <v>165</v>
      </c>
      <c r="K1398" t="s">
        <v>165</v>
      </c>
      <c r="L1398" t="s">
        <v>165</v>
      </c>
      <c r="M1398" t="s">
        <v>165</v>
      </c>
      <c r="N1398" t="s">
        <v>165</v>
      </c>
      <c r="O1398" t="s">
        <v>165</v>
      </c>
      <c r="P1398" t="s">
        <v>165</v>
      </c>
      <c r="Q1398" t="s">
        <v>165</v>
      </c>
    </row>
    <row r="1399">
      <c r="B1399" t="s">
        <v>165</v>
      </c>
      <c r="C1399" t="s">
        <v>165</v>
      </c>
      <c r="D1399" t="s">
        <v>165</v>
      </c>
      <c r="E1399" t="s">
        <v>165</v>
      </c>
      <c r="F1399" t="s">
        <v>165</v>
      </c>
      <c r="G1399" t="s">
        <v>165</v>
      </c>
      <c r="H1399" t="s">
        <v>165</v>
      </c>
      <c r="J1399" t="s">
        <v>165</v>
      </c>
      <c r="K1399" t="s">
        <v>165</v>
      </c>
      <c r="L1399" t="s">
        <v>165</v>
      </c>
      <c r="M1399" t="s">
        <v>165</v>
      </c>
      <c r="N1399" t="s">
        <v>165</v>
      </c>
      <c r="O1399" t="s">
        <v>165</v>
      </c>
      <c r="P1399" t="s">
        <v>165</v>
      </c>
      <c r="Q1399" t="s">
        <v>165</v>
      </c>
    </row>
    <row r="1400">
      <c r="B1400" t="s">
        <v>165</v>
      </c>
      <c r="C1400" t="s">
        <v>165</v>
      </c>
      <c r="D1400" t="s">
        <v>165</v>
      </c>
      <c r="E1400" t="s">
        <v>165</v>
      </c>
      <c r="F1400" t="s">
        <v>165</v>
      </c>
      <c r="G1400" t="s">
        <v>165</v>
      </c>
      <c r="H1400" t="s">
        <v>165</v>
      </c>
      <c r="J1400" t="s">
        <v>165</v>
      </c>
      <c r="K1400" t="s">
        <v>165</v>
      </c>
      <c r="L1400" t="s">
        <v>165</v>
      </c>
      <c r="M1400" t="s">
        <v>165</v>
      </c>
      <c r="N1400" t="s">
        <v>165</v>
      </c>
      <c r="O1400" t="s">
        <v>165</v>
      </c>
      <c r="P1400" t="s">
        <v>165</v>
      </c>
      <c r="Q1400" t="s">
        <v>165</v>
      </c>
    </row>
    <row r="1401">
      <c r="B1401" t="s">
        <v>165</v>
      </c>
      <c r="C1401" t="s">
        <v>165</v>
      </c>
      <c r="D1401" t="s">
        <v>165</v>
      </c>
      <c r="E1401" t="s">
        <v>165</v>
      </c>
      <c r="F1401" t="s">
        <v>165</v>
      </c>
      <c r="G1401" t="s">
        <v>165</v>
      </c>
      <c r="H1401" t="s">
        <v>165</v>
      </c>
      <c r="J1401" t="s">
        <v>165</v>
      </c>
      <c r="K1401" t="s">
        <v>165</v>
      </c>
      <c r="L1401" t="s">
        <v>165</v>
      </c>
      <c r="M1401" t="s">
        <v>165</v>
      </c>
      <c r="N1401" t="s">
        <v>165</v>
      </c>
      <c r="O1401" t="s">
        <v>165</v>
      </c>
      <c r="P1401" t="s">
        <v>165</v>
      </c>
      <c r="Q1401" t="s">
        <v>165</v>
      </c>
    </row>
    <row r="1402">
      <c r="B1402" t="s">
        <v>165</v>
      </c>
      <c r="C1402" t="s">
        <v>165</v>
      </c>
      <c r="D1402" t="s">
        <v>165</v>
      </c>
      <c r="E1402" t="s">
        <v>165</v>
      </c>
      <c r="F1402" t="s">
        <v>165</v>
      </c>
      <c r="G1402" t="s">
        <v>165</v>
      </c>
      <c r="H1402" t="s">
        <v>165</v>
      </c>
      <c r="J1402" t="s">
        <v>165</v>
      </c>
      <c r="K1402" t="s">
        <v>165</v>
      </c>
      <c r="L1402" t="s">
        <v>165</v>
      </c>
      <c r="M1402" t="s">
        <v>165</v>
      </c>
      <c r="N1402" t="s">
        <v>165</v>
      </c>
      <c r="O1402" t="s">
        <v>165</v>
      </c>
      <c r="P1402" t="s">
        <v>165</v>
      </c>
      <c r="Q1402" t="s">
        <v>165</v>
      </c>
    </row>
    <row r="1403">
      <c r="B1403" t="s">
        <v>165</v>
      </c>
      <c r="C1403" t="s">
        <v>165</v>
      </c>
      <c r="D1403" t="s">
        <v>165</v>
      </c>
      <c r="E1403" t="s">
        <v>165</v>
      </c>
      <c r="F1403" t="s">
        <v>165</v>
      </c>
      <c r="G1403" t="s">
        <v>165</v>
      </c>
      <c r="H1403" t="s">
        <v>165</v>
      </c>
      <c r="J1403" t="s">
        <v>165</v>
      </c>
      <c r="K1403" t="s">
        <v>165</v>
      </c>
      <c r="L1403" t="s">
        <v>165</v>
      </c>
      <c r="M1403" t="s">
        <v>165</v>
      </c>
      <c r="N1403" t="s">
        <v>165</v>
      </c>
      <c r="O1403" t="s">
        <v>165</v>
      </c>
      <c r="P1403" t="s">
        <v>165</v>
      </c>
      <c r="Q1403" t="s">
        <v>165</v>
      </c>
    </row>
    <row r="1404">
      <c r="B1404" t="s">
        <v>165</v>
      </c>
      <c r="C1404" t="s">
        <v>165</v>
      </c>
      <c r="D1404" t="s">
        <v>165</v>
      </c>
      <c r="E1404" t="s">
        <v>165</v>
      </c>
      <c r="F1404" t="s">
        <v>165</v>
      </c>
      <c r="G1404" t="s">
        <v>165</v>
      </c>
      <c r="H1404" t="s">
        <v>165</v>
      </c>
      <c r="J1404" t="s">
        <v>165</v>
      </c>
      <c r="K1404" t="s">
        <v>165</v>
      </c>
      <c r="L1404" t="s">
        <v>165</v>
      </c>
      <c r="M1404" t="s">
        <v>165</v>
      </c>
      <c r="N1404" t="s">
        <v>165</v>
      </c>
      <c r="O1404" t="s">
        <v>165</v>
      </c>
      <c r="P1404" t="s">
        <v>165</v>
      </c>
      <c r="Q1404" t="s">
        <v>165</v>
      </c>
    </row>
    <row r="1405">
      <c r="B1405" t="s">
        <v>165</v>
      </c>
      <c r="C1405" t="s">
        <v>165</v>
      </c>
      <c r="D1405" t="s">
        <v>165</v>
      </c>
      <c r="E1405" t="s">
        <v>165</v>
      </c>
      <c r="F1405" t="s">
        <v>165</v>
      </c>
      <c r="G1405" t="s">
        <v>165</v>
      </c>
      <c r="H1405" t="s">
        <v>165</v>
      </c>
      <c r="J1405" t="s">
        <v>165</v>
      </c>
      <c r="K1405" t="s">
        <v>165</v>
      </c>
      <c r="L1405" t="s">
        <v>165</v>
      </c>
      <c r="M1405" t="s">
        <v>165</v>
      </c>
      <c r="N1405" t="s">
        <v>165</v>
      </c>
      <c r="O1405" t="s">
        <v>165</v>
      </c>
      <c r="P1405" t="s">
        <v>165</v>
      </c>
      <c r="Q1405" t="s">
        <v>165</v>
      </c>
    </row>
    <row r="1406">
      <c r="B1406" t="s">
        <v>165</v>
      </c>
      <c r="C1406" t="s">
        <v>165</v>
      </c>
      <c r="D1406" t="s">
        <v>165</v>
      </c>
      <c r="E1406" t="s">
        <v>165</v>
      </c>
      <c r="F1406" t="s">
        <v>165</v>
      </c>
      <c r="G1406" t="s">
        <v>165</v>
      </c>
      <c r="H1406" t="s">
        <v>165</v>
      </c>
      <c r="J1406" t="s">
        <v>165</v>
      </c>
      <c r="K1406" t="s">
        <v>165</v>
      </c>
      <c r="L1406" t="s">
        <v>165</v>
      </c>
      <c r="M1406" t="s">
        <v>165</v>
      </c>
      <c r="N1406" t="s">
        <v>165</v>
      </c>
      <c r="O1406" t="s">
        <v>165</v>
      </c>
      <c r="P1406" t="s">
        <v>165</v>
      </c>
      <c r="Q1406" t="s">
        <v>165</v>
      </c>
    </row>
    <row r="1407">
      <c r="B1407" t="s">
        <v>165</v>
      </c>
      <c r="C1407" t="s">
        <v>165</v>
      </c>
      <c r="D1407" t="s">
        <v>165</v>
      </c>
      <c r="E1407" t="s">
        <v>165</v>
      </c>
      <c r="F1407" t="s">
        <v>165</v>
      </c>
      <c r="G1407" t="s">
        <v>165</v>
      </c>
      <c r="H1407" t="s">
        <v>165</v>
      </c>
      <c r="J1407" t="s">
        <v>165</v>
      </c>
      <c r="K1407" t="s">
        <v>165</v>
      </c>
      <c r="L1407" t="s">
        <v>165</v>
      </c>
      <c r="M1407" t="s">
        <v>165</v>
      </c>
      <c r="N1407" t="s">
        <v>165</v>
      </c>
      <c r="O1407" t="s">
        <v>165</v>
      </c>
      <c r="P1407" t="s">
        <v>165</v>
      </c>
      <c r="Q1407" t="s">
        <v>165</v>
      </c>
    </row>
    <row r="1408">
      <c r="B1408" t="s">
        <v>165</v>
      </c>
      <c r="C1408" t="s">
        <v>165</v>
      </c>
      <c r="D1408" t="s">
        <v>165</v>
      </c>
      <c r="E1408" t="s">
        <v>165</v>
      </c>
      <c r="F1408" t="s">
        <v>165</v>
      </c>
      <c r="G1408" t="s">
        <v>165</v>
      </c>
      <c r="H1408" t="s">
        <v>165</v>
      </c>
      <c r="J1408" t="s">
        <v>165</v>
      </c>
      <c r="K1408" t="s">
        <v>165</v>
      </c>
      <c r="L1408" t="s">
        <v>165</v>
      </c>
      <c r="M1408" t="s">
        <v>165</v>
      </c>
      <c r="N1408" t="s">
        <v>165</v>
      </c>
      <c r="O1408" t="s">
        <v>165</v>
      </c>
      <c r="P1408" t="s">
        <v>165</v>
      </c>
      <c r="Q1408" t="s">
        <v>165</v>
      </c>
    </row>
    <row r="1409">
      <c r="B1409" t="s">
        <v>165</v>
      </c>
      <c r="C1409" t="s">
        <v>165</v>
      </c>
      <c r="D1409" t="s">
        <v>165</v>
      </c>
      <c r="E1409" t="s">
        <v>165</v>
      </c>
      <c r="F1409" t="s">
        <v>165</v>
      </c>
      <c r="G1409" t="s">
        <v>165</v>
      </c>
      <c r="H1409" t="s">
        <v>165</v>
      </c>
      <c r="J1409" t="s">
        <v>165</v>
      </c>
      <c r="K1409" t="s">
        <v>165</v>
      </c>
      <c r="L1409" t="s">
        <v>165</v>
      </c>
      <c r="M1409" t="s">
        <v>165</v>
      </c>
      <c r="N1409" t="s">
        <v>165</v>
      </c>
      <c r="O1409" t="s">
        <v>165</v>
      </c>
      <c r="P1409" t="s">
        <v>165</v>
      </c>
      <c r="Q1409" t="s">
        <v>165</v>
      </c>
    </row>
    <row r="1410">
      <c r="B1410" t="s">
        <v>165</v>
      </c>
      <c r="C1410" t="s">
        <v>165</v>
      </c>
      <c r="D1410" t="s">
        <v>165</v>
      </c>
      <c r="E1410" t="s">
        <v>165</v>
      </c>
      <c r="F1410" t="s">
        <v>165</v>
      </c>
      <c r="G1410" t="s">
        <v>165</v>
      </c>
      <c r="H1410" t="s">
        <v>165</v>
      </c>
      <c r="J1410" t="s">
        <v>165</v>
      </c>
      <c r="K1410" t="s">
        <v>165</v>
      </c>
      <c r="L1410" t="s">
        <v>165</v>
      </c>
      <c r="M1410" t="s">
        <v>165</v>
      </c>
      <c r="N1410" t="s">
        <v>165</v>
      </c>
      <c r="O1410" t="s">
        <v>165</v>
      </c>
      <c r="P1410" t="s">
        <v>165</v>
      </c>
      <c r="Q1410" t="s">
        <v>165</v>
      </c>
    </row>
    <row r="1411">
      <c r="B1411" t="s">
        <v>165</v>
      </c>
      <c r="C1411" t="s">
        <v>165</v>
      </c>
      <c r="D1411" t="s">
        <v>165</v>
      </c>
      <c r="E1411" t="s">
        <v>165</v>
      </c>
      <c r="F1411" t="s">
        <v>165</v>
      </c>
      <c r="G1411" t="s">
        <v>165</v>
      </c>
      <c r="H1411" t="s">
        <v>165</v>
      </c>
      <c r="J1411" t="s">
        <v>165</v>
      </c>
      <c r="K1411" t="s">
        <v>165</v>
      </c>
      <c r="L1411" t="s">
        <v>165</v>
      </c>
      <c r="M1411" t="s">
        <v>165</v>
      </c>
      <c r="N1411" t="s">
        <v>165</v>
      </c>
      <c r="O1411" t="s">
        <v>165</v>
      </c>
      <c r="P1411" t="s">
        <v>165</v>
      </c>
      <c r="Q1411" t="s">
        <v>165</v>
      </c>
    </row>
    <row r="1412">
      <c r="B1412" t="s">
        <v>165</v>
      </c>
      <c r="C1412" t="s">
        <v>165</v>
      </c>
      <c r="D1412" t="s">
        <v>165</v>
      </c>
      <c r="E1412" t="s">
        <v>165</v>
      </c>
      <c r="F1412" t="s">
        <v>165</v>
      </c>
      <c r="G1412" t="s">
        <v>165</v>
      </c>
      <c r="H1412" t="s">
        <v>165</v>
      </c>
      <c r="J1412" t="s">
        <v>165</v>
      </c>
      <c r="K1412" t="s">
        <v>165</v>
      </c>
      <c r="L1412" t="s">
        <v>165</v>
      </c>
      <c r="M1412" t="s">
        <v>165</v>
      </c>
      <c r="N1412" t="s">
        <v>165</v>
      </c>
      <c r="O1412" t="s">
        <v>165</v>
      </c>
      <c r="P1412" t="s">
        <v>165</v>
      </c>
      <c r="Q1412" t="s">
        <v>165</v>
      </c>
    </row>
    <row r="1413">
      <c r="B1413" t="s">
        <v>165</v>
      </c>
      <c r="C1413" t="s">
        <v>165</v>
      </c>
      <c r="D1413" t="s">
        <v>165</v>
      </c>
      <c r="E1413" t="s">
        <v>165</v>
      </c>
      <c r="F1413" t="s">
        <v>165</v>
      </c>
      <c r="G1413" t="s">
        <v>165</v>
      </c>
      <c r="H1413" t="s">
        <v>165</v>
      </c>
      <c r="J1413" t="s">
        <v>165</v>
      </c>
      <c r="K1413" t="s">
        <v>165</v>
      </c>
      <c r="L1413" t="s">
        <v>165</v>
      </c>
      <c r="M1413" t="s">
        <v>165</v>
      </c>
      <c r="N1413" t="s">
        <v>165</v>
      </c>
      <c r="O1413" t="s">
        <v>165</v>
      </c>
      <c r="P1413" t="s">
        <v>165</v>
      </c>
      <c r="Q1413" t="s">
        <v>165</v>
      </c>
    </row>
    <row r="1414">
      <c r="B1414" t="s">
        <v>165</v>
      </c>
      <c r="C1414" t="s">
        <v>165</v>
      </c>
      <c r="D1414" t="s">
        <v>165</v>
      </c>
      <c r="E1414" t="s">
        <v>165</v>
      </c>
      <c r="F1414" t="s">
        <v>165</v>
      </c>
      <c r="G1414" t="s">
        <v>165</v>
      </c>
      <c r="H1414" t="s">
        <v>165</v>
      </c>
      <c r="J1414" t="s">
        <v>165</v>
      </c>
      <c r="K1414" t="s">
        <v>165</v>
      </c>
      <c r="L1414" t="s">
        <v>165</v>
      </c>
      <c r="M1414" t="s">
        <v>165</v>
      </c>
      <c r="N1414" t="s">
        <v>165</v>
      </c>
      <c r="O1414" t="s">
        <v>165</v>
      </c>
      <c r="P1414" t="s">
        <v>165</v>
      </c>
      <c r="Q1414" t="s">
        <v>165</v>
      </c>
    </row>
    <row r="1415">
      <c r="B1415" t="s">
        <v>165</v>
      </c>
      <c r="C1415" t="s">
        <v>165</v>
      </c>
      <c r="D1415" t="s">
        <v>165</v>
      </c>
      <c r="E1415" t="s">
        <v>165</v>
      </c>
      <c r="F1415" t="s">
        <v>165</v>
      </c>
      <c r="G1415" t="s">
        <v>165</v>
      </c>
      <c r="H1415" t="s">
        <v>165</v>
      </c>
      <c r="J1415" t="s">
        <v>165</v>
      </c>
      <c r="K1415" t="s">
        <v>165</v>
      </c>
      <c r="L1415" t="s">
        <v>165</v>
      </c>
      <c r="M1415" t="s">
        <v>165</v>
      </c>
      <c r="N1415" t="s">
        <v>165</v>
      </c>
      <c r="O1415" t="s">
        <v>165</v>
      </c>
      <c r="P1415" t="s">
        <v>165</v>
      </c>
      <c r="Q1415" t="s">
        <v>165</v>
      </c>
    </row>
    <row r="1416">
      <c r="B1416" t="s">
        <v>165</v>
      </c>
      <c r="C1416" t="s">
        <v>165</v>
      </c>
      <c r="D1416" t="s">
        <v>165</v>
      </c>
      <c r="E1416" t="s">
        <v>165</v>
      </c>
      <c r="F1416" t="s">
        <v>165</v>
      </c>
      <c r="G1416" t="s">
        <v>165</v>
      </c>
      <c r="H1416" t="s">
        <v>165</v>
      </c>
      <c r="J1416" t="s">
        <v>165</v>
      </c>
      <c r="K1416" t="s">
        <v>165</v>
      </c>
      <c r="L1416" t="s">
        <v>165</v>
      </c>
      <c r="M1416" t="s">
        <v>165</v>
      </c>
      <c r="N1416" t="s">
        <v>165</v>
      </c>
      <c r="O1416" t="s">
        <v>165</v>
      </c>
      <c r="P1416" t="s">
        <v>165</v>
      </c>
      <c r="Q1416" t="s">
        <v>165</v>
      </c>
    </row>
    <row r="1417">
      <c r="B1417" t="s">
        <v>165</v>
      </c>
      <c r="C1417" t="s">
        <v>165</v>
      </c>
      <c r="D1417" t="s">
        <v>165</v>
      </c>
      <c r="E1417" t="s">
        <v>165</v>
      </c>
      <c r="F1417" t="s">
        <v>165</v>
      </c>
      <c r="G1417" t="s">
        <v>165</v>
      </c>
      <c r="H1417" t="s">
        <v>165</v>
      </c>
      <c r="J1417" t="s">
        <v>165</v>
      </c>
      <c r="K1417" t="s">
        <v>165</v>
      </c>
      <c r="L1417" t="s">
        <v>165</v>
      </c>
      <c r="M1417" t="s">
        <v>165</v>
      </c>
      <c r="N1417" t="s">
        <v>165</v>
      </c>
      <c r="O1417" t="s">
        <v>165</v>
      </c>
      <c r="P1417" t="s">
        <v>165</v>
      </c>
      <c r="Q1417" t="s">
        <v>165</v>
      </c>
    </row>
    <row r="1418">
      <c r="B1418" t="s">
        <v>165</v>
      </c>
      <c r="C1418" t="s">
        <v>165</v>
      </c>
      <c r="D1418" t="s">
        <v>165</v>
      </c>
      <c r="E1418" t="s">
        <v>165</v>
      </c>
      <c r="F1418" t="s">
        <v>165</v>
      </c>
      <c r="G1418" t="s">
        <v>165</v>
      </c>
      <c r="H1418" t="s">
        <v>165</v>
      </c>
      <c r="J1418" t="s">
        <v>165</v>
      </c>
      <c r="K1418" t="s">
        <v>165</v>
      </c>
      <c r="L1418" t="s">
        <v>165</v>
      </c>
      <c r="M1418" t="s">
        <v>165</v>
      </c>
      <c r="N1418" t="s">
        <v>165</v>
      </c>
      <c r="O1418" t="s">
        <v>165</v>
      </c>
      <c r="P1418" t="s">
        <v>165</v>
      </c>
      <c r="Q1418" t="s">
        <v>165</v>
      </c>
    </row>
    <row r="1419">
      <c r="B1419" t="s">
        <v>165</v>
      </c>
      <c r="C1419" t="s">
        <v>165</v>
      </c>
      <c r="D1419" t="s">
        <v>165</v>
      </c>
      <c r="E1419" t="s">
        <v>165</v>
      </c>
      <c r="F1419" t="s">
        <v>165</v>
      </c>
      <c r="G1419" t="s">
        <v>165</v>
      </c>
      <c r="H1419" t="s">
        <v>165</v>
      </c>
      <c r="J1419" t="s">
        <v>165</v>
      </c>
      <c r="K1419" t="s">
        <v>165</v>
      </c>
      <c r="L1419" t="s">
        <v>165</v>
      </c>
      <c r="M1419" t="s">
        <v>165</v>
      </c>
      <c r="N1419" t="s">
        <v>165</v>
      </c>
      <c r="O1419" t="s">
        <v>165</v>
      </c>
      <c r="P1419" t="s">
        <v>165</v>
      </c>
      <c r="Q1419" t="s">
        <v>165</v>
      </c>
    </row>
    <row r="1420">
      <c r="B1420" t="s">
        <v>165</v>
      </c>
      <c r="C1420" t="s">
        <v>165</v>
      </c>
      <c r="D1420" t="s">
        <v>165</v>
      </c>
      <c r="E1420" t="s">
        <v>165</v>
      </c>
      <c r="F1420" t="s">
        <v>165</v>
      </c>
      <c r="G1420" t="s">
        <v>165</v>
      </c>
      <c r="H1420" t="s">
        <v>165</v>
      </c>
      <c r="J1420" t="s">
        <v>165</v>
      </c>
      <c r="K1420" t="s">
        <v>165</v>
      </c>
      <c r="L1420" t="s">
        <v>165</v>
      </c>
      <c r="M1420" t="s">
        <v>165</v>
      </c>
      <c r="N1420" t="s">
        <v>165</v>
      </c>
      <c r="O1420" t="s">
        <v>165</v>
      </c>
      <c r="P1420" t="s">
        <v>165</v>
      </c>
      <c r="Q1420" t="s">
        <v>165</v>
      </c>
    </row>
    <row r="1421">
      <c r="B1421" t="s">
        <v>165</v>
      </c>
      <c r="C1421" t="s">
        <v>165</v>
      </c>
      <c r="D1421" t="s">
        <v>165</v>
      </c>
      <c r="E1421" t="s">
        <v>165</v>
      </c>
      <c r="F1421" t="s">
        <v>165</v>
      </c>
      <c r="G1421" t="s">
        <v>165</v>
      </c>
      <c r="H1421" t="s">
        <v>165</v>
      </c>
      <c r="J1421" t="s">
        <v>165</v>
      </c>
      <c r="K1421" t="s">
        <v>165</v>
      </c>
      <c r="L1421" t="s">
        <v>165</v>
      </c>
      <c r="M1421" t="s">
        <v>165</v>
      </c>
      <c r="N1421" t="s">
        <v>165</v>
      </c>
      <c r="O1421" t="s">
        <v>165</v>
      </c>
      <c r="P1421" t="s">
        <v>165</v>
      </c>
      <c r="Q1421" t="s">
        <v>165</v>
      </c>
    </row>
    <row r="1422">
      <c r="B1422" t="s">
        <v>165</v>
      </c>
      <c r="C1422" t="s">
        <v>165</v>
      </c>
      <c r="D1422" t="s">
        <v>165</v>
      </c>
      <c r="E1422" t="s">
        <v>165</v>
      </c>
      <c r="F1422" t="s">
        <v>165</v>
      </c>
      <c r="G1422" t="s">
        <v>165</v>
      </c>
      <c r="H1422" t="s">
        <v>165</v>
      </c>
      <c r="J1422" t="s">
        <v>165</v>
      </c>
      <c r="K1422" t="s">
        <v>165</v>
      </c>
      <c r="L1422" t="s">
        <v>165</v>
      </c>
      <c r="M1422" t="s">
        <v>165</v>
      </c>
      <c r="N1422" t="s">
        <v>165</v>
      </c>
      <c r="O1422" t="s">
        <v>165</v>
      </c>
      <c r="P1422" t="s">
        <v>165</v>
      </c>
      <c r="Q1422" t="s">
        <v>165</v>
      </c>
    </row>
    <row r="1423">
      <c r="B1423" t="s">
        <v>165</v>
      </c>
      <c r="C1423" t="s">
        <v>165</v>
      </c>
      <c r="D1423" t="s">
        <v>165</v>
      </c>
      <c r="E1423" t="s">
        <v>165</v>
      </c>
      <c r="F1423" t="s">
        <v>165</v>
      </c>
      <c r="G1423" t="s">
        <v>165</v>
      </c>
      <c r="H1423" t="s">
        <v>165</v>
      </c>
      <c r="J1423" t="s">
        <v>165</v>
      </c>
      <c r="K1423" t="s">
        <v>165</v>
      </c>
      <c r="L1423" t="s">
        <v>165</v>
      </c>
      <c r="M1423" t="s">
        <v>165</v>
      </c>
      <c r="N1423" t="s">
        <v>165</v>
      </c>
      <c r="O1423" t="s">
        <v>165</v>
      </c>
      <c r="P1423" t="s">
        <v>165</v>
      </c>
      <c r="Q1423" t="s">
        <v>165</v>
      </c>
    </row>
    <row r="1424">
      <c r="B1424" t="s">
        <v>165</v>
      </c>
      <c r="C1424" t="s">
        <v>165</v>
      </c>
      <c r="D1424" t="s">
        <v>165</v>
      </c>
      <c r="E1424" t="s">
        <v>165</v>
      </c>
      <c r="F1424" t="s">
        <v>165</v>
      </c>
      <c r="G1424" t="s">
        <v>165</v>
      </c>
      <c r="H1424" t="s">
        <v>165</v>
      </c>
      <c r="J1424" t="s">
        <v>165</v>
      </c>
      <c r="K1424" t="s">
        <v>165</v>
      </c>
      <c r="L1424" t="s">
        <v>165</v>
      </c>
      <c r="M1424" t="s">
        <v>165</v>
      </c>
      <c r="N1424" t="s">
        <v>165</v>
      </c>
      <c r="O1424" t="s">
        <v>165</v>
      </c>
      <c r="P1424" t="s">
        <v>165</v>
      </c>
      <c r="Q1424" t="s">
        <v>165</v>
      </c>
    </row>
    <row r="1425">
      <c r="B1425" t="s">
        <v>165</v>
      </c>
      <c r="C1425" t="s">
        <v>165</v>
      </c>
      <c r="D1425" t="s">
        <v>165</v>
      </c>
      <c r="E1425" t="s">
        <v>165</v>
      </c>
      <c r="F1425" t="s">
        <v>165</v>
      </c>
      <c r="G1425" t="s">
        <v>165</v>
      </c>
      <c r="H1425" t="s">
        <v>165</v>
      </c>
      <c r="J1425" t="s">
        <v>165</v>
      </c>
      <c r="K1425" t="s">
        <v>165</v>
      </c>
      <c r="L1425" t="s">
        <v>165</v>
      </c>
      <c r="M1425" t="s">
        <v>165</v>
      </c>
      <c r="N1425" t="s">
        <v>165</v>
      </c>
      <c r="O1425" t="s">
        <v>165</v>
      </c>
      <c r="P1425" t="s">
        <v>165</v>
      </c>
      <c r="Q1425" t="s">
        <v>165</v>
      </c>
    </row>
    <row r="1426">
      <c r="B1426" t="s">
        <v>165</v>
      </c>
      <c r="C1426" t="s">
        <v>165</v>
      </c>
      <c r="D1426" t="s">
        <v>165</v>
      </c>
      <c r="E1426" t="s">
        <v>165</v>
      </c>
      <c r="F1426" t="s">
        <v>165</v>
      </c>
      <c r="G1426" t="s">
        <v>165</v>
      </c>
      <c r="H1426" t="s">
        <v>165</v>
      </c>
      <c r="J1426" t="s">
        <v>165</v>
      </c>
      <c r="K1426" t="s">
        <v>165</v>
      </c>
      <c r="L1426" t="s">
        <v>165</v>
      </c>
      <c r="M1426" t="s">
        <v>165</v>
      </c>
      <c r="N1426" t="s">
        <v>165</v>
      </c>
      <c r="O1426" t="s">
        <v>165</v>
      </c>
      <c r="P1426" t="s">
        <v>165</v>
      </c>
      <c r="Q1426" t="s">
        <v>165</v>
      </c>
    </row>
    <row r="1427">
      <c r="B1427" t="s">
        <v>165</v>
      </c>
      <c r="C1427" t="s">
        <v>165</v>
      </c>
      <c r="D1427" t="s">
        <v>165</v>
      </c>
      <c r="E1427" t="s">
        <v>165</v>
      </c>
      <c r="F1427" t="s">
        <v>165</v>
      </c>
      <c r="G1427" t="s">
        <v>165</v>
      </c>
      <c r="H1427" t="s">
        <v>165</v>
      </c>
      <c r="J1427" t="s">
        <v>165</v>
      </c>
      <c r="K1427" t="s">
        <v>165</v>
      </c>
      <c r="L1427" t="s">
        <v>165</v>
      </c>
      <c r="M1427" t="s">
        <v>165</v>
      </c>
      <c r="N1427" t="s">
        <v>165</v>
      </c>
      <c r="O1427" t="s">
        <v>165</v>
      </c>
      <c r="P1427" t="s">
        <v>165</v>
      </c>
      <c r="Q1427" t="s">
        <v>165</v>
      </c>
    </row>
    <row r="1428">
      <c r="B1428" t="s">
        <v>165</v>
      </c>
      <c r="C1428" t="s">
        <v>165</v>
      </c>
      <c r="D1428" t="s">
        <v>165</v>
      </c>
      <c r="E1428" t="s">
        <v>165</v>
      </c>
      <c r="F1428" t="s">
        <v>165</v>
      </c>
      <c r="G1428" t="s">
        <v>165</v>
      </c>
      <c r="H1428" t="s">
        <v>165</v>
      </c>
      <c r="J1428" t="s">
        <v>165</v>
      </c>
      <c r="K1428" t="s">
        <v>165</v>
      </c>
      <c r="L1428" t="s">
        <v>165</v>
      </c>
      <c r="M1428" t="s">
        <v>165</v>
      </c>
      <c r="N1428" t="s">
        <v>165</v>
      </c>
      <c r="O1428" t="s">
        <v>165</v>
      </c>
      <c r="P1428" t="s">
        <v>165</v>
      </c>
      <c r="Q1428" t="s">
        <v>165</v>
      </c>
    </row>
    <row r="1429">
      <c r="B1429" t="s">
        <v>165</v>
      </c>
      <c r="C1429" t="s">
        <v>165</v>
      </c>
      <c r="D1429" t="s">
        <v>165</v>
      </c>
      <c r="E1429" t="s">
        <v>165</v>
      </c>
      <c r="F1429" t="s">
        <v>165</v>
      </c>
      <c r="G1429" t="s">
        <v>165</v>
      </c>
      <c r="H1429" t="s">
        <v>165</v>
      </c>
      <c r="J1429" t="s">
        <v>165</v>
      </c>
      <c r="K1429" t="s">
        <v>165</v>
      </c>
      <c r="L1429" t="s">
        <v>165</v>
      </c>
      <c r="M1429" t="s">
        <v>165</v>
      </c>
      <c r="N1429" t="s">
        <v>165</v>
      </c>
      <c r="O1429" t="s">
        <v>165</v>
      </c>
      <c r="P1429" t="s">
        <v>165</v>
      </c>
      <c r="Q1429" t="s">
        <v>165</v>
      </c>
    </row>
    <row r="1430">
      <c r="B1430" t="s">
        <v>165</v>
      </c>
      <c r="C1430" t="s">
        <v>165</v>
      </c>
      <c r="D1430" t="s">
        <v>165</v>
      </c>
      <c r="E1430" t="s">
        <v>165</v>
      </c>
      <c r="F1430" t="s">
        <v>165</v>
      </c>
      <c r="G1430" t="s">
        <v>165</v>
      </c>
      <c r="H1430" t="s">
        <v>165</v>
      </c>
      <c r="J1430" t="s">
        <v>165</v>
      </c>
      <c r="K1430" t="s">
        <v>165</v>
      </c>
      <c r="L1430" t="s">
        <v>165</v>
      </c>
      <c r="M1430" t="s">
        <v>165</v>
      </c>
      <c r="N1430" t="s">
        <v>165</v>
      </c>
      <c r="O1430" t="s">
        <v>165</v>
      </c>
      <c r="P1430" t="s">
        <v>165</v>
      </c>
      <c r="Q1430" t="s">
        <v>165</v>
      </c>
    </row>
    <row r="1431">
      <c r="B1431" t="s">
        <v>165</v>
      </c>
      <c r="C1431" t="s">
        <v>165</v>
      </c>
      <c r="D1431" t="s">
        <v>165</v>
      </c>
      <c r="E1431" t="s">
        <v>165</v>
      </c>
      <c r="F1431" t="s">
        <v>165</v>
      </c>
      <c r="G1431" t="s">
        <v>165</v>
      </c>
      <c r="H1431" t="s">
        <v>165</v>
      </c>
      <c r="J1431" t="s">
        <v>165</v>
      </c>
      <c r="K1431" t="s">
        <v>165</v>
      </c>
      <c r="L1431" t="s">
        <v>165</v>
      </c>
      <c r="M1431" t="s">
        <v>165</v>
      </c>
      <c r="N1431" t="s">
        <v>165</v>
      </c>
      <c r="O1431" t="s">
        <v>165</v>
      </c>
      <c r="P1431" t="s">
        <v>165</v>
      </c>
      <c r="Q1431" t="s">
        <v>165</v>
      </c>
    </row>
    <row r="1432">
      <c r="B1432" t="s">
        <v>165</v>
      </c>
      <c r="C1432" t="s">
        <v>165</v>
      </c>
      <c r="D1432" t="s">
        <v>165</v>
      </c>
      <c r="E1432" t="s">
        <v>165</v>
      </c>
      <c r="F1432" t="s">
        <v>165</v>
      </c>
      <c r="G1432" t="s">
        <v>165</v>
      </c>
      <c r="H1432" t="s">
        <v>165</v>
      </c>
      <c r="J1432" t="s">
        <v>165</v>
      </c>
      <c r="K1432" t="s">
        <v>165</v>
      </c>
      <c r="L1432" t="s">
        <v>165</v>
      </c>
      <c r="M1432" t="s">
        <v>165</v>
      </c>
      <c r="N1432" t="s">
        <v>165</v>
      </c>
      <c r="O1432" t="s">
        <v>165</v>
      </c>
      <c r="P1432" t="s">
        <v>165</v>
      </c>
      <c r="Q1432" t="s">
        <v>165</v>
      </c>
    </row>
    <row r="1433">
      <c r="B1433" t="s">
        <v>165</v>
      </c>
      <c r="C1433" t="s">
        <v>165</v>
      </c>
      <c r="D1433" t="s">
        <v>165</v>
      </c>
      <c r="E1433" t="s">
        <v>165</v>
      </c>
      <c r="F1433" t="s">
        <v>165</v>
      </c>
      <c r="G1433" t="s">
        <v>165</v>
      </c>
      <c r="H1433" t="s">
        <v>165</v>
      </c>
      <c r="J1433" t="s">
        <v>165</v>
      </c>
      <c r="K1433" t="s">
        <v>165</v>
      </c>
      <c r="L1433" t="s">
        <v>165</v>
      </c>
      <c r="M1433" t="s">
        <v>165</v>
      </c>
      <c r="N1433" t="s">
        <v>165</v>
      </c>
      <c r="O1433" t="s">
        <v>165</v>
      </c>
      <c r="P1433" t="s">
        <v>165</v>
      </c>
      <c r="Q1433" t="s">
        <v>165</v>
      </c>
    </row>
    <row r="1434">
      <c r="B1434" t="s">
        <v>165</v>
      </c>
      <c r="C1434" t="s">
        <v>165</v>
      </c>
      <c r="D1434" t="s">
        <v>165</v>
      </c>
      <c r="E1434" t="s">
        <v>165</v>
      </c>
      <c r="F1434" t="s">
        <v>165</v>
      </c>
      <c r="G1434" t="s">
        <v>165</v>
      </c>
      <c r="H1434" t="s">
        <v>165</v>
      </c>
      <c r="J1434" t="s">
        <v>165</v>
      </c>
      <c r="K1434" t="s">
        <v>165</v>
      </c>
      <c r="L1434" t="s">
        <v>165</v>
      </c>
      <c r="M1434" t="s">
        <v>165</v>
      </c>
      <c r="N1434" t="s">
        <v>165</v>
      </c>
      <c r="O1434" t="s">
        <v>165</v>
      </c>
      <c r="P1434" t="s">
        <v>165</v>
      </c>
      <c r="Q1434" t="s">
        <v>165</v>
      </c>
    </row>
    <row r="1435">
      <c r="B1435" t="s">
        <v>165</v>
      </c>
      <c r="C1435" t="s">
        <v>165</v>
      </c>
      <c r="D1435" t="s">
        <v>165</v>
      </c>
      <c r="E1435" t="s">
        <v>165</v>
      </c>
      <c r="F1435" t="s">
        <v>165</v>
      </c>
      <c r="G1435" t="s">
        <v>165</v>
      </c>
      <c r="H1435" t="s">
        <v>165</v>
      </c>
      <c r="J1435" t="s">
        <v>165</v>
      </c>
      <c r="K1435" t="s">
        <v>165</v>
      </c>
      <c r="L1435" t="s">
        <v>165</v>
      </c>
      <c r="M1435" t="s">
        <v>165</v>
      </c>
      <c r="N1435" t="s">
        <v>165</v>
      </c>
      <c r="O1435" t="s">
        <v>165</v>
      </c>
      <c r="P1435" t="s">
        <v>165</v>
      </c>
      <c r="Q1435" t="s">
        <v>165</v>
      </c>
    </row>
    <row r="1436">
      <c r="B1436" t="s">
        <v>165</v>
      </c>
      <c r="C1436" t="s">
        <v>165</v>
      </c>
      <c r="D1436" t="s">
        <v>165</v>
      </c>
      <c r="E1436" t="s">
        <v>165</v>
      </c>
      <c r="F1436" t="s">
        <v>165</v>
      </c>
      <c r="G1436" t="s">
        <v>165</v>
      </c>
      <c r="H1436" t="s">
        <v>165</v>
      </c>
      <c r="J1436" t="s">
        <v>165</v>
      </c>
      <c r="K1436" t="s">
        <v>165</v>
      </c>
      <c r="L1436" t="s">
        <v>165</v>
      </c>
      <c r="M1436" t="s">
        <v>165</v>
      </c>
      <c r="N1436" t="s">
        <v>165</v>
      </c>
      <c r="O1436" t="s">
        <v>165</v>
      </c>
      <c r="P1436" t="s">
        <v>165</v>
      </c>
      <c r="Q1436" t="s">
        <v>165</v>
      </c>
    </row>
    <row r="1437">
      <c r="B1437" t="s">
        <v>165</v>
      </c>
      <c r="C1437" t="s">
        <v>165</v>
      </c>
      <c r="D1437" t="s">
        <v>165</v>
      </c>
      <c r="E1437" t="s">
        <v>165</v>
      </c>
      <c r="F1437" t="s">
        <v>165</v>
      </c>
      <c r="G1437" t="s">
        <v>165</v>
      </c>
      <c r="H1437" t="s">
        <v>165</v>
      </c>
      <c r="J1437" t="s">
        <v>165</v>
      </c>
      <c r="K1437" t="s">
        <v>165</v>
      </c>
      <c r="L1437" t="s">
        <v>165</v>
      </c>
      <c r="M1437" t="s">
        <v>165</v>
      </c>
      <c r="N1437" t="s">
        <v>165</v>
      </c>
      <c r="O1437" t="s">
        <v>165</v>
      </c>
      <c r="P1437" t="s">
        <v>165</v>
      </c>
      <c r="Q1437" t="s">
        <v>165</v>
      </c>
    </row>
    <row r="1438">
      <c r="B1438" t="s">
        <v>165</v>
      </c>
      <c r="C1438" t="s">
        <v>165</v>
      </c>
      <c r="D1438" t="s">
        <v>165</v>
      </c>
      <c r="E1438" t="s">
        <v>165</v>
      </c>
      <c r="F1438" t="s">
        <v>165</v>
      </c>
      <c r="G1438" t="s">
        <v>165</v>
      </c>
      <c r="H1438" t="s">
        <v>165</v>
      </c>
      <c r="J1438" t="s">
        <v>165</v>
      </c>
      <c r="K1438" t="s">
        <v>165</v>
      </c>
      <c r="L1438" t="s">
        <v>165</v>
      </c>
      <c r="M1438" t="s">
        <v>165</v>
      </c>
      <c r="N1438" t="s">
        <v>165</v>
      </c>
      <c r="O1438" t="s">
        <v>165</v>
      </c>
      <c r="P1438" t="s">
        <v>165</v>
      </c>
      <c r="Q1438" t="s">
        <v>165</v>
      </c>
    </row>
    <row r="1439">
      <c r="B1439" t="s">
        <v>165</v>
      </c>
      <c r="C1439" t="s">
        <v>165</v>
      </c>
      <c r="D1439" t="s">
        <v>165</v>
      </c>
      <c r="E1439" t="s">
        <v>165</v>
      </c>
      <c r="F1439" t="s">
        <v>165</v>
      </c>
      <c r="G1439" t="s">
        <v>165</v>
      </c>
      <c r="H1439" t="s">
        <v>165</v>
      </c>
      <c r="J1439" t="s">
        <v>165</v>
      </c>
      <c r="K1439" t="s">
        <v>165</v>
      </c>
      <c r="L1439" t="s">
        <v>165</v>
      </c>
      <c r="M1439" t="s">
        <v>165</v>
      </c>
      <c r="N1439" t="s">
        <v>165</v>
      </c>
      <c r="O1439" t="s">
        <v>165</v>
      </c>
      <c r="P1439" t="s">
        <v>165</v>
      </c>
      <c r="Q1439" t="s">
        <v>165</v>
      </c>
    </row>
    <row r="1440">
      <c r="B1440" t="s">
        <v>165</v>
      </c>
      <c r="C1440" t="s">
        <v>165</v>
      </c>
      <c r="D1440" t="s">
        <v>165</v>
      </c>
      <c r="E1440" t="s">
        <v>165</v>
      </c>
      <c r="F1440" t="s">
        <v>165</v>
      </c>
      <c r="G1440" t="s">
        <v>165</v>
      </c>
      <c r="H1440" t="s">
        <v>165</v>
      </c>
      <c r="J1440" t="s">
        <v>165</v>
      </c>
      <c r="K1440" t="s">
        <v>165</v>
      </c>
      <c r="L1440" t="s">
        <v>165</v>
      </c>
      <c r="M1440" t="s">
        <v>165</v>
      </c>
      <c r="N1440" t="s">
        <v>165</v>
      </c>
      <c r="O1440" t="s">
        <v>165</v>
      </c>
      <c r="P1440" t="s">
        <v>165</v>
      </c>
      <c r="Q1440" t="s">
        <v>165</v>
      </c>
    </row>
    <row r="1441">
      <c r="B1441" t="s">
        <v>165</v>
      </c>
      <c r="C1441" t="s">
        <v>165</v>
      </c>
      <c r="D1441" t="s">
        <v>165</v>
      </c>
      <c r="E1441" t="s">
        <v>165</v>
      </c>
      <c r="F1441" t="s">
        <v>165</v>
      </c>
      <c r="G1441" t="s">
        <v>165</v>
      </c>
      <c r="H1441" t="s">
        <v>165</v>
      </c>
      <c r="J1441" t="s">
        <v>165</v>
      </c>
      <c r="K1441" t="s">
        <v>165</v>
      </c>
      <c r="L1441" t="s">
        <v>165</v>
      </c>
      <c r="M1441" t="s">
        <v>165</v>
      </c>
      <c r="N1441" t="s">
        <v>165</v>
      </c>
      <c r="O1441" t="s">
        <v>165</v>
      </c>
      <c r="P1441" t="s">
        <v>165</v>
      </c>
      <c r="Q1441" t="s">
        <v>165</v>
      </c>
    </row>
    <row r="1442">
      <c r="B1442" t="s">
        <v>165</v>
      </c>
      <c r="C1442" t="s">
        <v>165</v>
      </c>
      <c r="D1442" t="s">
        <v>165</v>
      </c>
      <c r="E1442" t="s">
        <v>165</v>
      </c>
      <c r="F1442" t="s">
        <v>165</v>
      </c>
      <c r="G1442" t="s">
        <v>165</v>
      </c>
      <c r="H1442" t="s">
        <v>165</v>
      </c>
      <c r="J1442" t="s">
        <v>165</v>
      </c>
      <c r="K1442" t="s">
        <v>165</v>
      </c>
      <c r="L1442" t="s">
        <v>165</v>
      </c>
      <c r="M1442" t="s">
        <v>165</v>
      </c>
      <c r="N1442" t="s">
        <v>165</v>
      </c>
      <c r="O1442" t="s">
        <v>165</v>
      </c>
      <c r="P1442" t="s">
        <v>165</v>
      </c>
      <c r="Q1442" t="s">
        <v>165</v>
      </c>
    </row>
    <row r="1443">
      <c r="B1443" t="s">
        <v>165</v>
      </c>
      <c r="C1443" t="s">
        <v>165</v>
      </c>
      <c r="D1443" t="s">
        <v>165</v>
      </c>
      <c r="E1443" t="s">
        <v>165</v>
      </c>
      <c r="F1443" t="s">
        <v>165</v>
      </c>
      <c r="G1443" t="s">
        <v>165</v>
      </c>
      <c r="H1443" t="s">
        <v>165</v>
      </c>
      <c r="J1443" t="s">
        <v>165</v>
      </c>
      <c r="K1443" t="s">
        <v>165</v>
      </c>
      <c r="L1443" t="s">
        <v>165</v>
      </c>
      <c r="M1443" t="s">
        <v>165</v>
      </c>
      <c r="N1443" t="s">
        <v>165</v>
      </c>
      <c r="O1443" t="s">
        <v>165</v>
      </c>
      <c r="P1443" t="s">
        <v>165</v>
      </c>
      <c r="Q1443" t="s">
        <v>165</v>
      </c>
    </row>
    <row r="1444">
      <c r="B1444" t="s">
        <v>165</v>
      </c>
      <c r="C1444" t="s">
        <v>165</v>
      </c>
      <c r="D1444" t="s">
        <v>165</v>
      </c>
      <c r="E1444" t="s">
        <v>165</v>
      </c>
      <c r="F1444" t="s">
        <v>165</v>
      </c>
      <c r="G1444" t="s">
        <v>165</v>
      </c>
      <c r="H1444" t="s">
        <v>165</v>
      </c>
      <c r="J1444" t="s">
        <v>165</v>
      </c>
      <c r="K1444" t="s">
        <v>165</v>
      </c>
      <c r="L1444" t="s">
        <v>165</v>
      </c>
      <c r="M1444" t="s">
        <v>165</v>
      </c>
      <c r="N1444" t="s">
        <v>165</v>
      </c>
      <c r="O1444" t="s">
        <v>165</v>
      </c>
      <c r="P1444" t="s">
        <v>165</v>
      </c>
      <c r="Q1444" t="s">
        <v>165</v>
      </c>
    </row>
    <row r="1445">
      <c r="B1445" t="s">
        <v>165</v>
      </c>
      <c r="C1445" t="s">
        <v>165</v>
      </c>
      <c r="D1445" t="s">
        <v>165</v>
      </c>
      <c r="E1445" t="s">
        <v>165</v>
      </c>
      <c r="F1445" t="s">
        <v>165</v>
      </c>
      <c r="G1445" t="s">
        <v>165</v>
      </c>
      <c r="H1445" t="s">
        <v>165</v>
      </c>
      <c r="J1445" t="s">
        <v>165</v>
      </c>
      <c r="K1445" t="s">
        <v>165</v>
      </c>
      <c r="L1445" t="s">
        <v>165</v>
      </c>
      <c r="M1445" t="s">
        <v>165</v>
      </c>
      <c r="N1445" t="s">
        <v>165</v>
      </c>
      <c r="O1445" t="s">
        <v>165</v>
      </c>
      <c r="P1445" t="s">
        <v>165</v>
      </c>
      <c r="Q1445" t="s">
        <v>165</v>
      </c>
    </row>
    <row r="1446">
      <c r="B1446" t="s">
        <v>165</v>
      </c>
      <c r="C1446" t="s">
        <v>165</v>
      </c>
      <c r="D1446" t="s">
        <v>165</v>
      </c>
      <c r="E1446" t="s">
        <v>165</v>
      </c>
      <c r="F1446" t="s">
        <v>165</v>
      </c>
      <c r="G1446" t="s">
        <v>165</v>
      </c>
      <c r="H1446" t="s">
        <v>165</v>
      </c>
      <c r="J1446" t="s">
        <v>165</v>
      </c>
      <c r="K1446" t="s">
        <v>165</v>
      </c>
      <c r="L1446" t="s">
        <v>165</v>
      </c>
      <c r="M1446" t="s">
        <v>165</v>
      </c>
      <c r="N1446" t="s">
        <v>165</v>
      </c>
      <c r="O1446" t="s">
        <v>165</v>
      </c>
      <c r="P1446" t="s">
        <v>165</v>
      </c>
      <c r="Q1446" t="s">
        <v>165</v>
      </c>
    </row>
    <row r="1447">
      <c r="B1447" t="s">
        <v>165</v>
      </c>
      <c r="C1447" t="s">
        <v>165</v>
      </c>
      <c r="D1447" t="s">
        <v>165</v>
      </c>
      <c r="E1447" t="s">
        <v>165</v>
      </c>
      <c r="F1447" t="s">
        <v>165</v>
      </c>
      <c r="G1447" t="s">
        <v>165</v>
      </c>
      <c r="H1447" t="s">
        <v>165</v>
      </c>
      <c r="J1447" t="s">
        <v>165</v>
      </c>
      <c r="K1447" t="s">
        <v>165</v>
      </c>
      <c r="L1447" t="s">
        <v>165</v>
      </c>
      <c r="M1447" t="s">
        <v>165</v>
      </c>
      <c r="N1447" t="s">
        <v>165</v>
      </c>
      <c r="O1447" t="s">
        <v>165</v>
      </c>
      <c r="P1447" t="s">
        <v>165</v>
      </c>
      <c r="Q1447" t="s">
        <v>165</v>
      </c>
    </row>
    <row r="1448">
      <c r="B1448" t="s">
        <v>165</v>
      </c>
      <c r="C1448" t="s">
        <v>165</v>
      </c>
      <c r="D1448" t="s">
        <v>165</v>
      </c>
      <c r="E1448" t="s">
        <v>165</v>
      </c>
      <c r="F1448" t="s">
        <v>165</v>
      </c>
      <c r="G1448" t="s">
        <v>165</v>
      </c>
      <c r="H1448" t="s">
        <v>165</v>
      </c>
      <c r="J1448" t="s">
        <v>165</v>
      </c>
      <c r="K1448" t="s">
        <v>165</v>
      </c>
      <c r="L1448" t="s">
        <v>165</v>
      </c>
      <c r="M1448" t="s">
        <v>165</v>
      </c>
      <c r="N1448" t="s">
        <v>165</v>
      </c>
      <c r="O1448" t="s">
        <v>165</v>
      </c>
      <c r="P1448" t="s">
        <v>165</v>
      </c>
      <c r="Q1448" t="s">
        <v>165</v>
      </c>
    </row>
    <row r="1449">
      <c r="B1449" t="s">
        <v>165</v>
      </c>
      <c r="C1449" t="s">
        <v>165</v>
      </c>
      <c r="D1449" t="s">
        <v>165</v>
      </c>
      <c r="E1449" t="s">
        <v>165</v>
      </c>
      <c r="F1449" t="s">
        <v>165</v>
      </c>
      <c r="G1449" t="s">
        <v>165</v>
      </c>
      <c r="H1449" t="s">
        <v>165</v>
      </c>
      <c r="J1449" t="s">
        <v>165</v>
      </c>
      <c r="K1449" t="s">
        <v>165</v>
      </c>
      <c r="L1449" t="s">
        <v>165</v>
      </c>
      <c r="M1449" t="s">
        <v>165</v>
      </c>
      <c r="N1449" t="s">
        <v>165</v>
      </c>
      <c r="O1449" t="s">
        <v>165</v>
      </c>
      <c r="P1449" t="s">
        <v>165</v>
      </c>
      <c r="Q1449" t="s">
        <v>165</v>
      </c>
    </row>
    <row r="1450">
      <c r="B1450" t="s">
        <v>165</v>
      </c>
      <c r="C1450" t="s">
        <v>165</v>
      </c>
      <c r="D1450" t="s">
        <v>165</v>
      </c>
      <c r="E1450" t="s">
        <v>165</v>
      </c>
      <c r="F1450" t="s">
        <v>165</v>
      </c>
      <c r="G1450" t="s">
        <v>165</v>
      </c>
      <c r="H1450" t="s">
        <v>165</v>
      </c>
      <c r="J1450" t="s">
        <v>165</v>
      </c>
      <c r="K1450" t="s">
        <v>165</v>
      </c>
      <c r="L1450" t="s">
        <v>165</v>
      </c>
      <c r="M1450" t="s">
        <v>165</v>
      </c>
      <c r="N1450" t="s">
        <v>165</v>
      </c>
      <c r="O1450" t="s">
        <v>165</v>
      </c>
      <c r="P1450" t="s">
        <v>165</v>
      </c>
      <c r="Q1450" t="s">
        <v>165</v>
      </c>
    </row>
    <row r="1451">
      <c r="B1451" t="s">
        <v>165</v>
      </c>
      <c r="C1451" t="s">
        <v>165</v>
      </c>
      <c r="D1451" t="s">
        <v>165</v>
      </c>
      <c r="E1451" t="s">
        <v>165</v>
      </c>
      <c r="F1451" t="s">
        <v>165</v>
      </c>
      <c r="G1451" t="s">
        <v>165</v>
      </c>
      <c r="H1451" t="s">
        <v>165</v>
      </c>
      <c r="J1451" t="s">
        <v>165</v>
      </c>
      <c r="K1451" t="s">
        <v>165</v>
      </c>
      <c r="L1451" t="s">
        <v>165</v>
      </c>
      <c r="M1451" t="s">
        <v>165</v>
      </c>
      <c r="N1451" t="s">
        <v>165</v>
      </c>
      <c r="O1451" t="s">
        <v>165</v>
      </c>
      <c r="P1451" t="s">
        <v>165</v>
      </c>
      <c r="Q1451" t="s">
        <v>165</v>
      </c>
    </row>
    <row r="1452">
      <c r="B1452" t="s">
        <v>165</v>
      </c>
      <c r="C1452" t="s">
        <v>165</v>
      </c>
      <c r="D1452" t="s">
        <v>165</v>
      </c>
      <c r="E1452" t="s">
        <v>165</v>
      </c>
      <c r="F1452" t="s">
        <v>165</v>
      </c>
      <c r="G1452" t="s">
        <v>165</v>
      </c>
      <c r="H1452" t="s">
        <v>165</v>
      </c>
      <c r="J1452" t="s">
        <v>165</v>
      </c>
      <c r="K1452" t="s">
        <v>165</v>
      </c>
      <c r="L1452" t="s">
        <v>165</v>
      </c>
      <c r="M1452" t="s">
        <v>165</v>
      </c>
      <c r="N1452" t="s">
        <v>165</v>
      </c>
      <c r="O1452" t="s">
        <v>165</v>
      </c>
      <c r="P1452" t="s">
        <v>165</v>
      </c>
      <c r="Q1452" t="s">
        <v>165</v>
      </c>
    </row>
    <row r="1453">
      <c r="B1453" t="s">
        <v>165</v>
      </c>
      <c r="C1453" t="s">
        <v>165</v>
      </c>
      <c r="D1453" t="s">
        <v>165</v>
      </c>
      <c r="E1453" t="s">
        <v>165</v>
      </c>
      <c r="F1453" t="s">
        <v>165</v>
      </c>
      <c r="G1453" t="s">
        <v>165</v>
      </c>
      <c r="H1453" t="s">
        <v>165</v>
      </c>
      <c r="J1453" t="s">
        <v>165</v>
      </c>
      <c r="K1453" t="s">
        <v>165</v>
      </c>
      <c r="L1453" t="s">
        <v>165</v>
      </c>
      <c r="M1453" t="s">
        <v>165</v>
      </c>
      <c r="N1453" t="s">
        <v>165</v>
      </c>
      <c r="O1453" t="s">
        <v>165</v>
      </c>
      <c r="P1453" t="s">
        <v>165</v>
      </c>
      <c r="Q1453" t="s">
        <v>165</v>
      </c>
    </row>
    <row r="1454">
      <c r="B1454" t="s">
        <v>165</v>
      </c>
      <c r="C1454" t="s">
        <v>165</v>
      </c>
      <c r="D1454" t="s">
        <v>165</v>
      </c>
      <c r="E1454" t="s">
        <v>165</v>
      </c>
      <c r="F1454" t="s">
        <v>165</v>
      </c>
      <c r="G1454" t="s">
        <v>165</v>
      </c>
      <c r="H1454" t="s">
        <v>165</v>
      </c>
      <c r="J1454" t="s">
        <v>165</v>
      </c>
      <c r="K1454" t="s">
        <v>165</v>
      </c>
      <c r="L1454" t="s">
        <v>165</v>
      </c>
      <c r="M1454" t="s">
        <v>165</v>
      </c>
      <c r="N1454" t="s">
        <v>165</v>
      </c>
      <c r="O1454" t="s">
        <v>165</v>
      </c>
      <c r="P1454" t="s">
        <v>165</v>
      </c>
      <c r="Q1454" t="s">
        <v>165</v>
      </c>
    </row>
    <row r="1455">
      <c r="B1455" t="s">
        <v>165</v>
      </c>
      <c r="C1455" t="s">
        <v>165</v>
      </c>
      <c r="D1455" t="s">
        <v>165</v>
      </c>
      <c r="E1455" t="s">
        <v>165</v>
      </c>
      <c r="F1455" t="s">
        <v>165</v>
      </c>
      <c r="G1455" t="s">
        <v>165</v>
      </c>
      <c r="H1455" t="s">
        <v>165</v>
      </c>
      <c r="J1455" t="s">
        <v>165</v>
      </c>
      <c r="K1455" t="s">
        <v>165</v>
      </c>
      <c r="L1455" t="s">
        <v>165</v>
      </c>
      <c r="M1455" t="s">
        <v>165</v>
      </c>
      <c r="N1455" t="s">
        <v>165</v>
      </c>
      <c r="O1455" t="s">
        <v>165</v>
      </c>
      <c r="P1455" t="s">
        <v>165</v>
      </c>
      <c r="Q1455" t="s">
        <v>165</v>
      </c>
    </row>
    <row r="1456">
      <c r="B1456" t="s">
        <v>165</v>
      </c>
      <c r="C1456" t="s">
        <v>165</v>
      </c>
      <c r="D1456" t="s">
        <v>165</v>
      </c>
      <c r="E1456" t="s">
        <v>165</v>
      </c>
      <c r="F1456" t="s">
        <v>165</v>
      </c>
      <c r="G1456" t="s">
        <v>165</v>
      </c>
      <c r="H1456" t="s">
        <v>165</v>
      </c>
      <c r="J1456" t="s">
        <v>165</v>
      </c>
      <c r="K1456" t="s">
        <v>165</v>
      </c>
      <c r="L1456" t="s">
        <v>165</v>
      </c>
      <c r="M1456" t="s">
        <v>165</v>
      </c>
      <c r="N1456" t="s">
        <v>165</v>
      </c>
      <c r="O1456" t="s">
        <v>165</v>
      </c>
      <c r="P1456" t="s">
        <v>165</v>
      </c>
      <c r="Q1456" t="s">
        <v>165</v>
      </c>
    </row>
    <row r="1457">
      <c r="B1457" t="s">
        <v>165</v>
      </c>
      <c r="C1457" t="s">
        <v>165</v>
      </c>
      <c r="D1457" t="s">
        <v>165</v>
      </c>
      <c r="E1457" t="s">
        <v>165</v>
      </c>
      <c r="F1457" t="s">
        <v>165</v>
      </c>
      <c r="G1457" t="s">
        <v>165</v>
      </c>
      <c r="H1457" t="s">
        <v>165</v>
      </c>
      <c r="J1457" t="s">
        <v>165</v>
      </c>
      <c r="K1457" t="s">
        <v>165</v>
      </c>
      <c r="L1457" t="s">
        <v>165</v>
      </c>
      <c r="M1457" t="s">
        <v>165</v>
      </c>
      <c r="N1457" t="s">
        <v>165</v>
      </c>
      <c r="O1457" t="s">
        <v>165</v>
      </c>
      <c r="P1457" t="s">
        <v>165</v>
      </c>
      <c r="Q1457" t="s">
        <v>165</v>
      </c>
    </row>
    <row r="1458">
      <c r="B1458" t="s">
        <v>165</v>
      </c>
      <c r="C1458" t="s">
        <v>165</v>
      </c>
      <c r="D1458" t="s">
        <v>165</v>
      </c>
      <c r="E1458" t="s">
        <v>165</v>
      </c>
      <c r="F1458" t="s">
        <v>165</v>
      </c>
      <c r="G1458" t="s">
        <v>165</v>
      </c>
      <c r="H1458" t="s">
        <v>165</v>
      </c>
      <c r="J1458" t="s">
        <v>165</v>
      </c>
      <c r="K1458" t="s">
        <v>165</v>
      </c>
      <c r="L1458" t="s">
        <v>165</v>
      </c>
      <c r="M1458" t="s">
        <v>165</v>
      </c>
      <c r="N1458" t="s">
        <v>165</v>
      </c>
      <c r="O1458" t="s">
        <v>165</v>
      </c>
      <c r="P1458" t="s">
        <v>165</v>
      </c>
      <c r="Q1458" t="s">
        <v>165</v>
      </c>
    </row>
    <row r="1459">
      <c r="B1459" t="s">
        <v>165</v>
      </c>
      <c r="C1459" t="s">
        <v>165</v>
      </c>
      <c r="D1459" t="s">
        <v>165</v>
      </c>
      <c r="E1459" t="s">
        <v>165</v>
      </c>
      <c r="F1459" t="s">
        <v>165</v>
      </c>
      <c r="G1459" t="s">
        <v>165</v>
      </c>
      <c r="H1459" t="s">
        <v>165</v>
      </c>
      <c r="J1459" t="s">
        <v>165</v>
      </c>
      <c r="K1459" t="s">
        <v>165</v>
      </c>
      <c r="L1459" t="s">
        <v>165</v>
      </c>
      <c r="M1459" t="s">
        <v>165</v>
      </c>
      <c r="N1459" t="s">
        <v>165</v>
      </c>
      <c r="O1459" t="s">
        <v>165</v>
      </c>
      <c r="P1459" t="s">
        <v>165</v>
      </c>
      <c r="Q1459" t="s">
        <v>165</v>
      </c>
    </row>
    <row r="1460">
      <c r="B1460" t="s">
        <v>165</v>
      </c>
      <c r="C1460" t="s">
        <v>165</v>
      </c>
      <c r="D1460" t="s">
        <v>165</v>
      </c>
      <c r="E1460" t="s">
        <v>165</v>
      </c>
      <c r="F1460" t="s">
        <v>165</v>
      </c>
      <c r="G1460" t="s">
        <v>165</v>
      </c>
      <c r="H1460" t="s">
        <v>165</v>
      </c>
      <c r="J1460" t="s">
        <v>165</v>
      </c>
      <c r="K1460" t="s">
        <v>165</v>
      </c>
      <c r="L1460" t="s">
        <v>165</v>
      </c>
      <c r="M1460" t="s">
        <v>165</v>
      </c>
      <c r="N1460" t="s">
        <v>165</v>
      </c>
      <c r="O1460" t="s">
        <v>165</v>
      </c>
      <c r="P1460" t="s">
        <v>165</v>
      </c>
      <c r="Q1460" t="s">
        <v>165</v>
      </c>
    </row>
    <row r="1461">
      <c r="B1461" t="s">
        <v>165</v>
      </c>
      <c r="C1461" t="s">
        <v>165</v>
      </c>
      <c r="D1461" t="s">
        <v>165</v>
      </c>
      <c r="E1461" t="s">
        <v>165</v>
      </c>
      <c r="F1461" t="s">
        <v>165</v>
      </c>
      <c r="G1461" t="s">
        <v>165</v>
      </c>
      <c r="H1461" t="s">
        <v>165</v>
      </c>
      <c r="J1461" t="s">
        <v>165</v>
      </c>
      <c r="K1461" t="s">
        <v>165</v>
      </c>
      <c r="L1461" t="s">
        <v>165</v>
      </c>
      <c r="M1461" t="s">
        <v>165</v>
      </c>
      <c r="N1461" t="s">
        <v>165</v>
      </c>
      <c r="O1461" t="s">
        <v>165</v>
      </c>
      <c r="P1461" t="s">
        <v>165</v>
      </c>
      <c r="Q1461" t="s">
        <v>165</v>
      </c>
    </row>
    <row r="1462">
      <c r="B1462" t="s">
        <v>165</v>
      </c>
      <c r="C1462" t="s">
        <v>165</v>
      </c>
      <c r="D1462" t="s">
        <v>165</v>
      </c>
      <c r="E1462" t="s">
        <v>165</v>
      </c>
      <c r="F1462" t="s">
        <v>165</v>
      </c>
      <c r="G1462" t="s">
        <v>165</v>
      </c>
      <c r="H1462" t="s">
        <v>165</v>
      </c>
      <c r="J1462" t="s">
        <v>165</v>
      </c>
      <c r="K1462" t="s">
        <v>165</v>
      </c>
      <c r="L1462" t="s">
        <v>165</v>
      </c>
      <c r="M1462" t="s">
        <v>165</v>
      </c>
      <c r="N1462" t="s">
        <v>165</v>
      </c>
      <c r="O1462" t="s">
        <v>165</v>
      </c>
      <c r="P1462" t="s">
        <v>165</v>
      </c>
      <c r="Q1462" t="s">
        <v>165</v>
      </c>
    </row>
    <row r="1463">
      <c r="B1463" t="s">
        <v>165</v>
      </c>
      <c r="C1463" t="s">
        <v>165</v>
      </c>
      <c r="D1463" t="s">
        <v>165</v>
      </c>
      <c r="E1463" t="s">
        <v>165</v>
      </c>
      <c r="F1463" t="s">
        <v>165</v>
      </c>
      <c r="G1463" t="s">
        <v>165</v>
      </c>
      <c r="H1463" t="s">
        <v>165</v>
      </c>
      <c r="J1463" t="s">
        <v>165</v>
      </c>
      <c r="K1463" t="s">
        <v>165</v>
      </c>
      <c r="L1463" t="s">
        <v>165</v>
      </c>
      <c r="M1463" t="s">
        <v>165</v>
      </c>
      <c r="N1463" t="s">
        <v>165</v>
      </c>
      <c r="O1463" t="s">
        <v>165</v>
      </c>
      <c r="P1463" t="s">
        <v>165</v>
      </c>
      <c r="Q1463" t="s">
        <v>165</v>
      </c>
    </row>
    <row r="1464">
      <c r="B1464" t="s">
        <v>165</v>
      </c>
      <c r="C1464" t="s">
        <v>165</v>
      </c>
      <c r="D1464" t="s">
        <v>165</v>
      </c>
      <c r="E1464" t="s">
        <v>165</v>
      </c>
      <c r="F1464" t="s">
        <v>165</v>
      </c>
      <c r="G1464" t="s">
        <v>165</v>
      </c>
      <c r="H1464" t="s">
        <v>165</v>
      </c>
      <c r="J1464" t="s">
        <v>165</v>
      </c>
      <c r="K1464" t="s">
        <v>165</v>
      </c>
      <c r="L1464" t="s">
        <v>165</v>
      </c>
      <c r="M1464" t="s">
        <v>165</v>
      </c>
      <c r="N1464" t="s">
        <v>165</v>
      </c>
      <c r="O1464" t="s">
        <v>165</v>
      </c>
      <c r="P1464" t="s">
        <v>165</v>
      </c>
      <c r="Q1464" t="s">
        <v>165</v>
      </c>
    </row>
    <row r="1465">
      <c r="B1465" t="s">
        <v>165</v>
      </c>
      <c r="C1465" t="s">
        <v>165</v>
      </c>
      <c r="D1465" t="s">
        <v>165</v>
      </c>
      <c r="E1465" t="s">
        <v>165</v>
      </c>
      <c r="F1465" t="s">
        <v>165</v>
      </c>
      <c r="G1465" t="s">
        <v>165</v>
      </c>
      <c r="H1465" t="s">
        <v>165</v>
      </c>
      <c r="J1465" t="s">
        <v>165</v>
      </c>
      <c r="K1465" t="s">
        <v>165</v>
      </c>
      <c r="L1465" t="s">
        <v>165</v>
      </c>
      <c r="M1465" t="s">
        <v>165</v>
      </c>
      <c r="N1465" t="s">
        <v>165</v>
      </c>
      <c r="O1465" t="s">
        <v>165</v>
      </c>
      <c r="P1465" t="s">
        <v>165</v>
      </c>
      <c r="Q1465" t="s">
        <v>165</v>
      </c>
    </row>
    <row r="1466">
      <c r="B1466" t="s">
        <v>165</v>
      </c>
      <c r="C1466" t="s">
        <v>165</v>
      </c>
      <c r="D1466" t="s">
        <v>165</v>
      </c>
      <c r="E1466" t="s">
        <v>165</v>
      </c>
      <c r="F1466" t="s">
        <v>165</v>
      </c>
      <c r="G1466" t="s">
        <v>165</v>
      </c>
      <c r="H1466" t="s">
        <v>165</v>
      </c>
      <c r="J1466" t="s">
        <v>165</v>
      </c>
      <c r="K1466" t="s">
        <v>165</v>
      </c>
      <c r="L1466" t="s">
        <v>165</v>
      </c>
      <c r="M1466" t="s">
        <v>165</v>
      </c>
      <c r="N1466" t="s">
        <v>165</v>
      </c>
      <c r="O1466" t="s">
        <v>165</v>
      </c>
      <c r="P1466" t="s">
        <v>165</v>
      </c>
      <c r="Q1466" t="s">
        <v>165</v>
      </c>
    </row>
    <row r="1467">
      <c r="B1467" t="s">
        <v>165</v>
      </c>
      <c r="C1467" t="s">
        <v>165</v>
      </c>
      <c r="D1467" t="s">
        <v>165</v>
      </c>
      <c r="E1467" t="s">
        <v>165</v>
      </c>
      <c r="F1467" t="s">
        <v>165</v>
      </c>
      <c r="G1467" t="s">
        <v>165</v>
      </c>
      <c r="H1467" t="s">
        <v>165</v>
      </c>
      <c r="J1467" t="s">
        <v>165</v>
      </c>
      <c r="K1467" t="s">
        <v>165</v>
      </c>
      <c r="L1467" t="s">
        <v>165</v>
      </c>
      <c r="M1467" t="s">
        <v>165</v>
      </c>
      <c r="N1467" t="s">
        <v>165</v>
      </c>
      <c r="O1467" t="s">
        <v>165</v>
      </c>
      <c r="P1467" t="s">
        <v>165</v>
      </c>
      <c r="Q1467" t="s">
        <v>165</v>
      </c>
    </row>
    <row r="1468">
      <c r="B1468" t="s">
        <v>165</v>
      </c>
      <c r="C1468" t="s">
        <v>165</v>
      </c>
      <c r="D1468" t="s">
        <v>165</v>
      </c>
      <c r="E1468" t="s">
        <v>165</v>
      </c>
      <c r="F1468" t="s">
        <v>165</v>
      </c>
      <c r="G1468" t="s">
        <v>165</v>
      </c>
      <c r="H1468" t="s">
        <v>165</v>
      </c>
      <c r="J1468" t="s">
        <v>165</v>
      </c>
      <c r="K1468" t="s">
        <v>165</v>
      </c>
      <c r="L1468" t="s">
        <v>165</v>
      </c>
      <c r="M1468" t="s">
        <v>165</v>
      </c>
      <c r="N1468" t="s">
        <v>165</v>
      </c>
      <c r="O1468" t="s">
        <v>165</v>
      </c>
      <c r="P1468" t="s">
        <v>165</v>
      </c>
      <c r="Q1468" t="s">
        <v>165</v>
      </c>
    </row>
    <row r="1469">
      <c r="B1469" t="s">
        <v>165</v>
      </c>
      <c r="C1469" t="s">
        <v>165</v>
      </c>
      <c r="D1469" t="s">
        <v>165</v>
      </c>
      <c r="E1469" t="s">
        <v>165</v>
      </c>
      <c r="F1469" t="s">
        <v>165</v>
      </c>
      <c r="G1469" t="s">
        <v>165</v>
      </c>
      <c r="H1469" t="s">
        <v>165</v>
      </c>
      <c r="J1469" t="s">
        <v>165</v>
      </c>
      <c r="K1469" t="s">
        <v>165</v>
      </c>
      <c r="L1469" t="s">
        <v>165</v>
      </c>
      <c r="M1469" t="s">
        <v>165</v>
      </c>
      <c r="N1469" t="s">
        <v>165</v>
      </c>
      <c r="O1469" t="s">
        <v>165</v>
      </c>
      <c r="P1469" t="s">
        <v>165</v>
      </c>
      <c r="Q1469" t="s">
        <v>165</v>
      </c>
    </row>
    <row r="1470">
      <c r="B1470" t="s">
        <v>165</v>
      </c>
      <c r="C1470" t="s">
        <v>165</v>
      </c>
      <c r="D1470" t="s">
        <v>165</v>
      </c>
      <c r="E1470" t="s">
        <v>165</v>
      </c>
      <c r="F1470" t="s">
        <v>165</v>
      </c>
      <c r="G1470" t="s">
        <v>165</v>
      </c>
      <c r="H1470" t="s">
        <v>165</v>
      </c>
      <c r="J1470" t="s">
        <v>165</v>
      </c>
      <c r="K1470" t="s">
        <v>165</v>
      </c>
      <c r="L1470" t="s">
        <v>165</v>
      </c>
      <c r="M1470" t="s">
        <v>165</v>
      </c>
      <c r="N1470" t="s">
        <v>165</v>
      </c>
      <c r="O1470" t="s">
        <v>165</v>
      </c>
      <c r="P1470" t="s">
        <v>165</v>
      </c>
      <c r="Q1470" t="s">
        <v>165</v>
      </c>
    </row>
    <row r="1471">
      <c r="B1471" t="s">
        <v>165</v>
      </c>
      <c r="C1471" t="s">
        <v>165</v>
      </c>
      <c r="D1471" t="s">
        <v>165</v>
      </c>
      <c r="E1471" t="s">
        <v>165</v>
      </c>
      <c r="F1471" t="s">
        <v>165</v>
      </c>
      <c r="G1471" t="s">
        <v>165</v>
      </c>
      <c r="H1471" t="s">
        <v>165</v>
      </c>
      <c r="J1471" t="s">
        <v>165</v>
      </c>
      <c r="K1471" t="s">
        <v>165</v>
      </c>
      <c r="L1471" t="s">
        <v>165</v>
      </c>
      <c r="M1471" t="s">
        <v>165</v>
      </c>
      <c r="N1471" t="s">
        <v>165</v>
      </c>
      <c r="O1471" t="s">
        <v>165</v>
      </c>
      <c r="P1471" t="s">
        <v>165</v>
      </c>
      <c r="Q1471" t="s">
        <v>165</v>
      </c>
    </row>
    <row r="1472">
      <c r="B1472" t="s">
        <v>165</v>
      </c>
      <c r="C1472" t="s">
        <v>165</v>
      </c>
      <c r="D1472" t="s">
        <v>165</v>
      </c>
      <c r="E1472" t="s">
        <v>165</v>
      </c>
      <c r="F1472" t="s">
        <v>165</v>
      </c>
      <c r="G1472" t="s">
        <v>165</v>
      </c>
      <c r="H1472" t="s">
        <v>165</v>
      </c>
      <c r="J1472" t="s">
        <v>165</v>
      </c>
      <c r="K1472" t="s">
        <v>165</v>
      </c>
      <c r="L1472" t="s">
        <v>165</v>
      </c>
      <c r="M1472" t="s">
        <v>165</v>
      </c>
      <c r="N1472" t="s">
        <v>165</v>
      </c>
      <c r="O1472" t="s">
        <v>165</v>
      </c>
      <c r="P1472" t="s">
        <v>165</v>
      </c>
      <c r="Q1472" t="s">
        <v>165</v>
      </c>
    </row>
    <row r="1473">
      <c r="B1473" t="s">
        <v>165</v>
      </c>
      <c r="C1473" t="s">
        <v>165</v>
      </c>
      <c r="D1473" t="s">
        <v>165</v>
      </c>
      <c r="E1473" t="s">
        <v>165</v>
      </c>
      <c r="F1473" t="s">
        <v>165</v>
      </c>
      <c r="G1473" t="s">
        <v>165</v>
      </c>
      <c r="H1473" t="s">
        <v>165</v>
      </c>
      <c r="J1473" t="s">
        <v>165</v>
      </c>
      <c r="K1473" t="s">
        <v>165</v>
      </c>
      <c r="L1473" t="s">
        <v>165</v>
      </c>
      <c r="M1473" t="s">
        <v>165</v>
      </c>
      <c r="N1473" t="s">
        <v>165</v>
      </c>
      <c r="O1473" t="s">
        <v>165</v>
      </c>
      <c r="P1473" t="s">
        <v>165</v>
      </c>
      <c r="Q1473" t="s">
        <v>165</v>
      </c>
    </row>
    <row r="1474">
      <c r="B1474" t="s">
        <v>165</v>
      </c>
      <c r="C1474" t="s">
        <v>165</v>
      </c>
      <c r="D1474" t="s">
        <v>165</v>
      </c>
      <c r="E1474" t="s">
        <v>165</v>
      </c>
      <c r="F1474" t="s">
        <v>165</v>
      </c>
      <c r="G1474" t="s">
        <v>165</v>
      </c>
      <c r="H1474" t="s">
        <v>165</v>
      </c>
      <c r="J1474" t="s">
        <v>165</v>
      </c>
      <c r="K1474" t="s">
        <v>165</v>
      </c>
      <c r="L1474" t="s">
        <v>165</v>
      </c>
      <c r="M1474" t="s">
        <v>165</v>
      </c>
      <c r="N1474" t="s">
        <v>165</v>
      </c>
      <c r="O1474" t="s">
        <v>165</v>
      </c>
      <c r="P1474" t="s">
        <v>165</v>
      </c>
      <c r="Q1474" t="s">
        <v>165</v>
      </c>
    </row>
    <row r="1475">
      <c r="B1475" t="s">
        <v>165</v>
      </c>
      <c r="C1475" t="s">
        <v>165</v>
      </c>
      <c r="D1475" t="s">
        <v>165</v>
      </c>
      <c r="E1475" t="s">
        <v>165</v>
      </c>
      <c r="F1475" t="s">
        <v>165</v>
      </c>
      <c r="G1475" t="s">
        <v>165</v>
      </c>
      <c r="H1475" t="s">
        <v>165</v>
      </c>
      <c r="J1475" t="s">
        <v>165</v>
      </c>
      <c r="K1475" t="s">
        <v>165</v>
      </c>
      <c r="L1475" t="s">
        <v>165</v>
      </c>
      <c r="M1475" t="s">
        <v>165</v>
      </c>
      <c r="N1475" t="s">
        <v>165</v>
      </c>
      <c r="O1475" t="s">
        <v>165</v>
      </c>
      <c r="P1475" t="s">
        <v>165</v>
      </c>
      <c r="Q1475" t="s">
        <v>165</v>
      </c>
    </row>
    <row r="1476">
      <c r="B1476" t="s">
        <v>165</v>
      </c>
      <c r="C1476" t="s">
        <v>165</v>
      </c>
      <c r="D1476" t="s">
        <v>165</v>
      </c>
      <c r="E1476" t="s">
        <v>165</v>
      </c>
      <c r="F1476" t="s">
        <v>165</v>
      </c>
      <c r="G1476" t="s">
        <v>165</v>
      </c>
      <c r="H1476" t="s">
        <v>165</v>
      </c>
      <c r="J1476" t="s">
        <v>165</v>
      </c>
      <c r="K1476" t="s">
        <v>165</v>
      </c>
      <c r="L1476" t="s">
        <v>165</v>
      </c>
      <c r="M1476" t="s">
        <v>165</v>
      </c>
      <c r="N1476" t="s">
        <v>165</v>
      </c>
      <c r="O1476" t="s">
        <v>165</v>
      </c>
      <c r="P1476" t="s">
        <v>165</v>
      </c>
      <c r="Q1476" t="s">
        <v>165</v>
      </c>
    </row>
    <row r="1477">
      <c r="B1477" t="s">
        <v>165</v>
      </c>
      <c r="C1477" t="s">
        <v>165</v>
      </c>
      <c r="D1477" t="s">
        <v>165</v>
      </c>
      <c r="E1477" t="s">
        <v>165</v>
      </c>
      <c r="F1477" t="s">
        <v>165</v>
      </c>
      <c r="G1477" t="s">
        <v>165</v>
      </c>
      <c r="H1477" t="s">
        <v>165</v>
      </c>
      <c r="J1477" t="s">
        <v>165</v>
      </c>
      <c r="K1477" t="s">
        <v>165</v>
      </c>
      <c r="L1477" t="s">
        <v>165</v>
      </c>
      <c r="M1477" t="s">
        <v>165</v>
      </c>
      <c r="N1477" t="s">
        <v>165</v>
      </c>
      <c r="O1477" t="s">
        <v>165</v>
      </c>
      <c r="P1477" t="s">
        <v>165</v>
      </c>
      <c r="Q1477" t="s">
        <v>165</v>
      </c>
    </row>
    <row r="1478">
      <c r="B1478" t="s">
        <v>165</v>
      </c>
      <c r="C1478" t="s">
        <v>165</v>
      </c>
      <c r="D1478" t="s">
        <v>165</v>
      </c>
      <c r="E1478" t="s">
        <v>165</v>
      </c>
      <c r="F1478" t="s">
        <v>165</v>
      </c>
      <c r="G1478" t="s">
        <v>165</v>
      </c>
      <c r="H1478" t="s">
        <v>165</v>
      </c>
      <c r="J1478" t="s">
        <v>165</v>
      </c>
      <c r="K1478" t="s">
        <v>165</v>
      </c>
      <c r="L1478" t="s">
        <v>165</v>
      </c>
      <c r="M1478" t="s">
        <v>165</v>
      </c>
      <c r="N1478" t="s">
        <v>165</v>
      </c>
      <c r="O1478" t="s">
        <v>165</v>
      </c>
      <c r="P1478" t="s">
        <v>165</v>
      </c>
      <c r="Q1478" t="s">
        <v>165</v>
      </c>
    </row>
    <row r="1479">
      <c r="B1479" t="s">
        <v>165</v>
      </c>
      <c r="C1479" t="s">
        <v>165</v>
      </c>
      <c r="D1479" t="s">
        <v>165</v>
      </c>
      <c r="E1479" t="s">
        <v>165</v>
      </c>
      <c r="F1479" t="s">
        <v>165</v>
      </c>
      <c r="G1479" t="s">
        <v>165</v>
      </c>
      <c r="H1479" t="s">
        <v>165</v>
      </c>
      <c r="J1479" t="s">
        <v>165</v>
      </c>
      <c r="K1479" t="s">
        <v>165</v>
      </c>
      <c r="L1479" t="s">
        <v>165</v>
      </c>
      <c r="M1479" t="s">
        <v>165</v>
      </c>
      <c r="N1479" t="s">
        <v>165</v>
      </c>
      <c r="O1479" t="s">
        <v>165</v>
      </c>
      <c r="P1479" t="s">
        <v>165</v>
      </c>
      <c r="Q1479" t="s">
        <v>165</v>
      </c>
    </row>
    <row r="1480">
      <c r="B1480" t="s">
        <v>165</v>
      </c>
      <c r="C1480" t="s">
        <v>165</v>
      </c>
      <c r="D1480" t="s">
        <v>165</v>
      </c>
      <c r="E1480" t="s">
        <v>165</v>
      </c>
      <c r="F1480" t="s">
        <v>165</v>
      </c>
      <c r="G1480" t="s">
        <v>165</v>
      </c>
      <c r="H1480" t="s">
        <v>165</v>
      </c>
      <c r="J1480" t="s">
        <v>165</v>
      </c>
      <c r="K1480" t="s">
        <v>165</v>
      </c>
      <c r="L1480" t="s">
        <v>165</v>
      </c>
      <c r="M1480" t="s">
        <v>165</v>
      </c>
      <c r="N1480" t="s">
        <v>165</v>
      </c>
      <c r="O1480" t="s">
        <v>165</v>
      </c>
      <c r="P1480" t="s">
        <v>165</v>
      </c>
      <c r="Q1480" t="s">
        <v>165</v>
      </c>
    </row>
    <row r="1481">
      <c r="B1481" t="s">
        <v>165</v>
      </c>
      <c r="C1481" t="s">
        <v>165</v>
      </c>
      <c r="D1481" t="s">
        <v>165</v>
      </c>
      <c r="E1481" t="s">
        <v>165</v>
      </c>
      <c r="F1481" t="s">
        <v>165</v>
      </c>
      <c r="G1481" t="s">
        <v>165</v>
      </c>
      <c r="H1481" t="s">
        <v>165</v>
      </c>
      <c r="J1481" t="s">
        <v>165</v>
      </c>
      <c r="K1481" t="s">
        <v>165</v>
      </c>
      <c r="L1481" t="s">
        <v>165</v>
      </c>
      <c r="M1481" t="s">
        <v>165</v>
      </c>
      <c r="N1481" t="s">
        <v>165</v>
      </c>
      <c r="O1481" t="s">
        <v>165</v>
      </c>
      <c r="P1481" t="s">
        <v>165</v>
      </c>
      <c r="Q1481" t="s">
        <v>165</v>
      </c>
    </row>
    <row r="1482">
      <c r="B1482" t="s">
        <v>165</v>
      </c>
      <c r="C1482" t="s">
        <v>165</v>
      </c>
      <c r="D1482" t="s">
        <v>165</v>
      </c>
      <c r="E1482" t="s">
        <v>165</v>
      </c>
      <c r="F1482" t="s">
        <v>165</v>
      </c>
      <c r="G1482" t="s">
        <v>165</v>
      </c>
      <c r="H1482" t="s">
        <v>165</v>
      </c>
      <c r="J1482" t="s">
        <v>165</v>
      </c>
      <c r="K1482" t="s">
        <v>165</v>
      </c>
      <c r="L1482" t="s">
        <v>165</v>
      </c>
      <c r="M1482" t="s">
        <v>165</v>
      </c>
      <c r="N1482" t="s">
        <v>165</v>
      </c>
      <c r="O1482" t="s">
        <v>165</v>
      </c>
      <c r="P1482" t="s">
        <v>165</v>
      </c>
      <c r="Q1482" t="s">
        <v>165</v>
      </c>
    </row>
    <row r="1483">
      <c r="B1483" t="s">
        <v>165</v>
      </c>
      <c r="C1483" t="s">
        <v>165</v>
      </c>
      <c r="D1483" t="s">
        <v>165</v>
      </c>
      <c r="E1483" t="s">
        <v>165</v>
      </c>
      <c r="F1483" t="s">
        <v>165</v>
      </c>
      <c r="G1483" t="s">
        <v>165</v>
      </c>
      <c r="H1483" t="s">
        <v>165</v>
      </c>
      <c r="J1483" t="s">
        <v>165</v>
      </c>
      <c r="K1483" t="s">
        <v>165</v>
      </c>
      <c r="L1483" t="s">
        <v>165</v>
      </c>
      <c r="M1483" t="s">
        <v>165</v>
      </c>
      <c r="N1483" t="s">
        <v>165</v>
      </c>
      <c r="O1483" t="s">
        <v>165</v>
      </c>
      <c r="P1483" t="s">
        <v>165</v>
      </c>
      <c r="Q1483" t="s">
        <v>165</v>
      </c>
    </row>
    <row r="1484">
      <c r="B1484" t="s">
        <v>165</v>
      </c>
      <c r="C1484" t="s">
        <v>165</v>
      </c>
      <c r="D1484" t="s">
        <v>165</v>
      </c>
      <c r="E1484" t="s">
        <v>165</v>
      </c>
      <c r="F1484" t="s">
        <v>165</v>
      </c>
      <c r="G1484" t="s">
        <v>165</v>
      </c>
      <c r="H1484" t="s">
        <v>165</v>
      </c>
      <c r="J1484" t="s">
        <v>165</v>
      </c>
      <c r="K1484" t="s">
        <v>165</v>
      </c>
      <c r="L1484" t="s">
        <v>165</v>
      </c>
      <c r="M1484" t="s">
        <v>165</v>
      </c>
      <c r="N1484" t="s">
        <v>165</v>
      </c>
      <c r="O1484" t="s">
        <v>165</v>
      </c>
      <c r="P1484" t="s">
        <v>165</v>
      </c>
      <c r="Q1484" t="s">
        <v>165</v>
      </c>
    </row>
    <row r="1485">
      <c r="B1485" t="s">
        <v>165</v>
      </c>
      <c r="C1485" t="s">
        <v>165</v>
      </c>
      <c r="D1485" t="s">
        <v>165</v>
      </c>
      <c r="E1485" t="s">
        <v>165</v>
      </c>
      <c r="F1485" t="s">
        <v>165</v>
      </c>
      <c r="G1485" t="s">
        <v>165</v>
      </c>
      <c r="H1485" t="s">
        <v>165</v>
      </c>
      <c r="J1485" t="s">
        <v>165</v>
      </c>
      <c r="K1485" t="s">
        <v>165</v>
      </c>
      <c r="L1485" t="s">
        <v>165</v>
      </c>
      <c r="M1485" t="s">
        <v>165</v>
      </c>
      <c r="N1485" t="s">
        <v>165</v>
      </c>
      <c r="O1485" t="s">
        <v>165</v>
      </c>
      <c r="P1485" t="s">
        <v>165</v>
      </c>
      <c r="Q1485" t="s">
        <v>165</v>
      </c>
    </row>
    <row r="1486">
      <c r="B1486" t="s">
        <v>165</v>
      </c>
      <c r="C1486" t="s">
        <v>165</v>
      </c>
      <c r="D1486" t="s">
        <v>165</v>
      </c>
      <c r="E1486" t="s">
        <v>165</v>
      </c>
      <c r="F1486" t="s">
        <v>165</v>
      </c>
      <c r="G1486" t="s">
        <v>165</v>
      </c>
      <c r="H1486" t="s">
        <v>165</v>
      </c>
      <c r="J1486" t="s">
        <v>165</v>
      </c>
      <c r="K1486" t="s">
        <v>165</v>
      </c>
      <c r="L1486" t="s">
        <v>165</v>
      </c>
      <c r="M1486" t="s">
        <v>165</v>
      </c>
      <c r="N1486" t="s">
        <v>165</v>
      </c>
      <c r="O1486" t="s">
        <v>165</v>
      </c>
      <c r="P1486" t="s">
        <v>165</v>
      </c>
      <c r="Q1486" t="s">
        <v>165</v>
      </c>
    </row>
    <row r="1487">
      <c r="B1487" t="s">
        <v>165</v>
      </c>
      <c r="C1487" t="s">
        <v>165</v>
      </c>
      <c r="D1487" t="s">
        <v>165</v>
      </c>
      <c r="E1487" t="s">
        <v>165</v>
      </c>
      <c r="F1487" t="s">
        <v>165</v>
      </c>
      <c r="G1487" t="s">
        <v>165</v>
      </c>
      <c r="H1487" t="s">
        <v>165</v>
      </c>
      <c r="J1487" t="s">
        <v>165</v>
      </c>
      <c r="K1487" t="s">
        <v>165</v>
      </c>
      <c r="L1487" t="s">
        <v>165</v>
      </c>
      <c r="M1487" t="s">
        <v>165</v>
      </c>
      <c r="N1487" t="s">
        <v>165</v>
      </c>
      <c r="O1487" t="s">
        <v>165</v>
      </c>
      <c r="P1487" t="s">
        <v>165</v>
      </c>
      <c r="Q1487" t="s">
        <v>165</v>
      </c>
    </row>
    <row r="1488">
      <c r="B1488" t="s">
        <v>165</v>
      </c>
      <c r="C1488" t="s">
        <v>165</v>
      </c>
      <c r="D1488" t="s">
        <v>165</v>
      </c>
      <c r="E1488" t="s">
        <v>165</v>
      </c>
      <c r="F1488" t="s">
        <v>165</v>
      </c>
      <c r="G1488" t="s">
        <v>165</v>
      </c>
      <c r="H1488" t="s">
        <v>165</v>
      </c>
      <c r="J1488" t="s">
        <v>165</v>
      </c>
      <c r="K1488" t="s">
        <v>165</v>
      </c>
      <c r="L1488" t="s">
        <v>165</v>
      </c>
      <c r="M1488" t="s">
        <v>165</v>
      </c>
      <c r="N1488" t="s">
        <v>165</v>
      </c>
      <c r="O1488" t="s">
        <v>165</v>
      </c>
      <c r="P1488" t="s">
        <v>165</v>
      </c>
      <c r="Q1488" t="s">
        <v>165</v>
      </c>
    </row>
    <row r="1489">
      <c r="B1489" t="s">
        <v>165</v>
      </c>
      <c r="C1489" t="s">
        <v>165</v>
      </c>
      <c r="D1489" t="s">
        <v>165</v>
      </c>
      <c r="E1489" t="s">
        <v>165</v>
      </c>
      <c r="F1489" t="s">
        <v>165</v>
      </c>
      <c r="G1489" t="s">
        <v>165</v>
      </c>
      <c r="H1489" t="s">
        <v>165</v>
      </c>
      <c r="J1489" t="s">
        <v>165</v>
      </c>
      <c r="K1489" t="s">
        <v>165</v>
      </c>
      <c r="L1489" t="s">
        <v>165</v>
      </c>
      <c r="M1489" t="s">
        <v>165</v>
      </c>
      <c r="N1489" t="s">
        <v>165</v>
      </c>
      <c r="O1489" t="s">
        <v>165</v>
      </c>
      <c r="P1489" t="s">
        <v>165</v>
      </c>
      <c r="Q1489" t="s">
        <v>165</v>
      </c>
    </row>
    <row r="1490">
      <c r="B1490" t="s">
        <v>165</v>
      </c>
      <c r="C1490" t="s">
        <v>165</v>
      </c>
      <c r="D1490" t="s">
        <v>165</v>
      </c>
      <c r="E1490" t="s">
        <v>165</v>
      </c>
      <c r="F1490" t="s">
        <v>165</v>
      </c>
      <c r="G1490" t="s">
        <v>165</v>
      </c>
      <c r="H1490" t="s">
        <v>165</v>
      </c>
      <c r="J1490" t="s">
        <v>165</v>
      </c>
      <c r="K1490" t="s">
        <v>165</v>
      </c>
      <c r="L1490" t="s">
        <v>165</v>
      </c>
      <c r="M1490" t="s">
        <v>165</v>
      </c>
      <c r="N1490" t="s">
        <v>165</v>
      </c>
      <c r="O1490" t="s">
        <v>165</v>
      </c>
      <c r="P1490" t="s">
        <v>165</v>
      </c>
      <c r="Q1490" t="s">
        <v>165</v>
      </c>
    </row>
    <row r="1491">
      <c r="B1491" t="s">
        <v>165</v>
      </c>
      <c r="C1491" t="s">
        <v>165</v>
      </c>
      <c r="D1491" t="s">
        <v>165</v>
      </c>
      <c r="E1491" t="s">
        <v>165</v>
      </c>
      <c r="F1491" t="s">
        <v>165</v>
      </c>
      <c r="G1491" t="s">
        <v>165</v>
      </c>
      <c r="H1491" t="s">
        <v>165</v>
      </c>
      <c r="J1491" t="s">
        <v>165</v>
      </c>
      <c r="K1491" t="s">
        <v>165</v>
      </c>
      <c r="L1491" t="s">
        <v>165</v>
      </c>
      <c r="M1491" t="s">
        <v>165</v>
      </c>
      <c r="N1491" t="s">
        <v>165</v>
      </c>
      <c r="O1491" t="s">
        <v>165</v>
      </c>
      <c r="P1491" t="s">
        <v>165</v>
      </c>
      <c r="Q1491" t="s">
        <v>165</v>
      </c>
    </row>
    <row r="1492">
      <c r="B1492" t="s">
        <v>165</v>
      </c>
      <c r="C1492" t="s">
        <v>165</v>
      </c>
      <c r="D1492" t="s">
        <v>165</v>
      </c>
      <c r="E1492" t="s">
        <v>165</v>
      </c>
      <c r="F1492" t="s">
        <v>165</v>
      </c>
      <c r="G1492" t="s">
        <v>165</v>
      </c>
      <c r="H1492" t="s">
        <v>165</v>
      </c>
      <c r="J1492" t="s">
        <v>165</v>
      </c>
      <c r="K1492" t="s">
        <v>165</v>
      </c>
      <c r="L1492" t="s">
        <v>165</v>
      </c>
      <c r="M1492" t="s">
        <v>165</v>
      </c>
      <c r="N1492" t="s">
        <v>165</v>
      </c>
      <c r="O1492" t="s">
        <v>165</v>
      </c>
      <c r="P1492" t="s">
        <v>165</v>
      </c>
      <c r="Q1492" t="s">
        <v>165</v>
      </c>
    </row>
    <row r="1493">
      <c r="B1493" t="s">
        <v>165</v>
      </c>
      <c r="C1493" t="s">
        <v>165</v>
      </c>
      <c r="D1493" t="s">
        <v>165</v>
      </c>
      <c r="E1493" t="s">
        <v>165</v>
      </c>
      <c r="F1493" t="s">
        <v>165</v>
      </c>
      <c r="G1493" t="s">
        <v>165</v>
      </c>
      <c r="H1493" t="s">
        <v>165</v>
      </c>
      <c r="J1493" t="s">
        <v>165</v>
      </c>
      <c r="K1493" t="s">
        <v>165</v>
      </c>
      <c r="L1493" t="s">
        <v>165</v>
      </c>
      <c r="M1493" t="s">
        <v>165</v>
      </c>
      <c r="N1493" t="s">
        <v>165</v>
      </c>
      <c r="O1493" t="s">
        <v>165</v>
      </c>
      <c r="P1493" t="s">
        <v>165</v>
      </c>
      <c r="Q1493" t="s">
        <v>165</v>
      </c>
    </row>
    <row r="1494">
      <c r="B1494" t="s">
        <v>165</v>
      </c>
      <c r="C1494" t="s">
        <v>165</v>
      </c>
      <c r="D1494" t="s">
        <v>165</v>
      </c>
      <c r="E1494" t="s">
        <v>165</v>
      </c>
      <c r="F1494" t="s">
        <v>165</v>
      </c>
      <c r="G1494" t="s">
        <v>165</v>
      </c>
      <c r="H1494" t="s">
        <v>165</v>
      </c>
      <c r="J1494" t="s">
        <v>165</v>
      </c>
      <c r="K1494" t="s">
        <v>165</v>
      </c>
      <c r="L1494" t="s">
        <v>165</v>
      </c>
      <c r="M1494" t="s">
        <v>165</v>
      </c>
      <c r="N1494" t="s">
        <v>165</v>
      </c>
      <c r="O1494" t="s">
        <v>165</v>
      </c>
      <c r="P1494" t="s">
        <v>165</v>
      </c>
      <c r="Q1494" t="s">
        <v>165</v>
      </c>
    </row>
    <row r="1495">
      <c r="B1495" t="s">
        <v>165</v>
      </c>
      <c r="C1495" t="s">
        <v>165</v>
      </c>
      <c r="D1495" t="s">
        <v>165</v>
      </c>
      <c r="E1495" t="s">
        <v>165</v>
      </c>
      <c r="F1495" t="s">
        <v>165</v>
      </c>
      <c r="G1495" t="s">
        <v>165</v>
      </c>
      <c r="H1495" t="s">
        <v>165</v>
      </c>
      <c r="J1495" t="s">
        <v>165</v>
      </c>
      <c r="K1495" t="s">
        <v>165</v>
      </c>
      <c r="L1495" t="s">
        <v>165</v>
      </c>
      <c r="M1495" t="s">
        <v>165</v>
      </c>
      <c r="N1495" t="s">
        <v>165</v>
      </c>
      <c r="O1495" t="s">
        <v>165</v>
      </c>
      <c r="P1495" t="s">
        <v>165</v>
      </c>
      <c r="Q1495" t="s">
        <v>165</v>
      </c>
    </row>
    <row r="1496">
      <c r="B1496" t="s">
        <v>165</v>
      </c>
      <c r="C1496" t="s">
        <v>165</v>
      </c>
      <c r="D1496" t="s">
        <v>165</v>
      </c>
      <c r="E1496" t="s">
        <v>165</v>
      </c>
      <c r="F1496" t="s">
        <v>165</v>
      </c>
      <c r="G1496" t="s">
        <v>165</v>
      </c>
      <c r="H1496" t="s">
        <v>165</v>
      </c>
      <c r="J1496" t="s">
        <v>165</v>
      </c>
      <c r="K1496" t="s">
        <v>165</v>
      </c>
      <c r="L1496" t="s">
        <v>165</v>
      </c>
      <c r="M1496" t="s">
        <v>165</v>
      </c>
      <c r="N1496" t="s">
        <v>165</v>
      </c>
      <c r="O1496" t="s">
        <v>165</v>
      </c>
      <c r="P1496" t="s">
        <v>165</v>
      </c>
      <c r="Q1496" t="s">
        <v>165</v>
      </c>
    </row>
    <row r="1497">
      <c r="B1497" t="s">
        <v>165</v>
      </c>
      <c r="C1497" t="s">
        <v>165</v>
      </c>
      <c r="D1497" t="s">
        <v>165</v>
      </c>
      <c r="E1497" t="s">
        <v>165</v>
      </c>
      <c r="F1497" t="s">
        <v>165</v>
      </c>
      <c r="G1497" t="s">
        <v>165</v>
      </c>
      <c r="H1497" t="s">
        <v>165</v>
      </c>
      <c r="J1497" t="s">
        <v>165</v>
      </c>
      <c r="K1497" t="s">
        <v>165</v>
      </c>
      <c r="L1497" t="s">
        <v>165</v>
      </c>
      <c r="M1497" t="s">
        <v>165</v>
      </c>
      <c r="N1497" t="s">
        <v>165</v>
      </c>
      <c r="O1497" t="s">
        <v>165</v>
      </c>
      <c r="P1497" t="s">
        <v>165</v>
      </c>
      <c r="Q1497" t="s">
        <v>165</v>
      </c>
    </row>
    <row r="1498">
      <c r="B1498" t="s">
        <v>165</v>
      </c>
      <c r="C1498" t="s">
        <v>165</v>
      </c>
      <c r="D1498" t="s">
        <v>165</v>
      </c>
      <c r="E1498" t="s">
        <v>165</v>
      </c>
      <c r="F1498" t="s">
        <v>165</v>
      </c>
      <c r="G1498" t="s">
        <v>165</v>
      </c>
      <c r="H1498" t="s">
        <v>165</v>
      </c>
      <c r="J1498" t="s">
        <v>165</v>
      </c>
      <c r="K1498" t="s">
        <v>165</v>
      </c>
      <c r="L1498" t="s">
        <v>165</v>
      </c>
      <c r="M1498" t="s">
        <v>165</v>
      </c>
      <c r="N1498" t="s">
        <v>165</v>
      </c>
      <c r="O1498" t="s">
        <v>165</v>
      </c>
      <c r="P1498" t="s">
        <v>165</v>
      </c>
      <c r="Q1498" t="s">
        <v>165</v>
      </c>
    </row>
    <row r="1499">
      <c r="B1499" t="s">
        <v>165</v>
      </c>
      <c r="C1499" t="s">
        <v>165</v>
      </c>
      <c r="D1499" t="s">
        <v>165</v>
      </c>
      <c r="E1499" t="s">
        <v>165</v>
      </c>
      <c r="F1499" t="s">
        <v>165</v>
      </c>
      <c r="G1499" t="s">
        <v>165</v>
      </c>
      <c r="H1499" t="s">
        <v>165</v>
      </c>
      <c r="J1499" t="s">
        <v>165</v>
      </c>
      <c r="K1499" t="s">
        <v>165</v>
      </c>
      <c r="L1499" t="s">
        <v>165</v>
      </c>
      <c r="M1499" t="s">
        <v>165</v>
      </c>
      <c r="N1499" t="s">
        <v>165</v>
      </c>
      <c r="O1499" t="s">
        <v>165</v>
      </c>
      <c r="P1499" t="s">
        <v>165</v>
      </c>
      <c r="Q1499" t="s">
        <v>165</v>
      </c>
    </row>
    <row r="1500">
      <c r="B1500" t="s">
        <v>165</v>
      </c>
      <c r="C1500" t="s">
        <v>165</v>
      </c>
      <c r="D1500" t="s">
        <v>165</v>
      </c>
      <c r="E1500" t="s">
        <v>165</v>
      </c>
      <c r="F1500" t="s">
        <v>165</v>
      </c>
      <c r="G1500" t="s">
        <v>165</v>
      </c>
      <c r="H1500" t="s">
        <v>165</v>
      </c>
      <c r="J1500" t="s">
        <v>165</v>
      </c>
      <c r="K1500" t="s">
        <v>165</v>
      </c>
      <c r="L1500" t="s">
        <v>165</v>
      </c>
      <c r="M1500" t="s">
        <v>165</v>
      </c>
      <c r="N1500" t="s">
        <v>165</v>
      </c>
      <c r="O1500" t="s">
        <v>165</v>
      </c>
      <c r="P1500" t="s">
        <v>165</v>
      </c>
      <c r="Q1500" t="s">
        <v>165</v>
      </c>
    </row>
    <row r="1501">
      <c r="B1501" t="s">
        <v>165</v>
      </c>
      <c r="C1501" t="s">
        <v>165</v>
      </c>
      <c r="D1501" t="s">
        <v>165</v>
      </c>
      <c r="E1501" t="s">
        <v>165</v>
      </c>
      <c r="F1501" t="s">
        <v>165</v>
      </c>
      <c r="G1501" t="s">
        <v>165</v>
      </c>
      <c r="H1501" t="s">
        <v>165</v>
      </c>
      <c r="J1501" t="s">
        <v>165</v>
      </c>
      <c r="K1501" t="s">
        <v>165</v>
      </c>
      <c r="L1501" t="s">
        <v>165</v>
      </c>
      <c r="M1501" t="s">
        <v>165</v>
      </c>
      <c r="N1501" t="s">
        <v>165</v>
      </c>
      <c r="O1501" t="s">
        <v>165</v>
      </c>
      <c r="P1501" t="s">
        <v>165</v>
      </c>
      <c r="Q1501" t="s">
        <v>165</v>
      </c>
    </row>
    <row r="1502">
      <c r="B1502" t="s">
        <v>165</v>
      </c>
      <c r="C1502" t="s">
        <v>165</v>
      </c>
      <c r="D1502" t="s">
        <v>165</v>
      </c>
      <c r="E1502" t="s">
        <v>165</v>
      </c>
      <c r="F1502" t="s">
        <v>165</v>
      </c>
      <c r="G1502" t="s">
        <v>165</v>
      </c>
      <c r="H1502" t="s">
        <v>165</v>
      </c>
      <c r="J1502" t="s">
        <v>165</v>
      </c>
      <c r="K1502" t="s">
        <v>165</v>
      </c>
      <c r="L1502" t="s">
        <v>165</v>
      </c>
      <c r="M1502" t="s">
        <v>165</v>
      </c>
      <c r="N1502" t="s">
        <v>165</v>
      </c>
      <c r="O1502" t="s">
        <v>165</v>
      </c>
      <c r="P1502" t="s">
        <v>165</v>
      </c>
      <c r="Q1502" t="s">
        <v>165</v>
      </c>
    </row>
    <row r="1503">
      <c r="B1503" t="s">
        <v>165</v>
      </c>
      <c r="C1503" t="s">
        <v>165</v>
      </c>
      <c r="D1503" t="s">
        <v>165</v>
      </c>
      <c r="E1503" t="s">
        <v>165</v>
      </c>
      <c r="F1503" t="s">
        <v>165</v>
      </c>
      <c r="G1503" t="s">
        <v>165</v>
      </c>
      <c r="H1503" t="s">
        <v>165</v>
      </c>
      <c r="J1503" t="s">
        <v>165</v>
      </c>
      <c r="K1503" t="s">
        <v>165</v>
      </c>
      <c r="L1503" t="s">
        <v>165</v>
      </c>
      <c r="M1503" t="s">
        <v>165</v>
      </c>
      <c r="N1503" t="s">
        <v>165</v>
      </c>
      <c r="O1503" t="s">
        <v>165</v>
      </c>
      <c r="P1503" t="s">
        <v>165</v>
      </c>
      <c r="Q1503" t="s">
        <v>165</v>
      </c>
    </row>
    <row r="1504">
      <c r="B1504" t="s">
        <v>165</v>
      </c>
      <c r="C1504" t="s">
        <v>165</v>
      </c>
      <c r="D1504" t="s">
        <v>165</v>
      </c>
      <c r="E1504" t="s">
        <v>165</v>
      </c>
      <c r="F1504" t="s">
        <v>165</v>
      </c>
      <c r="G1504" t="s">
        <v>165</v>
      </c>
      <c r="H1504" t="s">
        <v>165</v>
      </c>
      <c r="J1504" t="s">
        <v>165</v>
      </c>
      <c r="K1504" t="s">
        <v>165</v>
      </c>
      <c r="L1504" t="s">
        <v>165</v>
      </c>
      <c r="M1504" t="s">
        <v>165</v>
      </c>
      <c r="N1504" t="s">
        <v>165</v>
      </c>
      <c r="O1504" t="s">
        <v>165</v>
      </c>
      <c r="P1504" t="s">
        <v>165</v>
      </c>
      <c r="Q1504" t="s">
        <v>165</v>
      </c>
    </row>
    <row r="1505">
      <c r="B1505" t="s">
        <v>165</v>
      </c>
      <c r="C1505" t="s">
        <v>165</v>
      </c>
      <c r="D1505" t="s">
        <v>165</v>
      </c>
      <c r="E1505" t="s">
        <v>165</v>
      </c>
      <c r="F1505" t="s">
        <v>165</v>
      </c>
      <c r="G1505" t="s">
        <v>165</v>
      </c>
      <c r="H1505" t="s">
        <v>165</v>
      </c>
      <c r="J1505" t="s">
        <v>165</v>
      </c>
      <c r="K1505" t="s">
        <v>165</v>
      </c>
      <c r="L1505" t="s">
        <v>165</v>
      </c>
      <c r="M1505" t="s">
        <v>165</v>
      </c>
      <c r="N1505" t="s">
        <v>165</v>
      </c>
      <c r="O1505" t="s">
        <v>165</v>
      </c>
      <c r="P1505" t="s">
        <v>165</v>
      </c>
      <c r="Q1505" t="s">
        <v>165</v>
      </c>
    </row>
    <row r="1506">
      <c r="B1506" t="s">
        <v>165</v>
      </c>
      <c r="C1506" t="s">
        <v>165</v>
      </c>
      <c r="D1506" t="s">
        <v>165</v>
      </c>
      <c r="E1506" t="s">
        <v>165</v>
      </c>
      <c r="F1506" t="s">
        <v>165</v>
      </c>
      <c r="G1506" t="s">
        <v>165</v>
      </c>
      <c r="H1506" t="s">
        <v>165</v>
      </c>
      <c r="J1506" t="s">
        <v>165</v>
      </c>
      <c r="K1506" t="s">
        <v>165</v>
      </c>
      <c r="L1506" t="s">
        <v>165</v>
      </c>
      <c r="M1506" t="s">
        <v>165</v>
      </c>
      <c r="N1506" t="s">
        <v>165</v>
      </c>
      <c r="O1506" t="s">
        <v>165</v>
      </c>
      <c r="P1506" t="s">
        <v>165</v>
      </c>
      <c r="Q1506" t="s">
        <v>165</v>
      </c>
    </row>
    <row r="1507">
      <c r="B1507" t="s">
        <v>165</v>
      </c>
      <c r="C1507" t="s">
        <v>165</v>
      </c>
      <c r="D1507" t="s">
        <v>165</v>
      </c>
      <c r="E1507" t="s">
        <v>165</v>
      </c>
      <c r="F1507" t="s">
        <v>165</v>
      </c>
      <c r="G1507" t="s">
        <v>165</v>
      </c>
      <c r="H1507" t="s">
        <v>165</v>
      </c>
      <c r="J1507" t="s">
        <v>165</v>
      </c>
      <c r="K1507" t="s">
        <v>165</v>
      </c>
      <c r="L1507" t="s">
        <v>165</v>
      </c>
      <c r="M1507" t="s">
        <v>165</v>
      </c>
      <c r="N1507" t="s">
        <v>165</v>
      </c>
      <c r="O1507" t="s">
        <v>165</v>
      </c>
      <c r="P1507" t="s">
        <v>165</v>
      </c>
      <c r="Q1507" t="s">
        <v>165</v>
      </c>
    </row>
    <row r="1508">
      <c r="B1508" t="s">
        <v>165</v>
      </c>
      <c r="C1508" t="s">
        <v>165</v>
      </c>
      <c r="D1508" t="s">
        <v>165</v>
      </c>
      <c r="E1508" t="s">
        <v>165</v>
      </c>
      <c r="F1508" t="s">
        <v>165</v>
      </c>
      <c r="G1508" t="s">
        <v>165</v>
      </c>
      <c r="H1508" t="s">
        <v>165</v>
      </c>
      <c r="J1508" t="s">
        <v>165</v>
      </c>
      <c r="K1508" t="s">
        <v>165</v>
      </c>
      <c r="L1508" t="s">
        <v>165</v>
      </c>
      <c r="M1508" t="s">
        <v>165</v>
      </c>
      <c r="N1508" t="s">
        <v>165</v>
      </c>
      <c r="O1508" t="s">
        <v>165</v>
      </c>
      <c r="P1508" t="s">
        <v>165</v>
      </c>
      <c r="Q1508" t="s">
        <v>165</v>
      </c>
    </row>
    <row r="1509">
      <c r="B1509" t="s">
        <v>165</v>
      </c>
      <c r="C1509" t="s">
        <v>165</v>
      </c>
      <c r="D1509" t="s">
        <v>165</v>
      </c>
      <c r="E1509" t="s">
        <v>165</v>
      </c>
      <c r="F1509" t="s">
        <v>165</v>
      </c>
      <c r="G1509" t="s">
        <v>165</v>
      </c>
      <c r="H1509" t="s">
        <v>165</v>
      </c>
      <c r="J1509" t="s">
        <v>165</v>
      </c>
      <c r="K1509" t="s">
        <v>165</v>
      </c>
      <c r="L1509" t="s">
        <v>165</v>
      </c>
      <c r="M1509" t="s">
        <v>165</v>
      </c>
      <c r="N1509" t="s">
        <v>165</v>
      </c>
      <c r="O1509" t="s">
        <v>165</v>
      </c>
      <c r="P1509" t="s">
        <v>165</v>
      </c>
      <c r="Q1509" t="s">
        <v>165</v>
      </c>
    </row>
    <row r="1510">
      <c r="B1510" t="s">
        <v>165</v>
      </c>
      <c r="C1510" t="s">
        <v>165</v>
      </c>
      <c r="D1510" t="s">
        <v>165</v>
      </c>
      <c r="E1510" t="s">
        <v>165</v>
      </c>
      <c r="F1510" t="s">
        <v>165</v>
      </c>
      <c r="G1510" t="s">
        <v>165</v>
      </c>
      <c r="H1510" t="s">
        <v>165</v>
      </c>
      <c r="J1510" t="s">
        <v>165</v>
      </c>
      <c r="K1510" t="s">
        <v>165</v>
      </c>
      <c r="L1510" t="s">
        <v>165</v>
      </c>
      <c r="M1510" t="s">
        <v>165</v>
      </c>
      <c r="N1510" t="s">
        <v>165</v>
      </c>
      <c r="O1510" t="s">
        <v>165</v>
      </c>
      <c r="P1510" t="s">
        <v>165</v>
      </c>
      <c r="Q1510" t="s">
        <v>165</v>
      </c>
    </row>
    <row r="1511">
      <c r="B1511" t="s">
        <v>165</v>
      </c>
      <c r="C1511" t="s">
        <v>165</v>
      </c>
      <c r="D1511" t="s">
        <v>165</v>
      </c>
      <c r="E1511" t="s">
        <v>165</v>
      </c>
      <c r="F1511" t="s">
        <v>165</v>
      </c>
      <c r="G1511" t="s">
        <v>165</v>
      </c>
      <c r="H1511" t="s">
        <v>165</v>
      </c>
      <c r="J1511" t="s">
        <v>165</v>
      </c>
      <c r="K1511" t="s">
        <v>165</v>
      </c>
      <c r="L1511" t="s">
        <v>165</v>
      </c>
      <c r="M1511" t="s">
        <v>165</v>
      </c>
      <c r="N1511" t="s">
        <v>165</v>
      </c>
      <c r="O1511" t="s">
        <v>165</v>
      </c>
      <c r="P1511" t="s">
        <v>165</v>
      </c>
      <c r="Q1511" t="s">
        <v>165</v>
      </c>
    </row>
    <row r="1512">
      <c r="B1512" t="s">
        <v>165</v>
      </c>
      <c r="C1512" t="s">
        <v>165</v>
      </c>
      <c r="D1512" t="s">
        <v>165</v>
      </c>
      <c r="E1512" t="s">
        <v>165</v>
      </c>
      <c r="F1512" t="s">
        <v>165</v>
      </c>
      <c r="G1512" t="s">
        <v>165</v>
      </c>
      <c r="H1512" t="s">
        <v>165</v>
      </c>
      <c r="J1512" t="s">
        <v>165</v>
      </c>
      <c r="K1512" t="s">
        <v>165</v>
      </c>
      <c r="L1512" t="s">
        <v>165</v>
      </c>
      <c r="M1512" t="s">
        <v>165</v>
      </c>
      <c r="N1512" t="s">
        <v>165</v>
      </c>
      <c r="O1512" t="s">
        <v>165</v>
      </c>
      <c r="P1512" t="s">
        <v>165</v>
      </c>
      <c r="Q1512" t="s">
        <v>165</v>
      </c>
    </row>
    <row r="1513">
      <c r="B1513" t="s">
        <v>165</v>
      </c>
      <c r="C1513" t="s">
        <v>165</v>
      </c>
      <c r="D1513" t="s">
        <v>165</v>
      </c>
      <c r="E1513" t="s">
        <v>165</v>
      </c>
      <c r="F1513" t="s">
        <v>165</v>
      </c>
      <c r="G1513" t="s">
        <v>165</v>
      </c>
      <c r="H1513" t="s">
        <v>165</v>
      </c>
      <c r="J1513" t="s">
        <v>165</v>
      </c>
      <c r="K1513" t="s">
        <v>165</v>
      </c>
      <c r="L1513" t="s">
        <v>165</v>
      </c>
      <c r="M1513" t="s">
        <v>165</v>
      </c>
      <c r="N1513" t="s">
        <v>165</v>
      </c>
      <c r="O1513" t="s">
        <v>165</v>
      </c>
      <c r="P1513" t="s">
        <v>165</v>
      </c>
      <c r="Q1513" t="s">
        <v>165</v>
      </c>
    </row>
    <row r="1514">
      <c r="B1514" t="s">
        <v>165</v>
      </c>
      <c r="C1514" t="s">
        <v>165</v>
      </c>
      <c r="D1514" t="s">
        <v>165</v>
      </c>
      <c r="E1514" t="s">
        <v>165</v>
      </c>
      <c r="F1514" t="s">
        <v>165</v>
      </c>
      <c r="G1514" t="s">
        <v>165</v>
      </c>
      <c r="H1514" t="s">
        <v>165</v>
      </c>
      <c r="J1514" t="s">
        <v>165</v>
      </c>
      <c r="K1514" t="s">
        <v>165</v>
      </c>
      <c r="L1514" t="s">
        <v>165</v>
      </c>
      <c r="M1514" t="s">
        <v>165</v>
      </c>
      <c r="N1514" t="s">
        <v>165</v>
      </c>
      <c r="O1514" t="s">
        <v>165</v>
      </c>
      <c r="P1514" t="s">
        <v>165</v>
      </c>
      <c r="Q1514" t="s">
        <v>165</v>
      </c>
    </row>
    <row r="1515">
      <c r="B1515" t="s">
        <v>165</v>
      </c>
      <c r="C1515" t="s">
        <v>165</v>
      </c>
      <c r="D1515" t="s">
        <v>165</v>
      </c>
      <c r="E1515" t="s">
        <v>165</v>
      </c>
      <c r="F1515" t="s">
        <v>165</v>
      </c>
      <c r="G1515" t="s">
        <v>165</v>
      </c>
      <c r="H1515" t="s">
        <v>165</v>
      </c>
      <c r="J1515" t="s">
        <v>165</v>
      </c>
      <c r="K1515" t="s">
        <v>165</v>
      </c>
      <c r="L1515" t="s">
        <v>165</v>
      </c>
      <c r="M1515" t="s">
        <v>165</v>
      </c>
      <c r="N1515" t="s">
        <v>165</v>
      </c>
      <c r="O1515" t="s">
        <v>165</v>
      </c>
      <c r="P1515" t="s">
        <v>165</v>
      </c>
      <c r="Q1515" t="s">
        <v>165</v>
      </c>
    </row>
    <row r="1516">
      <c r="B1516" t="s">
        <v>165</v>
      </c>
      <c r="C1516" t="s">
        <v>165</v>
      </c>
      <c r="D1516" t="s">
        <v>165</v>
      </c>
      <c r="E1516" t="s">
        <v>165</v>
      </c>
      <c r="F1516" t="s">
        <v>165</v>
      </c>
      <c r="G1516" t="s">
        <v>165</v>
      </c>
      <c r="H1516" t="s">
        <v>165</v>
      </c>
      <c r="J1516" t="s">
        <v>165</v>
      </c>
      <c r="K1516" t="s">
        <v>165</v>
      </c>
      <c r="L1516" t="s">
        <v>165</v>
      </c>
      <c r="M1516" t="s">
        <v>165</v>
      </c>
      <c r="N1516" t="s">
        <v>165</v>
      </c>
      <c r="O1516" t="s">
        <v>165</v>
      </c>
      <c r="P1516" t="s">
        <v>165</v>
      </c>
      <c r="Q1516" t="s">
        <v>165</v>
      </c>
    </row>
    <row r="1517">
      <c r="B1517" t="s">
        <v>165</v>
      </c>
      <c r="C1517" t="s">
        <v>165</v>
      </c>
      <c r="D1517" t="s">
        <v>165</v>
      </c>
      <c r="E1517" t="s">
        <v>165</v>
      </c>
      <c r="F1517" t="s">
        <v>165</v>
      </c>
      <c r="G1517" t="s">
        <v>165</v>
      </c>
      <c r="H1517" t="s">
        <v>165</v>
      </c>
      <c r="J1517" t="s">
        <v>165</v>
      </c>
      <c r="K1517" t="s">
        <v>165</v>
      </c>
      <c r="L1517" t="s">
        <v>165</v>
      </c>
      <c r="M1517" t="s">
        <v>165</v>
      </c>
      <c r="N1517" t="s">
        <v>165</v>
      </c>
      <c r="O1517" t="s">
        <v>165</v>
      </c>
      <c r="P1517" t="s">
        <v>165</v>
      </c>
      <c r="Q1517" t="s">
        <v>165</v>
      </c>
    </row>
    <row r="1518">
      <c r="B1518" t="s">
        <v>165</v>
      </c>
      <c r="C1518" t="s">
        <v>165</v>
      </c>
      <c r="D1518" t="s">
        <v>165</v>
      </c>
      <c r="E1518" t="s">
        <v>165</v>
      </c>
      <c r="F1518" t="s">
        <v>165</v>
      </c>
      <c r="G1518" t="s">
        <v>165</v>
      </c>
      <c r="H1518" t="s">
        <v>165</v>
      </c>
      <c r="J1518" t="s">
        <v>165</v>
      </c>
      <c r="K1518" t="s">
        <v>165</v>
      </c>
      <c r="L1518" t="s">
        <v>165</v>
      </c>
      <c r="M1518" t="s">
        <v>165</v>
      </c>
      <c r="N1518" t="s">
        <v>165</v>
      </c>
      <c r="O1518" t="s">
        <v>165</v>
      </c>
      <c r="P1518" t="s">
        <v>165</v>
      </c>
      <c r="Q1518" t="s">
        <v>165</v>
      </c>
    </row>
    <row r="1519">
      <c r="B1519" t="s">
        <v>165</v>
      </c>
      <c r="C1519" t="s">
        <v>165</v>
      </c>
      <c r="D1519" t="s">
        <v>165</v>
      </c>
      <c r="E1519" t="s">
        <v>165</v>
      </c>
      <c r="F1519" t="s">
        <v>165</v>
      </c>
      <c r="G1519" t="s">
        <v>165</v>
      </c>
      <c r="H1519" t="s">
        <v>165</v>
      </c>
      <c r="J1519" t="s">
        <v>165</v>
      </c>
      <c r="K1519" t="s">
        <v>165</v>
      </c>
      <c r="L1519" t="s">
        <v>165</v>
      </c>
      <c r="M1519" t="s">
        <v>165</v>
      </c>
      <c r="N1519" t="s">
        <v>165</v>
      </c>
      <c r="O1519" t="s">
        <v>165</v>
      </c>
      <c r="P1519" t="s">
        <v>165</v>
      </c>
      <c r="Q1519" t="s">
        <v>165</v>
      </c>
    </row>
    <row r="1520">
      <c r="B1520" t="s">
        <v>165</v>
      </c>
      <c r="C1520" t="s">
        <v>165</v>
      </c>
      <c r="D1520" t="s">
        <v>165</v>
      </c>
      <c r="E1520" t="s">
        <v>165</v>
      </c>
      <c r="F1520" t="s">
        <v>165</v>
      </c>
      <c r="G1520" t="s">
        <v>165</v>
      </c>
      <c r="H1520" t="s">
        <v>165</v>
      </c>
      <c r="J1520" t="s">
        <v>165</v>
      </c>
      <c r="K1520" t="s">
        <v>165</v>
      </c>
      <c r="L1520" t="s">
        <v>165</v>
      </c>
      <c r="M1520" t="s">
        <v>165</v>
      </c>
      <c r="N1520" t="s">
        <v>165</v>
      </c>
      <c r="O1520" t="s">
        <v>165</v>
      </c>
      <c r="P1520" t="s">
        <v>165</v>
      </c>
      <c r="Q1520" t="s">
        <v>165</v>
      </c>
    </row>
    <row r="1521">
      <c r="B1521" t="s">
        <v>165</v>
      </c>
      <c r="C1521" t="s">
        <v>165</v>
      </c>
      <c r="D1521" t="s">
        <v>165</v>
      </c>
      <c r="E1521" t="s">
        <v>165</v>
      </c>
      <c r="F1521" t="s">
        <v>165</v>
      </c>
      <c r="G1521" t="s">
        <v>165</v>
      </c>
      <c r="H1521" t="s">
        <v>165</v>
      </c>
      <c r="J1521" t="s">
        <v>165</v>
      </c>
      <c r="K1521" t="s">
        <v>165</v>
      </c>
      <c r="L1521" t="s">
        <v>165</v>
      </c>
      <c r="M1521" t="s">
        <v>165</v>
      </c>
      <c r="N1521" t="s">
        <v>165</v>
      </c>
      <c r="O1521" t="s">
        <v>165</v>
      </c>
      <c r="P1521" t="s">
        <v>165</v>
      </c>
      <c r="Q1521" t="s">
        <v>165</v>
      </c>
    </row>
    <row r="1522">
      <c r="B1522" t="s">
        <v>165</v>
      </c>
      <c r="C1522" t="s">
        <v>165</v>
      </c>
      <c r="D1522" t="s">
        <v>165</v>
      </c>
      <c r="E1522" t="s">
        <v>165</v>
      </c>
      <c r="F1522" t="s">
        <v>165</v>
      </c>
      <c r="G1522" t="s">
        <v>165</v>
      </c>
      <c r="H1522" t="s">
        <v>165</v>
      </c>
      <c r="J1522" t="s">
        <v>165</v>
      </c>
      <c r="K1522" t="s">
        <v>165</v>
      </c>
      <c r="L1522" t="s">
        <v>165</v>
      </c>
      <c r="M1522" t="s">
        <v>165</v>
      </c>
      <c r="N1522" t="s">
        <v>165</v>
      </c>
      <c r="O1522" t="s">
        <v>165</v>
      </c>
      <c r="P1522" t="s">
        <v>165</v>
      </c>
      <c r="Q1522" t="s">
        <v>165</v>
      </c>
    </row>
    <row r="1523">
      <c r="B1523" t="s">
        <v>165</v>
      </c>
      <c r="C1523" t="s">
        <v>165</v>
      </c>
      <c r="D1523" t="s">
        <v>165</v>
      </c>
      <c r="E1523" t="s">
        <v>165</v>
      </c>
      <c r="F1523" t="s">
        <v>165</v>
      </c>
      <c r="G1523" t="s">
        <v>165</v>
      </c>
      <c r="H1523" t="s">
        <v>165</v>
      </c>
      <c r="J1523" t="s">
        <v>165</v>
      </c>
      <c r="K1523" t="s">
        <v>165</v>
      </c>
      <c r="L1523" t="s">
        <v>165</v>
      </c>
      <c r="M1523" t="s">
        <v>165</v>
      </c>
      <c r="N1523" t="s">
        <v>165</v>
      </c>
      <c r="O1523" t="s">
        <v>165</v>
      </c>
      <c r="P1523" t="s">
        <v>165</v>
      </c>
      <c r="Q1523" t="s">
        <v>165</v>
      </c>
    </row>
    <row r="1524">
      <c r="B1524" t="s">
        <v>165</v>
      </c>
      <c r="C1524" t="s">
        <v>165</v>
      </c>
      <c r="D1524" t="s">
        <v>165</v>
      </c>
      <c r="E1524" t="s">
        <v>165</v>
      </c>
      <c r="F1524" t="s">
        <v>165</v>
      </c>
      <c r="G1524" t="s">
        <v>165</v>
      </c>
      <c r="H1524" t="s">
        <v>165</v>
      </c>
      <c r="J1524" t="s">
        <v>165</v>
      </c>
      <c r="K1524" t="s">
        <v>165</v>
      </c>
      <c r="L1524" t="s">
        <v>165</v>
      </c>
      <c r="M1524" t="s">
        <v>165</v>
      </c>
      <c r="N1524" t="s">
        <v>165</v>
      </c>
      <c r="O1524" t="s">
        <v>165</v>
      </c>
      <c r="P1524" t="s">
        <v>165</v>
      </c>
      <c r="Q1524" t="s">
        <v>165</v>
      </c>
    </row>
    <row r="1525">
      <c r="B1525" t="s">
        <v>165</v>
      </c>
      <c r="C1525" t="s">
        <v>165</v>
      </c>
      <c r="D1525" t="s">
        <v>165</v>
      </c>
      <c r="E1525" t="s">
        <v>165</v>
      </c>
      <c r="F1525" t="s">
        <v>165</v>
      </c>
      <c r="G1525" t="s">
        <v>165</v>
      </c>
      <c r="H1525" t="s">
        <v>165</v>
      </c>
      <c r="J1525" t="s">
        <v>165</v>
      </c>
      <c r="K1525" t="s">
        <v>165</v>
      </c>
      <c r="L1525" t="s">
        <v>165</v>
      </c>
      <c r="M1525" t="s">
        <v>165</v>
      </c>
      <c r="N1525" t="s">
        <v>165</v>
      </c>
      <c r="O1525" t="s">
        <v>165</v>
      </c>
      <c r="P1525" t="s">
        <v>165</v>
      </c>
      <c r="Q1525" t="s">
        <v>165</v>
      </c>
    </row>
    <row r="1526">
      <c r="B1526" t="s">
        <v>165</v>
      </c>
      <c r="C1526" t="s">
        <v>165</v>
      </c>
      <c r="D1526" t="s">
        <v>165</v>
      </c>
      <c r="E1526" t="s">
        <v>165</v>
      </c>
      <c r="F1526" t="s">
        <v>165</v>
      </c>
      <c r="G1526" t="s">
        <v>165</v>
      </c>
      <c r="H1526" t="s">
        <v>165</v>
      </c>
      <c r="J1526" t="s">
        <v>165</v>
      </c>
      <c r="K1526" t="s">
        <v>165</v>
      </c>
      <c r="L1526" t="s">
        <v>165</v>
      </c>
      <c r="M1526" t="s">
        <v>165</v>
      </c>
      <c r="N1526" t="s">
        <v>165</v>
      </c>
      <c r="O1526" t="s">
        <v>165</v>
      </c>
      <c r="P1526" t="s">
        <v>165</v>
      </c>
      <c r="Q1526" t="s">
        <v>165</v>
      </c>
    </row>
    <row r="1527">
      <c r="B1527" t="s">
        <v>165</v>
      </c>
      <c r="C1527" t="s">
        <v>165</v>
      </c>
      <c r="D1527" t="s">
        <v>165</v>
      </c>
      <c r="E1527" t="s">
        <v>165</v>
      </c>
      <c r="F1527" t="s">
        <v>165</v>
      </c>
      <c r="G1527" t="s">
        <v>165</v>
      </c>
      <c r="H1527" t="s">
        <v>165</v>
      </c>
      <c r="J1527" t="s">
        <v>165</v>
      </c>
      <c r="K1527" t="s">
        <v>165</v>
      </c>
      <c r="L1527" t="s">
        <v>165</v>
      </c>
      <c r="M1527" t="s">
        <v>165</v>
      </c>
      <c r="N1527" t="s">
        <v>165</v>
      </c>
      <c r="O1527" t="s">
        <v>165</v>
      </c>
      <c r="P1527" t="s">
        <v>165</v>
      </c>
      <c r="Q1527" t="s">
        <v>165</v>
      </c>
    </row>
    <row r="1528">
      <c r="B1528" t="s">
        <v>165</v>
      </c>
      <c r="C1528" t="s">
        <v>165</v>
      </c>
      <c r="D1528" t="s">
        <v>165</v>
      </c>
      <c r="E1528" t="s">
        <v>165</v>
      </c>
      <c r="F1528" t="s">
        <v>165</v>
      </c>
      <c r="G1528" t="s">
        <v>165</v>
      </c>
      <c r="H1528" t="s">
        <v>165</v>
      </c>
      <c r="J1528" t="s">
        <v>165</v>
      </c>
      <c r="K1528" t="s">
        <v>165</v>
      </c>
      <c r="L1528" t="s">
        <v>165</v>
      </c>
      <c r="M1528" t="s">
        <v>165</v>
      </c>
      <c r="N1528" t="s">
        <v>165</v>
      </c>
      <c r="O1528" t="s">
        <v>165</v>
      </c>
      <c r="P1528" t="s">
        <v>165</v>
      </c>
      <c r="Q1528" t="s">
        <v>165</v>
      </c>
    </row>
    <row r="1529">
      <c r="B1529" t="s">
        <v>165</v>
      </c>
      <c r="C1529" t="s">
        <v>165</v>
      </c>
      <c r="D1529" t="s">
        <v>165</v>
      </c>
      <c r="E1529" t="s">
        <v>165</v>
      </c>
      <c r="F1529" t="s">
        <v>165</v>
      </c>
      <c r="G1529" t="s">
        <v>165</v>
      </c>
      <c r="H1529" t="s">
        <v>165</v>
      </c>
      <c r="J1529" t="s">
        <v>165</v>
      </c>
      <c r="K1529" t="s">
        <v>165</v>
      </c>
      <c r="L1529" t="s">
        <v>165</v>
      </c>
      <c r="M1529" t="s">
        <v>165</v>
      </c>
      <c r="N1529" t="s">
        <v>165</v>
      </c>
      <c r="O1529" t="s">
        <v>165</v>
      </c>
      <c r="P1529" t="s">
        <v>165</v>
      </c>
      <c r="Q1529" t="s">
        <v>165</v>
      </c>
    </row>
    <row r="1530">
      <c r="B1530" t="s">
        <v>165</v>
      </c>
      <c r="C1530" t="s">
        <v>165</v>
      </c>
      <c r="D1530" t="s">
        <v>165</v>
      </c>
      <c r="E1530" t="s">
        <v>165</v>
      </c>
      <c r="F1530" t="s">
        <v>165</v>
      </c>
      <c r="G1530" t="s">
        <v>165</v>
      </c>
      <c r="H1530" t="s">
        <v>165</v>
      </c>
      <c r="J1530" t="s">
        <v>165</v>
      </c>
      <c r="K1530" t="s">
        <v>165</v>
      </c>
      <c r="L1530" t="s">
        <v>165</v>
      </c>
      <c r="M1530" t="s">
        <v>165</v>
      </c>
      <c r="N1530" t="s">
        <v>165</v>
      </c>
      <c r="O1530" t="s">
        <v>165</v>
      </c>
      <c r="P1530" t="s">
        <v>165</v>
      </c>
      <c r="Q1530" t="s">
        <v>165</v>
      </c>
    </row>
    <row r="1531">
      <c r="B1531" t="s">
        <v>165</v>
      </c>
      <c r="C1531" t="s">
        <v>165</v>
      </c>
      <c r="D1531" t="s">
        <v>165</v>
      </c>
      <c r="E1531" t="s">
        <v>165</v>
      </c>
      <c r="F1531" t="s">
        <v>165</v>
      </c>
      <c r="G1531" t="s">
        <v>165</v>
      </c>
      <c r="H1531" t="s">
        <v>165</v>
      </c>
      <c r="J1531" t="s">
        <v>165</v>
      </c>
      <c r="K1531" t="s">
        <v>165</v>
      </c>
      <c r="L1531" t="s">
        <v>165</v>
      </c>
      <c r="M1531" t="s">
        <v>165</v>
      </c>
      <c r="N1531" t="s">
        <v>165</v>
      </c>
      <c r="O1531" t="s">
        <v>165</v>
      </c>
      <c r="P1531" t="s">
        <v>165</v>
      </c>
      <c r="Q1531" t="s">
        <v>165</v>
      </c>
    </row>
    <row r="1532">
      <c r="B1532" t="s">
        <v>165</v>
      </c>
      <c r="C1532" t="s">
        <v>165</v>
      </c>
      <c r="D1532" t="s">
        <v>165</v>
      </c>
      <c r="E1532" t="s">
        <v>165</v>
      </c>
      <c r="F1532" t="s">
        <v>165</v>
      </c>
      <c r="G1532" t="s">
        <v>165</v>
      </c>
      <c r="H1532" t="s">
        <v>165</v>
      </c>
      <c r="J1532" t="s">
        <v>165</v>
      </c>
      <c r="K1532" t="s">
        <v>165</v>
      </c>
      <c r="L1532" t="s">
        <v>165</v>
      </c>
      <c r="M1532" t="s">
        <v>165</v>
      </c>
      <c r="N1532" t="s">
        <v>165</v>
      </c>
      <c r="O1532" t="s">
        <v>165</v>
      </c>
      <c r="P1532" t="s">
        <v>165</v>
      </c>
      <c r="Q1532" t="s">
        <v>165</v>
      </c>
    </row>
    <row r="1533">
      <c r="B1533" t="s">
        <v>165</v>
      </c>
      <c r="C1533" t="s">
        <v>165</v>
      </c>
      <c r="D1533" t="s">
        <v>165</v>
      </c>
      <c r="E1533" t="s">
        <v>165</v>
      </c>
      <c r="F1533" t="s">
        <v>165</v>
      </c>
      <c r="G1533" t="s">
        <v>165</v>
      </c>
      <c r="H1533" t="s">
        <v>165</v>
      </c>
      <c r="J1533" t="s">
        <v>165</v>
      </c>
      <c r="K1533" t="s">
        <v>165</v>
      </c>
      <c r="L1533" t="s">
        <v>165</v>
      </c>
      <c r="M1533" t="s">
        <v>165</v>
      </c>
      <c r="N1533" t="s">
        <v>165</v>
      </c>
      <c r="O1533" t="s">
        <v>165</v>
      </c>
      <c r="P1533" t="s">
        <v>165</v>
      </c>
      <c r="Q1533" t="s">
        <v>165</v>
      </c>
    </row>
    <row r="1534">
      <c r="B1534" t="s">
        <v>165</v>
      </c>
      <c r="C1534" t="s">
        <v>165</v>
      </c>
      <c r="D1534" t="s">
        <v>165</v>
      </c>
      <c r="E1534" t="s">
        <v>165</v>
      </c>
      <c r="F1534" t="s">
        <v>165</v>
      </c>
      <c r="G1534" t="s">
        <v>165</v>
      </c>
      <c r="H1534" t="s">
        <v>165</v>
      </c>
      <c r="J1534" t="s">
        <v>165</v>
      </c>
      <c r="K1534" t="s">
        <v>165</v>
      </c>
      <c r="L1534" t="s">
        <v>165</v>
      </c>
      <c r="M1534" t="s">
        <v>165</v>
      </c>
      <c r="N1534" t="s">
        <v>165</v>
      </c>
      <c r="O1534" t="s">
        <v>165</v>
      </c>
      <c r="P1534" t="s">
        <v>165</v>
      </c>
      <c r="Q1534" t="s">
        <v>165</v>
      </c>
    </row>
    <row r="1535">
      <c r="B1535" t="s">
        <v>165</v>
      </c>
      <c r="C1535" t="s">
        <v>165</v>
      </c>
      <c r="D1535" t="s">
        <v>165</v>
      </c>
      <c r="E1535" t="s">
        <v>165</v>
      </c>
      <c r="F1535" t="s">
        <v>165</v>
      </c>
      <c r="G1535" t="s">
        <v>165</v>
      </c>
      <c r="H1535" t="s">
        <v>165</v>
      </c>
      <c r="J1535" t="s">
        <v>165</v>
      </c>
      <c r="K1535" t="s">
        <v>165</v>
      </c>
      <c r="L1535" t="s">
        <v>165</v>
      </c>
      <c r="M1535" t="s">
        <v>165</v>
      </c>
      <c r="N1535" t="s">
        <v>165</v>
      </c>
      <c r="O1535" t="s">
        <v>165</v>
      </c>
      <c r="P1535" t="s">
        <v>165</v>
      </c>
      <c r="Q1535" t="s">
        <v>165</v>
      </c>
    </row>
    <row r="1536">
      <c r="B1536" t="s">
        <v>165</v>
      </c>
      <c r="C1536" t="s">
        <v>165</v>
      </c>
      <c r="D1536" t="s">
        <v>165</v>
      </c>
      <c r="E1536" t="s">
        <v>165</v>
      </c>
      <c r="F1536" t="s">
        <v>165</v>
      </c>
      <c r="G1536" t="s">
        <v>165</v>
      </c>
      <c r="H1536" t="s">
        <v>165</v>
      </c>
      <c r="J1536" t="s">
        <v>165</v>
      </c>
      <c r="K1536" t="s">
        <v>165</v>
      </c>
      <c r="L1536" t="s">
        <v>165</v>
      </c>
      <c r="M1536" t="s">
        <v>165</v>
      </c>
      <c r="N1536" t="s">
        <v>165</v>
      </c>
      <c r="O1536" t="s">
        <v>165</v>
      </c>
      <c r="P1536" t="s">
        <v>165</v>
      </c>
      <c r="Q1536" t="s">
        <v>165</v>
      </c>
    </row>
    <row r="1537">
      <c r="B1537" t="s">
        <v>165</v>
      </c>
      <c r="C1537" t="s">
        <v>165</v>
      </c>
      <c r="D1537" t="s">
        <v>165</v>
      </c>
      <c r="E1537" t="s">
        <v>165</v>
      </c>
      <c r="F1537" t="s">
        <v>165</v>
      </c>
      <c r="G1537" t="s">
        <v>165</v>
      </c>
      <c r="H1537" t="s">
        <v>165</v>
      </c>
      <c r="J1537" t="s">
        <v>165</v>
      </c>
      <c r="K1537" t="s">
        <v>165</v>
      </c>
      <c r="L1537" t="s">
        <v>165</v>
      </c>
      <c r="M1537" t="s">
        <v>165</v>
      </c>
      <c r="N1537" t="s">
        <v>165</v>
      </c>
      <c r="O1537" t="s">
        <v>165</v>
      </c>
      <c r="P1537" t="s">
        <v>165</v>
      </c>
      <c r="Q1537" t="s">
        <v>165</v>
      </c>
    </row>
    <row r="1538">
      <c r="B1538" t="s">
        <v>165</v>
      </c>
      <c r="C1538" t="s">
        <v>165</v>
      </c>
      <c r="D1538" t="s">
        <v>165</v>
      </c>
      <c r="E1538" t="s">
        <v>165</v>
      </c>
      <c r="F1538" t="s">
        <v>165</v>
      </c>
      <c r="G1538" t="s">
        <v>165</v>
      </c>
      <c r="H1538" t="s">
        <v>165</v>
      </c>
      <c r="J1538" t="s">
        <v>165</v>
      </c>
      <c r="K1538" t="s">
        <v>165</v>
      </c>
      <c r="L1538" t="s">
        <v>165</v>
      </c>
      <c r="M1538" t="s">
        <v>165</v>
      </c>
      <c r="N1538" t="s">
        <v>165</v>
      </c>
      <c r="O1538" t="s">
        <v>165</v>
      </c>
      <c r="P1538" t="s">
        <v>165</v>
      </c>
      <c r="Q1538" t="s">
        <v>165</v>
      </c>
    </row>
    <row r="1539">
      <c r="B1539" t="s">
        <v>165</v>
      </c>
      <c r="C1539" t="s">
        <v>165</v>
      </c>
      <c r="D1539" t="s">
        <v>165</v>
      </c>
      <c r="E1539" t="s">
        <v>165</v>
      </c>
      <c r="F1539" t="s">
        <v>165</v>
      </c>
      <c r="G1539" t="s">
        <v>165</v>
      </c>
      <c r="H1539" t="s">
        <v>165</v>
      </c>
      <c r="J1539" t="s">
        <v>165</v>
      </c>
      <c r="K1539" t="s">
        <v>165</v>
      </c>
      <c r="L1539" t="s">
        <v>165</v>
      </c>
      <c r="M1539" t="s">
        <v>165</v>
      </c>
      <c r="N1539" t="s">
        <v>165</v>
      </c>
      <c r="O1539" t="s">
        <v>165</v>
      </c>
      <c r="P1539" t="s">
        <v>165</v>
      </c>
      <c r="Q1539" t="s">
        <v>165</v>
      </c>
    </row>
    <row r="1540">
      <c r="B1540" t="s">
        <v>165</v>
      </c>
      <c r="C1540" t="s">
        <v>165</v>
      </c>
      <c r="D1540" t="s">
        <v>165</v>
      </c>
      <c r="E1540" t="s">
        <v>165</v>
      </c>
      <c r="F1540" t="s">
        <v>165</v>
      </c>
      <c r="G1540" t="s">
        <v>165</v>
      </c>
      <c r="H1540" t="s">
        <v>165</v>
      </c>
      <c r="J1540" t="s">
        <v>165</v>
      </c>
      <c r="K1540" t="s">
        <v>165</v>
      </c>
      <c r="L1540" t="s">
        <v>165</v>
      </c>
      <c r="M1540" t="s">
        <v>165</v>
      </c>
      <c r="N1540" t="s">
        <v>165</v>
      </c>
      <c r="O1540" t="s">
        <v>165</v>
      </c>
      <c r="P1540" t="s">
        <v>165</v>
      </c>
      <c r="Q1540" t="s">
        <v>165</v>
      </c>
    </row>
    <row r="1541">
      <c r="B1541" t="s">
        <v>165</v>
      </c>
      <c r="C1541" t="s">
        <v>165</v>
      </c>
      <c r="D1541" t="s">
        <v>165</v>
      </c>
      <c r="E1541" t="s">
        <v>165</v>
      </c>
      <c r="F1541" t="s">
        <v>165</v>
      </c>
      <c r="G1541" t="s">
        <v>165</v>
      </c>
      <c r="H1541" t="s">
        <v>165</v>
      </c>
      <c r="J1541" t="s">
        <v>165</v>
      </c>
      <c r="K1541" t="s">
        <v>165</v>
      </c>
      <c r="L1541" t="s">
        <v>165</v>
      </c>
      <c r="M1541" t="s">
        <v>165</v>
      </c>
      <c r="N1541" t="s">
        <v>165</v>
      </c>
      <c r="O1541" t="s">
        <v>165</v>
      </c>
      <c r="P1541" t="s">
        <v>165</v>
      </c>
      <c r="Q1541" t="s">
        <v>165</v>
      </c>
    </row>
    <row r="1542">
      <c r="B1542" t="s">
        <v>165</v>
      </c>
      <c r="C1542" t="s">
        <v>165</v>
      </c>
      <c r="D1542" t="s">
        <v>165</v>
      </c>
      <c r="E1542" t="s">
        <v>165</v>
      </c>
      <c r="F1542" t="s">
        <v>165</v>
      </c>
      <c r="G1542" t="s">
        <v>165</v>
      </c>
      <c r="H1542" t="s">
        <v>165</v>
      </c>
      <c r="J1542" t="s">
        <v>165</v>
      </c>
      <c r="K1542" t="s">
        <v>165</v>
      </c>
      <c r="L1542" t="s">
        <v>165</v>
      </c>
      <c r="M1542" t="s">
        <v>165</v>
      </c>
      <c r="N1542" t="s">
        <v>165</v>
      </c>
      <c r="O1542" t="s">
        <v>165</v>
      </c>
      <c r="P1542" t="s">
        <v>165</v>
      </c>
      <c r="Q1542" t="s">
        <v>165</v>
      </c>
    </row>
    <row r="1543">
      <c r="B1543" t="s">
        <v>165</v>
      </c>
      <c r="C1543" t="s">
        <v>165</v>
      </c>
      <c r="D1543" t="s">
        <v>165</v>
      </c>
      <c r="E1543" t="s">
        <v>165</v>
      </c>
      <c r="F1543" t="s">
        <v>165</v>
      </c>
      <c r="G1543" t="s">
        <v>165</v>
      </c>
      <c r="H1543" t="s">
        <v>165</v>
      </c>
      <c r="J1543" t="s">
        <v>165</v>
      </c>
      <c r="K1543" t="s">
        <v>165</v>
      </c>
      <c r="L1543" t="s">
        <v>165</v>
      </c>
      <c r="M1543" t="s">
        <v>165</v>
      </c>
      <c r="N1543" t="s">
        <v>165</v>
      </c>
      <c r="O1543" t="s">
        <v>165</v>
      </c>
      <c r="P1543" t="s">
        <v>165</v>
      </c>
      <c r="Q1543" t="s">
        <v>165</v>
      </c>
    </row>
    <row r="1544">
      <c r="B1544" t="s">
        <v>165</v>
      </c>
      <c r="C1544" t="s">
        <v>165</v>
      </c>
      <c r="D1544" t="s">
        <v>165</v>
      </c>
      <c r="E1544" t="s">
        <v>165</v>
      </c>
      <c r="F1544" t="s">
        <v>165</v>
      </c>
      <c r="G1544" t="s">
        <v>165</v>
      </c>
      <c r="H1544" t="s">
        <v>165</v>
      </c>
      <c r="J1544" t="s">
        <v>165</v>
      </c>
      <c r="K1544" t="s">
        <v>165</v>
      </c>
      <c r="L1544" t="s">
        <v>165</v>
      </c>
      <c r="M1544" t="s">
        <v>165</v>
      </c>
      <c r="N1544" t="s">
        <v>165</v>
      </c>
      <c r="O1544" t="s">
        <v>165</v>
      </c>
      <c r="P1544" t="s">
        <v>165</v>
      </c>
      <c r="Q1544" t="s">
        <v>165</v>
      </c>
    </row>
    <row r="1545">
      <c r="B1545" t="s">
        <v>165</v>
      </c>
      <c r="C1545" t="s">
        <v>165</v>
      </c>
      <c r="D1545" t="s">
        <v>165</v>
      </c>
      <c r="E1545" t="s">
        <v>165</v>
      </c>
      <c r="F1545" t="s">
        <v>165</v>
      </c>
      <c r="G1545" t="s">
        <v>165</v>
      </c>
      <c r="H1545" t="s">
        <v>165</v>
      </c>
      <c r="J1545" t="s">
        <v>165</v>
      </c>
      <c r="K1545" t="s">
        <v>165</v>
      </c>
      <c r="L1545" t="s">
        <v>165</v>
      </c>
      <c r="M1545" t="s">
        <v>165</v>
      </c>
      <c r="N1545" t="s">
        <v>165</v>
      </c>
      <c r="O1545" t="s">
        <v>165</v>
      </c>
      <c r="P1545" t="s">
        <v>165</v>
      </c>
      <c r="Q1545" t="s">
        <v>165</v>
      </c>
    </row>
    <row r="1546">
      <c r="B1546" t="s">
        <v>165</v>
      </c>
      <c r="C1546" t="s">
        <v>165</v>
      </c>
      <c r="D1546" t="s">
        <v>165</v>
      </c>
      <c r="E1546" t="s">
        <v>165</v>
      </c>
      <c r="F1546" t="s">
        <v>165</v>
      </c>
      <c r="G1546" t="s">
        <v>165</v>
      </c>
      <c r="H1546" t="s">
        <v>165</v>
      </c>
      <c r="J1546" t="s">
        <v>165</v>
      </c>
      <c r="K1546" t="s">
        <v>165</v>
      </c>
      <c r="L1546" t="s">
        <v>165</v>
      </c>
      <c r="M1546" t="s">
        <v>165</v>
      </c>
      <c r="N1546" t="s">
        <v>165</v>
      </c>
      <c r="O1546" t="s">
        <v>165</v>
      </c>
      <c r="P1546" t="s">
        <v>165</v>
      </c>
      <c r="Q1546" t="s">
        <v>165</v>
      </c>
    </row>
    <row r="1547">
      <c r="B1547" t="s">
        <v>165</v>
      </c>
      <c r="C1547" t="s">
        <v>165</v>
      </c>
      <c r="D1547" t="s">
        <v>165</v>
      </c>
      <c r="E1547" t="s">
        <v>165</v>
      </c>
      <c r="F1547" t="s">
        <v>165</v>
      </c>
      <c r="G1547" t="s">
        <v>165</v>
      </c>
      <c r="H1547" t="s">
        <v>165</v>
      </c>
      <c r="J1547" t="s">
        <v>165</v>
      </c>
      <c r="K1547" t="s">
        <v>165</v>
      </c>
      <c r="L1547" t="s">
        <v>165</v>
      </c>
      <c r="M1547" t="s">
        <v>165</v>
      </c>
      <c r="N1547" t="s">
        <v>165</v>
      </c>
      <c r="O1547" t="s">
        <v>165</v>
      </c>
      <c r="P1547" t="s">
        <v>165</v>
      </c>
      <c r="Q1547" t="s">
        <v>165</v>
      </c>
    </row>
    <row r="1548">
      <c r="B1548" t="s">
        <v>165</v>
      </c>
      <c r="C1548" t="s">
        <v>165</v>
      </c>
      <c r="D1548" t="s">
        <v>165</v>
      </c>
      <c r="E1548" t="s">
        <v>165</v>
      </c>
      <c r="F1548" t="s">
        <v>165</v>
      </c>
      <c r="G1548" t="s">
        <v>165</v>
      </c>
      <c r="H1548" t="s">
        <v>165</v>
      </c>
      <c r="J1548" t="s">
        <v>165</v>
      </c>
      <c r="K1548" t="s">
        <v>165</v>
      </c>
      <c r="L1548" t="s">
        <v>165</v>
      </c>
      <c r="M1548" t="s">
        <v>165</v>
      </c>
      <c r="N1548" t="s">
        <v>165</v>
      </c>
      <c r="O1548" t="s">
        <v>165</v>
      </c>
      <c r="P1548" t="s">
        <v>165</v>
      </c>
      <c r="Q1548" t="s">
        <v>165</v>
      </c>
    </row>
    <row r="1549">
      <c r="B1549" t="s">
        <v>165</v>
      </c>
      <c r="C1549" t="s">
        <v>165</v>
      </c>
      <c r="D1549" t="s">
        <v>165</v>
      </c>
      <c r="E1549" t="s">
        <v>165</v>
      </c>
      <c r="F1549" t="s">
        <v>165</v>
      </c>
      <c r="G1549" t="s">
        <v>165</v>
      </c>
      <c r="H1549" t="s">
        <v>165</v>
      </c>
      <c r="J1549" t="s">
        <v>165</v>
      </c>
      <c r="K1549" t="s">
        <v>165</v>
      </c>
      <c r="L1549" t="s">
        <v>165</v>
      </c>
      <c r="M1549" t="s">
        <v>165</v>
      </c>
      <c r="N1549" t="s">
        <v>165</v>
      </c>
      <c r="O1549" t="s">
        <v>165</v>
      </c>
      <c r="P1549" t="s">
        <v>165</v>
      </c>
      <c r="Q1549" t="s">
        <v>165</v>
      </c>
    </row>
    <row r="1550">
      <c r="B1550" t="s">
        <v>165</v>
      </c>
      <c r="C1550" t="s">
        <v>165</v>
      </c>
      <c r="D1550" t="s">
        <v>165</v>
      </c>
      <c r="E1550" t="s">
        <v>165</v>
      </c>
      <c r="F1550" t="s">
        <v>165</v>
      </c>
      <c r="G1550" t="s">
        <v>165</v>
      </c>
      <c r="H1550" t="s">
        <v>165</v>
      </c>
      <c r="J1550" t="s">
        <v>165</v>
      </c>
      <c r="K1550" t="s">
        <v>165</v>
      </c>
      <c r="L1550" t="s">
        <v>165</v>
      </c>
      <c r="M1550" t="s">
        <v>165</v>
      </c>
      <c r="N1550" t="s">
        <v>165</v>
      </c>
      <c r="O1550" t="s">
        <v>165</v>
      </c>
      <c r="P1550" t="s">
        <v>165</v>
      </c>
      <c r="Q1550" t="s">
        <v>165</v>
      </c>
    </row>
    <row r="1551">
      <c r="B1551" t="s">
        <v>165</v>
      </c>
      <c r="C1551" t="s">
        <v>165</v>
      </c>
      <c r="D1551" t="s">
        <v>165</v>
      </c>
      <c r="E1551" t="s">
        <v>165</v>
      </c>
      <c r="F1551" t="s">
        <v>165</v>
      </c>
      <c r="G1551" t="s">
        <v>165</v>
      </c>
      <c r="H1551" t="s">
        <v>165</v>
      </c>
      <c r="J1551" t="s">
        <v>165</v>
      </c>
      <c r="K1551" t="s">
        <v>165</v>
      </c>
      <c r="L1551" t="s">
        <v>165</v>
      </c>
      <c r="M1551" t="s">
        <v>165</v>
      </c>
      <c r="N1551" t="s">
        <v>165</v>
      </c>
      <c r="O1551" t="s">
        <v>165</v>
      </c>
      <c r="P1551" t="s">
        <v>165</v>
      </c>
      <c r="Q1551" t="s">
        <v>165</v>
      </c>
    </row>
    <row r="1552">
      <c r="B1552" t="s">
        <v>165</v>
      </c>
      <c r="C1552" t="s">
        <v>165</v>
      </c>
      <c r="D1552" t="s">
        <v>165</v>
      </c>
      <c r="E1552" t="s">
        <v>165</v>
      </c>
      <c r="F1552" t="s">
        <v>165</v>
      </c>
      <c r="G1552" t="s">
        <v>165</v>
      </c>
      <c r="H1552" t="s">
        <v>165</v>
      </c>
      <c r="J1552" t="s">
        <v>165</v>
      </c>
      <c r="K1552" t="s">
        <v>165</v>
      </c>
      <c r="L1552" t="s">
        <v>165</v>
      </c>
      <c r="M1552" t="s">
        <v>165</v>
      </c>
      <c r="N1552" t="s">
        <v>165</v>
      </c>
      <c r="O1552" t="s">
        <v>165</v>
      </c>
      <c r="P1552" t="s">
        <v>165</v>
      </c>
      <c r="Q1552" t="s">
        <v>165</v>
      </c>
    </row>
    <row r="1553">
      <c r="B1553" t="s">
        <v>165</v>
      </c>
      <c r="C1553" t="s">
        <v>165</v>
      </c>
      <c r="D1553" t="s">
        <v>165</v>
      </c>
      <c r="E1553" t="s">
        <v>165</v>
      </c>
      <c r="F1553" t="s">
        <v>165</v>
      </c>
      <c r="G1553" t="s">
        <v>165</v>
      </c>
      <c r="H1553" t="s">
        <v>165</v>
      </c>
      <c r="J1553" t="s">
        <v>165</v>
      </c>
      <c r="K1553" t="s">
        <v>165</v>
      </c>
      <c r="L1553" t="s">
        <v>165</v>
      </c>
      <c r="M1553" t="s">
        <v>165</v>
      </c>
      <c r="N1553" t="s">
        <v>165</v>
      </c>
      <c r="O1553" t="s">
        <v>165</v>
      </c>
      <c r="P1553" t="s">
        <v>165</v>
      </c>
      <c r="Q1553" t="s">
        <v>165</v>
      </c>
    </row>
    <row r="1554">
      <c r="B1554" t="s">
        <v>165</v>
      </c>
      <c r="C1554" t="s">
        <v>165</v>
      </c>
      <c r="D1554" t="s">
        <v>165</v>
      </c>
      <c r="E1554" t="s">
        <v>165</v>
      </c>
      <c r="F1554" t="s">
        <v>165</v>
      </c>
      <c r="G1554" t="s">
        <v>165</v>
      </c>
      <c r="H1554" t="s">
        <v>165</v>
      </c>
      <c r="J1554" t="s">
        <v>165</v>
      </c>
      <c r="K1554" t="s">
        <v>165</v>
      </c>
      <c r="L1554" t="s">
        <v>165</v>
      </c>
      <c r="M1554" t="s">
        <v>165</v>
      </c>
      <c r="N1554" t="s">
        <v>165</v>
      </c>
      <c r="O1554" t="s">
        <v>165</v>
      </c>
      <c r="P1554" t="s">
        <v>165</v>
      </c>
      <c r="Q1554" t="s">
        <v>165</v>
      </c>
    </row>
    <row r="1555">
      <c r="B1555" t="s">
        <v>165</v>
      </c>
      <c r="C1555" t="s">
        <v>165</v>
      </c>
      <c r="D1555" t="s">
        <v>165</v>
      </c>
      <c r="E1555" t="s">
        <v>165</v>
      </c>
      <c r="F1555" t="s">
        <v>165</v>
      </c>
      <c r="G1555" t="s">
        <v>165</v>
      </c>
      <c r="H1555" t="s">
        <v>165</v>
      </c>
      <c r="J1555" t="s">
        <v>165</v>
      </c>
      <c r="K1555" t="s">
        <v>165</v>
      </c>
      <c r="L1555" t="s">
        <v>165</v>
      </c>
      <c r="M1555" t="s">
        <v>165</v>
      </c>
      <c r="N1555" t="s">
        <v>165</v>
      </c>
      <c r="O1555" t="s">
        <v>165</v>
      </c>
      <c r="P1555" t="s">
        <v>165</v>
      </c>
      <c r="Q1555" t="s">
        <v>165</v>
      </c>
    </row>
    <row r="1556">
      <c r="B1556" t="s">
        <v>165</v>
      </c>
      <c r="C1556" t="s">
        <v>165</v>
      </c>
      <c r="D1556" t="s">
        <v>165</v>
      </c>
      <c r="E1556" t="s">
        <v>165</v>
      </c>
      <c r="F1556" t="s">
        <v>165</v>
      </c>
      <c r="G1556" t="s">
        <v>165</v>
      </c>
      <c r="H1556" t="s">
        <v>165</v>
      </c>
      <c r="J1556" t="s">
        <v>165</v>
      </c>
      <c r="K1556" t="s">
        <v>165</v>
      </c>
      <c r="L1556" t="s">
        <v>165</v>
      </c>
      <c r="M1556" t="s">
        <v>165</v>
      </c>
      <c r="N1556" t="s">
        <v>165</v>
      </c>
      <c r="O1556" t="s">
        <v>165</v>
      </c>
      <c r="P1556" t="s">
        <v>165</v>
      </c>
      <c r="Q1556" t="s">
        <v>165</v>
      </c>
    </row>
    <row r="1557">
      <c r="B1557" t="s">
        <v>165</v>
      </c>
      <c r="C1557" t="s">
        <v>165</v>
      </c>
      <c r="D1557" t="s">
        <v>165</v>
      </c>
      <c r="E1557" t="s">
        <v>165</v>
      </c>
      <c r="F1557" t="s">
        <v>165</v>
      </c>
      <c r="G1557" t="s">
        <v>165</v>
      </c>
      <c r="H1557" t="s">
        <v>165</v>
      </c>
      <c r="J1557" t="s">
        <v>165</v>
      </c>
      <c r="K1557" t="s">
        <v>165</v>
      </c>
      <c r="L1557" t="s">
        <v>165</v>
      </c>
      <c r="M1557" t="s">
        <v>165</v>
      </c>
      <c r="N1557" t="s">
        <v>165</v>
      </c>
      <c r="O1557" t="s">
        <v>165</v>
      </c>
      <c r="P1557" t="s">
        <v>165</v>
      </c>
      <c r="Q1557" t="s">
        <v>165</v>
      </c>
    </row>
    <row r="1558">
      <c r="B1558" t="s">
        <v>165</v>
      </c>
      <c r="C1558" t="s">
        <v>165</v>
      </c>
      <c r="D1558" t="s">
        <v>165</v>
      </c>
      <c r="E1558" t="s">
        <v>165</v>
      </c>
      <c r="F1558" t="s">
        <v>165</v>
      </c>
      <c r="G1558" t="s">
        <v>165</v>
      </c>
      <c r="H1558" t="s">
        <v>165</v>
      </c>
      <c r="J1558" t="s">
        <v>165</v>
      </c>
      <c r="K1558" t="s">
        <v>165</v>
      </c>
      <c r="L1558" t="s">
        <v>165</v>
      </c>
      <c r="M1558" t="s">
        <v>165</v>
      </c>
      <c r="N1558" t="s">
        <v>165</v>
      </c>
      <c r="O1558" t="s">
        <v>165</v>
      </c>
      <c r="P1558" t="s">
        <v>165</v>
      </c>
      <c r="Q1558" t="s">
        <v>165</v>
      </c>
    </row>
    <row r="1559">
      <c r="B1559" t="s">
        <v>165</v>
      </c>
      <c r="C1559" t="s">
        <v>165</v>
      </c>
      <c r="D1559" t="s">
        <v>165</v>
      </c>
      <c r="E1559" t="s">
        <v>165</v>
      </c>
      <c r="F1559" t="s">
        <v>165</v>
      </c>
      <c r="G1559" t="s">
        <v>165</v>
      </c>
      <c r="H1559" t="s">
        <v>165</v>
      </c>
      <c r="J1559" t="s">
        <v>165</v>
      </c>
      <c r="K1559" t="s">
        <v>165</v>
      </c>
      <c r="L1559" t="s">
        <v>165</v>
      </c>
      <c r="M1559" t="s">
        <v>165</v>
      </c>
      <c r="N1559" t="s">
        <v>165</v>
      </c>
      <c r="O1559" t="s">
        <v>165</v>
      </c>
      <c r="P1559" t="s">
        <v>165</v>
      </c>
      <c r="Q1559" t="s">
        <v>165</v>
      </c>
    </row>
    <row r="1560">
      <c r="B1560" t="s">
        <v>165</v>
      </c>
      <c r="C1560" t="s">
        <v>165</v>
      </c>
      <c r="D1560" t="s">
        <v>165</v>
      </c>
      <c r="E1560" t="s">
        <v>165</v>
      </c>
      <c r="F1560" t="s">
        <v>165</v>
      </c>
      <c r="G1560" t="s">
        <v>165</v>
      </c>
      <c r="H1560" t="s">
        <v>165</v>
      </c>
      <c r="J1560" t="s">
        <v>165</v>
      </c>
      <c r="K1560" t="s">
        <v>165</v>
      </c>
      <c r="L1560" t="s">
        <v>165</v>
      </c>
      <c r="M1560" t="s">
        <v>165</v>
      </c>
      <c r="N1560" t="s">
        <v>165</v>
      </c>
      <c r="O1560" t="s">
        <v>165</v>
      </c>
      <c r="P1560" t="s">
        <v>165</v>
      </c>
      <c r="Q1560" t="s">
        <v>165</v>
      </c>
    </row>
    <row r="1561">
      <c r="B1561" t="s">
        <v>165</v>
      </c>
      <c r="C1561" t="s">
        <v>165</v>
      </c>
      <c r="D1561" t="s">
        <v>165</v>
      </c>
      <c r="E1561" t="s">
        <v>165</v>
      </c>
      <c r="F1561" t="s">
        <v>165</v>
      </c>
      <c r="G1561" t="s">
        <v>165</v>
      </c>
      <c r="H1561" t="s">
        <v>165</v>
      </c>
      <c r="J1561" t="s">
        <v>165</v>
      </c>
      <c r="K1561" t="s">
        <v>165</v>
      </c>
      <c r="L1561" t="s">
        <v>165</v>
      </c>
      <c r="M1561" t="s">
        <v>165</v>
      </c>
      <c r="N1561" t="s">
        <v>165</v>
      </c>
      <c r="O1561" t="s">
        <v>165</v>
      </c>
      <c r="P1561" t="s">
        <v>165</v>
      </c>
      <c r="Q1561" t="s">
        <v>165</v>
      </c>
    </row>
    <row r="1562">
      <c r="B1562" t="s">
        <v>165</v>
      </c>
      <c r="C1562" t="s">
        <v>165</v>
      </c>
      <c r="D1562" t="s">
        <v>165</v>
      </c>
      <c r="E1562" t="s">
        <v>165</v>
      </c>
      <c r="F1562" t="s">
        <v>165</v>
      </c>
      <c r="G1562" t="s">
        <v>165</v>
      </c>
      <c r="H1562" t="s">
        <v>165</v>
      </c>
      <c r="J1562" t="s">
        <v>165</v>
      </c>
      <c r="K1562" t="s">
        <v>165</v>
      </c>
      <c r="L1562" t="s">
        <v>165</v>
      </c>
      <c r="M1562" t="s">
        <v>165</v>
      </c>
      <c r="N1562" t="s">
        <v>165</v>
      </c>
      <c r="O1562" t="s">
        <v>165</v>
      </c>
      <c r="P1562" t="s">
        <v>165</v>
      </c>
      <c r="Q1562" t="s">
        <v>165</v>
      </c>
    </row>
    <row r="1563">
      <c r="B1563" t="s">
        <v>165</v>
      </c>
      <c r="C1563" t="s">
        <v>165</v>
      </c>
      <c r="D1563" t="s">
        <v>165</v>
      </c>
      <c r="E1563" t="s">
        <v>165</v>
      </c>
      <c r="F1563" t="s">
        <v>165</v>
      </c>
      <c r="G1563" t="s">
        <v>165</v>
      </c>
      <c r="H1563" t="s">
        <v>165</v>
      </c>
      <c r="J1563" t="s">
        <v>165</v>
      </c>
      <c r="K1563" t="s">
        <v>165</v>
      </c>
      <c r="L1563" t="s">
        <v>165</v>
      </c>
      <c r="M1563" t="s">
        <v>165</v>
      </c>
      <c r="N1563" t="s">
        <v>165</v>
      </c>
      <c r="O1563" t="s">
        <v>165</v>
      </c>
      <c r="P1563" t="s">
        <v>165</v>
      </c>
      <c r="Q1563" t="s">
        <v>165</v>
      </c>
    </row>
    <row r="1564">
      <c r="B1564" t="s">
        <v>165</v>
      </c>
      <c r="C1564" t="s">
        <v>165</v>
      </c>
      <c r="D1564" t="s">
        <v>165</v>
      </c>
      <c r="E1564" t="s">
        <v>165</v>
      </c>
      <c r="F1564" t="s">
        <v>165</v>
      </c>
      <c r="G1564" t="s">
        <v>165</v>
      </c>
      <c r="H1564" t="s">
        <v>165</v>
      </c>
      <c r="J1564" t="s">
        <v>165</v>
      </c>
      <c r="K1564" t="s">
        <v>165</v>
      </c>
      <c r="L1564" t="s">
        <v>165</v>
      </c>
      <c r="M1564" t="s">
        <v>165</v>
      </c>
      <c r="N1564" t="s">
        <v>165</v>
      </c>
      <c r="O1564" t="s">
        <v>165</v>
      </c>
      <c r="P1564" t="s">
        <v>165</v>
      </c>
      <c r="Q1564" t="s">
        <v>165</v>
      </c>
    </row>
    <row r="1565">
      <c r="B1565" t="s">
        <v>165</v>
      </c>
      <c r="C1565" t="s">
        <v>165</v>
      </c>
      <c r="D1565" t="s">
        <v>165</v>
      </c>
      <c r="E1565" t="s">
        <v>165</v>
      </c>
      <c r="F1565" t="s">
        <v>165</v>
      </c>
      <c r="G1565" t="s">
        <v>165</v>
      </c>
      <c r="H1565" t="s">
        <v>165</v>
      </c>
      <c r="J1565" t="s">
        <v>165</v>
      </c>
      <c r="K1565" t="s">
        <v>165</v>
      </c>
      <c r="L1565" t="s">
        <v>165</v>
      </c>
      <c r="M1565" t="s">
        <v>165</v>
      </c>
      <c r="N1565" t="s">
        <v>165</v>
      </c>
      <c r="O1565" t="s">
        <v>165</v>
      </c>
      <c r="P1565" t="s">
        <v>165</v>
      </c>
      <c r="Q1565" t="s">
        <v>165</v>
      </c>
    </row>
    <row r="1566">
      <c r="B1566" t="s">
        <v>165</v>
      </c>
      <c r="C1566" t="s">
        <v>165</v>
      </c>
      <c r="D1566" t="s">
        <v>165</v>
      </c>
      <c r="E1566" t="s">
        <v>165</v>
      </c>
      <c r="F1566" t="s">
        <v>165</v>
      </c>
      <c r="G1566" t="s">
        <v>165</v>
      </c>
      <c r="H1566" t="s">
        <v>165</v>
      </c>
      <c r="J1566" t="s">
        <v>165</v>
      </c>
      <c r="K1566" t="s">
        <v>165</v>
      </c>
      <c r="L1566" t="s">
        <v>165</v>
      </c>
      <c r="M1566" t="s">
        <v>165</v>
      </c>
      <c r="N1566" t="s">
        <v>165</v>
      </c>
      <c r="O1566" t="s">
        <v>165</v>
      </c>
      <c r="P1566" t="s">
        <v>165</v>
      </c>
      <c r="Q1566" t="s">
        <v>165</v>
      </c>
    </row>
    <row r="1567">
      <c r="B1567" t="s">
        <v>165</v>
      </c>
      <c r="C1567" t="s">
        <v>165</v>
      </c>
      <c r="D1567" t="s">
        <v>165</v>
      </c>
      <c r="E1567" t="s">
        <v>165</v>
      </c>
      <c r="F1567" t="s">
        <v>165</v>
      </c>
      <c r="G1567" t="s">
        <v>165</v>
      </c>
      <c r="H1567" t="s">
        <v>165</v>
      </c>
      <c r="J1567" t="s">
        <v>165</v>
      </c>
      <c r="K1567" t="s">
        <v>165</v>
      </c>
      <c r="L1567" t="s">
        <v>165</v>
      </c>
      <c r="M1567" t="s">
        <v>165</v>
      </c>
      <c r="N1567" t="s">
        <v>165</v>
      </c>
      <c r="O1567" t="s">
        <v>165</v>
      </c>
      <c r="P1567" t="s">
        <v>165</v>
      </c>
      <c r="Q1567" t="s">
        <v>165</v>
      </c>
    </row>
    <row r="1568">
      <c r="B1568" t="s">
        <v>165</v>
      </c>
      <c r="C1568" t="s">
        <v>165</v>
      </c>
      <c r="D1568" t="s">
        <v>165</v>
      </c>
      <c r="E1568" t="s">
        <v>165</v>
      </c>
      <c r="F1568" t="s">
        <v>165</v>
      </c>
      <c r="G1568" t="s">
        <v>165</v>
      </c>
      <c r="H1568" t="s">
        <v>165</v>
      </c>
      <c r="J1568" t="s">
        <v>165</v>
      </c>
      <c r="K1568" t="s">
        <v>165</v>
      </c>
      <c r="L1568" t="s">
        <v>165</v>
      </c>
      <c r="M1568" t="s">
        <v>165</v>
      </c>
      <c r="N1568" t="s">
        <v>165</v>
      </c>
      <c r="O1568" t="s">
        <v>165</v>
      </c>
      <c r="P1568" t="s">
        <v>165</v>
      </c>
      <c r="Q1568" t="s">
        <v>165</v>
      </c>
    </row>
    <row r="1569">
      <c r="B1569" t="s">
        <v>165</v>
      </c>
      <c r="C1569" t="s">
        <v>165</v>
      </c>
      <c r="D1569" t="s">
        <v>165</v>
      </c>
      <c r="E1569" t="s">
        <v>165</v>
      </c>
      <c r="F1569" t="s">
        <v>165</v>
      </c>
      <c r="G1569" t="s">
        <v>165</v>
      </c>
      <c r="H1569" t="s">
        <v>165</v>
      </c>
      <c r="J1569" t="s">
        <v>165</v>
      </c>
      <c r="K1569" t="s">
        <v>165</v>
      </c>
      <c r="L1569" t="s">
        <v>165</v>
      </c>
      <c r="M1569" t="s">
        <v>165</v>
      </c>
      <c r="N1569" t="s">
        <v>165</v>
      </c>
      <c r="O1569" t="s">
        <v>165</v>
      </c>
      <c r="P1569" t="s">
        <v>165</v>
      </c>
      <c r="Q1569" t="s">
        <v>165</v>
      </c>
    </row>
    <row r="1570">
      <c r="B1570" t="s">
        <v>165</v>
      </c>
      <c r="C1570" t="s">
        <v>165</v>
      </c>
      <c r="D1570" t="s">
        <v>165</v>
      </c>
      <c r="E1570" t="s">
        <v>165</v>
      </c>
      <c r="F1570" t="s">
        <v>165</v>
      </c>
      <c r="G1570" t="s">
        <v>165</v>
      </c>
      <c r="H1570" t="s">
        <v>165</v>
      </c>
      <c r="J1570" t="s">
        <v>165</v>
      </c>
      <c r="K1570" t="s">
        <v>165</v>
      </c>
      <c r="L1570" t="s">
        <v>165</v>
      </c>
      <c r="M1570" t="s">
        <v>165</v>
      </c>
      <c r="N1570" t="s">
        <v>165</v>
      </c>
      <c r="O1570" t="s">
        <v>165</v>
      </c>
      <c r="P1570" t="s">
        <v>165</v>
      </c>
      <c r="Q1570" t="s">
        <v>165</v>
      </c>
    </row>
    <row r="1571">
      <c r="B1571" t="s">
        <v>165</v>
      </c>
      <c r="C1571" t="s">
        <v>165</v>
      </c>
      <c r="D1571" t="s">
        <v>165</v>
      </c>
      <c r="E1571" t="s">
        <v>165</v>
      </c>
      <c r="F1571" t="s">
        <v>165</v>
      </c>
      <c r="G1571" t="s">
        <v>165</v>
      </c>
      <c r="H1571" t="s">
        <v>165</v>
      </c>
      <c r="J1571" t="s">
        <v>165</v>
      </c>
      <c r="K1571" t="s">
        <v>165</v>
      </c>
      <c r="L1571" t="s">
        <v>165</v>
      </c>
      <c r="M1571" t="s">
        <v>165</v>
      </c>
      <c r="N1571" t="s">
        <v>165</v>
      </c>
      <c r="O1571" t="s">
        <v>165</v>
      </c>
      <c r="P1571" t="s">
        <v>165</v>
      </c>
      <c r="Q1571" t="s">
        <v>165</v>
      </c>
    </row>
    <row r="1572">
      <c r="B1572" t="s">
        <v>165</v>
      </c>
      <c r="C1572" t="s">
        <v>165</v>
      </c>
      <c r="D1572" t="s">
        <v>165</v>
      </c>
      <c r="E1572" t="s">
        <v>165</v>
      </c>
      <c r="F1572" t="s">
        <v>165</v>
      </c>
      <c r="G1572" t="s">
        <v>165</v>
      </c>
      <c r="H1572" t="s">
        <v>165</v>
      </c>
      <c r="J1572" t="s">
        <v>165</v>
      </c>
      <c r="K1572" t="s">
        <v>165</v>
      </c>
      <c r="L1572" t="s">
        <v>165</v>
      </c>
      <c r="M1572" t="s">
        <v>165</v>
      </c>
      <c r="N1572" t="s">
        <v>165</v>
      </c>
      <c r="O1572" t="s">
        <v>165</v>
      </c>
      <c r="P1572" t="s">
        <v>165</v>
      </c>
      <c r="Q1572" t="s">
        <v>165</v>
      </c>
    </row>
    <row r="1573">
      <c r="B1573" t="s">
        <v>165</v>
      </c>
      <c r="C1573" t="s">
        <v>165</v>
      </c>
      <c r="D1573" t="s">
        <v>165</v>
      </c>
      <c r="E1573" t="s">
        <v>165</v>
      </c>
      <c r="F1573" t="s">
        <v>165</v>
      </c>
      <c r="G1573" t="s">
        <v>165</v>
      </c>
      <c r="H1573" t="s">
        <v>165</v>
      </c>
      <c r="J1573" t="s">
        <v>165</v>
      </c>
      <c r="K1573" t="s">
        <v>165</v>
      </c>
      <c r="L1573" t="s">
        <v>165</v>
      </c>
      <c r="M1573" t="s">
        <v>165</v>
      </c>
      <c r="N1573" t="s">
        <v>165</v>
      </c>
      <c r="O1573" t="s">
        <v>165</v>
      </c>
      <c r="P1573" t="s">
        <v>165</v>
      </c>
      <c r="Q1573" t="s">
        <v>165</v>
      </c>
    </row>
    <row r="1574">
      <c r="B1574" t="s">
        <v>165</v>
      </c>
      <c r="C1574" t="s">
        <v>165</v>
      </c>
      <c r="D1574" t="s">
        <v>165</v>
      </c>
      <c r="E1574" t="s">
        <v>165</v>
      </c>
      <c r="F1574" t="s">
        <v>165</v>
      </c>
      <c r="G1574" t="s">
        <v>165</v>
      </c>
      <c r="H1574" t="s">
        <v>165</v>
      </c>
      <c r="J1574" t="s">
        <v>165</v>
      </c>
      <c r="K1574" t="s">
        <v>165</v>
      </c>
      <c r="L1574" t="s">
        <v>165</v>
      </c>
      <c r="M1574" t="s">
        <v>165</v>
      </c>
      <c r="N1574" t="s">
        <v>165</v>
      </c>
      <c r="O1574" t="s">
        <v>165</v>
      </c>
      <c r="P1574" t="s">
        <v>165</v>
      </c>
      <c r="Q1574" t="s">
        <v>165</v>
      </c>
    </row>
    <row r="1575">
      <c r="B1575" t="s">
        <v>165</v>
      </c>
      <c r="C1575" t="s">
        <v>165</v>
      </c>
      <c r="D1575" t="s">
        <v>165</v>
      </c>
      <c r="E1575" t="s">
        <v>165</v>
      </c>
      <c r="F1575" t="s">
        <v>165</v>
      </c>
      <c r="G1575" t="s">
        <v>165</v>
      </c>
      <c r="H1575" t="s">
        <v>165</v>
      </c>
      <c r="J1575" t="s">
        <v>165</v>
      </c>
      <c r="K1575" t="s">
        <v>165</v>
      </c>
      <c r="L1575" t="s">
        <v>165</v>
      </c>
      <c r="M1575" t="s">
        <v>165</v>
      </c>
      <c r="N1575" t="s">
        <v>165</v>
      </c>
      <c r="O1575" t="s">
        <v>165</v>
      </c>
      <c r="P1575" t="s">
        <v>165</v>
      </c>
      <c r="Q1575" t="s">
        <v>165</v>
      </c>
    </row>
    <row r="1576">
      <c r="B1576" t="s">
        <v>165</v>
      </c>
      <c r="C1576" t="s">
        <v>165</v>
      </c>
      <c r="D1576" t="s">
        <v>165</v>
      </c>
      <c r="E1576" t="s">
        <v>165</v>
      </c>
      <c r="F1576" t="s">
        <v>165</v>
      </c>
      <c r="G1576" t="s">
        <v>165</v>
      </c>
      <c r="H1576" t="s">
        <v>165</v>
      </c>
      <c r="J1576" t="s">
        <v>165</v>
      </c>
      <c r="K1576" t="s">
        <v>165</v>
      </c>
      <c r="L1576" t="s">
        <v>165</v>
      </c>
      <c r="M1576" t="s">
        <v>165</v>
      </c>
      <c r="N1576" t="s">
        <v>165</v>
      </c>
      <c r="O1576" t="s">
        <v>165</v>
      </c>
      <c r="P1576" t="s">
        <v>165</v>
      </c>
      <c r="Q1576" t="s">
        <v>165</v>
      </c>
    </row>
    <row r="1577">
      <c r="B1577" t="s">
        <v>165</v>
      </c>
      <c r="C1577" t="s">
        <v>165</v>
      </c>
      <c r="D1577" t="s">
        <v>165</v>
      </c>
      <c r="E1577" t="s">
        <v>165</v>
      </c>
      <c r="F1577" t="s">
        <v>165</v>
      </c>
      <c r="G1577" t="s">
        <v>165</v>
      </c>
      <c r="H1577" t="s">
        <v>165</v>
      </c>
      <c r="J1577" t="s">
        <v>165</v>
      </c>
      <c r="K1577" t="s">
        <v>165</v>
      </c>
      <c r="L1577" t="s">
        <v>165</v>
      </c>
      <c r="M1577" t="s">
        <v>165</v>
      </c>
      <c r="N1577" t="s">
        <v>165</v>
      </c>
      <c r="O1577" t="s">
        <v>165</v>
      </c>
      <c r="P1577" t="s">
        <v>165</v>
      </c>
      <c r="Q1577" t="s">
        <v>165</v>
      </c>
    </row>
    <row r="1578">
      <c r="B1578" t="s">
        <v>165</v>
      </c>
      <c r="C1578" t="s">
        <v>165</v>
      </c>
      <c r="D1578" t="s">
        <v>165</v>
      </c>
      <c r="E1578" t="s">
        <v>165</v>
      </c>
      <c r="F1578" t="s">
        <v>165</v>
      </c>
      <c r="G1578" t="s">
        <v>165</v>
      </c>
      <c r="H1578" t="s">
        <v>165</v>
      </c>
      <c r="J1578" t="s">
        <v>165</v>
      </c>
      <c r="K1578" t="s">
        <v>165</v>
      </c>
      <c r="L1578" t="s">
        <v>165</v>
      </c>
      <c r="M1578" t="s">
        <v>165</v>
      </c>
      <c r="N1578" t="s">
        <v>165</v>
      </c>
      <c r="O1578" t="s">
        <v>165</v>
      </c>
      <c r="P1578" t="s">
        <v>165</v>
      </c>
      <c r="Q1578" t="s">
        <v>165</v>
      </c>
    </row>
    <row r="1579">
      <c r="B1579" t="s">
        <v>165</v>
      </c>
      <c r="C1579" t="s">
        <v>165</v>
      </c>
      <c r="D1579" t="s">
        <v>165</v>
      </c>
      <c r="E1579" t="s">
        <v>165</v>
      </c>
      <c r="F1579" t="s">
        <v>165</v>
      </c>
      <c r="G1579" t="s">
        <v>165</v>
      </c>
      <c r="H1579" t="s">
        <v>165</v>
      </c>
      <c r="J1579" t="s">
        <v>165</v>
      </c>
      <c r="K1579" t="s">
        <v>165</v>
      </c>
      <c r="L1579" t="s">
        <v>165</v>
      </c>
      <c r="M1579" t="s">
        <v>165</v>
      </c>
      <c r="N1579" t="s">
        <v>165</v>
      </c>
      <c r="O1579" t="s">
        <v>165</v>
      </c>
      <c r="P1579" t="s">
        <v>165</v>
      </c>
      <c r="Q1579" t="s">
        <v>165</v>
      </c>
    </row>
    <row r="1580">
      <c r="B1580" t="s">
        <v>165</v>
      </c>
      <c r="C1580" t="s">
        <v>165</v>
      </c>
      <c r="D1580" t="s">
        <v>165</v>
      </c>
      <c r="E1580" t="s">
        <v>165</v>
      </c>
      <c r="F1580" t="s">
        <v>165</v>
      </c>
      <c r="G1580" t="s">
        <v>165</v>
      </c>
      <c r="H1580" t="s">
        <v>165</v>
      </c>
      <c r="J1580" t="s">
        <v>165</v>
      </c>
      <c r="K1580" t="s">
        <v>165</v>
      </c>
      <c r="L1580" t="s">
        <v>165</v>
      </c>
      <c r="M1580" t="s">
        <v>165</v>
      </c>
      <c r="N1580" t="s">
        <v>165</v>
      </c>
      <c r="O1580" t="s">
        <v>165</v>
      </c>
      <c r="P1580" t="s">
        <v>165</v>
      </c>
      <c r="Q1580" t="s">
        <v>165</v>
      </c>
    </row>
    <row r="1581">
      <c r="B1581" t="s">
        <v>165</v>
      </c>
      <c r="C1581" t="s">
        <v>165</v>
      </c>
      <c r="D1581" t="s">
        <v>165</v>
      </c>
      <c r="E1581" t="s">
        <v>165</v>
      </c>
      <c r="F1581" t="s">
        <v>165</v>
      </c>
      <c r="G1581" t="s">
        <v>165</v>
      </c>
      <c r="H1581" t="s">
        <v>165</v>
      </c>
      <c r="J1581" t="s">
        <v>165</v>
      </c>
      <c r="K1581" t="s">
        <v>165</v>
      </c>
      <c r="L1581" t="s">
        <v>165</v>
      </c>
      <c r="M1581" t="s">
        <v>165</v>
      </c>
      <c r="N1581" t="s">
        <v>165</v>
      </c>
      <c r="O1581" t="s">
        <v>165</v>
      </c>
      <c r="P1581" t="s">
        <v>165</v>
      </c>
      <c r="Q1581" t="s">
        <v>165</v>
      </c>
    </row>
    <row r="1582">
      <c r="B1582" t="s">
        <v>165</v>
      </c>
      <c r="C1582" t="s">
        <v>165</v>
      </c>
      <c r="D1582" t="s">
        <v>165</v>
      </c>
      <c r="E1582" t="s">
        <v>165</v>
      </c>
      <c r="F1582" t="s">
        <v>165</v>
      </c>
      <c r="G1582" t="s">
        <v>165</v>
      </c>
      <c r="H1582" t="s">
        <v>165</v>
      </c>
      <c r="J1582" t="s">
        <v>165</v>
      </c>
      <c r="K1582" t="s">
        <v>165</v>
      </c>
      <c r="L1582" t="s">
        <v>165</v>
      </c>
      <c r="M1582" t="s">
        <v>165</v>
      </c>
      <c r="N1582" t="s">
        <v>165</v>
      </c>
      <c r="O1582" t="s">
        <v>165</v>
      </c>
      <c r="P1582" t="s">
        <v>165</v>
      </c>
      <c r="Q1582" t="s">
        <v>165</v>
      </c>
    </row>
    <row r="1583">
      <c r="B1583" t="s">
        <v>165</v>
      </c>
      <c r="C1583" t="s">
        <v>165</v>
      </c>
      <c r="D1583" t="s">
        <v>165</v>
      </c>
      <c r="E1583" t="s">
        <v>165</v>
      </c>
      <c r="F1583" t="s">
        <v>165</v>
      </c>
      <c r="G1583" t="s">
        <v>165</v>
      </c>
      <c r="H1583" t="s">
        <v>165</v>
      </c>
      <c r="J1583" t="s">
        <v>165</v>
      </c>
      <c r="K1583" t="s">
        <v>165</v>
      </c>
      <c r="L1583" t="s">
        <v>165</v>
      </c>
      <c r="M1583" t="s">
        <v>165</v>
      </c>
      <c r="N1583" t="s">
        <v>165</v>
      </c>
      <c r="O1583" t="s">
        <v>165</v>
      </c>
      <c r="P1583" t="s">
        <v>165</v>
      </c>
      <c r="Q1583" t="s">
        <v>165</v>
      </c>
    </row>
    <row r="1584">
      <c r="B1584" t="s">
        <v>165</v>
      </c>
      <c r="C1584" t="s">
        <v>165</v>
      </c>
      <c r="D1584" t="s">
        <v>165</v>
      </c>
      <c r="E1584" t="s">
        <v>165</v>
      </c>
      <c r="F1584" t="s">
        <v>165</v>
      </c>
      <c r="G1584" t="s">
        <v>165</v>
      </c>
      <c r="H1584" t="s">
        <v>165</v>
      </c>
      <c r="J1584" t="s">
        <v>165</v>
      </c>
      <c r="K1584" t="s">
        <v>165</v>
      </c>
      <c r="L1584" t="s">
        <v>165</v>
      </c>
      <c r="M1584" t="s">
        <v>165</v>
      </c>
      <c r="N1584" t="s">
        <v>165</v>
      </c>
      <c r="O1584" t="s">
        <v>165</v>
      </c>
      <c r="P1584" t="s">
        <v>165</v>
      </c>
      <c r="Q1584" t="s">
        <v>165</v>
      </c>
    </row>
    <row r="1585">
      <c r="B1585" t="s">
        <v>165</v>
      </c>
      <c r="C1585" t="s">
        <v>165</v>
      </c>
      <c r="D1585" t="s">
        <v>165</v>
      </c>
      <c r="E1585" t="s">
        <v>165</v>
      </c>
      <c r="F1585" t="s">
        <v>165</v>
      </c>
      <c r="G1585" t="s">
        <v>165</v>
      </c>
      <c r="H1585" t="s">
        <v>165</v>
      </c>
      <c r="J1585" t="s">
        <v>165</v>
      </c>
      <c r="K1585" t="s">
        <v>165</v>
      </c>
      <c r="L1585" t="s">
        <v>165</v>
      </c>
      <c r="M1585" t="s">
        <v>165</v>
      </c>
      <c r="N1585" t="s">
        <v>165</v>
      </c>
      <c r="O1585" t="s">
        <v>165</v>
      </c>
      <c r="P1585" t="s">
        <v>165</v>
      </c>
      <c r="Q1585" t="s">
        <v>165</v>
      </c>
    </row>
    <row r="1586">
      <c r="B1586" t="s">
        <v>165</v>
      </c>
      <c r="C1586" t="s">
        <v>165</v>
      </c>
      <c r="D1586" t="s">
        <v>165</v>
      </c>
      <c r="E1586" t="s">
        <v>165</v>
      </c>
      <c r="F1586" t="s">
        <v>165</v>
      </c>
      <c r="G1586" t="s">
        <v>165</v>
      </c>
      <c r="H1586" t="s">
        <v>165</v>
      </c>
      <c r="J1586" t="s">
        <v>165</v>
      </c>
      <c r="K1586" t="s">
        <v>165</v>
      </c>
      <c r="L1586" t="s">
        <v>165</v>
      </c>
      <c r="M1586" t="s">
        <v>165</v>
      </c>
      <c r="N1586" t="s">
        <v>165</v>
      </c>
      <c r="O1586" t="s">
        <v>165</v>
      </c>
      <c r="P1586" t="s">
        <v>165</v>
      </c>
      <c r="Q1586" t="s">
        <v>165</v>
      </c>
    </row>
    <row r="1587">
      <c r="B1587" t="s">
        <v>165</v>
      </c>
      <c r="C1587" t="s">
        <v>165</v>
      </c>
      <c r="D1587" t="s">
        <v>165</v>
      </c>
      <c r="E1587" t="s">
        <v>165</v>
      </c>
      <c r="F1587" t="s">
        <v>165</v>
      </c>
      <c r="G1587" t="s">
        <v>165</v>
      </c>
      <c r="H1587" t="s">
        <v>165</v>
      </c>
      <c r="J1587" t="s">
        <v>165</v>
      </c>
      <c r="K1587" t="s">
        <v>165</v>
      </c>
      <c r="L1587" t="s">
        <v>165</v>
      </c>
      <c r="M1587" t="s">
        <v>165</v>
      </c>
      <c r="N1587" t="s">
        <v>165</v>
      </c>
      <c r="O1587" t="s">
        <v>165</v>
      </c>
      <c r="P1587" t="s">
        <v>165</v>
      </c>
      <c r="Q1587" t="s">
        <v>165</v>
      </c>
    </row>
    <row r="1588">
      <c r="B1588" t="s">
        <v>165</v>
      </c>
      <c r="C1588" t="s">
        <v>165</v>
      </c>
      <c r="D1588" t="s">
        <v>165</v>
      </c>
      <c r="E1588" t="s">
        <v>165</v>
      </c>
      <c r="F1588" t="s">
        <v>165</v>
      </c>
      <c r="G1588" t="s">
        <v>165</v>
      </c>
      <c r="H1588" t="s">
        <v>165</v>
      </c>
      <c r="J1588" t="s">
        <v>165</v>
      </c>
      <c r="K1588" t="s">
        <v>165</v>
      </c>
      <c r="L1588" t="s">
        <v>165</v>
      </c>
      <c r="M1588" t="s">
        <v>165</v>
      </c>
      <c r="N1588" t="s">
        <v>165</v>
      </c>
      <c r="O1588" t="s">
        <v>165</v>
      </c>
      <c r="P1588" t="s">
        <v>165</v>
      </c>
      <c r="Q1588" t="s">
        <v>165</v>
      </c>
    </row>
    <row r="1589">
      <c r="B1589" t="s">
        <v>165</v>
      </c>
      <c r="C1589" t="s">
        <v>165</v>
      </c>
      <c r="D1589" t="s">
        <v>165</v>
      </c>
      <c r="E1589" t="s">
        <v>165</v>
      </c>
      <c r="F1589" t="s">
        <v>165</v>
      </c>
      <c r="G1589" t="s">
        <v>165</v>
      </c>
      <c r="H1589" t="s">
        <v>165</v>
      </c>
      <c r="J1589" t="s">
        <v>165</v>
      </c>
      <c r="K1589" t="s">
        <v>165</v>
      </c>
      <c r="L1589" t="s">
        <v>165</v>
      </c>
      <c r="M1589" t="s">
        <v>165</v>
      </c>
      <c r="N1589" t="s">
        <v>165</v>
      </c>
      <c r="O1589" t="s">
        <v>165</v>
      </c>
      <c r="P1589" t="s">
        <v>165</v>
      </c>
      <c r="Q1589" t="s">
        <v>165</v>
      </c>
    </row>
    <row r="1590">
      <c r="B1590" t="s">
        <v>165</v>
      </c>
      <c r="C1590" t="s">
        <v>165</v>
      </c>
      <c r="D1590" t="s">
        <v>165</v>
      </c>
      <c r="E1590" t="s">
        <v>165</v>
      </c>
      <c r="F1590" t="s">
        <v>165</v>
      </c>
      <c r="G1590" t="s">
        <v>165</v>
      </c>
      <c r="H1590" t="s">
        <v>165</v>
      </c>
      <c r="J1590" t="s">
        <v>165</v>
      </c>
      <c r="K1590" t="s">
        <v>165</v>
      </c>
      <c r="L1590" t="s">
        <v>165</v>
      </c>
      <c r="M1590" t="s">
        <v>165</v>
      </c>
      <c r="N1590" t="s">
        <v>165</v>
      </c>
      <c r="O1590" t="s">
        <v>165</v>
      </c>
      <c r="P1590" t="s">
        <v>165</v>
      </c>
      <c r="Q1590" t="s">
        <v>165</v>
      </c>
    </row>
    <row r="1591">
      <c r="B1591" t="s">
        <v>165</v>
      </c>
      <c r="C1591" t="s">
        <v>165</v>
      </c>
      <c r="D1591" t="s">
        <v>165</v>
      </c>
      <c r="E1591" t="s">
        <v>165</v>
      </c>
      <c r="F1591" t="s">
        <v>165</v>
      </c>
      <c r="G1591" t="s">
        <v>165</v>
      </c>
      <c r="H1591" t="s">
        <v>165</v>
      </c>
      <c r="J1591" t="s">
        <v>165</v>
      </c>
      <c r="K1591" t="s">
        <v>165</v>
      </c>
      <c r="L1591" t="s">
        <v>165</v>
      </c>
      <c r="M1591" t="s">
        <v>165</v>
      </c>
      <c r="N1591" t="s">
        <v>165</v>
      </c>
      <c r="O1591" t="s">
        <v>165</v>
      </c>
      <c r="P1591" t="s">
        <v>165</v>
      </c>
      <c r="Q1591" t="s">
        <v>165</v>
      </c>
    </row>
    <row r="1592">
      <c r="B1592" t="s">
        <v>165</v>
      </c>
      <c r="C1592" t="s">
        <v>165</v>
      </c>
      <c r="D1592" t="s">
        <v>165</v>
      </c>
      <c r="E1592" t="s">
        <v>165</v>
      </c>
      <c r="F1592" t="s">
        <v>165</v>
      </c>
      <c r="G1592" t="s">
        <v>165</v>
      </c>
      <c r="H1592" t="s">
        <v>165</v>
      </c>
      <c r="J1592" t="s">
        <v>165</v>
      </c>
      <c r="K1592" t="s">
        <v>165</v>
      </c>
      <c r="L1592" t="s">
        <v>165</v>
      </c>
      <c r="M1592" t="s">
        <v>165</v>
      </c>
      <c r="N1592" t="s">
        <v>165</v>
      </c>
      <c r="O1592" t="s">
        <v>165</v>
      </c>
      <c r="P1592" t="s">
        <v>165</v>
      </c>
      <c r="Q1592" t="s">
        <v>165</v>
      </c>
    </row>
    <row r="1593">
      <c r="B1593" t="s">
        <v>165</v>
      </c>
      <c r="C1593" t="s">
        <v>165</v>
      </c>
      <c r="D1593" t="s">
        <v>165</v>
      </c>
      <c r="E1593" t="s">
        <v>165</v>
      </c>
      <c r="F1593" t="s">
        <v>165</v>
      </c>
      <c r="G1593" t="s">
        <v>165</v>
      </c>
      <c r="H1593" t="s">
        <v>165</v>
      </c>
      <c r="J1593" t="s">
        <v>165</v>
      </c>
      <c r="K1593" t="s">
        <v>165</v>
      </c>
      <c r="L1593" t="s">
        <v>165</v>
      </c>
      <c r="M1593" t="s">
        <v>165</v>
      </c>
      <c r="N1593" t="s">
        <v>165</v>
      </c>
      <c r="O1593" t="s">
        <v>165</v>
      </c>
      <c r="P1593" t="s">
        <v>165</v>
      </c>
      <c r="Q1593" t="s">
        <v>165</v>
      </c>
    </row>
    <row r="1594">
      <c r="B1594" t="s">
        <v>165</v>
      </c>
      <c r="C1594" t="s">
        <v>165</v>
      </c>
      <c r="D1594" t="s">
        <v>165</v>
      </c>
      <c r="E1594" t="s">
        <v>165</v>
      </c>
      <c r="F1594" t="s">
        <v>165</v>
      </c>
      <c r="G1594" t="s">
        <v>165</v>
      </c>
      <c r="H1594" t="s">
        <v>165</v>
      </c>
      <c r="J1594" t="s">
        <v>165</v>
      </c>
      <c r="K1594" t="s">
        <v>165</v>
      </c>
      <c r="L1594" t="s">
        <v>165</v>
      </c>
      <c r="M1594" t="s">
        <v>165</v>
      </c>
      <c r="N1594" t="s">
        <v>165</v>
      </c>
      <c r="O1594" t="s">
        <v>165</v>
      </c>
      <c r="P1594" t="s">
        <v>165</v>
      </c>
      <c r="Q1594" t="s">
        <v>165</v>
      </c>
    </row>
    <row r="1595">
      <c r="B1595" t="s">
        <v>165</v>
      </c>
      <c r="C1595" t="s">
        <v>165</v>
      </c>
      <c r="D1595" t="s">
        <v>165</v>
      </c>
      <c r="E1595" t="s">
        <v>165</v>
      </c>
      <c r="F1595" t="s">
        <v>165</v>
      </c>
      <c r="G1595" t="s">
        <v>165</v>
      </c>
      <c r="H1595" t="s">
        <v>165</v>
      </c>
      <c r="J1595" t="s">
        <v>165</v>
      </c>
      <c r="K1595" t="s">
        <v>165</v>
      </c>
      <c r="L1595" t="s">
        <v>165</v>
      </c>
      <c r="M1595" t="s">
        <v>165</v>
      </c>
      <c r="N1595" t="s">
        <v>165</v>
      </c>
      <c r="O1595" t="s">
        <v>165</v>
      </c>
      <c r="P1595" t="s">
        <v>165</v>
      </c>
      <c r="Q1595" t="s">
        <v>165</v>
      </c>
    </row>
    <row r="1596">
      <c r="B1596" t="s">
        <v>165</v>
      </c>
      <c r="C1596" t="s">
        <v>165</v>
      </c>
      <c r="D1596" t="s">
        <v>165</v>
      </c>
      <c r="E1596" t="s">
        <v>165</v>
      </c>
      <c r="F1596" t="s">
        <v>165</v>
      </c>
      <c r="G1596" t="s">
        <v>165</v>
      </c>
      <c r="H1596" t="s">
        <v>165</v>
      </c>
      <c r="J1596" t="s">
        <v>165</v>
      </c>
      <c r="K1596" t="s">
        <v>165</v>
      </c>
      <c r="L1596" t="s">
        <v>165</v>
      </c>
      <c r="M1596" t="s">
        <v>165</v>
      </c>
      <c r="N1596" t="s">
        <v>165</v>
      </c>
      <c r="O1596" t="s">
        <v>165</v>
      </c>
      <c r="P1596" t="s">
        <v>165</v>
      </c>
      <c r="Q1596" t="s">
        <v>165</v>
      </c>
    </row>
    <row r="1597">
      <c r="B1597" t="s">
        <v>165</v>
      </c>
      <c r="C1597" t="s">
        <v>165</v>
      </c>
      <c r="D1597" t="s">
        <v>165</v>
      </c>
      <c r="E1597" t="s">
        <v>165</v>
      </c>
      <c r="F1597" t="s">
        <v>165</v>
      </c>
      <c r="G1597" t="s">
        <v>165</v>
      </c>
      <c r="H1597" t="s">
        <v>165</v>
      </c>
      <c r="J1597" t="s">
        <v>165</v>
      </c>
      <c r="K1597" t="s">
        <v>165</v>
      </c>
      <c r="L1597" t="s">
        <v>165</v>
      </c>
      <c r="M1597" t="s">
        <v>165</v>
      </c>
      <c r="N1597" t="s">
        <v>165</v>
      </c>
      <c r="O1597" t="s">
        <v>165</v>
      </c>
      <c r="P1597" t="s">
        <v>165</v>
      </c>
      <c r="Q1597" t="s">
        <v>165</v>
      </c>
    </row>
    <row r="1598">
      <c r="B1598" t="s">
        <v>165</v>
      </c>
      <c r="C1598" t="s">
        <v>165</v>
      </c>
      <c r="D1598" t="s">
        <v>165</v>
      </c>
      <c r="E1598" t="s">
        <v>165</v>
      </c>
      <c r="F1598" t="s">
        <v>165</v>
      </c>
      <c r="G1598" t="s">
        <v>165</v>
      </c>
      <c r="H1598" t="s">
        <v>165</v>
      </c>
      <c r="J1598" t="s">
        <v>165</v>
      </c>
      <c r="K1598" t="s">
        <v>165</v>
      </c>
      <c r="L1598" t="s">
        <v>165</v>
      </c>
      <c r="M1598" t="s">
        <v>165</v>
      </c>
      <c r="N1598" t="s">
        <v>165</v>
      </c>
      <c r="O1598" t="s">
        <v>165</v>
      </c>
      <c r="P1598" t="s">
        <v>165</v>
      </c>
      <c r="Q1598" t="s">
        <v>165</v>
      </c>
    </row>
    <row r="1599">
      <c r="B1599" t="s">
        <v>165</v>
      </c>
      <c r="C1599" t="s">
        <v>165</v>
      </c>
      <c r="D1599" t="s">
        <v>165</v>
      </c>
      <c r="E1599" t="s">
        <v>165</v>
      </c>
      <c r="F1599" t="s">
        <v>165</v>
      </c>
      <c r="G1599" t="s">
        <v>165</v>
      </c>
      <c r="H1599" t="s">
        <v>165</v>
      </c>
      <c r="J1599" t="s">
        <v>165</v>
      </c>
      <c r="K1599" t="s">
        <v>165</v>
      </c>
      <c r="L1599" t="s">
        <v>165</v>
      </c>
      <c r="M1599" t="s">
        <v>165</v>
      </c>
      <c r="N1599" t="s">
        <v>165</v>
      </c>
      <c r="O1599" t="s">
        <v>165</v>
      </c>
      <c r="P1599" t="s">
        <v>165</v>
      </c>
      <c r="Q1599" t="s">
        <v>165</v>
      </c>
    </row>
    <row r="1600">
      <c r="B1600" t="s">
        <v>165</v>
      </c>
      <c r="C1600" t="s">
        <v>165</v>
      </c>
      <c r="D1600" t="s">
        <v>165</v>
      </c>
      <c r="E1600" t="s">
        <v>165</v>
      </c>
      <c r="F1600" t="s">
        <v>165</v>
      </c>
      <c r="G1600" t="s">
        <v>165</v>
      </c>
      <c r="H1600" t="s">
        <v>165</v>
      </c>
      <c r="J1600" t="s">
        <v>165</v>
      </c>
      <c r="K1600" t="s">
        <v>165</v>
      </c>
      <c r="L1600" t="s">
        <v>165</v>
      </c>
      <c r="M1600" t="s">
        <v>165</v>
      </c>
      <c r="N1600" t="s">
        <v>165</v>
      </c>
      <c r="O1600" t="s">
        <v>165</v>
      </c>
      <c r="P1600" t="s">
        <v>165</v>
      </c>
      <c r="Q1600" t="s">
        <v>165</v>
      </c>
    </row>
    <row r="1601">
      <c r="B1601" t="s">
        <v>165</v>
      </c>
      <c r="C1601" t="s">
        <v>165</v>
      </c>
      <c r="D1601" t="s">
        <v>165</v>
      </c>
      <c r="E1601" t="s">
        <v>165</v>
      </c>
      <c r="F1601" t="s">
        <v>165</v>
      </c>
      <c r="G1601" t="s">
        <v>165</v>
      </c>
      <c r="H1601" t="s">
        <v>165</v>
      </c>
      <c r="J1601" t="s">
        <v>165</v>
      </c>
      <c r="K1601" t="s">
        <v>165</v>
      </c>
      <c r="L1601" t="s">
        <v>165</v>
      </c>
      <c r="M1601" t="s">
        <v>165</v>
      </c>
      <c r="N1601" t="s">
        <v>165</v>
      </c>
      <c r="O1601" t="s">
        <v>165</v>
      </c>
      <c r="P1601" t="s">
        <v>165</v>
      </c>
      <c r="Q1601" t="s">
        <v>165</v>
      </c>
    </row>
    <row r="1602">
      <c r="B1602" t="s">
        <v>165</v>
      </c>
      <c r="C1602" t="s">
        <v>165</v>
      </c>
      <c r="D1602" t="s">
        <v>165</v>
      </c>
      <c r="E1602" t="s">
        <v>165</v>
      </c>
      <c r="F1602" t="s">
        <v>165</v>
      </c>
      <c r="G1602" t="s">
        <v>165</v>
      </c>
      <c r="H1602" t="s">
        <v>165</v>
      </c>
      <c r="J1602" t="s">
        <v>165</v>
      </c>
      <c r="K1602" t="s">
        <v>165</v>
      </c>
      <c r="L1602" t="s">
        <v>165</v>
      </c>
      <c r="M1602" t="s">
        <v>165</v>
      </c>
      <c r="N1602" t="s">
        <v>165</v>
      </c>
      <c r="O1602" t="s">
        <v>165</v>
      </c>
      <c r="P1602" t="s">
        <v>165</v>
      </c>
      <c r="Q1602" t="s">
        <v>165</v>
      </c>
    </row>
    <row r="1603">
      <c r="B1603" t="s">
        <v>165</v>
      </c>
      <c r="C1603" t="s">
        <v>165</v>
      </c>
      <c r="D1603" t="s">
        <v>165</v>
      </c>
      <c r="E1603" t="s">
        <v>165</v>
      </c>
      <c r="F1603" t="s">
        <v>165</v>
      </c>
      <c r="G1603" t="s">
        <v>165</v>
      </c>
      <c r="H1603" t="s">
        <v>165</v>
      </c>
      <c r="J1603" t="s">
        <v>165</v>
      </c>
      <c r="K1603" t="s">
        <v>165</v>
      </c>
      <c r="L1603" t="s">
        <v>165</v>
      </c>
      <c r="M1603" t="s">
        <v>165</v>
      </c>
      <c r="N1603" t="s">
        <v>165</v>
      </c>
      <c r="O1603" t="s">
        <v>165</v>
      </c>
      <c r="P1603" t="s">
        <v>165</v>
      </c>
      <c r="Q1603" t="s">
        <v>165</v>
      </c>
    </row>
    <row r="1604">
      <c r="B1604" t="s">
        <v>165</v>
      </c>
      <c r="C1604" t="s">
        <v>165</v>
      </c>
      <c r="D1604" t="s">
        <v>165</v>
      </c>
      <c r="E1604" t="s">
        <v>165</v>
      </c>
      <c r="F1604" t="s">
        <v>165</v>
      </c>
      <c r="G1604" t="s">
        <v>165</v>
      </c>
      <c r="H1604" t="s">
        <v>165</v>
      </c>
      <c r="J1604" t="s">
        <v>165</v>
      </c>
      <c r="K1604" t="s">
        <v>165</v>
      </c>
      <c r="L1604" t="s">
        <v>165</v>
      </c>
      <c r="M1604" t="s">
        <v>165</v>
      </c>
      <c r="N1604" t="s">
        <v>165</v>
      </c>
      <c r="O1604" t="s">
        <v>165</v>
      </c>
      <c r="P1604" t="s">
        <v>165</v>
      </c>
      <c r="Q1604" t="s">
        <v>165</v>
      </c>
    </row>
    <row r="1605">
      <c r="B1605" t="s">
        <v>165</v>
      </c>
      <c r="C1605" t="s">
        <v>165</v>
      </c>
      <c r="D1605" t="s">
        <v>165</v>
      </c>
      <c r="E1605" t="s">
        <v>165</v>
      </c>
      <c r="F1605" t="s">
        <v>165</v>
      </c>
      <c r="G1605" t="s">
        <v>165</v>
      </c>
      <c r="H1605" t="s">
        <v>165</v>
      </c>
      <c r="J1605" t="s">
        <v>165</v>
      </c>
      <c r="K1605" t="s">
        <v>165</v>
      </c>
      <c r="L1605" t="s">
        <v>165</v>
      </c>
      <c r="M1605" t="s">
        <v>165</v>
      </c>
      <c r="N1605" t="s">
        <v>165</v>
      </c>
      <c r="O1605" t="s">
        <v>165</v>
      </c>
      <c r="P1605" t="s">
        <v>165</v>
      </c>
      <c r="Q1605" t="s">
        <v>165</v>
      </c>
    </row>
    <row r="1606">
      <c r="B1606" t="s">
        <v>165</v>
      </c>
      <c r="C1606" t="s">
        <v>165</v>
      </c>
      <c r="D1606" t="s">
        <v>165</v>
      </c>
      <c r="E1606" t="s">
        <v>165</v>
      </c>
      <c r="F1606" t="s">
        <v>165</v>
      </c>
      <c r="G1606" t="s">
        <v>165</v>
      </c>
      <c r="H1606" t="s">
        <v>165</v>
      </c>
      <c r="J1606" t="s">
        <v>165</v>
      </c>
      <c r="K1606" t="s">
        <v>165</v>
      </c>
      <c r="L1606" t="s">
        <v>165</v>
      </c>
      <c r="M1606" t="s">
        <v>165</v>
      </c>
      <c r="N1606" t="s">
        <v>165</v>
      </c>
      <c r="O1606" t="s">
        <v>165</v>
      </c>
      <c r="P1606" t="s">
        <v>165</v>
      </c>
      <c r="Q1606" t="s">
        <v>165</v>
      </c>
    </row>
    <row r="1607">
      <c r="B1607" t="s">
        <v>165</v>
      </c>
      <c r="C1607" t="s">
        <v>165</v>
      </c>
      <c r="D1607" t="s">
        <v>165</v>
      </c>
      <c r="E1607" t="s">
        <v>165</v>
      </c>
      <c r="F1607" t="s">
        <v>165</v>
      </c>
      <c r="G1607" t="s">
        <v>165</v>
      </c>
      <c r="H1607" t="s">
        <v>165</v>
      </c>
      <c r="J1607" t="s">
        <v>165</v>
      </c>
      <c r="K1607" t="s">
        <v>165</v>
      </c>
      <c r="L1607" t="s">
        <v>165</v>
      </c>
      <c r="M1607" t="s">
        <v>165</v>
      </c>
      <c r="N1607" t="s">
        <v>165</v>
      </c>
      <c r="O1607" t="s">
        <v>165</v>
      </c>
      <c r="P1607" t="s">
        <v>165</v>
      </c>
      <c r="Q1607" t="s">
        <v>165</v>
      </c>
    </row>
    <row r="1608">
      <c r="B1608" t="s">
        <v>165</v>
      </c>
      <c r="C1608" t="s">
        <v>165</v>
      </c>
      <c r="D1608" t="s">
        <v>165</v>
      </c>
      <c r="E1608" t="s">
        <v>165</v>
      </c>
      <c r="F1608" t="s">
        <v>165</v>
      </c>
      <c r="G1608" t="s">
        <v>165</v>
      </c>
      <c r="H1608" t="s">
        <v>165</v>
      </c>
      <c r="J1608" t="s">
        <v>165</v>
      </c>
      <c r="K1608" t="s">
        <v>165</v>
      </c>
      <c r="L1608" t="s">
        <v>165</v>
      </c>
      <c r="M1608" t="s">
        <v>165</v>
      </c>
      <c r="N1608" t="s">
        <v>165</v>
      </c>
      <c r="O1608" t="s">
        <v>165</v>
      </c>
      <c r="P1608" t="s">
        <v>165</v>
      </c>
      <c r="Q1608" t="s">
        <v>165</v>
      </c>
    </row>
    <row r="1609">
      <c r="B1609" t="s">
        <v>165</v>
      </c>
      <c r="C1609" t="s">
        <v>165</v>
      </c>
      <c r="D1609" t="s">
        <v>165</v>
      </c>
      <c r="E1609" t="s">
        <v>165</v>
      </c>
      <c r="F1609" t="s">
        <v>165</v>
      </c>
      <c r="G1609" t="s">
        <v>165</v>
      </c>
      <c r="H1609" t="s">
        <v>165</v>
      </c>
      <c r="J1609" t="s">
        <v>165</v>
      </c>
      <c r="K1609" t="s">
        <v>165</v>
      </c>
      <c r="L1609" t="s">
        <v>165</v>
      </c>
      <c r="M1609" t="s">
        <v>165</v>
      </c>
      <c r="N1609" t="s">
        <v>165</v>
      </c>
      <c r="O1609" t="s">
        <v>165</v>
      </c>
      <c r="P1609" t="s">
        <v>165</v>
      </c>
      <c r="Q1609" t="s">
        <v>165</v>
      </c>
    </row>
    <row r="1610">
      <c r="B1610" t="s">
        <v>165</v>
      </c>
      <c r="C1610" t="s">
        <v>165</v>
      </c>
      <c r="D1610" t="s">
        <v>165</v>
      </c>
      <c r="E1610" t="s">
        <v>165</v>
      </c>
      <c r="F1610" t="s">
        <v>165</v>
      </c>
      <c r="G1610" t="s">
        <v>165</v>
      </c>
      <c r="H1610" t="s">
        <v>165</v>
      </c>
      <c r="J1610" t="s">
        <v>165</v>
      </c>
      <c r="K1610" t="s">
        <v>165</v>
      </c>
      <c r="L1610" t="s">
        <v>165</v>
      </c>
      <c r="M1610" t="s">
        <v>165</v>
      </c>
      <c r="N1610" t="s">
        <v>165</v>
      </c>
      <c r="O1610" t="s">
        <v>165</v>
      </c>
      <c r="P1610" t="s">
        <v>165</v>
      </c>
      <c r="Q1610" t="s">
        <v>165</v>
      </c>
    </row>
    <row r="1611">
      <c r="B1611" t="s">
        <v>165</v>
      </c>
      <c r="C1611" t="s">
        <v>165</v>
      </c>
      <c r="D1611" t="s">
        <v>165</v>
      </c>
      <c r="E1611" t="s">
        <v>165</v>
      </c>
      <c r="F1611" t="s">
        <v>165</v>
      </c>
      <c r="G1611" t="s">
        <v>165</v>
      </c>
      <c r="H1611" t="s">
        <v>165</v>
      </c>
      <c r="J1611" t="s">
        <v>165</v>
      </c>
      <c r="K1611" t="s">
        <v>165</v>
      </c>
      <c r="L1611" t="s">
        <v>165</v>
      </c>
      <c r="M1611" t="s">
        <v>165</v>
      </c>
      <c r="N1611" t="s">
        <v>165</v>
      </c>
      <c r="O1611" t="s">
        <v>165</v>
      </c>
      <c r="P1611" t="s">
        <v>165</v>
      </c>
      <c r="Q1611" t="s">
        <v>165</v>
      </c>
    </row>
    <row r="1612">
      <c r="B1612" t="s">
        <v>165</v>
      </c>
      <c r="C1612" t="s">
        <v>165</v>
      </c>
      <c r="D1612" t="s">
        <v>165</v>
      </c>
      <c r="E1612" t="s">
        <v>165</v>
      </c>
      <c r="F1612" t="s">
        <v>165</v>
      </c>
      <c r="G1612" t="s">
        <v>165</v>
      </c>
      <c r="H1612" t="s">
        <v>165</v>
      </c>
      <c r="J1612" t="s">
        <v>165</v>
      </c>
      <c r="K1612" t="s">
        <v>165</v>
      </c>
      <c r="L1612" t="s">
        <v>165</v>
      </c>
      <c r="M1612" t="s">
        <v>165</v>
      </c>
      <c r="N1612" t="s">
        <v>165</v>
      </c>
      <c r="O1612" t="s">
        <v>165</v>
      </c>
      <c r="P1612" t="s">
        <v>165</v>
      </c>
      <c r="Q1612" t="s">
        <v>165</v>
      </c>
    </row>
    <row r="1613">
      <c r="B1613" t="s">
        <v>165</v>
      </c>
      <c r="C1613" t="s">
        <v>165</v>
      </c>
      <c r="D1613" t="s">
        <v>165</v>
      </c>
      <c r="E1613" t="s">
        <v>165</v>
      </c>
      <c r="F1613" t="s">
        <v>165</v>
      </c>
      <c r="G1613" t="s">
        <v>165</v>
      </c>
      <c r="H1613" t="s">
        <v>165</v>
      </c>
      <c r="J1613" t="s">
        <v>165</v>
      </c>
      <c r="K1613" t="s">
        <v>165</v>
      </c>
      <c r="L1613" t="s">
        <v>165</v>
      </c>
      <c r="M1613" t="s">
        <v>165</v>
      </c>
      <c r="N1613" t="s">
        <v>165</v>
      </c>
      <c r="O1613" t="s">
        <v>165</v>
      </c>
      <c r="P1613" t="s">
        <v>165</v>
      </c>
      <c r="Q1613" t="s">
        <v>165</v>
      </c>
    </row>
    <row r="1614">
      <c r="B1614" t="s">
        <v>165</v>
      </c>
      <c r="C1614" t="s">
        <v>165</v>
      </c>
      <c r="D1614" t="s">
        <v>165</v>
      </c>
      <c r="E1614" t="s">
        <v>165</v>
      </c>
      <c r="F1614" t="s">
        <v>165</v>
      </c>
      <c r="G1614" t="s">
        <v>165</v>
      </c>
      <c r="H1614" t="s">
        <v>165</v>
      </c>
      <c r="J1614" t="s">
        <v>165</v>
      </c>
      <c r="K1614" t="s">
        <v>165</v>
      </c>
      <c r="L1614" t="s">
        <v>165</v>
      </c>
      <c r="M1614" t="s">
        <v>165</v>
      </c>
      <c r="N1614" t="s">
        <v>165</v>
      </c>
      <c r="O1614" t="s">
        <v>165</v>
      </c>
      <c r="P1614" t="s">
        <v>165</v>
      </c>
      <c r="Q1614" t="s">
        <v>165</v>
      </c>
    </row>
    <row r="1615">
      <c r="B1615" t="s">
        <v>165</v>
      </c>
      <c r="C1615" t="s">
        <v>165</v>
      </c>
      <c r="D1615" t="s">
        <v>165</v>
      </c>
      <c r="E1615" t="s">
        <v>165</v>
      </c>
      <c r="F1615" t="s">
        <v>165</v>
      </c>
      <c r="G1615" t="s">
        <v>165</v>
      </c>
      <c r="H1615" t="s">
        <v>165</v>
      </c>
      <c r="J1615" t="s">
        <v>165</v>
      </c>
      <c r="K1615" t="s">
        <v>165</v>
      </c>
      <c r="L1615" t="s">
        <v>165</v>
      </c>
      <c r="M1615" t="s">
        <v>165</v>
      </c>
      <c r="N1615" t="s">
        <v>165</v>
      </c>
      <c r="O1615" t="s">
        <v>165</v>
      </c>
      <c r="P1615" t="s">
        <v>165</v>
      </c>
      <c r="Q1615" t="s">
        <v>165</v>
      </c>
    </row>
    <row r="1616">
      <c r="B1616" t="s">
        <v>165</v>
      </c>
      <c r="C1616" t="s">
        <v>165</v>
      </c>
      <c r="D1616" t="s">
        <v>165</v>
      </c>
      <c r="E1616" t="s">
        <v>165</v>
      </c>
      <c r="F1616" t="s">
        <v>165</v>
      </c>
      <c r="G1616" t="s">
        <v>165</v>
      </c>
      <c r="H1616" t="s">
        <v>165</v>
      </c>
      <c r="J1616" t="s">
        <v>165</v>
      </c>
      <c r="K1616" t="s">
        <v>165</v>
      </c>
      <c r="L1616" t="s">
        <v>165</v>
      </c>
      <c r="M1616" t="s">
        <v>165</v>
      </c>
      <c r="N1616" t="s">
        <v>165</v>
      </c>
      <c r="O1616" t="s">
        <v>165</v>
      </c>
      <c r="P1616" t="s">
        <v>165</v>
      </c>
      <c r="Q1616" t="s">
        <v>165</v>
      </c>
    </row>
    <row r="1617">
      <c r="B1617" t="s">
        <v>165</v>
      </c>
      <c r="C1617" t="s">
        <v>165</v>
      </c>
      <c r="D1617" t="s">
        <v>165</v>
      </c>
      <c r="E1617" t="s">
        <v>165</v>
      </c>
      <c r="F1617" t="s">
        <v>165</v>
      </c>
      <c r="G1617" t="s">
        <v>165</v>
      </c>
      <c r="H1617" t="s">
        <v>165</v>
      </c>
      <c r="J1617" t="s">
        <v>165</v>
      </c>
      <c r="K1617" t="s">
        <v>165</v>
      </c>
      <c r="L1617" t="s">
        <v>165</v>
      </c>
      <c r="M1617" t="s">
        <v>165</v>
      </c>
      <c r="N1617" t="s">
        <v>165</v>
      </c>
      <c r="O1617" t="s">
        <v>165</v>
      </c>
      <c r="P1617" t="s">
        <v>165</v>
      </c>
      <c r="Q1617" t="s">
        <v>165</v>
      </c>
    </row>
    <row r="1618">
      <c r="B1618" t="s">
        <v>165</v>
      </c>
      <c r="C1618" t="s">
        <v>165</v>
      </c>
      <c r="D1618" t="s">
        <v>165</v>
      </c>
      <c r="E1618" t="s">
        <v>165</v>
      </c>
      <c r="F1618" t="s">
        <v>165</v>
      </c>
      <c r="G1618" t="s">
        <v>165</v>
      </c>
      <c r="H1618" t="s">
        <v>165</v>
      </c>
      <c r="J1618" t="s">
        <v>165</v>
      </c>
      <c r="K1618" t="s">
        <v>165</v>
      </c>
      <c r="L1618" t="s">
        <v>165</v>
      </c>
      <c r="M1618" t="s">
        <v>165</v>
      </c>
      <c r="N1618" t="s">
        <v>165</v>
      </c>
      <c r="O1618" t="s">
        <v>165</v>
      </c>
      <c r="P1618" t="s">
        <v>165</v>
      </c>
      <c r="Q1618" t="s">
        <v>165</v>
      </c>
    </row>
    <row r="1619">
      <c r="B1619" t="s">
        <v>165</v>
      </c>
      <c r="C1619" t="s">
        <v>165</v>
      </c>
      <c r="D1619" t="s">
        <v>165</v>
      </c>
      <c r="E1619" t="s">
        <v>165</v>
      </c>
      <c r="F1619" t="s">
        <v>165</v>
      </c>
      <c r="G1619" t="s">
        <v>165</v>
      </c>
      <c r="H1619" t="s">
        <v>165</v>
      </c>
      <c r="J1619" t="s">
        <v>165</v>
      </c>
      <c r="K1619" t="s">
        <v>165</v>
      </c>
      <c r="L1619" t="s">
        <v>165</v>
      </c>
      <c r="M1619" t="s">
        <v>165</v>
      </c>
      <c r="N1619" t="s">
        <v>165</v>
      </c>
      <c r="O1619" t="s">
        <v>165</v>
      </c>
      <c r="P1619" t="s">
        <v>165</v>
      </c>
      <c r="Q1619" t="s">
        <v>165</v>
      </c>
    </row>
    <row r="1620">
      <c r="B1620" t="s">
        <v>165</v>
      </c>
      <c r="C1620" t="s">
        <v>165</v>
      </c>
      <c r="D1620" t="s">
        <v>165</v>
      </c>
      <c r="E1620" t="s">
        <v>165</v>
      </c>
      <c r="F1620" t="s">
        <v>165</v>
      </c>
      <c r="G1620" t="s">
        <v>165</v>
      </c>
      <c r="H1620" t="s">
        <v>165</v>
      </c>
      <c r="J1620" t="s">
        <v>165</v>
      </c>
      <c r="K1620" t="s">
        <v>165</v>
      </c>
      <c r="L1620" t="s">
        <v>165</v>
      </c>
      <c r="M1620" t="s">
        <v>165</v>
      </c>
      <c r="N1620" t="s">
        <v>165</v>
      </c>
      <c r="O1620" t="s">
        <v>165</v>
      </c>
      <c r="P1620" t="s">
        <v>165</v>
      </c>
      <c r="Q1620" t="s">
        <v>165</v>
      </c>
    </row>
    <row r="1621">
      <c r="B1621" t="s">
        <v>165</v>
      </c>
      <c r="C1621" t="s">
        <v>165</v>
      </c>
      <c r="D1621" t="s">
        <v>165</v>
      </c>
      <c r="E1621" t="s">
        <v>165</v>
      </c>
      <c r="F1621" t="s">
        <v>165</v>
      </c>
      <c r="G1621" t="s">
        <v>165</v>
      </c>
      <c r="H1621" t="s">
        <v>165</v>
      </c>
      <c r="J1621" t="s">
        <v>165</v>
      </c>
      <c r="K1621" t="s">
        <v>165</v>
      </c>
      <c r="L1621" t="s">
        <v>165</v>
      </c>
      <c r="M1621" t="s">
        <v>165</v>
      </c>
      <c r="N1621" t="s">
        <v>165</v>
      </c>
      <c r="O1621" t="s">
        <v>165</v>
      </c>
      <c r="P1621" t="s">
        <v>165</v>
      </c>
      <c r="Q1621" t="s">
        <v>165</v>
      </c>
    </row>
    <row r="1622">
      <c r="B1622" t="s">
        <v>165</v>
      </c>
      <c r="C1622" t="s">
        <v>165</v>
      </c>
      <c r="D1622" t="s">
        <v>165</v>
      </c>
      <c r="E1622" t="s">
        <v>165</v>
      </c>
      <c r="F1622" t="s">
        <v>165</v>
      </c>
      <c r="G1622" t="s">
        <v>165</v>
      </c>
      <c r="H1622" t="s">
        <v>165</v>
      </c>
      <c r="J1622" t="s">
        <v>165</v>
      </c>
      <c r="K1622" t="s">
        <v>165</v>
      </c>
      <c r="L1622" t="s">
        <v>165</v>
      </c>
      <c r="M1622" t="s">
        <v>165</v>
      </c>
      <c r="N1622" t="s">
        <v>165</v>
      </c>
      <c r="O1622" t="s">
        <v>165</v>
      </c>
      <c r="P1622" t="s">
        <v>165</v>
      </c>
      <c r="Q1622" t="s">
        <v>165</v>
      </c>
    </row>
    <row r="1623">
      <c r="B1623" t="s">
        <v>165</v>
      </c>
      <c r="C1623" t="s">
        <v>165</v>
      </c>
      <c r="D1623" t="s">
        <v>165</v>
      </c>
      <c r="E1623" t="s">
        <v>165</v>
      </c>
      <c r="F1623" t="s">
        <v>165</v>
      </c>
      <c r="G1623" t="s">
        <v>165</v>
      </c>
      <c r="H1623" t="s">
        <v>165</v>
      </c>
      <c r="J1623" t="s">
        <v>165</v>
      </c>
      <c r="K1623" t="s">
        <v>165</v>
      </c>
      <c r="L1623" t="s">
        <v>165</v>
      </c>
      <c r="M1623" t="s">
        <v>165</v>
      </c>
      <c r="N1623" t="s">
        <v>165</v>
      </c>
      <c r="O1623" t="s">
        <v>165</v>
      </c>
      <c r="P1623" t="s">
        <v>165</v>
      </c>
      <c r="Q1623" t="s">
        <v>165</v>
      </c>
    </row>
    <row r="1624">
      <c r="B1624" t="s">
        <v>165</v>
      </c>
      <c r="C1624" t="s">
        <v>165</v>
      </c>
      <c r="D1624" t="s">
        <v>165</v>
      </c>
      <c r="E1624" t="s">
        <v>165</v>
      </c>
      <c r="F1624" t="s">
        <v>165</v>
      </c>
      <c r="G1624" t="s">
        <v>165</v>
      </c>
      <c r="H1624" t="s">
        <v>165</v>
      </c>
      <c r="J1624" t="s">
        <v>165</v>
      </c>
      <c r="K1624" t="s">
        <v>165</v>
      </c>
      <c r="L1624" t="s">
        <v>165</v>
      </c>
      <c r="M1624" t="s">
        <v>165</v>
      </c>
      <c r="N1624" t="s">
        <v>165</v>
      </c>
      <c r="O1624" t="s">
        <v>165</v>
      </c>
      <c r="P1624" t="s">
        <v>165</v>
      </c>
      <c r="Q1624" t="s">
        <v>165</v>
      </c>
    </row>
    <row r="1625">
      <c r="B1625" t="s">
        <v>165</v>
      </c>
      <c r="C1625" t="s">
        <v>165</v>
      </c>
      <c r="D1625" t="s">
        <v>165</v>
      </c>
      <c r="E1625" t="s">
        <v>165</v>
      </c>
      <c r="F1625" t="s">
        <v>165</v>
      </c>
      <c r="G1625" t="s">
        <v>165</v>
      </c>
      <c r="H1625" t="s">
        <v>165</v>
      </c>
      <c r="J1625" t="s">
        <v>165</v>
      </c>
      <c r="K1625" t="s">
        <v>165</v>
      </c>
      <c r="L1625" t="s">
        <v>165</v>
      </c>
      <c r="M1625" t="s">
        <v>165</v>
      </c>
      <c r="N1625" t="s">
        <v>165</v>
      </c>
      <c r="O1625" t="s">
        <v>165</v>
      </c>
      <c r="P1625" t="s">
        <v>165</v>
      </c>
      <c r="Q1625" t="s">
        <v>165</v>
      </c>
    </row>
    <row r="1626">
      <c r="B1626" t="s">
        <v>165</v>
      </c>
      <c r="C1626" t="s">
        <v>165</v>
      </c>
      <c r="D1626" t="s">
        <v>165</v>
      </c>
      <c r="E1626" t="s">
        <v>165</v>
      </c>
      <c r="F1626" t="s">
        <v>165</v>
      </c>
      <c r="G1626" t="s">
        <v>165</v>
      </c>
      <c r="H1626" t="s">
        <v>165</v>
      </c>
      <c r="J1626" t="s">
        <v>165</v>
      </c>
      <c r="K1626" t="s">
        <v>165</v>
      </c>
      <c r="L1626" t="s">
        <v>165</v>
      </c>
      <c r="M1626" t="s">
        <v>165</v>
      </c>
      <c r="N1626" t="s">
        <v>165</v>
      </c>
      <c r="O1626" t="s">
        <v>165</v>
      </c>
      <c r="P1626" t="s">
        <v>165</v>
      </c>
      <c r="Q1626" t="s">
        <v>165</v>
      </c>
    </row>
    <row r="1627">
      <c r="B1627" t="s">
        <v>165</v>
      </c>
      <c r="C1627" t="s">
        <v>165</v>
      </c>
      <c r="D1627" t="s">
        <v>165</v>
      </c>
      <c r="E1627" t="s">
        <v>165</v>
      </c>
      <c r="F1627" t="s">
        <v>165</v>
      </c>
      <c r="G1627" t="s">
        <v>165</v>
      </c>
      <c r="H1627" t="s">
        <v>165</v>
      </c>
      <c r="J1627" t="s">
        <v>165</v>
      </c>
      <c r="K1627" t="s">
        <v>165</v>
      </c>
      <c r="L1627" t="s">
        <v>165</v>
      </c>
      <c r="M1627" t="s">
        <v>165</v>
      </c>
      <c r="N1627" t="s">
        <v>165</v>
      </c>
      <c r="O1627" t="s">
        <v>165</v>
      </c>
      <c r="P1627" t="s">
        <v>165</v>
      </c>
      <c r="Q1627" t="s">
        <v>165</v>
      </c>
    </row>
    <row r="1628">
      <c r="B1628" t="s">
        <v>165</v>
      </c>
      <c r="C1628" t="s">
        <v>165</v>
      </c>
      <c r="D1628" t="s">
        <v>165</v>
      </c>
      <c r="E1628" t="s">
        <v>165</v>
      </c>
      <c r="F1628" t="s">
        <v>165</v>
      </c>
      <c r="G1628" t="s">
        <v>165</v>
      </c>
      <c r="H1628" t="s">
        <v>165</v>
      </c>
      <c r="J1628" t="s">
        <v>165</v>
      </c>
      <c r="K1628" t="s">
        <v>165</v>
      </c>
      <c r="L1628" t="s">
        <v>165</v>
      </c>
      <c r="M1628" t="s">
        <v>165</v>
      </c>
      <c r="N1628" t="s">
        <v>165</v>
      </c>
      <c r="O1628" t="s">
        <v>165</v>
      </c>
      <c r="P1628" t="s">
        <v>165</v>
      </c>
      <c r="Q1628" t="s">
        <v>165</v>
      </c>
    </row>
    <row r="1629">
      <c r="B1629" t="s">
        <v>165</v>
      </c>
      <c r="C1629" t="s">
        <v>165</v>
      </c>
      <c r="D1629" t="s">
        <v>165</v>
      </c>
      <c r="E1629" t="s">
        <v>165</v>
      </c>
      <c r="F1629" t="s">
        <v>165</v>
      </c>
      <c r="G1629" t="s">
        <v>165</v>
      </c>
      <c r="H1629" t="s">
        <v>165</v>
      </c>
      <c r="J1629" t="s">
        <v>165</v>
      </c>
      <c r="K1629" t="s">
        <v>165</v>
      </c>
      <c r="L1629" t="s">
        <v>165</v>
      </c>
      <c r="M1629" t="s">
        <v>165</v>
      </c>
      <c r="N1629" t="s">
        <v>165</v>
      </c>
      <c r="O1629" t="s">
        <v>165</v>
      </c>
      <c r="P1629" t="s">
        <v>165</v>
      </c>
      <c r="Q1629" t="s">
        <v>165</v>
      </c>
    </row>
    <row r="1630">
      <c r="B1630" t="s">
        <v>165</v>
      </c>
      <c r="C1630" t="s">
        <v>165</v>
      </c>
      <c r="D1630" t="s">
        <v>165</v>
      </c>
      <c r="E1630" t="s">
        <v>165</v>
      </c>
      <c r="F1630" t="s">
        <v>165</v>
      </c>
      <c r="G1630" t="s">
        <v>165</v>
      </c>
      <c r="H1630" t="s">
        <v>165</v>
      </c>
      <c r="J1630" t="s">
        <v>165</v>
      </c>
      <c r="K1630" t="s">
        <v>165</v>
      </c>
      <c r="L1630" t="s">
        <v>165</v>
      </c>
      <c r="M1630" t="s">
        <v>165</v>
      </c>
      <c r="N1630" t="s">
        <v>165</v>
      </c>
      <c r="O1630" t="s">
        <v>165</v>
      </c>
      <c r="P1630" t="s">
        <v>165</v>
      </c>
      <c r="Q1630" t="s">
        <v>165</v>
      </c>
    </row>
    <row r="1631">
      <c r="B1631" t="s">
        <v>165</v>
      </c>
      <c r="C1631" t="s">
        <v>165</v>
      </c>
      <c r="D1631" t="s">
        <v>165</v>
      </c>
      <c r="E1631" t="s">
        <v>165</v>
      </c>
      <c r="F1631" t="s">
        <v>165</v>
      </c>
      <c r="G1631" t="s">
        <v>165</v>
      </c>
      <c r="H1631" t="s">
        <v>165</v>
      </c>
      <c r="J1631" t="s">
        <v>165</v>
      </c>
      <c r="K1631" t="s">
        <v>165</v>
      </c>
      <c r="L1631" t="s">
        <v>165</v>
      </c>
      <c r="M1631" t="s">
        <v>165</v>
      </c>
      <c r="N1631" t="s">
        <v>165</v>
      </c>
      <c r="O1631" t="s">
        <v>165</v>
      </c>
      <c r="P1631" t="s">
        <v>165</v>
      </c>
      <c r="Q1631" t="s">
        <v>165</v>
      </c>
    </row>
    <row r="1632">
      <c r="B1632" t="s">
        <v>165</v>
      </c>
      <c r="C1632" t="s">
        <v>165</v>
      </c>
      <c r="D1632" t="s">
        <v>165</v>
      </c>
      <c r="E1632" t="s">
        <v>165</v>
      </c>
      <c r="F1632" t="s">
        <v>165</v>
      </c>
      <c r="G1632" t="s">
        <v>165</v>
      </c>
      <c r="H1632" t="s">
        <v>165</v>
      </c>
      <c r="J1632" t="s">
        <v>165</v>
      </c>
      <c r="K1632" t="s">
        <v>165</v>
      </c>
      <c r="L1632" t="s">
        <v>165</v>
      </c>
      <c r="M1632" t="s">
        <v>165</v>
      </c>
      <c r="N1632" t="s">
        <v>165</v>
      </c>
      <c r="O1632" t="s">
        <v>165</v>
      </c>
      <c r="P1632" t="s">
        <v>165</v>
      </c>
      <c r="Q1632" t="s">
        <v>165</v>
      </c>
    </row>
    <row r="1633">
      <c r="B1633" t="s">
        <v>165</v>
      </c>
      <c r="C1633" t="s">
        <v>165</v>
      </c>
      <c r="D1633" t="s">
        <v>165</v>
      </c>
      <c r="E1633" t="s">
        <v>165</v>
      </c>
      <c r="F1633" t="s">
        <v>165</v>
      </c>
      <c r="G1633" t="s">
        <v>165</v>
      </c>
      <c r="H1633" t="s">
        <v>165</v>
      </c>
      <c r="J1633" t="s">
        <v>165</v>
      </c>
      <c r="K1633" t="s">
        <v>165</v>
      </c>
      <c r="L1633" t="s">
        <v>165</v>
      </c>
      <c r="M1633" t="s">
        <v>165</v>
      </c>
      <c r="N1633" t="s">
        <v>165</v>
      </c>
      <c r="O1633" t="s">
        <v>165</v>
      </c>
      <c r="P1633" t="s">
        <v>165</v>
      </c>
      <c r="Q1633" t="s">
        <v>165</v>
      </c>
    </row>
    <row r="1634">
      <c r="B1634" t="s">
        <v>165</v>
      </c>
      <c r="C1634" t="s">
        <v>165</v>
      </c>
      <c r="D1634" t="s">
        <v>165</v>
      </c>
      <c r="E1634" t="s">
        <v>165</v>
      </c>
      <c r="F1634" t="s">
        <v>165</v>
      </c>
      <c r="G1634" t="s">
        <v>165</v>
      </c>
      <c r="H1634" t="s">
        <v>165</v>
      </c>
      <c r="J1634" t="s">
        <v>165</v>
      </c>
      <c r="K1634" t="s">
        <v>165</v>
      </c>
      <c r="L1634" t="s">
        <v>165</v>
      </c>
      <c r="M1634" t="s">
        <v>165</v>
      </c>
      <c r="N1634" t="s">
        <v>165</v>
      </c>
      <c r="O1634" t="s">
        <v>165</v>
      </c>
      <c r="P1634" t="s">
        <v>165</v>
      </c>
      <c r="Q1634" t="s">
        <v>165</v>
      </c>
    </row>
    <row r="1635">
      <c r="B1635" t="s">
        <v>165</v>
      </c>
      <c r="C1635" t="s">
        <v>165</v>
      </c>
      <c r="D1635" t="s">
        <v>165</v>
      </c>
      <c r="E1635" t="s">
        <v>165</v>
      </c>
      <c r="F1635" t="s">
        <v>165</v>
      </c>
      <c r="G1635" t="s">
        <v>165</v>
      </c>
      <c r="H1635" t="s">
        <v>165</v>
      </c>
      <c r="J1635" t="s">
        <v>165</v>
      </c>
      <c r="K1635" t="s">
        <v>165</v>
      </c>
      <c r="L1635" t="s">
        <v>165</v>
      </c>
      <c r="M1635" t="s">
        <v>165</v>
      </c>
      <c r="N1635" t="s">
        <v>165</v>
      </c>
      <c r="O1635" t="s">
        <v>165</v>
      </c>
      <c r="P1635" t="s">
        <v>165</v>
      </c>
      <c r="Q1635" t="s">
        <v>165</v>
      </c>
    </row>
    <row r="1636">
      <c r="B1636" t="s">
        <v>165</v>
      </c>
      <c r="C1636" t="s">
        <v>165</v>
      </c>
      <c r="D1636" t="s">
        <v>165</v>
      </c>
      <c r="E1636" t="s">
        <v>165</v>
      </c>
      <c r="F1636" t="s">
        <v>165</v>
      </c>
      <c r="G1636" t="s">
        <v>165</v>
      </c>
      <c r="H1636" t="s">
        <v>165</v>
      </c>
      <c r="J1636" t="s">
        <v>165</v>
      </c>
      <c r="K1636" t="s">
        <v>165</v>
      </c>
      <c r="L1636" t="s">
        <v>165</v>
      </c>
      <c r="M1636" t="s">
        <v>165</v>
      </c>
      <c r="N1636" t="s">
        <v>165</v>
      </c>
      <c r="O1636" t="s">
        <v>165</v>
      </c>
      <c r="P1636" t="s">
        <v>165</v>
      </c>
      <c r="Q1636" t="s">
        <v>165</v>
      </c>
    </row>
    <row r="1637">
      <c r="B1637" t="s">
        <v>165</v>
      </c>
      <c r="C1637" t="s">
        <v>165</v>
      </c>
      <c r="D1637" t="s">
        <v>165</v>
      </c>
      <c r="E1637" t="s">
        <v>165</v>
      </c>
      <c r="F1637" t="s">
        <v>165</v>
      </c>
      <c r="G1637" t="s">
        <v>165</v>
      </c>
      <c r="H1637" t="s">
        <v>165</v>
      </c>
      <c r="J1637" t="s">
        <v>165</v>
      </c>
      <c r="K1637" t="s">
        <v>165</v>
      </c>
      <c r="L1637" t="s">
        <v>165</v>
      </c>
      <c r="M1637" t="s">
        <v>165</v>
      </c>
      <c r="N1637" t="s">
        <v>165</v>
      </c>
      <c r="O1637" t="s">
        <v>165</v>
      </c>
      <c r="P1637" t="s">
        <v>165</v>
      </c>
      <c r="Q1637" t="s">
        <v>165</v>
      </c>
    </row>
    <row r="1638">
      <c r="B1638" t="s">
        <v>165</v>
      </c>
      <c r="C1638" t="s">
        <v>165</v>
      </c>
      <c r="D1638" t="s">
        <v>165</v>
      </c>
      <c r="E1638" t="s">
        <v>165</v>
      </c>
      <c r="F1638" t="s">
        <v>165</v>
      </c>
      <c r="G1638" t="s">
        <v>165</v>
      </c>
      <c r="H1638" t="s">
        <v>165</v>
      </c>
      <c r="J1638" t="s">
        <v>165</v>
      </c>
      <c r="K1638" t="s">
        <v>165</v>
      </c>
      <c r="L1638" t="s">
        <v>165</v>
      </c>
      <c r="M1638" t="s">
        <v>165</v>
      </c>
      <c r="N1638" t="s">
        <v>165</v>
      </c>
      <c r="O1638" t="s">
        <v>165</v>
      </c>
      <c r="P1638" t="s">
        <v>165</v>
      </c>
      <c r="Q1638" t="s">
        <v>165</v>
      </c>
    </row>
    <row r="1639">
      <c r="B1639" t="s">
        <v>165</v>
      </c>
      <c r="C1639" t="s">
        <v>165</v>
      </c>
      <c r="D1639" t="s">
        <v>165</v>
      </c>
      <c r="E1639" t="s">
        <v>165</v>
      </c>
      <c r="F1639" t="s">
        <v>165</v>
      </c>
      <c r="G1639" t="s">
        <v>165</v>
      </c>
      <c r="H1639" t="s">
        <v>165</v>
      </c>
      <c r="J1639" t="s">
        <v>165</v>
      </c>
      <c r="K1639" t="s">
        <v>165</v>
      </c>
      <c r="L1639" t="s">
        <v>165</v>
      </c>
      <c r="M1639" t="s">
        <v>165</v>
      </c>
      <c r="N1639" t="s">
        <v>165</v>
      </c>
      <c r="O1639" t="s">
        <v>165</v>
      </c>
      <c r="P1639" t="s">
        <v>165</v>
      </c>
      <c r="Q1639" t="s">
        <v>165</v>
      </c>
    </row>
    <row r="1640">
      <c r="B1640" t="s">
        <v>165</v>
      </c>
      <c r="C1640" t="s">
        <v>165</v>
      </c>
      <c r="D1640" t="s">
        <v>165</v>
      </c>
      <c r="E1640" t="s">
        <v>165</v>
      </c>
      <c r="F1640" t="s">
        <v>165</v>
      </c>
      <c r="G1640" t="s">
        <v>165</v>
      </c>
      <c r="H1640" t="s">
        <v>165</v>
      </c>
      <c r="J1640" t="s">
        <v>165</v>
      </c>
      <c r="K1640" t="s">
        <v>165</v>
      </c>
      <c r="L1640" t="s">
        <v>165</v>
      </c>
      <c r="M1640" t="s">
        <v>165</v>
      </c>
      <c r="N1640" t="s">
        <v>165</v>
      </c>
      <c r="O1640" t="s">
        <v>165</v>
      </c>
      <c r="P1640" t="s">
        <v>165</v>
      </c>
      <c r="Q1640" t="s">
        <v>165</v>
      </c>
    </row>
    <row r="1641">
      <c r="B1641" t="s">
        <v>165</v>
      </c>
      <c r="C1641" t="s">
        <v>165</v>
      </c>
      <c r="D1641" t="s">
        <v>165</v>
      </c>
      <c r="E1641" t="s">
        <v>165</v>
      </c>
      <c r="F1641" t="s">
        <v>165</v>
      </c>
      <c r="G1641" t="s">
        <v>165</v>
      </c>
      <c r="H1641" t="s">
        <v>165</v>
      </c>
      <c r="J1641" t="s">
        <v>165</v>
      </c>
      <c r="K1641" t="s">
        <v>165</v>
      </c>
      <c r="L1641" t="s">
        <v>165</v>
      </c>
      <c r="M1641" t="s">
        <v>165</v>
      </c>
      <c r="N1641" t="s">
        <v>165</v>
      </c>
      <c r="O1641" t="s">
        <v>165</v>
      </c>
      <c r="P1641" t="s">
        <v>165</v>
      </c>
      <c r="Q1641" t="s">
        <v>165</v>
      </c>
    </row>
    <row r="1642">
      <c r="B1642" t="s">
        <v>165</v>
      </c>
      <c r="C1642" t="s">
        <v>165</v>
      </c>
      <c r="D1642" t="s">
        <v>165</v>
      </c>
      <c r="E1642" t="s">
        <v>165</v>
      </c>
      <c r="F1642" t="s">
        <v>165</v>
      </c>
      <c r="G1642" t="s">
        <v>165</v>
      </c>
      <c r="H1642" t="s">
        <v>165</v>
      </c>
      <c r="J1642" t="s">
        <v>165</v>
      </c>
      <c r="K1642" t="s">
        <v>165</v>
      </c>
      <c r="L1642" t="s">
        <v>165</v>
      </c>
      <c r="M1642" t="s">
        <v>165</v>
      </c>
      <c r="N1642" t="s">
        <v>165</v>
      </c>
      <c r="O1642" t="s">
        <v>165</v>
      </c>
      <c r="P1642" t="s">
        <v>165</v>
      </c>
      <c r="Q1642" t="s">
        <v>165</v>
      </c>
    </row>
    <row r="1643">
      <c r="B1643" t="s">
        <v>165</v>
      </c>
      <c r="C1643" t="s">
        <v>165</v>
      </c>
      <c r="D1643" t="s">
        <v>165</v>
      </c>
      <c r="E1643" t="s">
        <v>165</v>
      </c>
      <c r="F1643" t="s">
        <v>165</v>
      </c>
      <c r="G1643" t="s">
        <v>165</v>
      </c>
      <c r="H1643" t="s">
        <v>165</v>
      </c>
      <c r="J1643" t="s">
        <v>165</v>
      </c>
      <c r="K1643" t="s">
        <v>165</v>
      </c>
      <c r="L1643" t="s">
        <v>165</v>
      </c>
      <c r="M1643" t="s">
        <v>165</v>
      </c>
      <c r="N1643" t="s">
        <v>165</v>
      </c>
      <c r="O1643" t="s">
        <v>165</v>
      </c>
      <c r="P1643" t="s">
        <v>165</v>
      </c>
      <c r="Q1643" t="s">
        <v>165</v>
      </c>
    </row>
    <row r="1644">
      <c r="B1644" t="s">
        <v>165</v>
      </c>
      <c r="C1644" t="s">
        <v>165</v>
      </c>
      <c r="D1644" t="s">
        <v>165</v>
      </c>
      <c r="E1644" t="s">
        <v>165</v>
      </c>
      <c r="F1644" t="s">
        <v>165</v>
      </c>
      <c r="G1644" t="s">
        <v>165</v>
      </c>
      <c r="H1644" t="s">
        <v>165</v>
      </c>
      <c r="J1644" t="s">
        <v>165</v>
      </c>
      <c r="K1644" t="s">
        <v>165</v>
      </c>
      <c r="L1644" t="s">
        <v>165</v>
      </c>
      <c r="M1644" t="s">
        <v>165</v>
      </c>
      <c r="N1644" t="s">
        <v>165</v>
      </c>
      <c r="O1644" t="s">
        <v>165</v>
      </c>
      <c r="P1644" t="s">
        <v>165</v>
      </c>
      <c r="Q1644" t="s">
        <v>165</v>
      </c>
    </row>
    <row r="1645">
      <c r="B1645" t="s">
        <v>165</v>
      </c>
      <c r="C1645" t="s">
        <v>165</v>
      </c>
      <c r="D1645" t="s">
        <v>165</v>
      </c>
      <c r="E1645" t="s">
        <v>165</v>
      </c>
      <c r="F1645" t="s">
        <v>165</v>
      </c>
      <c r="G1645" t="s">
        <v>165</v>
      </c>
      <c r="H1645" t="s">
        <v>165</v>
      </c>
      <c r="J1645" t="s">
        <v>165</v>
      </c>
      <c r="K1645" t="s">
        <v>165</v>
      </c>
      <c r="L1645" t="s">
        <v>165</v>
      </c>
      <c r="M1645" t="s">
        <v>165</v>
      </c>
      <c r="N1645" t="s">
        <v>165</v>
      </c>
      <c r="O1645" t="s">
        <v>165</v>
      </c>
      <c r="P1645" t="s">
        <v>165</v>
      </c>
      <c r="Q1645" t="s">
        <v>165</v>
      </c>
    </row>
    <row r="1646">
      <c r="B1646" t="s">
        <v>165</v>
      </c>
      <c r="C1646" t="s">
        <v>165</v>
      </c>
      <c r="D1646" t="s">
        <v>165</v>
      </c>
      <c r="E1646" t="s">
        <v>165</v>
      </c>
      <c r="F1646" t="s">
        <v>165</v>
      </c>
      <c r="G1646" t="s">
        <v>165</v>
      </c>
      <c r="H1646" t="s">
        <v>165</v>
      </c>
      <c r="J1646" t="s">
        <v>165</v>
      </c>
      <c r="K1646" t="s">
        <v>165</v>
      </c>
      <c r="L1646" t="s">
        <v>165</v>
      </c>
      <c r="M1646" t="s">
        <v>165</v>
      </c>
      <c r="N1646" t="s">
        <v>165</v>
      </c>
      <c r="O1646" t="s">
        <v>165</v>
      </c>
      <c r="P1646" t="s">
        <v>165</v>
      </c>
      <c r="Q1646" t="s">
        <v>165</v>
      </c>
    </row>
    <row r="1647">
      <c r="B1647" t="s">
        <v>165</v>
      </c>
      <c r="C1647" t="s">
        <v>165</v>
      </c>
      <c r="D1647" t="s">
        <v>165</v>
      </c>
      <c r="E1647" t="s">
        <v>165</v>
      </c>
      <c r="F1647" t="s">
        <v>165</v>
      </c>
      <c r="G1647" t="s">
        <v>165</v>
      </c>
      <c r="H1647" t="s">
        <v>165</v>
      </c>
      <c r="J1647" t="s">
        <v>165</v>
      </c>
      <c r="K1647" t="s">
        <v>165</v>
      </c>
      <c r="L1647" t="s">
        <v>165</v>
      </c>
      <c r="M1647" t="s">
        <v>165</v>
      </c>
      <c r="N1647" t="s">
        <v>165</v>
      </c>
      <c r="O1647" t="s">
        <v>165</v>
      </c>
      <c r="P1647" t="s">
        <v>165</v>
      </c>
      <c r="Q1647" t="s">
        <v>165</v>
      </c>
    </row>
    <row r="1648">
      <c r="B1648" t="s">
        <v>165</v>
      </c>
      <c r="C1648" t="s">
        <v>165</v>
      </c>
      <c r="D1648" t="s">
        <v>165</v>
      </c>
      <c r="E1648" t="s">
        <v>165</v>
      </c>
      <c r="F1648" t="s">
        <v>165</v>
      </c>
      <c r="G1648" t="s">
        <v>165</v>
      </c>
      <c r="H1648" t="s">
        <v>165</v>
      </c>
      <c r="J1648" t="s">
        <v>165</v>
      </c>
      <c r="K1648" t="s">
        <v>165</v>
      </c>
      <c r="L1648" t="s">
        <v>165</v>
      </c>
      <c r="M1648" t="s">
        <v>165</v>
      </c>
      <c r="N1648" t="s">
        <v>165</v>
      </c>
      <c r="O1648" t="s">
        <v>165</v>
      </c>
      <c r="P1648" t="s">
        <v>165</v>
      </c>
      <c r="Q1648" t="s">
        <v>165</v>
      </c>
    </row>
    <row r="1649">
      <c r="B1649" t="s">
        <v>165</v>
      </c>
      <c r="C1649" t="s">
        <v>165</v>
      </c>
      <c r="D1649" t="s">
        <v>165</v>
      </c>
      <c r="E1649" t="s">
        <v>165</v>
      </c>
      <c r="F1649" t="s">
        <v>165</v>
      </c>
      <c r="G1649" t="s">
        <v>165</v>
      </c>
      <c r="H1649" t="s">
        <v>165</v>
      </c>
      <c r="J1649" t="s">
        <v>165</v>
      </c>
      <c r="K1649" t="s">
        <v>165</v>
      </c>
      <c r="L1649" t="s">
        <v>165</v>
      </c>
      <c r="M1649" t="s">
        <v>165</v>
      </c>
      <c r="N1649" t="s">
        <v>165</v>
      </c>
      <c r="O1649" t="s">
        <v>165</v>
      </c>
      <c r="P1649" t="s">
        <v>165</v>
      </c>
      <c r="Q1649" t="s">
        <v>165</v>
      </c>
    </row>
    <row r="1650">
      <c r="B1650" t="s">
        <v>165</v>
      </c>
      <c r="C1650" t="s">
        <v>165</v>
      </c>
      <c r="D1650" t="s">
        <v>165</v>
      </c>
      <c r="E1650" t="s">
        <v>165</v>
      </c>
      <c r="F1650" t="s">
        <v>165</v>
      </c>
      <c r="G1650" t="s">
        <v>165</v>
      </c>
      <c r="H1650" t="s">
        <v>165</v>
      </c>
      <c r="J1650" t="s">
        <v>165</v>
      </c>
      <c r="K1650" t="s">
        <v>165</v>
      </c>
      <c r="L1650" t="s">
        <v>165</v>
      </c>
      <c r="M1650" t="s">
        <v>165</v>
      </c>
      <c r="N1650" t="s">
        <v>165</v>
      </c>
      <c r="O1650" t="s">
        <v>165</v>
      </c>
      <c r="P1650" t="s">
        <v>165</v>
      </c>
      <c r="Q1650" t="s">
        <v>165</v>
      </c>
    </row>
    <row r="1651">
      <c r="B1651" t="s">
        <v>165</v>
      </c>
      <c r="C1651" t="s">
        <v>165</v>
      </c>
      <c r="D1651" t="s">
        <v>165</v>
      </c>
      <c r="E1651" t="s">
        <v>165</v>
      </c>
      <c r="F1651" t="s">
        <v>165</v>
      </c>
      <c r="G1651" t="s">
        <v>165</v>
      </c>
      <c r="H1651" t="s">
        <v>165</v>
      </c>
      <c r="J1651" t="s">
        <v>165</v>
      </c>
      <c r="K1651" t="s">
        <v>165</v>
      </c>
      <c r="L1651" t="s">
        <v>165</v>
      </c>
      <c r="M1651" t="s">
        <v>165</v>
      </c>
      <c r="N1651" t="s">
        <v>165</v>
      </c>
      <c r="O1651" t="s">
        <v>165</v>
      </c>
      <c r="P1651" t="s">
        <v>165</v>
      </c>
      <c r="Q1651" t="s">
        <v>165</v>
      </c>
    </row>
    <row r="1652">
      <c r="B1652" t="s">
        <v>165</v>
      </c>
      <c r="C1652" t="s">
        <v>165</v>
      </c>
      <c r="D1652" t="s">
        <v>165</v>
      </c>
      <c r="E1652" t="s">
        <v>165</v>
      </c>
      <c r="F1652" t="s">
        <v>165</v>
      </c>
      <c r="G1652" t="s">
        <v>165</v>
      </c>
      <c r="H1652" t="s">
        <v>165</v>
      </c>
      <c r="J1652" t="s">
        <v>165</v>
      </c>
      <c r="K1652" t="s">
        <v>165</v>
      </c>
      <c r="L1652" t="s">
        <v>165</v>
      </c>
      <c r="M1652" t="s">
        <v>165</v>
      </c>
      <c r="N1652" t="s">
        <v>165</v>
      </c>
      <c r="O1652" t="s">
        <v>165</v>
      </c>
      <c r="P1652" t="s">
        <v>165</v>
      </c>
      <c r="Q1652" t="s">
        <v>165</v>
      </c>
    </row>
    <row r="1653">
      <c r="B1653" t="s">
        <v>165</v>
      </c>
      <c r="C1653" t="s">
        <v>165</v>
      </c>
      <c r="D1653" t="s">
        <v>165</v>
      </c>
      <c r="E1653" t="s">
        <v>165</v>
      </c>
      <c r="F1653" t="s">
        <v>165</v>
      </c>
      <c r="G1653" t="s">
        <v>165</v>
      </c>
      <c r="H1653" t="s">
        <v>165</v>
      </c>
      <c r="J1653" t="s">
        <v>165</v>
      </c>
      <c r="K1653" t="s">
        <v>165</v>
      </c>
      <c r="L1653" t="s">
        <v>165</v>
      </c>
      <c r="M1653" t="s">
        <v>165</v>
      </c>
      <c r="N1653" t="s">
        <v>165</v>
      </c>
      <c r="O1653" t="s">
        <v>165</v>
      </c>
      <c r="P1653" t="s">
        <v>165</v>
      </c>
      <c r="Q1653" t="s">
        <v>165</v>
      </c>
    </row>
    <row r="1654">
      <c r="B1654" t="s">
        <v>165</v>
      </c>
      <c r="C1654" t="s">
        <v>165</v>
      </c>
      <c r="D1654" t="s">
        <v>165</v>
      </c>
      <c r="E1654" t="s">
        <v>165</v>
      </c>
      <c r="F1654" t="s">
        <v>165</v>
      </c>
      <c r="G1654" t="s">
        <v>165</v>
      </c>
      <c r="H1654" t="s">
        <v>165</v>
      </c>
      <c r="J1654" t="s">
        <v>165</v>
      </c>
      <c r="K1654" t="s">
        <v>165</v>
      </c>
      <c r="L1654" t="s">
        <v>165</v>
      </c>
      <c r="M1654" t="s">
        <v>165</v>
      </c>
      <c r="N1654" t="s">
        <v>165</v>
      </c>
      <c r="O1654" t="s">
        <v>165</v>
      </c>
      <c r="P1654" t="s">
        <v>165</v>
      </c>
      <c r="Q1654" t="s">
        <v>165</v>
      </c>
    </row>
    <row r="1655">
      <c r="B1655" t="s">
        <v>165</v>
      </c>
      <c r="C1655" t="s">
        <v>165</v>
      </c>
      <c r="D1655" t="s">
        <v>165</v>
      </c>
      <c r="E1655" t="s">
        <v>165</v>
      </c>
      <c r="F1655" t="s">
        <v>165</v>
      </c>
      <c r="G1655" t="s">
        <v>165</v>
      </c>
      <c r="H1655" t="s">
        <v>165</v>
      </c>
      <c r="J1655" t="s">
        <v>165</v>
      </c>
      <c r="K1655" t="s">
        <v>165</v>
      </c>
      <c r="L1655" t="s">
        <v>165</v>
      </c>
      <c r="M1655" t="s">
        <v>165</v>
      </c>
      <c r="N1655" t="s">
        <v>165</v>
      </c>
      <c r="O1655" t="s">
        <v>165</v>
      </c>
      <c r="P1655" t="s">
        <v>165</v>
      </c>
      <c r="Q1655" t="s">
        <v>165</v>
      </c>
    </row>
    <row r="1656">
      <c r="B1656" t="s">
        <v>165</v>
      </c>
      <c r="C1656" t="s">
        <v>165</v>
      </c>
      <c r="D1656" t="s">
        <v>165</v>
      </c>
      <c r="E1656" t="s">
        <v>165</v>
      </c>
      <c r="F1656" t="s">
        <v>165</v>
      </c>
      <c r="G1656" t="s">
        <v>165</v>
      </c>
      <c r="H1656" t="s">
        <v>165</v>
      </c>
      <c r="J1656" t="s">
        <v>165</v>
      </c>
      <c r="K1656" t="s">
        <v>165</v>
      </c>
      <c r="L1656" t="s">
        <v>165</v>
      </c>
      <c r="M1656" t="s">
        <v>165</v>
      </c>
      <c r="N1656" t="s">
        <v>165</v>
      </c>
      <c r="O1656" t="s">
        <v>165</v>
      </c>
      <c r="P1656" t="s">
        <v>165</v>
      </c>
      <c r="Q1656" t="s">
        <v>165</v>
      </c>
    </row>
    <row r="1657">
      <c r="B1657" t="s">
        <v>165</v>
      </c>
      <c r="C1657" t="s">
        <v>165</v>
      </c>
      <c r="D1657" t="s">
        <v>165</v>
      </c>
      <c r="E1657" t="s">
        <v>165</v>
      </c>
      <c r="F1657" t="s">
        <v>165</v>
      </c>
      <c r="G1657" t="s">
        <v>165</v>
      </c>
      <c r="H1657" t="s">
        <v>165</v>
      </c>
      <c r="J1657" t="s">
        <v>165</v>
      </c>
      <c r="K1657" t="s">
        <v>165</v>
      </c>
      <c r="L1657" t="s">
        <v>165</v>
      </c>
      <c r="M1657" t="s">
        <v>165</v>
      </c>
      <c r="N1657" t="s">
        <v>165</v>
      </c>
      <c r="O1657" t="s">
        <v>165</v>
      </c>
      <c r="P1657" t="s">
        <v>165</v>
      </c>
      <c r="Q1657" t="s">
        <v>165</v>
      </c>
    </row>
    <row r="1658">
      <c r="B1658" t="s">
        <v>165</v>
      </c>
      <c r="C1658" t="s">
        <v>165</v>
      </c>
      <c r="D1658" t="s">
        <v>165</v>
      </c>
      <c r="E1658" t="s">
        <v>165</v>
      </c>
      <c r="F1658" t="s">
        <v>165</v>
      </c>
      <c r="G1658" t="s">
        <v>165</v>
      </c>
      <c r="H1658" t="s">
        <v>165</v>
      </c>
      <c r="J1658" t="s">
        <v>165</v>
      </c>
      <c r="K1658" t="s">
        <v>165</v>
      </c>
      <c r="L1658" t="s">
        <v>165</v>
      </c>
      <c r="M1658" t="s">
        <v>165</v>
      </c>
      <c r="N1658" t="s">
        <v>165</v>
      </c>
      <c r="O1658" t="s">
        <v>165</v>
      </c>
      <c r="P1658" t="s">
        <v>165</v>
      </c>
      <c r="Q1658" t="s">
        <v>165</v>
      </c>
    </row>
    <row r="1659">
      <c r="B1659" t="s">
        <v>165</v>
      </c>
      <c r="C1659" t="s">
        <v>165</v>
      </c>
      <c r="D1659" t="s">
        <v>165</v>
      </c>
      <c r="E1659" t="s">
        <v>165</v>
      </c>
      <c r="F1659" t="s">
        <v>165</v>
      </c>
      <c r="G1659" t="s">
        <v>165</v>
      </c>
      <c r="H1659" t="s">
        <v>165</v>
      </c>
      <c r="J1659" t="s">
        <v>165</v>
      </c>
      <c r="K1659" t="s">
        <v>165</v>
      </c>
      <c r="L1659" t="s">
        <v>165</v>
      </c>
      <c r="M1659" t="s">
        <v>165</v>
      </c>
      <c r="N1659" t="s">
        <v>165</v>
      </c>
      <c r="O1659" t="s">
        <v>165</v>
      </c>
      <c r="P1659" t="s">
        <v>165</v>
      </c>
      <c r="Q1659" t="s">
        <v>165</v>
      </c>
    </row>
    <row r="1660">
      <c r="B1660" t="s">
        <v>165</v>
      </c>
      <c r="C1660" t="s">
        <v>165</v>
      </c>
      <c r="D1660" t="s">
        <v>165</v>
      </c>
      <c r="E1660" t="s">
        <v>165</v>
      </c>
      <c r="F1660" t="s">
        <v>165</v>
      </c>
      <c r="G1660" t="s">
        <v>165</v>
      </c>
      <c r="H1660" t="s">
        <v>165</v>
      </c>
      <c r="J1660" t="s">
        <v>165</v>
      </c>
      <c r="K1660" t="s">
        <v>165</v>
      </c>
      <c r="L1660" t="s">
        <v>165</v>
      </c>
      <c r="M1660" t="s">
        <v>165</v>
      </c>
      <c r="N1660" t="s">
        <v>165</v>
      </c>
      <c r="O1660" t="s">
        <v>165</v>
      </c>
      <c r="P1660" t="s">
        <v>165</v>
      </c>
      <c r="Q1660" t="s">
        <v>165</v>
      </c>
    </row>
    <row r="1661">
      <c r="B1661" t="s">
        <v>165</v>
      </c>
      <c r="C1661" t="s">
        <v>165</v>
      </c>
      <c r="D1661" t="s">
        <v>165</v>
      </c>
      <c r="E1661" t="s">
        <v>165</v>
      </c>
      <c r="F1661" t="s">
        <v>165</v>
      </c>
      <c r="G1661" t="s">
        <v>165</v>
      </c>
      <c r="H1661" t="s">
        <v>165</v>
      </c>
      <c r="J1661" t="s">
        <v>165</v>
      </c>
      <c r="K1661" t="s">
        <v>165</v>
      </c>
      <c r="L1661" t="s">
        <v>165</v>
      </c>
      <c r="M1661" t="s">
        <v>165</v>
      </c>
      <c r="N1661" t="s">
        <v>165</v>
      </c>
      <c r="O1661" t="s">
        <v>165</v>
      </c>
      <c r="P1661" t="s">
        <v>165</v>
      </c>
      <c r="Q1661" t="s">
        <v>165</v>
      </c>
    </row>
    <row r="1662">
      <c r="B1662" t="s">
        <v>165</v>
      </c>
      <c r="C1662" t="s">
        <v>165</v>
      </c>
      <c r="D1662" t="s">
        <v>165</v>
      </c>
      <c r="E1662" t="s">
        <v>165</v>
      </c>
      <c r="F1662" t="s">
        <v>165</v>
      </c>
      <c r="G1662" t="s">
        <v>165</v>
      </c>
      <c r="H1662" t="s">
        <v>165</v>
      </c>
      <c r="J1662" t="s">
        <v>165</v>
      </c>
      <c r="K1662" t="s">
        <v>165</v>
      </c>
      <c r="L1662" t="s">
        <v>165</v>
      </c>
      <c r="M1662" t="s">
        <v>165</v>
      </c>
      <c r="N1662" t="s">
        <v>165</v>
      </c>
      <c r="O1662" t="s">
        <v>165</v>
      </c>
      <c r="P1662" t="s">
        <v>165</v>
      </c>
      <c r="Q1662" t="s">
        <v>165</v>
      </c>
    </row>
    <row r="1663">
      <c r="B1663" t="s">
        <v>165</v>
      </c>
      <c r="C1663" t="s">
        <v>165</v>
      </c>
      <c r="D1663" t="s">
        <v>165</v>
      </c>
      <c r="E1663" t="s">
        <v>165</v>
      </c>
      <c r="F1663" t="s">
        <v>165</v>
      </c>
      <c r="G1663" t="s">
        <v>165</v>
      </c>
      <c r="H1663" t="s">
        <v>165</v>
      </c>
      <c r="J1663" t="s">
        <v>165</v>
      </c>
      <c r="K1663" t="s">
        <v>165</v>
      </c>
      <c r="L1663" t="s">
        <v>165</v>
      </c>
      <c r="M1663" t="s">
        <v>165</v>
      </c>
      <c r="N1663" t="s">
        <v>165</v>
      </c>
      <c r="O1663" t="s">
        <v>165</v>
      </c>
      <c r="P1663" t="s">
        <v>165</v>
      </c>
      <c r="Q1663" t="s">
        <v>165</v>
      </c>
    </row>
    <row r="1664">
      <c r="B1664" t="s">
        <v>165</v>
      </c>
      <c r="C1664" t="s">
        <v>165</v>
      </c>
      <c r="D1664" t="s">
        <v>165</v>
      </c>
      <c r="E1664" t="s">
        <v>165</v>
      </c>
      <c r="F1664" t="s">
        <v>165</v>
      </c>
      <c r="G1664" t="s">
        <v>165</v>
      </c>
      <c r="H1664" t="s">
        <v>165</v>
      </c>
      <c r="J1664" t="s">
        <v>165</v>
      </c>
      <c r="K1664" t="s">
        <v>165</v>
      </c>
      <c r="L1664" t="s">
        <v>165</v>
      </c>
      <c r="M1664" t="s">
        <v>165</v>
      </c>
      <c r="N1664" t="s">
        <v>165</v>
      </c>
      <c r="O1664" t="s">
        <v>165</v>
      </c>
      <c r="P1664" t="s">
        <v>165</v>
      </c>
      <c r="Q1664" t="s">
        <v>165</v>
      </c>
    </row>
    <row r="1665">
      <c r="B1665" t="s">
        <v>165</v>
      </c>
      <c r="C1665" t="s">
        <v>165</v>
      </c>
      <c r="D1665" t="s">
        <v>165</v>
      </c>
      <c r="E1665" t="s">
        <v>165</v>
      </c>
      <c r="F1665" t="s">
        <v>165</v>
      </c>
      <c r="G1665" t="s">
        <v>165</v>
      </c>
      <c r="H1665" t="s">
        <v>165</v>
      </c>
      <c r="J1665" t="s">
        <v>165</v>
      </c>
      <c r="K1665" t="s">
        <v>165</v>
      </c>
      <c r="L1665" t="s">
        <v>165</v>
      </c>
      <c r="M1665" t="s">
        <v>165</v>
      </c>
      <c r="N1665" t="s">
        <v>165</v>
      </c>
      <c r="O1665" t="s">
        <v>165</v>
      </c>
      <c r="P1665" t="s">
        <v>165</v>
      </c>
      <c r="Q1665" t="s">
        <v>165</v>
      </c>
    </row>
    <row r="1666">
      <c r="B1666" t="s">
        <v>165</v>
      </c>
      <c r="C1666" t="s">
        <v>165</v>
      </c>
      <c r="D1666" t="s">
        <v>165</v>
      </c>
      <c r="E1666" t="s">
        <v>165</v>
      </c>
      <c r="F1666" t="s">
        <v>165</v>
      </c>
      <c r="G1666" t="s">
        <v>165</v>
      </c>
      <c r="H1666" t="s">
        <v>165</v>
      </c>
      <c r="J1666" t="s">
        <v>165</v>
      </c>
      <c r="K1666" t="s">
        <v>165</v>
      </c>
      <c r="L1666" t="s">
        <v>165</v>
      </c>
      <c r="M1666" t="s">
        <v>165</v>
      </c>
      <c r="N1666" t="s">
        <v>165</v>
      </c>
      <c r="O1666" t="s">
        <v>165</v>
      </c>
      <c r="P1666" t="s">
        <v>165</v>
      </c>
      <c r="Q1666" t="s">
        <v>165</v>
      </c>
    </row>
    <row r="1667">
      <c r="B1667" t="s">
        <v>165</v>
      </c>
      <c r="C1667" t="s">
        <v>165</v>
      </c>
      <c r="D1667" t="s">
        <v>165</v>
      </c>
      <c r="E1667" t="s">
        <v>165</v>
      </c>
      <c r="F1667" t="s">
        <v>165</v>
      </c>
      <c r="G1667" t="s">
        <v>165</v>
      </c>
      <c r="H1667" t="s">
        <v>165</v>
      </c>
      <c r="J1667" t="s">
        <v>165</v>
      </c>
      <c r="K1667" t="s">
        <v>165</v>
      </c>
      <c r="L1667" t="s">
        <v>165</v>
      </c>
      <c r="M1667" t="s">
        <v>165</v>
      </c>
      <c r="N1667" t="s">
        <v>165</v>
      </c>
      <c r="O1667" t="s">
        <v>165</v>
      </c>
      <c r="P1667" t="s">
        <v>165</v>
      </c>
      <c r="Q1667" t="s">
        <v>165</v>
      </c>
    </row>
    <row r="1668">
      <c r="B1668" t="s">
        <v>165</v>
      </c>
      <c r="C1668" t="s">
        <v>165</v>
      </c>
      <c r="D1668" t="s">
        <v>165</v>
      </c>
      <c r="E1668" t="s">
        <v>165</v>
      </c>
      <c r="F1668" t="s">
        <v>165</v>
      </c>
      <c r="G1668" t="s">
        <v>165</v>
      </c>
      <c r="H1668" t="s">
        <v>165</v>
      </c>
      <c r="J1668" t="s">
        <v>165</v>
      </c>
      <c r="K1668" t="s">
        <v>165</v>
      </c>
      <c r="L1668" t="s">
        <v>165</v>
      </c>
      <c r="M1668" t="s">
        <v>165</v>
      </c>
      <c r="N1668" t="s">
        <v>165</v>
      </c>
      <c r="O1668" t="s">
        <v>165</v>
      </c>
      <c r="P1668" t="s">
        <v>165</v>
      </c>
      <c r="Q1668" t="s">
        <v>165</v>
      </c>
    </row>
    <row r="1669">
      <c r="B1669" t="s">
        <v>165</v>
      </c>
      <c r="C1669" t="s">
        <v>165</v>
      </c>
      <c r="D1669" t="s">
        <v>165</v>
      </c>
      <c r="E1669" t="s">
        <v>165</v>
      </c>
      <c r="F1669" t="s">
        <v>165</v>
      </c>
      <c r="G1669" t="s">
        <v>165</v>
      </c>
      <c r="H1669" t="s">
        <v>165</v>
      </c>
      <c r="J1669" t="s">
        <v>165</v>
      </c>
      <c r="K1669" t="s">
        <v>165</v>
      </c>
      <c r="L1669" t="s">
        <v>165</v>
      </c>
      <c r="M1669" t="s">
        <v>165</v>
      </c>
      <c r="N1669" t="s">
        <v>165</v>
      </c>
      <c r="O1669" t="s">
        <v>165</v>
      </c>
      <c r="P1669" t="s">
        <v>165</v>
      </c>
      <c r="Q1669" t="s">
        <v>165</v>
      </c>
    </row>
    <row r="1670">
      <c r="B1670" t="s">
        <v>165</v>
      </c>
      <c r="C1670" t="s">
        <v>165</v>
      </c>
      <c r="D1670" t="s">
        <v>165</v>
      </c>
      <c r="E1670" t="s">
        <v>165</v>
      </c>
      <c r="F1670" t="s">
        <v>165</v>
      </c>
      <c r="G1670" t="s">
        <v>165</v>
      </c>
      <c r="H1670" t="s">
        <v>165</v>
      </c>
      <c r="J1670" t="s">
        <v>165</v>
      </c>
      <c r="K1670" t="s">
        <v>165</v>
      </c>
      <c r="L1670" t="s">
        <v>165</v>
      </c>
      <c r="M1670" t="s">
        <v>165</v>
      </c>
      <c r="N1670" t="s">
        <v>165</v>
      </c>
      <c r="O1670" t="s">
        <v>165</v>
      </c>
      <c r="P1670" t="s">
        <v>165</v>
      </c>
      <c r="Q1670" t="s">
        <v>165</v>
      </c>
    </row>
    <row r="1671">
      <c r="B1671" t="s">
        <v>165</v>
      </c>
      <c r="C1671" t="s">
        <v>165</v>
      </c>
      <c r="D1671" t="s">
        <v>165</v>
      </c>
      <c r="E1671" t="s">
        <v>165</v>
      </c>
      <c r="F1671" t="s">
        <v>165</v>
      </c>
      <c r="G1671" t="s">
        <v>165</v>
      </c>
      <c r="H1671" t="s">
        <v>165</v>
      </c>
      <c r="J1671" t="s">
        <v>165</v>
      </c>
      <c r="K1671" t="s">
        <v>165</v>
      </c>
      <c r="L1671" t="s">
        <v>165</v>
      </c>
      <c r="M1671" t="s">
        <v>165</v>
      </c>
      <c r="N1671" t="s">
        <v>165</v>
      </c>
      <c r="O1671" t="s">
        <v>165</v>
      </c>
      <c r="P1671" t="s">
        <v>165</v>
      </c>
      <c r="Q1671" t="s">
        <v>165</v>
      </c>
    </row>
    <row r="1672">
      <c r="B1672" t="s">
        <v>165</v>
      </c>
      <c r="C1672" t="s">
        <v>165</v>
      </c>
      <c r="D1672" t="s">
        <v>165</v>
      </c>
      <c r="E1672" t="s">
        <v>165</v>
      </c>
      <c r="F1672" t="s">
        <v>165</v>
      </c>
      <c r="G1672" t="s">
        <v>165</v>
      </c>
      <c r="H1672" t="s">
        <v>165</v>
      </c>
      <c r="J1672" t="s">
        <v>165</v>
      </c>
      <c r="K1672" t="s">
        <v>165</v>
      </c>
      <c r="L1672" t="s">
        <v>165</v>
      </c>
      <c r="M1672" t="s">
        <v>165</v>
      </c>
      <c r="N1672" t="s">
        <v>165</v>
      </c>
      <c r="O1672" t="s">
        <v>165</v>
      </c>
      <c r="P1672" t="s">
        <v>165</v>
      </c>
      <c r="Q1672" t="s">
        <v>165</v>
      </c>
    </row>
    <row r="1673">
      <c r="B1673" t="s">
        <v>165</v>
      </c>
      <c r="C1673" t="s">
        <v>165</v>
      </c>
      <c r="D1673" t="s">
        <v>165</v>
      </c>
      <c r="E1673" t="s">
        <v>165</v>
      </c>
      <c r="F1673" t="s">
        <v>165</v>
      </c>
      <c r="G1673" t="s">
        <v>165</v>
      </c>
      <c r="H1673" t="s">
        <v>165</v>
      </c>
      <c r="J1673" t="s">
        <v>165</v>
      </c>
      <c r="K1673" t="s">
        <v>165</v>
      </c>
      <c r="L1673" t="s">
        <v>165</v>
      </c>
      <c r="M1673" t="s">
        <v>165</v>
      </c>
      <c r="N1673" t="s">
        <v>165</v>
      </c>
      <c r="O1673" t="s">
        <v>165</v>
      </c>
      <c r="P1673" t="s">
        <v>165</v>
      </c>
      <c r="Q1673" t="s">
        <v>165</v>
      </c>
    </row>
    <row r="1674">
      <c r="B1674" t="s">
        <v>165</v>
      </c>
      <c r="C1674" t="s">
        <v>165</v>
      </c>
      <c r="D1674" t="s">
        <v>165</v>
      </c>
      <c r="E1674" t="s">
        <v>165</v>
      </c>
      <c r="F1674" t="s">
        <v>165</v>
      </c>
      <c r="G1674" t="s">
        <v>165</v>
      </c>
      <c r="H1674" t="s">
        <v>165</v>
      </c>
      <c r="J1674" t="s">
        <v>165</v>
      </c>
      <c r="K1674" t="s">
        <v>165</v>
      </c>
      <c r="L1674" t="s">
        <v>165</v>
      </c>
      <c r="M1674" t="s">
        <v>165</v>
      </c>
      <c r="N1674" t="s">
        <v>165</v>
      </c>
      <c r="O1674" t="s">
        <v>165</v>
      </c>
      <c r="P1674" t="s">
        <v>165</v>
      </c>
      <c r="Q1674" t="s">
        <v>165</v>
      </c>
    </row>
    <row r="1675">
      <c r="B1675" t="s">
        <v>165</v>
      </c>
      <c r="C1675" t="s">
        <v>165</v>
      </c>
      <c r="D1675" t="s">
        <v>165</v>
      </c>
      <c r="E1675" t="s">
        <v>165</v>
      </c>
      <c r="F1675" t="s">
        <v>165</v>
      </c>
      <c r="G1675" t="s">
        <v>165</v>
      </c>
      <c r="H1675" t="s">
        <v>165</v>
      </c>
      <c r="J1675" t="s">
        <v>165</v>
      </c>
      <c r="K1675" t="s">
        <v>165</v>
      </c>
      <c r="L1675" t="s">
        <v>165</v>
      </c>
      <c r="M1675" t="s">
        <v>165</v>
      </c>
      <c r="N1675" t="s">
        <v>165</v>
      </c>
      <c r="O1675" t="s">
        <v>165</v>
      </c>
      <c r="P1675" t="s">
        <v>165</v>
      </c>
      <c r="Q1675" t="s">
        <v>165</v>
      </c>
    </row>
    <row r="1676">
      <c r="B1676" t="s">
        <v>165</v>
      </c>
      <c r="C1676" t="s">
        <v>165</v>
      </c>
      <c r="D1676" t="s">
        <v>165</v>
      </c>
      <c r="E1676" t="s">
        <v>165</v>
      </c>
      <c r="F1676" t="s">
        <v>165</v>
      </c>
      <c r="G1676" t="s">
        <v>165</v>
      </c>
      <c r="H1676" t="s">
        <v>165</v>
      </c>
      <c r="J1676" t="s">
        <v>165</v>
      </c>
      <c r="K1676" t="s">
        <v>165</v>
      </c>
      <c r="L1676" t="s">
        <v>165</v>
      </c>
      <c r="M1676" t="s">
        <v>165</v>
      </c>
      <c r="N1676" t="s">
        <v>165</v>
      </c>
      <c r="O1676" t="s">
        <v>165</v>
      </c>
      <c r="P1676" t="s">
        <v>165</v>
      </c>
      <c r="Q1676" t="s">
        <v>165</v>
      </c>
    </row>
    <row r="1677">
      <c r="B1677" t="s">
        <v>165</v>
      </c>
      <c r="C1677" t="s">
        <v>165</v>
      </c>
      <c r="D1677" t="s">
        <v>165</v>
      </c>
      <c r="E1677" t="s">
        <v>165</v>
      </c>
      <c r="F1677" t="s">
        <v>165</v>
      </c>
      <c r="G1677" t="s">
        <v>165</v>
      </c>
      <c r="H1677" t="s">
        <v>165</v>
      </c>
      <c r="J1677" t="s">
        <v>165</v>
      </c>
      <c r="K1677" t="s">
        <v>165</v>
      </c>
      <c r="L1677" t="s">
        <v>165</v>
      </c>
      <c r="M1677" t="s">
        <v>165</v>
      </c>
      <c r="N1677" t="s">
        <v>165</v>
      </c>
      <c r="O1677" t="s">
        <v>165</v>
      </c>
      <c r="P1677" t="s">
        <v>165</v>
      </c>
      <c r="Q1677" t="s">
        <v>165</v>
      </c>
    </row>
    <row r="1678">
      <c r="B1678" t="s">
        <v>165</v>
      </c>
      <c r="C1678" t="s">
        <v>165</v>
      </c>
      <c r="D1678" t="s">
        <v>165</v>
      </c>
      <c r="E1678" t="s">
        <v>165</v>
      </c>
      <c r="F1678" t="s">
        <v>165</v>
      </c>
      <c r="G1678" t="s">
        <v>165</v>
      </c>
      <c r="H1678" t="s">
        <v>165</v>
      </c>
      <c r="J1678" t="s">
        <v>165</v>
      </c>
      <c r="K1678" t="s">
        <v>165</v>
      </c>
      <c r="L1678" t="s">
        <v>165</v>
      </c>
      <c r="M1678" t="s">
        <v>165</v>
      </c>
      <c r="N1678" t="s">
        <v>165</v>
      </c>
      <c r="O1678" t="s">
        <v>165</v>
      </c>
      <c r="P1678" t="s">
        <v>165</v>
      </c>
      <c r="Q1678" t="s">
        <v>165</v>
      </c>
    </row>
    <row r="1679">
      <c r="B1679" t="s">
        <v>165</v>
      </c>
      <c r="C1679" t="s">
        <v>165</v>
      </c>
      <c r="D1679" t="s">
        <v>165</v>
      </c>
      <c r="E1679" t="s">
        <v>165</v>
      </c>
      <c r="F1679" t="s">
        <v>165</v>
      </c>
      <c r="G1679" t="s">
        <v>165</v>
      </c>
      <c r="H1679" t="s">
        <v>165</v>
      </c>
      <c r="J1679" t="s">
        <v>165</v>
      </c>
      <c r="K1679" t="s">
        <v>165</v>
      </c>
      <c r="L1679" t="s">
        <v>165</v>
      </c>
      <c r="M1679" t="s">
        <v>165</v>
      </c>
      <c r="N1679" t="s">
        <v>165</v>
      </c>
      <c r="O1679" t="s">
        <v>165</v>
      </c>
      <c r="P1679" t="s">
        <v>165</v>
      </c>
      <c r="Q1679" t="s">
        <v>165</v>
      </c>
    </row>
    <row r="1680">
      <c r="B1680" t="s">
        <v>165</v>
      </c>
      <c r="C1680" t="s">
        <v>165</v>
      </c>
      <c r="D1680" t="s">
        <v>165</v>
      </c>
      <c r="E1680" t="s">
        <v>165</v>
      </c>
      <c r="F1680" t="s">
        <v>165</v>
      </c>
      <c r="G1680" t="s">
        <v>165</v>
      </c>
      <c r="H1680" t="s">
        <v>165</v>
      </c>
      <c r="J1680" t="s">
        <v>165</v>
      </c>
      <c r="K1680" t="s">
        <v>165</v>
      </c>
      <c r="L1680" t="s">
        <v>165</v>
      </c>
      <c r="M1680" t="s">
        <v>165</v>
      </c>
      <c r="N1680" t="s">
        <v>165</v>
      </c>
      <c r="O1680" t="s">
        <v>165</v>
      </c>
      <c r="P1680" t="s">
        <v>165</v>
      </c>
      <c r="Q1680" t="s">
        <v>165</v>
      </c>
    </row>
    <row r="1681">
      <c r="B1681" t="s">
        <v>165</v>
      </c>
      <c r="C1681" t="s">
        <v>165</v>
      </c>
      <c r="D1681" t="s">
        <v>165</v>
      </c>
      <c r="E1681" t="s">
        <v>165</v>
      </c>
      <c r="F1681" t="s">
        <v>165</v>
      </c>
      <c r="G1681" t="s">
        <v>165</v>
      </c>
      <c r="H1681" t="s">
        <v>165</v>
      </c>
      <c r="J1681" t="s">
        <v>165</v>
      </c>
      <c r="K1681" t="s">
        <v>165</v>
      </c>
      <c r="L1681" t="s">
        <v>165</v>
      </c>
      <c r="M1681" t="s">
        <v>165</v>
      </c>
      <c r="N1681" t="s">
        <v>165</v>
      </c>
      <c r="O1681" t="s">
        <v>165</v>
      </c>
      <c r="P1681" t="s">
        <v>165</v>
      </c>
      <c r="Q1681" t="s">
        <v>165</v>
      </c>
    </row>
    <row r="1682">
      <c r="B1682" t="s">
        <v>165</v>
      </c>
      <c r="C1682" t="s">
        <v>165</v>
      </c>
      <c r="D1682" t="s">
        <v>165</v>
      </c>
      <c r="E1682" t="s">
        <v>165</v>
      </c>
      <c r="F1682" t="s">
        <v>165</v>
      </c>
      <c r="G1682" t="s">
        <v>165</v>
      </c>
      <c r="H1682" t="s">
        <v>165</v>
      </c>
      <c r="J1682" t="s">
        <v>165</v>
      </c>
      <c r="K1682" t="s">
        <v>165</v>
      </c>
      <c r="L1682" t="s">
        <v>165</v>
      </c>
      <c r="M1682" t="s">
        <v>165</v>
      </c>
      <c r="N1682" t="s">
        <v>165</v>
      </c>
      <c r="O1682" t="s">
        <v>165</v>
      </c>
      <c r="P1682" t="s">
        <v>165</v>
      </c>
      <c r="Q1682" t="s">
        <v>165</v>
      </c>
    </row>
    <row r="1683">
      <c r="B1683" t="s">
        <v>165</v>
      </c>
      <c r="C1683" t="s">
        <v>165</v>
      </c>
      <c r="D1683" t="s">
        <v>165</v>
      </c>
      <c r="E1683" t="s">
        <v>165</v>
      </c>
      <c r="F1683" t="s">
        <v>165</v>
      </c>
      <c r="G1683" t="s">
        <v>165</v>
      </c>
      <c r="H1683" t="s">
        <v>165</v>
      </c>
      <c r="J1683" t="s">
        <v>165</v>
      </c>
      <c r="K1683" t="s">
        <v>165</v>
      </c>
      <c r="L1683" t="s">
        <v>165</v>
      </c>
      <c r="M1683" t="s">
        <v>165</v>
      </c>
      <c r="N1683" t="s">
        <v>165</v>
      </c>
      <c r="O1683" t="s">
        <v>165</v>
      </c>
      <c r="P1683" t="s">
        <v>165</v>
      </c>
      <c r="Q1683" t="s">
        <v>165</v>
      </c>
    </row>
    <row r="1684">
      <c r="B1684" t="s">
        <v>165</v>
      </c>
      <c r="C1684" t="s">
        <v>165</v>
      </c>
      <c r="D1684" t="s">
        <v>165</v>
      </c>
      <c r="E1684" t="s">
        <v>165</v>
      </c>
      <c r="F1684" t="s">
        <v>165</v>
      </c>
      <c r="G1684" t="s">
        <v>165</v>
      </c>
      <c r="H1684" t="s">
        <v>165</v>
      </c>
      <c r="J1684" t="s">
        <v>165</v>
      </c>
      <c r="K1684" t="s">
        <v>165</v>
      </c>
      <c r="L1684" t="s">
        <v>165</v>
      </c>
      <c r="M1684" t="s">
        <v>165</v>
      </c>
      <c r="N1684" t="s">
        <v>165</v>
      </c>
      <c r="O1684" t="s">
        <v>165</v>
      </c>
      <c r="P1684" t="s">
        <v>165</v>
      </c>
      <c r="Q1684" t="s">
        <v>165</v>
      </c>
    </row>
    <row r="1685">
      <c r="B1685" t="s">
        <v>165</v>
      </c>
      <c r="C1685" t="s">
        <v>165</v>
      </c>
      <c r="D1685" t="s">
        <v>165</v>
      </c>
      <c r="E1685" t="s">
        <v>165</v>
      </c>
      <c r="F1685" t="s">
        <v>165</v>
      </c>
      <c r="G1685" t="s">
        <v>165</v>
      </c>
      <c r="H1685" t="s">
        <v>165</v>
      </c>
      <c r="J1685" t="s">
        <v>165</v>
      </c>
      <c r="K1685" t="s">
        <v>165</v>
      </c>
      <c r="L1685" t="s">
        <v>165</v>
      </c>
      <c r="M1685" t="s">
        <v>165</v>
      </c>
      <c r="N1685" t="s">
        <v>165</v>
      </c>
      <c r="O1685" t="s">
        <v>165</v>
      </c>
      <c r="P1685" t="s">
        <v>165</v>
      </c>
      <c r="Q1685" t="s">
        <v>165</v>
      </c>
    </row>
    <row r="1686">
      <c r="B1686" t="s">
        <v>165</v>
      </c>
      <c r="C1686" t="s">
        <v>165</v>
      </c>
      <c r="D1686" t="s">
        <v>165</v>
      </c>
      <c r="E1686" t="s">
        <v>165</v>
      </c>
      <c r="F1686" t="s">
        <v>165</v>
      </c>
      <c r="G1686" t="s">
        <v>165</v>
      </c>
      <c r="H1686" t="s">
        <v>165</v>
      </c>
      <c r="J1686" t="s">
        <v>165</v>
      </c>
      <c r="K1686" t="s">
        <v>165</v>
      </c>
      <c r="L1686" t="s">
        <v>165</v>
      </c>
      <c r="M1686" t="s">
        <v>165</v>
      </c>
      <c r="N1686" t="s">
        <v>165</v>
      </c>
      <c r="O1686" t="s">
        <v>165</v>
      </c>
      <c r="P1686" t="s">
        <v>165</v>
      </c>
      <c r="Q1686" t="s">
        <v>165</v>
      </c>
    </row>
    <row r="1687">
      <c r="B1687" t="s">
        <v>165</v>
      </c>
      <c r="C1687" t="s">
        <v>165</v>
      </c>
      <c r="D1687" t="s">
        <v>165</v>
      </c>
      <c r="E1687" t="s">
        <v>165</v>
      </c>
      <c r="F1687" t="s">
        <v>165</v>
      </c>
      <c r="G1687" t="s">
        <v>165</v>
      </c>
      <c r="H1687" t="s">
        <v>165</v>
      </c>
      <c r="J1687" t="s">
        <v>165</v>
      </c>
      <c r="K1687" t="s">
        <v>165</v>
      </c>
      <c r="L1687" t="s">
        <v>165</v>
      </c>
      <c r="M1687" t="s">
        <v>165</v>
      </c>
      <c r="N1687" t="s">
        <v>165</v>
      </c>
      <c r="O1687" t="s">
        <v>165</v>
      </c>
      <c r="P1687" t="s">
        <v>165</v>
      </c>
      <c r="Q1687" t="s">
        <v>165</v>
      </c>
    </row>
    <row r="1688">
      <c r="B1688" t="s">
        <v>165</v>
      </c>
      <c r="C1688" t="s">
        <v>165</v>
      </c>
      <c r="D1688" t="s">
        <v>165</v>
      </c>
      <c r="E1688" t="s">
        <v>165</v>
      </c>
      <c r="F1688" t="s">
        <v>165</v>
      </c>
      <c r="G1688" t="s">
        <v>165</v>
      </c>
      <c r="H1688" t="s">
        <v>165</v>
      </c>
      <c r="J1688" t="s">
        <v>165</v>
      </c>
      <c r="K1688" t="s">
        <v>165</v>
      </c>
      <c r="L1688" t="s">
        <v>165</v>
      </c>
      <c r="M1688" t="s">
        <v>165</v>
      </c>
      <c r="N1688" t="s">
        <v>165</v>
      </c>
      <c r="O1688" t="s">
        <v>165</v>
      </c>
      <c r="P1688" t="s">
        <v>165</v>
      </c>
      <c r="Q1688" t="s">
        <v>165</v>
      </c>
    </row>
    <row r="1689">
      <c r="B1689" t="s">
        <v>165</v>
      </c>
      <c r="C1689" t="s">
        <v>165</v>
      </c>
      <c r="D1689" t="s">
        <v>165</v>
      </c>
      <c r="E1689" t="s">
        <v>165</v>
      </c>
      <c r="F1689" t="s">
        <v>165</v>
      </c>
      <c r="G1689" t="s">
        <v>165</v>
      </c>
      <c r="H1689" t="s">
        <v>165</v>
      </c>
      <c r="J1689" t="s">
        <v>165</v>
      </c>
      <c r="K1689" t="s">
        <v>165</v>
      </c>
      <c r="L1689" t="s">
        <v>165</v>
      </c>
      <c r="M1689" t="s">
        <v>165</v>
      </c>
      <c r="N1689" t="s">
        <v>165</v>
      </c>
      <c r="O1689" t="s">
        <v>165</v>
      </c>
      <c r="P1689" t="s">
        <v>165</v>
      </c>
      <c r="Q1689" t="s">
        <v>165</v>
      </c>
    </row>
    <row r="1690">
      <c r="B1690" t="s">
        <v>165</v>
      </c>
      <c r="C1690" t="s">
        <v>165</v>
      </c>
      <c r="D1690" t="s">
        <v>165</v>
      </c>
      <c r="E1690" t="s">
        <v>165</v>
      </c>
      <c r="F1690" t="s">
        <v>165</v>
      </c>
      <c r="G1690" t="s">
        <v>165</v>
      </c>
      <c r="H1690" t="s">
        <v>165</v>
      </c>
      <c r="J1690" t="s">
        <v>165</v>
      </c>
      <c r="K1690" t="s">
        <v>165</v>
      </c>
      <c r="L1690" t="s">
        <v>165</v>
      </c>
      <c r="M1690" t="s">
        <v>165</v>
      </c>
      <c r="N1690" t="s">
        <v>165</v>
      </c>
      <c r="O1690" t="s">
        <v>165</v>
      </c>
      <c r="P1690" t="s">
        <v>165</v>
      </c>
      <c r="Q1690" t="s">
        <v>165</v>
      </c>
    </row>
    <row r="1691">
      <c r="B1691" t="s">
        <v>165</v>
      </c>
      <c r="C1691" t="s">
        <v>165</v>
      </c>
      <c r="D1691" t="s">
        <v>165</v>
      </c>
      <c r="E1691" t="s">
        <v>165</v>
      </c>
      <c r="F1691" t="s">
        <v>165</v>
      </c>
      <c r="G1691" t="s">
        <v>165</v>
      </c>
      <c r="H1691" t="s">
        <v>165</v>
      </c>
      <c r="J1691" t="s">
        <v>165</v>
      </c>
      <c r="K1691" t="s">
        <v>165</v>
      </c>
      <c r="L1691" t="s">
        <v>165</v>
      </c>
      <c r="M1691" t="s">
        <v>165</v>
      </c>
      <c r="N1691" t="s">
        <v>165</v>
      </c>
      <c r="O1691" t="s">
        <v>165</v>
      </c>
      <c r="P1691" t="s">
        <v>165</v>
      </c>
      <c r="Q1691" t="s">
        <v>165</v>
      </c>
    </row>
    <row r="1692">
      <c r="B1692" t="s">
        <v>165</v>
      </c>
      <c r="C1692" t="s">
        <v>165</v>
      </c>
      <c r="D1692" t="s">
        <v>165</v>
      </c>
      <c r="E1692" t="s">
        <v>165</v>
      </c>
      <c r="F1692" t="s">
        <v>165</v>
      </c>
      <c r="G1692" t="s">
        <v>165</v>
      </c>
      <c r="H1692" t="s">
        <v>165</v>
      </c>
      <c r="J1692" t="s">
        <v>165</v>
      </c>
      <c r="K1692" t="s">
        <v>165</v>
      </c>
      <c r="L1692" t="s">
        <v>165</v>
      </c>
      <c r="M1692" t="s">
        <v>165</v>
      </c>
      <c r="N1692" t="s">
        <v>165</v>
      </c>
      <c r="O1692" t="s">
        <v>165</v>
      </c>
      <c r="P1692" t="s">
        <v>165</v>
      </c>
      <c r="Q1692" t="s">
        <v>165</v>
      </c>
    </row>
    <row r="1693">
      <c r="B1693" t="s">
        <v>165</v>
      </c>
      <c r="C1693" t="s">
        <v>165</v>
      </c>
      <c r="D1693" t="s">
        <v>165</v>
      </c>
      <c r="E1693" t="s">
        <v>165</v>
      </c>
      <c r="F1693" t="s">
        <v>165</v>
      </c>
      <c r="G1693" t="s">
        <v>165</v>
      </c>
      <c r="H1693" t="s">
        <v>165</v>
      </c>
      <c r="J1693" t="s">
        <v>165</v>
      </c>
      <c r="K1693" t="s">
        <v>165</v>
      </c>
      <c r="L1693" t="s">
        <v>165</v>
      </c>
      <c r="M1693" t="s">
        <v>165</v>
      </c>
      <c r="N1693" t="s">
        <v>165</v>
      </c>
      <c r="O1693" t="s">
        <v>165</v>
      </c>
      <c r="P1693" t="s">
        <v>165</v>
      </c>
      <c r="Q1693" t="s">
        <v>165</v>
      </c>
    </row>
    <row r="1694">
      <c r="B1694" t="s">
        <v>165</v>
      </c>
      <c r="C1694" t="s">
        <v>165</v>
      </c>
      <c r="D1694" t="s">
        <v>165</v>
      </c>
      <c r="E1694" t="s">
        <v>165</v>
      </c>
      <c r="F1694" t="s">
        <v>165</v>
      </c>
      <c r="G1694" t="s">
        <v>165</v>
      </c>
      <c r="H1694" t="s">
        <v>165</v>
      </c>
      <c r="J1694" t="s">
        <v>165</v>
      </c>
      <c r="K1694" t="s">
        <v>165</v>
      </c>
      <c r="L1694" t="s">
        <v>165</v>
      </c>
      <c r="M1694" t="s">
        <v>165</v>
      </c>
      <c r="N1694" t="s">
        <v>165</v>
      </c>
      <c r="O1694" t="s">
        <v>165</v>
      </c>
      <c r="P1694" t="s">
        <v>165</v>
      </c>
      <c r="Q1694" t="s">
        <v>165</v>
      </c>
    </row>
    <row r="1695">
      <c r="B1695" t="s">
        <v>165</v>
      </c>
      <c r="C1695" t="s">
        <v>165</v>
      </c>
      <c r="D1695" t="s">
        <v>165</v>
      </c>
      <c r="E1695" t="s">
        <v>165</v>
      </c>
      <c r="F1695" t="s">
        <v>165</v>
      </c>
      <c r="G1695" t="s">
        <v>165</v>
      </c>
      <c r="H1695" t="s">
        <v>165</v>
      </c>
      <c r="J1695" t="s">
        <v>165</v>
      </c>
      <c r="K1695" t="s">
        <v>165</v>
      </c>
      <c r="L1695" t="s">
        <v>165</v>
      </c>
      <c r="M1695" t="s">
        <v>165</v>
      </c>
      <c r="N1695" t="s">
        <v>165</v>
      </c>
      <c r="O1695" t="s">
        <v>165</v>
      </c>
      <c r="P1695" t="s">
        <v>165</v>
      </c>
      <c r="Q1695" t="s">
        <v>165</v>
      </c>
    </row>
    <row r="1696">
      <c r="B1696" t="s">
        <v>165</v>
      </c>
      <c r="C1696" t="s">
        <v>165</v>
      </c>
      <c r="D1696" t="s">
        <v>165</v>
      </c>
      <c r="E1696" t="s">
        <v>165</v>
      </c>
      <c r="F1696" t="s">
        <v>165</v>
      </c>
      <c r="G1696" t="s">
        <v>165</v>
      </c>
      <c r="H1696" t="s">
        <v>165</v>
      </c>
      <c r="J1696" t="s">
        <v>165</v>
      </c>
      <c r="K1696" t="s">
        <v>165</v>
      </c>
      <c r="L1696" t="s">
        <v>165</v>
      </c>
      <c r="M1696" t="s">
        <v>165</v>
      </c>
      <c r="N1696" t="s">
        <v>165</v>
      </c>
      <c r="O1696" t="s">
        <v>165</v>
      </c>
      <c r="P1696" t="s">
        <v>165</v>
      </c>
      <c r="Q1696" t="s">
        <v>165</v>
      </c>
    </row>
    <row r="1697">
      <c r="B1697" t="s">
        <v>165</v>
      </c>
      <c r="C1697" t="s">
        <v>165</v>
      </c>
      <c r="D1697" t="s">
        <v>165</v>
      </c>
      <c r="E1697" t="s">
        <v>165</v>
      </c>
      <c r="F1697" t="s">
        <v>165</v>
      </c>
      <c r="G1697" t="s">
        <v>165</v>
      </c>
      <c r="H1697" t="s">
        <v>165</v>
      </c>
      <c r="J1697" t="s">
        <v>165</v>
      </c>
      <c r="K1697" t="s">
        <v>165</v>
      </c>
      <c r="L1697" t="s">
        <v>165</v>
      </c>
      <c r="M1697" t="s">
        <v>165</v>
      </c>
      <c r="N1697" t="s">
        <v>165</v>
      </c>
      <c r="O1697" t="s">
        <v>165</v>
      </c>
      <c r="P1697" t="s">
        <v>165</v>
      </c>
      <c r="Q1697" t="s">
        <v>165</v>
      </c>
    </row>
    <row r="1698">
      <c r="B1698" t="s">
        <v>165</v>
      </c>
      <c r="C1698" t="s">
        <v>165</v>
      </c>
      <c r="D1698" t="s">
        <v>165</v>
      </c>
      <c r="E1698" t="s">
        <v>165</v>
      </c>
      <c r="F1698" t="s">
        <v>165</v>
      </c>
      <c r="G1698" t="s">
        <v>165</v>
      </c>
      <c r="H1698" t="s">
        <v>165</v>
      </c>
      <c r="J1698" t="s">
        <v>165</v>
      </c>
      <c r="K1698" t="s">
        <v>165</v>
      </c>
      <c r="L1698" t="s">
        <v>165</v>
      </c>
      <c r="M1698" t="s">
        <v>165</v>
      </c>
      <c r="N1698" t="s">
        <v>165</v>
      </c>
      <c r="O1698" t="s">
        <v>165</v>
      </c>
      <c r="P1698" t="s">
        <v>165</v>
      </c>
      <c r="Q1698" t="s">
        <v>165</v>
      </c>
    </row>
    <row r="1699">
      <c r="B1699" t="s">
        <v>165</v>
      </c>
      <c r="C1699" t="s">
        <v>165</v>
      </c>
      <c r="D1699" t="s">
        <v>165</v>
      </c>
      <c r="E1699" t="s">
        <v>165</v>
      </c>
      <c r="F1699" t="s">
        <v>165</v>
      </c>
      <c r="G1699" t="s">
        <v>165</v>
      </c>
      <c r="H1699" t="s">
        <v>165</v>
      </c>
      <c r="J1699" t="s">
        <v>165</v>
      </c>
      <c r="K1699" t="s">
        <v>165</v>
      </c>
      <c r="L1699" t="s">
        <v>165</v>
      </c>
      <c r="M1699" t="s">
        <v>165</v>
      </c>
      <c r="N1699" t="s">
        <v>165</v>
      </c>
      <c r="O1699" t="s">
        <v>165</v>
      </c>
      <c r="P1699" t="s">
        <v>165</v>
      </c>
      <c r="Q1699" t="s">
        <v>165</v>
      </c>
    </row>
    <row r="1700">
      <c r="B1700" t="s">
        <v>165</v>
      </c>
      <c r="C1700" t="s">
        <v>165</v>
      </c>
      <c r="D1700" t="s">
        <v>165</v>
      </c>
      <c r="E1700" t="s">
        <v>165</v>
      </c>
      <c r="F1700" t="s">
        <v>165</v>
      </c>
      <c r="G1700" t="s">
        <v>165</v>
      </c>
      <c r="H1700" t="s">
        <v>165</v>
      </c>
      <c r="J1700" t="s">
        <v>165</v>
      </c>
      <c r="K1700" t="s">
        <v>165</v>
      </c>
      <c r="L1700" t="s">
        <v>165</v>
      </c>
      <c r="M1700" t="s">
        <v>165</v>
      </c>
      <c r="N1700" t="s">
        <v>165</v>
      </c>
      <c r="O1700" t="s">
        <v>165</v>
      </c>
      <c r="P1700" t="s">
        <v>165</v>
      </c>
      <c r="Q1700" t="s">
        <v>165</v>
      </c>
    </row>
    <row r="1701">
      <c r="B1701" t="s">
        <v>165</v>
      </c>
      <c r="C1701" t="s">
        <v>165</v>
      </c>
      <c r="D1701" t="s">
        <v>165</v>
      </c>
      <c r="E1701" t="s">
        <v>165</v>
      </c>
      <c r="F1701" t="s">
        <v>165</v>
      </c>
      <c r="G1701" t="s">
        <v>165</v>
      </c>
      <c r="H1701" t="s">
        <v>165</v>
      </c>
      <c r="J1701" t="s">
        <v>165</v>
      </c>
      <c r="K1701" t="s">
        <v>165</v>
      </c>
      <c r="L1701" t="s">
        <v>165</v>
      </c>
      <c r="M1701" t="s">
        <v>165</v>
      </c>
      <c r="N1701" t="s">
        <v>165</v>
      </c>
      <c r="O1701" t="s">
        <v>165</v>
      </c>
      <c r="P1701" t="s">
        <v>165</v>
      </c>
      <c r="Q1701" t="s">
        <v>165</v>
      </c>
    </row>
    <row r="1702">
      <c r="B1702" t="s">
        <v>165</v>
      </c>
      <c r="C1702" t="s">
        <v>165</v>
      </c>
      <c r="D1702" t="s">
        <v>165</v>
      </c>
      <c r="E1702" t="s">
        <v>165</v>
      </c>
      <c r="F1702" t="s">
        <v>165</v>
      </c>
      <c r="G1702" t="s">
        <v>165</v>
      </c>
      <c r="H1702" t="s">
        <v>165</v>
      </c>
      <c r="J1702" t="s">
        <v>165</v>
      </c>
      <c r="K1702" t="s">
        <v>165</v>
      </c>
      <c r="L1702" t="s">
        <v>165</v>
      </c>
      <c r="M1702" t="s">
        <v>165</v>
      </c>
      <c r="N1702" t="s">
        <v>165</v>
      </c>
      <c r="O1702" t="s">
        <v>165</v>
      </c>
      <c r="P1702" t="s">
        <v>165</v>
      </c>
      <c r="Q1702" t="s">
        <v>165</v>
      </c>
    </row>
    <row r="1703">
      <c r="B1703" t="s">
        <v>165</v>
      </c>
      <c r="C1703" t="s">
        <v>165</v>
      </c>
      <c r="D1703" t="s">
        <v>165</v>
      </c>
      <c r="E1703" t="s">
        <v>165</v>
      </c>
      <c r="F1703" t="s">
        <v>165</v>
      </c>
      <c r="G1703" t="s">
        <v>165</v>
      </c>
      <c r="H1703" t="s">
        <v>165</v>
      </c>
      <c r="J1703" t="s">
        <v>165</v>
      </c>
      <c r="K1703" t="s">
        <v>165</v>
      </c>
      <c r="L1703" t="s">
        <v>165</v>
      </c>
      <c r="M1703" t="s">
        <v>165</v>
      </c>
      <c r="N1703" t="s">
        <v>165</v>
      </c>
      <c r="O1703" t="s">
        <v>165</v>
      </c>
      <c r="P1703" t="s">
        <v>165</v>
      </c>
      <c r="Q1703" t="s">
        <v>165</v>
      </c>
    </row>
    <row r="1704">
      <c r="B1704" t="s">
        <v>165</v>
      </c>
      <c r="C1704" t="s">
        <v>165</v>
      </c>
      <c r="D1704" t="s">
        <v>165</v>
      </c>
      <c r="E1704" t="s">
        <v>165</v>
      </c>
      <c r="F1704" t="s">
        <v>165</v>
      </c>
      <c r="G1704" t="s">
        <v>165</v>
      </c>
      <c r="H1704" t="s">
        <v>165</v>
      </c>
      <c r="J1704" t="s">
        <v>165</v>
      </c>
      <c r="K1704" t="s">
        <v>165</v>
      </c>
      <c r="L1704" t="s">
        <v>165</v>
      </c>
      <c r="M1704" t="s">
        <v>165</v>
      </c>
      <c r="N1704" t="s">
        <v>165</v>
      </c>
      <c r="O1704" t="s">
        <v>165</v>
      </c>
      <c r="P1704" t="s">
        <v>165</v>
      </c>
      <c r="Q1704" t="s">
        <v>165</v>
      </c>
    </row>
    <row r="1705">
      <c r="B1705" t="s">
        <v>165</v>
      </c>
      <c r="C1705" t="s">
        <v>165</v>
      </c>
      <c r="D1705" t="s">
        <v>165</v>
      </c>
      <c r="E1705" t="s">
        <v>165</v>
      </c>
      <c r="F1705" t="s">
        <v>165</v>
      </c>
      <c r="G1705" t="s">
        <v>165</v>
      </c>
      <c r="H1705" t="s">
        <v>165</v>
      </c>
      <c r="J1705" t="s">
        <v>165</v>
      </c>
      <c r="K1705" t="s">
        <v>165</v>
      </c>
      <c r="L1705" t="s">
        <v>165</v>
      </c>
      <c r="M1705" t="s">
        <v>165</v>
      </c>
      <c r="N1705" t="s">
        <v>165</v>
      </c>
      <c r="O1705" t="s">
        <v>165</v>
      </c>
      <c r="P1705" t="s">
        <v>165</v>
      </c>
      <c r="Q1705" t="s">
        <v>165</v>
      </c>
    </row>
    <row r="1706">
      <c r="B1706" t="s">
        <v>165</v>
      </c>
      <c r="C1706" t="s">
        <v>165</v>
      </c>
      <c r="D1706" t="s">
        <v>165</v>
      </c>
      <c r="E1706" t="s">
        <v>165</v>
      </c>
      <c r="F1706" t="s">
        <v>165</v>
      </c>
      <c r="G1706" t="s">
        <v>165</v>
      </c>
      <c r="H1706" t="s">
        <v>165</v>
      </c>
      <c r="J1706" t="s">
        <v>165</v>
      </c>
      <c r="K1706" t="s">
        <v>165</v>
      </c>
      <c r="L1706" t="s">
        <v>165</v>
      </c>
      <c r="M1706" t="s">
        <v>165</v>
      </c>
      <c r="N1706" t="s">
        <v>165</v>
      </c>
      <c r="O1706" t="s">
        <v>165</v>
      </c>
      <c r="P1706" t="s">
        <v>165</v>
      </c>
      <c r="Q1706" t="s">
        <v>165</v>
      </c>
    </row>
    <row r="1707">
      <c r="B1707" t="s">
        <v>165</v>
      </c>
      <c r="C1707" t="s">
        <v>165</v>
      </c>
      <c r="D1707" t="s">
        <v>165</v>
      </c>
      <c r="E1707" t="s">
        <v>165</v>
      </c>
      <c r="F1707" t="s">
        <v>165</v>
      </c>
      <c r="G1707" t="s">
        <v>165</v>
      </c>
      <c r="H1707" t="s">
        <v>165</v>
      </c>
      <c r="J1707" t="s">
        <v>165</v>
      </c>
      <c r="K1707" t="s">
        <v>165</v>
      </c>
      <c r="L1707" t="s">
        <v>165</v>
      </c>
      <c r="M1707" t="s">
        <v>165</v>
      </c>
      <c r="N1707" t="s">
        <v>165</v>
      </c>
      <c r="O1707" t="s">
        <v>165</v>
      </c>
      <c r="P1707" t="s">
        <v>165</v>
      </c>
      <c r="Q1707" t="s">
        <v>165</v>
      </c>
    </row>
    <row r="1708">
      <c r="B1708" t="s">
        <v>165</v>
      </c>
      <c r="C1708" t="s">
        <v>165</v>
      </c>
      <c r="D1708" t="s">
        <v>165</v>
      </c>
      <c r="E1708" t="s">
        <v>165</v>
      </c>
      <c r="F1708" t="s">
        <v>165</v>
      </c>
      <c r="G1708" t="s">
        <v>165</v>
      </c>
      <c r="H1708" t="s">
        <v>165</v>
      </c>
      <c r="J1708" t="s">
        <v>165</v>
      </c>
      <c r="K1708" t="s">
        <v>165</v>
      </c>
      <c r="L1708" t="s">
        <v>165</v>
      </c>
      <c r="M1708" t="s">
        <v>165</v>
      </c>
      <c r="N1708" t="s">
        <v>165</v>
      </c>
      <c r="O1708" t="s">
        <v>165</v>
      </c>
      <c r="P1708" t="s">
        <v>165</v>
      </c>
      <c r="Q1708" t="s">
        <v>165</v>
      </c>
    </row>
    <row r="1709">
      <c r="B1709" t="s">
        <v>165</v>
      </c>
      <c r="C1709" t="s">
        <v>165</v>
      </c>
      <c r="D1709" t="s">
        <v>165</v>
      </c>
      <c r="E1709" t="s">
        <v>165</v>
      </c>
      <c r="F1709" t="s">
        <v>165</v>
      </c>
      <c r="G1709" t="s">
        <v>165</v>
      </c>
      <c r="H1709" t="s">
        <v>165</v>
      </c>
      <c r="J1709" t="s">
        <v>165</v>
      </c>
      <c r="K1709" t="s">
        <v>165</v>
      </c>
      <c r="L1709" t="s">
        <v>165</v>
      </c>
      <c r="M1709" t="s">
        <v>165</v>
      </c>
      <c r="N1709" t="s">
        <v>165</v>
      </c>
      <c r="O1709" t="s">
        <v>165</v>
      </c>
      <c r="P1709" t="s">
        <v>165</v>
      </c>
      <c r="Q1709" t="s">
        <v>165</v>
      </c>
    </row>
    <row r="1710">
      <c r="B1710" t="s">
        <v>165</v>
      </c>
      <c r="C1710" t="s">
        <v>165</v>
      </c>
      <c r="D1710" t="s">
        <v>165</v>
      </c>
      <c r="E1710" t="s">
        <v>165</v>
      </c>
      <c r="F1710" t="s">
        <v>165</v>
      </c>
      <c r="G1710" t="s">
        <v>165</v>
      </c>
      <c r="H1710" t="s">
        <v>165</v>
      </c>
      <c r="J1710" t="s">
        <v>165</v>
      </c>
      <c r="K1710" t="s">
        <v>165</v>
      </c>
      <c r="L1710" t="s">
        <v>165</v>
      </c>
      <c r="M1710" t="s">
        <v>165</v>
      </c>
      <c r="N1710" t="s">
        <v>165</v>
      </c>
      <c r="O1710" t="s">
        <v>165</v>
      </c>
      <c r="P1710" t="s">
        <v>165</v>
      </c>
      <c r="Q1710" t="s">
        <v>165</v>
      </c>
    </row>
    <row r="1711">
      <c r="B1711" t="s">
        <v>165</v>
      </c>
      <c r="C1711" t="s">
        <v>165</v>
      </c>
      <c r="D1711" t="s">
        <v>165</v>
      </c>
      <c r="E1711" t="s">
        <v>165</v>
      </c>
      <c r="F1711" t="s">
        <v>165</v>
      </c>
      <c r="G1711" t="s">
        <v>165</v>
      </c>
      <c r="H1711" t="s">
        <v>165</v>
      </c>
      <c r="J1711" t="s">
        <v>165</v>
      </c>
      <c r="K1711" t="s">
        <v>165</v>
      </c>
      <c r="L1711" t="s">
        <v>165</v>
      </c>
      <c r="M1711" t="s">
        <v>165</v>
      </c>
      <c r="N1711" t="s">
        <v>165</v>
      </c>
      <c r="O1711" t="s">
        <v>165</v>
      </c>
      <c r="P1711" t="s">
        <v>165</v>
      </c>
      <c r="Q1711" t="s">
        <v>165</v>
      </c>
    </row>
    <row r="1712">
      <c r="B1712" t="s">
        <v>165</v>
      </c>
      <c r="C1712" t="s">
        <v>165</v>
      </c>
      <c r="D1712" t="s">
        <v>165</v>
      </c>
      <c r="E1712" t="s">
        <v>165</v>
      </c>
      <c r="F1712" t="s">
        <v>165</v>
      </c>
      <c r="G1712" t="s">
        <v>165</v>
      </c>
      <c r="H1712" t="s">
        <v>165</v>
      </c>
      <c r="J1712" t="s">
        <v>165</v>
      </c>
      <c r="K1712" t="s">
        <v>165</v>
      </c>
      <c r="L1712" t="s">
        <v>165</v>
      </c>
      <c r="M1712" t="s">
        <v>165</v>
      </c>
      <c r="N1712" t="s">
        <v>165</v>
      </c>
      <c r="O1712" t="s">
        <v>165</v>
      </c>
      <c r="P1712" t="s">
        <v>165</v>
      </c>
      <c r="Q1712" t="s">
        <v>165</v>
      </c>
    </row>
    <row r="1713">
      <c r="B1713" t="s">
        <v>165</v>
      </c>
      <c r="C1713" t="s">
        <v>165</v>
      </c>
      <c r="D1713" t="s">
        <v>165</v>
      </c>
      <c r="E1713" t="s">
        <v>165</v>
      </c>
      <c r="F1713" t="s">
        <v>165</v>
      </c>
      <c r="G1713" t="s">
        <v>165</v>
      </c>
      <c r="H1713" t="s">
        <v>165</v>
      </c>
      <c r="J1713" t="s">
        <v>165</v>
      </c>
      <c r="K1713" t="s">
        <v>165</v>
      </c>
      <c r="L1713" t="s">
        <v>165</v>
      </c>
      <c r="M1713" t="s">
        <v>165</v>
      </c>
      <c r="N1713" t="s">
        <v>165</v>
      </c>
      <c r="O1713" t="s">
        <v>165</v>
      </c>
      <c r="P1713" t="s">
        <v>165</v>
      </c>
      <c r="Q1713" t="s">
        <v>165</v>
      </c>
    </row>
    <row r="1714">
      <c r="B1714" t="s">
        <v>165</v>
      </c>
      <c r="C1714" t="s">
        <v>165</v>
      </c>
      <c r="D1714" t="s">
        <v>165</v>
      </c>
      <c r="E1714" t="s">
        <v>165</v>
      </c>
      <c r="F1714" t="s">
        <v>165</v>
      </c>
      <c r="G1714" t="s">
        <v>165</v>
      </c>
      <c r="H1714" t="s">
        <v>165</v>
      </c>
      <c r="J1714" t="s">
        <v>165</v>
      </c>
      <c r="K1714" t="s">
        <v>165</v>
      </c>
      <c r="L1714" t="s">
        <v>165</v>
      </c>
      <c r="M1714" t="s">
        <v>165</v>
      </c>
      <c r="N1714" t="s">
        <v>165</v>
      </c>
      <c r="O1714" t="s">
        <v>165</v>
      </c>
      <c r="P1714" t="s">
        <v>165</v>
      </c>
      <c r="Q1714" t="s">
        <v>165</v>
      </c>
    </row>
    <row r="1715">
      <c r="B1715" t="s">
        <v>165</v>
      </c>
      <c r="C1715" t="s">
        <v>165</v>
      </c>
      <c r="D1715" t="s">
        <v>165</v>
      </c>
      <c r="E1715" t="s">
        <v>165</v>
      </c>
      <c r="F1715" t="s">
        <v>165</v>
      </c>
      <c r="G1715" t="s">
        <v>165</v>
      </c>
      <c r="H1715" t="s">
        <v>165</v>
      </c>
      <c r="J1715" t="s">
        <v>165</v>
      </c>
      <c r="K1715" t="s">
        <v>165</v>
      </c>
      <c r="L1715" t="s">
        <v>165</v>
      </c>
      <c r="M1715" t="s">
        <v>165</v>
      </c>
      <c r="N1715" t="s">
        <v>165</v>
      </c>
      <c r="O1715" t="s">
        <v>165</v>
      </c>
      <c r="P1715" t="s">
        <v>165</v>
      </c>
      <c r="Q1715" t="s">
        <v>165</v>
      </c>
    </row>
    <row r="1716">
      <c r="B1716" t="s">
        <v>165</v>
      </c>
      <c r="C1716" t="s">
        <v>165</v>
      </c>
      <c r="D1716" t="s">
        <v>165</v>
      </c>
      <c r="E1716" t="s">
        <v>165</v>
      </c>
      <c r="F1716" t="s">
        <v>165</v>
      </c>
      <c r="G1716" t="s">
        <v>165</v>
      </c>
      <c r="H1716" t="s">
        <v>165</v>
      </c>
      <c r="J1716" t="s">
        <v>165</v>
      </c>
      <c r="K1716" t="s">
        <v>165</v>
      </c>
      <c r="L1716" t="s">
        <v>165</v>
      </c>
      <c r="M1716" t="s">
        <v>165</v>
      </c>
      <c r="N1716" t="s">
        <v>165</v>
      </c>
      <c r="O1716" t="s">
        <v>165</v>
      </c>
      <c r="P1716" t="s">
        <v>165</v>
      </c>
      <c r="Q1716" t="s">
        <v>165</v>
      </c>
    </row>
    <row r="1717">
      <c r="B1717" t="s">
        <v>165</v>
      </c>
      <c r="C1717" t="s">
        <v>165</v>
      </c>
      <c r="D1717" t="s">
        <v>165</v>
      </c>
      <c r="E1717" t="s">
        <v>165</v>
      </c>
      <c r="F1717" t="s">
        <v>165</v>
      </c>
      <c r="G1717" t="s">
        <v>165</v>
      </c>
      <c r="H1717" t="s">
        <v>165</v>
      </c>
      <c r="J1717" t="s">
        <v>165</v>
      </c>
      <c r="K1717" t="s">
        <v>165</v>
      </c>
      <c r="L1717" t="s">
        <v>165</v>
      </c>
      <c r="M1717" t="s">
        <v>165</v>
      </c>
      <c r="N1717" t="s">
        <v>165</v>
      </c>
      <c r="O1717" t="s">
        <v>165</v>
      </c>
      <c r="P1717" t="s">
        <v>165</v>
      </c>
      <c r="Q1717" t="s">
        <v>165</v>
      </c>
    </row>
    <row r="1718">
      <c r="B1718" t="s">
        <v>165</v>
      </c>
      <c r="C1718" t="s">
        <v>165</v>
      </c>
      <c r="D1718" t="s">
        <v>165</v>
      </c>
      <c r="E1718" t="s">
        <v>165</v>
      </c>
      <c r="F1718" t="s">
        <v>165</v>
      </c>
      <c r="G1718" t="s">
        <v>165</v>
      </c>
      <c r="H1718" t="s">
        <v>165</v>
      </c>
      <c r="J1718" t="s">
        <v>165</v>
      </c>
      <c r="K1718" t="s">
        <v>165</v>
      </c>
      <c r="L1718" t="s">
        <v>165</v>
      </c>
      <c r="M1718" t="s">
        <v>165</v>
      </c>
      <c r="N1718" t="s">
        <v>165</v>
      </c>
      <c r="O1718" t="s">
        <v>165</v>
      </c>
      <c r="P1718" t="s">
        <v>165</v>
      </c>
      <c r="Q1718" t="s">
        <v>165</v>
      </c>
    </row>
    <row r="1719">
      <c r="B1719" t="s">
        <v>165</v>
      </c>
      <c r="C1719" t="s">
        <v>165</v>
      </c>
      <c r="D1719" t="s">
        <v>165</v>
      </c>
      <c r="E1719" t="s">
        <v>165</v>
      </c>
      <c r="F1719" t="s">
        <v>165</v>
      </c>
      <c r="G1719" t="s">
        <v>165</v>
      </c>
      <c r="H1719" t="s">
        <v>165</v>
      </c>
      <c r="J1719" t="s">
        <v>165</v>
      </c>
      <c r="K1719" t="s">
        <v>165</v>
      </c>
      <c r="L1719" t="s">
        <v>165</v>
      </c>
      <c r="M1719" t="s">
        <v>165</v>
      </c>
      <c r="N1719" t="s">
        <v>165</v>
      </c>
      <c r="O1719" t="s">
        <v>165</v>
      </c>
      <c r="P1719" t="s">
        <v>165</v>
      </c>
      <c r="Q1719" t="s">
        <v>165</v>
      </c>
    </row>
    <row r="1720">
      <c r="B1720" t="s">
        <v>165</v>
      </c>
      <c r="C1720" t="s">
        <v>165</v>
      </c>
      <c r="D1720" t="s">
        <v>165</v>
      </c>
      <c r="E1720" t="s">
        <v>165</v>
      </c>
      <c r="F1720" t="s">
        <v>165</v>
      </c>
      <c r="G1720" t="s">
        <v>165</v>
      </c>
      <c r="H1720" t="s">
        <v>165</v>
      </c>
      <c r="J1720" t="s">
        <v>165</v>
      </c>
      <c r="K1720" t="s">
        <v>165</v>
      </c>
      <c r="L1720" t="s">
        <v>165</v>
      </c>
      <c r="M1720" t="s">
        <v>165</v>
      </c>
      <c r="N1720" t="s">
        <v>165</v>
      </c>
      <c r="O1720" t="s">
        <v>165</v>
      </c>
      <c r="P1720" t="s">
        <v>165</v>
      </c>
      <c r="Q1720" t="s">
        <v>165</v>
      </c>
    </row>
    <row r="1721">
      <c r="B1721" t="s">
        <v>165</v>
      </c>
      <c r="C1721" t="s">
        <v>165</v>
      </c>
      <c r="D1721" t="s">
        <v>165</v>
      </c>
      <c r="E1721" t="s">
        <v>165</v>
      </c>
      <c r="F1721" t="s">
        <v>165</v>
      </c>
      <c r="G1721" t="s">
        <v>165</v>
      </c>
      <c r="H1721" t="s">
        <v>165</v>
      </c>
      <c r="J1721" t="s">
        <v>165</v>
      </c>
      <c r="K1721" t="s">
        <v>165</v>
      </c>
      <c r="L1721" t="s">
        <v>165</v>
      </c>
      <c r="M1721" t="s">
        <v>165</v>
      </c>
      <c r="N1721" t="s">
        <v>165</v>
      </c>
      <c r="O1721" t="s">
        <v>165</v>
      </c>
      <c r="P1721" t="s">
        <v>165</v>
      </c>
      <c r="Q1721" t="s">
        <v>165</v>
      </c>
    </row>
    <row r="1722">
      <c r="B1722" t="s">
        <v>165</v>
      </c>
      <c r="C1722" t="s">
        <v>165</v>
      </c>
      <c r="D1722" t="s">
        <v>165</v>
      </c>
      <c r="E1722" t="s">
        <v>165</v>
      </c>
      <c r="F1722" t="s">
        <v>165</v>
      </c>
      <c r="G1722" t="s">
        <v>165</v>
      </c>
      <c r="H1722" t="s">
        <v>165</v>
      </c>
      <c r="J1722" t="s">
        <v>165</v>
      </c>
      <c r="K1722" t="s">
        <v>165</v>
      </c>
      <c r="L1722" t="s">
        <v>165</v>
      </c>
      <c r="M1722" t="s">
        <v>165</v>
      </c>
      <c r="N1722" t="s">
        <v>165</v>
      </c>
      <c r="O1722" t="s">
        <v>165</v>
      </c>
      <c r="P1722" t="s">
        <v>165</v>
      </c>
      <c r="Q1722" t="s">
        <v>165</v>
      </c>
    </row>
    <row r="1723">
      <c r="B1723" t="s">
        <v>165</v>
      </c>
      <c r="C1723" t="s">
        <v>165</v>
      </c>
      <c r="D1723" t="s">
        <v>165</v>
      </c>
      <c r="E1723" t="s">
        <v>165</v>
      </c>
      <c r="F1723" t="s">
        <v>165</v>
      </c>
      <c r="G1723" t="s">
        <v>165</v>
      </c>
      <c r="H1723" t="s">
        <v>165</v>
      </c>
      <c r="J1723" t="s">
        <v>165</v>
      </c>
      <c r="K1723" t="s">
        <v>165</v>
      </c>
      <c r="L1723" t="s">
        <v>165</v>
      </c>
      <c r="M1723" t="s">
        <v>165</v>
      </c>
      <c r="N1723" t="s">
        <v>165</v>
      </c>
      <c r="O1723" t="s">
        <v>165</v>
      </c>
      <c r="P1723" t="s">
        <v>165</v>
      </c>
      <c r="Q1723" t="s">
        <v>165</v>
      </c>
    </row>
    <row r="1724">
      <c r="B1724" t="s">
        <v>165</v>
      </c>
      <c r="C1724" t="s">
        <v>165</v>
      </c>
      <c r="D1724" t="s">
        <v>165</v>
      </c>
      <c r="E1724" t="s">
        <v>165</v>
      </c>
      <c r="F1724" t="s">
        <v>165</v>
      </c>
      <c r="G1724" t="s">
        <v>165</v>
      </c>
      <c r="H1724" t="s">
        <v>165</v>
      </c>
      <c r="J1724" t="s">
        <v>165</v>
      </c>
      <c r="K1724" t="s">
        <v>165</v>
      </c>
      <c r="L1724" t="s">
        <v>165</v>
      </c>
      <c r="M1724" t="s">
        <v>165</v>
      </c>
      <c r="N1724" t="s">
        <v>165</v>
      </c>
      <c r="O1724" t="s">
        <v>165</v>
      </c>
      <c r="P1724" t="s">
        <v>165</v>
      </c>
      <c r="Q1724" t="s">
        <v>165</v>
      </c>
    </row>
    <row r="1725">
      <c r="B1725" t="s">
        <v>165</v>
      </c>
      <c r="C1725" t="s">
        <v>165</v>
      </c>
      <c r="D1725" t="s">
        <v>165</v>
      </c>
      <c r="E1725" t="s">
        <v>165</v>
      </c>
      <c r="F1725" t="s">
        <v>165</v>
      </c>
      <c r="G1725" t="s">
        <v>165</v>
      </c>
      <c r="H1725" t="s">
        <v>165</v>
      </c>
      <c r="J1725" t="s">
        <v>165</v>
      </c>
      <c r="K1725" t="s">
        <v>165</v>
      </c>
      <c r="L1725" t="s">
        <v>165</v>
      </c>
      <c r="M1725" t="s">
        <v>165</v>
      </c>
      <c r="N1725" t="s">
        <v>165</v>
      </c>
      <c r="O1725" t="s">
        <v>165</v>
      </c>
      <c r="P1725" t="s">
        <v>165</v>
      </c>
      <c r="Q1725" t="s">
        <v>165</v>
      </c>
    </row>
    <row r="1726">
      <c r="B1726" t="s">
        <v>165</v>
      </c>
      <c r="C1726" t="s">
        <v>165</v>
      </c>
      <c r="D1726" t="s">
        <v>165</v>
      </c>
      <c r="E1726" t="s">
        <v>165</v>
      </c>
      <c r="F1726" t="s">
        <v>165</v>
      </c>
      <c r="G1726" t="s">
        <v>165</v>
      </c>
      <c r="H1726" t="s">
        <v>165</v>
      </c>
      <c r="J1726" t="s">
        <v>165</v>
      </c>
      <c r="K1726" t="s">
        <v>165</v>
      </c>
      <c r="L1726" t="s">
        <v>165</v>
      </c>
      <c r="M1726" t="s">
        <v>165</v>
      </c>
      <c r="N1726" t="s">
        <v>165</v>
      </c>
      <c r="O1726" t="s">
        <v>165</v>
      </c>
      <c r="P1726" t="s">
        <v>165</v>
      </c>
      <c r="Q1726" t="s">
        <v>165</v>
      </c>
    </row>
    <row r="1727">
      <c r="B1727" t="s">
        <v>165</v>
      </c>
      <c r="C1727" t="s">
        <v>165</v>
      </c>
      <c r="D1727" t="s">
        <v>165</v>
      </c>
      <c r="E1727" t="s">
        <v>165</v>
      </c>
      <c r="F1727" t="s">
        <v>165</v>
      </c>
      <c r="G1727" t="s">
        <v>165</v>
      </c>
      <c r="H1727" t="s">
        <v>165</v>
      </c>
      <c r="J1727" t="s">
        <v>165</v>
      </c>
      <c r="K1727" t="s">
        <v>165</v>
      </c>
      <c r="L1727" t="s">
        <v>165</v>
      </c>
      <c r="M1727" t="s">
        <v>165</v>
      </c>
      <c r="N1727" t="s">
        <v>165</v>
      </c>
      <c r="O1727" t="s">
        <v>165</v>
      </c>
      <c r="P1727" t="s">
        <v>165</v>
      </c>
      <c r="Q1727" t="s">
        <v>165</v>
      </c>
    </row>
    <row r="1728">
      <c r="B1728" t="s">
        <v>165</v>
      </c>
      <c r="C1728" t="s">
        <v>165</v>
      </c>
      <c r="D1728" t="s">
        <v>165</v>
      </c>
      <c r="E1728" t="s">
        <v>165</v>
      </c>
      <c r="F1728" t="s">
        <v>165</v>
      </c>
      <c r="G1728" t="s">
        <v>165</v>
      </c>
      <c r="H1728" t="s">
        <v>165</v>
      </c>
      <c r="J1728" t="s">
        <v>165</v>
      </c>
      <c r="K1728" t="s">
        <v>165</v>
      </c>
      <c r="L1728" t="s">
        <v>165</v>
      </c>
      <c r="M1728" t="s">
        <v>165</v>
      </c>
      <c r="N1728" t="s">
        <v>165</v>
      </c>
      <c r="O1728" t="s">
        <v>165</v>
      </c>
      <c r="P1728" t="s">
        <v>165</v>
      </c>
      <c r="Q1728" t="s">
        <v>165</v>
      </c>
    </row>
    <row r="1729">
      <c r="B1729" t="s">
        <v>165</v>
      </c>
      <c r="C1729" t="s">
        <v>165</v>
      </c>
      <c r="D1729" t="s">
        <v>165</v>
      </c>
      <c r="E1729" t="s">
        <v>165</v>
      </c>
      <c r="F1729" t="s">
        <v>165</v>
      </c>
      <c r="G1729" t="s">
        <v>165</v>
      </c>
      <c r="H1729" t="s">
        <v>165</v>
      </c>
      <c r="J1729" t="s">
        <v>165</v>
      </c>
      <c r="K1729" t="s">
        <v>165</v>
      </c>
      <c r="L1729" t="s">
        <v>165</v>
      </c>
      <c r="M1729" t="s">
        <v>165</v>
      </c>
      <c r="N1729" t="s">
        <v>165</v>
      </c>
      <c r="O1729" t="s">
        <v>165</v>
      </c>
      <c r="P1729" t="s">
        <v>165</v>
      </c>
      <c r="Q1729" t="s">
        <v>165</v>
      </c>
    </row>
    <row r="1730">
      <c r="B1730" t="s">
        <v>165</v>
      </c>
      <c r="C1730" t="s">
        <v>165</v>
      </c>
      <c r="D1730" t="s">
        <v>165</v>
      </c>
      <c r="E1730" t="s">
        <v>165</v>
      </c>
      <c r="F1730" t="s">
        <v>165</v>
      </c>
      <c r="G1730" t="s">
        <v>165</v>
      </c>
      <c r="H1730" t="s">
        <v>165</v>
      </c>
      <c r="J1730" t="s">
        <v>165</v>
      </c>
      <c r="K1730" t="s">
        <v>165</v>
      </c>
      <c r="L1730" t="s">
        <v>165</v>
      </c>
      <c r="M1730" t="s">
        <v>165</v>
      </c>
      <c r="N1730" t="s">
        <v>165</v>
      </c>
      <c r="O1730" t="s">
        <v>165</v>
      </c>
      <c r="P1730" t="s">
        <v>165</v>
      </c>
      <c r="Q1730" t="s">
        <v>165</v>
      </c>
    </row>
    <row r="1731">
      <c r="B1731" t="s">
        <v>165</v>
      </c>
      <c r="C1731" t="s">
        <v>165</v>
      </c>
      <c r="D1731" t="s">
        <v>165</v>
      </c>
      <c r="E1731" t="s">
        <v>165</v>
      </c>
      <c r="F1731" t="s">
        <v>165</v>
      </c>
      <c r="G1731" t="s">
        <v>165</v>
      </c>
      <c r="H1731" t="s">
        <v>165</v>
      </c>
      <c r="J1731" t="s">
        <v>165</v>
      </c>
      <c r="K1731" t="s">
        <v>165</v>
      </c>
      <c r="L1731" t="s">
        <v>165</v>
      </c>
      <c r="M1731" t="s">
        <v>165</v>
      </c>
      <c r="N1731" t="s">
        <v>165</v>
      </c>
      <c r="O1731" t="s">
        <v>165</v>
      </c>
      <c r="P1731" t="s">
        <v>165</v>
      </c>
      <c r="Q1731" t="s">
        <v>165</v>
      </c>
    </row>
    <row r="1732">
      <c r="B1732" t="s">
        <v>165</v>
      </c>
      <c r="C1732" t="s">
        <v>165</v>
      </c>
      <c r="D1732" t="s">
        <v>165</v>
      </c>
      <c r="E1732" t="s">
        <v>165</v>
      </c>
      <c r="F1732" t="s">
        <v>165</v>
      </c>
      <c r="G1732" t="s">
        <v>165</v>
      </c>
      <c r="H1732" t="s">
        <v>165</v>
      </c>
      <c r="J1732" t="s">
        <v>165</v>
      </c>
      <c r="K1732" t="s">
        <v>165</v>
      </c>
      <c r="L1732" t="s">
        <v>165</v>
      </c>
      <c r="M1732" t="s">
        <v>165</v>
      </c>
      <c r="N1732" t="s">
        <v>165</v>
      </c>
      <c r="O1732" t="s">
        <v>165</v>
      </c>
      <c r="P1732" t="s">
        <v>165</v>
      </c>
      <c r="Q1732" t="s">
        <v>165</v>
      </c>
    </row>
    <row r="1733">
      <c r="B1733" t="s">
        <v>165</v>
      </c>
      <c r="C1733" t="s">
        <v>165</v>
      </c>
      <c r="D1733" t="s">
        <v>165</v>
      </c>
      <c r="E1733" t="s">
        <v>165</v>
      </c>
      <c r="F1733" t="s">
        <v>165</v>
      </c>
      <c r="G1733" t="s">
        <v>165</v>
      </c>
      <c r="H1733" t="s">
        <v>165</v>
      </c>
      <c r="J1733" t="s">
        <v>165</v>
      </c>
      <c r="K1733" t="s">
        <v>165</v>
      </c>
      <c r="L1733" t="s">
        <v>165</v>
      </c>
      <c r="M1733" t="s">
        <v>165</v>
      </c>
      <c r="N1733" t="s">
        <v>165</v>
      </c>
      <c r="O1733" t="s">
        <v>165</v>
      </c>
      <c r="P1733" t="s">
        <v>165</v>
      </c>
      <c r="Q1733" t="s">
        <v>165</v>
      </c>
    </row>
    <row r="1734">
      <c r="B1734" t="s">
        <v>165</v>
      </c>
      <c r="C1734" t="s">
        <v>165</v>
      </c>
      <c r="D1734" t="s">
        <v>165</v>
      </c>
      <c r="E1734" t="s">
        <v>165</v>
      </c>
      <c r="F1734" t="s">
        <v>165</v>
      </c>
      <c r="G1734" t="s">
        <v>165</v>
      </c>
      <c r="H1734" t="s">
        <v>165</v>
      </c>
      <c r="J1734" t="s">
        <v>165</v>
      </c>
      <c r="K1734" t="s">
        <v>165</v>
      </c>
      <c r="L1734" t="s">
        <v>165</v>
      </c>
      <c r="M1734" t="s">
        <v>165</v>
      </c>
      <c r="N1734" t="s">
        <v>165</v>
      </c>
      <c r="O1734" t="s">
        <v>165</v>
      </c>
      <c r="P1734" t="s">
        <v>165</v>
      </c>
      <c r="Q1734" t="s">
        <v>165</v>
      </c>
    </row>
    <row r="1735">
      <c r="B1735" t="s">
        <v>165</v>
      </c>
      <c r="C1735" t="s">
        <v>165</v>
      </c>
      <c r="D1735" t="s">
        <v>165</v>
      </c>
      <c r="E1735" t="s">
        <v>165</v>
      </c>
      <c r="F1735" t="s">
        <v>165</v>
      </c>
      <c r="G1735" t="s">
        <v>165</v>
      </c>
      <c r="H1735" t="s">
        <v>165</v>
      </c>
      <c r="J1735" t="s">
        <v>165</v>
      </c>
      <c r="K1735" t="s">
        <v>165</v>
      </c>
      <c r="L1735" t="s">
        <v>165</v>
      </c>
      <c r="M1735" t="s">
        <v>165</v>
      </c>
      <c r="N1735" t="s">
        <v>165</v>
      </c>
      <c r="O1735" t="s">
        <v>165</v>
      </c>
      <c r="P1735" t="s">
        <v>165</v>
      </c>
      <c r="Q1735" t="s">
        <v>165</v>
      </c>
    </row>
    <row r="1736">
      <c r="B1736" t="s">
        <v>165</v>
      </c>
      <c r="C1736" t="s">
        <v>165</v>
      </c>
      <c r="D1736" t="s">
        <v>165</v>
      </c>
      <c r="E1736" t="s">
        <v>165</v>
      </c>
      <c r="F1736" t="s">
        <v>165</v>
      </c>
      <c r="G1736" t="s">
        <v>165</v>
      </c>
      <c r="H1736" t="s">
        <v>165</v>
      </c>
      <c r="J1736" t="s">
        <v>165</v>
      </c>
      <c r="K1736" t="s">
        <v>165</v>
      </c>
      <c r="L1736" t="s">
        <v>165</v>
      </c>
      <c r="M1736" t="s">
        <v>165</v>
      </c>
      <c r="N1736" t="s">
        <v>165</v>
      </c>
      <c r="O1736" t="s">
        <v>165</v>
      </c>
      <c r="P1736" t="s">
        <v>165</v>
      </c>
      <c r="Q1736" t="s">
        <v>165</v>
      </c>
    </row>
    <row r="1737">
      <c r="B1737" t="s">
        <v>165</v>
      </c>
      <c r="C1737" t="s">
        <v>165</v>
      </c>
      <c r="D1737" t="s">
        <v>165</v>
      </c>
      <c r="E1737" t="s">
        <v>165</v>
      </c>
      <c r="F1737" t="s">
        <v>165</v>
      </c>
      <c r="G1737" t="s">
        <v>165</v>
      </c>
      <c r="H1737" t="s">
        <v>165</v>
      </c>
      <c r="J1737" t="s">
        <v>165</v>
      </c>
      <c r="K1737" t="s">
        <v>165</v>
      </c>
      <c r="L1737" t="s">
        <v>165</v>
      </c>
      <c r="M1737" t="s">
        <v>165</v>
      </c>
      <c r="N1737" t="s">
        <v>165</v>
      </c>
      <c r="O1737" t="s">
        <v>165</v>
      </c>
      <c r="P1737" t="s">
        <v>165</v>
      </c>
      <c r="Q1737" t="s">
        <v>165</v>
      </c>
    </row>
    <row r="1738">
      <c r="B1738" t="s">
        <v>165</v>
      </c>
      <c r="C1738" t="s">
        <v>165</v>
      </c>
      <c r="D1738" t="s">
        <v>165</v>
      </c>
      <c r="E1738" t="s">
        <v>165</v>
      </c>
      <c r="F1738" t="s">
        <v>165</v>
      </c>
      <c r="G1738" t="s">
        <v>165</v>
      </c>
      <c r="H1738" t="s">
        <v>165</v>
      </c>
      <c r="J1738" t="s">
        <v>165</v>
      </c>
      <c r="K1738" t="s">
        <v>165</v>
      </c>
      <c r="L1738" t="s">
        <v>165</v>
      </c>
      <c r="M1738" t="s">
        <v>165</v>
      </c>
      <c r="N1738" t="s">
        <v>165</v>
      </c>
      <c r="O1738" t="s">
        <v>165</v>
      </c>
      <c r="P1738" t="s">
        <v>165</v>
      </c>
      <c r="Q1738" t="s">
        <v>165</v>
      </c>
    </row>
    <row r="1739">
      <c r="B1739" t="s">
        <v>165</v>
      </c>
      <c r="C1739" t="s">
        <v>165</v>
      </c>
      <c r="D1739" t="s">
        <v>165</v>
      </c>
      <c r="E1739" t="s">
        <v>165</v>
      </c>
      <c r="F1739" t="s">
        <v>165</v>
      </c>
      <c r="G1739" t="s">
        <v>165</v>
      </c>
      <c r="H1739" t="s">
        <v>165</v>
      </c>
      <c r="J1739" t="s">
        <v>165</v>
      </c>
      <c r="K1739" t="s">
        <v>165</v>
      </c>
      <c r="L1739" t="s">
        <v>165</v>
      </c>
      <c r="M1739" t="s">
        <v>165</v>
      </c>
      <c r="N1739" t="s">
        <v>165</v>
      </c>
      <c r="O1739" t="s">
        <v>165</v>
      </c>
      <c r="P1739" t="s">
        <v>165</v>
      </c>
      <c r="Q1739" t="s">
        <v>165</v>
      </c>
    </row>
    <row r="1740">
      <c r="B1740" t="s">
        <v>165</v>
      </c>
      <c r="C1740" t="s">
        <v>165</v>
      </c>
      <c r="D1740" t="s">
        <v>165</v>
      </c>
      <c r="E1740" t="s">
        <v>165</v>
      </c>
      <c r="F1740" t="s">
        <v>165</v>
      </c>
      <c r="G1740" t="s">
        <v>165</v>
      </c>
      <c r="H1740" t="s">
        <v>165</v>
      </c>
      <c r="J1740" t="s">
        <v>165</v>
      </c>
      <c r="K1740" t="s">
        <v>165</v>
      </c>
      <c r="L1740" t="s">
        <v>165</v>
      </c>
      <c r="M1740" t="s">
        <v>165</v>
      </c>
      <c r="N1740" t="s">
        <v>165</v>
      </c>
      <c r="O1740" t="s">
        <v>165</v>
      </c>
      <c r="P1740" t="s">
        <v>165</v>
      </c>
      <c r="Q1740" t="s">
        <v>165</v>
      </c>
    </row>
    <row r="1741">
      <c r="B1741" t="s">
        <v>165</v>
      </c>
      <c r="C1741" t="s">
        <v>165</v>
      </c>
      <c r="D1741" t="s">
        <v>165</v>
      </c>
      <c r="E1741" t="s">
        <v>165</v>
      </c>
      <c r="F1741" t="s">
        <v>165</v>
      </c>
      <c r="G1741" t="s">
        <v>165</v>
      </c>
      <c r="H1741" t="s">
        <v>165</v>
      </c>
      <c r="J1741" t="s">
        <v>165</v>
      </c>
      <c r="K1741" t="s">
        <v>165</v>
      </c>
      <c r="L1741" t="s">
        <v>165</v>
      </c>
      <c r="M1741" t="s">
        <v>165</v>
      </c>
      <c r="N1741" t="s">
        <v>165</v>
      </c>
      <c r="O1741" t="s">
        <v>165</v>
      </c>
      <c r="P1741" t="s">
        <v>165</v>
      </c>
      <c r="Q1741" t="s">
        <v>165</v>
      </c>
    </row>
    <row r="1742">
      <c r="B1742" t="s">
        <v>165</v>
      </c>
      <c r="C1742" t="s">
        <v>165</v>
      </c>
      <c r="D1742" t="s">
        <v>165</v>
      </c>
      <c r="E1742" t="s">
        <v>165</v>
      </c>
      <c r="F1742" t="s">
        <v>165</v>
      </c>
      <c r="G1742" t="s">
        <v>165</v>
      </c>
      <c r="H1742" t="s">
        <v>165</v>
      </c>
      <c r="J1742" t="s">
        <v>165</v>
      </c>
      <c r="K1742" t="s">
        <v>165</v>
      </c>
      <c r="L1742" t="s">
        <v>165</v>
      </c>
      <c r="M1742" t="s">
        <v>165</v>
      </c>
      <c r="N1742" t="s">
        <v>165</v>
      </c>
      <c r="O1742" t="s">
        <v>165</v>
      </c>
      <c r="P1742" t="s">
        <v>165</v>
      </c>
      <c r="Q1742" t="s">
        <v>165</v>
      </c>
    </row>
    <row r="1743">
      <c r="B1743" t="s">
        <v>165</v>
      </c>
      <c r="C1743" t="s">
        <v>165</v>
      </c>
      <c r="D1743" t="s">
        <v>165</v>
      </c>
      <c r="E1743" t="s">
        <v>165</v>
      </c>
      <c r="F1743" t="s">
        <v>165</v>
      </c>
      <c r="G1743" t="s">
        <v>165</v>
      </c>
      <c r="H1743" t="s">
        <v>165</v>
      </c>
      <c r="J1743" t="s">
        <v>165</v>
      </c>
      <c r="K1743" t="s">
        <v>165</v>
      </c>
      <c r="L1743" t="s">
        <v>165</v>
      </c>
      <c r="M1743" t="s">
        <v>165</v>
      </c>
      <c r="N1743" t="s">
        <v>165</v>
      </c>
      <c r="O1743" t="s">
        <v>165</v>
      </c>
      <c r="P1743" t="s">
        <v>165</v>
      </c>
      <c r="Q1743" t="s">
        <v>165</v>
      </c>
    </row>
    <row r="1744">
      <c r="B1744" t="s">
        <v>165</v>
      </c>
      <c r="C1744" t="s">
        <v>165</v>
      </c>
      <c r="D1744" t="s">
        <v>165</v>
      </c>
      <c r="E1744" t="s">
        <v>165</v>
      </c>
      <c r="F1744" t="s">
        <v>165</v>
      </c>
      <c r="G1744" t="s">
        <v>165</v>
      </c>
      <c r="H1744" t="s">
        <v>165</v>
      </c>
      <c r="J1744" t="s">
        <v>165</v>
      </c>
      <c r="K1744" t="s">
        <v>165</v>
      </c>
      <c r="L1744" t="s">
        <v>165</v>
      </c>
      <c r="M1744" t="s">
        <v>165</v>
      </c>
      <c r="N1744" t="s">
        <v>165</v>
      </c>
      <c r="O1744" t="s">
        <v>165</v>
      </c>
      <c r="P1744" t="s">
        <v>165</v>
      </c>
      <c r="Q1744" t="s">
        <v>165</v>
      </c>
    </row>
    <row r="1745">
      <c r="B1745" t="s">
        <v>165</v>
      </c>
      <c r="C1745" t="s">
        <v>165</v>
      </c>
      <c r="D1745" t="s">
        <v>165</v>
      </c>
      <c r="E1745" t="s">
        <v>165</v>
      </c>
      <c r="F1745" t="s">
        <v>165</v>
      </c>
      <c r="G1745" t="s">
        <v>165</v>
      </c>
      <c r="H1745" t="s">
        <v>165</v>
      </c>
      <c r="J1745" t="s">
        <v>165</v>
      </c>
      <c r="K1745" t="s">
        <v>165</v>
      </c>
      <c r="L1745" t="s">
        <v>165</v>
      </c>
      <c r="M1745" t="s">
        <v>165</v>
      </c>
      <c r="N1745" t="s">
        <v>165</v>
      </c>
      <c r="O1745" t="s">
        <v>165</v>
      </c>
      <c r="P1745" t="s">
        <v>165</v>
      </c>
      <c r="Q1745" t="s">
        <v>165</v>
      </c>
    </row>
    <row r="1746">
      <c r="B1746" t="s">
        <v>165</v>
      </c>
      <c r="C1746" t="s">
        <v>165</v>
      </c>
      <c r="D1746" t="s">
        <v>165</v>
      </c>
      <c r="E1746" t="s">
        <v>165</v>
      </c>
      <c r="F1746" t="s">
        <v>165</v>
      </c>
      <c r="G1746" t="s">
        <v>165</v>
      </c>
      <c r="H1746" t="s">
        <v>165</v>
      </c>
      <c r="J1746" t="s">
        <v>165</v>
      </c>
      <c r="K1746" t="s">
        <v>165</v>
      </c>
      <c r="L1746" t="s">
        <v>165</v>
      </c>
      <c r="M1746" t="s">
        <v>165</v>
      </c>
      <c r="N1746" t="s">
        <v>165</v>
      </c>
      <c r="O1746" t="s">
        <v>165</v>
      </c>
      <c r="P1746" t="s">
        <v>165</v>
      </c>
      <c r="Q1746" t="s">
        <v>165</v>
      </c>
    </row>
    <row r="1747">
      <c r="B1747" t="s">
        <v>165</v>
      </c>
      <c r="C1747" t="s">
        <v>165</v>
      </c>
      <c r="D1747" t="s">
        <v>165</v>
      </c>
      <c r="E1747" t="s">
        <v>165</v>
      </c>
      <c r="F1747" t="s">
        <v>165</v>
      </c>
      <c r="G1747" t="s">
        <v>165</v>
      </c>
      <c r="H1747" t="s">
        <v>165</v>
      </c>
      <c r="J1747" t="s">
        <v>165</v>
      </c>
      <c r="K1747" t="s">
        <v>165</v>
      </c>
      <c r="L1747" t="s">
        <v>165</v>
      </c>
      <c r="M1747" t="s">
        <v>165</v>
      </c>
      <c r="N1747" t="s">
        <v>165</v>
      </c>
      <c r="O1747" t="s">
        <v>165</v>
      </c>
      <c r="P1747" t="s">
        <v>165</v>
      </c>
      <c r="Q1747" t="s">
        <v>165</v>
      </c>
    </row>
    <row r="1748">
      <c r="B1748" t="s">
        <v>165</v>
      </c>
      <c r="C1748" t="s">
        <v>165</v>
      </c>
      <c r="D1748" t="s">
        <v>165</v>
      </c>
      <c r="E1748" t="s">
        <v>165</v>
      </c>
      <c r="F1748" t="s">
        <v>165</v>
      </c>
      <c r="G1748" t="s">
        <v>165</v>
      </c>
      <c r="H1748" t="s">
        <v>165</v>
      </c>
      <c r="J1748" t="s">
        <v>165</v>
      </c>
      <c r="K1748" t="s">
        <v>165</v>
      </c>
      <c r="L1748" t="s">
        <v>165</v>
      </c>
      <c r="M1748" t="s">
        <v>165</v>
      </c>
      <c r="N1748" t="s">
        <v>165</v>
      </c>
      <c r="O1748" t="s">
        <v>165</v>
      </c>
      <c r="P1748" t="s">
        <v>165</v>
      </c>
      <c r="Q1748" t="s">
        <v>165</v>
      </c>
    </row>
    <row r="1749">
      <c r="B1749" t="s">
        <v>165</v>
      </c>
      <c r="C1749" t="s">
        <v>165</v>
      </c>
      <c r="D1749" t="s">
        <v>165</v>
      </c>
      <c r="E1749" t="s">
        <v>165</v>
      </c>
      <c r="F1749" t="s">
        <v>165</v>
      </c>
      <c r="G1749" t="s">
        <v>165</v>
      </c>
      <c r="H1749" t="s">
        <v>165</v>
      </c>
      <c r="J1749" t="s">
        <v>165</v>
      </c>
      <c r="K1749" t="s">
        <v>165</v>
      </c>
      <c r="L1749" t="s">
        <v>165</v>
      </c>
      <c r="M1749" t="s">
        <v>165</v>
      </c>
      <c r="N1749" t="s">
        <v>165</v>
      </c>
      <c r="O1749" t="s">
        <v>165</v>
      </c>
      <c r="P1749" t="s">
        <v>165</v>
      </c>
      <c r="Q1749" t="s">
        <v>165</v>
      </c>
    </row>
    <row r="1750">
      <c r="B1750" t="s">
        <v>165</v>
      </c>
      <c r="C1750" t="s">
        <v>165</v>
      </c>
      <c r="D1750" t="s">
        <v>165</v>
      </c>
      <c r="E1750" t="s">
        <v>165</v>
      </c>
      <c r="F1750" t="s">
        <v>165</v>
      </c>
      <c r="G1750" t="s">
        <v>165</v>
      </c>
      <c r="H1750" t="s">
        <v>165</v>
      </c>
      <c r="J1750" t="s">
        <v>165</v>
      </c>
      <c r="K1750" t="s">
        <v>165</v>
      </c>
      <c r="L1750" t="s">
        <v>165</v>
      </c>
      <c r="M1750" t="s">
        <v>165</v>
      </c>
      <c r="N1750" t="s">
        <v>165</v>
      </c>
      <c r="O1750" t="s">
        <v>165</v>
      </c>
      <c r="P1750" t="s">
        <v>165</v>
      </c>
      <c r="Q1750" t="s">
        <v>165</v>
      </c>
    </row>
    <row r="1751">
      <c r="B1751" t="s">
        <v>165</v>
      </c>
      <c r="C1751" t="s">
        <v>165</v>
      </c>
      <c r="D1751" t="s">
        <v>165</v>
      </c>
      <c r="E1751" t="s">
        <v>165</v>
      </c>
      <c r="F1751" t="s">
        <v>165</v>
      </c>
      <c r="G1751" t="s">
        <v>165</v>
      </c>
      <c r="H1751" t="s">
        <v>165</v>
      </c>
      <c r="J1751" t="s">
        <v>165</v>
      </c>
      <c r="K1751" t="s">
        <v>165</v>
      </c>
      <c r="L1751" t="s">
        <v>165</v>
      </c>
      <c r="M1751" t="s">
        <v>165</v>
      </c>
      <c r="N1751" t="s">
        <v>165</v>
      </c>
      <c r="O1751" t="s">
        <v>165</v>
      </c>
      <c r="P1751" t="s">
        <v>165</v>
      </c>
      <c r="Q1751" t="s">
        <v>165</v>
      </c>
    </row>
    <row r="1752">
      <c r="B1752" t="s">
        <v>165</v>
      </c>
      <c r="C1752" t="s">
        <v>165</v>
      </c>
      <c r="D1752" t="s">
        <v>165</v>
      </c>
      <c r="E1752" t="s">
        <v>165</v>
      </c>
      <c r="F1752" t="s">
        <v>165</v>
      </c>
      <c r="G1752" t="s">
        <v>165</v>
      </c>
      <c r="H1752" t="s">
        <v>165</v>
      </c>
      <c r="J1752" t="s">
        <v>165</v>
      </c>
      <c r="K1752" t="s">
        <v>165</v>
      </c>
      <c r="L1752" t="s">
        <v>165</v>
      </c>
      <c r="M1752" t="s">
        <v>165</v>
      </c>
      <c r="N1752" t="s">
        <v>165</v>
      </c>
      <c r="O1752" t="s">
        <v>165</v>
      </c>
      <c r="P1752" t="s">
        <v>165</v>
      </c>
      <c r="Q1752" t="s">
        <v>165</v>
      </c>
    </row>
    <row r="1753">
      <c r="B1753" t="s">
        <v>165</v>
      </c>
      <c r="C1753" t="s">
        <v>165</v>
      </c>
      <c r="D1753" t="s">
        <v>165</v>
      </c>
      <c r="E1753" t="s">
        <v>165</v>
      </c>
      <c r="F1753" t="s">
        <v>165</v>
      </c>
      <c r="G1753" t="s">
        <v>165</v>
      </c>
      <c r="H1753" t="s">
        <v>165</v>
      </c>
      <c r="J1753" t="s">
        <v>165</v>
      </c>
      <c r="K1753" t="s">
        <v>165</v>
      </c>
      <c r="L1753" t="s">
        <v>165</v>
      </c>
      <c r="M1753" t="s">
        <v>165</v>
      </c>
      <c r="N1753" t="s">
        <v>165</v>
      </c>
      <c r="O1753" t="s">
        <v>165</v>
      </c>
      <c r="P1753" t="s">
        <v>165</v>
      </c>
      <c r="Q1753" t="s">
        <v>165</v>
      </c>
    </row>
    <row r="1754">
      <c r="B1754" t="s">
        <v>165</v>
      </c>
      <c r="C1754" t="s">
        <v>165</v>
      </c>
      <c r="D1754" t="s">
        <v>165</v>
      </c>
      <c r="E1754" t="s">
        <v>165</v>
      </c>
      <c r="F1754" t="s">
        <v>165</v>
      </c>
      <c r="G1754" t="s">
        <v>165</v>
      </c>
      <c r="H1754" t="s">
        <v>165</v>
      </c>
      <c r="J1754" t="s">
        <v>165</v>
      </c>
      <c r="K1754" t="s">
        <v>165</v>
      </c>
      <c r="L1754" t="s">
        <v>165</v>
      </c>
      <c r="M1754" t="s">
        <v>165</v>
      </c>
      <c r="N1754" t="s">
        <v>165</v>
      </c>
      <c r="O1754" t="s">
        <v>165</v>
      </c>
      <c r="P1754" t="s">
        <v>165</v>
      </c>
      <c r="Q1754" t="s">
        <v>165</v>
      </c>
    </row>
    <row r="1755">
      <c r="B1755" t="s">
        <v>165</v>
      </c>
      <c r="C1755" t="s">
        <v>165</v>
      </c>
      <c r="D1755" t="s">
        <v>165</v>
      </c>
      <c r="E1755" t="s">
        <v>165</v>
      </c>
      <c r="F1755" t="s">
        <v>165</v>
      </c>
      <c r="G1755" t="s">
        <v>165</v>
      </c>
      <c r="H1755" t="s">
        <v>165</v>
      </c>
      <c r="J1755" t="s">
        <v>165</v>
      </c>
      <c r="K1755" t="s">
        <v>165</v>
      </c>
      <c r="L1755" t="s">
        <v>165</v>
      </c>
      <c r="M1755" t="s">
        <v>165</v>
      </c>
      <c r="N1755" t="s">
        <v>165</v>
      </c>
      <c r="O1755" t="s">
        <v>165</v>
      </c>
      <c r="P1755" t="s">
        <v>165</v>
      </c>
      <c r="Q1755" t="s">
        <v>165</v>
      </c>
    </row>
    <row r="1756">
      <c r="B1756" t="s">
        <v>165</v>
      </c>
      <c r="C1756" t="s">
        <v>165</v>
      </c>
      <c r="D1756" t="s">
        <v>165</v>
      </c>
      <c r="E1756" t="s">
        <v>165</v>
      </c>
      <c r="F1756" t="s">
        <v>165</v>
      </c>
      <c r="G1756" t="s">
        <v>165</v>
      </c>
      <c r="H1756" t="s">
        <v>165</v>
      </c>
      <c r="J1756" t="s">
        <v>165</v>
      </c>
      <c r="K1756" t="s">
        <v>165</v>
      </c>
      <c r="L1756" t="s">
        <v>165</v>
      </c>
      <c r="M1756" t="s">
        <v>165</v>
      </c>
      <c r="N1756" t="s">
        <v>165</v>
      </c>
      <c r="O1756" t="s">
        <v>165</v>
      </c>
      <c r="P1756" t="s">
        <v>165</v>
      </c>
      <c r="Q1756" t="s">
        <v>165</v>
      </c>
    </row>
    <row r="1757">
      <c r="B1757" t="s">
        <v>165</v>
      </c>
      <c r="C1757" t="s">
        <v>165</v>
      </c>
      <c r="D1757" t="s">
        <v>165</v>
      </c>
      <c r="E1757" t="s">
        <v>165</v>
      </c>
      <c r="F1757" t="s">
        <v>165</v>
      </c>
      <c r="G1757" t="s">
        <v>165</v>
      </c>
      <c r="H1757" t="s">
        <v>165</v>
      </c>
      <c r="J1757" t="s">
        <v>165</v>
      </c>
      <c r="K1757" t="s">
        <v>165</v>
      </c>
      <c r="L1757" t="s">
        <v>165</v>
      </c>
      <c r="M1757" t="s">
        <v>165</v>
      </c>
      <c r="N1757" t="s">
        <v>165</v>
      </c>
      <c r="O1757" t="s">
        <v>165</v>
      </c>
      <c r="P1757" t="s">
        <v>165</v>
      </c>
      <c r="Q1757" t="s">
        <v>165</v>
      </c>
    </row>
    <row r="1758">
      <c r="B1758" t="s">
        <v>165</v>
      </c>
      <c r="C1758" t="s">
        <v>165</v>
      </c>
      <c r="D1758" t="s">
        <v>165</v>
      </c>
      <c r="E1758" t="s">
        <v>165</v>
      </c>
      <c r="F1758" t="s">
        <v>165</v>
      </c>
      <c r="G1758" t="s">
        <v>165</v>
      </c>
      <c r="H1758" t="s">
        <v>165</v>
      </c>
      <c r="J1758" t="s">
        <v>165</v>
      </c>
      <c r="K1758" t="s">
        <v>165</v>
      </c>
      <c r="L1758" t="s">
        <v>165</v>
      </c>
      <c r="M1758" t="s">
        <v>165</v>
      </c>
      <c r="N1758" t="s">
        <v>165</v>
      </c>
      <c r="O1758" t="s">
        <v>165</v>
      </c>
      <c r="P1758" t="s">
        <v>165</v>
      </c>
      <c r="Q1758" t="s">
        <v>165</v>
      </c>
    </row>
    <row r="1759">
      <c r="B1759" t="s">
        <v>165</v>
      </c>
      <c r="C1759" t="s">
        <v>165</v>
      </c>
      <c r="D1759" t="s">
        <v>165</v>
      </c>
      <c r="E1759" t="s">
        <v>165</v>
      </c>
      <c r="F1759" t="s">
        <v>165</v>
      </c>
      <c r="G1759" t="s">
        <v>165</v>
      </c>
      <c r="H1759" t="s">
        <v>165</v>
      </c>
      <c r="J1759" t="s">
        <v>165</v>
      </c>
      <c r="K1759" t="s">
        <v>165</v>
      </c>
      <c r="L1759" t="s">
        <v>165</v>
      </c>
      <c r="M1759" t="s">
        <v>165</v>
      </c>
      <c r="N1759" t="s">
        <v>165</v>
      </c>
      <c r="O1759" t="s">
        <v>165</v>
      </c>
      <c r="P1759" t="s">
        <v>165</v>
      </c>
      <c r="Q1759" t="s">
        <v>165</v>
      </c>
    </row>
    <row r="1760">
      <c r="B1760" t="s">
        <v>165</v>
      </c>
      <c r="C1760" t="s">
        <v>165</v>
      </c>
      <c r="D1760" t="s">
        <v>165</v>
      </c>
      <c r="E1760" t="s">
        <v>165</v>
      </c>
      <c r="F1760" t="s">
        <v>165</v>
      </c>
      <c r="G1760" t="s">
        <v>165</v>
      </c>
      <c r="H1760" t="s">
        <v>165</v>
      </c>
      <c r="J1760" t="s">
        <v>165</v>
      </c>
      <c r="K1760" t="s">
        <v>165</v>
      </c>
      <c r="L1760" t="s">
        <v>165</v>
      </c>
      <c r="M1760" t="s">
        <v>165</v>
      </c>
      <c r="N1760" t="s">
        <v>165</v>
      </c>
      <c r="O1760" t="s">
        <v>165</v>
      </c>
      <c r="P1760" t="s">
        <v>165</v>
      </c>
      <c r="Q1760" t="s">
        <v>165</v>
      </c>
    </row>
    <row r="1761">
      <c r="B1761" t="s">
        <v>165</v>
      </c>
      <c r="C1761" t="s">
        <v>165</v>
      </c>
      <c r="D1761" t="s">
        <v>165</v>
      </c>
      <c r="E1761" t="s">
        <v>165</v>
      </c>
      <c r="F1761" t="s">
        <v>165</v>
      </c>
      <c r="G1761" t="s">
        <v>165</v>
      </c>
      <c r="H1761" t="s">
        <v>165</v>
      </c>
      <c r="J1761" t="s">
        <v>165</v>
      </c>
      <c r="K1761" t="s">
        <v>165</v>
      </c>
      <c r="L1761" t="s">
        <v>165</v>
      </c>
      <c r="M1761" t="s">
        <v>165</v>
      </c>
      <c r="N1761" t="s">
        <v>165</v>
      </c>
      <c r="O1761" t="s">
        <v>165</v>
      </c>
      <c r="P1761" t="s">
        <v>165</v>
      </c>
      <c r="Q1761" t="s">
        <v>165</v>
      </c>
    </row>
    <row r="1762">
      <c r="B1762" t="s">
        <v>165</v>
      </c>
      <c r="C1762" t="s">
        <v>165</v>
      </c>
      <c r="D1762" t="s">
        <v>165</v>
      </c>
      <c r="E1762" t="s">
        <v>165</v>
      </c>
      <c r="F1762" t="s">
        <v>165</v>
      </c>
      <c r="G1762" t="s">
        <v>165</v>
      </c>
      <c r="H1762" t="s">
        <v>165</v>
      </c>
      <c r="J1762" t="s">
        <v>165</v>
      </c>
      <c r="K1762" t="s">
        <v>165</v>
      </c>
      <c r="L1762" t="s">
        <v>165</v>
      </c>
      <c r="M1762" t="s">
        <v>165</v>
      </c>
      <c r="N1762" t="s">
        <v>165</v>
      </c>
      <c r="O1762" t="s">
        <v>165</v>
      </c>
      <c r="P1762" t="s">
        <v>165</v>
      </c>
      <c r="Q1762" t="s">
        <v>165</v>
      </c>
    </row>
    <row r="1763">
      <c r="B1763" t="s">
        <v>165</v>
      </c>
      <c r="C1763" t="s">
        <v>165</v>
      </c>
      <c r="D1763" t="s">
        <v>165</v>
      </c>
      <c r="E1763" t="s">
        <v>165</v>
      </c>
      <c r="F1763" t="s">
        <v>165</v>
      </c>
      <c r="G1763" t="s">
        <v>165</v>
      </c>
      <c r="H1763" t="s">
        <v>165</v>
      </c>
      <c r="J1763" t="s">
        <v>165</v>
      </c>
      <c r="K1763" t="s">
        <v>165</v>
      </c>
      <c r="L1763" t="s">
        <v>165</v>
      </c>
      <c r="M1763" t="s">
        <v>165</v>
      </c>
      <c r="N1763" t="s">
        <v>165</v>
      </c>
      <c r="O1763" t="s">
        <v>165</v>
      </c>
      <c r="P1763" t="s">
        <v>165</v>
      </c>
      <c r="Q1763" t="s">
        <v>165</v>
      </c>
    </row>
    <row r="1764">
      <c r="B1764" t="s">
        <v>165</v>
      </c>
      <c r="C1764" t="s">
        <v>165</v>
      </c>
      <c r="D1764" t="s">
        <v>165</v>
      </c>
      <c r="E1764" t="s">
        <v>165</v>
      </c>
      <c r="F1764" t="s">
        <v>165</v>
      </c>
      <c r="G1764" t="s">
        <v>165</v>
      </c>
      <c r="H1764" t="s">
        <v>165</v>
      </c>
      <c r="J1764" t="s">
        <v>165</v>
      </c>
      <c r="K1764" t="s">
        <v>165</v>
      </c>
      <c r="L1764" t="s">
        <v>165</v>
      </c>
      <c r="M1764" t="s">
        <v>165</v>
      </c>
      <c r="N1764" t="s">
        <v>165</v>
      </c>
      <c r="O1764" t="s">
        <v>165</v>
      </c>
      <c r="P1764" t="s">
        <v>165</v>
      </c>
      <c r="Q1764" t="s">
        <v>165</v>
      </c>
    </row>
    <row r="1765">
      <c r="B1765" t="s">
        <v>165</v>
      </c>
      <c r="C1765" t="s">
        <v>165</v>
      </c>
      <c r="D1765" t="s">
        <v>165</v>
      </c>
      <c r="E1765" t="s">
        <v>165</v>
      </c>
      <c r="F1765" t="s">
        <v>165</v>
      </c>
      <c r="G1765" t="s">
        <v>165</v>
      </c>
      <c r="H1765" t="s">
        <v>165</v>
      </c>
      <c r="J1765" t="s">
        <v>165</v>
      </c>
      <c r="K1765" t="s">
        <v>165</v>
      </c>
      <c r="L1765" t="s">
        <v>165</v>
      </c>
      <c r="M1765" t="s">
        <v>165</v>
      </c>
      <c r="N1765" t="s">
        <v>165</v>
      </c>
      <c r="O1765" t="s">
        <v>165</v>
      </c>
      <c r="P1765" t="s">
        <v>165</v>
      </c>
      <c r="Q1765" t="s">
        <v>165</v>
      </c>
    </row>
    <row r="1766">
      <c r="B1766" t="s">
        <v>165</v>
      </c>
      <c r="C1766" t="s">
        <v>165</v>
      </c>
      <c r="D1766" t="s">
        <v>165</v>
      </c>
      <c r="E1766" t="s">
        <v>165</v>
      </c>
      <c r="F1766" t="s">
        <v>165</v>
      </c>
      <c r="G1766" t="s">
        <v>165</v>
      </c>
      <c r="H1766" t="s">
        <v>165</v>
      </c>
      <c r="J1766" t="s">
        <v>165</v>
      </c>
      <c r="K1766" t="s">
        <v>165</v>
      </c>
      <c r="L1766" t="s">
        <v>165</v>
      </c>
      <c r="M1766" t="s">
        <v>165</v>
      </c>
      <c r="N1766" t="s">
        <v>165</v>
      </c>
      <c r="O1766" t="s">
        <v>165</v>
      </c>
      <c r="P1766" t="s">
        <v>165</v>
      </c>
      <c r="Q1766" t="s">
        <v>165</v>
      </c>
    </row>
    <row r="1767">
      <c r="B1767" t="s">
        <v>165</v>
      </c>
      <c r="C1767" t="s">
        <v>165</v>
      </c>
      <c r="D1767" t="s">
        <v>165</v>
      </c>
      <c r="E1767" t="s">
        <v>165</v>
      </c>
      <c r="F1767" t="s">
        <v>165</v>
      </c>
      <c r="G1767" t="s">
        <v>165</v>
      </c>
      <c r="H1767" t="s">
        <v>165</v>
      </c>
      <c r="J1767" t="s">
        <v>165</v>
      </c>
      <c r="K1767" t="s">
        <v>165</v>
      </c>
      <c r="L1767" t="s">
        <v>165</v>
      </c>
      <c r="M1767" t="s">
        <v>165</v>
      </c>
      <c r="N1767" t="s">
        <v>165</v>
      </c>
      <c r="O1767" t="s">
        <v>165</v>
      </c>
      <c r="P1767" t="s">
        <v>165</v>
      </c>
      <c r="Q1767" t="s">
        <v>165</v>
      </c>
    </row>
    <row r="1768">
      <c r="B1768" t="s">
        <v>165</v>
      </c>
      <c r="C1768" t="s">
        <v>165</v>
      </c>
      <c r="D1768" t="s">
        <v>165</v>
      </c>
      <c r="E1768" t="s">
        <v>165</v>
      </c>
      <c r="F1768" t="s">
        <v>165</v>
      </c>
      <c r="G1768" t="s">
        <v>165</v>
      </c>
      <c r="H1768" t="s">
        <v>165</v>
      </c>
      <c r="J1768" t="s">
        <v>165</v>
      </c>
      <c r="K1768" t="s">
        <v>165</v>
      </c>
      <c r="L1768" t="s">
        <v>165</v>
      </c>
      <c r="M1768" t="s">
        <v>165</v>
      </c>
      <c r="N1768" t="s">
        <v>165</v>
      </c>
      <c r="O1768" t="s">
        <v>165</v>
      </c>
      <c r="P1768" t="s">
        <v>165</v>
      </c>
      <c r="Q1768" t="s">
        <v>165</v>
      </c>
    </row>
    <row r="1769">
      <c r="B1769" t="s">
        <v>165</v>
      </c>
      <c r="C1769" t="s">
        <v>165</v>
      </c>
      <c r="D1769" t="s">
        <v>165</v>
      </c>
      <c r="E1769" t="s">
        <v>165</v>
      </c>
      <c r="F1769" t="s">
        <v>165</v>
      </c>
      <c r="G1769" t="s">
        <v>165</v>
      </c>
      <c r="H1769" t="s">
        <v>165</v>
      </c>
      <c r="J1769" t="s">
        <v>165</v>
      </c>
      <c r="K1769" t="s">
        <v>165</v>
      </c>
      <c r="L1769" t="s">
        <v>165</v>
      </c>
      <c r="M1769" t="s">
        <v>165</v>
      </c>
      <c r="N1769" t="s">
        <v>165</v>
      </c>
      <c r="O1769" t="s">
        <v>165</v>
      </c>
      <c r="P1769" t="s">
        <v>165</v>
      </c>
      <c r="Q1769" t="s">
        <v>165</v>
      </c>
    </row>
    <row r="1770">
      <c r="B1770" t="s">
        <v>165</v>
      </c>
      <c r="C1770" t="s">
        <v>165</v>
      </c>
      <c r="D1770" t="s">
        <v>165</v>
      </c>
      <c r="E1770" t="s">
        <v>165</v>
      </c>
      <c r="F1770" t="s">
        <v>165</v>
      </c>
      <c r="G1770" t="s">
        <v>165</v>
      </c>
      <c r="H1770" t="s">
        <v>165</v>
      </c>
      <c r="J1770" t="s">
        <v>165</v>
      </c>
      <c r="K1770" t="s">
        <v>165</v>
      </c>
      <c r="L1770" t="s">
        <v>165</v>
      </c>
      <c r="M1770" t="s">
        <v>165</v>
      </c>
      <c r="N1770" t="s">
        <v>165</v>
      </c>
      <c r="O1770" t="s">
        <v>165</v>
      </c>
      <c r="P1770" t="s">
        <v>165</v>
      </c>
      <c r="Q1770" t="s">
        <v>165</v>
      </c>
    </row>
    <row r="1771">
      <c r="B1771" t="s">
        <v>165</v>
      </c>
      <c r="C1771" t="s">
        <v>165</v>
      </c>
      <c r="D1771" t="s">
        <v>165</v>
      </c>
      <c r="E1771" t="s">
        <v>165</v>
      </c>
      <c r="F1771" t="s">
        <v>165</v>
      </c>
      <c r="G1771" t="s">
        <v>165</v>
      </c>
      <c r="H1771" t="s">
        <v>165</v>
      </c>
      <c r="J1771" t="s">
        <v>165</v>
      </c>
      <c r="K1771" t="s">
        <v>165</v>
      </c>
      <c r="L1771" t="s">
        <v>165</v>
      </c>
      <c r="M1771" t="s">
        <v>165</v>
      </c>
      <c r="N1771" t="s">
        <v>165</v>
      </c>
      <c r="O1771" t="s">
        <v>165</v>
      </c>
      <c r="P1771" t="s">
        <v>165</v>
      </c>
      <c r="Q1771" t="s">
        <v>165</v>
      </c>
    </row>
    <row r="1772">
      <c r="B1772" t="s">
        <v>165</v>
      </c>
      <c r="C1772" t="s">
        <v>165</v>
      </c>
      <c r="D1772" t="s">
        <v>165</v>
      </c>
      <c r="E1772" t="s">
        <v>165</v>
      </c>
      <c r="F1772" t="s">
        <v>165</v>
      </c>
      <c r="G1772" t="s">
        <v>165</v>
      </c>
      <c r="H1772" t="s">
        <v>165</v>
      </c>
      <c r="J1772" t="s">
        <v>165</v>
      </c>
      <c r="K1772" t="s">
        <v>165</v>
      </c>
      <c r="L1772" t="s">
        <v>165</v>
      </c>
      <c r="M1772" t="s">
        <v>165</v>
      </c>
      <c r="N1772" t="s">
        <v>165</v>
      </c>
      <c r="O1772" t="s">
        <v>165</v>
      </c>
      <c r="P1772" t="s">
        <v>165</v>
      </c>
      <c r="Q1772" t="s">
        <v>165</v>
      </c>
    </row>
    <row r="1773">
      <c r="B1773" t="s">
        <v>165</v>
      </c>
      <c r="C1773" t="s">
        <v>165</v>
      </c>
      <c r="D1773" t="s">
        <v>165</v>
      </c>
      <c r="E1773" t="s">
        <v>165</v>
      </c>
      <c r="F1773" t="s">
        <v>165</v>
      </c>
      <c r="G1773" t="s">
        <v>165</v>
      </c>
      <c r="H1773" t="s">
        <v>165</v>
      </c>
      <c r="J1773" t="s">
        <v>165</v>
      </c>
      <c r="K1773" t="s">
        <v>165</v>
      </c>
      <c r="L1773" t="s">
        <v>165</v>
      </c>
      <c r="M1773" t="s">
        <v>165</v>
      </c>
      <c r="N1773" t="s">
        <v>165</v>
      </c>
      <c r="O1773" t="s">
        <v>165</v>
      </c>
      <c r="P1773" t="s">
        <v>165</v>
      </c>
      <c r="Q1773" t="s">
        <v>165</v>
      </c>
    </row>
    <row r="1774">
      <c r="B1774" t="s">
        <v>165</v>
      </c>
      <c r="C1774" t="s">
        <v>165</v>
      </c>
      <c r="D1774" t="s">
        <v>165</v>
      </c>
      <c r="E1774" t="s">
        <v>165</v>
      </c>
      <c r="F1774" t="s">
        <v>165</v>
      </c>
      <c r="G1774" t="s">
        <v>165</v>
      </c>
      <c r="H1774" t="s">
        <v>165</v>
      </c>
      <c r="J1774" t="s">
        <v>165</v>
      </c>
      <c r="K1774" t="s">
        <v>165</v>
      </c>
      <c r="L1774" t="s">
        <v>165</v>
      </c>
      <c r="M1774" t="s">
        <v>165</v>
      </c>
      <c r="N1774" t="s">
        <v>165</v>
      </c>
      <c r="O1774" t="s">
        <v>165</v>
      </c>
      <c r="P1774" t="s">
        <v>165</v>
      </c>
      <c r="Q1774" t="s">
        <v>165</v>
      </c>
    </row>
    <row r="1775">
      <c r="B1775" t="s">
        <v>165</v>
      </c>
      <c r="C1775" t="s">
        <v>165</v>
      </c>
      <c r="D1775" t="s">
        <v>165</v>
      </c>
      <c r="E1775" t="s">
        <v>165</v>
      </c>
      <c r="F1775" t="s">
        <v>165</v>
      </c>
      <c r="G1775" t="s">
        <v>165</v>
      </c>
      <c r="H1775" t="s">
        <v>165</v>
      </c>
      <c r="J1775" t="s">
        <v>165</v>
      </c>
      <c r="K1775" t="s">
        <v>165</v>
      </c>
      <c r="L1775" t="s">
        <v>165</v>
      </c>
      <c r="M1775" t="s">
        <v>165</v>
      </c>
      <c r="N1775" t="s">
        <v>165</v>
      </c>
      <c r="O1775" t="s">
        <v>165</v>
      </c>
      <c r="P1775" t="s">
        <v>165</v>
      </c>
      <c r="Q1775" t="s">
        <v>165</v>
      </c>
    </row>
    <row r="1776">
      <c r="B1776" t="s">
        <v>165</v>
      </c>
      <c r="C1776" t="s">
        <v>165</v>
      </c>
      <c r="D1776" t="s">
        <v>165</v>
      </c>
      <c r="E1776" t="s">
        <v>165</v>
      </c>
      <c r="F1776" t="s">
        <v>165</v>
      </c>
      <c r="G1776" t="s">
        <v>165</v>
      </c>
      <c r="H1776" t="s">
        <v>165</v>
      </c>
      <c r="J1776" t="s">
        <v>165</v>
      </c>
      <c r="K1776" t="s">
        <v>165</v>
      </c>
      <c r="L1776" t="s">
        <v>165</v>
      </c>
      <c r="M1776" t="s">
        <v>165</v>
      </c>
      <c r="N1776" t="s">
        <v>165</v>
      </c>
      <c r="O1776" t="s">
        <v>165</v>
      </c>
      <c r="P1776" t="s">
        <v>165</v>
      </c>
      <c r="Q1776" t="s">
        <v>165</v>
      </c>
    </row>
    <row r="1777">
      <c r="B1777" t="s">
        <v>165</v>
      </c>
      <c r="C1777" t="s">
        <v>165</v>
      </c>
      <c r="D1777" t="s">
        <v>165</v>
      </c>
      <c r="E1777" t="s">
        <v>165</v>
      </c>
      <c r="F1777" t="s">
        <v>165</v>
      </c>
      <c r="G1777" t="s">
        <v>165</v>
      </c>
      <c r="H1777" t="s">
        <v>165</v>
      </c>
      <c r="J1777" t="s">
        <v>165</v>
      </c>
      <c r="K1777" t="s">
        <v>165</v>
      </c>
      <c r="L1777" t="s">
        <v>165</v>
      </c>
      <c r="M1777" t="s">
        <v>165</v>
      </c>
      <c r="N1777" t="s">
        <v>165</v>
      </c>
      <c r="O1777" t="s">
        <v>165</v>
      </c>
      <c r="P1777" t="s">
        <v>165</v>
      </c>
      <c r="Q1777" t="s">
        <v>165</v>
      </c>
    </row>
    <row r="1778">
      <c r="B1778" t="s">
        <v>165</v>
      </c>
      <c r="C1778" t="s">
        <v>165</v>
      </c>
      <c r="D1778" t="s">
        <v>165</v>
      </c>
      <c r="E1778" t="s">
        <v>165</v>
      </c>
      <c r="F1778" t="s">
        <v>165</v>
      </c>
      <c r="G1778" t="s">
        <v>165</v>
      </c>
      <c r="H1778" t="s">
        <v>165</v>
      </c>
      <c r="J1778" t="s">
        <v>165</v>
      </c>
      <c r="K1778" t="s">
        <v>165</v>
      </c>
      <c r="L1778" t="s">
        <v>165</v>
      </c>
      <c r="M1778" t="s">
        <v>165</v>
      </c>
      <c r="N1778" t="s">
        <v>165</v>
      </c>
      <c r="O1778" t="s">
        <v>165</v>
      </c>
      <c r="P1778" t="s">
        <v>165</v>
      </c>
      <c r="Q1778" t="s">
        <v>165</v>
      </c>
    </row>
    <row r="1779">
      <c r="B1779" t="s">
        <v>165</v>
      </c>
      <c r="C1779" t="s">
        <v>165</v>
      </c>
      <c r="D1779" t="s">
        <v>165</v>
      </c>
      <c r="E1779" t="s">
        <v>165</v>
      </c>
      <c r="F1779" t="s">
        <v>165</v>
      </c>
      <c r="G1779" t="s">
        <v>165</v>
      </c>
      <c r="H1779" t="s">
        <v>165</v>
      </c>
      <c r="J1779" t="s">
        <v>165</v>
      </c>
      <c r="K1779" t="s">
        <v>165</v>
      </c>
      <c r="L1779" t="s">
        <v>165</v>
      </c>
      <c r="M1779" t="s">
        <v>165</v>
      </c>
      <c r="N1779" t="s">
        <v>165</v>
      </c>
      <c r="O1779" t="s">
        <v>165</v>
      </c>
      <c r="P1779" t="s">
        <v>165</v>
      </c>
      <c r="Q1779" t="s">
        <v>165</v>
      </c>
    </row>
    <row r="1780">
      <c r="B1780" t="s">
        <v>165</v>
      </c>
      <c r="C1780" t="s">
        <v>165</v>
      </c>
      <c r="D1780" t="s">
        <v>165</v>
      </c>
      <c r="E1780" t="s">
        <v>165</v>
      </c>
      <c r="F1780" t="s">
        <v>165</v>
      </c>
      <c r="G1780" t="s">
        <v>165</v>
      </c>
      <c r="H1780" t="s">
        <v>165</v>
      </c>
      <c r="J1780" t="s">
        <v>165</v>
      </c>
      <c r="K1780" t="s">
        <v>165</v>
      </c>
      <c r="L1780" t="s">
        <v>165</v>
      </c>
      <c r="M1780" t="s">
        <v>165</v>
      </c>
      <c r="N1780" t="s">
        <v>165</v>
      </c>
      <c r="O1780" t="s">
        <v>165</v>
      </c>
      <c r="P1780" t="s">
        <v>165</v>
      </c>
      <c r="Q1780" t="s">
        <v>165</v>
      </c>
    </row>
    <row r="1781">
      <c r="B1781" t="s">
        <v>165</v>
      </c>
      <c r="C1781" t="s">
        <v>165</v>
      </c>
      <c r="D1781" t="s">
        <v>165</v>
      </c>
      <c r="E1781" t="s">
        <v>165</v>
      </c>
      <c r="F1781" t="s">
        <v>165</v>
      </c>
      <c r="G1781" t="s">
        <v>165</v>
      </c>
      <c r="H1781" t="s">
        <v>165</v>
      </c>
      <c r="J1781" t="s">
        <v>165</v>
      </c>
      <c r="K1781" t="s">
        <v>165</v>
      </c>
      <c r="L1781" t="s">
        <v>165</v>
      </c>
      <c r="M1781" t="s">
        <v>165</v>
      </c>
      <c r="N1781" t="s">
        <v>165</v>
      </c>
      <c r="O1781" t="s">
        <v>165</v>
      </c>
      <c r="P1781" t="s">
        <v>165</v>
      </c>
      <c r="Q1781" t="s">
        <v>165</v>
      </c>
    </row>
    <row r="1782">
      <c r="B1782" t="s">
        <v>165</v>
      </c>
      <c r="C1782" t="s">
        <v>165</v>
      </c>
      <c r="D1782" t="s">
        <v>165</v>
      </c>
      <c r="E1782" t="s">
        <v>165</v>
      </c>
      <c r="F1782" t="s">
        <v>165</v>
      </c>
      <c r="G1782" t="s">
        <v>165</v>
      </c>
      <c r="H1782" t="s">
        <v>165</v>
      </c>
      <c r="J1782" t="s">
        <v>165</v>
      </c>
      <c r="K1782" t="s">
        <v>165</v>
      </c>
      <c r="L1782" t="s">
        <v>165</v>
      </c>
      <c r="M1782" t="s">
        <v>165</v>
      </c>
      <c r="N1782" t="s">
        <v>165</v>
      </c>
      <c r="O1782" t="s">
        <v>165</v>
      </c>
      <c r="P1782" t="s">
        <v>165</v>
      </c>
      <c r="Q1782" t="s">
        <v>165</v>
      </c>
    </row>
    <row r="1783">
      <c r="B1783" t="s">
        <v>165</v>
      </c>
      <c r="C1783" t="s">
        <v>165</v>
      </c>
      <c r="D1783" t="s">
        <v>165</v>
      </c>
      <c r="E1783" t="s">
        <v>165</v>
      </c>
      <c r="F1783" t="s">
        <v>165</v>
      </c>
      <c r="G1783" t="s">
        <v>165</v>
      </c>
      <c r="H1783" t="s">
        <v>165</v>
      </c>
      <c r="J1783" t="s">
        <v>165</v>
      </c>
      <c r="K1783" t="s">
        <v>165</v>
      </c>
      <c r="L1783" t="s">
        <v>165</v>
      </c>
      <c r="M1783" t="s">
        <v>165</v>
      </c>
      <c r="N1783" t="s">
        <v>165</v>
      </c>
      <c r="O1783" t="s">
        <v>165</v>
      </c>
      <c r="P1783" t="s">
        <v>165</v>
      </c>
      <c r="Q1783" t="s">
        <v>165</v>
      </c>
    </row>
    <row r="1784">
      <c r="B1784" t="s">
        <v>165</v>
      </c>
      <c r="C1784" t="s">
        <v>165</v>
      </c>
      <c r="D1784" t="s">
        <v>165</v>
      </c>
      <c r="E1784" t="s">
        <v>165</v>
      </c>
      <c r="F1784" t="s">
        <v>165</v>
      </c>
      <c r="G1784" t="s">
        <v>165</v>
      </c>
      <c r="H1784" t="s">
        <v>165</v>
      </c>
      <c r="J1784" t="s">
        <v>165</v>
      </c>
      <c r="K1784" t="s">
        <v>165</v>
      </c>
      <c r="L1784" t="s">
        <v>165</v>
      </c>
      <c r="M1784" t="s">
        <v>165</v>
      </c>
      <c r="N1784" t="s">
        <v>165</v>
      </c>
      <c r="O1784" t="s">
        <v>165</v>
      </c>
      <c r="P1784" t="s">
        <v>165</v>
      </c>
      <c r="Q1784" t="s">
        <v>165</v>
      </c>
    </row>
    <row r="1785">
      <c r="B1785" t="s">
        <v>165</v>
      </c>
      <c r="C1785" t="s">
        <v>165</v>
      </c>
      <c r="D1785" t="s">
        <v>165</v>
      </c>
      <c r="E1785" t="s">
        <v>165</v>
      </c>
      <c r="F1785" t="s">
        <v>165</v>
      </c>
      <c r="G1785" t="s">
        <v>165</v>
      </c>
      <c r="H1785" t="s">
        <v>165</v>
      </c>
      <c r="J1785" t="s">
        <v>165</v>
      </c>
      <c r="K1785" t="s">
        <v>165</v>
      </c>
      <c r="L1785" t="s">
        <v>165</v>
      </c>
      <c r="M1785" t="s">
        <v>165</v>
      </c>
      <c r="N1785" t="s">
        <v>165</v>
      </c>
      <c r="O1785" t="s">
        <v>165</v>
      </c>
      <c r="P1785" t="s">
        <v>165</v>
      </c>
      <c r="Q1785" t="s">
        <v>165</v>
      </c>
    </row>
    <row r="1786">
      <c r="B1786" t="s">
        <v>165</v>
      </c>
      <c r="C1786" t="s">
        <v>165</v>
      </c>
      <c r="D1786" t="s">
        <v>165</v>
      </c>
      <c r="E1786" t="s">
        <v>165</v>
      </c>
      <c r="F1786" t="s">
        <v>165</v>
      </c>
      <c r="G1786" t="s">
        <v>165</v>
      </c>
      <c r="H1786" t="s">
        <v>165</v>
      </c>
      <c r="J1786" t="s">
        <v>165</v>
      </c>
      <c r="K1786" t="s">
        <v>165</v>
      </c>
      <c r="L1786" t="s">
        <v>165</v>
      </c>
      <c r="M1786" t="s">
        <v>165</v>
      </c>
      <c r="N1786" t="s">
        <v>165</v>
      </c>
      <c r="O1786" t="s">
        <v>165</v>
      </c>
      <c r="P1786" t="s">
        <v>165</v>
      </c>
      <c r="Q1786" t="s">
        <v>165</v>
      </c>
    </row>
    <row r="1787">
      <c r="B1787" t="s">
        <v>165</v>
      </c>
      <c r="C1787" t="s">
        <v>165</v>
      </c>
      <c r="D1787" t="s">
        <v>165</v>
      </c>
      <c r="E1787" t="s">
        <v>165</v>
      </c>
      <c r="F1787" t="s">
        <v>165</v>
      </c>
      <c r="G1787" t="s">
        <v>165</v>
      </c>
      <c r="H1787" t="s">
        <v>165</v>
      </c>
      <c r="J1787" t="s">
        <v>165</v>
      </c>
      <c r="K1787" t="s">
        <v>165</v>
      </c>
      <c r="L1787" t="s">
        <v>165</v>
      </c>
      <c r="M1787" t="s">
        <v>165</v>
      </c>
      <c r="N1787" t="s">
        <v>165</v>
      </c>
      <c r="O1787" t="s">
        <v>165</v>
      </c>
      <c r="P1787" t="s">
        <v>165</v>
      </c>
      <c r="Q1787" t="s">
        <v>165</v>
      </c>
    </row>
    <row r="1788">
      <c r="B1788" t="s">
        <v>165</v>
      </c>
      <c r="C1788" t="s">
        <v>165</v>
      </c>
      <c r="D1788" t="s">
        <v>165</v>
      </c>
      <c r="E1788" t="s">
        <v>165</v>
      </c>
      <c r="F1788" t="s">
        <v>165</v>
      </c>
      <c r="G1788" t="s">
        <v>165</v>
      </c>
      <c r="H1788" t="s">
        <v>165</v>
      </c>
      <c r="J1788" t="s">
        <v>165</v>
      </c>
      <c r="K1788" t="s">
        <v>165</v>
      </c>
      <c r="L1788" t="s">
        <v>165</v>
      </c>
      <c r="M1788" t="s">
        <v>165</v>
      </c>
      <c r="N1788" t="s">
        <v>165</v>
      </c>
      <c r="O1788" t="s">
        <v>165</v>
      </c>
      <c r="P1788" t="s">
        <v>165</v>
      </c>
      <c r="Q1788" t="s">
        <v>165</v>
      </c>
    </row>
    <row r="1789">
      <c r="B1789" t="s">
        <v>165</v>
      </c>
      <c r="C1789" t="s">
        <v>165</v>
      </c>
      <c r="D1789" t="s">
        <v>165</v>
      </c>
      <c r="E1789" t="s">
        <v>165</v>
      </c>
      <c r="F1789" t="s">
        <v>165</v>
      </c>
      <c r="G1789" t="s">
        <v>165</v>
      </c>
      <c r="H1789" t="s">
        <v>165</v>
      </c>
      <c r="J1789" t="s">
        <v>165</v>
      </c>
      <c r="K1789" t="s">
        <v>165</v>
      </c>
      <c r="L1789" t="s">
        <v>165</v>
      </c>
      <c r="M1789" t="s">
        <v>165</v>
      </c>
      <c r="N1789" t="s">
        <v>165</v>
      </c>
      <c r="O1789" t="s">
        <v>165</v>
      </c>
      <c r="P1789" t="s">
        <v>165</v>
      </c>
      <c r="Q1789" t="s">
        <v>165</v>
      </c>
    </row>
    <row r="1790">
      <c r="B1790" t="s">
        <v>165</v>
      </c>
      <c r="C1790" t="s">
        <v>165</v>
      </c>
      <c r="D1790" t="s">
        <v>165</v>
      </c>
      <c r="E1790" t="s">
        <v>165</v>
      </c>
      <c r="F1790" t="s">
        <v>165</v>
      </c>
      <c r="G1790" t="s">
        <v>165</v>
      </c>
      <c r="H1790" t="s">
        <v>165</v>
      </c>
      <c r="J1790" t="s">
        <v>165</v>
      </c>
      <c r="K1790" t="s">
        <v>165</v>
      </c>
      <c r="L1790" t="s">
        <v>165</v>
      </c>
      <c r="M1790" t="s">
        <v>165</v>
      </c>
      <c r="N1790" t="s">
        <v>165</v>
      </c>
      <c r="O1790" t="s">
        <v>165</v>
      </c>
      <c r="P1790" t="s">
        <v>165</v>
      </c>
      <c r="Q1790" t="s">
        <v>165</v>
      </c>
    </row>
    <row r="1791">
      <c r="B1791" t="s">
        <v>165</v>
      </c>
      <c r="C1791" t="s">
        <v>165</v>
      </c>
      <c r="D1791" t="s">
        <v>165</v>
      </c>
      <c r="E1791" t="s">
        <v>165</v>
      </c>
      <c r="F1791" t="s">
        <v>165</v>
      </c>
      <c r="G1791" t="s">
        <v>165</v>
      </c>
      <c r="H1791" t="s">
        <v>165</v>
      </c>
      <c r="J1791" t="s">
        <v>165</v>
      </c>
      <c r="K1791" t="s">
        <v>165</v>
      </c>
      <c r="L1791" t="s">
        <v>165</v>
      </c>
      <c r="M1791" t="s">
        <v>165</v>
      </c>
      <c r="N1791" t="s">
        <v>165</v>
      </c>
      <c r="O1791" t="s">
        <v>165</v>
      </c>
      <c r="P1791" t="s">
        <v>165</v>
      </c>
      <c r="Q1791" t="s">
        <v>165</v>
      </c>
    </row>
    <row r="1792">
      <c r="B1792" t="s">
        <v>165</v>
      </c>
      <c r="C1792" t="s">
        <v>165</v>
      </c>
      <c r="D1792" t="s">
        <v>165</v>
      </c>
      <c r="E1792" t="s">
        <v>165</v>
      </c>
      <c r="F1792" t="s">
        <v>165</v>
      </c>
      <c r="G1792" t="s">
        <v>165</v>
      </c>
      <c r="H1792" t="s">
        <v>165</v>
      </c>
      <c r="J1792" t="s">
        <v>165</v>
      </c>
      <c r="K1792" t="s">
        <v>165</v>
      </c>
      <c r="L1792" t="s">
        <v>165</v>
      </c>
      <c r="M1792" t="s">
        <v>165</v>
      </c>
      <c r="N1792" t="s">
        <v>165</v>
      </c>
      <c r="O1792" t="s">
        <v>165</v>
      </c>
      <c r="P1792" t="s">
        <v>165</v>
      </c>
      <c r="Q1792" t="s">
        <v>165</v>
      </c>
    </row>
    <row r="1793">
      <c r="B1793" t="s">
        <v>165</v>
      </c>
      <c r="C1793" t="s">
        <v>165</v>
      </c>
      <c r="D1793" t="s">
        <v>165</v>
      </c>
      <c r="E1793" t="s">
        <v>165</v>
      </c>
      <c r="F1793" t="s">
        <v>165</v>
      </c>
      <c r="G1793" t="s">
        <v>165</v>
      </c>
      <c r="H1793" t="s">
        <v>165</v>
      </c>
      <c r="J1793" t="s">
        <v>165</v>
      </c>
      <c r="K1793" t="s">
        <v>165</v>
      </c>
      <c r="L1793" t="s">
        <v>165</v>
      </c>
      <c r="M1793" t="s">
        <v>165</v>
      </c>
      <c r="N1793" t="s">
        <v>165</v>
      </c>
      <c r="O1793" t="s">
        <v>165</v>
      </c>
      <c r="P1793" t="s">
        <v>165</v>
      </c>
      <c r="Q1793" t="s">
        <v>165</v>
      </c>
    </row>
    <row r="1794">
      <c r="B1794" t="s">
        <v>165</v>
      </c>
      <c r="C1794" t="s">
        <v>165</v>
      </c>
      <c r="D1794" t="s">
        <v>165</v>
      </c>
      <c r="E1794" t="s">
        <v>165</v>
      </c>
      <c r="F1794" t="s">
        <v>165</v>
      </c>
      <c r="G1794" t="s">
        <v>165</v>
      </c>
      <c r="H1794" t="s">
        <v>165</v>
      </c>
      <c r="J1794" t="s">
        <v>165</v>
      </c>
      <c r="K1794" t="s">
        <v>165</v>
      </c>
      <c r="L1794" t="s">
        <v>165</v>
      </c>
      <c r="M1794" t="s">
        <v>165</v>
      </c>
      <c r="N1794" t="s">
        <v>165</v>
      </c>
      <c r="O1794" t="s">
        <v>165</v>
      </c>
      <c r="P1794" t="s">
        <v>165</v>
      </c>
      <c r="Q1794" t="s">
        <v>165</v>
      </c>
    </row>
    <row r="1795">
      <c r="B1795" t="s">
        <v>165</v>
      </c>
      <c r="C1795" t="s">
        <v>165</v>
      </c>
      <c r="D1795" t="s">
        <v>165</v>
      </c>
      <c r="E1795" t="s">
        <v>165</v>
      </c>
      <c r="F1795" t="s">
        <v>165</v>
      </c>
      <c r="G1795" t="s">
        <v>165</v>
      </c>
      <c r="H1795" t="s">
        <v>165</v>
      </c>
      <c r="J1795" t="s">
        <v>165</v>
      </c>
      <c r="K1795" t="s">
        <v>165</v>
      </c>
      <c r="L1795" t="s">
        <v>165</v>
      </c>
      <c r="M1795" t="s">
        <v>165</v>
      </c>
      <c r="N1795" t="s">
        <v>165</v>
      </c>
      <c r="O1795" t="s">
        <v>165</v>
      </c>
      <c r="P1795" t="s">
        <v>165</v>
      </c>
      <c r="Q1795" t="s">
        <v>165</v>
      </c>
    </row>
    <row r="1796">
      <c r="B1796" t="s">
        <v>165</v>
      </c>
      <c r="C1796" t="s">
        <v>165</v>
      </c>
      <c r="D1796" t="s">
        <v>165</v>
      </c>
      <c r="E1796" t="s">
        <v>165</v>
      </c>
      <c r="F1796" t="s">
        <v>165</v>
      </c>
      <c r="G1796" t="s">
        <v>165</v>
      </c>
      <c r="H1796" t="s">
        <v>165</v>
      </c>
      <c r="J1796" t="s">
        <v>165</v>
      </c>
      <c r="K1796" t="s">
        <v>165</v>
      </c>
      <c r="L1796" t="s">
        <v>165</v>
      </c>
      <c r="M1796" t="s">
        <v>165</v>
      </c>
      <c r="N1796" t="s">
        <v>165</v>
      </c>
      <c r="O1796" t="s">
        <v>165</v>
      </c>
      <c r="P1796" t="s">
        <v>165</v>
      </c>
      <c r="Q1796" t="s">
        <v>165</v>
      </c>
    </row>
    <row r="1797">
      <c r="B1797" t="s">
        <v>165</v>
      </c>
      <c r="C1797" t="s">
        <v>165</v>
      </c>
      <c r="D1797" t="s">
        <v>165</v>
      </c>
      <c r="E1797" t="s">
        <v>165</v>
      </c>
      <c r="F1797" t="s">
        <v>165</v>
      </c>
      <c r="G1797" t="s">
        <v>165</v>
      </c>
      <c r="H1797" t="s">
        <v>165</v>
      </c>
      <c r="J1797" t="s">
        <v>165</v>
      </c>
      <c r="K1797" t="s">
        <v>165</v>
      </c>
      <c r="L1797" t="s">
        <v>165</v>
      </c>
      <c r="M1797" t="s">
        <v>165</v>
      </c>
      <c r="N1797" t="s">
        <v>165</v>
      </c>
      <c r="O1797" t="s">
        <v>165</v>
      </c>
      <c r="P1797" t="s">
        <v>165</v>
      </c>
      <c r="Q1797" t="s">
        <v>165</v>
      </c>
    </row>
    <row r="1798">
      <c r="B1798" t="s">
        <v>165</v>
      </c>
      <c r="C1798" t="s">
        <v>165</v>
      </c>
      <c r="D1798" t="s">
        <v>165</v>
      </c>
      <c r="E1798" t="s">
        <v>165</v>
      </c>
      <c r="F1798" t="s">
        <v>165</v>
      </c>
      <c r="G1798" t="s">
        <v>165</v>
      </c>
      <c r="H1798" t="s">
        <v>165</v>
      </c>
      <c r="J1798" t="s">
        <v>165</v>
      </c>
      <c r="K1798" t="s">
        <v>165</v>
      </c>
      <c r="L1798" t="s">
        <v>165</v>
      </c>
      <c r="M1798" t="s">
        <v>165</v>
      </c>
      <c r="N1798" t="s">
        <v>165</v>
      </c>
      <c r="O1798" t="s">
        <v>165</v>
      </c>
      <c r="P1798" t="s">
        <v>165</v>
      </c>
      <c r="Q1798" t="s">
        <v>165</v>
      </c>
    </row>
    <row r="1799">
      <c r="B1799" t="s">
        <v>165</v>
      </c>
      <c r="C1799" t="s">
        <v>165</v>
      </c>
      <c r="D1799" t="s">
        <v>165</v>
      </c>
      <c r="E1799" t="s">
        <v>165</v>
      </c>
      <c r="F1799" t="s">
        <v>165</v>
      </c>
      <c r="G1799" t="s">
        <v>165</v>
      </c>
      <c r="H1799" t="s">
        <v>165</v>
      </c>
      <c r="J1799" t="s">
        <v>165</v>
      </c>
      <c r="K1799" t="s">
        <v>165</v>
      </c>
      <c r="L1799" t="s">
        <v>165</v>
      </c>
      <c r="M1799" t="s">
        <v>165</v>
      </c>
      <c r="N1799" t="s">
        <v>165</v>
      </c>
      <c r="O1799" t="s">
        <v>165</v>
      </c>
      <c r="P1799" t="s">
        <v>165</v>
      </c>
      <c r="Q1799" t="s">
        <v>165</v>
      </c>
    </row>
    <row r="1800">
      <c r="B1800" t="s">
        <v>165</v>
      </c>
      <c r="C1800" t="s">
        <v>165</v>
      </c>
      <c r="D1800" t="s">
        <v>165</v>
      </c>
      <c r="E1800" t="s">
        <v>165</v>
      </c>
      <c r="F1800" t="s">
        <v>165</v>
      </c>
      <c r="G1800" t="s">
        <v>165</v>
      </c>
      <c r="H1800" t="s">
        <v>165</v>
      </c>
      <c r="J1800" t="s">
        <v>165</v>
      </c>
      <c r="K1800" t="s">
        <v>165</v>
      </c>
      <c r="L1800" t="s">
        <v>165</v>
      </c>
      <c r="M1800" t="s">
        <v>165</v>
      </c>
      <c r="N1800" t="s">
        <v>165</v>
      </c>
      <c r="O1800" t="s">
        <v>165</v>
      </c>
      <c r="P1800" t="s">
        <v>165</v>
      </c>
      <c r="Q1800" t="s">
        <v>165</v>
      </c>
    </row>
    <row r="1801">
      <c r="B1801" t="s">
        <v>165</v>
      </c>
      <c r="C1801" t="s">
        <v>165</v>
      </c>
      <c r="D1801" t="s">
        <v>165</v>
      </c>
      <c r="E1801" t="s">
        <v>165</v>
      </c>
      <c r="F1801" t="s">
        <v>165</v>
      </c>
      <c r="G1801" t="s">
        <v>165</v>
      </c>
      <c r="H1801" t="s">
        <v>165</v>
      </c>
      <c r="J1801" t="s">
        <v>165</v>
      </c>
      <c r="K1801" t="s">
        <v>165</v>
      </c>
      <c r="L1801" t="s">
        <v>165</v>
      </c>
      <c r="M1801" t="s">
        <v>165</v>
      </c>
      <c r="N1801" t="s">
        <v>165</v>
      </c>
      <c r="O1801" t="s">
        <v>165</v>
      </c>
      <c r="P1801" t="s">
        <v>165</v>
      </c>
      <c r="Q1801" t="s">
        <v>165</v>
      </c>
    </row>
    <row r="1802">
      <c r="B1802" t="s">
        <v>165</v>
      </c>
      <c r="C1802" t="s">
        <v>165</v>
      </c>
      <c r="D1802" t="s">
        <v>165</v>
      </c>
      <c r="E1802" t="s">
        <v>165</v>
      </c>
      <c r="F1802" t="s">
        <v>165</v>
      </c>
      <c r="G1802" t="s">
        <v>165</v>
      </c>
      <c r="H1802" t="s">
        <v>165</v>
      </c>
      <c r="J1802" t="s">
        <v>165</v>
      </c>
      <c r="K1802" t="s">
        <v>165</v>
      </c>
      <c r="L1802" t="s">
        <v>165</v>
      </c>
      <c r="M1802" t="s">
        <v>165</v>
      </c>
      <c r="N1802" t="s">
        <v>165</v>
      </c>
      <c r="O1802" t="s">
        <v>165</v>
      </c>
      <c r="P1802" t="s">
        <v>165</v>
      </c>
      <c r="Q1802" t="s">
        <v>165</v>
      </c>
    </row>
    <row r="1803">
      <c r="B1803" t="s">
        <v>165</v>
      </c>
      <c r="C1803" t="s">
        <v>165</v>
      </c>
      <c r="D1803" t="s">
        <v>165</v>
      </c>
      <c r="E1803" t="s">
        <v>165</v>
      </c>
      <c r="F1803" t="s">
        <v>165</v>
      </c>
      <c r="G1803" t="s">
        <v>165</v>
      </c>
      <c r="H1803" t="s">
        <v>165</v>
      </c>
      <c r="J1803" t="s">
        <v>165</v>
      </c>
      <c r="K1803" t="s">
        <v>165</v>
      </c>
      <c r="L1803" t="s">
        <v>165</v>
      </c>
      <c r="M1803" t="s">
        <v>165</v>
      </c>
      <c r="N1803" t="s">
        <v>165</v>
      </c>
      <c r="O1803" t="s">
        <v>165</v>
      </c>
      <c r="P1803" t="s">
        <v>165</v>
      </c>
      <c r="Q1803" t="s">
        <v>165</v>
      </c>
    </row>
    <row r="1804">
      <c r="B1804" t="s">
        <v>165</v>
      </c>
      <c r="C1804" t="s">
        <v>165</v>
      </c>
      <c r="D1804" t="s">
        <v>165</v>
      </c>
      <c r="E1804" t="s">
        <v>165</v>
      </c>
      <c r="F1804" t="s">
        <v>165</v>
      </c>
      <c r="G1804" t="s">
        <v>165</v>
      </c>
      <c r="H1804" t="s">
        <v>165</v>
      </c>
      <c r="J1804" t="s">
        <v>165</v>
      </c>
      <c r="K1804" t="s">
        <v>165</v>
      </c>
      <c r="L1804" t="s">
        <v>165</v>
      </c>
      <c r="M1804" t="s">
        <v>165</v>
      </c>
      <c r="N1804" t="s">
        <v>165</v>
      </c>
      <c r="O1804" t="s">
        <v>165</v>
      </c>
      <c r="P1804" t="s">
        <v>165</v>
      </c>
      <c r="Q1804" t="s">
        <v>165</v>
      </c>
    </row>
    <row r="1805">
      <c r="B1805" t="s">
        <v>165</v>
      </c>
      <c r="C1805" t="s">
        <v>165</v>
      </c>
      <c r="D1805" t="s">
        <v>165</v>
      </c>
      <c r="E1805" t="s">
        <v>165</v>
      </c>
      <c r="F1805" t="s">
        <v>165</v>
      </c>
      <c r="G1805" t="s">
        <v>165</v>
      </c>
      <c r="H1805" t="s">
        <v>165</v>
      </c>
      <c r="J1805" t="s">
        <v>165</v>
      </c>
      <c r="K1805" t="s">
        <v>165</v>
      </c>
      <c r="L1805" t="s">
        <v>165</v>
      </c>
      <c r="M1805" t="s">
        <v>165</v>
      </c>
      <c r="N1805" t="s">
        <v>165</v>
      </c>
      <c r="O1805" t="s">
        <v>165</v>
      </c>
      <c r="P1805" t="s">
        <v>165</v>
      </c>
      <c r="Q1805" t="s">
        <v>165</v>
      </c>
    </row>
    <row r="1806">
      <c r="B1806" t="s">
        <v>165</v>
      </c>
      <c r="C1806" t="s">
        <v>165</v>
      </c>
      <c r="D1806" t="s">
        <v>165</v>
      </c>
      <c r="E1806" t="s">
        <v>165</v>
      </c>
      <c r="F1806" t="s">
        <v>165</v>
      </c>
      <c r="G1806" t="s">
        <v>165</v>
      </c>
      <c r="H1806" t="s">
        <v>165</v>
      </c>
      <c r="J1806" t="s">
        <v>165</v>
      </c>
      <c r="K1806" t="s">
        <v>165</v>
      </c>
      <c r="L1806" t="s">
        <v>165</v>
      </c>
      <c r="M1806" t="s">
        <v>165</v>
      </c>
      <c r="N1806" t="s">
        <v>165</v>
      </c>
      <c r="O1806" t="s">
        <v>165</v>
      </c>
      <c r="P1806" t="s">
        <v>165</v>
      </c>
      <c r="Q1806" t="s">
        <v>165</v>
      </c>
    </row>
    <row r="1807">
      <c r="B1807" t="s">
        <v>165</v>
      </c>
      <c r="C1807" t="s">
        <v>165</v>
      </c>
      <c r="D1807" t="s">
        <v>165</v>
      </c>
      <c r="E1807" t="s">
        <v>165</v>
      </c>
      <c r="F1807" t="s">
        <v>165</v>
      </c>
      <c r="G1807" t="s">
        <v>165</v>
      </c>
      <c r="H1807" t="s">
        <v>165</v>
      </c>
      <c r="J1807" t="s">
        <v>165</v>
      </c>
      <c r="K1807" t="s">
        <v>165</v>
      </c>
      <c r="L1807" t="s">
        <v>165</v>
      </c>
      <c r="M1807" t="s">
        <v>165</v>
      </c>
      <c r="N1807" t="s">
        <v>165</v>
      </c>
      <c r="O1807" t="s">
        <v>165</v>
      </c>
      <c r="P1807" t="s">
        <v>165</v>
      </c>
      <c r="Q1807" t="s">
        <v>165</v>
      </c>
    </row>
    <row r="1808">
      <c r="B1808" t="s">
        <v>165</v>
      </c>
      <c r="C1808" t="s">
        <v>165</v>
      </c>
      <c r="D1808" t="s">
        <v>165</v>
      </c>
      <c r="E1808" t="s">
        <v>165</v>
      </c>
      <c r="F1808" t="s">
        <v>165</v>
      </c>
      <c r="G1808" t="s">
        <v>165</v>
      </c>
      <c r="H1808" t="s">
        <v>165</v>
      </c>
      <c r="J1808" t="s">
        <v>165</v>
      </c>
      <c r="K1808" t="s">
        <v>165</v>
      </c>
      <c r="L1808" t="s">
        <v>165</v>
      </c>
      <c r="M1808" t="s">
        <v>165</v>
      </c>
      <c r="N1808" t="s">
        <v>165</v>
      </c>
      <c r="O1808" t="s">
        <v>165</v>
      </c>
      <c r="P1808" t="s">
        <v>165</v>
      </c>
      <c r="Q1808" t="s">
        <v>165</v>
      </c>
    </row>
    <row r="1809">
      <c r="B1809" t="s">
        <v>165</v>
      </c>
      <c r="C1809" t="s">
        <v>165</v>
      </c>
      <c r="D1809" t="s">
        <v>165</v>
      </c>
      <c r="E1809" t="s">
        <v>165</v>
      </c>
      <c r="F1809" t="s">
        <v>165</v>
      </c>
      <c r="G1809" t="s">
        <v>165</v>
      </c>
      <c r="H1809" t="s">
        <v>165</v>
      </c>
      <c r="J1809" t="s">
        <v>165</v>
      </c>
      <c r="K1809" t="s">
        <v>165</v>
      </c>
      <c r="L1809" t="s">
        <v>165</v>
      </c>
      <c r="M1809" t="s">
        <v>165</v>
      </c>
      <c r="N1809" t="s">
        <v>165</v>
      </c>
      <c r="O1809" t="s">
        <v>165</v>
      </c>
      <c r="P1809" t="s">
        <v>165</v>
      </c>
      <c r="Q1809" t="s">
        <v>165</v>
      </c>
    </row>
    <row r="1810">
      <c r="B1810" t="s">
        <v>165</v>
      </c>
      <c r="C1810" t="s">
        <v>165</v>
      </c>
      <c r="D1810" t="s">
        <v>165</v>
      </c>
      <c r="E1810" t="s">
        <v>165</v>
      </c>
      <c r="F1810" t="s">
        <v>165</v>
      </c>
      <c r="G1810" t="s">
        <v>165</v>
      </c>
      <c r="H1810" t="s">
        <v>165</v>
      </c>
      <c r="J1810" t="s">
        <v>165</v>
      </c>
      <c r="K1810" t="s">
        <v>165</v>
      </c>
      <c r="L1810" t="s">
        <v>165</v>
      </c>
      <c r="M1810" t="s">
        <v>165</v>
      </c>
      <c r="N1810" t="s">
        <v>165</v>
      </c>
      <c r="O1810" t="s">
        <v>165</v>
      </c>
      <c r="P1810" t="s">
        <v>165</v>
      </c>
      <c r="Q1810" t="s">
        <v>165</v>
      </c>
    </row>
    <row r="1811">
      <c r="B1811" t="s">
        <v>165</v>
      </c>
      <c r="C1811" t="s">
        <v>165</v>
      </c>
      <c r="D1811" t="s">
        <v>165</v>
      </c>
      <c r="E1811" t="s">
        <v>165</v>
      </c>
      <c r="F1811" t="s">
        <v>165</v>
      </c>
      <c r="G1811" t="s">
        <v>165</v>
      </c>
      <c r="H1811" t="s">
        <v>165</v>
      </c>
      <c r="J1811" t="s">
        <v>165</v>
      </c>
      <c r="K1811" t="s">
        <v>165</v>
      </c>
      <c r="L1811" t="s">
        <v>165</v>
      </c>
      <c r="M1811" t="s">
        <v>165</v>
      </c>
      <c r="N1811" t="s">
        <v>165</v>
      </c>
      <c r="O1811" t="s">
        <v>165</v>
      </c>
      <c r="P1811" t="s">
        <v>165</v>
      </c>
      <c r="Q1811" t="s">
        <v>165</v>
      </c>
    </row>
    <row r="1812">
      <c r="B1812" t="s">
        <v>165</v>
      </c>
      <c r="C1812" t="s">
        <v>165</v>
      </c>
      <c r="D1812" t="s">
        <v>165</v>
      </c>
      <c r="E1812" t="s">
        <v>165</v>
      </c>
      <c r="F1812" t="s">
        <v>165</v>
      </c>
      <c r="G1812" t="s">
        <v>165</v>
      </c>
      <c r="H1812" t="s">
        <v>165</v>
      </c>
      <c r="J1812" t="s">
        <v>165</v>
      </c>
      <c r="K1812" t="s">
        <v>165</v>
      </c>
      <c r="L1812" t="s">
        <v>165</v>
      </c>
      <c r="M1812" t="s">
        <v>165</v>
      </c>
      <c r="N1812" t="s">
        <v>165</v>
      </c>
      <c r="O1812" t="s">
        <v>165</v>
      </c>
      <c r="P1812" t="s">
        <v>165</v>
      </c>
      <c r="Q1812" t="s">
        <v>165</v>
      </c>
    </row>
    <row r="1813">
      <c r="B1813" t="s">
        <v>165</v>
      </c>
      <c r="C1813" t="s">
        <v>165</v>
      </c>
      <c r="D1813" t="s">
        <v>165</v>
      </c>
      <c r="E1813" t="s">
        <v>165</v>
      </c>
      <c r="F1813" t="s">
        <v>165</v>
      </c>
      <c r="G1813" t="s">
        <v>165</v>
      </c>
      <c r="H1813" t="s">
        <v>165</v>
      </c>
      <c r="J1813" t="s">
        <v>165</v>
      </c>
      <c r="K1813" t="s">
        <v>165</v>
      </c>
      <c r="L1813" t="s">
        <v>165</v>
      </c>
      <c r="M1813" t="s">
        <v>165</v>
      </c>
      <c r="N1813" t="s">
        <v>165</v>
      </c>
      <c r="O1813" t="s">
        <v>165</v>
      </c>
      <c r="P1813" t="s">
        <v>165</v>
      </c>
      <c r="Q1813" t="s">
        <v>165</v>
      </c>
    </row>
    <row r="1814">
      <c r="B1814" t="s">
        <v>165</v>
      </c>
      <c r="C1814" t="s">
        <v>165</v>
      </c>
      <c r="D1814" t="s">
        <v>165</v>
      </c>
      <c r="E1814" t="s">
        <v>165</v>
      </c>
      <c r="F1814" t="s">
        <v>165</v>
      </c>
      <c r="G1814" t="s">
        <v>165</v>
      </c>
      <c r="H1814" t="s">
        <v>165</v>
      </c>
      <c r="J1814" t="s">
        <v>165</v>
      </c>
      <c r="K1814" t="s">
        <v>165</v>
      </c>
      <c r="L1814" t="s">
        <v>165</v>
      </c>
      <c r="M1814" t="s">
        <v>165</v>
      </c>
      <c r="N1814" t="s">
        <v>165</v>
      </c>
      <c r="O1814" t="s">
        <v>165</v>
      </c>
      <c r="P1814" t="s">
        <v>165</v>
      </c>
      <c r="Q1814" t="s">
        <v>165</v>
      </c>
    </row>
    <row r="1815">
      <c r="B1815" t="s">
        <v>165</v>
      </c>
      <c r="C1815" t="s">
        <v>165</v>
      </c>
      <c r="D1815" t="s">
        <v>165</v>
      </c>
      <c r="E1815" t="s">
        <v>165</v>
      </c>
      <c r="F1815" t="s">
        <v>165</v>
      </c>
      <c r="G1815" t="s">
        <v>165</v>
      </c>
      <c r="H1815" t="s">
        <v>165</v>
      </c>
      <c r="J1815" t="s">
        <v>165</v>
      </c>
      <c r="K1815" t="s">
        <v>165</v>
      </c>
      <c r="L1815" t="s">
        <v>165</v>
      </c>
      <c r="M1815" t="s">
        <v>165</v>
      </c>
      <c r="N1815" t="s">
        <v>165</v>
      </c>
      <c r="O1815" t="s">
        <v>165</v>
      </c>
      <c r="P1815" t="s">
        <v>165</v>
      </c>
      <c r="Q1815" t="s">
        <v>165</v>
      </c>
    </row>
    <row r="1816">
      <c r="B1816" t="s">
        <v>165</v>
      </c>
      <c r="C1816" t="s">
        <v>165</v>
      </c>
      <c r="D1816" t="s">
        <v>165</v>
      </c>
      <c r="E1816" t="s">
        <v>165</v>
      </c>
      <c r="F1816" t="s">
        <v>165</v>
      </c>
      <c r="G1816" t="s">
        <v>165</v>
      </c>
      <c r="H1816" t="s">
        <v>165</v>
      </c>
      <c r="J1816" t="s">
        <v>165</v>
      </c>
      <c r="K1816" t="s">
        <v>165</v>
      </c>
      <c r="L1816" t="s">
        <v>165</v>
      </c>
      <c r="M1816" t="s">
        <v>165</v>
      </c>
      <c r="N1816" t="s">
        <v>165</v>
      </c>
      <c r="O1816" t="s">
        <v>165</v>
      </c>
      <c r="P1816" t="s">
        <v>165</v>
      </c>
      <c r="Q1816" t="s">
        <v>165</v>
      </c>
    </row>
    <row r="1817">
      <c r="B1817" t="s">
        <v>165</v>
      </c>
      <c r="C1817" t="s">
        <v>165</v>
      </c>
      <c r="D1817" t="s">
        <v>165</v>
      </c>
      <c r="E1817" t="s">
        <v>165</v>
      </c>
      <c r="F1817" t="s">
        <v>165</v>
      </c>
      <c r="G1817" t="s">
        <v>165</v>
      </c>
      <c r="H1817" t="s">
        <v>165</v>
      </c>
      <c r="J1817" t="s">
        <v>165</v>
      </c>
      <c r="K1817" t="s">
        <v>165</v>
      </c>
      <c r="L1817" t="s">
        <v>165</v>
      </c>
      <c r="M1817" t="s">
        <v>165</v>
      </c>
      <c r="N1817" t="s">
        <v>165</v>
      </c>
      <c r="O1817" t="s">
        <v>165</v>
      </c>
      <c r="P1817" t="s">
        <v>165</v>
      </c>
      <c r="Q1817" t="s">
        <v>165</v>
      </c>
    </row>
    <row r="1818">
      <c r="B1818" t="s">
        <v>165</v>
      </c>
      <c r="C1818" t="s">
        <v>165</v>
      </c>
      <c r="D1818" t="s">
        <v>165</v>
      </c>
      <c r="E1818" t="s">
        <v>165</v>
      </c>
      <c r="F1818" t="s">
        <v>165</v>
      </c>
      <c r="G1818" t="s">
        <v>165</v>
      </c>
      <c r="H1818" t="s">
        <v>165</v>
      </c>
      <c r="J1818" t="s">
        <v>165</v>
      </c>
      <c r="K1818" t="s">
        <v>165</v>
      </c>
      <c r="L1818" t="s">
        <v>165</v>
      </c>
      <c r="M1818" t="s">
        <v>165</v>
      </c>
      <c r="N1818" t="s">
        <v>165</v>
      </c>
      <c r="O1818" t="s">
        <v>165</v>
      </c>
      <c r="P1818" t="s">
        <v>165</v>
      </c>
      <c r="Q1818" t="s">
        <v>165</v>
      </c>
    </row>
    <row r="1819">
      <c r="B1819" t="s">
        <v>165</v>
      </c>
      <c r="C1819" t="s">
        <v>165</v>
      </c>
      <c r="D1819" t="s">
        <v>165</v>
      </c>
      <c r="E1819" t="s">
        <v>165</v>
      </c>
      <c r="F1819" t="s">
        <v>165</v>
      </c>
      <c r="G1819" t="s">
        <v>165</v>
      </c>
      <c r="H1819" t="s">
        <v>165</v>
      </c>
      <c r="J1819" t="s">
        <v>165</v>
      </c>
      <c r="K1819" t="s">
        <v>165</v>
      </c>
      <c r="L1819" t="s">
        <v>165</v>
      </c>
      <c r="M1819" t="s">
        <v>165</v>
      </c>
      <c r="N1819" t="s">
        <v>165</v>
      </c>
      <c r="O1819" t="s">
        <v>165</v>
      </c>
      <c r="P1819" t="s">
        <v>165</v>
      </c>
      <c r="Q1819" t="s">
        <v>165</v>
      </c>
    </row>
    <row r="1820">
      <c r="B1820" t="s">
        <v>165</v>
      </c>
      <c r="C1820" t="s">
        <v>165</v>
      </c>
      <c r="D1820" t="s">
        <v>165</v>
      </c>
      <c r="E1820" t="s">
        <v>165</v>
      </c>
      <c r="F1820" t="s">
        <v>165</v>
      </c>
      <c r="G1820" t="s">
        <v>165</v>
      </c>
      <c r="H1820" t="s">
        <v>165</v>
      </c>
      <c r="J1820" t="s">
        <v>165</v>
      </c>
      <c r="K1820" t="s">
        <v>165</v>
      </c>
      <c r="L1820" t="s">
        <v>165</v>
      </c>
      <c r="M1820" t="s">
        <v>165</v>
      </c>
      <c r="N1820" t="s">
        <v>165</v>
      </c>
      <c r="O1820" t="s">
        <v>165</v>
      </c>
      <c r="P1820" t="s">
        <v>165</v>
      </c>
      <c r="Q1820" t="s">
        <v>165</v>
      </c>
    </row>
    <row r="1821">
      <c r="B1821" t="s">
        <v>165</v>
      </c>
      <c r="C1821" t="s">
        <v>165</v>
      </c>
      <c r="D1821" t="s">
        <v>165</v>
      </c>
      <c r="E1821" t="s">
        <v>165</v>
      </c>
      <c r="F1821" t="s">
        <v>165</v>
      </c>
      <c r="G1821" t="s">
        <v>165</v>
      </c>
      <c r="H1821" t="s">
        <v>165</v>
      </c>
      <c r="J1821" t="s">
        <v>165</v>
      </c>
      <c r="K1821" t="s">
        <v>165</v>
      </c>
      <c r="L1821" t="s">
        <v>165</v>
      </c>
      <c r="M1821" t="s">
        <v>165</v>
      </c>
      <c r="N1821" t="s">
        <v>165</v>
      </c>
      <c r="O1821" t="s">
        <v>165</v>
      </c>
      <c r="P1821" t="s">
        <v>165</v>
      </c>
      <c r="Q1821" t="s">
        <v>165</v>
      </c>
    </row>
    <row r="1822">
      <c r="B1822" t="s">
        <v>165</v>
      </c>
      <c r="C1822" t="s">
        <v>165</v>
      </c>
      <c r="D1822" t="s">
        <v>165</v>
      </c>
      <c r="E1822" t="s">
        <v>165</v>
      </c>
      <c r="F1822" t="s">
        <v>165</v>
      </c>
      <c r="G1822" t="s">
        <v>165</v>
      </c>
      <c r="H1822" t="s">
        <v>165</v>
      </c>
      <c r="J1822" t="s">
        <v>165</v>
      </c>
      <c r="K1822" t="s">
        <v>165</v>
      </c>
      <c r="L1822" t="s">
        <v>165</v>
      </c>
      <c r="M1822" t="s">
        <v>165</v>
      </c>
      <c r="N1822" t="s">
        <v>165</v>
      </c>
      <c r="O1822" t="s">
        <v>165</v>
      </c>
      <c r="P1822" t="s">
        <v>165</v>
      </c>
      <c r="Q1822" t="s">
        <v>165</v>
      </c>
    </row>
    <row r="1823">
      <c r="B1823" t="s">
        <v>165</v>
      </c>
      <c r="C1823" t="s">
        <v>165</v>
      </c>
      <c r="D1823" t="s">
        <v>165</v>
      </c>
      <c r="E1823" t="s">
        <v>165</v>
      </c>
      <c r="F1823" t="s">
        <v>165</v>
      </c>
      <c r="G1823" t="s">
        <v>165</v>
      </c>
      <c r="H1823" t="s">
        <v>165</v>
      </c>
      <c r="J1823" t="s">
        <v>165</v>
      </c>
      <c r="K1823" t="s">
        <v>165</v>
      </c>
      <c r="L1823" t="s">
        <v>165</v>
      </c>
      <c r="M1823" t="s">
        <v>165</v>
      </c>
      <c r="N1823" t="s">
        <v>165</v>
      </c>
      <c r="O1823" t="s">
        <v>165</v>
      </c>
      <c r="P1823" t="s">
        <v>165</v>
      </c>
      <c r="Q1823" t="s">
        <v>165</v>
      </c>
    </row>
    <row r="1824">
      <c r="B1824" t="s">
        <v>165</v>
      </c>
      <c r="C1824" t="s">
        <v>165</v>
      </c>
      <c r="D1824" t="s">
        <v>165</v>
      </c>
      <c r="E1824" t="s">
        <v>165</v>
      </c>
      <c r="F1824" t="s">
        <v>165</v>
      </c>
      <c r="G1824" t="s">
        <v>165</v>
      </c>
      <c r="H1824" t="s">
        <v>165</v>
      </c>
      <c r="J1824" t="s">
        <v>165</v>
      </c>
      <c r="K1824" t="s">
        <v>165</v>
      </c>
      <c r="L1824" t="s">
        <v>165</v>
      </c>
      <c r="M1824" t="s">
        <v>165</v>
      </c>
      <c r="N1824" t="s">
        <v>165</v>
      </c>
      <c r="O1824" t="s">
        <v>165</v>
      </c>
      <c r="P1824" t="s">
        <v>165</v>
      </c>
      <c r="Q1824" t="s">
        <v>165</v>
      </c>
    </row>
    <row r="1825">
      <c r="B1825" t="s">
        <v>165</v>
      </c>
      <c r="C1825" t="s">
        <v>165</v>
      </c>
      <c r="D1825" t="s">
        <v>165</v>
      </c>
      <c r="E1825" t="s">
        <v>165</v>
      </c>
      <c r="F1825" t="s">
        <v>165</v>
      </c>
      <c r="G1825" t="s">
        <v>165</v>
      </c>
      <c r="H1825" t="s">
        <v>165</v>
      </c>
      <c r="J1825" t="s">
        <v>165</v>
      </c>
      <c r="K1825" t="s">
        <v>165</v>
      </c>
      <c r="L1825" t="s">
        <v>165</v>
      </c>
      <c r="M1825" t="s">
        <v>165</v>
      </c>
      <c r="N1825" t="s">
        <v>165</v>
      </c>
      <c r="O1825" t="s">
        <v>165</v>
      </c>
      <c r="P1825" t="s">
        <v>165</v>
      </c>
      <c r="Q1825" t="s">
        <v>165</v>
      </c>
    </row>
    <row r="1826">
      <c r="B1826" t="s">
        <v>165</v>
      </c>
      <c r="C1826" t="s">
        <v>165</v>
      </c>
      <c r="D1826" t="s">
        <v>165</v>
      </c>
      <c r="E1826" t="s">
        <v>165</v>
      </c>
      <c r="F1826" t="s">
        <v>165</v>
      </c>
      <c r="G1826" t="s">
        <v>165</v>
      </c>
      <c r="H1826" t="s">
        <v>165</v>
      </c>
      <c r="J1826" t="s">
        <v>165</v>
      </c>
      <c r="K1826" t="s">
        <v>165</v>
      </c>
      <c r="L1826" t="s">
        <v>165</v>
      </c>
      <c r="M1826" t="s">
        <v>165</v>
      </c>
      <c r="N1826" t="s">
        <v>165</v>
      </c>
      <c r="O1826" t="s">
        <v>165</v>
      </c>
      <c r="P1826" t="s">
        <v>165</v>
      </c>
      <c r="Q1826" t="s">
        <v>165</v>
      </c>
    </row>
    <row r="1827">
      <c r="B1827" t="s">
        <v>165</v>
      </c>
      <c r="C1827" t="s">
        <v>165</v>
      </c>
      <c r="D1827" t="s">
        <v>165</v>
      </c>
      <c r="E1827" t="s">
        <v>165</v>
      </c>
      <c r="F1827" t="s">
        <v>165</v>
      </c>
      <c r="G1827" t="s">
        <v>165</v>
      </c>
      <c r="H1827" t="s">
        <v>165</v>
      </c>
      <c r="J1827" t="s">
        <v>165</v>
      </c>
      <c r="K1827" t="s">
        <v>165</v>
      </c>
      <c r="L1827" t="s">
        <v>165</v>
      </c>
      <c r="M1827" t="s">
        <v>165</v>
      </c>
      <c r="N1827" t="s">
        <v>165</v>
      </c>
      <c r="O1827" t="s">
        <v>165</v>
      </c>
      <c r="P1827" t="s">
        <v>165</v>
      </c>
      <c r="Q1827" t="s">
        <v>165</v>
      </c>
    </row>
    <row r="1828">
      <c r="B1828" t="s">
        <v>165</v>
      </c>
      <c r="C1828" t="s">
        <v>165</v>
      </c>
      <c r="D1828" t="s">
        <v>165</v>
      </c>
      <c r="E1828" t="s">
        <v>165</v>
      </c>
      <c r="F1828" t="s">
        <v>165</v>
      </c>
      <c r="G1828" t="s">
        <v>165</v>
      </c>
      <c r="H1828" t="s">
        <v>165</v>
      </c>
      <c r="J1828" t="s">
        <v>165</v>
      </c>
      <c r="K1828" t="s">
        <v>165</v>
      </c>
      <c r="L1828" t="s">
        <v>165</v>
      </c>
      <c r="M1828" t="s">
        <v>165</v>
      </c>
      <c r="N1828" t="s">
        <v>165</v>
      </c>
      <c r="O1828" t="s">
        <v>165</v>
      </c>
      <c r="P1828" t="s">
        <v>165</v>
      </c>
      <c r="Q1828" t="s">
        <v>165</v>
      </c>
    </row>
    <row r="1829">
      <c r="B1829" t="s">
        <v>165</v>
      </c>
      <c r="C1829" t="s">
        <v>165</v>
      </c>
      <c r="D1829" t="s">
        <v>165</v>
      </c>
      <c r="E1829" t="s">
        <v>165</v>
      </c>
      <c r="F1829" t="s">
        <v>165</v>
      </c>
      <c r="G1829" t="s">
        <v>165</v>
      </c>
      <c r="H1829" t="s">
        <v>165</v>
      </c>
      <c r="J1829" t="s">
        <v>165</v>
      </c>
      <c r="K1829" t="s">
        <v>165</v>
      </c>
      <c r="L1829" t="s">
        <v>165</v>
      </c>
      <c r="M1829" t="s">
        <v>165</v>
      </c>
      <c r="N1829" t="s">
        <v>165</v>
      </c>
      <c r="O1829" t="s">
        <v>165</v>
      </c>
      <c r="P1829" t="s">
        <v>165</v>
      </c>
      <c r="Q1829" t="s">
        <v>165</v>
      </c>
    </row>
    <row r="1830">
      <c r="B1830" t="s">
        <v>165</v>
      </c>
      <c r="C1830" t="s">
        <v>165</v>
      </c>
      <c r="D1830" t="s">
        <v>165</v>
      </c>
      <c r="E1830" t="s">
        <v>165</v>
      </c>
      <c r="F1830" t="s">
        <v>165</v>
      </c>
      <c r="G1830" t="s">
        <v>165</v>
      </c>
      <c r="H1830" t="s">
        <v>165</v>
      </c>
      <c r="J1830" t="s">
        <v>165</v>
      </c>
      <c r="K1830" t="s">
        <v>165</v>
      </c>
      <c r="L1830" t="s">
        <v>165</v>
      </c>
      <c r="M1830" t="s">
        <v>165</v>
      </c>
      <c r="N1830" t="s">
        <v>165</v>
      </c>
      <c r="O1830" t="s">
        <v>165</v>
      </c>
      <c r="P1830" t="s">
        <v>165</v>
      </c>
      <c r="Q1830" t="s">
        <v>165</v>
      </c>
    </row>
    <row r="1831">
      <c r="B1831" t="s">
        <v>165</v>
      </c>
      <c r="C1831" t="s">
        <v>165</v>
      </c>
      <c r="D1831" t="s">
        <v>165</v>
      </c>
      <c r="E1831" t="s">
        <v>165</v>
      </c>
      <c r="F1831" t="s">
        <v>165</v>
      </c>
      <c r="G1831" t="s">
        <v>165</v>
      </c>
      <c r="H1831" t="s">
        <v>165</v>
      </c>
      <c r="J1831" t="s">
        <v>165</v>
      </c>
      <c r="K1831" t="s">
        <v>165</v>
      </c>
      <c r="L1831" t="s">
        <v>165</v>
      </c>
      <c r="M1831" t="s">
        <v>165</v>
      </c>
      <c r="N1831" t="s">
        <v>165</v>
      </c>
      <c r="O1831" t="s">
        <v>165</v>
      </c>
      <c r="P1831" t="s">
        <v>165</v>
      </c>
      <c r="Q1831" t="s">
        <v>165</v>
      </c>
    </row>
    <row r="1832">
      <c r="B1832" t="s">
        <v>165</v>
      </c>
      <c r="C1832" t="s">
        <v>165</v>
      </c>
      <c r="D1832" t="s">
        <v>165</v>
      </c>
      <c r="E1832" t="s">
        <v>165</v>
      </c>
      <c r="F1832" t="s">
        <v>165</v>
      </c>
      <c r="G1832" t="s">
        <v>165</v>
      </c>
      <c r="H1832" t="s">
        <v>165</v>
      </c>
      <c r="J1832" t="s">
        <v>165</v>
      </c>
      <c r="K1832" t="s">
        <v>165</v>
      </c>
      <c r="L1832" t="s">
        <v>165</v>
      </c>
      <c r="M1832" t="s">
        <v>165</v>
      </c>
      <c r="N1832" t="s">
        <v>165</v>
      </c>
      <c r="O1832" t="s">
        <v>165</v>
      </c>
      <c r="P1832" t="s">
        <v>165</v>
      </c>
      <c r="Q1832" t="s">
        <v>165</v>
      </c>
    </row>
    <row r="1833">
      <c r="B1833" t="s">
        <v>165</v>
      </c>
      <c r="C1833" t="s">
        <v>165</v>
      </c>
      <c r="D1833" t="s">
        <v>165</v>
      </c>
      <c r="E1833" t="s">
        <v>165</v>
      </c>
      <c r="F1833" t="s">
        <v>165</v>
      </c>
      <c r="G1833" t="s">
        <v>165</v>
      </c>
      <c r="H1833" t="s">
        <v>165</v>
      </c>
      <c r="J1833" t="s">
        <v>165</v>
      </c>
      <c r="K1833" t="s">
        <v>165</v>
      </c>
      <c r="L1833" t="s">
        <v>165</v>
      </c>
      <c r="M1833" t="s">
        <v>165</v>
      </c>
      <c r="N1833" t="s">
        <v>165</v>
      </c>
      <c r="O1833" t="s">
        <v>165</v>
      </c>
      <c r="P1833" t="s">
        <v>165</v>
      </c>
      <c r="Q1833" t="s">
        <v>165</v>
      </c>
    </row>
    <row r="1834">
      <c r="B1834" t="s">
        <v>165</v>
      </c>
      <c r="C1834" t="s">
        <v>165</v>
      </c>
      <c r="D1834" t="s">
        <v>165</v>
      </c>
      <c r="E1834" t="s">
        <v>165</v>
      </c>
      <c r="F1834" t="s">
        <v>165</v>
      </c>
      <c r="G1834" t="s">
        <v>165</v>
      </c>
      <c r="H1834" t="s">
        <v>165</v>
      </c>
      <c r="J1834" t="s">
        <v>165</v>
      </c>
      <c r="K1834" t="s">
        <v>165</v>
      </c>
      <c r="L1834" t="s">
        <v>165</v>
      </c>
      <c r="M1834" t="s">
        <v>165</v>
      </c>
      <c r="N1834" t="s">
        <v>165</v>
      </c>
      <c r="O1834" t="s">
        <v>165</v>
      </c>
      <c r="P1834" t="s">
        <v>165</v>
      </c>
      <c r="Q1834" t="s">
        <v>165</v>
      </c>
    </row>
    <row r="1835">
      <c r="B1835" t="s">
        <v>165</v>
      </c>
      <c r="C1835" t="s">
        <v>165</v>
      </c>
      <c r="D1835" t="s">
        <v>165</v>
      </c>
      <c r="E1835" t="s">
        <v>165</v>
      </c>
      <c r="F1835" t="s">
        <v>165</v>
      </c>
      <c r="G1835" t="s">
        <v>165</v>
      </c>
      <c r="H1835" t="s">
        <v>165</v>
      </c>
      <c r="J1835" t="s">
        <v>165</v>
      </c>
      <c r="K1835" t="s">
        <v>165</v>
      </c>
      <c r="L1835" t="s">
        <v>165</v>
      </c>
      <c r="M1835" t="s">
        <v>165</v>
      </c>
      <c r="N1835" t="s">
        <v>165</v>
      </c>
      <c r="O1835" t="s">
        <v>165</v>
      </c>
      <c r="P1835" t="s">
        <v>165</v>
      </c>
      <c r="Q1835" t="s">
        <v>165</v>
      </c>
    </row>
    <row r="1836">
      <c r="B1836" t="s">
        <v>165</v>
      </c>
      <c r="C1836" t="s">
        <v>165</v>
      </c>
      <c r="D1836" t="s">
        <v>165</v>
      </c>
      <c r="E1836" t="s">
        <v>165</v>
      </c>
      <c r="F1836" t="s">
        <v>165</v>
      </c>
      <c r="G1836" t="s">
        <v>165</v>
      </c>
      <c r="H1836" t="s">
        <v>165</v>
      </c>
      <c r="J1836" t="s">
        <v>165</v>
      </c>
      <c r="K1836" t="s">
        <v>165</v>
      </c>
      <c r="L1836" t="s">
        <v>165</v>
      </c>
      <c r="M1836" t="s">
        <v>165</v>
      </c>
      <c r="N1836" t="s">
        <v>165</v>
      </c>
      <c r="O1836" t="s">
        <v>165</v>
      </c>
      <c r="P1836" t="s">
        <v>165</v>
      </c>
      <c r="Q1836" t="s">
        <v>165</v>
      </c>
    </row>
    <row r="1837">
      <c r="B1837" t="s">
        <v>165</v>
      </c>
      <c r="C1837" t="s">
        <v>165</v>
      </c>
      <c r="D1837" t="s">
        <v>165</v>
      </c>
      <c r="E1837" t="s">
        <v>165</v>
      </c>
      <c r="F1837" t="s">
        <v>165</v>
      </c>
      <c r="G1837" t="s">
        <v>165</v>
      </c>
      <c r="H1837" t="s">
        <v>165</v>
      </c>
      <c r="J1837" t="s">
        <v>165</v>
      </c>
      <c r="K1837" t="s">
        <v>165</v>
      </c>
      <c r="L1837" t="s">
        <v>165</v>
      </c>
      <c r="M1837" t="s">
        <v>165</v>
      </c>
      <c r="N1837" t="s">
        <v>165</v>
      </c>
      <c r="O1837" t="s">
        <v>165</v>
      </c>
      <c r="P1837" t="s">
        <v>165</v>
      </c>
      <c r="Q1837" t="s">
        <v>165</v>
      </c>
    </row>
    <row r="1838">
      <c r="B1838" t="s">
        <v>165</v>
      </c>
      <c r="C1838" t="s">
        <v>165</v>
      </c>
      <c r="D1838" t="s">
        <v>165</v>
      </c>
      <c r="E1838" t="s">
        <v>165</v>
      </c>
      <c r="F1838" t="s">
        <v>165</v>
      </c>
      <c r="G1838" t="s">
        <v>165</v>
      </c>
      <c r="H1838" t="s">
        <v>165</v>
      </c>
      <c r="J1838" t="s">
        <v>165</v>
      </c>
      <c r="K1838" t="s">
        <v>165</v>
      </c>
      <c r="L1838" t="s">
        <v>165</v>
      </c>
      <c r="M1838" t="s">
        <v>165</v>
      </c>
      <c r="N1838" t="s">
        <v>165</v>
      </c>
      <c r="O1838" t="s">
        <v>165</v>
      </c>
      <c r="P1838" t="s">
        <v>165</v>
      </c>
      <c r="Q1838" t="s">
        <v>165</v>
      </c>
    </row>
    <row r="1839">
      <c r="B1839" t="s">
        <v>165</v>
      </c>
      <c r="C1839" t="s">
        <v>165</v>
      </c>
      <c r="D1839" t="s">
        <v>165</v>
      </c>
      <c r="E1839" t="s">
        <v>165</v>
      </c>
      <c r="F1839" t="s">
        <v>165</v>
      </c>
      <c r="G1839" t="s">
        <v>165</v>
      </c>
      <c r="H1839" t="s">
        <v>165</v>
      </c>
      <c r="J1839" t="s">
        <v>165</v>
      </c>
      <c r="K1839" t="s">
        <v>165</v>
      </c>
      <c r="L1839" t="s">
        <v>165</v>
      </c>
      <c r="M1839" t="s">
        <v>165</v>
      </c>
      <c r="N1839" t="s">
        <v>165</v>
      </c>
      <c r="O1839" t="s">
        <v>165</v>
      </c>
      <c r="P1839" t="s">
        <v>165</v>
      </c>
      <c r="Q1839" t="s">
        <v>165</v>
      </c>
    </row>
    <row r="1840">
      <c r="B1840" t="s">
        <v>165</v>
      </c>
      <c r="C1840" t="s">
        <v>165</v>
      </c>
      <c r="D1840" t="s">
        <v>165</v>
      </c>
      <c r="E1840" t="s">
        <v>165</v>
      </c>
      <c r="F1840" t="s">
        <v>165</v>
      </c>
      <c r="G1840" t="s">
        <v>165</v>
      </c>
      <c r="H1840" t="s">
        <v>165</v>
      </c>
      <c r="J1840" t="s">
        <v>165</v>
      </c>
      <c r="K1840" t="s">
        <v>165</v>
      </c>
      <c r="L1840" t="s">
        <v>165</v>
      </c>
      <c r="M1840" t="s">
        <v>165</v>
      </c>
      <c r="N1840" t="s">
        <v>165</v>
      </c>
      <c r="O1840" t="s">
        <v>165</v>
      </c>
      <c r="P1840" t="s">
        <v>165</v>
      </c>
      <c r="Q1840" t="s">
        <v>165</v>
      </c>
    </row>
    <row r="1841">
      <c r="B1841" t="s">
        <v>165</v>
      </c>
      <c r="C1841" t="s">
        <v>165</v>
      </c>
      <c r="D1841" t="s">
        <v>165</v>
      </c>
      <c r="E1841" t="s">
        <v>165</v>
      </c>
      <c r="F1841" t="s">
        <v>165</v>
      </c>
      <c r="G1841" t="s">
        <v>165</v>
      </c>
      <c r="H1841" t="s">
        <v>165</v>
      </c>
      <c r="J1841" t="s">
        <v>165</v>
      </c>
      <c r="K1841" t="s">
        <v>165</v>
      </c>
      <c r="L1841" t="s">
        <v>165</v>
      </c>
      <c r="M1841" t="s">
        <v>165</v>
      </c>
      <c r="N1841" t="s">
        <v>165</v>
      </c>
      <c r="O1841" t="s">
        <v>165</v>
      </c>
      <c r="P1841" t="s">
        <v>165</v>
      </c>
      <c r="Q1841" t="s">
        <v>165</v>
      </c>
    </row>
    <row r="1842">
      <c r="B1842" t="s">
        <v>165</v>
      </c>
      <c r="C1842" t="s">
        <v>165</v>
      </c>
      <c r="D1842" t="s">
        <v>165</v>
      </c>
      <c r="E1842" t="s">
        <v>165</v>
      </c>
      <c r="F1842" t="s">
        <v>165</v>
      </c>
      <c r="G1842" t="s">
        <v>165</v>
      </c>
      <c r="H1842" t="s">
        <v>165</v>
      </c>
      <c r="J1842" t="s">
        <v>165</v>
      </c>
      <c r="K1842" t="s">
        <v>165</v>
      </c>
      <c r="L1842" t="s">
        <v>165</v>
      </c>
      <c r="M1842" t="s">
        <v>165</v>
      </c>
      <c r="N1842" t="s">
        <v>165</v>
      </c>
      <c r="O1842" t="s">
        <v>165</v>
      </c>
      <c r="P1842" t="s">
        <v>165</v>
      </c>
      <c r="Q1842" t="s">
        <v>165</v>
      </c>
    </row>
    <row r="1843">
      <c r="B1843" t="s">
        <v>165</v>
      </c>
      <c r="C1843" t="s">
        <v>165</v>
      </c>
      <c r="D1843" t="s">
        <v>165</v>
      </c>
      <c r="E1843" t="s">
        <v>165</v>
      </c>
      <c r="F1843" t="s">
        <v>165</v>
      </c>
      <c r="G1843" t="s">
        <v>165</v>
      </c>
      <c r="H1843" t="s">
        <v>165</v>
      </c>
      <c r="J1843" t="s">
        <v>165</v>
      </c>
      <c r="K1843" t="s">
        <v>165</v>
      </c>
      <c r="L1843" t="s">
        <v>165</v>
      </c>
      <c r="M1843" t="s">
        <v>165</v>
      </c>
      <c r="N1843" t="s">
        <v>165</v>
      </c>
      <c r="O1843" t="s">
        <v>165</v>
      </c>
      <c r="P1843" t="s">
        <v>165</v>
      </c>
      <c r="Q1843" t="s">
        <v>165</v>
      </c>
    </row>
    <row r="1844">
      <c r="B1844" t="s">
        <v>165</v>
      </c>
      <c r="C1844" t="s">
        <v>165</v>
      </c>
      <c r="D1844" t="s">
        <v>165</v>
      </c>
      <c r="E1844" t="s">
        <v>165</v>
      </c>
      <c r="F1844" t="s">
        <v>165</v>
      </c>
      <c r="G1844" t="s">
        <v>165</v>
      </c>
      <c r="H1844" t="s">
        <v>165</v>
      </c>
      <c r="J1844" t="s">
        <v>165</v>
      </c>
      <c r="K1844" t="s">
        <v>165</v>
      </c>
      <c r="L1844" t="s">
        <v>165</v>
      </c>
      <c r="M1844" t="s">
        <v>165</v>
      </c>
      <c r="N1844" t="s">
        <v>165</v>
      </c>
      <c r="O1844" t="s">
        <v>165</v>
      </c>
      <c r="P1844" t="s">
        <v>165</v>
      </c>
      <c r="Q1844" t="s">
        <v>165</v>
      </c>
    </row>
    <row r="1845">
      <c r="B1845" t="s">
        <v>165</v>
      </c>
      <c r="C1845" t="s">
        <v>165</v>
      </c>
      <c r="D1845" t="s">
        <v>165</v>
      </c>
      <c r="E1845" t="s">
        <v>165</v>
      </c>
      <c r="F1845" t="s">
        <v>165</v>
      </c>
      <c r="G1845" t="s">
        <v>165</v>
      </c>
      <c r="H1845" t="s">
        <v>165</v>
      </c>
      <c r="J1845" t="s">
        <v>165</v>
      </c>
      <c r="K1845" t="s">
        <v>165</v>
      </c>
      <c r="L1845" t="s">
        <v>165</v>
      </c>
      <c r="M1845" t="s">
        <v>165</v>
      </c>
      <c r="N1845" t="s">
        <v>165</v>
      </c>
      <c r="O1845" t="s">
        <v>165</v>
      </c>
      <c r="P1845" t="s">
        <v>165</v>
      </c>
      <c r="Q1845" t="s">
        <v>165</v>
      </c>
    </row>
    <row r="1846">
      <c r="B1846" t="s">
        <v>165</v>
      </c>
      <c r="C1846" t="s">
        <v>165</v>
      </c>
      <c r="D1846" t="s">
        <v>165</v>
      </c>
      <c r="E1846" t="s">
        <v>165</v>
      </c>
      <c r="F1846" t="s">
        <v>165</v>
      </c>
      <c r="G1846" t="s">
        <v>165</v>
      </c>
      <c r="H1846" t="s">
        <v>165</v>
      </c>
      <c r="J1846" t="s">
        <v>165</v>
      </c>
      <c r="K1846" t="s">
        <v>165</v>
      </c>
      <c r="L1846" t="s">
        <v>165</v>
      </c>
      <c r="M1846" t="s">
        <v>165</v>
      </c>
      <c r="N1846" t="s">
        <v>165</v>
      </c>
      <c r="O1846" t="s">
        <v>165</v>
      </c>
      <c r="P1846" t="s">
        <v>165</v>
      </c>
      <c r="Q1846" t="s">
        <v>165</v>
      </c>
    </row>
    <row r="1847">
      <c r="B1847" t="s">
        <v>165</v>
      </c>
      <c r="C1847" t="s">
        <v>165</v>
      </c>
      <c r="D1847" t="s">
        <v>165</v>
      </c>
      <c r="E1847" t="s">
        <v>165</v>
      </c>
      <c r="F1847" t="s">
        <v>165</v>
      </c>
      <c r="G1847" t="s">
        <v>165</v>
      </c>
      <c r="H1847" t="s">
        <v>165</v>
      </c>
      <c r="J1847" t="s">
        <v>165</v>
      </c>
      <c r="K1847" t="s">
        <v>165</v>
      </c>
      <c r="L1847" t="s">
        <v>165</v>
      </c>
      <c r="M1847" t="s">
        <v>165</v>
      </c>
      <c r="N1847" t="s">
        <v>165</v>
      </c>
      <c r="O1847" t="s">
        <v>165</v>
      </c>
      <c r="P1847" t="s">
        <v>165</v>
      </c>
      <c r="Q1847" t="s">
        <v>165</v>
      </c>
    </row>
    <row r="1848">
      <c r="B1848" t="s">
        <v>165</v>
      </c>
      <c r="C1848" t="s">
        <v>165</v>
      </c>
      <c r="D1848" t="s">
        <v>165</v>
      </c>
      <c r="E1848" t="s">
        <v>165</v>
      </c>
      <c r="F1848" t="s">
        <v>165</v>
      </c>
      <c r="G1848" t="s">
        <v>165</v>
      </c>
      <c r="H1848" t="s">
        <v>165</v>
      </c>
      <c r="J1848" t="s">
        <v>165</v>
      </c>
      <c r="K1848" t="s">
        <v>165</v>
      </c>
      <c r="L1848" t="s">
        <v>165</v>
      </c>
      <c r="M1848" t="s">
        <v>165</v>
      </c>
      <c r="N1848" t="s">
        <v>165</v>
      </c>
      <c r="O1848" t="s">
        <v>165</v>
      </c>
      <c r="P1848" t="s">
        <v>165</v>
      </c>
      <c r="Q1848" t="s">
        <v>165</v>
      </c>
    </row>
    <row r="1849">
      <c r="B1849" t="s">
        <v>165</v>
      </c>
      <c r="C1849" t="s">
        <v>165</v>
      </c>
      <c r="D1849" t="s">
        <v>165</v>
      </c>
      <c r="E1849" t="s">
        <v>165</v>
      </c>
      <c r="F1849" t="s">
        <v>165</v>
      </c>
      <c r="G1849" t="s">
        <v>165</v>
      </c>
      <c r="H1849" t="s">
        <v>165</v>
      </c>
      <c r="J1849" t="s">
        <v>165</v>
      </c>
      <c r="K1849" t="s">
        <v>165</v>
      </c>
      <c r="L1849" t="s">
        <v>165</v>
      </c>
      <c r="M1849" t="s">
        <v>165</v>
      </c>
      <c r="N1849" t="s">
        <v>165</v>
      </c>
      <c r="O1849" t="s">
        <v>165</v>
      </c>
      <c r="P1849" t="s">
        <v>165</v>
      </c>
      <c r="Q1849" t="s">
        <v>165</v>
      </c>
    </row>
    <row r="1850">
      <c r="B1850" t="s">
        <v>165</v>
      </c>
      <c r="C1850" t="s">
        <v>165</v>
      </c>
      <c r="D1850" t="s">
        <v>165</v>
      </c>
      <c r="E1850" t="s">
        <v>165</v>
      </c>
      <c r="F1850" t="s">
        <v>165</v>
      </c>
      <c r="G1850" t="s">
        <v>165</v>
      </c>
      <c r="H1850" t="s">
        <v>165</v>
      </c>
      <c r="J1850" t="s">
        <v>165</v>
      </c>
      <c r="K1850" t="s">
        <v>165</v>
      </c>
      <c r="L1850" t="s">
        <v>165</v>
      </c>
      <c r="M1850" t="s">
        <v>165</v>
      </c>
      <c r="N1850" t="s">
        <v>165</v>
      </c>
      <c r="O1850" t="s">
        <v>165</v>
      </c>
      <c r="P1850" t="s">
        <v>165</v>
      </c>
      <c r="Q1850" t="s">
        <v>165</v>
      </c>
    </row>
    <row r="1851">
      <c r="B1851" t="s">
        <v>165</v>
      </c>
      <c r="C1851" t="s">
        <v>165</v>
      </c>
      <c r="D1851" t="s">
        <v>165</v>
      </c>
      <c r="E1851" t="s">
        <v>165</v>
      </c>
      <c r="F1851" t="s">
        <v>165</v>
      </c>
      <c r="G1851" t="s">
        <v>165</v>
      </c>
      <c r="H1851" t="s">
        <v>165</v>
      </c>
      <c r="J1851" t="s">
        <v>165</v>
      </c>
      <c r="K1851" t="s">
        <v>165</v>
      </c>
      <c r="L1851" t="s">
        <v>165</v>
      </c>
      <c r="M1851" t="s">
        <v>165</v>
      </c>
      <c r="N1851" t="s">
        <v>165</v>
      </c>
      <c r="O1851" t="s">
        <v>165</v>
      </c>
      <c r="P1851" t="s">
        <v>165</v>
      </c>
      <c r="Q1851" t="s">
        <v>165</v>
      </c>
    </row>
    <row r="1852">
      <c r="B1852" t="s">
        <v>165</v>
      </c>
      <c r="C1852" t="s">
        <v>165</v>
      </c>
      <c r="D1852" t="s">
        <v>165</v>
      </c>
      <c r="E1852" t="s">
        <v>165</v>
      </c>
      <c r="F1852" t="s">
        <v>165</v>
      </c>
      <c r="G1852" t="s">
        <v>165</v>
      </c>
      <c r="H1852" t="s">
        <v>165</v>
      </c>
      <c r="J1852" t="s">
        <v>165</v>
      </c>
      <c r="K1852" t="s">
        <v>165</v>
      </c>
      <c r="L1852" t="s">
        <v>165</v>
      </c>
      <c r="M1852" t="s">
        <v>165</v>
      </c>
      <c r="N1852" t="s">
        <v>165</v>
      </c>
      <c r="O1852" t="s">
        <v>165</v>
      </c>
      <c r="P1852" t="s">
        <v>165</v>
      </c>
      <c r="Q1852" t="s">
        <v>165</v>
      </c>
    </row>
    <row r="1853">
      <c r="B1853" t="s">
        <v>165</v>
      </c>
      <c r="C1853" t="s">
        <v>165</v>
      </c>
      <c r="D1853" t="s">
        <v>165</v>
      </c>
      <c r="E1853" t="s">
        <v>165</v>
      </c>
      <c r="F1853" t="s">
        <v>165</v>
      </c>
      <c r="G1853" t="s">
        <v>165</v>
      </c>
      <c r="H1853" t="s">
        <v>165</v>
      </c>
      <c r="J1853" t="s">
        <v>165</v>
      </c>
      <c r="K1853" t="s">
        <v>165</v>
      </c>
      <c r="L1853" t="s">
        <v>165</v>
      </c>
      <c r="M1853" t="s">
        <v>165</v>
      </c>
      <c r="N1853" t="s">
        <v>165</v>
      </c>
      <c r="O1853" t="s">
        <v>165</v>
      </c>
      <c r="P1853" t="s">
        <v>165</v>
      </c>
      <c r="Q1853" t="s">
        <v>165</v>
      </c>
    </row>
    <row r="1854">
      <c r="B1854" t="s">
        <v>165</v>
      </c>
      <c r="C1854" t="s">
        <v>165</v>
      </c>
      <c r="D1854" t="s">
        <v>165</v>
      </c>
      <c r="E1854" t="s">
        <v>165</v>
      </c>
      <c r="F1854" t="s">
        <v>165</v>
      </c>
      <c r="G1854" t="s">
        <v>165</v>
      </c>
      <c r="H1854" t="s">
        <v>165</v>
      </c>
      <c r="J1854" t="s">
        <v>165</v>
      </c>
      <c r="K1854" t="s">
        <v>165</v>
      </c>
      <c r="L1854" t="s">
        <v>165</v>
      </c>
      <c r="M1854" t="s">
        <v>165</v>
      </c>
      <c r="N1854" t="s">
        <v>165</v>
      </c>
      <c r="O1854" t="s">
        <v>165</v>
      </c>
      <c r="P1854" t="s">
        <v>165</v>
      </c>
      <c r="Q1854" t="s">
        <v>165</v>
      </c>
    </row>
    <row r="1855">
      <c r="B1855" t="s">
        <v>165</v>
      </c>
      <c r="C1855" t="s">
        <v>165</v>
      </c>
      <c r="D1855" t="s">
        <v>165</v>
      </c>
      <c r="E1855" t="s">
        <v>165</v>
      </c>
      <c r="F1855" t="s">
        <v>165</v>
      </c>
      <c r="G1855" t="s">
        <v>165</v>
      </c>
      <c r="H1855" t="s">
        <v>165</v>
      </c>
      <c r="J1855" t="s">
        <v>165</v>
      </c>
      <c r="K1855" t="s">
        <v>165</v>
      </c>
      <c r="L1855" t="s">
        <v>165</v>
      </c>
      <c r="M1855" t="s">
        <v>165</v>
      </c>
      <c r="N1855" t="s">
        <v>165</v>
      </c>
      <c r="O1855" t="s">
        <v>165</v>
      </c>
      <c r="P1855" t="s">
        <v>165</v>
      </c>
      <c r="Q1855" t="s">
        <v>165</v>
      </c>
    </row>
    <row r="1856">
      <c r="B1856" t="s">
        <v>165</v>
      </c>
      <c r="C1856" t="s">
        <v>165</v>
      </c>
      <c r="D1856" t="s">
        <v>165</v>
      </c>
      <c r="E1856" t="s">
        <v>165</v>
      </c>
      <c r="F1856" t="s">
        <v>165</v>
      </c>
      <c r="G1856" t="s">
        <v>165</v>
      </c>
      <c r="H1856" t="s">
        <v>165</v>
      </c>
      <c r="J1856" t="s">
        <v>165</v>
      </c>
      <c r="K1856" t="s">
        <v>165</v>
      </c>
      <c r="L1856" t="s">
        <v>165</v>
      </c>
      <c r="M1856" t="s">
        <v>165</v>
      </c>
      <c r="N1856" t="s">
        <v>165</v>
      </c>
      <c r="O1856" t="s">
        <v>165</v>
      </c>
      <c r="P1856" t="s">
        <v>165</v>
      </c>
      <c r="Q1856" t="s">
        <v>165</v>
      </c>
    </row>
    <row r="1857">
      <c r="B1857" t="s">
        <v>165</v>
      </c>
      <c r="C1857" t="s">
        <v>165</v>
      </c>
      <c r="D1857" t="s">
        <v>165</v>
      </c>
      <c r="E1857" t="s">
        <v>165</v>
      </c>
      <c r="F1857" t="s">
        <v>165</v>
      </c>
      <c r="G1857" t="s">
        <v>165</v>
      </c>
      <c r="H1857" t="s">
        <v>165</v>
      </c>
      <c r="J1857" t="s">
        <v>165</v>
      </c>
      <c r="K1857" t="s">
        <v>165</v>
      </c>
      <c r="L1857" t="s">
        <v>165</v>
      </c>
      <c r="M1857" t="s">
        <v>165</v>
      </c>
      <c r="N1857" t="s">
        <v>165</v>
      </c>
      <c r="O1857" t="s">
        <v>165</v>
      </c>
      <c r="P1857" t="s">
        <v>165</v>
      </c>
      <c r="Q1857" t="s">
        <v>165</v>
      </c>
    </row>
    <row r="1858">
      <c r="B1858" t="s">
        <v>165</v>
      </c>
      <c r="C1858" t="s">
        <v>165</v>
      </c>
      <c r="D1858" t="s">
        <v>165</v>
      </c>
      <c r="E1858" t="s">
        <v>165</v>
      </c>
      <c r="F1858" t="s">
        <v>165</v>
      </c>
      <c r="G1858" t="s">
        <v>165</v>
      </c>
      <c r="H1858" t="s">
        <v>165</v>
      </c>
      <c r="J1858" t="s">
        <v>165</v>
      </c>
      <c r="K1858" t="s">
        <v>165</v>
      </c>
      <c r="L1858" t="s">
        <v>165</v>
      </c>
      <c r="M1858" t="s">
        <v>165</v>
      </c>
      <c r="N1858" t="s">
        <v>165</v>
      </c>
      <c r="O1858" t="s">
        <v>165</v>
      </c>
      <c r="P1858" t="s">
        <v>165</v>
      </c>
      <c r="Q1858" t="s">
        <v>165</v>
      </c>
    </row>
    <row r="1859">
      <c r="B1859" t="s">
        <v>165</v>
      </c>
      <c r="C1859" t="s">
        <v>165</v>
      </c>
      <c r="D1859" t="s">
        <v>165</v>
      </c>
      <c r="E1859" t="s">
        <v>165</v>
      </c>
      <c r="F1859" t="s">
        <v>165</v>
      </c>
      <c r="G1859" t="s">
        <v>165</v>
      </c>
      <c r="H1859" t="s">
        <v>165</v>
      </c>
      <c r="J1859" t="s">
        <v>165</v>
      </c>
      <c r="K1859" t="s">
        <v>165</v>
      </c>
      <c r="L1859" t="s">
        <v>165</v>
      </c>
      <c r="M1859" t="s">
        <v>165</v>
      </c>
      <c r="N1859" t="s">
        <v>165</v>
      </c>
      <c r="O1859" t="s">
        <v>165</v>
      </c>
      <c r="P1859" t="s">
        <v>165</v>
      </c>
      <c r="Q1859" t="s">
        <v>165</v>
      </c>
    </row>
    <row r="1860">
      <c r="B1860" t="s">
        <v>165</v>
      </c>
      <c r="C1860" t="s">
        <v>165</v>
      </c>
      <c r="D1860" t="s">
        <v>165</v>
      </c>
      <c r="E1860" t="s">
        <v>165</v>
      </c>
      <c r="F1860" t="s">
        <v>165</v>
      </c>
      <c r="G1860" t="s">
        <v>165</v>
      </c>
      <c r="H1860" t="s">
        <v>165</v>
      </c>
      <c r="J1860" t="s">
        <v>165</v>
      </c>
      <c r="K1860" t="s">
        <v>165</v>
      </c>
      <c r="L1860" t="s">
        <v>165</v>
      </c>
      <c r="M1860" t="s">
        <v>165</v>
      </c>
      <c r="N1860" t="s">
        <v>165</v>
      </c>
      <c r="O1860" t="s">
        <v>165</v>
      </c>
      <c r="P1860" t="s">
        <v>165</v>
      </c>
      <c r="Q1860" t="s">
        <v>165</v>
      </c>
    </row>
    <row r="1861">
      <c r="B1861" t="s">
        <v>165</v>
      </c>
      <c r="C1861" t="s">
        <v>165</v>
      </c>
      <c r="D1861" t="s">
        <v>165</v>
      </c>
      <c r="E1861" t="s">
        <v>165</v>
      </c>
      <c r="F1861" t="s">
        <v>165</v>
      </c>
      <c r="G1861" t="s">
        <v>165</v>
      </c>
      <c r="H1861" t="s">
        <v>165</v>
      </c>
      <c r="J1861" t="s">
        <v>165</v>
      </c>
      <c r="K1861" t="s">
        <v>165</v>
      </c>
      <c r="L1861" t="s">
        <v>165</v>
      </c>
      <c r="M1861" t="s">
        <v>165</v>
      </c>
      <c r="N1861" t="s">
        <v>165</v>
      </c>
      <c r="O1861" t="s">
        <v>165</v>
      </c>
      <c r="P1861" t="s">
        <v>165</v>
      </c>
      <c r="Q1861" t="s">
        <v>165</v>
      </c>
    </row>
    <row r="1862">
      <c r="B1862" t="s">
        <v>165</v>
      </c>
      <c r="C1862" t="s">
        <v>165</v>
      </c>
      <c r="D1862" t="s">
        <v>165</v>
      </c>
      <c r="E1862" t="s">
        <v>165</v>
      </c>
      <c r="F1862" t="s">
        <v>165</v>
      </c>
      <c r="G1862" t="s">
        <v>165</v>
      </c>
      <c r="H1862" t="s">
        <v>165</v>
      </c>
      <c r="J1862" t="s">
        <v>165</v>
      </c>
      <c r="K1862" t="s">
        <v>165</v>
      </c>
      <c r="L1862" t="s">
        <v>165</v>
      </c>
      <c r="M1862" t="s">
        <v>165</v>
      </c>
      <c r="N1862" t="s">
        <v>165</v>
      </c>
      <c r="O1862" t="s">
        <v>165</v>
      </c>
      <c r="P1862" t="s">
        <v>165</v>
      </c>
      <c r="Q1862" t="s">
        <v>165</v>
      </c>
    </row>
    <row r="1863">
      <c r="B1863" t="s">
        <v>165</v>
      </c>
      <c r="C1863" t="s">
        <v>165</v>
      </c>
      <c r="D1863" t="s">
        <v>165</v>
      </c>
      <c r="E1863" t="s">
        <v>165</v>
      </c>
      <c r="F1863" t="s">
        <v>165</v>
      </c>
      <c r="G1863" t="s">
        <v>165</v>
      </c>
      <c r="H1863" t="s">
        <v>165</v>
      </c>
      <c r="J1863" t="s">
        <v>165</v>
      </c>
      <c r="K1863" t="s">
        <v>165</v>
      </c>
      <c r="L1863" t="s">
        <v>165</v>
      </c>
      <c r="M1863" t="s">
        <v>165</v>
      </c>
      <c r="N1863" t="s">
        <v>165</v>
      </c>
      <c r="O1863" t="s">
        <v>165</v>
      </c>
      <c r="P1863" t="s">
        <v>165</v>
      </c>
      <c r="Q1863" t="s">
        <v>165</v>
      </c>
    </row>
    <row r="1864">
      <c r="B1864" t="s">
        <v>165</v>
      </c>
      <c r="C1864" t="s">
        <v>165</v>
      </c>
      <c r="D1864" t="s">
        <v>165</v>
      </c>
      <c r="E1864" t="s">
        <v>165</v>
      </c>
      <c r="F1864" t="s">
        <v>165</v>
      </c>
      <c r="G1864" t="s">
        <v>165</v>
      </c>
      <c r="H1864" t="s">
        <v>165</v>
      </c>
      <c r="J1864" t="s">
        <v>165</v>
      </c>
      <c r="K1864" t="s">
        <v>165</v>
      </c>
      <c r="L1864" t="s">
        <v>165</v>
      </c>
      <c r="M1864" t="s">
        <v>165</v>
      </c>
      <c r="N1864" t="s">
        <v>165</v>
      </c>
      <c r="O1864" t="s">
        <v>165</v>
      </c>
      <c r="P1864" t="s">
        <v>165</v>
      </c>
      <c r="Q1864" t="s">
        <v>165</v>
      </c>
    </row>
    <row r="1865">
      <c r="B1865" t="s">
        <v>165</v>
      </c>
      <c r="C1865" t="s">
        <v>165</v>
      </c>
      <c r="D1865" t="s">
        <v>165</v>
      </c>
      <c r="E1865" t="s">
        <v>165</v>
      </c>
      <c r="F1865" t="s">
        <v>165</v>
      </c>
      <c r="G1865" t="s">
        <v>165</v>
      </c>
      <c r="H1865" t="s">
        <v>165</v>
      </c>
      <c r="J1865" t="s">
        <v>165</v>
      </c>
      <c r="K1865" t="s">
        <v>165</v>
      </c>
      <c r="L1865" t="s">
        <v>165</v>
      </c>
      <c r="M1865" t="s">
        <v>165</v>
      </c>
      <c r="N1865" t="s">
        <v>165</v>
      </c>
      <c r="O1865" t="s">
        <v>165</v>
      </c>
      <c r="P1865" t="s">
        <v>165</v>
      </c>
      <c r="Q1865" t="s">
        <v>165</v>
      </c>
    </row>
    <row r="1866">
      <c r="B1866" t="s">
        <v>165</v>
      </c>
      <c r="C1866" t="s">
        <v>165</v>
      </c>
      <c r="D1866" t="s">
        <v>165</v>
      </c>
      <c r="E1866" t="s">
        <v>165</v>
      </c>
      <c r="F1866" t="s">
        <v>165</v>
      </c>
      <c r="G1866" t="s">
        <v>165</v>
      </c>
      <c r="H1866" t="s">
        <v>165</v>
      </c>
      <c r="J1866" t="s">
        <v>165</v>
      </c>
      <c r="K1866" t="s">
        <v>165</v>
      </c>
      <c r="L1866" t="s">
        <v>165</v>
      </c>
      <c r="M1866" t="s">
        <v>165</v>
      </c>
      <c r="N1866" t="s">
        <v>165</v>
      </c>
      <c r="O1866" t="s">
        <v>165</v>
      </c>
      <c r="P1866" t="s">
        <v>165</v>
      </c>
      <c r="Q1866" t="s">
        <v>165</v>
      </c>
    </row>
    <row r="1867">
      <c r="B1867" t="s">
        <v>165</v>
      </c>
      <c r="C1867" t="s">
        <v>165</v>
      </c>
      <c r="D1867" t="s">
        <v>165</v>
      </c>
      <c r="E1867" t="s">
        <v>165</v>
      </c>
      <c r="F1867" t="s">
        <v>165</v>
      </c>
      <c r="G1867" t="s">
        <v>165</v>
      </c>
      <c r="H1867" t="s">
        <v>165</v>
      </c>
      <c r="J1867" t="s">
        <v>165</v>
      </c>
      <c r="K1867" t="s">
        <v>165</v>
      </c>
      <c r="L1867" t="s">
        <v>165</v>
      </c>
      <c r="M1867" t="s">
        <v>165</v>
      </c>
      <c r="N1867" t="s">
        <v>165</v>
      </c>
      <c r="O1867" t="s">
        <v>165</v>
      </c>
      <c r="P1867" t="s">
        <v>165</v>
      </c>
      <c r="Q1867" t="s">
        <v>165</v>
      </c>
    </row>
    <row r="1868">
      <c r="B1868" t="s">
        <v>165</v>
      </c>
      <c r="C1868" t="s">
        <v>165</v>
      </c>
      <c r="D1868" t="s">
        <v>165</v>
      </c>
      <c r="E1868" t="s">
        <v>165</v>
      </c>
      <c r="F1868" t="s">
        <v>165</v>
      </c>
      <c r="G1868" t="s">
        <v>165</v>
      </c>
      <c r="H1868" t="s">
        <v>165</v>
      </c>
      <c r="J1868" t="s">
        <v>165</v>
      </c>
      <c r="K1868" t="s">
        <v>165</v>
      </c>
      <c r="L1868" t="s">
        <v>165</v>
      </c>
      <c r="M1868" t="s">
        <v>165</v>
      </c>
      <c r="N1868" t="s">
        <v>165</v>
      </c>
      <c r="O1868" t="s">
        <v>165</v>
      </c>
      <c r="P1868" t="s">
        <v>165</v>
      </c>
      <c r="Q1868" t="s">
        <v>165</v>
      </c>
    </row>
    <row r="1869">
      <c r="B1869" t="s">
        <v>165</v>
      </c>
      <c r="C1869" t="s">
        <v>165</v>
      </c>
      <c r="D1869" t="s">
        <v>165</v>
      </c>
      <c r="E1869" t="s">
        <v>165</v>
      </c>
      <c r="F1869" t="s">
        <v>165</v>
      </c>
      <c r="G1869" t="s">
        <v>165</v>
      </c>
      <c r="H1869" t="s">
        <v>165</v>
      </c>
      <c r="J1869" t="s">
        <v>165</v>
      </c>
      <c r="K1869" t="s">
        <v>165</v>
      </c>
      <c r="L1869" t="s">
        <v>165</v>
      </c>
      <c r="M1869" t="s">
        <v>165</v>
      </c>
      <c r="N1869" t="s">
        <v>165</v>
      </c>
      <c r="O1869" t="s">
        <v>165</v>
      </c>
      <c r="P1869" t="s">
        <v>165</v>
      </c>
      <c r="Q1869" t="s">
        <v>165</v>
      </c>
    </row>
    <row r="1870">
      <c r="B1870" t="s">
        <v>165</v>
      </c>
      <c r="C1870" t="s">
        <v>165</v>
      </c>
      <c r="D1870" t="s">
        <v>165</v>
      </c>
      <c r="E1870" t="s">
        <v>165</v>
      </c>
      <c r="F1870" t="s">
        <v>165</v>
      </c>
      <c r="G1870" t="s">
        <v>165</v>
      </c>
      <c r="H1870" t="s">
        <v>165</v>
      </c>
      <c r="J1870" t="s">
        <v>165</v>
      </c>
      <c r="K1870" t="s">
        <v>165</v>
      </c>
      <c r="L1870" t="s">
        <v>165</v>
      </c>
      <c r="M1870" t="s">
        <v>165</v>
      </c>
      <c r="N1870" t="s">
        <v>165</v>
      </c>
      <c r="O1870" t="s">
        <v>165</v>
      </c>
      <c r="P1870" t="s">
        <v>165</v>
      </c>
      <c r="Q1870" t="s">
        <v>165</v>
      </c>
    </row>
    <row r="1871">
      <c r="B1871" t="s">
        <v>165</v>
      </c>
      <c r="C1871" t="s">
        <v>165</v>
      </c>
      <c r="D1871" t="s">
        <v>165</v>
      </c>
      <c r="E1871" t="s">
        <v>165</v>
      </c>
      <c r="F1871" t="s">
        <v>165</v>
      </c>
      <c r="G1871" t="s">
        <v>165</v>
      </c>
      <c r="H1871" t="s">
        <v>165</v>
      </c>
      <c r="J1871" t="s">
        <v>165</v>
      </c>
      <c r="K1871" t="s">
        <v>165</v>
      </c>
      <c r="L1871" t="s">
        <v>165</v>
      </c>
      <c r="M1871" t="s">
        <v>165</v>
      </c>
      <c r="N1871" t="s">
        <v>165</v>
      </c>
      <c r="O1871" t="s">
        <v>165</v>
      </c>
      <c r="P1871" t="s">
        <v>165</v>
      </c>
      <c r="Q1871" t="s">
        <v>165</v>
      </c>
    </row>
    <row r="1872">
      <c r="B1872" t="s">
        <v>165</v>
      </c>
      <c r="C1872" t="s">
        <v>165</v>
      </c>
      <c r="D1872" t="s">
        <v>165</v>
      </c>
      <c r="E1872" t="s">
        <v>165</v>
      </c>
      <c r="F1872" t="s">
        <v>165</v>
      </c>
      <c r="G1872" t="s">
        <v>165</v>
      </c>
      <c r="H1872" t="s">
        <v>165</v>
      </c>
      <c r="J1872" t="s">
        <v>165</v>
      </c>
      <c r="K1872" t="s">
        <v>165</v>
      </c>
      <c r="L1872" t="s">
        <v>165</v>
      </c>
      <c r="M1872" t="s">
        <v>165</v>
      </c>
      <c r="N1872" t="s">
        <v>165</v>
      </c>
      <c r="O1872" t="s">
        <v>165</v>
      </c>
      <c r="P1872" t="s">
        <v>165</v>
      </c>
      <c r="Q1872" t="s">
        <v>165</v>
      </c>
    </row>
    <row r="1873">
      <c r="B1873" t="s">
        <v>165</v>
      </c>
      <c r="C1873" t="s">
        <v>165</v>
      </c>
      <c r="D1873" t="s">
        <v>165</v>
      </c>
      <c r="E1873" t="s">
        <v>165</v>
      </c>
      <c r="F1873" t="s">
        <v>165</v>
      </c>
      <c r="G1873" t="s">
        <v>165</v>
      </c>
      <c r="H1873" t="s">
        <v>165</v>
      </c>
      <c r="J1873" t="s">
        <v>165</v>
      </c>
      <c r="K1873" t="s">
        <v>165</v>
      </c>
      <c r="L1873" t="s">
        <v>165</v>
      </c>
      <c r="M1873" t="s">
        <v>165</v>
      </c>
      <c r="N1873" t="s">
        <v>165</v>
      </c>
      <c r="O1873" t="s">
        <v>165</v>
      </c>
      <c r="P1873" t="s">
        <v>165</v>
      </c>
      <c r="Q1873" t="s">
        <v>165</v>
      </c>
    </row>
    <row r="1874">
      <c r="B1874" t="s">
        <v>165</v>
      </c>
      <c r="C1874" t="s">
        <v>165</v>
      </c>
      <c r="D1874" t="s">
        <v>165</v>
      </c>
      <c r="E1874" t="s">
        <v>165</v>
      </c>
      <c r="F1874" t="s">
        <v>165</v>
      </c>
      <c r="G1874" t="s">
        <v>165</v>
      </c>
      <c r="H1874" t="s">
        <v>165</v>
      </c>
      <c r="J1874" t="s">
        <v>165</v>
      </c>
      <c r="K1874" t="s">
        <v>165</v>
      </c>
      <c r="L1874" t="s">
        <v>165</v>
      </c>
      <c r="M1874" t="s">
        <v>165</v>
      </c>
      <c r="N1874" t="s">
        <v>165</v>
      </c>
      <c r="O1874" t="s">
        <v>165</v>
      </c>
      <c r="P1874" t="s">
        <v>165</v>
      </c>
      <c r="Q1874" t="s">
        <v>165</v>
      </c>
    </row>
    <row r="1875">
      <c r="B1875" t="s">
        <v>165</v>
      </c>
      <c r="C1875" t="s">
        <v>165</v>
      </c>
      <c r="D1875" t="s">
        <v>165</v>
      </c>
      <c r="E1875" t="s">
        <v>165</v>
      </c>
      <c r="F1875" t="s">
        <v>165</v>
      </c>
      <c r="G1875" t="s">
        <v>165</v>
      </c>
      <c r="H1875" t="s">
        <v>165</v>
      </c>
      <c r="J1875" t="s">
        <v>165</v>
      </c>
      <c r="K1875" t="s">
        <v>165</v>
      </c>
      <c r="L1875" t="s">
        <v>165</v>
      </c>
      <c r="M1875" t="s">
        <v>165</v>
      </c>
      <c r="N1875" t="s">
        <v>165</v>
      </c>
      <c r="O1875" t="s">
        <v>165</v>
      </c>
      <c r="P1875" t="s">
        <v>165</v>
      </c>
      <c r="Q1875" t="s">
        <v>165</v>
      </c>
    </row>
    <row r="1876">
      <c r="B1876" t="s">
        <v>165</v>
      </c>
      <c r="C1876" t="s">
        <v>165</v>
      </c>
      <c r="D1876" t="s">
        <v>165</v>
      </c>
      <c r="E1876" t="s">
        <v>165</v>
      </c>
      <c r="F1876" t="s">
        <v>165</v>
      </c>
      <c r="G1876" t="s">
        <v>165</v>
      </c>
      <c r="H1876" t="s">
        <v>165</v>
      </c>
      <c r="J1876" t="s">
        <v>165</v>
      </c>
      <c r="K1876" t="s">
        <v>165</v>
      </c>
      <c r="L1876" t="s">
        <v>165</v>
      </c>
      <c r="M1876" t="s">
        <v>165</v>
      </c>
      <c r="N1876" t="s">
        <v>165</v>
      </c>
      <c r="O1876" t="s">
        <v>165</v>
      </c>
      <c r="P1876" t="s">
        <v>165</v>
      </c>
      <c r="Q1876" t="s">
        <v>165</v>
      </c>
    </row>
    <row r="1877">
      <c r="B1877" t="s">
        <v>165</v>
      </c>
      <c r="C1877" t="s">
        <v>165</v>
      </c>
      <c r="D1877" t="s">
        <v>165</v>
      </c>
      <c r="E1877" t="s">
        <v>165</v>
      </c>
      <c r="F1877" t="s">
        <v>165</v>
      </c>
      <c r="G1877" t="s">
        <v>165</v>
      </c>
      <c r="H1877" t="s">
        <v>165</v>
      </c>
      <c r="J1877" t="s">
        <v>165</v>
      </c>
      <c r="K1877" t="s">
        <v>165</v>
      </c>
      <c r="L1877" t="s">
        <v>165</v>
      </c>
      <c r="M1877" t="s">
        <v>165</v>
      </c>
      <c r="N1877" t="s">
        <v>165</v>
      </c>
      <c r="O1877" t="s">
        <v>165</v>
      </c>
      <c r="P1877" t="s">
        <v>165</v>
      </c>
      <c r="Q1877" t="s">
        <v>165</v>
      </c>
    </row>
    <row r="1878">
      <c r="B1878" t="s">
        <v>165</v>
      </c>
      <c r="C1878" t="s">
        <v>165</v>
      </c>
      <c r="D1878" t="s">
        <v>165</v>
      </c>
      <c r="E1878" t="s">
        <v>165</v>
      </c>
      <c r="F1878" t="s">
        <v>165</v>
      </c>
      <c r="G1878" t="s">
        <v>165</v>
      </c>
      <c r="H1878" t="s">
        <v>165</v>
      </c>
      <c r="J1878" t="s">
        <v>165</v>
      </c>
      <c r="K1878" t="s">
        <v>165</v>
      </c>
      <c r="L1878" t="s">
        <v>165</v>
      </c>
      <c r="M1878" t="s">
        <v>165</v>
      </c>
      <c r="N1878" t="s">
        <v>165</v>
      </c>
      <c r="O1878" t="s">
        <v>165</v>
      </c>
      <c r="P1878" t="s">
        <v>165</v>
      </c>
      <c r="Q1878" t="s">
        <v>165</v>
      </c>
    </row>
    <row r="1879">
      <c r="B1879" t="s">
        <v>165</v>
      </c>
      <c r="C1879" t="s">
        <v>165</v>
      </c>
      <c r="D1879" t="s">
        <v>165</v>
      </c>
      <c r="E1879" t="s">
        <v>165</v>
      </c>
      <c r="F1879" t="s">
        <v>165</v>
      </c>
      <c r="G1879" t="s">
        <v>165</v>
      </c>
      <c r="H1879" t="s">
        <v>165</v>
      </c>
      <c r="J1879" t="s">
        <v>165</v>
      </c>
      <c r="K1879" t="s">
        <v>165</v>
      </c>
      <c r="L1879" t="s">
        <v>165</v>
      </c>
      <c r="M1879" t="s">
        <v>165</v>
      </c>
      <c r="N1879" t="s">
        <v>165</v>
      </c>
      <c r="O1879" t="s">
        <v>165</v>
      </c>
      <c r="P1879" t="s">
        <v>165</v>
      </c>
      <c r="Q1879" t="s">
        <v>165</v>
      </c>
    </row>
    <row r="1880">
      <c r="B1880" t="s">
        <v>165</v>
      </c>
      <c r="C1880" t="s">
        <v>165</v>
      </c>
      <c r="D1880" t="s">
        <v>165</v>
      </c>
      <c r="E1880" t="s">
        <v>165</v>
      </c>
      <c r="F1880" t="s">
        <v>165</v>
      </c>
      <c r="G1880" t="s">
        <v>165</v>
      </c>
      <c r="H1880" t="s">
        <v>165</v>
      </c>
      <c r="J1880" t="s">
        <v>165</v>
      </c>
      <c r="K1880" t="s">
        <v>165</v>
      </c>
      <c r="L1880" t="s">
        <v>165</v>
      </c>
      <c r="M1880" t="s">
        <v>165</v>
      </c>
      <c r="N1880" t="s">
        <v>165</v>
      </c>
      <c r="O1880" t="s">
        <v>165</v>
      </c>
      <c r="P1880" t="s">
        <v>165</v>
      </c>
      <c r="Q1880" t="s">
        <v>165</v>
      </c>
    </row>
    <row r="1881">
      <c r="B1881" t="s">
        <v>165</v>
      </c>
      <c r="C1881" t="s">
        <v>165</v>
      </c>
      <c r="D1881" t="s">
        <v>165</v>
      </c>
      <c r="E1881" t="s">
        <v>165</v>
      </c>
      <c r="F1881" t="s">
        <v>165</v>
      </c>
      <c r="G1881" t="s">
        <v>165</v>
      </c>
      <c r="H1881" t="s">
        <v>165</v>
      </c>
      <c r="J1881" t="s">
        <v>165</v>
      </c>
      <c r="K1881" t="s">
        <v>165</v>
      </c>
      <c r="L1881" t="s">
        <v>165</v>
      </c>
      <c r="M1881" t="s">
        <v>165</v>
      </c>
      <c r="N1881" t="s">
        <v>165</v>
      </c>
      <c r="O1881" t="s">
        <v>165</v>
      </c>
      <c r="P1881" t="s">
        <v>165</v>
      </c>
      <c r="Q1881" t="s">
        <v>165</v>
      </c>
    </row>
    <row r="1882">
      <c r="B1882" t="s">
        <v>165</v>
      </c>
      <c r="C1882" t="s">
        <v>165</v>
      </c>
      <c r="D1882" t="s">
        <v>165</v>
      </c>
      <c r="E1882" t="s">
        <v>165</v>
      </c>
      <c r="F1882" t="s">
        <v>165</v>
      </c>
      <c r="G1882" t="s">
        <v>165</v>
      </c>
      <c r="H1882" t="s">
        <v>165</v>
      </c>
      <c r="J1882" t="s">
        <v>165</v>
      </c>
      <c r="K1882" t="s">
        <v>165</v>
      </c>
      <c r="L1882" t="s">
        <v>165</v>
      </c>
      <c r="M1882" t="s">
        <v>165</v>
      </c>
      <c r="N1882" t="s">
        <v>165</v>
      </c>
      <c r="O1882" t="s">
        <v>165</v>
      </c>
      <c r="P1882" t="s">
        <v>165</v>
      </c>
      <c r="Q1882" t="s">
        <v>165</v>
      </c>
    </row>
    <row r="1883">
      <c r="B1883" t="s">
        <v>165</v>
      </c>
      <c r="C1883" t="s">
        <v>165</v>
      </c>
      <c r="D1883" t="s">
        <v>165</v>
      </c>
      <c r="E1883" t="s">
        <v>165</v>
      </c>
      <c r="F1883" t="s">
        <v>165</v>
      </c>
      <c r="G1883" t="s">
        <v>165</v>
      </c>
      <c r="H1883" t="s">
        <v>165</v>
      </c>
      <c r="J1883" t="s">
        <v>165</v>
      </c>
      <c r="K1883" t="s">
        <v>165</v>
      </c>
      <c r="L1883" t="s">
        <v>165</v>
      </c>
      <c r="M1883" t="s">
        <v>165</v>
      </c>
      <c r="N1883" t="s">
        <v>165</v>
      </c>
      <c r="O1883" t="s">
        <v>165</v>
      </c>
      <c r="P1883" t="s">
        <v>165</v>
      </c>
      <c r="Q1883" t="s">
        <v>165</v>
      </c>
    </row>
    <row r="1884">
      <c r="B1884" t="s">
        <v>165</v>
      </c>
      <c r="C1884" t="s">
        <v>165</v>
      </c>
      <c r="D1884" t="s">
        <v>165</v>
      </c>
      <c r="E1884" t="s">
        <v>165</v>
      </c>
      <c r="F1884" t="s">
        <v>165</v>
      </c>
      <c r="G1884" t="s">
        <v>165</v>
      </c>
      <c r="H1884" t="s">
        <v>165</v>
      </c>
      <c r="J1884" t="s">
        <v>165</v>
      </c>
      <c r="K1884" t="s">
        <v>165</v>
      </c>
      <c r="L1884" t="s">
        <v>165</v>
      </c>
      <c r="M1884" t="s">
        <v>165</v>
      </c>
      <c r="N1884" t="s">
        <v>165</v>
      </c>
      <c r="O1884" t="s">
        <v>165</v>
      </c>
      <c r="P1884" t="s">
        <v>165</v>
      </c>
      <c r="Q1884" t="s">
        <v>165</v>
      </c>
    </row>
    <row r="1885">
      <c r="B1885" t="s">
        <v>165</v>
      </c>
      <c r="C1885" t="s">
        <v>165</v>
      </c>
      <c r="D1885" t="s">
        <v>165</v>
      </c>
      <c r="E1885" t="s">
        <v>165</v>
      </c>
      <c r="F1885" t="s">
        <v>165</v>
      </c>
      <c r="G1885" t="s">
        <v>165</v>
      </c>
      <c r="H1885" t="s">
        <v>165</v>
      </c>
      <c r="J1885" t="s">
        <v>165</v>
      </c>
      <c r="K1885" t="s">
        <v>165</v>
      </c>
      <c r="L1885" t="s">
        <v>165</v>
      </c>
      <c r="M1885" t="s">
        <v>165</v>
      </c>
      <c r="N1885" t="s">
        <v>165</v>
      </c>
      <c r="O1885" t="s">
        <v>165</v>
      </c>
      <c r="P1885" t="s">
        <v>165</v>
      </c>
      <c r="Q1885" t="s">
        <v>165</v>
      </c>
    </row>
    <row r="1886">
      <c r="B1886" t="s">
        <v>165</v>
      </c>
      <c r="C1886" t="s">
        <v>165</v>
      </c>
      <c r="D1886" t="s">
        <v>165</v>
      </c>
      <c r="E1886" t="s">
        <v>165</v>
      </c>
      <c r="F1886" t="s">
        <v>165</v>
      </c>
      <c r="G1886" t="s">
        <v>165</v>
      </c>
      <c r="H1886" t="s">
        <v>165</v>
      </c>
      <c r="J1886" t="s">
        <v>165</v>
      </c>
      <c r="K1886" t="s">
        <v>165</v>
      </c>
      <c r="L1886" t="s">
        <v>165</v>
      </c>
      <c r="M1886" t="s">
        <v>165</v>
      </c>
      <c r="N1886" t="s">
        <v>165</v>
      </c>
      <c r="O1886" t="s">
        <v>165</v>
      </c>
      <c r="P1886" t="s">
        <v>165</v>
      </c>
      <c r="Q1886" t="s">
        <v>165</v>
      </c>
    </row>
    <row r="1887">
      <c r="B1887" t="s">
        <v>165</v>
      </c>
      <c r="C1887" t="s">
        <v>165</v>
      </c>
      <c r="D1887" t="s">
        <v>165</v>
      </c>
      <c r="E1887" t="s">
        <v>165</v>
      </c>
      <c r="F1887" t="s">
        <v>165</v>
      </c>
      <c r="G1887" t="s">
        <v>165</v>
      </c>
      <c r="H1887" t="s">
        <v>165</v>
      </c>
      <c r="J1887" t="s">
        <v>165</v>
      </c>
      <c r="K1887" t="s">
        <v>165</v>
      </c>
      <c r="L1887" t="s">
        <v>165</v>
      </c>
      <c r="M1887" t="s">
        <v>165</v>
      </c>
      <c r="N1887" t="s">
        <v>165</v>
      </c>
      <c r="O1887" t="s">
        <v>165</v>
      </c>
      <c r="P1887" t="s">
        <v>165</v>
      </c>
      <c r="Q1887" t="s">
        <v>165</v>
      </c>
    </row>
    <row r="1888">
      <c r="B1888" t="s">
        <v>165</v>
      </c>
      <c r="C1888" t="s">
        <v>165</v>
      </c>
      <c r="D1888" t="s">
        <v>165</v>
      </c>
      <c r="E1888" t="s">
        <v>165</v>
      </c>
      <c r="F1888" t="s">
        <v>165</v>
      </c>
      <c r="G1888" t="s">
        <v>165</v>
      </c>
      <c r="H1888" t="s">
        <v>165</v>
      </c>
      <c r="J1888" t="s">
        <v>165</v>
      </c>
      <c r="K1888" t="s">
        <v>165</v>
      </c>
      <c r="L1888" t="s">
        <v>165</v>
      </c>
      <c r="M1888" t="s">
        <v>165</v>
      </c>
      <c r="N1888" t="s">
        <v>165</v>
      </c>
      <c r="O1888" t="s">
        <v>165</v>
      </c>
      <c r="P1888" t="s">
        <v>165</v>
      </c>
      <c r="Q1888" t="s">
        <v>165</v>
      </c>
    </row>
    <row r="1889">
      <c r="B1889" t="s">
        <v>165</v>
      </c>
      <c r="C1889" t="s">
        <v>165</v>
      </c>
      <c r="D1889" t="s">
        <v>165</v>
      </c>
      <c r="E1889" t="s">
        <v>165</v>
      </c>
      <c r="F1889" t="s">
        <v>165</v>
      </c>
      <c r="G1889" t="s">
        <v>165</v>
      </c>
      <c r="H1889" t="s">
        <v>165</v>
      </c>
      <c r="J1889" t="s">
        <v>165</v>
      </c>
      <c r="K1889" t="s">
        <v>165</v>
      </c>
      <c r="L1889" t="s">
        <v>165</v>
      </c>
      <c r="M1889" t="s">
        <v>165</v>
      </c>
      <c r="N1889" t="s">
        <v>165</v>
      </c>
      <c r="O1889" t="s">
        <v>165</v>
      </c>
      <c r="P1889" t="s">
        <v>165</v>
      </c>
      <c r="Q1889" t="s">
        <v>165</v>
      </c>
    </row>
    <row r="1890">
      <c r="B1890" t="s">
        <v>165</v>
      </c>
      <c r="C1890" t="s">
        <v>165</v>
      </c>
      <c r="D1890" t="s">
        <v>165</v>
      </c>
      <c r="E1890" t="s">
        <v>165</v>
      </c>
      <c r="F1890" t="s">
        <v>165</v>
      </c>
      <c r="G1890" t="s">
        <v>165</v>
      </c>
      <c r="H1890" t="s">
        <v>165</v>
      </c>
      <c r="J1890" t="s">
        <v>165</v>
      </c>
      <c r="K1890" t="s">
        <v>165</v>
      </c>
      <c r="L1890" t="s">
        <v>165</v>
      </c>
      <c r="M1890" t="s">
        <v>165</v>
      </c>
      <c r="N1890" t="s">
        <v>165</v>
      </c>
      <c r="O1890" t="s">
        <v>165</v>
      </c>
      <c r="P1890" t="s">
        <v>165</v>
      </c>
      <c r="Q1890" t="s">
        <v>165</v>
      </c>
    </row>
    <row r="1891">
      <c r="B1891" t="s">
        <v>165</v>
      </c>
      <c r="C1891" t="s">
        <v>165</v>
      </c>
      <c r="D1891" t="s">
        <v>165</v>
      </c>
      <c r="E1891" t="s">
        <v>165</v>
      </c>
      <c r="F1891" t="s">
        <v>165</v>
      </c>
      <c r="G1891" t="s">
        <v>165</v>
      </c>
      <c r="H1891" t="s">
        <v>165</v>
      </c>
      <c r="J1891" t="s">
        <v>165</v>
      </c>
      <c r="K1891" t="s">
        <v>165</v>
      </c>
      <c r="L1891" t="s">
        <v>165</v>
      </c>
      <c r="M1891" t="s">
        <v>165</v>
      </c>
      <c r="N1891" t="s">
        <v>165</v>
      </c>
      <c r="O1891" t="s">
        <v>165</v>
      </c>
      <c r="P1891" t="s">
        <v>165</v>
      </c>
      <c r="Q1891" t="s">
        <v>165</v>
      </c>
    </row>
    <row r="1892">
      <c r="B1892" t="s">
        <v>165</v>
      </c>
      <c r="C1892" t="s">
        <v>165</v>
      </c>
      <c r="D1892" t="s">
        <v>165</v>
      </c>
      <c r="E1892" t="s">
        <v>165</v>
      </c>
      <c r="F1892" t="s">
        <v>165</v>
      </c>
      <c r="G1892" t="s">
        <v>165</v>
      </c>
      <c r="H1892" t="s">
        <v>165</v>
      </c>
      <c r="J1892" t="s">
        <v>165</v>
      </c>
      <c r="K1892" t="s">
        <v>165</v>
      </c>
      <c r="L1892" t="s">
        <v>165</v>
      </c>
      <c r="M1892" t="s">
        <v>165</v>
      </c>
      <c r="N1892" t="s">
        <v>165</v>
      </c>
      <c r="O1892" t="s">
        <v>165</v>
      </c>
      <c r="P1892" t="s">
        <v>165</v>
      </c>
      <c r="Q1892" t="s">
        <v>165</v>
      </c>
    </row>
    <row r="1893">
      <c r="B1893" t="s">
        <v>165</v>
      </c>
      <c r="C1893" t="s">
        <v>165</v>
      </c>
      <c r="D1893" t="s">
        <v>165</v>
      </c>
      <c r="E1893" t="s">
        <v>165</v>
      </c>
      <c r="F1893" t="s">
        <v>165</v>
      </c>
      <c r="G1893" t="s">
        <v>165</v>
      </c>
      <c r="H1893" t="s">
        <v>165</v>
      </c>
      <c r="J1893" t="s">
        <v>165</v>
      </c>
      <c r="K1893" t="s">
        <v>165</v>
      </c>
      <c r="L1893" t="s">
        <v>165</v>
      </c>
      <c r="M1893" t="s">
        <v>165</v>
      </c>
      <c r="N1893" t="s">
        <v>165</v>
      </c>
      <c r="O1893" t="s">
        <v>165</v>
      </c>
      <c r="P1893" t="s">
        <v>165</v>
      </c>
      <c r="Q1893" t="s">
        <v>165</v>
      </c>
    </row>
    <row r="1894">
      <c r="B1894" t="s">
        <v>165</v>
      </c>
      <c r="C1894" t="s">
        <v>165</v>
      </c>
      <c r="D1894" t="s">
        <v>165</v>
      </c>
      <c r="E1894" t="s">
        <v>165</v>
      </c>
      <c r="F1894" t="s">
        <v>165</v>
      </c>
      <c r="G1894" t="s">
        <v>165</v>
      </c>
      <c r="H1894" t="s">
        <v>165</v>
      </c>
      <c r="J1894" t="s">
        <v>165</v>
      </c>
      <c r="K1894" t="s">
        <v>165</v>
      </c>
      <c r="L1894" t="s">
        <v>165</v>
      </c>
      <c r="M1894" t="s">
        <v>165</v>
      </c>
      <c r="N1894" t="s">
        <v>165</v>
      </c>
      <c r="O1894" t="s">
        <v>165</v>
      </c>
      <c r="P1894" t="s">
        <v>165</v>
      </c>
      <c r="Q1894" t="s">
        <v>165</v>
      </c>
    </row>
    <row r="1895">
      <c r="B1895" t="s">
        <v>165</v>
      </c>
      <c r="C1895" t="s">
        <v>165</v>
      </c>
      <c r="D1895" t="s">
        <v>165</v>
      </c>
      <c r="E1895" t="s">
        <v>165</v>
      </c>
      <c r="F1895" t="s">
        <v>165</v>
      </c>
      <c r="G1895" t="s">
        <v>165</v>
      </c>
      <c r="H1895" t="s">
        <v>165</v>
      </c>
      <c r="J1895" t="s">
        <v>165</v>
      </c>
      <c r="K1895" t="s">
        <v>165</v>
      </c>
      <c r="L1895" t="s">
        <v>165</v>
      </c>
      <c r="M1895" t="s">
        <v>165</v>
      </c>
      <c r="N1895" t="s">
        <v>165</v>
      </c>
      <c r="O1895" t="s">
        <v>165</v>
      </c>
      <c r="P1895" t="s">
        <v>165</v>
      </c>
      <c r="Q1895" t="s">
        <v>165</v>
      </c>
    </row>
    <row r="1896">
      <c r="B1896" t="s">
        <v>165</v>
      </c>
      <c r="C1896" t="s">
        <v>165</v>
      </c>
      <c r="D1896" t="s">
        <v>165</v>
      </c>
      <c r="E1896" t="s">
        <v>165</v>
      </c>
      <c r="F1896" t="s">
        <v>165</v>
      </c>
      <c r="G1896" t="s">
        <v>165</v>
      </c>
      <c r="H1896" t="s">
        <v>165</v>
      </c>
      <c r="J1896" t="s">
        <v>165</v>
      </c>
      <c r="K1896" t="s">
        <v>165</v>
      </c>
      <c r="L1896" t="s">
        <v>165</v>
      </c>
      <c r="M1896" t="s">
        <v>165</v>
      </c>
      <c r="N1896" t="s">
        <v>165</v>
      </c>
      <c r="O1896" t="s">
        <v>165</v>
      </c>
      <c r="P1896" t="s">
        <v>165</v>
      </c>
      <c r="Q1896" t="s">
        <v>165</v>
      </c>
    </row>
    <row r="1897">
      <c r="B1897" t="s">
        <v>165</v>
      </c>
      <c r="C1897" t="s">
        <v>165</v>
      </c>
      <c r="D1897" t="s">
        <v>165</v>
      </c>
      <c r="E1897" t="s">
        <v>165</v>
      </c>
      <c r="F1897" t="s">
        <v>165</v>
      </c>
      <c r="G1897" t="s">
        <v>165</v>
      </c>
      <c r="H1897" t="s">
        <v>165</v>
      </c>
      <c r="J1897" t="s">
        <v>165</v>
      </c>
      <c r="K1897" t="s">
        <v>165</v>
      </c>
      <c r="L1897" t="s">
        <v>165</v>
      </c>
      <c r="M1897" t="s">
        <v>165</v>
      </c>
      <c r="N1897" t="s">
        <v>165</v>
      </c>
      <c r="O1897" t="s">
        <v>165</v>
      </c>
      <c r="P1897" t="s">
        <v>165</v>
      </c>
      <c r="Q1897" t="s">
        <v>165</v>
      </c>
    </row>
    <row r="1898">
      <c r="B1898" t="s">
        <v>165</v>
      </c>
      <c r="C1898" t="s">
        <v>165</v>
      </c>
      <c r="D1898" t="s">
        <v>165</v>
      </c>
      <c r="E1898" t="s">
        <v>165</v>
      </c>
      <c r="F1898" t="s">
        <v>165</v>
      </c>
      <c r="G1898" t="s">
        <v>165</v>
      </c>
      <c r="H1898" t="s">
        <v>165</v>
      </c>
      <c r="J1898" t="s">
        <v>165</v>
      </c>
      <c r="K1898" t="s">
        <v>165</v>
      </c>
      <c r="L1898" t="s">
        <v>165</v>
      </c>
      <c r="M1898" t="s">
        <v>165</v>
      </c>
      <c r="N1898" t="s">
        <v>165</v>
      </c>
      <c r="O1898" t="s">
        <v>165</v>
      </c>
      <c r="P1898" t="s">
        <v>165</v>
      </c>
      <c r="Q1898" t="s">
        <v>165</v>
      </c>
    </row>
    <row r="1899">
      <c r="B1899" t="s">
        <v>165</v>
      </c>
      <c r="C1899" t="s">
        <v>165</v>
      </c>
      <c r="D1899" t="s">
        <v>165</v>
      </c>
      <c r="E1899" t="s">
        <v>165</v>
      </c>
      <c r="F1899" t="s">
        <v>165</v>
      </c>
      <c r="G1899" t="s">
        <v>165</v>
      </c>
      <c r="H1899" t="s">
        <v>165</v>
      </c>
      <c r="J1899" t="s">
        <v>165</v>
      </c>
      <c r="K1899" t="s">
        <v>165</v>
      </c>
      <c r="L1899" t="s">
        <v>165</v>
      </c>
      <c r="M1899" t="s">
        <v>165</v>
      </c>
      <c r="N1899" t="s">
        <v>165</v>
      </c>
      <c r="O1899" t="s">
        <v>165</v>
      </c>
      <c r="P1899" t="s">
        <v>165</v>
      </c>
      <c r="Q1899" t="s">
        <v>165</v>
      </c>
    </row>
    <row r="1900">
      <c r="B1900" t="s">
        <v>165</v>
      </c>
      <c r="C1900" t="s">
        <v>165</v>
      </c>
      <c r="D1900" t="s">
        <v>165</v>
      </c>
      <c r="E1900" t="s">
        <v>165</v>
      </c>
      <c r="F1900" t="s">
        <v>165</v>
      </c>
      <c r="G1900" t="s">
        <v>165</v>
      </c>
      <c r="H1900" t="s">
        <v>165</v>
      </c>
      <c r="J1900" t="s">
        <v>165</v>
      </c>
      <c r="K1900" t="s">
        <v>165</v>
      </c>
      <c r="L1900" t="s">
        <v>165</v>
      </c>
      <c r="M1900" t="s">
        <v>165</v>
      </c>
      <c r="N1900" t="s">
        <v>165</v>
      </c>
      <c r="O1900" t="s">
        <v>165</v>
      </c>
      <c r="P1900" t="s">
        <v>165</v>
      </c>
      <c r="Q1900" t="s">
        <v>165</v>
      </c>
    </row>
    <row r="1901">
      <c r="B1901" t="s">
        <v>165</v>
      </c>
      <c r="C1901" t="s">
        <v>165</v>
      </c>
      <c r="D1901" t="s">
        <v>165</v>
      </c>
      <c r="E1901" t="s">
        <v>165</v>
      </c>
      <c r="F1901" t="s">
        <v>165</v>
      </c>
      <c r="G1901" t="s">
        <v>165</v>
      </c>
      <c r="H1901" t="s">
        <v>165</v>
      </c>
      <c r="J1901" t="s">
        <v>165</v>
      </c>
      <c r="K1901" t="s">
        <v>165</v>
      </c>
      <c r="L1901" t="s">
        <v>165</v>
      </c>
      <c r="M1901" t="s">
        <v>165</v>
      </c>
      <c r="N1901" t="s">
        <v>165</v>
      </c>
      <c r="O1901" t="s">
        <v>165</v>
      </c>
      <c r="P1901" t="s">
        <v>165</v>
      </c>
      <c r="Q1901" t="s">
        <v>165</v>
      </c>
    </row>
    <row r="1902">
      <c r="B1902" t="s">
        <v>165</v>
      </c>
      <c r="C1902" t="s">
        <v>165</v>
      </c>
      <c r="D1902" t="s">
        <v>165</v>
      </c>
      <c r="E1902" t="s">
        <v>165</v>
      </c>
      <c r="F1902" t="s">
        <v>165</v>
      </c>
      <c r="G1902" t="s">
        <v>165</v>
      </c>
      <c r="H1902" t="s">
        <v>165</v>
      </c>
      <c r="J1902" t="s">
        <v>165</v>
      </c>
      <c r="K1902" t="s">
        <v>165</v>
      </c>
      <c r="L1902" t="s">
        <v>165</v>
      </c>
      <c r="M1902" t="s">
        <v>165</v>
      </c>
      <c r="N1902" t="s">
        <v>165</v>
      </c>
      <c r="O1902" t="s">
        <v>165</v>
      </c>
      <c r="P1902" t="s">
        <v>165</v>
      </c>
      <c r="Q1902" t="s">
        <v>165</v>
      </c>
    </row>
    <row r="1903">
      <c r="B1903" t="s">
        <v>165</v>
      </c>
      <c r="C1903" t="s">
        <v>165</v>
      </c>
      <c r="D1903" t="s">
        <v>165</v>
      </c>
      <c r="E1903" t="s">
        <v>165</v>
      </c>
      <c r="F1903" t="s">
        <v>165</v>
      </c>
      <c r="G1903" t="s">
        <v>165</v>
      </c>
      <c r="H1903" t="s">
        <v>165</v>
      </c>
      <c r="J1903" t="s">
        <v>165</v>
      </c>
      <c r="K1903" t="s">
        <v>165</v>
      </c>
      <c r="L1903" t="s">
        <v>165</v>
      </c>
      <c r="M1903" t="s">
        <v>165</v>
      </c>
      <c r="N1903" t="s">
        <v>165</v>
      </c>
      <c r="O1903" t="s">
        <v>165</v>
      </c>
      <c r="P1903" t="s">
        <v>165</v>
      </c>
      <c r="Q1903" t="s">
        <v>165</v>
      </c>
    </row>
    <row r="1904">
      <c r="B1904" t="s">
        <v>165</v>
      </c>
      <c r="C1904" t="s">
        <v>165</v>
      </c>
      <c r="D1904" t="s">
        <v>165</v>
      </c>
      <c r="E1904" t="s">
        <v>165</v>
      </c>
      <c r="F1904" t="s">
        <v>165</v>
      </c>
      <c r="G1904" t="s">
        <v>165</v>
      </c>
      <c r="H1904" t="s">
        <v>165</v>
      </c>
      <c r="J1904" t="s">
        <v>165</v>
      </c>
      <c r="K1904" t="s">
        <v>165</v>
      </c>
      <c r="L1904" t="s">
        <v>165</v>
      </c>
      <c r="M1904" t="s">
        <v>165</v>
      </c>
      <c r="N1904" t="s">
        <v>165</v>
      </c>
      <c r="O1904" t="s">
        <v>165</v>
      </c>
      <c r="P1904" t="s">
        <v>165</v>
      </c>
      <c r="Q1904" t="s">
        <v>165</v>
      </c>
    </row>
    <row r="1905">
      <c r="B1905" t="s">
        <v>165</v>
      </c>
      <c r="C1905" t="s">
        <v>165</v>
      </c>
      <c r="D1905" t="s">
        <v>165</v>
      </c>
      <c r="E1905" t="s">
        <v>165</v>
      </c>
      <c r="F1905" t="s">
        <v>165</v>
      </c>
      <c r="G1905" t="s">
        <v>165</v>
      </c>
      <c r="H1905" t="s">
        <v>165</v>
      </c>
      <c r="J1905" t="s">
        <v>165</v>
      </c>
      <c r="K1905" t="s">
        <v>165</v>
      </c>
      <c r="L1905" t="s">
        <v>165</v>
      </c>
      <c r="M1905" t="s">
        <v>165</v>
      </c>
      <c r="N1905" t="s">
        <v>165</v>
      </c>
      <c r="O1905" t="s">
        <v>165</v>
      </c>
      <c r="P1905" t="s">
        <v>165</v>
      </c>
      <c r="Q1905" t="s">
        <v>165</v>
      </c>
    </row>
    <row r="1906">
      <c r="B1906" t="s">
        <v>165</v>
      </c>
      <c r="C1906" t="s">
        <v>165</v>
      </c>
      <c r="D1906" t="s">
        <v>165</v>
      </c>
      <c r="E1906" t="s">
        <v>165</v>
      </c>
      <c r="F1906" t="s">
        <v>165</v>
      </c>
      <c r="G1906" t="s">
        <v>165</v>
      </c>
      <c r="H1906" t="s">
        <v>165</v>
      </c>
      <c r="J1906" t="s">
        <v>165</v>
      </c>
      <c r="K1906" t="s">
        <v>165</v>
      </c>
      <c r="L1906" t="s">
        <v>165</v>
      </c>
      <c r="M1906" t="s">
        <v>165</v>
      </c>
      <c r="N1906" t="s">
        <v>165</v>
      </c>
      <c r="O1906" t="s">
        <v>165</v>
      </c>
      <c r="P1906" t="s">
        <v>165</v>
      </c>
      <c r="Q1906" t="s">
        <v>165</v>
      </c>
    </row>
    <row r="1907">
      <c r="B1907" t="s">
        <v>165</v>
      </c>
      <c r="C1907" t="s">
        <v>165</v>
      </c>
      <c r="D1907" t="s">
        <v>165</v>
      </c>
      <c r="E1907" t="s">
        <v>165</v>
      </c>
      <c r="F1907" t="s">
        <v>165</v>
      </c>
      <c r="G1907" t="s">
        <v>165</v>
      </c>
      <c r="H1907" t="s">
        <v>165</v>
      </c>
      <c r="J1907" t="s">
        <v>165</v>
      </c>
      <c r="K1907" t="s">
        <v>165</v>
      </c>
      <c r="L1907" t="s">
        <v>165</v>
      </c>
      <c r="M1907" t="s">
        <v>165</v>
      </c>
      <c r="N1907" t="s">
        <v>165</v>
      </c>
      <c r="O1907" t="s">
        <v>165</v>
      </c>
      <c r="P1907" t="s">
        <v>165</v>
      </c>
      <c r="Q1907" t="s">
        <v>165</v>
      </c>
    </row>
    <row r="1908">
      <c r="B1908" t="s">
        <v>165</v>
      </c>
      <c r="C1908" t="s">
        <v>165</v>
      </c>
      <c r="D1908" t="s">
        <v>165</v>
      </c>
      <c r="E1908" t="s">
        <v>165</v>
      </c>
      <c r="F1908" t="s">
        <v>165</v>
      </c>
      <c r="G1908" t="s">
        <v>165</v>
      </c>
      <c r="H1908" t="s">
        <v>165</v>
      </c>
      <c r="J1908" t="s">
        <v>165</v>
      </c>
      <c r="K1908" t="s">
        <v>165</v>
      </c>
      <c r="L1908" t="s">
        <v>165</v>
      </c>
      <c r="M1908" t="s">
        <v>165</v>
      </c>
      <c r="N1908" t="s">
        <v>165</v>
      </c>
      <c r="O1908" t="s">
        <v>165</v>
      </c>
      <c r="P1908" t="s">
        <v>165</v>
      </c>
      <c r="Q1908" t="s">
        <v>165</v>
      </c>
    </row>
    <row r="1909">
      <c r="B1909" t="s">
        <v>165</v>
      </c>
      <c r="C1909" t="s">
        <v>165</v>
      </c>
      <c r="D1909" t="s">
        <v>165</v>
      </c>
      <c r="E1909" t="s">
        <v>165</v>
      </c>
      <c r="F1909" t="s">
        <v>165</v>
      </c>
      <c r="G1909" t="s">
        <v>165</v>
      </c>
      <c r="H1909" t="s">
        <v>165</v>
      </c>
      <c r="J1909" t="s">
        <v>165</v>
      </c>
      <c r="K1909" t="s">
        <v>165</v>
      </c>
      <c r="L1909" t="s">
        <v>165</v>
      </c>
      <c r="M1909" t="s">
        <v>165</v>
      </c>
      <c r="N1909" t="s">
        <v>165</v>
      </c>
      <c r="O1909" t="s">
        <v>165</v>
      </c>
      <c r="P1909" t="s">
        <v>165</v>
      </c>
      <c r="Q1909" t="s">
        <v>165</v>
      </c>
    </row>
    <row r="1910">
      <c r="B1910" t="s">
        <v>165</v>
      </c>
      <c r="C1910" t="s">
        <v>165</v>
      </c>
      <c r="D1910" t="s">
        <v>165</v>
      </c>
      <c r="E1910" t="s">
        <v>165</v>
      </c>
      <c r="F1910" t="s">
        <v>165</v>
      </c>
      <c r="G1910" t="s">
        <v>165</v>
      </c>
      <c r="H1910" t="s">
        <v>165</v>
      </c>
      <c r="J1910" t="s">
        <v>165</v>
      </c>
      <c r="K1910" t="s">
        <v>165</v>
      </c>
      <c r="L1910" t="s">
        <v>165</v>
      </c>
      <c r="M1910" t="s">
        <v>165</v>
      </c>
      <c r="N1910" t="s">
        <v>165</v>
      </c>
      <c r="O1910" t="s">
        <v>165</v>
      </c>
      <c r="P1910" t="s">
        <v>165</v>
      </c>
      <c r="Q1910" t="s">
        <v>165</v>
      </c>
    </row>
    <row r="1911">
      <c r="B1911" t="s">
        <v>165</v>
      </c>
      <c r="C1911" t="s">
        <v>165</v>
      </c>
      <c r="D1911" t="s">
        <v>165</v>
      </c>
      <c r="E1911" t="s">
        <v>165</v>
      </c>
      <c r="F1911" t="s">
        <v>165</v>
      </c>
      <c r="G1911" t="s">
        <v>165</v>
      </c>
      <c r="H1911" t="s">
        <v>165</v>
      </c>
      <c r="J1911" t="s">
        <v>165</v>
      </c>
      <c r="K1911" t="s">
        <v>165</v>
      </c>
      <c r="L1911" t="s">
        <v>165</v>
      </c>
      <c r="M1911" t="s">
        <v>165</v>
      </c>
      <c r="N1911" t="s">
        <v>165</v>
      </c>
      <c r="O1911" t="s">
        <v>165</v>
      </c>
      <c r="P1911" t="s">
        <v>165</v>
      </c>
      <c r="Q1911" t="s">
        <v>165</v>
      </c>
    </row>
    <row r="1912">
      <c r="B1912" t="s">
        <v>165</v>
      </c>
      <c r="C1912" t="s">
        <v>165</v>
      </c>
      <c r="D1912" t="s">
        <v>165</v>
      </c>
      <c r="E1912" t="s">
        <v>165</v>
      </c>
      <c r="F1912" t="s">
        <v>165</v>
      </c>
      <c r="G1912" t="s">
        <v>165</v>
      </c>
      <c r="H1912" t="s">
        <v>165</v>
      </c>
      <c r="J1912" t="s">
        <v>165</v>
      </c>
      <c r="K1912" t="s">
        <v>165</v>
      </c>
      <c r="L1912" t="s">
        <v>165</v>
      </c>
      <c r="M1912" t="s">
        <v>165</v>
      </c>
      <c r="N1912" t="s">
        <v>165</v>
      </c>
      <c r="O1912" t="s">
        <v>165</v>
      </c>
      <c r="P1912" t="s">
        <v>165</v>
      </c>
      <c r="Q1912" t="s">
        <v>165</v>
      </c>
    </row>
    <row r="1913">
      <c r="B1913" t="s">
        <v>165</v>
      </c>
      <c r="C1913" t="s">
        <v>165</v>
      </c>
      <c r="D1913" t="s">
        <v>165</v>
      </c>
      <c r="E1913" t="s">
        <v>165</v>
      </c>
      <c r="F1913" t="s">
        <v>165</v>
      </c>
      <c r="G1913" t="s">
        <v>165</v>
      </c>
      <c r="H1913" t="s">
        <v>165</v>
      </c>
      <c r="J1913" t="s">
        <v>165</v>
      </c>
      <c r="K1913" t="s">
        <v>165</v>
      </c>
      <c r="L1913" t="s">
        <v>165</v>
      </c>
      <c r="M1913" t="s">
        <v>165</v>
      </c>
      <c r="N1913" t="s">
        <v>165</v>
      </c>
      <c r="O1913" t="s">
        <v>165</v>
      </c>
      <c r="P1913" t="s">
        <v>165</v>
      </c>
      <c r="Q1913" t="s">
        <v>165</v>
      </c>
    </row>
    <row r="1914">
      <c r="B1914" t="s">
        <v>165</v>
      </c>
      <c r="C1914" t="s">
        <v>165</v>
      </c>
      <c r="D1914" t="s">
        <v>165</v>
      </c>
      <c r="E1914" t="s">
        <v>165</v>
      </c>
      <c r="F1914" t="s">
        <v>165</v>
      </c>
      <c r="G1914" t="s">
        <v>165</v>
      </c>
      <c r="H1914" t="s">
        <v>165</v>
      </c>
      <c r="J1914" t="s">
        <v>165</v>
      </c>
      <c r="K1914" t="s">
        <v>165</v>
      </c>
      <c r="L1914" t="s">
        <v>165</v>
      </c>
      <c r="M1914" t="s">
        <v>165</v>
      </c>
      <c r="N1914" t="s">
        <v>165</v>
      </c>
      <c r="O1914" t="s">
        <v>165</v>
      </c>
      <c r="P1914" t="s">
        <v>165</v>
      </c>
      <c r="Q1914" t="s">
        <v>165</v>
      </c>
    </row>
    <row r="1915">
      <c r="B1915" t="s">
        <v>165</v>
      </c>
      <c r="C1915" t="s">
        <v>165</v>
      </c>
      <c r="D1915" t="s">
        <v>165</v>
      </c>
      <c r="E1915" t="s">
        <v>165</v>
      </c>
      <c r="F1915" t="s">
        <v>165</v>
      </c>
      <c r="G1915" t="s">
        <v>165</v>
      </c>
      <c r="H1915" t="s">
        <v>165</v>
      </c>
      <c r="J1915" t="s">
        <v>165</v>
      </c>
      <c r="K1915" t="s">
        <v>165</v>
      </c>
      <c r="L1915" t="s">
        <v>165</v>
      </c>
      <c r="M1915" t="s">
        <v>165</v>
      </c>
      <c r="N1915" t="s">
        <v>165</v>
      </c>
      <c r="O1915" t="s">
        <v>165</v>
      </c>
      <c r="P1915" t="s">
        <v>165</v>
      </c>
      <c r="Q1915" t="s">
        <v>165</v>
      </c>
    </row>
    <row r="1916">
      <c r="B1916" t="s">
        <v>165</v>
      </c>
      <c r="C1916" t="s">
        <v>165</v>
      </c>
      <c r="D1916" t="s">
        <v>165</v>
      </c>
      <c r="E1916" t="s">
        <v>165</v>
      </c>
      <c r="F1916" t="s">
        <v>165</v>
      </c>
      <c r="G1916" t="s">
        <v>165</v>
      </c>
      <c r="H1916" t="s">
        <v>165</v>
      </c>
      <c r="J1916" t="s">
        <v>165</v>
      </c>
      <c r="K1916" t="s">
        <v>165</v>
      </c>
      <c r="L1916" t="s">
        <v>165</v>
      </c>
      <c r="M1916" t="s">
        <v>165</v>
      </c>
      <c r="N1916" t="s">
        <v>165</v>
      </c>
      <c r="O1916" t="s">
        <v>165</v>
      </c>
      <c r="P1916" t="s">
        <v>165</v>
      </c>
      <c r="Q1916" t="s">
        <v>165</v>
      </c>
    </row>
    <row r="1917">
      <c r="B1917" t="s">
        <v>165</v>
      </c>
      <c r="C1917" t="s">
        <v>165</v>
      </c>
      <c r="D1917" t="s">
        <v>165</v>
      </c>
      <c r="E1917" t="s">
        <v>165</v>
      </c>
      <c r="F1917" t="s">
        <v>165</v>
      </c>
      <c r="G1917" t="s">
        <v>165</v>
      </c>
      <c r="H1917" t="s">
        <v>165</v>
      </c>
      <c r="J1917" t="s">
        <v>165</v>
      </c>
      <c r="K1917" t="s">
        <v>165</v>
      </c>
      <c r="L1917" t="s">
        <v>165</v>
      </c>
      <c r="M1917" t="s">
        <v>165</v>
      </c>
      <c r="N1917" t="s">
        <v>165</v>
      </c>
      <c r="O1917" t="s">
        <v>165</v>
      </c>
      <c r="P1917" t="s">
        <v>165</v>
      </c>
      <c r="Q1917" t="s">
        <v>165</v>
      </c>
    </row>
    <row r="1918">
      <c r="B1918" t="s">
        <v>165</v>
      </c>
      <c r="C1918" t="s">
        <v>165</v>
      </c>
      <c r="D1918" t="s">
        <v>165</v>
      </c>
      <c r="E1918" t="s">
        <v>165</v>
      </c>
      <c r="F1918" t="s">
        <v>165</v>
      </c>
      <c r="G1918" t="s">
        <v>165</v>
      </c>
      <c r="H1918" t="s">
        <v>165</v>
      </c>
      <c r="J1918" t="s">
        <v>165</v>
      </c>
      <c r="K1918" t="s">
        <v>165</v>
      </c>
      <c r="L1918" t="s">
        <v>165</v>
      </c>
      <c r="M1918" t="s">
        <v>165</v>
      </c>
      <c r="N1918" t="s">
        <v>165</v>
      </c>
      <c r="O1918" t="s">
        <v>165</v>
      </c>
      <c r="P1918" t="s">
        <v>165</v>
      </c>
      <c r="Q1918" t="s">
        <v>165</v>
      </c>
    </row>
    <row r="1919">
      <c r="B1919" t="s">
        <v>165</v>
      </c>
      <c r="C1919" t="s">
        <v>165</v>
      </c>
      <c r="D1919" t="s">
        <v>165</v>
      </c>
      <c r="E1919" t="s">
        <v>165</v>
      </c>
      <c r="F1919" t="s">
        <v>165</v>
      </c>
      <c r="G1919" t="s">
        <v>165</v>
      </c>
      <c r="H1919" t="s">
        <v>165</v>
      </c>
      <c r="J1919" t="s">
        <v>165</v>
      </c>
      <c r="K1919" t="s">
        <v>165</v>
      </c>
      <c r="L1919" t="s">
        <v>165</v>
      </c>
      <c r="M1919" t="s">
        <v>165</v>
      </c>
      <c r="N1919" t="s">
        <v>165</v>
      </c>
      <c r="O1919" t="s">
        <v>165</v>
      </c>
      <c r="P1919" t="s">
        <v>165</v>
      </c>
      <c r="Q1919" t="s">
        <v>165</v>
      </c>
    </row>
    <row r="1920">
      <c r="B1920" t="s">
        <v>165</v>
      </c>
      <c r="C1920" t="s">
        <v>165</v>
      </c>
      <c r="D1920" t="s">
        <v>165</v>
      </c>
      <c r="E1920" t="s">
        <v>165</v>
      </c>
      <c r="F1920" t="s">
        <v>165</v>
      </c>
      <c r="G1920" t="s">
        <v>165</v>
      </c>
      <c r="H1920" t="s">
        <v>165</v>
      </c>
      <c r="J1920" t="s">
        <v>165</v>
      </c>
      <c r="K1920" t="s">
        <v>165</v>
      </c>
      <c r="L1920" t="s">
        <v>165</v>
      </c>
      <c r="M1920" t="s">
        <v>165</v>
      </c>
      <c r="N1920" t="s">
        <v>165</v>
      </c>
      <c r="O1920" t="s">
        <v>165</v>
      </c>
      <c r="P1920" t="s">
        <v>165</v>
      </c>
      <c r="Q1920" t="s">
        <v>165</v>
      </c>
    </row>
    <row r="1921">
      <c r="B1921" t="s">
        <v>165</v>
      </c>
      <c r="C1921" t="s">
        <v>165</v>
      </c>
      <c r="D1921" t="s">
        <v>165</v>
      </c>
      <c r="E1921" t="s">
        <v>165</v>
      </c>
      <c r="F1921" t="s">
        <v>165</v>
      </c>
      <c r="G1921" t="s">
        <v>165</v>
      </c>
      <c r="H1921" t="s">
        <v>165</v>
      </c>
      <c r="J1921" t="s">
        <v>165</v>
      </c>
      <c r="K1921" t="s">
        <v>165</v>
      </c>
      <c r="L1921" t="s">
        <v>165</v>
      </c>
      <c r="M1921" t="s">
        <v>165</v>
      </c>
      <c r="N1921" t="s">
        <v>165</v>
      </c>
      <c r="O1921" t="s">
        <v>165</v>
      </c>
      <c r="P1921" t="s">
        <v>165</v>
      </c>
      <c r="Q1921" t="s">
        <v>165</v>
      </c>
    </row>
    <row r="1922">
      <c r="B1922" t="s">
        <v>165</v>
      </c>
      <c r="C1922" t="s">
        <v>165</v>
      </c>
      <c r="D1922" t="s">
        <v>165</v>
      </c>
      <c r="E1922" t="s">
        <v>165</v>
      </c>
      <c r="F1922" t="s">
        <v>165</v>
      </c>
      <c r="G1922" t="s">
        <v>165</v>
      </c>
      <c r="H1922" t="s">
        <v>165</v>
      </c>
      <c r="J1922" t="s">
        <v>165</v>
      </c>
      <c r="K1922" t="s">
        <v>165</v>
      </c>
      <c r="L1922" t="s">
        <v>165</v>
      </c>
      <c r="M1922" t="s">
        <v>165</v>
      </c>
      <c r="N1922" t="s">
        <v>165</v>
      </c>
      <c r="O1922" t="s">
        <v>165</v>
      </c>
      <c r="P1922" t="s">
        <v>165</v>
      </c>
      <c r="Q1922" t="s">
        <v>165</v>
      </c>
    </row>
    <row r="1923">
      <c r="B1923" t="s">
        <v>165</v>
      </c>
      <c r="C1923" t="s">
        <v>165</v>
      </c>
      <c r="D1923" t="s">
        <v>165</v>
      </c>
      <c r="E1923" t="s">
        <v>165</v>
      </c>
      <c r="F1923" t="s">
        <v>165</v>
      </c>
      <c r="G1923" t="s">
        <v>165</v>
      </c>
      <c r="H1923" t="s">
        <v>165</v>
      </c>
      <c r="J1923" t="s">
        <v>165</v>
      </c>
      <c r="K1923" t="s">
        <v>165</v>
      </c>
      <c r="L1923" t="s">
        <v>165</v>
      </c>
      <c r="M1923" t="s">
        <v>165</v>
      </c>
      <c r="N1923" t="s">
        <v>165</v>
      </c>
      <c r="O1923" t="s">
        <v>165</v>
      </c>
      <c r="P1923" t="s">
        <v>165</v>
      </c>
      <c r="Q1923" t="s">
        <v>165</v>
      </c>
    </row>
    <row r="1924">
      <c r="B1924" t="s">
        <v>165</v>
      </c>
      <c r="C1924" t="s">
        <v>165</v>
      </c>
      <c r="D1924" t="s">
        <v>165</v>
      </c>
      <c r="E1924" t="s">
        <v>165</v>
      </c>
      <c r="F1924" t="s">
        <v>165</v>
      </c>
      <c r="G1924" t="s">
        <v>165</v>
      </c>
      <c r="H1924" t="s">
        <v>165</v>
      </c>
      <c r="J1924" t="s">
        <v>165</v>
      </c>
      <c r="K1924" t="s">
        <v>165</v>
      </c>
      <c r="L1924" t="s">
        <v>165</v>
      </c>
      <c r="M1924" t="s">
        <v>165</v>
      </c>
      <c r="N1924" t="s">
        <v>165</v>
      </c>
      <c r="O1924" t="s">
        <v>165</v>
      </c>
      <c r="P1924" t="s">
        <v>165</v>
      </c>
      <c r="Q1924" t="s">
        <v>165</v>
      </c>
    </row>
    <row r="1925">
      <c r="B1925" t="s">
        <v>165</v>
      </c>
      <c r="C1925" t="s">
        <v>165</v>
      </c>
      <c r="D1925" t="s">
        <v>165</v>
      </c>
      <c r="E1925" t="s">
        <v>165</v>
      </c>
      <c r="F1925" t="s">
        <v>165</v>
      </c>
      <c r="G1925" t="s">
        <v>165</v>
      </c>
      <c r="H1925" t="s">
        <v>165</v>
      </c>
      <c r="J1925" t="s">
        <v>165</v>
      </c>
      <c r="K1925" t="s">
        <v>165</v>
      </c>
      <c r="L1925" t="s">
        <v>165</v>
      </c>
      <c r="M1925" t="s">
        <v>165</v>
      </c>
      <c r="N1925" t="s">
        <v>165</v>
      </c>
      <c r="O1925" t="s">
        <v>165</v>
      </c>
      <c r="P1925" t="s">
        <v>165</v>
      </c>
      <c r="Q1925" t="s">
        <v>165</v>
      </c>
    </row>
    <row r="1926">
      <c r="B1926" t="s">
        <v>165</v>
      </c>
      <c r="C1926" t="s">
        <v>165</v>
      </c>
      <c r="D1926" t="s">
        <v>165</v>
      </c>
      <c r="E1926" t="s">
        <v>165</v>
      </c>
      <c r="F1926" t="s">
        <v>165</v>
      </c>
      <c r="G1926" t="s">
        <v>165</v>
      </c>
      <c r="H1926" t="s">
        <v>165</v>
      </c>
      <c r="J1926" t="s">
        <v>165</v>
      </c>
      <c r="K1926" t="s">
        <v>165</v>
      </c>
      <c r="L1926" t="s">
        <v>165</v>
      </c>
      <c r="M1926" t="s">
        <v>165</v>
      </c>
      <c r="N1926" t="s">
        <v>165</v>
      </c>
      <c r="O1926" t="s">
        <v>165</v>
      </c>
      <c r="P1926" t="s">
        <v>165</v>
      </c>
      <c r="Q1926" t="s">
        <v>165</v>
      </c>
    </row>
    <row r="1927">
      <c r="B1927" t="s">
        <v>165</v>
      </c>
      <c r="C1927" t="s">
        <v>165</v>
      </c>
      <c r="D1927" t="s">
        <v>165</v>
      </c>
      <c r="E1927" t="s">
        <v>165</v>
      </c>
      <c r="F1927" t="s">
        <v>165</v>
      </c>
      <c r="G1927" t="s">
        <v>165</v>
      </c>
      <c r="H1927" t="s">
        <v>165</v>
      </c>
      <c r="J1927" t="s">
        <v>165</v>
      </c>
      <c r="K1927" t="s">
        <v>165</v>
      </c>
      <c r="L1927" t="s">
        <v>165</v>
      </c>
      <c r="M1927" t="s">
        <v>165</v>
      </c>
      <c r="N1927" t="s">
        <v>165</v>
      </c>
      <c r="O1927" t="s">
        <v>165</v>
      </c>
      <c r="P1927" t="s">
        <v>165</v>
      </c>
      <c r="Q1927" t="s">
        <v>165</v>
      </c>
    </row>
    <row r="1928">
      <c r="B1928" t="s">
        <v>165</v>
      </c>
      <c r="C1928" t="s">
        <v>165</v>
      </c>
      <c r="D1928" t="s">
        <v>165</v>
      </c>
      <c r="E1928" t="s">
        <v>165</v>
      </c>
      <c r="F1928" t="s">
        <v>165</v>
      </c>
      <c r="G1928" t="s">
        <v>165</v>
      </c>
      <c r="H1928" t="s">
        <v>165</v>
      </c>
      <c r="J1928" t="s">
        <v>165</v>
      </c>
      <c r="K1928" t="s">
        <v>165</v>
      </c>
      <c r="L1928" t="s">
        <v>165</v>
      </c>
      <c r="M1928" t="s">
        <v>165</v>
      </c>
      <c r="N1928" t="s">
        <v>165</v>
      </c>
      <c r="O1928" t="s">
        <v>165</v>
      </c>
      <c r="P1928" t="s">
        <v>165</v>
      </c>
      <c r="Q1928" t="s">
        <v>165</v>
      </c>
    </row>
    <row r="1929">
      <c r="B1929" t="s">
        <v>165</v>
      </c>
      <c r="C1929" t="s">
        <v>165</v>
      </c>
      <c r="D1929" t="s">
        <v>165</v>
      </c>
      <c r="E1929" t="s">
        <v>165</v>
      </c>
      <c r="F1929" t="s">
        <v>165</v>
      </c>
      <c r="G1929" t="s">
        <v>165</v>
      </c>
      <c r="H1929" t="s">
        <v>165</v>
      </c>
      <c r="J1929" t="s">
        <v>165</v>
      </c>
      <c r="K1929" t="s">
        <v>165</v>
      </c>
      <c r="L1929" t="s">
        <v>165</v>
      </c>
      <c r="M1929" t="s">
        <v>165</v>
      </c>
      <c r="N1929" t="s">
        <v>165</v>
      </c>
      <c r="O1929" t="s">
        <v>165</v>
      </c>
      <c r="P1929" t="s">
        <v>165</v>
      </c>
      <c r="Q1929" t="s">
        <v>165</v>
      </c>
    </row>
    <row r="1930">
      <c r="B1930" t="s">
        <v>165</v>
      </c>
      <c r="C1930" t="s">
        <v>165</v>
      </c>
      <c r="D1930" t="s">
        <v>165</v>
      </c>
      <c r="E1930" t="s">
        <v>165</v>
      </c>
      <c r="F1930" t="s">
        <v>165</v>
      </c>
      <c r="G1930" t="s">
        <v>165</v>
      </c>
      <c r="H1930" t="s">
        <v>165</v>
      </c>
      <c r="J1930" t="s">
        <v>165</v>
      </c>
      <c r="K1930" t="s">
        <v>165</v>
      </c>
      <c r="L1930" t="s">
        <v>165</v>
      </c>
      <c r="M1930" t="s">
        <v>165</v>
      </c>
      <c r="N1930" t="s">
        <v>165</v>
      </c>
      <c r="O1930" t="s">
        <v>165</v>
      </c>
      <c r="P1930" t="s">
        <v>165</v>
      </c>
      <c r="Q1930" t="s">
        <v>165</v>
      </c>
    </row>
    <row r="1931">
      <c r="B1931" t="s">
        <v>165</v>
      </c>
      <c r="C1931" t="s">
        <v>165</v>
      </c>
      <c r="D1931" t="s">
        <v>165</v>
      </c>
      <c r="E1931" t="s">
        <v>165</v>
      </c>
      <c r="F1931" t="s">
        <v>165</v>
      </c>
      <c r="G1931" t="s">
        <v>165</v>
      </c>
      <c r="H1931" t="s">
        <v>165</v>
      </c>
      <c r="J1931" t="s">
        <v>165</v>
      </c>
      <c r="K1931" t="s">
        <v>165</v>
      </c>
      <c r="L1931" t="s">
        <v>165</v>
      </c>
      <c r="M1931" t="s">
        <v>165</v>
      </c>
      <c r="N1931" t="s">
        <v>165</v>
      </c>
      <c r="O1931" t="s">
        <v>165</v>
      </c>
      <c r="P1931" t="s">
        <v>165</v>
      </c>
      <c r="Q1931" t="s">
        <v>165</v>
      </c>
    </row>
    <row r="1932">
      <c r="B1932" t="s">
        <v>165</v>
      </c>
      <c r="C1932" t="s">
        <v>165</v>
      </c>
      <c r="D1932" t="s">
        <v>165</v>
      </c>
      <c r="E1932" t="s">
        <v>165</v>
      </c>
      <c r="F1932" t="s">
        <v>165</v>
      </c>
      <c r="G1932" t="s">
        <v>165</v>
      </c>
      <c r="H1932" t="s">
        <v>165</v>
      </c>
      <c r="J1932" t="s">
        <v>165</v>
      </c>
      <c r="K1932" t="s">
        <v>165</v>
      </c>
      <c r="L1932" t="s">
        <v>165</v>
      </c>
      <c r="M1932" t="s">
        <v>165</v>
      </c>
      <c r="N1932" t="s">
        <v>165</v>
      </c>
      <c r="O1932" t="s">
        <v>165</v>
      </c>
      <c r="P1932" t="s">
        <v>165</v>
      </c>
      <c r="Q1932" t="s">
        <v>165</v>
      </c>
    </row>
    <row r="1933">
      <c r="B1933" t="s">
        <v>165</v>
      </c>
      <c r="C1933" t="s">
        <v>165</v>
      </c>
      <c r="D1933" t="s">
        <v>165</v>
      </c>
      <c r="E1933" t="s">
        <v>165</v>
      </c>
      <c r="F1933" t="s">
        <v>165</v>
      </c>
      <c r="G1933" t="s">
        <v>165</v>
      </c>
      <c r="H1933" t="s">
        <v>165</v>
      </c>
      <c r="J1933" t="s">
        <v>165</v>
      </c>
      <c r="K1933" t="s">
        <v>165</v>
      </c>
      <c r="L1933" t="s">
        <v>165</v>
      </c>
      <c r="M1933" t="s">
        <v>165</v>
      </c>
      <c r="N1933" t="s">
        <v>165</v>
      </c>
      <c r="O1933" t="s">
        <v>165</v>
      </c>
      <c r="P1933" t="s">
        <v>165</v>
      </c>
      <c r="Q1933" t="s">
        <v>165</v>
      </c>
    </row>
    <row r="1934">
      <c r="B1934" t="s">
        <v>165</v>
      </c>
      <c r="C1934" t="s">
        <v>165</v>
      </c>
      <c r="D1934" t="s">
        <v>165</v>
      </c>
      <c r="E1934" t="s">
        <v>165</v>
      </c>
      <c r="F1934" t="s">
        <v>165</v>
      </c>
      <c r="G1934" t="s">
        <v>165</v>
      </c>
      <c r="H1934" t="s">
        <v>165</v>
      </c>
      <c r="J1934" t="s">
        <v>165</v>
      </c>
      <c r="K1934" t="s">
        <v>165</v>
      </c>
      <c r="L1934" t="s">
        <v>165</v>
      </c>
      <c r="M1934" t="s">
        <v>165</v>
      </c>
      <c r="N1934" t="s">
        <v>165</v>
      </c>
      <c r="O1934" t="s">
        <v>165</v>
      </c>
      <c r="P1934" t="s">
        <v>165</v>
      </c>
      <c r="Q1934" t="s">
        <v>165</v>
      </c>
    </row>
    <row r="1935">
      <c r="B1935" t="s">
        <v>165</v>
      </c>
      <c r="C1935" t="s">
        <v>165</v>
      </c>
      <c r="D1935" t="s">
        <v>165</v>
      </c>
      <c r="E1935" t="s">
        <v>165</v>
      </c>
      <c r="F1935" t="s">
        <v>165</v>
      </c>
      <c r="G1935" t="s">
        <v>165</v>
      </c>
      <c r="H1935" t="s">
        <v>165</v>
      </c>
      <c r="J1935" t="s">
        <v>165</v>
      </c>
      <c r="K1935" t="s">
        <v>165</v>
      </c>
      <c r="L1935" t="s">
        <v>165</v>
      </c>
      <c r="M1935" t="s">
        <v>165</v>
      </c>
      <c r="N1935" t="s">
        <v>165</v>
      </c>
      <c r="O1935" t="s">
        <v>165</v>
      </c>
      <c r="P1935" t="s">
        <v>165</v>
      </c>
      <c r="Q1935" t="s">
        <v>165</v>
      </c>
    </row>
    <row r="1936">
      <c r="B1936" t="s">
        <v>165</v>
      </c>
      <c r="C1936" t="s">
        <v>165</v>
      </c>
      <c r="D1936" t="s">
        <v>165</v>
      </c>
      <c r="E1936" t="s">
        <v>165</v>
      </c>
      <c r="F1936" t="s">
        <v>165</v>
      </c>
      <c r="G1936" t="s">
        <v>165</v>
      </c>
      <c r="H1936" t="s">
        <v>165</v>
      </c>
      <c r="J1936" t="s">
        <v>165</v>
      </c>
      <c r="K1936" t="s">
        <v>165</v>
      </c>
      <c r="L1936" t="s">
        <v>165</v>
      </c>
      <c r="M1936" t="s">
        <v>165</v>
      </c>
      <c r="N1936" t="s">
        <v>165</v>
      </c>
      <c r="O1936" t="s">
        <v>165</v>
      </c>
      <c r="P1936" t="s">
        <v>165</v>
      </c>
      <c r="Q1936" t="s">
        <v>165</v>
      </c>
    </row>
    <row r="1937">
      <c r="B1937" t="s">
        <v>165</v>
      </c>
      <c r="C1937" t="s">
        <v>165</v>
      </c>
      <c r="D1937" t="s">
        <v>165</v>
      </c>
      <c r="E1937" t="s">
        <v>165</v>
      </c>
      <c r="F1937" t="s">
        <v>165</v>
      </c>
      <c r="G1937" t="s">
        <v>165</v>
      </c>
      <c r="H1937" t="s">
        <v>165</v>
      </c>
      <c r="J1937" t="s">
        <v>165</v>
      </c>
      <c r="K1937" t="s">
        <v>165</v>
      </c>
      <c r="L1937" t="s">
        <v>165</v>
      </c>
      <c r="M1937" t="s">
        <v>165</v>
      </c>
      <c r="N1937" t="s">
        <v>165</v>
      </c>
      <c r="O1937" t="s">
        <v>165</v>
      </c>
      <c r="P1937" t="s">
        <v>165</v>
      </c>
      <c r="Q1937" t="s">
        <v>165</v>
      </c>
    </row>
    <row r="1938">
      <c r="B1938" t="s">
        <v>165</v>
      </c>
      <c r="C1938" t="s">
        <v>165</v>
      </c>
      <c r="D1938" t="s">
        <v>165</v>
      </c>
      <c r="E1938" t="s">
        <v>165</v>
      </c>
      <c r="F1938" t="s">
        <v>165</v>
      </c>
      <c r="G1938" t="s">
        <v>165</v>
      </c>
      <c r="H1938" t="s">
        <v>165</v>
      </c>
      <c r="J1938" t="s">
        <v>165</v>
      </c>
      <c r="K1938" t="s">
        <v>165</v>
      </c>
      <c r="L1938" t="s">
        <v>165</v>
      </c>
      <c r="M1938" t="s">
        <v>165</v>
      </c>
      <c r="N1938" t="s">
        <v>165</v>
      </c>
      <c r="O1938" t="s">
        <v>165</v>
      </c>
      <c r="P1938" t="s">
        <v>165</v>
      </c>
      <c r="Q1938" t="s">
        <v>165</v>
      </c>
    </row>
    <row r="1939">
      <c r="B1939" t="s">
        <v>165</v>
      </c>
      <c r="C1939" t="s">
        <v>165</v>
      </c>
      <c r="D1939" t="s">
        <v>165</v>
      </c>
      <c r="E1939" t="s">
        <v>165</v>
      </c>
      <c r="F1939" t="s">
        <v>165</v>
      </c>
      <c r="G1939" t="s">
        <v>165</v>
      </c>
      <c r="H1939" t="s">
        <v>165</v>
      </c>
      <c r="J1939" t="s">
        <v>165</v>
      </c>
      <c r="K1939" t="s">
        <v>165</v>
      </c>
      <c r="L1939" t="s">
        <v>165</v>
      </c>
      <c r="M1939" t="s">
        <v>165</v>
      </c>
      <c r="N1939" t="s">
        <v>165</v>
      </c>
      <c r="O1939" t="s">
        <v>165</v>
      </c>
      <c r="P1939" t="s">
        <v>165</v>
      </c>
      <c r="Q1939" t="s">
        <v>165</v>
      </c>
    </row>
    <row r="1940">
      <c r="B1940" t="s">
        <v>165</v>
      </c>
      <c r="C1940" t="s">
        <v>165</v>
      </c>
      <c r="D1940" t="s">
        <v>165</v>
      </c>
      <c r="E1940" t="s">
        <v>165</v>
      </c>
      <c r="F1940" t="s">
        <v>165</v>
      </c>
      <c r="G1940" t="s">
        <v>165</v>
      </c>
      <c r="H1940" t="s">
        <v>165</v>
      </c>
      <c r="J1940" t="s">
        <v>165</v>
      </c>
      <c r="K1940" t="s">
        <v>165</v>
      </c>
      <c r="L1940" t="s">
        <v>165</v>
      </c>
      <c r="M1940" t="s">
        <v>165</v>
      </c>
      <c r="N1940" t="s">
        <v>165</v>
      </c>
      <c r="O1940" t="s">
        <v>165</v>
      </c>
      <c r="P1940" t="s">
        <v>165</v>
      </c>
      <c r="Q1940" t="s">
        <v>165</v>
      </c>
    </row>
    <row r="1941">
      <c r="B1941" t="s">
        <v>165</v>
      </c>
      <c r="C1941" t="s">
        <v>165</v>
      </c>
      <c r="D1941" t="s">
        <v>165</v>
      </c>
      <c r="E1941" t="s">
        <v>165</v>
      </c>
      <c r="F1941" t="s">
        <v>165</v>
      </c>
      <c r="G1941" t="s">
        <v>165</v>
      </c>
      <c r="H1941" t="s">
        <v>165</v>
      </c>
      <c r="J1941" t="s">
        <v>165</v>
      </c>
      <c r="K1941" t="s">
        <v>165</v>
      </c>
      <c r="L1941" t="s">
        <v>165</v>
      </c>
      <c r="M1941" t="s">
        <v>165</v>
      </c>
      <c r="N1941" t="s">
        <v>165</v>
      </c>
      <c r="O1941" t="s">
        <v>165</v>
      </c>
      <c r="P1941" t="s">
        <v>165</v>
      </c>
      <c r="Q1941" t="s">
        <v>165</v>
      </c>
    </row>
    <row r="1942">
      <c r="B1942" t="s">
        <v>165</v>
      </c>
      <c r="C1942" t="s">
        <v>165</v>
      </c>
      <c r="D1942" t="s">
        <v>165</v>
      </c>
      <c r="E1942" t="s">
        <v>165</v>
      </c>
      <c r="F1942" t="s">
        <v>165</v>
      </c>
      <c r="G1942" t="s">
        <v>165</v>
      </c>
      <c r="H1942" t="s">
        <v>165</v>
      </c>
      <c r="J1942" t="s">
        <v>165</v>
      </c>
      <c r="K1942" t="s">
        <v>165</v>
      </c>
      <c r="L1942" t="s">
        <v>165</v>
      </c>
      <c r="M1942" t="s">
        <v>165</v>
      </c>
      <c r="N1942" t="s">
        <v>165</v>
      </c>
      <c r="O1942" t="s">
        <v>165</v>
      </c>
      <c r="P1942" t="s">
        <v>165</v>
      </c>
      <c r="Q1942" t="s">
        <v>165</v>
      </c>
    </row>
    <row r="1943">
      <c r="B1943" t="s">
        <v>165</v>
      </c>
      <c r="C1943" t="s">
        <v>165</v>
      </c>
      <c r="D1943" t="s">
        <v>165</v>
      </c>
      <c r="E1943" t="s">
        <v>165</v>
      </c>
      <c r="F1943" t="s">
        <v>165</v>
      </c>
      <c r="G1943" t="s">
        <v>165</v>
      </c>
      <c r="H1943" t="s">
        <v>165</v>
      </c>
      <c r="J1943" t="s">
        <v>165</v>
      </c>
      <c r="K1943" t="s">
        <v>165</v>
      </c>
      <c r="L1943" t="s">
        <v>165</v>
      </c>
      <c r="M1943" t="s">
        <v>165</v>
      </c>
      <c r="N1943" t="s">
        <v>165</v>
      </c>
      <c r="O1943" t="s">
        <v>165</v>
      </c>
      <c r="P1943" t="s">
        <v>165</v>
      </c>
      <c r="Q1943" t="s">
        <v>165</v>
      </c>
    </row>
    <row r="1944">
      <c r="B1944" t="s">
        <v>165</v>
      </c>
      <c r="C1944" t="s">
        <v>165</v>
      </c>
      <c r="D1944" t="s">
        <v>165</v>
      </c>
      <c r="E1944" t="s">
        <v>165</v>
      </c>
      <c r="F1944" t="s">
        <v>165</v>
      </c>
      <c r="G1944" t="s">
        <v>165</v>
      </c>
      <c r="H1944" t="s">
        <v>165</v>
      </c>
      <c r="J1944" t="s">
        <v>165</v>
      </c>
      <c r="K1944" t="s">
        <v>165</v>
      </c>
      <c r="L1944" t="s">
        <v>165</v>
      </c>
      <c r="M1944" t="s">
        <v>165</v>
      </c>
      <c r="N1944" t="s">
        <v>165</v>
      </c>
      <c r="O1944" t="s">
        <v>165</v>
      </c>
      <c r="P1944" t="s">
        <v>165</v>
      </c>
      <c r="Q1944" t="s">
        <v>165</v>
      </c>
    </row>
    <row r="1945">
      <c r="B1945" t="s">
        <v>165</v>
      </c>
      <c r="C1945" t="s">
        <v>165</v>
      </c>
      <c r="D1945" t="s">
        <v>165</v>
      </c>
      <c r="E1945" t="s">
        <v>165</v>
      </c>
      <c r="F1945" t="s">
        <v>165</v>
      </c>
      <c r="G1945" t="s">
        <v>165</v>
      </c>
      <c r="H1945" t="s">
        <v>165</v>
      </c>
      <c r="J1945" t="s">
        <v>165</v>
      </c>
      <c r="K1945" t="s">
        <v>165</v>
      </c>
      <c r="L1945" t="s">
        <v>165</v>
      </c>
      <c r="M1945" t="s">
        <v>165</v>
      </c>
      <c r="N1945" t="s">
        <v>165</v>
      </c>
      <c r="O1945" t="s">
        <v>165</v>
      </c>
      <c r="P1945" t="s">
        <v>165</v>
      </c>
      <c r="Q1945" t="s">
        <v>165</v>
      </c>
    </row>
    <row r="1946">
      <c r="B1946" t="s">
        <v>165</v>
      </c>
      <c r="C1946" t="s">
        <v>165</v>
      </c>
      <c r="D1946" t="s">
        <v>165</v>
      </c>
      <c r="E1946" t="s">
        <v>165</v>
      </c>
      <c r="F1946" t="s">
        <v>165</v>
      </c>
      <c r="G1946" t="s">
        <v>165</v>
      </c>
      <c r="H1946" t="s">
        <v>165</v>
      </c>
      <c r="J1946" t="s">
        <v>165</v>
      </c>
      <c r="K1946" t="s">
        <v>165</v>
      </c>
      <c r="L1946" t="s">
        <v>165</v>
      </c>
      <c r="M1946" t="s">
        <v>165</v>
      </c>
      <c r="N1946" t="s">
        <v>165</v>
      </c>
      <c r="O1946" t="s">
        <v>165</v>
      </c>
      <c r="P1946" t="s">
        <v>165</v>
      </c>
      <c r="Q1946" t="s">
        <v>165</v>
      </c>
    </row>
    <row r="1947">
      <c r="B1947" t="s">
        <v>165</v>
      </c>
      <c r="C1947" t="s">
        <v>165</v>
      </c>
      <c r="D1947" t="s">
        <v>165</v>
      </c>
      <c r="E1947" t="s">
        <v>165</v>
      </c>
      <c r="F1947" t="s">
        <v>165</v>
      </c>
      <c r="G1947" t="s">
        <v>165</v>
      </c>
      <c r="H1947" t="s">
        <v>165</v>
      </c>
      <c r="J1947" t="s">
        <v>165</v>
      </c>
      <c r="K1947" t="s">
        <v>165</v>
      </c>
      <c r="L1947" t="s">
        <v>165</v>
      </c>
      <c r="M1947" t="s">
        <v>165</v>
      </c>
      <c r="N1947" t="s">
        <v>165</v>
      </c>
      <c r="O1947" t="s">
        <v>165</v>
      </c>
      <c r="P1947" t="s">
        <v>165</v>
      </c>
      <c r="Q1947" t="s">
        <v>165</v>
      </c>
    </row>
    <row r="1948">
      <c r="B1948" t="s">
        <v>165</v>
      </c>
      <c r="C1948" t="s">
        <v>165</v>
      </c>
      <c r="D1948" t="s">
        <v>165</v>
      </c>
      <c r="E1948" t="s">
        <v>165</v>
      </c>
      <c r="F1948" t="s">
        <v>165</v>
      </c>
      <c r="G1948" t="s">
        <v>165</v>
      </c>
      <c r="H1948" t="s">
        <v>165</v>
      </c>
      <c r="J1948" t="s">
        <v>165</v>
      </c>
      <c r="K1948" t="s">
        <v>165</v>
      </c>
      <c r="L1948" t="s">
        <v>165</v>
      </c>
      <c r="M1948" t="s">
        <v>165</v>
      </c>
      <c r="N1948" t="s">
        <v>165</v>
      </c>
      <c r="O1948" t="s">
        <v>165</v>
      </c>
      <c r="P1948" t="s">
        <v>165</v>
      </c>
      <c r="Q1948" t="s">
        <v>165</v>
      </c>
    </row>
    <row r="1949">
      <c r="B1949" t="s">
        <v>165</v>
      </c>
      <c r="C1949" t="s">
        <v>165</v>
      </c>
      <c r="D1949" t="s">
        <v>165</v>
      </c>
      <c r="E1949" t="s">
        <v>165</v>
      </c>
      <c r="F1949" t="s">
        <v>165</v>
      </c>
      <c r="G1949" t="s">
        <v>165</v>
      </c>
      <c r="H1949" t="s">
        <v>165</v>
      </c>
      <c r="J1949" t="s">
        <v>165</v>
      </c>
      <c r="K1949" t="s">
        <v>165</v>
      </c>
      <c r="L1949" t="s">
        <v>165</v>
      </c>
      <c r="M1949" t="s">
        <v>165</v>
      </c>
      <c r="N1949" t="s">
        <v>165</v>
      </c>
      <c r="O1949" t="s">
        <v>165</v>
      </c>
      <c r="P1949" t="s">
        <v>165</v>
      </c>
      <c r="Q1949" t="s">
        <v>165</v>
      </c>
    </row>
    <row r="1950">
      <c r="B1950" t="s">
        <v>165</v>
      </c>
      <c r="C1950" t="s">
        <v>165</v>
      </c>
      <c r="D1950" t="s">
        <v>165</v>
      </c>
      <c r="E1950" t="s">
        <v>165</v>
      </c>
      <c r="F1950" t="s">
        <v>165</v>
      </c>
      <c r="G1950" t="s">
        <v>165</v>
      </c>
      <c r="H1950" t="s">
        <v>165</v>
      </c>
      <c r="J1950" t="s">
        <v>165</v>
      </c>
      <c r="K1950" t="s">
        <v>165</v>
      </c>
      <c r="L1950" t="s">
        <v>165</v>
      </c>
      <c r="M1950" t="s">
        <v>165</v>
      </c>
      <c r="N1950" t="s">
        <v>165</v>
      </c>
      <c r="O1950" t="s">
        <v>165</v>
      </c>
      <c r="P1950" t="s">
        <v>165</v>
      </c>
      <c r="Q1950" t="s">
        <v>165</v>
      </c>
    </row>
    <row r="1951">
      <c r="B1951" t="s">
        <v>165</v>
      </c>
      <c r="C1951" t="s">
        <v>165</v>
      </c>
      <c r="D1951" t="s">
        <v>165</v>
      </c>
      <c r="E1951" t="s">
        <v>165</v>
      </c>
      <c r="F1951" t="s">
        <v>165</v>
      </c>
      <c r="G1951" t="s">
        <v>165</v>
      </c>
      <c r="H1951" t="s">
        <v>165</v>
      </c>
      <c r="J1951" t="s">
        <v>165</v>
      </c>
      <c r="K1951" t="s">
        <v>165</v>
      </c>
      <c r="L1951" t="s">
        <v>165</v>
      </c>
      <c r="M1951" t="s">
        <v>165</v>
      </c>
      <c r="N1951" t="s">
        <v>165</v>
      </c>
      <c r="O1951" t="s">
        <v>165</v>
      </c>
      <c r="P1951" t="s">
        <v>165</v>
      </c>
      <c r="Q1951" t="s">
        <v>165</v>
      </c>
    </row>
    <row r="1952">
      <c r="B1952" t="s">
        <v>165</v>
      </c>
      <c r="C1952" t="s">
        <v>165</v>
      </c>
      <c r="D1952" t="s">
        <v>165</v>
      </c>
      <c r="E1952" t="s">
        <v>165</v>
      </c>
      <c r="F1952" t="s">
        <v>165</v>
      </c>
      <c r="G1952" t="s">
        <v>165</v>
      </c>
      <c r="H1952" t="s">
        <v>165</v>
      </c>
      <c r="J1952" t="s">
        <v>165</v>
      </c>
      <c r="K1952" t="s">
        <v>165</v>
      </c>
      <c r="L1952" t="s">
        <v>165</v>
      </c>
      <c r="M1952" t="s">
        <v>165</v>
      </c>
      <c r="N1952" t="s">
        <v>165</v>
      </c>
      <c r="O1952" t="s">
        <v>165</v>
      </c>
      <c r="P1952" t="s">
        <v>165</v>
      </c>
      <c r="Q1952" t="s">
        <v>165</v>
      </c>
    </row>
    <row r="1953">
      <c r="B1953" t="s">
        <v>165</v>
      </c>
      <c r="C1953" t="s">
        <v>165</v>
      </c>
      <c r="D1953" t="s">
        <v>165</v>
      </c>
      <c r="E1953" t="s">
        <v>165</v>
      </c>
      <c r="F1953" t="s">
        <v>165</v>
      </c>
      <c r="G1953" t="s">
        <v>165</v>
      </c>
      <c r="H1953" t="s">
        <v>165</v>
      </c>
      <c r="J1953" t="s">
        <v>165</v>
      </c>
      <c r="K1953" t="s">
        <v>165</v>
      </c>
      <c r="L1953" t="s">
        <v>165</v>
      </c>
      <c r="M1953" t="s">
        <v>165</v>
      </c>
      <c r="N1953" t="s">
        <v>165</v>
      </c>
      <c r="O1953" t="s">
        <v>165</v>
      </c>
      <c r="P1953" t="s">
        <v>165</v>
      </c>
      <c r="Q1953" t="s">
        <v>165</v>
      </c>
    </row>
    <row r="1954">
      <c r="B1954" t="s">
        <v>165</v>
      </c>
      <c r="C1954" t="s">
        <v>165</v>
      </c>
      <c r="D1954" t="s">
        <v>165</v>
      </c>
      <c r="E1954" t="s">
        <v>165</v>
      </c>
      <c r="F1954" t="s">
        <v>165</v>
      </c>
      <c r="G1954" t="s">
        <v>165</v>
      </c>
      <c r="H1954" t="s">
        <v>165</v>
      </c>
      <c r="J1954" t="s">
        <v>165</v>
      </c>
      <c r="K1954" t="s">
        <v>165</v>
      </c>
      <c r="L1954" t="s">
        <v>165</v>
      </c>
      <c r="M1954" t="s">
        <v>165</v>
      </c>
      <c r="N1954" t="s">
        <v>165</v>
      </c>
      <c r="O1954" t="s">
        <v>165</v>
      </c>
      <c r="P1954" t="s">
        <v>165</v>
      </c>
      <c r="Q1954" t="s">
        <v>165</v>
      </c>
    </row>
    <row r="1955">
      <c r="B1955" t="s">
        <v>165</v>
      </c>
      <c r="C1955" t="s">
        <v>165</v>
      </c>
      <c r="D1955" t="s">
        <v>165</v>
      </c>
      <c r="E1955" t="s">
        <v>165</v>
      </c>
      <c r="F1955" t="s">
        <v>165</v>
      </c>
      <c r="G1955" t="s">
        <v>165</v>
      </c>
      <c r="H1955" t="s">
        <v>165</v>
      </c>
      <c r="J1955" t="s">
        <v>165</v>
      </c>
      <c r="K1955" t="s">
        <v>165</v>
      </c>
      <c r="L1955" t="s">
        <v>165</v>
      </c>
      <c r="M1955" t="s">
        <v>165</v>
      </c>
      <c r="N1955" t="s">
        <v>165</v>
      </c>
      <c r="O1955" t="s">
        <v>165</v>
      </c>
      <c r="P1955" t="s">
        <v>165</v>
      </c>
      <c r="Q1955" t="s">
        <v>165</v>
      </c>
    </row>
    <row r="1956">
      <c r="B1956" t="s">
        <v>165</v>
      </c>
      <c r="C1956" t="s">
        <v>165</v>
      </c>
      <c r="D1956" t="s">
        <v>165</v>
      </c>
      <c r="E1956" t="s">
        <v>165</v>
      </c>
      <c r="F1956" t="s">
        <v>165</v>
      </c>
      <c r="G1956" t="s">
        <v>165</v>
      </c>
      <c r="H1956" t="s">
        <v>165</v>
      </c>
      <c r="J1956" t="s">
        <v>165</v>
      </c>
      <c r="K1956" t="s">
        <v>165</v>
      </c>
      <c r="L1956" t="s">
        <v>165</v>
      </c>
      <c r="M1956" t="s">
        <v>165</v>
      </c>
      <c r="N1956" t="s">
        <v>165</v>
      </c>
      <c r="O1956" t="s">
        <v>165</v>
      </c>
      <c r="P1956" t="s">
        <v>165</v>
      </c>
      <c r="Q1956" t="s">
        <v>165</v>
      </c>
    </row>
    <row r="1957">
      <c r="B1957" t="s">
        <v>165</v>
      </c>
      <c r="C1957" t="s">
        <v>165</v>
      </c>
      <c r="D1957" t="s">
        <v>165</v>
      </c>
      <c r="E1957" t="s">
        <v>165</v>
      </c>
      <c r="F1957" t="s">
        <v>165</v>
      </c>
      <c r="G1957" t="s">
        <v>165</v>
      </c>
      <c r="H1957" t="s">
        <v>165</v>
      </c>
      <c r="J1957" t="s">
        <v>165</v>
      </c>
      <c r="K1957" t="s">
        <v>165</v>
      </c>
      <c r="L1957" t="s">
        <v>165</v>
      </c>
      <c r="M1957" t="s">
        <v>165</v>
      </c>
      <c r="N1957" t="s">
        <v>165</v>
      </c>
      <c r="O1957" t="s">
        <v>165</v>
      </c>
      <c r="P1957" t="s">
        <v>165</v>
      </c>
      <c r="Q1957" t="s">
        <v>165</v>
      </c>
    </row>
    <row r="1958">
      <c r="B1958" t="s">
        <v>165</v>
      </c>
      <c r="C1958" t="s">
        <v>165</v>
      </c>
      <c r="D1958" t="s">
        <v>165</v>
      </c>
      <c r="E1958" t="s">
        <v>165</v>
      </c>
      <c r="F1958" t="s">
        <v>165</v>
      </c>
      <c r="G1958" t="s">
        <v>165</v>
      </c>
      <c r="H1958" t="s">
        <v>165</v>
      </c>
      <c r="J1958" t="s">
        <v>165</v>
      </c>
      <c r="K1958" t="s">
        <v>165</v>
      </c>
      <c r="L1958" t="s">
        <v>165</v>
      </c>
      <c r="M1958" t="s">
        <v>165</v>
      </c>
      <c r="N1958" t="s">
        <v>165</v>
      </c>
      <c r="O1958" t="s">
        <v>165</v>
      </c>
      <c r="P1958" t="s">
        <v>165</v>
      </c>
      <c r="Q1958" t="s">
        <v>165</v>
      </c>
    </row>
    <row r="1959">
      <c r="B1959" t="s">
        <v>165</v>
      </c>
      <c r="C1959" t="s">
        <v>165</v>
      </c>
      <c r="D1959" t="s">
        <v>165</v>
      </c>
      <c r="E1959" t="s">
        <v>165</v>
      </c>
      <c r="F1959" t="s">
        <v>165</v>
      </c>
      <c r="G1959" t="s">
        <v>165</v>
      </c>
      <c r="H1959" t="s">
        <v>165</v>
      </c>
      <c r="J1959" t="s">
        <v>165</v>
      </c>
      <c r="K1959" t="s">
        <v>165</v>
      </c>
      <c r="L1959" t="s">
        <v>165</v>
      </c>
      <c r="M1959" t="s">
        <v>165</v>
      </c>
      <c r="N1959" t="s">
        <v>165</v>
      </c>
      <c r="O1959" t="s">
        <v>165</v>
      </c>
      <c r="P1959" t="s">
        <v>165</v>
      </c>
      <c r="Q1959" t="s">
        <v>165</v>
      </c>
    </row>
    <row r="1960">
      <c r="B1960" t="s">
        <v>165</v>
      </c>
      <c r="C1960" t="s">
        <v>165</v>
      </c>
      <c r="D1960" t="s">
        <v>165</v>
      </c>
      <c r="E1960" t="s">
        <v>165</v>
      </c>
      <c r="F1960" t="s">
        <v>165</v>
      </c>
      <c r="G1960" t="s">
        <v>165</v>
      </c>
      <c r="H1960" t="s">
        <v>165</v>
      </c>
      <c r="J1960" t="s">
        <v>165</v>
      </c>
      <c r="K1960" t="s">
        <v>165</v>
      </c>
      <c r="L1960" t="s">
        <v>165</v>
      </c>
      <c r="M1960" t="s">
        <v>165</v>
      </c>
      <c r="N1960" t="s">
        <v>165</v>
      </c>
      <c r="O1960" t="s">
        <v>165</v>
      </c>
      <c r="P1960" t="s">
        <v>165</v>
      </c>
      <c r="Q1960" t="s">
        <v>165</v>
      </c>
    </row>
    <row r="1961">
      <c r="B1961" t="s">
        <v>165</v>
      </c>
      <c r="C1961" t="s">
        <v>165</v>
      </c>
      <c r="D1961" t="s">
        <v>165</v>
      </c>
      <c r="E1961" t="s">
        <v>165</v>
      </c>
      <c r="F1961" t="s">
        <v>165</v>
      </c>
      <c r="G1961" t="s">
        <v>165</v>
      </c>
      <c r="H1961" t="s">
        <v>165</v>
      </c>
      <c r="J1961" t="s">
        <v>165</v>
      </c>
      <c r="K1961" t="s">
        <v>165</v>
      </c>
      <c r="L1961" t="s">
        <v>165</v>
      </c>
      <c r="M1961" t="s">
        <v>165</v>
      </c>
      <c r="N1961" t="s">
        <v>165</v>
      </c>
      <c r="O1961" t="s">
        <v>165</v>
      </c>
      <c r="P1961" t="s">
        <v>165</v>
      </c>
      <c r="Q1961" t="s">
        <v>165</v>
      </c>
    </row>
    <row r="1962">
      <c r="B1962" t="s">
        <v>165</v>
      </c>
      <c r="C1962" t="s">
        <v>165</v>
      </c>
      <c r="D1962" t="s">
        <v>165</v>
      </c>
      <c r="E1962" t="s">
        <v>165</v>
      </c>
      <c r="F1962" t="s">
        <v>165</v>
      </c>
      <c r="G1962" t="s">
        <v>165</v>
      </c>
      <c r="H1962" t="s">
        <v>165</v>
      </c>
      <c r="J1962" t="s">
        <v>165</v>
      </c>
      <c r="K1962" t="s">
        <v>165</v>
      </c>
      <c r="L1962" t="s">
        <v>165</v>
      </c>
      <c r="M1962" t="s">
        <v>165</v>
      </c>
      <c r="N1962" t="s">
        <v>165</v>
      </c>
      <c r="O1962" t="s">
        <v>165</v>
      </c>
      <c r="P1962" t="s">
        <v>165</v>
      </c>
      <c r="Q1962" t="s">
        <v>165</v>
      </c>
    </row>
    <row r="1963">
      <c r="B1963" t="s">
        <v>165</v>
      </c>
      <c r="C1963" t="s">
        <v>165</v>
      </c>
      <c r="D1963" t="s">
        <v>165</v>
      </c>
      <c r="E1963" t="s">
        <v>165</v>
      </c>
      <c r="F1963" t="s">
        <v>165</v>
      </c>
      <c r="G1963" t="s">
        <v>165</v>
      </c>
      <c r="H1963" t="s">
        <v>165</v>
      </c>
      <c r="J1963" t="s">
        <v>165</v>
      </c>
      <c r="K1963" t="s">
        <v>165</v>
      </c>
      <c r="L1963" t="s">
        <v>165</v>
      </c>
      <c r="M1963" t="s">
        <v>165</v>
      </c>
      <c r="N1963" t="s">
        <v>165</v>
      </c>
      <c r="O1963" t="s">
        <v>165</v>
      </c>
      <c r="P1963" t="s">
        <v>165</v>
      </c>
      <c r="Q1963" t="s">
        <v>165</v>
      </c>
    </row>
    <row r="1964">
      <c r="B1964" t="s">
        <v>165</v>
      </c>
      <c r="C1964" t="s">
        <v>165</v>
      </c>
      <c r="D1964" t="s">
        <v>165</v>
      </c>
      <c r="E1964" t="s">
        <v>165</v>
      </c>
      <c r="F1964" t="s">
        <v>165</v>
      </c>
      <c r="G1964" t="s">
        <v>165</v>
      </c>
      <c r="H1964" t="s">
        <v>165</v>
      </c>
      <c r="J1964" t="s">
        <v>165</v>
      </c>
      <c r="K1964" t="s">
        <v>165</v>
      </c>
      <c r="L1964" t="s">
        <v>165</v>
      </c>
      <c r="M1964" t="s">
        <v>165</v>
      </c>
      <c r="N1964" t="s">
        <v>165</v>
      </c>
      <c r="O1964" t="s">
        <v>165</v>
      </c>
      <c r="P1964" t="s">
        <v>165</v>
      </c>
      <c r="Q1964" t="s">
        <v>165</v>
      </c>
    </row>
    <row r="1965">
      <c r="B1965" t="s">
        <v>165</v>
      </c>
      <c r="C1965" t="s">
        <v>165</v>
      </c>
      <c r="D1965" t="s">
        <v>165</v>
      </c>
      <c r="E1965" t="s">
        <v>165</v>
      </c>
      <c r="F1965" t="s">
        <v>165</v>
      </c>
      <c r="G1965" t="s">
        <v>165</v>
      </c>
      <c r="H1965" t="s">
        <v>165</v>
      </c>
      <c r="J1965" t="s">
        <v>165</v>
      </c>
      <c r="K1965" t="s">
        <v>165</v>
      </c>
      <c r="L1965" t="s">
        <v>165</v>
      </c>
      <c r="M1965" t="s">
        <v>165</v>
      </c>
      <c r="N1965" t="s">
        <v>165</v>
      </c>
      <c r="O1965" t="s">
        <v>165</v>
      </c>
      <c r="P1965" t="s">
        <v>165</v>
      </c>
      <c r="Q1965" t="s">
        <v>165</v>
      </c>
    </row>
    <row r="1966">
      <c r="B1966" t="s">
        <v>165</v>
      </c>
      <c r="C1966" t="s">
        <v>165</v>
      </c>
      <c r="D1966" t="s">
        <v>165</v>
      </c>
      <c r="E1966" t="s">
        <v>165</v>
      </c>
      <c r="F1966" t="s">
        <v>165</v>
      </c>
      <c r="G1966" t="s">
        <v>165</v>
      </c>
      <c r="H1966" t="s">
        <v>165</v>
      </c>
      <c r="J1966" t="s">
        <v>165</v>
      </c>
      <c r="K1966" t="s">
        <v>165</v>
      </c>
      <c r="L1966" t="s">
        <v>165</v>
      </c>
      <c r="M1966" t="s">
        <v>165</v>
      </c>
      <c r="N1966" t="s">
        <v>165</v>
      </c>
      <c r="O1966" t="s">
        <v>165</v>
      </c>
      <c r="P1966" t="s">
        <v>165</v>
      </c>
      <c r="Q1966" t="s">
        <v>165</v>
      </c>
    </row>
    <row r="1967">
      <c r="B1967" t="s">
        <v>165</v>
      </c>
      <c r="C1967" t="s">
        <v>165</v>
      </c>
      <c r="D1967" t="s">
        <v>165</v>
      </c>
      <c r="E1967" t="s">
        <v>165</v>
      </c>
      <c r="F1967" t="s">
        <v>165</v>
      </c>
      <c r="G1967" t="s">
        <v>165</v>
      </c>
      <c r="H1967" t="s">
        <v>165</v>
      </c>
      <c r="J1967" t="s">
        <v>165</v>
      </c>
      <c r="K1967" t="s">
        <v>165</v>
      </c>
      <c r="L1967" t="s">
        <v>165</v>
      </c>
      <c r="M1967" t="s">
        <v>165</v>
      </c>
      <c r="N1967" t="s">
        <v>165</v>
      </c>
      <c r="O1967" t="s">
        <v>165</v>
      </c>
      <c r="P1967" t="s">
        <v>165</v>
      </c>
      <c r="Q1967" t="s">
        <v>165</v>
      </c>
    </row>
    <row r="1968">
      <c r="B1968" t="s">
        <v>165</v>
      </c>
      <c r="C1968" t="s">
        <v>165</v>
      </c>
      <c r="D1968" t="s">
        <v>165</v>
      </c>
      <c r="E1968" t="s">
        <v>165</v>
      </c>
      <c r="F1968" t="s">
        <v>165</v>
      </c>
      <c r="G1968" t="s">
        <v>165</v>
      </c>
      <c r="H1968" t="s">
        <v>165</v>
      </c>
      <c r="J1968" t="s">
        <v>165</v>
      </c>
      <c r="K1968" t="s">
        <v>165</v>
      </c>
      <c r="L1968" t="s">
        <v>165</v>
      </c>
      <c r="M1968" t="s">
        <v>165</v>
      </c>
      <c r="N1968" t="s">
        <v>165</v>
      </c>
      <c r="O1968" t="s">
        <v>165</v>
      </c>
      <c r="P1968" t="s">
        <v>165</v>
      </c>
      <c r="Q1968" t="s">
        <v>165</v>
      </c>
    </row>
    <row r="1969">
      <c r="B1969" t="s">
        <v>165</v>
      </c>
      <c r="C1969" t="s">
        <v>165</v>
      </c>
      <c r="D1969" t="s">
        <v>165</v>
      </c>
      <c r="E1969" t="s">
        <v>165</v>
      </c>
      <c r="F1969" t="s">
        <v>165</v>
      </c>
      <c r="G1969" t="s">
        <v>165</v>
      </c>
      <c r="H1969" t="s">
        <v>165</v>
      </c>
      <c r="J1969" t="s">
        <v>165</v>
      </c>
      <c r="K1969" t="s">
        <v>165</v>
      </c>
      <c r="L1969" t="s">
        <v>165</v>
      </c>
      <c r="M1969" t="s">
        <v>165</v>
      </c>
      <c r="N1969" t="s">
        <v>165</v>
      </c>
      <c r="O1969" t="s">
        <v>165</v>
      </c>
      <c r="P1969" t="s">
        <v>165</v>
      </c>
      <c r="Q1969" t="s">
        <v>165</v>
      </c>
    </row>
    <row r="1970">
      <c r="B1970" t="s">
        <v>165</v>
      </c>
      <c r="C1970" t="s">
        <v>165</v>
      </c>
      <c r="D1970" t="s">
        <v>165</v>
      </c>
      <c r="E1970" t="s">
        <v>165</v>
      </c>
      <c r="F1970" t="s">
        <v>165</v>
      </c>
      <c r="G1970" t="s">
        <v>165</v>
      </c>
      <c r="H1970" t="s">
        <v>165</v>
      </c>
      <c r="J1970" t="s">
        <v>165</v>
      </c>
      <c r="K1970" t="s">
        <v>165</v>
      </c>
      <c r="L1970" t="s">
        <v>165</v>
      </c>
      <c r="M1970" t="s">
        <v>165</v>
      </c>
      <c r="N1970" t="s">
        <v>165</v>
      </c>
      <c r="O1970" t="s">
        <v>165</v>
      </c>
      <c r="P1970" t="s">
        <v>165</v>
      </c>
      <c r="Q1970" t="s">
        <v>165</v>
      </c>
    </row>
    <row r="1971">
      <c r="B1971" t="s">
        <v>165</v>
      </c>
      <c r="C1971" t="s">
        <v>165</v>
      </c>
      <c r="D1971" t="s">
        <v>165</v>
      </c>
      <c r="E1971" t="s">
        <v>165</v>
      </c>
      <c r="F1971" t="s">
        <v>165</v>
      </c>
      <c r="G1971" t="s">
        <v>165</v>
      </c>
      <c r="H1971" t="s">
        <v>165</v>
      </c>
      <c r="J1971" t="s">
        <v>165</v>
      </c>
      <c r="K1971" t="s">
        <v>165</v>
      </c>
      <c r="L1971" t="s">
        <v>165</v>
      </c>
      <c r="M1971" t="s">
        <v>165</v>
      </c>
      <c r="N1971" t="s">
        <v>165</v>
      </c>
      <c r="O1971" t="s">
        <v>165</v>
      </c>
      <c r="P1971" t="s">
        <v>165</v>
      </c>
      <c r="Q1971" t="s">
        <v>165</v>
      </c>
    </row>
    <row r="1972">
      <c r="B1972" t="s">
        <v>165</v>
      </c>
      <c r="C1972" t="s">
        <v>165</v>
      </c>
      <c r="D1972" t="s">
        <v>165</v>
      </c>
      <c r="E1972" t="s">
        <v>165</v>
      </c>
      <c r="F1972" t="s">
        <v>165</v>
      </c>
      <c r="G1972" t="s">
        <v>165</v>
      </c>
      <c r="H1972" t="s">
        <v>165</v>
      </c>
      <c r="J1972" t="s">
        <v>165</v>
      </c>
      <c r="K1972" t="s">
        <v>165</v>
      </c>
      <c r="L1972" t="s">
        <v>165</v>
      </c>
      <c r="M1972" t="s">
        <v>165</v>
      </c>
      <c r="N1972" t="s">
        <v>165</v>
      </c>
      <c r="O1972" t="s">
        <v>165</v>
      </c>
      <c r="P1972" t="s">
        <v>165</v>
      </c>
      <c r="Q1972" t="s">
        <v>165</v>
      </c>
    </row>
    <row r="1973">
      <c r="B1973" t="s">
        <v>165</v>
      </c>
      <c r="C1973" t="s">
        <v>165</v>
      </c>
      <c r="D1973" t="s">
        <v>165</v>
      </c>
      <c r="E1973" t="s">
        <v>165</v>
      </c>
      <c r="F1973" t="s">
        <v>165</v>
      </c>
      <c r="G1973" t="s">
        <v>165</v>
      </c>
      <c r="H1973" t="s">
        <v>165</v>
      </c>
      <c r="J1973" t="s">
        <v>165</v>
      </c>
      <c r="K1973" t="s">
        <v>165</v>
      </c>
      <c r="L1973" t="s">
        <v>165</v>
      </c>
      <c r="M1973" t="s">
        <v>165</v>
      </c>
      <c r="N1973" t="s">
        <v>165</v>
      </c>
      <c r="O1973" t="s">
        <v>165</v>
      </c>
      <c r="P1973" t="s">
        <v>165</v>
      </c>
      <c r="Q1973" t="s">
        <v>165</v>
      </c>
    </row>
    <row r="1974">
      <c r="B1974" t="s">
        <v>165</v>
      </c>
      <c r="C1974" t="s">
        <v>165</v>
      </c>
      <c r="D1974" t="s">
        <v>165</v>
      </c>
      <c r="E1974" t="s">
        <v>165</v>
      </c>
      <c r="F1974" t="s">
        <v>165</v>
      </c>
      <c r="G1974" t="s">
        <v>165</v>
      </c>
      <c r="H1974" t="s">
        <v>165</v>
      </c>
      <c r="J1974" t="s">
        <v>165</v>
      </c>
      <c r="K1974" t="s">
        <v>165</v>
      </c>
      <c r="L1974" t="s">
        <v>165</v>
      </c>
      <c r="M1974" t="s">
        <v>165</v>
      </c>
      <c r="N1974" t="s">
        <v>165</v>
      </c>
      <c r="O1974" t="s">
        <v>165</v>
      </c>
      <c r="P1974" t="s">
        <v>165</v>
      </c>
      <c r="Q1974" t="s">
        <v>165</v>
      </c>
    </row>
    <row r="1975">
      <c r="B1975" t="s">
        <v>165</v>
      </c>
      <c r="C1975" t="s">
        <v>165</v>
      </c>
      <c r="D1975" t="s">
        <v>165</v>
      </c>
      <c r="E1975" t="s">
        <v>165</v>
      </c>
      <c r="F1975" t="s">
        <v>165</v>
      </c>
      <c r="G1975" t="s">
        <v>165</v>
      </c>
      <c r="H1975" t="s">
        <v>165</v>
      </c>
      <c r="J1975" t="s">
        <v>165</v>
      </c>
      <c r="K1975" t="s">
        <v>165</v>
      </c>
      <c r="L1975" t="s">
        <v>165</v>
      </c>
      <c r="M1975" t="s">
        <v>165</v>
      </c>
      <c r="N1975" t="s">
        <v>165</v>
      </c>
      <c r="O1975" t="s">
        <v>165</v>
      </c>
      <c r="P1975" t="s">
        <v>165</v>
      </c>
      <c r="Q1975" t="s">
        <v>165</v>
      </c>
    </row>
    <row r="1976">
      <c r="B1976" t="s">
        <v>165</v>
      </c>
      <c r="C1976" t="s">
        <v>165</v>
      </c>
      <c r="D1976" t="s">
        <v>165</v>
      </c>
      <c r="E1976" t="s">
        <v>165</v>
      </c>
      <c r="F1976" t="s">
        <v>165</v>
      </c>
      <c r="G1976" t="s">
        <v>165</v>
      </c>
      <c r="H1976" t="s">
        <v>165</v>
      </c>
      <c r="J1976" t="s">
        <v>165</v>
      </c>
      <c r="K1976" t="s">
        <v>165</v>
      </c>
      <c r="L1976" t="s">
        <v>165</v>
      </c>
      <c r="M1976" t="s">
        <v>165</v>
      </c>
      <c r="N1976" t="s">
        <v>165</v>
      </c>
      <c r="O1976" t="s">
        <v>165</v>
      </c>
      <c r="P1976" t="s">
        <v>165</v>
      </c>
      <c r="Q1976" t="s">
        <v>165</v>
      </c>
    </row>
    <row r="1977">
      <c r="B1977" t="s">
        <v>165</v>
      </c>
      <c r="C1977" t="s">
        <v>165</v>
      </c>
      <c r="D1977" t="s">
        <v>165</v>
      </c>
      <c r="E1977" t="s">
        <v>165</v>
      </c>
      <c r="F1977" t="s">
        <v>165</v>
      </c>
      <c r="G1977" t="s">
        <v>165</v>
      </c>
      <c r="H1977" t="s">
        <v>165</v>
      </c>
      <c r="J1977" t="s">
        <v>165</v>
      </c>
      <c r="K1977" t="s">
        <v>165</v>
      </c>
      <c r="L1977" t="s">
        <v>165</v>
      </c>
      <c r="M1977" t="s">
        <v>165</v>
      </c>
      <c r="N1977" t="s">
        <v>165</v>
      </c>
      <c r="O1977" t="s">
        <v>165</v>
      </c>
      <c r="P1977" t="s">
        <v>165</v>
      </c>
      <c r="Q1977" t="s">
        <v>165</v>
      </c>
    </row>
    <row r="1978">
      <c r="B1978" t="s">
        <v>165</v>
      </c>
      <c r="C1978" t="s">
        <v>165</v>
      </c>
      <c r="D1978" t="s">
        <v>165</v>
      </c>
      <c r="E1978" t="s">
        <v>165</v>
      </c>
      <c r="F1978" t="s">
        <v>165</v>
      </c>
      <c r="G1978" t="s">
        <v>165</v>
      </c>
      <c r="H1978" t="s">
        <v>165</v>
      </c>
      <c r="J1978" t="s">
        <v>165</v>
      </c>
      <c r="K1978" t="s">
        <v>165</v>
      </c>
      <c r="L1978" t="s">
        <v>165</v>
      </c>
      <c r="M1978" t="s">
        <v>165</v>
      </c>
      <c r="N1978" t="s">
        <v>165</v>
      </c>
      <c r="O1978" t="s">
        <v>165</v>
      </c>
      <c r="P1978" t="s">
        <v>165</v>
      </c>
      <c r="Q1978" t="s">
        <v>165</v>
      </c>
    </row>
    <row r="1979">
      <c r="B1979" t="s">
        <v>165</v>
      </c>
      <c r="C1979" t="s">
        <v>165</v>
      </c>
      <c r="D1979" t="s">
        <v>165</v>
      </c>
      <c r="E1979" t="s">
        <v>165</v>
      </c>
      <c r="F1979" t="s">
        <v>165</v>
      </c>
      <c r="G1979" t="s">
        <v>165</v>
      </c>
      <c r="H1979" t="s">
        <v>165</v>
      </c>
      <c r="J1979" t="s">
        <v>165</v>
      </c>
      <c r="K1979" t="s">
        <v>165</v>
      </c>
      <c r="L1979" t="s">
        <v>165</v>
      </c>
      <c r="M1979" t="s">
        <v>165</v>
      </c>
      <c r="N1979" t="s">
        <v>165</v>
      </c>
      <c r="O1979" t="s">
        <v>165</v>
      </c>
      <c r="P1979" t="s">
        <v>165</v>
      </c>
      <c r="Q1979" t="s">
        <v>165</v>
      </c>
    </row>
    <row r="1980">
      <c r="B1980" t="s">
        <v>165</v>
      </c>
      <c r="C1980" t="s">
        <v>165</v>
      </c>
      <c r="D1980" t="s">
        <v>165</v>
      </c>
      <c r="E1980" t="s">
        <v>165</v>
      </c>
      <c r="F1980" t="s">
        <v>165</v>
      </c>
      <c r="G1980" t="s">
        <v>165</v>
      </c>
      <c r="H1980" t="s">
        <v>165</v>
      </c>
      <c r="J1980" t="s">
        <v>165</v>
      </c>
      <c r="K1980" t="s">
        <v>165</v>
      </c>
      <c r="L1980" t="s">
        <v>165</v>
      </c>
      <c r="M1980" t="s">
        <v>165</v>
      </c>
      <c r="N1980" t="s">
        <v>165</v>
      </c>
      <c r="O1980" t="s">
        <v>165</v>
      </c>
      <c r="P1980" t="s">
        <v>165</v>
      </c>
      <c r="Q1980" t="s">
        <v>165</v>
      </c>
    </row>
    <row r="1981">
      <c r="B1981" t="s">
        <v>165</v>
      </c>
      <c r="C1981" t="s">
        <v>165</v>
      </c>
      <c r="D1981" t="s">
        <v>165</v>
      </c>
      <c r="E1981" t="s">
        <v>165</v>
      </c>
      <c r="F1981" t="s">
        <v>165</v>
      </c>
      <c r="G1981" t="s">
        <v>165</v>
      </c>
      <c r="H1981" t="s">
        <v>165</v>
      </c>
      <c r="J1981" t="s">
        <v>165</v>
      </c>
      <c r="K1981" t="s">
        <v>165</v>
      </c>
      <c r="L1981" t="s">
        <v>165</v>
      </c>
      <c r="M1981" t="s">
        <v>165</v>
      </c>
      <c r="N1981" t="s">
        <v>165</v>
      </c>
      <c r="O1981" t="s">
        <v>165</v>
      </c>
      <c r="P1981" t="s">
        <v>165</v>
      </c>
      <c r="Q1981" t="s">
        <v>165</v>
      </c>
    </row>
    <row r="1982">
      <c r="B1982" t="s">
        <v>165</v>
      </c>
      <c r="C1982" t="s">
        <v>165</v>
      </c>
      <c r="D1982" t="s">
        <v>165</v>
      </c>
      <c r="E1982" t="s">
        <v>165</v>
      </c>
      <c r="F1982" t="s">
        <v>165</v>
      </c>
      <c r="G1982" t="s">
        <v>165</v>
      </c>
      <c r="H1982" t="s">
        <v>165</v>
      </c>
      <c r="J1982" t="s">
        <v>165</v>
      </c>
      <c r="K1982" t="s">
        <v>165</v>
      </c>
      <c r="L1982" t="s">
        <v>165</v>
      </c>
      <c r="M1982" t="s">
        <v>165</v>
      </c>
      <c r="N1982" t="s">
        <v>165</v>
      </c>
      <c r="O1982" t="s">
        <v>165</v>
      </c>
      <c r="P1982" t="s">
        <v>165</v>
      </c>
      <c r="Q1982" t="s">
        <v>165</v>
      </c>
    </row>
    <row r="1983">
      <c r="B1983" t="s">
        <v>165</v>
      </c>
      <c r="C1983" t="s">
        <v>165</v>
      </c>
      <c r="D1983" t="s">
        <v>165</v>
      </c>
      <c r="E1983" t="s">
        <v>165</v>
      </c>
      <c r="F1983" t="s">
        <v>165</v>
      </c>
      <c r="G1983" t="s">
        <v>165</v>
      </c>
      <c r="H1983" t="s">
        <v>165</v>
      </c>
      <c r="J1983" t="s">
        <v>165</v>
      </c>
      <c r="K1983" t="s">
        <v>165</v>
      </c>
      <c r="L1983" t="s">
        <v>165</v>
      </c>
      <c r="M1983" t="s">
        <v>165</v>
      </c>
      <c r="N1983" t="s">
        <v>165</v>
      </c>
      <c r="O1983" t="s">
        <v>165</v>
      </c>
      <c r="P1983" t="s">
        <v>165</v>
      </c>
      <c r="Q1983" t="s">
        <v>165</v>
      </c>
    </row>
    <row r="1984">
      <c r="B1984" t="s">
        <v>165</v>
      </c>
      <c r="C1984" t="s">
        <v>165</v>
      </c>
      <c r="D1984" t="s">
        <v>165</v>
      </c>
      <c r="E1984" t="s">
        <v>165</v>
      </c>
      <c r="F1984" t="s">
        <v>165</v>
      </c>
      <c r="G1984" t="s">
        <v>165</v>
      </c>
      <c r="H1984" t="s">
        <v>165</v>
      </c>
      <c r="J1984" t="s">
        <v>165</v>
      </c>
      <c r="K1984" t="s">
        <v>165</v>
      </c>
      <c r="L1984" t="s">
        <v>165</v>
      </c>
      <c r="M1984" t="s">
        <v>165</v>
      </c>
      <c r="N1984" t="s">
        <v>165</v>
      </c>
      <c r="O1984" t="s">
        <v>165</v>
      </c>
      <c r="P1984" t="s">
        <v>165</v>
      </c>
      <c r="Q1984" t="s">
        <v>165</v>
      </c>
    </row>
    <row r="1985">
      <c r="B1985" t="s">
        <v>165</v>
      </c>
      <c r="C1985" t="s">
        <v>165</v>
      </c>
      <c r="D1985" t="s">
        <v>165</v>
      </c>
      <c r="E1985" t="s">
        <v>165</v>
      </c>
      <c r="F1985" t="s">
        <v>165</v>
      </c>
      <c r="G1985" t="s">
        <v>165</v>
      </c>
      <c r="H1985" t="s">
        <v>165</v>
      </c>
      <c r="J1985" t="s">
        <v>165</v>
      </c>
      <c r="K1985" t="s">
        <v>165</v>
      </c>
      <c r="L1985" t="s">
        <v>165</v>
      </c>
      <c r="M1985" t="s">
        <v>165</v>
      </c>
      <c r="N1985" t="s">
        <v>165</v>
      </c>
      <c r="O1985" t="s">
        <v>165</v>
      </c>
      <c r="P1985" t="s">
        <v>165</v>
      </c>
      <c r="Q1985" t="s">
        <v>165</v>
      </c>
    </row>
    <row r="1986">
      <c r="B1986" t="s">
        <v>165</v>
      </c>
      <c r="C1986" t="s">
        <v>165</v>
      </c>
      <c r="D1986" t="s">
        <v>165</v>
      </c>
      <c r="E1986" t="s">
        <v>165</v>
      </c>
      <c r="F1986" t="s">
        <v>165</v>
      </c>
      <c r="G1986" t="s">
        <v>165</v>
      </c>
      <c r="H1986" t="s">
        <v>165</v>
      </c>
      <c r="J1986" t="s">
        <v>165</v>
      </c>
      <c r="K1986" t="s">
        <v>165</v>
      </c>
      <c r="L1986" t="s">
        <v>165</v>
      </c>
      <c r="M1986" t="s">
        <v>165</v>
      </c>
      <c r="N1986" t="s">
        <v>165</v>
      </c>
      <c r="O1986" t="s">
        <v>165</v>
      </c>
      <c r="P1986" t="s">
        <v>165</v>
      </c>
      <c r="Q1986" t="s">
        <v>165</v>
      </c>
    </row>
    <row r="1987">
      <c r="B1987" t="s">
        <v>165</v>
      </c>
      <c r="C1987" t="s">
        <v>165</v>
      </c>
      <c r="D1987" t="s">
        <v>165</v>
      </c>
      <c r="E1987" t="s">
        <v>165</v>
      </c>
      <c r="F1987" t="s">
        <v>165</v>
      </c>
      <c r="G1987" t="s">
        <v>165</v>
      </c>
      <c r="H1987" t="s">
        <v>165</v>
      </c>
      <c r="J1987" t="s">
        <v>165</v>
      </c>
      <c r="K1987" t="s">
        <v>165</v>
      </c>
      <c r="L1987" t="s">
        <v>165</v>
      </c>
      <c r="M1987" t="s">
        <v>165</v>
      </c>
      <c r="N1987" t="s">
        <v>165</v>
      </c>
      <c r="O1987" t="s">
        <v>165</v>
      </c>
      <c r="P1987" t="s">
        <v>165</v>
      </c>
      <c r="Q1987" t="s">
        <v>165</v>
      </c>
    </row>
    <row r="1988">
      <c r="B1988" t="s">
        <v>165</v>
      </c>
      <c r="C1988" t="s">
        <v>165</v>
      </c>
      <c r="D1988" t="s">
        <v>165</v>
      </c>
      <c r="E1988" t="s">
        <v>165</v>
      </c>
      <c r="F1988" t="s">
        <v>165</v>
      </c>
      <c r="G1988" t="s">
        <v>165</v>
      </c>
      <c r="H1988" t="s">
        <v>165</v>
      </c>
      <c r="J1988" t="s">
        <v>165</v>
      </c>
      <c r="K1988" t="s">
        <v>165</v>
      </c>
      <c r="L1988" t="s">
        <v>165</v>
      </c>
      <c r="M1988" t="s">
        <v>165</v>
      </c>
      <c r="N1988" t="s">
        <v>165</v>
      </c>
      <c r="O1988" t="s">
        <v>165</v>
      </c>
      <c r="P1988" t="s">
        <v>165</v>
      </c>
      <c r="Q1988" t="s">
        <v>165</v>
      </c>
    </row>
    <row r="1989">
      <c r="B1989" t="s">
        <v>165</v>
      </c>
      <c r="C1989" t="s">
        <v>165</v>
      </c>
      <c r="D1989" t="s">
        <v>165</v>
      </c>
      <c r="E1989" t="s">
        <v>165</v>
      </c>
      <c r="F1989" t="s">
        <v>165</v>
      </c>
      <c r="G1989" t="s">
        <v>165</v>
      </c>
      <c r="H1989" t="s">
        <v>165</v>
      </c>
      <c r="J1989" t="s">
        <v>165</v>
      </c>
      <c r="K1989" t="s">
        <v>165</v>
      </c>
      <c r="L1989" t="s">
        <v>165</v>
      </c>
      <c r="M1989" t="s">
        <v>165</v>
      </c>
      <c r="N1989" t="s">
        <v>165</v>
      </c>
      <c r="O1989" t="s">
        <v>165</v>
      </c>
      <c r="P1989" t="s">
        <v>165</v>
      </c>
      <c r="Q1989" t="s">
        <v>165</v>
      </c>
    </row>
    <row r="1990">
      <c r="B1990" t="s">
        <v>165</v>
      </c>
      <c r="C1990" t="s">
        <v>165</v>
      </c>
      <c r="D1990" t="s">
        <v>165</v>
      </c>
      <c r="E1990" t="s">
        <v>165</v>
      </c>
      <c r="F1990" t="s">
        <v>165</v>
      </c>
      <c r="G1990" t="s">
        <v>165</v>
      </c>
      <c r="H1990" t="s">
        <v>165</v>
      </c>
      <c r="J1990" t="s">
        <v>165</v>
      </c>
      <c r="K1990" t="s">
        <v>165</v>
      </c>
      <c r="L1990" t="s">
        <v>165</v>
      </c>
      <c r="M1990" t="s">
        <v>165</v>
      </c>
      <c r="N1990" t="s">
        <v>165</v>
      </c>
      <c r="O1990" t="s">
        <v>165</v>
      </c>
      <c r="P1990" t="s">
        <v>165</v>
      </c>
      <c r="Q1990" t="s">
        <v>165</v>
      </c>
    </row>
    <row r="1991">
      <c r="B1991" t="s">
        <v>165</v>
      </c>
      <c r="C1991" t="s">
        <v>165</v>
      </c>
      <c r="D1991" t="s">
        <v>165</v>
      </c>
      <c r="E1991" t="s">
        <v>165</v>
      </c>
      <c r="F1991" t="s">
        <v>165</v>
      </c>
      <c r="G1991" t="s">
        <v>165</v>
      </c>
      <c r="H1991" t="s">
        <v>165</v>
      </c>
      <c r="J1991" t="s">
        <v>165</v>
      </c>
      <c r="K1991" t="s">
        <v>165</v>
      </c>
      <c r="L1991" t="s">
        <v>165</v>
      </c>
      <c r="M1991" t="s">
        <v>165</v>
      </c>
      <c r="N1991" t="s">
        <v>165</v>
      </c>
      <c r="O1991" t="s">
        <v>165</v>
      </c>
      <c r="P1991" t="s">
        <v>165</v>
      </c>
      <c r="Q1991" t="s">
        <v>165</v>
      </c>
    </row>
    <row r="1992">
      <c r="B1992" t="s">
        <v>165</v>
      </c>
      <c r="C1992" t="s">
        <v>165</v>
      </c>
      <c r="D1992" t="s">
        <v>165</v>
      </c>
      <c r="E1992" t="s">
        <v>165</v>
      </c>
      <c r="F1992" t="s">
        <v>165</v>
      </c>
      <c r="G1992" t="s">
        <v>165</v>
      </c>
      <c r="H1992" t="s">
        <v>165</v>
      </c>
      <c r="J1992" t="s">
        <v>165</v>
      </c>
      <c r="K1992" t="s">
        <v>165</v>
      </c>
      <c r="L1992" t="s">
        <v>165</v>
      </c>
      <c r="M1992" t="s">
        <v>165</v>
      </c>
      <c r="N1992" t="s">
        <v>165</v>
      </c>
      <c r="O1992" t="s">
        <v>165</v>
      </c>
      <c r="P1992" t="s">
        <v>165</v>
      </c>
      <c r="Q1992" t="s">
        <v>165</v>
      </c>
    </row>
    <row r="1993">
      <c r="B1993" t="s">
        <v>165</v>
      </c>
      <c r="C1993" t="s">
        <v>165</v>
      </c>
      <c r="D1993" t="s">
        <v>165</v>
      </c>
      <c r="E1993" t="s">
        <v>165</v>
      </c>
      <c r="F1993" t="s">
        <v>165</v>
      </c>
      <c r="G1993" t="s">
        <v>165</v>
      </c>
      <c r="H1993" t="s">
        <v>165</v>
      </c>
      <c r="J1993" t="s">
        <v>165</v>
      </c>
      <c r="K1993" t="s">
        <v>165</v>
      </c>
      <c r="L1993" t="s">
        <v>165</v>
      </c>
      <c r="M1993" t="s">
        <v>165</v>
      </c>
      <c r="N1993" t="s">
        <v>165</v>
      </c>
      <c r="O1993" t="s">
        <v>165</v>
      </c>
      <c r="P1993" t="s">
        <v>165</v>
      </c>
      <c r="Q1993" t="s">
        <v>165</v>
      </c>
    </row>
    <row r="1994">
      <c r="B1994" t="s">
        <v>165</v>
      </c>
      <c r="C1994" t="s">
        <v>165</v>
      </c>
      <c r="D1994" t="s">
        <v>165</v>
      </c>
      <c r="E1994" t="s">
        <v>165</v>
      </c>
      <c r="F1994" t="s">
        <v>165</v>
      </c>
      <c r="G1994" t="s">
        <v>165</v>
      </c>
      <c r="H1994" t="s">
        <v>165</v>
      </c>
      <c r="J1994" t="s">
        <v>165</v>
      </c>
      <c r="K1994" t="s">
        <v>165</v>
      </c>
      <c r="L1994" t="s">
        <v>165</v>
      </c>
      <c r="M1994" t="s">
        <v>165</v>
      </c>
      <c r="N1994" t="s">
        <v>165</v>
      </c>
      <c r="O1994" t="s">
        <v>165</v>
      </c>
      <c r="P1994" t="s">
        <v>165</v>
      </c>
      <c r="Q1994" t="s">
        <v>165</v>
      </c>
    </row>
    <row r="1995">
      <c r="B1995" t="s">
        <v>165</v>
      </c>
      <c r="C1995" t="s">
        <v>165</v>
      </c>
      <c r="D1995" t="s">
        <v>165</v>
      </c>
      <c r="E1995" t="s">
        <v>165</v>
      </c>
      <c r="F1995" t="s">
        <v>165</v>
      </c>
      <c r="G1995" t="s">
        <v>165</v>
      </c>
      <c r="H1995" t="s">
        <v>165</v>
      </c>
      <c r="J1995" t="s">
        <v>165</v>
      </c>
      <c r="K1995" t="s">
        <v>165</v>
      </c>
      <c r="L1995" t="s">
        <v>165</v>
      </c>
      <c r="M1995" t="s">
        <v>165</v>
      </c>
      <c r="N1995" t="s">
        <v>165</v>
      </c>
      <c r="O1995" t="s">
        <v>165</v>
      </c>
      <c r="P1995" t="s">
        <v>165</v>
      </c>
      <c r="Q1995" t="s">
        <v>165</v>
      </c>
    </row>
    <row r="1996">
      <c r="B1996" t="s">
        <v>165</v>
      </c>
      <c r="C1996" t="s">
        <v>165</v>
      </c>
      <c r="D1996" t="s">
        <v>165</v>
      </c>
      <c r="E1996" t="s">
        <v>165</v>
      </c>
      <c r="F1996" t="s">
        <v>165</v>
      </c>
      <c r="G1996" t="s">
        <v>165</v>
      </c>
      <c r="H1996" t="s">
        <v>165</v>
      </c>
      <c r="J1996" t="s">
        <v>165</v>
      </c>
      <c r="K1996" t="s">
        <v>165</v>
      </c>
      <c r="L1996" t="s">
        <v>165</v>
      </c>
      <c r="M1996" t="s">
        <v>165</v>
      </c>
      <c r="N1996" t="s">
        <v>165</v>
      </c>
      <c r="O1996" t="s">
        <v>165</v>
      </c>
      <c r="P1996" t="s">
        <v>165</v>
      </c>
      <c r="Q1996" t="s">
        <v>165</v>
      </c>
    </row>
    <row r="1997">
      <c r="B1997" t="s">
        <v>165</v>
      </c>
      <c r="C1997" t="s">
        <v>165</v>
      </c>
      <c r="D1997" t="s">
        <v>165</v>
      </c>
      <c r="E1997" t="s">
        <v>165</v>
      </c>
      <c r="F1997" t="s">
        <v>165</v>
      </c>
      <c r="G1997" t="s">
        <v>165</v>
      </c>
      <c r="H1997" t="s">
        <v>165</v>
      </c>
      <c r="J1997" t="s">
        <v>165</v>
      </c>
      <c r="K1997" t="s">
        <v>165</v>
      </c>
      <c r="L1997" t="s">
        <v>165</v>
      </c>
      <c r="M1997" t="s">
        <v>165</v>
      </c>
      <c r="N1997" t="s">
        <v>165</v>
      </c>
      <c r="O1997" t="s">
        <v>165</v>
      </c>
      <c r="P1997" t="s">
        <v>165</v>
      </c>
      <c r="Q1997" t="s">
        <v>165</v>
      </c>
    </row>
    <row r="1998">
      <c r="B1998" t="s">
        <v>165</v>
      </c>
      <c r="C1998" t="s">
        <v>165</v>
      </c>
      <c r="D1998" t="s">
        <v>165</v>
      </c>
      <c r="E1998" t="s">
        <v>165</v>
      </c>
      <c r="F1998" t="s">
        <v>165</v>
      </c>
      <c r="G1998" t="s">
        <v>165</v>
      </c>
      <c r="H1998" t="s">
        <v>165</v>
      </c>
      <c r="J1998" t="s">
        <v>165</v>
      </c>
      <c r="K1998" t="s">
        <v>165</v>
      </c>
      <c r="L1998" t="s">
        <v>165</v>
      </c>
      <c r="M1998" t="s">
        <v>165</v>
      </c>
      <c r="N1998" t="s">
        <v>165</v>
      </c>
      <c r="O1998" t="s">
        <v>165</v>
      </c>
      <c r="P1998" t="s">
        <v>165</v>
      </c>
      <c r="Q1998" t="s">
        <v>165</v>
      </c>
    </row>
    <row r="1999">
      <c r="B1999" t="s">
        <v>165</v>
      </c>
      <c r="C1999" t="s">
        <v>165</v>
      </c>
      <c r="D1999" t="s">
        <v>165</v>
      </c>
      <c r="E1999" t="s">
        <v>165</v>
      </c>
      <c r="F1999" t="s">
        <v>165</v>
      </c>
      <c r="G1999" t="s">
        <v>165</v>
      </c>
      <c r="H1999" t="s">
        <v>165</v>
      </c>
      <c r="J1999" t="s">
        <v>165</v>
      </c>
      <c r="K1999" t="s">
        <v>165</v>
      </c>
      <c r="L1999" t="s">
        <v>165</v>
      </c>
      <c r="M1999" t="s">
        <v>165</v>
      </c>
      <c r="N1999" t="s">
        <v>165</v>
      </c>
      <c r="O1999" t="s">
        <v>165</v>
      </c>
      <c r="P1999" t="s">
        <v>165</v>
      </c>
      <c r="Q1999" t="s">
        <v>165</v>
      </c>
    </row>
    <row r="2000">
      <c r="B2000" t="s">
        <v>165</v>
      </c>
      <c r="C2000" t="s">
        <v>165</v>
      </c>
      <c r="D2000" t="s">
        <v>165</v>
      </c>
      <c r="E2000" t="s">
        <v>165</v>
      </c>
      <c r="F2000" t="s">
        <v>165</v>
      </c>
      <c r="G2000" t="s">
        <v>165</v>
      </c>
      <c r="H2000" t="s">
        <v>165</v>
      </c>
      <c r="J2000" t="s">
        <v>165</v>
      </c>
      <c r="K2000" t="s">
        <v>165</v>
      </c>
      <c r="L2000" t="s">
        <v>165</v>
      </c>
      <c r="M2000" t="s">
        <v>165</v>
      </c>
      <c r="N2000" t="s">
        <v>165</v>
      </c>
      <c r="O2000" t="s">
        <v>165</v>
      </c>
      <c r="P2000" t="s">
        <v>165</v>
      </c>
      <c r="Q2000" t="s">
        <v>165</v>
      </c>
    </row>
    <row r="2001">
      <c r="B2001" t="s">
        <v>165</v>
      </c>
      <c r="C2001" t="s">
        <v>165</v>
      </c>
      <c r="D2001" t="s">
        <v>165</v>
      </c>
      <c r="E2001" t="s">
        <v>165</v>
      </c>
      <c r="F2001" t="s">
        <v>165</v>
      </c>
      <c r="G2001" t="s">
        <v>165</v>
      </c>
      <c r="H2001" t="s">
        <v>165</v>
      </c>
      <c r="J2001" t="s">
        <v>165</v>
      </c>
      <c r="K2001" t="s">
        <v>165</v>
      </c>
      <c r="L2001" t="s">
        <v>165</v>
      </c>
      <c r="M2001" t="s">
        <v>165</v>
      </c>
      <c r="N2001" t="s">
        <v>165</v>
      </c>
      <c r="O2001" t="s">
        <v>165</v>
      </c>
      <c r="P2001" t="s">
        <v>165</v>
      </c>
      <c r="Q2001" t="s">
        <v>165</v>
      </c>
    </row>
    <row r="2002">
      <c r="B2002" t="s">
        <v>165</v>
      </c>
      <c r="C2002" t="s">
        <v>165</v>
      </c>
      <c r="D2002" t="s">
        <v>165</v>
      </c>
      <c r="E2002" t="s">
        <v>165</v>
      </c>
      <c r="F2002" t="s">
        <v>165</v>
      </c>
      <c r="G2002" t="s">
        <v>165</v>
      </c>
      <c r="H2002" t="s">
        <v>165</v>
      </c>
      <c r="J2002" t="s">
        <v>165</v>
      </c>
      <c r="K2002" t="s">
        <v>165</v>
      </c>
      <c r="L2002" t="s">
        <v>165</v>
      </c>
      <c r="M2002" t="s">
        <v>165</v>
      </c>
      <c r="N2002" t="s">
        <v>165</v>
      </c>
      <c r="O2002" t="s">
        <v>165</v>
      </c>
      <c r="P2002" t="s">
        <v>165</v>
      </c>
      <c r="Q2002" t="s">
        <v>165</v>
      </c>
    </row>
    <row r="2003">
      <c r="B2003" t="s">
        <v>165</v>
      </c>
      <c r="C2003" t="s">
        <v>165</v>
      </c>
      <c r="D2003" t="s">
        <v>165</v>
      </c>
      <c r="E2003" t="s">
        <v>165</v>
      </c>
      <c r="F2003" t="s">
        <v>165</v>
      </c>
      <c r="G2003" t="s">
        <v>165</v>
      </c>
      <c r="H2003" t="s">
        <v>165</v>
      </c>
      <c r="J2003" t="s">
        <v>165</v>
      </c>
      <c r="K2003" t="s">
        <v>165</v>
      </c>
      <c r="L2003" t="s">
        <v>165</v>
      </c>
      <c r="M2003" t="s">
        <v>165</v>
      </c>
      <c r="N2003" t="s">
        <v>165</v>
      </c>
      <c r="O2003" t="s">
        <v>165</v>
      </c>
      <c r="P2003" t="s">
        <v>165</v>
      </c>
      <c r="Q2003" t="s">
        <v>165</v>
      </c>
    </row>
    <row r="2004">
      <c r="B2004" t="s">
        <v>165</v>
      </c>
      <c r="C2004" t="s">
        <v>165</v>
      </c>
      <c r="D2004" t="s">
        <v>165</v>
      </c>
      <c r="E2004" t="s">
        <v>165</v>
      </c>
      <c r="F2004" t="s">
        <v>165</v>
      </c>
      <c r="G2004" t="s">
        <v>165</v>
      </c>
      <c r="H2004" t="s">
        <v>165</v>
      </c>
      <c r="J2004" t="s">
        <v>165</v>
      </c>
      <c r="K2004" t="s">
        <v>165</v>
      </c>
      <c r="L2004" t="s">
        <v>165</v>
      </c>
      <c r="M2004" t="s">
        <v>165</v>
      </c>
      <c r="N2004" t="s">
        <v>165</v>
      </c>
      <c r="O2004" t="s">
        <v>165</v>
      </c>
      <c r="P2004" t="s">
        <v>165</v>
      </c>
      <c r="Q2004" t="s">
        <v>165</v>
      </c>
    </row>
    <row r="2005">
      <c r="B2005" t="s">
        <v>165</v>
      </c>
      <c r="C2005" t="s">
        <v>165</v>
      </c>
      <c r="D2005" t="s">
        <v>165</v>
      </c>
      <c r="E2005" t="s">
        <v>165</v>
      </c>
      <c r="F2005" t="s">
        <v>165</v>
      </c>
      <c r="G2005" t="s">
        <v>165</v>
      </c>
      <c r="H2005" t="s">
        <v>165</v>
      </c>
      <c r="J2005" t="s">
        <v>165</v>
      </c>
      <c r="K2005" t="s">
        <v>165</v>
      </c>
      <c r="L2005" t="s">
        <v>165</v>
      </c>
      <c r="M2005" t="s">
        <v>165</v>
      </c>
      <c r="N2005" t="s">
        <v>165</v>
      </c>
      <c r="O2005" t="s">
        <v>165</v>
      </c>
      <c r="P2005" t="s">
        <v>165</v>
      </c>
      <c r="Q2005" t="s">
        <v>165</v>
      </c>
    </row>
    <row r="2006">
      <c r="B2006" t="s">
        <v>165</v>
      </c>
      <c r="C2006" t="s">
        <v>165</v>
      </c>
      <c r="D2006" t="s">
        <v>165</v>
      </c>
      <c r="E2006" t="s">
        <v>165</v>
      </c>
      <c r="F2006" t="s">
        <v>165</v>
      </c>
      <c r="G2006" t="s">
        <v>165</v>
      </c>
      <c r="H2006" t="s">
        <v>165</v>
      </c>
      <c r="J2006" t="s">
        <v>165</v>
      </c>
      <c r="K2006" t="s">
        <v>165</v>
      </c>
      <c r="L2006" t="s">
        <v>165</v>
      </c>
      <c r="M2006" t="s">
        <v>165</v>
      </c>
      <c r="N2006" t="s">
        <v>165</v>
      </c>
      <c r="O2006" t="s">
        <v>165</v>
      </c>
      <c r="P2006" t="s">
        <v>165</v>
      </c>
      <c r="Q2006" t="s">
        <v>165</v>
      </c>
    </row>
    <row r="2007">
      <c r="B2007" t="s">
        <v>165</v>
      </c>
      <c r="C2007" t="s">
        <v>165</v>
      </c>
      <c r="D2007" t="s">
        <v>165</v>
      </c>
      <c r="E2007" t="s">
        <v>165</v>
      </c>
      <c r="F2007" t="s">
        <v>165</v>
      </c>
      <c r="G2007" t="s">
        <v>165</v>
      </c>
      <c r="H2007" t="s">
        <v>165</v>
      </c>
      <c r="J2007" t="s">
        <v>165</v>
      </c>
      <c r="K2007" t="s">
        <v>165</v>
      </c>
      <c r="L2007" t="s">
        <v>165</v>
      </c>
      <c r="M2007" t="s">
        <v>165</v>
      </c>
      <c r="N2007" t="s">
        <v>165</v>
      </c>
      <c r="O2007" t="s">
        <v>165</v>
      </c>
      <c r="P2007" t="s">
        <v>165</v>
      </c>
      <c r="Q2007" t="s">
        <v>165</v>
      </c>
    </row>
    <row r="2008">
      <c r="B2008" t="s">
        <v>165</v>
      </c>
      <c r="C2008" t="s">
        <v>165</v>
      </c>
      <c r="D2008" t="s">
        <v>165</v>
      </c>
      <c r="E2008" t="s">
        <v>165</v>
      </c>
      <c r="F2008" t="s">
        <v>165</v>
      </c>
      <c r="G2008" t="s">
        <v>165</v>
      </c>
      <c r="H2008" t="s">
        <v>165</v>
      </c>
      <c r="J2008" t="s">
        <v>165</v>
      </c>
      <c r="K2008" t="s">
        <v>165</v>
      </c>
      <c r="L2008" t="s">
        <v>165</v>
      </c>
      <c r="M2008" t="s">
        <v>165</v>
      </c>
      <c r="N2008" t="s">
        <v>165</v>
      </c>
      <c r="O2008" t="s">
        <v>165</v>
      </c>
      <c r="P2008" t="s">
        <v>165</v>
      </c>
      <c r="Q2008" t="s">
        <v>165</v>
      </c>
    </row>
    <row r="2009">
      <c r="B2009" t="s">
        <v>165</v>
      </c>
      <c r="C2009" t="s">
        <v>165</v>
      </c>
      <c r="D2009" t="s">
        <v>165</v>
      </c>
      <c r="E2009" t="s">
        <v>165</v>
      </c>
      <c r="F2009" t="s">
        <v>165</v>
      </c>
      <c r="G2009" t="s">
        <v>165</v>
      </c>
      <c r="H2009" t="s">
        <v>165</v>
      </c>
      <c r="J2009" t="s">
        <v>165</v>
      </c>
      <c r="K2009" t="s">
        <v>165</v>
      </c>
      <c r="L2009" t="s">
        <v>165</v>
      </c>
      <c r="M2009" t="s">
        <v>165</v>
      </c>
      <c r="N2009" t="s">
        <v>165</v>
      </c>
      <c r="O2009" t="s">
        <v>165</v>
      </c>
      <c r="P2009" t="s">
        <v>165</v>
      </c>
      <c r="Q2009" t="s">
        <v>165</v>
      </c>
    </row>
    <row r="2010">
      <c r="B2010" t="s">
        <v>165</v>
      </c>
      <c r="C2010" t="s">
        <v>165</v>
      </c>
      <c r="D2010" t="s">
        <v>165</v>
      </c>
      <c r="E2010" t="s">
        <v>165</v>
      </c>
      <c r="F2010" t="s">
        <v>165</v>
      </c>
      <c r="G2010" t="s">
        <v>165</v>
      </c>
      <c r="H2010" t="s">
        <v>165</v>
      </c>
      <c r="J2010" t="s">
        <v>165</v>
      </c>
      <c r="K2010" t="s">
        <v>165</v>
      </c>
      <c r="L2010" t="s">
        <v>165</v>
      </c>
      <c r="M2010" t="s">
        <v>165</v>
      </c>
      <c r="N2010" t="s">
        <v>165</v>
      </c>
      <c r="O2010" t="s">
        <v>165</v>
      </c>
      <c r="P2010" t="s">
        <v>165</v>
      </c>
      <c r="Q2010" t="s">
        <v>165</v>
      </c>
    </row>
    <row r="2011">
      <c r="B2011" t="s">
        <v>165</v>
      </c>
      <c r="C2011" t="s">
        <v>165</v>
      </c>
      <c r="D2011" t="s">
        <v>165</v>
      </c>
      <c r="E2011" t="s">
        <v>165</v>
      </c>
      <c r="F2011" t="s">
        <v>165</v>
      </c>
      <c r="G2011" t="s">
        <v>165</v>
      </c>
      <c r="H2011" t="s">
        <v>165</v>
      </c>
      <c r="J2011" t="s">
        <v>165</v>
      </c>
      <c r="K2011" t="s">
        <v>165</v>
      </c>
      <c r="L2011" t="s">
        <v>165</v>
      </c>
      <c r="M2011" t="s">
        <v>165</v>
      </c>
      <c r="N2011" t="s">
        <v>165</v>
      </c>
      <c r="O2011" t="s">
        <v>165</v>
      </c>
      <c r="P2011" t="s">
        <v>165</v>
      </c>
      <c r="Q2011" t="s">
        <v>165</v>
      </c>
    </row>
    <row r="2012">
      <c r="B2012" t="s">
        <v>165</v>
      </c>
      <c r="C2012" t="s">
        <v>165</v>
      </c>
      <c r="D2012" t="s">
        <v>165</v>
      </c>
      <c r="E2012" t="s">
        <v>165</v>
      </c>
      <c r="F2012" t="s">
        <v>165</v>
      </c>
      <c r="G2012" t="s">
        <v>165</v>
      </c>
      <c r="H2012" t="s">
        <v>165</v>
      </c>
      <c r="J2012" t="s">
        <v>165</v>
      </c>
      <c r="K2012" t="s">
        <v>165</v>
      </c>
      <c r="L2012" t="s">
        <v>165</v>
      </c>
      <c r="M2012" t="s">
        <v>165</v>
      </c>
      <c r="N2012" t="s">
        <v>165</v>
      </c>
      <c r="O2012" t="s">
        <v>165</v>
      </c>
      <c r="P2012" t="s">
        <v>165</v>
      </c>
      <c r="Q2012" t="s">
        <v>165</v>
      </c>
    </row>
    <row r="2013">
      <c r="B2013" t="s">
        <v>165</v>
      </c>
      <c r="C2013" t="s">
        <v>165</v>
      </c>
      <c r="D2013" t="s">
        <v>165</v>
      </c>
      <c r="E2013" t="s">
        <v>165</v>
      </c>
      <c r="F2013" t="s">
        <v>165</v>
      </c>
      <c r="G2013" t="s">
        <v>165</v>
      </c>
      <c r="H2013" t="s">
        <v>165</v>
      </c>
      <c r="J2013" t="s">
        <v>165</v>
      </c>
      <c r="K2013" t="s">
        <v>165</v>
      </c>
      <c r="L2013" t="s">
        <v>165</v>
      </c>
      <c r="M2013" t="s">
        <v>165</v>
      </c>
      <c r="N2013" t="s">
        <v>165</v>
      </c>
      <c r="O2013" t="s">
        <v>165</v>
      </c>
      <c r="P2013" t="s">
        <v>165</v>
      </c>
      <c r="Q2013" t="s">
        <v>165</v>
      </c>
    </row>
    <row r="2014">
      <c r="B2014" t="s">
        <v>165</v>
      </c>
      <c r="C2014" t="s">
        <v>165</v>
      </c>
      <c r="D2014" t="s">
        <v>165</v>
      </c>
      <c r="E2014" t="s">
        <v>165</v>
      </c>
      <c r="F2014" t="s">
        <v>165</v>
      </c>
      <c r="G2014" t="s">
        <v>165</v>
      </c>
      <c r="H2014" t="s">
        <v>165</v>
      </c>
      <c r="J2014" t="s">
        <v>165</v>
      </c>
      <c r="K2014" t="s">
        <v>165</v>
      </c>
      <c r="L2014" t="s">
        <v>165</v>
      </c>
      <c r="M2014" t="s">
        <v>165</v>
      </c>
      <c r="N2014" t="s">
        <v>165</v>
      </c>
      <c r="O2014" t="s">
        <v>165</v>
      </c>
      <c r="P2014" t="s">
        <v>165</v>
      </c>
      <c r="Q2014" t="s">
        <v>165</v>
      </c>
    </row>
    <row r="2015">
      <c r="B2015" t="s">
        <v>165</v>
      </c>
      <c r="C2015" t="s">
        <v>165</v>
      </c>
      <c r="D2015" t="s">
        <v>165</v>
      </c>
      <c r="E2015" t="s">
        <v>165</v>
      </c>
      <c r="F2015" t="s">
        <v>165</v>
      </c>
      <c r="G2015" t="s">
        <v>165</v>
      </c>
      <c r="H2015" t="s">
        <v>165</v>
      </c>
      <c r="J2015" t="s">
        <v>165</v>
      </c>
      <c r="K2015" t="s">
        <v>165</v>
      </c>
      <c r="L2015" t="s">
        <v>165</v>
      </c>
      <c r="M2015" t="s">
        <v>165</v>
      </c>
      <c r="N2015" t="s">
        <v>165</v>
      </c>
      <c r="O2015" t="s">
        <v>165</v>
      </c>
      <c r="P2015" t="s">
        <v>165</v>
      </c>
      <c r="Q2015" t="s">
        <v>165</v>
      </c>
    </row>
    <row r="2016">
      <c r="B2016" t="s">
        <v>165</v>
      </c>
      <c r="C2016" t="s">
        <v>165</v>
      </c>
      <c r="D2016" t="s">
        <v>165</v>
      </c>
      <c r="E2016" t="s">
        <v>165</v>
      </c>
      <c r="F2016" t="s">
        <v>165</v>
      </c>
      <c r="G2016" t="s">
        <v>165</v>
      </c>
      <c r="H2016" t="s">
        <v>165</v>
      </c>
      <c r="J2016" t="s">
        <v>165</v>
      </c>
      <c r="K2016" t="s">
        <v>165</v>
      </c>
      <c r="L2016" t="s">
        <v>165</v>
      </c>
      <c r="M2016" t="s">
        <v>165</v>
      </c>
      <c r="N2016" t="s">
        <v>165</v>
      </c>
      <c r="O2016" t="s">
        <v>165</v>
      </c>
      <c r="P2016" t="s">
        <v>165</v>
      </c>
      <c r="Q2016" t="s">
        <v>165</v>
      </c>
    </row>
    <row r="2017">
      <c r="B2017" t="s">
        <v>165</v>
      </c>
      <c r="C2017" t="s">
        <v>165</v>
      </c>
      <c r="D2017" t="s">
        <v>165</v>
      </c>
      <c r="E2017" t="s">
        <v>165</v>
      </c>
      <c r="F2017" t="s">
        <v>165</v>
      </c>
      <c r="G2017" t="s">
        <v>165</v>
      </c>
      <c r="H2017" t="s">
        <v>165</v>
      </c>
      <c r="J2017" t="s">
        <v>165</v>
      </c>
      <c r="K2017" t="s">
        <v>165</v>
      </c>
      <c r="L2017" t="s">
        <v>165</v>
      </c>
      <c r="M2017" t="s">
        <v>165</v>
      </c>
      <c r="N2017" t="s">
        <v>165</v>
      </c>
      <c r="O2017" t="s">
        <v>165</v>
      </c>
      <c r="P2017" t="s">
        <v>165</v>
      </c>
      <c r="Q2017" t="s">
        <v>165</v>
      </c>
    </row>
    <row r="2018">
      <c r="B2018" t="s">
        <v>165</v>
      </c>
      <c r="C2018" t="s">
        <v>165</v>
      </c>
      <c r="D2018" t="s">
        <v>165</v>
      </c>
      <c r="E2018" t="s">
        <v>165</v>
      </c>
      <c r="F2018" t="s">
        <v>165</v>
      </c>
      <c r="G2018" t="s">
        <v>165</v>
      </c>
      <c r="H2018" t="s">
        <v>165</v>
      </c>
      <c r="J2018" t="s">
        <v>165</v>
      </c>
      <c r="K2018" t="s">
        <v>165</v>
      </c>
      <c r="L2018" t="s">
        <v>165</v>
      </c>
      <c r="M2018" t="s">
        <v>165</v>
      </c>
      <c r="N2018" t="s">
        <v>165</v>
      </c>
      <c r="O2018" t="s">
        <v>165</v>
      </c>
      <c r="P2018" t="s">
        <v>165</v>
      </c>
      <c r="Q2018" t="s">
        <v>165</v>
      </c>
    </row>
    <row r="2019">
      <c r="B2019" t="s">
        <v>165</v>
      </c>
      <c r="C2019" t="s">
        <v>165</v>
      </c>
      <c r="D2019" t="s">
        <v>165</v>
      </c>
      <c r="E2019" t="s">
        <v>165</v>
      </c>
      <c r="F2019" t="s">
        <v>165</v>
      </c>
      <c r="G2019" t="s">
        <v>165</v>
      </c>
      <c r="H2019" t="s">
        <v>165</v>
      </c>
      <c r="J2019" t="s">
        <v>165</v>
      </c>
      <c r="K2019" t="s">
        <v>165</v>
      </c>
      <c r="L2019" t="s">
        <v>165</v>
      </c>
      <c r="M2019" t="s">
        <v>165</v>
      </c>
      <c r="N2019" t="s">
        <v>165</v>
      </c>
      <c r="O2019" t="s">
        <v>165</v>
      </c>
      <c r="P2019" t="s">
        <v>165</v>
      </c>
      <c r="Q2019" t="s">
        <v>165</v>
      </c>
    </row>
    <row r="2020">
      <c r="B2020" t="s">
        <v>165</v>
      </c>
      <c r="C2020" t="s">
        <v>165</v>
      </c>
      <c r="D2020" t="s">
        <v>165</v>
      </c>
      <c r="E2020" t="s">
        <v>165</v>
      </c>
      <c r="F2020" t="s">
        <v>165</v>
      </c>
      <c r="G2020" t="s">
        <v>165</v>
      </c>
      <c r="H2020" t="s">
        <v>165</v>
      </c>
      <c r="J2020" t="s">
        <v>165</v>
      </c>
      <c r="K2020" t="s">
        <v>165</v>
      </c>
      <c r="L2020" t="s">
        <v>165</v>
      </c>
      <c r="M2020" t="s">
        <v>165</v>
      </c>
      <c r="N2020" t="s">
        <v>165</v>
      </c>
      <c r="O2020" t="s">
        <v>165</v>
      </c>
      <c r="P2020" t="s">
        <v>165</v>
      </c>
      <c r="Q2020" t="s">
        <v>165</v>
      </c>
    </row>
    <row r="2021">
      <c r="B2021" t="s">
        <v>165</v>
      </c>
      <c r="C2021" t="s">
        <v>165</v>
      </c>
      <c r="D2021" t="s">
        <v>165</v>
      </c>
      <c r="E2021" t="s">
        <v>165</v>
      </c>
      <c r="F2021" t="s">
        <v>165</v>
      </c>
      <c r="G2021" t="s">
        <v>165</v>
      </c>
      <c r="H2021" t="s">
        <v>165</v>
      </c>
      <c r="J2021" t="s">
        <v>165</v>
      </c>
      <c r="K2021" t="s">
        <v>165</v>
      </c>
      <c r="L2021" t="s">
        <v>165</v>
      </c>
      <c r="M2021" t="s">
        <v>165</v>
      </c>
      <c r="N2021" t="s">
        <v>165</v>
      </c>
      <c r="O2021" t="s">
        <v>165</v>
      </c>
      <c r="P2021" t="s">
        <v>165</v>
      </c>
      <c r="Q2021" t="s">
        <v>165</v>
      </c>
    </row>
    <row r="2022">
      <c r="B2022" t="s">
        <v>165</v>
      </c>
      <c r="C2022" t="s">
        <v>165</v>
      </c>
      <c r="D2022" t="s">
        <v>165</v>
      </c>
      <c r="E2022" t="s">
        <v>165</v>
      </c>
      <c r="F2022" t="s">
        <v>165</v>
      </c>
      <c r="G2022" t="s">
        <v>165</v>
      </c>
      <c r="H2022" t="s">
        <v>165</v>
      </c>
      <c r="J2022" t="s">
        <v>165</v>
      </c>
      <c r="K2022" t="s">
        <v>165</v>
      </c>
      <c r="L2022" t="s">
        <v>165</v>
      </c>
      <c r="M2022" t="s">
        <v>165</v>
      </c>
      <c r="N2022" t="s">
        <v>165</v>
      </c>
      <c r="O2022" t="s">
        <v>165</v>
      </c>
      <c r="P2022" t="s">
        <v>165</v>
      </c>
      <c r="Q2022" t="s">
        <v>165</v>
      </c>
    </row>
    <row r="2023">
      <c r="B2023" t="s">
        <v>165</v>
      </c>
      <c r="C2023" t="s">
        <v>165</v>
      </c>
      <c r="D2023" t="s">
        <v>165</v>
      </c>
      <c r="E2023" t="s">
        <v>165</v>
      </c>
      <c r="F2023" t="s">
        <v>165</v>
      </c>
      <c r="G2023" t="s">
        <v>165</v>
      </c>
      <c r="H2023" t="s">
        <v>165</v>
      </c>
      <c r="J2023" t="s">
        <v>165</v>
      </c>
      <c r="K2023" t="s">
        <v>165</v>
      </c>
      <c r="L2023" t="s">
        <v>165</v>
      </c>
      <c r="M2023" t="s">
        <v>165</v>
      </c>
      <c r="N2023" t="s">
        <v>165</v>
      </c>
      <c r="O2023" t="s">
        <v>165</v>
      </c>
      <c r="P2023" t="s">
        <v>165</v>
      </c>
      <c r="Q2023" t="s">
        <v>165</v>
      </c>
    </row>
    <row r="2024">
      <c r="B2024" t="s">
        <v>165</v>
      </c>
      <c r="C2024" t="s">
        <v>165</v>
      </c>
      <c r="D2024" t="s">
        <v>165</v>
      </c>
      <c r="E2024" t="s">
        <v>165</v>
      </c>
      <c r="F2024" t="s">
        <v>165</v>
      </c>
      <c r="G2024" t="s">
        <v>165</v>
      </c>
      <c r="H2024" t="s">
        <v>165</v>
      </c>
      <c r="J2024" t="s">
        <v>165</v>
      </c>
      <c r="K2024" t="s">
        <v>165</v>
      </c>
      <c r="L2024" t="s">
        <v>165</v>
      </c>
      <c r="M2024" t="s">
        <v>165</v>
      </c>
      <c r="N2024" t="s">
        <v>165</v>
      </c>
      <c r="O2024" t="s">
        <v>165</v>
      </c>
      <c r="P2024" t="s">
        <v>165</v>
      </c>
      <c r="Q2024" t="s">
        <v>165</v>
      </c>
    </row>
    <row r="2025">
      <c r="B2025" t="s">
        <v>165</v>
      </c>
      <c r="C2025" t="s">
        <v>165</v>
      </c>
      <c r="D2025" t="s">
        <v>165</v>
      </c>
      <c r="E2025" t="s">
        <v>165</v>
      </c>
      <c r="F2025" t="s">
        <v>165</v>
      </c>
      <c r="G2025" t="s">
        <v>165</v>
      </c>
      <c r="H2025" t="s">
        <v>165</v>
      </c>
      <c r="J2025" t="s">
        <v>165</v>
      </c>
      <c r="K2025" t="s">
        <v>165</v>
      </c>
      <c r="L2025" t="s">
        <v>165</v>
      </c>
      <c r="M2025" t="s">
        <v>165</v>
      </c>
      <c r="N2025" t="s">
        <v>165</v>
      </c>
      <c r="O2025" t="s">
        <v>165</v>
      </c>
      <c r="P2025" t="s">
        <v>165</v>
      </c>
      <c r="Q2025" t="s">
        <v>165</v>
      </c>
    </row>
    <row r="2026">
      <c r="B2026" t="s">
        <v>165</v>
      </c>
      <c r="C2026" t="s">
        <v>165</v>
      </c>
      <c r="D2026" t="s">
        <v>165</v>
      </c>
      <c r="E2026" t="s">
        <v>165</v>
      </c>
      <c r="F2026" t="s">
        <v>165</v>
      </c>
      <c r="G2026" t="s">
        <v>165</v>
      </c>
      <c r="H2026" t="s">
        <v>165</v>
      </c>
      <c r="J2026" t="s">
        <v>165</v>
      </c>
      <c r="K2026" t="s">
        <v>165</v>
      </c>
      <c r="L2026" t="s">
        <v>165</v>
      </c>
      <c r="M2026" t="s">
        <v>165</v>
      </c>
      <c r="N2026" t="s">
        <v>165</v>
      </c>
      <c r="O2026" t="s">
        <v>165</v>
      </c>
      <c r="P2026" t="s">
        <v>165</v>
      </c>
      <c r="Q2026" t="s">
        <v>165</v>
      </c>
    </row>
    <row r="2027">
      <c r="B2027" t="s">
        <v>165</v>
      </c>
      <c r="C2027" t="s">
        <v>165</v>
      </c>
      <c r="D2027" t="s">
        <v>165</v>
      </c>
      <c r="E2027" t="s">
        <v>165</v>
      </c>
      <c r="F2027" t="s">
        <v>165</v>
      </c>
      <c r="G2027" t="s">
        <v>165</v>
      </c>
      <c r="H2027" t="s">
        <v>165</v>
      </c>
      <c r="J2027" t="s">
        <v>165</v>
      </c>
      <c r="K2027" t="s">
        <v>165</v>
      </c>
      <c r="L2027" t="s">
        <v>165</v>
      </c>
      <c r="M2027" t="s">
        <v>165</v>
      </c>
      <c r="N2027" t="s">
        <v>165</v>
      </c>
      <c r="O2027" t="s">
        <v>165</v>
      </c>
      <c r="P2027" t="s">
        <v>165</v>
      </c>
      <c r="Q2027" t="s">
        <v>165</v>
      </c>
    </row>
    <row r="2028">
      <c r="B2028" t="s">
        <v>165</v>
      </c>
      <c r="C2028" t="s">
        <v>165</v>
      </c>
      <c r="D2028" t="s">
        <v>165</v>
      </c>
      <c r="E2028" t="s">
        <v>165</v>
      </c>
      <c r="F2028" t="s">
        <v>165</v>
      </c>
      <c r="G2028" t="s">
        <v>165</v>
      </c>
      <c r="H2028" t="s">
        <v>165</v>
      </c>
      <c r="J2028" t="s">
        <v>165</v>
      </c>
      <c r="K2028" t="s">
        <v>165</v>
      </c>
      <c r="L2028" t="s">
        <v>165</v>
      </c>
      <c r="M2028" t="s">
        <v>165</v>
      </c>
      <c r="N2028" t="s">
        <v>165</v>
      </c>
      <c r="O2028" t="s">
        <v>165</v>
      </c>
      <c r="P2028" t="s">
        <v>165</v>
      </c>
      <c r="Q2028" t="s">
        <v>165</v>
      </c>
    </row>
    <row r="2029">
      <c r="B2029" t="s">
        <v>165</v>
      </c>
      <c r="C2029" t="s">
        <v>165</v>
      </c>
      <c r="D2029" t="s">
        <v>165</v>
      </c>
      <c r="E2029" t="s">
        <v>165</v>
      </c>
      <c r="F2029" t="s">
        <v>165</v>
      </c>
      <c r="G2029" t="s">
        <v>165</v>
      </c>
      <c r="H2029" t="s">
        <v>165</v>
      </c>
      <c r="J2029" t="s">
        <v>165</v>
      </c>
      <c r="K2029" t="s">
        <v>165</v>
      </c>
      <c r="L2029" t="s">
        <v>165</v>
      </c>
      <c r="M2029" t="s">
        <v>165</v>
      </c>
      <c r="N2029" t="s">
        <v>165</v>
      </c>
      <c r="O2029" t="s">
        <v>165</v>
      </c>
      <c r="P2029" t="s">
        <v>165</v>
      </c>
      <c r="Q2029" t="s">
        <v>165</v>
      </c>
    </row>
    <row r="2030">
      <c r="B2030" t="s">
        <v>165</v>
      </c>
      <c r="C2030" t="s">
        <v>165</v>
      </c>
      <c r="D2030" t="s">
        <v>165</v>
      </c>
      <c r="E2030" t="s">
        <v>165</v>
      </c>
      <c r="F2030" t="s">
        <v>165</v>
      </c>
      <c r="G2030" t="s">
        <v>165</v>
      </c>
      <c r="H2030" t="s">
        <v>165</v>
      </c>
      <c r="J2030" t="s">
        <v>165</v>
      </c>
      <c r="K2030" t="s">
        <v>165</v>
      </c>
      <c r="L2030" t="s">
        <v>165</v>
      </c>
      <c r="M2030" t="s">
        <v>165</v>
      </c>
      <c r="N2030" t="s">
        <v>165</v>
      </c>
      <c r="O2030" t="s">
        <v>165</v>
      </c>
      <c r="P2030" t="s">
        <v>165</v>
      </c>
      <c r="Q2030" t="s">
        <v>165</v>
      </c>
    </row>
    <row r="2031">
      <c r="B2031" t="s">
        <v>165</v>
      </c>
      <c r="C2031" t="s">
        <v>165</v>
      </c>
      <c r="D2031" t="s">
        <v>165</v>
      </c>
      <c r="E2031" t="s">
        <v>165</v>
      </c>
      <c r="F2031" t="s">
        <v>165</v>
      </c>
      <c r="G2031" t="s">
        <v>165</v>
      </c>
      <c r="H2031" t="s">
        <v>165</v>
      </c>
      <c r="J2031" t="s">
        <v>165</v>
      </c>
      <c r="K2031" t="s">
        <v>165</v>
      </c>
      <c r="L2031" t="s">
        <v>165</v>
      </c>
      <c r="M2031" t="s">
        <v>165</v>
      </c>
      <c r="N2031" t="s">
        <v>165</v>
      </c>
      <c r="O2031" t="s">
        <v>165</v>
      </c>
      <c r="P2031" t="s">
        <v>165</v>
      </c>
      <c r="Q2031" t="s">
        <v>165</v>
      </c>
    </row>
    <row r="2032">
      <c r="B2032" t="s">
        <v>165</v>
      </c>
      <c r="C2032" t="s">
        <v>165</v>
      </c>
      <c r="D2032" t="s">
        <v>165</v>
      </c>
      <c r="E2032" t="s">
        <v>165</v>
      </c>
      <c r="F2032" t="s">
        <v>165</v>
      </c>
      <c r="G2032" t="s">
        <v>165</v>
      </c>
      <c r="H2032" t="s">
        <v>165</v>
      </c>
      <c r="J2032" t="s">
        <v>165</v>
      </c>
      <c r="K2032" t="s">
        <v>165</v>
      </c>
      <c r="L2032" t="s">
        <v>165</v>
      </c>
      <c r="M2032" t="s">
        <v>165</v>
      </c>
      <c r="N2032" t="s">
        <v>165</v>
      </c>
      <c r="O2032" t="s">
        <v>165</v>
      </c>
      <c r="P2032" t="s">
        <v>165</v>
      </c>
      <c r="Q2032" t="s">
        <v>165</v>
      </c>
    </row>
    <row r="2033">
      <c r="B2033" t="s">
        <v>165</v>
      </c>
      <c r="C2033" t="s">
        <v>165</v>
      </c>
      <c r="D2033" t="s">
        <v>165</v>
      </c>
      <c r="E2033" t="s">
        <v>165</v>
      </c>
      <c r="F2033" t="s">
        <v>165</v>
      </c>
      <c r="G2033" t="s">
        <v>165</v>
      </c>
      <c r="H2033" t="s">
        <v>165</v>
      </c>
      <c r="J2033" t="s">
        <v>165</v>
      </c>
      <c r="K2033" t="s">
        <v>165</v>
      </c>
      <c r="L2033" t="s">
        <v>165</v>
      </c>
      <c r="M2033" t="s">
        <v>165</v>
      </c>
      <c r="N2033" t="s">
        <v>165</v>
      </c>
      <c r="O2033" t="s">
        <v>165</v>
      </c>
      <c r="P2033" t="s">
        <v>165</v>
      </c>
      <c r="Q2033" t="s">
        <v>165</v>
      </c>
    </row>
    <row r="2034">
      <c r="B2034" t="s">
        <v>165</v>
      </c>
      <c r="C2034" t="s">
        <v>165</v>
      </c>
      <c r="D2034" t="s">
        <v>165</v>
      </c>
      <c r="E2034" t="s">
        <v>165</v>
      </c>
      <c r="F2034" t="s">
        <v>165</v>
      </c>
      <c r="G2034" t="s">
        <v>165</v>
      </c>
      <c r="H2034" t="s">
        <v>165</v>
      </c>
      <c r="J2034" t="s">
        <v>165</v>
      </c>
      <c r="K2034" t="s">
        <v>165</v>
      </c>
      <c r="L2034" t="s">
        <v>165</v>
      </c>
      <c r="M2034" t="s">
        <v>165</v>
      </c>
      <c r="N2034" t="s">
        <v>165</v>
      </c>
      <c r="O2034" t="s">
        <v>165</v>
      </c>
      <c r="P2034" t="s">
        <v>165</v>
      </c>
      <c r="Q2034" t="s">
        <v>165</v>
      </c>
    </row>
    <row r="2035">
      <c r="B2035" t="s">
        <v>165</v>
      </c>
      <c r="C2035" t="s">
        <v>165</v>
      </c>
      <c r="D2035" t="s">
        <v>165</v>
      </c>
      <c r="E2035" t="s">
        <v>165</v>
      </c>
      <c r="F2035" t="s">
        <v>165</v>
      </c>
      <c r="G2035" t="s">
        <v>165</v>
      </c>
      <c r="H2035" t="s">
        <v>165</v>
      </c>
      <c r="J2035" t="s">
        <v>165</v>
      </c>
      <c r="K2035" t="s">
        <v>165</v>
      </c>
      <c r="L2035" t="s">
        <v>165</v>
      </c>
      <c r="M2035" t="s">
        <v>165</v>
      </c>
      <c r="N2035" t="s">
        <v>165</v>
      </c>
      <c r="O2035" t="s">
        <v>165</v>
      </c>
      <c r="P2035" t="s">
        <v>165</v>
      </c>
      <c r="Q2035" t="s">
        <v>165</v>
      </c>
    </row>
    <row r="2036">
      <c r="B2036" t="s">
        <v>165</v>
      </c>
      <c r="C2036" t="s">
        <v>165</v>
      </c>
      <c r="D2036" t="s">
        <v>165</v>
      </c>
      <c r="E2036" t="s">
        <v>165</v>
      </c>
      <c r="F2036" t="s">
        <v>165</v>
      </c>
      <c r="G2036" t="s">
        <v>165</v>
      </c>
      <c r="H2036" t="s">
        <v>165</v>
      </c>
      <c r="J2036" t="s">
        <v>165</v>
      </c>
      <c r="K2036" t="s">
        <v>165</v>
      </c>
      <c r="L2036" t="s">
        <v>165</v>
      </c>
      <c r="M2036" t="s">
        <v>165</v>
      </c>
      <c r="N2036" t="s">
        <v>165</v>
      </c>
      <c r="O2036" t="s">
        <v>165</v>
      </c>
      <c r="P2036" t="s">
        <v>165</v>
      </c>
      <c r="Q2036" t="s">
        <v>165</v>
      </c>
    </row>
    <row r="2037">
      <c r="B2037" t="s">
        <v>165</v>
      </c>
      <c r="C2037" t="s">
        <v>165</v>
      </c>
      <c r="D2037" t="s">
        <v>165</v>
      </c>
      <c r="E2037" t="s">
        <v>165</v>
      </c>
      <c r="F2037" t="s">
        <v>165</v>
      </c>
      <c r="G2037" t="s">
        <v>165</v>
      </c>
      <c r="H2037" t="s">
        <v>165</v>
      </c>
      <c r="J2037" t="s">
        <v>165</v>
      </c>
      <c r="K2037" t="s">
        <v>165</v>
      </c>
      <c r="L2037" t="s">
        <v>165</v>
      </c>
      <c r="M2037" t="s">
        <v>165</v>
      </c>
      <c r="N2037" t="s">
        <v>165</v>
      </c>
      <c r="O2037" t="s">
        <v>165</v>
      </c>
      <c r="P2037" t="s">
        <v>165</v>
      </c>
      <c r="Q2037" t="s">
        <v>165</v>
      </c>
    </row>
    <row r="2038">
      <c r="B2038" t="s">
        <v>165</v>
      </c>
      <c r="C2038" t="s">
        <v>165</v>
      </c>
      <c r="D2038" t="s">
        <v>165</v>
      </c>
      <c r="E2038" t="s">
        <v>165</v>
      </c>
      <c r="F2038" t="s">
        <v>165</v>
      </c>
      <c r="G2038" t="s">
        <v>165</v>
      </c>
      <c r="H2038" t="s">
        <v>165</v>
      </c>
      <c r="J2038" t="s">
        <v>165</v>
      </c>
      <c r="K2038" t="s">
        <v>165</v>
      </c>
      <c r="L2038" t="s">
        <v>165</v>
      </c>
      <c r="M2038" t="s">
        <v>165</v>
      </c>
      <c r="N2038" t="s">
        <v>165</v>
      </c>
      <c r="O2038" t="s">
        <v>165</v>
      </c>
      <c r="P2038" t="s">
        <v>165</v>
      </c>
      <c r="Q2038" t="s">
        <v>165</v>
      </c>
    </row>
    <row r="2039">
      <c r="B2039" t="s">
        <v>165</v>
      </c>
      <c r="C2039" t="s">
        <v>165</v>
      </c>
      <c r="D2039" t="s">
        <v>165</v>
      </c>
      <c r="E2039" t="s">
        <v>165</v>
      </c>
      <c r="F2039" t="s">
        <v>165</v>
      </c>
      <c r="G2039" t="s">
        <v>165</v>
      </c>
      <c r="H2039" t="s">
        <v>165</v>
      </c>
      <c r="J2039" t="s">
        <v>165</v>
      </c>
      <c r="K2039" t="s">
        <v>165</v>
      </c>
      <c r="L2039" t="s">
        <v>165</v>
      </c>
      <c r="M2039" t="s">
        <v>165</v>
      </c>
      <c r="N2039" t="s">
        <v>165</v>
      </c>
      <c r="O2039" t="s">
        <v>165</v>
      </c>
      <c r="P2039" t="s">
        <v>165</v>
      </c>
      <c r="Q2039" t="s">
        <v>165</v>
      </c>
    </row>
    <row r="2040">
      <c r="B2040" t="s">
        <v>165</v>
      </c>
      <c r="C2040" t="s">
        <v>165</v>
      </c>
      <c r="D2040" t="s">
        <v>165</v>
      </c>
      <c r="E2040" t="s">
        <v>165</v>
      </c>
      <c r="F2040" t="s">
        <v>165</v>
      </c>
      <c r="G2040" t="s">
        <v>165</v>
      </c>
      <c r="H2040" t="s">
        <v>165</v>
      </c>
      <c r="J2040" t="s">
        <v>165</v>
      </c>
      <c r="K2040" t="s">
        <v>165</v>
      </c>
      <c r="L2040" t="s">
        <v>165</v>
      </c>
      <c r="M2040" t="s">
        <v>165</v>
      </c>
      <c r="N2040" t="s">
        <v>165</v>
      </c>
      <c r="O2040" t="s">
        <v>165</v>
      </c>
      <c r="P2040" t="s">
        <v>165</v>
      </c>
      <c r="Q2040" t="s">
        <v>165</v>
      </c>
    </row>
    <row r="2041">
      <c r="B2041" t="s">
        <v>165</v>
      </c>
      <c r="C2041" t="s">
        <v>165</v>
      </c>
      <c r="D2041" t="s">
        <v>165</v>
      </c>
      <c r="E2041" t="s">
        <v>165</v>
      </c>
      <c r="F2041" t="s">
        <v>165</v>
      </c>
      <c r="G2041" t="s">
        <v>165</v>
      </c>
      <c r="H2041" t="s">
        <v>165</v>
      </c>
      <c r="J2041" t="s">
        <v>165</v>
      </c>
      <c r="K2041" t="s">
        <v>165</v>
      </c>
      <c r="L2041" t="s">
        <v>165</v>
      </c>
      <c r="M2041" t="s">
        <v>165</v>
      </c>
      <c r="N2041" t="s">
        <v>165</v>
      </c>
      <c r="O2041" t="s">
        <v>165</v>
      </c>
      <c r="P2041" t="s">
        <v>165</v>
      </c>
      <c r="Q2041" t="s">
        <v>165</v>
      </c>
    </row>
    <row r="2042">
      <c r="B2042" t="s">
        <v>165</v>
      </c>
      <c r="C2042" t="s">
        <v>165</v>
      </c>
      <c r="D2042" t="s">
        <v>165</v>
      </c>
      <c r="E2042" t="s">
        <v>165</v>
      </c>
      <c r="F2042" t="s">
        <v>165</v>
      </c>
      <c r="G2042" t="s">
        <v>165</v>
      </c>
      <c r="H2042" t="s">
        <v>165</v>
      </c>
      <c r="J2042" t="s">
        <v>165</v>
      </c>
      <c r="K2042" t="s">
        <v>165</v>
      </c>
      <c r="L2042" t="s">
        <v>165</v>
      </c>
      <c r="M2042" t="s">
        <v>165</v>
      </c>
      <c r="N2042" t="s">
        <v>165</v>
      </c>
      <c r="O2042" t="s">
        <v>165</v>
      </c>
      <c r="P2042" t="s">
        <v>165</v>
      </c>
      <c r="Q2042" t="s">
        <v>165</v>
      </c>
    </row>
    <row r="2043">
      <c r="B2043" t="s">
        <v>165</v>
      </c>
      <c r="C2043" t="s">
        <v>165</v>
      </c>
      <c r="D2043" t="s">
        <v>165</v>
      </c>
      <c r="E2043" t="s">
        <v>165</v>
      </c>
      <c r="F2043" t="s">
        <v>165</v>
      </c>
      <c r="G2043" t="s">
        <v>165</v>
      </c>
      <c r="H2043" t="s">
        <v>165</v>
      </c>
      <c r="J2043" t="s">
        <v>165</v>
      </c>
      <c r="K2043" t="s">
        <v>165</v>
      </c>
      <c r="L2043" t="s">
        <v>165</v>
      </c>
      <c r="M2043" t="s">
        <v>165</v>
      </c>
      <c r="N2043" t="s">
        <v>165</v>
      </c>
      <c r="O2043" t="s">
        <v>165</v>
      </c>
      <c r="P2043" t="s">
        <v>165</v>
      </c>
      <c r="Q2043" t="s">
        <v>165</v>
      </c>
    </row>
    <row r="2044">
      <c r="B2044" t="s">
        <v>165</v>
      </c>
      <c r="C2044" t="s">
        <v>165</v>
      </c>
      <c r="D2044" t="s">
        <v>165</v>
      </c>
      <c r="E2044" t="s">
        <v>165</v>
      </c>
      <c r="F2044" t="s">
        <v>165</v>
      </c>
      <c r="G2044" t="s">
        <v>165</v>
      </c>
      <c r="H2044" t="s">
        <v>165</v>
      </c>
      <c r="J2044" t="s">
        <v>165</v>
      </c>
      <c r="K2044" t="s">
        <v>165</v>
      </c>
      <c r="L2044" t="s">
        <v>165</v>
      </c>
      <c r="M2044" t="s">
        <v>165</v>
      </c>
      <c r="N2044" t="s">
        <v>165</v>
      </c>
      <c r="O2044" t="s">
        <v>165</v>
      </c>
      <c r="P2044" t="s">
        <v>165</v>
      </c>
      <c r="Q2044" t="s">
        <v>165</v>
      </c>
    </row>
    <row r="2045">
      <c r="B2045" t="s">
        <v>165</v>
      </c>
      <c r="C2045" t="s">
        <v>165</v>
      </c>
      <c r="D2045" t="s">
        <v>165</v>
      </c>
      <c r="E2045" t="s">
        <v>165</v>
      </c>
      <c r="F2045" t="s">
        <v>165</v>
      </c>
      <c r="G2045" t="s">
        <v>165</v>
      </c>
      <c r="H2045" t="s">
        <v>165</v>
      </c>
      <c r="J2045" t="s">
        <v>165</v>
      </c>
      <c r="K2045" t="s">
        <v>165</v>
      </c>
      <c r="L2045" t="s">
        <v>165</v>
      </c>
      <c r="M2045" t="s">
        <v>165</v>
      </c>
      <c r="N2045" t="s">
        <v>165</v>
      </c>
      <c r="O2045" t="s">
        <v>165</v>
      </c>
      <c r="P2045" t="s">
        <v>165</v>
      </c>
      <c r="Q2045" t="s">
        <v>165</v>
      </c>
    </row>
    <row r="2046">
      <c r="B2046" t="s">
        <v>165</v>
      </c>
      <c r="C2046" t="s">
        <v>165</v>
      </c>
      <c r="D2046" t="s">
        <v>165</v>
      </c>
      <c r="E2046" t="s">
        <v>165</v>
      </c>
      <c r="F2046" t="s">
        <v>165</v>
      </c>
      <c r="G2046" t="s">
        <v>165</v>
      </c>
      <c r="H2046" t="s">
        <v>165</v>
      </c>
      <c r="J2046" t="s">
        <v>165</v>
      </c>
      <c r="K2046" t="s">
        <v>165</v>
      </c>
      <c r="L2046" t="s">
        <v>165</v>
      </c>
      <c r="M2046" t="s">
        <v>165</v>
      </c>
      <c r="N2046" t="s">
        <v>165</v>
      </c>
      <c r="O2046" t="s">
        <v>165</v>
      </c>
      <c r="P2046" t="s">
        <v>165</v>
      </c>
      <c r="Q2046" t="s">
        <v>165</v>
      </c>
    </row>
    <row r="2047">
      <c r="B2047" t="s">
        <v>165</v>
      </c>
      <c r="C2047" t="s">
        <v>165</v>
      </c>
      <c r="D2047" t="s">
        <v>165</v>
      </c>
      <c r="E2047" t="s">
        <v>165</v>
      </c>
      <c r="F2047" t="s">
        <v>165</v>
      </c>
      <c r="G2047" t="s">
        <v>165</v>
      </c>
      <c r="H2047" t="s">
        <v>165</v>
      </c>
      <c r="J2047" t="s">
        <v>165</v>
      </c>
      <c r="K2047" t="s">
        <v>165</v>
      </c>
      <c r="L2047" t="s">
        <v>165</v>
      </c>
      <c r="M2047" t="s">
        <v>165</v>
      </c>
      <c r="N2047" t="s">
        <v>165</v>
      </c>
      <c r="O2047" t="s">
        <v>165</v>
      </c>
      <c r="P2047" t="s">
        <v>165</v>
      </c>
      <c r="Q2047" t="s">
        <v>165</v>
      </c>
    </row>
    <row r="2048">
      <c r="B2048" t="s">
        <v>165</v>
      </c>
      <c r="C2048" t="s">
        <v>165</v>
      </c>
      <c r="D2048" t="s">
        <v>165</v>
      </c>
      <c r="E2048" t="s">
        <v>165</v>
      </c>
      <c r="F2048" t="s">
        <v>165</v>
      </c>
      <c r="G2048" t="s">
        <v>165</v>
      </c>
      <c r="H2048" t="s">
        <v>165</v>
      </c>
      <c r="J2048" t="s">
        <v>165</v>
      </c>
      <c r="K2048" t="s">
        <v>165</v>
      </c>
      <c r="L2048" t="s">
        <v>165</v>
      </c>
      <c r="M2048" t="s">
        <v>165</v>
      </c>
      <c r="N2048" t="s">
        <v>165</v>
      </c>
      <c r="O2048" t="s">
        <v>165</v>
      </c>
      <c r="P2048" t="s">
        <v>165</v>
      </c>
      <c r="Q2048" t="s">
        <v>165</v>
      </c>
    </row>
    <row r="2049">
      <c r="B2049" t="s">
        <v>165</v>
      </c>
      <c r="C2049" t="s">
        <v>165</v>
      </c>
      <c r="D2049" t="s">
        <v>165</v>
      </c>
      <c r="E2049" t="s">
        <v>165</v>
      </c>
      <c r="F2049" t="s">
        <v>165</v>
      </c>
      <c r="G2049" t="s">
        <v>165</v>
      </c>
      <c r="H2049" t="s">
        <v>165</v>
      </c>
      <c r="J2049" t="s">
        <v>165</v>
      </c>
      <c r="K2049" t="s">
        <v>165</v>
      </c>
      <c r="L2049" t="s">
        <v>165</v>
      </c>
      <c r="M2049" t="s">
        <v>165</v>
      </c>
      <c r="N2049" t="s">
        <v>165</v>
      </c>
      <c r="O2049" t="s">
        <v>165</v>
      </c>
      <c r="P2049" t="s">
        <v>165</v>
      </c>
      <c r="Q2049" t="s">
        <v>165</v>
      </c>
    </row>
    <row r="2050">
      <c r="B2050" t="s">
        <v>165</v>
      </c>
      <c r="C2050" t="s">
        <v>165</v>
      </c>
      <c r="D2050" t="s">
        <v>165</v>
      </c>
      <c r="E2050" t="s">
        <v>165</v>
      </c>
      <c r="F2050" t="s">
        <v>165</v>
      </c>
      <c r="G2050" t="s">
        <v>165</v>
      </c>
      <c r="H2050" t="s">
        <v>165</v>
      </c>
      <c r="J2050" t="s">
        <v>165</v>
      </c>
      <c r="K2050" t="s">
        <v>165</v>
      </c>
      <c r="L2050" t="s">
        <v>165</v>
      </c>
      <c r="M2050" t="s">
        <v>165</v>
      </c>
      <c r="N2050" t="s">
        <v>165</v>
      </c>
      <c r="O2050" t="s">
        <v>165</v>
      </c>
      <c r="P2050" t="s">
        <v>165</v>
      </c>
      <c r="Q2050" t="s">
        <v>165</v>
      </c>
    </row>
    <row r="2051">
      <c r="B2051" t="s">
        <v>165</v>
      </c>
      <c r="C2051" t="s">
        <v>165</v>
      </c>
      <c r="D2051" t="s">
        <v>165</v>
      </c>
      <c r="E2051" t="s">
        <v>165</v>
      </c>
      <c r="F2051" t="s">
        <v>165</v>
      </c>
      <c r="G2051" t="s">
        <v>165</v>
      </c>
      <c r="H2051" t="s">
        <v>165</v>
      </c>
      <c r="J2051" t="s">
        <v>165</v>
      </c>
      <c r="K2051" t="s">
        <v>165</v>
      </c>
      <c r="L2051" t="s">
        <v>165</v>
      </c>
      <c r="M2051" t="s">
        <v>165</v>
      </c>
      <c r="N2051" t="s">
        <v>165</v>
      </c>
      <c r="O2051" t="s">
        <v>165</v>
      </c>
      <c r="P2051" t="s">
        <v>165</v>
      </c>
      <c r="Q2051" t="s">
        <v>165</v>
      </c>
    </row>
    <row r="2052">
      <c r="B2052" t="s">
        <v>165</v>
      </c>
      <c r="C2052" t="s">
        <v>165</v>
      </c>
      <c r="D2052" t="s">
        <v>165</v>
      </c>
      <c r="E2052" t="s">
        <v>165</v>
      </c>
      <c r="F2052" t="s">
        <v>165</v>
      </c>
      <c r="G2052" t="s">
        <v>165</v>
      </c>
      <c r="H2052" t="s">
        <v>165</v>
      </c>
      <c r="J2052" t="s">
        <v>165</v>
      </c>
      <c r="K2052" t="s">
        <v>165</v>
      </c>
      <c r="L2052" t="s">
        <v>165</v>
      </c>
      <c r="M2052" t="s">
        <v>165</v>
      </c>
      <c r="N2052" t="s">
        <v>165</v>
      </c>
      <c r="O2052" t="s">
        <v>165</v>
      </c>
      <c r="P2052" t="s">
        <v>165</v>
      </c>
      <c r="Q2052" t="s">
        <v>165</v>
      </c>
    </row>
    <row r="2053">
      <c r="B2053" t="s">
        <v>165</v>
      </c>
      <c r="C2053" t="s">
        <v>165</v>
      </c>
      <c r="D2053" t="s">
        <v>165</v>
      </c>
      <c r="E2053" t="s">
        <v>165</v>
      </c>
      <c r="F2053" t="s">
        <v>165</v>
      </c>
      <c r="G2053" t="s">
        <v>165</v>
      </c>
      <c r="H2053" t="s">
        <v>165</v>
      </c>
      <c r="J2053" t="s">
        <v>165</v>
      </c>
      <c r="K2053" t="s">
        <v>165</v>
      </c>
      <c r="L2053" t="s">
        <v>165</v>
      </c>
      <c r="M2053" t="s">
        <v>165</v>
      </c>
      <c r="N2053" t="s">
        <v>165</v>
      </c>
      <c r="O2053" t="s">
        <v>165</v>
      </c>
      <c r="P2053" t="s">
        <v>165</v>
      </c>
      <c r="Q2053" t="s">
        <v>165</v>
      </c>
    </row>
    <row r="2054">
      <c r="B2054" t="s">
        <v>165</v>
      </c>
      <c r="C2054" t="s">
        <v>165</v>
      </c>
      <c r="D2054" t="s">
        <v>165</v>
      </c>
      <c r="E2054" t="s">
        <v>165</v>
      </c>
      <c r="F2054" t="s">
        <v>165</v>
      </c>
      <c r="G2054" t="s">
        <v>165</v>
      </c>
      <c r="H2054" t="s">
        <v>165</v>
      </c>
      <c r="J2054" t="s">
        <v>165</v>
      </c>
      <c r="K2054" t="s">
        <v>165</v>
      </c>
      <c r="L2054" t="s">
        <v>165</v>
      </c>
      <c r="M2054" t="s">
        <v>165</v>
      </c>
      <c r="N2054" t="s">
        <v>165</v>
      </c>
      <c r="O2054" t="s">
        <v>165</v>
      </c>
      <c r="P2054" t="s">
        <v>165</v>
      </c>
      <c r="Q2054" t="s">
        <v>165</v>
      </c>
    </row>
    <row r="2055">
      <c r="B2055" t="s">
        <v>165</v>
      </c>
      <c r="C2055" t="s">
        <v>165</v>
      </c>
      <c r="D2055" t="s">
        <v>165</v>
      </c>
      <c r="E2055" t="s">
        <v>165</v>
      </c>
      <c r="F2055" t="s">
        <v>165</v>
      </c>
      <c r="G2055" t="s">
        <v>165</v>
      </c>
      <c r="H2055" t="s">
        <v>165</v>
      </c>
      <c r="J2055" t="s">
        <v>165</v>
      </c>
      <c r="K2055" t="s">
        <v>165</v>
      </c>
      <c r="L2055" t="s">
        <v>165</v>
      </c>
      <c r="M2055" t="s">
        <v>165</v>
      </c>
      <c r="N2055" t="s">
        <v>165</v>
      </c>
      <c r="O2055" t="s">
        <v>165</v>
      </c>
      <c r="P2055" t="s">
        <v>165</v>
      </c>
      <c r="Q2055" t="s">
        <v>165</v>
      </c>
    </row>
    <row r="2056">
      <c r="B2056" t="s">
        <v>165</v>
      </c>
      <c r="C2056" t="s">
        <v>165</v>
      </c>
      <c r="D2056" t="s">
        <v>165</v>
      </c>
      <c r="E2056" t="s">
        <v>165</v>
      </c>
      <c r="F2056" t="s">
        <v>165</v>
      </c>
      <c r="G2056" t="s">
        <v>165</v>
      </c>
      <c r="H2056" t="s">
        <v>165</v>
      </c>
      <c r="J2056" t="s">
        <v>165</v>
      </c>
      <c r="K2056" t="s">
        <v>165</v>
      </c>
      <c r="L2056" t="s">
        <v>165</v>
      </c>
      <c r="M2056" t="s">
        <v>165</v>
      </c>
      <c r="N2056" t="s">
        <v>165</v>
      </c>
      <c r="O2056" t="s">
        <v>165</v>
      </c>
      <c r="P2056" t="s">
        <v>165</v>
      </c>
      <c r="Q2056" t="s">
        <v>165</v>
      </c>
    </row>
    <row r="2057">
      <c r="B2057" t="s">
        <v>165</v>
      </c>
      <c r="C2057" t="s">
        <v>165</v>
      </c>
      <c r="D2057" t="s">
        <v>165</v>
      </c>
      <c r="E2057" t="s">
        <v>165</v>
      </c>
      <c r="F2057" t="s">
        <v>165</v>
      </c>
      <c r="G2057" t="s">
        <v>165</v>
      </c>
      <c r="H2057" t="s">
        <v>165</v>
      </c>
      <c r="J2057" t="s">
        <v>165</v>
      </c>
      <c r="K2057" t="s">
        <v>165</v>
      </c>
      <c r="L2057" t="s">
        <v>165</v>
      </c>
      <c r="M2057" t="s">
        <v>165</v>
      </c>
      <c r="N2057" t="s">
        <v>165</v>
      </c>
      <c r="O2057" t="s">
        <v>165</v>
      </c>
      <c r="P2057" t="s">
        <v>165</v>
      </c>
      <c r="Q2057" t="s">
        <v>165</v>
      </c>
    </row>
    <row r="2058">
      <c r="B2058" t="s">
        <v>165</v>
      </c>
      <c r="C2058" t="s">
        <v>165</v>
      </c>
      <c r="D2058" t="s">
        <v>165</v>
      </c>
      <c r="E2058" t="s">
        <v>165</v>
      </c>
      <c r="F2058" t="s">
        <v>165</v>
      </c>
      <c r="G2058" t="s">
        <v>165</v>
      </c>
      <c r="H2058" t="s">
        <v>165</v>
      </c>
      <c r="J2058" t="s">
        <v>165</v>
      </c>
      <c r="K2058" t="s">
        <v>165</v>
      </c>
      <c r="L2058" t="s">
        <v>165</v>
      </c>
      <c r="M2058" t="s">
        <v>165</v>
      </c>
      <c r="N2058" t="s">
        <v>165</v>
      </c>
      <c r="O2058" t="s">
        <v>165</v>
      </c>
      <c r="P2058" t="s">
        <v>165</v>
      </c>
      <c r="Q2058" t="s">
        <v>165</v>
      </c>
    </row>
    <row r="2059">
      <c r="B2059" t="s">
        <v>165</v>
      </c>
      <c r="C2059" t="s">
        <v>165</v>
      </c>
      <c r="D2059" t="s">
        <v>165</v>
      </c>
      <c r="E2059" t="s">
        <v>165</v>
      </c>
      <c r="F2059" t="s">
        <v>165</v>
      </c>
      <c r="G2059" t="s">
        <v>165</v>
      </c>
      <c r="H2059" t="s">
        <v>165</v>
      </c>
      <c r="J2059" t="s">
        <v>165</v>
      </c>
      <c r="K2059" t="s">
        <v>165</v>
      </c>
      <c r="L2059" t="s">
        <v>165</v>
      </c>
      <c r="M2059" t="s">
        <v>165</v>
      </c>
      <c r="N2059" t="s">
        <v>165</v>
      </c>
      <c r="O2059" t="s">
        <v>165</v>
      </c>
      <c r="P2059" t="s">
        <v>165</v>
      </c>
      <c r="Q2059" t="s">
        <v>165</v>
      </c>
    </row>
    <row r="2060">
      <c r="B2060" t="s">
        <v>165</v>
      </c>
      <c r="C2060" t="s">
        <v>165</v>
      </c>
      <c r="D2060" t="s">
        <v>165</v>
      </c>
      <c r="E2060" t="s">
        <v>165</v>
      </c>
      <c r="F2060" t="s">
        <v>165</v>
      </c>
      <c r="G2060" t="s">
        <v>165</v>
      </c>
      <c r="H2060" t="s">
        <v>165</v>
      </c>
      <c r="J2060" t="s">
        <v>165</v>
      </c>
      <c r="K2060" t="s">
        <v>165</v>
      </c>
      <c r="L2060" t="s">
        <v>165</v>
      </c>
      <c r="M2060" t="s">
        <v>165</v>
      </c>
      <c r="N2060" t="s">
        <v>165</v>
      </c>
      <c r="O2060" t="s">
        <v>165</v>
      </c>
      <c r="P2060" t="s">
        <v>165</v>
      </c>
      <c r="Q2060" t="s">
        <v>165</v>
      </c>
    </row>
    <row r="2061">
      <c r="B2061" t="s">
        <v>165</v>
      </c>
      <c r="C2061" t="s">
        <v>165</v>
      </c>
      <c r="D2061" t="s">
        <v>165</v>
      </c>
      <c r="E2061" t="s">
        <v>165</v>
      </c>
      <c r="F2061" t="s">
        <v>165</v>
      </c>
      <c r="G2061" t="s">
        <v>165</v>
      </c>
      <c r="H2061" t="s">
        <v>165</v>
      </c>
      <c r="J2061" t="s">
        <v>165</v>
      </c>
      <c r="K2061" t="s">
        <v>165</v>
      </c>
      <c r="L2061" t="s">
        <v>165</v>
      </c>
      <c r="M2061" t="s">
        <v>165</v>
      </c>
      <c r="N2061" t="s">
        <v>165</v>
      </c>
      <c r="O2061" t="s">
        <v>165</v>
      </c>
      <c r="P2061" t="s">
        <v>165</v>
      </c>
      <c r="Q2061" t="s">
        <v>165</v>
      </c>
    </row>
    <row r="2062">
      <c r="B2062" t="s">
        <v>165</v>
      </c>
      <c r="C2062" t="s">
        <v>165</v>
      </c>
      <c r="D2062" t="s">
        <v>165</v>
      </c>
      <c r="E2062" t="s">
        <v>165</v>
      </c>
      <c r="F2062" t="s">
        <v>165</v>
      </c>
      <c r="G2062" t="s">
        <v>165</v>
      </c>
      <c r="H2062" t="s">
        <v>165</v>
      </c>
      <c r="J2062" t="s">
        <v>165</v>
      </c>
      <c r="K2062" t="s">
        <v>165</v>
      </c>
      <c r="L2062" t="s">
        <v>165</v>
      </c>
      <c r="M2062" t="s">
        <v>165</v>
      </c>
      <c r="N2062" t="s">
        <v>165</v>
      </c>
      <c r="O2062" t="s">
        <v>165</v>
      </c>
      <c r="P2062" t="s">
        <v>165</v>
      </c>
      <c r="Q2062" t="s">
        <v>165</v>
      </c>
    </row>
    <row r="2063">
      <c r="B2063" t="s">
        <v>165</v>
      </c>
      <c r="C2063" t="s">
        <v>165</v>
      </c>
      <c r="D2063" t="s">
        <v>165</v>
      </c>
      <c r="E2063" t="s">
        <v>165</v>
      </c>
      <c r="F2063" t="s">
        <v>165</v>
      </c>
      <c r="G2063" t="s">
        <v>165</v>
      </c>
      <c r="H2063" t="s">
        <v>165</v>
      </c>
      <c r="J2063" t="s">
        <v>165</v>
      </c>
      <c r="K2063" t="s">
        <v>165</v>
      </c>
      <c r="L2063" t="s">
        <v>165</v>
      </c>
      <c r="M2063" t="s">
        <v>165</v>
      </c>
      <c r="N2063" t="s">
        <v>165</v>
      </c>
      <c r="O2063" t="s">
        <v>165</v>
      </c>
      <c r="P2063" t="s">
        <v>165</v>
      </c>
      <c r="Q2063" t="s">
        <v>165</v>
      </c>
    </row>
    <row r="2064">
      <c r="B2064" t="s">
        <v>165</v>
      </c>
      <c r="C2064" t="s">
        <v>165</v>
      </c>
      <c r="D2064" t="s">
        <v>165</v>
      </c>
      <c r="E2064" t="s">
        <v>165</v>
      </c>
      <c r="F2064" t="s">
        <v>165</v>
      </c>
      <c r="G2064" t="s">
        <v>165</v>
      </c>
      <c r="H2064" t="s">
        <v>165</v>
      </c>
      <c r="J2064" t="s">
        <v>165</v>
      </c>
      <c r="K2064" t="s">
        <v>165</v>
      </c>
      <c r="L2064" t="s">
        <v>165</v>
      </c>
      <c r="M2064" t="s">
        <v>165</v>
      </c>
      <c r="N2064" t="s">
        <v>165</v>
      </c>
      <c r="O2064" t="s">
        <v>165</v>
      </c>
      <c r="P2064" t="s">
        <v>165</v>
      </c>
      <c r="Q2064" t="s">
        <v>165</v>
      </c>
    </row>
    <row r="2065">
      <c r="B2065" t="s">
        <v>165</v>
      </c>
      <c r="C2065" t="s">
        <v>165</v>
      </c>
      <c r="D2065" t="s">
        <v>165</v>
      </c>
      <c r="E2065" t="s">
        <v>165</v>
      </c>
      <c r="F2065" t="s">
        <v>165</v>
      </c>
      <c r="G2065" t="s">
        <v>165</v>
      </c>
      <c r="H2065" t="s">
        <v>165</v>
      </c>
      <c r="J2065" t="s">
        <v>165</v>
      </c>
      <c r="K2065" t="s">
        <v>165</v>
      </c>
      <c r="L2065" t="s">
        <v>165</v>
      </c>
      <c r="M2065" t="s">
        <v>165</v>
      </c>
      <c r="N2065" t="s">
        <v>165</v>
      </c>
      <c r="O2065" t="s">
        <v>165</v>
      </c>
      <c r="P2065" t="s">
        <v>165</v>
      </c>
      <c r="Q2065" t="s">
        <v>165</v>
      </c>
    </row>
    <row r="2066">
      <c r="B2066" t="s">
        <v>165</v>
      </c>
      <c r="C2066" t="s">
        <v>165</v>
      </c>
      <c r="D2066" t="s">
        <v>165</v>
      </c>
      <c r="E2066" t="s">
        <v>165</v>
      </c>
      <c r="F2066" t="s">
        <v>165</v>
      </c>
      <c r="G2066" t="s">
        <v>165</v>
      </c>
      <c r="H2066" t="s">
        <v>165</v>
      </c>
      <c r="J2066" t="s">
        <v>165</v>
      </c>
      <c r="K2066" t="s">
        <v>165</v>
      </c>
      <c r="L2066" t="s">
        <v>165</v>
      </c>
      <c r="M2066" t="s">
        <v>165</v>
      </c>
      <c r="N2066" t="s">
        <v>165</v>
      </c>
      <c r="O2066" t="s">
        <v>165</v>
      </c>
      <c r="P2066" t="s">
        <v>165</v>
      </c>
      <c r="Q2066" t="s">
        <v>165</v>
      </c>
    </row>
    <row r="2067">
      <c r="B2067" t="s">
        <v>165</v>
      </c>
      <c r="C2067" t="s">
        <v>165</v>
      </c>
      <c r="D2067" t="s">
        <v>165</v>
      </c>
      <c r="E2067" t="s">
        <v>165</v>
      </c>
      <c r="F2067" t="s">
        <v>165</v>
      </c>
      <c r="G2067" t="s">
        <v>165</v>
      </c>
      <c r="H2067" t="s">
        <v>165</v>
      </c>
      <c r="J2067" t="s">
        <v>165</v>
      </c>
      <c r="K2067" t="s">
        <v>165</v>
      </c>
      <c r="L2067" t="s">
        <v>165</v>
      </c>
      <c r="M2067" t="s">
        <v>165</v>
      </c>
      <c r="N2067" t="s">
        <v>165</v>
      </c>
      <c r="O2067" t="s">
        <v>165</v>
      </c>
      <c r="P2067" t="s">
        <v>165</v>
      </c>
      <c r="Q2067" t="s">
        <v>165</v>
      </c>
    </row>
    <row r="2068">
      <c r="B2068" t="s">
        <v>165</v>
      </c>
      <c r="C2068" t="s">
        <v>165</v>
      </c>
      <c r="D2068" t="s">
        <v>165</v>
      </c>
      <c r="E2068" t="s">
        <v>165</v>
      </c>
      <c r="F2068" t="s">
        <v>165</v>
      </c>
      <c r="G2068" t="s">
        <v>165</v>
      </c>
      <c r="H2068" t="s">
        <v>165</v>
      </c>
      <c r="J2068" t="s">
        <v>165</v>
      </c>
      <c r="K2068" t="s">
        <v>165</v>
      </c>
      <c r="L2068" t="s">
        <v>165</v>
      </c>
      <c r="M2068" t="s">
        <v>165</v>
      </c>
      <c r="N2068" t="s">
        <v>165</v>
      </c>
      <c r="O2068" t="s">
        <v>165</v>
      </c>
      <c r="P2068" t="s">
        <v>165</v>
      </c>
      <c r="Q2068" t="s">
        <v>165</v>
      </c>
    </row>
    <row r="2069">
      <c r="B2069" t="s">
        <v>165</v>
      </c>
      <c r="C2069" t="s">
        <v>165</v>
      </c>
      <c r="D2069" t="s">
        <v>165</v>
      </c>
      <c r="E2069" t="s">
        <v>165</v>
      </c>
      <c r="F2069" t="s">
        <v>165</v>
      </c>
      <c r="G2069" t="s">
        <v>165</v>
      </c>
      <c r="H2069" t="s">
        <v>165</v>
      </c>
      <c r="J2069" t="s">
        <v>165</v>
      </c>
      <c r="K2069" t="s">
        <v>165</v>
      </c>
      <c r="L2069" t="s">
        <v>165</v>
      </c>
      <c r="M2069" t="s">
        <v>165</v>
      </c>
      <c r="N2069" t="s">
        <v>165</v>
      </c>
      <c r="O2069" t="s">
        <v>165</v>
      </c>
      <c r="P2069" t="s">
        <v>165</v>
      </c>
      <c r="Q2069" t="s">
        <v>165</v>
      </c>
    </row>
    <row r="2070">
      <c r="B2070" t="s">
        <v>165</v>
      </c>
      <c r="C2070" t="s">
        <v>165</v>
      </c>
      <c r="D2070" t="s">
        <v>165</v>
      </c>
      <c r="E2070" t="s">
        <v>165</v>
      </c>
      <c r="F2070" t="s">
        <v>165</v>
      </c>
      <c r="G2070" t="s">
        <v>165</v>
      </c>
      <c r="H2070" t="s">
        <v>165</v>
      </c>
      <c r="J2070" t="s">
        <v>165</v>
      </c>
      <c r="K2070" t="s">
        <v>165</v>
      </c>
      <c r="L2070" t="s">
        <v>165</v>
      </c>
      <c r="M2070" t="s">
        <v>165</v>
      </c>
      <c r="N2070" t="s">
        <v>165</v>
      </c>
      <c r="O2070" t="s">
        <v>165</v>
      </c>
      <c r="P2070" t="s">
        <v>165</v>
      </c>
      <c r="Q2070" t="s">
        <v>165</v>
      </c>
    </row>
    <row r="2071">
      <c r="B2071" t="s">
        <v>165</v>
      </c>
      <c r="C2071" t="s">
        <v>165</v>
      </c>
      <c r="D2071" t="s">
        <v>165</v>
      </c>
      <c r="E2071" t="s">
        <v>165</v>
      </c>
      <c r="F2071" t="s">
        <v>165</v>
      </c>
      <c r="G2071" t="s">
        <v>165</v>
      </c>
      <c r="H2071" t="s">
        <v>165</v>
      </c>
      <c r="J2071" t="s">
        <v>165</v>
      </c>
      <c r="K2071" t="s">
        <v>165</v>
      </c>
      <c r="L2071" t="s">
        <v>165</v>
      </c>
      <c r="M2071" t="s">
        <v>165</v>
      </c>
      <c r="N2071" t="s">
        <v>165</v>
      </c>
      <c r="O2071" t="s">
        <v>165</v>
      </c>
      <c r="P2071" t="s">
        <v>165</v>
      </c>
      <c r="Q2071" t="s">
        <v>165</v>
      </c>
    </row>
    <row r="2072">
      <c r="B2072" t="s">
        <v>165</v>
      </c>
      <c r="C2072" t="s">
        <v>165</v>
      </c>
      <c r="D2072" t="s">
        <v>165</v>
      </c>
      <c r="E2072" t="s">
        <v>165</v>
      </c>
      <c r="F2072" t="s">
        <v>165</v>
      </c>
      <c r="G2072" t="s">
        <v>165</v>
      </c>
      <c r="H2072" t="s">
        <v>165</v>
      </c>
      <c r="J2072" t="s">
        <v>165</v>
      </c>
      <c r="K2072" t="s">
        <v>165</v>
      </c>
      <c r="L2072" t="s">
        <v>165</v>
      </c>
      <c r="M2072" t="s">
        <v>165</v>
      </c>
      <c r="N2072" t="s">
        <v>165</v>
      </c>
      <c r="O2072" t="s">
        <v>165</v>
      </c>
      <c r="P2072" t="s">
        <v>165</v>
      </c>
      <c r="Q2072" t="s">
        <v>165</v>
      </c>
    </row>
    <row r="2073">
      <c r="B2073" t="s">
        <v>165</v>
      </c>
      <c r="C2073" t="s">
        <v>165</v>
      </c>
      <c r="D2073" t="s">
        <v>165</v>
      </c>
      <c r="E2073" t="s">
        <v>165</v>
      </c>
      <c r="F2073" t="s">
        <v>165</v>
      </c>
      <c r="G2073" t="s">
        <v>165</v>
      </c>
      <c r="H2073" t="s">
        <v>165</v>
      </c>
      <c r="J2073" t="s">
        <v>165</v>
      </c>
      <c r="K2073" t="s">
        <v>165</v>
      </c>
      <c r="L2073" t="s">
        <v>165</v>
      </c>
      <c r="M2073" t="s">
        <v>165</v>
      </c>
      <c r="N2073" t="s">
        <v>165</v>
      </c>
      <c r="O2073" t="s">
        <v>165</v>
      </c>
      <c r="P2073" t="s">
        <v>165</v>
      </c>
      <c r="Q2073" t="s">
        <v>165</v>
      </c>
    </row>
    <row r="2074">
      <c r="B2074" t="s">
        <v>165</v>
      </c>
      <c r="C2074" t="s">
        <v>165</v>
      </c>
      <c r="D2074" t="s">
        <v>165</v>
      </c>
      <c r="E2074" t="s">
        <v>165</v>
      </c>
      <c r="F2074" t="s">
        <v>165</v>
      </c>
      <c r="G2074" t="s">
        <v>165</v>
      </c>
      <c r="H2074" t="s">
        <v>165</v>
      </c>
      <c r="J2074" t="s">
        <v>165</v>
      </c>
      <c r="K2074" t="s">
        <v>165</v>
      </c>
      <c r="L2074" t="s">
        <v>165</v>
      </c>
      <c r="M2074" t="s">
        <v>165</v>
      </c>
      <c r="N2074" t="s">
        <v>165</v>
      </c>
      <c r="O2074" t="s">
        <v>165</v>
      </c>
      <c r="P2074" t="s">
        <v>165</v>
      </c>
      <c r="Q2074" t="s">
        <v>165</v>
      </c>
    </row>
    <row r="2075">
      <c r="B2075" t="s">
        <v>165</v>
      </c>
      <c r="C2075" t="s">
        <v>165</v>
      </c>
      <c r="D2075" t="s">
        <v>165</v>
      </c>
      <c r="E2075" t="s">
        <v>165</v>
      </c>
      <c r="F2075" t="s">
        <v>165</v>
      </c>
      <c r="G2075" t="s">
        <v>165</v>
      </c>
      <c r="H2075" t="s">
        <v>165</v>
      </c>
      <c r="J2075" t="s">
        <v>165</v>
      </c>
      <c r="K2075" t="s">
        <v>165</v>
      </c>
      <c r="L2075" t="s">
        <v>165</v>
      </c>
      <c r="M2075" t="s">
        <v>165</v>
      </c>
      <c r="N2075" t="s">
        <v>165</v>
      </c>
      <c r="O2075" t="s">
        <v>165</v>
      </c>
      <c r="P2075" t="s">
        <v>165</v>
      </c>
      <c r="Q2075" t="s">
        <v>165</v>
      </c>
    </row>
    <row r="2076">
      <c r="B2076" t="s">
        <v>165</v>
      </c>
      <c r="C2076" t="s">
        <v>165</v>
      </c>
      <c r="D2076" t="s">
        <v>165</v>
      </c>
      <c r="E2076" t="s">
        <v>165</v>
      </c>
      <c r="F2076" t="s">
        <v>165</v>
      </c>
      <c r="G2076" t="s">
        <v>165</v>
      </c>
      <c r="H2076" t="s">
        <v>165</v>
      </c>
      <c r="J2076" t="s">
        <v>165</v>
      </c>
      <c r="K2076" t="s">
        <v>165</v>
      </c>
      <c r="L2076" t="s">
        <v>165</v>
      </c>
      <c r="M2076" t="s">
        <v>165</v>
      </c>
      <c r="N2076" t="s">
        <v>165</v>
      </c>
      <c r="O2076" t="s">
        <v>165</v>
      </c>
      <c r="P2076" t="s">
        <v>165</v>
      </c>
      <c r="Q2076" t="s">
        <v>165</v>
      </c>
    </row>
    <row r="2077">
      <c r="B2077" t="s">
        <v>165</v>
      </c>
      <c r="C2077" t="s">
        <v>165</v>
      </c>
      <c r="D2077" t="s">
        <v>165</v>
      </c>
      <c r="E2077" t="s">
        <v>165</v>
      </c>
      <c r="F2077" t="s">
        <v>165</v>
      </c>
      <c r="G2077" t="s">
        <v>165</v>
      </c>
      <c r="H2077" t="s">
        <v>165</v>
      </c>
      <c r="J2077" t="s">
        <v>165</v>
      </c>
      <c r="K2077" t="s">
        <v>165</v>
      </c>
      <c r="L2077" t="s">
        <v>165</v>
      </c>
      <c r="M2077" t="s">
        <v>165</v>
      </c>
      <c r="N2077" t="s">
        <v>165</v>
      </c>
      <c r="O2077" t="s">
        <v>165</v>
      </c>
      <c r="P2077" t="s">
        <v>165</v>
      </c>
      <c r="Q2077" t="s">
        <v>165</v>
      </c>
    </row>
    <row r="2078">
      <c r="B2078" t="s">
        <v>165</v>
      </c>
      <c r="C2078" t="s">
        <v>165</v>
      </c>
      <c r="D2078" t="s">
        <v>165</v>
      </c>
      <c r="E2078" t="s">
        <v>165</v>
      </c>
      <c r="F2078" t="s">
        <v>165</v>
      </c>
      <c r="G2078" t="s">
        <v>165</v>
      </c>
      <c r="H2078" t="s">
        <v>165</v>
      </c>
      <c r="J2078" t="s">
        <v>165</v>
      </c>
      <c r="K2078" t="s">
        <v>165</v>
      </c>
      <c r="L2078" t="s">
        <v>165</v>
      </c>
      <c r="M2078" t="s">
        <v>165</v>
      </c>
      <c r="N2078" t="s">
        <v>165</v>
      </c>
      <c r="O2078" t="s">
        <v>165</v>
      </c>
      <c r="P2078" t="s">
        <v>165</v>
      </c>
      <c r="Q2078" t="s">
        <v>165</v>
      </c>
    </row>
    <row r="2079">
      <c r="B2079" t="s">
        <v>165</v>
      </c>
      <c r="C2079" t="s">
        <v>165</v>
      </c>
      <c r="D2079" t="s">
        <v>165</v>
      </c>
      <c r="E2079" t="s">
        <v>165</v>
      </c>
      <c r="F2079" t="s">
        <v>165</v>
      </c>
      <c r="G2079" t="s">
        <v>165</v>
      </c>
      <c r="H2079" t="s">
        <v>165</v>
      </c>
      <c r="J2079" t="s">
        <v>165</v>
      </c>
      <c r="K2079" t="s">
        <v>165</v>
      </c>
      <c r="L2079" t="s">
        <v>165</v>
      </c>
      <c r="M2079" t="s">
        <v>165</v>
      </c>
      <c r="N2079" t="s">
        <v>165</v>
      </c>
      <c r="O2079" t="s">
        <v>165</v>
      </c>
      <c r="P2079" t="s">
        <v>165</v>
      </c>
      <c r="Q2079" t="s">
        <v>165</v>
      </c>
    </row>
    <row r="2080">
      <c r="B2080" t="s">
        <v>165</v>
      </c>
      <c r="C2080" t="s">
        <v>165</v>
      </c>
      <c r="D2080" t="s">
        <v>165</v>
      </c>
      <c r="E2080" t="s">
        <v>165</v>
      </c>
      <c r="F2080" t="s">
        <v>165</v>
      </c>
      <c r="G2080" t="s">
        <v>165</v>
      </c>
      <c r="H2080" t="s">
        <v>165</v>
      </c>
      <c r="J2080" t="s">
        <v>165</v>
      </c>
      <c r="K2080" t="s">
        <v>165</v>
      </c>
      <c r="L2080" t="s">
        <v>165</v>
      </c>
      <c r="M2080" t="s">
        <v>165</v>
      </c>
      <c r="N2080" t="s">
        <v>165</v>
      </c>
      <c r="O2080" t="s">
        <v>165</v>
      </c>
      <c r="P2080" t="s">
        <v>165</v>
      </c>
      <c r="Q2080" t="s">
        <v>165</v>
      </c>
    </row>
    <row r="2081">
      <c r="B2081" t="s">
        <v>165</v>
      </c>
      <c r="C2081" t="s">
        <v>165</v>
      </c>
      <c r="D2081" t="s">
        <v>165</v>
      </c>
      <c r="E2081" t="s">
        <v>165</v>
      </c>
      <c r="F2081" t="s">
        <v>165</v>
      </c>
      <c r="G2081" t="s">
        <v>165</v>
      </c>
      <c r="H2081" t="s">
        <v>165</v>
      </c>
      <c r="J2081" t="s">
        <v>165</v>
      </c>
      <c r="K2081" t="s">
        <v>165</v>
      </c>
      <c r="L2081" t="s">
        <v>165</v>
      </c>
      <c r="M2081" t="s">
        <v>165</v>
      </c>
      <c r="N2081" t="s">
        <v>165</v>
      </c>
      <c r="O2081" t="s">
        <v>165</v>
      </c>
      <c r="P2081" t="s">
        <v>165</v>
      </c>
      <c r="Q2081" t="s">
        <v>165</v>
      </c>
    </row>
    <row r="2082">
      <c r="B2082" t="s">
        <v>165</v>
      </c>
      <c r="C2082" t="s">
        <v>165</v>
      </c>
      <c r="D2082" t="s">
        <v>165</v>
      </c>
      <c r="E2082" t="s">
        <v>165</v>
      </c>
      <c r="F2082" t="s">
        <v>165</v>
      </c>
      <c r="G2082" t="s">
        <v>165</v>
      </c>
      <c r="H2082" t="s">
        <v>165</v>
      </c>
      <c r="J2082" t="s">
        <v>165</v>
      </c>
      <c r="K2082" t="s">
        <v>165</v>
      </c>
      <c r="L2082" t="s">
        <v>165</v>
      </c>
      <c r="M2082" t="s">
        <v>165</v>
      </c>
      <c r="N2082" t="s">
        <v>165</v>
      </c>
      <c r="O2082" t="s">
        <v>165</v>
      </c>
      <c r="P2082" t="s">
        <v>165</v>
      </c>
      <c r="Q2082" t="s">
        <v>165</v>
      </c>
    </row>
    <row r="2083">
      <c r="B2083" t="s">
        <v>165</v>
      </c>
      <c r="C2083" t="s">
        <v>165</v>
      </c>
      <c r="D2083" t="s">
        <v>165</v>
      </c>
      <c r="E2083" t="s">
        <v>165</v>
      </c>
      <c r="F2083" t="s">
        <v>165</v>
      </c>
      <c r="G2083" t="s">
        <v>165</v>
      </c>
      <c r="H2083" t="s">
        <v>165</v>
      </c>
      <c r="J2083" t="s">
        <v>165</v>
      </c>
      <c r="K2083" t="s">
        <v>165</v>
      </c>
      <c r="L2083" t="s">
        <v>165</v>
      </c>
      <c r="M2083" t="s">
        <v>165</v>
      </c>
      <c r="N2083" t="s">
        <v>165</v>
      </c>
      <c r="O2083" t="s">
        <v>165</v>
      </c>
      <c r="P2083" t="s">
        <v>165</v>
      </c>
      <c r="Q2083" t="s">
        <v>165</v>
      </c>
    </row>
    <row r="2084">
      <c r="B2084" t="s">
        <v>165</v>
      </c>
      <c r="C2084" t="s">
        <v>165</v>
      </c>
      <c r="D2084" t="s">
        <v>165</v>
      </c>
      <c r="E2084" t="s">
        <v>165</v>
      </c>
      <c r="F2084" t="s">
        <v>165</v>
      </c>
      <c r="G2084" t="s">
        <v>165</v>
      </c>
      <c r="H2084" t="s">
        <v>165</v>
      </c>
      <c r="J2084" t="s">
        <v>165</v>
      </c>
      <c r="K2084" t="s">
        <v>165</v>
      </c>
      <c r="L2084" t="s">
        <v>165</v>
      </c>
      <c r="M2084" t="s">
        <v>165</v>
      </c>
      <c r="N2084" t="s">
        <v>165</v>
      </c>
      <c r="O2084" t="s">
        <v>165</v>
      </c>
      <c r="P2084" t="s">
        <v>165</v>
      </c>
      <c r="Q2084" t="s">
        <v>165</v>
      </c>
    </row>
    <row r="2085">
      <c r="B2085" t="s">
        <v>165</v>
      </c>
      <c r="C2085" t="s">
        <v>165</v>
      </c>
      <c r="D2085" t="s">
        <v>165</v>
      </c>
      <c r="E2085" t="s">
        <v>165</v>
      </c>
      <c r="F2085" t="s">
        <v>165</v>
      </c>
      <c r="G2085" t="s">
        <v>165</v>
      </c>
      <c r="H2085" t="s">
        <v>165</v>
      </c>
      <c r="J2085" t="s">
        <v>165</v>
      </c>
      <c r="K2085" t="s">
        <v>165</v>
      </c>
      <c r="L2085" t="s">
        <v>165</v>
      </c>
      <c r="M2085" t="s">
        <v>165</v>
      </c>
      <c r="N2085" t="s">
        <v>165</v>
      </c>
      <c r="O2085" t="s">
        <v>165</v>
      </c>
      <c r="P2085" t="s">
        <v>165</v>
      </c>
      <c r="Q2085" t="s">
        <v>165</v>
      </c>
    </row>
    <row r="2086">
      <c r="B2086" t="s">
        <v>165</v>
      </c>
      <c r="C2086" t="s">
        <v>165</v>
      </c>
      <c r="D2086" t="s">
        <v>165</v>
      </c>
      <c r="E2086" t="s">
        <v>165</v>
      </c>
      <c r="F2086" t="s">
        <v>165</v>
      </c>
      <c r="G2086" t="s">
        <v>165</v>
      </c>
      <c r="H2086" t="s">
        <v>165</v>
      </c>
      <c r="J2086" t="s">
        <v>165</v>
      </c>
      <c r="K2086" t="s">
        <v>165</v>
      </c>
      <c r="L2086" t="s">
        <v>165</v>
      </c>
      <c r="M2086" t="s">
        <v>165</v>
      </c>
      <c r="N2086" t="s">
        <v>165</v>
      </c>
      <c r="O2086" t="s">
        <v>165</v>
      </c>
      <c r="P2086" t="s">
        <v>165</v>
      </c>
      <c r="Q2086" t="s">
        <v>165</v>
      </c>
    </row>
    <row r="2087">
      <c r="B2087" t="s">
        <v>165</v>
      </c>
      <c r="C2087" t="s">
        <v>165</v>
      </c>
      <c r="D2087" t="s">
        <v>165</v>
      </c>
      <c r="E2087" t="s">
        <v>165</v>
      </c>
      <c r="F2087" t="s">
        <v>165</v>
      </c>
      <c r="G2087" t="s">
        <v>165</v>
      </c>
      <c r="H2087" t="s">
        <v>165</v>
      </c>
      <c r="J2087" t="s">
        <v>165</v>
      </c>
      <c r="K2087" t="s">
        <v>165</v>
      </c>
      <c r="L2087" t="s">
        <v>165</v>
      </c>
      <c r="M2087" t="s">
        <v>165</v>
      </c>
      <c r="N2087" t="s">
        <v>165</v>
      </c>
      <c r="O2087" t="s">
        <v>165</v>
      </c>
      <c r="P2087" t="s">
        <v>165</v>
      </c>
      <c r="Q2087" t="s">
        <v>165</v>
      </c>
    </row>
    <row r="2088">
      <c r="B2088" t="s">
        <v>165</v>
      </c>
      <c r="C2088" t="s">
        <v>165</v>
      </c>
      <c r="D2088" t="s">
        <v>165</v>
      </c>
      <c r="E2088" t="s">
        <v>165</v>
      </c>
      <c r="F2088" t="s">
        <v>165</v>
      </c>
      <c r="G2088" t="s">
        <v>165</v>
      </c>
      <c r="H2088" t="s">
        <v>165</v>
      </c>
      <c r="J2088" t="s">
        <v>165</v>
      </c>
      <c r="K2088" t="s">
        <v>165</v>
      </c>
      <c r="L2088" t="s">
        <v>165</v>
      </c>
      <c r="M2088" t="s">
        <v>165</v>
      </c>
      <c r="N2088" t="s">
        <v>165</v>
      </c>
      <c r="O2088" t="s">
        <v>165</v>
      </c>
      <c r="P2088" t="s">
        <v>165</v>
      </c>
      <c r="Q2088" t="s">
        <v>165</v>
      </c>
    </row>
    <row r="2089">
      <c r="B2089" t="s">
        <v>165</v>
      </c>
      <c r="C2089" t="s">
        <v>165</v>
      </c>
      <c r="D2089" t="s">
        <v>165</v>
      </c>
      <c r="E2089" t="s">
        <v>165</v>
      </c>
      <c r="F2089" t="s">
        <v>165</v>
      </c>
      <c r="G2089" t="s">
        <v>165</v>
      </c>
      <c r="H2089" t="s">
        <v>165</v>
      </c>
      <c r="J2089" t="s">
        <v>165</v>
      </c>
      <c r="K2089" t="s">
        <v>165</v>
      </c>
      <c r="L2089" t="s">
        <v>165</v>
      </c>
      <c r="M2089" t="s">
        <v>165</v>
      </c>
      <c r="N2089" t="s">
        <v>165</v>
      </c>
      <c r="O2089" t="s">
        <v>165</v>
      </c>
      <c r="P2089" t="s">
        <v>165</v>
      </c>
      <c r="Q2089" t="s">
        <v>165</v>
      </c>
    </row>
    <row r="2090">
      <c r="B2090" t="s">
        <v>165</v>
      </c>
      <c r="C2090" t="s">
        <v>165</v>
      </c>
      <c r="D2090" t="s">
        <v>165</v>
      </c>
      <c r="E2090" t="s">
        <v>165</v>
      </c>
      <c r="F2090" t="s">
        <v>165</v>
      </c>
      <c r="G2090" t="s">
        <v>165</v>
      </c>
      <c r="H2090" t="s">
        <v>165</v>
      </c>
      <c r="J2090" t="s">
        <v>165</v>
      </c>
      <c r="K2090" t="s">
        <v>165</v>
      </c>
      <c r="L2090" t="s">
        <v>165</v>
      </c>
      <c r="M2090" t="s">
        <v>165</v>
      </c>
      <c r="N2090" t="s">
        <v>165</v>
      </c>
      <c r="O2090" t="s">
        <v>165</v>
      </c>
      <c r="P2090" t="s">
        <v>165</v>
      </c>
      <c r="Q2090" t="s">
        <v>165</v>
      </c>
    </row>
    <row r="2091">
      <c r="B2091" t="s">
        <v>165</v>
      </c>
      <c r="C2091" t="s">
        <v>165</v>
      </c>
      <c r="D2091" t="s">
        <v>165</v>
      </c>
      <c r="E2091" t="s">
        <v>165</v>
      </c>
      <c r="F2091" t="s">
        <v>165</v>
      </c>
      <c r="G2091" t="s">
        <v>165</v>
      </c>
      <c r="H2091" t="s">
        <v>165</v>
      </c>
      <c r="J2091" t="s">
        <v>165</v>
      </c>
      <c r="K2091" t="s">
        <v>165</v>
      </c>
      <c r="L2091" t="s">
        <v>165</v>
      </c>
      <c r="M2091" t="s">
        <v>165</v>
      </c>
      <c r="N2091" t="s">
        <v>165</v>
      </c>
      <c r="O2091" t="s">
        <v>165</v>
      </c>
      <c r="P2091" t="s">
        <v>165</v>
      </c>
      <c r="Q2091" t="s">
        <v>165</v>
      </c>
    </row>
    <row r="2092">
      <c r="B2092" t="s">
        <v>165</v>
      </c>
      <c r="C2092" t="s">
        <v>165</v>
      </c>
      <c r="D2092" t="s">
        <v>165</v>
      </c>
      <c r="E2092" t="s">
        <v>165</v>
      </c>
      <c r="F2092" t="s">
        <v>165</v>
      </c>
      <c r="G2092" t="s">
        <v>165</v>
      </c>
      <c r="H2092" t="s">
        <v>165</v>
      </c>
      <c r="J2092" t="s">
        <v>165</v>
      </c>
      <c r="K2092" t="s">
        <v>165</v>
      </c>
      <c r="L2092" t="s">
        <v>165</v>
      </c>
      <c r="M2092" t="s">
        <v>165</v>
      </c>
      <c r="N2092" t="s">
        <v>165</v>
      </c>
      <c r="O2092" t="s">
        <v>165</v>
      </c>
      <c r="P2092" t="s">
        <v>165</v>
      </c>
      <c r="Q2092" t="s">
        <v>165</v>
      </c>
    </row>
    <row r="2093">
      <c r="B2093" t="s">
        <v>165</v>
      </c>
      <c r="C2093" t="s">
        <v>165</v>
      </c>
      <c r="D2093" t="s">
        <v>165</v>
      </c>
      <c r="E2093" t="s">
        <v>165</v>
      </c>
      <c r="F2093" t="s">
        <v>165</v>
      </c>
      <c r="G2093" t="s">
        <v>165</v>
      </c>
      <c r="H2093" t="s">
        <v>165</v>
      </c>
      <c r="J2093" t="s">
        <v>165</v>
      </c>
      <c r="K2093" t="s">
        <v>165</v>
      </c>
      <c r="L2093" t="s">
        <v>165</v>
      </c>
      <c r="M2093" t="s">
        <v>165</v>
      </c>
      <c r="N2093" t="s">
        <v>165</v>
      </c>
      <c r="O2093" t="s">
        <v>165</v>
      </c>
      <c r="P2093" t="s">
        <v>165</v>
      </c>
      <c r="Q2093" t="s">
        <v>165</v>
      </c>
    </row>
    <row r="2094">
      <c r="B2094" t="s">
        <v>165</v>
      </c>
      <c r="C2094" t="s">
        <v>165</v>
      </c>
      <c r="D2094" t="s">
        <v>165</v>
      </c>
      <c r="E2094" t="s">
        <v>165</v>
      </c>
      <c r="F2094" t="s">
        <v>165</v>
      </c>
      <c r="G2094" t="s">
        <v>165</v>
      </c>
      <c r="H2094" t="s">
        <v>165</v>
      </c>
      <c r="J2094" t="s">
        <v>165</v>
      </c>
      <c r="K2094" t="s">
        <v>165</v>
      </c>
      <c r="L2094" t="s">
        <v>165</v>
      </c>
      <c r="M2094" t="s">
        <v>165</v>
      </c>
      <c r="N2094" t="s">
        <v>165</v>
      </c>
      <c r="O2094" t="s">
        <v>165</v>
      </c>
      <c r="P2094" t="s">
        <v>165</v>
      </c>
      <c r="Q2094" t="s">
        <v>165</v>
      </c>
    </row>
    <row r="2095">
      <c r="B2095" t="s">
        <v>165</v>
      </c>
      <c r="C2095" t="s">
        <v>165</v>
      </c>
      <c r="D2095" t="s">
        <v>165</v>
      </c>
      <c r="E2095" t="s">
        <v>165</v>
      </c>
      <c r="F2095" t="s">
        <v>165</v>
      </c>
      <c r="G2095" t="s">
        <v>165</v>
      </c>
      <c r="H2095" t="s">
        <v>165</v>
      </c>
      <c r="J2095" t="s">
        <v>165</v>
      </c>
      <c r="K2095" t="s">
        <v>165</v>
      </c>
      <c r="L2095" t="s">
        <v>165</v>
      </c>
      <c r="M2095" t="s">
        <v>165</v>
      </c>
      <c r="N2095" t="s">
        <v>165</v>
      </c>
      <c r="O2095" t="s">
        <v>165</v>
      </c>
      <c r="P2095" t="s">
        <v>165</v>
      </c>
      <c r="Q2095" t="s">
        <v>165</v>
      </c>
    </row>
    <row r="2096">
      <c r="B2096" t="s">
        <v>165</v>
      </c>
      <c r="C2096" t="s">
        <v>165</v>
      </c>
      <c r="D2096" t="s">
        <v>165</v>
      </c>
      <c r="E2096" t="s">
        <v>165</v>
      </c>
      <c r="F2096" t="s">
        <v>165</v>
      </c>
      <c r="G2096" t="s">
        <v>165</v>
      </c>
      <c r="H2096" t="s">
        <v>165</v>
      </c>
      <c r="J2096" t="s">
        <v>165</v>
      </c>
      <c r="K2096" t="s">
        <v>165</v>
      </c>
      <c r="L2096" t="s">
        <v>165</v>
      </c>
      <c r="M2096" t="s">
        <v>165</v>
      </c>
      <c r="N2096" t="s">
        <v>165</v>
      </c>
      <c r="O2096" t="s">
        <v>165</v>
      </c>
      <c r="P2096" t="s">
        <v>165</v>
      </c>
      <c r="Q2096" t="s">
        <v>165</v>
      </c>
    </row>
    <row r="2097">
      <c r="B2097" t="s">
        <v>165</v>
      </c>
      <c r="C2097" t="s">
        <v>165</v>
      </c>
      <c r="D2097" t="s">
        <v>165</v>
      </c>
      <c r="E2097" t="s">
        <v>165</v>
      </c>
      <c r="F2097" t="s">
        <v>165</v>
      </c>
      <c r="G2097" t="s">
        <v>165</v>
      </c>
      <c r="H2097" t="s">
        <v>165</v>
      </c>
      <c r="J2097" t="s">
        <v>165</v>
      </c>
      <c r="K2097" t="s">
        <v>165</v>
      </c>
      <c r="L2097" t="s">
        <v>165</v>
      </c>
      <c r="M2097" t="s">
        <v>165</v>
      </c>
      <c r="N2097" t="s">
        <v>165</v>
      </c>
      <c r="O2097" t="s">
        <v>165</v>
      </c>
      <c r="P2097" t="s">
        <v>165</v>
      </c>
      <c r="Q2097" t="s">
        <v>165</v>
      </c>
    </row>
    <row r="2098">
      <c r="B2098" t="s">
        <v>165</v>
      </c>
      <c r="C2098" t="s">
        <v>165</v>
      </c>
      <c r="D2098" t="s">
        <v>165</v>
      </c>
      <c r="E2098" t="s">
        <v>165</v>
      </c>
      <c r="F2098" t="s">
        <v>165</v>
      </c>
      <c r="G2098" t="s">
        <v>165</v>
      </c>
      <c r="H2098" t="s">
        <v>165</v>
      </c>
      <c r="J2098" t="s">
        <v>165</v>
      </c>
      <c r="K2098" t="s">
        <v>165</v>
      </c>
      <c r="L2098" t="s">
        <v>165</v>
      </c>
      <c r="M2098" t="s">
        <v>165</v>
      </c>
      <c r="N2098" t="s">
        <v>165</v>
      </c>
      <c r="O2098" t="s">
        <v>165</v>
      </c>
      <c r="P2098" t="s">
        <v>165</v>
      </c>
      <c r="Q2098" t="s">
        <v>165</v>
      </c>
    </row>
    <row r="2099">
      <c r="B2099" t="s">
        <v>165</v>
      </c>
      <c r="C2099" t="s">
        <v>165</v>
      </c>
      <c r="D2099" t="s">
        <v>165</v>
      </c>
      <c r="E2099" t="s">
        <v>165</v>
      </c>
      <c r="F2099" t="s">
        <v>165</v>
      </c>
      <c r="G2099" t="s">
        <v>165</v>
      </c>
      <c r="H2099" t="s">
        <v>165</v>
      </c>
      <c r="J2099" t="s">
        <v>165</v>
      </c>
      <c r="K2099" t="s">
        <v>165</v>
      </c>
      <c r="L2099" t="s">
        <v>165</v>
      </c>
      <c r="M2099" t="s">
        <v>165</v>
      </c>
      <c r="N2099" t="s">
        <v>165</v>
      </c>
      <c r="O2099" t="s">
        <v>165</v>
      </c>
      <c r="P2099" t="s">
        <v>165</v>
      </c>
      <c r="Q2099" t="s">
        <v>165</v>
      </c>
    </row>
    <row r="2100">
      <c r="B2100" t="s">
        <v>165</v>
      </c>
      <c r="C2100" t="s">
        <v>165</v>
      </c>
      <c r="D2100" t="s">
        <v>165</v>
      </c>
      <c r="E2100" t="s">
        <v>165</v>
      </c>
      <c r="F2100" t="s">
        <v>165</v>
      </c>
      <c r="G2100" t="s">
        <v>165</v>
      </c>
      <c r="H2100" t="s">
        <v>165</v>
      </c>
      <c r="J2100" t="s">
        <v>165</v>
      </c>
      <c r="K2100" t="s">
        <v>165</v>
      </c>
      <c r="L2100" t="s">
        <v>165</v>
      </c>
      <c r="M2100" t="s">
        <v>165</v>
      </c>
      <c r="N2100" t="s">
        <v>165</v>
      </c>
      <c r="O2100" t="s">
        <v>165</v>
      </c>
      <c r="P2100" t="s">
        <v>165</v>
      </c>
      <c r="Q2100" t="s">
        <v>165</v>
      </c>
    </row>
    <row r="2101">
      <c r="B2101" t="s">
        <v>165</v>
      </c>
      <c r="C2101" t="s">
        <v>165</v>
      </c>
      <c r="D2101" t="s">
        <v>165</v>
      </c>
      <c r="E2101" t="s">
        <v>165</v>
      </c>
      <c r="F2101" t="s">
        <v>165</v>
      </c>
      <c r="G2101" t="s">
        <v>165</v>
      </c>
      <c r="H2101" t="s">
        <v>165</v>
      </c>
      <c r="J2101" t="s">
        <v>165</v>
      </c>
      <c r="K2101" t="s">
        <v>165</v>
      </c>
      <c r="L2101" t="s">
        <v>165</v>
      </c>
      <c r="M2101" t="s">
        <v>165</v>
      </c>
      <c r="N2101" t="s">
        <v>165</v>
      </c>
      <c r="O2101" t="s">
        <v>165</v>
      </c>
      <c r="P2101" t="s">
        <v>165</v>
      </c>
      <c r="Q2101" t="s">
        <v>165</v>
      </c>
    </row>
    <row r="2102">
      <c r="B2102" t="s">
        <v>165</v>
      </c>
      <c r="C2102" t="s">
        <v>165</v>
      </c>
      <c r="D2102" t="s">
        <v>165</v>
      </c>
      <c r="E2102" t="s">
        <v>165</v>
      </c>
      <c r="F2102" t="s">
        <v>165</v>
      </c>
      <c r="G2102" t="s">
        <v>165</v>
      </c>
      <c r="H2102" t="s">
        <v>165</v>
      </c>
      <c r="J2102" t="s">
        <v>165</v>
      </c>
      <c r="K2102" t="s">
        <v>165</v>
      </c>
      <c r="L2102" t="s">
        <v>165</v>
      </c>
      <c r="M2102" t="s">
        <v>165</v>
      </c>
      <c r="N2102" t="s">
        <v>165</v>
      </c>
      <c r="O2102" t="s">
        <v>165</v>
      </c>
      <c r="P2102" t="s">
        <v>165</v>
      </c>
      <c r="Q2102" t="s">
        <v>165</v>
      </c>
    </row>
    <row r="2103">
      <c r="B2103" t="s">
        <v>165</v>
      </c>
      <c r="C2103" t="s">
        <v>165</v>
      </c>
      <c r="D2103" t="s">
        <v>165</v>
      </c>
      <c r="E2103" t="s">
        <v>165</v>
      </c>
      <c r="F2103" t="s">
        <v>165</v>
      </c>
      <c r="G2103" t="s">
        <v>165</v>
      </c>
      <c r="H2103" t="s">
        <v>165</v>
      </c>
      <c r="J2103" t="s">
        <v>165</v>
      </c>
      <c r="K2103" t="s">
        <v>165</v>
      </c>
      <c r="L2103" t="s">
        <v>165</v>
      </c>
      <c r="M2103" t="s">
        <v>165</v>
      </c>
      <c r="N2103" t="s">
        <v>165</v>
      </c>
      <c r="O2103" t="s">
        <v>165</v>
      </c>
      <c r="P2103" t="s">
        <v>165</v>
      </c>
      <c r="Q2103" t="s">
        <v>165</v>
      </c>
    </row>
    <row r="2104">
      <c r="B2104" t="s">
        <v>165</v>
      </c>
      <c r="C2104" t="s">
        <v>165</v>
      </c>
      <c r="D2104" t="s">
        <v>165</v>
      </c>
      <c r="E2104" t="s">
        <v>165</v>
      </c>
      <c r="F2104" t="s">
        <v>165</v>
      </c>
      <c r="G2104" t="s">
        <v>165</v>
      </c>
      <c r="H2104" t="s">
        <v>165</v>
      </c>
      <c r="J2104" t="s">
        <v>165</v>
      </c>
      <c r="K2104" t="s">
        <v>165</v>
      </c>
      <c r="L2104" t="s">
        <v>165</v>
      </c>
      <c r="M2104" t="s">
        <v>165</v>
      </c>
      <c r="N2104" t="s">
        <v>165</v>
      </c>
      <c r="O2104" t="s">
        <v>165</v>
      </c>
      <c r="P2104" t="s">
        <v>165</v>
      </c>
      <c r="Q2104" t="s">
        <v>165</v>
      </c>
    </row>
    <row r="2105">
      <c r="B2105" t="s">
        <v>165</v>
      </c>
      <c r="C2105" t="s">
        <v>165</v>
      </c>
      <c r="D2105" t="s">
        <v>165</v>
      </c>
      <c r="E2105" t="s">
        <v>165</v>
      </c>
      <c r="F2105" t="s">
        <v>165</v>
      </c>
      <c r="G2105" t="s">
        <v>165</v>
      </c>
      <c r="H2105" t="s">
        <v>165</v>
      </c>
      <c r="J2105" t="s">
        <v>165</v>
      </c>
      <c r="K2105" t="s">
        <v>165</v>
      </c>
      <c r="L2105" t="s">
        <v>165</v>
      </c>
      <c r="M2105" t="s">
        <v>165</v>
      </c>
      <c r="N2105" t="s">
        <v>165</v>
      </c>
      <c r="O2105" t="s">
        <v>165</v>
      </c>
      <c r="P2105" t="s">
        <v>165</v>
      </c>
      <c r="Q2105" t="s">
        <v>165</v>
      </c>
    </row>
    <row r="2106">
      <c r="B2106" t="s">
        <v>165</v>
      </c>
      <c r="C2106" t="s">
        <v>165</v>
      </c>
      <c r="D2106" t="s">
        <v>165</v>
      </c>
      <c r="E2106" t="s">
        <v>165</v>
      </c>
      <c r="F2106" t="s">
        <v>165</v>
      </c>
      <c r="G2106" t="s">
        <v>165</v>
      </c>
      <c r="H2106" t="s">
        <v>165</v>
      </c>
      <c r="J2106" t="s">
        <v>165</v>
      </c>
      <c r="K2106" t="s">
        <v>165</v>
      </c>
      <c r="L2106" t="s">
        <v>165</v>
      </c>
      <c r="M2106" t="s">
        <v>165</v>
      </c>
      <c r="N2106" t="s">
        <v>165</v>
      </c>
      <c r="O2106" t="s">
        <v>165</v>
      </c>
      <c r="P2106" t="s">
        <v>165</v>
      </c>
      <c r="Q2106" t="s">
        <v>165</v>
      </c>
    </row>
    <row r="2107">
      <c r="B2107" t="s">
        <v>165</v>
      </c>
      <c r="C2107" t="s">
        <v>165</v>
      </c>
      <c r="D2107" t="s">
        <v>165</v>
      </c>
      <c r="E2107" t="s">
        <v>165</v>
      </c>
      <c r="F2107" t="s">
        <v>165</v>
      </c>
      <c r="G2107" t="s">
        <v>165</v>
      </c>
      <c r="H2107" t="s">
        <v>165</v>
      </c>
      <c r="J2107" t="s">
        <v>165</v>
      </c>
      <c r="K2107" t="s">
        <v>165</v>
      </c>
      <c r="L2107" t="s">
        <v>165</v>
      </c>
      <c r="M2107" t="s">
        <v>165</v>
      </c>
      <c r="N2107" t="s">
        <v>165</v>
      </c>
      <c r="O2107" t="s">
        <v>165</v>
      </c>
      <c r="P2107" t="s">
        <v>165</v>
      </c>
      <c r="Q2107" t="s">
        <v>165</v>
      </c>
    </row>
    <row r="2108">
      <c r="B2108" t="s">
        <v>165</v>
      </c>
      <c r="C2108" t="s">
        <v>165</v>
      </c>
      <c r="D2108" t="s">
        <v>165</v>
      </c>
      <c r="E2108" t="s">
        <v>165</v>
      </c>
      <c r="F2108" t="s">
        <v>165</v>
      </c>
      <c r="G2108" t="s">
        <v>165</v>
      </c>
      <c r="H2108" t="s">
        <v>165</v>
      </c>
      <c r="J2108" t="s">
        <v>165</v>
      </c>
      <c r="K2108" t="s">
        <v>165</v>
      </c>
      <c r="L2108" t="s">
        <v>165</v>
      </c>
      <c r="M2108" t="s">
        <v>165</v>
      </c>
      <c r="N2108" t="s">
        <v>165</v>
      </c>
      <c r="O2108" t="s">
        <v>165</v>
      </c>
      <c r="P2108" t="s">
        <v>165</v>
      </c>
      <c r="Q2108" t="s">
        <v>165</v>
      </c>
    </row>
    <row r="2109">
      <c r="B2109" t="s">
        <v>165</v>
      </c>
      <c r="C2109" t="s">
        <v>165</v>
      </c>
      <c r="D2109" t="s">
        <v>165</v>
      </c>
      <c r="E2109" t="s">
        <v>165</v>
      </c>
      <c r="F2109" t="s">
        <v>165</v>
      </c>
      <c r="G2109" t="s">
        <v>165</v>
      </c>
      <c r="H2109" t="s">
        <v>165</v>
      </c>
      <c r="J2109" t="s">
        <v>165</v>
      </c>
      <c r="K2109" t="s">
        <v>165</v>
      </c>
      <c r="L2109" t="s">
        <v>165</v>
      </c>
      <c r="M2109" t="s">
        <v>165</v>
      </c>
      <c r="N2109" t="s">
        <v>165</v>
      </c>
      <c r="O2109" t="s">
        <v>165</v>
      </c>
      <c r="P2109" t="s">
        <v>165</v>
      </c>
      <c r="Q2109" t="s">
        <v>165</v>
      </c>
    </row>
    <row r="2110">
      <c r="B2110" t="s">
        <v>165</v>
      </c>
      <c r="C2110" t="s">
        <v>165</v>
      </c>
      <c r="D2110" t="s">
        <v>165</v>
      </c>
      <c r="E2110" t="s">
        <v>165</v>
      </c>
      <c r="F2110" t="s">
        <v>165</v>
      </c>
      <c r="G2110" t="s">
        <v>165</v>
      </c>
      <c r="H2110" t="s">
        <v>165</v>
      </c>
      <c r="J2110" t="s">
        <v>165</v>
      </c>
      <c r="K2110" t="s">
        <v>165</v>
      </c>
      <c r="L2110" t="s">
        <v>165</v>
      </c>
      <c r="M2110" t="s">
        <v>165</v>
      </c>
      <c r="N2110" t="s">
        <v>165</v>
      </c>
      <c r="O2110" t="s">
        <v>165</v>
      </c>
      <c r="P2110" t="s">
        <v>165</v>
      </c>
      <c r="Q2110" t="s">
        <v>165</v>
      </c>
    </row>
    <row r="2111">
      <c r="B2111" t="s">
        <v>165</v>
      </c>
      <c r="C2111" t="s">
        <v>165</v>
      </c>
      <c r="D2111" t="s">
        <v>165</v>
      </c>
      <c r="E2111" t="s">
        <v>165</v>
      </c>
      <c r="F2111" t="s">
        <v>165</v>
      </c>
      <c r="G2111" t="s">
        <v>165</v>
      </c>
      <c r="H2111" t="s">
        <v>165</v>
      </c>
      <c r="J2111" t="s">
        <v>165</v>
      </c>
      <c r="K2111" t="s">
        <v>165</v>
      </c>
      <c r="L2111" t="s">
        <v>165</v>
      </c>
      <c r="M2111" t="s">
        <v>165</v>
      </c>
      <c r="N2111" t="s">
        <v>165</v>
      </c>
      <c r="O2111" t="s">
        <v>165</v>
      </c>
      <c r="P2111" t="s">
        <v>165</v>
      </c>
      <c r="Q2111" t="s">
        <v>165</v>
      </c>
    </row>
    <row r="2112">
      <c r="B2112" t="s">
        <v>165</v>
      </c>
      <c r="C2112" t="s">
        <v>165</v>
      </c>
      <c r="D2112" t="s">
        <v>165</v>
      </c>
      <c r="E2112" t="s">
        <v>165</v>
      </c>
      <c r="F2112" t="s">
        <v>165</v>
      </c>
      <c r="G2112" t="s">
        <v>165</v>
      </c>
      <c r="H2112" t="s">
        <v>165</v>
      </c>
      <c r="J2112" t="s">
        <v>165</v>
      </c>
      <c r="K2112" t="s">
        <v>165</v>
      </c>
      <c r="L2112" t="s">
        <v>165</v>
      </c>
      <c r="M2112" t="s">
        <v>165</v>
      </c>
      <c r="N2112" t="s">
        <v>165</v>
      </c>
      <c r="O2112" t="s">
        <v>165</v>
      </c>
      <c r="P2112" t="s">
        <v>165</v>
      </c>
      <c r="Q2112" t="s">
        <v>165</v>
      </c>
    </row>
    <row r="2113">
      <c r="B2113" t="s">
        <v>165</v>
      </c>
      <c r="C2113" t="s">
        <v>165</v>
      </c>
      <c r="D2113" t="s">
        <v>165</v>
      </c>
      <c r="E2113" t="s">
        <v>165</v>
      </c>
      <c r="F2113" t="s">
        <v>165</v>
      </c>
      <c r="G2113" t="s">
        <v>165</v>
      </c>
      <c r="H2113" t="s">
        <v>165</v>
      </c>
      <c r="J2113" t="s">
        <v>165</v>
      </c>
      <c r="K2113" t="s">
        <v>165</v>
      </c>
      <c r="L2113" t="s">
        <v>165</v>
      </c>
      <c r="M2113" t="s">
        <v>165</v>
      </c>
      <c r="N2113" t="s">
        <v>165</v>
      </c>
      <c r="O2113" t="s">
        <v>165</v>
      </c>
      <c r="P2113" t="s">
        <v>165</v>
      </c>
      <c r="Q2113" t="s">
        <v>165</v>
      </c>
    </row>
    <row r="2114">
      <c r="B2114" t="s">
        <v>165</v>
      </c>
      <c r="C2114" t="s">
        <v>165</v>
      </c>
      <c r="D2114" t="s">
        <v>165</v>
      </c>
      <c r="E2114" t="s">
        <v>165</v>
      </c>
      <c r="F2114" t="s">
        <v>165</v>
      </c>
      <c r="G2114" t="s">
        <v>165</v>
      </c>
      <c r="H2114" t="s">
        <v>165</v>
      </c>
      <c r="J2114" t="s">
        <v>165</v>
      </c>
      <c r="K2114" t="s">
        <v>165</v>
      </c>
      <c r="L2114" t="s">
        <v>165</v>
      </c>
      <c r="M2114" t="s">
        <v>165</v>
      </c>
      <c r="N2114" t="s">
        <v>165</v>
      </c>
      <c r="O2114" t="s">
        <v>165</v>
      </c>
      <c r="P2114" t="s">
        <v>165</v>
      </c>
      <c r="Q2114" t="s">
        <v>165</v>
      </c>
    </row>
    <row r="2115">
      <c r="B2115" t="s">
        <v>165</v>
      </c>
      <c r="C2115" t="s">
        <v>165</v>
      </c>
      <c r="D2115" t="s">
        <v>165</v>
      </c>
      <c r="E2115" t="s">
        <v>165</v>
      </c>
      <c r="F2115" t="s">
        <v>165</v>
      </c>
      <c r="G2115" t="s">
        <v>165</v>
      </c>
      <c r="H2115" t="s">
        <v>165</v>
      </c>
      <c r="J2115" t="s">
        <v>165</v>
      </c>
      <c r="K2115" t="s">
        <v>165</v>
      </c>
      <c r="L2115" t="s">
        <v>165</v>
      </c>
      <c r="M2115" t="s">
        <v>165</v>
      </c>
      <c r="N2115" t="s">
        <v>165</v>
      </c>
      <c r="O2115" t="s">
        <v>165</v>
      </c>
      <c r="P2115" t="s">
        <v>165</v>
      </c>
      <c r="Q2115" t="s">
        <v>165</v>
      </c>
    </row>
    <row r="2116">
      <c r="B2116" t="s">
        <v>165</v>
      </c>
      <c r="C2116" t="s">
        <v>165</v>
      </c>
      <c r="D2116" t="s">
        <v>165</v>
      </c>
      <c r="E2116" t="s">
        <v>165</v>
      </c>
      <c r="F2116" t="s">
        <v>165</v>
      </c>
      <c r="G2116" t="s">
        <v>165</v>
      </c>
      <c r="H2116" t="s">
        <v>165</v>
      </c>
      <c r="J2116" t="s">
        <v>165</v>
      </c>
      <c r="K2116" t="s">
        <v>165</v>
      </c>
      <c r="L2116" t="s">
        <v>165</v>
      </c>
      <c r="M2116" t="s">
        <v>165</v>
      </c>
      <c r="N2116" t="s">
        <v>165</v>
      </c>
      <c r="O2116" t="s">
        <v>165</v>
      </c>
      <c r="P2116" t="s">
        <v>165</v>
      </c>
      <c r="Q2116" t="s">
        <v>165</v>
      </c>
    </row>
    <row r="2117">
      <c r="B2117" t="s">
        <v>165</v>
      </c>
      <c r="C2117" t="s">
        <v>165</v>
      </c>
      <c r="D2117" t="s">
        <v>165</v>
      </c>
      <c r="E2117" t="s">
        <v>165</v>
      </c>
      <c r="F2117" t="s">
        <v>165</v>
      </c>
      <c r="G2117" t="s">
        <v>165</v>
      </c>
      <c r="H2117" t="s">
        <v>165</v>
      </c>
      <c r="J2117" t="s">
        <v>165</v>
      </c>
      <c r="K2117" t="s">
        <v>165</v>
      </c>
      <c r="L2117" t="s">
        <v>165</v>
      </c>
      <c r="M2117" t="s">
        <v>165</v>
      </c>
      <c r="N2117" t="s">
        <v>165</v>
      </c>
      <c r="O2117" t="s">
        <v>165</v>
      </c>
      <c r="P2117" t="s">
        <v>165</v>
      </c>
      <c r="Q2117" t="s">
        <v>165</v>
      </c>
    </row>
    <row r="2118">
      <c r="B2118" t="s">
        <v>165</v>
      </c>
      <c r="C2118" t="s">
        <v>165</v>
      </c>
      <c r="D2118" t="s">
        <v>165</v>
      </c>
      <c r="E2118" t="s">
        <v>165</v>
      </c>
      <c r="F2118" t="s">
        <v>165</v>
      </c>
      <c r="G2118" t="s">
        <v>165</v>
      </c>
      <c r="H2118" t="s">
        <v>165</v>
      </c>
      <c r="J2118" t="s">
        <v>165</v>
      </c>
      <c r="K2118" t="s">
        <v>165</v>
      </c>
      <c r="L2118" t="s">
        <v>165</v>
      </c>
      <c r="M2118" t="s">
        <v>165</v>
      </c>
      <c r="N2118" t="s">
        <v>165</v>
      </c>
      <c r="O2118" t="s">
        <v>165</v>
      </c>
      <c r="P2118" t="s">
        <v>165</v>
      </c>
      <c r="Q2118" t="s">
        <v>165</v>
      </c>
    </row>
    <row r="2119">
      <c r="B2119" t="s">
        <v>165</v>
      </c>
      <c r="C2119" t="s">
        <v>165</v>
      </c>
      <c r="D2119" t="s">
        <v>165</v>
      </c>
      <c r="E2119" t="s">
        <v>165</v>
      </c>
      <c r="F2119" t="s">
        <v>165</v>
      </c>
      <c r="G2119" t="s">
        <v>165</v>
      </c>
      <c r="H2119" t="s">
        <v>165</v>
      </c>
      <c r="J2119" t="s">
        <v>165</v>
      </c>
      <c r="K2119" t="s">
        <v>165</v>
      </c>
      <c r="L2119" t="s">
        <v>165</v>
      </c>
      <c r="M2119" t="s">
        <v>165</v>
      </c>
      <c r="N2119" t="s">
        <v>165</v>
      </c>
      <c r="O2119" t="s">
        <v>165</v>
      </c>
      <c r="P2119" t="s">
        <v>165</v>
      </c>
      <c r="Q2119" t="s">
        <v>165</v>
      </c>
    </row>
    <row r="2120">
      <c r="B2120" t="s">
        <v>165</v>
      </c>
      <c r="C2120" t="s">
        <v>165</v>
      </c>
      <c r="D2120" t="s">
        <v>165</v>
      </c>
      <c r="E2120" t="s">
        <v>165</v>
      </c>
      <c r="F2120" t="s">
        <v>165</v>
      </c>
      <c r="G2120" t="s">
        <v>165</v>
      </c>
      <c r="H2120" t="s">
        <v>165</v>
      </c>
      <c r="J2120" t="s">
        <v>165</v>
      </c>
      <c r="K2120" t="s">
        <v>165</v>
      </c>
      <c r="L2120" t="s">
        <v>165</v>
      </c>
      <c r="M2120" t="s">
        <v>165</v>
      </c>
      <c r="N2120" t="s">
        <v>165</v>
      </c>
      <c r="O2120" t="s">
        <v>165</v>
      </c>
      <c r="P2120" t="s">
        <v>165</v>
      </c>
      <c r="Q2120" t="s">
        <v>165</v>
      </c>
    </row>
    <row r="2121">
      <c r="B2121" t="s">
        <v>165</v>
      </c>
      <c r="C2121" t="s">
        <v>165</v>
      </c>
      <c r="D2121" t="s">
        <v>165</v>
      </c>
      <c r="E2121" t="s">
        <v>165</v>
      </c>
      <c r="F2121" t="s">
        <v>165</v>
      </c>
      <c r="G2121" t="s">
        <v>165</v>
      </c>
      <c r="H2121" t="s">
        <v>165</v>
      </c>
      <c r="J2121" t="s">
        <v>165</v>
      </c>
      <c r="K2121" t="s">
        <v>165</v>
      </c>
      <c r="L2121" t="s">
        <v>165</v>
      </c>
      <c r="M2121" t="s">
        <v>165</v>
      </c>
      <c r="N2121" t="s">
        <v>165</v>
      </c>
      <c r="O2121" t="s">
        <v>165</v>
      </c>
      <c r="P2121" t="s">
        <v>165</v>
      </c>
      <c r="Q2121" t="s">
        <v>165</v>
      </c>
    </row>
    <row r="2122">
      <c r="B2122" t="s">
        <v>165</v>
      </c>
      <c r="C2122" t="s">
        <v>165</v>
      </c>
      <c r="D2122" t="s">
        <v>165</v>
      </c>
      <c r="E2122" t="s">
        <v>165</v>
      </c>
      <c r="F2122" t="s">
        <v>165</v>
      </c>
      <c r="G2122" t="s">
        <v>165</v>
      </c>
      <c r="H2122" t="s">
        <v>165</v>
      </c>
      <c r="J2122" t="s">
        <v>165</v>
      </c>
      <c r="K2122" t="s">
        <v>165</v>
      </c>
      <c r="L2122" t="s">
        <v>165</v>
      </c>
      <c r="M2122" t="s">
        <v>165</v>
      </c>
      <c r="N2122" t="s">
        <v>165</v>
      </c>
      <c r="O2122" t="s">
        <v>165</v>
      </c>
      <c r="P2122" t="s">
        <v>165</v>
      </c>
      <c r="Q2122" t="s">
        <v>165</v>
      </c>
    </row>
    <row r="2123">
      <c r="B2123" t="s">
        <v>165</v>
      </c>
      <c r="C2123" t="s">
        <v>165</v>
      </c>
      <c r="D2123" t="s">
        <v>165</v>
      </c>
      <c r="E2123" t="s">
        <v>165</v>
      </c>
      <c r="F2123" t="s">
        <v>165</v>
      </c>
      <c r="G2123" t="s">
        <v>165</v>
      </c>
      <c r="H2123" t="s">
        <v>165</v>
      </c>
      <c r="J2123" t="s">
        <v>165</v>
      </c>
      <c r="K2123" t="s">
        <v>165</v>
      </c>
      <c r="L2123" t="s">
        <v>165</v>
      </c>
      <c r="M2123" t="s">
        <v>165</v>
      </c>
      <c r="N2123" t="s">
        <v>165</v>
      </c>
      <c r="O2123" t="s">
        <v>165</v>
      </c>
      <c r="P2123" t="s">
        <v>165</v>
      </c>
      <c r="Q2123" t="s">
        <v>165</v>
      </c>
    </row>
    <row r="2124">
      <c r="B2124" t="s">
        <v>165</v>
      </c>
      <c r="C2124" t="s">
        <v>165</v>
      </c>
      <c r="D2124" t="s">
        <v>165</v>
      </c>
      <c r="E2124" t="s">
        <v>165</v>
      </c>
      <c r="F2124" t="s">
        <v>165</v>
      </c>
      <c r="G2124" t="s">
        <v>165</v>
      </c>
      <c r="H2124" t="s">
        <v>165</v>
      </c>
      <c r="J2124" t="s">
        <v>165</v>
      </c>
      <c r="K2124" t="s">
        <v>165</v>
      </c>
      <c r="L2124" t="s">
        <v>165</v>
      </c>
      <c r="M2124" t="s">
        <v>165</v>
      </c>
      <c r="N2124" t="s">
        <v>165</v>
      </c>
      <c r="O2124" t="s">
        <v>165</v>
      </c>
      <c r="P2124" t="s">
        <v>165</v>
      </c>
      <c r="Q2124" t="s">
        <v>165</v>
      </c>
    </row>
    <row r="2125">
      <c r="B2125" t="s">
        <v>165</v>
      </c>
      <c r="C2125" t="s">
        <v>165</v>
      </c>
      <c r="D2125" t="s">
        <v>165</v>
      </c>
      <c r="E2125" t="s">
        <v>165</v>
      </c>
      <c r="F2125" t="s">
        <v>165</v>
      </c>
      <c r="G2125" t="s">
        <v>165</v>
      </c>
      <c r="H2125" t="s">
        <v>165</v>
      </c>
      <c r="J2125" t="s">
        <v>165</v>
      </c>
      <c r="K2125" t="s">
        <v>165</v>
      </c>
      <c r="L2125" t="s">
        <v>165</v>
      </c>
      <c r="M2125" t="s">
        <v>165</v>
      </c>
      <c r="N2125" t="s">
        <v>165</v>
      </c>
      <c r="O2125" t="s">
        <v>165</v>
      </c>
      <c r="P2125" t="s">
        <v>165</v>
      </c>
      <c r="Q2125" t="s">
        <v>165</v>
      </c>
    </row>
    <row r="2126">
      <c r="B2126" t="s">
        <v>165</v>
      </c>
      <c r="C2126" t="s">
        <v>165</v>
      </c>
      <c r="D2126" t="s">
        <v>165</v>
      </c>
      <c r="E2126" t="s">
        <v>165</v>
      </c>
      <c r="F2126" t="s">
        <v>165</v>
      </c>
      <c r="G2126" t="s">
        <v>165</v>
      </c>
      <c r="H2126" t="s">
        <v>165</v>
      </c>
      <c r="J2126" t="s">
        <v>165</v>
      </c>
      <c r="K2126" t="s">
        <v>165</v>
      </c>
      <c r="L2126" t="s">
        <v>165</v>
      </c>
      <c r="M2126" t="s">
        <v>165</v>
      </c>
      <c r="N2126" t="s">
        <v>165</v>
      </c>
      <c r="O2126" t="s">
        <v>165</v>
      </c>
      <c r="P2126" t="s">
        <v>165</v>
      </c>
      <c r="Q2126" t="s">
        <v>165</v>
      </c>
    </row>
    <row r="2127">
      <c r="B2127" t="s">
        <v>165</v>
      </c>
      <c r="C2127" t="s">
        <v>165</v>
      </c>
      <c r="D2127" t="s">
        <v>165</v>
      </c>
      <c r="E2127" t="s">
        <v>165</v>
      </c>
      <c r="F2127" t="s">
        <v>165</v>
      </c>
      <c r="G2127" t="s">
        <v>165</v>
      </c>
      <c r="H2127" t="s">
        <v>165</v>
      </c>
      <c r="J2127" t="s">
        <v>165</v>
      </c>
      <c r="K2127" t="s">
        <v>165</v>
      </c>
      <c r="L2127" t="s">
        <v>165</v>
      </c>
      <c r="M2127" t="s">
        <v>165</v>
      </c>
      <c r="N2127" t="s">
        <v>165</v>
      </c>
      <c r="O2127" t="s">
        <v>165</v>
      </c>
      <c r="P2127" t="s">
        <v>165</v>
      </c>
      <c r="Q2127" t="s">
        <v>165</v>
      </c>
    </row>
    <row r="2128">
      <c r="B2128" t="s">
        <v>165</v>
      </c>
      <c r="C2128" t="s">
        <v>165</v>
      </c>
      <c r="D2128" t="s">
        <v>165</v>
      </c>
      <c r="E2128" t="s">
        <v>165</v>
      </c>
      <c r="F2128" t="s">
        <v>165</v>
      </c>
      <c r="G2128" t="s">
        <v>165</v>
      </c>
      <c r="H2128" t="s">
        <v>165</v>
      </c>
      <c r="J2128" t="s">
        <v>165</v>
      </c>
      <c r="K2128" t="s">
        <v>165</v>
      </c>
      <c r="L2128" t="s">
        <v>165</v>
      </c>
      <c r="M2128" t="s">
        <v>165</v>
      </c>
      <c r="N2128" t="s">
        <v>165</v>
      </c>
      <c r="O2128" t="s">
        <v>165</v>
      </c>
      <c r="P2128" t="s">
        <v>165</v>
      </c>
      <c r="Q2128" t="s">
        <v>165</v>
      </c>
    </row>
    <row r="2129">
      <c r="B2129" t="s">
        <v>165</v>
      </c>
      <c r="C2129" t="s">
        <v>165</v>
      </c>
      <c r="D2129" t="s">
        <v>165</v>
      </c>
      <c r="E2129" t="s">
        <v>165</v>
      </c>
      <c r="F2129" t="s">
        <v>165</v>
      </c>
      <c r="G2129" t="s">
        <v>165</v>
      </c>
      <c r="H2129" t="s">
        <v>165</v>
      </c>
      <c r="J2129" t="s">
        <v>165</v>
      </c>
      <c r="K2129" t="s">
        <v>165</v>
      </c>
      <c r="L2129" t="s">
        <v>165</v>
      </c>
      <c r="M2129" t="s">
        <v>165</v>
      </c>
      <c r="N2129" t="s">
        <v>165</v>
      </c>
      <c r="O2129" t="s">
        <v>165</v>
      </c>
      <c r="P2129" t="s">
        <v>165</v>
      </c>
      <c r="Q2129" t="s">
        <v>165</v>
      </c>
    </row>
    <row r="2130">
      <c r="B2130" t="s">
        <v>165</v>
      </c>
      <c r="C2130" t="s">
        <v>165</v>
      </c>
      <c r="D2130" t="s">
        <v>165</v>
      </c>
      <c r="E2130" t="s">
        <v>165</v>
      </c>
      <c r="F2130" t="s">
        <v>165</v>
      </c>
      <c r="G2130" t="s">
        <v>165</v>
      </c>
      <c r="H2130" t="s">
        <v>165</v>
      </c>
      <c r="J2130" t="s">
        <v>165</v>
      </c>
      <c r="K2130" t="s">
        <v>165</v>
      </c>
      <c r="L2130" t="s">
        <v>165</v>
      </c>
      <c r="M2130" t="s">
        <v>165</v>
      </c>
      <c r="N2130" t="s">
        <v>165</v>
      </c>
      <c r="O2130" t="s">
        <v>165</v>
      </c>
      <c r="P2130" t="s">
        <v>165</v>
      </c>
      <c r="Q2130" t="s">
        <v>165</v>
      </c>
    </row>
    <row r="2131">
      <c r="B2131" t="s">
        <v>165</v>
      </c>
      <c r="C2131" t="s">
        <v>165</v>
      </c>
      <c r="D2131" t="s">
        <v>165</v>
      </c>
      <c r="E2131" t="s">
        <v>165</v>
      </c>
      <c r="F2131" t="s">
        <v>165</v>
      </c>
      <c r="G2131" t="s">
        <v>165</v>
      </c>
      <c r="H2131" t="s">
        <v>165</v>
      </c>
      <c r="J2131" t="s">
        <v>165</v>
      </c>
      <c r="K2131" t="s">
        <v>165</v>
      </c>
      <c r="L2131" t="s">
        <v>165</v>
      </c>
      <c r="M2131" t="s">
        <v>165</v>
      </c>
      <c r="N2131" t="s">
        <v>165</v>
      </c>
      <c r="O2131" t="s">
        <v>165</v>
      </c>
      <c r="P2131" t="s">
        <v>165</v>
      </c>
      <c r="Q2131" t="s">
        <v>165</v>
      </c>
    </row>
    <row r="2132">
      <c r="B2132" t="s">
        <v>165</v>
      </c>
      <c r="C2132" t="s">
        <v>165</v>
      </c>
      <c r="D2132" t="s">
        <v>165</v>
      </c>
      <c r="E2132" t="s">
        <v>165</v>
      </c>
      <c r="F2132" t="s">
        <v>165</v>
      </c>
      <c r="G2132" t="s">
        <v>165</v>
      </c>
      <c r="H2132" t="s">
        <v>165</v>
      </c>
      <c r="J2132" t="s">
        <v>165</v>
      </c>
      <c r="K2132" t="s">
        <v>165</v>
      </c>
      <c r="L2132" t="s">
        <v>165</v>
      </c>
      <c r="M2132" t="s">
        <v>165</v>
      </c>
      <c r="N2132" t="s">
        <v>165</v>
      </c>
      <c r="O2132" t="s">
        <v>165</v>
      </c>
      <c r="P2132" t="s">
        <v>165</v>
      </c>
      <c r="Q2132" t="s">
        <v>165</v>
      </c>
    </row>
    <row r="2133">
      <c r="B2133" t="s">
        <v>165</v>
      </c>
      <c r="C2133" t="s">
        <v>165</v>
      </c>
      <c r="D2133" t="s">
        <v>165</v>
      </c>
      <c r="E2133" t="s">
        <v>165</v>
      </c>
      <c r="F2133" t="s">
        <v>165</v>
      </c>
      <c r="G2133" t="s">
        <v>165</v>
      </c>
      <c r="H2133" t="s">
        <v>165</v>
      </c>
      <c r="J2133" t="s">
        <v>165</v>
      </c>
      <c r="K2133" t="s">
        <v>165</v>
      </c>
      <c r="L2133" t="s">
        <v>165</v>
      </c>
      <c r="M2133" t="s">
        <v>165</v>
      </c>
      <c r="N2133" t="s">
        <v>165</v>
      </c>
      <c r="O2133" t="s">
        <v>165</v>
      </c>
      <c r="P2133" t="s">
        <v>165</v>
      </c>
      <c r="Q2133" t="s">
        <v>165</v>
      </c>
    </row>
    <row r="2134">
      <c r="B2134" t="s">
        <v>165</v>
      </c>
      <c r="C2134" t="s">
        <v>165</v>
      </c>
      <c r="D2134" t="s">
        <v>165</v>
      </c>
      <c r="E2134" t="s">
        <v>165</v>
      </c>
      <c r="F2134" t="s">
        <v>165</v>
      </c>
      <c r="G2134" t="s">
        <v>165</v>
      </c>
      <c r="H2134" t="s">
        <v>165</v>
      </c>
      <c r="J2134" t="s">
        <v>165</v>
      </c>
      <c r="K2134" t="s">
        <v>165</v>
      </c>
      <c r="L2134" t="s">
        <v>165</v>
      </c>
      <c r="M2134" t="s">
        <v>165</v>
      </c>
      <c r="N2134" t="s">
        <v>165</v>
      </c>
      <c r="O2134" t="s">
        <v>165</v>
      </c>
      <c r="P2134" t="s">
        <v>165</v>
      </c>
      <c r="Q2134" t="s">
        <v>165</v>
      </c>
    </row>
    <row r="2135">
      <c r="B2135" t="s">
        <v>165</v>
      </c>
      <c r="C2135" t="s">
        <v>165</v>
      </c>
      <c r="D2135" t="s">
        <v>165</v>
      </c>
      <c r="E2135" t="s">
        <v>165</v>
      </c>
      <c r="F2135" t="s">
        <v>165</v>
      </c>
      <c r="G2135" t="s">
        <v>165</v>
      </c>
      <c r="H2135" t="s">
        <v>165</v>
      </c>
      <c r="J2135" t="s">
        <v>165</v>
      </c>
      <c r="K2135" t="s">
        <v>165</v>
      </c>
      <c r="L2135" t="s">
        <v>165</v>
      </c>
      <c r="M2135" t="s">
        <v>165</v>
      </c>
      <c r="N2135" t="s">
        <v>165</v>
      </c>
      <c r="O2135" t="s">
        <v>165</v>
      </c>
      <c r="P2135" t="s">
        <v>165</v>
      </c>
      <c r="Q2135" t="s">
        <v>165</v>
      </c>
    </row>
    <row r="2136">
      <c r="B2136" t="s">
        <v>165</v>
      </c>
      <c r="C2136" t="s">
        <v>165</v>
      </c>
      <c r="D2136" t="s">
        <v>165</v>
      </c>
      <c r="E2136" t="s">
        <v>165</v>
      </c>
      <c r="F2136" t="s">
        <v>165</v>
      </c>
      <c r="G2136" t="s">
        <v>165</v>
      </c>
      <c r="H2136" t="s">
        <v>165</v>
      </c>
      <c r="J2136" t="s">
        <v>165</v>
      </c>
      <c r="K2136" t="s">
        <v>165</v>
      </c>
      <c r="L2136" t="s">
        <v>165</v>
      </c>
      <c r="M2136" t="s">
        <v>165</v>
      </c>
      <c r="N2136" t="s">
        <v>165</v>
      </c>
      <c r="O2136" t="s">
        <v>165</v>
      </c>
      <c r="P2136" t="s">
        <v>165</v>
      </c>
      <c r="Q2136" t="s">
        <v>165</v>
      </c>
    </row>
    <row r="2137">
      <c r="B2137" t="s">
        <v>165</v>
      </c>
      <c r="C2137" t="s">
        <v>165</v>
      </c>
      <c r="D2137" t="s">
        <v>165</v>
      </c>
      <c r="E2137" t="s">
        <v>165</v>
      </c>
      <c r="F2137" t="s">
        <v>165</v>
      </c>
      <c r="G2137" t="s">
        <v>165</v>
      </c>
      <c r="H2137" t="s">
        <v>165</v>
      </c>
      <c r="J2137" t="s">
        <v>165</v>
      </c>
      <c r="K2137" t="s">
        <v>165</v>
      </c>
      <c r="L2137" t="s">
        <v>165</v>
      </c>
      <c r="M2137" t="s">
        <v>165</v>
      </c>
      <c r="N2137" t="s">
        <v>165</v>
      </c>
      <c r="O2137" t="s">
        <v>165</v>
      </c>
      <c r="P2137" t="s">
        <v>165</v>
      </c>
      <c r="Q2137" t="s">
        <v>165</v>
      </c>
    </row>
    <row r="2138">
      <c r="B2138" t="s">
        <v>165</v>
      </c>
      <c r="C2138" t="s">
        <v>165</v>
      </c>
      <c r="D2138" t="s">
        <v>165</v>
      </c>
      <c r="E2138" t="s">
        <v>165</v>
      </c>
      <c r="F2138" t="s">
        <v>165</v>
      </c>
      <c r="G2138" t="s">
        <v>165</v>
      </c>
      <c r="H2138" t="s">
        <v>165</v>
      </c>
      <c r="J2138" t="s">
        <v>165</v>
      </c>
      <c r="K2138" t="s">
        <v>165</v>
      </c>
      <c r="L2138" t="s">
        <v>165</v>
      </c>
      <c r="M2138" t="s">
        <v>165</v>
      </c>
      <c r="N2138" t="s">
        <v>165</v>
      </c>
      <c r="O2138" t="s">
        <v>165</v>
      </c>
      <c r="P2138" t="s">
        <v>165</v>
      </c>
      <c r="Q2138" t="s">
        <v>165</v>
      </c>
    </row>
    <row r="2139">
      <c r="B2139" t="s">
        <v>165</v>
      </c>
      <c r="C2139" t="s">
        <v>165</v>
      </c>
      <c r="D2139" t="s">
        <v>165</v>
      </c>
      <c r="E2139" t="s">
        <v>165</v>
      </c>
      <c r="F2139" t="s">
        <v>165</v>
      </c>
      <c r="G2139" t="s">
        <v>165</v>
      </c>
      <c r="H2139" t="s">
        <v>165</v>
      </c>
      <c r="J2139" t="s">
        <v>165</v>
      </c>
      <c r="K2139" t="s">
        <v>165</v>
      </c>
      <c r="L2139" t="s">
        <v>165</v>
      </c>
      <c r="M2139" t="s">
        <v>165</v>
      </c>
      <c r="N2139" t="s">
        <v>165</v>
      </c>
      <c r="O2139" t="s">
        <v>165</v>
      </c>
      <c r="P2139" t="s">
        <v>165</v>
      </c>
      <c r="Q2139" t="s">
        <v>165</v>
      </c>
    </row>
    <row r="2140">
      <c r="B2140" t="s">
        <v>165</v>
      </c>
      <c r="C2140" t="s">
        <v>165</v>
      </c>
      <c r="D2140" t="s">
        <v>165</v>
      </c>
      <c r="E2140" t="s">
        <v>165</v>
      </c>
      <c r="F2140" t="s">
        <v>165</v>
      </c>
      <c r="G2140" t="s">
        <v>165</v>
      </c>
      <c r="H2140" t="s">
        <v>165</v>
      </c>
      <c r="J2140" t="s">
        <v>165</v>
      </c>
      <c r="K2140" t="s">
        <v>165</v>
      </c>
      <c r="L2140" t="s">
        <v>165</v>
      </c>
      <c r="M2140" t="s">
        <v>165</v>
      </c>
      <c r="N2140" t="s">
        <v>165</v>
      </c>
      <c r="O2140" t="s">
        <v>165</v>
      </c>
      <c r="P2140" t="s">
        <v>165</v>
      </c>
      <c r="Q2140" t="s">
        <v>165</v>
      </c>
    </row>
    <row r="2141">
      <c r="B2141" t="s">
        <v>165</v>
      </c>
      <c r="C2141" t="s">
        <v>165</v>
      </c>
      <c r="D2141" t="s">
        <v>165</v>
      </c>
      <c r="E2141" t="s">
        <v>165</v>
      </c>
      <c r="F2141" t="s">
        <v>165</v>
      </c>
      <c r="G2141" t="s">
        <v>165</v>
      </c>
      <c r="H2141" t="s">
        <v>165</v>
      </c>
      <c r="J2141" t="s">
        <v>165</v>
      </c>
      <c r="K2141" t="s">
        <v>165</v>
      </c>
      <c r="L2141" t="s">
        <v>165</v>
      </c>
      <c r="M2141" t="s">
        <v>165</v>
      </c>
      <c r="N2141" t="s">
        <v>165</v>
      </c>
      <c r="O2141" t="s">
        <v>165</v>
      </c>
      <c r="P2141" t="s">
        <v>165</v>
      </c>
      <c r="Q2141" t="s">
        <v>165</v>
      </c>
    </row>
    <row r="2142">
      <c r="B2142" t="s">
        <v>165</v>
      </c>
      <c r="C2142" t="s">
        <v>165</v>
      </c>
      <c r="D2142" t="s">
        <v>165</v>
      </c>
      <c r="E2142" t="s">
        <v>165</v>
      </c>
      <c r="F2142" t="s">
        <v>165</v>
      </c>
      <c r="G2142" t="s">
        <v>165</v>
      </c>
      <c r="H2142" t="s">
        <v>165</v>
      </c>
      <c r="J2142" t="s">
        <v>165</v>
      </c>
      <c r="K2142" t="s">
        <v>165</v>
      </c>
      <c r="L2142" t="s">
        <v>165</v>
      </c>
      <c r="M2142" t="s">
        <v>165</v>
      </c>
      <c r="N2142" t="s">
        <v>165</v>
      </c>
      <c r="O2142" t="s">
        <v>165</v>
      </c>
      <c r="P2142" t="s">
        <v>165</v>
      </c>
      <c r="Q2142" t="s">
        <v>165</v>
      </c>
    </row>
    <row r="2143">
      <c r="B2143" t="s">
        <v>165</v>
      </c>
      <c r="C2143" t="s">
        <v>165</v>
      </c>
      <c r="D2143" t="s">
        <v>165</v>
      </c>
      <c r="E2143" t="s">
        <v>165</v>
      </c>
      <c r="F2143" t="s">
        <v>165</v>
      </c>
      <c r="G2143" t="s">
        <v>165</v>
      </c>
      <c r="H2143" t="s">
        <v>165</v>
      </c>
      <c r="J2143" t="s">
        <v>165</v>
      </c>
      <c r="K2143" t="s">
        <v>165</v>
      </c>
      <c r="L2143" t="s">
        <v>165</v>
      </c>
      <c r="M2143" t="s">
        <v>165</v>
      </c>
      <c r="N2143" t="s">
        <v>165</v>
      </c>
      <c r="O2143" t="s">
        <v>165</v>
      </c>
      <c r="P2143" t="s">
        <v>165</v>
      </c>
      <c r="Q2143" t="s">
        <v>165</v>
      </c>
    </row>
    <row r="2144">
      <c r="B2144" t="s">
        <v>165</v>
      </c>
      <c r="C2144" t="s">
        <v>165</v>
      </c>
      <c r="D2144" t="s">
        <v>165</v>
      </c>
      <c r="E2144" t="s">
        <v>165</v>
      </c>
      <c r="F2144" t="s">
        <v>165</v>
      </c>
      <c r="G2144" t="s">
        <v>165</v>
      </c>
      <c r="H2144" t="s">
        <v>165</v>
      </c>
      <c r="J2144" t="s">
        <v>165</v>
      </c>
      <c r="K2144" t="s">
        <v>165</v>
      </c>
      <c r="L2144" t="s">
        <v>165</v>
      </c>
      <c r="M2144" t="s">
        <v>165</v>
      </c>
      <c r="N2144" t="s">
        <v>165</v>
      </c>
      <c r="O2144" t="s">
        <v>165</v>
      </c>
      <c r="P2144" t="s">
        <v>165</v>
      </c>
      <c r="Q2144" t="s">
        <v>165</v>
      </c>
    </row>
    <row r="2145">
      <c r="B2145" t="s">
        <v>165</v>
      </c>
      <c r="C2145" t="s">
        <v>165</v>
      </c>
      <c r="D2145" t="s">
        <v>165</v>
      </c>
      <c r="E2145" t="s">
        <v>165</v>
      </c>
      <c r="F2145" t="s">
        <v>165</v>
      </c>
      <c r="G2145" t="s">
        <v>165</v>
      </c>
      <c r="H2145" t="s">
        <v>165</v>
      </c>
      <c r="J2145" t="s">
        <v>165</v>
      </c>
      <c r="K2145" t="s">
        <v>165</v>
      </c>
      <c r="L2145" t="s">
        <v>165</v>
      </c>
      <c r="M2145" t="s">
        <v>165</v>
      </c>
      <c r="N2145" t="s">
        <v>165</v>
      </c>
      <c r="O2145" t="s">
        <v>165</v>
      </c>
      <c r="P2145" t="s">
        <v>165</v>
      </c>
      <c r="Q2145" t="s">
        <v>165</v>
      </c>
    </row>
    <row r="2146">
      <c r="B2146" t="s">
        <v>165</v>
      </c>
      <c r="C2146" t="s">
        <v>165</v>
      </c>
      <c r="D2146" t="s">
        <v>165</v>
      </c>
      <c r="E2146" t="s">
        <v>165</v>
      </c>
      <c r="F2146" t="s">
        <v>165</v>
      </c>
      <c r="G2146" t="s">
        <v>165</v>
      </c>
      <c r="H2146" t="s">
        <v>165</v>
      </c>
      <c r="J2146" t="s">
        <v>165</v>
      </c>
      <c r="K2146" t="s">
        <v>165</v>
      </c>
      <c r="L2146" t="s">
        <v>165</v>
      </c>
      <c r="M2146" t="s">
        <v>165</v>
      </c>
      <c r="N2146" t="s">
        <v>165</v>
      </c>
      <c r="O2146" t="s">
        <v>165</v>
      </c>
      <c r="P2146" t="s">
        <v>165</v>
      </c>
      <c r="Q2146" t="s">
        <v>165</v>
      </c>
    </row>
    <row r="2147">
      <c r="B2147" t="s">
        <v>165</v>
      </c>
      <c r="C2147" t="s">
        <v>165</v>
      </c>
      <c r="D2147" t="s">
        <v>165</v>
      </c>
      <c r="E2147" t="s">
        <v>165</v>
      </c>
      <c r="F2147" t="s">
        <v>165</v>
      </c>
      <c r="G2147" t="s">
        <v>165</v>
      </c>
      <c r="H2147" t="s">
        <v>165</v>
      </c>
      <c r="J2147" t="s">
        <v>165</v>
      </c>
      <c r="K2147" t="s">
        <v>165</v>
      </c>
      <c r="L2147" t="s">
        <v>165</v>
      </c>
      <c r="M2147" t="s">
        <v>165</v>
      </c>
      <c r="N2147" t="s">
        <v>165</v>
      </c>
      <c r="O2147" t="s">
        <v>165</v>
      </c>
      <c r="P2147" t="s">
        <v>165</v>
      </c>
      <c r="Q2147" t="s">
        <v>165</v>
      </c>
    </row>
    <row r="2148">
      <c r="B2148" t="s">
        <v>165</v>
      </c>
      <c r="C2148" t="s">
        <v>165</v>
      </c>
      <c r="D2148" t="s">
        <v>165</v>
      </c>
      <c r="E2148" t="s">
        <v>165</v>
      </c>
      <c r="F2148" t="s">
        <v>165</v>
      </c>
      <c r="G2148" t="s">
        <v>165</v>
      </c>
      <c r="H2148" t="s">
        <v>165</v>
      </c>
      <c r="J2148" t="s">
        <v>165</v>
      </c>
      <c r="K2148" t="s">
        <v>165</v>
      </c>
      <c r="L2148" t="s">
        <v>165</v>
      </c>
      <c r="M2148" t="s">
        <v>165</v>
      </c>
      <c r="N2148" t="s">
        <v>165</v>
      </c>
      <c r="O2148" t="s">
        <v>165</v>
      </c>
      <c r="P2148" t="s">
        <v>165</v>
      </c>
      <c r="Q2148" t="s">
        <v>165</v>
      </c>
    </row>
    <row r="2149">
      <c r="B2149" t="s">
        <v>165</v>
      </c>
      <c r="C2149" t="s">
        <v>165</v>
      </c>
      <c r="D2149" t="s">
        <v>165</v>
      </c>
      <c r="E2149" t="s">
        <v>165</v>
      </c>
      <c r="F2149" t="s">
        <v>165</v>
      </c>
      <c r="G2149" t="s">
        <v>165</v>
      </c>
      <c r="H2149" t="s">
        <v>165</v>
      </c>
      <c r="J2149" t="s">
        <v>165</v>
      </c>
      <c r="K2149" t="s">
        <v>165</v>
      </c>
      <c r="L2149" t="s">
        <v>165</v>
      </c>
      <c r="M2149" t="s">
        <v>165</v>
      </c>
      <c r="N2149" t="s">
        <v>165</v>
      </c>
      <c r="O2149" t="s">
        <v>165</v>
      </c>
      <c r="P2149" t="s">
        <v>165</v>
      </c>
      <c r="Q2149" t="s">
        <v>165</v>
      </c>
    </row>
    <row r="2150">
      <c r="B2150" t="s">
        <v>165</v>
      </c>
      <c r="C2150" t="s">
        <v>165</v>
      </c>
      <c r="D2150" t="s">
        <v>165</v>
      </c>
      <c r="E2150" t="s">
        <v>165</v>
      </c>
      <c r="F2150" t="s">
        <v>165</v>
      </c>
      <c r="G2150" t="s">
        <v>165</v>
      </c>
      <c r="H2150" t="s">
        <v>165</v>
      </c>
      <c r="J2150" t="s">
        <v>165</v>
      </c>
      <c r="K2150" t="s">
        <v>165</v>
      </c>
      <c r="L2150" t="s">
        <v>165</v>
      </c>
      <c r="M2150" t="s">
        <v>165</v>
      </c>
      <c r="N2150" t="s">
        <v>165</v>
      </c>
      <c r="O2150" t="s">
        <v>165</v>
      </c>
      <c r="P2150" t="s">
        <v>165</v>
      </c>
      <c r="Q2150" t="s">
        <v>165</v>
      </c>
    </row>
    <row r="2151">
      <c r="B2151" t="s">
        <v>165</v>
      </c>
      <c r="C2151" t="s">
        <v>165</v>
      </c>
      <c r="D2151" t="s">
        <v>165</v>
      </c>
      <c r="E2151" t="s">
        <v>165</v>
      </c>
      <c r="F2151" t="s">
        <v>165</v>
      </c>
      <c r="G2151" t="s">
        <v>165</v>
      </c>
      <c r="H2151" t="s">
        <v>165</v>
      </c>
      <c r="J2151" t="s">
        <v>165</v>
      </c>
      <c r="K2151" t="s">
        <v>165</v>
      </c>
      <c r="L2151" t="s">
        <v>165</v>
      </c>
      <c r="M2151" t="s">
        <v>165</v>
      </c>
      <c r="N2151" t="s">
        <v>165</v>
      </c>
      <c r="O2151" t="s">
        <v>165</v>
      </c>
      <c r="P2151" t="s">
        <v>165</v>
      </c>
      <c r="Q2151" t="s">
        <v>165</v>
      </c>
    </row>
    <row r="2152">
      <c r="B2152" t="s">
        <v>165</v>
      </c>
      <c r="C2152" t="s">
        <v>165</v>
      </c>
      <c r="D2152" t="s">
        <v>165</v>
      </c>
      <c r="E2152" t="s">
        <v>165</v>
      </c>
      <c r="F2152" t="s">
        <v>165</v>
      </c>
      <c r="G2152" t="s">
        <v>165</v>
      </c>
      <c r="H2152" t="s">
        <v>165</v>
      </c>
      <c r="J2152" t="s">
        <v>165</v>
      </c>
      <c r="K2152" t="s">
        <v>165</v>
      </c>
      <c r="L2152" t="s">
        <v>165</v>
      </c>
      <c r="M2152" t="s">
        <v>165</v>
      </c>
      <c r="N2152" t="s">
        <v>165</v>
      </c>
      <c r="O2152" t="s">
        <v>165</v>
      </c>
      <c r="P2152" t="s">
        <v>165</v>
      </c>
      <c r="Q2152" t="s">
        <v>165</v>
      </c>
    </row>
    <row r="2153">
      <c r="B2153" t="s">
        <v>165</v>
      </c>
      <c r="C2153" t="s">
        <v>165</v>
      </c>
      <c r="D2153" t="s">
        <v>165</v>
      </c>
      <c r="E2153" t="s">
        <v>165</v>
      </c>
      <c r="F2153" t="s">
        <v>165</v>
      </c>
      <c r="G2153" t="s">
        <v>165</v>
      </c>
      <c r="H2153" t="s">
        <v>165</v>
      </c>
      <c r="J2153" t="s">
        <v>165</v>
      </c>
      <c r="K2153" t="s">
        <v>165</v>
      </c>
      <c r="L2153" t="s">
        <v>165</v>
      </c>
      <c r="M2153" t="s">
        <v>165</v>
      </c>
      <c r="N2153" t="s">
        <v>165</v>
      </c>
      <c r="O2153" t="s">
        <v>165</v>
      </c>
      <c r="P2153" t="s">
        <v>165</v>
      </c>
      <c r="Q2153" t="s">
        <v>165</v>
      </c>
    </row>
    <row r="2154">
      <c r="B2154" t="s">
        <v>165</v>
      </c>
      <c r="C2154" t="s">
        <v>165</v>
      </c>
      <c r="D2154" t="s">
        <v>165</v>
      </c>
      <c r="E2154" t="s">
        <v>165</v>
      </c>
      <c r="F2154" t="s">
        <v>165</v>
      </c>
      <c r="G2154" t="s">
        <v>165</v>
      </c>
      <c r="H2154" t="s">
        <v>165</v>
      </c>
      <c r="J2154" t="s">
        <v>165</v>
      </c>
      <c r="K2154" t="s">
        <v>165</v>
      </c>
      <c r="L2154" t="s">
        <v>165</v>
      </c>
      <c r="M2154" t="s">
        <v>165</v>
      </c>
      <c r="N2154" t="s">
        <v>165</v>
      </c>
      <c r="O2154" t="s">
        <v>165</v>
      </c>
      <c r="P2154" t="s">
        <v>165</v>
      </c>
      <c r="Q2154" t="s">
        <v>165</v>
      </c>
    </row>
    <row r="2155">
      <c r="B2155" t="s">
        <v>165</v>
      </c>
      <c r="C2155" t="s">
        <v>165</v>
      </c>
      <c r="D2155" t="s">
        <v>165</v>
      </c>
      <c r="E2155" t="s">
        <v>165</v>
      </c>
      <c r="F2155" t="s">
        <v>165</v>
      </c>
      <c r="G2155" t="s">
        <v>165</v>
      </c>
      <c r="H2155" t="s">
        <v>165</v>
      </c>
      <c r="J2155" t="s">
        <v>165</v>
      </c>
      <c r="K2155" t="s">
        <v>165</v>
      </c>
      <c r="L2155" t="s">
        <v>165</v>
      </c>
      <c r="M2155" t="s">
        <v>165</v>
      </c>
      <c r="N2155" t="s">
        <v>165</v>
      </c>
      <c r="O2155" t="s">
        <v>165</v>
      </c>
      <c r="P2155" t="s">
        <v>165</v>
      </c>
      <c r="Q2155" t="s">
        <v>165</v>
      </c>
    </row>
    <row r="2156">
      <c r="B2156" t="s">
        <v>165</v>
      </c>
      <c r="C2156" t="s">
        <v>165</v>
      </c>
      <c r="D2156" t="s">
        <v>165</v>
      </c>
      <c r="E2156" t="s">
        <v>165</v>
      </c>
      <c r="F2156" t="s">
        <v>165</v>
      </c>
      <c r="G2156" t="s">
        <v>165</v>
      </c>
      <c r="H2156" t="s">
        <v>165</v>
      </c>
      <c r="J2156" t="s">
        <v>165</v>
      </c>
      <c r="K2156" t="s">
        <v>165</v>
      </c>
      <c r="L2156" t="s">
        <v>165</v>
      </c>
      <c r="M2156" t="s">
        <v>165</v>
      </c>
      <c r="N2156" t="s">
        <v>165</v>
      </c>
      <c r="O2156" t="s">
        <v>165</v>
      </c>
      <c r="P2156" t="s">
        <v>165</v>
      </c>
      <c r="Q2156" t="s">
        <v>165</v>
      </c>
    </row>
    <row r="2157">
      <c r="B2157" t="s">
        <v>165</v>
      </c>
      <c r="C2157" t="s">
        <v>165</v>
      </c>
      <c r="D2157" t="s">
        <v>165</v>
      </c>
      <c r="E2157" t="s">
        <v>165</v>
      </c>
      <c r="F2157" t="s">
        <v>165</v>
      </c>
      <c r="G2157" t="s">
        <v>165</v>
      </c>
      <c r="H2157" t="s">
        <v>165</v>
      </c>
      <c r="J2157" t="s">
        <v>165</v>
      </c>
      <c r="K2157" t="s">
        <v>165</v>
      </c>
      <c r="L2157" t="s">
        <v>165</v>
      </c>
      <c r="M2157" t="s">
        <v>165</v>
      </c>
      <c r="N2157" t="s">
        <v>165</v>
      </c>
      <c r="O2157" t="s">
        <v>165</v>
      </c>
      <c r="P2157" t="s">
        <v>165</v>
      </c>
      <c r="Q2157" t="s">
        <v>165</v>
      </c>
    </row>
    <row r="2158">
      <c r="B2158" t="s">
        <v>165</v>
      </c>
      <c r="C2158" t="s">
        <v>165</v>
      </c>
      <c r="D2158" t="s">
        <v>165</v>
      </c>
      <c r="E2158" t="s">
        <v>165</v>
      </c>
      <c r="F2158" t="s">
        <v>165</v>
      </c>
      <c r="G2158" t="s">
        <v>165</v>
      </c>
      <c r="H2158" t="s">
        <v>165</v>
      </c>
      <c r="J2158" t="s">
        <v>165</v>
      </c>
      <c r="K2158" t="s">
        <v>165</v>
      </c>
      <c r="L2158" t="s">
        <v>165</v>
      </c>
      <c r="M2158" t="s">
        <v>165</v>
      </c>
      <c r="N2158" t="s">
        <v>165</v>
      </c>
      <c r="O2158" t="s">
        <v>165</v>
      </c>
      <c r="P2158" t="s">
        <v>165</v>
      </c>
      <c r="Q2158" t="s">
        <v>165</v>
      </c>
    </row>
    <row r="2159">
      <c r="B2159" t="s">
        <v>165</v>
      </c>
      <c r="C2159" t="s">
        <v>165</v>
      </c>
      <c r="D2159" t="s">
        <v>165</v>
      </c>
      <c r="E2159" t="s">
        <v>165</v>
      </c>
      <c r="F2159" t="s">
        <v>165</v>
      </c>
      <c r="G2159" t="s">
        <v>165</v>
      </c>
      <c r="H2159" t="s">
        <v>165</v>
      </c>
      <c r="J2159" t="s">
        <v>165</v>
      </c>
      <c r="K2159" t="s">
        <v>165</v>
      </c>
      <c r="L2159" t="s">
        <v>165</v>
      </c>
      <c r="M2159" t="s">
        <v>165</v>
      </c>
      <c r="N2159" t="s">
        <v>165</v>
      </c>
      <c r="O2159" t="s">
        <v>165</v>
      </c>
      <c r="P2159" t="s">
        <v>165</v>
      </c>
      <c r="Q2159" t="s">
        <v>165</v>
      </c>
    </row>
    <row r="2160">
      <c r="B2160" t="s">
        <v>165</v>
      </c>
      <c r="C2160" t="s">
        <v>165</v>
      </c>
      <c r="D2160" t="s">
        <v>165</v>
      </c>
      <c r="E2160" t="s">
        <v>165</v>
      </c>
      <c r="F2160" t="s">
        <v>165</v>
      </c>
      <c r="G2160" t="s">
        <v>165</v>
      </c>
      <c r="H2160" t="s">
        <v>165</v>
      </c>
      <c r="J2160" t="s">
        <v>165</v>
      </c>
      <c r="K2160" t="s">
        <v>165</v>
      </c>
      <c r="L2160" t="s">
        <v>165</v>
      </c>
      <c r="M2160" t="s">
        <v>165</v>
      </c>
      <c r="N2160" t="s">
        <v>165</v>
      </c>
      <c r="O2160" t="s">
        <v>165</v>
      </c>
      <c r="P2160" t="s">
        <v>165</v>
      </c>
      <c r="Q2160" t="s">
        <v>165</v>
      </c>
    </row>
    <row r="2161">
      <c r="B2161" t="s">
        <v>165</v>
      </c>
      <c r="C2161" t="s">
        <v>165</v>
      </c>
      <c r="D2161" t="s">
        <v>165</v>
      </c>
      <c r="E2161" t="s">
        <v>165</v>
      </c>
      <c r="F2161" t="s">
        <v>165</v>
      </c>
      <c r="G2161" t="s">
        <v>165</v>
      </c>
      <c r="H2161" t="s">
        <v>165</v>
      </c>
      <c r="J2161" t="s">
        <v>165</v>
      </c>
      <c r="K2161" t="s">
        <v>165</v>
      </c>
      <c r="L2161" t="s">
        <v>165</v>
      </c>
      <c r="M2161" t="s">
        <v>165</v>
      </c>
      <c r="N2161" t="s">
        <v>165</v>
      </c>
      <c r="O2161" t="s">
        <v>165</v>
      </c>
      <c r="P2161" t="s">
        <v>165</v>
      </c>
      <c r="Q2161" t="s">
        <v>165</v>
      </c>
    </row>
    <row r="2162">
      <c r="B2162" t="s">
        <v>165</v>
      </c>
      <c r="C2162" t="s">
        <v>165</v>
      </c>
      <c r="D2162" t="s">
        <v>165</v>
      </c>
      <c r="E2162" t="s">
        <v>165</v>
      </c>
      <c r="F2162" t="s">
        <v>165</v>
      </c>
      <c r="G2162" t="s">
        <v>165</v>
      </c>
      <c r="H2162" t="s">
        <v>165</v>
      </c>
      <c r="J2162" t="s">
        <v>165</v>
      </c>
      <c r="K2162" t="s">
        <v>165</v>
      </c>
      <c r="L2162" t="s">
        <v>165</v>
      </c>
      <c r="M2162" t="s">
        <v>165</v>
      </c>
      <c r="N2162" t="s">
        <v>165</v>
      </c>
      <c r="O2162" t="s">
        <v>165</v>
      </c>
      <c r="P2162" t="s">
        <v>165</v>
      </c>
      <c r="Q2162" t="s">
        <v>165</v>
      </c>
    </row>
    <row r="2163">
      <c r="B2163" t="s">
        <v>165</v>
      </c>
      <c r="C2163" t="s">
        <v>165</v>
      </c>
      <c r="D2163" t="s">
        <v>165</v>
      </c>
      <c r="E2163" t="s">
        <v>165</v>
      </c>
      <c r="F2163" t="s">
        <v>165</v>
      </c>
      <c r="G2163" t="s">
        <v>165</v>
      </c>
      <c r="H2163" t="s">
        <v>165</v>
      </c>
      <c r="J2163" t="s">
        <v>165</v>
      </c>
      <c r="K2163" t="s">
        <v>165</v>
      </c>
      <c r="L2163" t="s">
        <v>165</v>
      </c>
      <c r="M2163" t="s">
        <v>165</v>
      </c>
      <c r="N2163" t="s">
        <v>165</v>
      </c>
      <c r="O2163" t="s">
        <v>165</v>
      </c>
      <c r="P2163" t="s">
        <v>165</v>
      </c>
      <c r="Q2163" t="s">
        <v>165</v>
      </c>
    </row>
    <row r="2164">
      <c r="B2164" t="s">
        <v>165</v>
      </c>
      <c r="C2164" t="s">
        <v>165</v>
      </c>
      <c r="D2164" t="s">
        <v>165</v>
      </c>
      <c r="E2164" t="s">
        <v>165</v>
      </c>
      <c r="F2164" t="s">
        <v>165</v>
      </c>
      <c r="G2164" t="s">
        <v>165</v>
      </c>
      <c r="H2164" t="s">
        <v>165</v>
      </c>
      <c r="J2164" t="s">
        <v>165</v>
      </c>
      <c r="K2164" t="s">
        <v>165</v>
      </c>
      <c r="L2164" t="s">
        <v>165</v>
      </c>
      <c r="M2164" t="s">
        <v>165</v>
      </c>
      <c r="N2164" t="s">
        <v>165</v>
      </c>
      <c r="O2164" t="s">
        <v>165</v>
      </c>
      <c r="P2164" t="s">
        <v>165</v>
      </c>
      <c r="Q2164" t="s">
        <v>165</v>
      </c>
    </row>
    <row r="2165">
      <c r="B2165" t="s">
        <v>165</v>
      </c>
      <c r="C2165" t="s">
        <v>165</v>
      </c>
      <c r="D2165" t="s">
        <v>165</v>
      </c>
      <c r="E2165" t="s">
        <v>165</v>
      </c>
      <c r="F2165" t="s">
        <v>165</v>
      </c>
      <c r="G2165" t="s">
        <v>165</v>
      </c>
      <c r="H2165" t="s">
        <v>165</v>
      </c>
      <c r="J2165" t="s">
        <v>165</v>
      </c>
      <c r="K2165" t="s">
        <v>165</v>
      </c>
      <c r="L2165" t="s">
        <v>165</v>
      </c>
      <c r="M2165" t="s">
        <v>165</v>
      </c>
      <c r="N2165" t="s">
        <v>165</v>
      </c>
      <c r="O2165" t="s">
        <v>165</v>
      </c>
      <c r="P2165" t="s">
        <v>165</v>
      </c>
      <c r="Q2165" t="s">
        <v>165</v>
      </c>
    </row>
    <row r="2166">
      <c r="B2166" t="s">
        <v>165</v>
      </c>
      <c r="C2166" t="s">
        <v>165</v>
      </c>
      <c r="D2166" t="s">
        <v>165</v>
      </c>
      <c r="E2166" t="s">
        <v>165</v>
      </c>
      <c r="F2166" t="s">
        <v>165</v>
      </c>
      <c r="G2166" t="s">
        <v>165</v>
      </c>
      <c r="H2166" t="s">
        <v>165</v>
      </c>
      <c r="J2166" t="s">
        <v>165</v>
      </c>
      <c r="K2166" t="s">
        <v>165</v>
      </c>
      <c r="L2166" t="s">
        <v>165</v>
      </c>
      <c r="M2166" t="s">
        <v>165</v>
      </c>
      <c r="N2166" t="s">
        <v>165</v>
      </c>
      <c r="O2166" t="s">
        <v>165</v>
      </c>
      <c r="P2166" t="s">
        <v>165</v>
      </c>
      <c r="Q2166" t="s">
        <v>165</v>
      </c>
    </row>
    <row r="2167">
      <c r="B2167" t="s">
        <v>165</v>
      </c>
      <c r="C2167" t="s">
        <v>165</v>
      </c>
      <c r="D2167" t="s">
        <v>165</v>
      </c>
      <c r="E2167" t="s">
        <v>165</v>
      </c>
      <c r="F2167" t="s">
        <v>165</v>
      </c>
      <c r="G2167" t="s">
        <v>165</v>
      </c>
      <c r="H2167" t="s">
        <v>165</v>
      </c>
      <c r="J2167" t="s">
        <v>165</v>
      </c>
      <c r="K2167" t="s">
        <v>165</v>
      </c>
      <c r="L2167" t="s">
        <v>165</v>
      </c>
      <c r="M2167" t="s">
        <v>165</v>
      </c>
      <c r="N2167" t="s">
        <v>165</v>
      </c>
      <c r="O2167" t="s">
        <v>165</v>
      </c>
      <c r="P2167" t="s">
        <v>165</v>
      </c>
      <c r="Q2167" t="s">
        <v>165</v>
      </c>
    </row>
    <row r="2168">
      <c r="B2168" t="s">
        <v>165</v>
      </c>
      <c r="C2168" t="s">
        <v>165</v>
      </c>
      <c r="D2168" t="s">
        <v>165</v>
      </c>
      <c r="E2168" t="s">
        <v>165</v>
      </c>
      <c r="F2168" t="s">
        <v>165</v>
      </c>
      <c r="G2168" t="s">
        <v>165</v>
      </c>
      <c r="H2168" t="s">
        <v>165</v>
      </c>
      <c r="J2168" t="s">
        <v>165</v>
      </c>
      <c r="K2168" t="s">
        <v>165</v>
      </c>
      <c r="L2168" t="s">
        <v>165</v>
      </c>
      <c r="M2168" t="s">
        <v>165</v>
      </c>
      <c r="N2168" t="s">
        <v>165</v>
      </c>
      <c r="O2168" t="s">
        <v>165</v>
      </c>
      <c r="P2168" t="s">
        <v>165</v>
      </c>
      <c r="Q2168" t="s">
        <v>165</v>
      </c>
    </row>
    <row r="2169">
      <c r="B2169" t="s">
        <v>165</v>
      </c>
      <c r="C2169" t="s">
        <v>165</v>
      </c>
      <c r="D2169" t="s">
        <v>165</v>
      </c>
      <c r="E2169" t="s">
        <v>165</v>
      </c>
      <c r="F2169" t="s">
        <v>165</v>
      </c>
      <c r="G2169" t="s">
        <v>165</v>
      </c>
      <c r="H2169" t="s">
        <v>165</v>
      </c>
      <c r="J2169" t="s">
        <v>165</v>
      </c>
      <c r="K2169" t="s">
        <v>165</v>
      </c>
      <c r="L2169" t="s">
        <v>165</v>
      </c>
      <c r="M2169" t="s">
        <v>165</v>
      </c>
      <c r="N2169" t="s">
        <v>165</v>
      </c>
      <c r="O2169" t="s">
        <v>165</v>
      </c>
      <c r="P2169" t="s">
        <v>165</v>
      </c>
      <c r="Q2169" t="s">
        <v>165</v>
      </c>
    </row>
    <row r="2170">
      <c r="B2170" t="s">
        <v>165</v>
      </c>
      <c r="C2170" t="s">
        <v>165</v>
      </c>
      <c r="D2170" t="s">
        <v>165</v>
      </c>
      <c r="E2170" t="s">
        <v>165</v>
      </c>
      <c r="F2170" t="s">
        <v>165</v>
      </c>
      <c r="G2170" t="s">
        <v>165</v>
      </c>
      <c r="H2170" t="s">
        <v>165</v>
      </c>
      <c r="J2170" t="s">
        <v>165</v>
      </c>
      <c r="K2170" t="s">
        <v>165</v>
      </c>
      <c r="L2170" t="s">
        <v>165</v>
      </c>
      <c r="M2170" t="s">
        <v>165</v>
      </c>
      <c r="N2170" t="s">
        <v>165</v>
      </c>
      <c r="O2170" t="s">
        <v>165</v>
      </c>
      <c r="P2170" t="s">
        <v>165</v>
      </c>
      <c r="Q2170" t="s">
        <v>165</v>
      </c>
    </row>
    <row r="2171">
      <c r="B2171" t="s">
        <v>165</v>
      </c>
      <c r="C2171" t="s">
        <v>165</v>
      </c>
      <c r="D2171" t="s">
        <v>165</v>
      </c>
      <c r="E2171" t="s">
        <v>165</v>
      </c>
      <c r="F2171" t="s">
        <v>165</v>
      </c>
      <c r="G2171" t="s">
        <v>165</v>
      </c>
      <c r="H2171" t="s">
        <v>165</v>
      </c>
      <c r="J2171" t="s">
        <v>165</v>
      </c>
      <c r="K2171" t="s">
        <v>165</v>
      </c>
      <c r="L2171" t="s">
        <v>165</v>
      </c>
      <c r="M2171" t="s">
        <v>165</v>
      </c>
      <c r="N2171" t="s">
        <v>165</v>
      </c>
      <c r="O2171" t="s">
        <v>165</v>
      </c>
      <c r="P2171" t="s">
        <v>165</v>
      </c>
      <c r="Q2171" t="s">
        <v>165</v>
      </c>
    </row>
    <row r="2172">
      <c r="B2172" t="s">
        <v>165</v>
      </c>
      <c r="C2172" t="s">
        <v>165</v>
      </c>
      <c r="D2172" t="s">
        <v>165</v>
      </c>
      <c r="E2172" t="s">
        <v>165</v>
      </c>
      <c r="F2172" t="s">
        <v>165</v>
      </c>
      <c r="G2172" t="s">
        <v>165</v>
      </c>
      <c r="H2172" t="s">
        <v>165</v>
      </c>
      <c r="J2172" t="s">
        <v>165</v>
      </c>
      <c r="K2172" t="s">
        <v>165</v>
      </c>
      <c r="L2172" t="s">
        <v>165</v>
      </c>
      <c r="M2172" t="s">
        <v>165</v>
      </c>
      <c r="N2172" t="s">
        <v>165</v>
      </c>
      <c r="O2172" t="s">
        <v>165</v>
      </c>
      <c r="P2172" t="s">
        <v>165</v>
      </c>
      <c r="Q2172" t="s">
        <v>165</v>
      </c>
    </row>
    <row r="2173">
      <c r="B2173" t="s">
        <v>165</v>
      </c>
      <c r="C2173" t="s">
        <v>165</v>
      </c>
      <c r="D2173" t="s">
        <v>165</v>
      </c>
      <c r="E2173" t="s">
        <v>165</v>
      </c>
      <c r="F2173" t="s">
        <v>165</v>
      </c>
      <c r="G2173" t="s">
        <v>165</v>
      </c>
      <c r="H2173" t="s">
        <v>165</v>
      </c>
      <c r="J2173" t="s">
        <v>165</v>
      </c>
      <c r="K2173" t="s">
        <v>165</v>
      </c>
      <c r="L2173" t="s">
        <v>165</v>
      </c>
      <c r="M2173" t="s">
        <v>165</v>
      </c>
      <c r="N2173" t="s">
        <v>165</v>
      </c>
      <c r="O2173" t="s">
        <v>165</v>
      </c>
      <c r="P2173" t="s">
        <v>165</v>
      </c>
      <c r="Q2173" t="s">
        <v>165</v>
      </c>
    </row>
    <row r="2174">
      <c r="B2174" t="s">
        <v>165</v>
      </c>
      <c r="C2174" t="s">
        <v>165</v>
      </c>
      <c r="D2174" t="s">
        <v>165</v>
      </c>
      <c r="E2174" t="s">
        <v>165</v>
      </c>
      <c r="F2174" t="s">
        <v>165</v>
      </c>
      <c r="G2174" t="s">
        <v>165</v>
      </c>
      <c r="H2174" t="s">
        <v>165</v>
      </c>
      <c r="J2174" t="s">
        <v>165</v>
      </c>
      <c r="K2174" t="s">
        <v>165</v>
      </c>
      <c r="L2174" t="s">
        <v>165</v>
      </c>
      <c r="M2174" t="s">
        <v>165</v>
      </c>
      <c r="N2174" t="s">
        <v>165</v>
      </c>
      <c r="O2174" t="s">
        <v>165</v>
      </c>
      <c r="P2174" t="s">
        <v>165</v>
      </c>
      <c r="Q2174" t="s">
        <v>165</v>
      </c>
    </row>
    <row r="2175">
      <c r="B2175" t="s">
        <v>165</v>
      </c>
      <c r="C2175" t="s">
        <v>165</v>
      </c>
      <c r="D2175" t="s">
        <v>165</v>
      </c>
      <c r="E2175" t="s">
        <v>165</v>
      </c>
      <c r="F2175" t="s">
        <v>165</v>
      </c>
      <c r="G2175" t="s">
        <v>165</v>
      </c>
      <c r="H2175" t="s">
        <v>165</v>
      </c>
      <c r="J2175" t="s">
        <v>165</v>
      </c>
      <c r="K2175" t="s">
        <v>165</v>
      </c>
      <c r="L2175" t="s">
        <v>165</v>
      </c>
      <c r="M2175" t="s">
        <v>165</v>
      </c>
      <c r="N2175" t="s">
        <v>165</v>
      </c>
      <c r="O2175" t="s">
        <v>165</v>
      </c>
      <c r="P2175" t="s">
        <v>165</v>
      </c>
      <c r="Q2175" t="s">
        <v>165</v>
      </c>
    </row>
    <row r="2176">
      <c r="B2176" t="s">
        <v>165</v>
      </c>
      <c r="C2176" t="s">
        <v>165</v>
      </c>
      <c r="D2176" t="s">
        <v>165</v>
      </c>
      <c r="E2176" t="s">
        <v>165</v>
      </c>
      <c r="F2176" t="s">
        <v>165</v>
      </c>
      <c r="G2176" t="s">
        <v>165</v>
      </c>
      <c r="H2176" t="s">
        <v>165</v>
      </c>
      <c r="J2176" t="s">
        <v>165</v>
      </c>
      <c r="K2176" t="s">
        <v>165</v>
      </c>
      <c r="L2176" t="s">
        <v>165</v>
      </c>
      <c r="M2176" t="s">
        <v>165</v>
      </c>
      <c r="N2176" t="s">
        <v>165</v>
      </c>
      <c r="O2176" t="s">
        <v>165</v>
      </c>
      <c r="P2176" t="s">
        <v>165</v>
      </c>
      <c r="Q2176" t="s">
        <v>165</v>
      </c>
    </row>
    <row r="2177">
      <c r="B2177" t="s">
        <v>165</v>
      </c>
      <c r="C2177" t="s">
        <v>165</v>
      </c>
      <c r="D2177" t="s">
        <v>165</v>
      </c>
      <c r="E2177" t="s">
        <v>165</v>
      </c>
      <c r="F2177" t="s">
        <v>165</v>
      </c>
      <c r="G2177" t="s">
        <v>165</v>
      </c>
      <c r="H2177" t="s">
        <v>165</v>
      </c>
      <c r="J2177" t="s">
        <v>165</v>
      </c>
      <c r="K2177" t="s">
        <v>165</v>
      </c>
      <c r="L2177" t="s">
        <v>165</v>
      </c>
      <c r="M2177" t="s">
        <v>165</v>
      </c>
      <c r="N2177" t="s">
        <v>165</v>
      </c>
      <c r="O2177" t="s">
        <v>165</v>
      </c>
      <c r="P2177" t="s">
        <v>165</v>
      </c>
      <c r="Q2177" t="s">
        <v>165</v>
      </c>
    </row>
    <row r="2178">
      <c r="B2178" t="s">
        <v>165</v>
      </c>
      <c r="C2178" t="s">
        <v>165</v>
      </c>
      <c r="D2178" t="s">
        <v>165</v>
      </c>
      <c r="E2178" t="s">
        <v>165</v>
      </c>
      <c r="F2178" t="s">
        <v>165</v>
      </c>
      <c r="G2178" t="s">
        <v>165</v>
      </c>
      <c r="H2178" t="s">
        <v>165</v>
      </c>
      <c r="J2178" t="s">
        <v>165</v>
      </c>
      <c r="K2178" t="s">
        <v>165</v>
      </c>
      <c r="L2178" t="s">
        <v>165</v>
      </c>
      <c r="M2178" t="s">
        <v>165</v>
      </c>
      <c r="N2178" t="s">
        <v>165</v>
      </c>
      <c r="O2178" t="s">
        <v>165</v>
      </c>
      <c r="P2178" t="s">
        <v>165</v>
      </c>
      <c r="Q2178" t="s">
        <v>165</v>
      </c>
    </row>
    <row r="2179">
      <c r="B2179" t="s">
        <v>165</v>
      </c>
      <c r="C2179" t="s">
        <v>165</v>
      </c>
      <c r="D2179" t="s">
        <v>165</v>
      </c>
      <c r="E2179" t="s">
        <v>165</v>
      </c>
      <c r="F2179" t="s">
        <v>165</v>
      </c>
      <c r="G2179" t="s">
        <v>165</v>
      </c>
      <c r="H2179" t="s">
        <v>165</v>
      </c>
      <c r="J2179" t="s">
        <v>165</v>
      </c>
      <c r="K2179" t="s">
        <v>165</v>
      </c>
      <c r="L2179" t="s">
        <v>165</v>
      </c>
      <c r="M2179" t="s">
        <v>165</v>
      </c>
      <c r="N2179" t="s">
        <v>165</v>
      </c>
      <c r="O2179" t="s">
        <v>165</v>
      </c>
      <c r="P2179" t="s">
        <v>165</v>
      </c>
      <c r="Q2179" t="s">
        <v>165</v>
      </c>
    </row>
    <row r="2180">
      <c r="B2180" t="s">
        <v>165</v>
      </c>
      <c r="C2180" t="s">
        <v>165</v>
      </c>
      <c r="D2180" t="s">
        <v>165</v>
      </c>
      <c r="E2180" t="s">
        <v>165</v>
      </c>
      <c r="F2180" t="s">
        <v>165</v>
      </c>
      <c r="G2180" t="s">
        <v>165</v>
      </c>
      <c r="H2180" t="s">
        <v>165</v>
      </c>
      <c r="J2180" t="s">
        <v>165</v>
      </c>
      <c r="K2180" t="s">
        <v>165</v>
      </c>
      <c r="L2180" t="s">
        <v>165</v>
      </c>
      <c r="M2180" t="s">
        <v>165</v>
      </c>
      <c r="N2180" t="s">
        <v>165</v>
      </c>
      <c r="O2180" t="s">
        <v>165</v>
      </c>
      <c r="P2180" t="s">
        <v>165</v>
      </c>
      <c r="Q2180" t="s">
        <v>165</v>
      </c>
    </row>
    <row r="2181">
      <c r="B2181" t="s">
        <v>165</v>
      </c>
      <c r="C2181" t="s">
        <v>165</v>
      </c>
      <c r="D2181" t="s">
        <v>165</v>
      </c>
      <c r="E2181" t="s">
        <v>165</v>
      </c>
      <c r="F2181" t="s">
        <v>165</v>
      </c>
      <c r="G2181" t="s">
        <v>165</v>
      </c>
      <c r="H2181" t="s">
        <v>165</v>
      </c>
      <c r="J2181" t="s">
        <v>165</v>
      </c>
      <c r="K2181" t="s">
        <v>165</v>
      </c>
      <c r="L2181" t="s">
        <v>165</v>
      </c>
      <c r="M2181" t="s">
        <v>165</v>
      </c>
      <c r="N2181" t="s">
        <v>165</v>
      </c>
      <c r="O2181" t="s">
        <v>165</v>
      </c>
      <c r="P2181" t="s">
        <v>165</v>
      </c>
      <c r="Q2181" t="s">
        <v>165</v>
      </c>
    </row>
    <row r="2182">
      <c r="B2182" t="s">
        <v>165</v>
      </c>
      <c r="C2182" t="s">
        <v>165</v>
      </c>
      <c r="D2182" t="s">
        <v>165</v>
      </c>
      <c r="E2182" t="s">
        <v>165</v>
      </c>
      <c r="F2182" t="s">
        <v>165</v>
      </c>
      <c r="G2182" t="s">
        <v>165</v>
      </c>
      <c r="H2182" t="s">
        <v>165</v>
      </c>
      <c r="J2182" t="s">
        <v>165</v>
      </c>
      <c r="K2182" t="s">
        <v>165</v>
      </c>
      <c r="L2182" t="s">
        <v>165</v>
      </c>
      <c r="M2182" t="s">
        <v>165</v>
      </c>
      <c r="N2182" t="s">
        <v>165</v>
      </c>
      <c r="O2182" t="s">
        <v>165</v>
      </c>
      <c r="P2182" t="s">
        <v>165</v>
      </c>
      <c r="Q2182" t="s">
        <v>165</v>
      </c>
    </row>
    <row r="2183">
      <c r="B2183" t="s">
        <v>165</v>
      </c>
      <c r="C2183" t="s">
        <v>165</v>
      </c>
      <c r="D2183" t="s">
        <v>165</v>
      </c>
      <c r="E2183" t="s">
        <v>165</v>
      </c>
      <c r="F2183" t="s">
        <v>165</v>
      </c>
      <c r="G2183" t="s">
        <v>165</v>
      </c>
      <c r="H2183" t="s">
        <v>165</v>
      </c>
      <c r="J2183" t="s">
        <v>165</v>
      </c>
      <c r="K2183" t="s">
        <v>165</v>
      </c>
      <c r="L2183" t="s">
        <v>165</v>
      </c>
      <c r="M2183" t="s">
        <v>165</v>
      </c>
      <c r="N2183" t="s">
        <v>165</v>
      </c>
      <c r="O2183" t="s">
        <v>165</v>
      </c>
      <c r="P2183" t="s">
        <v>165</v>
      </c>
      <c r="Q2183" t="s">
        <v>165</v>
      </c>
    </row>
    <row r="2184">
      <c r="B2184" t="s">
        <v>165</v>
      </c>
      <c r="C2184" t="s">
        <v>165</v>
      </c>
      <c r="D2184" t="s">
        <v>165</v>
      </c>
      <c r="E2184" t="s">
        <v>165</v>
      </c>
      <c r="F2184" t="s">
        <v>165</v>
      </c>
      <c r="G2184" t="s">
        <v>165</v>
      </c>
      <c r="H2184" t="s">
        <v>165</v>
      </c>
      <c r="J2184" t="s">
        <v>165</v>
      </c>
      <c r="K2184" t="s">
        <v>165</v>
      </c>
      <c r="L2184" t="s">
        <v>165</v>
      </c>
      <c r="M2184" t="s">
        <v>165</v>
      </c>
      <c r="N2184" t="s">
        <v>165</v>
      </c>
      <c r="O2184" t="s">
        <v>165</v>
      </c>
      <c r="P2184" t="s">
        <v>165</v>
      </c>
      <c r="Q2184" t="s">
        <v>165</v>
      </c>
    </row>
    <row r="2185">
      <c r="B2185" t="s">
        <v>165</v>
      </c>
      <c r="C2185" t="s">
        <v>165</v>
      </c>
      <c r="D2185" t="s">
        <v>165</v>
      </c>
      <c r="E2185" t="s">
        <v>165</v>
      </c>
      <c r="F2185" t="s">
        <v>165</v>
      </c>
      <c r="G2185" t="s">
        <v>165</v>
      </c>
      <c r="H2185" t="s">
        <v>165</v>
      </c>
      <c r="J2185" t="s">
        <v>165</v>
      </c>
      <c r="K2185" t="s">
        <v>165</v>
      </c>
      <c r="L2185" t="s">
        <v>165</v>
      </c>
      <c r="M2185" t="s">
        <v>165</v>
      </c>
      <c r="N2185" t="s">
        <v>165</v>
      </c>
      <c r="O2185" t="s">
        <v>165</v>
      </c>
      <c r="P2185" t="s">
        <v>165</v>
      </c>
      <c r="Q2185" t="s">
        <v>165</v>
      </c>
    </row>
    <row r="2186">
      <c r="B2186" t="s">
        <v>165</v>
      </c>
      <c r="C2186" t="s">
        <v>165</v>
      </c>
      <c r="D2186" t="s">
        <v>165</v>
      </c>
      <c r="E2186" t="s">
        <v>165</v>
      </c>
      <c r="F2186" t="s">
        <v>165</v>
      </c>
      <c r="G2186" t="s">
        <v>165</v>
      </c>
      <c r="H2186" t="s">
        <v>165</v>
      </c>
      <c r="J2186" t="s">
        <v>165</v>
      </c>
      <c r="K2186" t="s">
        <v>165</v>
      </c>
      <c r="L2186" t="s">
        <v>165</v>
      </c>
      <c r="M2186" t="s">
        <v>165</v>
      </c>
      <c r="N2186" t="s">
        <v>165</v>
      </c>
      <c r="O2186" t="s">
        <v>165</v>
      </c>
      <c r="P2186" t="s">
        <v>165</v>
      </c>
      <c r="Q2186" t="s">
        <v>165</v>
      </c>
    </row>
    <row r="2187">
      <c r="B2187" t="s">
        <v>165</v>
      </c>
      <c r="C2187" t="s">
        <v>165</v>
      </c>
      <c r="D2187" t="s">
        <v>165</v>
      </c>
      <c r="E2187" t="s">
        <v>165</v>
      </c>
      <c r="F2187" t="s">
        <v>165</v>
      </c>
      <c r="G2187" t="s">
        <v>165</v>
      </c>
      <c r="H2187" t="s">
        <v>165</v>
      </c>
      <c r="J2187" t="s">
        <v>165</v>
      </c>
      <c r="K2187" t="s">
        <v>165</v>
      </c>
      <c r="L2187" t="s">
        <v>165</v>
      </c>
      <c r="M2187" t="s">
        <v>165</v>
      </c>
      <c r="N2187" t="s">
        <v>165</v>
      </c>
      <c r="O2187" t="s">
        <v>165</v>
      </c>
      <c r="P2187" t="s">
        <v>165</v>
      </c>
      <c r="Q2187" t="s">
        <v>165</v>
      </c>
    </row>
    <row r="2188">
      <c r="B2188" t="s">
        <v>165</v>
      </c>
      <c r="C2188" t="s">
        <v>165</v>
      </c>
      <c r="D2188" t="s">
        <v>165</v>
      </c>
      <c r="E2188" t="s">
        <v>165</v>
      </c>
      <c r="F2188" t="s">
        <v>165</v>
      </c>
      <c r="G2188" t="s">
        <v>165</v>
      </c>
      <c r="H2188" t="s">
        <v>165</v>
      </c>
      <c r="J2188" t="s">
        <v>165</v>
      </c>
      <c r="K2188" t="s">
        <v>165</v>
      </c>
      <c r="L2188" t="s">
        <v>165</v>
      </c>
      <c r="M2188" t="s">
        <v>165</v>
      </c>
      <c r="N2188" t="s">
        <v>165</v>
      </c>
      <c r="O2188" t="s">
        <v>165</v>
      </c>
      <c r="P2188" t="s">
        <v>165</v>
      </c>
      <c r="Q2188" t="s">
        <v>165</v>
      </c>
    </row>
    <row r="2189">
      <c r="B2189" t="s">
        <v>165</v>
      </c>
      <c r="C2189" t="s">
        <v>165</v>
      </c>
      <c r="D2189" t="s">
        <v>165</v>
      </c>
      <c r="E2189" t="s">
        <v>165</v>
      </c>
      <c r="F2189" t="s">
        <v>165</v>
      </c>
      <c r="G2189" t="s">
        <v>165</v>
      </c>
      <c r="H2189" t="s">
        <v>165</v>
      </c>
      <c r="J2189" t="s">
        <v>165</v>
      </c>
      <c r="K2189" t="s">
        <v>165</v>
      </c>
      <c r="L2189" t="s">
        <v>165</v>
      </c>
      <c r="M2189" t="s">
        <v>165</v>
      </c>
      <c r="N2189" t="s">
        <v>165</v>
      </c>
      <c r="O2189" t="s">
        <v>165</v>
      </c>
      <c r="P2189" t="s">
        <v>165</v>
      </c>
      <c r="Q2189" t="s">
        <v>165</v>
      </c>
    </row>
    <row r="2190">
      <c r="B2190" t="s">
        <v>165</v>
      </c>
      <c r="C2190" t="s">
        <v>165</v>
      </c>
      <c r="D2190" t="s">
        <v>165</v>
      </c>
      <c r="E2190" t="s">
        <v>165</v>
      </c>
      <c r="F2190" t="s">
        <v>165</v>
      </c>
      <c r="G2190" t="s">
        <v>165</v>
      </c>
      <c r="H2190" t="s">
        <v>165</v>
      </c>
      <c r="J2190" t="s">
        <v>165</v>
      </c>
      <c r="K2190" t="s">
        <v>165</v>
      </c>
      <c r="L2190" t="s">
        <v>165</v>
      </c>
      <c r="M2190" t="s">
        <v>165</v>
      </c>
      <c r="N2190" t="s">
        <v>165</v>
      </c>
      <c r="O2190" t="s">
        <v>165</v>
      </c>
      <c r="P2190" t="s">
        <v>165</v>
      </c>
      <c r="Q2190" t="s">
        <v>165</v>
      </c>
    </row>
    <row r="2191">
      <c r="B2191" t="s">
        <v>165</v>
      </c>
      <c r="C2191" t="s">
        <v>165</v>
      </c>
      <c r="D2191" t="s">
        <v>165</v>
      </c>
      <c r="E2191" t="s">
        <v>165</v>
      </c>
      <c r="F2191" t="s">
        <v>165</v>
      </c>
      <c r="G2191" t="s">
        <v>165</v>
      </c>
      <c r="H2191" t="s">
        <v>165</v>
      </c>
      <c r="J2191" t="s">
        <v>165</v>
      </c>
      <c r="K2191" t="s">
        <v>165</v>
      </c>
      <c r="L2191" t="s">
        <v>165</v>
      </c>
      <c r="M2191" t="s">
        <v>165</v>
      </c>
      <c r="N2191" t="s">
        <v>165</v>
      </c>
      <c r="O2191" t="s">
        <v>165</v>
      </c>
      <c r="P2191" t="s">
        <v>165</v>
      </c>
      <c r="Q2191" t="s">
        <v>165</v>
      </c>
    </row>
    <row r="2192">
      <c r="B2192" t="s">
        <v>165</v>
      </c>
      <c r="C2192" t="s">
        <v>165</v>
      </c>
      <c r="D2192" t="s">
        <v>165</v>
      </c>
      <c r="E2192" t="s">
        <v>165</v>
      </c>
      <c r="F2192" t="s">
        <v>165</v>
      </c>
      <c r="G2192" t="s">
        <v>165</v>
      </c>
      <c r="H2192" t="s">
        <v>165</v>
      </c>
      <c r="J2192" t="s">
        <v>165</v>
      </c>
      <c r="K2192" t="s">
        <v>165</v>
      </c>
      <c r="L2192" t="s">
        <v>165</v>
      </c>
      <c r="M2192" t="s">
        <v>165</v>
      </c>
      <c r="N2192" t="s">
        <v>165</v>
      </c>
      <c r="O2192" t="s">
        <v>165</v>
      </c>
      <c r="P2192" t="s">
        <v>165</v>
      </c>
      <c r="Q2192" t="s">
        <v>165</v>
      </c>
    </row>
    <row r="2193">
      <c r="B2193" t="s">
        <v>165</v>
      </c>
      <c r="C2193" t="s">
        <v>165</v>
      </c>
      <c r="D2193" t="s">
        <v>165</v>
      </c>
      <c r="E2193" t="s">
        <v>165</v>
      </c>
      <c r="F2193" t="s">
        <v>165</v>
      </c>
      <c r="G2193" t="s">
        <v>165</v>
      </c>
      <c r="H2193" t="s">
        <v>165</v>
      </c>
      <c r="J2193" t="s">
        <v>165</v>
      </c>
      <c r="K2193" t="s">
        <v>165</v>
      </c>
      <c r="L2193" t="s">
        <v>165</v>
      </c>
      <c r="M2193" t="s">
        <v>165</v>
      </c>
      <c r="N2193" t="s">
        <v>165</v>
      </c>
      <c r="O2193" t="s">
        <v>165</v>
      </c>
      <c r="P2193" t="s">
        <v>165</v>
      </c>
      <c r="Q2193" t="s">
        <v>165</v>
      </c>
    </row>
    <row r="2194">
      <c r="B2194" t="s">
        <v>165</v>
      </c>
      <c r="C2194" t="s">
        <v>165</v>
      </c>
      <c r="D2194" t="s">
        <v>165</v>
      </c>
      <c r="E2194" t="s">
        <v>165</v>
      </c>
      <c r="F2194" t="s">
        <v>165</v>
      </c>
      <c r="G2194" t="s">
        <v>165</v>
      </c>
      <c r="H2194" t="s">
        <v>165</v>
      </c>
      <c r="J2194" t="s">
        <v>165</v>
      </c>
      <c r="K2194" t="s">
        <v>165</v>
      </c>
      <c r="L2194" t="s">
        <v>165</v>
      </c>
      <c r="M2194" t="s">
        <v>165</v>
      </c>
      <c r="N2194" t="s">
        <v>165</v>
      </c>
      <c r="O2194" t="s">
        <v>165</v>
      </c>
      <c r="P2194" t="s">
        <v>165</v>
      </c>
      <c r="Q2194" t="s">
        <v>165</v>
      </c>
    </row>
    <row r="2195">
      <c r="B2195" t="s">
        <v>165</v>
      </c>
      <c r="C2195" t="s">
        <v>165</v>
      </c>
      <c r="D2195" t="s">
        <v>165</v>
      </c>
      <c r="E2195" t="s">
        <v>165</v>
      </c>
      <c r="F2195" t="s">
        <v>165</v>
      </c>
      <c r="G2195" t="s">
        <v>165</v>
      </c>
      <c r="H2195" t="s">
        <v>165</v>
      </c>
      <c r="J2195" t="s">
        <v>165</v>
      </c>
      <c r="K2195" t="s">
        <v>165</v>
      </c>
      <c r="L2195" t="s">
        <v>165</v>
      </c>
      <c r="M2195" t="s">
        <v>165</v>
      </c>
      <c r="N2195" t="s">
        <v>165</v>
      </c>
      <c r="O2195" t="s">
        <v>165</v>
      </c>
      <c r="P2195" t="s">
        <v>165</v>
      </c>
      <c r="Q2195" t="s">
        <v>165</v>
      </c>
    </row>
    <row r="2196">
      <c r="B2196" t="s">
        <v>165</v>
      </c>
      <c r="C2196" t="s">
        <v>165</v>
      </c>
      <c r="D2196" t="s">
        <v>165</v>
      </c>
      <c r="E2196" t="s">
        <v>165</v>
      </c>
      <c r="F2196" t="s">
        <v>165</v>
      </c>
      <c r="G2196" t="s">
        <v>165</v>
      </c>
      <c r="H2196" t="s">
        <v>165</v>
      </c>
      <c r="J2196" t="s">
        <v>165</v>
      </c>
      <c r="K2196" t="s">
        <v>165</v>
      </c>
      <c r="L2196" t="s">
        <v>165</v>
      </c>
      <c r="M2196" t="s">
        <v>165</v>
      </c>
      <c r="N2196" t="s">
        <v>165</v>
      </c>
      <c r="O2196" t="s">
        <v>165</v>
      </c>
      <c r="P2196" t="s">
        <v>165</v>
      </c>
      <c r="Q2196" t="s">
        <v>165</v>
      </c>
    </row>
    <row r="2197">
      <c r="B2197" t="s">
        <v>165</v>
      </c>
      <c r="C2197" t="s">
        <v>165</v>
      </c>
      <c r="D2197" t="s">
        <v>165</v>
      </c>
      <c r="E2197" t="s">
        <v>165</v>
      </c>
      <c r="F2197" t="s">
        <v>165</v>
      </c>
      <c r="G2197" t="s">
        <v>165</v>
      </c>
      <c r="H2197" t="s">
        <v>165</v>
      </c>
      <c r="J2197" t="s">
        <v>165</v>
      </c>
      <c r="K2197" t="s">
        <v>165</v>
      </c>
      <c r="L2197" t="s">
        <v>165</v>
      </c>
      <c r="M2197" t="s">
        <v>165</v>
      </c>
      <c r="N2197" t="s">
        <v>165</v>
      </c>
      <c r="O2197" t="s">
        <v>165</v>
      </c>
      <c r="P2197" t="s">
        <v>165</v>
      </c>
      <c r="Q2197" t="s">
        <v>165</v>
      </c>
    </row>
    <row r="2198">
      <c r="B2198" t="s">
        <v>165</v>
      </c>
      <c r="C2198" t="s">
        <v>165</v>
      </c>
      <c r="D2198" t="s">
        <v>165</v>
      </c>
      <c r="E2198" t="s">
        <v>165</v>
      </c>
      <c r="F2198" t="s">
        <v>165</v>
      </c>
      <c r="G2198" t="s">
        <v>165</v>
      </c>
      <c r="H2198" t="s">
        <v>165</v>
      </c>
      <c r="J2198" t="s">
        <v>165</v>
      </c>
      <c r="K2198" t="s">
        <v>165</v>
      </c>
      <c r="L2198" t="s">
        <v>165</v>
      </c>
      <c r="M2198" t="s">
        <v>165</v>
      </c>
      <c r="N2198" t="s">
        <v>165</v>
      </c>
      <c r="O2198" t="s">
        <v>165</v>
      </c>
      <c r="P2198" t="s">
        <v>165</v>
      </c>
      <c r="Q2198" t="s">
        <v>165</v>
      </c>
    </row>
    <row r="2199">
      <c r="B2199" t="s">
        <v>165</v>
      </c>
      <c r="C2199" t="s">
        <v>165</v>
      </c>
      <c r="D2199" t="s">
        <v>165</v>
      </c>
      <c r="E2199" t="s">
        <v>165</v>
      </c>
      <c r="F2199" t="s">
        <v>165</v>
      </c>
      <c r="G2199" t="s">
        <v>165</v>
      </c>
      <c r="H2199" t="s">
        <v>165</v>
      </c>
      <c r="J2199" t="s">
        <v>165</v>
      </c>
      <c r="K2199" t="s">
        <v>165</v>
      </c>
      <c r="L2199" t="s">
        <v>165</v>
      </c>
      <c r="M2199" t="s">
        <v>165</v>
      </c>
      <c r="N2199" t="s">
        <v>165</v>
      </c>
      <c r="O2199" t="s">
        <v>165</v>
      </c>
      <c r="P2199" t="s">
        <v>165</v>
      </c>
      <c r="Q2199" t="s">
        <v>165</v>
      </c>
    </row>
    <row r="2200">
      <c r="B2200" t="s">
        <v>165</v>
      </c>
      <c r="C2200" t="s">
        <v>165</v>
      </c>
      <c r="D2200" t="s">
        <v>165</v>
      </c>
      <c r="E2200" t="s">
        <v>165</v>
      </c>
      <c r="F2200" t="s">
        <v>165</v>
      </c>
      <c r="G2200" t="s">
        <v>165</v>
      </c>
      <c r="H2200" t="s">
        <v>165</v>
      </c>
      <c r="J2200" t="s">
        <v>165</v>
      </c>
      <c r="K2200" t="s">
        <v>165</v>
      </c>
      <c r="L2200" t="s">
        <v>165</v>
      </c>
      <c r="M2200" t="s">
        <v>165</v>
      </c>
      <c r="N2200" t="s">
        <v>165</v>
      </c>
      <c r="O2200" t="s">
        <v>165</v>
      </c>
      <c r="P2200" t="s">
        <v>165</v>
      </c>
      <c r="Q2200" t="s">
        <v>165</v>
      </c>
    </row>
    <row r="2201">
      <c r="B2201" t="s">
        <v>165</v>
      </c>
      <c r="C2201" t="s">
        <v>165</v>
      </c>
      <c r="D2201" t="s">
        <v>165</v>
      </c>
      <c r="E2201" t="s">
        <v>165</v>
      </c>
      <c r="F2201" t="s">
        <v>165</v>
      </c>
      <c r="G2201" t="s">
        <v>165</v>
      </c>
      <c r="H2201" t="s">
        <v>165</v>
      </c>
      <c r="J2201" t="s">
        <v>165</v>
      </c>
      <c r="K2201" t="s">
        <v>165</v>
      </c>
      <c r="L2201" t="s">
        <v>165</v>
      </c>
      <c r="M2201" t="s">
        <v>165</v>
      </c>
      <c r="N2201" t="s">
        <v>165</v>
      </c>
      <c r="O2201" t="s">
        <v>165</v>
      </c>
      <c r="P2201" t="s">
        <v>165</v>
      </c>
      <c r="Q2201" t="s">
        <v>165</v>
      </c>
    </row>
    <row r="2202">
      <c r="B2202" t="s">
        <v>165</v>
      </c>
      <c r="C2202" t="s">
        <v>165</v>
      </c>
      <c r="D2202" t="s">
        <v>165</v>
      </c>
      <c r="E2202" t="s">
        <v>165</v>
      </c>
      <c r="F2202" t="s">
        <v>165</v>
      </c>
      <c r="G2202" t="s">
        <v>165</v>
      </c>
      <c r="H2202" t="s">
        <v>165</v>
      </c>
      <c r="J2202" t="s">
        <v>165</v>
      </c>
      <c r="K2202" t="s">
        <v>165</v>
      </c>
      <c r="L2202" t="s">
        <v>165</v>
      </c>
      <c r="M2202" t="s">
        <v>165</v>
      </c>
      <c r="N2202" t="s">
        <v>165</v>
      </c>
      <c r="O2202" t="s">
        <v>165</v>
      </c>
      <c r="P2202" t="s">
        <v>165</v>
      </c>
      <c r="Q2202" t="s">
        <v>165</v>
      </c>
    </row>
    <row r="2203">
      <c r="B2203" t="s">
        <v>165</v>
      </c>
      <c r="C2203" t="s">
        <v>165</v>
      </c>
      <c r="D2203" t="s">
        <v>165</v>
      </c>
      <c r="E2203" t="s">
        <v>165</v>
      </c>
      <c r="F2203" t="s">
        <v>165</v>
      </c>
      <c r="G2203" t="s">
        <v>165</v>
      </c>
      <c r="H2203" t="s">
        <v>165</v>
      </c>
      <c r="J2203" t="s">
        <v>165</v>
      </c>
      <c r="K2203" t="s">
        <v>165</v>
      </c>
      <c r="L2203" t="s">
        <v>165</v>
      </c>
      <c r="M2203" t="s">
        <v>165</v>
      </c>
      <c r="N2203" t="s">
        <v>165</v>
      </c>
      <c r="O2203" t="s">
        <v>165</v>
      </c>
      <c r="P2203" t="s">
        <v>165</v>
      </c>
      <c r="Q2203" t="s">
        <v>165</v>
      </c>
    </row>
    <row r="2204">
      <c r="B2204" t="s">
        <v>165</v>
      </c>
      <c r="C2204" t="s">
        <v>165</v>
      </c>
      <c r="D2204" t="s">
        <v>165</v>
      </c>
      <c r="E2204" t="s">
        <v>165</v>
      </c>
      <c r="F2204" t="s">
        <v>165</v>
      </c>
      <c r="G2204" t="s">
        <v>165</v>
      </c>
      <c r="H2204" t="s">
        <v>165</v>
      </c>
      <c r="J2204" t="s">
        <v>165</v>
      </c>
      <c r="K2204" t="s">
        <v>165</v>
      </c>
      <c r="L2204" t="s">
        <v>165</v>
      </c>
      <c r="M2204" t="s">
        <v>165</v>
      </c>
      <c r="N2204" t="s">
        <v>165</v>
      </c>
      <c r="O2204" t="s">
        <v>165</v>
      </c>
      <c r="P2204" t="s">
        <v>165</v>
      </c>
      <c r="Q2204" t="s">
        <v>165</v>
      </c>
    </row>
    <row r="2205">
      <c r="B2205" t="s">
        <v>165</v>
      </c>
      <c r="C2205" t="s">
        <v>165</v>
      </c>
      <c r="D2205" t="s">
        <v>165</v>
      </c>
      <c r="E2205" t="s">
        <v>165</v>
      </c>
      <c r="F2205" t="s">
        <v>165</v>
      </c>
      <c r="G2205" t="s">
        <v>165</v>
      </c>
      <c r="H2205" t="s">
        <v>165</v>
      </c>
      <c r="J2205" t="s">
        <v>165</v>
      </c>
      <c r="K2205" t="s">
        <v>165</v>
      </c>
      <c r="L2205" t="s">
        <v>165</v>
      </c>
      <c r="M2205" t="s">
        <v>165</v>
      </c>
      <c r="N2205" t="s">
        <v>165</v>
      </c>
      <c r="O2205" t="s">
        <v>165</v>
      </c>
      <c r="P2205" t="s">
        <v>165</v>
      </c>
      <c r="Q2205" t="s">
        <v>165</v>
      </c>
    </row>
    <row r="2206">
      <c r="B2206" t="s">
        <v>165</v>
      </c>
      <c r="C2206" t="s">
        <v>165</v>
      </c>
      <c r="D2206" t="s">
        <v>165</v>
      </c>
      <c r="E2206" t="s">
        <v>165</v>
      </c>
      <c r="F2206" t="s">
        <v>165</v>
      </c>
      <c r="G2206" t="s">
        <v>165</v>
      </c>
      <c r="H2206" t="s">
        <v>165</v>
      </c>
      <c r="J2206" t="s">
        <v>165</v>
      </c>
      <c r="K2206" t="s">
        <v>165</v>
      </c>
      <c r="L2206" t="s">
        <v>165</v>
      </c>
      <c r="M2206" t="s">
        <v>165</v>
      </c>
      <c r="N2206" t="s">
        <v>165</v>
      </c>
      <c r="O2206" t="s">
        <v>165</v>
      </c>
      <c r="P2206" t="s">
        <v>165</v>
      </c>
      <c r="Q2206" t="s">
        <v>165</v>
      </c>
    </row>
    <row r="2207">
      <c r="B2207" t="s">
        <v>165</v>
      </c>
      <c r="C2207" t="s">
        <v>165</v>
      </c>
      <c r="D2207" t="s">
        <v>165</v>
      </c>
      <c r="E2207" t="s">
        <v>165</v>
      </c>
      <c r="F2207" t="s">
        <v>165</v>
      </c>
      <c r="G2207" t="s">
        <v>165</v>
      </c>
      <c r="H2207" t="s">
        <v>165</v>
      </c>
      <c r="J2207" t="s">
        <v>165</v>
      </c>
      <c r="K2207" t="s">
        <v>165</v>
      </c>
      <c r="L2207" t="s">
        <v>165</v>
      </c>
      <c r="M2207" t="s">
        <v>165</v>
      </c>
      <c r="N2207" t="s">
        <v>165</v>
      </c>
      <c r="O2207" t="s">
        <v>165</v>
      </c>
      <c r="P2207" t="s">
        <v>165</v>
      </c>
      <c r="Q2207" t="s">
        <v>165</v>
      </c>
    </row>
    <row r="2208">
      <c r="B2208" t="s">
        <v>165</v>
      </c>
      <c r="C2208" t="s">
        <v>165</v>
      </c>
      <c r="D2208" t="s">
        <v>165</v>
      </c>
      <c r="E2208" t="s">
        <v>165</v>
      </c>
      <c r="F2208" t="s">
        <v>165</v>
      </c>
      <c r="G2208" t="s">
        <v>165</v>
      </c>
      <c r="H2208" t="s">
        <v>165</v>
      </c>
      <c r="J2208" t="s">
        <v>165</v>
      </c>
      <c r="K2208" t="s">
        <v>165</v>
      </c>
      <c r="L2208" t="s">
        <v>165</v>
      </c>
      <c r="M2208" t="s">
        <v>165</v>
      </c>
      <c r="N2208" t="s">
        <v>165</v>
      </c>
      <c r="O2208" t="s">
        <v>165</v>
      </c>
      <c r="P2208" t="s">
        <v>165</v>
      </c>
      <c r="Q2208" t="s">
        <v>165</v>
      </c>
    </row>
    <row r="2209">
      <c r="B2209" t="s">
        <v>165</v>
      </c>
      <c r="C2209" t="s">
        <v>165</v>
      </c>
      <c r="D2209" t="s">
        <v>165</v>
      </c>
      <c r="E2209" t="s">
        <v>165</v>
      </c>
      <c r="F2209" t="s">
        <v>165</v>
      </c>
      <c r="G2209" t="s">
        <v>165</v>
      </c>
      <c r="H2209" t="s">
        <v>165</v>
      </c>
      <c r="J2209" t="s">
        <v>165</v>
      </c>
      <c r="K2209" t="s">
        <v>165</v>
      </c>
      <c r="L2209" t="s">
        <v>165</v>
      </c>
      <c r="M2209" t="s">
        <v>165</v>
      </c>
      <c r="N2209" t="s">
        <v>165</v>
      </c>
      <c r="O2209" t="s">
        <v>165</v>
      </c>
      <c r="P2209" t="s">
        <v>165</v>
      </c>
      <c r="Q2209" t="s">
        <v>165</v>
      </c>
    </row>
    <row r="2210">
      <c r="B2210" t="s">
        <v>165</v>
      </c>
      <c r="C2210" t="s">
        <v>165</v>
      </c>
      <c r="D2210" t="s">
        <v>165</v>
      </c>
      <c r="E2210" t="s">
        <v>165</v>
      </c>
      <c r="F2210" t="s">
        <v>165</v>
      </c>
      <c r="G2210" t="s">
        <v>165</v>
      </c>
      <c r="H2210" t="s">
        <v>165</v>
      </c>
      <c r="J2210" t="s">
        <v>165</v>
      </c>
      <c r="K2210" t="s">
        <v>165</v>
      </c>
      <c r="L2210" t="s">
        <v>165</v>
      </c>
      <c r="M2210" t="s">
        <v>165</v>
      </c>
      <c r="N2210" t="s">
        <v>165</v>
      </c>
      <c r="O2210" t="s">
        <v>165</v>
      </c>
      <c r="P2210" t="s">
        <v>165</v>
      </c>
      <c r="Q2210" t="s">
        <v>165</v>
      </c>
    </row>
    <row r="2211">
      <c r="B2211" t="s">
        <v>165</v>
      </c>
      <c r="C2211" t="s">
        <v>165</v>
      </c>
      <c r="D2211" t="s">
        <v>165</v>
      </c>
      <c r="E2211" t="s">
        <v>165</v>
      </c>
      <c r="F2211" t="s">
        <v>165</v>
      </c>
      <c r="G2211" t="s">
        <v>165</v>
      </c>
      <c r="H2211" t="s">
        <v>165</v>
      </c>
      <c r="J2211" t="s">
        <v>165</v>
      </c>
      <c r="K2211" t="s">
        <v>165</v>
      </c>
      <c r="L2211" t="s">
        <v>165</v>
      </c>
      <c r="M2211" t="s">
        <v>165</v>
      </c>
      <c r="N2211" t="s">
        <v>165</v>
      </c>
      <c r="O2211" t="s">
        <v>165</v>
      </c>
      <c r="P2211" t="s">
        <v>165</v>
      </c>
      <c r="Q2211" t="s">
        <v>165</v>
      </c>
    </row>
    <row r="2212">
      <c r="B2212" t="s">
        <v>165</v>
      </c>
      <c r="C2212" t="s">
        <v>165</v>
      </c>
      <c r="D2212" t="s">
        <v>165</v>
      </c>
      <c r="E2212" t="s">
        <v>165</v>
      </c>
      <c r="F2212" t="s">
        <v>165</v>
      </c>
      <c r="G2212" t="s">
        <v>165</v>
      </c>
      <c r="H2212" t="s">
        <v>165</v>
      </c>
      <c r="J2212" t="s">
        <v>165</v>
      </c>
      <c r="K2212" t="s">
        <v>165</v>
      </c>
      <c r="L2212" t="s">
        <v>165</v>
      </c>
      <c r="M2212" t="s">
        <v>165</v>
      </c>
      <c r="N2212" t="s">
        <v>165</v>
      </c>
      <c r="O2212" t="s">
        <v>165</v>
      </c>
      <c r="P2212" t="s">
        <v>165</v>
      </c>
      <c r="Q2212" t="s">
        <v>165</v>
      </c>
    </row>
    <row r="2213">
      <c r="B2213" t="s">
        <v>165</v>
      </c>
      <c r="C2213" t="s">
        <v>165</v>
      </c>
      <c r="D2213" t="s">
        <v>165</v>
      </c>
      <c r="E2213" t="s">
        <v>165</v>
      </c>
      <c r="F2213" t="s">
        <v>165</v>
      </c>
      <c r="G2213" t="s">
        <v>165</v>
      </c>
      <c r="H2213" t="s">
        <v>165</v>
      </c>
      <c r="J2213" t="s">
        <v>165</v>
      </c>
      <c r="K2213" t="s">
        <v>165</v>
      </c>
      <c r="L2213" t="s">
        <v>165</v>
      </c>
      <c r="M2213" t="s">
        <v>165</v>
      </c>
      <c r="N2213" t="s">
        <v>165</v>
      </c>
      <c r="O2213" t="s">
        <v>165</v>
      </c>
      <c r="P2213" t="s">
        <v>165</v>
      </c>
      <c r="Q2213" t="s">
        <v>165</v>
      </c>
    </row>
    <row r="2214">
      <c r="B2214" t="s">
        <v>165</v>
      </c>
      <c r="C2214" t="s">
        <v>165</v>
      </c>
      <c r="D2214" t="s">
        <v>165</v>
      </c>
      <c r="E2214" t="s">
        <v>165</v>
      </c>
      <c r="F2214" t="s">
        <v>165</v>
      </c>
      <c r="G2214" t="s">
        <v>165</v>
      </c>
      <c r="H2214" t="s">
        <v>165</v>
      </c>
      <c r="J2214" t="s">
        <v>165</v>
      </c>
      <c r="K2214" t="s">
        <v>165</v>
      </c>
      <c r="L2214" t="s">
        <v>165</v>
      </c>
      <c r="M2214" t="s">
        <v>165</v>
      </c>
      <c r="N2214" t="s">
        <v>165</v>
      </c>
      <c r="O2214" t="s">
        <v>165</v>
      </c>
      <c r="P2214" t="s">
        <v>165</v>
      </c>
      <c r="Q2214" t="s">
        <v>165</v>
      </c>
    </row>
    <row r="2215">
      <c r="B2215" t="s">
        <v>165</v>
      </c>
      <c r="C2215" t="s">
        <v>165</v>
      </c>
      <c r="D2215" t="s">
        <v>165</v>
      </c>
      <c r="E2215" t="s">
        <v>165</v>
      </c>
      <c r="F2215" t="s">
        <v>165</v>
      </c>
      <c r="G2215" t="s">
        <v>165</v>
      </c>
      <c r="H2215" t="s">
        <v>165</v>
      </c>
      <c r="J2215" t="s">
        <v>165</v>
      </c>
      <c r="K2215" t="s">
        <v>165</v>
      </c>
      <c r="L2215" t="s">
        <v>165</v>
      </c>
      <c r="M2215" t="s">
        <v>165</v>
      </c>
      <c r="N2215" t="s">
        <v>165</v>
      </c>
      <c r="O2215" t="s">
        <v>165</v>
      </c>
      <c r="P2215" t="s">
        <v>165</v>
      </c>
      <c r="Q2215" t="s">
        <v>165</v>
      </c>
    </row>
    <row r="2216">
      <c r="B2216" t="s">
        <v>165</v>
      </c>
      <c r="C2216" t="s">
        <v>165</v>
      </c>
      <c r="D2216" t="s">
        <v>165</v>
      </c>
      <c r="E2216" t="s">
        <v>165</v>
      </c>
      <c r="F2216" t="s">
        <v>165</v>
      </c>
      <c r="G2216" t="s">
        <v>165</v>
      </c>
      <c r="H2216" t="s">
        <v>165</v>
      </c>
      <c r="J2216" t="s">
        <v>165</v>
      </c>
      <c r="K2216" t="s">
        <v>165</v>
      </c>
      <c r="L2216" t="s">
        <v>165</v>
      </c>
      <c r="M2216" t="s">
        <v>165</v>
      </c>
      <c r="N2216" t="s">
        <v>165</v>
      </c>
      <c r="O2216" t="s">
        <v>165</v>
      </c>
      <c r="P2216" t="s">
        <v>165</v>
      </c>
      <c r="Q2216" t="s">
        <v>165</v>
      </c>
    </row>
    <row r="2217">
      <c r="B2217" t="s">
        <v>165</v>
      </c>
      <c r="C2217" t="s">
        <v>165</v>
      </c>
      <c r="D2217" t="s">
        <v>165</v>
      </c>
      <c r="E2217" t="s">
        <v>165</v>
      </c>
      <c r="F2217" t="s">
        <v>165</v>
      </c>
      <c r="G2217" t="s">
        <v>165</v>
      </c>
      <c r="H2217" t="s">
        <v>165</v>
      </c>
      <c r="J2217" t="s">
        <v>165</v>
      </c>
      <c r="K2217" t="s">
        <v>165</v>
      </c>
      <c r="L2217" t="s">
        <v>165</v>
      </c>
      <c r="M2217" t="s">
        <v>165</v>
      </c>
      <c r="N2217" t="s">
        <v>165</v>
      </c>
      <c r="O2217" t="s">
        <v>165</v>
      </c>
      <c r="P2217" t="s">
        <v>165</v>
      </c>
      <c r="Q2217" t="s">
        <v>165</v>
      </c>
    </row>
    <row r="2218">
      <c r="B2218" t="s">
        <v>165</v>
      </c>
      <c r="C2218" t="s">
        <v>165</v>
      </c>
      <c r="D2218" t="s">
        <v>165</v>
      </c>
      <c r="E2218" t="s">
        <v>165</v>
      </c>
      <c r="F2218" t="s">
        <v>165</v>
      </c>
      <c r="G2218" t="s">
        <v>165</v>
      </c>
      <c r="H2218" t="s">
        <v>165</v>
      </c>
      <c r="J2218" t="s">
        <v>165</v>
      </c>
      <c r="K2218" t="s">
        <v>165</v>
      </c>
      <c r="L2218" t="s">
        <v>165</v>
      </c>
      <c r="M2218" t="s">
        <v>165</v>
      </c>
      <c r="N2218" t="s">
        <v>165</v>
      </c>
      <c r="O2218" t="s">
        <v>165</v>
      </c>
      <c r="P2218" t="s">
        <v>165</v>
      </c>
      <c r="Q2218" t="s">
        <v>165</v>
      </c>
    </row>
    <row r="2219">
      <c r="B2219" t="s">
        <v>165</v>
      </c>
      <c r="C2219" t="s">
        <v>165</v>
      </c>
      <c r="D2219" t="s">
        <v>165</v>
      </c>
      <c r="E2219" t="s">
        <v>165</v>
      </c>
      <c r="F2219" t="s">
        <v>165</v>
      </c>
      <c r="G2219" t="s">
        <v>165</v>
      </c>
      <c r="H2219" t="s">
        <v>165</v>
      </c>
      <c r="J2219" t="s">
        <v>165</v>
      </c>
      <c r="K2219" t="s">
        <v>165</v>
      </c>
      <c r="L2219" t="s">
        <v>165</v>
      </c>
      <c r="M2219" t="s">
        <v>165</v>
      </c>
      <c r="N2219" t="s">
        <v>165</v>
      </c>
      <c r="O2219" t="s">
        <v>165</v>
      </c>
      <c r="P2219" t="s">
        <v>165</v>
      </c>
      <c r="Q2219" t="s">
        <v>165</v>
      </c>
    </row>
    <row r="2220">
      <c r="B2220" t="s">
        <v>165</v>
      </c>
      <c r="C2220" t="s">
        <v>165</v>
      </c>
      <c r="D2220" t="s">
        <v>165</v>
      </c>
      <c r="E2220" t="s">
        <v>165</v>
      </c>
      <c r="F2220" t="s">
        <v>165</v>
      </c>
      <c r="G2220" t="s">
        <v>165</v>
      </c>
      <c r="H2220" t="s">
        <v>165</v>
      </c>
      <c r="J2220" t="s">
        <v>165</v>
      </c>
      <c r="K2220" t="s">
        <v>165</v>
      </c>
      <c r="L2220" t="s">
        <v>165</v>
      </c>
      <c r="M2220" t="s">
        <v>165</v>
      </c>
      <c r="N2220" t="s">
        <v>165</v>
      </c>
      <c r="O2220" t="s">
        <v>165</v>
      </c>
      <c r="P2220" t="s">
        <v>165</v>
      </c>
      <c r="Q2220" t="s">
        <v>165</v>
      </c>
    </row>
    <row r="2221">
      <c r="B2221" t="s">
        <v>165</v>
      </c>
      <c r="C2221" t="s">
        <v>165</v>
      </c>
      <c r="D2221" t="s">
        <v>165</v>
      </c>
      <c r="E2221" t="s">
        <v>165</v>
      </c>
      <c r="F2221" t="s">
        <v>165</v>
      </c>
      <c r="G2221" t="s">
        <v>165</v>
      </c>
      <c r="H2221" t="s">
        <v>165</v>
      </c>
      <c r="J2221" t="s">
        <v>165</v>
      </c>
      <c r="K2221" t="s">
        <v>165</v>
      </c>
      <c r="L2221" t="s">
        <v>165</v>
      </c>
      <c r="M2221" t="s">
        <v>165</v>
      </c>
      <c r="N2221" t="s">
        <v>165</v>
      </c>
      <c r="O2221" t="s">
        <v>165</v>
      </c>
      <c r="P2221" t="s">
        <v>165</v>
      </c>
      <c r="Q2221" t="s">
        <v>165</v>
      </c>
    </row>
    <row r="2222">
      <c r="B2222" t="s">
        <v>165</v>
      </c>
      <c r="C2222" t="s">
        <v>165</v>
      </c>
      <c r="D2222" t="s">
        <v>165</v>
      </c>
      <c r="E2222" t="s">
        <v>165</v>
      </c>
      <c r="F2222" t="s">
        <v>165</v>
      </c>
      <c r="G2222" t="s">
        <v>165</v>
      </c>
      <c r="H2222" t="s">
        <v>165</v>
      </c>
      <c r="J2222" t="s">
        <v>165</v>
      </c>
      <c r="K2222" t="s">
        <v>165</v>
      </c>
      <c r="L2222" t="s">
        <v>165</v>
      </c>
      <c r="M2222" t="s">
        <v>165</v>
      </c>
      <c r="N2222" t="s">
        <v>165</v>
      </c>
      <c r="O2222" t="s">
        <v>165</v>
      </c>
      <c r="P2222" t="s">
        <v>165</v>
      </c>
      <c r="Q2222" t="s">
        <v>165</v>
      </c>
    </row>
    <row r="2223">
      <c r="B2223" t="s">
        <v>165</v>
      </c>
      <c r="C2223" t="s">
        <v>165</v>
      </c>
      <c r="D2223" t="s">
        <v>165</v>
      </c>
      <c r="E2223" t="s">
        <v>165</v>
      </c>
      <c r="F2223" t="s">
        <v>165</v>
      </c>
      <c r="G2223" t="s">
        <v>165</v>
      </c>
      <c r="H2223" t="s">
        <v>165</v>
      </c>
      <c r="J2223" t="s">
        <v>165</v>
      </c>
      <c r="K2223" t="s">
        <v>165</v>
      </c>
      <c r="L2223" t="s">
        <v>165</v>
      </c>
      <c r="M2223" t="s">
        <v>165</v>
      </c>
      <c r="N2223" t="s">
        <v>165</v>
      </c>
      <c r="O2223" t="s">
        <v>165</v>
      </c>
      <c r="P2223" t="s">
        <v>165</v>
      </c>
      <c r="Q2223" t="s">
        <v>165</v>
      </c>
    </row>
    <row r="2224">
      <c r="B2224" t="s">
        <v>165</v>
      </c>
      <c r="C2224" t="s">
        <v>165</v>
      </c>
      <c r="D2224" t="s">
        <v>165</v>
      </c>
      <c r="E2224" t="s">
        <v>165</v>
      </c>
      <c r="F2224" t="s">
        <v>165</v>
      </c>
      <c r="G2224" t="s">
        <v>165</v>
      </c>
      <c r="H2224" t="s">
        <v>165</v>
      </c>
      <c r="J2224" t="s">
        <v>165</v>
      </c>
      <c r="K2224" t="s">
        <v>165</v>
      </c>
      <c r="L2224" t="s">
        <v>165</v>
      </c>
      <c r="M2224" t="s">
        <v>165</v>
      </c>
      <c r="N2224" t="s">
        <v>165</v>
      </c>
      <c r="O2224" t="s">
        <v>165</v>
      </c>
      <c r="P2224" t="s">
        <v>165</v>
      </c>
      <c r="Q2224" t="s">
        <v>165</v>
      </c>
    </row>
    <row r="2225">
      <c r="B2225" t="s">
        <v>165</v>
      </c>
      <c r="C2225" t="s">
        <v>165</v>
      </c>
      <c r="D2225" t="s">
        <v>165</v>
      </c>
      <c r="E2225" t="s">
        <v>165</v>
      </c>
      <c r="F2225" t="s">
        <v>165</v>
      </c>
      <c r="G2225" t="s">
        <v>165</v>
      </c>
      <c r="H2225" t="s">
        <v>165</v>
      </c>
      <c r="J2225" t="s">
        <v>165</v>
      </c>
      <c r="K2225" t="s">
        <v>165</v>
      </c>
      <c r="L2225" t="s">
        <v>165</v>
      </c>
      <c r="M2225" t="s">
        <v>165</v>
      </c>
      <c r="N2225" t="s">
        <v>165</v>
      </c>
      <c r="O2225" t="s">
        <v>165</v>
      </c>
      <c r="P2225" t="s">
        <v>165</v>
      </c>
      <c r="Q2225" t="s">
        <v>165</v>
      </c>
    </row>
    <row r="2226">
      <c r="B2226" t="s">
        <v>165</v>
      </c>
      <c r="C2226" t="s">
        <v>165</v>
      </c>
      <c r="D2226" t="s">
        <v>165</v>
      </c>
      <c r="E2226" t="s">
        <v>165</v>
      </c>
      <c r="F2226" t="s">
        <v>165</v>
      </c>
      <c r="G2226" t="s">
        <v>165</v>
      </c>
      <c r="H2226" t="s">
        <v>165</v>
      </c>
      <c r="J2226" t="s">
        <v>165</v>
      </c>
      <c r="K2226" t="s">
        <v>165</v>
      </c>
      <c r="L2226" t="s">
        <v>165</v>
      </c>
      <c r="M2226" t="s">
        <v>165</v>
      </c>
      <c r="N2226" t="s">
        <v>165</v>
      </c>
      <c r="O2226" t="s">
        <v>165</v>
      </c>
      <c r="P2226" t="s">
        <v>165</v>
      </c>
      <c r="Q2226" t="s">
        <v>165</v>
      </c>
    </row>
    <row r="2227">
      <c r="B2227" t="s">
        <v>165</v>
      </c>
      <c r="C2227" t="s">
        <v>165</v>
      </c>
      <c r="D2227" t="s">
        <v>165</v>
      </c>
      <c r="E2227" t="s">
        <v>165</v>
      </c>
      <c r="F2227" t="s">
        <v>165</v>
      </c>
      <c r="G2227" t="s">
        <v>165</v>
      </c>
      <c r="H2227" t="s">
        <v>165</v>
      </c>
      <c r="J2227" t="s">
        <v>165</v>
      </c>
      <c r="K2227" t="s">
        <v>165</v>
      </c>
      <c r="L2227" t="s">
        <v>165</v>
      </c>
      <c r="M2227" t="s">
        <v>165</v>
      </c>
      <c r="N2227" t="s">
        <v>165</v>
      </c>
      <c r="O2227" t="s">
        <v>165</v>
      </c>
      <c r="P2227" t="s">
        <v>165</v>
      </c>
      <c r="Q2227" t="s">
        <v>165</v>
      </c>
    </row>
    <row r="2228">
      <c r="B2228" t="s">
        <v>165</v>
      </c>
      <c r="C2228" t="s">
        <v>165</v>
      </c>
      <c r="D2228" t="s">
        <v>165</v>
      </c>
      <c r="E2228" t="s">
        <v>165</v>
      </c>
      <c r="F2228" t="s">
        <v>165</v>
      </c>
      <c r="G2228" t="s">
        <v>165</v>
      </c>
      <c r="H2228" t="s">
        <v>165</v>
      </c>
      <c r="J2228" t="s">
        <v>165</v>
      </c>
      <c r="K2228" t="s">
        <v>165</v>
      </c>
      <c r="L2228" t="s">
        <v>165</v>
      </c>
      <c r="M2228" t="s">
        <v>165</v>
      </c>
      <c r="N2228" t="s">
        <v>165</v>
      </c>
      <c r="O2228" t="s">
        <v>165</v>
      </c>
      <c r="P2228" t="s">
        <v>165</v>
      </c>
      <c r="Q2228" t="s">
        <v>165</v>
      </c>
    </row>
    <row r="2229">
      <c r="B2229" t="s">
        <v>165</v>
      </c>
      <c r="C2229" t="s">
        <v>165</v>
      </c>
      <c r="D2229" t="s">
        <v>165</v>
      </c>
      <c r="E2229" t="s">
        <v>165</v>
      </c>
      <c r="F2229" t="s">
        <v>165</v>
      </c>
      <c r="G2229" t="s">
        <v>165</v>
      </c>
      <c r="H2229" t="s">
        <v>165</v>
      </c>
      <c r="J2229" t="s">
        <v>165</v>
      </c>
      <c r="K2229" t="s">
        <v>165</v>
      </c>
      <c r="L2229" t="s">
        <v>165</v>
      </c>
      <c r="M2229" t="s">
        <v>165</v>
      </c>
      <c r="N2229" t="s">
        <v>165</v>
      </c>
      <c r="O2229" t="s">
        <v>165</v>
      </c>
      <c r="P2229" t="s">
        <v>165</v>
      </c>
      <c r="Q2229" t="s">
        <v>165</v>
      </c>
    </row>
    <row r="2230">
      <c r="B2230" t="s">
        <v>165</v>
      </c>
      <c r="C2230" t="s">
        <v>165</v>
      </c>
      <c r="D2230" t="s">
        <v>165</v>
      </c>
      <c r="E2230" t="s">
        <v>165</v>
      </c>
      <c r="F2230" t="s">
        <v>165</v>
      </c>
      <c r="G2230" t="s">
        <v>165</v>
      </c>
      <c r="H2230" t="s">
        <v>165</v>
      </c>
      <c r="J2230" t="s">
        <v>165</v>
      </c>
      <c r="K2230" t="s">
        <v>165</v>
      </c>
      <c r="L2230" t="s">
        <v>165</v>
      </c>
      <c r="M2230" t="s">
        <v>165</v>
      </c>
      <c r="N2230" t="s">
        <v>165</v>
      </c>
      <c r="O2230" t="s">
        <v>165</v>
      </c>
      <c r="P2230" t="s">
        <v>165</v>
      </c>
      <c r="Q2230" t="s">
        <v>165</v>
      </c>
    </row>
    <row r="2231">
      <c r="B2231" t="s">
        <v>165</v>
      </c>
      <c r="C2231" t="s">
        <v>165</v>
      </c>
      <c r="D2231" t="s">
        <v>165</v>
      </c>
      <c r="E2231" t="s">
        <v>165</v>
      </c>
      <c r="F2231" t="s">
        <v>165</v>
      </c>
      <c r="G2231" t="s">
        <v>165</v>
      </c>
      <c r="H2231" t="s">
        <v>165</v>
      </c>
      <c r="J2231" t="s">
        <v>165</v>
      </c>
      <c r="K2231" t="s">
        <v>165</v>
      </c>
      <c r="L2231" t="s">
        <v>165</v>
      </c>
      <c r="M2231" t="s">
        <v>165</v>
      </c>
      <c r="N2231" t="s">
        <v>165</v>
      </c>
      <c r="O2231" t="s">
        <v>165</v>
      </c>
      <c r="P2231" t="s">
        <v>165</v>
      </c>
      <c r="Q2231" t="s">
        <v>165</v>
      </c>
    </row>
    <row r="2232">
      <c r="B2232" t="s">
        <v>165</v>
      </c>
      <c r="C2232" t="s">
        <v>165</v>
      </c>
      <c r="D2232" t="s">
        <v>165</v>
      </c>
      <c r="E2232" t="s">
        <v>165</v>
      </c>
      <c r="F2232" t="s">
        <v>165</v>
      </c>
      <c r="G2232" t="s">
        <v>165</v>
      </c>
      <c r="H2232" t="s">
        <v>165</v>
      </c>
      <c r="J2232" t="s">
        <v>165</v>
      </c>
      <c r="K2232" t="s">
        <v>165</v>
      </c>
      <c r="L2232" t="s">
        <v>165</v>
      </c>
      <c r="M2232" t="s">
        <v>165</v>
      </c>
      <c r="N2232" t="s">
        <v>165</v>
      </c>
      <c r="O2232" t="s">
        <v>165</v>
      </c>
      <c r="P2232" t="s">
        <v>165</v>
      </c>
      <c r="Q2232" t="s">
        <v>165</v>
      </c>
    </row>
    <row r="2233">
      <c r="B2233" t="s">
        <v>165</v>
      </c>
      <c r="C2233" t="s">
        <v>165</v>
      </c>
      <c r="D2233" t="s">
        <v>165</v>
      </c>
      <c r="E2233" t="s">
        <v>165</v>
      </c>
      <c r="F2233" t="s">
        <v>165</v>
      </c>
      <c r="G2233" t="s">
        <v>165</v>
      </c>
      <c r="H2233" t="s">
        <v>165</v>
      </c>
      <c r="J2233" t="s">
        <v>165</v>
      </c>
      <c r="K2233" t="s">
        <v>165</v>
      </c>
      <c r="L2233" t="s">
        <v>165</v>
      </c>
      <c r="M2233" t="s">
        <v>165</v>
      </c>
      <c r="N2233" t="s">
        <v>165</v>
      </c>
      <c r="O2233" t="s">
        <v>165</v>
      </c>
      <c r="P2233" t="s">
        <v>165</v>
      </c>
      <c r="Q2233" t="s">
        <v>165</v>
      </c>
    </row>
    <row r="2234">
      <c r="B2234" t="s">
        <v>165</v>
      </c>
      <c r="C2234" t="s">
        <v>165</v>
      </c>
      <c r="D2234" t="s">
        <v>165</v>
      </c>
      <c r="E2234" t="s">
        <v>165</v>
      </c>
      <c r="F2234" t="s">
        <v>165</v>
      </c>
      <c r="G2234" t="s">
        <v>165</v>
      </c>
      <c r="H2234" t="s">
        <v>165</v>
      </c>
      <c r="J2234" t="s">
        <v>165</v>
      </c>
      <c r="K2234" t="s">
        <v>165</v>
      </c>
      <c r="L2234" t="s">
        <v>165</v>
      </c>
      <c r="M2234" t="s">
        <v>165</v>
      </c>
      <c r="N2234" t="s">
        <v>165</v>
      </c>
      <c r="O2234" t="s">
        <v>165</v>
      </c>
      <c r="P2234" t="s">
        <v>165</v>
      </c>
      <c r="Q2234" t="s">
        <v>165</v>
      </c>
    </row>
    <row r="2235">
      <c r="B2235" t="s">
        <v>165</v>
      </c>
      <c r="C2235" t="s">
        <v>165</v>
      </c>
      <c r="D2235" t="s">
        <v>165</v>
      </c>
      <c r="E2235" t="s">
        <v>165</v>
      </c>
      <c r="F2235" t="s">
        <v>165</v>
      </c>
      <c r="G2235" t="s">
        <v>165</v>
      </c>
      <c r="H2235" t="s">
        <v>165</v>
      </c>
      <c r="J2235" t="s">
        <v>165</v>
      </c>
      <c r="K2235" t="s">
        <v>165</v>
      </c>
      <c r="L2235" t="s">
        <v>165</v>
      </c>
      <c r="M2235" t="s">
        <v>165</v>
      </c>
      <c r="N2235" t="s">
        <v>165</v>
      </c>
      <c r="O2235" t="s">
        <v>165</v>
      </c>
      <c r="P2235" t="s">
        <v>165</v>
      </c>
      <c r="Q2235" t="s">
        <v>165</v>
      </c>
    </row>
    <row r="2236">
      <c r="B2236" t="s">
        <v>165</v>
      </c>
      <c r="C2236" t="s">
        <v>165</v>
      </c>
      <c r="D2236" t="s">
        <v>165</v>
      </c>
      <c r="E2236" t="s">
        <v>165</v>
      </c>
      <c r="F2236" t="s">
        <v>165</v>
      </c>
      <c r="G2236" t="s">
        <v>165</v>
      </c>
      <c r="H2236" t="s">
        <v>165</v>
      </c>
      <c r="J2236" t="s">
        <v>165</v>
      </c>
      <c r="K2236" t="s">
        <v>165</v>
      </c>
      <c r="L2236" t="s">
        <v>165</v>
      </c>
      <c r="M2236" t="s">
        <v>165</v>
      </c>
      <c r="N2236" t="s">
        <v>165</v>
      </c>
      <c r="O2236" t="s">
        <v>165</v>
      </c>
      <c r="P2236" t="s">
        <v>165</v>
      </c>
      <c r="Q2236" t="s">
        <v>165</v>
      </c>
    </row>
    <row r="2237">
      <c r="B2237" t="s">
        <v>165</v>
      </c>
      <c r="C2237" t="s">
        <v>165</v>
      </c>
      <c r="D2237" t="s">
        <v>165</v>
      </c>
      <c r="E2237" t="s">
        <v>165</v>
      </c>
      <c r="F2237" t="s">
        <v>165</v>
      </c>
      <c r="G2237" t="s">
        <v>165</v>
      </c>
      <c r="H2237" t="s">
        <v>165</v>
      </c>
      <c r="J2237" t="s">
        <v>165</v>
      </c>
      <c r="K2237" t="s">
        <v>165</v>
      </c>
      <c r="L2237" t="s">
        <v>165</v>
      </c>
      <c r="M2237" t="s">
        <v>165</v>
      </c>
      <c r="N2237" t="s">
        <v>165</v>
      </c>
      <c r="O2237" t="s">
        <v>165</v>
      </c>
      <c r="P2237" t="s">
        <v>165</v>
      </c>
      <c r="Q2237" t="s">
        <v>165</v>
      </c>
    </row>
    <row r="2238">
      <c r="B2238" t="s">
        <v>165</v>
      </c>
      <c r="C2238" t="s">
        <v>165</v>
      </c>
      <c r="D2238" t="s">
        <v>165</v>
      </c>
      <c r="E2238" t="s">
        <v>165</v>
      </c>
      <c r="F2238" t="s">
        <v>165</v>
      </c>
      <c r="G2238" t="s">
        <v>165</v>
      </c>
      <c r="H2238" t="s">
        <v>165</v>
      </c>
      <c r="J2238" t="s">
        <v>165</v>
      </c>
      <c r="K2238" t="s">
        <v>165</v>
      </c>
      <c r="L2238" t="s">
        <v>165</v>
      </c>
      <c r="M2238" t="s">
        <v>165</v>
      </c>
      <c r="N2238" t="s">
        <v>165</v>
      </c>
      <c r="O2238" t="s">
        <v>165</v>
      </c>
      <c r="P2238" t="s">
        <v>165</v>
      </c>
      <c r="Q2238" t="s">
        <v>165</v>
      </c>
    </row>
    <row r="2239">
      <c r="B2239" t="s">
        <v>165</v>
      </c>
      <c r="C2239" t="s">
        <v>165</v>
      </c>
      <c r="D2239" t="s">
        <v>165</v>
      </c>
      <c r="E2239" t="s">
        <v>165</v>
      </c>
      <c r="F2239" t="s">
        <v>165</v>
      </c>
      <c r="G2239" t="s">
        <v>165</v>
      </c>
      <c r="H2239" t="s">
        <v>165</v>
      </c>
      <c r="J2239" t="s">
        <v>165</v>
      </c>
      <c r="K2239" t="s">
        <v>165</v>
      </c>
      <c r="L2239" t="s">
        <v>165</v>
      </c>
      <c r="M2239" t="s">
        <v>165</v>
      </c>
      <c r="N2239" t="s">
        <v>165</v>
      </c>
      <c r="O2239" t="s">
        <v>165</v>
      </c>
      <c r="P2239" t="s">
        <v>165</v>
      </c>
      <c r="Q2239" t="s">
        <v>165</v>
      </c>
    </row>
    <row r="2240">
      <c r="B2240" t="s">
        <v>165</v>
      </c>
      <c r="C2240" t="s">
        <v>165</v>
      </c>
      <c r="D2240" t="s">
        <v>165</v>
      </c>
      <c r="E2240" t="s">
        <v>165</v>
      </c>
      <c r="F2240" t="s">
        <v>165</v>
      </c>
      <c r="G2240" t="s">
        <v>165</v>
      </c>
      <c r="H2240" t="s">
        <v>165</v>
      </c>
      <c r="J2240" t="s">
        <v>165</v>
      </c>
      <c r="K2240" t="s">
        <v>165</v>
      </c>
      <c r="L2240" t="s">
        <v>165</v>
      </c>
      <c r="M2240" t="s">
        <v>165</v>
      </c>
      <c r="N2240" t="s">
        <v>165</v>
      </c>
      <c r="O2240" t="s">
        <v>165</v>
      </c>
      <c r="P2240" t="s">
        <v>165</v>
      </c>
      <c r="Q2240" t="s">
        <v>165</v>
      </c>
    </row>
    <row r="2241">
      <c r="B2241" t="s">
        <v>165</v>
      </c>
      <c r="C2241" t="s">
        <v>165</v>
      </c>
      <c r="D2241" t="s">
        <v>165</v>
      </c>
      <c r="E2241" t="s">
        <v>165</v>
      </c>
      <c r="F2241" t="s">
        <v>165</v>
      </c>
      <c r="G2241" t="s">
        <v>165</v>
      </c>
      <c r="H2241" t="s">
        <v>165</v>
      </c>
      <c r="J2241" t="s">
        <v>165</v>
      </c>
      <c r="K2241" t="s">
        <v>165</v>
      </c>
      <c r="L2241" t="s">
        <v>165</v>
      </c>
      <c r="M2241" t="s">
        <v>165</v>
      </c>
      <c r="N2241" t="s">
        <v>165</v>
      </c>
      <c r="O2241" t="s">
        <v>165</v>
      </c>
      <c r="P2241" t="s">
        <v>165</v>
      </c>
      <c r="Q2241" t="s">
        <v>165</v>
      </c>
    </row>
    <row r="2242">
      <c r="B2242" t="s">
        <v>165</v>
      </c>
      <c r="C2242" t="s">
        <v>165</v>
      </c>
      <c r="D2242" t="s">
        <v>165</v>
      </c>
      <c r="E2242" t="s">
        <v>165</v>
      </c>
      <c r="F2242" t="s">
        <v>165</v>
      </c>
      <c r="G2242" t="s">
        <v>165</v>
      </c>
      <c r="H2242" t="s">
        <v>165</v>
      </c>
      <c r="J2242" t="s">
        <v>165</v>
      </c>
      <c r="K2242" t="s">
        <v>165</v>
      </c>
      <c r="L2242" t="s">
        <v>165</v>
      </c>
      <c r="M2242" t="s">
        <v>165</v>
      </c>
      <c r="N2242" t="s">
        <v>165</v>
      </c>
      <c r="O2242" t="s">
        <v>165</v>
      </c>
      <c r="P2242" t="s">
        <v>165</v>
      </c>
      <c r="Q2242" t="s">
        <v>165</v>
      </c>
    </row>
    <row r="2243">
      <c r="B2243" t="s">
        <v>165</v>
      </c>
      <c r="C2243" t="s">
        <v>165</v>
      </c>
      <c r="D2243" t="s">
        <v>165</v>
      </c>
      <c r="E2243" t="s">
        <v>165</v>
      </c>
      <c r="F2243" t="s">
        <v>165</v>
      </c>
      <c r="G2243" t="s">
        <v>165</v>
      </c>
      <c r="H2243" t="s">
        <v>165</v>
      </c>
      <c r="J2243" t="s">
        <v>165</v>
      </c>
      <c r="K2243" t="s">
        <v>165</v>
      </c>
      <c r="L2243" t="s">
        <v>165</v>
      </c>
      <c r="M2243" t="s">
        <v>165</v>
      </c>
      <c r="N2243" t="s">
        <v>165</v>
      </c>
      <c r="O2243" t="s">
        <v>165</v>
      </c>
      <c r="P2243" t="s">
        <v>165</v>
      </c>
      <c r="Q2243" t="s">
        <v>165</v>
      </c>
    </row>
    <row r="2244">
      <c r="B2244" t="s">
        <v>165</v>
      </c>
      <c r="C2244" t="s">
        <v>165</v>
      </c>
      <c r="D2244" t="s">
        <v>165</v>
      </c>
      <c r="E2244" t="s">
        <v>165</v>
      </c>
      <c r="F2244" t="s">
        <v>165</v>
      </c>
      <c r="G2244" t="s">
        <v>165</v>
      </c>
      <c r="H2244" t="s">
        <v>165</v>
      </c>
      <c r="J2244" t="s">
        <v>165</v>
      </c>
      <c r="K2244" t="s">
        <v>165</v>
      </c>
      <c r="L2244" t="s">
        <v>165</v>
      </c>
      <c r="M2244" t="s">
        <v>165</v>
      </c>
      <c r="N2244" t="s">
        <v>165</v>
      </c>
      <c r="O2244" t="s">
        <v>165</v>
      </c>
      <c r="P2244" t="s">
        <v>165</v>
      </c>
      <c r="Q2244" t="s">
        <v>165</v>
      </c>
    </row>
    <row r="2245">
      <c r="B2245" t="s">
        <v>165</v>
      </c>
      <c r="C2245" t="s">
        <v>165</v>
      </c>
      <c r="D2245" t="s">
        <v>165</v>
      </c>
      <c r="E2245" t="s">
        <v>165</v>
      </c>
      <c r="F2245" t="s">
        <v>165</v>
      </c>
      <c r="G2245" t="s">
        <v>165</v>
      </c>
      <c r="H2245" t="s">
        <v>165</v>
      </c>
      <c r="J2245" t="s">
        <v>165</v>
      </c>
      <c r="K2245" t="s">
        <v>165</v>
      </c>
      <c r="L2245" t="s">
        <v>165</v>
      </c>
      <c r="M2245" t="s">
        <v>165</v>
      </c>
      <c r="N2245" t="s">
        <v>165</v>
      </c>
      <c r="O2245" t="s">
        <v>165</v>
      </c>
      <c r="P2245" t="s">
        <v>165</v>
      </c>
      <c r="Q2245" t="s">
        <v>165</v>
      </c>
    </row>
    <row r="2246">
      <c r="B2246" t="s">
        <v>165</v>
      </c>
      <c r="C2246" t="s">
        <v>165</v>
      </c>
      <c r="D2246" t="s">
        <v>165</v>
      </c>
      <c r="E2246" t="s">
        <v>165</v>
      </c>
      <c r="F2246" t="s">
        <v>165</v>
      </c>
      <c r="G2246" t="s">
        <v>165</v>
      </c>
      <c r="H2246" t="s">
        <v>165</v>
      </c>
      <c r="J2246" t="s">
        <v>165</v>
      </c>
      <c r="K2246" t="s">
        <v>165</v>
      </c>
      <c r="L2246" t="s">
        <v>165</v>
      </c>
      <c r="M2246" t="s">
        <v>165</v>
      </c>
      <c r="N2246" t="s">
        <v>165</v>
      </c>
      <c r="O2246" t="s">
        <v>165</v>
      </c>
      <c r="P2246" t="s">
        <v>165</v>
      </c>
      <c r="Q2246" t="s">
        <v>165</v>
      </c>
    </row>
    <row r="2247">
      <c r="B2247" t="s">
        <v>165</v>
      </c>
      <c r="C2247" t="s">
        <v>165</v>
      </c>
      <c r="D2247" t="s">
        <v>165</v>
      </c>
      <c r="E2247" t="s">
        <v>165</v>
      </c>
      <c r="F2247" t="s">
        <v>165</v>
      </c>
      <c r="G2247" t="s">
        <v>165</v>
      </c>
      <c r="H2247" t="s">
        <v>165</v>
      </c>
      <c r="J2247" t="s">
        <v>165</v>
      </c>
      <c r="K2247" t="s">
        <v>165</v>
      </c>
      <c r="L2247" t="s">
        <v>165</v>
      </c>
      <c r="M2247" t="s">
        <v>165</v>
      </c>
      <c r="N2247" t="s">
        <v>165</v>
      </c>
      <c r="O2247" t="s">
        <v>165</v>
      </c>
      <c r="P2247" t="s">
        <v>165</v>
      </c>
      <c r="Q2247" t="s">
        <v>165</v>
      </c>
    </row>
    <row r="2248">
      <c r="B2248" t="s">
        <v>165</v>
      </c>
      <c r="C2248" t="s">
        <v>165</v>
      </c>
      <c r="D2248" t="s">
        <v>165</v>
      </c>
      <c r="E2248" t="s">
        <v>165</v>
      </c>
      <c r="F2248" t="s">
        <v>165</v>
      </c>
      <c r="G2248" t="s">
        <v>165</v>
      </c>
      <c r="H2248" t="s">
        <v>165</v>
      </c>
      <c r="J2248" t="s">
        <v>165</v>
      </c>
      <c r="K2248" t="s">
        <v>165</v>
      </c>
      <c r="L2248" t="s">
        <v>165</v>
      </c>
      <c r="M2248" t="s">
        <v>165</v>
      </c>
      <c r="N2248" t="s">
        <v>165</v>
      </c>
      <c r="O2248" t="s">
        <v>165</v>
      </c>
      <c r="P2248" t="s">
        <v>165</v>
      </c>
      <c r="Q2248" t="s">
        <v>165</v>
      </c>
    </row>
    <row r="2249">
      <c r="B2249" t="s">
        <v>165</v>
      </c>
      <c r="C2249" t="s">
        <v>165</v>
      </c>
      <c r="D2249" t="s">
        <v>165</v>
      </c>
      <c r="E2249" t="s">
        <v>165</v>
      </c>
      <c r="F2249" t="s">
        <v>165</v>
      </c>
      <c r="G2249" t="s">
        <v>165</v>
      </c>
      <c r="H2249" t="s">
        <v>165</v>
      </c>
      <c r="J2249" t="s">
        <v>165</v>
      </c>
      <c r="K2249" t="s">
        <v>165</v>
      </c>
      <c r="L2249" t="s">
        <v>165</v>
      </c>
      <c r="M2249" t="s">
        <v>165</v>
      </c>
      <c r="N2249" t="s">
        <v>165</v>
      </c>
      <c r="O2249" t="s">
        <v>165</v>
      </c>
      <c r="P2249" t="s">
        <v>165</v>
      </c>
      <c r="Q2249" t="s">
        <v>165</v>
      </c>
    </row>
    <row r="2250">
      <c r="B2250" t="s">
        <v>165</v>
      </c>
      <c r="C2250" t="s">
        <v>165</v>
      </c>
      <c r="D2250" t="s">
        <v>165</v>
      </c>
      <c r="E2250" t="s">
        <v>165</v>
      </c>
      <c r="F2250" t="s">
        <v>165</v>
      </c>
      <c r="G2250" t="s">
        <v>165</v>
      </c>
      <c r="H2250" t="s">
        <v>165</v>
      </c>
      <c r="J2250" t="s">
        <v>165</v>
      </c>
      <c r="K2250" t="s">
        <v>165</v>
      </c>
      <c r="L2250" t="s">
        <v>165</v>
      </c>
      <c r="M2250" t="s">
        <v>165</v>
      </c>
      <c r="N2250" t="s">
        <v>165</v>
      </c>
      <c r="O2250" t="s">
        <v>165</v>
      </c>
      <c r="P2250" t="s">
        <v>165</v>
      </c>
      <c r="Q2250" t="s">
        <v>165</v>
      </c>
    </row>
    <row r="2251">
      <c r="B2251" t="s">
        <v>165</v>
      </c>
      <c r="C2251" t="s">
        <v>165</v>
      </c>
      <c r="D2251" t="s">
        <v>165</v>
      </c>
      <c r="E2251" t="s">
        <v>165</v>
      </c>
      <c r="F2251" t="s">
        <v>165</v>
      </c>
      <c r="G2251" t="s">
        <v>165</v>
      </c>
      <c r="H2251" t="s">
        <v>165</v>
      </c>
      <c r="J2251" t="s">
        <v>165</v>
      </c>
      <c r="K2251" t="s">
        <v>165</v>
      </c>
      <c r="L2251" t="s">
        <v>165</v>
      </c>
      <c r="M2251" t="s">
        <v>165</v>
      </c>
      <c r="N2251" t="s">
        <v>165</v>
      </c>
      <c r="O2251" t="s">
        <v>165</v>
      </c>
      <c r="P2251" t="s">
        <v>165</v>
      </c>
      <c r="Q2251" t="s">
        <v>165</v>
      </c>
    </row>
    <row r="2252">
      <c r="B2252" t="s">
        <v>165</v>
      </c>
      <c r="C2252" t="s">
        <v>165</v>
      </c>
      <c r="D2252" t="s">
        <v>165</v>
      </c>
      <c r="E2252" t="s">
        <v>165</v>
      </c>
      <c r="F2252" t="s">
        <v>165</v>
      </c>
      <c r="G2252" t="s">
        <v>165</v>
      </c>
      <c r="H2252" t="s">
        <v>165</v>
      </c>
      <c r="J2252" t="s">
        <v>165</v>
      </c>
      <c r="K2252" t="s">
        <v>165</v>
      </c>
      <c r="L2252" t="s">
        <v>165</v>
      </c>
      <c r="M2252" t="s">
        <v>165</v>
      </c>
      <c r="N2252" t="s">
        <v>165</v>
      </c>
      <c r="O2252" t="s">
        <v>165</v>
      </c>
      <c r="P2252" t="s">
        <v>165</v>
      </c>
      <c r="Q2252" t="s">
        <v>165</v>
      </c>
    </row>
    <row r="2253">
      <c r="B2253" t="s">
        <v>165</v>
      </c>
      <c r="C2253" t="s">
        <v>165</v>
      </c>
      <c r="D2253" t="s">
        <v>165</v>
      </c>
      <c r="E2253" t="s">
        <v>165</v>
      </c>
      <c r="F2253" t="s">
        <v>165</v>
      </c>
      <c r="G2253" t="s">
        <v>165</v>
      </c>
      <c r="H2253" t="s">
        <v>165</v>
      </c>
      <c r="J2253" t="s">
        <v>165</v>
      </c>
      <c r="K2253" t="s">
        <v>165</v>
      </c>
      <c r="L2253" t="s">
        <v>165</v>
      </c>
      <c r="M2253" t="s">
        <v>165</v>
      </c>
      <c r="N2253" t="s">
        <v>165</v>
      </c>
      <c r="O2253" t="s">
        <v>165</v>
      </c>
      <c r="P2253" t="s">
        <v>165</v>
      </c>
      <c r="Q2253" t="s">
        <v>165</v>
      </c>
    </row>
    <row r="2254">
      <c r="B2254" t="s">
        <v>165</v>
      </c>
      <c r="C2254" t="s">
        <v>165</v>
      </c>
      <c r="D2254" t="s">
        <v>165</v>
      </c>
      <c r="E2254" t="s">
        <v>165</v>
      </c>
      <c r="F2254" t="s">
        <v>165</v>
      </c>
      <c r="G2254" t="s">
        <v>165</v>
      </c>
      <c r="H2254" t="s">
        <v>165</v>
      </c>
      <c r="J2254" t="s">
        <v>165</v>
      </c>
      <c r="K2254" t="s">
        <v>165</v>
      </c>
      <c r="L2254" t="s">
        <v>165</v>
      </c>
      <c r="M2254" t="s">
        <v>165</v>
      </c>
      <c r="N2254" t="s">
        <v>165</v>
      </c>
      <c r="O2254" t="s">
        <v>165</v>
      </c>
      <c r="P2254" t="s">
        <v>165</v>
      </c>
      <c r="Q2254" t="s">
        <v>165</v>
      </c>
    </row>
    <row r="2255">
      <c r="B2255" t="s">
        <v>165</v>
      </c>
      <c r="C2255" t="s">
        <v>165</v>
      </c>
      <c r="D2255" t="s">
        <v>165</v>
      </c>
      <c r="E2255" t="s">
        <v>165</v>
      </c>
      <c r="F2255" t="s">
        <v>165</v>
      </c>
      <c r="G2255" t="s">
        <v>165</v>
      </c>
      <c r="H2255" t="s">
        <v>165</v>
      </c>
      <c r="J2255" t="s">
        <v>165</v>
      </c>
      <c r="K2255" t="s">
        <v>165</v>
      </c>
      <c r="L2255" t="s">
        <v>165</v>
      </c>
      <c r="M2255" t="s">
        <v>165</v>
      </c>
      <c r="N2255" t="s">
        <v>165</v>
      </c>
      <c r="O2255" t="s">
        <v>165</v>
      </c>
      <c r="P2255" t="s">
        <v>165</v>
      </c>
      <c r="Q2255" t="s">
        <v>165</v>
      </c>
    </row>
    <row r="2256">
      <c r="B2256" t="s">
        <v>165</v>
      </c>
      <c r="C2256" t="s">
        <v>165</v>
      </c>
      <c r="D2256" t="s">
        <v>165</v>
      </c>
      <c r="E2256" t="s">
        <v>165</v>
      </c>
      <c r="F2256" t="s">
        <v>165</v>
      </c>
      <c r="G2256" t="s">
        <v>165</v>
      </c>
      <c r="H2256" t="s">
        <v>165</v>
      </c>
      <c r="J2256" t="s">
        <v>165</v>
      </c>
      <c r="K2256" t="s">
        <v>165</v>
      </c>
      <c r="L2256" t="s">
        <v>165</v>
      </c>
      <c r="M2256" t="s">
        <v>165</v>
      </c>
      <c r="N2256" t="s">
        <v>165</v>
      </c>
      <c r="O2256" t="s">
        <v>165</v>
      </c>
      <c r="P2256" t="s">
        <v>165</v>
      </c>
      <c r="Q2256" t="s">
        <v>165</v>
      </c>
    </row>
    <row r="2257">
      <c r="B2257" t="s">
        <v>165</v>
      </c>
      <c r="C2257" t="s">
        <v>165</v>
      </c>
      <c r="D2257" t="s">
        <v>165</v>
      </c>
      <c r="E2257" t="s">
        <v>165</v>
      </c>
      <c r="F2257" t="s">
        <v>165</v>
      </c>
      <c r="G2257" t="s">
        <v>165</v>
      </c>
      <c r="H2257" t="s">
        <v>165</v>
      </c>
      <c r="J2257" t="s">
        <v>165</v>
      </c>
      <c r="K2257" t="s">
        <v>165</v>
      </c>
      <c r="L2257" t="s">
        <v>165</v>
      </c>
      <c r="M2257" t="s">
        <v>165</v>
      </c>
      <c r="N2257" t="s">
        <v>165</v>
      </c>
      <c r="O2257" t="s">
        <v>165</v>
      </c>
      <c r="P2257" t="s">
        <v>165</v>
      </c>
      <c r="Q2257" t="s">
        <v>165</v>
      </c>
    </row>
    <row r="2258">
      <c r="B2258" t="s">
        <v>165</v>
      </c>
      <c r="C2258" t="s">
        <v>165</v>
      </c>
      <c r="D2258" t="s">
        <v>165</v>
      </c>
      <c r="E2258" t="s">
        <v>165</v>
      </c>
      <c r="F2258" t="s">
        <v>165</v>
      </c>
      <c r="G2258" t="s">
        <v>165</v>
      </c>
      <c r="H2258" t="s">
        <v>165</v>
      </c>
      <c r="J2258" t="s">
        <v>165</v>
      </c>
      <c r="K2258" t="s">
        <v>165</v>
      </c>
      <c r="L2258" t="s">
        <v>165</v>
      </c>
      <c r="M2258" t="s">
        <v>165</v>
      </c>
      <c r="N2258" t="s">
        <v>165</v>
      </c>
      <c r="O2258" t="s">
        <v>165</v>
      </c>
      <c r="P2258" t="s">
        <v>165</v>
      </c>
      <c r="Q2258" t="s">
        <v>165</v>
      </c>
    </row>
    <row r="2259">
      <c r="B2259" t="s">
        <v>165</v>
      </c>
      <c r="C2259" t="s">
        <v>165</v>
      </c>
      <c r="D2259" t="s">
        <v>165</v>
      </c>
      <c r="E2259" t="s">
        <v>165</v>
      </c>
      <c r="F2259" t="s">
        <v>165</v>
      </c>
      <c r="G2259" t="s">
        <v>165</v>
      </c>
      <c r="H2259" t="s">
        <v>165</v>
      </c>
      <c r="J2259" t="s">
        <v>165</v>
      </c>
      <c r="K2259" t="s">
        <v>165</v>
      </c>
      <c r="L2259" t="s">
        <v>165</v>
      </c>
      <c r="M2259" t="s">
        <v>165</v>
      </c>
      <c r="N2259" t="s">
        <v>165</v>
      </c>
      <c r="O2259" t="s">
        <v>165</v>
      </c>
      <c r="P2259" t="s">
        <v>165</v>
      </c>
      <c r="Q2259" t="s">
        <v>165</v>
      </c>
    </row>
    <row r="2260">
      <c r="B2260" t="s">
        <v>165</v>
      </c>
      <c r="C2260" t="s">
        <v>165</v>
      </c>
      <c r="D2260" t="s">
        <v>165</v>
      </c>
      <c r="E2260" t="s">
        <v>165</v>
      </c>
      <c r="F2260" t="s">
        <v>165</v>
      </c>
      <c r="G2260" t="s">
        <v>165</v>
      </c>
      <c r="H2260" t="s">
        <v>165</v>
      </c>
      <c r="J2260" t="s">
        <v>165</v>
      </c>
      <c r="K2260" t="s">
        <v>165</v>
      </c>
      <c r="L2260" t="s">
        <v>165</v>
      </c>
      <c r="M2260" t="s">
        <v>165</v>
      </c>
      <c r="N2260" t="s">
        <v>165</v>
      </c>
      <c r="O2260" t="s">
        <v>165</v>
      </c>
      <c r="P2260" t="s">
        <v>165</v>
      </c>
      <c r="Q2260" t="s">
        <v>165</v>
      </c>
    </row>
    <row r="2261">
      <c r="B2261" t="s">
        <v>165</v>
      </c>
      <c r="C2261" t="s">
        <v>165</v>
      </c>
      <c r="D2261" t="s">
        <v>165</v>
      </c>
      <c r="E2261" t="s">
        <v>165</v>
      </c>
      <c r="F2261" t="s">
        <v>165</v>
      </c>
      <c r="G2261" t="s">
        <v>165</v>
      </c>
      <c r="H2261" t="s">
        <v>165</v>
      </c>
      <c r="J2261" t="s">
        <v>165</v>
      </c>
      <c r="K2261" t="s">
        <v>165</v>
      </c>
      <c r="L2261" t="s">
        <v>165</v>
      </c>
      <c r="M2261" t="s">
        <v>165</v>
      </c>
      <c r="N2261" t="s">
        <v>165</v>
      </c>
      <c r="O2261" t="s">
        <v>165</v>
      </c>
      <c r="P2261" t="s">
        <v>165</v>
      </c>
      <c r="Q2261" t="s">
        <v>165</v>
      </c>
    </row>
    <row r="2262">
      <c r="B2262" t="s">
        <v>165</v>
      </c>
      <c r="C2262" t="s">
        <v>165</v>
      </c>
      <c r="D2262" t="s">
        <v>165</v>
      </c>
      <c r="E2262" t="s">
        <v>165</v>
      </c>
      <c r="F2262" t="s">
        <v>165</v>
      </c>
      <c r="G2262" t="s">
        <v>165</v>
      </c>
      <c r="H2262" t="s">
        <v>165</v>
      </c>
      <c r="J2262" t="s">
        <v>165</v>
      </c>
      <c r="K2262" t="s">
        <v>165</v>
      </c>
      <c r="L2262" t="s">
        <v>165</v>
      </c>
      <c r="M2262" t="s">
        <v>165</v>
      </c>
      <c r="N2262" t="s">
        <v>165</v>
      </c>
      <c r="O2262" t="s">
        <v>165</v>
      </c>
      <c r="P2262" t="s">
        <v>165</v>
      </c>
      <c r="Q2262" t="s">
        <v>165</v>
      </c>
    </row>
    <row r="2263">
      <c r="B2263" t="s">
        <v>165</v>
      </c>
      <c r="C2263" t="s">
        <v>165</v>
      </c>
      <c r="D2263" t="s">
        <v>165</v>
      </c>
      <c r="E2263" t="s">
        <v>165</v>
      </c>
      <c r="F2263" t="s">
        <v>165</v>
      </c>
      <c r="G2263" t="s">
        <v>165</v>
      </c>
      <c r="H2263" t="s">
        <v>165</v>
      </c>
      <c r="J2263" t="s">
        <v>165</v>
      </c>
      <c r="K2263" t="s">
        <v>165</v>
      </c>
      <c r="L2263" t="s">
        <v>165</v>
      </c>
      <c r="M2263" t="s">
        <v>165</v>
      </c>
      <c r="N2263" t="s">
        <v>165</v>
      </c>
      <c r="O2263" t="s">
        <v>165</v>
      </c>
      <c r="P2263" t="s">
        <v>165</v>
      </c>
      <c r="Q2263" t="s">
        <v>165</v>
      </c>
    </row>
    <row r="2264">
      <c r="B2264" t="s">
        <v>165</v>
      </c>
      <c r="C2264" t="s">
        <v>165</v>
      </c>
      <c r="D2264" t="s">
        <v>165</v>
      </c>
      <c r="E2264" t="s">
        <v>165</v>
      </c>
      <c r="F2264" t="s">
        <v>165</v>
      </c>
      <c r="G2264" t="s">
        <v>165</v>
      </c>
      <c r="H2264" t="s">
        <v>165</v>
      </c>
      <c r="J2264" t="s">
        <v>165</v>
      </c>
      <c r="K2264" t="s">
        <v>165</v>
      </c>
      <c r="L2264" t="s">
        <v>165</v>
      </c>
      <c r="M2264" t="s">
        <v>165</v>
      </c>
      <c r="N2264" t="s">
        <v>165</v>
      </c>
      <c r="O2264" t="s">
        <v>165</v>
      </c>
      <c r="P2264" t="s">
        <v>165</v>
      </c>
      <c r="Q2264" t="s">
        <v>165</v>
      </c>
    </row>
    <row r="2265">
      <c r="B2265" t="s">
        <v>165</v>
      </c>
      <c r="C2265" t="s">
        <v>165</v>
      </c>
      <c r="D2265" t="s">
        <v>165</v>
      </c>
      <c r="E2265" t="s">
        <v>165</v>
      </c>
      <c r="F2265" t="s">
        <v>165</v>
      </c>
      <c r="G2265" t="s">
        <v>165</v>
      </c>
      <c r="H2265" t="s">
        <v>165</v>
      </c>
      <c r="J2265" t="s">
        <v>165</v>
      </c>
      <c r="K2265" t="s">
        <v>165</v>
      </c>
      <c r="L2265" t="s">
        <v>165</v>
      </c>
      <c r="M2265" t="s">
        <v>165</v>
      </c>
      <c r="N2265" t="s">
        <v>165</v>
      </c>
      <c r="O2265" t="s">
        <v>165</v>
      </c>
      <c r="P2265" t="s">
        <v>165</v>
      </c>
      <c r="Q2265" t="s">
        <v>165</v>
      </c>
    </row>
    <row r="2266">
      <c r="B2266" t="s">
        <v>165</v>
      </c>
      <c r="C2266" t="s">
        <v>165</v>
      </c>
      <c r="D2266" t="s">
        <v>165</v>
      </c>
      <c r="E2266" t="s">
        <v>165</v>
      </c>
      <c r="F2266" t="s">
        <v>165</v>
      </c>
      <c r="G2266" t="s">
        <v>165</v>
      </c>
      <c r="H2266" t="s">
        <v>165</v>
      </c>
      <c r="J2266" t="s">
        <v>165</v>
      </c>
      <c r="K2266" t="s">
        <v>165</v>
      </c>
      <c r="L2266" t="s">
        <v>165</v>
      </c>
      <c r="M2266" t="s">
        <v>165</v>
      </c>
      <c r="N2266" t="s">
        <v>165</v>
      </c>
      <c r="O2266" t="s">
        <v>165</v>
      </c>
      <c r="P2266" t="s">
        <v>165</v>
      </c>
      <c r="Q2266" t="s">
        <v>165</v>
      </c>
    </row>
    <row r="2267">
      <c r="B2267" t="s">
        <v>165</v>
      </c>
      <c r="C2267" t="s">
        <v>165</v>
      </c>
      <c r="D2267" t="s">
        <v>165</v>
      </c>
      <c r="E2267" t="s">
        <v>165</v>
      </c>
      <c r="F2267" t="s">
        <v>165</v>
      </c>
      <c r="G2267" t="s">
        <v>165</v>
      </c>
      <c r="H2267" t="s">
        <v>165</v>
      </c>
      <c r="J2267" t="s">
        <v>165</v>
      </c>
      <c r="K2267" t="s">
        <v>165</v>
      </c>
      <c r="L2267" t="s">
        <v>165</v>
      </c>
      <c r="M2267" t="s">
        <v>165</v>
      </c>
      <c r="N2267" t="s">
        <v>165</v>
      </c>
      <c r="O2267" t="s">
        <v>165</v>
      </c>
      <c r="P2267" t="s">
        <v>165</v>
      </c>
      <c r="Q2267" t="s">
        <v>165</v>
      </c>
    </row>
    <row r="2268">
      <c r="B2268" t="s">
        <v>165</v>
      </c>
      <c r="C2268" t="s">
        <v>165</v>
      </c>
      <c r="D2268" t="s">
        <v>165</v>
      </c>
      <c r="E2268" t="s">
        <v>165</v>
      </c>
      <c r="F2268" t="s">
        <v>165</v>
      </c>
      <c r="G2268" t="s">
        <v>165</v>
      </c>
      <c r="H2268" t="s">
        <v>165</v>
      </c>
      <c r="J2268" t="s">
        <v>165</v>
      </c>
      <c r="K2268" t="s">
        <v>165</v>
      </c>
      <c r="L2268" t="s">
        <v>165</v>
      </c>
      <c r="M2268" t="s">
        <v>165</v>
      </c>
      <c r="N2268" t="s">
        <v>165</v>
      </c>
      <c r="O2268" t="s">
        <v>165</v>
      </c>
      <c r="P2268" t="s">
        <v>165</v>
      </c>
      <c r="Q2268" t="s">
        <v>165</v>
      </c>
    </row>
    <row r="2269">
      <c r="B2269" t="s">
        <v>165</v>
      </c>
      <c r="C2269" t="s">
        <v>165</v>
      </c>
      <c r="D2269" t="s">
        <v>165</v>
      </c>
      <c r="E2269" t="s">
        <v>165</v>
      </c>
      <c r="F2269" t="s">
        <v>165</v>
      </c>
      <c r="G2269" t="s">
        <v>165</v>
      </c>
      <c r="H2269" t="s">
        <v>165</v>
      </c>
      <c r="J2269" t="s">
        <v>165</v>
      </c>
      <c r="K2269" t="s">
        <v>165</v>
      </c>
      <c r="L2269" t="s">
        <v>165</v>
      </c>
      <c r="M2269" t="s">
        <v>165</v>
      </c>
      <c r="N2269" t="s">
        <v>165</v>
      </c>
      <c r="O2269" t="s">
        <v>165</v>
      </c>
      <c r="P2269" t="s">
        <v>165</v>
      </c>
      <c r="Q2269" t="s">
        <v>165</v>
      </c>
    </row>
    <row r="2270">
      <c r="B2270" t="s">
        <v>165</v>
      </c>
      <c r="C2270" t="s">
        <v>165</v>
      </c>
      <c r="D2270" t="s">
        <v>165</v>
      </c>
      <c r="E2270" t="s">
        <v>165</v>
      </c>
      <c r="F2270" t="s">
        <v>165</v>
      </c>
      <c r="G2270" t="s">
        <v>165</v>
      </c>
      <c r="H2270" t="s">
        <v>165</v>
      </c>
      <c r="J2270" t="s">
        <v>165</v>
      </c>
      <c r="K2270" t="s">
        <v>165</v>
      </c>
      <c r="L2270" t="s">
        <v>165</v>
      </c>
      <c r="M2270" t="s">
        <v>165</v>
      </c>
      <c r="N2270" t="s">
        <v>165</v>
      </c>
      <c r="O2270" t="s">
        <v>165</v>
      </c>
      <c r="P2270" t="s">
        <v>165</v>
      </c>
      <c r="Q2270" t="s">
        <v>165</v>
      </c>
    </row>
    <row r="2271">
      <c r="B2271" t="s">
        <v>165</v>
      </c>
      <c r="C2271" t="s">
        <v>165</v>
      </c>
      <c r="D2271" t="s">
        <v>165</v>
      </c>
      <c r="E2271" t="s">
        <v>165</v>
      </c>
      <c r="F2271" t="s">
        <v>165</v>
      </c>
      <c r="G2271" t="s">
        <v>165</v>
      </c>
      <c r="H2271" t="s">
        <v>165</v>
      </c>
      <c r="J2271" t="s">
        <v>165</v>
      </c>
      <c r="K2271" t="s">
        <v>165</v>
      </c>
      <c r="L2271" t="s">
        <v>165</v>
      </c>
      <c r="M2271" t="s">
        <v>165</v>
      </c>
      <c r="N2271" t="s">
        <v>165</v>
      </c>
      <c r="O2271" t="s">
        <v>165</v>
      </c>
      <c r="P2271" t="s">
        <v>165</v>
      </c>
      <c r="Q2271" t="s">
        <v>165</v>
      </c>
    </row>
    <row r="2272">
      <c r="B2272" t="s">
        <v>165</v>
      </c>
      <c r="C2272" t="s">
        <v>165</v>
      </c>
      <c r="D2272" t="s">
        <v>165</v>
      </c>
      <c r="E2272" t="s">
        <v>165</v>
      </c>
      <c r="F2272" t="s">
        <v>165</v>
      </c>
      <c r="G2272" t="s">
        <v>165</v>
      </c>
      <c r="H2272" t="s">
        <v>165</v>
      </c>
      <c r="J2272" t="s">
        <v>165</v>
      </c>
      <c r="K2272" t="s">
        <v>165</v>
      </c>
      <c r="L2272" t="s">
        <v>165</v>
      </c>
      <c r="M2272" t="s">
        <v>165</v>
      </c>
      <c r="N2272" t="s">
        <v>165</v>
      </c>
      <c r="O2272" t="s">
        <v>165</v>
      </c>
      <c r="P2272" t="s">
        <v>165</v>
      </c>
      <c r="Q2272" t="s">
        <v>165</v>
      </c>
    </row>
    <row r="2273">
      <c r="B2273" t="s">
        <v>165</v>
      </c>
      <c r="C2273" t="s">
        <v>165</v>
      </c>
      <c r="D2273" t="s">
        <v>165</v>
      </c>
      <c r="E2273" t="s">
        <v>165</v>
      </c>
      <c r="F2273" t="s">
        <v>165</v>
      </c>
      <c r="G2273" t="s">
        <v>165</v>
      </c>
      <c r="H2273" t="s">
        <v>165</v>
      </c>
      <c r="J2273" t="s">
        <v>165</v>
      </c>
      <c r="K2273" t="s">
        <v>165</v>
      </c>
      <c r="L2273" t="s">
        <v>165</v>
      </c>
      <c r="M2273" t="s">
        <v>165</v>
      </c>
      <c r="N2273" t="s">
        <v>165</v>
      </c>
      <c r="O2273" t="s">
        <v>165</v>
      </c>
      <c r="P2273" t="s">
        <v>165</v>
      </c>
      <c r="Q2273" t="s">
        <v>165</v>
      </c>
    </row>
    <row r="2274">
      <c r="B2274" t="s">
        <v>165</v>
      </c>
      <c r="C2274" t="s">
        <v>165</v>
      </c>
      <c r="D2274" t="s">
        <v>165</v>
      </c>
      <c r="E2274" t="s">
        <v>165</v>
      </c>
      <c r="F2274" t="s">
        <v>165</v>
      </c>
      <c r="G2274" t="s">
        <v>165</v>
      </c>
      <c r="H2274" t="s">
        <v>165</v>
      </c>
      <c r="J2274" t="s">
        <v>165</v>
      </c>
      <c r="K2274" t="s">
        <v>165</v>
      </c>
      <c r="L2274" t="s">
        <v>165</v>
      </c>
      <c r="M2274" t="s">
        <v>165</v>
      </c>
      <c r="N2274" t="s">
        <v>165</v>
      </c>
      <c r="O2274" t="s">
        <v>165</v>
      </c>
      <c r="P2274" t="s">
        <v>165</v>
      </c>
      <c r="Q2274" t="s">
        <v>165</v>
      </c>
    </row>
    <row r="2275">
      <c r="B2275" t="s">
        <v>165</v>
      </c>
      <c r="C2275" t="s">
        <v>165</v>
      </c>
      <c r="D2275" t="s">
        <v>165</v>
      </c>
      <c r="E2275" t="s">
        <v>165</v>
      </c>
      <c r="F2275" t="s">
        <v>165</v>
      </c>
      <c r="G2275" t="s">
        <v>165</v>
      </c>
      <c r="H2275" t="s">
        <v>165</v>
      </c>
      <c r="J2275" t="s">
        <v>165</v>
      </c>
      <c r="K2275" t="s">
        <v>165</v>
      </c>
      <c r="L2275" t="s">
        <v>165</v>
      </c>
      <c r="M2275" t="s">
        <v>165</v>
      </c>
      <c r="N2275" t="s">
        <v>165</v>
      </c>
      <c r="O2275" t="s">
        <v>165</v>
      </c>
      <c r="P2275" t="s">
        <v>165</v>
      </c>
      <c r="Q2275" t="s">
        <v>165</v>
      </c>
    </row>
    <row r="2276">
      <c r="B2276" t="s">
        <v>165</v>
      </c>
      <c r="C2276" t="s">
        <v>165</v>
      </c>
      <c r="D2276" t="s">
        <v>165</v>
      </c>
      <c r="E2276" t="s">
        <v>165</v>
      </c>
      <c r="F2276" t="s">
        <v>165</v>
      </c>
      <c r="G2276" t="s">
        <v>165</v>
      </c>
      <c r="H2276" t="s">
        <v>165</v>
      </c>
      <c r="J2276" t="s">
        <v>165</v>
      </c>
      <c r="K2276" t="s">
        <v>165</v>
      </c>
      <c r="L2276" t="s">
        <v>165</v>
      </c>
      <c r="M2276" t="s">
        <v>165</v>
      </c>
      <c r="N2276" t="s">
        <v>165</v>
      </c>
      <c r="O2276" t="s">
        <v>165</v>
      </c>
      <c r="P2276" t="s">
        <v>165</v>
      </c>
      <c r="Q2276" t="s">
        <v>165</v>
      </c>
    </row>
    <row r="2277">
      <c r="B2277" t="s">
        <v>165</v>
      </c>
      <c r="C2277" t="s">
        <v>165</v>
      </c>
      <c r="D2277" t="s">
        <v>165</v>
      </c>
      <c r="E2277" t="s">
        <v>165</v>
      </c>
      <c r="F2277" t="s">
        <v>165</v>
      </c>
      <c r="G2277" t="s">
        <v>165</v>
      </c>
      <c r="H2277" t="s">
        <v>165</v>
      </c>
      <c r="J2277" t="s">
        <v>165</v>
      </c>
      <c r="K2277" t="s">
        <v>165</v>
      </c>
      <c r="L2277" t="s">
        <v>165</v>
      </c>
      <c r="M2277" t="s">
        <v>165</v>
      </c>
      <c r="N2277" t="s">
        <v>165</v>
      </c>
      <c r="O2277" t="s">
        <v>165</v>
      </c>
      <c r="P2277" t="s">
        <v>165</v>
      </c>
      <c r="Q2277" t="s">
        <v>165</v>
      </c>
    </row>
    <row r="2278">
      <c r="B2278" t="s">
        <v>165</v>
      </c>
      <c r="C2278" t="s">
        <v>165</v>
      </c>
      <c r="D2278" t="s">
        <v>165</v>
      </c>
      <c r="E2278" t="s">
        <v>165</v>
      </c>
      <c r="F2278" t="s">
        <v>165</v>
      </c>
      <c r="G2278" t="s">
        <v>165</v>
      </c>
      <c r="H2278" t="s">
        <v>165</v>
      </c>
      <c r="J2278" t="s">
        <v>165</v>
      </c>
      <c r="K2278" t="s">
        <v>165</v>
      </c>
      <c r="L2278" t="s">
        <v>165</v>
      </c>
      <c r="M2278" t="s">
        <v>165</v>
      </c>
      <c r="N2278" t="s">
        <v>165</v>
      </c>
      <c r="O2278" t="s">
        <v>165</v>
      </c>
      <c r="P2278" t="s">
        <v>165</v>
      </c>
      <c r="Q2278" t="s">
        <v>165</v>
      </c>
    </row>
    <row r="2279">
      <c r="B2279" t="s">
        <v>165</v>
      </c>
      <c r="C2279" t="s">
        <v>165</v>
      </c>
      <c r="D2279" t="s">
        <v>165</v>
      </c>
      <c r="E2279" t="s">
        <v>165</v>
      </c>
      <c r="F2279" t="s">
        <v>165</v>
      </c>
      <c r="G2279" t="s">
        <v>165</v>
      </c>
      <c r="H2279" t="s">
        <v>165</v>
      </c>
      <c r="J2279" t="s">
        <v>165</v>
      </c>
      <c r="K2279" t="s">
        <v>165</v>
      </c>
      <c r="L2279" t="s">
        <v>165</v>
      </c>
      <c r="M2279" t="s">
        <v>165</v>
      </c>
      <c r="N2279" t="s">
        <v>165</v>
      </c>
      <c r="O2279" t="s">
        <v>165</v>
      </c>
      <c r="P2279" t="s">
        <v>165</v>
      </c>
      <c r="Q2279" t="s">
        <v>165</v>
      </c>
    </row>
    <row r="2280">
      <c r="B2280" t="s">
        <v>165</v>
      </c>
      <c r="C2280" t="s">
        <v>165</v>
      </c>
      <c r="D2280" t="s">
        <v>165</v>
      </c>
      <c r="E2280" t="s">
        <v>165</v>
      </c>
      <c r="F2280" t="s">
        <v>165</v>
      </c>
      <c r="G2280" t="s">
        <v>165</v>
      </c>
      <c r="H2280" t="s">
        <v>165</v>
      </c>
      <c r="J2280" t="s">
        <v>165</v>
      </c>
      <c r="K2280" t="s">
        <v>165</v>
      </c>
      <c r="L2280" t="s">
        <v>165</v>
      </c>
      <c r="M2280" t="s">
        <v>165</v>
      </c>
      <c r="N2280" t="s">
        <v>165</v>
      </c>
      <c r="O2280" t="s">
        <v>165</v>
      </c>
      <c r="P2280" t="s">
        <v>165</v>
      </c>
      <c r="Q2280" t="s">
        <v>165</v>
      </c>
    </row>
    <row r="2281">
      <c r="B2281" t="s">
        <v>165</v>
      </c>
      <c r="C2281" t="s">
        <v>165</v>
      </c>
      <c r="D2281" t="s">
        <v>165</v>
      </c>
      <c r="E2281" t="s">
        <v>165</v>
      </c>
      <c r="F2281" t="s">
        <v>165</v>
      </c>
      <c r="G2281" t="s">
        <v>165</v>
      </c>
      <c r="H2281" t="s">
        <v>165</v>
      </c>
      <c r="J2281" t="s">
        <v>165</v>
      </c>
      <c r="K2281" t="s">
        <v>165</v>
      </c>
      <c r="L2281" t="s">
        <v>165</v>
      </c>
      <c r="M2281" t="s">
        <v>165</v>
      </c>
      <c r="N2281" t="s">
        <v>165</v>
      </c>
      <c r="O2281" t="s">
        <v>165</v>
      </c>
      <c r="P2281" t="s">
        <v>165</v>
      </c>
      <c r="Q2281" t="s">
        <v>165</v>
      </c>
    </row>
    <row r="2282">
      <c r="B2282" t="s">
        <v>165</v>
      </c>
      <c r="C2282" t="s">
        <v>165</v>
      </c>
      <c r="D2282" t="s">
        <v>165</v>
      </c>
      <c r="E2282" t="s">
        <v>165</v>
      </c>
      <c r="F2282" t="s">
        <v>165</v>
      </c>
      <c r="G2282" t="s">
        <v>165</v>
      </c>
      <c r="H2282" t="s">
        <v>165</v>
      </c>
      <c r="J2282" t="s">
        <v>165</v>
      </c>
      <c r="K2282" t="s">
        <v>165</v>
      </c>
      <c r="L2282" t="s">
        <v>165</v>
      </c>
      <c r="M2282" t="s">
        <v>165</v>
      </c>
      <c r="N2282" t="s">
        <v>165</v>
      </c>
      <c r="O2282" t="s">
        <v>165</v>
      </c>
      <c r="P2282" t="s">
        <v>165</v>
      </c>
      <c r="Q2282" t="s">
        <v>165</v>
      </c>
    </row>
    <row r="2283">
      <c r="B2283" t="s">
        <v>165</v>
      </c>
      <c r="C2283" t="s">
        <v>165</v>
      </c>
      <c r="D2283" t="s">
        <v>165</v>
      </c>
      <c r="E2283" t="s">
        <v>165</v>
      </c>
      <c r="F2283" t="s">
        <v>165</v>
      </c>
      <c r="G2283" t="s">
        <v>165</v>
      </c>
      <c r="H2283" t="s">
        <v>165</v>
      </c>
      <c r="J2283" t="s">
        <v>165</v>
      </c>
      <c r="K2283" t="s">
        <v>165</v>
      </c>
      <c r="L2283" t="s">
        <v>165</v>
      </c>
      <c r="M2283" t="s">
        <v>165</v>
      </c>
      <c r="N2283" t="s">
        <v>165</v>
      </c>
      <c r="O2283" t="s">
        <v>165</v>
      </c>
      <c r="P2283" t="s">
        <v>165</v>
      </c>
      <c r="Q2283" t="s">
        <v>165</v>
      </c>
    </row>
    <row r="2284">
      <c r="B2284" t="s">
        <v>165</v>
      </c>
      <c r="C2284" t="s">
        <v>165</v>
      </c>
      <c r="D2284" t="s">
        <v>165</v>
      </c>
      <c r="E2284" t="s">
        <v>165</v>
      </c>
      <c r="F2284" t="s">
        <v>165</v>
      </c>
      <c r="G2284" t="s">
        <v>165</v>
      </c>
      <c r="H2284" t="s">
        <v>165</v>
      </c>
      <c r="J2284" t="s">
        <v>165</v>
      </c>
      <c r="K2284" t="s">
        <v>165</v>
      </c>
      <c r="L2284" t="s">
        <v>165</v>
      </c>
      <c r="M2284" t="s">
        <v>165</v>
      </c>
      <c r="N2284" t="s">
        <v>165</v>
      </c>
      <c r="O2284" t="s">
        <v>165</v>
      </c>
      <c r="P2284" t="s">
        <v>165</v>
      </c>
      <c r="Q2284" t="s">
        <v>165</v>
      </c>
    </row>
    <row r="2285">
      <c r="B2285" t="s">
        <v>165</v>
      </c>
      <c r="C2285" t="s">
        <v>165</v>
      </c>
      <c r="D2285" t="s">
        <v>165</v>
      </c>
      <c r="E2285" t="s">
        <v>165</v>
      </c>
      <c r="F2285" t="s">
        <v>165</v>
      </c>
      <c r="G2285" t="s">
        <v>165</v>
      </c>
      <c r="H2285" t="s">
        <v>165</v>
      </c>
      <c r="J2285" t="s">
        <v>165</v>
      </c>
      <c r="K2285" t="s">
        <v>165</v>
      </c>
      <c r="L2285" t="s">
        <v>165</v>
      </c>
      <c r="M2285" t="s">
        <v>165</v>
      </c>
      <c r="N2285" t="s">
        <v>165</v>
      </c>
      <c r="O2285" t="s">
        <v>165</v>
      </c>
      <c r="P2285" t="s">
        <v>165</v>
      </c>
      <c r="Q2285" t="s">
        <v>165</v>
      </c>
    </row>
    <row r="2286">
      <c r="B2286" t="s">
        <v>165</v>
      </c>
      <c r="C2286" t="s">
        <v>165</v>
      </c>
      <c r="D2286" t="s">
        <v>165</v>
      </c>
      <c r="E2286" t="s">
        <v>165</v>
      </c>
      <c r="F2286" t="s">
        <v>165</v>
      </c>
      <c r="G2286" t="s">
        <v>165</v>
      </c>
      <c r="H2286" t="s">
        <v>165</v>
      </c>
      <c r="J2286" t="s">
        <v>165</v>
      </c>
      <c r="K2286" t="s">
        <v>165</v>
      </c>
      <c r="L2286" t="s">
        <v>165</v>
      </c>
      <c r="M2286" t="s">
        <v>165</v>
      </c>
      <c r="N2286" t="s">
        <v>165</v>
      </c>
      <c r="O2286" t="s">
        <v>165</v>
      </c>
      <c r="P2286" t="s">
        <v>165</v>
      </c>
      <c r="Q2286" t="s">
        <v>165</v>
      </c>
    </row>
    <row r="2287">
      <c r="B2287" t="s">
        <v>165</v>
      </c>
      <c r="C2287" t="s">
        <v>165</v>
      </c>
      <c r="D2287" t="s">
        <v>165</v>
      </c>
      <c r="E2287" t="s">
        <v>165</v>
      </c>
      <c r="F2287" t="s">
        <v>165</v>
      </c>
      <c r="G2287" t="s">
        <v>165</v>
      </c>
      <c r="H2287" t="s">
        <v>165</v>
      </c>
      <c r="J2287" t="s">
        <v>165</v>
      </c>
      <c r="K2287" t="s">
        <v>165</v>
      </c>
      <c r="L2287" t="s">
        <v>165</v>
      </c>
      <c r="M2287" t="s">
        <v>165</v>
      </c>
      <c r="N2287" t="s">
        <v>165</v>
      </c>
      <c r="O2287" t="s">
        <v>165</v>
      </c>
      <c r="P2287" t="s">
        <v>165</v>
      </c>
      <c r="Q2287" t="s">
        <v>165</v>
      </c>
    </row>
    <row r="2288">
      <c r="B2288" t="s">
        <v>165</v>
      </c>
      <c r="C2288" t="s">
        <v>165</v>
      </c>
      <c r="D2288" t="s">
        <v>165</v>
      </c>
      <c r="E2288" t="s">
        <v>165</v>
      </c>
      <c r="F2288" t="s">
        <v>165</v>
      </c>
      <c r="G2288" t="s">
        <v>165</v>
      </c>
      <c r="H2288" t="s">
        <v>165</v>
      </c>
      <c r="J2288" t="s">
        <v>165</v>
      </c>
      <c r="K2288" t="s">
        <v>165</v>
      </c>
      <c r="L2288" t="s">
        <v>165</v>
      </c>
      <c r="M2288" t="s">
        <v>165</v>
      </c>
      <c r="N2288" t="s">
        <v>165</v>
      </c>
      <c r="O2288" t="s">
        <v>165</v>
      </c>
      <c r="P2288" t="s">
        <v>165</v>
      </c>
      <c r="Q2288" t="s">
        <v>165</v>
      </c>
    </row>
    <row r="2289">
      <c r="B2289" t="s">
        <v>165</v>
      </c>
      <c r="C2289" t="s">
        <v>165</v>
      </c>
      <c r="D2289" t="s">
        <v>165</v>
      </c>
      <c r="E2289" t="s">
        <v>165</v>
      </c>
      <c r="F2289" t="s">
        <v>165</v>
      </c>
      <c r="G2289" t="s">
        <v>165</v>
      </c>
      <c r="H2289" t="s">
        <v>165</v>
      </c>
      <c r="J2289" t="s">
        <v>165</v>
      </c>
      <c r="K2289" t="s">
        <v>165</v>
      </c>
      <c r="L2289" t="s">
        <v>165</v>
      </c>
      <c r="M2289" t="s">
        <v>165</v>
      </c>
      <c r="N2289" t="s">
        <v>165</v>
      </c>
      <c r="O2289" t="s">
        <v>165</v>
      </c>
      <c r="P2289" t="s">
        <v>165</v>
      </c>
      <c r="Q2289" t="s">
        <v>165</v>
      </c>
    </row>
    <row r="2290">
      <c r="B2290" t="s">
        <v>165</v>
      </c>
      <c r="C2290" t="s">
        <v>165</v>
      </c>
      <c r="D2290" t="s">
        <v>165</v>
      </c>
      <c r="E2290" t="s">
        <v>165</v>
      </c>
      <c r="F2290" t="s">
        <v>165</v>
      </c>
      <c r="G2290" t="s">
        <v>165</v>
      </c>
      <c r="H2290" t="s">
        <v>165</v>
      </c>
      <c r="J2290" t="s">
        <v>165</v>
      </c>
      <c r="K2290" t="s">
        <v>165</v>
      </c>
      <c r="L2290" t="s">
        <v>165</v>
      </c>
      <c r="M2290" t="s">
        <v>165</v>
      </c>
      <c r="N2290" t="s">
        <v>165</v>
      </c>
      <c r="O2290" t="s">
        <v>165</v>
      </c>
      <c r="P2290" t="s">
        <v>165</v>
      </c>
      <c r="Q2290" t="s">
        <v>165</v>
      </c>
    </row>
    <row r="2291">
      <c r="B2291" t="s">
        <v>165</v>
      </c>
      <c r="C2291" t="s">
        <v>165</v>
      </c>
      <c r="D2291" t="s">
        <v>165</v>
      </c>
      <c r="E2291" t="s">
        <v>165</v>
      </c>
      <c r="F2291" t="s">
        <v>165</v>
      </c>
      <c r="G2291" t="s">
        <v>165</v>
      </c>
      <c r="H2291" t="s">
        <v>165</v>
      </c>
      <c r="J2291" t="s">
        <v>165</v>
      </c>
      <c r="K2291" t="s">
        <v>165</v>
      </c>
      <c r="L2291" t="s">
        <v>165</v>
      </c>
      <c r="M2291" t="s">
        <v>165</v>
      </c>
      <c r="N2291" t="s">
        <v>165</v>
      </c>
      <c r="O2291" t="s">
        <v>165</v>
      </c>
      <c r="P2291" t="s">
        <v>165</v>
      </c>
      <c r="Q2291" t="s">
        <v>165</v>
      </c>
    </row>
    <row r="2292">
      <c r="B2292" t="s">
        <v>165</v>
      </c>
      <c r="C2292" t="s">
        <v>165</v>
      </c>
      <c r="D2292" t="s">
        <v>165</v>
      </c>
      <c r="E2292" t="s">
        <v>165</v>
      </c>
      <c r="F2292" t="s">
        <v>165</v>
      </c>
      <c r="G2292" t="s">
        <v>165</v>
      </c>
      <c r="H2292" t="s">
        <v>165</v>
      </c>
      <c r="J2292" t="s">
        <v>165</v>
      </c>
      <c r="K2292" t="s">
        <v>165</v>
      </c>
      <c r="L2292" t="s">
        <v>165</v>
      </c>
      <c r="M2292" t="s">
        <v>165</v>
      </c>
      <c r="N2292" t="s">
        <v>165</v>
      </c>
      <c r="O2292" t="s">
        <v>165</v>
      </c>
      <c r="P2292" t="s">
        <v>165</v>
      </c>
      <c r="Q2292" t="s">
        <v>165</v>
      </c>
    </row>
    <row r="2293">
      <c r="B2293" t="s">
        <v>165</v>
      </c>
      <c r="C2293" t="s">
        <v>165</v>
      </c>
      <c r="D2293" t="s">
        <v>165</v>
      </c>
      <c r="E2293" t="s">
        <v>165</v>
      </c>
      <c r="F2293" t="s">
        <v>165</v>
      </c>
      <c r="G2293" t="s">
        <v>165</v>
      </c>
      <c r="H2293" t="s">
        <v>165</v>
      </c>
      <c r="J2293" t="s">
        <v>165</v>
      </c>
      <c r="K2293" t="s">
        <v>165</v>
      </c>
      <c r="L2293" t="s">
        <v>165</v>
      </c>
      <c r="M2293" t="s">
        <v>165</v>
      </c>
      <c r="N2293" t="s">
        <v>165</v>
      </c>
      <c r="O2293" t="s">
        <v>165</v>
      </c>
      <c r="P2293" t="s">
        <v>165</v>
      </c>
      <c r="Q2293" t="s">
        <v>165</v>
      </c>
    </row>
    <row r="2294">
      <c r="B2294" t="s">
        <v>165</v>
      </c>
      <c r="C2294" t="s">
        <v>165</v>
      </c>
      <c r="D2294" t="s">
        <v>165</v>
      </c>
      <c r="E2294" t="s">
        <v>165</v>
      </c>
      <c r="F2294" t="s">
        <v>165</v>
      </c>
      <c r="G2294" t="s">
        <v>165</v>
      </c>
      <c r="H2294" t="s">
        <v>165</v>
      </c>
      <c r="J2294" t="s">
        <v>165</v>
      </c>
      <c r="K2294" t="s">
        <v>165</v>
      </c>
      <c r="L2294" t="s">
        <v>165</v>
      </c>
      <c r="M2294" t="s">
        <v>165</v>
      </c>
      <c r="N2294" t="s">
        <v>165</v>
      </c>
      <c r="O2294" t="s">
        <v>165</v>
      </c>
      <c r="P2294" t="s">
        <v>165</v>
      </c>
      <c r="Q2294" t="s">
        <v>165</v>
      </c>
    </row>
    <row r="2295">
      <c r="B2295" t="s">
        <v>165</v>
      </c>
      <c r="C2295" t="s">
        <v>165</v>
      </c>
      <c r="D2295" t="s">
        <v>165</v>
      </c>
      <c r="E2295" t="s">
        <v>165</v>
      </c>
      <c r="F2295" t="s">
        <v>165</v>
      </c>
      <c r="G2295" t="s">
        <v>165</v>
      </c>
      <c r="H2295" t="s">
        <v>165</v>
      </c>
      <c r="J2295" t="s">
        <v>165</v>
      </c>
      <c r="K2295" t="s">
        <v>165</v>
      </c>
      <c r="L2295" t="s">
        <v>165</v>
      </c>
      <c r="M2295" t="s">
        <v>165</v>
      </c>
      <c r="N2295" t="s">
        <v>165</v>
      </c>
      <c r="O2295" t="s">
        <v>165</v>
      </c>
      <c r="P2295" t="s">
        <v>165</v>
      </c>
      <c r="Q2295" t="s">
        <v>165</v>
      </c>
    </row>
    <row r="2296">
      <c r="B2296" t="s">
        <v>165</v>
      </c>
      <c r="C2296" t="s">
        <v>165</v>
      </c>
      <c r="D2296" t="s">
        <v>165</v>
      </c>
      <c r="E2296" t="s">
        <v>165</v>
      </c>
      <c r="F2296" t="s">
        <v>165</v>
      </c>
      <c r="G2296" t="s">
        <v>165</v>
      </c>
      <c r="H2296" t="s">
        <v>165</v>
      </c>
      <c r="J2296" t="s">
        <v>165</v>
      </c>
      <c r="K2296" t="s">
        <v>165</v>
      </c>
      <c r="L2296" t="s">
        <v>165</v>
      </c>
      <c r="M2296" t="s">
        <v>165</v>
      </c>
      <c r="N2296" t="s">
        <v>165</v>
      </c>
      <c r="O2296" t="s">
        <v>165</v>
      </c>
      <c r="P2296" t="s">
        <v>165</v>
      </c>
      <c r="Q2296" t="s">
        <v>165</v>
      </c>
    </row>
    <row r="2297">
      <c r="B2297" t="s">
        <v>165</v>
      </c>
      <c r="C2297" t="s">
        <v>165</v>
      </c>
      <c r="D2297" t="s">
        <v>165</v>
      </c>
      <c r="E2297" t="s">
        <v>165</v>
      </c>
      <c r="F2297" t="s">
        <v>165</v>
      </c>
      <c r="G2297" t="s">
        <v>165</v>
      </c>
      <c r="H2297" t="s">
        <v>165</v>
      </c>
      <c r="J2297" t="s">
        <v>165</v>
      </c>
      <c r="K2297" t="s">
        <v>165</v>
      </c>
      <c r="L2297" t="s">
        <v>165</v>
      </c>
      <c r="M2297" t="s">
        <v>165</v>
      </c>
      <c r="N2297" t="s">
        <v>165</v>
      </c>
      <c r="O2297" t="s">
        <v>165</v>
      </c>
      <c r="P2297" t="s">
        <v>165</v>
      </c>
      <c r="Q2297" t="s">
        <v>165</v>
      </c>
    </row>
    <row r="2298">
      <c r="B2298" t="s">
        <v>165</v>
      </c>
      <c r="C2298" t="s">
        <v>165</v>
      </c>
      <c r="D2298" t="s">
        <v>165</v>
      </c>
      <c r="E2298" t="s">
        <v>165</v>
      </c>
      <c r="F2298" t="s">
        <v>165</v>
      </c>
      <c r="G2298" t="s">
        <v>165</v>
      </c>
      <c r="H2298" t="s">
        <v>165</v>
      </c>
      <c r="J2298" t="s">
        <v>165</v>
      </c>
      <c r="K2298" t="s">
        <v>165</v>
      </c>
      <c r="L2298" t="s">
        <v>165</v>
      </c>
      <c r="M2298" t="s">
        <v>165</v>
      </c>
      <c r="N2298" t="s">
        <v>165</v>
      </c>
      <c r="O2298" t="s">
        <v>165</v>
      </c>
      <c r="P2298" t="s">
        <v>165</v>
      </c>
      <c r="Q2298" t="s">
        <v>165</v>
      </c>
    </row>
    <row r="2299">
      <c r="B2299" t="s">
        <v>165</v>
      </c>
      <c r="C2299" t="s">
        <v>165</v>
      </c>
      <c r="D2299" t="s">
        <v>165</v>
      </c>
      <c r="E2299" t="s">
        <v>165</v>
      </c>
      <c r="F2299" t="s">
        <v>165</v>
      </c>
      <c r="G2299" t="s">
        <v>165</v>
      </c>
      <c r="H2299" t="s">
        <v>165</v>
      </c>
      <c r="J2299" t="s">
        <v>165</v>
      </c>
      <c r="K2299" t="s">
        <v>165</v>
      </c>
      <c r="L2299" t="s">
        <v>165</v>
      </c>
      <c r="M2299" t="s">
        <v>165</v>
      </c>
      <c r="N2299" t="s">
        <v>165</v>
      </c>
      <c r="O2299" t="s">
        <v>165</v>
      </c>
      <c r="P2299" t="s">
        <v>165</v>
      </c>
      <c r="Q2299" t="s">
        <v>165</v>
      </c>
    </row>
    <row r="2300">
      <c r="B2300" t="s">
        <v>165</v>
      </c>
      <c r="C2300" t="s">
        <v>165</v>
      </c>
      <c r="D2300" t="s">
        <v>165</v>
      </c>
      <c r="E2300" t="s">
        <v>165</v>
      </c>
      <c r="F2300" t="s">
        <v>165</v>
      </c>
      <c r="G2300" t="s">
        <v>165</v>
      </c>
      <c r="H2300" t="s">
        <v>165</v>
      </c>
      <c r="J2300" t="s">
        <v>165</v>
      </c>
      <c r="K2300" t="s">
        <v>165</v>
      </c>
      <c r="L2300" t="s">
        <v>165</v>
      </c>
      <c r="M2300" t="s">
        <v>165</v>
      </c>
      <c r="N2300" t="s">
        <v>165</v>
      </c>
      <c r="O2300" t="s">
        <v>165</v>
      </c>
      <c r="P2300" t="s">
        <v>165</v>
      </c>
      <c r="Q2300" t="s">
        <v>165</v>
      </c>
    </row>
    <row r="2301">
      <c r="B2301" t="s">
        <v>165</v>
      </c>
      <c r="C2301" t="s">
        <v>165</v>
      </c>
      <c r="D2301" t="s">
        <v>165</v>
      </c>
      <c r="E2301" t="s">
        <v>165</v>
      </c>
      <c r="F2301" t="s">
        <v>165</v>
      </c>
      <c r="G2301" t="s">
        <v>165</v>
      </c>
      <c r="H2301" t="s">
        <v>165</v>
      </c>
      <c r="J2301" t="s">
        <v>165</v>
      </c>
      <c r="K2301" t="s">
        <v>165</v>
      </c>
      <c r="L2301" t="s">
        <v>165</v>
      </c>
      <c r="M2301" t="s">
        <v>165</v>
      </c>
      <c r="N2301" t="s">
        <v>165</v>
      </c>
      <c r="O2301" t="s">
        <v>165</v>
      </c>
      <c r="P2301" t="s">
        <v>165</v>
      </c>
      <c r="Q2301" t="s">
        <v>165</v>
      </c>
    </row>
    <row r="2302">
      <c r="B2302" t="s">
        <v>165</v>
      </c>
      <c r="C2302" t="s">
        <v>165</v>
      </c>
      <c r="D2302" t="s">
        <v>165</v>
      </c>
      <c r="E2302" t="s">
        <v>165</v>
      </c>
      <c r="F2302" t="s">
        <v>165</v>
      </c>
      <c r="G2302" t="s">
        <v>165</v>
      </c>
      <c r="H2302" t="s">
        <v>165</v>
      </c>
      <c r="J2302" t="s">
        <v>165</v>
      </c>
      <c r="K2302" t="s">
        <v>165</v>
      </c>
      <c r="L2302" t="s">
        <v>165</v>
      </c>
      <c r="M2302" t="s">
        <v>165</v>
      </c>
      <c r="N2302" t="s">
        <v>165</v>
      </c>
      <c r="O2302" t="s">
        <v>165</v>
      </c>
      <c r="P2302" t="s">
        <v>165</v>
      </c>
      <c r="Q2302" t="s">
        <v>165</v>
      </c>
    </row>
    <row r="2303">
      <c r="B2303" t="s">
        <v>165</v>
      </c>
      <c r="C2303" t="s">
        <v>165</v>
      </c>
      <c r="D2303" t="s">
        <v>165</v>
      </c>
      <c r="E2303" t="s">
        <v>165</v>
      </c>
      <c r="F2303" t="s">
        <v>165</v>
      </c>
      <c r="G2303" t="s">
        <v>165</v>
      </c>
      <c r="H2303" t="s">
        <v>165</v>
      </c>
      <c r="J2303" t="s">
        <v>165</v>
      </c>
      <c r="K2303" t="s">
        <v>165</v>
      </c>
      <c r="L2303" t="s">
        <v>165</v>
      </c>
      <c r="M2303" t="s">
        <v>165</v>
      </c>
      <c r="N2303" t="s">
        <v>165</v>
      </c>
      <c r="O2303" t="s">
        <v>165</v>
      </c>
      <c r="P2303" t="s">
        <v>165</v>
      </c>
      <c r="Q2303" t="s">
        <v>165</v>
      </c>
    </row>
    <row r="2304">
      <c r="B2304" t="s">
        <v>165</v>
      </c>
      <c r="C2304" t="s">
        <v>165</v>
      </c>
      <c r="D2304" t="s">
        <v>165</v>
      </c>
      <c r="E2304" t="s">
        <v>165</v>
      </c>
      <c r="F2304" t="s">
        <v>165</v>
      </c>
      <c r="G2304" t="s">
        <v>165</v>
      </c>
      <c r="H2304" t="s">
        <v>165</v>
      </c>
      <c r="J2304" t="s">
        <v>165</v>
      </c>
      <c r="K2304" t="s">
        <v>165</v>
      </c>
      <c r="L2304" t="s">
        <v>165</v>
      </c>
      <c r="M2304" t="s">
        <v>165</v>
      </c>
      <c r="N2304" t="s">
        <v>165</v>
      </c>
      <c r="O2304" t="s">
        <v>165</v>
      </c>
      <c r="P2304" t="s">
        <v>165</v>
      </c>
      <c r="Q2304" t="s">
        <v>165</v>
      </c>
    </row>
    <row r="2305">
      <c r="B2305" t="s">
        <v>165</v>
      </c>
      <c r="C2305" t="s">
        <v>165</v>
      </c>
      <c r="D2305" t="s">
        <v>165</v>
      </c>
      <c r="E2305" t="s">
        <v>165</v>
      </c>
      <c r="F2305" t="s">
        <v>165</v>
      </c>
      <c r="G2305" t="s">
        <v>165</v>
      </c>
      <c r="H2305" t="s">
        <v>165</v>
      </c>
      <c r="J2305" t="s">
        <v>165</v>
      </c>
      <c r="K2305" t="s">
        <v>165</v>
      </c>
      <c r="L2305" t="s">
        <v>165</v>
      </c>
      <c r="M2305" t="s">
        <v>165</v>
      </c>
      <c r="N2305" t="s">
        <v>165</v>
      </c>
      <c r="O2305" t="s">
        <v>165</v>
      </c>
      <c r="P2305" t="s">
        <v>165</v>
      </c>
      <c r="Q2305" t="s">
        <v>165</v>
      </c>
    </row>
    <row r="2306">
      <c r="B2306" t="s">
        <v>165</v>
      </c>
      <c r="C2306" t="s">
        <v>165</v>
      </c>
      <c r="D2306" t="s">
        <v>165</v>
      </c>
      <c r="E2306" t="s">
        <v>165</v>
      </c>
      <c r="F2306" t="s">
        <v>165</v>
      </c>
      <c r="G2306" t="s">
        <v>165</v>
      </c>
      <c r="H2306" t="s">
        <v>165</v>
      </c>
      <c r="J2306" t="s">
        <v>165</v>
      </c>
      <c r="K2306" t="s">
        <v>165</v>
      </c>
      <c r="L2306" t="s">
        <v>165</v>
      </c>
      <c r="M2306" t="s">
        <v>165</v>
      </c>
      <c r="N2306" t="s">
        <v>165</v>
      </c>
      <c r="O2306" t="s">
        <v>165</v>
      </c>
      <c r="P2306" t="s">
        <v>165</v>
      </c>
      <c r="Q2306" t="s">
        <v>165</v>
      </c>
    </row>
    <row r="2307">
      <c r="B2307" t="s">
        <v>165</v>
      </c>
      <c r="C2307" t="s">
        <v>165</v>
      </c>
      <c r="D2307" t="s">
        <v>165</v>
      </c>
      <c r="E2307" t="s">
        <v>165</v>
      </c>
      <c r="F2307" t="s">
        <v>165</v>
      </c>
      <c r="G2307" t="s">
        <v>165</v>
      </c>
      <c r="H2307" t="s">
        <v>165</v>
      </c>
      <c r="J2307" t="s">
        <v>165</v>
      </c>
      <c r="K2307" t="s">
        <v>165</v>
      </c>
      <c r="L2307" t="s">
        <v>165</v>
      </c>
      <c r="M2307" t="s">
        <v>165</v>
      </c>
      <c r="N2307" t="s">
        <v>165</v>
      </c>
      <c r="O2307" t="s">
        <v>165</v>
      </c>
      <c r="P2307" t="s">
        <v>165</v>
      </c>
      <c r="Q2307" t="s">
        <v>165</v>
      </c>
    </row>
    <row r="2308">
      <c r="B2308" t="s">
        <v>165</v>
      </c>
      <c r="C2308" t="s">
        <v>165</v>
      </c>
      <c r="D2308" t="s">
        <v>165</v>
      </c>
      <c r="E2308" t="s">
        <v>165</v>
      </c>
      <c r="F2308" t="s">
        <v>165</v>
      </c>
      <c r="G2308" t="s">
        <v>165</v>
      </c>
      <c r="H2308" t="s">
        <v>165</v>
      </c>
      <c r="J2308" t="s">
        <v>165</v>
      </c>
      <c r="K2308" t="s">
        <v>165</v>
      </c>
      <c r="L2308" t="s">
        <v>165</v>
      </c>
      <c r="M2308" t="s">
        <v>165</v>
      </c>
      <c r="N2308" t="s">
        <v>165</v>
      </c>
      <c r="O2308" t="s">
        <v>165</v>
      </c>
      <c r="P2308" t="s">
        <v>165</v>
      </c>
      <c r="Q2308" t="s">
        <v>165</v>
      </c>
    </row>
    <row r="2309">
      <c r="B2309" t="s">
        <v>165</v>
      </c>
      <c r="C2309" t="s">
        <v>165</v>
      </c>
      <c r="D2309" t="s">
        <v>165</v>
      </c>
      <c r="E2309" t="s">
        <v>165</v>
      </c>
      <c r="F2309" t="s">
        <v>165</v>
      </c>
      <c r="G2309" t="s">
        <v>165</v>
      </c>
      <c r="H2309" t="s">
        <v>165</v>
      </c>
      <c r="J2309" t="s">
        <v>165</v>
      </c>
      <c r="K2309" t="s">
        <v>165</v>
      </c>
      <c r="L2309" t="s">
        <v>165</v>
      </c>
      <c r="M2309" t="s">
        <v>165</v>
      </c>
      <c r="N2309" t="s">
        <v>165</v>
      </c>
      <c r="O2309" t="s">
        <v>165</v>
      </c>
      <c r="P2309" t="s">
        <v>165</v>
      </c>
      <c r="Q2309" t="s">
        <v>165</v>
      </c>
    </row>
    <row r="2310">
      <c r="B2310" t="s">
        <v>165</v>
      </c>
      <c r="C2310" t="s">
        <v>165</v>
      </c>
      <c r="D2310" t="s">
        <v>165</v>
      </c>
      <c r="E2310" t="s">
        <v>165</v>
      </c>
      <c r="F2310" t="s">
        <v>165</v>
      </c>
      <c r="G2310" t="s">
        <v>165</v>
      </c>
      <c r="H2310" t="s">
        <v>165</v>
      </c>
      <c r="J2310" t="s">
        <v>165</v>
      </c>
      <c r="K2310" t="s">
        <v>165</v>
      </c>
      <c r="L2310" t="s">
        <v>165</v>
      </c>
      <c r="M2310" t="s">
        <v>165</v>
      </c>
      <c r="N2310" t="s">
        <v>165</v>
      </c>
      <c r="O2310" t="s">
        <v>165</v>
      </c>
      <c r="P2310" t="s">
        <v>165</v>
      </c>
      <c r="Q2310" t="s">
        <v>165</v>
      </c>
    </row>
    <row r="2311">
      <c r="B2311" t="s">
        <v>165</v>
      </c>
      <c r="C2311" t="s">
        <v>165</v>
      </c>
      <c r="D2311" t="s">
        <v>165</v>
      </c>
      <c r="E2311" t="s">
        <v>165</v>
      </c>
      <c r="F2311" t="s">
        <v>165</v>
      </c>
      <c r="G2311" t="s">
        <v>165</v>
      </c>
      <c r="H2311" t="s">
        <v>165</v>
      </c>
      <c r="J2311" t="s">
        <v>165</v>
      </c>
      <c r="K2311" t="s">
        <v>165</v>
      </c>
      <c r="L2311" t="s">
        <v>165</v>
      </c>
      <c r="M2311" t="s">
        <v>165</v>
      </c>
      <c r="N2311" t="s">
        <v>165</v>
      </c>
      <c r="O2311" t="s">
        <v>165</v>
      </c>
      <c r="P2311" t="s">
        <v>165</v>
      </c>
      <c r="Q2311" t="s">
        <v>165</v>
      </c>
    </row>
    <row r="2312">
      <c r="B2312" t="s">
        <v>165</v>
      </c>
      <c r="C2312" t="s">
        <v>165</v>
      </c>
      <c r="D2312" t="s">
        <v>165</v>
      </c>
      <c r="E2312" t="s">
        <v>165</v>
      </c>
      <c r="F2312" t="s">
        <v>165</v>
      </c>
      <c r="G2312" t="s">
        <v>165</v>
      </c>
      <c r="H2312" t="s">
        <v>165</v>
      </c>
      <c r="J2312" t="s">
        <v>165</v>
      </c>
      <c r="K2312" t="s">
        <v>165</v>
      </c>
      <c r="L2312" t="s">
        <v>165</v>
      </c>
      <c r="M2312" t="s">
        <v>165</v>
      </c>
      <c r="N2312" t="s">
        <v>165</v>
      </c>
      <c r="O2312" t="s">
        <v>165</v>
      </c>
      <c r="P2312" t="s">
        <v>165</v>
      </c>
      <c r="Q2312" t="s">
        <v>165</v>
      </c>
    </row>
    <row r="2313">
      <c r="B2313" t="s">
        <v>165</v>
      </c>
      <c r="C2313" t="s">
        <v>165</v>
      </c>
      <c r="D2313" t="s">
        <v>165</v>
      </c>
      <c r="E2313" t="s">
        <v>165</v>
      </c>
      <c r="F2313" t="s">
        <v>165</v>
      </c>
      <c r="G2313" t="s">
        <v>165</v>
      </c>
      <c r="H2313" t="s">
        <v>165</v>
      </c>
      <c r="J2313" t="s">
        <v>165</v>
      </c>
      <c r="K2313" t="s">
        <v>165</v>
      </c>
      <c r="L2313" t="s">
        <v>165</v>
      </c>
      <c r="M2313" t="s">
        <v>165</v>
      </c>
      <c r="N2313" t="s">
        <v>165</v>
      </c>
      <c r="O2313" t="s">
        <v>165</v>
      </c>
      <c r="P2313" t="s">
        <v>165</v>
      </c>
      <c r="Q2313" t="s">
        <v>165</v>
      </c>
    </row>
    <row r="2314">
      <c r="B2314" t="s">
        <v>165</v>
      </c>
      <c r="C2314" t="s">
        <v>165</v>
      </c>
      <c r="D2314" t="s">
        <v>165</v>
      </c>
      <c r="E2314" t="s">
        <v>165</v>
      </c>
      <c r="F2314" t="s">
        <v>165</v>
      </c>
      <c r="G2314" t="s">
        <v>165</v>
      </c>
      <c r="H2314" t="s">
        <v>165</v>
      </c>
      <c r="J2314" t="s">
        <v>165</v>
      </c>
      <c r="K2314" t="s">
        <v>165</v>
      </c>
      <c r="L2314" t="s">
        <v>165</v>
      </c>
      <c r="M2314" t="s">
        <v>165</v>
      </c>
      <c r="N2314" t="s">
        <v>165</v>
      </c>
      <c r="O2314" t="s">
        <v>165</v>
      </c>
      <c r="P2314" t="s">
        <v>165</v>
      </c>
      <c r="Q2314" t="s">
        <v>165</v>
      </c>
    </row>
    <row r="2315">
      <c r="B2315" t="s">
        <v>165</v>
      </c>
      <c r="C2315" t="s">
        <v>165</v>
      </c>
      <c r="D2315" t="s">
        <v>165</v>
      </c>
      <c r="E2315" t="s">
        <v>165</v>
      </c>
      <c r="F2315" t="s">
        <v>165</v>
      </c>
      <c r="G2315" t="s">
        <v>165</v>
      </c>
      <c r="H2315" t="s">
        <v>165</v>
      </c>
      <c r="J2315" t="s">
        <v>165</v>
      </c>
      <c r="K2315" t="s">
        <v>165</v>
      </c>
      <c r="L2315" t="s">
        <v>165</v>
      </c>
      <c r="M2315" t="s">
        <v>165</v>
      </c>
      <c r="N2315" t="s">
        <v>165</v>
      </c>
      <c r="O2315" t="s">
        <v>165</v>
      </c>
      <c r="P2315" t="s">
        <v>165</v>
      </c>
      <c r="Q2315" t="s">
        <v>165</v>
      </c>
    </row>
    <row r="2316">
      <c r="B2316" t="s">
        <v>165</v>
      </c>
      <c r="C2316" t="s">
        <v>165</v>
      </c>
      <c r="D2316" t="s">
        <v>165</v>
      </c>
      <c r="E2316" t="s">
        <v>165</v>
      </c>
      <c r="F2316" t="s">
        <v>165</v>
      </c>
      <c r="G2316" t="s">
        <v>165</v>
      </c>
      <c r="H2316" t="s">
        <v>165</v>
      </c>
      <c r="J2316" t="s">
        <v>165</v>
      </c>
      <c r="K2316" t="s">
        <v>165</v>
      </c>
      <c r="L2316" t="s">
        <v>165</v>
      </c>
      <c r="M2316" t="s">
        <v>165</v>
      </c>
      <c r="N2316" t="s">
        <v>165</v>
      </c>
      <c r="O2316" t="s">
        <v>165</v>
      </c>
      <c r="P2316" t="s">
        <v>165</v>
      </c>
      <c r="Q2316" t="s">
        <v>165</v>
      </c>
    </row>
    <row r="2317">
      <c r="B2317" t="s">
        <v>165</v>
      </c>
      <c r="C2317" t="s">
        <v>165</v>
      </c>
      <c r="D2317" t="s">
        <v>165</v>
      </c>
      <c r="E2317" t="s">
        <v>165</v>
      </c>
      <c r="F2317" t="s">
        <v>165</v>
      </c>
      <c r="G2317" t="s">
        <v>165</v>
      </c>
      <c r="H2317" t="s">
        <v>165</v>
      </c>
      <c r="J2317" t="s">
        <v>165</v>
      </c>
      <c r="K2317" t="s">
        <v>165</v>
      </c>
      <c r="L2317" t="s">
        <v>165</v>
      </c>
      <c r="M2317" t="s">
        <v>165</v>
      </c>
      <c r="N2317" t="s">
        <v>165</v>
      </c>
      <c r="O2317" t="s">
        <v>165</v>
      </c>
      <c r="P2317" t="s">
        <v>165</v>
      </c>
      <c r="Q2317" t="s">
        <v>165</v>
      </c>
    </row>
    <row r="2318">
      <c r="B2318" t="s">
        <v>165</v>
      </c>
      <c r="C2318" t="s">
        <v>165</v>
      </c>
      <c r="D2318" t="s">
        <v>165</v>
      </c>
      <c r="E2318" t="s">
        <v>165</v>
      </c>
      <c r="F2318" t="s">
        <v>165</v>
      </c>
      <c r="G2318" t="s">
        <v>165</v>
      </c>
      <c r="H2318" t="s">
        <v>165</v>
      </c>
      <c r="J2318" t="s">
        <v>165</v>
      </c>
      <c r="K2318" t="s">
        <v>165</v>
      </c>
      <c r="L2318" t="s">
        <v>165</v>
      </c>
      <c r="M2318" t="s">
        <v>165</v>
      </c>
      <c r="N2318" t="s">
        <v>165</v>
      </c>
      <c r="O2318" t="s">
        <v>165</v>
      </c>
      <c r="P2318" t="s">
        <v>165</v>
      </c>
      <c r="Q2318" t="s">
        <v>165</v>
      </c>
    </row>
    <row r="2319">
      <c r="B2319" t="s">
        <v>165</v>
      </c>
      <c r="C2319" t="s">
        <v>165</v>
      </c>
      <c r="D2319" t="s">
        <v>165</v>
      </c>
      <c r="E2319" t="s">
        <v>165</v>
      </c>
      <c r="F2319" t="s">
        <v>165</v>
      </c>
      <c r="G2319" t="s">
        <v>165</v>
      </c>
      <c r="H2319" t="s">
        <v>165</v>
      </c>
      <c r="J2319" t="s">
        <v>165</v>
      </c>
      <c r="K2319" t="s">
        <v>165</v>
      </c>
      <c r="L2319" t="s">
        <v>165</v>
      </c>
      <c r="M2319" t="s">
        <v>165</v>
      </c>
      <c r="N2319" t="s">
        <v>165</v>
      </c>
      <c r="O2319" t="s">
        <v>165</v>
      </c>
      <c r="P2319" t="s">
        <v>165</v>
      </c>
      <c r="Q2319" t="s">
        <v>165</v>
      </c>
    </row>
    <row r="2320">
      <c r="B2320" t="s">
        <v>165</v>
      </c>
      <c r="C2320" t="s">
        <v>165</v>
      </c>
      <c r="D2320" t="s">
        <v>165</v>
      </c>
      <c r="E2320" t="s">
        <v>165</v>
      </c>
      <c r="F2320" t="s">
        <v>165</v>
      </c>
      <c r="G2320" t="s">
        <v>165</v>
      </c>
      <c r="H2320" t="s">
        <v>165</v>
      </c>
      <c r="J2320" t="s">
        <v>165</v>
      </c>
      <c r="K2320" t="s">
        <v>165</v>
      </c>
      <c r="L2320" t="s">
        <v>165</v>
      </c>
      <c r="M2320" t="s">
        <v>165</v>
      </c>
      <c r="N2320" t="s">
        <v>165</v>
      </c>
      <c r="O2320" t="s">
        <v>165</v>
      </c>
      <c r="P2320" t="s">
        <v>165</v>
      </c>
      <c r="Q2320" t="s">
        <v>165</v>
      </c>
    </row>
    <row r="2321">
      <c r="B2321" t="s">
        <v>165</v>
      </c>
      <c r="C2321" t="s">
        <v>165</v>
      </c>
      <c r="D2321" t="s">
        <v>165</v>
      </c>
      <c r="E2321" t="s">
        <v>165</v>
      </c>
      <c r="F2321" t="s">
        <v>165</v>
      </c>
      <c r="G2321" t="s">
        <v>165</v>
      </c>
      <c r="H2321" t="s">
        <v>165</v>
      </c>
      <c r="J2321" t="s">
        <v>165</v>
      </c>
      <c r="K2321" t="s">
        <v>165</v>
      </c>
      <c r="L2321" t="s">
        <v>165</v>
      </c>
      <c r="M2321" t="s">
        <v>165</v>
      </c>
      <c r="N2321" t="s">
        <v>165</v>
      </c>
      <c r="O2321" t="s">
        <v>165</v>
      </c>
      <c r="P2321" t="s">
        <v>165</v>
      </c>
      <c r="Q2321" t="s">
        <v>165</v>
      </c>
    </row>
    <row r="2322">
      <c r="B2322" t="s">
        <v>165</v>
      </c>
      <c r="C2322" t="s">
        <v>165</v>
      </c>
      <c r="D2322" t="s">
        <v>165</v>
      </c>
      <c r="E2322" t="s">
        <v>165</v>
      </c>
      <c r="F2322" t="s">
        <v>165</v>
      </c>
      <c r="G2322" t="s">
        <v>165</v>
      </c>
      <c r="H2322" t="s">
        <v>165</v>
      </c>
      <c r="J2322" t="s">
        <v>165</v>
      </c>
      <c r="K2322" t="s">
        <v>165</v>
      </c>
      <c r="L2322" t="s">
        <v>165</v>
      </c>
      <c r="M2322" t="s">
        <v>165</v>
      </c>
      <c r="N2322" t="s">
        <v>165</v>
      </c>
      <c r="O2322" t="s">
        <v>165</v>
      </c>
      <c r="P2322" t="s">
        <v>165</v>
      </c>
      <c r="Q2322" t="s">
        <v>165</v>
      </c>
    </row>
    <row r="2323">
      <c r="B2323" t="s">
        <v>165</v>
      </c>
      <c r="C2323" t="s">
        <v>165</v>
      </c>
      <c r="D2323" t="s">
        <v>165</v>
      </c>
      <c r="E2323" t="s">
        <v>165</v>
      </c>
      <c r="F2323" t="s">
        <v>165</v>
      </c>
      <c r="G2323" t="s">
        <v>165</v>
      </c>
      <c r="H2323" t="s">
        <v>165</v>
      </c>
      <c r="J2323" t="s">
        <v>165</v>
      </c>
      <c r="K2323" t="s">
        <v>165</v>
      </c>
      <c r="L2323" t="s">
        <v>165</v>
      </c>
      <c r="M2323" t="s">
        <v>165</v>
      </c>
      <c r="N2323" t="s">
        <v>165</v>
      </c>
      <c r="O2323" t="s">
        <v>165</v>
      </c>
      <c r="P2323" t="s">
        <v>165</v>
      </c>
      <c r="Q2323" t="s">
        <v>165</v>
      </c>
    </row>
    <row r="2324">
      <c r="B2324" t="s">
        <v>165</v>
      </c>
      <c r="C2324" t="s">
        <v>165</v>
      </c>
      <c r="D2324" t="s">
        <v>165</v>
      </c>
      <c r="E2324" t="s">
        <v>165</v>
      </c>
      <c r="F2324" t="s">
        <v>165</v>
      </c>
      <c r="G2324" t="s">
        <v>165</v>
      </c>
      <c r="H2324" t="s">
        <v>165</v>
      </c>
      <c r="J2324" t="s">
        <v>165</v>
      </c>
      <c r="K2324" t="s">
        <v>165</v>
      </c>
      <c r="L2324" t="s">
        <v>165</v>
      </c>
      <c r="M2324" t="s">
        <v>165</v>
      </c>
      <c r="N2324" t="s">
        <v>165</v>
      </c>
      <c r="O2324" t="s">
        <v>165</v>
      </c>
      <c r="P2324" t="s">
        <v>165</v>
      </c>
      <c r="Q2324" t="s">
        <v>165</v>
      </c>
    </row>
    <row r="2325">
      <c r="B2325" t="s">
        <v>165</v>
      </c>
      <c r="C2325" t="s">
        <v>165</v>
      </c>
      <c r="D2325" t="s">
        <v>165</v>
      </c>
      <c r="E2325" t="s">
        <v>165</v>
      </c>
      <c r="F2325" t="s">
        <v>165</v>
      </c>
      <c r="G2325" t="s">
        <v>165</v>
      </c>
      <c r="H2325" t="s">
        <v>165</v>
      </c>
      <c r="J2325" t="s">
        <v>165</v>
      </c>
      <c r="K2325" t="s">
        <v>165</v>
      </c>
      <c r="L2325" t="s">
        <v>165</v>
      </c>
      <c r="M2325" t="s">
        <v>165</v>
      </c>
      <c r="N2325" t="s">
        <v>165</v>
      </c>
      <c r="O2325" t="s">
        <v>165</v>
      </c>
      <c r="P2325" t="s">
        <v>165</v>
      </c>
      <c r="Q2325" t="s">
        <v>165</v>
      </c>
    </row>
    <row r="2326">
      <c r="B2326" t="s">
        <v>165</v>
      </c>
      <c r="C2326" t="s">
        <v>165</v>
      </c>
      <c r="D2326" t="s">
        <v>165</v>
      </c>
      <c r="E2326" t="s">
        <v>165</v>
      </c>
      <c r="F2326" t="s">
        <v>165</v>
      </c>
      <c r="G2326" t="s">
        <v>165</v>
      </c>
      <c r="H2326" t="s">
        <v>165</v>
      </c>
      <c r="J2326" t="s">
        <v>165</v>
      </c>
      <c r="K2326" t="s">
        <v>165</v>
      </c>
      <c r="L2326" t="s">
        <v>165</v>
      </c>
      <c r="M2326" t="s">
        <v>165</v>
      </c>
      <c r="N2326" t="s">
        <v>165</v>
      </c>
      <c r="O2326" t="s">
        <v>165</v>
      </c>
      <c r="P2326" t="s">
        <v>165</v>
      </c>
      <c r="Q2326" t="s">
        <v>165</v>
      </c>
    </row>
    <row r="2327">
      <c r="B2327" t="s">
        <v>165</v>
      </c>
      <c r="C2327" t="s">
        <v>165</v>
      </c>
      <c r="D2327" t="s">
        <v>165</v>
      </c>
      <c r="E2327" t="s">
        <v>165</v>
      </c>
      <c r="F2327" t="s">
        <v>165</v>
      </c>
      <c r="G2327" t="s">
        <v>165</v>
      </c>
      <c r="H2327" t="s">
        <v>165</v>
      </c>
      <c r="J2327" t="s">
        <v>165</v>
      </c>
      <c r="K2327" t="s">
        <v>165</v>
      </c>
      <c r="L2327" t="s">
        <v>165</v>
      </c>
      <c r="M2327" t="s">
        <v>165</v>
      </c>
      <c r="N2327" t="s">
        <v>165</v>
      </c>
      <c r="O2327" t="s">
        <v>165</v>
      </c>
      <c r="P2327" t="s">
        <v>165</v>
      </c>
      <c r="Q2327" t="s">
        <v>165</v>
      </c>
    </row>
    <row r="2328">
      <c r="B2328" t="s">
        <v>165</v>
      </c>
      <c r="C2328" t="s">
        <v>165</v>
      </c>
      <c r="D2328" t="s">
        <v>165</v>
      </c>
      <c r="E2328" t="s">
        <v>165</v>
      </c>
      <c r="F2328" t="s">
        <v>165</v>
      </c>
      <c r="G2328" t="s">
        <v>165</v>
      </c>
      <c r="H2328" t="s">
        <v>165</v>
      </c>
      <c r="J2328" t="s">
        <v>165</v>
      </c>
      <c r="K2328" t="s">
        <v>165</v>
      </c>
      <c r="L2328" t="s">
        <v>165</v>
      </c>
      <c r="M2328" t="s">
        <v>165</v>
      </c>
      <c r="N2328" t="s">
        <v>165</v>
      </c>
      <c r="O2328" t="s">
        <v>165</v>
      </c>
      <c r="P2328" t="s">
        <v>165</v>
      </c>
      <c r="Q2328" t="s">
        <v>165</v>
      </c>
    </row>
    <row r="2329">
      <c r="B2329" t="s">
        <v>165</v>
      </c>
      <c r="C2329" t="s">
        <v>165</v>
      </c>
      <c r="D2329" t="s">
        <v>165</v>
      </c>
      <c r="E2329" t="s">
        <v>165</v>
      </c>
      <c r="F2329" t="s">
        <v>165</v>
      </c>
      <c r="G2329" t="s">
        <v>165</v>
      </c>
      <c r="H2329" t="s">
        <v>165</v>
      </c>
      <c r="J2329" t="s">
        <v>165</v>
      </c>
      <c r="K2329" t="s">
        <v>165</v>
      </c>
      <c r="L2329" t="s">
        <v>165</v>
      </c>
      <c r="M2329" t="s">
        <v>165</v>
      </c>
      <c r="N2329" t="s">
        <v>165</v>
      </c>
      <c r="O2329" t="s">
        <v>165</v>
      </c>
      <c r="P2329" t="s">
        <v>165</v>
      </c>
      <c r="Q2329" t="s">
        <v>165</v>
      </c>
    </row>
    <row r="2330">
      <c r="B2330" t="s">
        <v>165</v>
      </c>
      <c r="C2330" t="s">
        <v>165</v>
      </c>
      <c r="D2330" t="s">
        <v>165</v>
      </c>
      <c r="E2330" t="s">
        <v>165</v>
      </c>
      <c r="F2330" t="s">
        <v>165</v>
      </c>
      <c r="G2330" t="s">
        <v>165</v>
      </c>
      <c r="H2330" t="s">
        <v>165</v>
      </c>
      <c r="J2330" t="s">
        <v>165</v>
      </c>
      <c r="K2330" t="s">
        <v>165</v>
      </c>
      <c r="L2330" t="s">
        <v>165</v>
      </c>
      <c r="M2330" t="s">
        <v>165</v>
      </c>
      <c r="N2330" t="s">
        <v>165</v>
      </c>
      <c r="O2330" t="s">
        <v>165</v>
      </c>
      <c r="P2330" t="s">
        <v>165</v>
      </c>
      <c r="Q2330" t="s">
        <v>165</v>
      </c>
    </row>
    <row r="2331">
      <c r="B2331" t="s">
        <v>165</v>
      </c>
      <c r="C2331" t="s">
        <v>165</v>
      </c>
      <c r="D2331" t="s">
        <v>165</v>
      </c>
      <c r="E2331" t="s">
        <v>165</v>
      </c>
      <c r="F2331" t="s">
        <v>165</v>
      </c>
      <c r="G2331" t="s">
        <v>165</v>
      </c>
      <c r="H2331" t="s">
        <v>165</v>
      </c>
      <c r="J2331" t="s">
        <v>165</v>
      </c>
      <c r="K2331" t="s">
        <v>165</v>
      </c>
      <c r="L2331" t="s">
        <v>165</v>
      </c>
      <c r="M2331" t="s">
        <v>165</v>
      </c>
      <c r="N2331" t="s">
        <v>165</v>
      </c>
      <c r="O2331" t="s">
        <v>165</v>
      </c>
      <c r="P2331" t="s">
        <v>165</v>
      </c>
      <c r="Q2331" t="s">
        <v>165</v>
      </c>
    </row>
    <row r="2332">
      <c r="B2332" t="s">
        <v>165</v>
      </c>
      <c r="C2332" t="s">
        <v>165</v>
      </c>
      <c r="D2332" t="s">
        <v>165</v>
      </c>
      <c r="E2332" t="s">
        <v>165</v>
      </c>
      <c r="F2332" t="s">
        <v>165</v>
      </c>
      <c r="G2332" t="s">
        <v>165</v>
      </c>
      <c r="H2332" t="s">
        <v>165</v>
      </c>
      <c r="J2332" t="s">
        <v>165</v>
      </c>
      <c r="K2332" t="s">
        <v>165</v>
      </c>
      <c r="L2332" t="s">
        <v>165</v>
      </c>
      <c r="M2332" t="s">
        <v>165</v>
      </c>
      <c r="N2332" t="s">
        <v>165</v>
      </c>
      <c r="O2332" t="s">
        <v>165</v>
      </c>
      <c r="P2332" t="s">
        <v>165</v>
      </c>
      <c r="Q2332" t="s">
        <v>165</v>
      </c>
    </row>
    <row r="2333">
      <c r="B2333" t="s">
        <v>165</v>
      </c>
      <c r="C2333" t="s">
        <v>165</v>
      </c>
      <c r="D2333" t="s">
        <v>165</v>
      </c>
      <c r="E2333" t="s">
        <v>165</v>
      </c>
      <c r="F2333" t="s">
        <v>165</v>
      </c>
      <c r="G2333" t="s">
        <v>165</v>
      </c>
      <c r="H2333" t="s">
        <v>165</v>
      </c>
      <c r="J2333" t="s">
        <v>165</v>
      </c>
      <c r="K2333" t="s">
        <v>165</v>
      </c>
      <c r="L2333" t="s">
        <v>165</v>
      </c>
      <c r="M2333" t="s">
        <v>165</v>
      </c>
      <c r="N2333" t="s">
        <v>165</v>
      </c>
      <c r="O2333" t="s">
        <v>165</v>
      </c>
      <c r="P2333" t="s">
        <v>165</v>
      </c>
      <c r="Q2333" t="s">
        <v>165</v>
      </c>
    </row>
    <row r="2334">
      <c r="B2334" t="s">
        <v>165</v>
      </c>
      <c r="C2334" t="s">
        <v>165</v>
      </c>
      <c r="D2334" t="s">
        <v>165</v>
      </c>
      <c r="E2334" t="s">
        <v>165</v>
      </c>
      <c r="F2334" t="s">
        <v>165</v>
      </c>
      <c r="G2334" t="s">
        <v>165</v>
      </c>
      <c r="H2334" t="s">
        <v>165</v>
      </c>
      <c r="J2334" t="s">
        <v>165</v>
      </c>
      <c r="K2334" t="s">
        <v>165</v>
      </c>
      <c r="L2334" t="s">
        <v>165</v>
      </c>
      <c r="M2334" t="s">
        <v>165</v>
      </c>
      <c r="N2334" t="s">
        <v>165</v>
      </c>
      <c r="O2334" t="s">
        <v>165</v>
      </c>
      <c r="P2334" t="s">
        <v>165</v>
      </c>
      <c r="Q2334" t="s">
        <v>165</v>
      </c>
    </row>
    <row r="2335">
      <c r="B2335" t="s">
        <v>165</v>
      </c>
      <c r="C2335" t="s">
        <v>165</v>
      </c>
      <c r="D2335" t="s">
        <v>165</v>
      </c>
      <c r="E2335" t="s">
        <v>165</v>
      </c>
      <c r="F2335" t="s">
        <v>165</v>
      </c>
      <c r="G2335" t="s">
        <v>165</v>
      </c>
      <c r="H2335" t="s">
        <v>165</v>
      </c>
      <c r="J2335" t="s">
        <v>165</v>
      </c>
      <c r="K2335" t="s">
        <v>165</v>
      </c>
      <c r="L2335" t="s">
        <v>165</v>
      </c>
      <c r="M2335" t="s">
        <v>165</v>
      </c>
      <c r="N2335" t="s">
        <v>165</v>
      </c>
      <c r="O2335" t="s">
        <v>165</v>
      </c>
      <c r="P2335" t="s">
        <v>165</v>
      </c>
      <c r="Q2335" t="s">
        <v>165</v>
      </c>
    </row>
    <row r="2336">
      <c r="B2336" t="s">
        <v>165</v>
      </c>
      <c r="C2336" t="s">
        <v>165</v>
      </c>
      <c r="D2336" t="s">
        <v>165</v>
      </c>
      <c r="E2336" t="s">
        <v>165</v>
      </c>
      <c r="F2336" t="s">
        <v>165</v>
      </c>
      <c r="G2336" t="s">
        <v>165</v>
      </c>
      <c r="H2336" t="s">
        <v>165</v>
      </c>
      <c r="J2336" t="s">
        <v>165</v>
      </c>
      <c r="K2336" t="s">
        <v>165</v>
      </c>
      <c r="L2336" t="s">
        <v>165</v>
      </c>
      <c r="M2336" t="s">
        <v>165</v>
      </c>
      <c r="N2336" t="s">
        <v>165</v>
      </c>
      <c r="O2336" t="s">
        <v>165</v>
      </c>
      <c r="P2336" t="s">
        <v>165</v>
      </c>
      <c r="Q2336" t="s">
        <v>165</v>
      </c>
    </row>
    <row r="2337">
      <c r="B2337" t="s">
        <v>165</v>
      </c>
      <c r="C2337" t="s">
        <v>165</v>
      </c>
      <c r="D2337" t="s">
        <v>165</v>
      </c>
      <c r="E2337" t="s">
        <v>165</v>
      </c>
      <c r="F2337" t="s">
        <v>165</v>
      </c>
      <c r="G2337" t="s">
        <v>165</v>
      </c>
      <c r="H2337" t="s">
        <v>165</v>
      </c>
      <c r="J2337" t="s">
        <v>165</v>
      </c>
      <c r="K2337" t="s">
        <v>165</v>
      </c>
      <c r="L2337" t="s">
        <v>165</v>
      </c>
      <c r="M2337" t="s">
        <v>165</v>
      </c>
      <c r="N2337" t="s">
        <v>165</v>
      </c>
      <c r="O2337" t="s">
        <v>165</v>
      </c>
      <c r="P2337" t="s">
        <v>165</v>
      </c>
      <c r="Q2337" t="s">
        <v>165</v>
      </c>
    </row>
    <row r="2338">
      <c r="B2338" t="s">
        <v>165</v>
      </c>
      <c r="C2338" t="s">
        <v>165</v>
      </c>
      <c r="D2338" t="s">
        <v>165</v>
      </c>
      <c r="E2338" t="s">
        <v>165</v>
      </c>
      <c r="F2338" t="s">
        <v>165</v>
      </c>
      <c r="G2338" t="s">
        <v>165</v>
      </c>
      <c r="H2338" t="s">
        <v>165</v>
      </c>
      <c r="J2338" t="s">
        <v>165</v>
      </c>
      <c r="K2338" t="s">
        <v>165</v>
      </c>
      <c r="L2338" t="s">
        <v>165</v>
      </c>
      <c r="M2338" t="s">
        <v>165</v>
      </c>
      <c r="N2338" t="s">
        <v>165</v>
      </c>
      <c r="O2338" t="s">
        <v>165</v>
      </c>
      <c r="P2338" t="s">
        <v>165</v>
      </c>
      <c r="Q2338" t="s">
        <v>165</v>
      </c>
    </row>
    <row r="2339">
      <c r="B2339" t="s">
        <v>165</v>
      </c>
      <c r="C2339" t="s">
        <v>165</v>
      </c>
      <c r="D2339" t="s">
        <v>165</v>
      </c>
      <c r="E2339" t="s">
        <v>165</v>
      </c>
      <c r="F2339" t="s">
        <v>165</v>
      </c>
      <c r="G2339" t="s">
        <v>165</v>
      </c>
      <c r="H2339" t="s">
        <v>165</v>
      </c>
      <c r="J2339" t="s">
        <v>165</v>
      </c>
      <c r="K2339" t="s">
        <v>165</v>
      </c>
      <c r="L2339" t="s">
        <v>165</v>
      </c>
      <c r="M2339" t="s">
        <v>165</v>
      </c>
      <c r="N2339" t="s">
        <v>165</v>
      </c>
      <c r="O2339" t="s">
        <v>165</v>
      </c>
      <c r="P2339" t="s">
        <v>165</v>
      </c>
      <c r="Q2339" t="s">
        <v>165</v>
      </c>
    </row>
    <row r="2340">
      <c r="B2340" t="s">
        <v>165</v>
      </c>
      <c r="C2340" t="s">
        <v>165</v>
      </c>
      <c r="D2340" t="s">
        <v>165</v>
      </c>
      <c r="E2340" t="s">
        <v>165</v>
      </c>
      <c r="F2340" t="s">
        <v>165</v>
      </c>
      <c r="G2340" t="s">
        <v>165</v>
      </c>
      <c r="H2340" t="s">
        <v>165</v>
      </c>
      <c r="J2340" t="s">
        <v>165</v>
      </c>
      <c r="K2340" t="s">
        <v>165</v>
      </c>
      <c r="L2340" t="s">
        <v>165</v>
      </c>
      <c r="M2340" t="s">
        <v>165</v>
      </c>
      <c r="N2340" t="s">
        <v>165</v>
      </c>
      <c r="O2340" t="s">
        <v>165</v>
      </c>
      <c r="P2340" t="s">
        <v>165</v>
      </c>
      <c r="Q2340" t="s">
        <v>165</v>
      </c>
    </row>
    <row r="2341">
      <c r="B2341" t="s">
        <v>165</v>
      </c>
      <c r="C2341" t="s">
        <v>165</v>
      </c>
      <c r="D2341" t="s">
        <v>165</v>
      </c>
      <c r="E2341" t="s">
        <v>165</v>
      </c>
      <c r="F2341" t="s">
        <v>165</v>
      </c>
      <c r="G2341" t="s">
        <v>165</v>
      </c>
      <c r="H2341" t="s">
        <v>165</v>
      </c>
      <c r="J2341" t="s">
        <v>165</v>
      </c>
      <c r="K2341" t="s">
        <v>165</v>
      </c>
      <c r="L2341" t="s">
        <v>165</v>
      </c>
      <c r="M2341" t="s">
        <v>165</v>
      </c>
      <c r="N2341" t="s">
        <v>165</v>
      </c>
      <c r="O2341" t="s">
        <v>165</v>
      </c>
      <c r="P2341" t="s">
        <v>165</v>
      </c>
      <c r="Q2341" t="s">
        <v>165</v>
      </c>
    </row>
    <row r="2342">
      <c r="B2342" t="s">
        <v>165</v>
      </c>
      <c r="C2342" t="s">
        <v>165</v>
      </c>
      <c r="D2342" t="s">
        <v>165</v>
      </c>
      <c r="E2342" t="s">
        <v>165</v>
      </c>
      <c r="F2342" t="s">
        <v>165</v>
      </c>
      <c r="G2342" t="s">
        <v>165</v>
      </c>
      <c r="H2342" t="s">
        <v>165</v>
      </c>
      <c r="J2342" t="s">
        <v>165</v>
      </c>
      <c r="K2342" t="s">
        <v>165</v>
      </c>
      <c r="L2342" t="s">
        <v>165</v>
      </c>
      <c r="M2342" t="s">
        <v>165</v>
      </c>
      <c r="N2342" t="s">
        <v>165</v>
      </c>
      <c r="O2342" t="s">
        <v>165</v>
      </c>
      <c r="P2342" t="s">
        <v>165</v>
      </c>
      <c r="Q2342" t="s">
        <v>165</v>
      </c>
    </row>
    <row r="2343">
      <c r="B2343" t="s">
        <v>165</v>
      </c>
      <c r="C2343" t="s">
        <v>165</v>
      </c>
      <c r="D2343" t="s">
        <v>165</v>
      </c>
      <c r="E2343" t="s">
        <v>165</v>
      </c>
      <c r="F2343" t="s">
        <v>165</v>
      </c>
      <c r="G2343" t="s">
        <v>165</v>
      </c>
      <c r="H2343" t="s">
        <v>165</v>
      </c>
      <c r="J2343" t="s">
        <v>165</v>
      </c>
      <c r="K2343" t="s">
        <v>165</v>
      </c>
      <c r="L2343" t="s">
        <v>165</v>
      </c>
      <c r="M2343" t="s">
        <v>165</v>
      </c>
      <c r="N2343" t="s">
        <v>165</v>
      </c>
      <c r="O2343" t="s">
        <v>165</v>
      </c>
      <c r="P2343" t="s">
        <v>165</v>
      </c>
      <c r="Q2343" t="s">
        <v>165</v>
      </c>
    </row>
    <row r="2344">
      <c r="B2344" t="s">
        <v>165</v>
      </c>
      <c r="C2344" t="s">
        <v>165</v>
      </c>
      <c r="D2344" t="s">
        <v>165</v>
      </c>
      <c r="E2344" t="s">
        <v>165</v>
      </c>
      <c r="F2344" t="s">
        <v>165</v>
      </c>
      <c r="G2344" t="s">
        <v>165</v>
      </c>
      <c r="H2344" t="s">
        <v>165</v>
      </c>
      <c r="J2344" t="s">
        <v>165</v>
      </c>
      <c r="K2344" t="s">
        <v>165</v>
      </c>
      <c r="L2344" t="s">
        <v>165</v>
      </c>
      <c r="M2344" t="s">
        <v>165</v>
      </c>
      <c r="N2344" t="s">
        <v>165</v>
      </c>
      <c r="O2344" t="s">
        <v>165</v>
      </c>
      <c r="P2344" t="s">
        <v>165</v>
      </c>
      <c r="Q2344" t="s">
        <v>165</v>
      </c>
    </row>
    <row r="2345">
      <c r="B2345" t="s">
        <v>165</v>
      </c>
      <c r="C2345" t="s">
        <v>165</v>
      </c>
      <c r="D2345" t="s">
        <v>165</v>
      </c>
      <c r="E2345" t="s">
        <v>165</v>
      </c>
      <c r="F2345" t="s">
        <v>165</v>
      </c>
      <c r="G2345" t="s">
        <v>165</v>
      </c>
      <c r="H2345" t="s">
        <v>165</v>
      </c>
      <c r="J2345" t="s">
        <v>165</v>
      </c>
      <c r="K2345" t="s">
        <v>165</v>
      </c>
      <c r="L2345" t="s">
        <v>165</v>
      </c>
      <c r="M2345" t="s">
        <v>165</v>
      </c>
      <c r="N2345" t="s">
        <v>165</v>
      </c>
      <c r="O2345" t="s">
        <v>165</v>
      </c>
      <c r="P2345" t="s">
        <v>165</v>
      </c>
      <c r="Q2345" t="s">
        <v>165</v>
      </c>
    </row>
    <row r="2346">
      <c r="B2346" t="s">
        <v>165</v>
      </c>
      <c r="C2346" t="s">
        <v>165</v>
      </c>
      <c r="D2346" t="s">
        <v>165</v>
      </c>
      <c r="E2346" t="s">
        <v>165</v>
      </c>
      <c r="F2346" t="s">
        <v>165</v>
      </c>
      <c r="G2346" t="s">
        <v>165</v>
      </c>
      <c r="H2346" t="s">
        <v>165</v>
      </c>
      <c r="J2346" t="s">
        <v>165</v>
      </c>
      <c r="K2346" t="s">
        <v>165</v>
      </c>
      <c r="L2346" t="s">
        <v>165</v>
      </c>
      <c r="M2346" t="s">
        <v>165</v>
      </c>
      <c r="N2346" t="s">
        <v>165</v>
      </c>
      <c r="O2346" t="s">
        <v>165</v>
      </c>
      <c r="P2346" t="s">
        <v>165</v>
      </c>
      <c r="Q2346" t="s">
        <v>165</v>
      </c>
    </row>
    <row r="2347">
      <c r="B2347" t="s">
        <v>165</v>
      </c>
      <c r="C2347" t="s">
        <v>165</v>
      </c>
      <c r="D2347" t="s">
        <v>165</v>
      </c>
      <c r="E2347" t="s">
        <v>165</v>
      </c>
      <c r="F2347" t="s">
        <v>165</v>
      </c>
      <c r="G2347" t="s">
        <v>165</v>
      </c>
      <c r="H2347" t="s">
        <v>165</v>
      </c>
      <c r="J2347" t="s">
        <v>165</v>
      </c>
      <c r="K2347" t="s">
        <v>165</v>
      </c>
      <c r="L2347" t="s">
        <v>165</v>
      </c>
      <c r="M2347" t="s">
        <v>165</v>
      </c>
      <c r="N2347" t="s">
        <v>165</v>
      </c>
      <c r="O2347" t="s">
        <v>165</v>
      </c>
      <c r="P2347" t="s">
        <v>165</v>
      </c>
      <c r="Q2347" t="s">
        <v>165</v>
      </c>
    </row>
    <row r="2348">
      <c r="B2348" t="s">
        <v>165</v>
      </c>
      <c r="C2348" t="s">
        <v>165</v>
      </c>
      <c r="D2348" t="s">
        <v>165</v>
      </c>
      <c r="E2348" t="s">
        <v>165</v>
      </c>
      <c r="F2348" t="s">
        <v>165</v>
      </c>
      <c r="G2348" t="s">
        <v>165</v>
      </c>
      <c r="H2348" t="s">
        <v>165</v>
      </c>
      <c r="J2348" t="s">
        <v>165</v>
      </c>
      <c r="K2348" t="s">
        <v>165</v>
      </c>
      <c r="L2348" t="s">
        <v>165</v>
      </c>
      <c r="M2348" t="s">
        <v>165</v>
      </c>
      <c r="N2348" t="s">
        <v>165</v>
      </c>
      <c r="O2348" t="s">
        <v>165</v>
      </c>
      <c r="P2348" t="s">
        <v>165</v>
      </c>
      <c r="Q2348" t="s">
        <v>165</v>
      </c>
    </row>
    <row r="2349">
      <c r="B2349" t="s">
        <v>165</v>
      </c>
      <c r="C2349" t="s">
        <v>165</v>
      </c>
      <c r="D2349" t="s">
        <v>165</v>
      </c>
      <c r="E2349" t="s">
        <v>165</v>
      </c>
      <c r="F2349" t="s">
        <v>165</v>
      </c>
      <c r="G2349" t="s">
        <v>165</v>
      </c>
      <c r="H2349" t="s">
        <v>165</v>
      </c>
      <c r="J2349" t="s">
        <v>165</v>
      </c>
      <c r="K2349" t="s">
        <v>165</v>
      </c>
      <c r="L2349" t="s">
        <v>165</v>
      </c>
      <c r="M2349" t="s">
        <v>165</v>
      </c>
      <c r="N2349" t="s">
        <v>165</v>
      </c>
      <c r="O2349" t="s">
        <v>165</v>
      </c>
      <c r="P2349" t="s">
        <v>165</v>
      </c>
      <c r="Q2349" t="s">
        <v>165</v>
      </c>
    </row>
    <row r="2350">
      <c r="B2350" t="s">
        <v>165</v>
      </c>
      <c r="C2350" t="s">
        <v>165</v>
      </c>
      <c r="D2350" t="s">
        <v>165</v>
      </c>
      <c r="E2350" t="s">
        <v>165</v>
      </c>
      <c r="F2350" t="s">
        <v>165</v>
      </c>
      <c r="G2350" t="s">
        <v>165</v>
      </c>
      <c r="H2350" t="s">
        <v>165</v>
      </c>
      <c r="J2350" t="s">
        <v>165</v>
      </c>
      <c r="K2350" t="s">
        <v>165</v>
      </c>
      <c r="L2350" t="s">
        <v>165</v>
      </c>
      <c r="M2350" t="s">
        <v>165</v>
      </c>
      <c r="N2350" t="s">
        <v>165</v>
      </c>
      <c r="O2350" t="s">
        <v>165</v>
      </c>
      <c r="P2350" t="s">
        <v>165</v>
      </c>
      <c r="Q2350" t="s">
        <v>165</v>
      </c>
    </row>
    <row r="2351">
      <c r="B2351" t="s">
        <v>165</v>
      </c>
      <c r="C2351" t="s">
        <v>165</v>
      </c>
      <c r="D2351" t="s">
        <v>165</v>
      </c>
      <c r="E2351" t="s">
        <v>165</v>
      </c>
      <c r="F2351" t="s">
        <v>165</v>
      </c>
      <c r="G2351" t="s">
        <v>165</v>
      </c>
      <c r="H2351" t="s">
        <v>165</v>
      </c>
      <c r="J2351" t="s">
        <v>165</v>
      </c>
      <c r="K2351" t="s">
        <v>165</v>
      </c>
      <c r="L2351" t="s">
        <v>165</v>
      </c>
      <c r="M2351" t="s">
        <v>165</v>
      </c>
      <c r="N2351" t="s">
        <v>165</v>
      </c>
      <c r="O2351" t="s">
        <v>165</v>
      </c>
      <c r="P2351" t="s">
        <v>165</v>
      </c>
      <c r="Q2351" t="s">
        <v>165</v>
      </c>
    </row>
    <row r="2352">
      <c r="B2352" t="s">
        <v>165</v>
      </c>
      <c r="C2352" t="s">
        <v>165</v>
      </c>
      <c r="D2352" t="s">
        <v>165</v>
      </c>
      <c r="E2352" t="s">
        <v>165</v>
      </c>
      <c r="F2352" t="s">
        <v>165</v>
      </c>
      <c r="G2352" t="s">
        <v>165</v>
      </c>
      <c r="H2352" t="s">
        <v>165</v>
      </c>
      <c r="J2352" t="s">
        <v>165</v>
      </c>
      <c r="K2352" t="s">
        <v>165</v>
      </c>
      <c r="L2352" t="s">
        <v>165</v>
      </c>
      <c r="M2352" t="s">
        <v>165</v>
      </c>
      <c r="N2352" t="s">
        <v>165</v>
      </c>
      <c r="O2352" t="s">
        <v>165</v>
      </c>
      <c r="P2352" t="s">
        <v>165</v>
      </c>
      <c r="Q2352" t="s">
        <v>165</v>
      </c>
    </row>
    <row r="2353">
      <c r="B2353" t="s">
        <v>165</v>
      </c>
      <c r="C2353" t="s">
        <v>165</v>
      </c>
      <c r="D2353" t="s">
        <v>165</v>
      </c>
      <c r="E2353" t="s">
        <v>165</v>
      </c>
      <c r="F2353" t="s">
        <v>165</v>
      </c>
      <c r="G2353" t="s">
        <v>165</v>
      </c>
      <c r="H2353" t="s">
        <v>165</v>
      </c>
      <c r="J2353" t="s">
        <v>165</v>
      </c>
      <c r="K2353" t="s">
        <v>165</v>
      </c>
      <c r="L2353" t="s">
        <v>165</v>
      </c>
      <c r="M2353" t="s">
        <v>165</v>
      </c>
      <c r="N2353" t="s">
        <v>165</v>
      </c>
      <c r="O2353" t="s">
        <v>165</v>
      </c>
      <c r="P2353" t="s">
        <v>165</v>
      </c>
      <c r="Q2353" t="s">
        <v>165</v>
      </c>
    </row>
    <row r="2354">
      <c r="B2354" t="s">
        <v>165</v>
      </c>
      <c r="C2354" t="s">
        <v>165</v>
      </c>
      <c r="D2354" t="s">
        <v>165</v>
      </c>
      <c r="E2354" t="s">
        <v>165</v>
      </c>
      <c r="F2354" t="s">
        <v>165</v>
      </c>
      <c r="G2354" t="s">
        <v>165</v>
      </c>
      <c r="H2354" t="s">
        <v>165</v>
      </c>
      <c r="J2354" t="s">
        <v>165</v>
      </c>
      <c r="K2354" t="s">
        <v>165</v>
      </c>
      <c r="L2354" t="s">
        <v>165</v>
      </c>
      <c r="M2354" t="s">
        <v>165</v>
      </c>
      <c r="N2354" t="s">
        <v>165</v>
      </c>
      <c r="O2354" t="s">
        <v>165</v>
      </c>
      <c r="P2354" t="s">
        <v>165</v>
      </c>
      <c r="Q2354" t="s">
        <v>165</v>
      </c>
    </row>
    <row r="2355">
      <c r="B2355" t="s">
        <v>165</v>
      </c>
      <c r="C2355" t="s">
        <v>165</v>
      </c>
      <c r="D2355" t="s">
        <v>165</v>
      </c>
      <c r="E2355" t="s">
        <v>165</v>
      </c>
      <c r="F2355" t="s">
        <v>165</v>
      </c>
      <c r="G2355" t="s">
        <v>165</v>
      </c>
      <c r="H2355" t="s">
        <v>165</v>
      </c>
      <c r="J2355" t="s">
        <v>165</v>
      </c>
      <c r="K2355" t="s">
        <v>165</v>
      </c>
      <c r="L2355" t="s">
        <v>165</v>
      </c>
      <c r="M2355" t="s">
        <v>165</v>
      </c>
      <c r="N2355" t="s">
        <v>165</v>
      </c>
      <c r="O2355" t="s">
        <v>165</v>
      </c>
      <c r="P2355" t="s">
        <v>165</v>
      </c>
      <c r="Q2355" t="s">
        <v>165</v>
      </c>
    </row>
    <row r="2356">
      <c r="B2356" t="s">
        <v>165</v>
      </c>
      <c r="C2356" t="s">
        <v>165</v>
      </c>
      <c r="D2356" t="s">
        <v>165</v>
      </c>
      <c r="E2356" t="s">
        <v>165</v>
      </c>
      <c r="F2356" t="s">
        <v>165</v>
      </c>
      <c r="G2356" t="s">
        <v>165</v>
      </c>
      <c r="H2356" t="s">
        <v>165</v>
      </c>
      <c r="J2356" t="s">
        <v>165</v>
      </c>
      <c r="K2356" t="s">
        <v>165</v>
      </c>
      <c r="L2356" t="s">
        <v>165</v>
      </c>
      <c r="M2356" t="s">
        <v>165</v>
      </c>
      <c r="N2356" t="s">
        <v>165</v>
      </c>
      <c r="O2356" t="s">
        <v>165</v>
      </c>
      <c r="P2356" t="s">
        <v>165</v>
      </c>
      <c r="Q2356" t="s">
        <v>165</v>
      </c>
    </row>
    <row r="2357">
      <c r="B2357" t="s">
        <v>165</v>
      </c>
      <c r="C2357" t="s">
        <v>165</v>
      </c>
      <c r="D2357" t="s">
        <v>165</v>
      </c>
      <c r="E2357" t="s">
        <v>165</v>
      </c>
      <c r="F2357" t="s">
        <v>165</v>
      </c>
      <c r="G2357" t="s">
        <v>165</v>
      </c>
      <c r="H2357" t="s">
        <v>165</v>
      </c>
      <c r="J2357" t="s">
        <v>165</v>
      </c>
      <c r="K2357" t="s">
        <v>165</v>
      </c>
      <c r="L2357" t="s">
        <v>165</v>
      </c>
      <c r="M2357" t="s">
        <v>165</v>
      </c>
      <c r="N2357" t="s">
        <v>165</v>
      </c>
      <c r="O2357" t="s">
        <v>165</v>
      </c>
      <c r="P2357" t="s">
        <v>165</v>
      </c>
      <c r="Q2357" t="s">
        <v>165</v>
      </c>
    </row>
    <row r="2358">
      <c r="B2358" t="s">
        <v>165</v>
      </c>
      <c r="C2358" t="s">
        <v>165</v>
      </c>
      <c r="D2358" t="s">
        <v>165</v>
      </c>
      <c r="E2358" t="s">
        <v>165</v>
      </c>
      <c r="F2358" t="s">
        <v>165</v>
      </c>
      <c r="G2358" t="s">
        <v>165</v>
      </c>
      <c r="H2358" t="s">
        <v>165</v>
      </c>
      <c r="J2358" t="s">
        <v>165</v>
      </c>
      <c r="K2358" t="s">
        <v>165</v>
      </c>
      <c r="L2358" t="s">
        <v>165</v>
      </c>
      <c r="M2358" t="s">
        <v>165</v>
      </c>
      <c r="N2358" t="s">
        <v>165</v>
      </c>
      <c r="O2358" t="s">
        <v>165</v>
      </c>
      <c r="P2358" t="s">
        <v>165</v>
      </c>
      <c r="Q2358" t="s">
        <v>165</v>
      </c>
    </row>
    <row r="2359">
      <c r="B2359" t="s">
        <v>165</v>
      </c>
      <c r="C2359" t="s">
        <v>165</v>
      </c>
      <c r="D2359" t="s">
        <v>165</v>
      </c>
      <c r="E2359" t="s">
        <v>165</v>
      </c>
      <c r="F2359" t="s">
        <v>165</v>
      </c>
      <c r="G2359" t="s">
        <v>165</v>
      </c>
      <c r="H2359" t="s">
        <v>165</v>
      </c>
      <c r="J2359" t="s">
        <v>165</v>
      </c>
      <c r="K2359" t="s">
        <v>165</v>
      </c>
      <c r="L2359" t="s">
        <v>165</v>
      </c>
      <c r="M2359" t="s">
        <v>165</v>
      </c>
      <c r="N2359" t="s">
        <v>165</v>
      </c>
      <c r="O2359" t="s">
        <v>165</v>
      </c>
      <c r="P2359" t="s">
        <v>165</v>
      </c>
      <c r="Q2359" t="s">
        <v>165</v>
      </c>
    </row>
    <row r="2360">
      <c r="B2360" t="s">
        <v>165</v>
      </c>
      <c r="C2360" t="s">
        <v>165</v>
      </c>
      <c r="D2360" t="s">
        <v>165</v>
      </c>
      <c r="E2360" t="s">
        <v>165</v>
      </c>
      <c r="F2360" t="s">
        <v>165</v>
      </c>
      <c r="G2360" t="s">
        <v>165</v>
      </c>
      <c r="H2360" t="s">
        <v>165</v>
      </c>
      <c r="J2360" t="s">
        <v>165</v>
      </c>
      <c r="K2360" t="s">
        <v>165</v>
      </c>
      <c r="L2360" t="s">
        <v>165</v>
      </c>
      <c r="M2360" t="s">
        <v>165</v>
      </c>
      <c r="N2360" t="s">
        <v>165</v>
      </c>
      <c r="O2360" t="s">
        <v>165</v>
      </c>
      <c r="P2360" t="s">
        <v>165</v>
      </c>
      <c r="Q2360" t="s">
        <v>165</v>
      </c>
    </row>
    <row r="2361">
      <c r="B2361" t="s">
        <v>165</v>
      </c>
      <c r="C2361" t="s">
        <v>165</v>
      </c>
      <c r="D2361" t="s">
        <v>165</v>
      </c>
      <c r="E2361" t="s">
        <v>165</v>
      </c>
      <c r="F2361" t="s">
        <v>165</v>
      </c>
      <c r="G2361" t="s">
        <v>165</v>
      </c>
      <c r="H2361" t="s">
        <v>165</v>
      </c>
      <c r="J2361" t="s">
        <v>165</v>
      </c>
      <c r="K2361" t="s">
        <v>165</v>
      </c>
      <c r="L2361" t="s">
        <v>165</v>
      </c>
      <c r="M2361" t="s">
        <v>165</v>
      </c>
      <c r="N2361" t="s">
        <v>165</v>
      </c>
      <c r="O2361" t="s">
        <v>165</v>
      </c>
      <c r="P2361" t="s">
        <v>165</v>
      </c>
      <c r="Q2361" t="s">
        <v>165</v>
      </c>
    </row>
    <row r="2362">
      <c r="B2362" t="s">
        <v>165</v>
      </c>
      <c r="C2362" t="s">
        <v>165</v>
      </c>
      <c r="D2362" t="s">
        <v>165</v>
      </c>
      <c r="E2362" t="s">
        <v>165</v>
      </c>
      <c r="F2362" t="s">
        <v>165</v>
      </c>
      <c r="G2362" t="s">
        <v>165</v>
      </c>
      <c r="H2362" t="s">
        <v>165</v>
      </c>
      <c r="J2362" t="s">
        <v>165</v>
      </c>
      <c r="K2362" t="s">
        <v>165</v>
      </c>
      <c r="L2362" t="s">
        <v>165</v>
      </c>
      <c r="M2362" t="s">
        <v>165</v>
      </c>
      <c r="N2362" t="s">
        <v>165</v>
      </c>
      <c r="O2362" t="s">
        <v>165</v>
      </c>
      <c r="P2362" t="s">
        <v>165</v>
      </c>
      <c r="Q2362" t="s">
        <v>165</v>
      </c>
    </row>
    <row r="2363">
      <c r="B2363" t="s">
        <v>165</v>
      </c>
      <c r="C2363" t="s">
        <v>165</v>
      </c>
      <c r="D2363" t="s">
        <v>165</v>
      </c>
      <c r="E2363" t="s">
        <v>165</v>
      </c>
      <c r="F2363" t="s">
        <v>165</v>
      </c>
      <c r="G2363" t="s">
        <v>165</v>
      </c>
      <c r="H2363" t="s">
        <v>165</v>
      </c>
      <c r="J2363" t="s">
        <v>165</v>
      </c>
      <c r="K2363" t="s">
        <v>165</v>
      </c>
      <c r="L2363" t="s">
        <v>165</v>
      </c>
      <c r="M2363" t="s">
        <v>165</v>
      </c>
      <c r="N2363" t="s">
        <v>165</v>
      </c>
      <c r="O2363" t="s">
        <v>165</v>
      </c>
      <c r="P2363" t="s">
        <v>165</v>
      </c>
      <c r="Q2363" t="s">
        <v>165</v>
      </c>
    </row>
    <row r="2364">
      <c r="B2364" t="s">
        <v>165</v>
      </c>
      <c r="C2364" t="s">
        <v>165</v>
      </c>
      <c r="D2364" t="s">
        <v>165</v>
      </c>
      <c r="E2364" t="s">
        <v>165</v>
      </c>
      <c r="F2364" t="s">
        <v>165</v>
      </c>
      <c r="G2364" t="s">
        <v>165</v>
      </c>
      <c r="H2364" t="s">
        <v>165</v>
      </c>
      <c r="J2364" t="s">
        <v>165</v>
      </c>
      <c r="K2364" t="s">
        <v>165</v>
      </c>
      <c r="L2364" t="s">
        <v>165</v>
      </c>
      <c r="M2364" t="s">
        <v>165</v>
      </c>
      <c r="N2364" t="s">
        <v>165</v>
      </c>
      <c r="O2364" t="s">
        <v>165</v>
      </c>
      <c r="P2364" t="s">
        <v>165</v>
      </c>
      <c r="Q2364" t="s">
        <v>165</v>
      </c>
    </row>
    <row r="2365">
      <c r="B2365" t="s">
        <v>165</v>
      </c>
      <c r="C2365" t="s">
        <v>165</v>
      </c>
      <c r="D2365" t="s">
        <v>165</v>
      </c>
      <c r="E2365" t="s">
        <v>165</v>
      </c>
      <c r="F2365" t="s">
        <v>165</v>
      </c>
      <c r="G2365" t="s">
        <v>165</v>
      </c>
      <c r="H2365" t="s">
        <v>165</v>
      </c>
      <c r="J2365" t="s">
        <v>165</v>
      </c>
      <c r="K2365" t="s">
        <v>165</v>
      </c>
      <c r="L2365" t="s">
        <v>165</v>
      </c>
      <c r="M2365" t="s">
        <v>165</v>
      </c>
      <c r="N2365" t="s">
        <v>165</v>
      </c>
      <c r="O2365" t="s">
        <v>165</v>
      </c>
      <c r="P2365" t="s">
        <v>165</v>
      </c>
      <c r="Q2365" t="s">
        <v>165</v>
      </c>
    </row>
    <row r="2366">
      <c r="B2366" t="s">
        <v>165</v>
      </c>
      <c r="C2366" t="s">
        <v>165</v>
      </c>
      <c r="D2366" t="s">
        <v>165</v>
      </c>
      <c r="E2366" t="s">
        <v>165</v>
      </c>
      <c r="F2366" t="s">
        <v>165</v>
      </c>
      <c r="G2366" t="s">
        <v>165</v>
      </c>
      <c r="H2366" t="s">
        <v>165</v>
      </c>
      <c r="J2366" t="s">
        <v>165</v>
      </c>
      <c r="K2366" t="s">
        <v>165</v>
      </c>
      <c r="L2366" t="s">
        <v>165</v>
      </c>
      <c r="M2366" t="s">
        <v>165</v>
      </c>
      <c r="N2366" t="s">
        <v>165</v>
      </c>
      <c r="O2366" t="s">
        <v>165</v>
      </c>
      <c r="P2366" t="s">
        <v>165</v>
      </c>
      <c r="Q2366" t="s">
        <v>165</v>
      </c>
    </row>
    <row r="2367">
      <c r="B2367" t="s">
        <v>165</v>
      </c>
      <c r="C2367" t="s">
        <v>165</v>
      </c>
      <c r="D2367" t="s">
        <v>165</v>
      </c>
      <c r="E2367" t="s">
        <v>165</v>
      </c>
      <c r="F2367" t="s">
        <v>165</v>
      </c>
      <c r="G2367" t="s">
        <v>165</v>
      </c>
      <c r="H2367" t="s">
        <v>165</v>
      </c>
      <c r="J2367" t="s">
        <v>165</v>
      </c>
      <c r="K2367" t="s">
        <v>165</v>
      </c>
      <c r="L2367" t="s">
        <v>165</v>
      </c>
      <c r="M2367" t="s">
        <v>165</v>
      </c>
      <c r="N2367" t="s">
        <v>165</v>
      </c>
      <c r="O2367" t="s">
        <v>165</v>
      </c>
      <c r="P2367" t="s">
        <v>165</v>
      </c>
      <c r="Q2367" t="s">
        <v>165</v>
      </c>
    </row>
    <row r="2368">
      <c r="B2368" t="s">
        <v>165</v>
      </c>
      <c r="C2368" t="s">
        <v>165</v>
      </c>
      <c r="D2368" t="s">
        <v>165</v>
      </c>
      <c r="E2368" t="s">
        <v>165</v>
      </c>
      <c r="F2368" t="s">
        <v>165</v>
      </c>
      <c r="G2368" t="s">
        <v>165</v>
      </c>
      <c r="H2368" t="s">
        <v>165</v>
      </c>
      <c r="J2368" t="s">
        <v>165</v>
      </c>
      <c r="K2368" t="s">
        <v>165</v>
      </c>
      <c r="L2368" t="s">
        <v>165</v>
      </c>
      <c r="M2368" t="s">
        <v>165</v>
      </c>
      <c r="N2368" t="s">
        <v>165</v>
      </c>
      <c r="O2368" t="s">
        <v>165</v>
      </c>
      <c r="P2368" t="s">
        <v>165</v>
      </c>
      <c r="Q2368" t="s">
        <v>165</v>
      </c>
    </row>
    <row r="2369">
      <c r="B2369" t="s">
        <v>165</v>
      </c>
      <c r="C2369" t="s">
        <v>165</v>
      </c>
      <c r="D2369" t="s">
        <v>165</v>
      </c>
      <c r="E2369" t="s">
        <v>165</v>
      </c>
      <c r="F2369" t="s">
        <v>165</v>
      </c>
      <c r="G2369" t="s">
        <v>165</v>
      </c>
      <c r="H2369" t="s">
        <v>165</v>
      </c>
      <c r="J2369" t="s">
        <v>165</v>
      </c>
      <c r="K2369" t="s">
        <v>165</v>
      </c>
      <c r="L2369" t="s">
        <v>165</v>
      </c>
      <c r="M2369" t="s">
        <v>165</v>
      </c>
      <c r="N2369" t="s">
        <v>165</v>
      </c>
      <c r="O2369" t="s">
        <v>165</v>
      </c>
      <c r="P2369" t="s">
        <v>165</v>
      </c>
      <c r="Q2369" t="s">
        <v>165</v>
      </c>
    </row>
    <row r="2370">
      <c r="B2370" t="s">
        <v>165</v>
      </c>
      <c r="C2370" t="s">
        <v>165</v>
      </c>
      <c r="D2370" t="s">
        <v>165</v>
      </c>
      <c r="E2370" t="s">
        <v>165</v>
      </c>
      <c r="F2370" t="s">
        <v>165</v>
      </c>
      <c r="G2370" t="s">
        <v>165</v>
      </c>
      <c r="H2370" t="s">
        <v>165</v>
      </c>
      <c r="J2370" t="s">
        <v>165</v>
      </c>
      <c r="K2370" t="s">
        <v>165</v>
      </c>
      <c r="L2370" t="s">
        <v>165</v>
      </c>
      <c r="M2370" t="s">
        <v>165</v>
      </c>
      <c r="N2370" t="s">
        <v>165</v>
      </c>
      <c r="O2370" t="s">
        <v>165</v>
      </c>
      <c r="P2370" t="s">
        <v>165</v>
      </c>
      <c r="Q2370" t="s">
        <v>165</v>
      </c>
    </row>
    <row r="2371">
      <c r="B2371" t="s">
        <v>165</v>
      </c>
      <c r="C2371" t="s">
        <v>165</v>
      </c>
      <c r="D2371" t="s">
        <v>165</v>
      </c>
      <c r="E2371" t="s">
        <v>165</v>
      </c>
      <c r="F2371" t="s">
        <v>165</v>
      </c>
      <c r="G2371" t="s">
        <v>165</v>
      </c>
      <c r="H2371" t="s">
        <v>165</v>
      </c>
      <c r="J2371" t="s">
        <v>165</v>
      </c>
      <c r="K2371" t="s">
        <v>165</v>
      </c>
      <c r="L2371" t="s">
        <v>165</v>
      </c>
      <c r="M2371" t="s">
        <v>165</v>
      </c>
      <c r="N2371" t="s">
        <v>165</v>
      </c>
      <c r="O2371" t="s">
        <v>165</v>
      </c>
      <c r="P2371" t="s">
        <v>165</v>
      </c>
      <c r="Q2371" t="s">
        <v>165</v>
      </c>
    </row>
    <row r="2372">
      <c r="B2372" t="s">
        <v>165</v>
      </c>
      <c r="C2372" t="s">
        <v>165</v>
      </c>
      <c r="D2372" t="s">
        <v>165</v>
      </c>
      <c r="E2372" t="s">
        <v>165</v>
      </c>
      <c r="F2372" t="s">
        <v>165</v>
      </c>
      <c r="G2372" t="s">
        <v>165</v>
      </c>
      <c r="H2372" t="s">
        <v>165</v>
      </c>
      <c r="J2372" t="s">
        <v>165</v>
      </c>
      <c r="K2372" t="s">
        <v>165</v>
      </c>
      <c r="L2372" t="s">
        <v>165</v>
      </c>
      <c r="M2372" t="s">
        <v>165</v>
      </c>
      <c r="N2372" t="s">
        <v>165</v>
      </c>
      <c r="O2372" t="s">
        <v>165</v>
      </c>
      <c r="P2372" t="s">
        <v>165</v>
      </c>
      <c r="Q2372" t="s">
        <v>165</v>
      </c>
    </row>
    <row r="2373">
      <c r="B2373" t="s">
        <v>165</v>
      </c>
      <c r="C2373" t="s">
        <v>165</v>
      </c>
      <c r="D2373" t="s">
        <v>165</v>
      </c>
      <c r="E2373" t="s">
        <v>165</v>
      </c>
      <c r="F2373" t="s">
        <v>165</v>
      </c>
      <c r="G2373" t="s">
        <v>165</v>
      </c>
      <c r="H2373" t="s">
        <v>165</v>
      </c>
      <c r="J2373" t="s">
        <v>165</v>
      </c>
      <c r="K2373" t="s">
        <v>165</v>
      </c>
      <c r="L2373" t="s">
        <v>165</v>
      </c>
      <c r="M2373" t="s">
        <v>165</v>
      </c>
      <c r="N2373" t="s">
        <v>165</v>
      </c>
      <c r="O2373" t="s">
        <v>165</v>
      </c>
      <c r="P2373" t="s">
        <v>165</v>
      </c>
      <c r="Q2373" t="s">
        <v>165</v>
      </c>
    </row>
    <row r="2374">
      <c r="B2374" t="s">
        <v>165</v>
      </c>
      <c r="C2374" t="s">
        <v>165</v>
      </c>
      <c r="D2374" t="s">
        <v>165</v>
      </c>
      <c r="E2374" t="s">
        <v>165</v>
      </c>
      <c r="F2374" t="s">
        <v>165</v>
      </c>
      <c r="G2374" t="s">
        <v>165</v>
      </c>
      <c r="H2374" t="s">
        <v>165</v>
      </c>
      <c r="J2374" t="s">
        <v>165</v>
      </c>
      <c r="K2374" t="s">
        <v>165</v>
      </c>
      <c r="L2374" t="s">
        <v>165</v>
      </c>
      <c r="M2374" t="s">
        <v>165</v>
      </c>
      <c r="N2374" t="s">
        <v>165</v>
      </c>
      <c r="O2374" t="s">
        <v>165</v>
      </c>
      <c r="P2374" t="s">
        <v>165</v>
      </c>
      <c r="Q2374" t="s">
        <v>165</v>
      </c>
    </row>
    <row r="2375">
      <c r="B2375" t="s">
        <v>165</v>
      </c>
      <c r="C2375" t="s">
        <v>165</v>
      </c>
      <c r="D2375" t="s">
        <v>165</v>
      </c>
      <c r="E2375" t="s">
        <v>165</v>
      </c>
      <c r="F2375" t="s">
        <v>165</v>
      </c>
      <c r="G2375" t="s">
        <v>165</v>
      </c>
      <c r="H2375" t="s">
        <v>165</v>
      </c>
      <c r="J2375" t="s">
        <v>165</v>
      </c>
      <c r="K2375" t="s">
        <v>165</v>
      </c>
      <c r="L2375" t="s">
        <v>165</v>
      </c>
      <c r="M2375" t="s">
        <v>165</v>
      </c>
      <c r="N2375" t="s">
        <v>165</v>
      </c>
      <c r="O2375" t="s">
        <v>165</v>
      </c>
      <c r="P2375" t="s">
        <v>165</v>
      </c>
      <c r="Q2375" t="s">
        <v>165</v>
      </c>
    </row>
    <row r="2376">
      <c r="B2376" t="s">
        <v>165</v>
      </c>
      <c r="C2376" t="s">
        <v>165</v>
      </c>
      <c r="D2376" t="s">
        <v>165</v>
      </c>
      <c r="E2376" t="s">
        <v>165</v>
      </c>
      <c r="F2376" t="s">
        <v>165</v>
      </c>
      <c r="G2376" t="s">
        <v>165</v>
      </c>
      <c r="H2376" t="s">
        <v>165</v>
      </c>
      <c r="J2376" t="s">
        <v>165</v>
      </c>
      <c r="K2376" t="s">
        <v>165</v>
      </c>
      <c r="L2376" t="s">
        <v>165</v>
      </c>
      <c r="M2376" t="s">
        <v>165</v>
      </c>
      <c r="N2376" t="s">
        <v>165</v>
      </c>
      <c r="O2376" t="s">
        <v>165</v>
      </c>
      <c r="P2376" t="s">
        <v>165</v>
      </c>
      <c r="Q2376" t="s">
        <v>165</v>
      </c>
    </row>
    <row r="2377">
      <c r="B2377" t="s">
        <v>165</v>
      </c>
      <c r="C2377" t="s">
        <v>165</v>
      </c>
      <c r="D2377" t="s">
        <v>165</v>
      </c>
      <c r="E2377" t="s">
        <v>165</v>
      </c>
      <c r="F2377" t="s">
        <v>165</v>
      </c>
      <c r="G2377" t="s">
        <v>165</v>
      </c>
      <c r="H2377" t="s">
        <v>165</v>
      </c>
      <c r="J2377" t="s">
        <v>165</v>
      </c>
      <c r="K2377" t="s">
        <v>165</v>
      </c>
      <c r="L2377" t="s">
        <v>165</v>
      </c>
      <c r="M2377" t="s">
        <v>165</v>
      </c>
      <c r="N2377" t="s">
        <v>165</v>
      </c>
      <c r="O2377" t="s">
        <v>165</v>
      </c>
      <c r="P2377" t="s">
        <v>165</v>
      </c>
      <c r="Q2377" t="s">
        <v>165</v>
      </c>
    </row>
    <row r="2378">
      <c r="B2378" t="s">
        <v>165</v>
      </c>
      <c r="C2378" t="s">
        <v>165</v>
      </c>
      <c r="D2378" t="s">
        <v>165</v>
      </c>
      <c r="E2378" t="s">
        <v>165</v>
      </c>
      <c r="F2378" t="s">
        <v>165</v>
      </c>
      <c r="G2378" t="s">
        <v>165</v>
      </c>
      <c r="H2378" t="s">
        <v>165</v>
      </c>
      <c r="J2378" t="s">
        <v>165</v>
      </c>
      <c r="K2378" t="s">
        <v>165</v>
      </c>
      <c r="L2378" t="s">
        <v>165</v>
      </c>
      <c r="M2378" t="s">
        <v>165</v>
      </c>
      <c r="N2378" t="s">
        <v>165</v>
      </c>
      <c r="O2378" t="s">
        <v>165</v>
      </c>
      <c r="P2378" t="s">
        <v>165</v>
      </c>
      <c r="Q2378" t="s">
        <v>165</v>
      </c>
    </row>
    <row r="2379">
      <c r="B2379" t="s">
        <v>165</v>
      </c>
      <c r="C2379" t="s">
        <v>165</v>
      </c>
      <c r="D2379" t="s">
        <v>165</v>
      </c>
      <c r="E2379" t="s">
        <v>165</v>
      </c>
      <c r="F2379" t="s">
        <v>165</v>
      </c>
      <c r="G2379" t="s">
        <v>165</v>
      </c>
      <c r="H2379" t="s">
        <v>165</v>
      </c>
      <c r="J2379" t="s">
        <v>165</v>
      </c>
      <c r="K2379" t="s">
        <v>165</v>
      </c>
      <c r="L2379" t="s">
        <v>165</v>
      </c>
      <c r="M2379" t="s">
        <v>165</v>
      </c>
      <c r="N2379" t="s">
        <v>165</v>
      </c>
      <c r="O2379" t="s">
        <v>165</v>
      </c>
      <c r="P2379" t="s">
        <v>165</v>
      </c>
      <c r="Q2379" t="s">
        <v>165</v>
      </c>
    </row>
    <row r="2380">
      <c r="B2380" t="s">
        <v>165</v>
      </c>
      <c r="C2380" t="s">
        <v>165</v>
      </c>
      <c r="D2380" t="s">
        <v>165</v>
      </c>
      <c r="E2380" t="s">
        <v>165</v>
      </c>
      <c r="F2380" t="s">
        <v>165</v>
      </c>
      <c r="G2380" t="s">
        <v>165</v>
      </c>
      <c r="H2380" t="s">
        <v>165</v>
      </c>
      <c r="J2380" t="s">
        <v>165</v>
      </c>
      <c r="K2380" t="s">
        <v>165</v>
      </c>
      <c r="L2380" t="s">
        <v>165</v>
      </c>
      <c r="M2380" t="s">
        <v>165</v>
      </c>
      <c r="N2380" t="s">
        <v>165</v>
      </c>
      <c r="O2380" t="s">
        <v>165</v>
      </c>
      <c r="P2380" t="s">
        <v>165</v>
      </c>
      <c r="Q2380" t="s">
        <v>165</v>
      </c>
    </row>
    <row r="2381">
      <c r="B2381" t="s">
        <v>165</v>
      </c>
      <c r="C2381" t="s">
        <v>165</v>
      </c>
      <c r="D2381" t="s">
        <v>165</v>
      </c>
      <c r="E2381" t="s">
        <v>165</v>
      </c>
      <c r="F2381" t="s">
        <v>165</v>
      </c>
      <c r="G2381" t="s">
        <v>165</v>
      </c>
      <c r="H2381" t="s">
        <v>165</v>
      </c>
      <c r="J2381" t="s">
        <v>165</v>
      </c>
      <c r="K2381" t="s">
        <v>165</v>
      </c>
      <c r="L2381" t="s">
        <v>165</v>
      </c>
      <c r="M2381" t="s">
        <v>165</v>
      </c>
      <c r="N2381" t="s">
        <v>165</v>
      </c>
      <c r="O2381" t="s">
        <v>165</v>
      </c>
      <c r="P2381" t="s">
        <v>165</v>
      </c>
      <c r="Q2381" t="s">
        <v>165</v>
      </c>
    </row>
    <row r="2382">
      <c r="B2382" t="s">
        <v>165</v>
      </c>
      <c r="C2382" t="s">
        <v>165</v>
      </c>
      <c r="D2382" t="s">
        <v>165</v>
      </c>
      <c r="E2382" t="s">
        <v>165</v>
      </c>
      <c r="F2382" t="s">
        <v>165</v>
      </c>
      <c r="G2382" t="s">
        <v>165</v>
      </c>
      <c r="H2382" t="s">
        <v>165</v>
      </c>
      <c r="J2382" t="s">
        <v>165</v>
      </c>
      <c r="K2382" t="s">
        <v>165</v>
      </c>
      <c r="L2382" t="s">
        <v>165</v>
      </c>
      <c r="M2382" t="s">
        <v>165</v>
      </c>
      <c r="N2382" t="s">
        <v>165</v>
      </c>
      <c r="O2382" t="s">
        <v>165</v>
      </c>
      <c r="P2382" t="s">
        <v>165</v>
      </c>
      <c r="Q2382" t="s">
        <v>165</v>
      </c>
    </row>
    <row r="2383">
      <c r="B2383" t="s">
        <v>165</v>
      </c>
      <c r="C2383" t="s">
        <v>165</v>
      </c>
      <c r="D2383" t="s">
        <v>165</v>
      </c>
      <c r="E2383" t="s">
        <v>165</v>
      </c>
      <c r="F2383" t="s">
        <v>165</v>
      </c>
      <c r="G2383" t="s">
        <v>165</v>
      </c>
      <c r="H2383" t="s">
        <v>165</v>
      </c>
      <c r="J2383" t="s">
        <v>165</v>
      </c>
      <c r="K2383" t="s">
        <v>165</v>
      </c>
      <c r="L2383" t="s">
        <v>165</v>
      </c>
      <c r="M2383" t="s">
        <v>165</v>
      </c>
      <c r="N2383" t="s">
        <v>165</v>
      </c>
      <c r="O2383" t="s">
        <v>165</v>
      </c>
      <c r="P2383" t="s">
        <v>165</v>
      </c>
      <c r="Q2383" t="s">
        <v>165</v>
      </c>
    </row>
    <row r="2384">
      <c r="B2384" t="s">
        <v>165</v>
      </c>
      <c r="C2384" t="s">
        <v>165</v>
      </c>
      <c r="D2384" t="s">
        <v>165</v>
      </c>
      <c r="E2384" t="s">
        <v>165</v>
      </c>
      <c r="F2384" t="s">
        <v>165</v>
      </c>
      <c r="G2384" t="s">
        <v>165</v>
      </c>
      <c r="H2384" t="s">
        <v>165</v>
      </c>
      <c r="J2384" t="s">
        <v>165</v>
      </c>
      <c r="K2384" t="s">
        <v>165</v>
      </c>
      <c r="L2384" t="s">
        <v>165</v>
      </c>
      <c r="M2384" t="s">
        <v>165</v>
      </c>
      <c r="N2384" t="s">
        <v>165</v>
      </c>
      <c r="O2384" t="s">
        <v>165</v>
      </c>
      <c r="P2384" t="s">
        <v>165</v>
      </c>
      <c r="Q2384" t="s">
        <v>165</v>
      </c>
    </row>
    <row r="2385">
      <c r="B2385" t="s">
        <v>165</v>
      </c>
      <c r="C2385" t="s">
        <v>165</v>
      </c>
      <c r="D2385" t="s">
        <v>165</v>
      </c>
      <c r="E2385" t="s">
        <v>165</v>
      </c>
      <c r="F2385" t="s">
        <v>165</v>
      </c>
      <c r="G2385" t="s">
        <v>165</v>
      </c>
      <c r="H2385" t="s">
        <v>165</v>
      </c>
      <c r="J2385" t="s">
        <v>165</v>
      </c>
      <c r="K2385" t="s">
        <v>165</v>
      </c>
      <c r="L2385" t="s">
        <v>165</v>
      </c>
      <c r="M2385" t="s">
        <v>165</v>
      </c>
      <c r="N2385" t="s">
        <v>165</v>
      </c>
      <c r="O2385" t="s">
        <v>165</v>
      </c>
      <c r="P2385" t="s">
        <v>165</v>
      </c>
      <c r="Q2385" t="s">
        <v>165</v>
      </c>
    </row>
    <row r="2386">
      <c r="B2386" t="s">
        <v>165</v>
      </c>
      <c r="C2386" t="s">
        <v>165</v>
      </c>
      <c r="D2386" t="s">
        <v>165</v>
      </c>
      <c r="E2386" t="s">
        <v>165</v>
      </c>
      <c r="F2386" t="s">
        <v>165</v>
      </c>
      <c r="G2386" t="s">
        <v>165</v>
      </c>
      <c r="H2386" t="s">
        <v>165</v>
      </c>
      <c r="J2386" t="s">
        <v>165</v>
      </c>
      <c r="K2386" t="s">
        <v>165</v>
      </c>
      <c r="L2386" t="s">
        <v>165</v>
      </c>
      <c r="M2386" t="s">
        <v>165</v>
      </c>
      <c r="N2386" t="s">
        <v>165</v>
      </c>
      <c r="O2386" t="s">
        <v>165</v>
      </c>
      <c r="P2386" t="s">
        <v>165</v>
      </c>
      <c r="Q2386" t="s">
        <v>165</v>
      </c>
    </row>
    <row r="2387">
      <c r="B2387" t="s">
        <v>165</v>
      </c>
      <c r="C2387" t="s">
        <v>165</v>
      </c>
      <c r="D2387" t="s">
        <v>165</v>
      </c>
      <c r="E2387" t="s">
        <v>165</v>
      </c>
      <c r="F2387" t="s">
        <v>165</v>
      </c>
      <c r="G2387" t="s">
        <v>165</v>
      </c>
      <c r="H2387" t="s">
        <v>165</v>
      </c>
      <c r="J2387" t="s">
        <v>165</v>
      </c>
      <c r="K2387" t="s">
        <v>165</v>
      </c>
      <c r="L2387" t="s">
        <v>165</v>
      </c>
      <c r="M2387" t="s">
        <v>165</v>
      </c>
      <c r="N2387" t="s">
        <v>165</v>
      </c>
      <c r="O2387" t="s">
        <v>165</v>
      </c>
      <c r="P2387" t="s">
        <v>165</v>
      </c>
      <c r="Q2387" t="s">
        <v>165</v>
      </c>
    </row>
    <row r="2388">
      <c r="B2388" t="s">
        <v>165</v>
      </c>
      <c r="C2388" t="s">
        <v>165</v>
      </c>
      <c r="D2388" t="s">
        <v>165</v>
      </c>
      <c r="E2388" t="s">
        <v>165</v>
      </c>
      <c r="F2388" t="s">
        <v>165</v>
      </c>
      <c r="G2388" t="s">
        <v>165</v>
      </c>
      <c r="H2388" t="s">
        <v>165</v>
      </c>
      <c r="J2388" t="s">
        <v>165</v>
      </c>
      <c r="K2388" t="s">
        <v>165</v>
      </c>
      <c r="L2388" t="s">
        <v>165</v>
      </c>
      <c r="M2388" t="s">
        <v>165</v>
      </c>
      <c r="N2388" t="s">
        <v>165</v>
      </c>
      <c r="O2388" t="s">
        <v>165</v>
      </c>
      <c r="P2388" t="s">
        <v>165</v>
      </c>
      <c r="Q2388" t="s">
        <v>165</v>
      </c>
    </row>
    <row r="2389">
      <c r="B2389" t="s">
        <v>165</v>
      </c>
      <c r="C2389" t="s">
        <v>165</v>
      </c>
      <c r="D2389" t="s">
        <v>165</v>
      </c>
      <c r="E2389" t="s">
        <v>165</v>
      </c>
      <c r="F2389" t="s">
        <v>165</v>
      </c>
      <c r="G2389" t="s">
        <v>165</v>
      </c>
      <c r="H2389" t="s">
        <v>165</v>
      </c>
      <c r="J2389" t="s">
        <v>165</v>
      </c>
      <c r="K2389" t="s">
        <v>165</v>
      </c>
      <c r="L2389" t="s">
        <v>165</v>
      </c>
      <c r="M2389" t="s">
        <v>165</v>
      </c>
      <c r="N2389" t="s">
        <v>165</v>
      </c>
      <c r="O2389" t="s">
        <v>165</v>
      </c>
      <c r="P2389" t="s">
        <v>165</v>
      </c>
      <c r="Q2389" t="s">
        <v>165</v>
      </c>
    </row>
    <row r="2390">
      <c r="B2390" t="s">
        <v>165</v>
      </c>
      <c r="C2390" t="s">
        <v>165</v>
      </c>
      <c r="D2390" t="s">
        <v>165</v>
      </c>
      <c r="E2390" t="s">
        <v>165</v>
      </c>
      <c r="F2390" t="s">
        <v>165</v>
      </c>
      <c r="G2390" t="s">
        <v>165</v>
      </c>
      <c r="H2390" t="s">
        <v>165</v>
      </c>
      <c r="J2390" t="s">
        <v>165</v>
      </c>
      <c r="K2390" t="s">
        <v>165</v>
      </c>
      <c r="L2390" t="s">
        <v>165</v>
      </c>
      <c r="M2390" t="s">
        <v>165</v>
      </c>
      <c r="N2390" t="s">
        <v>165</v>
      </c>
      <c r="O2390" t="s">
        <v>165</v>
      </c>
      <c r="P2390" t="s">
        <v>165</v>
      </c>
      <c r="Q2390" t="s">
        <v>165</v>
      </c>
    </row>
    <row r="2391">
      <c r="B2391" t="s">
        <v>165</v>
      </c>
      <c r="C2391" t="s">
        <v>165</v>
      </c>
      <c r="D2391" t="s">
        <v>165</v>
      </c>
      <c r="E2391" t="s">
        <v>165</v>
      </c>
      <c r="F2391" t="s">
        <v>165</v>
      </c>
      <c r="G2391" t="s">
        <v>165</v>
      </c>
      <c r="H2391" t="s">
        <v>165</v>
      </c>
      <c r="J2391" t="s">
        <v>165</v>
      </c>
      <c r="K2391" t="s">
        <v>165</v>
      </c>
      <c r="L2391" t="s">
        <v>165</v>
      </c>
      <c r="M2391" t="s">
        <v>165</v>
      </c>
      <c r="N2391" t="s">
        <v>165</v>
      </c>
      <c r="O2391" t="s">
        <v>165</v>
      </c>
      <c r="P2391" t="s">
        <v>165</v>
      </c>
      <c r="Q2391" t="s">
        <v>165</v>
      </c>
    </row>
    <row r="2392">
      <c r="B2392" t="s">
        <v>165</v>
      </c>
      <c r="C2392" t="s">
        <v>165</v>
      </c>
      <c r="D2392" t="s">
        <v>165</v>
      </c>
      <c r="E2392" t="s">
        <v>165</v>
      </c>
      <c r="F2392" t="s">
        <v>165</v>
      </c>
      <c r="G2392" t="s">
        <v>165</v>
      </c>
      <c r="H2392" t="s">
        <v>165</v>
      </c>
      <c r="J2392" t="s">
        <v>165</v>
      </c>
      <c r="K2392" t="s">
        <v>165</v>
      </c>
      <c r="L2392" t="s">
        <v>165</v>
      </c>
      <c r="M2392" t="s">
        <v>165</v>
      </c>
      <c r="N2392" t="s">
        <v>165</v>
      </c>
      <c r="O2392" t="s">
        <v>165</v>
      </c>
      <c r="P2392" t="s">
        <v>165</v>
      </c>
      <c r="Q2392" t="s">
        <v>165</v>
      </c>
    </row>
    <row r="2393">
      <c r="B2393" t="s">
        <v>165</v>
      </c>
      <c r="C2393" t="s">
        <v>165</v>
      </c>
      <c r="D2393" t="s">
        <v>165</v>
      </c>
      <c r="E2393" t="s">
        <v>165</v>
      </c>
      <c r="F2393" t="s">
        <v>165</v>
      </c>
      <c r="G2393" t="s">
        <v>165</v>
      </c>
      <c r="H2393" t="s">
        <v>165</v>
      </c>
      <c r="J2393" t="s">
        <v>165</v>
      </c>
      <c r="K2393" t="s">
        <v>165</v>
      </c>
      <c r="L2393" t="s">
        <v>165</v>
      </c>
      <c r="M2393" t="s">
        <v>165</v>
      </c>
      <c r="N2393" t="s">
        <v>165</v>
      </c>
      <c r="O2393" t="s">
        <v>165</v>
      </c>
      <c r="P2393" t="s">
        <v>165</v>
      </c>
      <c r="Q2393" t="s">
        <v>165</v>
      </c>
    </row>
    <row r="2394">
      <c r="B2394" t="s">
        <v>165</v>
      </c>
      <c r="C2394" t="s">
        <v>165</v>
      </c>
      <c r="D2394" t="s">
        <v>165</v>
      </c>
      <c r="E2394" t="s">
        <v>165</v>
      </c>
      <c r="F2394" t="s">
        <v>165</v>
      </c>
      <c r="G2394" t="s">
        <v>165</v>
      </c>
      <c r="H2394" t="s">
        <v>165</v>
      </c>
      <c r="J2394" t="s">
        <v>165</v>
      </c>
      <c r="K2394" t="s">
        <v>165</v>
      </c>
      <c r="L2394" t="s">
        <v>165</v>
      </c>
      <c r="M2394" t="s">
        <v>165</v>
      </c>
      <c r="N2394" t="s">
        <v>165</v>
      </c>
      <c r="O2394" t="s">
        <v>165</v>
      </c>
      <c r="P2394" t="s">
        <v>165</v>
      </c>
      <c r="Q2394" t="s">
        <v>165</v>
      </c>
    </row>
    <row r="2395">
      <c r="B2395" t="s">
        <v>165</v>
      </c>
      <c r="C2395" t="s">
        <v>165</v>
      </c>
      <c r="D2395" t="s">
        <v>165</v>
      </c>
      <c r="E2395" t="s">
        <v>165</v>
      </c>
      <c r="F2395" t="s">
        <v>165</v>
      </c>
      <c r="G2395" t="s">
        <v>165</v>
      </c>
      <c r="H2395" t="s">
        <v>165</v>
      </c>
      <c r="J2395" t="s">
        <v>165</v>
      </c>
      <c r="K2395" t="s">
        <v>165</v>
      </c>
      <c r="L2395" t="s">
        <v>165</v>
      </c>
      <c r="M2395" t="s">
        <v>165</v>
      </c>
      <c r="N2395" t="s">
        <v>165</v>
      </c>
      <c r="O2395" t="s">
        <v>165</v>
      </c>
      <c r="P2395" t="s">
        <v>165</v>
      </c>
      <c r="Q2395" t="s">
        <v>165</v>
      </c>
    </row>
    <row r="2396">
      <c r="B2396" t="s">
        <v>165</v>
      </c>
      <c r="C2396" t="s">
        <v>165</v>
      </c>
      <c r="D2396" t="s">
        <v>165</v>
      </c>
      <c r="E2396" t="s">
        <v>165</v>
      </c>
      <c r="F2396" t="s">
        <v>165</v>
      </c>
      <c r="G2396" t="s">
        <v>165</v>
      </c>
      <c r="H2396" t="s">
        <v>165</v>
      </c>
      <c r="J2396" t="s">
        <v>165</v>
      </c>
      <c r="K2396" t="s">
        <v>165</v>
      </c>
      <c r="L2396" t="s">
        <v>165</v>
      </c>
      <c r="M2396" t="s">
        <v>165</v>
      </c>
      <c r="N2396" t="s">
        <v>165</v>
      </c>
      <c r="O2396" t="s">
        <v>165</v>
      </c>
      <c r="P2396" t="s">
        <v>165</v>
      </c>
      <c r="Q2396" t="s">
        <v>165</v>
      </c>
    </row>
    <row r="2397">
      <c r="B2397" t="s">
        <v>165</v>
      </c>
      <c r="C2397" t="s">
        <v>165</v>
      </c>
      <c r="D2397" t="s">
        <v>165</v>
      </c>
      <c r="E2397" t="s">
        <v>165</v>
      </c>
      <c r="F2397" t="s">
        <v>165</v>
      </c>
      <c r="G2397" t="s">
        <v>165</v>
      </c>
      <c r="H2397" t="s">
        <v>165</v>
      </c>
      <c r="J2397" t="s">
        <v>165</v>
      </c>
      <c r="K2397" t="s">
        <v>165</v>
      </c>
      <c r="L2397" t="s">
        <v>165</v>
      </c>
      <c r="M2397" t="s">
        <v>165</v>
      </c>
      <c r="N2397" t="s">
        <v>165</v>
      </c>
      <c r="O2397" t="s">
        <v>165</v>
      </c>
      <c r="P2397" t="s">
        <v>165</v>
      </c>
      <c r="Q2397" t="s">
        <v>165</v>
      </c>
    </row>
    <row r="2398">
      <c r="B2398" t="s">
        <v>165</v>
      </c>
      <c r="C2398" t="s">
        <v>165</v>
      </c>
      <c r="D2398" t="s">
        <v>165</v>
      </c>
      <c r="E2398" t="s">
        <v>165</v>
      </c>
      <c r="F2398" t="s">
        <v>165</v>
      </c>
      <c r="G2398" t="s">
        <v>165</v>
      </c>
      <c r="H2398" t="s">
        <v>165</v>
      </c>
      <c r="J2398" t="s">
        <v>165</v>
      </c>
      <c r="K2398" t="s">
        <v>165</v>
      </c>
      <c r="L2398" t="s">
        <v>165</v>
      </c>
      <c r="M2398" t="s">
        <v>165</v>
      </c>
      <c r="N2398" t="s">
        <v>165</v>
      </c>
      <c r="O2398" t="s">
        <v>165</v>
      </c>
      <c r="P2398" t="s">
        <v>165</v>
      </c>
      <c r="Q2398" t="s">
        <v>165</v>
      </c>
    </row>
    <row r="2399">
      <c r="B2399" t="s">
        <v>165</v>
      </c>
      <c r="C2399" t="s">
        <v>165</v>
      </c>
      <c r="D2399" t="s">
        <v>165</v>
      </c>
      <c r="E2399" t="s">
        <v>165</v>
      </c>
      <c r="F2399" t="s">
        <v>165</v>
      </c>
      <c r="G2399" t="s">
        <v>165</v>
      </c>
      <c r="H2399" t="s">
        <v>165</v>
      </c>
      <c r="J2399" t="s">
        <v>165</v>
      </c>
      <c r="K2399" t="s">
        <v>165</v>
      </c>
      <c r="L2399" t="s">
        <v>165</v>
      </c>
      <c r="M2399" t="s">
        <v>165</v>
      </c>
      <c r="N2399" t="s">
        <v>165</v>
      </c>
      <c r="O2399" t="s">
        <v>165</v>
      </c>
      <c r="P2399" t="s">
        <v>165</v>
      </c>
      <c r="Q2399" t="s">
        <v>165</v>
      </c>
    </row>
    <row r="2400">
      <c r="B2400" t="s">
        <v>165</v>
      </c>
      <c r="C2400" t="s">
        <v>165</v>
      </c>
      <c r="D2400" t="s">
        <v>165</v>
      </c>
      <c r="E2400" t="s">
        <v>165</v>
      </c>
      <c r="F2400" t="s">
        <v>165</v>
      </c>
      <c r="G2400" t="s">
        <v>165</v>
      </c>
      <c r="H2400" t="s">
        <v>165</v>
      </c>
      <c r="J2400" t="s">
        <v>165</v>
      </c>
      <c r="K2400" t="s">
        <v>165</v>
      </c>
      <c r="L2400" t="s">
        <v>165</v>
      </c>
      <c r="M2400" t="s">
        <v>165</v>
      </c>
      <c r="N2400" t="s">
        <v>165</v>
      </c>
      <c r="O2400" t="s">
        <v>165</v>
      </c>
      <c r="P2400" t="s">
        <v>165</v>
      </c>
      <c r="Q2400" t="s">
        <v>165</v>
      </c>
    </row>
    <row r="2401">
      <c r="B2401" t="s">
        <v>165</v>
      </c>
      <c r="C2401" t="s">
        <v>165</v>
      </c>
      <c r="D2401" t="s">
        <v>165</v>
      </c>
      <c r="E2401" t="s">
        <v>165</v>
      </c>
      <c r="F2401" t="s">
        <v>165</v>
      </c>
      <c r="G2401" t="s">
        <v>165</v>
      </c>
      <c r="H2401" t="s">
        <v>165</v>
      </c>
      <c r="J2401" t="s">
        <v>165</v>
      </c>
      <c r="K2401" t="s">
        <v>165</v>
      </c>
      <c r="L2401" t="s">
        <v>165</v>
      </c>
      <c r="M2401" t="s">
        <v>165</v>
      </c>
      <c r="N2401" t="s">
        <v>165</v>
      </c>
      <c r="O2401" t="s">
        <v>165</v>
      </c>
      <c r="P2401" t="s">
        <v>165</v>
      </c>
      <c r="Q2401" t="s">
        <v>165</v>
      </c>
    </row>
    <row r="2402">
      <c r="B2402" t="s">
        <v>165</v>
      </c>
      <c r="C2402" t="s">
        <v>165</v>
      </c>
      <c r="D2402" t="s">
        <v>165</v>
      </c>
      <c r="E2402" t="s">
        <v>165</v>
      </c>
      <c r="F2402" t="s">
        <v>165</v>
      </c>
      <c r="G2402" t="s">
        <v>165</v>
      </c>
      <c r="H2402" t="s">
        <v>165</v>
      </c>
      <c r="J2402" t="s">
        <v>165</v>
      </c>
      <c r="K2402" t="s">
        <v>165</v>
      </c>
      <c r="L2402" t="s">
        <v>165</v>
      </c>
      <c r="M2402" t="s">
        <v>165</v>
      </c>
      <c r="N2402" t="s">
        <v>165</v>
      </c>
      <c r="O2402" t="s">
        <v>165</v>
      </c>
      <c r="P2402" t="s">
        <v>165</v>
      </c>
      <c r="Q2402" t="s">
        <v>165</v>
      </c>
    </row>
    <row r="2403">
      <c r="B2403" t="s">
        <v>165</v>
      </c>
      <c r="C2403" t="s">
        <v>165</v>
      </c>
      <c r="D2403" t="s">
        <v>165</v>
      </c>
      <c r="E2403" t="s">
        <v>165</v>
      </c>
      <c r="F2403" t="s">
        <v>165</v>
      </c>
      <c r="G2403" t="s">
        <v>165</v>
      </c>
      <c r="H2403" t="s">
        <v>165</v>
      </c>
      <c r="J2403" t="s">
        <v>165</v>
      </c>
      <c r="K2403" t="s">
        <v>165</v>
      </c>
      <c r="L2403" t="s">
        <v>165</v>
      </c>
      <c r="M2403" t="s">
        <v>165</v>
      </c>
      <c r="N2403" t="s">
        <v>165</v>
      </c>
      <c r="O2403" t="s">
        <v>165</v>
      </c>
      <c r="P2403" t="s">
        <v>165</v>
      </c>
      <c r="Q2403" t="s">
        <v>165</v>
      </c>
    </row>
    <row r="2404">
      <c r="B2404" t="s">
        <v>165</v>
      </c>
      <c r="C2404" t="s">
        <v>165</v>
      </c>
      <c r="D2404" t="s">
        <v>165</v>
      </c>
      <c r="E2404" t="s">
        <v>165</v>
      </c>
      <c r="F2404" t="s">
        <v>165</v>
      </c>
      <c r="G2404" t="s">
        <v>165</v>
      </c>
      <c r="H2404" t="s">
        <v>165</v>
      </c>
      <c r="J2404" t="s">
        <v>165</v>
      </c>
      <c r="K2404" t="s">
        <v>165</v>
      </c>
      <c r="L2404" t="s">
        <v>165</v>
      </c>
      <c r="M2404" t="s">
        <v>165</v>
      </c>
      <c r="N2404" t="s">
        <v>165</v>
      </c>
      <c r="O2404" t="s">
        <v>165</v>
      </c>
      <c r="P2404" t="s">
        <v>165</v>
      </c>
      <c r="Q2404" t="s">
        <v>165</v>
      </c>
    </row>
    <row r="2405">
      <c r="B2405" t="s">
        <v>165</v>
      </c>
      <c r="C2405" t="s">
        <v>165</v>
      </c>
      <c r="D2405" t="s">
        <v>165</v>
      </c>
      <c r="E2405" t="s">
        <v>165</v>
      </c>
      <c r="F2405" t="s">
        <v>165</v>
      </c>
      <c r="G2405" t="s">
        <v>165</v>
      </c>
      <c r="H2405" t="s">
        <v>165</v>
      </c>
      <c r="J2405" t="s">
        <v>165</v>
      </c>
      <c r="K2405" t="s">
        <v>165</v>
      </c>
      <c r="L2405" t="s">
        <v>165</v>
      </c>
      <c r="M2405" t="s">
        <v>165</v>
      </c>
      <c r="N2405" t="s">
        <v>165</v>
      </c>
      <c r="O2405" t="s">
        <v>165</v>
      </c>
      <c r="P2405" t="s">
        <v>165</v>
      </c>
      <c r="Q2405" t="s">
        <v>165</v>
      </c>
    </row>
    <row r="2406">
      <c r="B2406" t="s">
        <v>165</v>
      </c>
      <c r="C2406" t="s">
        <v>165</v>
      </c>
      <c r="D2406" t="s">
        <v>165</v>
      </c>
      <c r="E2406" t="s">
        <v>165</v>
      </c>
      <c r="F2406" t="s">
        <v>165</v>
      </c>
      <c r="G2406" t="s">
        <v>165</v>
      </c>
      <c r="H2406" t="s">
        <v>165</v>
      </c>
      <c r="J2406" t="s">
        <v>165</v>
      </c>
      <c r="K2406" t="s">
        <v>165</v>
      </c>
      <c r="L2406" t="s">
        <v>165</v>
      </c>
      <c r="M2406" t="s">
        <v>165</v>
      </c>
      <c r="N2406" t="s">
        <v>165</v>
      </c>
      <c r="O2406" t="s">
        <v>165</v>
      </c>
      <c r="P2406" t="s">
        <v>165</v>
      </c>
      <c r="Q2406" t="s">
        <v>165</v>
      </c>
    </row>
    <row r="2407">
      <c r="B2407" t="s">
        <v>165</v>
      </c>
      <c r="C2407" t="s">
        <v>165</v>
      </c>
      <c r="D2407" t="s">
        <v>165</v>
      </c>
      <c r="E2407" t="s">
        <v>165</v>
      </c>
      <c r="F2407" t="s">
        <v>165</v>
      </c>
      <c r="G2407" t="s">
        <v>165</v>
      </c>
      <c r="H2407" t="s">
        <v>165</v>
      </c>
      <c r="J2407" t="s">
        <v>165</v>
      </c>
      <c r="K2407" t="s">
        <v>165</v>
      </c>
      <c r="L2407" t="s">
        <v>165</v>
      </c>
      <c r="M2407" t="s">
        <v>165</v>
      </c>
      <c r="N2407" t="s">
        <v>165</v>
      </c>
      <c r="O2407" t="s">
        <v>165</v>
      </c>
      <c r="P2407" t="s">
        <v>165</v>
      </c>
      <c r="Q2407" t="s">
        <v>165</v>
      </c>
    </row>
    <row r="2408">
      <c r="B2408" t="s">
        <v>165</v>
      </c>
      <c r="C2408" t="s">
        <v>165</v>
      </c>
      <c r="D2408" t="s">
        <v>165</v>
      </c>
      <c r="E2408" t="s">
        <v>165</v>
      </c>
      <c r="F2408" t="s">
        <v>165</v>
      </c>
      <c r="G2408" t="s">
        <v>165</v>
      </c>
      <c r="H2408" t="s">
        <v>165</v>
      </c>
      <c r="J2408" t="s">
        <v>165</v>
      </c>
      <c r="K2408" t="s">
        <v>165</v>
      </c>
      <c r="L2408" t="s">
        <v>165</v>
      </c>
      <c r="M2408" t="s">
        <v>165</v>
      </c>
      <c r="N2408" t="s">
        <v>165</v>
      </c>
      <c r="O2408" t="s">
        <v>165</v>
      </c>
      <c r="P2408" t="s">
        <v>165</v>
      </c>
      <c r="Q2408" t="s">
        <v>165</v>
      </c>
    </row>
    <row r="2409">
      <c r="B2409" t="s">
        <v>165</v>
      </c>
      <c r="C2409" t="s">
        <v>165</v>
      </c>
      <c r="D2409" t="s">
        <v>165</v>
      </c>
      <c r="E2409" t="s">
        <v>165</v>
      </c>
      <c r="F2409" t="s">
        <v>165</v>
      </c>
      <c r="G2409" t="s">
        <v>165</v>
      </c>
      <c r="H2409" t="s">
        <v>165</v>
      </c>
      <c r="J2409" t="s">
        <v>165</v>
      </c>
      <c r="K2409" t="s">
        <v>165</v>
      </c>
      <c r="L2409" t="s">
        <v>165</v>
      </c>
      <c r="M2409" t="s">
        <v>165</v>
      </c>
      <c r="N2409" t="s">
        <v>165</v>
      </c>
      <c r="O2409" t="s">
        <v>165</v>
      </c>
      <c r="P2409" t="s">
        <v>165</v>
      </c>
      <c r="Q2409" t="s">
        <v>165</v>
      </c>
    </row>
    <row r="2410">
      <c r="B2410" t="s">
        <v>165</v>
      </c>
      <c r="C2410" t="s">
        <v>165</v>
      </c>
      <c r="D2410" t="s">
        <v>165</v>
      </c>
      <c r="E2410" t="s">
        <v>165</v>
      </c>
      <c r="F2410" t="s">
        <v>165</v>
      </c>
      <c r="G2410" t="s">
        <v>165</v>
      </c>
      <c r="H2410" t="s">
        <v>165</v>
      </c>
      <c r="J2410" t="s">
        <v>165</v>
      </c>
      <c r="K2410" t="s">
        <v>165</v>
      </c>
      <c r="L2410" t="s">
        <v>165</v>
      </c>
      <c r="M2410" t="s">
        <v>165</v>
      </c>
      <c r="N2410" t="s">
        <v>165</v>
      </c>
      <c r="O2410" t="s">
        <v>165</v>
      </c>
      <c r="P2410" t="s">
        <v>165</v>
      </c>
      <c r="Q2410" t="s">
        <v>165</v>
      </c>
    </row>
    <row r="2411">
      <c r="B2411" t="s">
        <v>165</v>
      </c>
      <c r="C2411" t="s">
        <v>165</v>
      </c>
      <c r="D2411" t="s">
        <v>165</v>
      </c>
      <c r="E2411" t="s">
        <v>165</v>
      </c>
      <c r="F2411" t="s">
        <v>165</v>
      </c>
      <c r="G2411" t="s">
        <v>165</v>
      </c>
      <c r="H2411" t="s">
        <v>165</v>
      </c>
      <c r="J2411" t="s">
        <v>165</v>
      </c>
      <c r="K2411" t="s">
        <v>165</v>
      </c>
      <c r="L2411" t="s">
        <v>165</v>
      </c>
      <c r="M2411" t="s">
        <v>165</v>
      </c>
      <c r="N2411" t="s">
        <v>165</v>
      </c>
      <c r="O2411" t="s">
        <v>165</v>
      </c>
      <c r="P2411" t="s">
        <v>165</v>
      </c>
      <c r="Q2411" t="s">
        <v>165</v>
      </c>
    </row>
    <row r="2412">
      <c r="B2412" t="s">
        <v>165</v>
      </c>
      <c r="C2412" t="s">
        <v>165</v>
      </c>
      <c r="D2412" t="s">
        <v>165</v>
      </c>
      <c r="E2412" t="s">
        <v>165</v>
      </c>
      <c r="F2412" t="s">
        <v>165</v>
      </c>
      <c r="G2412" t="s">
        <v>165</v>
      </c>
      <c r="H2412" t="s">
        <v>165</v>
      </c>
      <c r="J2412" t="s">
        <v>165</v>
      </c>
      <c r="K2412" t="s">
        <v>165</v>
      </c>
      <c r="L2412" t="s">
        <v>165</v>
      </c>
      <c r="M2412" t="s">
        <v>165</v>
      </c>
      <c r="N2412" t="s">
        <v>165</v>
      </c>
      <c r="O2412" t="s">
        <v>165</v>
      </c>
      <c r="P2412" t="s">
        <v>165</v>
      </c>
      <c r="Q2412" t="s">
        <v>165</v>
      </c>
    </row>
    <row r="2413">
      <c r="B2413" t="s">
        <v>165</v>
      </c>
      <c r="C2413" t="s">
        <v>165</v>
      </c>
      <c r="D2413" t="s">
        <v>165</v>
      </c>
      <c r="E2413" t="s">
        <v>165</v>
      </c>
      <c r="F2413" t="s">
        <v>165</v>
      </c>
      <c r="G2413" t="s">
        <v>165</v>
      </c>
      <c r="H2413" t="s">
        <v>165</v>
      </c>
      <c r="J2413" t="s">
        <v>165</v>
      </c>
      <c r="K2413" t="s">
        <v>165</v>
      </c>
      <c r="L2413" t="s">
        <v>165</v>
      </c>
      <c r="M2413" t="s">
        <v>165</v>
      </c>
      <c r="N2413" t="s">
        <v>165</v>
      </c>
      <c r="O2413" t="s">
        <v>165</v>
      </c>
      <c r="P2413" t="s">
        <v>165</v>
      </c>
      <c r="Q2413" t="s">
        <v>165</v>
      </c>
    </row>
    <row r="2414">
      <c r="B2414" t="s">
        <v>165</v>
      </c>
      <c r="C2414" t="s">
        <v>165</v>
      </c>
      <c r="D2414" t="s">
        <v>165</v>
      </c>
      <c r="E2414" t="s">
        <v>165</v>
      </c>
      <c r="F2414" t="s">
        <v>165</v>
      </c>
      <c r="G2414" t="s">
        <v>165</v>
      </c>
      <c r="H2414" t="s">
        <v>165</v>
      </c>
      <c r="J2414" t="s">
        <v>165</v>
      </c>
      <c r="K2414" t="s">
        <v>165</v>
      </c>
      <c r="L2414" t="s">
        <v>165</v>
      </c>
      <c r="M2414" t="s">
        <v>165</v>
      </c>
      <c r="N2414" t="s">
        <v>165</v>
      </c>
      <c r="O2414" t="s">
        <v>165</v>
      </c>
      <c r="P2414" t="s">
        <v>165</v>
      </c>
      <c r="Q2414" t="s">
        <v>165</v>
      </c>
    </row>
    <row r="2415">
      <c r="B2415" t="s">
        <v>165</v>
      </c>
      <c r="C2415" t="s">
        <v>165</v>
      </c>
      <c r="D2415" t="s">
        <v>165</v>
      </c>
      <c r="E2415" t="s">
        <v>165</v>
      </c>
      <c r="F2415" t="s">
        <v>165</v>
      </c>
      <c r="G2415" t="s">
        <v>165</v>
      </c>
      <c r="H2415" t="s">
        <v>165</v>
      </c>
      <c r="J2415" t="s">
        <v>165</v>
      </c>
      <c r="K2415" t="s">
        <v>165</v>
      </c>
      <c r="L2415" t="s">
        <v>165</v>
      </c>
      <c r="M2415" t="s">
        <v>165</v>
      </c>
      <c r="N2415" t="s">
        <v>165</v>
      </c>
      <c r="O2415" t="s">
        <v>165</v>
      </c>
      <c r="P2415" t="s">
        <v>165</v>
      </c>
      <c r="Q2415" t="s">
        <v>165</v>
      </c>
    </row>
    <row r="2416">
      <c r="B2416" t="s">
        <v>165</v>
      </c>
      <c r="C2416" t="s">
        <v>165</v>
      </c>
      <c r="D2416" t="s">
        <v>165</v>
      </c>
      <c r="E2416" t="s">
        <v>165</v>
      </c>
      <c r="F2416" t="s">
        <v>165</v>
      </c>
      <c r="G2416" t="s">
        <v>165</v>
      </c>
      <c r="H2416" t="s">
        <v>165</v>
      </c>
      <c r="J2416" t="s">
        <v>165</v>
      </c>
      <c r="K2416" t="s">
        <v>165</v>
      </c>
      <c r="L2416" t="s">
        <v>165</v>
      </c>
      <c r="M2416" t="s">
        <v>165</v>
      </c>
      <c r="N2416" t="s">
        <v>165</v>
      </c>
      <c r="O2416" t="s">
        <v>165</v>
      </c>
      <c r="P2416" t="s">
        <v>165</v>
      </c>
      <c r="Q2416" t="s">
        <v>165</v>
      </c>
    </row>
    <row r="2417">
      <c r="B2417" t="s">
        <v>165</v>
      </c>
      <c r="C2417" t="s">
        <v>165</v>
      </c>
      <c r="D2417" t="s">
        <v>165</v>
      </c>
      <c r="E2417" t="s">
        <v>165</v>
      </c>
      <c r="F2417" t="s">
        <v>165</v>
      </c>
      <c r="G2417" t="s">
        <v>165</v>
      </c>
      <c r="H2417" t="s">
        <v>165</v>
      </c>
      <c r="J2417" t="s">
        <v>165</v>
      </c>
      <c r="K2417" t="s">
        <v>165</v>
      </c>
      <c r="L2417" t="s">
        <v>165</v>
      </c>
      <c r="M2417" t="s">
        <v>165</v>
      </c>
      <c r="N2417" t="s">
        <v>165</v>
      </c>
      <c r="O2417" t="s">
        <v>165</v>
      </c>
      <c r="P2417" t="s">
        <v>165</v>
      </c>
      <c r="Q2417" t="s">
        <v>165</v>
      </c>
    </row>
    <row r="2418">
      <c r="B2418" t="s">
        <v>165</v>
      </c>
      <c r="C2418" t="s">
        <v>165</v>
      </c>
      <c r="D2418" t="s">
        <v>165</v>
      </c>
      <c r="E2418" t="s">
        <v>165</v>
      </c>
      <c r="F2418" t="s">
        <v>165</v>
      </c>
      <c r="G2418" t="s">
        <v>165</v>
      </c>
      <c r="H2418" t="s">
        <v>165</v>
      </c>
      <c r="J2418" t="s">
        <v>165</v>
      </c>
      <c r="K2418" t="s">
        <v>165</v>
      </c>
      <c r="L2418" t="s">
        <v>165</v>
      </c>
      <c r="M2418" t="s">
        <v>165</v>
      </c>
      <c r="N2418" t="s">
        <v>165</v>
      </c>
      <c r="O2418" t="s">
        <v>165</v>
      </c>
      <c r="P2418" t="s">
        <v>165</v>
      </c>
      <c r="Q2418" t="s">
        <v>165</v>
      </c>
    </row>
    <row r="2419">
      <c r="B2419" t="s">
        <v>165</v>
      </c>
      <c r="C2419" t="s">
        <v>165</v>
      </c>
      <c r="D2419" t="s">
        <v>165</v>
      </c>
      <c r="E2419" t="s">
        <v>165</v>
      </c>
      <c r="F2419" t="s">
        <v>165</v>
      </c>
      <c r="G2419" t="s">
        <v>165</v>
      </c>
      <c r="H2419" t="s">
        <v>165</v>
      </c>
      <c r="J2419" t="s">
        <v>165</v>
      </c>
      <c r="K2419" t="s">
        <v>165</v>
      </c>
      <c r="L2419" t="s">
        <v>165</v>
      </c>
      <c r="M2419" t="s">
        <v>165</v>
      </c>
      <c r="N2419" t="s">
        <v>165</v>
      </c>
      <c r="O2419" t="s">
        <v>165</v>
      </c>
      <c r="P2419" t="s">
        <v>165</v>
      </c>
      <c r="Q2419" t="s">
        <v>165</v>
      </c>
    </row>
    <row r="2420">
      <c r="B2420" t="s">
        <v>165</v>
      </c>
      <c r="C2420" t="s">
        <v>165</v>
      </c>
      <c r="D2420" t="s">
        <v>165</v>
      </c>
      <c r="E2420" t="s">
        <v>165</v>
      </c>
      <c r="F2420" t="s">
        <v>165</v>
      </c>
      <c r="G2420" t="s">
        <v>165</v>
      </c>
      <c r="H2420" t="s">
        <v>165</v>
      </c>
      <c r="J2420" t="s">
        <v>165</v>
      </c>
      <c r="K2420" t="s">
        <v>165</v>
      </c>
      <c r="L2420" t="s">
        <v>165</v>
      </c>
      <c r="M2420" t="s">
        <v>165</v>
      </c>
      <c r="N2420" t="s">
        <v>165</v>
      </c>
      <c r="O2420" t="s">
        <v>165</v>
      </c>
      <c r="P2420" t="s">
        <v>165</v>
      </c>
      <c r="Q2420" t="s">
        <v>165</v>
      </c>
    </row>
    <row r="2421">
      <c r="B2421" t="s">
        <v>165</v>
      </c>
      <c r="C2421" t="s">
        <v>165</v>
      </c>
      <c r="D2421" t="s">
        <v>165</v>
      </c>
      <c r="E2421" t="s">
        <v>165</v>
      </c>
      <c r="F2421" t="s">
        <v>165</v>
      </c>
      <c r="G2421" t="s">
        <v>165</v>
      </c>
      <c r="H2421" t="s">
        <v>165</v>
      </c>
      <c r="J2421" t="s">
        <v>165</v>
      </c>
      <c r="K2421" t="s">
        <v>165</v>
      </c>
      <c r="L2421" t="s">
        <v>165</v>
      </c>
      <c r="M2421" t="s">
        <v>165</v>
      </c>
      <c r="N2421" t="s">
        <v>165</v>
      </c>
      <c r="O2421" t="s">
        <v>165</v>
      </c>
      <c r="P2421" t="s">
        <v>165</v>
      </c>
      <c r="Q2421" t="s">
        <v>165</v>
      </c>
    </row>
    <row r="2422">
      <c r="B2422" t="s">
        <v>165</v>
      </c>
      <c r="C2422" t="s">
        <v>165</v>
      </c>
      <c r="D2422" t="s">
        <v>165</v>
      </c>
      <c r="E2422" t="s">
        <v>165</v>
      </c>
      <c r="F2422" t="s">
        <v>165</v>
      </c>
      <c r="G2422" t="s">
        <v>165</v>
      </c>
      <c r="H2422" t="s">
        <v>165</v>
      </c>
      <c r="J2422" t="s">
        <v>165</v>
      </c>
      <c r="K2422" t="s">
        <v>165</v>
      </c>
      <c r="L2422" t="s">
        <v>165</v>
      </c>
      <c r="M2422" t="s">
        <v>165</v>
      </c>
      <c r="N2422" t="s">
        <v>165</v>
      </c>
      <c r="O2422" t="s">
        <v>165</v>
      </c>
      <c r="P2422" t="s">
        <v>165</v>
      </c>
      <c r="Q2422" t="s">
        <v>165</v>
      </c>
    </row>
    <row r="2423">
      <c r="B2423" t="s">
        <v>165</v>
      </c>
      <c r="C2423" t="s">
        <v>165</v>
      </c>
      <c r="D2423" t="s">
        <v>165</v>
      </c>
      <c r="E2423" t="s">
        <v>165</v>
      </c>
      <c r="F2423" t="s">
        <v>165</v>
      </c>
      <c r="G2423" t="s">
        <v>165</v>
      </c>
      <c r="H2423" t="s">
        <v>165</v>
      </c>
      <c r="J2423" t="s">
        <v>165</v>
      </c>
      <c r="K2423" t="s">
        <v>165</v>
      </c>
      <c r="L2423" t="s">
        <v>165</v>
      </c>
      <c r="M2423" t="s">
        <v>165</v>
      </c>
      <c r="N2423" t="s">
        <v>165</v>
      </c>
      <c r="O2423" t="s">
        <v>165</v>
      </c>
      <c r="P2423" t="s">
        <v>165</v>
      </c>
      <c r="Q2423" t="s">
        <v>165</v>
      </c>
    </row>
    <row r="2424">
      <c r="B2424" t="s">
        <v>165</v>
      </c>
      <c r="C2424" t="s">
        <v>165</v>
      </c>
      <c r="D2424" t="s">
        <v>165</v>
      </c>
      <c r="E2424" t="s">
        <v>165</v>
      </c>
      <c r="F2424" t="s">
        <v>165</v>
      </c>
      <c r="G2424" t="s">
        <v>165</v>
      </c>
      <c r="H2424" t="s">
        <v>165</v>
      </c>
      <c r="J2424" t="s">
        <v>165</v>
      </c>
      <c r="K2424" t="s">
        <v>165</v>
      </c>
      <c r="L2424" t="s">
        <v>165</v>
      </c>
      <c r="M2424" t="s">
        <v>165</v>
      </c>
      <c r="N2424" t="s">
        <v>165</v>
      </c>
      <c r="O2424" t="s">
        <v>165</v>
      </c>
      <c r="P2424" t="s">
        <v>165</v>
      </c>
      <c r="Q2424" t="s">
        <v>165</v>
      </c>
    </row>
    <row r="2425">
      <c r="B2425" t="s">
        <v>165</v>
      </c>
      <c r="C2425" t="s">
        <v>165</v>
      </c>
      <c r="D2425" t="s">
        <v>165</v>
      </c>
      <c r="E2425" t="s">
        <v>165</v>
      </c>
      <c r="F2425" t="s">
        <v>165</v>
      </c>
      <c r="G2425" t="s">
        <v>165</v>
      </c>
      <c r="H2425" t="s">
        <v>165</v>
      </c>
      <c r="J2425" t="s">
        <v>165</v>
      </c>
      <c r="K2425" t="s">
        <v>165</v>
      </c>
      <c r="L2425" t="s">
        <v>165</v>
      </c>
      <c r="M2425" t="s">
        <v>165</v>
      </c>
      <c r="N2425" t="s">
        <v>165</v>
      </c>
      <c r="O2425" t="s">
        <v>165</v>
      </c>
      <c r="P2425" t="s">
        <v>165</v>
      </c>
      <c r="Q2425" t="s">
        <v>165</v>
      </c>
    </row>
    <row r="2426">
      <c r="B2426" t="s">
        <v>165</v>
      </c>
      <c r="C2426" t="s">
        <v>165</v>
      </c>
      <c r="D2426" t="s">
        <v>165</v>
      </c>
      <c r="E2426" t="s">
        <v>165</v>
      </c>
      <c r="F2426" t="s">
        <v>165</v>
      </c>
      <c r="G2426" t="s">
        <v>165</v>
      </c>
      <c r="H2426" t="s">
        <v>165</v>
      </c>
      <c r="J2426" t="s">
        <v>165</v>
      </c>
      <c r="K2426" t="s">
        <v>165</v>
      </c>
      <c r="L2426" t="s">
        <v>165</v>
      </c>
      <c r="M2426" t="s">
        <v>165</v>
      </c>
      <c r="N2426" t="s">
        <v>165</v>
      </c>
      <c r="O2426" t="s">
        <v>165</v>
      </c>
      <c r="P2426" t="s">
        <v>165</v>
      </c>
      <c r="Q2426" t="s">
        <v>165</v>
      </c>
    </row>
    <row r="2427">
      <c r="B2427" t="s">
        <v>165</v>
      </c>
      <c r="C2427" t="s">
        <v>165</v>
      </c>
      <c r="D2427" t="s">
        <v>165</v>
      </c>
      <c r="E2427" t="s">
        <v>165</v>
      </c>
      <c r="F2427" t="s">
        <v>165</v>
      </c>
      <c r="G2427" t="s">
        <v>165</v>
      </c>
      <c r="H2427" t="s">
        <v>165</v>
      </c>
      <c r="J2427" t="s">
        <v>165</v>
      </c>
      <c r="K2427" t="s">
        <v>165</v>
      </c>
      <c r="L2427" t="s">
        <v>165</v>
      </c>
      <c r="M2427" t="s">
        <v>165</v>
      </c>
      <c r="N2427" t="s">
        <v>165</v>
      </c>
      <c r="O2427" t="s">
        <v>165</v>
      </c>
      <c r="P2427" t="s">
        <v>165</v>
      </c>
      <c r="Q2427" t="s">
        <v>165</v>
      </c>
    </row>
    <row r="2428">
      <c r="B2428" t="s">
        <v>165</v>
      </c>
      <c r="C2428" t="s">
        <v>165</v>
      </c>
      <c r="D2428" t="s">
        <v>165</v>
      </c>
      <c r="E2428" t="s">
        <v>165</v>
      </c>
      <c r="F2428" t="s">
        <v>165</v>
      </c>
      <c r="G2428" t="s">
        <v>165</v>
      </c>
      <c r="H2428" t="s">
        <v>165</v>
      </c>
      <c r="J2428" t="s">
        <v>165</v>
      </c>
      <c r="K2428" t="s">
        <v>165</v>
      </c>
      <c r="L2428" t="s">
        <v>165</v>
      </c>
      <c r="M2428" t="s">
        <v>165</v>
      </c>
      <c r="N2428" t="s">
        <v>165</v>
      </c>
      <c r="O2428" t="s">
        <v>165</v>
      </c>
      <c r="P2428" t="s">
        <v>165</v>
      </c>
      <c r="Q2428" t="s">
        <v>165</v>
      </c>
    </row>
    <row r="2429">
      <c r="B2429" t="s">
        <v>165</v>
      </c>
      <c r="C2429" t="s">
        <v>165</v>
      </c>
      <c r="D2429" t="s">
        <v>165</v>
      </c>
      <c r="E2429" t="s">
        <v>165</v>
      </c>
      <c r="F2429" t="s">
        <v>165</v>
      </c>
      <c r="G2429" t="s">
        <v>165</v>
      </c>
      <c r="H2429" t="s">
        <v>165</v>
      </c>
      <c r="J2429" t="s">
        <v>165</v>
      </c>
      <c r="K2429" t="s">
        <v>165</v>
      </c>
      <c r="L2429" t="s">
        <v>165</v>
      </c>
      <c r="M2429" t="s">
        <v>165</v>
      </c>
      <c r="N2429" t="s">
        <v>165</v>
      </c>
      <c r="O2429" t="s">
        <v>165</v>
      </c>
      <c r="P2429" t="s">
        <v>165</v>
      </c>
      <c r="Q2429" t="s">
        <v>165</v>
      </c>
    </row>
    <row r="2430">
      <c r="B2430" t="s">
        <v>165</v>
      </c>
      <c r="C2430" t="s">
        <v>165</v>
      </c>
      <c r="D2430" t="s">
        <v>165</v>
      </c>
      <c r="E2430" t="s">
        <v>165</v>
      </c>
      <c r="F2430" t="s">
        <v>165</v>
      </c>
      <c r="G2430" t="s">
        <v>165</v>
      </c>
      <c r="H2430" t="s">
        <v>165</v>
      </c>
      <c r="J2430" t="s">
        <v>165</v>
      </c>
      <c r="K2430" t="s">
        <v>165</v>
      </c>
      <c r="L2430" t="s">
        <v>165</v>
      </c>
      <c r="M2430" t="s">
        <v>165</v>
      </c>
      <c r="N2430" t="s">
        <v>165</v>
      </c>
      <c r="O2430" t="s">
        <v>165</v>
      </c>
      <c r="P2430" t="s">
        <v>165</v>
      </c>
      <c r="Q2430" t="s">
        <v>165</v>
      </c>
    </row>
    <row r="2431">
      <c r="B2431" t="s">
        <v>165</v>
      </c>
      <c r="C2431" t="s">
        <v>165</v>
      </c>
      <c r="D2431" t="s">
        <v>165</v>
      </c>
      <c r="E2431" t="s">
        <v>165</v>
      </c>
      <c r="F2431" t="s">
        <v>165</v>
      </c>
      <c r="G2431" t="s">
        <v>165</v>
      </c>
      <c r="H2431" t="s">
        <v>165</v>
      </c>
      <c r="J2431" t="s">
        <v>165</v>
      </c>
      <c r="K2431" t="s">
        <v>165</v>
      </c>
      <c r="L2431" t="s">
        <v>165</v>
      </c>
      <c r="M2431" t="s">
        <v>165</v>
      </c>
      <c r="N2431" t="s">
        <v>165</v>
      </c>
      <c r="O2431" t="s">
        <v>165</v>
      </c>
      <c r="P2431" t="s">
        <v>165</v>
      </c>
      <c r="Q2431" t="s">
        <v>165</v>
      </c>
    </row>
    <row r="2432">
      <c r="B2432" t="s">
        <v>165</v>
      </c>
      <c r="C2432" t="s">
        <v>165</v>
      </c>
      <c r="D2432" t="s">
        <v>165</v>
      </c>
      <c r="E2432" t="s">
        <v>165</v>
      </c>
      <c r="F2432" t="s">
        <v>165</v>
      </c>
      <c r="G2432" t="s">
        <v>165</v>
      </c>
      <c r="H2432" t="s">
        <v>165</v>
      </c>
      <c r="J2432" t="s">
        <v>165</v>
      </c>
      <c r="K2432" t="s">
        <v>165</v>
      </c>
      <c r="L2432" t="s">
        <v>165</v>
      </c>
      <c r="M2432" t="s">
        <v>165</v>
      </c>
      <c r="N2432" t="s">
        <v>165</v>
      </c>
      <c r="O2432" t="s">
        <v>165</v>
      </c>
      <c r="P2432" t="s">
        <v>165</v>
      </c>
      <c r="Q2432" t="s">
        <v>165</v>
      </c>
    </row>
    <row r="2433">
      <c r="B2433" t="s">
        <v>165</v>
      </c>
      <c r="C2433" t="s">
        <v>165</v>
      </c>
      <c r="D2433" t="s">
        <v>165</v>
      </c>
      <c r="E2433" t="s">
        <v>165</v>
      </c>
      <c r="F2433" t="s">
        <v>165</v>
      </c>
      <c r="G2433" t="s">
        <v>165</v>
      </c>
      <c r="H2433" t="s">
        <v>165</v>
      </c>
      <c r="J2433" t="s">
        <v>165</v>
      </c>
      <c r="K2433" t="s">
        <v>165</v>
      </c>
      <c r="L2433" t="s">
        <v>165</v>
      </c>
      <c r="M2433" t="s">
        <v>165</v>
      </c>
      <c r="N2433" t="s">
        <v>165</v>
      </c>
      <c r="O2433" t="s">
        <v>165</v>
      </c>
      <c r="P2433" t="s">
        <v>165</v>
      </c>
      <c r="Q2433" t="s">
        <v>165</v>
      </c>
    </row>
    <row r="2434">
      <c r="B2434" t="s">
        <v>165</v>
      </c>
      <c r="C2434" t="s">
        <v>165</v>
      </c>
      <c r="D2434" t="s">
        <v>165</v>
      </c>
      <c r="E2434" t="s">
        <v>165</v>
      </c>
      <c r="F2434" t="s">
        <v>165</v>
      </c>
      <c r="G2434" t="s">
        <v>165</v>
      </c>
      <c r="H2434" t="s">
        <v>165</v>
      </c>
      <c r="J2434" t="s">
        <v>165</v>
      </c>
      <c r="K2434" t="s">
        <v>165</v>
      </c>
      <c r="L2434" t="s">
        <v>165</v>
      </c>
      <c r="M2434" t="s">
        <v>165</v>
      </c>
      <c r="N2434" t="s">
        <v>165</v>
      </c>
      <c r="O2434" t="s">
        <v>165</v>
      </c>
      <c r="P2434" t="s">
        <v>165</v>
      </c>
      <c r="Q2434" t="s">
        <v>165</v>
      </c>
    </row>
    <row r="2435">
      <c r="B2435" t="s">
        <v>165</v>
      </c>
      <c r="C2435" t="s">
        <v>165</v>
      </c>
      <c r="D2435" t="s">
        <v>165</v>
      </c>
      <c r="E2435" t="s">
        <v>165</v>
      </c>
      <c r="F2435" t="s">
        <v>165</v>
      </c>
      <c r="G2435" t="s">
        <v>165</v>
      </c>
      <c r="H2435" t="s">
        <v>165</v>
      </c>
      <c r="J2435" t="s">
        <v>165</v>
      </c>
      <c r="K2435" t="s">
        <v>165</v>
      </c>
      <c r="L2435" t="s">
        <v>165</v>
      </c>
      <c r="M2435" t="s">
        <v>165</v>
      </c>
      <c r="N2435" t="s">
        <v>165</v>
      </c>
      <c r="O2435" t="s">
        <v>165</v>
      </c>
      <c r="P2435" t="s">
        <v>165</v>
      </c>
      <c r="Q2435" t="s">
        <v>165</v>
      </c>
    </row>
    <row r="2436">
      <c r="B2436" t="s">
        <v>165</v>
      </c>
      <c r="C2436" t="s">
        <v>165</v>
      </c>
      <c r="D2436" t="s">
        <v>165</v>
      </c>
      <c r="E2436" t="s">
        <v>165</v>
      </c>
      <c r="F2436" t="s">
        <v>165</v>
      </c>
      <c r="G2436" t="s">
        <v>165</v>
      </c>
      <c r="H2436" t="s">
        <v>165</v>
      </c>
      <c r="J2436" t="s">
        <v>165</v>
      </c>
      <c r="K2436" t="s">
        <v>165</v>
      </c>
      <c r="L2436" t="s">
        <v>165</v>
      </c>
      <c r="M2436" t="s">
        <v>165</v>
      </c>
      <c r="N2436" t="s">
        <v>165</v>
      </c>
      <c r="O2436" t="s">
        <v>165</v>
      </c>
      <c r="P2436" t="s">
        <v>165</v>
      </c>
      <c r="Q2436" t="s">
        <v>165</v>
      </c>
    </row>
    <row r="2437">
      <c r="B2437" t="s">
        <v>165</v>
      </c>
      <c r="C2437" t="s">
        <v>165</v>
      </c>
      <c r="D2437" t="s">
        <v>165</v>
      </c>
      <c r="E2437" t="s">
        <v>165</v>
      </c>
      <c r="F2437" t="s">
        <v>165</v>
      </c>
      <c r="G2437" t="s">
        <v>165</v>
      </c>
      <c r="H2437" t="s">
        <v>165</v>
      </c>
      <c r="J2437" t="s">
        <v>165</v>
      </c>
      <c r="K2437" t="s">
        <v>165</v>
      </c>
      <c r="L2437" t="s">
        <v>165</v>
      </c>
      <c r="M2437" t="s">
        <v>165</v>
      </c>
      <c r="N2437" t="s">
        <v>165</v>
      </c>
      <c r="O2437" t="s">
        <v>165</v>
      </c>
      <c r="P2437" t="s">
        <v>165</v>
      </c>
      <c r="Q2437" t="s">
        <v>165</v>
      </c>
    </row>
    <row r="2438">
      <c r="B2438" t="s">
        <v>165</v>
      </c>
      <c r="C2438" t="s">
        <v>165</v>
      </c>
      <c r="D2438" t="s">
        <v>165</v>
      </c>
      <c r="E2438" t="s">
        <v>165</v>
      </c>
      <c r="F2438" t="s">
        <v>165</v>
      </c>
      <c r="G2438" t="s">
        <v>165</v>
      </c>
      <c r="H2438" t="s">
        <v>165</v>
      </c>
      <c r="J2438" t="s">
        <v>165</v>
      </c>
      <c r="K2438" t="s">
        <v>165</v>
      </c>
      <c r="L2438" t="s">
        <v>165</v>
      </c>
      <c r="M2438" t="s">
        <v>165</v>
      </c>
      <c r="N2438" t="s">
        <v>165</v>
      </c>
      <c r="O2438" t="s">
        <v>165</v>
      </c>
      <c r="P2438" t="s">
        <v>165</v>
      </c>
      <c r="Q2438" t="s">
        <v>165</v>
      </c>
    </row>
    <row r="2439">
      <c r="B2439" t="s">
        <v>165</v>
      </c>
      <c r="C2439" t="s">
        <v>165</v>
      </c>
      <c r="D2439" t="s">
        <v>165</v>
      </c>
      <c r="E2439" t="s">
        <v>165</v>
      </c>
      <c r="F2439" t="s">
        <v>165</v>
      </c>
      <c r="G2439" t="s">
        <v>165</v>
      </c>
      <c r="H2439" t="s">
        <v>165</v>
      </c>
      <c r="J2439" t="s">
        <v>165</v>
      </c>
      <c r="K2439" t="s">
        <v>165</v>
      </c>
      <c r="L2439" t="s">
        <v>165</v>
      </c>
      <c r="M2439" t="s">
        <v>165</v>
      </c>
      <c r="N2439" t="s">
        <v>165</v>
      </c>
      <c r="O2439" t="s">
        <v>165</v>
      </c>
      <c r="P2439" t="s">
        <v>165</v>
      </c>
      <c r="Q2439" t="s">
        <v>165</v>
      </c>
    </row>
    <row r="2440">
      <c r="B2440" t="s">
        <v>165</v>
      </c>
      <c r="C2440" t="s">
        <v>165</v>
      </c>
      <c r="D2440" t="s">
        <v>165</v>
      </c>
      <c r="E2440" t="s">
        <v>165</v>
      </c>
      <c r="F2440" t="s">
        <v>165</v>
      </c>
      <c r="G2440" t="s">
        <v>165</v>
      </c>
      <c r="H2440" t="s">
        <v>165</v>
      </c>
      <c r="J2440" t="s">
        <v>165</v>
      </c>
      <c r="K2440" t="s">
        <v>165</v>
      </c>
      <c r="L2440" t="s">
        <v>165</v>
      </c>
      <c r="M2440" t="s">
        <v>165</v>
      </c>
      <c r="N2440" t="s">
        <v>165</v>
      </c>
      <c r="O2440" t="s">
        <v>165</v>
      </c>
      <c r="P2440" t="s">
        <v>165</v>
      </c>
      <c r="Q2440" t="s">
        <v>165</v>
      </c>
    </row>
    <row r="2441">
      <c r="B2441" t="s">
        <v>165</v>
      </c>
      <c r="C2441" t="s">
        <v>165</v>
      </c>
      <c r="D2441" t="s">
        <v>165</v>
      </c>
      <c r="E2441" t="s">
        <v>165</v>
      </c>
      <c r="F2441" t="s">
        <v>165</v>
      </c>
      <c r="G2441" t="s">
        <v>165</v>
      </c>
      <c r="H2441" t="s">
        <v>165</v>
      </c>
      <c r="J2441" t="s">
        <v>165</v>
      </c>
      <c r="K2441" t="s">
        <v>165</v>
      </c>
      <c r="L2441" t="s">
        <v>165</v>
      </c>
      <c r="M2441" t="s">
        <v>165</v>
      </c>
      <c r="N2441" t="s">
        <v>165</v>
      </c>
      <c r="O2441" t="s">
        <v>165</v>
      </c>
      <c r="P2441" t="s">
        <v>165</v>
      </c>
      <c r="Q2441" t="s">
        <v>165</v>
      </c>
    </row>
    <row r="2442">
      <c r="B2442" t="s">
        <v>165</v>
      </c>
      <c r="C2442" t="s">
        <v>165</v>
      </c>
      <c r="D2442" t="s">
        <v>165</v>
      </c>
      <c r="E2442" t="s">
        <v>165</v>
      </c>
      <c r="F2442" t="s">
        <v>165</v>
      </c>
      <c r="G2442" t="s">
        <v>165</v>
      </c>
      <c r="H2442" t="s">
        <v>165</v>
      </c>
      <c r="J2442" t="s">
        <v>165</v>
      </c>
      <c r="K2442" t="s">
        <v>165</v>
      </c>
      <c r="L2442" t="s">
        <v>165</v>
      </c>
      <c r="M2442" t="s">
        <v>165</v>
      </c>
      <c r="N2442" t="s">
        <v>165</v>
      </c>
      <c r="O2442" t="s">
        <v>165</v>
      </c>
      <c r="P2442" t="s">
        <v>165</v>
      </c>
      <c r="Q2442" t="s">
        <v>165</v>
      </c>
    </row>
    <row r="2443">
      <c r="B2443" t="s">
        <v>165</v>
      </c>
      <c r="C2443" t="s">
        <v>165</v>
      </c>
      <c r="D2443" t="s">
        <v>165</v>
      </c>
      <c r="E2443" t="s">
        <v>165</v>
      </c>
      <c r="F2443" t="s">
        <v>165</v>
      </c>
      <c r="G2443" t="s">
        <v>165</v>
      </c>
      <c r="H2443" t="s">
        <v>165</v>
      </c>
      <c r="J2443" t="s">
        <v>165</v>
      </c>
      <c r="K2443" t="s">
        <v>165</v>
      </c>
      <c r="L2443" t="s">
        <v>165</v>
      </c>
      <c r="M2443" t="s">
        <v>165</v>
      </c>
      <c r="N2443" t="s">
        <v>165</v>
      </c>
      <c r="O2443" t="s">
        <v>165</v>
      </c>
      <c r="P2443" t="s">
        <v>165</v>
      </c>
      <c r="Q2443" t="s">
        <v>165</v>
      </c>
    </row>
    <row r="2444">
      <c r="B2444" t="s">
        <v>165</v>
      </c>
      <c r="C2444" t="s">
        <v>165</v>
      </c>
      <c r="D2444" t="s">
        <v>165</v>
      </c>
      <c r="E2444" t="s">
        <v>165</v>
      </c>
      <c r="F2444" t="s">
        <v>165</v>
      </c>
      <c r="G2444" t="s">
        <v>165</v>
      </c>
      <c r="H2444" t="s">
        <v>165</v>
      </c>
      <c r="J2444" t="s">
        <v>165</v>
      </c>
      <c r="K2444" t="s">
        <v>165</v>
      </c>
      <c r="L2444" t="s">
        <v>165</v>
      </c>
      <c r="M2444" t="s">
        <v>165</v>
      </c>
      <c r="N2444" t="s">
        <v>165</v>
      </c>
      <c r="O2444" t="s">
        <v>165</v>
      </c>
      <c r="P2444" t="s">
        <v>165</v>
      </c>
      <c r="Q2444" t="s">
        <v>165</v>
      </c>
    </row>
    <row r="2445">
      <c r="B2445" t="s">
        <v>165</v>
      </c>
      <c r="C2445" t="s">
        <v>165</v>
      </c>
      <c r="D2445" t="s">
        <v>165</v>
      </c>
      <c r="E2445" t="s">
        <v>165</v>
      </c>
      <c r="F2445" t="s">
        <v>165</v>
      </c>
      <c r="G2445" t="s">
        <v>165</v>
      </c>
      <c r="H2445" t="s">
        <v>165</v>
      </c>
      <c r="J2445" t="s">
        <v>165</v>
      </c>
      <c r="K2445" t="s">
        <v>165</v>
      </c>
      <c r="L2445" t="s">
        <v>165</v>
      </c>
      <c r="M2445" t="s">
        <v>165</v>
      </c>
      <c r="N2445" t="s">
        <v>165</v>
      </c>
      <c r="O2445" t="s">
        <v>165</v>
      </c>
      <c r="P2445" t="s">
        <v>165</v>
      </c>
      <c r="Q2445" t="s">
        <v>165</v>
      </c>
    </row>
    <row r="2446">
      <c r="B2446" t="s">
        <v>165</v>
      </c>
      <c r="C2446" t="s">
        <v>165</v>
      </c>
      <c r="D2446" t="s">
        <v>165</v>
      </c>
      <c r="E2446" t="s">
        <v>165</v>
      </c>
      <c r="F2446" t="s">
        <v>165</v>
      </c>
      <c r="G2446" t="s">
        <v>165</v>
      </c>
      <c r="H2446" t="s">
        <v>165</v>
      </c>
      <c r="J2446" t="s">
        <v>165</v>
      </c>
      <c r="K2446" t="s">
        <v>165</v>
      </c>
      <c r="L2446" t="s">
        <v>165</v>
      </c>
      <c r="M2446" t="s">
        <v>165</v>
      </c>
      <c r="N2446" t="s">
        <v>165</v>
      </c>
      <c r="O2446" t="s">
        <v>165</v>
      </c>
      <c r="P2446" t="s">
        <v>165</v>
      </c>
      <c r="Q2446" t="s">
        <v>165</v>
      </c>
    </row>
    <row r="2447">
      <c r="B2447" t="s">
        <v>165</v>
      </c>
      <c r="C2447" t="s">
        <v>165</v>
      </c>
      <c r="D2447" t="s">
        <v>165</v>
      </c>
      <c r="E2447" t="s">
        <v>165</v>
      </c>
      <c r="F2447" t="s">
        <v>165</v>
      </c>
      <c r="G2447" t="s">
        <v>165</v>
      </c>
      <c r="H2447" t="s">
        <v>165</v>
      </c>
      <c r="J2447" t="s">
        <v>165</v>
      </c>
      <c r="K2447" t="s">
        <v>165</v>
      </c>
      <c r="L2447" t="s">
        <v>165</v>
      </c>
      <c r="M2447" t="s">
        <v>165</v>
      </c>
      <c r="N2447" t="s">
        <v>165</v>
      </c>
      <c r="O2447" t="s">
        <v>165</v>
      </c>
      <c r="P2447" t="s">
        <v>165</v>
      </c>
      <c r="Q2447" t="s">
        <v>165</v>
      </c>
    </row>
    <row r="2448">
      <c r="B2448" t="s">
        <v>165</v>
      </c>
      <c r="C2448" t="s">
        <v>165</v>
      </c>
      <c r="D2448" t="s">
        <v>165</v>
      </c>
      <c r="E2448" t="s">
        <v>165</v>
      </c>
      <c r="F2448" t="s">
        <v>165</v>
      </c>
      <c r="G2448" t="s">
        <v>165</v>
      </c>
      <c r="H2448" t="s">
        <v>165</v>
      </c>
      <c r="J2448" t="s">
        <v>165</v>
      </c>
      <c r="K2448" t="s">
        <v>165</v>
      </c>
      <c r="L2448" t="s">
        <v>165</v>
      </c>
      <c r="M2448" t="s">
        <v>165</v>
      </c>
      <c r="N2448" t="s">
        <v>165</v>
      </c>
      <c r="O2448" t="s">
        <v>165</v>
      </c>
      <c r="P2448" t="s">
        <v>165</v>
      </c>
      <c r="Q2448" t="s">
        <v>165</v>
      </c>
    </row>
    <row r="2449">
      <c r="B2449" t="s">
        <v>165</v>
      </c>
      <c r="C2449" t="s">
        <v>165</v>
      </c>
      <c r="D2449" t="s">
        <v>165</v>
      </c>
      <c r="E2449" t="s">
        <v>165</v>
      </c>
      <c r="F2449" t="s">
        <v>165</v>
      </c>
      <c r="G2449" t="s">
        <v>165</v>
      </c>
      <c r="H2449" t="s">
        <v>165</v>
      </c>
      <c r="J2449" t="s">
        <v>165</v>
      </c>
      <c r="K2449" t="s">
        <v>165</v>
      </c>
      <c r="L2449" t="s">
        <v>165</v>
      </c>
      <c r="M2449" t="s">
        <v>165</v>
      </c>
      <c r="N2449" t="s">
        <v>165</v>
      </c>
      <c r="O2449" t="s">
        <v>165</v>
      </c>
      <c r="P2449" t="s">
        <v>165</v>
      </c>
      <c r="Q2449" t="s">
        <v>165</v>
      </c>
    </row>
    <row r="2450">
      <c r="B2450" t="s">
        <v>165</v>
      </c>
      <c r="C2450" t="s">
        <v>165</v>
      </c>
      <c r="D2450" t="s">
        <v>165</v>
      </c>
      <c r="E2450" t="s">
        <v>165</v>
      </c>
      <c r="F2450" t="s">
        <v>165</v>
      </c>
      <c r="G2450" t="s">
        <v>165</v>
      </c>
      <c r="H2450" t="s">
        <v>165</v>
      </c>
      <c r="J2450" t="s">
        <v>165</v>
      </c>
      <c r="K2450" t="s">
        <v>165</v>
      </c>
      <c r="L2450" t="s">
        <v>165</v>
      </c>
      <c r="M2450" t="s">
        <v>165</v>
      </c>
      <c r="N2450" t="s">
        <v>165</v>
      </c>
      <c r="O2450" t="s">
        <v>165</v>
      </c>
      <c r="P2450" t="s">
        <v>165</v>
      </c>
      <c r="Q2450" t="s">
        <v>165</v>
      </c>
    </row>
    <row r="2451">
      <c r="B2451" t="s">
        <v>165</v>
      </c>
      <c r="C2451" t="s">
        <v>165</v>
      </c>
      <c r="D2451" t="s">
        <v>165</v>
      </c>
      <c r="E2451" t="s">
        <v>165</v>
      </c>
      <c r="F2451" t="s">
        <v>165</v>
      </c>
      <c r="G2451" t="s">
        <v>165</v>
      </c>
      <c r="H2451" t="s">
        <v>165</v>
      </c>
      <c r="J2451" t="s">
        <v>165</v>
      </c>
      <c r="K2451" t="s">
        <v>165</v>
      </c>
      <c r="L2451" t="s">
        <v>165</v>
      </c>
      <c r="M2451" t="s">
        <v>165</v>
      </c>
      <c r="N2451" t="s">
        <v>165</v>
      </c>
      <c r="O2451" t="s">
        <v>165</v>
      </c>
      <c r="P2451" t="s">
        <v>165</v>
      </c>
      <c r="Q2451" t="s">
        <v>165</v>
      </c>
    </row>
    <row r="2452">
      <c r="B2452" t="s">
        <v>165</v>
      </c>
      <c r="C2452" t="s">
        <v>165</v>
      </c>
      <c r="D2452" t="s">
        <v>165</v>
      </c>
      <c r="E2452" t="s">
        <v>165</v>
      </c>
      <c r="F2452" t="s">
        <v>165</v>
      </c>
      <c r="G2452" t="s">
        <v>165</v>
      </c>
      <c r="H2452" t="s">
        <v>165</v>
      </c>
      <c r="J2452" t="s">
        <v>165</v>
      </c>
      <c r="K2452" t="s">
        <v>165</v>
      </c>
      <c r="L2452" t="s">
        <v>165</v>
      </c>
      <c r="M2452" t="s">
        <v>165</v>
      </c>
      <c r="N2452" t="s">
        <v>165</v>
      </c>
      <c r="O2452" t="s">
        <v>165</v>
      </c>
      <c r="P2452" t="s">
        <v>165</v>
      </c>
      <c r="Q2452" t="s">
        <v>165</v>
      </c>
    </row>
    <row r="2453">
      <c r="B2453" t="s">
        <v>165</v>
      </c>
      <c r="C2453" t="s">
        <v>165</v>
      </c>
      <c r="D2453" t="s">
        <v>165</v>
      </c>
      <c r="E2453" t="s">
        <v>165</v>
      </c>
      <c r="F2453" t="s">
        <v>165</v>
      </c>
      <c r="G2453" t="s">
        <v>165</v>
      </c>
      <c r="H2453" t="s">
        <v>165</v>
      </c>
      <c r="J2453" t="s">
        <v>165</v>
      </c>
      <c r="K2453" t="s">
        <v>165</v>
      </c>
      <c r="L2453" t="s">
        <v>165</v>
      </c>
      <c r="M2453" t="s">
        <v>165</v>
      </c>
      <c r="N2453" t="s">
        <v>165</v>
      </c>
      <c r="O2453" t="s">
        <v>165</v>
      </c>
      <c r="P2453" t="s">
        <v>165</v>
      </c>
      <c r="Q2453" t="s">
        <v>165</v>
      </c>
    </row>
    <row r="2454">
      <c r="B2454" t="s">
        <v>165</v>
      </c>
      <c r="C2454" t="s">
        <v>165</v>
      </c>
      <c r="D2454" t="s">
        <v>165</v>
      </c>
      <c r="E2454" t="s">
        <v>165</v>
      </c>
      <c r="F2454" t="s">
        <v>165</v>
      </c>
      <c r="G2454" t="s">
        <v>165</v>
      </c>
      <c r="H2454" t="s">
        <v>165</v>
      </c>
      <c r="J2454" t="s">
        <v>165</v>
      </c>
      <c r="K2454" t="s">
        <v>165</v>
      </c>
      <c r="L2454" t="s">
        <v>165</v>
      </c>
      <c r="M2454" t="s">
        <v>165</v>
      </c>
      <c r="N2454" t="s">
        <v>165</v>
      </c>
      <c r="O2454" t="s">
        <v>165</v>
      </c>
      <c r="P2454" t="s">
        <v>165</v>
      </c>
      <c r="Q2454" t="s">
        <v>165</v>
      </c>
    </row>
    <row r="2455">
      <c r="B2455" t="s">
        <v>165</v>
      </c>
      <c r="C2455" t="s">
        <v>165</v>
      </c>
      <c r="D2455" t="s">
        <v>165</v>
      </c>
      <c r="E2455" t="s">
        <v>165</v>
      </c>
      <c r="F2455" t="s">
        <v>165</v>
      </c>
      <c r="G2455" t="s">
        <v>165</v>
      </c>
      <c r="H2455" t="s">
        <v>165</v>
      </c>
      <c r="J2455" t="s">
        <v>165</v>
      </c>
      <c r="K2455" t="s">
        <v>165</v>
      </c>
      <c r="L2455" t="s">
        <v>165</v>
      </c>
      <c r="M2455" t="s">
        <v>165</v>
      </c>
      <c r="N2455" t="s">
        <v>165</v>
      </c>
      <c r="O2455" t="s">
        <v>165</v>
      </c>
      <c r="P2455" t="s">
        <v>165</v>
      </c>
      <c r="Q2455" t="s">
        <v>165</v>
      </c>
    </row>
    <row r="2456">
      <c r="B2456" t="s">
        <v>165</v>
      </c>
      <c r="C2456" t="s">
        <v>165</v>
      </c>
      <c r="D2456" t="s">
        <v>165</v>
      </c>
      <c r="E2456" t="s">
        <v>165</v>
      </c>
      <c r="F2456" t="s">
        <v>165</v>
      </c>
      <c r="G2456" t="s">
        <v>165</v>
      </c>
      <c r="H2456" t="s">
        <v>165</v>
      </c>
      <c r="J2456" t="s">
        <v>165</v>
      </c>
      <c r="K2456" t="s">
        <v>165</v>
      </c>
      <c r="L2456" t="s">
        <v>165</v>
      </c>
      <c r="M2456" t="s">
        <v>165</v>
      </c>
      <c r="N2456" t="s">
        <v>165</v>
      </c>
      <c r="O2456" t="s">
        <v>165</v>
      </c>
      <c r="P2456" t="s">
        <v>165</v>
      </c>
      <c r="Q2456" t="s">
        <v>165</v>
      </c>
    </row>
    <row r="2457">
      <c r="B2457" t="s">
        <v>165</v>
      </c>
      <c r="C2457" t="s">
        <v>165</v>
      </c>
      <c r="D2457" t="s">
        <v>165</v>
      </c>
      <c r="E2457" t="s">
        <v>165</v>
      </c>
      <c r="F2457" t="s">
        <v>165</v>
      </c>
      <c r="G2457" t="s">
        <v>165</v>
      </c>
      <c r="H2457" t="s">
        <v>165</v>
      </c>
      <c r="J2457" t="s">
        <v>165</v>
      </c>
      <c r="K2457" t="s">
        <v>165</v>
      </c>
      <c r="L2457" t="s">
        <v>165</v>
      </c>
      <c r="M2457" t="s">
        <v>165</v>
      </c>
      <c r="N2457" t="s">
        <v>165</v>
      </c>
      <c r="O2457" t="s">
        <v>165</v>
      </c>
      <c r="P2457" t="s">
        <v>165</v>
      </c>
      <c r="Q2457" t="s">
        <v>165</v>
      </c>
    </row>
    <row r="2458">
      <c r="B2458" t="s">
        <v>165</v>
      </c>
      <c r="C2458" t="s">
        <v>165</v>
      </c>
      <c r="D2458" t="s">
        <v>165</v>
      </c>
      <c r="E2458" t="s">
        <v>165</v>
      </c>
      <c r="F2458" t="s">
        <v>165</v>
      </c>
      <c r="G2458" t="s">
        <v>165</v>
      </c>
      <c r="H2458" t="s">
        <v>165</v>
      </c>
      <c r="J2458" t="s">
        <v>165</v>
      </c>
      <c r="K2458" t="s">
        <v>165</v>
      </c>
      <c r="L2458" t="s">
        <v>165</v>
      </c>
      <c r="M2458" t="s">
        <v>165</v>
      </c>
      <c r="N2458" t="s">
        <v>165</v>
      </c>
      <c r="O2458" t="s">
        <v>165</v>
      </c>
      <c r="P2458" t="s">
        <v>165</v>
      </c>
      <c r="Q2458" t="s">
        <v>165</v>
      </c>
    </row>
    <row r="2459">
      <c r="B2459" t="s">
        <v>165</v>
      </c>
      <c r="C2459" t="s">
        <v>165</v>
      </c>
      <c r="D2459" t="s">
        <v>165</v>
      </c>
      <c r="E2459" t="s">
        <v>165</v>
      </c>
      <c r="F2459" t="s">
        <v>165</v>
      </c>
      <c r="G2459" t="s">
        <v>165</v>
      </c>
      <c r="H2459" t="s">
        <v>165</v>
      </c>
      <c r="J2459" t="s">
        <v>165</v>
      </c>
      <c r="K2459" t="s">
        <v>165</v>
      </c>
      <c r="L2459" t="s">
        <v>165</v>
      </c>
      <c r="M2459" t="s">
        <v>165</v>
      </c>
      <c r="N2459" t="s">
        <v>165</v>
      </c>
      <c r="O2459" t="s">
        <v>165</v>
      </c>
      <c r="P2459" t="s">
        <v>165</v>
      </c>
      <c r="Q2459" t="s">
        <v>165</v>
      </c>
    </row>
    <row r="2460">
      <c r="B2460" t="s">
        <v>165</v>
      </c>
      <c r="C2460" t="s">
        <v>165</v>
      </c>
      <c r="D2460" t="s">
        <v>165</v>
      </c>
      <c r="E2460" t="s">
        <v>165</v>
      </c>
      <c r="F2460" t="s">
        <v>165</v>
      </c>
      <c r="G2460" t="s">
        <v>165</v>
      </c>
      <c r="H2460" t="s">
        <v>165</v>
      </c>
      <c r="J2460" t="s">
        <v>165</v>
      </c>
      <c r="K2460" t="s">
        <v>165</v>
      </c>
      <c r="L2460" t="s">
        <v>165</v>
      </c>
      <c r="M2460" t="s">
        <v>165</v>
      </c>
      <c r="N2460" t="s">
        <v>165</v>
      </c>
      <c r="O2460" t="s">
        <v>165</v>
      </c>
      <c r="P2460" t="s">
        <v>165</v>
      </c>
      <c r="Q2460" t="s">
        <v>165</v>
      </c>
    </row>
    <row r="2461">
      <c r="B2461" t="s">
        <v>165</v>
      </c>
      <c r="C2461" t="s">
        <v>165</v>
      </c>
      <c r="D2461" t="s">
        <v>165</v>
      </c>
      <c r="E2461" t="s">
        <v>165</v>
      </c>
      <c r="F2461" t="s">
        <v>165</v>
      </c>
      <c r="G2461" t="s">
        <v>165</v>
      </c>
      <c r="H2461" t="s">
        <v>165</v>
      </c>
      <c r="J2461" t="s">
        <v>165</v>
      </c>
      <c r="K2461" t="s">
        <v>165</v>
      </c>
      <c r="L2461" t="s">
        <v>165</v>
      </c>
      <c r="M2461" t="s">
        <v>165</v>
      </c>
      <c r="N2461" t="s">
        <v>165</v>
      </c>
      <c r="O2461" t="s">
        <v>165</v>
      </c>
      <c r="P2461" t="s">
        <v>165</v>
      </c>
      <c r="Q2461" t="s">
        <v>165</v>
      </c>
    </row>
    <row r="2462">
      <c r="B2462" t="s">
        <v>165</v>
      </c>
      <c r="C2462" t="s">
        <v>165</v>
      </c>
      <c r="D2462" t="s">
        <v>165</v>
      </c>
      <c r="E2462" t="s">
        <v>165</v>
      </c>
      <c r="F2462" t="s">
        <v>165</v>
      </c>
      <c r="G2462" t="s">
        <v>165</v>
      </c>
      <c r="H2462" t="s">
        <v>165</v>
      </c>
      <c r="J2462" t="s">
        <v>165</v>
      </c>
      <c r="K2462" t="s">
        <v>165</v>
      </c>
      <c r="L2462" t="s">
        <v>165</v>
      </c>
      <c r="M2462" t="s">
        <v>165</v>
      </c>
      <c r="N2462" t="s">
        <v>165</v>
      </c>
      <c r="O2462" t="s">
        <v>165</v>
      </c>
      <c r="P2462" t="s">
        <v>165</v>
      </c>
      <c r="Q2462" t="s">
        <v>165</v>
      </c>
    </row>
    <row r="2463">
      <c r="B2463" t="s">
        <v>165</v>
      </c>
      <c r="C2463" t="s">
        <v>165</v>
      </c>
      <c r="D2463" t="s">
        <v>165</v>
      </c>
      <c r="E2463" t="s">
        <v>165</v>
      </c>
      <c r="F2463" t="s">
        <v>165</v>
      </c>
      <c r="G2463" t="s">
        <v>165</v>
      </c>
      <c r="H2463" t="s">
        <v>165</v>
      </c>
      <c r="J2463" t="s">
        <v>165</v>
      </c>
      <c r="K2463" t="s">
        <v>165</v>
      </c>
      <c r="L2463" t="s">
        <v>165</v>
      </c>
      <c r="M2463" t="s">
        <v>165</v>
      </c>
      <c r="N2463" t="s">
        <v>165</v>
      </c>
      <c r="O2463" t="s">
        <v>165</v>
      </c>
      <c r="P2463" t="s">
        <v>165</v>
      </c>
      <c r="Q2463" t="s">
        <v>165</v>
      </c>
    </row>
    <row r="2464">
      <c r="B2464" t="s">
        <v>165</v>
      </c>
      <c r="C2464" t="s">
        <v>165</v>
      </c>
      <c r="D2464" t="s">
        <v>165</v>
      </c>
      <c r="E2464" t="s">
        <v>165</v>
      </c>
      <c r="F2464" t="s">
        <v>165</v>
      </c>
      <c r="G2464" t="s">
        <v>165</v>
      </c>
      <c r="H2464" t="s">
        <v>165</v>
      </c>
      <c r="J2464" t="s">
        <v>165</v>
      </c>
      <c r="K2464" t="s">
        <v>165</v>
      </c>
      <c r="L2464" t="s">
        <v>165</v>
      </c>
      <c r="M2464" t="s">
        <v>165</v>
      </c>
      <c r="N2464" t="s">
        <v>165</v>
      </c>
      <c r="O2464" t="s">
        <v>165</v>
      </c>
      <c r="P2464" t="s">
        <v>165</v>
      </c>
      <c r="Q2464" t="s">
        <v>165</v>
      </c>
    </row>
    <row r="2465">
      <c r="B2465" t="s">
        <v>165</v>
      </c>
      <c r="C2465" t="s">
        <v>165</v>
      </c>
      <c r="D2465" t="s">
        <v>165</v>
      </c>
      <c r="E2465" t="s">
        <v>165</v>
      </c>
      <c r="F2465" t="s">
        <v>165</v>
      </c>
      <c r="G2465" t="s">
        <v>165</v>
      </c>
      <c r="H2465" t="s">
        <v>165</v>
      </c>
      <c r="J2465" t="s">
        <v>165</v>
      </c>
      <c r="K2465" t="s">
        <v>165</v>
      </c>
      <c r="L2465" t="s">
        <v>165</v>
      </c>
      <c r="M2465" t="s">
        <v>165</v>
      </c>
      <c r="N2465" t="s">
        <v>165</v>
      </c>
      <c r="O2465" t="s">
        <v>165</v>
      </c>
      <c r="P2465" t="s">
        <v>165</v>
      </c>
      <c r="Q2465" t="s">
        <v>165</v>
      </c>
    </row>
    <row r="2466">
      <c r="B2466" t="s">
        <v>165</v>
      </c>
      <c r="C2466" t="s">
        <v>165</v>
      </c>
      <c r="D2466" t="s">
        <v>165</v>
      </c>
      <c r="E2466" t="s">
        <v>165</v>
      </c>
      <c r="F2466" t="s">
        <v>165</v>
      </c>
      <c r="G2466" t="s">
        <v>165</v>
      </c>
      <c r="H2466" t="s">
        <v>165</v>
      </c>
      <c r="J2466" t="s">
        <v>165</v>
      </c>
      <c r="K2466" t="s">
        <v>165</v>
      </c>
      <c r="L2466" t="s">
        <v>165</v>
      </c>
      <c r="M2466" t="s">
        <v>165</v>
      </c>
      <c r="N2466" t="s">
        <v>165</v>
      </c>
      <c r="O2466" t="s">
        <v>165</v>
      </c>
      <c r="P2466" t="s">
        <v>165</v>
      </c>
      <c r="Q2466" t="s">
        <v>165</v>
      </c>
    </row>
    <row r="2467">
      <c r="B2467" t="s">
        <v>165</v>
      </c>
      <c r="C2467" t="s">
        <v>165</v>
      </c>
      <c r="D2467" t="s">
        <v>165</v>
      </c>
      <c r="E2467" t="s">
        <v>165</v>
      </c>
      <c r="F2467" t="s">
        <v>165</v>
      </c>
      <c r="G2467" t="s">
        <v>165</v>
      </c>
      <c r="H2467" t="s">
        <v>165</v>
      </c>
      <c r="J2467" t="s">
        <v>165</v>
      </c>
      <c r="K2467" t="s">
        <v>165</v>
      </c>
      <c r="L2467" t="s">
        <v>165</v>
      </c>
      <c r="M2467" t="s">
        <v>165</v>
      </c>
      <c r="N2467" t="s">
        <v>165</v>
      </c>
      <c r="O2467" t="s">
        <v>165</v>
      </c>
      <c r="P2467" t="s">
        <v>165</v>
      </c>
      <c r="Q2467" t="s">
        <v>165</v>
      </c>
    </row>
    <row r="2468">
      <c r="B2468" t="s">
        <v>165</v>
      </c>
      <c r="C2468" t="s">
        <v>165</v>
      </c>
      <c r="D2468" t="s">
        <v>165</v>
      </c>
      <c r="E2468" t="s">
        <v>165</v>
      </c>
      <c r="F2468" t="s">
        <v>165</v>
      </c>
      <c r="G2468" t="s">
        <v>165</v>
      </c>
      <c r="H2468" t="s">
        <v>165</v>
      </c>
      <c r="J2468" t="s">
        <v>165</v>
      </c>
      <c r="K2468" t="s">
        <v>165</v>
      </c>
      <c r="L2468" t="s">
        <v>165</v>
      </c>
      <c r="M2468" t="s">
        <v>165</v>
      </c>
      <c r="N2468" t="s">
        <v>165</v>
      </c>
      <c r="O2468" t="s">
        <v>165</v>
      </c>
      <c r="P2468" t="s">
        <v>165</v>
      </c>
      <c r="Q2468" t="s">
        <v>165</v>
      </c>
    </row>
    <row r="2469">
      <c r="B2469" t="s">
        <v>165</v>
      </c>
      <c r="C2469" t="s">
        <v>165</v>
      </c>
      <c r="D2469" t="s">
        <v>165</v>
      </c>
      <c r="E2469" t="s">
        <v>165</v>
      </c>
      <c r="F2469" t="s">
        <v>165</v>
      </c>
      <c r="G2469" t="s">
        <v>165</v>
      </c>
      <c r="H2469" t="s">
        <v>165</v>
      </c>
      <c r="J2469" t="s">
        <v>165</v>
      </c>
      <c r="K2469" t="s">
        <v>165</v>
      </c>
      <c r="L2469" t="s">
        <v>165</v>
      </c>
      <c r="M2469" t="s">
        <v>165</v>
      </c>
      <c r="N2469" t="s">
        <v>165</v>
      </c>
      <c r="O2469" t="s">
        <v>165</v>
      </c>
      <c r="P2469" t="s">
        <v>165</v>
      </c>
      <c r="Q2469" t="s">
        <v>165</v>
      </c>
    </row>
    <row r="2470">
      <c r="B2470" t="s">
        <v>165</v>
      </c>
      <c r="C2470" t="s">
        <v>165</v>
      </c>
      <c r="D2470" t="s">
        <v>165</v>
      </c>
      <c r="E2470" t="s">
        <v>165</v>
      </c>
      <c r="F2470" t="s">
        <v>165</v>
      </c>
      <c r="G2470" t="s">
        <v>165</v>
      </c>
      <c r="H2470" t="s">
        <v>165</v>
      </c>
      <c r="J2470" t="s">
        <v>165</v>
      </c>
      <c r="K2470" t="s">
        <v>165</v>
      </c>
      <c r="L2470" t="s">
        <v>165</v>
      </c>
      <c r="M2470" t="s">
        <v>165</v>
      </c>
      <c r="N2470" t="s">
        <v>165</v>
      </c>
      <c r="O2470" t="s">
        <v>165</v>
      </c>
      <c r="P2470" t="s">
        <v>165</v>
      </c>
      <c r="Q2470" t="s">
        <v>165</v>
      </c>
    </row>
    <row r="2471">
      <c r="B2471" t="s">
        <v>165</v>
      </c>
      <c r="C2471" t="s">
        <v>165</v>
      </c>
      <c r="D2471" t="s">
        <v>165</v>
      </c>
      <c r="E2471" t="s">
        <v>165</v>
      </c>
      <c r="F2471" t="s">
        <v>165</v>
      </c>
      <c r="G2471" t="s">
        <v>165</v>
      </c>
      <c r="H2471" t="s">
        <v>165</v>
      </c>
      <c r="J2471" t="s">
        <v>165</v>
      </c>
      <c r="K2471" t="s">
        <v>165</v>
      </c>
      <c r="L2471" t="s">
        <v>165</v>
      </c>
      <c r="M2471" t="s">
        <v>165</v>
      </c>
      <c r="N2471" t="s">
        <v>165</v>
      </c>
      <c r="O2471" t="s">
        <v>165</v>
      </c>
      <c r="P2471" t="s">
        <v>165</v>
      </c>
      <c r="Q2471" t="s">
        <v>165</v>
      </c>
    </row>
    <row r="2472">
      <c r="B2472" t="s">
        <v>165</v>
      </c>
      <c r="C2472" t="s">
        <v>165</v>
      </c>
      <c r="D2472" t="s">
        <v>165</v>
      </c>
      <c r="E2472" t="s">
        <v>165</v>
      </c>
      <c r="F2472" t="s">
        <v>165</v>
      </c>
      <c r="G2472" t="s">
        <v>165</v>
      </c>
      <c r="H2472" t="s">
        <v>165</v>
      </c>
      <c r="J2472" t="s">
        <v>165</v>
      </c>
      <c r="K2472" t="s">
        <v>165</v>
      </c>
      <c r="L2472" t="s">
        <v>165</v>
      </c>
      <c r="M2472" t="s">
        <v>165</v>
      </c>
      <c r="N2472" t="s">
        <v>165</v>
      </c>
      <c r="O2472" t="s">
        <v>165</v>
      </c>
      <c r="P2472" t="s">
        <v>165</v>
      </c>
      <c r="Q2472" t="s">
        <v>165</v>
      </c>
    </row>
    <row r="2473">
      <c r="B2473" t="s">
        <v>165</v>
      </c>
      <c r="C2473" t="s">
        <v>165</v>
      </c>
      <c r="D2473" t="s">
        <v>165</v>
      </c>
      <c r="E2473" t="s">
        <v>165</v>
      </c>
      <c r="F2473" t="s">
        <v>165</v>
      </c>
      <c r="G2473" t="s">
        <v>165</v>
      </c>
      <c r="H2473" t="s">
        <v>165</v>
      </c>
      <c r="J2473" t="s">
        <v>165</v>
      </c>
      <c r="K2473" t="s">
        <v>165</v>
      </c>
      <c r="L2473" t="s">
        <v>165</v>
      </c>
      <c r="M2473" t="s">
        <v>165</v>
      </c>
      <c r="N2473" t="s">
        <v>165</v>
      </c>
      <c r="O2473" t="s">
        <v>165</v>
      </c>
      <c r="P2473" t="s">
        <v>165</v>
      </c>
      <c r="Q2473" t="s">
        <v>165</v>
      </c>
    </row>
    <row r="2474">
      <c r="B2474" t="s">
        <v>165</v>
      </c>
      <c r="C2474" t="s">
        <v>165</v>
      </c>
      <c r="D2474" t="s">
        <v>165</v>
      </c>
      <c r="E2474" t="s">
        <v>165</v>
      </c>
      <c r="F2474" t="s">
        <v>165</v>
      </c>
      <c r="G2474" t="s">
        <v>165</v>
      </c>
      <c r="H2474" t="s">
        <v>165</v>
      </c>
      <c r="J2474" t="s">
        <v>165</v>
      </c>
      <c r="K2474" t="s">
        <v>165</v>
      </c>
      <c r="L2474" t="s">
        <v>165</v>
      </c>
      <c r="M2474" t="s">
        <v>165</v>
      </c>
      <c r="N2474" t="s">
        <v>165</v>
      </c>
      <c r="O2474" t="s">
        <v>165</v>
      </c>
      <c r="P2474" t="s">
        <v>165</v>
      </c>
      <c r="Q2474" t="s">
        <v>165</v>
      </c>
    </row>
    <row r="2475">
      <c r="B2475" t="s">
        <v>165</v>
      </c>
      <c r="C2475" t="s">
        <v>165</v>
      </c>
      <c r="D2475" t="s">
        <v>165</v>
      </c>
      <c r="E2475" t="s">
        <v>165</v>
      </c>
      <c r="F2475" t="s">
        <v>165</v>
      </c>
      <c r="G2475" t="s">
        <v>165</v>
      </c>
      <c r="H2475" t="s">
        <v>165</v>
      </c>
      <c r="J2475" t="s">
        <v>165</v>
      </c>
      <c r="K2475" t="s">
        <v>165</v>
      </c>
      <c r="L2475" t="s">
        <v>165</v>
      </c>
      <c r="M2475" t="s">
        <v>165</v>
      </c>
      <c r="N2475" t="s">
        <v>165</v>
      </c>
      <c r="O2475" t="s">
        <v>165</v>
      </c>
      <c r="P2475" t="s">
        <v>165</v>
      </c>
      <c r="Q2475" t="s">
        <v>165</v>
      </c>
    </row>
    <row r="2476">
      <c r="B2476" t="s">
        <v>165</v>
      </c>
      <c r="C2476" t="s">
        <v>165</v>
      </c>
      <c r="D2476" t="s">
        <v>165</v>
      </c>
      <c r="E2476" t="s">
        <v>165</v>
      </c>
      <c r="F2476" t="s">
        <v>165</v>
      </c>
      <c r="G2476" t="s">
        <v>165</v>
      </c>
      <c r="H2476" t="s">
        <v>165</v>
      </c>
      <c r="J2476" t="s">
        <v>165</v>
      </c>
      <c r="K2476" t="s">
        <v>165</v>
      </c>
      <c r="L2476" t="s">
        <v>165</v>
      </c>
      <c r="M2476" t="s">
        <v>165</v>
      </c>
      <c r="N2476" t="s">
        <v>165</v>
      </c>
      <c r="O2476" t="s">
        <v>165</v>
      </c>
      <c r="P2476" t="s">
        <v>165</v>
      </c>
      <c r="Q2476" t="s">
        <v>165</v>
      </c>
    </row>
    <row r="2477">
      <c r="B2477" t="s">
        <v>165</v>
      </c>
      <c r="C2477" t="s">
        <v>165</v>
      </c>
      <c r="D2477" t="s">
        <v>165</v>
      </c>
      <c r="E2477" t="s">
        <v>165</v>
      </c>
      <c r="F2477" t="s">
        <v>165</v>
      </c>
      <c r="G2477" t="s">
        <v>165</v>
      </c>
      <c r="H2477" t="s">
        <v>165</v>
      </c>
      <c r="J2477" t="s">
        <v>165</v>
      </c>
      <c r="K2477" t="s">
        <v>165</v>
      </c>
      <c r="L2477" t="s">
        <v>165</v>
      </c>
      <c r="M2477" t="s">
        <v>165</v>
      </c>
      <c r="N2477" t="s">
        <v>165</v>
      </c>
      <c r="O2477" t="s">
        <v>165</v>
      </c>
      <c r="P2477" t="s">
        <v>165</v>
      </c>
      <c r="Q2477" t="s">
        <v>165</v>
      </c>
    </row>
    <row r="2478">
      <c r="B2478" t="s">
        <v>165</v>
      </c>
      <c r="C2478" t="s">
        <v>165</v>
      </c>
      <c r="D2478" t="s">
        <v>165</v>
      </c>
      <c r="E2478" t="s">
        <v>165</v>
      </c>
      <c r="F2478" t="s">
        <v>165</v>
      </c>
      <c r="G2478" t="s">
        <v>165</v>
      </c>
      <c r="H2478" t="s">
        <v>165</v>
      </c>
      <c r="J2478" t="s">
        <v>165</v>
      </c>
      <c r="K2478" t="s">
        <v>165</v>
      </c>
      <c r="L2478" t="s">
        <v>165</v>
      </c>
      <c r="M2478" t="s">
        <v>165</v>
      </c>
      <c r="N2478" t="s">
        <v>165</v>
      </c>
      <c r="O2478" t="s">
        <v>165</v>
      </c>
      <c r="P2478" t="s">
        <v>165</v>
      </c>
      <c r="Q2478" t="s">
        <v>165</v>
      </c>
    </row>
    <row r="2479">
      <c r="B2479" t="s">
        <v>165</v>
      </c>
      <c r="C2479" t="s">
        <v>165</v>
      </c>
      <c r="D2479" t="s">
        <v>165</v>
      </c>
      <c r="E2479" t="s">
        <v>165</v>
      </c>
      <c r="F2479" t="s">
        <v>165</v>
      </c>
      <c r="G2479" t="s">
        <v>165</v>
      </c>
      <c r="H2479" t="s">
        <v>165</v>
      </c>
      <c r="J2479" t="s">
        <v>165</v>
      </c>
      <c r="K2479" t="s">
        <v>165</v>
      </c>
      <c r="L2479" t="s">
        <v>165</v>
      </c>
      <c r="M2479" t="s">
        <v>165</v>
      </c>
      <c r="N2479" t="s">
        <v>165</v>
      </c>
      <c r="O2479" t="s">
        <v>165</v>
      </c>
      <c r="P2479" t="s">
        <v>165</v>
      </c>
      <c r="Q2479" t="s">
        <v>165</v>
      </c>
    </row>
    <row r="2480">
      <c r="B2480" t="s">
        <v>165</v>
      </c>
      <c r="C2480" t="s">
        <v>165</v>
      </c>
      <c r="D2480" t="s">
        <v>165</v>
      </c>
      <c r="E2480" t="s">
        <v>165</v>
      </c>
      <c r="F2480" t="s">
        <v>165</v>
      </c>
      <c r="G2480" t="s">
        <v>165</v>
      </c>
      <c r="H2480" t="s">
        <v>165</v>
      </c>
      <c r="J2480" t="s">
        <v>165</v>
      </c>
      <c r="K2480" t="s">
        <v>165</v>
      </c>
      <c r="L2480" t="s">
        <v>165</v>
      </c>
      <c r="M2480" t="s">
        <v>165</v>
      </c>
      <c r="N2480" t="s">
        <v>165</v>
      </c>
      <c r="O2480" t="s">
        <v>165</v>
      </c>
      <c r="P2480" t="s">
        <v>165</v>
      </c>
      <c r="Q2480" t="s">
        <v>165</v>
      </c>
    </row>
    <row r="2481">
      <c r="B2481" t="s">
        <v>165</v>
      </c>
      <c r="C2481" t="s">
        <v>165</v>
      </c>
      <c r="D2481" t="s">
        <v>165</v>
      </c>
      <c r="E2481" t="s">
        <v>165</v>
      </c>
      <c r="F2481" t="s">
        <v>165</v>
      </c>
      <c r="G2481" t="s">
        <v>165</v>
      </c>
      <c r="H2481" t="s">
        <v>165</v>
      </c>
      <c r="J2481" t="s">
        <v>165</v>
      </c>
      <c r="K2481" t="s">
        <v>165</v>
      </c>
      <c r="L2481" t="s">
        <v>165</v>
      </c>
      <c r="M2481" t="s">
        <v>165</v>
      </c>
      <c r="N2481" t="s">
        <v>165</v>
      </c>
      <c r="O2481" t="s">
        <v>165</v>
      </c>
      <c r="P2481" t="s">
        <v>165</v>
      </c>
      <c r="Q2481" t="s">
        <v>165</v>
      </c>
    </row>
    <row r="2482">
      <c r="B2482" t="s">
        <v>165</v>
      </c>
      <c r="C2482" t="s">
        <v>165</v>
      </c>
      <c r="D2482" t="s">
        <v>165</v>
      </c>
      <c r="E2482" t="s">
        <v>165</v>
      </c>
      <c r="F2482" t="s">
        <v>165</v>
      </c>
      <c r="G2482" t="s">
        <v>165</v>
      </c>
      <c r="H2482" t="s">
        <v>165</v>
      </c>
      <c r="J2482" t="s">
        <v>165</v>
      </c>
      <c r="K2482" t="s">
        <v>165</v>
      </c>
      <c r="L2482" t="s">
        <v>165</v>
      </c>
      <c r="M2482" t="s">
        <v>165</v>
      </c>
      <c r="N2482" t="s">
        <v>165</v>
      </c>
      <c r="O2482" t="s">
        <v>165</v>
      </c>
      <c r="P2482" t="s">
        <v>165</v>
      </c>
      <c r="Q2482" t="s">
        <v>165</v>
      </c>
    </row>
    <row r="2483">
      <c r="B2483" t="s">
        <v>165</v>
      </c>
      <c r="C2483" t="s">
        <v>165</v>
      </c>
      <c r="D2483" t="s">
        <v>165</v>
      </c>
      <c r="E2483" t="s">
        <v>165</v>
      </c>
      <c r="F2483" t="s">
        <v>165</v>
      </c>
      <c r="G2483" t="s">
        <v>165</v>
      </c>
      <c r="H2483" t="s">
        <v>165</v>
      </c>
      <c r="J2483" t="s">
        <v>165</v>
      </c>
      <c r="K2483" t="s">
        <v>165</v>
      </c>
      <c r="L2483" t="s">
        <v>165</v>
      </c>
      <c r="M2483" t="s">
        <v>165</v>
      </c>
      <c r="N2483" t="s">
        <v>165</v>
      </c>
      <c r="O2483" t="s">
        <v>165</v>
      </c>
      <c r="P2483" t="s">
        <v>165</v>
      </c>
      <c r="Q2483" t="s">
        <v>165</v>
      </c>
    </row>
    <row r="2484">
      <c r="B2484" t="s">
        <v>165</v>
      </c>
      <c r="C2484" t="s">
        <v>165</v>
      </c>
      <c r="D2484" t="s">
        <v>165</v>
      </c>
      <c r="E2484" t="s">
        <v>165</v>
      </c>
      <c r="F2484" t="s">
        <v>165</v>
      </c>
      <c r="G2484" t="s">
        <v>165</v>
      </c>
      <c r="H2484" t="s">
        <v>165</v>
      </c>
      <c r="J2484" t="s">
        <v>165</v>
      </c>
      <c r="K2484" t="s">
        <v>165</v>
      </c>
      <c r="L2484" t="s">
        <v>165</v>
      </c>
      <c r="M2484" t="s">
        <v>165</v>
      </c>
      <c r="N2484" t="s">
        <v>165</v>
      </c>
      <c r="O2484" t="s">
        <v>165</v>
      </c>
      <c r="P2484" t="s">
        <v>165</v>
      </c>
      <c r="Q2484" t="s">
        <v>165</v>
      </c>
    </row>
    <row r="2485">
      <c r="B2485" t="s">
        <v>165</v>
      </c>
      <c r="C2485" t="s">
        <v>165</v>
      </c>
      <c r="D2485" t="s">
        <v>165</v>
      </c>
      <c r="E2485" t="s">
        <v>165</v>
      </c>
      <c r="F2485" t="s">
        <v>165</v>
      </c>
      <c r="G2485" t="s">
        <v>165</v>
      </c>
      <c r="H2485" t="s">
        <v>165</v>
      </c>
      <c r="J2485" t="s">
        <v>165</v>
      </c>
      <c r="K2485" t="s">
        <v>165</v>
      </c>
      <c r="L2485" t="s">
        <v>165</v>
      </c>
      <c r="M2485" t="s">
        <v>165</v>
      </c>
      <c r="N2485" t="s">
        <v>165</v>
      </c>
      <c r="O2485" t="s">
        <v>165</v>
      </c>
      <c r="P2485" t="s">
        <v>165</v>
      </c>
      <c r="Q2485" t="s">
        <v>165</v>
      </c>
    </row>
    <row r="2486">
      <c r="B2486" t="s">
        <v>165</v>
      </c>
      <c r="C2486" t="s">
        <v>165</v>
      </c>
      <c r="D2486" t="s">
        <v>165</v>
      </c>
      <c r="E2486" t="s">
        <v>165</v>
      </c>
      <c r="F2486" t="s">
        <v>165</v>
      </c>
      <c r="G2486" t="s">
        <v>165</v>
      </c>
      <c r="H2486" t="s">
        <v>165</v>
      </c>
      <c r="J2486" t="s">
        <v>165</v>
      </c>
      <c r="K2486" t="s">
        <v>165</v>
      </c>
      <c r="L2486" t="s">
        <v>165</v>
      </c>
      <c r="M2486" t="s">
        <v>165</v>
      </c>
      <c r="N2486" t="s">
        <v>165</v>
      </c>
      <c r="O2486" t="s">
        <v>165</v>
      </c>
      <c r="P2486" t="s">
        <v>165</v>
      </c>
      <c r="Q2486" t="s">
        <v>165</v>
      </c>
    </row>
    <row r="2487">
      <c r="B2487" t="s">
        <v>165</v>
      </c>
      <c r="C2487" t="s">
        <v>165</v>
      </c>
      <c r="D2487" t="s">
        <v>165</v>
      </c>
      <c r="E2487" t="s">
        <v>165</v>
      </c>
      <c r="F2487" t="s">
        <v>165</v>
      </c>
      <c r="G2487" t="s">
        <v>165</v>
      </c>
      <c r="H2487" t="s">
        <v>165</v>
      </c>
      <c r="J2487" t="s">
        <v>165</v>
      </c>
      <c r="K2487" t="s">
        <v>165</v>
      </c>
      <c r="L2487" t="s">
        <v>165</v>
      </c>
      <c r="M2487" t="s">
        <v>165</v>
      </c>
      <c r="N2487" t="s">
        <v>165</v>
      </c>
      <c r="O2487" t="s">
        <v>165</v>
      </c>
      <c r="P2487" t="s">
        <v>165</v>
      </c>
      <c r="Q2487" t="s">
        <v>165</v>
      </c>
    </row>
    <row r="2488">
      <c r="B2488" t="s">
        <v>165</v>
      </c>
      <c r="C2488" t="s">
        <v>165</v>
      </c>
      <c r="D2488" t="s">
        <v>165</v>
      </c>
      <c r="E2488" t="s">
        <v>165</v>
      </c>
      <c r="F2488" t="s">
        <v>165</v>
      </c>
      <c r="G2488" t="s">
        <v>165</v>
      </c>
      <c r="H2488" t="s">
        <v>165</v>
      </c>
      <c r="J2488" t="s">
        <v>165</v>
      </c>
      <c r="K2488" t="s">
        <v>165</v>
      </c>
      <c r="L2488" t="s">
        <v>165</v>
      </c>
      <c r="M2488" t="s">
        <v>165</v>
      </c>
      <c r="N2488" t="s">
        <v>165</v>
      </c>
      <c r="O2488" t="s">
        <v>165</v>
      </c>
      <c r="P2488" t="s">
        <v>165</v>
      </c>
      <c r="Q2488" t="s">
        <v>165</v>
      </c>
    </row>
    <row r="2489">
      <c r="B2489" t="s">
        <v>165</v>
      </c>
      <c r="C2489" t="s">
        <v>165</v>
      </c>
      <c r="D2489" t="s">
        <v>165</v>
      </c>
      <c r="E2489" t="s">
        <v>165</v>
      </c>
      <c r="F2489" t="s">
        <v>165</v>
      </c>
      <c r="G2489" t="s">
        <v>165</v>
      </c>
      <c r="H2489" t="s">
        <v>165</v>
      </c>
      <c r="J2489" t="s">
        <v>165</v>
      </c>
      <c r="K2489" t="s">
        <v>165</v>
      </c>
      <c r="L2489" t="s">
        <v>165</v>
      </c>
      <c r="M2489" t="s">
        <v>165</v>
      </c>
      <c r="N2489" t="s">
        <v>165</v>
      </c>
      <c r="O2489" t="s">
        <v>165</v>
      </c>
      <c r="P2489" t="s">
        <v>165</v>
      </c>
      <c r="Q2489" t="s">
        <v>165</v>
      </c>
    </row>
    <row r="2490">
      <c r="B2490" t="s">
        <v>165</v>
      </c>
      <c r="C2490" t="s">
        <v>165</v>
      </c>
      <c r="D2490" t="s">
        <v>165</v>
      </c>
      <c r="E2490" t="s">
        <v>165</v>
      </c>
      <c r="F2490" t="s">
        <v>165</v>
      </c>
      <c r="G2490" t="s">
        <v>165</v>
      </c>
      <c r="H2490" t="s">
        <v>165</v>
      </c>
      <c r="J2490" t="s">
        <v>165</v>
      </c>
      <c r="K2490" t="s">
        <v>165</v>
      </c>
      <c r="L2490" t="s">
        <v>165</v>
      </c>
      <c r="M2490" t="s">
        <v>165</v>
      </c>
      <c r="N2490" t="s">
        <v>165</v>
      </c>
      <c r="O2490" t="s">
        <v>165</v>
      </c>
      <c r="P2490" t="s">
        <v>165</v>
      </c>
      <c r="Q2490" t="s">
        <v>165</v>
      </c>
    </row>
    <row r="2491">
      <c r="B2491" t="s">
        <v>165</v>
      </c>
      <c r="C2491" t="s">
        <v>165</v>
      </c>
      <c r="D2491" t="s">
        <v>165</v>
      </c>
      <c r="E2491" t="s">
        <v>165</v>
      </c>
      <c r="F2491" t="s">
        <v>165</v>
      </c>
      <c r="G2491" t="s">
        <v>165</v>
      </c>
      <c r="H2491" t="s">
        <v>165</v>
      </c>
      <c r="J2491" t="s">
        <v>165</v>
      </c>
      <c r="K2491" t="s">
        <v>165</v>
      </c>
      <c r="L2491" t="s">
        <v>165</v>
      </c>
      <c r="M2491" t="s">
        <v>165</v>
      </c>
      <c r="N2491" t="s">
        <v>165</v>
      </c>
      <c r="O2491" t="s">
        <v>165</v>
      </c>
      <c r="P2491" t="s">
        <v>165</v>
      </c>
      <c r="Q2491" t="s">
        <v>165</v>
      </c>
    </row>
    <row r="2492">
      <c r="B2492" t="s">
        <v>165</v>
      </c>
      <c r="C2492" t="s">
        <v>165</v>
      </c>
      <c r="D2492" t="s">
        <v>165</v>
      </c>
      <c r="E2492" t="s">
        <v>165</v>
      </c>
      <c r="F2492" t="s">
        <v>165</v>
      </c>
      <c r="G2492" t="s">
        <v>165</v>
      </c>
      <c r="H2492" t="s">
        <v>165</v>
      </c>
      <c r="J2492" t="s">
        <v>165</v>
      </c>
      <c r="K2492" t="s">
        <v>165</v>
      </c>
      <c r="L2492" t="s">
        <v>165</v>
      </c>
      <c r="M2492" t="s">
        <v>165</v>
      </c>
      <c r="N2492" t="s">
        <v>165</v>
      </c>
      <c r="O2492" t="s">
        <v>165</v>
      </c>
      <c r="P2492" t="s">
        <v>165</v>
      </c>
      <c r="Q2492" t="s">
        <v>165</v>
      </c>
    </row>
    <row r="2493">
      <c r="B2493" t="s">
        <v>165</v>
      </c>
      <c r="C2493" t="s">
        <v>165</v>
      </c>
      <c r="D2493" t="s">
        <v>165</v>
      </c>
      <c r="E2493" t="s">
        <v>165</v>
      </c>
      <c r="F2493" t="s">
        <v>165</v>
      </c>
      <c r="G2493" t="s">
        <v>165</v>
      </c>
      <c r="H2493" t="s">
        <v>165</v>
      </c>
      <c r="J2493" t="s">
        <v>165</v>
      </c>
      <c r="K2493" t="s">
        <v>165</v>
      </c>
      <c r="L2493" t="s">
        <v>165</v>
      </c>
      <c r="M2493" t="s">
        <v>165</v>
      </c>
      <c r="N2493" t="s">
        <v>165</v>
      </c>
      <c r="O2493" t="s">
        <v>165</v>
      </c>
      <c r="P2493" t="s">
        <v>165</v>
      </c>
      <c r="Q2493" t="s">
        <v>165</v>
      </c>
    </row>
    <row r="2494">
      <c r="B2494" t="s">
        <v>165</v>
      </c>
      <c r="C2494" t="s">
        <v>165</v>
      </c>
      <c r="D2494" t="s">
        <v>165</v>
      </c>
      <c r="E2494" t="s">
        <v>165</v>
      </c>
      <c r="F2494" t="s">
        <v>165</v>
      </c>
      <c r="G2494" t="s">
        <v>165</v>
      </c>
      <c r="H2494" t="s">
        <v>165</v>
      </c>
      <c r="J2494" t="s">
        <v>165</v>
      </c>
      <c r="K2494" t="s">
        <v>165</v>
      </c>
      <c r="L2494" t="s">
        <v>165</v>
      </c>
      <c r="M2494" t="s">
        <v>165</v>
      </c>
      <c r="N2494" t="s">
        <v>165</v>
      </c>
      <c r="O2494" t="s">
        <v>165</v>
      </c>
      <c r="P2494" t="s">
        <v>165</v>
      </c>
      <c r="Q2494" t="s">
        <v>165</v>
      </c>
    </row>
    <row r="2495">
      <c r="B2495" t="s">
        <v>165</v>
      </c>
      <c r="C2495" t="s">
        <v>165</v>
      </c>
      <c r="D2495" t="s">
        <v>165</v>
      </c>
      <c r="E2495" t="s">
        <v>165</v>
      </c>
      <c r="F2495" t="s">
        <v>165</v>
      </c>
      <c r="G2495" t="s">
        <v>165</v>
      </c>
      <c r="H2495" t="s">
        <v>165</v>
      </c>
      <c r="J2495" t="s">
        <v>165</v>
      </c>
      <c r="K2495" t="s">
        <v>165</v>
      </c>
      <c r="L2495" t="s">
        <v>165</v>
      </c>
      <c r="M2495" t="s">
        <v>165</v>
      </c>
      <c r="N2495" t="s">
        <v>165</v>
      </c>
      <c r="O2495" t="s">
        <v>165</v>
      </c>
      <c r="P2495" t="s">
        <v>165</v>
      </c>
      <c r="Q2495" t="s">
        <v>165</v>
      </c>
    </row>
    <row r="2496">
      <c r="B2496" t="s">
        <v>165</v>
      </c>
      <c r="C2496" t="s">
        <v>165</v>
      </c>
      <c r="D2496" t="s">
        <v>165</v>
      </c>
      <c r="E2496" t="s">
        <v>165</v>
      </c>
      <c r="F2496" t="s">
        <v>165</v>
      </c>
      <c r="G2496" t="s">
        <v>165</v>
      </c>
      <c r="H2496" t="s">
        <v>165</v>
      </c>
      <c r="J2496" t="s">
        <v>165</v>
      </c>
      <c r="K2496" t="s">
        <v>165</v>
      </c>
      <c r="L2496" t="s">
        <v>165</v>
      </c>
      <c r="M2496" t="s">
        <v>165</v>
      </c>
      <c r="N2496" t="s">
        <v>165</v>
      </c>
      <c r="O2496" t="s">
        <v>165</v>
      </c>
      <c r="P2496" t="s">
        <v>165</v>
      </c>
      <c r="Q2496" t="s">
        <v>165</v>
      </c>
    </row>
    <row r="2497">
      <c r="B2497" t="s">
        <v>165</v>
      </c>
      <c r="C2497" t="s">
        <v>165</v>
      </c>
      <c r="D2497" t="s">
        <v>165</v>
      </c>
      <c r="E2497" t="s">
        <v>165</v>
      </c>
      <c r="F2497" t="s">
        <v>165</v>
      </c>
      <c r="G2497" t="s">
        <v>165</v>
      </c>
      <c r="H2497" t="s">
        <v>165</v>
      </c>
      <c r="J2497" t="s">
        <v>165</v>
      </c>
      <c r="K2497" t="s">
        <v>165</v>
      </c>
      <c r="L2497" t="s">
        <v>165</v>
      </c>
      <c r="M2497" t="s">
        <v>165</v>
      </c>
      <c r="N2497" t="s">
        <v>165</v>
      </c>
      <c r="O2497" t="s">
        <v>165</v>
      </c>
      <c r="P2497" t="s">
        <v>165</v>
      </c>
      <c r="Q2497" t="s">
        <v>165</v>
      </c>
    </row>
    <row r="2498">
      <c r="B2498" t="s">
        <v>165</v>
      </c>
      <c r="C2498" t="s">
        <v>165</v>
      </c>
      <c r="D2498" t="s">
        <v>165</v>
      </c>
      <c r="E2498" t="s">
        <v>165</v>
      </c>
      <c r="F2498" t="s">
        <v>165</v>
      </c>
      <c r="G2498" t="s">
        <v>165</v>
      </c>
      <c r="H2498" t="s">
        <v>165</v>
      </c>
      <c r="J2498" t="s">
        <v>165</v>
      </c>
      <c r="K2498" t="s">
        <v>165</v>
      </c>
      <c r="L2498" t="s">
        <v>165</v>
      </c>
      <c r="M2498" t="s">
        <v>165</v>
      </c>
      <c r="N2498" t="s">
        <v>165</v>
      </c>
      <c r="O2498" t="s">
        <v>165</v>
      </c>
      <c r="P2498" t="s">
        <v>165</v>
      </c>
      <c r="Q2498" t="s">
        <v>165</v>
      </c>
    </row>
    <row r="2499">
      <c r="B2499" t="s">
        <v>165</v>
      </c>
      <c r="C2499" t="s">
        <v>165</v>
      </c>
      <c r="D2499" t="s">
        <v>165</v>
      </c>
      <c r="E2499" t="s">
        <v>165</v>
      </c>
      <c r="F2499" t="s">
        <v>165</v>
      </c>
      <c r="G2499" t="s">
        <v>165</v>
      </c>
      <c r="H2499" t="s">
        <v>165</v>
      </c>
      <c r="J2499" t="s">
        <v>165</v>
      </c>
      <c r="K2499" t="s">
        <v>165</v>
      </c>
      <c r="L2499" t="s">
        <v>165</v>
      </c>
      <c r="M2499" t="s">
        <v>165</v>
      </c>
      <c r="N2499" t="s">
        <v>165</v>
      </c>
      <c r="O2499" t="s">
        <v>165</v>
      </c>
      <c r="P2499" t="s">
        <v>165</v>
      </c>
      <c r="Q2499" t="s">
        <v>165</v>
      </c>
    </row>
    <row r="2500">
      <c r="B2500" t="s">
        <v>165</v>
      </c>
      <c r="C2500" t="s">
        <v>165</v>
      </c>
      <c r="D2500" t="s">
        <v>165</v>
      </c>
      <c r="E2500" t="s">
        <v>165</v>
      </c>
      <c r="F2500" t="s">
        <v>165</v>
      </c>
      <c r="G2500" t="s">
        <v>165</v>
      </c>
      <c r="H2500" t="s">
        <v>165</v>
      </c>
      <c r="J2500" t="s">
        <v>165</v>
      </c>
      <c r="K2500" t="s">
        <v>165</v>
      </c>
      <c r="L2500" t="s">
        <v>165</v>
      </c>
      <c r="M2500" t="s">
        <v>165</v>
      </c>
      <c r="N2500" t="s">
        <v>165</v>
      </c>
      <c r="O2500" t="s">
        <v>165</v>
      </c>
      <c r="P2500" t="s">
        <v>165</v>
      </c>
      <c r="Q2500" t="s">
        <v>165</v>
      </c>
    </row>
    <row r="2501">
      <c r="B2501" t="s">
        <v>165</v>
      </c>
      <c r="C2501" t="s">
        <v>165</v>
      </c>
      <c r="D2501" t="s">
        <v>165</v>
      </c>
      <c r="E2501" t="s">
        <v>165</v>
      </c>
      <c r="F2501" t="s">
        <v>165</v>
      </c>
      <c r="G2501" t="s">
        <v>165</v>
      </c>
      <c r="H2501" t="s">
        <v>165</v>
      </c>
      <c r="J2501" t="s">
        <v>165</v>
      </c>
      <c r="K2501" t="s">
        <v>165</v>
      </c>
      <c r="L2501" t="s">
        <v>165</v>
      </c>
      <c r="M2501" t="s">
        <v>165</v>
      </c>
      <c r="N2501" t="s">
        <v>165</v>
      </c>
      <c r="O2501" t="s">
        <v>165</v>
      </c>
      <c r="P2501" t="s">
        <v>165</v>
      </c>
      <c r="Q2501" t="s">
        <v>165</v>
      </c>
    </row>
    <row r="2502">
      <c r="B2502" t="s">
        <v>165</v>
      </c>
      <c r="C2502" t="s">
        <v>165</v>
      </c>
      <c r="D2502" t="s">
        <v>165</v>
      </c>
      <c r="E2502" t="s">
        <v>165</v>
      </c>
      <c r="F2502" t="s">
        <v>165</v>
      </c>
      <c r="G2502" t="s">
        <v>165</v>
      </c>
      <c r="H2502" t="s">
        <v>165</v>
      </c>
      <c r="J2502" t="s">
        <v>165</v>
      </c>
      <c r="K2502" t="s">
        <v>165</v>
      </c>
      <c r="L2502" t="s">
        <v>165</v>
      </c>
      <c r="M2502" t="s">
        <v>165</v>
      </c>
      <c r="N2502" t="s">
        <v>165</v>
      </c>
      <c r="O2502" t="s">
        <v>165</v>
      </c>
      <c r="P2502" t="s">
        <v>165</v>
      </c>
      <c r="Q2502" t="s">
        <v>165</v>
      </c>
    </row>
    <row r="2503">
      <c r="B2503" t="s">
        <v>165</v>
      </c>
      <c r="C2503" t="s">
        <v>165</v>
      </c>
      <c r="D2503" t="s">
        <v>165</v>
      </c>
      <c r="E2503" t="s">
        <v>165</v>
      </c>
      <c r="F2503" t="s">
        <v>165</v>
      </c>
      <c r="G2503" t="s">
        <v>165</v>
      </c>
      <c r="H2503" t="s">
        <v>165</v>
      </c>
      <c r="J2503" t="s">
        <v>165</v>
      </c>
      <c r="K2503" t="s">
        <v>165</v>
      </c>
      <c r="L2503" t="s">
        <v>165</v>
      </c>
      <c r="M2503" t="s">
        <v>165</v>
      </c>
      <c r="N2503" t="s">
        <v>165</v>
      </c>
      <c r="O2503" t="s">
        <v>165</v>
      </c>
      <c r="P2503" t="s">
        <v>165</v>
      </c>
      <c r="Q2503" t="s">
        <v>165</v>
      </c>
    </row>
    <row r="2504">
      <c r="B2504" t="s">
        <v>165</v>
      </c>
      <c r="C2504" t="s">
        <v>165</v>
      </c>
      <c r="D2504" t="s">
        <v>165</v>
      </c>
      <c r="E2504" t="s">
        <v>165</v>
      </c>
      <c r="F2504" t="s">
        <v>165</v>
      </c>
      <c r="G2504" t="s">
        <v>165</v>
      </c>
      <c r="H2504" t="s">
        <v>165</v>
      </c>
      <c r="J2504" t="s">
        <v>165</v>
      </c>
      <c r="K2504" t="s">
        <v>165</v>
      </c>
      <c r="L2504" t="s">
        <v>165</v>
      </c>
      <c r="M2504" t="s">
        <v>165</v>
      </c>
      <c r="N2504" t="s">
        <v>165</v>
      </c>
      <c r="O2504" t="s">
        <v>165</v>
      </c>
      <c r="P2504" t="s">
        <v>165</v>
      </c>
      <c r="Q2504" t="s">
        <v>165</v>
      </c>
    </row>
    <row r="2505">
      <c r="B2505" t="s">
        <v>165</v>
      </c>
      <c r="C2505" t="s">
        <v>165</v>
      </c>
      <c r="D2505" t="s">
        <v>165</v>
      </c>
      <c r="E2505" t="s">
        <v>165</v>
      </c>
      <c r="F2505" t="s">
        <v>165</v>
      </c>
      <c r="G2505" t="s">
        <v>165</v>
      </c>
      <c r="H2505" t="s">
        <v>165</v>
      </c>
      <c r="J2505" t="s">
        <v>165</v>
      </c>
      <c r="K2505" t="s">
        <v>165</v>
      </c>
      <c r="L2505" t="s">
        <v>165</v>
      </c>
      <c r="M2505" t="s">
        <v>165</v>
      </c>
      <c r="N2505" t="s">
        <v>165</v>
      </c>
      <c r="O2505" t="s">
        <v>165</v>
      </c>
      <c r="P2505" t="s">
        <v>165</v>
      </c>
      <c r="Q2505" t="s">
        <v>165</v>
      </c>
    </row>
    <row r="2506">
      <c r="B2506" t="s">
        <v>165</v>
      </c>
      <c r="C2506" t="s">
        <v>165</v>
      </c>
      <c r="D2506" t="s">
        <v>165</v>
      </c>
      <c r="E2506" t="s">
        <v>165</v>
      </c>
      <c r="F2506" t="s">
        <v>165</v>
      </c>
      <c r="G2506" t="s">
        <v>165</v>
      </c>
      <c r="H2506" t="s">
        <v>165</v>
      </c>
      <c r="J2506" t="s">
        <v>165</v>
      </c>
      <c r="K2506" t="s">
        <v>165</v>
      </c>
      <c r="L2506" t="s">
        <v>165</v>
      </c>
      <c r="M2506" t="s">
        <v>165</v>
      </c>
      <c r="N2506" t="s">
        <v>165</v>
      </c>
      <c r="O2506" t="s">
        <v>165</v>
      </c>
      <c r="P2506" t="s">
        <v>165</v>
      </c>
      <c r="Q2506" t="s">
        <v>165</v>
      </c>
    </row>
    <row r="2507">
      <c r="B2507" t="s">
        <v>165</v>
      </c>
      <c r="C2507" t="s">
        <v>165</v>
      </c>
      <c r="D2507" t="s">
        <v>165</v>
      </c>
      <c r="E2507" t="s">
        <v>165</v>
      </c>
      <c r="F2507" t="s">
        <v>165</v>
      </c>
      <c r="G2507" t="s">
        <v>165</v>
      </c>
      <c r="H2507" t="s">
        <v>165</v>
      </c>
      <c r="J2507" t="s">
        <v>165</v>
      </c>
      <c r="K2507" t="s">
        <v>165</v>
      </c>
      <c r="L2507" t="s">
        <v>165</v>
      </c>
      <c r="M2507" t="s">
        <v>165</v>
      </c>
      <c r="N2507" t="s">
        <v>165</v>
      </c>
      <c r="O2507" t="s">
        <v>165</v>
      </c>
      <c r="P2507" t="s">
        <v>165</v>
      </c>
      <c r="Q2507" t="s">
        <v>165</v>
      </c>
    </row>
    <row r="2508">
      <c r="B2508" t="s">
        <v>165</v>
      </c>
      <c r="C2508" t="s">
        <v>165</v>
      </c>
      <c r="D2508" t="s">
        <v>165</v>
      </c>
      <c r="E2508" t="s">
        <v>165</v>
      </c>
      <c r="F2508" t="s">
        <v>165</v>
      </c>
      <c r="G2508" t="s">
        <v>165</v>
      </c>
      <c r="H2508" t="s">
        <v>165</v>
      </c>
      <c r="J2508" t="s">
        <v>165</v>
      </c>
      <c r="K2508" t="s">
        <v>165</v>
      </c>
      <c r="L2508" t="s">
        <v>165</v>
      </c>
      <c r="M2508" t="s">
        <v>165</v>
      </c>
      <c r="N2508" t="s">
        <v>165</v>
      </c>
      <c r="O2508" t="s">
        <v>165</v>
      </c>
      <c r="P2508" t="s">
        <v>165</v>
      </c>
      <c r="Q2508" t="s">
        <v>165</v>
      </c>
    </row>
    <row r="2509">
      <c r="B2509" t="s">
        <v>165</v>
      </c>
      <c r="C2509" t="s">
        <v>165</v>
      </c>
      <c r="D2509" t="s">
        <v>165</v>
      </c>
      <c r="E2509" t="s">
        <v>165</v>
      </c>
      <c r="F2509" t="s">
        <v>165</v>
      </c>
      <c r="G2509" t="s">
        <v>165</v>
      </c>
      <c r="H2509" t="s">
        <v>165</v>
      </c>
      <c r="J2509" t="s">
        <v>165</v>
      </c>
      <c r="K2509" t="s">
        <v>165</v>
      </c>
      <c r="L2509" t="s">
        <v>165</v>
      </c>
      <c r="M2509" t="s">
        <v>165</v>
      </c>
      <c r="N2509" t="s">
        <v>165</v>
      </c>
      <c r="O2509" t="s">
        <v>165</v>
      </c>
      <c r="P2509" t="s">
        <v>165</v>
      </c>
      <c r="Q2509" t="s">
        <v>165</v>
      </c>
    </row>
    <row r="2510">
      <c r="B2510" t="s">
        <v>165</v>
      </c>
      <c r="C2510" t="s">
        <v>165</v>
      </c>
      <c r="D2510" t="s">
        <v>165</v>
      </c>
      <c r="E2510" t="s">
        <v>165</v>
      </c>
      <c r="F2510" t="s">
        <v>165</v>
      </c>
      <c r="G2510" t="s">
        <v>165</v>
      </c>
      <c r="H2510" t="s">
        <v>165</v>
      </c>
      <c r="J2510" t="s">
        <v>165</v>
      </c>
      <c r="K2510" t="s">
        <v>165</v>
      </c>
      <c r="L2510" t="s">
        <v>165</v>
      </c>
      <c r="M2510" t="s">
        <v>165</v>
      </c>
      <c r="N2510" t="s">
        <v>165</v>
      </c>
      <c r="O2510" t="s">
        <v>165</v>
      </c>
      <c r="P2510" t="s">
        <v>165</v>
      </c>
      <c r="Q2510" t="s">
        <v>165</v>
      </c>
    </row>
    <row r="2511">
      <c r="B2511" t="s">
        <v>165</v>
      </c>
      <c r="C2511" t="s">
        <v>165</v>
      </c>
      <c r="D2511" t="s">
        <v>165</v>
      </c>
      <c r="E2511" t="s">
        <v>165</v>
      </c>
      <c r="F2511" t="s">
        <v>165</v>
      </c>
      <c r="G2511" t="s">
        <v>165</v>
      </c>
      <c r="H2511" t="s">
        <v>165</v>
      </c>
      <c r="J2511" t="s">
        <v>165</v>
      </c>
      <c r="K2511" t="s">
        <v>165</v>
      </c>
      <c r="L2511" t="s">
        <v>165</v>
      </c>
      <c r="M2511" t="s">
        <v>165</v>
      </c>
      <c r="N2511" t="s">
        <v>165</v>
      </c>
      <c r="O2511" t="s">
        <v>165</v>
      </c>
      <c r="P2511" t="s">
        <v>165</v>
      </c>
      <c r="Q2511" t="s">
        <v>165</v>
      </c>
    </row>
    <row r="2512">
      <c r="B2512" t="s">
        <v>165</v>
      </c>
      <c r="C2512" t="s">
        <v>165</v>
      </c>
      <c r="D2512" t="s">
        <v>165</v>
      </c>
      <c r="E2512" t="s">
        <v>165</v>
      </c>
      <c r="F2512" t="s">
        <v>165</v>
      </c>
      <c r="G2512" t="s">
        <v>165</v>
      </c>
      <c r="H2512" t="s">
        <v>165</v>
      </c>
      <c r="J2512" t="s">
        <v>165</v>
      </c>
      <c r="K2512" t="s">
        <v>165</v>
      </c>
      <c r="L2512" t="s">
        <v>165</v>
      </c>
      <c r="M2512" t="s">
        <v>165</v>
      </c>
      <c r="N2512" t="s">
        <v>165</v>
      </c>
      <c r="O2512" t="s">
        <v>165</v>
      </c>
      <c r="P2512" t="s">
        <v>165</v>
      </c>
      <c r="Q2512" t="s">
        <v>165</v>
      </c>
    </row>
    <row r="2513">
      <c r="B2513" t="s">
        <v>165</v>
      </c>
      <c r="C2513" t="s">
        <v>165</v>
      </c>
      <c r="D2513" t="s">
        <v>165</v>
      </c>
      <c r="E2513" t="s">
        <v>165</v>
      </c>
      <c r="F2513" t="s">
        <v>165</v>
      </c>
      <c r="G2513" t="s">
        <v>165</v>
      </c>
      <c r="H2513" t="s">
        <v>165</v>
      </c>
      <c r="J2513" t="s">
        <v>165</v>
      </c>
      <c r="K2513" t="s">
        <v>165</v>
      </c>
      <c r="L2513" t="s">
        <v>165</v>
      </c>
      <c r="M2513" t="s">
        <v>165</v>
      </c>
      <c r="N2513" t="s">
        <v>165</v>
      </c>
      <c r="O2513" t="s">
        <v>165</v>
      </c>
      <c r="P2513" t="s">
        <v>165</v>
      </c>
      <c r="Q2513" t="s">
        <v>165</v>
      </c>
    </row>
    <row r="2514">
      <c r="B2514" t="s">
        <v>165</v>
      </c>
      <c r="C2514" t="s">
        <v>165</v>
      </c>
      <c r="D2514" t="s">
        <v>165</v>
      </c>
      <c r="E2514" t="s">
        <v>165</v>
      </c>
      <c r="F2514" t="s">
        <v>165</v>
      </c>
      <c r="G2514" t="s">
        <v>165</v>
      </c>
      <c r="H2514" t="s">
        <v>165</v>
      </c>
      <c r="J2514" t="s">
        <v>165</v>
      </c>
      <c r="K2514" t="s">
        <v>165</v>
      </c>
      <c r="L2514" t="s">
        <v>165</v>
      </c>
      <c r="M2514" t="s">
        <v>165</v>
      </c>
      <c r="N2514" t="s">
        <v>165</v>
      </c>
      <c r="O2514" t="s">
        <v>165</v>
      </c>
      <c r="P2514" t="s">
        <v>165</v>
      </c>
      <c r="Q2514" t="s">
        <v>165</v>
      </c>
    </row>
    <row r="2515">
      <c r="B2515" t="s">
        <v>165</v>
      </c>
      <c r="C2515" t="s">
        <v>165</v>
      </c>
      <c r="D2515" t="s">
        <v>165</v>
      </c>
      <c r="E2515" t="s">
        <v>165</v>
      </c>
      <c r="F2515" t="s">
        <v>165</v>
      </c>
      <c r="G2515" t="s">
        <v>165</v>
      </c>
      <c r="H2515" t="s">
        <v>165</v>
      </c>
      <c r="J2515" t="s">
        <v>165</v>
      </c>
      <c r="K2515" t="s">
        <v>165</v>
      </c>
      <c r="L2515" t="s">
        <v>165</v>
      </c>
      <c r="M2515" t="s">
        <v>165</v>
      </c>
      <c r="N2515" t="s">
        <v>165</v>
      </c>
      <c r="O2515" t="s">
        <v>165</v>
      </c>
      <c r="P2515" t="s">
        <v>165</v>
      </c>
      <c r="Q2515" t="s">
        <v>165</v>
      </c>
    </row>
    <row r="2516">
      <c r="B2516" t="s">
        <v>165</v>
      </c>
      <c r="C2516" t="s">
        <v>165</v>
      </c>
      <c r="D2516" t="s">
        <v>165</v>
      </c>
      <c r="E2516" t="s">
        <v>165</v>
      </c>
      <c r="F2516" t="s">
        <v>165</v>
      </c>
      <c r="G2516" t="s">
        <v>165</v>
      </c>
      <c r="H2516" t="s">
        <v>165</v>
      </c>
      <c r="J2516" t="s">
        <v>165</v>
      </c>
      <c r="K2516" t="s">
        <v>165</v>
      </c>
      <c r="L2516" t="s">
        <v>165</v>
      </c>
      <c r="M2516" t="s">
        <v>165</v>
      </c>
      <c r="N2516" t="s">
        <v>165</v>
      </c>
      <c r="O2516" t="s">
        <v>165</v>
      </c>
      <c r="P2516" t="s">
        <v>165</v>
      </c>
      <c r="Q2516" t="s">
        <v>165</v>
      </c>
    </row>
    <row r="2517">
      <c r="B2517" t="s">
        <v>165</v>
      </c>
      <c r="C2517" t="s">
        <v>165</v>
      </c>
      <c r="D2517" t="s">
        <v>165</v>
      </c>
      <c r="E2517" t="s">
        <v>165</v>
      </c>
      <c r="F2517" t="s">
        <v>165</v>
      </c>
      <c r="G2517" t="s">
        <v>165</v>
      </c>
      <c r="H2517" t="s">
        <v>165</v>
      </c>
      <c r="J2517" t="s">
        <v>165</v>
      </c>
      <c r="K2517" t="s">
        <v>165</v>
      </c>
      <c r="L2517" t="s">
        <v>165</v>
      </c>
      <c r="M2517" t="s">
        <v>165</v>
      </c>
      <c r="N2517" t="s">
        <v>165</v>
      </c>
      <c r="O2517" t="s">
        <v>165</v>
      </c>
      <c r="P2517" t="s">
        <v>165</v>
      </c>
      <c r="Q2517" t="s">
        <v>165</v>
      </c>
    </row>
    <row r="2518">
      <c r="B2518" t="s">
        <v>165</v>
      </c>
      <c r="C2518" t="s">
        <v>165</v>
      </c>
      <c r="D2518" t="s">
        <v>165</v>
      </c>
      <c r="E2518" t="s">
        <v>165</v>
      </c>
      <c r="F2518" t="s">
        <v>165</v>
      </c>
      <c r="G2518" t="s">
        <v>165</v>
      </c>
      <c r="H2518" t="s">
        <v>165</v>
      </c>
      <c r="J2518" t="s">
        <v>165</v>
      </c>
      <c r="K2518" t="s">
        <v>165</v>
      </c>
      <c r="L2518" t="s">
        <v>165</v>
      </c>
      <c r="M2518" t="s">
        <v>165</v>
      </c>
      <c r="N2518" t="s">
        <v>165</v>
      </c>
      <c r="O2518" t="s">
        <v>165</v>
      </c>
      <c r="P2518" t="s">
        <v>165</v>
      </c>
      <c r="Q2518" t="s">
        <v>165</v>
      </c>
    </row>
    <row r="2519">
      <c r="B2519" t="s">
        <v>165</v>
      </c>
      <c r="C2519" t="s">
        <v>165</v>
      </c>
      <c r="D2519" t="s">
        <v>165</v>
      </c>
      <c r="E2519" t="s">
        <v>165</v>
      </c>
      <c r="F2519" t="s">
        <v>165</v>
      </c>
      <c r="G2519" t="s">
        <v>165</v>
      </c>
      <c r="H2519" t="s">
        <v>165</v>
      </c>
      <c r="J2519" t="s">
        <v>165</v>
      </c>
      <c r="K2519" t="s">
        <v>165</v>
      </c>
      <c r="L2519" t="s">
        <v>165</v>
      </c>
      <c r="M2519" t="s">
        <v>165</v>
      </c>
      <c r="N2519" t="s">
        <v>165</v>
      </c>
      <c r="O2519" t="s">
        <v>165</v>
      </c>
      <c r="P2519" t="s">
        <v>165</v>
      </c>
      <c r="Q2519" t="s">
        <v>165</v>
      </c>
    </row>
    <row r="2520">
      <c r="B2520" t="s">
        <v>165</v>
      </c>
      <c r="C2520" t="s">
        <v>165</v>
      </c>
      <c r="D2520" t="s">
        <v>165</v>
      </c>
      <c r="E2520" t="s">
        <v>165</v>
      </c>
      <c r="F2520" t="s">
        <v>165</v>
      </c>
      <c r="G2520" t="s">
        <v>165</v>
      </c>
      <c r="H2520" t="s">
        <v>165</v>
      </c>
      <c r="J2520" t="s">
        <v>165</v>
      </c>
      <c r="K2520" t="s">
        <v>165</v>
      </c>
      <c r="L2520" t="s">
        <v>165</v>
      </c>
      <c r="M2520" t="s">
        <v>165</v>
      </c>
      <c r="N2520" t="s">
        <v>165</v>
      </c>
      <c r="O2520" t="s">
        <v>165</v>
      </c>
      <c r="P2520" t="s">
        <v>165</v>
      </c>
      <c r="Q2520" t="s">
        <v>165</v>
      </c>
    </row>
    <row r="2521">
      <c r="B2521" t="s">
        <v>165</v>
      </c>
      <c r="C2521" t="s">
        <v>165</v>
      </c>
      <c r="D2521" t="s">
        <v>165</v>
      </c>
      <c r="E2521" t="s">
        <v>165</v>
      </c>
      <c r="F2521" t="s">
        <v>165</v>
      </c>
      <c r="G2521" t="s">
        <v>165</v>
      </c>
      <c r="H2521" t="s">
        <v>165</v>
      </c>
      <c r="J2521" t="s">
        <v>165</v>
      </c>
      <c r="K2521" t="s">
        <v>165</v>
      </c>
      <c r="L2521" t="s">
        <v>165</v>
      </c>
      <c r="M2521" t="s">
        <v>165</v>
      </c>
      <c r="N2521" t="s">
        <v>165</v>
      </c>
      <c r="O2521" t="s">
        <v>165</v>
      </c>
      <c r="P2521" t="s">
        <v>165</v>
      </c>
      <c r="Q2521" t="s">
        <v>165</v>
      </c>
    </row>
    <row r="2522">
      <c r="B2522" t="s">
        <v>165</v>
      </c>
      <c r="C2522" t="s">
        <v>165</v>
      </c>
      <c r="D2522" t="s">
        <v>165</v>
      </c>
      <c r="E2522" t="s">
        <v>165</v>
      </c>
      <c r="F2522" t="s">
        <v>165</v>
      </c>
      <c r="G2522" t="s">
        <v>165</v>
      </c>
      <c r="H2522" t="s">
        <v>165</v>
      </c>
      <c r="J2522" t="s">
        <v>165</v>
      </c>
      <c r="K2522" t="s">
        <v>165</v>
      </c>
      <c r="L2522" t="s">
        <v>165</v>
      </c>
      <c r="M2522" t="s">
        <v>165</v>
      </c>
      <c r="N2522" t="s">
        <v>165</v>
      </c>
      <c r="O2522" t="s">
        <v>165</v>
      </c>
      <c r="P2522" t="s">
        <v>165</v>
      </c>
      <c r="Q2522" t="s">
        <v>165</v>
      </c>
    </row>
    <row r="2523">
      <c r="B2523" t="s">
        <v>165</v>
      </c>
      <c r="C2523" t="s">
        <v>165</v>
      </c>
      <c r="D2523" t="s">
        <v>165</v>
      </c>
      <c r="E2523" t="s">
        <v>165</v>
      </c>
      <c r="F2523" t="s">
        <v>165</v>
      </c>
      <c r="G2523" t="s">
        <v>165</v>
      </c>
      <c r="H2523" t="s">
        <v>165</v>
      </c>
      <c r="J2523" t="s">
        <v>165</v>
      </c>
      <c r="K2523" t="s">
        <v>165</v>
      </c>
      <c r="L2523" t="s">
        <v>165</v>
      </c>
      <c r="M2523" t="s">
        <v>165</v>
      </c>
      <c r="N2523" t="s">
        <v>165</v>
      </c>
      <c r="O2523" t="s">
        <v>165</v>
      </c>
      <c r="P2523" t="s">
        <v>165</v>
      </c>
      <c r="Q2523" t="s">
        <v>165</v>
      </c>
    </row>
    <row r="2524">
      <c r="B2524" t="s">
        <v>165</v>
      </c>
      <c r="C2524" t="s">
        <v>165</v>
      </c>
      <c r="D2524" t="s">
        <v>165</v>
      </c>
      <c r="E2524" t="s">
        <v>165</v>
      </c>
      <c r="F2524" t="s">
        <v>165</v>
      </c>
      <c r="G2524" t="s">
        <v>165</v>
      </c>
      <c r="H2524" t="s">
        <v>165</v>
      </c>
      <c r="J2524" t="s">
        <v>165</v>
      </c>
      <c r="K2524" t="s">
        <v>165</v>
      </c>
      <c r="L2524" t="s">
        <v>165</v>
      </c>
      <c r="M2524" t="s">
        <v>165</v>
      </c>
      <c r="N2524" t="s">
        <v>165</v>
      </c>
      <c r="O2524" t="s">
        <v>165</v>
      </c>
      <c r="P2524" t="s">
        <v>165</v>
      </c>
      <c r="Q2524" t="s">
        <v>165</v>
      </c>
    </row>
    <row r="2525">
      <c r="B2525" t="s">
        <v>165</v>
      </c>
      <c r="C2525" t="s">
        <v>165</v>
      </c>
      <c r="D2525" t="s">
        <v>165</v>
      </c>
      <c r="E2525" t="s">
        <v>165</v>
      </c>
      <c r="F2525" t="s">
        <v>165</v>
      </c>
      <c r="G2525" t="s">
        <v>165</v>
      </c>
      <c r="H2525" t="s">
        <v>165</v>
      </c>
      <c r="J2525" t="s">
        <v>165</v>
      </c>
      <c r="K2525" t="s">
        <v>165</v>
      </c>
      <c r="L2525" t="s">
        <v>165</v>
      </c>
      <c r="M2525" t="s">
        <v>165</v>
      </c>
      <c r="N2525" t="s">
        <v>165</v>
      </c>
      <c r="O2525" t="s">
        <v>165</v>
      </c>
      <c r="P2525" t="s">
        <v>165</v>
      </c>
      <c r="Q2525" t="s">
        <v>165</v>
      </c>
    </row>
    <row r="2526">
      <c r="B2526" t="s">
        <v>165</v>
      </c>
      <c r="C2526" t="s">
        <v>165</v>
      </c>
      <c r="D2526" t="s">
        <v>165</v>
      </c>
      <c r="E2526" t="s">
        <v>165</v>
      </c>
      <c r="F2526" t="s">
        <v>165</v>
      </c>
      <c r="G2526" t="s">
        <v>165</v>
      </c>
      <c r="H2526" t="s">
        <v>165</v>
      </c>
      <c r="J2526" t="s">
        <v>165</v>
      </c>
      <c r="K2526" t="s">
        <v>165</v>
      </c>
      <c r="L2526" t="s">
        <v>165</v>
      </c>
      <c r="M2526" t="s">
        <v>165</v>
      </c>
      <c r="N2526" t="s">
        <v>165</v>
      </c>
      <c r="O2526" t="s">
        <v>165</v>
      </c>
      <c r="P2526" t="s">
        <v>165</v>
      </c>
      <c r="Q2526" t="s">
        <v>165</v>
      </c>
    </row>
    <row r="2527">
      <c r="B2527" t="s">
        <v>165</v>
      </c>
      <c r="C2527" t="s">
        <v>165</v>
      </c>
      <c r="D2527" t="s">
        <v>165</v>
      </c>
      <c r="E2527" t="s">
        <v>165</v>
      </c>
      <c r="F2527" t="s">
        <v>165</v>
      </c>
      <c r="G2527" t="s">
        <v>165</v>
      </c>
      <c r="H2527" t="s">
        <v>165</v>
      </c>
      <c r="J2527" t="s">
        <v>165</v>
      </c>
      <c r="K2527" t="s">
        <v>165</v>
      </c>
      <c r="L2527" t="s">
        <v>165</v>
      </c>
      <c r="M2527" t="s">
        <v>165</v>
      </c>
      <c r="N2527" t="s">
        <v>165</v>
      </c>
      <c r="O2527" t="s">
        <v>165</v>
      </c>
      <c r="P2527" t="s">
        <v>165</v>
      </c>
      <c r="Q2527" t="s">
        <v>165</v>
      </c>
    </row>
    <row r="2528">
      <c r="B2528" t="s">
        <v>165</v>
      </c>
      <c r="C2528" t="s">
        <v>165</v>
      </c>
      <c r="D2528" t="s">
        <v>165</v>
      </c>
      <c r="E2528" t="s">
        <v>165</v>
      </c>
      <c r="F2528" t="s">
        <v>165</v>
      </c>
      <c r="G2528" t="s">
        <v>165</v>
      </c>
      <c r="H2528" t="s">
        <v>165</v>
      </c>
      <c r="J2528" t="s">
        <v>165</v>
      </c>
      <c r="K2528" t="s">
        <v>165</v>
      </c>
      <c r="L2528" t="s">
        <v>165</v>
      </c>
      <c r="M2528" t="s">
        <v>165</v>
      </c>
      <c r="N2528" t="s">
        <v>165</v>
      </c>
      <c r="O2528" t="s">
        <v>165</v>
      </c>
      <c r="P2528" t="s">
        <v>165</v>
      </c>
      <c r="Q2528" t="s">
        <v>165</v>
      </c>
    </row>
    <row r="2529">
      <c r="B2529" t="s">
        <v>165</v>
      </c>
      <c r="C2529" t="s">
        <v>165</v>
      </c>
      <c r="D2529" t="s">
        <v>165</v>
      </c>
      <c r="E2529" t="s">
        <v>165</v>
      </c>
      <c r="F2529" t="s">
        <v>165</v>
      </c>
      <c r="G2529" t="s">
        <v>165</v>
      </c>
      <c r="H2529" t="s">
        <v>165</v>
      </c>
      <c r="J2529" t="s">
        <v>165</v>
      </c>
      <c r="K2529" t="s">
        <v>165</v>
      </c>
      <c r="L2529" t="s">
        <v>165</v>
      </c>
      <c r="M2529" t="s">
        <v>165</v>
      </c>
      <c r="N2529" t="s">
        <v>165</v>
      </c>
      <c r="O2529" t="s">
        <v>165</v>
      </c>
      <c r="P2529" t="s">
        <v>165</v>
      </c>
      <c r="Q2529" t="s">
        <v>165</v>
      </c>
    </row>
    <row r="2530">
      <c r="B2530" t="s">
        <v>165</v>
      </c>
      <c r="C2530" t="s">
        <v>165</v>
      </c>
      <c r="D2530" t="s">
        <v>165</v>
      </c>
      <c r="E2530" t="s">
        <v>165</v>
      </c>
      <c r="F2530" t="s">
        <v>165</v>
      </c>
      <c r="G2530" t="s">
        <v>165</v>
      </c>
      <c r="H2530" t="s">
        <v>165</v>
      </c>
      <c r="J2530" t="s">
        <v>165</v>
      </c>
      <c r="K2530" t="s">
        <v>165</v>
      </c>
      <c r="L2530" t="s">
        <v>165</v>
      </c>
      <c r="M2530" t="s">
        <v>165</v>
      </c>
      <c r="N2530" t="s">
        <v>165</v>
      </c>
      <c r="O2530" t="s">
        <v>165</v>
      </c>
      <c r="P2530" t="s">
        <v>165</v>
      </c>
      <c r="Q2530" t="s">
        <v>165</v>
      </c>
    </row>
    <row r="2531">
      <c r="B2531" t="s">
        <v>165</v>
      </c>
      <c r="C2531" t="s">
        <v>165</v>
      </c>
      <c r="D2531" t="s">
        <v>165</v>
      </c>
      <c r="E2531" t="s">
        <v>165</v>
      </c>
      <c r="F2531" t="s">
        <v>165</v>
      </c>
      <c r="G2531" t="s">
        <v>165</v>
      </c>
      <c r="H2531" t="s">
        <v>165</v>
      </c>
      <c r="J2531" t="s">
        <v>165</v>
      </c>
      <c r="K2531" t="s">
        <v>165</v>
      </c>
      <c r="L2531" t="s">
        <v>165</v>
      </c>
      <c r="M2531" t="s">
        <v>165</v>
      </c>
      <c r="N2531" t="s">
        <v>165</v>
      </c>
      <c r="O2531" t="s">
        <v>165</v>
      </c>
      <c r="P2531" t="s">
        <v>165</v>
      </c>
      <c r="Q2531" t="s">
        <v>165</v>
      </c>
    </row>
    <row r="2532">
      <c r="B2532" t="s">
        <v>165</v>
      </c>
      <c r="C2532" t="s">
        <v>165</v>
      </c>
      <c r="D2532" t="s">
        <v>165</v>
      </c>
      <c r="E2532" t="s">
        <v>165</v>
      </c>
      <c r="F2532" t="s">
        <v>165</v>
      </c>
      <c r="G2532" t="s">
        <v>165</v>
      </c>
      <c r="H2532" t="s">
        <v>165</v>
      </c>
      <c r="J2532" t="s">
        <v>165</v>
      </c>
      <c r="K2532" t="s">
        <v>165</v>
      </c>
      <c r="L2532" t="s">
        <v>165</v>
      </c>
      <c r="M2532" t="s">
        <v>165</v>
      </c>
      <c r="N2532" t="s">
        <v>165</v>
      </c>
      <c r="O2532" t="s">
        <v>165</v>
      </c>
      <c r="P2532" t="s">
        <v>165</v>
      </c>
      <c r="Q2532" t="s">
        <v>165</v>
      </c>
    </row>
    <row r="2533">
      <c r="B2533" t="s">
        <v>165</v>
      </c>
      <c r="C2533" t="s">
        <v>165</v>
      </c>
      <c r="D2533" t="s">
        <v>165</v>
      </c>
      <c r="E2533" t="s">
        <v>165</v>
      </c>
      <c r="F2533" t="s">
        <v>165</v>
      </c>
      <c r="G2533" t="s">
        <v>165</v>
      </c>
      <c r="H2533" t="s">
        <v>165</v>
      </c>
      <c r="J2533" t="s">
        <v>165</v>
      </c>
      <c r="K2533" t="s">
        <v>165</v>
      </c>
      <c r="L2533" t="s">
        <v>165</v>
      </c>
      <c r="M2533" t="s">
        <v>165</v>
      </c>
      <c r="N2533" t="s">
        <v>165</v>
      </c>
      <c r="O2533" t="s">
        <v>165</v>
      </c>
      <c r="P2533" t="s">
        <v>165</v>
      </c>
      <c r="Q2533" t="s">
        <v>165</v>
      </c>
    </row>
    <row r="2534">
      <c r="B2534" t="s">
        <v>165</v>
      </c>
      <c r="C2534" t="s">
        <v>165</v>
      </c>
      <c r="D2534" t="s">
        <v>165</v>
      </c>
      <c r="E2534" t="s">
        <v>165</v>
      </c>
      <c r="F2534" t="s">
        <v>165</v>
      </c>
      <c r="G2534" t="s">
        <v>165</v>
      </c>
      <c r="H2534" t="s">
        <v>165</v>
      </c>
      <c r="J2534" t="s">
        <v>165</v>
      </c>
      <c r="K2534" t="s">
        <v>165</v>
      </c>
      <c r="L2534" t="s">
        <v>165</v>
      </c>
      <c r="M2534" t="s">
        <v>165</v>
      </c>
      <c r="N2534" t="s">
        <v>165</v>
      </c>
      <c r="O2534" t="s">
        <v>165</v>
      </c>
      <c r="P2534" t="s">
        <v>165</v>
      </c>
      <c r="Q2534" t="s">
        <v>165</v>
      </c>
    </row>
    <row r="2535">
      <c r="B2535" t="s">
        <v>165</v>
      </c>
      <c r="C2535" t="s">
        <v>165</v>
      </c>
      <c r="D2535" t="s">
        <v>165</v>
      </c>
      <c r="E2535" t="s">
        <v>165</v>
      </c>
      <c r="F2535" t="s">
        <v>165</v>
      </c>
      <c r="G2535" t="s">
        <v>165</v>
      </c>
      <c r="H2535" t="s">
        <v>165</v>
      </c>
      <c r="J2535" t="s">
        <v>165</v>
      </c>
      <c r="K2535" t="s">
        <v>165</v>
      </c>
      <c r="L2535" t="s">
        <v>165</v>
      </c>
      <c r="M2535" t="s">
        <v>165</v>
      </c>
      <c r="N2535" t="s">
        <v>165</v>
      </c>
      <c r="O2535" t="s">
        <v>165</v>
      </c>
      <c r="P2535" t="s">
        <v>165</v>
      </c>
      <c r="Q2535" t="s">
        <v>165</v>
      </c>
    </row>
    <row r="2536">
      <c r="B2536" t="s">
        <v>165</v>
      </c>
      <c r="C2536" t="s">
        <v>165</v>
      </c>
      <c r="D2536" t="s">
        <v>165</v>
      </c>
      <c r="E2536" t="s">
        <v>165</v>
      </c>
      <c r="F2536" t="s">
        <v>165</v>
      </c>
      <c r="G2536" t="s">
        <v>165</v>
      </c>
      <c r="H2536" t="s">
        <v>165</v>
      </c>
      <c r="J2536" t="s">
        <v>165</v>
      </c>
      <c r="K2536" t="s">
        <v>165</v>
      </c>
      <c r="L2536" t="s">
        <v>165</v>
      </c>
      <c r="M2536" t="s">
        <v>165</v>
      </c>
      <c r="N2536" t="s">
        <v>165</v>
      </c>
      <c r="O2536" t="s">
        <v>165</v>
      </c>
      <c r="P2536" t="s">
        <v>165</v>
      </c>
      <c r="Q2536" t="s">
        <v>165</v>
      </c>
    </row>
    <row r="2537">
      <c r="B2537" t="s">
        <v>165</v>
      </c>
      <c r="C2537" t="s">
        <v>165</v>
      </c>
      <c r="D2537" t="s">
        <v>165</v>
      </c>
      <c r="E2537" t="s">
        <v>165</v>
      </c>
      <c r="F2537" t="s">
        <v>165</v>
      </c>
      <c r="G2537" t="s">
        <v>165</v>
      </c>
      <c r="H2537" t="s">
        <v>165</v>
      </c>
      <c r="J2537" t="s">
        <v>165</v>
      </c>
      <c r="K2537" t="s">
        <v>165</v>
      </c>
      <c r="L2537" t="s">
        <v>165</v>
      </c>
      <c r="M2537" t="s">
        <v>165</v>
      </c>
      <c r="N2537" t="s">
        <v>165</v>
      </c>
      <c r="O2537" t="s">
        <v>165</v>
      </c>
      <c r="P2537" t="s">
        <v>165</v>
      </c>
      <c r="Q2537" t="s">
        <v>165</v>
      </c>
    </row>
    <row r="2538">
      <c r="B2538" t="s">
        <v>165</v>
      </c>
      <c r="C2538" t="s">
        <v>165</v>
      </c>
      <c r="D2538" t="s">
        <v>165</v>
      </c>
      <c r="E2538" t="s">
        <v>165</v>
      </c>
      <c r="F2538" t="s">
        <v>165</v>
      </c>
      <c r="G2538" t="s">
        <v>165</v>
      </c>
      <c r="H2538" t="s">
        <v>165</v>
      </c>
      <c r="J2538" t="s">
        <v>165</v>
      </c>
      <c r="K2538" t="s">
        <v>165</v>
      </c>
      <c r="L2538" t="s">
        <v>165</v>
      </c>
      <c r="M2538" t="s">
        <v>165</v>
      </c>
      <c r="N2538" t="s">
        <v>165</v>
      </c>
      <c r="O2538" t="s">
        <v>165</v>
      </c>
      <c r="P2538" t="s">
        <v>165</v>
      </c>
      <c r="Q2538" t="s">
        <v>165</v>
      </c>
    </row>
    <row r="2539">
      <c r="B2539" t="s">
        <v>165</v>
      </c>
      <c r="C2539" t="s">
        <v>165</v>
      </c>
      <c r="D2539" t="s">
        <v>165</v>
      </c>
      <c r="E2539" t="s">
        <v>165</v>
      </c>
      <c r="F2539" t="s">
        <v>165</v>
      </c>
      <c r="G2539" t="s">
        <v>165</v>
      </c>
      <c r="H2539" t="s">
        <v>165</v>
      </c>
      <c r="J2539" t="s">
        <v>165</v>
      </c>
      <c r="K2539" t="s">
        <v>165</v>
      </c>
      <c r="L2539" t="s">
        <v>165</v>
      </c>
      <c r="M2539" t="s">
        <v>165</v>
      </c>
      <c r="N2539" t="s">
        <v>165</v>
      </c>
      <c r="O2539" t="s">
        <v>165</v>
      </c>
      <c r="P2539" t="s">
        <v>165</v>
      </c>
      <c r="Q2539" t="s">
        <v>165</v>
      </c>
    </row>
    <row r="2540">
      <c r="B2540" t="s">
        <v>165</v>
      </c>
      <c r="C2540" t="s">
        <v>165</v>
      </c>
      <c r="D2540" t="s">
        <v>165</v>
      </c>
      <c r="E2540" t="s">
        <v>165</v>
      </c>
      <c r="F2540" t="s">
        <v>165</v>
      </c>
      <c r="G2540" t="s">
        <v>165</v>
      </c>
      <c r="H2540" t="s">
        <v>165</v>
      </c>
      <c r="J2540" t="s">
        <v>165</v>
      </c>
      <c r="K2540" t="s">
        <v>165</v>
      </c>
      <c r="L2540" t="s">
        <v>165</v>
      </c>
      <c r="M2540" t="s">
        <v>165</v>
      </c>
      <c r="N2540" t="s">
        <v>165</v>
      </c>
      <c r="O2540" t="s">
        <v>165</v>
      </c>
      <c r="P2540" t="s">
        <v>165</v>
      </c>
      <c r="Q2540" t="s">
        <v>165</v>
      </c>
    </row>
    <row r="2541">
      <c r="B2541" t="s">
        <v>165</v>
      </c>
      <c r="C2541" t="s">
        <v>165</v>
      </c>
      <c r="D2541" t="s">
        <v>165</v>
      </c>
      <c r="E2541" t="s">
        <v>165</v>
      </c>
      <c r="F2541" t="s">
        <v>165</v>
      </c>
      <c r="G2541" t="s">
        <v>165</v>
      </c>
      <c r="H2541" t="s">
        <v>165</v>
      </c>
      <c r="J2541" t="s">
        <v>165</v>
      </c>
      <c r="K2541" t="s">
        <v>165</v>
      </c>
      <c r="L2541" t="s">
        <v>165</v>
      </c>
      <c r="M2541" t="s">
        <v>165</v>
      </c>
      <c r="N2541" t="s">
        <v>165</v>
      </c>
      <c r="O2541" t="s">
        <v>165</v>
      </c>
      <c r="P2541" t="s">
        <v>165</v>
      </c>
      <c r="Q2541" t="s">
        <v>165</v>
      </c>
    </row>
    <row r="2542">
      <c r="B2542" t="s">
        <v>165</v>
      </c>
      <c r="C2542" t="s">
        <v>165</v>
      </c>
      <c r="D2542" t="s">
        <v>165</v>
      </c>
      <c r="E2542" t="s">
        <v>165</v>
      </c>
      <c r="F2542" t="s">
        <v>165</v>
      </c>
      <c r="G2542" t="s">
        <v>165</v>
      </c>
      <c r="H2542" t="s">
        <v>165</v>
      </c>
      <c r="J2542" t="s">
        <v>165</v>
      </c>
      <c r="K2542" t="s">
        <v>165</v>
      </c>
      <c r="L2542" t="s">
        <v>165</v>
      </c>
      <c r="M2542" t="s">
        <v>165</v>
      </c>
      <c r="N2542" t="s">
        <v>165</v>
      </c>
      <c r="O2542" t="s">
        <v>165</v>
      </c>
      <c r="P2542" t="s">
        <v>165</v>
      </c>
      <c r="Q2542" t="s">
        <v>165</v>
      </c>
    </row>
    <row r="2543">
      <c r="B2543" t="s">
        <v>165</v>
      </c>
      <c r="C2543" t="s">
        <v>165</v>
      </c>
      <c r="D2543" t="s">
        <v>165</v>
      </c>
      <c r="E2543" t="s">
        <v>165</v>
      </c>
      <c r="F2543" t="s">
        <v>165</v>
      </c>
      <c r="G2543" t="s">
        <v>165</v>
      </c>
      <c r="H2543" t="s">
        <v>165</v>
      </c>
      <c r="J2543" t="s">
        <v>165</v>
      </c>
      <c r="K2543" t="s">
        <v>165</v>
      </c>
      <c r="L2543" t="s">
        <v>165</v>
      </c>
      <c r="M2543" t="s">
        <v>165</v>
      </c>
      <c r="N2543" t="s">
        <v>165</v>
      </c>
      <c r="O2543" t="s">
        <v>165</v>
      </c>
      <c r="P2543" t="s">
        <v>165</v>
      </c>
      <c r="Q2543" t="s">
        <v>165</v>
      </c>
    </row>
    <row r="2544">
      <c r="B2544" t="s">
        <v>165</v>
      </c>
      <c r="C2544" t="s">
        <v>165</v>
      </c>
      <c r="D2544" t="s">
        <v>165</v>
      </c>
      <c r="E2544" t="s">
        <v>165</v>
      </c>
      <c r="F2544" t="s">
        <v>165</v>
      </c>
      <c r="G2544" t="s">
        <v>165</v>
      </c>
      <c r="H2544" t="s">
        <v>165</v>
      </c>
      <c r="J2544" t="s">
        <v>165</v>
      </c>
      <c r="K2544" t="s">
        <v>165</v>
      </c>
      <c r="L2544" t="s">
        <v>165</v>
      </c>
      <c r="M2544" t="s">
        <v>165</v>
      </c>
      <c r="N2544" t="s">
        <v>165</v>
      </c>
      <c r="O2544" t="s">
        <v>165</v>
      </c>
      <c r="P2544" t="s">
        <v>165</v>
      </c>
      <c r="Q2544" t="s">
        <v>165</v>
      </c>
    </row>
    <row r="2545">
      <c r="B2545" t="s">
        <v>165</v>
      </c>
      <c r="C2545" t="s">
        <v>165</v>
      </c>
      <c r="D2545" t="s">
        <v>165</v>
      </c>
      <c r="E2545" t="s">
        <v>165</v>
      </c>
      <c r="F2545" t="s">
        <v>165</v>
      </c>
      <c r="G2545" t="s">
        <v>165</v>
      </c>
      <c r="H2545" t="s">
        <v>165</v>
      </c>
      <c r="J2545" t="s">
        <v>165</v>
      </c>
      <c r="K2545" t="s">
        <v>165</v>
      </c>
      <c r="L2545" t="s">
        <v>165</v>
      </c>
      <c r="M2545" t="s">
        <v>165</v>
      </c>
      <c r="N2545" t="s">
        <v>165</v>
      </c>
      <c r="O2545" t="s">
        <v>165</v>
      </c>
      <c r="P2545" t="s">
        <v>165</v>
      </c>
      <c r="Q2545" t="s">
        <v>165</v>
      </c>
    </row>
    <row r="2546">
      <c r="B2546" t="s">
        <v>165</v>
      </c>
      <c r="C2546" t="s">
        <v>165</v>
      </c>
      <c r="D2546" t="s">
        <v>165</v>
      </c>
      <c r="E2546" t="s">
        <v>165</v>
      </c>
      <c r="F2546" t="s">
        <v>165</v>
      </c>
      <c r="G2546" t="s">
        <v>165</v>
      </c>
      <c r="H2546" t="s">
        <v>165</v>
      </c>
      <c r="J2546" t="s">
        <v>165</v>
      </c>
      <c r="K2546" t="s">
        <v>165</v>
      </c>
      <c r="L2546" t="s">
        <v>165</v>
      </c>
      <c r="M2546" t="s">
        <v>165</v>
      </c>
      <c r="N2546" t="s">
        <v>165</v>
      </c>
      <c r="O2546" t="s">
        <v>165</v>
      </c>
      <c r="P2546" t="s">
        <v>165</v>
      </c>
      <c r="Q2546" t="s">
        <v>165</v>
      </c>
    </row>
    <row r="2547">
      <c r="B2547" t="s">
        <v>165</v>
      </c>
      <c r="C2547" t="s">
        <v>165</v>
      </c>
      <c r="D2547" t="s">
        <v>165</v>
      </c>
      <c r="E2547" t="s">
        <v>165</v>
      </c>
      <c r="F2547" t="s">
        <v>165</v>
      </c>
      <c r="G2547" t="s">
        <v>165</v>
      </c>
      <c r="H2547" t="s">
        <v>165</v>
      </c>
      <c r="J2547" t="s">
        <v>165</v>
      </c>
      <c r="K2547" t="s">
        <v>165</v>
      </c>
      <c r="L2547" t="s">
        <v>165</v>
      </c>
      <c r="M2547" t="s">
        <v>165</v>
      </c>
      <c r="N2547" t="s">
        <v>165</v>
      </c>
      <c r="O2547" t="s">
        <v>165</v>
      </c>
      <c r="P2547" t="s">
        <v>165</v>
      </c>
      <c r="Q2547" t="s">
        <v>165</v>
      </c>
    </row>
    <row r="2548">
      <c r="B2548" t="s">
        <v>165</v>
      </c>
      <c r="C2548" t="s">
        <v>165</v>
      </c>
      <c r="D2548" t="s">
        <v>165</v>
      </c>
      <c r="E2548" t="s">
        <v>165</v>
      </c>
      <c r="F2548" t="s">
        <v>165</v>
      </c>
      <c r="G2548" t="s">
        <v>165</v>
      </c>
      <c r="H2548" t="s">
        <v>165</v>
      </c>
      <c r="J2548" t="s">
        <v>165</v>
      </c>
      <c r="K2548" t="s">
        <v>165</v>
      </c>
      <c r="L2548" t="s">
        <v>165</v>
      </c>
      <c r="M2548" t="s">
        <v>165</v>
      </c>
      <c r="N2548" t="s">
        <v>165</v>
      </c>
      <c r="O2548" t="s">
        <v>165</v>
      </c>
      <c r="P2548" t="s">
        <v>165</v>
      </c>
      <c r="Q2548" t="s">
        <v>165</v>
      </c>
    </row>
    <row r="2549">
      <c r="B2549" t="s">
        <v>165</v>
      </c>
      <c r="C2549" t="s">
        <v>165</v>
      </c>
      <c r="D2549" t="s">
        <v>165</v>
      </c>
      <c r="E2549" t="s">
        <v>165</v>
      </c>
      <c r="F2549" t="s">
        <v>165</v>
      </c>
      <c r="G2549" t="s">
        <v>165</v>
      </c>
      <c r="H2549" t="s">
        <v>165</v>
      </c>
      <c r="J2549" t="s">
        <v>165</v>
      </c>
      <c r="K2549" t="s">
        <v>165</v>
      </c>
      <c r="L2549" t="s">
        <v>165</v>
      </c>
      <c r="M2549" t="s">
        <v>165</v>
      </c>
      <c r="N2549" t="s">
        <v>165</v>
      </c>
      <c r="O2549" t="s">
        <v>165</v>
      </c>
      <c r="P2549" t="s">
        <v>165</v>
      </c>
      <c r="Q2549" t="s">
        <v>165</v>
      </c>
    </row>
    <row r="2550">
      <c r="B2550" t="s">
        <v>165</v>
      </c>
      <c r="C2550" t="s">
        <v>165</v>
      </c>
      <c r="D2550" t="s">
        <v>165</v>
      </c>
      <c r="E2550" t="s">
        <v>165</v>
      </c>
      <c r="F2550" t="s">
        <v>165</v>
      </c>
      <c r="G2550" t="s">
        <v>165</v>
      </c>
      <c r="H2550" t="s">
        <v>165</v>
      </c>
      <c r="J2550" t="s">
        <v>165</v>
      </c>
      <c r="K2550" t="s">
        <v>165</v>
      </c>
      <c r="L2550" t="s">
        <v>165</v>
      </c>
      <c r="M2550" t="s">
        <v>165</v>
      </c>
      <c r="N2550" t="s">
        <v>165</v>
      </c>
      <c r="O2550" t="s">
        <v>165</v>
      </c>
      <c r="P2550" t="s">
        <v>165</v>
      </c>
      <c r="Q2550" t="s">
        <v>165</v>
      </c>
    </row>
    <row r="2551">
      <c r="B2551" t="s">
        <v>165</v>
      </c>
      <c r="C2551" t="s">
        <v>165</v>
      </c>
      <c r="D2551" t="s">
        <v>165</v>
      </c>
      <c r="E2551" t="s">
        <v>165</v>
      </c>
      <c r="F2551" t="s">
        <v>165</v>
      </c>
      <c r="G2551" t="s">
        <v>165</v>
      </c>
      <c r="H2551" t="s">
        <v>165</v>
      </c>
      <c r="J2551" t="s">
        <v>165</v>
      </c>
      <c r="K2551" t="s">
        <v>165</v>
      </c>
      <c r="L2551" t="s">
        <v>165</v>
      </c>
      <c r="M2551" t="s">
        <v>165</v>
      </c>
      <c r="N2551" t="s">
        <v>165</v>
      </c>
      <c r="O2551" t="s">
        <v>165</v>
      </c>
      <c r="P2551" t="s">
        <v>165</v>
      </c>
      <c r="Q2551" t="s">
        <v>165</v>
      </c>
    </row>
    <row r="2552">
      <c r="B2552" t="s">
        <v>165</v>
      </c>
      <c r="C2552" t="s">
        <v>165</v>
      </c>
      <c r="D2552" t="s">
        <v>165</v>
      </c>
      <c r="E2552" t="s">
        <v>165</v>
      </c>
      <c r="F2552" t="s">
        <v>165</v>
      </c>
      <c r="G2552" t="s">
        <v>165</v>
      </c>
      <c r="H2552" t="s">
        <v>165</v>
      </c>
      <c r="J2552" t="s">
        <v>165</v>
      </c>
      <c r="K2552" t="s">
        <v>165</v>
      </c>
      <c r="L2552" t="s">
        <v>165</v>
      </c>
      <c r="M2552" t="s">
        <v>165</v>
      </c>
      <c r="N2552" t="s">
        <v>165</v>
      </c>
      <c r="O2552" t="s">
        <v>165</v>
      </c>
      <c r="P2552" t="s">
        <v>165</v>
      </c>
      <c r="Q2552" t="s">
        <v>165</v>
      </c>
    </row>
    <row r="2553">
      <c r="B2553" t="s">
        <v>165</v>
      </c>
      <c r="C2553" t="s">
        <v>165</v>
      </c>
      <c r="D2553" t="s">
        <v>165</v>
      </c>
      <c r="E2553" t="s">
        <v>165</v>
      </c>
      <c r="F2553" t="s">
        <v>165</v>
      </c>
      <c r="G2553" t="s">
        <v>165</v>
      </c>
      <c r="H2553" t="s">
        <v>165</v>
      </c>
      <c r="J2553" t="s">
        <v>165</v>
      </c>
      <c r="K2553" t="s">
        <v>165</v>
      </c>
      <c r="L2553" t="s">
        <v>165</v>
      </c>
      <c r="M2553" t="s">
        <v>165</v>
      </c>
      <c r="N2553" t="s">
        <v>165</v>
      </c>
      <c r="O2553" t="s">
        <v>165</v>
      </c>
      <c r="P2553" t="s">
        <v>165</v>
      </c>
      <c r="Q2553" t="s">
        <v>165</v>
      </c>
    </row>
    <row r="2554">
      <c r="B2554" t="s">
        <v>165</v>
      </c>
      <c r="C2554" t="s">
        <v>165</v>
      </c>
      <c r="D2554" t="s">
        <v>165</v>
      </c>
      <c r="E2554" t="s">
        <v>165</v>
      </c>
      <c r="F2554" t="s">
        <v>165</v>
      </c>
      <c r="G2554" t="s">
        <v>165</v>
      </c>
      <c r="H2554" t="s">
        <v>165</v>
      </c>
      <c r="J2554" t="s">
        <v>165</v>
      </c>
      <c r="K2554" t="s">
        <v>165</v>
      </c>
      <c r="L2554" t="s">
        <v>165</v>
      </c>
      <c r="M2554" t="s">
        <v>165</v>
      </c>
      <c r="N2554" t="s">
        <v>165</v>
      </c>
      <c r="O2554" t="s">
        <v>165</v>
      </c>
      <c r="P2554" t="s">
        <v>165</v>
      </c>
      <c r="Q2554" t="s">
        <v>165</v>
      </c>
    </row>
    <row r="2555">
      <c r="B2555" t="s">
        <v>165</v>
      </c>
      <c r="C2555" t="s">
        <v>165</v>
      </c>
      <c r="D2555" t="s">
        <v>165</v>
      </c>
      <c r="E2555" t="s">
        <v>165</v>
      </c>
      <c r="F2555" t="s">
        <v>165</v>
      </c>
      <c r="G2555" t="s">
        <v>165</v>
      </c>
      <c r="H2555" t="s">
        <v>165</v>
      </c>
      <c r="J2555" t="s">
        <v>165</v>
      </c>
      <c r="K2555" t="s">
        <v>165</v>
      </c>
      <c r="L2555" t="s">
        <v>165</v>
      </c>
      <c r="M2555" t="s">
        <v>165</v>
      </c>
      <c r="N2555" t="s">
        <v>165</v>
      </c>
      <c r="O2555" t="s">
        <v>165</v>
      </c>
      <c r="P2555" t="s">
        <v>165</v>
      </c>
      <c r="Q2555" t="s">
        <v>165</v>
      </c>
    </row>
    <row r="2556">
      <c r="B2556" t="s">
        <v>165</v>
      </c>
      <c r="C2556" t="s">
        <v>165</v>
      </c>
      <c r="D2556" t="s">
        <v>165</v>
      </c>
      <c r="E2556" t="s">
        <v>165</v>
      </c>
      <c r="F2556" t="s">
        <v>165</v>
      </c>
      <c r="G2556" t="s">
        <v>165</v>
      </c>
      <c r="H2556" t="s">
        <v>165</v>
      </c>
      <c r="J2556" t="s">
        <v>165</v>
      </c>
      <c r="K2556" t="s">
        <v>165</v>
      </c>
      <c r="L2556" t="s">
        <v>165</v>
      </c>
      <c r="M2556" t="s">
        <v>165</v>
      </c>
      <c r="N2556" t="s">
        <v>165</v>
      </c>
      <c r="O2556" t="s">
        <v>165</v>
      </c>
      <c r="P2556" t="s">
        <v>165</v>
      </c>
      <c r="Q2556" t="s">
        <v>165</v>
      </c>
    </row>
    <row r="2557">
      <c r="B2557" t="s">
        <v>165</v>
      </c>
      <c r="C2557" t="s">
        <v>165</v>
      </c>
      <c r="D2557" t="s">
        <v>165</v>
      </c>
      <c r="E2557" t="s">
        <v>165</v>
      </c>
      <c r="F2557" t="s">
        <v>165</v>
      </c>
      <c r="G2557" t="s">
        <v>165</v>
      </c>
      <c r="H2557" t="s">
        <v>165</v>
      </c>
      <c r="J2557" t="s">
        <v>165</v>
      </c>
      <c r="K2557" t="s">
        <v>165</v>
      </c>
      <c r="L2557" t="s">
        <v>165</v>
      </c>
      <c r="M2557" t="s">
        <v>165</v>
      </c>
      <c r="N2557" t="s">
        <v>165</v>
      </c>
      <c r="O2557" t="s">
        <v>165</v>
      </c>
      <c r="P2557" t="s">
        <v>165</v>
      </c>
      <c r="Q2557" t="s">
        <v>165</v>
      </c>
    </row>
    <row r="2558">
      <c r="B2558" t="s">
        <v>165</v>
      </c>
      <c r="C2558" t="s">
        <v>165</v>
      </c>
      <c r="D2558" t="s">
        <v>165</v>
      </c>
      <c r="E2558" t="s">
        <v>165</v>
      </c>
      <c r="F2558" t="s">
        <v>165</v>
      </c>
      <c r="G2558" t="s">
        <v>165</v>
      </c>
      <c r="H2558" t="s">
        <v>165</v>
      </c>
      <c r="J2558" t="s">
        <v>165</v>
      </c>
      <c r="K2558" t="s">
        <v>165</v>
      </c>
      <c r="L2558" t="s">
        <v>165</v>
      </c>
      <c r="M2558" t="s">
        <v>165</v>
      </c>
      <c r="N2558" t="s">
        <v>165</v>
      </c>
      <c r="O2558" t="s">
        <v>165</v>
      </c>
      <c r="P2558" t="s">
        <v>165</v>
      </c>
      <c r="Q2558" t="s">
        <v>165</v>
      </c>
    </row>
    <row r="2559">
      <c r="B2559" t="s">
        <v>165</v>
      </c>
      <c r="C2559" t="s">
        <v>165</v>
      </c>
      <c r="D2559" t="s">
        <v>165</v>
      </c>
      <c r="E2559" t="s">
        <v>165</v>
      </c>
      <c r="F2559" t="s">
        <v>165</v>
      </c>
      <c r="G2559" t="s">
        <v>165</v>
      </c>
      <c r="H2559" t="s">
        <v>165</v>
      </c>
      <c r="J2559" t="s">
        <v>165</v>
      </c>
      <c r="K2559" t="s">
        <v>165</v>
      </c>
      <c r="L2559" t="s">
        <v>165</v>
      </c>
      <c r="M2559" t="s">
        <v>165</v>
      </c>
      <c r="N2559" t="s">
        <v>165</v>
      </c>
      <c r="O2559" t="s">
        <v>165</v>
      </c>
      <c r="P2559" t="s">
        <v>165</v>
      </c>
      <c r="Q2559" t="s">
        <v>165</v>
      </c>
    </row>
    <row r="2560">
      <c r="B2560" t="s">
        <v>165</v>
      </c>
      <c r="C2560" t="s">
        <v>165</v>
      </c>
      <c r="D2560" t="s">
        <v>165</v>
      </c>
      <c r="E2560" t="s">
        <v>165</v>
      </c>
      <c r="F2560" t="s">
        <v>165</v>
      </c>
      <c r="G2560" t="s">
        <v>165</v>
      </c>
      <c r="H2560" t="s">
        <v>165</v>
      </c>
      <c r="J2560" t="s">
        <v>165</v>
      </c>
      <c r="K2560" t="s">
        <v>165</v>
      </c>
      <c r="L2560" t="s">
        <v>165</v>
      </c>
      <c r="M2560" t="s">
        <v>165</v>
      </c>
      <c r="N2560" t="s">
        <v>165</v>
      </c>
      <c r="O2560" t="s">
        <v>165</v>
      </c>
      <c r="P2560" t="s">
        <v>165</v>
      </c>
      <c r="Q2560" t="s">
        <v>165</v>
      </c>
    </row>
    <row r="2561">
      <c r="B2561" t="s">
        <v>165</v>
      </c>
      <c r="C2561" t="s">
        <v>165</v>
      </c>
      <c r="D2561" t="s">
        <v>165</v>
      </c>
      <c r="E2561" t="s">
        <v>165</v>
      </c>
      <c r="F2561" t="s">
        <v>165</v>
      </c>
      <c r="G2561" t="s">
        <v>165</v>
      </c>
      <c r="H2561" t="s">
        <v>165</v>
      </c>
      <c r="J2561" t="s">
        <v>165</v>
      </c>
      <c r="K2561" t="s">
        <v>165</v>
      </c>
      <c r="L2561" t="s">
        <v>165</v>
      </c>
      <c r="M2561" t="s">
        <v>165</v>
      </c>
      <c r="N2561" t="s">
        <v>165</v>
      </c>
      <c r="O2561" t="s">
        <v>165</v>
      </c>
      <c r="P2561" t="s">
        <v>165</v>
      </c>
      <c r="Q2561" t="s">
        <v>165</v>
      </c>
    </row>
    <row r="2562">
      <c r="B2562" t="s">
        <v>165</v>
      </c>
      <c r="C2562" t="s">
        <v>165</v>
      </c>
      <c r="D2562" t="s">
        <v>165</v>
      </c>
      <c r="E2562" t="s">
        <v>165</v>
      </c>
      <c r="F2562" t="s">
        <v>165</v>
      </c>
      <c r="G2562" t="s">
        <v>165</v>
      </c>
      <c r="H2562" t="s">
        <v>165</v>
      </c>
      <c r="J2562" t="s">
        <v>165</v>
      </c>
      <c r="K2562" t="s">
        <v>165</v>
      </c>
      <c r="L2562" t="s">
        <v>165</v>
      </c>
      <c r="M2562" t="s">
        <v>165</v>
      </c>
      <c r="N2562" t="s">
        <v>165</v>
      </c>
      <c r="O2562" t="s">
        <v>165</v>
      </c>
      <c r="P2562" t="s">
        <v>165</v>
      </c>
      <c r="Q2562" t="s">
        <v>165</v>
      </c>
    </row>
    <row r="2563">
      <c r="B2563" t="s">
        <v>165</v>
      </c>
      <c r="C2563" t="s">
        <v>165</v>
      </c>
      <c r="D2563" t="s">
        <v>165</v>
      </c>
      <c r="E2563" t="s">
        <v>165</v>
      </c>
      <c r="F2563" t="s">
        <v>165</v>
      </c>
      <c r="G2563" t="s">
        <v>165</v>
      </c>
      <c r="H2563" t="s">
        <v>165</v>
      </c>
      <c r="J2563" t="s">
        <v>165</v>
      </c>
      <c r="K2563" t="s">
        <v>165</v>
      </c>
      <c r="L2563" t="s">
        <v>165</v>
      </c>
      <c r="M2563" t="s">
        <v>165</v>
      </c>
      <c r="N2563" t="s">
        <v>165</v>
      </c>
      <c r="O2563" t="s">
        <v>165</v>
      </c>
      <c r="P2563" t="s">
        <v>165</v>
      </c>
      <c r="Q2563" t="s">
        <v>165</v>
      </c>
    </row>
    <row r="2564">
      <c r="B2564" t="s">
        <v>165</v>
      </c>
      <c r="C2564" t="s">
        <v>165</v>
      </c>
      <c r="D2564" t="s">
        <v>165</v>
      </c>
      <c r="E2564" t="s">
        <v>165</v>
      </c>
      <c r="F2564" t="s">
        <v>165</v>
      </c>
      <c r="G2564" t="s">
        <v>165</v>
      </c>
      <c r="H2564" t="s">
        <v>165</v>
      </c>
      <c r="J2564" t="s">
        <v>165</v>
      </c>
      <c r="K2564" t="s">
        <v>165</v>
      </c>
      <c r="L2564" t="s">
        <v>165</v>
      </c>
      <c r="M2564" t="s">
        <v>165</v>
      </c>
      <c r="N2564" t="s">
        <v>165</v>
      </c>
      <c r="O2564" t="s">
        <v>165</v>
      </c>
      <c r="P2564" t="s">
        <v>165</v>
      </c>
      <c r="Q2564" t="s">
        <v>165</v>
      </c>
    </row>
    <row r="2565">
      <c r="B2565" t="s">
        <v>165</v>
      </c>
      <c r="C2565" t="s">
        <v>165</v>
      </c>
      <c r="D2565" t="s">
        <v>165</v>
      </c>
      <c r="E2565" t="s">
        <v>165</v>
      </c>
      <c r="F2565" t="s">
        <v>165</v>
      </c>
      <c r="G2565" t="s">
        <v>165</v>
      </c>
      <c r="H2565" t="s">
        <v>165</v>
      </c>
      <c r="J2565" t="s">
        <v>165</v>
      </c>
      <c r="K2565" t="s">
        <v>165</v>
      </c>
      <c r="L2565" t="s">
        <v>165</v>
      </c>
      <c r="M2565" t="s">
        <v>165</v>
      </c>
      <c r="N2565" t="s">
        <v>165</v>
      </c>
      <c r="O2565" t="s">
        <v>165</v>
      </c>
      <c r="P2565" t="s">
        <v>165</v>
      </c>
      <c r="Q2565" t="s">
        <v>165</v>
      </c>
    </row>
    <row r="2566">
      <c r="B2566" t="s">
        <v>165</v>
      </c>
      <c r="C2566" t="s">
        <v>165</v>
      </c>
      <c r="D2566" t="s">
        <v>165</v>
      </c>
      <c r="E2566" t="s">
        <v>165</v>
      </c>
      <c r="F2566" t="s">
        <v>165</v>
      </c>
      <c r="G2566" t="s">
        <v>165</v>
      </c>
      <c r="H2566" t="s">
        <v>165</v>
      </c>
      <c r="J2566" t="s">
        <v>165</v>
      </c>
      <c r="K2566" t="s">
        <v>165</v>
      </c>
      <c r="L2566" t="s">
        <v>165</v>
      </c>
      <c r="M2566" t="s">
        <v>165</v>
      </c>
      <c r="N2566" t="s">
        <v>165</v>
      </c>
      <c r="O2566" t="s">
        <v>165</v>
      </c>
      <c r="P2566" t="s">
        <v>165</v>
      </c>
      <c r="Q2566" t="s">
        <v>165</v>
      </c>
    </row>
    <row r="2567">
      <c r="B2567" t="s">
        <v>165</v>
      </c>
      <c r="C2567" t="s">
        <v>165</v>
      </c>
      <c r="D2567" t="s">
        <v>165</v>
      </c>
      <c r="E2567" t="s">
        <v>165</v>
      </c>
      <c r="F2567" t="s">
        <v>165</v>
      </c>
      <c r="G2567" t="s">
        <v>165</v>
      </c>
      <c r="H2567" t="s">
        <v>165</v>
      </c>
      <c r="J2567" t="s">
        <v>165</v>
      </c>
      <c r="K2567" t="s">
        <v>165</v>
      </c>
      <c r="L2567" t="s">
        <v>165</v>
      </c>
      <c r="M2567" t="s">
        <v>165</v>
      </c>
      <c r="N2567" t="s">
        <v>165</v>
      </c>
      <c r="O2567" t="s">
        <v>165</v>
      </c>
      <c r="P2567" t="s">
        <v>165</v>
      </c>
      <c r="Q2567" t="s">
        <v>165</v>
      </c>
    </row>
    <row r="2568">
      <c r="B2568" t="s">
        <v>165</v>
      </c>
      <c r="C2568" t="s">
        <v>165</v>
      </c>
      <c r="D2568" t="s">
        <v>165</v>
      </c>
      <c r="E2568" t="s">
        <v>165</v>
      </c>
      <c r="F2568" t="s">
        <v>165</v>
      </c>
      <c r="G2568" t="s">
        <v>165</v>
      </c>
      <c r="H2568" t="s">
        <v>165</v>
      </c>
      <c r="J2568" t="s">
        <v>165</v>
      </c>
      <c r="K2568" t="s">
        <v>165</v>
      </c>
      <c r="L2568" t="s">
        <v>165</v>
      </c>
      <c r="M2568" t="s">
        <v>165</v>
      </c>
      <c r="N2568" t="s">
        <v>165</v>
      </c>
      <c r="O2568" t="s">
        <v>165</v>
      </c>
      <c r="P2568" t="s">
        <v>165</v>
      </c>
      <c r="Q2568" t="s">
        <v>165</v>
      </c>
    </row>
    <row r="2569">
      <c r="B2569" t="s">
        <v>165</v>
      </c>
      <c r="C2569" t="s">
        <v>165</v>
      </c>
      <c r="D2569" t="s">
        <v>165</v>
      </c>
      <c r="E2569" t="s">
        <v>165</v>
      </c>
      <c r="F2569" t="s">
        <v>165</v>
      </c>
      <c r="G2569" t="s">
        <v>165</v>
      </c>
      <c r="H2569" t="s">
        <v>165</v>
      </c>
      <c r="J2569" t="s">
        <v>165</v>
      </c>
      <c r="K2569" t="s">
        <v>165</v>
      </c>
      <c r="L2569" t="s">
        <v>165</v>
      </c>
      <c r="M2569" t="s">
        <v>165</v>
      </c>
      <c r="N2569" t="s">
        <v>165</v>
      </c>
      <c r="O2569" t="s">
        <v>165</v>
      </c>
      <c r="P2569" t="s">
        <v>165</v>
      </c>
      <c r="Q2569" t="s">
        <v>165</v>
      </c>
    </row>
    <row r="2570">
      <c r="B2570" t="s">
        <v>165</v>
      </c>
      <c r="C2570" t="s">
        <v>165</v>
      </c>
      <c r="D2570" t="s">
        <v>165</v>
      </c>
      <c r="E2570" t="s">
        <v>165</v>
      </c>
      <c r="F2570" t="s">
        <v>165</v>
      </c>
      <c r="G2570" t="s">
        <v>165</v>
      </c>
      <c r="H2570" t="s">
        <v>165</v>
      </c>
      <c r="J2570" t="s">
        <v>165</v>
      </c>
      <c r="K2570" t="s">
        <v>165</v>
      </c>
      <c r="L2570" t="s">
        <v>165</v>
      </c>
      <c r="M2570" t="s">
        <v>165</v>
      </c>
      <c r="N2570" t="s">
        <v>165</v>
      </c>
      <c r="O2570" t="s">
        <v>165</v>
      </c>
      <c r="P2570" t="s">
        <v>165</v>
      </c>
      <c r="Q2570" t="s">
        <v>165</v>
      </c>
    </row>
    <row r="2571">
      <c r="B2571" t="s">
        <v>165</v>
      </c>
      <c r="C2571" t="s">
        <v>165</v>
      </c>
      <c r="D2571" t="s">
        <v>165</v>
      </c>
      <c r="E2571" t="s">
        <v>165</v>
      </c>
      <c r="F2571" t="s">
        <v>165</v>
      </c>
      <c r="G2571" t="s">
        <v>165</v>
      </c>
      <c r="H2571" t="s">
        <v>165</v>
      </c>
      <c r="J2571" t="s">
        <v>165</v>
      </c>
      <c r="K2571" t="s">
        <v>165</v>
      </c>
      <c r="L2571" t="s">
        <v>165</v>
      </c>
      <c r="M2571" t="s">
        <v>165</v>
      </c>
      <c r="N2571" t="s">
        <v>165</v>
      </c>
      <c r="O2571" t="s">
        <v>165</v>
      </c>
      <c r="P2571" t="s">
        <v>165</v>
      </c>
      <c r="Q2571" t="s">
        <v>165</v>
      </c>
    </row>
    <row r="2572">
      <c r="B2572" t="s">
        <v>165</v>
      </c>
      <c r="C2572" t="s">
        <v>165</v>
      </c>
      <c r="D2572" t="s">
        <v>165</v>
      </c>
      <c r="E2572" t="s">
        <v>165</v>
      </c>
      <c r="F2572" t="s">
        <v>165</v>
      </c>
      <c r="G2572" t="s">
        <v>165</v>
      </c>
      <c r="H2572" t="s">
        <v>165</v>
      </c>
      <c r="J2572" t="s">
        <v>165</v>
      </c>
      <c r="K2572" t="s">
        <v>165</v>
      </c>
      <c r="L2572" t="s">
        <v>165</v>
      </c>
      <c r="M2572" t="s">
        <v>165</v>
      </c>
      <c r="N2572" t="s">
        <v>165</v>
      </c>
      <c r="O2572" t="s">
        <v>165</v>
      </c>
      <c r="P2572" t="s">
        <v>165</v>
      </c>
      <c r="Q2572" t="s">
        <v>165</v>
      </c>
    </row>
    <row r="2573">
      <c r="B2573" t="s">
        <v>165</v>
      </c>
      <c r="C2573" t="s">
        <v>165</v>
      </c>
      <c r="D2573" t="s">
        <v>165</v>
      </c>
      <c r="E2573" t="s">
        <v>165</v>
      </c>
      <c r="F2573" t="s">
        <v>165</v>
      </c>
      <c r="G2573" t="s">
        <v>165</v>
      </c>
      <c r="H2573" t="s">
        <v>165</v>
      </c>
      <c r="J2573" t="s">
        <v>165</v>
      </c>
      <c r="K2573" t="s">
        <v>165</v>
      </c>
      <c r="L2573" t="s">
        <v>165</v>
      </c>
      <c r="M2573" t="s">
        <v>165</v>
      </c>
      <c r="N2573" t="s">
        <v>165</v>
      </c>
      <c r="O2573" t="s">
        <v>165</v>
      </c>
      <c r="P2573" t="s">
        <v>165</v>
      </c>
      <c r="Q2573" t="s">
        <v>165</v>
      </c>
    </row>
    <row r="2574">
      <c r="B2574" t="s">
        <v>165</v>
      </c>
      <c r="C2574" t="s">
        <v>165</v>
      </c>
      <c r="D2574" t="s">
        <v>165</v>
      </c>
      <c r="E2574" t="s">
        <v>165</v>
      </c>
      <c r="F2574" t="s">
        <v>165</v>
      </c>
      <c r="G2574" t="s">
        <v>165</v>
      </c>
      <c r="H2574" t="s">
        <v>165</v>
      </c>
      <c r="J2574" t="s">
        <v>165</v>
      </c>
      <c r="K2574" t="s">
        <v>165</v>
      </c>
      <c r="L2574" t="s">
        <v>165</v>
      </c>
      <c r="M2574" t="s">
        <v>165</v>
      </c>
      <c r="N2574" t="s">
        <v>165</v>
      </c>
      <c r="O2574" t="s">
        <v>165</v>
      </c>
      <c r="P2574" t="s">
        <v>165</v>
      </c>
      <c r="Q2574" t="s">
        <v>165</v>
      </c>
    </row>
    <row r="2575">
      <c r="B2575" t="s">
        <v>165</v>
      </c>
      <c r="C2575" t="s">
        <v>165</v>
      </c>
      <c r="D2575" t="s">
        <v>165</v>
      </c>
      <c r="E2575" t="s">
        <v>165</v>
      </c>
      <c r="F2575" t="s">
        <v>165</v>
      </c>
      <c r="G2575" t="s">
        <v>165</v>
      </c>
      <c r="H2575" t="s">
        <v>165</v>
      </c>
      <c r="J2575" t="s">
        <v>165</v>
      </c>
      <c r="K2575" t="s">
        <v>165</v>
      </c>
      <c r="L2575" t="s">
        <v>165</v>
      </c>
      <c r="M2575" t="s">
        <v>165</v>
      </c>
      <c r="N2575" t="s">
        <v>165</v>
      </c>
      <c r="O2575" t="s">
        <v>165</v>
      </c>
      <c r="P2575" t="s">
        <v>165</v>
      </c>
      <c r="Q2575" t="s">
        <v>165</v>
      </c>
    </row>
    <row r="2576">
      <c r="B2576" t="s">
        <v>165</v>
      </c>
      <c r="C2576" t="s">
        <v>165</v>
      </c>
      <c r="D2576" t="s">
        <v>165</v>
      </c>
      <c r="E2576" t="s">
        <v>165</v>
      </c>
      <c r="F2576" t="s">
        <v>165</v>
      </c>
      <c r="G2576" t="s">
        <v>165</v>
      </c>
      <c r="H2576" t="s">
        <v>165</v>
      </c>
      <c r="J2576" t="s">
        <v>165</v>
      </c>
      <c r="K2576" t="s">
        <v>165</v>
      </c>
      <c r="L2576" t="s">
        <v>165</v>
      </c>
      <c r="M2576" t="s">
        <v>165</v>
      </c>
      <c r="N2576" t="s">
        <v>165</v>
      </c>
      <c r="O2576" t="s">
        <v>165</v>
      </c>
      <c r="P2576" t="s">
        <v>165</v>
      </c>
      <c r="Q2576" t="s">
        <v>165</v>
      </c>
    </row>
    <row r="2577">
      <c r="B2577" t="s">
        <v>165</v>
      </c>
      <c r="C2577" t="s">
        <v>165</v>
      </c>
      <c r="D2577" t="s">
        <v>165</v>
      </c>
      <c r="E2577" t="s">
        <v>165</v>
      </c>
      <c r="F2577" t="s">
        <v>165</v>
      </c>
      <c r="G2577" t="s">
        <v>165</v>
      </c>
      <c r="H2577" t="s">
        <v>165</v>
      </c>
      <c r="J2577" t="s">
        <v>165</v>
      </c>
      <c r="K2577" t="s">
        <v>165</v>
      </c>
      <c r="L2577" t="s">
        <v>165</v>
      </c>
      <c r="M2577" t="s">
        <v>165</v>
      </c>
      <c r="N2577" t="s">
        <v>165</v>
      </c>
      <c r="O2577" t="s">
        <v>165</v>
      </c>
      <c r="P2577" t="s">
        <v>165</v>
      </c>
      <c r="Q2577" t="s">
        <v>165</v>
      </c>
    </row>
    <row r="2578">
      <c r="B2578" t="s">
        <v>165</v>
      </c>
      <c r="C2578" t="s">
        <v>165</v>
      </c>
      <c r="D2578" t="s">
        <v>165</v>
      </c>
      <c r="E2578" t="s">
        <v>165</v>
      </c>
      <c r="F2578" t="s">
        <v>165</v>
      </c>
      <c r="G2578" t="s">
        <v>165</v>
      </c>
      <c r="H2578" t="s">
        <v>165</v>
      </c>
      <c r="J2578" t="s">
        <v>165</v>
      </c>
      <c r="K2578" t="s">
        <v>165</v>
      </c>
      <c r="L2578" t="s">
        <v>165</v>
      </c>
      <c r="M2578" t="s">
        <v>165</v>
      </c>
      <c r="N2578" t="s">
        <v>165</v>
      </c>
      <c r="O2578" t="s">
        <v>165</v>
      </c>
      <c r="P2578" t="s">
        <v>165</v>
      </c>
      <c r="Q2578" t="s">
        <v>165</v>
      </c>
    </row>
    <row r="2579">
      <c r="B2579" t="s">
        <v>165</v>
      </c>
      <c r="C2579" t="s">
        <v>165</v>
      </c>
      <c r="D2579" t="s">
        <v>165</v>
      </c>
      <c r="E2579" t="s">
        <v>165</v>
      </c>
      <c r="F2579" t="s">
        <v>165</v>
      </c>
      <c r="G2579" t="s">
        <v>165</v>
      </c>
      <c r="H2579" t="s">
        <v>165</v>
      </c>
      <c r="J2579" t="s">
        <v>165</v>
      </c>
      <c r="K2579" t="s">
        <v>165</v>
      </c>
      <c r="L2579" t="s">
        <v>165</v>
      </c>
      <c r="M2579" t="s">
        <v>165</v>
      </c>
      <c r="N2579" t="s">
        <v>165</v>
      </c>
      <c r="O2579" t="s">
        <v>165</v>
      </c>
      <c r="P2579" t="s">
        <v>165</v>
      </c>
      <c r="Q2579" t="s">
        <v>165</v>
      </c>
    </row>
    <row r="2580">
      <c r="B2580" t="s">
        <v>165</v>
      </c>
      <c r="C2580" t="s">
        <v>165</v>
      </c>
      <c r="D2580" t="s">
        <v>165</v>
      </c>
      <c r="E2580" t="s">
        <v>165</v>
      </c>
      <c r="F2580" t="s">
        <v>165</v>
      </c>
      <c r="G2580" t="s">
        <v>165</v>
      </c>
      <c r="H2580" t="s">
        <v>165</v>
      </c>
      <c r="J2580" t="s">
        <v>165</v>
      </c>
      <c r="K2580" t="s">
        <v>165</v>
      </c>
      <c r="L2580" t="s">
        <v>165</v>
      </c>
      <c r="M2580" t="s">
        <v>165</v>
      </c>
      <c r="N2580" t="s">
        <v>165</v>
      </c>
      <c r="O2580" t="s">
        <v>165</v>
      </c>
      <c r="P2580" t="s">
        <v>165</v>
      </c>
      <c r="Q2580" t="s">
        <v>165</v>
      </c>
    </row>
    <row r="2581">
      <c r="B2581" t="s">
        <v>165</v>
      </c>
      <c r="C2581" t="s">
        <v>165</v>
      </c>
      <c r="D2581" t="s">
        <v>165</v>
      </c>
      <c r="E2581" t="s">
        <v>165</v>
      </c>
      <c r="F2581" t="s">
        <v>165</v>
      </c>
      <c r="G2581" t="s">
        <v>165</v>
      </c>
      <c r="H2581" t="s">
        <v>165</v>
      </c>
      <c r="J2581" t="s">
        <v>165</v>
      </c>
      <c r="K2581" t="s">
        <v>165</v>
      </c>
      <c r="L2581" t="s">
        <v>165</v>
      </c>
      <c r="M2581" t="s">
        <v>165</v>
      </c>
      <c r="N2581" t="s">
        <v>165</v>
      </c>
      <c r="O2581" t="s">
        <v>165</v>
      </c>
      <c r="P2581" t="s">
        <v>165</v>
      </c>
      <c r="Q2581" t="s">
        <v>165</v>
      </c>
    </row>
    <row r="2582">
      <c r="B2582" t="s">
        <v>165</v>
      </c>
      <c r="C2582" t="s">
        <v>165</v>
      </c>
      <c r="D2582" t="s">
        <v>165</v>
      </c>
      <c r="E2582" t="s">
        <v>165</v>
      </c>
      <c r="F2582" t="s">
        <v>165</v>
      </c>
      <c r="G2582" t="s">
        <v>165</v>
      </c>
      <c r="H2582" t="s">
        <v>165</v>
      </c>
      <c r="J2582" t="s">
        <v>165</v>
      </c>
      <c r="K2582" t="s">
        <v>165</v>
      </c>
      <c r="L2582" t="s">
        <v>165</v>
      </c>
      <c r="M2582" t="s">
        <v>165</v>
      </c>
      <c r="N2582" t="s">
        <v>165</v>
      </c>
      <c r="O2582" t="s">
        <v>165</v>
      </c>
      <c r="P2582" t="s">
        <v>165</v>
      </c>
      <c r="Q2582" t="s">
        <v>165</v>
      </c>
    </row>
    <row r="2583">
      <c r="B2583" t="s">
        <v>165</v>
      </c>
      <c r="C2583" t="s">
        <v>165</v>
      </c>
      <c r="D2583" t="s">
        <v>165</v>
      </c>
      <c r="E2583" t="s">
        <v>165</v>
      </c>
      <c r="F2583" t="s">
        <v>165</v>
      </c>
      <c r="G2583" t="s">
        <v>165</v>
      </c>
      <c r="H2583" t="s">
        <v>165</v>
      </c>
      <c r="J2583" t="s">
        <v>165</v>
      </c>
      <c r="K2583" t="s">
        <v>165</v>
      </c>
      <c r="L2583" t="s">
        <v>165</v>
      </c>
      <c r="M2583" t="s">
        <v>165</v>
      </c>
      <c r="N2583" t="s">
        <v>165</v>
      </c>
      <c r="O2583" t="s">
        <v>165</v>
      </c>
      <c r="P2583" t="s">
        <v>165</v>
      </c>
      <c r="Q2583" t="s">
        <v>165</v>
      </c>
    </row>
    <row r="2584">
      <c r="B2584" t="s">
        <v>165</v>
      </c>
      <c r="C2584" t="s">
        <v>165</v>
      </c>
      <c r="D2584" t="s">
        <v>165</v>
      </c>
      <c r="E2584" t="s">
        <v>165</v>
      </c>
      <c r="F2584" t="s">
        <v>165</v>
      </c>
      <c r="G2584" t="s">
        <v>165</v>
      </c>
      <c r="H2584" t="s">
        <v>165</v>
      </c>
      <c r="J2584" t="s">
        <v>165</v>
      </c>
      <c r="K2584" t="s">
        <v>165</v>
      </c>
      <c r="L2584" t="s">
        <v>165</v>
      </c>
      <c r="M2584" t="s">
        <v>165</v>
      </c>
      <c r="N2584" t="s">
        <v>165</v>
      </c>
      <c r="O2584" t="s">
        <v>165</v>
      </c>
      <c r="P2584" t="s">
        <v>165</v>
      </c>
      <c r="Q2584" t="s">
        <v>165</v>
      </c>
    </row>
    <row r="2585">
      <c r="B2585" t="s">
        <v>165</v>
      </c>
      <c r="C2585" t="s">
        <v>165</v>
      </c>
      <c r="D2585" t="s">
        <v>165</v>
      </c>
      <c r="E2585" t="s">
        <v>165</v>
      </c>
      <c r="F2585" t="s">
        <v>165</v>
      </c>
      <c r="G2585" t="s">
        <v>165</v>
      </c>
      <c r="H2585" t="s">
        <v>165</v>
      </c>
      <c r="J2585" t="s">
        <v>165</v>
      </c>
      <c r="K2585" t="s">
        <v>165</v>
      </c>
      <c r="L2585" t="s">
        <v>165</v>
      </c>
      <c r="M2585" t="s">
        <v>165</v>
      </c>
      <c r="N2585" t="s">
        <v>165</v>
      </c>
      <c r="O2585" t="s">
        <v>165</v>
      </c>
      <c r="P2585" t="s">
        <v>165</v>
      </c>
      <c r="Q2585" t="s">
        <v>165</v>
      </c>
    </row>
    <row r="2586">
      <c r="B2586" t="s">
        <v>165</v>
      </c>
      <c r="C2586" t="s">
        <v>165</v>
      </c>
      <c r="D2586" t="s">
        <v>165</v>
      </c>
      <c r="E2586" t="s">
        <v>165</v>
      </c>
      <c r="F2586" t="s">
        <v>165</v>
      </c>
      <c r="G2586" t="s">
        <v>165</v>
      </c>
      <c r="H2586" t="s">
        <v>165</v>
      </c>
      <c r="J2586" t="s">
        <v>165</v>
      </c>
      <c r="K2586" t="s">
        <v>165</v>
      </c>
      <c r="L2586" t="s">
        <v>165</v>
      </c>
      <c r="M2586" t="s">
        <v>165</v>
      </c>
      <c r="N2586" t="s">
        <v>165</v>
      </c>
      <c r="O2586" t="s">
        <v>165</v>
      </c>
      <c r="P2586" t="s">
        <v>165</v>
      </c>
      <c r="Q2586" t="s">
        <v>165</v>
      </c>
    </row>
    <row r="2587">
      <c r="B2587" t="s">
        <v>165</v>
      </c>
      <c r="C2587" t="s">
        <v>165</v>
      </c>
      <c r="D2587" t="s">
        <v>165</v>
      </c>
      <c r="E2587" t="s">
        <v>165</v>
      </c>
      <c r="F2587" t="s">
        <v>165</v>
      </c>
      <c r="G2587" t="s">
        <v>165</v>
      </c>
      <c r="H2587" t="s">
        <v>165</v>
      </c>
      <c r="J2587" t="s">
        <v>165</v>
      </c>
      <c r="K2587" t="s">
        <v>165</v>
      </c>
      <c r="L2587" t="s">
        <v>165</v>
      </c>
      <c r="M2587" t="s">
        <v>165</v>
      </c>
      <c r="N2587" t="s">
        <v>165</v>
      </c>
      <c r="O2587" t="s">
        <v>165</v>
      </c>
      <c r="P2587" t="s">
        <v>165</v>
      </c>
      <c r="Q2587" t="s">
        <v>165</v>
      </c>
    </row>
    <row r="2588">
      <c r="B2588" t="s">
        <v>165</v>
      </c>
      <c r="C2588" t="s">
        <v>165</v>
      </c>
      <c r="D2588" t="s">
        <v>165</v>
      </c>
      <c r="E2588" t="s">
        <v>165</v>
      </c>
      <c r="F2588" t="s">
        <v>165</v>
      </c>
      <c r="G2588" t="s">
        <v>165</v>
      </c>
      <c r="H2588" t="s">
        <v>165</v>
      </c>
      <c r="J2588" t="s">
        <v>165</v>
      </c>
      <c r="K2588" t="s">
        <v>165</v>
      </c>
      <c r="L2588" t="s">
        <v>165</v>
      </c>
      <c r="M2588" t="s">
        <v>165</v>
      </c>
      <c r="N2588" t="s">
        <v>165</v>
      </c>
      <c r="O2588" t="s">
        <v>165</v>
      </c>
      <c r="P2588" t="s">
        <v>165</v>
      </c>
      <c r="Q2588" t="s">
        <v>165</v>
      </c>
    </row>
    <row r="2589">
      <c r="B2589" t="s">
        <v>165</v>
      </c>
      <c r="C2589" t="s">
        <v>165</v>
      </c>
      <c r="D2589" t="s">
        <v>165</v>
      </c>
      <c r="E2589" t="s">
        <v>165</v>
      </c>
      <c r="F2589" t="s">
        <v>165</v>
      </c>
      <c r="G2589" t="s">
        <v>165</v>
      </c>
      <c r="H2589" t="s">
        <v>165</v>
      </c>
      <c r="J2589" t="s">
        <v>165</v>
      </c>
      <c r="K2589" t="s">
        <v>165</v>
      </c>
      <c r="L2589" t="s">
        <v>165</v>
      </c>
      <c r="M2589" t="s">
        <v>165</v>
      </c>
      <c r="N2589" t="s">
        <v>165</v>
      </c>
      <c r="O2589" t="s">
        <v>165</v>
      </c>
      <c r="P2589" t="s">
        <v>165</v>
      </c>
      <c r="Q2589" t="s">
        <v>165</v>
      </c>
    </row>
    <row r="2590">
      <c r="B2590" t="s">
        <v>165</v>
      </c>
      <c r="C2590" t="s">
        <v>165</v>
      </c>
      <c r="D2590" t="s">
        <v>165</v>
      </c>
      <c r="E2590" t="s">
        <v>165</v>
      </c>
      <c r="F2590" t="s">
        <v>165</v>
      </c>
      <c r="G2590" t="s">
        <v>165</v>
      </c>
      <c r="H2590" t="s">
        <v>165</v>
      </c>
      <c r="J2590" t="s">
        <v>165</v>
      </c>
      <c r="K2590" t="s">
        <v>165</v>
      </c>
      <c r="L2590" t="s">
        <v>165</v>
      </c>
      <c r="M2590" t="s">
        <v>165</v>
      </c>
      <c r="N2590" t="s">
        <v>165</v>
      </c>
      <c r="O2590" t="s">
        <v>165</v>
      </c>
      <c r="P2590" t="s">
        <v>165</v>
      </c>
      <c r="Q2590" t="s">
        <v>165</v>
      </c>
    </row>
    <row r="2591">
      <c r="B2591" t="s">
        <v>165</v>
      </c>
      <c r="C2591" t="s">
        <v>165</v>
      </c>
      <c r="D2591" t="s">
        <v>165</v>
      </c>
      <c r="E2591" t="s">
        <v>165</v>
      </c>
      <c r="F2591" t="s">
        <v>165</v>
      </c>
      <c r="G2591" t="s">
        <v>165</v>
      </c>
      <c r="H2591" t="s">
        <v>165</v>
      </c>
      <c r="J2591" t="s">
        <v>165</v>
      </c>
      <c r="K2591" t="s">
        <v>165</v>
      </c>
      <c r="L2591" t="s">
        <v>165</v>
      </c>
      <c r="M2591" t="s">
        <v>165</v>
      </c>
      <c r="N2591" t="s">
        <v>165</v>
      </c>
      <c r="O2591" t="s">
        <v>165</v>
      </c>
      <c r="P2591" t="s">
        <v>165</v>
      </c>
      <c r="Q2591" t="s">
        <v>165</v>
      </c>
    </row>
    <row r="2592">
      <c r="B2592" t="s">
        <v>165</v>
      </c>
      <c r="C2592" t="s">
        <v>165</v>
      </c>
      <c r="D2592" t="s">
        <v>165</v>
      </c>
      <c r="E2592" t="s">
        <v>165</v>
      </c>
      <c r="F2592" t="s">
        <v>165</v>
      </c>
      <c r="G2592" t="s">
        <v>165</v>
      </c>
      <c r="H2592" t="s">
        <v>165</v>
      </c>
      <c r="J2592" t="s">
        <v>165</v>
      </c>
      <c r="K2592" t="s">
        <v>165</v>
      </c>
      <c r="L2592" t="s">
        <v>165</v>
      </c>
      <c r="M2592" t="s">
        <v>165</v>
      </c>
      <c r="N2592" t="s">
        <v>165</v>
      </c>
      <c r="O2592" t="s">
        <v>165</v>
      </c>
      <c r="P2592" t="s">
        <v>165</v>
      </c>
      <c r="Q2592" t="s">
        <v>165</v>
      </c>
    </row>
    <row r="2593">
      <c r="B2593" t="s">
        <v>165</v>
      </c>
      <c r="C2593" t="s">
        <v>165</v>
      </c>
      <c r="D2593" t="s">
        <v>165</v>
      </c>
      <c r="E2593" t="s">
        <v>165</v>
      </c>
      <c r="F2593" t="s">
        <v>165</v>
      </c>
      <c r="G2593" t="s">
        <v>165</v>
      </c>
      <c r="H2593" t="s">
        <v>165</v>
      </c>
      <c r="J2593" t="s">
        <v>165</v>
      </c>
      <c r="K2593" t="s">
        <v>165</v>
      </c>
      <c r="L2593" t="s">
        <v>165</v>
      </c>
      <c r="M2593" t="s">
        <v>165</v>
      </c>
      <c r="N2593" t="s">
        <v>165</v>
      </c>
      <c r="O2593" t="s">
        <v>165</v>
      </c>
      <c r="P2593" t="s">
        <v>165</v>
      </c>
      <c r="Q2593" t="s">
        <v>165</v>
      </c>
    </row>
    <row r="2594">
      <c r="B2594" t="s">
        <v>165</v>
      </c>
      <c r="C2594" t="s">
        <v>165</v>
      </c>
      <c r="D2594" t="s">
        <v>165</v>
      </c>
      <c r="E2594" t="s">
        <v>165</v>
      </c>
      <c r="F2594" t="s">
        <v>165</v>
      </c>
      <c r="G2594" t="s">
        <v>165</v>
      </c>
      <c r="H2594" t="s">
        <v>165</v>
      </c>
      <c r="J2594" t="s">
        <v>165</v>
      </c>
      <c r="K2594" t="s">
        <v>165</v>
      </c>
      <c r="L2594" t="s">
        <v>165</v>
      </c>
      <c r="M2594" t="s">
        <v>165</v>
      </c>
      <c r="N2594" t="s">
        <v>165</v>
      </c>
      <c r="O2594" t="s">
        <v>165</v>
      </c>
      <c r="P2594" t="s">
        <v>165</v>
      </c>
      <c r="Q2594" t="s">
        <v>165</v>
      </c>
    </row>
    <row r="2595">
      <c r="B2595" t="s">
        <v>165</v>
      </c>
      <c r="C2595" t="s">
        <v>165</v>
      </c>
      <c r="D2595" t="s">
        <v>165</v>
      </c>
      <c r="E2595" t="s">
        <v>165</v>
      </c>
      <c r="F2595" t="s">
        <v>165</v>
      </c>
      <c r="G2595" t="s">
        <v>165</v>
      </c>
      <c r="H2595" t="s">
        <v>165</v>
      </c>
      <c r="J2595" t="s">
        <v>165</v>
      </c>
      <c r="K2595" t="s">
        <v>165</v>
      </c>
      <c r="L2595" t="s">
        <v>165</v>
      </c>
      <c r="M2595" t="s">
        <v>165</v>
      </c>
      <c r="N2595" t="s">
        <v>165</v>
      </c>
      <c r="O2595" t="s">
        <v>165</v>
      </c>
      <c r="P2595" t="s">
        <v>165</v>
      </c>
      <c r="Q2595" t="s">
        <v>165</v>
      </c>
    </row>
    <row r="2596">
      <c r="B2596" t="s">
        <v>165</v>
      </c>
      <c r="C2596" t="s">
        <v>165</v>
      </c>
      <c r="D2596" t="s">
        <v>165</v>
      </c>
      <c r="E2596" t="s">
        <v>165</v>
      </c>
      <c r="F2596" t="s">
        <v>165</v>
      </c>
      <c r="G2596" t="s">
        <v>165</v>
      </c>
      <c r="H2596" t="s">
        <v>165</v>
      </c>
      <c r="J2596" t="s">
        <v>165</v>
      </c>
      <c r="K2596" t="s">
        <v>165</v>
      </c>
      <c r="L2596" t="s">
        <v>165</v>
      </c>
      <c r="M2596" t="s">
        <v>165</v>
      </c>
      <c r="N2596" t="s">
        <v>165</v>
      </c>
      <c r="O2596" t="s">
        <v>165</v>
      </c>
      <c r="P2596" t="s">
        <v>165</v>
      </c>
      <c r="Q2596" t="s">
        <v>165</v>
      </c>
    </row>
    <row r="2597">
      <c r="B2597" t="s">
        <v>165</v>
      </c>
      <c r="C2597" t="s">
        <v>165</v>
      </c>
      <c r="D2597" t="s">
        <v>165</v>
      </c>
      <c r="E2597" t="s">
        <v>165</v>
      </c>
      <c r="F2597" t="s">
        <v>165</v>
      </c>
      <c r="G2597" t="s">
        <v>165</v>
      </c>
      <c r="H2597" t="s">
        <v>165</v>
      </c>
      <c r="J2597" t="s">
        <v>165</v>
      </c>
      <c r="K2597" t="s">
        <v>165</v>
      </c>
      <c r="L2597" t="s">
        <v>165</v>
      </c>
      <c r="M2597" t="s">
        <v>165</v>
      </c>
      <c r="N2597" t="s">
        <v>165</v>
      </c>
      <c r="O2597" t="s">
        <v>165</v>
      </c>
      <c r="P2597" t="s">
        <v>165</v>
      </c>
      <c r="Q2597" t="s">
        <v>165</v>
      </c>
    </row>
    <row r="2598">
      <c r="B2598" t="s">
        <v>165</v>
      </c>
      <c r="C2598" t="s">
        <v>165</v>
      </c>
      <c r="D2598" t="s">
        <v>165</v>
      </c>
      <c r="E2598" t="s">
        <v>165</v>
      </c>
      <c r="F2598" t="s">
        <v>165</v>
      </c>
      <c r="G2598" t="s">
        <v>165</v>
      </c>
      <c r="H2598" t="s">
        <v>165</v>
      </c>
      <c r="J2598" t="s">
        <v>165</v>
      </c>
      <c r="K2598" t="s">
        <v>165</v>
      </c>
      <c r="L2598" t="s">
        <v>165</v>
      </c>
      <c r="M2598" t="s">
        <v>165</v>
      </c>
      <c r="N2598" t="s">
        <v>165</v>
      </c>
      <c r="O2598" t="s">
        <v>165</v>
      </c>
      <c r="P2598" t="s">
        <v>165</v>
      </c>
      <c r="Q2598" t="s">
        <v>165</v>
      </c>
    </row>
    <row r="2599">
      <c r="B2599" t="s">
        <v>165</v>
      </c>
      <c r="C2599" t="s">
        <v>165</v>
      </c>
      <c r="D2599" t="s">
        <v>165</v>
      </c>
      <c r="E2599" t="s">
        <v>165</v>
      </c>
      <c r="F2599" t="s">
        <v>165</v>
      </c>
      <c r="G2599" t="s">
        <v>165</v>
      </c>
      <c r="H2599" t="s">
        <v>165</v>
      </c>
      <c r="J2599" t="s">
        <v>165</v>
      </c>
      <c r="K2599" t="s">
        <v>165</v>
      </c>
      <c r="L2599" t="s">
        <v>165</v>
      </c>
      <c r="M2599" t="s">
        <v>165</v>
      </c>
      <c r="N2599" t="s">
        <v>165</v>
      </c>
      <c r="O2599" t="s">
        <v>165</v>
      </c>
      <c r="P2599" t="s">
        <v>165</v>
      </c>
      <c r="Q2599" t="s">
        <v>165</v>
      </c>
    </row>
    <row r="2600">
      <c r="B2600" t="s">
        <v>165</v>
      </c>
      <c r="C2600" t="s">
        <v>165</v>
      </c>
      <c r="D2600" t="s">
        <v>165</v>
      </c>
      <c r="E2600" t="s">
        <v>165</v>
      </c>
      <c r="F2600" t="s">
        <v>165</v>
      </c>
      <c r="G2600" t="s">
        <v>165</v>
      </c>
      <c r="H2600" t="s">
        <v>165</v>
      </c>
      <c r="J2600" t="s">
        <v>165</v>
      </c>
      <c r="K2600" t="s">
        <v>165</v>
      </c>
      <c r="L2600" t="s">
        <v>165</v>
      </c>
      <c r="M2600" t="s">
        <v>165</v>
      </c>
      <c r="N2600" t="s">
        <v>165</v>
      </c>
      <c r="O2600" t="s">
        <v>165</v>
      </c>
      <c r="P2600" t="s">
        <v>165</v>
      </c>
      <c r="Q2600" t="s">
        <v>165</v>
      </c>
    </row>
    <row r="2601">
      <c r="B2601" t="s">
        <v>165</v>
      </c>
      <c r="C2601" t="s">
        <v>165</v>
      </c>
      <c r="D2601" t="s">
        <v>165</v>
      </c>
      <c r="E2601" t="s">
        <v>165</v>
      </c>
      <c r="F2601" t="s">
        <v>165</v>
      </c>
      <c r="G2601" t="s">
        <v>165</v>
      </c>
      <c r="H2601" t="s">
        <v>165</v>
      </c>
      <c r="J2601" t="s">
        <v>165</v>
      </c>
      <c r="K2601" t="s">
        <v>165</v>
      </c>
      <c r="L2601" t="s">
        <v>165</v>
      </c>
      <c r="M2601" t="s">
        <v>165</v>
      </c>
      <c r="N2601" t="s">
        <v>165</v>
      </c>
      <c r="O2601" t="s">
        <v>165</v>
      </c>
      <c r="P2601" t="s">
        <v>165</v>
      </c>
      <c r="Q2601" t="s">
        <v>165</v>
      </c>
    </row>
    <row r="2602">
      <c r="B2602" t="s">
        <v>165</v>
      </c>
      <c r="C2602" t="s">
        <v>165</v>
      </c>
      <c r="D2602" t="s">
        <v>165</v>
      </c>
      <c r="E2602" t="s">
        <v>165</v>
      </c>
      <c r="F2602" t="s">
        <v>165</v>
      </c>
      <c r="G2602" t="s">
        <v>165</v>
      </c>
      <c r="H2602" t="s">
        <v>165</v>
      </c>
      <c r="J2602" t="s">
        <v>165</v>
      </c>
      <c r="K2602" t="s">
        <v>165</v>
      </c>
      <c r="L2602" t="s">
        <v>165</v>
      </c>
      <c r="M2602" t="s">
        <v>165</v>
      </c>
      <c r="N2602" t="s">
        <v>165</v>
      </c>
      <c r="O2602" t="s">
        <v>165</v>
      </c>
      <c r="P2602" t="s">
        <v>165</v>
      </c>
      <c r="Q2602" t="s">
        <v>165</v>
      </c>
    </row>
    <row r="2603">
      <c r="B2603" t="s">
        <v>165</v>
      </c>
      <c r="C2603" t="s">
        <v>165</v>
      </c>
      <c r="D2603" t="s">
        <v>165</v>
      </c>
      <c r="E2603" t="s">
        <v>165</v>
      </c>
      <c r="F2603" t="s">
        <v>165</v>
      </c>
      <c r="G2603" t="s">
        <v>165</v>
      </c>
      <c r="H2603" t="s">
        <v>165</v>
      </c>
      <c r="J2603" t="s">
        <v>165</v>
      </c>
      <c r="K2603" t="s">
        <v>165</v>
      </c>
      <c r="L2603" t="s">
        <v>165</v>
      </c>
      <c r="M2603" t="s">
        <v>165</v>
      </c>
      <c r="N2603" t="s">
        <v>165</v>
      </c>
      <c r="O2603" t="s">
        <v>165</v>
      </c>
      <c r="P2603" t="s">
        <v>165</v>
      </c>
      <c r="Q2603" t="s">
        <v>165</v>
      </c>
    </row>
    <row r="2604">
      <c r="B2604" t="s">
        <v>165</v>
      </c>
      <c r="C2604" t="s">
        <v>165</v>
      </c>
      <c r="D2604" t="s">
        <v>165</v>
      </c>
      <c r="E2604" t="s">
        <v>165</v>
      </c>
      <c r="F2604" t="s">
        <v>165</v>
      </c>
      <c r="G2604" t="s">
        <v>165</v>
      </c>
      <c r="H2604" t="s">
        <v>165</v>
      </c>
      <c r="J2604" t="s">
        <v>165</v>
      </c>
      <c r="K2604" t="s">
        <v>165</v>
      </c>
      <c r="L2604" t="s">
        <v>165</v>
      </c>
      <c r="M2604" t="s">
        <v>165</v>
      </c>
      <c r="N2604" t="s">
        <v>165</v>
      </c>
      <c r="O2604" t="s">
        <v>165</v>
      </c>
      <c r="P2604" t="s">
        <v>165</v>
      </c>
      <c r="Q2604" t="s">
        <v>165</v>
      </c>
    </row>
    <row r="2605">
      <c r="B2605" t="s">
        <v>165</v>
      </c>
      <c r="C2605" t="s">
        <v>165</v>
      </c>
      <c r="D2605" t="s">
        <v>165</v>
      </c>
      <c r="E2605" t="s">
        <v>165</v>
      </c>
      <c r="F2605" t="s">
        <v>165</v>
      </c>
      <c r="G2605" t="s">
        <v>165</v>
      </c>
      <c r="H2605" t="s">
        <v>165</v>
      </c>
      <c r="J2605" t="s">
        <v>165</v>
      </c>
      <c r="K2605" t="s">
        <v>165</v>
      </c>
      <c r="L2605" t="s">
        <v>165</v>
      </c>
      <c r="M2605" t="s">
        <v>165</v>
      </c>
      <c r="N2605" t="s">
        <v>165</v>
      </c>
      <c r="O2605" t="s">
        <v>165</v>
      </c>
      <c r="P2605" t="s">
        <v>165</v>
      </c>
      <c r="Q2605" t="s">
        <v>165</v>
      </c>
    </row>
    <row r="2606">
      <c r="B2606" t="s">
        <v>165</v>
      </c>
      <c r="C2606" t="s">
        <v>165</v>
      </c>
      <c r="D2606" t="s">
        <v>165</v>
      </c>
      <c r="E2606" t="s">
        <v>165</v>
      </c>
      <c r="F2606" t="s">
        <v>165</v>
      </c>
      <c r="G2606" t="s">
        <v>165</v>
      </c>
      <c r="H2606" t="s">
        <v>165</v>
      </c>
      <c r="J2606" t="s">
        <v>165</v>
      </c>
      <c r="K2606" t="s">
        <v>165</v>
      </c>
      <c r="L2606" t="s">
        <v>165</v>
      </c>
      <c r="M2606" t="s">
        <v>165</v>
      </c>
      <c r="N2606" t="s">
        <v>165</v>
      </c>
      <c r="O2606" t="s">
        <v>165</v>
      </c>
      <c r="P2606" t="s">
        <v>165</v>
      </c>
      <c r="Q2606" t="s">
        <v>165</v>
      </c>
    </row>
    <row r="2607">
      <c r="B2607" t="s">
        <v>165</v>
      </c>
      <c r="C2607" t="s">
        <v>165</v>
      </c>
      <c r="D2607" t="s">
        <v>165</v>
      </c>
      <c r="E2607" t="s">
        <v>165</v>
      </c>
      <c r="F2607" t="s">
        <v>165</v>
      </c>
      <c r="G2607" t="s">
        <v>165</v>
      </c>
      <c r="H2607" t="s">
        <v>165</v>
      </c>
      <c r="J2607" t="s">
        <v>165</v>
      </c>
      <c r="K2607" t="s">
        <v>165</v>
      </c>
      <c r="L2607" t="s">
        <v>165</v>
      </c>
      <c r="M2607" t="s">
        <v>165</v>
      </c>
      <c r="N2607" t="s">
        <v>165</v>
      </c>
      <c r="O2607" t="s">
        <v>165</v>
      </c>
      <c r="P2607" t="s">
        <v>165</v>
      </c>
      <c r="Q2607" t="s">
        <v>165</v>
      </c>
    </row>
    <row r="2608">
      <c r="B2608" t="s">
        <v>165</v>
      </c>
      <c r="C2608" t="s">
        <v>165</v>
      </c>
      <c r="D2608" t="s">
        <v>165</v>
      </c>
      <c r="E2608" t="s">
        <v>165</v>
      </c>
      <c r="F2608" t="s">
        <v>165</v>
      </c>
      <c r="G2608" t="s">
        <v>165</v>
      </c>
      <c r="H2608" t="s">
        <v>165</v>
      </c>
      <c r="J2608" t="s">
        <v>165</v>
      </c>
      <c r="K2608" t="s">
        <v>165</v>
      </c>
      <c r="L2608" t="s">
        <v>165</v>
      </c>
      <c r="M2608" t="s">
        <v>165</v>
      </c>
      <c r="N2608" t="s">
        <v>165</v>
      </c>
      <c r="O2608" t="s">
        <v>165</v>
      </c>
      <c r="P2608" t="s">
        <v>165</v>
      </c>
      <c r="Q2608" t="s">
        <v>165</v>
      </c>
    </row>
    <row r="2609">
      <c r="B2609" t="s">
        <v>165</v>
      </c>
      <c r="C2609" t="s">
        <v>165</v>
      </c>
      <c r="D2609" t="s">
        <v>165</v>
      </c>
      <c r="E2609" t="s">
        <v>165</v>
      </c>
      <c r="F2609" t="s">
        <v>165</v>
      </c>
      <c r="G2609" t="s">
        <v>165</v>
      </c>
      <c r="H2609" t="s">
        <v>165</v>
      </c>
      <c r="J2609" t="s">
        <v>165</v>
      </c>
      <c r="K2609" t="s">
        <v>165</v>
      </c>
      <c r="L2609" t="s">
        <v>165</v>
      </c>
      <c r="M2609" t="s">
        <v>165</v>
      </c>
      <c r="N2609" t="s">
        <v>165</v>
      </c>
      <c r="O2609" t="s">
        <v>165</v>
      </c>
      <c r="P2609" t="s">
        <v>165</v>
      </c>
      <c r="Q2609" t="s">
        <v>165</v>
      </c>
    </row>
    <row r="2610">
      <c r="B2610" t="s">
        <v>165</v>
      </c>
      <c r="C2610" t="s">
        <v>165</v>
      </c>
      <c r="D2610" t="s">
        <v>165</v>
      </c>
      <c r="E2610" t="s">
        <v>165</v>
      </c>
      <c r="F2610" t="s">
        <v>165</v>
      </c>
      <c r="G2610" t="s">
        <v>165</v>
      </c>
      <c r="H2610" t="s">
        <v>165</v>
      </c>
      <c r="J2610" t="s">
        <v>165</v>
      </c>
      <c r="K2610" t="s">
        <v>165</v>
      </c>
      <c r="L2610" t="s">
        <v>165</v>
      </c>
      <c r="M2610" t="s">
        <v>165</v>
      </c>
      <c r="N2610" t="s">
        <v>165</v>
      </c>
      <c r="O2610" t="s">
        <v>165</v>
      </c>
      <c r="P2610" t="s">
        <v>165</v>
      </c>
      <c r="Q2610" t="s">
        <v>165</v>
      </c>
    </row>
    <row r="2611">
      <c r="B2611" t="s">
        <v>165</v>
      </c>
      <c r="C2611" t="s">
        <v>165</v>
      </c>
      <c r="D2611" t="s">
        <v>165</v>
      </c>
      <c r="E2611" t="s">
        <v>165</v>
      </c>
      <c r="F2611" t="s">
        <v>165</v>
      </c>
      <c r="G2611" t="s">
        <v>165</v>
      </c>
      <c r="H2611" t="s">
        <v>165</v>
      </c>
      <c r="J2611" t="s">
        <v>165</v>
      </c>
      <c r="K2611" t="s">
        <v>165</v>
      </c>
      <c r="L2611" t="s">
        <v>165</v>
      </c>
      <c r="M2611" t="s">
        <v>165</v>
      </c>
      <c r="N2611" t="s">
        <v>165</v>
      </c>
      <c r="O2611" t="s">
        <v>165</v>
      </c>
      <c r="P2611" t="s">
        <v>165</v>
      </c>
      <c r="Q2611" t="s">
        <v>165</v>
      </c>
    </row>
    <row r="2612">
      <c r="B2612" t="s">
        <v>165</v>
      </c>
      <c r="C2612" t="s">
        <v>165</v>
      </c>
      <c r="D2612" t="s">
        <v>165</v>
      </c>
      <c r="E2612" t="s">
        <v>165</v>
      </c>
      <c r="F2612" t="s">
        <v>165</v>
      </c>
      <c r="G2612" t="s">
        <v>165</v>
      </c>
      <c r="H2612" t="s">
        <v>165</v>
      </c>
      <c r="J2612" t="s">
        <v>165</v>
      </c>
      <c r="K2612" t="s">
        <v>165</v>
      </c>
      <c r="L2612" t="s">
        <v>165</v>
      </c>
      <c r="M2612" t="s">
        <v>165</v>
      </c>
      <c r="N2612" t="s">
        <v>165</v>
      </c>
      <c r="O2612" t="s">
        <v>165</v>
      </c>
      <c r="P2612" t="s">
        <v>165</v>
      </c>
      <c r="Q2612" t="s">
        <v>165</v>
      </c>
    </row>
    <row r="2613">
      <c r="B2613" t="s">
        <v>165</v>
      </c>
      <c r="C2613" t="s">
        <v>165</v>
      </c>
      <c r="D2613" t="s">
        <v>165</v>
      </c>
      <c r="E2613" t="s">
        <v>165</v>
      </c>
      <c r="F2613" t="s">
        <v>165</v>
      </c>
      <c r="G2613" t="s">
        <v>165</v>
      </c>
      <c r="H2613" t="s">
        <v>165</v>
      </c>
      <c r="J2613" t="s">
        <v>165</v>
      </c>
      <c r="K2613" t="s">
        <v>165</v>
      </c>
      <c r="L2613" t="s">
        <v>165</v>
      </c>
      <c r="M2613" t="s">
        <v>165</v>
      </c>
      <c r="N2613" t="s">
        <v>165</v>
      </c>
      <c r="O2613" t="s">
        <v>165</v>
      </c>
      <c r="P2613" t="s">
        <v>165</v>
      </c>
      <c r="Q2613" t="s">
        <v>165</v>
      </c>
    </row>
    <row r="2614">
      <c r="B2614" t="s">
        <v>165</v>
      </c>
      <c r="C2614" t="s">
        <v>165</v>
      </c>
      <c r="D2614" t="s">
        <v>165</v>
      </c>
      <c r="E2614" t="s">
        <v>165</v>
      </c>
      <c r="F2614" t="s">
        <v>165</v>
      </c>
      <c r="G2614" t="s">
        <v>165</v>
      </c>
      <c r="H2614" t="s">
        <v>165</v>
      </c>
      <c r="J2614" t="s">
        <v>165</v>
      </c>
      <c r="K2614" t="s">
        <v>165</v>
      </c>
      <c r="L2614" t="s">
        <v>165</v>
      </c>
      <c r="M2614" t="s">
        <v>165</v>
      </c>
      <c r="N2614" t="s">
        <v>165</v>
      </c>
      <c r="O2614" t="s">
        <v>165</v>
      </c>
      <c r="P2614" t="s">
        <v>165</v>
      </c>
      <c r="Q2614" t="s">
        <v>165</v>
      </c>
    </row>
    <row r="2615">
      <c r="B2615" t="s">
        <v>165</v>
      </c>
      <c r="C2615" t="s">
        <v>165</v>
      </c>
      <c r="D2615" t="s">
        <v>165</v>
      </c>
      <c r="E2615" t="s">
        <v>165</v>
      </c>
      <c r="F2615" t="s">
        <v>165</v>
      </c>
      <c r="G2615" t="s">
        <v>165</v>
      </c>
      <c r="H2615" t="s">
        <v>165</v>
      </c>
      <c r="J2615" t="s">
        <v>165</v>
      </c>
      <c r="K2615" t="s">
        <v>165</v>
      </c>
      <c r="L2615" t="s">
        <v>165</v>
      </c>
      <c r="M2615" t="s">
        <v>165</v>
      </c>
      <c r="N2615" t="s">
        <v>165</v>
      </c>
      <c r="O2615" t="s">
        <v>165</v>
      </c>
      <c r="P2615" t="s">
        <v>165</v>
      </c>
      <c r="Q2615" t="s">
        <v>165</v>
      </c>
    </row>
    <row r="2616">
      <c r="B2616" t="s">
        <v>165</v>
      </c>
      <c r="C2616" t="s">
        <v>165</v>
      </c>
      <c r="D2616" t="s">
        <v>165</v>
      </c>
      <c r="E2616" t="s">
        <v>165</v>
      </c>
      <c r="F2616" t="s">
        <v>165</v>
      </c>
      <c r="G2616" t="s">
        <v>165</v>
      </c>
      <c r="H2616" t="s">
        <v>165</v>
      </c>
      <c r="J2616" t="s">
        <v>165</v>
      </c>
      <c r="K2616" t="s">
        <v>165</v>
      </c>
      <c r="L2616" t="s">
        <v>165</v>
      </c>
      <c r="M2616" t="s">
        <v>165</v>
      </c>
      <c r="N2616" t="s">
        <v>165</v>
      </c>
      <c r="O2616" t="s">
        <v>165</v>
      </c>
      <c r="P2616" t="s">
        <v>165</v>
      </c>
      <c r="Q2616" t="s">
        <v>165</v>
      </c>
    </row>
    <row r="2617">
      <c r="B2617" t="s">
        <v>165</v>
      </c>
      <c r="C2617" t="s">
        <v>165</v>
      </c>
      <c r="D2617" t="s">
        <v>165</v>
      </c>
      <c r="E2617" t="s">
        <v>165</v>
      </c>
      <c r="F2617" t="s">
        <v>165</v>
      </c>
      <c r="G2617" t="s">
        <v>165</v>
      </c>
      <c r="H2617" t="s">
        <v>165</v>
      </c>
      <c r="J2617" t="s">
        <v>165</v>
      </c>
      <c r="K2617" t="s">
        <v>165</v>
      </c>
      <c r="L2617" t="s">
        <v>165</v>
      </c>
      <c r="M2617" t="s">
        <v>165</v>
      </c>
      <c r="N2617" t="s">
        <v>165</v>
      </c>
      <c r="O2617" t="s">
        <v>165</v>
      </c>
      <c r="P2617" t="s">
        <v>165</v>
      </c>
      <c r="Q2617" t="s">
        <v>165</v>
      </c>
    </row>
    <row r="2618">
      <c r="B2618" t="s">
        <v>165</v>
      </c>
      <c r="C2618" t="s">
        <v>165</v>
      </c>
      <c r="D2618" t="s">
        <v>165</v>
      </c>
      <c r="E2618" t="s">
        <v>165</v>
      </c>
      <c r="F2618" t="s">
        <v>165</v>
      </c>
      <c r="G2618" t="s">
        <v>165</v>
      </c>
      <c r="H2618" t="s">
        <v>165</v>
      </c>
      <c r="J2618" t="s">
        <v>165</v>
      </c>
      <c r="K2618" t="s">
        <v>165</v>
      </c>
      <c r="L2618" t="s">
        <v>165</v>
      </c>
      <c r="M2618" t="s">
        <v>165</v>
      </c>
      <c r="N2618" t="s">
        <v>165</v>
      </c>
      <c r="O2618" t="s">
        <v>165</v>
      </c>
      <c r="P2618" t="s">
        <v>165</v>
      </c>
      <c r="Q2618" t="s">
        <v>165</v>
      </c>
    </row>
    <row r="2619">
      <c r="B2619" t="s">
        <v>165</v>
      </c>
      <c r="C2619" t="s">
        <v>165</v>
      </c>
      <c r="D2619" t="s">
        <v>165</v>
      </c>
      <c r="E2619" t="s">
        <v>165</v>
      </c>
      <c r="F2619" t="s">
        <v>165</v>
      </c>
      <c r="G2619" t="s">
        <v>165</v>
      </c>
      <c r="H2619" t="s">
        <v>165</v>
      </c>
      <c r="J2619" t="s">
        <v>165</v>
      </c>
      <c r="K2619" t="s">
        <v>165</v>
      </c>
      <c r="L2619" t="s">
        <v>165</v>
      </c>
      <c r="M2619" t="s">
        <v>165</v>
      </c>
      <c r="N2619" t="s">
        <v>165</v>
      </c>
      <c r="O2619" t="s">
        <v>165</v>
      </c>
      <c r="P2619" t="s">
        <v>165</v>
      </c>
      <c r="Q2619" t="s">
        <v>165</v>
      </c>
    </row>
    <row r="2620">
      <c r="B2620" t="s">
        <v>165</v>
      </c>
      <c r="C2620" t="s">
        <v>165</v>
      </c>
      <c r="D2620" t="s">
        <v>165</v>
      </c>
      <c r="E2620" t="s">
        <v>165</v>
      </c>
      <c r="F2620" t="s">
        <v>165</v>
      </c>
      <c r="G2620" t="s">
        <v>165</v>
      </c>
      <c r="H2620" t="s">
        <v>165</v>
      </c>
      <c r="J2620" t="s">
        <v>165</v>
      </c>
      <c r="K2620" t="s">
        <v>165</v>
      </c>
      <c r="L2620" t="s">
        <v>165</v>
      </c>
      <c r="M2620" t="s">
        <v>165</v>
      </c>
      <c r="N2620" t="s">
        <v>165</v>
      </c>
      <c r="O2620" t="s">
        <v>165</v>
      </c>
      <c r="P2620" t="s">
        <v>165</v>
      </c>
      <c r="Q2620" t="s">
        <v>165</v>
      </c>
    </row>
    <row r="2621">
      <c r="B2621" t="s">
        <v>165</v>
      </c>
      <c r="C2621" t="s">
        <v>165</v>
      </c>
      <c r="D2621" t="s">
        <v>165</v>
      </c>
      <c r="E2621" t="s">
        <v>165</v>
      </c>
      <c r="F2621" t="s">
        <v>165</v>
      </c>
      <c r="G2621" t="s">
        <v>165</v>
      </c>
      <c r="H2621" t="s">
        <v>165</v>
      </c>
      <c r="J2621" t="s">
        <v>165</v>
      </c>
      <c r="K2621" t="s">
        <v>165</v>
      </c>
      <c r="L2621" t="s">
        <v>165</v>
      </c>
      <c r="M2621" t="s">
        <v>165</v>
      </c>
      <c r="N2621" t="s">
        <v>165</v>
      </c>
      <c r="O2621" t="s">
        <v>165</v>
      </c>
      <c r="P2621" t="s">
        <v>165</v>
      </c>
      <c r="Q2621" t="s">
        <v>165</v>
      </c>
    </row>
    <row r="2622">
      <c r="B2622" t="s">
        <v>165</v>
      </c>
      <c r="C2622" t="s">
        <v>165</v>
      </c>
      <c r="D2622" t="s">
        <v>165</v>
      </c>
      <c r="E2622" t="s">
        <v>165</v>
      </c>
      <c r="F2622" t="s">
        <v>165</v>
      </c>
      <c r="G2622" t="s">
        <v>165</v>
      </c>
      <c r="H2622" t="s">
        <v>165</v>
      </c>
      <c r="J2622" t="s">
        <v>165</v>
      </c>
      <c r="K2622" t="s">
        <v>165</v>
      </c>
      <c r="L2622" t="s">
        <v>165</v>
      </c>
      <c r="M2622" t="s">
        <v>165</v>
      </c>
      <c r="N2622" t="s">
        <v>165</v>
      </c>
      <c r="O2622" t="s">
        <v>165</v>
      </c>
      <c r="P2622" t="s">
        <v>165</v>
      </c>
      <c r="Q2622" t="s">
        <v>165</v>
      </c>
    </row>
    <row r="2623">
      <c r="B2623" t="s">
        <v>165</v>
      </c>
      <c r="C2623" t="s">
        <v>165</v>
      </c>
      <c r="D2623" t="s">
        <v>165</v>
      </c>
      <c r="E2623" t="s">
        <v>165</v>
      </c>
      <c r="F2623" t="s">
        <v>165</v>
      </c>
      <c r="G2623" t="s">
        <v>165</v>
      </c>
      <c r="H2623" t="s">
        <v>165</v>
      </c>
      <c r="J2623" t="s">
        <v>165</v>
      </c>
      <c r="K2623" t="s">
        <v>165</v>
      </c>
      <c r="L2623" t="s">
        <v>165</v>
      </c>
      <c r="M2623" t="s">
        <v>165</v>
      </c>
      <c r="N2623" t="s">
        <v>165</v>
      </c>
      <c r="O2623" t="s">
        <v>165</v>
      </c>
      <c r="P2623" t="s">
        <v>165</v>
      </c>
      <c r="Q2623" t="s">
        <v>165</v>
      </c>
    </row>
    <row r="2624">
      <c r="B2624" t="s">
        <v>165</v>
      </c>
      <c r="C2624" t="s">
        <v>165</v>
      </c>
      <c r="D2624" t="s">
        <v>165</v>
      </c>
      <c r="E2624" t="s">
        <v>165</v>
      </c>
      <c r="F2624" t="s">
        <v>165</v>
      </c>
      <c r="G2624" t="s">
        <v>165</v>
      </c>
      <c r="H2624" t="s">
        <v>165</v>
      </c>
      <c r="J2624" t="s">
        <v>165</v>
      </c>
      <c r="K2624" t="s">
        <v>165</v>
      </c>
      <c r="L2624" t="s">
        <v>165</v>
      </c>
      <c r="M2624" t="s">
        <v>165</v>
      </c>
      <c r="N2624" t="s">
        <v>165</v>
      </c>
      <c r="O2624" t="s">
        <v>165</v>
      </c>
      <c r="P2624" t="s">
        <v>165</v>
      </c>
      <c r="Q2624" t="s">
        <v>165</v>
      </c>
    </row>
    <row r="2625">
      <c r="B2625" t="s">
        <v>165</v>
      </c>
      <c r="C2625" t="s">
        <v>165</v>
      </c>
      <c r="D2625" t="s">
        <v>165</v>
      </c>
      <c r="E2625" t="s">
        <v>165</v>
      </c>
      <c r="F2625" t="s">
        <v>165</v>
      </c>
      <c r="G2625" t="s">
        <v>165</v>
      </c>
      <c r="H2625" t="s">
        <v>165</v>
      </c>
      <c r="J2625" t="s">
        <v>165</v>
      </c>
      <c r="K2625" t="s">
        <v>165</v>
      </c>
      <c r="L2625" t="s">
        <v>165</v>
      </c>
      <c r="M2625" t="s">
        <v>165</v>
      </c>
      <c r="N2625" t="s">
        <v>165</v>
      </c>
      <c r="O2625" t="s">
        <v>165</v>
      </c>
      <c r="P2625" t="s">
        <v>165</v>
      </c>
      <c r="Q2625" t="s">
        <v>165</v>
      </c>
    </row>
    <row r="2626">
      <c r="B2626" t="s">
        <v>165</v>
      </c>
      <c r="C2626" t="s">
        <v>165</v>
      </c>
      <c r="D2626" t="s">
        <v>165</v>
      </c>
      <c r="E2626" t="s">
        <v>165</v>
      </c>
      <c r="F2626" t="s">
        <v>165</v>
      </c>
      <c r="G2626" t="s">
        <v>165</v>
      </c>
      <c r="H2626" t="s">
        <v>165</v>
      </c>
      <c r="J2626" t="s">
        <v>165</v>
      </c>
      <c r="K2626" t="s">
        <v>165</v>
      </c>
      <c r="L2626" t="s">
        <v>165</v>
      </c>
      <c r="M2626" t="s">
        <v>165</v>
      </c>
      <c r="N2626" t="s">
        <v>165</v>
      </c>
      <c r="O2626" t="s">
        <v>165</v>
      </c>
      <c r="P2626" t="s">
        <v>165</v>
      </c>
      <c r="Q2626" t="s">
        <v>165</v>
      </c>
    </row>
    <row r="2627">
      <c r="B2627" t="s">
        <v>165</v>
      </c>
      <c r="C2627" t="s">
        <v>165</v>
      </c>
      <c r="D2627" t="s">
        <v>165</v>
      </c>
      <c r="E2627" t="s">
        <v>165</v>
      </c>
      <c r="F2627" t="s">
        <v>165</v>
      </c>
      <c r="G2627" t="s">
        <v>165</v>
      </c>
      <c r="H2627" t="s">
        <v>165</v>
      </c>
      <c r="J2627" t="s">
        <v>165</v>
      </c>
      <c r="K2627" t="s">
        <v>165</v>
      </c>
      <c r="L2627" t="s">
        <v>165</v>
      </c>
      <c r="M2627" t="s">
        <v>165</v>
      </c>
      <c r="N2627" t="s">
        <v>165</v>
      </c>
      <c r="O2627" t="s">
        <v>165</v>
      </c>
      <c r="P2627" t="s">
        <v>165</v>
      </c>
      <c r="Q2627" t="s">
        <v>165</v>
      </c>
    </row>
    <row r="2628">
      <c r="B2628" t="s">
        <v>165</v>
      </c>
      <c r="C2628" t="s">
        <v>165</v>
      </c>
      <c r="D2628" t="s">
        <v>165</v>
      </c>
      <c r="E2628" t="s">
        <v>165</v>
      </c>
      <c r="F2628" t="s">
        <v>165</v>
      </c>
      <c r="G2628" t="s">
        <v>165</v>
      </c>
      <c r="H2628" t="s">
        <v>165</v>
      </c>
      <c r="J2628" t="s">
        <v>165</v>
      </c>
      <c r="K2628" t="s">
        <v>165</v>
      </c>
      <c r="L2628" t="s">
        <v>165</v>
      </c>
      <c r="M2628" t="s">
        <v>165</v>
      </c>
      <c r="N2628" t="s">
        <v>165</v>
      </c>
      <c r="O2628" t="s">
        <v>165</v>
      </c>
      <c r="P2628" t="s">
        <v>165</v>
      </c>
      <c r="Q2628" t="s">
        <v>165</v>
      </c>
    </row>
    <row r="2629">
      <c r="B2629" t="s">
        <v>165</v>
      </c>
      <c r="C2629" t="s">
        <v>165</v>
      </c>
      <c r="D2629" t="s">
        <v>165</v>
      </c>
      <c r="E2629" t="s">
        <v>165</v>
      </c>
      <c r="F2629" t="s">
        <v>165</v>
      </c>
      <c r="G2629" t="s">
        <v>165</v>
      </c>
      <c r="H2629" t="s">
        <v>165</v>
      </c>
      <c r="J2629" t="s">
        <v>165</v>
      </c>
      <c r="K2629" t="s">
        <v>165</v>
      </c>
      <c r="L2629" t="s">
        <v>165</v>
      </c>
      <c r="M2629" t="s">
        <v>165</v>
      </c>
      <c r="N2629" t="s">
        <v>165</v>
      </c>
      <c r="O2629" t="s">
        <v>165</v>
      </c>
      <c r="P2629" t="s">
        <v>165</v>
      </c>
      <c r="Q2629" t="s">
        <v>165</v>
      </c>
    </row>
    <row r="2630">
      <c r="B2630" t="s">
        <v>165</v>
      </c>
      <c r="C2630" t="s">
        <v>165</v>
      </c>
      <c r="D2630" t="s">
        <v>165</v>
      </c>
      <c r="E2630" t="s">
        <v>165</v>
      </c>
      <c r="F2630" t="s">
        <v>165</v>
      </c>
      <c r="G2630" t="s">
        <v>165</v>
      </c>
      <c r="H2630" t="s">
        <v>165</v>
      </c>
      <c r="J2630" t="s">
        <v>165</v>
      </c>
      <c r="K2630" t="s">
        <v>165</v>
      </c>
      <c r="L2630" t="s">
        <v>165</v>
      </c>
      <c r="M2630" t="s">
        <v>165</v>
      </c>
      <c r="N2630" t="s">
        <v>165</v>
      </c>
      <c r="O2630" t="s">
        <v>165</v>
      </c>
      <c r="P2630" t="s">
        <v>165</v>
      </c>
      <c r="Q2630" t="s">
        <v>165</v>
      </c>
    </row>
    <row r="2631">
      <c r="B2631" t="s">
        <v>165</v>
      </c>
      <c r="C2631" t="s">
        <v>165</v>
      </c>
      <c r="D2631" t="s">
        <v>165</v>
      </c>
      <c r="E2631" t="s">
        <v>165</v>
      </c>
      <c r="F2631" t="s">
        <v>165</v>
      </c>
      <c r="G2631" t="s">
        <v>165</v>
      </c>
      <c r="H2631" t="s">
        <v>165</v>
      </c>
      <c r="J2631" t="s">
        <v>165</v>
      </c>
      <c r="K2631" t="s">
        <v>165</v>
      </c>
      <c r="L2631" t="s">
        <v>165</v>
      </c>
      <c r="M2631" t="s">
        <v>165</v>
      </c>
      <c r="N2631" t="s">
        <v>165</v>
      </c>
      <c r="O2631" t="s">
        <v>165</v>
      </c>
      <c r="P2631" t="s">
        <v>165</v>
      </c>
      <c r="Q2631" t="s">
        <v>165</v>
      </c>
    </row>
    <row r="2632">
      <c r="B2632" t="s">
        <v>165</v>
      </c>
      <c r="C2632" t="s">
        <v>165</v>
      </c>
      <c r="D2632" t="s">
        <v>165</v>
      </c>
      <c r="E2632" t="s">
        <v>165</v>
      </c>
      <c r="F2632" t="s">
        <v>165</v>
      </c>
      <c r="G2632" t="s">
        <v>165</v>
      </c>
      <c r="H2632" t="s">
        <v>165</v>
      </c>
      <c r="J2632" t="s">
        <v>165</v>
      </c>
      <c r="K2632" t="s">
        <v>165</v>
      </c>
      <c r="L2632" t="s">
        <v>165</v>
      </c>
      <c r="M2632" t="s">
        <v>165</v>
      </c>
      <c r="N2632" t="s">
        <v>165</v>
      </c>
      <c r="O2632" t="s">
        <v>165</v>
      </c>
      <c r="P2632" t="s">
        <v>165</v>
      </c>
      <c r="Q2632" t="s">
        <v>165</v>
      </c>
    </row>
    <row r="2633">
      <c r="B2633" t="s">
        <v>165</v>
      </c>
      <c r="C2633" t="s">
        <v>165</v>
      </c>
      <c r="D2633" t="s">
        <v>165</v>
      </c>
      <c r="E2633" t="s">
        <v>165</v>
      </c>
      <c r="F2633" t="s">
        <v>165</v>
      </c>
      <c r="G2633" t="s">
        <v>165</v>
      </c>
      <c r="H2633" t="s">
        <v>165</v>
      </c>
      <c r="J2633" t="s">
        <v>165</v>
      </c>
      <c r="K2633" t="s">
        <v>165</v>
      </c>
      <c r="L2633" t="s">
        <v>165</v>
      </c>
      <c r="M2633" t="s">
        <v>165</v>
      </c>
      <c r="N2633" t="s">
        <v>165</v>
      </c>
      <c r="O2633" t="s">
        <v>165</v>
      </c>
      <c r="P2633" t="s">
        <v>165</v>
      </c>
      <c r="Q2633" t="s">
        <v>165</v>
      </c>
    </row>
    <row r="2634">
      <c r="B2634" t="s">
        <v>165</v>
      </c>
      <c r="C2634" t="s">
        <v>165</v>
      </c>
      <c r="D2634" t="s">
        <v>165</v>
      </c>
      <c r="E2634" t="s">
        <v>165</v>
      </c>
      <c r="F2634" t="s">
        <v>165</v>
      </c>
      <c r="G2634" t="s">
        <v>165</v>
      </c>
      <c r="H2634" t="s">
        <v>165</v>
      </c>
      <c r="J2634" t="s">
        <v>165</v>
      </c>
      <c r="K2634" t="s">
        <v>165</v>
      </c>
      <c r="L2634" t="s">
        <v>165</v>
      </c>
      <c r="M2634" t="s">
        <v>165</v>
      </c>
      <c r="N2634" t="s">
        <v>165</v>
      </c>
      <c r="O2634" t="s">
        <v>165</v>
      </c>
      <c r="P2634" t="s">
        <v>165</v>
      </c>
      <c r="Q2634" t="s">
        <v>165</v>
      </c>
    </row>
    <row r="2635">
      <c r="B2635" t="s">
        <v>165</v>
      </c>
      <c r="C2635" t="s">
        <v>165</v>
      </c>
      <c r="D2635" t="s">
        <v>165</v>
      </c>
      <c r="E2635" t="s">
        <v>165</v>
      </c>
      <c r="F2635" t="s">
        <v>165</v>
      </c>
      <c r="G2635" t="s">
        <v>165</v>
      </c>
      <c r="H2635" t="s">
        <v>165</v>
      </c>
      <c r="J2635" t="s">
        <v>165</v>
      </c>
      <c r="K2635" t="s">
        <v>165</v>
      </c>
      <c r="L2635" t="s">
        <v>165</v>
      </c>
      <c r="M2635" t="s">
        <v>165</v>
      </c>
      <c r="N2635" t="s">
        <v>165</v>
      </c>
      <c r="O2635" t="s">
        <v>165</v>
      </c>
      <c r="P2635" t="s">
        <v>165</v>
      </c>
      <c r="Q2635" t="s">
        <v>165</v>
      </c>
    </row>
    <row r="2636">
      <c r="B2636" t="s">
        <v>165</v>
      </c>
      <c r="C2636" t="s">
        <v>165</v>
      </c>
      <c r="D2636" t="s">
        <v>165</v>
      </c>
      <c r="E2636" t="s">
        <v>165</v>
      </c>
      <c r="F2636" t="s">
        <v>165</v>
      </c>
      <c r="G2636" t="s">
        <v>165</v>
      </c>
      <c r="H2636" t="s">
        <v>165</v>
      </c>
      <c r="J2636" t="s">
        <v>165</v>
      </c>
      <c r="K2636" t="s">
        <v>165</v>
      </c>
      <c r="L2636" t="s">
        <v>165</v>
      </c>
      <c r="M2636" t="s">
        <v>165</v>
      </c>
      <c r="N2636" t="s">
        <v>165</v>
      </c>
      <c r="O2636" t="s">
        <v>165</v>
      </c>
      <c r="P2636" t="s">
        <v>165</v>
      </c>
      <c r="Q2636" t="s">
        <v>165</v>
      </c>
    </row>
    <row r="2637">
      <c r="B2637" t="s">
        <v>165</v>
      </c>
      <c r="C2637" t="s">
        <v>165</v>
      </c>
      <c r="D2637" t="s">
        <v>165</v>
      </c>
      <c r="E2637" t="s">
        <v>165</v>
      </c>
      <c r="F2637" t="s">
        <v>165</v>
      </c>
      <c r="G2637" t="s">
        <v>165</v>
      </c>
      <c r="H2637" t="s">
        <v>165</v>
      </c>
      <c r="J2637" t="s">
        <v>165</v>
      </c>
      <c r="K2637" t="s">
        <v>165</v>
      </c>
      <c r="L2637" t="s">
        <v>165</v>
      </c>
      <c r="M2637" t="s">
        <v>165</v>
      </c>
      <c r="N2637" t="s">
        <v>165</v>
      </c>
      <c r="O2637" t="s">
        <v>165</v>
      </c>
      <c r="P2637" t="s">
        <v>165</v>
      </c>
      <c r="Q2637" t="s">
        <v>165</v>
      </c>
    </row>
    <row r="2638">
      <c r="B2638" t="s">
        <v>165</v>
      </c>
      <c r="C2638" t="s">
        <v>165</v>
      </c>
      <c r="D2638" t="s">
        <v>165</v>
      </c>
      <c r="E2638" t="s">
        <v>165</v>
      </c>
      <c r="F2638" t="s">
        <v>165</v>
      </c>
      <c r="G2638" t="s">
        <v>165</v>
      </c>
      <c r="H2638" t="s">
        <v>165</v>
      </c>
      <c r="J2638" t="s">
        <v>165</v>
      </c>
      <c r="K2638" t="s">
        <v>165</v>
      </c>
      <c r="L2638" t="s">
        <v>165</v>
      </c>
      <c r="M2638" t="s">
        <v>165</v>
      </c>
      <c r="N2638" t="s">
        <v>165</v>
      </c>
      <c r="O2638" t="s">
        <v>165</v>
      </c>
      <c r="P2638" t="s">
        <v>165</v>
      </c>
      <c r="Q2638" t="s">
        <v>165</v>
      </c>
    </row>
    <row r="2639">
      <c r="B2639" t="s">
        <v>165</v>
      </c>
      <c r="C2639" t="s">
        <v>165</v>
      </c>
      <c r="D2639" t="s">
        <v>165</v>
      </c>
      <c r="E2639" t="s">
        <v>165</v>
      </c>
      <c r="F2639" t="s">
        <v>165</v>
      </c>
      <c r="G2639" t="s">
        <v>165</v>
      </c>
      <c r="H2639" t="s">
        <v>165</v>
      </c>
      <c r="J2639" t="s">
        <v>165</v>
      </c>
      <c r="K2639" t="s">
        <v>165</v>
      </c>
      <c r="L2639" t="s">
        <v>165</v>
      </c>
      <c r="M2639" t="s">
        <v>165</v>
      </c>
      <c r="N2639" t="s">
        <v>165</v>
      </c>
      <c r="O2639" t="s">
        <v>165</v>
      </c>
      <c r="P2639" t="s">
        <v>165</v>
      </c>
      <c r="Q2639" t="s">
        <v>165</v>
      </c>
    </row>
    <row r="2640">
      <c r="B2640" t="s">
        <v>165</v>
      </c>
      <c r="C2640" t="s">
        <v>165</v>
      </c>
      <c r="D2640" t="s">
        <v>165</v>
      </c>
      <c r="E2640" t="s">
        <v>165</v>
      </c>
      <c r="F2640" t="s">
        <v>165</v>
      </c>
      <c r="G2640" t="s">
        <v>165</v>
      </c>
      <c r="H2640" t="s">
        <v>165</v>
      </c>
      <c r="J2640" t="s">
        <v>165</v>
      </c>
      <c r="K2640" t="s">
        <v>165</v>
      </c>
      <c r="L2640" t="s">
        <v>165</v>
      </c>
      <c r="M2640" t="s">
        <v>165</v>
      </c>
      <c r="N2640" t="s">
        <v>165</v>
      </c>
      <c r="O2640" t="s">
        <v>165</v>
      </c>
      <c r="P2640" t="s">
        <v>165</v>
      </c>
      <c r="Q2640" t="s">
        <v>165</v>
      </c>
    </row>
    <row r="2641">
      <c r="B2641" t="s">
        <v>165</v>
      </c>
      <c r="C2641" t="s">
        <v>165</v>
      </c>
      <c r="D2641" t="s">
        <v>165</v>
      </c>
      <c r="E2641" t="s">
        <v>165</v>
      </c>
      <c r="F2641" t="s">
        <v>165</v>
      </c>
      <c r="G2641" t="s">
        <v>165</v>
      </c>
      <c r="H2641" t="s">
        <v>165</v>
      </c>
      <c r="J2641" t="s">
        <v>165</v>
      </c>
      <c r="K2641" t="s">
        <v>165</v>
      </c>
      <c r="L2641" t="s">
        <v>165</v>
      </c>
      <c r="M2641" t="s">
        <v>165</v>
      </c>
      <c r="N2641" t="s">
        <v>165</v>
      </c>
      <c r="O2641" t="s">
        <v>165</v>
      </c>
      <c r="P2641" t="s">
        <v>165</v>
      </c>
      <c r="Q2641" t="s">
        <v>165</v>
      </c>
    </row>
    <row r="2642">
      <c r="B2642" t="s">
        <v>165</v>
      </c>
      <c r="C2642" t="s">
        <v>165</v>
      </c>
      <c r="D2642" t="s">
        <v>165</v>
      </c>
      <c r="E2642" t="s">
        <v>165</v>
      </c>
      <c r="F2642" t="s">
        <v>165</v>
      </c>
      <c r="G2642" t="s">
        <v>165</v>
      </c>
      <c r="H2642" t="s">
        <v>165</v>
      </c>
      <c r="J2642" t="s">
        <v>165</v>
      </c>
      <c r="K2642" t="s">
        <v>165</v>
      </c>
      <c r="L2642" t="s">
        <v>165</v>
      </c>
      <c r="M2642" t="s">
        <v>165</v>
      </c>
      <c r="N2642" t="s">
        <v>165</v>
      </c>
      <c r="O2642" t="s">
        <v>165</v>
      </c>
      <c r="P2642" t="s">
        <v>165</v>
      </c>
      <c r="Q2642" t="s">
        <v>165</v>
      </c>
    </row>
    <row r="2643">
      <c r="B2643" t="s">
        <v>165</v>
      </c>
      <c r="C2643" t="s">
        <v>165</v>
      </c>
      <c r="D2643" t="s">
        <v>165</v>
      </c>
      <c r="E2643" t="s">
        <v>165</v>
      </c>
      <c r="F2643" t="s">
        <v>165</v>
      </c>
      <c r="G2643" t="s">
        <v>165</v>
      </c>
      <c r="H2643" t="s">
        <v>165</v>
      </c>
      <c r="J2643" t="s">
        <v>165</v>
      </c>
      <c r="K2643" t="s">
        <v>165</v>
      </c>
      <c r="L2643" t="s">
        <v>165</v>
      </c>
      <c r="M2643" t="s">
        <v>165</v>
      </c>
      <c r="N2643" t="s">
        <v>165</v>
      </c>
      <c r="O2643" t="s">
        <v>165</v>
      </c>
      <c r="P2643" t="s">
        <v>165</v>
      </c>
      <c r="Q2643" t="s">
        <v>165</v>
      </c>
    </row>
    <row r="2644">
      <c r="B2644" t="s">
        <v>165</v>
      </c>
      <c r="C2644" t="s">
        <v>165</v>
      </c>
      <c r="D2644" t="s">
        <v>165</v>
      </c>
      <c r="E2644" t="s">
        <v>165</v>
      </c>
      <c r="F2644" t="s">
        <v>165</v>
      </c>
      <c r="G2644" t="s">
        <v>165</v>
      </c>
      <c r="H2644" t="s">
        <v>165</v>
      </c>
      <c r="J2644" t="s">
        <v>165</v>
      </c>
      <c r="K2644" t="s">
        <v>165</v>
      </c>
      <c r="L2644" t="s">
        <v>165</v>
      </c>
      <c r="M2644" t="s">
        <v>165</v>
      </c>
      <c r="N2644" t="s">
        <v>165</v>
      </c>
      <c r="O2644" t="s">
        <v>165</v>
      </c>
      <c r="P2644" t="s">
        <v>165</v>
      </c>
      <c r="Q2644" t="s">
        <v>165</v>
      </c>
    </row>
    <row r="2645">
      <c r="B2645" t="s">
        <v>165</v>
      </c>
      <c r="C2645" t="s">
        <v>165</v>
      </c>
      <c r="D2645" t="s">
        <v>165</v>
      </c>
      <c r="E2645" t="s">
        <v>165</v>
      </c>
      <c r="F2645" t="s">
        <v>165</v>
      </c>
      <c r="G2645" t="s">
        <v>165</v>
      </c>
      <c r="H2645" t="s">
        <v>165</v>
      </c>
      <c r="J2645" t="s">
        <v>165</v>
      </c>
      <c r="K2645" t="s">
        <v>165</v>
      </c>
      <c r="L2645" t="s">
        <v>165</v>
      </c>
      <c r="M2645" t="s">
        <v>165</v>
      </c>
      <c r="N2645" t="s">
        <v>165</v>
      </c>
      <c r="O2645" t="s">
        <v>165</v>
      </c>
      <c r="P2645" t="s">
        <v>165</v>
      </c>
      <c r="Q2645" t="s">
        <v>165</v>
      </c>
    </row>
    <row r="2646">
      <c r="B2646" t="s">
        <v>165</v>
      </c>
      <c r="C2646" t="s">
        <v>165</v>
      </c>
      <c r="D2646" t="s">
        <v>165</v>
      </c>
      <c r="E2646" t="s">
        <v>165</v>
      </c>
      <c r="F2646" t="s">
        <v>165</v>
      </c>
      <c r="G2646" t="s">
        <v>165</v>
      </c>
      <c r="H2646" t="s">
        <v>165</v>
      </c>
      <c r="J2646" t="s">
        <v>165</v>
      </c>
      <c r="K2646" t="s">
        <v>165</v>
      </c>
      <c r="L2646" t="s">
        <v>165</v>
      </c>
      <c r="M2646" t="s">
        <v>165</v>
      </c>
      <c r="N2646" t="s">
        <v>165</v>
      </c>
      <c r="O2646" t="s">
        <v>165</v>
      </c>
      <c r="P2646" t="s">
        <v>165</v>
      </c>
      <c r="Q2646" t="s">
        <v>165</v>
      </c>
    </row>
    <row r="2647">
      <c r="B2647" t="s">
        <v>165</v>
      </c>
      <c r="C2647" t="s">
        <v>165</v>
      </c>
      <c r="D2647" t="s">
        <v>165</v>
      </c>
      <c r="E2647" t="s">
        <v>165</v>
      </c>
      <c r="F2647" t="s">
        <v>165</v>
      </c>
      <c r="G2647" t="s">
        <v>165</v>
      </c>
      <c r="H2647" t="s">
        <v>165</v>
      </c>
      <c r="J2647" t="s">
        <v>165</v>
      </c>
      <c r="K2647" t="s">
        <v>165</v>
      </c>
      <c r="L2647" t="s">
        <v>165</v>
      </c>
      <c r="M2647" t="s">
        <v>165</v>
      </c>
      <c r="N2647" t="s">
        <v>165</v>
      </c>
      <c r="O2647" t="s">
        <v>165</v>
      </c>
      <c r="P2647" t="s">
        <v>165</v>
      </c>
      <c r="Q2647" t="s">
        <v>165</v>
      </c>
    </row>
    <row r="2648">
      <c r="B2648" t="s">
        <v>165</v>
      </c>
      <c r="C2648" t="s">
        <v>165</v>
      </c>
      <c r="D2648" t="s">
        <v>165</v>
      </c>
      <c r="E2648" t="s">
        <v>165</v>
      </c>
      <c r="F2648" t="s">
        <v>165</v>
      </c>
      <c r="G2648" t="s">
        <v>165</v>
      </c>
      <c r="H2648" t="s">
        <v>165</v>
      </c>
      <c r="J2648" t="s">
        <v>165</v>
      </c>
      <c r="K2648" t="s">
        <v>165</v>
      </c>
      <c r="L2648" t="s">
        <v>165</v>
      </c>
      <c r="M2648" t="s">
        <v>165</v>
      </c>
      <c r="N2648" t="s">
        <v>165</v>
      </c>
      <c r="O2648" t="s">
        <v>165</v>
      </c>
      <c r="P2648" t="s">
        <v>165</v>
      </c>
      <c r="Q2648" t="s">
        <v>165</v>
      </c>
    </row>
    <row r="2649">
      <c r="B2649" t="s">
        <v>165</v>
      </c>
      <c r="C2649" t="s">
        <v>165</v>
      </c>
      <c r="D2649" t="s">
        <v>165</v>
      </c>
      <c r="E2649" t="s">
        <v>165</v>
      </c>
      <c r="F2649" t="s">
        <v>165</v>
      </c>
      <c r="G2649" t="s">
        <v>165</v>
      </c>
      <c r="H2649" t="s">
        <v>165</v>
      </c>
      <c r="J2649" t="s">
        <v>165</v>
      </c>
      <c r="K2649" t="s">
        <v>165</v>
      </c>
      <c r="L2649" t="s">
        <v>165</v>
      </c>
      <c r="M2649" t="s">
        <v>165</v>
      </c>
      <c r="N2649" t="s">
        <v>165</v>
      </c>
      <c r="O2649" t="s">
        <v>165</v>
      </c>
      <c r="P2649" t="s">
        <v>165</v>
      </c>
      <c r="Q2649" t="s">
        <v>165</v>
      </c>
    </row>
    <row r="2650">
      <c r="B2650" t="s">
        <v>165</v>
      </c>
      <c r="C2650" t="s">
        <v>165</v>
      </c>
      <c r="D2650" t="s">
        <v>165</v>
      </c>
      <c r="E2650" t="s">
        <v>165</v>
      </c>
      <c r="F2650" t="s">
        <v>165</v>
      </c>
      <c r="G2650" t="s">
        <v>165</v>
      </c>
      <c r="H2650" t="s">
        <v>165</v>
      </c>
      <c r="J2650" t="s">
        <v>165</v>
      </c>
      <c r="K2650" t="s">
        <v>165</v>
      </c>
      <c r="L2650" t="s">
        <v>165</v>
      </c>
      <c r="M2650" t="s">
        <v>165</v>
      </c>
      <c r="N2650" t="s">
        <v>165</v>
      </c>
      <c r="O2650" t="s">
        <v>165</v>
      </c>
      <c r="P2650" t="s">
        <v>165</v>
      </c>
      <c r="Q2650" t="s">
        <v>165</v>
      </c>
    </row>
    <row r="2651">
      <c r="B2651" t="s">
        <v>165</v>
      </c>
      <c r="C2651" t="s">
        <v>165</v>
      </c>
      <c r="D2651" t="s">
        <v>165</v>
      </c>
      <c r="E2651" t="s">
        <v>165</v>
      </c>
      <c r="F2651" t="s">
        <v>165</v>
      </c>
      <c r="G2651" t="s">
        <v>165</v>
      </c>
      <c r="H2651" t="s">
        <v>165</v>
      </c>
      <c r="J2651" t="s">
        <v>165</v>
      </c>
      <c r="K2651" t="s">
        <v>165</v>
      </c>
      <c r="L2651" t="s">
        <v>165</v>
      </c>
      <c r="M2651" t="s">
        <v>165</v>
      </c>
      <c r="N2651" t="s">
        <v>165</v>
      </c>
      <c r="O2651" t="s">
        <v>165</v>
      </c>
      <c r="P2651" t="s">
        <v>165</v>
      </c>
      <c r="Q2651" t="s">
        <v>165</v>
      </c>
    </row>
    <row r="2652">
      <c r="B2652" t="s">
        <v>165</v>
      </c>
      <c r="C2652" t="s">
        <v>165</v>
      </c>
      <c r="D2652" t="s">
        <v>165</v>
      </c>
      <c r="E2652" t="s">
        <v>165</v>
      </c>
      <c r="F2652" t="s">
        <v>165</v>
      </c>
      <c r="G2652" t="s">
        <v>165</v>
      </c>
      <c r="H2652" t="s">
        <v>165</v>
      </c>
      <c r="J2652" t="s">
        <v>165</v>
      </c>
      <c r="K2652" t="s">
        <v>165</v>
      </c>
      <c r="L2652" t="s">
        <v>165</v>
      </c>
      <c r="M2652" t="s">
        <v>165</v>
      </c>
      <c r="N2652" t="s">
        <v>165</v>
      </c>
      <c r="O2652" t="s">
        <v>165</v>
      </c>
      <c r="P2652" t="s">
        <v>165</v>
      </c>
      <c r="Q2652" t="s">
        <v>165</v>
      </c>
    </row>
    <row r="2653">
      <c r="B2653" t="s">
        <v>165</v>
      </c>
      <c r="C2653" t="s">
        <v>165</v>
      </c>
      <c r="D2653" t="s">
        <v>165</v>
      </c>
      <c r="E2653" t="s">
        <v>165</v>
      </c>
      <c r="F2653" t="s">
        <v>165</v>
      </c>
      <c r="G2653" t="s">
        <v>165</v>
      </c>
      <c r="H2653" t="s">
        <v>165</v>
      </c>
      <c r="J2653" t="s">
        <v>165</v>
      </c>
      <c r="K2653" t="s">
        <v>165</v>
      </c>
      <c r="L2653" t="s">
        <v>165</v>
      </c>
      <c r="M2653" t="s">
        <v>165</v>
      </c>
      <c r="N2653" t="s">
        <v>165</v>
      </c>
      <c r="O2653" t="s">
        <v>165</v>
      </c>
      <c r="P2653" t="s">
        <v>165</v>
      </c>
      <c r="Q2653" t="s">
        <v>165</v>
      </c>
    </row>
    <row r="2654">
      <c r="B2654" t="s">
        <v>165</v>
      </c>
      <c r="C2654" t="s">
        <v>165</v>
      </c>
      <c r="D2654" t="s">
        <v>165</v>
      </c>
      <c r="E2654" t="s">
        <v>165</v>
      </c>
      <c r="F2654" t="s">
        <v>165</v>
      </c>
      <c r="G2654" t="s">
        <v>165</v>
      </c>
      <c r="H2654" t="s">
        <v>165</v>
      </c>
      <c r="J2654" t="s">
        <v>165</v>
      </c>
      <c r="K2654" t="s">
        <v>165</v>
      </c>
      <c r="L2654" t="s">
        <v>165</v>
      </c>
      <c r="M2654" t="s">
        <v>165</v>
      </c>
      <c r="N2654" t="s">
        <v>165</v>
      </c>
      <c r="O2654" t="s">
        <v>165</v>
      </c>
      <c r="P2654" t="s">
        <v>165</v>
      </c>
      <c r="Q2654" t="s">
        <v>165</v>
      </c>
    </row>
    <row r="2655">
      <c r="B2655" t="s">
        <v>165</v>
      </c>
      <c r="C2655" t="s">
        <v>165</v>
      </c>
      <c r="D2655" t="s">
        <v>165</v>
      </c>
      <c r="E2655" t="s">
        <v>165</v>
      </c>
      <c r="F2655" t="s">
        <v>165</v>
      </c>
      <c r="G2655" t="s">
        <v>165</v>
      </c>
      <c r="H2655" t="s">
        <v>165</v>
      </c>
      <c r="J2655" t="s">
        <v>165</v>
      </c>
      <c r="K2655" t="s">
        <v>165</v>
      </c>
      <c r="L2655" t="s">
        <v>165</v>
      </c>
      <c r="M2655" t="s">
        <v>165</v>
      </c>
      <c r="N2655" t="s">
        <v>165</v>
      </c>
      <c r="O2655" t="s">
        <v>165</v>
      </c>
      <c r="P2655" t="s">
        <v>165</v>
      </c>
      <c r="Q2655" t="s">
        <v>165</v>
      </c>
    </row>
    <row r="2656">
      <c r="B2656" t="s">
        <v>165</v>
      </c>
      <c r="C2656" t="s">
        <v>165</v>
      </c>
      <c r="D2656" t="s">
        <v>165</v>
      </c>
      <c r="E2656" t="s">
        <v>165</v>
      </c>
      <c r="F2656" t="s">
        <v>165</v>
      </c>
      <c r="G2656" t="s">
        <v>165</v>
      </c>
      <c r="H2656" t="s">
        <v>165</v>
      </c>
      <c r="J2656" t="s">
        <v>165</v>
      </c>
      <c r="K2656" t="s">
        <v>165</v>
      </c>
      <c r="L2656" t="s">
        <v>165</v>
      </c>
      <c r="M2656" t="s">
        <v>165</v>
      </c>
      <c r="N2656" t="s">
        <v>165</v>
      </c>
      <c r="O2656" t="s">
        <v>165</v>
      </c>
      <c r="P2656" t="s">
        <v>165</v>
      </c>
      <c r="Q2656" t="s">
        <v>165</v>
      </c>
    </row>
    <row r="2657">
      <c r="B2657" t="s">
        <v>165</v>
      </c>
      <c r="C2657" t="s">
        <v>165</v>
      </c>
      <c r="D2657" t="s">
        <v>165</v>
      </c>
      <c r="E2657" t="s">
        <v>165</v>
      </c>
      <c r="F2657" t="s">
        <v>165</v>
      </c>
      <c r="G2657" t="s">
        <v>165</v>
      </c>
      <c r="H2657" t="s">
        <v>165</v>
      </c>
      <c r="J2657" t="s">
        <v>165</v>
      </c>
      <c r="K2657" t="s">
        <v>165</v>
      </c>
      <c r="L2657" t="s">
        <v>165</v>
      </c>
      <c r="M2657" t="s">
        <v>165</v>
      </c>
      <c r="N2657" t="s">
        <v>165</v>
      </c>
      <c r="O2657" t="s">
        <v>165</v>
      </c>
      <c r="P2657" t="s">
        <v>165</v>
      </c>
      <c r="Q2657" t="s">
        <v>165</v>
      </c>
    </row>
    <row r="2658">
      <c r="B2658" t="s">
        <v>165</v>
      </c>
      <c r="C2658" t="s">
        <v>165</v>
      </c>
      <c r="D2658" t="s">
        <v>165</v>
      </c>
      <c r="E2658" t="s">
        <v>165</v>
      </c>
      <c r="F2658" t="s">
        <v>165</v>
      </c>
      <c r="G2658" t="s">
        <v>165</v>
      </c>
      <c r="H2658" t="s">
        <v>165</v>
      </c>
      <c r="J2658" t="s">
        <v>165</v>
      </c>
      <c r="K2658" t="s">
        <v>165</v>
      </c>
      <c r="L2658" t="s">
        <v>165</v>
      </c>
      <c r="M2658" t="s">
        <v>165</v>
      </c>
      <c r="N2658" t="s">
        <v>165</v>
      </c>
      <c r="O2658" t="s">
        <v>165</v>
      </c>
      <c r="P2658" t="s">
        <v>165</v>
      </c>
      <c r="Q2658" t="s">
        <v>165</v>
      </c>
    </row>
    <row r="2659">
      <c r="B2659" t="s">
        <v>165</v>
      </c>
      <c r="C2659" t="s">
        <v>165</v>
      </c>
      <c r="D2659" t="s">
        <v>165</v>
      </c>
      <c r="E2659" t="s">
        <v>165</v>
      </c>
      <c r="F2659" t="s">
        <v>165</v>
      </c>
      <c r="G2659" t="s">
        <v>165</v>
      </c>
      <c r="H2659" t="s">
        <v>165</v>
      </c>
      <c r="J2659" t="s">
        <v>165</v>
      </c>
      <c r="K2659" t="s">
        <v>165</v>
      </c>
      <c r="L2659" t="s">
        <v>165</v>
      </c>
      <c r="M2659" t="s">
        <v>165</v>
      </c>
      <c r="N2659" t="s">
        <v>165</v>
      </c>
      <c r="O2659" t="s">
        <v>165</v>
      </c>
      <c r="P2659" t="s">
        <v>165</v>
      </c>
      <c r="Q2659" t="s">
        <v>165</v>
      </c>
    </row>
    <row r="2660">
      <c r="B2660" t="s">
        <v>165</v>
      </c>
      <c r="C2660" t="s">
        <v>165</v>
      </c>
      <c r="D2660" t="s">
        <v>165</v>
      </c>
      <c r="E2660" t="s">
        <v>165</v>
      </c>
      <c r="F2660" t="s">
        <v>165</v>
      </c>
      <c r="G2660" t="s">
        <v>165</v>
      </c>
      <c r="H2660" t="s">
        <v>165</v>
      </c>
      <c r="J2660" t="s">
        <v>165</v>
      </c>
      <c r="K2660" t="s">
        <v>165</v>
      </c>
      <c r="L2660" t="s">
        <v>165</v>
      </c>
      <c r="M2660" t="s">
        <v>165</v>
      </c>
      <c r="N2660" t="s">
        <v>165</v>
      </c>
      <c r="O2660" t="s">
        <v>165</v>
      </c>
      <c r="P2660" t="s">
        <v>165</v>
      </c>
      <c r="Q2660" t="s">
        <v>165</v>
      </c>
    </row>
    <row r="2661">
      <c r="B2661" t="s">
        <v>165</v>
      </c>
      <c r="C2661" t="s">
        <v>165</v>
      </c>
      <c r="D2661" t="s">
        <v>165</v>
      </c>
      <c r="E2661" t="s">
        <v>165</v>
      </c>
      <c r="F2661" t="s">
        <v>165</v>
      </c>
      <c r="G2661" t="s">
        <v>165</v>
      </c>
      <c r="H2661" t="s">
        <v>165</v>
      </c>
      <c r="J2661" t="s">
        <v>165</v>
      </c>
      <c r="K2661" t="s">
        <v>165</v>
      </c>
      <c r="L2661" t="s">
        <v>165</v>
      </c>
      <c r="M2661" t="s">
        <v>165</v>
      </c>
      <c r="N2661" t="s">
        <v>165</v>
      </c>
      <c r="O2661" t="s">
        <v>165</v>
      </c>
      <c r="P2661" t="s">
        <v>165</v>
      </c>
      <c r="Q2661" t="s">
        <v>165</v>
      </c>
    </row>
    <row r="2662">
      <c r="B2662" t="s">
        <v>165</v>
      </c>
      <c r="C2662" t="s">
        <v>165</v>
      </c>
      <c r="D2662" t="s">
        <v>165</v>
      </c>
      <c r="E2662" t="s">
        <v>165</v>
      </c>
      <c r="F2662" t="s">
        <v>165</v>
      </c>
      <c r="G2662" t="s">
        <v>165</v>
      </c>
      <c r="H2662" t="s">
        <v>165</v>
      </c>
      <c r="J2662" t="s">
        <v>165</v>
      </c>
      <c r="K2662" t="s">
        <v>165</v>
      </c>
      <c r="L2662" t="s">
        <v>165</v>
      </c>
      <c r="M2662" t="s">
        <v>165</v>
      </c>
      <c r="N2662" t="s">
        <v>165</v>
      </c>
      <c r="O2662" t="s">
        <v>165</v>
      </c>
      <c r="P2662" t="s">
        <v>165</v>
      </c>
      <c r="Q2662" t="s">
        <v>165</v>
      </c>
    </row>
    <row r="2663">
      <c r="B2663" t="s">
        <v>165</v>
      </c>
      <c r="C2663" t="s">
        <v>165</v>
      </c>
      <c r="D2663" t="s">
        <v>165</v>
      </c>
      <c r="E2663" t="s">
        <v>165</v>
      </c>
      <c r="F2663" t="s">
        <v>165</v>
      </c>
      <c r="G2663" t="s">
        <v>165</v>
      </c>
      <c r="H2663" t="s">
        <v>165</v>
      </c>
      <c r="J2663" t="s">
        <v>165</v>
      </c>
      <c r="K2663" t="s">
        <v>165</v>
      </c>
      <c r="L2663" t="s">
        <v>165</v>
      </c>
      <c r="M2663" t="s">
        <v>165</v>
      </c>
      <c r="N2663" t="s">
        <v>165</v>
      </c>
      <c r="O2663" t="s">
        <v>165</v>
      </c>
      <c r="P2663" t="s">
        <v>165</v>
      </c>
      <c r="Q2663" t="s">
        <v>165</v>
      </c>
    </row>
    <row r="2664">
      <c r="B2664" t="s">
        <v>165</v>
      </c>
      <c r="C2664" t="s">
        <v>165</v>
      </c>
      <c r="D2664" t="s">
        <v>165</v>
      </c>
      <c r="E2664" t="s">
        <v>165</v>
      </c>
      <c r="F2664" t="s">
        <v>165</v>
      </c>
      <c r="G2664" t="s">
        <v>165</v>
      </c>
      <c r="H2664" t="s">
        <v>165</v>
      </c>
      <c r="J2664" t="s">
        <v>165</v>
      </c>
      <c r="K2664" t="s">
        <v>165</v>
      </c>
      <c r="L2664" t="s">
        <v>165</v>
      </c>
      <c r="M2664" t="s">
        <v>165</v>
      </c>
      <c r="N2664" t="s">
        <v>165</v>
      </c>
      <c r="O2664" t="s">
        <v>165</v>
      </c>
      <c r="P2664" t="s">
        <v>165</v>
      </c>
      <c r="Q2664" t="s">
        <v>165</v>
      </c>
    </row>
    <row r="2665">
      <c r="B2665" t="s">
        <v>165</v>
      </c>
      <c r="C2665" t="s">
        <v>165</v>
      </c>
      <c r="D2665" t="s">
        <v>165</v>
      </c>
      <c r="E2665" t="s">
        <v>165</v>
      </c>
      <c r="F2665" t="s">
        <v>165</v>
      </c>
      <c r="G2665" t="s">
        <v>165</v>
      </c>
      <c r="H2665" t="s">
        <v>165</v>
      </c>
      <c r="J2665" t="s">
        <v>165</v>
      </c>
      <c r="K2665" t="s">
        <v>165</v>
      </c>
      <c r="L2665" t="s">
        <v>165</v>
      </c>
      <c r="M2665" t="s">
        <v>165</v>
      </c>
      <c r="N2665" t="s">
        <v>165</v>
      </c>
      <c r="O2665" t="s">
        <v>165</v>
      </c>
      <c r="P2665" t="s">
        <v>165</v>
      </c>
      <c r="Q2665" t="s">
        <v>165</v>
      </c>
    </row>
    <row r="2666">
      <c r="B2666" t="s">
        <v>165</v>
      </c>
      <c r="C2666" t="s">
        <v>165</v>
      </c>
      <c r="D2666" t="s">
        <v>165</v>
      </c>
      <c r="E2666" t="s">
        <v>165</v>
      </c>
      <c r="F2666" t="s">
        <v>165</v>
      </c>
      <c r="G2666" t="s">
        <v>165</v>
      </c>
      <c r="H2666" t="s">
        <v>165</v>
      </c>
      <c r="J2666" t="s">
        <v>165</v>
      </c>
      <c r="K2666" t="s">
        <v>165</v>
      </c>
      <c r="L2666" t="s">
        <v>165</v>
      </c>
      <c r="M2666" t="s">
        <v>165</v>
      </c>
      <c r="N2666" t="s">
        <v>165</v>
      </c>
      <c r="O2666" t="s">
        <v>165</v>
      </c>
      <c r="P2666" t="s">
        <v>165</v>
      </c>
      <c r="Q2666" t="s">
        <v>165</v>
      </c>
    </row>
    <row r="2667">
      <c r="B2667" t="s">
        <v>165</v>
      </c>
      <c r="C2667" t="s">
        <v>165</v>
      </c>
      <c r="D2667" t="s">
        <v>165</v>
      </c>
      <c r="E2667" t="s">
        <v>165</v>
      </c>
      <c r="F2667" t="s">
        <v>165</v>
      </c>
      <c r="G2667" t="s">
        <v>165</v>
      </c>
      <c r="H2667" t="s">
        <v>165</v>
      </c>
      <c r="J2667" t="s">
        <v>165</v>
      </c>
      <c r="K2667" t="s">
        <v>165</v>
      </c>
      <c r="L2667" t="s">
        <v>165</v>
      </c>
      <c r="M2667" t="s">
        <v>165</v>
      </c>
      <c r="N2667" t="s">
        <v>165</v>
      </c>
      <c r="O2667" t="s">
        <v>165</v>
      </c>
      <c r="P2667" t="s">
        <v>165</v>
      </c>
      <c r="Q2667" t="s">
        <v>165</v>
      </c>
    </row>
    <row r="2668">
      <c r="B2668" t="s">
        <v>165</v>
      </c>
      <c r="C2668" t="s">
        <v>165</v>
      </c>
      <c r="D2668" t="s">
        <v>165</v>
      </c>
      <c r="E2668" t="s">
        <v>165</v>
      </c>
      <c r="F2668" t="s">
        <v>165</v>
      </c>
      <c r="G2668" t="s">
        <v>165</v>
      </c>
      <c r="H2668" t="s">
        <v>165</v>
      </c>
      <c r="J2668" t="s">
        <v>165</v>
      </c>
      <c r="K2668" t="s">
        <v>165</v>
      </c>
      <c r="L2668" t="s">
        <v>165</v>
      </c>
      <c r="M2668" t="s">
        <v>165</v>
      </c>
      <c r="N2668" t="s">
        <v>165</v>
      </c>
      <c r="O2668" t="s">
        <v>165</v>
      </c>
      <c r="P2668" t="s">
        <v>165</v>
      </c>
      <c r="Q2668" t="s">
        <v>165</v>
      </c>
    </row>
    <row r="2669">
      <c r="B2669" t="s">
        <v>165</v>
      </c>
      <c r="C2669" t="s">
        <v>165</v>
      </c>
      <c r="D2669" t="s">
        <v>165</v>
      </c>
      <c r="E2669" t="s">
        <v>165</v>
      </c>
      <c r="F2669" t="s">
        <v>165</v>
      </c>
      <c r="G2669" t="s">
        <v>165</v>
      </c>
      <c r="H2669" t="s">
        <v>165</v>
      </c>
      <c r="J2669" t="s">
        <v>165</v>
      </c>
      <c r="K2669" t="s">
        <v>165</v>
      </c>
      <c r="L2669" t="s">
        <v>165</v>
      </c>
      <c r="M2669" t="s">
        <v>165</v>
      </c>
      <c r="N2669" t="s">
        <v>165</v>
      </c>
      <c r="O2669" t="s">
        <v>165</v>
      </c>
      <c r="P2669" t="s">
        <v>165</v>
      </c>
      <c r="Q2669" t="s">
        <v>165</v>
      </c>
    </row>
    <row r="2670">
      <c r="B2670" t="s">
        <v>165</v>
      </c>
      <c r="C2670" t="s">
        <v>165</v>
      </c>
      <c r="D2670" t="s">
        <v>165</v>
      </c>
      <c r="E2670" t="s">
        <v>165</v>
      </c>
      <c r="F2670" t="s">
        <v>165</v>
      </c>
      <c r="G2670" t="s">
        <v>165</v>
      </c>
      <c r="H2670" t="s">
        <v>165</v>
      </c>
      <c r="J2670" t="s">
        <v>165</v>
      </c>
      <c r="K2670" t="s">
        <v>165</v>
      </c>
      <c r="L2670" t="s">
        <v>165</v>
      </c>
      <c r="M2670" t="s">
        <v>165</v>
      </c>
      <c r="N2670" t="s">
        <v>165</v>
      </c>
      <c r="O2670" t="s">
        <v>165</v>
      </c>
      <c r="P2670" t="s">
        <v>165</v>
      </c>
      <c r="Q2670" t="s">
        <v>165</v>
      </c>
    </row>
    <row r="2671">
      <c r="B2671" t="s">
        <v>165</v>
      </c>
      <c r="C2671" t="s">
        <v>165</v>
      </c>
      <c r="D2671" t="s">
        <v>165</v>
      </c>
      <c r="E2671" t="s">
        <v>165</v>
      </c>
      <c r="F2671" t="s">
        <v>165</v>
      </c>
      <c r="G2671" t="s">
        <v>165</v>
      </c>
      <c r="H2671" t="s">
        <v>165</v>
      </c>
      <c r="J2671" t="s">
        <v>165</v>
      </c>
      <c r="K2671" t="s">
        <v>165</v>
      </c>
      <c r="L2671" t="s">
        <v>165</v>
      </c>
      <c r="M2671" t="s">
        <v>165</v>
      </c>
      <c r="N2671" t="s">
        <v>165</v>
      </c>
      <c r="O2671" t="s">
        <v>165</v>
      </c>
      <c r="P2671" t="s">
        <v>165</v>
      </c>
      <c r="Q2671" t="s">
        <v>165</v>
      </c>
    </row>
    <row r="2672">
      <c r="B2672" t="s">
        <v>165</v>
      </c>
      <c r="C2672" t="s">
        <v>165</v>
      </c>
      <c r="D2672" t="s">
        <v>165</v>
      </c>
      <c r="E2672" t="s">
        <v>165</v>
      </c>
      <c r="F2672" t="s">
        <v>165</v>
      </c>
      <c r="G2672" t="s">
        <v>165</v>
      </c>
      <c r="H2672" t="s">
        <v>165</v>
      </c>
      <c r="J2672" t="s">
        <v>165</v>
      </c>
      <c r="K2672" t="s">
        <v>165</v>
      </c>
      <c r="L2672" t="s">
        <v>165</v>
      </c>
      <c r="M2672" t="s">
        <v>165</v>
      </c>
      <c r="N2672" t="s">
        <v>165</v>
      </c>
      <c r="O2672" t="s">
        <v>165</v>
      </c>
      <c r="P2672" t="s">
        <v>165</v>
      </c>
      <c r="Q2672" t="s">
        <v>165</v>
      </c>
    </row>
    <row r="2673">
      <c r="B2673" t="s">
        <v>165</v>
      </c>
      <c r="C2673" t="s">
        <v>165</v>
      </c>
      <c r="D2673" t="s">
        <v>165</v>
      </c>
      <c r="E2673" t="s">
        <v>165</v>
      </c>
      <c r="F2673" t="s">
        <v>165</v>
      </c>
      <c r="G2673" t="s">
        <v>165</v>
      </c>
      <c r="H2673" t="s">
        <v>165</v>
      </c>
      <c r="J2673" t="s">
        <v>165</v>
      </c>
      <c r="K2673" t="s">
        <v>165</v>
      </c>
      <c r="L2673" t="s">
        <v>165</v>
      </c>
      <c r="M2673" t="s">
        <v>165</v>
      </c>
      <c r="N2673" t="s">
        <v>165</v>
      </c>
      <c r="O2673" t="s">
        <v>165</v>
      </c>
      <c r="P2673" t="s">
        <v>165</v>
      </c>
      <c r="Q2673" t="s">
        <v>165</v>
      </c>
    </row>
    <row r="2674">
      <c r="B2674" t="s">
        <v>165</v>
      </c>
      <c r="C2674" t="s">
        <v>165</v>
      </c>
      <c r="D2674" t="s">
        <v>165</v>
      </c>
      <c r="E2674" t="s">
        <v>165</v>
      </c>
      <c r="F2674" t="s">
        <v>165</v>
      </c>
      <c r="G2674" t="s">
        <v>165</v>
      </c>
      <c r="H2674" t="s">
        <v>165</v>
      </c>
      <c r="J2674" t="s">
        <v>165</v>
      </c>
      <c r="K2674" t="s">
        <v>165</v>
      </c>
      <c r="L2674" t="s">
        <v>165</v>
      </c>
      <c r="M2674" t="s">
        <v>165</v>
      </c>
      <c r="N2674" t="s">
        <v>165</v>
      </c>
      <c r="O2674" t="s">
        <v>165</v>
      </c>
      <c r="P2674" t="s">
        <v>165</v>
      </c>
      <c r="Q2674" t="s">
        <v>165</v>
      </c>
    </row>
    <row r="2675">
      <c r="B2675" t="s">
        <v>165</v>
      </c>
      <c r="C2675" t="s">
        <v>165</v>
      </c>
      <c r="D2675" t="s">
        <v>165</v>
      </c>
      <c r="E2675" t="s">
        <v>165</v>
      </c>
      <c r="F2675" t="s">
        <v>165</v>
      </c>
      <c r="G2675" t="s">
        <v>165</v>
      </c>
      <c r="H2675" t="s">
        <v>165</v>
      </c>
      <c r="J2675" t="s">
        <v>165</v>
      </c>
      <c r="K2675" t="s">
        <v>165</v>
      </c>
      <c r="L2675" t="s">
        <v>165</v>
      </c>
      <c r="M2675" t="s">
        <v>165</v>
      </c>
      <c r="N2675" t="s">
        <v>165</v>
      </c>
      <c r="O2675" t="s">
        <v>165</v>
      </c>
      <c r="P2675" t="s">
        <v>165</v>
      </c>
      <c r="Q2675" t="s">
        <v>165</v>
      </c>
    </row>
    <row r="2676">
      <c r="B2676" t="s">
        <v>165</v>
      </c>
      <c r="C2676" t="s">
        <v>165</v>
      </c>
      <c r="D2676" t="s">
        <v>165</v>
      </c>
      <c r="E2676" t="s">
        <v>165</v>
      </c>
      <c r="F2676" t="s">
        <v>165</v>
      </c>
      <c r="G2676" t="s">
        <v>165</v>
      </c>
      <c r="H2676" t="s">
        <v>165</v>
      </c>
      <c r="J2676" t="s">
        <v>165</v>
      </c>
      <c r="K2676" t="s">
        <v>165</v>
      </c>
      <c r="L2676" t="s">
        <v>165</v>
      </c>
      <c r="M2676" t="s">
        <v>165</v>
      </c>
      <c r="N2676" t="s">
        <v>165</v>
      </c>
      <c r="O2676" t="s">
        <v>165</v>
      </c>
      <c r="P2676" t="s">
        <v>165</v>
      </c>
      <c r="Q2676" t="s">
        <v>165</v>
      </c>
    </row>
    <row r="2677">
      <c r="B2677" t="s">
        <v>165</v>
      </c>
      <c r="C2677" t="s">
        <v>165</v>
      </c>
      <c r="D2677" t="s">
        <v>165</v>
      </c>
      <c r="E2677" t="s">
        <v>165</v>
      </c>
      <c r="F2677" t="s">
        <v>165</v>
      </c>
      <c r="G2677" t="s">
        <v>165</v>
      </c>
      <c r="H2677" t="s">
        <v>165</v>
      </c>
      <c r="J2677" t="s">
        <v>165</v>
      </c>
      <c r="K2677" t="s">
        <v>165</v>
      </c>
      <c r="L2677" t="s">
        <v>165</v>
      </c>
      <c r="M2677" t="s">
        <v>165</v>
      </c>
      <c r="N2677" t="s">
        <v>165</v>
      </c>
      <c r="O2677" t="s">
        <v>165</v>
      </c>
      <c r="P2677" t="s">
        <v>165</v>
      </c>
      <c r="Q2677" t="s">
        <v>165</v>
      </c>
    </row>
    <row r="2678">
      <c r="B2678" t="s">
        <v>165</v>
      </c>
      <c r="C2678" t="s">
        <v>165</v>
      </c>
      <c r="D2678" t="s">
        <v>165</v>
      </c>
      <c r="E2678" t="s">
        <v>165</v>
      </c>
      <c r="F2678" t="s">
        <v>165</v>
      </c>
      <c r="G2678" t="s">
        <v>165</v>
      </c>
      <c r="H2678" t="s">
        <v>165</v>
      </c>
      <c r="J2678" t="s">
        <v>165</v>
      </c>
      <c r="K2678" t="s">
        <v>165</v>
      </c>
      <c r="L2678" t="s">
        <v>165</v>
      </c>
      <c r="M2678" t="s">
        <v>165</v>
      </c>
      <c r="N2678" t="s">
        <v>165</v>
      </c>
      <c r="O2678" t="s">
        <v>165</v>
      </c>
      <c r="P2678" t="s">
        <v>165</v>
      </c>
      <c r="Q2678" t="s">
        <v>165</v>
      </c>
    </row>
    <row r="2679">
      <c r="B2679" t="s">
        <v>165</v>
      </c>
      <c r="C2679" t="s">
        <v>165</v>
      </c>
      <c r="D2679" t="s">
        <v>165</v>
      </c>
      <c r="E2679" t="s">
        <v>165</v>
      </c>
      <c r="F2679" t="s">
        <v>165</v>
      </c>
      <c r="G2679" t="s">
        <v>165</v>
      </c>
      <c r="H2679" t="s">
        <v>165</v>
      </c>
      <c r="J2679" t="s">
        <v>165</v>
      </c>
      <c r="K2679" t="s">
        <v>165</v>
      </c>
      <c r="L2679" t="s">
        <v>165</v>
      </c>
      <c r="M2679" t="s">
        <v>165</v>
      </c>
      <c r="N2679" t="s">
        <v>165</v>
      </c>
      <c r="O2679" t="s">
        <v>165</v>
      </c>
      <c r="P2679" t="s">
        <v>165</v>
      </c>
      <c r="Q2679" t="s">
        <v>165</v>
      </c>
    </row>
    <row r="2680">
      <c r="B2680" t="s">
        <v>165</v>
      </c>
      <c r="C2680" t="s">
        <v>165</v>
      </c>
      <c r="D2680" t="s">
        <v>165</v>
      </c>
      <c r="E2680" t="s">
        <v>165</v>
      </c>
      <c r="F2680" t="s">
        <v>165</v>
      </c>
      <c r="G2680" t="s">
        <v>165</v>
      </c>
      <c r="H2680" t="s">
        <v>165</v>
      </c>
      <c r="J2680" t="s">
        <v>165</v>
      </c>
      <c r="K2680" t="s">
        <v>165</v>
      </c>
      <c r="L2680" t="s">
        <v>165</v>
      </c>
      <c r="M2680" t="s">
        <v>165</v>
      </c>
      <c r="N2680" t="s">
        <v>165</v>
      </c>
      <c r="O2680" t="s">
        <v>165</v>
      </c>
      <c r="P2680" t="s">
        <v>165</v>
      </c>
      <c r="Q2680" t="s">
        <v>165</v>
      </c>
    </row>
    <row r="2681">
      <c r="B2681" t="s">
        <v>165</v>
      </c>
      <c r="C2681" t="s">
        <v>165</v>
      </c>
      <c r="D2681" t="s">
        <v>165</v>
      </c>
      <c r="E2681" t="s">
        <v>165</v>
      </c>
      <c r="F2681" t="s">
        <v>165</v>
      </c>
      <c r="G2681" t="s">
        <v>165</v>
      </c>
      <c r="H2681" t="s">
        <v>165</v>
      </c>
      <c r="J2681" t="s">
        <v>165</v>
      </c>
      <c r="K2681" t="s">
        <v>165</v>
      </c>
      <c r="L2681" t="s">
        <v>165</v>
      </c>
      <c r="M2681" t="s">
        <v>165</v>
      </c>
      <c r="N2681" t="s">
        <v>165</v>
      </c>
      <c r="O2681" t="s">
        <v>165</v>
      </c>
      <c r="P2681" t="s">
        <v>165</v>
      </c>
      <c r="Q2681" t="s">
        <v>165</v>
      </c>
    </row>
    <row r="2682">
      <c r="B2682" t="s">
        <v>165</v>
      </c>
      <c r="C2682" t="s">
        <v>165</v>
      </c>
      <c r="D2682" t="s">
        <v>165</v>
      </c>
      <c r="E2682" t="s">
        <v>165</v>
      </c>
      <c r="F2682" t="s">
        <v>165</v>
      </c>
      <c r="G2682" t="s">
        <v>165</v>
      </c>
      <c r="H2682" t="s">
        <v>165</v>
      </c>
      <c r="J2682" t="s">
        <v>165</v>
      </c>
      <c r="K2682" t="s">
        <v>165</v>
      </c>
      <c r="L2682" t="s">
        <v>165</v>
      </c>
      <c r="M2682" t="s">
        <v>165</v>
      </c>
      <c r="N2682" t="s">
        <v>165</v>
      </c>
      <c r="O2682" t="s">
        <v>165</v>
      </c>
      <c r="P2682" t="s">
        <v>165</v>
      </c>
      <c r="Q2682" t="s">
        <v>165</v>
      </c>
    </row>
    <row r="2683">
      <c r="B2683" t="s">
        <v>165</v>
      </c>
      <c r="C2683" t="s">
        <v>165</v>
      </c>
      <c r="D2683" t="s">
        <v>165</v>
      </c>
      <c r="E2683" t="s">
        <v>165</v>
      </c>
      <c r="F2683" t="s">
        <v>165</v>
      </c>
      <c r="G2683" t="s">
        <v>165</v>
      </c>
      <c r="H2683" t="s">
        <v>165</v>
      </c>
      <c r="J2683" t="s">
        <v>165</v>
      </c>
      <c r="K2683" t="s">
        <v>165</v>
      </c>
      <c r="L2683" t="s">
        <v>165</v>
      </c>
      <c r="M2683" t="s">
        <v>165</v>
      </c>
      <c r="N2683" t="s">
        <v>165</v>
      </c>
      <c r="O2683" t="s">
        <v>165</v>
      </c>
      <c r="P2683" t="s">
        <v>165</v>
      </c>
      <c r="Q2683" t="s">
        <v>165</v>
      </c>
    </row>
    <row r="2684">
      <c r="B2684" t="s">
        <v>165</v>
      </c>
      <c r="C2684" t="s">
        <v>165</v>
      </c>
      <c r="D2684" t="s">
        <v>165</v>
      </c>
      <c r="E2684" t="s">
        <v>165</v>
      </c>
      <c r="F2684" t="s">
        <v>165</v>
      </c>
      <c r="G2684" t="s">
        <v>165</v>
      </c>
      <c r="H2684" t="s">
        <v>165</v>
      </c>
      <c r="J2684" t="s">
        <v>165</v>
      </c>
      <c r="K2684" t="s">
        <v>165</v>
      </c>
      <c r="L2684" t="s">
        <v>165</v>
      </c>
      <c r="M2684" t="s">
        <v>165</v>
      </c>
      <c r="N2684" t="s">
        <v>165</v>
      </c>
      <c r="O2684" t="s">
        <v>165</v>
      </c>
      <c r="P2684" t="s">
        <v>165</v>
      </c>
      <c r="Q2684" t="s">
        <v>165</v>
      </c>
    </row>
    <row r="2685">
      <c r="B2685" t="s">
        <v>165</v>
      </c>
      <c r="C2685" t="s">
        <v>165</v>
      </c>
      <c r="D2685" t="s">
        <v>165</v>
      </c>
      <c r="E2685" t="s">
        <v>165</v>
      </c>
      <c r="F2685" t="s">
        <v>165</v>
      </c>
      <c r="G2685" t="s">
        <v>165</v>
      </c>
      <c r="H2685" t="s">
        <v>165</v>
      </c>
      <c r="J2685" t="s">
        <v>165</v>
      </c>
      <c r="K2685" t="s">
        <v>165</v>
      </c>
      <c r="L2685" t="s">
        <v>165</v>
      </c>
      <c r="M2685" t="s">
        <v>165</v>
      </c>
      <c r="N2685" t="s">
        <v>165</v>
      </c>
      <c r="O2685" t="s">
        <v>165</v>
      </c>
      <c r="P2685" t="s">
        <v>165</v>
      </c>
      <c r="Q2685" t="s">
        <v>165</v>
      </c>
    </row>
    <row r="2686">
      <c r="B2686" t="s">
        <v>165</v>
      </c>
      <c r="C2686" t="s">
        <v>165</v>
      </c>
      <c r="D2686" t="s">
        <v>165</v>
      </c>
      <c r="E2686" t="s">
        <v>165</v>
      </c>
      <c r="F2686" t="s">
        <v>165</v>
      </c>
      <c r="G2686" t="s">
        <v>165</v>
      </c>
      <c r="H2686" t="s">
        <v>165</v>
      </c>
      <c r="J2686" t="s">
        <v>165</v>
      </c>
      <c r="K2686" t="s">
        <v>165</v>
      </c>
      <c r="L2686" t="s">
        <v>165</v>
      </c>
      <c r="M2686" t="s">
        <v>165</v>
      </c>
      <c r="N2686" t="s">
        <v>165</v>
      </c>
      <c r="O2686" t="s">
        <v>165</v>
      </c>
      <c r="P2686" t="s">
        <v>165</v>
      </c>
      <c r="Q2686" t="s">
        <v>165</v>
      </c>
    </row>
    <row r="2687">
      <c r="B2687" t="s">
        <v>165</v>
      </c>
      <c r="C2687" t="s">
        <v>165</v>
      </c>
      <c r="D2687" t="s">
        <v>165</v>
      </c>
      <c r="E2687" t="s">
        <v>165</v>
      </c>
      <c r="F2687" t="s">
        <v>165</v>
      </c>
      <c r="G2687" t="s">
        <v>165</v>
      </c>
      <c r="H2687" t="s">
        <v>165</v>
      </c>
      <c r="J2687" t="s">
        <v>165</v>
      </c>
      <c r="K2687" t="s">
        <v>165</v>
      </c>
      <c r="L2687" t="s">
        <v>165</v>
      </c>
      <c r="M2687" t="s">
        <v>165</v>
      </c>
      <c r="N2687" t="s">
        <v>165</v>
      </c>
      <c r="O2687" t="s">
        <v>165</v>
      </c>
      <c r="P2687" t="s">
        <v>165</v>
      </c>
      <c r="Q2687" t="s">
        <v>165</v>
      </c>
    </row>
    <row r="2688">
      <c r="B2688" t="s">
        <v>165</v>
      </c>
      <c r="C2688" t="s">
        <v>165</v>
      </c>
      <c r="D2688" t="s">
        <v>165</v>
      </c>
      <c r="E2688" t="s">
        <v>165</v>
      </c>
      <c r="F2688" t="s">
        <v>165</v>
      </c>
      <c r="G2688" t="s">
        <v>165</v>
      </c>
      <c r="H2688" t="s">
        <v>165</v>
      </c>
      <c r="J2688" t="s">
        <v>165</v>
      </c>
      <c r="K2688" t="s">
        <v>165</v>
      </c>
      <c r="L2688" t="s">
        <v>165</v>
      </c>
      <c r="M2688" t="s">
        <v>165</v>
      </c>
      <c r="N2688" t="s">
        <v>165</v>
      </c>
      <c r="O2688" t="s">
        <v>165</v>
      </c>
      <c r="P2688" t="s">
        <v>165</v>
      </c>
      <c r="Q2688" t="s">
        <v>165</v>
      </c>
    </row>
    <row r="2689">
      <c r="B2689" t="s">
        <v>165</v>
      </c>
      <c r="C2689" t="s">
        <v>165</v>
      </c>
      <c r="D2689" t="s">
        <v>165</v>
      </c>
      <c r="E2689" t="s">
        <v>165</v>
      </c>
      <c r="F2689" t="s">
        <v>165</v>
      </c>
      <c r="G2689" t="s">
        <v>165</v>
      </c>
      <c r="H2689" t="s">
        <v>165</v>
      </c>
      <c r="J2689" t="s">
        <v>165</v>
      </c>
      <c r="K2689" t="s">
        <v>165</v>
      </c>
      <c r="L2689" t="s">
        <v>165</v>
      </c>
      <c r="M2689" t="s">
        <v>165</v>
      </c>
      <c r="N2689" t="s">
        <v>165</v>
      </c>
      <c r="O2689" t="s">
        <v>165</v>
      </c>
      <c r="P2689" t="s">
        <v>165</v>
      </c>
      <c r="Q2689" t="s">
        <v>165</v>
      </c>
    </row>
    <row r="2690">
      <c r="B2690" t="s">
        <v>165</v>
      </c>
      <c r="C2690" t="s">
        <v>165</v>
      </c>
      <c r="D2690" t="s">
        <v>165</v>
      </c>
      <c r="E2690" t="s">
        <v>165</v>
      </c>
      <c r="F2690" t="s">
        <v>165</v>
      </c>
      <c r="G2690" t="s">
        <v>165</v>
      </c>
      <c r="H2690" t="s">
        <v>165</v>
      </c>
      <c r="J2690" t="s">
        <v>165</v>
      </c>
      <c r="K2690" t="s">
        <v>165</v>
      </c>
      <c r="L2690" t="s">
        <v>165</v>
      </c>
      <c r="M2690" t="s">
        <v>165</v>
      </c>
      <c r="N2690" t="s">
        <v>165</v>
      </c>
      <c r="O2690" t="s">
        <v>165</v>
      </c>
      <c r="P2690" t="s">
        <v>165</v>
      </c>
      <c r="Q2690" t="s">
        <v>165</v>
      </c>
    </row>
    <row r="2691">
      <c r="B2691" t="s">
        <v>165</v>
      </c>
      <c r="C2691" t="s">
        <v>165</v>
      </c>
      <c r="D2691" t="s">
        <v>165</v>
      </c>
      <c r="E2691" t="s">
        <v>165</v>
      </c>
      <c r="F2691" t="s">
        <v>165</v>
      </c>
      <c r="G2691" t="s">
        <v>165</v>
      </c>
      <c r="H2691" t="s">
        <v>165</v>
      </c>
      <c r="J2691" t="s">
        <v>165</v>
      </c>
      <c r="K2691" t="s">
        <v>165</v>
      </c>
      <c r="L2691" t="s">
        <v>165</v>
      </c>
      <c r="M2691" t="s">
        <v>165</v>
      </c>
      <c r="N2691" t="s">
        <v>165</v>
      </c>
      <c r="O2691" t="s">
        <v>165</v>
      </c>
      <c r="P2691" t="s">
        <v>165</v>
      </c>
      <c r="Q2691" t="s">
        <v>165</v>
      </c>
    </row>
    <row r="2692">
      <c r="B2692" t="s">
        <v>165</v>
      </c>
      <c r="C2692" t="s">
        <v>165</v>
      </c>
      <c r="D2692" t="s">
        <v>165</v>
      </c>
      <c r="E2692" t="s">
        <v>165</v>
      </c>
      <c r="F2692" t="s">
        <v>165</v>
      </c>
      <c r="G2692" t="s">
        <v>165</v>
      </c>
      <c r="H2692" t="s">
        <v>165</v>
      </c>
      <c r="J2692" t="s">
        <v>165</v>
      </c>
      <c r="K2692" t="s">
        <v>165</v>
      </c>
      <c r="L2692" t="s">
        <v>165</v>
      </c>
      <c r="M2692" t="s">
        <v>165</v>
      </c>
      <c r="N2692" t="s">
        <v>165</v>
      </c>
      <c r="O2692" t="s">
        <v>165</v>
      </c>
      <c r="P2692" t="s">
        <v>165</v>
      </c>
      <c r="Q2692" t="s">
        <v>165</v>
      </c>
    </row>
    <row r="2693">
      <c r="B2693" t="s">
        <v>165</v>
      </c>
      <c r="C2693" t="s">
        <v>165</v>
      </c>
      <c r="D2693" t="s">
        <v>165</v>
      </c>
      <c r="E2693" t="s">
        <v>165</v>
      </c>
      <c r="F2693" t="s">
        <v>165</v>
      </c>
      <c r="G2693" t="s">
        <v>165</v>
      </c>
      <c r="H2693" t="s">
        <v>165</v>
      </c>
      <c r="J2693" t="s">
        <v>165</v>
      </c>
      <c r="K2693" t="s">
        <v>165</v>
      </c>
      <c r="L2693" t="s">
        <v>165</v>
      </c>
      <c r="M2693" t="s">
        <v>165</v>
      </c>
      <c r="N2693" t="s">
        <v>165</v>
      </c>
      <c r="O2693" t="s">
        <v>165</v>
      </c>
      <c r="P2693" t="s">
        <v>165</v>
      </c>
      <c r="Q2693" t="s">
        <v>165</v>
      </c>
    </row>
    <row r="2694">
      <c r="B2694" t="s">
        <v>165</v>
      </c>
      <c r="C2694" t="s">
        <v>165</v>
      </c>
      <c r="D2694" t="s">
        <v>165</v>
      </c>
      <c r="E2694" t="s">
        <v>165</v>
      </c>
      <c r="F2694" t="s">
        <v>165</v>
      </c>
      <c r="G2694" t="s">
        <v>165</v>
      </c>
      <c r="H2694" t="s">
        <v>165</v>
      </c>
      <c r="J2694" t="s">
        <v>165</v>
      </c>
      <c r="K2694" t="s">
        <v>165</v>
      </c>
      <c r="L2694" t="s">
        <v>165</v>
      </c>
      <c r="M2694" t="s">
        <v>165</v>
      </c>
      <c r="N2694" t="s">
        <v>165</v>
      </c>
      <c r="O2694" t="s">
        <v>165</v>
      </c>
      <c r="P2694" t="s">
        <v>165</v>
      </c>
      <c r="Q2694" t="s">
        <v>165</v>
      </c>
    </row>
    <row r="2695">
      <c r="B2695" t="s">
        <v>165</v>
      </c>
      <c r="C2695" t="s">
        <v>165</v>
      </c>
      <c r="D2695" t="s">
        <v>165</v>
      </c>
      <c r="E2695" t="s">
        <v>165</v>
      </c>
      <c r="F2695" t="s">
        <v>165</v>
      </c>
      <c r="G2695" t="s">
        <v>165</v>
      </c>
      <c r="H2695" t="s">
        <v>165</v>
      </c>
      <c r="J2695" t="s">
        <v>165</v>
      </c>
      <c r="K2695" t="s">
        <v>165</v>
      </c>
      <c r="L2695" t="s">
        <v>165</v>
      </c>
      <c r="M2695" t="s">
        <v>165</v>
      </c>
      <c r="N2695" t="s">
        <v>165</v>
      </c>
      <c r="O2695" t="s">
        <v>165</v>
      </c>
      <c r="P2695" t="s">
        <v>165</v>
      </c>
      <c r="Q2695" t="s">
        <v>165</v>
      </c>
    </row>
    <row r="2696">
      <c r="B2696" t="s">
        <v>165</v>
      </c>
      <c r="C2696" t="s">
        <v>165</v>
      </c>
      <c r="D2696" t="s">
        <v>165</v>
      </c>
      <c r="E2696" t="s">
        <v>165</v>
      </c>
      <c r="F2696" t="s">
        <v>165</v>
      </c>
      <c r="G2696" t="s">
        <v>165</v>
      </c>
      <c r="H2696" t="s">
        <v>165</v>
      </c>
      <c r="J2696" t="s">
        <v>165</v>
      </c>
      <c r="K2696" t="s">
        <v>165</v>
      </c>
      <c r="L2696" t="s">
        <v>165</v>
      </c>
      <c r="M2696" t="s">
        <v>165</v>
      </c>
      <c r="N2696" t="s">
        <v>165</v>
      </c>
      <c r="O2696" t="s">
        <v>165</v>
      </c>
      <c r="P2696" t="s">
        <v>165</v>
      </c>
      <c r="Q2696" t="s">
        <v>165</v>
      </c>
    </row>
    <row r="2697">
      <c r="B2697" t="s">
        <v>165</v>
      </c>
      <c r="C2697" t="s">
        <v>165</v>
      </c>
      <c r="D2697" t="s">
        <v>165</v>
      </c>
      <c r="E2697" t="s">
        <v>165</v>
      </c>
      <c r="F2697" t="s">
        <v>165</v>
      </c>
      <c r="G2697" t="s">
        <v>165</v>
      </c>
      <c r="H2697" t="s">
        <v>165</v>
      </c>
      <c r="J2697" t="s">
        <v>165</v>
      </c>
      <c r="K2697" t="s">
        <v>165</v>
      </c>
      <c r="L2697" t="s">
        <v>165</v>
      </c>
      <c r="M2697" t="s">
        <v>165</v>
      </c>
      <c r="N2697" t="s">
        <v>165</v>
      </c>
      <c r="O2697" t="s">
        <v>165</v>
      </c>
      <c r="P2697" t="s">
        <v>165</v>
      </c>
      <c r="Q2697" t="s">
        <v>165</v>
      </c>
    </row>
    <row r="2698">
      <c r="B2698" t="s">
        <v>165</v>
      </c>
      <c r="C2698" t="s">
        <v>165</v>
      </c>
      <c r="D2698" t="s">
        <v>165</v>
      </c>
      <c r="E2698" t="s">
        <v>165</v>
      </c>
      <c r="F2698" t="s">
        <v>165</v>
      </c>
      <c r="G2698" t="s">
        <v>165</v>
      </c>
      <c r="H2698" t="s">
        <v>165</v>
      </c>
      <c r="J2698" t="s">
        <v>165</v>
      </c>
      <c r="K2698" t="s">
        <v>165</v>
      </c>
      <c r="L2698" t="s">
        <v>165</v>
      </c>
      <c r="M2698" t="s">
        <v>165</v>
      </c>
      <c r="N2698" t="s">
        <v>165</v>
      </c>
      <c r="O2698" t="s">
        <v>165</v>
      </c>
      <c r="P2698" t="s">
        <v>165</v>
      </c>
      <c r="Q2698" t="s">
        <v>165</v>
      </c>
    </row>
    <row r="2699">
      <c r="B2699" t="s">
        <v>165</v>
      </c>
      <c r="C2699" t="s">
        <v>165</v>
      </c>
      <c r="D2699" t="s">
        <v>165</v>
      </c>
      <c r="E2699" t="s">
        <v>165</v>
      </c>
      <c r="F2699" t="s">
        <v>165</v>
      </c>
      <c r="G2699" t="s">
        <v>165</v>
      </c>
      <c r="H2699" t="s">
        <v>165</v>
      </c>
      <c r="J2699" t="s">
        <v>165</v>
      </c>
      <c r="K2699" t="s">
        <v>165</v>
      </c>
      <c r="L2699" t="s">
        <v>165</v>
      </c>
      <c r="M2699" t="s">
        <v>165</v>
      </c>
      <c r="N2699" t="s">
        <v>165</v>
      </c>
      <c r="O2699" t="s">
        <v>165</v>
      </c>
      <c r="P2699" t="s">
        <v>165</v>
      </c>
      <c r="Q2699" t="s">
        <v>165</v>
      </c>
    </row>
    <row r="2700">
      <c r="B2700" t="s">
        <v>165</v>
      </c>
      <c r="C2700" t="s">
        <v>165</v>
      </c>
      <c r="D2700" t="s">
        <v>165</v>
      </c>
      <c r="E2700" t="s">
        <v>165</v>
      </c>
      <c r="F2700" t="s">
        <v>165</v>
      </c>
      <c r="G2700" t="s">
        <v>165</v>
      </c>
      <c r="H2700" t="s">
        <v>165</v>
      </c>
      <c r="J2700" t="s">
        <v>165</v>
      </c>
      <c r="K2700" t="s">
        <v>165</v>
      </c>
      <c r="L2700" t="s">
        <v>165</v>
      </c>
      <c r="M2700" t="s">
        <v>165</v>
      </c>
      <c r="N2700" t="s">
        <v>165</v>
      </c>
      <c r="O2700" t="s">
        <v>165</v>
      </c>
      <c r="P2700" t="s">
        <v>165</v>
      </c>
      <c r="Q2700" t="s">
        <v>165</v>
      </c>
    </row>
    <row r="2701">
      <c r="B2701" t="s">
        <v>165</v>
      </c>
      <c r="C2701" t="s">
        <v>165</v>
      </c>
      <c r="D2701" t="s">
        <v>165</v>
      </c>
      <c r="E2701" t="s">
        <v>165</v>
      </c>
      <c r="F2701" t="s">
        <v>165</v>
      </c>
      <c r="G2701" t="s">
        <v>165</v>
      </c>
      <c r="H2701" t="s">
        <v>165</v>
      </c>
      <c r="J2701" t="s">
        <v>165</v>
      </c>
      <c r="K2701" t="s">
        <v>165</v>
      </c>
      <c r="L2701" t="s">
        <v>165</v>
      </c>
      <c r="M2701" t="s">
        <v>165</v>
      </c>
      <c r="N2701" t="s">
        <v>165</v>
      </c>
      <c r="O2701" t="s">
        <v>165</v>
      </c>
      <c r="P2701" t="s">
        <v>165</v>
      </c>
      <c r="Q2701" t="s">
        <v>165</v>
      </c>
    </row>
    <row r="2702">
      <c r="B2702" t="s">
        <v>165</v>
      </c>
      <c r="C2702" t="s">
        <v>165</v>
      </c>
      <c r="D2702" t="s">
        <v>165</v>
      </c>
      <c r="E2702" t="s">
        <v>165</v>
      </c>
      <c r="F2702" t="s">
        <v>165</v>
      </c>
      <c r="G2702" t="s">
        <v>165</v>
      </c>
      <c r="H2702" t="s">
        <v>165</v>
      </c>
      <c r="J2702" t="s">
        <v>165</v>
      </c>
      <c r="K2702" t="s">
        <v>165</v>
      </c>
      <c r="L2702" t="s">
        <v>165</v>
      </c>
      <c r="M2702" t="s">
        <v>165</v>
      </c>
      <c r="N2702" t="s">
        <v>165</v>
      </c>
      <c r="O2702" t="s">
        <v>165</v>
      </c>
      <c r="P2702" t="s">
        <v>165</v>
      </c>
      <c r="Q2702" t="s">
        <v>165</v>
      </c>
    </row>
    <row r="2703">
      <c r="B2703" t="s">
        <v>165</v>
      </c>
      <c r="C2703" t="s">
        <v>165</v>
      </c>
      <c r="D2703" t="s">
        <v>165</v>
      </c>
      <c r="E2703" t="s">
        <v>165</v>
      </c>
      <c r="F2703" t="s">
        <v>165</v>
      </c>
      <c r="G2703" t="s">
        <v>165</v>
      </c>
      <c r="H2703" t="s">
        <v>165</v>
      </c>
      <c r="J2703" t="s">
        <v>165</v>
      </c>
      <c r="K2703" t="s">
        <v>165</v>
      </c>
      <c r="L2703" t="s">
        <v>165</v>
      </c>
      <c r="M2703" t="s">
        <v>165</v>
      </c>
      <c r="N2703" t="s">
        <v>165</v>
      </c>
      <c r="O2703" t="s">
        <v>165</v>
      </c>
      <c r="P2703" t="s">
        <v>165</v>
      </c>
      <c r="Q2703" t="s">
        <v>165</v>
      </c>
    </row>
    <row r="2704">
      <c r="B2704" t="s">
        <v>165</v>
      </c>
      <c r="C2704" t="s">
        <v>165</v>
      </c>
      <c r="D2704" t="s">
        <v>165</v>
      </c>
      <c r="E2704" t="s">
        <v>165</v>
      </c>
      <c r="F2704" t="s">
        <v>165</v>
      </c>
      <c r="G2704" t="s">
        <v>165</v>
      </c>
      <c r="H2704" t="s">
        <v>165</v>
      </c>
      <c r="J2704" t="s">
        <v>165</v>
      </c>
      <c r="K2704" t="s">
        <v>165</v>
      </c>
      <c r="L2704" t="s">
        <v>165</v>
      </c>
      <c r="M2704" t="s">
        <v>165</v>
      </c>
      <c r="N2704" t="s">
        <v>165</v>
      </c>
      <c r="O2704" t="s">
        <v>165</v>
      </c>
      <c r="P2704" t="s">
        <v>165</v>
      </c>
      <c r="Q2704" t="s">
        <v>165</v>
      </c>
    </row>
    <row r="2705">
      <c r="B2705" t="s">
        <v>165</v>
      </c>
      <c r="C2705" t="s">
        <v>165</v>
      </c>
      <c r="D2705" t="s">
        <v>165</v>
      </c>
      <c r="E2705" t="s">
        <v>165</v>
      </c>
      <c r="F2705" t="s">
        <v>165</v>
      </c>
      <c r="G2705" t="s">
        <v>165</v>
      </c>
      <c r="H2705" t="s">
        <v>165</v>
      </c>
      <c r="J2705" t="s">
        <v>165</v>
      </c>
      <c r="K2705" t="s">
        <v>165</v>
      </c>
      <c r="L2705" t="s">
        <v>165</v>
      </c>
      <c r="M2705" t="s">
        <v>165</v>
      </c>
      <c r="N2705" t="s">
        <v>165</v>
      </c>
      <c r="O2705" t="s">
        <v>165</v>
      </c>
      <c r="P2705" t="s">
        <v>165</v>
      </c>
      <c r="Q2705" t="s">
        <v>165</v>
      </c>
    </row>
    <row r="2706">
      <c r="B2706" t="s">
        <v>165</v>
      </c>
      <c r="C2706" t="s">
        <v>165</v>
      </c>
      <c r="D2706" t="s">
        <v>165</v>
      </c>
      <c r="E2706" t="s">
        <v>165</v>
      </c>
      <c r="F2706" t="s">
        <v>165</v>
      </c>
      <c r="G2706" t="s">
        <v>165</v>
      </c>
      <c r="H2706" t="s">
        <v>165</v>
      </c>
      <c r="J2706" t="s">
        <v>165</v>
      </c>
      <c r="K2706" t="s">
        <v>165</v>
      </c>
      <c r="L2706" t="s">
        <v>165</v>
      </c>
      <c r="M2706" t="s">
        <v>165</v>
      </c>
      <c r="N2706" t="s">
        <v>165</v>
      </c>
      <c r="O2706" t="s">
        <v>165</v>
      </c>
      <c r="P2706" t="s">
        <v>165</v>
      </c>
      <c r="Q2706" t="s">
        <v>165</v>
      </c>
    </row>
    <row r="2707">
      <c r="B2707" t="s">
        <v>165</v>
      </c>
      <c r="C2707" t="s">
        <v>165</v>
      </c>
      <c r="D2707" t="s">
        <v>165</v>
      </c>
      <c r="E2707" t="s">
        <v>165</v>
      </c>
      <c r="F2707" t="s">
        <v>165</v>
      </c>
      <c r="G2707" t="s">
        <v>165</v>
      </c>
      <c r="H2707" t="s">
        <v>165</v>
      </c>
      <c r="J2707" t="s">
        <v>165</v>
      </c>
      <c r="K2707" t="s">
        <v>165</v>
      </c>
      <c r="L2707" t="s">
        <v>165</v>
      </c>
      <c r="M2707" t="s">
        <v>165</v>
      </c>
      <c r="N2707" t="s">
        <v>165</v>
      </c>
      <c r="O2707" t="s">
        <v>165</v>
      </c>
      <c r="P2707" t="s">
        <v>165</v>
      </c>
      <c r="Q2707" t="s">
        <v>165</v>
      </c>
    </row>
    <row r="2708">
      <c r="B2708" t="s">
        <v>165</v>
      </c>
      <c r="C2708" t="s">
        <v>165</v>
      </c>
      <c r="D2708" t="s">
        <v>165</v>
      </c>
      <c r="E2708" t="s">
        <v>165</v>
      </c>
      <c r="F2708" t="s">
        <v>165</v>
      </c>
      <c r="G2708" t="s">
        <v>165</v>
      </c>
      <c r="H2708" t="s">
        <v>165</v>
      </c>
      <c r="J2708" t="s">
        <v>165</v>
      </c>
      <c r="K2708" t="s">
        <v>165</v>
      </c>
      <c r="L2708" t="s">
        <v>165</v>
      </c>
      <c r="M2708" t="s">
        <v>165</v>
      </c>
      <c r="N2708" t="s">
        <v>165</v>
      </c>
      <c r="O2708" t="s">
        <v>165</v>
      </c>
      <c r="P2708" t="s">
        <v>165</v>
      </c>
      <c r="Q2708" t="s">
        <v>165</v>
      </c>
    </row>
    <row r="2709">
      <c r="B2709" t="s">
        <v>165</v>
      </c>
      <c r="C2709" t="s">
        <v>165</v>
      </c>
      <c r="D2709" t="s">
        <v>165</v>
      </c>
      <c r="E2709" t="s">
        <v>165</v>
      </c>
      <c r="F2709" t="s">
        <v>165</v>
      </c>
      <c r="G2709" t="s">
        <v>165</v>
      </c>
      <c r="H2709" t="s">
        <v>165</v>
      </c>
      <c r="J2709" t="s">
        <v>165</v>
      </c>
      <c r="K2709" t="s">
        <v>165</v>
      </c>
      <c r="L2709" t="s">
        <v>165</v>
      </c>
      <c r="M2709" t="s">
        <v>165</v>
      </c>
      <c r="N2709" t="s">
        <v>165</v>
      </c>
      <c r="O2709" t="s">
        <v>165</v>
      </c>
      <c r="P2709" t="s">
        <v>165</v>
      </c>
      <c r="Q2709" t="s">
        <v>165</v>
      </c>
    </row>
    <row r="2710">
      <c r="B2710" t="s">
        <v>165</v>
      </c>
      <c r="C2710" t="s">
        <v>165</v>
      </c>
      <c r="D2710" t="s">
        <v>165</v>
      </c>
      <c r="E2710" t="s">
        <v>165</v>
      </c>
      <c r="F2710" t="s">
        <v>165</v>
      </c>
      <c r="G2710" t="s">
        <v>165</v>
      </c>
      <c r="H2710" t="s">
        <v>165</v>
      </c>
      <c r="J2710" t="s">
        <v>165</v>
      </c>
      <c r="K2710" t="s">
        <v>165</v>
      </c>
      <c r="L2710" t="s">
        <v>165</v>
      </c>
      <c r="M2710" t="s">
        <v>165</v>
      </c>
      <c r="N2710" t="s">
        <v>165</v>
      </c>
      <c r="O2710" t="s">
        <v>165</v>
      </c>
      <c r="P2710" t="s">
        <v>165</v>
      </c>
      <c r="Q2710" t="s">
        <v>165</v>
      </c>
    </row>
    <row r="2711">
      <c r="B2711" t="s">
        <v>165</v>
      </c>
      <c r="C2711" t="s">
        <v>165</v>
      </c>
      <c r="D2711" t="s">
        <v>165</v>
      </c>
      <c r="E2711" t="s">
        <v>165</v>
      </c>
      <c r="F2711" t="s">
        <v>165</v>
      </c>
      <c r="G2711" t="s">
        <v>165</v>
      </c>
      <c r="H2711" t="s">
        <v>165</v>
      </c>
      <c r="J2711" t="s">
        <v>165</v>
      </c>
      <c r="K2711" t="s">
        <v>165</v>
      </c>
      <c r="L2711" t="s">
        <v>165</v>
      </c>
      <c r="M2711" t="s">
        <v>165</v>
      </c>
      <c r="N2711" t="s">
        <v>165</v>
      </c>
      <c r="O2711" t="s">
        <v>165</v>
      </c>
      <c r="P2711" t="s">
        <v>165</v>
      </c>
      <c r="Q2711" t="s">
        <v>165</v>
      </c>
    </row>
    <row r="2712">
      <c r="B2712" t="s">
        <v>165</v>
      </c>
      <c r="C2712" t="s">
        <v>165</v>
      </c>
      <c r="D2712" t="s">
        <v>165</v>
      </c>
      <c r="E2712" t="s">
        <v>165</v>
      </c>
      <c r="F2712" t="s">
        <v>165</v>
      </c>
      <c r="G2712" t="s">
        <v>165</v>
      </c>
      <c r="H2712" t="s">
        <v>165</v>
      </c>
      <c r="J2712" t="s">
        <v>165</v>
      </c>
      <c r="K2712" t="s">
        <v>165</v>
      </c>
      <c r="L2712" t="s">
        <v>165</v>
      </c>
      <c r="M2712" t="s">
        <v>165</v>
      </c>
      <c r="N2712" t="s">
        <v>165</v>
      </c>
      <c r="O2712" t="s">
        <v>165</v>
      </c>
      <c r="P2712" t="s">
        <v>165</v>
      </c>
      <c r="Q2712" t="s">
        <v>165</v>
      </c>
    </row>
    <row r="2713">
      <c r="B2713" t="s">
        <v>165</v>
      </c>
      <c r="C2713" t="s">
        <v>165</v>
      </c>
      <c r="D2713" t="s">
        <v>165</v>
      </c>
      <c r="E2713" t="s">
        <v>165</v>
      </c>
      <c r="F2713" t="s">
        <v>165</v>
      </c>
      <c r="G2713" t="s">
        <v>165</v>
      </c>
      <c r="H2713" t="s">
        <v>165</v>
      </c>
      <c r="J2713" t="s">
        <v>165</v>
      </c>
      <c r="K2713" t="s">
        <v>165</v>
      </c>
      <c r="L2713" t="s">
        <v>165</v>
      </c>
      <c r="M2713" t="s">
        <v>165</v>
      </c>
      <c r="N2713" t="s">
        <v>165</v>
      </c>
      <c r="O2713" t="s">
        <v>165</v>
      </c>
      <c r="P2713" t="s">
        <v>165</v>
      </c>
      <c r="Q2713" t="s">
        <v>165</v>
      </c>
    </row>
    <row r="2714">
      <c r="B2714" t="s">
        <v>165</v>
      </c>
      <c r="C2714" t="s">
        <v>165</v>
      </c>
      <c r="D2714" t="s">
        <v>165</v>
      </c>
      <c r="E2714" t="s">
        <v>165</v>
      </c>
      <c r="F2714" t="s">
        <v>165</v>
      </c>
      <c r="G2714" t="s">
        <v>165</v>
      </c>
      <c r="H2714" t="s">
        <v>165</v>
      </c>
      <c r="J2714" t="s">
        <v>165</v>
      </c>
      <c r="K2714" t="s">
        <v>165</v>
      </c>
      <c r="L2714" t="s">
        <v>165</v>
      </c>
      <c r="M2714" t="s">
        <v>165</v>
      </c>
      <c r="N2714" t="s">
        <v>165</v>
      </c>
      <c r="O2714" t="s">
        <v>165</v>
      </c>
      <c r="P2714" t="s">
        <v>165</v>
      </c>
      <c r="Q2714" t="s">
        <v>165</v>
      </c>
    </row>
    <row r="2715">
      <c r="B2715" t="s">
        <v>165</v>
      </c>
      <c r="C2715" t="s">
        <v>165</v>
      </c>
      <c r="D2715" t="s">
        <v>165</v>
      </c>
      <c r="E2715" t="s">
        <v>165</v>
      </c>
      <c r="F2715" t="s">
        <v>165</v>
      </c>
      <c r="G2715" t="s">
        <v>165</v>
      </c>
      <c r="H2715" t="s">
        <v>165</v>
      </c>
      <c r="J2715" t="s">
        <v>165</v>
      </c>
      <c r="K2715" t="s">
        <v>165</v>
      </c>
      <c r="L2715" t="s">
        <v>165</v>
      </c>
      <c r="M2715" t="s">
        <v>165</v>
      </c>
      <c r="N2715" t="s">
        <v>165</v>
      </c>
      <c r="O2715" t="s">
        <v>165</v>
      </c>
      <c r="P2715" t="s">
        <v>165</v>
      </c>
      <c r="Q2715" t="s">
        <v>165</v>
      </c>
    </row>
    <row r="2716">
      <c r="B2716" t="s">
        <v>165</v>
      </c>
      <c r="C2716" t="s">
        <v>165</v>
      </c>
      <c r="D2716" t="s">
        <v>165</v>
      </c>
      <c r="E2716" t="s">
        <v>165</v>
      </c>
      <c r="F2716" t="s">
        <v>165</v>
      </c>
      <c r="G2716" t="s">
        <v>165</v>
      </c>
      <c r="H2716" t="s">
        <v>165</v>
      </c>
      <c r="J2716" t="s">
        <v>165</v>
      </c>
      <c r="K2716" t="s">
        <v>165</v>
      </c>
      <c r="L2716" t="s">
        <v>165</v>
      </c>
      <c r="M2716" t="s">
        <v>165</v>
      </c>
      <c r="N2716" t="s">
        <v>165</v>
      </c>
      <c r="O2716" t="s">
        <v>165</v>
      </c>
      <c r="P2716" t="s">
        <v>165</v>
      </c>
      <c r="Q2716" t="s">
        <v>165</v>
      </c>
    </row>
    <row r="2717">
      <c r="B2717" t="s">
        <v>165</v>
      </c>
      <c r="C2717" t="s">
        <v>165</v>
      </c>
      <c r="D2717" t="s">
        <v>165</v>
      </c>
      <c r="E2717" t="s">
        <v>165</v>
      </c>
      <c r="F2717" t="s">
        <v>165</v>
      </c>
      <c r="G2717" t="s">
        <v>165</v>
      </c>
      <c r="H2717" t="s">
        <v>165</v>
      </c>
      <c r="J2717" t="s">
        <v>165</v>
      </c>
      <c r="K2717" t="s">
        <v>165</v>
      </c>
      <c r="L2717" t="s">
        <v>165</v>
      </c>
      <c r="M2717" t="s">
        <v>165</v>
      </c>
      <c r="N2717" t="s">
        <v>165</v>
      </c>
      <c r="O2717" t="s">
        <v>165</v>
      </c>
      <c r="P2717" t="s">
        <v>165</v>
      </c>
      <c r="Q2717" t="s">
        <v>165</v>
      </c>
    </row>
    <row r="2718">
      <c r="B2718" t="s">
        <v>165</v>
      </c>
      <c r="C2718" t="s">
        <v>165</v>
      </c>
      <c r="D2718" t="s">
        <v>165</v>
      </c>
      <c r="E2718" t="s">
        <v>165</v>
      </c>
      <c r="F2718" t="s">
        <v>165</v>
      </c>
      <c r="G2718" t="s">
        <v>165</v>
      </c>
      <c r="H2718" t="s">
        <v>165</v>
      </c>
      <c r="J2718" t="s">
        <v>165</v>
      </c>
      <c r="K2718" t="s">
        <v>165</v>
      </c>
      <c r="L2718" t="s">
        <v>165</v>
      </c>
      <c r="M2718" t="s">
        <v>165</v>
      </c>
      <c r="N2718" t="s">
        <v>165</v>
      </c>
      <c r="O2718" t="s">
        <v>165</v>
      </c>
      <c r="P2718" t="s">
        <v>165</v>
      </c>
      <c r="Q2718" t="s">
        <v>165</v>
      </c>
    </row>
    <row r="2719">
      <c r="B2719" t="s">
        <v>165</v>
      </c>
      <c r="C2719" t="s">
        <v>165</v>
      </c>
      <c r="D2719" t="s">
        <v>165</v>
      </c>
      <c r="E2719" t="s">
        <v>165</v>
      </c>
      <c r="F2719" t="s">
        <v>165</v>
      </c>
      <c r="G2719" t="s">
        <v>165</v>
      </c>
      <c r="H2719" t="s">
        <v>165</v>
      </c>
      <c r="J2719" t="s">
        <v>165</v>
      </c>
      <c r="K2719" t="s">
        <v>165</v>
      </c>
      <c r="L2719" t="s">
        <v>165</v>
      </c>
      <c r="M2719" t="s">
        <v>165</v>
      </c>
      <c r="N2719" t="s">
        <v>165</v>
      </c>
      <c r="O2719" t="s">
        <v>165</v>
      </c>
      <c r="P2719" t="s">
        <v>165</v>
      </c>
      <c r="Q2719" t="s">
        <v>165</v>
      </c>
    </row>
    <row r="2720">
      <c r="B2720" t="s">
        <v>165</v>
      </c>
      <c r="C2720" t="s">
        <v>165</v>
      </c>
      <c r="D2720" t="s">
        <v>165</v>
      </c>
      <c r="E2720" t="s">
        <v>165</v>
      </c>
      <c r="F2720" t="s">
        <v>165</v>
      </c>
      <c r="G2720" t="s">
        <v>165</v>
      </c>
      <c r="H2720" t="s">
        <v>165</v>
      </c>
      <c r="J2720" t="s">
        <v>165</v>
      </c>
      <c r="K2720" t="s">
        <v>165</v>
      </c>
      <c r="L2720" t="s">
        <v>165</v>
      </c>
      <c r="M2720" t="s">
        <v>165</v>
      </c>
      <c r="N2720" t="s">
        <v>165</v>
      </c>
      <c r="O2720" t="s">
        <v>165</v>
      </c>
      <c r="P2720" t="s">
        <v>165</v>
      </c>
      <c r="Q2720" t="s">
        <v>165</v>
      </c>
    </row>
    <row r="2721">
      <c r="B2721" t="s">
        <v>165</v>
      </c>
      <c r="C2721" t="s">
        <v>165</v>
      </c>
      <c r="D2721" t="s">
        <v>165</v>
      </c>
      <c r="E2721" t="s">
        <v>165</v>
      </c>
      <c r="F2721" t="s">
        <v>165</v>
      </c>
      <c r="G2721" t="s">
        <v>165</v>
      </c>
      <c r="H2721" t="s">
        <v>165</v>
      </c>
      <c r="J2721" t="s">
        <v>165</v>
      </c>
      <c r="K2721" t="s">
        <v>165</v>
      </c>
      <c r="L2721" t="s">
        <v>165</v>
      </c>
      <c r="M2721" t="s">
        <v>165</v>
      </c>
      <c r="N2721" t="s">
        <v>165</v>
      </c>
      <c r="O2721" t="s">
        <v>165</v>
      </c>
      <c r="P2721" t="s">
        <v>165</v>
      </c>
      <c r="Q2721" t="s">
        <v>165</v>
      </c>
    </row>
    <row r="2722">
      <c r="B2722" t="s">
        <v>165</v>
      </c>
      <c r="C2722" t="s">
        <v>165</v>
      </c>
      <c r="D2722" t="s">
        <v>165</v>
      </c>
      <c r="E2722" t="s">
        <v>165</v>
      </c>
      <c r="F2722" t="s">
        <v>165</v>
      </c>
      <c r="G2722" t="s">
        <v>165</v>
      </c>
      <c r="H2722" t="s">
        <v>165</v>
      </c>
      <c r="J2722" t="s">
        <v>165</v>
      </c>
      <c r="K2722" t="s">
        <v>165</v>
      </c>
      <c r="L2722" t="s">
        <v>165</v>
      </c>
      <c r="M2722" t="s">
        <v>165</v>
      </c>
      <c r="N2722" t="s">
        <v>165</v>
      </c>
      <c r="O2722" t="s">
        <v>165</v>
      </c>
      <c r="P2722" t="s">
        <v>165</v>
      </c>
      <c r="Q2722" t="s">
        <v>165</v>
      </c>
    </row>
    <row r="2723">
      <c r="B2723" t="s">
        <v>165</v>
      </c>
      <c r="C2723" t="s">
        <v>165</v>
      </c>
      <c r="D2723" t="s">
        <v>165</v>
      </c>
      <c r="E2723" t="s">
        <v>165</v>
      </c>
      <c r="F2723" t="s">
        <v>165</v>
      </c>
      <c r="G2723" t="s">
        <v>165</v>
      </c>
      <c r="H2723" t="s">
        <v>165</v>
      </c>
      <c r="J2723" t="s">
        <v>165</v>
      </c>
      <c r="K2723" t="s">
        <v>165</v>
      </c>
      <c r="L2723" t="s">
        <v>165</v>
      </c>
      <c r="M2723" t="s">
        <v>165</v>
      </c>
      <c r="N2723" t="s">
        <v>165</v>
      </c>
      <c r="O2723" t="s">
        <v>165</v>
      </c>
      <c r="P2723" t="s">
        <v>165</v>
      </c>
      <c r="Q2723" t="s">
        <v>165</v>
      </c>
    </row>
    <row r="2724">
      <c r="B2724" t="s">
        <v>165</v>
      </c>
      <c r="C2724" t="s">
        <v>165</v>
      </c>
      <c r="D2724" t="s">
        <v>165</v>
      </c>
      <c r="E2724" t="s">
        <v>165</v>
      </c>
      <c r="F2724" t="s">
        <v>165</v>
      </c>
      <c r="G2724" t="s">
        <v>165</v>
      </c>
      <c r="H2724" t="s">
        <v>165</v>
      </c>
      <c r="J2724" t="s">
        <v>165</v>
      </c>
      <c r="K2724" t="s">
        <v>165</v>
      </c>
      <c r="L2724" t="s">
        <v>165</v>
      </c>
      <c r="M2724" t="s">
        <v>165</v>
      </c>
      <c r="N2724" t="s">
        <v>165</v>
      </c>
      <c r="O2724" t="s">
        <v>165</v>
      </c>
      <c r="P2724" t="s">
        <v>165</v>
      </c>
      <c r="Q2724" t="s">
        <v>165</v>
      </c>
    </row>
    <row r="2725">
      <c r="B2725" t="s">
        <v>165</v>
      </c>
      <c r="C2725" t="s">
        <v>165</v>
      </c>
      <c r="D2725" t="s">
        <v>165</v>
      </c>
      <c r="E2725" t="s">
        <v>165</v>
      </c>
      <c r="F2725" t="s">
        <v>165</v>
      </c>
      <c r="G2725" t="s">
        <v>165</v>
      </c>
      <c r="H2725" t="s">
        <v>165</v>
      </c>
      <c r="J2725" t="s">
        <v>165</v>
      </c>
      <c r="K2725" t="s">
        <v>165</v>
      </c>
      <c r="L2725" t="s">
        <v>165</v>
      </c>
      <c r="M2725" t="s">
        <v>165</v>
      </c>
      <c r="N2725" t="s">
        <v>165</v>
      </c>
      <c r="O2725" t="s">
        <v>165</v>
      </c>
      <c r="P2725" t="s">
        <v>165</v>
      </c>
      <c r="Q2725" t="s">
        <v>165</v>
      </c>
    </row>
    <row r="2726">
      <c r="B2726" t="s">
        <v>165</v>
      </c>
      <c r="C2726" t="s">
        <v>165</v>
      </c>
      <c r="D2726" t="s">
        <v>165</v>
      </c>
      <c r="E2726" t="s">
        <v>165</v>
      </c>
      <c r="F2726" t="s">
        <v>165</v>
      </c>
      <c r="G2726" t="s">
        <v>165</v>
      </c>
      <c r="H2726" t="s">
        <v>165</v>
      </c>
      <c r="J2726" t="s">
        <v>165</v>
      </c>
      <c r="K2726" t="s">
        <v>165</v>
      </c>
      <c r="L2726" t="s">
        <v>165</v>
      </c>
      <c r="M2726" t="s">
        <v>165</v>
      </c>
      <c r="N2726" t="s">
        <v>165</v>
      </c>
      <c r="O2726" t="s">
        <v>165</v>
      </c>
      <c r="P2726" t="s">
        <v>165</v>
      </c>
      <c r="Q2726" t="s">
        <v>165</v>
      </c>
    </row>
    <row r="2727">
      <c r="B2727" t="s">
        <v>165</v>
      </c>
      <c r="C2727" t="s">
        <v>165</v>
      </c>
      <c r="D2727" t="s">
        <v>165</v>
      </c>
      <c r="E2727" t="s">
        <v>165</v>
      </c>
      <c r="F2727" t="s">
        <v>165</v>
      </c>
      <c r="G2727" t="s">
        <v>165</v>
      </c>
      <c r="H2727" t="s">
        <v>165</v>
      </c>
      <c r="J2727" t="s">
        <v>165</v>
      </c>
      <c r="K2727" t="s">
        <v>165</v>
      </c>
      <c r="L2727" t="s">
        <v>165</v>
      </c>
      <c r="M2727" t="s">
        <v>165</v>
      </c>
      <c r="N2727" t="s">
        <v>165</v>
      </c>
      <c r="O2727" t="s">
        <v>165</v>
      </c>
      <c r="P2727" t="s">
        <v>165</v>
      </c>
      <c r="Q2727" t="s">
        <v>165</v>
      </c>
    </row>
    <row r="2728">
      <c r="B2728" t="s">
        <v>165</v>
      </c>
      <c r="C2728" t="s">
        <v>165</v>
      </c>
      <c r="D2728" t="s">
        <v>165</v>
      </c>
      <c r="E2728" t="s">
        <v>165</v>
      </c>
      <c r="F2728" t="s">
        <v>165</v>
      </c>
      <c r="G2728" t="s">
        <v>165</v>
      </c>
      <c r="H2728" t="s">
        <v>165</v>
      </c>
      <c r="J2728" t="s">
        <v>165</v>
      </c>
      <c r="K2728" t="s">
        <v>165</v>
      </c>
      <c r="L2728" t="s">
        <v>165</v>
      </c>
      <c r="M2728" t="s">
        <v>165</v>
      </c>
      <c r="N2728" t="s">
        <v>165</v>
      </c>
      <c r="O2728" t="s">
        <v>165</v>
      </c>
      <c r="P2728" t="s">
        <v>165</v>
      </c>
      <c r="Q2728" t="s">
        <v>165</v>
      </c>
    </row>
    <row r="2729">
      <c r="B2729" t="s">
        <v>165</v>
      </c>
      <c r="C2729" t="s">
        <v>165</v>
      </c>
      <c r="D2729" t="s">
        <v>165</v>
      </c>
      <c r="E2729" t="s">
        <v>165</v>
      </c>
      <c r="F2729" t="s">
        <v>165</v>
      </c>
      <c r="G2729" t="s">
        <v>165</v>
      </c>
      <c r="H2729" t="s">
        <v>165</v>
      </c>
      <c r="J2729" t="s">
        <v>165</v>
      </c>
      <c r="K2729" t="s">
        <v>165</v>
      </c>
      <c r="L2729" t="s">
        <v>165</v>
      </c>
      <c r="M2729" t="s">
        <v>165</v>
      </c>
      <c r="N2729" t="s">
        <v>165</v>
      </c>
      <c r="O2729" t="s">
        <v>165</v>
      </c>
      <c r="P2729" t="s">
        <v>165</v>
      </c>
      <c r="Q2729" t="s">
        <v>165</v>
      </c>
    </row>
    <row r="2730">
      <c r="B2730" t="s">
        <v>165</v>
      </c>
      <c r="C2730" t="s">
        <v>165</v>
      </c>
      <c r="D2730" t="s">
        <v>165</v>
      </c>
      <c r="E2730" t="s">
        <v>165</v>
      </c>
      <c r="F2730" t="s">
        <v>165</v>
      </c>
      <c r="G2730" t="s">
        <v>165</v>
      </c>
      <c r="H2730" t="s">
        <v>165</v>
      </c>
      <c r="J2730" t="s">
        <v>165</v>
      </c>
      <c r="K2730" t="s">
        <v>165</v>
      </c>
      <c r="L2730" t="s">
        <v>165</v>
      </c>
      <c r="M2730" t="s">
        <v>165</v>
      </c>
      <c r="N2730" t="s">
        <v>165</v>
      </c>
      <c r="O2730" t="s">
        <v>165</v>
      </c>
      <c r="P2730" t="s">
        <v>165</v>
      </c>
      <c r="Q2730" t="s">
        <v>165</v>
      </c>
    </row>
    <row r="2731">
      <c r="B2731" t="s">
        <v>165</v>
      </c>
      <c r="C2731" t="s">
        <v>165</v>
      </c>
      <c r="D2731" t="s">
        <v>165</v>
      </c>
      <c r="E2731" t="s">
        <v>165</v>
      </c>
      <c r="F2731" t="s">
        <v>165</v>
      </c>
      <c r="G2731" t="s">
        <v>165</v>
      </c>
      <c r="H2731" t="s">
        <v>165</v>
      </c>
      <c r="J2731" t="s">
        <v>165</v>
      </c>
      <c r="K2731" t="s">
        <v>165</v>
      </c>
      <c r="L2731" t="s">
        <v>165</v>
      </c>
      <c r="M2731" t="s">
        <v>165</v>
      </c>
      <c r="N2731" t="s">
        <v>165</v>
      </c>
      <c r="O2731" t="s">
        <v>165</v>
      </c>
      <c r="P2731" t="s">
        <v>165</v>
      </c>
      <c r="Q2731" t="s">
        <v>165</v>
      </c>
    </row>
    <row r="2732">
      <c r="B2732" t="s">
        <v>165</v>
      </c>
      <c r="C2732" t="s">
        <v>165</v>
      </c>
      <c r="D2732" t="s">
        <v>165</v>
      </c>
      <c r="E2732" t="s">
        <v>165</v>
      </c>
      <c r="F2732" t="s">
        <v>165</v>
      </c>
      <c r="G2732" t="s">
        <v>165</v>
      </c>
      <c r="H2732" t="s">
        <v>165</v>
      </c>
      <c r="J2732" t="s">
        <v>165</v>
      </c>
      <c r="K2732" t="s">
        <v>165</v>
      </c>
      <c r="L2732" t="s">
        <v>165</v>
      </c>
      <c r="M2732" t="s">
        <v>165</v>
      </c>
      <c r="N2732" t="s">
        <v>165</v>
      </c>
      <c r="O2732" t="s">
        <v>165</v>
      </c>
      <c r="P2732" t="s">
        <v>165</v>
      </c>
      <c r="Q2732" t="s">
        <v>165</v>
      </c>
    </row>
    <row r="2733">
      <c r="B2733" t="s">
        <v>165</v>
      </c>
      <c r="C2733" t="s">
        <v>165</v>
      </c>
      <c r="D2733" t="s">
        <v>165</v>
      </c>
      <c r="E2733" t="s">
        <v>165</v>
      </c>
      <c r="F2733" t="s">
        <v>165</v>
      </c>
      <c r="G2733" t="s">
        <v>165</v>
      </c>
      <c r="H2733" t="s">
        <v>165</v>
      </c>
      <c r="J2733" t="s">
        <v>165</v>
      </c>
      <c r="K2733" t="s">
        <v>165</v>
      </c>
      <c r="L2733" t="s">
        <v>165</v>
      </c>
      <c r="M2733" t="s">
        <v>165</v>
      </c>
      <c r="N2733" t="s">
        <v>165</v>
      </c>
      <c r="O2733" t="s">
        <v>165</v>
      </c>
      <c r="P2733" t="s">
        <v>165</v>
      </c>
      <c r="Q2733" t="s">
        <v>165</v>
      </c>
    </row>
    <row r="2734">
      <c r="B2734" t="s">
        <v>165</v>
      </c>
      <c r="C2734" t="s">
        <v>165</v>
      </c>
      <c r="D2734" t="s">
        <v>165</v>
      </c>
      <c r="E2734" t="s">
        <v>165</v>
      </c>
      <c r="F2734" t="s">
        <v>165</v>
      </c>
      <c r="G2734" t="s">
        <v>165</v>
      </c>
      <c r="H2734" t="s">
        <v>165</v>
      </c>
      <c r="J2734" t="s">
        <v>165</v>
      </c>
      <c r="K2734" t="s">
        <v>165</v>
      </c>
      <c r="L2734" t="s">
        <v>165</v>
      </c>
      <c r="M2734" t="s">
        <v>165</v>
      </c>
      <c r="N2734" t="s">
        <v>165</v>
      </c>
      <c r="O2734" t="s">
        <v>165</v>
      </c>
      <c r="P2734" t="s">
        <v>165</v>
      </c>
      <c r="Q2734" t="s">
        <v>165</v>
      </c>
    </row>
    <row r="2735">
      <c r="B2735" t="s">
        <v>165</v>
      </c>
      <c r="C2735" t="s">
        <v>165</v>
      </c>
      <c r="D2735" t="s">
        <v>165</v>
      </c>
      <c r="E2735" t="s">
        <v>165</v>
      </c>
      <c r="F2735" t="s">
        <v>165</v>
      </c>
      <c r="G2735" t="s">
        <v>165</v>
      </c>
      <c r="H2735" t="s">
        <v>165</v>
      </c>
      <c r="J2735" t="s">
        <v>165</v>
      </c>
      <c r="K2735" t="s">
        <v>165</v>
      </c>
      <c r="L2735" t="s">
        <v>165</v>
      </c>
      <c r="M2735" t="s">
        <v>165</v>
      </c>
      <c r="N2735" t="s">
        <v>165</v>
      </c>
      <c r="O2735" t="s">
        <v>165</v>
      </c>
      <c r="P2735" t="s">
        <v>165</v>
      </c>
      <c r="Q2735" t="s">
        <v>165</v>
      </c>
    </row>
    <row r="2736">
      <c r="B2736" t="s">
        <v>165</v>
      </c>
      <c r="C2736" t="s">
        <v>165</v>
      </c>
      <c r="D2736" t="s">
        <v>165</v>
      </c>
      <c r="E2736" t="s">
        <v>165</v>
      </c>
      <c r="F2736" t="s">
        <v>165</v>
      </c>
      <c r="G2736" t="s">
        <v>165</v>
      </c>
      <c r="H2736" t="s">
        <v>165</v>
      </c>
      <c r="J2736" t="s">
        <v>165</v>
      </c>
      <c r="K2736" t="s">
        <v>165</v>
      </c>
      <c r="L2736" t="s">
        <v>165</v>
      </c>
      <c r="M2736" t="s">
        <v>165</v>
      </c>
      <c r="N2736" t="s">
        <v>165</v>
      </c>
      <c r="O2736" t="s">
        <v>165</v>
      </c>
      <c r="P2736" t="s">
        <v>165</v>
      </c>
      <c r="Q2736" t="s">
        <v>165</v>
      </c>
    </row>
    <row r="2737">
      <c r="B2737" t="s">
        <v>165</v>
      </c>
      <c r="C2737" t="s">
        <v>165</v>
      </c>
      <c r="D2737" t="s">
        <v>165</v>
      </c>
      <c r="E2737" t="s">
        <v>165</v>
      </c>
      <c r="F2737" t="s">
        <v>165</v>
      </c>
      <c r="G2737" t="s">
        <v>165</v>
      </c>
      <c r="H2737" t="s">
        <v>165</v>
      </c>
      <c r="J2737" t="s">
        <v>165</v>
      </c>
      <c r="K2737" t="s">
        <v>165</v>
      </c>
      <c r="L2737" t="s">
        <v>165</v>
      </c>
      <c r="M2737" t="s">
        <v>165</v>
      </c>
      <c r="N2737" t="s">
        <v>165</v>
      </c>
      <c r="O2737" t="s">
        <v>165</v>
      </c>
      <c r="P2737" t="s">
        <v>165</v>
      </c>
      <c r="Q2737" t="s">
        <v>165</v>
      </c>
    </row>
    <row r="2738">
      <c r="B2738" t="s">
        <v>165</v>
      </c>
      <c r="C2738" t="s">
        <v>165</v>
      </c>
      <c r="D2738" t="s">
        <v>165</v>
      </c>
      <c r="E2738" t="s">
        <v>165</v>
      </c>
      <c r="F2738" t="s">
        <v>165</v>
      </c>
      <c r="G2738" t="s">
        <v>165</v>
      </c>
      <c r="H2738" t="s">
        <v>165</v>
      </c>
      <c r="J2738" t="s">
        <v>165</v>
      </c>
      <c r="K2738" t="s">
        <v>165</v>
      </c>
      <c r="L2738" t="s">
        <v>165</v>
      </c>
      <c r="M2738" t="s">
        <v>165</v>
      </c>
      <c r="N2738" t="s">
        <v>165</v>
      </c>
      <c r="O2738" t="s">
        <v>165</v>
      </c>
      <c r="P2738" t="s">
        <v>165</v>
      </c>
      <c r="Q2738" t="s">
        <v>165</v>
      </c>
    </row>
    <row r="2739">
      <c r="B2739" t="s">
        <v>165</v>
      </c>
      <c r="C2739" t="s">
        <v>165</v>
      </c>
      <c r="D2739" t="s">
        <v>165</v>
      </c>
      <c r="E2739" t="s">
        <v>165</v>
      </c>
      <c r="F2739" t="s">
        <v>165</v>
      </c>
      <c r="G2739" t="s">
        <v>165</v>
      </c>
      <c r="H2739" t="s">
        <v>165</v>
      </c>
      <c r="J2739" t="s">
        <v>165</v>
      </c>
      <c r="K2739" t="s">
        <v>165</v>
      </c>
      <c r="L2739" t="s">
        <v>165</v>
      </c>
      <c r="M2739" t="s">
        <v>165</v>
      </c>
      <c r="N2739" t="s">
        <v>165</v>
      </c>
      <c r="O2739" t="s">
        <v>165</v>
      </c>
      <c r="P2739" t="s">
        <v>165</v>
      </c>
      <c r="Q2739" t="s">
        <v>165</v>
      </c>
    </row>
    <row r="2740">
      <c r="B2740" t="s">
        <v>165</v>
      </c>
      <c r="C2740" t="s">
        <v>165</v>
      </c>
      <c r="D2740" t="s">
        <v>165</v>
      </c>
      <c r="E2740" t="s">
        <v>165</v>
      </c>
      <c r="F2740" t="s">
        <v>165</v>
      </c>
      <c r="G2740" t="s">
        <v>165</v>
      </c>
      <c r="H2740" t="s">
        <v>165</v>
      </c>
      <c r="J2740" t="s">
        <v>165</v>
      </c>
      <c r="K2740" t="s">
        <v>165</v>
      </c>
      <c r="L2740" t="s">
        <v>165</v>
      </c>
      <c r="M2740" t="s">
        <v>165</v>
      </c>
      <c r="N2740" t="s">
        <v>165</v>
      </c>
      <c r="O2740" t="s">
        <v>165</v>
      </c>
      <c r="P2740" t="s">
        <v>165</v>
      </c>
      <c r="Q2740" t="s">
        <v>165</v>
      </c>
    </row>
    <row r="2741">
      <c r="B2741" t="s">
        <v>165</v>
      </c>
      <c r="C2741" t="s">
        <v>165</v>
      </c>
      <c r="D2741" t="s">
        <v>165</v>
      </c>
      <c r="E2741" t="s">
        <v>165</v>
      </c>
      <c r="F2741" t="s">
        <v>165</v>
      </c>
      <c r="G2741" t="s">
        <v>165</v>
      </c>
      <c r="H2741" t="s">
        <v>165</v>
      </c>
      <c r="J2741" t="s">
        <v>165</v>
      </c>
      <c r="K2741" t="s">
        <v>165</v>
      </c>
      <c r="L2741" t="s">
        <v>165</v>
      </c>
      <c r="M2741" t="s">
        <v>165</v>
      </c>
      <c r="N2741" t="s">
        <v>165</v>
      </c>
      <c r="O2741" t="s">
        <v>165</v>
      </c>
      <c r="P2741" t="s">
        <v>165</v>
      </c>
      <c r="Q2741" t="s">
        <v>165</v>
      </c>
    </row>
    <row r="2742">
      <c r="B2742" t="s">
        <v>165</v>
      </c>
      <c r="C2742" t="s">
        <v>165</v>
      </c>
      <c r="D2742" t="s">
        <v>165</v>
      </c>
      <c r="E2742" t="s">
        <v>165</v>
      </c>
      <c r="F2742" t="s">
        <v>165</v>
      </c>
      <c r="G2742" t="s">
        <v>165</v>
      </c>
      <c r="H2742" t="s">
        <v>165</v>
      </c>
      <c r="J2742" t="s">
        <v>165</v>
      </c>
      <c r="K2742" t="s">
        <v>165</v>
      </c>
      <c r="L2742" t="s">
        <v>165</v>
      </c>
      <c r="M2742" t="s">
        <v>165</v>
      </c>
      <c r="N2742" t="s">
        <v>165</v>
      </c>
      <c r="O2742" t="s">
        <v>165</v>
      </c>
      <c r="P2742" t="s">
        <v>165</v>
      </c>
      <c r="Q2742" t="s">
        <v>165</v>
      </c>
    </row>
    <row r="2743">
      <c r="B2743" t="s">
        <v>165</v>
      </c>
      <c r="C2743" t="s">
        <v>165</v>
      </c>
      <c r="D2743" t="s">
        <v>165</v>
      </c>
      <c r="E2743" t="s">
        <v>165</v>
      </c>
      <c r="F2743" t="s">
        <v>165</v>
      </c>
      <c r="G2743" t="s">
        <v>165</v>
      </c>
      <c r="H2743" t="s">
        <v>165</v>
      </c>
      <c r="J2743" t="s">
        <v>165</v>
      </c>
      <c r="K2743" t="s">
        <v>165</v>
      </c>
      <c r="L2743" t="s">
        <v>165</v>
      </c>
      <c r="M2743" t="s">
        <v>165</v>
      </c>
      <c r="N2743" t="s">
        <v>165</v>
      </c>
      <c r="O2743" t="s">
        <v>165</v>
      </c>
      <c r="P2743" t="s">
        <v>165</v>
      </c>
      <c r="Q2743" t="s">
        <v>165</v>
      </c>
    </row>
    <row r="2744">
      <c r="B2744" t="s">
        <v>165</v>
      </c>
      <c r="C2744" t="s">
        <v>165</v>
      </c>
      <c r="D2744" t="s">
        <v>165</v>
      </c>
      <c r="E2744" t="s">
        <v>165</v>
      </c>
      <c r="F2744" t="s">
        <v>165</v>
      </c>
      <c r="G2744" t="s">
        <v>165</v>
      </c>
      <c r="H2744" t="s">
        <v>165</v>
      </c>
      <c r="J2744" t="s">
        <v>165</v>
      </c>
      <c r="K2744" t="s">
        <v>165</v>
      </c>
      <c r="L2744" t="s">
        <v>165</v>
      </c>
      <c r="M2744" t="s">
        <v>165</v>
      </c>
      <c r="N2744" t="s">
        <v>165</v>
      </c>
      <c r="O2744" t="s">
        <v>165</v>
      </c>
      <c r="P2744" t="s">
        <v>165</v>
      </c>
      <c r="Q2744" t="s">
        <v>165</v>
      </c>
    </row>
    <row r="2745">
      <c r="B2745" t="s">
        <v>165</v>
      </c>
      <c r="C2745" t="s">
        <v>165</v>
      </c>
      <c r="D2745" t="s">
        <v>165</v>
      </c>
      <c r="E2745" t="s">
        <v>165</v>
      </c>
      <c r="F2745" t="s">
        <v>165</v>
      </c>
      <c r="G2745" t="s">
        <v>165</v>
      </c>
      <c r="H2745" t="s">
        <v>165</v>
      </c>
      <c r="J2745" t="s">
        <v>165</v>
      </c>
      <c r="K2745" t="s">
        <v>165</v>
      </c>
      <c r="L2745" t="s">
        <v>165</v>
      </c>
      <c r="M2745" t="s">
        <v>165</v>
      </c>
      <c r="N2745" t="s">
        <v>165</v>
      </c>
      <c r="O2745" t="s">
        <v>165</v>
      </c>
      <c r="P2745" t="s">
        <v>165</v>
      </c>
      <c r="Q2745" t="s">
        <v>165</v>
      </c>
    </row>
    <row r="2746">
      <c r="B2746" t="s">
        <v>165</v>
      </c>
      <c r="C2746" t="s">
        <v>165</v>
      </c>
      <c r="D2746" t="s">
        <v>165</v>
      </c>
      <c r="E2746" t="s">
        <v>165</v>
      </c>
      <c r="F2746" t="s">
        <v>165</v>
      </c>
      <c r="G2746" t="s">
        <v>165</v>
      </c>
      <c r="H2746" t="s">
        <v>165</v>
      </c>
      <c r="J2746" t="s">
        <v>165</v>
      </c>
      <c r="K2746" t="s">
        <v>165</v>
      </c>
      <c r="L2746" t="s">
        <v>165</v>
      </c>
      <c r="M2746" t="s">
        <v>165</v>
      </c>
      <c r="N2746" t="s">
        <v>165</v>
      </c>
      <c r="O2746" t="s">
        <v>165</v>
      </c>
      <c r="P2746" t="s">
        <v>165</v>
      </c>
      <c r="Q2746" t="s">
        <v>165</v>
      </c>
    </row>
    <row r="2747">
      <c r="B2747" t="s">
        <v>165</v>
      </c>
      <c r="C2747" t="s">
        <v>165</v>
      </c>
      <c r="D2747" t="s">
        <v>165</v>
      </c>
      <c r="E2747" t="s">
        <v>165</v>
      </c>
      <c r="F2747" t="s">
        <v>165</v>
      </c>
      <c r="G2747" t="s">
        <v>165</v>
      </c>
      <c r="H2747" t="s">
        <v>165</v>
      </c>
      <c r="J2747" t="s">
        <v>165</v>
      </c>
      <c r="K2747" t="s">
        <v>165</v>
      </c>
      <c r="L2747" t="s">
        <v>165</v>
      </c>
      <c r="M2747" t="s">
        <v>165</v>
      </c>
      <c r="N2747" t="s">
        <v>165</v>
      </c>
      <c r="O2747" t="s">
        <v>165</v>
      </c>
      <c r="P2747" t="s">
        <v>165</v>
      </c>
      <c r="Q2747" t="s">
        <v>165</v>
      </c>
    </row>
    <row r="2748">
      <c r="B2748" t="s">
        <v>165</v>
      </c>
      <c r="C2748" t="s">
        <v>165</v>
      </c>
      <c r="D2748" t="s">
        <v>165</v>
      </c>
      <c r="E2748" t="s">
        <v>165</v>
      </c>
      <c r="F2748" t="s">
        <v>165</v>
      </c>
      <c r="G2748" t="s">
        <v>165</v>
      </c>
      <c r="H2748" t="s">
        <v>165</v>
      </c>
      <c r="J2748" t="s">
        <v>165</v>
      </c>
      <c r="K2748" t="s">
        <v>165</v>
      </c>
      <c r="L2748" t="s">
        <v>165</v>
      </c>
      <c r="M2748" t="s">
        <v>165</v>
      </c>
      <c r="N2748" t="s">
        <v>165</v>
      </c>
      <c r="O2748" t="s">
        <v>165</v>
      </c>
      <c r="P2748" t="s">
        <v>165</v>
      </c>
      <c r="Q2748" t="s">
        <v>165</v>
      </c>
    </row>
    <row r="2749">
      <c r="B2749" t="s">
        <v>165</v>
      </c>
      <c r="C2749" t="s">
        <v>165</v>
      </c>
      <c r="D2749" t="s">
        <v>165</v>
      </c>
      <c r="E2749" t="s">
        <v>165</v>
      </c>
      <c r="F2749" t="s">
        <v>165</v>
      </c>
      <c r="G2749" t="s">
        <v>165</v>
      </c>
      <c r="H2749" t="s">
        <v>165</v>
      </c>
      <c r="J2749" t="s">
        <v>165</v>
      </c>
      <c r="K2749" t="s">
        <v>165</v>
      </c>
      <c r="L2749" t="s">
        <v>165</v>
      </c>
      <c r="M2749" t="s">
        <v>165</v>
      </c>
      <c r="N2749" t="s">
        <v>165</v>
      </c>
      <c r="O2749" t="s">
        <v>165</v>
      </c>
      <c r="P2749" t="s">
        <v>165</v>
      </c>
      <c r="Q2749" t="s">
        <v>165</v>
      </c>
    </row>
    <row r="2750">
      <c r="B2750" t="s">
        <v>165</v>
      </c>
      <c r="C2750" t="s">
        <v>165</v>
      </c>
      <c r="D2750" t="s">
        <v>165</v>
      </c>
      <c r="E2750" t="s">
        <v>165</v>
      </c>
      <c r="F2750" t="s">
        <v>165</v>
      </c>
      <c r="G2750" t="s">
        <v>165</v>
      </c>
      <c r="H2750" t="s">
        <v>165</v>
      </c>
      <c r="J2750" t="s">
        <v>165</v>
      </c>
      <c r="K2750" t="s">
        <v>165</v>
      </c>
      <c r="L2750" t="s">
        <v>165</v>
      </c>
      <c r="M2750" t="s">
        <v>165</v>
      </c>
      <c r="N2750" t="s">
        <v>165</v>
      </c>
      <c r="O2750" t="s">
        <v>165</v>
      </c>
      <c r="P2750" t="s">
        <v>165</v>
      </c>
      <c r="Q2750" t="s">
        <v>165</v>
      </c>
    </row>
    <row r="2751">
      <c r="B2751" t="s">
        <v>165</v>
      </c>
      <c r="C2751" t="s">
        <v>165</v>
      </c>
      <c r="D2751" t="s">
        <v>165</v>
      </c>
      <c r="E2751" t="s">
        <v>165</v>
      </c>
      <c r="F2751" t="s">
        <v>165</v>
      </c>
      <c r="G2751" t="s">
        <v>165</v>
      </c>
      <c r="H2751" t="s">
        <v>165</v>
      </c>
      <c r="J2751" t="s">
        <v>165</v>
      </c>
      <c r="K2751" t="s">
        <v>165</v>
      </c>
      <c r="L2751" t="s">
        <v>165</v>
      </c>
      <c r="M2751" t="s">
        <v>165</v>
      </c>
      <c r="N2751" t="s">
        <v>165</v>
      </c>
      <c r="O2751" t="s">
        <v>165</v>
      </c>
      <c r="P2751" t="s">
        <v>165</v>
      </c>
      <c r="Q2751" t="s">
        <v>165</v>
      </c>
    </row>
    <row r="2752">
      <c r="B2752" t="s">
        <v>165</v>
      </c>
      <c r="C2752" t="s">
        <v>165</v>
      </c>
      <c r="D2752" t="s">
        <v>165</v>
      </c>
      <c r="E2752" t="s">
        <v>165</v>
      </c>
      <c r="F2752" t="s">
        <v>165</v>
      </c>
      <c r="G2752" t="s">
        <v>165</v>
      </c>
      <c r="H2752" t="s">
        <v>165</v>
      </c>
      <c r="J2752" t="s">
        <v>165</v>
      </c>
      <c r="K2752" t="s">
        <v>165</v>
      </c>
      <c r="L2752" t="s">
        <v>165</v>
      </c>
      <c r="M2752" t="s">
        <v>165</v>
      </c>
      <c r="N2752" t="s">
        <v>165</v>
      </c>
      <c r="O2752" t="s">
        <v>165</v>
      </c>
      <c r="P2752" t="s">
        <v>165</v>
      </c>
      <c r="Q2752" t="s">
        <v>165</v>
      </c>
    </row>
    <row r="2753">
      <c r="B2753" t="s">
        <v>165</v>
      </c>
      <c r="C2753" t="s">
        <v>165</v>
      </c>
      <c r="D2753" t="s">
        <v>165</v>
      </c>
      <c r="E2753" t="s">
        <v>165</v>
      </c>
      <c r="F2753" t="s">
        <v>165</v>
      </c>
      <c r="G2753" t="s">
        <v>165</v>
      </c>
      <c r="H2753" t="s">
        <v>165</v>
      </c>
      <c r="J2753" t="s">
        <v>165</v>
      </c>
      <c r="K2753" t="s">
        <v>165</v>
      </c>
      <c r="L2753" t="s">
        <v>165</v>
      </c>
      <c r="M2753" t="s">
        <v>165</v>
      </c>
      <c r="N2753" t="s">
        <v>165</v>
      </c>
      <c r="O2753" t="s">
        <v>165</v>
      </c>
      <c r="P2753" t="s">
        <v>165</v>
      </c>
      <c r="Q2753" t="s">
        <v>165</v>
      </c>
    </row>
    <row r="2754">
      <c r="B2754" t="s">
        <v>165</v>
      </c>
      <c r="C2754" t="s">
        <v>165</v>
      </c>
      <c r="D2754" t="s">
        <v>165</v>
      </c>
      <c r="E2754" t="s">
        <v>165</v>
      </c>
      <c r="F2754" t="s">
        <v>165</v>
      </c>
      <c r="G2754" t="s">
        <v>165</v>
      </c>
      <c r="H2754" t="s">
        <v>165</v>
      </c>
      <c r="J2754" t="s">
        <v>165</v>
      </c>
      <c r="K2754" t="s">
        <v>165</v>
      </c>
      <c r="L2754" t="s">
        <v>165</v>
      </c>
      <c r="M2754" t="s">
        <v>165</v>
      </c>
      <c r="N2754" t="s">
        <v>165</v>
      </c>
      <c r="O2754" t="s">
        <v>165</v>
      </c>
      <c r="P2754" t="s">
        <v>165</v>
      </c>
      <c r="Q2754" t="s">
        <v>165</v>
      </c>
    </row>
    <row r="2755">
      <c r="B2755" t="s">
        <v>165</v>
      </c>
      <c r="C2755" t="s">
        <v>165</v>
      </c>
      <c r="D2755" t="s">
        <v>165</v>
      </c>
      <c r="E2755" t="s">
        <v>165</v>
      </c>
      <c r="F2755" t="s">
        <v>165</v>
      </c>
      <c r="G2755" t="s">
        <v>165</v>
      </c>
      <c r="H2755" t="s">
        <v>165</v>
      </c>
      <c r="J2755" t="s">
        <v>165</v>
      </c>
      <c r="K2755" t="s">
        <v>165</v>
      </c>
      <c r="L2755" t="s">
        <v>165</v>
      </c>
      <c r="M2755" t="s">
        <v>165</v>
      </c>
      <c r="N2755" t="s">
        <v>165</v>
      </c>
      <c r="O2755" t="s">
        <v>165</v>
      </c>
      <c r="P2755" t="s">
        <v>165</v>
      </c>
      <c r="Q2755" t="s">
        <v>165</v>
      </c>
    </row>
    <row r="2756">
      <c r="B2756" t="s">
        <v>165</v>
      </c>
      <c r="C2756" t="s">
        <v>165</v>
      </c>
      <c r="D2756" t="s">
        <v>165</v>
      </c>
      <c r="E2756" t="s">
        <v>165</v>
      </c>
      <c r="F2756" t="s">
        <v>165</v>
      </c>
      <c r="G2756" t="s">
        <v>165</v>
      </c>
      <c r="H2756" t="s">
        <v>165</v>
      </c>
      <c r="J2756" t="s">
        <v>165</v>
      </c>
      <c r="K2756" t="s">
        <v>165</v>
      </c>
      <c r="L2756" t="s">
        <v>165</v>
      </c>
      <c r="M2756" t="s">
        <v>165</v>
      </c>
      <c r="N2756" t="s">
        <v>165</v>
      </c>
      <c r="O2756" t="s">
        <v>165</v>
      </c>
      <c r="P2756" t="s">
        <v>165</v>
      </c>
      <c r="Q2756" t="s">
        <v>165</v>
      </c>
    </row>
    <row r="2757">
      <c r="B2757" t="s">
        <v>165</v>
      </c>
      <c r="C2757" t="s">
        <v>165</v>
      </c>
      <c r="D2757" t="s">
        <v>165</v>
      </c>
      <c r="E2757" t="s">
        <v>165</v>
      </c>
      <c r="F2757" t="s">
        <v>165</v>
      </c>
      <c r="G2757" t="s">
        <v>165</v>
      </c>
      <c r="H2757" t="s">
        <v>165</v>
      </c>
      <c r="J2757" t="s">
        <v>165</v>
      </c>
      <c r="K2757" t="s">
        <v>165</v>
      </c>
      <c r="L2757" t="s">
        <v>165</v>
      </c>
      <c r="M2757" t="s">
        <v>165</v>
      </c>
      <c r="N2757" t="s">
        <v>165</v>
      </c>
      <c r="O2757" t="s">
        <v>165</v>
      </c>
      <c r="P2757" t="s">
        <v>165</v>
      </c>
      <c r="Q2757" t="s">
        <v>165</v>
      </c>
    </row>
    <row r="2758">
      <c r="B2758" t="s">
        <v>165</v>
      </c>
      <c r="C2758" t="s">
        <v>165</v>
      </c>
      <c r="D2758" t="s">
        <v>165</v>
      </c>
      <c r="E2758" t="s">
        <v>165</v>
      </c>
      <c r="F2758" t="s">
        <v>165</v>
      </c>
      <c r="G2758" t="s">
        <v>165</v>
      </c>
      <c r="H2758" t="s">
        <v>165</v>
      </c>
      <c r="J2758" t="s">
        <v>165</v>
      </c>
      <c r="K2758" t="s">
        <v>165</v>
      </c>
      <c r="L2758" t="s">
        <v>165</v>
      </c>
      <c r="M2758" t="s">
        <v>165</v>
      </c>
      <c r="N2758" t="s">
        <v>165</v>
      </c>
      <c r="O2758" t="s">
        <v>165</v>
      </c>
      <c r="P2758" t="s">
        <v>165</v>
      </c>
      <c r="Q2758" t="s">
        <v>165</v>
      </c>
    </row>
    <row r="2759">
      <c r="B2759" t="s">
        <v>165</v>
      </c>
      <c r="C2759" t="s">
        <v>165</v>
      </c>
      <c r="D2759" t="s">
        <v>165</v>
      </c>
      <c r="E2759" t="s">
        <v>165</v>
      </c>
      <c r="F2759" t="s">
        <v>165</v>
      </c>
      <c r="G2759" t="s">
        <v>165</v>
      </c>
      <c r="H2759" t="s">
        <v>165</v>
      </c>
      <c r="J2759" t="s">
        <v>165</v>
      </c>
      <c r="K2759" t="s">
        <v>165</v>
      </c>
      <c r="L2759" t="s">
        <v>165</v>
      </c>
      <c r="M2759" t="s">
        <v>165</v>
      </c>
      <c r="N2759" t="s">
        <v>165</v>
      </c>
      <c r="O2759" t="s">
        <v>165</v>
      </c>
      <c r="P2759" t="s">
        <v>165</v>
      </c>
      <c r="Q2759" t="s">
        <v>165</v>
      </c>
    </row>
    <row r="2760">
      <c r="B2760" t="s">
        <v>165</v>
      </c>
      <c r="C2760" t="s">
        <v>165</v>
      </c>
      <c r="D2760" t="s">
        <v>165</v>
      </c>
      <c r="E2760" t="s">
        <v>165</v>
      </c>
      <c r="F2760" t="s">
        <v>165</v>
      </c>
      <c r="G2760" t="s">
        <v>165</v>
      </c>
      <c r="H2760" t="s">
        <v>165</v>
      </c>
      <c r="J2760" t="s">
        <v>165</v>
      </c>
      <c r="K2760" t="s">
        <v>165</v>
      </c>
      <c r="L2760" t="s">
        <v>165</v>
      </c>
      <c r="M2760" t="s">
        <v>165</v>
      </c>
      <c r="N2760" t="s">
        <v>165</v>
      </c>
      <c r="O2760" t="s">
        <v>165</v>
      </c>
      <c r="P2760" t="s">
        <v>165</v>
      </c>
      <c r="Q2760" t="s">
        <v>165</v>
      </c>
    </row>
    <row r="2761">
      <c r="B2761" t="s">
        <v>165</v>
      </c>
      <c r="C2761" t="s">
        <v>165</v>
      </c>
      <c r="D2761" t="s">
        <v>165</v>
      </c>
      <c r="E2761" t="s">
        <v>165</v>
      </c>
      <c r="F2761" t="s">
        <v>165</v>
      </c>
      <c r="G2761" t="s">
        <v>165</v>
      </c>
      <c r="H2761" t="s">
        <v>165</v>
      </c>
      <c r="J2761" t="s">
        <v>165</v>
      </c>
      <c r="K2761" t="s">
        <v>165</v>
      </c>
      <c r="L2761" t="s">
        <v>165</v>
      </c>
      <c r="M2761" t="s">
        <v>165</v>
      </c>
      <c r="N2761" t="s">
        <v>165</v>
      </c>
      <c r="O2761" t="s">
        <v>165</v>
      </c>
      <c r="P2761" t="s">
        <v>165</v>
      </c>
      <c r="Q2761" t="s">
        <v>165</v>
      </c>
    </row>
    <row r="2762">
      <c r="B2762" t="s">
        <v>165</v>
      </c>
      <c r="C2762" t="s">
        <v>165</v>
      </c>
      <c r="D2762" t="s">
        <v>165</v>
      </c>
      <c r="E2762" t="s">
        <v>165</v>
      </c>
      <c r="F2762" t="s">
        <v>165</v>
      </c>
      <c r="G2762" t="s">
        <v>165</v>
      </c>
      <c r="H2762" t="s">
        <v>165</v>
      </c>
      <c r="J2762" t="s">
        <v>165</v>
      </c>
      <c r="K2762" t="s">
        <v>165</v>
      </c>
      <c r="L2762" t="s">
        <v>165</v>
      </c>
      <c r="M2762" t="s">
        <v>165</v>
      </c>
      <c r="N2762" t="s">
        <v>165</v>
      </c>
      <c r="O2762" t="s">
        <v>165</v>
      </c>
      <c r="P2762" t="s">
        <v>165</v>
      </c>
      <c r="Q2762" t="s">
        <v>165</v>
      </c>
    </row>
    <row r="2763">
      <c r="B2763" t="s">
        <v>165</v>
      </c>
      <c r="C2763" t="s">
        <v>165</v>
      </c>
      <c r="D2763" t="s">
        <v>165</v>
      </c>
      <c r="E2763" t="s">
        <v>165</v>
      </c>
      <c r="F2763" t="s">
        <v>165</v>
      </c>
      <c r="G2763" t="s">
        <v>165</v>
      </c>
      <c r="H2763" t="s">
        <v>165</v>
      </c>
      <c r="J2763" t="s">
        <v>165</v>
      </c>
      <c r="K2763" t="s">
        <v>165</v>
      </c>
      <c r="L2763" t="s">
        <v>165</v>
      </c>
      <c r="M2763" t="s">
        <v>165</v>
      </c>
      <c r="N2763" t="s">
        <v>165</v>
      </c>
      <c r="O2763" t="s">
        <v>165</v>
      </c>
      <c r="P2763" t="s">
        <v>165</v>
      </c>
      <c r="Q2763" t="s">
        <v>165</v>
      </c>
    </row>
    <row r="2764">
      <c r="B2764" t="s">
        <v>165</v>
      </c>
      <c r="C2764" t="s">
        <v>165</v>
      </c>
      <c r="D2764" t="s">
        <v>165</v>
      </c>
      <c r="E2764" t="s">
        <v>165</v>
      </c>
      <c r="F2764" t="s">
        <v>165</v>
      </c>
      <c r="G2764" t="s">
        <v>165</v>
      </c>
      <c r="H2764" t="s">
        <v>165</v>
      </c>
      <c r="J2764" t="s">
        <v>165</v>
      </c>
      <c r="K2764" t="s">
        <v>165</v>
      </c>
      <c r="L2764" t="s">
        <v>165</v>
      </c>
      <c r="M2764" t="s">
        <v>165</v>
      </c>
      <c r="N2764" t="s">
        <v>165</v>
      </c>
      <c r="O2764" t="s">
        <v>165</v>
      </c>
      <c r="P2764" t="s">
        <v>165</v>
      </c>
      <c r="Q2764" t="s">
        <v>165</v>
      </c>
    </row>
    <row r="2765">
      <c r="B2765" t="s">
        <v>165</v>
      </c>
      <c r="C2765" t="s">
        <v>165</v>
      </c>
      <c r="D2765" t="s">
        <v>165</v>
      </c>
      <c r="E2765" t="s">
        <v>165</v>
      </c>
      <c r="F2765" t="s">
        <v>165</v>
      </c>
      <c r="G2765" t="s">
        <v>165</v>
      </c>
      <c r="H2765" t="s">
        <v>165</v>
      </c>
      <c r="J2765" t="s">
        <v>165</v>
      </c>
      <c r="K2765" t="s">
        <v>165</v>
      </c>
      <c r="L2765" t="s">
        <v>165</v>
      </c>
      <c r="M2765" t="s">
        <v>165</v>
      </c>
      <c r="N2765" t="s">
        <v>165</v>
      </c>
      <c r="O2765" t="s">
        <v>165</v>
      </c>
      <c r="P2765" t="s">
        <v>165</v>
      </c>
      <c r="Q2765" t="s">
        <v>165</v>
      </c>
    </row>
    <row r="2766">
      <c r="B2766" t="s">
        <v>165</v>
      </c>
      <c r="C2766" t="s">
        <v>165</v>
      </c>
      <c r="D2766" t="s">
        <v>165</v>
      </c>
      <c r="E2766" t="s">
        <v>165</v>
      </c>
      <c r="F2766" t="s">
        <v>165</v>
      </c>
      <c r="G2766" t="s">
        <v>165</v>
      </c>
      <c r="H2766" t="s">
        <v>165</v>
      </c>
      <c r="J2766" t="s">
        <v>165</v>
      </c>
      <c r="K2766" t="s">
        <v>165</v>
      </c>
      <c r="L2766" t="s">
        <v>165</v>
      </c>
      <c r="M2766" t="s">
        <v>165</v>
      </c>
      <c r="N2766" t="s">
        <v>165</v>
      </c>
      <c r="O2766" t="s">
        <v>165</v>
      </c>
      <c r="P2766" t="s">
        <v>165</v>
      </c>
      <c r="Q2766" t="s">
        <v>165</v>
      </c>
    </row>
    <row r="2767">
      <c r="B2767" t="s">
        <v>165</v>
      </c>
      <c r="C2767" t="s">
        <v>165</v>
      </c>
      <c r="D2767" t="s">
        <v>165</v>
      </c>
      <c r="E2767" t="s">
        <v>165</v>
      </c>
      <c r="F2767" t="s">
        <v>165</v>
      </c>
      <c r="G2767" t="s">
        <v>165</v>
      </c>
      <c r="H2767" t="s">
        <v>165</v>
      </c>
      <c r="J2767" t="s">
        <v>165</v>
      </c>
      <c r="K2767" t="s">
        <v>165</v>
      </c>
      <c r="L2767" t="s">
        <v>165</v>
      </c>
      <c r="M2767" t="s">
        <v>165</v>
      </c>
      <c r="N2767" t="s">
        <v>165</v>
      </c>
      <c r="O2767" t="s">
        <v>165</v>
      </c>
      <c r="P2767" t="s">
        <v>165</v>
      </c>
      <c r="Q2767" t="s">
        <v>165</v>
      </c>
    </row>
    <row r="2768">
      <c r="B2768" t="s">
        <v>165</v>
      </c>
      <c r="C2768" t="s">
        <v>165</v>
      </c>
      <c r="D2768" t="s">
        <v>165</v>
      </c>
      <c r="E2768" t="s">
        <v>165</v>
      </c>
      <c r="F2768" t="s">
        <v>165</v>
      </c>
      <c r="G2768" t="s">
        <v>165</v>
      </c>
      <c r="H2768" t="s">
        <v>165</v>
      </c>
      <c r="J2768" t="s">
        <v>165</v>
      </c>
      <c r="K2768" t="s">
        <v>165</v>
      </c>
      <c r="L2768" t="s">
        <v>165</v>
      </c>
      <c r="M2768" t="s">
        <v>165</v>
      </c>
      <c r="N2768" t="s">
        <v>165</v>
      </c>
      <c r="O2768" t="s">
        <v>165</v>
      </c>
      <c r="P2768" t="s">
        <v>165</v>
      </c>
      <c r="Q2768" t="s">
        <v>165</v>
      </c>
    </row>
    <row r="2769">
      <c r="B2769" t="s">
        <v>165</v>
      </c>
      <c r="C2769" t="s">
        <v>165</v>
      </c>
      <c r="D2769" t="s">
        <v>165</v>
      </c>
      <c r="E2769" t="s">
        <v>165</v>
      </c>
      <c r="F2769" t="s">
        <v>165</v>
      </c>
      <c r="G2769" t="s">
        <v>165</v>
      </c>
      <c r="H2769" t="s">
        <v>165</v>
      </c>
      <c r="J2769" t="s">
        <v>165</v>
      </c>
      <c r="K2769" t="s">
        <v>165</v>
      </c>
      <c r="L2769" t="s">
        <v>165</v>
      </c>
      <c r="M2769" t="s">
        <v>165</v>
      </c>
      <c r="N2769" t="s">
        <v>165</v>
      </c>
      <c r="O2769" t="s">
        <v>165</v>
      </c>
      <c r="P2769" t="s">
        <v>165</v>
      </c>
      <c r="Q2769" t="s">
        <v>165</v>
      </c>
    </row>
    <row r="2770">
      <c r="B2770" t="s">
        <v>165</v>
      </c>
      <c r="C2770" t="s">
        <v>165</v>
      </c>
      <c r="D2770" t="s">
        <v>165</v>
      </c>
      <c r="E2770" t="s">
        <v>165</v>
      </c>
      <c r="F2770" t="s">
        <v>165</v>
      </c>
      <c r="G2770" t="s">
        <v>165</v>
      </c>
      <c r="H2770" t="s">
        <v>165</v>
      </c>
      <c r="J2770" t="s">
        <v>165</v>
      </c>
      <c r="K2770" t="s">
        <v>165</v>
      </c>
      <c r="L2770" t="s">
        <v>165</v>
      </c>
      <c r="M2770" t="s">
        <v>165</v>
      </c>
      <c r="N2770" t="s">
        <v>165</v>
      </c>
      <c r="O2770" t="s">
        <v>165</v>
      </c>
      <c r="P2770" t="s">
        <v>165</v>
      </c>
      <c r="Q2770" t="s">
        <v>165</v>
      </c>
    </row>
    <row r="2771">
      <c r="B2771" t="s">
        <v>165</v>
      </c>
      <c r="C2771" t="s">
        <v>165</v>
      </c>
      <c r="D2771" t="s">
        <v>165</v>
      </c>
      <c r="E2771" t="s">
        <v>165</v>
      </c>
      <c r="F2771" t="s">
        <v>165</v>
      </c>
      <c r="G2771" t="s">
        <v>165</v>
      </c>
      <c r="H2771" t="s">
        <v>165</v>
      </c>
      <c r="J2771" t="s">
        <v>165</v>
      </c>
      <c r="K2771" t="s">
        <v>165</v>
      </c>
      <c r="L2771" t="s">
        <v>165</v>
      </c>
      <c r="M2771" t="s">
        <v>165</v>
      </c>
      <c r="N2771" t="s">
        <v>165</v>
      </c>
      <c r="O2771" t="s">
        <v>165</v>
      </c>
      <c r="P2771" t="s">
        <v>165</v>
      </c>
      <c r="Q2771" t="s">
        <v>165</v>
      </c>
    </row>
    <row r="2772">
      <c r="B2772" t="s">
        <v>165</v>
      </c>
      <c r="C2772" t="s">
        <v>165</v>
      </c>
      <c r="D2772" t="s">
        <v>165</v>
      </c>
      <c r="E2772" t="s">
        <v>165</v>
      </c>
      <c r="F2772" t="s">
        <v>165</v>
      </c>
      <c r="G2772" t="s">
        <v>165</v>
      </c>
      <c r="H2772" t="s">
        <v>165</v>
      </c>
      <c r="J2772" t="s">
        <v>165</v>
      </c>
      <c r="K2772" t="s">
        <v>165</v>
      </c>
      <c r="L2772" t="s">
        <v>165</v>
      </c>
      <c r="M2772" t="s">
        <v>165</v>
      </c>
      <c r="N2772" t="s">
        <v>165</v>
      </c>
      <c r="O2772" t="s">
        <v>165</v>
      </c>
      <c r="P2772" t="s">
        <v>165</v>
      </c>
      <c r="Q2772" t="s">
        <v>165</v>
      </c>
    </row>
    <row r="2773">
      <c r="B2773" t="s">
        <v>165</v>
      </c>
      <c r="C2773" t="s">
        <v>165</v>
      </c>
      <c r="D2773" t="s">
        <v>165</v>
      </c>
      <c r="E2773" t="s">
        <v>165</v>
      </c>
      <c r="F2773" t="s">
        <v>165</v>
      </c>
      <c r="G2773" t="s">
        <v>165</v>
      </c>
      <c r="H2773" t="s">
        <v>165</v>
      </c>
      <c r="J2773" t="s">
        <v>165</v>
      </c>
      <c r="K2773" t="s">
        <v>165</v>
      </c>
      <c r="L2773" t="s">
        <v>165</v>
      </c>
      <c r="M2773" t="s">
        <v>165</v>
      </c>
      <c r="N2773" t="s">
        <v>165</v>
      </c>
      <c r="O2773" t="s">
        <v>165</v>
      </c>
      <c r="P2773" t="s">
        <v>165</v>
      </c>
      <c r="Q2773" t="s">
        <v>165</v>
      </c>
    </row>
    <row r="2774">
      <c r="B2774" t="s">
        <v>165</v>
      </c>
      <c r="C2774" t="s">
        <v>165</v>
      </c>
      <c r="D2774" t="s">
        <v>165</v>
      </c>
      <c r="E2774" t="s">
        <v>165</v>
      </c>
      <c r="F2774" t="s">
        <v>165</v>
      </c>
      <c r="G2774" t="s">
        <v>165</v>
      </c>
      <c r="H2774" t="s">
        <v>165</v>
      </c>
      <c r="J2774" t="s">
        <v>165</v>
      </c>
      <c r="K2774" t="s">
        <v>165</v>
      </c>
      <c r="L2774" t="s">
        <v>165</v>
      </c>
      <c r="M2774" t="s">
        <v>165</v>
      </c>
      <c r="N2774" t="s">
        <v>165</v>
      </c>
      <c r="O2774" t="s">
        <v>165</v>
      </c>
      <c r="P2774" t="s">
        <v>165</v>
      </c>
      <c r="Q2774" t="s">
        <v>165</v>
      </c>
    </row>
    <row r="2775">
      <c r="B2775" t="s">
        <v>165</v>
      </c>
      <c r="C2775" t="s">
        <v>165</v>
      </c>
      <c r="D2775" t="s">
        <v>165</v>
      </c>
      <c r="E2775" t="s">
        <v>165</v>
      </c>
      <c r="F2775" t="s">
        <v>165</v>
      </c>
      <c r="G2775" t="s">
        <v>165</v>
      </c>
      <c r="H2775" t="s">
        <v>165</v>
      </c>
      <c r="J2775" t="s">
        <v>165</v>
      </c>
      <c r="K2775" t="s">
        <v>165</v>
      </c>
      <c r="L2775" t="s">
        <v>165</v>
      </c>
      <c r="M2775" t="s">
        <v>165</v>
      </c>
      <c r="N2775" t="s">
        <v>165</v>
      </c>
      <c r="O2775" t="s">
        <v>165</v>
      </c>
      <c r="P2775" t="s">
        <v>165</v>
      </c>
      <c r="Q2775" t="s">
        <v>165</v>
      </c>
    </row>
    <row r="2776">
      <c r="B2776" t="s">
        <v>165</v>
      </c>
      <c r="C2776" t="s">
        <v>165</v>
      </c>
      <c r="D2776" t="s">
        <v>165</v>
      </c>
      <c r="E2776" t="s">
        <v>165</v>
      </c>
      <c r="F2776" t="s">
        <v>165</v>
      </c>
      <c r="G2776" t="s">
        <v>165</v>
      </c>
      <c r="H2776" t="s">
        <v>165</v>
      </c>
      <c r="J2776" t="s">
        <v>165</v>
      </c>
      <c r="K2776" t="s">
        <v>165</v>
      </c>
      <c r="L2776" t="s">
        <v>165</v>
      </c>
      <c r="M2776" t="s">
        <v>165</v>
      </c>
      <c r="N2776" t="s">
        <v>165</v>
      </c>
      <c r="O2776" t="s">
        <v>165</v>
      </c>
      <c r="P2776" t="s">
        <v>165</v>
      </c>
      <c r="Q2776" t="s">
        <v>165</v>
      </c>
    </row>
    <row r="2777">
      <c r="B2777" t="s">
        <v>165</v>
      </c>
      <c r="C2777" t="s">
        <v>165</v>
      </c>
      <c r="D2777" t="s">
        <v>165</v>
      </c>
      <c r="E2777" t="s">
        <v>165</v>
      </c>
      <c r="F2777" t="s">
        <v>165</v>
      </c>
      <c r="G2777" t="s">
        <v>165</v>
      </c>
      <c r="H2777" t="s">
        <v>165</v>
      </c>
      <c r="J2777" t="s">
        <v>165</v>
      </c>
      <c r="K2777" t="s">
        <v>165</v>
      </c>
      <c r="L2777" t="s">
        <v>165</v>
      </c>
      <c r="M2777" t="s">
        <v>165</v>
      </c>
      <c r="N2777" t="s">
        <v>165</v>
      </c>
      <c r="O2777" t="s">
        <v>165</v>
      </c>
      <c r="P2777" t="s">
        <v>165</v>
      </c>
      <c r="Q2777" t="s">
        <v>165</v>
      </c>
    </row>
    <row r="2778">
      <c r="B2778" t="s">
        <v>165</v>
      </c>
      <c r="C2778" t="s">
        <v>165</v>
      </c>
      <c r="D2778" t="s">
        <v>165</v>
      </c>
      <c r="E2778" t="s">
        <v>165</v>
      </c>
      <c r="F2778" t="s">
        <v>165</v>
      </c>
      <c r="G2778" t="s">
        <v>165</v>
      </c>
      <c r="H2778" t="s">
        <v>165</v>
      </c>
      <c r="J2778" t="s">
        <v>165</v>
      </c>
      <c r="K2778" t="s">
        <v>165</v>
      </c>
      <c r="L2778" t="s">
        <v>165</v>
      </c>
      <c r="M2778" t="s">
        <v>165</v>
      </c>
      <c r="N2778" t="s">
        <v>165</v>
      </c>
      <c r="O2778" t="s">
        <v>165</v>
      </c>
      <c r="P2778" t="s">
        <v>165</v>
      </c>
      <c r="Q2778" t="s">
        <v>165</v>
      </c>
    </row>
    <row r="2779">
      <c r="B2779" t="s">
        <v>165</v>
      </c>
      <c r="C2779" t="s">
        <v>165</v>
      </c>
      <c r="D2779" t="s">
        <v>165</v>
      </c>
      <c r="E2779" t="s">
        <v>165</v>
      </c>
      <c r="F2779" t="s">
        <v>165</v>
      </c>
      <c r="G2779" t="s">
        <v>165</v>
      </c>
      <c r="H2779" t="s">
        <v>165</v>
      </c>
      <c r="J2779" t="s">
        <v>165</v>
      </c>
      <c r="K2779" t="s">
        <v>165</v>
      </c>
      <c r="L2779" t="s">
        <v>165</v>
      </c>
      <c r="M2779" t="s">
        <v>165</v>
      </c>
      <c r="N2779" t="s">
        <v>165</v>
      </c>
      <c r="O2779" t="s">
        <v>165</v>
      </c>
      <c r="P2779" t="s">
        <v>165</v>
      </c>
      <c r="Q2779" t="s">
        <v>165</v>
      </c>
    </row>
    <row r="2780">
      <c r="B2780" t="s">
        <v>165</v>
      </c>
      <c r="C2780" t="s">
        <v>165</v>
      </c>
      <c r="D2780" t="s">
        <v>165</v>
      </c>
      <c r="E2780" t="s">
        <v>165</v>
      </c>
      <c r="F2780" t="s">
        <v>165</v>
      </c>
      <c r="G2780" t="s">
        <v>165</v>
      </c>
      <c r="H2780" t="s">
        <v>165</v>
      </c>
      <c r="J2780" t="s">
        <v>165</v>
      </c>
      <c r="K2780" t="s">
        <v>165</v>
      </c>
      <c r="L2780" t="s">
        <v>165</v>
      </c>
      <c r="M2780" t="s">
        <v>165</v>
      </c>
      <c r="N2780" t="s">
        <v>165</v>
      </c>
      <c r="O2780" t="s">
        <v>165</v>
      </c>
      <c r="P2780" t="s">
        <v>165</v>
      </c>
      <c r="Q2780" t="s">
        <v>165</v>
      </c>
    </row>
    <row r="2781">
      <c r="B2781" t="s">
        <v>165</v>
      </c>
      <c r="C2781" t="s">
        <v>165</v>
      </c>
      <c r="D2781" t="s">
        <v>165</v>
      </c>
      <c r="E2781" t="s">
        <v>165</v>
      </c>
      <c r="F2781" t="s">
        <v>165</v>
      </c>
      <c r="G2781" t="s">
        <v>165</v>
      </c>
      <c r="H2781" t="s">
        <v>165</v>
      </c>
      <c r="J2781" t="s">
        <v>165</v>
      </c>
      <c r="K2781" t="s">
        <v>165</v>
      </c>
      <c r="L2781" t="s">
        <v>165</v>
      </c>
      <c r="M2781" t="s">
        <v>165</v>
      </c>
      <c r="N2781" t="s">
        <v>165</v>
      </c>
      <c r="O2781" t="s">
        <v>165</v>
      </c>
      <c r="P2781" t="s">
        <v>165</v>
      </c>
      <c r="Q2781" t="s">
        <v>165</v>
      </c>
    </row>
    <row r="2782">
      <c r="B2782" t="s">
        <v>165</v>
      </c>
      <c r="C2782" t="s">
        <v>165</v>
      </c>
      <c r="D2782" t="s">
        <v>165</v>
      </c>
      <c r="E2782" t="s">
        <v>165</v>
      </c>
      <c r="F2782" t="s">
        <v>165</v>
      </c>
      <c r="G2782" t="s">
        <v>165</v>
      </c>
      <c r="H2782" t="s">
        <v>165</v>
      </c>
      <c r="J2782" t="s">
        <v>165</v>
      </c>
      <c r="K2782" t="s">
        <v>165</v>
      </c>
      <c r="L2782" t="s">
        <v>165</v>
      </c>
      <c r="M2782" t="s">
        <v>165</v>
      </c>
      <c r="N2782" t="s">
        <v>165</v>
      </c>
      <c r="O2782" t="s">
        <v>165</v>
      </c>
      <c r="P2782" t="s">
        <v>165</v>
      </c>
      <c r="Q2782" t="s">
        <v>165</v>
      </c>
    </row>
    <row r="2783">
      <c r="B2783" t="s">
        <v>165</v>
      </c>
      <c r="C2783" t="s">
        <v>165</v>
      </c>
      <c r="D2783" t="s">
        <v>165</v>
      </c>
      <c r="E2783" t="s">
        <v>165</v>
      </c>
      <c r="F2783" t="s">
        <v>165</v>
      </c>
      <c r="G2783" t="s">
        <v>165</v>
      </c>
      <c r="H2783" t="s">
        <v>165</v>
      </c>
      <c r="J2783" t="s">
        <v>165</v>
      </c>
      <c r="K2783" t="s">
        <v>165</v>
      </c>
      <c r="L2783" t="s">
        <v>165</v>
      </c>
      <c r="M2783" t="s">
        <v>165</v>
      </c>
      <c r="N2783" t="s">
        <v>165</v>
      </c>
      <c r="O2783" t="s">
        <v>165</v>
      </c>
      <c r="P2783" t="s">
        <v>165</v>
      </c>
      <c r="Q2783" t="s">
        <v>165</v>
      </c>
    </row>
    <row r="2784">
      <c r="B2784" t="s">
        <v>165</v>
      </c>
      <c r="C2784" t="s">
        <v>165</v>
      </c>
      <c r="D2784" t="s">
        <v>165</v>
      </c>
      <c r="E2784" t="s">
        <v>165</v>
      </c>
      <c r="F2784" t="s">
        <v>165</v>
      </c>
      <c r="G2784" t="s">
        <v>165</v>
      </c>
      <c r="H2784" t="s">
        <v>165</v>
      </c>
      <c r="J2784" t="s">
        <v>165</v>
      </c>
      <c r="K2784" t="s">
        <v>165</v>
      </c>
      <c r="L2784" t="s">
        <v>165</v>
      </c>
      <c r="M2784" t="s">
        <v>165</v>
      </c>
      <c r="N2784" t="s">
        <v>165</v>
      </c>
      <c r="O2784" t="s">
        <v>165</v>
      </c>
      <c r="P2784" t="s">
        <v>165</v>
      </c>
      <c r="Q2784" t="s">
        <v>165</v>
      </c>
    </row>
    <row r="2785">
      <c r="B2785" t="s">
        <v>165</v>
      </c>
      <c r="C2785" t="s">
        <v>165</v>
      </c>
      <c r="D2785" t="s">
        <v>165</v>
      </c>
      <c r="E2785" t="s">
        <v>165</v>
      </c>
      <c r="F2785" t="s">
        <v>165</v>
      </c>
      <c r="G2785" t="s">
        <v>165</v>
      </c>
      <c r="H2785" t="s">
        <v>165</v>
      </c>
      <c r="J2785" t="s">
        <v>165</v>
      </c>
      <c r="K2785" t="s">
        <v>165</v>
      </c>
      <c r="L2785" t="s">
        <v>165</v>
      </c>
      <c r="M2785" t="s">
        <v>165</v>
      </c>
      <c r="N2785" t="s">
        <v>165</v>
      </c>
      <c r="O2785" t="s">
        <v>165</v>
      </c>
      <c r="P2785" t="s">
        <v>165</v>
      </c>
      <c r="Q2785" t="s">
        <v>165</v>
      </c>
    </row>
    <row r="2786">
      <c r="B2786" t="s">
        <v>165</v>
      </c>
      <c r="C2786" t="s">
        <v>165</v>
      </c>
      <c r="D2786" t="s">
        <v>165</v>
      </c>
      <c r="E2786" t="s">
        <v>165</v>
      </c>
      <c r="F2786" t="s">
        <v>165</v>
      </c>
      <c r="G2786" t="s">
        <v>165</v>
      </c>
      <c r="H2786" t="s">
        <v>165</v>
      </c>
      <c r="J2786" t="s">
        <v>165</v>
      </c>
      <c r="K2786" t="s">
        <v>165</v>
      </c>
      <c r="L2786" t="s">
        <v>165</v>
      </c>
      <c r="M2786" t="s">
        <v>165</v>
      </c>
      <c r="N2786" t="s">
        <v>165</v>
      </c>
      <c r="O2786" t="s">
        <v>165</v>
      </c>
      <c r="P2786" t="s">
        <v>165</v>
      </c>
      <c r="Q2786" t="s">
        <v>165</v>
      </c>
    </row>
    <row r="2787">
      <c r="B2787" t="s">
        <v>165</v>
      </c>
      <c r="C2787" t="s">
        <v>165</v>
      </c>
      <c r="D2787" t="s">
        <v>165</v>
      </c>
      <c r="E2787" t="s">
        <v>165</v>
      </c>
      <c r="F2787" t="s">
        <v>165</v>
      </c>
      <c r="G2787" t="s">
        <v>165</v>
      </c>
      <c r="H2787" t="s">
        <v>165</v>
      </c>
      <c r="J2787" t="s">
        <v>165</v>
      </c>
      <c r="K2787" t="s">
        <v>165</v>
      </c>
      <c r="L2787" t="s">
        <v>165</v>
      </c>
      <c r="M2787" t="s">
        <v>165</v>
      </c>
      <c r="N2787" t="s">
        <v>165</v>
      </c>
      <c r="O2787" t="s">
        <v>165</v>
      </c>
      <c r="P2787" t="s">
        <v>165</v>
      </c>
      <c r="Q2787" t="s">
        <v>165</v>
      </c>
    </row>
    <row r="2788">
      <c r="B2788" t="s">
        <v>165</v>
      </c>
      <c r="C2788" t="s">
        <v>165</v>
      </c>
      <c r="D2788" t="s">
        <v>165</v>
      </c>
      <c r="E2788" t="s">
        <v>165</v>
      </c>
      <c r="F2788" t="s">
        <v>165</v>
      </c>
      <c r="G2788" t="s">
        <v>165</v>
      </c>
      <c r="H2788" t="s">
        <v>165</v>
      </c>
      <c r="J2788" t="s">
        <v>165</v>
      </c>
      <c r="K2788" t="s">
        <v>165</v>
      </c>
      <c r="L2788" t="s">
        <v>165</v>
      </c>
      <c r="M2788" t="s">
        <v>165</v>
      </c>
      <c r="N2788" t="s">
        <v>165</v>
      </c>
      <c r="O2788" t="s">
        <v>165</v>
      </c>
      <c r="P2788" t="s">
        <v>165</v>
      </c>
      <c r="Q2788" t="s">
        <v>165</v>
      </c>
    </row>
    <row r="2789">
      <c r="B2789" t="s">
        <v>165</v>
      </c>
      <c r="C2789" t="s">
        <v>165</v>
      </c>
      <c r="D2789" t="s">
        <v>165</v>
      </c>
      <c r="E2789" t="s">
        <v>165</v>
      </c>
      <c r="F2789" t="s">
        <v>165</v>
      </c>
      <c r="G2789" t="s">
        <v>165</v>
      </c>
      <c r="H2789" t="s">
        <v>165</v>
      </c>
      <c r="J2789" t="s">
        <v>165</v>
      </c>
      <c r="K2789" t="s">
        <v>165</v>
      </c>
      <c r="L2789" t="s">
        <v>165</v>
      </c>
      <c r="M2789" t="s">
        <v>165</v>
      </c>
      <c r="N2789" t="s">
        <v>165</v>
      </c>
      <c r="O2789" t="s">
        <v>165</v>
      </c>
      <c r="P2789" t="s">
        <v>165</v>
      </c>
      <c r="Q2789" t="s">
        <v>165</v>
      </c>
    </row>
    <row r="2790">
      <c r="B2790" t="s">
        <v>165</v>
      </c>
      <c r="C2790" t="s">
        <v>165</v>
      </c>
      <c r="D2790" t="s">
        <v>165</v>
      </c>
      <c r="E2790" t="s">
        <v>165</v>
      </c>
      <c r="F2790" t="s">
        <v>165</v>
      </c>
      <c r="G2790" t="s">
        <v>165</v>
      </c>
      <c r="H2790" t="s">
        <v>165</v>
      </c>
      <c r="J2790" t="s">
        <v>165</v>
      </c>
      <c r="K2790" t="s">
        <v>165</v>
      </c>
      <c r="L2790" t="s">
        <v>165</v>
      </c>
      <c r="M2790" t="s">
        <v>165</v>
      </c>
      <c r="N2790" t="s">
        <v>165</v>
      </c>
      <c r="O2790" t="s">
        <v>165</v>
      </c>
      <c r="P2790" t="s">
        <v>165</v>
      </c>
      <c r="Q2790" t="s">
        <v>165</v>
      </c>
    </row>
    <row r="2791">
      <c r="B2791" t="s">
        <v>165</v>
      </c>
      <c r="C2791" t="s">
        <v>165</v>
      </c>
      <c r="D2791" t="s">
        <v>165</v>
      </c>
      <c r="E2791" t="s">
        <v>165</v>
      </c>
      <c r="F2791" t="s">
        <v>165</v>
      </c>
      <c r="G2791" t="s">
        <v>165</v>
      </c>
      <c r="H2791" t="s">
        <v>165</v>
      </c>
      <c r="J2791" t="s">
        <v>165</v>
      </c>
      <c r="K2791" t="s">
        <v>165</v>
      </c>
      <c r="L2791" t="s">
        <v>165</v>
      </c>
      <c r="M2791" t="s">
        <v>165</v>
      </c>
      <c r="N2791" t="s">
        <v>165</v>
      </c>
      <c r="O2791" t="s">
        <v>165</v>
      </c>
      <c r="P2791" t="s">
        <v>165</v>
      </c>
      <c r="Q2791" t="s">
        <v>165</v>
      </c>
    </row>
    <row r="2792">
      <c r="B2792" t="s">
        <v>165</v>
      </c>
      <c r="C2792" t="s">
        <v>165</v>
      </c>
      <c r="D2792" t="s">
        <v>165</v>
      </c>
      <c r="E2792" t="s">
        <v>165</v>
      </c>
      <c r="F2792" t="s">
        <v>165</v>
      </c>
      <c r="G2792" t="s">
        <v>165</v>
      </c>
      <c r="H2792" t="s">
        <v>165</v>
      </c>
      <c r="J2792" t="s">
        <v>165</v>
      </c>
      <c r="K2792" t="s">
        <v>165</v>
      </c>
      <c r="L2792" t="s">
        <v>165</v>
      </c>
      <c r="M2792" t="s">
        <v>165</v>
      </c>
      <c r="N2792" t="s">
        <v>165</v>
      </c>
      <c r="O2792" t="s">
        <v>165</v>
      </c>
      <c r="P2792" t="s">
        <v>165</v>
      </c>
      <c r="Q2792" t="s">
        <v>165</v>
      </c>
    </row>
    <row r="2793">
      <c r="B2793" t="s">
        <v>165</v>
      </c>
      <c r="C2793" t="s">
        <v>165</v>
      </c>
      <c r="D2793" t="s">
        <v>165</v>
      </c>
      <c r="E2793" t="s">
        <v>165</v>
      </c>
      <c r="F2793" t="s">
        <v>165</v>
      </c>
      <c r="G2793" t="s">
        <v>165</v>
      </c>
      <c r="H2793" t="s">
        <v>165</v>
      </c>
      <c r="J2793" t="s">
        <v>165</v>
      </c>
      <c r="K2793" t="s">
        <v>165</v>
      </c>
      <c r="L2793" t="s">
        <v>165</v>
      </c>
      <c r="M2793" t="s">
        <v>165</v>
      </c>
      <c r="N2793" t="s">
        <v>165</v>
      </c>
      <c r="O2793" t="s">
        <v>165</v>
      </c>
      <c r="P2793" t="s">
        <v>165</v>
      </c>
      <c r="Q2793" t="s">
        <v>165</v>
      </c>
    </row>
    <row r="2794">
      <c r="B2794" t="s">
        <v>165</v>
      </c>
      <c r="C2794" t="s">
        <v>165</v>
      </c>
      <c r="D2794" t="s">
        <v>165</v>
      </c>
      <c r="E2794" t="s">
        <v>165</v>
      </c>
      <c r="F2794" t="s">
        <v>165</v>
      </c>
      <c r="G2794" t="s">
        <v>165</v>
      </c>
      <c r="H2794" t="s">
        <v>165</v>
      </c>
      <c r="J2794" t="s">
        <v>165</v>
      </c>
      <c r="K2794" t="s">
        <v>165</v>
      </c>
      <c r="L2794" t="s">
        <v>165</v>
      </c>
      <c r="M2794" t="s">
        <v>165</v>
      </c>
      <c r="N2794" t="s">
        <v>165</v>
      </c>
      <c r="O2794" t="s">
        <v>165</v>
      </c>
      <c r="P2794" t="s">
        <v>165</v>
      </c>
      <c r="Q2794" t="s">
        <v>165</v>
      </c>
    </row>
    <row r="2795">
      <c r="B2795" t="s">
        <v>165</v>
      </c>
      <c r="C2795" t="s">
        <v>165</v>
      </c>
      <c r="D2795" t="s">
        <v>165</v>
      </c>
      <c r="E2795" t="s">
        <v>165</v>
      </c>
      <c r="F2795" t="s">
        <v>165</v>
      </c>
      <c r="G2795" t="s">
        <v>165</v>
      </c>
      <c r="H2795" t="s">
        <v>165</v>
      </c>
      <c r="J2795" t="s">
        <v>165</v>
      </c>
      <c r="K2795" t="s">
        <v>165</v>
      </c>
      <c r="L2795" t="s">
        <v>165</v>
      </c>
      <c r="M2795" t="s">
        <v>165</v>
      </c>
      <c r="N2795" t="s">
        <v>165</v>
      </c>
      <c r="O2795" t="s">
        <v>165</v>
      </c>
      <c r="P2795" t="s">
        <v>165</v>
      </c>
      <c r="Q2795" t="s">
        <v>165</v>
      </c>
    </row>
    <row r="2796">
      <c r="B2796" t="s">
        <v>165</v>
      </c>
      <c r="C2796" t="s">
        <v>165</v>
      </c>
      <c r="D2796" t="s">
        <v>165</v>
      </c>
      <c r="E2796" t="s">
        <v>165</v>
      </c>
      <c r="F2796" t="s">
        <v>165</v>
      </c>
      <c r="G2796" t="s">
        <v>165</v>
      </c>
      <c r="H2796" t="s">
        <v>165</v>
      </c>
      <c r="J2796" t="s">
        <v>165</v>
      </c>
      <c r="K2796" t="s">
        <v>165</v>
      </c>
      <c r="L2796" t="s">
        <v>165</v>
      </c>
      <c r="M2796" t="s">
        <v>165</v>
      </c>
      <c r="N2796" t="s">
        <v>165</v>
      </c>
      <c r="O2796" t="s">
        <v>165</v>
      </c>
      <c r="P2796" t="s">
        <v>165</v>
      </c>
      <c r="Q2796" t="s">
        <v>165</v>
      </c>
    </row>
    <row r="2797">
      <c r="B2797" t="s">
        <v>165</v>
      </c>
      <c r="C2797" t="s">
        <v>165</v>
      </c>
      <c r="D2797" t="s">
        <v>165</v>
      </c>
      <c r="E2797" t="s">
        <v>165</v>
      </c>
      <c r="F2797" t="s">
        <v>165</v>
      </c>
      <c r="G2797" t="s">
        <v>165</v>
      </c>
      <c r="H2797" t="s">
        <v>165</v>
      </c>
      <c r="J2797" t="s">
        <v>165</v>
      </c>
      <c r="K2797" t="s">
        <v>165</v>
      </c>
      <c r="L2797" t="s">
        <v>165</v>
      </c>
      <c r="M2797" t="s">
        <v>165</v>
      </c>
      <c r="N2797" t="s">
        <v>165</v>
      </c>
      <c r="O2797" t="s">
        <v>165</v>
      </c>
      <c r="P2797" t="s">
        <v>165</v>
      </c>
      <c r="Q2797" t="s">
        <v>165</v>
      </c>
    </row>
    <row r="2798">
      <c r="B2798" t="s">
        <v>165</v>
      </c>
      <c r="C2798" t="s">
        <v>165</v>
      </c>
      <c r="D2798" t="s">
        <v>165</v>
      </c>
      <c r="E2798" t="s">
        <v>165</v>
      </c>
      <c r="F2798" t="s">
        <v>165</v>
      </c>
      <c r="G2798" t="s">
        <v>165</v>
      </c>
      <c r="H2798" t="s">
        <v>165</v>
      </c>
      <c r="J2798" t="s">
        <v>165</v>
      </c>
      <c r="K2798" t="s">
        <v>165</v>
      </c>
      <c r="L2798" t="s">
        <v>165</v>
      </c>
      <c r="M2798" t="s">
        <v>165</v>
      </c>
      <c r="N2798" t="s">
        <v>165</v>
      </c>
      <c r="O2798" t="s">
        <v>165</v>
      </c>
      <c r="P2798" t="s">
        <v>165</v>
      </c>
      <c r="Q2798" t="s">
        <v>165</v>
      </c>
    </row>
    <row r="2799">
      <c r="B2799" t="s">
        <v>165</v>
      </c>
      <c r="C2799" t="s">
        <v>165</v>
      </c>
      <c r="D2799" t="s">
        <v>165</v>
      </c>
      <c r="E2799" t="s">
        <v>165</v>
      </c>
      <c r="F2799" t="s">
        <v>165</v>
      </c>
      <c r="G2799" t="s">
        <v>165</v>
      </c>
      <c r="H2799" t="s">
        <v>165</v>
      </c>
      <c r="J2799" t="s">
        <v>165</v>
      </c>
      <c r="K2799" t="s">
        <v>165</v>
      </c>
      <c r="L2799" t="s">
        <v>165</v>
      </c>
      <c r="M2799" t="s">
        <v>165</v>
      </c>
      <c r="N2799" t="s">
        <v>165</v>
      </c>
      <c r="O2799" t="s">
        <v>165</v>
      </c>
      <c r="P2799" t="s">
        <v>165</v>
      </c>
      <c r="Q2799" t="s">
        <v>165</v>
      </c>
    </row>
    <row r="2800">
      <c r="B2800" t="s">
        <v>165</v>
      </c>
      <c r="C2800" t="s">
        <v>165</v>
      </c>
      <c r="D2800" t="s">
        <v>165</v>
      </c>
      <c r="E2800" t="s">
        <v>165</v>
      </c>
      <c r="F2800" t="s">
        <v>165</v>
      </c>
      <c r="G2800" t="s">
        <v>165</v>
      </c>
      <c r="H2800" t="s">
        <v>165</v>
      </c>
      <c r="J2800" t="s">
        <v>165</v>
      </c>
      <c r="K2800" t="s">
        <v>165</v>
      </c>
      <c r="L2800" t="s">
        <v>165</v>
      </c>
      <c r="M2800" t="s">
        <v>165</v>
      </c>
      <c r="N2800" t="s">
        <v>165</v>
      </c>
      <c r="O2800" t="s">
        <v>165</v>
      </c>
      <c r="P2800" t="s">
        <v>165</v>
      </c>
      <c r="Q2800" t="s">
        <v>165</v>
      </c>
    </row>
    <row r="2801">
      <c r="B2801" t="s">
        <v>165</v>
      </c>
      <c r="C2801" t="s">
        <v>165</v>
      </c>
      <c r="D2801" t="s">
        <v>165</v>
      </c>
      <c r="E2801" t="s">
        <v>165</v>
      </c>
      <c r="F2801" t="s">
        <v>165</v>
      </c>
      <c r="G2801" t="s">
        <v>165</v>
      </c>
      <c r="H2801" t="s">
        <v>165</v>
      </c>
      <c r="J2801" t="s">
        <v>165</v>
      </c>
      <c r="K2801" t="s">
        <v>165</v>
      </c>
      <c r="L2801" t="s">
        <v>165</v>
      </c>
      <c r="M2801" t="s">
        <v>165</v>
      </c>
      <c r="N2801" t="s">
        <v>165</v>
      </c>
      <c r="O2801" t="s">
        <v>165</v>
      </c>
      <c r="P2801" t="s">
        <v>165</v>
      </c>
      <c r="Q2801" t="s">
        <v>165</v>
      </c>
    </row>
    <row r="2802">
      <c r="B2802" t="s">
        <v>165</v>
      </c>
      <c r="C2802" t="s">
        <v>165</v>
      </c>
      <c r="D2802" t="s">
        <v>165</v>
      </c>
      <c r="E2802" t="s">
        <v>165</v>
      </c>
      <c r="F2802" t="s">
        <v>165</v>
      </c>
      <c r="G2802" t="s">
        <v>165</v>
      </c>
      <c r="H2802" t="s">
        <v>165</v>
      </c>
      <c r="J2802" t="s">
        <v>165</v>
      </c>
      <c r="K2802" t="s">
        <v>165</v>
      </c>
      <c r="L2802" t="s">
        <v>165</v>
      </c>
      <c r="M2802" t="s">
        <v>165</v>
      </c>
      <c r="N2802" t="s">
        <v>165</v>
      </c>
      <c r="O2802" t="s">
        <v>165</v>
      </c>
      <c r="P2802" t="s">
        <v>165</v>
      </c>
      <c r="Q2802" t="s">
        <v>165</v>
      </c>
    </row>
    <row r="2803">
      <c r="B2803" t="s">
        <v>165</v>
      </c>
      <c r="C2803" t="s">
        <v>165</v>
      </c>
      <c r="D2803" t="s">
        <v>165</v>
      </c>
      <c r="E2803" t="s">
        <v>165</v>
      </c>
      <c r="F2803" t="s">
        <v>165</v>
      </c>
      <c r="G2803" t="s">
        <v>165</v>
      </c>
      <c r="H2803" t="s">
        <v>165</v>
      </c>
      <c r="J2803" t="s">
        <v>165</v>
      </c>
      <c r="K2803" t="s">
        <v>165</v>
      </c>
      <c r="L2803" t="s">
        <v>165</v>
      </c>
      <c r="M2803" t="s">
        <v>165</v>
      </c>
      <c r="N2803" t="s">
        <v>165</v>
      </c>
      <c r="O2803" t="s">
        <v>165</v>
      </c>
      <c r="P2803" t="s">
        <v>165</v>
      </c>
      <c r="Q2803" t="s">
        <v>165</v>
      </c>
    </row>
    <row r="2804">
      <c r="B2804" t="s">
        <v>165</v>
      </c>
      <c r="C2804" t="s">
        <v>165</v>
      </c>
      <c r="D2804" t="s">
        <v>165</v>
      </c>
      <c r="E2804" t="s">
        <v>165</v>
      </c>
      <c r="F2804" t="s">
        <v>165</v>
      </c>
      <c r="G2804" t="s">
        <v>165</v>
      </c>
      <c r="H2804" t="s">
        <v>165</v>
      </c>
      <c r="J2804" t="s">
        <v>165</v>
      </c>
      <c r="K2804" t="s">
        <v>165</v>
      </c>
      <c r="L2804" t="s">
        <v>165</v>
      </c>
      <c r="M2804" t="s">
        <v>165</v>
      </c>
      <c r="N2804" t="s">
        <v>165</v>
      </c>
      <c r="O2804" t="s">
        <v>165</v>
      </c>
      <c r="P2804" t="s">
        <v>165</v>
      </c>
      <c r="Q2804" t="s">
        <v>165</v>
      </c>
    </row>
    <row r="2805">
      <c r="B2805" t="s">
        <v>165</v>
      </c>
      <c r="C2805" t="s">
        <v>165</v>
      </c>
      <c r="D2805" t="s">
        <v>165</v>
      </c>
      <c r="E2805" t="s">
        <v>165</v>
      </c>
      <c r="F2805" t="s">
        <v>165</v>
      </c>
      <c r="G2805" t="s">
        <v>165</v>
      </c>
      <c r="H2805" t="s">
        <v>165</v>
      </c>
      <c r="J2805" t="s">
        <v>165</v>
      </c>
      <c r="K2805" t="s">
        <v>165</v>
      </c>
      <c r="L2805" t="s">
        <v>165</v>
      </c>
      <c r="M2805" t="s">
        <v>165</v>
      </c>
      <c r="N2805" t="s">
        <v>165</v>
      </c>
      <c r="O2805" t="s">
        <v>165</v>
      </c>
      <c r="P2805" t="s">
        <v>165</v>
      </c>
      <c r="Q2805" t="s">
        <v>165</v>
      </c>
    </row>
    <row r="2806">
      <c r="B2806" t="s">
        <v>165</v>
      </c>
      <c r="C2806" t="s">
        <v>165</v>
      </c>
      <c r="D2806" t="s">
        <v>165</v>
      </c>
      <c r="E2806" t="s">
        <v>165</v>
      </c>
      <c r="F2806" t="s">
        <v>165</v>
      </c>
      <c r="G2806" t="s">
        <v>165</v>
      </c>
      <c r="H2806" t="s">
        <v>165</v>
      </c>
      <c r="J2806" t="s">
        <v>165</v>
      </c>
      <c r="K2806" t="s">
        <v>165</v>
      </c>
      <c r="L2806" t="s">
        <v>165</v>
      </c>
      <c r="M2806" t="s">
        <v>165</v>
      </c>
      <c r="N2806" t="s">
        <v>165</v>
      </c>
      <c r="O2806" t="s">
        <v>165</v>
      </c>
      <c r="P2806" t="s">
        <v>165</v>
      </c>
      <c r="Q2806" t="s">
        <v>165</v>
      </c>
    </row>
    <row r="2807">
      <c r="B2807" t="s">
        <v>165</v>
      </c>
      <c r="C2807" t="s">
        <v>165</v>
      </c>
      <c r="D2807" t="s">
        <v>165</v>
      </c>
      <c r="E2807" t="s">
        <v>165</v>
      </c>
      <c r="F2807" t="s">
        <v>165</v>
      </c>
      <c r="G2807" t="s">
        <v>165</v>
      </c>
      <c r="H2807" t="s">
        <v>165</v>
      </c>
      <c r="J2807" t="s">
        <v>165</v>
      </c>
      <c r="K2807" t="s">
        <v>165</v>
      </c>
      <c r="L2807" t="s">
        <v>165</v>
      </c>
      <c r="M2807" t="s">
        <v>165</v>
      </c>
      <c r="N2807" t="s">
        <v>165</v>
      </c>
      <c r="O2807" t="s">
        <v>165</v>
      </c>
      <c r="P2807" t="s">
        <v>165</v>
      </c>
      <c r="Q2807" t="s">
        <v>165</v>
      </c>
    </row>
    <row r="2808">
      <c r="B2808" t="s">
        <v>165</v>
      </c>
      <c r="C2808" t="s">
        <v>165</v>
      </c>
      <c r="D2808" t="s">
        <v>165</v>
      </c>
      <c r="E2808" t="s">
        <v>165</v>
      </c>
      <c r="F2808" t="s">
        <v>165</v>
      </c>
      <c r="G2808" t="s">
        <v>165</v>
      </c>
      <c r="H2808" t="s">
        <v>165</v>
      </c>
      <c r="J2808" t="s">
        <v>165</v>
      </c>
      <c r="K2808" t="s">
        <v>165</v>
      </c>
      <c r="L2808" t="s">
        <v>165</v>
      </c>
      <c r="M2808" t="s">
        <v>165</v>
      </c>
      <c r="N2808" t="s">
        <v>165</v>
      </c>
      <c r="O2808" t="s">
        <v>165</v>
      </c>
      <c r="P2808" t="s">
        <v>165</v>
      </c>
      <c r="Q2808" t="s">
        <v>165</v>
      </c>
    </row>
    <row r="2809">
      <c r="B2809" t="s">
        <v>165</v>
      </c>
      <c r="C2809" t="s">
        <v>165</v>
      </c>
      <c r="D2809" t="s">
        <v>165</v>
      </c>
      <c r="E2809" t="s">
        <v>165</v>
      </c>
      <c r="F2809" t="s">
        <v>165</v>
      </c>
      <c r="G2809" t="s">
        <v>165</v>
      </c>
      <c r="H2809" t="s">
        <v>165</v>
      </c>
      <c r="J2809" t="s">
        <v>165</v>
      </c>
      <c r="K2809" t="s">
        <v>165</v>
      </c>
      <c r="L2809" t="s">
        <v>165</v>
      </c>
      <c r="M2809" t="s">
        <v>165</v>
      </c>
      <c r="N2809" t="s">
        <v>165</v>
      </c>
      <c r="O2809" t="s">
        <v>165</v>
      </c>
      <c r="P2809" t="s">
        <v>165</v>
      </c>
      <c r="Q2809" t="s">
        <v>165</v>
      </c>
    </row>
    <row r="2810">
      <c r="B2810" t="s">
        <v>165</v>
      </c>
      <c r="C2810" t="s">
        <v>165</v>
      </c>
      <c r="D2810" t="s">
        <v>165</v>
      </c>
      <c r="E2810" t="s">
        <v>165</v>
      </c>
      <c r="F2810" t="s">
        <v>165</v>
      </c>
      <c r="G2810" t="s">
        <v>165</v>
      </c>
      <c r="H2810" t="s">
        <v>165</v>
      </c>
      <c r="J2810" t="s">
        <v>165</v>
      </c>
      <c r="K2810" t="s">
        <v>165</v>
      </c>
      <c r="L2810" t="s">
        <v>165</v>
      </c>
      <c r="M2810" t="s">
        <v>165</v>
      </c>
      <c r="N2810" t="s">
        <v>165</v>
      </c>
      <c r="O2810" t="s">
        <v>165</v>
      </c>
      <c r="P2810" t="s">
        <v>165</v>
      </c>
      <c r="Q2810" t="s">
        <v>165</v>
      </c>
    </row>
    <row r="2811">
      <c r="B2811" t="s">
        <v>165</v>
      </c>
      <c r="C2811" t="s">
        <v>165</v>
      </c>
      <c r="D2811" t="s">
        <v>165</v>
      </c>
      <c r="E2811" t="s">
        <v>165</v>
      </c>
      <c r="F2811" t="s">
        <v>165</v>
      </c>
      <c r="G2811" t="s">
        <v>165</v>
      </c>
      <c r="H2811" t="s">
        <v>165</v>
      </c>
      <c r="J2811" t="s">
        <v>165</v>
      </c>
      <c r="K2811" t="s">
        <v>165</v>
      </c>
      <c r="L2811" t="s">
        <v>165</v>
      </c>
      <c r="M2811" t="s">
        <v>165</v>
      </c>
      <c r="N2811" t="s">
        <v>165</v>
      </c>
      <c r="O2811" t="s">
        <v>165</v>
      </c>
      <c r="P2811" t="s">
        <v>165</v>
      </c>
      <c r="Q2811" t="s">
        <v>165</v>
      </c>
    </row>
    <row r="2812">
      <c r="B2812" t="s">
        <v>165</v>
      </c>
      <c r="C2812" t="s">
        <v>165</v>
      </c>
      <c r="D2812" t="s">
        <v>165</v>
      </c>
      <c r="E2812" t="s">
        <v>165</v>
      </c>
      <c r="F2812" t="s">
        <v>165</v>
      </c>
      <c r="G2812" t="s">
        <v>165</v>
      </c>
      <c r="H2812" t="s">
        <v>165</v>
      </c>
      <c r="J2812" t="s">
        <v>165</v>
      </c>
      <c r="K2812" t="s">
        <v>165</v>
      </c>
      <c r="L2812" t="s">
        <v>165</v>
      </c>
      <c r="M2812" t="s">
        <v>165</v>
      </c>
      <c r="N2812" t="s">
        <v>165</v>
      </c>
      <c r="O2812" t="s">
        <v>165</v>
      </c>
      <c r="P2812" t="s">
        <v>165</v>
      </c>
      <c r="Q2812" t="s">
        <v>165</v>
      </c>
    </row>
    <row r="2813">
      <c r="B2813" t="s">
        <v>165</v>
      </c>
      <c r="C2813" t="s">
        <v>165</v>
      </c>
      <c r="D2813" t="s">
        <v>165</v>
      </c>
      <c r="E2813" t="s">
        <v>165</v>
      </c>
      <c r="F2813" t="s">
        <v>165</v>
      </c>
      <c r="G2813" t="s">
        <v>165</v>
      </c>
      <c r="H2813" t="s">
        <v>165</v>
      </c>
      <c r="J2813" t="s">
        <v>165</v>
      </c>
      <c r="K2813" t="s">
        <v>165</v>
      </c>
      <c r="L2813" t="s">
        <v>165</v>
      </c>
      <c r="M2813" t="s">
        <v>165</v>
      </c>
      <c r="N2813" t="s">
        <v>165</v>
      </c>
      <c r="O2813" t="s">
        <v>165</v>
      </c>
      <c r="P2813" t="s">
        <v>165</v>
      </c>
      <c r="Q2813" t="s">
        <v>165</v>
      </c>
    </row>
    <row r="2814">
      <c r="B2814" t="s">
        <v>165</v>
      </c>
      <c r="C2814" t="s">
        <v>165</v>
      </c>
      <c r="D2814" t="s">
        <v>165</v>
      </c>
      <c r="E2814" t="s">
        <v>165</v>
      </c>
      <c r="F2814" t="s">
        <v>165</v>
      </c>
      <c r="G2814" t="s">
        <v>165</v>
      </c>
      <c r="H2814" t="s">
        <v>165</v>
      </c>
      <c r="J2814" t="s">
        <v>165</v>
      </c>
      <c r="K2814" t="s">
        <v>165</v>
      </c>
      <c r="L2814" t="s">
        <v>165</v>
      </c>
      <c r="M2814" t="s">
        <v>165</v>
      </c>
      <c r="N2814" t="s">
        <v>165</v>
      </c>
      <c r="O2814" t="s">
        <v>165</v>
      </c>
      <c r="P2814" t="s">
        <v>165</v>
      </c>
      <c r="Q2814" t="s">
        <v>165</v>
      </c>
    </row>
    <row r="2815">
      <c r="B2815" t="s">
        <v>165</v>
      </c>
      <c r="C2815" t="s">
        <v>165</v>
      </c>
      <c r="D2815" t="s">
        <v>165</v>
      </c>
      <c r="E2815" t="s">
        <v>165</v>
      </c>
      <c r="F2815" t="s">
        <v>165</v>
      </c>
      <c r="G2815" t="s">
        <v>165</v>
      </c>
      <c r="H2815" t="s">
        <v>165</v>
      </c>
      <c r="J2815" t="s">
        <v>165</v>
      </c>
      <c r="K2815" t="s">
        <v>165</v>
      </c>
      <c r="L2815" t="s">
        <v>165</v>
      </c>
      <c r="M2815" t="s">
        <v>165</v>
      </c>
      <c r="N2815" t="s">
        <v>165</v>
      </c>
      <c r="O2815" t="s">
        <v>165</v>
      </c>
      <c r="P2815" t="s">
        <v>165</v>
      </c>
      <c r="Q2815" t="s">
        <v>165</v>
      </c>
    </row>
    <row r="2816">
      <c r="B2816" t="s">
        <v>165</v>
      </c>
      <c r="C2816" t="s">
        <v>165</v>
      </c>
      <c r="D2816" t="s">
        <v>165</v>
      </c>
      <c r="E2816" t="s">
        <v>165</v>
      </c>
      <c r="F2816" t="s">
        <v>165</v>
      </c>
      <c r="G2816" t="s">
        <v>165</v>
      </c>
      <c r="H2816" t="s">
        <v>165</v>
      </c>
      <c r="J2816" t="s">
        <v>165</v>
      </c>
      <c r="K2816" t="s">
        <v>165</v>
      </c>
      <c r="L2816" t="s">
        <v>165</v>
      </c>
      <c r="M2816" t="s">
        <v>165</v>
      </c>
      <c r="N2816" t="s">
        <v>165</v>
      </c>
      <c r="O2816" t="s">
        <v>165</v>
      </c>
      <c r="P2816" t="s">
        <v>165</v>
      </c>
      <c r="Q2816" t="s">
        <v>165</v>
      </c>
    </row>
    <row r="2817">
      <c r="B2817" t="s">
        <v>165</v>
      </c>
      <c r="C2817" t="s">
        <v>165</v>
      </c>
      <c r="D2817" t="s">
        <v>165</v>
      </c>
      <c r="E2817" t="s">
        <v>165</v>
      </c>
      <c r="F2817" t="s">
        <v>165</v>
      </c>
      <c r="G2817" t="s">
        <v>165</v>
      </c>
      <c r="H2817" t="s">
        <v>165</v>
      </c>
      <c r="J2817" t="s">
        <v>165</v>
      </c>
      <c r="K2817" t="s">
        <v>165</v>
      </c>
      <c r="L2817" t="s">
        <v>165</v>
      </c>
      <c r="M2817" t="s">
        <v>165</v>
      </c>
      <c r="N2817" t="s">
        <v>165</v>
      </c>
      <c r="O2817" t="s">
        <v>165</v>
      </c>
      <c r="P2817" t="s">
        <v>165</v>
      </c>
      <c r="Q2817" t="s">
        <v>165</v>
      </c>
    </row>
    <row r="2818">
      <c r="B2818" t="s">
        <v>165</v>
      </c>
      <c r="C2818" t="s">
        <v>165</v>
      </c>
      <c r="D2818" t="s">
        <v>165</v>
      </c>
      <c r="E2818" t="s">
        <v>165</v>
      </c>
      <c r="F2818" t="s">
        <v>165</v>
      </c>
      <c r="G2818" t="s">
        <v>165</v>
      </c>
      <c r="H2818" t="s">
        <v>165</v>
      </c>
      <c r="J2818" t="s">
        <v>165</v>
      </c>
      <c r="K2818" t="s">
        <v>165</v>
      </c>
      <c r="L2818" t="s">
        <v>165</v>
      </c>
      <c r="M2818" t="s">
        <v>165</v>
      </c>
      <c r="N2818" t="s">
        <v>165</v>
      </c>
      <c r="O2818" t="s">
        <v>165</v>
      </c>
      <c r="P2818" t="s">
        <v>165</v>
      </c>
      <c r="Q2818" t="s">
        <v>165</v>
      </c>
    </row>
    <row r="2819">
      <c r="B2819" t="s">
        <v>165</v>
      </c>
      <c r="C2819" t="s">
        <v>165</v>
      </c>
      <c r="D2819" t="s">
        <v>165</v>
      </c>
      <c r="E2819" t="s">
        <v>165</v>
      </c>
      <c r="F2819" t="s">
        <v>165</v>
      </c>
      <c r="G2819" t="s">
        <v>165</v>
      </c>
      <c r="H2819" t="s">
        <v>165</v>
      </c>
      <c r="J2819" t="s">
        <v>165</v>
      </c>
      <c r="K2819" t="s">
        <v>165</v>
      </c>
      <c r="L2819" t="s">
        <v>165</v>
      </c>
      <c r="M2819" t="s">
        <v>165</v>
      </c>
      <c r="N2819" t="s">
        <v>165</v>
      </c>
      <c r="O2819" t="s">
        <v>165</v>
      </c>
      <c r="P2819" t="s">
        <v>165</v>
      </c>
      <c r="Q2819" t="s">
        <v>165</v>
      </c>
    </row>
    <row r="2820">
      <c r="B2820" t="s">
        <v>165</v>
      </c>
      <c r="C2820" t="s">
        <v>165</v>
      </c>
      <c r="D2820" t="s">
        <v>165</v>
      </c>
      <c r="E2820" t="s">
        <v>165</v>
      </c>
      <c r="F2820" t="s">
        <v>165</v>
      </c>
      <c r="G2820" t="s">
        <v>165</v>
      </c>
      <c r="H2820" t="s">
        <v>165</v>
      </c>
      <c r="J2820" t="s">
        <v>165</v>
      </c>
      <c r="K2820" t="s">
        <v>165</v>
      </c>
      <c r="L2820" t="s">
        <v>165</v>
      </c>
      <c r="M2820" t="s">
        <v>165</v>
      </c>
      <c r="N2820" t="s">
        <v>165</v>
      </c>
      <c r="O2820" t="s">
        <v>165</v>
      </c>
      <c r="P2820" t="s">
        <v>165</v>
      </c>
      <c r="Q2820" t="s">
        <v>165</v>
      </c>
    </row>
    <row r="2821">
      <c r="B2821" t="s">
        <v>165</v>
      </c>
      <c r="C2821" t="s">
        <v>165</v>
      </c>
      <c r="D2821" t="s">
        <v>165</v>
      </c>
      <c r="E2821" t="s">
        <v>165</v>
      </c>
      <c r="F2821" t="s">
        <v>165</v>
      </c>
      <c r="G2821" t="s">
        <v>165</v>
      </c>
      <c r="H2821" t="s">
        <v>165</v>
      </c>
      <c r="J2821" t="s">
        <v>165</v>
      </c>
      <c r="K2821" t="s">
        <v>165</v>
      </c>
      <c r="L2821" t="s">
        <v>165</v>
      </c>
      <c r="M2821" t="s">
        <v>165</v>
      </c>
      <c r="N2821" t="s">
        <v>165</v>
      </c>
      <c r="O2821" t="s">
        <v>165</v>
      </c>
      <c r="P2821" t="s">
        <v>165</v>
      </c>
      <c r="Q2821" t="s">
        <v>165</v>
      </c>
    </row>
    <row r="2822">
      <c r="B2822" t="s">
        <v>165</v>
      </c>
      <c r="C2822" t="s">
        <v>165</v>
      </c>
      <c r="D2822" t="s">
        <v>165</v>
      </c>
      <c r="E2822" t="s">
        <v>165</v>
      </c>
      <c r="F2822" t="s">
        <v>165</v>
      </c>
      <c r="G2822" t="s">
        <v>165</v>
      </c>
      <c r="H2822" t="s">
        <v>165</v>
      </c>
      <c r="J2822" t="s">
        <v>165</v>
      </c>
      <c r="K2822" t="s">
        <v>165</v>
      </c>
      <c r="L2822" t="s">
        <v>165</v>
      </c>
      <c r="M2822" t="s">
        <v>165</v>
      </c>
      <c r="N2822" t="s">
        <v>165</v>
      </c>
      <c r="O2822" t="s">
        <v>165</v>
      </c>
      <c r="P2822" t="s">
        <v>165</v>
      </c>
      <c r="Q2822" t="s">
        <v>165</v>
      </c>
    </row>
    <row r="2823">
      <c r="B2823" t="s">
        <v>165</v>
      </c>
      <c r="C2823" t="s">
        <v>165</v>
      </c>
      <c r="D2823" t="s">
        <v>165</v>
      </c>
      <c r="E2823" t="s">
        <v>165</v>
      </c>
      <c r="F2823" t="s">
        <v>165</v>
      </c>
      <c r="G2823" t="s">
        <v>165</v>
      </c>
      <c r="H2823" t="s">
        <v>165</v>
      </c>
      <c r="J2823" t="s">
        <v>165</v>
      </c>
      <c r="K2823" t="s">
        <v>165</v>
      </c>
      <c r="L2823" t="s">
        <v>165</v>
      </c>
      <c r="M2823" t="s">
        <v>165</v>
      </c>
      <c r="N2823" t="s">
        <v>165</v>
      </c>
      <c r="O2823" t="s">
        <v>165</v>
      </c>
      <c r="P2823" t="s">
        <v>165</v>
      </c>
      <c r="Q2823" t="s">
        <v>165</v>
      </c>
    </row>
    <row r="2824">
      <c r="B2824" t="s">
        <v>165</v>
      </c>
      <c r="C2824" t="s">
        <v>165</v>
      </c>
      <c r="D2824" t="s">
        <v>165</v>
      </c>
      <c r="E2824" t="s">
        <v>165</v>
      </c>
      <c r="F2824" t="s">
        <v>165</v>
      </c>
      <c r="G2824" t="s">
        <v>165</v>
      </c>
      <c r="H2824" t="s">
        <v>165</v>
      </c>
      <c r="J2824" t="s">
        <v>165</v>
      </c>
      <c r="K2824" t="s">
        <v>165</v>
      </c>
      <c r="L2824" t="s">
        <v>165</v>
      </c>
      <c r="M2824" t="s">
        <v>165</v>
      </c>
      <c r="N2824" t="s">
        <v>165</v>
      </c>
      <c r="O2824" t="s">
        <v>165</v>
      </c>
      <c r="P2824" t="s">
        <v>165</v>
      </c>
      <c r="Q2824" t="s">
        <v>165</v>
      </c>
    </row>
    <row r="2825">
      <c r="B2825" t="s">
        <v>165</v>
      </c>
      <c r="C2825" t="s">
        <v>165</v>
      </c>
      <c r="D2825" t="s">
        <v>165</v>
      </c>
      <c r="E2825" t="s">
        <v>165</v>
      </c>
      <c r="F2825" t="s">
        <v>165</v>
      </c>
      <c r="G2825" t="s">
        <v>165</v>
      </c>
      <c r="H2825" t="s">
        <v>165</v>
      </c>
      <c r="J2825" t="s">
        <v>165</v>
      </c>
      <c r="K2825" t="s">
        <v>165</v>
      </c>
      <c r="L2825" t="s">
        <v>165</v>
      </c>
      <c r="M2825" t="s">
        <v>165</v>
      </c>
      <c r="N2825" t="s">
        <v>165</v>
      </c>
      <c r="O2825" t="s">
        <v>165</v>
      </c>
      <c r="P2825" t="s">
        <v>165</v>
      </c>
      <c r="Q2825" t="s">
        <v>165</v>
      </c>
    </row>
    <row r="2826">
      <c r="B2826" t="s">
        <v>165</v>
      </c>
      <c r="C2826" t="s">
        <v>165</v>
      </c>
      <c r="D2826" t="s">
        <v>165</v>
      </c>
      <c r="E2826" t="s">
        <v>165</v>
      </c>
      <c r="F2826" t="s">
        <v>165</v>
      </c>
      <c r="G2826" t="s">
        <v>165</v>
      </c>
      <c r="H2826" t="s">
        <v>165</v>
      </c>
      <c r="J2826" t="s">
        <v>165</v>
      </c>
      <c r="K2826" t="s">
        <v>165</v>
      </c>
      <c r="L2826" t="s">
        <v>165</v>
      </c>
      <c r="M2826" t="s">
        <v>165</v>
      </c>
      <c r="N2826" t="s">
        <v>165</v>
      </c>
      <c r="O2826" t="s">
        <v>165</v>
      </c>
      <c r="P2826" t="s">
        <v>165</v>
      </c>
      <c r="Q2826" t="s">
        <v>165</v>
      </c>
    </row>
    <row r="2827">
      <c r="B2827" t="s">
        <v>165</v>
      </c>
      <c r="C2827" t="s">
        <v>165</v>
      </c>
      <c r="D2827" t="s">
        <v>165</v>
      </c>
      <c r="E2827" t="s">
        <v>165</v>
      </c>
      <c r="F2827" t="s">
        <v>165</v>
      </c>
      <c r="G2827" t="s">
        <v>165</v>
      </c>
      <c r="H2827" t="s">
        <v>165</v>
      </c>
      <c r="J2827" t="s">
        <v>165</v>
      </c>
      <c r="K2827" t="s">
        <v>165</v>
      </c>
      <c r="L2827" t="s">
        <v>165</v>
      </c>
      <c r="M2827" t="s">
        <v>165</v>
      </c>
      <c r="N2827" t="s">
        <v>165</v>
      </c>
      <c r="O2827" t="s">
        <v>165</v>
      </c>
      <c r="P2827" t="s">
        <v>165</v>
      </c>
      <c r="Q2827" t="s">
        <v>165</v>
      </c>
    </row>
    <row r="2828">
      <c r="B2828" t="s">
        <v>165</v>
      </c>
      <c r="C2828" t="s">
        <v>165</v>
      </c>
      <c r="D2828" t="s">
        <v>165</v>
      </c>
      <c r="E2828" t="s">
        <v>165</v>
      </c>
      <c r="F2828" t="s">
        <v>165</v>
      </c>
      <c r="G2828" t="s">
        <v>165</v>
      </c>
      <c r="H2828" t="s">
        <v>165</v>
      </c>
      <c r="J2828" t="s">
        <v>165</v>
      </c>
      <c r="K2828" t="s">
        <v>165</v>
      </c>
      <c r="L2828" t="s">
        <v>165</v>
      </c>
      <c r="M2828" t="s">
        <v>165</v>
      </c>
      <c r="N2828" t="s">
        <v>165</v>
      </c>
      <c r="O2828" t="s">
        <v>165</v>
      </c>
      <c r="P2828" t="s">
        <v>165</v>
      </c>
      <c r="Q2828" t="s">
        <v>165</v>
      </c>
    </row>
    <row r="2829">
      <c r="B2829" t="s">
        <v>165</v>
      </c>
      <c r="C2829" t="s">
        <v>165</v>
      </c>
      <c r="D2829" t="s">
        <v>165</v>
      </c>
      <c r="E2829" t="s">
        <v>165</v>
      </c>
      <c r="F2829" t="s">
        <v>165</v>
      </c>
      <c r="G2829" t="s">
        <v>165</v>
      </c>
      <c r="H2829" t="s">
        <v>165</v>
      </c>
      <c r="J2829" t="s">
        <v>165</v>
      </c>
      <c r="K2829" t="s">
        <v>165</v>
      </c>
      <c r="L2829" t="s">
        <v>165</v>
      </c>
      <c r="M2829" t="s">
        <v>165</v>
      </c>
      <c r="N2829" t="s">
        <v>165</v>
      </c>
      <c r="O2829" t="s">
        <v>165</v>
      </c>
      <c r="P2829" t="s">
        <v>165</v>
      </c>
      <c r="Q2829" t="s">
        <v>165</v>
      </c>
    </row>
    <row r="2830">
      <c r="B2830" t="s">
        <v>165</v>
      </c>
      <c r="C2830" t="s">
        <v>165</v>
      </c>
      <c r="D2830" t="s">
        <v>165</v>
      </c>
      <c r="E2830" t="s">
        <v>165</v>
      </c>
      <c r="F2830" t="s">
        <v>165</v>
      </c>
      <c r="G2830" t="s">
        <v>165</v>
      </c>
      <c r="H2830" t="s">
        <v>165</v>
      </c>
      <c r="J2830" t="s">
        <v>165</v>
      </c>
      <c r="K2830" t="s">
        <v>165</v>
      </c>
      <c r="L2830" t="s">
        <v>165</v>
      </c>
      <c r="M2830" t="s">
        <v>165</v>
      </c>
      <c r="N2830" t="s">
        <v>165</v>
      </c>
      <c r="O2830" t="s">
        <v>165</v>
      </c>
      <c r="P2830" t="s">
        <v>165</v>
      </c>
      <c r="Q2830" t="s">
        <v>165</v>
      </c>
    </row>
    <row r="2831">
      <c r="B2831" t="s">
        <v>165</v>
      </c>
      <c r="C2831" t="s">
        <v>165</v>
      </c>
      <c r="D2831" t="s">
        <v>165</v>
      </c>
      <c r="E2831" t="s">
        <v>165</v>
      </c>
      <c r="F2831" t="s">
        <v>165</v>
      </c>
      <c r="G2831" t="s">
        <v>165</v>
      </c>
      <c r="H2831" t="s">
        <v>165</v>
      </c>
      <c r="J2831" t="s">
        <v>165</v>
      </c>
      <c r="K2831" t="s">
        <v>165</v>
      </c>
      <c r="L2831" t="s">
        <v>165</v>
      </c>
      <c r="M2831" t="s">
        <v>165</v>
      </c>
      <c r="N2831" t="s">
        <v>165</v>
      </c>
      <c r="O2831" t="s">
        <v>165</v>
      </c>
      <c r="P2831" t="s">
        <v>165</v>
      </c>
      <c r="Q2831" t="s">
        <v>165</v>
      </c>
    </row>
    <row r="2832">
      <c r="B2832" t="s">
        <v>165</v>
      </c>
      <c r="C2832" t="s">
        <v>165</v>
      </c>
      <c r="D2832" t="s">
        <v>165</v>
      </c>
      <c r="E2832" t="s">
        <v>165</v>
      </c>
      <c r="F2832" t="s">
        <v>165</v>
      </c>
      <c r="G2832" t="s">
        <v>165</v>
      </c>
      <c r="H2832" t="s">
        <v>165</v>
      </c>
      <c r="J2832" t="s">
        <v>165</v>
      </c>
      <c r="K2832" t="s">
        <v>165</v>
      </c>
      <c r="L2832" t="s">
        <v>165</v>
      </c>
      <c r="M2832" t="s">
        <v>165</v>
      </c>
      <c r="N2832" t="s">
        <v>165</v>
      </c>
      <c r="O2832" t="s">
        <v>165</v>
      </c>
      <c r="P2832" t="s">
        <v>165</v>
      </c>
      <c r="Q2832" t="s">
        <v>165</v>
      </c>
    </row>
    <row r="2833">
      <c r="B2833" t="s">
        <v>165</v>
      </c>
      <c r="C2833" t="s">
        <v>165</v>
      </c>
      <c r="D2833" t="s">
        <v>165</v>
      </c>
      <c r="E2833" t="s">
        <v>165</v>
      </c>
      <c r="F2833" t="s">
        <v>165</v>
      </c>
      <c r="G2833" t="s">
        <v>165</v>
      </c>
      <c r="H2833" t="s">
        <v>165</v>
      </c>
      <c r="J2833" t="s">
        <v>165</v>
      </c>
      <c r="K2833" t="s">
        <v>165</v>
      </c>
      <c r="L2833" t="s">
        <v>165</v>
      </c>
      <c r="M2833" t="s">
        <v>165</v>
      </c>
      <c r="N2833" t="s">
        <v>165</v>
      </c>
      <c r="O2833" t="s">
        <v>165</v>
      </c>
      <c r="P2833" t="s">
        <v>165</v>
      </c>
      <c r="Q2833" t="s">
        <v>165</v>
      </c>
    </row>
    <row r="2834">
      <c r="B2834" t="s">
        <v>165</v>
      </c>
      <c r="C2834" t="s">
        <v>165</v>
      </c>
      <c r="D2834" t="s">
        <v>165</v>
      </c>
      <c r="E2834" t="s">
        <v>165</v>
      </c>
      <c r="F2834" t="s">
        <v>165</v>
      </c>
      <c r="G2834" t="s">
        <v>165</v>
      </c>
      <c r="H2834" t="s">
        <v>165</v>
      </c>
      <c r="J2834" t="s">
        <v>165</v>
      </c>
      <c r="K2834" t="s">
        <v>165</v>
      </c>
      <c r="L2834" t="s">
        <v>165</v>
      </c>
      <c r="M2834" t="s">
        <v>165</v>
      </c>
      <c r="N2834" t="s">
        <v>165</v>
      </c>
      <c r="O2834" t="s">
        <v>165</v>
      </c>
      <c r="P2834" t="s">
        <v>165</v>
      </c>
      <c r="Q2834" t="s">
        <v>165</v>
      </c>
    </row>
    <row r="2835">
      <c r="B2835" t="s">
        <v>165</v>
      </c>
      <c r="C2835" t="s">
        <v>165</v>
      </c>
      <c r="D2835" t="s">
        <v>165</v>
      </c>
      <c r="E2835" t="s">
        <v>165</v>
      </c>
      <c r="F2835" t="s">
        <v>165</v>
      </c>
      <c r="G2835" t="s">
        <v>165</v>
      </c>
      <c r="H2835" t="s">
        <v>165</v>
      </c>
      <c r="J2835" t="s">
        <v>165</v>
      </c>
      <c r="K2835" t="s">
        <v>165</v>
      </c>
      <c r="L2835" t="s">
        <v>165</v>
      </c>
      <c r="M2835" t="s">
        <v>165</v>
      </c>
      <c r="N2835" t="s">
        <v>165</v>
      </c>
      <c r="O2835" t="s">
        <v>165</v>
      </c>
      <c r="P2835" t="s">
        <v>165</v>
      </c>
      <c r="Q2835" t="s">
        <v>165</v>
      </c>
    </row>
    <row r="2836">
      <c r="B2836" t="s">
        <v>165</v>
      </c>
      <c r="C2836" t="s">
        <v>165</v>
      </c>
      <c r="D2836" t="s">
        <v>165</v>
      </c>
      <c r="E2836" t="s">
        <v>165</v>
      </c>
      <c r="F2836" t="s">
        <v>165</v>
      </c>
      <c r="G2836" t="s">
        <v>165</v>
      </c>
      <c r="H2836" t="s">
        <v>165</v>
      </c>
      <c r="J2836" t="s">
        <v>165</v>
      </c>
      <c r="K2836" t="s">
        <v>165</v>
      </c>
      <c r="L2836" t="s">
        <v>165</v>
      </c>
      <c r="M2836" t="s">
        <v>165</v>
      </c>
      <c r="N2836" t="s">
        <v>165</v>
      </c>
      <c r="O2836" t="s">
        <v>165</v>
      </c>
      <c r="P2836" t="s">
        <v>165</v>
      </c>
      <c r="Q2836" t="s">
        <v>165</v>
      </c>
    </row>
    <row r="2837">
      <c r="B2837" t="s">
        <v>165</v>
      </c>
      <c r="C2837" t="s">
        <v>165</v>
      </c>
      <c r="D2837" t="s">
        <v>165</v>
      </c>
      <c r="E2837" t="s">
        <v>165</v>
      </c>
      <c r="F2837" t="s">
        <v>165</v>
      </c>
      <c r="G2837" t="s">
        <v>165</v>
      </c>
      <c r="H2837" t="s">
        <v>165</v>
      </c>
      <c r="J2837" t="s">
        <v>165</v>
      </c>
      <c r="K2837" t="s">
        <v>165</v>
      </c>
      <c r="L2837" t="s">
        <v>165</v>
      </c>
      <c r="M2837" t="s">
        <v>165</v>
      </c>
      <c r="N2837" t="s">
        <v>165</v>
      </c>
      <c r="O2837" t="s">
        <v>165</v>
      </c>
      <c r="P2837" t="s">
        <v>165</v>
      </c>
      <c r="Q2837" t="s">
        <v>165</v>
      </c>
    </row>
    <row r="2838">
      <c r="B2838" t="s">
        <v>165</v>
      </c>
      <c r="C2838" t="s">
        <v>165</v>
      </c>
      <c r="D2838" t="s">
        <v>165</v>
      </c>
      <c r="E2838" t="s">
        <v>165</v>
      </c>
      <c r="F2838" t="s">
        <v>165</v>
      </c>
      <c r="G2838" t="s">
        <v>165</v>
      </c>
      <c r="H2838" t="s">
        <v>165</v>
      </c>
      <c r="J2838" t="s">
        <v>165</v>
      </c>
      <c r="K2838" t="s">
        <v>165</v>
      </c>
      <c r="L2838" t="s">
        <v>165</v>
      </c>
      <c r="M2838" t="s">
        <v>165</v>
      </c>
      <c r="N2838" t="s">
        <v>165</v>
      </c>
      <c r="O2838" t="s">
        <v>165</v>
      </c>
      <c r="P2838" t="s">
        <v>165</v>
      </c>
      <c r="Q2838" t="s">
        <v>165</v>
      </c>
    </row>
    <row r="2839">
      <c r="B2839" t="s">
        <v>165</v>
      </c>
      <c r="C2839" t="s">
        <v>165</v>
      </c>
      <c r="D2839" t="s">
        <v>165</v>
      </c>
      <c r="E2839" t="s">
        <v>165</v>
      </c>
      <c r="F2839" t="s">
        <v>165</v>
      </c>
      <c r="G2839" t="s">
        <v>165</v>
      </c>
      <c r="H2839" t="s">
        <v>165</v>
      </c>
      <c r="J2839" t="s">
        <v>165</v>
      </c>
      <c r="K2839" t="s">
        <v>165</v>
      </c>
      <c r="L2839" t="s">
        <v>165</v>
      </c>
      <c r="M2839" t="s">
        <v>165</v>
      </c>
      <c r="N2839" t="s">
        <v>165</v>
      </c>
      <c r="O2839" t="s">
        <v>165</v>
      </c>
      <c r="P2839" t="s">
        <v>165</v>
      </c>
      <c r="Q2839" t="s">
        <v>165</v>
      </c>
    </row>
    <row r="2840">
      <c r="B2840" t="s">
        <v>165</v>
      </c>
      <c r="C2840" t="s">
        <v>165</v>
      </c>
      <c r="D2840" t="s">
        <v>165</v>
      </c>
      <c r="E2840" t="s">
        <v>165</v>
      </c>
      <c r="F2840" t="s">
        <v>165</v>
      </c>
      <c r="G2840" t="s">
        <v>165</v>
      </c>
      <c r="H2840" t="s">
        <v>165</v>
      </c>
      <c r="J2840" t="s">
        <v>165</v>
      </c>
      <c r="K2840" t="s">
        <v>165</v>
      </c>
      <c r="L2840" t="s">
        <v>165</v>
      </c>
      <c r="M2840" t="s">
        <v>165</v>
      </c>
      <c r="N2840" t="s">
        <v>165</v>
      </c>
      <c r="O2840" t="s">
        <v>165</v>
      </c>
      <c r="P2840" t="s">
        <v>165</v>
      </c>
      <c r="Q2840" t="s">
        <v>165</v>
      </c>
    </row>
    <row r="2841">
      <c r="B2841" t="s">
        <v>165</v>
      </c>
      <c r="C2841" t="s">
        <v>165</v>
      </c>
      <c r="D2841" t="s">
        <v>165</v>
      </c>
      <c r="E2841" t="s">
        <v>165</v>
      </c>
      <c r="F2841" t="s">
        <v>165</v>
      </c>
      <c r="G2841" t="s">
        <v>165</v>
      </c>
      <c r="H2841" t="s">
        <v>165</v>
      </c>
      <c r="J2841" t="s">
        <v>165</v>
      </c>
      <c r="K2841" t="s">
        <v>165</v>
      </c>
      <c r="L2841" t="s">
        <v>165</v>
      </c>
      <c r="M2841" t="s">
        <v>165</v>
      </c>
      <c r="N2841" t="s">
        <v>165</v>
      </c>
      <c r="O2841" t="s">
        <v>165</v>
      </c>
      <c r="P2841" t="s">
        <v>165</v>
      </c>
      <c r="Q2841" t="s">
        <v>165</v>
      </c>
    </row>
    <row r="2842">
      <c r="B2842" t="s">
        <v>165</v>
      </c>
      <c r="C2842" t="s">
        <v>165</v>
      </c>
      <c r="D2842" t="s">
        <v>165</v>
      </c>
      <c r="E2842" t="s">
        <v>165</v>
      </c>
      <c r="F2842" t="s">
        <v>165</v>
      </c>
      <c r="G2842" t="s">
        <v>165</v>
      </c>
      <c r="H2842" t="s">
        <v>165</v>
      </c>
      <c r="J2842" t="s">
        <v>165</v>
      </c>
      <c r="K2842" t="s">
        <v>165</v>
      </c>
      <c r="L2842" t="s">
        <v>165</v>
      </c>
      <c r="M2842" t="s">
        <v>165</v>
      </c>
      <c r="N2842" t="s">
        <v>165</v>
      </c>
      <c r="O2842" t="s">
        <v>165</v>
      </c>
      <c r="P2842" t="s">
        <v>165</v>
      </c>
      <c r="Q2842" t="s">
        <v>165</v>
      </c>
    </row>
    <row r="2843">
      <c r="B2843" t="s">
        <v>165</v>
      </c>
      <c r="C2843" t="s">
        <v>165</v>
      </c>
      <c r="D2843" t="s">
        <v>165</v>
      </c>
      <c r="E2843" t="s">
        <v>165</v>
      </c>
      <c r="F2843" t="s">
        <v>165</v>
      </c>
      <c r="G2843" t="s">
        <v>165</v>
      </c>
      <c r="H2843" t="s">
        <v>165</v>
      </c>
      <c r="J2843" t="s">
        <v>165</v>
      </c>
      <c r="K2843" t="s">
        <v>165</v>
      </c>
      <c r="L2843" t="s">
        <v>165</v>
      </c>
      <c r="M2843" t="s">
        <v>165</v>
      </c>
      <c r="N2843" t="s">
        <v>165</v>
      </c>
      <c r="O2843" t="s">
        <v>165</v>
      </c>
      <c r="P2843" t="s">
        <v>165</v>
      </c>
      <c r="Q2843" t="s">
        <v>165</v>
      </c>
    </row>
    <row r="2844">
      <c r="B2844" t="s">
        <v>165</v>
      </c>
      <c r="C2844" t="s">
        <v>165</v>
      </c>
      <c r="D2844" t="s">
        <v>165</v>
      </c>
      <c r="E2844" t="s">
        <v>165</v>
      </c>
      <c r="F2844" t="s">
        <v>165</v>
      </c>
      <c r="G2844" t="s">
        <v>165</v>
      </c>
      <c r="H2844" t="s">
        <v>165</v>
      </c>
      <c r="J2844" t="s">
        <v>165</v>
      </c>
      <c r="K2844" t="s">
        <v>165</v>
      </c>
      <c r="L2844" t="s">
        <v>165</v>
      </c>
      <c r="M2844" t="s">
        <v>165</v>
      </c>
      <c r="N2844" t="s">
        <v>165</v>
      </c>
      <c r="O2844" t="s">
        <v>165</v>
      </c>
      <c r="P2844" t="s">
        <v>165</v>
      </c>
      <c r="Q2844" t="s">
        <v>165</v>
      </c>
    </row>
    <row r="2845">
      <c r="B2845" t="s">
        <v>165</v>
      </c>
      <c r="C2845" t="s">
        <v>165</v>
      </c>
      <c r="D2845" t="s">
        <v>165</v>
      </c>
      <c r="E2845" t="s">
        <v>165</v>
      </c>
      <c r="F2845" t="s">
        <v>165</v>
      </c>
      <c r="G2845" t="s">
        <v>165</v>
      </c>
      <c r="H2845" t="s">
        <v>165</v>
      </c>
      <c r="J2845" t="s">
        <v>165</v>
      </c>
      <c r="K2845" t="s">
        <v>165</v>
      </c>
      <c r="L2845" t="s">
        <v>165</v>
      </c>
      <c r="M2845" t="s">
        <v>165</v>
      </c>
      <c r="N2845" t="s">
        <v>165</v>
      </c>
      <c r="O2845" t="s">
        <v>165</v>
      </c>
      <c r="P2845" t="s">
        <v>165</v>
      </c>
      <c r="Q2845" t="s">
        <v>165</v>
      </c>
    </row>
    <row r="2846">
      <c r="B2846" t="s">
        <v>165</v>
      </c>
      <c r="C2846" t="s">
        <v>165</v>
      </c>
      <c r="D2846" t="s">
        <v>165</v>
      </c>
      <c r="E2846" t="s">
        <v>165</v>
      </c>
      <c r="F2846" t="s">
        <v>165</v>
      </c>
      <c r="G2846" t="s">
        <v>165</v>
      </c>
      <c r="H2846" t="s">
        <v>165</v>
      </c>
      <c r="J2846" t="s">
        <v>165</v>
      </c>
      <c r="K2846" t="s">
        <v>165</v>
      </c>
      <c r="L2846" t="s">
        <v>165</v>
      </c>
      <c r="M2846" t="s">
        <v>165</v>
      </c>
      <c r="N2846" t="s">
        <v>165</v>
      </c>
      <c r="O2846" t="s">
        <v>165</v>
      </c>
      <c r="P2846" t="s">
        <v>165</v>
      </c>
      <c r="Q2846" t="s">
        <v>165</v>
      </c>
    </row>
    <row r="2847">
      <c r="B2847" t="s">
        <v>165</v>
      </c>
      <c r="C2847" t="s">
        <v>165</v>
      </c>
      <c r="D2847" t="s">
        <v>165</v>
      </c>
      <c r="E2847" t="s">
        <v>165</v>
      </c>
      <c r="F2847" t="s">
        <v>165</v>
      </c>
      <c r="G2847" t="s">
        <v>165</v>
      </c>
      <c r="H2847" t="s">
        <v>165</v>
      </c>
      <c r="J2847" t="s">
        <v>165</v>
      </c>
      <c r="K2847" t="s">
        <v>165</v>
      </c>
      <c r="L2847" t="s">
        <v>165</v>
      </c>
      <c r="M2847" t="s">
        <v>165</v>
      </c>
      <c r="N2847" t="s">
        <v>165</v>
      </c>
      <c r="O2847" t="s">
        <v>165</v>
      </c>
      <c r="P2847" t="s">
        <v>165</v>
      </c>
      <c r="Q2847" t="s">
        <v>165</v>
      </c>
    </row>
    <row r="2848">
      <c r="B2848" t="s">
        <v>165</v>
      </c>
      <c r="C2848" t="s">
        <v>165</v>
      </c>
      <c r="D2848" t="s">
        <v>165</v>
      </c>
      <c r="E2848" t="s">
        <v>165</v>
      </c>
      <c r="F2848" t="s">
        <v>165</v>
      </c>
      <c r="G2848" t="s">
        <v>165</v>
      </c>
      <c r="H2848" t="s">
        <v>165</v>
      </c>
      <c r="J2848" t="s">
        <v>165</v>
      </c>
      <c r="K2848" t="s">
        <v>165</v>
      </c>
      <c r="L2848" t="s">
        <v>165</v>
      </c>
      <c r="M2848" t="s">
        <v>165</v>
      </c>
      <c r="N2848" t="s">
        <v>165</v>
      </c>
      <c r="O2848" t="s">
        <v>165</v>
      </c>
      <c r="P2848" t="s">
        <v>165</v>
      </c>
      <c r="Q2848" t="s">
        <v>165</v>
      </c>
    </row>
    <row r="2849">
      <c r="B2849" t="s">
        <v>165</v>
      </c>
      <c r="C2849" t="s">
        <v>165</v>
      </c>
      <c r="D2849" t="s">
        <v>165</v>
      </c>
      <c r="E2849" t="s">
        <v>165</v>
      </c>
      <c r="F2849" t="s">
        <v>165</v>
      </c>
      <c r="G2849" t="s">
        <v>165</v>
      </c>
      <c r="H2849" t="s">
        <v>165</v>
      </c>
      <c r="J2849" t="s">
        <v>165</v>
      </c>
      <c r="K2849" t="s">
        <v>165</v>
      </c>
      <c r="L2849" t="s">
        <v>165</v>
      </c>
      <c r="M2849" t="s">
        <v>165</v>
      </c>
      <c r="N2849" t="s">
        <v>165</v>
      </c>
      <c r="O2849" t="s">
        <v>165</v>
      </c>
      <c r="P2849" t="s">
        <v>165</v>
      </c>
      <c r="Q2849" t="s">
        <v>165</v>
      </c>
    </row>
    <row r="2850">
      <c r="B2850" t="s">
        <v>165</v>
      </c>
      <c r="C2850" t="s">
        <v>165</v>
      </c>
      <c r="D2850" t="s">
        <v>165</v>
      </c>
      <c r="E2850" t="s">
        <v>165</v>
      </c>
      <c r="F2850" t="s">
        <v>165</v>
      </c>
      <c r="G2850" t="s">
        <v>165</v>
      </c>
      <c r="H2850" t="s">
        <v>165</v>
      </c>
      <c r="J2850" t="s">
        <v>165</v>
      </c>
      <c r="K2850" t="s">
        <v>165</v>
      </c>
      <c r="L2850" t="s">
        <v>165</v>
      </c>
      <c r="M2850" t="s">
        <v>165</v>
      </c>
      <c r="N2850" t="s">
        <v>165</v>
      </c>
      <c r="O2850" t="s">
        <v>165</v>
      </c>
      <c r="P2850" t="s">
        <v>165</v>
      </c>
      <c r="Q2850" t="s">
        <v>165</v>
      </c>
    </row>
    <row r="2851">
      <c r="B2851" t="s">
        <v>165</v>
      </c>
      <c r="C2851" t="s">
        <v>165</v>
      </c>
      <c r="D2851" t="s">
        <v>165</v>
      </c>
      <c r="E2851" t="s">
        <v>165</v>
      </c>
      <c r="F2851" t="s">
        <v>165</v>
      </c>
      <c r="G2851" t="s">
        <v>165</v>
      </c>
      <c r="H2851" t="s">
        <v>165</v>
      </c>
      <c r="J2851" t="s">
        <v>165</v>
      </c>
      <c r="K2851" t="s">
        <v>165</v>
      </c>
      <c r="L2851" t="s">
        <v>165</v>
      </c>
      <c r="M2851" t="s">
        <v>165</v>
      </c>
      <c r="N2851" t="s">
        <v>165</v>
      </c>
      <c r="O2851" t="s">
        <v>165</v>
      </c>
      <c r="P2851" t="s">
        <v>165</v>
      </c>
      <c r="Q2851" t="s">
        <v>165</v>
      </c>
    </row>
    <row r="2852">
      <c r="B2852" t="s">
        <v>165</v>
      </c>
      <c r="C2852" t="s">
        <v>165</v>
      </c>
      <c r="D2852" t="s">
        <v>165</v>
      </c>
      <c r="E2852" t="s">
        <v>165</v>
      </c>
      <c r="F2852" t="s">
        <v>165</v>
      </c>
      <c r="G2852" t="s">
        <v>165</v>
      </c>
      <c r="H2852" t="s">
        <v>165</v>
      </c>
      <c r="J2852" t="s">
        <v>165</v>
      </c>
      <c r="K2852" t="s">
        <v>165</v>
      </c>
      <c r="L2852" t="s">
        <v>165</v>
      </c>
      <c r="M2852" t="s">
        <v>165</v>
      </c>
      <c r="N2852" t="s">
        <v>165</v>
      </c>
      <c r="O2852" t="s">
        <v>165</v>
      </c>
      <c r="P2852" t="s">
        <v>165</v>
      </c>
      <c r="Q2852" t="s">
        <v>165</v>
      </c>
    </row>
    <row r="2853">
      <c r="B2853" t="s">
        <v>165</v>
      </c>
      <c r="C2853" t="s">
        <v>165</v>
      </c>
      <c r="D2853" t="s">
        <v>165</v>
      </c>
      <c r="E2853" t="s">
        <v>165</v>
      </c>
      <c r="F2853" t="s">
        <v>165</v>
      </c>
      <c r="G2853" t="s">
        <v>165</v>
      </c>
      <c r="H2853" t="s">
        <v>165</v>
      </c>
      <c r="J2853" t="s">
        <v>165</v>
      </c>
      <c r="K2853" t="s">
        <v>165</v>
      </c>
      <c r="L2853" t="s">
        <v>165</v>
      </c>
      <c r="M2853" t="s">
        <v>165</v>
      </c>
      <c r="N2853" t="s">
        <v>165</v>
      </c>
      <c r="O2853" t="s">
        <v>165</v>
      </c>
      <c r="P2853" t="s">
        <v>165</v>
      </c>
      <c r="Q2853" t="s">
        <v>165</v>
      </c>
    </row>
    <row r="2854">
      <c r="B2854" t="s">
        <v>165</v>
      </c>
      <c r="C2854" t="s">
        <v>165</v>
      </c>
      <c r="D2854" t="s">
        <v>165</v>
      </c>
      <c r="E2854" t="s">
        <v>165</v>
      </c>
      <c r="F2854" t="s">
        <v>165</v>
      </c>
      <c r="G2854" t="s">
        <v>165</v>
      </c>
      <c r="H2854" t="s">
        <v>165</v>
      </c>
      <c r="J2854" t="s">
        <v>165</v>
      </c>
      <c r="K2854" t="s">
        <v>165</v>
      </c>
      <c r="L2854" t="s">
        <v>165</v>
      </c>
      <c r="M2854" t="s">
        <v>165</v>
      </c>
      <c r="N2854" t="s">
        <v>165</v>
      </c>
      <c r="O2854" t="s">
        <v>165</v>
      </c>
      <c r="P2854" t="s">
        <v>165</v>
      </c>
      <c r="Q2854" t="s">
        <v>165</v>
      </c>
    </row>
    <row r="2855">
      <c r="B2855" t="s">
        <v>165</v>
      </c>
      <c r="C2855" t="s">
        <v>165</v>
      </c>
      <c r="D2855" t="s">
        <v>165</v>
      </c>
      <c r="E2855" t="s">
        <v>165</v>
      </c>
      <c r="F2855" t="s">
        <v>165</v>
      </c>
      <c r="G2855" t="s">
        <v>165</v>
      </c>
      <c r="H2855" t="s">
        <v>165</v>
      </c>
      <c r="J2855" t="s">
        <v>165</v>
      </c>
      <c r="K2855" t="s">
        <v>165</v>
      </c>
      <c r="L2855" t="s">
        <v>165</v>
      </c>
      <c r="M2855" t="s">
        <v>165</v>
      </c>
      <c r="N2855" t="s">
        <v>165</v>
      </c>
      <c r="O2855" t="s">
        <v>165</v>
      </c>
      <c r="P2855" t="s">
        <v>165</v>
      </c>
      <c r="Q2855" t="s">
        <v>165</v>
      </c>
    </row>
    <row r="2856">
      <c r="B2856" t="s">
        <v>165</v>
      </c>
      <c r="C2856" t="s">
        <v>165</v>
      </c>
      <c r="D2856" t="s">
        <v>165</v>
      </c>
      <c r="E2856" t="s">
        <v>165</v>
      </c>
      <c r="F2856" t="s">
        <v>165</v>
      </c>
      <c r="G2856" t="s">
        <v>165</v>
      </c>
      <c r="H2856" t="s">
        <v>165</v>
      </c>
      <c r="J2856" t="s">
        <v>165</v>
      </c>
      <c r="K2856" t="s">
        <v>165</v>
      </c>
      <c r="L2856" t="s">
        <v>165</v>
      </c>
      <c r="M2856" t="s">
        <v>165</v>
      </c>
      <c r="N2856" t="s">
        <v>165</v>
      </c>
      <c r="O2856" t="s">
        <v>165</v>
      </c>
      <c r="P2856" t="s">
        <v>165</v>
      </c>
      <c r="Q2856" t="s">
        <v>165</v>
      </c>
    </row>
    <row r="2857">
      <c r="B2857" t="s">
        <v>165</v>
      </c>
      <c r="C2857" t="s">
        <v>165</v>
      </c>
      <c r="D2857" t="s">
        <v>165</v>
      </c>
      <c r="E2857" t="s">
        <v>165</v>
      </c>
      <c r="F2857" t="s">
        <v>165</v>
      </c>
      <c r="G2857" t="s">
        <v>165</v>
      </c>
      <c r="H2857" t="s">
        <v>165</v>
      </c>
      <c r="J2857" t="s">
        <v>165</v>
      </c>
      <c r="K2857" t="s">
        <v>165</v>
      </c>
      <c r="L2857" t="s">
        <v>165</v>
      </c>
      <c r="M2857" t="s">
        <v>165</v>
      </c>
      <c r="N2857" t="s">
        <v>165</v>
      </c>
      <c r="O2857" t="s">
        <v>165</v>
      </c>
      <c r="P2857" t="s">
        <v>165</v>
      </c>
      <c r="Q2857" t="s">
        <v>165</v>
      </c>
    </row>
    <row r="2858">
      <c r="B2858" t="s">
        <v>165</v>
      </c>
      <c r="C2858" t="s">
        <v>165</v>
      </c>
      <c r="D2858" t="s">
        <v>165</v>
      </c>
      <c r="E2858" t="s">
        <v>165</v>
      </c>
      <c r="F2858" t="s">
        <v>165</v>
      </c>
      <c r="G2858" t="s">
        <v>165</v>
      </c>
      <c r="H2858" t="s">
        <v>165</v>
      </c>
      <c r="J2858" t="s">
        <v>165</v>
      </c>
      <c r="K2858" t="s">
        <v>165</v>
      </c>
      <c r="L2858" t="s">
        <v>165</v>
      </c>
      <c r="M2858" t="s">
        <v>165</v>
      </c>
      <c r="N2858" t="s">
        <v>165</v>
      </c>
      <c r="O2858" t="s">
        <v>165</v>
      </c>
      <c r="P2858" t="s">
        <v>165</v>
      </c>
      <c r="Q2858" t="s">
        <v>165</v>
      </c>
    </row>
    <row r="2859">
      <c r="B2859" t="s">
        <v>165</v>
      </c>
      <c r="C2859" t="s">
        <v>165</v>
      </c>
      <c r="D2859" t="s">
        <v>165</v>
      </c>
      <c r="E2859" t="s">
        <v>165</v>
      </c>
      <c r="F2859" t="s">
        <v>165</v>
      </c>
      <c r="G2859" t="s">
        <v>165</v>
      </c>
      <c r="H2859" t="s">
        <v>165</v>
      </c>
      <c r="J2859" t="s">
        <v>165</v>
      </c>
      <c r="K2859" t="s">
        <v>165</v>
      </c>
      <c r="L2859" t="s">
        <v>165</v>
      </c>
      <c r="M2859" t="s">
        <v>165</v>
      </c>
      <c r="N2859" t="s">
        <v>165</v>
      </c>
      <c r="O2859" t="s">
        <v>165</v>
      </c>
      <c r="P2859" t="s">
        <v>165</v>
      </c>
      <c r="Q2859" t="s">
        <v>165</v>
      </c>
    </row>
    <row r="2860">
      <c r="B2860" t="s">
        <v>165</v>
      </c>
      <c r="C2860" t="s">
        <v>165</v>
      </c>
      <c r="D2860" t="s">
        <v>165</v>
      </c>
      <c r="E2860" t="s">
        <v>165</v>
      </c>
      <c r="F2860" t="s">
        <v>165</v>
      </c>
      <c r="G2860" t="s">
        <v>165</v>
      </c>
      <c r="H2860" t="s">
        <v>165</v>
      </c>
      <c r="J2860" t="s">
        <v>165</v>
      </c>
      <c r="K2860" t="s">
        <v>165</v>
      </c>
      <c r="L2860" t="s">
        <v>165</v>
      </c>
      <c r="M2860" t="s">
        <v>165</v>
      </c>
      <c r="N2860" t="s">
        <v>165</v>
      </c>
      <c r="O2860" t="s">
        <v>165</v>
      </c>
      <c r="P2860" t="s">
        <v>165</v>
      </c>
      <c r="Q2860" t="s">
        <v>165</v>
      </c>
    </row>
    <row r="2861">
      <c r="B2861" t="s">
        <v>165</v>
      </c>
      <c r="C2861" t="s">
        <v>165</v>
      </c>
      <c r="D2861" t="s">
        <v>165</v>
      </c>
      <c r="E2861" t="s">
        <v>165</v>
      </c>
      <c r="F2861" t="s">
        <v>165</v>
      </c>
      <c r="G2861" t="s">
        <v>165</v>
      </c>
      <c r="H2861" t="s">
        <v>165</v>
      </c>
      <c r="J2861" t="s">
        <v>165</v>
      </c>
      <c r="K2861" t="s">
        <v>165</v>
      </c>
      <c r="L2861" t="s">
        <v>165</v>
      </c>
      <c r="M2861" t="s">
        <v>165</v>
      </c>
      <c r="N2861" t="s">
        <v>165</v>
      </c>
      <c r="O2861" t="s">
        <v>165</v>
      </c>
      <c r="P2861" t="s">
        <v>165</v>
      </c>
      <c r="Q2861" t="s">
        <v>165</v>
      </c>
    </row>
    <row r="2862">
      <c r="B2862" t="s">
        <v>165</v>
      </c>
      <c r="C2862" t="s">
        <v>165</v>
      </c>
      <c r="D2862" t="s">
        <v>165</v>
      </c>
      <c r="E2862" t="s">
        <v>165</v>
      </c>
      <c r="F2862" t="s">
        <v>165</v>
      </c>
      <c r="G2862" t="s">
        <v>165</v>
      </c>
      <c r="H2862" t="s">
        <v>165</v>
      </c>
      <c r="J2862" t="s">
        <v>165</v>
      </c>
      <c r="K2862" t="s">
        <v>165</v>
      </c>
      <c r="L2862" t="s">
        <v>165</v>
      </c>
      <c r="M2862" t="s">
        <v>165</v>
      </c>
      <c r="N2862" t="s">
        <v>165</v>
      </c>
      <c r="O2862" t="s">
        <v>165</v>
      </c>
      <c r="P2862" t="s">
        <v>165</v>
      </c>
      <c r="Q2862" t="s">
        <v>165</v>
      </c>
    </row>
    <row r="2863">
      <c r="B2863" t="s">
        <v>165</v>
      </c>
      <c r="C2863" t="s">
        <v>165</v>
      </c>
      <c r="D2863" t="s">
        <v>165</v>
      </c>
      <c r="E2863" t="s">
        <v>165</v>
      </c>
      <c r="F2863" t="s">
        <v>165</v>
      </c>
      <c r="G2863" t="s">
        <v>165</v>
      </c>
      <c r="H2863" t="s">
        <v>165</v>
      </c>
      <c r="J2863" t="s">
        <v>165</v>
      </c>
      <c r="K2863" t="s">
        <v>165</v>
      </c>
      <c r="L2863" t="s">
        <v>165</v>
      </c>
      <c r="M2863" t="s">
        <v>165</v>
      </c>
      <c r="N2863" t="s">
        <v>165</v>
      </c>
      <c r="O2863" t="s">
        <v>165</v>
      </c>
      <c r="P2863" t="s">
        <v>165</v>
      </c>
      <c r="Q2863" t="s">
        <v>165</v>
      </c>
    </row>
    <row r="2864">
      <c r="B2864" t="s">
        <v>165</v>
      </c>
      <c r="C2864" t="s">
        <v>165</v>
      </c>
      <c r="D2864" t="s">
        <v>165</v>
      </c>
      <c r="E2864" t="s">
        <v>165</v>
      </c>
      <c r="F2864" t="s">
        <v>165</v>
      </c>
      <c r="G2864" t="s">
        <v>165</v>
      </c>
      <c r="H2864" t="s">
        <v>165</v>
      </c>
      <c r="J2864" t="s">
        <v>165</v>
      </c>
      <c r="K2864" t="s">
        <v>165</v>
      </c>
      <c r="L2864" t="s">
        <v>165</v>
      </c>
      <c r="M2864" t="s">
        <v>165</v>
      </c>
      <c r="N2864" t="s">
        <v>165</v>
      </c>
      <c r="O2864" t="s">
        <v>165</v>
      </c>
      <c r="P2864" t="s">
        <v>165</v>
      </c>
      <c r="Q2864" t="s">
        <v>165</v>
      </c>
    </row>
    <row r="2865">
      <c r="B2865" t="s">
        <v>165</v>
      </c>
      <c r="C2865" t="s">
        <v>165</v>
      </c>
      <c r="D2865" t="s">
        <v>165</v>
      </c>
      <c r="E2865" t="s">
        <v>165</v>
      </c>
      <c r="F2865" t="s">
        <v>165</v>
      </c>
      <c r="G2865" t="s">
        <v>165</v>
      </c>
      <c r="H2865" t="s">
        <v>165</v>
      </c>
      <c r="J2865" t="s">
        <v>165</v>
      </c>
      <c r="K2865" t="s">
        <v>165</v>
      </c>
      <c r="L2865" t="s">
        <v>165</v>
      </c>
      <c r="M2865" t="s">
        <v>165</v>
      </c>
      <c r="N2865" t="s">
        <v>165</v>
      </c>
      <c r="O2865" t="s">
        <v>165</v>
      </c>
      <c r="P2865" t="s">
        <v>165</v>
      </c>
      <c r="Q2865" t="s">
        <v>165</v>
      </c>
    </row>
    <row r="2866">
      <c r="B2866" t="s">
        <v>165</v>
      </c>
      <c r="C2866" t="s">
        <v>165</v>
      </c>
      <c r="D2866" t="s">
        <v>165</v>
      </c>
      <c r="E2866" t="s">
        <v>165</v>
      </c>
      <c r="F2866" t="s">
        <v>165</v>
      </c>
      <c r="G2866" t="s">
        <v>165</v>
      </c>
      <c r="H2866" t="s">
        <v>165</v>
      </c>
      <c r="J2866" t="s">
        <v>165</v>
      </c>
      <c r="K2866" t="s">
        <v>165</v>
      </c>
      <c r="L2866" t="s">
        <v>165</v>
      </c>
      <c r="M2866" t="s">
        <v>165</v>
      </c>
      <c r="N2866" t="s">
        <v>165</v>
      </c>
      <c r="O2866" t="s">
        <v>165</v>
      </c>
      <c r="P2866" t="s">
        <v>165</v>
      </c>
      <c r="Q2866" t="s">
        <v>165</v>
      </c>
    </row>
    <row r="2867">
      <c r="B2867" t="s">
        <v>165</v>
      </c>
      <c r="C2867" t="s">
        <v>165</v>
      </c>
      <c r="D2867" t="s">
        <v>165</v>
      </c>
      <c r="E2867" t="s">
        <v>165</v>
      </c>
      <c r="F2867" t="s">
        <v>165</v>
      </c>
      <c r="G2867" t="s">
        <v>165</v>
      </c>
      <c r="H2867" t="s">
        <v>165</v>
      </c>
      <c r="J2867" t="s">
        <v>165</v>
      </c>
      <c r="K2867" t="s">
        <v>165</v>
      </c>
      <c r="L2867" t="s">
        <v>165</v>
      </c>
      <c r="M2867" t="s">
        <v>165</v>
      </c>
      <c r="N2867" t="s">
        <v>165</v>
      </c>
      <c r="O2867" t="s">
        <v>165</v>
      </c>
      <c r="P2867" t="s">
        <v>165</v>
      </c>
      <c r="Q2867" t="s">
        <v>165</v>
      </c>
    </row>
    <row r="2868">
      <c r="B2868" t="s">
        <v>165</v>
      </c>
      <c r="C2868" t="s">
        <v>165</v>
      </c>
      <c r="D2868" t="s">
        <v>165</v>
      </c>
      <c r="E2868" t="s">
        <v>165</v>
      </c>
      <c r="F2868" t="s">
        <v>165</v>
      </c>
      <c r="G2868" t="s">
        <v>165</v>
      </c>
      <c r="H2868" t="s">
        <v>165</v>
      </c>
      <c r="J2868" t="s">
        <v>165</v>
      </c>
      <c r="K2868" t="s">
        <v>165</v>
      </c>
      <c r="L2868" t="s">
        <v>165</v>
      </c>
      <c r="M2868" t="s">
        <v>165</v>
      </c>
      <c r="N2868" t="s">
        <v>165</v>
      </c>
      <c r="O2868" t="s">
        <v>165</v>
      </c>
      <c r="P2868" t="s">
        <v>165</v>
      </c>
      <c r="Q2868" t="s">
        <v>165</v>
      </c>
    </row>
    <row r="2869">
      <c r="B2869" t="s">
        <v>165</v>
      </c>
      <c r="C2869" t="s">
        <v>165</v>
      </c>
      <c r="D2869" t="s">
        <v>165</v>
      </c>
      <c r="E2869" t="s">
        <v>165</v>
      </c>
      <c r="F2869" t="s">
        <v>165</v>
      </c>
      <c r="G2869" t="s">
        <v>165</v>
      </c>
      <c r="H2869" t="s">
        <v>165</v>
      </c>
      <c r="J2869" t="s">
        <v>165</v>
      </c>
      <c r="K2869" t="s">
        <v>165</v>
      </c>
      <c r="L2869" t="s">
        <v>165</v>
      </c>
      <c r="M2869" t="s">
        <v>165</v>
      </c>
      <c r="N2869" t="s">
        <v>165</v>
      </c>
      <c r="O2869" t="s">
        <v>165</v>
      </c>
      <c r="P2869" t="s">
        <v>165</v>
      </c>
      <c r="Q2869" t="s">
        <v>165</v>
      </c>
    </row>
    <row r="2870">
      <c r="B2870" t="s">
        <v>165</v>
      </c>
      <c r="C2870" t="s">
        <v>165</v>
      </c>
      <c r="D2870" t="s">
        <v>165</v>
      </c>
      <c r="E2870" t="s">
        <v>165</v>
      </c>
      <c r="F2870" t="s">
        <v>165</v>
      </c>
      <c r="G2870" t="s">
        <v>165</v>
      </c>
      <c r="H2870" t="s">
        <v>165</v>
      </c>
      <c r="J2870" t="s">
        <v>165</v>
      </c>
      <c r="K2870" t="s">
        <v>165</v>
      </c>
      <c r="L2870" t="s">
        <v>165</v>
      </c>
      <c r="M2870" t="s">
        <v>165</v>
      </c>
      <c r="N2870" t="s">
        <v>165</v>
      </c>
      <c r="O2870" t="s">
        <v>165</v>
      </c>
      <c r="P2870" t="s">
        <v>165</v>
      </c>
      <c r="Q2870" t="s">
        <v>165</v>
      </c>
    </row>
    <row r="2871">
      <c r="B2871" t="s">
        <v>165</v>
      </c>
      <c r="C2871" t="s">
        <v>165</v>
      </c>
      <c r="D2871" t="s">
        <v>165</v>
      </c>
      <c r="E2871" t="s">
        <v>165</v>
      </c>
      <c r="F2871" t="s">
        <v>165</v>
      </c>
      <c r="G2871" t="s">
        <v>165</v>
      </c>
      <c r="H2871" t="s">
        <v>165</v>
      </c>
      <c r="J2871" t="s">
        <v>165</v>
      </c>
      <c r="K2871" t="s">
        <v>165</v>
      </c>
      <c r="L2871" t="s">
        <v>165</v>
      </c>
      <c r="M2871" t="s">
        <v>165</v>
      </c>
      <c r="N2871" t="s">
        <v>165</v>
      </c>
      <c r="O2871" t="s">
        <v>165</v>
      </c>
      <c r="P2871" t="s">
        <v>165</v>
      </c>
      <c r="Q2871" t="s">
        <v>165</v>
      </c>
    </row>
    <row r="2872">
      <c r="B2872" t="s">
        <v>165</v>
      </c>
      <c r="C2872" t="s">
        <v>165</v>
      </c>
      <c r="D2872" t="s">
        <v>165</v>
      </c>
      <c r="E2872" t="s">
        <v>165</v>
      </c>
      <c r="F2872" t="s">
        <v>165</v>
      </c>
      <c r="G2872" t="s">
        <v>165</v>
      </c>
      <c r="H2872" t="s">
        <v>165</v>
      </c>
      <c r="J2872" t="s">
        <v>165</v>
      </c>
      <c r="K2872" t="s">
        <v>165</v>
      </c>
      <c r="L2872" t="s">
        <v>165</v>
      </c>
      <c r="M2872" t="s">
        <v>165</v>
      </c>
      <c r="N2872" t="s">
        <v>165</v>
      </c>
      <c r="O2872" t="s">
        <v>165</v>
      </c>
      <c r="P2872" t="s">
        <v>165</v>
      </c>
      <c r="Q2872" t="s">
        <v>165</v>
      </c>
    </row>
    <row r="2873">
      <c r="B2873" t="s">
        <v>165</v>
      </c>
      <c r="C2873" t="s">
        <v>165</v>
      </c>
      <c r="D2873" t="s">
        <v>165</v>
      </c>
      <c r="E2873" t="s">
        <v>165</v>
      </c>
      <c r="F2873" t="s">
        <v>165</v>
      </c>
      <c r="G2873" t="s">
        <v>165</v>
      </c>
      <c r="H2873" t="s">
        <v>165</v>
      </c>
      <c r="J2873" t="s">
        <v>165</v>
      </c>
      <c r="K2873" t="s">
        <v>165</v>
      </c>
      <c r="L2873" t="s">
        <v>165</v>
      </c>
      <c r="M2873" t="s">
        <v>165</v>
      </c>
      <c r="N2873" t="s">
        <v>165</v>
      </c>
      <c r="O2873" t="s">
        <v>165</v>
      </c>
      <c r="P2873" t="s">
        <v>165</v>
      </c>
      <c r="Q2873" t="s">
        <v>165</v>
      </c>
    </row>
    <row r="2874">
      <c r="B2874" t="s">
        <v>165</v>
      </c>
      <c r="C2874" t="s">
        <v>165</v>
      </c>
      <c r="D2874" t="s">
        <v>165</v>
      </c>
      <c r="E2874" t="s">
        <v>165</v>
      </c>
      <c r="F2874" t="s">
        <v>165</v>
      </c>
      <c r="G2874" t="s">
        <v>165</v>
      </c>
      <c r="H2874" t="s">
        <v>165</v>
      </c>
      <c r="J2874" t="s">
        <v>165</v>
      </c>
      <c r="K2874" t="s">
        <v>165</v>
      </c>
      <c r="L2874" t="s">
        <v>165</v>
      </c>
      <c r="M2874" t="s">
        <v>165</v>
      </c>
      <c r="N2874" t="s">
        <v>165</v>
      </c>
      <c r="O2874" t="s">
        <v>165</v>
      </c>
      <c r="P2874" t="s">
        <v>165</v>
      </c>
      <c r="Q2874" t="s">
        <v>165</v>
      </c>
    </row>
    <row r="2875">
      <c r="B2875" t="s">
        <v>165</v>
      </c>
      <c r="C2875" t="s">
        <v>165</v>
      </c>
      <c r="D2875" t="s">
        <v>165</v>
      </c>
      <c r="E2875" t="s">
        <v>165</v>
      </c>
      <c r="F2875" t="s">
        <v>165</v>
      </c>
      <c r="G2875" t="s">
        <v>165</v>
      </c>
      <c r="H2875" t="s">
        <v>165</v>
      </c>
      <c r="J2875" t="s">
        <v>165</v>
      </c>
      <c r="K2875" t="s">
        <v>165</v>
      </c>
      <c r="L2875" t="s">
        <v>165</v>
      </c>
      <c r="M2875" t="s">
        <v>165</v>
      </c>
      <c r="N2875" t="s">
        <v>165</v>
      </c>
      <c r="O2875" t="s">
        <v>165</v>
      </c>
      <c r="P2875" t="s">
        <v>165</v>
      </c>
      <c r="Q2875" t="s">
        <v>165</v>
      </c>
    </row>
    <row r="2876">
      <c r="B2876" t="s">
        <v>165</v>
      </c>
      <c r="C2876" t="s">
        <v>165</v>
      </c>
      <c r="D2876" t="s">
        <v>165</v>
      </c>
      <c r="E2876" t="s">
        <v>165</v>
      </c>
      <c r="F2876" t="s">
        <v>165</v>
      </c>
      <c r="G2876" t="s">
        <v>165</v>
      </c>
      <c r="H2876" t="s">
        <v>165</v>
      </c>
      <c r="J2876" t="s">
        <v>165</v>
      </c>
      <c r="K2876" t="s">
        <v>165</v>
      </c>
      <c r="L2876" t="s">
        <v>165</v>
      </c>
      <c r="M2876" t="s">
        <v>165</v>
      </c>
      <c r="N2876" t="s">
        <v>165</v>
      </c>
      <c r="O2876" t="s">
        <v>165</v>
      </c>
      <c r="P2876" t="s">
        <v>165</v>
      </c>
      <c r="Q2876" t="s">
        <v>165</v>
      </c>
    </row>
    <row r="2877">
      <c r="B2877" t="s">
        <v>165</v>
      </c>
      <c r="C2877" t="s">
        <v>165</v>
      </c>
      <c r="D2877" t="s">
        <v>165</v>
      </c>
      <c r="E2877" t="s">
        <v>165</v>
      </c>
      <c r="F2877" t="s">
        <v>165</v>
      </c>
      <c r="G2877" t="s">
        <v>165</v>
      </c>
      <c r="H2877" t="s">
        <v>165</v>
      </c>
      <c r="J2877" t="s">
        <v>165</v>
      </c>
      <c r="K2877" t="s">
        <v>165</v>
      </c>
      <c r="L2877" t="s">
        <v>165</v>
      </c>
      <c r="M2877" t="s">
        <v>165</v>
      </c>
      <c r="N2877" t="s">
        <v>165</v>
      </c>
      <c r="O2877" t="s">
        <v>165</v>
      </c>
      <c r="P2877" t="s">
        <v>165</v>
      </c>
      <c r="Q2877" t="s">
        <v>165</v>
      </c>
    </row>
    <row r="2878">
      <c r="B2878" t="s">
        <v>165</v>
      </c>
      <c r="C2878" t="s">
        <v>165</v>
      </c>
      <c r="D2878" t="s">
        <v>165</v>
      </c>
      <c r="E2878" t="s">
        <v>165</v>
      </c>
      <c r="F2878" t="s">
        <v>165</v>
      </c>
      <c r="G2878" t="s">
        <v>165</v>
      </c>
      <c r="H2878" t="s">
        <v>165</v>
      </c>
      <c r="J2878" t="s">
        <v>165</v>
      </c>
      <c r="K2878" t="s">
        <v>165</v>
      </c>
      <c r="L2878" t="s">
        <v>165</v>
      </c>
      <c r="M2878" t="s">
        <v>165</v>
      </c>
      <c r="N2878" t="s">
        <v>165</v>
      </c>
      <c r="O2878" t="s">
        <v>165</v>
      </c>
      <c r="P2878" t="s">
        <v>165</v>
      </c>
      <c r="Q2878" t="s">
        <v>165</v>
      </c>
    </row>
    <row r="2879">
      <c r="B2879" t="s">
        <v>165</v>
      </c>
      <c r="C2879" t="s">
        <v>165</v>
      </c>
      <c r="D2879" t="s">
        <v>165</v>
      </c>
      <c r="E2879" t="s">
        <v>165</v>
      </c>
      <c r="F2879" t="s">
        <v>165</v>
      </c>
      <c r="G2879" t="s">
        <v>165</v>
      </c>
      <c r="H2879" t="s">
        <v>165</v>
      </c>
      <c r="J2879" t="s">
        <v>165</v>
      </c>
      <c r="K2879" t="s">
        <v>165</v>
      </c>
      <c r="L2879" t="s">
        <v>165</v>
      </c>
      <c r="M2879" t="s">
        <v>165</v>
      </c>
      <c r="N2879" t="s">
        <v>165</v>
      </c>
      <c r="O2879" t="s">
        <v>165</v>
      </c>
      <c r="P2879" t="s">
        <v>165</v>
      </c>
      <c r="Q2879" t="s">
        <v>165</v>
      </c>
    </row>
    <row r="2880">
      <c r="B2880" t="s">
        <v>165</v>
      </c>
      <c r="C2880" t="s">
        <v>165</v>
      </c>
      <c r="D2880" t="s">
        <v>165</v>
      </c>
      <c r="E2880" t="s">
        <v>165</v>
      </c>
      <c r="F2880" t="s">
        <v>165</v>
      </c>
      <c r="G2880" t="s">
        <v>165</v>
      </c>
      <c r="H2880" t="s">
        <v>165</v>
      </c>
      <c r="J2880" t="s">
        <v>165</v>
      </c>
      <c r="K2880" t="s">
        <v>165</v>
      </c>
      <c r="L2880" t="s">
        <v>165</v>
      </c>
      <c r="M2880" t="s">
        <v>165</v>
      </c>
      <c r="N2880" t="s">
        <v>165</v>
      </c>
      <c r="O2880" t="s">
        <v>165</v>
      </c>
      <c r="P2880" t="s">
        <v>165</v>
      </c>
      <c r="Q2880" t="s">
        <v>165</v>
      </c>
    </row>
    <row r="2881">
      <c r="B2881" t="s">
        <v>165</v>
      </c>
      <c r="C2881" t="s">
        <v>165</v>
      </c>
      <c r="D2881" t="s">
        <v>165</v>
      </c>
      <c r="E2881" t="s">
        <v>165</v>
      </c>
      <c r="F2881" t="s">
        <v>165</v>
      </c>
      <c r="G2881" t="s">
        <v>165</v>
      </c>
      <c r="H2881" t="s">
        <v>165</v>
      </c>
      <c r="J2881" t="s">
        <v>165</v>
      </c>
      <c r="K2881" t="s">
        <v>165</v>
      </c>
      <c r="L2881" t="s">
        <v>165</v>
      </c>
      <c r="M2881" t="s">
        <v>165</v>
      </c>
      <c r="N2881" t="s">
        <v>165</v>
      </c>
      <c r="O2881" t="s">
        <v>165</v>
      </c>
      <c r="P2881" t="s">
        <v>165</v>
      </c>
      <c r="Q2881" t="s">
        <v>165</v>
      </c>
    </row>
    <row r="2882">
      <c r="B2882" t="s">
        <v>165</v>
      </c>
      <c r="C2882" t="s">
        <v>165</v>
      </c>
      <c r="D2882" t="s">
        <v>165</v>
      </c>
      <c r="E2882" t="s">
        <v>165</v>
      </c>
      <c r="F2882" t="s">
        <v>165</v>
      </c>
      <c r="G2882" t="s">
        <v>165</v>
      </c>
      <c r="H2882" t="s">
        <v>165</v>
      </c>
      <c r="J2882" t="s">
        <v>165</v>
      </c>
      <c r="K2882" t="s">
        <v>165</v>
      </c>
      <c r="L2882" t="s">
        <v>165</v>
      </c>
      <c r="M2882" t="s">
        <v>165</v>
      </c>
      <c r="N2882" t="s">
        <v>165</v>
      </c>
      <c r="O2882" t="s">
        <v>165</v>
      </c>
      <c r="P2882" t="s">
        <v>165</v>
      </c>
      <c r="Q2882" t="s">
        <v>165</v>
      </c>
    </row>
    <row r="2883">
      <c r="B2883" t="s">
        <v>165</v>
      </c>
      <c r="C2883" t="s">
        <v>165</v>
      </c>
      <c r="D2883" t="s">
        <v>165</v>
      </c>
      <c r="E2883" t="s">
        <v>165</v>
      </c>
      <c r="F2883" t="s">
        <v>165</v>
      </c>
      <c r="G2883" t="s">
        <v>165</v>
      </c>
      <c r="H2883" t="s">
        <v>165</v>
      </c>
      <c r="J2883" t="s">
        <v>165</v>
      </c>
      <c r="K2883" t="s">
        <v>165</v>
      </c>
      <c r="L2883" t="s">
        <v>165</v>
      </c>
      <c r="M2883" t="s">
        <v>165</v>
      </c>
      <c r="N2883" t="s">
        <v>165</v>
      </c>
      <c r="O2883" t="s">
        <v>165</v>
      </c>
      <c r="P2883" t="s">
        <v>165</v>
      </c>
      <c r="Q2883" t="s">
        <v>165</v>
      </c>
    </row>
    <row r="2884">
      <c r="B2884" t="s">
        <v>165</v>
      </c>
      <c r="C2884" t="s">
        <v>165</v>
      </c>
      <c r="D2884" t="s">
        <v>165</v>
      </c>
      <c r="E2884" t="s">
        <v>165</v>
      </c>
      <c r="F2884" t="s">
        <v>165</v>
      </c>
      <c r="G2884" t="s">
        <v>165</v>
      </c>
      <c r="H2884" t="s">
        <v>165</v>
      </c>
      <c r="J2884" t="s">
        <v>165</v>
      </c>
      <c r="K2884" t="s">
        <v>165</v>
      </c>
      <c r="L2884" t="s">
        <v>165</v>
      </c>
      <c r="M2884" t="s">
        <v>165</v>
      </c>
      <c r="N2884" t="s">
        <v>165</v>
      </c>
      <c r="O2884" t="s">
        <v>165</v>
      </c>
      <c r="P2884" t="s">
        <v>165</v>
      </c>
      <c r="Q2884" t="s">
        <v>165</v>
      </c>
    </row>
    <row r="2885">
      <c r="B2885" t="s">
        <v>165</v>
      </c>
      <c r="C2885" t="s">
        <v>165</v>
      </c>
      <c r="D2885" t="s">
        <v>165</v>
      </c>
      <c r="E2885" t="s">
        <v>165</v>
      </c>
      <c r="F2885" t="s">
        <v>165</v>
      </c>
      <c r="G2885" t="s">
        <v>165</v>
      </c>
      <c r="H2885" t="s">
        <v>165</v>
      </c>
      <c r="J2885" t="s">
        <v>165</v>
      </c>
      <c r="K2885" t="s">
        <v>165</v>
      </c>
      <c r="L2885" t="s">
        <v>165</v>
      </c>
      <c r="M2885" t="s">
        <v>165</v>
      </c>
      <c r="N2885" t="s">
        <v>165</v>
      </c>
      <c r="O2885" t="s">
        <v>165</v>
      </c>
      <c r="P2885" t="s">
        <v>165</v>
      </c>
      <c r="Q2885" t="s">
        <v>165</v>
      </c>
    </row>
    <row r="2886">
      <c r="B2886" t="s">
        <v>165</v>
      </c>
      <c r="C2886" t="s">
        <v>165</v>
      </c>
      <c r="D2886" t="s">
        <v>165</v>
      </c>
      <c r="E2886" t="s">
        <v>165</v>
      </c>
      <c r="F2886" t="s">
        <v>165</v>
      </c>
      <c r="G2886" t="s">
        <v>165</v>
      </c>
      <c r="H2886" t="s">
        <v>165</v>
      </c>
      <c r="J2886" t="s">
        <v>165</v>
      </c>
      <c r="K2886" t="s">
        <v>165</v>
      </c>
      <c r="L2886" t="s">
        <v>165</v>
      </c>
      <c r="M2886" t="s">
        <v>165</v>
      </c>
      <c r="N2886" t="s">
        <v>165</v>
      </c>
      <c r="O2886" t="s">
        <v>165</v>
      </c>
      <c r="P2886" t="s">
        <v>165</v>
      </c>
      <c r="Q2886" t="s">
        <v>165</v>
      </c>
    </row>
    <row r="2887">
      <c r="B2887" t="s">
        <v>165</v>
      </c>
      <c r="C2887" t="s">
        <v>165</v>
      </c>
      <c r="D2887" t="s">
        <v>165</v>
      </c>
      <c r="E2887" t="s">
        <v>165</v>
      </c>
      <c r="F2887" t="s">
        <v>165</v>
      </c>
      <c r="G2887" t="s">
        <v>165</v>
      </c>
      <c r="H2887" t="s">
        <v>165</v>
      </c>
      <c r="J2887" t="s">
        <v>165</v>
      </c>
      <c r="K2887" t="s">
        <v>165</v>
      </c>
      <c r="L2887" t="s">
        <v>165</v>
      </c>
      <c r="M2887" t="s">
        <v>165</v>
      </c>
      <c r="N2887" t="s">
        <v>165</v>
      </c>
      <c r="O2887" t="s">
        <v>165</v>
      </c>
      <c r="P2887" t="s">
        <v>165</v>
      </c>
      <c r="Q2887" t="s">
        <v>165</v>
      </c>
    </row>
    <row r="2888">
      <c r="B2888" t="s">
        <v>165</v>
      </c>
      <c r="C2888" t="s">
        <v>165</v>
      </c>
      <c r="D2888" t="s">
        <v>165</v>
      </c>
      <c r="E2888" t="s">
        <v>165</v>
      </c>
      <c r="F2888" t="s">
        <v>165</v>
      </c>
      <c r="G2888" t="s">
        <v>165</v>
      </c>
      <c r="H2888" t="s">
        <v>165</v>
      </c>
      <c r="J2888" t="s">
        <v>165</v>
      </c>
      <c r="K2888" t="s">
        <v>165</v>
      </c>
      <c r="L2888" t="s">
        <v>165</v>
      </c>
      <c r="M2888" t="s">
        <v>165</v>
      </c>
      <c r="N2888" t="s">
        <v>165</v>
      </c>
      <c r="O2888" t="s">
        <v>165</v>
      </c>
      <c r="P2888" t="s">
        <v>165</v>
      </c>
      <c r="Q2888" t="s">
        <v>165</v>
      </c>
    </row>
    <row r="2889">
      <c r="B2889" t="s">
        <v>165</v>
      </c>
      <c r="C2889" t="s">
        <v>165</v>
      </c>
      <c r="D2889" t="s">
        <v>165</v>
      </c>
      <c r="E2889" t="s">
        <v>165</v>
      </c>
      <c r="F2889" t="s">
        <v>165</v>
      </c>
      <c r="G2889" t="s">
        <v>165</v>
      </c>
      <c r="H2889" t="s">
        <v>165</v>
      </c>
      <c r="J2889" t="s">
        <v>165</v>
      </c>
      <c r="K2889" t="s">
        <v>165</v>
      </c>
      <c r="L2889" t="s">
        <v>165</v>
      </c>
      <c r="M2889" t="s">
        <v>165</v>
      </c>
      <c r="N2889" t="s">
        <v>165</v>
      </c>
      <c r="O2889" t="s">
        <v>165</v>
      </c>
      <c r="P2889" t="s">
        <v>165</v>
      </c>
      <c r="Q2889" t="s">
        <v>165</v>
      </c>
    </row>
    <row r="2890">
      <c r="B2890" t="s">
        <v>165</v>
      </c>
      <c r="C2890" t="s">
        <v>165</v>
      </c>
      <c r="D2890" t="s">
        <v>165</v>
      </c>
      <c r="E2890" t="s">
        <v>165</v>
      </c>
      <c r="F2890" t="s">
        <v>165</v>
      </c>
      <c r="G2890" t="s">
        <v>165</v>
      </c>
      <c r="H2890" t="s">
        <v>165</v>
      </c>
      <c r="J2890" t="s">
        <v>165</v>
      </c>
      <c r="K2890" t="s">
        <v>165</v>
      </c>
      <c r="L2890" t="s">
        <v>165</v>
      </c>
      <c r="M2890" t="s">
        <v>165</v>
      </c>
      <c r="N2890" t="s">
        <v>165</v>
      </c>
      <c r="O2890" t="s">
        <v>165</v>
      </c>
      <c r="P2890" t="s">
        <v>165</v>
      </c>
      <c r="Q2890" t="s">
        <v>165</v>
      </c>
    </row>
    <row r="2891">
      <c r="B2891" t="s">
        <v>165</v>
      </c>
      <c r="C2891" t="s">
        <v>165</v>
      </c>
      <c r="D2891" t="s">
        <v>165</v>
      </c>
      <c r="E2891" t="s">
        <v>165</v>
      </c>
      <c r="F2891" t="s">
        <v>165</v>
      </c>
      <c r="G2891" t="s">
        <v>165</v>
      </c>
      <c r="H2891" t="s">
        <v>165</v>
      </c>
      <c r="J2891" t="s">
        <v>165</v>
      </c>
      <c r="K2891" t="s">
        <v>165</v>
      </c>
      <c r="L2891" t="s">
        <v>165</v>
      </c>
      <c r="M2891" t="s">
        <v>165</v>
      </c>
      <c r="N2891" t="s">
        <v>165</v>
      </c>
      <c r="O2891" t="s">
        <v>165</v>
      </c>
      <c r="P2891" t="s">
        <v>165</v>
      </c>
      <c r="Q2891" t="s">
        <v>165</v>
      </c>
    </row>
    <row r="2892">
      <c r="B2892" t="s">
        <v>165</v>
      </c>
      <c r="C2892" t="s">
        <v>165</v>
      </c>
      <c r="D2892" t="s">
        <v>165</v>
      </c>
      <c r="E2892" t="s">
        <v>165</v>
      </c>
      <c r="F2892" t="s">
        <v>165</v>
      </c>
      <c r="G2892" t="s">
        <v>165</v>
      </c>
      <c r="H2892" t="s">
        <v>165</v>
      </c>
      <c r="J2892" t="s">
        <v>165</v>
      </c>
      <c r="K2892" t="s">
        <v>165</v>
      </c>
      <c r="L2892" t="s">
        <v>165</v>
      </c>
      <c r="M2892" t="s">
        <v>165</v>
      </c>
      <c r="N2892" t="s">
        <v>165</v>
      </c>
      <c r="O2892" t="s">
        <v>165</v>
      </c>
      <c r="P2892" t="s">
        <v>165</v>
      </c>
      <c r="Q2892" t="s">
        <v>165</v>
      </c>
    </row>
    <row r="2893">
      <c r="B2893" t="s">
        <v>165</v>
      </c>
      <c r="C2893" t="s">
        <v>165</v>
      </c>
      <c r="D2893" t="s">
        <v>165</v>
      </c>
      <c r="E2893" t="s">
        <v>165</v>
      </c>
      <c r="F2893" t="s">
        <v>165</v>
      </c>
      <c r="G2893" t="s">
        <v>165</v>
      </c>
      <c r="H2893" t="s">
        <v>165</v>
      </c>
      <c r="J2893" t="s">
        <v>165</v>
      </c>
      <c r="K2893" t="s">
        <v>165</v>
      </c>
      <c r="L2893" t="s">
        <v>165</v>
      </c>
      <c r="M2893" t="s">
        <v>165</v>
      </c>
      <c r="N2893" t="s">
        <v>165</v>
      </c>
      <c r="O2893" t="s">
        <v>165</v>
      </c>
      <c r="P2893" t="s">
        <v>165</v>
      </c>
      <c r="Q2893" t="s">
        <v>165</v>
      </c>
    </row>
    <row r="2894">
      <c r="B2894" t="s">
        <v>165</v>
      </c>
      <c r="C2894" t="s">
        <v>165</v>
      </c>
      <c r="D2894" t="s">
        <v>165</v>
      </c>
      <c r="E2894" t="s">
        <v>165</v>
      </c>
      <c r="F2894" t="s">
        <v>165</v>
      </c>
      <c r="G2894" t="s">
        <v>165</v>
      </c>
      <c r="H2894" t="s">
        <v>165</v>
      </c>
      <c r="J2894" t="s">
        <v>165</v>
      </c>
      <c r="K2894" t="s">
        <v>165</v>
      </c>
      <c r="L2894" t="s">
        <v>165</v>
      </c>
      <c r="M2894" t="s">
        <v>165</v>
      </c>
      <c r="N2894" t="s">
        <v>165</v>
      </c>
      <c r="O2894" t="s">
        <v>165</v>
      </c>
      <c r="P2894" t="s">
        <v>165</v>
      </c>
      <c r="Q2894" t="s">
        <v>165</v>
      </c>
    </row>
    <row r="2895">
      <c r="B2895" t="s">
        <v>165</v>
      </c>
      <c r="C2895" t="s">
        <v>165</v>
      </c>
      <c r="D2895" t="s">
        <v>165</v>
      </c>
      <c r="E2895" t="s">
        <v>165</v>
      </c>
      <c r="F2895" t="s">
        <v>165</v>
      </c>
      <c r="G2895" t="s">
        <v>165</v>
      </c>
      <c r="H2895" t="s">
        <v>165</v>
      </c>
      <c r="J2895" t="s">
        <v>165</v>
      </c>
      <c r="K2895" t="s">
        <v>165</v>
      </c>
      <c r="L2895" t="s">
        <v>165</v>
      </c>
      <c r="M2895" t="s">
        <v>165</v>
      </c>
      <c r="N2895" t="s">
        <v>165</v>
      </c>
      <c r="O2895" t="s">
        <v>165</v>
      </c>
      <c r="P2895" t="s">
        <v>165</v>
      </c>
      <c r="Q2895" t="s">
        <v>165</v>
      </c>
    </row>
    <row r="2896">
      <c r="B2896" t="s">
        <v>165</v>
      </c>
      <c r="C2896" t="s">
        <v>165</v>
      </c>
      <c r="D2896" t="s">
        <v>165</v>
      </c>
      <c r="E2896" t="s">
        <v>165</v>
      </c>
      <c r="F2896" t="s">
        <v>165</v>
      </c>
      <c r="G2896" t="s">
        <v>165</v>
      </c>
      <c r="H2896" t="s">
        <v>165</v>
      </c>
      <c r="J2896" t="s">
        <v>165</v>
      </c>
      <c r="K2896" t="s">
        <v>165</v>
      </c>
      <c r="L2896" t="s">
        <v>165</v>
      </c>
      <c r="M2896" t="s">
        <v>165</v>
      </c>
      <c r="N2896" t="s">
        <v>165</v>
      </c>
      <c r="O2896" t="s">
        <v>165</v>
      </c>
      <c r="P2896" t="s">
        <v>165</v>
      </c>
      <c r="Q2896" t="s">
        <v>165</v>
      </c>
    </row>
    <row r="2897">
      <c r="B2897" t="s">
        <v>165</v>
      </c>
      <c r="C2897" t="s">
        <v>165</v>
      </c>
      <c r="D2897" t="s">
        <v>165</v>
      </c>
      <c r="E2897" t="s">
        <v>165</v>
      </c>
      <c r="F2897" t="s">
        <v>165</v>
      </c>
      <c r="G2897" t="s">
        <v>165</v>
      </c>
      <c r="H2897" t="s">
        <v>165</v>
      </c>
      <c r="J2897" t="s">
        <v>165</v>
      </c>
      <c r="K2897" t="s">
        <v>165</v>
      </c>
      <c r="L2897" t="s">
        <v>165</v>
      </c>
      <c r="M2897" t="s">
        <v>165</v>
      </c>
      <c r="N2897" t="s">
        <v>165</v>
      </c>
      <c r="O2897" t="s">
        <v>165</v>
      </c>
      <c r="P2897" t="s">
        <v>165</v>
      </c>
      <c r="Q2897" t="s">
        <v>165</v>
      </c>
    </row>
    <row r="2898">
      <c r="B2898" t="s">
        <v>165</v>
      </c>
      <c r="C2898" t="s">
        <v>165</v>
      </c>
      <c r="D2898" t="s">
        <v>165</v>
      </c>
      <c r="E2898" t="s">
        <v>165</v>
      </c>
      <c r="F2898" t="s">
        <v>165</v>
      </c>
      <c r="G2898" t="s">
        <v>165</v>
      </c>
      <c r="H2898" t="s">
        <v>165</v>
      </c>
      <c r="J2898" t="s">
        <v>165</v>
      </c>
      <c r="K2898" t="s">
        <v>165</v>
      </c>
      <c r="L2898" t="s">
        <v>165</v>
      </c>
      <c r="M2898" t="s">
        <v>165</v>
      </c>
      <c r="N2898" t="s">
        <v>165</v>
      </c>
      <c r="O2898" t="s">
        <v>165</v>
      </c>
      <c r="P2898" t="s">
        <v>165</v>
      </c>
      <c r="Q2898" t="s">
        <v>165</v>
      </c>
    </row>
    <row r="2899">
      <c r="B2899" t="s">
        <v>165</v>
      </c>
      <c r="C2899" t="s">
        <v>165</v>
      </c>
      <c r="D2899" t="s">
        <v>165</v>
      </c>
      <c r="E2899" t="s">
        <v>165</v>
      </c>
      <c r="F2899" t="s">
        <v>165</v>
      </c>
      <c r="G2899" t="s">
        <v>165</v>
      </c>
      <c r="H2899" t="s">
        <v>165</v>
      </c>
      <c r="J2899" t="s">
        <v>165</v>
      </c>
      <c r="K2899" t="s">
        <v>165</v>
      </c>
      <c r="L2899" t="s">
        <v>165</v>
      </c>
      <c r="M2899" t="s">
        <v>165</v>
      </c>
      <c r="N2899" t="s">
        <v>165</v>
      </c>
      <c r="O2899" t="s">
        <v>165</v>
      </c>
      <c r="P2899" t="s">
        <v>165</v>
      </c>
      <c r="Q2899" t="s">
        <v>165</v>
      </c>
    </row>
    <row r="2900">
      <c r="B2900" t="s">
        <v>165</v>
      </c>
      <c r="C2900" t="s">
        <v>165</v>
      </c>
      <c r="D2900" t="s">
        <v>165</v>
      </c>
      <c r="E2900" t="s">
        <v>165</v>
      </c>
      <c r="F2900" t="s">
        <v>165</v>
      </c>
      <c r="G2900" t="s">
        <v>165</v>
      </c>
      <c r="H2900" t="s">
        <v>165</v>
      </c>
      <c r="J2900" t="s">
        <v>165</v>
      </c>
      <c r="K2900" t="s">
        <v>165</v>
      </c>
      <c r="L2900" t="s">
        <v>165</v>
      </c>
      <c r="M2900" t="s">
        <v>165</v>
      </c>
      <c r="N2900" t="s">
        <v>165</v>
      </c>
      <c r="O2900" t="s">
        <v>165</v>
      </c>
      <c r="P2900" t="s">
        <v>165</v>
      </c>
      <c r="Q2900" t="s">
        <v>165</v>
      </c>
    </row>
    <row r="2901">
      <c r="B2901" t="s">
        <v>165</v>
      </c>
      <c r="C2901" t="s">
        <v>165</v>
      </c>
      <c r="D2901" t="s">
        <v>165</v>
      </c>
      <c r="E2901" t="s">
        <v>165</v>
      </c>
      <c r="F2901" t="s">
        <v>165</v>
      </c>
      <c r="G2901" t="s">
        <v>165</v>
      </c>
      <c r="H2901" t="s">
        <v>165</v>
      </c>
      <c r="J2901" t="s">
        <v>165</v>
      </c>
      <c r="K2901" t="s">
        <v>165</v>
      </c>
      <c r="L2901" t="s">
        <v>165</v>
      </c>
      <c r="M2901" t="s">
        <v>165</v>
      </c>
      <c r="N2901" t="s">
        <v>165</v>
      </c>
      <c r="O2901" t="s">
        <v>165</v>
      </c>
      <c r="P2901" t="s">
        <v>165</v>
      </c>
      <c r="Q2901" t="s">
        <v>165</v>
      </c>
    </row>
    <row r="2902">
      <c r="B2902" t="s">
        <v>165</v>
      </c>
      <c r="C2902" t="s">
        <v>165</v>
      </c>
      <c r="D2902" t="s">
        <v>165</v>
      </c>
      <c r="E2902" t="s">
        <v>165</v>
      </c>
      <c r="F2902" t="s">
        <v>165</v>
      </c>
      <c r="G2902" t="s">
        <v>165</v>
      </c>
      <c r="H2902" t="s">
        <v>165</v>
      </c>
      <c r="J2902" t="s">
        <v>165</v>
      </c>
      <c r="K2902" t="s">
        <v>165</v>
      </c>
      <c r="L2902" t="s">
        <v>165</v>
      </c>
      <c r="M2902" t="s">
        <v>165</v>
      </c>
      <c r="N2902" t="s">
        <v>165</v>
      </c>
      <c r="O2902" t="s">
        <v>165</v>
      </c>
      <c r="P2902" t="s">
        <v>165</v>
      </c>
      <c r="Q2902" t="s">
        <v>165</v>
      </c>
    </row>
    <row r="2903">
      <c r="B2903" t="s">
        <v>165</v>
      </c>
      <c r="C2903" t="s">
        <v>165</v>
      </c>
      <c r="D2903" t="s">
        <v>165</v>
      </c>
      <c r="E2903" t="s">
        <v>165</v>
      </c>
      <c r="F2903" t="s">
        <v>165</v>
      </c>
      <c r="G2903" t="s">
        <v>165</v>
      </c>
      <c r="H2903" t="s">
        <v>165</v>
      </c>
      <c r="J2903" t="s">
        <v>165</v>
      </c>
      <c r="K2903" t="s">
        <v>165</v>
      </c>
      <c r="L2903" t="s">
        <v>165</v>
      </c>
      <c r="M2903" t="s">
        <v>165</v>
      </c>
      <c r="N2903" t="s">
        <v>165</v>
      </c>
      <c r="O2903" t="s">
        <v>165</v>
      </c>
      <c r="P2903" t="s">
        <v>165</v>
      </c>
      <c r="Q2903" t="s">
        <v>165</v>
      </c>
    </row>
    <row r="2904">
      <c r="B2904" t="s">
        <v>165</v>
      </c>
      <c r="C2904" t="s">
        <v>165</v>
      </c>
      <c r="D2904" t="s">
        <v>165</v>
      </c>
      <c r="E2904" t="s">
        <v>165</v>
      </c>
      <c r="F2904" t="s">
        <v>165</v>
      </c>
      <c r="G2904" t="s">
        <v>165</v>
      </c>
      <c r="H2904" t="s">
        <v>165</v>
      </c>
      <c r="J2904" t="s">
        <v>165</v>
      </c>
      <c r="K2904" t="s">
        <v>165</v>
      </c>
      <c r="L2904" t="s">
        <v>165</v>
      </c>
      <c r="M2904" t="s">
        <v>165</v>
      </c>
      <c r="N2904" t="s">
        <v>165</v>
      </c>
      <c r="O2904" t="s">
        <v>165</v>
      </c>
      <c r="P2904" t="s">
        <v>165</v>
      </c>
      <c r="Q2904" t="s">
        <v>165</v>
      </c>
    </row>
    <row r="2905">
      <c r="B2905" t="s">
        <v>165</v>
      </c>
      <c r="C2905" t="s">
        <v>165</v>
      </c>
      <c r="D2905" t="s">
        <v>165</v>
      </c>
      <c r="E2905" t="s">
        <v>165</v>
      </c>
      <c r="F2905" t="s">
        <v>165</v>
      </c>
      <c r="G2905" t="s">
        <v>165</v>
      </c>
      <c r="H2905" t="s">
        <v>165</v>
      </c>
      <c r="J2905" t="s">
        <v>165</v>
      </c>
      <c r="K2905" t="s">
        <v>165</v>
      </c>
      <c r="L2905" t="s">
        <v>165</v>
      </c>
      <c r="M2905" t="s">
        <v>165</v>
      </c>
      <c r="N2905" t="s">
        <v>165</v>
      </c>
      <c r="O2905" t="s">
        <v>165</v>
      </c>
      <c r="P2905" t="s">
        <v>165</v>
      </c>
      <c r="Q2905" t="s">
        <v>165</v>
      </c>
    </row>
    <row r="2906">
      <c r="B2906" t="s">
        <v>165</v>
      </c>
      <c r="C2906" t="s">
        <v>165</v>
      </c>
      <c r="D2906" t="s">
        <v>165</v>
      </c>
      <c r="E2906" t="s">
        <v>165</v>
      </c>
      <c r="F2906" t="s">
        <v>165</v>
      </c>
      <c r="G2906" t="s">
        <v>165</v>
      </c>
      <c r="H2906" t="s">
        <v>165</v>
      </c>
      <c r="J2906" t="s">
        <v>165</v>
      </c>
      <c r="K2906" t="s">
        <v>165</v>
      </c>
      <c r="L2906" t="s">
        <v>165</v>
      </c>
      <c r="M2906" t="s">
        <v>165</v>
      </c>
      <c r="N2906" t="s">
        <v>165</v>
      </c>
      <c r="O2906" t="s">
        <v>165</v>
      </c>
      <c r="P2906" t="s">
        <v>165</v>
      </c>
      <c r="Q2906" t="s">
        <v>165</v>
      </c>
    </row>
    <row r="2907">
      <c r="B2907" t="s">
        <v>165</v>
      </c>
      <c r="C2907" t="s">
        <v>165</v>
      </c>
      <c r="D2907" t="s">
        <v>165</v>
      </c>
      <c r="E2907" t="s">
        <v>165</v>
      </c>
      <c r="F2907" t="s">
        <v>165</v>
      </c>
      <c r="G2907" t="s">
        <v>165</v>
      </c>
      <c r="H2907" t="s">
        <v>165</v>
      </c>
      <c r="J2907" t="s">
        <v>165</v>
      </c>
      <c r="K2907" t="s">
        <v>165</v>
      </c>
      <c r="L2907" t="s">
        <v>165</v>
      </c>
      <c r="M2907" t="s">
        <v>165</v>
      </c>
      <c r="N2907" t="s">
        <v>165</v>
      </c>
      <c r="O2907" t="s">
        <v>165</v>
      </c>
      <c r="P2907" t="s">
        <v>165</v>
      </c>
      <c r="Q2907" t="s">
        <v>165</v>
      </c>
    </row>
    <row r="2908">
      <c r="B2908" t="s">
        <v>165</v>
      </c>
      <c r="C2908" t="s">
        <v>165</v>
      </c>
      <c r="D2908" t="s">
        <v>165</v>
      </c>
      <c r="E2908" t="s">
        <v>165</v>
      </c>
      <c r="F2908" t="s">
        <v>165</v>
      </c>
      <c r="G2908" t="s">
        <v>165</v>
      </c>
      <c r="H2908" t="s">
        <v>165</v>
      </c>
      <c r="J2908" t="s">
        <v>165</v>
      </c>
      <c r="K2908" t="s">
        <v>165</v>
      </c>
      <c r="L2908" t="s">
        <v>165</v>
      </c>
      <c r="M2908" t="s">
        <v>165</v>
      </c>
      <c r="N2908" t="s">
        <v>165</v>
      </c>
      <c r="O2908" t="s">
        <v>165</v>
      </c>
      <c r="P2908" t="s">
        <v>165</v>
      </c>
      <c r="Q2908" t="s">
        <v>165</v>
      </c>
    </row>
    <row r="2909">
      <c r="B2909" t="s">
        <v>165</v>
      </c>
      <c r="C2909" t="s">
        <v>165</v>
      </c>
      <c r="D2909" t="s">
        <v>165</v>
      </c>
      <c r="E2909" t="s">
        <v>165</v>
      </c>
      <c r="F2909" t="s">
        <v>165</v>
      </c>
      <c r="G2909" t="s">
        <v>165</v>
      </c>
      <c r="H2909" t="s">
        <v>165</v>
      </c>
      <c r="J2909" t="s">
        <v>165</v>
      </c>
      <c r="K2909" t="s">
        <v>165</v>
      </c>
      <c r="L2909" t="s">
        <v>165</v>
      </c>
      <c r="M2909" t="s">
        <v>165</v>
      </c>
      <c r="N2909" t="s">
        <v>165</v>
      </c>
      <c r="O2909" t="s">
        <v>165</v>
      </c>
      <c r="P2909" t="s">
        <v>165</v>
      </c>
      <c r="Q2909" t="s">
        <v>165</v>
      </c>
    </row>
    <row r="2910">
      <c r="B2910" t="s">
        <v>165</v>
      </c>
      <c r="C2910" t="s">
        <v>165</v>
      </c>
      <c r="D2910" t="s">
        <v>165</v>
      </c>
      <c r="E2910" t="s">
        <v>165</v>
      </c>
      <c r="F2910" t="s">
        <v>165</v>
      </c>
      <c r="G2910" t="s">
        <v>165</v>
      </c>
      <c r="H2910" t="s">
        <v>165</v>
      </c>
      <c r="J2910" t="s">
        <v>165</v>
      </c>
      <c r="K2910" t="s">
        <v>165</v>
      </c>
      <c r="L2910" t="s">
        <v>165</v>
      </c>
      <c r="M2910" t="s">
        <v>165</v>
      </c>
      <c r="N2910" t="s">
        <v>165</v>
      </c>
      <c r="O2910" t="s">
        <v>165</v>
      </c>
      <c r="P2910" t="s">
        <v>165</v>
      </c>
      <c r="Q2910" t="s">
        <v>165</v>
      </c>
    </row>
    <row r="2911">
      <c r="B2911" t="s">
        <v>165</v>
      </c>
      <c r="C2911" t="s">
        <v>165</v>
      </c>
      <c r="D2911" t="s">
        <v>165</v>
      </c>
      <c r="E2911" t="s">
        <v>165</v>
      </c>
      <c r="F2911" t="s">
        <v>165</v>
      </c>
      <c r="G2911" t="s">
        <v>165</v>
      </c>
      <c r="H2911" t="s">
        <v>165</v>
      </c>
      <c r="J2911" t="s">
        <v>165</v>
      </c>
      <c r="K2911" t="s">
        <v>165</v>
      </c>
      <c r="L2911" t="s">
        <v>165</v>
      </c>
      <c r="M2911" t="s">
        <v>165</v>
      </c>
      <c r="N2911" t="s">
        <v>165</v>
      </c>
      <c r="O2911" t="s">
        <v>165</v>
      </c>
      <c r="P2911" t="s">
        <v>165</v>
      </c>
      <c r="Q2911" t="s">
        <v>165</v>
      </c>
    </row>
    <row r="2912">
      <c r="B2912" t="s">
        <v>165</v>
      </c>
      <c r="C2912" t="s">
        <v>165</v>
      </c>
      <c r="D2912" t="s">
        <v>165</v>
      </c>
      <c r="E2912" t="s">
        <v>165</v>
      </c>
      <c r="F2912" t="s">
        <v>165</v>
      </c>
      <c r="G2912" t="s">
        <v>165</v>
      </c>
      <c r="H2912" t="s">
        <v>165</v>
      </c>
      <c r="J2912" t="s">
        <v>165</v>
      </c>
      <c r="K2912" t="s">
        <v>165</v>
      </c>
      <c r="L2912" t="s">
        <v>165</v>
      </c>
      <c r="M2912" t="s">
        <v>165</v>
      </c>
      <c r="N2912" t="s">
        <v>165</v>
      </c>
      <c r="O2912" t="s">
        <v>165</v>
      </c>
      <c r="P2912" t="s">
        <v>165</v>
      </c>
      <c r="Q2912" t="s">
        <v>165</v>
      </c>
    </row>
    <row r="2913">
      <c r="B2913" t="s">
        <v>165</v>
      </c>
      <c r="C2913" t="s">
        <v>165</v>
      </c>
      <c r="D2913" t="s">
        <v>165</v>
      </c>
      <c r="E2913" t="s">
        <v>165</v>
      </c>
      <c r="F2913" t="s">
        <v>165</v>
      </c>
      <c r="G2913" t="s">
        <v>165</v>
      </c>
      <c r="H2913" t="s">
        <v>165</v>
      </c>
      <c r="J2913" t="s">
        <v>165</v>
      </c>
      <c r="K2913" t="s">
        <v>165</v>
      </c>
      <c r="L2913" t="s">
        <v>165</v>
      </c>
      <c r="M2913" t="s">
        <v>165</v>
      </c>
      <c r="N2913" t="s">
        <v>165</v>
      </c>
      <c r="O2913" t="s">
        <v>165</v>
      </c>
      <c r="P2913" t="s">
        <v>165</v>
      </c>
      <c r="Q2913" t="s">
        <v>165</v>
      </c>
    </row>
    <row r="2914">
      <c r="B2914" t="s">
        <v>165</v>
      </c>
      <c r="C2914" t="s">
        <v>165</v>
      </c>
      <c r="D2914" t="s">
        <v>165</v>
      </c>
      <c r="E2914" t="s">
        <v>165</v>
      </c>
      <c r="F2914" t="s">
        <v>165</v>
      </c>
      <c r="G2914" t="s">
        <v>165</v>
      </c>
      <c r="H2914" t="s">
        <v>165</v>
      </c>
      <c r="J2914" t="s">
        <v>165</v>
      </c>
      <c r="K2914" t="s">
        <v>165</v>
      </c>
      <c r="L2914" t="s">
        <v>165</v>
      </c>
      <c r="M2914" t="s">
        <v>165</v>
      </c>
      <c r="N2914" t="s">
        <v>165</v>
      </c>
      <c r="O2914" t="s">
        <v>165</v>
      </c>
      <c r="P2914" t="s">
        <v>165</v>
      </c>
      <c r="Q2914" t="s">
        <v>165</v>
      </c>
    </row>
    <row r="2915">
      <c r="B2915" t="s">
        <v>165</v>
      </c>
      <c r="C2915" t="s">
        <v>165</v>
      </c>
      <c r="D2915" t="s">
        <v>165</v>
      </c>
      <c r="E2915" t="s">
        <v>165</v>
      </c>
      <c r="F2915" t="s">
        <v>165</v>
      </c>
      <c r="G2915" t="s">
        <v>165</v>
      </c>
      <c r="H2915" t="s">
        <v>165</v>
      </c>
      <c r="J2915" t="s">
        <v>165</v>
      </c>
      <c r="K2915" t="s">
        <v>165</v>
      </c>
      <c r="L2915" t="s">
        <v>165</v>
      </c>
      <c r="M2915" t="s">
        <v>165</v>
      </c>
      <c r="N2915" t="s">
        <v>165</v>
      </c>
      <c r="O2915" t="s">
        <v>165</v>
      </c>
      <c r="P2915" t="s">
        <v>165</v>
      </c>
      <c r="Q2915" t="s">
        <v>165</v>
      </c>
    </row>
    <row r="2916">
      <c r="B2916" t="s">
        <v>165</v>
      </c>
      <c r="C2916" t="s">
        <v>165</v>
      </c>
      <c r="D2916" t="s">
        <v>165</v>
      </c>
      <c r="E2916" t="s">
        <v>165</v>
      </c>
      <c r="F2916" t="s">
        <v>165</v>
      </c>
      <c r="G2916" t="s">
        <v>165</v>
      </c>
      <c r="H2916" t="s">
        <v>165</v>
      </c>
      <c r="J2916" t="s">
        <v>165</v>
      </c>
      <c r="K2916" t="s">
        <v>165</v>
      </c>
      <c r="L2916" t="s">
        <v>165</v>
      </c>
      <c r="M2916" t="s">
        <v>165</v>
      </c>
      <c r="N2916" t="s">
        <v>165</v>
      </c>
      <c r="O2916" t="s">
        <v>165</v>
      </c>
      <c r="P2916" t="s">
        <v>165</v>
      </c>
      <c r="Q2916" t="s">
        <v>165</v>
      </c>
    </row>
    <row r="2917">
      <c r="B2917" t="s">
        <v>165</v>
      </c>
      <c r="C2917" t="s">
        <v>165</v>
      </c>
      <c r="D2917" t="s">
        <v>165</v>
      </c>
      <c r="E2917" t="s">
        <v>165</v>
      </c>
      <c r="F2917" t="s">
        <v>165</v>
      </c>
      <c r="G2917" t="s">
        <v>165</v>
      </c>
      <c r="H2917" t="s">
        <v>165</v>
      </c>
      <c r="J2917" t="s">
        <v>165</v>
      </c>
      <c r="K2917" t="s">
        <v>165</v>
      </c>
      <c r="L2917" t="s">
        <v>165</v>
      </c>
      <c r="M2917" t="s">
        <v>165</v>
      </c>
      <c r="N2917" t="s">
        <v>165</v>
      </c>
      <c r="O2917" t="s">
        <v>165</v>
      </c>
      <c r="P2917" t="s">
        <v>165</v>
      </c>
      <c r="Q2917" t="s">
        <v>165</v>
      </c>
    </row>
    <row r="2918">
      <c r="B2918" t="s">
        <v>165</v>
      </c>
      <c r="C2918" t="s">
        <v>165</v>
      </c>
      <c r="D2918" t="s">
        <v>165</v>
      </c>
      <c r="E2918" t="s">
        <v>165</v>
      </c>
      <c r="F2918" t="s">
        <v>165</v>
      </c>
      <c r="G2918" t="s">
        <v>165</v>
      </c>
      <c r="H2918" t="s">
        <v>165</v>
      </c>
      <c r="J2918" t="s">
        <v>165</v>
      </c>
      <c r="K2918" t="s">
        <v>165</v>
      </c>
      <c r="L2918" t="s">
        <v>165</v>
      </c>
      <c r="M2918" t="s">
        <v>165</v>
      </c>
      <c r="N2918" t="s">
        <v>165</v>
      </c>
      <c r="O2918" t="s">
        <v>165</v>
      </c>
      <c r="P2918" t="s">
        <v>165</v>
      </c>
      <c r="Q2918" t="s">
        <v>165</v>
      </c>
    </row>
    <row r="2919">
      <c r="B2919" t="s">
        <v>165</v>
      </c>
      <c r="C2919" t="s">
        <v>165</v>
      </c>
      <c r="D2919" t="s">
        <v>165</v>
      </c>
      <c r="E2919" t="s">
        <v>165</v>
      </c>
      <c r="F2919" t="s">
        <v>165</v>
      </c>
      <c r="G2919" t="s">
        <v>165</v>
      </c>
      <c r="H2919" t="s">
        <v>165</v>
      </c>
      <c r="J2919" t="s">
        <v>165</v>
      </c>
      <c r="K2919" t="s">
        <v>165</v>
      </c>
      <c r="L2919" t="s">
        <v>165</v>
      </c>
      <c r="M2919" t="s">
        <v>165</v>
      </c>
      <c r="N2919" t="s">
        <v>165</v>
      </c>
      <c r="O2919" t="s">
        <v>165</v>
      </c>
      <c r="P2919" t="s">
        <v>165</v>
      </c>
      <c r="Q2919" t="s">
        <v>165</v>
      </c>
    </row>
    <row r="2920">
      <c r="B2920" t="s">
        <v>165</v>
      </c>
      <c r="C2920" t="s">
        <v>165</v>
      </c>
      <c r="D2920" t="s">
        <v>165</v>
      </c>
      <c r="E2920" t="s">
        <v>165</v>
      </c>
      <c r="F2920" t="s">
        <v>165</v>
      </c>
      <c r="G2920" t="s">
        <v>165</v>
      </c>
      <c r="H2920" t="s">
        <v>165</v>
      </c>
      <c r="J2920" t="s">
        <v>165</v>
      </c>
      <c r="K2920" t="s">
        <v>165</v>
      </c>
      <c r="L2920" t="s">
        <v>165</v>
      </c>
      <c r="M2920" t="s">
        <v>165</v>
      </c>
      <c r="N2920" t="s">
        <v>165</v>
      </c>
      <c r="O2920" t="s">
        <v>165</v>
      </c>
      <c r="P2920" t="s">
        <v>165</v>
      </c>
      <c r="Q2920" t="s">
        <v>165</v>
      </c>
    </row>
    <row r="2921">
      <c r="B2921" t="s">
        <v>165</v>
      </c>
      <c r="C2921" t="s">
        <v>165</v>
      </c>
      <c r="D2921" t="s">
        <v>165</v>
      </c>
      <c r="E2921" t="s">
        <v>165</v>
      </c>
      <c r="F2921" t="s">
        <v>165</v>
      </c>
      <c r="G2921" t="s">
        <v>165</v>
      </c>
      <c r="H2921" t="s">
        <v>165</v>
      </c>
      <c r="J2921" t="s">
        <v>165</v>
      </c>
      <c r="K2921" t="s">
        <v>165</v>
      </c>
      <c r="L2921" t="s">
        <v>165</v>
      </c>
      <c r="M2921" t="s">
        <v>165</v>
      </c>
      <c r="N2921" t="s">
        <v>165</v>
      </c>
      <c r="O2921" t="s">
        <v>165</v>
      </c>
      <c r="P2921" t="s">
        <v>165</v>
      </c>
      <c r="Q2921" t="s">
        <v>165</v>
      </c>
    </row>
    <row r="2922">
      <c r="B2922" t="s">
        <v>165</v>
      </c>
      <c r="C2922" t="s">
        <v>165</v>
      </c>
      <c r="D2922" t="s">
        <v>165</v>
      </c>
      <c r="E2922" t="s">
        <v>165</v>
      </c>
      <c r="F2922" t="s">
        <v>165</v>
      </c>
      <c r="G2922" t="s">
        <v>165</v>
      </c>
      <c r="H2922" t="s">
        <v>165</v>
      </c>
      <c r="J2922" t="s">
        <v>165</v>
      </c>
      <c r="K2922" t="s">
        <v>165</v>
      </c>
      <c r="L2922" t="s">
        <v>165</v>
      </c>
      <c r="M2922" t="s">
        <v>165</v>
      </c>
      <c r="N2922" t="s">
        <v>165</v>
      </c>
      <c r="O2922" t="s">
        <v>165</v>
      </c>
      <c r="P2922" t="s">
        <v>165</v>
      </c>
      <c r="Q2922" t="s">
        <v>165</v>
      </c>
    </row>
    <row r="2923">
      <c r="B2923" t="s">
        <v>165</v>
      </c>
      <c r="C2923" t="s">
        <v>165</v>
      </c>
      <c r="D2923" t="s">
        <v>165</v>
      </c>
      <c r="E2923" t="s">
        <v>165</v>
      </c>
      <c r="F2923" t="s">
        <v>165</v>
      </c>
      <c r="G2923" t="s">
        <v>165</v>
      </c>
      <c r="H2923" t="s">
        <v>165</v>
      </c>
      <c r="J2923" t="s">
        <v>165</v>
      </c>
      <c r="K2923" t="s">
        <v>165</v>
      </c>
      <c r="L2923" t="s">
        <v>165</v>
      </c>
      <c r="M2923" t="s">
        <v>165</v>
      </c>
      <c r="N2923" t="s">
        <v>165</v>
      </c>
      <c r="O2923" t="s">
        <v>165</v>
      </c>
      <c r="P2923" t="s">
        <v>165</v>
      </c>
      <c r="Q2923" t="s">
        <v>165</v>
      </c>
    </row>
    <row r="2924">
      <c r="B2924" t="s">
        <v>165</v>
      </c>
      <c r="C2924" t="s">
        <v>165</v>
      </c>
      <c r="D2924" t="s">
        <v>165</v>
      </c>
      <c r="E2924" t="s">
        <v>165</v>
      </c>
      <c r="F2924" t="s">
        <v>165</v>
      </c>
      <c r="G2924" t="s">
        <v>165</v>
      </c>
      <c r="H2924" t="s">
        <v>165</v>
      </c>
      <c r="J2924" t="s">
        <v>165</v>
      </c>
      <c r="K2924" t="s">
        <v>165</v>
      </c>
      <c r="L2924" t="s">
        <v>165</v>
      </c>
      <c r="M2924" t="s">
        <v>165</v>
      </c>
      <c r="N2924" t="s">
        <v>165</v>
      </c>
      <c r="O2924" t="s">
        <v>165</v>
      </c>
      <c r="P2924" t="s">
        <v>165</v>
      </c>
      <c r="Q2924" t="s">
        <v>165</v>
      </c>
    </row>
    <row r="2925">
      <c r="B2925" t="s">
        <v>165</v>
      </c>
      <c r="C2925" t="s">
        <v>165</v>
      </c>
      <c r="D2925" t="s">
        <v>165</v>
      </c>
      <c r="E2925" t="s">
        <v>165</v>
      </c>
      <c r="F2925" t="s">
        <v>165</v>
      </c>
      <c r="G2925" t="s">
        <v>165</v>
      </c>
      <c r="H2925" t="s">
        <v>165</v>
      </c>
      <c r="J2925" t="s">
        <v>165</v>
      </c>
      <c r="K2925" t="s">
        <v>165</v>
      </c>
      <c r="L2925" t="s">
        <v>165</v>
      </c>
      <c r="M2925" t="s">
        <v>165</v>
      </c>
      <c r="N2925" t="s">
        <v>165</v>
      </c>
      <c r="O2925" t="s">
        <v>165</v>
      </c>
      <c r="P2925" t="s">
        <v>165</v>
      </c>
      <c r="Q2925" t="s">
        <v>165</v>
      </c>
    </row>
    <row r="2926">
      <c r="B2926" t="s">
        <v>165</v>
      </c>
      <c r="C2926" t="s">
        <v>165</v>
      </c>
      <c r="D2926" t="s">
        <v>165</v>
      </c>
      <c r="E2926" t="s">
        <v>165</v>
      </c>
      <c r="F2926" t="s">
        <v>165</v>
      </c>
      <c r="G2926" t="s">
        <v>165</v>
      </c>
      <c r="H2926" t="s">
        <v>165</v>
      </c>
      <c r="J2926" t="s">
        <v>165</v>
      </c>
      <c r="K2926" t="s">
        <v>165</v>
      </c>
      <c r="L2926" t="s">
        <v>165</v>
      </c>
      <c r="M2926" t="s">
        <v>165</v>
      </c>
      <c r="N2926" t="s">
        <v>165</v>
      </c>
      <c r="O2926" t="s">
        <v>165</v>
      </c>
      <c r="P2926" t="s">
        <v>165</v>
      </c>
      <c r="Q2926" t="s">
        <v>165</v>
      </c>
    </row>
    <row r="2927">
      <c r="B2927" t="s">
        <v>165</v>
      </c>
      <c r="C2927" t="s">
        <v>165</v>
      </c>
      <c r="D2927" t="s">
        <v>165</v>
      </c>
      <c r="E2927" t="s">
        <v>165</v>
      </c>
      <c r="F2927" t="s">
        <v>165</v>
      </c>
      <c r="G2927" t="s">
        <v>165</v>
      </c>
      <c r="H2927" t="s">
        <v>165</v>
      </c>
      <c r="J2927" t="s">
        <v>165</v>
      </c>
      <c r="K2927" t="s">
        <v>165</v>
      </c>
      <c r="L2927" t="s">
        <v>165</v>
      </c>
      <c r="M2927" t="s">
        <v>165</v>
      </c>
      <c r="N2927" t="s">
        <v>165</v>
      </c>
      <c r="O2927" t="s">
        <v>165</v>
      </c>
      <c r="P2927" t="s">
        <v>165</v>
      </c>
      <c r="Q2927" t="s">
        <v>165</v>
      </c>
    </row>
    <row r="2928">
      <c r="B2928" t="s">
        <v>165</v>
      </c>
      <c r="C2928" t="s">
        <v>165</v>
      </c>
      <c r="D2928" t="s">
        <v>165</v>
      </c>
      <c r="E2928" t="s">
        <v>165</v>
      </c>
      <c r="F2928" t="s">
        <v>165</v>
      </c>
      <c r="G2928" t="s">
        <v>165</v>
      </c>
      <c r="H2928" t="s">
        <v>165</v>
      </c>
      <c r="J2928" t="s">
        <v>165</v>
      </c>
      <c r="K2928" t="s">
        <v>165</v>
      </c>
      <c r="L2928" t="s">
        <v>165</v>
      </c>
      <c r="M2928" t="s">
        <v>165</v>
      </c>
      <c r="N2928" t="s">
        <v>165</v>
      </c>
      <c r="O2928" t="s">
        <v>165</v>
      </c>
      <c r="P2928" t="s">
        <v>165</v>
      </c>
      <c r="Q2928" t="s">
        <v>165</v>
      </c>
    </row>
    <row r="2929">
      <c r="B2929" t="s">
        <v>165</v>
      </c>
      <c r="C2929" t="s">
        <v>165</v>
      </c>
      <c r="D2929" t="s">
        <v>165</v>
      </c>
      <c r="E2929" t="s">
        <v>165</v>
      </c>
      <c r="F2929" t="s">
        <v>165</v>
      </c>
      <c r="G2929" t="s">
        <v>165</v>
      </c>
      <c r="H2929" t="s">
        <v>165</v>
      </c>
      <c r="J2929" t="s">
        <v>165</v>
      </c>
      <c r="K2929" t="s">
        <v>165</v>
      </c>
      <c r="L2929" t="s">
        <v>165</v>
      </c>
      <c r="M2929" t="s">
        <v>165</v>
      </c>
      <c r="N2929" t="s">
        <v>165</v>
      </c>
      <c r="O2929" t="s">
        <v>165</v>
      </c>
      <c r="P2929" t="s">
        <v>165</v>
      </c>
      <c r="Q2929" t="s">
        <v>165</v>
      </c>
    </row>
    <row r="2930">
      <c r="B2930" t="s">
        <v>165</v>
      </c>
      <c r="C2930" t="s">
        <v>165</v>
      </c>
      <c r="D2930" t="s">
        <v>165</v>
      </c>
      <c r="E2930" t="s">
        <v>165</v>
      </c>
      <c r="F2930" t="s">
        <v>165</v>
      </c>
      <c r="G2930" t="s">
        <v>165</v>
      </c>
      <c r="H2930" t="s">
        <v>165</v>
      </c>
      <c r="J2930" t="s">
        <v>165</v>
      </c>
      <c r="K2930" t="s">
        <v>165</v>
      </c>
      <c r="L2930" t="s">
        <v>165</v>
      </c>
      <c r="M2930" t="s">
        <v>165</v>
      </c>
      <c r="N2930" t="s">
        <v>165</v>
      </c>
      <c r="O2930" t="s">
        <v>165</v>
      </c>
      <c r="P2930" t="s">
        <v>165</v>
      </c>
      <c r="Q2930" t="s">
        <v>165</v>
      </c>
    </row>
    <row r="2931">
      <c r="B2931" t="s">
        <v>165</v>
      </c>
      <c r="C2931" t="s">
        <v>165</v>
      </c>
      <c r="D2931" t="s">
        <v>165</v>
      </c>
      <c r="E2931" t="s">
        <v>165</v>
      </c>
      <c r="F2931" t="s">
        <v>165</v>
      </c>
      <c r="G2931" t="s">
        <v>165</v>
      </c>
      <c r="H2931" t="s">
        <v>165</v>
      </c>
      <c r="J2931" t="s">
        <v>165</v>
      </c>
      <c r="K2931" t="s">
        <v>165</v>
      </c>
      <c r="L2931" t="s">
        <v>165</v>
      </c>
      <c r="M2931" t="s">
        <v>165</v>
      </c>
      <c r="N2931" t="s">
        <v>165</v>
      </c>
      <c r="O2931" t="s">
        <v>165</v>
      </c>
      <c r="P2931" t="s">
        <v>165</v>
      </c>
      <c r="Q2931" t="s">
        <v>165</v>
      </c>
    </row>
    <row r="2932">
      <c r="B2932" t="s">
        <v>165</v>
      </c>
      <c r="C2932" t="s">
        <v>165</v>
      </c>
      <c r="D2932" t="s">
        <v>165</v>
      </c>
      <c r="E2932" t="s">
        <v>165</v>
      </c>
      <c r="F2932" t="s">
        <v>165</v>
      </c>
      <c r="G2932" t="s">
        <v>165</v>
      </c>
      <c r="H2932" t="s">
        <v>165</v>
      </c>
      <c r="J2932" t="s">
        <v>165</v>
      </c>
      <c r="K2932" t="s">
        <v>165</v>
      </c>
      <c r="L2932" t="s">
        <v>165</v>
      </c>
      <c r="M2932" t="s">
        <v>165</v>
      </c>
      <c r="N2932" t="s">
        <v>165</v>
      </c>
      <c r="O2932" t="s">
        <v>165</v>
      </c>
      <c r="P2932" t="s">
        <v>165</v>
      </c>
      <c r="Q2932" t="s">
        <v>165</v>
      </c>
    </row>
    <row r="2933">
      <c r="B2933" t="s">
        <v>165</v>
      </c>
      <c r="C2933" t="s">
        <v>165</v>
      </c>
      <c r="D2933" t="s">
        <v>165</v>
      </c>
      <c r="E2933" t="s">
        <v>165</v>
      </c>
      <c r="F2933" t="s">
        <v>165</v>
      </c>
      <c r="G2933" t="s">
        <v>165</v>
      </c>
      <c r="H2933" t="s">
        <v>165</v>
      </c>
      <c r="J2933" t="s">
        <v>165</v>
      </c>
      <c r="K2933" t="s">
        <v>165</v>
      </c>
      <c r="L2933" t="s">
        <v>165</v>
      </c>
      <c r="M2933" t="s">
        <v>165</v>
      </c>
      <c r="N2933" t="s">
        <v>165</v>
      </c>
      <c r="O2933" t="s">
        <v>165</v>
      </c>
      <c r="P2933" t="s">
        <v>165</v>
      </c>
      <c r="Q2933" t="s">
        <v>165</v>
      </c>
    </row>
    <row r="2934">
      <c r="B2934" t="s">
        <v>165</v>
      </c>
      <c r="C2934" t="s">
        <v>165</v>
      </c>
      <c r="D2934" t="s">
        <v>165</v>
      </c>
      <c r="E2934" t="s">
        <v>165</v>
      </c>
      <c r="F2934" t="s">
        <v>165</v>
      </c>
      <c r="G2934" t="s">
        <v>165</v>
      </c>
      <c r="H2934" t="s">
        <v>165</v>
      </c>
      <c r="J2934" t="s">
        <v>165</v>
      </c>
      <c r="K2934" t="s">
        <v>165</v>
      </c>
      <c r="L2934" t="s">
        <v>165</v>
      </c>
      <c r="M2934" t="s">
        <v>165</v>
      </c>
      <c r="N2934" t="s">
        <v>165</v>
      </c>
      <c r="O2934" t="s">
        <v>165</v>
      </c>
      <c r="P2934" t="s">
        <v>165</v>
      </c>
      <c r="Q2934" t="s">
        <v>165</v>
      </c>
    </row>
    <row r="2935">
      <c r="B2935" t="s">
        <v>165</v>
      </c>
      <c r="C2935" t="s">
        <v>165</v>
      </c>
      <c r="D2935" t="s">
        <v>165</v>
      </c>
      <c r="E2935" t="s">
        <v>165</v>
      </c>
      <c r="F2935" t="s">
        <v>165</v>
      </c>
      <c r="G2935" t="s">
        <v>165</v>
      </c>
      <c r="H2935" t="s">
        <v>165</v>
      </c>
      <c r="J2935" t="s">
        <v>165</v>
      </c>
      <c r="K2935" t="s">
        <v>165</v>
      </c>
      <c r="L2935" t="s">
        <v>165</v>
      </c>
      <c r="M2935" t="s">
        <v>165</v>
      </c>
      <c r="N2935" t="s">
        <v>165</v>
      </c>
      <c r="O2935" t="s">
        <v>165</v>
      </c>
      <c r="P2935" t="s">
        <v>165</v>
      </c>
      <c r="Q2935" t="s">
        <v>165</v>
      </c>
    </row>
    <row r="2936">
      <c r="B2936" t="s">
        <v>165</v>
      </c>
      <c r="C2936" t="s">
        <v>165</v>
      </c>
      <c r="D2936" t="s">
        <v>165</v>
      </c>
      <c r="E2936" t="s">
        <v>165</v>
      </c>
      <c r="F2936" t="s">
        <v>165</v>
      </c>
      <c r="G2936" t="s">
        <v>165</v>
      </c>
      <c r="H2936" t="s">
        <v>165</v>
      </c>
      <c r="J2936" t="s">
        <v>165</v>
      </c>
      <c r="K2936" t="s">
        <v>165</v>
      </c>
      <c r="L2936" t="s">
        <v>165</v>
      </c>
      <c r="M2936" t="s">
        <v>165</v>
      </c>
      <c r="N2936" t="s">
        <v>165</v>
      </c>
      <c r="O2936" t="s">
        <v>165</v>
      </c>
      <c r="P2936" t="s">
        <v>165</v>
      </c>
      <c r="Q2936" t="s">
        <v>165</v>
      </c>
    </row>
    <row r="2937">
      <c r="B2937" t="s">
        <v>165</v>
      </c>
      <c r="C2937" t="s">
        <v>165</v>
      </c>
      <c r="D2937" t="s">
        <v>165</v>
      </c>
      <c r="E2937" t="s">
        <v>165</v>
      </c>
      <c r="F2937" t="s">
        <v>165</v>
      </c>
      <c r="G2937" t="s">
        <v>165</v>
      </c>
      <c r="H2937" t="s">
        <v>165</v>
      </c>
      <c r="J2937" t="s">
        <v>165</v>
      </c>
      <c r="K2937" t="s">
        <v>165</v>
      </c>
      <c r="L2937" t="s">
        <v>165</v>
      </c>
      <c r="M2937" t="s">
        <v>165</v>
      </c>
      <c r="N2937" t="s">
        <v>165</v>
      </c>
      <c r="O2937" t="s">
        <v>165</v>
      </c>
      <c r="P2937" t="s">
        <v>165</v>
      </c>
      <c r="Q2937" t="s">
        <v>165</v>
      </c>
    </row>
    <row r="2938">
      <c r="B2938" t="s">
        <v>165</v>
      </c>
      <c r="C2938" t="s">
        <v>165</v>
      </c>
      <c r="D2938" t="s">
        <v>165</v>
      </c>
      <c r="E2938" t="s">
        <v>165</v>
      </c>
      <c r="F2938" t="s">
        <v>165</v>
      </c>
      <c r="G2938" t="s">
        <v>165</v>
      </c>
      <c r="H2938" t="s">
        <v>165</v>
      </c>
      <c r="J2938" t="s">
        <v>165</v>
      </c>
      <c r="K2938" t="s">
        <v>165</v>
      </c>
      <c r="L2938" t="s">
        <v>165</v>
      </c>
      <c r="M2938" t="s">
        <v>165</v>
      </c>
      <c r="N2938" t="s">
        <v>165</v>
      </c>
      <c r="O2938" t="s">
        <v>165</v>
      </c>
      <c r="P2938" t="s">
        <v>165</v>
      </c>
      <c r="Q2938" t="s">
        <v>165</v>
      </c>
    </row>
    <row r="2939">
      <c r="B2939" t="s">
        <v>165</v>
      </c>
      <c r="C2939" t="s">
        <v>165</v>
      </c>
      <c r="D2939" t="s">
        <v>165</v>
      </c>
      <c r="E2939" t="s">
        <v>165</v>
      </c>
      <c r="F2939" t="s">
        <v>165</v>
      </c>
      <c r="G2939" t="s">
        <v>165</v>
      </c>
      <c r="H2939" t="s">
        <v>165</v>
      </c>
      <c r="J2939" t="s">
        <v>165</v>
      </c>
      <c r="K2939" t="s">
        <v>165</v>
      </c>
      <c r="L2939" t="s">
        <v>165</v>
      </c>
      <c r="M2939" t="s">
        <v>165</v>
      </c>
      <c r="N2939" t="s">
        <v>165</v>
      </c>
      <c r="O2939" t="s">
        <v>165</v>
      </c>
      <c r="P2939" t="s">
        <v>165</v>
      </c>
      <c r="Q2939" t="s">
        <v>165</v>
      </c>
    </row>
    <row r="2940">
      <c r="B2940" t="s">
        <v>165</v>
      </c>
      <c r="C2940" t="s">
        <v>165</v>
      </c>
      <c r="D2940" t="s">
        <v>165</v>
      </c>
      <c r="E2940" t="s">
        <v>165</v>
      </c>
      <c r="F2940" t="s">
        <v>165</v>
      </c>
      <c r="G2940" t="s">
        <v>165</v>
      </c>
      <c r="H2940" t="s">
        <v>165</v>
      </c>
      <c r="J2940" t="s">
        <v>165</v>
      </c>
      <c r="K2940" t="s">
        <v>165</v>
      </c>
      <c r="L2940" t="s">
        <v>165</v>
      </c>
      <c r="M2940" t="s">
        <v>165</v>
      </c>
      <c r="N2940" t="s">
        <v>165</v>
      </c>
      <c r="O2940" t="s">
        <v>165</v>
      </c>
      <c r="P2940" t="s">
        <v>165</v>
      </c>
      <c r="Q2940" t="s">
        <v>165</v>
      </c>
    </row>
    <row r="2941">
      <c r="B2941" t="s">
        <v>165</v>
      </c>
      <c r="C2941" t="s">
        <v>165</v>
      </c>
      <c r="D2941" t="s">
        <v>165</v>
      </c>
      <c r="E2941" t="s">
        <v>165</v>
      </c>
      <c r="F2941" t="s">
        <v>165</v>
      </c>
      <c r="G2941" t="s">
        <v>165</v>
      </c>
      <c r="H2941" t="s">
        <v>165</v>
      </c>
      <c r="J2941" t="s">
        <v>165</v>
      </c>
      <c r="K2941" t="s">
        <v>165</v>
      </c>
      <c r="L2941" t="s">
        <v>165</v>
      </c>
      <c r="M2941" t="s">
        <v>165</v>
      </c>
      <c r="N2941" t="s">
        <v>165</v>
      </c>
      <c r="O2941" t="s">
        <v>165</v>
      </c>
      <c r="P2941" t="s">
        <v>165</v>
      </c>
      <c r="Q2941" t="s">
        <v>165</v>
      </c>
    </row>
    <row r="2942">
      <c r="B2942" t="s">
        <v>165</v>
      </c>
      <c r="C2942" t="s">
        <v>165</v>
      </c>
      <c r="D2942" t="s">
        <v>165</v>
      </c>
      <c r="E2942" t="s">
        <v>165</v>
      </c>
      <c r="F2942" t="s">
        <v>165</v>
      </c>
      <c r="G2942" t="s">
        <v>165</v>
      </c>
      <c r="H2942" t="s">
        <v>165</v>
      </c>
      <c r="J2942" t="s">
        <v>165</v>
      </c>
      <c r="K2942" t="s">
        <v>165</v>
      </c>
      <c r="L2942" t="s">
        <v>165</v>
      </c>
      <c r="M2942" t="s">
        <v>165</v>
      </c>
      <c r="N2942" t="s">
        <v>165</v>
      </c>
      <c r="O2942" t="s">
        <v>165</v>
      </c>
      <c r="P2942" t="s">
        <v>165</v>
      </c>
      <c r="Q2942" t="s">
        <v>165</v>
      </c>
    </row>
    <row r="2943">
      <c r="B2943" t="s">
        <v>165</v>
      </c>
      <c r="C2943" t="s">
        <v>165</v>
      </c>
      <c r="D2943" t="s">
        <v>165</v>
      </c>
      <c r="E2943" t="s">
        <v>165</v>
      </c>
      <c r="F2943" t="s">
        <v>165</v>
      </c>
      <c r="G2943" t="s">
        <v>165</v>
      </c>
      <c r="H2943" t="s">
        <v>165</v>
      </c>
      <c r="J2943" t="s">
        <v>165</v>
      </c>
      <c r="K2943" t="s">
        <v>165</v>
      </c>
      <c r="L2943" t="s">
        <v>165</v>
      </c>
      <c r="M2943" t="s">
        <v>165</v>
      </c>
      <c r="N2943" t="s">
        <v>165</v>
      </c>
      <c r="O2943" t="s">
        <v>165</v>
      </c>
      <c r="P2943" t="s">
        <v>165</v>
      </c>
      <c r="Q2943" t="s">
        <v>165</v>
      </c>
    </row>
    <row r="2944">
      <c r="B2944" t="s">
        <v>165</v>
      </c>
      <c r="C2944" t="s">
        <v>165</v>
      </c>
      <c r="D2944" t="s">
        <v>165</v>
      </c>
      <c r="E2944" t="s">
        <v>165</v>
      </c>
      <c r="F2944" t="s">
        <v>165</v>
      </c>
      <c r="G2944" t="s">
        <v>165</v>
      </c>
      <c r="H2944" t="s">
        <v>165</v>
      </c>
      <c r="J2944" t="s">
        <v>165</v>
      </c>
      <c r="K2944" t="s">
        <v>165</v>
      </c>
      <c r="L2944" t="s">
        <v>165</v>
      </c>
      <c r="M2944" t="s">
        <v>165</v>
      </c>
      <c r="N2944" t="s">
        <v>165</v>
      </c>
      <c r="O2944" t="s">
        <v>165</v>
      </c>
      <c r="P2944" t="s">
        <v>165</v>
      </c>
      <c r="Q2944" t="s">
        <v>165</v>
      </c>
    </row>
    <row r="2945">
      <c r="B2945" t="s">
        <v>165</v>
      </c>
      <c r="C2945" t="s">
        <v>165</v>
      </c>
      <c r="D2945" t="s">
        <v>165</v>
      </c>
      <c r="E2945" t="s">
        <v>165</v>
      </c>
      <c r="F2945" t="s">
        <v>165</v>
      </c>
      <c r="G2945" t="s">
        <v>165</v>
      </c>
      <c r="H2945" t="s">
        <v>165</v>
      </c>
      <c r="J2945" t="s">
        <v>165</v>
      </c>
      <c r="K2945" t="s">
        <v>165</v>
      </c>
      <c r="L2945" t="s">
        <v>165</v>
      </c>
      <c r="M2945" t="s">
        <v>165</v>
      </c>
      <c r="N2945" t="s">
        <v>165</v>
      </c>
      <c r="O2945" t="s">
        <v>165</v>
      </c>
      <c r="P2945" t="s">
        <v>165</v>
      </c>
      <c r="Q2945" t="s">
        <v>165</v>
      </c>
    </row>
    <row r="2946">
      <c r="B2946" t="s">
        <v>165</v>
      </c>
      <c r="C2946" t="s">
        <v>165</v>
      </c>
      <c r="D2946" t="s">
        <v>165</v>
      </c>
      <c r="E2946" t="s">
        <v>165</v>
      </c>
      <c r="F2946" t="s">
        <v>165</v>
      </c>
      <c r="G2946" t="s">
        <v>165</v>
      </c>
      <c r="H2946" t="s">
        <v>165</v>
      </c>
      <c r="J2946" t="s">
        <v>165</v>
      </c>
      <c r="K2946" t="s">
        <v>165</v>
      </c>
      <c r="L2946" t="s">
        <v>165</v>
      </c>
      <c r="M2946" t="s">
        <v>165</v>
      </c>
      <c r="N2946" t="s">
        <v>165</v>
      </c>
      <c r="O2946" t="s">
        <v>165</v>
      </c>
      <c r="P2946" t="s">
        <v>165</v>
      </c>
      <c r="Q2946" t="s">
        <v>165</v>
      </c>
    </row>
    <row r="2947">
      <c r="B2947" t="s">
        <v>165</v>
      </c>
      <c r="C2947" t="s">
        <v>165</v>
      </c>
      <c r="D2947" t="s">
        <v>165</v>
      </c>
      <c r="E2947" t="s">
        <v>165</v>
      </c>
      <c r="F2947" t="s">
        <v>165</v>
      </c>
      <c r="G2947" t="s">
        <v>165</v>
      </c>
      <c r="H2947" t="s">
        <v>165</v>
      </c>
      <c r="J2947" t="s">
        <v>165</v>
      </c>
      <c r="K2947" t="s">
        <v>165</v>
      </c>
      <c r="L2947" t="s">
        <v>165</v>
      </c>
      <c r="M2947" t="s">
        <v>165</v>
      </c>
      <c r="N2947" t="s">
        <v>165</v>
      </c>
      <c r="O2947" t="s">
        <v>165</v>
      </c>
      <c r="P2947" t="s">
        <v>165</v>
      </c>
      <c r="Q2947" t="s">
        <v>165</v>
      </c>
    </row>
    <row r="2948">
      <c r="B2948" t="s">
        <v>165</v>
      </c>
      <c r="C2948" t="s">
        <v>165</v>
      </c>
      <c r="D2948" t="s">
        <v>165</v>
      </c>
      <c r="E2948" t="s">
        <v>165</v>
      </c>
      <c r="F2948" t="s">
        <v>165</v>
      </c>
      <c r="G2948" t="s">
        <v>165</v>
      </c>
      <c r="H2948" t="s">
        <v>165</v>
      </c>
      <c r="J2948" t="s">
        <v>165</v>
      </c>
      <c r="K2948" t="s">
        <v>165</v>
      </c>
      <c r="L2948" t="s">
        <v>165</v>
      </c>
      <c r="M2948" t="s">
        <v>165</v>
      </c>
      <c r="N2948" t="s">
        <v>165</v>
      </c>
      <c r="O2948" t="s">
        <v>165</v>
      </c>
      <c r="P2948" t="s">
        <v>165</v>
      </c>
      <c r="Q2948" t="s">
        <v>165</v>
      </c>
    </row>
    <row r="2949">
      <c r="B2949" t="s">
        <v>165</v>
      </c>
      <c r="C2949" t="s">
        <v>165</v>
      </c>
      <c r="D2949" t="s">
        <v>165</v>
      </c>
      <c r="E2949" t="s">
        <v>165</v>
      </c>
      <c r="F2949" t="s">
        <v>165</v>
      </c>
      <c r="G2949" t="s">
        <v>165</v>
      </c>
      <c r="H2949" t="s">
        <v>165</v>
      </c>
      <c r="J2949" t="s">
        <v>165</v>
      </c>
      <c r="K2949" t="s">
        <v>165</v>
      </c>
      <c r="L2949" t="s">
        <v>165</v>
      </c>
      <c r="M2949" t="s">
        <v>165</v>
      </c>
      <c r="N2949" t="s">
        <v>165</v>
      </c>
      <c r="O2949" t="s">
        <v>165</v>
      </c>
      <c r="P2949" t="s">
        <v>165</v>
      </c>
      <c r="Q2949" t="s">
        <v>165</v>
      </c>
    </row>
    <row r="2950">
      <c r="B2950" t="s">
        <v>165</v>
      </c>
      <c r="C2950" t="s">
        <v>165</v>
      </c>
      <c r="D2950" t="s">
        <v>165</v>
      </c>
      <c r="E2950" t="s">
        <v>165</v>
      </c>
      <c r="F2950" t="s">
        <v>165</v>
      </c>
      <c r="G2950" t="s">
        <v>165</v>
      </c>
      <c r="H2950" t="s">
        <v>165</v>
      </c>
      <c r="J2950" t="s">
        <v>165</v>
      </c>
      <c r="K2950" t="s">
        <v>165</v>
      </c>
      <c r="L2950" t="s">
        <v>165</v>
      </c>
      <c r="M2950" t="s">
        <v>165</v>
      </c>
      <c r="N2950" t="s">
        <v>165</v>
      </c>
      <c r="O2950" t="s">
        <v>165</v>
      </c>
      <c r="P2950" t="s">
        <v>165</v>
      </c>
      <c r="Q2950" t="s">
        <v>165</v>
      </c>
    </row>
    <row r="2951">
      <c r="B2951" t="s">
        <v>165</v>
      </c>
      <c r="C2951" t="s">
        <v>165</v>
      </c>
      <c r="D2951" t="s">
        <v>165</v>
      </c>
      <c r="E2951" t="s">
        <v>165</v>
      </c>
      <c r="F2951" t="s">
        <v>165</v>
      </c>
      <c r="G2951" t="s">
        <v>165</v>
      </c>
      <c r="H2951" t="s">
        <v>165</v>
      </c>
      <c r="J2951" t="s">
        <v>165</v>
      </c>
      <c r="K2951" t="s">
        <v>165</v>
      </c>
      <c r="L2951" t="s">
        <v>165</v>
      </c>
      <c r="M2951" t="s">
        <v>165</v>
      </c>
      <c r="N2951" t="s">
        <v>165</v>
      </c>
      <c r="O2951" t="s">
        <v>165</v>
      </c>
      <c r="P2951" t="s">
        <v>165</v>
      </c>
      <c r="Q2951" t="s">
        <v>165</v>
      </c>
    </row>
    <row r="2952">
      <c r="B2952" t="s">
        <v>165</v>
      </c>
      <c r="C2952" t="s">
        <v>165</v>
      </c>
      <c r="D2952" t="s">
        <v>165</v>
      </c>
      <c r="E2952" t="s">
        <v>165</v>
      </c>
      <c r="F2952" t="s">
        <v>165</v>
      </c>
      <c r="G2952" t="s">
        <v>165</v>
      </c>
      <c r="H2952" t="s">
        <v>165</v>
      </c>
      <c r="J2952" t="s">
        <v>165</v>
      </c>
      <c r="K2952" t="s">
        <v>165</v>
      </c>
      <c r="L2952" t="s">
        <v>165</v>
      </c>
      <c r="M2952" t="s">
        <v>165</v>
      </c>
      <c r="N2952" t="s">
        <v>165</v>
      </c>
      <c r="O2952" t="s">
        <v>165</v>
      </c>
      <c r="P2952" t="s">
        <v>165</v>
      </c>
      <c r="Q2952" t="s">
        <v>165</v>
      </c>
    </row>
    <row r="2953">
      <c r="B2953" t="s">
        <v>165</v>
      </c>
      <c r="C2953" t="s">
        <v>165</v>
      </c>
      <c r="D2953" t="s">
        <v>165</v>
      </c>
      <c r="E2953" t="s">
        <v>165</v>
      </c>
      <c r="F2953" t="s">
        <v>165</v>
      </c>
      <c r="G2953" t="s">
        <v>165</v>
      </c>
      <c r="H2953" t="s">
        <v>165</v>
      </c>
      <c r="J2953" t="s">
        <v>165</v>
      </c>
      <c r="K2953" t="s">
        <v>165</v>
      </c>
      <c r="L2953" t="s">
        <v>165</v>
      </c>
      <c r="M2953" t="s">
        <v>165</v>
      </c>
      <c r="N2953" t="s">
        <v>165</v>
      </c>
      <c r="O2953" t="s">
        <v>165</v>
      </c>
      <c r="P2953" t="s">
        <v>165</v>
      </c>
      <c r="Q2953" t="s">
        <v>165</v>
      </c>
    </row>
    <row r="2954">
      <c r="B2954" t="s">
        <v>165</v>
      </c>
      <c r="C2954" t="s">
        <v>165</v>
      </c>
      <c r="D2954" t="s">
        <v>165</v>
      </c>
      <c r="E2954" t="s">
        <v>165</v>
      </c>
      <c r="F2954" t="s">
        <v>165</v>
      </c>
      <c r="G2954" t="s">
        <v>165</v>
      </c>
      <c r="H2954" t="s">
        <v>165</v>
      </c>
      <c r="J2954" t="s">
        <v>165</v>
      </c>
      <c r="K2954" t="s">
        <v>165</v>
      </c>
      <c r="L2954" t="s">
        <v>165</v>
      </c>
      <c r="M2954" t="s">
        <v>165</v>
      </c>
      <c r="N2954" t="s">
        <v>165</v>
      </c>
      <c r="O2954" t="s">
        <v>165</v>
      </c>
      <c r="P2954" t="s">
        <v>165</v>
      </c>
      <c r="Q2954" t="s">
        <v>165</v>
      </c>
    </row>
    <row r="2955">
      <c r="B2955" t="s">
        <v>165</v>
      </c>
      <c r="C2955" t="s">
        <v>165</v>
      </c>
      <c r="D2955" t="s">
        <v>165</v>
      </c>
      <c r="E2955" t="s">
        <v>165</v>
      </c>
      <c r="F2955" t="s">
        <v>165</v>
      </c>
      <c r="G2955" t="s">
        <v>165</v>
      </c>
      <c r="H2955" t="s">
        <v>165</v>
      </c>
      <c r="J2955" t="s">
        <v>165</v>
      </c>
      <c r="K2955" t="s">
        <v>165</v>
      </c>
      <c r="L2955" t="s">
        <v>165</v>
      </c>
      <c r="M2955" t="s">
        <v>165</v>
      </c>
      <c r="N2955" t="s">
        <v>165</v>
      </c>
      <c r="O2955" t="s">
        <v>165</v>
      </c>
      <c r="P2955" t="s">
        <v>165</v>
      </c>
      <c r="Q2955" t="s">
        <v>165</v>
      </c>
    </row>
    <row r="2956">
      <c r="B2956" t="s">
        <v>165</v>
      </c>
      <c r="C2956" t="s">
        <v>165</v>
      </c>
      <c r="D2956" t="s">
        <v>165</v>
      </c>
      <c r="E2956" t="s">
        <v>165</v>
      </c>
      <c r="F2956" t="s">
        <v>165</v>
      </c>
      <c r="G2956" t="s">
        <v>165</v>
      </c>
      <c r="H2956" t="s">
        <v>165</v>
      </c>
      <c r="J2956" t="s">
        <v>165</v>
      </c>
      <c r="K2956" t="s">
        <v>165</v>
      </c>
      <c r="L2956" t="s">
        <v>165</v>
      </c>
      <c r="M2956" t="s">
        <v>165</v>
      </c>
      <c r="N2956" t="s">
        <v>165</v>
      </c>
      <c r="O2956" t="s">
        <v>165</v>
      </c>
      <c r="P2956" t="s">
        <v>165</v>
      </c>
      <c r="Q2956" t="s">
        <v>165</v>
      </c>
    </row>
    <row r="2957">
      <c r="B2957" t="s">
        <v>165</v>
      </c>
      <c r="C2957" t="s">
        <v>165</v>
      </c>
      <c r="D2957" t="s">
        <v>165</v>
      </c>
      <c r="E2957" t="s">
        <v>165</v>
      </c>
      <c r="F2957" t="s">
        <v>165</v>
      </c>
      <c r="G2957" t="s">
        <v>165</v>
      </c>
      <c r="H2957" t="s">
        <v>165</v>
      </c>
      <c r="J2957" t="s">
        <v>165</v>
      </c>
      <c r="K2957" t="s">
        <v>165</v>
      </c>
      <c r="L2957" t="s">
        <v>165</v>
      </c>
      <c r="M2957" t="s">
        <v>165</v>
      </c>
      <c r="N2957" t="s">
        <v>165</v>
      </c>
      <c r="O2957" t="s">
        <v>165</v>
      </c>
      <c r="P2957" t="s">
        <v>165</v>
      </c>
      <c r="Q2957" t="s">
        <v>165</v>
      </c>
    </row>
    <row r="2958">
      <c r="B2958" t="s">
        <v>165</v>
      </c>
      <c r="C2958" t="s">
        <v>165</v>
      </c>
      <c r="D2958" t="s">
        <v>165</v>
      </c>
      <c r="E2958" t="s">
        <v>165</v>
      </c>
      <c r="F2958" t="s">
        <v>165</v>
      </c>
      <c r="G2958" t="s">
        <v>165</v>
      </c>
      <c r="H2958" t="s">
        <v>165</v>
      </c>
      <c r="J2958" t="s">
        <v>165</v>
      </c>
      <c r="K2958" t="s">
        <v>165</v>
      </c>
      <c r="L2958" t="s">
        <v>165</v>
      </c>
      <c r="M2958" t="s">
        <v>165</v>
      </c>
      <c r="N2958" t="s">
        <v>165</v>
      </c>
      <c r="O2958" t="s">
        <v>165</v>
      </c>
      <c r="P2958" t="s">
        <v>165</v>
      </c>
      <c r="Q2958" t="s">
        <v>165</v>
      </c>
    </row>
    <row r="2959">
      <c r="B2959" t="s">
        <v>165</v>
      </c>
      <c r="C2959" t="s">
        <v>165</v>
      </c>
      <c r="D2959" t="s">
        <v>165</v>
      </c>
      <c r="E2959" t="s">
        <v>165</v>
      </c>
      <c r="F2959" t="s">
        <v>165</v>
      </c>
      <c r="G2959" t="s">
        <v>165</v>
      </c>
      <c r="H2959" t="s">
        <v>165</v>
      </c>
      <c r="J2959" t="s">
        <v>165</v>
      </c>
      <c r="K2959" t="s">
        <v>165</v>
      </c>
      <c r="L2959" t="s">
        <v>165</v>
      </c>
      <c r="M2959" t="s">
        <v>165</v>
      </c>
      <c r="N2959" t="s">
        <v>165</v>
      </c>
      <c r="O2959" t="s">
        <v>165</v>
      </c>
      <c r="P2959" t="s">
        <v>165</v>
      </c>
      <c r="Q2959" t="s">
        <v>165</v>
      </c>
    </row>
    <row r="2960">
      <c r="B2960" t="s">
        <v>165</v>
      </c>
      <c r="C2960" t="s">
        <v>165</v>
      </c>
      <c r="D2960" t="s">
        <v>165</v>
      </c>
      <c r="E2960" t="s">
        <v>165</v>
      </c>
      <c r="F2960" t="s">
        <v>165</v>
      </c>
      <c r="G2960" t="s">
        <v>165</v>
      </c>
      <c r="H2960" t="s">
        <v>165</v>
      </c>
      <c r="J2960" t="s">
        <v>165</v>
      </c>
      <c r="K2960" t="s">
        <v>165</v>
      </c>
      <c r="L2960" t="s">
        <v>165</v>
      </c>
      <c r="M2960" t="s">
        <v>165</v>
      </c>
      <c r="N2960" t="s">
        <v>165</v>
      </c>
      <c r="O2960" t="s">
        <v>165</v>
      </c>
      <c r="P2960" t="s">
        <v>165</v>
      </c>
      <c r="Q2960" t="s">
        <v>165</v>
      </c>
    </row>
    <row r="2961">
      <c r="B2961" t="s">
        <v>165</v>
      </c>
      <c r="C2961" t="s">
        <v>165</v>
      </c>
      <c r="D2961" t="s">
        <v>165</v>
      </c>
      <c r="E2961" t="s">
        <v>165</v>
      </c>
      <c r="F2961" t="s">
        <v>165</v>
      </c>
      <c r="G2961" t="s">
        <v>165</v>
      </c>
      <c r="H2961" t="s">
        <v>165</v>
      </c>
      <c r="J2961" t="s">
        <v>165</v>
      </c>
      <c r="K2961" t="s">
        <v>165</v>
      </c>
      <c r="L2961" t="s">
        <v>165</v>
      </c>
      <c r="M2961" t="s">
        <v>165</v>
      </c>
      <c r="N2961" t="s">
        <v>165</v>
      </c>
      <c r="O2961" t="s">
        <v>165</v>
      </c>
      <c r="P2961" t="s">
        <v>165</v>
      </c>
      <c r="Q2961" t="s">
        <v>165</v>
      </c>
    </row>
    <row r="2962">
      <c r="B2962" t="s">
        <v>165</v>
      </c>
      <c r="C2962" t="s">
        <v>165</v>
      </c>
      <c r="D2962" t="s">
        <v>165</v>
      </c>
      <c r="E2962" t="s">
        <v>165</v>
      </c>
      <c r="F2962" t="s">
        <v>165</v>
      </c>
      <c r="G2962" t="s">
        <v>165</v>
      </c>
      <c r="H2962" t="s">
        <v>165</v>
      </c>
      <c r="J2962" t="s">
        <v>165</v>
      </c>
      <c r="K2962" t="s">
        <v>165</v>
      </c>
      <c r="L2962" t="s">
        <v>165</v>
      </c>
      <c r="M2962" t="s">
        <v>165</v>
      </c>
      <c r="N2962" t="s">
        <v>165</v>
      </c>
      <c r="O2962" t="s">
        <v>165</v>
      </c>
      <c r="P2962" t="s">
        <v>165</v>
      </c>
      <c r="Q2962" t="s">
        <v>165</v>
      </c>
    </row>
    <row r="2963">
      <c r="B2963" t="s">
        <v>165</v>
      </c>
      <c r="C2963" t="s">
        <v>165</v>
      </c>
      <c r="D2963" t="s">
        <v>165</v>
      </c>
      <c r="E2963" t="s">
        <v>165</v>
      </c>
      <c r="F2963" t="s">
        <v>165</v>
      </c>
      <c r="G2963" t="s">
        <v>165</v>
      </c>
      <c r="H2963" t="s">
        <v>165</v>
      </c>
      <c r="J2963" t="s">
        <v>165</v>
      </c>
      <c r="K2963" t="s">
        <v>165</v>
      </c>
      <c r="L2963" t="s">
        <v>165</v>
      </c>
      <c r="M2963" t="s">
        <v>165</v>
      </c>
      <c r="N2963" t="s">
        <v>165</v>
      </c>
      <c r="O2963" t="s">
        <v>165</v>
      </c>
      <c r="P2963" t="s">
        <v>165</v>
      </c>
      <c r="Q2963" t="s">
        <v>165</v>
      </c>
    </row>
    <row r="2964">
      <c r="B2964" t="s">
        <v>165</v>
      </c>
      <c r="C2964" t="s">
        <v>165</v>
      </c>
      <c r="D2964" t="s">
        <v>165</v>
      </c>
      <c r="E2964" t="s">
        <v>165</v>
      </c>
      <c r="F2964" t="s">
        <v>165</v>
      </c>
      <c r="G2964" t="s">
        <v>165</v>
      </c>
      <c r="H2964" t="s">
        <v>165</v>
      </c>
      <c r="J2964" t="s">
        <v>165</v>
      </c>
      <c r="K2964" t="s">
        <v>165</v>
      </c>
      <c r="L2964" t="s">
        <v>165</v>
      </c>
      <c r="M2964" t="s">
        <v>165</v>
      </c>
      <c r="N2964" t="s">
        <v>165</v>
      </c>
      <c r="O2964" t="s">
        <v>165</v>
      </c>
      <c r="P2964" t="s">
        <v>165</v>
      </c>
      <c r="Q2964" t="s">
        <v>165</v>
      </c>
    </row>
    <row r="2965">
      <c r="B2965" t="s">
        <v>165</v>
      </c>
      <c r="C2965" t="s">
        <v>165</v>
      </c>
      <c r="D2965" t="s">
        <v>165</v>
      </c>
      <c r="E2965" t="s">
        <v>165</v>
      </c>
      <c r="F2965" t="s">
        <v>165</v>
      </c>
      <c r="G2965" t="s">
        <v>165</v>
      </c>
      <c r="H2965" t="s">
        <v>165</v>
      </c>
      <c r="J2965" t="s">
        <v>165</v>
      </c>
      <c r="K2965" t="s">
        <v>165</v>
      </c>
      <c r="L2965" t="s">
        <v>165</v>
      </c>
      <c r="M2965" t="s">
        <v>165</v>
      </c>
      <c r="N2965" t="s">
        <v>165</v>
      </c>
      <c r="O2965" t="s">
        <v>165</v>
      </c>
      <c r="P2965" t="s">
        <v>165</v>
      </c>
      <c r="Q2965" t="s">
        <v>165</v>
      </c>
    </row>
    <row r="2966">
      <c r="B2966" t="s">
        <v>165</v>
      </c>
      <c r="C2966" t="s">
        <v>165</v>
      </c>
      <c r="D2966" t="s">
        <v>165</v>
      </c>
      <c r="E2966" t="s">
        <v>165</v>
      </c>
      <c r="F2966" t="s">
        <v>165</v>
      </c>
      <c r="G2966" t="s">
        <v>165</v>
      </c>
      <c r="H2966" t="s">
        <v>165</v>
      </c>
      <c r="J2966" t="s">
        <v>165</v>
      </c>
      <c r="K2966" t="s">
        <v>165</v>
      </c>
      <c r="L2966" t="s">
        <v>165</v>
      </c>
      <c r="M2966" t="s">
        <v>165</v>
      </c>
      <c r="N2966" t="s">
        <v>165</v>
      </c>
      <c r="O2966" t="s">
        <v>165</v>
      </c>
      <c r="P2966" t="s">
        <v>165</v>
      </c>
      <c r="Q2966" t="s">
        <v>165</v>
      </c>
    </row>
    <row r="2967">
      <c r="B2967" t="s">
        <v>165</v>
      </c>
      <c r="C2967" t="s">
        <v>165</v>
      </c>
      <c r="D2967" t="s">
        <v>165</v>
      </c>
      <c r="E2967" t="s">
        <v>165</v>
      </c>
      <c r="F2967" t="s">
        <v>165</v>
      </c>
      <c r="G2967" t="s">
        <v>165</v>
      </c>
      <c r="H2967" t="s">
        <v>165</v>
      </c>
      <c r="J2967" t="s">
        <v>165</v>
      </c>
      <c r="K2967" t="s">
        <v>165</v>
      </c>
      <c r="L2967" t="s">
        <v>165</v>
      </c>
      <c r="M2967" t="s">
        <v>165</v>
      </c>
      <c r="N2967" t="s">
        <v>165</v>
      </c>
      <c r="O2967" t="s">
        <v>165</v>
      </c>
      <c r="P2967" t="s">
        <v>165</v>
      </c>
      <c r="Q2967" t="s">
        <v>165</v>
      </c>
    </row>
    <row r="2968">
      <c r="B2968" t="s">
        <v>165</v>
      </c>
      <c r="C2968" t="s">
        <v>165</v>
      </c>
      <c r="D2968" t="s">
        <v>165</v>
      </c>
      <c r="E2968" t="s">
        <v>165</v>
      </c>
      <c r="F2968" t="s">
        <v>165</v>
      </c>
      <c r="G2968" t="s">
        <v>165</v>
      </c>
      <c r="H2968" t="s">
        <v>165</v>
      </c>
      <c r="J2968" t="s">
        <v>165</v>
      </c>
      <c r="K2968" t="s">
        <v>165</v>
      </c>
      <c r="L2968" t="s">
        <v>165</v>
      </c>
      <c r="M2968" t="s">
        <v>165</v>
      </c>
      <c r="N2968" t="s">
        <v>165</v>
      </c>
      <c r="O2968" t="s">
        <v>165</v>
      </c>
      <c r="P2968" t="s">
        <v>165</v>
      </c>
      <c r="Q2968" t="s">
        <v>165</v>
      </c>
    </row>
    <row r="2969">
      <c r="B2969" t="s">
        <v>165</v>
      </c>
      <c r="C2969" t="s">
        <v>165</v>
      </c>
      <c r="D2969" t="s">
        <v>165</v>
      </c>
      <c r="E2969" t="s">
        <v>165</v>
      </c>
      <c r="F2969" t="s">
        <v>165</v>
      </c>
      <c r="G2969" t="s">
        <v>165</v>
      </c>
      <c r="H2969" t="s">
        <v>165</v>
      </c>
      <c r="J2969" t="s">
        <v>165</v>
      </c>
      <c r="K2969" t="s">
        <v>165</v>
      </c>
      <c r="L2969" t="s">
        <v>165</v>
      </c>
      <c r="M2969" t="s">
        <v>165</v>
      </c>
      <c r="N2969" t="s">
        <v>165</v>
      </c>
      <c r="O2969" t="s">
        <v>165</v>
      </c>
      <c r="P2969" t="s">
        <v>165</v>
      </c>
      <c r="Q2969" t="s">
        <v>165</v>
      </c>
    </row>
    <row r="2970">
      <c r="B2970" t="s">
        <v>165</v>
      </c>
      <c r="C2970" t="s">
        <v>165</v>
      </c>
      <c r="D2970" t="s">
        <v>165</v>
      </c>
      <c r="E2970" t="s">
        <v>165</v>
      </c>
      <c r="F2970" t="s">
        <v>165</v>
      </c>
      <c r="G2970" t="s">
        <v>165</v>
      </c>
      <c r="H2970" t="s">
        <v>165</v>
      </c>
      <c r="J2970" t="s">
        <v>165</v>
      </c>
      <c r="K2970" t="s">
        <v>165</v>
      </c>
      <c r="L2970" t="s">
        <v>165</v>
      </c>
      <c r="M2970" t="s">
        <v>165</v>
      </c>
      <c r="N2970" t="s">
        <v>165</v>
      </c>
      <c r="O2970" t="s">
        <v>165</v>
      </c>
      <c r="P2970" t="s">
        <v>165</v>
      </c>
      <c r="Q2970" t="s">
        <v>165</v>
      </c>
    </row>
    <row r="2971">
      <c r="B2971" t="s">
        <v>165</v>
      </c>
      <c r="C2971" t="s">
        <v>165</v>
      </c>
      <c r="D2971" t="s">
        <v>165</v>
      </c>
      <c r="E2971" t="s">
        <v>165</v>
      </c>
      <c r="F2971" t="s">
        <v>165</v>
      </c>
      <c r="G2971" t="s">
        <v>165</v>
      </c>
      <c r="H2971" t="s">
        <v>165</v>
      </c>
      <c r="J2971" t="s">
        <v>165</v>
      </c>
      <c r="K2971" t="s">
        <v>165</v>
      </c>
      <c r="L2971" t="s">
        <v>165</v>
      </c>
      <c r="M2971" t="s">
        <v>165</v>
      </c>
      <c r="N2971" t="s">
        <v>165</v>
      </c>
      <c r="O2971" t="s">
        <v>165</v>
      </c>
      <c r="P2971" t="s">
        <v>165</v>
      </c>
      <c r="Q2971" t="s">
        <v>165</v>
      </c>
    </row>
    <row r="2972">
      <c r="B2972" t="s">
        <v>165</v>
      </c>
      <c r="C2972" t="s">
        <v>165</v>
      </c>
      <c r="D2972" t="s">
        <v>165</v>
      </c>
      <c r="E2972" t="s">
        <v>165</v>
      </c>
      <c r="F2972" t="s">
        <v>165</v>
      </c>
      <c r="G2972" t="s">
        <v>165</v>
      </c>
      <c r="H2972" t="s">
        <v>165</v>
      </c>
      <c r="J2972" t="s">
        <v>165</v>
      </c>
      <c r="K2972" t="s">
        <v>165</v>
      </c>
      <c r="L2972" t="s">
        <v>165</v>
      </c>
      <c r="M2972" t="s">
        <v>165</v>
      </c>
      <c r="N2972" t="s">
        <v>165</v>
      </c>
      <c r="O2972" t="s">
        <v>165</v>
      </c>
      <c r="P2972" t="s">
        <v>165</v>
      </c>
      <c r="Q2972" t="s">
        <v>165</v>
      </c>
    </row>
    <row r="2973">
      <c r="B2973" t="s">
        <v>165</v>
      </c>
      <c r="C2973" t="s">
        <v>165</v>
      </c>
      <c r="D2973" t="s">
        <v>165</v>
      </c>
      <c r="E2973" t="s">
        <v>165</v>
      </c>
      <c r="F2973" t="s">
        <v>165</v>
      </c>
      <c r="G2973" t="s">
        <v>165</v>
      </c>
      <c r="H2973" t="s">
        <v>165</v>
      </c>
      <c r="J2973" t="s">
        <v>165</v>
      </c>
      <c r="K2973" t="s">
        <v>165</v>
      </c>
      <c r="L2973" t="s">
        <v>165</v>
      </c>
      <c r="M2973" t="s">
        <v>165</v>
      </c>
      <c r="N2973" t="s">
        <v>165</v>
      </c>
      <c r="O2973" t="s">
        <v>165</v>
      </c>
      <c r="P2973" t="s">
        <v>165</v>
      </c>
      <c r="Q2973" t="s">
        <v>165</v>
      </c>
    </row>
    <row r="2974">
      <c r="B2974" t="s">
        <v>165</v>
      </c>
      <c r="C2974" t="s">
        <v>165</v>
      </c>
      <c r="D2974" t="s">
        <v>165</v>
      </c>
      <c r="E2974" t="s">
        <v>165</v>
      </c>
      <c r="F2974" t="s">
        <v>165</v>
      </c>
      <c r="G2974" t="s">
        <v>165</v>
      </c>
      <c r="H2974" t="s">
        <v>165</v>
      </c>
      <c r="J2974" t="s">
        <v>165</v>
      </c>
      <c r="K2974" t="s">
        <v>165</v>
      </c>
      <c r="L2974" t="s">
        <v>165</v>
      </c>
      <c r="M2974" t="s">
        <v>165</v>
      </c>
      <c r="N2974" t="s">
        <v>165</v>
      </c>
      <c r="O2974" t="s">
        <v>165</v>
      </c>
      <c r="P2974" t="s">
        <v>165</v>
      </c>
      <c r="Q2974" t="s">
        <v>165</v>
      </c>
    </row>
    <row r="2975">
      <c r="B2975" t="s">
        <v>165</v>
      </c>
      <c r="C2975" t="s">
        <v>165</v>
      </c>
      <c r="D2975" t="s">
        <v>165</v>
      </c>
      <c r="E2975" t="s">
        <v>165</v>
      </c>
      <c r="F2975" t="s">
        <v>165</v>
      </c>
      <c r="G2975" t="s">
        <v>165</v>
      </c>
      <c r="H2975" t="s">
        <v>165</v>
      </c>
      <c r="J2975" t="s">
        <v>165</v>
      </c>
      <c r="K2975" t="s">
        <v>165</v>
      </c>
      <c r="L2975" t="s">
        <v>165</v>
      </c>
      <c r="M2975" t="s">
        <v>165</v>
      </c>
      <c r="N2975" t="s">
        <v>165</v>
      </c>
      <c r="O2975" t="s">
        <v>165</v>
      </c>
      <c r="P2975" t="s">
        <v>165</v>
      </c>
      <c r="Q2975" t="s">
        <v>165</v>
      </c>
    </row>
    <row r="2976">
      <c r="B2976" t="s">
        <v>165</v>
      </c>
      <c r="C2976" t="s">
        <v>165</v>
      </c>
      <c r="D2976" t="s">
        <v>165</v>
      </c>
      <c r="E2976" t="s">
        <v>165</v>
      </c>
      <c r="F2976" t="s">
        <v>165</v>
      </c>
      <c r="G2976" t="s">
        <v>165</v>
      </c>
      <c r="H2976" t="s">
        <v>165</v>
      </c>
      <c r="J2976" t="s">
        <v>165</v>
      </c>
      <c r="K2976" t="s">
        <v>165</v>
      </c>
      <c r="L2976" t="s">
        <v>165</v>
      </c>
      <c r="M2976" t="s">
        <v>165</v>
      </c>
      <c r="N2976" t="s">
        <v>165</v>
      </c>
      <c r="O2976" t="s">
        <v>165</v>
      </c>
      <c r="P2976" t="s">
        <v>165</v>
      </c>
      <c r="Q2976" t="s">
        <v>165</v>
      </c>
    </row>
    <row r="2977">
      <c r="B2977" t="s">
        <v>165</v>
      </c>
      <c r="C2977" t="s">
        <v>165</v>
      </c>
      <c r="D2977" t="s">
        <v>165</v>
      </c>
      <c r="E2977" t="s">
        <v>165</v>
      </c>
      <c r="F2977" t="s">
        <v>165</v>
      </c>
      <c r="G2977" t="s">
        <v>165</v>
      </c>
      <c r="H2977" t="s">
        <v>165</v>
      </c>
      <c r="J2977" t="s">
        <v>165</v>
      </c>
      <c r="K2977" t="s">
        <v>165</v>
      </c>
      <c r="L2977" t="s">
        <v>165</v>
      </c>
      <c r="M2977" t="s">
        <v>165</v>
      </c>
      <c r="N2977" t="s">
        <v>165</v>
      </c>
      <c r="O2977" t="s">
        <v>165</v>
      </c>
      <c r="P2977" t="s">
        <v>165</v>
      </c>
      <c r="Q2977" t="s">
        <v>165</v>
      </c>
    </row>
    <row r="2978">
      <c r="B2978" t="s">
        <v>165</v>
      </c>
      <c r="C2978" t="s">
        <v>165</v>
      </c>
      <c r="D2978" t="s">
        <v>165</v>
      </c>
      <c r="E2978" t="s">
        <v>165</v>
      </c>
      <c r="F2978" t="s">
        <v>165</v>
      </c>
      <c r="G2978" t="s">
        <v>165</v>
      </c>
      <c r="H2978" t="s">
        <v>165</v>
      </c>
      <c r="J2978" t="s">
        <v>165</v>
      </c>
      <c r="K2978" t="s">
        <v>165</v>
      </c>
      <c r="L2978" t="s">
        <v>165</v>
      </c>
      <c r="M2978" t="s">
        <v>165</v>
      </c>
      <c r="N2978" t="s">
        <v>165</v>
      </c>
      <c r="O2978" t="s">
        <v>165</v>
      </c>
      <c r="P2978" t="s">
        <v>165</v>
      </c>
      <c r="Q2978" t="s">
        <v>165</v>
      </c>
    </row>
    <row r="2979">
      <c r="B2979" t="s">
        <v>165</v>
      </c>
      <c r="C2979" t="s">
        <v>165</v>
      </c>
      <c r="D2979" t="s">
        <v>165</v>
      </c>
      <c r="E2979" t="s">
        <v>165</v>
      </c>
      <c r="F2979" t="s">
        <v>165</v>
      </c>
      <c r="G2979" t="s">
        <v>165</v>
      </c>
      <c r="H2979" t="s">
        <v>165</v>
      </c>
      <c r="J2979" t="s">
        <v>165</v>
      </c>
      <c r="K2979" t="s">
        <v>165</v>
      </c>
      <c r="L2979" t="s">
        <v>165</v>
      </c>
      <c r="M2979" t="s">
        <v>165</v>
      </c>
      <c r="N2979" t="s">
        <v>165</v>
      </c>
      <c r="O2979" t="s">
        <v>165</v>
      </c>
      <c r="P2979" t="s">
        <v>165</v>
      </c>
      <c r="Q2979" t="s">
        <v>165</v>
      </c>
    </row>
    <row r="2980">
      <c r="B2980" t="s">
        <v>165</v>
      </c>
      <c r="C2980" t="s">
        <v>165</v>
      </c>
      <c r="D2980" t="s">
        <v>165</v>
      </c>
      <c r="E2980" t="s">
        <v>165</v>
      </c>
      <c r="F2980" t="s">
        <v>165</v>
      </c>
      <c r="G2980" t="s">
        <v>165</v>
      </c>
      <c r="H2980" t="s">
        <v>165</v>
      </c>
      <c r="J2980" t="s">
        <v>165</v>
      </c>
      <c r="K2980" t="s">
        <v>165</v>
      </c>
      <c r="L2980" t="s">
        <v>165</v>
      </c>
      <c r="M2980" t="s">
        <v>165</v>
      </c>
      <c r="N2980" t="s">
        <v>165</v>
      </c>
      <c r="O2980" t="s">
        <v>165</v>
      </c>
      <c r="P2980" t="s">
        <v>165</v>
      </c>
      <c r="Q2980" t="s">
        <v>165</v>
      </c>
    </row>
    <row r="2981">
      <c r="B2981" t="s">
        <v>165</v>
      </c>
      <c r="C2981" t="s">
        <v>165</v>
      </c>
      <c r="D2981" t="s">
        <v>165</v>
      </c>
      <c r="E2981" t="s">
        <v>165</v>
      </c>
      <c r="F2981" t="s">
        <v>165</v>
      </c>
      <c r="G2981" t="s">
        <v>165</v>
      </c>
      <c r="H2981" t="s">
        <v>165</v>
      </c>
      <c r="J2981" t="s">
        <v>165</v>
      </c>
      <c r="K2981" t="s">
        <v>165</v>
      </c>
      <c r="L2981" t="s">
        <v>165</v>
      </c>
      <c r="M2981" t="s">
        <v>165</v>
      </c>
      <c r="N2981" t="s">
        <v>165</v>
      </c>
      <c r="O2981" t="s">
        <v>165</v>
      </c>
      <c r="P2981" t="s">
        <v>165</v>
      </c>
      <c r="Q2981" t="s">
        <v>165</v>
      </c>
    </row>
    <row r="2982">
      <c r="B2982" t="s">
        <v>165</v>
      </c>
      <c r="C2982" t="s">
        <v>165</v>
      </c>
      <c r="D2982" t="s">
        <v>165</v>
      </c>
      <c r="E2982" t="s">
        <v>165</v>
      </c>
      <c r="F2982" t="s">
        <v>165</v>
      </c>
      <c r="G2982" t="s">
        <v>165</v>
      </c>
      <c r="H2982" t="s">
        <v>165</v>
      </c>
      <c r="J2982" t="s">
        <v>165</v>
      </c>
      <c r="K2982" t="s">
        <v>165</v>
      </c>
      <c r="L2982" t="s">
        <v>165</v>
      </c>
      <c r="M2982" t="s">
        <v>165</v>
      </c>
      <c r="N2982" t="s">
        <v>165</v>
      </c>
      <c r="O2982" t="s">
        <v>165</v>
      </c>
      <c r="P2982" t="s">
        <v>165</v>
      </c>
      <c r="Q2982" t="s">
        <v>165</v>
      </c>
    </row>
    <row r="2983">
      <c r="B2983" t="s">
        <v>165</v>
      </c>
      <c r="C2983" t="s">
        <v>165</v>
      </c>
      <c r="D2983" t="s">
        <v>165</v>
      </c>
      <c r="E2983" t="s">
        <v>165</v>
      </c>
      <c r="F2983" t="s">
        <v>165</v>
      </c>
      <c r="G2983" t="s">
        <v>165</v>
      </c>
      <c r="H2983" t="s">
        <v>165</v>
      </c>
      <c r="J2983" t="s">
        <v>165</v>
      </c>
      <c r="K2983" t="s">
        <v>165</v>
      </c>
      <c r="L2983" t="s">
        <v>165</v>
      </c>
      <c r="M2983" t="s">
        <v>165</v>
      </c>
      <c r="N2983" t="s">
        <v>165</v>
      </c>
      <c r="O2983" t="s">
        <v>165</v>
      </c>
      <c r="P2983" t="s">
        <v>165</v>
      </c>
      <c r="Q2983" t="s">
        <v>165</v>
      </c>
    </row>
    <row r="2984">
      <c r="B2984" t="s">
        <v>165</v>
      </c>
      <c r="C2984" t="s">
        <v>165</v>
      </c>
      <c r="D2984" t="s">
        <v>165</v>
      </c>
      <c r="E2984" t="s">
        <v>165</v>
      </c>
      <c r="F2984" t="s">
        <v>165</v>
      </c>
      <c r="G2984" t="s">
        <v>165</v>
      </c>
      <c r="H2984" t="s">
        <v>165</v>
      </c>
      <c r="J2984" t="s">
        <v>165</v>
      </c>
      <c r="K2984" t="s">
        <v>165</v>
      </c>
      <c r="L2984" t="s">
        <v>165</v>
      </c>
      <c r="M2984" t="s">
        <v>165</v>
      </c>
      <c r="N2984" t="s">
        <v>165</v>
      </c>
      <c r="O2984" t="s">
        <v>165</v>
      </c>
      <c r="P2984" t="s">
        <v>165</v>
      </c>
      <c r="Q2984" t="s">
        <v>165</v>
      </c>
    </row>
    <row r="2985">
      <c r="B2985" t="s">
        <v>165</v>
      </c>
      <c r="C2985" t="s">
        <v>165</v>
      </c>
      <c r="D2985" t="s">
        <v>165</v>
      </c>
      <c r="E2985" t="s">
        <v>165</v>
      </c>
      <c r="F2985" t="s">
        <v>165</v>
      </c>
      <c r="G2985" t="s">
        <v>165</v>
      </c>
      <c r="H2985" t="s">
        <v>165</v>
      </c>
      <c r="J2985" t="s">
        <v>165</v>
      </c>
      <c r="K2985" t="s">
        <v>165</v>
      </c>
      <c r="L2985" t="s">
        <v>165</v>
      </c>
      <c r="M2985" t="s">
        <v>165</v>
      </c>
      <c r="N2985" t="s">
        <v>165</v>
      </c>
      <c r="O2985" t="s">
        <v>165</v>
      </c>
      <c r="P2985" t="s">
        <v>165</v>
      </c>
      <c r="Q2985" t="s">
        <v>165</v>
      </c>
    </row>
    <row r="2986">
      <c r="B2986" t="s">
        <v>165</v>
      </c>
      <c r="C2986" t="s">
        <v>165</v>
      </c>
      <c r="D2986" t="s">
        <v>165</v>
      </c>
      <c r="E2986" t="s">
        <v>165</v>
      </c>
      <c r="F2986" t="s">
        <v>165</v>
      </c>
      <c r="G2986" t="s">
        <v>165</v>
      </c>
      <c r="H2986" t="s">
        <v>165</v>
      </c>
      <c r="J2986" t="s">
        <v>165</v>
      </c>
      <c r="K2986" t="s">
        <v>165</v>
      </c>
      <c r="L2986" t="s">
        <v>165</v>
      </c>
      <c r="M2986" t="s">
        <v>165</v>
      </c>
      <c r="N2986" t="s">
        <v>165</v>
      </c>
      <c r="O2986" t="s">
        <v>165</v>
      </c>
      <c r="P2986" t="s">
        <v>165</v>
      </c>
      <c r="Q2986" t="s">
        <v>165</v>
      </c>
    </row>
    <row r="2987">
      <c r="B2987" t="s">
        <v>165</v>
      </c>
      <c r="C2987" t="s">
        <v>165</v>
      </c>
      <c r="D2987" t="s">
        <v>165</v>
      </c>
      <c r="E2987" t="s">
        <v>165</v>
      </c>
      <c r="F2987" t="s">
        <v>165</v>
      </c>
      <c r="G2987" t="s">
        <v>165</v>
      </c>
      <c r="H2987" t="s">
        <v>165</v>
      </c>
      <c r="J2987" t="s">
        <v>165</v>
      </c>
      <c r="K2987" t="s">
        <v>165</v>
      </c>
      <c r="L2987" t="s">
        <v>165</v>
      </c>
      <c r="M2987" t="s">
        <v>165</v>
      </c>
      <c r="N2987" t="s">
        <v>165</v>
      </c>
      <c r="O2987" t="s">
        <v>165</v>
      </c>
      <c r="P2987" t="s">
        <v>165</v>
      </c>
      <c r="Q2987" t="s">
        <v>165</v>
      </c>
    </row>
    <row r="2988">
      <c r="B2988" t="s">
        <v>165</v>
      </c>
      <c r="C2988" t="s">
        <v>165</v>
      </c>
      <c r="D2988" t="s">
        <v>165</v>
      </c>
      <c r="E2988" t="s">
        <v>165</v>
      </c>
      <c r="F2988" t="s">
        <v>165</v>
      </c>
      <c r="G2988" t="s">
        <v>165</v>
      </c>
      <c r="H2988" t="s">
        <v>165</v>
      </c>
      <c r="J2988" t="s">
        <v>165</v>
      </c>
      <c r="K2988" t="s">
        <v>165</v>
      </c>
      <c r="L2988" t="s">
        <v>165</v>
      </c>
      <c r="M2988" t="s">
        <v>165</v>
      </c>
      <c r="N2988" t="s">
        <v>165</v>
      </c>
      <c r="O2988" t="s">
        <v>165</v>
      </c>
      <c r="P2988" t="s">
        <v>165</v>
      </c>
      <c r="Q2988" t="s">
        <v>165</v>
      </c>
    </row>
    <row r="2989">
      <c r="B2989" t="s">
        <v>165</v>
      </c>
      <c r="C2989" t="s">
        <v>165</v>
      </c>
      <c r="D2989" t="s">
        <v>165</v>
      </c>
      <c r="E2989" t="s">
        <v>165</v>
      </c>
      <c r="F2989" t="s">
        <v>165</v>
      </c>
      <c r="G2989" t="s">
        <v>165</v>
      </c>
      <c r="H2989" t="s">
        <v>165</v>
      </c>
      <c r="J2989" t="s">
        <v>165</v>
      </c>
      <c r="K2989" t="s">
        <v>165</v>
      </c>
      <c r="L2989" t="s">
        <v>165</v>
      </c>
      <c r="M2989" t="s">
        <v>165</v>
      </c>
      <c r="N2989" t="s">
        <v>165</v>
      </c>
      <c r="O2989" t="s">
        <v>165</v>
      </c>
      <c r="P2989" t="s">
        <v>165</v>
      </c>
      <c r="Q2989" t="s">
        <v>165</v>
      </c>
    </row>
    <row r="2990">
      <c r="B2990" t="s">
        <v>165</v>
      </c>
      <c r="C2990" t="s">
        <v>165</v>
      </c>
      <c r="D2990" t="s">
        <v>165</v>
      </c>
      <c r="E2990" t="s">
        <v>165</v>
      </c>
      <c r="F2990" t="s">
        <v>165</v>
      </c>
      <c r="G2990" t="s">
        <v>165</v>
      </c>
      <c r="H2990" t="s">
        <v>165</v>
      </c>
      <c r="J2990" t="s">
        <v>165</v>
      </c>
      <c r="K2990" t="s">
        <v>165</v>
      </c>
      <c r="L2990" t="s">
        <v>165</v>
      </c>
      <c r="M2990" t="s">
        <v>165</v>
      </c>
      <c r="N2990" t="s">
        <v>165</v>
      </c>
      <c r="O2990" t="s">
        <v>165</v>
      </c>
      <c r="P2990" t="s">
        <v>165</v>
      </c>
      <c r="Q2990" t="s">
        <v>165</v>
      </c>
    </row>
    <row r="2991">
      <c r="B2991" t="s">
        <v>165</v>
      </c>
      <c r="C2991" t="s">
        <v>165</v>
      </c>
      <c r="D2991" t="s">
        <v>165</v>
      </c>
      <c r="E2991" t="s">
        <v>165</v>
      </c>
      <c r="F2991" t="s">
        <v>165</v>
      </c>
      <c r="G2991" t="s">
        <v>165</v>
      </c>
      <c r="H2991" t="s">
        <v>165</v>
      </c>
      <c r="J2991" t="s">
        <v>165</v>
      </c>
      <c r="K2991" t="s">
        <v>165</v>
      </c>
      <c r="L2991" t="s">
        <v>165</v>
      </c>
      <c r="M2991" t="s">
        <v>165</v>
      </c>
      <c r="N2991" t="s">
        <v>165</v>
      </c>
      <c r="O2991" t="s">
        <v>165</v>
      </c>
      <c r="P2991" t="s">
        <v>165</v>
      </c>
      <c r="Q2991" t="s">
        <v>165</v>
      </c>
    </row>
    <row r="2992">
      <c r="B2992" t="s">
        <v>165</v>
      </c>
      <c r="C2992" t="s">
        <v>165</v>
      </c>
      <c r="D2992" t="s">
        <v>165</v>
      </c>
      <c r="E2992" t="s">
        <v>165</v>
      </c>
      <c r="F2992" t="s">
        <v>165</v>
      </c>
      <c r="G2992" t="s">
        <v>165</v>
      </c>
      <c r="H2992" t="s">
        <v>165</v>
      </c>
      <c r="J2992" t="s">
        <v>165</v>
      </c>
      <c r="K2992" t="s">
        <v>165</v>
      </c>
      <c r="L2992" t="s">
        <v>165</v>
      </c>
      <c r="M2992" t="s">
        <v>165</v>
      </c>
      <c r="N2992" t="s">
        <v>165</v>
      </c>
      <c r="O2992" t="s">
        <v>165</v>
      </c>
      <c r="P2992" t="s">
        <v>165</v>
      </c>
      <c r="Q2992" t="s">
        <v>165</v>
      </c>
    </row>
    <row r="2993">
      <c r="B2993" t="s">
        <v>165</v>
      </c>
      <c r="C2993" t="s">
        <v>165</v>
      </c>
      <c r="D2993" t="s">
        <v>165</v>
      </c>
      <c r="E2993" t="s">
        <v>165</v>
      </c>
      <c r="F2993" t="s">
        <v>165</v>
      </c>
      <c r="G2993" t="s">
        <v>165</v>
      </c>
      <c r="H2993" t="s">
        <v>165</v>
      </c>
      <c r="J2993" t="s">
        <v>165</v>
      </c>
      <c r="K2993" t="s">
        <v>165</v>
      </c>
      <c r="L2993" t="s">
        <v>165</v>
      </c>
      <c r="M2993" t="s">
        <v>165</v>
      </c>
      <c r="N2993" t="s">
        <v>165</v>
      </c>
      <c r="O2993" t="s">
        <v>165</v>
      </c>
      <c r="P2993" t="s">
        <v>165</v>
      </c>
      <c r="Q2993" t="s">
        <v>165</v>
      </c>
    </row>
    <row r="2994">
      <c r="B2994" t="s">
        <v>165</v>
      </c>
      <c r="C2994" t="s">
        <v>165</v>
      </c>
      <c r="D2994" t="s">
        <v>165</v>
      </c>
      <c r="E2994" t="s">
        <v>165</v>
      </c>
      <c r="F2994" t="s">
        <v>165</v>
      </c>
      <c r="G2994" t="s">
        <v>165</v>
      </c>
      <c r="H2994" t="s">
        <v>165</v>
      </c>
      <c r="J2994" t="s">
        <v>165</v>
      </c>
      <c r="K2994" t="s">
        <v>165</v>
      </c>
      <c r="L2994" t="s">
        <v>165</v>
      </c>
      <c r="M2994" t="s">
        <v>165</v>
      </c>
      <c r="N2994" t="s">
        <v>165</v>
      </c>
      <c r="O2994" t="s">
        <v>165</v>
      </c>
      <c r="P2994" t="s">
        <v>165</v>
      </c>
      <c r="Q2994" t="s">
        <v>165</v>
      </c>
    </row>
    <row r="2995">
      <c r="B2995" t="s">
        <v>165</v>
      </c>
      <c r="C2995" t="s">
        <v>165</v>
      </c>
      <c r="D2995" t="s">
        <v>165</v>
      </c>
      <c r="E2995" t="s">
        <v>165</v>
      </c>
      <c r="F2995" t="s">
        <v>165</v>
      </c>
      <c r="G2995" t="s">
        <v>165</v>
      </c>
      <c r="H2995" t="s">
        <v>165</v>
      </c>
      <c r="J2995" t="s">
        <v>165</v>
      </c>
      <c r="K2995" t="s">
        <v>165</v>
      </c>
      <c r="L2995" t="s">
        <v>165</v>
      </c>
      <c r="M2995" t="s">
        <v>165</v>
      </c>
      <c r="N2995" t="s">
        <v>165</v>
      </c>
      <c r="O2995" t="s">
        <v>165</v>
      </c>
      <c r="P2995" t="s">
        <v>165</v>
      </c>
      <c r="Q2995" t="s">
        <v>165</v>
      </c>
    </row>
    <row r="2996">
      <c r="B2996" t="s">
        <v>165</v>
      </c>
      <c r="C2996" t="s">
        <v>165</v>
      </c>
      <c r="D2996" t="s">
        <v>165</v>
      </c>
      <c r="E2996" t="s">
        <v>165</v>
      </c>
      <c r="F2996" t="s">
        <v>165</v>
      </c>
      <c r="G2996" t="s">
        <v>165</v>
      </c>
      <c r="H2996" t="s">
        <v>165</v>
      </c>
      <c r="J2996" t="s">
        <v>165</v>
      </c>
      <c r="K2996" t="s">
        <v>165</v>
      </c>
      <c r="L2996" t="s">
        <v>165</v>
      </c>
      <c r="M2996" t="s">
        <v>165</v>
      </c>
      <c r="N2996" t="s">
        <v>165</v>
      </c>
      <c r="O2996" t="s">
        <v>165</v>
      </c>
      <c r="P2996" t="s">
        <v>165</v>
      </c>
      <c r="Q2996" t="s">
        <v>165</v>
      </c>
    </row>
    <row r="2997">
      <c r="B2997" t="s">
        <v>165</v>
      </c>
      <c r="C2997" t="s">
        <v>165</v>
      </c>
      <c r="D2997" t="s">
        <v>165</v>
      </c>
      <c r="E2997" t="s">
        <v>165</v>
      </c>
      <c r="F2997" t="s">
        <v>165</v>
      </c>
      <c r="G2997" t="s">
        <v>165</v>
      </c>
      <c r="H2997" t="s">
        <v>165</v>
      </c>
      <c r="J2997" t="s">
        <v>165</v>
      </c>
      <c r="K2997" t="s">
        <v>165</v>
      </c>
      <c r="L2997" t="s">
        <v>165</v>
      </c>
      <c r="M2997" t="s">
        <v>165</v>
      </c>
      <c r="N2997" t="s">
        <v>165</v>
      </c>
      <c r="O2997" t="s">
        <v>165</v>
      </c>
      <c r="P2997" t="s">
        <v>165</v>
      </c>
      <c r="Q2997" t="s">
        <v>165</v>
      </c>
    </row>
    <row r="2998">
      <c r="B2998" t="s">
        <v>165</v>
      </c>
      <c r="C2998" t="s">
        <v>165</v>
      </c>
      <c r="D2998" t="s">
        <v>165</v>
      </c>
      <c r="E2998" t="s">
        <v>165</v>
      </c>
      <c r="F2998" t="s">
        <v>165</v>
      </c>
      <c r="G2998" t="s">
        <v>165</v>
      </c>
      <c r="H2998" t="s">
        <v>165</v>
      </c>
      <c r="J2998" t="s">
        <v>165</v>
      </c>
      <c r="K2998" t="s">
        <v>165</v>
      </c>
      <c r="L2998" t="s">
        <v>165</v>
      </c>
      <c r="M2998" t="s">
        <v>165</v>
      </c>
      <c r="N2998" t="s">
        <v>165</v>
      </c>
      <c r="O2998" t="s">
        <v>165</v>
      </c>
      <c r="P2998" t="s">
        <v>165</v>
      </c>
      <c r="Q2998" t="s">
        <v>165</v>
      </c>
    </row>
    <row r="2999">
      <c r="B2999" t="s">
        <v>165</v>
      </c>
      <c r="C2999" t="s">
        <v>165</v>
      </c>
      <c r="D2999" t="s">
        <v>165</v>
      </c>
      <c r="E2999" t="s">
        <v>165</v>
      </c>
      <c r="F2999" t="s">
        <v>165</v>
      </c>
      <c r="G2999" t="s">
        <v>165</v>
      </c>
      <c r="H2999" t="s">
        <v>165</v>
      </c>
      <c r="J2999" t="s">
        <v>165</v>
      </c>
      <c r="K2999" t="s">
        <v>165</v>
      </c>
      <c r="L2999" t="s">
        <v>165</v>
      </c>
      <c r="M2999" t="s">
        <v>165</v>
      </c>
      <c r="N2999" t="s">
        <v>165</v>
      </c>
      <c r="O2999" t="s">
        <v>165</v>
      </c>
      <c r="P2999" t="s">
        <v>165</v>
      </c>
      <c r="Q2999" t="s">
        <v>165</v>
      </c>
    </row>
    <row r="3000">
      <c r="B3000" t="s">
        <v>165</v>
      </c>
      <c r="C3000" t="s">
        <v>165</v>
      </c>
      <c r="D3000" t="s">
        <v>165</v>
      </c>
      <c r="E3000" t="s">
        <v>165</v>
      </c>
      <c r="F3000" t="s">
        <v>165</v>
      </c>
      <c r="G3000" t="s">
        <v>165</v>
      </c>
      <c r="H3000" t="s">
        <v>165</v>
      </c>
      <c r="J3000" t="s">
        <v>165</v>
      </c>
      <c r="K3000" t="s">
        <v>165</v>
      </c>
      <c r="L3000" t="s">
        <v>165</v>
      </c>
      <c r="M3000" t="s">
        <v>165</v>
      </c>
      <c r="N3000" t="s">
        <v>165</v>
      </c>
      <c r="O3000" t="s">
        <v>165</v>
      </c>
      <c r="P3000" t="s">
        <v>165</v>
      </c>
      <c r="Q3000" t="s">
        <v>165</v>
      </c>
    </row>
    <row r="3001">
      <c r="B3001" t="s">
        <v>165</v>
      </c>
      <c r="C3001" t="s">
        <v>165</v>
      </c>
      <c r="D3001" t="s">
        <v>165</v>
      </c>
      <c r="E3001" t="s">
        <v>165</v>
      </c>
      <c r="F3001" t="s">
        <v>165</v>
      </c>
      <c r="G3001" t="s">
        <v>165</v>
      </c>
      <c r="H3001" t="s">
        <v>165</v>
      </c>
      <c r="J3001" t="s">
        <v>165</v>
      </c>
      <c r="K3001" t="s">
        <v>165</v>
      </c>
      <c r="L3001" t="s">
        <v>165</v>
      </c>
      <c r="M3001" t="s">
        <v>165</v>
      </c>
      <c r="N3001" t="s">
        <v>165</v>
      </c>
      <c r="O3001" t="s">
        <v>165</v>
      </c>
      <c r="P3001" t="s">
        <v>165</v>
      </c>
      <c r="Q3001" t="s">
        <v>165</v>
      </c>
    </row>
    <row r="3002">
      <c r="B3002" t="s">
        <v>165</v>
      </c>
      <c r="C3002" t="s">
        <v>165</v>
      </c>
      <c r="D3002" t="s">
        <v>165</v>
      </c>
      <c r="E3002" t="s">
        <v>165</v>
      </c>
      <c r="F3002" t="s">
        <v>165</v>
      </c>
      <c r="G3002" t="s">
        <v>165</v>
      </c>
      <c r="H3002" t="s">
        <v>165</v>
      </c>
      <c r="J3002" t="s">
        <v>165</v>
      </c>
      <c r="K3002" t="s">
        <v>165</v>
      </c>
      <c r="L3002" t="s">
        <v>165</v>
      </c>
      <c r="M3002" t="s">
        <v>165</v>
      </c>
      <c r="N3002" t="s">
        <v>165</v>
      </c>
      <c r="O3002" t="s">
        <v>165</v>
      </c>
      <c r="P3002" t="s">
        <v>165</v>
      </c>
      <c r="Q3002" t="s">
        <v>165</v>
      </c>
    </row>
    <row r="3003">
      <c r="B3003" t="s">
        <v>165</v>
      </c>
      <c r="C3003" t="s">
        <v>165</v>
      </c>
      <c r="D3003" t="s">
        <v>165</v>
      </c>
      <c r="E3003" t="s">
        <v>165</v>
      </c>
      <c r="F3003" t="s">
        <v>165</v>
      </c>
      <c r="G3003" t="s">
        <v>165</v>
      </c>
      <c r="H3003" t="s">
        <v>165</v>
      </c>
      <c r="J3003" t="s">
        <v>165</v>
      </c>
      <c r="K3003" t="s">
        <v>165</v>
      </c>
      <c r="L3003" t="s">
        <v>165</v>
      </c>
      <c r="M3003" t="s">
        <v>165</v>
      </c>
      <c r="N3003" t="s">
        <v>165</v>
      </c>
      <c r="O3003" t="s">
        <v>165</v>
      </c>
      <c r="P3003" t="s">
        <v>165</v>
      </c>
      <c r="Q3003" t="s">
        <v>165</v>
      </c>
    </row>
    <row r="3004">
      <c r="B3004" t="s">
        <v>165</v>
      </c>
      <c r="C3004" t="s">
        <v>165</v>
      </c>
      <c r="D3004" t="s">
        <v>165</v>
      </c>
      <c r="E3004" t="s">
        <v>165</v>
      </c>
      <c r="F3004" t="s">
        <v>165</v>
      </c>
      <c r="G3004" t="s">
        <v>165</v>
      </c>
      <c r="H3004" t="s">
        <v>165</v>
      </c>
      <c r="J3004" t="s">
        <v>165</v>
      </c>
      <c r="K3004" t="s">
        <v>165</v>
      </c>
      <c r="L3004" t="s">
        <v>165</v>
      </c>
      <c r="M3004" t="s">
        <v>165</v>
      </c>
      <c r="N3004" t="s">
        <v>165</v>
      </c>
      <c r="O3004" t="s">
        <v>165</v>
      </c>
      <c r="P3004" t="s">
        <v>165</v>
      </c>
      <c r="Q3004" t="s">
        <v>165</v>
      </c>
    </row>
    <row r="3005">
      <c r="B3005" t="s">
        <v>165</v>
      </c>
      <c r="C3005" t="s">
        <v>165</v>
      </c>
      <c r="D3005" t="s">
        <v>165</v>
      </c>
      <c r="E3005" t="s">
        <v>165</v>
      </c>
      <c r="F3005" t="s">
        <v>165</v>
      </c>
      <c r="G3005" t="s">
        <v>165</v>
      </c>
      <c r="H3005" t="s">
        <v>165</v>
      </c>
      <c r="J3005" t="s">
        <v>165</v>
      </c>
      <c r="K3005" t="s">
        <v>165</v>
      </c>
      <c r="L3005" t="s">
        <v>165</v>
      </c>
      <c r="M3005" t="s">
        <v>165</v>
      </c>
      <c r="N3005" t="s">
        <v>165</v>
      </c>
      <c r="O3005" t="s">
        <v>165</v>
      </c>
      <c r="P3005" t="s">
        <v>165</v>
      </c>
      <c r="Q3005" t="s">
        <v>165</v>
      </c>
    </row>
    <row r="3006">
      <c r="B3006" t="s">
        <v>165</v>
      </c>
      <c r="C3006" t="s">
        <v>165</v>
      </c>
      <c r="D3006" t="s">
        <v>165</v>
      </c>
      <c r="E3006" t="s">
        <v>165</v>
      </c>
      <c r="F3006" t="s">
        <v>165</v>
      </c>
      <c r="G3006" t="s">
        <v>165</v>
      </c>
      <c r="H3006" t="s">
        <v>165</v>
      </c>
      <c r="J3006" t="s">
        <v>165</v>
      </c>
      <c r="K3006" t="s">
        <v>165</v>
      </c>
      <c r="L3006" t="s">
        <v>165</v>
      </c>
      <c r="M3006" t="s">
        <v>165</v>
      </c>
      <c r="N3006" t="s">
        <v>165</v>
      </c>
      <c r="O3006" t="s">
        <v>165</v>
      </c>
      <c r="P3006" t="s">
        <v>165</v>
      </c>
      <c r="Q3006" t="s">
        <v>165</v>
      </c>
    </row>
    <row r="3007">
      <c r="B3007" t="s">
        <v>165</v>
      </c>
      <c r="C3007" t="s">
        <v>165</v>
      </c>
      <c r="D3007" t="s">
        <v>165</v>
      </c>
      <c r="E3007" t="s">
        <v>165</v>
      </c>
      <c r="F3007" t="s">
        <v>165</v>
      </c>
      <c r="G3007" t="s">
        <v>165</v>
      </c>
      <c r="H3007" t="s">
        <v>165</v>
      </c>
      <c r="J3007" t="s">
        <v>165</v>
      </c>
      <c r="K3007" t="s">
        <v>165</v>
      </c>
      <c r="L3007" t="s">
        <v>165</v>
      </c>
      <c r="M3007" t="s">
        <v>165</v>
      </c>
      <c r="N3007" t="s">
        <v>165</v>
      </c>
      <c r="O3007" t="s">
        <v>165</v>
      </c>
      <c r="P3007" t="s">
        <v>165</v>
      </c>
      <c r="Q3007" t="s">
        <v>165</v>
      </c>
    </row>
    <row r="3008">
      <c r="B3008" t="s">
        <v>165</v>
      </c>
      <c r="C3008" t="s">
        <v>165</v>
      </c>
      <c r="D3008" t="s">
        <v>165</v>
      </c>
      <c r="E3008" t="s">
        <v>165</v>
      </c>
      <c r="F3008" t="s">
        <v>165</v>
      </c>
      <c r="G3008" t="s">
        <v>165</v>
      </c>
      <c r="H3008" t="s">
        <v>165</v>
      </c>
      <c r="J3008" t="s">
        <v>165</v>
      </c>
      <c r="K3008" t="s">
        <v>165</v>
      </c>
      <c r="L3008" t="s">
        <v>165</v>
      </c>
      <c r="M3008" t="s">
        <v>165</v>
      </c>
      <c r="N3008" t="s">
        <v>165</v>
      </c>
      <c r="O3008" t="s">
        <v>165</v>
      </c>
      <c r="P3008" t="s">
        <v>165</v>
      </c>
      <c r="Q3008" t="s">
        <v>165</v>
      </c>
    </row>
    <row r="3009">
      <c r="B3009" t="s">
        <v>165</v>
      </c>
      <c r="C3009" t="s">
        <v>165</v>
      </c>
      <c r="D3009" t="s">
        <v>165</v>
      </c>
      <c r="E3009" t="s">
        <v>165</v>
      </c>
      <c r="F3009" t="s">
        <v>165</v>
      </c>
      <c r="G3009" t="s">
        <v>165</v>
      </c>
      <c r="H3009" t="s">
        <v>165</v>
      </c>
      <c r="J3009" t="s">
        <v>165</v>
      </c>
      <c r="K3009" t="s">
        <v>165</v>
      </c>
      <c r="L3009" t="s">
        <v>165</v>
      </c>
      <c r="M3009" t="s">
        <v>165</v>
      </c>
      <c r="N3009" t="s">
        <v>165</v>
      </c>
      <c r="O3009" t="s">
        <v>165</v>
      </c>
      <c r="P3009" t="s">
        <v>165</v>
      </c>
      <c r="Q3009" t="s">
        <v>165</v>
      </c>
    </row>
    <row r="3010">
      <c r="B3010" t="s">
        <v>165</v>
      </c>
      <c r="C3010" t="s">
        <v>165</v>
      </c>
      <c r="D3010" t="s">
        <v>165</v>
      </c>
      <c r="E3010" t="s">
        <v>165</v>
      </c>
      <c r="F3010" t="s">
        <v>165</v>
      </c>
      <c r="G3010" t="s">
        <v>165</v>
      </c>
      <c r="H3010" t="s">
        <v>165</v>
      </c>
      <c r="J3010" t="s">
        <v>165</v>
      </c>
      <c r="K3010" t="s">
        <v>165</v>
      </c>
      <c r="L3010" t="s">
        <v>165</v>
      </c>
      <c r="M3010" t="s">
        <v>165</v>
      </c>
      <c r="N3010" t="s">
        <v>165</v>
      </c>
      <c r="O3010" t="s">
        <v>165</v>
      </c>
      <c r="P3010" t="s">
        <v>165</v>
      </c>
      <c r="Q3010" t="s">
        <v>165</v>
      </c>
    </row>
    <row r="3011">
      <c r="B3011" t="s">
        <v>165</v>
      </c>
      <c r="C3011" t="s">
        <v>165</v>
      </c>
      <c r="D3011" t="s">
        <v>165</v>
      </c>
      <c r="E3011" t="s">
        <v>165</v>
      </c>
      <c r="F3011" t="s">
        <v>165</v>
      </c>
      <c r="G3011" t="s">
        <v>165</v>
      </c>
      <c r="H3011" t="s">
        <v>165</v>
      </c>
      <c r="J3011" t="s">
        <v>165</v>
      </c>
      <c r="K3011" t="s">
        <v>165</v>
      </c>
      <c r="L3011" t="s">
        <v>165</v>
      </c>
      <c r="M3011" t="s">
        <v>165</v>
      </c>
      <c r="N3011" t="s">
        <v>165</v>
      </c>
      <c r="O3011" t="s">
        <v>165</v>
      </c>
      <c r="P3011" t="s">
        <v>165</v>
      </c>
      <c r="Q3011" t="s">
        <v>165</v>
      </c>
    </row>
    <row r="3012">
      <c r="B3012" t="s">
        <v>165</v>
      </c>
      <c r="C3012" t="s">
        <v>165</v>
      </c>
      <c r="D3012" t="s">
        <v>165</v>
      </c>
      <c r="E3012" t="s">
        <v>165</v>
      </c>
      <c r="F3012" t="s">
        <v>165</v>
      </c>
      <c r="G3012" t="s">
        <v>165</v>
      </c>
      <c r="H3012" t="s">
        <v>165</v>
      </c>
      <c r="J3012" t="s">
        <v>165</v>
      </c>
      <c r="K3012" t="s">
        <v>165</v>
      </c>
      <c r="L3012" t="s">
        <v>165</v>
      </c>
      <c r="M3012" t="s">
        <v>165</v>
      </c>
      <c r="N3012" t="s">
        <v>165</v>
      </c>
      <c r="O3012" t="s">
        <v>165</v>
      </c>
      <c r="P3012" t="s">
        <v>165</v>
      </c>
      <c r="Q3012" t="s">
        <v>165</v>
      </c>
    </row>
    <row r="3013">
      <c r="B3013" t="s">
        <v>165</v>
      </c>
      <c r="C3013" t="s">
        <v>165</v>
      </c>
      <c r="D3013" t="s">
        <v>165</v>
      </c>
      <c r="E3013" t="s">
        <v>165</v>
      </c>
      <c r="F3013" t="s">
        <v>165</v>
      </c>
      <c r="G3013" t="s">
        <v>165</v>
      </c>
      <c r="H3013" t="s">
        <v>165</v>
      </c>
      <c r="J3013" t="s">
        <v>165</v>
      </c>
      <c r="K3013" t="s">
        <v>165</v>
      </c>
      <c r="L3013" t="s">
        <v>165</v>
      </c>
      <c r="M3013" t="s">
        <v>165</v>
      </c>
      <c r="N3013" t="s">
        <v>165</v>
      </c>
      <c r="O3013" t="s">
        <v>165</v>
      </c>
      <c r="P3013" t="s">
        <v>165</v>
      </c>
      <c r="Q3013" t="s">
        <v>165</v>
      </c>
    </row>
    <row r="3014">
      <c r="B3014" t="s">
        <v>165</v>
      </c>
      <c r="C3014" t="s">
        <v>165</v>
      </c>
      <c r="D3014" t="s">
        <v>165</v>
      </c>
      <c r="E3014" t="s">
        <v>165</v>
      </c>
      <c r="F3014" t="s">
        <v>165</v>
      </c>
      <c r="G3014" t="s">
        <v>165</v>
      </c>
      <c r="H3014" t="s">
        <v>165</v>
      </c>
      <c r="J3014" t="s">
        <v>165</v>
      </c>
      <c r="K3014" t="s">
        <v>165</v>
      </c>
      <c r="L3014" t="s">
        <v>165</v>
      </c>
      <c r="M3014" t="s">
        <v>165</v>
      </c>
      <c r="N3014" t="s">
        <v>165</v>
      </c>
      <c r="O3014" t="s">
        <v>165</v>
      </c>
      <c r="P3014" t="s">
        <v>165</v>
      </c>
      <c r="Q3014" t="s">
        <v>165</v>
      </c>
    </row>
    <row r="3015">
      <c r="B3015" t="s">
        <v>165</v>
      </c>
      <c r="C3015" t="s">
        <v>165</v>
      </c>
      <c r="D3015" t="s">
        <v>165</v>
      </c>
      <c r="E3015" t="s">
        <v>165</v>
      </c>
      <c r="F3015" t="s">
        <v>165</v>
      </c>
      <c r="G3015" t="s">
        <v>165</v>
      </c>
      <c r="H3015" t="s">
        <v>165</v>
      </c>
      <c r="J3015" t="s">
        <v>165</v>
      </c>
      <c r="K3015" t="s">
        <v>165</v>
      </c>
      <c r="L3015" t="s">
        <v>165</v>
      </c>
      <c r="M3015" t="s">
        <v>165</v>
      </c>
      <c r="N3015" t="s">
        <v>165</v>
      </c>
      <c r="O3015" t="s">
        <v>165</v>
      </c>
      <c r="P3015" t="s">
        <v>165</v>
      </c>
      <c r="Q3015" t="s">
        <v>165</v>
      </c>
    </row>
    <row r="3016">
      <c r="B3016" t="s">
        <v>165</v>
      </c>
      <c r="C3016" t="s">
        <v>165</v>
      </c>
      <c r="D3016" t="s">
        <v>165</v>
      </c>
      <c r="E3016" t="s">
        <v>165</v>
      </c>
      <c r="F3016" t="s">
        <v>165</v>
      </c>
      <c r="G3016" t="s">
        <v>165</v>
      </c>
      <c r="H3016" t="s">
        <v>165</v>
      </c>
      <c r="J3016" t="s">
        <v>165</v>
      </c>
      <c r="K3016" t="s">
        <v>165</v>
      </c>
      <c r="L3016" t="s">
        <v>165</v>
      </c>
      <c r="M3016" t="s">
        <v>165</v>
      </c>
      <c r="N3016" t="s">
        <v>165</v>
      </c>
      <c r="O3016" t="s">
        <v>165</v>
      </c>
      <c r="P3016" t="s">
        <v>165</v>
      </c>
      <c r="Q3016" t="s">
        <v>165</v>
      </c>
    </row>
    <row r="3017">
      <c r="B3017" t="s">
        <v>165</v>
      </c>
      <c r="C3017" t="s">
        <v>165</v>
      </c>
      <c r="D3017" t="s">
        <v>165</v>
      </c>
      <c r="E3017" t="s">
        <v>165</v>
      </c>
      <c r="F3017" t="s">
        <v>165</v>
      </c>
      <c r="G3017" t="s">
        <v>165</v>
      </c>
      <c r="H3017" t="s">
        <v>165</v>
      </c>
      <c r="J3017" t="s">
        <v>165</v>
      </c>
      <c r="K3017" t="s">
        <v>165</v>
      </c>
      <c r="L3017" t="s">
        <v>165</v>
      </c>
      <c r="M3017" t="s">
        <v>165</v>
      </c>
      <c r="N3017" t="s">
        <v>165</v>
      </c>
      <c r="O3017" t="s">
        <v>165</v>
      </c>
      <c r="P3017" t="s">
        <v>165</v>
      </c>
      <c r="Q3017" t="s">
        <v>165</v>
      </c>
    </row>
    <row r="3018">
      <c r="B3018" t="s">
        <v>165</v>
      </c>
      <c r="C3018" t="s">
        <v>165</v>
      </c>
      <c r="D3018" t="s">
        <v>165</v>
      </c>
      <c r="E3018" t="s">
        <v>165</v>
      </c>
      <c r="F3018" t="s">
        <v>165</v>
      </c>
      <c r="G3018" t="s">
        <v>165</v>
      </c>
      <c r="H3018" t="s">
        <v>165</v>
      </c>
      <c r="J3018" t="s">
        <v>165</v>
      </c>
      <c r="K3018" t="s">
        <v>165</v>
      </c>
      <c r="L3018" t="s">
        <v>165</v>
      </c>
      <c r="M3018" t="s">
        <v>165</v>
      </c>
      <c r="N3018" t="s">
        <v>165</v>
      </c>
      <c r="O3018" t="s">
        <v>165</v>
      </c>
      <c r="P3018" t="s">
        <v>165</v>
      </c>
      <c r="Q3018" t="s">
        <v>165</v>
      </c>
    </row>
    <row r="3019">
      <c r="B3019" t="s">
        <v>165</v>
      </c>
      <c r="C3019" t="s">
        <v>165</v>
      </c>
      <c r="D3019" t="s">
        <v>165</v>
      </c>
      <c r="E3019" t="s">
        <v>165</v>
      </c>
      <c r="F3019" t="s">
        <v>165</v>
      </c>
      <c r="G3019" t="s">
        <v>165</v>
      </c>
      <c r="H3019" t="s">
        <v>165</v>
      </c>
      <c r="J3019" t="s">
        <v>165</v>
      </c>
      <c r="K3019" t="s">
        <v>165</v>
      </c>
      <c r="L3019" t="s">
        <v>165</v>
      </c>
      <c r="M3019" t="s">
        <v>165</v>
      </c>
      <c r="N3019" t="s">
        <v>165</v>
      </c>
      <c r="O3019" t="s">
        <v>165</v>
      </c>
      <c r="P3019" t="s">
        <v>165</v>
      </c>
      <c r="Q3019" t="s">
        <v>165</v>
      </c>
    </row>
    <row r="3020">
      <c r="B3020" t="s">
        <v>165</v>
      </c>
      <c r="C3020" t="s">
        <v>165</v>
      </c>
      <c r="D3020" t="s">
        <v>165</v>
      </c>
      <c r="E3020" t="s">
        <v>165</v>
      </c>
      <c r="F3020" t="s">
        <v>165</v>
      </c>
      <c r="G3020" t="s">
        <v>165</v>
      </c>
      <c r="H3020" t="s">
        <v>165</v>
      </c>
      <c r="J3020" t="s">
        <v>165</v>
      </c>
      <c r="K3020" t="s">
        <v>165</v>
      </c>
      <c r="L3020" t="s">
        <v>165</v>
      </c>
      <c r="M3020" t="s">
        <v>165</v>
      </c>
      <c r="N3020" t="s">
        <v>165</v>
      </c>
      <c r="O3020" t="s">
        <v>165</v>
      </c>
      <c r="P3020" t="s">
        <v>165</v>
      </c>
      <c r="Q3020" t="s">
        <v>165</v>
      </c>
    </row>
    <row r="3021">
      <c r="B3021" t="s">
        <v>165</v>
      </c>
      <c r="C3021" t="s">
        <v>165</v>
      </c>
      <c r="D3021" t="s">
        <v>165</v>
      </c>
      <c r="E3021" t="s">
        <v>165</v>
      </c>
      <c r="F3021" t="s">
        <v>165</v>
      </c>
      <c r="G3021" t="s">
        <v>165</v>
      </c>
      <c r="H3021" t="s">
        <v>165</v>
      </c>
      <c r="J3021" t="s">
        <v>165</v>
      </c>
      <c r="K3021" t="s">
        <v>165</v>
      </c>
      <c r="L3021" t="s">
        <v>165</v>
      </c>
      <c r="M3021" t="s">
        <v>165</v>
      </c>
      <c r="N3021" t="s">
        <v>165</v>
      </c>
      <c r="O3021" t="s">
        <v>165</v>
      </c>
      <c r="P3021" t="s">
        <v>165</v>
      </c>
      <c r="Q3021" t="s">
        <v>165</v>
      </c>
    </row>
    <row r="3022">
      <c r="B3022" t="s">
        <v>165</v>
      </c>
      <c r="C3022" t="s">
        <v>165</v>
      </c>
      <c r="D3022" t="s">
        <v>165</v>
      </c>
      <c r="E3022" t="s">
        <v>165</v>
      </c>
      <c r="F3022" t="s">
        <v>165</v>
      </c>
      <c r="G3022" t="s">
        <v>165</v>
      </c>
      <c r="H3022" t="s">
        <v>165</v>
      </c>
      <c r="J3022" t="s">
        <v>165</v>
      </c>
      <c r="K3022" t="s">
        <v>165</v>
      </c>
      <c r="L3022" t="s">
        <v>165</v>
      </c>
      <c r="M3022" t="s">
        <v>165</v>
      </c>
      <c r="N3022" t="s">
        <v>165</v>
      </c>
      <c r="O3022" t="s">
        <v>165</v>
      </c>
      <c r="P3022" t="s">
        <v>165</v>
      </c>
      <c r="Q3022" t="s">
        <v>165</v>
      </c>
    </row>
    <row r="3023">
      <c r="B3023" t="s">
        <v>165</v>
      </c>
      <c r="C3023" t="s">
        <v>165</v>
      </c>
      <c r="D3023" t="s">
        <v>165</v>
      </c>
      <c r="E3023" t="s">
        <v>165</v>
      </c>
      <c r="F3023" t="s">
        <v>165</v>
      </c>
      <c r="G3023" t="s">
        <v>165</v>
      </c>
      <c r="H3023" t="s">
        <v>165</v>
      </c>
      <c r="J3023" t="s">
        <v>165</v>
      </c>
      <c r="K3023" t="s">
        <v>165</v>
      </c>
      <c r="L3023" t="s">
        <v>165</v>
      </c>
      <c r="M3023" t="s">
        <v>165</v>
      </c>
      <c r="N3023" t="s">
        <v>165</v>
      </c>
      <c r="O3023" t="s">
        <v>165</v>
      </c>
      <c r="P3023" t="s">
        <v>165</v>
      </c>
      <c r="Q3023" t="s">
        <v>165</v>
      </c>
    </row>
    <row r="3024">
      <c r="B3024" t="s">
        <v>165</v>
      </c>
      <c r="C3024" t="s">
        <v>165</v>
      </c>
      <c r="D3024" t="s">
        <v>165</v>
      </c>
      <c r="E3024" t="s">
        <v>165</v>
      </c>
      <c r="F3024" t="s">
        <v>165</v>
      </c>
      <c r="G3024" t="s">
        <v>165</v>
      </c>
      <c r="H3024" t="s">
        <v>165</v>
      </c>
      <c r="J3024" t="s">
        <v>165</v>
      </c>
      <c r="K3024" t="s">
        <v>165</v>
      </c>
      <c r="L3024" t="s">
        <v>165</v>
      </c>
      <c r="M3024" t="s">
        <v>165</v>
      </c>
      <c r="N3024" t="s">
        <v>165</v>
      </c>
      <c r="O3024" t="s">
        <v>165</v>
      </c>
      <c r="P3024" t="s">
        <v>165</v>
      </c>
      <c r="Q3024" t="s">
        <v>165</v>
      </c>
    </row>
    <row r="3025">
      <c r="B3025" t="s">
        <v>165</v>
      </c>
      <c r="C3025" t="s">
        <v>165</v>
      </c>
      <c r="D3025" t="s">
        <v>165</v>
      </c>
      <c r="E3025" t="s">
        <v>165</v>
      </c>
      <c r="F3025" t="s">
        <v>165</v>
      </c>
      <c r="G3025" t="s">
        <v>165</v>
      </c>
      <c r="H3025" t="s">
        <v>165</v>
      </c>
      <c r="J3025" t="s">
        <v>165</v>
      </c>
      <c r="K3025" t="s">
        <v>165</v>
      </c>
      <c r="L3025" t="s">
        <v>165</v>
      </c>
      <c r="M3025" t="s">
        <v>165</v>
      </c>
      <c r="N3025" t="s">
        <v>165</v>
      </c>
      <c r="O3025" t="s">
        <v>165</v>
      </c>
      <c r="P3025" t="s">
        <v>165</v>
      </c>
      <c r="Q3025" t="s">
        <v>165</v>
      </c>
    </row>
    <row r="3026">
      <c r="B3026" t="s">
        <v>165</v>
      </c>
      <c r="C3026" t="s">
        <v>165</v>
      </c>
      <c r="D3026" t="s">
        <v>165</v>
      </c>
      <c r="E3026" t="s">
        <v>165</v>
      </c>
      <c r="F3026" t="s">
        <v>165</v>
      </c>
      <c r="G3026" t="s">
        <v>165</v>
      </c>
      <c r="H3026" t="s">
        <v>165</v>
      </c>
      <c r="J3026" t="s">
        <v>165</v>
      </c>
      <c r="K3026" t="s">
        <v>165</v>
      </c>
      <c r="L3026" t="s">
        <v>165</v>
      </c>
      <c r="M3026" t="s">
        <v>165</v>
      </c>
      <c r="N3026" t="s">
        <v>165</v>
      </c>
      <c r="O3026" t="s">
        <v>165</v>
      </c>
      <c r="P3026" t="s">
        <v>165</v>
      </c>
      <c r="Q3026" t="s">
        <v>165</v>
      </c>
    </row>
    <row r="3027">
      <c r="B3027" t="s">
        <v>165</v>
      </c>
      <c r="C3027" t="s">
        <v>165</v>
      </c>
      <c r="D3027" t="s">
        <v>165</v>
      </c>
      <c r="E3027" t="s">
        <v>165</v>
      </c>
      <c r="F3027" t="s">
        <v>165</v>
      </c>
      <c r="G3027" t="s">
        <v>165</v>
      </c>
      <c r="H3027" t="s">
        <v>165</v>
      </c>
      <c r="J3027" t="s">
        <v>165</v>
      </c>
      <c r="K3027" t="s">
        <v>165</v>
      </c>
      <c r="L3027" t="s">
        <v>165</v>
      </c>
      <c r="M3027" t="s">
        <v>165</v>
      </c>
      <c r="N3027" t="s">
        <v>165</v>
      </c>
      <c r="O3027" t="s">
        <v>165</v>
      </c>
      <c r="P3027" t="s">
        <v>165</v>
      </c>
      <c r="Q3027" t="s">
        <v>165</v>
      </c>
    </row>
    <row r="3028">
      <c r="B3028" t="s">
        <v>165</v>
      </c>
      <c r="C3028" t="s">
        <v>165</v>
      </c>
      <c r="D3028" t="s">
        <v>165</v>
      </c>
      <c r="E3028" t="s">
        <v>165</v>
      </c>
      <c r="F3028" t="s">
        <v>165</v>
      </c>
      <c r="G3028" t="s">
        <v>165</v>
      </c>
      <c r="H3028" t="s">
        <v>165</v>
      </c>
      <c r="J3028" t="s">
        <v>165</v>
      </c>
      <c r="K3028" t="s">
        <v>165</v>
      </c>
      <c r="L3028" t="s">
        <v>165</v>
      </c>
      <c r="M3028" t="s">
        <v>165</v>
      </c>
      <c r="N3028" t="s">
        <v>165</v>
      </c>
      <c r="O3028" t="s">
        <v>165</v>
      </c>
      <c r="P3028" t="s">
        <v>165</v>
      </c>
      <c r="Q3028" t="s">
        <v>165</v>
      </c>
    </row>
    <row r="3029">
      <c r="B3029" t="s">
        <v>165</v>
      </c>
      <c r="C3029" t="s">
        <v>165</v>
      </c>
      <c r="D3029" t="s">
        <v>165</v>
      </c>
      <c r="E3029" t="s">
        <v>165</v>
      </c>
      <c r="F3029" t="s">
        <v>165</v>
      </c>
      <c r="G3029" t="s">
        <v>165</v>
      </c>
      <c r="H3029" t="s">
        <v>165</v>
      </c>
      <c r="J3029" t="s">
        <v>165</v>
      </c>
      <c r="K3029" t="s">
        <v>165</v>
      </c>
      <c r="L3029" t="s">
        <v>165</v>
      </c>
      <c r="M3029" t="s">
        <v>165</v>
      </c>
      <c r="N3029" t="s">
        <v>165</v>
      </c>
      <c r="O3029" t="s">
        <v>165</v>
      </c>
      <c r="P3029" t="s">
        <v>165</v>
      </c>
      <c r="Q3029" t="s">
        <v>165</v>
      </c>
    </row>
    <row r="3030">
      <c r="B3030" t="s">
        <v>165</v>
      </c>
      <c r="C3030" t="s">
        <v>165</v>
      </c>
      <c r="D3030" t="s">
        <v>165</v>
      </c>
      <c r="E3030" t="s">
        <v>165</v>
      </c>
      <c r="F3030" t="s">
        <v>165</v>
      </c>
      <c r="G3030" t="s">
        <v>165</v>
      </c>
      <c r="H3030" t="s">
        <v>165</v>
      </c>
      <c r="J3030" t="s">
        <v>165</v>
      </c>
      <c r="K3030" t="s">
        <v>165</v>
      </c>
      <c r="L3030" t="s">
        <v>165</v>
      </c>
      <c r="M3030" t="s">
        <v>165</v>
      </c>
      <c r="N3030" t="s">
        <v>165</v>
      </c>
      <c r="O3030" t="s">
        <v>165</v>
      </c>
      <c r="P3030" t="s">
        <v>165</v>
      </c>
      <c r="Q3030" t="s">
        <v>165</v>
      </c>
    </row>
    <row r="3031">
      <c r="B3031" t="s">
        <v>165</v>
      </c>
      <c r="C3031" t="s">
        <v>165</v>
      </c>
      <c r="D3031" t="s">
        <v>165</v>
      </c>
      <c r="E3031" t="s">
        <v>165</v>
      </c>
      <c r="F3031" t="s">
        <v>165</v>
      </c>
      <c r="G3031" t="s">
        <v>165</v>
      </c>
      <c r="H3031" t="s">
        <v>165</v>
      </c>
      <c r="J3031" t="s">
        <v>165</v>
      </c>
      <c r="K3031" t="s">
        <v>165</v>
      </c>
      <c r="L3031" t="s">
        <v>165</v>
      </c>
      <c r="M3031" t="s">
        <v>165</v>
      </c>
      <c r="N3031" t="s">
        <v>165</v>
      </c>
      <c r="O3031" t="s">
        <v>165</v>
      </c>
      <c r="P3031" t="s">
        <v>165</v>
      </c>
      <c r="Q3031" t="s">
        <v>165</v>
      </c>
    </row>
    <row r="3032">
      <c r="B3032" t="s">
        <v>165</v>
      </c>
      <c r="C3032" t="s">
        <v>165</v>
      </c>
      <c r="D3032" t="s">
        <v>165</v>
      </c>
      <c r="E3032" t="s">
        <v>165</v>
      </c>
      <c r="F3032" t="s">
        <v>165</v>
      </c>
      <c r="G3032" t="s">
        <v>165</v>
      </c>
      <c r="H3032" t="s">
        <v>165</v>
      </c>
      <c r="J3032" t="s">
        <v>165</v>
      </c>
      <c r="K3032" t="s">
        <v>165</v>
      </c>
      <c r="L3032" t="s">
        <v>165</v>
      </c>
      <c r="M3032" t="s">
        <v>165</v>
      </c>
      <c r="N3032" t="s">
        <v>165</v>
      </c>
      <c r="O3032" t="s">
        <v>165</v>
      </c>
      <c r="P3032" t="s">
        <v>165</v>
      </c>
      <c r="Q3032" t="s">
        <v>165</v>
      </c>
    </row>
    <row r="3033">
      <c r="B3033" t="s">
        <v>165</v>
      </c>
      <c r="C3033" t="s">
        <v>165</v>
      </c>
      <c r="D3033" t="s">
        <v>165</v>
      </c>
      <c r="E3033" t="s">
        <v>165</v>
      </c>
      <c r="F3033" t="s">
        <v>165</v>
      </c>
      <c r="G3033" t="s">
        <v>165</v>
      </c>
      <c r="H3033" t="s">
        <v>165</v>
      </c>
      <c r="J3033" t="s">
        <v>165</v>
      </c>
      <c r="K3033" t="s">
        <v>165</v>
      </c>
      <c r="L3033" t="s">
        <v>165</v>
      </c>
      <c r="M3033" t="s">
        <v>165</v>
      </c>
      <c r="N3033" t="s">
        <v>165</v>
      </c>
      <c r="O3033" t="s">
        <v>165</v>
      </c>
      <c r="P3033" t="s">
        <v>165</v>
      </c>
      <c r="Q3033" t="s">
        <v>165</v>
      </c>
    </row>
    <row r="3034">
      <c r="B3034" t="s">
        <v>165</v>
      </c>
      <c r="C3034" t="s">
        <v>165</v>
      </c>
      <c r="D3034" t="s">
        <v>165</v>
      </c>
      <c r="E3034" t="s">
        <v>165</v>
      </c>
      <c r="F3034" t="s">
        <v>165</v>
      </c>
      <c r="G3034" t="s">
        <v>165</v>
      </c>
      <c r="H3034" t="s">
        <v>165</v>
      </c>
      <c r="J3034" t="s">
        <v>165</v>
      </c>
      <c r="K3034" t="s">
        <v>165</v>
      </c>
      <c r="L3034" t="s">
        <v>165</v>
      </c>
      <c r="M3034" t="s">
        <v>165</v>
      </c>
      <c r="N3034" t="s">
        <v>165</v>
      </c>
      <c r="O3034" t="s">
        <v>165</v>
      </c>
      <c r="P3034" t="s">
        <v>165</v>
      </c>
      <c r="Q3034" t="s">
        <v>165</v>
      </c>
    </row>
    <row r="3035">
      <c r="B3035" t="s">
        <v>165</v>
      </c>
      <c r="C3035" t="s">
        <v>165</v>
      </c>
      <c r="D3035" t="s">
        <v>165</v>
      </c>
      <c r="E3035" t="s">
        <v>165</v>
      </c>
      <c r="F3035" t="s">
        <v>165</v>
      </c>
      <c r="G3035" t="s">
        <v>165</v>
      </c>
      <c r="H3035" t="s">
        <v>165</v>
      </c>
      <c r="J3035" t="s">
        <v>165</v>
      </c>
      <c r="K3035" t="s">
        <v>165</v>
      </c>
      <c r="L3035" t="s">
        <v>165</v>
      </c>
      <c r="M3035" t="s">
        <v>165</v>
      </c>
      <c r="N3035" t="s">
        <v>165</v>
      </c>
      <c r="O3035" t="s">
        <v>165</v>
      </c>
      <c r="P3035" t="s">
        <v>165</v>
      </c>
      <c r="Q3035" t="s">
        <v>165</v>
      </c>
    </row>
    <row r="3036">
      <c r="B3036" t="s">
        <v>165</v>
      </c>
      <c r="C3036" t="s">
        <v>165</v>
      </c>
      <c r="D3036" t="s">
        <v>165</v>
      </c>
      <c r="E3036" t="s">
        <v>165</v>
      </c>
      <c r="F3036" t="s">
        <v>165</v>
      </c>
      <c r="G3036" t="s">
        <v>165</v>
      </c>
      <c r="H3036" t="s">
        <v>165</v>
      </c>
      <c r="J3036" t="s">
        <v>165</v>
      </c>
      <c r="K3036" t="s">
        <v>165</v>
      </c>
      <c r="L3036" t="s">
        <v>165</v>
      </c>
      <c r="M3036" t="s">
        <v>165</v>
      </c>
      <c r="N3036" t="s">
        <v>165</v>
      </c>
      <c r="O3036" t="s">
        <v>165</v>
      </c>
      <c r="P3036" t="s">
        <v>165</v>
      </c>
      <c r="Q3036" t="s">
        <v>165</v>
      </c>
    </row>
    <row r="3037">
      <c r="B3037" t="s">
        <v>165</v>
      </c>
      <c r="C3037" t="s">
        <v>165</v>
      </c>
      <c r="D3037" t="s">
        <v>165</v>
      </c>
      <c r="E3037" t="s">
        <v>165</v>
      </c>
      <c r="F3037" t="s">
        <v>165</v>
      </c>
      <c r="G3037" t="s">
        <v>165</v>
      </c>
      <c r="H3037" t="s">
        <v>165</v>
      </c>
      <c r="J3037" t="s">
        <v>165</v>
      </c>
      <c r="K3037" t="s">
        <v>165</v>
      </c>
      <c r="L3037" t="s">
        <v>165</v>
      </c>
      <c r="M3037" t="s">
        <v>165</v>
      </c>
      <c r="N3037" t="s">
        <v>165</v>
      </c>
      <c r="O3037" t="s">
        <v>165</v>
      </c>
      <c r="P3037" t="s">
        <v>165</v>
      </c>
      <c r="Q3037" t="s">
        <v>165</v>
      </c>
    </row>
    <row r="3038">
      <c r="B3038" t="s">
        <v>165</v>
      </c>
      <c r="C3038" t="s">
        <v>165</v>
      </c>
      <c r="D3038" t="s">
        <v>165</v>
      </c>
      <c r="E3038" t="s">
        <v>165</v>
      </c>
      <c r="F3038" t="s">
        <v>165</v>
      </c>
      <c r="G3038" t="s">
        <v>165</v>
      </c>
      <c r="H3038" t="s">
        <v>165</v>
      </c>
      <c r="J3038" t="s">
        <v>165</v>
      </c>
      <c r="K3038" t="s">
        <v>165</v>
      </c>
      <c r="L3038" t="s">
        <v>165</v>
      </c>
      <c r="M3038" t="s">
        <v>165</v>
      </c>
      <c r="N3038" t="s">
        <v>165</v>
      </c>
      <c r="O3038" t="s">
        <v>165</v>
      </c>
      <c r="P3038" t="s">
        <v>165</v>
      </c>
      <c r="Q3038" t="s">
        <v>165</v>
      </c>
    </row>
    <row r="3039">
      <c r="B3039" t="s">
        <v>165</v>
      </c>
      <c r="C3039" t="s">
        <v>165</v>
      </c>
      <c r="D3039" t="s">
        <v>165</v>
      </c>
      <c r="E3039" t="s">
        <v>165</v>
      </c>
      <c r="F3039" t="s">
        <v>165</v>
      </c>
      <c r="G3039" t="s">
        <v>165</v>
      </c>
      <c r="H3039" t="s">
        <v>165</v>
      </c>
      <c r="J3039" t="s">
        <v>165</v>
      </c>
      <c r="K3039" t="s">
        <v>165</v>
      </c>
      <c r="L3039" t="s">
        <v>165</v>
      </c>
      <c r="M3039" t="s">
        <v>165</v>
      </c>
      <c r="N3039" t="s">
        <v>165</v>
      </c>
      <c r="O3039" t="s">
        <v>165</v>
      </c>
      <c r="P3039" t="s">
        <v>165</v>
      </c>
      <c r="Q3039" t="s">
        <v>165</v>
      </c>
    </row>
    <row r="3040">
      <c r="B3040" t="s">
        <v>165</v>
      </c>
      <c r="C3040" t="s">
        <v>165</v>
      </c>
      <c r="D3040" t="s">
        <v>165</v>
      </c>
      <c r="E3040" t="s">
        <v>165</v>
      </c>
      <c r="F3040" t="s">
        <v>165</v>
      </c>
      <c r="G3040" t="s">
        <v>165</v>
      </c>
      <c r="H3040" t="s">
        <v>165</v>
      </c>
      <c r="J3040" t="s">
        <v>165</v>
      </c>
      <c r="K3040" t="s">
        <v>165</v>
      </c>
      <c r="L3040" t="s">
        <v>165</v>
      </c>
      <c r="M3040" t="s">
        <v>165</v>
      </c>
      <c r="N3040" t="s">
        <v>165</v>
      </c>
      <c r="O3040" t="s">
        <v>165</v>
      </c>
      <c r="P3040" t="s">
        <v>165</v>
      </c>
      <c r="Q3040" t="s">
        <v>165</v>
      </c>
    </row>
    <row r="3041">
      <c r="B3041" t="s">
        <v>165</v>
      </c>
      <c r="C3041" t="s">
        <v>165</v>
      </c>
      <c r="D3041" t="s">
        <v>165</v>
      </c>
      <c r="E3041" t="s">
        <v>165</v>
      </c>
      <c r="F3041" t="s">
        <v>165</v>
      </c>
      <c r="G3041" t="s">
        <v>165</v>
      </c>
      <c r="H3041" t="s">
        <v>165</v>
      </c>
      <c r="J3041" t="s">
        <v>165</v>
      </c>
      <c r="K3041" t="s">
        <v>165</v>
      </c>
      <c r="L3041" t="s">
        <v>165</v>
      </c>
      <c r="M3041" t="s">
        <v>165</v>
      </c>
      <c r="N3041" t="s">
        <v>165</v>
      </c>
      <c r="O3041" t="s">
        <v>165</v>
      </c>
      <c r="P3041" t="s">
        <v>165</v>
      </c>
      <c r="Q3041" t="s">
        <v>165</v>
      </c>
    </row>
    <row r="3042">
      <c r="B3042" t="s">
        <v>165</v>
      </c>
      <c r="C3042" t="s">
        <v>165</v>
      </c>
      <c r="D3042" t="s">
        <v>165</v>
      </c>
      <c r="E3042" t="s">
        <v>165</v>
      </c>
      <c r="F3042" t="s">
        <v>165</v>
      </c>
      <c r="G3042" t="s">
        <v>165</v>
      </c>
      <c r="H3042" t="s">
        <v>165</v>
      </c>
      <c r="J3042" t="s">
        <v>165</v>
      </c>
      <c r="K3042" t="s">
        <v>165</v>
      </c>
      <c r="L3042" t="s">
        <v>165</v>
      </c>
      <c r="M3042" t="s">
        <v>165</v>
      </c>
      <c r="N3042" t="s">
        <v>165</v>
      </c>
      <c r="O3042" t="s">
        <v>165</v>
      </c>
      <c r="P3042" t="s">
        <v>165</v>
      </c>
      <c r="Q3042" t="s">
        <v>165</v>
      </c>
    </row>
    <row r="3043">
      <c r="B3043" t="s">
        <v>165</v>
      </c>
      <c r="C3043" t="s">
        <v>165</v>
      </c>
      <c r="D3043" t="s">
        <v>165</v>
      </c>
      <c r="E3043" t="s">
        <v>165</v>
      </c>
      <c r="F3043" t="s">
        <v>165</v>
      </c>
      <c r="G3043" t="s">
        <v>165</v>
      </c>
      <c r="H3043" t="s">
        <v>165</v>
      </c>
      <c r="J3043" t="s">
        <v>165</v>
      </c>
      <c r="K3043" t="s">
        <v>165</v>
      </c>
      <c r="L3043" t="s">
        <v>165</v>
      </c>
      <c r="M3043" t="s">
        <v>165</v>
      </c>
      <c r="N3043" t="s">
        <v>165</v>
      </c>
      <c r="O3043" t="s">
        <v>165</v>
      </c>
      <c r="P3043" t="s">
        <v>165</v>
      </c>
      <c r="Q3043" t="s">
        <v>165</v>
      </c>
    </row>
    <row r="3044">
      <c r="B3044" t="s">
        <v>165</v>
      </c>
      <c r="C3044" t="s">
        <v>165</v>
      </c>
      <c r="D3044" t="s">
        <v>165</v>
      </c>
      <c r="E3044" t="s">
        <v>165</v>
      </c>
      <c r="F3044" t="s">
        <v>165</v>
      </c>
      <c r="G3044" t="s">
        <v>165</v>
      </c>
      <c r="H3044" t="s">
        <v>165</v>
      </c>
      <c r="J3044" t="s">
        <v>165</v>
      </c>
      <c r="K3044" t="s">
        <v>165</v>
      </c>
      <c r="L3044" t="s">
        <v>165</v>
      </c>
      <c r="M3044" t="s">
        <v>165</v>
      </c>
      <c r="N3044" t="s">
        <v>165</v>
      </c>
      <c r="O3044" t="s">
        <v>165</v>
      </c>
      <c r="P3044" t="s">
        <v>165</v>
      </c>
      <c r="Q3044" t="s">
        <v>165</v>
      </c>
    </row>
    <row r="3045">
      <c r="B3045" t="s">
        <v>165</v>
      </c>
      <c r="C3045" t="s">
        <v>165</v>
      </c>
      <c r="D3045" t="s">
        <v>165</v>
      </c>
      <c r="E3045" t="s">
        <v>165</v>
      </c>
      <c r="F3045" t="s">
        <v>165</v>
      </c>
      <c r="G3045" t="s">
        <v>165</v>
      </c>
      <c r="H3045" t="s">
        <v>165</v>
      </c>
      <c r="J3045" t="s">
        <v>165</v>
      </c>
      <c r="K3045" t="s">
        <v>165</v>
      </c>
      <c r="L3045" t="s">
        <v>165</v>
      </c>
      <c r="M3045" t="s">
        <v>165</v>
      </c>
      <c r="N3045" t="s">
        <v>165</v>
      </c>
      <c r="O3045" t="s">
        <v>165</v>
      </c>
      <c r="P3045" t="s">
        <v>165</v>
      </c>
      <c r="Q3045" t="s">
        <v>165</v>
      </c>
    </row>
    <row r="3046">
      <c r="B3046" t="s">
        <v>165</v>
      </c>
      <c r="C3046" t="s">
        <v>165</v>
      </c>
      <c r="D3046" t="s">
        <v>165</v>
      </c>
      <c r="E3046" t="s">
        <v>165</v>
      </c>
      <c r="F3046" t="s">
        <v>165</v>
      </c>
      <c r="G3046" t="s">
        <v>165</v>
      </c>
      <c r="H3046" t="s">
        <v>165</v>
      </c>
      <c r="J3046" t="s">
        <v>165</v>
      </c>
      <c r="K3046" t="s">
        <v>165</v>
      </c>
      <c r="L3046" t="s">
        <v>165</v>
      </c>
      <c r="M3046" t="s">
        <v>165</v>
      </c>
      <c r="N3046" t="s">
        <v>165</v>
      </c>
      <c r="O3046" t="s">
        <v>165</v>
      </c>
      <c r="P3046" t="s">
        <v>165</v>
      </c>
      <c r="Q3046" t="s">
        <v>165</v>
      </c>
    </row>
    <row r="3047">
      <c r="B3047" t="s">
        <v>165</v>
      </c>
      <c r="C3047" t="s">
        <v>165</v>
      </c>
      <c r="D3047" t="s">
        <v>165</v>
      </c>
      <c r="E3047" t="s">
        <v>165</v>
      </c>
      <c r="F3047" t="s">
        <v>165</v>
      </c>
      <c r="G3047" t="s">
        <v>165</v>
      </c>
      <c r="H3047" t="s">
        <v>165</v>
      </c>
      <c r="J3047" t="s">
        <v>165</v>
      </c>
      <c r="K3047" t="s">
        <v>165</v>
      </c>
      <c r="L3047" t="s">
        <v>165</v>
      </c>
      <c r="M3047" t="s">
        <v>165</v>
      </c>
      <c r="N3047" t="s">
        <v>165</v>
      </c>
      <c r="O3047" t="s">
        <v>165</v>
      </c>
      <c r="P3047" t="s">
        <v>165</v>
      </c>
      <c r="Q3047" t="s">
        <v>165</v>
      </c>
    </row>
    <row r="3048">
      <c r="B3048" t="s">
        <v>165</v>
      </c>
      <c r="C3048" t="s">
        <v>165</v>
      </c>
      <c r="D3048" t="s">
        <v>165</v>
      </c>
      <c r="E3048" t="s">
        <v>165</v>
      </c>
      <c r="F3048" t="s">
        <v>165</v>
      </c>
      <c r="G3048" t="s">
        <v>165</v>
      </c>
      <c r="H3048" t="s">
        <v>165</v>
      </c>
      <c r="J3048" t="s">
        <v>165</v>
      </c>
      <c r="K3048" t="s">
        <v>165</v>
      </c>
      <c r="L3048" t="s">
        <v>165</v>
      </c>
      <c r="M3048" t="s">
        <v>165</v>
      </c>
      <c r="N3048" t="s">
        <v>165</v>
      </c>
      <c r="O3048" t="s">
        <v>165</v>
      </c>
      <c r="P3048" t="s">
        <v>165</v>
      </c>
      <c r="Q3048" t="s">
        <v>165</v>
      </c>
    </row>
    <row r="3049">
      <c r="B3049" t="s">
        <v>165</v>
      </c>
      <c r="C3049" t="s">
        <v>165</v>
      </c>
      <c r="D3049" t="s">
        <v>165</v>
      </c>
      <c r="E3049" t="s">
        <v>165</v>
      </c>
      <c r="F3049" t="s">
        <v>165</v>
      </c>
      <c r="G3049" t="s">
        <v>165</v>
      </c>
      <c r="H3049" t="s">
        <v>165</v>
      </c>
      <c r="J3049" t="s">
        <v>165</v>
      </c>
      <c r="K3049" t="s">
        <v>165</v>
      </c>
      <c r="L3049" t="s">
        <v>165</v>
      </c>
      <c r="M3049" t="s">
        <v>165</v>
      </c>
      <c r="N3049" t="s">
        <v>165</v>
      </c>
      <c r="O3049" t="s">
        <v>165</v>
      </c>
      <c r="P3049" t="s">
        <v>165</v>
      </c>
      <c r="Q3049" t="s">
        <v>165</v>
      </c>
    </row>
    <row r="3050">
      <c r="B3050" t="s">
        <v>165</v>
      </c>
      <c r="C3050" t="s">
        <v>165</v>
      </c>
      <c r="D3050" t="s">
        <v>165</v>
      </c>
      <c r="E3050" t="s">
        <v>165</v>
      </c>
      <c r="F3050" t="s">
        <v>165</v>
      </c>
      <c r="G3050" t="s">
        <v>165</v>
      </c>
      <c r="H3050" t="s">
        <v>165</v>
      </c>
      <c r="J3050" t="s">
        <v>165</v>
      </c>
      <c r="K3050" t="s">
        <v>165</v>
      </c>
      <c r="L3050" t="s">
        <v>165</v>
      </c>
      <c r="M3050" t="s">
        <v>165</v>
      </c>
      <c r="N3050" t="s">
        <v>165</v>
      </c>
      <c r="O3050" t="s">
        <v>165</v>
      </c>
      <c r="P3050" t="s">
        <v>165</v>
      </c>
      <c r="Q3050" t="s">
        <v>165</v>
      </c>
    </row>
    <row r="3051">
      <c r="B3051" t="s">
        <v>165</v>
      </c>
      <c r="C3051" t="s">
        <v>165</v>
      </c>
      <c r="D3051" t="s">
        <v>165</v>
      </c>
      <c r="E3051" t="s">
        <v>165</v>
      </c>
      <c r="F3051" t="s">
        <v>165</v>
      </c>
      <c r="G3051" t="s">
        <v>165</v>
      </c>
      <c r="H3051" t="s">
        <v>165</v>
      </c>
      <c r="J3051" t="s">
        <v>165</v>
      </c>
      <c r="K3051" t="s">
        <v>165</v>
      </c>
      <c r="L3051" t="s">
        <v>165</v>
      </c>
      <c r="M3051" t="s">
        <v>165</v>
      </c>
      <c r="N3051" t="s">
        <v>165</v>
      </c>
      <c r="O3051" t="s">
        <v>165</v>
      </c>
      <c r="P3051" t="s">
        <v>165</v>
      </c>
      <c r="Q3051" t="s">
        <v>165</v>
      </c>
    </row>
    <row r="3052">
      <c r="B3052" t="s">
        <v>165</v>
      </c>
      <c r="C3052" t="s">
        <v>165</v>
      </c>
      <c r="D3052" t="s">
        <v>165</v>
      </c>
      <c r="E3052" t="s">
        <v>165</v>
      </c>
      <c r="F3052" t="s">
        <v>165</v>
      </c>
      <c r="G3052" t="s">
        <v>165</v>
      </c>
      <c r="H3052" t="s">
        <v>165</v>
      </c>
      <c r="J3052" t="s">
        <v>165</v>
      </c>
      <c r="K3052" t="s">
        <v>165</v>
      </c>
      <c r="L3052" t="s">
        <v>165</v>
      </c>
      <c r="M3052" t="s">
        <v>165</v>
      </c>
      <c r="N3052" t="s">
        <v>165</v>
      </c>
      <c r="O3052" t="s">
        <v>165</v>
      </c>
      <c r="P3052" t="s">
        <v>165</v>
      </c>
      <c r="Q3052" t="s">
        <v>165</v>
      </c>
    </row>
    <row r="3053">
      <c r="B3053" t="s">
        <v>165</v>
      </c>
      <c r="C3053" t="s">
        <v>165</v>
      </c>
      <c r="D3053" t="s">
        <v>165</v>
      </c>
      <c r="E3053" t="s">
        <v>165</v>
      </c>
      <c r="F3053" t="s">
        <v>165</v>
      </c>
      <c r="G3053" t="s">
        <v>165</v>
      </c>
      <c r="H3053" t="s">
        <v>165</v>
      </c>
      <c r="J3053" t="s">
        <v>165</v>
      </c>
      <c r="K3053" t="s">
        <v>165</v>
      </c>
      <c r="L3053" t="s">
        <v>165</v>
      </c>
      <c r="M3053" t="s">
        <v>165</v>
      </c>
      <c r="N3053" t="s">
        <v>165</v>
      </c>
      <c r="O3053" t="s">
        <v>165</v>
      </c>
      <c r="P3053" t="s">
        <v>165</v>
      </c>
      <c r="Q3053" t="s">
        <v>165</v>
      </c>
    </row>
    <row r="3054">
      <c r="B3054" t="s">
        <v>165</v>
      </c>
      <c r="C3054" t="s">
        <v>165</v>
      </c>
      <c r="D3054" t="s">
        <v>165</v>
      </c>
      <c r="E3054" t="s">
        <v>165</v>
      </c>
      <c r="F3054" t="s">
        <v>165</v>
      </c>
      <c r="G3054" t="s">
        <v>165</v>
      </c>
      <c r="H3054" t="s">
        <v>165</v>
      </c>
      <c r="J3054" t="s">
        <v>165</v>
      </c>
      <c r="K3054" t="s">
        <v>165</v>
      </c>
      <c r="L3054" t="s">
        <v>165</v>
      </c>
      <c r="M3054" t="s">
        <v>165</v>
      </c>
      <c r="N3054" t="s">
        <v>165</v>
      </c>
      <c r="O3054" t="s">
        <v>165</v>
      </c>
      <c r="P3054" t="s">
        <v>165</v>
      </c>
      <c r="Q3054" t="s">
        <v>165</v>
      </c>
    </row>
    <row r="3055">
      <c r="B3055" t="s">
        <v>165</v>
      </c>
      <c r="C3055" t="s">
        <v>165</v>
      </c>
      <c r="D3055" t="s">
        <v>165</v>
      </c>
      <c r="E3055" t="s">
        <v>165</v>
      </c>
      <c r="F3055" t="s">
        <v>165</v>
      </c>
      <c r="G3055" t="s">
        <v>165</v>
      </c>
      <c r="H3055" t="s">
        <v>165</v>
      </c>
      <c r="J3055" t="s">
        <v>165</v>
      </c>
      <c r="K3055" t="s">
        <v>165</v>
      </c>
      <c r="L3055" t="s">
        <v>165</v>
      </c>
      <c r="M3055" t="s">
        <v>165</v>
      </c>
      <c r="N3055" t="s">
        <v>165</v>
      </c>
      <c r="O3055" t="s">
        <v>165</v>
      </c>
      <c r="P3055" t="s">
        <v>165</v>
      </c>
      <c r="Q3055" t="s">
        <v>165</v>
      </c>
    </row>
    <row r="3056">
      <c r="B3056" t="s">
        <v>165</v>
      </c>
      <c r="C3056" t="s">
        <v>165</v>
      </c>
      <c r="D3056" t="s">
        <v>165</v>
      </c>
      <c r="E3056" t="s">
        <v>165</v>
      </c>
      <c r="F3056" t="s">
        <v>165</v>
      </c>
      <c r="G3056" t="s">
        <v>165</v>
      </c>
      <c r="H3056" t="s">
        <v>165</v>
      </c>
      <c r="J3056" t="s">
        <v>165</v>
      </c>
      <c r="K3056" t="s">
        <v>165</v>
      </c>
      <c r="L3056" t="s">
        <v>165</v>
      </c>
      <c r="M3056" t="s">
        <v>165</v>
      </c>
      <c r="N3056" t="s">
        <v>165</v>
      </c>
      <c r="O3056" t="s">
        <v>165</v>
      </c>
      <c r="P3056" t="s">
        <v>165</v>
      </c>
      <c r="Q3056" t="s">
        <v>165</v>
      </c>
    </row>
    <row r="3057">
      <c r="B3057" t="s">
        <v>165</v>
      </c>
      <c r="C3057" t="s">
        <v>165</v>
      </c>
      <c r="D3057" t="s">
        <v>165</v>
      </c>
      <c r="E3057" t="s">
        <v>165</v>
      </c>
      <c r="F3057" t="s">
        <v>165</v>
      </c>
      <c r="G3057" t="s">
        <v>165</v>
      </c>
      <c r="H3057" t="s">
        <v>165</v>
      </c>
      <c r="J3057" t="s">
        <v>165</v>
      </c>
      <c r="K3057" t="s">
        <v>165</v>
      </c>
      <c r="L3057" t="s">
        <v>165</v>
      </c>
      <c r="M3057" t="s">
        <v>165</v>
      </c>
      <c r="N3057" t="s">
        <v>165</v>
      </c>
      <c r="O3057" t="s">
        <v>165</v>
      </c>
      <c r="P3057" t="s">
        <v>165</v>
      </c>
      <c r="Q3057" t="s">
        <v>165</v>
      </c>
    </row>
    <row r="3058">
      <c r="B3058" t="s">
        <v>165</v>
      </c>
      <c r="C3058" t="s">
        <v>165</v>
      </c>
      <c r="D3058" t="s">
        <v>165</v>
      </c>
      <c r="E3058" t="s">
        <v>165</v>
      </c>
      <c r="F3058" t="s">
        <v>165</v>
      </c>
      <c r="G3058" t="s">
        <v>165</v>
      </c>
      <c r="H3058" t="s">
        <v>165</v>
      </c>
      <c r="J3058" t="s">
        <v>165</v>
      </c>
      <c r="K3058" t="s">
        <v>165</v>
      </c>
      <c r="L3058" t="s">
        <v>165</v>
      </c>
      <c r="M3058" t="s">
        <v>165</v>
      </c>
      <c r="N3058" t="s">
        <v>165</v>
      </c>
      <c r="O3058" t="s">
        <v>165</v>
      </c>
      <c r="P3058" t="s">
        <v>165</v>
      </c>
      <c r="Q3058" t="s">
        <v>165</v>
      </c>
    </row>
    <row r="3059">
      <c r="B3059" t="s">
        <v>165</v>
      </c>
      <c r="C3059" t="s">
        <v>165</v>
      </c>
      <c r="D3059" t="s">
        <v>165</v>
      </c>
      <c r="E3059" t="s">
        <v>165</v>
      </c>
      <c r="F3059" t="s">
        <v>165</v>
      </c>
      <c r="G3059" t="s">
        <v>165</v>
      </c>
      <c r="H3059" t="s">
        <v>165</v>
      </c>
      <c r="J3059" t="s">
        <v>165</v>
      </c>
      <c r="K3059" t="s">
        <v>165</v>
      </c>
      <c r="L3059" t="s">
        <v>165</v>
      </c>
      <c r="M3059" t="s">
        <v>165</v>
      </c>
      <c r="N3059" t="s">
        <v>165</v>
      </c>
      <c r="O3059" t="s">
        <v>165</v>
      </c>
      <c r="P3059" t="s">
        <v>165</v>
      </c>
      <c r="Q3059" t="s">
        <v>165</v>
      </c>
    </row>
    <row r="3060">
      <c r="B3060" t="s">
        <v>165</v>
      </c>
      <c r="C3060" t="s">
        <v>165</v>
      </c>
      <c r="D3060" t="s">
        <v>165</v>
      </c>
      <c r="E3060" t="s">
        <v>165</v>
      </c>
      <c r="F3060" t="s">
        <v>165</v>
      </c>
      <c r="G3060" t="s">
        <v>165</v>
      </c>
      <c r="H3060" t="s">
        <v>165</v>
      </c>
      <c r="J3060" t="s">
        <v>165</v>
      </c>
      <c r="K3060" t="s">
        <v>165</v>
      </c>
      <c r="L3060" t="s">
        <v>165</v>
      </c>
      <c r="M3060" t="s">
        <v>165</v>
      </c>
      <c r="N3060" t="s">
        <v>165</v>
      </c>
      <c r="O3060" t="s">
        <v>165</v>
      </c>
      <c r="P3060" t="s">
        <v>165</v>
      </c>
      <c r="Q3060" t="s">
        <v>165</v>
      </c>
    </row>
    <row r="3061">
      <c r="B3061" t="s">
        <v>165</v>
      </c>
      <c r="C3061" t="s">
        <v>165</v>
      </c>
      <c r="D3061" t="s">
        <v>165</v>
      </c>
      <c r="E3061" t="s">
        <v>165</v>
      </c>
      <c r="F3061" t="s">
        <v>165</v>
      </c>
      <c r="G3061" t="s">
        <v>165</v>
      </c>
      <c r="H3061" t="s">
        <v>165</v>
      </c>
      <c r="J3061" t="s">
        <v>165</v>
      </c>
      <c r="K3061" t="s">
        <v>165</v>
      </c>
      <c r="L3061" t="s">
        <v>165</v>
      </c>
      <c r="M3061" t="s">
        <v>165</v>
      </c>
      <c r="N3061" t="s">
        <v>165</v>
      </c>
      <c r="O3061" t="s">
        <v>165</v>
      </c>
      <c r="P3061" t="s">
        <v>165</v>
      </c>
      <c r="Q3061" t="s">
        <v>165</v>
      </c>
    </row>
    <row r="3062">
      <c r="B3062" t="s">
        <v>165</v>
      </c>
      <c r="C3062" t="s">
        <v>165</v>
      </c>
      <c r="D3062" t="s">
        <v>165</v>
      </c>
      <c r="E3062" t="s">
        <v>165</v>
      </c>
      <c r="F3062" t="s">
        <v>165</v>
      </c>
      <c r="G3062" t="s">
        <v>165</v>
      </c>
      <c r="H3062" t="s">
        <v>165</v>
      </c>
      <c r="J3062" t="s">
        <v>165</v>
      </c>
      <c r="K3062" t="s">
        <v>165</v>
      </c>
      <c r="L3062" t="s">
        <v>165</v>
      </c>
      <c r="M3062" t="s">
        <v>165</v>
      </c>
      <c r="N3062" t="s">
        <v>165</v>
      </c>
      <c r="O3062" t="s">
        <v>165</v>
      </c>
      <c r="P3062" t="s">
        <v>165</v>
      </c>
      <c r="Q3062" t="s">
        <v>165</v>
      </c>
    </row>
    <row r="3063">
      <c r="B3063" t="s">
        <v>165</v>
      </c>
      <c r="C3063" t="s">
        <v>165</v>
      </c>
      <c r="D3063" t="s">
        <v>165</v>
      </c>
      <c r="E3063" t="s">
        <v>165</v>
      </c>
      <c r="F3063" t="s">
        <v>165</v>
      </c>
      <c r="G3063" t="s">
        <v>165</v>
      </c>
      <c r="H3063" t="s">
        <v>165</v>
      </c>
      <c r="J3063" t="s">
        <v>165</v>
      </c>
      <c r="K3063" t="s">
        <v>165</v>
      </c>
      <c r="L3063" t="s">
        <v>165</v>
      </c>
      <c r="M3063" t="s">
        <v>165</v>
      </c>
      <c r="N3063" t="s">
        <v>165</v>
      </c>
      <c r="O3063" t="s">
        <v>165</v>
      </c>
      <c r="P3063" t="s">
        <v>165</v>
      </c>
      <c r="Q3063" t="s">
        <v>165</v>
      </c>
    </row>
    <row r="3064">
      <c r="B3064" t="s">
        <v>165</v>
      </c>
      <c r="C3064" t="s">
        <v>165</v>
      </c>
      <c r="D3064" t="s">
        <v>165</v>
      </c>
      <c r="E3064" t="s">
        <v>165</v>
      </c>
      <c r="F3064" t="s">
        <v>165</v>
      </c>
      <c r="G3064" t="s">
        <v>165</v>
      </c>
      <c r="H3064" t="s">
        <v>165</v>
      </c>
      <c r="J3064" t="s">
        <v>165</v>
      </c>
      <c r="K3064" t="s">
        <v>165</v>
      </c>
      <c r="L3064" t="s">
        <v>165</v>
      </c>
      <c r="M3064" t="s">
        <v>165</v>
      </c>
      <c r="N3064" t="s">
        <v>165</v>
      </c>
      <c r="O3064" t="s">
        <v>165</v>
      </c>
      <c r="P3064" t="s">
        <v>165</v>
      </c>
      <c r="Q3064" t="s">
        <v>165</v>
      </c>
    </row>
    <row r="3065">
      <c r="B3065" t="s">
        <v>165</v>
      </c>
      <c r="C3065" t="s">
        <v>165</v>
      </c>
      <c r="D3065" t="s">
        <v>165</v>
      </c>
      <c r="E3065" t="s">
        <v>165</v>
      </c>
      <c r="F3065" t="s">
        <v>165</v>
      </c>
      <c r="G3065" t="s">
        <v>165</v>
      </c>
      <c r="H3065" t="s">
        <v>165</v>
      </c>
      <c r="J3065" t="s">
        <v>165</v>
      </c>
      <c r="K3065" t="s">
        <v>165</v>
      </c>
      <c r="L3065" t="s">
        <v>165</v>
      </c>
      <c r="M3065" t="s">
        <v>165</v>
      </c>
      <c r="N3065" t="s">
        <v>165</v>
      </c>
      <c r="O3065" t="s">
        <v>165</v>
      </c>
      <c r="P3065" t="s">
        <v>165</v>
      </c>
      <c r="Q3065" t="s">
        <v>165</v>
      </c>
    </row>
    <row r="3066">
      <c r="B3066" t="s">
        <v>165</v>
      </c>
      <c r="C3066" t="s">
        <v>165</v>
      </c>
      <c r="D3066" t="s">
        <v>165</v>
      </c>
      <c r="E3066" t="s">
        <v>165</v>
      </c>
      <c r="F3066" t="s">
        <v>165</v>
      </c>
      <c r="G3066" t="s">
        <v>165</v>
      </c>
      <c r="H3066" t="s">
        <v>165</v>
      </c>
      <c r="J3066" t="s">
        <v>165</v>
      </c>
      <c r="K3066" t="s">
        <v>165</v>
      </c>
      <c r="L3066" t="s">
        <v>165</v>
      </c>
      <c r="M3066" t="s">
        <v>165</v>
      </c>
      <c r="N3066" t="s">
        <v>165</v>
      </c>
      <c r="O3066" t="s">
        <v>165</v>
      </c>
      <c r="P3066" t="s">
        <v>165</v>
      </c>
      <c r="Q3066" t="s">
        <v>165</v>
      </c>
    </row>
    <row r="3067">
      <c r="B3067" t="s">
        <v>165</v>
      </c>
      <c r="C3067" t="s">
        <v>165</v>
      </c>
      <c r="D3067" t="s">
        <v>165</v>
      </c>
      <c r="E3067" t="s">
        <v>165</v>
      </c>
      <c r="F3067" t="s">
        <v>165</v>
      </c>
      <c r="G3067" t="s">
        <v>165</v>
      </c>
      <c r="H3067" t="s">
        <v>165</v>
      </c>
      <c r="J3067" t="s">
        <v>165</v>
      </c>
      <c r="K3067" t="s">
        <v>165</v>
      </c>
      <c r="L3067" t="s">
        <v>165</v>
      </c>
      <c r="M3067" t="s">
        <v>165</v>
      </c>
      <c r="N3067" t="s">
        <v>165</v>
      </c>
      <c r="O3067" t="s">
        <v>165</v>
      </c>
      <c r="P3067" t="s">
        <v>165</v>
      </c>
      <c r="Q3067" t="s">
        <v>165</v>
      </c>
    </row>
    <row r="3068">
      <c r="B3068" t="s">
        <v>165</v>
      </c>
      <c r="C3068" t="s">
        <v>165</v>
      </c>
      <c r="D3068" t="s">
        <v>165</v>
      </c>
      <c r="E3068" t="s">
        <v>165</v>
      </c>
      <c r="F3068" t="s">
        <v>165</v>
      </c>
      <c r="G3068" t="s">
        <v>165</v>
      </c>
      <c r="H3068" t="s">
        <v>165</v>
      </c>
      <c r="J3068" t="s">
        <v>165</v>
      </c>
      <c r="K3068" t="s">
        <v>165</v>
      </c>
      <c r="L3068" t="s">
        <v>165</v>
      </c>
      <c r="M3068" t="s">
        <v>165</v>
      </c>
      <c r="N3068" t="s">
        <v>165</v>
      </c>
      <c r="O3068" t="s">
        <v>165</v>
      </c>
      <c r="P3068" t="s">
        <v>165</v>
      </c>
      <c r="Q3068" t="s">
        <v>165</v>
      </c>
    </row>
    <row r="3069">
      <c r="B3069" t="s">
        <v>165</v>
      </c>
      <c r="C3069" t="s">
        <v>165</v>
      </c>
      <c r="D3069" t="s">
        <v>165</v>
      </c>
      <c r="E3069" t="s">
        <v>165</v>
      </c>
      <c r="F3069" t="s">
        <v>165</v>
      </c>
      <c r="G3069" t="s">
        <v>165</v>
      </c>
      <c r="H3069" t="s">
        <v>165</v>
      </c>
      <c r="J3069" t="s">
        <v>165</v>
      </c>
      <c r="K3069" t="s">
        <v>165</v>
      </c>
      <c r="L3069" t="s">
        <v>165</v>
      </c>
      <c r="M3069" t="s">
        <v>165</v>
      </c>
      <c r="N3069" t="s">
        <v>165</v>
      </c>
      <c r="O3069" t="s">
        <v>165</v>
      </c>
      <c r="P3069" t="s">
        <v>165</v>
      </c>
      <c r="Q3069" t="s">
        <v>165</v>
      </c>
    </row>
    <row r="3070">
      <c r="B3070" t="s">
        <v>165</v>
      </c>
      <c r="C3070" t="s">
        <v>165</v>
      </c>
      <c r="D3070" t="s">
        <v>165</v>
      </c>
      <c r="E3070" t="s">
        <v>165</v>
      </c>
      <c r="F3070" t="s">
        <v>165</v>
      </c>
      <c r="G3070" t="s">
        <v>165</v>
      </c>
      <c r="H3070" t="s">
        <v>165</v>
      </c>
      <c r="J3070" t="s">
        <v>165</v>
      </c>
      <c r="K3070" t="s">
        <v>165</v>
      </c>
      <c r="L3070" t="s">
        <v>165</v>
      </c>
      <c r="M3070" t="s">
        <v>165</v>
      </c>
      <c r="N3070" t="s">
        <v>165</v>
      </c>
      <c r="O3070" t="s">
        <v>165</v>
      </c>
      <c r="P3070" t="s">
        <v>165</v>
      </c>
      <c r="Q3070" t="s">
        <v>165</v>
      </c>
    </row>
    <row r="3071">
      <c r="B3071" t="s">
        <v>165</v>
      </c>
      <c r="C3071" t="s">
        <v>165</v>
      </c>
      <c r="D3071" t="s">
        <v>165</v>
      </c>
      <c r="E3071" t="s">
        <v>165</v>
      </c>
      <c r="F3071" t="s">
        <v>165</v>
      </c>
      <c r="G3071" t="s">
        <v>165</v>
      </c>
      <c r="H3071" t="s">
        <v>165</v>
      </c>
      <c r="J3071" t="s">
        <v>165</v>
      </c>
      <c r="K3071" t="s">
        <v>165</v>
      </c>
      <c r="L3071" t="s">
        <v>165</v>
      </c>
      <c r="M3071" t="s">
        <v>165</v>
      </c>
      <c r="N3071" t="s">
        <v>165</v>
      </c>
      <c r="O3071" t="s">
        <v>165</v>
      </c>
      <c r="P3071" t="s">
        <v>165</v>
      </c>
      <c r="Q3071" t="s">
        <v>165</v>
      </c>
    </row>
    <row r="3072">
      <c r="B3072" t="s">
        <v>165</v>
      </c>
      <c r="C3072" t="s">
        <v>165</v>
      </c>
      <c r="D3072" t="s">
        <v>165</v>
      </c>
      <c r="E3072" t="s">
        <v>165</v>
      </c>
      <c r="F3072" t="s">
        <v>165</v>
      </c>
      <c r="G3072" t="s">
        <v>165</v>
      </c>
      <c r="H3072" t="s">
        <v>165</v>
      </c>
      <c r="J3072" t="s">
        <v>165</v>
      </c>
      <c r="K3072" t="s">
        <v>165</v>
      </c>
      <c r="L3072" t="s">
        <v>165</v>
      </c>
      <c r="M3072" t="s">
        <v>165</v>
      </c>
      <c r="N3072" t="s">
        <v>165</v>
      </c>
      <c r="O3072" t="s">
        <v>165</v>
      </c>
      <c r="P3072" t="s">
        <v>165</v>
      </c>
      <c r="Q3072" t="s">
        <v>165</v>
      </c>
    </row>
    <row r="3073">
      <c r="B3073" t="s">
        <v>165</v>
      </c>
      <c r="C3073" t="s">
        <v>165</v>
      </c>
      <c r="D3073" t="s">
        <v>165</v>
      </c>
      <c r="E3073" t="s">
        <v>165</v>
      </c>
      <c r="F3073" t="s">
        <v>165</v>
      </c>
      <c r="G3073" t="s">
        <v>165</v>
      </c>
      <c r="H3073" t="s">
        <v>165</v>
      </c>
      <c r="J3073" t="s">
        <v>165</v>
      </c>
      <c r="K3073" t="s">
        <v>165</v>
      </c>
      <c r="L3073" t="s">
        <v>165</v>
      </c>
      <c r="M3073" t="s">
        <v>165</v>
      </c>
      <c r="N3073" t="s">
        <v>165</v>
      </c>
      <c r="O3073" t="s">
        <v>165</v>
      </c>
      <c r="P3073" t="s">
        <v>165</v>
      </c>
      <c r="Q3073" t="s">
        <v>165</v>
      </c>
    </row>
    <row r="3074">
      <c r="B3074" t="s">
        <v>165</v>
      </c>
      <c r="C3074" t="s">
        <v>165</v>
      </c>
      <c r="D3074" t="s">
        <v>165</v>
      </c>
      <c r="E3074" t="s">
        <v>165</v>
      </c>
      <c r="F3074" t="s">
        <v>165</v>
      </c>
      <c r="G3074" t="s">
        <v>165</v>
      </c>
      <c r="H3074" t="s">
        <v>165</v>
      </c>
      <c r="J3074" t="s">
        <v>165</v>
      </c>
      <c r="K3074" t="s">
        <v>165</v>
      </c>
      <c r="L3074" t="s">
        <v>165</v>
      </c>
      <c r="M3074" t="s">
        <v>165</v>
      </c>
      <c r="N3074" t="s">
        <v>165</v>
      </c>
      <c r="O3074" t="s">
        <v>165</v>
      </c>
      <c r="P3074" t="s">
        <v>165</v>
      </c>
      <c r="Q3074" t="s">
        <v>165</v>
      </c>
    </row>
    <row r="3075">
      <c r="B3075" t="s">
        <v>165</v>
      </c>
      <c r="C3075" t="s">
        <v>165</v>
      </c>
      <c r="D3075" t="s">
        <v>165</v>
      </c>
      <c r="E3075" t="s">
        <v>165</v>
      </c>
      <c r="F3075" t="s">
        <v>165</v>
      </c>
      <c r="G3075" t="s">
        <v>165</v>
      </c>
      <c r="H3075" t="s">
        <v>165</v>
      </c>
      <c r="J3075" t="s">
        <v>165</v>
      </c>
      <c r="K3075" t="s">
        <v>165</v>
      </c>
      <c r="L3075" t="s">
        <v>165</v>
      </c>
      <c r="M3075" t="s">
        <v>165</v>
      </c>
      <c r="N3075" t="s">
        <v>165</v>
      </c>
      <c r="O3075" t="s">
        <v>165</v>
      </c>
      <c r="P3075" t="s">
        <v>165</v>
      </c>
      <c r="Q3075" t="s">
        <v>165</v>
      </c>
    </row>
    <row r="3076">
      <c r="B3076" t="s">
        <v>165</v>
      </c>
      <c r="C3076" t="s">
        <v>165</v>
      </c>
      <c r="D3076" t="s">
        <v>165</v>
      </c>
      <c r="E3076" t="s">
        <v>165</v>
      </c>
      <c r="F3076" t="s">
        <v>165</v>
      </c>
      <c r="G3076" t="s">
        <v>165</v>
      </c>
      <c r="H3076" t="s">
        <v>165</v>
      </c>
      <c r="J3076" t="s">
        <v>165</v>
      </c>
      <c r="K3076" t="s">
        <v>165</v>
      </c>
      <c r="L3076" t="s">
        <v>165</v>
      </c>
      <c r="M3076" t="s">
        <v>165</v>
      </c>
      <c r="N3076" t="s">
        <v>165</v>
      </c>
      <c r="O3076" t="s">
        <v>165</v>
      </c>
      <c r="P3076" t="s">
        <v>165</v>
      </c>
      <c r="Q3076" t="s">
        <v>165</v>
      </c>
    </row>
    <row r="3077">
      <c r="B3077" t="s">
        <v>165</v>
      </c>
      <c r="C3077" t="s">
        <v>165</v>
      </c>
      <c r="D3077" t="s">
        <v>165</v>
      </c>
      <c r="E3077" t="s">
        <v>165</v>
      </c>
      <c r="F3077" t="s">
        <v>165</v>
      </c>
      <c r="G3077" t="s">
        <v>165</v>
      </c>
      <c r="H3077" t="s">
        <v>165</v>
      </c>
      <c r="J3077" t="s">
        <v>165</v>
      </c>
      <c r="K3077" t="s">
        <v>165</v>
      </c>
      <c r="L3077" t="s">
        <v>165</v>
      </c>
      <c r="M3077" t="s">
        <v>165</v>
      </c>
      <c r="N3077" t="s">
        <v>165</v>
      </c>
      <c r="O3077" t="s">
        <v>165</v>
      </c>
      <c r="P3077" t="s">
        <v>165</v>
      </c>
      <c r="Q3077" t="s">
        <v>165</v>
      </c>
    </row>
    <row r="3078">
      <c r="B3078" t="s">
        <v>165</v>
      </c>
      <c r="C3078" t="s">
        <v>165</v>
      </c>
      <c r="D3078" t="s">
        <v>165</v>
      </c>
      <c r="E3078" t="s">
        <v>165</v>
      </c>
      <c r="F3078" t="s">
        <v>165</v>
      </c>
      <c r="G3078" t="s">
        <v>165</v>
      </c>
      <c r="H3078" t="s">
        <v>165</v>
      </c>
      <c r="J3078" t="s">
        <v>165</v>
      </c>
      <c r="K3078" t="s">
        <v>165</v>
      </c>
      <c r="L3078" t="s">
        <v>165</v>
      </c>
      <c r="M3078" t="s">
        <v>165</v>
      </c>
      <c r="N3078" t="s">
        <v>165</v>
      </c>
      <c r="O3078" t="s">
        <v>165</v>
      </c>
      <c r="P3078" t="s">
        <v>165</v>
      </c>
      <c r="Q3078" t="s">
        <v>165</v>
      </c>
    </row>
    <row r="3079">
      <c r="B3079" t="s">
        <v>165</v>
      </c>
      <c r="C3079" t="s">
        <v>165</v>
      </c>
      <c r="D3079" t="s">
        <v>165</v>
      </c>
      <c r="E3079" t="s">
        <v>165</v>
      </c>
      <c r="F3079" t="s">
        <v>165</v>
      </c>
      <c r="G3079" t="s">
        <v>165</v>
      </c>
      <c r="H3079" t="s">
        <v>165</v>
      </c>
      <c r="J3079" t="s">
        <v>165</v>
      </c>
      <c r="K3079" t="s">
        <v>165</v>
      </c>
      <c r="L3079" t="s">
        <v>165</v>
      </c>
      <c r="M3079" t="s">
        <v>165</v>
      </c>
      <c r="N3079" t="s">
        <v>165</v>
      </c>
      <c r="O3079" t="s">
        <v>165</v>
      </c>
      <c r="P3079" t="s">
        <v>165</v>
      </c>
      <c r="Q3079" t="s">
        <v>165</v>
      </c>
    </row>
    <row r="3080">
      <c r="B3080" t="s">
        <v>165</v>
      </c>
      <c r="C3080" t="s">
        <v>165</v>
      </c>
      <c r="D3080" t="s">
        <v>165</v>
      </c>
      <c r="E3080" t="s">
        <v>165</v>
      </c>
      <c r="F3080" t="s">
        <v>165</v>
      </c>
      <c r="G3080" t="s">
        <v>165</v>
      </c>
      <c r="H3080" t="s">
        <v>165</v>
      </c>
      <c r="J3080" t="s">
        <v>165</v>
      </c>
      <c r="K3080" t="s">
        <v>165</v>
      </c>
      <c r="L3080" t="s">
        <v>165</v>
      </c>
      <c r="M3080" t="s">
        <v>165</v>
      </c>
      <c r="N3080" t="s">
        <v>165</v>
      </c>
      <c r="O3080" t="s">
        <v>165</v>
      </c>
      <c r="P3080" t="s">
        <v>165</v>
      </c>
      <c r="Q3080" t="s">
        <v>165</v>
      </c>
    </row>
    <row r="3081">
      <c r="B3081" t="s">
        <v>165</v>
      </c>
      <c r="C3081" t="s">
        <v>165</v>
      </c>
      <c r="D3081" t="s">
        <v>165</v>
      </c>
      <c r="E3081" t="s">
        <v>165</v>
      </c>
      <c r="F3081" t="s">
        <v>165</v>
      </c>
      <c r="G3081" t="s">
        <v>165</v>
      </c>
      <c r="H3081" t="s">
        <v>165</v>
      </c>
      <c r="J3081" t="s">
        <v>165</v>
      </c>
      <c r="K3081" t="s">
        <v>165</v>
      </c>
      <c r="L3081" t="s">
        <v>165</v>
      </c>
      <c r="M3081" t="s">
        <v>165</v>
      </c>
      <c r="N3081" t="s">
        <v>165</v>
      </c>
      <c r="O3081" t="s">
        <v>165</v>
      </c>
      <c r="P3081" t="s">
        <v>165</v>
      </c>
      <c r="Q3081" t="s">
        <v>165</v>
      </c>
    </row>
    <row r="3082">
      <c r="B3082" t="s">
        <v>165</v>
      </c>
      <c r="C3082" t="s">
        <v>165</v>
      </c>
      <c r="D3082" t="s">
        <v>165</v>
      </c>
      <c r="E3082" t="s">
        <v>165</v>
      </c>
      <c r="F3082" t="s">
        <v>165</v>
      </c>
      <c r="G3082" t="s">
        <v>165</v>
      </c>
      <c r="H3082" t="s">
        <v>165</v>
      </c>
      <c r="J3082" t="s">
        <v>165</v>
      </c>
      <c r="K3082" t="s">
        <v>165</v>
      </c>
      <c r="L3082" t="s">
        <v>165</v>
      </c>
      <c r="M3082" t="s">
        <v>165</v>
      </c>
      <c r="N3082" t="s">
        <v>165</v>
      </c>
      <c r="O3082" t="s">
        <v>165</v>
      </c>
      <c r="P3082" t="s">
        <v>165</v>
      </c>
      <c r="Q3082" t="s">
        <v>165</v>
      </c>
    </row>
    <row r="3083">
      <c r="B3083" t="s">
        <v>165</v>
      </c>
      <c r="C3083" t="s">
        <v>165</v>
      </c>
      <c r="D3083" t="s">
        <v>165</v>
      </c>
      <c r="E3083" t="s">
        <v>165</v>
      </c>
      <c r="F3083" t="s">
        <v>165</v>
      </c>
      <c r="G3083" t="s">
        <v>165</v>
      </c>
      <c r="H3083" t="s">
        <v>165</v>
      </c>
      <c r="J3083" t="s">
        <v>165</v>
      </c>
      <c r="K3083" t="s">
        <v>165</v>
      </c>
      <c r="L3083" t="s">
        <v>165</v>
      </c>
      <c r="M3083" t="s">
        <v>165</v>
      </c>
      <c r="N3083" t="s">
        <v>165</v>
      </c>
      <c r="O3083" t="s">
        <v>165</v>
      </c>
      <c r="P3083" t="s">
        <v>165</v>
      </c>
      <c r="Q3083" t="s">
        <v>165</v>
      </c>
    </row>
    <row r="3084">
      <c r="B3084" t="s">
        <v>165</v>
      </c>
      <c r="C3084" t="s">
        <v>165</v>
      </c>
      <c r="D3084" t="s">
        <v>165</v>
      </c>
      <c r="E3084" t="s">
        <v>165</v>
      </c>
      <c r="F3084" t="s">
        <v>165</v>
      </c>
      <c r="G3084" t="s">
        <v>165</v>
      </c>
      <c r="H3084" t="s">
        <v>165</v>
      </c>
      <c r="J3084" t="s">
        <v>165</v>
      </c>
      <c r="K3084" t="s">
        <v>165</v>
      </c>
      <c r="L3084" t="s">
        <v>165</v>
      </c>
      <c r="M3084" t="s">
        <v>165</v>
      </c>
      <c r="N3084" t="s">
        <v>165</v>
      </c>
      <c r="O3084" t="s">
        <v>165</v>
      </c>
      <c r="P3084" t="s">
        <v>165</v>
      </c>
      <c r="Q3084" t="s">
        <v>165</v>
      </c>
    </row>
    <row r="3085">
      <c r="B3085" t="s">
        <v>165</v>
      </c>
      <c r="C3085" t="s">
        <v>165</v>
      </c>
      <c r="D3085" t="s">
        <v>165</v>
      </c>
      <c r="E3085" t="s">
        <v>165</v>
      </c>
      <c r="F3085" t="s">
        <v>165</v>
      </c>
      <c r="G3085" t="s">
        <v>165</v>
      </c>
      <c r="H3085" t="s">
        <v>165</v>
      </c>
      <c r="J3085" t="s">
        <v>165</v>
      </c>
      <c r="K3085" t="s">
        <v>165</v>
      </c>
      <c r="L3085" t="s">
        <v>165</v>
      </c>
      <c r="M3085" t="s">
        <v>165</v>
      </c>
      <c r="N3085" t="s">
        <v>165</v>
      </c>
      <c r="O3085" t="s">
        <v>165</v>
      </c>
      <c r="P3085" t="s">
        <v>165</v>
      </c>
      <c r="Q3085" t="s">
        <v>165</v>
      </c>
    </row>
    <row r="3086">
      <c r="B3086" t="s">
        <v>165</v>
      </c>
      <c r="C3086" t="s">
        <v>165</v>
      </c>
      <c r="D3086" t="s">
        <v>165</v>
      </c>
      <c r="E3086" t="s">
        <v>165</v>
      </c>
      <c r="F3086" t="s">
        <v>165</v>
      </c>
      <c r="G3086" t="s">
        <v>165</v>
      </c>
      <c r="H3086" t="s">
        <v>165</v>
      </c>
      <c r="J3086" t="s">
        <v>165</v>
      </c>
      <c r="K3086" t="s">
        <v>165</v>
      </c>
      <c r="L3086" t="s">
        <v>165</v>
      </c>
      <c r="M3086" t="s">
        <v>165</v>
      </c>
      <c r="N3086" t="s">
        <v>165</v>
      </c>
      <c r="O3086" t="s">
        <v>165</v>
      </c>
      <c r="P3086" t="s">
        <v>165</v>
      </c>
      <c r="Q3086" t="s">
        <v>165</v>
      </c>
    </row>
    <row r="3087">
      <c r="B3087" t="s">
        <v>165</v>
      </c>
      <c r="C3087" t="s">
        <v>165</v>
      </c>
      <c r="D3087" t="s">
        <v>165</v>
      </c>
      <c r="E3087" t="s">
        <v>165</v>
      </c>
      <c r="F3087" t="s">
        <v>165</v>
      </c>
      <c r="G3087" t="s">
        <v>165</v>
      </c>
      <c r="H3087" t="s">
        <v>165</v>
      </c>
      <c r="J3087" t="s">
        <v>165</v>
      </c>
      <c r="K3087" t="s">
        <v>165</v>
      </c>
      <c r="L3087" t="s">
        <v>165</v>
      </c>
      <c r="M3087" t="s">
        <v>165</v>
      </c>
      <c r="N3087" t="s">
        <v>165</v>
      </c>
      <c r="O3087" t="s">
        <v>165</v>
      </c>
      <c r="P3087" t="s">
        <v>165</v>
      </c>
      <c r="Q3087" t="s">
        <v>165</v>
      </c>
    </row>
    <row r="3088">
      <c r="B3088" t="s">
        <v>165</v>
      </c>
      <c r="C3088" t="s">
        <v>165</v>
      </c>
      <c r="D3088" t="s">
        <v>165</v>
      </c>
      <c r="E3088" t="s">
        <v>165</v>
      </c>
      <c r="F3088" t="s">
        <v>165</v>
      </c>
      <c r="G3088" t="s">
        <v>165</v>
      </c>
      <c r="H3088" t="s">
        <v>165</v>
      </c>
      <c r="J3088" t="s">
        <v>165</v>
      </c>
      <c r="K3088" t="s">
        <v>165</v>
      </c>
      <c r="L3088" t="s">
        <v>165</v>
      </c>
      <c r="M3088" t="s">
        <v>165</v>
      </c>
      <c r="N3088" t="s">
        <v>165</v>
      </c>
      <c r="O3088" t="s">
        <v>165</v>
      </c>
      <c r="P3088" t="s">
        <v>165</v>
      </c>
      <c r="Q3088" t="s">
        <v>165</v>
      </c>
    </row>
    <row r="3089">
      <c r="B3089" t="s">
        <v>165</v>
      </c>
      <c r="C3089" t="s">
        <v>165</v>
      </c>
      <c r="D3089" t="s">
        <v>165</v>
      </c>
      <c r="E3089" t="s">
        <v>165</v>
      </c>
      <c r="F3089" t="s">
        <v>165</v>
      </c>
      <c r="G3089" t="s">
        <v>165</v>
      </c>
      <c r="H3089" t="s">
        <v>165</v>
      </c>
      <c r="J3089" t="s">
        <v>165</v>
      </c>
      <c r="K3089" t="s">
        <v>165</v>
      </c>
      <c r="L3089" t="s">
        <v>165</v>
      </c>
      <c r="M3089" t="s">
        <v>165</v>
      </c>
      <c r="N3089" t="s">
        <v>165</v>
      </c>
      <c r="O3089" t="s">
        <v>165</v>
      </c>
      <c r="P3089" t="s">
        <v>165</v>
      </c>
      <c r="Q3089" t="s">
        <v>165</v>
      </c>
    </row>
    <row r="3090">
      <c r="B3090" t="s">
        <v>165</v>
      </c>
      <c r="C3090" t="s">
        <v>165</v>
      </c>
      <c r="D3090" t="s">
        <v>165</v>
      </c>
      <c r="E3090" t="s">
        <v>165</v>
      </c>
      <c r="F3090" t="s">
        <v>165</v>
      </c>
      <c r="G3090" t="s">
        <v>165</v>
      </c>
      <c r="H3090" t="s">
        <v>165</v>
      </c>
      <c r="J3090" t="s">
        <v>165</v>
      </c>
      <c r="K3090" t="s">
        <v>165</v>
      </c>
      <c r="L3090" t="s">
        <v>165</v>
      </c>
      <c r="M3090" t="s">
        <v>165</v>
      </c>
      <c r="N3090" t="s">
        <v>165</v>
      </c>
      <c r="O3090" t="s">
        <v>165</v>
      </c>
      <c r="P3090" t="s">
        <v>165</v>
      </c>
      <c r="Q3090" t="s">
        <v>165</v>
      </c>
    </row>
    <row r="3091">
      <c r="B3091" t="s">
        <v>165</v>
      </c>
      <c r="C3091" t="s">
        <v>165</v>
      </c>
      <c r="D3091" t="s">
        <v>165</v>
      </c>
      <c r="E3091" t="s">
        <v>165</v>
      </c>
      <c r="F3091" t="s">
        <v>165</v>
      </c>
      <c r="G3091" t="s">
        <v>165</v>
      </c>
      <c r="H3091" t="s">
        <v>165</v>
      </c>
      <c r="J3091" t="s">
        <v>165</v>
      </c>
      <c r="K3091" t="s">
        <v>165</v>
      </c>
      <c r="L3091" t="s">
        <v>165</v>
      </c>
      <c r="M3091" t="s">
        <v>165</v>
      </c>
      <c r="N3091" t="s">
        <v>165</v>
      </c>
      <c r="O3091" t="s">
        <v>165</v>
      </c>
      <c r="P3091" t="s">
        <v>165</v>
      </c>
      <c r="Q3091" t="s">
        <v>165</v>
      </c>
    </row>
    <row r="3092">
      <c r="B3092" t="s">
        <v>165</v>
      </c>
      <c r="C3092" t="s">
        <v>165</v>
      </c>
      <c r="D3092" t="s">
        <v>165</v>
      </c>
      <c r="E3092" t="s">
        <v>165</v>
      </c>
      <c r="F3092" t="s">
        <v>165</v>
      </c>
      <c r="G3092" t="s">
        <v>165</v>
      </c>
      <c r="H3092" t="s">
        <v>165</v>
      </c>
      <c r="J3092" t="s">
        <v>165</v>
      </c>
      <c r="K3092" t="s">
        <v>165</v>
      </c>
      <c r="L3092" t="s">
        <v>165</v>
      </c>
      <c r="M3092" t="s">
        <v>165</v>
      </c>
      <c r="N3092" t="s">
        <v>165</v>
      </c>
      <c r="O3092" t="s">
        <v>165</v>
      </c>
      <c r="P3092" t="s">
        <v>165</v>
      </c>
      <c r="Q3092" t="s">
        <v>165</v>
      </c>
    </row>
    <row r="3093">
      <c r="B3093" t="s">
        <v>165</v>
      </c>
      <c r="C3093" t="s">
        <v>165</v>
      </c>
      <c r="D3093" t="s">
        <v>165</v>
      </c>
      <c r="E3093" t="s">
        <v>165</v>
      </c>
      <c r="F3093" t="s">
        <v>165</v>
      </c>
      <c r="G3093" t="s">
        <v>165</v>
      </c>
      <c r="H3093" t="s">
        <v>165</v>
      </c>
      <c r="J3093" t="s">
        <v>165</v>
      </c>
      <c r="K3093" t="s">
        <v>165</v>
      </c>
      <c r="L3093" t="s">
        <v>165</v>
      </c>
      <c r="M3093" t="s">
        <v>165</v>
      </c>
      <c r="N3093" t="s">
        <v>165</v>
      </c>
      <c r="O3093" t="s">
        <v>165</v>
      </c>
      <c r="P3093" t="s">
        <v>165</v>
      </c>
      <c r="Q3093" t="s">
        <v>165</v>
      </c>
    </row>
    <row r="3094">
      <c r="B3094" t="s">
        <v>165</v>
      </c>
      <c r="C3094" t="s">
        <v>165</v>
      </c>
      <c r="D3094" t="s">
        <v>165</v>
      </c>
      <c r="E3094" t="s">
        <v>165</v>
      </c>
      <c r="F3094" t="s">
        <v>165</v>
      </c>
      <c r="G3094" t="s">
        <v>165</v>
      </c>
      <c r="H3094" t="s">
        <v>165</v>
      </c>
      <c r="J3094" t="s">
        <v>165</v>
      </c>
      <c r="K3094" t="s">
        <v>165</v>
      </c>
      <c r="L3094" t="s">
        <v>165</v>
      </c>
      <c r="M3094" t="s">
        <v>165</v>
      </c>
      <c r="N3094" t="s">
        <v>165</v>
      </c>
      <c r="O3094" t="s">
        <v>165</v>
      </c>
      <c r="P3094" t="s">
        <v>165</v>
      </c>
      <c r="Q3094" t="s">
        <v>165</v>
      </c>
    </row>
    <row r="3095">
      <c r="B3095" t="s">
        <v>165</v>
      </c>
      <c r="C3095" t="s">
        <v>165</v>
      </c>
      <c r="D3095" t="s">
        <v>165</v>
      </c>
      <c r="E3095" t="s">
        <v>165</v>
      </c>
      <c r="F3095" t="s">
        <v>165</v>
      </c>
      <c r="G3095" t="s">
        <v>165</v>
      </c>
      <c r="H3095" t="s">
        <v>165</v>
      </c>
      <c r="J3095" t="s">
        <v>165</v>
      </c>
      <c r="K3095" t="s">
        <v>165</v>
      </c>
      <c r="L3095" t="s">
        <v>165</v>
      </c>
      <c r="M3095" t="s">
        <v>165</v>
      </c>
      <c r="N3095" t="s">
        <v>165</v>
      </c>
      <c r="O3095" t="s">
        <v>165</v>
      </c>
      <c r="P3095" t="s">
        <v>165</v>
      </c>
      <c r="Q3095" t="s">
        <v>165</v>
      </c>
    </row>
    <row r="3096">
      <c r="B3096" t="s">
        <v>165</v>
      </c>
      <c r="C3096" t="s">
        <v>165</v>
      </c>
      <c r="D3096" t="s">
        <v>165</v>
      </c>
      <c r="E3096" t="s">
        <v>165</v>
      </c>
      <c r="F3096" t="s">
        <v>165</v>
      </c>
      <c r="G3096" t="s">
        <v>165</v>
      </c>
      <c r="H3096" t="s">
        <v>165</v>
      </c>
      <c r="J3096" t="s">
        <v>165</v>
      </c>
      <c r="K3096" t="s">
        <v>165</v>
      </c>
      <c r="L3096" t="s">
        <v>165</v>
      </c>
      <c r="M3096" t="s">
        <v>165</v>
      </c>
      <c r="N3096" t="s">
        <v>165</v>
      </c>
      <c r="O3096" t="s">
        <v>165</v>
      </c>
      <c r="P3096" t="s">
        <v>165</v>
      </c>
      <c r="Q3096" t="s">
        <v>165</v>
      </c>
    </row>
    <row r="3097">
      <c r="B3097" t="s">
        <v>165</v>
      </c>
      <c r="C3097" t="s">
        <v>165</v>
      </c>
      <c r="D3097" t="s">
        <v>165</v>
      </c>
      <c r="E3097" t="s">
        <v>165</v>
      </c>
      <c r="F3097" t="s">
        <v>165</v>
      </c>
      <c r="G3097" t="s">
        <v>165</v>
      </c>
      <c r="H3097" t="s">
        <v>165</v>
      </c>
      <c r="J3097" t="s">
        <v>165</v>
      </c>
      <c r="K3097" t="s">
        <v>165</v>
      </c>
      <c r="L3097" t="s">
        <v>165</v>
      </c>
      <c r="M3097" t="s">
        <v>165</v>
      </c>
      <c r="N3097" t="s">
        <v>165</v>
      </c>
      <c r="O3097" t="s">
        <v>165</v>
      </c>
      <c r="P3097" t="s">
        <v>165</v>
      </c>
      <c r="Q3097" t="s">
        <v>165</v>
      </c>
    </row>
    <row r="3098">
      <c r="B3098" t="s">
        <v>165</v>
      </c>
      <c r="C3098" t="s">
        <v>165</v>
      </c>
      <c r="D3098" t="s">
        <v>165</v>
      </c>
      <c r="E3098" t="s">
        <v>165</v>
      </c>
      <c r="F3098" t="s">
        <v>165</v>
      </c>
      <c r="G3098" t="s">
        <v>165</v>
      </c>
      <c r="H3098" t="s">
        <v>165</v>
      </c>
      <c r="J3098" t="s">
        <v>165</v>
      </c>
      <c r="K3098" t="s">
        <v>165</v>
      </c>
      <c r="L3098" t="s">
        <v>165</v>
      </c>
      <c r="M3098" t="s">
        <v>165</v>
      </c>
      <c r="N3098" t="s">
        <v>165</v>
      </c>
      <c r="O3098" t="s">
        <v>165</v>
      </c>
      <c r="P3098" t="s">
        <v>165</v>
      </c>
      <c r="Q3098" t="s">
        <v>165</v>
      </c>
    </row>
    <row r="3099">
      <c r="B3099" t="s">
        <v>165</v>
      </c>
      <c r="C3099" t="s">
        <v>165</v>
      </c>
      <c r="D3099" t="s">
        <v>165</v>
      </c>
      <c r="E3099" t="s">
        <v>165</v>
      </c>
      <c r="F3099" t="s">
        <v>165</v>
      </c>
      <c r="G3099" t="s">
        <v>165</v>
      </c>
      <c r="H3099" t="s">
        <v>165</v>
      </c>
      <c r="J3099" t="s">
        <v>165</v>
      </c>
      <c r="K3099" t="s">
        <v>165</v>
      </c>
      <c r="L3099" t="s">
        <v>165</v>
      </c>
      <c r="M3099" t="s">
        <v>165</v>
      </c>
      <c r="N3099" t="s">
        <v>165</v>
      </c>
      <c r="O3099" t="s">
        <v>165</v>
      </c>
      <c r="P3099" t="s">
        <v>165</v>
      </c>
      <c r="Q3099" t="s">
        <v>165</v>
      </c>
    </row>
    <row r="3100">
      <c r="B3100" t="s">
        <v>165</v>
      </c>
      <c r="C3100" t="s">
        <v>165</v>
      </c>
      <c r="D3100" t="s">
        <v>165</v>
      </c>
      <c r="E3100" t="s">
        <v>165</v>
      </c>
      <c r="F3100" t="s">
        <v>165</v>
      </c>
      <c r="G3100" t="s">
        <v>165</v>
      </c>
      <c r="H3100" t="s">
        <v>165</v>
      </c>
      <c r="J3100" t="s">
        <v>165</v>
      </c>
      <c r="K3100" t="s">
        <v>165</v>
      </c>
      <c r="L3100" t="s">
        <v>165</v>
      </c>
      <c r="M3100" t="s">
        <v>165</v>
      </c>
      <c r="N3100" t="s">
        <v>165</v>
      </c>
      <c r="O3100" t="s">
        <v>165</v>
      </c>
      <c r="P3100" t="s">
        <v>165</v>
      </c>
      <c r="Q3100" t="s">
        <v>165</v>
      </c>
    </row>
    <row r="3101">
      <c r="B3101" t="s">
        <v>165</v>
      </c>
      <c r="C3101" t="s">
        <v>165</v>
      </c>
      <c r="D3101" t="s">
        <v>165</v>
      </c>
      <c r="E3101" t="s">
        <v>165</v>
      </c>
      <c r="F3101" t="s">
        <v>165</v>
      </c>
      <c r="G3101" t="s">
        <v>165</v>
      </c>
      <c r="H3101" t="s">
        <v>165</v>
      </c>
      <c r="J3101" t="s">
        <v>165</v>
      </c>
      <c r="K3101" t="s">
        <v>165</v>
      </c>
      <c r="L3101" t="s">
        <v>165</v>
      </c>
      <c r="M3101" t="s">
        <v>165</v>
      </c>
      <c r="N3101" t="s">
        <v>165</v>
      </c>
      <c r="O3101" t="s">
        <v>165</v>
      </c>
      <c r="P3101" t="s">
        <v>165</v>
      </c>
      <c r="Q3101" t="s">
        <v>165</v>
      </c>
    </row>
    <row r="3102">
      <c r="B3102" t="s">
        <v>165</v>
      </c>
      <c r="C3102" t="s">
        <v>165</v>
      </c>
      <c r="D3102" t="s">
        <v>165</v>
      </c>
      <c r="E3102" t="s">
        <v>165</v>
      </c>
      <c r="F3102" t="s">
        <v>165</v>
      </c>
      <c r="G3102" t="s">
        <v>165</v>
      </c>
      <c r="H3102" t="s">
        <v>165</v>
      </c>
      <c r="J3102" t="s">
        <v>165</v>
      </c>
      <c r="K3102" t="s">
        <v>165</v>
      </c>
      <c r="L3102" t="s">
        <v>165</v>
      </c>
      <c r="M3102" t="s">
        <v>165</v>
      </c>
      <c r="N3102" t="s">
        <v>165</v>
      </c>
      <c r="O3102" t="s">
        <v>165</v>
      </c>
      <c r="P3102" t="s">
        <v>165</v>
      </c>
      <c r="Q3102" t="s">
        <v>165</v>
      </c>
    </row>
    <row r="3103">
      <c r="B3103" t="s">
        <v>165</v>
      </c>
      <c r="C3103" t="s">
        <v>165</v>
      </c>
      <c r="D3103" t="s">
        <v>165</v>
      </c>
      <c r="E3103" t="s">
        <v>165</v>
      </c>
      <c r="F3103" t="s">
        <v>165</v>
      </c>
      <c r="G3103" t="s">
        <v>165</v>
      </c>
      <c r="H3103" t="s">
        <v>165</v>
      </c>
      <c r="J3103" t="s">
        <v>165</v>
      </c>
      <c r="K3103" t="s">
        <v>165</v>
      </c>
      <c r="L3103" t="s">
        <v>165</v>
      </c>
      <c r="M3103" t="s">
        <v>165</v>
      </c>
      <c r="N3103" t="s">
        <v>165</v>
      </c>
      <c r="O3103" t="s">
        <v>165</v>
      </c>
      <c r="P3103" t="s">
        <v>165</v>
      </c>
      <c r="Q3103" t="s">
        <v>165</v>
      </c>
    </row>
    <row r="3104">
      <c r="B3104" t="s">
        <v>165</v>
      </c>
      <c r="C3104" t="s">
        <v>165</v>
      </c>
      <c r="D3104" t="s">
        <v>165</v>
      </c>
      <c r="E3104" t="s">
        <v>165</v>
      </c>
      <c r="F3104" t="s">
        <v>165</v>
      </c>
      <c r="G3104" t="s">
        <v>165</v>
      </c>
      <c r="H3104" t="s">
        <v>165</v>
      </c>
      <c r="J3104" t="s">
        <v>165</v>
      </c>
      <c r="K3104" t="s">
        <v>165</v>
      </c>
      <c r="L3104" t="s">
        <v>165</v>
      </c>
      <c r="M3104" t="s">
        <v>165</v>
      </c>
      <c r="N3104" t="s">
        <v>165</v>
      </c>
      <c r="O3104" t="s">
        <v>165</v>
      </c>
      <c r="P3104" t="s">
        <v>165</v>
      </c>
      <c r="Q3104" t="s">
        <v>165</v>
      </c>
    </row>
    <row r="3105">
      <c r="B3105" t="s">
        <v>165</v>
      </c>
      <c r="C3105" t="s">
        <v>165</v>
      </c>
      <c r="D3105" t="s">
        <v>165</v>
      </c>
      <c r="E3105" t="s">
        <v>165</v>
      </c>
      <c r="F3105" t="s">
        <v>165</v>
      </c>
      <c r="G3105" t="s">
        <v>165</v>
      </c>
      <c r="H3105" t="s">
        <v>165</v>
      </c>
      <c r="J3105" t="s">
        <v>165</v>
      </c>
      <c r="K3105" t="s">
        <v>165</v>
      </c>
      <c r="L3105" t="s">
        <v>165</v>
      </c>
      <c r="M3105" t="s">
        <v>165</v>
      </c>
      <c r="N3105" t="s">
        <v>165</v>
      </c>
      <c r="O3105" t="s">
        <v>165</v>
      </c>
      <c r="P3105" t="s">
        <v>165</v>
      </c>
      <c r="Q3105" t="s">
        <v>165</v>
      </c>
    </row>
    <row r="3106">
      <c r="B3106" t="s">
        <v>165</v>
      </c>
      <c r="C3106" t="s">
        <v>165</v>
      </c>
      <c r="D3106" t="s">
        <v>165</v>
      </c>
      <c r="E3106" t="s">
        <v>165</v>
      </c>
      <c r="F3106" t="s">
        <v>165</v>
      </c>
      <c r="G3106" t="s">
        <v>165</v>
      </c>
      <c r="H3106" t="s">
        <v>165</v>
      </c>
      <c r="J3106" t="s">
        <v>165</v>
      </c>
      <c r="K3106" t="s">
        <v>165</v>
      </c>
      <c r="L3106" t="s">
        <v>165</v>
      </c>
      <c r="M3106" t="s">
        <v>165</v>
      </c>
      <c r="N3106" t="s">
        <v>165</v>
      </c>
      <c r="O3106" t="s">
        <v>165</v>
      </c>
      <c r="P3106" t="s">
        <v>165</v>
      </c>
      <c r="Q3106" t="s">
        <v>165</v>
      </c>
    </row>
    <row r="3107">
      <c r="B3107" t="s">
        <v>165</v>
      </c>
      <c r="C3107" t="s">
        <v>165</v>
      </c>
      <c r="D3107" t="s">
        <v>165</v>
      </c>
      <c r="E3107" t="s">
        <v>165</v>
      </c>
      <c r="F3107" t="s">
        <v>165</v>
      </c>
      <c r="G3107" t="s">
        <v>165</v>
      </c>
      <c r="H3107" t="s">
        <v>165</v>
      </c>
      <c r="J3107" t="s">
        <v>165</v>
      </c>
      <c r="K3107" t="s">
        <v>165</v>
      </c>
      <c r="L3107" t="s">
        <v>165</v>
      </c>
      <c r="M3107" t="s">
        <v>165</v>
      </c>
      <c r="N3107" t="s">
        <v>165</v>
      </c>
      <c r="O3107" t="s">
        <v>165</v>
      </c>
      <c r="P3107" t="s">
        <v>165</v>
      </c>
      <c r="Q3107" t="s">
        <v>165</v>
      </c>
    </row>
    <row r="3108">
      <c r="B3108" t="s">
        <v>165</v>
      </c>
      <c r="C3108" t="s">
        <v>165</v>
      </c>
      <c r="D3108" t="s">
        <v>165</v>
      </c>
      <c r="E3108" t="s">
        <v>165</v>
      </c>
      <c r="F3108" t="s">
        <v>165</v>
      </c>
      <c r="G3108" t="s">
        <v>165</v>
      </c>
      <c r="H3108" t="s">
        <v>165</v>
      </c>
      <c r="J3108" t="s">
        <v>165</v>
      </c>
      <c r="K3108" t="s">
        <v>165</v>
      </c>
      <c r="L3108" t="s">
        <v>165</v>
      </c>
      <c r="M3108" t="s">
        <v>165</v>
      </c>
      <c r="N3108" t="s">
        <v>165</v>
      </c>
      <c r="O3108" t="s">
        <v>165</v>
      </c>
      <c r="P3108" t="s">
        <v>165</v>
      </c>
      <c r="Q3108" t="s">
        <v>165</v>
      </c>
    </row>
    <row r="3109">
      <c r="B3109" t="s">
        <v>165</v>
      </c>
      <c r="C3109" t="s">
        <v>165</v>
      </c>
      <c r="D3109" t="s">
        <v>165</v>
      </c>
      <c r="E3109" t="s">
        <v>165</v>
      </c>
      <c r="F3109" t="s">
        <v>165</v>
      </c>
      <c r="G3109" t="s">
        <v>165</v>
      </c>
      <c r="H3109" t="s">
        <v>165</v>
      </c>
      <c r="J3109" t="s">
        <v>165</v>
      </c>
      <c r="K3109" t="s">
        <v>165</v>
      </c>
      <c r="L3109" t="s">
        <v>165</v>
      </c>
      <c r="M3109" t="s">
        <v>165</v>
      </c>
      <c r="N3109" t="s">
        <v>165</v>
      </c>
      <c r="O3109" t="s">
        <v>165</v>
      </c>
      <c r="P3109" t="s">
        <v>165</v>
      </c>
      <c r="Q3109" t="s">
        <v>165</v>
      </c>
    </row>
    <row r="3110">
      <c r="B3110" t="s">
        <v>165</v>
      </c>
      <c r="C3110" t="s">
        <v>165</v>
      </c>
      <c r="D3110" t="s">
        <v>165</v>
      </c>
      <c r="E3110" t="s">
        <v>165</v>
      </c>
      <c r="F3110" t="s">
        <v>165</v>
      </c>
      <c r="G3110" t="s">
        <v>165</v>
      </c>
      <c r="H3110" t="s">
        <v>165</v>
      </c>
      <c r="J3110" t="s">
        <v>165</v>
      </c>
      <c r="K3110" t="s">
        <v>165</v>
      </c>
      <c r="L3110" t="s">
        <v>165</v>
      </c>
      <c r="M3110" t="s">
        <v>165</v>
      </c>
      <c r="N3110" t="s">
        <v>165</v>
      </c>
      <c r="O3110" t="s">
        <v>165</v>
      </c>
      <c r="P3110" t="s">
        <v>165</v>
      </c>
      <c r="Q3110" t="s">
        <v>165</v>
      </c>
    </row>
    <row r="3111">
      <c r="B3111" t="s">
        <v>165</v>
      </c>
      <c r="C3111" t="s">
        <v>165</v>
      </c>
      <c r="D3111" t="s">
        <v>165</v>
      </c>
      <c r="E3111" t="s">
        <v>165</v>
      </c>
      <c r="F3111" t="s">
        <v>165</v>
      </c>
      <c r="G3111" t="s">
        <v>165</v>
      </c>
      <c r="H3111" t="s">
        <v>165</v>
      </c>
      <c r="J3111" t="s">
        <v>165</v>
      </c>
      <c r="K3111" t="s">
        <v>165</v>
      </c>
      <c r="L3111" t="s">
        <v>165</v>
      </c>
      <c r="M3111" t="s">
        <v>165</v>
      </c>
      <c r="N3111" t="s">
        <v>165</v>
      </c>
      <c r="O3111" t="s">
        <v>165</v>
      </c>
      <c r="P3111" t="s">
        <v>165</v>
      </c>
      <c r="Q3111" t="s">
        <v>165</v>
      </c>
    </row>
    <row r="3112">
      <c r="B3112" t="s">
        <v>165</v>
      </c>
      <c r="C3112" t="s">
        <v>165</v>
      </c>
      <c r="D3112" t="s">
        <v>165</v>
      </c>
      <c r="E3112" t="s">
        <v>165</v>
      </c>
      <c r="F3112" t="s">
        <v>165</v>
      </c>
      <c r="G3112" t="s">
        <v>165</v>
      </c>
      <c r="H3112" t="s">
        <v>165</v>
      </c>
      <c r="J3112" t="s">
        <v>165</v>
      </c>
      <c r="K3112" t="s">
        <v>165</v>
      </c>
      <c r="L3112" t="s">
        <v>165</v>
      </c>
      <c r="M3112" t="s">
        <v>165</v>
      </c>
      <c r="N3112" t="s">
        <v>165</v>
      </c>
      <c r="O3112" t="s">
        <v>165</v>
      </c>
      <c r="P3112" t="s">
        <v>165</v>
      </c>
      <c r="Q3112" t="s">
        <v>165</v>
      </c>
    </row>
    <row r="3113">
      <c r="B3113" t="s">
        <v>165</v>
      </c>
      <c r="C3113" t="s">
        <v>165</v>
      </c>
      <c r="D3113" t="s">
        <v>165</v>
      </c>
      <c r="E3113" t="s">
        <v>165</v>
      </c>
      <c r="F3113" t="s">
        <v>165</v>
      </c>
      <c r="G3113" t="s">
        <v>165</v>
      </c>
      <c r="H3113" t="s">
        <v>165</v>
      </c>
      <c r="J3113" t="s">
        <v>165</v>
      </c>
      <c r="K3113" t="s">
        <v>165</v>
      </c>
      <c r="L3113" t="s">
        <v>165</v>
      </c>
      <c r="M3113" t="s">
        <v>165</v>
      </c>
      <c r="N3113" t="s">
        <v>165</v>
      </c>
      <c r="O3113" t="s">
        <v>165</v>
      </c>
      <c r="P3113" t="s">
        <v>165</v>
      </c>
      <c r="Q3113" t="s">
        <v>165</v>
      </c>
    </row>
    <row r="3114">
      <c r="B3114" t="s">
        <v>165</v>
      </c>
      <c r="C3114" t="s">
        <v>165</v>
      </c>
      <c r="D3114" t="s">
        <v>165</v>
      </c>
      <c r="E3114" t="s">
        <v>165</v>
      </c>
      <c r="F3114" t="s">
        <v>165</v>
      </c>
      <c r="G3114" t="s">
        <v>165</v>
      </c>
      <c r="H3114" t="s">
        <v>165</v>
      </c>
      <c r="J3114" t="s">
        <v>165</v>
      </c>
      <c r="K3114" t="s">
        <v>165</v>
      </c>
      <c r="L3114" t="s">
        <v>165</v>
      </c>
      <c r="M3114" t="s">
        <v>165</v>
      </c>
      <c r="N3114" t="s">
        <v>165</v>
      </c>
      <c r="O3114" t="s">
        <v>165</v>
      </c>
      <c r="P3114" t="s">
        <v>165</v>
      </c>
      <c r="Q3114" t="s">
        <v>165</v>
      </c>
    </row>
    <row r="3115">
      <c r="B3115" t="s">
        <v>165</v>
      </c>
      <c r="C3115" t="s">
        <v>165</v>
      </c>
      <c r="D3115" t="s">
        <v>165</v>
      </c>
      <c r="E3115" t="s">
        <v>165</v>
      </c>
      <c r="F3115" t="s">
        <v>165</v>
      </c>
      <c r="G3115" t="s">
        <v>165</v>
      </c>
      <c r="H3115" t="s">
        <v>165</v>
      </c>
      <c r="J3115" t="s">
        <v>165</v>
      </c>
      <c r="K3115" t="s">
        <v>165</v>
      </c>
      <c r="L3115" t="s">
        <v>165</v>
      </c>
      <c r="M3115" t="s">
        <v>165</v>
      </c>
      <c r="N3115" t="s">
        <v>165</v>
      </c>
      <c r="O3115" t="s">
        <v>165</v>
      </c>
      <c r="P3115" t="s">
        <v>165</v>
      </c>
      <c r="Q3115" t="s">
        <v>165</v>
      </c>
    </row>
    <row r="3116">
      <c r="B3116" t="s">
        <v>165</v>
      </c>
      <c r="C3116" t="s">
        <v>165</v>
      </c>
      <c r="D3116" t="s">
        <v>165</v>
      </c>
      <c r="E3116" t="s">
        <v>165</v>
      </c>
      <c r="F3116" t="s">
        <v>165</v>
      </c>
      <c r="G3116" t="s">
        <v>165</v>
      </c>
      <c r="H3116" t="s">
        <v>165</v>
      </c>
      <c r="J3116" t="s">
        <v>165</v>
      </c>
      <c r="K3116" t="s">
        <v>165</v>
      </c>
      <c r="L3116" t="s">
        <v>165</v>
      </c>
      <c r="M3116" t="s">
        <v>165</v>
      </c>
      <c r="N3116" t="s">
        <v>165</v>
      </c>
      <c r="O3116" t="s">
        <v>165</v>
      </c>
      <c r="P3116" t="s">
        <v>165</v>
      </c>
      <c r="Q3116" t="s">
        <v>165</v>
      </c>
    </row>
    <row r="3117">
      <c r="B3117" t="s">
        <v>165</v>
      </c>
      <c r="C3117" t="s">
        <v>165</v>
      </c>
      <c r="D3117" t="s">
        <v>165</v>
      </c>
      <c r="E3117" t="s">
        <v>165</v>
      </c>
      <c r="F3117" t="s">
        <v>165</v>
      </c>
      <c r="G3117" t="s">
        <v>165</v>
      </c>
      <c r="H3117" t="s">
        <v>165</v>
      </c>
      <c r="J3117" t="s">
        <v>165</v>
      </c>
      <c r="K3117" t="s">
        <v>165</v>
      </c>
      <c r="L3117" t="s">
        <v>165</v>
      </c>
      <c r="M3117" t="s">
        <v>165</v>
      </c>
      <c r="N3117" t="s">
        <v>165</v>
      </c>
      <c r="O3117" t="s">
        <v>165</v>
      </c>
      <c r="P3117" t="s">
        <v>165</v>
      </c>
      <c r="Q3117" t="s">
        <v>165</v>
      </c>
    </row>
    <row r="3118">
      <c r="B3118" t="s">
        <v>165</v>
      </c>
      <c r="C3118" t="s">
        <v>165</v>
      </c>
      <c r="D3118" t="s">
        <v>165</v>
      </c>
      <c r="E3118" t="s">
        <v>165</v>
      </c>
      <c r="F3118" t="s">
        <v>165</v>
      </c>
      <c r="G3118" t="s">
        <v>165</v>
      </c>
      <c r="H3118" t="s">
        <v>165</v>
      </c>
      <c r="J3118" t="s">
        <v>165</v>
      </c>
      <c r="K3118" t="s">
        <v>165</v>
      </c>
      <c r="L3118" t="s">
        <v>165</v>
      </c>
      <c r="M3118" t="s">
        <v>165</v>
      </c>
      <c r="N3118" t="s">
        <v>165</v>
      </c>
      <c r="O3118" t="s">
        <v>165</v>
      </c>
      <c r="P3118" t="s">
        <v>165</v>
      </c>
      <c r="Q3118" t="s">
        <v>165</v>
      </c>
    </row>
    <row r="3119">
      <c r="B3119" t="s">
        <v>165</v>
      </c>
      <c r="C3119" t="s">
        <v>165</v>
      </c>
      <c r="D3119" t="s">
        <v>165</v>
      </c>
      <c r="E3119" t="s">
        <v>165</v>
      </c>
      <c r="F3119" t="s">
        <v>165</v>
      </c>
      <c r="G3119" t="s">
        <v>165</v>
      </c>
      <c r="H3119" t="s">
        <v>165</v>
      </c>
      <c r="J3119" t="s">
        <v>165</v>
      </c>
      <c r="K3119" t="s">
        <v>165</v>
      </c>
      <c r="L3119" t="s">
        <v>165</v>
      </c>
      <c r="M3119" t="s">
        <v>165</v>
      </c>
      <c r="N3119" t="s">
        <v>165</v>
      </c>
      <c r="O3119" t="s">
        <v>165</v>
      </c>
      <c r="P3119" t="s">
        <v>165</v>
      </c>
      <c r="Q3119" t="s">
        <v>165</v>
      </c>
    </row>
    <row r="3120">
      <c r="B3120" t="s">
        <v>165</v>
      </c>
      <c r="C3120" t="s">
        <v>165</v>
      </c>
      <c r="D3120" t="s">
        <v>165</v>
      </c>
      <c r="E3120" t="s">
        <v>165</v>
      </c>
      <c r="F3120" t="s">
        <v>165</v>
      </c>
      <c r="G3120" t="s">
        <v>165</v>
      </c>
      <c r="H3120" t="s">
        <v>165</v>
      </c>
      <c r="J3120" t="s">
        <v>165</v>
      </c>
      <c r="K3120" t="s">
        <v>165</v>
      </c>
      <c r="L3120" t="s">
        <v>165</v>
      </c>
      <c r="M3120" t="s">
        <v>165</v>
      </c>
      <c r="N3120" t="s">
        <v>165</v>
      </c>
      <c r="O3120" t="s">
        <v>165</v>
      </c>
      <c r="P3120" t="s">
        <v>165</v>
      </c>
      <c r="Q3120" t="s">
        <v>165</v>
      </c>
    </row>
    <row r="3121">
      <c r="B3121" t="s">
        <v>165</v>
      </c>
      <c r="C3121" t="s">
        <v>165</v>
      </c>
      <c r="D3121" t="s">
        <v>165</v>
      </c>
      <c r="E3121" t="s">
        <v>165</v>
      </c>
      <c r="F3121" t="s">
        <v>165</v>
      </c>
      <c r="G3121" t="s">
        <v>165</v>
      </c>
      <c r="H3121" t="s">
        <v>165</v>
      </c>
      <c r="J3121" t="s">
        <v>165</v>
      </c>
      <c r="K3121" t="s">
        <v>165</v>
      </c>
      <c r="L3121" t="s">
        <v>165</v>
      </c>
      <c r="M3121" t="s">
        <v>165</v>
      </c>
      <c r="N3121" t="s">
        <v>165</v>
      </c>
      <c r="O3121" t="s">
        <v>165</v>
      </c>
      <c r="P3121" t="s">
        <v>165</v>
      </c>
      <c r="Q3121" t="s">
        <v>165</v>
      </c>
    </row>
    <row r="3122">
      <c r="B3122" t="s">
        <v>165</v>
      </c>
      <c r="C3122" t="s">
        <v>165</v>
      </c>
      <c r="D3122" t="s">
        <v>165</v>
      </c>
      <c r="E3122" t="s">
        <v>165</v>
      </c>
      <c r="F3122" t="s">
        <v>165</v>
      </c>
      <c r="G3122" t="s">
        <v>165</v>
      </c>
      <c r="H3122" t="s">
        <v>165</v>
      </c>
      <c r="J3122" t="s">
        <v>165</v>
      </c>
      <c r="K3122" t="s">
        <v>165</v>
      </c>
      <c r="L3122" t="s">
        <v>165</v>
      </c>
      <c r="M3122" t="s">
        <v>165</v>
      </c>
      <c r="N3122" t="s">
        <v>165</v>
      </c>
      <c r="O3122" t="s">
        <v>165</v>
      </c>
      <c r="P3122" t="s">
        <v>165</v>
      </c>
      <c r="Q3122" t="s">
        <v>165</v>
      </c>
    </row>
    <row r="3123">
      <c r="B3123" t="s">
        <v>165</v>
      </c>
      <c r="C3123" t="s">
        <v>165</v>
      </c>
      <c r="D3123" t="s">
        <v>165</v>
      </c>
      <c r="E3123" t="s">
        <v>165</v>
      </c>
      <c r="F3123" t="s">
        <v>165</v>
      </c>
      <c r="G3123" t="s">
        <v>165</v>
      </c>
      <c r="H3123" t="s">
        <v>165</v>
      </c>
      <c r="J3123" t="s">
        <v>165</v>
      </c>
      <c r="K3123" t="s">
        <v>165</v>
      </c>
      <c r="L3123" t="s">
        <v>165</v>
      </c>
      <c r="M3123" t="s">
        <v>165</v>
      </c>
      <c r="N3123" t="s">
        <v>165</v>
      </c>
      <c r="O3123" t="s">
        <v>165</v>
      </c>
      <c r="P3123" t="s">
        <v>165</v>
      </c>
      <c r="Q3123" t="s">
        <v>165</v>
      </c>
    </row>
    <row r="3124">
      <c r="B3124" t="s">
        <v>165</v>
      </c>
      <c r="C3124" t="s">
        <v>165</v>
      </c>
      <c r="D3124" t="s">
        <v>165</v>
      </c>
      <c r="E3124" t="s">
        <v>165</v>
      </c>
      <c r="F3124" t="s">
        <v>165</v>
      </c>
      <c r="G3124" t="s">
        <v>165</v>
      </c>
      <c r="H3124" t="s">
        <v>165</v>
      </c>
      <c r="J3124" t="s">
        <v>165</v>
      </c>
      <c r="K3124" t="s">
        <v>165</v>
      </c>
      <c r="L3124" t="s">
        <v>165</v>
      </c>
      <c r="M3124" t="s">
        <v>165</v>
      </c>
      <c r="N3124" t="s">
        <v>165</v>
      </c>
      <c r="O3124" t="s">
        <v>165</v>
      </c>
      <c r="P3124" t="s">
        <v>165</v>
      </c>
      <c r="Q3124" t="s">
        <v>165</v>
      </c>
    </row>
    <row r="3125">
      <c r="B3125" t="s">
        <v>165</v>
      </c>
      <c r="C3125" t="s">
        <v>165</v>
      </c>
      <c r="D3125" t="s">
        <v>165</v>
      </c>
      <c r="E3125" t="s">
        <v>165</v>
      </c>
      <c r="F3125" t="s">
        <v>165</v>
      </c>
      <c r="G3125" t="s">
        <v>165</v>
      </c>
      <c r="H3125" t="s">
        <v>165</v>
      </c>
      <c r="J3125" t="s">
        <v>165</v>
      </c>
      <c r="K3125" t="s">
        <v>165</v>
      </c>
      <c r="L3125" t="s">
        <v>165</v>
      </c>
      <c r="M3125" t="s">
        <v>165</v>
      </c>
      <c r="N3125" t="s">
        <v>165</v>
      </c>
      <c r="O3125" t="s">
        <v>165</v>
      </c>
      <c r="P3125" t="s">
        <v>165</v>
      </c>
      <c r="Q3125" t="s">
        <v>165</v>
      </c>
    </row>
    <row r="3126">
      <c r="B3126" t="s">
        <v>165</v>
      </c>
      <c r="C3126" t="s">
        <v>165</v>
      </c>
      <c r="D3126" t="s">
        <v>165</v>
      </c>
      <c r="E3126" t="s">
        <v>165</v>
      </c>
      <c r="F3126" t="s">
        <v>165</v>
      </c>
      <c r="G3126" t="s">
        <v>165</v>
      </c>
      <c r="H3126" t="s">
        <v>165</v>
      </c>
      <c r="J3126" t="s">
        <v>165</v>
      </c>
      <c r="K3126" t="s">
        <v>165</v>
      </c>
      <c r="L3126" t="s">
        <v>165</v>
      </c>
      <c r="M3126" t="s">
        <v>165</v>
      </c>
      <c r="N3126" t="s">
        <v>165</v>
      </c>
      <c r="O3126" t="s">
        <v>165</v>
      </c>
      <c r="P3126" t="s">
        <v>165</v>
      </c>
      <c r="Q3126" t="s">
        <v>165</v>
      </c>
    </row>
    <row r="3127">
      <c r="B3127" t="s">
        <v>165</v>
      </c>
      <c r="C3127" t="s">
        <v>165</v>
      </c>
      <c r="D3127" t="s">
        <v>165</v>
      </c>
      <c r="E3127" t="s">
        <v>165</v>
      </c>
      <c r="F3127" t="s">
        <v>165</v>
      </c>
      <c r="G3127" t="s">
        <v>165</v>
      </c>
      <c r="H3127" t="s">
        <v>165</v>
      </c>
      <c r="J3127" t="s">
        <v>165</v>
      </c>
      <c r="K3127" t="s">
        <v>165</v>
      </c>
      <c r="L3127" t="s">
        <v>165</v>
      </c>
      <c r="M3127" t="s">
        <v>165</v>
      </c>
      <c r="N3127" t="s">
        <v>165</v>
      </c>
      <c r="O3127" t="s">
        <v>165</v>
      </c>
      <c r="P3127" t="s">
        <v>165</v>
      </c>
      <c r="Q3127" t="s">
        <v>165</v>
      </c>
    </row>
    <row r="3128">
      <c r="B3128" t="s">
        <v>165</v>
      </c>
      <c r="C3128" t="s">
        <v>165</v>
      </c>
      <c r="D3128" t="s">
        <v>165</v>
      </c>
      <c r="E3128" t="s">
        <v>165</v>
      </c>
      <c r="F3128" t="s">
        <v>165</v>
      </c>
      <c r="G3128" t="s">
        <v>165</v>
      </c>
      <c r="H3128" t="s">
        <v>165</v>
      </c>
      <c r="J3128" t="s">
        <v>165</v>
      </c>
      <c r="K3128" t="s">
        <v>165</v>
      </c>
      <c r="L3128" t="s">
        <v>165</v>
      </c>
      <c r="M3128" t="s">
        <v>165</v>
      </c>
      <c r="N3128" t="s">
        <v>165</v>
      </c>
      <c r="O3128" t="s">
        <v>165</v>
      </c>
      <c r="P3128" t="s">
        <v>165</v>
      </c>
      <c r="Q3128" t="s">
        <v>165</v>
      </c>
    </row>
    <row r="3129">
      <c r="B3129" t="s">
        <v>165</v>
      </c>
      <c r="C3129" t="s">
        <v>165</v>
      </c>
      <c r="D3129" t="s">
        <v>165</v>
      </c>
      <c r="E3129" t="s">
        <v>165</v>
      </c>
      <c r="F3129" t="s">
        <v>165</v>
      </c>
      <c r="G3129" t="s">
        <v>165</v>
      </c>
      <c r="H3129" t="s">
        <v>165</v>
      </c>
      <c r="J3129" t="s">
        <v>165</v>
      </c>
      <c r="K3129" t="s">
        <v>165</v>
      </c>
      <c r="L3129" t="s">
        <v>165</v>
      </c>
      <c r="M3129" t="s">
        <v>165</v>
      </c>
      <c r="N3129" t="s">
        <v>165</v>
      </c>
      <c r="O3129" t="s">
        <v>165</v>
      </c>
      <c r="P3129" t="s">
        <v>165</v>
      </c>
      <c r="Q3129" t="s">
        <v>165</v>
      </c>
    </row>
    <row r="3130">
      <c r="B3130" t="s">
        <v>165</v>
      </c>
      <c r="C3130" t="s">
        <v>165</v>
      </c>
      <c r="D3130" t="s">
        <v>165</v>
      </c>
      <c r="E3130" t="s">
        <v>165</v>
      </c>
      <c r="F3130" t="s">
        <v>165</v>
      </c>
      <c r="G3130" t="s">
        <v>165</v>
      </c>
      <c r="H3130" t="s">
        <v>165</v>
      </c>
      <c r="J3130" t="s">
        <v>165</v>
      </c>
      <c r="K3130" t="s">
        <v>165</v>
      </c>
      <c r="L3130" t="s">
        <v>165</v>
      </c>
      <c r="M3130" t="s">
        <v>165</v>
      </c>
      <c r="N3130" t="s">
        <v>165</v>
      </c>
      <c r="O3130" t="s">
        <v>165</v>
      </c>
      <c r="P3130" t="s">
        <v>165</v>
      </c>
      <c r="Q3130" t="s">
        <v>165</v>
      </c>
    </row>
    <row r="3131">
      <c r="B3131" t="s">
        <v>165</v>
      </c>
      <c r="C3131" t="s">
        <v>165</v>
      </c>
      <c r="D3131" t="s">
        <v>165</v>
      </c>
      <c r="E3131" t="s">
        <v>165</v>
      </c>
      <c r="F3131" t="s">
        <v>165</v>
      </c>
      <c r="G3131" t="s">
        <v>165</v>
      </c>
      <c r="H3131" t="s">
        <v>165</v>
      </c>
      <c r="J3131" t="s">
        <v>165</v>
      </c>
      <c r="K3131" t="s">
        <v>165</v>
      </c>
      <c r="L3131" t="s">
        <v>165</v>
      </c>
      <c r="M3131" t="s">
        <v>165</v>
      </c>
      <c r="N3131" t="s">
        <v>165</v>
      </c>
      <c r="O3131" t="s">
        <v>165</v>
      </c>
      <c r="P3131" t="s">
        <v>165</v>
      </c>
      <c r="Q3131" t="s">
        <v>165</v>
      </c>
    </row>
    <row r="3132">
      <c r="B3132" t="s">
        <v>165</v>
      </c>
      <c r="C3132" t="s">
        <v>165</v>
      </c>
      <c r="D3132" t="s">
        <v>165</v>
      </c>
      <c r="E3132" t="s">
        <v>165</v>
      </c>
      <c r="F3132" t="s">
        <v>165</v>
      </c>
      <c r="G3132" t="s">
        <v>165</v>
      </c>
      <c r="H3132" t="s">
        <v>165</v>
      </c>
      <c r="J3132" t="s">
        <v>165</v>
      </c>
      <c r="K3132" t="s">
        <v>165</v>
      </c>
      <c r="L3132" t="s">
        <v>165</v>
      </c>
      <c r="M3132" t="s">
        <v>165</v>
      </c>
      <c r="N3132" t="s">
        <v>165</v>
      </c>
      <c r="O3132" t="s">
        <v>165</v>
      </c>
      <c r="P3132" t="s">
        <v>165</v>
      </c>
      <c r="Q3132" t="s">
        <v>165</v>
      </c>
    </row>
    <row r="3133">
      <c r="B3133" t="s">
        <v>165</v>
      </c>
      <c r="C3133" t="s">
        <v>165</v>
      </c>
      <c r="D3133" t="s">
        <v>165</v>
      </c>
      <c r="E3133" t="s">
        <v>165</v>
      </c>
      <c r="F3133" t="s">
        <v>165</v>
      </c>
      <c r="G3133" t="s">
        <v>165</v>
      </c>
      <c r="H3133" t="s">
        <v>165</v>
      </c>
      <c r="J3133" t="s">
        <v>165</v>
      </c>
      <c r="K3133" t="s">
        <v>165</v>
      </c>
      <c r="L3133" t="s">
        <v>165</v>
      </c>
      <c r="M3133" t="s">
        <v>165</v>
      </c>
      <c r="N3133" t="s">
        <v>165</v>
      </c>
      <c r="O3133" t="s">
        <v>165</v>
      </c>
      <c r="P3133" t="s">
        <v>165</v>
      </c>
      <c r="Q3133" t="s">
        <v>165</v>
      </c>
    </row>
    <row r="3134">
      <c r="B3134" t="s">
        <v>165</v>
      </c>
      <c r="C3134" t="s">
        <v>165</v>
      </c>
      <c r="D3134" t="s">
        <v>165</v>
      </c>
      <c r="E3134" t="s">
        <v>165</v>
      </c>
      <c r="F3134" t="s">
        <v>165</v>
      </c>
      <c r="G3134" t="s">
        <v>165</v>
      </c>
      <c r="H3134" t="s">
        <v>165</v>
      </c>
      <c r="J3134" t="s">
        <v>165</v>
      </c>
      <c r="K3134" t="s">
        <v>165</v>
      </c>
      <c r="L3134" t="s">
        <v>165</v>
      </c>
      <c r="M3134" t="s">
        <v>165</v>
      </c>
      <c r="N3134" t="s">
        <v>165</v>
      </c>
      <c r="O3134" t="s">
        <v>165</v>
      </c>
      <c r="P3134" t="s">
        <v>165</v>
      </c>
      <c r="Q3134" t="s">
        <v>165</v>
      </c>
    </row>
    <row r="3135">
      <c r="B3135" t="s">
        <v>165</v>
      </c>
      <c r="C3135" t="s">
        <v>165</v>
      </c>
      <c r="D3135" t="s">
        <v>165</v>
      </c>
      <c r="E3135" t="s">
        <v>165</v>
      </c>
      <c r="F3135" t="s">
        <v>165</v>
      </c>
      <c r="G3135" t="s">
        <v>165</v>
      </c>
      <c r="H3135" t="s">
        <v>165</v>
      </c>
      <c r="J3135" t="s">
        <v>165</v>
      </c>
      <c r="K3135" t="s">
        <v>165</v>
      </c>
      <c r="L3135" t="s">
        <v>165</v>
      </c>
      <c r="M3135" t="s">
        <v>165</v>
      </c>
      <c r="N3135" t="s">
        <v>165</v>
      </c>
      <c r="O3135" t="s">
        <v>165</v>
      </c>
      <c r="P3135" t="s">
        <v>165</v>
      </c>
      <c r="Q3135" t="s">
        <v>165</v>
      </c>
    </row>
    <row r="3136">
      <c r="B3136" t="s">
        <v>165</v>
      </c>
      <c r="C3136" t="s">
        <v>165</v>
      </c>
      <c r="D3136" t="s">
        <v>165</v>
      </c>
      <c r="E3136" t="s">
        <v>165</v>
      </c>
      <c r="F3136" t="s">
        <v>165</v>
      </c>
      <c r="G3136" t="s">
        <v>165</v>
      </c>
      <c r="H3136" t="s">
        <v>165</v>
      </c>
      <c r="J3136" t="s">
        <v>165</v>
      </c>
      <c r="K3136" t="s">
        <v>165</v>
      </c>
      <c r="L3136" t="s">
        <v>165</v>
      </c>
      <c r="M3136" t="s">
        <v>165</v>
      </c>
      <c r="N3136" t="s">
        <v>165</v>
      </c>
      <c r="O3136" t="s">
        <v>165</v>
      </c>
      <c r="P3136" t="s">
        <v>165</v>
      </c>
      <c r="Q3136" t="s">
        <v>165</v>
      </c>
    </row>
    <row r="3137">
      <c r="B3137" t="s">
        <v>165</v>
      </c>
      <c r="C3137" t="s">
        <v>165</v>
      </c>
      <c r="D3137" t="s">
        <v>165</v>
      </c>
      <c r="E3137" t="s">
        <v>165</v>
      </c>
      <c r="F3137" t="s">
        <v>165</v>
      </c>
      <c r="G3137" t="s">
        <v>165</v>
      </c>
      <c r="H3137" t="s">
        <v>165</v>
      </c>
      <c r="J3137" t="s">
        <v>165</v>
      </c>
      <c r="K3137" t="s">
        <v>165</v>
      </c>
      <c r="L3137" t="s">
        <v>165</v>
      </c>
      <c r="M3137" t="s">
        <v>165</v>
      </c>
      <c r="N3137" t="s">
        <v>165</v>
      </c>
      <c r="O3137" t="s">
        <v>165</v>
      </c>
      <c r="P3137" t="s">
        <v>165</v>
      </c>
      <c r="Q3137" t="s">
        <v>165</v>
      </c>
    </row>
    <row r="3138">
      <c r="B3138" t="s">
        <v>165</v>
      </c>
      <c r="C3138" t="s">
        <v>165</v>
      </c>
      <c r="D3138" t="s">
        <v>165</v>
      </c>
      <c r="E3138" t="s">
        <v>165</v>
      </c>
      <c r="F3138" t="s">
        <v>165</v>
      </c>
      <c r="G3138" t="s">
        <v>165</v>
      </c>
      <c r="H3138" t="s">
        <v>165</v>
      </c>
      <c r="J3138" t="s">
        <v>165</v>
      </c>
      <c r="K3138" t="s">
        <v>165</v>
      </c>
      <c r="L3138" t="s">
        <v>165</v>
      </c>
      <c r="M3138" t="s">
        <v>165</v>
      </c>
      <c r="N3138" t="s">
        <v>165</v>
      </c>
      <c r="O3138" t="s">
        <v>165</v>
      </c>
      <c r="P3138" t="s">
        <v>165</v>
      </c>
      <c r="Q3138" t="s">
        <v>165</v>
      </c>
    </row>
    <row r="3139">
      <c r="B3139" t="s">
        <v>165</v>
      </c>
      <c r="C3139" t="s">
        <v>165</v>
      </c>
      <c r="D3139" t="s">
        <v>165</v>
      </c>
      <c r="E3139" t="s">
        <v>165</v>
      </c>
      <c r="F3139" t="s">
        <v>165</v>
      </c>
      <c r="G3139" t="s">
        <v>165</v>
      </c>
      <c r="H3139" t="s">
        <v>165</v>
      </c>
      <c r="J3139" t="s">
        <v>165</v>
      </c>
      <c r="K3139" t="s">
        <v>165</v>
      </c>
      <c r="L3139" t="s">
        <v>165</v>
      </c>
      <c r="M3139" t="s">
        <v>165</v>
      </c>
      <c r="N3139" t="s">
        <v>165</v>
      </c>
      <c r="O3139" t="s">
        <v>165</v>
      </c>
      <c r="P3139" t="s">
        <v>165</v>
      </c>
      <c r="Q3139" t="s">
        <v>165</v>
      </c>
    </row>
    <row r="3140">
      <c r="B3140" t="s">
        <v>165</v>
      </c>
      <c r="C3140" t="s">
        <v>165</v>
      </c>
      <c r="D3140" t="s">
        <v>165</v>
      </c>
      <c r="E3140" t="s">
        <v>165</v>
      </c>
      <c r="F3140" t="s">
        <v>165</v>
      </c>
      <c r="G3140" t="s">
        <v>165</v>
      </c>
      <c r="H3140" t="s">
        <v>165</v>
      </c>
      <c r="J3140" t="s">
        <v>165</v>
      </c>
      <c r="K3140" t="s">
        <v>165</v>
      </c>
      <c r="L3140" t="s">
        <v>165</v>
      </c>
      <c r="M3140" t="s">
        <v>165</v>
      </c>
      <c r="N3140" t="s">
        <v>165</v>
      </c>
      <c r="O3140" t="s">
        <v>165</v>
      </c>
      <c r="P3140" t="s">
        <v>165</v>
      </c>
      <c r="Q3140" t="s">
        <v>165</v>
      </c>
    </row>
    <row r="3141">
      <c r="B3141" t="s">
        <v>165</v>
      </c>
      <c r="C3141" t="s">
        <v>165</v>
      </c>
      <c r="D3141" t="s">
        <v>165</v>
      </c>
      <c r="E3141" t="s">
        <v>165</v>
      </c>
      <c r="F3141" t="s">
        <v>165</v>
      </c>
      <c r="G3141" t="s">
        <v>165</v>
      </c>
      <c r="H3141" t="s">
        <v>165</v>
      </c>
      <c r="J3141" t="s">
        <v>165</v>
      </c>
      <c r="K3141" t="s">
        <v>165</v>
      </c>
      <c r="L3141" t="s">
        <v>165</v>
      </c>
      <c r="M3141" t="s">
        <v>165</v>
      </c>
      <c r="N3141" t="s">
        <v>165</v>
      </c>
      <c r="O3141" t="s">
        <v>165</v>
      </c>
      <c r="P3141" t="s">
        <v>165</v>
      </c>
      <c r="Q3141" t="s">
        <v>165</v>
      </c>
    </row>
    <row r="3142">
      <c r="B3142" t="s">
        <v>165</v>
      </c>
      <c r="C3142" t="s">
        <v>165</v>
      </c>
      <c r="D3142" t="s">
        <v>165</v>
      </c>
      <c r="E3142" t="s">
        <v>165</v>
      </c>
      <c r="F3142" t="s">
        <v>165</v>
      </c>
      <c r="G3142" t="s">
        <v>165</v>
      </c>
      <c r="H3142" t="s">
        <v>165</v>
      </c>
      <c r="J3142" t="s">
        <v>165</v>
      </c>
      <c r="K3142" t="s">
        <v>165</v>
      </c>
      <c r="L3142" t="s">
        <v>165</v>
      </c>
      <c r="M3142" t="s">
        <v>165</v>
      </c>
      <c r="N3142" t="s">
        <v>165</v>
      </c>
      <c r="O3142" t="s">
        <v>165</v>
      </c>
      <c r="P3142" t="s">
        <v>165</v>
      </c>
      <c r="Q3142" t="s">
        <v>165</v>
      </c>
    </row>
    <row r="3143">
      <c r="B3143" t="s">
        <v>165</v>
      </c>
      <c r="C3143" t="s">
        <v>165</v>
      </c>
      <c r="D3143" t="s">
        <v>165</v>
      </c>
      <c r="E3143" t="s">
        <v>165</v>
      </c>
      <c r="F3143" t="s">
        <v>165</v>
      </c>
      <c r="G3143" t="s">
        <v>165</v>
      </c>
      <c r="H3143" t="s">
        <v>165</v>
      </c>
      <c r="J3143" t="s">
        <v>165</v>
      </c>
      <c r="K3143" t="s">
        <v>165</v>
      </c>
      <c r="L3143" t="s">
        <v>165</v>
      </c>
      <c r="M3143" t="s">
        <v>165</v>
      </c>
      <c r="N3143" t="s">
        <v>165</v>
      </c>
      <c r="O3143" t="s">
        <v>165</v>
      </c>
      <c r="P3143" t="s">
        <v>165</v>
      </c>
      <c r="Q3143" t="s">
        <v>165</v>
      </c>
    </row>
    <row r="3144">
      <c r="B3144" t="s">
        <v>165</v>
      </c>
      <c r="C3144" t="s">
        <v>165</v>
      </c>
      <c r="D3144" t="s">
        <v>165</v>
      </c>
      <c r="E3144" t="s">
        <v>165</v>
      </c>
      <c r="F3144" t="s">
        <v>165</v>
      </c>
      <c r="G3144" t="s">
        <v>165</v>
      </c>
      <c r="H3144" t="s">
        <v>165</v>
      </c>
      <c r="J3144" t="s">
        <v>165</v>
      </c>
      <c r="K3144" t="s">
        <v>165</v>
      </c>
      <c r="L3144" t="s">
        <v>165</v>
      </c>
      <c r="M3144" t="s">
        <v>165</v>
      </c>
      <c r="N3144" t="s">
        <v>165</v>
      </c>
      <c r="O3144" t="s">
        <v>165</v>
      </c>
      <c r="P3144" t="s">
        <v>165</v>
      </c>
      <c r="Q3144" t="s">
        <v>165</v>
      </c>
    </row>
    <row r="3145">
      <c r="B3145" t="s">
        <v>165</v>
      </c>
      <c r="C3145" t="s">
        <v>165</v>
      </c>
      <c r="D3145" t="s">
        <v>165</v>
      </c>
      <c r="E3145" t="s">
        <v>165</v>
      </c>
      <c r="F3145" t="s">
        <v>165</v>
      </c>
      <c r="G3145" t="s">
        <v>165</v>
      </c>
      <c r="H3145" t="s">
        <v>165</v>
      </c>
      <c r="J3145" t="s">
        <v>165</v>
      </c>
      <c r="K3145" t="s">
        <v>165</v>
      </c>
      <c r="L3145" t="s">
        <v>165</v>
      </c>
      <c r="M3145" t="s">
        <v>165</v>
      </c>
      <c r="N3145" t="s">
        <v>165</v>
      </c>
      <c r="O3145" t="s">
        <v>165</v>
      </c>
      <c r="P3145" t="s">
        <v>165</v>
      </c>
      <c r="Q3145" t="s">
        <v>165</v>
      </c>
    </row>
    <row r="3146">
      <c r="B3146" t="s">
        <v>165</v>
      </c>
      <c r="C3146" t="s">
        <v>165</v>
      </c>
      <c r="D3146" t="s">
        <v>165</v>
      </c>
      <c r="E3146" t="s">
        <v>165</v>
      </c>
      <c r="F3146" t="s">
        <v>165</v>
      </c>
      <c r="G3146" t="s">
        <v>165</v>
      </c>
      <c r="H3146" t="s">
        <v>165</v>
      </c>
      <c r="J3146" t="s">
        <v>165</v>
      </c>
      <c r="K3146" t="s">
        <v>165</v>
      </c>
      <c r="L3146" t="s">
        <v>165</v>
      </c>
      <c r="M3146" t="s">
        <v>165</v>
      </c>
      <c r="N3146" t="s">
        <v>165</v>
      </c>
      <c r="O3146" t="s">
        <v>165</v>
      </c>
      <c r="P3146" t="s">
        <v>165</v>
      </c>
      <c r="Q3146" t="s">
        <v>165</v>
      </c>
    </row>
    <row r="3147">
      <c r="B3147" t="s">
        <v>165</v>
      </c>
      <c r="C3147" t="s">
        <v>165</v>
      </c>
      <c r="D3147" t="s">
        <v>165</v>
      </c>
      <c r="E3147" t="s">
        <v>165</v>
      </c>
      <c r="F3147" t="s">
        <v>165</v>
      </c>
      <c r="G3147" t="s">
        <v>165</v>
      </c>
      <c r="H3147" t="s">
        <v>165</v>
      </c>
      <c r="J3147" t="s">
        <v>165</v>
      </c>
      <c r="K3147" t="s">
        <v>165</v>
      </c>
      <c r="L3147" t="s">
        <v>165</v>
      </c>
      <c r="M3147" t="s">
        <v>165</v>
      </c>
      <c r="N3147" t="s">
        <v>165</v>
      </c>
      <c r="O3147" t="s">
        <v>165</v>
      </c>
      <c r="P3147" t="s">
        <v>165</v>
      </c>
      <c r="Q3147" t="s">
        <v>165</v>
      </c>
    </row>
    <row r="3148">
      <c r="B3148" t="s">
        <v>165</v>
      </c>
      <c r="C3148" t="s">
        <v>165</v>
      </c>
      <c r="D3148" t="s">
        <v>165</v>
      </c>
      <c r="E3148" t="s">
        <v>165</v>
      </c>
      <c r="F3148" t="s">
        <v>165</v>
      </c>
      <c r="G3148" t="s">
        <v>165</v>
      </c>
      <c r="H3148" t="s">
        <v>165</v>
      </c>
      <c r="J3148" t="s">
        <v>165</v>
      </c>
      <c r="K3148" t="s">
        <v>165</v>
      </c>
      <c r="L3148" t="s">
        <v>165</v>
      </c>
      <c r="M3148" t="s">
        <v>165</v>
      </c>
      <c r="N3148" t="s">
        <v>165</v>
      </c>
      <c r="O3148" t="s">
        <v>165</v>
      </c>
      <c r="P3148" t="s">
        <v>165</v>
      </c>
      <c r="Q3148" t="s">
        <v>165</v>
      </c>
    </row>
    <row r="3149">
      <c r="B3149" t="s">
        <v>165</v>
      </c>
      <c r="C3149" t="s">
        <v>165</v>
      </c>
      <c r="D3149" t="s">
        <v>165</v>
      </c>
      <c r="E3149" t="s">
        <v>165</v>
      </c>
      <c r="F3149" t="s">
        <v>165</v>
      </c>
      <c r="G3149" t="s">
        <v>165</v>
      </c>
      <c r="H3149" t="s">
        <v>165</v>
      </c>
      <c r="J3149" t="s">
        <v>165</v>
      </c>
      <c r="K3149" t="s">
        <v>165</v>
      </c>
      <c r="L3149" t="s">
        <v>165</v>
      </c>
      <c r="M3149" t="s">
        <v>165</v>
      </c>
      <c r="N3149" t="s">
        <v>165</v>
      </c>
      <c r="O3149" t="s">
        <v>165</v>
      </c>
      <c r="P3149" t="s">
        <v>165</v>
      </c>
      <c r="Q3149" t="s">
        <v>165</v>
      </c>
    </row>
    <row r="3150">
      <c r="B3150" t="s">
        <v>165</v>
      </c>
      <c r="C3150" t="s">
        <v>165</v>
      </c>
      <c r="D3150" t="s">
        <v>165</v>
      </c>
      <c r="E3150" t="s">
        <v>165</v>
      </c>
      <c r="F3150" t="s">
        <v>165</v>
      </c>
      <c r="G3150" t="s">
        <v>165</v>
      </c>
      <c r="H3150" t="s">
        <v>165</v>
      </c>
      <c r="J3150" t="s">
        <v>165</v>
      </c>
      <c r="K3150" t="s">
        <v>165</v>
      </c>
      <c r="L3150" t="s">
        <v>165</v>
      </c>
      <c r="M3150" t="s">
        <v>165</v>
      </c>
      <c r="N3150" t="s">
        <v>165</v>
      </c>
      <c r="O3150" t="s">
        <v>165</v>
      </c>
      <c r="P3150" t="s">
        <v>165</v>
      </c>
      <c r="Q3150" t="s">
        <v>165</v>
      </c>
    </row>
    <row r="3151">
      <c r="B3151" t="s">
        <v>165</v>
      </c>
      <c r="C3151" t="s">
        <v>165</v>
      </c>
      <c r="D3151" t="s">
        <v>165</v>
      </c>
      <c r="E3151" t="s">
        <v>165</v>
      </c>
      <c r="F3151" t="s">
        <v>165</v>
      </c>
      <c r="G3151" t="s">
        <v>165</v>
      </c>
      <c r="H3151" t="s">
        <v>165</v>
      </c>
      <c r="J3151" t="s">
        <v>165</v>
      </c>
      <c r="K3151" t="s">
        <v>165</v>
      </c>
      <c r="L3151" t="s">
        <v>165</v>
      </c>
      <c r="M3151" t="s">
        <v>165</v>
      </c>
      <c r="N3151" t="s">
        <v>165</v>
      </c>
      <c r="O3151" t="s">
        <v>165</v>
      </c>
      <c r="P3151" t="s">
        <v>165</v>
      </c>
      <c r="Q3151" t="s">
        <v>165</v>
      </c>
    </row>
    <row r="3152">
      <c r="B3152" t="s">
        <v>165</v>
      </c>
      <c r="C3152" t="s">
        <v>165</v>
      </c>
      <c r="D3152" t="s">
        <v>165</v>
      </c>
      <c r="E3152" t="s">
        <v>165</v>
      </c>
      <c r="F3152" t="s">
        <v>165</v>
      </c>
      <c r="G3152" t="s">
        <v>165</v>
      </c>
      <c r="H3152" t="s">
        <v>165</v>
      </c>
      <c r="J3152" t="s">
        <v>165</v>
      </c>
      <c r="K3152" t="s">
        <v>165</v>
      </c>
      <c r="L3152" t="s">
        <v>165</v>
      </c>
      <c r="M3152" t="s">
        <v>165</v>
      </c>
      <c r="N3152" t="s">
        <v>165</v>
      </c>
      <c r="O3152" t="s">
        <v>165</v>
      </c>
      <c r="P3152" t="s">
        <v>165</v>
      </c>
      <c r="Q3152" t="s">
        <v>165</v>
      </c>
    </row>
    <row r="3153">
      <c r="B3153" t="s">
        <v>165</v>
      </c>
      <c r="C3153" t="s">
        <v>165</v>
      </c>
      <c r="D3153" t="s">
        <v>165</v>
      </c>
      <c r="E3153" t="s">
        <v>165</v>
      </c>
      <c r="F3153" t="s">
        <v>165</v>
      </c>
      <c r="G3153" t="s">
        <v>165</v>
      </c>
      <c r="H3153" t="s">
        <v>165</v>
      </c>
      <c r="J3153" t="s">
        <v>165</v>
      </c>
      <c r="K3153" t="s">
        <v>165</v>
      </c>
      <c r="L3153" t="s">
        <v>165</v>
      </c>
      <c r="M3153" t="s">
        <v>165</v>
      </c>
      <c r="N3153" t="s">
        <v>165</v>
      </c>
      <c r="O3153" t="s">
        <v>165</v>
      </c>
      <c r="P3153" t="s">
        <v>165</v>
      </c>
      <c r="Q3153" t="s">
        <v>165</v>
      </c>
    </row>
    <row r="3154">
      <c r="B3154" t="s">
        <v>165</v>
      </c>
      <c r="C3154" t="s">
        <v>165</v>
      </c>
      <c r="D3154" t="s">
        <v>165</v>
      </c>
      <c r="E3154" t="s">
        <v>165</v>
      </c>
      <c r="F3154" t="s">
        <v>165</v>
      </c>
      <c r="G3154" t="s">
        <v>165</v>
      </c>
      <c r="H3154" t="s">
        <v>165</v>
      </c>
      <c r="J3154" t="s">
        <v>165</v>
      </c>
      <c r="K3154" t="s">
        <v>165</v>
      </c>
      <c r="L3154" t="s">
        <v>165</v>
      </c>
      <c r="M3154" t="s">
        <v>165</v>
      </c>
      <c r="N3154" t="s">
        <v>165</v>
      </c>
      <c r="O3154" t="s">
        <v>165</v>
      </c>
      <c r="P3154" t="s">
        <v>165</v>
      </c>
      <c r="Q3154" t="s">
        <v>165</v>
      </c>
    </row>
    <row r="3155">
      <c r="B3155" t="s">
        <v>165</v>
      </c>
      <c r="C3155" t="s">
        <v>165</v>
      </c>
      <c r="D3155" t="s">
        <v>165</v>
      </c>
      <c r="E3155" t="s">
        <v>165</v>
      </c>
      <c r="F3155" t="s">
        <v>165</v>
      </c>
      <c r="G3155" t="s">
        <v>165</v>
      </c>
      <c r="H3155" t="s">
        <v>165</v>
      </c>
      <c r="J3155" t="s">
        <v>165</v>
      </c>
      <c r="K3155" t="s">
        <v>165</v>
      </c>
      <c r="L3155" t="s">
        <v>165</v>
      </c>
      <c r="M3155" t="s">
        <v>165</v>
      </c>
      <c r="N3155" t="s">
        <v>165</v>
      </c>
      <c r="O3155" t="s">
        <v>165</v>
      </c>
      <c r="P3155" t="s">
        <v>165</v>
      </c>
      <c r="Q3155" t="s">
        <v>165</v>
      </c>
    </row>
    <row r="3156">
      <c r="B3156" t="s">
        <v>165</v>
      </c>
      <c r="C3156" t="s">
        <v>165</v>
      </c>
      <c r="D3156" t="s">
        <v>165</v>
      </c>
      <c r="E3156" t="s">
        <v>165</v>
      </c>
      <c r="F3156" t="s">
        <v>165</v>
      </c>
      <c r="G3156" t="s">
        <v>165</v>
      </c>
      <c r="H3156" t="s">
        <v>165</v>
      </c>
      <c r="J3156" t="s">
        <v>165</v>
      </c>
      <c r="K3156" t="s">
        <v>165</v>
      </c>
      <c r="L3156" t="s">
        <v>165</v>
      </c>
      <c r="M3156" t="s">
        <v>165</v>
      </c>
      <c r="N3156" t="s">
        <v>165</v>
      </c>
      <c r="O3156" t="s">
        <v>165</v>
      </c>
      <c r="P3156" t="s">
        <v>165</v>
      </c>
      <c r="Q3156" t="s">
        <v>165</v>
      </c>
    </row>
    <row r="3157">
      <c r="B3157" t="s">
        <v>165</v>
      </c>
      <c r="C3157" t="s">
        <v>165</v>
      </c>
      <c r="D3157" t="s">
        <v>165</v>
      </c>
      <c r="E3157" t="s">
        <v>165</v>
      </c>
      <c r="F3157" t="s">
        <v>165</v>
      </c>
      <c r="G3157" t="s">
        <v>165</v>
      </c>
      <c r="H3157" t="s">
        <v>165</v>
      </c>
      <c r="J3157" t="s">
        <v>165</v>
      </c>
      <c r="K3157" t="s">
        <v>165</v>
      </c>
      <c r="L3157" t="s">
        <v>165</v>
      </c>
      <c r="M3157" t="s">
        <v>165</v>
      </c>
      <c r="N3157" t="s">
        <v>165</v>
      </c>
      <c r="O3157" t="s">
        <v>165</v>
      </c>
      <c r="P3157" t="s">
        <v>165</v>
      </c>
      <c r="Q3157" t="s">
        <v>165</v>
      </c>
    </row>
    <row r="3158">
      <c r="B3158" t="s">
        <v>165</v>
      </c>
      <c r="C3158" t="s">
        <v>165</v>
      </c>
      <c r="D3158" t="s">
        <v>165</v>
      </c>
      <c r="E3158" t="s">
        <v>165</v>
      </c>
      <c r="F3158" t="s">
        <v>165</v>
      </c>
      <c r="G3158" t="s">
        <v>165</v>
      </c>
      <c r="H3158" t="s">
        <v>165</v>
      </c>
      <c r="J3158" t="s">
        <v>165</v>
      </c>
      <c r="K3158" t="s">
        <v>165</v>
      </c>
      <c r="L3158" t="s">
        <v>165</v>
      </c>
      <c r="M3158" t="s">
        <v>165</v>
      </c>
      <c r="N3158" t="s">
        <v>165</v>
      </c>
      <c r="O3158" t="s">
        <v>165</v>
      </c>
      <c r="P3158" t="s">
        <v>165</v>
      </c>
      <c r="Q3158" t="s">
        <v>165</v>
      </c>
    </row>
    <row r="3159">
      <c r="B3159" t="s">
        <v>165</v>
      </c>
      <c r="C3159" t="s">
        <v>165</v>
      </c>
      <c r="D3159" t="s">
        <v>165</v>
      </c>
      <c r="E3159" t="s">
        <v>165</v>
      </c>
      <c r="F3159" t="s">
        <v>165</v>
      </c>
      <c r="G3159" t="s">
        <v>165</v>
      </c>
      <c r="H3159" t="s">
        <v>165</v>
      </c>
      <c r="J3159" t="s">
        <v>165</v>
      </c>
      <c r="K3159" t="s">
        <v>165</v>
      </c>
      <c r="L3159" t="s">
        <v>165</v>
      </c>
      <c r="M3159" t="s">
        <v>165</v>
      </c>
      <c r="N3159" t="s">
        <v>165</v>
      </c>
      <c r="O3159" t="s">
        <v>165</v>
      </c>
      <c r="P3159" t="s">
        <v>165</v>
      </c>
      <c r="Q3159" t="s">
        <v>165</v>
      </c>
    </row>
    <row r="3160">
      <c r="B3160" t="s">
        <v>165</v>
      </c>
      <c r="C3160" t="s">
        <v>165</v>
      </c>
      <c r="D3160" t="s">
        <v>165</v>
      </c>
      <c r="E3160" t="s">
        <v>165</v>
      </c>
      <c r="F3160" t="s">
        <v>165</v>
      </c>
      <c r="G3160" t="s">
        <v>165</v>
      </c>
      <c r="H3160" t="s">
        <v>165</v>
      </c>
      <c r="J3160" t="s">
        <v>165</v>
      </c>
      <c r="K3160" t="s">
        <v>165</v>
      </c>
      <c r="L3160" t="s">
        <v>165</v>
      </c>
      <c r="M3160" t="s">
        <v>165</v>
      </c>
      <c r="N3160" t="s">
        <v>165</v>
      </c>
      <c r="O3160" t="s">
        <v>165</v>
      </c>
      <c r="P3160" t="s">
        <v>165</v>
      </c>
      <c r="Q3160" t="s">
        <v>165</v>
      </c>
    </row>
    <row r="3161">
      <c r="B3161" t="s">
        <v>165</v>
      </c>
      <c r="C3161" t="s">
        <v>165</v>
      </c>
      <c r="D3161" t="s">
        <v>165</v>
      </c>
      <c r="E3161" t="s">
        <v>165</v>
      </c>
      <c r="F3161" t="s">
        <v>165</v>
      </c>
      <c r="G3161" t="s">
        <v>165</v>
      </c>
      <c r="H3161" t="s">
        <v>165</v>
      </c>
      <c r="J3161" t="s">
        <v>165</v>
      </c>
      <c r="K3161" t="s">
        <v>165</v>
      </c>
      <c r="L3161" t="s">
        <v>165</v>
      </c>
      <c r="M3161" t="s">
        <v>165</v>
      </c>
      <c r="N3161" t="s">
        <v>165</v>
      </c>
      <c r="O3161" t="s">
        <v>165</v>
      </c>
      <c r="P3161" t="s">
        <v>165</v>
      </c>
      <c r="Q3161" t="s">
        <v>165</v>
      </c>
    </row>
    <row r="3162">
      <c r="B3162" t="s">
        <v>165</v>
      </c>
      <c r="C3162" t="s">
        <v>165</v>
      </c>
      <c r="D3162" t="s">
        <v>165</v>
      </c>
      <c r="E3162" t="s">
        <v>165</v>
      </c>
      <c r="F3162" t="s">
        <v>165</v>
      </c>
      <c r="G3162" t="s">
        <v>165</v>
      </c>
      <c r="H3162" t="s">
        <v>165</v>
      </c>
      <c r="J3162" t="s">
        <v>165</v>
      </c>
      <c r="K3162" t="s">
        <v>165</v>
      </c>
      <c r="L3162" t="s">
        <v>165</v>
      </c>
      <c r="M3162" t="s">
        <v>165</v>
      </c>
      <c r="N3162" t="s">
        <v>165</v>
      </c>
      <c r="O3162" t="s">
        <v>165</v>
      </c>
      <c r="P3162" t="s">
        <v>165</v>
      </c>
      <c r="Q3162" t="s">
        <v>165</v>
      </c>
    </row>
    <row r="3163">
      <c r="B3163" t="s">
        <v>165</v>
      </c>
      <c r="C3163" t="s">
        <v>165</v>
      </c>
      <c r="D3163" t="s">
        <v>165</v>
      </c>
      <c r="E3163" t="s">
        <v>165</v>
      </c>
      <c r="F3163" t="s">
        <v>165</v>
      </c>
      <c r="G3163" t="s">
        <v>165</v>
      </c>
      <c r="H3163" t="s">
        <v>165</v>
      </c>
      <c r="J3163" t="s">
        <v>165</v>
      </c>
      <c r="K3163" t="s">
        <v>165</v>
      </c>
      <c r="L3163" t="s">
        <v>165</v>
      </c>
      <c r="M3163" t="s">
        <v>165</v>
      </c>
      <c r="N3163" t="s">
        <v>165</v>
      </c>
      <c r="O3163" t="s">
        <v>165</v>
      </c>
      <c r="P3163" t="s">
        <v>165</v>
      </c>
      <c r="Q3163" t="s">
        <v>165</v>
      </c>
    </row>
    <row r="3164">
      <c r="B3164" t="s">
        <v>165</v>
      </c>
      <c r="C3164" t="s">
        <v>165</v>
      </c>
      <c r="D3164" t="s">
        <v>165</v>
      </c>
      <c r="E3164" t="s">
        <v>165</v>
      </c>
      <c r="F3164" t="s">
        <v>165</v>
      </c>
      <c r="G3164" t="s">
        <v>165</v>
      </c>
      <c r="H3164" t="s">
        <v>165</v>
      </c>
      <c r="J3164" t="s">
        <v>165</v>
      </c>
      <c r="K3164" t="s">
        <v>165</v>
      </c>
      <c r="L3164" t="s">
        <v>165</v>
      </c>
      <c r="M3164" t="s">
        <v>165</v>
      </c>
      <c r="N3164" t="s">
        <v>165</v>
      </c>
      <c r="O3164" t="s">
        <v>165</v>
      </c>
      <c r="P3164" t="s">
        <v>165</v>
      </c>
      <c r="Q3164" t="s">
        <v>165</v>
      </c>
    </row>
    <row r="3165">
      <c r="B3165" t="s">
        <v>165</v>
      </c>
      <c r="C3165" t="s">
        <v>165</v>
      </c>
      <c r="D3165" t="s">
        <v>165</v>
      </c>
      <c r="E3165" t="s">
        <v>165</v>
      </c>
      <c r="F3165" t="s">
        <v>165</v>
      </c>
      <c r="G3165" t="s">
        <v>165</v>
      </c>
      <c r="H3165" t="s">
        <v>165</v>
      </c>
      <c r="J3165" t="s">
        <v>165</v>
      </c>
      <c r="K3165" t="s">
        <v>165</v>
      </c>
      <c r="L3165" t="s">
        <v>165</v>
      </c>
      <c r="M3165" t="s">
        <v>165</v>
      </c>
      <c r="N3165" t="s">
        <v>165</v>
      </c>
      <c r="O3165" t="s">
        <v>165</v>
      </c>
      <c r="P3165" t="s">
        <v>165</v>
      </c>
      <c r="Q3165" t="s">
        <v>165</v>
      </c>
    </row>
    <row r="3166">
      <c r="B3166" t="s">
        <v>165</v>
      </c>
      <c r="C3166" t="s">
        <v>165</v>
      </c>
      <c r="D3166" t="s">
        <v>165</v>
      </c>
      <c r="E3166" t="s">
        <v>165</v>
      </c>
      <c r="F3166" t="s">
        <v>165</v>
      </c>
      <c r="G3166" t="s">
        <v>165</v>
      </c>
      <c r="H3166" t="s">
        <v>165</v>
      </c>
      <c r="J3166" t="s">
        <v>165</v>
      </c>
      <c r="K3166" t="s">
        <v>165</v>
      </c>
      <c r="L3166" t="s">
        <v>165</v>
      </c>
      <c r="M3166" t="s">
        <v>165</v>
      </c>
      <c r="N3166" t="s">
        <v>165</v>
      </c>
      <c r="O3166" t="s">
        <v>165</v>
      </c>
      <c r="P3166" t="s">
        <v>165</v>
      </c>
      <c r="Q3166" t="s">
        <v>165</v>
      </c>
    </row>
    <row r="3167">
      <c r="B3167" t="s">
        <v>165</v>
      </c>
      <c r="C3167" t="s">
        <v>165</v>
      </c>
      <c r="D3167" t="s">
        <v>165</v>
      </c>
      <c r="E3167" t="s">
        <v>165</v>
      </c>
      <c r="F3167" t="s">
        <v>165</v>
      </c>
      <c r="G3167" t="s">
        <v>165</v>
      </c>
      <c r="H3167" t="s">
        <v>165</v>
      </c>
      <c r="J3167" t="s">
        <v>165</v>
      </c>
      <c r="K3167" t="s">
        <v>165</v>
      </c>
      <c r="L3167" t="s">
        <v>165</v>
      </c>
      <c r="M3167" t="s">
        <v>165</v>
      </c>
      <c r="N3167" t="s">
        <v>165</v>
      </c>
      <c r="O3167" t="s">
        <v>165</v>
      </c>
      <c r="P3167" t="s">
        <v>165</v>
      </c>
      <c r="Q3167" t="s">
        <v>165</v>
      </c>
    </row>
    <row r="3168">
      <c r="B3168" t="s">
        <v>165</v>
      </c>
      <c r="C3168" t="s">
        <v>165</v>
      </c>
      <c r="D3168" t="s">
        <v>165</v>
      </c>
      <c r="E3168" t="s">
        <v>165</v>
      </c>
      <c r="F3168" t="s">
        <v>165</v>
      </c>
      <c r="G3168" t="s">
        <v>165</v>
      </c>
      <c r="H3168" t="s">
        <v>165</v>
      </c>
      <c r="J3168" t="s">
        <v>165</v>
      </c>
      <c r="K3168" t="s">
        <v>165</v>
      </c>
      <c r="L3168" t="s">
        <v>165</v>
      </c>
      <c r="M3168" t="s">
        <v>165</v>
      </c>
      <c r="N3168" t="s">
        <v>165</v>
      </c>
      <c r="O3168" t="s">
        <v>165</v>
      </c>
      <c r="P3168" t="s">
        <v>165</v>
      </c>
      <c r="Q3168" t="s">
        <v>165</v>
      </c>
    </row>
    <row r="3169">
      <c r="B3169" t="s">
        <v>165</v>
      </c>
      <c r="C3169" t="s">
        <v>165</v>
      </c>
      <c r="D3169" t="s">
        <v>165</v>
      </c>
      <c r="E3169" t="s">
        <v>165</v>
      </c>
      <c r="F3169" t="s">
        <v>165</v>
      </c>
      <c r="G3169" t="s">
        <v>165</v>
      </c>
      <c r="H3169" t="s">
        <v>165</v>
      </c>
      <c r="J3169" t="s">
        <v>165</v>
      </c>
      <c r="K3169" t="s">
        <v>165</v>
      </c>
      <c r="L3169" t="s">
        <v>165</v>
      </c>
      <c r="M3169" t="s">
        <v>165</v>
      </c>
      <c r="N3169" t="s">
        <v>165</v>
      </c>
      <c r="O3169" t="s">
        <v>165</v>
      </c>
      <c r="P3169" t="s">
        <v>165</v>
      </c>
      <c r="Q3169" t="s">
        <v>165</v>
      </c>
    </row>
    <row r="3170">
      <c r="B3170" t="s">
        <v>165</v>
      </c>
      <c r="C3170" t="s">
        <v>165</v>
      </c>
      <c r="D3170" t="s">
        <v>165</v>
      </c>
      <c r="E3170" t="s">
        <v>165</v>
      </c>
      <c r="F3170" t="s">
        <v>165</v>
      </c>
      <c r="G3170" t="s">
        <v>165</v>
      </c>
      <c r="H3170" t="s">
        <v>165</v>
      </c>
      <c r="J3170" t="s">
        <v>165</v>
      </c>
      <c r="K3170" t="s">
        <v>165</v>
      </c>
      <c r="L3170" t="s">
        <v>165</v>
      </c>
      <c r="M3170" t="s">
        <v>165</v>
      </c>
      <c r="N3170" t="s">
        <v>165</v>
      </c>
      <c r="O3170" t="s">
        <v>165</v>
      </c>
      <c r="P3170" t="s">
        <v>165</v>
      </c>
      <c r="Q3170" t="s">
        <v>165</v>
      </c>
    </row>
    <row r="3171">
      <c r="B3171" t="s">
        <v>165</v>
      </c>
      <c r="C3171" t="s">
        <v>165</v>
      </c>
      <c r="D3171" t="s">
        <v>165</v>
      </c>
      <c r="E3171" t="s">
        <v>165</v>
      </c>
      <c r="F3171" t="s">
        <v>165</v>
      </c>
      <c r="G3171" t="s">
        <v>165</v>
      </c>
      <c r="H3171" t="s">
        <v>165</v>
      </c>
      <c r="J3171" t="s">
        <v>165</v>
      </c>
      <c r="K3171" t="s">
        <v>165</v>
      </c>
      <c r="L3171" t="s">
        <v>165</v>
      </c>
      <c r="M3171" t="s">
        <v>165</v>
      </c>
      <c r="N3171" t="s">
        <v>165</v>
      </c>
      <c r="O3171" t="s">
        <v>165</v>
      </c>
      <c r="P3171" t="s">
        <v>165</v>
      </c>
      <c r="Q3171" t="s">
        <v>165</v>
      </c>
    </row>
    <row r="3172">
      <c r="B3172" t="s">
        <v>165</v>
      </c>
      <c r="C3172" t="s">
        <v>165</v>
      </c>
      <c r="D3172" t="s">
        <v>165</v>
      </c>
      <c r="E3172" t="s">
        <v>165</v>
      </c>
      <c r="F3172" t="s">
        <v>165</v>
      </c>
      <c r="G3172" t="s">
        <v>165</v>
      </c>
      <c r="H3172" t="s">
        <v>165</v>
      </c>
      <c r="J3172" t="s">
        <v>165</v>
      </c>
      <c r="K3172" t="s">
        <v>165</v>
      </c>
      <c r="L3172" t="s">
        <v>165</v>
      </c>
      <c r="M3172" t="s">
        <v>165</v>
      </c>
      <c r="N3172" t="s">
        <v>165</v>
      </c>
      <c r="O3172" t="s">
        <v>165</v>
      </c>
      <c r="P3172" t="s">
        <v>165</v>
      </c>
      <c r="Q3172" t="s">
        <v>165</v>
      </c>
    </row>
    <row r="3173">
      <c r="B3173" t="s">
        <v>165</v>
      </c>
      <c r="C3173" t="s">
        <v>165</v>
      </c>
      <c r="D3173" t="s">
        <v>165</v>
      </c>
      <c r="E3173" t="s">
        <v>165</v>
      </c>
      <c r="F3173" t="s">
        <v>165</v>
      </c>
      <c r="G3173" t="s">
        <v>165</v>
      </c>
      <c r="H3173" t="s">
        <v>165</v>
      </c>
      <c r="J3173" t="s">
        <v>165</v>
      </c>
      <c r="K3173" t="s">
        <v>165</v>
      </c>
      <c r="L3173" t="s">
        <v>165</v>
      </c>
      <c r="M3173" t="s">
        <v>165</v>
      </c>
      <c r="N3173" t="s">
        <v>165</v>
      </c>
      <c r="O3173" t="s">
        <v>165</v>
      </c>
      <c r="P3173" t="s">
        <v>165</v>
      </c>
      <c r="Q3173" t="s">
        <v>165</v>
      </c>
    </row>
    <row r="3174">
      <c r="B3174" t="s">
        <v>165</v>
      </c>
      <c r="C3174" t="s">
        <v>165</v>
      </c>
      <c r="D3174" t="s">
        <v>165</v>
      </c>
      <c r="E3174" t="s">
        <v>165</v>
      </c>
      <c r="F3174" t="s">
        <v>165</v>
      </c>
      <c r="G3174" t="s">
        <v>165</v>
      </c>
      <c r="H3174" t="s">
        <v>165</v>
      </c>
      <c r="J3174" t="s">
        <v>165</v>
      </c>
      <c r="K3174" t="s">
        <v>165</v>
      </c>
      <c r="L3174" t="s">
        <v>165</v>
      </c>
      <c r="M3174" t="s">
        <v>165</v>
      </c>
      <c r="N3174" t="s">
        <v>165</v>
      </c>
      <c r="O3174" t="s">
        <v>165</v>
      </c>
      <c r="P3174" t="s">
        <v>165</v>
      </c>
      <c r="Q3174" t="s">
        <v>165</v>
      </c>
    </row>
    <row r="3175">
      <c r="B3175" t="s">
        <v>165</v>
      </c>
      <c r="C3175" t="s">
        <v>165</v>
      </c>
      <c r="D3175" t="s">
        <v>165</v>
      </c>
      <c r="E3175" t="s">
        <v>165</v>
      </c>
      <c r="F3175" t="s">
        <v>165</v>
      </c>
      <c r="G3175" t="s">
        <v>165</v>
      </c>
      <c r="H3175" t="s">
        <v>165</v>
      </c>
      <c r="J3175" t="s">
        <v>165</v>
      </c>
      <c r="K3175" t="s">
        <v>165</v>
      </c>
      <c r="L3175" t="s">
        <v>165</v>
      </c>
      <c r="M3175" t="s">
        <v>165</v>
      </c>
      <c r="N3175" t="s">
        <v>165</v>
      </c>
      <c r="O3175" t="s">
        <v>165</v>
      </c>
      <c r="P3175" t="s">
        <v>165</v>
      </c>
      <c r="Q3175" t="s">
        <v>165</v>
      </c>
    </row>
    <row r="3176">
      <c r="B3176" t="s">
        <v>165</v>
      </c>
      <c r="C3176" t="s">
        <v>165</v>
      </c>
      <c r="D3176" t="s">
        <v>165</v>
      </c>
      <c r="E3176" t="s">
        <v>165</v>
      </c>
      <c r="F3176" t="s">
        <v>165</v>
      </c>
      <c r="G3176" t="s">
        <v>165</v>
      </c>
      <c r="H3176" t="s">
        <v>165</v>
      </c>
      <c r="J3176" t="s">
        <v>165</v>
      </c>
      <c r="K3176" t="s">
        <v>165</v>
      </c>
      <c r="L3176" t="s">
        <v>165</v>
      </c>
      <c r="M3176" t="s">
        <v>165</v>
      </c>
      <c r="N3176" t="s">
        <v>165</v>
      </c>
      <c r="O3176" t="s">
        <v>165</v>
      </c>
      <c r="P3176" t="s">
        <v>165</v>
      </c>
      <c r="Q3176" t="s">
        <v>165</v>
      </c>
    </row>
    <row r="3177">
      <c r="B3177" t="s">
        <v>165</v>
      </c>
      <c r="C3177" t="s">
        <v>165</v>
      </c>
      <c r="D3177" t="s">
        <v>165</v>
      </c>
      <c r="E3177" t="s">
        <v>165</v>
      </c>
      <c r="F3177" t="s">
        <v>165</v>
      </c>
      <c r="G3177" t="s">
        <v>165</v>
      </c>
      <c r="H3177" t="s">
        <v>165</v>
      </c>
      <c r="J3177" t="s">
        <v>165</v>
      </c>
      <c r="K3177" t="s">
        <v>165</v>
      </c>
      <c r="L3177" t="s">
        <v>165</v>
      </c>
      <c r="M3177" t="s">
        <v>165</v>
      </c>
      <c r="N3177" t="s">
        <v>165</v>
      </c>
      <c r="O3177" t="s">
        <v>165</v>
      </c>
      <c r="P3177" t="s">
        <v>165</v>
      </c>
      <c r="Q3177" t="s">
        <v>165</v>
      </c>
    </row>
    <row r="3178">
      <c r="B3178" t="s">
        <v>165</v>
      </c>
      <c r="C3178" t="s">
        <v>165</v>
      </c>
      <c r="D3178" t="s">
        <v>165</v>
      </c>
      <c r="E3178" t="s">
        <v>165</v>
      </c>
      <c r="F3178" t="s">
        <v>165</v>
      </c>
      <c r="G3178" t="s">
        <v>165</v>
      </c>
      <c r="H3178" t="s">
        <v>165</v>
      </c>
      <c r="J3178" t="s">
        <v>165</v>
      </c>
      <c r="K3178" t="s">
        <v>165</v>
      </c>
      <c r="L3178" t="s">
        <v>165</v>
      </c>
      <c r="M3178" t="s">
        <v>165</v>
      </c>
      <c r="N3178" t="s">
        <v>165</v>
      </c>
      <c r="O3178" t="s">
        <v>165</v>
      </c>
      <c r="P3178" t="s">
        <v>165</v>
      </c>
      <c r="Q3178" t="s">
        <v>165</v>
      </c>
    </row>
    <row r="3179">
      <c r="B3179" t="s">
        <v>165</v>
      </c>
      <c r="C3179" t="s">
        <v>165</v>
      </c>
      <c r="D3179" t="s">
        <v>165</v>
      </c>
      <c r="E3179" t="s">
        <v>165</v>
      </c>
      <c r="F3179" t="s">
        <v>165</v>
      </c>
      <c r="G3179" t="s">
        <v>165</v>
      </c>
      <c r="H3179" t="s">
        <v>165</v>
      </c>
      <c r="J3179" t="s">
        <v>165</v>
      </c>
      <c r="K3179" t="s">
        <v>165</v>
      </c>
      <c r="L3179" t="s">
        <v>165</v>
      </c>
      <c r="M3179" t="s">
        <v>165</v>
      </c>
      <c r="N3179" t="s">
        <v>165</v>
      </c>
      <c r="O3179" t="s">
        <v>165</v>
      </c>
      <c r="P3179" t="s">
        <v>165</v>
      </c>
      <c r="Q3179" t="s">
        <v>165</v>
      </c>
    </row>
    <row r="3180">
      <c r="B3180" t="s">
        <v>165</v>
      </c>
      <c r="C3180" t="s">
        <v>165</v>
      </c>
      <c r="D3180" t="s">
        <v>165</v>
      </c>
      <c r="E3180" t="s">
        <v>165</v>
      </c>
      <c r="F3180" t="s">
        <v>165</v>
      </c>
      <c r="G3180" t="s">
        <v>165</v>
      </c>
      <c r="H3180" t="s">
        <v>165</v>
      </c>
      <c r="J3180" t="s">
        <v>165</v>
      </c>
      <c r="K3180" t="s">
        <v>165</v>
      </c>
      <c r="L3180" t="s">
        <v>165</v>
      </c>
      <c r="M3180" t="s">
        <v>165</v>
      </c>
      <c r="N3180" t="s">
        <v>165</v>
      </c>
      <c r="O3180" t="s">
        <v>165</v>
      </c>
      <c r="P3180" t="s">
        <v>165</v>
      </c>
      <c r="Q3180" t="s">
        <v>165</v>
      </c>
    </row>
    <row r="3181">
      <c r="B3181" t="s">
        <v>165</v>
      </c>
      <c r="C3181" t="s">
        <v>165</v>
      </c>
      <c r="D3181" t="s">
        <v>165</v>
      </c>
      <c r="E3181" t="s">
        <v>165</v>
      </c>
      <c r="F3181" t="s">
        <v>165</v>
      </c>
      <c r="G3181" t="s">
        <v>165</v>
      </c>
      <c r="H3181" t="s">
        <v>165</v>
      </c>
      <c r="J3181" t="s">
        <v>165</v>
      </c>
      <c r="K3181" t="s">
        <v>165</v>
      </c>
      <c r="L3181" t="s">
        <v>165</v>
      </c>
      <c r="M3181" t="s">
        <v>165</v>
      </c>
      <c r="N3181" t="s">
        <v>165</v>
      </c>
      <c r="O3181" t="s">
        <v>165</v>
      </c>
      <c r="P3181" t="s">
        <v>165</v>
      </c>
      <c r="Q3181" t="s">
        <v>165</v>
      </c>
    </row>
    <row r="3182">
      <c r="B3182" t="s">
        <v>165</v>
      </c>
      <c r="C3182" t="s">
        <v>165</v>
      </c>
      <c r="D3182" t="s">
        <v>165</v>
      </c>
      <c r="E3182" t="s">
        <v>165</v>
      </c>
      <c r="F3182" t="s">
        <v>165</v>
      </c>
      <c r="G3182" t="s">
        <v>165</v>
      </c>
      <c r="H3182" t="s">
        <v>165</v>
      </c>
      <c r="J3182" t="s">
        <v>165</v>
      </c>
      <c r="K3182" t="s">
        <v>165</v>
      </c>
      <c r="L3182" t="s">
        <v>165</v>
      </c>
      <c r="M3182" t="s">
        <v>165</v>
      </c>
      <c r="N3182" t="s">
        <v>165</v>
      </c>
      <c r="O3182" t="s">
        <v>165</v>
      </c>
      <c r="P3182" t="s">
        <v>165</v>
      </c>
      <c r="Q3182" t="s">
        <v>165</v>
      </c>
    </row>
    <row r="3183">
      <c r="B3183" t="s">
        <v>165</v>
      </c>
      <c r="C3183" t="s">
        <v>165</v>
      </c>
      <c r="D3183" t="s">
        <v>165</v>
      </c>
      <c r="E3183" t="s">
        <v>165</v>
      </c>
      <c r="F3183" t="s">
        <v>165</v>
      </c>
      <c r="G3183" t="s">
        <v>165</v>
      </c>
      <c r="H3183" t="s">
        <v>165</v>
      </c>
      <c r="J3183" t="s">
        <v>165</v>
      </c>
      <c r="K3183" t="s">
        <v>165</v>
      </c>
      <c r="L3183" t="s">
        <v>165</v>
      </c>
      <c r="M3183" t="s">
        <v>165</v>
      </c>
      <c r="N3183" t="s">
        <v>165</v>
      </c>
      <c r="O3183" t="s">
        <v>165</v>
      </c>
      <c r="P3183" t="s">
        <v>165</v>
      </c>
      <c r="Q3183" t="s">
        <v>165</v>
      </c>
    </row>
    <row r="3184">
      <c r="B3184" t="s">
        <v>165</v>
      </c>
      <c r="C3184" t="s">
        <v>165</v>
      </c>
      <c r="D3184" t="s">
        <v>165</v>
      </c>
      <c r="E3184" t="s">
        <v>165</v>
      </c>
      <c r="F3184" t="s">
        <v>165</v>
      </c>
      <c r="G3184" t="s">
        <v>165</v>
      </c>
      <c r="H3184" t="s">
        <v>165</v>
      </c>
      <c r="J3184" t="s">
        <v>165</v>
      </c>
      <c r="K3184" t="s">
        <v>165</v>
      </c>
      <c r="L3184" t="s">
        <v>165</v>
      </c>
      <c r="M3184" t="s">
        <v>165</v>
      </c>
      <c r="N3184" t="s">
        <v>165</v>
      </c>
      <c r="O3184" t="s">
        <v>165</v>
      </c>
      <c r="P3184" t="s">
        <v>165</v>
      </c>
      <c r="Q3184" t="s">
        <v>165</v>
      </c>
    </row>
    <row r="3185">
      <c r="B3185" t="s">
        <v>165</v>
      </c>
      <c r="C3185" t="s">
        <v>165</v>
      </c>
      <c r="D3185" t="s">
        <v>165</v>
      </c>
      <c r="E3185" t="s">
        <v>165</v>
      </c>
      <c r="F3185" t="s">
        <v>165</v>
      </c>
      <c r="G3185" t="s">
        <v>165</v>
      </c>
      <c r="H3185" t="s">
        <v>165</v>
      </c>
      <c r="J3185" t="s">
        <v>165</v>
      </c>
      <c r="K3185" t="s">
        <v>165</v>
      </c>
      <c r="L3185" t="s">
        <v>165</v>
      </c>
      <c r="M3185" t="s">
        <v>165</v>
      </c>
      <c r="N3185" t="s">
        <v>165</v>
      </c>
      <c r="O3185" t="s">
        <v>165</v>
      </c>
      <c r="P3185" t="s">
        <v>165</v>
      </c>
      <c r="Q3185" t="s">
        <v>165</v>
      </c>
    </row>
    <row r="3186">
      <c r="B3186" t="s">
        <v>165</v>
      </c>
      <c r="C3186" t="s">
        <v>165</v>
      </c>
      <c r="D3186" t="s">
        <v>165</v>
      </c>
      <c r="E3186" t="s">
        <v>165</v>
      </c>
      <c r="F3186" t="s">
        <v>165</v>
      </c>
      <c r="G3186" t="s">
        <v>165</v>
      </c>
      <c r="H3186" t="s">
        <v>165</v>
      </c>
      <c r="J3186" t="s">
        <v>165</v>
      </c>
      <c r="K3186" t="s">
        <v>165</v>
      </c>
      <c r="L3186" t="s">
        <v>165</v>
      </c>
      <c r="M3186" t="s">
        <v>165</v>
      </c>
      <c r="N3186" t="s">
        <v>165</v>
      </c>
      <c r="O3186" t="s">
        <v>165</v>
      </c>
      <c r="P3186" t="s">
        <v>165</v>
      </c>
      <c r="Q3186" t="s">
        <v>165</v>
      </c>
    </row>
    <row r="3187">
      <c r="B3187" t="s">
        <v>165</v>
      </c>
      <c r="C3187" t="s">
        <v>165</v>
      </c>
      <c r="D3187" t="s">
        <v>165</v>
      </c>
      <c r="E3187" t="s">
        <v>165</v>
      </c>
      <c r="F3187" t="s">
        <v>165</v>
      </c>
      <c r="G3187" t="s">
        <v>165</v>
      </c>
      <c r="H3187" t="s">
        <v>165</v>
      </c>
      <c r="J3187" t="s">
        <v>165</v>
      </c>
      <c r="K3187" t="s">
        <v>165</v>
      </c>
      <c r="L3187" t="s">
        <v>165</v>
      </c>
      <c r="M3187" t="s">
        <v>165</v>
      </c>
      <c r="N3187" t="s">
        <v>165</v>
      </c>
      <c r="O3187" t="s">
        <v>165</v>
      </c>
      <c r="P3187" t="s">
        <v>165</v>
      </c>
      <c r="Q3187" t="s">
        <v>165</v>
      </c>
    </row>
    <row r="3188">
      <c r="B3188" t="s">
        <v>165</v>
      </c>
      <c r="C3188" t="s">
        <v>165</v>
      </c>
      <c r="D3188" t="s">
        <v>165</v>
      </c>
      <c r="E3188" t="s">
        <v>165</v>
      </c>
      <c r="F3188" t="s">
        <v>165</v>
      </c>
      <c r="G3188" t="s">
        <v>165</v>
      </c>
      <c r="H3188" t="s">
        <v>165</v>
      </c>
      <c r="J3188" t="s">
        <v>165</v>
      </c>
      <c r="K3188" t="s">
        <v>165</v>
      </c>
      <c r="L3188" t="s">
        <v>165</v>
      </c>
      <c r="M3188" t="s">
        <v>165</v>
      </c>
      <c r="N3188" t="s">
        <v>165</v>
      </c>
      <c r="O3188" t="s">
        <v>165</v>
      </c>
      <c r="P3188" t="s">
        <v>165</v>
      </c>
      <c r="Q3188" t="s">
        <v>165</v>
      </c>
    </row>
    <row r="3189">
      <c r="B3189" t="s">
        <v>165</v>
      </c>
      <c r="C3189" t="s">
        <v>165</v>
      </c>
      <c r="D3189" t="s">
        <v>165</v>
      </c>
      <c r="E3189" t="s">
        <v>165</v>
      </c>
      <c r="F3189" t="s">
        <v>165</v>
      </c>
      <c r="G3189" t="s">
        <v>165</v>
      </c>
      <c r="H3189" t="s">
        <v>165</v>
      </c>
      <c r="J3189" t="s">
        <v>165</v>
      </c>
      <c r="K3189" t="s">
        <v>165</v>
      </c>
      <c r="L3189" t="s">
        <v>165</v>
      </c>
      <c r="M3189" t="s">
        <v>165</v>
      </c>
      <c r="N3189" t="s">
        <v>165</v>
      </c>
      <c r="O3189" t="s">
        <v>165</v>
      </c>
      <c r="P3189" t="s">
        <v>165</v>
      </c>
      <c r="Q3189" t="s">
        <v>165</v>
      </c>
    </row>
    <row r="3190">
      <c r="B3190" t="s">
        <v>165</v>
      </c>
      <c r="C3190" t="s">
        <v>165</v>
      </c>
      <c r="D3190" t="s">
        <v>165</v>
      </c>
      <c r="E3190" t="s">
        <v>165</v>
      </c>
      <c r="F3190" t="s">
        <v>165</v>
      </c>
      <c r="G3190" t="s">
        <v>165</v>
      </c>
      <c r="H3190" t="s">
        <v>165</v>
      </c>
      <c r="J3190" t="s">
        <v>165</v>
      </c>
      <c r="K3190" t="s">
        <v>165</v>
      </c>
      <c r="L3190" t="s">
        <v>165</v>
      </c>
      <c r="M3190" t="s">
        <v>165</v>
      </c>
      <c r="N3190" t="s">
        <v>165</v>
      </c>
      <c r="O3190" t="s">
        <v>165</v>
      </c>
      <c r="P3190" t="s">
        <v>165</v>
      </c>
      <c r="Q3190" t="s">
        <v>165</v>
      </c>
    </row>
    <row r="3191">
      <c r="B3191" t="s">
        <v>165</v>
      </c>
      <c r="C3191" t="s">
        <v>165</v>
      </c>
      <c r="D3191" t="s">
        <v>165</v>
      </c>
      <c r="E3191" t="s">
        <v>165</v>
      </c>
      <c r="F3191" t="s">
        <v>165</v>
      </c>
      <c r="G3191" t="s">
        <v>165</v>
      </c>
      <c r="H3191" t="s">
        <v>165</v>
      </c>
      <c r="J3191" t="s">
        <v>165</v>
      </c>
      <c r="K3191" t="s">
        <v>165</v>
      </c>
      <c r="L3191" t="s">
        <v>165</v>
      </c>
      <c r="M3191" t="s">
        <v>165</v>
      </c>
      <c r="N3191" t="s">
        <v>165</v>
      </c>
      <c r="O3191" t="s">
        <v>165</v>
      </c>
      <c r="P3191" t="s">
        <v>165</v>
      </c>
      <c r="Q3191" t="s">
        <v>165</v>
      </c>
    </row>
    <row r="3192">
      <c r="B3192" t="s">
        <v>165</v>
      </c>
      <c r="C3192" t="s">
        <v>165</v>
      </c>
      <c r="D3192" t="s">
        <v>165</v>
      </c>
      <c r="E3192" t="s">
        <v>165</v>
      </c>
      <c r="F3192" t="s">
        <v>165</v>
      </c>
      <c r="G3192" t="s">
        <v>165</v>
      </c>
      <c r="H3192" t="s">
        <v>165</v>
      </c>
      <c r="J3192" t="s">
        <v>165</v>
      </c>
      <c r="K3192" t="s">
        <v>165</v>
      </c>
      <c r="L3192" t="s">
        <v>165</v>
      </c>
      <c r="M3192" t="s">
        <v>165</v>
      </c>
      <c r="N3192" t="s">
        <v>165</v>
      </c>
      <c r="O3192" t="s">
        <v>165</v>
      </c>
      <c r="P3192" t="s">
        <v>165</v>
      </c>
      <c r="Q3192" t="s">
        <v>165</v>
      </c>
    </row>
    <row r="3193">
      <c r="B3193" t="s">
        <v>165</v>
      </c>
      <c r="C3193" t="s">
        <v>165</v>
      </c>
      <c r="D3193" t="s">
        <v>165</v>
      </c>
      <c r="E3193" t="s">
        <v>165</v>
      </c>
      <c r="F3193" t="s">
        <v>165</v>
      </c>
      <c r="G3193" t="s">
        <v>165</v>
      </c>
      <c r="H3193" t="s">
        <v>165</v>
      </c>
      <c r="J3193" t="s">
        <v>165</v>
      </c>
      <c r="K3193" t="s">
        <v>165</v>
      </c>
      <c r="L3193" t="s">
        <v>165</v>
      </c>
      <c r="M3193" t="s">
        <v>165</v>
      </c>
      <c r="N3193" t="s">
        <v>165</v>
      </c>
      <c r="O3193" t="s">
        <v>165</v>
      </c>
      <c r="P3193" t="s">
        <v>165</v>
      </c>
      <c r="Q3193" t="s">
        <v>165</v>
      </c>
    </row>
    <row r="3194">
      <c r="B3194" t="s">
        <v>165</v>
      </c>
      <c r="C3194" t="s">
        <v>165</v>
      </c>
      <c r="D3194" t="s">
        <v>165</v>
      </c>
      <c r="E3194" t="s">
        <v>165</v>
      </c>
      <c r="F3194" t="s">
        <v>165</v>
      </c>
      <c r="G3194" t="s">
        <v>165</v>
      </c>
      <c r="H3194" t="s">
        <v>165</v>
      </c>
      <c r="J3194" t="s">
        <v>165</v>
      </c>
      <c r="K3194" t="s">
        <v>165</v>
      </c>
      <c r="L3194" t="s">
        <v>165</v>
      </c>
      <c r="M3194" t="s">
        <v>165</v>
      </c>
      <c r="N3194" t="s">
        <v>165</v>
      </c>
      <c r="O3194" t="s">
        <v>165</v>
      </c>
      <c r="P3194" t="s">
        <v>165</v>
      </c>
      <c r="Q3194" t="s">
        <v>165</v>
      </c>
    </row>
    <row r="3195">
      <c r="B3195" t="s">
        <v>165</v>
      </c>
      <c r="C3195" t="s">
        <v>165</v>
      </c>
      <c r="D3195" t="s">
        <v>165</v>
      </c>
      <c r="E3195" t="s">
        <v>165</v>
      </c>
      <c r="F3195" t="s">
        <v>165</v>
      </c>
      <c r="G3195" t="s">
        <v>165</v>
      </c>
      <c r="H3195" t="s">
        <v>165</v>
      </c>
      <c r="J3195" t="s">
        <v>165</v>
      </c>
      <c r="K3195" t="s">
        <v>165</v>
      </c>
      <c r="L3195" t="s">
        <v>165</v>
      </c>
      <c r="M3195" t="s">
        <v>165</v>
      </c>
      <c r="N3195" t="s">
        <v>165</v>
      </c>
      <c r="O3195" t="s">
        <v>165</v>
      </c>
      <c r="P3195" t="s">
        <v>165</v>
      </c>
      <c r="Q3195" t="s">
        <v>165</v>
      </c>
    </row>
    <row r="3196">
      <c r="B3196" t="s">
        <v>165</v>
      </c>
      <c r="C3196" t="s">
        <v>165</v>
      </c>
      <c r="D3196" t="s">
        <v>165</v>
      </c>
      <c r="E3196" t="s">
        <v>165</v>
      </c>
      <c r="F3196" t="s">
        <v>165</v>
      </c>
      <c r="G3196" t="s">
        <v>165</v>
      </c>
      <c r="H3196" t="s">
        <v>165</v>
      </c>
      <c r="J3196" t="s">
        <v>165</v>
      </c>
      <c r="K3196" t="s">
        <v>165</v>
      </c>
      <c r="L3196" t="s">
        <v>165</v>
      </c>
      <c r="M3196" t="s">
        <v>165</v>
      </c>
      <c r="N3196" t="s">
        <v>165</v>
      </c>
      <c r="O3196" t="s">
        <v>165</v>
      </c>
      <c r="P3196" t="s">
        <v>165</v>
      </c>
      <c r="Q3196" t="s">
        <v>165</v>
      </c>
    </row>
    <row r="3197">
      <c r="B3197" t="s">
        <v>165</v>
      </c>
      <c r="C3197" t="s">
        <v>165</v>
      </c>
      <c r="D3197" t="s">
        <v>165</v>
      </c>
      <c r="E3197" t="s">
        <v>165</v>
      </c>
      <c r="F3197" t="s">
        <v>165</v>
      </c>
      <c r="G3197" t="s">
        <v>165</v>
      </c>
      <c r="H3197" t="s">
        <v>165</v>
      </c>
      <c r="J3197" t="s">
        <v>165</v>
      </c>
      <c r="K3197" t="s">
        <v>165</v>
      </c>
      <c r="L3197" t="s">
        <v>165</v>
      </c>
      <c r="M3197" t="s">
        <v>165</v>
      </c>
      <c r="N3197" t="s">
        <v>165</v>
      </c>
      <c r="O3197" t="s">
        <v>165</v>
      </c>
      <c r="P3197" t="s">
        <v>165</v>
      </c>
      <c r="Q3197" t="s">
        <v>165</v>
      </c>
    </row>
    <row r="3198">
      <c r="B3198" t="s">
        <v>165</v>
      </c>
      <c r="C3198" t="s">
        <v>165</v>
      </c>
      <c r="D3198" t="s">
        <v>165</v>
      </c>
      <c r="E3198" t="s">
        <v>165</v>
      </c>
      <c r="F3198" t="s">
        <v>165</v>
      </c>
      <c r="G3198" t="s">
        <v>165</v>
      </c>
      <c r="H3198" t="s">
        <v>165</v>
      </c>
      <c r="J3198" t="s">
        <v>165</v>
      </c>
      <c r="K3198" t="s">
        <v>165</v>
      </c>
      <c r="L3198" t="s">
        <v>165</v>
      </c>
      <c r="M3198" t="s">
        <v>165</v>
      </c>
      <c r="N3198" t="s">
        <v>165</v>
      </c>
      <c r="O3198" t="s">
        <v>165</v>
      </c>
      <c r="P3198" t="s">
        <v>165</v>
      </c>
      <c r="Q3198" t="s">
        <v>165</v>
      </c>
    </row>
    <row r="3199">
      <c r="B3199" t="s">
        <v>165</v>
      </c>
      <c r="C3199" t="s">
        <v>165</v>
      </c>
      <c r="D3199" t="s">
        <v>165</v>
      </c>
      <c r="E3199" t="s">
        <v>165</v>
      </c>
      <c r="F3199" t="s">
        <v>165</v>
      </c>
      <c r="G3199" t="s">
        <v>165</v>
      </c>
      <c r="H3199" t="s">
        <v>165</v>
      </c>
      <c r="J3199" t="s">
        <v>165</v>
      </c>
      <c r="K3199" t="s">
        <v>165</v>
      </c>
      <c r="L3199" t="s">
        <v>165</v>
      </c>
      <c r="M3199" t="s">
        <v>165</v>
      </c>
      <c r="N3199" t="s">
        <v>165</v>
      </c>
      <c r="O3199" t="s">
        <v>165</v>
      </c>
      <c r="P3199" t="s">
        <v>165</v>
      </c>
      <c r="Q3199" t="s">
        <v>165</v>
      </c>
    </row>
    <row r="3200">
      <c r="B3200" t="s">
        <v>165</v>
      </c>
      <c r="C3200" t="s">
        <v>165</v>
      </c>
      <c r="D3200" t="s">
        <v>165</v>
      </c>
      <c r="E3200" t="s">
        <v>165</v>
      </c>
      <c r="F3200" t="s">
        <v>165</v>
      </c>
      <c r="G3200" t="s">
        <v>165</v>
      </c>
      <c r="H3200" t="s">
        <v>165</v>
      </c>
      <c r="J3200" t="s">
        <v>165</v>
      </c>
      <c r="K3200" t="s">
        <v>165</v>
      </c>
      <c r="L3200" t="s">
        <v>165</v>
      </c>
      <c r="M3200" t="s">
        <v>165</v>
      </c>
      <c r="N3200" t="s">
        <v>165</v>
      </c>
      <c r="O3200" t="s">
        <v>165</v>
      </c>
      <c r="P3200" t="s">
        <v>165</v>
      </c>
      <c r="Q3200" t="s">
        <v>165</v>
      </c>
    </row>
    <row r="3201">
      <c r="B3201" t="s">
        <v>165</v>
      </c>
      <c r="C3201" t="s">
        <v>165</v>
      </c>
      <c r="D3201" t="s">
        <v>165</v>
      </c>
      <c r="E3201" t="s">
        <v>165</v>
      </c>
      <c r="F3201" t="s">
        <v>165</v>
      </c>
      <c r="G3201" t="s">
        <v>165</v>
      </c>
      <c r="H3201" t="s">
        <v>165</v>
      </c>
      <c r="J3201" t="s">
        <v>165</v>
      </c>
      <c r="K3201" t="s">
        <v>165</v>
      </c>
      <c r="L3201" t="s">
        <v>165</v>
      </c>
      <c r="M3201" t="s">
        <v>165</v>
      </c>
      <c r="N3201" t="s">
        <v>165</v>
      </c>
      <c r="O3201" t="s">
        <v>165</v>
      </c>
      <c r="P3201" t="s">
        <v>165</v>
      </c>
      <c r="Q3201" t="s">
        <v>165</v>
      </c>
    </row>
    <row r="3202">
      <c r="B3202" t="s">
        <v>165</v>
      </c>
      <c r="C3202" t="s">
        <v>165</v>
      </c>
      <c r="D3202" t="s">
        <v>165</v>
      </c>
      <c r="E3202" t="s">
        <v>165</v>
      </c>
      <c r="F3202" t="s">
        <v>165</v>
      </c>
      <c r="G3202" t="s">
        <v>165</v>
      </c>
      <c r="H3202" t="s">
        <v>165</v>
      </c>
      <c r="J3202" t="s">
        <v>165</v>
      </c>
      <c r="K3202" t="s">
        <v>165</v>
      </c>
      <c r="L3202" t="s">
        <v>165</v>
      </c>
      <c r="M3202" t="s">
        <v>165</v>
      </c>
      <c r="N3202" t="s">
        <v>165</v>
      </c>
      <c r="O3202" t="s">
        <v>165</v>
      </c>
      <c r="P3202" t="s">
        <v>165</v>
      </c>
      <c r="Q3202" t="s">
        <v>165</v>
      </c>
    </row>
    <row r="3203">
      <c r="B3203" t="s">
        <v>165</v>
      </c>
      <c r="C3203" t="s">
        <v>165</v>
      </c>
      <c r="D3203" t="s">
        <v>165</v>
      </c>
      <c r="E3203" t="s">
        <v>165</v>
      </c>
      <c r="F3203" t="s">
        <v>165</v>
      </c>
      <c r="G3203" t="s">
        <v>165</v>
      </c>
      <c r="H3203" t="s">
        <v>165</v>
      </c>
      <c r="J3203" t="s">
        <v>165</v>
      </c>
      <c r="K3203" t="s">
        <v>165</v>
      </c>
      <c r="L3203" t="s">
        <v>165</v>
      </c>
      <c r="M3203" t="s">
        <v>165</v>
      </c>
      <c r="N3203" t="s">
        <v>165</v>
      </c>
      <c r="O3203" t="s">
        <v>165</v>
      </c>
      <c r="P3203" t="s">
        <v>165</v>
      </c>
      <c r="Q3203" t="s">
        <v>165</v>
      </c>
    </row>
    <row r="3204">
      <c r="B3204" t="s">
        <v>165</v>
      </c>
      <c r="C3204" t="s">
        <v>165</v>
      </c>
      <c r="D3204" t="s">
        <v>165</v>
      </c>
      <c r="E3204" t="s">
        <v>165</v>
      </c>
      <c r="F3204" t="s">
        <v>165</v>
      </c>
      <c r="G3204" t="s">
        <v>165</v>
      </c>
      <c r="H3204" t="s">
        <v>165</v>
      </c>
      <c r="J3204" t="s">
        <v>165</v>
      </c>
      <c r="K3204" t="s">
        <v>165</v>
      </c>
      <c r="L3204" t="s">
        <v>165</v>
      </c>
      <c r="M3204" t="s">
        <v>165</v>
      </c>
      <c r="N3204" t="s">
        <v>165</v>
      </c>
      <c r="O3204" t="s">
        <v>165</v>
      </c>
      <c r="P3204" t="s">
        <v>165</v>
      </c>
      <c r="Q3204" t="s">
        <v>165</v>
      </c>
    </row>
    <row r="3205">
      <c r="B3205" t="s">
        <v>165</v>
      </c>
      <c r="C3205" t="s">
        <v>165</v>
      </c>
      <c r="D3205" t="s">
        <v>165</v>
      </c>
      <c r="E3205" t="s">
        <v>165</v>
      </c>
      <c r="F3205" t="s">
        <v>165</v>
      </c>
      <c r="G3205" t="s">
        <v>165</v>
      </c>
      <c r="H3205" t="s">
        <v>165</v>
      </c>
      <c r="J3205" t="s">
        <v>165</v>
      </c>
      <c r="K3205" t="s">
        <v>165</v>
      </c>
      <c r="L3205" t="s">
        <v>165</v>
      </c>
      <c r="M3205" t="s">
        <v>165</v>
      </c>
      <c r="N3205" t="s">
        <v>165</v>
      </c>
      <c r="O3205" t="s">
        <v>165</v>
      </c>
      <c r="P3205" t="s">
        <v>165</v>
      </c>
      <c r="Q3205" t="s">
        <v>165</v>
      </c>
    </row>
    <row r="3206">
      <c r="B3206" t="s">
        <v>165</v>
      </c>
      <c r="C3206" t="s">
        <v>165</v>
      </c>
      <c r="D3206" t="s">
        <v>165</v>
      </c>
      <c r="E3206" t="s">
        <v>165</v>
      </c>
      <c r="F3206" t="s">
        <v>165</v>
      </c>
      <c r="G3206" t="s">
        <v>165</v>
      </c>
      <c r="H3206" t="s">
        <v>165</v>
      </c>
      <c r="J3206" t="s">
        <v>165</v>
      </c>
      <c r="K3206" t="s">
        <v>165</v>
      </c>
      <c r="L3206" t="s">
        <v>165</v>
      </c>
      <c r="M3206" t="s">
        <v>165</v>
      </c>
      <c r="N3206" t="s">
        <v>165</v>
      </c>
      <c r="O3206" t="s">
        <v>165</v>
      </c>
      <c r="P3206" t="s">
        <v>165</v>
      </c>
      <c r="Q3206" t="s">
        <v>165</v>
      </c>
    </row>
    <row r="3207">
      <c r="B3207" t="s">
        <v>165</v>
      </c>
      <c r="C3207" t="s">
        <v>165</v>
      </c>
      <c r="D3207" t="s">
        <v>165</v>
      </c>
      <c r="E3207" t="s">
        <v>165</v>
      </c>
      <c r="F3207" t="s">
        <v>165</v>
      </c>
      <c r="G3207" t="s">
        <v>165</v>
      </c>
      <c r="H3207" t="s">
        <v>165</v>
      </c>
      <c r="J3207" t="s">
        <v>165</v>
      </c>
      <c r="K3207" t="s">
        <v>165</v>
      </c>
      <c r="L3207" t="s">
        <v>165</v>
      </c>
      <c r="M3207" t="s">
        <v>165</v>
      </c>
      <c r="N3207" t="s">
        <v>165</v>
      </c>
      <c r="O3207" t="s">
        <v>165</v>
      </c>
      <c r="P3207" t="s">
        <v>165</v>
      </c>
      <c r="Q3207" t="s">
        <v>165</v>
      </c>
    </row>
    <row r="3208">
      <c r="B3208" t="s">
        <v>165</v>
      </c>
      <c r="C3208" t="s">
        <v>165</v>
      </c>
      <c r="D3208" t="s">
        <v>165</v>
      </c>
      <c r="E3208" t="s">
        <v>165</v>
      </c>
      <c r="F3208" t="s">
        <v>165</v>
      </c>
      <c r="G3208" t="s">
        <v>165</v>
      </c>
      <c r="H3208" t="s">
        <v>165</v>
      </c>
      <c r="J3208" t="s">
        <v>165</v>
      </c>
      <c r="K3208" t="s">
        <v>165</v>
      </c>
      <c r="L3208" t="s">
        <v>165</v>
      </c>
      <c r="M3208" t="s">
        <v>165</v>
      </c>
      <c r="N3208" t="s">
        <v>165</v>
      </c>
      <c r="O3208" t="s">
        <v>165</v>
      </c>
      <c r="P3208" t="s">
        <v>165</v>
      </c>
      <c r="Q3208" t="s">
        <v>165</v>
      </c>
    </row>
    <row r="3209">
      <c r="B3209" t="s">
        <v>165</v>
      </c>
      <c r="C3209" t="s">
        <v>165</v>
      </c>
      <c r="D3209" t="s">
        <v>165</v>
      </c>
      <c r="E3209" t="s">
        <v>165</v>
      </c>
      <c r="F3209" t="s">
        <v>165</v>
      </c>
      <c r="G3209" t="s">
        <v>165</v>
      </c>
      <c r="H3209" t="s">
        <v>165</v>
      </c>
      <c r="J3209" t="s">
        <v>165</v>
      </c>
      <c r="K3209" t="s">
        <v>165</v>
      </c>
      <c r="L3209" t="s">
        <v>165</v>
      </c>
      <c r="M3209" t="s">
        <v>165</v>
      </c>
      <c r="N3209" t="s">
        <v>165</v>
      </c>
      <c r="O3209" t="s">
        <v>165</v>
      </c>
      <c r="P3209" t="s">
        <v>165</v>
      </c>
      <c r="Q3209" t="s">
        <v>165</v>
      </c>
    </row>
    <row r="3210">
      <c r="B3210" t="s">
        <v>165</v>
      </c>
      <c r="C3210" t="s">
        <v>165</v>
      </c>
      <c r="D3210" t="s">
        <v>165</v>
      </c>
      <c r="E3210" t="s">
        <v>165</v>
      </c>
      <c r="F3210" t="s">
        <v>165</v>
      </c>
      <c r="G3210" t="s">
        <v>165</v>
      </c>
      <c r="H3210" t="s">
        <v>165</v>
      </c>
      <c r="J3210" t="s">
        <v>165</v>
      </c>
      <c r="K3210" t="s">
        <v>165</v>
      </c>
      <c r="L3210" t="s">
        <v>165</v>
      </c>
      <c r="M3210" t="s">
        <v>165</v>
      </c>
      <c r="N3210" t="s">
        <v>165</v>
      </c>
      <c r="O3210" t="s">
        <v>165</v>
      </c>
      <c r="P3210" t="s">
        <v>165</v>
      </c>
      <c r="Q3210" t="s">
        <v>165</v>
      </c>
    </row>
    <row r="3211">
      <c r="B3211" t="s">
        <v>165</v>
      </c>
      <c r="C3211" t="s">
        <v>165</v>
      </c>
      <c r="D3211" t="s">
        <v>165</v>
      </c>
      <c r="E3211" t="s">
        <v>165</v>
      </c>
      <c r="F3211" t="s">
        <v>165</v>
      </c>
      <c r="G3211" t="s">
        <v>165</v>
      </c>
      <c r="H3211" t="s">
        <v>165</v>
      </c>
      <c r="J3211" t="s">
        <v>165</v>
      </c>
      <c r="K3211" t="s">
        <v>165</v>
      </c>
      <c r="L3211" t="s">
        <v>165</v>
      </c>
      <c r="M3211" t="s">
        <v>165</v>
      </c>
      <c r="N3211" t="s">
        <v>165</v>
      </c>
      <c r="O3211" t="s">
        <v>165</v>
      </c>
      <c r="P3211" t="s">
        <v>165</v>
      </c>
      <c r="Q3211" t="s">
        <v>165</v>
      </c>
    </row>
    <row r="3212">
      <c r="B3212" t="s">
        <v>165</v>
      </c>
      <c r="C3212" t="s">
        <v>165</v>
      </c>
      <c r="D3212" t="s">
        <v>165</v>
      </c>
      <c r="E3212" t="s">
        <v>165</v>
      </c>
      <c r="F3212" t="s">
        <v>165</v>
      </c>
      <c r="G3212" t="s">
        <v>165</v>
      </c>
      <c r="H3212" t="s">
        <v>165</v>
      </c>
      <c r="J3212" t="s">
        <v>165</v>
      </c>
      <c r="K3212" t="s">
        <v>165</v>
      </c>
      <c r="L3212" t="s">
        <v>165</v>
      </c>
      <c r="M3212" t="s">
        <v>165</v>
      </c>
      <c r="N3212" t="s">
        <v>165</v>
      </c>
      <c r="O3212" t="s">
        <v>165</v>
      </c>
      <c r="P3212" t="s">
        <v>165</v>
      </c>
      <c r="Q3212" t="s">
        <v>165</v>
      </c>
    </row>
    <row r="3213">
      <c r="B3213" t="s">
        <v>165</v>
      </c>
      <c r="C3213" t="s">
        <v>165</v>
      </c>
      <c r="D3213" t="s">
        <v>165</v>
      </c>
      <c r="E3213" t="s">
        <v>165</v>
      </c>
      <c r="F3213" t="s">
        <v>165</v>
      </c>
      <c r="G3213" t="s">
        <v>165</v>
      </c>
      <c r="H3213" t="s">
        <v>165</v>
      </c>
      <c r="J3213" t="s">
        <v>165</v>
      </c>
      <c r="K3213" t="s">
        <v>165</v>
      </c>
      <c r="L3213" t="s">
        <v>165</v>
      </c>
      <c r="M3213" t="s">
        <v>165</v>
      </c>
      <c r="N3213" t="s">
        <v>165</v>
      </c>
      <c r="O3213" t="s">
        <v>165</v>
      </c>
      <c r="P3213" t="s">
        <v>165</v>
      </c>
      <c r="Q3213" t="s">
        <v>165</v>
      </c>
    </row>
    <row r="3214">
      <c r="B3214" t="s">
        <v>165</v>
      </c>
      <c r="C3214" t="s">
        <v>165</v>
      </c>
      <c r="D3214" t="s">
        <v>165</v>
      </c>
      <c r="E3214" t="s">
        <v>165</v>
      </c>
      <c r="F3214" t="s">
        <v>165</v>
      </c>
      <c r="G3214" t="s">
        <v>165</v>
      </c>
      <c r="H3214" t="s">
        <v>165</v>
      </c>
      <c r="J3214" t="s">
        <v>165</v>
      </c>
      <c r="K3214" t="s">
        <v>165</v>
      </c>
      <c r="L3214" t="s">
        <v>165</v>
      </c>
      <c r="M3214" t="s">
        <v>165</v>
      </c>
      <c r="N3214" t="s">
        <v>165</v>
      </c>
      <c r="O3214" t="s">
        <v>165</v>
      </c>
      <c r="P3214" t="s">
        <v>165</v>
      </c>
      <c r="Q3214" t="s">
        <v>165</v>
      </c>
    </row>
    <row r="3215">
      <c r="B3215" t="s">
        <v>165</v>
      </c>
      <c r="C3215" t="s">
        <v>165</v>
      </c>
      <c r="D3215" t="s">
        <v>165</v>
      </c>
      <c r="E3215" t="s">
        <v>165</v>
      </c>
      <c r="F3215" t="s">
        <v>165</v>
      </c>
      <c r="G3215" t="s">
        <v>165</v>
      </c>
      <c r="H3215" t="s">
        <v>165</v>
      </c>
      <c r="J3215" t="s">
        <v>165</v>
      </c>
      <c r="K3215" t="s">
        <v>165</v>
      </c>
      <c r="L3215" t="s">
        <v>165</v>
      </c>
      <c r="M3215" t="s">
        <v>165</v>
      </c>
      <c r="N3215" t="s">
        <v>165</v>
      </c>
      <c r="O3215" t="s">
        <v>165</v>
      </c>
      <c r="P3215" t="s">
        <v>165</v>
      </c>
      <c r="Q3215" t="s">
        <v>165</v>
      </c>
    </row>
    <row r="3216">
      <c r="B3216" t="s">
        <v>165</v>
      </c>
      <c r="C3216" t="s">
        <v>165</v>
      </c>
      <c r="D3216" t="s">
        <v>165</v>
      </c>
      <c r="E3216" t="s">
        <v>165</v>
      </c>
      <c r="F3216" t="s">
        <v>165</v>
      </c>
      <c r="G3216" t="s">
        <v>165</v>
      </c>
      <c r="H3216" t="s">
        <v>165</v>
      </c>
      <c r="J3216" t="s">
        <v>165</v>
      </c>
      <c r="K3216" t="s">
        <v>165</v>
      </c>
      <c r="L3216" t="s">
        <v>165</v>
      </c>
      <c r="M3216" t="s">
        <v>165</v>
      </c>
      <c r="N3216" t="s">
        <v>165</v>
      </c>
      <c r="O3216" t="s">
        <v>165</v>
      </c>
      <c r="P3216" t="s">
        <v>165</v>
      </c>
      <c r="Q3216" t="s">
        <v>165</v>
      </c>
    </row>
    <row r="3217">
      <c r="B3217" t="s">
        <v>165</v>
      </c>
      <c r="C3217" t="s">
        <v>165</v>
      </c>
      <c r="D3217" t="s">
        <v>165</v>
      </c>
      <c r="E3217" t="s">
        <v>165</v>
      </c>
      <c r="F3217" t="s">
        <v>165</v>
      </c>
      <c r="G3217" t="s">
        <v>165</v>
      </c>
      <c r="H3217" t="s">
        <v>165</v>
      </c>
      <c r="J3217" t="s">
        <v>165</v>
      </c>
      <c r="K3217" t="s">
        <v>165</v>
      </c>
      <c r="L3217" t="s">
        <v>165</v>
      </c>
      <c r="M3217" t="s">
        <v>165</v>
      </c>
      <c r="N3217" t="s">
        <v>165</v>
      </c>
      <c r="O3217" t="s">
        <v>165</v>
      </c>
      <c r="P3217" t="s">
        <v>165</v>
      </c>
      <c r="Q3217" t="s">
        <v>165</v>
      </c>
    </row>
    <row r="3218">
      <c r="B3218" t="s">
        <v>165</v>
      </c>
      <c r="C3218" t="s">
        <v>165</v>
      </c>
      <c r="D3218" t="s">
        <v>165</v>
      </c>
      <c r="E3218" t="s">
        <v>165</v>
      </c>
      <c r="F3218" t="s">
        <v>165</v>
      </c>
      <c r="G3218" t="s">
        <v>165</v>
      </c>
      <c r="H3218" t="s">
        <v>165</v>
      </c>
      <c r="J3218" t="s">
        <v>165</v>
      </c>
      <c r="K3218" t="s">
        <v>165</v>
      </c>
      <c r="L3218" t="s">
        <v>165</v>
      </c>
      <c r="M3218" t="s">
        <v>165</v>
      </c>
      <c r="N3218" t="s">
        <v>165</v>
      </c>
      <c r="O3218" t="s">
        <v>165</v>
      </c>
      <c r="P3218" t="s">
        <v>165</v>
      </c>
      <c r="Q3218" t="s">
        <v>165</v>
      </c>
    </row>
    <row r="3219">
      <c r="B3219" t="s">
        <v>165</v>
      </c>
      <c r="C3219" t="s">
        <v>165</v>
      </c>
      <c r="D3219" t="s">
        <v>165</v>
      </c>
      <c r="E3219" t="s">
        <v>165</v>
      </c>
      <c r="F3219" t="s">
        <v>165</v>
      </c>
      <c r="G3219" t="s">
        <v>165</v>
      </c>
      <c r="H3219" t="s">
        <v>165</v>
      </c>
      <c r="J3219" t="s">
        <v>165</v>
      </c>
      <c r="K3219" t="s">
        <v>165</v>
      </c>
      <c r="L3219" t="s">
        <v>165</v>
      </c>
      <c r="M3219" t="s">
        <v>165</v>
      </c>
      <c r="N3219" t="s">
        <v>165</v>
      </c>
      <c r="O3219" t="s">
        <v>165</v>
      </c>
      <c r="P3219" t="s">
        <v>165</v>
      </c>
      <c r="Q3219" t="s">
        <v>165</v>
      </c>
    </row>
    <row r="3220">
      <c r="B3220" t="s">
        <v>165</v>
      </c>
      <c r="C3220" t="s">
        <v>165</v>
      </c>
      <c r="D3220" t="s">
        <v>165</v>
      </c>
      <c r="E3220" t="s">
        <v>165</v>
      </c>
      <c r="F3220" t="s">
        <v>165</v>
      </c>
      <c r="G3220" t="s">
        <v>165</v>
      </c>
      <c r="H3220" t="s">
        <v>165</v>
      </c>
      <c r="J3220" t="s">
        <v>165</v>
      </c>
      <c r="K3220" t="s">
        <v>165</v>
      </c>
      <c r="L3220" t="s">
        <v>165</v>
      </c>
      <c r="M3220" t="s">
        <v>165</v>
      </c>
      <c r="N3220" t="s">
        <v>165</v>
      </c>
      <c r="O3220" t="s">
        <v>165</v>
      </c>
      <c r="P3220" t="s">
        <v>165</v>
      </c>
      <c r="Q3220" t="s">
        <v>165</v>
      </c>
    </row>
    <row r="3221">
      <c r="B3221" t="s">
        <v>165</v>
      </c>
      <c r="C3221" t="s">
        <v>165</v>
      </c>
      <c r="D3221" t="s">
        <v>165</v>
      </c>
      <c r="E3221" t="s">
        <v>165</v>
      </c>
      <c r="F3221" t="s">
        <v>165</v>
      </c>
      <c r="G3221" t="s">
        <v>165</v>
      </c>
      <c r="H3221" t="s">
        <v>165</v>
      </c>
      <c r="J3221" t="s">
        <v>165</v>
      </c>
      <c r="K3221" t="s">
        <v>165</v>
      </c>
      <c r="L3221" t="s">
        <v>165</v>
      </c>
      <c r="M3221" t="s">
        <v>165</v>
      </c>
      <c r="N3221" t="s">
        <v>165</v>
      </c>
      <c r="O3221" t="s">
        <v>165</v>
      </c>
      <c r="P3221" t="s">
        <v>165</v>
      </c>
      <c r="Q3221" t="s">
        <v>165</v>
      </c>
    </row>
    <row r="3222">
      <c r="B3222" t="s">
        <v>165</v>
      </c>
      <c r="C3222" t="s">
        <v>165</v>
      </c>
      <c r="D3222" t="s">
        <v>165</v>
      </c>
      <c r="E3222" t="s">
        <v>165</v>
      </c>
      <c r="F3222" t="s">
        <v>165</v>
      </c>
      <c r="G3222" t="s">
        <v>165</v>
      </c>
      <c r="H3222" t="s">
        <v>165</v>
      </c>
      <c r="J3222" t="s">
        <v>165</v>
      </c>
      <c r="K3222" t="s">
        <v>165</v>
      </c>
      <c r="L3222" t="s">
        <v>165</v>
      </c>
      <c r="M3222" t="s">
        <v>165</v>
      </c>
      <c r="N3222" t="s">
        <v>165</v>
      </c>
      <c r="O3222" t="s">
        <v>165</v>
      </c>
      <c r="P3222" t="s">
        <v>165</v>
      </c>
      <c r="Q3222" t="s">
        <v>165</v>
      </c>
    </row>
    <row r="3223">
      <c r="B3223" t="s">
        <v>165</v>
      </c>
      <c r="C3223" t="s">
        <v>165</v>
      </c>
      <c r="D3223" t="s">
        <v>165</v>
      </c>
      <c r="E3223" t="s">
        <v>165</v>
      </c>
      <c r="F3223" t="s">
        <v>165</v>
      </c>
      <c r="G3223" t="s">
        <v>165</v>
      </c>
      <c r="H3223" t="s">
        <v>165</v>
      </c>
      <c r="J3223" t="s">
        <v>165</v>
      </c>
      <c r="K3223" t="s">
        <v>165</v>
      </c>
      <c r="L3223" t="s">
        <v>165</v>
      </c>
      <c r="M3223" t="s">
        <v>165</v>
      </c>
      <c r="N3223" t="s">
        <v>165</v>
      </c>
      <c r="O3223" t="s">
        <v>165</v>
      </c>
      <c r="P3223" t="s">
        <v>165</v>
      </c>
      <c r="Q3223" t="s">
        <v>165</v>
      </c>
    </row>
    <row r="3224">
      <c r="B3224" t="s">
        <v>165</v>
      </c>
      <c r="C3224" t="s">
        <v>165</v>
      </c>
      <c r="D3224" t="s">
        <v>165</v>
      </c>
      <c r="E3224" t="s">
        <v>165</v>
      </c>
      <c r="F3224" t="s">
        <v>165</v>
      </c>
      <c r="G3224" t="s">
        <v>165</v>
      </c>
      <c r="H3224" t="s">
        <v>165</v>
      </c>
      <c r="J3224" t="s">
        <v>165</v>
      </c>
      <c r="K3224" t="s">
        <v>165</v>
      </c>
      <c r="L3224" t="s">
        <v>165</v>
      </c>
      <c r="M3224" t="s">
        <v>165</v>
      </c>
      <c r="N3224" t="s">
        <v>165</v>
      </c>
      <c r="O3224" t="s">
        <v>165</v>
      </c>
      <c r="P3224" t="s">
        <v>165</v>
      </c>
      <c r="Q3224" t="s">
        <v>165</v>
      </c>
    </row>
    <row r="3225">
      <c r="B3225" t="s">
        <v>165</v>
      </c>
      <c r="C3225" t="s">
        <v>165</v>
      </c>
      <c r="D3225" t="s">
        <v>165</v>
      </c>
      <c r="E3225" t="s">
        <v>165</v>
      </c>
      <c r="F3225" t="s">
        <v>165</v>
      </c>
      <c r="G3225" t="s">
        <v>165</v>
      </c>
      <c r="H3225" t="s">
        <v>165</v>
      </c>
      <c r="J3225" t="s">
        <v>165</v>
      </c>
      <c r="K3225" t="s">
        <v>165</v>
      </c>
      <c r="L3225" t="s">
        <v>165</v>
      </c>
      <c r="M3225" t="s">
        <v>165</v>
      </c>
      <c r="N3225" t="s">
        <v>165</v>
      </c>
      <c r="O3225" t="s">
        <v>165</v>
      </c>
      <c r="P3225" t="s">
        <v>165</v>
      </c>
      <c r="Q3225" t="s">
        <v>165</v>
      </c>
    </row>
    <row r="3226">
      <c r="B3226" t="s">
        <v>165</v>
      </c>
      <c r="C3226" t="s">
        <v>165</v>
      </c>
      <c r="D3226" t="s">
        <v>165</v>
      </c>
      <c r="E3226" t="s">
        <v>165</v>
      </c>
      <c r="F3226" t="s">
        <v>165</v>
      </c>
      <c r="G3226" t="s">
        <v>165</v>
      </c>
      <c r="H3226" t="s">
        <v>165</v>
      </c>
      <c r="J3226" t="s">
        <v>165</v>
      </c>
      <c r="K3226" t="s">
        <v>165</v>
      </c>
      <c r="L3226" t="s">
        <v>165</v>
      </c>
      <c r="M3226" t="s">
        <v>165</v>
      </c>
      <c r="N3226" t="s">
        <v>165</v>
      </c>
      <c r="O3226" t="s">
        <v>165</v>
      </c>
      <c r="P3226" t="s">
        <v>165</v>
      </c>
      <c r="Q3226" t="s">
        <v>165</v>
      </c>
    </row>
    <row r="3227">
      <c r="B3227" t="s">
        <v>165</v>
      </c>
      <c r="C3227" t="s">
        <v>165</v>
      </c>
      <c r="D3227" t="s">
        <v>165</v>
      </c>
      <c r="E3227" t="s">
        <v>165</v>
      </c>
      <c r="F3227" t="s">
        <v>165</v>
      </c>
      <c r="G3227" t="s">
        <v>165</v>
      </c>
      <c r="H3227" t="s">
        <v>165</v>
      </c>
      <c r="J3227" t="s">
        <v>165</v>
      </c>
      <c r="K3227" t="s">
        <v>165</v>
      </c>
      <c r="L3227" t="s">
        <v>165</v>
      </c>
      <c r="M3227" t="s">
        <v>165</v>
      </c>
      <c r="N3227" t="s">
        <v>165</v>
      </c>
      <c r="O3227" t="s">
        <v>165</v>
      </c>
      <c r="P3227" t="s">
        <v>165</v>
      </c>
      <c r="Q3227" t="s">
        <v>165</v>
      </c>
    </row>
    <row r="3228">
      <c r="B3228" t="s">
        <v>165</v>
      </c>
      <c r="C3228" t="s">
        <v>165</v>
      </c>
      <c r="D3228" t="s">
        <v>165</v>
      </c>
      <c r="E3228" t="s">
        <v>165</v>
      </c>
      <c r="F3228" t="s">
        <v>165</v>
      </c>
      <c r="G3228" t="s">
        <v>165</v>
      </c>
      <c r="H3228" t="s">
        <v>165</v>
      </c>
      <c r="J3228" t="s">
        <v>165</v>
      </c>
      <c r="K3228" t="s">
        <v>165</v>
      </c>
      <c r="L3228" t="s">
        <v>165</v>
      </c>
      <c r="M3228" t="s">
        <v>165</v>
      </c>
      <c r="N3228" t="s">
        <v>165</v>
      </c>
      <c r="O3228" t="s">
        <v>165</v>
      </c>
      <c r="P3228" t="s">
        <v>165</v>
      </c>
      <c r="Q3228" t="s">
        <v>165</v>
      </c>
    </row>
    <row r="3229">
      <c r="B3229" t="s">
        <v>165</v>
      </c>
      <c r="C3229" t="s">
        <v>165</v>
      </c>
      <c r="D3229" t="s">
        <v>165</v>
      </c>
      <c r="E3229" t="s">
        <v>165</v>
      </c>
      <c r="F3229" t="s">
        <v>165</v>
      </c>
      <c r="G3229" t="s">
        <v>165</v>
      </c>
      <c r="H3229" t="s">
        <v>165</v>
      </c>
      <c r="J3229" t="s">
        <v>165</v>
      </c>
      <c r="K3229" t="s">
        <v>165</v>
      </c>
      <c r="L3229" t="s">
        <v>165</v>
      </c>
      <c r="M3229" t="s">
        <v>165</v>
      </c>
      <c r="N3229" t="s">
        <v>165</v>
      </c>
      <c r="O3229" t="s">
        <v>165</v>
      </c>
      <c r="P3229" t="s">
        <v>165</v>
      </c>
      <c r="Q3229" t="s">
        <v>165</v>
      </c>
    </row>
    <row r="3230">
      <c r="B3230" t="s">
        <v>165</v>
      </c>
      <c r="C3230" t="s">
        <v>165</v>
      </c>
      <c r="D3230" t="s">
        <v>165</v>
      </c>
      <c r="E3230" t="s">
        <v>165</v>
      </c>
      <c r="F3230" t="s">
        <v>165</v>
      </c>
      <c r="G3230" t="s">
        <v>165</v>
      </c>
      <c r="H3230" t="s">
        <v>165</v>
      </c>
      <c r="J3230" t="s">
        <v>165</v>
      </c>
      <c r="K3230" t="s">
        <v>165</v>
      </c>
      <c r="L3230" t="s">
        <v>165</v>
      </c>
      <c r="M3230" t="s">
        <v>165</v>
      </c>
      <c r="N3230" t="s">
        <v>165</v>
      </c>
      <c r="O3230" t="s">
        <v>165</v>
      </c>
      <c r="P3230" t="s">
        <v>165</v>
      </c>
      <c r="Q3230" t="s">
        <v>165</v>
      </c>
    </row>
    <row r="3231">
      <c r="B3231" t="s">
        <v>165</v>
      </c>
      <c r="C3231" t="s">
        <v>165</v>
      </c>
      <c r="D3231" t="s">
        <v>165</v>
      </c>
      <c r="E3231" t="s">
        <v>165</v>
      </c>
      <c r="F3231" t="s">
        <v>165</v>
      </c>
      <c r="G3231" t="s">
        <v>165</v>
      </c>
      <c r="H3231" t="s">
        <v>165</v>
      </c>
      <c r="J3231" t="s">
        <v>165</v>
      </c>
      <c r="K3231" t="s">
        <v>165</v>
      </c>
      <c r="L3231" t="s">
        <v>165</v>
      </c>
      <c r="M3231" t="s">
        <v>165</v>
      </c>
      <c r="N3231" t="s">
        <v>165</v>
      </c>
      <c r="O3231" t="s">
        <v>165</v>
      </c>
      <c r="P3231" t="s">
        <v>165</v>
      </c>
      <c r="Q3231" t="s">
        <v>165</v>
      </c>
    </row>
    <row r="3232">
      <c r="B3232" t="s">
        <v>165</v>
      </c>
      <c r="C3232" t="s">
        <v>165</v>
      </c>
      <c r="D3232" t="s">
        <v>165</v>
      </c>
      <c r="E3232" t="s">
        <v>165</v>
      </c>
      <c r="F3232" t="s">
        <v>165</v>
      </c>
      <c r="G3232" t="s">
        <v>165</v>
      </c>
      <c r="H3232" t="s">
        <v>165</v>
      </c>
      <c r="J3232" t="s">
        <v>165</v>
      </c>
      <c r="K3232" t="s">
        <v>165</v>
      </c>
      <c r="L3232" t="s">
        <v>165</v>
      </c>
      <c r="M3232" t="s">
        <v>165</v>
      </c>
      <c r="N3232" t="s">
        <v>165</v>
      </c>
      <c r="O3232" t="s">
        <v>165</v>
      </c>
      <c r="P3232" t="s">
        <v>165</v>
      </c>
      <c r="Q3232" t="s">
        <v>165</v>
      </c>
    </row>
    <row r="3233">
      <c r="B3233" t="s">
        <v>165</v>
      </c>
      <c r="C3233" t="s">
        <v>165</v>
      </c>
      <c r="D3233" t="s">
        <v>165</v>
      </c>
      <c r="E3233" t="s">
        <v>165</v>
      </c>
      <c r="F3233" t="s">
        <v>165</v>
      </c>
      <c r="G3233" t="s">
        <v>165</v>
      </c>
      <c r="H3233" t="s">
        <v>165</v>
      </c>
      <c r="J3233" t="s">
        <v>165</v>
      </c>
      <c r="K3233" t="s">
        <v>165</v>
      </c>
      <c r="L3233" t="s">
        <v>165</v>
      </c>
      <c r="M3233" t="s">
        <v>165</v>
      </c>
      <c r="N3233" t="s">
        <v>165</v>
      </c>
      <c r="O3233" t="s">
        <v>165</v>
      </c>
      <c r="P3233" t="s">
        <v>165</v>
      </c>
      <c r="Q3233" t="s">
        <v>165</v>
      </c>
    </row>
    <row r="3234">
      <c r="B3234" t="s">
        <v>165</v>
      </c>
      <c r="C3234" t="s">
        <v>165</v>
      </c>
      <c r="D3234" t="s">
        <v>165</v>
      </c>
      <c r="E3234" t="s">
        <v>165</v>
      </c>
      <c r="F3234" t="s">
        <v>165</v>
      </c>
      <c r="G3234" t="s">
        <v>165</v>
      </c>
      <c r="H3234" t="s">
        <v>165</v>
      </c>
      <c r="J3234" t="s">
        <v>165</v>
      </c>
      <c r="K3234" t="s">
        <v>165</v>
      </c>
      <c r="L3234" t="s">
        <v>165</v>
      </c>
      <c r="M3234" t="s">
        <v>165</v>
      </c>
      <c r="N3234" t="s">
        <v>165</v>
      </c>
      <c r="O3234" t="s">
        <v>165</v>
      </c>
      <c r="P3234" t="s">
        <v>165</v>
      </c>
      <c r="Q3234" t="s">
        <v>165</v>
      </c>
    </row>
    <row r="3235">
      <c r="B3235" t="s">
        <v>165</v>
      </c>
      <c r="C3235" t="s">
        <v>165</v>
      </c>
      <c r="D3235" t="s">
        <v>165</v>
      </c>
      <c r="E3235" t="s">
        <v>165</v>
      </c>
      <c r="F3235" t="s">
        <v>165</v>
      </c>
      <c r="G3235" t="s">
        <v>165</v>
      </c>
      <c r="H3235" t="s">
        <v>165</v>
      </c>
      <c r="J3235" t="s">
        <v>165</v>
      </c>
      <c r="K3235" t="s">
        <v>165</v>
      </c>
      <c r="L3235" t="s">
        <v>165</v>
      </c>
      <c r="M3235" t="s">
        <v>165</v>
      </c>
      <c r="N3235" t="s">
        <v>165</v>
      </c>
      <c r="O3235" t="s">
        <v>165</v>
      </c>
      <c r="P3235" t="s">
        <v>165</v>
      </c>
      <c r="Q3235" t="s">
        <v>165</v>
      </c>
    </row>
    <row r="3236">
      <c r="B3236" t="s">
        <v>165</v>
      </c>
      <c r="C3236" t="s">
        <v>165</v>
      </c>
      <c r="D3236" t="s">
        <v>165</v>
      </c>
      <c r="E3236" t="s">
        <v>165</v>
      </c>
      <c r="F3236" t="s">
        <v>165</v>
      </c>
      <c r="G3236" t="s">
        <v>165</v>
      </c>
      <c r="H3236" t="s">
        <v>165</v>
      </c>
      <c r="J3236" t="s">
        <v>165</v>
      </c>
      <c r="K3236" t="s">
        <v>165</v>
      </c>
      <c r="L3236" t="s">
        <v>165</v>
      </c>
      <c r="M3236" t="s">
        <v>165</v>
      </c>
      <c r="N3236" t="s">
        <v>165</v>
      </c>
      <c r="O3236" t="s">
        <v>165</v>
      </c>
      <c r="P3236" t="s">
        <v>165</v>
      </c>
      <c r="Q3236" t="s">
        <v>165</v>
      </c>
    </row>
    <row r="3237">
      <c r="B3237" t="s">
        <v>165</v>
      </c>
      <c r="C3237" t="s">
        <v>165</v>
      </c>
      <c r="D3237" t="s">
        <v>165</v>
      </c>
      <c r="E3237" t="s">
        <v>165</v>
      </c>
      <c r="F3237" t="s">
        <v>165</v>
      </c>
      <c r="G3237" t="s">
        <v>165</v>
      </c>
      <c r="H3237" t="s">
        <v>165</v>
      </c>
      <c r="J3237" t="s">
        <v>165</v>
      </c>
      <c r="K3237" t="s">
        <v>165</v>
      </c>
      <c r="L3237" t="s">
        <v>165</v>
      </c>
      <c r="M3237" t="s">
        <v>165</v>
      </c>
      <c r="N3237" t="s">
        <v>165</v>
      </c>
      <c r="O3237" t="s">
        <v>165</v>
      </c>
      <c r="P3237" t="s">
        <v>165</v>
      </c>
      <c r="Q3237" t="s">
        <v>165</v>
      </c>
    </row>
    <row r="3238">
      <c r="B3238" t="s">
        <v>165</v>
      </c>
      <c r="C3238" t="s">
        <v>165</v>
      </c>
      <c r="D3238" t="s">
        <v>165</v>
      </c>
      <c r="E3238" t="s">
        <v>165</v>
      </c>
      <c r="F3238" t="s">
        <v>165</v>
      </c>
      <c r="G3238" t="s">
        <v>165</v>
      </c>
      <c r="H3238" t="s">
        <v>165</v>
      </c>
      <c r="J3238" t="s">
        <v>165</v>
      </c>
      <c r="K3238" t="s">
        <v>165</v>
      </c>
      <c r="L3238" t="s">
        <v>165</v>
      </c>
      <c r="M3238" t="s">
        <v>165</v>
      </c>
      <c r="N3238" t="s">
        <v>165</v>
      </c>
      <c r="O3238" t="s">
        <v>165</v>
      </c>
      <c r="P3238" t="s">
        <v>165</v>
      </c>
      <c r="Q3238" t="s">
        <v>165</v>
      </c>
    </row>
    <row r="3239">
      <c r="B3239" t="s">
        <v>165</v>
      </c>
      <c r="C3239" t="s">
        <v>165</v>
      </c>
      <c r="D3239" t="s">
        <v>165</v>
      </c>
      <c r="E3239" t="s">
        <v>165</v>
      </c>
      <c r="F3239" t="s">
        <v>165</v>
      </c>
      <c r="G3239" t="s">
        <v>165</v>
      </c>
      <c r="H3239" t="s">
        <v>165</v>
      </c>
      <c r="J3239" t="s">
        <v>165</v>
      </c>
      <c r="K3239" t="s">
        <v>165</v>
      </c>
      <c r="L3239" t="s">
        <v>165</v>
      </c>
      <c r="M3239" t="s">
        <v>165</v>
      </c>
      <c r="N3239" t="s">
        <v>165</v>
      </c>
      <c r="O3239" t="s">
        <v>165</v>
      </c>
      <c r="P3239" t="s">
        <v>165</v>
      </c>
      <c r="Q3239" t="s">
        <v>165</v>
      </c>
    </row>
    <row r="3240">
      <c r="B3240" t="s">
        <v>165</v>
      </c>
      <c r="C3240" t="s">
        <v>165</v>
      </c>
      <c r="D3240" t="s">
        <v>165</v>
      </c>
      <c r="E3240" t="s">
        <v>165</v>
      </c>
      <c r="F3240" t="s">
        <v>165</v>
      </c>
      <c r="G3240" t="s">
        <v>165</v>
      </c>
      <c r="H3240" t="s">
        <v>165</v>
      </c>
      <c r="J3240" t="s">
        <v>165</v>
      </c>
      <c r="K3240" t="s">
        <v>165</v>
      </c>
      <c r="L3240" t="s">
        <v>165</v>
      </c>
      <c r="M3240" t="s">
        <v>165</v>
      </c>
      <c r="N3240" t="s">
        <v>165</v>
      </c>
      <c r="O3240" t="s">
        <v>165</v>
      </c>
      <c r="P3240" t="s">
        <v>165</v>
      </c>
      <c r="Q3240" t="s">
        <v>165</v>
      </c>
    </row>
    <row r="3241">
      <c r="B3241" t="s">
        <v>165</v>
      </c>
      <c r="C3241" t="s">
        <v>165</v>
      </c>
      <c r="D3241" t="s">
        <v>165</v>
      </c>
      <c r="E3241" t="s">
        <v>165</v>
      </c>
      <c r="F3241" t="s">
        <v>165</v>
      </c>
      <c r="G3241" t="s">
        <v>165</v>
      </c>
      <c r="H3241" t="s">
        <v>165</v>
      </c>
      <c r="J3241" t="s">
        <v>165</v>
      </c>
      <c r="K3241" t="s">
        <v>165</v>
      </c>
      <c r="L3241" t="s">
        <v>165</v>
      </c>
      <c r="M3241" t="s">
        <v>165</v>
      </c>
      <c r="N3241" t="s">
        <v>165</v>
      </c>
      <c r="O3241" t="s">
        <v>165</v>
      </c>
      <c r="P3241" t="s">
        <v>165</v>
      </c>
      <c r="Q3241" t="s">
        <v>165</v>
      </c>
    </row>
    <row r="3242">
      <c r="B3242" t="s">
        <v>165</v>
      </c>
      <c r="C3242" t="s">
        <v>165</v>
      </c>
      <c r="D3242" t="s">
        <v>165</v>
      </c>
      <c r="E3242" t="s">
        <v>165</v>
      </c>
      <c r="F3242" t="s">
        <v>165</v>
      </c>
      <c r="G3242" t="s">
        <v>165</v>
      </c>
      <c r="H3242" t="s">
        <v>165</v>
      </c>
      <c r="J3242" t="s">
        <v>165</v>
      </c>
      <c r="K3242" t="s">
        <v>165</v>
      </c>
      <c r="L3242" t="s">
        <v>165</v>
      </c>
      <c r="M3242" t="s">
        <v>165</v>
      </c>
      <c r="N3242" t="s">
        <v>165</v>
      </c>
      <c r="O3242" t="s">
        <v>165</v>
      </c>
      <c r="P3242" t="s">
        <v>165</v>
      </c>
      <c r="Q3242" t="s">
        <v>165</v>
      </c>
    </row>
    <row r="3243">
      <c r="B3243" t="s">
        <v>165</v>
      </c>
      <c r="C3243" t="s">
        <v>165</v>
      </c>
      <c r="D3243" t="s">
        <v>165</v>
      </c>
      <c r="E3243" t="s">
        <v>165</v>
      </c>
      <c r="F3243" t="s">
        <v>165</v>
      </c>
      <c r="G3243" t="s">
        <v>165</v>
      </c>
      <c r="H3243" t="s">
        <v>165</v>
      </c>
      <c r="J3243" t="s">
        <v>165</v>
      </c>
      <c r="K3243" t="s">
        <v>165</v>
      </c>
      <c r="L3243" t="s">
        <v>165</v>
      </c>
      <c r="M3243" t="s">
        <v>165</v>
      </c>
      <c r="N3243" t="s">
        <v>165</v>
      </c>
      <c r="O3243" t="s">
        <v>165</v>
      </c>
      <c r="P3243" t="s">
        <v>165</v>
      </c>
      <c r="Q3243" t="s">
        <v>165</v>
      </c>
    </row>
    <row r="3244">
      <c r="B3244" t="s">
        <v>165</v>
      </c>
      <c r="C3244" t="s">
        <v>165</v>
      </c>
      <c r="D3244" t="s">
        <v>165</v>
      </c>
      <c r="E3244" t="s">
        <v>165</v>
      </c>
      <c r="F3244" t="s">
        <v>165</v>
      </c>
      <c r="G3244" t="s">
        <v>165</v>
      </c>
      <c r="H3244" t="s">
        <v>165</v>
      </c>
      <c r="J3244" t="s">
        <v>165</v>
      </c>
      <c r="K3244" t="s">
        <v>165</v>
      </c>
      <c r="L3244" t="s">
        <v>165</v>
      </c>
      <c r="M3244" t="s">
        <v>165</v>
      </c>
      <c r="N3244" t="s">
        <v>165</v>
      </c>
      <c r="O3244" t="s">
        <v>165</v>
      </c>
      <c r="P3244" t="s">
        <v>165</v>
      </c>
      <c r="Q3244" t="s">
        <v>165</v>
      </c>
    </row>
    <row r="3245">
      <c r="B3245" t="s">
        <v>165</v>
      </c>
      <c r="C3245" t="s">
        <v>165</v>
      </c>
      <c r="D3245" t="s">
        <v>165</v>
      </c>
      <c r="E3245" t="s">
        <v>165</v>
      </c>
      <c r="F3245" t="s">
        <v>165</v>
      </c>
      <c r="G3245" t="s">
        <v>165</v>
      </c>
      <c r="H3245" t="s">
        <v>165</v>
      </c>
      <c r="J3245" t="s">
        <v>165</v>
      </c>
      <c r="K3245" t="s">
        <v>165</v>
      </c>
      <c r="L3245" t="s">
        <v>165</v>
      </c>
      <c r="M3245" t="s">
        <v>165</v>
      </c>
      <c r="N3245" t="s">
        <v>165</v>
      </c>
      <c r="O3245" t="s">
        <v>165</v>
      </c>
      <c r="P3245" t="s">
        <v>165</v>
      </c>
      <c r="Q3245" t="s">
        <v>165</v>
      </c>
    </row>
    <row r="3246">
      <c r="B3246" t="s">
        <v>165</v>
      </c>
      <c r="C3246" t="s">
        <v>165</v>
      </c>
      <c r="D3246" t="s">
        <v>165</v>
      </c>
      <c r="E3246" t="s">
        <v>165</v>
      </c>
      <c r="F3246" t="s">
        <v>165</v>
      </c>
      <c r="G3246" t="s">
        <v>165</v>
      </c>
      <c r="H3246" t="s">
        <v>165</v>
      </c>
      <c r="J3246" t="s">
        <v>165</v>
      </c>
      <c r="K3246" t="s">
        <v>165</v>
      </c>
      <c r="L3246" t="s">
        <v>165</v>
      </c>
      <c r="M3246" t="s">
        <v>165</v>
      </c>
      <c r="N3246" t="s">
        <v>165</v>
      </c>
      <c r="O3246" t="s">
        <v>165</v>
      </c>
      <c r="P3246" t="s">
        <v>165</v>
      </c>
      <c r="Q3246" t="s">
        <v>165</v>
      </c>
    </row>
    <row r="3247">
      <c r="B3247" t="s">
        <v>165</v>
      </c>
      <c r="C3247" t="s">
        <v>165</v>
      </c>
      <c r="D3247" t="s">
        <v>165</v>
      </c>
      <c r="E3247" t="s">
        <v>165</v>
      </c>
      <c r="F3247" t="s">
        <v>165</v>
      </c>
      <c r="G3247" t="s">
        <v>165</v>
      </c>
      <c r="H3247" t="s">
        <v>165</v>
      </c>
      <c r="J3247" t="s">
        <v>165</v>
      </c>
      <c r="K3247" t="s">
        <v>165</v>
      </c>
      <c r="L3247" t="s">
        <v>165</v>
      </c>
      <c r="M3247" t="s">
        <v>165</v>
      </c>
      <c r="N3247" t="s">
        <v>165</v>
      </c>
      <c r="O3247" t="s">
        <v>165</v>
      </c>
      <c r="P3247" t="s">
        <v>165</v>
      </c>
      <c r="Q3247" t="s">
        <v>165</v>
      </c>
    </row>
    <row r="3248">
      <c r="B3248" t="s">
        <v>165</v>
      </c>
      <c r="C3248" t="s">
        <v>165</v>
      </c>
      <c r="D3248" t="s">
        <v>165</v>
      </c>
      <c r="E3248" t="s">
        <v>165</v>
      </c>
      <c r="F3248" t="s">
        <v>165</v>
      </c>
      <c r="G3248" t="s">
        <v>165</v>
      </c>
      <c r="H3248" t="s">
        <v>165</v>
      </c>
      <c r="J3248" t="s">
        <v>165</v>
      </c>
      <c r="K3248" t="s">
        <v>165</v>
      </c>
      <c r="L3248" t="s">
        <v>165</v>
      </c>
      <c r="M3248" t="s">
        <v>165</v>
      </c>
      <c r="N3248" t="s">
        <v>165</v>
      </c>
      <c r="O3248" t="s">
        <v>165</v>
      </c>
      <c r="P3248" t="s">
        <v>165</v>
      </c>
      <c r="Q3248" t="s">
        <v>165</v>
      </c>
    </row>
    <row r="3249">
      <c r="B3249" t="s">
        <v>165</v>
      </c>
      <c r="C3249" t="s">
        <v>165</v>
      </c>
      <c r="D3249" t="s">
        <v>165</v>
      </c>
      <c r="E3249" t="s">
        <v>165</v>
      </c>
      <c r="F3249" t="s">
        <v>165</v>
      </c>
      <c r="G3249" t="s">
        <v>165</v>
      </c>
      <c r="H3249" t="s">
        <v>165</v>
      </c>
      <c r="J3249" t="s">
        <v>165</v>
      </c>
      <c r="K3249" t="s">
        <v>165</v>
      </c>
      <c r="L3249" t="s">
        <v>165</v>
      </c>
      <c r="M3249" t="s">
        <v>165</v>
      </c>
      <c r="N3249" t="s">
        <v>165</v>
      </c>
      <c r="O3249" t="s">
        <v>165</v>
      </c>
      <c r="P3249" t="s">
        <v>165</v>
      </c>
      <c r="Q3249" t="s">
        <v>165</v>
      </c>
    </row>
    <row r="3250">
      <c r="B3250" t="s">
        <v>165</v>
      </c>
      <c r="C3250" t="s">
        <v>165</v>
      </c>
      <c r="D3250" t="s">
        <v>165</v>
      </c>
      <c r="E3250" t="s">
        <v>165</v>
      </c>
      <c r="F3250" t="s">
        <v>165</v>
      </c>
      <c r="G3250" t="s">
        <v>165</v>
      </c>
      <c r="H3250" t="s">
        <v>165</v>
      </c>
      <c r="J3250" t="s">
        <v>165</v>
      </c>
      <c r="K3250" t="s">
        <v>165</v>
      </c>
      <c r="L3250" t="s">
        <v>165</v>
      </c>
      <c r="M3250" t="s">
        <v>165</v>
      </c>
      <c r="N3250" t="s">
        <v>165</v>
      </c>
      <c r="O3250" t="s">
        <v>165</v>
      </c>
      <c r="P3250" t="s">
        <v>165</v>
      </c>
      <c r="Q3250" t="s">
        <v>165</v>
      </c>
    </row>
    <row r="3251">
      <c r="B3251" t="s">
        <v>165</v>
      </c>
      <c r="C3251" t="s">
        <v>165</v>
      </c>
      <c r="D3251" t="s">
        <v>165</v>
      </c>
      <c r="E3251" t="s">
        <v>165</v>
      </c>
      <c r="F3251" t="s">
        <v>165</v>
      </c>
      <c r="G3251" t="s">
        <v>165</v>
      </c>
      <c r="H3251" t="s">
        <v>165</v>
      </c>
      <c r="J3251" t="s">
        <v>165</v>
      </c>
      <c r="K3251" t="s">
        <v>165</v>
      </c>
      <c r="L3251" t="s">
        <v>165</v>
      </c>
      <c r="M3251" t="s">
        <v>165</v>
      </c>
      <c r="N3251" t="s">
        <v>165</v>
      </c>
      <c r="O3251" t="s">
        <v>165</v>
      </c>
      <c r="P3251" t="s">
        <v>165</v>
      </c>
      <c r="Q3251" t="s">
        <v>165</v>
      </c>
    </row>
    <row r="3252">
      <c r="B3252" t="s">
        <v>165</v>
      </c>
      <c r="C3252" t="s">
        <v>165</v>
      </c>
      <c r="D3252" t="s">
        <v>165</v>
      </c>
      <c r="E3252" t="s">
        <v>165</v>
      </c>
      <c r="F3252" t="s">
        <v>165</v>
      </c>
      <c r="G3252" t="s">
        <v>165</v>
      </c>
      <c r="H3252" t="s">
        <v>165</v>
      </c>
      <c r="J3252" t="s">
        <v>165</v>
      </c>
      <c r="K3252" t="s">
        <v>165</v>
      </c>
      <c r="L3252" t="s">
        <v>165</v>
      </c>
      <c r="M3252" t="s">
        <v>165</v>
      </c>
      <c r="N3252" t="s">
        <v>165</v>
      </c>
      <c r="O3252" t="s">
        <v>165</v>
      </c>
      <c r="P3252" t="s">
        <v>165</v>
      </c>
      <c r="Q3252" t="s">
        <v>165</v>
      </c>
    </row>
    <row r="3253">
      <c r="B3253" t="s">
        <v>165</v>
      </c>
      <c r="C3253" t="s">
        <v>165</v>
      </c>
      <c r="D3253" t="s">
        <v>165</v>
      </c>
      <c r="E3253" t="s">
        <v>165</v>
      </c>
      <c r="F3253" t="s">
        <v>165</v>
      </c>
      <c r="G3253" t="s">
        <v>165</v>
      </c>
      <c r="H3253" t="s">
        <v>165</v>
      </c>
      <c r="J3253" t="s">
        <v>165</v>
      </c>
      <c r="K3253" t="s">
        <v>165</v>
      </c>
      <c r="L3253" t="s">
        <v>165</v>
      </c>
      <c r="M3253" t="s">
        <v>165</v>
      </c>
      <c r="N3253" t="s">
        <v>165</v>
      </c>
      <c r="O3253" t="s">
        <v>165</v>
      </c>
      <c r="P3253" t="s">
        <v>165</v>
      </c>
      <c r="Q3253" t="s">
        <v>165</v>
      </c>
    </row>
    <row r="3254">
      <c r="B3254" t="s">
        <v>165</v>
      </c>
      <c r="C3254" t="s">
        <v>165</v>
      </c>
      <c r="D3254" t="s">
        <v>165</v>
      </c>
      <c r="E3254" t="s">
        <v>165</v>
      </c>
      <c r="F3254" t="s">
        <v>165</v>
      </c>
      <c r="G3254" t="s">
        <v>165</v>
      </c>
      <c r="H3254" t="s">
        <v>165</v>
      </c>
      <c r="J3254" t="s">
        <v>165</v>
      </c>
      <c r="K3254" t="s">
        <v>165</v>
      </c>
      <c r="L3254" t="s">
        <v>165</v>
      </c>
      <c r="M3254" t="s">
        <v>165</v>
      </c>
      <c r="N3254" t="s">
        <v>165</v>
      </c>
      <c r="O3254" t="s">
        <v>165</v>
      </c>
      <c r="P3254" t="s">
        <v>165</v>
      </c>
      <c r="Q3254" t="s">
        <v>165</v>
      </c>
    </row>
    <row r="3255">
      <c r="B3255" t="s">
        <v>165</v>
      </c>
      <c r="C3255" t="s">
        <v>165</v>
      </c>
      <c r="D3255" t="s">
        <v>165</v>
      </c>
      <c r="E3255" t="s">
        <v>165</v>
      </c>
      <c r="F3255" t="s">
        <v>165</v>
      </c>
      <c r="G3255" t="s">
        <v>165</v>
      </c>
      <c r="H3255" t="s">
        <v>165</v>
      </c>
      <c r="J3255" t="s">
        <v>165</v>
      </c>
      <c r="K3255" t="s">
        <v>165</v>
      </c>
      <c r="L3255" t="s">
        <v>165</v>
      </c>
      <c r="M3255" t="s">
        <v>165</v>
      </c>
      <c r="N3255" t="s">
        <v>165</v>
      </c>
      <c r="O3255" t="s">
        <v>165</v>
      </c>
      <c r="P3255" t="s">
        <v>165</v>
      </c>
      <c r="Q3255" t="s">
        <v>165</v>
      </c>
    </row>
    <row r="3256">
      <c r="B3256" t="s">
        <v>165</v>
      </c>
      <c r="C3256" t="s">
        <v>165</v>
      </c>
      <c r="D3256" t="s">
        <v>165</v>
      </c>
      <c r="E3256" t="s">
        <v>165</v>
      </c>
      <c r="F3256" t="s">
        <v>165</v>
      </c>
      <c r="G3256" t="s">
        <v>165</v>
      </c>
      <c r="H3256" t="s">
        <v>165</v>
      </c>
      <c r="J3256" t="s">
        <v>165</v>
      </c>
      <c r="K3256" t="s">
        <v>165</v>
      </c>
      <c r="L3256" t="s">
        <v>165</v>
      </c>
      <c r="M3256" t="s">
        <v>165</v>
      </c>
      <c r="N3256" t="s">
        <v>165</v>
      </c>
      <c r="O3256" t="s">
        <v>165</v>
      </c>
      <c r="P3256" t="s">
        <v>165</v>
      </c>
      <c r="Q3256" t="s">
        <v>165</v>
      </c>
    </row>
    <row r="3257">
      <c r="B3257" t="s">
        <v>165</v>
      </c>
      <c r="C3257" t="s">
        <v>165</v>
      </c>
      <c r="D3257" t="s">
        <v>165</v>
      </c>
      <c r="E3257" t="s">
        <v>165</v>
      </c>
      <c r="F3257" t="s">
        <v>165</v>
      </c>
      <c r="G3257" t="s">
        <v>165</v>
      </c>
      <c r="H3257" t="s">
        <v>165</v>
      </c>
      <c r="J3257" t="s">
        <v>165</v>
      </c>
      <c r="K3257" t="s">
        <v>165</v>
      </c>
      <c r="L3257" t="s">
        <v>165</v>
      </c>
      <c r="M3257" t="s">
        <v>165</v>
      </c>
      <c r="N3257" t="s">
        <v>165</v>
      </c>
      <c r="O3257" t="s">
        <v>165</v>
      </c>
      <c r="P3257" t="s">
        <v>165</v>
      </c>
      <c r="Q3257" t="s">
        <v>165</v>
      </c>
    </row>
    <row r="3258">
      <c r="B3258" t="s">
        <v>165</v>
      </c>
      <c r="C3258" t="s">
        <v>165</v>
      </c>
      <c r="D3258" t="s">
        <v>165</v>
      </c>
      <c r="E3258" t="s">
        <v>165</v>
      </c>
      <c r="F3258" t="s">
        <v>165</v>
      </c>
      <c r="G3258" t="s">
        <v>165</v>
      </c>
      <c r="H3258" t="s">
        <v>165</v>
      </c>
      <c r="J3258" t="s">
        <v>165</v>
      </c>
      <c r="K3258" t="s">
        <v>165</v>
      </c>
      <c r="L3258" t="s">
        <v>165</v>
      </c>
      <c r="M3258" t="s">
        <v>165</v>
      </c>
      <c r="N3258" t="s">
        <v>165</v>
      </c>
      <c r="O3258" t="s">
        <v>165</v>
      </c>
      <c r="P3258" t="s">
        <v>165</v>
      </c>
      <c r="Q3258" t="s">
        <v>165</v>
      </c>
    </row>
    <row r="3259">
      <c r="B3259" t="s">
        <v>165</v>
      </c>
      <c r="C3259" t="s">
        <v>165</v>
      </c>
      <c r="D3259" t="s">
        <v>165</v>
      </c>
      <c r="E3259" t="s">
        <v>165</v>
      </c>
      <c r="F3259" t="s">
        <v>165</v>
      </c>
      <c r="G3259" t="s">
        <v>165</v>
      </c>
      <c r="H3259" t="s">
        <v>165</v>
      </c>
      <c r="J3259" t="s">
        <v>165</v>
      </c>
      <c r="K3259" t="s">
        <v>165</v>
      </c>
      <c r="L3259" t="s">
        <v>165</v>
      </c>
      <c r="M3259" t="s">
        <v>165</v>
      </c>
      <c r="N3259" t="s">
        <v>165</v>
      </c>
      <c r="O3259" t="s">
        <v>165</v>
      </c>
      <c r="P3259" t="s">
        <v>165</v>
      </c>
      <c r="Q3259" t="s">
        <v>165</v>
      </c>
    </row>
    <row r="3260">
      <c r="B3260" t="s">
        <v>165</v>
      </c>
      <c r="C3260" t="s">
        <v>165</v>
      </c>
      <c r="D3260" t="s">
        <v>165</v>
      </c>
      <c r="E3260" t="s">
        <v>165</v>
      </c>
      <c r="F3260" t="s">
        <v>165</v>
      </c>
      <c r="G3260" t="s">
        <v>165</v>
      </c>
      <c r="H3260" t="s">
        <v>165</v>
      </c>
      <c r="J3260" t="s">
        <v>165</v>
      </c>
      <c r="K3260" t="s">
        <v>165</v>
      </c>
      <c r="L3260" t="s">
        <v>165</v>
      </c>
      <c r="M3260" t="s">
        <v>165</v>
      </c>
      <c r="N3260" t="s">
        <v>165</v>
      </c>
      <c r="O3260" t="s">
        <v>165</v>
      </c>
      <c r="P3260" t="s">
        <v>165</v>
      </c>
      <c r="Q3260" t="s">
        <v>165</v>
      </c>
    </row>
    <row r="3261">
      <c r="B3261" t="s">
        <v>165</v>
      </c>
      <c r="C3261" t="s">
        <v>165</v>
      </c>
      <c r="D3261" t="s">
        <v>165</v>
      </c>
      <c r="E3261" t="s">
        <v>165</v>
      </c>
      <c r="F3261" t="s">
        <v>165</v>
      </c>
      <c r="G3261" t="s">
        <v>165</v>
      </c>
      <c r="H3261" t="s">
        <v>165</v>
      </c>
      <c r="J3261" t="s">
        <v>165</v>
      </c>
      <c r="K3261" t="s">
        <v>165</v>
      </c>
      <c r="L3261" t="s">
        <v>165</v>
      </c>
      <c r="M3261" t="s">
        <v>165</v>
      </c>
      <c r="N3261" t="s">
        <v>165</v>
      </c>
      <c r="O3261" t="s">
        <v>165</v>
      </c>
      <c r="P3261" t="s">
        <v>165</v>
      </c>
      <c r="Q3261" t="s">
        <v>165</v>
      </c>
    </row>
    <row r="3262">
      <c r="B3262" t="s">
        <v>165</v>
      </c>
      <c r="C3262" t="s">
        <v>165</v>
      </c>
      <c r="D3262" t="s">
        <v>165</v>
      </c>
      <c r="E3262" t="s">
        <v>165</v>
      </c>
      <c r="F3262" t="s">
        <v>165</v>
      </c>
      <c r="G3262" t="s">
        <v>165</v>
      </c>
      <c r="H3262" t="s">
        <v>165</v>
      </c>
      <c r="J3262" t="s">
        <v>165</v>
      </c>
      <c r="K3262" t="s">
        <v>165</v>
      </c>
      <c r="L3262" t="s">
        <v>165</v>
      </c>
      <c r="M3262" t="s">
        <v>165</v>
      </c>
      <c r="N3262" t="s">
        <v>165</v>
      </c>
      <c r="O3262" t="s">
        <v>165</v>
      </c>
      <c r="P3262" t="s">
        <v>165</v>
      </c>
      <c r="Q3262" t="s">
        <v>165</v>
      </c>
    </row>
    <row r="3263">
      <c r="B3263" t="s">
        <v>165</v>
      </c>
      <c r="C3263" t="s">
        <v>165</v>
      </c>
      <c r="D3263" t="s">
        <v>165</v>
      </c>
      <c r="E3263" t="s">
        <v>165</v>
      </c>
      <c r="F3263" t="s">
        <v>165</v>
      </c>
      <c r="G3263" t="s">
        <v>165</v>
      </c>
      <c r="H3263" t="s">
        <v>165</v>
      </c>
      <c r="J3263" t="s">
        <v>165</v>
      </c>
      <c r="K3263" t="s">
        <v>165</v>
      </c>
      <c r="L3263" t="s">
        <v>165</v>
      </c>
      <c r="M3263" t="s">
        <v>165</v>
      </c>
      <c r="N3263" t="s">
        <v>165</v>
      </c>
      <c r="O3263" t="s">
        <v>165</v>
      </c>
      <c r="P3263" t="s">
        <v>165</v>
      </c>
      <c r="Q3263" t="s">
        <v>165</v>
      </c>
    </row>
    <row r="3264">
      <c r="B3264" t="s">
        <v>165</v>
      </c>
      <c r="C3264" t="s">
        <v>165</v>
      </c>
      <c r="D3264" t="s">
        <v>165</v>
      </c>
      <c r="E3264" t="s">
        <v>165</v>
      </c>
      <c r="F3264" t="s">
        <v>165</v>
      </c>
      <c r="G3264" t="s">
        <v>165</v>
      </c>
      <c r="H3264" t="s">
        <v>165</v>
      </c>
      <c r="J3264" t="s">
        <v>165</v>
      </c>
      <c r="K3264" t="s">
        <v>165</v>
      </c>
      <c r="L3264" t="s">
        <v>165</v>
      </c>
      <c r="M3264" t="s">
        <v>165</v>
      </c>
      <c r="N3264" t="s">
        <v>165</v>
      </c>
      <c r="O3264" t="s">
        <v>165</v>
      </c>
      <c r="P3264" t="s">
        <v>165</v>
      </c>
      <c r="Q3264" t="s">
        <v>165</v>
      </c>
    </row>
    <row r="3265">
      <c r="B3265" t="s">
        <v>165</v>
      </c>
      <c r="C3265" t="s">
        <v>165</v>
      </c>
      <c r="D3265" t="s">
        <v>165</v>
      </c>
      <c r="E3265" t="s">
        <v>165</v>
      </c>
      <c r="F3265" t="s">
        <v>165</v>
      </c>
      <c r="G3265" t="s">
        <v>165</v>
      </c>
      <c r="H3265" t="s">
        <v>165</v>
      </c>
      <c r="J3265" t="s">
        <v>165</v>
      </c>
      <c r="K3265" t="s">
        <v>165</v>
      </c>
      <c r="L3265" t="s">
        <v>165</v>
      </c>
      <c r="M3265" t="s">
        <v>165</v>
      </c>
      <c r="N3265" t="s">
        <v>165</v>
      </c>
      <c r="O3265" t="s">
        <v>165</v>
      </c>
      <c r="P3265" t="s">
        <v>165</v>
      </c>
      <c r="Q3265" t="s">
        <v>165</v>
      </c>
    </row>
    <row r="3266">
      <c r="B3266" t="s">
        <v>165</v>
      </c>
      <c r="C3266" t="s">
        <v>165</v>
      </c>
      <c r="D3266" t="s">
        <v>165</v>
      </c>
      <c r="E3266" t="s">
        <v>165</v>
      </c>
      <c r="F3266" t="s">
        <v>165</v>
      </c>
      <c r="G3266" t="s">
        <v>165</v>
      </c>
      <c r="H3266" t="s">
        <v>165</v>
      </c>
      <c r="J3266" t="s">
        <v>165</v>
      </c>
      <c r="K3266" t="s">
        <v>165</v>
      </c>
      <c r="L3266" t="s">
        <v>165</v>
      </c>
      <c r="M3266" t="s">
        <v>165</v>
      </c>
      <c r="N3266" t="s">
        <v>165</v>
      </c>
      <c r="O3266" t="s">
        <v>165</v>
      </c>
      <c r="P3266" t="s">
        <v>165</v>
      </c>
      <c r="Q3266" t="s">
        <v>165</v>
      </c>
    </row>
    <row r="3267">
      <c r="B3267" t="s">
        <v>165</v>
      </c>
      <c r="C3267" t="s">
        <v>165</v>
      </c>
      <c r="D3267" t="s">
        <v>165</v>
      </c>
      <c r="E3267" t="s">
        <v>165</v>
      </c>
      <c r="F3267" t="s">
        <v>165</v>
      </c>
      <c r="G3267" t="s">
        <v>165</v>
      </c>
      <c r="H3267" t="s">
        <v>165</v>
      </c>
      <c r="J3267" t="s">
        <v>165</v>
      </c>
      <c r="K3267" t="s">
        <v>165</v>
      </c>
      <c r="L3267" t="s">
        <v>165</v>
      </c>
      <c r="M3267" t="s">
        <v>165</v>
      </c>
      <c r="N3267" t="s">
        <v>165</v>
      </c>
      <c r="O3267" t="s">
        <v>165</v>
      </c>
      <c r="P3267" t="s">
        <v>165</v>
      </c>
      <c r="Q3267" t="s">
        <v>165</v>
      </c>
    </row>
    <row r="3268">
      <c r="B3268" t="s">
        <v>165</v>
      </c>
      <c r="C3268" t="s">
        <v>165</v>
      </c>
      <c r="D3268" t="s">
        <v>165</v>
      </c>
      <c r="E3268" t="s">
        <v>165</v>
      </c>
      <c r="F3268" t="s">
        <v>165</v>
      </c>
      <c r="G3268" t="s">
        <v>165</v>
      </c>
      <c r="H3268" t="s">
        <v>165</v>
      </c>
      <c r="J3268" t="s">
        <v>165</v>
      </c>
      <c r="K3268" t="s">
        <v>165</v>
      </c>
      <c r="L3268" t="s">
        <v>165</v>
      </c>
      <c r="M3268" t="s">
        <v>165</v>
      </c>
      <c r="N3268" t="s">
        <v>165</v>
      </c>
      <c r="O3268" t="s">
        <v>165</v>
      </c>
      <c r="P3268" t="s">
        <v>165</v>
      </c>
      <c r="Q3268" t="s">
        <v>165</v>
      </c>
    </row>
    <row r="3269">
      <c r="B3269" t="s">
        <v>165</v>
      </c>
      <c r="C3269" t="s">
        <v>165</v>
      </c>
      <c r="D3269" t="s">
        <v>165</v>
      </c>
      <c r="E3269" t="s">
        <v>165</v>
      </c>
      <c r="F3269" t="s">
        <v>165</v>
      </c>
      <c r="G3269" t="s">
        <v>165</v>
      </c>
      <c r="H3269" t="s">
        <v>165</v>
      </c>
      <c r="J3269" t="s">
        <v>165</v>
      </c>
      <c r="K3269" t="s">
        <v>165</v>
      </c>
      <c r="L3269" t="s">
        <v>165</v>
      </c>
      <c r="M3269" t="s">
        <v>165</v>
      </c>
      <c r="N3269" t="s">
        <v>165</v>
      </c>
      <c r="O3269" t="s">
        <v>165</v>
      </c>
      <c r="P3269" t="s">
        <v>165</v>
      </c>
      <c r="Q3269" t="s">
        <v>165</v>
      </c>
    </row>
    <row r="3270">
      <c r="B3270" t="s">
        <v>165</v>
      </c>
      <c r="C3270" t="s">
        <v>165</v>
      </c>
      <c r="D3270" t="s">
        <v>165</v>
      </c>
      <c r="E3270" t="s">
        <v>165</v>
      </c>
      <c r="F3270" t="s">
        <v>165</v>
      </c>
      <c r="G3270" t="s">
        <v>165</v>
      </c>
      <c r="H3270" t="s">
        <v>165</v>
      </c>
      <c r="J3270" t="s">
        <v>165</v>
      </c>
      <c r="K3270" t="s">
        <v>165</v>
      </c>
      <c r="L3270" t="s">
        <v>165</v>
      </c>
      <c r="M3270" t="s">
        <v>165</v>
      </c>
      <c r="N3270" t="s">
        <v>165</v>
      </c>
      <c r="O3270" t="s">
        <v>165</v>
      </c>
      <c r="P3270" t="s">
        <v>165</v>
      </c>
      <c r="Q3270" t="s">
        <v>165</v>
      </c>
    </row>
    <row r="3271">
      <c r="B3271" t="s">
        <v>165</v>
      </c>
      <c r="C3271" t="s">
        <v>165</v>
      </c>
      <c r="D3271" t="s">
        <v>165</v>
      </c>
      <c r="E3271" t="s">
        <v>165</v>
      </c>
      <c r="F3271" t="s">
        <v>165</v>
      </c>
      <c r="G3271" t="s">
        <v>165</v>
      </c>
      <c r="H3271" t="s">
        <v>165</v>
      </c>
      <c r="J3271" t="s">
        <v>165</v>
      </c>
      <c r="K3271" t="s">
        <v>165</v>
      </c>
      <c r="L3271" t="s">
        <v>165</v>
      </c>
      <c r="M3271" t="s">
        <v>165</v>
      </c>
      <c r="N3271" t="s">
        <v>165</v>
      </c>
      <c r="O3271" t="s">
        <v>165</v>
      </c>
      <c r="P3271" t="s">
        <v>165</v>
      </c>
      <c r="Q3271" t="s">
        <v>165</v>
      </c>
    </row>
    <row r="3272">
      <c r="B3272" t="s">
        <v>165</v>
      </c>
      <c r="C3272" t="s">
        <v>165</v>
      </c>
      <c r="D3272" t="s">
        <v>165</v>
      </c>
      <c r="E3272" t="s">
        <v>165</v>
      </c>
      <c r="F3272" t="s">
        <v>165</v>
      </c>
      <c r="G3272" t="s">
        <v>165</v>
      </c>
      <c r="H3272" t="s">
        <v>165</v>
      </c>
      <c r="J3272" t="s">
        <v>165</v>
      </c>
      <c r="K3272" t="s">
        <v>165</v>
      </c>
      <c r="L3272" t="s">
        <v>165</v>
      </c>
      <c r="M3272" t="s">
        <v>165</v>
      </c>
      <c r="N3272" t="s">
        <v>165</v>
      </c>
      <c r="O3272" t="s">
        <v>165</v>
      </c>
      <c r="P3272" t="s">
        <v>165</v>
      </c>
      <c r="Q3272" t="s">
        <v>165</v>
      </c>
    </row>
    <row r="3273">
      <c r="B3273" t="s">
        <v>165</v>
      </c>
      <c r="C3273" t="s">
        <v>165</v>
      </c>
      <c r="D3273" t="s">
        <v>165</v>
      </c>
      <c r="E3273" t="s">
        <v>165</v>
      </c>
      <c r="F3273" t="s">
        <v>165</v>
      </c>
      <c r="G3273" t="s">
        <v>165</v>
      </c>
      <c r="H3273" t="s">
        <v>165</v>
      </c>
      <c r="J3273" t="s">
        <v>165</v>
      </c>
      <c r="K3273" t="s">
        <v>165</v>
      </c>
      <c r="L3273" t="s">
        <v>165</v>
      </c>
      <c r="M3273" t="s">
        <v>165</v>
      </c>
      <c r="N3273" t="s">
        <v>165</v>
      </c>
      <c r="O3273" t="s">
        <v>165</v>
      </c>
      <c r="P3273" t="s">
        <v>165</v>
      </c>
      <c r="Q3273" t="s">
        <v>165</v>
      </c>
    </row>
    <row r="3274">
      <c r="B3274" t="s">
        <v>165</v>
      </c>
      <c r="C3274" t="s">
        <v>165</v>
      </c>
      <c r="D3274" t="s">
        <v>165</v>
      </c>
      <c r="E3274" t="s">
        <v>165</v>
      </c>
      <c r="F3274" t="s">
        <v>165</v>
      </c>
      <c r="G3274" t="s">
        <v>165</v>
      </c>
      <c r="H3274" t="s">
        <v>165</v>
      </c>
      <c r="J3274" t="s">
        <v>165</v>
      </c>
      <c r="K3274" t="s">
        <v>165</v>
      </c>
      <c r="L3274" t="s">
        <v>165</v>
      </c>
      <c r="M3274" t="s">
        <v>165</v>
      </c>
      <c r="N3274" t="s">
        <v>165</v>
      </c>
      <c r="O3274" t="s">
        <v>165</v>
      </c>
      <c r="P3274" t="s">
        <v>165</v>
      </c>
      <c r="Q3274" t="s">
        <v>165</v>
      </c>
    </row>
    <row r="3275">
      <c r="B3275" t="s">
        <v>165</v>
      </c>
      <c r="C3275" t="s">
        <v>165</v>
      </c>
      <c r="D3275" t="s">
        <v>165</v>
      </c>
      <c r="E3275" t="s">
        <v>165</v>
      </c>
      <c r="F3275" t="s">
        <v>165</v>
      </c>
      <c r="G3275" t="s">
        <v>165</v>
      </c>
      <c r="H3275" t="s">
        <v>165</v>
      </c>
      <c r="J3275" t="s">
        <v>165</v>
      </c>
      <c r="K3275" t="s">
        <v>165</v>
      </c>
      <c r="L3275" t="s">
        <v>165</v>
      </c>
      <c r="M3275" t="s">
        <v>165</v>
      </c>
      <c r="N3275" t="s">
        <v>165</v>
      </c>
      <c r="O3275" t="s">
        <v>165</v>
      </c>
      <c r="P3275" t="s">
        <v>165</v>
      </c>
      <c r="Q3275" t="s">
        <v>165</v>
      </c>
    </row>
    <row r="3276">
      <c r="B3276" t="s">
        <v>165</v>
      </c>
      <c r="C3276" t="s">
        <v>165</v>
      </c>
      <c r="D3276" t="s">
        <v>165</v>
      </c>
      <c r="E3276" t="s">
        <v>165</v>
      </c>
      <c r="F3276" t="s">
        <v>165</v>
      </c>
      <c r="G3276" t="s">
        <v>165</v>
      </c>
      <c r="H3276" t="s">
        <v>165</v>
      </c>
      <c r="J3276" t="s">
        <v>165</v>
      </c>
      <c r="K3276" t="s">
        <v>165</v>
      </c>
      <c r="L3276" t="s">
        <v>165</v>
      </c>
      <c r="M3276" t="s">
        <v>165</v>
      </c>
      <c r="N3276" t="s">
        <v>165</v>
      </c>
      <c r="O3276" t="s">
        <v>165</v>
      </c>
      <c r="P3276" t="s">
        <v>165</v>
      </c>
      <c r="Q3276" t="s">
        <v>165</v>
      </c>
    </row>
    <row r="3277">
      <c r="B3277" t="s">
        <v>165</v>
      </c>
      <c r="C3277" t="s">
        <v>165</v>
      </c>
      <c r="D3277" t="s">
        <v>165</v>
      </c>
      <c r="E3277" t="s">
        <v>165</v>
      </c>
      <c r="F3277" t="s">
        <v>165</v>
      </c>
      <c r="G3277" t="s">
        <v>165</v>
      </c>
      <c r="H3277" t="s">
        <v>165</v>
      </c>
      <c r="J3277" t="s">
        <v>165</v>
      </c>
      <c r="K3277" t="s">
        <v>165</v>
      </c>
      <c r="L3277" t="s">
        <v>165</v>
      </c>
      <c r="M3277" t="s">
        <v>165</v>
      </c>
      <c r="N3277" t="s">
        <v>165</v>
      </c>
      <c r="O3277" t="s">
        <v>165</v>
      </c>
      <c r="P3277" t="s">
        <v>165</v>
      </c>
      <c r="Q3277" t="s">
        <v>165</v>
      </c>
    </row>
    <row r="3278">
      <c r="B3278" t="s">
        <v>165</v>
      </c>
      <c r="C3278" t="s">
        <v>165</v>
      </c>
      <c r="D3278" t="s">
        <v>165</v>
      </c>
      <c r="E3278" t="s">
        <v>165</v>
      </c>
      <c r="F3278" t="s">
        <v>165</v>
      </c>
      <c r="G3278" t="s">
        <v>165</v>
      </c>
      <c r="H3278" t="s">
        <v>165</v>
      </c>
      <c r="J3278" t="s">
        <v>165</v>
      </c>
      <c r="K3278" t="s">
        <v>165</v>
      </c>
      <c r="L3278" t="s">
        <v>165</v>
      </c>
      <c r="M3278" t="s">
        <v>165</v>
      </c>
      <c r="N3278" t="s">
        <v>165</v>
      </c>
      <c r="O3278" t="s">
        <v>165</v>
      </c>
      <c r="P3278" t="s">
        <v>165</v>
      </c>
      <c r="Q3278" t="s">
        <v>165</v>
      </c>
    </row>
    <row r="3279">
      <c r="B3279" t="s">
        <v>165</v>
      </c>
      <c r="C3279" t="s">
        <v>165</v>
      </c>
      <c r="D3279" t="s">
        <v>165</v>
      </c>
      <c r="E3279" t="s">
        <v>165</v>
      </c>
      <c r="F3279" t="s">
        <v>165</v>
      </c>
      <c r="G3279" t="s">
        <v>165</v>
      </c>
      <c r="H3279" t="s">
        <v>165</v>
      </c>
      <c r="J3279" t="s">
        <v>165</v>
      </c>
      <c r="K3279" t="s">
        <v>165</v>
      </c>
      <c r="L3279" t="s">
        <v>165</v>
      </c>
      <c r="M3279" t="s">
        <v>165</v>
      </c>
      <c r="N3279" t="s">
        <v>165</v>
      </c>
      <c r="O3279" t="s">
        <v>165</v>
      </c>
      <c r="P3279" t="s">
        <v>165</v>
      </c>
      <c r="Q3279" t="s">
        <v>165</v>
      </c>
    </row>
    <row r="3280">
      <c r="B3280" t="s">
        <v>165</v>
      </c>
      <c r="C3280" t="s">
        <v>165</v>
      </c>
      <c r="D3280" t="s">
        <v>165</v>
      </c>
      <c r="E3280" t="s">
        <v>165</v>
      </c>
      <c r="F3280" t="s">
        <v>165</v>
      </c>
      <c r="G3280" t="s">
        <v>165</v>
      </c>
      <c r="H3280" t="s">
        <v>165</v>
      </c>
      <c r="J3280" t="s">
        <v>165</v>
      </c>
      <c r="K3280" t="s">
        <v>165</v>
      </c>
      <c r="L3280" t="s">
        <v>165</v>
      </c>
      <c r="M3280" t="s">
        <v>165</v>
      </c>
      <c r="N3280" t="s">
        <v>165</v>
      </c>
      <c r="O3280" t="s">
        <v>165</v>
      </c>
      <c r="P3280" t="s">
        <v>165</v>
      </c>
      <c r="Q3280" t="s">
        <v>165</v>
      </c>
    </row>
    <row r="3281">
      <c r="B3281" t="s">
        <v>165</v>
      </c>
      <c r="C3281" t="s">
        <v>165</v>
      </c>
      <c r="D3281" t="s">
        <v>165</v>
      </c>
      <c r="E3281" t="s">
        <v>165</v>
      </c>
      <c r="F3281" t="s">
        <v>165</v>
      </c>
      <c r="G3281" t="s">
        <v>165</v>
      </c>
      <c r="H3281" t="s">
        <v>165</v>
      </c>
      <c r="J3281" t="s">
        <v>165</v>
      </c>
      <c r="K3281" t="s">
        <v>165</v>
      </c>
      <c r="L3281" t="s">
        <v>165</v>
      </c>
      <c r="M3281" t="s">
        <v>165</v>
      </c>
      <c r="N3281" t="s">
        <v>165</v>
      </c>
      <c r="O3281" t="s">
        <v>165</v>
      </c>
      <c r="P3281" t="s">
        <v>165</v>
      </c>
      <c r="Q3281" t="s">
        <v>165</v>
      </c>
    </row>
    <row r="3282">
      <c r="B3282" t="s">
        <v>165</v>
      </c>
      <c r="C3282" t="s">
        <v>165</v>
      </c>
      <c r="D3282" t="s">
        <v>165</v>
      </c>
      <c r="E3282" t="s">
        <v>165</v>
      </c>
      <c r="F3282" t="s">
        <v>165</v>
      </c>
      <c r="G3282" t="s">
        <v>165</v>
      </c>
      <c r="H3282" t="s">
        <v>165</v>
      </c>
      <c r="J3282" t="s">
        <v>165</v>
      </c>
      <c r="K3282" t="s">
        <v>165</v>
      </c>
      <c r="L3282" t="s">
        <v>165</v>
      </c>
      <c r="M3282" t="s">
        <v>165</v>
      </c>
      <c r="N3282" t="s">
        <v>165</v>
      </c>
      <c r="O3282" t="s">
        <v>165</v>
      </c>
      <c r="P3282" t="s">
        <v>165</v>
      </c>
      <c r="Q3282" t="s">
        <v>165</v>
      </c>
    </row>
    <row r="3283">
      <c r="B3283" t="s">
        <v>165</v>
      </c>
      <c r="C3283" t="s">
        <v>165</v>
      </c>
      <c r="D3283" t="s">
        <v>165</v>
      </c>
      <c r="E3283" t="s">
        <v>165</v>
      </c>
      <c r="F3283" t="s">
        <v>165</v>
      </c>
      <c r="G3283" t="s">
        <v>165</v>
      </c>
      <c r="H3283" t="s">
        <v>165</v>
      </c>
      <c r="J3283" t="s">
        <v>165</v>
      </c>
      <c r="K3283" t="s">
        <v>165</v>
      </c>
      <c r="L3283" t="s">
        <v>165</v>
      </c>
      <c r="M3283" t="s">
        <v>165</v>
      </c>
      <c r="N3283" t="s">
        <v>165</v>
      </c>
      <c r="O3283" t="s">
        <v>165</v>
      </c>
      <c r="P3283" t="s">
        <v>165</v>
      </c>
      <c r="Q3283" t="s">
        <v>165</v>
      </c>
    </row>
    <row r="3284">
      <c r="B3284" t="s">
        <v>165</v>
      </c>
      <c r="C3284" t="s">
        <v>165</v>
      </c>
      <c r="D3284" t="s">
        <v>165</v>
      </c>
      <c r="E3284" t="s">
        <v>165</v>
      </c>
      <c r="F3284" t="s">
        <v>165</v>
      </c>
      <c r="G3284" t="s">
        <v>165</v>
      </c>
      <c r="H3284" t="s">
        <v>165</v>
      </c>
      <c r="J3284" t="s">
        <v>165</v>
      </c>
      <c r="K3284" t="s">
        <v>165</v>
      </c>
      <c r="L3284" t="s">
        <v>165</v>
      </c>
      <c r="M3284" t="s">
        <v>165</v>
      </c>
      <c r="N3284" t="s">
        <v>165</v>
      </c>
      <c r="O3284" t="s">
        <v>165</v>
      </c>
      <c r="P3284" t="s">
        <v>165</v>
      </c>
      <c r="Q3284" t="s">
        <v>165</v>
      </c>
    </row>
    <row r="3285">
      <c r="B3285" t="s">
        <v>165</v>
      </c>
      <c r="C3285" t="s">
        <v>165</v>
      </c>
      <c r="D3285" t="s">
        <v>165</v>
      </c>
      <c r="E3285" t="s">
        <v>165</v>
      </c>
      <c r="F3285" t="s">
        <v>165</v>
      </c>
      <c r="G3285" t="s">
        <v>165</v>
      </c>
      <c r="H3285" t="s">
        <v>165</v>
      </c>
      <c r="J3285" t="s">
        <v>165</v>
      </c>
      <c r="K3285" t="s">
        <v>165</v>
      </c>
      <c r="L3285" t="s">
        <v>165</v>
      </c>
      <c r="M3285" t="s">
        <v>165</v>
      </c>
      <c r="N3285" t="s">
        <v>165</v>
      </c>
      <c r="O3285" t="s">
        <v>165</v>
      </c>
      <c r="P3285" t="s">
        <v>165</v>
      </c>
      <c r="Q3285" t="s">
        <v>165</v>
      </c>
    </row>
    <row r="3286">
      <c r="B3286" t="s">
        <v>165</v>
      </c>
      <c r="C3286" t="s">
        <v>165</v>
      </c>
      <c r="D3286" t="s">
        <v>165</v>
      </c>
      <c r="E3286" t="s">
        <v>165</v>
      </c>
      <c r="F3286" t="s">
        <v>165</v>
      </c>
      <c r="G3286" t="s">
        <v>165</v>
      </c>
      <c r="H3286" t="s">
        <v>165</v>
      </c>
      <c r="J3286" t="s">
        <v>165</v>
      </c>
      <c r="K3286" t="s">
        <v>165</v>
      </c>
      <c r="L3286" t="s">
        <v>165</v>
      </c>
      <c r="M3286" t="s">
        <v>165</v>
      </c>
      <c r="N3286" t="s">
        <v>165</v>
      </c>
      <c r="O3286" t="s">
        <v>165</v>
      </c>
      <c r="P3286" t="s">
        <v>165</v>
      </c>
      <c r="Q3286" t="s">
        <v>165</v>
      </c>
    </row>
    <row r="3287">
      <c r="B3287" t="s">
        <v>165</v>
      </c>
      <c r="C3287" t="s">
        <v>165</v>
      </c>
      <c r="D3287" t="s">
        <v>165</v>
      </c>
      <c r="E3287" t="s">
        <v>165</v>
      </c>
      <c r="F3287" t="s">
        <v>165</v>
      </c>
      <c r="G3287" t="s">
        <v>165</v>
      </c>
      <c r="H3287" t="s">
        <v>165</v>
      </c>
      <c r="J3287" t="s">
        <v>165</v>
      </c>
      <c r="K3287" t="s">
        <v>165</v>
      </c>
      <c r="L3287" t="s">
        <v>165</v>
      </c>
      <c r="M3287" t="s">
        <v>165</v>
      </c>
      <c r="N3287" t="s">
        <v>165</v>
      </c>
      <c r="O3287" t="s">
        <v>165</v>
      </c>
      <c r="P3287" t="s">
        <v>165</v>
      </c>
      <c r="Q3287" t="s">
        <v>165</v>
      </c>
    </row>
    <row r="3288">
      <c r="B3288" t="s">
        <v>165</v>
      </c>
      <c r="C3288" t="s">
        <v>165</v>
      </c>
      <c r="D3288" t="s">
        <v>165</v>
      </c>
      <c r="E3288" t="s">
        <v>165</v>
      </c>
      <c r="F3288" t="s">
        <v>165</v>
      </c>
      <c r="G3288" t="s">
        <v>165</v>
      </c>
      <c r="H3288" t="s">
        <v>165</v>
      </c>
      <c r="J3288" t="s">
        <v>165</v>
      </c>
      <c r="K3288" t="s">
        <v>165</v>
      </c>
      <c r="L3288" t="s">
        <v>165</v>
      </c>
      <c r="M3288" t="s">
        <v>165</v>
      </c>
      <c r="N3288" t="s">
        <v>165</v>
      </c>
      <c r="O3288" t="s">
        <v>165</v>
      </c>
      <c r="P3288" t="s">
        <v>165</v>
      </c>
      <c r="Q3288" t="s">
        <v>165</v>
      </c>
    </row>
    <row r="3289">
      <c r="B3289" t="s">
        <v>165</v>
      </c>
      <c r="C3289" t="s">
        <v>165</v>
      </c>
      <c r="D3289" t="s">
        <v>165</v>
      </c>
      <c r="E3289" t="s">
        <v>165</v>
      </c>
      <c r="F3289" t="s">
        <v>165</v>
      </c>
      <c r="G3289" t="s">
        <v>165</v>
      </c>
      <c r="H3289" t="s">
        <v>165</v>
      </c>
      <c r="J3289" t="s">
        <v>165</v>
      </c>
      <c r="K3289" t="s">
        <v>165</v>
      </c>
      <c r="L3289" t="s">
        <v>165</v>
      </c>
      <c r="M3289" t="s">
        <v>165</v>
      </c>
      <c r="N3289" t="s">
        <v>165</v>
      </c>
      <c r="O3289" t="s">
        <v>165</v>
      </c>
      <c r="P3289" t="s">
        <v>165</v>
      </c>
      <c r="Q3289" t="s">
        <v>165</v>
      </c>
    </row>
    <row r="3290">
      <c r="B3290" t="s">
        <v>165</v>
      </c>
      <c r="C3290" t="s">
        <v>165</v>
      </c>
      <c r="D3290" t="s">
        <v>165</v>
      </c>
      <c r="E3290" t="s">
        <v>165</v>
      </c>
      <c r="F3290" t="s">
        <v>165</v>
      </c>
      <c r="G3290" t="s">
        <v>165</v>
      </c>
      <c r="H3290" t="s">
        <v>165</v>
      </c>
      <c r="J3290" t="s">
        <v>165</v>
      </c>
      <c r="K3290" t="s">
        <v>165</v>
      </c>
      <c r="L3290" t="s">
        <v>165</v>
      </c>
      <c r="M3290" t="s">
        <v>165</v>
      </c>
      <c r="N3290" t="s">
        <v>165</v>
      </c>
      <c r="O3290" t="s">
        <v>165</v>
      </c>
      <c r="P3290" t="s">
        <v>165</v>
      </c>
      <c r="Q3290" t="s">
        <v>165</v>
      </c>
    </row>
    <row r="3291">
      <c r="B3291" t="s">
        <v>165</v>
      </c>
      <c r="C3291" t="s">
        <v>165</v>
      </c>
      <c r="D3291" t="s">
        <v>165</v>
      </c>
      <c r="E3291" t="s">
        <v>165</v>
      </c>
      <c r="F3291" t="s">
        <v>165</v>
      </c>
      <c r="G3291" t="s">
        <v>165</v>
      </c>
      <c r="H3291" t="s">
        <v>165</v>
      </c>
      <c r="J3291" t="s">
        <v>165</v>
      </c>
      <c r="K3291" t="s">
        <v>165</v>
      </c>
      <c r="L3291" t="s">
        <v>165</v>
      </c>
      <c r="M3291" t="s">
        <v>165</v>
      </c>
      <c r="N3291" t="s">
        <v>165</v>
      </c>
      <c r="O3291" t="s">
        <v>165</v>
      </c>
      <c r="P3291" t="s">
        <v>165</v>
      </c>
      <c r="Q3291" t="s">
        <v>165</v>
      </c>
    </row>
    <row r="3292">
      <c r="B3292" t="s">
        <v>165</v>
      </c>
      <c r="C3292" t="s">
        <v>165</v>
      </c>
      <c r="D3292" t="s">
        <v>165</v>
      </c>
      <c r="E3292" t="s">
        <v>165</v>
      </c>
      <c r="F3292" t="s">
        <v>165</v>
      </c>
      <c r="G3292" t="s">
        <v>165</v>
      </c>
      <c r="H3292" t="s">
        <v>165</v>
      </c>
      <c r="J3292" t="s">
        <v>165</v>
      </c>
      <c r="K3292" t="s">
        <v>165</v>
      </c>
      <c r="L3292" t="s">
        <v>165</v>
      </c>
      <c r="M3292" t="s">
        <v>165</v>
      </c>
      <c r="N3292" t="s">
        <v>165</v>
      </c>
      <c r="O3292" t="s">
        <v>165</v>
      </c>
      <c r="P3292" t="s">
        <v>165</v>
      </c>
      <c r="Q3292" t="s">
        <v>165</v>
      </c>
    </row>
    <row r="3293">
      <c r="B3293" t="s">
        <v>165</v>
      </c>
      <c r="C3293" t="s">
        <v>165</v>
      </c>
      <c r="D3293" t="s">
        <v>165</v>
      </c>
      <c r="E3293" t="s">
        <v>165</v>
      </c>
      <c r="F3293" t="s">
        <v>165</v>
      </c>
      <c r="G3293" t="s">
        <v>165</v>
      </c>
      <c r="H3293" t="s">
        <v>165</v>
      </c>
      <c r="J3293" t="s">
        <v>165</v>
      </c>
      <c r="K3293" t="s">
        <v>165</v>
      </c>
      <c r="L3293" t="s">
        <v>165</v>
      </c>
      <c r="M3293" t="s">
        <v>165</v>
      </c>
      <c r="N3293" t="s">
        <v>165</v>
      </c>
      <c r="O3293" t="s">
        <v>165</v>
      </c>
      <c r="P3293" t="s">
        <v>165</v>
      </c>
      <c r="Q3293" t="s">
        <v>165</v>
      </c>
    </row>
    <row r="3294">
      <c r="B3294" t="s">
        <v>165</v>
      </c>
      <c r="C3294" t="s">
        <v>165</v>
      </c>
      <c r="D3294" t="s">
        <v>165</v>
      </c>
      <c r="E3294" t="s">
        <v>165</v>
      </c>
      <c r="F3294" t="s">
        <v>165</v>
      </c>
      <c r="G3294" t="s">
        <v>165</v>
      </c>
      <c r="H3294" t="s">
        <v>165</v>
      </c>
      <c r="J3294" t="s">
        <v>165</v>
      </c>
      <c r="K3294" t="s">
        <v>165</v>
      </c>
      <c r="L3294" t="s">
        <v>165</v>
      </c>
      <c r="M3294" t="s">
        <v>165</v>
      </c>
      <c r="N3294" t="s">
        <v>165</v>
      </c>
      <c r="O3294" t="s">
        <v>165</v>
      </c>
      <c r="P3294" t="s">
        <v>165</v>
      </c>
      <c r="Q3294" t="s">
        <v>165</v>
      </c>
    </row>
    <row r="3295">
      <c r="B3295" t="s">
        <v>165</v>
      </c>
      <c r="C3295" t="s">
        <v>165</v>
      </c>
      <c r="D3295" t="s">
        <v>165</v>
      </c>
      <c r="E3295" t="s">
        <v>165</v>
      </c>
      <c r="F3295" t="s">
        <v>165</v>
      </c>
      <c r="G3295" t="s">
        <v>165</v>
      </c>
      <c r="H3295" t="s">
        <v>165</v>
      </c>
      <c r="J3295" t="s">
        <v>165</v>
      </c>
      <c r="K3295" t="s">
        <v>165</v>
      </c>
      <c r="L3295" t="s">
        <v>165</v>
      </c>
      <c r="M3295" t="s">
        <v>165</v>
      </c>
      <c r="N3295" t="s">
        <v>165</v>
      </c>
      <c r="O3295" t="s">
        <v>165</v>
      </c>
      <c r="P3295" t="s">
        <v>165</v>
      </c>
      <c r="Q3295" t="s">
        <v>165</v>
      </c>
    </row>
    <row r="3296">
      <c r="B3296" t="s">
        <v>165</v>
      </c>
      <c r="C3296" t="s">
        <v>165</v>
      </c>
      <c r="D3296" t="s">
        <v>165</v>
      </c>
      <c r="E3296" t="s">
        <v>165</v>
      </c>
      <c r="F3296" t="s">
        <v>165</v>
      </c>
      <c r="G3296" t="s">
        <v>165</v>
      </c>
      <c r="H3296" t="s">
        <v>165</v>
      </c>
      <c r="J3296" t="s">
        <v>165</v>
      </c>
      <c r="K3296" t="s">
        <v>165</v>
      </c>
      <c r="L3296" t="s">
        <v>165</v>
      </c>
      <c r="M3296" t="s">
        <v>165</v>
      </c>
      <c r="N3296" t="s">
        <v>165</v>
      </c>
      <c r="O3296" t="s">
        <v>165</v>
      </c>
      <c r="P3296" t="s">
        <v>165</v>
      </c>
      <c r="Q3296" t="s">
        <v>165</v>
      </c>
    </row>
    <row r="3297">
      <c r="B3297" t="s">
        <v>165</v>
      </c>
      <c r="C3297" t="s">
        <v>165</v>
      </c>
      <c r="D3297" t="s">
        <v>165</v>
      </c>
      <c r="E3297" t="s">
        <v>165</v>
      </c>
      <c r="F3297" t="s">
        <v>165</v>
      </c>
      <c r="G3297" t="s">
        <v>165</v>
      </c>
      <c r="H3297" t="s">
        <v>165</v>
      </c>
      <c r="J3297" t="s">
        <v>165</v>
      </c>
      <c r="K3297" t="s">
        <v>165</v>
      </c>
      <c r="L3297" t="s">
        <v>165</v>
      </c>
      <c r="M3297" t="s">
        <v>165</v>
      </c>
      <c r="N3297" t="s">
        <v>165</v>
      </c>
      <c r="O3297" t="s">
        <v>165</v>
      </c>
      <c r="P3297" t="s">
        <v>165</v>
      </c>
      <c r="Q3297" t="s">
        <v>165</v>
      </c>
    </row>
    <row r="3298">
      <c r="B3298" t="s">
        <v>165</v>
      </c>
      <c r="C3298" t="s">
        <v>165</v>
      </c>
      <c r="D3298" t="s">
        <v>165</v>
      </c>
      <c r="E3298" t="s">
        <v>165</v>
      </c>
      <c r="F3298" t="s">
        <v>165</v>
      </c>
      <c r="G3298" t="s">
        <v>165</v>
      </c>
      <c r="H3298" t="s">
        <v>165</v>
      </c>
      <c r="J3298" t="s">
        <v>165</v>
      </c>
      <c r="K3298" t="s">
        <v>165</v>
      </c>
      <c r="L3298" t="s">
        <v>165</v>
      </c>
      <c r="M3298" t="s">
        <v>165</v>
      </c>
      <c r="N3298" t="s">
        <v>165</v>
      </c>
      <c r="O3298" t="s">
        <v>165</v>
      </c>
      <c r="P3298" t="s">
        <v>165</v>
      </c>
      <c r="Q3298" t="s">
        <v>165</v>
      </c>
    </row>
    <row r="3299">
      <c r="B3299" t="s">
        <v>165</v>
      </c>
      <c r="C3299" t="s">
        <v>165</v>
      </c>
      <c r="D3299" t="s">
        <v>165</v>
      </c>
      <c r="E3299" t="s">
        <v>165</v>
      </c>
      <c r="F3299" t="s">
        <v>165</v>
      </c>
      <c r="G3299" t="s">
        <v>165</v>
      </c>
      <c r="H3299" t="s">
        <v>165</v>
      </c>
      <c r="J3299" t="s">
        <v>165</v>
      </c>
      <c r="K3299" t="s">
        <v>165</v>
      </c>
      <c r="L3299" t="s">
        <v>165</v>
      </c>
      <c r="M3299" t="s">
        <v>165</v>
      </c>
      <c r="N3299" t="s">
        <v>165</v>
      </c>
      <c r="O3299" t="s">
        <v>165</v>
      </c>
      <c r="P3299" t="s">
        <v>165</v>
      </c>
      <c r="Q3299" t="s">
        <v>165</v>
      </c>
    </row>
    <row r="3300">
      <c r="B3300" t="s">
        <v>165</v>
      </c>
      <c r="C3300" t="s">
        <v>165</v>
      </c>
      <c r="D3300" t="s">
        <v>165</v>
      </c>
      <c r="E3300" t="s">
        <v>165</v>
      </c>
      <c r="F3300" t="s">
        <v>165</v>
      </c>
      <c r="G3300" t="s">
        <v>165</v>
      </c>
      <c r="H3300" t="s">
        <v>165</v>
      </c>
      <c r="J3300" t="s">
        <v>165</v>
      </c>
      <c r="K3300" t="s">
        <v>165</v>
      </c>
      <c r="L3300" t="s">
        <v>165</v>
      </c>
      <c r="M3300" t="s">
        <v>165</v>
      </c>
      <c r="N3300" t="s">
        <v>165</v>
      </c>
      <c r="O3300" t="s">
        <v>165</v>
      </c>
      <c r="P3300" t="s">
        <v>165</v>
      </c>
      <c r="Q3300" t="s">
        <v>165</v>
      </c>
    </row>
    <row r="3301">
      <c r="B3301" t="s">
        <v>165</v>
      </c>
      <c r="C3301" t="s">
        <v>165</v>
      </c>
      <c r="D3301" t="s">
        <v>165</v>
      </c>
      <c r="E3301" t="s">
        <v>165</v>
      </c>
      <c r="F3301" t="s">
        <v>165</v>
      </c>
      <c r="G3301" t="s">
        <v>165</v>
      </c>
      <c r="H3301" t="s">
        <v>165</v>
      </c>
      <c r="J3301" t="s">
        <v>165</v>
      </c>
      <c r="K3301" t="s">
        <v>165</v>
      </c>
      <c r="L3301" t="s">
        <v>165</v>
      </c>
      <c r="M3301" t="s">
        <v>165</v>
      </c>
      <c r="N3301" t="s">
        <v>165</v>
      </c>
      <c r="O3301" t="s">
        <v>165</v>
      </c>
      <c r="P3301" t="s">
        <v>165</v>
      </c>
      <c r="Q3301" t="s">
        <v>165</v>
      </c>
    </row>
    <row r="3302">
      <c r="B3302" t="s">
        <v>165</v>
      </c>
      <c r="C3302" t="s">
        <v>165</v>
      </c>
      <c r="D3302" t="s">
        <v>165</v>
      </c>
      <c r="E3302" t="s">
        <v>165</v>
      </c>
      <c r="F3302" t="s">
        <v>165</v>
      </c>
      <c r="G3302" t="s">
        <v>165</v>
      </c>
      <c r="H3302" t="s">
        <v>165</v>
      </c>
      <c r="J3302" t="s">
        <v>165</v>
      </c>
      <c r="K3302" t="s">
        <v>165</v>
      </c>
      <c r="L3302" t="s">
        <v>165</v>
      </c>
      <c r="M3302" t="s">
        <v>165</v>
      </c>
      <c r="N3302" t="s">
        <v>165</v>
      </c>
      <c r="O3302" t="s">
        <v>165</v>
      </c>
      <c r="P3302" t="s">
        <v>165</v>
      </c>
      <c r="Q3302" t="s">
        <v>165</v>
      </c>
    </row>
    <row r="3303">
      <c r="B3303" t="s">
        <v>165</v>
      </c>
      <c r="C3303" t="s">
        <v>165</v>
      </c>
      <c r="D3303" t="s">
        <v>165</v>
      </c>
      <c r="E3303" t="s">
        <v>165</v>
      </c>
      <c r="F3303" t="s">
        <v>165</v>
      </c>
      <c r="G3303" t="s">
        <v>165</v>
      </c>
      <c r="H3303" t="s">
        <v>165</v>
      </c>
      <c r="J3303" t="s">
        <v>165</v>
      </c>
      <c r="K3303" t="s">
        <v>165</v>
      </c>
      <c r="L3303" t="s">
        <v>165</v>
      </c>
      <c r="M3303" t="s">
        <v>165</v>
      </c>
      <c r="N3303" t="s">
        <v>165</v>
      </c>
      <c r="O3303" t="s">
        <v>165</v>
      </c>
      <c r="P3303" t="s">
        <v>165</v>
      </c>
      <c r="Q3303" t="s">
        <v>165</v>
      </c>
    </row>
    <row r="3304">
      <c r="B3304" t="s">
        <v>165</v>
      </c>
      <c r="C3304" t="s">
        <v>165</v>
      </c>
      <c r="D3304" t="s">
        <v>165</v>
      </c>
      <c r="E3304" t="s">
        <v>165</v>
      </c>
      <c r="F3304" t="s">
        <v>165</v>
      </c>
      <c r="G3304" t="s">
        <v>165</v>
      </c>
      <c r="H3304" t="s">
        <v>165</v>
      </c>
      <c r="J3304" t="s">
        <v>165</v>
      </c>
      <c r="K3304" t="s">
        <v>165</v>
      </c>
      <c r="L3304" t="s">
        <v>165</v>
      </c>
      <c r="M3304" t="s">
        <v>165</v>
      </c>
      <c r="N3304" t="s">
        <v>165</v>
      </c>
      <c r="O3304" t="s">
        <v>165</v>
      </c>
      <c r="P3304" t="s">
        <v>165</v>
      </c>
      <c r="Q3304" t="s">
        <v>165</v>
      </c>
    </row>
    <row r="3305">
      <c r="B3305" t="s">
        <v>165</v>
      </c>
      <c r="C3305" t="s">
        <v>165</v>
      </c>
      <c r="D3305" t="s">
        <v>165</v>
      </c>
      <c r="E3305" t="s">
        <v>165</v>
      </c>
      <c r="F3305" t="s">
        <v>165</v>
      </c>
      <c r="G3305" t="s">
        <v>165</v>
      </c>
      <c r="H3305" t="s">
        <v>165</v>
      </c>
      <c r="J3305" t="s">
        <v>165</v>
      </c>
      <c r="K3305" t="s">
        <v>165</v>
      </c>
      <c r="L3305" t="s">
        <v>165</v>
      </c>
      <c r="M3305" t="s">
        <v>165</v>
      </c>
      <c r="N3305" t="s">
        <v>165</v>
      </c>
      <c r="O3305" t="s">
        <v>165</v>
      </c>
      <c r="P3305" t="s">
        <v>165</v>
      </c>
      <c r="Q3305" t="s">
        <v>165</v>
      </c>
    </row>
    <row r="3306">
      <c r="B3306" t="s">
        <v>165</v>
      </c>
      <c r="C3306" t="s">
        <v>165</v>
      </c>
      <c r="D3306" t="s">
        <v>165</v>
      </c>
      <c r="E3306" t="s">
        <v>165</v>
      </c>
      <c r="F3306" t="s">
        <v>165</v>
      </c>
      <c r="G3306" t="s">
        <v>165</v>
      </c>
      <c r="H3306" t="s">
        <v>165</v>
      </c>
      <c r="J3306" t="s">
        <v>165</v>
      </c>
      <c r="K3306" t="s">
        <v>165</v>
      </c>
      <c r="L3306" t="s">
        <v>165</v>
      </c>
      <c r="M3306" t="s">
        <v>165</v>
      </c>
      <c r="N3306" t="s">
        <v>165</v>
      </c>
      <c r="O3306" t="s">
        <v>165</v>
      </c>
      <c r="P3306" t="s">
        <v>165</v>
      </c>
      <c r="Q3306" t="s">
        <v>165</v>
      </c>
    </row>
    <row r="3307">
      <c r="B3307" t="s">
        <v>165</v>
      </c>
      <c r="C3307" t="s">
        <v>165</v>
      </c>
      <c r="D3307" t="s">
        <v>165</v>
      </c>
      <c r="E3307" t="s">
        <v>165</v>
      </c>
      <c r="F3307" t="s">
        <v>165</v>
      </c>
      <c r="G3307" t="s">
        <v>165</v>
      </c>
      <c r="H3307" t="s">
        <v>165</v>
      </c>
      <c r="J3307" t="s">
        <v>165</v>
      </c>
      <c r="K3307" t="s">
        <v>165</v>
      </c>
      <c r="L3307" t="s">
        <v>165</v>
      </c>
      <c r="M3307" t="s">
        <v>165</v>
      </c>
      <c r="N3307" t="s">
        <v>165</v>
      </c>
      <c r="O3307" t="s">
        <v>165</v>
      </c>
      <c r="P3307" t="s">
        <v>165</v>
      </c>
      <c r="Q3307" t="s">
        <v>165</v>
      </c>
    </row>
    <row r="3308">
      <c r="B3308" t="s">
        <v>165</v>
      </c>
      <c r="C3308" t="s">
        <v>165</v>
      </c>
      <c r="D3308" t="s">
        <v>165</v>
      </c>
      <c r="E3308" t="s">
        <v>165</v>
      </c>
      <c r="F3308" t="s">
        <v>165</v>
      </c>
      <c r="G3308" t="s">
        <v>165</v>
      </c>
      <c r="H3308" t="s">
        <v>165</v>
      </c>
      <c r="J3308" t="s">
        <v>165</v>
      </c>
      <c r="K3308" t="s">
        <v>165</v>
      </c>
      <c r="L3308" t="s">
        <v>165</v>
      </c>
      <c r="M3308" t="s">
        <v>165</v>
      </c>
      <c r="N3308" t="s">
        <v>165</v>
      </c>
      <c r="O3308" t="s">
        <v>165</v>
      </c>
      <c r="P3308" t="s">
        <v>165</v>
      </c>
      <c r="Q3308" t="s">
        <v>165</v>
      </c>
    </row>
    <row r="3309">
      <c r="B3309" t="s">
        <v>165</v>
      </c>
      <c r="C3309" t="s">
        <v>165</v>
      </c>
      <c r="D3309" t="s">
        <v>165</v>
      </c>
      <c r="E3309" t="s">
        <v>165</v>
      </c>
      <c r="F3309" t="s">
        <v>165</v>
      </c>
      <c r="G3309" t="s">
        <v>165</v>
      </c>
      <c r="H3309" t="s">
        <v>165</v>
      </c>
      <c r="J3309" t="s">
        <v>165</v>
      </c>
      <c r="K3309" t="s">
        <v>165</v>
      </c>
      <c r="L3309" t="s">
        <v>165</v>
      </c>
      <c r="M3309" t="s">
        <v>165</v>
      </c>
      <c r="N3309" t="s">
        <v>165</v>
      </c>
      <c r="O3309" t="s">
        <v>165</v>
      </c>
      <c r="P3309" t="s">
        <v>165</v>
      </c>
      <c r="Q3309" t="s">
        <v>165</v>
      </c>
    </row>
    <row r="3310">
      <c r="B3310" t="s">
        <v>165</v>
      </c>
      <c r="C3310" t="s">
        <v>165</v>
      </c>
      <c r="D3310" t="s">
        <v>165</v>
      </c>
      <c r="E3310" t="s">
        <v>165</v>
      </c>
      <c r="F3310" t="s">
        <v>165</v>
      </c>
      <c r="G3310" t="s">
        <v>165</v>
      </c>
      <c r="H3310" t="s">
        <v>165</v>
      </c>
      <c r="J3310" t="s">
        <v>165</v>
      </c>
      <c r="K3310" t="s">
        <v>165</v>
      </c>
      <c r="L3310" t="s">
        <v>165</v>
      </c>
      <c r="M3310" t="s">
        <v>165</v>
      </c>
      <c r="N3310" t="s">
        <v>165</v>
      </c>
      <c r="O3310" t="s">
        <v>165</v>
      </c>
      <c r="P3310" t="s">
        <v>165</v>
      </c>
      <c r="Q3310" t="s">
        <v>165</v>
      </c>
    </row>
    <row r="3311">
      <c r="B3311" t="s">
        <v>165</v>
      </c>
      <c r="C3311" t="s">
        <v>165</v>
      </c>
      <c r="D3311" t="s">
        <v>165</v>
      </c>
      <c r="E3311" t="s">
        <v>165</v>
      </c>
      <c r="F3311" t="s">
        <v>165</v>
      </c>
      <c r="G3311" t="s">
        <v>165</v>
      </c>
      <c r="H3311" t="s">
        <v>165</v>
      </c>
      <c r="J3311" t="s">
        <v>165</v>
      </c>
      <c r="K3311" t="s">
        <v>165</v>
      </c>
      <c r="L3311" t="s">
        <v>165</v>
      </c>
      <c r="M3311" t="s">
        <v>165</v>
      </c>
      <c r="N3311" t="s">
        <v>165</v>
      </c>
      <c r="O3311" t="s">
        <v>165</v>
      </c>
      <c r="P3311" t="s">
        <v>165</v>
      </c>
      <c r="Q3311" t="s">
        <v>165</v>
      </c>
    </row>
    <row r="3312">
      <c r="B3312" t="s">
        <v>165</v>
      </c>
      <c r="C3312" t="s">
        <v>165</v>
      </c>
      <c r="D3312" t="s">
        <v>165</v>
      </c>
      <c r="E3312" t="s">
        <v>165</v>
      </c>
      <c r="F3312" t="s">
        <v>165</v>
      </c>
      <c r="G3312" t="s">
        <v>165</v>
      </c>
      <c r="H3312" t="s">
        <v>165</v>
      </c>
      <c r="J3312" t="s">
        <v>165</v>
      </c>
      <c r="K3312" t="s">
        <v>165</v>
      </c>
      <c r="L3312" t="s">
        <v>165</v>
      </c>
      <c r="M3312" t="s">
        <v>165</v>
      </c>
      <c r="N3312" t="s">
        <v>165</v>
      </c>
      <c r="O3312" t="s">
        <v>165</v>
      </c>
      <c r="P3312" t="s">
        <v>165</v>
      </c>
      <c r="Q3312" t="s">
        <v>165</v>
      </c>
    </row>
    <row r="3313">
      <c r="B3313" t="s">
        <v>165</v>
      </c>
      <c r="C3313" t="s">
        <v>165</v>
      </c>
      <c r="D3313" t="s">
        <v>165</v>
      </c>
      <c r="E3313" t="s">
        <v>165</v>
      </c>
      <c r="F3313" t="s">
        <v>165</v>
      </c>
      <c r="G3313" t="s">
        <v>165</v>
      </c>
      <c r="H3313" t="s">
        <v>165</v>
      </c>
      <c r="J3313" t="s">
        <v>165</v>
      </c>
      <c r="K3313" t="s">
        <v>165</v>
      </c>
      <c r="L3313" t="s">
        <v>165</v>
      </c>
      <c r="M3313" t="s">
        <v>165</v>
      </c>
      <c r="N3313" t="s">
        <v>165</v>
      </c>
      <c r="O3313" t="s">
        <v>165</v>
      </c>
      <c r="P3313" t="s">
        <v>165</v>
      </c>
      <c r="Q3313" t="s">
        <v>165</v>
      </c>
    </row>
    <row r="3314">
      <c r="B3314" t="s">
        <v>165</v>
      </c>
      <c r="C3314" t="s">
        <v>165</v>
      </c>
      <c r="D3314" t="s">
        <v>165</v>
      </c>
      <c r="E3314" t="s">
        <v>165</v>
      </c>
      <c r="F3314" t="s">
        <v>165</v>
      </c>
      <c r="G3314" t="s">
        <v>165</v>
      </c>
      <c r="H3314" t="s">
        <v>165</v>
      </c>
      <c r="J3314" t="s">
        <v>165</v>
      </c>
      <c r="K3314" t="s">
        <v>165</v>
      </c>
      <c r="L3314" t="s">
        <v>165</v>
      </c>
      <c r="M3314" t="s">
        <v>165</v>
      </c>
      <c r="N3314" t="s">
        <v>165</v>
      </c>
      <c r="O3314" t="s">
        <v>165</v>
      </c>
      <c r="P3314" t="s">
        <v>165</v>
      </c>
      <c r="Q3314" t="s">
        <v>165</v>
      </c>
    </row>
    <row r="3315">
      <c r="B3315" t="s">
        <v>165</v>
      </c>
      <c r="C3315" t="s">
        <v>165</v>
      </c>
      <c r="D3315" t="s">
        <v>165</v>
      </c>
      <c r="E3315" t="s">
        <v>165</v>
      </c>
      <c r="F3315" t="s">
        <v>165</v>
      </c>
      <c r="G3315" t="s">
        <v>165</v>
      </c>
      <c r="H3315" t="s">
        <v>165</v>
      </c>
      <c r="J3315" t="s">
        <v>165</v>
      </c>
      <c r="K3315" t="s">
        <v>165</v>
      </c>
      <c r="L3315" t="s">
        <v>165</v>
      </c>
      <c r="M3315" t="s">
        <v>165</v>
      </c>
      <c r="N3315" t="s">
        <v>165</v>
      </c>
      <c r="O3315" t="s">
        <v>165</v>
      </c>
      <c r="P3315" t="s">
        <v>165</v>
      </c>
      <c r="Q3315" t="s">
        <v>165</v>
      </c>
    </row>
    <row r="3316">
      <c r="B3316" t="s">
        <v>165</v>
      </c>
      <c r="C3316" t="s">
        <v>165</v>
      </c>
      <c r="D3316" t="s">
        <v>165</v>
      </c>
      <c r="E3316" t="s">
        <v>165</v>
      </c>
      <c r="F3316" t="s">
        <v>165</v>
      </c>
      <c r="G3316" t="s">
        <v>165</v>
      </c>
      <c r="H3316" t="s">
        <v>165</v>
      </c>
      <c r="J3316" t="s">
        <v>165</v>
      </c>
      <c r="K3316" t="s">
        <v>165</v>
      </c>
      <c r="L3316" t="s">
        <v>165</v>
      </c>
      <c r="M3316" t="s">
        <v>165</v>
      </c>
      <c r="N3316" t="s">
        <v>165</v>
      </c>
      <c r="O3316" t="s">
        <v>165</v>
      </c>
      <c r="P3316" t="s">
        <v>165</v>
      </c>
      <c r="Q3316" t="s">
        <v>165</v>
      </c>
    </row>
    <row r="3317">
      <c r="B3317" t="s">
        <v>165</v>
      </c>
      <c r="C3317" t="s">
        <v>165</v>
      </c>
      <c r="D3317" t="s">
        <v>165</v>
      </c>
      <c r="E3317" t="s">
        <v>165</v>
      </c>
      <c r="F3317" t="s">
        <v>165</v>
      </c>
      <c r="G3317" t="s">
        <v>165</v>
      </c>
      <c r="H3317" t="s">
        <v>165</v>
      </c>
      <c r="J3317" t="s">
        <v>165</v>
      </c>
      <c r="K3317" t="s">
        <v>165</v>
      </c>
      <c r="L3317" t="s">
        <v>165</v>
      </c>
      <c r="M3317" t="s">
        <v>165</v>
      </c>
      <c r="N3317" t="s">
        <v>165</v>
      </c>
      <c r="O3317" t="s">
        <v>165</v>
      </c>
      <c r="P3317" t="s">
        <v>165</v>
      </c>
      <c r="Q3317" t="s">
        <v>165</v>
      </c>
    </row>
    <row r="3318">
      <c r="B3318" t="s">
        <v>165</v>
      </c>
      <c r="C3318" t="s">
        <v>165</v>
      </c>
      <c r="D3318" t="s">
        <v>165</v>
      </c>
      <c r="E3318" t="s">
        <v>165</v>
      </c>
      <c r="F3318" t="s">
        <v>165</v>
      </c>
      <c r="G3318" t="s">
        <v>165</v>
      </c>
      <c r="H3318" t="s">
        <v>165</v>
      </c>
      <c r="J3318" t="s">
        <v>165</v>
      </c>
      <c r="K3318" t="s">
        <v>165</v>
      </c>
      <c r="L3318" t="s">
        <v>165</v>
      </c>
      <c r="M3318" t="s">
        <v>165</v>
      </c>
      <c r="N3318" t="s">
        <v>165</v>
      </c>
      <c r="O3318" t="s">
        <v>165</v>
      </c>
      <c r="P3318" t="s">
        <v>165</v>
      </c>
      <c r="Q3318" t="s">
        <v>165</v>
      </c>
    </row>
    <row r="3319">
      <c r="B3319" t="s">
        <v>165</v>
      </c>
      <c r="C3319" t="s">
        <v>165</v>
      </c>
      <c r="D3319" t="s">
        <v>165</v>
      </c>
      <c r="E3319" t="s">
        <v>165</v>
      </c>
      <c r="F3319" t="s">
        <v>165</v>
      </c>
      <c r="G3319" t="s">
        <v>165</v>
      </c>
      <c r="H3319" t="s">
        <v>165</v>
      </c>
      <c r="J3319" t="s">
        <v>165</v>
      </c>
      <c r="K3319" t="s">
        <v>165</v>
      </c>
      <c r="L3319" t="s">
        <v>165</v>
      </c>
      <c r="M3319" t="s">
        <v>165</v>
      </c>
      <c r="N3319" t="s">
        <v>165</v>
      </c>
      <c r="O3319" t="s">
        <v>165</v>
      </c>
      <c r="P3319" t="s">
        <v>165</v>
      </c>
      <c r="Q3319" t="s">
        <v>165</v>
      </c>
    </row>
    <row r="3320">
      <c r="B3320" t="s">
        <v>165</v>
      </c>
      <c r="C3320" t="s">
        <v>165</v>
      </c>
      <c r="D3320" t="s">
        <v>165</v>
      </c>
      <c r="E3320" t="s">
        <v>165</v>
      </c>
      <c r="F3320" t="s">
        <v>165</v>
      </c>
      <c r="G3320" t="s">
        <v>165</v>
      </c>
      <c r="H3320" t="s">
        <v>165</v>
      </c>
      <c r="J3320" t="s">
        <v>165</v>
      </c>
      <c r="K3320" t="s">
        <v>165</v>
      </c>
      <c r="L3320" t="s">
        <v>165</v>
      </c>
      <c r="M3320" t="s">
        <v>165</v>
      </c>
      <c r="N3320" t="s">
        <v>165</v>
      </c>
      <c r="O3320" t="s">
        <v>165</v>
      </c>
      <c r="P3320" t="s">
        <v>165</v>
      </c>
      <c r="Q3320" t="s">
        <v>165</v>
      </c>
    </row>
    <row r="3321">
      <c r="B3321" t="s">
        <v>165</v>
      </c>
      <c r="C3321" t="s">
        <v>165</v>
      </c>
      <c r="D3321" t="s">
        <v>165</v>
      </c>
      <c r="E3321" t="s">
        <v>165</v>
      </c>
      <c r="F3321" t="s">
        <v>165</v>
      </c>
      <c r="G3321" t="s">
        <v>165</v>
      </c>
      <c r="H3321" t="s">
        <v>165</v>
      </c>
      <c r="J3321" t="s">
        <v>165</v>
      </c>
      <c r="K3321" t="s">
        <v>165</v>
      </c>
      <c r="L3321" t="s">
        <v>165</v>
      </c>
      <c r="M3321" t="s">
        <v>165</v>
      </c>
      <c r="N3321" t="s">
        <v>165</v>
      </c>
      <c r="O3321" t="s">
        <v>165</v>
      </c>
      <c r="P3321" t="s">
        <v>165</v>
      </c>
      <c r="Q3321" t="s">
        <v>165</v>
      </c>
    </row>
    <row r="3322">
      <c r="B3322" t="s">
        <v>165</v>
      </c>
      <c r="C3322" t="s">
        <v>165</v>
      </c>
      <c r="D3322" t="s">
        <v>165</v>
      </c>
      <c r="E3322" t="s">
        <v>165</v>
      </c>
      <c r="F3322" t="s">
        <v>165</v>
      </c>
      <c r="G3322" t="s">
        <v>165</v>
      </c>
      <c r="H3322" t="s">
        <v>165</v>
      </c>
      <c r="J3322" t="s">
        <v>165</v>
      </c>
      <c r="K3322" t="s">
        <v>165</v>
      </c>
      <c r="L3322" t="s">
        <v>165</v>
      </c>
      <c r="M3322" t="s">
        <v>165</v>
      </c>
      <c r="N3322" t="s">
        <v>165</v>
      </c>
      <c r="O3322" t="s">
        <v>165</v>
      </c>
      <c r="P3322" t="s">
        <v>165</v>
      </c>
      <c r="Q3322" t="s">
        <v>165</v>
      </c>
    </row>
    <row r="3323">
      <c r="B3323" t="s">
        <v>165</v>
      </c>
      <c r="C3323" t="s">
        <v>165</v>
      </c>
      <c r="D3323" t="s">
        <v>165</v>
      </c>
      <c r="E3323" t="s">
        <v>165</v>
      </c>
      <c r="F3323" t="s">
        <v>165</v>
      </c>
      <c r="G3323" t="s">
        <v>165</v>
      </c>
      <c r="H3323" t="s">
        <v>165</v>
      </c>
      <c r="J3323" t="s">
        <v>165</v>
      </c>
      <c r="K3323" t="s">
        <v>165</v>
      </c>
      <c r="L3323" t="s">
        <v>165</v>
      </c>
      <c r="M3323" t="s">
        <v>165</v>
      </c>
      <c r="N3323" t="s">
        <v>165</v>
      </c>
      <c r="O3323" t="s">
        <v>165</v>
      </c>
      <c r="P3323" t="s">
        <v>165</v>
      </c>
      <c r="Q3323" t="s">
        <v>165</v>
      </c>
    </row>
    <row r="3324">
      <c r="B3324" t="s">
        <v>165</v>
      </c>
      <c r="C3324" t="s">
        <v>165</v>
      </c>
      <c r="D3324" t="s">
        <v>165</v>
      </c>
      <c r="E3324" t="s">
        <v>165</v>
      </c>
      <c r="F3324" t="s">
        <v>165</v>
      </c>
      <c r="G3324" t="s">
        <v>165</v>
      </c>
      <c r="H3324" t="s">
        <v>165</v>
      </c>
      <c r="J3324" t="s">
        <v>165</v>
      </c>
      <c r="K3324" t="s">
        <v>165</v>
      </c>
      <c r="L3324" t="s">
        <v>165</v>
      </c>
      <c r="M3324" t="s">
        <v>165</v>
      </c>
      <c r="N3324" t="s">
        <v>165</v>
      </c>
      <c r="O3324" t="s">
        <v>165</v>
      </c>
      <c r="P3324" t="s">
        <v>165</v>
      </c>
      <c r="Q3324" t="s">
        <v>165</v>
      </c>
    </row>
    <row r="3325">
      <c r="B3325" t="s">
        <v>165</v>
      </c>
      <c r="C3325" t="s">
        <v>165</v>
      </c>
      <c r="D3325" t="s">
        <v>165</v>
      </c>
      <c r="E3325" t="s">
        <v>165</v>
      </c>
      <c r="F3325" t="s">
        <v>165</v>
      </c>
      <c r="G3325" t="s">
        <v>165</v>
      </c>
      <c r="H3325" t="s">
        <v>165</v>
      </c>
      <c r="J3325" t="s">
        <v>165</v>
      </c>
      <c r="K3325" t="s">
        <v>165</v>
      </c>
      <c r="L3325" t="s">
        <v>165</v>
      </c>
      <c r="M3325" t="s">
        <v>165</v>
      </c>
      <c r="N3325" t="s">
        <v>165</v>
      </c>
      <c r="O3325" t="s">
        <v>165</v>
      </c>
      <c r="P3325" t="s">
        <v>165</v>
      </c>
      <c r="Q3325" t="s">
        <v>165</v>
      </c>
    </row>
    <row r="3326">
      <c r="B3326" t="s">
        <v>165</v>
      </c>
      <c r="C3326" t="s">
        <v>165</v>
      </c>
      <c r="D3326" t="s">
        <v>165</v>
      </c>
      <c r="E3326" t="s">
        <v>165</v>
      </c>
      <c r="F3326" t="s">
        <v>165</v>
      </c>
      <c r="G3326" t="s">
        <v>165</v>
      </c>
      <c r="H3326" t="s">
        <v>165</v>
      </c>
      <c r="J3326" t="s">
        <v>165</v>
      </c>
      <c r="K3326" t="s">
        <v>165</v>
      </c>
      <c r="L3326" t="s">
        <v>165</v>
      </c>
      <c r="M3326" t="s">
        <v>165</v>
      </c>
      <c r="N3326" t="s">
        <v>165</v>
      </c>
      <c r="O3326" t="s">
        <v>165</v>
      </c>
      <c r="P3326" t="s">
        <v>165</v>
      </c>
      <c r="Q3326" t="s">
        <v>165</v>
      </c>
    </row>
    <row r="3327">
      <c r="B3327" t="s">
        <v>165</v>
      </c>
      <c r="C3327" t="s">
        <v>165</v>
      </c>
      <c r="D3327" t="s">
        <v>165</v>
      </c>
      <c r="E3327" t="s">
        <v>165</v>
      </c>
      <c r="F3327" t="s">
        <v>165</v>
      </c>
      <c r="G3327" t="s">
        <v>165</v>
      </c>
      <c r="H3327" t="s">
        <v>165</v>
      </c>
      <c r="J3327" t="s">
        <v>165</v>
      </c>
      <c r="K3327" t="s">
        <v>165</v>
      </c>
      <c r="L3327" t="s">
        <v>165</v>
      </c>
      <c r="M3327" t="s">
        <v>165</v>
      </c>
      <c r="N3327" t="s">
        <v>165</v>
      </c>
      <c r="O3327" t="s">
        <v>165</v>
      </c>
      <c r="P3327" t="s">
        <v>165</v>
      </c>
      <c r="Q3327" t="s">
        <v>165</v>
      </c>
    </row>
    <row r="3328">
      <c r="B3328" t="s">
        <v>165</v>
      </c>
      <c r="C3328" t="s">
        <v>165</v>
      </c>
      <c r="D3328" t="s">
        <v>165</v>
      </c>
      <c r="E3328" t="s">
        <v>165</v>
      </c>
      <c r="F3328" t="s">
        <v>165</v>
      </c>
      <c r="G3328" t="s">
        <v>165</v>
      </c>
      <c r="H3328" t="s">
        <v>165</v>
      </c>
      <c r="J3328" t="s">
        <v>165</v>
      </c>
      <c r="K3328" t="s">
        <v>165</v>
      </c>
      <c r="L3328" t="s">
        <v>165</v>
      </c>
      <c r="M3328" t="s">
        <v>165</v>
      </c>
      <c r="N3328" t="s">
        <v>165</v>
      </c>
      <c r="O3328" t="s">
        <v>165</v>
      </c>
      <c r="P3328" t="s">
        <v>165</v>
      </c>
      <c r="Q3328" t="s">
        <v>165</v>
      </c>
    </row>
    <row r="3329">
      <c r="B3329" t="s">
        <v>165</v>
      </c>
      <c r="C3329" t="s">
        <v>165</v>
      </c>
      <c r="D3329" t="s">
        <v>165</v>
      </c>
      <c r="E3329" t="s">
        <v>165</v>
      </c>
      <c r="F3329" t="s">
        <v>165</v>
      </c>
      <c r="G3329" t="s">
        <v>165</v>
      </c>
      <c r="H3329" t="s">
        <v>165</v>
      </c>
      <c r="J3329" t="s">
        <v>165</v>
      </c>
      <c r="K3329" t="s">
        <v>165</v>
      </c>
      <c r="L3329" t="s">
        <v>165</v>
      </c>
      <c r="M3329" t="s">
        <v>165</v>
      </c>
      <c r="N3329" t="s">
        <v>165</v>
      </c>
      <c r="O3329" t="s">
        <v>165</v>
      </c>
      <c r="P3329" t="s">
        <v>165</v>
      </c>
      <c r="Q3329" t="s">
        <v>165</v>
      </c>
    </row>
    <row r="3330">
      <c r="B3330" t="s">
        <v>165</v>
      </c>
      <c r="C3330" t="s">
        <v>165</v>
      </c>
      <c r="D3330" t="s">
        <v>165</v>
      </c>
      <c r="E3330" t="s">
        <v>165</v>
      </c>
      <c r="F3330" t="s">
        <v>165</v>
      </c>
      <c r="G3330" t="s">
        <v>165</v>
      </c>
      <c r="H3330" t="s">
        <v>165</v>
      </c>
      <c r="J3330" t="s">
        <v>165</v>
      </c>
      <c r="K3330" t="s">
        <v>165</v>
      </c>
      <c r="L3330" t="s">
        <v>165</v>
      </c>
      <c r="M3330" t="s">
        <v>165</v>
      </c>
      <c r="N3330" t="s">
        <v>165</v>
      </c>
      <c r="O3330" t="s">
        <v>165</v>
      </c>
      <c r="P3330" t="s">
        <v>165</v>
      </c>
      <c r="Q3330" t="s">
        <v>165</v>
      </c>
    </row>
    <row r="3331">
      <c r="B3331" t="s">
        <v>165</v>
      </c>
      <c r="C3331" t="s">
        <v>165</v>
      </c>
      <c r="D3331" t="s">
        <v>165</v>
      </c>
      <c r="E3331" t="s">
        <v>165</v>
      </c>
      <c r="F3331" t="s">
        <v>165</v>
      </c>
      <c r="G3331" t="s">
        <v>165</v>
      </c>
      <c r="H3331" t="s">
        <v>165</v>
      </c>
      <c r="J3331" t="s">
        <v>165</v>
      </c>
      <c r="K3331" t="s">
        <v>165</v>
      </c>
      <c r="L3331" t="s">
        <v>165</v>
      </c>
      <c r="M3331" t="s">
        <v>165</v>
      </c>
      <c r="N3331" t="s">
        <v>165</v>
      </c>
      <c r="O3331" t="s">
        <v>165</v>
      </c>
      <c r="P3331" t="s">
        <v>165</v>
      </c>
      <c r="Q3331" t="s">
        <v>165</v>
      </c>
    </row>
    <row r="3332">
      <c r="B3332" t="s">
        <v>165</v>
      </c>
      <c r="C3332" t="s">
        <v>165</v>
      </c>
      <c r="D3332" t="s">
        <v>165</v>
      </c>
      <c r="E3332" t="s">
        <v>165</v>
      </c>
      <c r="F3332" t="s">
        <v>165</v>
      </c>
      <c r="G3332" t="s">
        <v>165</v>
      </c>
      <c r="H3332" t="s">
        <v>165</v>
      </c>
      <c r="J3332" t="s">
        <v>165</v>
      </c>
      <c r="K3332" t="s">
        <v>165</v>
      </c>
      <c r="L3332" t="s">
        <v>165</v>
      </c>
      <c r="M3332" t="s">
        <v>165</v>
      </c>
      <c r="N3332" t="s">
        <v>165</v>
      </c>
      <c r="O3332" t="s">
        <v>165</v>
      </c>
      <c r="P3332" t="s">
        <v>165</v>
      </c>
      <c r="Q3332" t="s">
        <v>165</v>
      </c>
    </row>
    <row r="3333">
      <c r="B3333" t="s">
        <v>165</v>
      </c>
      <c r="C3333" t="s">
        <v>165</v>
      </c>
      <c r="D3333" t="s">
        <v>165</v>
      </c>
      <c r="E3333" t="s">
        <v>165</v>
      </c>
      <c r="F3333" t="s">
        <v>165</v>
      </c>
      <c r="G3333" t="s">
        <v>165</v>
      </c>
      <c r="H3333" t="s">
        <v>165</v>
      </c>
      <c r="J3333" t="s">
        <v>165</v>
      </c>
      <c r="K3333" t="s">
        <v>165</v>
      </c>
      <c r="L3333" t="s">
        <v>165</v>
      </c>
      <c r="M3333" t="s">
        <v>165</v>
      </c>
      <c r="N3333" t="s">
        <v>165</v>
      </c>
      <c r="O3333" t="s">
        <v>165</v>
      </c>
      <c r="P3333" t="s">
        <v>165</v>
      </c>
      <c r="Q3333" t="s">
        <v>165</v>
      </c>
    </row>
    <row r="3334">
      <c r="B3334" t="s">
        <v>165</v>
      </c>
      <c r="C3334" t="s">
        <v>165</v>
      </c>
      <c r="D3334" t="s">
        <v>165</v>
      </c>
      <c r="E3334" t="s">
        <v>165</v>
      </c>
      <c r="F3334" t="s">
        <v>165</v>
      </c>
      <c r="G3334" t="s">
        <v>165</v>
      </c>
      <c r="H3334" t="s">
        <v>165</v>
      </c>
      <c r="J3334" t="s">
        <v>165</v>
      </c>
      <c r="K3334" t="s">
        <v>165</v>
      </c>
      <c r="L3334" t="s">
        <v>165</v>
      </c>
      <c r="M3334" t="s">
        <v>165</v>
      </c>
      <c r="N3334" t="s">
        <v>165</v>
      </c>
      <c r="O3334" t="s">
        <v>165</v>
      </c>
      <c r="P3334" t="s">
        <v>165</v>
      </c>
      <c r="Q3334" t="s">
        <v>165</v>
      </c>
    </row>
    <row r="3335">
      <c r="B3335" t="s">
        <v>165</v>
      </c>
      <c r="C3335" t="s">
        <v>165</v>
      </c>
      <c r="D3335" t="s">
        <v>165</v>
      </c>
      <c r="E3335" t="s">
        <v>165</v>
      </c>
      <c r="F3335" t="s">
        <v>165</v>
      </c>
      <c r="G3335" t="s">
        <v>165</v>
      </c>
      <c r="H3335" t="s">
        <v>165</v>
      </c>
      <c r="J3335" t="s">
        <v>165</v>
      </c>
      <c r="K3335" t="s">
        <v>165</v>
      </c>
      <c r="L3335" t="s">
        <v>165</v>
      </c>
      <c r="M3335" t="s">
        <v>165</v>
      </c>
      <c r="N3335" t="s">
        <v>165</v>
      </c>
      <c r="O3335" t="s">
        <v>165</v>
      </c>
      <c r="P3335" t="s">
        <v>165</v>
      </c>
      <c r="Q3335" t="s">
        <v>165</v>
      </c>
    </row>
    <row r="3336">
      <c r="B3336" t="s">
        <v>165</v>
      </c>
      <c r="C3336" t="s">
        <v>165</v>
      </c>
      <c r="D3336" t="s">
        <v>165</v>
      </c>
      <c r="E3336" t="s">
        <v>165</v>
      </c>
      <c r="F3336" t="s">
        <v>165</v>
      </c>
      <c r="G3336" t="s">
        <v>165</v>
      </c>
      <c r="H3336" t="s">
        <v>165</v>
      </c>
      <c r="J3336" t="s">
        <v>165</v>
      </c>
      <c r="K3336" t="s">
        <v>165</v>
      </c>
      <c r="L3336" t="s">
        <v>165</v>
      </c>
      <c r="M3336" t="s">
        <v>165</v>
      </c>
      <c r="N3336" t="s">
        <v>165</v>
      </c>
      <c r="O3336" t="s">
        <v>165</v>
      </c>
      <c r="P3336" t="s">
        <v>165</v>
      </c>
      <c r="Q3336" t="s">
        <v>165</v>
      </c>
    </row>
    <row r="3337">
      <c r="B3337" t="s">
        <v>165</v>
      </c>
      <c r="C3337" t="s">
        <v>165</v>
      </c>
      <c r="D3337" t="s">
        <v>165</v>
      </c>
      <c r="E3337" t="s">
        <v>165</v>
      </c>
      <c r="F3337" t="s">
        <v>165</v>
      </c>
      <c r="G3337" t="s">
        <v>165</v>
      </c>
      <c r="H3337" t="s">
        <v>165</v>
      </c>
      <c r="J3337" t="s">
        <v>165</v>
      </c>
      <c r="K3337" t="s">
        <v>165</v>
      </c>
      <c r="L3337" t="s">
        <v>165</v>
      </c>
      <c r="M3337" t="s">
        <v>165</v>
      </c>
      <c r="N3337" t="s">
        <v>165</v>
      </c>
      <c r="O3337" t="s">
        <v>165</v>
      </c>
      <c r="P3337" t="s">
        <v>165</v>
      </c>
      <c r="Q3337" t="s">
        <v>165</v>
      </c>
    </row>
    <row r="3338">
      <c r="B3338" t="s">
        <v>165</v>
      </c>
      <c r="C3338" t="s">
        <v>165</v>
      </c>
      <c r="D3338" t="s">
        <v>165</v>
      </c>
      <c r="E3338" t="s">
        <v>165</v>
      </c>
      <c r="F3338" t="s">
        <v>165</v>
      </c>
      <c r="G3338" t="s">
        <v>165</v>
      </c>
      <c r="H3338" t="s">
        <v>165</v>
      </c>
      <c r="J3338" t="s">
        <v>165</v>
      </c>
      <c r="K3338" t="s">
        <v>165</v>
      </c>
      <c r="L3338" t="s">
        <v>165</v>
      </c>
      <c r="M3338" t="s">
        <v>165</v>
      </c>
      <c r="N3338" t="s">
        <v>165</v>
      </c>
      <c r="O3338" t="s">
        <v>165</v>
      </c>
      <c r="P3338" t="s">
        <v>165</v>
      </c>
      <c r="Q3338" t="s">
        <v>165</v>
      </c>
    </row>
    <row r="3339">
      <c r="B3339" t="s">
        <v>165</v>
      </c>
      <c r="C3339" t="s">
        <v>165</v>
      </c>
      <c r="D3339" t="s">
        <v>165</v>
      </c>
      <c r="E3339" t="s">
        <v>165</v>
      </c>
      <c r="F3339" t="s">
        <v>165</v>
      </c>
      <c r="G3339" t="s">
        <v>165</v>
      </c>
      <c r="H3339" t="s">
        <v>165</v>
      </c>
      <c r="J3339" t="s">
        <v>165</v>
      </c>
      <c r="K3339" t="s">
        <v>165</v>
      </c>
      <c r="L3339" t="s">
        <v>165</v>
      </c>
      <c r="M3339" t="s">
        <v>165</v>
      </c>
      <c r="N3339" t="s">
        <v>165</v>
      </c>
      <c r="O3339" t="s">
        <v>165</v>
      </c>
      <c r="P3339" t="s">
        <v>165</v>
      </c>
      <c r="Q3339" t="s">
        <v>165</v>
      </c>
    </row>
    <row r="3340">
      <c r="B3340" t="s">
        <v>165</v>
      </c>
      <c r="C3340" t="s">
        <v>165</v>
      </c>
      <c r="D3340" t="s">
        <v>165</v>
      </c>
      <c r="E3340" t="s">
        <v>165</v>
      </c>
      <c r="F3340" t="s">
        <v>165</v>
      </c>
      <c r="G3340" t="s">
        <v>165</v>
      </c>
      <c r="H3340" t="s">
        <v>165</v>
      </c>
      <c r="J3340" t="s">
        <v>165</v>
      </c>
      <c r="K3340" t="s">
        <v>165</v>
      </c>
      <c r="L3340" t="s">
        <v>165</v>
      </c>
      <c r="M3340" t="s">
        <v>165</v>
      </c>
      <c r="N3340" t="s">
        <v>165</v>
      </c>
      <c r="O3340" t="s">
        <v>165</v>
      </c>
      <c r="P3340" t="s">
        <v>165</v>
      </c>
      <c r="Q3340" t="s">
        <v>165</v>
      </c>
    </row>
    <row r="3341">
      <c r="B3341" t="s">
        <v>165</v>
      </c>
      <c r="C3341" t="s">
        <v>165</v>
      </c>
      <c r="D3341" t="s">
        <v>165</v>
      </c>
      <c r="E3341" t="s">
        <v>165</v>
      </c>
      <c r="F3341" t="s">
        <v>165</v>
      </c>
      <c r="G3341" t="s">
        <v>165</v>
      </c>
      <c r="H3341" t="s">
        <v>165</v>
      </c>
      <c r="J3341" t="s">
        <v>165</v>
      </c>
      <c r="K3341" t="s">
        <v>165</v>
      </c>
      <c r="L3341" t="s">
        <v>165</v>
      </c>
      <c r="M3341" t="s">
        <v>165</v>
      </c>
      <c r="N3341" t="s">
        <v>165</v>
      </c>
      <c r="O3341" t="s">
        <v>165</v>
      </c>
      <c r="P3341" t="s">
        <v>165</v>
      </c>
      <c r="Q3341" t="s">
        <v>165</v>
      </c>
    </row>
    <row r="3342">
      <c r="B3342" t="s">
        <v>165</v>
      </c>
      <c r="C3342" t="s">
        <v>165</v>
      </c>
      <c r="D3342" t="s">
        <v>165</v>
      </c>
      <c r="E3342" t="s">
        <v>165</v>
      </c>
      <c r="F3342" t="s">
        <v>165</v>
      </c>
      <c r="G3342" t="s">
        <v>165</v>
      </c>
      <c r="H3342" t="s">
        <v>165</v>
      </c>
      <c r="J3342" t="s">
        <v>165</v>
      </c>
      <c r="K3342" t="s">
        <v>165</v>
      </c>
      <c r="L3342" t="s">
        <v>165</v>
      </c>
      <c r="M3342" t="s">
        <v>165</v>
      </c>
      <c r="N3342" t="s">
        <v>165</v>
      </c>
      <c r="O3342" t="s">
        <v>165</v>
      </c>
      <c r="P3342" t="s">
        <v>165</v>
      </c>
      <c r="Q3342" t="s">
        <v>165</v>
      </c>
    </row>
    <row r="3343">
      <c r="B3343" t="s">
        <v>165</v>
      </c>
      <c r="C3343" t="s">
        <v>165</v>
      </c>
      <c r="D3343" t="s">
        <v>165</v>
      </c>
      <c r="E3343" t="s">
        <v>165</v>
      </c>
      <c r="F3343" t="s">
        <v>165</v>
      </c>
      <c r="G3343" t="s">
        <v>165</v>
      </c>
      <c r="H3343" t="s">
        <v>165</v>
      </c>
      <c r="J3343" t="s">
        <v>165</v>
      </c>
      <c r="K3343" t="s">
        <v>165</v>
      </c>
      <c r="L3343" t="s">
        <v>165</v>
      </c>
      <c r="M3343" t="s">
        <v>165</v>
      </c>
      <c r="N3343" t="s">
        <v>165</v>
      </c>
      <c r="O3343" t="s">
        <v>165</v>
      </c>
      <c r="P3343" t="s">
        <v>165</v>
      </c>
      <c r="Q3343" t="s">
        <v>165</v>
      </c>
    </row>
    <row r="3344">
      <c r="B3344" t="s">
        <v>165</v>
      </c>
      <c r="C3344" t="s">
        <v>165</v>
      </c>
      <c r="D3344" t="s">
        <v>165</v>
      </c>
      <c r="E3344" t="s">
        <v>165</v>
      </c>
      <c r="F3344" t="s">
        <v>165</v>
      </c>
      <c r="G3344" t="s">
        <v>165</v>
      </c>
      <c r="H3344" t="s">
        <v>165</v>
      </c>
      <c r="J3344" t="s">
        <v>165</v>
      </c>
      <c r="K3344" t="s">
        <v>165</v>
      </c>
      <c r="L3344" t="s">
        <v>165</v>
      </c>
      <c r="M3344" t="s">
        <v>165</v>
      </c>
      <c r="N3344" t="s">
        <v>165</v>
      </c>
      <c r="O3344" t="s">
        <v>165</v>
      </c>
      <c r="P3344" t="s">
        <v>165</v>
      </c>
      <c r="Q3344" t="s">
        <v>165</v>
      </c>
    </row>
    <row r="3345">
      <c r="B3345" t="s">
        <v>165</v>
      </c>
      <c r="C3345" t="s">
        <v>165</v>
      </c>
      <c r="D3345" t="s">
        <v>165</v>
      </c>
      <c r="E3345" t="s">
        <v>165</v>
      </c>
      <c r="F3345" t="s">
        <v>165</v>
      </c>
      <c r="G3345" t="s">
        <v>165</v>
      </c>
      <c r="H3345" t="s">
        <v>165</v>
      </c>
      <c r="J3345" t="s">
        <v>165</v>
      </c>
      <c r="K3345" t="s">
        <v>165</v>
      </c>
      <c r="L3345" t="s">
        <v>165</v>
      </c>
      <c r="M3345" t="s">
        <v>165</v>
      </c>
      <c r="N3345" t="s">
        <v>165</v>
      </c>
      <c r="O3345" t="s">
        <v>165</v>
      </c>
      <c r="P3345" t="s">
        <v>165</v>
      </c>
      <c r="Q3345" t="s">
        <v>165</v>
      </c>
    </row>
    <row r="3346">
      <c r="B3346" t="s">
        <v>165</v>
      </c>
      <c r="C3346" t="s">
        <v>165</v>
      </c>
      <c r="D3346" t="s">
        <v>165</v>
      </c>
      <c r="E3346" t="s">
        <v>165</v>
      </c>
      <c r="F3346" t="s">
        <v>165</v>
      </c>
      <c r="G3346" t="s">
        <v>165</v>
      </c>
      <c r="H3346" t="s">
        <v>165</v>
      </c>
      <c r="J3346" t="s">
        <v>165</v>
      </c>
      <c r="K3346" t="s">
        <v>165</v>
      </c>
      <c r="L3346" t="s">
        <v>165</v>
      </c>
      <c r="M3346" t="s">
        <v>165</v>
      </c>
      <c r="N3346" t="s">
        <v>165</v>
      </c>
      <c r="O3346" t="s">
        <v>165</v>
      </c>
      <c r="P3346" t="s">
        <v>165</v>
      </c>
      <c r="Q3346" t="s">
        <v>165</v>
      </c>
    </row>
    <row r="3347">
      <c r="B3347" t="s">
        <v>165</v>
      </c>
      <c r="C3347" t="s">
        <v>165</v>
      </c>
      <c r="D3347" t="s">
        <v>165</v>
      </c>
      <c r="E3347" t="s">
        <v>165</v>
      </c>
      <c r="F3347" t="s">
        <v>165</v>
      </c>
      <c r="G3347" t="s">
        <v>165</v>
      </c>
      <c r="H3347" t="s">
        <v>165</v>
      </c>
      <c r="J3347" t="s">
        <v>165</v>
      </c>
      <c r="K3347" t="s">
        <v>165</v>
      </c>
      <c r="L3347" t="s">
        <v>165</v>
      </c>
      <c r="M3347" t="s">
        <v>165</v>
      </c>
      <c r="N3347" t="s">
        <v>165</v>
      </c>
      <c r="O3347" t="s">
        <v>165</v>
      </c>
      <c r="P3347" t="s">
        <v>165</v>
      </c>
      <c r="Q3347" t="s">
        <v>165</v>
      </c>
    </row>
    <row r="3348">
      <c r="B3348" t="s">
        <v>165</v>
      </c>
      <c r="C3348" t="s">
        <v>165</v>
      </c>
      <c r="D3348" t="s">
        <v>165</v>
      </c>
      <c r="E3348" t="s">
        <v>165</v>
      </c>
      <c r="F3348" t="s">
        <v>165</v>
      </c>
      <c r="G3348" t="s">
        <v>165</v>
      </c>
      <c r="H3348" t="s">
        <v>165</v>
      </c>
      <c r="J3348" t="s">
        <v>165</v>
      </c>
      <c r="K3348" t="s">
        <v>165</v>
      </c>
      <c r="L3348" t="s">
        <v>165</v>
      </c>
      <c r="M3348" t="s">
        <v>165</v>
      </c>
      <c r="N3348" t="s">
        <v>165</v>
      </c>
      <c r="O3348" t="s">
        <v>165</v>
      </c>
      <c r="P3348" t="s">
        <v>165</v>
      </c>
      <c r="Q3348" t="s">
        <v>165</v>
      </c>
    </row>
    <row r="3349">
      <c r="B3349" t="s">
        <v>165</v>
      </c>
      <c r="C3349" t="s">
        <v>165</v>
      </c>
      <c r="D3349" t="s">
        <v>165</v>
      </c>
      <c r="E3349" t="s">
        <v>165</v>
      </c>
      <c r="F3349" t="s">
        <v>165</v>
      </c>
      <c r="G3349" t="s">
        <v>165</v>
      </c>
      <c r="H3349" t="s">
        <v>165</v>
      </c>
      <c r="J3349" t="s">
        <v>165</v>
      </c>
      <c r="K3349" t="s">
        <v>165</v>
      </c>
      <c r="L3349" t="s">
        <v>165</v>
      </c>
      <c r="M3349" t="s">
        <v>165</v>
      </c>
      <c r="N3349" t="s">
        <v>165</v>
      </c>
      <c r="O3349" t="s">
        <v>165</v>
      </c>
      <c r="P3349" t="s">
        <v>165</v>
      </c>
      <c r="Q3349" t="s">
        <v>165</v>
      </c>
    </row>
    <row r="3350">
      <c r="B3350" t="s">
        <v>165</v>
      </c>
      <c r="C3350" t="s">
        <v>165</v>
      </c>
      <c r="D3350" t="s">
        <v>165</v>
      </c>
      <c r="E3350" t="s">
        <v>165</v>
      </c>
      <c r="F3350" t="s">
        <v>165</v>
      </c>
      <c r="G3350" t="s">
        <v>165</v>
      </c>
      <c r="H3350" t="s">
        <v>165</v>
      </c>
      <c r="J3350" t="s">
        <v>165</v>
      </c>
      <c r="K3350" t="s">
        <v>165</v>
      </c>
      <c r="L3350" t="s">
        <v>165</v>
      </c>
      <c r="M3350" t="s">
        <v>165</v>
      </c>
      <c r="N3350" t="s">
        <v>165</v>
      </c>
      <c r="O3350" t="s">
        <v>165</v>
      </c>
      <c r="P3350" t="s">
        <v>165</v>
      </c>
      <c r="Q3350" t="s">
        <v>165</v>
      </c>
    </row>
    <row r="3351">
      <c r="B3351" t="s">
        <v>165</v>
      </c>
      <c r="C3351" t="s">
        <v>165</v>
      </c>
      <c r="D3351" t="s">
        <v>165</v>
      </c>
      <c r="E3351" t="s">
        <v>165</v>
      </c>
      <c r="F3351" t="s">
        <v>165</v>
      </c>
      <c r="G3351" t="s">
        <v>165</v>
      </c>
      <c r="H3351" t="s">
        <v>165</v>
      </c>
      <c r="J3351" t="s">
        <v>165</v>
      </c>
      <c r="K3351" t="s">
        <v>165</v>
      </c>
      <c r="L3351" t="s">
        <v>165</v>
      </c>
      <c r="M3351" t="s">
        <v>165</v>
      </c>
      <c r="N3351" t="s">
        <v>165</v>
      </c>
      <c r="O3351" t="s">
        <v>165</v>
      </c>
      <c r="P3351" t="s">
        <v>165</v>
      </c>
      <c r="Q3351" t="s">
        <v>165</v>
      </c>
    </row>
    <row r="3352">
      <c r="B3352" t="s">
        <v>165</v>
      </c>
      <c r="C3352" t="s">
        <v>165</v>
      </c>
      <c r="D3352" t="s">
        <v>165</v>
      </c>
      <c r="E3352" t="s">
        <v>165</v>
      </c>
      <c r="F3352" t="s">
        <v>165</v>
      </c>
      <c r="G3352" t="s">
        <v>165</v>
      </c>
      <c r="H3352" t="s">
        <v>165</v>
      </c>
      <c r="J3352" t="s">
        <v>165</v>
      </c>
      <c r="K3352" t="s">
        <v>165</v>
      </c>
      <c r="L3352" t="s">
        <v>165</v>
      </c>
      <c r="M3352" t="s">
        <v>165</v>
      </c>
      <c r="N3352" t="s">
        <v>165</v>
      </c>
      <c r="O3352" t="s">
        <v>165</v>
      </c>
      <c r="P3352" t="s">
        <v>165</v>
      </c>
      <c r="Q3352" t="s">
        <v>165</v>
      </c>
    </row>
    <row r="3353">
      <c r="B3353" t="s">
        <v>165</v>
      </c>
      <c r="C3353" t="s">
        <v>165</v>
      </c>
      <c r="D3353" t="s">
        <v>165</v>
      </c>
      <c r="E3353" t="s">
        <v>165</v>
      </c>
      <c r="F3353" t="s">
        <v>165</v>
      </c>
      <c r="G3353" t="s">
        <v>165</v>
      </c>
      <c r="H3353" t="s">
        <v>165</v>
      </c>
      <c r="J3353" t="s">
        <v>165</v>
      </c>
      <c r="K3353" t="s">
        <v>165</v>
      </c>
      <c r="L3353" t="s">
        <v>165</v>
      </c>
      <c r="M3353" t="s">
        <v>165</v>
      </c>
      <c r="N3353" t="s">
        <v>165</v>
      </c>
      <c r="O3353" t="s">
        <v>165</v>
      </c>
      <c r="P3353" t="s">
        <v>165</v>
      </c>
      <c r="Q3353" t="s">
        <v>165</v>
      </c>
    </row>
    <row r="3354">
      <c r="B3354" t="s">
        <v>165</v>
      </c>
      <c r="C3354" t="s">
        <v>165</v>
      </c>
      <c r="D3354" t="s">
        <v>165</v>
      </c>
      <c r="E3354" t="s">
        <v>165</v>
      </c>
      <c r="F3354" t="s">
        <v>165</v>
      </c>
      <c r="G3354" t="s">
        <v>165</v>
      </c>
      <c r="H3354" t="s">
        <v>165</v>
      </c>
      <c r="J3354" t="s">
        <v>165</v>
      </c>
      <c r="K3354" t="s">
        <v>165</v>
      </c>
      <c r="L3354" t="s">
        <v>165</v>
      </c>
      <c r="M3354" t="s">
        <v>165</v>
      </c>
      <c r="N3354" t="s">
        <v>165</v>
      </c>
      <c r="O3354" t="s">
        <v>165</v>
      </c>
      <c r="P3354" t="s">
        <v>165</v>
      </c>
      <c r="Q3354" t="s">
        <v>165</v>
      </c>
    </row>
    <row r="3355">
      <c r="B3355" t="s">
        <v>165</v>
      </c>
      <c r="C3355" t="s">
        <v>165</v>
      </c>
      <c r="D3355" t="s">
        <v>165</v>
      </c>
      <c r="E3355" t="s">
        <v>165</v>
      </c>
      <c r="F3355" t="s">
        <v>165</v>
      </c>
      <c r="G3355" t="s">
        <v>165</v>
      </c>
      <c r="H3355" t="s">
        <v>165</v>
      </c>
      <c r="J3355" t="s">
        <v>165</v>
      </c>
      <c r="K3355" t="s">
        <v>165</v>
      </c>
      <c r="L3355" t="s">
        <v>165</v>
      </c>
      <c r="M3355" t="s">
        <v>165</v>
      </c>
      <c r="N3355" t="s">
        <v>165</v>
      </c>
      <c r="O3355" t="s">
        <v>165</v>
      </c>
      <c r="P3355" t="s">
        <v>165</v>
      </c>
      <c r="Q3355" t="s">
        <v>165</v>
      </c>
    </row>
    <row r="3356">
      <c r="B3356" t="s">
        <v>165</v>
      </c>
      <c r="C3356" t="s">
        <v>165</v>
      </c>
      <c r="D3356" t="s">
        <v>165</v>
      </c>
      <c r="E3356" t="s">
        <v>165</v>
      </c>
      <c r="F3356" t="s">
        <v>165</v>
      </c>
      <c r="G3356" t="s">
        <v>165</v>
      </c>
      <c r="H3356" t="s">
        <v>165</v>
      </c>
      <c r="J3356" t="s">
        <v>165</v>
      </c>
      <c r="K3356" t="s">
        <v>165</v>
      </c>
      <c r="L3356" t="s">
        <v>165</v>
      </c>
      <c r="M3356" t="s">
        <v>165</v>
      </c>
      <c r="N3356" t="s">
        <v>165</v>
      </c>
      <c r="O3356" t="s">
        <v>165</v>
      </c>
      <c r="P3356" t="s">
        <v>165</v>
      </c>
      <c r="Q3356" t="s">
        <v>165</v>
      </c>
    </row>
    <row r="3357">
      <c r="B3357" t="s">
        <v>165</v>
      </c>
      <c r="C3357" t="s">
        <v>165</v>
      </c>
      <c r="D3357" t="s">
        <v>165</v>
      </c>
      <c r="E3357" t="s">
        <v>165</v>
      </c>
      <c r="F3357" t="s">
        <v>165</v>
      </c>
      <c r="G3357" t="s">
        <v>165</v>
      </c>
      <c r="H3357" t="s">
        <v>165</v>
      </c>
      <c r="J3357" t="s">
        <v>165</v>
      </c>
      <c r="K3357" t="s">
        <v>165</v>
      </c>
      <c r="L3357" t="s">
        <v>165</v>
      </c>
      <c r="M3357" t="s">
        <v>165</v>
      </c>
      <c r="N3357" t="s">
        <v>165</v>
      </c>
      <c r="O3357" t="s">
        <v>165</v>
      </c>
      <c r="P3357" t="s">
        <v>165</v>
      </c>
      <c r="Q3357" t="s">
        <v>165</v>
      </c>
    </row>
    <row r="3358">
      <c r="B3358" t="s">
        <v>165</v>
      </c>
      <c r="C3358" t="s">
        <v>165</v>
      </c>
      <c r="D3358" t="s">
        <v>165</v>
      </c>
      <c r="E3358" t="s">
        <v>165</v>
      </c>
      <c r="F3358" t="s">
        <v>165</v>
      </c>
      <c r="G3358" t="s">
        <v>165</v>
      </c>
      <c r="H3358" t="s">
        <v>165</v>
      </c>
      <c r="J3358" t="s">
        <v>165</v>
      </c>
      <c r="K3358" t="s">
        <v>165</v>
      </c>
      <c r="L3358" t="s">
        <v>165</v>
      </c>
      <c r="M3358" t="s">
        <v>165</v>
      </c>
      <c r="N3358" t="s">
        <v>165</v>
      </c>
      <c r="O3358" t="s">
        <v>165</v>
      </c>
      <c r="P3358" t="s">
        <v>165</v>
      </c>
      <c r="Q3358" t="s">
        <v>165</v>
      </c>
    </row>
    <row r="3359">
      <c r="B3359" t="s">
        <v>165</v>
      </c>
      <c r="C3359" t="s">
        <v>165</v>
      </c>
      <c r="D3359" t="s">
        <v>165</v>
      </c>
      <c r="E3359" t="s">
        <v>165</v>
      </c>
      <c r="F3359" t="s">
        <v>165</v>
      </c>
      <c r="G3359" t="s">
        <v>165</v>
      </c>
      <c r="H3359" t="s">
        <v>165</v>
      </c>
      <c r="J3359" t="s">
        <v>165</v>
      </c>
      <c r="K3359" t="s">
        <v>165</v>
      </c>
      <c r="L3359" t="s">
        <v>165</v>
      </c>
      <c r="M3359" t="s">
        <v>165</v>
      </c>
      <c r="N3359" t="s">
        <v>165</v>
      </c>
      <c r="O3359" t="s">
        <v>165</v>
      </c>
      <c r="P3359" t="s">
        <v>165</v>
      </c>
      <c r="Q3359" t="s">
        <v>165</v>
      </c>
    </row>
    <row r="3360">
      <c r="B3360" t="s">
        <v>165</v>
      </c>
      <c r="C3360" t="s">
        <v>165</v>
      </c>
      <c r="D3360" t="s">
        <v>165</v>
      </c>
      <c r="E3360" t="s">
        <v>165</v>
      </c>
      <c r="F3360" t="s">
        <v>165</v>
      </c>
      <c r="G3360" t="s">
        <v>165</v>
      </c>
      <c r="H3360" t="s">
        <v>165</v>
      </c>
      <c r="J3360" t="s">
        <v>165</v>
      </c>
      <c r="K3360" t="s">
        <v>165</v>
      </c>
      <c r="L3360" t="s">
        <v>165</v>
      </c>
      <c r="M3360" t="s">
        <v>165</v>
      </c>
      <c r="N3360" t="s">
        <v>165</v>
      </c>
      <c r="O3360" t="s">
        <v>165</v>
      </c>
      <c r="P3360" t="s">
        <v>165</v>
      </c>
      <c r="Q3360" t="s">
        <v>165</v>
      </c>
    </row>
    <row r="3361">
      <c r="B3361" t="s">
        <v>165</v>
      </c>
      <c r="C3361" t="s">
        <v>165</v>
      </c>
      <c r="D3361" t="s">
        <v>165</v>
      </c>
      <c r="E3361" t="s">
        <v>165</v>
      </c>
      <c r="F3361" t="s">
        <v>165</v>
      </c>
      <c r="G3361" t="s">
        <v>165</v>
      </c>
      <c r="H3361" t="s">
        <v>165</v>
      </c>
      <c r="J3361" t="s">
        <v>165</v>
      </c>
      <c r="K3361" t="s">
        <v>165</v>
      </c>
      <c r="L3361" t="s">
        <v>165</v>
      </c>
      <c r="M3361" t="s">
        <v>165</v>
      </c>
      <c r="N3361" t="s">
        <v>165</v>
      </c>
      <c r="O3361" t="s">
        <v>165</v>
      </c>
      <c r="P3361" t="s">
        <v>165</v>
      </c>
      <c r="Q3361" t="s">
        <v>165</v>
      </c>
    </row>
    <row r="3362">
      <c r="B3362" t="s">
        <v>165</v>
      </c>
      <c r="C3362" t="s">
        <v>165</v>
      </c>
      <c r="D3362" t="s">
        <v>165</v>
      </c>
      <c r="E3362" t="s">
        <v>165</v>
      </c>
      <c r="F3362" t="s">
        <v>165</v>
      </c>
      <c r="G3362" t="s">
        <v>165</v>
      </c>
      <c r="H3362" t="s">
        <v>165</v>
      </c>
      <c r="J3362" t="s">
        <v>165</v>
      </c>
      <c r="K3362" t="s">
        <v>165</v>
      </c>
      <c r="L3362" t="s">
        <v>165</v>
      </c>
      <c r="M3362" t="s">
        <v>165</v>
      </c>
      <c r="N3362" t="s">
        <v>165</v>
      </c>
      <c r="O3362" t="s">
        <v>165</v>
      </c>
      <c r="P3362" t="s">
        <v>165</v>
      </c>
      <c r="Q3362" t="s">
        <v>165</v>
      </c>
    </row>
    <row r="3363">
      <c r="B3363" t="s">
        <v>165</v>
      </c>
      <c r="C3363" t="s">
        <v>165</v>
      </c>
      <c r="D3363" t="s">
        <v>165</v>
      </c>
      <c r="E3363" t="s">
        <v>165</v>
      </c>
      <c r="F3363" t="s">
        <v>165</v>
      </c>
      <c r="G3363" t="s">
        <v>165</v>
      </c>
      <c r="H3363" t="s">
        <v>165</v>
      </c>
      <c r="J3363" t="s">
        <v>165</v>
      </c>
      <c r="K3363" t="s">
        <v>165</v>
      </c>
      <c r="L3363" t="s">
        <v>165</v>
      </c>
      <c r="M3363" t="s">
        <v>165</v>
      </c>
      <c r="N3363" t="s">
        <v>165</v>
      </c>
      <c r="O3363" t="s">
        <v>165</v>
      </c>
      <c r="P3363" t="s">
        <v>165</v>
      </c>
      <c r="Q3363" t="s">
        <v>165</v>
      </c>
    </row>
    <row r="3364">
      <c r="B3364" t="s">
        <v>165</v>
      </c>
      <c r="C3364" t="s">
        <v>165</v>
      </c>
      <c r="D3364" t="s">
        <v>165</v>
      </c>
      <c r="E3364" t="s">
        <v>165</v>
      </c>
      <c r="F3364" t="s">
        <v>165</v>
      </c>
      <c r="G3364" t="s">
        <v>165</v>
      </c>
      <c r="H3364" t="s">
        <v>165</v>
      </c>
      <c r="J3364" t="s">
        <v>165</v>
      </c>
      <c r="K3364" t="s">
        <v>165</v>
      </c>
      <c r="L3364" t="s">
        <v>165</v>
      </c>
      <c r="M3364" t="s">
        <v>165</v>
      </c>
      <c r="N3364" t="s">
        <v>165</v>
      </c>
      <c r="O3364" t="s">
        <v>165</v>
      </c>
      <c r="P3364" t="s">
        <v>165</v>
      </c>
      <c r="Q3364" t="s">
        <v>165</v>
      </c>
    </row>
    <row r="3365">
      <c r="B3365" t="s">
        <v>165</v>
      </c>
      <c r="C3365" t="s">
        <v>165</v>
      </c>
      <c r="D3365" t="s">
        <v>165</v>
      </c>
      <c r="E3365" t="s">
        <v>165</v>
      </c>
      <c r="F3365" t="s">
        <v>165</v>
      </c>
      <c r="G3365" t="s">
        <v>165</v>
      </c>
      <c r="H3365" t="s">
        <v>165</v>
      </c>
      <c r="J3365" t="s">
        <v>165</v>
      </c>
      <c r="K3365" t="s">
        <v>165</v>
      </c>
      <c r="L3365" t="s">
        <v>165</v>
      </c>
      <c r="M3365" t="s">
        <v>165</v>
      </c>
      <c r="N3365" t="s">
        <v>165</v>
      </c>
      <c r="O3365" t="s">
        <v>165</v>
      </c>
      <c r="P3365" t="s">
        <v>165</v>
      </c>
      <c r="Q3365" t="s">
        <v>165</v>
      </c>
    </row>
    <row r="3366">
      <c r="B3366" t="s">
        <v>165</v>
      </c>
      <c r="C3366" t="s">
        <v>165</v>
      </c>
      <c r="D3366" t="s">
        <v>165</v>
      </c>
      <c r="E3366" t="s">
        <v>165</v>
      </c>
      <c r="F3366" t="s">
        <v>165</v>
      </c>
      <c r="G3366" t="s">
        <v>165</v>
      </c>
      <c r="H3366" t="s">
        <v>165</v>
      </c>
      <c r="J3366" t="s">
        <v>165</v>
      </c>
      <c r="K3366" t="s">
        <v>165</v>
      </c>
      <c r="L3366" t="s">
        <v>165</v>
      </c>
      <c r="M3366" t="s">
        <v>165</v>
      </c>
      <c r="N3366" t="s">
        <v>165</v>
      </c>
      <c r="O3366" t="s">
        <v>165</v>
      </c>
      <c r="P3366" t="s">
        <v>165</v>
      </c>
      <c r="Q3366" t="s">
        <v>165</v>
      </c>
    </row>
    <row r="3367">
      <c r="B3367" t="s">
        <v>165</v>
      </c>
      <c r="C3367" t="s">
        <v>165</v>
      </c>
      <c r="D3367" t="s">
        <v>165</v>
      </c>
      <c r="E3367" t="s">
        <v>165</v>
      </c>
      <c r="F3367" t="s">
        <v>165</v>
      </c>
      <c r="G3367" t="s">
        <v>165</v>
      </c>
      <c r="H3367" t="s">
        <v>165</v>
      </c>
      <c r="J3367" t="s">
        <v>165</v>
      </c>
      <c r="K3367" t="s">
        <v>165</v>
      </c>
      <c r="L3367" t="s">
        <v>165</v>
      </c>
      <c r="M3367" t="s">
        <v>165</v>
      </c>
      <c r="N3367" t="s">
        <v>165</v>
      </c>
      <c r="O3367" t="s">
        <v>165</v>
      </c>
      <c r="P3367" t="s">
        <v>165</v>
      </c>
      <c r="Q3367" t="s">
        <v>165</v>
      </c>
    </row>
    <row r="3368">
      <c r="B3368" t="s">
        <v>165</v>
      </c>
      <c r="C3368" t="s">
        <v>165</v>
      </c>
      <c r="D3368" t="s">
        <v>165</v>
      </c>
      <c r="E3368" t="s">
        <v>165</v>
      </c>
      <c r="F3368" t="s">
        <v>165</v>
      </c>
      <c r="G3368" t="s">
        <v>165</v>
      </c>
      <c r="H3368" t="s">
        <v>165</v>
      </c>
      <c r="J3368" t="s">
        <v>165</v>
      </c>
      <c r="K3368" t="s">
        <v>165</v>
      </c>
      <c r="L3368" t="s">
        <v>165</v>
      </c>
      <c r="M3368" t="s">
        <v>165</v>
      </c>
      <c r="N3368" t="s">
        <v>165</v>
      </c>
      <c r="O3368" t="s">
        <v>165</v>
      </c>
      <c r="P3368" t="s">
        <v>165</v>
      </c>
      <c r="Q3368" t="s">
        <v>165</v>
      </c>
    </row>
    <row r="3369">
      <c r="B3369" t="s">
        <v>165</v>
      </c>
      <c r="C3369" t="s">
        <v>165</v>
      </c>
      <c r="D3369" t="s">
        <v>165</v>
      </c>
      <c r="E3369" t="s">
        <v>165</v>
      </c>
      <c r="F3369" t="s">
        <v>165</v>
      </c>
      <c r="G3369" t="s">
        <v>165</v>
      </c>
      <c r="H3369" t="s">
        <v>165</v>
      </c>
      <c r="J3369" t="s">
        <v>165</v>
      </c>
      <c r="K3369" t="s">
        <v>165</v>
      </c>
      <c r="L3369" t="s">
        <v>165</v>
      </c>
      <c r="M3369" t="s">
        <v>165</v>
      </c>
      <c r="N3369" t="s">
        <v>165</v>
      </c>
      <c r="O3369" t="s">
        <v>165</v>
      </c>
      <c r="P3369" t="s">
        <v>165</v>
      </c>
      <c r="Q3369" t="s">
        <v>165</v>
      </c>
    </row>
    <row r="3370">
      <c r="B3370" t="s">
        <v>165</v>
      </c>
      <c r="C3370" t="s">
        <v>165</v>
      </c>
      <c r="D3370" t="s">
        <v>165</v>
      </c>
      <c r="E3370" t="s">
        <v>165</v>
      </c>
      <c r="F3370" t="s">
        <v>165</v>
      </c>
      <c r="G3370" t="s">
        <v>165</v>
      </c>
      <c r="H3370" t="s">
        <v>165</v>
      </c>
      <c r="J3370" t="s">
        <v>165</v>
      </c>
      <c r="K3370" t="s">
        <v>165</v>
      </c>
      <c r="L3370" t="s">
        <v>165</v>
      </c>
      <c r="M3370" t="s">
        <v>165</v>
      </c>
      <c r="N3370" t="s">
        <v>165</v>
      </c>
      <c r="O3370" t="s">
        <v>165</v>
      </c>
      <c r="P3370" t="s">
        <v>165</v>
      </c>
      <c r="Q3370" t="s">
        <v>165</v>
      </c>
    </row>
    <row r="3371">
      <c r="B3371" t="s">
        <v>165</v>
      </c>
      <c r="C3371" t="s">
        <v>165</v>
      </c>
      <c r="D3371" t="s">
        <v>165</v>
      </c>
      <c r="E3371" t="s">
        <v>165</v>
      </c>
      <c r="F3371" t="s">
        <v>165</v>
      </c>
      <c r="G3371" t="s">
        <v>165</v>
      </c>
      <c r="H3371" t="s">
        <v>165</v>
      </c>
      <c r="J3371" t="s">
        <v>165</v>
      </c>
      <c r="K3371" t="s">
        <v>165</v>
      </c>
      <c r="L3371" t="s">
        <v>165</v>
      </c>
      <c r="M3371" t="s">
        <v>165</v>
      </c>
      <c r="N3371" t="s">
        <v>165</v>
      </c>
      <c r="O3371" t="s">
        <v>165</v>
      </c>
      <c r="P3371" t="s">
        <v>165</v>
      </c>
      <c r="Q3371" t="s">
        <v>165</v>
      </c>
    </row>
    <row r="3372">
      <c r="B3372" t="s">
        <v>165</v>
      </c>
      <c r="C3372" t="s">
        <v>165</v>
      </c>
      <c r="D3372" t="s">
        <v>165</v>
      </c>
      <c r="E3372" t="s">
        <v>165</v>
      </c>
      <c r="F3372" t="s">
        <v>165</v>
      </c>
      <c r="G3372" t="s">
        <v>165</v>
      </c>
      <c r="H3372" t="s">
        <v>165</v>
      </c>
      <c r="J3372" t="s">
        <v>165</v>
      </c>
      <c r="K3372" t="s">
        <v>165</v>
      </c>
      <c r="L3372" t="s">
        <v>165</v>
      </c>
      <c r="M3372" t="s">
        <v>165</v>
      </c>
      <c r="N3372" t="s">
        <v>165</v>
      </c>
      <c r="O3372" t="s">
        <v>165</v>
      </c>
      <c r="P3372" t="s">
        <v>165</v>
      </c>
      <c r="Q3372" t="s">
        <v>165</v>
      </c>
    </row>
    <row r="3373">
      <c r="B3373" t="s">
        <v>165</v>
      </c>
      <c r="C3373" t="s">
        <v>165</v>
      </c>
      <c r="D3373" t="s">
        <v>165</v>
      </c>
      <c r="E3373" t="s">
        <v>165</v>
      </c>
      <c r="F3373" t="s">
        <v>165</v>
      </c>
      <c r="G3373" t="s">
        <v>165</v>
      </c>
      <c r="H3373" t="s">
        <v>165</v>
      </c>
      <c r="J3373" t="s">
        <v>165</v>
      </c>
      <c r="K3373" t="s">
        <v>165</v>
      </c>
      <c r="L3373" t="s">
        <v>165</v>
      </c>
      <c r="M3373" t="s">
        <v>165</v>
      </c>
      <c r="N3373" t="s">
        <v>165</v>
      </c>
      <c r="O3373" t="s">
        <v>165</v>
      </c>
      <c r="P3373" t="s">
        <v>165</v>
      </c>
      <c r="Q3373" t="s">
        <v>165</v>
      </c>
    </row>
    <row r="3374">
      <c r="B3374" t="s">
        <v>165</v>
      </c>
      <c r="C3374" t="s">
        <v>165</v>
      </c>
      <c r="D3374" t="s">
        <v>165</v>
      </c>
      <c r="E3374" t="s">
        <v>165</v>
      </c>
      <c r="F3374" t="s">
        <v>165</v>
      </c>
      <c r="G3374" t="s">
        <v>165</v>
      </c>
      <c r="H3374" t="s">
        <v>165</v>
      </c>
      <c r="J3374" t="s">
        <v>165</v>
      </c>
      <c r="K3374" t="s">
        <v>165</v>
      </c>
      <c r="L3374" t="s">
        <v>165</v>
      </c>
      <c r="M3374" t="s">
        <v>165</v>
      </c>
      <c r="N3374" t="s">
        <v>165</v>
      </c>
      <c r="O3374" t="s">
        <v>165</v>
      </c>
      <c r="P3374" t="s">
        <v>165</v>
      </c>
      <c r="Q3374" t="s">
        <v>165</v>
      </c>
    </row>
    <row r="3375">
      <c r="B3375" t="s">
        <v>165</v>
      </c>
      <c r="C3375" t="s">
        <v>165</v>
      </c>
      <c r="D3375" t="s">
        <v>165</v>
      </c>
      <c r="E3375" t="s">
        <v>165</v>
      </c>
      <c r="F3375" t="s">
        <v>165</v>
      </c>
      <c r="G3375" t="s">
        <v>165</v>
      </c>
      <c r="H3375" t="s">
        <v>165</v>
      </c>
      <c r="J3375" t="s">
        <v>165</v>
      </c>
      <c r="K3375" t="s">
        <v>165</v>
      </c>
      <c r="L3375" t="s">
        <v>165</v>
      </c>
      <c r="M3375" t="s">
        <v>165</v>
      </c>
      <c r="N3375" t="s">
        <v>165</v>
      </c>
      <c r="O3375" t="s">
        <v>165</v>
      </c>
      <c r="P3375" t="s">
        <v>165</v>
      </c>
      <c r="Q3375" t="s">
        <v>165</v>
      </c>
    </row>
    <row r="3376">
      <c r="B3376" t="s">
        <v>165</v>
      </c>
      <c r="C3376" t="s">
        <v>165</v>
      </c>
      <c r="D3376" t="s">
        <v>165</v>
      </c>
      <c r="E3376" t="s">
        <v>165</v>
      </c>
      <c r="F3376" t="s">
        <v>165</v>
      </c>
      <c r="G3376" t="s">
        <v>165</v>
      </c>
      <c r="H3376" t="s">
        <v>165</v>
      </c>
      <c r="J3376" t="s">
        <v>165</v>
      </c>
      <c r="K3376" t="s">
        <v>165</v>
      </c>
      <c r="L3376" t="s">
        <v>165</v>
      </c>
      <c r="M3376" t="s">
        <v>165</v>
      </c>
      <c r="N3376" t="s">
        <v>165</v>
      </c>
      <c r="O3376" t="s">
        <v>165</v>
      </c>
      <c r="P3376" t="s">
        <v>165</v>
      </c>
      <c r="Q3376" t="s">
        <v>165</v>
      </c>
    </row>
    <row r="3377">
      <c r="B3377" t="s">
        <v>165</v>
      </c>
      <c r="C3377" t="s">
        <v>165</v>
      </c>
      <c r="D3377" t="s">
        <v>165</v>
      </c>
      <c r="E3377" t="s">
        <v>165</v>
      </c>
      <c r="F3377" t="s">
        <v>165</v>
      </c>
      <c r="G3377" t="s">
        <v>165</v>
      </c>
      <c r="H3377" t="s">
        <v>165</v>
      </c>
      <c r="J3377" t="s">
        <v>165</v>
      </c>
      <c r="K3377" t="s">
        <v>165</v>
      </c>
      <c r="L3377" t="s">
        <v>165</v>
      </c>
      <c r="M3377" t="s">
        <v>165</v>
      </c>
      <c r="N3377" t="s">
        <v>165</v>
      </c>
      <c r="O3377" t="s">
        <v>165</v>
      </c>
      <c r="P3377" t="s">
        <v>165</v>
      </c>
      <c r="Q3377" t="s">
        <v>165</v>
      </c>
    </row>
    <row r="3378">
      <c r="B3378" t="s">
        <v>165</v>
      </c>
      <c r="C3378" t="s">
        <v>165</v>
      </c>
      <c r="D3378" t="s">
        <v>165</v>
      </c>
      <c r="E3378" t="s">
        <v>165</v>
      </c>
      <c r="F3378" t="s">
        <v>165</v>
      </c>
      <c r="G3378" t="s">
        <v>165</v>
      </c>
      <c r="H3378" t="s">
        <v>165</v>
      </c>
      <c r="J3378" t="s">
        <v>165</v>
      </c>
      <c r="K3378" t="s">
        <v>165</v>
      </c>
      <c r="L3378" t="s">
        <v>165</v>
      </c>
      <c r="M3378" t="s">
        <v>165</v>
      </c>
      <c r="N3378" t="s">
        <v>165</v>
      </c>
      <c r="O3378" t="s">
        <v>165</v>
      </c>
      <c r="P3378" t="s">
        <v>165</v>
      </c>
      <c r="Q3378" t="s">
        <v>165</v>
      </c>
    </row>
    <row r="3379">
      <c r="B3379" t="s">
        <v>165</v>
      </c>
      <c r="C3379" t="s">
        <v>165</v>
      </c>
      <c r="D3379" t="s">
        <v>165</v>
      </c>
      <c r="E3379" t="s">
        <v>165</v>
      </c>
      <c r="F3379" t="s">
        <v>165</v>
      </c>
      <c r="G3379" t="s">
        <v>165</v>
      </c>
      <c r="H3379" t="s">
        <v>165</v>
      </c>
      <c r="J3379" t="s">
        <v>165</v>
      </c>
      <c r="K3379" t="s">
        <v>165</v>
      </c>
      <c r="L3379" t="s">
        <v>165</v>
      </c>
      <c r="M3379" t="s">
        <v>165</v>
      </c>
      <c r="N3379" t="s">
        <v>165</v>
      </c>
      <c r="O3379" t="s">
        <v>165</v>
      </c>
      <c r="P3379" t="s">
        <v>165</v>
      </c>
      <c r="Q3379" t="s">
        <v>165</v>
      </c>
    </row>
    <row r="3380">
      <c r="B3380" t="s">
        <v>165</v>
      </c>
      <c r="C3380" t="s">
        <v>165</v>
      </c>
      <c r="D3380" t="s">
        <v>165</v>
      </c>
      <c r="E3380" t="s">
        <v>165</v>
      </c>
      <c r="F3380" t="s">
        <v>165</v>
      </c>
      <c r="G3380" t="s">
        <v>165</v>
      </c>
      <c r="H3380" t="s">
        <v>165</v>
      </c>
      <c r="J3380" t="s">
        <v>165</v>
      </c>
      <c r="K3380" t="s">
        <v>165</v>
      </c>
      <c r="L3380" t="s">
        <v>165</v>
      </c>
      <c r="M3380" t="s">
        <v>165</v>
      </c>
      <c r="N3380" t="s">
        <v>165</v>
      </c>
      <c r="O3380" t="s">
        <v>165</v>
      </c>
      <c r="P3380" t="s">
        <v>165</v>
      </c>
      <c r="Q3380" t="s">
        <v>165</v>
      </c>
    </row>
    <row r="3381">
      <c r="B3381" t="s">
        <v>165</v>
      </c>
      <c r="C3381" t="s">
        <v>165</v>
      </c>
      <c r="D3381" t="s">
        <v>165</v>
      </c>
      <c r="E3381" t="s">
        <v>165</v>
      </c>
      <c r="F3381" t="s">
        <v>165</v>
      </c>
      <c r="G3381" t="s">
        <v>165</v>
      </c>
      <c r="H3381" t="s">
        <v>165</v>
      </c>
      <c r="J3381" t="s">
        <v>165</v>
      </c>
      <c r="K3381" t="s">
        <v>165</v>
      </c>
      <c r="L3381" t="s">
        <v>165</v>
      </c>
      <c r="M3381" t="s">
        <v>165</v>
      </c>
      <c r="N3381" t="s">
        <v>165</v>
      </c>
      <c r="O3381" t="s">
        <v>165</v>
      </c>
      <c r="P3381" t="s">
        <v>165</v>
      </c>
      <c r="Q3381" t="s">
        <v>165</v>
      </c>
    </row>
    <row r="3382">
      <c r="B3382" t="s">
        <v>165</v>
      </c>
      <c r="C3382" t="s">
        <v>165</v>
      </c>
      <c r="D3382" t="s">
        <v>165</v>
      </c>
      <c r="E3382" t="s">
        <v>165</v>
      </c>
      <c r="F3382" t="s">
        <v>165</v>
      </c>
      <c r="G3382" t="s">
        <v>165</v>
      </c>
      <c r="H3382" t="s">
        <v>165</v>
      </c>
      <c r="J3382" t="s">
        <v>165</v>
      </c>
      <c r="K3382" t="s">
        <v>165</v>
      </c>
      <c r="L3382" t="s">
        <v>165</v>
      </c>
      <c r="M3382" t="s">
        <v>165</v>
      </c>
      <c r="N3382" t="s">
        <v>165</v>
      </c>
      <c r="O3382" t="s">
        <v>165</v>
      </c>
      <c r="P3382" t="s">
        <v>165</v>
      </c>
      <c r="Q3382" t="s">
        <v>165</v>
      </c>
    </row>
    <row r="3383">
      <c r="B3383" t="s">
        <v>165</v>
      </c>
      <c r="C3383" t="s">
        <v>165</v>
      </c>
      <c r="D3383" t="s">
        <v>165</v>
      </c>
      <c r="E3383" t="s">
        <v>165</v>
      </c>
      <c r="F3383" t="s">
        <v>165</v>
      </c>
      <c r="G3383" t="s">
        <v>165</v>
      </c>
      <c r="H3383" t="s">
        <v>165</v>
      </c>
      <c r="J3383" t="s">
        <v>165</v>
      </c>
      <c r="K3383" t="s">
        <v>165</v>
      </c>
      <c r="L3383" t="s">
        <v>165</v>
      </c>
      <c r="M3383" t="s">
        <v>165</v>
      </c>
      <c r="N3383" t="s">
        <v>165</v>
      </c>
      <c r="O3383" t="s">
        <v>165</v>
      </c>
      <c r="P3383" t="s">
        <v>165</v>
      </c>
      <c r="Q3383" t="s">
        <v>165</v>
      </c>
    </row>
    <row r="3384">
      <c r="B3384" t="s">
        <v>165</v>
      </c>
      <c r="C3384" t="s">
        <v>165</v>
      </c>
      <c r="D3384" t="s">
        <v>165</v>
      </c>
      <c r="E3384" t="s">
        <v>165</v>
      </c>
      <c r="F3384" t="s">
        <v>165</v>
      </c>
      <c r="G3384" t="s">
        <v>165</v>
      </c>
      <c r="H3384" t="s">
        <v>165</v>
      </c>
      <c r="J3384" t="s">
        <v>165</v>
      </c>
      <c r="K3384" t="s">
        <v>165</v>
      </c>
      <c r="L3384" t="s">
        <v>165</v>
      </c>
      <c r="M3384" t="s">
        <v>165</v>
      </c>
      <c r="N3384" t="s">
        <v>165</v>
      </c>
      <c r="O3384" t="s">
        <v>165</v>
      </c>
      <c r="P3384" t="s">
        <v>165</v>
      </c>
      <c r="Q3384" t="s">
        <v>165</v>
      </c>
    </row>
    <row r="3385">
      <c r="B3385" t="s">
        <v>165</v>
      </c>
      <c r="C3385" t="s">
        <v>165</v>
      </c>
      <c r="D3385" t="s">
        <v>165</v>
      </c>
      <c r="E3385" t="s">
        <v>165</v>
      </c>
      <c r="F3385" t="s">
        <v>165</v>
      </c>
      <c r="G3385" t="s">
        <v>165</v>
      </c>
      <c r="H3385" t="s">
        <v>165</v>
      </c>
      <c r="J3385" t="s">
        <v>165</v>
      </c>
      <c r="K3385" t="s">
        <v>165</v>
      </c>
      <c r="L3385" t="s">
        <v>165</v>
      </c>
      <c r="M3385" t="s">
        <v>165</v>
      </c>
      <c r="N3385" t="s">
        <v>165</v>
      </c>
      <c r="O3385" t="s">
        <v>165</v>
      </c>
      <c r="P3385" t="s">
        <v>165</v>
      </c>
      <c r="Q3385" t="s">
        <v>165</v>
      </c>
    </row>
    <row r="3386">
      <c r="B3386" t="s">
        <v>165</v>
      </c>
      <c r="C3386" t="s">
        <v>165</v>
      </c>
      <c r="D3386" t="s">
        <v>165</v>
      </c>
      <c r="E3386" t="s">
        <v>165</v>
      </c>
      <c r="F3386" t="s">
        <v>165</v>
      </c>
      <c r="G3386" t="s">
        <v>165</v>
      </c>
      <c r="H3386" t="s">
        <v>165</v>
      </c>
      <c r="J3386" t="s">
        <v>165</v>
      </c>
      <c r="K3386" t="s">
        <v>165</v>
      </c>
      <c r="L3386" t="s">
        <v>165</v>
      </c>
      <c r="M3386" t="s">
        <v>165</v>
      </c>
      <c r="N3386" t="s">
        <v>165</v>
      </c>
      <c r="O3386" t="s">
        <v>165</v>
      </c>
      <c r="P3386" t="s">
        <v>165</v>
      </c>
      <c r="Q3386" t="s">
        <v>165</v>
      </c>
    </row>
    <row r="3387">
      <c r="B3387" t="s">
        <v>165</v>
      </c>
      <c r="C3387" t="s">
        <v>165</v>
      </c>
      <c r="D3387" t="s">
        <v>165</v>
      </c>
      <c r="E3387" t="s">
        <v>165</v>
      </c>
      <c r="F3387" t="s">
        <v>165</v>
      </c>
      <c r="G3387" t="s">
        <v>165</v>
      </c>
      <c r="H3387" t="s">
        <v>165</v>
      </c>
      <c r="J3387" t="s">
        <v>165</v>
      </c>
      <c r="K3387" t="s">
        <v>165</v>
      </c>
      <c r="L3387" t="s">
        <v>165</v>
      </c>
      <c r="M3387" t="s">
        <v>165</v>
      </c>
      <c r="N3387" t="s">
        <v>165</v>
      </c>
      <c r="O3387" t="s">
        <v>165</v>
      </c>
      <c r="P3387" t="s">
        <v>165</v>
      </c>
      <c r="Q3387" t="s">
        <v>165</v>
      </c>
    </row>
    <row r="3388">
      <c r="B3388" t="s">
        <v>165</v>
      </c>
      <c r="C3388" t="s">
        <v>165</v>
      </c>
      <c r="D3388" t="s">
        <v>165</v>
      </c>
      <c r="E3388" t="s">
        <v>165</v>
      </c>
      <c r="F3388" t="s">
        <v>165</v>
      </c>
      <c r="G3388" t="s">
        <v>165</v>
      </c>
      <c r="H3388" t="s">
        <v>165</v>
      </c>
      <c r="J3388" t="s">
        <v>165</v>
      </c>
      <c r="K3388" t="s">
        <v>165</v>
      </c>
      <c r="L3388" t="s">
        <v>165</v>
      </c>
      <c r="M3388" t="s">
        <v>165</v>
      </c>
      <c r="N3388" t="s">
        <v>165</v>
      </c>
      <c r="O3388" t="s">
        <v>165</v>
      </c>
      <c r="P3388" t="s">
        <v>165</v>
      </c>
      <c r="Q3388" t="s">
        <v>165</v>
      </c>
    </row>
    <row r="3389">
      <c r="B3389" t="s">
        <v>165</v>
      </c>
      <c r="C3389" t="s">
        <v>165</v>
      </c>
      <c r="D3389" t="s">
        <v>165</v>
      </c>
      <c r="E3389" t="s">
        <v>165</v>
      </c>
      <c r="F3389" t="s">
        <v>165</v>
      </c>
      <c r="G3389" t="s">
        <v>165</v>
      </c>
      <c r="H3389" t="s">
        <v>165</v>
      </c>
      <c r="J3389" t="s">
        <v>165</v>
      </c>
      <c r="K3389" t="s">
        <v>165</v>
      </c>
      <c r="L3389" t="s">
        <v>165</v>
      </c>
      <c r="M3389" t="s">
        <v>165</v>
      </c>
      <c r="N3389" t="s">
        <v>165</v>
      </c>
      <c r="O3389" t="s">
        <v>165</v>
      </c>
      <c r="P3389" t="s">
        <v>165</v>
      </c>
      <c r="Q3389" t="s">
        <v>165</v>
      </c>
    </row>
    <row r="3390">
      <c r="B3390" t="s">
        <v>165</v>
      </c>
      <c r="C3390" t="s">
        <v>165</v>
      </c>
      <c r="D3390" t="s">
        <v>165</v>
      </c>
      <c r="E3390" t="s">
        <v>165</v>
      </c>
      <c r="F3390" t="s">
        <v>165</v>
      </c>
      <c r="G3390" t="s">
        <v>165</v>
      </c>
      <c r="H3390" t="s">
        <v>165</v>
      </c>
      <c r="J3390" t="s">
        <v>165</v>
      </c>
      <c r="K3390" t="s">
        <v>165</v>
      </c>
      <c r="L3390" t="s">
        <v>165</v>
      </c>
      <c r="M3390" t="s">
        <v>165</v>
      </c>
      <c r="N3390" t="s">
        <v>165</v>
      </c>
      <c r="O3390" t="s">
        <v>165</v>
      </c>
      <c r="P3390" t="s">
        <v>165</v>
      </c>
      <c r="Q3390" t="s">
        <v>165</v>
      </c>
    </row>
    <row r="3391">
      <c r="B3391" t="s">
        <v>165</v>
      </c>
      <c r="C3391" t="s">
        <v>165</v>
      </c>
      <c r="D3391" t="s">
        <v>165</v>
      </c>
      <c r="E3391" t="s">
        <v>165</v>
      </c>
      <c r="F3391" t="s">
        <v>165</v>
      </c>
      <c r="G3391" t="s">
        <v>165</v>
      </c>
      <c r="H3391" t="s">
        <v>165</v>
      </c>
      <c r="J3391" t="s">
        <v>165</v>
      </c>
      <c r="K3391" t="s">
        <v>165</v>
      </c>
      <c r="L3391" t="s">
        <v>165</v>
      </c>
      <c r="M3391" t="s">
        <v>165</v>
      </c>
      <c r="N3391" t="s">
        <v>165</v>
      </c>
      <c r="O3391" t="s">
        <v>165</v>
      </c>
      <c r="P3391" t="s">
        <v>165</v>
      </c>
      <c r="Q3391" t="s">
        <v>165</v>
      </c>
    </row>
    <row r="3392">
      <c r="B3392" t="s">
        <v>165</v>
      </c>
      <c r="C3392" t="s">
        <v>165</v>
      </c>
      <c r="D3392" t="s">
        <v>165</v>
      </c>
      <c r="E3392" t="s">
        <v>165</v>
      </c>
      <c r="F3392" t="s">
        <v>165</v>
      </c>
      <c r="G3392" t="s">
        <v>165</v>
      </c>
      <c r="H3392" t="s">
        <v>165</v>
      </c>
      <c r="J3392" t="s">
        <v>165</v>
      </c>
      <c r="K3392" t="s">
        <v>165</v>
      </c>
      <c r="L3392" t="s">
        <v>165</v>
      </c>
      <c r="M3392" t="s">
        <v>165</v>
      </c>
      <c r="N3392" t="s">
        <v>165</v>
      </c>
      <c r="O3392" t="s">
        <v>165</v>
      </c>
      <c r="P3392" t="s">
        <v>165</v>
      </c>
      <c r="Q3392" t="s">
        <v>165</v>
      </c>
    </row>
    <row r="3393">
      <c r="B3393" t="s">
        <v>165</v>
      </c>
      <c r="C3393" t="s">
        <v>165</v>
      </c>
      <c r="D3393" t="s">
        <v>165</v>
      </c>
      <c r="E3393" t="s">
        <v>165</v>
      </c>
      <c r="F3393" t="s">
        <v>165</v>
      </c>
      <c r="G3393" t="s">
        <v>165</v>
      </c>
      <c r="H3393" t="s">
        <v>165</v>
      </c>
      <c r="J3393" t="s">
        <v>165</v>
      </c>
      <c r="K3393" t="s">
        <v>165</v>
      </c>
      <c r="L3393" t="s">
        <v>165</v>
      </c>
      <c r="M3393" t="s">
        <v>165</v>
      </c>
      <c r="N3393" t="s">
        <v>165</v>
      </c>
      <c r="O3393" t="s">
        <v>165</v>
      </c>
      <c r="P3393" t="s">
        <v>165</v>
      </c>
      <c r="Q3393" t="s">
        <v>165</v>
      </c>
    </row>
    <row r="3394">
      <c r="B3394" t="s">
        <v>165</v>
      </c>
      <c r="C3394" t="s">
        <v>165</v>
      </c>
      <c r="D3394" t="s">
        <v>165</v>
      </c>
      <c r="E3394" t="s">
        <v>165</v>
      </c>
      <c r="F3394" t="s">
        <v>165</v>
      </c>
      <c r="G3394" t="s">
        <v>165</v>
      </c>
      <c r="H3394" t="s">
        <v>165</v>
      </c>
      <c r="J3394" t="s">
        <v>165</v>
      </c>
      <c r="K3394" t="s">
        <v>165</v>
      </c>
      <c r="L3394" t="s">
        <v>165</v>
      </c>
      <c r="M3394" t="s">
        <v>165</v>
      </c>
      <c r="N3394" t="s">
        <v>165</v>
      </c>
      <c r="O3394" t="s">
        <v>165</v>
      </c>
      <c r="P3394" t="s">
        <v>165</v>
      </c>
      <c r="Q3394" t="s">
        <v>165</v>
      </c>
    </row>
    <row r="3395">
      <c r="B3395" t="s">
        <v>165</v>
      </c>
      <c r="C3395" t="s">
        <v>165</v>
      </c>
      <c r="D3395" t="s">
        <v>165</v>
      </c>
      <c r="E3395" t="s">
        <v>165</v>
      </c>
      <c r="F3395" t="s">
        <v>165</v>
      </c>
      <c r="G3395" t="s">
        <v>165</v>
      </c>
      <c r="H3395" t="s">
        <v>165</v>
      </c>
      <c r="J3395" t="s">
        <v>165</v>
      </c>
      <c r="K3395" t="s">
        <v>165</v>
      </c>
      <c r="L3395" t="s">
        <v>165</v>
      </c>
      <c r="M3395" t="s">
        <v>165</v>
      </c>
      <c r="N3395" t="s">
        <v>165</v>
      </c>
      <c r="O3395" t="s">
        <v>165</v>
      </c>
      <c r="P3395" t="s">
        <v>165</v>
      </c>
      <c r="Q3395" t="s">
        <v>165</v>
      </c>
    </row>
    <row r="3396">
      <c r="B3396" t="s">
        <v>165</v>
      </c>
      <c r="C3396" t="s">
        <v>165</v>
      </c>
      <c r="D3396" t="s">
        <v>165</v>
      </c>
      <c r="E3396" t="s">
        <v>165</v>
      </c>
      <c r="F3396" t="s">
        <v>165</v>
      </c>
      <c r="G3396" t="s">
        <v>165</v>
      </c>
      <c r="H3396" t="s">
        <v>165</v>
      </c>
      <c r="J3396" t="s">
        <v>165</v>
      </c>
      <c r="K3396" t="s">
        <v>165</v>
      </c>
      <c r="L3396" t="s">
        <v>165</v>
      </c>
      <c r="M3396" t="s">
        <v>165</v>
      </c>
      <c r="N3396" t="s">
        <v>165</v>
      </c>
      <c r="O3396" t="s">
        <v>165</v>
      </c>
      <c r="P3396" t="s">
        <v>165</v>
      </c>
      <c r="Q3396" t="s">
        <v>165</v>
      </c>
    </row>
    <row r="3397">
      <c r="B3397" t="s">
        <v>165</v>
      </c>
      <c r="C3397" t="s">
        <v>165</v>
      </c>
      <c r="D3397" t="s">
        <v>165</v>
      </c>
      <c r="E3397" t="s">
        <v>165</v>
      </c>
      <c r="F3397" t="s">
        <v>165</v>
      </c>
      <c r="G3397" t="s">
        <v>165</v>
      </c>
      <c r="H3397" t="s">
        <v>165</v>
      </c>
      <c r="J3397" t="s">
        <v>165</v>
      </c>
      <c r="K3397" t="s">
        <v>165</v>
      </c>
      <c r="L3397" t="s">
        <v>165</v>
      </c>
      <c r="M3397" t="s">
        <v>165</v>
      </c>
      <c r="N3397" t="s">
        <v>165</v>
      </c>
      <c r="O3397" t="s">
        <v>165</v>
      </c>
      <c r="P3397" t="s">
        <v>165</v>
      </c>
      <c r="Q3397" t="s">
        <v>165</v>
      </c>
    </row>
    <row r="3398">
      <c r="B3398" t="s">
        <v>165</v>
      </c>
      <c r="C3398" t="s">
        <v>165</v>
      </c>
      <c r="D3398" t="s">
        <v>165</v>
      </c>
      <c r="E3398" t="s">
        <v>165</v>
      </c>
      <c r="F3398" t="s">
        <v>165</v>
      </c>
      <c r="G3398" t="s">
        <v>165</v>
      </c>
      <c r="H3398" t="s">
        <v>165</v>
      </c>
      <c r="J3398" t="s">
        <v>165</v>
      </c>
      <c r="K3398" t="s">
        <v>165</v>
      </c>
      <c r="L3398" t="s">
        <v>165</v>
      </c>
      <c r="M3398" t="s">
        <v>165</v>
      </c>
      <c r="N3398" t="s">
        <v>165</v>
      </c>
      <c r="O3398" t="s">
        <v>165</v>
      </c>
      <c r="P3398" t="s">
        <v>165</v>
      </c>
      <c r="Q3398" t="s">
        <v>165</v>
      </c>
    </row>
    <row r="3399">
      <c r="B3399" t="s">
        <v>165</v>
      </c>
      <c r="C3399" t="s">
        <v>165</v>
      </c>
      <c r="D3399" t="s">
        <v>165</v>
      </c>
      <c r="E3399" t="s">
        <v>165</v>
      </c>
      <c r="F3399" t="s">
        <v>165</v>
      </c>
      <c r="G3399" t="s">
        <v>165</v>
      </c>
      <c r="H3399" t="s">
        <v>165</v>
      </c>
      <c r="J3399" t="s">
        <v>165</v>
      </c>
      <c r="K3399" t="s">
        <v>165</v>
      </c>
      <c r="L3399" t="s">
        <v>165</v>
      </c>
      <c r="M3399" t="s">
        <v>165</v>
      </c>
      <c r="N3399" t="s">
        <v>165</v>
      </c>
      <c r="O3399" t="s">
        <v>165</v>
      </c>
      <c r="P3399" t="s">
        <v>165</v>
      </c>
      <c r="Q3399" t="s">
        <v>165</v>
      </c>
    </row>
    <row r="3400">
      <c r="B3400" t="s">
        <v>165</v>
      </c>
      <c r="C3400" t="s">
        <v>165</v>
      </c>
      <c r="D3400" t="s">
        <v>165</v>
      </c>
      <c r="E3400" t="s">
        <v>165</v>
      </c>
      <c r="F3400" t="s">
        <v>165</v>
      </c>
      <c r="G3400" t="s">
        <v>165</v>
      </c>
      <c r="H3400" t="s">
        <v>165</v>
      </c>
      <c r="J3400" t="s">
        <v>165</v>
      </c>
      <c r="K3400" t="s">
        <v>165</v>
      </c>
      <c r="L3400" t="s">
        <v>165</v>
      </c>
      <c r="M3400" t="s">
        <v>165</v>
      </c>
      <c r="N3400" t="s">
        <v>165</v>
      </c>
      <c r="O3400" t="s">
        <v>165</v>
      </c>
      <c r="P3400" t="s">
        <v>165</v>
      </c>
      <c r="Q3400" t="s">
        <v>165</v>
      </c>
    </row>
    <row r="3401">
      <c r="B3401" t="s">
        <v>165</v>
      </c>
      <c r="C3401" t="s">
        <v>165</v>
      </c>
      <c r="D3401" t="s">
        <v>165</v>
      </c>
      <c r="E3401" t="s">
        <v>165</v>
      </c>
      <c r="F3401" t="s">
        <v>165</v>
      </c>
      <c r="G3401" t="s">
        <v>165</v>
      </c>
      <c r="H3401" t="s">
        <v>165</v>
      </c>
      <c r="J3401" t="s">
        <v>165</v>
      </c>
      <c r="K3401" t="s">
        <v>165</v>
      </c>
      <c r="L3401" t="s">
        <v>165</v>
      </c>
      <c r="M3401" t="s">
        <v>165</v>
      </c>
      <c r="N3401" t="s">
        <v>165</v>
      </c>
      <c r="O3401" t="s">
        <v>165</v>
      </c>
      <c r="P3401" t="s">
        <v>165</v>
      </c>
      <c r="Q3401" t="s">
        <v>165</v>
      </c>
    </row>
    <row r="3402">
      <c r="B3402" t="s">
        <v>165</v>
      </c>
      <c r="C3402" t="s">
        <v>165</v>
      </c>
      <c r="D3402" t="s">
        <v>165</v>
      </c>
      <c r="E3402" t="s">
        <v>165</v>
      </c>
      <c r="F3402" t="s">
        <v>165</v>
      </c>
      <c r="G3402" t="s">
        <v>165</v>
      </c>
      <c r="H3402" t="s">
        <v>165</v>
      </c>
      <c r="J3402" t="s">
        <v>165</v>
      </c>
      <c r="K3402" t="s">
        <v>165</v>
      </c>
      <c r="L3402" t="s">
        <v>165</v>
      </c>
      <c r="M3402" t="s">
        <v>165</v>
      </c>
      <c r="N3402" t="s">
        <v>165</v>
      </c>
      <c r="O3402" t="s">
        <v>165</v>
      </c>
      <c r="P3402" t="s">
        <v>165</v>
      </c>
      <c r="Q3402" t="s">
        <v>165</v>
      </c>
    </row>
    <row r="3403">
      <c r="B3403" t="s">
        <v>165</v>
      </c>
      <c r="C3403" t="s">
        <v>165</v>
      </c>
      <c r="D3403" t="s">
        <v>165</v>
      </c>
      <c r="E3403" t="s">
        <v>165</v>
      </c>
      <c r="F3403" t="s">
        <v>165</v>
      </c>
      <c r="G3403" t="s">
        <v>165</v>
      </c>
      <c r="H3403" t="s">
        <v>165</v>
      </c>
      <c r="J3403" t="s">
        <v>165</v>
      </c>
      <c r="K3403" t="s">
        <v>165</v>
      </c>
      <c r="L3403" t="s">
        <v>165</v>
      </c>
      <c r="M3403" t="s">
        <v>165</v>
      </c>
      <c r="N3403" t="s">
        <v>165</v>
      </c>
      <c r="O3403" t="s">
        <v>165</v>
      </c>
      <c r="P3403" t="s">
        <v>165</v>
      </c>
      <c r="Q3403" t="s">
        <v>165</v>
      </c>
    </row>
    <row r="3404">
      <c r="B3404" t="s">
        <v>165</v>
      </c>
      <c r="C3404" t="s">
        <v>165</v>
      </c>
      <c r="D3404" t="s">
        <v>165</v>
      </c>
      <c r="E3404" t="s">
        <v>165</v>
      </c>
      <c r="F3404" t="s">
        <v>165</v>
      </c>
      <c r="G3404" t="s">
        <v>165</v>
      </c>
      <c r="H3404" t="s">
        <v>165</v>
      </c>
      <c r="J3404" t="s">
        <v>165</v>
      </c>
      <c r="K3404" t="s">
        <v>165</v>
      </c>
      <c r="L3404" t="s">
        <v>165</v>
      </c>
      <c r="M3404" t="s">
        <v>165</v>
      </c>
      <c r="N3404" t="s">
        <v>165</v>
      </c>
      <c r="O3404" t="s">
        <v>165</v>
      </c>
      <c r="P3404" t="s">
        <v>165</v>
      </c>
      <c r="Q3404" t="s">
        <v>165</v>
      </c>
    </row>
    <row r="3405">
      <c r="B3405" t="s">
        <v>165</v>
      </c>
      <c r="C3405" t="s">
        <v>165</v>
      </c>
      <c r="D3405" t="s">
        <v>165</v>
      </c>
      <c r="E3405" t="s">
        <v>165</v>
      </c>
      <c r="F3405" t="s">
        <v>165</v>
      </c>
      <c r="G3405" t="s">
        <v>165</v>
      </c>
      <c r="H3405" t="s">
        <v>165</v>
      </c>
      <c r="J3405" t="s">
        <v>165</v>
      </c>
      <c r="K3405" t="s">
        <v>165</v>
      </c>
      <c r="L3405" t="s">
        <v>165</v>
      </c>
      <c r="M3405" t="s">
        <v>165</v>
      </c>
      <c r="N3405" t="s">
        <v>165</v>
      </c>
      <c r="O3405" t="s">
        <v>165</v>
      </c>
      <c r="P3405" t="s">
        <v>165</v>
      </c>
      <c r="Q3405" t="s">
        <v>165</v>
      </c>
    </row>
    <row r="3406">
      <c r="B3406" t="s">
        <v>165</v>
      </c>
      <c r="C3406" t="s">
        <v>165</v>
      </c>
      <c r="D3406" t="s">
        <v>165</v>
      </c>
      <c r="E3406" t="s">
        <v>165</v>
      </c>
      <c r="F3406" t="s">
        <v>165</v>
      </c>
      <c r="G3406" t="s">
        <v>165</v>
      </c>
      <c r="H3406" t="s">
        <v>165</v>
      </c>
      <c r="J3406" t="s">
        <v>165</v>
      </c>
      <c r="K3406" t="s">
        <v>165</v>
      </c>
      <c r="L3406" t="s">
        <v>165</v>
      </c>
      <c r="M3406" t="s">
        <v>165</v>
      </c>
      <c r="N3406" t="s">
        <v>165</v>
      </c>
      <c r="O3406" t="s">
        <v>165</v>
      </c>
      <c r="P3406" t="s">
        <v>165</v>
      </c>
      <c r="Q3406" t="s">
        <v>165</v>
      </c>
    </row>
    <row r="3407">
      <c r="B3407" t="s">
        <v>165</v>
      </c>
      <c r="C3407" t="s">
        <v>165</v>
      </c>
      <c r="D3407" t="s">
        <v>165</v>
      </c>
      <c r="E3407" t="s">
        <v>165</v>
      </c>
      <c r="F3407" t="s">
        <v>165</v>
      </c>
      <c r="G3407" t="s">
        <v>165</v>
      </c>
      <c r="H3407" t="s">
        <v>165</v>
      </c>
      <c r="J3407" t="s">
        <v>165</v>
      </c>
      <c r="K3407" t="s">
        <v>165</v>
      </c>
      <c r="L3407" t="s">
        <v>165</v>
      </c>
      <c r="M3407" t="s">
        <v>165</v>
      </c>
      <c r="N3407" t="s">
        <v>165</v>
      </c>
      <c r="O3407" t="s">
        <v>165</v>
      </c>
      <c r="P3407" t="s">
        <v>165</v>
      </c>
      <c r="Q3407" t="s">
        <v>165</v>
      </c>
    </row>
    <row r="3408">
      <c r="B3408" t="s">
        <v>165</v>
      </c>
      <c r="C3408" t="s">
        <v>165</v>
      </c>
      <c r="D3408" t="s">
        <v>165</v>
      </c>
      <c r="E3408" t="s">
        <v>165</v>
      </c>
      <c r="F3408" t="s">
        <v>165</v>
      </c>
      <c r="G3408" t="s">
        <v>165</v>
      </c>
      <c r="H3408" t="s">
        <v>165</v>
      </c>
      <c r="J3408" t="s">
        <v>165</v>
      </c>
      <c r="K3408" t="s">
        <v>165</v>
      </c>
      <c r="L3408" t="s">
        <v>165</v>
      </c>
      <c r="M3408" t="s">
        <v>165</v>
      </c>
      <c r="N3408" t="s">
        <v>165</v>
      </c>
      <c r="O3408" t="s">
        <v>165</v>
      </c>
      <c r="P3408" t="s">
        <v>165</v>
      </c>
      <c r="Q3408" t="s">
        <v>165</v>
      </c>
    </row>
    <row r="3409">
      <c r="B3409" t="s">
        <v>165</v>
      </c>
      <c r="C3409" t="s">
        <v>165</v>
      </c>
      <c r="D3409" t="s">
        <v>165</v>
      </c>
      <c r="E3409" t="s">
        <v>165</v>
      </c>
      <c r="F3409" t="s">
        <v>165</v>
      </c>
      <c r="G3409" t="s">
        <v>165</v>
      </c>
      <c r="H3409" t="s">
        <v>165</v>
      </c>
      <c r="J3409" t="s">
        <v>165</v>
      </c>
      <c r="K3409" t="s">
        <v>165</v>
      </c>
      <c r="L3409" t="s">
        <v>165</v>
      </c>
      <c r="M3409" t="s">
        <v>165</v>
      </c>
      <c r="N3409" t="s">
        <v>165</v>
      </c>
      <c r="O3409" t="s">
        <v>165</v>
      </c>
      <c r="P3409" t="s">
        <v>165</v>
      </c>
      <c r="Q3409" t="s">
        <v>165</v>
      </c>
    </row>
    <row r="3410">
      <c r="B3410" t="s">
        <v>165</v>
      </c>
      <c r="C3410" t="s">
        <v>165</v>
      </c>
      <c r="D3410" t="s">
        <v>165</v>
      </c>
      <c r="E3410" t="s">
        <v>165</v>
      </c>
      <c r="F3410" t="s">
        <v>165</v>
      </c>
      <c r="G3410" t="s">
        <v>165</v>
      </c>
      <c r="H3410" t="s">
        <v>165</v>
      </c>
      <c r="J3410" t="s">
        <v>165</v>
      </c>
      <c r="K3410" t="s">
        <v>165</v>
      </c>
      <c r="L3410" t="s">
        <v>165</v>
      </c>
      <c r="M3410" t="s">
        <v>165</v>
      </c>
      <c r="N3410" t="s">
        <v>165</v>
      </c>
      <c r="O3410" t="s">
        <v>165</v>
      </c>
      <c r="P3410" t="s">
        <v>165</v>
      </c>
      <c r="Q3410" t="s">
        <v>165</v>
      </c>
    </row>
    <row r="3411">
      <c r="B3411" t="s">
        <v>165</v>
      </c>
      <c r="C3411" t="s">
        <v>165</v>
      </c>
      <c r="D3411" t="s">
        <v>165</v>
      </c>
      <c r="E3411" t="s">
        <v>165</v>
      </c>
      <c r="F3411" t="s">
        <v>165</v>
      </c>
      <c r="G3411" t="s">
        <v>165</v>
      </c>
      <c r="H3411" t="s">
        <v>165</v>
      </c>
      <c r="J3411" t="s">
        <v>165</v>
      </c>
      <c r="K3411" t="s">
        <v>165</v>
      </c>
      <c r="L3411" t="s">
        <v>165</v>
      </c>
      <c r="M3411" t="s">
        <v>165</v>
      </c>
      <c r="N3411" t="s">
        <v>165</v>
      </c>
      <c r="O3411" t="s">
        <v>165</v>
      </c>
      <c r="P3411" t="s">
        <v>165</v>
      </c>
      <c r="Q3411" t="s">
        <v>165</v>
      </c>
    </row>
    <row r="3412">
      <c r="B3412" t="s">
        <v>165</v>
      </c>
      <c r="C3412" t="s">
        <v>165</v>
      </c>
      <c r="D3412" t="s">
        <v>165</v>
      </c>
      <c r="E3412" t="s">
        <v>165</v>
      </c>
      <c r="F3412" t="s">
        <v>165</v>
      </c>
      <c r="G3412" t="s">
        <v>165</v>
      </c>
      <c r="H3412" t="s">
        <v>165</v>
      </c>
      <c r="J3412" t="s">
        <v>165</v>
      </c>
      <c r="K3412" t="s">
        <v>165</v>
      </c>
      <c r="L3412" t="s">
        <v>165</v>
      </c>
      <c r="M3412" t="s">
        <v>165</v>
      </c>
      <c r="N3412" t="s">
        <v>165</v>
      </c>
      <c r="O3412" t="s">
        <v>165</v>
      </c>
      <c r="P3412" t="s">
        <v>165</v>
      </c>
      <c r="Q3412" t="s">
        <v>165</v>
      </c>
    </row>
    <row r="3413">
      <c r="B3413" t="s">
        <v>165</v>
      </c>
      <c r="C3413" t="s">
        <v>165</v>
      </c>
      <c r="D3413" t="s">
        <v>165</v>
      </c>
      <c r="E3413" t="s">
        <v>165</v>
      </c>
      <c r="F3413" t="s">
        <v>165</v>
      </c>
      <c r="G3413" t="s">
        <v>165</v>
      </c>
      <c r="H3413" t="s">
        <v>165</v>
      </c>
      <c r="J3413" t="s">
        <v>165</v>
      </c>
      <c r="K3413" t="s">
        <v>165</v>
      </c>
      <c r="L3413" t="s">
        <v>165</v>
      </c>
      <c r="M3413" t="s">
        <v>165</v>
      </c>
      <c r="N3413" t="s">
        <v>165</v>
      </c>
      <c r="O3413" t="s">
        <v>165</v>
      </c>
      <c r="P3413" t="s">
        <v>165</v>
      </c>
      <c r="Q3413" t="s">
        <v>165</v>
      </c>
    </row>
    <row r="3414">
      <c r="B3414" t="s">
        <v>165</v>
      </c>
      <c r="C3414" t="s">
        <v>165</v>
      </c>
      <c r="D3414" t="s">
        <v>165</v>
      </c>
      <c r="E3414" t="s">
        <v>165</v>
      </c>
      <c r="F3414" t="s">
        <v>165</v>
      </c>
      <c r="G3414" t="s">
        <v>165</v>
      </c>
      <c r="H3414" t="s">
        <v>165</v>
      </c>
      <c r="J3414" t="s">
        <v>165</v>
      </c>
      <c r="K3414" t="s">
        <v>165</v>
      </c>
      <c r="L3414" t="s">
        <v>165</v>
      </c>
      <c r="M3414" t="s">
        <v>165</v>
      </c>
      <c r="N3414" t="s">
        <v>165</v>
      </c>
      <c r="O3414" t="s">
        <v>165</v>
      </c>
      <c r="P3414" t="s">
        <v>165</v>
      </c>
      <c r="Q3414" t="s">
        <v>165</v>
      </c>
    </row>
    <row r="3415">
      <c r="B3415" t="s">
        <v>165</v>
      </c>
      <c r="C3415" t="s">
        <v>165</v>
      </c>
      <c r="D3415" t="s">
        <v>165</v>
      </c>
      <c r="E3415" t="s">
        <v>165</v>
      </c>
      <c r="F3415" t="s">
        <v>165</v>
      </c>
      <c r="G3415" t="s">
        <v>165</v>
      </c>
      <c r="H3415" t="s">
        <v>165</v>
      </c>
      <c r="J3415" t="s">
        <v>165</v>
      </c>
      <c r="K3415" t="s">
        <v>165</v>
      </c>
      <c r="L3415" t="s">
        <v>165</v>
      </c>
      <c r="M3415" t="s">
        <v>165</v>
      </c>
      <c r="N3415" t="s">
        <v>165</v>
      </c>
      <c r="O3415" t="s">
        <v>165</v>
      </c>
      <c r="P3415" t="s">
        <v>165</v>
      </c>
      <c r="Q3415" t="s">
        <v>165</v>
      </c>
    </row>
    <row r="3416">
      <c r="B3416" t="s">
        <v>165</v>
      </c>
      <c r="C3416" t="s">
        <v>165</v>
      </c>
      <c r="D3416" t="s">
        <v>165</v>
      </c>
      <c r="E3416" t="s">
        <v>165</v>
      </c>
      <c r="F3416" t="s">
        <v>165</v>
      </c>
      <c r="G3416" t="s">
        <v>165</v>
      </c>
      <c r="H3416" t="s">
        <v>165</v>
      </c>
      <c r="J3416" t="s">
        <v>165</v>
      </c>
      <c r="K3416" t="s">
        <v>165</v>
      </c>
      <c r="L3416" t="s">
        <v>165</v>
      </c>
      <c r="M3416" t="s">
        <v>165</v>
      </c>
      <c r="N3416" t="s">
        <v>165</v>
      </c>
      <c r="O3416" t="s">
        <v>165</v>
      </c>
      <c r="P3416" t="s">
        <v>165</v>
      </c>
      <c r="Q3416" t="s">
        <v>165</v>
      </c>
    </row>
    <row r="3417">
      <c r="B3417" t="s">
        <v>165</v>
      </c>
      <c r="C3417" t="s">
        <v>165</v>
      </c>
      <c r="D3417" t="s">
        <v>165</v>
      </c>
      <c r="E3417" t="s">
        <v>165</v>
      </c>
      <c r="F3417" t="s">
        <v>165</v>
      </c>
      <c r="G3417" t="s">
        <v>165</v>
      </c>
      <c r="H3417" t="s">
        <v>165</v>
      </c>
      <c r="J3417" t="s">
        <v>165</v>
      </c>
      <c r="K3417" t="s">
        <v>165</v>
      </c>
      <c r="L3417" t="s">
        <v>165</v>
      </c>
      <c r="M3417" t="s">
        <v>165</v>
      </c>
      <c r="N3417" t="s">
        <v>165</v>
      </c>
      <c r="O3417" t="s">
        <v>165</v>
      </c>
      <c r="P3417" t="s">
        <v>165</v>
      </c>
      <c r="Q3417" t="s">
        <v>165</v>
      </c>
    </row>
    <row r="3418">
      <c r="B3418" t="s">
        <v>165</v>
      </c>
      <c r="C3418" t="s">
        <v>165</v>
      </c>
      <c r="D3418" t="s">
        <v>165</v>
      </c>
      <c r="E3418" t="s">
        <v>165</v>
      </c>
      <c r="F3418" t="s">
        <v>165</v>
      </c>
      <c r="G3418" t="s">
        <v>165</v>
      </c>
      <c r="H3418" t="s">
        <v>165</v>
      </c>
      <c r="J3418" t="s">
        <v>165</v>
      </c>
      <c r="K3418" t="s">
        <v>165</v>
      </c>
      <c r="L3418" t="s">
        <v>165</v>
      </c>
      <c r="M3418" t="s">
        <v>165</v>
      </c>
      <c r="N3418" t="s">
        <v>165</v>
      </c>
      <c r="O3418" t="s">
        <v>165</v>
      </c>
      <c r="P3418" t="s">
        <v>165</v>
      </c>
      <c r="Q3418" t="s">
        <v>165</v>
      </c>
    </row>
    <row r="3419">
      <c r="B3419" t="s">
        <v>165</v>
      </c>
      <c r="C3419" t="s">
        <v>165</v>
      </c>
      <c r="D3419" t="s">
        <v>165</v>
      </c>
      <c r="E3419" t="s">
        <v>165</v>
      </c>
      <c r="F3419" t="s">
        <v>165</v>
      </c>
      <c r="G3419" t="s">
        <v>165</v>
      </c>
      <c r="H3419" t="s">
        <v>165</v>
      </c>
      <c r="J3419" t="s">
        <v>165</v>
      </c>
      <c r="K3419" t="s">
        <v>165</v>
      </c>
      <c r="L3419" t="s">
        <v>165</v>
      </c>
      <c r="M3419" t="s">
        <v>165</v>
      </c>
      <c r="N3419" t="s">
        <v>165</v>
      </c>
      <c r="O3419" t="s">
        <v>165</v>
      </c>
      <c r="P3419" t="s">
        <v>165</v>
      </c>
      <c r="Q3419" t="s">
        <v>165</v>
      </c>
    </row>
    <row r="3420">
      <c r="B3420" t="s">
        <v>165</v>
      </c>
      <c r="C3420" t="s">
        <v>165</v>
      </c>
      <c r="D3420" t="s">
        <v>165</v>
      </c>
      <c r="E3420" t="s">
        <v>165</v>
      </c>
      <c r="F3420" t="s">
        <v>165</v>
      </c>
      <c r="G3420" t="s">
        <v>165</v>
      </c>
      <c r="H3420" t="s">
        <v>165</v>
      </c>
      <c r="J3420" t="s">
        <v>165</v>
      </c>
      <c r="K3420" t="s">
        <v>165</v>
      </c>
      <c r="L3420" t="s">
        <v>165</v>
      </c>
      <c r="M3420" t="s">
        <v>165</v>
      </c>
      <c r="N3420" t="s">
        <v>165</v>
      </c>
      <c r="O3420" t="s">
        <v>165</v>
      </c>
      <c r="P3420" t="s">
        <v>165</v>
      </c>
      <c r="Q3420" t="s">
        <v>165</v>
      </c>
    </row>
    <row r="3421">
      <c r="B3421" t="s">
        <v>165</v>
      </c>
      <c r="C3421" t="s">
        <v>165</v>
      </c>
      <c r="D3421" t="s">
        <v>165</v>
      </c>
      <c r="E3421" t="s">
        <v>165</v>
      </c>
      <c r="F3421" t="s">
        <v>165</v>
      </c>
      <c r="G3421" t="s">
        <v>165</v>
      </c>
      <c r="H3421" t="s">
        <v>165</v>
      </c>
      <c r="J3421" t="s">
        <v>165</v>
      </c>
      <c r="K3421" t="s">
        <v>165</v>
      </c>
      <c r="L3421" t="s">
        <v>165</v>
      </c>
      <c r="M3421" t="s">
        <v>165</v>
      </c>
      <c r="N3421" t="s">
        <v>165</v>
      </c>
      <c r="O3421" t="s">
        <v>165</v>
      </c>
      <c r="P3421" t="s">
        <v>165</v>
      </c>
      <c r="Q3421" t="s">
        <v>165</v>
      </c>
    </row>
    <row r="3422">
      <c r="B3422" t="s">
        <v>165</v>
      </c>
      <c r="C3422" t="s">
        <v>165</v>
      </c>
      <c r="D3422" t="s">
        <v>165</v>
      </c>
      <c r="E3422" t="s">
        <v>165</v>
      </c>
      <c r="F3422" t="s">
        <v>165</v>
      </c>
      <c r="G3422" t="s">
        <v>165</v>
      </c>
      <c r="H3422" t="s">
        <v>165</v>
      </c>
      <c r="J3422" t="s">
        <v>165</v>
      </c>
      <c r="K3422" t="s">
        <v>165</v>
      </c>
      <c r="L3422" t="s">
        <v>165</v>
      </c>
      <c r="M3422" t="s">
        <v>165</v>
      </c>
      <c r="N3422" t="s">
        <v>165</v>
      </c>
      <c r="O3422" t="s">
        <v>165</v>
      </c>
      <c r="P3422" t="s">
        <v>165</v>
      </c>
      <c r="Q3422" t="s">
        <v>165</v>
      </c>
    </row>
    <row r="3423">
      <c r="B3423" t="s">
        <v>165</v>
      </c>
      <c r="C3423" t="s">
        <v>165</v>
      </c>
      <c r="D3423" t="s">
        <v>165</v>
      </c>
      <c r="E3423" t="s">
        <v>165</v>
      </c>
      <c r="F3423" t="s">
        <v>165</v>
      </c>
      <c r="G3423" t="s">
        <v>165</v>
      </c>
      <c r="H3423" t="s">
        <v>165</v>
      </c>
      <c r="J3423" t="s">
        <v>165</v>
      </c>
      <c r="K3423" t="s">
        <v>165</v>
      </c>
      <c r="L3423" t="s">
        <v>165</v>
      </c>
      <c r="M3423" t="s">
        <v>165</v>
      </c>
      <c r="N3423" t="s">
        <v>165</v>
      </c>
      <c r="O3423" t="s">
        <v>165</v>
      </c>
      <c r="P3423" t="s">
        <v>165</v>
      </c>
      <c r="Q3423" t="s">
        <v>165</v>
      </c>
    </row>
    <row r="3424">
      <c r="B3424" t="s">
        <v>165</v>
      </c>
      <c r="C3424" t="s">
        <v>165</v>
      </c>
      <c r="D3424" t="s">
        <v>165</v>
      </c>
      <c r="E3424" t="s">
        <v>165</v>
      </c>
      <c r="F3424" t="s">
        <v>165</v>
      </c>
      <c r="G3424" t="s">
        <v>165</v>
      </c>
      <c r="H3424" t="s">
        <v>165</v>
      </c>
      <c r="J3424" t="s">
        <v>165</v>
      </c>
      <c r="K3424" t="s">
        <v>165</v>
      </c>
      <c r="L3424" t="s">
        <v>165</v>
      </c>
      <c r="M3424" t="s">
        <v>165</v>
      </c>
      <c r="N3424" t="s">
        <v>165</v>
      </c>
      <c r="O3424" t="s">
        <v>165</v>
      </c>
      <c r="P3424" t="s">
        <v>165</v>
      </c>
      <c r="Q3424" t="s">
        <v>165</v>
      </c>
    </row>
    <row r="3425">
      <c r="B3425" t="s">
        <v>165</v>
      </c>
      <c r="C3425" t="s">
        <v>165</v>
      </c>
      <c r="D3425" t="s">
        <v>165</v>
      </c>
      <c r="E3425" t="s">
        <v>165</v>
      </c>
      <c r="F3425" t="s">
        <v>165</v>
      </c>
      <c r="G3425" t="s">
        <v>165</v>
      </c>
      <c r="H3425" t="s">
        <v>165</v>
      </c>
      <c r="J3425" t="s">
        <v>165</v>
      </c>
      <c r="K3425" t="s">
        <v>165</v>
      </c>
      <c r="L3425" t="s">
        <v>165</v>
      </c>
      <c r="M3425" t="s">
        <v>165</v>
      </c>
      <c r="N3425" t="s">
        <v>165</v>
      </c>
      <c r="O3425" t="s">
        <v>165</v>
      </c>
      <c r="P3425" t="s">
        <v>165</v>
      </c>
      <c r="Q3425" t="s">
        <v>165</v>
      </c>
    </row>
    <row r="3426">
      <c r="B3426" t="s">
        <v>165</v>
      </c>
      <c r="C3426" t="s">
        <v>165</v>
      </c>
      <c r="D3426" t="s">
        <v>165</v>
      </c>
      <c r="E3426" t="s">
        <v>165</v>
      </c>
      <c r="F3426" t="s">
        <v>165</v>
      </c>
      <c r="G3426" t="s">
        <v>165</v>
      </c>
      <c r="H3426" t="s">
        <v>165</v>
      </c>
      <c r="J3426" t="s">
        <v>165</v>
      </c>
      <c r="K3426" t="s">
        <v>165</v>
      </c>
      <c r="L3426" t="s">
        <v>165</v>
      </c>
      <c r="M3426" t="s">
        <v>165</v>
      </c>
      <c r="N3426" t="s">
        <v>165</v>
      </c>
      <c r="O3426" t="s">
        <v>165</v>
      </c>
      <c r="P3426" t="s">
        <v>165</v>
      </c>
      <c r="Q3426" t="s">
        <v>165</v>
      </c>
    </row>
    <row r="3427">
      <c r="B3427" t="s">
        <v>165</v>
      </c>
      <c r="C3427" t="s">
        <v>165</v>
      </c>
      <c r="D3427" t="s">
        <v>165</v>
      </c>
      <c r="E3427" t="s">
        <v>165</v>
      </c>
      <c r="F3427" t="s">
        <v>165</v>
      </c>
      <c r="G3427" t="s">
        <v>165</v>
      </c>
      <c r="H3427" t="s">
        <v>165</v>
      </c>
      <c r="J3427" t="s">
        <v>165</v>
      </c>
      <c r="K3427" t="s">
        <v>165</v>
      </c>
      <c r="L3427" t="s">
        <v>165</v>
      </c>
      <c r="M3427" t="s">
        <v>165</v>
      </c>
      <c r="N3427" t="s">
        <v>165</v>
      </c>
      <c r="O3427" t="s">
        <v>165</v>
      </c>
      <c r="P3427" t="s">
        <v>165</v>
      </c>
      <c r="Q3427" t="s">
        <v>165</v>
      </c>
    </row>
    <row r="3428">
      <c r="B3428" t="s">
        <v>165</v>
      </c>
      <c r="C3428" t="s">
        <v>165</v>
      </c>
      <c r="D3428" t="s">
        <v>165</v>
      </c>
      <c r="E3428" t="s">
        <v>165</v>
      </c>
      <c r="F3428" t="s">
        <v>165</v>
      </c>
      <c r="G3428" t="s">
        <v>165</v>
      </c>
      <c r="H3428" t="s">
        <v>165</v>
      </c>
      <c r="J3428" t="s">
        <v>165</v>
      </c>
      <c r="K3428" t="s">
        <v>165</v>
      </c>
      <c r="L3428" t="s">
        <v>165</v>
      </c>
      <c r="M3428" t="s">
        <v>165</v>
      </c>
      <c r="N3428" t="s">
        <v>165</v>
      </c>
      <c r="O3428" t="s">
        <v>165</v>
      </c>
      <c r="P3428" t="s">
        <v>165</v>
      </c>
      <c r="Q3428" t="s">
        <v>165</v>
      </c>
    </row>
    <row r="3429">
      <c r="B3429" t="s">
        <v>165</v>
      </c>
      <c r="C3429" t="s">
        <v>165</v>
      </c>
      <c r="D3429" t="s">
        <v>165</v>
      </c>
      <c r="E3429" t="s">
        <v>165</v>
      </c>
      <c r="F3429" t="s">
        <v>165</v>
      </c>
      <c r="G3429" t="s">
        <v>165</v>
      </c>
      <c r="H3429" t="s">
        <v>165</v>
      </c>
      <c r="J3429" t="s">
        <v>165</v>
      </c>
      <c r="K3429" t="s">
        <v>165</v>
      </c>
      <c r="L3429" t="s">
        <v>165</v>
      </c>
      <c r="M3429" t="s">
        <v>165</v>
      </c>
      <c r="N3429" t="s">
        <v>165</v>
      </c>
      <c r="O3429" t="s">
        <v>165</v>
      </c>
      <c r="P3429" t="s">
        <v>165</v>
      </c>
      <c r="Q3429" t="s">
        <v>165</v>
      </c>
    </row>
    <row r="3430">
      <c r="B3430" t="s">
        <v>165</v>
      </c>
      <c r="C3430" t="s">
        <v>165</v>
      </c>
      <c r="D3430" t="s">
        <v>165</v>
      </c>
      <c r="E3430" t="s">
        <v>165</v>
      </c>
      <c r="F3430" t="s">
        <v>165</v>
      </c>
      <c r="G3430" t="s">
        <v>165</v>
      </c>
      <c r="H3430" t="s">
        <v>165</v>
      </c>
      <c r="J3430" t="s">
        <v>165</v>
      </c>
      <c r="K3430" t="s">
        <v>165</v>
      </c>
      <c r="L3430" t="s">
        <v>165</v>
      </c>
      <c r="M3430" t="s">
        <v>165</v>
      </c>
      <c r="N3430" t="s">
        <v>165</v>
      </c>
      <c r="O3430" t="s">
        <v>165</v>
      </c>
      <c r="P3430" t="s">
        <v>165</v>
      </c>
      <c r="Q3430" t="s">
        <v>165</v>
      </c>
    </row>
    <row r="3431">
      <c r="B3431" t="s">
        <v>165</v>
      </c>
      <c r="C3431" t="s">
        <v>165</v>
      </c>
      <c r="D3431" t="s">
        <v>165</v>
      </c>
      <c r="E3431" t="s">
        <v>165</v>
      </c>
      <c r="F3431" t="s">
        <v>165</v>
      </c>
      <c r="G3431" t="s">
        <v>165</v>
      </c>
      <c r="H3431" t="s">
        <v>165</v>
      </c>
      <c r="J3431" t="s">
        <v>165</v>
      </c>
      <c r="K3431" t="s">
        <v>165</v>
      </c>
      <c r="L3431" t="s">
        <v>165</v>
      </c>
      <c r="M3431" t="s">
        <v>165</v>
      </c>
      <c r="N3431" t="s">
        <v>165</v>
      </c>
      <c r="O3431" t="s">
        <v>165</v>
      </c>
      <c r="P3431" t="s">
        <v>165</v>
      </c>
      <c r="Q3431" t="s">
        <v>165</v>
      </c>
    </row>
    <row r="3432">
      <c r="B3432" t="s">
        <v>165</v>
      </c>
      <c r="C3432" t="s">
        <v>165</v>
      </c>
      <c r="D3432" t="s">
        <v>165</v>
      </c>
      <c r="E3432" t="s">
        <v>165</v>
      </c>
      <c r="F3432" t="s">
        <v>165</v>
      </c>
      <c r="G3432" t="s">
        <v>165</v>
      </c>
      <c r="H3432" t="s">
        <v>165</v>
      </c>
      <c r="J3432" t="s">
        <v>165</v>
      </c>
      <c r="K3432" t="s">
        <v>165</v>
      </c>
      <c r="L3432" t="s">
        <v>165</v>
      </c>
      <c r="M3432" t="s">
        <v>165</v>
      </c>
      <c r="N3432" t="s">
        <v>165</v>
      </c>
      <c r="O3432" t="s">
        <v>165</v>
      </c>
      <c r="P3432" t="s">
        <v>165</v>
      </c>
      <c r="Q3432" t="s">
        <v>165</v>
      </c>
    </row>
    <row r="3433">
      <c r="B3433" t="s">
        <v>165</v>
      </c>
      <c r="C3433" t="s">
        <v>165</v>
      </c>
      <c r="D3433" t="s">
        <v>165</v>
      </c>
      <c r="E3433" t="s">
        <v>165</v>
      </c>
      <c r="F3433" t="s">
        <v>165</v>
      </c>
      <c r="G3433" t="s">
        <v>165</v>
      </c>
      <c r="H3433" t="s">
        <v>165</v>
      </c>
      <c r="J3433" t="s">
        <v>165</v>
      </c>
      <c r="K3433" t="s">
        <v>165</v>
      </c>
      <c r="L3433" t="s">
        <v>165</v>
      </c>
      <c r="M3433" t="s">
        <v>165</v>
      </c>
      <c r="N3433" t="s">
        <v>165</v>
      </c>
      <c r="O3433" t="s">
        <v>165</v>
      </c>
      <c r="P3433" t="s">
        <v>165</v>
      </c>
      <c r="Q3433" t="s">
        <v>165</v>
      </c>
    </row>
    <row r="3434">
      <c r="B3434" t="s">
        <v>165</v>
      </c>
      <c r="C3434" t="s">
        <v>165</v>
      </c>
      <c r="D3434" t="s">
        <v>165</v>
      </c>
      <c r="E3434" t="s">
        <v>165</v>
      </c>
      <c r="F3434" t="s">
        <v>165</v>
      </c>
      <c r="G3434" t="s">
        <v>165</v>
      </c>
      <c r="H3434" t="s">
        <v>165</v>
      </c>
      <c r="J3434" t="s">
        <v>165</v>
      </c>
      <c r="K3434" t="s">
        <v>165</v>
      </c>
      <c r="L3434" t="s">
        <v>165</v>
      </c>
      <c r="M3434" t="s">
        <v>165</v>
      </c>
      <c r="N3434" t="s">
        <v>165</v>
      </c>
      <c r="O3434" t="s">
        <v>165</v>
      </c>
      <c r="P3434" t="s">
        <v>165</v>
      </c>
      <c r="Q3434" t="s">
        <v>165</v>
      </c>
    </row>
    <row r="3435">
      <c r="B3435" t="s">
        <v>165</v>
      </c>
      <c r="C3435" t="s">
        <v>165</v>
      </c>
      <c r="D3435" t="s">
        <v>165</v>
      </c>
      <c r="E3435" t="s">
        <v>165</v>
      </c>
      <c r="F3435" t="s">
        <v>165</v>
      </c>
      <c r="G3435" t="s">
        <v>165</v>
      </c>
      <c r="H3435" t="s">
        <v>165</v>
      </c>
      <c r="J3435" t="s">
        <v>165</v>
      </c>
      <c r="K3435" t="s">
        <v>165</v>
      </c>
      <c r="L3435" t="s">
        <v>165</v>
      </c>
      <c r="M3435" t="s">
        <v>165</v>
      </c>
      <c r="N3435" t="s">
        <v>165</v>
      </c>
      <c r="O3435" t="s">
        <v>165</v>
      </c>
      <c r="P3435" t="s">
        <v>165</v>
      </c>
      <c r="Q3435" t="s">
        <v>165</v>
      </c>
    </row>
    <row r="3436">
      <c r="B3436" t="s">
        <v>165</v>
      </c>
      <c r="C3436" t="s">
        <v>165</v>
      </c>
      <c r="D3436" t="s">
        <v>165</v>
      </c>
      <c r="E3436" t="s">
        <v>165</v>
      </c>
      <c r="F3436" t="s">
        <v>165</v>
      </c>
      <c r="G3436" t="s">
        <v>165</v>
      </c>
      <c r="H3436" t="s">
        <v>165</v>
      </c>
      <c r="J3436" t="s">
        <v>165</v>
      </c>
      <c r="K3436" t="s">
        <v>165</v>
      </c>
      <c r="L3436" t="s">
        <v>165</v>
      </c>
      <c r="M3436" t="s">
        <v>165</v>
      </c>
      <c r="N3436" t="s">
        <v>165</v>
      </c>
      <c r="O3436" t="s">
        <v>165</v>
      </c>
      <c r="P3436" t="s">
        <v>165</v>
      </c>
      <c r="Q3436" t="s">
        <v>165</v>
      </c>
    </row>
    <row r="3437">
      <c r="B3437" t="s">
        <v>165</v>
      </c>
      <c r="C3437" t="s">
        <v>165</v>
      </c>
      <c r="D3437" t="s">
        <v>165</v>
      </c>
      <c r="E3437" t="s">
        <v>165</v>
      </c>
      <c r="F3437" t="s">
        <v>165</v>
      </c>
      <c r="G3437" t="s">
        <v>165</v>
      </c>
      <c r="H3437" t="s">
        <v>165</v>
      </c>
      <c r="J3437" t="s">
        <v>165</v>
      </c>
      <c r="K3437" t="s">
        <v>165</v>
      </c>
      <c r="L3437" t="s">
        <v>165</v>
      </c>
      <c r="M3437" t="s">
        <v>165</v>
      </c>
      <c r="N3437" t="s">
        <v>165</v>
      </c>
      <c r="O3437" t="s">
        <v>165</v>
      </c>
      <c r="P3437" t="s">
        <v>165</v>
      </c>
      <c r="Q3437" t="s">
        <v>165</v>
      </c>
    </row>
    <row r="3438">
      <c r="B3438" t="s">
        <v>165</v>
      </c>
      <c r="C3438" t="s">
        <v>165</v>
      </c>
      <c r="D3438" t="s">
        <v>165</v>
      </c>
      <c r="E3438" t="s">
        <v>165</v>
      </c>
      <c r="F3438" t="s">
        <v>165</v>
      </c>
      <c r="G3438" t="s">
        <v>165</v>
      </c>
      <c r="H3438" t="s">
        <v>165</v>
      </c>
      <c r="J3438" t="s">
        <v>165</v>
      </c>
      <c r="K3438" t="s">
        <v>165</v>
      </c>
      <c r="L3438" t="s">
        <v>165</v>
      </c>
      <c r="M3438" t="s">
        <v>165</v>
      </c>
      <c r="N3438" t="s">
        <v>165</v>
      </c>
      <c r="O3438" t="s">
        <v>165</v>
      </c>
      <c r="P3438" t="s">
        <v>165</v>
      </c>
      <c r="Q3438" t="s">
        <v>165</v>
      </c>
    </row>
    <row r="3439">
      <c r="B3439" t="s">
        <v>165</v>
      </c>
      <c r="C3439" t="s">
        <v>165</v>
      </c>
      <c r="D3439" t="s">
        <v>165</v>
      </c>
      <c r="E3439" t="s">
        <v>165</v>
      </c>
      <c r="F3439" t="s">
        <v>165</v>
      </c>
      <c r="G3439" t="s">
        <v>165</v>
      </c>
      <c r="H3439" t="s">
        <v>165</v>
      </c>
      <c r="J3439" t="s">
        <v>165</v>
      </c>
      <c r="K3439" t="s">
        <v>165</v>
      </c>
      <c r="L3439" t="s">
        <v>165</v>
      </c>
      <c r="M3439" t="s">
        <v>165</v>
      </c>
      <c r="N3439" t="s">
        <v>165</v>
      </c>
      <c r="O3439" t="s">
        <v>165</v>
      </c>
      <c r="P3439" t="s">
        <v>165</v>
      </c>
      <c r="Q3439" t="s">
        <v>165</v>
      </c>
    </row>
    <row r="3440">
      <c r="B3440" t="s">
        <v>165</v>
      </c>
      <c r="C3440" t="s">
        <v>165</v>
      </c>
      <c r="D3440" t="s">
        <v>165</v>
      </c>
      <c r="E3440" t="s">
        <v>165</v>
      </c>
      <c r="F3440" t="s">
        <v>165</v>
      </c>
      <c r="G3440" t="s">
        <v>165</v>
      </c>
      <c r="H3440" t="s">
        <v>165</v>
      </c>
      <c r="J3440" t="s">
        <v>165</v>
      </c>
      <c r="K3440" t="s">
        <v>165</v>
      </c>
      <c r="L3440" t="s">
        <v>165</v>
      </c>
      <c r="M3440" t="s">
        <v>165</v>
      </c>
      <c r="N3440" t="s">
        <v>165</v>
      </c>
      <c r="O3440" t="s">
        <v>165</v>
      </c>
      <c r="P3440" t="s">
        <v>165</v>
      </c>
      <c r="Q3440" t="s">
        <v>165</v>
      </c>
    </row>
    <row r="3441">
      <c r="B3441" t="s">
        <v>165</v>
      </c>
      <c r="C3441" t="s">
        <v>165</v>
      </c>
      <c r="D3441" t="s">
        <v>165</v>
      </c>
      <c r="E3441" t="s">
        <v>165</v>
      </c>
      <c r="F3441" t="s">
        <v>165</v>
      </c>
      <c r="G3441" t="s">
        <v>165</v>
      </c>
      <c r="H3441" t="s">
        <v>165</v>
      </c>
      <c r="J3441" t="s">
        <v>165</v>
      </c>
      <c r="K3441" t="s">
        <v>165</v>
      </c>
      <c r="L3441" t="s">
        <v>165</v>
      </c>
      <c r="M3441" t="s">
        <v>165</v>
      </c>
      <c r="N3441" t="s">
        <v>165</v>
      </c>
      <c r="O3441" t="s">
        <v>165</v>
      </c>
      <c r="P3441" t="s">
        <v>165</v>
      </c>
      <c r="Q3441" t="s">
        <v>165</v>
      </c>
    </row>
    <row r="3442">
      <c r="B3442" t="s">
        <v>165</v>
      </c>
      <c r="C3442" t="s">
        <v>165</v>
      </c>
      <c r="D3442" t="s">
        <v>165</v>
      </c>
      <c r="E3442" t="s">
        <v>165</v>
      </c>
      <c r="F3442" t="s">
        <v>165</v>
      </c>
      <c r="G3442" t="s">
        <v>165</v>
      </c>
      <c r="H3442" t="s">
        <v>165</v>
      </c>
      <c r="J3442" t="s">
        <v>165</v>
      </c>
      <c r="K3442" t="s">
        <v>165</v>
      </c>
      <c r="L3442" t="s">
        <v>165</v>
      </c>
      <c r="M3442" t="s">
        <v>165</v>
      </c>
      <c r="N3442" t="s">
        <v>165</v>
      </c>
      <c r="O3442" t="s">
        <v>165</v>
      </c>
      <c r="P3442" t="s">
        <v>165</v>
      </c>
      <c r="Q3442" t="s">
        <v>165</v>
      </c>
    </row>
    <row r="3443">
      <c r="B3443" t="s">
        <v>165</v>
      </c>
      <c r="C3443" t="s">
        <v>165</v>
      </c>
      <c r="D3443" t="s">
        <v>165</v>
      </c>
      <c r="E3443" t="s">
        <v>165</v>
      </c>
      <c r="F3443" t="s">
        <v>165</v>
      </c>
      <c r="G3443" t="s">
        <v>165</v>
      </c>
      <c r="H3443" t="s">
        <v>165</v>
      </c>
      <c r="J3443" t="s">
        <v>165</v>
      </c>
      <c r="K3443" t="s">
        <v>165</v>
      </c>
      <c r="L3443" t="s">
        <v>165</v>
      </c>
      <c r="M3443" t="s">
        <v>165</v>
      </c>
      <c r="N3443" t="s">
        <v>165</v>
      </c>
      <c r="O3443" t="s">
        <v>165</v>
      </c>
      <c r="P3443" t="s">
        <v>165</v>
      </c>
      <c r="Q3443" t="s">
        <v>165</v>
      </c>
    </row>
    <row r="3444">
      <c r="B3444" t="s">
        <v>165</v>
      </c>
      <c r="C3444" t="s">
        <v>165</v>
      </c>
      <c r="D3444" t="s">
        <v>165</v>
      </c>
      <c r="E3444" t="s">
        <v>165</v>
      </c>
      <c r="F3444" t="s">
        <v>165</v>
      </c>
      <c r="G3444" t="s">
        <v>165</v>
      </c>
      <c r="H3444" t="s">
        <v>165</v>
      </c>
      <c r="J3444" t="s">
        <v>165</v>
      </c>
      <c r="K3444" t="s">
        <v>165</v>
      </c>
      <c r="L3444" t="s">
        <v>165</v>
      </c>
      <c r="M3444" t="s">
        <v>165</v>
      </c>
      <c r="N3444" t="s">
        <v>165</v>
      </c>
      <c r="O3444" t="s">
        <v>165</v>
      </c>
      <c r="P3444" t="s">
        <v>165</v>
      </c>
      <c r="Q3444" t="s">
        <v>165</v>
      </c>
    </row>
    <row r="3445">
      <c r="B3445" t="s">
        <v>165</v>
      </c>
      <c r="C3445" t="s">
        <v>165</v>
      </c>
      <c r="D3445" t="s">
        <v>165</v>
      </c>
      <c r="E3445" t="s">
        <v>165</v>
      </c>
      <c r="F3445" t="s">
        <v>165</v>
      </c>
      <c r="G3445" t="s">
        <v>165</v>
      </c>
      <c r="H3445" t="s">
        <v>165</v>
      </c>
      <c r="J3445" t="s">
        <v>165</v>
      </c>
      <c r="K3445" t="s">
        <v>165</v>
      </c>
      <c r="L3445" t="s">
        <v>165</v>
      </c>
      <c r="M3445" t="s">
        <v>165</v>
      </c>
      <c r="N3445" t="s">
        <v>165</v>
      </c>
      <c r="O3445" t="s">
        <v>165</v>
      </c>
      <c r="P3445" t="s">
        <v>165</v>
      </c>
      <c r="Q3445" t="s">
        <v>165</v>
      </c>
    </row>
    <row r="3446">
      <c r="B3446" t="s">
        <v>165</v>
      </c>
      <c r="C3446" t="s">
        <v>165</v>
      </c>
      <c r="D3446" t="s">
        <v>165</v>
      </c>
      <c r="E3446" t="s">
        <v>165</v>
      </c>
      <c r="F3446" t="s">
        <v>165</v>
      </c>
      <c r="G3446" t="s">
        <v>165</v>
      </c>
      <c r="H3446" t="s">
        <v>165</v>
      </c>
      <c r="J3446" t="s">
        <v>165</v>
      </c>
      <c r="K3446" t="s">
        <v>165</v>
      </c>
      <c r="L3446" t="s">
        <v>165</v>
      </c>
      <c r="M3446" t="s">
        <v>165</v>
      </c>
      <c r="N3446" t="s">
        <v>165</v>
      </c>
      <c r="O3446" t="s">
        <v>165</v>
      </c>
      <c r="P3446" t="s">
        <v>165</v>
      </c>
      <c r="Q3446" t="s">
        <v>165</v>
      </c>
    </row>
    <row r="3447">
      <c r="B3447" t="s">
        <v>165</v>
      </c>
      <c r="C3447" t="s">
        <v>165</v>
      </c>
      <c r="D3447" t="s">
        <v>165</v>
      </c>
      <c r="E3447" t="s">
        <v>165</v>
      </c>
      <c r="F3447" t="s">
        <v>165</v>
      </c>
      <c r="G3447" t="s">
        <v>165</v>
      </c>
      <c r="H3447" t="s">
        <v>165</v>
      </c>
      <c r="J3447" t="s">
        <v>165</v>
      </c>
      <c r="K3447" t="s">
        <v>165</v>
      </c>
      <c r="L3447" t="s">
        <v>165</v>
      </c>
      <c r="M3447" t="s">
        <v>165</v>
      </c>
      <c r="N3447" t="s">
        <v>165</v>
      </c>
      <c r="O3447" t="s">
        <v>165</v>
      </c>
      <c r="P3447" t="s">
        <v>165</v>
      </c>
      <c r="Q3447" t="s">
        <v>165</v>
      </c>
    </row>
    <row r="3448">
      <c r="B3448" t="s">
        <v>165</v>
      </c>
      <c r="C3448" t="s">
        <v>165</v>
      </c>
      <c r="D3448" t="s">
        <v>165</v>
      </c>
      <c r="E3448" t="s">
        <v>165</v>
      </c>
      <c r="F3448" t="s">
        <v>165</v>
      </c>
      <c r="G3448" t="s">
        <v>165</v>
      </c>
      <c r="H3448" t="s">
        <v>165</v>
      </c>
      <c r="J3448" t="s">
        <v>165</v>
      </c>
      <c r="K3448" t="s">
        <v>165</v>
      </c>
      <c r="L3448" t="s">
        <v>165</v>
      </c>
      <c r="M3448" t="s">
        <v>165</v>
      </c>
      <c r="N3448" t="s">
        <v>165</v>
      </c>
      <c r="O3448" t="s">
        <v>165</v>
      </c>
      <c r="P3448" t="s">
        <v>165</v>
      </c>
      <c r="Q3448" t="s">
        <v>165</v>
      </c>
    </row>
    <row r="3449">
      <c r="B3449" t="s">
        <v>165</v>
      </c>
      <c r="C3449" t="s">
        <v>165</v>
      </c>
      <c r="D3449" t="s">
        <v>165</v>
      </c>
      <c r="E3449" t="s">
        <v>165</v>
      </c>
      <c r="F3449" t="s">
        <v>165</v>
      </c>
      <c r="G3449" t="s">
        <v>165</v>
      </c>
      <c r="H3449" t="s">
        <v>165</v>
      </c>
      <c r="J3449" t="s">
        <v>165</v>
      </c>
      <c r="K3449" t="s">
        <v>165</v>
      </c>
      <c r="L3449" t="s">
        <v>165</v>
      </c>
      <c r="M3449" t="s">
        <v>165</v>
      </c>
      <c r="N3449" t="s">
        <v>165</v>
      </c>
      <c r="O3449" t="s">
        <v>165</v>
      </c>
      <c r="P3449" t="s">
        <v>165</v>
      </c>
      <c r="Q3449" t="s">
        <v>165</v>
      </c>
    </row>
    <row r="3450">
      <c r="B3450" t="s">
        <v>165</v>
      </c>
      <c r="C3450" t="s">
        <v>165</v>
      </c>
      <c r="D3450" t="s">
        <v>165</v>
      </c>
      <c r="E3450" t="s">
        <v>165</v>
      </c>
      <c r="F3450" t="s">
        <v>165</v>
      </c>
      <c r="G3450" t="s">
        <v>165</v>
      </c>
      <c r="H3450" t="s">
        <v>165</v>
      </c>
      <c r="J3450" t="s">
        <v>165</v>
      </c>
      <c r="K3450" t="s">
        <v>165</v>
      </c>
      <c r="L3450" t="s">
        <v>165</v>
      </c>
      <c r="M3450" t="s">
        <v>165</v>
      </c>
      <c r="N3450" t="s">
        <v>165</v>
      </c>
      <c r="O3450" t="s">
        <v>165</v>
      </c>
      <c r="P3450" t="s">
        <v>165</v>
      </c>
      <c r="Q3450" t="s">
        <v>165</v>
      </c>
    </row>
    <row r="3451">
      <c r="B3451" t="s">
        <v>165</v>
      </c>
      <c r="C3451" t="s">
        <v>165</v>
      </c>
      <c r="D3451" t="s">
        <v>165</v>
      </c>
      <c r="E3451" t="s">
        <v>165</v>
      </c>
      <c r="F3451" t="s">
        <v>165</v>
      </c>
      <c r="G3451" t="s">
        <v>165</v>
      </c>
      <c r="H3451" t="s">
        <v>165</v>
      </c>
      <c r="J3451" t="s">
        <v>165</v>
      </c>
      <c r="K3451" t="s">
        <v>165</v>
      </c>
      <c r="L3451" t="s">
        <v>165</v>
      </c>
      <c r="M3451" t="s">
        <v>165</v>
      </c>
      <c r="N3451" t="s">
        <v>165</v>
      </c>
      <c r="O3451" t="s">
        <v>165</v>
      </c>
      <c r="P3451" t="s">
        <v>165</v>
      </c>
      <c r="Q3451" t="s">
        <v>165</v>
      </c>
    </row>
    <row r="3452">
      <c r="B3452" t="s">
        <v>165</v>
      </c>
      <c r="C3452" t="s">
        <v>165</v>
      </c>
      <c r="D3452" t="s">
        <v>165</v>
      </c>
      <c r="E3452" t="s">
        <v>165</v>
      </c>
      <c r="F3452" t="s">
        <v>165</v>
      </c>
      <c r="G3452" t="s">
        <v>165</v>
      </c>
      <c r="H3452" t="s">
        <v>165</v>
      </c>
      <c r="J3452" t="s">
        <v>165</v>
      </c>
      <c r="K3452" t="s">
        <v>165</v>
      </c>
      <c r="L3452" t="s">
        <v>165</v>
      </c>
      <c r="M3452" t="s">
        <v>165</v>
      </c>
      <c r="N3452" t="s">
        <v>165</v>
      </c>
      <c r="O3452" t="s">
        <v>165</v>
      </c>
      <c r="P3452" t="s">
        <v>165</v>
      </c>
      <c r="Q3452" t="s">
        <v>165</v>
      </c>
    </row>
    <row r="3453">
      <c r="B3453" t="s">
        <v>165</v>
      </c>
      <c r="C3453" t="s">
        <v>165</v>
      </c>
      <c r="D3453" t="s">
        <v>165</v>
      </c>
      <c r="E3453" t="s">
        <v>165</v>
      </c>
      <c r="F3453" t="s">
        <v>165</v>
      </c>
      <c r="G3453" t="s">
        <v>165</v>
      </c>
      <c r="H3453" t="s">
        <v>165</v>
      </c>
      <c r="J3453" t="s">
        <v>165</v>
      </c>
      <c r="K3453" t="s">
        <v>165</v>
      </c>
      <c r="L3453" t="s">
        <v>165</v>
      </c>
      <c r="M3453" t="s">
        <v>165</v>
      </c>
      <c r="N3453" t="s">
        <v>165</v>
      </c>
      <c r="O3453" t="s">
        <v>165</v>
      </c>
      <c r="P3453" t="s">
        <v>165</v>
      </c>
      <c r="Q3453" t="s">
        <v>165</v>
      </c>
    </row>
    <row r="3454">
      <c r="B3454" t="s">
        <v>165</v>
      </c>
      <c r="C3454" t="s">
        <v>165</v>
      </c>
      <c r="D3454" t="s">
        <v>165</v>
      </c>
      <c r="E3454" t="s">
        <v>165</v>
      </c>
      <c r="F3454" t="s">
        <v>165</v>
      </c>
      <c r="G3454" t="s">
        <v>165</v>
      </c>
      <c r="H3454" t="s">
        <v>165</v>
      </c>
      <c r="J3454" t="s">
        <v>165</v>
      </c>
      <c r="K3454" t="s">
        <v>165</v>
      </c>
      <c r="L3454" t="s">
        <v>165</v>
      </c>
      <c r="M3454" t="s">
        <v>165</v>
      </c>
      <c r="N3454" t="s">
        <v>165</v>
      </c>
      <c r="O3454" t="s">
        <v>165</v>
      </c>
      <c r="P3454" t="s">
        <v>165</v>
      </c>
      <c r="Q3454" t="s">
        <v>165</v>
      </c>
    </row>
    <row r="3455">
      <c r="B3455" t="s">
        <v>165</v>
      </c>
      <c r="C3455" t="s">
        <v>165</v>
      </c>
      <c r="D3455" t="s">
        <v>165</v>
      </c>
      <c r="E3455" t="s">
        <v>165</v>
      </c>
      <c r="F3455" t="s">
        <v>165</v>
      </c>
      <c r="G3455" t="s">
        <v>165</v>
      </c>
      <c r="H3455" t="s">
        <v>165</v>
      </c>
      <c r="J3455" t="s">
        <v>165</v>
      </c>
      <c r="K3455" t="s">
        <v>165</v>
      </c>
      <c r="L3455" t="s">
        <v>165</v>
      </c>
      <c r="M3455" t="s">
        <v>165</v>
      </c>
      <c r="N3455" t="s">
        <v>165</v>
      </c>
      <c r="O3455" t="s">
        <v>165</v>
      </c>
      <c r="P3455" t="s">
        <v>165</v>
      </c>
      <c r="Q3455" t="s">
        <v>165</v>
      </c>
    </row>
    <row r="3456">
      <c r="B3456" t="s">
        <v>165</v>
      </c>
      <c r="C3456" t="s">
        <v>165</v>
      </c>
      <c r="D3456" t="s">
        <v>165</v>
      </c>
      <c r="E3456" t="s">
        <v>165</v>
      </c>
      <c r="F3456" t="s">
        <v>165</v>
      </c>
      <c r="G3456" t="s">
        <v>165</v>
      </c>
      <c r="H3456" t="s">
        <v>165</v>
      </c>
      <c r="J3456" t="s">
        <v>165</v>
      </c>
      <c r="K3456" t="s">
        <v>165</v>
      </c>
      <c r="L3456" t="s">
        <v>165</v>
      </c>
      <c r="M3456" t="s">
        <v>165</v>
      </c>
      <c r="N3456" t="s">
        <v>165</v>
      </c>
      <c r="O3456" t="s">
        <v>165</v>
      </c>
      <c r="P3456" t="s">
        <v>165</v>
      </c>
      <c r="Q3456" t="s">
        <v>165</v>
      </c>
    </row>
    <row r="3457">
      <c r="B3457" t="s">
        <v>165</v>
      </c>
      <c r="C3457" t="s">
        <v>165</v>
      </c>
      <c r="D3457" t="s">
        <v>165</v>
      </c>
      <c r="E3457" t="s">
        <v>165</v>
      </c>
      <c r="F3457" t="s">
        <v>165</v>
      </c>
      <c r="G3457" t="s">
        <v>165</v>
      </c>
      <c r="H3457" t="s">
        <v>165</v>
      </c>
      <c r="J3457" t="s">
        <v>165</v>
      </c>
      <c r="K3457" t="s">
        <v>165</v>
      </c>
      <c r="L3457" t="s">
        <v>165</v>
      </c>
      <c r="M3457" t="s">
        <v>165</v>
      </c>
      <c r="N3457" t="s">
        <v>165</v>
      </c>
      <c r="O3457" t="s">
        <v>165</v>
      </c>
      <c r="P3457" t="s">
        <v>165</v>
      </c>
      <c r="Q3457" t="s">
        <v>165</v>
      </c>
    </row>
    <row r="3458">
      <c r="B3458" t="s">
        <v>165</v>
      </c>
      <c r="C3458" t="s">
        <v>165</v>
      </c>
      <c r="D3458" t="s">
        <v>165</v>
      </c>
      <c r="E3458" t="s">
        <v>165</v>
      </c>
      <c r="F3458" t="s">
        <v>165</v>
      </c>
      <c r="G3458" t="s">
        <v>165</v>
      </c>
      <c r="H3458" t="s">
        <v>165</v>
      </c>
      <c r="J3458" t="s">
        <v>165</v>
      </c>
      <c r="K3458" t="s">
        <v>165</v>
      </c>
      <c r="L3458" t="s">
        <v>165</v>
      </c>
      <c r="M3458" t="s">
        <v>165</v>
      </c>
      <c r="N3458" t="s">
        <v>165</v>
      </c>
      <c r="O3458" t="s">
        <v>165</v>
      </c>
      <c r="P3458" t="s">
        <v>165</v>
      </c>
      <c r="Q3458" t="s">
        <v>165</v>
      </c>
    </row>
    <row r="3459">
      <c r="B3459" t="s">
        <v>165</v>
      </c>
      <c r="C3459" t="s">
        <v>165</v>
      </c>
      <c r="D3459" t="s">
        <v>165</v>
      </c>
      <c r="E3459" t="s">
        <v>165</v>
      </c>
      <c r="F3459" t="s">
        <v>165</v>
      </c>
      <c r="G3459" t="s">
        <v>165</v>
      </c>
      <c r="H3459" t="s">
        <v>165</v>
      </c>
      <c r="J3459" t="s">
        <v>165</v>
      </c>
      <c r="K3459" t="s">
        <v>165</v>
      </c>
      <c r="L3459" t="s">
        <v>165</v>
      </c>
      <c r="M3459" t="s">
        <v>165</v>
      </c>
      <c r="N3459" t="s">
        <v>165</v>
      </c>
      <c r="O3459" t="s">
        <v>165</v>
      </c>
      <c r="P3459" t="s">
        <v>165</v>
      </c>
      <c r="Q3459" t="s">
        <v>165</v>
      </c>
    </row>
    <row r="3460">
      <c r="B3460" t="s">
        <v>165</v>
      </c>
      <c r="C3460" t="s">
        <v>165</v>
      </c>
      <c r="D3460" t="s">
        <v>165</v>
      </c>
      <c r="E3460" t="s">
        <v>165</v>
      </c>
      <c r="F3460" t="s">
        <v>165</v>
      </c>
      <c r="G3460" t="s">
        <v>165</v>
      </c>
      <c r="H3460" t="s">
        <v>165</v>
      </c>
      <c r="J3460" t="s">
        <v>165</v>
      </c>
      <c r="K3460" t="s">
        <v>165</v>
      </c>
      <c r="L3460" t="s">
        <v>165</v>
      </c>
      <c r="M3460" t="s">
        <v>165</v>
      </c>
      <c r="N3460" t="s">
        <v>165</v>
      </c>
      <c r="O3460" t="s">
        <v>165</v>
      </c>
      <c r="P3460" t="s">
        <v>165</v>
      </c>
      <c r="Q3460" t="s">
        <v>165</v>
      </c>
    </row>
    <row r="3461">
      <c r="B3461" t="s">
        <v>165</v>
      </c>
      <c r="C3461" t="s">
        <v>165</v>
      </c>
      <c r="D3461" t="s">
        <v>165</v>
      </c>
      <c r="E3461" t="s">
        <v>165</v>
      </c>
      <c r="F3461" t="s">
        <v>165</v>
      </c>
      <c r="G3461" t="s">
        <v>165</v>
      </c>
      <c r="H3461" t="s">
        <v>165</v>
      </c>
      <c r="J3461" t="s">
        <v>165</v>
      </c>
      <c r="K3461" t="s">
        <v>165</v>
      </c>
      <c r="L3461" t="s">
        <v>165</v>
      </c>
      <c r="M3461" t="s">
        <v>165</v>
      </c>
      <c r="N3461" t="s">
        <v>165</v>
      </c>
      <c r="O3461" t="s">
        <v>165</v>
      </c>
      <c r="P3461" t="s">
        <v>165</v>
      </c>
      <c r="Q3461" t="s">
        <v>165</v>
      </c>
    </row>
    <row r="3462">
      <c r="B3462" t="s">
        <v>165</v>
      </c>
      <c r="C3462" t="s">
        <v>165</v>
      </c>
      <c r="D3462" t="s">
        <v>165</v>
      </c>
      <c r="E3462" t="s">
        <v>165</v>
      </c>
      <c r="F3462" t="s">
        <v>165</v>
      </c>
      <c r="G3462" t="s">
        <v>165</v>
      </c>
      <c r="H3462" t="s">
        <v>165</v>
      </c>
      <c r="J3462" t="s">
        <v>165</v>
      </c>
      <c r="K3462" t="s">
        <v>165</v>
      </c>
      <c r="L3462" t="s">
        <v>165</v>
      </c>
      <c r="M3462" t="s">
        <v>165</v>
      </c>
      <c r="N3462" t="s">
        <v>165</v>
      </c>
      <c r="O3462" t="s">
        <v>165</v>
      </c>
      <c r="P3462" t="s">
        <v>165</v>
      </c>
      <c r="Q3462" t="s">
        <v>165</v>
      </c>
    </row>
    <row r="3463">
      <c r="B3463" t="s">
        <v>165</v>
      </c>
      <c r="C3463" t="s">
        <v>165</v>
      </c>
      <c r="D3463" t="s">
        <v>165</v>
      </c>
      <c r="E3463" t="s">
        <v>165</v>
      </c>
      <c r="F3463" t="s">
        <v>165</v>
      </c>
      <c r="G3463" t="s">
        <v>165</v>
      </c>
      <c r="H3463" t="s">
        <v>165</v>
      </c>
      <c r="J3463" t="s">
        <v>165</v>
      </c>
      <c r="K3463" t="s">
        <v>165</v>
      </c>
      <c r="L3463" t="s">
        <v>165</v>
      </c>
      <c r="M3463" t="s">
        <v>165</v>
      </c>
      <c r="N3463" t="s">
        <v>165</v>
      </c>
      <c r="O3463" t="s">
        <v>165</v>
      </c>
      <c r="P3463" t="s">
        <v>165</v>
      </c>
      <c r="Q3463" t="s">
        <v>165</v>
      </c>
    </row>
    <row r="3464">
      <c r="B3464" t="s">
        <v>165</v>
      </c>
      <c r="C3464" t="s">
        <v>165</v>
      </c>
      <c r="D3464" t="s">
        <v>165</v>
      </c>
      <c r="E3464" t="s">
        <v>165</v>
      </c>
      <c r="F3464" t="s">
        <v>165</v>
      </c>
      <c r="G3464" t="s">
        <v>165</v>
      </c>
      <c r="H3464" t="s">
        <v>165</v>
      </c>
      <c r="J3464" t="s">
        <v>165</v>
      </c>
      <c r="K3464" t="s">
        <v>165</v>
      </c>
      <c r="L3464" t="s">
        <v>165</v>
      </c>
      <c r="M3464" t="s">
        <v>165</v>
      </c>
      <c r="N3464" t="s">
        <v>165</v>
      </c>
      <c r="O3464" t="s">
        <v>165</v>
      </c>
      <c r="P3464" t="s">
        <v>165</v>
      </c>
      <c r="Q3464" t="s">
        <v>165</v>
      </c>
    </row>
    <row r="3465">
      <c r="B3465" t="s">
        <v>165</v>
      </c>
      <c r="C3465" t="s">
        <v>165</v>
      </c>
      <c r="D3465" t="s">
        <v>165</v>
      </c>
      <c r="E3465" t="s">
        <v>165</v>
      </c>
      <c r="F3465" t="s">
        <v>165</v>
      </c>
      <c r="G3465" t="s">
        <v>165</v>
      </c>
      <c r="H3465" t="s">
        <v>165</v>
      </c>
      <c r="J3465" t="s">
        <v>165</v>
      </c>
      <c r="K3465" t="s">
        <v>165</v>
      </c>
      <c r="L3465" t="s">
        <v>165</v>
      </c>
      <c r="M3465" t="s">
        <v>165</v>
      </c>
      <c r="N3465" t="s">
        <v>165</v>
      </c>
      <c r="O3465" t="s">
        <v>165</v>
      </c>
      <c r="P3465" t="s">
        <v>165</v>
      </c>
      <c r="Q3465" t="s">
        <v>165</v>
      </c>
    </row>
    <row r="3466">
      <c r="B3466" t="s">
        <v>165</v>
      </c>
      <c r="C3466" t="s">
        <v>165</v>
      </c>
      <c r="D3466" t="s">
        <v>165</v>
      </c>
      <c r="E3466" t="s">
        <v>165</v>
      </c>
      <c r="F3466" t="s">
        <v>165</v>
      </c>
      <c r="G3466" t="s">
        <v>165</v>
      </c>
      <c r="H3466" t="s">
        <v>165</v>
      </c>
      <c r="J3466" t="s">
        <v>165</v>
      </c>
      <c r="K3466" t="s">
        <v>165</v>
      </c>
      <c r="L3466" t="s">
        <v>165</v>
      </c>
      <c r="M3466" t="s">
        <v>165</v>
      </c>
      <c r="N3466" t="s">
        <v>165</v>
      </c>
      <c r="O3466" t="s">
        <v>165</v>
      </c>
      <c r="P3466" t="s">
        <v>165</v>
      </c>
      <c r="Q3466" t="s">
        <v>165</v>
      </c>
    </row>
    <row r="3467">
      <c r="B3467" t="s">
        <v>165</v>
      </c>
      <c r="C3467" t="s">
        <v>165</v>
      </c>
      <c r="D3467" t="s">
        <v>165</v>
      </c>
      <c r="E3467" t="s">
        <v>165</v>
      </c>
      <c r="F3467" t="s">
        <v>165</v>
      </c>
      <c r="G3467" t="s">
        <v>165</v>
      </c>
      <c r="H3467" t="s">
        <v>165</v>
      </c>
      <c r="J3467" t="s">
        <v>165</v>
      </c>
      <c r="K3467" t="s">
        <v>165</v>
      </c>
      <c r="L3467" t="s">
        <v>165</v>
      </c>
      <c r="M3467" t="s">
        <v>165</v>
      </c>
      <c r="N3467" t="s">
        <v>165</v>
      </c>
      <c r="O3467" t="s">
        <v>165</v>
      </c>
      <c r="P3467" t="s">
        <v>165</v>
      </c>
      <c r="Q3467" t="s">
        <v>165</v>
      </c>
    </row>
    <row r="3468">
      <c r="B3468" t="s">
        <v>165</v>
      </c>
      <c r="C3468" t="s">
        <v>165</v>
      </c>
      <c r="D3468" t="s">
        <v>165</v>
      </c>
      <c r="E3468" t="s">
        <v>165</v>
      </c>
      <c r="F3468" t="s">
        <v>165</v>
      </c>
      <c r="G3468" t="s">
        <v>165</v>
      </c>
      <c r="H3468" t="s">
        <v>165</v>
      </c>
      <c r="J3468" t="s">
        <v>165</v>
      </c>
      <c r="K3468" t="s">
        <v>165</v>
      </c>
      <c r="L3468" t="s">
        <v>165</v>
      </c>
      <c r="M3468" t="s">
        <v>165</v>
      </c>
      <c r="N3468" t="s">
        <v>165</v>
      </c>
      <c r="O3468" t="s">
        <v>165</v>
      </c>
      <c r="P3468" t="s">
        <v>165</v>
      </c>
      <c r="Q3468" t="s">
        <v>165</v>
      </c>
    </row>
    <row r="3469">
      <c r="B3469" t="s">
        <v>165</v>
      </c>
      <c r="C3469" t="s">
        <v>165</v>
      </c>
      <c r="D3469" t="s">
        <v>165</v>
      </c>
      <c r="E3469" t="s">
        <v>165</v>
      </c>
      <c r="F3469" t="s">
        <v>165</v>
      </c>
      <c r="G3469" t="s">
        <v>165</v>
      </c>
      <c r="H3469" t="s">
        <v>165</v>
      </c>
      <c r="J3469" t="s">
        <v>165</v>
      </c>
      <c r="K3469" t="s">
        <v>165</v>
      </c>
      <c r="L3469" t="s">
        <v>165</v>
      </c>
      <c r="M3469" t="s">
        <v>165</v>
      </c>
      <c r="N3469" t="s">
        <v>165</v>
      </c>
      <c r="O3469" t="s">
        <v>165</v>
      </c>
      <c r="P3469" t="s">
        <v>165</v>
      </c>
      <c r="Q3469" t="s">
        <v>165</v>
      </c>
    </row>
    <row r="3470">
      <c r="B3470" t="s">
        <v>165</v>
      </c>
      <c r="C3470" t="s">
        <v>165</v>
      </c>
      <c r="D3470" t="s">
        <v>165</v>
      </c>
      <c r="E3470" t="s">
        <v>165</v>
      </c>
      <c r="F3470" t="s">
        <v>165</v>
      </c>
      <c r="G3470" t="s">
        <v>165</v>
      </c>
      <c r="H3470" t="s">
        <v>165</v>
      </c>
      <c r="J3470" t="s">
        <v>165</v>
      </c>
      <c r="K3470" t="s">
        <v>165</v>
      </c>
      <c r="L3470" t="s">
        <v>165</v>
      </c>
      <c r="M3470" t="s">
        <v>165</v>
      </c>
      <c r="N3470" t="s">
        <v>165</v>
      </c>
      <c r="O3470" t="s">
        <v>165</v>
      </c>
      <c r="P3470" t="s">
        <v>165</v>
      </c>
      <c r="Q3470" t="s">
        <v>165</v>
      </c>
    </row>
    <row r="3471">
      <c r="B3471" t="s">
        <v>165</v>
      </c>
      <c r="C3471" t="s">
        <v>165</v>
      </c>
      <c r="D3471" t="s">
        <v>165</v>
      </c>
      <c r="E3471" t="s">
        <v>165</v>
      </c>
      <c r="F3471" t="s">
        <v>165</v>
      </c>
      <c r="G3471" t="s">
        <v>165</v>
      </c>
      <c r="H3471" t="s">
        <v>165</v>
      </c>
      <c r="J3471" t="s">
        <v>165</v>
      </c>
      <c r="K3471" t="s">
        <v>165</v>
      </c>
      <c r="L3471" t="s">
        <v>165</v>
      </c>
      <c r="M3471" t="s">
        <v>165</v>
      </c>
      <c r="N3471" t="s">
        <v>165</v>
      </c>
      <c r="O3471" t="s">
        <v>165</v>
      </c>
      <c r="P3471" t="s">
        <v>165</v>
      </c>
      <c r="Q3471" t="s">
        <v>165</v>
      </c>
    </row>
    <row r="3472">
      <c r="B3472" t="s">
        <v>165</v>
      </c>
      <c r="C3472" t="s">
        <v>165</v>
      </c>
      <c r="D3472" t="s">
        <v>165</v>
      </c>
      <c r="E3472" t="s">
        <v>165</v>
      </c>
      <c r="F3472" t="s">
        <v>165</v>
      </c>
      <c r="G3472" t="s">
        <v>165</v>
      </c>
      <c r="H3472" t="s">
        <v>165</v>
      </c>
      <c r="J3472" t="s">
        <v>165</v>
      </c>
      <c r="K3472" t="s">
        <v>165</v>
      </c>
      <c r="L3472" t="s">
        <v>165</v>
      </c>
      <c r="M3472" t="s">
        <v>165</v>
      </c>
      <c r="N3472" t="s">
        <v>165</v>
      </c>
      <c r="O3472" t="s">
        <v>165</v>
      </c>
      <c r="P3472" t="s">
        <v>165</v>
      </c>
      <c r="Q3472" t="s">
        <v>165</v>
      </c>
    </row>
    <row r="3473">
      <c r="B3473" t="s">
        <v>165</v>
      </c>
      <c r="C3473" t="s">
        <v>165</v>
      </c>
      <c r="D3473" t="s">
        <v>165</v>
      </c>
      <c r="E3473" t="s">
        <v>165</v>
      </c>
      <c r="F3473" t="s">
        <v>165</v>
      </c>
      <c r="G3473" t="s">
        <v>165</v>
      </c>
      <c r="H3473" t="s">
        <v>165</v>
      </c>
      <c r="J3473" t="s">
        <v>165</v>
      </c>
      <c r="K3473" t="s">
        <v>165</v>
      </c>
      <c r="L3473" t="s">
        <v>165</v>
      </c>
      <c r="M3473" t="s">
        <v>165</v>
      </c>
      <c r="N3473" t="s">
        <v>165</v>
      </c>
      <c r="O3473" t="s">
        <v>165</v>
      </c>
      <c r="P3473" t="s">
        <v>165</v>
      </c>
      <c r="Q3473" t="s">
        <v>165</v>
      </c>
    </row>
    <row r="3474">
      <c r="B3474" t="s">
        <v>165</v>
      </c>
      <c r="C3474" t="s">
        <v>165</v>
      </c>
      <c r="D3474" t="s">
        <v>165</v>
      </c>
      <c r="E3474" t="s">
        <v>165</v>
      </c>
      <c r="F3474" t="s">
        <v>165</v>
      </c>
      <c r="G3474" t="s">
        <v>165</v>
      </c>
      <c r="H3474" t="s">
        <v>165</v>
      </c>
      <c r="J3474" t="s">
        <v>165</v>
      </c>
      <c r="K3474" t="s">
        <v>165</v>
      </c>
      <c r="L3474" t="s">
        <v>165</v>
      </c>
      <c r="M3474" t="s">
        <v>165</v>
      </c>
      <c r="N3474" t="s">
        <v>165</v>
      </c>
      <c r="O3474" t="s">
        <v>165</v>
      </c>
      <c r="P3474" t="s">
        <v>165</v>
      </c>
      <c r="Q3474" t="s">
        <v>165</v>
      </c>
    </row>
    <row r="3475">
      <c r="B3475" t="s">
        <v>165</v>
      </c>
      <c r="C3475" t="s">
        <v>165</v>
      </c>
      <c r="D3475" t="s">
        <v>165</v>
      </c>
      <c r="E3475" t="s">
        <v>165</v>
      </c>
      <c r="F3475" t="s">
        <v>165</v>
      </c>
      <c r="G3475" t="s">
        <v>165</v>
      </c>
      <c r="H3475" t="s">
        <v>165</v>
      </c>
      <c r="J3475" t="s">
        <v>165</v>
      </c>
      <c r="K3475" t="s">
        <v>165</v>
      </c>
      <c r="L3475" t="s">
        <v>165</v>
      </c>
      <c r="M3475" t="s">
        <v>165</v>
      </c>
      <c r="N3475" t="s">
        <v>165</v>
      </c>
      <c r="O3475" t="s">
        <v>165</v>
      </c>
      <c r="P3475" t="s">
        <v>165</v>
      </c>
      <c r="Q3475" t="s">
        <v>165</v>
      </c>
    </row>
    <row r="3476">
      <c r="B3476" t="s">
        <v>165</v>
      </c>
      <c r="C3476" t="s">
        <v>165</v>
      </c>
      <c r="D3476" t="s">
        <v>165</v>
      </c>
      <c r="E3476" t="s">
        <v>165</v>
      </c>
      <c r="F3476" t="s">
        <v>165</v>
      </c>
      <c r="G3476" t="s">
        <v>165</v>
      </c>
      <c r="H3476" t="s">
        <v>165</v>
      </c>
      <c r="J3476" t="s">
        <v>165</v>
      </c>
      <c r="K3476" t="s">
        <v>165</v>
      </c>
      <c r="L3476" t="s">
        <v>165</v>
      </c>
      <c r="M3476" t="s">
        <v>165</v>
      </c>
      <c r="N3476" t="s">
        <v>165</v>
      </c>
      <c r="O3476" t="s">
        <v>165</v>
      </c>
      <c r="P3476" t="s">
        <v>165</v>
      </c>
      <c r="Q3476" t="s">
        <v>165</v>
      </c>
    </row>
    <row r="3477">
      <c r="B3477" t="s">
        <v>165</v>
      </c>
      <c r="C3477" t="s">
        <v>165</v>
      </c>
      <c r="D3477" t="s">
        <v>165</v>
      </c>
      <c r="E3477" t="s">
        <v>165</v>
      </c>
      <c r="F3477" t="s">
        <v>165</v>
      </c>
      <c r="G3477" t="s">
        <v>165</v>
      </c>
      <c r="H3477" t="s">
        <v>165</v>
      </c>
      <c r="J3477" t="s">
        <v>165</v>
      </c>
      <c r="K3477" t="s">
        <v>165</v>
      </c>
      <c r="L3477" t="s">
        <v>165</v>
      </c>
      <c r="M3477" t="s">
        <v>165</v>
      </c>
      <c r="N3477" t="s">
        <v>165</v>
      </c>
      <c r="O3477" t="s">
        <v>165</v>
      </c>
      <c r="P3477" t="s">
        <v>165</v>
      </c>
      <c r="Q3477" t="s">
        <v>165</v>
      </c>
    </row>
    <row r="3478">
      <c r="B3478" t="s">
        <v>165</v>
      </c>
      <c r="C3478" t="s">
        <v>165</v>
      </c>
      <c r="D3478" t="s">
        <v>165</v>
      </c>
      <c r="E3478" t="s">
        <v>165</v>
      </c>
      <c r="F3478" t="s">
        <v>165</v>
      </c>
      <c r="G3478" t="s">
        <v>165</v>
      </c>
      <c r="H3478" t="s">
        <v>165</v>
      </c>
      <c r="J3478" t="s">
        <v>165</v>
      </c>
      <c r="K3478" t="s">
        <v>165</v>
      </c>
      <c r="L3478" t="s">
        <v>165</v>
      </c>
      <c r="M3478" t="s">
        <v>165</v>
      </c>
      <c r="N3478" t="s">
        <v>165</v>
      </c>
      <c r="O3478" t="s">
        <v>165</v>
      </c>
      <c r="P3478" t="s">
        <v>165</v>
      </c>
      <c r="Q3478" t="s">
        <v>165</v>
      </c>
    </row>
    <row r="3479">
      <c r="B3479" t="s">
        <v>165</v>
      </c>
      <c r="C3479" t="s">
        <v>165</v>
      </c>
      <c r="D3479" t="s">
        <v>165</v>
      </c>
      <c r="E3479" t="s">
        <v>165</v>
      </c>
      <c r="F3479" t="s">
        <v>165</v>
      </c>
      <c r="G3479" t="s">
        <v>165</v>
      </c>
      <c r="H3479" t="s">
        <v>165</v>
      </c>
      <c r="J3479" t="s">
        <v>165</v>
      </c>
      <c r="K3479" t="s">
        <v>165</v>
      </c>
      <c r="L3479" t="s">
        <v>165</v>
      </c>
      <c r="M3479" t="s">
        <v>165</v>
      </c>
      <c r="N3479" t="s">
        <v>165</v>
      </c>
      <c r="O3479" t="s">
        <v>165</v>
      </c>
      <c r="P3479" t="s">
        <v>165</v>
      </c>
      <c r="Q3479" t="s">
        <v>165</v>
      </c>
    </row>
    <row r="3480">
      <c r="B3480" t="s">
        <v>165</v>
      </c>
      <c r="C3480" t="s">
        <v>165</v>
      </c>
      <c r="D3480" t="s">
        <v>165</v>
      </c>
      <c r="E3480" t="s">
        <v>165</v>
      </c>
      <c r="F3480" t="s">
        <v>165</v>
      </c>
      <c r="G3480" t="s">
        <v>165</v>
      </c>
      <c r="H3480" t="s">
        <v>165</v>
      </c>
      <c r="J3480" t="s">
        <v>165</v>
      </c>
      <c r="K3480" t="s">
        <v>165</v>
      </c>
      <c r="L3480" t="s">
        <v>165</v>
      </c>
      <c r="M3480" t="s">
        <v>165</v>
      </c>
      <c r="N3480" t="s">
        <v>165</v>
      </c>
      <c r="O3480" t="s">
        <v>165</v>
      </c>
      <c r="P3480" t="s">
        <v>165</v>
      </c>
      <c r="Q3480" t="s">
        <v>165</v>
      </c>
    </row>
    <row r="3481">
      <c r="B3481" t="s">
        <v>165</v>
      </c>
      <c r="C3481" t="s">
        <v>165</v>
      </c>
      <c r="D3481" t="s">
        <v>165</v>
      </c>
      <c r="E3481" t="s">
        <v>165</v>
      </c>
      <c r="F3481" t="s">
        <v>165</v>
      </c>
      <c r="G3481" t="s">
        <v>165</v>
      </c>
      <c r="H3481" t="s">
        <v>165</v>
      </c>
      <c r="J3481" t="s">
        <v>165</v>
      </c>
      <c r="K3481" t="s">
        <v>165</v>
      </c>
      <c r="L3481" t="s">
        <v>165</v>
      </c>
      <c r="M3481" t="s">
        <v>165</v>
      </c>
      <c r="N3481" t="s">
        <v>165</v>
      </c>
      <c r="O3481" t="s">
        <v>165</v>
      </c>
      <c r="P3481" t="s">
        <v>165</v>
      </c>
      <c r="Q3481" t="s">
        <v>165</v>
      </c>
    </row>
    <row r="3482">
      <c r="B3482" t="s">
        <v>165</v>
      </c>
      <c r="C3482" t="s">
        <v>165</v>
      </c>
      <c r="D3482" t="s">
        <v>165</v>
      </c>
      <c r="E3482" t="s">
        <v>165</v>
      </c>
      <c r="F3482" t="s">
        <v>165</v>
      </c>
      <c r="G3482" t="s">
        <v>165</v>
      </c>
      <c r="H3482" t="s">
        <v>165</v>
      </c>
      <c r="J3482" t="s">
        <v>165</v>
      </c>
      <c r="K3482" t="s">
        <v>165</v>
      </c>
      <c r="L3482" t="s">
        <v>165</v>
      </c>
      <c r="M3482" t="s">
        <v>165</v>
      </c>
      <c r="N3482" t="s">
        <v>165</v>
      </c>
      <c r="O3482" t="s">
        <v>165</v>
      </c>
      <c r="P3482" t="s">
        <v>165</v>
      </c>
      <c r="Q3482" t="s">
        <v>165</v>
      </c>
    </row>
    <row r="3483">
      <c r="B3483" t="s">
        <v>165</v>
      </c>
      <c r="C3483" t="s">
        <v>165</v>
      </c>
      <c r="D3483" t="s">
        <v>165</v>
      </c>
      <c r="E3483" t="s">
        <v>165</v>
      </c>
      <c r="F3483" t="s">
        <v>165</v>
      </c>
      <c r="G3483" t="s">
        <v>165</v>
      </c>
      <c r="H3483" t="s">
        <v>165</v>
      </c>
      <c r="J3483" t="s">
        <v>165</v>
      </c>
      <c r="K3483" t="s">
        <v>165</v>
      </c>
      <c r="L3483" t="s">
        <v>165</v>
      </c>
      <c r="M3483" t="s">
        <v>165</v>
      </c>
      <c r="N3483" t="s">
        <v>165</v>
      </c>
      <c r="O3483" t="s">
        <v>165</v>
      </c>
      <c r="P3483" t="s">
        <v>165</v>
      </c>
      <c r="Q3483" t="s">
        <v>165</v>
      </c>
    </row>
    <row r="3484">
      <c r="B3484" t="s">
        <v>165</v>
      </c>
      <c r="C3484" t="s">
        <v>165</v>
      </c>
      <c r="D3484" t="s">
        <v>165</v>
      </c>
      <c r="E3484" t="s">
        <v>165</v>
      </c>
      <c r="F3484" t="s">
        <v>165</v>
      </c>
      <c r="G3484" t="s">
        <v>165</v>
      </c>
      <c r="H3484" t="s">
        <v>165</v>
      </c>
      <c r="J3484" t="s">
        <v>165</v>
      </c>
      <c r="K3484" t="s">
        <v>165</v>
      </c>
      <c r="L3484" t="s">
        <v>165</v>
      </c>
      <c r="M3484" t="s">
        <v>165</v>
      </c>
      <c r="N3484" t="s">
        <v>165</v>
      </c>
      <c r="O3484" t="s">
        <v>165</v>
      </c>
      <c r="P3484" t="s">
        <v>165</v>
      </c>
      <c r="Q3484" t="s">
        <v>165</v>
      </c>
    </row>
    <row r="3485">
      <c r="B3485" t="s">
        <v>165</v>
      </c>
      <c r="C3485" t="s">
        <v>165</v>
      </c>
      <c r="D3485" t="s">
        <v>165</v>
      </c>
      <c r="E3485" t="s">
        <v>165</v>
      </c>
      <c r="F3485" t="s">
        <v>165</v>
      </c>
      <c r="G3485" t="s">
        <v>165</v>
      </c>
      <c r="H3485" t="s">
        <v>165</v>
      </c>
      <c r="J3485" t="s">
        <v>165</v>
      </c>
      <c r="K3485" t="s">
        <v>165</v>
      </c>
      <c r="L3485" t="s">
        <v>165</v>
      </c>
      <c r="M3485" t="s">
        <v>165</v>
      </c>
      <c r="N3485" t="s">
        <v>165</v>
      </c>
      <c r="O3485" t="s">
        <v>165</v>
      </c>
      <c r="P3485" t="s">
        <v>165</v>
      </c>
      <c r="Q3485" t="s">
        <v>165</v>
      </c>
    </row>
    <row r="3486">
      <c r="B3486" t="s">
        <v>165</v>
      </c>
      <c r="C3486" t="s">
        <v>165</v>
      </c>
      <c r="D3486" t="s">
        <v>165</v>
      </c>
      <c r="E3486" t="s">
        <v>165</v>
      </c>
      <c r="F3486" t="s">
        <v>165</v>
      </c>
      <c r="G3486" t="s">
        <v>165</v>
      </c>
      <c r="H3486" t="s">
        <v>165</v>
      </c>
      <c r="J3486" t="s">
        <v>165</v>
      </c>
      <c r="K3486" t="s">
        <v>165</v>
      </c>
      <c r="L3486" t="s">
        <v>165</v>
      </c>
      <c r="M3486" t="s">
        <v>165</v>
      </c>
      <c r="N3486" t="s">
        <v>165</v>
      </c>
      <c r="O3486" t="s">
        <v>165</v>
      </c>
      <c r="P3486" t="s">
        <v>165</v>
      </c>
      <c r="Q3486" t="s">
        <v>165</v>
      </c>
    </row>
    <row r="3487">
      <c r="B3487" t="s">
        <v>165</v>
      </c>
      <c r="C3487" t="s">
        <v>165</v>
      </c>
      <c r="D3487" t="s">
        <v>165</v>
      </c>
      <c r="E3487" t="s">
        <v>165</v>
      </c>
      <c r="F3487" t="s">
        <v>165</v>
      </c>
      <c r="G3487" t="s">
        <v>165</v>
      </c>
      <c r="H3487" t="s">
        <v>165</v>
      </c>
      <c r="J3487" t="s">
        <v>165</v>
      </c>
      <c r="K3487" t="s">
        <v>165</v>
      </c>
      <c r="L3487" t="s">
        <v>165</v>
      </c>
      <c r="M3487" t="s">
        <v>165</v>
      </c>
      <c r="N3487" t="s">
        <v>165</v>
      </c>
      <c r="O3487" t="s">
        <v>165</v>
      </c>
      <c r="P3487" t="s">
        <v>165</v>
      </c>
      <c r="Q3487" t="s">
        <v>165</v>
      </c>
    </row>
    <row r="3488">
      <c r="B3488" t="s">
        <v>165</v>
      </c>
      <c r="C3488" t="s">
        <v>165</v>
      </c>
      <c r="D3488" t="s">
        <v>165</v>
      </c>
      <c r="E3488" t="s">
        <v>165</v>
      </c>
      <c r="F3488" t="s">
        <v>165</v>
      </c>
      <c r="G3488" t="s">
        <v>165</v>
      </c>
      <c r="H3488" t="s">
        <v>165</v>
      </c>
      <c r="J3488" t="s">
        <v>165</v>
      </c>
      <c r="K3488" t="s">
        <v>165</v>
      </c>
      <c r="L3488" t="s">
        <v>165</v>
      </c>
      <c r="M3488" t="s">
        <v>165</v>
      </c>
      <c r="N3488" t="s">
        <v>165</v>
      </c>
      <c r="O3488" t="s">
        <v>165</v>
      </c>
      <c r="P3488" t="s">
        <v>165</v>
      </c>
      <c r="Q3488" t="s">
        <v>165</v>
      </c>
    </row>
    <row r="3489">
      <c r="B3489" t="s">
        <v>165</v>
      </c>
      <c r="C3489" t="s">
        <v>165</v>
      </c>
      <c r="D3489" t="s">
        <v>165</v>
      </c>
      <c r="E3489" t="s">
        <v>165</v>
      </c>
      <c r="F3489" t="s">
        <v>165</v>
      </c>
      <c r="G3489" t="s">
        <v>165</v>
      </c>
      <c r="H3489" t="s">
        <v>165</v>
      </c>
      <c r="J3489" t="s">
        <v>165</v>
      </c>
      <c r="K3489" t="s">
        <v>165</v>
      </c>
      <c r="L3489" t="s">
        <v>165</v>
      </c>
      <c r="M3489" t="s">
        <v>165</v>
      </c>
      <c r="N3489" t="s">
        <v>165</v>
      </c>
      <c r="O3489" t="s">
        <v>165</v>
      </c>
      <c r="P3489" t="s">
        <v>165</v>
      </c>
      <c r="Q3489" t="s">
        <v>165</v>
      </c>
    </row>
    <row r="3490">
      <c r="B3490" t="s">
        <v>165</v>
      </c>
      <c r="C3490" t="s">
        <v>165</v>
      </c>
      <c r="D3490" t="s">
        <v>165</v>
      </c>
      <c r="E3490" t="s">
        <v>165</v>
      </c>
      <c r="F3490" t="s">
        <v>165</v>
      </c>
      <c r="G3490" t="s">
        <v>165</v>
      </c>
      <c r="H3490" t="s">
        <v>165</v>
      </c>
      <c r="J3490" t="s">
        <v>165</v>
      </c>
      <c r="K3490" t="s">
        <v>165</v>
      </c>
      <c r="L3490" t="s">
        <v>165</v>
      </c>
      <c r="M3490" t="s">
        <v>165</v>
      </c>
      <c r="N3490" t="s">
        <v>165</v>
      </c>
      <c r="O3490" t="s">
        <v>165</v>
      </c>
      <c r="P3490" t="s">
        <v>165</v>
      </c>
      <c r="Q3490" t="s">
        <v>165</v>
      </c>
    </row>
    <row r="3491">
      <c r="B3491" t="s">
        <v>165</v>
      </c>
      <c r="C3491" t="s">
        <v>165</v>
      </c>
      <c r="D3491" t="s">
        <v>165</v>
      </c>
      <c r="E3491" t="s">
        <v>165</v>
      </c>
      <c r="F3491" t="s">
        <v>165</v>
      </c>
      <c r="G3491" t="s">
        <v>165</v>
      </c>
      <c r="H3491" t="s">
        <v>165</v>
      </c>
      <c r="J3491" t="s">
        <v>165</v>
      </c>
      <c r="K3491" t="s">
        <v>165</v>
      </c>
      <c r="L3491" t="s">
        <v>165</v>
      </c>
      <c r="M3491" t="s">
        <v>165</v>
      </c>
      <c r="N3491" t="s">
        <v>165</v>
      </c>
      <c r="O3491" t="s">
        <v>165</v>
      </c>
      <c r="P3491" t="s">
        <v>165</v>
      </c>
      <c r="Q3491" t="s">
        <v>165</v>
      </c>
    </row>
    <row r="3492">
      <c r="B3492" t="s">
        <v>165</v>
      </c>
      <c r="C3492" t="s">
        <v>165</v>
      </c>
      <c r="D3492" t="s">
        <v>165</v>
      </c>
      <c r="E3492" t="s">
        <v>165</v>
      </c>
      <c r="F3492" t="s">
        <v>165</v>
      </c>
      <c r="G3492" t="s">
        <v>165</v>
      </c>
      <c r="H3492" t="s">
        <v>165</v>
      </c>
      <c r="J3492" t="s">
        <v>165</v>
      </c>
      <c r="K3492" t="s">
        <v>165</v>
      </c>
      <c r="L3492" t="s">
        <v>165</v>
      </c>
      <c r="M3492" t="s">
        <v>165</v>
      </c>
      <c r="N3492" t="s">
        <v>165</v>
      </c>
      <c r="O3492" t="s">
        <v>165</v>
      </c>
      <c r="P3492" t="s">
        <v>165</v>
      </c>
      <c r="Q3492" t="s">
        <v>165</v>
      </c>
    </row>
    <row r="3493">
      <c r="B3493" t="s">
        <v>165</v>
      </c>
      <c r="C3493" t="s">
        <v>165</v>
      </c>
      <c r="D3493" t="s">
        <v>165</v>
      </c>
      <c r="E3493" t="s">
        <v>165</v>
      </c>
      <c r="F3493" t="s">
        <v>165</v>
      </c>
      <c r="G3493" t="s">
        <v>165</v>
      </c>
      <c r="H3493" t="s">
        <v>165</v>
      </c>
      <c r="J3493" t="s">
        <v>165</v>
      </c>
      <c r="K3493" t="s">
        <v>165</v>
      </c>
      <c r="L3493" t="s">
        <v>165</v>
      </c>
      <c r="M3493" t="s">
        <v>165</v>
      </c>
      <c r="N3493" t="s">
        <v>165</v>
      </c>
      <c r="O3493" t="s">
        <v>165</v>
      </c>
      <c r="P3493" t="s">
        <v>165</v>
      </c>
      <c r="Q3493" t="s">
        <v>165</v>
      </c>
    </row>
    <row r="3494">
      <c r="B3494" t="s">
        <v>165</v>
      </c>
      <c r="C3494" t="s">
        <v>165</v>
      </c>
      <c r="D3494" t="s">
        <v>165</v>
      </c>
      <c r="E3494" t="s">
        <v>165</v>
      </c>
      <c r="F3494" t="s">
        <v>165</v>
      </c>
      <c r="G3494" t="s">
        <v>165</v>
      </c>
      <c r="H3494" t="s">
        <v>165</v>
      </c>
      <c r="J3494" t="s">
        <v>165</v>
      </c>
      <c r="K3494" t="s">
        <v>165</v>
      </c>
      <c r="L3494" t="s">
        <v>165</v>
      </c>
      <c r="M3494" t="s">
        <v>165</v>
      </c>
      <c r="N3494" t="s">
        <v>165</v>
      </c>
      <c r="O3494" t="s">
        <v>165</v>
      </c>
      <c r="P3494" t="s">
        <v>165</v>
      </c>
      <c r="Q3494" t="s">
        <v>165</v>
      </c>
    </row>
    <row r="3495">
      <c r="B3495" t="s">
        <v>165</v>
      </c>
      <c r="C3495" t="s">
        <v>165</v>
      </c>
      <c r="D3495" t="s">
        <v>165</v>
      </c>
      <c r="E3495" t="s">
        <v>165</v>
      </c>
      <c r="F3495" t="s">
        <v>165</v>
      </c>
      <c r="G3495" t="s">
        <v>165</v>
      </c>
      <c r="H3495" t="s">
        <v>165</v>
      </c>
      <c r="J3495" t="s">
        <v>165</v>
      </c>
      <c r="K3495" t="s">
        <v>165</v>
      </c>
      <c r="L3495" t="s">
        <v>165</v>
      </c>
      <c r="M3495" t="s">
        <v>165</v>
      </c>
      <c r="N3495" t="s">
        <v>165</v>
      </c>
      <c r="O3495" t="s">
        <v>165</v>
      </c>
      <c r="P3495" t="s">
        <v>165</v>
      </c>
      <c r="Q3495" t="s">
        <v>165</v>
      </c>
    </row>
    <row r="3496">
      <c r="B3496" t="s">
        <v>165</v>
      </c>
      <c r="C3496" t="s">
        <v>165</v>
      </c>
      <c r="D3496" t="s">
        <v>165</v>
      </c>
      <c r="E3496" t="s">
        <v>165</v>
      </c>
      <c r="F3496" t="s">
        <v>165</v>
      </c>
      <c r="G3496" t="s">
        <v>165</v>
      </c>
      <c r="H3496" t="s">
        <v>165</v>
      </c>
      <c r="J3496" t="s">
        <v>165</v>
      </c>
      <c r="K3496" t="s">
        <v>165</v>
      </c>
      <c r="L3496" t="s">
        <v>165</v>
      </c>
      <c r="M3496" t="s">
        <v>165</v>
      </c>
      <c r="N3496" t="s">
        <v>165</v>
      </c>
      <c r="O3496" t="s">
        <v>165</v>
      </c>
      <c r="P3496" t="s">
        <v>165</v>
      </c>
      <c r="Q3496" t="s">
        <v>165</v>
      </c>
    </row>
    <row r="3497">
      <c r="B3497" t="s">
        <v>165</v>
      </c>
      <c r="C3497" t="s">
        <v>165</v>
      </c>
      <c r="D3497" t="s">
        <v>165</v>
      </c>
      <c r="E3497" t="s">
        <v>165</v>
      </c>
      <c r="F3497" t="s">
        <v>165</v>
      </c>
      <c r="G3497" t="s">
        <v>165</v>
      </c>
      <c r="H3497" t="s">
        <v>165</v>
      </c>
      <c r="J3497" t="s">
        <v>165</v>
      </c>
      <c r="K3497" t="s">
        <v>165</v>
      </c>
      <c r="L3497" t="s">
        <v>165</v>
      </c>
      <c r="M3497" t="s">
        <v>165</v>
      </c>
      <c r="N3497" t="s">
        <v>165</v>
      </c>
      <c r="O3497" t="s">
        <v>165</v>
      </c>
      <c r="P3497" t="s">
        <v>165</v>
      </c>
      <c r="Q3497" t="s">
        <v>165</v>
      </c>
    </row>
    <row r="3498">
      <c r="B3498" t="s">
        <v>165</v>
      </c>
      <c r="C3498" t="s">
        <v>165</v>
      </c>
      <c r="D3498" t="s">
        <v>165</v>
      </c>
      <c r="E3498" t="s">
        <v>165</v>
      </c>
      <c r="F3498" t="s">
        <v>165</v>
      </c>
      <c r="G3498" t="s">
        <v>165</v>
      </c>
      <c r="H3498" t="s">
        <v>165</v>
      </c>
      <c r="J3498" t="s">
        <v>165</v>
      </c>
      <c r="K3498" t="s">
        <v>165</v>
      </c>
      <c r="L3498" t="s">
        <v>165</v>
      </c>
      <c r="M3498" t="s">
        <v>165</v>
      </c>
      <c r="N3498" t="s">
        <v>165</v>
      </c>
      <c r="O3498" t="s">
        <v>165</v>
      </c>
      <c r="P3498" t="s">
        <v>165</v>
      </c>
      <c r="Q3498" t="s">
        <v>165</v>
      </c>
    </row>
    <row r="3499">
      <c r="B3499" t="s">
        <v>165</v>
      </c>
      <c r="C3499" t="s">
        <v>165</v>
      </c>
      <c r="D3499" t="s">
        <v>165</v>
      </c>
      <c r="E3499" t="s">
        <v>165</v>
      </c>
      <c r="F3499" t="s">
        <v>165</v>
      </c>
      <c r="G3499" t="s">
        <v>165</v>
      </c>
      <c r="H3499" t="s">
        <v>165</v>
      </c>
      <c r="J3499" t="s">
        <v>165</v>
      </c>
      <c r="K3499" t="s">
        <v>165</v>
      </c>
      <c r="L3499" t="s">
        <v>165</v>
      </c>
      <c r="M3499" t="s">
        <v>165</v>
      </c>
      <c r="N3499" t="s">
        <v>165</v>
      </c>
      <c r="O3499" t="s">
        <v>165</v>
      </c>
      <c r="P3499" t="s">
        <v>165</v>
      </c>
      <c r="Q3499" t="s">
        <v>165</v>
      </c>
    </row>
    <row r="3500">
      <c r="B3500" t="s">
        <v>165</v>
      </c>
      <c r="C3500" t="s">
        <v>165</v>
      </c>
      <c r="D3500" t="s">
        <v>165</v>
      </c>
      <c r="E3500" t="s">
        <v>165</v>
      </c>
      <c r="F3500" t="s">
        <v>165</v>
      </c>
      <c r="G3500" t="s">
        <v>165</v>
      </c>
      <c r="H3500" t="s">
        <v>165</v>
      </c>
      <c r="J3500" t="s">
        <v>165</v>
      </c>
      <c r="K3500" t="s">
        <v>165</v>
      </c>
      <c r="L3500" t="s">
        <v>165</v>
      </c>
      <c r="M3500" t="s">
        <v>165</v>
      </c>
      <c r="N3500" t="s">
        <v>165</v>
      </c>
      <c r="O3500" t="s">
        <v>165</v>
      </c>
      <c r="P3500" t="s">
        <v>165</v>
      </c>
      <c r="Q3500" t="s">
        <v>165</v>
      </c>
    </row>
    <row r="3501">
      <c r="B3501" t="s">
        <v>165</v>
      </c>
      <c r="C3501" t="s">
        <v>165</v>
      </c>
      <c r="D3501" t="s">
        <v>165</v>
      </c>
      <c r="E3501" t="s">
        <v>165</v>
      </c>
      <c r="F3501" t="s">
        <v>165</v>
      </c>
      <c r="G3501" t="s">
        <v>165</v>
      </c>
      <c r="H3501" t="s">
        <v>165</v>
      </c>
      <c r="J3501" t="s">
        <v>165</v>
      </c>
      <c r="K3501" t="s">
        <v>165</v>
      </c>
      <c r="L3501" t="s">
        <v>165</v>
      </c>
      <c r="M3501" t="s">
        <v>165</v>
      </c>
      <c r="N3501" t="s">
        <v>165</v>
      </c>
      <c r="O3501" t="s">
        <v>165</v>
      </c>
      <c r="P3501" t="s">
        <v>165</v>
      </c>
      <c r="Q3501" t="s">
        <v>165</v>
      </c>
    </row>
    <row r="3502">
      <c r="B3502" t="s">
        <v>165</v>
      </c>
      <c r="C3502" t="s">
        <v>165</v>
      </c>
      <c r="D3502" t="s">
        <v>165</v>
      </c>
      <c r="E3502" t="s">
        <v>165</v>
      </c>
      <c r="F3502" t="s">
        <v>165</v>
      </c>
      <c r="G3502" t="s">
        <v>165</v>
      </c>
      <c r="H3502" t="s">
        <v>165</v>
      </c>
      <c r="J3502" t="s">
        <v>165</v>
      </c>
      <c r="K3502" t="s">
        <v>165</v>
      </c>
      <c r="L3502" t="s">
        <v>165</v>
      </c>
      <c r="M3502" t="s">
        <v>165</v>
      </c>
      <c r="N3502" t="s">
        <v>165</v>
      </c>
      <c r="O3502" t="s">
        <v>165</v>
      </c>
      <c r="P3502" t="s">
        <v>165</v>
      </c>
      <c r="Q3502" t="s">
        <v>165</v>
      </c>
    </row>
    <row r="3503">
      <c r="B3503" t="s">
        <v>165</v>
      </c>
      <c r="C3503" t="s">
        <v>165</v>
      </c>
      <c r="D3503" t="s">
        <v>165</v>
      </c>
      <c r="E3503" t="s">
        <v>165</v>
      </c>
      <c r="F3503" t="s">
        <v>165</v>
      </c>
      <c r="G3503" t="s">
        <v>165</v>
      </c>
      <c r="H3503" t="s">
        <v>165</v>
      </c>
      <c r="J3503" t="s">
        <v>165</v>
      </c>
      <c r="K3503" t="s">
        <v>165</v>
      </c>
      <c r="L3503" t="s">
        <v>165</v>
      </c>
      <c r="M3503" t="s">
        <v>165</v>
      </c>
      <c r="N3503" t="s">
        <v>165</v>
      </c>
      <c r="O3503" t="s">
        <v>165</v>
      </c>
      <c r="P3503" t="s">
        <v>165</v>
      </c>
      <c r="Q3503" t="s">
        <v>165</v>
      </c>
    </row>
    <row r="3504">
      <c r="B3504" t="s">
        <v>165</v>
      </c>
      <c r="C3504" t="s">
        <v>165</v>
      </c>
      <c r="D3504" t="s">
        <v>165</v>
      </c>
      <c r="E3504" t="s">
        <v>165</v>
      </c>
      <c r="F3504" t="s">
        <v>165</v>
      </c>
      <c r="G3504" t="s">
        <v>165</v>
      </c>
      <c r="H3504" t="s">
        <v>165</v>
      </c>
      <c r="J3504" t="s">
        <v>165</v>
      </c>
      <c r="K3504" t="s">
        <v>165</v>
      </c>
      <c r="L3504" t="s">
        <v>165</v>
      </c>
      <c r="M3504" t="s">
        <v>165</v>
      </c>
      <c r="N3504" t="s">
        <v>165</v>
      </c>
      <c r="O3504" t="s">
        <v>165</v>
      </c>
      <c r="P3504" t="s">
        <v>165</v>
      </c>
      <c r="Q3504" t="s">
        <v>165</v>
      </c>
    </row>
    <row r="3505">
      <c r="B3505" t="s">
        <v>165</v>
      </c>
      <c r="C3505" t="s">
        <v>165</v>
      </c>
      <c r="D3505" t="s">
        <v>165</v>
      </c>
      <c r="E3505" t="s">
        <v>165</v>
      </c>
      <c r="F3505" t="s">
        <v>165</v>
      </c>
      <c r="G3505" t="s">
        <v>165</v>
      </c>
      <c r="H3505" t="s">
        <v>165</v>
      </c>
      <c r="J3505" t="s">
        <v>165</v>
      </c>
      <c r="K3505" t="s">
        <v>165</v>
      </c>
      <c r="L3505" t="s">
        <v>165</v>
      </c>
      <c r="M3505" t="s">
        <v>165</v>
      </c>
      <c r="N3505" t="s">
        <v>165</v>
      </c>
      <c r="O3505" t="s">
        <v>165</v>
      </c>
      <c r="P3505" t="s">
        <v>165</v>
      </c>
      <c r="Q3505" t="s">
        <v>165</v>
      </c>
    </row>
    <row r="3506">
      <c r="B3506" t="s">
        <v>165</v>
      </c>
      <c r="C3506" t="s">
        <v>165</v>
      </c>
      <c r="D3506" t="s">
        <v>165</v>
      </c>
      <c r="E3506" t="s">
        <v>165</v>
      </c>
      <c r="F3506" t="s">
        <v>165</v>
      </c>
      <c r="G3506" t="s">
        <v>165</v>
      </c>
      <c r="H3506" t="s">
        <v>165</v>
      </c>
      <c r="J3506" t="s">
        <v>165</v>
      </c>
      <c r="K3506" t="s">
        <v>165</v>
      </c>
      <c r="L3506" t="s">
        <v>165</v>
      </c>
      <c r="M3506" t="s">
        <v>165</v>
      </c>
      <c r="N3506" t="s">
        <v>165</v>
      </c>
      <c r="O3506" t="s">
        <v>165</v>
      </c>
      <c r="P3506" t="s">
        <v>165</v>
      </c>
      <c r="Q3506" t="s">
        <v>165</v>
      </c>
    </row>
    <row r="3507">
      <c r="B3507" t="s">
        <v>165</v>
      </c>
      <c r="C3507" t="s">
        <v>165</v>
      </c>
      <c r="D3507" t="s">
        <v>165</v>
      </c>
      <c r="E3507" t="s">
        <v>165</v>
      </c>
      <c r="F3507" t="s">
        <v>165</v>
      </c>
      <c r="G3507" t="s">
        <v>165</v>
      </c>
      <c r="H3507" t="s">
        <v>165</v>
      </c>
      <c r="J3507" t="s">
        <v>165</v>
      </c>
      <c r="K3507" t="s">
        <v>165</v>
      </c>
      <c r="L3507" t="s">
        <v>165</v>
      </c>
      <c r="M3507" t="s">
        <v>165</v>
      </c>
      <c r="N3507" t="s">
        <v>165</v>
      </c>
      <c r="O3507" t="s">
        <v>165</v>
      </c>
      <c r="P3507" t="s">
        <v>165</v>
      </c>
      <c r="Q3507" t="s">
        <v>165</v>
      </c>
    </row>
    <row r="3508">
      <c r="B3508" t="s">
        <v>165</v>
      </c>
      <c r="C3508" t="s">
        <v>165</v>
      </c>
      <c r="D3508" t="s">
        <v>165</v>
      </c>
      <c r="E3508" t="s">
        <v>165</v>
      </c>
      <c r="F3508" t="s">
        <v>165</v>
      </c>
      <c r="G3508" t="s">
        <v>165</v>
      </c>
      <c r="H3508" t="s">
        <v>165</v>
      </c>
      <c r="J3508" t="s">
        <v>165</v>
      </c>
      <c r="K3508" t="s">
        <v>165</v>
      </c>
      <c r="L3508" t="s">
        <v>165</v>
      </c>
      <c r="M3508" t="s">
        <v>165</v>
      </c>
      <c r="N3508" t="s">
        <v>165</v>
      </c>
      <c r="O3508" t="s">
        <v>165</v>
      </c>
      <c r="P3508" t="s">
        <v>165</v>
      </c>
      <c r="Q3508" t="s">
        <v>165</v>
      </c>
    </row>
    <row r="3509">
      <c r="B3509" t="s">
        <v>165</v>
      </c>
      <c r="C3509" t="s">
        <v>165</v>
      </c>
      <c r="D3509" t="s">
        <v>165</v>
      </c>
      <c r="E3509" t="s">
        <v>165</v>
      </c>
      <c r="F3509" t="s">
        <v>165</v>
      </c>
      <c r="G3509" t="s">
        <v>165</v>
      </c>
      <c r="H3509" t="s">
        <v>165</v>
      </c>
      <c r="J3509" t="s">
        <v>165</v>
      </c>
      <c r="K3509" t="s">
        <v>165</v>
      </c>
      <c r="L3509" t="s">
        <v>165</v>
      </c>
      <c r="M3509" t="s">
        <v>165</v>
      </c>
      <c r="N3509" t="s">
        <v>165</v>
      </c>
      <c r="O3509" t="s">
        <v>165</v>
      </c>
      <c r="P3509" t="s">
        <v>165</v>
      </c>
      <c r="Q3509" t="s">
        <v>165</v>
      </c>
    </row>
    <row r="3510">
      <c r="B3510" t="s">
        <v>165</v>
      </c>
      <c r="C3510" t="s">
        <v>165</v>
      </c>
      <c r="D3510" t="s">
        <v>165</v>
      </c>
      <c r="E3510" t="s">
        <v>165</v>
      </c>
      <c r="F3510" t="s">
        <v>165</v>
      </c>
      <c r="G3510" t="s">
        <v>165</v>
      </c>
      <c r="H3510" t="s">
        <v>165</v>
      </c>
      <c r="J3510" t="s">
        <v>165</v>
      </c>
      <c r="K3510" t="s">
        <v>165</v>
      </c>
      <c r="L3510" t="s">
        <v>165</v>
      </c>
      <c r="M3510" t="s">
        <v>165</v>
      </c>
      <c r="N3510" t="s">
        <v>165</v>
      </c>
      <c r="O3510" t="s">
        <v>165</v>
      </c>
      <c r="P3510" t="s">
        <v>165</v>
      </c>
      <c r="Q3510" t="s">
        <v>165</v>
      </c>
    </row>
    <row r="3511">
      <c r="B3511" t="s">
        <v>165</v>
      </c>
      <c r="C3511" t="s">
        <v>165</v>
      </c>
      <c r="D3511" t="s">
        <v>165</v>
      </c>
      <c r="E3511" t="s">
        <v>165</v>
      </c>
      <c r="F3511" t="s">
        <v>165</v>
      </c>
      <c r="G3511" t="s">
        <v>165</v>
      </c>
      <c r="H3511" t="s">
        <v>165</v>
      </c>
      <c r="J3511" t="s">
        <v>165</v>
      </c>
      <c r="K3511" t="s">
        <v>165</v>
      </c>
      <c r="L3511" t="s">
        <v>165</v>
      </c>
      <c r="M3511" t="s">
        <v>165</v>
      </c>
      <c r="N3511" t="s">
        <v>165</v>
      </c>
      <c r="O3511" t="s">
        <v>165</v>
      </c>
      <c r="P3511" t="s">
        <v>165</v>
      </c>
      <c r="Q3511" t="s">
        <v>165</v>
      </c>
    </row>
    <row r="3512">
      <c r="B3512" t="s">
        <v>165</v>
      </c>
      <c r="C3512" t="s">
        <v>165</v>
      </c>
      <c r="D3512" t="s">
        <v>165</v>
      </c>
      <c r="E3512" t="s">
        <v>165</v>
      </c>
      <c r="F3512" t="s">
        <v>165</v>
      </c>
      <c r="G3512" t="s">
        <v>165</v>
      </c>
      <c r="H3512" t="s">
        <v>165</v>
      </c>
      <c r="J3512" t="s">
        <v>165</v>
      </c>
      <c r="K3512" t="s">
        <v>165</v>
      </c>
      <c r="L3512" t="s">
        <v>165</v>
      </c>
      <c r="M3512" t="s">
        <v>165</v>
      </c>
      <c r="N3512" t="s">
        <v>165</v>
      </c>
      <c r="O3512" t="s">
        <v>165</v>
      </c>
      <c r="P3512" t="s">
        <v>165</v>
      </c>
      <c r="Q3512" t="s">
        <v>165</v>
      </c>
    </row>
    <row r="3513">
      <c r="B3513" t="s">
        <v>165</v>
      </c>
      <c r="C3513" t="s">
        <v>165</v>
      </c>
      <c r="D3513" t="s">
        <v>165</v>
      </c>
      <c r="E3513" t="s">
        <v>165</v>
      </c>
      <c r="F3513" t="s">
        <v>165</v>
      </c>
      <c r="G3513" t="s">
        <v>165</v>
      </c>
      <c r="H3513" t="s">
        <v>165</v>
      </c>
      <c r="J3513" t="s">
        <v>165</v>
      </c>
      <c r="K3513" t="s">
        <v>165</v>
      </c>
      <c r="L3513" t="s">
        <v>165</v>
      </c>
      <c r="M3513" t="s">
        <v>165</v>
      </c>
      <c r="N3513" t="s">
        <v>165</v>
      </c>
      <c r="O3513" t="s">
        <v>165</v>
      </c>
      <c r="P3513" t="s">
        <v>165</v>
      </c>
      <c r="Q3513" t="s">
        <v>165</v>
      </c>
    </row>
    <row r="3514">
      <c r="B3514" t="s">
        <v>165</v>
      </c>
      <c r="C3514" t="s">
        <v>165</v>
      </c>
      <c r="D3514" t="s">
        <v>165</v>
      </c>
      <c r="E3514" t="s">
        <v>165</v>
      </c>
      <c r="F3514" t="s">
        <v>165</v>
      </c>
      <c r="G3514" t="s">
        <v>165</v>
      </c>
      <c r="H3514" t="s">
        <v>165</v>
      </c>
      <c r="J3514" t="s">
        <v>165</v>
      </c>
      <c r="K3514" t="s">
        <v>165</v>
      </c>
      <c r="L3514" t="s">
        <v>165</v>
      </c>
      <c r="M3514" t="s">
        <v>165</v>
      </c>
      <c r="N3514" t="s">
        <v>165</v>
      </c>
      <c r="O3514" t="s">
        <v>165</v>
      </c>
      <c r="P3514" t="s">
        <v>165</v>
      </c>
      <c r="Q3514" t="s">
        <v>165</v>
      </c>
    </row>
    <row r="3515">
      <c r="B3515" t="s">
        <v>165</v>
      </c>
      <c r="C3515" t="s">
        <v>165</v>
      </c>
      <c r="D3515" t="s">
        <v>165</v>
      </c>
      <c r="E3515" t="s">
        <v>165</v>
      </c>
      <c r="F3515" t="s">
        <v>165</v>
      </c>
      <c r="G3515" t="s">
        <v>165</v>
      </c>
      <c r="H3515" t="s">
        <v>165</v>
      </c>
      <c r="J3515" t="s">
        <v>165</v>
      </c>
      <c r="K3515" t="s">
        <v>165</v>
      </c>
      <c r="L3515" t="s">
        <v>165</v>
      </c>
      <c r="M3515" t="s">
        <v>165</v>
      </c>
      <c r="N3515" t="s">
        <v>165</v>
      </c>
      <c r="O3515" t="s">
        <v>165</v>
      </c>
      <c r="P3515" t="s">
        <v>165</v>
      </c>
      <c r="Q3515" t="s">
        <v>165</v>
      </c>
    </row>
    <row r="3516">
      <c r="B3516" t="s">
        <v>165</v>
      </c>
      <c r="C3516" t="s">
        <v>165</v>
      </c>
      <c r="D3516" t="s">
        <v>165</v>
      </c>
      <c r="E3516" t="s">
        <v>165</v>
      </c>
      <c r="F3516" t="s">
        <v>165</v>
      </c>
      <c r="G3516" t="s">
        <v>165</v>
      </c>
      <c r="H3516" t="s">
        <v>165</v>
      </c>
      <c r="J3516" t="s">
        <v>165</v>
      </c>
      <c r="K3516" t="s">
        <v>165</v>
      </c>
      <c r="L3516" t="s">
        <v>165</v>
      </c>
      <c r="M3516" t="s">
        <v>165</v>
      </c>
      <c r="N3516" t="s">
        <v>165</v>
      </c>
      <c r="O3516" t="s">
        <v>165</v>
      </c>
      <c r="P3516" t="s">
        <v>165</v>
      </c>
      <c r="Q3516" t="s">
        <v>165</v>
      </c>
    </row>
    <row r="3517">
      <c r="B3517" t="s">
        <v>165</v>
      </c>
      <c r="C3517" t="s">
        <v>165</v>
      </c>
      <c r="D3517" t="s">
        <v>165</v>
      </c>
      <c r="E3517" t="s">
        <v>165</v>
      </c>
      <c r="F3517" t="s">
        <v>165</v>
      </c>
      <c r="G3517" t="s">
        <v>165</v>
      </c>
      <c r="H3517" t="s">
        <v>165</v>
      </c>
      <c r="J3517" t="s">
        <v>165</v>
      </c>
      <c r="K3517" t="s">
        <v>165</v>
      </c>
      <c r="L3517" t="s">
        <v>165</v>
      </c>
      <c r="M3517" t="s">
        <v>165</v>
      </c>
      <c r="N3517" t="s">
        <v>165</v>
      </c>
      <c r="O3517" t="s">
        <v>165</v>
      </c>
      <c r="P3517" t="s">
        <v>165</v>
      </c>
      <c r="Q3517" t="s">
        <v>165</v>
      </c>
    </row>
    <row r="3518">
      <c r="B3518" t="s">
        <v>165</v>
      </c>
      <c r="C3518" t="s">
        <v>165</v>
      </c>
      <c r="D3518" t="s">
        <v>165</v>
      </c>
      <c r="E3518" t="s">
        <v>165</v>
      </c>
      <c r="F3518" t="s">
        <v>165</v>
      </c>
      <c r="G3518" t="s">
        <v>165</v>
      </c>
      <c r="H3518" t="s">
        <v>165</v>
      </c>
      <c r="J3518" t="s">
        <v>165</v>
      </c>
      <c r="K3518" t="s">
        <v>165</v>
      </c>
      <c r="L3518" t="s">
        <v>165</v>
      </c>
      <c r="M3518" t="s">
        <v>165</v>
      </c>
      <c r="N3518" t="s">
        <v>165</v>
      </c>
      <c r="O3518" t="s">
        <v>165</v>
      </c>
      <c r="P3518" t="s">
        <v>165</v>
      </c>
      <c r="Q3518" t="s">
        <v>165</v>
      </c>
    </row>
    <row r="3519">
      <c r="B3519" t="s">
        <v>165</v>
      </c>
      <c r="C3519" t="s">
        <v>165</v>
      </c>
      <c r="D3519" t="s">
        <v>165</v>
      </c>
      <c r="E3519" t="s">
        <v>165</v>
      </c>
      <c r="F3519" t="s">
        <v>165</v>
      </c>
      <c r="G3519" t="s">
        <v>165</v>
      </c>
      <c r="H3519" t="s">
        <v>165</v>
      </c>
      <c r="J3519" t="s">
        <v>165</v>
      </c>
      <c r="K3519" t="s">
        <v>165</v>
      </c>
      <c r="L3519" t="s">
        <v>165</v>
      </c>
      <c r="M3519" t="s">
        <v>165</v>
      </c>
      <c r="N3519" t="s">
        <v>165</v>
      </c>
      <c r="O3519" t="s">
        <v>165</v>
      </c>
      <c r="P3519" t="s">
        <v>165</v>
      </c>
      <c r="Q3519" t="s">
        <v>165</v>
      </c>
    </row>
    <row r="3520">
      <c r="B3520" t="s">
        <v>165</v>
      </c>
      <c r="C3520" t="s">
        <v>165</v>
      </c>
      <c r="D3520" t="s">
        <v>165</v>
      </c>
      <c r="E3520" t="s">
        <v>165</v>
      </c>
      <c r="F3520" t="s">
        <v>165</v>
      </c>
      <c r="G3520" t="s">
        <v>165</v>
      </c>
      <c r="H3520" t="s">
        <v>165</v>
      </c>
      <c r="J3520" t="s">
        <v>165</v>
      </c>
      <c r="K3520" t="s">
        <v>165</v>
      </c>
      <c r="L3520" t="s">
        <v>165</v>
      </c>
      <c r="M3520" t="s">
        <v>165</v>
      </c>
      <c r="N3520" t="s">
        <v>165</v>
      </c>
      <c r="O3520" t="s">
        <v>165</v>
      </c>
      <c r="P3520" t="s">
        <v>165</v>
      </c>
      <c r="Q3520" t="s">
        <v>165</v>
      </c>
    </row>
    <row r="3521">
      <c r="B3521" t="s">
        <v>165</v>
      </c>
      <c r="C3521" t="s">
        <v>165</v>
      </c>
      <c r="D3521" t="s">
        <v>165</v>
      </c>
      <c r="E3521" t="s">
        <v>165</v>
      </c>
      <c r="F3521" t="s">
        <v>165</v>
      </c>
      <c r="G3521" t="s">
        <v>165</v>
      </c>
      <c r="H3521" t="s">
        <v>165</v>
      </c>
      <c r="J3521" t="s">
        <v>165</v>
      </c>
      <c r="K3521" t="s">
        <v>165</v>
      </c>
      <c r="L3521" t="s">
        <v>165</v>
      </c>
      <c r="M3521" t="s">
        <v>165</v>
      </c>
      <c r="N3521" t="s">
        <v>165</v>
      </c>
      <c r="O3521" t="s">
        <v>165</v>
      </c>
      <c r="P3521" t="s">
        <v>165</v>
      </c>
      <c r="Q3521" t="s">
        <v>165</v>
      </c>
    </row>
    <row r="3522">
      <c r="B3522" t="s">
        <v>165</v>
      </c>
      <c r="C3522" t="s">
        <v>165</v>
      </c>
      <c r="D3522" t="s">
        <v>165</v>
      </c>
      <c r="E3522" t="s">
        <v>165</v>
      </c>
      <c r="F3522" t="s">
        <v>165</v>
      </c>
      <c r="G3522" t="s">
        <v>165</v>
      </c>
      <c r="H3522" t="s">
        <v>165</v>
      </c>
      <c r="J3522" t="s">
        <v>165</v>
      </c>
      <c r="K3522" t="s">
        <v>165</v>
      </c>
      <c r="L3522" t="s">
        <v>165</v>
      </c>
      <c r="M3522" t="s">
        <v>165</v>
      </c>
      <c r="N3522" t="s">
        <v>165</v>
      </c>
      <c r="O3522" t="s">
        <v>165</v>
      </c>
      <c r="P3522" t="s">
        <v>165</v>
      </c>
      <c r="Q3522" t="s">
        <v>165</v>
      </c>
    </row>
    <row r="3523">
      <c r="B3523" t="s">
        <v>165</v>
      </c>
      <c r="C3523" t="s">
        <v>165</v>
      </c>
      <c r="D3523" t="s">
        <v>165</v>
      </c>
      <c r="E3523" t="s">
        <v>165</v>
      </c>
      <c r="F3523" t="s">
        <v>165</v>
      </c>
      <c r="G3523" t="s">
        <v>165</v>
      </c>
      <c r="H3523" t="s">
        <v>165</v>
      </c>
      <c r="J3523" t="s">
        <v>165</v>
      </c>
      <c r="K3523" t="s">
        <v>165</v>
      </c>
      <c r="L3523" t="s">
        <v>165</v>
      </c>
      <c r="M3523" t="s">
        <v>165</v>
      </c>
      <c r="N3523" t="s">
        <v>165</v>
      </c>
      <c r="O3523" t="s">
        <v>165</v>
      </c>
      <c r="P3523" t="s">
        <v>165</v>
      </c>
      <c r="Q3523" t="s">
        <v>165</v>
      </c>
    </row>
    <row r="3524">
      <c r="B3524" t="s">
        <v>165</v>
      </c>
      <c r="C3524" t="s">
        <v>165</v>
      </c>
      <c r="D3524" t="s">
        <v>165</v>
      </c>
      <c r="E3524" t="s">
        <v>165</v>
      </c>
      <c r="F3524" t="s">
        <v>165</v>
      </c>
      <c r="G3524" t="s">
        <v>165</v>
      </c>
      <c r="H3524" t="s">
        <v>165</v>
      </c>
      <c r="J3524" t="s">
        <v>165</v>
      </c>
      <c r="K3524" t="s">
        <v>165</v>
      </c>
      <c r="L3524" t="s">
        <v>165</v>
      </c>
      <c r="M3524" t="s">
        <v>165</v>
      </c>
      <c r="N3524" t="s">
        <v>165</v>
      </c>
      <c r="O3524" t="s">
        <v>165</v>
      </c>
      <c r="P3524" t="s">
        <v>165</v>
      </c>
      <c r="Q3524" t="s">
        <v>165</v>
      </c>
    </row>
    <row r="3525">
      <c r="B3525" t="s">
        <v>165</v>
      </c>
      <c r="C3525" t="s">
        <v>165</v>
      </c>
      <c r="D3525" t="s">
        <v>165</v>
      </c>
      <c r="E3525" t="s">
        <v>165</v>
      </c>
      <c r="F3525" t="s">
        <v>165</v>
      </c>
      <c r="G3525" t="s">
        <v>165</v>
      </c>
      <c r="H3525" t="s">
        <v>165</v>
      </c>
      <c r="J3525" t="s">
        <v>165</v>
      </c>
      <c r="K3525" t="s">
        <v>165</v>
      </c>
      <c r="L3525" t="s">
        <v>165</v>
      </c>
      <c r="M3525" t="s">
        <v>165</v>
      </c>
      <c r="N3525" t="s">
        <v>165</v>
      </c>
      <c r="O3525" t="s">
        <v>165</v>
      </c>
      <c r="P3525" t="s">
        <v>165</v>
      </c>
      <c r="Q3525" t="s">
        <v>165</v>
      </c>
    </row>
    <row r="3526">
      <c r="B3526" t="s">
        <v>165</v>
      </c>
      <c r="C3526" t="s">
        <v>165</v>
      </c>
      <c r="D3526" t="s">
        <v>165</v>
      </c>
      <c r="E3526" t="s">
        <v>165</v>
      </c>
      <c r="F3526" t="s">
        <v>165</v>
      </c>
      <c r="G3526" t="s">
        <v>165</v>
      </c>
      <c r="H3526" t="s">
        <v>165</v>
      </c>
      <c r="J3526" t="s">
        <v>165</v>
      </c>
      <c r="K3526" t="s">
        <v>165</v>
      </c>
      <c r="L3526" t="s">
        <v>165</v>
      </c>
      <c r="M3526" t="s">
        <v>165</v>
      </c>
      <c r="N3526" t="s">
        <v>165</v>
      </c>
      <c r="O3526" t="s">
        <v>165</v>
      </c>
      <c r="P3526" t="s">
        <v>165</v>
      </c>
      <c r="Q3526" t="s">
        <v>165</v>
      </c>
    </row>
    <row r="3527">
      <c r="B3527" t="s">
        <v>165</v>
      </c>
      <c r="C3527" t="s">
        <v>165</v>
      </c>
      <c r="D3527" t="s">
        <v>165</v>
      </c>
      <c r="E3527" t="s">
        <v>165</v>
      </c>
      <c r="F3527" t="s">
        <v>165</v>
      </c>
      <c r="G3527" t="s">
        <v>165</v>
      </c>
      <c r="H3527" t="s">
        <v>165</v>
      </c>
      <c r="J3527" t="s">
        <v>165</v>
      </c>
      <c r="K3527" t="s">
        <v>165</v>
      </c>
      <c r="L3527" t="s">
        <v>165</v>
      </c>
      <c r="M3527" t="s">
        <v>165</v>
      </c>
      <c r="N3527" t="s">
        <v>165</v>
      </c>
      <c r="O3527" t="s">
        <v>165</v>
      </c>
      <c r="P3527" t="s">
        <v>165</v>
      </c>
      <c r="Q3527" t="s">
        <v>165</v>
      </c>
    </row>
    <row r="3528">
      <c r="B3528" t="s">
        <v>165</v>
      </c>
      <c r="C3528" t="s">
        <v>165</v>
      </c>
      <c r="D3528" t="s">
        <v>165</v>
      </c>
      <c r="E3528" t="s">
        <v>165</v>
      </c>
      <c r="F3528" t="s">
        <v>165</v>
      </c>
      <c r="G3528" t="s">
        <v>165</v>
      </c>
      <c r="H3528" t="s">
        <v>165</v>
      </c>
      <c r="J3528" t="s">
        <v>165</v>
      </c>
      <c r="K3528" t="s">
        <v>165</v>
      </c>
      <c r="L3528" t="s">
        <v>165</v>
      </c>
      <c r="M3528" t="s">
        <v>165</v>
      </c>
      <c r="N3528" t="s">
        <v>165</v>
      </c>
      <c r="O3528" t="s">
        <v>165</v>
      </c>
      <c r="P3528" t="s">
        <v>165</v>
      </c>
      <c r="Q3528" t="s">
        <v>165</v>
      </c>
    </row>
    <row r="3529">
      <c r="B3529" t="s">
        <v>165</v>
      </c>
      <c r="C3529" t="s">
        <v>165</v>
      </c>
      <c r="D3529" t="s">
        <v>165</v>
      </c>
      <c r="E3529" t="s">
        <v>165</v>
      </c>
      <c r="F3529" t="s">
        <v>165</v>
      </c>
      <c r="G3529" t="s">
        <v>165</v>
      </c>
      <c r="H3529" t="s">
        <v>165</v>
      </c>
      <c r="J3529" t="s">
        <v>165</v>
      </c>
      <c r="K3529" t="s">
        <v>165</v>
      </c>
      <c r="L3529" t="s">
        <v>165</v>
      </c>
      <c r="M3529" t="s">
        <v>165</v>
      </c>
      <c r="N3529" t="s">
        <v>165</v>
      </c>
      <c r="O3529" t="s">
        <v>165</v>
      </c>
      <c r="P3529" t="s">
        <v>165</v>
      </c>
      <c r="Q3529" t="s">
        <v>165</v>
      </c>
    </row>
    <row r="3530">
      <c r="B3530" t="s">
        <v>165</v>
      </c>
      <c r="C3530" t="s">
        <v>165</v>
      </c>
      <c r="D3530" t="s">
        <v>165</v>
      </c>
      <c r="E3530" t="s">
        <v>165</v>
      </c>
      <c r="F3530" t="s">
        <v>165</v>
      </c>
      <c r="G3530" t="s">
        <v>165</v>
      </c>
      <c r="H3530" t="s">
        <v>165</v>
      </c>
      <c r="J3530" t="s">
        <v>165</v>
      </c>
      <c r="K3530" t="s">
        <v>165</v>
      </c>
      <c r="L3530" t="s">
        <v>165</v>
      </c>
      <c r="M3530" t="s">
        <v>165</v>
      </c>
      <c r="N3530" t="s">
        <v>165</v>
      </c>
      <c r="O3530" t="s">
        <v>165</v>
      </c>
      <c r="P3530" t="s">
        <v>165</v>
      </c>
      <c r="Q3530" t="s">
        <v>165</v>
      </c>
    </row>
    <row r="3531">
      <c r="B3531" t="s">
        <v>165</v>
      </c>
      <c r="C3531" t="s">
        <v>165</v>
      </c>
      <c r="D3531" t="s">
        <v>165</v>
      </c>
      <c r="E3531" t="s">
        <v>165</v>
      </c>
      <c r="F3531" t="s">
        <v>165</v>
      </c>
      <c r="G3531" t="s">
        <v>165</v>
      </c>
      <c r="H3531" t="s">
        <v>165</v>
      </c>
      <c r="J3531" t="s">
        <v>165</v>
      </c>
      <c r="K3531" t="s">
        <v>165</v>
      </c>
      <c r="L3531" t="s">
        <v>165</v>
      </c>
      <c r="M3531" t="s">
        <v>165</v>
      </c>
      <c r="N3531" t="s">
        <v>165</v>
      </c>
      <c r="O3531" t="s">
        <v>165</v>
      </c>
      <c r="P3531" t="s">
        <v>165</v>
      </c>
      <c r="Q3531" t="s">
        <v>165</v>
      </c>
    </row>
    <row r="3532">
      <c r="B3532" t="s">
        <v>165</v>
      </c>
      <c r="C3532" t="s">
        <v>165</v>
      </c>
      <c r="D3532" t="s">
        <v>165</v>
      </c>
      <c r="E3532" t="s">
        <v>165</v>
      </c>
      <c r="F3532" t="s">
        <v>165</v>
      </c>
      <c r="G3532" t="s">
        <v>165</v>
      </c>
      <c r="H3532" t="s">
        <v>165</v>
      </c>
      <c r="J3532" t="s">
        <v>165</v>
      </c>
      <c r="K3532" t="s">
        <v>165</v>
      </c>
      <c r="L3532" t="s">
        <v>165</v>
      </c>
      <c r="M3532" t="s">
        <v>165</v>
      </c>
      <c r="N3532" t="s">
        <v>165</v>
      </c>
      <c r="O3532" t="s">
        <v>165</v>
      </c>
      <c r="P3532" t="s">
        <v>165</v>
      </c>
      <c r="Q3532" t="s">
        <v>165</v>
      </c>
    </row>
    <row r="3533">
      <c r="B3533" t="s">
        <v>165</v>
      </c>
      <c r="C3533" t="s">
        <v>165</v>
      </c>
      <c r="D3533" t="s">
        <v>165</v>
      </c>
      <c r="E3533" t="s">
        <v>165</v>
      </c>
      <c r="F3533" t="s">
        <v>165</v>
      </c>
      <c r="G3533" t="s">
        <v>165</v>
      </c>
      <c r="H3533" t="s">
        <v>165</v>
      </c>
      <c r="J3533" t="s">
        <v>165</v>
      </c>
      <c r="K3533" t="s">
        <v>165</v>
      </c>
      <c r="L3533" t="s">
        <v>165</v>
      </c>
      <c r="M3533" t="s">
        <v>165</v>
      </c>
      <c r="N3533" t="s">
        <v>165</v>
      </c>
      <c r="O3533" t="s">
        <v>165</v>
      </c>
      <c r="P3533" t="s">
        <v>165</v>
      </c>
      <c r="Q3533" t="s">
        <v>165</v>
      </c>
    </row>
    <row r="3534">
      <c r="B3534" t="s">
        <v>165</v>
      </c>
      <c r="C3534" t="s">
        <v>165</v>
      </c>
      <c r="D3534" t="s">
        <v>165</v>
      </c>
      <c r="E3534" t="s">
        <v>165</v>
      </c>
      <c r="F3534" t="s">
        <v>165</v>
      </c>
      <c r="G3534" t="s">
        <v>165</v>
      </c>
      <c r="H3534" t="s">
        <v>165</v>
      </c>
      <c r="J3534" t="s">
        <v>165</v>
      </c>
      <c r="K3534" t="s">
        <v>165</v>
      </c>
      <c r="L3534" t="s">
        <v>165</v>
      </c>
      <c r="M3534" t="s">
        <v>165</v>
      </c>
      <c r="N3534" t="s">
        <v>165</v>
      </c>
      <c r="O3534" t="s">
        <v>165</v>
      </c>
      <c r="P3534" t="s">
        <v>165</v>
      </c>
      <c r="Q3534" t="s">
        <v>165</v>
      </c>
    </row>
    <row r="3535">
      <c r="B3535" t="s">
        <v>165</v>
      </c>
      <c r="C3535" t="s">
        <v>165</v>
      </c>
      <c r="D3535" t="s">
        <v>165</v>
      </c>
      <c r="E3535" t="s">
        <v>165</v>
      </c>
      <c r="F3535" t="s">
        <v>165</v>
      </c>
      <c r="G3535" t="s">
        <v>165</v>
      </c>
      <c r="H3535" t="s">
        <v>165</v>
      </c>
      <c r="J3535" t="s">
        <v>165</v>
      </c>
      <c r="K3535" t="s">
        <v>165</v>
      </c>
      <c r="L3535" t="s">
        <v>165</v>
      </c>
      <c r="M3535" t="s">
        <v>165</v>
      </c>
      <c r="N3535" t="s">
        <v>165</v>
      </c>
      <c r="O3535" t="s">
        <v>165</v>
      </c>
      <c r="P3535" t="s">
        <v>165</v>
      </c>
      <c r="Q3535" t="s">
        <v>165</v>
      </c>
    </row>
    <row r="3536">
      <c r="B3536" t="s">
        <v>165</v>
      </c>
      <c r="C3536" t="s">
        <v>165</v>
      </c>
      <c r="D3536" t="s">
        <v>165</v>
      </c>
      <c r="E3536" t="s">
        <v>165</v>
      </c>
      <c r="F3536" t="s">
        <v>165</v>
      </c>
      <c r="G3536" t="s">
        <v>165</v>
      </c>
      <c r="H3536" t="s">
        <v>165</v>
      </c>
      <c r="J3536" t="s">
        <v>165</v>
      </c>
      <c r="K3536" t="s">
        <v>165</v>
      </c>
      <c r="L3536" t="s">
        <v>165</v>
      </c>
      <c r="M3536" t="s">
        <v>165</v>
      </c>
      <c r="N3536" t="s">
        <v>165</v>
      </c>
      <c r="O3536" t="s">
        <v>165</v>
      </c>
      <c r="P3536" t="s">
        <v>165</v>
      </c>
      <c r="Q3536" t="s">
        <v>165</v>
      </c>
    </row>
    <row r="3537">
      <c r="B3537" t="s">
        <v>165</v>
      </c>
      <c r="C3537" t="s">
        <v>165</v>
      </c>
      <c r="D3537" t="s">
        <v>165</v>
      </c>
      <c r="E3537" t="s">
        <v>165</v>
      </c>
      <c r="F3537" t="s">
        <v>165</v>
      </c>
      <c r="G3537" t="s">
        <v>165</v>
      </c>
      <c r="H3537" t="s">
        <v>165</v>
      </c>
      <c r="J3537" t="s">
        <v>165</v>
      </c>
      <c r="K3537" t="s">
        <v>165</v>
      </c>
      <c r="L3537" t="s">
        <v>165</v>
      </c>
      <c r="M3537" t="s">
        <v>165</v>
      </c>
      <c r="N3537" t="s">
        <v>165</v>
      </c>
      <c r="O3537" t="s">
        <v>165</v>
      </c>
      <c r="P3537" t="s">
        <v>165</v>
      </c>
      <c r="Q3537" t="s">
        <v>165</v>
      </c>
    </row>
    <row r="3538">
      <c r="B3538" t="s">
        <v>165</v>
      </c>
      <c r="C3538" t="s">
        <v>165</v>
      </c>
      <c r="D3538" t="s">
        <v>165</v>
      </c>
      <c r="E3538" t="s">
        <v>165</v>
      </c>
      <c r="F3538" t="s">
        <v>165</v>
      </c>
      <c r="G3538" t="s">
        <v>165</v>
      </c>
      <c r="H3538" t="s">
        <v>165</v>
      </c>
      <c r="J3538" t="s">
        <v>165</v>
      </c>
      <c r="K3538" t="s">
        <v>165</v>
      </c>
      <c r="L3538" t="s">
        <v>165</v>
      </c>
      <c r="M3538" t="s">
        <v>165</v>
      </c>
      <c r="N3538" t="s">
        <v>165</v>
      </c>
      <c r="O3538" t="s">
        <v>165</v>
      </c>
      <c r="P3538" t="s">
        <v>165</v>
      </c>
      <c r="Q3538" t="s">
        <v>165</v>
      </c>
    </row>
    <row r="3539">
      <c r="B3539" t="s">
        <v>165</v>
      </c>
      <c r="C3539" t="s">
        <v>165</v>
      </c>
      <c r="D3539" t="s">
        <v>165</v>
      </c>
      <c r="E3539" t="s">
        <v>165</v>
      </c>
      <c r="F3539" t="s">
        <v>165</v>
      </c>
      <c r="G3539" t="s">
        <v>165</v>
      </c>
      <c r="H3539" t="s">
        <v>165</v>
      </c>
      <c r="J3539" t="s">
        <v>165</v>
      </c>
      <c r="K3539" t="s">
        <v>165</v>
      </c>
      <c r="L3539" t="s">
        <v>165</v>
      </c>
      <c r="M3539" t="s">
        <v>165</v>
      </c>
      <c r="N3539" t="s">
        <v>165</v>
      </c>
      <c r="O3539" t="s">
        <v>165</v>
      </c>
      <c r="P3539" t="s">
        <v>165</v>
      </c>
      <c r="Q3539" t="s">
        <v>165</v>
      </c>
    </row>
    <row r="3540">
      <c r="B3540" t="s">
        <v>165</v>
      </c>
      <c r="C3540" t="s">
        <v>165</v>
      </c>
      <c r="D3540" t="s">
        <v>165</v>
      </c>
      <c r="E3540" t="s">
        <v>165</v>
      </c>
      <c r="F3540" t="s">
        <v>165</v>
      </c>
      <c r="G3540" t="s">
        <v>165</v>
      </c>
      <c r="H3540" t="s">
        <v>165</v>
      </c>
      <c r="J3540" t="s">
        <v>165</v>
      </c>
      <c r="K3540" t="s">
        <v>165</v>
      </c>
      <c r="L3540" t="s">
        <v>165</v>
      </c>
      <c r="M3540" t="s">
        <v>165</v>
      </c>
      <c r="N3540" t="s">
        <v>165</v>
      </c>
      <c r="O3540" t="s">
        <v>165</v>
      </c>
      <c r="P3540" t="s">
        <v>165</v>
      </c>
      <c r="Q3540" t="s">
        <v>165</v>
      </c>
    </row>
    <row r="3541">
      <c r="B3541" t="s">
        <v>165</v>
      </c>
      <c r="C3541" t="s">
        <v>165</v>
      </c>
      <c r="D3541" t="s">
        <v>165</v>
      </c>
      <c r="E3541" t="s">
        <v>165</v>
      </c>
      <c r="F3541" t="s">
        <v>165</v>
      </c>
      <c r="G3541" t="s">
        <v>165</v>
      </c>
      <c r="H3541" t="s">
        <v>165</v>
      </c>
      <c r="J3541" t="s">
        <v>165</v>
      </c>
      <c r="K3541" t="s">
        <v>165</v>
      </c>
      <c r="L3541" t="s">
        <v>165</v>
      </c>
      <c r="M3541" t="s">
        <v>165</v>
      </c>
      <c r="N3541" t="s">
        <v>165</v>
      </c>
      <c r="O3541" t="s">
        <v>165</v>
      </c>
      <c r="P3541" t="s">
        <v>165</v>
      </c>
      <c r="Q3541" t="s">
        <v>165</v>
      </c>
    </row>
    <row r="3542">
      <c r="B3542" t="s">
        <v>165</v>
      </c>
      <c r="C3542" t="s">
        <v>165</v>
      </c>
      <c r="D3542" t="s">
        <v>165</v>
      </c>
      <c r="E3542" t="s">
        <v>165</v>
      </c>
      <c r="F3542" t="s">
        <v>165</v>
      </c>
      <c r="G3542" t="s">
        <v>165</v>
      </c>
      <c r="H3542" t="s">
        <v>165</v>
      </c>
      <c r="J3542" t="s">
        <v>165</v>
      </c>
      <c r="K3542" t="s">
        <v>165</v>
      </c>
      <c r="L3542" t="s">
        <v>165</v>
      </c>
      <c r="M3542" t="s">
        <v>165</v>
      </c>
      <c r="N3542" t="s">
        <v>165</v>
      </c>
      <c r="O3542" t="s">
        <v>165</v>
      </c>
      <c r="P3542" t="s">
        <v>165</v>
      </c>
      <c r="Q3542" t="s">
        <v>165</v>
      </c>
    </row>
    <row r="3543">
      <c r="B3543" t="s">
        <v>165</v>
      </c>
      <c r="C3543" t="s">
        <v>165</v>
      </c>
      <c r="D3543" t="s">
        <v>165</v>
      </c>
      <c r="E3543" t="s">
        <v>165</v>
      </c>
      <c r="F3543" t="s">
        <v>165</v>
      </c>
      <c r="G3543" t="s">
        <v>165</v>
      </c>
      <c r="H3543" t="s">
        <v>165</v>
      </c>
      <c r="J3543" t="s">
        <v>165</v>
      </c>
      <c r="K3543" t="s">
        <v>165</v>
      </c>
      <c r="L3543" t="s">
        <v>165</v>
      </c>
      <c r="M3543" t="s">
        <v>165</v>
      </c>
      <c r="N3543" t="s">
        <v>165</v>
      </c>
      <c r="O3543" t="s">
        <v>165</v>
      </c>
      <c r="P3543" t="s">
        <v>165</v>
      </c>
      <c r="Q3543" t="s">
        <v>165</v>
      </c>
    </row>
    <row r="3544">
      <c r="B3544" t="s">
        <v>165</v>
      </c>
      <c r="C3544" t="s">
        <v>165</v>
      </c>
      <c r="D3544" t="s">
        <v>165</v>
      </c>
      <c r="E3544" t="s">
        <v>165</v>
      </c>
      <c r="F3544" t="s">
        <v>165</v>
      </c>
      <c r="G3544" t="s">
        <v>165</v>
      </c>
      <c r="H3544" t="s">
        <v>165</v>
      </c>
      <c r="J3544" t="s">
        <v>165</v>
      </c>
      <c r="K3544" t="s">
        <v>165</v>
      </c>
      <c r="L3544" t="s">
        <v>165</v>
      </c>
      <c r="M3544" t="s">
        <v>165</v>
      </c>
      <c r="N3544" t="s">
        <v>165</v>
      </c>
      <c r="O3544" t="s">
        <v>165</v>
      </c>
      <c r="P3544" t="s">
        <v>165</v>
      </c>
      <c r="Q3544" t="s">
        <v>165</v>
      </c>
    </row>
    <row r="3545">
      <c r="B3545" t="s">
        <v>165</v>
      </c>
      <c r="C3545" t="s">
        <v>165</v>
      </c>
      <c r="D3545" t="s">
        <v>165</v>
      </c>
      <c r="E3545" t="s">
        <v>165</v>
      </c>
      <c r="F3545" t="s">
        <v>165</v>
      </c>
      <c r="G3545" t="s">
        <v>165</v>
      </c>
      <c r="H3545" t="s">
        <v>165</v>
      </c>
      <c r="J3545" t="s">
        <v>165</v>
      </c>
      <c r="K3545" t="s">
        <v>165</v>
      </c>
      <c r="L3545" t="s">
        <v>165</v>
      </c>
      <c r="M3545" t="s">
        <v>165</v>
      </c>
      <c r="N3545" t="s">
        <v>165</v>
      </c>
      <c r="O3545" t="s">
        <v>165</v>
      </c>
      <c r="P3545" t="s">
        <v>165</v>
      </c>
      <c r="Q3545" t="s">
        <v>165</v>
      </c>
    </row>
    <row r="3546">
      <c r="B3546" t="s">
        <v>165</v>
      </c>
      <c r="C3546" t="s">
        <v>165</v>
      </c>
      <c r="D3546" t="s">
        <v>165</v>
      </c>
      <c r="E3546" t="s">
        <v>165</v>
      </c>
      <c r="F3546" t="s">
        <v>165</v>
      </c>
      <c r="G3546" t="s">
        <v>165</v>
      </c>
      <c r="H3546" t="s">
        <v>165</v>
      </c>
      <c r="J3546" t="s">
        <v>165</v>
      </c>
      <c r="K3546" t="s">
        <v>165</v>
      </c>
      <c r="L3546" t="s">
        <v>165</v>
      </c>
      <c r="M3546" t="s">
        <v>165</v>
      </c>
      <c r="N3546" t="s">
        <v>165</v>
      </c>
      <c r="O3546" t="s">
        <v>165</v>
      </c>
      <c r="P3546" t="s">
        <v>165</v>
      </c>
      <c r="Q3546" t="s">
        <v>165</v>
      </c>
    </row>
    <row r="3547">
      <c r="B3547" t="s">
        <v>165</v>
      </c>
      <c r="C3547" t="s">
        <v>165</v>
      </c>
      <c r="D3547" t="s">
        <v>165</v>
      </c>
      <c r="E3547" t="s">
        <v>165</v>
      </c>
      <c r="F3547" t="s">
        <v>165</v>
      </c>
      <c r="G3547" t="s">
        <v>165</v>
      </c>
      <c r="H3547" t="s">
        <v>165</v>
      </c>
      <c r="J3547" t="s">
        <v>165</v>
      </c>
      <c r="K3547" t="s">
        <v>165</v>
      </c>
      <c r="L3547" t="s">
        <v>165</v>
      </c>
      <c r="M3547" t="s">
        <v>165</v>
      </c>
      <c r="N3547" t="s">
        <v>165</v>
      </c>
      <c r="O3547" t="s">
        <v>165</v>
      </c>
      <c r="P3547" t="s">
        <v>165</v>
      </c>
      <c r="Q3547" t="s">
        <v>165</v>
      </c>
    </row>
    <row r="3548">
      <c r="B3548" t="s">
        <v>165</v>
      </c>
      <c r="C3548" t="s">
        <v>165</v>
      </c>
      <c r="D3548" t="s">
        <v>165</v>
      </c>
      <c r="E3548" t="s">
        <v>165</v>
      </c>
      <c r="F3548" t="s">
        <v>165</v>
      </c>
      <c r="G3548" t="s">
        <v>165</v>
      </c>
      <c r="H3548" t="s">
        <v>165</v>
      </c>
      <c r="J3548" t="s">
        <v>165</v>
      </c>
      <c r="K3548" t="s">
        <v>165</v>
      </c>
      <c r="L3548" t="s">
        <v>165</v>
      </c>
      <c r="M3548" t="s">
        <v>165</v>
      </c>
      <c r="N3548" t="s">
        <v>165</v>
      </c>
      <c r="O3548" t="s">
        <v>165</v>
      </c>
      <c r="P3548" t="s">
        <v>165</v>
      </c>
      <c r="Q3548" t="s">
        <v>165</v>
      </c>
    </row>
    <row r="3549">
      <c r="B3549" t="s">
        <v>165</v>
      </c>
      <c r="C3549" t="s">
        <v>165</v>
      </c>
      <c r="D3549" t="s">
        <v>165</v>
      </c>
      <c r="E3549" t="s">
        <v>165</v>
      </c>
      <c r="F3549" t="s">
        <v>165</v>
      </c>
      <c r="G3549" t="s">
        <v>165</v>
      </c>
      <c r="H3549" t="s">
        <v>165</v>
      </c>
      <c r="J3549" t="s">
        <v>165</v>
      </c>
      <c r="K3549" t="s">
        <v>165</v>
      </c>
      <c r="L3549" t="s">
        <v>165</v>
      </c>
      <c r="M3549" t="s">
        <v>165</v>
      </c>
      <c r="N3549" t="s">
        <v>165</v>
      </c>
      <c r="O3549" t="s">
        <v>165</v>
      </c>
      <c r="P3549" t="s">
        <v>165</v>
      </c>
      <c r="Q3549" t="s">
        <v>165</v>
      </c>
    </row>
    <row r="3550">
      <c r="B3550" t="s">
        <v>165</v>
      </c>
      <c r="C3550" t="s">
        <v>165</v>
      </c>
      <c r="D3550" t="s">
        <v>165</v>
      </c>
      <c r="E3550" t="s">
        <v>165</v>
      </c>
      <c r="F3550" t="s">
        <v>165</v>
      </c>
      <c r="G3550" t="s">
        <v>165</v>
      </c>
      <c r="H3550" t="s">
        <v>165</v>
      </c>
      <c r="J3550" t="s">
        <v>165</v>
      </c>
      <c r="K3550" t="s">
        <v>165</v>
      </c>
      <c r="L3550" t="s">
        <v>165</v>
      </c>
      <c r="M3550" t="s">
        <v>165</v>
      </c>
      <c r="N3550" t="s">
        <v>165</v>
      </c>
      <c r="O3550" t="s">
        <v>165</v>
      </c>
      <c r="P3550" t="s">
        <v>165</v>
      </c>
      <c r="Q3550" t="s">
        <v>165</v>
      </c>
    </row>
    <row r="3551">
      <c r="B3551" t="s">
        <v>165</v>
      </c>
      <c r="C3551" t="s">
        <v>165</v>
      </c>
      <c r="D3551" t="s">
        <v>165</v>
      </c>
      <c r="E3551" t="s">
        <v>165</v>
      </c>
      <c r="F3551" t="s">
        <v>165</v>
      </c>
      <c r="G3551" t="s">
        <v>165</v>
      </c>
      <c r="H3551" t="s">
        <v>165</v>
      </c>
      <c r="J3551" t="s">
        <v>165</v>
      </c>
      <c r="K3551" t="s">
        <v>165</v>
      </c>
      <c r="L3551" t="s">
        <v>165</v>
      </c>
      <c r="M3551" t="s">
        <v>165</v>
      </c>
      <c r="N3551" t="s">
        <v>165</v>
      </c>
      <c r="O3551" t="s">
        <v>165</v>
      </c>
      <c r="P3551" t="s">
        <v>165</v>
      </c>
      <c r="Q3551" t="s">
        <v>165</v>
      </c>
    </row>
    <row r="3552">
      <c r="B3552" t="s">
        <v>165</v>
      </c>
      <c r="C3552" t="s">
        <v>165</v>
      </c>
      <c r="D3552" t="s">
        <v>165</v>
      </c>
      <c r="E3552" t="s">
        <v>165</v>
      </c>
      <c r="F3552" t="s">
        <v>165</v>
      </c>
      <c r="G3552" t="s">
        <v>165</v>
      </c>
      <c r="H3552" t="s">
        <v>165</v>
      </c>
      <c r="J3552" t="s">
        <v>165</v>
      </c>
      <c r="K3552" t="s">
        <v>165</v>
      </c>
      <c r="L3552" t="s">
        <v>165</v>
      </c>
      <c r="M3552" t="s">
        <v>165</v>
      </c>
      <c r="N3552" t="s">
        <v>165</v>
      </c>
      <c r="O3552" t="s">
        <v>165</v>
      </c>
      <c r="P3552" t="s">
        <v>165</v>
      </c>
      <c r="Q3552" t="s">
        <v>165</v>
      </c>
    </row>
    <row r="3553">
      <c r="B3553" t="s">
        <v>165</v>
      </c>
      <c r="C3553" t="s">
        <v>165</v>
      </c>
      <c r="D3553" t="s">
        <v>165</v>
      </c>
      <c r="E3553" t="s">
        <v>165</v>
      </c>
      <c r="F3553" t="s">
        <v>165</v>
      </c>
      <c r="G3553" t="s">
        <v>165</v>
      </c>
      <c r="H3553" t="s">
        <v>165</v>
      </c>
      <c r="J3553" t="s">
        <v>165</v>
      </c>
      <c r="K3553" t="s">
        <v>165</v>
      </c>
      <c r="L3553" t="s">
        <v>165</v>
      </c>
      <c r="M3553" t="s">
        <v>165</v>
      </c>
      <c r="N3553" t="s">
        <v>165</v>
      </c>
      <c r="O3553" t="s">
        <v>165</v>
      </c>
      <c r="P3553" t="s">
        <v>165</v>
      </c>
      <c r="Q3553" t="s">
        <v>165</v>
      </c>
    </row>
    <row r="3554">
      <c r="B3554" t="s">
        <v>165</v>
      </c>
      <c r="C3554" t="s">
        <v>165</v>
      </c>
      <c r="D3554" t="s">
        <v>165</v>
      </c>
      <c r="E3554" t="s">
        <v>165</v>
      </c>
      <c r="F3554" t="s">
        <v>165</v>
      </c>
      <c r="G3554" t="s">
        <v>165</v>
      </c>
      <c r="H3554" t="s">
        <v>165</v>
      </c>
      <c r="J3554" t="s">
        <v>165</v>
      </c>
      <c r="K3554" t="s">
        <v>165</v>
      </c>
      <c r="L3554" t="s">
        <v>165</v>
      </c>
      <c r="M3554" t="s">
        <v>165</v>
      </c>
      <c r="N3554" t="s">
        <v>165</v>
      </c>
      <c r="O3554" t="s">
        <v>165</v>
      </c>
      <c r="P3554" t="s">
        <v>165</v>
      </c>
      <c r="Q3554" t="s">
        <v>165</v>
      </c>
    </row>
    <row r="3555">
      <c r="B3555" t="s">
        <v>165</v>
      </c>
      <c r="C3555" t="s">
        <v>165</v>
      </c>
      <c r="D3555" t="s">
        <v>165</v>
      </c>
      <c r="E3555" t="s">
        <v>165</v>
      </c>
      <c r="F3555" t="s">
        <v>165</v>
      </c>
      <c r="G3555" t="s">
        <v>165</v>
      </c>
      <c r="H3555" t="s">
        <v>165</v>
      </c>
      <c r="J3555" t="s">
        <v>165</v>
      </c>
      <c r="K3555" t="s">
        <v>165</v>
      </c>
      <c r="L3555" t="s">
        <v>165</v>
      </c>
      <c r="M3555" t="s">
        <v>165</v>
      </c>
      <c r="N3555" t="s">
        <v>165</v>
      </c>
      <c r="O3555" t="s">
        <v>165</v>
      </c>
      <c r="P3555" t="s">
        <v>165</v>
      </c>
      <c r="Q3555" t="s">
        <v>165</v>
      </c>
    </row>
    <row r="3556">
      <c r="B3556" t="s">
        <v>165</v>
      </c>
      <c r="C3556" t="s">
        <v>165</v>
      </c>
      <c r="D3556" t="s">
        <v>165</v>
      </c>
      <c r="E3556" t="s">
        <v>165</v>
      </c>
      <c r="F3556" t="s">
        <v>165</v>
      </c>
      <c r="G3556" t="s">
        <v>165</v>
      </c>
      <c r="H3556" t="s">
        <v>165</v>
      </c>
      <c r="J3556" t="s">
        <v>165</v>
      </c>
      <c r="K3556" t="s">
        <v>165</v>
      </c>
      <c r="L3556" t="s">
        <v>165</v>
      </c>
      <c r="M3556" t="s">
        <v>165</v>
      </c>
      <c r="N3556" t="s">
        <v>165</v>
      </c>
      <c r="O3556" t="s">
        <v>165</v>
      </c>
      <c r="P3556" t="s">
        <v>165</v>
      </c>
      <c r="Q3556" t="s">
        <v>165</v>
      </c>
    </row>
    <row r="3557">
      <c r="B3557" t="s">
        <v>165</v>
      </c>
      <c r="C3557" t="s">
        <v>165</v>
      </c>
      <c r="D3557" t="s">
        <v>165</v>
      </c>
      <c r="E3557" t="s">
        <v>165</v>
      </c>
      <c r="F3557" t="s">
        <v>165</v>
      </c>
      <c r="G3557" t="s">
        <v>165</v>
      </c>
      <c r="H3557" t="s">
        <v>165</v>
      </c>
      <c r="J3557" t="s">
        <v>165</v>
      </c>
      <c r="K3557" t="s">
        <v>165</v>
      </c>
      <c r="L3557" t="s">
        <v>165</v>
      </c>
      <c r="M3557" t="s">
        <v>165</v>
      </c>
      <c r="N3557" t="s">
        <v>165</v>
      </c>
      <c r="O3557" t="s">
        <v>165</v>
      </c>
      <c r="P3557" t="s">
        <v>165</v>
      </c>
      <c r="Q3557" t="s">
        <v>165</v>
      </c>
    </row>
    <row r="3558">
      <c r="B3558" t="s">
        <v>165</v>
      </c>
      <c r="C3558" t="s">
        <v>165</v>
      </c>
      <c r="D3558" t="s">
        <v>165</v>
      </c>
      <c r="E3558" t="s">
        <v>165</v>
      </c>
      <c r="F3558" t="s">
        <v>165</v>
      </c>
      <c r="G3558" t="s">
        <v>165</v>
      </c>
      <c r="H3558" t="s">
        <v>165</v>
      </c>
      <c r="J3558" t="s">
        <v>165</v>
      </c>
      <c r="K3558" t="s">
        <v>165</v>
      </c>
      <c r="L3558" t="s">
        <v>165</v>
      </c>
      <c r="M3558" t="s">
        <v>165</v>
      </c>
      <c r="N3558" t="s">
        <v>165</v>
      </c>
      <c r="O3558" t="s">
        <v>165</v>
      </c>
      <c r="P3558" t="s">
        <v>165</v>
      </c>
      <c r="Q3558" t="s">
        <v>165</v>
      </c>
    </row>
    <row r="3559">
      <c r="B3559" t="s">
        <v>165</v>
      </c>
      <c r="C3559" t="s">
        <v>165</v>
      </c>
      <c r="D3559" t="s">
        <v>165</v>
      </c>
      <c r="E3559" t="s">
        <v>165</v>
      </c>
      <c r="F3559" t="s">
        <v>165</v>
      </c>
      <c r="G3559" t="s">
        <v>165</v>
      </c>
      <c r="H3559" t="s">
        <v>165</v>
      </c>
      <c r="J3559" t="s">
        <v>165</v>
      </c>
      <c r="K3559" t="s">
        <v>165</v>
      </c>
      <c r="L3559" t="s">
        <v>165</v>
      </c>
      <c r="M3559" t="s">
        <v>165</v>
      </c>
      <c r="N3559" t="s">
        <v>165</v>
      </c>
      <c r="O3559" t="s">
        <v>165</v>
      </c>
      <c r="P3559" t="s">
        <v>165</v>
      </c>
      <c r="Q3559" t="s">
        <v>165</v>
      </c>
    </row>
    <row r="3560">
      <c r="B3560" t="s">
        <v>165</v>
      </c>
      <c r="C3560" t="s">
        <v>165</v>
      </c>
      <c r="D3560" t="s">
        <v>165</v>
      </c>
      <c r="E3560" t="s">
        <v>165</v>
      </c>
      <c r="F3560" t="s">
        <v>165</v>
      </c>
      <c r="G3560" t="s">
        <v>165</v>
      </c>
      <c r="H3560" t="s">
        <v>165</v>
      </c>
      <c r="J3560" t="s">
        <v>165</v>
      </c>
      <c r="K3560" t="s">
        <v>165</v>
      </c>
      <c r="L3560" t="s">
        <v>165</v>
      </c>
      <c r="M3560" t="s">
        <v>165</v>
      </c>
      <c r="N3560" t="s">
        <v>165</v>
      </c>
      <c r="O3560" t="s">
        <v>165</v>
      </c>
      <c r="P3560" t="s">
        <v>165</v>
      </c>
      <c r="Q3560" t="s">
        <v>165</v>
      </c>
    </row>
    <row r="3561">
      <c r="B3561" t="s">
        <v>165</v>
      </c>
      <c r="C3561" t="s">
        <v>165</v>
      </c>
      <c r="D3561" t="s">
        <v>165</v>
      </c>
      <c r="E3561" t="s">
        <v>165</v>
      </c>
      <c r="F3561" t="s">
        <v>165</v>
      </c>
      <c r="G3561" t="s">
        <v>165</v>
      </c>
      <c r="H3561" t="s">
        <v>165</v>
      </c>
      <c r="J3561" t="s">
        <v>165</v>
      </c>
      <c r="K3561" t="s">
        <v>165</v>
      </c>
      <c r="L3561" t="s">
        <v>165</v>
      </c>
      <c r="M3561" t="s">
        <v>165</v>
      </c>
      <c r="N3561" t="s">
        <v>165</v>
      </c>
      <c r="O3561" t="s">
        <v>165</v>
      </c>
      <c r="P3561" t="s">
        <v>165</v>
      </c>
      <c r="Q3561" t="s">
        <v>165</v>
      </c>
    </row>
    <row r="3562">
      <c r="B3562" t="s">
        <v>165</v>
      </c>
      <c r="C3562" t="s">
        <v>165</v>
      </c>
      <c r="D3562" t="s">
        <v>165</v>
      </c>
      <c r="E3562" t="s">
        <v>165</v>
      </c>
      <c r="F3562" t="s">
        <v>165</v>
      </c>
      <c r="G3562" t="s">
        <v>165</v>
      </c>
      <c r="H3562" t="s">
        <v>165</v>
      </c>
      <c r="J3562" t="s">
        <v>165</v>
      </c>
      <c r="K3562" t="s">
        <v>165</v>
      </c>
      <c r="L3562" t="s">
        <v>165</v>
      </c>
      <c r="M3562" t="s">
        <v>165</v>
      </c>
      <c r="N3562" t="s">
        <v>165</v>
      </c>
      <c r="O3562" t="s">
        <v>165</v>
      </c>
      <c r="P3562" t="s">
        <v>165</v>
      </c>
      <c r="Q3562" t="s">
        <v>165</v>
      </c>
    </row>
    <row r="3563">
      <c r="B3563" t="s">
        <v>165</v>
      </c>
      <c r="C3563" t="s">
        <v>165</v>
      </c>
      <c r="D3563" t="s">
        <v>165</v>
      </c>
      <c r="E3563" t="s">
        <v>165</v>
      </c>
      <c r="F3563" t="s">
        <v>165</v>
      </c>
      <c r="G3563" t="s">
        <v>165</v>
      </c>
      <c r="H3563" t="s">
        <v>165</v>
      </c>
      <c r="J3563" t="s">
        <v>165</v>
      </c>
      <c r="K3563" t="s">
        <v>165</v>
      </c>
      <c r="L3563" t="s">
        <v>165</v>
      </c>
      <c r="M3563" t="s">
        <v>165</v>
      </c>
      <c r="N3563" t="s">
        <v>165</v>
      </c>
      <c r="O3563" t="s">
        <v>165</v>
      </c>
      <c r="P3563" t="s">
        <v>165</v>
      </c>
      <c r="Q3563" t="s">
        <v>165</v>
      </c>
    </row>
    <row r="3564">
      <c r="B3564" t="s">
        <v>165</v>
      </c>
      <c r="C3564" t="s">
        <v>165</v>
      </c>
      <c r="D3564" t="s">
        <v>165</v>
      </c>
      <c r="E3564" t="s">
        <v>165</v>
      </c>
      <c r="F3564" t="s">
        <v>165</v>
      </c>
      <c r="G3564" t="s">
        <v>165</v>
      </c>
      <c r="H3564" t="s">
        <v>165</v>
      </c>
      <c r="J3564" t="s">
        <v>165</v>
      </c>
      <c r="K3564" t="s">
        <v>165</v>
      </c>
      <c r="L3564" t="s">
        <v>165</v>
      </c>
      <c r="M3564" t="s">
        <v>165</v>
      </c>
      <c r="N3564" t="s">
        <v>165</v>
      </c>
      <c r="O3564" t="s">
        <v>165</v>
      </c>
      <c r="P3564" t="s">
        <v>165</v>
      </c>
      <c r="Q3564" t="s">
        <v>165</v>
      </c>
    </row>
    <row r="3565">
      <c r="B3565" t="s">
        <v>165</v>
      </c>
      <c r="C3565" t="s">
        <v>165</v>
      </c>
      <c r="D3565" t="s">
        <v>165</v>
      </c>
      <c r="E3565" t="s">
        <v>165</v>
      </c>
      <c r="F3565" t="s">
        <v>165</v>
      </c>
      <c r="G3565" t="s">
        <v>165</v>
      </c>
      <c r="H3565" t="s">
        <v>165</v>
      </c>
      <c r="J3565" t="s">
        <v>165</v>
      </c>
      <c r="K3565" t="s">
        <v>165</v>
      </c>
      <c r="L3565" t="s">
        <v>165</v>
      </c>
      <c r="M3565" t="s">
        <v>165</v>
      </c>
      <c r="N3565" t="s">
        <v>165</v>
      </c>
      <c r="O3565" t="s">
        <v>165</v>
      </c>
      <c r="P3565" t="s">
        <v>165</v>
      </c>
      <c r="Q3565" t="s">
        <v>165</v>
      </c>
    </row>
    <row r="3566">
      <c r="B3566" t="s">
        <v>165</v>
      </c>
      <c r="C3566" t="s">
        <v>165</v>
      </c>
      <c r="D3566" t="s">
        <v>165</v>
      </c>
      <c r="E3566" t="s">
        <v>165</v>
      </c>
      <c r="F3566" t="s">
        <v>165</v>
      </c>
      <c r="G3566" t="s">
        <v>165</v>
      </c>
      <c r="H3566" t="s">
        <v>165</v>
      </c>
      <c r="J3566" t="s">
        <v>165</v>
      </c>
      <c r="K3566" t="s">
        <v>165</v>
      </c>
      <c r="L3566" t="s">
        <v>165</v>
      </c>
      <c r="M3566" t="s">
        <v>165</v>
      </c>
      <c r="N3566" t="s">
        <v>165</v>
      </c>
      <c r="O3566" t="s">
        <v>165</v>
      </c>
      <c r="P3566" t="s">
        <v>165</v>
      </c>
      <c r="Q3566" t="s">
        <v>165</v>
      </c>
    </row>
    <row r="3567">
      <c r="B3567" t="s">
        <v>165</v>
      </c>
      <c r="C3567" t="s">
        <v>165</v>
      </c>
      <c r="D3567" t="s">
        <v>165</v>
      </c>
      <c r="E3567" t="s">
        <v>165</v>
      </c>
      <c r="F3567" t="s">
        <v>165</v>
      </c>
      <c r="G3567" t="s">
        <v>165</v>
      </c>
      <c r="H3567" t="s">
        <v>165</v>
      </c>
      <c r="J3567" t="s">
        <v>165</v>
      </c>
      <c r="K3567" t="s">
        <v>165</v>
      </c>
      <c r="L3567" t="s">
        <v>165</v>
      </c>
      <c r="M3567" t="s">
        <v>165</v>
      </c>
      <c r="N3567" t="s">
        <v>165</v>
      </c>
      <c r="O3567" t="s">
        <v>165</v>
      </c>
      <c r="P3567" t="s">
        <v>165</v>
      </c>
      <c r="Q3567" t="s">
        <v>165</v>
      </c>
    </row>
    <row r="3568">
      <c r="B3568" t="s">
        <v>165</v>
      </c>
      <c r="C3568" t="s">
        <v>165</v>
      </c>
      <c r="D3568" t="s">
        <v>165</v>
      </c>
      <c r="E3568" t="s">
        <v>165</v>
      </c>
      <c r="F3568" t="s">
        <v>165</v>
      </c>
      <c r="G3568" t="s">
        <v>165</v>
      </c>
      <c r="H3568" t="s">
        <v>165</v>
      </c>
      <c r="J3568" t="s">
        <v>165</v>
      </c>
      <c r="K3568" t="s">
        <v>165</v>
      </c>
      <c r="L3568" t="s">
        <v>165</v>
      </c>
      <c r="M3568" t="s">
        <v>165</v>
      </c>
      <c r="N3568" t="s">
        <v>165</v>
      </c>
      <c r="O3568" t="s">
        <v>165</v>
      </c>
      <c r="P3568" t="s">
        <v>165</v>
      </c>
      <c r="Q3568" t="s">
        <v>165</v>
      </c>
    </row>
    <row r="3569">
      <c r="B3569" t="s">
        <v>165</v>
      </c>
      <c r="C3569" t="s">
        <v>165</v>
      </c>
      <c r="D3569" t="s">
        <v>165</v>
      </c>
      <c r="E3569" t="s">
        <v>165</v>
      </c>
      <c r="F3569" t="s">
        <v>165</v>
      </c>
      <c r="G3569" t="s">
        <v>165</v>
      </c>
      <c r="H3569" t="s">
        <v>165</v>
      </c>
      <c r="J3569" t="s">
        <v>165</v>
      </c>
      <c r="K3569" t="s">
        <v>165</v>
      </c>
      <c r="L3569" t="s">
        <v>165</v>
      </c>
      <c r="M3569" t="s">
        <v>165</v>
      </c>
      <c r="N3569" t="s">
        <v>165</v>
      </c>
      <c r="O3569" t="s">
        <v>165</v>
      </c>
      <c r="P3569" t="s">
        <v>165</v>
      </c>
      <c r="Q3569" t="s">
        <v>165</v>
      </c>
    </row>
    <row r="3570">
      <c r="B3570" t="s">
        <v>165</v>
      </c>
      <c r="C3570" t="s">
        <v>165</v>
      </c>
      <c r="D3570" t="s">
        <v>165</v>
      </c>
      <c r="E3570" t="s">
        <v>165</v>
      </c>
      <c r="F3570" t="s">
        <v>165</v>
      </c>
      <c r="G3570" t="s">
        <v>165</v>
      </c>
      <c r="H3570" t="s">
        <v>165</v>
      </c>
      <c r="J3570" t="s">
        <v>165</v>
      </c>
      <c r="K3570" t="s">
        <v>165</v>
      </c>
      <c r="L3570" t="s">
        <v>165</v>
      </c>
      <c r="M3570" t="s">
        <v>165</v>
      </c>
      <c r="N3570" t="s">
        <v>165</v>
      </c>
      <c r="O3570" t="s">
        <v>165</v>
      </c>
      <c r="P3570" t="s">
        <v>165</v>
      </c>
      <c r="Q3570" t="s">
        <v>165</v>
      </c>
    </row>
    <row r="3571">
      <c r="B3571" t="s">
        <v>165</v>
      </c>
      <c r="C3571" t="s">
        <v>165</v>
      </c>
      <c r="D3571" t="s">
        <v>165</v>
      </c>
      <c r="E3571" t="s">
        <v>165</v>
      </c>
      <c r="F3571" t="s">
        <v>165</v>
      </c>
      <c r="G3571" t="s">
        <v>165</v>
      </c>
      <c r="H3571" t="s">
        <v>165</v>
      </c>
      <c r="J3571" t="s">
        <v>165</v>
      </c>
      <c r="K3571" t="s">
        <v>165</v>
      </c>
      <c r="L3571" t="s">
        <v>165</v>
      </c>
      <c r="M3571" t="s">
        <v>165</v>
      </c>
      <c r="N3571" t="s">
        <v>165</v>
      </c>
      <c r="O3571" t="s">
        <v>165</v>
      </c>
      <c r="P3571" t="s">
        <v>165</v>
      </c>
      <c r="Q3571" t="s">
        <v>165</v>
      </c>
    </row>
    <row r="3572">
      <c r="B3572" t="s">
        <v>165</v>
      </c>
      <c r="C3572" t="s">
        <v>165</v>
      </c>
      <c r="D3572" t="s">
        <v>165</v>
      </c>
      <c r="E3572" t="s">
        <v>165</v>
      </c>
      <c r="F3572" t="s">
        <v>165</v>
      </c>
      <c r="G3572" t="s">
        <v>165</v>
      </c>
      <c r="H3572" t="s">
        <v>165</v>
      </c>
      <c r="J3572" t="s">
        <v>165</v>
      </c>
      <c r="K3572" t="s">
        <v>165</v>
      </c>
      <c r="L3572" t="s">
        <v>165</v>
      </c>
      <c r="M3572" t="s">
        <v>165</v>
      </c>
      <c r="N3572" t="s">
        <v>165</v>
      </c>
      <c r="O3572" t="s">
        <v>165</v>
      </c>
      <c r="P3572" t="s">
        <v>165</v>
      </c>
      <c r="Q3572" t="s">
        <v>165</v>
      </c>
    </row>
    <row r="3573">
      <c r="B3573" t="s">
        <v>165</v>
      </c>
      <c r="C3573" t="s">
        <v>165</v>
      </c>
      <c r="D3573" t="s">
        <v>165</v>
      </c>
      <c r="E3573" t="s">
        <v>165</v>
      </c>
      <c r="F3573" t="s">
        <v>165</v>
      </c>
      <c r="G3573" t="s">
        <v>165</v>
      </c>
      <c r="H3573" t="s">
        <v>165</v>
      </c>
      <c r="J3573" t="s">
        <v>165</v>
      </c>
      <c r="K3573" t="s">
        <v>165</v>
      </c>
      <c r="L3573" t="s">
        <v>165</v>
      </c>
      <c r="M3573" t="s">
        <v>165</v>
      </c>
      <c r="N3573" t="s">
        <v>165</v>
      </c>
      <c r="O3573" t="s">
        <v>165</v>
      </c>
      <c r="P3573" t="s">
        <v>165</v>
      </c>
      <c r="Q3573" t="s">
        <v>165</v>
      </c>
    </row>
    <row r="3574">
      <c r="B3574" t="s">
        <v>165</v>
      </c>
      <c r="C3574" t="s">
        <v>165</v>
      </c>
      <c r="D3574" t="s">
        <v>165</v>
      </c>
      <c r="E3574" t="s">
        <v>165</v>
      </c>
      <c r="F3574" t="s">
        <v>165</v>
      </c>
      <c r="G3574" t="s">
        <v>165</v>
      </c>
      <c r="H3574" t="s">
        <v>165</v>
      </c>
      <c r="J3574" t="s">
        <v>165</v>
      </c>
      <c r="K3574" t="s">
        <v>165</v>
      </c>
      <c r="L3574" t="s">
        <v>165</v>
      </c>
      <c r="M3574" t="s">
        <v>165</v>
      </c>
      <c r="N3574" t="s">
        <v>165</v>
      </c>
      <c r="O3574" t="s">
        <v>165</v>
      </c>
      <c r="P3574" t="s">
        <v>165</v>
      </c>
      <c r="Q3574" t="s">
        <v>165</v>
      </c>
    </row>
    <row r="3575">
      <c r="B3575" t="s">
        <v>165</v>
      </c>
      <c r="C3575" t="s">
        <v>165</v>
      </c>
      <c r="D3575" t="s">
        <v>165</v>
      </c>
      <c r="E3575" t="s">
        <v>165</v>
      </c>
      <c r="F3575" t="s">
        <v>165</v>
      </c>
      <c r="G3575" t="s">
        <v>165</v>
      </c>
      <c r="H3575" t="s">
        <v>165</v>
      </c>
      <c r="J3575" t="s">
        <v>165</v>
      </c>
      <c r="K3575" t="s">
        <v>165</v>
      </c>
      <c r="L3575" t="s">
        <v>165</v>
      </c>
      <c r="M3575" t="s">
        <v>165</v>
      </c>
      <c r="N3575" t="s">
        <v>165</v>
      </c>
      <c r="O3575" t="s">
        <v>165</v>
      </c>
      <c r="P3575" t="s">
        <v>165</v>
      </c>
      <c r="Q3575" t="s">
        <v>165</v>
      </c>
    </row>
    <row r="3576">
      <c r="B3576" t="s">
        <v>165</v>
      </c>
      <c r="C3576" t="s">
        <v>165</v>
      </c>
      <c r="D3576" t="s">
        <v>165</v>
      </c>
      <c r="E3576" t="s">
        <v>165</v>
      </c>
      <c r="F3576" t="s">
        <v>165</v>
      </c>
      <c r="G3576" t="s">
        <v>165</v>
      </c>
      <c r="H3576" t="s">
        <v>165</v>
      </c>
      <c r="J3576" t="s">
        <v>165</v>
      </c>
      <c r="K3576" t="s">
        <v>165</v>
      </c>
      <c r="L3576" t="s">
        <v>165</v>
      </c>
      <c r="M3576" t="s">
        <v>165</v>
      </c>
      <c r="N3576" t="s">
        <v>165</v>
      </c>
      <c r="O3576" t="s">
        <v>165</v>
      </c>
      <c r="P3576" t="s">
        <v>165</v>
      </c>
      <c r="Q3576" t="s">
        <v>165</v>
      </c>
    </row>
    <row r="3577">
      <c r="B3577" t="s">
        <v>165</v>
      </c>
      <c r="C3577" t="s">
        <v>165</v>
      </c>
      <c r="D3577" t="s">
        <v>165</v>
      </c>
      <c r="E3577" t="s">
        <v>165</v>
      </c>
      <c r="F3577" t="s">
        <v>165</v>
      </c>
      <c r="G3577" t="s">
        <v>165</v>
      </c>
      <c r="H3577" t="s">
        <v>165</v>
      </c>
      <c r="J3577" t="s">
        <v>165</v>
      </c>
      <c r="K3577" t="s">
        <v>165</v>
      </c>
      <c r="L3577" t="s">
        <v>165</v>
      </c>
      <c r="M3577" t="s">
        <v>165</v>
      </c>
      <c r="N3577" t="s">
        <v>165</v>
      </c>
      <c r="O3577" t="s">
        <v>165</v>
      </c>
      <c r="P3577" t="s">
        <v>165</v>
      </c>
      <c r="Q3577" t="s">
        <v>165</v>
      </c>
    </row>
    <row r="3578">
      <c r="B3578" t="s">
        <v>165</v>
      </c>
      <c r="C3578" t="s">
        <v>165</v>
      </c>
      <c r="D3578" t="s">
        <v>165</v>
      </c>
      <c r="E3578" t="s">
        <v>165</v>
      </c>
      <c r="F3578" t="s">
        <v>165</v>
      </c>
      <c r="G3578" t="s">
        <v>165</v>
      </c>
      <c r="H3578" t="s">
        <v>165</v>
      </c>
      <c r="J3578" t="s">
        <v>165</v>
      </c>
      <c r="K3578" t="s">
        <v>165</v>
      </c>
      <c r="L3578" t="s">
        <v>165</v>
      </c>
      <c r="M3578" t="s">
        <v>165</v>
      </c>
      <c r="N3578" t="s">
        <v>165</v>
      </c>
      <c r="O3578" t="s">
        <v>165</v>
      </c>
      <c r="P3578" t="s">
        <v>165</v>
      </c>
      <c r="Q3578" t="s">
        <v>165</v>
      </c>
    </row>
    <row r="3579">
      <c r="B3579" t="s">
        <v>165</v>
      </c>
      <c r="C3579" t="s">
        <v>165</v>
      </c>
      <c r="D3579" t="s">
        <v>165</v>
      </c>
      <c r="E3579" t="s">
        <v>165</v>
      </c>
      <c r="F3579" t="s">
        <v>165</v>
      </c>
      <c r="G3579" t="s">
        <v>165</v>
      </c>
      <c r="H3579" t="s">
        <v>165</v>
      </c>
      <c r="J3579" t="s">
        <v>165</v>
      </c>
      <c r="K3579" t="s">
        <v>165</v>
      </c>
      <c r="L3579" t="s">
        <v>165</v>
      </c>
      <c r="M3579" t="s">
        <v>165</v>
      </c>
      <c r="N3579" t="s">
        <v>165</v>
      </c>
      <c r="O3579" t="s">
        <v>165</v>
      </c>
      <c r="P3579" t="s">
        <v>165</v>
      </c>
      <c r="Q3579" t="s">
        <v>165</v>
      </c>
    </row>
    <row r="3580">
      <c r="B3580" t="s">
        <v>165</v>
      </c>
      <c r="C3580" t="s">
        <v>165</v>
      </c>
      <c r="D3580" t="s">
        <v>165</v>
      </c>
      <c r="E3580" t="s">
        <v>165</v>
      </c>
      <c r="F3580" t="s">
        <v>165</v>
      </c>
      <c r="G3580" t="s">
        <v>165</v>
      </c>
      <c r="H3580" t="s">
        <v>165</v>
      </c>
      <c r="J3580" t="s">
        <v>165</v>
      </c>
      <c r="K3580" t="s">
        <v>165</v>
      </c>
      <c r="L3580" t="s">
        <v>165</v>
      </c>
      <c r="M3580" t="s">
        <v>165</v>
      </c>
      <c r="N3580" t="s">
        <v>165</v>
      </c>
      <c r="O3580" t="s">
        <v>165</v>
      </c>
      <c r="P3580" t="s">
        <v>165</v>
      </c>
      <c r="Q3580" t="s">
        <v>165</v>
      </c>
    </row>
    <row r="3581">
      <c r="B3581" t="s">
        <v>165</v>
      </c>
      <c r="C3581" t="s">
        <v>165</v>
      </c>
      <c r="D3581" t="s">
        <v>165</v>
      </c>
      <c r="E3581" t="s">
        <v>165</v>
      </c>
      <c r="F3581" t="s">
        <v>165</v>
      </c>
      <c r="G3581" t="s">
        <v>165</v>
      </c>
      <c r="H3581" t="s">
        <v>165</v>
      </c>
      <c r="J3581" t="s">
        <v>165</v>
      </c>
      <c r="K3581" t="s">
        <v>165</v>
      </c>
      <c r="L3581" t="s">
        <v>165</v>
      </c>
      <c r="M3581" t="s">
        <v>165</v>
      </c>
      <c r="N3581" t="s">
        <v>165</v>
      </c>
      <c r="O3581" t="s">
        <v>165</v>
      </c>
      <c r="P3581" t="s">
        <v>165</v>
      </c>
      <c r="Q3581" t="s">
        <v>165</v>
      </c>
    </row>
    <row r="3582">
      <c r="B3582" t="s">
        <v>165</v>
      </c>
      <c r="C3582" t="s">
        <v>165</v>
      </c>
      <c r="D3582" t="s">
        <v>165</v>
      </c>
      <c r="E3582" t="s">
        <v>165</v>
      </c>
      <c r="F3582" t="s">
        <v>165</v>
      </c>
      <c r="G3582" t="s">
        <v>165</v>
      </c>
      <c r="H3582" t="s">
        <v>165</v>
      </c>
      <c r="J3582" t="s">
        <v>165</v>
      </c>
      <c r="K3582" t="s">
        <v>165</v>
      </c>
      <c r="L3582" t="s">
        <v>165</v>
      </c>
      <c r="M3582" t="s">
        <v>165</v>
      </c>
      <c r="N3582" t="s">
        <v>165</v>
      </c>
      <c r="O3582" t="s">
        <v>165</v>
      </c>
      <c r="P3582" t="s">
        <v>165</v>
      </c>
      <c r="Q3582" t="s">
        <v>165</v>
      </c>
    </row>
    <row r="3583">
      <c r="B3583" t="s">
        <v>165</v>
      </c>
      <c r="C3583" t="s">
        <v>165</v>
      </c>
      <c r="D3583" t="s">
        <v>165</v>
      </c>
      <c r="E3583" t="s">
        <v>165</v>
      </c>
      <c r="F3583" t="s">
        <v>165</v>
      </c>
      <c r="G3583" t="s">
        <v>165</v>
      </c>
      <c r="H3583" t="s">
        <v>165</v>
      </c>
      <c r="J3583" t="s">
        <v>165</v>
      </c>
      <c r="K3583" t="s">
        <v>165</v>
      </c>
      <c r="L3583" t="s">
        <v>165</v>
      </c>
      <c r="M3583" t="s">
        <v>165</v>
      </c>
      <c r="N3583" t="s">
        <v>165</v>
      </c>
      <c r="O3583" t="s">
        <v>165</v>
      </c>
      <c r="P3583" t="s">
        <v>165</v>
      </c>
      <c r="Q3583" t="s">
        <v>165</v>
      </c>
    </row>
    <row r="3584">
      <c r="B3584" t="s">
        <v>165</v>
      </c>
      <c r="C3584" t="s">
        <v>165</v>
      </c>
      <c r="D3584" t="s">
        <v>165</v>
      </c>
      <c r="E3584" t="s">
        <v>165</v>
      </c>
      <c r="F3584" t="s">
        <v>165</v>
      </c>
      <c r="G3584" t="s">
        <v>165</v>
      </c>
      <c r="H3584" t="s">
        <v>165</v>
      </c>
      <c r="J3584" t="s">
        <v>165</v>
      </c>
      <c r="K3584" t="s">
        <v>165</v>
      </c>
      <c r="L3584" t="s">
        <v>165</v>
      </c>
      <c r="M3584" t="s">
        <v>165</v>
      </c>
      <c r="N3584" t="s">
        <v>165</v>
      </c>
      <c r="O3584" t="s">
        <v>165</v>
      </c>
      <c r="P3584" t="s">
        <v>165</v>
      </c>
      <c r="Q3584" t="s">
        <v>165</v>
      </c>
    </row>
    <row r="3585">
      <c r="B3585" t="s">
        <v>165</v>
      </c>
      <c r="C3585" t="s">
        <v>165</v>
      </c>
      <c r="D3585" t="s">
        <v>165</v>
      </c>
      <c r="E3585" t="s">
        <v>165</v>
      </c>
      <c r="F3585" t="s">
        <v>165</v>
      </c>
      <c r="G3585" t="s">
        <v>165</v>
      </c>
      <c r="H3585" t="s">
        <v>165</v>
      </c>
      <c r="J3585" t="s">
        <v>165</v>
      </c>
      <c r="K3585" t="s">
        <v>165</v>
      </c>
      <c r="L3585" t="s">
        <v>165</v>
      </c>
      <c r="M3585" t="s">
        <v>165</v>
      </c>
      <c r="N3585" t="s">
        <v>165</v>
      </c>
      <c r="O3585" t="s">
        <v>165</v>
      </c>
      <c r="P3585" t="s">
        <v>165</v>
      </c>
      <c r="Q3585" t="s">
        <v>165</v>
      </c>
    </row>
    <row r="3586">
      <c r="B3586" t="s">
        <v>165</v>
      </c>
      <c r="C3586" t="s">
        <v>165</v>
      </c>
      <c r="D3586" t="s">
        <v>165</v>
      </c>
      <c r="E3586" t="s">
        <v>165</v>
      </c>
      <c r="F3586" t="s">
        <v>165</v>
      </c>
      <c r="G3586" t="s">
        <v>165</v>
      </c>
      <c r="H3586" t="s">
        <v>165</v>
      </c>
      <c r="J3586" t="s">
        <v>165</v>
      </c>
      <c r="K3586" t="s">
        <v>165</v>
      </c>
      <c r="L3586" t="s">
        <v>165</v>
      </c>
      <c r="M3586" t="s">
        <v>165</v>
      </c>
      <c r="N3586" t="s">
        <v>165</v>
      </c>
      <c r="O3586" t="s">
        <v>165</v>
      </c>
      <c r="P3586" t="s">
        <v>165</v>
      </c>
      <c r="Q3586" t="s">
        <v>165</v>
      </c>
    </row>
    <row r="3587">
      <c r="B3587" t="s">
        <v>165</v>
      </c>
      <c r="C3587" t="s">
        <v>165</v>
      </c>
      <c r="D3587" t="s">
        <v>165</v>
      </c>
      <c r="E3587" t="s">
        <v>165</v>
      </c>
      <c r="F3587" t="s">
        <v>165</v>
      </c>
      <c r="G3587" t="s">
        <v>165</v>
      </c>
      <c r="H3587" t="s">
        <v>165</v>
      </c>
      <c r="J3587" t="s">
        <v>165</v>
      </c>
      <c r="K3587" t="s">
        <v>165</v>
      </c>
      <c r="L3587" t="s">
        <v>165</v>
      </c>
      <c r="M3587" t="s">
        <v>165</v>
      </c>
      <c r="N3587" t="s">
        <v>165</v>
      </c>
      <c r="O3587" t="s">
        <v>165</v>
      </c>
      <c r="P3587" t="s">
        <v>165</v>
      </c>
      <c r="Q3587" t="s">
        <v>165</v>
      </c>
    </row>
    <row r="3588">
      <c r="B3588" t="s">
        <v>165</v>
      </c>
      <c r="C3588" t="s">
        <v>165</v>
      </c>
      <c r="D3588" t="s">
        <v>165</v>
      </c>
      <c r="E3588" t="s">
        <v>165</v>
      </c>
      <c r="F3588" t="s">
        <v>165</v>
      </c>
      <c r="G3588" t="s">
        <v>165</v>
      </c>
      <c r="H3588" t="s">
        <v>165</v>
      </c>
      <c r="J3588" t="s">
        <v>165</v>
      </c>
      <c r="K3588" t="s">
        <v>165</v>
      </c>
      <c r="L3588" t="s">
        <v>165</v>
      </c>
      <c r="M3588" t="s">
        <v>165</v>
      </c>
      <c r="N3588" t="s">
        <v>165</v>
      </c>
      <c r="O3588" t="s">
        <v>165</v>
      </c>
      <c r="P3588" t="s">
        <v>165</v>
      </c>
      <c r="Q3588" t="s">
        <v>165</v>
      </c>
    </row>
    <row r="3589">
      <c r="B3589" t="s">
        <v>165</v>
      </c>
      <c r="C3589" t="s">
        <v>165</v>
      </c>
      <c r="D3589" t="s">
        <v>165</v>
      </c>
      <c r="E3589" t="s">
        <v>165</v>
      </c>
      <c r="F3589" t="s">
        <v>165</v>
      </c>
      <c r="G3589" t="s">
        <v>165</v>
      </c>
      <c r="H3589" t="s">
        <v>165</v>
      </c>
      <c r="J3589" t="s">
        <v>165</v>
      </c>
      <c r="K3589" t="s">
        <v>165</v>
      </c>
      <c r="L3589" t="s">
        <v>165</v>
      </c>
      <c r="M3589" t="s">
        <v>165</v>
      </c>
      <c r="N3589" t="s">
        <v>165</v>
      </c>
      <c r="O3589" t="s">
        <v>165</v>
      </c>
      <c r="P3589" t="s">
        <v>165</v>
      </c>
      <c r="Q3589" t="s">
        <v>165</v>
      </c>
    </row>
    <row r="3590">
      <c r="B3590" t="s">
        <v>165</v>
      </c>
      <c r="C3590" t="s">
        <v>165</v>
      </c>
      <c r="D3590" t="s">
        <v>165</v>
      </c>
      <c r="E3590" t="s">
        <v>165</v>
      </c>
      <c r="F3590" t="s">
        <v>165</v>
      </c>
      <c r="G3590" t="s">
        <v>165</v>
      </c>
      <c r="H3590" t="s">
        <v>165</v>
      </c>
      <c r="J3590" t="s">
        <v>165</v>
      </c>
      <c r="K3590" t="s">
        <v>165</v>
      </c>
      <c r="L3590" t="s">
        <v>165</v>
      </c>
      <c r="M3590" t="s">
        <v>165</v>
      </c>
      <c r="N3590" t="s">
        <v>165</v>
      </c>
      <c r="O3590" t="s">
        <v>165</v>
      </c>
      <c r="P3590" t="s">
        <v>165</v>
      </c>
      <c r="Q3590" t="s">
        <v>165</v>
      </c>
    </row>
    <row r="3591">
      <c r="B3591" t="s">
        <v>165</v>
      </c>
      <c r="C3591" t="s">
        <v>165</v>
      </c>
      <c r="D3591" t="s">
        <v>165</v>
      </c>
      <c r="E3591" t="s">
        <v>165</v>
      </c>
      <c r="F3591" t="s">
        <v>165</v>
      </c>
      <c r="G3591" t="s">
        <v>165</v>
      </c>
      <c r="H3591" t="s">
        <v>165</v>
      </c>
      <c r="J3591" t="s">
        <v>165</v>
      </c>
      <c r="K3591" t="s">
        <v>165</v>
      </c>
      <c r="L3591" t="s">
        <v>165</v>
      </c>
      <c r="M3591" t="s">
        <v>165</v>
      </c>
      <c r="N3591" t="s">
        <v>165</v>
      </c>
      <c r="O3591" t="s">
        <v>165</v>
      </c>
      <c r="P3591" t="s">
        <v>165</v>
      </c>
      <c r="Q3591" t="s">
        <v>165</v>
      </c>
    </row>
    <row r="3592">
      <c r="B3592" t="s">
        <v>165</v>
      </c>
      <c r="C3592" t="s">
        <v>165</v>
      </c>
      <c r="D3592" t="s">
        <v>165</v>
      </c>
      <c r="E3592" t="s">
        <v>165</v>
      </c>
      <c r="F3592" t="s">
        <v>165</v>
      </c>
      <c r="G3592" t="s">
        <v>165</v>
      </c>
      <c r="H3592" t="s">
        <v>165</v>
      </c>
      <c r="J3592" t="s">
        <v>165</v>
      </c>
      <c r="K3592" t="s">
        <v>165</v>
      </c>
      <c r="L3592" t="s">
        <v>165</v>
      </c>
      <c r="M3592" t="s">
        <v>165</v>
      </c>
      <c r="N3592" t="s">
        <v>165</v>
      </c>
      <c r="O3592" t="s">
        <v>165</v>
      </c>
      <c r="P3592" t="s">
        <v>165</v>
      </c>
      <c r="Q3592" t="s">
        <v>165</v>
      </c>
    </row>
    <row r="3593">
      <c r="B3593" t="s">
        <v>165</v>
      </c>
      <c r="C3593" t="s">
        <v>165</v>
      </c>
      <c r="D3593" t="s">
        <v>165</v>
      </c>
      <c r="E3593" t="s">
        <v>165</v>
      </c>
      <c r="F3593" t="s">
        <v>165</v>
      </c>
      <c r="G3593" t="s">
        <v>165</v>
      </c>
      <c r="H3593" t="s">
        <v>165</v>
      </c>
      <c r="J3593" t="s">
        <v>165</v>
      </c>
      <c r="K3593" t="s">
        <v>165</v>
      </c>
      <c r="L3593" t="s">
        <v>165</v>
      </c>
      <c r="M3593" t="s">
        <v>165</v>
      </c>
      <c r="N3593" t="s">
        <v>165</v>
      </c>
      <c r="O3593" t="s">
        <v>165</v>
      </c>
      <c r="P3593" t="s">
        <v>165</v>
      </c>
      <c r="Q3593" t="s">
        <v>165</v>
      </c>
    </row>
    <row r="3594">
      <c r="B3594" t="s">
        <v>165</v>
      </c>
      <c r="C3594" t="s">
        <v>165</v>
      </c>
      <c r="D3594" t="s">
        <v>165</v>
      </c>
      <c r="E3594" t="s">
        <v>165</v>
      </c>
      <c r="F3594" t="s">
        <v>165</v>
      </c>
      <c r="G3594" t="s">
        <v>165</v>
      </c>
      <c r="H3594" t="s">
        <v>165</v>
      </c>
      <c r="J3594" t="s">
        <v>165</v>
      </c>
      <c r="K3594" t="s">
        <v>165</v>
      </c>
      <c r="L3594" t="s">
        <v>165</v>
      </c>
      <c r="M3594" t="s">
        <v>165</v>
      </c>
      <c r="N3594" t="s">
        <v>165</v>
      </c>
      <c r="O3594" t="s">
        <v>165</v>
      </c>
      <c r="P3594" t="s">
        <v>165</v>
      </c>
      <c r="Q3594" t="s">
        <v>165</v>
      </c>
    </row>
    <row r="3595">
      <c r="B3595" t="s">
        <v>165</v>
      </c>
      <c r="C3595" t="s">
        <v>165</v>
      </c>
      <c r="D3595" t="s">
        <v>165</v>
      </c>
      <c r="E3595" t="s">
        <v>165</v>
      </c>
      <c r="F3595" t="s">
        <v>165</v>
      </c>
      <c r="G3595" t="s">
        <v>165</v>
      </c>
      <c r="H3595" t="s">
        <v>165</v>
      </c>
      <c r="J3595" t="s">
        <v>165</v>
      </c>
      <c r="K3595" t="s">
        <v>165</v>
      </c>
      <c r="L3595" t="s">
        <v>165</v>
      </c>
      <c r="M3595" t="s">
        <v>165</v>
      </c>
      <c r="N3595" t="s">
        <v>165</v>
      </c>
      <c r="O3595" t="s">
        <v>165</v>
      </c>
      <c r="P3595" t="s">
        <v>165</v>
      </c>
      <c r="Q3595" t="s">
        <v>165</v>
      </c>
    </row>
    <row r="3596">
      <c r="B3596" t="s">
        <v>165</v>
      </c>
      <c r="C3596" t="s">
        <v>165</v>
      </c>
      <c r="D3596" t="s">
        <v>165</v>
      </c>
      <c r="E3596" t="s">
        <v>165</v>
      </c>
      <c r="F3596" t="s">
        <v>165</v>
      </c>
      <c r="G3596" t="s">
        <v>165</v>
      </c>
      <c r="H3596" t="s">
        <v>165</v>
      </c>
      <c r="J3596" t="s">
        <v>165</v>
      </c>
      <c r="K3596" t="s">
        <v>165</v>
      </c>
      <c r="L3596" t="s">
        <v>165</v>
      </c>
      <c r="M3596" t="s">
        <v>165</v>
      </c>
      <c r="N3596" t="s">
        <v>165</v>
      </c>
      <c r="O3596" t="s">
        <v>165</v>
      </c>
      <c r="P3596" t="s">
        <v>165</v>
      </c>
      <c r="Q3596" t="s">
        <v>165</v>
      </c>
    </row>
    <row r="3597">
      <c r="B3597" t="s">
        <v>165</v>
      </c>
      <c r="C3597" t="s">
        <v>165</v>
      </c>
      <c r="D3597" t="s">
        <v>165</v>
      </c>
      <c r="E3597" t="s">
        <v>165</v>
      </c>
      <c r="F3597" t="s">
        <v>165</v>
      </c>
      <c r="G3597" t="s">
        <v>165</v>
      </c>
      <c r="H3597" t="s">
        <v>165</v>
      </c>
      <c r="J3597" t="s">
        <v>165</v>
      </c>
      <c r="K3597" t="s">
        <v>165</v>
      </c>
      <c r="L3597" t="s">
        <v>165</v>
      </c>
      <c r="M3597" t="s">
        <v>165</v>
      </c>
      <c r="N3597" t="s">
        <v>165</v>
      </c>
      <c r="O3597" t="s">
        <v>165</v>
      </c>
      <c r="P3597" t="s">
        <v>165</v>
      </c>
      <c r="Q3597" t="s">
        <v>165</v>
      </c>
    </row>
    <row r="3598">
      <c r="B3598" t="s">
        <v>165</v>
      </c>
      <c r="C3598" t="s">
        <v>165</v>
      </c>
      <c r="D3598" t="s">
        <v>165</v>
      </c>
      <c r="E3598" t="s">
        <v>165</v>
      </c>
      <c r="F3598" t="s">
        <v>165</v>
      </c>
      <c r="G3598" t="s">
        <v>165</v>
      </c>
      <c r="H3598" t="s">
        <v>165</v>
      </c>
      <c r="J3598" t="s">
        <v>165</v>
      </c>
      <c r="K3598" t="s">
        <v>165</v>
      </c>
      <c r="L3598" t="s">
        <v>165</v>
      </c>
      <c r="M3598" t="s">
        <v>165</v>
      </c>
      <c r="N3598" t="s">
        <v>165</v>
      </c>
      <c r="O3598" t="s">
        <v>165</v>
      </c>
      <c r="P3598" t="s">
        <v>165</v>
      </c>
      <c r="Q3598" t="s">
        <v>165</v>
      </c>
    </row>
    <row r="3599">
      <c r="B3599" t="s">
        <v>165</v>
      </c>
      <c r="C3599" t="s">
        <v>165</v>
      </c>
      <c r="D3599" t="s">
        <v>165</v>
      </c>
      <c r="E3599" t="s">
        <v>165</v>
      </c>
      <c r="F3599" t="s">
        <v>165</v>
      </c>
      <c r="G3599" t="s">
        <v>165</v>
      </c>
      <c r="H3599" t="s">
        <v>165</v>
      </c>
      <c r="J3599" t="s">
        <v>165</v>
      </c>
      <c r="K3599" t="s">
        <v>165</v>
      </c>
      <c r="L3599" t="s">
        <v>165</v>
      </c>
      <c r="M3599" t="s">
        <v>165</v>
      </c>
      <c r="N3599" t="s">
        <v>165</v>
      </c>
      <c r="O3599" t="s">
        <v>165</v>
      </c>
      <c r="P3599" t="s">
        <v>165</v>
      </c>
      <c r="Q3599" t="s">
        <v>165</v>
      </c>
    </row>
    <row r="3600">
      <c r="B3600" t="s">
        <v>165</v>
      </c>
      <c r="C3600" t="s">
        <v>165</v>
      </c>
      <c r="D3600" t="s">
        <v>165</v>
      </c>
      <c r="E3600" t="s">
        <v>165</v>
      </c>
      <c r="F3600" t="s">
        <v>165</v>
      </c>
      <c r="G3600" t="s">
        <v>165</v>
      </c>
      <c r="H3600" t="s">
        <v>165</v>
      </c>
      <c r="J3600" t="s">
        <v>165</v>
      </c>
      <c r="K3600" t="s">
        <v>165</v>
      </c>
      <c r="L3600" t="s">
        <v>165</v>
      </c>
      <c r="M3600" t="s">
        <v>165</v>
      </c>
      <c r="N3600" t="s">
        <v>165</v>
      </c>
      <c r="O3600" t="s">
        <v>165</v>
      </c>
      <c r="P3600" t="s">
        <v>165</v>
      </c>
      <c r="Q3600" t="s">
        <v>165</v>
      </c>
    </row>
    <row r="3601">
      <c r="B3601" t="s">
        <v>165</v>
      </c>
      <c r="C3601" t="s">
        <v>165</v>
      </c>
      <c r="D3601" t="s">
        <v>165</v>
      </c>
      <c r="E3601" t="s">
        <v>165</v>
      </c>
      <c r="F3601" t="s">
        <v>165</v>
      </c>
      <c r="G3601" t="s">
        <v>165</v>
      </c>
      <c r="H3601" t="s">
        <v>165</v>
      </c>
      <c r="J3601" t="s">
        <v>165</v>
      </c>
      <c r="K3601" t="s">
        <v>165</v>
      </c>
      <c r="L3601" t="s">
        <v>165</v>
      </c>
      <c r="M3601" t="s">
        <v>165</v>
      </c>
      <c r="N3601" t="s">
        <v>165</v>
      </c>
      <c r="O3601" t="s">
        <v>165</v>
      </c>
      <c r="P3601" t="s">
        <v>165</v>
      </c>
      <c r="Q3601" t="s">
        <v>165</v>
      </c>
    </row>
    <row r="3602">
      <c r="B3602" t="s">
        <v>165</v>
      </c>
      <c r="C3602" t="s">
        <v>165</v>
      </c>
      <c r="D3602" t="s">
        <v>165</v>
      </c>
      <c r="E3602" t="s">
        <v>165</v>
      </c>
      <c r="F3602" t="s">
        <v>165</v>
      </c>
      <c r="G3602" t="s">
        <v>165</v>
      </c>
      <c r="H3602" t="s">
        <v>165</v>
      </c>
      <c r="J3602" t="s">
        <v>165</v>
      </c>
      <c r="K3602" t="s">
        <v>165</v>
      </c>
      <c r="L3602" t="s">
        <v>165</v>
      </c>
      <c r="M3602" t="s">
        <v>165</v>
      </c>
      <c r="N3602" t="s">
        <v>165</v>
      </c>
      <c r="O3602" t="s">
        <v>165</v>
      </c>
      <c r="P3602" t="s">
        <v>165</v>
      </c>
      <c r="Q3602" t="s">
        <v>165</v>
      </c>
    </row>
    <row r="3603">
      <c r="B3603" t="s">
        <v>165</v>
      </c>
      <c r="C3603" t="s">
        <v>165</v>
      </c>
      <c r="D3603" t="s">
        <v>165</v>
      </c>
      <c r="E3603" t="s">
        <v>165</v>
      </c>
      <c r="F3603" t="s">
        <v>165</v>
      </c>
      <c r="G3603" t="s">
        <v>165</v>
      </c>
      <c r="H3603" t="s">
        <v>165</v>
      </c>
      <c r="J3603" t="s">
        <v>165</v>
      </c>
      <c r="K3603" t="s">
        <v>165</v>
      </c>
      <c r="L3603" t="s">
        <v>165</v>
      </c>
      <c r="M3603" t="s">
        <v>165</v>
      </c>
      <c r="N3603" t="s">
        <v>165</v>
      </c>
      <c r="O3603" t="s">
        <v>165</v>
      </c>
      <c r="P3603" t="s">
        <v>165</v>
      </c>
      <c r="Q3603" t="s">
        <v>165</v>
      </c>
    </row>
    <row r="3604">
      <c r="B3604" t="s">
        <v>165</v>
      </c>
      <c r="C3604" t="s">
        <v>165</v>
      </c>
      <c r="D3604" t="s">
        <v>165</v>
      </c>
      <c r="E3604" t="s">
        <v>165</v>
      </c>
      <c r="F3604" t="s">
        <v>165</v>
      </c>
      <c r="G3604" t="s">
        <v>165</v>
      </c>
      <c r="H3604" t="s">
        <v>165</v>
      </c>
      <c r="J3604" t="s">
        <v>165</v>
      </c>
      <c r="K3604" t="s">
        <v>165</v>
      </c>
      <c r="L3604" t="s">
        <v>165</v>
      </c>
      <c r="M3604" t="s">
        <v>165</v>
      </c>
      <c r="N3604" t="s">
        <v>165</v>
      </c>
      <c r="O3604" t="s">
        <v>165</v>
      </c>
      <c r="P3604" t="s">
        <v>165</v>
      </c>
      <c r="Q3604" t="s">
        <v>165</v>
      </c>
    </row>
    <row r="3605">
      <c r="B3605" t="s">
        <v>165</v>
      </c>
      <c r="C3605" t="s">
        <v>165</v>
      </c>
      <c r="D3605" t="s">
        <v>165</v>
      </c>
      <c r="E3605" t="s">
        <v>165</v>
      </c>
      <c r="F3605" t="s">
        <v>165</v>
      </c>
      <c r="G3605" t="s">
        <v>165</v>
      </c>
      <c r="H3605" t="s">
        <v>165</v>
      </c>
      <c r="J3605" t="s">
        <v>165</v>
      </c>
      <c r="K3605" t="s">
        <v>165</v>
      </c>
      <c r="L3605" t="s">
        <v>165</v>
      </c>
      <c r="M3605" t="s">
        <v>165</v>
      </c>
      <c r="N3605" t="s">
        <v>165</v>
      </c>
      <c r="O3605" t="s">
        <v>165</v>
      </c>
      <c r="P3605" t="s">
        <v>165</v>
      </c>
      <c r="Q3605" t="s">
        <v>165</v>
      </c>
    </row>
    <row r="3606">
      <c r="B3606" t="s">
        <v>165</v>
      </c>
      <c r="C3606" t="s">
        <v>165</v>
      </c>
      <c r="D3606" t="s">
        <v>165</v>
      </c>
      <c r="E3606" t="s">
        <v>165</v>
      </c>
      <c r="F3606" t="s">
        <v>165</v>
      </c>
      <c r="G3606" t="s">
        <v>165</v>
      </c>
      <c r="H3606" t="s">
        <v>165</v>
      </c>
      <c r="J3606" t="s">
        <v>165</v>
      </c>
      <c r="K3606" t="s">
        <v>165</v>
      </c>
      <c r="L3606" t="s">
        <v>165</v>
      </c>
      <c r="M3606" t="s">
        <v>165</v>
      </c>
      <c r="N3606" t="s">
        <v>165</v>
      </c>
      <c r="O3606" t="s">
        <v>165</v>
      </c>
      <c r="P3606" t="s">
        <v>165</v>
      </c>
      <c r="Q3606" t="s">
        <v>165</v>
      </c>
    </row>
    <row r="3607">
      <c r="B3607" t="s">
        <v>165</v>
      </c>
      <c r="C3607" t="s">
        <v>165</v>
      </c>
      <c r="D3607" t="s">
        <v>165</v>
      </c>
      <c r="E3607" t="s">
        <v>165</v>
      </c>
      <c r="F3607" t="s">
        <v>165</v>
      </c>
      <c r="G3607" t="s">
        <v>165</v>
      </c>
      <c r="H3607" t="s">
        <v>165</v>
      </c>
      <c r="J3607" t="s">
        <v>165</v>
      </c>
      <c r="K3607" t="s">
        <v>165</v>
      </c>
      <c r="L3607" t="s">
        <v>165</v>
      </c>
      <c r="M3607" t="s">
        <v>165</v>
      </c>
      <c r="N3607" t="s">
        <v>165</v>
      </c>
      <c r="O3607" t="s">
        <v>165</v>
      </c>
      <c r="P3607" t="s">
        <v>165</v>
      </c>
      <c r="Q3607" t="s">
        <v>165</v>
      </c>
    </row>
    <row r="3608">
      <c r="B3608" t="s">
        <v>165</v>
      </c>
      <c r="C3608" t="s">
        <v>165</v>
      </c>
      <c r="D3608" t="s">
        <v>165</v>
      </c>
      <c r="E3608" t="s">
        <v>165</v>
      </c>
      <c r="F3608" t="s">
        <v>165</v>
      </c>
      <c r="G3608" t="s">
        <v>165</v>
      </c>
      <c r="H3608" t="s">
        <v>165</v>
      </c>
      <c r="J3608" t="s">
        <v>165</v>
      </c>
      <c r="K3608" t="s">
        <v>165</v>
      </c>
      <c r="L3608" t="s">
        <v>165</v>
      </c>
      <c r="M3608" t="s">
        <v>165</v>
      </c>
      <c r="N3608" t="s">
        <v>165</v>
      </c>
      <c r="O3608" t="s">
        <v>165</v>
      </c>
      <c r="P3608" t="s">
        <v>165</v>
      </c>
      <c r="Q3608" t="s">
        <v>165</v>
      </c>
    </row>
    <row r="3609">
      <c r="B3609" t="s">
        <v>165</v>
      </c>
      <c r="C3609" t="s">
        <v>165</v>
      </c>
      <c r="D3609" t="s">
        <v>165</v>
      </c>
      <c r="E3609" t="s">
        <v>165</v>
      </c>
      <c r="F3609" t="s">
        <v>165</v>
      </c>
      <c r="G3609" t="s">
        <v>165</v>
      </c>
      <c r="H3609" t="s">
        <v>165</v>
      </c>
      <c r="J3609" t="s">
        <v>165</v>
      </c>
      <c r="K3609" t="s">
        <v>165</v>
      </c>
      <c r="L3609" t="s">
        <v>165</v>
      </c>
      <c r="M3609" t="s">
        <v>165</v>
      </c>
      <c r="N3609" t="s">
        <v>165</v>
      </c>
      <c r="O3609" t="s">
        <v>165</v>
      </c>
      <c r="P3609" t="s">
        <v>165</v>
      </c>
      <c r="Q3609" t="s">
        <v>165</v>
      </c>
    </row>
    <row r="3610">
      <c r="B3610" t="s">
        <v>165</v>
      </c>
      <c r="C3610" t="s">
        <v>165</v>
      </c>
      <c r="D3610" t="s">
        <v>165</v>
      </c>
      <c r="E3610" t="s">
        <v>165</v>
      </c>
      <c r="F3610" t="s">
        <v>165</v>
      </c>
      <c r="G3610" t="s">
        <v>165</v>
      </c>
      <c r="H3610" t="s">
        <v>165</v>
      </c>
      <c r="J3610" t="s">
        <v>165</v>
      </c>
      <c r="K3610" t="s">
        <v>165</v>
      </c>
      <c r="L3610" t="s">
        <v>165</v>
      </c>
      <c r="M3610" t="s">
        <v>165</v>
      </c>
      <c r="N3610" t="s">
        <v>165</v>
      </c>
      <c r="O3610" t="s">
        <v>165</v>
      </c>
      <c r="P3610" t="s">
        <v>165</v>
      </c>
      <c r="Q3610" t="s">
        <v>165</v>
      </c>
    </row>
    <row r="3611">
      <c r="B3611" t="s">
        <v>165</v>
      </c>
      <c r="C3611" t="s">
        <v>165</v>
      </c>
      <c r="D3611" t="s">
        <v>165</v>
      </c>
      <c r="E3611" t="s">
        <v>165</v>
      </c>
      <c r="F3611" t="s">
        <v>165</v>
      </c>
      <c r="G3611" t="s">
        <v>165</v>
      </c>
      <c r="H3611" t="s">
        <v>165</v>
      </c>
      <c r="J3611" t="s">
        <v>165</v>
      </c>
      <c r="K3611" t="s">
        <v>165</v>
      </c>
      <c r="L3611" t="s">
        <v>165</v>
      </c>
      <c r="M3611" t="s">
        <v>165</v>
      </c>
      <c r="N3611" t="s">
        <v>165</v>
      </c>
      <c r="O3611" t="s">
        <v>165</v>
      </c>
      <c r="P3611" t="s">
        <v>165</v>
      </c>
      <c r="Q3611" t="s">
        <v>165</v>
      </c>
    </row>
    <row r="3612">
      <c r="B3612" t="s">
        <v>165</v>
      </c>
      <c r="C3612" t="s">
        <v>165</v>
      </c>
      <c r="D3612" t="s">
        <v>165</v>
      </c>
      <c r="E3612" t="s">
        <v>165</v>
      </c>
      <c r="F3612" t="s">
        <v>165</v>
      </c>
      <c r="G3612" t="s">
        <v>165</v>
      </c>
      <c r="H3612" t="s">
        <v>165</v>
      </c>
      <c r="J3612" t="s">
        <v>165</v>
      </c>
      <c r="K3612" t="s">
        <v>165</v>
      </c>
      <c r="L3612" t="s">
        <v>165</v>
      </c>
      <c r="M3612" t="s">
        <v>165</v>
      </c>
      <c r="N3612" t="s">
        <v>165</v>
      </c>
      <c r="O3612" t="s">
        <v>165</v>
      </c>
      <c r="P3612" t="s">
        <v>165</v>
      </c>
      <c r="Q3612" t="s">
        <v>165</v>
      </c>
    </row>
    <row r="3613">
      <c r="B3613" t="s">
        <v>165</v>
      </c>
      <c r="C3613" t="s">
        <v>165</v>
      </c>
      <c r="D3613" t="s">
        <v>165</v>
      </c>
      <c r="E3613" t="s">
        <v>165</v>
      </c>
      <c r="F3613" t="s">
        <v>165</v>
      </c>
      <c r="G3613" t="s">
        <v>165</v>
      </c>
      <c r="H3613" t="s">
        <v>165</v>
      </c>
      <c r="J3613" t="s">
        <v>165</v>
      </c>
      <c r="K3613" t="s">
        <v>165</v>
      </c>
      <c r="L3613" t="s">
        <v>165</v>
      </c>
      <c r="M3613" t="s">
        <v>165</v>
      </c>
      <c r="N3613" t="s">
        <v>165</v>
      </c>
      <c r="O3613" t="s">
        <v>165</v>
      </c>
      <c r="P3613" t="s">
        <v>165</v>
      </c>
      <c r="Q3613" t="s">
        <v>165</v>
      </c>
    </row>
    <row r="3614">
      <c r="B3614" t="s">
        <v>165</v>
      </c>
      <c r="C3614" t="s">
        <v>165</v>
      </c>
      <c r="D3614" t="s">
        <v>165</v>
      </c>
      <c r="E3614" t="s">
        <v>165</v>
      </c>
      <c r="F3614" t="s">
        <v>165</v>
      </c>
      <c r="G3614" t="s">
        <v>165</v>
      </c>
      <c r="H3614" t="s">
        <v>165</v>
      </c>
      <c r="J3614" t="s">
        <v>165</v>
      </c>
      <c r="K3614" t="s">
        <v>165</v>
      </c>
      <c r="L3614" t="s">
        <v>165</v>
      </c>
      <c r="M3614" t="s">
        <v>165</v>
      </c>
      <c r="N3614" t="s">
        <v>165</v>
      </c>
      <c r="O3614" t="s">
        <v>165</v>
      </c>
      <c r="P3614" t="s">
        <v>165</v>
      </c>
      <c r="Q3614" t="s">
        <v>165</v>
      </c>
    </row>
    <row r="3615">
      <c r="B3615" t="s">
        <v>165</v>
      </c>
      <c r="C3615" t="s">
        <v>165</v>
      </c>
      <c r="D3615" t="s">
        <v>165</v>
      </c>
      <c r="E3615" t="s">
        <v>165</v>
      </c>
      <c r="F3615" t="s">
        <v>165</v>
      </c>
      <c r="G3615" t="s">
        <v>165</v>
      </c>
      <c r="H3615" t="s">
        <v>165</v>
      </c>
      <c r="J3615" t="s">
        <v>165</v>
      </c>
      <c r="K3615" t="s">
        <v>165</v>
      </c>
      <c r="L3615" t="s">
        <v>165</v>
      </c>
      <c r="M3615" t="s">
        <v>165</v>
      </c>
      <c r="N3615" t="s">
        <v>165</v>
      </c>
      <c r="O3615" t="s">
        <v>165</v>
      </c>
      <c r="P3615" t="s">
        <v>165</v>
      </c>
      <c r="Q3615" t="s">
        <v>165</v>
      </c>
    </row>
    <row r="3616">
      <c r="B3616" t="s">
        <v>165</v>
      </c>
      <c r="C3616" t="s">
        <v>165</v>
      </c>
      <c r="D3616" t="s">
        <v>165</v>
      </c>
      <c r="E3616" t="s">
        <v>165</v>
      </c>
      <c r="F3616" t="s">
        <v>165</v>
      </c>
      <c r="G3616" t="s">
        <v>165</v>
      </c>
      <c r="H3616" t="s">
        <v>165</v>
      </c>
      <c r="J3616" t="s">
        <v>165</v>
      </c>
      <c r="K3616" t="s">
        <v>165</v>
      </c>
      <c r="L3616" t="s">
        <v>165</v>
      </c>
      <c r="M3616" t="s">
        <v>165</v>
      </c>
      <c r="N3616" t="s">
        <v>165</v>
      </c>
      <c r="O3616" t="s">
        <v>165</v>
      </c>
      <c r="P3616" t="s">
        <v>165</v>
      </c>
      <c r="Q3616" t="s">
        <v>165</v>
      </c>
    </row>
    <row r="3617">
      <c r="B3617" t="s">
        <v>165</v>
      </c>
      <c r="C3617" t="s">
        <v>165</v>
      </c>
      <c r="D3617" t="s">
        <v>165</v>
      </c>
      <c r="E3617" t="s">
        <v>165</v>
      </c>
      <c r="F3617" t="s">
        <v>165</v>
      </c>
      <c r="G3617" t="s">
        <v>165</v>
      </c>
      <c r="H3617" t="s">
        <v>165</v>
      </c>
      <c r="J3617" t="s">
        <v>165</v>
      </c>
      <c r="K3617" t="s">
        <v>165</v>
      </c>
      <c r="L3617" t="s">
        <v>165</v>
      </c>
      <c r="M3617" t="s">
        <v>165</v>
      </c>
      <c r="N3617" t="s">
        <v>165</v>
      </c>
      <c r="O3617" t="s">
        <v>165</v>
      </c>
      <c r="P3617" t="s">
        <v>165</v>
      </c>
      <c r="Q3617" t="s">
        <v>165</v>
      </c>
    </row>
    <row r="3618">
      <c r="B3618" t="s">
        <v>165</v>
      </c>
      <c r="C3618" t="s">
        <v>165</v>
      </c>
      <c r="D3618" t="s">
        <v>165</v>
      </c>
      <c r="E3618" t="s">
        <v>165</v>
      </c>
      <c r="F3618" t="s">
        <v>165</v>
      </c>
      <c r="G3618" t="s">
        <v>165</v>
      </c>
      <c r="H3618" t="s">
        <v>165</v>
      </c>
      <c r="J3618" t="s">
        <v>165</v>
      </c>
      <c r="K3618" t="s">
        <v>165</v>
      </c>
      <c r="L3618" t="s">
        <v>165</v>
      </c>
      <c r="M3618" t="s">
        <v>165</v>
      </c>
      <c r="N3618" t="s">
        <v>165</v>
      </c>
      <c r="O3618" t="s">
        <v>165</v>
      </c>
      <c r="P3618" t="s">
        <v>165</v>
      </c>
      <c r="Q3618" t="s">
        <v>165</v>
      </c>
    </row>
    <row r="3619">
      <c r="B3619" t="s">
        <v>165</v>
      </c>
      <c r="C3619" t="s">
        <v>165</v>
      </c>
      <c r="D3619" t="s">
        <v>165</v>
      </c>
      <c r="E3619" t="s">
        <v>165</v>
      </c>
      <c r="F3619" t="s">
        <v>165</v>
      </c>
      <c r="G3619" t="s">
        <v>165</v>
      </c>
      <c r="H3619" t="s">
        <v>165</v>
      </c>
      <c r="J3619" t="s">
        <v>165</v>
      </c>
      <c r="K3619" t="s">
        <v>165</v>
      </c>
      <c r="L3619" t="s">
        <v>165</v>
      </c>
      <c r="M3619" t="s">
        <v>165</v>
      </c>
      <c r="N3619" t="s">
        <v>165</v>
      </c>
      <c r="O3619" t="s">
        <v>165</v>
      </c>
      <c r="P3619" t="s">
        <v>165</v>
      </c>
      <c r="Q3619" t="s">
        <v>165</v>
      </c>
    </row>
    <row r="3620">
      <c r="B3620" t="s">
        <v>165</v>
      </c>
      <c r="C3620" t="s">
        <v>165</v>
      </c>
      <c r="D3620" t="s">
        <v>165</v>
      </c>
      <c r="E3620" t="s">
        <v>165</v>
      </c>
      <c r="F3620" t="s">
        <v>165</v>
      </c>
      <c r="G3620" t="s">
        <v>165</v>
      </c>
      <c r="H3620" t="s">
        <v>165</v>
      </c>
      <c r="J3620" t="s">
        <v>165</v>
      </c>
      <c r="K3620" t="s">
        <v>165</v>
      </c>
      <c r="L3620" t="s">
        <v>165</v>
      </c>
      <c r="M3620" t="s">
        <v>165</v>
      </c>
      <c r="N3620" t="s">
        <v>165</v>
      </c>
      <c r="O3620" t="s">
        <v>165</v>
      </c>
      <c r="P3620" t="s">
        <v>165</v>
      </c>
      <c r="Q3620" t="s">
        <v>165</v>
      </c>
    </row>
    <row r="3621">
      <c r="B3621" t="s">
        <v>165</v>
      </c>
      <c r="C3621" t="s">
        <v>165</v>
      </c>
      <c r="D3621" t="s">
        <v>165</v>
      </c>
      <c r="E3621" t="s">
        <v>165</v>
      </c>
      <c r="F3621" t="s">
        <v>165</v>
      </c>
      <c r="G3621" t="s">
        <v>165</v>
      </c>
      <c r="H3621" t="s">
        <v>165</v>
      </c>
      <c r="J3621" t="s">
        <v>165</v>
      </c>
      <c r="K3621" t="s">
        <v>165</v>
      </c>
      <c r="L3621" t="s">
        <v>165</v>
      </c>
      <c r="M3621" t="s">
        <v>165</v>
      </c>
      <c r="N3621" t="s">
        <v>165</v>
      </c>
      <c r="O3621" t="s">
        <v>165</v>
      </c>
      <c r="P3621" t="s">
        <v>165</v>
      </c>
      <c r="Q3621" t="s">
        <v>165</v>
      </c>
    </row>
    <row r="3622">
      <c r="B3622" t="s">
        <v>165</v>
      </c>
      <c r="C3622" t="s">
        <v>165</v>
      </c>
      <c r="D3622" t="s">
        <v>165</v>
      </c>
      <c r="E3622" t="s">
        <v>165</v>
      </c>
      <c r="F3622" t="s">
        <v>165</v>
      </c>
      <c r="G3622" t="s">
        <v>165</v>
      </c>
      <c r="H3622" t="s">
        <v>165</v>
      </c>
      <c r="J3622" t="s">
        <v>165</v>
      </c>
      <c r="K3622" t="s">
        <v>165</v>
      </c>
      <c r="L3622" t="s">
        <v>165</v>
      </c>
      <c r="M3622" t="s">
        <v>165</v>
      </c>
      <c r="N3622" t="s">
        <v>165</v>
      </c>
      <c r="O3622" t="s">
        <v>165</v>
      </c>
      <c r="P3622" t="s">
        <v>165</v>
      </c>
      <c r="Q3622" t="s">
        <v>165</v>
      </c>
    </row>
    <row r="3623">
      <c r="B3623" t="s">
        <v>165</v>
      </c>
      <c r="C3623" t="s">
        <v>165</v>
      </c>
      <c r="D3623" t="s">
        <v>165</v>
      </c>
      <c r="E3623" t="s">
        <v>165</v>
      </c>
      <c r="F3623" t="s">
        <v>165</v>
      </c>
      <c r="G3623" t="s">
        <v>165</v>
      </c>
      <c r="H3623" t="s">
        <v>165</v>
      </c>
      <c r="J3623" t="s">
        <v>165</v>
      </c>
      <c r="K3623" t="s">
        <v>165</v>
      </c>
      <c r="L3623" t="s">
        <v>165</v>
      </c>
      <c r="M3623" t="s">
        <v>165</v>
      </c>
      <c r="N3623" t="s">
        <v>165</v>
      </c>
      <c r="O3623" t="s">
        <v>165</v>
      </c>
      <c r="P3623" t="s">
        <v>165</v>
      </c>
      <c r="Q3623" t="s">
        <v>165</v>
      </c>
    </row>
    <row r="3624">
      <c r="B3624" t="s">
        <v>165</v>
      </c>
      <c r="C3624" t="s">
        <v>165</v>
      </c>
      <c r="D3624" t="s">
        <v>165</v>
      </c>
      <c r="E3624" t="s">
        <v>165</v>
      </c>
      <c r="F3624" t="s">
        <v>165</v>
      </c>
      <c r="G3624" t="s">
        <v>165</v>
      </c>
      <c r="H3624" t="s">
        <v>165</v>
      </c>
      <c r="J3624" t="s">
        <v>165</v>
      </c>
      <c r="K3624" t="s">
        <v>165</v>
      </c>
      <c r="L3624" t="s">
        <v>165</v>
      </c>
      <c r="M3624" t="s">
        <v>165</v>
      </c>
      <c r="N3624" t="s">
        <v>165</v>
      </c>
      <c r="O3624" t="s">
        <v>165</v>
      </c>
      <c r="P3624" t="s">
        <v>165</v>
      </c>
      <c r="Q3624" t="s">
        <v>165</v>
      </c>
    </row>
    <row r="3625">
      <c r="B3625" t="s">
        <v>165</v>
      </c>
      <c r="C3625" t="s">
        <v>165</v>
      </c>
      <c r="D3625" t="s">
        <v>165</v>
      </c>
      <c r="E3625" t="s">
        <v>165</v>
      </c>
      <c r="F3625" t="s">
        <v>165</v>
      </c>
      <c r="G3625" t="s">
        <v>165</v>
      </c>
      <c r="H3625" t="s">
        <v>165</v>
      </c>
      <c r="J3625" t="s">
        <v>165</v>
      </c>
      <c r="K3625" t="s">
        <v>165</v>
      </c>
      <c r="L3625" t="s">
        <v>165</v>
      </c>
      <c r="M3625" t="s">
        <v>165</v>
      </c>
      <c r="N3625" t="s">
        <v>165</v>
      </c>
      <c r="O3625" t="s">
        <v>165</v>
      </c>
      <c r="P3625" t="s">
        <v>165</v>
      </c>
      <c r="Q3625" t="s">
        <v>165</v>
      </c>
    </row>
    <row r="3626">
      <c r="B3626" t="s">
        <v>165</v>
      </c>
      <c r="C3626" t="s">
        <v>165</v>
      </c>
      <c r="D3626" t="s">
        <v>165</v>
      </c>
      <c r="E3626" t="s">
        <v>165</v>
      </c>
      <c r="F3626" t="s">
        <v>165</v>
      </c>
      <c r="G3626" t="s">
        <v>165</v>
      </c>
      <c r="H3626" t="s">
        <v>165</v>
      </c>
      <c r="J3626" t="s">
        <v>165</v>
      </c>
      <c r="K3626" t="s">
        <v>165</v>
      </c>
      <c r="L3626" t="s">
        <v>165</v>
      </c>
      <c r="M3626" t="s">
        <v>165</v>
      </c>
      <c r="N3626" t="s">
        <v>165</v>
      </c>
      <c r="O3626" t="s">
        <v>165</v>
      </c>
      <c r="P3626" t="s">
        <v>165</v>
      </c>
      <c r="Q3626" t="s">
        <v>165</v>
      </c>
    </row>
    <row r="3627">
      <c r="B3627" t="s">
        <v>165</v>
      </c>
      <c r="C3627" t="s">
        <v>165</v>
      </c>
      <c r="D3627" t="s">
        <v>165</v>
      </c>
      <c r="E3627" t="s">
        <v>165</v>
      </c>
      <c r="F3627" t="s">
        <v>165</v>
      </c>
      <c r="G3627" t="s">
        <v>165</v>
      </c>
      <c r="H3627" t="s">
        <v>165</v>
      </c>
      <c r="J3627" t="s">
        <v>165</v>
      </c>
      <c r="K3627" t="s">
        <v>165</v>
      </c>
      <c r="L3627" t="s">
        <v>165</v>
      </c>
      <c r="M3627" t="s">
        <v>165</v>
      </c>
      <c r="N3627" t="s">
        <v>165</v>
      </c>
      <c r="O3627" t="s">
        <v>165</v>
      </c>
      <c r="P3627" t="s">
        <v>165</v>
      </c>
      <c r="Q3627" t="s">
        <v>165</v>
      </c>
    </row>
    <row r="3628">
      <c r="B3628" t="s">
        <v>165</v>
      </c>
      <c r="C3628" t="s">
        <v>165</v>
      </c>
      <c r="D3628" t="s">
        <v>165</v>
      </c>
      <c r="E3628" t="s">
        <v>165</v>
      </c>
      <c r="F3628" t="s">
        <v>165</v>
      </c>
      <c r="G3628" t="s">
        <v>165</v>
      </c>
      <c r="H3628" t="s">
        <v>165</v>
      </c>
      <c r="J3628" t="s">
        <v>165</v>
      </c>
      <c r="K3628" t="s">
        <v>165</v>
      </c>
      <c r="L3628" t="s">
        <v>165</v>
      </c>
      <c r="M3628" t="s">
        <v>165</v>
      </c>
      <c r="N3628" t="s">
        <v>165</v>
      </c>
      <c r="O3628" t="s">
        <v>165</v>
      </c>
      <c r="P3628" t="s">
        <v>165</v>
      </c>
      <c r="Q3628" t="s">
        <v>165</v>
      </c>
    </row>
    <row r="3629">
      <c r="B3629" t="s">
        <v>165</v>
      </c>
      <c r="C3629" t="s">
        <v>165</v>
      </c>
      <c r="D3629" t="s">
        <v>165</v>
      </c>
      <c r="E3629" t="s">
        <v>165</v>
      </c>
      <c r="F3629" t="s">
        <v>165</v>
      </c>
      <c r="G3629" t="s">
        <v>165</v>
      </c>
      <c r="H3629" t="s">
        <v>165</v>
      </c>
      <c r="J3629" t="s">
        <v>165</v>
      </c>
      <c r="K3629" t="s">
        <v>165</v>
      </c>
      <c r="L3629" t="s">
        <v>165</v>
      </c>
      <c r="M3629" t="s">
        <v>165</v>
      </c>
      <c r="N3629" t="s">
        <v>165</v>
      </c>
      <c r="O3629" t="s">
        <v>165</v>
      </c>
      <c r="P3629" t="s">
        <v>165</v>
      </c>
      <c r="Q3629" t="s">
        <v>165</v>
      </c>
    </row>
    <row r="3630">
      <c r="B3630" t="s">
        <v>165</v>
      </c>
      <c r="C3630" t="s">
        <v>165</v>
      </c>
      <c r="D3630" t="s">
        <v>165</v>
      </c>
      <c r="E3630" t="s">
        <v>165</v>
      </c>
      <c r="F3630" t="s">
        <v>165</v>
      </c>
      <c r="G3630" t="s">
        <v>165</v>
      </c>
      <c r="H3630" t="s">
        <v>165</v>
      </c>
      <c r="J3630" t="s">
        <v>165</v>
      </c>
      <c r="K3630" t="s">
        <v>165</v>
      </c>
      <c r="L3630" t="s">
        <v>165</v>
      </c>
      <c r="M3630" t="s">
        <v>165</v>
      </c>
      <c r="N3630" t="s">
        <v>165</v>
      </c>
      <c r="O3630" t="s">
        <v>165</v>
      </c>
      <c r="P3630" t="s">
        <v>165</v>
      </c>
      <c r="Q3630" t="s">
        <v>165</v>
      </c>
    </row>
    <row r="3631">
      <c r="B3631" t="s">
        <v>165</v>
      </c>
      <c r="C3631" t="s">
        <v>165</v>
      </c>
      <c r="D3631" t="s">
        <v>165</v>
      </c>
      <c r="E3631" t="s">
        <v>165</v>
      </c>
      <c r="F3631" t="s">
        <v>165</v>
      </c>
      <c r="G3631" t="s">
        <v>165</v>
      </c>
      <c r="H3631" t="s">
        <v>165</v>
      </c>
      <c r="J3631" t="s">
        <v>165</v>
      </c>
      <c r="K3631" t="s">
        <v>165</v>
      </c>
      <c r="L3631" t="s">
        <v>165</v>
      </c>
      <c r="M3631" t="s">
        <v>165</v>
      </c>
      <c r="N3631" t="s">
        <v>165</v>
      </c>
      <c r="O3631" t="s">
        <v>165</v>
      </c>
      <c r="P3631" t="s">
        <v>165</v>
      </c>
      <c r="Q3631" t="s">
        <v>165</v>
      </c>
    </row>
    <row r="3632">
      <c r="B3632" t="s">
        <v>165</v>
      </c>
      <c r="C3632" t="s">
        <v>165</v>
      </c>
      <c r="D3632" t="s">
        <v>165</v>
      </c>
      <c r="E3632" t="s">
        <v>165</v>
      </c>
      <c r="F3632" t="s">
        <v>165</v>
      </c>
      <c r="G3632" t="s">
        <v>165</v>
      </c>
      <c r="H3632" t="s">
        <v>165</v>
      </c>
      <c r="J3632" t="s">
        <v>165</v>
      </c>
      <c r="K3632" t="s">
        <v>165</v>
      </c>
      <c r="L3632" t="s">
        <v>165</v>
      </c>
      <c r="M3632" t="s">
        <v>165</v>
      </c>
      <c r="N3632" t="s">
        <v>165</v>
      </c>
      <c r="O3632" t="s">
        <v>165</v>
      </c>
      <c r="P3632" t="s">
        <v>165</v>
      </c>
      <c r="Q3632" t="s">
        <v>165</v>
      </c>
    </row>
    <row r="3633">
      <c r="B3633" t="s">
        <v>165</v>
      </c>
      <c r="C3633" t="s">
        <v>165</v>
      </c>
      <c r="D3633" t="s">
        <v>165</v>
      </c>
      <c r="E3633" t="s">
        <v>165</v>
      </c>
      <c r="F3633" t="s">
        <v>165</v>
      </c>
      <c r="G3633" t="s">
        <v>165</v>
      </c>
      <c r="H3633" t="s">
        <v>165</v>
      </c>
      <c r="J3633" t="s">
        <v>165</v>
      </c>
      <c r="K3633" t="s">
        <v>165</v>
      </c>
      <c r="L3633" t="s">
        <v>165</v>
      </c>
      <c r="M3633" t="s">
        <v>165</v>
      </c>
      <c r="N3633" t="s">
        <v>165</v>
      </c>
      <c r="O3633" t="s">
        <v>165</v>
      </c>
      <c r="P3633" t="s">
        <v>165</v>
      </c>
      <c r="Q3633" t="s">
        <v>165</v>
      </c>
    </row>
    <row r="3634">
      <c r="B3634" t="s">
        <v>165</v>
      </c>
      <c r="C3634" t="s">
        <v>165</v>
      </c>
      <c r="D3634" t="s">
        <v>165</v>
      </c>
      <c r="E3634" t="s">
        <v>165</v>
      </c>
      <c r="F3634" t="s">
        <v>165</v>
      </c>
      <c r="G3634" t="s">
        <v>165</v>
      </c>
      <c r="H3634" t="s">
        <v>165</v>
      </c>
      <c r="J3634" t="s">
        <v>165</v>
      </c>
      <c r="K3634" t="s">
        <v>165</v>
      </c>
      <c r="L3634" t="s">
        <v>165</v>
      </c>
      <c r="M3634" t="s">
        <v>165</v>
      </c>
      <c r="N3634" t="s">
        <v>165</v>
      </c>
      <c r="O3634" t="s">
        <v>165</v>
      </c>
      <c r="P3634" t="s">
        <v>165</v>
      </c>
      <c r="Q3634" t="s">
        <v>165</v>
      </c>
    </row>
    <row r="3635">
      <c r="B3635" t="s">
        <v>165</v>
      </c>
      <c r="C3635" t="s">
        <v>165</v>
      </c>
      <c r="D3635" t="s">
        <v>165</v>
      </c>
      <c r="E3635" t="s">
        <v>165</v>
      </c>
      <c r="F3635" t="s">
        <v>165</v>
      </c>
      <c r="G3635" t="s">
        <v>165</v>
      </c>
      <c r="H3635" t="s">
        <v>165</v>
      </c>
      <c r="J3635" t="s">
        <v>165</v>
      </c>
      <c r="K3635" t="s">
        <v>165</v>
      </c>
      <c r="L3635" t="s">
        <v>165</v>
      </c>
      <c r="M3635" t="s">
        <v>165</v>
      </c>
      <c r="N3635" t="s">
        <v>165</v>
      </c>
      <c r="O3635" t="s">
        <v>165</v>
      </c>
      <c r="P3635" t="s">
        <v>165</v>
      </c>
      <c r="Q3635" t="s">
        <v>165</v>
      </c>
    </row>
    <row r="3636">
      <c r="B3636" t="s">
        <v>165</v>
      </c>
      <c r="C3636" t="s">
        <v>165</v>
      </c>
      <c r="D3636" t="s">
        <v>165</v>
      </c>
      <c r="E3636" t="s">
        <v>165</v>
      </c>
      <c r="F3636" t="s">
        <v>165</v>
      </c>
      <c r="G3636" t="s">
        <v>165</v>
      </c>
      <c r="H3636" t="s">
        <v>165</v>
      </c>
      <c r="J3636" t="s">
        <v>165</v>
      </c>
      <c r="K3636" t="s">
        <v>165</v>
      </c>
      <c r="L3636" t="s">
        <v>165</v>
      </c>
      <c r="M3636" t="s">
        <v>165</v>
      </c>
      <c r="N3636" t="s">
        <v>165</v>
      </c>
      <c r="O3636" t="s">
        <v>165</v>
      </c>
      <c r="P3636" t="s">
        <v>165</v>
      </c>
      <c r="Q3636" t="s">
        <v>165</v>
      </c>
    </row>
    <row r="3637">
      <c r="B3637" t="s">
        <v>165</v>
      </c>
      <c r="C3637" t="s">
        <v>165</v>
      </c>
      <c r="D3637" t="s">
        <v>165</v>
      </c>
      <c r="E3637" t="s">
        <v>165</v>
      </c>
      <c r="F3637" t="s">
        <v>165</v>
      </c>
      <c r="G3637" t="s">
        <v>165</v>
      </c>
      <c r="H3637" t="s">
        <v>165</v>
      </c>
      <c r="J3637" t="s">
        <v>165</v>
      </c>
      <c r="K3637" t="s">
        <v>165</v>
      </c>
      <c r="L3637" t="s">
        <v>165</v>
      </c>
      <c r="M3637" t="s">
        <v>165</v>
      </c>
      <c r="N3637" t="s">
        <v>165</v>
      </c>
      <c r="O3637" t="s">
        <v>165</v>
      </c>
      <c r="P3637" t="s">
        <v>165</v>
      </c>
      <c r="Q3637" t="s">
        <v>165</v>
      </c>
    </row>
    <row r="3638">
      <c r="B3638" t="s">
        <v>165</v>
      </c>
      <c r="C3638" t="s">
        <v>165</v>
      </c>
      <c r="D3638" t="s">
        <v>165</v>
      </c>
      <c r="E3638" t="s">
        <v>165</v>
      </c>
      <c r="F3638" t="s">
        <v>165</v>
      </c>
      <c r="G3638" t="s">
        <v>165</v>
      </c>
      <c r="H3638" t="s">
        <v>165</v>
      </c>
      <c r="J3638" t="s">
        <v>165</v>
      </c>
      <c r="K3638" t="s">
        <v>165</v>
      </c>
      <c r="L3638" t="s">
        <v>165</v>
      </c>
      <c r="M3638" t="s">
        <v>165</v>
      </c>
      <c r="N3638" t="s">
        <v>165</v>
      </c>
      <c r="O3638" t="s">
        <v>165</v>
      </c>
      <c r="P3638" t="s">
        <v>165</v>
      </c>
      <c r="Q3638" t="s">
        <v>165</v>
      </c>
    </row>
    <row r="3639">
      <c r="B3639" t="s">
        <v>165</v>
      </c>
      <c r="C3639" t="s">
        <v>165</v>
      </c>
      <c r="D3639" t="s">
        <v>165</v>
      </c>
      <c r="E3639" t="s">
        <v>165</v>
      </c>
      <c r="F3639" t="s">
        <v>165</v>
      </c>
      <c r="G3639" t="s">
        <v>165</v>
      </c>
      <c r="H3639" t="s">
        <v>165</v>
      </c>
      <c r="J3639" t="s">
        <v>165</v>
      </c>
      <c r="K3639" t="s">
        <v>165</v>
      </c>
      <c r="L3639" t="s">
        <v>165</v>
      </c>
      <c r="M3639" t="s">
        <v>165</v>
      </c>
      <c r="N3639" t="s">
        <v>165</v>
      </c>
      <c r="O3639" t="s">
        <v>165</v>
      </c>
      <c r="P3639" t="s">
        <v>165</v>
      </c>
      <c r="Q3639" t="s">
        <v>165</v>
      </c>
    </row>
    <row r="3640">
      <c r="B3640" t="s">
        <v>165</v>
      </c>
      <c r="C3640" t="s">
        <v>165</v>
      </c>
      <c r="D3640" t="s">
        <v>165</v>
      </c>
      <c r="E3640" t="s">
        <v>165</v>
      </c>
      <c r="F3640" t="s">
        <v>165</v>
      </c>
      <c r="G3640" t="s">
        <v>165</v>
      </c>
      <c r="H3640" t="s">
        <v>165</v>
      </c>
      <c r="J3640" t="s">
        <v>165</v>
      </c>
      <c r="K3640" t="s">
        <v>165</v>
      </c>
      <c r="L3640" t="s">
        <v>165</v>
      </c>
      <c r="M3640" t="s">
        <v>165</v>
      </c>
      <c r="N3640" t="s">
        <v>165</v>
      </c>
      <c r="O3640" t="s">
        <v>165</v>
      </c>
      <c r="P3640" t="s">
        <v>165</v>
      </c>
      <c r="Q3640" t="s">
        <v>165</v>
      </c>
    </row>
    <row r="3641">
      <c r="B3641" t="s">
        <v>165</v>
      </c>
      <c r="C3641" t="s">
        <v>165</v>
      </c>
      <c r="D3641" t="s">
        <v>165</v>
      </c>
      <c r="E3641" t="s">
        <v>165</v>
      </c>
      <c r="F3641" t="s">
        <v>165</v>
      </c>
      <c r="G3641" t="s">
        <v>165</v>
      </c>
      <c r="H3641" t="s">
        <v>165</v>
      </c>
      <c r="J3641" t="s">
        <v>165</v>
      </c>
      <c r="K3641" t="s">
        <v>165</v>
      </c>
      <c r="L3641" t="s">
        <v>165</v>
      </c>
      <c r="M3641" t="s">
        <v>165</v>
      </c>
      <c r="N3641" t="s">
        <v>165</v>
      </c>
      <c r="O3641" t="s">
        <v>165</v>
      </c>
      <c r="P3641" t="s">
        <v>165</v>
      </c>
      <c r="Q3641" t="s">
        <v>165</v>
      </c>
    </row>
    <row r="3642">
      <c r="B3642" t="s">
        <v>165</v>
      </c>
      <c r="C3642" t="s">
        <v>165</v>
      </c>
      <c r="D3642" t="s">
        <v>165</v>
      </c>
      <c r="E3642" t="s">
        <v>165</v>
      </c>
      <c r="F3642" t="s">
        <v>165</v>
      </c>
      <c r="G3642" t="s">
        <v>165</v>
      </c>
      <c r="H3642" t="s">
        <v>165</v>
      </c>
      <c r="J3642" t="s">
        <v>165</v>
      </c>
      <c r="K3642" t="s">
        <v>165</v>
      </c>
      <c r="L3642" t="s">
        <v>165</v>
      </c>
      <c r="M3642" t="s">
        <v>165</v>
      </c>
      <c r="N3642" t="s">
        <v>165</v>
      </c>
      <c r="O3642" t="s">
        <v>165</v>
      </c>
      <c r="P3642" t="s">
        <v>165</v>
      </c>
      <c r="Q3642" t="s">
        <v>165</v>
      </c>
    </row>
    <row r="3643">
      <c r="B3643" t="s">
        <v>165</v>
      </c>
      <c r="C3643" t="s">
        <v>165</v>
      </c>
      <c r="D3643" t="s">
        <v>165</v>
      </c>
      <c r="E3643" t="s">
        <v>165</v>
      </c>
      <c r="F3643" t="s">
        <v>165</v>
      </c>
      <c r="G3643" t="s">
        <v>165</v>
      </c>
      <c r="H3643" t="s">
        <v>165</v>
      </c>
      <c r="J3643" t="s">
        <v>165</v>
      </c>
      <c r="K3643" t="s">
        <v>165</v>
      </c>
      <c r="L3643" t="s">
        <v>165</v>
      </c>
      <c r="M3643" t="s">
        <v>165</v>
      </c>
      <c r="N3643" t="s">
        <v>165</v>
      </c>
      <c r="O3643" t="s">
        <v>165</v>
      </c>
      <c r="P3643" t="s">
        <v>165</v>
      </c>
      <c r="Q3643" t="s">
        <v>165</v>
      </c>
    </row>
    <row r="3644">
      <c r="B3644" t="s">
        <v>165</v>
      </c>
      <c r="C3644" t="s">
        <v>165</v>
      </c>
      <c r="D3644" t="s">
        <v>165</v>
      </c>
      <c r="E3644" t="s">
        <v>165</v>
      </c>
      <c r="F3644" t="s">
        <v>165</v>
      </c>
      <c r="G3644" t="s">
        <v>165</v>
      </c>
      <c r="H3644" t="s">
        <v>165</v>
      </c>
      <c r="J3644" t="s">
        <v>165</v>
      </c>
      <c r="K3644" t="s">
        <v>165</v>
      </c>
      <c r="L3644" t="s">
        <v>165</v>
      </c>
      <c r="M3644" t="s">
        <v>165</v>
      </c>
      <c r="N3644" t="s">
        <v>165</v>
      </c>
      <c r="O3644" t="s">
        <v>165</v>
      </c>
      <c r="P3644" t="s">
        <v>165</v>
      </c>
      <c r="Q3644" t="s">
        <v>165</v>
      </c>
    </row>
    <row r="3645">
      <c r="B3645" t="s">
        <v>165</v>
      </c>
      <c r="C3645" t="s">
        <v>165</v>
      </c>
      <c r="D3645" t="s">
        <v>165</v>
      </c>
      <c r="E3645" t="s">
        <v>165</v>
      </c>
      <c r="F3645" t="s">
        <v>165</v>
      </c>
      <c r="G3645" t="s">
        <v>165</v>
      </c>
      <c r="H3645" t="s">
        <v>165</v>
      </c>
      <c r="J3645" t="s">
        <v>165</v>
      </c>
      <c r="K3645" t="s">
        <v>165</v>
      </c>
      <c r="L3645" t="s">
        <v>165</v>
      </c>
      <c r="M3645" t="s">
        <v>165</v>
      </c>
      <c r="N3645" t="s">
        <v>165</v>
      </c>
      <c r="O3645" t="s">
        <v>165</v>
      </c>
      <c r="P3645" t="s">
        <v>165</v>
      </c>
      <c r="Q3645" t="s">
        <v>165</v>
      </c>
    </row>
    <row r="3646">
      <c r="B3646" t="s">
        <v>165</v>
      </c>
      <c r="C3646" t="s">
        <v>165</v>
      </c>
      <c r="D3646" t="s">
        <v>165</v>
      </c>
      <c r="E3646" t="s">
        <v>165</v>
      </c>
      <c r="F3646" t="s">
        <v>165</v>
      </c>
      <c r="G3646" t="s">
        <v>165</v>
      </c>
      <c r="H3646" t="s">
        <v>165</v>
      </c>
      <c r="J3646" t="s">
        <v>165</v>
      </c>
      <c r="K3646" t="s">
        <v>165</v>
      </c>
      <c r="L3646" t="s">
        <v>165</v>
      </c>
      <c r="M3646" t="s">
        <v>165</v>
      </c>
      <c r="N3646" t="s">
        <v>165</v>
      </c>
      <c r="O3646" t="s">
        <v>165</v>
      </c>
      <c r="P3646" t="s">
        <v>165</v>
      </c>
      <c r="Q3646" t="s">
        <v>165</v>
      </c>
    </row>
    <row r="3647">
      <c r="B3647" t="s">
        <v>165</v>
      </c>
      <c r="C3647" t="s">
        <v>165</v>
      </c>
      <c r="D3647" t="s">
        <v>165</v>
      </c>
      <c r="E3647" t="s">
        <v>165</v>
      </c>
      <c r="F3647" t="s">
        <v>165</v>
      </c>
      <c r="G3647" t="s">
        <v>165</v>
      </c>
      <c r="H3647" t="s">
        <v>165</v>
      </c>
      <c r="J3647" t="s">
        <v>165</v>
      </c>
      <c r="K3647" t="s">
        <v>165</v>
      </c>
      <c r="L3647" t="s">
        <v>165</v>
      </c>
      <c r="M3647" t="s">
        <v>165</v>
      </c>
      <c r="N3647" t="s">
        <v>165</v>
      </c>
      <c r="O3647" t="s">
        <v>165</v>
      </c>
      <c r="P3647" t="s">
        <v>165</v>
      </c>
      <c r="Q3647" t="s">
        <v>165</v>
      </c>
    </row>
    <row r="3648">
      <c r="B3648" t="s">
        <v>165</v>
      </c>
      <c r="C3648" t="s">
        <v>165</v>
      </c>
      <c r="D3648" t="s">
        <v>165</v>
      </c>
      <c r="E3648" t="s">
        <v>165</v>
      </c>
      <c r="F3648" t="s">
        <v>165</v>
      </c>
      <c r="G3648" t="s">
        <v>165</v>
      </c>
      <c r="H3648" t="s">
        <v>165</v>
      </c>
      <c r="J3648" t="s">
        <v>165</v>
      </c>
      <c r="K3648" t="s">
        <v>165</v>
      </c>
      <c r="L3648" t="s">
        <v>165</v>
      </c>
      <c r="M3648" t="s">
        <v>165</v>
      </c>
      <c r="N3648" t="s">
        <v>165</v>
      </c>
      <c r="O3648" t="s">
        <v>165</v>
      </c>
      <c r="P3648" t="s">
        <v>165</v>
      </c>
      <c r="Q3648" t="s">
        <v>165</v>
      </c>
    </row>
    <row r="3649">
      <c r="B3649" t="s">
        <v>165</v>
      </c>
      <c r="C3649" t="s">
        <v>165</v>
      </c>
      <c r="D3649" t="s">
        <v>165</v>
      </c>
      <c r="E3649" t="s">
        <v>165</v>
      </c>
      <c r="F3649" t="s">
        <v>165</v>
      </c>
      <c r="G3649" t="s">
        <v>165</v>
      </c>
      <c r="H3649" t="s">
        <v>165</v>
      </c>
      <c r="J3649" t="s">
        <v>165</v>
      </c>
      <c r="K3649" t="s">
        <v>165</v>
      </c>
      <c r="L3649" t="s">
        <v>165</v>
      </c>
      <c r="M3649" t="s">
        <v>165</v>
      </c>
      <c r="N3649" t="s">
        <v>165</v>
      </c>
      <c r="O3649" t="s">
        <v>165</v>
      </c>
      <c r="P3649" t="s">
        <v>165</v>
      </c>
      <c r="Q3649" t="s">
        <v>165</v>
      </c>
    </row>
    <row r="3650">
      <c r="B3650" t="s">
        <v>165</v>
      </c>
      <c r="C3650" t="s">
        <v>165</v>
      </c>
      <c r="D3650" t="s">
        <v>165</v>
      </c>
      <c r="E3650" t="s">
        <v>165</v>
      </c>
      <c r="F3650" t="s">
        <v>165</v>
      </c>
      <c r="G3650" t="s">
        <v>165</v>
      </c>
      <c r="H3650" t="s">
        <v>165</v>
      </c>
      <c r="J3650" t="s">
        <v>165</v>
      </c>
      <c r="K3650" t="s">
        <v>165</v>
      </c>
      <c r="L3650" t="s">
        <v>165</v>
      </c>
      <c r="M3650" t="s">
        <v>165</v>
      </c>
      <c r="N3650" t="s">
        <v>165</v>
      </c>
      <c r="O3650" t="s">
        <v>165</v>
      </c>
      <c r="P3650" t="s">
        <v>165</v>
      </c>
      <c r="Q3650" t="s">
        <v>165</v>
      </c>
    </row>
    <row r="3651">
      <c r="B3651" t="s">
        <v>165</v>
      </c>
      <c r="C3651" t="s">
        <v>165</v>
      </c>
      <c r="D3651" t="s">
        <v>165</v>
      </c>
      <c r="E3651" t="s">
        <v>165</v>
      </c>
      <c r="F3651" t="s">
        <v>165</v>
      </c>
      <c r="G3651" t="s">
        <v>165</v>
      </c>
      <c r="H3651" t="s">
        <v>165</v>
      </c>
      <c r="J3651" t="s">
        <v>165</v>
      </c>
      <c r="K3651" t="s">
        <v>165</v>
      </c>
      <c r="L3651" t="s">
        <v>165</v>
      </c>
      <c r="M3651" t="s">
        <v>165</v>
      </c>
      <c r="N3651" t="s">
        <v>165</v>
      </c>
      <c r="O3651" t="s">
        <v>165</v>
      </c>
      <c r="P3651" t="s">
        <v>165</v>
      </c>
      <c r="Q3651" t="s">
        <v>165</v>
      </c>
    </row>
    <row r="3652">
      <c r="B3652" t="s">
        <v>165</v>
      </c>
      <c r="C3652" t="s">
        <v>165</v>
      </c>
      <c r="D3652" t="s">
        <v>165</v>
      </c>
      <c r="E3652" t="s">
        <v>165</v>
      </c>
      <c r="F3652" t="s">
        <v>165</v>
      </c>
      <c r="G3652" t="s">
        <v>165</v>
      </c>
      <c r="H3652" t="s">
        <v>165</v>
      </c>
      <c r="J3652" t="s">
        <v>165</v>
      </c>
      <c r="K3652" t="s">
        <v>165</v>
      </c>
      <c r="L3652" t="s">
        <v>165</v>
      </c>
      <c r="M3652" t="s">
        <v>165</v>
      </c>
      <c r="N3652" t="s">
        <v>165</v>
      </c>
      <c r="O3652" t="s">
        <v>165</v>
      </c>
      <c r="P3652" t="s">
        <v>165</v>
      </c>
      <c r="Q3652" t="s">
        <v>165</v>
      </c>
    </row>
    <row r="3653">
      <c r="B3653" t="s">
        <v>165</v>
      </c>
      <c r="C3653" t="s">
        <v>165</v>
      </c>
      <c r="D3653" t="s">
        <v>165</v>
      </c>
      <c r="E3653" t="s">
        <v>165</v>
      </c>
      <c r="F3653" t="s">
        <v>165</v>
      </c>
      <c r="G3653" t="s">
        <v>165</v>
      </c>
      <c r="H3653" t="s">
        <v>165</v>
      </c>
      <c r="J3653" t="s">
        <v>165</v>
      </c>
      <c r="K3653" t="s">
        <v>165</v>
      </c>
      <c r="L3653" t="s">
        <v>165</v>
      </c>
      <c r="M3653" t="s">
        <v>165</v>
      </c>
      <c r="N3653" t="s">
        <v>165</v>
      </c>
      <c r="O3653" t="s">
        <v>165</v>
      </c>
      <c r="P3653" t="s">
        <v>165</v>
      </c>
      <c r="Q3653" t="s">
        <v>165</v>
      </c>
    </row>
    <row r="3654">
      <c r="B3654" t="s">
        <v>165</v>
      </c>
      <c r="C3654" t="s">
        <v>165</v>
      </c>
      <c r="D3654" t="s">
        <v>165</v>
      </c>
      <c r="E3654" t="s">
        <v>165</v>
      </c>
      <c r="F3654" t="s">
        <v>165</v>
      </c>
      <c r="G3654" t="s">
        <v>165</v>
      </c>
      <c r="H3654" t="s">
        <v>165</v>
      </c>
      <c r="J3654" t="s">
        <v>165</v>
      </c>
      <c r="K3654" t="s">
        <v>165</v>
      </c>
      <c r="L3654" t="s">
        <v>165</v>
      </c>
      <c r="M3654" t="s">
        <v>165</v>
      </c>
      <c r="N3654" t="s">
        <v>165</v>
      </c>
      <c r="O3654" t="s">
        <v>165</v>
      </c>
      <c r="P3654" t="s">
        <v>165</v>
      </c>
      <c r="Q3654" t="s">
        <v>165</v>
      </c>
    </row>
    <row r="3655">
      <c r="B3655" t="s">
        <v>165</v>
      </c>
      <c r="C3655" t="s">
        <v>165</v>
      </c>
      <c r="D3655" t="s">
        <v>165</v>
      </c>
      <c r="E3655" t="s">
        <v>165</v>
      </c>
      <c r="F3655" t="s">
        <v>165</v>
      </c>
      <c r="G3655" t="s">
        <v>165</v>
      </c>
      <c r="H3655" t="s">
        <v>165</v>
      </c>
      <c r="J3655" t="s">
        <v>165</v>
      </c>
      <c r="K3655" t="s">
        <v>165</v>
      </c>
      <c r="L3655" t="s">
        <v>165</v>
      </c>
      <c r="M3655" t="s">
        <v>165</v>
      </c>
      <c r="N3655" t="s">
        <v>165</v>
      </c>
      <c r="O3655" t="s">
        <v>165</v>
      </c>
      <c r="P3655" t="s">
        <v>165</v>
      </c>
      <c r="Q3655" t="s">
        <v>165</v>
      </c>
    </row>
    <row r="3656">
      <c r="B3656" t="s">
        <v>165</v>
      </c>
      <c r="C3656" t="s">
        <v>165</v>
      </c>
      <c r="D3656" t="s">
        <v>165</v>
      </c>
      <c r="E3656" t="s">
        <v>165</v>
      </c>
      <c r="F3656" t="s">
        <v>165</v>
      </c>
      <c r="G3656" t="s">
        <v>165</v>
      </c>
      <c r="H3656" t="s">
        <v>165</v>
      </c>
      <c r="J3656" t="s">
        <v>165</v>
      </c>
      <c r="K3656" t="s">
        <v>165</v>
      </c>
      <c r="L3656" t="s">
        <v>165</v>
      </c>
      <c r="M3656" t="s">
        <v>165</v>
      </c>
      <c r="N3656" t="s">
        <v>165</v>
      </c>
      <c r="O3656" t="s">
        <v>165</v>
      </c>
      <c r="P3656" t="s">
        <v>165</v>
      </c>
      <c r="Q3656" t="s">
        <v>165</v>
      </c>
    </row>
    <row r="3657">
      <c r="B3657" t="s">
        <v>165</v>
      </c>
      <c r="C3657" t="s">
        <v>165</v>
      </c>
      <c r="D3657" t="s">
        <v>165</v>
      </c>
      <c r="E3657" t="s">
        <v>165</v>
      </c>
      <c r="F3657" t="s">
        <v>165</v>
      </c>
      <c r="G3657" t="s">
        <v>165</v>
      </c>
      <c r="H3657" t="s">
        <v>165</v>
      </c>
      <c r="J3657" t="s">
        <v>165</v>
      </c>
      <c r="K3657" t="s">
        <v>165</v>
      </c>
      <c r="L3657" t="s">
        <v>165</v>
      </c>
      <c r="M3657" t="s">
        <v>165</v>
      </c>
      <c r="N3657" t="s">
        <v>165</v>
      </c>
      <c r="O3657" t="s">
        <v>165</v>
      </c>
      <c r="P3657" t="s">
        <v>165</v>
      </c>
      <c r="Q3657" t="s">
        <v>165</v>
      </c>
    </row>
    <row r="3658">
      <c r="B3658" t="s">
        <v>165</v>
      </c>
      <c r="C3658" t="s">
        <v>165</v>
      </c>
      <c r="D3658" t="s">
        <v>165</v>
      </c>
      <c r="E3658" t="s">
        <v>165</v>
      </c>
      <c r="F3658" t="s">
        <v>165</v>
      </c>
      <c r="G3658" t="s">
        <v>165</v>
      </c>
      <c r="H3658" t="s">
        <v>165</v>
      </c>
      <c r="J3658" t="s">
        <v>165</v>
      </c>
      <c r="K3658" t="s">
        <v>165</v>
      </c>
      <c r="L3658" t="s">
        <v>165</v>
      </c>
      <c r="M3658" t="s">
        <v>165</v>
      </c>
      <c r="N3658" t="s">
        <v>165</v>
      </c>
      <c r="O3658" t="s">
        <v>165</v>
      </c>
      <c r="P3658" t="s">
        <v>165</v>
      </c>
      <c r="Q3658" t="s">
        <v>165</v>
      </c>
    </row>
    <row r="3659">
      <c r="B3659" t="s">
        <v>165</v>
      </c>
      <c r="C3659" t="s">
        <v>165</v>
      </c>
      <c r="D3659" t="s">
        <v>165</v>
      </c>
      <c r="E3659" t="s">
        <v>165</v>
      </c>
      <c r="F3659" t="s">
        <v>165</v>
      </c>
      <c r="G3659" t="s">
        <v>165</v>
      </c>
      <c r="H3659" t="s">
        <v>165</v>
      </c>
      <c r="J3659" t="s">
        <v>165</v>
      </c>
      <c r="K3659" t="s">
        <v>165</v>
      </c>
      <c r="L3659" t="s">
        <v>165</v>
      </c>
      <c r="M3659" t="s">
        <v>165</v>
      </c>
      <c r="N3659" t="s">
        <v>165</v>
      </c>
      <c r="O3659" t="s">
        <v>165</v>
      </c>
      <c r="P3659" t="s">
        <v>165</v>
      </c>
      <c r="Q3659" t="s">
        <v>165</v>
      </c>
    </row>
    <row r="3660">
      <c r="B3660" t="s">
        <v>165</v>
      </c>
      <c r="C3660" t="s">
        <v>165</v>
      </c>
      <c r="D3660" t="s">
        <v>165</v>
      </c>
      <c r="E3660" t="s">
        <v>165</v>
      </c>
      <c r="F3660" t="s">
        <v>165</v>
      </c>
      <c r="G3660" t="s">
        <v>165</v>
      </c>
      <c r="H3660" t="s">
        <v>165</v>
      </c>
      <c r="J3660" t="s">
        <v>165</v>
      </c>
      <c r="K3660" t="s">
        <v>165</v>
      </c>
      <c r="L3660" t="s">
        <v>165</v>
      </c>
      <c r="M3660" t="s">
        <v>165</v>
      </c>
      <c r="N3660" t="s">
        <v>165</v>
      </c>
      <c r="O3660" t="s">
        <v>165</v>
      </c>
      <c r="P3660" t="s">
        <v>165</v>
      </c>
      <c r="Q3660" t="s">
        <v>165</v>
      </c>
    </row>
    <row r="3661">
      <c r="B3661" t="s">
        <v>165</v>
      </c>
      <c r="C3661" t="s">
        <v>165</v>
      </c>
      <c r="D3661" t="s">
        <v>165</v>
      </c>
      <c r="E3661" t="s">
        <v>165</v>
      </c>
      <c r="F3661" t="s">
        <v>165</v>
      </c>
      <c r="G3661" t="s">
        <v>165</v>
      </c>
      <c r="H3661" t="s">
        <v>165</v>
      </c>
      <c r="J3661" t="s">
        <v>165</v>
      </c>
      <c r="K3661" t="s">
        <v>165</v>
      </c>
      <c r="L3661" t="s">
        <v>165</v>
      </c>
      <c r="M3661" t="s">
        <v>165</v>
      </c>
      <c r="N3661" t="s">
        <v>165</v>
      </c>
      <c r="O3661" t="s">
        <v>165</v>
      </c>
      <c r="P3661" t="s">
        <v>165</v>
      </c>
      <c r="Q3661" t="s">
        <v>165</v>
      </c>
    </row>
    <row r="3662">
      <c r="B3662" t="s">
        <v>165</v>
      </c>
      <c r="C3662" t="s">
        <v>165</v>
      </c>
      <c r="D3662" t="s">
        <v>165</v>
      </c>
      <c r="E3662" t="s">
        <v>165</v>
      </c>
      <c r="F3662" t="s">
        <v>165</v>
      </c>
      <c r="G3662" t="s">
        <v>165</v>
      </c>
      <c r="H3662" t="s">
        <v>165</v>
      </c>
      <c r="J3662" t="s">
        <v>165</v>
      </c>
      <c r="K3662" t="s">
        <v>165</v>
      </c>
      <c r="L3662" t="s">
        <v>165</v>
      </c>
      <c r="M3662" t="s">
        <v>165</v>
      </c>
      <c r="N3662" t="s">
        <v>165</v>
      </c>
      <c r="O3662" t="s">
        <v>165</v>
      </c>
      <c r="P3662" t="s">
        <v>165</v>
      </c>
      <c r="Q3662" t="s">
        <v>165</v>
      </c>
    </row>
    <row r="3663">
      <c r="B3663" t="s">
        <v>165</v>
      </c>
      <c r="C3663" t="s">
        <v>165</v>
      </c>
      <c r="D3663" t="s">
        <v>165</v>
      </c>
      <c r="E3663" t="s">
        <v>165</v>
      </c>
      <c r="F3663" t="s">
        <v>165</v>
      </c>
      <c r="G3663" t="s">
        <v>165</v>
      </c>
      <c r="H3663" t="s">
        <v>165</v>
      </c>
      <c r="J3663" t="s">
        <v>165</v>
      </c>
      <c r="K3663" t="s">
        <v>165</v>
      </c>
      <c r="L3663" t="s">
        <v>165</v>
      </c>
      <c r="M3663" t="s">
        <v>165</v>
      </c>
      <c r="N3663" t="s">
        <v>165</v>
      </c>
      <c r="O3663" t="s">
        <v>165</v>
      </c>
      <c r="P3663" t="s">
        <v>165</v>
      </c>
      <c r="Q3663" t="s">
        <v>165</v>
      </c>
    </row>
    <row r="3664">
      <c r="B3664" t="s">
        <v>165</v>
      </c>
      <c r="C3664" t="s">
        <v>165</v>
      </c>
      <c r="D3664" t="s">
        <v>165</v>
      </c>
      <c r="E3664" t="s">
        <v>165</v>
      </c>
      <c r="F3664" t="s">
        <v>165</v>
      </c>
      <c r="G3664" t="s">
        <v>165</v>
      </c>
      <c r="H3664" t="s">
        <v>165</v>
      </c>
      <c r="J3664" t="s">
        <v>165</v>
      </c>
      <c r="K3664" t="s">
        <v>165</v>
      </c>
      <c r="L3664" t="s">
        <v>165</v>
      </c>
      <c r="M3664" t="s">
        <v>165</v>
      </c>
      <c r="N3664" t="s">
        <v>165</v>
      </c>
      <c r="O3664" t="s">
        <v>165</v>
      </c>
      <c r="P3664" t="s">
        <v>165</v>
      </c>
      <c r="Q3664" t="s">
        <v>165</v>
      </c>
    </row>
    <row r="3665">
      <c r="B3665" t="s">
        <v>165</v>
      </c>
      <c r="C3665" t="s">
        <v>165</v>
      </c>
      <c r="D3665" t="s">
        <v>165</v>
      </c>
      <c r="E3665" t="s">
        <v>165</v>
      </c>
      <c r="F3665" t="s">
        <v>165</v>
      </c>
      <c r="G3665" t="s">
        <v>165</v>
      </c>
      <c r="H3665" t="s">
        <v>165</v>
      </c>
      <c r="J3665" t="s">
        <v>165</v>
      </c>
      <c r="K3665" t="s">
        <v>165</v>
      </c>
      <c r="L3665" t="s">
        <v>165</v>
      </c>
      <c r="M3665" t="s">
        <v>165</v>
      </c>
      <c r="N3665" t="s">
        <v>165</v>
      </c>
      <c r="O3665" t="s">
        <v>165</v>
      </c>
      <c r="P3665" t="s">
        <v>165</v>
      </c>
      <c r="Q3665" t="s">
        <v>165</v>
      </c>
    </row>
    <row r="3666">
      <c r="B3666" t="s">
        <v>165</v>
      </c>
      <c r="C3666" t="s">
        <v>165</v>
      </c>
      <c r="D3666" t="s">
        <v>165</v>
      </c>
      <c r="E3666" t="s">
        <v>165</v>
      </c>
      <c r="F3666" t="s">
        <v>165</v>
      </c>
      <c r="G3666" t="s">
        <v>165</v>
      </c>
      <c r="H3666" t="s">
        <v>165</v>
      </c>
      <c r="J3666" t="s">
        <v>165</v>
      </c>
      <c r="K3666" t="s">
        <v>165</v>
      </c>
      <c r="L3666" t="s">
        <v>165</v>
      </c>
      <c r="M3666" t="s">
        <v>165</v>
      </c>
      <c r="N3666" t="s">
        <v>165</v>
      </c>
      <c r="O3666" t="s">
        <v>165</v>
      </c>
      <c r="P3666" t="s">
        <v>165</v>
      </c>
      <c r="Q3666" t="s">
        <v>165</v>
      </c>
    </row>
    <row r="3667">
      <c r="B3667" t="s">
        <v>165</v>
      </c>
      <c r="C3667" t="s">
        <v>165</v>
      </c>
      <c r="D3667" t="s">
        <v>165</v>
      </c>
      <c r="E3667" t="s">
        <v>165</v>
      </c>
      <c r="F3667" t="s">
        <v>165</v>
      </c>
      <c r="G3667" t="s">
        <v>165</v>
      </c>
      <c r="H3667" t="s">
        <v>165</v>
      </c>
      <c r="J3667" t="s">
        <v>165</v>
      </c>
      <c r="K3667" t="s">
        <v>165</v>
      </c>
      <c r="L3667" t="s">
        <v>165</v>
      </c>
      <c r="M3667" t="s">
        <v>165</v>
      </c>
      <c r="N3667" t="s">
        <v>165</v>
      </c>
      <c r="O3667" t="s">
        <v>165</v>
      </c>
      <c r="P3667" t="s">
        <v>165</v>
      </c>
      <c r="Q3667" t="s">
        <v>165</v>
      </c>
    </row>
    <row r="3668">
      <c r="B3668" t="s">
        <v>165</v>
      </c>
      <c r="C3668" t="s">
        <v>165</v>
      </c>
      <c r="D3668" t="s">
        <v>165</v>
      </c>
      <c r="E3668" t="s">
        <v>165</v>
      </c>
      <c r="F3668" t="s">
        <v>165</v>
      </c>
      <c r="G3668" t="s">
        <v>165</v>
      </c>
      <c r="H3668" t="s">
        <v>165</v>
      </c>
      <c r="J3668" t="s">
        <v>165</v>
      </c>
      <c r="K3668" t="s">
        <v>165</v>
      </c>
      <c r="L3668" t="s">
        <v>165</v>
      </c>
      <c r="M3668" t="s">
        <v>165</v>
      </c>
      <c r="N3668" t="s">
        <v>165</v>
      </c>
      <c r="O3668" t="s">
        <v>165</v>
      </c>
      <c r="P3668" t="s">
        <v>165</v>
      </c>
      <c r="Q3668" t="s">
        <v>165</v>
      </c>
    </row>
    <row r="3669">
      <c r="B3669" t="s">
        <v>165</v>
      </c>
      <c r="C3669" t="s">
        <v>165</v>
      </c>
      <c r="D3669" t="s">
        <v>165</v>
      </c>
      <c r="E3669" t="s">
        <v>165</v>
      </c>
      <c r="F3669" t="s">
        <v>165</v>
      </c>
      <c r="G3669" t="s">
        <v>165</v>
      </c>
      <c r="H3669" t="s">
        <v>165</v>
      </c>
      <c r="J3669" t="s">
        <v>165</v>
      </c>
      <c r="K3669" t="s">
        <v>165</v>
      </c>
      <c r="L3669" t="s">
        <v>165</v>
      </c>
      <c r="M3669" t="s">
        <v>165</v>
      </c>
      <c r="N3669" t="s">
        <v>165</v>
      </c>
      <c r="O3669" t="s">
        <v>165</v>
      </c>
      <c r="P3669" t="s">
        <v>165</v>
      </c>
      <c r="Q3669" t="s">
        <v>165</v>
      </c>
    </row>
    <row r="3670">
      <c r="B3670" t="s">
        <v>165</v>
      </c>
      <c r="C3670" t="s">
        <v>165</v>
      </c>
      <c r="D3670" t="s">
        <v>165</v>
      </c>
      <c r="E3670" t="s">
        <v>165</v>
      </c>
      <c r="F3670" t="s">
        <v>165</v>
      </c>
      <c r="G3670" t="s">
        <v>165</v>
      </c>
      <c r="H3670" t="s">
        <v>165</v>
      </c>
      <c r="J3670" t="s">
        <v>165</v>
      </c>
      <c r="K3670" t="s">
        <v>165</v>
      </c>
      <c r="L3670" t="s">
        <v>165</v>
      </c>
      <c r="M3670" t="s">
        <v>165</v>
      </c>
      <c r="N3670" t="s">
        <v>165</v>
      </c>
      <c r="O3670" t="s">
        <v>165</v>
      </c>
      <c r="P3670" t="s">
        <v>165</v>
      </c>
      <c r="Q3670" t="s">
        <v>165</v>
      </c>
    </row>
    <row r="3671">
      <c r="B3671" t="s">
        <v>165</v>
      </c>
      <c r="C3671" t="s">
        <v>165</v>
      </c>
      <c r="D3671" t="s">
        <v>165</v>
      </c>
      <c r="E3671" t="s">
        <v>165</v>
      </c>
      <c r="F3671" t="s">
        <v>165</v>
      </c>
      <c r="G3671" t="s">
        <v>165</v>
      </c>
      <c r="H3671" t="s">
        <v>165</v>
      </c>
      <c r="J3671" t="s">
        <v>165</v>
      </c>
      <c r="K3671" t="s">
        <v>165</v>
      </c>
      <c r="L3671" t="s">
        <v>165</v>
      </c>
      <c r="M3671" t="s">
        <v>165</v>
      </c>
      <c r="N3671" t="s">
        <v>165</v>
      </c>
      <c r="O3671" t="s">
        <v>165</v>
      </c>
      <c r="P3671" t="s">
        <v>165</v>
      </c>
      <c r="Q3671" t="s">
        <v>165</v>
      </c>
    </row>
    <row r="3672">
      <c r="B3672" t="s">
        <v>165</v>
      </c>
      <c r="C3672" t="s">
        <v>165</v>
      </c>
      <c r="D3672" t="s">
        <v>165</v>
      </c>
      <c r="E3672" t="s">
        <v>165</v>
      </c>
      <c r="F3672" t="s">
        <v>165</v>
      </c>
      <c r="G3672" t="s">
        <v>165</v>
      </c>
      <c r="H3672" t="s">
        <v>165</v>
      </c>
      <c r="J3672" t="s">
        <v>165</v>
      </c>
      <c r="K3672" t="s">
        <v>165</v>
      </c>
      <c r="L3672" t="s">
        <v>165</v>
      </c>
      <c r="M3672" t="s">
        <v>165</v>
      </c>
      <c r="N3672" t="s">
        <v>165</v>
      </c>
      <c r="O3672" t="s">
        <v>165</v>
      </c>
      <c r="P3672" t="s">
        <v>165</v>
      </c>
      <c r="Q3672" t="s">
        <v>165</v>
      </c>
    </row>
    <row r="3673">
      <c r="B3673" t="s">
        <v>165</v>
      </c>
      <c r="C3673" t="s">
        <v>165</v>
      </c>
      <c r="D3673" t="s">
        <v>165</v>
      </c>
      <c r="E3673" t="s">
        <v>165</v>
      </c>
      <c r="F3673" t="s">
        <v>165</v>
      </c>
      <c r="G3673" t="s">
        <v>165</v>
      </c>
      <c r="H3673" t="s">
        <v>165</v>
      </c>
      <c r="J3673" t="s">
        <v>165</v>
      </c>
      <c r="K3673" t="s">
        <v>165</v>
      </c>
      <c r="L3673" t="s">
        <v>165</v>
      </c>
      <c r="M3673" t="s">
        <v>165</v>
      </c>
      <c r="N3673" t="s">
        <v>165</v>
      </c>
      <c r="O3673" t="s">
        <v>165</v>
      </c>
      <c r="P3673" t="s">
        <v>165</v>
      </c>
      <c r="Q3673" t="s">
        <v>165</v>
      </c>
    </row>
    <row r="3674">
      <c r="B3674" t="s">
        <v>165</v>
      </c>
      <c r="C3674" t="s">
        <v>165</v>
      </c>
      <c r="D3674" t="s">
        <v>165</v>
      </c>
      <c r="E3674" t="s">
        <v>165</v>
      </c>
      <c r="F3674" t="s">
        <v>165</v>
      </c>
      <c r="G3674" t="s">
        <v>165</v>
      </c>
      <c r="H3674" t="s">
        <v>165</v>
      </c>
      <c r="J3674" t="s">
        <v>165</v>
      </c>
      <c r="K3674" t="s">
        <v>165</v>
      </c>
      <c r="L3674" t="s">
        <v>165</v>
      </c>
      <c r="M3674" t="s">
        <v>165</v>
      </c>
      <c r="N3674" t="s">
        <v>165</v>
      </c>
      <c r="O3674" t="s">
        <v>165</v>
      </c>
      <c r="P3674" t="s">
        <v>165</v>
      </c>
      <c r="Q3674" t="s">
        <v>165</v>
      </c>
    </row>
    <row r="3675">
      <c r="B3675" t="s">
        <v>165</v>
      </c>
      <c r="C3675" t="s">
        <v>165</v>
      </c>
      <c r="D3675" t="s">
        <v>165</v>
      </c>
      <c r="E3675" t="s">
        <v>165</v>
      </c>
      <c r="F3675" t="s">
        <v>165</v>
      </c>
      <c r="G3675" t="s">
        <v>165</v>
      </c>
      <c r="H3675" t="s">
        <v>165</v>
      </c>
      <c r="J3675" t="s">
        <v>165</v>
      </c>
      <c r="K3675" t="s">
        <v>165</v>
      </c>
      <c r="L3675" t="s">
        <v>165</v>
      </c>
      <c r="M3675" t="s">
        <v>165</v>
      </c>
      <c r="N3675" t="s">
        <v>165</v>
      </c>
      <c r="O3675" t="s">
        <v>165</v>
      </c>
      <c r="P3675" t="s">
        <v>165</v>
      </c>
      <c r="Q3675" t="s">
        <v>165</v>
      </c>
    </row>
    <row r="3676">
      <c r="B3676" t="s">
        <v>165</v>
      </c>
      <c r="C3676" t="s">
        <v>165</v>
      </c>
      <c r="D3676" t="s">
        <v>165</v>
      </c>
      <c r="E3676" t="s">
        <v>165</v>
      </c>
      <c r="F3676" t="s">
        <v>165</v>
      </c>
      <c r="G3676" t="s">
        <v>165</v>
      </c>
      <c r="H3676" t="s">
        <v>165</v>
      </c>
      <c r="J3676" t="s">
        <v>165</v>
      </c>
      <c r="K3676" t="s">
        <v>165</v>
      </c>
      <c r="L3676" t="s">
        <v>165</v>
      </c>
      <c r="M3676" t="s">
        <v>165</v>
      </c>
      <c r="N3676" t="s">
        <v>165</v>
      </c>
      <c r="O3676" t="s">
        <v>165</v>
      </c>
      <c r="P3676" t="s">
        <v>165</v>
      </c>
      <c r="Q3676" t="s">
        <v>165</v>
      </c>
    </row>
    <row r="3677">
      <c r="B3677" t="s">
        <v>165</v>
      </c>
      <c r="C3677" t="s">
        <v>165</v>
      </c>
      <c r="D3677" t="s">
        <v>165</v>
      </c>
      <c r="E3677" t="s">
        <v>165</v>
      </c>
      <c r="F3677" t="s">
        <v>165</v>
      </c>
      <c r="G3677" t="s">
        <v>165</v>
      </c>
      <c r="H3677" t="s">
        <v>165</v>
      </c>
      <c r="J3677" t="s">
        <v>165</v>
      </c>
      <c r="K3677" t="s">
        <v>165</v>
      </c>
      <c r="L3677" t="s">
        <v>165</v>
      </c>
      <c r="M3677" t="s">
        <v>165</v>
      </c>
      <c r="N3677" t="s">
        <v>165</v>
      </c>
      <c r="O3677" t="s">
        <v>165</v>
      </c>
      <c r="P3677" t="s">
        <v>165</v>
      </c>
      <c r="Q3677" t="s">
        <v>165</v>
      </c>
    </row>
    <row r="3678">
      <c r="B3678" t="s">
        <v>165</v>
      </c>
      <c r="C3678" t="s">
        <v>165</v>
      </c>
      <c r="D3678" t="s">
        <v>165</v>
      </c>
      <c r="E3678" t="s">
        <v>165</v>
      </c>
      <c r="F3678" t="s">
        <v>165</v>
      </c>
      <c r="G3678" t="s">
        <v>165</v>
      </c>
      <c r="H3678" t="s">
        <v>165</v>
      </c>
      <c r="J3678" t="s">
        <v>165</v>
      </c>
      <c r="K3678" t="s">
        <v>165</v>
      </c>
      <c r="L3678" t="s">
        <v>165</v>
      </c>
      <c r="M3678" t="s">
        <v>165</v>
      </c>
      <c r="N3678" t="s">
        <v>165</v>
      </c>
      <c r="O3678" t="s">
        <v>165</v>
      </c>
      <c r="P3678" t="s">
        <v>165</v>
      </c>
      <c r="Q3678" t="s">
        <v>165</v>
      </c>
    </row>
    <row r="3679">
      <c r="B3679" t="s">
        <v>165</v>
      </c>
      <c r="C3679" t="s">
        <v>165</v>
      </c>
      <c r="D3679" t="s">
        <v>165</v>
      </c>
      <c r="E3679" t="s">
        <v>165</v>
      </c>
      <c r="F3679" t="s">
        <v>165</v>
      </c>
      <c r="G3679" t="s">
        <v>165</v>
      </c>
      <c r="H3679" t="s">
        <v>165</v>
      </c>
      <c r="J3679" t="s">
        <v>165</v>
      </c>
      <c r="K3679" t="s">
        <v>165</v>
      </c>
      <c r="L3679" t="s">
        <v>165</v>
      </c>
      <c r="M3679" t="s">
        <v>165</v>
      </c>
      <c r="N3679" t="s">
        <v>165</v>
      </c>
      <c r="O3679" t="s">
        <v>165</v>
      </c>
      <c r="P3679" t="s">
        <v>165</v>
      </c>
      <c r="Q3679" t="s">
        <v>165</v>
      </c>
    </row>
    <row r="3680">
      <c r="B3680" t="s">
        <v>165</v>
      </c>
      <c r="C3680" t="s">
        <v>165</v>
      </c>
      <c r="D3680" t="s">
        <v>165</v>
      </c>
      <c r="E3680" t="s">
        <v>165</v>
      </c>
      <c r="F3680" t="s">
        <v>165</v>
      </c>
      <c r="G3680" t="s">
        <v>165</v>
      </c>
      <c r="H3680" t="s">
        <v>165</v>
      </c>
      <c r="J3680" t="s">
        <v>165</v>
      </c>
      <c r="K3680" t="s">
        <v>165</v>
      </c>
      <c r="L3680" t="s">
        <v>165</v>
      </c>
      <c r="M3680" t="s">
        <v>165</v>
      </c>
      <c r="N3680" t="s">
        <v>165</v>
      </c>
      <c r="O3680" t="s">
        <v>165</v>
      </c>
      <c r="P3680" t="s">
        <v>165</v>
      </c>
      <c r="Q3680" t="s">
        <v>165</v>
      </c>
    </row>
    <row r="3681">
      <c r="B3681" t="s">
        <v>165</v>
      </c>
      <c r="C3681" t="s">
        <v>165</v>
      </c>
      <c r="D3681" t="s">
        <v>165</v>
      </c>
      <c r="E3681" t="s">
        <v>165</v>
      </c>
      <c r="F3681" t="s">
        <v>165</v>
      </c>
      <c r="G3681" t="s">
        <v>165</v>
      </c>
      <c r="H3681" t="s">
        <v>165</v>
      </c>
      <c r="J3681" t="s">
        <v>165</v>
      </c>
      <c r="K3681" t="s">
        <v>165</v>
      </c>
      <c r="L3681" t="s">
        <v>165</v>
      </c>
      <c r="M3681" t="s">
        <v>165</v>
      </c>
      <c r="N3681" t="s">
        <v>165</v>
      </c>
      <c r="O3681" t="s">
        <v>165</v>
      </c>
      <c r="P3681" t="s">
        <v>165</v>
      </c>
      <c r="Q3681" t="s">
        <v>165</v>
      </c>
    </row>
    <row r="3682">
      <c r="B3682" t="s">
        <v>165</v>
      </c>
      <c r="C3682" t="s">
        <v>165</v>
      </c>
      <c r="D3682" t="s">
        <v>165</v>
      </c>
      <c r="E3682" t="s">
        <v>165</v>
      </c>
      <c r="F3682" t="s">
        <v>165</v>
      </c>
      <c r="G3682" t="s">
        <v>165</v>
      </c>
      <c r="H3682" t="s">
        <v>165</v>
      </c>
      <c r="J3682" t="s">
        <v>165</v>
      </c>
      <c r="K3682" t="s">
        <v>165</v>
      </c>
      <c r="L3682" t="s">
        <v>165</v>
      </c>
      <c r="M3682" t="s">
        <v>165</v>
      </c>
      <c r="N3682" t="s">
        <v>165</v>
      </c>
      <c r="O3682" t="s">
        <v>165</v>
      </c>
      <c r="P3682" t="s">
        <v>165</v>
      </c>
      <c r="Q3682" t="s">
        <v>165</v>
      </c>
    </row>
    <row r="3683">
      <c r="B3683" t="s">
        <v>165</v>
      </c>
      <c r="C3683" t="s">
        <v>165</v>
      </c>
      <c r="D3683" t="s">
        <v>165</v>
      </c>
      <c r="E3683" t="s">
        <v>165</v>
      </c>
      <c r="F3683" t="s">
        <v>165</v>
      </c>
      <c r="G3683" t="s">
        <v>165</v>
      </c>
      <c r="H3683" t="s">
        <v>165</v>
      </c>
      <c r="J3683" t="s">
        <v>165</v>
      </c>
      <c r="K3683" t="s">
        <v>165</v>
      </c>
      <c r="L3683" t="s">
        <v>165</v>
      </c>
      <c r="M3683" t="s">
        <v>165</v>
      </c>
      <c r="N3683" t="s">
        <v>165</v>
      </c>
      <c r="O3683" t="s">
        <v>165</v>
      </c>
      <c r="P3683" t="s">
        <v>165</v>
      </c>
      <c r="Q3683" t="s">
        <v>165</v>
      </c>
    </row>
    <row r="3684">
      <c r="B3684" t="s">
        <v>165</v>
      </c>
      <c r="C3684" t="s">
        <v>165</v>
      </c>
      <c r="D3684" t="s">
        <v>165</v>
      </c>
      <c r="E3684" t="s">
        <v>165</v>
      </c>
      <c r="F3684" t="s">
        <v>165</v>
      </c>
      <c r="G3684" t="s">
        <v>165</v>
      </c>
      <c r="H3684" t="s">
        <v>165</v>
      </c>
      <c r="J3684" t="s">
        <v>165</v>
      </c>
      <c r="K3684" t="s">
        <v>165</v>
      </c>
      <c r="L3684" t="s">
        <v>165</v>
      </c>
      <c r="M3684" t="s">
        <v>165</v>
      </c>
      <c r="N3684" t="s">
        <v>165</v>
      </c>
      <c r="O3684" t="s">
        <v>165</v>
      </c>
      <c r="P3684" t="s">
        <v>165</v>
      </c>
      <c r="Q3684" t="s">
        <v>165</v>
      </c>
    </row>
    <row r="3685">
      <c r="B3685" t="s">
        <v>165</v>
      </c>
      <c r="C3685" t="s">
        <v>165</v>
      </c>
      <c r="D3685" t="s">
        <v>165</v>
      </c>
      <c r="E3685" t="s">
        <v>165</v>
      </c>
      <c r="F3685" t="s">
        <v>165</v>
      </c>
      <c r="G3685" t="s">
        <v>165</v>
      </c>
      <c r="H3685" t="s">
        <v>165</v>
      </c>
      <c r="J3685" t="s">
        <v>165</v>
      </c>
      <c r="K3685" t="s">
        <v>165</v>
      </c>
      <c r="L3685" t="s">
        <v>165</v>
      </c>
      <c r="M3685" t="s">
        <v>165</v>
      </c>
      <c r="N3685" t="s">
        <v>165</v>
      </c>
      <c r="O3685" t="s">
        <v>165</v>
      </c>
      <c r="P3685" t="s">
        <v>165</v>
      </c>
      <c r="Q3685" t="s">
        <v>165</v>
      </c>
    </row>
    <row r="3686">
      <c r="B3686" t="s">
        <v>165</v>
      </c>
      <c r="C3686" t="s">
        <v>165</v>
      </c>
      <c r="D3686" t="s">
        <v>165</v>
      </c>
      <c r="E3686" t="s">
        <v>165</v>
      </c>
      <c r="F3686" t="s">
        <v>165</v>
      </c>
      <c r="G3686" t="s">
        <v>165</v>
      </c>
      <c r="H3686" t="s">
        <v>165</v>
      </c>
      <c r="J3686" t="s">
        <v>165</v>
      </c>
      <c r="K3686" t="s">
        <v>165</v>
      </c>
      <c r="L3686" t="s">
        <v>165</v>
      </c>
      <c r="M3686" t="s">
        <v>165</v>
      </c>
      <c r="N3686" t="s">
        <v>165</v>
      </c>
      <c r="O3686" t="s">
        <v>165</v>
      </c>
      <c r="P3686" t="s">
        <v>165</v>
      </c>
      <c r="Q3686" t="s">
        <v>165</v>
      </c>
    </row>
    <row r="3687">
      <c r="B3687" t="s">
        <v>165</v>
      </c>
      <c r="C3687" t="s">
        <v>165</v>
      </c>
      <c r="D3687" t="s">
        <v>165</v>
      </c>
      <c r="E3687" t="s">
        <v>165</v>
      </c>
      <c r="F3687" t="s">
        <v>165</v>
      </c>
      <c r="G3687" t="s">
        <v>165</v>
      </c>
      <c r="H3687" t="s">
        <v>165</v>
      </c>
      <c r="J3687" t="s">
        <v>165</v>
      </c>
      <c r="K3687" t="s">
        <v>165</v>
      </c>
      <c r="L3687" t="s">
        <v>165</v>
      </c>
      <c r="M3687" t="s">
        <v>165</v>
      </c>
      <c r="N3687" t="s">
        <v>165</v>
      </c>
      <c r="O3687" t="s">
        <v>165</v>
      </c>
      <c r="P3687" t="s">
        <v>165</v>
      </c>
      <c r="Q3687" t="s">
        <v>165</v>
      </c>
    </row>
    <row r="3688">
      <c r="B3688" t="s">
        <v>165</v>
      </c>
      <c r="C3688" t="s">
        <v>165</v>
      </c>
      <c r="D3688" t="s">
        <v>165</v>
      </c>
      <c r="E3688" t="s">
        <v>165</v>
      </c>
      <c r="F3688" t="s">
        <v>165</v>
      </c>
      <c r="G3688" t="s">
        <v>165</v>
      </c>
      <c r="H3688" t="s">
        <v>165</v>
      </c>
      <c r="J3688" t="s">
        <v>165</v>
      </c>
      <c r="K3688" t="s">
        <v>165</v>
      </c>
      <c r="L3688" t="s">
        <v>165</v>
      </c>
      <c r="M3688" t="s">
        <v>165</v>
      </c>
      <c r="N3688" t="s">
        <v>165</v>
      </c>
      <c r="O3688" t="s">
        <v>165</v>
      </c>
      <c r="P3688" t="s">
        <v>165</v>
      </c>
      <c r="Q3688" t="s">
        <v>165</v>
      </c>
    </row>
    <row r="3689">
      <c r="B3689" t="s">
        <v>165</v>
      </c>
      <c r="C3689" t="s">
        <v>165</v>
      </c>
      <c r="D3689" t="s">
        <v>165</v>
      </c>
      <c r="E3689" t="s">
        <v>165</v>
      </c>
      <c r="F3689" t="s">
        <v>165</v>
      </c>
      <c r="G3689" t="s">
        <v>165</v>
      </c>
      <c r="H3689" t="s">
        <v>165</v>
      </c>
      <c r="J3689" t="s">
        <v>165</v>
      </c>
      <c r="K3689" t="s">
        <v>165</v>
      </c>
      <c r="L3689" t="s">
        <v>165</v>
      </c>
      <c r="M3689" t="s">
        <v>165</v>
      </c>
      <c r="N3689" t="s">
        <v>165</v>
      </c>
      <c r="O3689" t="s">
        <v>165</v>
      </c>
      <c r="P3689" t="s">
        <v>165</v>
      </c>
      <c r="Q3689" t="s">
        <v>165</v>
      </c>
    </row>
    <row r="3690">
      <c r="B3690" t="s">
        <v>165</v>
      </c>
      <c r="C3690" t="s">
        <v>165</v>
      </c>
      <c r="D3690" t="s">
        <v>165</v>
      </c>
      <c r="E3690" t="s">
        <v>165</v>
      </c>
      <c r="F3690" t="s">
        <v>165</v>
      </c>
      <c r="G3690" t="s">
        <v>165</v>
      </c>
      <c r="H3690" t="s">
        <v>165</v>
      </c>
      <c r="J3690" t="s">
        <v>165</v>
      </c>
      <c r="K3690" t="s">
        <v>165</v>
      </c>
      <c r="L3690" t="s">
        <v>165</v>
      </c>
      <c r="M3690" t="s">
        <v>165</v>
      </c>
      <c r="N3690" t="s">
        <v>165</v>
      </c>
      <c r="O3690" t="s">
        <v>165</v>
      </c>
      <c r="P3690" t="s">
        <v>165</v>
      </c>
      <c r="Q3690" t="s">
        <v>165</v>
      </c>
    </row>
    <row r="3691">
      <c r="B3691" t="s">
        <v>165</v>
      </c>
      <c r="C3691" t="s">
        <v>165</v>
      </c>
      <c r="D3691" t="s">
        <v>165</v>
      </c>
      <c r="E3691" t="s">
        <v>165</v>
      </c>
      <c r="F3691" t="s">
        <v>165</v>
      </c>
      <c r="G3691" t="s">
        <v>165</v>
      </c>
      <c r="H3691" t="s">
        <v>165</v>
      </c>
      <c r="J3691" t="s">
        <v>165</v>
      </c>
      <c r="K3691" t="s">
        <v>165</v>
      </c>
      <c r="L3691" t="s">
        <v>165</v>
      </c>
      <c r="M3691" t="s">
        <v>165</v>
      </c>
      <c r="N3691" t="s">
        <v>165</v>
      </c>
      <c r="O3691" t="s">
        <v>165</v>
      </c>
      <c r="P3691" t="s">
        <v>165</v>
      </c>
      <c r="Q3691" t="s">
        <v>165</v>
      </c>
    </row>
    <row r="3692">
      <c r="B3692" t="s">
        <v>165</v>
      </c>
      <c r="C3692" t="s">
        <v>165</v>
      </c>
      <c r="D3692" t="s">
        <v>165</v>
      </c>
      <c r="E3692" t="s">
        <v>165</v>
      </c>
      <c r="F3692" t="s">
        <v>165</v>
      </c>
      <c r="G3692" t="s">
        <v>165</v>
      </c>
      <c r="H3692" t="s">
        <v>165</v>
      </c>
      <c r="J3692" t="s">
        <v>165</v>
      </c>
      <c r="K3692" t="s">
        <v>165</v>
      </c>
      <c r="L3692" t="s">
        <v>165</v>
      </c>
      <c r="M3692" t="s">
        <v>165</v>
      </c>
      <c r="N3692" t="s">
        <v>165</v>
      </c>
      <c r="O3692" t="s">
        <v>165</v>
      </c>
      <c r="P3692" t="s">
        <v>165</v>
      </c>
      <c r="Q3692" t="s">
        <v>165</v>
      </c>
    </row>
    <row r="3693">
      <c r="B3693" t="s">
        <v>165</v>
      </c>
      <c r="C3693" t="s">
        <v>165</v>
      </c>
      <c r="D3693" t="s">
        <v>165</v>
      </c>
      <c r="E3693" t="s">
        <v>165</v>
      </c>
      <c r="F3693" t="s">
        <v>165</v>
      </c>
      <c r="G3693" t="s">
        <v>165</v>
      </c>
      <c r="H3693" t="s">
        <v>165</v>
      </c>
      <c r="J3693" t="s">
        <v>165</v>
      </c>
      <c r="K3693" t="s">
        <v>165</v>
      </c>
      <c r="L3693" t="s">
        <v>165</v>
      </c>
      <c r="M3693" t="s">
        <v>165</v>
      </c>
      <c r="N3693" t="s">
        <v>165</v>
      </c>
      <c r="O3693" t="s">
        <v>165</v>
      </c>
      <c r="P3693" t="s">
        <v>165</v>
      </c>
      <c r="Q3693" t="s">
        <v>165</v>
      </c>
    </row>
    <row r="3694">
      <c r="B3694" t="s">
        <v>165</v>
      </c>
      <c r="C3694" t="s">
        <v>165</v>
      </c>
      <c r="D3694" t="s">
        <v>165</v>
      </c>
      <c r="E3694" t="s">
        <v>165</v>
      </c>
      <c r="F3694" t="s">
        <v>165</v>
      </c>
      <c r="G3694" t="s">
        <v>165</v>
      </c>
      <c r="H3694" t="s">
        <v>165</v>
      </c>
      <c r="J3694" t="s">
        <v>165</v>
      </c>
      <c r="K3694" t="s">
        <v>165</v>
      </c>
      <c r="L3694" t="s">
        <v>165</v>
      </c>
      <c r="M3694" t="s">
        <v>165</v>
      </c>
      <c r="N3694" t="s">
        <v>165</v>
      </c>
      <c r="O3694" t="s">
        <v>165</v>
      </c>
      <c r="P3694" t="s">
        <v>165</v>
      </c>
      <c r="Q3694" t="s">
        <v>165</v>
      </c>
    </row>
    <row r="3695">
      <c r="B3695" t="s">
        <v>165</v>
      </c>
      <c r="C3695" t="s">
        <v>165</v>
      </c>
      <c r="D3695" t="s">
        <v>165</v>
      </c>
      <c r="E3695" t="s">
        <v>165</v>
      </c>
      <c r="F3695" t="s">
        <v>165</v>
      </c>
      <c r="G3695" t="s">
        <v>165</v>
      </c>
      <c r="H3695" t="s">
        <v>165</v>
      </c>
      <c r="J3695" t="s">
        <v>165</v>
      </c>
      <c r="K3695" t="s">
        <v>165</v>
      </c>
      <c r="L3695" t="s">
        <v>165</v>
      </c>
      <c r="M3695" t="s">
        <v>165</v>
      </c>
      <c r="N3695" t="s">
        <v>165</v>
      </c>
      <c r="O3695" t="s">
        <v>165</v>
      </c>
      <c r="P3695" t="s">
        <v>165</v>
      </c>
      <c r="Q3695" t="s">
        <v>165</v>
      </c>
    </row>
    <row r="3696">
      <c r="B3696" t="s">
        <v>165</v>
      </c>
      <c r="C3696" t="s">
        <v>165</v>
      </c>
      <c r="D3696" t="s">
        <v>165</v>
      </c>
      <c r="E3696" t="s">
        <v>165</v>
      </c>
      <c r="F3696" t="s">
        <v>165</v>
      </c>
      <c r="G3696" t="s">
        <v>165</v>
      </c>
      <c r="H3696" t="s">
        <v>165</v>
      </c>
      <c r="J3696" t="s">
        <v>165</v>
      </c>
      <c r="K3696" t="s">
        <v>165</v>
      </c>
      <c r="L3696" t="s">
        <v>165</v>
      </c>
      <c r="M3696" t="s">
        <v>165</v>
      </c>
      <c r="N3696" t="s">
        <v>165</v>
      </c>
      <c r="O3696" t="s">
        <v>165</v>
      </c>
      <c r="P3696" t="s">
        <v>165</v>
      </c>
      <c r="Q3696" t="s">
        <v>165</v>
      </c>
    </row>
    <row r="3697">
      <c r="B3697" t="s">
        <v>165</v>
      </c>
      <c r="C3697" t="s">
        <v>165</v>
      </c>
      <c r="D3697" t="s">
        <v>165</v>
      </c>
      <c r="E3697" t="s">
        <v>165</v>
      </c>
      <c r="F3697" t="s">
        <v>165</v>
      </c>
      <c r="G3697" t="s">
        <v>165</v>
      </c>
      <c r="H3697" t="s">
        <v>165</v>
      </c>
      <c r="J3697" t="s">
        <v>165</v>
      </c>
      <c r="K3697" t="s">
        <v>165</v>
      </c>
      <c r="L3697" t="s">
        <v>165</v>
      </c>
      <c r="M3697" t="s">
        <v>165</v>
      </c>
      <c r="N3697" t="s">
        <v>165</v>
      </c>
      <c r="O3697" t="s">
        <v>165</v>
      </c>
      <c r="P3697" t="s">
        <v>165</v>
      </c>
      <c r="Q3697" t="s">
        <v>165</v>
      </c>
    </row>
    <row r="3698">
      <c r="B3698" t="s">
        <v>165</v>
      </c>
      <c r="C3698" t="s">
        <v>165</v>
      </c>
      <c r="D3698" t="s">
        <v>165</v>
      </c>
      <c r="E3698" t="s">
        <v>165</v>
      </c>
      <c r="F3698" t="s">
        <v>165</v>
      </c>
      <c r="G3698" t="s">
        <v>165</v>
      </c>
      <c r="H3698" t="s">
        <v>165</v>
      </c>
      <c r="J3698" t="s">
        <v>165</v>
      </c>
      <c r="K3698" t="s">
        <v>165</v>
      </c>
      <c r="L3698" t="s">
        <v>165</v>
      </c>
      <c r="M3698" t="s">
        <v>165</v>
      </c>
      <c r="N3698" t="s">
        <v>165</v>
      </c>
      <c r="O3698" t="s">
        <v>165</v>
      </c>
      <c r="P3698" t="s">
        <v>165</v>
      </c>
      <c r="Q3698" t="s">
        <v>165</v>
      </c>
    </row>
    <row r="3699">
      <c r="B3699" t="s">
        <v>165</v>
      </c>
      <c r="C3699" t="s">
        <v>165</v>
      </c>
      <c r="D3699" t="s">
        <v>165</v>
      </c>
      <c r="E3699" t="s">
        <v>165</v>
      </c>
      <c r="F3699" t="s">
        <v>165</v>
      </c>
      <c r="G3699" t="s">
        <v>165</v>
      </c>
      <c r="H3699" t="s">
        <v>165</v>
      </c>
      <c r="J3699" t="s">
        <v>165</v>
      </c>
      <c r="K3699" t="s">
        <v>165</v>
      </c>
      <c r="L3699" t="s">
        <v>165</v>
      </c>
      <c r="M3699" t="s">
        <v>165</v>
      </c>
      <c r="N3699" t="s">
        <v>165</v>
      </c>
      <c r="O3699" t="s">
        <v>165</v>
      </c>
      <c r="P3699" t="s">
        <v>165</v>
      </c>
      <c r="Q3699" t="s">
        <v>165</v>
      </c>
    </row>
    <row r="3700">
      <c r="B3700" t="s">
        <v>165</v>
      </c>
      <c r="C3700" t="s">
        <v>165</v>
      </c>
      <c r="D3700" t="s">
        <v>165</v>
      </c>
      <c r="E3700" t="s">
        <v>165</v>
      </c>
      <c r="F3700" t="s">
        <v>165</v>
      </c>
      <c r="G3700" t="s">
        <v>165</v>
      </c>
      <c r="H3700" t="s">
        <v>165</v>
      </c>
      <c r="J3700" t="s">
        <v>165</v>
      </c>
      <c r="K3700" t="s">
        <v>165</v>
      </c>
      <c r="L3700" t="s">
        <v>165</v>
      </c>
      <c r="M3700" t="s">
        <v>165</v>
      </c>
      <c r="N3700" t="s">
        <v>165</v>
      </c>
      <c r="O3700" t="s">
        <v>165</v>
      </c>
      <c r="P3700" t="s">
        <v>165</v>
      </c>
      <c r="Q3700" t="s">
        <v>165</v>
      </c>
    </row>
    <row r="3701">
      <c r="B3701" t="s">
        <v>165</v>
      </c>
      <c r="C3701" t="s">
        <v>165</v>
      </c>
      <c r="D3701" t="s">
        <v>165</v>
      </c>
      <c r="E3701" t="s">
        <v>165</v>
      </c>
      <c r="F3701" t="s">
        <v>165</v>
      </c>
      <c r="G3701" t="s">
        <v>165</v>
      </c>
      <c r="H3701" t="s">
        <v>165</v>
      </c>
      <c r="J3701" t="s">
        <v>165</v>
      </c>
      <c r="K3701" t="s">
        <v>165</v>
      </c>
      <c r="L3701" t="s">
        <v>165</v>
      </c>
      <c r="M3701" t="s">
        <v>165</v>
      </c>
      <c r="N3701" t="s">
        <v>165</v>
      </c>
      <c r="O3701" t="s">
        <v>165</v>
      </c>
      <c r="P3701" t="s">
        <v>165</v>
      </c>
      <c r="Q3701" t="s">
        <v>165</v>
      </c>
    </row>
    <row r="3702">
      <c r="B3702" t="s">
        <v>165</v>
      </c>
      <c r="C3702" t="s">
        <v>165</v>
      </c>
      <c r="D3702" t="s">
        <v>165</v>
      </c>
      <c r="E3702" t="s">
        <v>165</v>
      </c>
      <c r="F3702" t="s">
        <v>165</v>
      </c>
      <c r="G3702" t="s">
        <v>165</v>
      </c>
      <c r="H3702" t="s">
        <v>165</v>
      </c>
      <c r="J3702" t="s">
        <v>165</v>
      </c>
      <c r="K3702" t="s">
        <v>165</v>
      </c>
      <c r="L3702" t="s">
        <v>165</v>
      </c>
      <c r="M3702" t="s">
        <v>165</v>
      </c>
      <c r="N3702" t="s">
        <v>165</v>
      </c>
      <c r="O3702" t="s">
        <v>165</v>
      </c>
      <c r="P3702" t="s">
        <v>165</v>
      </c>
      <c r="Q3702" t="s">
        <v>165</v>
      </c>
    </row>
    <row r="3703">
      <c r="B3703" t="s">
        <v>165</v>
      </c>
      <c r="C3703" t="s">
        <v>165</v>
      </c>
      <c r="D3703" t="s">
        <v>165</v>
      </c>
      <c r="E3703" t="s">
        <v>165</v>
      </c>
      <c r="F3703" t="s">
        <v>165</v>
      </c>
      <c r="G3703" t="s">
        <v>165</v>
      </c>
      <c r="H3703" t="s">
        <v>165</v>
      </c>
      <c r="J3703" t="s">
        <v>165</v>
      </c>
      <c r="K3703" t="s">
        <v>165</v>
      </c>
      <c r="L3703" t="s">
        <v>165</v>
      </c>
      <c r="M3703" t="s">
        <v>165</v>
      </c>
      <c r="N3703" t="s">
        <v>165</v>
      </c>
      <c r="O3703" t="s">
        <v>165</v>
      </c>
      <c r="P3703" t="s">
        <v>165</v>
      </c>
      <c r="Q3703" t="s">
        <v>165</v>
      </c>
    </row>
    <row r="3704">
      <c r="B3704" t="s">
        <v>165</v>
      </c>
      <c r="C3704" t="s">
        <v>165</v>
      </c>
      <c r="D3704" t="s">
        <v>165</v>
      </c>
      <c r="E3704" t="s">
        <v>165</v>
      </c>
      <c r="F3704" t="s">
        <v>165</v>
      </c>
      <c r="G3704" t="s">
        <v>165</v>
      </c>
      <c r="H3704" t="s">
        <v>165</v>
      </c>
      <c r="J3704" t="s">
        <v>165</v>
      </c>
      <c r="K3704" t="s">
        <v>165</v>
      </c>
      <c r="L3704" t="s">
        <v>165</v>
      </c>
      <c r="M3704" t="s">
        <v>165</v>
      </c>
      <c r="N3704" t="s">
        <v>165</v>
      </c>
      <c r="O3704" t="s">
        <v>165</v>
      </c>
      <c r="P3704" t="s">
        <v>165</v>
      </c>
      <c r="Q3704" t="s">
        <v>165</v>
      </c>
    </row>
    <row r="3705">
      <c r="B3705" t="s">
        <v>165</v>
      </c>
      <c r="C3705" t="s">
        <v>165</v>
      </c>
      <c r="D3705" t="s">
        <v>165</v>
      </c>
      <c r="E3705" t="s">
        <v>165</v>
      </c>
      <c r="F3705" t="s">
        <v>165</v>
      </c>
      <c r="G3705" t="s">
        <v>165</v>
      </c>
      <c r="H3705" t="s">
        <v>165</v>
      </c>
      <c r="J3705" t="s">
        <v>165</v>
      </c>
      <c r="K3705" t="s">
        <v>165</v>
      </c>
      <c r="L3705" t="s">
        <v>165</v>
      </c>
      <c r="M3705" t="s">
        <v>165</v>
      </c>
      <c r="N3705" t="s">
        <v>165</v>
      </c>
      <c r="O3705" t="s">
        <v>165</v>
      </c>
      <c r="P3705" t="s">
        <v>165</v>
      </c>
      <c r="Q3705" t="s">
        <v>165</v>
      </c>
    </row>
    <row r="3706">
      <c r="B3706" t="s">
        <v>165</v>
      </c>
      <c r="C3706" t="s">
        <v>165</v>
      </c>
      <c r="D3706" t="s">
        <v>165</v>
      </c>
      <c r="E3706" t="s">
        <v>165</v>
      </c>
      <c r="F3706" t="s">
        <v>165</v>
      </c>
      <c r="G3706" t="s">
        <v>165</v>
      </c>
      <c r="H3706" t="s">
        <v>165</v>
      </c>
      <c r="J3706" t="s">
        <v>165</v>
      </c>
      <c r="K3706" t="s">
        <v>165</v>
      </c>
      <c r="L3706" t="s">
        <v>165</v>
      </c>
      <c r="M3706" t="s">
        <v>165</v>
      </c>
      <c r="N3706" t="s">
        <v>165</v>
      </c>
      <c r="O3706" t="s">
        <v>165</v>
      </c>
      <c r="P3706" t="s">
        <v>165</v>
      </c>
      <c r="Q3706" t="s">
        <v>165</v>
      </c>
    </row>
    <row r="3707">
      <c r="B3707" t="s">
        <v>165</v>
      </c>
      <c r="C3707" t="s">
        <v>165</v>
      </c>
      <c r="D3707" t="s">
        <v>165</v>
      </c>
      <c r="E3707" t="s">
        <v>165</v>
      </c>
      <c r="F3707" t="s">
        <v>165</v>
      </c>
      <c r="G3707" t="s">
        <v>165</v>
      </c>
      <c r="H3707" t="s">
        <v>165</v>
      </c>
      <c r="J3707" t="s">
        <v>165</v>
      </c>
      <c r="K3707" t="s">
        <v>165</v>
      </c>
      <c r="L3707" t="s">
        <v>165</v>
      </c>
      <c r="M3707" t="s">
        <v>165</v>
      </c>
      <c r="N3707" t="s">
        <v>165</v>
      </c>
      <c r="O3707" t="s">
        <v>165</v>
      </c>
      <c r="P3707" t="s">
        <v>165</v>
      </c>
      <c r="Q3707" t="s">
        <v>165</v>
      </c>
    </row>
    <row r="3708">
      <c r="B3708" t="s">
        <v>165</v>
      </c>
      <c r="C3708" t="s">
        <v>165</v>
      </c>
      <c r="D3708" t="s">
        <v>165</v>
      </c>
      <c r="E3708" t="s">
        <v>165</v>
      </c>
      <c r="F3708" t="s">
        <v>165</v>
      </c>
      <c r="G3708" t="s">
        <v>165</v>
      </c>
      <c r="H3708" t="s">
        <v>165</v>
      </c>
      <c r="J3708" t="s">
        <v>165</v>
      </c>
      <c r="K3708" t="s">
        <v>165</v>
      </c>
      <c r="L3708" t="s">
        <v>165</v>
      </c>
      <c r="M3708" t="s">
        <v>165</v>
      </c>
      <c r="N3708" t="s">
        <v>165</v>
      </c>
      <c r="O3708" t="s">
        <v>165</v>
      </c>
      <c r="P3708" t="s">
        <v>165</v>
      </c>
      <c r="Q3708" t="s">
        <v>165</v>
      </c>
    </row>
    <row r="3709">
      <c r="B3709" t="s">
        <v>165</v>
      </c>
      <c r="C3709" t="s">
        <v>165</v>
      </c>
      <c r="D3709" t="s">
        <v>165</v>
      </c>
      <c r="E3709" t="s">
        <v>165</v>
      </c>
      <c r="F3709" t="s">
        <v>165</v>
      </c>
      <c r="G3709" t="s">
        <v>165</v>
      </c>
      <c r="H3709" t="s">
        <v>165</v>
      </c>
      <c r="J3709" t="s">
        <v>165</v>
      </c>
      <c r="K3709" t="s">
        <v>165</v>
      </c>
      <c r="L3709" t="s">
        <v>165</v>
      </c>
      <c r="M3709" t="s">
        <v>165</v>
      </c>
      <c r="N3709" t="s">
        <v>165</v>
      </c>
      <c r="O3709" t="s">
        <v>165</v>
      </c>
      <c r="P3709" t="s">
        <v>165</v>
      </c>
      <c r="Q3709" t="s">
        <v>165</v>
      </c>
    </row>
    <row r="3710">
      <c r="B3710" t="s">
        <v>165</v>
      </c>
      <c r="C3710" t="s">
        <v>165</v>
      </c>
      <c r="D3710" t="s">
        <v>165</v>
      </c>
      <c r="E3710" t="s">
        <v>165</v>
      </c>
      <c r="F3710" t="s">
        <v>165</v>
      </c>
      <c r="G3710" t="s">
        <v>165</v>
      </c>
      <c r="H3710" t="s">
        <v>165</v>
      </c>
      <c r="J3710" t="s">
        <v>165</v>
      </c>
      <c r="K3710" t="s">
        <v>165</v>
      </c>
      <c r="L3710" t="s">
        <v>165</v>
      </c>
      <c r="M3710" t="s">
        <v>165</v>
      </c>
      <c r="N3710" t="s">
        <v>165</v>
      </c>
      <c r="O3710" t="s">
        <v>165</v>
      </c>
      <c r="P3710" t="s">
        <v>165</v>
      </c>
      <c r="Q3710" t="s">
        <v>165</v>
      </c>
    </row>
    <row r="3711">
      <c r="B3711" t="s">
        <v>165</v>
      </c>
      <c r="C3711" t="s">
        <v>165</v>
      </c>
      <c r="D3711" t="s">
        <v>165</v>
      </c>
      <c r="E3711" t="s">
        <v>165</v>
      </c>
      <c r="F3711" t="s">
        <v>165</v>
      </c>
      <c r="G3711" t="s">
        <v>165</v>
      </c>
      <c r="H3711" t="s">
        <v>165</v>
      </c>
      <c r="J3711" t="s">
        <v>165</v>
      </c>
      <c r="K3711" t="s">
        <v>165</v>
      </c>
      <c r="L3711" t="s">
        <v>165</v>
      </c>
      <c r="M3711" t="s">
        <v>165</v>
      </c>
      <c r="N3711" t="s">
        <v>165</v>
      </c>
      <c r="O3711" t="s">
        <v>165</v>
      </c>
      <c r="P3711" t="s">
        <v>165</v>
      </c>
      <c r="Q3711" t="s">
        <v>165</v>
      </c>
    </row>
    <row r="3712">
      <c r="B3712" t="s">
        <v>165</v>
      </c>
      <c r="C3712" t="s">
        <v>165</v>
      </c>
      <c r="D3712" t="s">
        <v>165</v>
      </c>
      <c r="E3712" t="s">
        <v>165</v>
      </c>
      <c r="F3712" t="s">
        <v>165</v>
      </c>
      <c r="G3712" t="s">
        <v>165</v>
      </c>
      <c r="H3712" t="s">
        <v>165</v>
      </c>
      <c r="J3712" t="s">
        <v>165</v>
      </c>
      <c r="K3712" t="s">
        <v>165</v>
      </c>
      <c r="L3712" t="s">
        <v>165</v>
      </c>
      <c r="M3712" t="s">
        <v>165</v>
      </c>
      <c r="N3712" t="s">
        <v>165</v>
      </c>
      <c r="O3712" t="s">
        <v>165</v>
      </c>
      <c r="P3712" t="s">
        <v>165</v>
      </c>
      <c r="Q3712" t="s">
        <v>165</v>
      </c>
    </row>
    <row r="3713">
      <c r="B3713" t="s">
        <v>165</v>
      </c>
      <c r="C3713" t="s">
        <v>165</v>
      </c>
      <c r="D3713" t="s">
        <v>165</v>
      </c>
      <c r="E3713" t="s">
        <v>165</v>
      </c>
      <c r="F3713" t="s">
        <v>165</v>
      </c>
      <c r="G3713" t="s">
        <v>165</v>
      </c>
      <c r="H3713" t="s">
        <v>165</v>
      </c>
      <c r="J3713" t="s">
        <v>165</v>
      </c>
      <c r="K3713" t="s">
        <v>165</v>
      </c>
      <c r="L3713" t="s">
        <v>165</v>
      </c>
      <c r="M3713" t="s">
        <v>165</v>
      </c>
      <c r="N3713" t="s">
        <v>165</v>
      </c>
      <c r="O3713" t="s">
        <v>165</v>
      </c>
      <c r="P3713" t="s">
        <v>165</v>
      </c>
      <c r="Q3713" t="s">
        <v>165</v>
      </c>
    </row>
    <row r="3714">
      <c r="B3714" t="s">
        <v>165</v>
      </c>
      <c r="C3714" t="s">
        <v>165</v>
      </c>
      <c r="D3714" t="s">
        <v>165</v>
      </c>
      <c r="E3714" t="s">
        <v>165</v>
      </c>
      <c r="F3714" t="s">
        <v>165</v>
      </c>
      <c r="G3714" t="s">
        <v>165</v>
      </c>
      <c r="H3714" t="s">
        <v>165</v>
      </c>
      <c r="J3714" t="s">
        <v>165</v>
      </c>
      <c r="K3714" t="s">
        <v>165</v>
      </c>
      <c r="L3714" t="s">
        <v>165</v>
      </c>
      <c r="M3714" t="s">
        <v>165</v>
      </c>
      <c r="N3714" t="s">
        <v>165</v>
      </c>
      <c r="O3714" t="s">
        <v>165</v>
      </c>
      <c r="P3714" t="s">
        <v>165</v>
      </c>
      <c r="Q3714" t="s">
        <v>165</v>
      </c>
    </row>
    <row r="3715">
      <c r="B3715" t="s">
        <v>165</v>
      </c>
      <c r="C3715" t="s">
        <v>165</v>
      </c>
      <c r="D3715" t="s">
        <v>165</v>
      </c>
      <c r="E3715" t="s">
        <v>165</v>
      </c>
      <c r="F3715" t="s">
        <v>165</v>
      </c>
      <c r="G3715" t="s">
        <v>165</v>
      </c>
      <c r="H3715" t="s">
        <v>165</v>
      </c>
      <c r="J3715" t="s">
        <v>165</v>
      </c>
      <c r="K3715" t="s">
        <v>165</v>
      </c>
      <c r="L3715" t="s">
        <v>165</v>
      </c>
      <c r="M3715" t="s">
        <v>165</v>
      </c>
      <c r="N3715" t="s">
        <v>165</v>
      </c>
      <c r="O3715" t="s">
        <v>165</v>
      </c>
      <c r="P3715" t="s">
        <v>165</v>
      </c>
      <c r="Q3715" t="s">
        <v>165</v>
      </c>
    </row>
    <row r="3716">
      <c r="B3716" t="s">
        <v>165</v>
      </c>
      <c r="C3716" t="s">
        <v>165</v>
      </c>
      <c r="D3716" t="s">
        <v>165</v>
      </c>
      <c r="E3716" t="s">
        <v>165</v>
      </c>
      <c r="F3716" t="s">
        <v>165</v>
      </c>
      <c r="G3716" t="s">
        <v>165</v>
      </c>
      <c r="H3716" t="s">
        <v>165</v>
      </c>
      <c r="J3716" t="s">
        <v>165</v>
      </c>
      <c r="K3716" t="s">
        <v>165</v>
      </c>
      <c r="L3716" t="s">
        <v>165</v>
      </c>
      <c r="M3716" t="s">
        <v>165</v>
      </c>
      <c r="N3716" t="s">
        <v>165</v>
      </c>
      <c r="O3716" t="s">
        <v>165</v>
      </c>
      <c r="P3716" t="s">
        <v>165</v>
      </c>
      <c r="Q3716" t="s">
        <v>165</v>
      </c>
    </row>
    <row r="3717">
      <c r="B3717" t="s">
        <v>165</v>
      </c>
      <c r="C3717" t="s">
        <v>165</v>
      </c>
      <c r="D3717" t="s">
        <v>165</v>
      </c>
      <c r="E3717" t="s">
        <v>165</v>
      </c>
      <c r="F3717" t="s">
        <v>165</v>
      </c>
      <c r="G3717" t="s">
        <v>165</v>
      </c>
      <c r="H3717" t="s">
        <v>165</v>
      </c>
      <c r="J3717" t="s">
        <v>165</v>
      </c>
      <c r="K3717" t="s">
        <v>165</v>
      </c>
      <c r="L3717" t="s">
        <v>165</v>
      </c>
      <c r="M3717" t="s">
        <v>165</v>
      </c>
      <c r="N3717" t="s">
        <v>165</v>
      </c>
      <c r="O3717" t="s">
        <v>165</v>
      </c>
      <c r="P3717" t="s">
        <v>165</v>
      </c>
      <c r="Q3717" t="s">
        <v>165</v>
      </c>
    </row>
    <row r="3718">
      <c r="B3718" t="s">
        <v>165</v>
      </c>
      <c r="C3718" t="s">
        <v>165</v>
      </c>
      <c r="D3718" t="s">
        <v>165</v>
      </c>
      <c r="E3718" t="s">
        <v>165</v>
      </c>
      <c r="F3718" t="s">
        <v>165</v>
      </c>
      <c r="G3718" t="s">
        <v>165</v>
      </c>
      <c r="H3718" t="s">
        <v>165</v>
      </c>
      <c r="J3718" t="s">
        <v>165</v>
      </c>
      <c r="K3718" t="s">
        <v>165</v>
      </c>
      <c r="L3718" t="s">
        <v>165</v>
      </c>
      <c r="M3718" t="s">
        <v>165</v>
      </c>
      <c r="N3718" t="s">
        <v>165</v>
      </c>
      <c r="O3718" t="s">
        <v>165</v>
      </c>
      <c r="P3718" t="s">
        <v>165</v>
      </c>
      <c r="Q3718" t="s">
        <v>165</v>
      </c>
    </row>
    <row r="3719">
      <c r="B3719" t="s">
        <v>165</v>
      </c>
      <c r="C3719" t="s">
        <v>165</v>
      </c>
      <c r="D3719" t="s">
        <v>165</v>
      </c>
      <c r="E3719" t="s">
        <v>165</v>
      </c>
      <c r="F3719" t="s">
        <v>165</v>
      </c>
      <c r="G3719" t="s">
        <v>165</v>
      </c>
      <c r="H3719" t="s">
        <v>165</v>
      </c>
      <c r="J3719" t="s">
        <v>165</v>
      </c>
      <c r="K3719" t="s">
        <v>165</v>
      </c>
      <c r="L3719" t="s">
        <v>165</v>
      </c>
      <c r="M3719" t="s">
        <v>165</v>
      </c>
      <c r="N3719" t="s">
        <v>165</v>
      </c>
      <c r="O3719" t="s">
        <v>165</v>
      </c>
      <c r="P3719" t="s">
        <v>165</v>
      </c>
      <c r="Q3719" t="s">
        <v>165</v>
      </c>
    </row>
    <row r="3720">
      <c r="B3720" t="s">
        <v>165</v>
      </c>
      <c r="C3720" t="s">
        <v>165</v>
      </c>
      <c r="D3720" t="s">
        <v>165</v>
      </c>
      <c r="E3720" t="s">
        <v>165</v>
      </c>
      <c r="F3720" t="s">
        <v>165</v>
      </c>
      <c r="G3720" t="s">
        <v>165</v>
      </c>
      <c r="H3720" t="s">
        <v>165</v>
      </c>
      <c r="J3720" t="s">
        <v>165</v>
      </c>
      <c r="K3720" t="s">
        <v>165</v>
      </c>
      <c r="L3720" t="s">
        <v>165</v>
      </c>
      <c r="M3720" t="s">
        <v>165</v>
      </c>
      <c r="N3720" t="s">
        <v>165</v>
      </c>
      <c r="O3720" t="s">
        <v>165</v>
      </c>
      <c r="P3720" t="s">
        <v>165</v>
      </c>
      <c r="Q3720" t="s">
        <v>165</v>
      </c>
    </row>
    <row r="3721">
      <c r="B3721" t="s">
        <v>165</v>
      </c>
      <c r="C3721" t="s">
        <v>165</v>
      </c>
      <c r="D3721" t="s">
        <v>165</v>
      </c>
      <c r="E3721" t="s">
        <v>165</v>
      </c>
      <c r="F3721" t="s">
        <v>165</v>
      </c>
      <c r="G3721" t="s">
        <v>165</v>
      </c>
      <c r="H3721" t="s">
        <v>165</v>
      </c>
      <c r="J3721" t="s">
        <v>165</v>
      </c>
      <c r="K3721" t="s">
        <v>165</v>
      </c>
      <c r="L3721" t="s">
        <v>165</v>
      </c>
      <c r="M3721" t="s">
        <v>165</v>
      </c>
      <c r="N3721" t="s">
        <v>165</v>
      </c>
      <c r="O3721" t="s">
        <v>165</v>
      </c>
      <c r="P3721" t="s">
        <v>165</v>
      </c>
      <c r="Q3721" t="s">
        <v>165</v>
      </c>
    </row>
    <row r="3722">
      <c r="B3722" t="s">
        <v>165</v>
      </c>
      <c r="C3722" t="s">
        <v>165</v>
      </c>
      <c r="D3722" t="s">
        <v>165</v>
      </c>
      <c r="E3722" t="s">
        <v>165</v>
      </c>
      <c r="F3722" t="s">
        <v>165</v>
      </c>
      <c r="G3722" t="s">
        <v>165</v>
      </c>
      <c r="H3722" t="s">
        <v>165</v>
      </c>
      <c r="J3722" t="s">
        <v>165</v>
      </c>
      <c r="K3722" t="s">
        <v>165</v>
      </c>
      <c r="L3722" t="s">
        <v>165</v>
      </c>
      <c r="M3722" t="s">
        <v>165</v>
      </c>
      <c r="N3722" t="s">
        <v>165</v>
      </c>
      <c r="O3722" t="s">
        <v>165</v>
      </c>
      <c r="P3722" t="s">
        <v>165</v>
      </c>
      <c r="Q3722" t="s">
        <v>165</v>
      </c>
    </row>
    <row r="3723">
      <c r="B3723" t="s">
        <v>165</v>
      </c>
      <c r="C3723" t="s">
        <v>165</v>
      </c>
      <c r="D3723" t="s">
        <v>165</v>
      </c>
      <c r="E3723" t="s">
        <v>165</v>
      </c>
      <c r="F3723" t="s">
        <v>165</v>
      </c>
      <c r="G3723" t="s">
        <v>165</v>
      </c>
      <c r="H3723" t="s">
        <v>165</v>
      </c>
      <c r="J3723" t="s">
        <v>165</v>
      </c>
      <c r="K3723" t="s">
        <v>165</v>
      </c>
      <c r="L3723" t="s">
        <v>165</v>
      </c>
      <c r="M3723" t="s">
        <v>165</v>
      </c>
      <c r="N3723" t="s">
        <v>165</v>
      </c>
      <c r="O3723" t="s">
        <v>165</v>
      </c>
      <c r="P3723" t="s">
        <v>165</v>
      </c>
      <c r="Q3723" t="s">
        <v>165</v>
      </c>
    </row>
    <row r="3724">
      <c r="B3724" t="s">
        <v>165</v>
      </c>
      <c r="C3724" t="s">
        <v>165</v>
      </c>
      <c r="D3724" t="s">
        <v>165</v>
      </c>
      <c r="E3724" t="s">
        <v>165</v>
      </c>
      <c r="F3724" t="s">
        <v>165</v>
      </c>
      <c r="G3724" t="s">
        <v>165</v>
      </c>
      <c r="H3724" t="s">
        <v>165</v>
      </c>
      <c r="J3724" t="s">
        <v>165</v>
      </c>
      <c r="K3724" t="s">
        <v>165</v>
      </c>
      <c r="L3724" t="s">
        <v>165</v>
      </c>
      <c r="M3724" t="s">
        <v>165</v>
      </c>
      <c r="N3724" t="s">
        <v>165</v>
      </c>
      <c r="O3724" t="s">
        <v>165</v>
      </c>
      <c r="P3724" t="s">
        <v>165</v>
      </c>
      <c r="Q3724" t="s">
        <v>165</v>
      </c>
    </row>
    <row r="3725">
      <c r="B3725" t="s">
        <v>165</v>
      </c>
      <c r="C3725" t="s">
        <v>165</v>
      </c>
      <c r="D3725" t="s">
        <v>165</v>
      </c>
      <c r="E3725" t="s">
        <v>165</v>
      </c>
      <c r="F3725" t="s">
        <v>165</v>
      </c>
      <c r="G3725" t="s">
        <v>165</v>
      </c>
      <c r="H3725" t="s">
        <v>165</v>
      </c>
      <c r="J3725" t="s">
        <v>165</v>
      </c>
      <c r="K3725" t="s">
        <v>165</v>
      </c>
      <c r="L3725" t="s">
        <v>165</v>
      </c>
      <c r="M3725" t="s">
        <v>165</v>
      </c>
      <c r="N3725" t="s">
        <v>165</v>
      </c>
      <c r="O3725" t="s">
        <v>165</v>
      </c>
      <c r="P3725" t="s">
        <v>165</v>
      </c>
      <c r="Q3725" t="s">
        <v>165</v>
      </c>
    </row>
    <row r="3726">
      <c r="B3726" t="s">
        <v>165</v>
      </c>
      <c r="C3726" t="s">
        <v>165</v>
      </c>
      <c r="D3726" t="s">
        <v>165</v>
      </c>
      <c r="E3726" t="s">
        <v>165</v>
      </c>
      <c r="F3726" t="s">
        <v>165</v>
      </c>
      <c r="G3726" t="s">
        <v>165</v>
      </c>
      <c r="H3726" t="s">
        <v>165</v>
      </c>
      <c r="J3726" t="s">
        <v>165</v>
      </c>
      <c r="K3726" t="s">
        <v>165</v>
      </c>
      <c r="L3726" t="s">
        <v>165</v>
      </c>
      <c r="M3726" t="s">
        <v>165</v>
      </c>
      <c r="N3726" t="s">
        <v>165</v>
      </c>
      <c r="O3726" t="s">
        <v>165</v>
      </c>
      <c r="P3726" t="s">
        <v>165</v>
      </c>
      <c r="Q3726" t="s">
        <v>165</v>
      </c>
    </row>
    <row r="3727">
      <c r="B3727" t="s">
        <v>165</v>
      </c>
      <c r="C3727" t="s">
        <v>165</v>
      </c>
      <c r="D3727" t="s">
        <v>165</v>
      </c>
      <c r="E3727" t="s">
        <v>165</v>
      </c>
      <c r="F3727" t="s">
        <v>165</v>
      </c>
      <c r="G3727" t="s">
        <v>165</v>
      </c>
      <c r="H3727" t="s">
        <v>165</v>
      </c>
      <c r="J3727" t="s">
        <v>165</v>
      </c>
      <c r="K3727" t="s">
        <v>165</v>
      </c>
      <c r="L3727" t="s">
        <v>165</v>
      </c>
      <c r="M3727" t="s">
        <v>165</v>
      </c>
      <c r="N3727" t="s">
        <v>165</v>
      </c>
      <c r="O3727" t="s">
        <v>165</v>
      </c>
      <c r="P3727" t="s">
        <v>165</v>
      </c>
      <c r="Q3727" t="s">
        <v>165</v>
      </c>
    </row>
    <row r="3728">
      <c r="B3728" t="s">
        <v>165</v>
      </c>
      <c r="C3728" t="s">
        <v>165</v>
      </c>
      <c r="D3728" t="s">
        <v>165</v>
      </c>
      <c r="E3728" t="s">
        <v>165</v>
      </c>
      <c r="F3728" t="s">
        <v>165</v>
      </c>
      <c r="G3728" t="s">
        <v>165</v>
      </c>
      <c r="H3728" t="s">
        <v>165</v>
      </c>
      <c r="J3728" t="s">
        <v>165</v>
      </c>
      <c r="K3728" t="s">
        <v>165</v>
      </c>
      <c r="L3728" t="s">
        <v>165</v>
      </c>
      <c r="M3728" t="s">
        <v>165</v>
      </c>
      <c r="N3728" t="s">
        <v>165</v>
      </c>
      <c r="O3728" t="s">
        <v>165</v>
      </c>
      <c r="P3728" t="s">
        <v>165</v>
      </c>
      <c r="Q3728" t="s">
        <v>165</v>
      </c>
    </row>
    <row r="3729">
      <c r="B3729" t="s">
        <v>165</v>
      </c>
      <c r="C3729" t="s">
        <v>165</v>
      </c>
      <c r="D3729" t="s">
        <v>165</v>
      </c>
      <c r="E3729" t="s">
        <v>165</v>
      </c>
      <c r="F3729" t="s">
        <v>165</v>
      </c>
      <c r="G3729" t="s">
        <v>165</v>
      </c>
      <c r="H3729" t="s">
        <v>165</v>
      </c>
      <c r="J3729" t="s">
        <v>165</v>
      </c>
      <c r="K3729" t="s">
        <v>165</v>
      </c>
      <c r="L3729" t="s">
        <v>165</v>
      </c>
      <c r="M3729" t="s">
        <v>165</v>
      </c>
      <c r="N3729" t="s">
        <v>165</v>
      </c>
      <c r="O3729" t="s">
        <v>165</v>
      </c>
      <c r="P3729" t="s">
        <v>165</v>
      </c>
      <c r="Q3729" t="s">
        <v>165</v>
      </c>
    </row>
    <row r="3730">
      <c r="B3730" t="s">
        <v>165</v>
      </c>
      <c r="C3730" t="s">
        <v>165</v>
      </c>
      <c r="D3730" t="s">
        <v>165</v>
      </c>
      <c r="E3730" t="s">
        <v>165</v>
      </c>
      <c r="F3730" t="s">
        <v>165</v>
      </c>
      <c r="G3730" t="s">
        <v>165</v>
      </c>
      <c r="H3730" t="s">
        <v>165</v>
      </c>
      <c r="J3730" t="s">
        <v>165</v>
      </c>
      <c r="K3730" t="s">
        <v>165</v>
      </c>
      <c r="L3730" t="s">
        <v>165</v>
      </c>
      <c r="M3730" t="s">
        <v>165</v>
      </c>
      <c r="N3730" t="s">
        <v>165</v>
      </c>
      <c r="O3730" t="s">
        <v>165</v>
      </c>
      <c r="P3730" t="s">
        <v>165</v>
      </c>
      <c r="Q3730" t="s">
        <v>165</v>
      </c>
    </row>
    <row r="3731">
      <c r="B3731" t="s">
        <v>165</v>
      </c>
      <c r="C3731" t="s">
        <v>165</v>
      </c>
      <c r="D3731" t="s">
        <v>165</v>
      </c>
      <c r="E3731" t="s">
        <v>165</v>
      </c>
      <c r="F3731" t="s">
        <v>165</v>
      </c>
      <c r="G3731" t="s">
        <v>165</v>
      </c>
      <c r="H3731" t="s">
        <v>165</v>
      </c>
      <c r="J3731" t="s">
        <v>165</v>
      </c>
      <c r="K3731" t="s">
        <v>165</v>
      </c>
      <c r="L3731" t="s">
        <v>165</v>
      </c>
      <c r="M3731" t="s">
        <v>165</v>
      </c>
      <c r="N3731" t="s">
        <v>165</v>
      </c>
      <c r="O3731" t="s">
        <v>165</v>
      </c>
      <c r="P3731" t="s">
        <v>165</v>
      </c>
      <c r="Q3731" t="s">
        <v>165</v>
      </c>
    </row>
    <row r="3732">
      <c r="B3732" t="s">
        <v>165</v>
      </c>
      <c r="C3732" t="s">
        <v>165</v>
      </c>
      <c r="D3732" t="s">
        <v>165</v>
      </c>
      <c r="E3732" t="s">
        <v>165</v>
      </c>
      <c r="F3732" t="s">
        <v>165</v>
      </c>
      <c r="G3732" t="s">
        <v>165</v>
      </c>
      <c r="H3732" t="s">
        <v>165</v>
      </c>
      <c r="J3732" t="s">
        <v>165</v>
      </c>
      <c r="K3732" t="s">
        <v>165</v>
      </c>
      <c r="L3732" t="s">
        <v>165</v>
      </c>
      <c r="M3732" t="s">
        <v>165</v>
      </c>
      <c r="N3732" t="s">
        <v>165</v>
      </c>
      <c r="O3732" t="s">
        <v>165</v>
      </c>
      <c r="P3732" t="s">
        <v>165</v>
      </c>
      <c r="Q3732" t="s">
        <v>165</v>
      </c>
    </row>
    <row r="3733">
      <c r="B3733" t="s">
        <v>165</v>
      </c>
      <c r="C3733" t="s">
        <v>165</v>
      </c>
      <c r="D3733" t="s">
        <v>165</v>
      </c>
      <c r="E3733" t="s">
        <v>165</v>
      </c>
      <c r="F3733" t="s">
        <v>165</v>
      </c>
      <c r="G3733" t="s">
        <v>165</v>
      </c>
      <c r="H3733" t="s">
        <v>165</v>
      </c>
      <c r="J3733" t="s">
        <v>165</v>
      </c>
      <c r="K3733" t="s">
        <v>165</v>
      </c>
      <c r="L3733" t="s">
        <v>165</v>
      </c>
      <c r="M3733" t="s">
        <v>165</v>
      </c>
      <c r="N3733" t="s">
        <v>165</v>
      </c>
      <c r="O3733" t="s">
        <v>165</v>
      </c>
      <c r="P3733" t="s">
        <v>165</v>
      </c>
      <c r="Q3733" t="s">
        <v>165</v>
      </c>
    </row>
    <row r="3734">
      <c r="B3734" t="s">
        <v>165</v>
      </c>
      <c r="C3734" t="s">
        <v>165</v>
      </c>
      <c r="D3734" t="s">
        <v>165</v>
      </c>
      <c r="E3734" t="s">
        <v>165</v>
      </c>
      <c r="F3734" t="s">
        <v>165</v>
      </c>
      <c r="G3734" t="s">
        <v>165</v>
      </c>
      <c r="H3734" t="s">
        <v>165</v>
      </c>
      <c r="J3734" t="s">
        <v>165</v>
      </c>
      <c r="K3734" t="s">
        <v>165</v>
      </c>
      <c r="L3734" t="s">
        <v>165</v>
      </c>
      <c r="M3734" t="s">
        <v>165</v>
      </c>
      <c r="N3734" t="s">
        <v>165</v>
      </c>
      <c r="O3734" t="s">
        <v>165</v>
      </c>
      <c r="P3734" t="s">
        <v>165</v>
      </c>
      <c r="Q3734" t="s">
        <v>165</v>
      </c>
    </row>
    <row r="3735">
      <c r="B3735" t="s">
        <v>165</v>
      </c>
      <c r="C3735" t="s">
        <v>165</v>
      </c>
      <c r="D3735" t="s">
        <v>165</v>
      </c>
      <c r="E3735" t="s">
        <v>165</v>
      </c>
      <c r="F3735" t="s">
        <v>165</v>
      </c>
      <c r="G3735" t="s">
        <v>165</v>
      </c>
      <c r="H3735" t="s">
        <v>165</v>
      </c>
      <c r="J3735" t="s">
        <v>165</v>
      </c>
      <c r="K3735" t="s">
        <v>165</v>
      </c>
      <c r="L3735" t="s">
        <v>165</v>
      </c>
      <c r="M3735" t="s">
        <v>165</v>
      </c>
      <c r="N3735" t="s">
        <v>165</v>
      </c>
      <c r="O3735" t="s">
        <v>165</v>
      </c>
      <c r="P3735" t="s">
        <v>165</v>
      </c>
      <c r="Q3735" t="s">
        <v>165</v>
      </c>
    </row>
    <row r="3736">
      <c r="B3736" t="s">
        <v>165</v>
      </c>
      <c r="C3736" t="s">
        <v>165</v>
      </c>
      <c r="D3736" t="s">
        <v>165</v>
      </c>
      <c r="E3736" t="s">
        <v>165</v>
      </c>
      <c r="F3736" t="s">
        <v>165</v>
      </c>
      <c r="G3736" t="s">
        <v>165</v>
      </c>
      <c r="H3736" t="s">
        <v>165</v>
      </c>
      <c r="J3736" t="s">
        <v>165</v>
      </c>
      <c r="K3736" t="s">
        <v>165</v>
      </c>
      <c r="L3736" t="s">
        <v>165</v>
      </c>
      <c r="M3736" t="s">
        <v>165</v>
      </c>
      <c r="N3736" t="s">
        <v>165</v>
      </c>
      <c r="O3736" t="s">
        <v>165</v>
      </c>
      <c r="P3736" t="s">
        <v>165</v>
      </c>
      <c r="Q3736" t="s">
        <v>165</v>
      </c>
    </row>
    <row r="3737">
      <c r="B3737" t="s">
        <v>165</v>
      </c>
      <c r="C3737" t="s">
        <v>165</v>
      </c>
      <c r="D3737" t="s">
        <v>165</v>
      </c>
      <c r="E3737" t="s">
        <v>165</v>
      </c>
      <c r="F3737" t="s">
        <v>165</v>
      </c>
      <c r="G3737" t="s">
        <v>165</v>
      </c>
      <c r="H3737" t="s">
        <v>165</v>
      </c>
      <c r="J3737" t="s">
        <v>165</v>
      </c>
      <c r="K3737" t="s">
        <v>165</v>
      </c>
      <c r="L3737" t="s">
        <v>165</v>
      </c>
      <c r="M3737" t="s">
        <v>165</v>
      </c>
      <c r="N3737" t="s">
        <v>165</v>
      </c>
      <c r="O3737" t="s">
        <v>165</v>
      </c>
      <c r="P3737" t="s">
        <v>165</v>
      </c>
      <c r="Q3737" t="s">
        <v>165</v>
      </c>
    </row>
    <row r="3738">
      <c r="B3738" t="s">
        <v>165</v>
      </c>
      <c r="C3738" t="s">
        <v>165</v>
      </c>
      <c r="D3738" t="s">
        <v>165</v>
      </c>
      <c r="E3738" t="s">
        <v>165</v>
      </c>
      <c r="F3738" t="s">
        <v>165</v>
      </c>
      <c r="G3738" t="s">
        <v>165</v>
      </c>
      <c r="H3738" t="s">
        <v>165</v>
      </c>
      <c r="J3738" t="s">
        <v>165</v>
      </c>
      <c r="K3738" t="s">
        <v>165</v>
      </c>
      <c r="L3738" t="s">
        <v>165</v>
      </c>
      <c r="M3738" t="s">
        <v>165</v>
      </c>
      <c r="N3738" t="s">
        <v>165</v>
      </c>
      <c r="O3738" t="s">
        <v>165</v>
      </c>
      <c r="P3738" t="s">
        <v>165</v>
      </c>
      <c r="Q3738" t="s">
        <v>165</v>
      </c>
    </row>
    <row r="3739">
      <c r="B3739" t="s">
        <v>165</v>
      </c>
      <c r="C3739" t="s">
        <v>165</v>
      </c>
      <c r="D3739" t="s">
        <v>165</v>
      </c>
      <c r="E3739" t="s">
        <v>165</v>
      </c>
      <c r="F3739" t="s">
        <v>165</v>
      </c>
      <c r="G3739" t="s">
        <v>165</v>
      </c>
      <c r="H3739" t="s">
        <v>165</v>
      </c>
      <c r="J3739" t="s">
        <v>165</v>
      </c>
      <c r="K3739" t="s">
        <v>165</v>
      </c>
      <c r="L3739" t="s">
        <v>165</v>
      </c>
      <c r="M3739" t="s">
        <v>165</v>
      </c>
      <c r="N3739" t="s">
        <v>165</v>
      </c>
      <c r="O3739" t="s">
        <v>165</v>
      </c>
      <c r="P3739" t="s">
        <v>165</v>
      </c>
      <c r="Q3739" t="s">
        <v>165</v>
      </c>
    </row>
    <row r="3740">
      <c r="B3740" t="s">
        <v>165</v>
      </c>
      <c r="C3740" t="s">
        <v>165</v>
      </c>
      <c r="D3740" t="s">
        <v>165</v>
      </c>
      <c r="E3740" t="s">
        <v>165</v>
      </c>
      <c r="F3740" t="s">
        <v>165</v>
      </c>
      <c r="G3740" t="s">
        <v>165</v>
      </c>
      <c r="H3740" t="s">
        <v>165</v>
      </c>
      <c r="J3740" t="s">
        <v>165</v>
      </c>
      <c r="K3740" t="s">
        <v>165</v>
      </c>
      <c r="L3740" t="s">
        <v>165</v>
      </c>
      <c r="M3740" t="s">
        <v>165</v>
      </c>
      <c r="N3740" t="s">
        <v>165</v>
      </c>
      <c r="O3740" t="s">
        <v>165</v>
      </c>
      <c r="P3740" t="s">
        <v>165</v>
      </c>
      <c r="Q3740" t="s">
        <v>165</v>
      </c>
    </row>
    <row r="3741">
      <c r="B3741" t="s">
        <v>165</v>
      </c>
      <c r="C3741" t="s">
        <v>165</v>
      </c>
      <c r="D3741" t="s">
        <v>165</v>
      </c>
      <c r="E3741" t="s">
        <v>165</v>
      </c>
      <c r="F3741" t="s">
        <v>165</v>
      </c>
      <c r="G3741" t="s">
        <v>165</v>
      </c>
      <c r="H3741" t="s">
        <v>165</v>
      </c>
      <c r="J3741" t="s">
        <v>165</v>
      </c>
      <c r="K3741" t="s">
        <v>165</v>
      </c>
      <c r="L3741" t="s">
        <v>165</v>
      </c>
      <c r="M3741" t="s">
        <v>165</v>
      </c>
      <c r="N3741" t="s">
        <v>165</v>
      </c>
      <c r="O3741" t="s">
        <v>165</v>
      </c>
      <c r="P3741" t="s">
        <v>165</v>
      </c>
      <c r="Q3741" t="s">
        <v>165</v>
      </c>
    </row>
    <row r="3742">
      <c r="B3742" t="s">
        <v>165</v>
      </c>
      <c r="C3742" t="s">
        <v>165</v>
      </c>
      <c r="D3742" t="s">
        <v>165</v>
      </c>
      <c r="E3742" t="s">
        <v>165</v>
      </c>
      <c r="F3742" t="s">
        <v>165</v>
      </c>
      <c r="G3742" t="s">
        <v>165</v>
      </c>
      <c r="H3742" t="s">
        <v>165</v>
      </c>
      <c r="J3742" t="s">
        <v>165</v>
      </c>
      <c r="K3742" t="s">
        <v>165</v>
      </c>
      <c r="L3742" t="s">
        <v>165</v>
      </c>
      <c r="M3742" t="s">
        <v>165</v>
      </c>
      <c r="N3742" t="s">
        <v>165</v>
      </c>
      <c r="O3742" t="s">
        <v>165</v>
      </c>
      <c r="P3742" t="s">
        <v>165</v>
      </c>
      <c r="Q3742" t="s">
        <v>165</v>
      </c>
    </row>
    <row r="3743">
      <c r="B3743" t="s">
        <v>165</v>
      </c>
      <c r="C3743" t="s">
        <v>165</v>
      </c>
      <c r="D3743" t="s">
        <v>165</v>
      </c>
      <c r="E3743" t="s">
        <v>165</v>
      </c>
      <c r="F3743" t="s">
        <v>165</v>
      </c>
      <c r="G3743" t="s">
        <v>165</v>
      </c>
      <c r="H3743" t="s">
        <v>165</v>
      </c>
      <c r="J3743" t="s">
        <v>165</v>
      </c>
      <c r="K3743" t="s">
        <v>165</v>
      </c>
      <c r="L3743" t="s">
        <v>165</v>
      </c>
      <c r="M3743" t="s">
        <v>165</v>
      </c>
      <c r="N3743" t="s">
        <v>165</v>
      </c>
      <c r="O3743" t="s">
        <v>165</v>
      </c>
      <c r="P3743" t="s">
        <v>165</v>
      </c>
      <c r="Q3743" t="s">
        <v>165</v>
      </c>
    </row>
    <row r="3744">
      <c r="B3744" t="s">
        <v>165</v>
      </c>
      <c r="C3744" t="s">
        <v>165</v>
      </c>
      <c r="D3744" t="s">
        <v>165</v>
      </c>
      <c r="E3744" t="s">
        <v>165</v>
      </c>
      <c r="F3744" t="s">
        <v>165</v>
      </c>
      <c r="G3744" t="s">
        <v>165</v>
      </c>
      <c r="H3744" t="s">
        <v>165</v>
      </c>
      <c r="J3744" t="s">
        <v>165</v>
      </c>
      <c r="K3744" t="s">
        <v>165</v>
      </c>
      <c r="L3744" t="s">
        <v>165</v>
      </c>
      <c r="M3744" t="s">
        <v>165</v>
      </c>
      <c r="N3744" t="s">
        <v>165</v>
      </c>
      <c r="O3744" t="s">
        <v>165</v>
      </c>
      <c r="P3744" t="s">
        <v>165</v>
      </c>
      <c r="Q3744" t="s">
        <v>165</v>
      </c>
    </row>
    <row r="3745">
      <c r="B3745" t="s">
        <v>165</v>
      </c>
      <c r="C3745" t="s">
        <v>165</v>
      </c>
      <c r="D3745" t="s">
        <v>165</v>
      </c>
      <c r="E3745" t="s">
        <v>165</v>
      </c>
      <c r="F3745" t="s">
        <v>165</v>
      </c>
      <c r="G3745" t="s">
        <v>165</v>
      </c>
      <c r="H3745" t="s">
        <v>165</v>
      </c>
      <c r="J3745" t="s">
        <v>165</v>
      </c>
      <c r="K3745" t="s">
        <v>165</v>
      </c>
      <c r="L3745" t="s">
        <v>165</v>
      </c>
      <c r="M3745" t="s">
        <v>165</v>
      </c>
      <c r="N3745" t="s">
        <v>165</v>
      </c>
      <c r="O3745" t="s">
        <v>165</v>
      </c>
      <c r="P3745" t="s">
        <v>165</v>
      </c>
      <c r="Q3745" t="s">
        <v>165</v>
      </c>
    </row>
    <row r="3746">
      <c r="B3746" t="s">
        <v>165</v>
      </c>
      <c r="C3746" t="s">
        <v>165</v>
      </c>
      <c r="D3746" t="s">
        <v>165</v>
      </c>
      <c r="E3746" t="s">
        <v>165</v>
      </c>
      <c r="F3746" t="s">
        <v>165</v>
      </c>
      <c r="G3746" t="s">
        <v>165</v>
      </c>
      <c r="H3746" t="s">
        <v>165</v>
      </c>
      <c r="J3746" t="s">
        <v>165</v>
      </c>
      <c r="K3746" t="s">
        <v>165</v>
      </c>
      <c r="L3746" t="s">
        <v>165</v>
      </c>
      <c r="M3746" t="s">
        <v>165</v>
      </c>
      <c r="N3746" t="s">
        <v>165</v>
      </c>
      <c r="O3746" t="s">
        <v>165</v>
      </c>
      <c r="P3746" t="s">
        <v>165</v>
      </c>
      <c r="Q3746" t="s">
        <v>165</v>
      </c>
    </row>
    <row r="3747">
      <c r="B3747" t="s">
        <v>165</v>
      </c>
      <c r="C3747" t="s">
        <v>165</v>
      </c>
      <c r="D3747" t="s">
        <v>165</v>
      </c>
      <c r="E3747" t="s">
        <v>165</v>
      </c>
      <c r="F3747" t="s">
        <v>165</v>
      </c>
      <c r="G3747" t="s">
        <v>165</v>
      </c>
      <c r="H3747" t="s">
        <v>165</v>
      </c>
      <c r="J3747" t="s">
        <v>165</v>
      </c>
      <c r="K3747" t="s">
        <v>165</v>
      </c>
      <c r="L3747" t="s">
        <v>165</v>
      </c>
      <c r="M3747" t="s">
        <v>165</v>
      </c>
      <c r="N3747" t="s">
        <v>165</v>
      </c>
      <c r="O3747" t="s">
        <v>165</v>
      </c>
      <c r="P3747" t="s">
        <v>165</v>
      </c>
      <c r="Q3747" t="s">
        <v>165</v>
      </c>
    </row>
    <row r="3748">
      <c r="B3748" t="s">
        <v>165</v>
      </c>
      <c r="C3748" t="s">
        <v>165</v>
      </c>
      <c r="D3748" t="s">
        <v>165</v>
      </c>
      <c r="E3748" t="s">
        <v>165</v>
      </c>
      <c r="F3748" t="s">
        <v>165</v>
      </c>
      <c r="G3748" t="s">
        <v>165</v>
      </c>
      <c r="H3748" t="s">
        <v>165</v>
      </c>
      <c r="J3748" t="s">
        <v>165</v>
      </c>
      <c r="K3748" t="s">
        <v>165</v>
      </c>
      <c r="L3748" t="s">
        <v>165</v>
      </c>
      <c r="M3748" t="s">
        <v>165</v>
      </c>
      <c r="N3748" t="s">
        <v>165</v>
      </c>
      <c r="O3748" t="s">
        <v>165</v>
      </c>
      <c r="P3748" t="s">
        <v>165</v>
      </c>
      <c r="Q3748" t="s">
        <v>165</v>
      </c>
    </row>
    <row r="3749">
      <c r="B3749" t="s">
        <v>165</v>
      </c>
      <c r="C3749" t="s">
        <v>165</v>
      </c>
      <c r="D3749" t="s">
        <v>165</v>
      </c>
      <c r="E3749" t="s">
        <v>165</v>
      </c>
      <c r="F3749" t="s">
        <v>165</v>
      </c>
      <c r="G3749" t="s">
        <v>165</v>
      </c>
      <c r="H3749" t="s">
        <v>165</v>
      </c>
      <c r="J3749" t="s">
        <v>165</v>
      </c>
      <c r="K3749" t="s">
        <v>165</v>
      </c>
      <c r="L3749" t="s">
        <v>165</v>
      </c>
      <c r="M3749" t="s">
        <v>165</v>
      </c>
      <c r="N3749" t="s">
        <v>165</v>
      </c>
      <c r="O3749" t="s">
        <v>165</v>
      </c>
      <c r="P3749" t="s">
        <v>165</v>
      </c>
      <c r="Q3749" t="s">
        <v>165</v>
      </c>
    </row>
    <row r="3750">
      <c r="B3750" t="s">
        <v>165</v>
      </c>
      <c r="C3750" t="s">
        <v>165</v>
      </c>
      <c r="D3750" t="s">
        <v>165</v>
      </c>
      <c r="E3750" t="s">
        <v>165</v>
      </c>
      <c r="F3750" t="s">
        <v>165</v>
      </c>
      <c r="G3750" t="s">
        <v>165</v>
      </c>
      <c r="H3750" t="s">
        <v>165</v>
      </c>
      <c r="J3750" t="s">
        <v>165</v>
      </c>
      <c r="K3750" t="s">
        <v>165</v>
      </c>
      <c r="L3750" t="s">
        <v>165</v>
      </c>
      <c r="M3750" t="s">
        <v>165</v>
      </c>
      <c r="N3750" t="s">
        <v>165</v>
      </c>
      <c r="O3750" t="s">
        <v>165</v>
      </c>
      <c r="P3750" t="s">
        <v>165</v>
      </c>
      <c r="Q3750" t="s">
        <v>165</v>
      </c>
    </row>
    <row r="3751">
      <c r="B3751" t="s">
        <v>165</v>
      </c>
      <c r="C3751" t="s">
        <v>165</v>
      </c>
      <c r="D3751" t="s">
        <v>165</v>
      </c>
      <c r="E3751" t="s">
        <v>165</v>
      </c>
      <c r="F3751" t="s">
        <v>165</v>
      </c>
      <c r="G3751" t="s">
        <v>165</v>
      </c>
      <c r="H3751" t="s">
        <v>165</v>
      </c>
      <c r="J3751" t="s">
        <v>165</v>
      </c>
      <c r="K3751" t="s">
        <v>165</v>
      </c>
      <c r="L3751" t="s">
        <v>165</v>
      </c>
      <c r="M3751" t="s">
        <v>165</v>
      </c>
      <c r="N3751" t="s">
        <v>165</v>
      </c>
      <c r="O3751" t="s">
        <v>165</v>
      </c>
      <c r="P3751" t="s">
        <v>165</v>
      </c>
      <c r="Q3751" t="s">
        <v>165</v>
      </c>
    </row>
    <row r="3752">
      <c r="B3752" t="s">
        <v>165</v>
      </c>
      <c r="C3752" t="s">
        <v>165</v>
      </c>
      <c r="D3752" t="s">
        <v>165</v>
      </c>
      <c r="E3752" t="s">
        <v>165</v>
      </c>
      <c r="F3752" t="s">
        <v>165</v>
      </c>
      <c r="G3752" t="s">
        <v>165</v>
      </c>
      <c r="H3752" t="s">
        <v>165</v>
      </c>
      <c r="J3752" t="s">
        <v>165</v>
      </c>
      <c r="K3752" t="s">
        <v>165</v>
      </c>
      <c r="L3752" t="s">
        <v>165</v>
      </c>
      <c r="M3752" t="s">
        <v>165</v>
      </c>
      <c r="N3752" t="s">
        <v>165</v>
      </c>
      <c r="O3752" t="s">
        <v>165</v>
      </c>
      <c r="P3752" t="s">
        <v>165</v>
      </c>
      <c r="Q3752" t="s">
        <v>165</v>
      </c>
    </row>
    <row r="3753">
      <c r="B3753" t="s">
        <v>165</v>
      </c>
      <c r="C3753" t="s">
        <v>165</v>
      </c>
      <c r="D3753" t="s">
        <v>165</v>
      </c>
      <c r="E3753" t="s">
        <v>165</v>
      </c>
      <c r="F3753" t="s">
        <v>165</v>
      </c>
      <c r="G3753" t="s">
        <v>165</v>
      </c>
      <c r="H3753" t="s">
        <v>165</v>
      </c>
      <c r="J3753" t="s">
        <v>165</v>
      </c>
      <c r="K3753" t="s">
        <v>165</v>
      </c>
      <c r="L3753" t="s">
        <v>165</v>
      </c>
      <c r="M3753" t="s">
        <v>165</v>
      </c>
      <c r="N3753" t="s">
        <v>165</v>
      </c>
      <c r="O3753" t="s">
        <v>165</v>
      </c>
      <c r="P3753" t="s">
        <v>165</v>
      </c>
      <c r="Q3753" t="s">
        <v>165</v>
      </c>
    </row>
    <row r="3754">
      <c r="B3754" t="s">
        <v>165</v>
      </c>
      <c r="C3754" t="s">
        <v>165</v>
      </c>
      <c r="D3754" t="s">
        <v>165</v>
      </c>
      <c r="E3754" t="s">
        <v>165</v>
      </c>
      <c r="F3754" t="s">
        <v>165</v>
      </c>
      <c r="G3754" t="s">
        <v>165</v>
      </c>
      <c r="H3754" t="s">
        <v>165</v>
      </c>
      <c r="J3754" t="s">
        <v>165</v>
      </c>
      <c r="K3754" t="s">
        <v>165</v>
      </c>
      <c r="L3754" t="s">
        <v>165</v>
      </c>
      <c r="M3754" t="s">
        <v>165</v>
      </c>
      <c r="N3754" t="s">
        <v>165</v>
      </c>
      <c r="O3754" t="s">
        <v>165</v>
      </c>
      <c r="P3754" t="s">
        <v>165</v>
      </c>
      <c r="Q3754" t="s">
        <v>165</v>
      </c>
    </row>
    <row r="3755">
      <c r="B3755" t="s">
        <v>165</v>
      </c>
      <c r="C3755" t="s">
        <v>165</v>
      </c>
      <c r="D3755" t="s">
        <v>165</v>
      </c>
      <c r="E3755" t="s">
        <v>165</v>
      </c>
      <c r="F3755" t="s">
        <v>165</v>
      </c>
      <c r="G3755" t="s">
        <v>165</v>
      </c>
      <c r="H3755" t="s">
        <v>165</v>
      </c>
      <c r="J3755" t="s">
        <v>165</v>
      </c>
      <c r="K3755" t="s">
        <v>165</v>
      </c>
      <c r="L3755" t="s">
        <v>165</v>
      </c>
      <c r="M3755" t="s">
        <v>165</v>
      </c>
      <c r="N3755" t="s">
        <v>165</v>
      </c>
      <c r="O3755" t="s">
        <v>165</v>
      </c>
      <c r="P3755" t="s">
        <v>165</v>
      </c>
      <c r="Q3755" t="s">
        <v>165</v>
      </c>
    </row>
    <row r="3756">
      <c r="B3756" t="s">
        <v>165</v>
      </c>
      <c r="C3756" t="s">
        <v>165</v>
      </c>
      <c r="D3756" t="s">
        <v>165</v>
      </c>
      <c r="E3756" t="s">
        <v>165</v>
      </c>
      <c r="F3756" t="s">
        <v>165</v>
      </c>
      <c r="G3756" t="s">
        <v>165</v>
      </c>
      <c r="H3756" t="s">
        <v>165</v>
      </c>
      <c r="J3756" t="s">
        <v>165</v>
      </c>
      <c r="K3756" t="s">
        <v>165</v>
      </c>
      <c r="L3756" t="s">
        <v>165</v>
      </c>
      <c r="M3756" t="s">
        <v>165</v>
      </c>
      <c r="N3756" t="s">
        <v>165</v>
      </c>
      <c r="O3756" t="s">
        <v>165</v>
      </c>
      <c r="P3756" t="s">
        <v>165</v>
      </c>
      <c r="Q3756" t="s">
        <v>165</v>
      </c>
    </row>
    <row r="3757">
      <c r="B3757" t="s">
        <v>165</v>
      </c>
      <c r="C3757" t="s">
        <v>165</v>
      </c>
      <c r="D3757" t="s">
        <v>165</v>
      </c>
      <c r="E3757" t="s">
        <v>165</v>
      </c>
      <c r="F3757" t="s">
        <v>165</v>
      </c>
      <c r="G3757" t="s">
        <v>165</v>
      </c>
      <c r="H3757" t="s">
        <v>165</v>
      </c>
      <c r="J3757" t="s">
        <v>165</v>
      </c>
      <c r="K3757" t="s">
        <v>165</v>
      </c>
      <c r="L3757" t="s">
        <v>165</v>
      </c>
      <c r="M3757" t="s">
        <v>165</v>
      </c>
      <c r="N3757" t="s">
        <v>165</v>
      </c>
      <c r="O3757" t="s">
        <v>165</v>
      </c>
      <c r="P3757" t="s">
        <v>165</v>
      </c>
      <c r="Q3757" t="s">
        <v>165</v>
      </c>
    </row>
    <row r="3758">
      <c r="B3758" t="s">
        <v>165</v>
      </c>
      <c r="C3758" t="s">
        <v>165</v>
      </c>
      <c r="D3758" t="s">
        <v>165</v>
      </c>
      <c r="E3758" t="s">
        <v>165</v>
      </c>
      <c r="F3758" t="s">
        <v>165</v>
      </c>
      <c r="G3758" t="s">
        <v>165</v>
      </c>
      <c r="H3758" t="s">
        <v>165</v>
      </c>
      <c r="J3758" t="s">
        <v>165</v>
      </c>
      <c r="K3758" t="s">
        <v>165</v>
      </c>
      <c r="L3758" t="s">
        <v>165</v>
      </c>
      <c r="M3758" t="s">
        <v>165</v>
      </c>
      <c r="N3758" t="s">
        <v>165</v>
      </c>
      <c r="O3758" t="s">
        <v>165</v>
      </c>
      <c r="P3758" t="s">
        <v>165</v>
      </c>
      <c r="Q3758" t="s">
        <v>165</v>
      </c>
    </row>
    <row r="3759">
      <c r="B3759" t="s">
        <v>165</v>
      </c>
      <c r="C3759" t="s">
        <v>165</v>
      </c>
      <c r="D3759" t="s">
        <v>165</v>
      </c>
      <c r="E3759" t="s">
        <v>165</v>
      </c>
      <c r="F3759" t="s">
        <v>165</v>
      </c>
      <c r="G3759" t="s">
        <v>165</v>
      </c>
      <c r="H3759" t="s">
        <v>165</v>
      </c>
      <c r="J3759" t="s">
        <v>165</v>
      </c>
      <c r="K3759" t="s">
        <v>165</v>
      </c>
      <c r="L3759" t="s">
        <v>165</v>
      </c>
      <c r="M3759" t="s">
        <v>165</v>
      </c>
      <c r="N3759" t="s">
        <v>165</v>
      </c>
      <c r="O3759" t="s">
        <v>165</v>
      </c>
      <c r="P3759" t="s">
        <v>165</v>
      </c>
      <c r="Q3759" t="s">
        <v>165</v>
      </c>
    </row>
    <row r="3760">
      <c r="B3760" t="s">
        <v>165</v>
      </c>
      <c r="C3760" t="s">
        <v>165</v>
      </c>
      <c r="D3760" t="s">
        <v>165</v>
      </c>
      <c r="E3760" t="s">
        <v>165</v>
      </c>
      <c r="F3760" t="s">
        <v>165</v>
      </c>
      <c r="G3760" t="s">
        <v>165</v>
      </c>
      <c r="H3760" t="s">
        <v>165</v>
      </c>
      <c r="J3760" t="s">
        <v>165</v>
      </c>
      <c r="K3760" t="s">
        <v>165</v>
      </c>
      <c r="L3760" t="s">
        <v>165</v>
      </c>
      <c r="M3760" t="s">
        <v>165</v>
      </c>
      <c r="N3760" t="s">
        <v>165</v>
      </c>
      <c r="O3760" t="s">
        <v>165</v>
      </c>
      <c r="P3760" t="s">
        <v>165</v>
      </c>
      <c r="Q3760" t="s">
        <v>165</v>
      </c>
    </row>
    <row r="3761">
      <c r="B3761" t="s">
        <v>165</v>
      </c>
      <c r="C3761" t="s">
        <v>165</v>
      </c>
      <c r="D3761" t="s">
        <v>165</v>
      </c>
      <c r="E3761" t="s">
        <v>165</v>
      </c>
      <c r="F3761" t="s">
        <v>165</v>
      </c>
      <c r="G3761" t="s">
        <v>165</v>
      </c>
      <c r="H3761" t="s">
        <v>165</v>
      </c>
      <c r="J3761" t="s">
        <v>165</v>
      </c>
      <c r="K3761" t="s">
        <v>165</v>
      </c>
      <c r="L3761" t="s">
        <v>165</v>
      </c>
      <c r="M3761" t="s">
        <v>165</v>
      </c>
      <c r="N3761" t="s">
        <v>165</v>
      </c>
      <c r="O3761" t="s">
        <v>165</v>
      </c>
      <c r="P3761" t="s">
        <v>165</v>
      </c>
      <c r="Q3761" t="s">
        <v>165</v>
      </c>
    </row>
    <row r="3762">
      <c r="B3762" t="s">
        <v>165</v>
      </c>
      <c r="C3762" t="s">
        <v>165</v>
      </c>
      <c r="D3762" t="s">
        <v>165</v>
      </c>
      <c r="E3762" t="s">
        <v>165</v>
      </c>
      <c r="F3762" t="s">
        <v>165</v>
      </c>
      <c r="G3762" t="s">
        <v>165</v>
      </c>
      <c r="H3762" t="s">
        <v>165</v>
      </c>
      <c r="J3762" t="s">
        <v>165</v>
      </c>
      <c r="K3762" t="s">
        <v>165</v>
      </c>
      <c r="L3762" t="s">
        <v>165</v>
      </c>
      <c r="M3762" t="s">
        <v>165</v>
      </c>
      <c r="N3762" t="s">
        <v>165</v>
      </c>
      <c r="O3762" t="s">
        <v>165</v>
      </c>
      <c r="P3762" t="s">
        <v>165</v>
      </c>
      <c r="Q3762" t="s">
        <v>165</v>
      </c>
    </row>
    <row r="3763">
      <c r="B3763" t="s">
        <v>165</v>
      </c>
      <c r="C3763" t="s">
        <v>165</v>
      </c>
      <c r="D3763" t="s">
        <v>165</v>
      </c>
      <c r="E3763" t="s">
        <v>165</v>
      </c>
      <c r="F3763" t="s">
        <v>165</v>
      </c>
      <c r="G3763" t="s">
        <v>165</v>
      </c>
      <c r="H3763" t="s">
        <v>165</v>
      </c>
      <c r="J3763" t="s">
        <v>165</v>
      </c>
      <c r="K3763" t="s">
        <v>165</v>
      </c>
      <c r="L3763" t="s">
        <v>165</v>
      </c>
      <c r="M3763" t="s">
        <v>165</v>
      </c>
      <c r="N3763" t="s">
        <v>165</v>
      </c>
      <c r="O3763" t="s">
        <v>165</v>
      </c>
      <c r="P3763" t="s">
        <v>165</v>
      </c>
      <c r="Q3763" t="s">
        <v>165</v>
      </c>
    </row>
    <row r="3764">
      <c r="B3764" t="s">
        <v>165</v>
      </c>
      <c r="C3764" t="s">
        <v>165</v>
      </c>
      <c r="D3764" t="s">
        <v>165</v>
      </c>
      <c r="E3764" t="s">
        <v>165</v>
      </c>
      <c r="F3764" t="s">
        <v>165</v>
      </c>
      <c r="G3764" t="s">
        <v>165</v>
      </c>
      <c r="H3764" t="s">
        <v>165</v>
      </c>
      <c r="J3764" t="s">
        <v>165</v>
      </c>
      <c r="K3764" t="s">
        <v>165</v>
      </c>
      <c r="L3764" t="s">
        <v>165</v>
      </c>
      <c r="M3764" t="s">
        <v>165</v>
      </c>
      <c r="N3764" t="s">
        <v>165</v>
      </c>
      <c r="O3764" t="s">
        <v>165</v>
      </c>
      <c r="P3764" t="s">
        <v>165</v>
      </c>
      <c r="Q3764" t="s">
        <v>165</v>
      </c>
    </row>
    <row r="3765">
      <c r="B3765" t="s">
        <v>165</v>
      </c>
      <c r="C3765" t="s">
        <v>165</v>
      </c>
      <c r="D3765" t="s">
        <v>165</v>
      </c>
      <c r="E3765" t="s">
        <v>165</v>
      </c>
      <c r="F3765" t="s">
        <v>165</v>
      </c>
      <c r="G3765" t="s">
        <v>165</v>
      </c>
      <c r="H3765" t="s">
        <v>165</v>
      </c>
      <c r="J3765" t="s">
        <v>165</v>
      </c>
      <c r="K3765" t="s">
        <v>165</v>
      </c>
      <c r="L3765" t="s">
        <v>165</v>
      </c>
      <c r="M3765" t="s">
        <v>165</v>
      </c>
      <c r="N3765" t="s">
        <v>165</v>
      </c>
      <c r="O3765" t="s">
        <v>165</v>
      </c>
      <c r="P3765" t="s">
        <v>165</v>
      </c>
      <c r="Q3765" t="s">
        <v>165</v>
      </c>
    </row>
    <row r="3766">
      <c r="B3766" t="s">
        <v>165</v>
      </c>
      <c r="C3766" t="s">
        <v>165</v>
      </c>
      <c r="D3766" t="s">
        <v>165</v>
      </c>
      <c r="E3766" t="s">
        <v>165</v>
      </c>
      <c r="F3766" t="s">
        <v>165</v>
      </c>
      <c r="G3766" t="s">
        <v>165</v>
      </c>
      <c r="H3766" t="s">
        <v>165</v>
      </c>
      <c r="J3766" t="s">
        <v>165</v>
      </c>
      <c r="K3766" t="s">
        <v>165</v>
      </c>
      <c r="L3766" t="s">
        <v>165</v>
      </c>
      <c r="M3766" t="s">
        <v>165</v>
      </c>
      <c r="N3766" t="s">
        <v>165</v>
      </c>
      <c r="O3766" t="s">
        <v>165</v>
      </c>
      <c r="P3766" t="s">
        <v>165</v>
      </c>
      <c r="Q3766" t="s">
        <v>165</v>
      </c>
    </row>
    <row r="3767">
      <c r="B3767" t="s">
        <v>165</v>
      </c>
      <c r="C3767" t="s">
        <v>165</v>
      </c>
      <c r="D3767" t="s">
        <v>165</v>
      </c>
      <c r="E3767" t="s">
        <v>165</v>
      </c>
      <c r="F3767" t="s">
        <v>165</v>
      </c>
      <c r="G3767" t="s">
        <v>165</v>
      </c>
      <c r="H3767" t="s">
        <v>165</v>
      </c>
      <c r="J3767" t="s">
        <v>165</v>
      </c>
      <c r="K3767" t="s">
        <v>165</v>
      </c>
      <c r="L3767" t="s">
        <v>165</v>
      </c>
      <c r="M3767" t="s">
        <v>165</v>
      </c>
      <c r="N3767" t="s">
        <v>165</v>
      </c>
      <c r="O3767" t="s">
        <v>165</v>
      </c>
      <c r="P3767" t="s">
        <v>165</v>
      </c>
      <c r="Q3767" t="s">
        <v>165</v>
      </c>
    </row>
    <row r="3768">
      <c r="B3768" t="s">
        <v>165</v>
      </c>
      <c r="C3768" t="s">
        <v>165</v>
      </c>
      <c r="D3768" t="s">
        <v>165</v>
      </c>
      <c r="E3768" t="s">
        <v>165</v>
      </c>
      <c r="F3768" t="s">
        <v>165</v>
      </c>
      <c r="G3768" t="s">
        <v>165</v>
      </c>
      <c r="H3768" t="s">
        <v>165</v>
      </c>
      <c r="J3768" t="s">
        <v>165</v>
      </c>
      <c r="K3768" t="s">
        <v>165</v>
      </c>
      <c r="L3768" t="s">
        <v>165</v>
      </c>
      <c r="M3768" t="s">
        <v>165</v>
      </c>
      <c r="N3768" t="s">
        <v>165</v>
      </c>
      <c r="O3768" t="s">
        <v>165</v>
      </c>
      <c r="P3768" t="s">
        <v>165</v>
      </c>
      <c r="Q3768" t="s">
        <v>165</v>
      </c>
    </row>
    <row r="3769">
      <c r="B3769" t="s">
        <v>165</v>
      </c>
      <c r="C3769" t="s">
        <v>165</v>
      </c>
      <c r="D3769" t="s">
        <v>165</v>
      </c>
      <c r="E3769" t="s">
        <v>165</v>
      </c>
      <c r="F3769" t="s">
        <v>165</v>
      </c>
      <c r="G3769" t="s">
        <v>165</v>
      </c>
      <c r="H3769" t="s">
        <v>165</v>
      </c>
      <c r="J3769" t="s">
        <v>165</v>
      </c>
      <c r="K3769" t="s">
        <v>165</v>
      </c>
      <c r="L3769" t="s">
        <v>165</v>
      </c>
      <c r="M3769" t="s">
        <v>165</v>
      </c>
      <c r="N3769" t="s">
        <v>165</v>
      </c>
      <c r="O3769" t="s">
        <v>165</v>
      </c>
      <c r="P3769" t="s">
        <v>165</v>
      </c>
      <c r="Q3769" t="s">
        <v>165</v>
      </c>
    </row>
    <row r="3770">
      <c r="B3770" t="s">
        <v>165</v>
      </c>
      <c r="C3770" t="s">
        <v>165</v>
      </c>
      <c r="D3770" t="s">
        <v>165</v>
      </c>
      <c r="E3770" t="s">
        <v>165</v>
      </c>
      <c r="F3770" t="s">
        <v>165</v>
      </c>
      <c r="G3770" t="s">
        <v>165</v>
      </c>
      <c r="H3770" t="s">
        <v>165</v>
      </c>
      <c r="J3770" t="s">
        <v>165</v>
      </c>
      <c r="K3770" t="s">
        <v>165</v>
      </c>
      <c r="L3770" t="s">
        <v>165</v>
      </c>
      <c r="M3770" t="s">
        <v>165</v>
      </c>
      <c r="N3770" t="s">
        <v>165</v>
      </c>
      <c r="O3770" t="s">
        <v>165</v>
      </c>
      <c r="P3770" t="s">
        <v>165</v>
      </c>
      <c r="Q3770" t="s">
        <v>165</v>
      </c>
    </row>
    <row r="3771">
      <c r="B3771" t="s">
        <v>165</v>
      </c>
      <c r="C3771" t="s">
        <v>165</v>
      </c>
      <c r="D3771" t="s">
        <v>165</v>
      </c>
      <c r="E3771" t="s">
        <v>165</v>
      </c>
      <c r="F3771" t="s">
        <v>165</v>
      </c>
      <c r="G3771" t="s">
        <v>165</v>
      </c>
      <c r="H3771" t="s">
        <v>165</v>
      </c>
      <c r="J3771" t="s">
        <v>165</v>
      </c>
      <c r="K3771" t="s">
        <v>165</v>
      </c>
      <c r="L3771" t="s">
        <v>165</v>
      </c>
      <c r="M3771" t="s">
        <v>165</v>
      </c>
      <c r="N3771" t="s">
        <v>165</v>
      </c>
      <c r="O3771" t="s">
        <v>165</v>
      </c>
      <c r="P3771" t="s">
        <v>165</v>
      </c>
      <c r="Q3771" t="s">
        <v>165</v>
      </c>
    </row>
    <row r="3772">
      <c r="B3772" t="s">
        <v>165</v>
      </c>
      <c r="C3772" t="s">
        <v>165</v>
      </c>
      <c r="D3772" t="s">
        <v>165</v>
      </c>
      <c r="E3772" t="s">
        <v>165</v>
      </c>
      <c r="F3772" t="s">
        <v>165</v>
      </c>
      <c r="G3772" t="s">
        <v>165</v>
      </c>
      <c r="H3772" t="s">
        <v>165</v>
      </c>
      <c r="J3772" t="s">
        <v>165</v>
      </c>
      <c r="K3772" t="s">
        <v>165</v>
      </c>
      <c r="L3772" t="s">
        <v>165</v>
      </c>
      <c r="M3772" t="s">
        <v>165</v>
      </c>
      <c r="N3772" t="s">
        <v>165</v>
      </c>
      <c r="O3772" t="s">
        <v>165</v>
      </c>
      <c r="P3772" t="s">
        <v>165</v>
      </c>
      <c r="Q3772" t="s">
        <v>165</v>
      </c>
    </row>
    <row r="3773">
      <c r="B3773" t="s">
        <v>165</v>
      </c>
      <c r="C3773" t="s">
        <v>165</v>
      </c>
      <c r="D3773" t="s">
        <v>165</v>
      </c>
      <c r="E3773" t="s">
        <v>165</v>
      </c>
      <c r="F3773" t="s">
        <v>165</v>
      </c>
      <c r="G3773" t="s">
        <v>165</v>
      </c>
      <c r="H3773" t="s">
        <v>165</v>
      </c>
      <c r="J3773" t="s">
        <v>165</v>
      </c>
      <c r="K3773" t="s">
        <v>165</v>
      </c>
      <c r="L3773" t="s">
        <v>165</v>
      </c>
      <c r="M3773" t="s">
        <v>165</v>
      </c>
      <c r="N3773" t="s">
        <v>165</v>
      </c>
      <c r="O3773" t="s">
        <v>165</v>
      </c>
      <c r="P3773" t="s">
        <v>165</v>
      </c>
      <c r="Q3773" t="s">
        <v>165</v>
      </c>
    </row>
    <row r="3774">
      <c r="B3774" t="s">
        <v>165</v>
      </c>
      <c r="C3774" t="s">
        <v>165</v>
      </c>
      <c r="D3774" t="s">
        <v>165</v>
      </c>
      <c r="E3774" t="s">
        <v>165</v>
      </c>
      <c r="F3774" t="s">
        <v>165</v>
      </c>
      <c r="G3774" t="s">
        <v>165</v>
      </c>
      <c r="H3774" t="s">
        <v>165</v>
      </c>
      <c r="J3774" t="s">
        <v>165</v>
      </c>
      <c r="K3774" t="s">
        <v>165</v>
      </c>
      <c r="L3774" t="s">
        <v>165</v>
      </c>
      <c r="M3774" t="s">
        <v>165</v>
      </c>
      <c r="N3774" t="s">
        <v>165</v>
      </c>
      <c r="O3774" t="s">
        <v>165</v>
      </c>
      <c r="P3774" t="s">
        <v>165</v>
      </c>
      <c r="Q3774" t="s">
        <v>165</v>
      </c>
    </row>
    <row r="3775">
      <c r="B3775" t="s">
        <v>165</v>
      </c>
      <c r="C3775" t="s">
        <v>165</v>
      </c>
      <c r="D3775" t="s">
        <v>165</v>
      </c>
      <c r="E3775" t="s">
        <v>165</v>
      </c>
      <c r="F3775" t="s">
        <v>165</v>
      </c>
      <c r="G3775" t="s">
        <v>165</v>
      </c>
      <c r="H3775" t="s">
        <v>165</v>
      </c>
      <c r="J3775" t="s">
        <v>165</v>
      </c>
      <c r="K3775" t="s">
        <v>165</v>
      </c>
      <c r="L3775" t="s">
        <v>165</v>
      </c>
      <c r="M3775" t="s">
        <v>165</v>
      </c>
      <c r="N3775" t="s">
        <v>165</v>
      </c>
      <c r="O3775" t="s">
        <v>165</v>
      </c>
      <c r="P3775" t="s">
        <v>165</v>
      </c>
      <c r="Q3775" t="s">
        <v>165</v>
      </c>
    </row>
    <row r="3776">
      <c r="B3776" t="s">
        <v>165</v>
      </c>
      <c r="C3776" t="s">
        <v>165</v>
      </c>
      <c r="D3776" t="s">
        <v>165</v>
      </c>
      <c r="E3776" t="s">
        <v>165</v>
      </c>
      <c r="F3776" t="s">
        <v>165</v>
      </c>
      <c r="G3776" t="s">
        <v>165</v>
      </c>
      <c r="H3776" t="s">
        <v>165</v>
      </c>
      <c r="J3776" t="s">
        <v>165</v>
      </c>
      <c r="K3776" t="s">
        <v>165</v>
      </c>
      <c r="L3776" t="s">
        <v>165</v>
      </c>
      <c r="M3776" t="s">
        <v>165</v>
      </c>
      <c r="N3776" t="s">
        <v>165</v>
      </c>
      <c r="O3776" t="s">
        <v>165</v>
      </c>
      <c r="P3776" t="s">
        <v>165</v>
      </c>
      <c r="Q3776" t="s">
        <v>165</v>
      </c>
    </row>
    <row r="3777">
      <c r="B3777" t="s">
        <v>165</v>
      </c>
      <c r="C3777" t="s">
        <v>165</v>
      </c>
      <c r="D3777" t="s">
        <v>165</v>
      </c>
      <c r="E3777" t="s">
        <v>165</v>
      </c>
      <c r="F3777" t="s">
        <v>165</v>
      </c>
      <c r="G3777" t="s">
        <v>165</v>
      </c>
      <c r="H3777" t="s">
        <v>165</v>
      </c>
      <c r="J3777" t="s">
        <v>165</v>
      </c>
      <c r="K3777" t="s">
        <v>165</v>
      </c>
      <c r="L3777" t="s">
        <v>165</v>
      </c>
      <c r="M3777" t="s">
        <v>165</v>
      </c>
      <c r="N3777" t="s">
        <v>165</v>
      </c>
      <c r="O3777" t="s">
        <v>165</v>
      </c>
      <c r="P3777" t="s">
        <v>165</v>
      </c>
      <c r="Q3777" t="s">
        <v>165</v>
      </c>
    </row>
    <row r="3778">
      <c r="B3778" t="s">
        <v>165</v>
      </c>
      <c r="C3778" t="s">
        <v>165</v>
      </c>
      <c r="D3778" t="s">
        <v>165</v>
      </c>
      <c r="E3778" t="s">
        <v>165</v>
      </c>
      <c r="F3778" t="s">
        <v>165</v>
      </c>
      <c r="G3778" t="s">
        <v>165</v>
      </c>
      <c r="H3778" t="s">
        <v>165</v>
      </c>
      <c r="J3778" t="s">
        <v>165</v>
      </c>
      <c r="K3778" t="s">
        <v>165</v>
      </c>
      <c r="L3778" t="s">
        <v>165</v>
      </c>
      <c r="M3778" t="s">
        <v>165</v>
      </c>
      <c r="N3778" t="s">
        <v>165</v>
      </c>
      <c r="O3778" t="s">
        <v>165</v>
      </c>
      <c r="P3778" t="s">
        <v>165</v>
      </c>
      <c r="Q3778" t="s">
        <v>165</v>
      </c>
    </row>
    <row r="3779">
      <c r="B3779" t="s">
        <v>165</v>
      </c>
      <c r="C3779" t="s">
        <v>165</v>
      </c>
      <c r="D3779" t="s">
        <v>165</v>
      </c>
      <c r="E3779" t="s">
        <v>165</v>
      </c>
      <c r="F3779" t="s">
        <v>165</v>
      </c>
      <c r="G3779" t="s">
        <v>165</v>
      </c>
      <c r="H3779" t="s">
        <v>165</v>
      </c>
      <c r="J3779" t="s">
        <v>165</v>
      </c>
      <c r="K3779" t="s">
        <v>165</v>
      </c>
      <c r="L3779" t="s">
        <v>165</v>
      </c>
      <c r="M3779" t="s">
        <v>165</v>
      </c>
      <c r="N3779" t="s">
        <v>165</v>
      </c>
      <c r="O3779" t="s">
        <v>165</v>
      </c>
      <c r="P3779" t="s">
        <v>165</v>
      </c>
      <c r="Q3779" t="s">
        <v>165</v>
      </c>
    </row>
    <row r="3780">
      <c r="B3780" t="s">
        <v>165</v>
      </c>
      <c r="C3780" t="s">
        <v>165</v>
      </c>
      <c r="D3780" t="s">
        <v>165</v>
      </c>
      <c r="E3780" t="s">
        <v>165</v>
      </c>
      <c r="F3780" t="s">
        <v>165</v>
      </c>
      <c r="G3780" t="s">
        <v>165</v>
      </c>
      <c r="H3780" t="s">
        <v>165</v>
      </c>
      <c r="J3780" t="s">
        <v>165</v>
      </c>
      <c r="K3780" t="s">
        <v>165</v>
      </c>
      <c r="L3780" t="s">
        <v>165</v>
      </c>
      <c r="M3780" t="s">
        <v>165</v>
      </c>
      <c r="N3780" t="s">
        <v>165</v>
      </c>
      <c r="O3780" t="s">
        <v>165</v>
      </c>
      <c r="P3780" t="s">
        <v>165</v>
      </c>
      <c r="Q3780" t="s">
        <v>165</v>
      </c>
    </row>
    <row r="3781">
      <c r="B3781" t="s">
        <v>165</v>
      </c>
      <c r="C3781" t="s">
        <v>165</v>
      </c>
      <c r="D3781" t="s">
        <v>165</v>
      </c>
      <c r="E3781" t="s">
        <v>165</v>
      </c>
      <c r="F3781" t="s">
        <v>165</v>
      </c>
      <c r="G3781" t="s">
        <v>165</v>
      </c>
      <c r="H3781" t="s">
        <v>165</v>
      </c>
      <c r="J3781" t="s">
        <v>165</v>
      </c>
      <c r="K3781" t="s">
        <v>165</v>
      </c>
      <c r="L3781" t="s">
        <v>165</v>
      </c>
      <c r="M3781" t="s">
        <v>165</v>
      </c>
      <c r="N3781" t="s">
        <v>165</v>
      </c>
      <c r="O3781" t="s">
        <v>165</v>
      </c>
      <c r="P3781" t="s">
        <v>165</v>
      </c>
      <c r="Q3781" t="s">
        <v>165</v>
      </c>
    </row>
    <row r="3782">
      <c r="B3782" t="s">
        <v>165</v>
      </c>
      <c r="C3782" t="s">
        <v>165</v>
      </c>
      <c r="D3782" t="s">
        <v>165</v>
      </c>
      <c r="E3782" t="s">
        <v>165</v>
      </c>
      <c r="F3782" t="s">
        <v>165</v>
      </c>
      <c r="G3782" t="s">
        <v>165</v>
      </c>
      <c r="H3782" t="s">
        <v>165</v>
      </c>
      <c r="J3782" t="s">
        <v>165</v>
      </c>
      <c r="K3782" t="s">
        <v>165</v>
      </c>
      <c r="L3782" t="s">
        <v>165</v>
      </c>
      <c r="M3782" t="s">
        <v>165</v>
      </c>
      <c r="N3782" t="s">
        <v>165</v>
      </c>
      <c r="O3782" t="s">
        <v>165</v>
      </c>
      <c r="P3782" t="s">
        <v>165</v>
      </c>
      <c r="Q3782" t="s">
        <v>165</v>
      </c>
    </row>
    <row r="3783">
      <c r="B3783" t="s">
        <v>165</v>
      </c>
      <c r="C3783" t="s">
        <v>165</v>
      </c>
      <c r="D3783" t="s">
        <v>165</v>
      </c>
      <c r="E3783" t="s">
        <v>165</v>
      </c>
      <c r="F3783" t="s">
        <v>165</v>
      </c>
      <c r="G3783" t="s">
        <v>165</v>
      </c>
      <c r="H3783" t="s">
        <v>165</v>
      </c>
      <c r="J3783" t="s">
        <v>165</v>
      </c>
      <c r="K3783" t="s">
        <v>165</v>
      </c>
      <c r="L3783" t="s">
        <v>165</v>
      </c>
      <c r="M3783" t="s">
        <v>165</v>
      </c>
      <c r="N3783" t="s">
        <v>165</v>
      </c>
      <c r="O3783" t="s">
        <v>165</v>
      </c>
      <c r="P3783" t="s">
        <v>165</v>
      </c>
      <c r="Q3783" t="s">
        <v>165</v>
      </c>
    </row>
    <row r="3784">
      <c r="B3784" t="s">
        <v>165</v>
      </c>
      <c r="C3784" t="s">
        <v>165</v>
      </c>
      <c r="D3784" t="s">
        <v>165</v>
      </c>
      <c r="E3784" t="s">
        <v>165</v>
      </c>
      <c r="F3784" t="s">
        <v>165</v>
      </c>
      <c r="G3784" t="s">
        <v>165</v>
      </c>
      <c r="H3784" t="s">
        <v>165</v>
      </c>
      <c r="J3784" t="s">
        <v>165</v>
      </c>
      <c r="K3784" t="s">
        <v>165</v>
      </c>
      <c r="L3784" t="s">
        <v>165</v>
      </c>
      <c r="M3784" t="s">
        <v>165</v>
      </c>
      <c r="N3784" t="s">
        <v>165</v>
      </c>
      <c r="O3784" t="s">
        <v>165</v>
      </c>
      <c r="P3784" t="s">
        <v>165</v>
      </c>
      <c r="Q3784" t="s">
        <v>165</v>
      </c>
    </row>
    <row r="3785">
      <c r="B3785" t="s">
        <v>165</v>
      </c>
      <c r="C3785" t="s">
        <v>165</v>
      </c>
      <c r="D3785" t="s">
        <v>165</v>
      </c>
      <c r="E3785" t="s">
        <v>165</v>
      </c>
      <c r="F3785" t="s">
        <v>165</v>
      </c>
      <c r="G3785" t="s">
        <v>165</v>
      </c>
      <c r="H3785" t="s">
        <v>165</v>
      </c>
      <c r="J3785" t="s">
        <v>165</v>
      </c>
      <c r="K3785" t="s">
        <v>165</v>
      </c>
      <c r="L3785" t="s">
        <v>165</v>
      </c>
      <c r="M3785" t="s">
        <v>165</v>
      </c>
      <c r="N3785" t="s">
        <v>165</v>
      </c>
      <c r="O3785" t="s">
        <v>165</v>
      </c>
      <c r="P3785" t="s">
        <v>165</v>
      </c>
      <c r="Q3785" t="s">
        <v>165</v>
      </c>
    </row>
    <row r="3786">
      <c r="B3786" t="s">
        <v>165</v>
      </c>
      <c r="C3786" t="s">
        <v>165</v>
      </c>
      <c r="D3786" t="s">
        <v>165</v>
      </c>
      <c r="E3786" t="s">
        <v>165</v>
      </c>
      <c r="F3786" t="s">
        <v>165</v>
      </c>
      <c r="G3786" t="s">
        <v>165</v>
      </c>
      <c r="H3786" t="s">
        <v>165</v>
      </c>
      <c r="J3786" t="s">
        <v>165</v>
      </c>
      <c r="K3786" t="s">
        <v>165</v>
      </c>
      <c r="L3786" t="s">
        <v>165</v>
      </c>
      <c r="M3786" t="s">
        <v>165</v>
      </c>
      <c r="N3786" t="s">
        <v>165</v>
      </c>
      <c r="O3786" t="s">
        <v>165</v>
      </c>
      <c r="P3786" t="s">
        <v>165</v>
      </c>
      <c r="Q3786" t="s">
        <v>165</v>
      </c>
    </row>
    <row r="3787">
      <c r="B3787" t="s">
        <v>165</v>
      </c>
      <c r="C3787" t="s">
        <v>165</v>
      </c>
      <c r="D3787" t="s">
        <v>165</v>
      </c>
      <c r="E3787" t="s">
        <v>165</v>
      </c>
      <c r="F3787" t="s">
        <v>165</v>
      </c>
      <c r="G3787" t="s">
        <v>165</v>
      </c>
      <c r="H3787" t="s">
        <v>165</v>
      </c>
      <c r="J3787" t="s">
        <v>165</v>
      </c>
      <c r="K3787" t="s">
        <v>165</v>
      </c>
      <c r="L3787" t="s">
        <v>165</v>
      </c>
      <c r="M3787" t="s">
        <v>165</v>
      </c>
      <c r="N3787" t="s">
        <v>165</v>
      </c>
      <c r="O3787" t="s">
        <v>165</v>
      </c>
      <c r="P3787" t="s">
        <v>165</v>
      </c>
      <c r="Q3787" t="s">
        <v>165</v>
      </c>
    </row>
    <row r="3788">
      <c r="B3788" t="s">
        <v>165</v>
      </c>
      <c r="C3788" t="s">
        <v>165</v>
      </c>
      <c r="D3788" t="s">
        <v>165</v>
      </c>
      <c r="E3788" t="s">
        <v>165</v>
      </c>
      <c r="F3788" t="s">
        <v>165</v>
      </c>
      <c r="G3788" t="s">
        <v>165</v>
      </c>
      <c r="H3788" t="s">
        <v>165</v>
      </c>
      <c r="J3788" t="s">
        <v>165</v>
      </c>
      <c r="K3788" t="s">
        <v>165</v>
      </c>
      <c r="L3788" t="s">
        <v>165</v>
      </c>
      <c r="M3788" t="s">
        <v>165</v>
      </c>
      <c r="N3788" t="s">
        <v>165</v>
      </c>
      <c r="O3788" t="s">
        <v>165</v>
      </c>
      <c r="P3788" t="s">
        <v>165</v>
      </c>
      <c r="Q3788" t="s">
        <v>165</v>
      </c>
    </row>
    <row r="3789">
      <c r="B3789" t="s">
        <v>165</v>
      </c>
      <c r="C3789" t="s">
        <v>165</v>
      </c>
      <c r="D3789" t="s">
        <v>165</v>
      </c>
      <c r="E3789" t="s">
        <v>165</v>
      </c>
      <c r="F3789" t="s">
        <v>165</v>
      </c>
      <c r="G3789" t="s">
        <v>165</v>
      </c>
      <c r="H3789" t="s">
        <v>165</v>
      </c>
      <c r="J3789" t="s">
        <v>165</v>
      </c>
      <c r="K3789" t="s">
        <v>165</v>
      </c>
      <c r="L3789" t="s">
        <v>165</v>
      </c>
      <c r="M3789" t="s">
        <v>165</v>
      </c>
      <c r="N3789" t="s">
        <v>165</v>
      </c>
      <c r="O3789" t="s">
        <v>165</v>
      </c>
      <c r="P3789" t="s">
        <v>165</v>
      </c>
      <c r="Q3789" t="s">
        <v>165</v>
      </c>
    </row>
    <row r="3790">
      <c r="B3790" t="s">
        <v>165</v>
      </c>
      <c r="C3790" t="s">
        <v>165</v>
      </c>
      <c r="D3790" t="s">
        <v>165</v>
      </c>
      <c r="E3790" t="s">
        <v>165</v>
      </c>
      <c r="F3790" t="s">
        <v>165</v>
      </c>
      <c r="G3790" t="s">
        <v>165</v>
      </c>
      <c r="H3790" t="s">
        <v>165</v>
      </c>
      <c r="J3790" t="s">
        <v>165</v>
      </c>
      <c r="K3790" t="s">
        <v>165</v>
      </c>
      <c r="L3790" t="s">
        <v>165</v>
      </c>
      <c r="M3790" t="s">
        <v>165</v>
      </c>
      <c r="N3790" t="s">
        <v>165</v>
      </c>
      <c r="O3790" t="s">
        <v>165</v>
      </c>
      <c r="P3790" t="s">
        <v>165</v>
      </c>
      <c r="Q3790" t="s">
        <v>165</v>
      </c>
    </row>
    <row r="3791">
      <c r="B3791" t="s">
        <v>165</v>
      </c>
      <c r="C3791" t="s">
        <v>165</v>
      </c>
      <c r="D3791" t="s">
        <v>165</v>
      </c>
      <c r="E3791" t="s">
        <v>165</v>
      </c>
      <c r="F3791" t="s">
        <v>165</v>
      </c>
      <c r="G3791" t="s">
        <v>165</v>
      </c>
      <c r="H3791" t="s">
        <v>165</v>
      </c>
      <c r="J3791" t="s">
        <v>165</v>
      </c>
      <c r="K3791" t="s">
        <v>165</v>
      </c>
      <c r="L3791" t="s">
        <v>165</v>
      </c>
      <c r="M3791" t="s">
        <v>165</v>
      </c>
      <c r="N3791" t="s">
        <v>165</v>
      </c>
      <c r="O3791" t="s">
        <v>165</v>
      </c>
      <c r="P3791" t="s">
        <v>165</v>
      </c>
      <c r="Q3791" t="s">
        <v>165</v>
      </c>
    </row>
    <row r="3792">
      <c r="B3792" t="s">
        <v>165</v>
      </c>
      <c r="C3792" t="s">
        <v>165</v>
      </c>
      <c r="D3792" t="s">
        <v>165</v>
      </c>
      <c r="E3792" t="s">
        <v>165</v>
      </c>
      <c r="F3792" t="s">
        <v>165</v>
      </c>
      <c r="G3792" t="s">
        <v>165</v>
      </c>
      <c r="H3792" t="s">
        <v>165</v>
      </c>
      <c r="J3792" t="s">
        <v>165</v>
      </c>
      <c r="K3792" t="s">
        <v>165</v>
      </c>
      <c r="L3792" t="s">
        <v>165</v>
      </c>
      <c r="M3792" t="s">
        <v>165</v>
      </c>
      <c r="N3792" t="s">
        <v>165</v>
      </c>
      <c r="O3792" t="s">
        <v>165</v>
      </c>
      <c r="P3792" t="s">
        <v>165</v>
      </c>
      <c r="Q3792" t="s">
        <v>165</v>
      </c>
    </row>
    <row r="3793">
      <c r="B3793" t="s">
        <v>165</v>
      </c>
      <c r="C3793" t="s">
        <v>165</v>
      </c>
      <c r="D3793" t="s">
        <v>165</v>
      </c>
      <c r="E3793" t="s">
        <v>165</v>
      </c>
      <c r="F3793" t="s">
        <v>165</v>
      </c>
      <c r="G3793" t="s">
        <v>165</v>
      </c>
      <c r="H3793" t="s">
        <v>165</v>
      </c>
      <c r="J3793" t="s">
        <v>165</v>
      </c>
      <c r="K3793" t="s">
        <v>165</v>
      </c>
      <c r="L3793" t="s">
        <v>165</v>
      </c>
      <c r="M3793" t="s">
        <v>165</v>
      </c>
      <c r="N3793" t="s">
        <v>165</v>
      </c>
      <c r="O3793" t="s">
        <v>165</v>
      </c>
      <c r="P3793" t="s">
        <v>165</v>
      </c>
      <c r="Q3793" t="s">
        <v>165</v>
      </c>
    </row>
    <row r="3794">
      <c r="B3794" t="s">
        <v>165</v>
      </c>
      <c r="C3794" t="s">
        <v>165</v>
      </c>
      <c r="D3794" t="s">
        <v>165</v>
      </c>
      <c r="E3794" t="s">
        <v>165</v>
      </c>
      <c r="F3794" t="s">
        <v>165</v>
      </c>
      <c r="G3794" t="s">
        <v>165</v>
      </c>
      <c r="H3794" t="s">
        <v>165</v>
      </c>
      <c r="J3794" t="s">
        <v>165</v>
      </c>
      <c r="K3794" t="s">
        <v>165</v>
      </c>
      <c r="L3794" t="s">
        <v>165</v>
      </c>
      <c r="M3794" t="s">
        <v>165</v>
      </c>
      <c r="N3794" t="s">
        <v>165</v>
      </c>
      <c r="O3794" t="s">
        <v>165</v>
      </c>
      <c r="P3794" t="s">
        <v>165</v>
      </c>
      <c r="Q3794" t="s">
        <v>165</v>
      </c>
    </row>
    <row r="3795">
      <c r="B3795" t="s">
        <v>165</v>
      </c>
      <c r="C3795" t="s">
        <v>165</v>
      </c>
      <c r="D3795" t="s">
        <v>165</v>
      </c>
      <c r="E3795" t="s">
        <v>165</v>
      </c>
      <c r="F3795" t="s">
        <v>165</v>
      </c>
      <c r="G3795" t="s">
        <v>165</v>
      </c>
      <c r="H3795" t="s">
        <v>165</v>
      </c>
      <c r="J3795" t="s">
        <v>165</v>
      </c>
      <c r="K3795" t="s">
        <v>165</v>
      </c>
      <c r="L3795" t="s">
        <v>165</v>
      </c>
      <c r="M3795" t="s">
        <v>165</v>
      </c>
      <c r="N3795" t="s">
        <v>165</v>
      </c>
      <c r="O3795" t="s">
        <v>165</v>
      </c>
      <c r="P3795" t="s">
        <v>165</v>
      </c>
      <c r="Q3795" t="s">
        <v>165</v>
      </c>
    </row>
    <row r="3796">
      <c r="B3796" t="s">
        <v>165</v>
      </c>
      <c r="C3796" t="s">
        <v>165</v>
      </c>
      <c r="D3796" t="s">
        <v>165</v>
      </c>
      <c r="E3796" t="s">
        <v>165</v>
      </c>
      <c r="F3796" t="s">
        <v>165</v>
      </c>
      <c r="G3796" t="s">
        <v>165</v>
      </c>
      <c r="H3796" t="s">
        <v>165</v>
      </c>
      <c r="J3796" t="s">
        <v>165</v>
      </c>
      <c r="K3796" t="s">
        <v>165</v>
      </c>
      <c r="L3796" t="s">
        <v>165</v>
      </c>
      <c r="M3796" t="s">
        <v>165</v>
      </c>
      <c r="N3796" t="s">
        <v>165</v>
      </c>
      <c r="O3796" t="s">
        <v>165</v>
      </c>
      <c r="P3796" t="s">
        <v>165</v>
      </c>
      <c r="Q3796" t="s">
        <v>165</v>
      </c>
    </row>
    <row r="3797">
      <c r="B3797" t="s">
        <v>165</v>
      </c>
      <c r="C3797" t="s">
        <v>165</v>
      </c>
      <c r="D3797" t="s">
        <v>165</v>
      </c>
      <c r="E3797" t="s">
        <v>165</v>
      </c>
      <c r="F3797" t="s">
        <v>165</v>
      </c>
      <c r="G3797" t="s">
        <v>165</v>
      </c>
      <c r="H3797" t="s">
        <v>165</v>
      </c>
      <c r="J3797" t="s">
        <v>165</v>
      </c>
      <c r="K3797" t="s">
        <v>165</v>
      </c>
      <c r="L3797" t="s">
        <v>165</v>
      </c>
      <c r="M3797" t="s">
        <v>165</v>
      </c>
      <c r="N3797" t="s">
        <v>165</v>
      </c>
      <c r="O3797" t="s">
        <v>165</v>
      </c>
      <c r="P3797" t="s">
        <v>165</v>
      </c>
      <c r="Q3797" t="s">
        <v>165</v>
      </c>
    </row>
    <row r="3798">
      <c r="B3798" t="s">
        <v>165</v>
      </c>
      <c r="C3798" t="s">
        <v>165</v>
      </c>
      <c r="D3798" t="s">
        <v>165</v>
      </c>
      <c r="E3798" t="s">
        <v>165</v>
      </c>
      <c r="F3798" t="s">
        <v>165</v>
      </c>
      <c r="G3798" t="s">
        <v>165</v>
      </c>
      <c r="H3798" t="s">
        <v>165</v>
      </c>
      <c r="J3798" t="s">
        <v>165</v>
      </c>
      <c r="K3798" t="s">
        <v>165</v>
      </c>
      <c r="L3798" t="s">
        <v>165</v>
      </c>
      <c r="M3798" t="s">
        <v>165</v>
      </c>
      <c r="N3798" t="s">
        <v>165</v>
      </c>
      <c r="O3798" t="s">
        <v>165</v>
      </c>
      <c r="P3798" t="s">
        <v>165</v>
      </c>
      <c r="Q3798" t="s">
        <v>165</v>
      </c>
    </row>
    <row r="3799">
      <c r="B3799" t="s">
        <v>165</v>
      </c>
      <c r="C3799" t="s">
        <v>165</v>
      </c>
      <c r="D3799" t="s">
        <v>165</v>
      </c>
      <c r="E3799" t="s">
        <v>165</v>
      </c>
      <c r="F3799" t="s">
        <v>165</v>
      </c>
      <c r="G3799" t="s">
        <v>165</v>
      </c>
      <c r="H3799" t="s">
        <v>165</v>
      </c>
      <c r="J3799" t="s">
        <v>165</v>
      </c>
      <c r="K3799" t="s">
        <v>165</v>
      </c>
      <c r="L3799" t="s">
        <v>165</v>
      </c>
      <c r="M3799" t="s">
        <v>165</v>
      </c>
      <c r="N3799" t="s">
        <v>165</v>
      </c>
      <c r="O3799" t="s">
        <v>165</v>
      </c>
      <c r="P3799" t="s">
        <v>165</v>
      </c>
      <c r="Q3799" t="s">
        <v>165</v>
      </c>
    </row>
    <row r="3800">
      <c r="B3800" t="s">
        <v>165</v>
      </c>
      <c r="C3800" t="s">
        <v>165</v>
      </c>
      <c r="D3800" t="s">
        <v>165</v>
      </c>
      <c r="E3800" t="s">
        <v>165</v>
      </c>
      <c r="F3800" t="s">
        <v>165</v>
      </c>
      <c r="G3800" t="s">
        <v>165</v>
      </c>
      <c r="H3800" t="s">
        <v>165</v>
      </c>
      <c r="J3800" t="s">
        <v>165</v>
      </c>
      <c r="K3800" t="s">
        <v>165</v>
      </c>
      <c r="L3800" t="s">
        <v>165</v>
      </c>
      <c r="M3800" t="s">
        <v>165</v>
      </c>
      <c r="N3800" t="s">
        <v>165</v>
      </c>
      <c r="O3800" t="s">
        <v>165</v>
      </c>
      <c r="P3800" t="s">
        <v>165</v>
      </c>
      <c r="Q3800" t="s">
        <v>165</v>
      </c>
    </row>
    <row r="3801">
      <c r="B3801" t="s">
        <v>165</v>
      </c>
      <c r="C3801" t="s">
        <v>165</v>
      </c>
      <c r="D3801" t="s">
        <v>165</v>
      </c>
      <c r="E3801" t="s">
        <v>165</v>
      </c>
      <c r="F3801" t="s">
        <v>165</v>
      </c>
      <c r="G3801" t="s">
        <v>165</v>
      </c>
      <c r="H3801" t="s">
        <v>165</v>
      </c>
      <c r="J3801" t="s">
        <v>165</v>
      </c>
      <c r="K3801" t="s">
        <v>165</v>
      </c>
      <c r="L3801" t="s">
        <v>165</v>
      </c>
      <c r="M3801" t="s">
        <v>165</v>
      </c>
      <c r="N3801" t="s">
        <v>165</v>
      </c>
      <c r="O3801" t="s">
        <v>165</v>
      </c>
      <c r="P3801" t="s">
        <v>165</v>
      </c>
      <c r="Q3801" t="s">
        <v>165</v>
      </c>
    </row>
    <row r="3802">
      <c r="B3802" t="s">
        <v>165</v>
      </c>
      <c r="C3802" t="s">
        <v>165</v>
      </c>
      <c r="D3802" t="s">
        <v>165</v>
      </c>
      <c r="E3802" t="s">
        <v>165</v>
      </c>
      <c r="F3802" t="s">
        <v>165</v>
      </c>
      <c r="G3802" t="s">
        <v>165</v>
      </c>
      <c r="H3802" t="s">
        <v>165</v>
      </c>
      <c r="J3802" t="s">
        <v>165</v>
      </c>
      <c r="K3802" t="s">
        <v>165</v>
      </c>
      <c r="L3802" t="s">
        <v>165</v>
      </c>
      <c r="M3802" t="s">
        <v>165</v>
      </c>
      <c r="N3802" t="s">
        <v>165</v>
      </c>
      <c r="O3802" t="s">
        <v>165</v>
      </c>
      <c r="P3802" t="s">
        <v>165</v>
      </c>
      <c r="Q3802" t="s">
        <v>165</v>
      </c>
    </row>
    <row r="3803">
      <c r="B3803" t="s">
        <v>165</v>
      </c>
      <c r="C3803" t="s">
        <v>165</v>
      </c>
      <c r="D3803" t="s">
        <v>165</v>
      </c>
      <c r="E3803" t="s">
        <v>165</v>
      </c>
      <c r="F3803" t="s">
        <v>165</v>
      </c>
      <c r="G3803" t="s">
        <v>165</v>
      </c>
      <c r="H3803" t="s">
        <v>165</v>
      </c>
      <c r="J3803" t="s">
        <v>165</v>
      </c>
      <c r="K3803" t="s">
        <v>165</v>
      </c>
      <c r="L3803" t="s">
        <v>165</v>
      </c>
      <c r="M3803" t="s">
        <v>165</v>
      </c>
      <c r="N3803" t="s">
        <v>165</v>
      </c>
      <c r="O3803" t="s">
        <v>165</v>
      </c>
      <c r="P3803" t="s">
        <v>165</v>
      </c>
      <c r="Q3803" t="s">
        <v>165</v>
      </c>
    </row>
    <row r="3804">
      <c r="B3804" t="s">
        <v>165</v>
      </c>
      <c r="C3804" t="s">
        <v>165</v>
      </c>
      <c r="D3804" t="s">
        <v>165</v>
      </c>
      <c r="E3804" t="s">
        <v>165</v>
      </c>
      <c r="F3804" t="s">
        <v>165</v>
      </c>
      <c r="G3804" t="s">
        <v>165</v>
      </c>
      <c r="H3804" t="s">
        <v>165</v>
      </c>
      <c r="J3804" t="s">
        <v>165</v>
      </c>
      <c r="K3804" t="s">
        <v>165</v>
      </c>
      <c r="L3804" t="s">
        <v>165</v>
      </c>
      <c r="M3804" t="s">
        <v>165</v>
      </c>
      <c r="N3804" t="s">
        <v>165</v>
      </c>
      <c r="O3804" t="s">
        <v>165</v>
      </c>
      <c r="P3804" t="s">
        <v>165</v>
      </c>
      <c r="Q3804" t="s">
        <v>165</v>
      </c>
    </row>
    <row r="3805">
      <c r="B3805" t="s">
        <v>165</v>
      </c>
      <c r="C3805" t="s">
        <v>165</v>
      </c>
      <c r="D3805" t="s">
        <v>165</v>
      </c>
      <c r="E3805" t="s">
        <v>165</v>
      </c>
      <c r="F3805" t="s">
        <v>165</v>
      </c>
      <c r="G3805" t="s">
        <v>165</v>
      </c>
      <c r="H3805" t="s">
        <v>165</v>
      </c>
      <c r="J3805" t="s">
        <v>165</v>
      </c>
      <c r="K3805" t="s">
        <v>165</v>
      </c>
      <c r="L3805" t="s">
        <v>165</v>
      </c>
      <c r="M3805" t="s">
        <v>165</v>
      </c>
      <c r="N3805" t="s">
        <v>165</v>
      </c>
      <c r="O3805" t="s">
        <v>165</v>
      </c>
      <c r="P3805" t="s">
        <v>165</v>
      </c>
      <c r="Q3805" t="s">
        <v>165</v>
      </c>
    </row>
    <row r="3806">
      <c r="B3806" t="s">
        <v>165</v>
      </c>
      <c r="C3806" t="s">
        <v>165</v>
      </c>
      <c r="D3806" t="s">
        <v>165</v>
      </c>
      <c r="E3806" t="s">
        <v>165</v>
      </c>
      <c r="F3806" t="s">
        <v>165</v>
      </c>
      <c r="G3806" t="s">
        <v>165</v>
      </c>
      <c r="H3806" t="s">
        <v>165</v>
      </c>
      <c r="J3806" t="s">
        <v>165</v>
      </c>
      <c r="K3806" t="s">
        <v>165</v>
      </c>
      <c r="L3806" t="s">
        <v>165</v>
      </c>
      <c r="M3806" t="s">
        <v>165</v>
      </c>
      <c r="N3806" t="s">
        <v>165</v>
      </c>
      <c r="O3806" t="s">
        <v>165</v>
      </c>
      <c r="P3806" t="s">
        <v>165</v>
      </c>
      <c r="Q3806" t="s">
        <v>165</v>
      </c>
    </row>
    <row r="3807">
      <c r="B3807" t="s">
        <v>165</v>
      </c>
      <c r="C3807" t="s">
        <v>165</v>
      </c>
      <c r="D3807" t="s">
        <v>165</v>
      </c>
      <c r="E3807" t="s">
        <v>165</v>
      </c>
      <c r="F3807" t="s">
        <v>165</v>
      </c>
      <c r="G3807" t="s">
        <v>165</v>
      </c>
      <c r="H3807" t="s">
        <v>165</v>
      </c>
      <c r="J3807" t="s">
        <v>165</v>
      </c>
      <c r="K3807" t="s">
        <v>165</v>
      </c>
      <c r="L3807" t="s">
        <v>165</v>
      </c>
      <c r="M3807" t="s">
        <v>165</v>
      </c>
      <c r="N3807" t="s">
        <v>165</v>
      </c>
      <c r="O3807" t="s">
        <v>165</v>
      </c>
      <c r="P3807" t="s">
        <v>165</v>
      </c>
      <c r="Q3807" t="s">
        <v>165</v>
      </c>
    </row>
    <row r="3808">
      <c r="B3808" t="s">
        <v>165</v>
      </c>
      <c r="C3808" t="s">
        <v>165</v>
      </c>
      <c r="D3808" t="s">
        <v>165</v>
      </c>
      <c r="E3808" t="s">
        <v>165</v>
      </c>
      <c r="F3808" t="s">
        <v>165</v>
      </c>
      <c r="G3808" t="s">
        <v>165</v>
      </c>
      <c r="H3808" t="s">
        <v>165</v>
      </c>
      <c r="J3808" t="s">
        <v>165</v>
      </c>
      <c r="K3808" t="s">
        <v>165</v>
      </c>
      <c r="L3808" t="s">
        <v>165</v>
      </c>
      <c r="M3808" t="s">
        <v>165</v>
      </c>
      <c r="N3808" t="s">
        <v>165</v>
      </c>
      <c r="O3808" t="s">
        <v>165</v>
      </c>
      <c r="P3808" t="s">
        <v>165</v>
      </c>
      <c r="Q3808" t="s">
        <v>165</v>
      </c>
    </row>
    <row r="3809">
      <c r="B3809" t="s">
        <v>165</v>
      </c>
      <c r="C3809" t="s">
        <v>165</v>
      </c>
      <c r="D3809" t="s">
        <v>165</v>
      </c>
      <c r="E3809" t="s">
        <v>165</v>
      </c>
      <c r="F3809" t="s">
        <v>165</v>
      </c>
      <c r="G3809" t="s">
        <v>165</v>
      </c>
      <c r="H3809" t="s">
        <v>165</v>
      </c>
      <c r="J3809" t="s">
        <v>165</v>
      </c>
      <c r="K3809" t="s">
        <v>165</v>
      </c>
      <c r="L3809" t="s">
        <v>165</v>
      </c>
      <c r="M3809" t="s">
        <v>165</v>
      </c>
      <c r="N3809" t="s">
        <v>165</v>
      </c>
      <c r="O3809" t="s">
        <v>165</v>
      </c>
      <c r="P3809" t="s">
        <v>165</v>
      </c>
      <c r="Q3809" t="s">
        <v>165</v>
      </c>
    </row>
    <row r="3810">
      <c r="B3810" t="s">
        <v>165</v>
      </c>
      <c r="C3810" t="s">
        <v>165</v>
      </c>
      <c r="D3810" t="s">
        <v>165</v>
      </c>
      <c r="E3810" t="s">
        <v>165</v>
      </c>
      <c r="F3810" t="s">
        <v>165</v>
      </c>
      <c r="G3810" t="s">
        <v>165</v>
      </c>
      <c r="H3810" t="s">
        <v>165</v>
      </c>
      <c r="J3810" t="s">
        <v>165</v>
      </c>
      <c r="K3810" t="s">
        <v>165</v>
      </c>
      <c r="L3810" t="s">
        <v>165</v>
      </c>
      <c r="M3810" t="s">
        <v>165</v>
      </c>
      <c r="N3810" t="s">
        <v>165</v>
      </c>
      <c r="O3810" t="s">
        <v>165</v>
      </c>
      <c r="P3810" t="s">
        <v>165</v>
      </c>
      <c r="Q3810" t="s">
        <v>165</v>
      </c>
    </row>
    <row r="3811">
      <c r="B3811" t="s">
        <v>165</v>
      </c>
      <c r="C3811" t="s">
        <v>165</v>
      </c>
      <c r="D3811" t="s">
        <v>165</v>
      </c>
      <c r="E3811" t="s">
        <v>165</v>
      </c>
      <c r="F3811" t="s">
        <v>165</v>
      </c>
      <c r="G3811" t="s">
        <v>165</v>
      </c>
      <c r="H3811" t="s">
        <v>165</v>
      </c>
      <c r="J3811" t="s">
        <v>165</v>
      </c>
      <c r="K3811" t="s">
        <v>165</v>
      </c>
      <c r="L3811" t="s">
        <v>165</v>
      </c>
      <c r="M3811" t="s">
        <v>165</v>
      </c>
      <c r="N3811" t="s">
        <v>165</v>
      </c>
      <c r="O3811" t="s">
        <v>165</v>
      </c>
      <c r="P3811" t="s">
        <v>165</v>
      </c>
      <c r="Q3811" t="s">
        <v>165</v>
      </c>
    </row>
    <row r="3812">
      <c r="B3812" t="s">
        <v>165</v>
      </c>
      <c r="C3812" t="s">
        <v>165</v>
      </c>
      <c r="D3812" t="s">
        <v>165</v>
      </c>
      <c r="E3812" t="s">
        <v>165</v>
      </c>
      <c r="F3812" t="s">
        <v>165</v>
      </c>
      <c r="G3812" t="s">
        <v>165</v>
      </c>
      <c r="H3812" t="s">
        <v>165</v>
      </c>
      <c r="J3812" t="s">
        <v>165</v>
      </c>
      <c r="K3812" t="s">
        <v>165</v>
      </c>
      <c r="L3812" t="s">
        <v>165</v>
      </c>
      <c r="M3812" t="s">
        <v>165</v>
      </c>
      <c r="N3812" t="s">
        <v>165</v>
      </c>
      <c r="O3812" t="s">
        <v>165</v>
      </c>
      <c r="P3812" t="s">
        <v>165</v>
      </c>
      <c r="Q3812" t="s">
        <v>165</v>
      </c>
    </row>
    <row r="3813">
      <c r="B3813" t="s">
        <v>165</v>
      </c>
      <c r="C3813" t="s">
        <v>165</v>
      </c>
      <c r="D3813" t="s">
        <v>165</v>
      </c>
      <c r="E3813" t="s">
        <v>165</v>
      </c>
      <c r="F3813" t="s">
        <v>165</v>
      </c>
      <c r="G3813" t="s">
        <v>165</v>
      </c>
      <c r="H3813" t="s">
        <v>165</v>
      </c>
      <c r="J3813" t="s">
        <v>165</v>
      </c>
      <c r="K3813" t="s">
        <v>165</v>
      </c>
      <c r="L3813" t="s">
        <v>165</v>
      </c>
      <c r="M3813" t="s">
        <v>165</v>
      </c>
      <c r="N3813" t="s">
        <v>165</v>
      </c>
      <c r="O3813" t="s">
        <v>165</v>
      </c>
      <c r="P3813" t="s">
        <v>165</v>
      </c>
      <c r="Q3813" t="s">
        <v>165</v>
      </c>
    </row>
    <row r="3814">
      <c r="B3814" t="s">
        <v>165</v>
      </c>
      <c r="C3814" t="s">
        <v>165</v>
      </c>
      <c r="D3814" t="s">
        <v>165</v>
      </c>
      <c r="E3814" t="s">
        <v>165</v>
      </c>
      <c r="F3814" t="s">
        <v>165</v>
      </c>
      <c r="G3814" t="s">
        <v>165</v>
      </c>
      <c r="H3814" t="s">
        <v>165</v>
      </c>
      <c r="J3814" t="s">
        <v>165</v>
      </c>
      <c r="K3814" t="s">
        <v>165</v>
      </c>
      <c r="L3814" t="s">
        <v>165</v>
      </c>
      <c r="M3814" t="s">
        <v>165</v>
      </c>
      <c r="N3814" t="s">
        <v>165</v>
      </c>
      <c r="O3814" t="s">
        <v>165</v>
      </c>
      <c r="P3814" t="s">
        <v>165</v>
      </c>
      <c r="Q3814" t="s">
        <v>165</v>
      </c>
    </row>
    <row r="3815">
      <c r="B3815" t="s">
        <v>165</v>
      </c>
      <c r="C3815" t="s">
        <v>165</v>
      </c>
      <c r="D3815" t="s">
        <v>165</v>
      </c>
      <c r="E3815" t="s">
        <v>165</v>
      </c>
      <c r="F3815" t="s">
        <v>165</v>
      </c>
      <c r="G3815" t="s">
        <v>165</v>
      </c>
      <c r="H3815" t="s">
        <v>165</v>
      </c>
      <c r="J3815" t="s">
        <v>165</v>
      </c>
      <c r="K3815" t="s">
        <v>165</v>
      </c>
      <c r="L3815" t="s">
        <v>165</v>
      </c>
      <c r="M3815" t="s">
        <v>165</v>
      </c>
      <c r="N3815" t="s">
        <v>165</v>
      </c>
      <c r="O3815" t="s">
        <v>165</v>
      </c>
      <c r="P3815" t="s">
        <v>165</v>
      </c>
      <c r="Q3815" t="s">
        <v>165</v>
      </c>
    </row>
    <row r="3816">
      <c r="B3816" t="s">
        <v>165</v>
      </c>
      <c r="C3816" t="s">
        <v>165</v>
      </c>
      <c r="D3816" t="s">
        <v>165</v>
      </c>
      <c r="E3816" t="s">
        <v>165</v>
      </c>
      <c r="F3816" t="s">
        <v>165</v>
      </c>
      <c r="G3816" t="s">
        <v>165</v>
      </c>
      <c r="H3816" t="s">
        <v>165</v>
      </c>
      <c r="J3816" t="s">
        <v>165</v>
      </c>
      <c r="K3816" t="s">
        <v>165</v>
      </c>
      <c r="L3816" t="s">
        <v>165</v>
      </c>
      <c r="M3816" t="s">
        <v>165</v>
      </c>
      <c r="N3816" t="s">
        <v>165</v>
      </c>
      <c r="O3816" t="s">
        <v>165</v>
      </c>
      <c r="P3816" t="s">
        <v>165</v>
      </c>
      <c r="Q3816" t="s">
        <v>165</v>
      </c>
    </row>
    <row r="3817">
      <c r="B3817" t="s">
        <v>165</v>
      </c>
      <c r="C3817" t="s">
        <v>165</v>
      </c>
      <c r="D3817" t="s">
        <v>165</v>
      </c>
      <c r="E3817" t="s">
        <v>165</v>
      </c>
      <c r="F3817" t="s">
        <v>165</v>
      </c>
      <c r="G3817" t="s">
        <v>165</v>
      </c>
      <c r="H3817" t="s">
        <v>165</v>
      </c>
      <c r="J3817" t="s">
        <v>165</v>
      </c>
      <c r="K3817" t="s">
        <v>165</v>
      </c>
      <c r="L3817" t="s">
        <v>165</v>
      </c>
      <c r="M3817" t="s">
        <v>165</v>
      </c>
      <c r="N3817" t="s">
        <v>165</v>
      </c>
      <c r="O3817" t="s">
        <v>165</v>
      </c>
      <c r="P3817" t="s">
        <v>165</v>
      </c>
      <c r="Q3817" t="s">
        <v>165</v>
      </c>
    </row>
    <row r="3818">
      <c r="B3818" t="s">
        <v>165</v>
      </c>
      <c r="C3818" t="s">
        <v>165</v>
      </c>
      <c r="D3818" t="s">
        <v>165</v>
      </c>
      <c r="E3818" t="s">
        <v>165</v>
      </c>
      <c r="F3818" t="s">
        <v>165</v>
      </c>
      <c r="G3818" t="s">
        <v>165</v>
      </c>
      <c r="H3818" t="s">
        <v>165</v>
      </c>
      <c r="J3818" t="s">
        <v>165</v>
      </c>
      <c r="K3818" t="s">
        <v>165</v>
      </c>
      <c r="L3818" t="s">
        <v>165</v>
      </c>
      <c r="M3818" t="s">
        <v>165</v>
      </c>
      <c r="N3818" t="s">
        <v>165</v>
      </c>
      <c r="O3818" t="s">
        <v>165</v>
      </c>
      <c r="P3818" t="s">
        <v>165</v>
      </c>
      <c r="Q3818" t="s">
        <v>165</v>
      </c>
    </row>
    <row r="3819">
      <c r="B3819" t="s">
        <v>165</v>
      </c>
      <c r="C3819" t="s">
        <v>165</v>
      </c>
      <c r="D3819" t="s">
        <v>165</v>
      </c>
      <c r="E3819" t="s">
        <v>165</v>
      </c>
      <c r="F3819" t="s">
        <v>165</v>
      </c>
      <c r="G3819" t="s">
        <v>165</v>
      </c>
      <c r="H3819" t="s">
        <v>165</v>
      </c>
      <c r="J3819" t="s">
        <v>165</v>
      </c>
      <c r="K3819" t="s">
        <v>165</v>
      </c>
      <c r="L3819" t="s">
        <v>165</v>
      </c>
      <c r="M3819" t="s">
        <v>165</v>
      </c>
      <c r="N3819" t="s">
        <v>165</v>
      </c>
      <c r="O3819" t="s">
        <v>165</v>
      </c>
      <c r="P3819" t="s">
        <v>165</v>
      </c>
      <c r="Q3819" t="s">
        <v>165</v>
      </c>
    </row>
    <row r="3820">
      <c r="B3820" t="s">
        <v>165</v>
      </c>
      <c r="C3820" t="s">
        <v>165</v>
      </c>
      <c r="D3820" t="s">
        <v>165</v>
      </c>
      <c r="E3820" t="s">
        <v>165</v>
      </c>
      <c r="F3820" t="s">
        <v>165</v>
      </c>
      <c r="G3820" t="s">
        <v>165</v>
      </c>
      <c r="H3820" t="s">
        <v>165</v>
      </c>
      <c r="J3820" t="s">
        <v>165</v>
      </c>
      <c r="K3820" t="s">
        <v>165</v>
      </c>
      <c r="L3820" t="s">
        <v>165</v>
      </c>
      <c r="M3820" t="s">
        <v>165</v>
      </c>
      <c r="N3820" t="s">
        <v>165</v>
      </c>
      <c r="O3820" t="s">
        <v>165</v>
      </c>
      <c r="P3820" t="s">
        <v>165</v>
      </c>
      <c r="Q3820" t="s">
        <v>165</v>
      </c>
    </row>
    <row r="3821">
      <c r="B3821" t="s">
        <v>165</v>
      </c>
      <c r="C3821" t="s">
        <v>165</v>
      </c>
      <c r="D3821" t="s">
        <v>165</v>
      </c>
      <c r="E3821" t="s">
        <v>165</v>
      </c>
      <c r="F3821" t="s">
        <v>165</v>
      </c>
      <c r="G3821" t="s">
        <v>165</v>
      </c>
      <c r="H3821" t="s">
        <v>165</v>
      </c>
      <c r="J3821" t="s">
        <v>165</v>
      </c>
      <c r="K3821" t="s">
        <v>165</v>
      </c>
      <c r="L3821" t="s">
        <v>165</v>
      </c>
      <c r="M3821" t="s">
        <v>165</v>
      </c>
      <c r="N3821" t="s">
        <v>165</v>
      </c>
      <c r="O3821" t="s">
        <v>165</v>
      </c>
      <c r="P3821" t="s">
        <v>165</v>
      </c>
      <c r="Q3821" t="s">
        <v>165</v>
      </c>
    </row>
    <row r="3822">
      <c r="B3822" t="s">
        <v>165</v>
      </c>
      <c r="C3822" t="s">
        <v>165</v>
      </c>
      <c r="D3822" t="s">
        <v>165</v>
      </c>
      <c r="E3822" t="s">
        <v>165</v>
      </c>
      <c r="F3822" t="s">
        <v>165</v>
      </c>
      <c r="G3822" t="s">
        <v>165</v>
      </c>
      <c r="H3822" t="s">
        <v>165</v>
      </c>
      <c r="J3822" t="s">
        <v>165</v>
      </c>
      <c r="K3822" t="s">
        <v>165</v>
      </c>
      <c r="L3822" t="s">
        <v>165</v>
      </c>
      <c r="M3822" t="s">
        <v>165</v>
      </c>
      <c r="N3822" t="s">
        <v>165</v>
      </c>
      <c r="O3822" t="s">
        <v>165</v>
      </c>
      <c r="P3822" t="s">
        <v>165</v>
      </c>
      <c r="Q3822" t="s">
        <v>165</v>
      </c>
    </row>
    <row r="3823">
      <c r="B3823" t="s">
        <v>165</v>
      </c>
      <c r="C3823" t="s">
        <v>165</v>
      </c>
      <c r="D3823" t="s">
        <v>165</v>
      </c>
      <c r="E3823" t="s">
        <v>165</v>
      </c>
      <c r="F3823" t="s">
        <v>165</v>
      </c>
      <c r="G3823" t="s">
        <v>165</v>
      </c>
      <c r="H3823" t="s">
        <v>165</v>
      </c>
      <c r="J3823" t="s">
        <v>165</v>
      </c>
      <c r="K3823" t="s">
        <v>165</v>
      </c>
      <c r="L3823" t="s">
        <v>165</v>
      </c>
      <c r="M3823" t="s">
        <v>165</v>
      </c>
      <c r="N3823" t="s">
        <v>165</v>
      </c>
      <c r="O3823" t="s">
        <v>165</v>
      </c>
      <c r="P3823" t="s">
        <v>165</v>
      </c>
      <c r="Q3823" t="s">
        <v>165</v>
      </c>
    </row>
    <row r="3824">
      <c r="B3824" t="s">
        <v>165</v>
      </c>
      <c r="C3824" t="s">
        <v>165</v>
      </c>
      <c r="D3824" t="s">
        <v>165</v>
      </c>
      <c r="E3824" t="s">
        <v>165</v>
      </c>
      <c r="F3824" t="s">
        <v>165</v>
      </c>
      <c r="G3824" t="s">
        <v>165</v>
      </c>
      <c r="H3824" t="s">
        <v>165</v>
      </c>
      <c r="J3824" t="s">
        <v>165</v>
      </c>
      <c r="K3824" t="s">
        <v>165</v>
      </c>
      <c r="L3824" t="s">
        <v>165</v>
      </c>
      <c r="M3824" t="s">
        <v>165</v>
      </c>
      <c r="N3824" t="s">
        <v>165</v>
      </c>
      <c r="O3824" t="s">
        <v>165</v>
      </c>
      <c r="P3824" t="s">
        <v>165</v>
      </c>
      <c r="Q3824" t="s">
        <v>165</v>
      </c>
    </row>
    <row r="3825">
      <c r="B3825" t="s">
        <v>165</v>
      </c>
      <c r="C3825" t="s">
        <v>165</v>
      </c>
      <c r="D3825" t="s">
        <v>165</v>
      </c>
      <c r="E3825" t="s">
        <v>165</v>
      </c>
      <c r="F3825" t="s">
        <v>165</v>
      </c>
      <c r="G3825" t="s">
        <v>165</v>
      </c>
      <c r="H3825" t="s">
        <v>165</v>
      </c>
      <c r="J3825" t="s">
        <v>165</v>
      </c>
      <c r="K3825" t="s">
        <v>165</v>
      </c>
      <c r="L3825" t="s">
        <v>165</v>
      </c>
      <c r="M3825" t="s">
        <v>165</v>
      </c>
      <c r="N3825" t="s">
        <v>165</v>
      </c>
      <c r="O3825" t="s">
        <v>165</v>
      </c>
      <c r="P3825" t="s">
        <v>165</v>
      </c>
      <c r="Q3825" t="s">
        <v>165</v>
      </c>
    </row>
    <row r="3826">
      <c r="B3826" t="s">
        <v>165</v>
      </c>
      <c r="C3826" t="s">
        <v>165</v>
      </c>
      <c r="D3826" t="s">
        <v>165</v>
      </c>
      <c r="E3826" t="s">
        <v>165</v>
      </c>
      <c r="F3826" t="s">
        <v>165</v>
      </c>
      <c r="G3826" t="s">
        <v>165</v>
      </c>
      <c r="H3826" t="s">
        <v>165</v>
      </c>
      <c r="J3826" t="s">
        <v>165</v>
      </c>
      <c r="K3826" t="s">
        <v>165</v>
      </c>
      <c r="L3826" t="s">
        <v>165</v>
      </c>
      <c r="M3826" t="s">
        <v>165</v>
      </c>
      <c r="N3826" t="s">
        <v>165</v>
      </c>
      <c r="O3826" t="s">
        <v>165</v>
      </c>
      <c r="P3826" t="s">
        <v>165</v>
      </c>
      <c r="Q3826" t="s">
        <v>165</v>
      </c>
    </row>
    <row r="3827">
      <c r="B3827" t="s">
        <v>165</v>
      </c>
      <c r="C3827" t="s">
        <v>165</v>
      </c>
      <c r="D3827" t="s">
        <v>165</v>
      </c>
      <c r="E3827" t="s">
        <v>165</v>
      </c>
      <c r="F3827" t="s">
        <v>165</v>
      </c>
      <c r="G3827" t="s">
        <v>165</v>
      </c>
      <c r="H3827" t="s">
        <v>165</v>
      </c>
      <c r="J3827" t="s">
        <v>165</v>
      </c>
      <c r="K3827" t="s">
        <v>165</v>
      </c>
      <c r="L3827" t="s">
        <v>165</v>
      </c>
      <c r="M3827" t="s">
        <v>165</v>
      </c>
      <c r="N3827" t="s">
        <v>165</v>
      </c>
      <c r="O3827" t="s">
        <v>165</v>
      </c>
      <c r="P3827" t="s">
        <v>165</v>
      </c>
      <c r="Q3827" t="s">
        <v>165</v>
      </c>
    </row>
    <row r="3828">
      <c r="B3828" t="s">
        <v>165</v>
      </c>
      <c r="C3828" t="s">
        <v>165</v>
      </c>
      <c r="D3828" t="s">
        <v>165</v>
      </c>
      <c r="E3828" t="s">
        <v>165</v>
      </c>
      <c r="F3828" t="s">
        <v>165</v>
      </c>
      <c r="G3828" t="s">
        <v>165</v>
      </c>
      <c r="H3828" t="s">
        <v>165</v>
      </c>
      <c r="J3828" t="s">
        <v>165</v>
      </c>
      <c r="K3828" t="s">
        <v>165</v>
      </c>
      <c r="L3828" t="s">
        <v>165</v>
      </c>
      <c r="M3828" t="s">
        <v>165</v>
      </c>
      <c r="N3828" t="s">
        <v>165</v>
      </c>
      <c r="O3828" t="s">
        <v>165</v>
      </c>
      <c r="P3828" t="s">
        <v>165</v>
      </c>
      <c r="Q3828" t="s">
        <v>165</v>
      </c>
    </row>
    <row r="3829">
      <c r="B3829" t="s">
        <v>165</v>
      </c>
      <c r="C3829" t="s">
        <v>165</v>
      </c>
      <c r="D3829" t="s">
        <v>165</v>
      </c>
      <c r="E3829" t="s">
        <v>165</v>
      </c>
      <c r="F3829" t="s">
        <v>165</v>
      </c>
      <c r="G3829" t="s">
        <v>165</v>
      </c>
      <c r="H3829" t="s">
        <v>165</v>
      </c>
      <c r="J3829" t="s">
        <v>165</v>
      </c>
      <c r="K3829" t="s">
        <v>165</v>
      </c>
      <c r="L3829" t="s">
        <v>165</v>
      </c>
      <c r="M3829" t="s">
        <v>165</v>
      </c>
      <c r="N3829" t="s">
        <v>165</v>
      </c>
      <c r="O3829" t="s">
        <v>165</v>
      </c>
      <c r="P3829" t="s">
        <v>165</v>
      </c>
      <c r="Q3829" t="s">
        <v>165</v>
      </c>
    </row>
    <row r="3830">
      <c r="B3830" t="s">
        <v>165</v>
      </c>
      <c r="C3830" t="s">
        <v>165</v>
      </c>
      <c r="D3830" t="s">
        <v>165</v>
      </c>
      <c r="E3830" t="s">
        <v>165</v>
      </c>
      <c r="F3830" t="s">
        <v>165</v>
      </c>
      <c r="G3830" t="s">
        <v>165</v>
      </c>
      <c r="H3830" t="s">
        <v>165</v>
      </c>
      <c r="J3830" t="s">
        <v>165</v>
      </c>
      <c r="K3830" t="s">
        <v>165</v>
      </c>
      <c r="L3830" t="s">
        <v>165</v>
      </c>
      <c r="M3830" t="s">
        <v>165</v>
      </c>
      <c r="N3830" t="s">
        <v>165</v>
      </c>
      <c r="O3830" t="s">
        <v>165</v>
      </c>
      <c r="P3830" t="s">
        <v>165</v>
      </c>
      <c r="Q3830" t="s">
        <v>165</v>
      </c>
    </row>
    <row r="3831">
      <c r="B3831" t="s">
        <v>165</v>
      </c>
      <c r="C3831" t="s">
        <v>165</v>
      </c>
      <c r="D3831" t="s">
        <v>165</v>
      </c>
      <c r="E3831" t="s">
        <v>165</v>
      </c>
      <c r="F3831" t="s">
        <v>165</v>
      </c>
      <c r="G3831" t="s">
        <v>165</v>
      </c>
      <c r="H3831" t="s">
        <v>165</v>
      </c>
      <c r="J3831" t="s">
        <v>165</v>
      </c>
      <c r="K3831" t="s">
        <v>165</v>
      </c>
      <c r="L3831" t="s">
        <v>165</v>
      </c>
      <c r="M3831" t="s">
        <v>165</v>
      </c>
      <c r="N3831" t="s">
        <v>165</v>
      </c>
      <c r="O3831" t="s">
        <v>165</v>
      </c>
      <c r="P3831" t="s">
        <v>165</v>
      </c>
      <c r="Q3831" t="s">
        <v>165</v>
      </c>
    </row>
    <row r="3832">
      <c r="B3832" t="s">
        <v>165</v>
      </c>
      <c r="C3832" t="s">
        <v>165</v>
      </c>
      <c r="D3832" t="s">
        <v>165</v>
      </c>
      <c r="E3832" t="s">
        <v>165</v>
      </c>
      <c r="F3832" t="s">
        <v>165</v>
      </c>
      <c r="G3832" t="s">
        <v>165</v>
      </c>
      <c r="H3832" t="s">
        <v>165</v>
      </c>
      <c r="J3832" t="s">
        <v>165</v>
      </c>
      <c r="K3832" t="s">
        <v>165</v>
      </c>
      <c r="L3832" t="s">
        <v>165</v>
      </c>
      <c r="M3832" t="s">
        <v>165</v>
      </c>
      <c r="N3832" t="s">
        <v>165</v>
      </c>
      <c r="O3832" t="s">
        <v>165</v>
      </c>
      <c r="P3832" t="s">
        <v>165</v>
      </c>
      <c r="Q3832" t="s">
        <v>165</v>
      </c>
    </row>
    <row r="3833">
      <c r="B3833" t="s">
        <v>165</v>
      </c>
      <c r="C3833" t="s">
        <v>165</v>
      </c>
      <c r="D3833" t="s">
        <v>165</v>
      </c>
      <c r="E3833" t="s">
        <v>165</v>
      </c>
      <c r="F3833" t="s">
        <v>165</v>
      </c>
      <c r="G3833" t="s">
        <v>165</v>
      </c>
      <c r="H3833" t="s">
        <v>165</v>
      </c>
      <c r="J3833" t="s">
        <v>165</v>
      </c>
      <c r="K3833" t="s">
        <v>165</v>
      </c>
      <c r="L3833" t="s">
        <v>165</v>
      </c>
      <c r="M3833" t="s">
        <v>165</v>
      </c>
      <c r="N3833" t="s">
        <v>165</v>
      </c>
      <c r="O3833" t="s">
        <v>165</v>
      </c>
      <c r="P3833" t="s">
        <v>165</v>
      </c>
      <c r="Q3833" t="s">
        <v>165</v>
      </c>
    </row>
    <row r="3834">
      <c r="B3834" t="s">
        <v>165</v>
      </c>
      <c r="C3834" t="s">
        <v>165</v>
      </c>
      <c r="D3834" t="s">
        <v>165</v>
      </c>
      <c r="E3834" t="s">
        <v>165</v>
      </c>
      <c r="F3834" t="s">
        <v>165</v>
      </c>
      <c r="G3834" t="s">
        <v>165</v>
      </c>
      <c r="H3834" t="s">
        <v>165</v>
      </c>
      <c r="J3834" t="s">
        <v>165</v>
      </c>
      <c r="K3834" t="s">
        <v>165</v>
      </c>
      <c r="L3834" t="s">
        <v>165</v>
      </c>
      <c r="M3834" t="s">
        <v>165</v>
      </c>
      <c r="N3834" t="s">
        <v>165</v>
      </c>
      <c r="O3834" t="s">
        <v>165</v>
      </c>
      <c r="P3834" t="s">
        <v>165</v>
      </c>
      <c r="Q3834" t="s">
        <v>165</v>
      </c>
    </row>
    <row r="3835">
      <c r="B3835" t="s">
        <v>165</v>
      </c>
      <c r="C3835" t="s">
        <v>165</v>
      </c>
      <c r="D3835" t="s">
        <v>165</v>
      </c>
      <c r="E3835" t="s">
        <v>165</v>
      </c>
      <c r="F3835" t="s">
        <v>165</v>
      </c>
      <c r="G3835" t="s">
        <v>165</v>
      </c>
      <c r="H3835" t="s">
        <v>165</v>
      </c>
      <c r="J3835" t="s">
        <v>165</v>
      </c>
      <c r="K3835" t="s">
        <v>165</v>
      </c>
      <c r="L3835" t="s">
        <v>165</v>
      </c>
      <c r="M3835" t="s">
        <v>165</v>
      </c>
      <c r="N3835" t="s">
        <v>165</v>
      </c>
      <c r="O3835" t="s">
        <v>165</v>
      </c>
      <c r="P3835" t="s">
        <v>165</v>
      </c>
      <c r="Q3835" t="s">
        <v>165</v>
      </c>
    </row>
    <row r="3836">
      <c r="B3836" t="s">
        <v>165</v>
      </c>
      <c r="C3836" t="s">
        <v>165</v>
      </c>
      <c r="D3836" t="s">
        <v>165</v>
      </c>
      <c r="E3836" t="s">
        <v>165</v>
      </c>
      <c r="F3836" t="s">
        <v>165</v>
      </c>
      <c r="G3836" t="s">
        <v>165</v>
      </c>
      <c r="H3836" t="s">
        <v>165</v>
      </c>
      <c r="J3836" t="s">
        <v>165</v>
      </c>
      <c r="K3836" t="s">
        <v>165</v>
      </c>
      <c r="L3836" t="s">
        <v>165</v>
      </c>
      <c r="M3836" t="s">
        <v>165</v>
      </c>
      <c r="N3836" t="s">
        <v>165</v>
      </c>
      <c r="O3836" t="s">
        <v>165</v>
      </c>
      <c r="P3836" t="s">
        <v>165</v>
      </c>
      <c r="Q3836" t="s">
        <v>165</v>
      </c>
    </row>
    <row r="3837">
      <c r="B3837" t="s">
        <v>165</v>
      </c>
      <c r="C3837" t="s">
        <v>165</v>
      </c>
      <c r="D3837" t="s">
        <v>165</v>
      </c>
      <c r="E3837" t="s">
        <v>165</v>
      </c>
      <c r="F3837" t="s">
        <v>165</v>
      </c>
      <c r="G3837" t="s">
        <v>165</v>
      </c>
      <c r="H3837" t="s">
        <v>165</v>
      </c>
      <c r="J3837" t="s">
        <v>165</v>
      </c>
      <c r="K3837" t="s">
        <v>165</v>
      </c>
      <c r="L3837" t="s">
        <v>165</v>
      </c>
      <c r="M3837" t="s">
        <v>165</v>
      </c>
      <c r="N3837" t="s">
        <v>165</v>
      </c>
      <c r="O3837" t="s">
        <v>165</v>
      </c>
      <c r="P3837" t="s">
        <v>165</v>
      </c>
      <c r="Q3837" t="s">
        <v>165</v>
      </c>
    </row>
    <row r="3838">
      <c r="B3838" t="s">
        <v>165</v>
      </c>
      <c r="C3838" t="s">
        <v>165</v>
      </c>
      <c r="D3838" t="s">
        <v>165</v>
      </c>
      <c r="E3838" t="s">
        <v>165</v>
      </c>
      <c r="F3838" t="s">
        <v>165</v>
      </c>
      <c r="G3838" t="s">
        <v>165</v>
      </c>
      <c r="H3838" t="s">
        <v>165</v>
      </c>
      <c r="J3838" t="s">
        <v>165</v>
      </c>
      <c r="K3838" t="s">
        <v>165</v>
      </c>
      <c r="L3838" t="s">
        <v>165</v>
      </c>
      <c r="M3838" t="s">
        <v>165</v>
      </c>
      <c r="N3838" t="s">
        <v>165</v>
      </c>
      <c r="O3838" t="s">
        <v>165</v>
      </c>
      <c r="P3838" t="s">
        <v>165</v>
      </c>
      <c r="Q3838" t="s">
        <v>165</v>
      </c>
    </row>
    <row r="3839">
      <c r="B3839" t="s">
        <v>165</v>
      </c>
      <c r="C3839" t="s">
        <v>165</v>
      </c>
      <c r="D3839" t="s">
        <v>165</v>
      </c>
      <c r="E3839" t="s">
        <v>165</v>
      </c>
      <c r="F3839" t="s">
        <v>165</v>
      </c>
      <c r="G3839" t="s">
        <v>165</v>
      </c>
      <c r="H3839" t="s">
        <v>165</v>
      </c>
      <c r="J3839" t="s">
        <v>165</v>
      </c>
      <c r="K3839" t="s">
        <v>165</v>
      </c>
      <c r="L3839" t="s">
        <v>165</v>
      </c>
      <c r="M3839" t="s">
        <v>165</v>
      </c>
      <c r="N3839" t="s">
        <v>165</v>
      </c>
      <c r="O3839" t="s">
        <v>165</v>
      </c>
      <c r="P3839" t="s">
        <v>165</v>
      </c>
      <c r="Q3839" t="s">
        <v>165</v>
      </c>
    </row>
    <row r="3840">
      <c r="B3840" t="s">
        <v>165</v>
      </c>
      <c r="C3840" t="s">
        <v>165</v>
      </c>
      <c r="D3840" t="s">
        <v>165</v>
      </c>
      <c r="E3840" t="s">
        <v>165</v>
      </c>
      <c r="F3840" t="s">
        <v>165</v>
      </c>
      <c r="G3840" t="s">
        <v>165</v>
      </c>
      <c r="H3840" t="s">
        <v>165</v>
      </c>
      <c r="J3840" t="s">
        <v>165</v>
      </c>
      <c r="K3840" t="s">
        <v>165</v>
      </c>
      <c r="L3840" t="s">
        <v>165</v>
      </c>
      <c r="M3840" t="s">
        <v>165</v>
      </c>
      <c r="N3840" t="s">
        <v>165</v>
      </c>
      <c r="O3840" t="s">
        <v>165</v>
      </c>
      <c r="P3840" t="s">
        <v>165</v>
      </c>
      <c r="Q3840" t="s">
        <v>165</v>
      </c>
    </row>
    <row r="3841">
      <c r="B3841" t="s">
        <v>165</v>
      </c>
      <c r="C3841" t="s">
        <v>165</v>
      </c>
      <c r="D3841" t="s">
        <v>165</v>
      </c>
      <c r="E3841" t="s">
        <v>165</v>
      </c>
      <c r="F3841" t="s">
        <v>165</v>
      </c>
      <c r="G3841" t="s">
        <v>165</v>
      </c>
      <c r="H3841" t="s">
        <v>165</v>
      </c>
      <c r="J3841" t="s">
        <v>165</v>
      </c>
      <c r="K3841" t="s">
        <v>165</v>
      </c>
      <c r="L3841" t="s">
        <v>165</v>
      </c>
      <c r="M3841" t="s">
        <v>165</v>
      </c>
      <c r="N3841" t="s">
        <v>165</v>
      </c>
      <c r="O3841" t="s">
        <v>165</v>
      </c>
      <c r="P3841" t="s">
        <v>165</v>
      </c>
      <c r="Q3841" t="s">
        <v>165</v>
      </c>
    </row>
    <row r="3842">
      <c r="B3842" t="s">
        <v>165</v>
      </c>
      <c r="C3842" t="s">
        <v>165</v>
      </c>
      <c r="D3842" t="s">
        <v>165</v>
      </c>
      <c r="E3842" t="s">
        <v>165</v>
      </c>
      <c r="F3842" t="s">
        <v>165</v>
      </c>
      <c r="G3842" t="s">
        <v>165</v>
      </c>
      <c r="H3842" t="s">
        <v>165</v>
      </c>
      <c r="J3842" t="s">
        <v>165</v>
      </c>
      <c r="K3842" t="s">
        <v>165</v>
      </c>
      <c r="L3842" t="s">
        <v>165</v>
      </c>
      <c r="M3842" t="s">
        <v>165</v>
      </c>
      <c r="N3842" t="s">
        <v>165</v>
      </c>
      <c r="O3842" t="s">
        <v>165</v>
      </c>
      <c r="P3842" t="s">
        <v>165</v>
      </c>
      <c r="Q3842" t="s">
        <v>165</v>
      </c>
    </row>
    <row r="3843">
      <c r="B3843" t="s">
        <v>165</v>
      </c>
      <c r="C3843" t="s">
        <v>165</v>
      </c>
      <c r="D3843" t="s">
        <v>165</v>
      </c>
      <c r="E3843" t="s">
        <v>165</v>
      </c>
      <c r="F3843" t="s">
        <v>165</v>
      </c>
      <c r="G3843" t="s">
        <v>165</v>
      </c>
      <c r="H3843" t="s">
        <v>165</v>
      </c>
      <c r="J3843" t="s">
        <v>165</v>
      </c>
      <c r="K3843" t="s">
        <v>165</v>
      </c>
      <c r="L3843" t="s">
        <v>165</v>
      </c>
      <c r="M3843" t="s">
        <v>165</v>
      </c>
      <c r="N3843" t="s">
        <v>165</v>
      </c>
      <c r="O3843" t="s">
        <v>165</v>
      </c>
      <c r="P3843" t="s">
        <v>165</v>
      </c>
      <c r="Q3843" t="s">
        <v>165</v>
      </c>
    </row>
    <row r="3844">
      <c r="B3844" t="s">
        <v>165</v>
      </c>
      <c r="C3844" t="s">
        <v>165</v>
      </c>
      <c r="D3844" t="s">
        <v>165</v>
      </c>
      <c r="E3844" t="s">
        <v>165</v>
      </c>
      <c r="F3844" t="s">
        <v>165</v>
      </c>
      <c r="G3844" t="s">
        <v>165</v>
      </c>
      <c r="H3844" t="s">
        <v>165</v>
      </c>
      <c r="J3844" t="s">
        <v>165</v>
      </c>
      <c r="K3844" t="s">
        <v>165</v>
      </c>
      <c r="L3844" t="s">
        <v>165</v>
      </c>
      <c r="M3844" t="s">
        <v>165</v>
      </c>
      <c r="N3844" t="s">
        <v>165</v>
      </c>
      <c r="O3844" t="s">
        <v>165</v>
      </c>
      <c r="P3844" t="s">
        <v>165</v>
      </c>
      <c r="Q3844" t="s">
        <v>165</v>
      </c>
    </row>
    <row r="3845">
      <c r="B3845" t="s">
        <v>165</v>
      </c>
      <c r="C3845" t="s">
        <v>165</v>
      </c>
      <c r="D3845" t="s">
        <v>165</v>
      </c>
      <c r="E3845" t="s">
        <v>165</v>
      </c>
      <c r="F3845" t="s">
        <v>165</v>
      </c>
      <c r="G3845" t="s">
        <v>165</v>
      </c>
      <c r="H3845" t="s">
        <v>165</v>
      </c>
      <c r="J3845" t="s">
        <v>165</v>
      </c>
      <c r="K3845" t="s">
        <v>165</v>
      </c>
      <c r="L3845" t="s">
        <v>165</v>
      </c>
      <c r="M3845" t="s">
        <v>165</v>
      </c>
      <c r="N3845" t="s">
        <v>165</v>
      </c>
      <c r="O3845" t="s">
        <v>165</v>
      </c>
      <c r="P3845" t="s">
        <v>165</v>
      </c>
      <c r="Q3845" t="s">
        <v>165</v>
      </c>
    </row>
    <row r="3846">
      <c r="B3846" t="s">
        <v>165</v>
      </c>
      <c r="C3846" t="s">
        <v>165</v>
      </c>
      <c r="D3846" t="s">
        <v>165</v>
      </c>
      <c r="E3846" t="s">
        <v>165</v>
      </c>
      <c r="F3846" t="s">
        <v>165</v>
      </c>
      <c r="G3846" t="s">
        <v>165</v>
      </c>
      <c r="H3846" t="s">
        <v>165</v>
      </c>
      <c r="J3846" t="s">
        <v>165</v>
      </c>
      <c r="K3846" t="s">
        <v>165</v>
      </c>
      <c r="L3846" t="s">
        <v>165</v>
      </c>
      <c r="M3846" t="s">
        <v>165</v>
      </c>
      <c r="N3846" t="s">
        <v>165</v>
      </c>
      <c r="O3846" t="s">
        <v>165</v>
      </c>
      <c r="P3846" t="s">
        <v>165</v>
      </c>
      <c r="Q3846" t="s">
        <v>165</v>
      </c>
    </row>
    <row r="3847">
      <c r="B3847" t="s">
        <v>165</v>
      </c>
      <c r="C3847" t="s">
        <v>165</v>
      </c>
      <c r="D3847" t="s">
        <v>165</v>
      </c>
      <c r="E3847" t="s">
        <v>165</v>
      </c>
      <c r="F3847" t="s">
        <v>165</v>
      </c>
      <c r="G3847" t="s">
        <v>165</v>
      </c>
      <c r="H3847" t="s">
        <v>165</v>
      </c>
      <c r="J3847" t="s">
        <v>165</v>
      </c>
      <c r="K3847" t="s">
        <v>165</v>
      </c>
      <c r="L3847" t="s">
        <v>165</v>
      </c>
      <c r="M3847" t="s">
        <v>165</v>
      </c>
      <c r="N3847" t="s">
        <v>165</v>
      </c>
      <c r="O3847" t="s">
        <v>165</v>
      </c>
      <c r="P3847" t="s">
        <v>165</v>
      </c>
      <c r="Q3847" t="s">
        <v>165</v>
      </c>
    </row>
    <row r="3848">
      <c r="B3848" t="s">
        <v>165</v>
      </c>
      <c r="C3848" t="s">
        <v>165</v>
      </c>
      <c r="D3848" t="s">
        <v>165</v>
      </c>
      <c r="E3848" t="s">
        <v>165</v>
      </c>
      <c r="F3848" t="s">
        <v>165</v>
      </c>
      <c r="G3848" t="s">
        <v>165</v>
      </c>
      <c r="H3848" t="s">
        <v>165</v>
      </c>
      <c r="J3848" t="s">
        <v>165</v>
      </c>
      <c r="K3848" t="s">
        <v>165</v>
      </c>
      <c r="L3848" t="s">
        <v>165</v>
      </c>
      <c r="M3848" t="s">
        <v>165</v>
      </c>
      <c r="N3848" t="s">
        <v>165</v>
      </c>
      <c r="O3848" t="s">
        <v>165</v>
      </c>
      <c r="P3848" t="s">
        <v>165</v>
      </c>
      <c r="Q3848" t="s">
        <v>165</v>
      </c>
    </row>
    <row r="3849">
      <c r="B3849" t="s">
        <v>165</v>
      </c>
      <c r="C3849" t="s">
        <v>165</v>
      </c>
      <c r="D3849" t="s">
        <v>165</v>
      </c>
      <c r="E3849" t="s">
        <v>165</v>
      </c>
      <c r="F3849" t="s">
        <v>165</v>
      </c>
      <c r="G3849" t="s">
        <v>165</v>
      </c>
      <c r="H3849" t="s">
        <v>165</v>
      </c>
      <c r="J3849" t="s">
        <v>165</v>
      </c>
      <c r="K3849" t="s">
        <v>165</v>
      </c>
      <c r="L3849" t="s">
        <v>165</v>
      </c>
      <c r="M3849" t="s">
        <v>165</v>
      </c>
      <c r="N3849" t="s">
        <v>165</v>
      </c>
      <c r="O3849" t="s">
        <v>165</v>
      </c>
      <c r="P3849" t="s">
        <v>165</v>
      </c>
      <c r="Q3849" t="s">
        <v>165</v>
      </c>
    </row>
    <row r="3850">
      <c r="B3850" t="s">
        <v>165</v>
      </c>
      <c r="C3850" t="s">
        <v>165</v>
      </c>
      <c r="D3850" t="s">
        <v>165</v>
      </c>
      <c r="E3850" t="s">
        <v>165</v>
      </c>
      <c r="F3850" t="s">
        <v>165</v>
      </c>
      <c r="G3850" t="s">
        <v>165</v>
      </c>
      <c r="H3850" t="s">
        <v>165</v>
      </c>
      <c r="J3850" t="s">
        <v>165</v>
      </c>
      <c r="K3850" t="s">
        <v>165</v>
      </c>
      <c r="L3850" t="s">
        <v>165</v>
      </c>
      <c r="M3850" t="s">
        <v>165</v>
      </c>
      <c r="N3850" t="s">
        <v>165</v>
      </c>
      <c r="O3850" t="s">
        <v>165</v>
      </c>
      <c r="P3850" t="s">
        <v>165</v>
      </c>
      <c r="Q3850" t="s">
        <v>165</v>
      </c>
    </row>
    <row r="3851">
      <c r="B3851" t="s">
        <v>165</v>
      </c>
      <c r="C3851" t="s">
        <v>165</v>
      </c>
      <c r="D3851" t="s">
        <v>165</v>
      </c>
      <c r="E3851" t="s">
        <v>165</v>
      </c>
      <c r="F3851" t="s">
        <v>165</v>
      </c>
      <c r="G3851" t="s">
        <v>165</v>
      </c>
      <c r="H3851" t="s">
        <v>165</v>
      </c>
      <c r="J3851" t="s">
        <v>165</v>
      </c>
      <c r="K3851" t="s">
        <v>165</v>
      </c>
      <c r="L3851" t="s">
        <v>165</v>
      </c>
      <c r="M3851" t="s">
        <v>165</v>
      </c>
      <c r="N3851" t="s">
        <v>165</v>
      </c>
      <c r="O3851" t="s">
        <v>165</v>
      </c>
      <c r="P3851" t="s">
        <v>165</v>
      </c>
      <c r="Q3851" t="s">
        <v>165</v>
      </c>
    </row>
    <row r="3852">
      <c r="B3852" t="s">
        <v>165</v>
      </c>
      <c r="C3852" t="s">
        <v>165</v>
      </c>
      <c r="D3852" t="s">
        <v>165</v>
      </c>
      <c r="E3852" t="s">
        <v>165</v>
      </c>
      <c r="F3852" t="s">
        <v>165</v>
      </c>
      <c r="G3852" t="s">
        <v>165</v>
      </c>
      <c r="H3852" t="s">
        <v>165</v>
      </c>
      <c r="J3852" t="s">
        <v>165</v>
      </c>
      <c r="K3852" t="s">
        <v>165</v>
      </c>
      <c r="L3852" t="s">
        <v>165</v>
      </c>
      <c r="M3852" t="s">
        <v>165</v>
      </c>
      <c r="N3852" t="s">
        <v>165</v>
      </c>
      <c r="O3852" t="s">
        <v>165</v>
      </c>
      <c r="P3852" t="s">
        <v>165</v>
      </c>
      <c r="Q3852" t="s">
        <v>165</v>
      </c>
    </row>
    <row r="3853">
      <c r="B3853" t="s">
        <v>165</v>
      </c>
      <c r="C3853" t="s">
        <v>165</v>
      </c>
      <c r="D3853" t="s">
        <v>165</v>
      </c>
      <c r="E3853" t="s">
        <v>165</v>
      </c>
      <c r="F3853" t="s">
        <v>165</v>
      </c>
      <c r="G3853" t="s">
        <v>165</v>
      </c>
      <c r="H3853" t="s">
        <v>165</v>
      </c>
      <c r="J3853" t="s">
        <v>165</v>
      </c>
      <c r="K3853" t="s">
        <v>165</v>
      </c>
      <c r="L3853" t="s">
        <v>165</v>
      </c>
      <c r="M3853" t="s">
        <v>165</v>
      </c>
      <c r="N3853" t="s">
        <v>165</v>
      </c>
      <c r="O3853" t="s">
        <v>165</v>
      </c>
      <c r="P3853" t="s">
        <v>165</v>
      </c>
      <c r="Q3853" t="s">
        <v>165</v>
      </c>
    </row>
    <row r="3854">
      <c r="B3854" t="s">
        <v>165</v>
      </c>
      <c r="C3854" t="s">
        <v>165</v>
      </c>
      <c r="D3854" t="s">
        <v>165</v>
      </c>
      <c r="E3854" t="s">
        <v>165</v>
      </c>
      <c r="F3854" t="s">
        <v>165</v>
      </c>
      <c r="G3854" t="s">
        <v>165</v>
      </c>
      <c r="H3854" t="s">
        <v>165</v>
      </c>
      <c r="J3854" t="s">
        <v>165</v>
      </c>
      <c r="K3854" t="s">
        <v>165</v>
      </c>
      <c r="L3854" t="s">
        <v>165</v>
      </c>
      <c r="M3854" t="s">
        <v>165</v>
      </c>
      <c r="N3854" t="s">
        <v>165</v>
      </c>
      <c r="O3854" t="s">
        <v>165</v>
      </c>
      <c r="P3854" t="s">
        <v>165</v>
      </c>
      <c r="Q3854" t="s">
        <v>165</v>
      </c>
    </row>
    <row r="3855">
      <c r="B3855" t="s">
        <v>165</v>
      </c>
      <c r="C3855" t="s">
        <v>165</v>
      </c>
      <c r="D3855" t="s">
        <v>165</v>
      </c>
      <c r="E3855" t="s">
        <v>165</v>
      </c>
      <c r="F3855" t="s">
        <v>165</v>
      </c>
      <c r="G3855" t="s">
        <v>165</v>
      </c>
      <c r="H3855" t="s">
        <v>165</v>
      </c>
      <c r="J3855" t="s">
        <v>165</v>
      </c>
      <c r="K3855" t="s">
        <v>165</v>
      </c>
      <c r="L3855" t="s">
        <v>165</v>
      </c>
      <c r="M3855" t="s">
        <v>165</v>
      </c>
      <c r="N3855" t="s">
        <v>165</v>
      </c>
      <c r="O3855" t="s">
        <v>165</v>
      </c>
      <c r="P3855" t="s">
        <v>165</v>
      </c>
      <c r="Q3855" t="s">
        <v>165</v>
      </c>
    </row>
    <row r="3856">
      <c r="B3856" t="s">
        <v>165</v>
      </c>
      <c r="C3856" t="s">
        <v>165</v>
      </c>
      <c r="D3856" t="s">
        <v>165</v>
      </c>
      <c r="E3856" t="s">
        <v>165</v>
      </c>
      <c r="F3856" t="s">
        <v>165</v>
      </c>
      <c r="G3856" t="s">
        <v>165</v>
      </c>
      <c r="H3856" t="s">
        <v>165</v>
      </c>
      <c r="J3856" t="s">
        <v>165</v>
      </c>
      <c r="K3856" t="s">
        <v>165</v>
      </c>
      <c r="L3856" t="s">
        <v>165</v>
      </c>
      <c r="M3856" t="s">
        <v>165</v>
      </c>
      <c r="N3856" t="s">
        <v>165</v>
      </c>
      <c r="O3856" t="s">
        <v>165</v>
      </c>
      <c r="P3856" t="s">
        <v>165</v>
      </c>
      <c r="Q3856" t="s">
        <v>165</v>
      </c>
    </row>
    <row r="3857">
      <c r="B3857" t="s">
        <v>165</v>
      </c>
      <c r="C3857" t="s">
        <v>165</v>
      </c>
      <c r="D3857" t="s">
        <v>165</v>
      </c>
      <c r="E3857" t="s">
        <v>165</v>
      </c>
      <c r="F3857" t="s">
        <v>165</v>
      </c>
      <c r="G3857" t="s">
        <v>165</v>
      </c>
      <c r="H3857" t="s">
        <v>165</v>
      </c>
      <c r="J3857" t="s">
        <v>165</v>
      </c>
      <c r="K3857" t="s">
        <v>165</v>
      </c>
      <c r="L3857" t="s">
        <v>165</v>
      </c>
      <c r="M3857" t="s">
        <v>165</v>
      </c>
      <c r="N3857" t="s">
        <v>165</v>
      </c>
      <c r="O3857" t="s">
        <v>165</v>
      </c>
      <c r="P3857" t="s">
        <v>165</v>
      </c>
      <c r="Q3857" t="s">
        <v>165</v>
      </c>
    </row>
    <row r="3858">
      <c r="B3858" t="s">
        <v>165</v>
      </c>
      <c r="C3858" t="s">
        <v>165</v>
      </c>
      <c r="D3858" t="s">
        <v>165</v>
      </c>
      <c r="E3858" t="s">
        <v>165</v>
      </c>
      <c r="F3858" t="s">
        <v>165</v>
      </c>
      <c r="G3858" t="s">
        <v>165</v>
      </c>
      <c r="H3858" t="s">
        <v>165</v>
      </c>
      <c r="J3858" t="s">
        <v>165</v>
      </c>
      <c r="K3858" t="s">
        <v>165</v>
      </c>
      <c r="L3858" t="s">
        <v>165</v>
      </c>
      <c r="M3858" t="s">
        <v>165</v>
      </c>
      <c r="N3858" t="s">
        <v>165</v>
      </c>
      <c r="O3858" t="s">
        <v>165</v>
      </c>
      <c r="P3858" t="s">
        <v>165</v>
      </c>
      <c r="Q3858" t="s">
        <v>165</v>
      </c>
    </row>
    <row r="3859">
      <c r="B3859" t="s">
        <v>165</v>
      </c>
      <c r="C3859" t="s">
        <v>165</v>
      </c>
      <c r="D3859" t="s">
        <v>165</v>
      </c>
      <c r="E3859" t="s">
        <v>165</v>
      </c>
      <c r="F3859" t="s">
        <v>165</v>
      </c>
      <c r="G3859" t="s">
        <v>165</v>
      </c>
      <c r="H3859" t="s">
        <v>165</v>
      </c>
      <c r="J3859" t="s">
        <v>165</v>
      </c>
      <c r="K3859" t="s">
        <v>165</v>
      </c>
      <c r="L3859" t="s">
        <v>165</v>
      </c>
      <c r="M3859" t="s">
        <v>165</v>
      </c>
      <c r="N3859" t="s">
        <v>165</v>
      </c>
      <c r="O3859" t="s">
        <v>165</v>
      </c>
      <c r="P3859" t="s">
        <v>165</v>
      </c>
      <c r="Q3859" t="s">
        <v>165</v>
      </c>
    </row>
    <row r="3860">
      <c r="B3860" t="s">
        <v>165</v>
      </c>
      <c r="C3860" t="s">
        <v>165</v>
      </c>
      <c r="D3860" t="s">
        <v>165</v>
      </c>
      <c r="E3860" t="s">
        <v>165</v>
      </c>
      <c r="F3860" t="s">
        <v>165</v>
      </c>
      <c r="G3860" t="s">
        <v>165</v>
      </c>
      <c r="H3860" t="s">
        <v>165</v>
      </c>
      <c r="J3860" t="s">
        <v>165</v>
      </c>
      <c r="K3860" t="s">
        <v>165</v>
      </c>
      <c r="L3860" t="s">
        <v>165</v>
      </c>
      <c r="M3860" t="s">
        <v>165</v>
      </c>
      <c r="N3860" t="s">
        <v>165</v>
      </c>
      <c r="O3860" t="s">
        <v>165</v>
      </c>
      <c r="P3860" t="s">
        <v>165</v>
      </c>
      <c r="Q3860" t="s">
        <v>165</v>
      </c>
    </row>
    <row r="3861">
      <c r="B3861" t="s">
        <v>165</v>
      </c>
      <c r="C3861" t="s">
        <v>165</v>
      </c>
      <c r="D3861" t="s">
        <v>165</v>
      </c>
      <c r="E3861" t="s">
        <v>165</v>
      </c>
      <c r="F3861" t="s">
        <v>165</v>
      </c>
      <c r="G3861" t="s">
        <v>165</v>
      </c>
      <c r="H3861" t="s">
        <v>165</v>
      </c>
      <c r="J3861" t="s">
        <v>165</v>
      </c>
      <c r="K3861" t="s">
        <v>165</v>
      </c>
      <c r="L3861" t="s">
        <v>165</v>
      </c>
      <c r="M3861" t="s">
        <v>165</v>
      </c>
      <c r="N3861" t="s">
        <v>165</v>
      </c>
      <c r="O3861" t="s">
        <v>165</v>
      </c>
      <c r="P3861" t="s">
        <v>165</v>
      </c>
      <c r="Q3861" t="s">
        <v>165</v>
      </c>
    </row>
    <row r="3862">
      <c r="B3862" t="s">
        <v>165</v>
      </c>
      <c r="C3862" t="s">
        <v>165</v>
      </c>
      <c r="D3862" t="s">
        <v>165</v>
      </c>
      <c r="E3862" t="s">
        <v>165</v>
      </c>
      <c r="F3862" t="s">
        <v>165</v>
      </c>
      <c r="G3862" t="s">
        <v>165</v>
      </c>
      <c r="H3862" t="s">
        <v>165</v>
      </c>
      <c r="J3862" t="s">
        <v>165</v>
      </c>
      <c r="K3862" t="s">
        <v>165</v>
      </c>
      <c r="L3862" t="s">
        <v>165</v>
      </c>
      <c r="M3862" t="s">
        <v>165</v>
      </c>
      <c r="N3862" t="s">
        <v>165</v>
      </c>
      <c r="O3862" t="s">
        <v>165</v>
      </c>
      <c r="P3862" t="s">
        <v>165</v>
      </c>
      <c r="Q3862" t="s">
        <v>165</v>
      </c>
    </row>
    <row r="3863">
      <c r="B3863" t="s">
        <v>165</v>
      </c>
      <c r="C3863" t="s">
        <v>165</v>
      </c>
      <c r="D3863" t="s">
        <v>165</v>
      </c>
      <c r="E3863" t="s">
        <v>165</v>
      </c>
      <c r="F3863" t="s">
        <v>165</v>
      </c>
      <c r="G3863" t="s">
        <v>165</v>
      </c>
      <c r="H3863" t="s">
        <v>165</v>
      </c>
      <c r="J3863" t="s">
        <v>165</v>
      </c>
      <c r="K3863" t="s">
        <v>165</v>
      </c>
      <c r="L3863" t="s">
        <v>165</v>
      </c>
      <c r="M3863" t="s">
        <v>165</v>
      </c>
      <c r="N3863" t="s">
        <v>165</v>
      </c>
      <c r="O3863" t="s">
        <v>165</v>
      </c>
      <c r="P3863" t="s">
        <v>165</v>
      </c>
      <c r="Q3863" t="s">
        <v>165</v>
      </c>
    </row>
    <row r="3864">
      <c r="B3864" t="s">
        <v>165</v>
      </c>
      <c r="C3864" t="s">
        <v>165</v>
      </c>
      <c r="D3864" t="s">
        <v>165</v>
      </c>
      <c r="E3864" t="s">
        <v>165</v>
      </c>
      <c r="F3864" t="s">
        <v>165</v>
      </c>
      <c r="G3864" t="s">
        <v>165</v>
      </c>
      <c r="H3864" t="s">
        <v>165</v>
      </c>
      <c r="J3864" t="s">
        <v>165</v>
      </c>
      <c r="K3864" t="s">
        <v>165</v>
      </c>
      <c r="L3864" t="s">
        <v>165</v>
      </c>
      <c r="M3864" t="s">
        <v>165</v>
      </c>
      <c r="N3864" t="s">
        <v>165</v>
      </c>
      <c r="O3864" t="s">
        <v>165</v>
      </c>
      <c r="P3864" t="s">
        <v>165</v>
      </c>
      <c r="Q3864" t="s">
        <v>165</v>
      </c>
    </row>
    <row r="3865">
      <c r="B3865" t="s">
        <v>165</v>
      </c>
      <c r="C3865" t="s">
        <v>165</v>
      </c>
      <c r="D3865" t="s">
        <v>165</v>
      </c>
      <c r="E3865" t="s">
        <v>165</v>
      </c>
      <c r="F3865" t="s">
        <v>165</v>
      </c>
      <c r="G3865" t="s">
        <v>165</v>
      </c>
      <c r="H3865" t="s">
        <v>165</v>
      </c>
      <c r="J3865" t="s">
        <v>165</v>
      </c>
      <c r="K3865" t="s">
        <v>165</v>
      </c>
      <c r="L3865" t="s">
        <v>165</v>
      </c>
      <c r="M3865" t="s">
        <v>165</v>
      </c>
      <c r="N3865" t="s">
        <v>165</v>
      </c>
      <c r="O3865" t="s">
        <v>165</v>
      </c>
      <c r="P3865" t="s">
        <v>165</v>
      </c>
      <c r="Q3865" t="s">
        <v>165</v>
      </c>
    </row>
    <row r="3866">
      <c r="B3866" t="s">
        <v>165</v>
      </c>
      <c r="C3866" t="s">
        <v>165</v>
      </c>
      <c r="D3866" t="s">
        <v>165</v>
      </c>
      <c r="E3866" t="s">
        <v>165</v>
      </c>
      <c r="F3866" t="s">
        <v>165</v>
      </c>
      <c r="G3866" t="s">
        <v>165</v>
      </c>
      <c r="H3866" t="s">
        <v>165</v>
      </c>
      <c r="J3866" t="s">
        <v>165</v>
      </c>
      <c r="K3866" t="s">
        <v>165</v>
      </c>
      <c r="L3866" t="s">
        <v>165</v>
      </c>
      <c r="M3866" t="s">
        <v>165</v>
      </c>
      <c r="N3866" t="s">
        <v>165</v>
      </c>
      <c r="O3866" t="s">
        <v>165</v>
      </c>
      <c r="P3866" t="s">
        <v>165</v>
      </c>
      <c r="Q3866" t="s">
        <v>165</v>
      </c>
    </row>
    <row r="3867">
      <c r="B3867" t="s">
        <v>165</v>
      </c>
      <c r="C3867" t="s">
        <v>165</v>
      </c>
      <c r="D3867" t="s">
        <v>165</v>
      </c>
      <c r="E3867" t="s">
        <v>165</v>
      </c>
      <c r="F3867" t="s">
        <v>165</v>
      </c>
      <c r="G3867" t="s">
        <v>165</v>
      </c>
      <c r="H3867" t="s">
        <v>165</v>
      </c>
      <c r="J3867" t="s">
        <v>165</v>
      </c>
      <c r="K3867" t="s">
        <v>165</v>
      </c>
      <c r="L3867" t="s">
        <v>165</v>
      </c>
      <c r="M3867" t="s">
        <v>165</v>
      </c>
      <c r="N3867" t="s">
        <v>165</v>
      </c>
      <c r="O3867" t="s">
        <v>165</v>
      </c>
      <c r="P3867" t="s">
        <v>165</v>
      </c>
      <c r="Q3867" t="s">
        <v>165</v>
      </c>
    </row>
    <row r="3868">
      <c r="B3868" t="s">
        <v>165</v>
      </c>
      <c r="C3868" t="s">
        <v>165</v>
      </c>
      <c r="D3868" t="s">
        <v>165</v>
      </c>
      <c r="E3868" t="s">
        <v>165</v>
      </c>
      <c r="F3868" t="s">
        <v>165</v>
      </c>
      <c r="G3868" t="s">
        <v>165</v>
      </c>
      <c r="H3868" t="s">
        <v>165</v>
      </c>
      <c r="J3868" t="s">
        <v>165</v>
      </c>
      <c r="K3868" t="s">
        <v>165</v>
      </c>
      <c r="L3868" t="s">
        <v>165</v>
      </c>
      <c r="M3868" t="s">
        <v>165</v>
      </c>
      <c r="N3868" t="s">
        <v>165</v>
      </c>
      <c r="O3868" t="s">
        <v>165</v>
      </c>
      <c r="P3868" t="s">
        <v>165</v>
      </c>
      <c r="Q3868" t="s">
        <v>165</v>
      </c>
    </row>
    <row r="3869">
      <c r="B3869" t="s">
        <v>165</v>
      </c>
      <c r="C3869" t="s">
        <v>165</v>
      </c>
      <c r="D3869" t="s">
        <v>165</v>
      </c>
      <c r="E3869" t="s">
        <v>165</v>
      </c>
      <c r="F3869" t="s">
        <v>165</v>
      </c>
      <c r="G3869" t="s">
        <v>165</v>
      </c>
      <c r="H3869" t="s">
        <v>165</v>
      </c>
      <c r="J3869" t="s">
        <v>165</v>
      </c>
      <c r="K3869" t="s">
        <v>165</v>
      </c>
      <c r="L3869" t="s">
        <v>165</v>
      </c>
      <c r="M3869" t="s">
        <v>165</v>
      </c>
      <c r="N3869" t="s">
        <v>165</v>
      </c>
      <c r="O3869" t="s">
        <v>165</v>
      </c>
      <c r="P3869" t="s">
        <v>165</v>
      </c>
      <c r="Q3869" t="s">
        <v>165</v>
      </c>
    </row>
    <row r="3870">
      <c r="B3870" t="s">
        <v>165</v>
      </c>
      <c r="C3870" t="s">
        <v>165</v>
      </c>
      <c r="D3870" t="s">
        <v>165</v>
      </c>
      <c r="E3870" t="s">
        <v>165</v>
      </c>
      <c r="F3870" t="s">
        <v>165</v>
      </c>
      <c r="G3870" t="s">
        <v>165</v>
      </c>
      <c r="H3870" t="s">
        <v>165</v>
      </c>
      <c r="J3870" t="s">
        <v>165</v>
      </c>
      <c r="K3870" t="s">
        <v>165</v>
      </c>
      <c r="L3870" t="s">
        <v>165</v>
      </c>
      <c r="M3870" t="s">
        <v>165</v>
      </c>
      <c r="N3870" t="s">
        <v>165</v>
      </c>
      <c r="O3870" t="s">
        <v>165</v>
      </c>
      <c r="P3870" t="s">
        <v>165</v>
      </c>
      <c r="Q3870" t="s">
        <v>165</v>
      </c>
    </row>
    <row r="3871">
      <c r="B3871" t="s">
        <v>165</v>
      </c>
      <c r="C3871" t="s">
        <v>165</v>
      </c>
      <c r="D3871" t="s">
        <v>165</v>
      </c>
      <c r="E3871" t="s">
        <v>165</v>
      </c>
      <c r="F3871" t="s">
        <v>165</v>
      </c>
      <c r="G3871" t="s">
        <v>165</v>
      </c>
      <c r="H3871" t="s">
        <v>165</v>
      </c>
      <c r="J3871" t="s">
        <v>165</v>
      </c>
      <c r="K3871" t="s">
        <v>165</v>
      </c>
      <c r="L3871" t="s">
        <v>165</v>
      </c>
      <c r="M3871" t="s">
        <v>165</v>
      </c>
      <c r="N3871" t="s">
        <v>165</v>
      </c>
      <c r="O3871" t="s">
        <v>165</v>
      </c>
      <c r="P3871" t="s">
        <v>165</v>
      </c>
      <c r="Q3871" t="s">
        <v>165</v>
      </c>
    </row>
    <row r="3872">
      <c r="B3872" t="s">
        <v>165</v>
      </c>
      <c r="C3872" t="s">
        <v>165</v>
      </c>
      <c r="D3872" t="s">
        <v>165</v>
      </c>
      <c r="E3872" t="s">
        <v>165</v>
      </c>
      <c r="F3872" t="s">
        <v>165</v>
      </c>
      <c r="G3872" t="s">
        <v>165</v>
      </c>
      <c r="H3872" t="s">
        <v>165</v>
      </c>
      <c r="J3872" t="s">
        <v>165</v>
      </c>
      <c r="K3872" t="s">
        <v>165</v>
      </c>
      <c r="L3872" t="s">
        <v>165</v>
      </c>
      <c r="M3872" t="s">
        <v>165</v>
      </c>
      <c r="N3872" t="s">
        <v>165</v>
      </c>
      <c r="O3872" t="s">
        <v>165</v>
      </c>
      <c r="P3872" t="s">
        <v>165</v>
      </c>
      <c r="Q3872" t="s">
        <v>165</v>
      </c>
    </row>
    <row r="3873">
      <c r="B3873" t="s">
        <v>165</v>
      </c>
      <c r="C3873" t="s">
        <v>165</v>
      </c>
      <c r="D3873" t="s">
        <v>165</v>
      </c>
      <c r="E3873" t="s">
        <v>165</v>
      </c>
      <c r="F3873" t="s">
        <v>165</v>
      </c>
      <c r="G3873" t="s">
        <v>165</v>
      </c>
      <c r="H3873" t="s">
        <v>165</v>
      </c>
      <c r="J3873" t="s">
        <v>165</v>
      </c>
      <c r="K3873" t="s">
        <v>165</v>
      </c>
      <c r="L3873" t="s">
        <v>165</v>
      </c>
      <c r="M3873" t="s">
        <v>165</v>
      </c>
      <c r="N3873" t="s">
        <v>165</v>
      </c>
      <c r="O3873" t="s">
        <v>165</v>
      </c>
      <c r="P3873" t="s">
        <v>165</v>
      </c>
      <c r="Q3873" t="s">
        <v>165</v>
      </c>
    </row>
    <row r="3874">
      <c r="B3874" t="s">
        <v>165</v>
      </c>
      <c r="C3874" t="s">
        <v>165</v>
      </c>
      <c r="D3874" t="s">
        <v>165</v>
      </c>
      <c r="E3874" t="s">
        <v>165</v>
      </c>
      <c r="F3874" t="s">
        <v>165</v>
      </c>
      <c r="G3874" t="s">
        <v>165</v>
      </c>
      <c r="H3874" t="s">
        <v>165</v>
      </c>
      <c r="J3874" t="s">
        <v>165</v>
      </c>
      <c r="K3874" t="s">
        <v>165</v>
      </c>
      <c r="L3874" t="s">
        <v>165</v>
      </c>
      <c r="M3874" t="s">
        <v>165</v>
      </c>
      <c r="N3874" t="s">
        <v>165</v>
      </c>
      <c r="O3874" t="s">
        <v>165</v>
      </c>
      <c r="P3874" t="s">
        <v>165</v>
      </c>
      <c r="Q3874" t="s">
        <v>165</v>
      </c>
    </row>
    <row r="3875">
      <c r="B3875" t="s">
        <v>165</v>
      </c>
      <c r="C3875" t="s">
        <v>165</v>
      </c>
      <c r="D3875" t="s">
        <v>165</v>
      </c>
      <c r="E3875" t="s">
        <v>165</v>
      </c>
      <c r="F3875" t="s">
        <v>165</v>
      </c>
      <c r="G3875" t="s">
        <v>165</v>
      </c>
      <c r="H3875" t="s">
        <v>165</v>
      </c>
      <c r="J3875" t="s">
        <v>165</v>
      </c>
      <c r="K3875" t="s">
        <v>165</v>
      </c>
      <c r="L3875" t="s">
        <v>165</v>
      </c>
      <c r="M3875" t="s">
        <v>165</v>
      </c>
      <c r="N3875" t="s">
        <v>165</v>
      </c>
      <c r="O3875" t="s">
        <v>165</v>
      </c>
      <c r="P3875" t="s">
        <v>165</v>
      </c>
      <c r="Q3875" t="s">
        <v>165</v>
      </c>
    </row>
    <row r="3876">
      <c r="B3876" t="s">
        <v>165</v>
      </c>
      <c r="C3876" t="s">
        <v>165</v>
      </c>
      <c r="D3876" t="s">
        <v>165</v>
      </c>
      <c r="E3876" t="s">
        <v>165</v>
      </c>
      <c r="F3876" t="s">
        <v>165</v>
      </c>
      <c r="G3876" t="s">
        <v>165</v>
      </c>
      <c r="H3876" t="s">
        <v>165</v>
      </c>
      <c r="J3876" t="s">
        <v>165</v>
      </c>
      <c r="K3876" t="s">
        <v>165</v>
      </c>
      <c r="L3876" t="s">
        <v>165</v>
      </c>
      <c r="M3876" t="s">
        <v>165</v>
      </c>
      <c r="N3876" t="s">
        <v>165</v>
      </c>
      <c r="O3876" t="s">
        <v>165</v>
      </c>
      <c r="P3876" t="s">
        <v>165</v>
      </c>
      <c r="Q3876" t="s">
        <v>165</v>
      </c>
    </row>
    <row r="3877">
      <c r="B3877" t="s">
        <v>165</v>
      </c>
      <c r="C3877" t="s">
        <v>165</v>
      </c>
      <c r="D3877" t="s">
        <v>165</v>
      </c>
      <c r="E3877" t="s">
        <v>165</v>
      </c>
      <c r="F3877" t="s">
        <v>165</v>
      </c>
      <c r="G3877" t="s">
        <v>165</v>
      </c>
      <c r="H3877" t="s">
        <v>165</v>
      </c>
      <c r="J3877" t="s">
        <v>165</v>
      </c>
      <c r="K3877" t="s">
        <v>165</v>
      </c>
      <c r="L3877" t="s">
        <v>165</v>
      </c>
      <c r="M3877" t="s">
        <v>165</v>
      </c>
      <c r="N3877" t="s">
        <v>165</v>
      </c>
      <c r="O3877" t="s">
        <v>165</v>
      </c>
      <c r="P3877" t="s">
        <v>165</v>
      </c>
      <c r="Q3877" t="s">
        <v>165</v>
      </c>
    </row>
    <row r="3878">
      <c r="B3878" t="s">
        <v>165</v>
      </c>
      <c r="C3878" t="s">
        <v>165</v>
      </c>
      <c r="D3878" t="s">
        <v>165</v>
      </c>
      <c r="E3878" t="s">
        <v>165</v>
      </c>
      <c r="F3878" t="s">
        <v>165</v>
      </c>
      <c r="G3878" t="s">
        <v>165</v>
      </c>
      <c r="H3878" t="s">
        <v>165</v>
      </c>
      <c r="J3878" t="s">
        <v>165</v>
      </c>
      <c r="K3878" t="s">
        <v>165</v>
      </c>
      <c r="L3878" t="s">
        <v>165</v>
      </c>
      <c r="M3878" t="s">
        <v>165</v>
      </c>
      <c r="N3878" t="s">
        <v>165</v>
      </c>
      <c r="O3878" t="s">
        <v>165</v>
      </c>
      <c r="P3878" t="s">
        <v>165</v>
      </c>
      <c r="Q3878" t="s">
        <v>165</v>
      </c>
    </row>
    <row r="3879">
      <c r="B3879" t="s">
        <v>165</v>
      </c>
      <c r="C3879" t="s">
        <v>165</v>
      </c>
      <c r="D3879" t="s">
        <v>165</v>
      </c>
      <c r="E3879" t="s">
        <v>165</v>
      </c>
      <c r="F3879" t="s">
        <v>165</v>
      </c>
      <c r="G3879" t="s">
        <v>165</v>
      </c>
      <c r="H3879" t="s">
        <v>165</v>
      </c>
      <c r="J3879" t="s">
        <v>165</v>
      </c>
      <c r="K3879" t="s">
        <v>165</v>
      </c>
      <c r="L3879" t="s">
        <v>165</v>
      </c>
      <c r="M3879" t="s">
        <v>165</v>
      </c>
      <c r="N3879" t="s">
        <v>165</v>
      </c>
      <c r="O3879" t="s">
        <v>165</v>
      </c>
      <c r="P3879" t="s">
        <v>165</v>
      </c>
      <c r="Q3879" t="s">
        <v>165</v>
      </c>
    </row>
    <row r="3880">
      <c r="B3880" t="s">
        <v>165</v>
      </c>
      <c r="C3880" t="s">
        <v>165</v>
      </c>
      <c r="D3880" t="s">
        <v>165</v>
      </c>
      <c r="E3880" t="s">
        <v>165</v>
      </c>
      <c r="F3880" t="s">
        <v>165</v>
      </c>
      <c r="G3880" t="s">
        <v>165</v>
      </c>
      <c r="H3880" t="s">
        <v>165</v>
      </c>
      <c r="J3880" t="s">
        <v>165</v>
      </c>
      <c r="K3880" t="s">
        <v>165</v>
      </c>
      <c r="L3880" t="s">
        <v>165</v>
      </c>
      <c r="M3880" t="s">
        <v>165</v>
      </c>
      <c r="N3880" t="s">
        <v>165</v>
      </c>
      <c r="O3880" t="s">
        <v>165</v>
      </c>
      <c r="P3880" t="s">
        <v>165</v>
      </c>
      <c r="Q3880" t="s">
        <v>165</v>
      </c>
    </row>
    <row r="3881">
      <c r="B3881" t="s">
        <v>165</v>
      </c>
      <c r="C3881" t="s">
        <v>165</v>
      </c>
      <c r="D3881" t="s">
        <v>165</v>
      </c>
      <c r="E3881" t="s">
        <v>165</v>
      </c>
      <c r="F3881" t="s">
        <v>165</v>
      </c>
      <c r="G3881" t="s">
        <v>165</v>
      </c>
      <c r="H3881" t="s">
        <v>165</v>
      </c>
      <c r="J3881" t="s">
        <v>165</v>
      </c>
      <c r="K3881" t="s">
        <v>165</v>
      </c>
      <c r="L3881" t="s">
        <v>165</v>
      </c>
      <c r="M3881" t="s">
        <v>165</v>
      </c>
      <c r="N3881" t="s">
        <v>165</v>
      </c>
      <c r="O3881" t="s">
        <v>165</v>
      </c>
      <c r="P3881" t="s">
        <v>165</v>
      </c>
      <c r="Q3881" t="s">
        <v>165</v>
      </c>
    </row>
    <row r="3882">
      <c r="B3882" t="s">
        <v>165</v>
      </c>
      <c r="C3882" t="s">
        <v>165</v>
      </c>
      <c r="D3882" t="s">
        <v>165</v>
      </c>
      <c r="E3882" t="s">
        <v>165</v>
      </c>
      <c r="F3882" t="s">
        <v>165</v>
      </c>
      <c r="G3882" t="s">
        <v>165</v>
      </c>
      <c r="H3882" t="s">
        <v>165</v>
      </c>
      <c r="J3882" t="s">
        <v>165</v>
      </c>
      <c r="K3882" t="s">
        <v>165</v>
      </c>
      <c r="L3882" t="s">
        <v>165</v>
      </c>
      <c r="M3882" t="s">
        <v>165</v>
      </c>
      <c r="N3882" t="s">
        <v>165</v>
      </c>
      <c r="O3882" t="s">
        <v>165</v>
      </c>
      <c r="P3882" t="s">
        <v>165</v>
      </c>
      <c r="Q3882" t="s">
        <v>165</v>
      </c>
    </row>
    <row r="3883">
      <c r="B3883" t="s">
        <v>165</v>
      </c>
      <c r="C3883" t="s">
        <v>165</v>
      </c>
      <c r="D3883" t="s">
        <v>165</v>
      </c>
      <c r="E3883" t="s">
        <v>165</v>
      </c>
      <c r="F3883" t="s">
        <v>165</v>
      </c>
      <c r="G3883" t="s">
        <v>165</v>
      </c>
      <c r="H3883" t="s">
        <v>165</v>
      </c>
      <c r="J3883" t="s">
        <v>165</v>
      </c>
      <c r="K3883" t="s">
        <v>165</v>
      </c>
      <c r="L3883" t="s">
        <v>165</v>
      </c>
      <c r="M3883" t="s">
        <v>165</v>
      </c>
      <c r="N3883" t="s">
        <v>165</v>
      </c>
      <c r="O3883" t="s">
        <v>165</v>
      </c>
      <c r="P3883" t="s">
        <v>165</v>
      </c>
      <c r="Q3883" t="s">
        <v>165</v>
      </c>
    </row>
    <row r="3884">
      <c r="B3884" t="s">
        <v>165</v>
      </c>
      <c r="C3884" t="s">
        <v>165</v>
      </c>
      <c r="D3884" t="s">
        <v>165</v>
      </c>
      <c r="E3884" t="s">
        <v>165</v>
      </c>
      <c r="F3884" t="s">
        <v>165</v>
      </c>
      <c r="G3884" t="s">
        <v>165</v>
      </c>
      <c r="H3884" t="s">
        <v>165</v>
      </c>
      <c r="J3884" t="s">
        <v>165</v>
      </c>
      <c r="K3884" t="s">
        <v>165</v>
      </c>
      <c r="L3884" t="s">
        <v>165</v>
      </c>
      <c r="M3884" t="s">
        <v>165</v>
      </c>
      <c r="N3884" t="s">
        <v>165</v>
      </c>
      <c r="O3884" t="s">
        <v>165</v>
      </c>
      <c r="P3884" t="s">
        <v>165</v>
      </c>
      <c r="Q3884" t="s">
        <v>165</v>
      </c>
    </row>
    <row r="3885">
      <c r="B3885" t="s">
        <v>165</v>
      </c>
      <c r="C3885" t="s">
        <v>165</v>
      </c>
      <c r="D3885" t="s">
        <v>165</v>
      </c>
      <c r="E3885" t="s">
        <v>165</v>
      </c>
      <c r="F3885" t="s">
        <v>165</v>
      </c>
      <c r="G3885" t="s">
        <v>165</v>
      </c>
      <c r="H3885" t="s">
        <v>165</v>
      </c>
      <c r="J3885" t="s">
        <v>165</v>
      </c>
      <c r="K3885" t="s">
        <v>165</v>
      </c>
      <c r="L3885" t="s">
        <v>165</v>
      </c>
      <c r="M3885" t="s">
        <v>165</v>
      </c>
      <c r="N3885" t="s">
        <v>165</v>
      </c>
      <c r="O3885" t="s">
        <v>165</v>
      </c>
      <c r="P3885" t="s">
        <v>165</v>
      </c>
      <c r="Q3885" t="s">
        <v>165</v>
      </c>
    </row>
    <row r="3886">
      <c r="B3886" t="s">
        <v>165</v>
      </c>
      <c r="C3886" t="s">
        <v>165</v>
      </c>
      <c r="D3886" t="s">
        <v>165</v>
      </c>
      <c r="E3886" t="s">
        <v>165</v>
      </c>
      <c r="F3886" t="s">
        <v>165</v>
      </c>
      <c r="G3886" t="s">
        <v>165</v>
      </c>
      <c r="H3886" t="s">
        <v>165</v>
      </c>
      <c r="J3886" t="s">
        <v>165</v>
      </c>
      <c r="K3886" t="s">
        <v>165</v>
      </c>
      <c r="L3886" t="s">
        <v>165</v>
      </c>
      <c r="M3886" t="s">
        <v>165</v>
      </c>
      <c r="N3886" t="s">
        <v>165</v>
      </c>
      <c r="O3886" t="s">
        <v>165</v>
      </c>
      <c r="P3886" t="s">
        <v>165</v>
      </c>
      <c r="Q3886" t="s">
        <v>165</v>
      </c>
    </row>
    <row r="3887">
      <c r="B3887" t="s">
        <v>165</v>
      </c>
      <c r="C3887" t="s">
        <v>165</v>
      </c>
      <c r="D3887" t="s">
        <v>165</v>
      </c>
      <c r="E3887" t="s">
        <v>165</v>
      </c>
      <c r="F3887" t="s">
        <v>165</v>
      </c>
      <c r="G3887" t="s">
        <v>165</v>
      </c>
      <c r="H3887" t="s">
        <v>165</v>
      </c>
      <c r="J3887" t="s">
        <v>165</v>
      </c>
      <c r="K3887" t="s">
        <v>165</v>
      </c>
      <c r="L3887" t="s">
        <v>165</v>
      </c>
      <c r="M3887" t="s">
        <v>165</v>
      </c>
      <c r="N3887" t="s">
        <v>165</v>
      </c>
      <c r="O3887" t="s">
        <v>165</v>
      </c>
      <c r="P3887" t="s">
        <v>165</v>
      </c>
      <c r="Q3887" t="s">
        <v>165</v>
      </c>
    </row>
    <row r="3888">
      <c r="B3888" t="s">
        <v>165</v>
      </c>
      <c r="C3888" t="s">
        <v>165</v>
      </c>
      <c r="D3888" t="s">
        <v>165</v>
      </c>
      <c r="E3888" t="s">
        <v>165</v>
      </c>
      <c r="F3888" t="s">
        <v>165</v>
      </c>
      <c r="G3888" t="s">
        <v>165</v>
      </c>
      <c r="H3888" t="s">
        <v>165</v>
      </c>
      <c r="J3888" t="s">
        <v>165</v>
      </c>
      <c r="K3888" t="s">
        <v>165</v>
      </c>
      <c r="L3888" t="s">
        <v>165</v>
      </c>
      <c r="M3888" t="s">
        <v>165</v>
      </c>
      <c r="N3888" t="s">
        <v>165</v>
      </c>
      <c r="O3888" t="s">
        <v>165</v>
      </c>
      <c r="P3888" t="s">
        <v>165</v>
      </c>
      <c r="Q3888" t="s">
        <v>165</v>
      </c>
    </row>
    <row r="3889">
      <c r="B3889" t="s">
        <v>165</v>
      </c>
      <c r="C3889" t="s">
        <v>165</v>
      </c>
      <c r="D3889" t="s">
        <v>165</v>
      </c>
      <c r="E3889" t="s">
        <v>165</v>
      </c>
      <c r="F3889" t="s">
        <v>165</v>
      </c>
      <c r="G3889" t="s">
        <v>165</v>
      </c>
      <c r="H3889" t="s">
        <v>165</v>
      </c>
      <c r="J3889" t="s">
        <v>165</v>
      </c>
      <c r="K3889" t="s">
        <v>165</v>
      </c>
      <c r="L3889" t="s">
        <v>165</v>
      </c>
      <c r="M3889" t="s">
        <v>165</v>
      </c>
      <c r="N3889" t="s">
        <v>165</v>
      </c>
      <c r="O3889" t="s">
        <v>165</v>
      </c>
      <c r="P3889" t="s">
        <v>165</v>
      </c>
      <c r="Q3889" t="s">
        <v>165</v>
      </c>
    </row>
    <row r="3890">
      <c r="B3890" t="s">
        <v>165</v>
      </c>
      <c r="C3890" t="s">
        <v>165</v>
      </c>
      <c r="D3890" t="s">
        <v>165</v>
      </c>
      <c r="E3890" t="s">
        <v>165</v>
      </c>
      <c r="F3890" t="s">
        <v>165</v>
      </c>
      <c r="G3890" t="s">
        <v>165</v>
      </c>
      <c r="H3890" t="s">
        <v>165</v>
      </c>
      <c r="J3890" t="s">
        <v>165</v>
      </c>
      <c r="K3890" t="s">
        <v>165</v>
      </c>
      <c r="L3890" t="s">
        <v>165</v>
      </c>
      <c r="M3890" t="s">
        <v>165</v>
      </c>
      <c r="N3890" t="s">
        <v>165</v>
      </c>
      <c r="O3890" t="s">
        <v>165</v>
      </c>
      <c r="P3890" t="s">
        <v>165</v>
      </c>
      <c r="Q3890" t="s">
        <v>165</v>
      </c>
    </row>
    <row r="3891">
      <c r="B3891" t="s">
        <v>165</v>
      </c>
      <c r="C3891" t="s">
        <v>165</v>
      </c>
      <c r="D3891" t="s">
        <v>165</v>
      </c>
      <c r="E3891" t="s">
        <v>165</v>
      </c>
      <c r="F3891" t="s">
        <v>165</v>
      </c>
      <c r="G3891" t="s">
        <v>165</v>
      </c>
      <c r="H3891" t="s">
        <v>165</v>
      </c>
      <c r="J3891" t="s">
        <v>165</v>
      </c>
      <c r="K3891" t="s">
        <v>165</v>
      </c>
      <c r="L3891" t="s">
        <v>165</v>
      </c>
      <c r="M3891" t="s">
        <v>165</v>
      </c>
      <c r="N3891" t="s">
        <v>165</v>
      </c>
      <c r="O3891" t="s">
        <v>165</v>
      </c>
      <c r="P3891" t="s">
        <v>165</v>
      </c>
      <c r="Q3891" t="s">
        <v>165</v>
      </c>
    </row>
    <row r="3892">
      <c r="B3892" t="s">
        <v>165</v>
      </c>
      <c r="C3892" t="s">
        <v>165</v>
      </c>
      <c r="D3892" t="s">
        <v>165</v>
      </c>
      <c r="E3892" t="s">
        <v>165</v>
      </c>
      <c r="F3892" t="s">
        <v>165</v>
      </c>
      <c r="G3892" t="s">
        <v>165</v>
      </c>
      <c r="H3892" t="s">
        <v>165</v>
      </c>
      <c r="J3892" t="s">
        <v>165</v>
      </c>
      <c r="K3892" t="s">
        <v>165</v>
      </c>
      <c r="L3892" t="s">
        <v>165</v>
      </c>
      <c r="M3892" t="s">
        <v>165</v>
      </c>
      <c r="N3892" t="s">
        <v>165</v>
      </c>
      <c r="O3892" t="s">
        <v>165</v>
      </c>
      <c r="P3892" t="s">
        <v>165</v>
      </c>
      <c r="Q3892" t="s">
        <v>165</v>
      </c>
    </row>
    <row r="3893">
      <c r="B3893" t="s">
        <v>165</v>
      </c>
      <c r="C3893" t="s">
        <v>165</v>
      </c>
      <c r="D3893" t="s">
        <v>165</v>
      </c>
      <c r="E3893" t="s">
        <v>165</v>
      </c>
      <c r="F3893" t="s">
        <v>165</v>
      </c>
      <c r="G3893" t="s">
        <v>165</v>
      </c>
      <c r="H3893" t="s">
        <v>165</v>
      </c>
      <c r="J3893" t="s">
        <v>165</v>
      </c>
      <c r="K3893" t="s">
        <v>165</v>
      </c>
      <c r="L3893" t="s">
        <v>165</v>
      </c>
      <c r="M3893" t="s">
        <v>165</v>
      </c>
      <c r="N3893" t="s">
        <v>165</v>
      </c>
      <c r="O3893" t="s">
        <v>165</v>
      </c>
      <c r="P3893" t="s">
        <v>165</v>
      </c>
      <c r="Q3893" t="s">
        <v>165</v>
      </c>
    </row>
    <row r="3894">
      <c r="B3894" t="s">
        <v>165</v>
      </c>
      <c r="C3894" t="s">
        <v>165</v>
      </c>
      <c r="D3894" t="s">
        <v>165</v>
      </c>
      <c r="E3894" t="s">
        <v>165</v>
      </c>
      <c r="F3894" t="s">
        <v>165</v>
      </c>
      <c r="G3894" t="s">
        <v>165</v>
      </c>
      <c r="H3894" t="s">
        <v>165</v>
      </c>
      <c r="J3894" t="s">
        <v>165</v>
      </c>
      <c r="K3894" t="s">
        <v>165</v>
      </c>
      <c r="L3894" t="s">
        <v>165</v>
      </c>
      <c r="M3894" t="s">
        <v>165</v>
      </c>
      <c r="N3894" t="s">
        <v>165</v>
      </c>
      <c r="O3894" t="s">
        <v>165</v>
      </c>
      <c r="P3894" t="s">
        <v>165</v>
      </c>
      <c r="Q3894" t="s">
        <v>165</v>
      </c>
    </row>
    <row r="3895">
      <c r="B3895" t="s">
        <v>165</v>
      </c>
      <c r="C3895" t="s">
        <v>165</v>
      </c>
      <c r="D3895" t="s">
        <v>165</v>
      </c>
      <c r="E3895" t="s">
        <v>165</v>
      </c>
      <c r="F3895" t="s">
        <v>165</v>
      </c>
      <c r="G3895" t="s">
        <v>165</v>
      </c>
      <c r="H3895" t="s">
        <v>165</v>
      </c>
      <c r="J3895" t="s">
        <v>165</v>
      </c>
      <c r="K3895" t="s">
        <v>165</v>
      </c>
      <c r="L3895" t="s">
        <v>165</v>
      </c>
      <c r="M3895" t="s">
        <v>165</v>
      </c>
      <c r="N3895" t="s">
        <v>165</v>
      </c>
      <c r="O3895" t="s">
        <v>165</v>
      </c>
      <c r="P3895" t="s">
        <v>165</v>
      </c>
      <c r="Q3895" t="s">
        <v>165</v>
      </c>
    </row>
    <row r="3896">
      <c r="B3896" t="s">
        <v>165</v>
      </c>
      <c r="C3896" t="s">
        <v>165</v>
      </c>
      <c r="D3896" t="s">
        <v>165</v>
      </c>
      <c r="E3896" t="s">
        <v>165</v>
      </c>
      <c r="F3896" t="s">
        <v>165</v>
      </c>
      <c r="G3896" t="s">
        <v>165</v>
      </c>
      <c r="H3896" t="s">
        <v>165</v>
      </c>
      <c r="J3896" t="s">
        <v>165</v>
      </c>
      <c r="K3896" t="s">
        <v>165</v>
      </c>
      <c r="L3896" t="s">
        <v>165</v>
      </c>
      <c r="M3896" t="s">
        <v>165</v>
      </c>
      <c r="N3896" t="s">
        <v>165</v>
      </c>
      <c r="O3896" t="s">
        <v>165</v>
      </c>
      <c r="P3896" t="s">
        <v>165</v>
      </c>
      <c r="Q3896" t="s">
        <v>165</v>
      </c>
    </row>
    <row r="3897">
      <c r="B3897" t="s">
        <v>165</v>
      </c>
      <c r="C3897" t="s">
        <v>165</v>
      </c>
      <c r="D3897" t="s">
        <v>165</v>
      </c>
      <c r="E3897" t="s">
        <v>165</v>
      </c>
      <c r="F3897" t="s">
        <v>165</v>
      </c>
      <c r="G3897" t="s">
        <v>165</v>
      </c>
      <c r="H3897" t="s">
        <v>165</v>
      </c>
      <c r="J3897" t="s">
        <v>165</v>
      </c>
      <c r="K3897" t="s">
        <v>165</v>
      </c>
      <c r="L3897" t="s">
        <v>165</v>
      </c>
      <c r="M3897" t="s">
        <v>165</v>
      </c>
      <c r="N3897" t="s">
        <v>165</v>
      </c>
      <c r="O3897" t="s">
        <v>165</v>
      </c>
      <c r="P3897" t="s">
        <v>165</v>
      </c>
      <c r="Q3897" t="s">
        <v>165</v>
      </c>
    </row>
    <row r="3898">
      <c r="B3898" t="s">
        <v>165</v>
      </c>
      <c r="C3898" t="s">
        <v>165</v>
      </c>
      <c r="D3898" t="s">
        <v>165</v>
      </c>
      <c r="E3898" t="s">
        <v>165</v>
      </c>
      <c r="F3898" t="s">
        <v>165</v>
      </c>
      <c r="G3898" t="s">
        <v>165</v>
      </c>
      <c r="H3898" t="s">
        <v>165</v>
      </c>
      <c r="J3898" t="s">
        <v>165</v>
      </c>
      <c r="K3898" t="s">
        <v>165</v>
      </c>
      <c r="L3898" t="s">
        <v>165</v>
      </c>
      <c r="M3898" t="s">
        <v>165</v>
      </c>
      <c r="N3898" t="s">
        <v>165</v>
      </c>
      <c r="O3898" t="s">
        <v>165</v>
      </c>
      <c r="P3898" t="s">
        <v>165</v>
      </c>
      <c r="Q3898" t="s">
        <v>165</v>
      </c>
    </row>
    <row r="3899">
      <c r="B3899" t="s">
        <v>165</v>
      </c>
      <c r="C3899" t="s">
        <v>165</v>
      </c>
      <c r="D3899" t="s">
        <v>165</v>
      </c>
      <c r="E3899" t="s">
        <v>165</v>
      </c>
      <c r="F3899" t="s">
        <v>165</v>
      </c>
      <c r="G3899" t="s">
        <v>165</v>
      </c>
      <c r="H3899" t="s">
        <v>165</v>
      </c>
      <c r="J3899" t="s">
        <v>165</v>
      </c>
      <c r="K3899" t="s">
        <v>165</v>
      </c>
      <c r="L3899" t="s">
        <v>165</v>
      </c>
      <c r="M3899" t="s">
        <v>165</v>
      </c>
      <c r="N3899" t="s">
        <v>165</v>
      </c>
      <c r="O3899" t="s">
        <v>165</v>
      </c>
      <c r="P3899" t="s">
        <v>165</v>
      </c>
      <c r="Q3899" t="s">
        <v>165</v>
      </c>
    </row>
    <row r="3900">
      <c r="B3900" t="s">
        <v>165</v>
      </c>
      <c r="C3900" t="s">
        <v>165</v>
      </c>
      <c r="D3900" t="s">
        <v>165</v>
      </c>
      <c r="E3900" t="s">
        <v>165</v>
      </c>
      <c r="F3900" t="s">
        <v>165</v>
      </c>
      <c r="G3900" t="s">
        <v>165</v>
      </c>
      <c r="H3900" t="s">
        <v>165</v>
      </c>
      <c r="J3900" t="s">
        <v>165</v>
      </c>
      <c r="K3900" t="s">
        <v>165</v>
      </c>
      <c r="L3900" t="s">
        <v>165</v>
      </c>
      <c r="M3900" t="s">
        <v>165</v>
      </c>
      <c r="N3900" t="s">
        <v>165</v>
      </c>
      <c r="O3900" t="s">
        <v>165</v>
      </c>
      <c r="P3900" t="s">
        <v>165</v>
      </c>
      <c r="Q3900" t="s">
        <v>165</v>
      </c>
    </row>
    <row r="3901">
      <c r="B3901" t="s">
        <v>165</v>
      </c>
      <c r="C3901" t="s">
        <v>165</v>
      </c>
      <c r="D3901" t="s">
        <v>165</v>
      </c>
      <c r="E3901" t="s">
        <v>165</v>
      </c>
      <c r="F3901" t="s">
        <v>165</v>
      </c>
      <c r="G3901" t="s">
        <v>165</v>
      </c>
      <c r="H3901" t="s">
        <v>165</v>
      </c>
      <c r="J3901" t="s">
        <v>165</v>
      </c>
      <c r="K3901" t="s">
        <v>165</v>
      </c>
      <c r="L3901" t="s">
        <v>165</v>
      </c>
      <c r="M3901" t="s">
        <v>165</v>
      </c>
      <c r="N3901" t="s">
        <v>165</v>
      </c>
      <c r="O3901" t="s">
        <v>165</v>
      </c>
      <c r="P3901" t="s">
        <v>165</v>
      </c>
      <c r="Q3901" t="s">
        <v>165</v>
      </c>
    </row>
    <row r="3902">
      <c r="B3902" t="s">
        <v>165</v>
      </c>
      <c r="C3902" t="s">
        <v>165</v>
      </c>
      <c r="D3902" t="s">
        <v>165</v>
      </c>
      <c r="E3902" t="s">
        <v>165</v>
      </c>
      <c r="F3902" t="s">
        <v>165</v>
      </c>
      <c r="G3902" t="s">
        <v>165</v>
      </c>
      <c r="H3902" t="s">
        <v>165</v>
      </c>
      <c r="J3902" t="s">
        <v>165</v>
      </c>
      <c r="K3902" t="s">
        <v>165</v>
      </c>
      <c r="L3902" t="s">
        <v>165</v>
      </c>
      <c r="M3902" t="s">
        <v>165</v>
      </c>
      <c r="N3902" t="s">
        <v>165</v>
      </c>
      <c r="O3902" t="s">
        <v>165</v>
      </c>
      <c r="P3902" t="s">
        <v>165</v>
      </c>
      <c r="Q3902" t="s">
        <v>165</v>
      </c>
    </row>
    <row r="3903">
      <c r="B3903" t="s">
        <v>165</v>
      </c>
      <c r="C3903" t="s">
        <v>165</v>
      </c>
      <c r="D3903" t="s">
        <v>165</v>
      </c>
      <c r="E3903" t="s">
        <v>165</v>
      </c>
      <c r="F3903" t="s">
        <v>165</v>
      </c>
      <c r="G3903" t="s">
        <v>165</v>
      </c>
      <c r="H3903" t="s">
        <v>165</v>
      </c>
      <c r="J3903" t="s">
        <v>165</v>
      </c>
      <c r="K3903" t="s">
        <v>165</v>
      </c>
      <c r="L3903" t="s">
        <v>165</v>
      </c>
      <c r="M3903" t="s">
        <v>165</v>
      </c>
      <c r="N3903" t="s">
        <v>165</v>
      </c>
      <c r="O3903" t="s">
        <v>165</v>
      </c>
      <c r="P3903" t="s">
        <v>165</v>
      </c>
      <c r="Q3903" t="s">
        <v>165</v>
      </c>
    </row>
    <row r="3904">
      <c r="B3904" t="s">
        <v>165</v>
      </c>
      <c r="C3904" t="s">
        <v>165</v>
      </c>
      <c r="D3904" t="s">
        <v>165</v>
      </c>
      <c r="E3904" t="s">
        <v>165</v>
      </c>
      <c r="F3904" t="s">
        <v>165</v>
      </c>
      <c r="G3904" t="s">
        <v>165</v>
      </c>
      <c r="H3904" t="s">
        <v>165</v>
      </c>
      <c r="J3904" t="s">
        <v>165</v>
      </c>
      <c r="K3904" t="s">
        <v>165</v>
      </c>
      <c r="L3904" t="s">
        <v>165</v>
      </c>
      <c r="M3904" t="s">
        <v>165</v>
      </c>
      <c r="N3904" t="s">
        <v>165</v>
      </c>
      <c r="O3904" t="s">
        <v>165</v>
      </c>
      <c r="P3904" t="s">
        <v>165</v>
      </c>
      <c r="Q3904" t="s">
        <v>165</v>
      </c>
    </row>
    <row r="3905">
      <c r="B3905" t="s">
        <v>165</v>
      </c>
      <c r="C3905" t="s">
        <v>165</v>
      </c>
      <c r="D3905" t="s">
        <v>165</v>
      </c>
      <c r="E3905" t="s">
        <v>165</v>
      </c>
      <c r="F3905" t="s">
        <v>165</v>
      </c>
      <c r="G3905" t="s">
        <v>165</v>
      </c>
      <c r="H3905" t="s">
        <v>165</v>
      </c>
      <c r="J3905" t="s">
        <v>165</v>
      </c>
      <c r="K3905" t="s">
        <v>165</v>
      </c>
      <c r="L3905" t="s">
        <v>165</v>
      </c>
      <c r="M3905" t="s">
        <v>165</v>
      </c>
      <c r="N3905" t="s">
        <v>165</v>
      </c>
      <c r="O3905" t="s">
        <v>165</v>
      </c>
      <c r="P3905" t="s">
        <v>165</v>
      </c>
      <c r="Q3905" t="s">
        <v>165</v>
      </c>
    </row>
    <row r="3906">
      <c r="B3906" t="s">
        <v>165</v>
      </c>
      <c r="C3906" t="s">
        <v>165</v>
      </c>
      <c r="D3906" t="s">
        <v>165</v>
      </c>
      <c r="E3906" t="s">
        <v>165</v>
      </c>
      <c r="F3906" t="s">
        <v>165</v>
      </c>
      <c r="G3906" t="s">
        <v>165</v>
      </c>
      <c r="H3906" t="s">
        <v>165</v>
      </c>
      <c r="J3906" t="s">
        <v>165</v>
      </c>
      <c r="K3906" t="s">
        <v>165</v>
      </c>
      <c r="L3906" t="s">
        <v>165</v>
      </c>
      <c r="M3906" t="s">
        <v>165</v>
      </c>
      <c r="N3906" t="s">
        <v>165</v>
      </c>
      <c r="O3906" t="s">
        <v>165</v>
      </c>
      <c r="P3906" t="s">
        <v>165</v>
      </c>
      <c r="Q3906" t="s">
        <v>165</v>
      </c>
    </row>
    <row r="3907">
      <c r="B3907" t="s">
        <v>165</v>
      </c>
      <c r="C3907" t="s">
        <v>165</v>
      </c>
      <c r="D3907" t="s">
        <v>165</v>
      </c>
      <c r="E3907" t="s">
        <v>165</v>
      </c>
      <c r="F3907" t="s">
        <v>165</v>
      </c>
      <c r="G3907" t="s">
        <v>165</v>
      </c>
      <c r="H3907" t="s">
        <v>165</v>
      </c>
      <c r="J3907" t="s">
        <v>165</v>
      </c>
      <c r="K3907" t="s">
        <v>165</v>
      </c>
      <c r="L3907" t="s">
        <v>165</v>
      </c>
      <c r="M3907" t="s">
        <v>165</v>
      </c>
      <c r="N3907" t="s">
        <v>165</v>
      </c>
      <c r="O3907" t="s">
        <v>165</v>
      </c>
      <c r="P3907" t="s">
        <v>165</v>
      </c>
      <c r="Q3907" t="s">
        <v>165</v>
      </c>
    </row>
    <row r="3908">
      <c r="B3908" t="s">
        <v>165</v>
      </c>
      <c r="C3908" t="s">
        <v>165</v>
      </c>
      <c r="D3908" t="s">
        <v>165</v>
      </c>
      <c r="E3908" t="s">
        <v>165</v>
      </c>
      <c r="F3908" t="s">
        <v>165</v>
      </c>
      <c r="G3908" t="s">
        <v>165</v>
      </c>
      <c r="H3908" t="s">
        <v>165</v>
      </c>
      <c r="J3908" t="s">
        <v>165</v>
      </c>
      <c r="K3908" t="s">
        <v>165</v>
      </c>
      <c r="L3908" t="s">
        <v>165</v>
      </c>
      <c r="M3908" t="s">
        <v>165</v>
      </c>
      <c r="N3908" t="s">
        <v>165</v>
      </c>
      <c r="O3908" t="s">
        <v>165</v>
      </c>
      <c r="P3908" t="s">
        <v>165</v>
      </c>
      <c r="Q3908" t="s">
        <v>165</v>
      </c>
    </row>
    <row r="3909">
      <c r="B3909" t="s">
        <v>165</v>
      </c>
      <c r="C3909" t="s">
        <v>165</v>
      </c>
      <c r="D3909" t="s">
        <v>165</v>
      </c>
      <c r="E3909" t="s">
        <v>165</v>
      </c>
      <c r="F3909" t="s">
        <v>165</v>
      </c>
      <c r="G3909" t="s">
        <v>165</v>
      </c>
      <c r="H3909" t="s">
        <v>165</v>
      </c>
      <c r="J3909" t="s">
        <v>165</v>
      </c>
      <c r="K3909" t="s">
        <v>165</v>
      </c>
      <c r="L3909" t="s">
        <v>165</v>
      </c>
      <c r="M3909" t="s">
        <v>165</v>
      </c>
      <c r="N3909" t="s">
        <v>165</v>
      </c>
      <c r="O3909" t="s">
        <v>165</v>
      </c>
      <c r="P3909" t="s">
        <v>165</v>
      </c>
      <c r="Q3909" t="s">
        <v>165</v>
      </c>
    </row>
    <row r="3910">
      <c r="B3910" t="s">
        <v>165</v>
      </c>
      <c r="C3910" t="s">
        <v>165</v>
      </c>
      <c r="D3910" t="s">
        <v>165</v>
      </c>
      <c r="E3910" t="s">
        <v>165</v>
      </c>
      <c r="F3910" t="s">
        <v>165</v>
      </c>
      <c r="G3910" t="s">
        <v>165</v>
      </c>
      <c r="H3910" t="s">
        <v>165</v>
      </c>
      <c r="J3910" t="s">
        <v>165</v>
      </c>
      <c r="K3910" t="s">
        <v>165</v>
      </c>
      <c r="L3910" t="s">
        <v>165</v>
      </c>
      <c r="M3910" t="s">
        <v>165</v>
      </c>
      <c r="N3910" t="s">
        <v>165</v>
      </c>
      <c r="O3910" t="s">
        <v>165</v>
      </c>
      <c r="P3910" t="s">
        <v>165</v>
      </c>
      <c r="Q3910" t="s">
        <v>165</v>
      </c>
    </row>
    <row r="3911">
      <c r="B3911" t="s">
        <v>165</v>
      </c>
      <c r="C3911" t="s">
        <v>165</v>
      </c>
      <c r="D3911" t="s">
        <v>165</v>
      </c>
      <c r="E3911" t="s">
        <v>165</v>
      </c>
      <c r="F3911" t="s">
        <v>165</v>
      </c>
      <c r="G3911" t="s">
        <v>165</v>
      </c>
      <c r="H3911" t="s">
        <v>165</v>
      </c>
      <c r="J3911" t="s">
        <v>165</v>
      </c>
      <c r="K3911" t="s">
        <v>165</v>
      </c>
      <c r="L3911" t="s">
        <v>165</v>
      </c>
      <c r="M3911" t="s">
        <v>165</v>
      </c>
      <c r="N3911" t="s">
        <v>165</v>
      </c>
      <c r="O3911" t="s">
        <v>165</v>
      </c>
      <c r="P3911" t="s">
        <v>165</v>
      </c>
      <c r="Q3911" t="s">
        <v>165</v>
      </c>
    </row>
    <row r="3912">
      <c r="B3912" t="s">
        <v>165</v>
      </c>
      <c r="C3912" t="s">
        <v>165</v>
      </c>
      <c r="D3912" t="s">
        <v>165</v>
      </c>
      <c r="E3912" t="s">
        <v>165</v>
      </c>
      <c r="F3912" t="s">
        <v>165</v>
      </c>
      <c r="G3912" t="s">
        <v>165</v>
      </c>
      <c r="H3912" t="s">
        <v>165</v>
      </c>
      <c r="J3912" t="s">
        <v>165</v>
      </c>
      <c r="K3912" t="s">
        <v>165</v>
      </c>
      <c r="L3912" t="s">
        <v>165</v>
      </c>
      <c r="M3912" t="s">
        <v>165</v>
      </c>
      <c r="N3912" t="s">
        <v>165</v>
      </c>
      <c r="O3912" t="s">
        <v>165</v>
      </c>
      <c r="P3912" t="s">
        <v>165</v>
      </c>
      <c r="Q3912" t="s">
        <v>165</v>
      </c>
    </row>
    <row r="3913">
      <c r="B3913" t="s">
        <v>165</v>
      </c>
      <c r="C3913" t="s">
        <v>165</v>
      </c>
      <c r="D3913" t="s">
        <v>165</v>
      </c>
      <c r="E3913" t="s">
        <v>165</v>
      </c>
      <c r="F3913" t="s">
        <v>165</v>
      </c>
      <c r="G3913" t="s">
        <v>165</v>
      </c>
      <c r="H3913" t="s">
        <v>165</v>
      </c>
      <c r="J3913" t="s">
        <v>165</v>
      </c>
      <c r="K3913" t="s">
        <v>165</v>
      </c>
      <c r="L3913" t="s">
        <v>165</v>
      </c>
      <c r="M3913" t="s">
        <v>165</v>
      </c>
      <c r="N3913" t="s">
        <v>165</v>
      </c>
      <c r="O3913" t="s">
        <v>165</v>
      </c>
      <c r="P3913" t="s">
        <v>165</v>
      </c>
      <c r="Q3913" t="s">
        <v>165</v>
      </c>
    </row>
    <row r="3914">
      <c r="B3914" t="s">
        <v>165</v>
      </c>
      <c r="C3914" t="s">
        <v>165</v>
      </c>
      <c r="D3914" t="s">
        <v>165</v>
      </c>
      <c r="E3914" t="s">
        <v>165</v>
      </c>
      <c r="F3914" t="s">
        <v>165</v>
      </c>
      <c r="G3914" t="s">
        <v>165</v>
      </c>
      <c r="H3914" t="s">
        <v>165</v>
      </c>
      <c r="J3914" t="s">
        <v>165</v>
      </c>
      <c r="K3914" t="s">
        <v>165</v>
      </c>
      <c r="L3914" t="s">
        <v>165</v>
      </c>
      <c r="M3914" t="s">
        <v>165</v>
      </c>
      <c r="N3914" t="s">
        <v>165</v>
      </c>
      <c r="O3914" t="s">
        <v>165</v>
      </c>
      <c r="P3914" t="s">
        <v>165</v>
      </c>
      <c r="Q3914" t="s">
        <v>165</v>
      </c>
    </row>
    <row r="3915">
      <c r="B3915" t="s">
        <v>165</v>
      </c>
      <c r="C3915" t="s">
        <v>165</v>
      </c>
      <c r="D3915" t="s">
        <v>165</v>
      </c>
      <c r="E3915" t="s">
        <v>165</v>
      </c>
      <c r="F3915" t="s">
        <v>165</v>
      </c>
      <c r="G3915" t="s">
        <v>165</v>
      </c>
      <c r="H3915" t="s">
        <v>165</v>
      </c>
      <c r="J3915" t="s">
        <v>165</v>
      </c>
      <c r="K3915" t="s">
        <v>165</v>
      </c>
      <c r="L3915" t="s">
        <v>165</v>
      </c>
      <c r="M3915" t="s">
        <v>165</v>
      </c>
      <c r="N3915" t="s">
        <v>165</v>
      </c>
      <c r="O3915" t="s">
        <v>165</v>
      </c>
      <c r="P3915" t="s">
        <v>165</v>
      </c>
      <c r="Q3915" t="s">
        <v>165</v>
      </c>
    </row>
    <row r="3916">
      <c r="B3916" t="s">
        <v>165</v>
      </c>
      <c r="C3916" t="s">
        <v>165</v>
      </c>
      <c r="D3916" t="s">
        <v>165</v>
      </c>
      <c r="E3916" t="s">
        <v>165</v>
      </c>
      <c r="F3916" t="s">
        <v>165</v>
      </c>
      <c r="G3916" t="s">
        <v>165</v>
      </c>
      <c r="H3916" t="s">
        <v>165</v>
      </c>
      <c r="J3916" t="s">
        <v>165</v>
      </c>
      <c r="K3916" t="s">
        <v>165</v>
      </c>
      <c r="L3916" t="s">
        <v>165</v>
      </c>
      <c r="M3916" t="s">
        <v>165</v>
      </c>
      <c r="N3916" t="s">
        <v>165</v>
      </c>
      <c r="O3916" t="s">
        <v>165</v>
      </c>
      <c r="P3916" t="s">
        <v>165</v>
      </c>
      <c r="Q3916" t="s">
        <v>165</v>
      </c>
    </row>
    <row r="3917">
      <c r="B3917" t="s">
        <v>165</v>
      </c>
      <c r="C3917" t="s">
        <v>165</v>
      </c>
      <c r="D3917" t="s">
        <v>165</v>
      </c>
      <c r="E3917" t="s">
        <v>165</v>
      </c>
      <c r="F3917" t="s">
        <v>165</v>
      </c>
      <c r="G3917" t="s">
        <v>165</v>
      </c>
      <c r="H3917" t="s">
        <v>165</v>
      </c>
      <c r="J3917" t="s">
        <v>165</v>
      </c>
      <c r="K3917" t="s">
        <v>165</v>
      </c>
      <c r="L3917" t="s">
        <v>165</v>
      </c>
      <c r="M3917" t="s">
        <v>165</v>
      </c>
      <c r="N3917" t="s">
        <v>165</v>
      </c>
      <c r="O3917" t="s">
        <v>165</v>
      </c>
      <c r="P3917" t="s">
        <v>165</v>
      </c>
      <c r="Q3917" t="s">
        <v>165</v>
      </c>
    </row>
    <row r="3918">
      <c r="B3918" t="s">
        <v>165</v>
      </c>
      <c r="C3918" t="s">
        <v>165</v>
      </c>
      <c r="D3918" t="s">
        <v>165</v>
      </c>
      <c r="E3918" t="s">
        <v>165</v>
      </c>
      <c r="F3918" t="s">
        <v>165</v>
      </c>
      <c r="G3918" t="s">
        <v>165</v>
      </c>
      <c r="H3918" t="s">
        <v>165</v>
      </c>
      <c r="J3918" t="s">
        <v>165</v>
      </c>
      <c r="K3918" t="s">
        <v>165</v>
      </c>
      <c r="L3918" t="s">
        <v>165</v>
      </c>
      <c r="M3918" t="s">
        <v>165</v>
      </c>
      <c r="N3918" t="s">
        <v>165</v>
      </c>
      <c r="O3918" t="s">
        <v>165</v>
      </c>
      <c r="P3918" t="s">
        <v>165</v>
      </c>
      <c r="Q3918" t="s">
        <v>165</v>
      </c>
    </row>
    <row r="3919">
      <c r="B3919" t="s">
        <v>165</v>
      </c>
      <c r="C3919" t="s">
        <v>165</v>
      </c>
      <c r="D3919" t="s">
        <v>165</v>
      </c>
      <c r="E3919" t="s">
        <v>165</v>
      </c>
      <c r="F3919" t="s">
        <v>165</v>
      </c>
      <c r="G3919" t="s">
        <v>165</v>
      </c>
      <c r="H3919" t="s">
        <v>165</v>
      </c>
      <c r="J3919" t="s">
        <v>165</v>
      </c>
      <c r="K3919" t="s">
        <v>165</v>
      </c>
      <c r="L3919" t="s">
        <v>165</v>
      </c>
      <c r="M3919" t="s">
        <v>165</v>
      </c>
      <c r="N3919" t="s">
        <v>165</v>
      </c>
      <c r="O3919" t="s">
        <v>165</v>
      </c>
      <c r="P3919" t="s">
        <v>165</v>
      </c>
      <c r="Q3919" t="s">
        <v>165</v>
      </c>
    </row>
    <row r="3920">
      <c r="B3920" t="s">
        <v>165</v>
      </c>
      <c r="C3920" t="s">
        <v>165</v>
      </c>
      <c r="D3920" t="s">
        <v>165</v>
      </c>
      <c r="E3920" t="s">
        <v>165</v>
      </c>
      <c r="F3920" t="s">
        <v>165</v>
      </c>
      <c r="G3920" t="s">
        <v>165</v>
      </c>
      <c r="H3920" t="s">
        <v>165</v>
      </c>
      <c r="J3920" t="s">
        <v>165</v>
      </c>
      <c r="K3920" t="s">
        <v>165</v>
      </c>
      <c r="L3920" t="s">
        <v>165</v>
      </c>
      <c r="M3920" t="s">
        <v>165</v>
      </c>
      <c r="N3920" t="s">
        <v>165</v>
      </c>
      <c r="O3920" t="s">
        <v>165</v>
      </c>
      <c r="P3920" t="s">
        <v>165</v>
      </c>
      <c r="Q3920" t="s">
        <v>165</v>
      </c>
    </row>
    <row r="3921">
      <c r="B3921" t="s">
        <v>165</v>
      </c>
      <c r="C3921" t="s">
        <v>165</v>
      </c>
      <c r="D3921" t="s">
        <v>165</v>
      </c>
      <c r="E3921" t="s">
        <v>165</v>
      </c>
      <c r="F3921" t="s">
        <v>165</v>
      </c>
      <c r="G3921" t="s">
        <v>165</v>
      </c>
      <c r="H3921" t="s">
        <v>165</v>
      </c>
      <c r="J3921" t="s">
        <v>165</v>
      </c>
      <c r="K3921" t="s">
        <v>165</v>
      </c>
      <c r="L3921" t="s">
        <v>165</v>
      </c>
      <c r="M3921" t="s">
        <v>165</v>
      </c>
      <c r="N3921" t="s">
        <v>165</v>
      </c>
      <c r="O3921" t="s">
        <v>165</v>
      </c>
      <c r="P3921" t="s">
        <v>165</v>
      </c>
      <c r="Q3921" t="s">
        <v>165</v>
      </c>
    </row>
    <row r="3922">
      <c r="B3922" t="s">
        <v>165</v>
      </c>
      <c r="C3922" t="s">
        <v>165</v>
      </c>
      <c r="D3922" t="s">
        <v>165</v>
      </c>
      <c r="E3922" t="s">
        <v>165</v>
      </c>
      <c r="F3922" t="s">
        <v>165</v>
      </c>
      <c r="G3922" t="s">
        <v>165</v>
      </c>
      <c r="H3922" t="s">
        <v>165</v>
      </c>
      <c r="J3922" t="s">
        <v>165</v>
      </c>
      <c r="K3922" t="s">
        <v>165</v>
      </c>
      <c r="L3922" t="s">
        <v>165</v>
      </c>
      <c r="M3922" t="s">
        <v>165</v>
      </c>
      <c r="N3922" t="s">
        <v>165</v>
      </c>
      <c r="O3922" t="s">
        <v>165</v>
      </c>
      <c r="P3922" t="s">
        <v>165</v>
      </c>
      <c r="Q3922" t="s">
        <v>165</v>
      </c>
    </row>
    <row r="3923">
      <c r="B3923" t="s">
        <v>165</v>
      </c>
      <c r="C3923" t="s">
        <v>165</v>
      </c>
      <c r="D3923" t="s">
        <v>165</v>
      </c>
      <c r="E3923" t="s">
        <v>165</v>
      </c>
      <c r="F3923" t="s">
        <v>165</v>
      </c>
      <c r="G3923" t="s">
        <v>165</v>
      </c>
      <c r="H3923" t="s">
        <v>165</v>
      </c>
      <c r="J3923" t="s">
        <v>165</v>
      </c>
      <c r="K3923" t="s">
        <v>165</v>
      </c>
      <c r="L3923" t="s">
        <v>165</v>
      </c>
      <c r="M3923" t="s">
        <v>165</v>
      </c>
      <c r="N3923" t="s">
        <v>165</v>
      </c>
      <c r="O3923" t="s">
        <v>165</v>
      </c>
      <c r="P3923" t="s">
        <v>165</v>
      </c>
      <c r="Q3923" t="s">
        <v>165</v>
      </c>
    </row>
    <row r="3924">
      <c r="B3924" t="s">
        <v>165</v>
      </c>
      <c r="C3924" t="s">
        <v>165</v>
      </c>
      <c r="D3924" t="s">
        <v>165</v>
      </c>
      <c r="E3924" t="s">
        <v>165</v>
      </c>
      <c r="F3924" t="s">
        <v>165</v>
      </c>
      <c r="G3924" t="s">
        <v>165</v>
      </c>
      <c r="H3924" t="s">
        <v>165</v>
      </c>
      <c r="J3924" t="s">
        <v>165</v>
      </c>
      <c r="K3924" t="s">
        <v>165</v>
      </c>
      <c r="L3924" t="s">
        <v>165</v>
      </c>
      <c r="M3924" t="s">
        <v>165</v>
      </c>
      <c r="N3924" t="s">
        <v>165</v>
      </c>
      <c r="O3924" t="s">
        <v>165</v>
      </c>
      <c r="P3924" t="s">
        <v>165</v>
      </c>
      <c r="Q3924" t="s">
        <v>165</v>
      </c>
    </row>
    <row r="3925">
      <c r="B3925" t="s">
        <v>165</v>
      </c>
      <c r="C3925" t="s">
        <v>165</v>
      </c>
      <c r="D3925" t="s">
        <v>165</v>
      </c>
      <c r="E3925" t="s">
        <v>165</v>
      </c>
      <c r="F3925" t="s">
        <v>165</v>
      </c>
      <c r="G3925" t="s">
        <v>165</v>
      </c>
      <c r="H3925" t="s">
        <v>165</v>
      </c>
      <c r="J3925" t="s">
        <v>165</v>
      </c>
      <c r="K3925" t="s">
        <v>165</v>
      </c>
      <c r="L3925" t="s">
        <v>165</v>
      </c>
      <c r="M3925" t="s">
        <v>165</v>
      </c>
      <c r="N3925" t="s">
        <v>165</v>
      </c>
      <c r="O3925" t="s">
        <v>165</v>
      </c>
      <c r="P3925" t="s">
        <v>165</v>
      </c>
      <c r="Q3925" t="s">
        <v>165</v>
      </c>
    </row>
    <row r="3926">
      <c r="B3926" t="s">
        <v>165</v>
      </c>
      <c r="C3926" t="s">
        <v>165</v>
      </c>
      <c r="D3926" t="s">
        <v>165</v>
      </c>
      <c r="E3926" t="s">
        <v>165</v>
      </c>
      <c r="F3926" t="s">
        <v>165</v>
      </c>
      <c r="G3926" t="s">
        <v>165</v>
      </c>
      <c r="H3926" t="s">
        <v>165</v>
      </c>
      <c r="J3926" t="s">
        <v>165</v>
      </c>
      <c r="K3926" t="s">
        <v>165</v>
      </c>
      <c r="L3926" t="s">
        <v>165</v>
      </c>
      <c r="M3926" t="s">
        <v>165</v>
      </c>
      <c r="N3926" t="s">
        <v>165</v>
      </c>
      <c r="O3926" t="s">
        <v>165</v>
      </c>
      <c r="P3926" t="s">
        <v>165</v>
      </c>
      <c r="Q3926" t="s">
        <v>165</v>
      </c>
    </row>
    <row r="3927">
      <c r="B3927" t="s">
        <v>165</v>
      </c>
      <c r="C3927" t="s">
        <v>165</v>
      </c>
      <c r="D3927" t="s">
        <v>165</v>
      </c>
      <c r="E3927" t="s">
        <v>165</v>
      </c>
      <c r="F3927" t="s">
        <v>165</v>
      </c>
      <c r="G3927" t="s">
        <v>165</v>
      </c>
      <c r="H3927" t="s">
        <v>165</v>
      </c>
      <c r="J3927" t="s">
        <v>165</v>
      </c>
      <c r="K3927" t="s">
        <v>165</v>
      </c>
      <c r="L3927" t="s">
        <v>165</v>
      </c>
      <c r="M3927" t="s">
        <v>165</v>
      </c>
      <c r="N3927" t="s">
        <v>165</v>
      </c>
      <c r="O3927" t="s">
        <v>165</v>
      </c>
      <c r="P3927" t="s">
        <v>165</v>
      </c>
      <c r="Q3927" t="s">
        <v>165</v>
      </c>
    </row>
    <row r="3928">
      <c r="B3928" t="s">
        <v>165</v>
      </c>
      <c r="C3928" t="s">
        <v>165</v>
      </c>
      <c r="D3928" t="s">
        <v>165</v>
      </c>
      <c r="E3928" t="s">
        <v>165</v>
      </c>
      <c r="F3928" t="s">
        <v>165</v>
      </c>
      <c r="G3928" t="s">
        <v>165</v>
      </c>
      <c r="H3928" t="s">
        <v>165</v>
      </c>
      <c r="J3928" t="s">
        <v>165</v>
      </c>
      <c r="K3928" t="s">
        <v>165</v>
      </c>
      <c r="L3928" t="s">
        <v>165</v>
      </c>
      <c r="M3928" t="s">
        <v>165</v>
      </c>
      <c r="N3928" t="s">
        <v>165</v>
      </c>
      <c r="O3928" t="s">
        <v>165</v>
      </c>
      <c r="P3928" t="s">
        <v>165</v>
      </c>
      <c r="Q3928" t="s">
        <v>165</v>
      </c>
    </row>
    <row r="3929">
      <c r="B3929" t="s">
        <v>165</v>
      </c>
      <c r="C3929" t="s">
        <v>165</v>
      </c>
      <c r="D3929" t="s">
        <v>165</v>
      </c>
      <c r="E3929" t="s">
        <v>165</v>
      </c>
      <c r="F3929" t="s">
        <v>165</v>
      </c>
      <c r="G3929" t="s">
        <v>165</v>
      </c>
      <c r="H3929" t="s">
        <v>165</v>
      </c>
      <c r="J3929" t="s">
        <v>165</v>
      </c>
      <c r="K3929" t="s">
        <v>165</v>
      </c>
      <c r="L3929" t="s">
        <v>165</v>
      </c>
      <c r="M3929" t="s">
        <v>165</v>
      </c>
      <c r="N3929" t="s">
        <v>165</v>
      </c>
      <c r="O3929" t="s">
        <v>165</v>
      </c>
      <c r="P3929" t="s">
        <v>165</v>
      </c>
      <c r="Q3929" t="s">
        <v>165</v>
      </c>
    </row>
    <row r="3930">
      <c r="B3930" t="s">
        <v>165</v>
      </c>
      <c r="C3930" t="s">
        <v>165</v>
      </c>
      <c r="D3930" t="s">
        <v>165</v>
      </c>
      <c r="E3930" t="s">
        <v>165</v>
      </c>
      <c r="F3930" t="s">
        <v>165</v>
      </c>
      <c r="G3930" t="s">
        <v>165</v>
      </c>
      <c r="H3930" t="s">
        <v>165</v>
      </c>
      <c r="J3930" t="s">
        <v>165</v>
      </c>
      <c r="K3930" t="s">
        <v>165</v>
      </c>
      <c r="L3930" t="s">
        <v>165</v>
      </c>
      <c r="M3930" t="s">
        <v>165</v>
      </c>
      <c r="N3930" t="s">
        <v>165</v>
      </c>
      <c r="O3930" t="s">
        <v>165</v>
      </c>
      <c r="P3930" t="s">
        <v>165</v>
      </c>
      <c r="Q3930" t="s">
        <v>165</v>
      </c>
    </row>
    <row r="3931">
      <c r="B3931" t="s">
        <v>165</v>
      </c>
      <c r="C3931" t="s">
        <v>165</v>
      </c>
      <c r="D3931" t="s">
        <v>165</v>
      </c>
      <c r="E3931" t="s">
        <v>165</v>
      </c>
      <c r="F3931" t="s">
        <v>165</v>
      </c>
      <c r="G3931" t="s">
        <v>165</v>
      </c>
      <c r="H3931" t="s">
        <v>165</v>
      </c>
      <c r="J3931" t="s">
        <v>165</v>
      </c>
      <c r="K3931" t="s">
        <v>165</v>
      </c>
      <c r="L3931" t="s">
        <v>165</v>
      </c>
      <c r="M3931" t="s">
        <v>165</v>
      </c>
      <c r="N3931" t="s">
        <v>165</v>
      </c>
      <c r="O3931" t="s">
        <v>165</v>
      </c>
      <c r="P3931" t="s">
        <v>165</v>
      </c>
      <c r="Q3931" t="s">
        <v>165</v>
      </c>
    </row>
    <row r="3932">
      <c r="B3932" t="s">
        <v>165</v>
      </c>
      <c r="C3932" t="s">
        <v>165</v>
      </c>
      <c r="D3932" t="s">
        <v>165</v>
      </c>
      <c r="E3932" t="s">
        <v>165</v>
      </c>
      <c r="F3932" t="s">
        <v>165</v>
      </c>
      <c r="G3932" t="s">
        <v>165</v>
      </c>
      <c r="H3932" t="s">
        <v>165</v>
      </c>
      <c r="J3932" t="s">
        <v>165</v>
      </c>
      <c r="K3932" t="s">
        <v>165</v>
      </c>
      <c r="L3932" t="s">
        <v>165</v>
      </c>
      <c r="M3932" t="s">
        <v>165</v>
      </c>
      <c r="N3932" t="s">
        <v>165</v>
      </c>
      <c r="O3932" t="s">
        <v>165</v>
      </c>
      <c r="P3932" t="s">
        <v>165</v>
      </c>
      <c r="Q3932" t="s">
        <v>165</v>
      </c>
    </row>
    <row r="3933">
      <c r="B3933" t="s">
        <v>165</v>
      </c>
      <c r="C3933" t="s">
        <v>165</v>
      </c>
      <c r="D3933" t="s">
        <v>165</v>
      </c>
      <c r="E3933" t="s">
        <v>165</v>
      </c>
      <c r="F3933" t="s">
        <v>165</v>
      </c>
      <c r="G3933" t="s">
        <v>165</v>
      </c>
      <c r="H3933" t="s">
        <v>165</v>
      </c>
      <c r="J3933" t="s">
        <v>165</v>
      </c>
      <c r="K3933" t="s">
        <v>165</v>
      </c>
      <c r="L3933" t="s">
        <v>165</v>
      </c>
      <c r="M3933" t="s">
        <v>165</v>
      </c>
      <c r="N3933" t="s">
        <v>165</v>
      </c>
      <c r="O3933" t="s">
        <v>165</v>
      </c>
      <c r="P3933" t="s">
        <v>165</v>
      </c>
      <c r="Q3933" t="s">
        <v>165</v>
      </c>
    </row>
    <row r="3934">
      <c r="B3934" t="s">
        <v>165</v>
      </c>
      <c r="C3934" t="s">
        <v>165</v>
      </c>
      <c r="D3934" t="s">
        <v>165</v>
      </c>
      <c r="E3934" t="s">
        <v>165</v>
      </c>
      <c r="F3934" t="s">
        <v>165</v>
      </c>
      <c r="G3934" t="s">
        <v>165</v>
      </c>
      <c r="H3934" t="s">
        <v>165</v>
      </c>
      <c r="J3934" t="s">
        <v>165</v>
      </c>
      <c r="K3934" t="s">
        <v>165</v>
      </c>
      <c r="L3934" t="s">
        <v>165</v>
      </c>
      <c r="M3934" t="s">
        <v>165</v>
      </c>
      <c r="N3934" t="s">
        <v>165</v>
      </c>
      <c r="O3934" t="s">
        <v>165</v>
      </c>
      <c r="P3934" t="s">
        <v>165</v>
      </c>
      <c r="Q3934" t="s">
        <v>165</v>
      </c>
    </row>
    <row r="3935">
      <c r="B3935" t="s">
        <v>165</v>
      </c>
      <c r="C3935" t="s">
        <v>165</v>
      </c>
      <c r="D3935" t="s">
        <v>165</v>
      </c>
      <c r="E3935" t="s">
        <v>165</v>
      </c>
      <c r="F3935" t="s">
        <v>165</v>
      </c>
      <c r="G3935" t="s">
        <v>165</v>
      </c>
      <c r="H3935" t="s">
        <v>165</v>
      </c>
      <c r="J3935" t="s">
        <v>165</v>
      </c>
      <c r="K3935" t="s">
        <v>165</v>
      </c>
      <c r="L3935" t="s">
        <v>165</v>
      </c>
      <c r="M3935" t="s">
        <v>165</v>
      </c>
      <c r="N3935" t="s">
        <v>165</v>
      </c>
      <c r="O3935" t="s">
        <v>165</v>
      </c>
      <c r="P3935" t="s">
        <v>165</v>
      </c>
      <c r="Q3935" t="s">
        <v>165</v>
      </c>
    </row>
    <row r="3936">
      <c r="B3936" t="s">
        <v>165</v>
      </c>
      <c r="C3936" t="s">
        <v>165</v>
      </c>
      <c r="D3936" t="s">
        <v>165</v>
      </c>
      <c r="E3936" t="s">
        <v>165</v>
      </c>
      <c r="F3936" t="s">
        <v>165</v>
      </c>
      <c r="G3936" t="s">
        <v>165</v>
      </c>
      <c r="H3936" t="s">
        <v>165</v>
      </c>
      <c r="J3936" t="s">
        <v>165</v>
      </c>
      <c r="K3936" t="s">
        <v>165</v>
      </c>
      <c r="L3936" t="s">
        <v>165</v>
      </c>
      <c r="M3936" t="s">
        <v>165</v>
      </c>
      <c r="N3936" t="s">
        <v>165</v>
      </c>
      <c r="O3936" t="s">
        <v>165</v>
      </c>
      <c r="P3936" t="s">
        <v>165</v>
      </c>
      <c r="Q3936" t="s">
        <v>165</v>
      </c>
    </row>
    <row r="3937">
      <c r="B3937" t="s">
        <v>165</v>
      </c>
      <c r="C3937" t="s">
        <v>165</v>
      </c>
      <c r="D3937" t="s">
        <v>165</v>
      </c>
      <c r="E3937" t="s">
        <v>165</v>
      </c>
      <c r="F3937" t="s">
        <v>165</v>
      </c>
      <c r="G3937" t="s">
        <v>165</v>
      </c>
      <c r="H3937" t="s">
        <v>165</v>
      </c>
      <c r="J3937" t="s">
        <v>165</v>
      </c>
      <c r="K3937" t="s">
        <v>165</v>
      </c>
      <c r="L3937" t="s">
        <v>165</v>
      </c>
      <c r="M3937" t="s">
        <v>165</v>
      </c>
      <c r="N3937" t="s">
        <v>165</v>
      </c>
      <c r="O3937" t="s">
        <v>165</v>
      </c>
      <c r="P3937" t="s">
        <v>165</v>
      </c>
      <c r="Q3937" t="s">
        <v>165</v>
      </c>
    </row>
    <row r="3938">
      <c r="B3938" t="s">
        <v>165</v>
      </c>
      <c r="C3938" t="s">
        <v>165</v>
      </c>
      <c r="D3938" t="s">
        <v>165</v>
      </c>
      <c r="E3938" t="s">
        <v>165</v>
      </c>
      <c r="F3938" t="s">
        <v>165</v>
      </c>
      <c r="G3938" t="s">
        <v>165</v>
      </c>
      <c r="H3938" t="s">
        <v>165</v>
      </c>
      <c r="J3938" t="s">
        <v>165</v>
      </c>
      <c r="K3938" t="s">
        <v>165</v>
      </c>
      <c r="L3938" t="s">
        <v>165</v>
      </c>
      <c r="M3938" t="s">
        <v>165</v>
      </c>
      <c r="N3938" t="s">
        <v>165</v>
      </c>
      <c r="O3938" t="s">
        <v>165</v>
      </c>
      <c r="P3938" t="s">
        <v>165</v>
      </c>
      <c r="Q3938" t="s">
        <v>165</v>
      </c>
    </row>
    <row r="3939">
      <c r="B3939" t="s">
        <v>165</v>
      </c>
      <c r="C3939" t="s">
        <v>165</v>
      </c>
      <c r="D3939" t="s">
        <v>165</v>
      </c>
      <c r="E3939" t="s">
        <v>165</v>
      </c>
      <c r="F3939" t="s">
        <v>165</v>
      </c>
      <c r="G3939" t="s">
        <v>165</v>
      </c>
      <c r="H3939" t="s">
        <v>165</v>
      </c>
      <c r="J3939" t="s">
        <v>165</v>
      </c>
      <c r="K3939" t="s">
        <v>165</v>
      </c>
      <c r="L3939" t="s">
        <v>165</v>
      </c>
      <c r="M3939" t="s">
        <v>165</v>
      </c>
      <c r="N3939" t="s">
        <v>165</v>
      </c>
      <c r="O3939" t="s">
        <v>165</v>
      </c>
      <c r="P3939" t="s">
        <v>165</v>
      </c>
      <c r="Q3939" t="s">
        <v>165</v>
      </c>
    </row>
    <row r="3940">
      <c r="B3940" t="s">
        <v>165</v>
      </c>
      <c r="C3940" t="s">
        <v>165</v>
      </c>
      <c r="D3940" t="s">
        <v>165</v>
      </c>
      <c r="E3940" t="s">
        <v>165</v>
      </c>
      <c r="F3940" t="s">
        <v>165</v>
      </c>
      <c r="G3940" t="s">
        <v>165</v>
      </c>
      <c r="H3940" t="s">
        <v>165</v>
      </c>
      <c r="J3940" t="s">
        <v>165</v>
      </c>
      <c r="K3940" t="s">
        <v>165</v>
      </c>
      <c r="L3940" t="s">
        <v>165</v>
      </c>
      <c r="M3940" t="s">
        <v>165</v>
      </c>
      <c r="N3940" t="s">
        <v>165</v>
      </c>
      <c r="O3940" t="s">
        <v>165</v>
      </c>
      <c r="P3940" t="s">
        <v>165</v>
      </c>
      <c r="Q3940" t="s">
        <v>165</v>
      </c>
    </row>
    <row r="3941">
      <c r="B3941" t="s">
        <v>165</v>
      </c>
      <c r="C3941" t="s">
        <v>165</v>
      </c>
      <c r="D3941" t="s">
        <v>165</v>
      </c>
      <c r="E3941" t="s">
        <v>165</v>
      </c>
      <c r="F3941" t="s">
        <v>165</v>
      </c>
      <c r="G3941" t="s">
        <v>165</v>
      </c>
      <c r="H3941" t="s">
        <v>165</v>
      </c>
      <c r="J3941" t="s">
        <v>165</v>
      </c>
      <c r="K3941" t="s">
        <v>165</v>
      </c>
      <c r="L3941" t="s">
        <v>165</v>
      </c>
      <c r="M3941" t="s">
        <v>165</v>
      </c>
      <c r="N3941" t="s">
        <v>165</v>
      </c>
      <c r="O3941" t="s">
        <v>165</v>
      </c>
      <c r="P3941" t="s">
        <v>165</v>
      </c>
      <c r="Q3941" t="s">
        <v>165</v>
      </c>
    </row>
    <row r="3942">
      <c r="B3942" t="s">
        <v>165</v>
      </c>
      <c r="C3942" t="s">
        <v>165</v>
      </c>
      <c r="D3942" t="s">
        <v>165</v>
      </c>
      <c r="E3942" t="s">
        <v>165</v>
      </c>
      <c r="F3942" t="s">
        <v>165</v>
      </c>
      <c r="G3942" t="s">
        <v>165</v>
      </c>
      <c r="H3942" t="s">
        <v>165</v>
      </c>
      <c r="J3942" t="s">
        <v>165</v>
      </c>
      <c r="K3942" t="s">
        <v>165</v>
      </c>
      <c r="L3942" t="s">
        <v>165</v>
      </c>
      <c r="M3942" t="s">
        <v>165</v>
      </c>
      <c r="N3942" t="s">
        <v>165</v>
      </c>
      <c r="O3942" t="s">
        <v>165</v>
      </c>
      <c r="P3942" t="s">
        <v>165</v>
      </c>
      <c r="Q3942" t="s">
        <v>165</v>
      </c>
    </row>
    <row r="3943">
      <c r="B3943" t="s">
        <v>165</v>
      </c>
      <c r="C3943" t="s">
        <v>165</v>
      </c>
      <c r="D3943" t="s">
        <v>165</v>
      </c>
      <c r="E3943" t="s">
        <v>165</v>
      </c>
      <c r="F3943" t="s">
        <v>165</v>
      </c>
      <c r="G3943" t="s">
        <v>165</v>
      </c>
      <c r="H3943" t="s">
        <v>165</v>
      </c>
      <c r="J3943" t="s">
        <v>165</v>
      </c>
      <c r="K3943" t="s">
        <v>165</v>
      </c>
      <c r="L3943" t="s">
        <v>165</v>
      </c>
      <c r="M3943" t="s">
        <v>165</v>
      </c>
      <c r="N3943" t="s">
        <v>165</v>
      </c>
      <c r="O3943" t="s">
        <v>165</v>
      </c>
      <c r="P3943" t="s">
        <v>165</v>
      </c>
      <c r="Q3943" t="s">
        <v>165</v>
      </c>
    </row>
    <row r="3944">
      <c r="B3944" t="s">
        <v>165</v>
      </c>
      <c r="C3944" t="s">
        <v>165</v>
      </c>
      <c r="D3944" t="s">
        <v>165</v>
      </c>
      <c r="E3944" t="s">
        <v>165</v>
      </c>
      <c r="F3944" t="s">
        <v>165</v>
      </c>
      <c r="G3944" t="s">
        <v>165</v>
      </c>
      <c r="H3944" t="s">
        <v>165</v>
      </c>
      <c r="J3944" t="s">
        <v>165</v>
      </c>
      <c r="K3944" t="s">
        <v>165</v>
      </c>
      <c r="L3944" t="s">
        <v>165</v>
      </c>
      <c r="M3944" t="s">
        <v>165</v>
      </c>
      <c r="N3944" t="s">
        <v>165</v>
      </c>
      <c r="O3944" t="s">
        <v>165</v>
      </c>
      <c r="P3944" t="s">
        <v>165</v>
      </c>
      <c r="Q3944" t="s">
        <v>165</v>
      </c>
    </row>
    <row r="3945">
      <c r="B3945" t="s">
        <v>165</v>
      </c>
      <c r="C3945" t="s">
        <v>165</v>
      </c>
      <c r="D3945" t="s">
        <v>165</v>
      </c>
      <c r="E3945" t="s">
        <v>165</v>
      </c>
      <c r="F3945" t="s">
        <v>165</v>
      </c>
      <c r="G3945" t="s">
        <v>165</v>
      </c>
      <c r="H3945" t="s">
        <v>165</v>
      </c>
      <c r="J3945" t="s">
        <v>165</v>
      </c>
      <c r="K3945" t="s">
        <v>165</v>
      </c>
      <c r="L3945" t="s">
        <v>165</v>
      </c>
      <c r="M3945" t="s">
        <v>165</v>
      </c>
      <c r="N3945" t="s">
        <v>165</v>
      </c>
      <c r="O3945" t="s">
        <v>165</v>
      </c>
      <c r="P3945" t="s">
        <v>165</v>
      </c>
      <c r="Q3945" t="s">
        <v>165</v>
      </c>
    </row>
    <row r="3946">
      <c r="B3946" t="s">
        <v>165</v>
      </c>
      <c r="C3946" t="s">
        <v>165</v>
      </c>
      <c r="D3946" t="s">
        <v>165</v>
      </c>
      <c r="E3946" t="s">
        <v>165</v>
      </c>
      <c r="F3946" t="s">
        <v>165</v>
      </c>
      <c r="G3946" t="s">
        <v>165</v>
      </c>
      <c r="H3946" t="s">
        <v>165</v>
      </c>
      <c r="J3946" t="s">
        <v>165</v>
      </c>
      <c r="K3946" t="s">
        <v>165</v>
      </c>
      <c r="L3946" t="s">
        <v>165</v>
      </c>
      <c r="M3946" t="s">
        <v>165</v>
      </c>
      <c r="N3946" t="s">
        <v>165</v>
      </c>
      <c r="O3946" t="s">
        <v>165</v>
      </c>
      <c r="P3946" t="s">
        <v>165</v>
      </c>
      <c r="Q3946" t="s">
        <v>165</v>
      </c>
    </row>
    <row r="3947">
      <c r="B3947" t="s">
        <v>165</v>
      </c>
      <c r="C3947" t="s">
        <v>165</v>
      </c>
      <c r="D3947" t="s">
        <v>165</v>
      </c>
      <c r="E3947" t="s">
        <v>165</v>
      </c>
      <c r="F3947" t="s">
        <v>165</v>
      </c>
      <c r="G3947" t="s">
        <v>165</v>
      </c>
      <c r="H3947" t="s">
        <v>165</v>
      </c>
      <c r="J3947" t="s">
        <v>165</v>
      </c>
      <c r="K3947" t="s">
        <v>165</v>
      </c>
      <c r="L3947" t="s">
        <v>165</v>
      </c>
      <c r="M3947" t="s">
        <v>165</v>
      </c>
      <c r="N3947" t="s">
        <v>165</v>
      </c>
      <c r="O3947" t="s">
        <v>165</v>
      </c>
      <c r="P3947" t="s">
        <v>165</v>
      </c>
      <c r="Q3947" t="s">
        <v>165</v>
      </c>
    </row>
    <row r="3948">
      <c r="B3948" t="s">
        <v>165</v>
      </c>
      <c r="C3948" t="s">
        <v>165</v>
      </c>
      <c r="D3948" t="s">
        <v>165</v>
      </c>
      <c r="E3948" t="s">
        <v>165</v>
      </c>
      <c r="F3948" t="s">
        <v>165</v>
      </c>
      <c r="G3948" t="s">
        <v>165</v>
      </c>
      <c r="H3948" t="s">
        <v>165</v>
      </c>
      <c r="J3948" t="s">
        <v>165</v>
      </c>
      <c r="K3948" t="s">
        <v>165</v>
      </c>
      <c r="L3948" t="s">
        <v>165</v>
      </c>
      <c r="M3948" t="s">
        <v>165</v>
      </c>
      <c r="N3948" t="s">
        <v>165</v>
      </c>
      <c r="O3948" t="s">
        <v>165</v>
      </c>
      <c r="P3948" t="s">
        <v>165</v>
      </c>
      <c r="Q3948" t="s">
        <v>165</v>
      </c>
    </row>
    <row r="3949">
      <c r="B3949" t="s">
        <v>165</v>
      </c>
      <c r="C3949" t="s">
        <v>165</v>
      </c>
      <c r="D3949" t="s">
        <v>165</v>
      </c>
      <c r="E3949" t="s">
        <v>165</v>
      </c>
      <c r="F3949" t="s">
        <v>165</v>
      </c>
      <c r="G3949" t="s">
        <v>165</v>
      </c>
      <c r="H3949" t="s">
        <v>165</v>
      </c>
      <c r="J3949" t="s">
        <v>165</v>
      </c>
      <c r="K3949" t="s">
        <v>165</v>
      </c>
      <c r="L3949" t="s">
        <v>165</v>
      </c>
      <c r="M3949" t="s">
        <v>165</v>
      </c>
      <c r="N3949" t="s">
        <v>165</v>
      </c>
      <c r="O3949" t="s">
        <v>165</v>
      </c>
      <c r="P3949" t="s">
        <v>165</v>
      </c>
      <c r="Q3949" t="s">
        <v>165</v>
      </c>
    </row>
    <row r="3950">
      <c r="B3950" t="s">
        <v>165</v>
      </c>
      <c r="C3950" t="s">
        <v>165</v>
      </c>
      <c r="D3950" t="s">
        <v>165</v>
      </c>
      <c r="E3950" t="s">
        <v>165</v>
      </c>
      <c r="F3950" t="s">
        <v>165</v>
      </c>
      <c r="G3950" t="s">
        <v>165</v>
      </c>
      <c r="H3950" t="s">
        <v>165</v>
      </c>
      <c r="J3950" t="s">
        <v>165</v>
      </c>
      <c r="K3950" t="s">
        <v>165</v>
      </c>
      <c r="L3950" t="s">
        <v>165</v>
      </c>
      <c r="M3950" t="s">
        <v>165</v>
      </c>
      <c r="N3950" t="s">
        <v>165</v>
      </c>
      <c r="O3950" t="s">
        <v>165</v>
      </c>
      <c r="P3950" t="s">
        <v>165</v>
      </c>
      <c r="Q3950" t="s">
        <v>165</v>
      </c>
    </row>
    <row r="3951">
      <c r="B3951" t="s">
        <v>165</v>
      </c>
      <c r="C3951" t="s">
        <v>165</v>
      </c>
      <c r="D3951" t="s">
        <v>165</v>
      </c>
      <c r="E3951" t="s">
        <v>165</v>
      </c>
      <c r="F3951" t="s">
        <v>165</v>
      </c>
      <c r="G3951" t="s">
        <v>165</v>
      </c>
      <c r="H3951" t="s">
        <v>165</v>
      </c>
      <c r="J3951" t="s">
        <v>165</v>
      </c>
      <c r="K3951" t="s">
        <v>165</v>
      </c>
      <c r="L3951" t="s">
        <v>165</v>
      </c>
      <c r="M3951" t="s">
        <v>165</v>
      </c>
      <c r="N3951" t="s">
        <v>165</v>
      </c>
      <c r="O3951" t="s">
        <v>165</v>
      </c>
      <c r="P3951" t="s">
        <v>165</v>
      </c>
      <c r="Q3951" t="s">
        <v>165</v>
      </c>
    </row>
    <row r="3952">
      <c r="B3952" t="s">
        <v>165</v>
      </c>
      <c r="C3952" t="s">
        <v>165</v>
      </c>
      <c r="D3952" t="s">
        <v>165</v>
      </c>
      <c r="E3952" t="s">
        <v>165</v>
      </c>
      <c r="F3952" t="s">
        <v>165</v>
      </c>
      <c r="G3952" t="s">
        <v>165</v>
      </c>
      <c r="H3952" t="s">
        <v>165</v>
      </c>
      <c r="J3952" t="s">
        <v>165</v>
      </c>
      <c r="K3952" t="s">
        <v>165</v>
      </c>
      <c r="L3952" t="s">
        <v>165</v>
      </c>
      <c r="M3952" t="s">
        <v>165</v>
      </c>
      <c r="N3952" t="s">
        <v>165</v>
      </c>
      <c r="O3952" t="s">
        <v>165</v>
      </c>
      <c r="P3952" t="s">
        <v>165</v>
      </c>
      <c r="Q3952" t="s">
        <v>165</v>
      </c>
    </row>
    <row r="3953">
      <c r="B3953" t="s">
        <v>165</v>
      </c>
      <c r="C3953" t="s">
        <v>165</v>
      </c>
      <c r="D3953" t="s">
        <v>165</v>
      </c>
      <c r="E3953" t="s">
        <v>165</v>
      </c>
      <c r="F3953" t="s">
        <v>165</v>
      </c>
      <c r="G3953" t="s">
        <v>165</v>
      </c>
      <c r="H3953" t="s">
        <v>165</v>
      </c>
      <c r="J3953" t="s">
        <v>165</v>
      </c>
      <c r="K3953" t="s">
        <v>165</v>
      </c>
      <c r="L3953" t="s">
        <v>165</v>
      </c>
      <c r="M3953" t="s">
        <v>165</v>
      </c>
      <c r="N3953" t="s">
        <v>165</v>
      </c>
      <c r="O3953" t="s">
        <v>165</v>
      </c>
      <c r="P3953" t="s">
        <v>165</v>
      </c>
      <c r="Q3953" t="s">
        <v>165</v>
      </c>
    </row>
    <row r="3954">
      <c r="B3954" t="s">
        <v>165</v>
      </c>
      <c r="C3954" t="s">
        <v>165</v>
      </c>
      <c r="D3954" t="s">
        <v>165</v>
      </c>
      <c r="E3954" t="s">
        <v>165</v>
      </c>
      <c r="F3954" t="s">
        <v>165</v>
      </c>
      <c r="G3954" t="s">
        <v>165</v>
      </c>
      <c r="H3954" t="s">
        <v>165</v>
      </c>
      <c r="J3954" t="s">
        <v>165</v>
      </c>
      <c r="K3954" t="s">
        <v>165</v>
      </c>
      <c r="L3954" t="s">
        <v>165</v>
      </c>
      <c r="M3954" t="s">
        <v>165</v>
      </c>
      <c r="N3954" t="s">
        <v>165</v>
      </c>
      <c r="O3954" t="s">
        <v>165</v>
      </c>
      <c r="P3954" t="s">
        <v>165</v>
      </c>
      <c r="Q3954" t="s">
        <v>165</v>
      </c>
    </row>
    <row r="3955">
      <c r="B3955" t="s">
        <v>165</v>
      </c>
      <c r="C3955" t="s">
        <v>165</v>
      </c>
      <c r="D3955" t="s">
        <v>165</v>
      </c>
      <c r="E3955" t="s">
        <v>165</v>
      </c>
      <c r="F3955" t="s">
        <v>165</v>
      </c>
      <c r="G3955" t="s">
        <v>165</v>
      </c>
      <c r="H3955" t="s">
        <v>165</v>
      </c>
      <c r="J3955" t="s">
        <v>165</v>
      </c>
      <c r="K3955" t="s">
        <v>165</v>
      </c>
      <c r="L3955" t="s">
        <v>165</v>
      </c>
      <c r="M3955" t="s">
        <v>165</v>
      </c>
      <c r="N3955" t="s">
        <v>165</v>
      </c>
      <c r="O3955" t="s">
        <v>165</v>
      </c>
      <c r="P3955" t="s">
        <v>165</v>
      </c>
      <c r="Q3955" t="s">
        <v>165</v>
      </c>
    </row>
    <row r="3956">
      <c r="B3956" t="s">
        <v>165</v>
      </c>
      <c r="C3956" t="s">
        <v>165</v>
      </c>
      <c r="D3956" t="s">
        <v>165</v>
      </c>
      <c r="E3956" t="s">
        <v>165</v>
      </c>
      <c r="F3956" t="s">
        <v>165</v>
      </c>
      <c r="G3956" t="s">
        <v>165</v>
      </c>
      <c r="H3956" t="s">
        <v>165</v>
      </c>
      <c r="J3956" t="s">
        <v>165</v>
      </c>
      <c r="K3956" t="s">
        <v>165</v>
      </c>
      <c r="L3956" t="s">
        <v>165</v>
      </c>
      <c r="M3956" t="s">
        <v>165</v>
      </c>
      <c r="N3956" t="s">
        <v>165</v>
      </c>
      <c r="O3956" t="s">
        <v>165</v>
      </c>
      <c r="P3956" t="s">
        <v>165</v>
      </c>
      <c r="Q3956" t="s">
        <v>165</v>
      </c>
    </row>
    <row r="3957">
      <c r="B3957" t="s">
        <v>165</v>
      </c>
      <c r="C3957" t="s">
        <v>165</v>
      </c>
      <c r="D3957" t="s">
        <v>165</v>
      </c>
      <c r="E3957" t="s">
        <v>165</v>
      </c>
      <c r="F3957" t="s">
        <v>165</v>
      </c>
      <c r="G3957" t="s">
        <v>165</v>
      </c>
      <c r="H3957" t="s">
        <v>165</v>
      </c>
      <c r="J3957" t="s">
        <v>165</v>
      </c>
      <c r="K3957" t="s">
        <v>165</v>
      </c>
      <c r="L3957" t="s">
        <v>165</v>
      </c>
      <c r="M3957" t="s">
        <v>165</v>
      </c>
      <c r="N3957" t="s">
        <v>165</v>
      </c>
      <c r="O3957" t="s">
        <v>165</v>
      </c>
      <c r="P3957" t="s">
        <v>165</v>
      </c>
      <c r="Q3957" t="s">
        <v>165</v>
      </c>
    </row>
    <row r="3958">
      <c r="B3958" t="s">
        <v>165</v>
      </c>
      <c r="C3958" t="s">
        <v>165</v>
      </c>
      <c r="D3958" t="s">
        <v>165</v>
      </c>
      <c r="E3958" t="s">
        <v>165</v>
      </c>
      <c r="F3958" t="s">
        <v>165</v>
      </c>
      <c r="G3958" t="s">
        <v>165</v>
      </c>
      <c r="H3958" t="s">
        <v>165</v>
      </c>
      <c r="J3958" t="s">
        <v>165</v>
      </c>
      <c r="K3958" t="s">
        <v>165</v>
      </c>
      <c r="L3958" t="s">
        <v>165</v>
      </c>
      <c r="M3958" t="s">
        <v>165</v>
      </c>
      <c r="N3958" t="s">
        <v>165</v>
      </c>
      <c r="O3958" t="s">
        <v>165</v>
      </c>
      <c r="P3958" t="s">
        <v>165</v>
      </c>
      <c r="Q3958" t="s">
        <v>165</v>
      </c>
    </row>
    <row r="3959">
      <c r="B3959" t="s">
        <v>165</v>
      </c>
      <c r="C3959" t="s">
        <v>165</v>
      </c>
      <c r="D3959" t="s">
        <v>165</v>
      </c>
      <c r="E3959" t="s">
        <v>165</v>
      </c>
      <c r="F3959" t="s">
        <v>165</v>
      </c>
      <c r="G3959" t="s">
        <v>165</v>
      </c>
      <c r="H3959" t="s">
        <v>165</v>
      </c>
      <c r="J3959" t="s">
        <v>165</v>
      </c>
      <c r="K3959" t="s">
        <v>165</v>
      </c>
      <c r="L3959" t="s">
        <v>165</v>
      </c>
      <c r="M3959" t="s">
        <v>165</v>
      </c>
      <c r="N3959" t="s">
        <v>165</v>
      </c>
      <c r="O3959" t="s">
        <v>165</v>
      </c>
      <c r="P3959" t="s">
        <v>165</v>
      </c>
      <c r="Q3959" t="s">
        <v>165</v>
      </c>
    </row>
    <row r="3960">
      <c r="B3960" t="s">
        <v>165</v>
      </c>
      <c r="C3960" t="s">
        <v>165</v>
      </c>
      <c r="D3960" t="s">
        <v>165</v>
      </c>
      <c r="E3960" t="s">
        <v>165</v>
      </c>
      <c r="F3960" t="s">
        <v>165</v>
      </c>
      <c r="G3960" t="s">
        <v>165</v>
      </c>
      <c r="H3960" t="s">
        <v>165</v>
      </c>
      <c r="J3960" t="s">
        <v>165</v>
      </c>
      <c r="K3960" t="s">
        <v>165</v>
      </c>
      <c r="L3960" t="s">
        <v>165</v>
      </c>
      <c r="M3960" t="s">
        <v>165</v>
      </c>
      <c r="N3960" t="s">
        <v>165</v>
      </c>
      <c r="O3960" t="s">
        <v>165</v>
      </c>
      <c r="P3960" t="s">
        <v>165</v>
      </c>
      <c r="Q3960" t="s">
        <v>165</v>
      </c>
    </row>
    <row r="3961">
      <c r="B3961" t="s">
        <v>165</v>
      </c>
      <c r="C3961" t="s">
        <v>165</v>
      </c>
      <c r="D3961" t="s">
        <v>165</v>
      </c>
      <c r="E3961" t="s">
        <v>165</v>
      </c>
      <c r="F3961" t="s">
        <v>165</v>
      </c>
      <c r="G3961" t="s">
        <v>165</v>
      </c>
      <c r="H3961" t="s">
        <v>165</v>
      </c>
      <c r="J3961" t="s">
        <v>165</v>
      </c>
      <c r="K3961" t="s">
        <v>165</v>
      </c>
      <c r="L3961" t="s">
        <v>165</v>
      </c>
      <c r="M3961" t="s">
        <v>165</v>
      </c>
      <c r="N3961" t="s">
        <v>165</v>
      </c>
      <c r="O3961" t="s">
        <v>165</v>
      </c>
      <c r="P3961" t="s">
        <v>165</v>
      </c>
      <c r="Q3961" t="s">
        <v>165</v>
      </c>
    </row>
    <row r="3962">
      <c r="B3962" t="s">
        <v>165</v>
      </c>
      <c r="C3962" t="s">
        <v>165</v>
      </c>
      <c r="D3962" t="s">
        <v>165</v>
      </c>
      <c r="E3962" t="s">
        <v>165</v>
      </c>
      <c r="F3962" t="s">
        <v>165</v>
      </c>
      <c r="G3962" t="s">
        <v>165</v>
      </c>
      <c r="H3962" t="s">
        <v>165</v>
      </c>
      <c r="J3962" t="s">
        <v>165</v>
      </c>
      <c r="K3962" t="s">
        <v>165</v>
      </c>
      <c r="L3962" t="s">
        <v>165</v>
      </c>
      <c r="M3962" t="s">
        <v>165</v>
      </c>
      <c r="N3962" t="s">
        <v>165</v>
      </c>
      <c r="O3962" t="s">
        <v>165</v>
      </c>
      <c r="P3962" t="s">
        <v>165</v>
      </c>
      <c r="Q3962" t="s">
        <v>165</v>
      </c>
    </row>
    <row r="3963">
      <c r="B3963" t="s">
        <v>165</v>
      </c>
      <c r="C3963" t="s">
        <v>165</v>
      </c>
      <c r="D3963" t="s">
        <v>165</v>
      </c>
      <c r="E3963" t="s">
        <v>165</v>
      </c>
      <c r="F3963" t="s">
        <v>165</v>
      </c>
      <c r="G3963" t="s">
        <v>165</v>
      </c>
      <c r="H3963" t="s">
        <v>165</v>
      </c>
      <c r="J3963" t="s">
        <v>165</v>
      </c>
      <c r="K3963" t="s">
        <v>165</v>
      </c>
      <c r="L3963" t="s">
        <v>165</v>
      </c>
      <c r="M3963" t="s">
        <v>165</v>
      </c>
      <c r="N3963" t="s">
        <v>165</v>
      </c>
      <c r="O3963" t="s">
        <v>165</v>
      </c>
      <c r="P3963" t="s">
        <v>165</v>
      </c>
      <c r="Q3963" t="s">
        <v>165</v>
      </c>
    </row>
    <row r="3964">
      <c r="B3964" t="s">
        <v>165</v>
      </c>
      <c r="C3964" t="s">
        <v>165</v>
      </c>
      <c r="D3964" t="s">
        <v>165</v>
      </c>
      <c r="E3964" t="s">
        <v>165</v>
      </c>
      <c r="F3964" t="s">
        <v>165</v>
      </c>
      <c r="G3964" t="s">
        <v>165</v>
      </c>
      <c r="H3964" t="s">
        <v>165</v>
      </c>
      <c r="J3964" t="s">
        <v>165</v>
      </c>
      <c r="K3964" t="s">
        <v>165</v>
      </c>
      <c r="L3964" t="s">
        <v>165</v>
      </c>
      <c r="M3964" t="s">
        <v>165</v>
      </c>
      <c r="N3964" t="s">
        <v>165</v>
      </c>
      <c r="O3964" t="s">
        <v>165</v>
      </c>
      <c r="P3964" t="s">
        <v>165</v>
      </c>
      <c r="Q3964" t="s">
        <v>165</v>
      </c>
    </row>
    <row r="3965">
      <c r="B3965" t="s">
        <v>165</v>
      </c>
      <c r="C3965" t="s">
        <v>165</v>
      </c>
      <c r="D3965" t="s">
        <v>165</v>
      </c>
      <c r="E3965" t="s">
        <v>165</v>
      </c>
      <c r="F3965" t="s">
        <v>165</v>
      </c>
      <c r="G3965" t="s">
        <v>165</v>
      </c>
      <c r="H3965" t="s">
        <v>165</v>
      </c>
      <c r="J3965" t="s">
        <v>165</v>
      </c>
      <c r="K3965" t="s">
        <v>165</v>
      </c>
      <c r="L3965" t="s">
        <v>165</v>
      </c>
      <c r="M3965" t="s">
        <v>165</v>
      </c>
      <c r="N3965" t="s">
        <v>165</v>
      </c>
      <c r="O3965" t="s">
        <v>165</v>
      </c>
      <c r="P3965" t="s">
        <v>165</v>
      </c>
      <c r="Q3965" t="s">
        <v>165</v>
      </c>
    </row>
    <row r="3966">
      <c r="B3966" t="s">
        <v>165</v>
      </c>
      <c r="C3966" t="s">
        <v>165</v>
      </c>
      <c r="D3966" t="s">
        <v>165</v>
      </c>
      <c r="E3966" t="s">
        <v>165</v>
      </c>
      <c r="F3966" t="s">
        <v>165</v>
      </c>
      <c r="G3966" t="s">
        <v>165</v>
      </c>
      <c r="H3966" t="s">
        <v>165</v>
      </c>
      <c r="J3966" t="s">
        <v>165</v>
      </c>
      <c r="K3966" t="s">
        <v>165</v>
      </c>
      <c r="L3966" t="s">
        <v>165</v>
      </c>
      <c r="M3966" t="s">
        <v>165</v>
      </c>
      <c r="N3966" t="s">
        <v>165</v>
      </c>
      <c r="O3966" t="s">
        <v>165</v>
      </c>
      <c r="P3966" t="s">
        <v>165</v>
      </c>
      <c r="Q3966" t="s">
        <v>165</v>
      </c>
    </row>
    <row r="3967">
      <c r="B3967" t="s">
        <v>165</v>
      </c>
      <c r="C3967" t="s">
        <v>165</v>
      </c>
      <c r="D3967" t="s">
        <v>165</v>
      </c>
      <c r="E3967" t="s">
        <v>165</v>
      </c>
      <c r="F3967" t="s">
        <v>165</v>
      </c>
      <c r="G3967" t="s">
        <v>165</v>
      </c>
      <c r="H3967" t="s">
        <v>165</v>
      </c>
      <c r="J3967" t="s">
        <v>165</v>
      </c>
      <c r="K3967" t="s">
        <v>165</v>
      </c>
      <c r="L3967" t="s">
        <v>165</v>
      </c>
      <c r="M3967" t="s">
        <v>165</v>
      </c>
      <c r="N3967" t="s">
        <v>165</v>
      </c>
      <c r="O3967" t="s">
        <v>165</v>
      </c>
      <c r="P3967" t="s">
        <v>165</v>
      </c>
      <c r="Q3967" t="s">
        <v>165</v>
      </c>
    </row>
    <row r="3968">
      <c r="B3968" t="s">
        <v>165</v>
      </c>
      <c r="C3968" t="s">
        <v>165</v>
      </c>
      <c r="D3968" t="s">
        <v>165</v>
      </c>
      <c r="E3968" t="s">
        <v>165</v>
      </c>
      <c r="F3968" t="s">
        <v>165</v>
      </c>
      <c r="G3968" t="s">
        <v>165</v>
      </c>
      <c r="H3968" t="s">
        <v>165</v>
      </c>
      <c r="J3968" t="s">
        <v>165</v>
      </c>
      <c r="K3968" t="s">
        <v>165</v>
      </c>
      <c r="L3968" t="s">
        <v>165</v>
      </c>
      <c r="M3968" t="s">
        <v>165</v>
      </c>
      <c r="N3968" t="s">
        <v>165</v>
      </c>
      <c r="O3968" t="s">
        <v>165</v>
      </c>
      <c r="P3968" t="s">
        <v>165</v>
      </c>
      <c r="Q3968" t="s">
        <v>165</v>
      </c>
    </row>
    <row r="3969">
      <c r="B3969" t="s">
        <v>165</v>
      </c>
      <c r="C3969" t="s">
        <v>165</v>
      </c>
      <c r="D3969" t="s">
        <v>165</v>
      </c>
      <c r="E3969" t="s">
        <v>165</v>
      </c>
      <c r="F3969" t="s">
        <v>165</v>
      </c>
      <c r="G3969" t="s">
        <v>165</v>
      </c>
      <c r="H3969" t="s">
        <v>165</v>
      </c>
      <c r="J3969" t="s">
        <v>165</v>
      </c>
      <c r="K3969" t="s">
        <v>165</v>
      </c>
      <c r="L3969" t="s">
        <v>165</v>
      </c>
      <c r="M3969" t="s">
        <v>165</v>
      </c>
      <c r="N3969" t="s">
        <v>165</v>
      </c>
      <c r="O3969" t="s">
        <v>165</v>
      </c>
      <c r="P3969" t="s">
        <v>165</v>
      </c>
      <c r="Q3969" t="s">
        <v>165</v>
      </c>
    </row>
    <row r="3970">
      <c r="B3970" t="s">
        <v>165</v>
      </c>
      <c r="C3970" t="s">
        <v>165</v>
      </c>
      <c r="D3970" t="s">
        <v>165</v>
      </c>
      <c r="E3970" t="s">
        <v>165</v>
      </c>
      <c r="F3970" t="s">
        <v>165</v>
      </c>
      <c r="G3970" t="s">
        <v>165</v>
      </c>
      <c r="H3970" t="s">
        <v>165</v>
      </c>
      <c r="J3970" t="s">
        <v>165</v>
      </c>
      <c r="K3970" t="s">
        <v>165</v>
      </c>
      <c r="L3970" t="s">
        <v>165</v>
      </c>
      <c r="M3970" t="s">
        <v>165</v>
      </c>
      <c r="N3970" t="s">
        <v>165</v>
      </c>
      <c r="O3970" t="s">
        <v>165</v>
      </c>
      <c r="P3970" t="s">
        <v>165</v>
      </c>
      <c r="Q3970" t="s">
        <v>165</v>
      </c>
    </row>
    <row r="3971">
      <c r="B3971" t="s">
        <v>165</v>
      </c>
      <c r="C3971" t="s">
        <v>165</v>
      </c>
      <c r="D3971" t="s">
        <v>165</v>
      </c>
      <c r="E3971" t="s">
        <v>165</v>
      </c>
      <c r="F3971" t="s">
        <v>165</v>
      </c>
      <c r="G3971" t="s">
        <v>165</v>
      </c>
      <c r="H3971" t="s">
        <v>165</v>
      </c>
      <c r="J3971" t="s">
        <v>165</v>
      </c>
      <c r="K3971" t="s">
        <v>165</v>
      </c>
      <c r="L3971" t="s">
        <v>165</v>
      </c>
      <c r="M3971" t="s">
        <v>165</v>
      </c>
      <c r="N3971" t="s">
        <v>165</v>
      </c>
      <c r="O3971" t="s">
        <v>165</v>
      </c>
      <c r="P3971" t="s">
        <v>165</v>
      </c>
      <c r="Q3971" t="s">
        <v>165</v>
      </c>
    </row>
    <row r="3972">
      <c r="B3972" t="s">
        <v>165</v>
      </c>
      <c r="C3972" t="s">
        <v>165</v>
      </c>
      <c r="D3972" t="s">
        <v>165</v>
      </c>
      <c r="E3972" t="s">
        <v>165</v>
      </c>
      <c r="F3972" t="s">
        <v>165</v>
      </c>
      <c r="G3972" t="s">
        <v>165</v>
      </c>
      <c r="H3972" t="s">
        <v>165</v>
      </c>
      <c r="J3972" t="s">
        <v>165</v>
      </c>
      <c r="K3972" t="s">
        <v>165</v>
      </c>
      <c r="L3972" t="s">
        <v>165</v>
      </c>
      <c r="M3972" t="s">
        <v>165</v>
      </c>
      <c r="N3972" t="s">
        <v>165</v>
      </c>
      <c r="O3972" t="s">
        <v>165</v>
      </c>
      <c r="P3972" t="s">
        <v>165</v>
      </c>
      <c r="Q3972" t="s">
        <v>165</v>
      </c>
    </row>
    <row r="3973">
      <c r="B3973" t="s">
        <v>165</v>
      </c>
      <c r="C3973" t="s">
        <v>165</v>
      </c>
      <c r="D3973" t="s">
        <v>165</v>
      </c>
      <c r="E3973" t="s">
        <v>165</v>
      </c>
      <c r="F3973" t="s">
        <v>165</v>
      </c>
      <c r="G3973" t="s">
        <v>165</v>
      </c>
      <c r="H3973" t="s">
        <v>165</v>
      </c>
      <c r="J3973" t="s">
        <v>165</v>
      </c>
      <c r="K3973" t="s">
        <v>165</v>
      </c>
      <c r="L3973" t="s">
        <v>165</v>
      </c>
      <c r="M3973" t="s">
        <v>165</v>
      </c>
      <c r="N3973" t="s">
        <v>165</v>
      </c>
      <c r="O3973" t="s">
        <v>165</v>
      </c>
      <c r="P3973" t="s">
        <v>165</v>
      </c>
      <c r="Q3973" t="s">
        <v>165</v>
      </c>
    </row>
    <row r="3974">
      <c r="B3974" t="s">
        <v>165</v>
      </c>
      <c r="C3974" t="s">
        <v>165</v>
      </c>
      <c r="D3974" t="s">
        <v>165</v>
      </c>
      <c r="E3974" t="s">
        <v>165</v>
      </c>
      <c r="F3974" t="s">
        <v>165</v>
      </c>
      <c r="G3974" t="s">
        <v>165</v>
      </c>
      <c r="H3974" t="s">
        <v>165</v>
      </c>
      <c r="J3974" t="s">
        <v>165</v>
      </c>
      <c r="K3974" t="s">
        <v>165</v>
      </c>
      <c r="L3974" t="s">
        <v>165</v>
      </c>
      <c r="M3974" t="s">
        <v>165</v>
      </c>
      <c r="N3974" t="s">
        <v>165</v>
      </c>
      <c r="O3974" t="s">
        <v>165</v>
      </c>
      <c r="P3974" t="s">
        <v>165</v>
      </c>
      <c r="Q3974" t="s">
        <v>165</v>
      </c>
    </row>
    <row r="3975">
      <c r="B3975" t="s">
        <v>165</v>
      </c>
      <c r="C3975" t="s">
        <v>165</v>
      </c>
      <c r="D3975" t="s">
        <v>165</v>
      </c>
      <c r="E3975" t="s">
        <v>165</v>
      </c>
      <c r="F3975" t="s">
        <v>165</v>
      </c>
      <c r="G3975" t="s">
        <v>165</v>
      </c>
      <c r="H3975" t="s">
        <v>165</v>
      </c>
      <c r="J3975" t="s">
        <v>165</v>
      </c>
      <c r="K3975" t="s">
        <v>165</v>
      </c>
      <c r="L3975" t="s">
        <v>165</v>
      </c>
      <c r="M3975" t="s">
        <v>165</v>
      </c>
      <c r="N3975" t="s">
        <v>165</v>
      </c>
      <c r="O3975" t="s">
        <v>165</v>
      </c>
      <c r="P3975" t="s">
        <v>165</v>
      </c>
      <c r="Q3975" t="s">
        <v>165</v>
      </c>
    </row>
    <row r="3976">
      <c r="B3976" t="s">
        <v>165</v>
      </c>
      <c r="C3976" t="s">
        <v>165</v>
      </c>
      <c r="D3976" t="s">
        <v>165</v>
      </c>
      <c r="E3976" t="s">
        <v>165</v>
      </c>
      <c r="F3976" t="s">
        <v>165</v>
      </c>
      <c r="G3976" t="s">
        <v>165</v>
      </c>
      <c r="H3976" t="s">
        <v>165</v>
      </c>
      <c r="J3976" t="s">
        <v>165</v>
      </c>
      <c r="K3976" t="s">
        <v>165</v>
      </c>
      <c r="L3976" t="s">
        <v>165</v>
      </c>
      <c r="M3976" t="s">
        <v>165</v>
      </c>
      <c r="N3976" t="s">
        <v>165</v>
      </c>
      <c r="O3976" t="s">
        <v>165</v>
      </c>
      <c r="P3976" t="s">
        <v>165</v>
      </c>
      <c r="Q3976" t="s">
        <v>165</v>
      </c>
    </row>
    <row r="3977">
      <c r="B3977" t="s">
        <v>165</v>
      </c>
      <c r="C3977" t="s">
        <v>165</v>
      </c>
      <c r="D3977" t="s">
        <v>165</v>
      </c>
      <c r="E3977" t="s">
        <v>165</v>
      </c>
      <c r="F3977" t="s">
        <v>165</v>
      </c>
      <c r="G3977" t="s">
        <v>165</v>
      </c>
      <c r="H3977" t="s">
        <v>165</v>
      </c>
      <c r="J3977" t="s">
        <v>165</v>
      </c>
      <c r="K3977" t="s">
        <v>165</v>
      </c>
      <c r="L3977" t="s">
        <v>165</v>
      </c>
      <c r="M3977" t="s">
        <v>165</v>
      </c>
      <c r="N3977" t="s">
        <v>165</v>
      </c>
      <c r="O3977" t="s">
        <v>165</v>
      </c>
      <c r="P3977" t="s">
        <v>165</v>
      </c>
      <c r="Q3977" t="s">
        <v>165</v>
      </c>
    </row>
    <row r="3978">
      <c r="B3978" t="s">
        <v>165</v>
      </c>
      <c r="C3978" t="s">
        <v>165</v>
      </c>
      <c r="D3978" t="s">
        <v>165</v>
      </c>
      <c r="E3978" t="s">
        <v>165</v>
      </c>
      <c r="F3978" t="s">
        <v>165</v>
      </c>
      <c r="G3978" t="s">
        <v>165</v>
      </c>
      <c r="H3978" t="s">
        <v>165</v>
      </c>
      <c r="J3978" t="s">
        <v>165</v>
      </c>
      <c r="K3978" t="s">
        <v>165</v>
      </c>
      <c r="L3978" t="s">
        <v>165</v>
      </c>
      <c r="M3978" t="s">
        <v>165</v>
      </c>
      <c r="N3978" t="s">
        <v>165</v>
      </c>
      <c r="O3978" t="s">
        <v>165</v>
      </c>
      <c r="P3978" t="s">
        <v>165</v>
      </c>
      <c r="Q3978" t="s">
        <v>165</v>
      </c>
    </row>
    <row r="3979">
      <c r="B3979" t="s">
        <v>165</v>
      </c>
      <c r="C3979" t="s">
        <v>165</v>
      </c>
      <c r="D3979" t="s">
        <v>165</v>
      </c>
      <c r="E3979" t="s">
        <v>165</v>
      </c>
      <c r="F3979" t="s">
        <v>165</v>
      </c>
      <c r="G3979" t="s">
        <v>165</v>
      </c>
      <c r="H3979" t="s">
        <v>165</v>
      </c>
      <c r="J3979" t="s">
        <v>165</v>
      </c>
      <c r="K3979" t="s">
        <v>165</v>
      </c>
      <c r="L3979" t="s">
        <v>165</v>
      </c>
      <c r="M3979" t="s">
        <v>165</v>
      </c>
      <c r="N3979" t="s">
        <v>165</v>
      </c>
      <c r="O3979" t="s">
        <v>165</v>
      </c>
      <c r="P3979" t="s">
        <v>165</v>
      </c>
      <c r="Q3979" t="s">
        <v>165</v>
      </c>
    </row>
    <row r="3980">
      <c r="B3980" t="s">
        <v>165</v>
      </c>
      <c r="C3980" t="s">
        <v>165</v>
      </c>
      <c r="D3980" t="s">
        <v>165</v>
      </c>
      <c r="E3980" t="s">
        <v>165</v>
      </c>
      <c r="F3980" t="s">
        <v>165</v>
      </c>
      <c r="G3980" t="s">
        <v>165</v>
      </c>
      <c r="H3980" t="s">
        <v>165</v>
      </c>
      <c r="J3980" t="s">
        <v>165</v>
      </c>
      <c r="K3980" t="s">
        <v>165</v>
      </c>
      <c r="L3980" t="s">
        <v>165</v>
      </c>
      <c r="M3980" t="s">
        <v>165</v>
      </c>
      <c r="N3980" t="s">
        <v>165</v>
      </c>
      <c r="O3980" t="s">
        <v>165</v>
      </c>
      <c r="P3980" t="s">
        <v>165</v>
      </c>
      <c r="Q3980" t="s">
        <v>165</v>
      </c>
    </row>
    <row r="3981">
      <c r="B3981" t="s">
        <v>165</v>
      </c>
      <c r="C3981" t="s">
        <v>165</v>
      </c>
      <c r="D3981" t="s">
        <v>165</v>
      </c>
      <c r="E3981" t="s">
        <v>165</v>
      </c>
      <c r="F3981" t="s">
        <v>165</v>
      </c>
      <c r="G3981" t="s">
        <v>165</v>
      </c>
      <c r="H3981" t="s">
        <v>165</v>
      </c>
      <c r="J3981" t="s">
        <v>165</v>
      </c>
      <c r="K3981" t="s">
        <v>165</v>
      </c>
      <c r="L3981" t="s">
        <v>165</v>
      </c>
      <c r="M3981" t="s">
        <v>165</v>
      </c>
      <c r="N3981" t="s">
        <v>165</v>
      </c>
      <c r="O3981" t="s">
        <v>165</v>
      </c>
      <c r="P3981" t="s">
        <v>165</v>
      </c>
      <c r="Q3981" t="s">
        <v>165</v>
      </c>
    </row>
    <row r="3982">
      <c r="B3982" t="s">
        <v>165</v>
      </c>
      <c r="C3982" t="s">
        <v>165</v>
      </c>
      <c r="D3982" t="s">
        <v>165</v>
      </c>
      <c r="E3982" t="s">
        <v>165</v>
      </c>
      <c r="F3982" t="s">
        <v>165</v>
      </c>
      <c r="G3982" t="s">
        <v>165</v>
      </c>
      <c r="H3982" t="s">
        <v>165</v>
      </c>
      <c r="J3982" t="s">
        <v>165</v>
      </c>
      <c r="K3982" t="s">
        <v>165</v>
      </c>
      <c r="L3982" t="s">
        <v>165</v>
      </c>
      <c r="M3982" t="s">
        <v>165</v>
      </c>
      <c r="N3982" t="s">
        <v>165</v>
      </c>
      <c r="O3982" t="s">
        <v>165</v>
      </c>
      <c r="P3982" t="s">
        <v>165</v>
      </c>
      <c r="Q3982" t="s">
        <v>165</v>
      </c>
    </row>
    <row r="3983">
      <c r="B3983" t="s">
        <v>165</v>
      </c>
      <c r="C3983" t="s">
        <v>165</v>
      </c>
      <c r="D3983" t="s">
        <v>165</v>
      </c>
      <c r="E3983" t="s">
        <v>165</v>
      </c>
      <c r="F3983" t="s">
        <v>165</v>
      </c>
      <c r="G3983" t="s">
        <v>165</v>
      </c>
      <c r="H3983" t="s">
        <v>165</v>
      </c>
      <c r="J3983" t="s">
        <v>165</v>
      </c>
      <c r="K3983" t="s">
        <v>165</v>
      </c>
      <c r="L3983" t="s">
        <v>165</v>
      </c>
      <c r="M3983" t="s">
        <v>165</v>
      </c>
      <c r="N3983" t="s">
        <v>165</v>
      </c>
      <c r="O3983" t="s">
        <v>165</v>
      </c>
      <c r="P3983" t="s">
        <v>165</v>
      </c>
      <c r="Q3983" t="s">
        <v>165</v>
      </c>
    </row>
    <row r="3984">
      <c r="B3984" t="s">
        <v>165</v>
      </c>
      <c r="C3984" t="s">
        <v>165</v>
      </c>
      <c r="D3984" t="s">
        <v>165</v>
      </c>
      <c r="E3984" t="s">
        <v>165</v>
      </c>
      <c r="F3984" t="s">
        <v>165</v>
      </c>
      <c r="G3984" t="s">
        <v>165</v>
      </c>
      <c r="H3984" t="s">
        <v>165</v>
      </c>
      <c r="J3984" t="s">
        <v>165</v>
      </c>
      <c r="K3984" t="s">
        <v>165</v>
      </c>
      <c r="L3984" t="s">
        <v>165</v>
      </c>
      <c r="M3984" t="s">
        <v>165</v>
      </c>
      <c r="N3984" t="s">
        <v>165</v>
      </c>
      <c r="O3984" t="s">
        <v>165</v>
      </c>
      <c r="P3984" t="s">
        <v>165</v>
      </c>
      <c r="Q3984" t="s">
        <v>165</v>
      </c>
    </row>
    <row r="3985">
      <c r="B3985" t="s">
        <v>165</v>
      </c>
      <c r="C3985" t="s">
        <v>165</v>
      </c>
      <c r="D3985" t="s">
        <v>165</v>
      </c>
      <c r="E3985" t="s">
        <v>165</v>
      </c>
      <c r="F3985" t="s">
        <v>165</v>
      </c>
      <c r="G3985" t="s">
        <v>165</v>
      </c>
      <c r="H3985" t="s">
        <v>165</v>
      </c>
      <c r="J3985" t="s">
        <v>165</v>
      </c>
      <c r="K3985" t="s">
        <v>165</v>
      </c>
      <c r="L3985" t="s">
        <v>165</v>
      </c>
      <c r="M3985" t="s">
        <v>165</v>
      </c>
      <c r="N3985" t="s">
        <v>165</v>
      </c>
      <c r="O3985" t="s">
        <v>165</v>
      </c>
      <c r="P3985" t="s">
        <v>165</v>
      </c>
      <c r="Q3985" t="s">
        <v>165</v>
      </c>
    </row>
    <row r="3986">
      <c r="B3986" t="s">
        <v>165</v>
      </c>
      <c r="C3986" t="s">
        <v>165</v>
      </c>
      <c r="D3986" t="s">
        <v>165</v>
      </c>
      <c r="E3986" t="s">
        <v>165</v>
      </c>
      <c r="F3986" t="s">
        <v>165</v>
      </c>
      <c r="G3986" t="s">
        <v>165</v>
      </c>
      <c r="H3986" t="s">
        <v>165</v>
      </c>
      <c r="J3986" t="s">
        <v>165</v>
      </c>
      <c r="K3986" t="s">
        <v>165</v>
      </c>
      <c r="L3986" t="s">
        <v>165</v>
      </c>
      <c r="M3986" t="s">
        <v>165</v>
      </c>
      <c r="N3986" t="s">
        <v>165</v>
      </c>
      <c r="O3986" t="s">
        <v>165</v>
      </c>
      <c r="P3986" t="s">
        <v>165</v>
      </c>
      <c r="Q3986" t="s">
        <v>165</v>
      </c>
    </row>
    <row r="3987">
      <c r="B3987" t="s">
        <v>165</v>
      </c>
      <c r="C3987" t="s">
        <v>165</v>
      </c>
      <c r="D3987" t="s">
        <v>165</v>
      </c>
      <c r="E3987" t="s">
        <v>165</v>
      </c>
      <c r="F3987" t="s">
        <v>165</v>
      </c>
      <c r="G3987" t="s">
        <v>165</v>
      </c>
      <c r="H3987" t="s">
        <v>165</v>
      </c>
      <c r="J3987" t="s">
        <v>165</v>
      </c>
      <c r="K3987" t="s">
        <v>165</v>
      </c>
      <c r="L3987" t="s">
        <v>165</v>
      </c>
      <c r="M3987" t="s">
        <v>165</v>
      </c>
      <c r="N3987" t="s">
        <v>165</v>
      </c>
      <c r="O3987" t="s">
        <v>165</v>
      </c>
      <c r="P3987" t="s">
        <v>165</v>
      </c>
      <c r="Q3987" t="s">
        <v>165</v>
      </c>
    </row>
    <row r="3988">
      <c r="B3988" t="s">
        <v>165</v>
      </c>
      <c r="C3988" t="s">
        <v>165</v>
      </c>
      <c r="D3988" t="s">
        <v>165</v>
      </c>
      <c r="E3988" t="s">
        <v>165</v>
      </c>
      <c r="F3988" t="s">
        <v>165</v>
      </c>
      <c r="G3988" t="s">
        <v>165</v>
      </c>
      <c r="H3988" t="s">
        <v>165</v>
      </c>
      <c r="J3988" t="s">
        <v>165</v>
      </c>
      <c r="K3988" t="s">
        <v>165</v>
      </c>
      <c r="L3988" t="s">
        <v>165</v>
      </c>
      <c r="M3988" t="s">
        <v>165</v>
      </c>
      <c r="N3988" t="s">
        <v>165</v>
      </c>
      <c r="O3988" t="s">
        <v>165</v>
      </c>
      <c r="P3988" t="s">
        <v>165</v>
      </c>
      <c r="Q3988" t="s">
        <v>165</v>
      </c>
    </row>
    <row r="3989">
      <c r="B3989" t="s">
        <v>165</v>
      </c>
      <c r="C3989" t="s">
        <v>165</v>
      </c>
      <c r="D3989" t="s">
        <v>165</v>
      </c>
      <c r="E3989" t="s">
        <v>165</v>
      </c>
      <c r="F3989" t="s">
        <v>165</v>
      </c>
      <c r="G3989" t="s">
        <v>165</v>
      </c>
      <c r="H3989" t="s">
        <v>165</v>
      </c>
      <c r="J3989" t="s">
        <v>165</v>
      </c>
      <c r="K3989" t="s">
        <v>165</v>
      </c>
      <c r="L3989" t="s">
        <v>165</v>
      </c>
      <c r="M3989" t="s">
        <v>165</v>
      </c>
      <c r="N3989" t="s">
        <v>165</v>
      </c>
      <c r="O3989" t="s">
        <v>165</v>
      </c>
      <c r="P3989" t="s">
        <v>165</v>
      </c>
      <c r="Q3989" t="s">
        <v>165</v>
      </c>
    </row>
    <row r="3990">
      <c r="B3990" t="s">
        <v>165</v>
      </c>
      <c r="C3990" t="s">
        <v>165</v>
      </c>
      <c r="D3990" t="s">
        <v>165</v>
      </c>
      <c r="E3990" t="s">
        <v>165</v>
      </c>
      <c r="F3990" t="s">
        <v>165</v>
      </c>
      <c r="G3990" t="s">
        <v>165</v>
      </c>
      <c r="H3990" t="s">
        <v>165</v>
      </c>
      <c r="J3990" t="s">
        <v>165</v>
      </c>
      <c r="K3990" t="s">
        <v>165</v>
      </c>
      <c r="L3990" t="s">
        <v>165</v>
      </c>
      <c r="M3990" t="s">
        <v>165</v>
      </c>
      <c r="N3990" t="s">
        <v>165</v>
      </c>
      <c r="O3990" t="s">
        <v>165</v>
      </c>
      <c r="P3990" t="s">
        <v>165</v>
      </c>
      <c r="Q3990" t="s">
        <v>165</v>
      </c>
    </row>
    <row r="3991">
      <c r="B3991" t="s">
        <v>165</v>
      </c>
      <c r="C3991" t="s">
        <v>165</v>
      </c>
      <c r="D3991" t="s">
        <v>165</v>
      </c>
      <c r="E3991" t="s">
        <v>165</v>
      </c>
      <c r="F3991" t="s">
        <v>165</v>
      </c>
      <c r="G3991" t="s">
        <v>165</v>
      </c>
      <c r="H3991" t="s">
        <v>165</v>
      </c>
      <c r="J3991" t="s">
        <v>165</v>
      </c>
      <c r="K3991" t="s">
        <v>165</v>
      </c>
      <c r="L3991" t="s">
        <v>165</v>
      </c>
      <c r="M3991" t="s">
        <v>165</v>
      </c>
      <c r="N3991" t="s">
        <v>165</v>
      </c>
      <c r="O3991" t="s">
        <v>165</v>
      </c>
      <c r="P3991" t="s">
        <v>165</v>
      </c>
      <c r="Q3991" t="s">
        <v>165</v>
      </c>
    </row>
    <row r="3992">
      <c r="B3992" t="s">
        <v>165</v>
      </c>
      <c r="C3992" t="s">
        <v>165</v>
      </c>
      <c r="D3992" t="s">
        <v>165</v>
      </c>
      <c r="E3992" t="s">
        <v>165</v>
      </c>
      <c r="F3992" t="s">
        <v>165</v>
      </c>
      <c r="G3992" t="s">
        <v>165</v>
      </c>
      <c r="H3992" t="s">
        <v>165</v>
      </c>
      <c r="J3992" t="s">
        <v>165</v>
      </c>
      <c r="K3992" t="s">
        <v>165</v>
      </c>
      <c r="L3992" t="s">
        <v>165</v>
      </c>
      <c r="M3992" t="s">
        <v>165</v>
      </c>
      <c r="N3992" t="s">
        <v>165</v>
      </c>
      <c r="O3992" t="s">
        <v>165</v>
      </c>
      <c r="P3992" t="s">
        <v>165</v>
      </c>
      <c r="Q3992" t="s">
        <v>165</v>
      </c>
    </row>
    <row r="3993">
      <c r="B3993" t="s">
        <v>165</v>
      </c>
      <c r="C3993" t="s">
        <v>165</v>
      </c>
      <c r="D3993" t="s">
        <v>165</v>
      </c>
      <c r="E3993" t="s">
        <v>165</v>
      </c>
      <c r="F3993" t="s">
        <v>165</v>
      </c>
      <c r="G3993" t="s">
        <v>165</v>
      </c>
      <c r="H3993" t="s">
        <v>165</v>
      </c>
      <c r="J3993" t="s">
        <v>165</v>
      </c>
      <c r="K3993" t="s">
        <v>165</v>
      </c>
      <c r="L3993" t="s">
        <v>165</v>
      </c>
      <c r="M3993" t="s">
        <v>165</v>
      </c>
      <c r="N3993" t="s">
        <v>165</v>
      </c>
      <c r="O3993" t="s">
        <v>165</v>
      </c>
      <c r="P3993" t="s">
        <v>165</v>
      </c>
      <c r="Q3993" t="s">
        <v>165</v>
      </c>
    </row>
    <row r="3994">
      <c r="B3994" t="s">
        <v>165</v>
      </c>
      <c r="C3994" t="s">
        <v>165</v>
      </c>
      <c r="D3994" t="s">
        <v>165</v>
      </c>
      <c r="E3994" t="s">
        <v>165</v>
      </c>
      <c r="F3994" t="s">
        <v>165</v>
      </c>
      <c r="G3994" t="s">
        <v>165</v>
      </c>
      <c r="H3994" t="s">
        <v>165</v>
      </c>
      <c r="J3994" t="s">
        <v>165</v>
      </c>
      <c r="K3994" t="s">
        <v>165</v>
      </c>
      <c r="L3994" t="s">
        <v>165</v>
      </c>
      <c r="M3994" t="s">
        <v>165</v>
      </c>
      <c r="N3994" t="s">
        <v>165</v>
      </c>
      <c r="O3994" t="s">
        <v>165</v>
      </c>
      <c r="P3994" t="s">
        <v>165</v>
      </c>
      <c r="Q3994" t="s">
        <v>165</v>
      </c>
    </row>
    <row r="3995">
      <c r="B3995" t="s">
        <v>165</v>
      </c>
      <c r="C3995" t="s">
        <v>165</v>
      </c>
      <c r="D3995" t="s">
        <v>165</v>
      </c>
      <c r="E3995" t="s">
        <v>165</v>
      </c>
      <c r="F3995" t="s">
        <v>165</v>
      </c>
      <c r="G3995" t="s">
        <v>165</v>
      </c>
      <c r="H3995" t="s">
        <v>165</v>
      </c>
      <c r="J3995" t="s">
        <v>165</v>
      </c>
      <c r="K3995" t="s">
        <v>165</v>
      </c>
      <c r="L3995" t="s">
        <v>165</v>
      </c>
      <c r="M3995" t="s">
        <v>165</v>
      </c>
      <c r="N3995" t="s">
        <v>165</v>
      </c>
      <c r="O3995" t="s">
        <v>165</v>
      </c>
      <c r="P3995" t="s">
        <v>165</v>
      </c>
      <c r="Q3995" t="s">
        <v>165</v>
      </c>
    </row>
    <row r="3996">
      <c r="B3996" t="s">
        <v>165</v>
      </c>
      <c r="C3996" t="s">
        <v>165</v>
      </c>
      <c r="D3996" t="s">
        <v>165</v>
      </c>
      <c r="E3996" t="s">
        <v>165</v>
      </c>
      <c r="F3996" t="s">
        <v>165</v>
      </c>
      <c r="G3996" t="s">
        <v>165</v>
      </c>
      <c r="H3996" t="s">
        <v>165</v>
      </c>
      <c r="J3996" t="s">
        <v>165</v>
      </c>
      <c r="K3996" t="s">
        <v>165</v>
      </c>
      <c r="L3996" t="s">
        <v>165</v>
      </c>
      <c r="M3996" t="s">
        <v>165</v>
      </c>
      <c r="N3996" t="s">
        <v>165</v>
      </c>
      <c r="O3996" t="s">
        <v>165</v>
      </c>
      <c r="P3996" t="s">
        <v>165</v>
      </c>
      <c r="Q3996" t="s">
        <v>165</v>
      </c>
    </row>
    <row r="3997">
      <c r="B3997" t="s">
        <v>165</v>
      </c>
      <c r="C3997" t="s">
        <v>165</v>
      </c>
      <c r="D3997" t="s">
        <v>165</v>
      </c>
      <c r="E3997" t="s">
        <v>165</v>
      </c>
      <c r="F3997" t="s">
        <v>165</v>
      </c>
      <c r="G3997" t="s">
        <v>165</v>
      </c>
      <c r="H3997" t="s">
        <v>165</v>
      </c>
      <c r="J3997" t="s">
        <v>165</v>
      </c>
      <c r="K3997" t="s">
        <v>165</v>
      </c>
      <c r="L3997" t="s">
        <v>165</v>
      </c>
      <c r="M3997" t="s">
        <v>165</v>
      </c>
      <c r="N3997" t="s">
        <v>165</v>
      </c>
      <c r="O3997" t="s">
        <v>165</v>
      </c>
      <c r="P3997" t="s">
        <v>165</v>
      </c>
      <c r="Q3997" t="s">
        <v>165</v>
      </c>
    </row>
    <row r="3998">
      <c r="B3998" t="s">
        <v>165</v>
      </c>
      <c r="C3998" t="s">
        <v>165</v>
      </c>
      <c r="D3998" t="s">
        <v>165</v>
      </c>
      <c r="E3998" t="s">
        <v>165</v>
      </c>
      <c r="F3998" t="s">
        <v>165</v>
      </c>
      <c r="G3998" t="s">
        <v>165</v>
      </c>
      <c r="H3998" t="s">
        <v>165</v>
      </c>
      <c r="J3998" t="s">
        <v>165</v>
      </c>
      <c r="K3998" t="s">
        <v>165</v>
      </c>
      <c r="L3998" t="s">
        <v>165</v>
      </c>
      <c r="M3998" t="s">
        <v>165</v>
      </c>
      <c r="N3998" t="s">
        <v>165</v>
      </c>
      <c r="O3998" t="s">
        <v>165</v>
      </c>
      <c r="P3998" t="s">
        <v>165</v>
      </c>
      <c r="Q3998" t="s">
        <v>165</v>
      </c>
    </row>
    <row r="3999">
      <c r="B3999" t="s">
        <v>165</v>
      </c>
      <c r="C3999" t="s">
        <v>165</v>
      </c>
      <c r="D3999" t="s">
        <v>165</v>
      </c>
      <c r="E3999" t="s">
        <v>165</v>
      </c>
      <c r="F3999" t="s">
        <v>165</v>
      </c>
      <c r="G3999" t="s">
        <v>165</v>
      </c>
      <c r="H3999" t="s">
        <v>165</v>
      </c>
      <c r="J3999" t="s">
        <v>165</v>
      </c>
      <c r="K3999" t="s">
        <v>165</v>
      </c>
      <c r="L3999" t="s">
        <v>165</v>
      </c>
      <c r="M3999" t="s">
        <v>165</v>
      </c>
      <c r="N3999" t="s">
        <v>165</v>
      </c>
      <c r="O3999" t="s">
        <v>165</v>
      </c>
      <c r="P3999" t="s">
        <v>165</v>
      </c>
      <c r="Q3999" t="s">
        <v>165</v>
      </c>
    </row>
    <row r="4000">
      <c r="B4000" t="s">
        <v>165</v>
      </c>
      <c r="C4000" t="s">
        <v>165</v>
      </c>
      <c r="D4000" t="s">
        <v>165</v>
      </c>
      <c r="E4000" t="s">
        <v>165</v>
      </c>
      <c r="F4000" t="s">
        <v>165</v>
      </c>
      <c r="G4000" t="s">
        <v>165</v>
      </c>
      <c r="H4000" t="s">
        <v>165</v>
      </c>
      <c r="J4000" t="s">
        <v>165</v>
      </c>
      <c r="K4000" t="s">
        <v>165</v>
      </c>
      <c r="L4000" t="s">
        <v>165</v>
      </c>
      <c r="M4000" t="s">
        <v>165</v>
      </c>
      <c r="N4000" t="s">
        <v>165</v>
      </c>
      <c r="O4000" t="s">
        <v>165</v>
      </c>
      <c r="P4000" t="s">
        <v>165</v>
      </c>
      <c r="Q4000" t="s">
        <v>165</v>
      </c>
    </row>
    <row r="4001">
      <c r="B4001" t="s">
        <v>165</v>
      </c>
      <c r="C4001" t="s">
        <v>165</v>
      </c>
      <c r="D4001" t="s">
        <v>165</v>
      </c>
      <c r="E4001" t="s">
        <v>165</v>
      </c>
      <c r="F4001" t="s">
        <v>165</v>
      </c>
      <c r="G4001" t="s">
        <v>165</v>
      </c>
      <c r="H4001" t="s">
        <v>165</v>
      </c>
      <c r="J4001" t="s">
        <v>165</v>
      </c>
      <c r="K4001" t="s">
        <v>165</v>
      </c>
      <c r="L4001" t="s">
        <v>165</v>
      </c>
      <c r="M4001" t="s">
        <v>165</v>
      </c>
      <c r="N4001" t="s">
        <v>165</v>
      </c>
      <c r="O4001" t="s">
        <v>165</v>
      </c>
      <c r="P4001" t="s">
        <v>165</v>
      </c>
      <c r="Q4001" t="s">
        <v>165</v>
      </c>
    </row>
    <row r="4002">
      <c r="B4002" t="s">
        <v>165</v>
      </c>
      <c r="C4002" t="s">
        <v>165</v>
      </c>
      <c r="D4002" t="s">
        <v>165</v>
      </c>
      <c r="E4002" t="s">
        <v>165</v>
      </c>
      <c r="F4002" t="s">
        <v>165</v>
      </c>
      <c r="G4002" t="s">
        <v>165</v>
      </c>
      <c r="H4002" t="s">
        <v>165</v>
      </c>
      <c r="J4002" t="s">
        <v>165</v>
      </c>
      <c r="K4002" t="s">
        <v>165</v>
      </c>
      <c r="L4002" t="s">
        <v>165</v>
      </c>
      <c r="M4002" t="s">
        <v>165</v>
      </c>
      <c r="N4002" t="s">
        <v>165</v>
      </c>
      <c r="O4002" t="s">
        <v>165</v>
      </c>
      <c r="P4002" t="s">
        <v>165</v>
      </c>
      <c r="Q4002" t="s">
        <v>165</v>
      </c>
    </row>
    <row r="4003">
      <c r="B4003" t="s">
        <v>165</v>
      </c>
      <c r="C4003" t="s">
        <v>165</v>
      </c>
      <c r="D4003" t="s">
        <v>165</v>
      </c>
      <c r="E4003" t="s">
        <v>165</v>
      </c>
      <c r="F4003" t="s">
        <v>165</v>
      </c>
      <c r="G4003" t="s">
        <v>165</v>
      </c>
      <c r="H4003" t="s">
        <v>165</v>
      </c>
      <c r="J4003" t="s">
        <v>165</v>
      </c>
      <c r="K4003" t="s">
        <v>165</v>
      </c>
      <c r="L4003" t="s">
        <v>165</v>
      </c>
      <c r="M4003" t="s">
        <v>165</v>
      </c>
      <c r="N4003" t="s">
        <v>165</v>
      </c>
      <c r="O4003" t="s">
        <v>165</v>
      </c>
      <c r="P4003" t="s">
        <v>165</v>
      </c>
      <c r="Q4003" t="s">
        <v>165</v>
      </c>
    </row>
    <row r="4004">
      <c r="B4004" t="s">
        <v>165</v>
      </c>
      <c r="C4004" t="s">
        <v>165</v>
      </c>
      <c r="D4004" t="s">
        <v>165</v>
      </c>
      <c r="E4004" t="s">
        <v>165</v>
      </c>
      <c r="F4004" t="s">
        <v>165</v>
      </c>
      <c r="G4004" t="s">
        <v>165</v>
      </c>
      <c r="H4004" t="s">
        <v>165</v>
      </c>
      <c r="J4004" t="s">
        <v>165</v>
      </c>
      <c r="K4004" t="s">
        <v>165</v>
      </c>
      <c r="L4004" t="s">
        <v>165</v>
      </c>
      <c r="M4004" t="s">
        <v>165</v>
      </c>
      <c r="N4004" t="s">
        <v>165</v>
      </c>
      <c r="O4004" t="s">
        <v>165</v>
      </c>
      <c r="P4004" t="s">
        <v>165</v>
      </c>
      <c r="Q4004" t="s">
        <v>165</v>
      </c>
    </row>
    <row r="4005">
      <c r="B4005" t="s">
        <v>165</v>
      </c>
      <c r="C4005" t="s">
        <v>165</v>
      </c>
      <c r="D4005" t="s">
        <v>165</v>
      </c>
      <c r="E4005" t="s">
        <v>165</v>
      </c>
      <c r="F4005" t="s">
        <v>165</v>
      </c>
      <c r="G4005" t="s">
        <v>165</v>
      </c>
      <c r="H4005" t="s">
        <v>165</v>
      </c>
      <c r="J4005" t="s">
        <v>165</v>
      </c>
      <c r="K4005" t="s">
        <v>165</v>
      </c>
      <c r="L4005" t="s">
        <v>165</v>
      </c>
      <c r="M4005" t="s">
        <v>165</v>
      </c>
      <c r="N4005" t="s">
        <v>165</v>
      </c>
      <c r="O4005" t="s">
        <v>165</v>
      </c>
      <c r="P4005" t="s">
        <v>165</v>
      </c>
      <c r="Q4005" t="s">
        <v>165</v>
      </c>
    </row>
    <row r="4006">
      <c r="B4006" t="s">
        <v>165</v>
      </c>
      <c r="C4006" t="s">
        <v>165</v>
      </c>
      <c r="D4006" t="s">
        <v>165</v>
      </c>
      <c r="E4006" t="s">
        <v>165</v>
      </c>
      <c r="F4006" t="s">
        <v>165</v>
      </c>
      <c r="G4006" t="s">
        <v>165</v>
      </c>
      <c r="H4006" t="s">
        <v>165</v>
      </c>
      <c r="J4006" t="s">
        <v>165</v>
      </c>
      <c r="K4006" t="s">
        <v>165</v>
      </c>
      <c r="L4006" t="s">
        <v>165</v>
      </c>
      <c r="M4006" t="s">
        <v>165</v>
      </c>
      <c r="N4006" t="s">
        <v>165</v>
      </c>
      <c r="O4006" t="s">
        <v>165</v>
      </c>
      <c r="P4006" t="s">
        <v>165</v>
      </c>
      <c r="Q4006" t="s">
        <v>165</v>
      </c>
    </row>
    <row r="4007">
      <c r="B4007" t="s">
        <v>165</v>
      </c>
      <c r="C4007" t="s">
        <v>165</v>
      </c>
      <c r="D4007" t="s">
        <v>165</v>
      </c>
      <c r="E4007" t="s">
        <v>165</v>
      </c>
      <c r="F4007" t="s">
        <v>165</v>
      </c>
      <c r="G4007" t="s">
        <v>165</v>
      </c>
      <c r="H4007" t="s">
        <v>165</v>
      </c>
      <c r="J4007" t="s">
        <v>165</v>
      </c>
      <c r="K4007" t="s">
        <v>165</v>
      </c>
      <c r="L4007" t="s">
        <v>165</v>
      </c>
      <c r="M4007" t="s">
        <v>165</v>
      </c>
      <c r="N4007" t="s">
        <v>165</v>
      </c>
      <c r="O4007" t="s">
        <v>165</v>
      </c>
      <c r="P4007" t="s">
        <v>165</v>
      </c>
      <c r="Q4007" t="s">
        <v>165</v>
      </c>
    </row>
    <row r="4008">
      <c r="B4008" t="s">
        <v>165</v>
      </c>
      <c r="C4008" t="s">
        <v>165</v>
      </c>
      <c r="D4008" t="s">
        <v>165</v>
      </c>
      <c r="E4008" t="s">
        <v>165</v>
      </c>
      <c r="F4008" t="s">
        <v>165</v>
      </c>
      <c r="G4008" t="s">
        <v>165</v>
      </c>
      <c r="H4008" t="s">
        <v>165</v>
      </c>
      <c r="J4008" t="s">
        <v>165</v>
      </c>
      <c r="K4008" t="s">
        <v>165</v>
      </c>
      <c r="L4008" t="s">
        <v>165</v>
      </c>
      <c r="M4008" t="s">
        <v>165</v>
      </c>
      <c r="N4008" t="s">
        <v>165</v>
      </c>
      <c r="O4008" t="s">
        <v>165</v>
      </c>
      <c r="P4008" t="s">
        <v>165</v>
      </c>
      <c r="Q4008" t="s">
        <v>165</v>
      </c>
    </row>
    <row r="4009">
      <c r="B4009" t="s">
        <v>165</v>
      </c>
      <c r="C4009" t="s">
        <v>165</v>
      </c>
      <c r="D4009" t="s">
        <v>165</v>
      </c>
      <c r="E4009" t="s">
        <v>165</v>
      </c>
      <c r="F4009" t="s">
        <v>165</v>
      </c>
      <c r="G4009" t="s">
        <v>165</v>
      </c>
      <c r="H4009" t="s">
        <v>165</v>
      </c>
      <c r="J4009" t="s">
        <v>165</v>
      </c>
      <c r="K4009" t="s">
        <v>165</v>
      </c>
      <c r="L4009" t="s">
        <v>165</v>
      </c>
      <c r="M4009" t="s">
        <v>165</v>
      </c>
      <c r="N4009" t="s">
        <v>165</v>
      </c>
      <c r="O4009" t="s">
        <v>165</v>
      </c>
      <c r="P4009" t="s">
        <v>165</v>
      </c>
      <c r="Q4009" t="s">
        <v>165</v>
      </c>
    </row>
    <row r="4010">
      <c r="B4010" t="s">
        <v>165</v>
      </c>
      <c r="C4010" t="s">
        <v>165</v>
      </c>
      <c r="D4010" t="s">
        <v>165</v>
      </c>
      <c r="E4010" t="s">
        <v>165</v>
      </c>
      <c r="F4010" t="s">
        <v>165</v>
      </c>
      <c r="G4010" t="s">
        <v>165</v>
      </c>
      <c r="H4010" t="s">
        <v>165</v>
      </c>
      <c r="J4010" t="s">
        <v>165</v>
      </c>
      <c r="K4010" t="s">
        <v>165</v>
      </c>
      <c r="L4010" t="s">
        <v>165</v>
      </c>
      <c r="M4010" t="s">
        <v>165</v>
      </c>
      <c r="N4010" t="s">
        <v>165</v>
      </c>
      <c r="O4010" t="s">
        <v>165</v>
      </c>
      <c r="P4010" t="s">
        <v>165</v>
      </c>
      <c r="Q4010" t="s">
        <v>165</v>
      </c>
    </row>
    <row r="4011">
      <c r="B4011" t="s">
        <v>165</v>
      </c>
      <c r="C4011" t="s">
        <v>165</v>
      </c>
      <c r="D4011" t="s">
        <v>165</v>
      </c>
      <c r="E4011" t="s">
        <v>165</v>
      </c>
      <c r="F4011" t="s">
        <v>165</v>
      </c>
      <c r="G4011" t="s">
        <v>165</v>
      </c>
      <c r="H4011" t="s">
        <v>165</v>
      </c>
      <c r="J4011" t="s">
        <v>165</v>
      </c>
      <c r="K4011" t="s">
        <v>165</v>
      </c>
      <c r="L4011" t="s">
        <v>165</v>
      </c>
      <c r="M4011" t="s">
        <v>165</v>
      </c>
      <c r="N4011" t="s">
        <v>165</v>
      </c>
      <c r="O4011" t="s">
        <v>165</v>
      </c>
      <c r="P4011" t="s">
        <v>165</v>
      </c>
      <c r="Q4011" t="s">
        <v>165</v>
      </c>
    </row>
    <row r="4012">
      <c r="B4012" t="s">
        <v>165</v>
      </c>
      <c r="C4012" t="s">
        <v>165</v>
      </c>
      <c r="D4012" t="s">
        <v>165</v>
      </c>
      <c r="E4012" t="s">
        <v>165</v>
      </c>
      <c r="F4012" t="s">
        <v>165</v>
      </c>
      <c r="G4012" t="s">
        <v>165</v>
      </c>
      <c r="H4012" t="s">
        <v>165</v>
      </c>
      <c r="J4012" t="s">
        <v>165</v>
      </c>
      <c r="K4012" t="s">
        <v>165</v>
      </c>
      <c r="L4012" t="s">
        <v>165</v>
      </c>
      <c r="M4012" t="s">
        <v>165</v>
      </c>
      <c r="N4012" t="s">
        <v>165</v>
      </c>
      <c r="O4012" t="s">
        <v>165</v>
      </c>
      <c r="P4012" t="s">
        <v>165</v>
      </c>
      <c r="Q4012" t="s">
        <v>165</v>
      </c>
    </row>
    <row r="4013">
      <c r="B4013" t="s">
        <v>165</v>
      </c>
      <c r="C4013" t="s">
        <v>165</v>
      </c>
      <c r="D4013" t="s">
        <v>165</v>
      </c>
      <c r="E4013" t="s">
        <v>165</v>
      </c>
      <c r="F4013" t="s">
        <v>165</v>
      </c>
      <c r="G4013" t="s">
        <v>165</v>
      </c>
      <c r="H4013" t="s">
        <v>165</v>
      </c>
      <c r="J4013" t="s">
        <v>165</v>
      </c>
      <c r="K4013" t="s">
        <v>165</v>
      </c>
      <c r="L4013" t="s">
        <v>165</v>
      </c>
      <c r="M4013" t="s">
        <v>165</v>
      </c>
      <c r="N4013" t="s">
        <v>165</v>
      </c>
      <c r="O4013" t="s">
        <v>165</v>
      </c>
      <c r="P4013" t="s">
        <v>165</v>
      </c>
      <c r="Q4013" t="s">
        <v>165</v>
      </c>
    </row>
    <row r="4014">
      <c r="B4014" t="s">
        <v>165</v>
      </c>
      <c r="C4014" t="s">
        <v>165</v>
      </c>
      <c r="D4014" t="s">
        <v>165</v>
      </c>
      <c r="E4014" t="s">
        <v>165</v>
      </c>
      <c r="F4014" t="s">
        <v>165</v>
      </c>
      <c r="G4014" t="s">
        <v>165</v>
      </c>
      <c r="H4014" t="s">
        <v>165</v>
      </c>
      <c r="J4014" t="s">
        <v>165</v>
      </c>
      <c r="K4014" t="s">
        <v>165</v>
      </c>
      <c r="L4014" t="s">
        <v>165</v>
      </c>
      <c r="M4014" t="s">
        <v>165</v>
      </c>
      <c r="N4014" t="s">
        <v>165</v>
      </c>
      <c r="O4014" t="s">
        <v>165</v>
      </c>
      <c r="P4014" t="s">
        <v>165</v>
      </c>
      <c r="Q4014" t="s">
        <v>165</v>
      </c>
    </row>
    <row r="4015">
      <c r="B4015" t="s">
        <v>165</v>
      </c>
      <c r="C4015" t="s">
        <v>165</v>
      </c>
      <c r="D4015" t="s">
        <v>165</v>
      </c>
      <c r="E4015" t="s">
        <v>165</v>
      </c>
      <c r="F4015" t="s">
        <v>165</v>
      </c>
      <c r="G4015" t="s">
        <v>165</v>
      </c>
      <c r="H4015" t="s">
        <v>165</v>
      </c>
      <c r="J4015" t="s">
        <v>165</v>
      </c>
      <c r="K4015" t="s">
        <v>165</v>
      </c>
      <c r="L4015" t="s">
        <v>165</v>
      </c>
      <c r="M4015" t="s">
        <v>165</v>
      </c>
      <c r="N4015" t="s">
        <v>165</v>
      </c>
      <c r="O4015" t="s">
        <v>165</v>
      </c>
      <c r="P4015" t="s">
        <v>165</v>
      </c>
      <c r="Q4015" t="s">
        <v>165</v>
      </c>
    </row>
    <row r="4016">
      <c r="B4016" t="s">
        <v>165</v>
      </c>
      <c r="C4016" t="s">
        <v>165</v>
      </c>
      <c r="D4016" t="s">
        <v>165</v>
      </c>
      <c r="E4016" t="s">
        <v>165</v>
      </c>
      <c r="F4016" t="s">
        <v>165</v>
      </c>
      <c r="G4016" t="s">
        <v>165</v>
      </c>
      <c r="H4016" t="s">
        <v>165</v>
      </c>
      <c r="J4016" t="s">
        <v>165</v>
      </c>
      <c r="K4016" t="s">
        <v>165</v>
      </c>
      <c r="L4016" t="s">
        <v>165</v>
      </c>
      <c r="M4016" t="s">
        <v>165</v>
      </c>
      <c r="N4016" t="s">
        <v>165</v>
      </c>
      <c r="O4016" t="s">
        <v>165</v>
      </c>
      <c r="P4016" t="s">
        <v>165</v>
      </c>
      <c r="Q4016" t="s">
        <v>165</v>
      </c>
    </row>
    <row r="4017">
      <c r="B4017" t="s">
        <v>165</v>
      </c>
      <c r="C4017" t="s">
        <v>165</v>
      </c>
      <c r="D4017" t="s">
        <v>165</v>
      </c>
      <c r="E4017" t="s">
        <v>165</v>
      </c>
      <c r="F4017" t="s">
        <v>165</v>
      </c>
      <c r="G4017" t="s">
        <v>165</v>
      </c>
      <c r="H4017" t="s">
        <v>165</v>
      </c>
      <c r="J4017" t="s">
        <v>165</v>
      </c>
      <c r="K4017" t="s">
        <v>165</v>
      </c>
      <c r="L4017" t="s">
        <v>165</v>
      </c>
      <c r="M4017" t="s">
        <v>165</v>
      </c>
      <c r="N4017" t="s">
        <v>165</v>
      </c>
      <c r="O4017" t="s">
        <v>165</v>
      </c>
      <c r="P4017" t="s">
        <v>165</v>
      </c>
      <c r="Q4017" t="s">
        <v>165</v>
      </c>
    </row>
    <row r="4018">
      <c r="B4018" t="s">
        <v>165</v>
      </c>
      <c r="C4018" t="s">
        <v>165</v>
      </c>
      <c r="D4018" t="s">
        <v>165</v>
      </c>
      <c r="E4018" t="s">
        <v>165</v>
      </c>
      <c r="F4018" t="s">
        <v>165</v>
      </c>
      <c r="G4018" t="s">
        <v>165</v>
      </c>
      <c r="H4018" t="s">
        <v>165</v>
      </c>
      <c r="J4018" t="s">
        <v>165</v>
      </c>
      <c r="K4018" t="s">
        <v>165</v>
      </c>
      <c r="L4018" t="s">
        <v>165</v>
      </c>
      <c r="M4018" t="s">
        <v>165</v>
      </c>
      <c r="N4018" t="s">
        <v>165</v>
      </c>
      <c r="O4018" t="s">
        <v>165</v>
      </c>
      <c r="P4018" t="s">
        <v>165</v>
      </c>
      <c r="Q4018" t="s">
        <v>165</v>
      </c>
    </row>
    <row r="4019">
      <c r="B4019" t="s">
        <v>165</v>
      </c>
      <c r="C4019" t="s">
        <v>165</v>
      </c>
      <c r="D4019" t="s">
        <v>165</v>
      </c>
      <c r="E4019" t="s">
        <v>165</v>
      </c>
      <c r="F4019" t="s">
        <v>165</v>
      </c>
      <c r="G4019" t="s">
        <v>165</v>
      </c>
      <c r="H4019" t="s">
        <v>165</v>
      </c>
      <c r="J4019" t="s">
        <v>165</v>
      </c>
      <c r="K4019" t="s">
        <v>165</v>
      </c>
      <c r="L4019" t="s">
        <v>165</v>
      </c>
      <c r="M4019" t="s">
        <v>165</v>
      </c>
      <c r="N4019" t="s">
        <v>165</v>
      </c>
      <c r="O4019" t="s">
        <v>165</v>
      </c>
      <c r="P4019" t="s">
        <v>165</v>
      </c>
      <c r="Q4019" t="s">
        <v>165</v>
      </c>
    </row>
    <row r="4020">
      <c r="B4020" t="s">
        <v>165</v>
      </c>
      <c r="C4020" t="s">
        <v>165</v>
      </c>
      <c r="D4020" t="s">
        <v>165</v>
      </c>
      <c r="E4020" t="s">
        <v>165</v>
      </c>
      <c r="F4020" t="s">
        <v>165</v>
      </c>
      <c r="G4020" t="s">
        <v>165</v>
      </c>
      <c r="H4020" t="s">
        <v>165</v>
      </c>
      <c r="J4020" t="s">
        <v>165</v>
      </c>
      <c r="K4020" t="s">
        <v>165</v>
      </c>
      <c r="L4020" t="s">
        <v>165</v>
      </c>
      <c r="M4020" t="s">
        <v>165</v>
      </c>
      <c r="N4020" t="s">
        <v>165</v>
      </c>
      <c r="O4020" t="s">
        <v>165</v>
      </c>
      <c r="P4020" t="s">
        <v>165</v>
      </c>
      <c r="Q4020" t="s">
        <v>165</v>
      </c>
    </row>
    <row r="4021">
      <c r="B4021" t="s">
        <v>165</v>
      </c>
      <c r="C4021" t="s">
        <v>165</v>
      </c>
      <c r="D4021" t="s">
        <v>165</v>
      </c>
      <c r="E4021" t="s">
        <v>165</v>
      </c>
      <c r="F4021" t="s">
        <v>165</v>
      </c>
      <c r="G4021" t="s">
        <v>165</v>
      </c>
      <c r="H4021" t="s">
        <v>165</v>
      </c>
      <c r="J4021" t="s">
        <v>165</v>
      </c>
      <c r="K4021" t="s">
        <v>165</v>
      </c>
      <c r="L4021" t="s">
        <v>165</v>
      </c>
      <c r="M4021" t="s">
        <v>165</v>
      </c>
      <c r="N4021" t="s">
        <v>165</v>
      </c>
      <c r="O4021" t="s">
        <v>165</v>
      </c>
      <c r="P4021" t="s">
        <v>165</v>
      </c>
      <c r="Q4021" t="s">
        <v>165</v>
      </c>
    </row>
    <row r="4022">
      <c r="B4022" t="s">
        <v>165</v>
      </c>
      <c r="C4022" t="s">
        <v>165</v>
      </c>
      <c r="D4022" t="s">
        <v>165</v>
      </c>
      <c r="E4022" t="s">
        <v>165</v>
      </c>
      <c r="F4022" t="s">
        <v>165</v>
      </c>
      <c r="G4022" t="s">
        <v>165</v>
      </c>
      <c r="H4022" t="s">
        <v>165</v>
      </c>
      <c r="J4022" t="s">
        <v>165</v>
      </c>
      <c r="K4022" t="s">
        <v>165</v>
      </c>
      <c r="L4022" t="s">
        <v>165</v>
      </c>
      <c r="M4022" t="s">
        <v>165</v>
      </c>
      <c r="N4022" t="s">
        <v>165</v>
      </c>
      <c r="O4022" t="s">
        <v>165</v>
      </c>
      <c r="P4022" t="s">
        <v>165</v>
      </c>
      <c r="Q4022" t="s">
        <v>165</v>
      </c>
    </row>
    <row r="4023">
      <c r="B4023" t="s">
        <v>165</v>
      </c>
      <c r="C4023" t="s">
        <v>165</v>
      </c>
      <c r="D4023" t="s">
        <v>165</v>
      </c>
      <c r="E4023" t="s">
        <v>165</v>
      </c>
      <c r="F4023" t="s">
        <v>165</v>
      </c>
      <c r="G4023" t="s">
        <v>165</v>
      </c>
      <c r="H4023" t="s">
        <v>165</v>
      </c>
      <c r="J4023" t="s">
        <v>165</v>
      </c>
      <c r="K4023" t="s">
        <v>165</v>
      </c>
      <c r="L4023" t="s">
        <v>165</v>
      </c>
      <c r="M4023" t="s">
        <v>165</v>
      </c>
      <c r="N4023" t="s">
        <v>165</v>
      </c>
      <c r="O4023" t="s">
        <v>165</v>
      </c>
      <c r="P4023" t="s">
        <v>165</v>
      </c>
      <c r="Q4023" t="s">
        <v>165</v>
      </c>
    </row>
    <row r="4024">
      <c r="B4024" t="s">
        <v>165</v>
      </c>
      <c r="C4024" t="s">
        <v>165</v>
      </c>
      <c r="D4024" t="s">
        <v>165</v>
      </c>
      <c r="E4024" t="s">
        <v>165</v>
      </c>
      <c r="F4024" t="s">
        <v>165</v>
      </c>
      <c r="G4024" t="s">
        <v>165</v>
      </c>
      <c r="H4024" t="s">
        <v>165</v>
      </c>
      <c r="J4024" t="s">
        <v>165</v>
      </c>
      <c r="K4024" t="s">
        <v>165</v>
      </c>
      <c r="L4024" t="s">
        <v>165</v>
      </c>
      <c r="M4024" t="s">
        <v>165</v>
      </c>
      <c r="N4024" t="s">
        <v>165</v>
      </c>
      <c r="O4024" t="s">
        <v>165</v>
      </c>
      <c r="P4024" t="s">
        <v>165</v>
      </c>
      <c r="Q4024" t="s">
        <v>165</v>
      </c>
    </row>
    <row r="4025">
      <c r="B4025" t="s">
        <v>165</v>
      </c>
      <c r="C4025" t="s">
        <v>165</v>
      </c>
      <c r="D4025" t="s">
        <v>165</v>
      </c>
      <c r="E4025" t="s">
        <v>165</v>
      </c>
      <c r="F4025" t="s">
        <v>165</v>
      </c>
      <c r="G4025" t="s">
        <v>165</v>
      </c>
      <c r="H4025" t="s">
        <v>165</v>
      </c>
      <c r="J4025" t="s">
        <v>165</v>
      </c>
      <c r="K4025" t="s">
        <v>165</v>
      </c>
      <c r="L4025" t="s">
        <v>165</v>
      </c>
      <c r="M4025" t="s">
        <v>165</v>
      </c>
      <c r="N4025" t="s">
        <v>165</v>
      </c>
      <c r="O4025" t="s">
        <v>165</v>
      </c>
      <c r="P4025" t="s">
        <v>165</v>
      </c>
      <c r="Q4025" t="s">
        <v>165</v>
      </c>
    </row>
    <row r="4026">
      <c r="B4026" t="s">
        <v>165</v>
      </c>
      <c r="C4026" t="s">
        <v>165</v>
      </c>
      <c r="D4026" t="s">
        <v>165</v>
      </c>
      <c r="E4026" t="s">
        <v>165</v>
      </c>
      <c r="F4026" t="s">
        <v>165</v>
      </c>
      <c r="G4026" t="s">
        <v>165</v>
      </c>
      <c r="H4026" t="s">
        <v>165</v>
      </c>
      <c r="J4026" t="s">
        <v>165</v>
      </c>
      <c r="K4026" t="s">
        <v>165</v>
      </c>
      <c r="L4026" t="s">
        <v>165</v>
      </c>
      <c r="M4026" t="s">
        <v>165</v>
      </c>
      <c r="N4026" t="s">
        <v>165</v>
      </c>
      <c r="O4026" t="s">
        <v>165</v>
      </c>
      <c r="P4026" t="s">
        <v>165</v>
      </c>
      <c r="Q4026" t="s">
        <v>165</v>
      </c>
    </row>
    <row r="4027">
      <c r="B4027" t="s">
        <v>165</v>
      </c>
      <c r="C4027" t="s">
        <v>165</v>
      </c>
      <c r="D4027" t="s">
        <v>165</v>
      </c>
      <c r="E4027" t="s">
        <v>165</v>
      </c>
      <c r="F4027" t="s">
        <v>165</v>
      </c>
      <c r="G4027" t="s">
        <v>165</v>
      </c>
      <c r="H4027" t="s">
        <v>165</v>
      </c>
      <c r="J4027" t="s">
        <v>165</v>
      </c>
      <c r="K4027" t="s">
        <v>165</v>
      </c>
      <c r="L4027" t="s">
        <v>165</v>
      </c>
      <c r="M4027" t="s">
        <v>165</v>
      </c>
      <c r="N4027" t="s">
        <v>165</v>
      </c>
      <c r="O4027" t="s">
        <v>165</v>
      </c>
      <c r="P4027" t="s">
        <v>165</v>
      </c>
      <c r="Q4027" t="s">
        <v>165</v>
      </c>
    </row>
    <row r="4028">
      <c r="B4028" t="s">
        <v>165</v>
      </c>
      <c r="C4028" t="s">
        <v>165</v>
      </c>
      <c r="D4028" t="s">
        <v>165</v>
      </c>
      <c r="E4028" t="s">
        <v>165</v>
      </c>
      <c r="F4028" t="s">
        <v>165</v>
      </c>
      <c r="G4028" t="s">
        <v>165</v>
      </c>
      <c r="H4028" t="s">
        <v>165</v>
      </c>
      <c r="J4028" t="s">
        <v>165</v>
      </c>
      <c r="K4028" t="s">
        <v>165</v>
      </c>
      <c r="L4028" t="s">
        <v>165</v>
      </c>
      <c r="M4028" t="s">
        <v>165</v>
      </c>
      <c r="N4028" t="s">
        <v>165</v>
      </c>
      <c r="O4028" t="s">
        <v>165</v>
      </c>
      <c r="P4028" t="s">
        <v>165</v>
      </c>
      <c r="Q4028" t="s">
        <v>165</v>
      </c>
    </row>
    <row r="4029">
      <c r="B4029" t="s">
        <v>165</v>
      </c>
      <c r="C4029" t="s">
        <v>165</v>
      </c>
      <c r="D4029" t="s">
        <v>165</v>
      </c>
      <c r="E4029" t="s">
        <v>165</v>
      </c>
      <c r="F4029" t="s">
        <v>165</v>
      </c>
      <c r="G4029" t="s">
        <v>165</v>
      </c>
      <c r="H4029" t="s">
        <v>165</v>
      </c>
      <c r="J4029" t="s">
        <v>165</v>
      </c>
      <c r="K4029" t="s">
        <v>165</v>
      </c>
      <c r="L4029" t="s">
        <v>165</v>
      </c>
      <c r="M4029" t="s">
        <v>165</v>
      </c>
      <c r="N4029" t="s">
        <v>165</v>
      </c>
      <c r="O4029" t="s">
        <v>165</v>
      </c>
      <c r="P4029" t="s">
        <v>165</v>
      </c>
      <c r="Q4029" t="s">
        <v>165</v>
      </c>
    </row>
    <row r="4030">
      <c r="B4030" t="s">
        <v>165</v>
      </c>
      <c r="C4030" t="s">
        <v>165</v>
      </c>
      <c r="D4030" t="s">
        <v>165</v>
      </c>
      <c r="E4030" t="s">
        <v>165</v>
      </c>
      <c r="F4030" t="s">
        <v>165</v>
      </c>
      <c r="G4030" t="s">
        <v>165</v>
      </c>
      <c r="H4030" t="s">
        <v>165</v>
      </c>
      <c r="J4030" t="s">
        <v>165</v>
      </c>
      <c r="K4030" t="s">
        <v>165</v>
      </c>
      <c r="L4030" t="s">
        <v>165</v>
      </c>
      <c r="M4030" t="s">
        <v>165</v>
      </c>
      <c r="N4030" t="s">
        <v>165</v>
      </c>
      <c r="O4030" t="s">
        <v>165</v>
      </c>
      <c r="P4030" t="s">
        <v>165</v>
      </c>
      <c r="Q4030" t="s">
        <v>165</v>
      </c>
    </row>
    <row r="4031">
      <c r="B4031" t="s">
        <v>165</v>
      </c>
      <c r="C4031" t="s">
        <v>165</v>
      </c>
      <c r="D4031" t="s">
        <v>165</v>
      </c>
      <c r="E4031" t="s">
        <v>165</v>
      </c>
      <c r="F4031" t="s">
        <v>165</v>
      </c>
      <c r="G4031" t="s">
        <v>165</v>
      </c>
      <c r="H4031" t="s">
        <v>165</v>
      </c>
      <c r="J4031" t="s">
        <v>165</v>
      </c>
      <c r="K4031" t="s">
        <v>165</v>
      </c>
      <c r="L4031" t="s">
        <v>165</v>
      </c>
      <c r="M4031" t="s">
        <v>165</v>
      </c>
      <c r="N4031" t="s">
        <v>165</v>
      </c>
      <c r="O4031" t="s">
        <v>165</v>
      </c>
      <c r="P4031" t="s">
        <v>165</v>
      </c>
      <c r="Q4031" t="s">
        <v>165</v>
      </c>
    </row>
    <row r="4032">
      <c r="B4032" t="s">
        <v>165</v>
      </c>
      <c r="C4032" t="s">
        <v>165</v>
      </c>
      <c r="D4032" t="s">
        <v>165</v>
      </c>
      <c r="E4032" t="s">
        <v>165</v>
      </c>
      <c r="F4032" t="s">
        <v>165</v>
      </c>
      <c r="G4032" t="s">
        <v>165</v>
      </c>
      <c r="H4032" t="s">
        <v>165</v>
      </c>
      <c r="J4032" t="s">
        <v>165</v>
      </c>
      <c r="K4032" t="s">
        <v>165</v>
      </c>
      <c r="L4032" t="s">
        <v>165</v>
      </c>
      <c r="M4032" t="s">
        <v>165</v>
      </c>
      <c r="N4032" t="s">
        <v>165</v>
      </c>
      <c r="O4032" t="s">
        <v>165</v>
      </c>
      <c r="P4032" t="s">
        <v>165</v>
      </c>
      <c r="Q4032" t="s">
        <v>165</v>
      </c>
    </row>
    <row r="4033">
      <c r="B4033" t="s">
        <v>165</v>
      </c>
      <c r="C4033" t="s">
        <v>165</v>
      </c>
      <c r="D4033" t="s">
        <v>165</v>
      </c>
      <c r="E4033" t="s">
        <v>165</v>
      </c>
      <c r="F4033" t="s">
        <v>165</v>
      </c>
      <c r="G4033" t="s">
        <v>165</v>
      </c>
      <c r="H4033" t="s">
        <v>165</v>
      </c>
      <c r="J4033" t="s">
        <v>165</v>
      </c>
      <c r="K4033" t="s">
        <v>165</v>
      </c>
      <c r="L4033" t="s">
        <v>165</v>
      </c>
      <c r="M4033" t="s">
        <v>165</v>
      </c>
      <c r="N4033" t="s">
        <v>165</v>
      </c>
      <c r="O4033" t="s">
        <v>165</v>
      </c>
      <c r="P4033" t="s">
        <v>165</v>
      </c>
      <c r="Q4033" t="s">
        <v>165</v>
      </c>
    </row>
    <row r="4034">
      <c r="B4034" t="s">
        <v>165</v>
      </c>
      <c r="C4034" t="s">
        <v>165</v>
      </c>
      <c r="D4034" t="s">
        <v>165</v>
      </c>
      <c r="E4034" t="s">
        <v>165</v>
      </c>
      <c r="F4034" t="s">
        <v>165</v>
      </c>
      <c r="G4034" t="s">
        <v>165</v>
      </c>
      <c r="H4034" t="s">
        <v>165</v>
      </c>
      <c r="J4034" t="s">
        <v>165</v>
      </c>
      <c r="K4034" t="s">
        <v>165</v>
      </c>
      <c r="L4034" t="s">
        <v>165</v>
      </c>
      <c r="M4034" t="s">
        <v>165</v>
      </c>
      <c r="N4034" t="s">
        <v>165</v>
      </c>
      <c r="O4034" t="s">
        <v>165</v>
      </c>
      <c r="P4034" t="s">
        <v>165</v>
      </c>
      <c r="Q4034" t="s">
        <v>165</v>
      </c>
    </row>
    <row r="4035">
      <c r="B4035" t="s">
        <v>165</v>
      </c>
      <c r="C4035" t="s">
        <v>165</v>
      </c>
      <c r="D4035" t="s">
        <v>165</v>
      </c>
      <c r="E4035" t="s">
        <v>165</v>
      </c>
      <c r="F4035" t="s">
        <v>165</v>
      </c>
      <c r="G4035" t="s">
        <v>165</v>
      </c>
      <c r="H4035" t="s">
        <v>165</v>
      </c>
      <c r="J4035" t="s">
        <v>165</v>
      </c>
      <c r="K4035" t="s">
        <v>165</v>
      </c>
      <c r="L4035" t="s">
        <v>165</v>
      </c>
      <c r="M4035" t="s">
        <v>165</v>
      </c>
      <c r="N4035" t="s">
        <v>165</v>
      </c>
      <c r="O4035" t="s">
        <v>165</v>
      </c>
      <c r="P4035" t="s">
        <v>165</v>
      </c>
      <c r="Q4035" t="s">
        <v>165</v>
      </c>
    </row>
    <row r="4036">
      <c r="B4036" t="s">
        <v>165</v>
      </c>
      <c r="C4036" t="s">
        <v>165</v>
      </c>
      <c r="D4036" t="s">
        <v>165</v>
      </c>
      <c r="E4036" t="s">
        <v>165</v>
      </c>
      <c r="F4036" t="s">
        <v>165</v>
      </c>
      <c r="G4036" t="s">
        <v>165</v>
      </c>
      <c r="H4036" t="s">
        <v>165</v>
      </c>
      <c r="J4036" t="s">
        <v>165</v>
      </c>
      <c r="K4036" t="s">
        <v>165</v>
      </c>
      <c r="L4036" t="s">
        <v>165</v>
      </c>
      <c r="M4036" t="s">
        <v>165</v>
      </c>
      <c r="N4036" t="s">
        <v>165</v>
      </c>
      <c r="O4036" t="s">
        <v>165</v>
      </c>
      <c r="P4036" t="s">
        <v>165</v>
      </c>
      <c r="Q4036" t="s">
        <v>165</v>
      </c>
    </row>
    <row r="4037">
      <c r="B4037" t="s">
        <v>165</v>
      </c>
      <c r="C4037" t="s">
        <v>165</v>
      </c>
      <c r="D4037" t="s">
        <v>165</v>
      </c>
      <c r="E4037" t="s">
        <v>165</v>
      </c>
      <c r="F4037" t="s">
        <v>165</v>
      </c>
      <c r="G4037" t="s">
        <v>165</v>
      </c>
      <c r="H4037" t="s">
        <v>165</v>
      </c>
      <c r="J4037" t="s">
        <v>165</v>
      </c>
      <c r="K4037" t="s">
        <v>165</v>
      </c>
      <c r="L4037" t="s">
        <v>165</v>
      </c>
      <c r="M4037" t="s">
        <v>165</v>
      </c>
      <c r="N4037" t="s">
        <v>165</v>
      </c>
      <c r="O4037" t="s">
        <v>165</v>
      </c>
      <c r="P4037" t="s">
        <v>165</v>
      </c>
      <c r="Q4037" t="s">
        <v>165</v>
      </c>
    </row>
    <row r="4038">
      <c r="B4038" t="s">
        <v>165</v>
      </c>
      <c r="C4038" t="s">
        <v>165</v>
      </c>
      <c r="D4038" t="s">
        <v>165</v>
      </c>
      <c r="E4038" t="s">
        <v>165</v>
      </c>
      <c r="F4038" t="s">
        <v>165</v>
      </c>
      <c r="G4038" t="s">
        <v>165</v>
      </c>
      <c r="H4038" t="s">
        <v>165</v>
      </c>
      <c r="J4038" t="s">
        <v>165</v>
      </c>
      <c r="K4038" t="s">
        <v>165</v>
      </c>
      <c r="L4038" t="s">
        <v>165</v>
      </c>
      <c r="M4038" t="s">
        <v>165</v>
      </c>
      <c r="N4038" t="s">
        <v>165</v>
      </c>
      <c r="O4038" t="s">
        <v>165</v>
      </c>
      <c r="P4038" t="s">
        <v>165</v>
      </c>
      <c r="Q4038" t="s">
        <v>165</v>
      </c>
    </row>
    <row r="4039">
      <c r="B4039" t="s">
        <v>165</v>
      </c>
      <c r="C4039" t="s">
        <v>165</v>
      </c>
      <c r="D4039" t="s">
        <v>165</v>
      </c>
      <c r="E4039" t="s">
        <v>165</v>
      </c>
      <c r="F4039" t="s">
        <v>165</v>
      </c>
      <c r="G4039" t="s">
        <v>165</v>
      </c>
      <c r="H4039" t="s">
        <v>165</v>
      </c>
      <c r="J4039" t="s">
        <v>165</v>
      </c>
      <c r="K4039" t="s">
        <v>165</v>
      </c>
      <c r="L4039" t="s">
        <v>165</v>
      </c>
      <c r="M4039" t="s">
        <v>165</v>
      </c>
      <c r="N4039" t="s">
        <v>165</v>
      </c>
      <c r="O4039" t="s">
        <v>165</v>
      </c>
      <c r="P4039" t="s">
        <v>165</v>
      </c>
      <c r="Q4039" t="s">
        <v>165</v>
      </c>
    </row>
    <row r="4040">
      <c r="B4040" t="s">
        <v>165</v>
      </c>
      <c r="C4040" t="s">
        <v>165</v>
      </c>
      <c r="D4040" t="s">
        <v>165</v>
      </c>
      <c r="E4040" t="s">
        <v>165</v>
      </c>
      <c r="F4040" t="s">
        <v>165</v>
      </c>
      <c r="G4040" t="s">
        <v>165</v>
      </c>
      <c r="H4040" t="s">
        <v>165</v>
      </c>
      <c r="J4040" t="s">
        <v>165</v>
      </c>
      <c r="K4040" t="s">
        <v>165</v>
      </c>
      <c r="L4040" t="s">
        <v>165</v>
      </c>
      <c r="M4040" t="s">
        <v>165</v>
      </c>
      <c r="N4040" t="s">
        <v>165</v>
      </c>
      <c r="O4040" t="s">
        <v>165</v>
      </c>
      <c r="P4040" t="s">
        <v>165</v>
      </c>
      <c r="Q4040" t="s">
        <v>165</v>
      </c>
    </row>
    <row r="4041">
      <c r="B4041" t="s">
        <v>165</v>
      </c>
      <c r="C4041" t="s">
        <v>165</v>
      </c>
      <c r="D4041" t="s">
        <v>165</v>
      </c>
      <c r="E4041" t="s">
        <v>165</v>
      </c>
      <c r="F4041" t="s">
        <v>165</v>
      </c>
      <c r="G4041" t="s">
        <v>165</v>
      </c>
      <c r="H4041" t="s">
        <v>165</v>
      </c>
      <c r="J4041" t="s">
        <v>165</v>
      </c>
      <c r="K4041" t="s">
        <v>165</v>
      </c>
      <c r="L4041" t="s">
        <v>165</v>
      </c>
      <c r="M4041" t="s">
        <v>165</v>
      </c>
      <c r="N4041" t="s">
        <v>165</v>
      </c>
      <c r="O4041" t="s">
        <v>165</v>
      </c>
      <c r="P4041" t="s">
        <v>165</v>
      </c>
      <c r="Q4041" t="s">
        <v>165</v>
      </c>
    </row>
    <row r="4042">
      <c r="B4042" t="s">
        <v>165</v>
      </c>
      <c r="C4042" t="s">
        <v>165</v>
      </c>
      <c r="D4042" t="s">
        <v>165</v>
      </c>
      <c r="E4042" t="s">
        <v>165</v>
      </c>
      <c r="F4042" t="s">
        <v>165</v>
      </c>
      <c r="G4042" t="s">
        <v>165</v>
      </c>
      <c r="H4042" t="s">
        <v>165</v>
      </c>
      <c r="J4042" t="s">
        <v>165</v>
      </c>
      <c r="K4042" t="s">
        <v>165</v>
      </c>
      <c r="L4042" t="s">
        <v>165</v>
      </c>
      <c r="M4042" t="s">
        <v>165</v>
      </c>
      <c r="N4042" t="s">
        <v>165</v>
      </c>
      <c r="O4042" t="s">
        <v>165</v>
      </c>
      <c r="P4042" t="s">
        <v>165</v>
      </c>
      <c r="Q4042" t="s">
        <v>165</v>
      </c>
    </row>
    <row r="4043">
      <c r="B4043" t="s">
        <v>165</v>
      </c>
      <c r="C4043" t="s">
        <v>165</v>
      </c>
      <c r="D4043" t="s">
        <v>165</v>
      </c>
      <c r="E4043" t="s">
        <v>165</v>
      </c>
      <c r="F4043" t="s">
        <v>165</v>
      </c>
      <c r="G4043" t="s">
        <v>165</v>
      </c>
      <c r="H4043" t="s">
        <v>165</v>
      </c>
      <c r="J4043" t="s">
        <v>165</v>
      </c>
      <c r="K4043" t="s">
        <v>165</v>
      </c>
      <c r="L4043" t="s">
        <v>165</v>
      </c>
      <c r="M4043" t="s">
        <v>165</v>
      </c>
      <c r="N4043" t="s">
        <v>165</v>
      </c>
      <c r="O4043" t="s">
        <v>165</v>
      </c>
      <c r="P4043" t="s">
        <v>165</v>
      </c>
      <c r="Q4043" t="s">
        <v>165</v>
      </c>
    </row>
    <row r="4044">
      <c r="B4044" t="s">
        <v>165</v>
      </c>
      <c r="C4044" t="s">
        <v>165</v>
      </c>
      <c r="D4044" t="s">
        <v>165</v>
      </c>
      <c r="E4044" t="s">
        <v>165</v>
      </c>
      <c r="F4044" t="s">
        <v>165</v>
      </c>
      <c r="G4044" t="s">
        <v>165</v>
      </c>
      <c r="H4044" t="s">
        <v>165</v>
      </c>
      <c r="J4044" t="s">
        <v>165</v>
      </c>
      <c r="K4044" t="s">
        <v>165</v>
      </c>
      <c r="L4044" t="s">
        <v>165</v>
      </c>
      <c r="M4044" t="s">
        <v>165</v>
      </c>
      <c r="N4044" t="s">
        <v>165</v>
      </c>
      <c r="O4044" t="s">
        <v>165</v>
      </c>
      <c r="P4044" t="s">
        <v>165</v>
      </c>
      <c r="Q4044" t="s">
        <v>165</v>
      </c>
    </row>
    <row r="4045">
      <c r="B4045" t="s">
        <v>165</v>
      </c>
      <c r="C4045" t="s">
        <v>165</v>
      </c>
      <c r="D4045" t="s">
        <v>165</v>
      </c>
      <c r="E4045" t="s">
        <v>165</v>
      </c>
      <c r="F4045" t="s">
        <v>165</v>
      </c>
      <c r="G4045" t="s">
        <v>165</v>
      </c>
      <c r="H4045" t="s">
        <v>165</v>
      </c>
      <c r="J4045" t="s">
        <v>165</v>
      </c>
      <c r="K4045" t="s">
        <v>165</v>
      </c>
      <c r="L4045" t="s">
        <v>165</v>
      </c>
      <c r="M4045" t="s">
        <v>165</v>
      </c>
      <c r="N4045" t="s">
        <v>165</v>
      </c>
      <c r="O4045" t="s">
        <v>165</v>
      </c>
      <c r="P4045" t="s">
        <v>165</v>
      </c>
      <c r="Q4045" t="s">
        <v>165</v>
      </c>
    </row>
    <row r="4046">
      <c r="B4046" t="s">
        <v>165</v>
      </c>
      <c r="C4046" t="s">
        <v>165</v>
      </c>
      <c r="D4046" t="s">
        <v>165</v>
      </c>
      <c r="E4046" t="s">
        <v>165</v>
      </c>
      <c r="F4046" t="s">
        <v>165</v>
      </c>
      <c r="G4046" t="s">
        <v>165</v>
      </c>
      <c r="H4046" t="s">
        <v>165</v>
      </c>
      <c r="J4046" t="s">
        <v>165</v>
      </c>
      <c r="K4046" t="s">
        <v>165</v>
      </c>
      <c r="L4046" t="s">
        <v>165</v>
      </c>
      <c r="M4046" t="s">
        <v>165</v>
      </c>
      <c r="N4046" t="s">
        <v>165</v>
      </c>
      <c r="O4046" t="s">
        <v>165</v>
      </c>
      <c r="P4046" t="s">
        <v>165</v>
      </c>
      <c r="Q4046" t="s">
        <v>165</v>
      </c>
    </row>
    <row r="4047">
      <c r="B4047" t="s">
        <v>165</v>
      </c>
      <c r="C4047" t="s">
        <v>165</v>
      </c>
      <c r="D4047" t="s">
        <v>165</v>
      </c>
      <c r="E4047" t="s">
        <v>165</v>
      </c>
      <c r="F4047" t="s">
        <v>165</v>
      </c>
      <c r="G4047" t="s">
        <v>165</v>
      </c>
      <c r="H4047" t="s">
        <v>165</v>
      </c>
      <c r="J4047" t="s">
        <v>165</v>
      </c>
      <c r="K4047" t="s">
        <v>165</v>
      </c>
      <c r="L4047" t="s">
        <v>165</v>
      </c>
      <c r="M4047" t="s">
        <v>165</v>
      </c>
      <c r="N4047" t="s">
        <v>165</v>
      </c>
      <c r="O4047" t="s">
        <v>165</v>
      </c>
      <c r="P4047" t="s">
        <v>165</v>
      </c>
      <c r="Q4047" t="s">
        <v>165</v>
      </c>
    </row>
    <row r="4048">
      <c r="B4048" t="s">
        <v>165</v>
      </c>
      <c r="C4048" t="s">
        <v>165</v>
      </c>
      <c r="D4048" t="s">
        <v>165</v>
      </c>
      <c r="E4048" t="s">
        <v>165</v>
      </c>
      <c r="F4048" t="s">
        <v>165</v>
      </c>
      <c r="G4048" t="s">
        <v>165</v>
      </c>
      <c r="H4048" t="s">
        <v>165</v>
      </c>
      <c r="J4048" t="s">
        <v>165</v>
      </c>
      <c r="K4048" t="s">
        <v>165</v>
      </c>
      <c r="L4048" t="s">
        <v>165</v>
      </c>
      <c r="M4048" t="s">
        <v>165</v>
      </c>
      <c r="N4048" t="s">
        <v>165</v>
      </c>
      <c r="O4048" t="s">
        <v>165</v>
      </c>
      <c r="P4048" t="s">
        <v>165</v>
      </c>
      <c r="Q4048" t="s">
        <v>165</v>
      </c>
    </row>
    <row r="4049">
      <c r="B4049" t="s">
        <v>165</v>
      </c>
      <c r="C4049" t="s">
        <v>165</v>
      </c>
      <c r="D4049" t="s">
        <v>165</v>
      </c>
      <c r="E4049" t="s">
        <v>165</v>
      </c>
      <c r="F4049" t="s">
        <v>165</v>
      </c>
      <c r="G4049" t="s">
        <v>165</v>
      </c>
      <c r="H4049" t="s">
        <v>165</v>
      </c>
      <c r="J4049" t="s">
        <v>165</v>
      </c>
      <c r="K4049" t="s">
        <v>165</v>
      </c>
      <c r="L4049" t="s">
        <v>165</v>
      </c>
      <c r="M4049" t="s">
        <v>165</v>
      </c>
      <c r="N4049" t="s">
        <v>165</v>
      </c>
      <c r="O4049" t="s">
        <v>165</v>
      </c>
      <c r="P4049" t="s">
        <v>165</v>
      </c>
      <c r="Q4049" t="s">
        <v>165</v>
      </c>
    </row>
    <row r="4050">
      <c r="B4050" t="s">
        <v>165</v>
      </c>
      <c r="C4050" t="s">
        <v>165</v>
      </c>
      <c r="D4050" t="s">
        <v>165</v>
      </c>
      <c r="E4050" t="s">
        <v>165</v>
      </c>
      <c r="F4050" t="s">
        <v>165</v>
      </c>
      <c r="G4050" t="s">
        <v>165</v>
      </c>
      <c r="H4050" t="s">
        <v>165</v>
      </c>
      <c r="J4050" t="s">
        <v>165</v>
      </c>
      <c r="K4050" t="s">
        <v>165</v>
      </c>
      <c r="L4050" t="s">
        <v>165</v>
      </c>
      <c r="M4050" t="s">
        <v>165</v>
      </c>
      <c r="N4050" t="s">
        <v>165</v>
      </c>
      <c r="O4050" t="s">
        <v>165</v>
      </c>
      <c r="P4050" t="s">
        <v>165</v>
      </c>
      <c r="Q4050" t="s">
        <v>165</v>
      </c>
    </row>
    <row r="4051">
      <c r="B4051" t="s">
        <v>165</v>
      </c>
      <c r="C4051" t="s">
        <v>165</v>
      </c>
      <c r="D4051" t="s">
        <v>165</v>
      </c>
      <c r="E4051" t="s">
        <v>165</v>
      </c>
      <c r="F4051" t="s">
        <v>165</v>
      </c>
      <c r="G4051" t="s">
        <v>165</v>
      </c>
      <c r="H4051" t="s">
        <v>165</v>
      </c>
      <c r="J4051" t="s">
        <v>165</v>
      </c>
      <c r="K4051" t="s">
        <v>165</v>
      </c>
      <c r="L4051" t="s">
        <v>165</v>
      </c>
      <c r="M4051" t="s">
        <v>165</v>
      </c>
      <c r="N4051" t="s">
        <v>165</v>
      </c>
      <c r="O4051" t="s">
        <v>165</v>
      </c>
      <c r="P4051" t="s">
        <v>165</v>
      </c>
      <c r="Q4051" t="s">
        <v>165</v>
      </c>
    </row>
    <row r="4052">
      <c r="B4052" t="s">
        <v>165</v>
      </c>
      <c r="C4052" t="s">
        <v>165</v>
      </c>
      <c r="D4052" t="s">
        <v>165</v>
      </c>
      <c r="E4052" t="s">
        <v>165</v>
      </c>
      <c r="F4052" t="s">
        <v>165</v>
      </c>
      <c r="G4052" t="s">
        <v>165</v>
      </c>
      <c r="H4052" t="s">
        <v>165</v>
      </c>
      <c r="J4052" t="s">
        <v>165</v>
      </c>
      <c r="K4052" t="s">
        <v>165</v>
      </c>
      <c r="L4052" t="s">
        <v>165</v>
      </c>
      <c r="M4052" t="s">
        <v>165</v>
      </c>
      <c r="N4052" t="s">
        <v>165</v>
      </c>
      <c r="O4052" t="s">
        <v>165</v>
      </c>
      <c r="P4052" t="s">
        <v>165</v>
      </c>
      <c r="Q4052" t="s">
        <v>165</v>
      </c>
    </row>
    <row r="4053">
      <c r="B4053" t="s">
        <v>165</v>
      </c>
      <c r="C4053" t="s">
        <v>165</v>
      </c>
      <c r="D4053" t="s">
        <v>165</v>
      </c>
      <c r="E4053" t="s">
        <v>165</v>
      </c>
      <c r="F4053" t="s">
        <v>165</v>
      </c>
      <c r="G4053" t="s">
        <v>165</v>
      </c>
      <c r="H4053" t="s">
        <v>165</v>
      </c>
      <c r="J4053" t="s">
        <v>165</v>
      </c>
      <c r="K4053" t="s">
        <v>165</v>
      </c>
      <c r="L4053" t="s">
        <v>165</v>
      </c>
      <c r="M4053" t="s">
        <v>165</v>
      </c>
      <c r="N4053" t="s">
        <v>165</v>
      </c>
      <c r="O4053" t="s">
        <v>165</v>
      </c>
      <c r="P4053" t="s">
        <v>165</v>
      </c>
      <c r="Q4053" t="s">
        <v>165</v>
      </c>
    </row>
    <row r="4054">
      <c r="B4054" t="s">
        <v>165</v>
      </c>
      <c r="C4054" t="s">
        <v>165</v>
      </c>
      <c r="D4054" t="s">
        <v>165</v>
      </c>
      <c r="E4054" t="s">
        <v>165</v>
      </c>
      <c r="F4054" t="s">
        <v>165</v>
      </c>
      <c r="G4054" t="s">
        <v>165</v>
      </c>
      <c r="H4054" t="s">
        <v>165</v>
      </c>
      <c r="J4054" t="s">
        <v>165</v>
      </c>
      <c r="K4054" t="s">
        <v>165</v>
      </c>
      <c r="L4054" t="s">
        <v>165</v>
      </c>
      <c r="M4054" t="s">
        <v>165</v>
      </c>
      <c r="N4054" t="s">
        <v>165</v>
      </c>
      <c r="O4054" t="s">
        <v>165</v>
      </c>
      <c r="P4054" t="s">
        <v>165</v>
      </c>
      <c r="Q4054" t="s">
        <v>165</v>
      </c>
    </row>
    <row r="4055">
      <c r="B4055" t="s">
        <v>165</v>
      </c>
      <c r="C4055" t="s">
        <v>165</v>
      </c>
      <c r="D4055" t="s">
        <v>165</v>
      </c>
      <c r="E4055" t="s">
        <v>165</v>
      </c>
      <c r="F4055" t="s">
        <v>165</v>
      </c>
      <c r="G4055" t="s">
        <v>165</v>
      </c>
      <c r="H4055" t="s">
        <v>165</v>
      </c>
      <c r="J4055" t="s">
        <v>165</v>
      </c>
      <c r="K4055" t="s">
        <v>165</v>
      </c>
      <c r="L4055" t="s">
        <v>165</v>
      </c>
      <c r="M4055" t="s">
        <v>165</v>
      </c>
      <c r="N4055" t="s">
        <v>165</v>
      </c>
      <c r="O4055" t="s">
        <v>165</v>
      </c>
      <c r="P4055" t="s">
        <v>165</v>
      </c>
      <c r="Q4055" t="s">
        <v>165</v>
      </c>
    </row>
    <row r="4056">
      <c r="B4056" t="s">
        <v>165</v>
      </c>
      <c r="C4056" t="s">
        <v>165</v>
      </c>
      <c r="D4056" t="s">
        <v>165</v>
      </c>
      <c r="E4056" t="s">
        <v>165</v>
      </c>
      <c r="F4056" t="s">
        <v>165</v>
      </c>
      <c r="G4056" t="s">
        <v>165</v>
      </c>
      <c r="H4056" t="s">
        <v>165</v>
      </c>
      <c r="J4056" t="s">
        <v>165</v>
      </c>
      <c r="K4056" t="s">
        <v>165</v>
      </c>
      <c r="L4056" t="s">
        <v>165</v>
      </c>
      <c r="M4056" t="s">
        <v>165</v>
      </c>
      <c r="N4056" t="s">
        <v>165</v>
      </c>
      <c r="O4056" t="s">
        <v>165</v>
      </c>
      <c r="P4056" t="s">
        <v>165</v>
      </c>
      <c r="Q4056" t="s">
        <v>165</v>
      </c>
    </row>
    <row r="4057">
      <c r="B4057" t="s">
        <v>165</v>
      </c>
      <c r="C4057" t="s">
        <v>165</v>
      </c>
      <c r="D4057" t="s">
        <v>165</v>
      </c>
      <c r="E4057" t="s">
        <v>165</v>
      </c>
      <c r="F4057" t="s">
        <v>165</v>
      </c>
      <c r="G4057" t="s">
        <v>165</v>
      </c>
      <c r="H4057" t="s">
        <v>165</v>
      </c>
      <c r="J4057" t="s">
        <v>165</v>
      </c>
      <c r="K4057" t="s">
        <v>165</v>
      </c>
      <c r="L4057" t="s">
        <v>165</v>
      </c>
      <c r="M4057" t="s">
        <v>165</v>
      </c>
      <c r="N4057" t="s">
        <v>165</v>
      </c>
      <c r="O4057" t="s">
        <v>165</v>
      </c>
      <c r="P4057" t="s">
        <v>165</v>
      </c>
      <c r="Q4057" t="s">
        <v>165</v>
      </c>
    </row>
    <row r="4058">
      <c r="B4058" t="s">
        <v>165</v>
      </c>
      <c r="C4058" t="s">
        <v>165</v>
      </c>
      <c r="D4058" t="s">
        <v>165</v>
      </c>
      <c r="E4058" t="s">
        <v>165</v>
      </c>
      <c r="F4058" t="s">
        <v>165</v>
      </c>
      <c r="G4058" t="s">
        <v>165</v>
      </c>
      <c r="H4058" t="s">
        <v>165</v>
      </c>
      <c r="J4058" t="s">
        <v>165</v>
      </c>
      <c r="K4058" t="s">
        <v>165</v>
      </c>
      <c r="L4058" t="s">
        <v>165</v>
      </c>
      <c r="M4058" t="s">
        <v>165</v>
      </c>
      <c r="N4058" t="s">
        <v>165</v>
      </c>
      <c r="O4058" t="s">
        <v>165</v>
      </c>
      <c r="P4058" t="s">
        <v>165</v>
      </c>
      <c r="Q4058" t="s">
        <v>165</v>
      </c>
    </row>
    <row r="4059">
      <c r="B4059" t="s">
        <v>165</v>
      </c>
      <c r="C4059" t="s">
        <v>165</v>
      </c>
      <c r="D4059" t="s">
        <v>165</v>
      </c>
      <c r="E4059" t="s">
        <v>165</v>
      </c>
      <c r="F4059" t="s">
        <v>165</v>
      </c>
      <c r="G4059" t="s">
        <v>165</v>
      </c>
      <c r="H4059" t="s">
        <v>165</v>
      </c>
      <c r="J4059" t="s">
        <v>165</v>
      </c>
      <c r="K4059" t="s">
        <v>165</v>
      </c>
      <c r="L4059" t="s">
        <v>165</v>
      </c>
      <c r="M4059" t="s">
        <v>165</v>
      </c>
      <c r="N4059" t="s">
        <v>165</v>
      </c>
      <c r="O4059" t="s">
        <v>165</v>
      </c>
      <c r="P4059" t="s">
        <v>165</v>
      </c>
      <c r="Q4059" t="s">
        <v>165</v>
      </c>
    </row>
    <row r="4060">
      <c r="B4060" t="s">
        <v>165</v>
      </c>
      <c r="C4060" t="s">
        <v>165</v>
      </c>
      <c r="D4060" t="s">
        <v>165</v>
      </c>
      <c r="E4060" t="s">
        <v>165</v>
      </c>
      <c r="F4060" t="s">
        <v>165</v>
      </c>
      <c r="G4060" t="s">
        <v>165</v>
      </c>
      <c r="H4060" t="s">
        <v>165</v>
      </c>
      <c r="J4060" t="s">
        <v>165</v>
      </c>
      <c r="K4060" t="s">
        <v>165</v>
      </c>
      <c r="L4060" t="s">
        <v>165</v>
      </c>
      <c r="M4060" t="s">
        <v>165</v>
      </c>
      <c r="N4060" t="s">
        <v>165</v>
      </c>
      <c r="O4060" t="s">
        <v>165</v>
      </c>
      <c r="P4060" t="s">
        <v>165</v>
      </c>
      <c r="Q4060" t="s">
        <v>165</v>
      </c>
    </row>
    <row r="4061">
      <c r="B4061" t="s">
        <v>165</v>
      </c>
      <c r="C4061" t="s">
        <v>165</v>
      </c>
      <c r="D4061" t="s">
        <v>165</v>
      </c>
      <c r="E4061" t="s">
        <v>165</v>
      </c>
      <c r="F4061" t="s">
        <v>165</v>
      </c>
      <c r="G4061" t="s">
        <v>165</v>
      </c>
      <c r="H4061" t="s">
        <v>165</v>
      </c>
      <c r="J4061" t="s">
        <v>165</v>
      </c>
      <c r="K4061" t="s">
        <v>165</v>
      </c>
      <c r="L4061" t="s">
        <v>165</v>
      </c>
      <c r="M4061" t="s">
        <v>165</v>
      </c>
      <c r="N4061" t="s">
        <v>165</v>
      </c>
      <c r="O4061" t="s">
        <v>165</v>
      </c>
      <c r="P4061" t="s">
        <v>165</v>
      </c>
      <c r="Q4061" t="s">
        <v>165</v>
      </c>
    </row>
    <row r="4062">
      <c r="B4062" t="s">
        <v>165</v>
      </c>
      <c r="C4062" t="s">
        <v>165</v>
      </c>
      <c r="D4062" t="s">
        <v>165</v>
      </c>
      <c r="E4062" t="s">
        <v>165</v>
      </c>
      <c r="F4062" t="s">
        <v>165</v>
      </c>
      <c r="G4062" t="s">
        <v>165</v>
      </c>
      <c r="H4062" t="s">
        <v>165</v>
      </c>
      <c r="J4062" t="s">
        <v>165</v>
      </c>
      <c r="K4062" t="s">
        <v>165</v>
      </c>
      <c r="L4062" t="s">
        <v>165</v>
      </c>
      <c r="M4062" t="s">
        <v>165</v>
      </c>
      <c r="N4062" t="s">
        <v>165</v>
      </c>
      <c r="O4062" t="s">
        <v>165</v>
      </c>
      <c r="P4062" t="s">
        <v>165</v>
      </c>
      <c r="Q4062" t="s">
        <v>165</v>
      </c>
    </row>
    <row r="4063">
      <c r="B4063" t="s">
        <v>165</v>
      </c>
      <c r="C4063" t="s">
        <v>165</v>
      </c>
      <c r="D4063" t="s">
        <v>165</v>
      </c>
      <c r="E4063" t="s">
        <v>165</v>
      </c>
      <c r="F4063" t="s">
        <v>165</v>
      </c>
      <c r="G4063" t="s">
        <v>165</v>
      </c>
      <c r="H4063" t="s">
        <v>165</v>
      </c>
      <c r="J4063" t="s">
        <v>165</v>
      </c>
      <c r="K4063" t="s">
        <v>165</v>
      </c>
      <c r="L4063" t="s">
        <v>165</v>
      </c>
      <c r="M4063" t="s">
        <v>165</v>
      </c>
      <c r="N4063" t="s">
        <v>165</v>
      </c>
      <c r="O4063" t="s">
        <v>165</v>
      </c>
      <c r="P4063" t="s">
        <v>165</v>
      </c>
      <c r="Q4063" t="s">
        <v>165</v>
      </c>
    </row>
    <row r="4064">
      <c r="B4064" t="s">
        <v>165</v>
      </c>
      <c r="C4064" t="s">
        <v>165</v>
      </c>
      <c r="D4064" t="s">
        <v>165</v>
      </c>
      <c r="E4064" t="s">
        <v>165</v>
      </c>
      <c r="F4064" t="s">
        <v>165</v>
      </c>
      <c r="G4064" t="s">
        <v>165</v>
      </c>
      <c r="H4064" t="s">
        <v>165</v>
      </c>
      <c r="J4064" t="s">
        <v>165</v>
      </c>
      <c r="K4064" t="s">
        <v>165</v>
      </c>
      <c r="L4064" t="s">
        <v>165</v>
      </c>
      <c r="M4064" t="s">
        <v>165</v>
      </c>
      <c r="N4064" t="s">
        <v>165</v>
      </c>
      <c r="O4064" t="s">
        <v>165</v>
      </c>
      <c r="P4064" t="s">
        <v>165</v>
      </c>
      <c r="Q4064" t="s">
        <v>165</v>
      </c>
    </row>
    <row r="4065">
      <c r="B4065" t="s">
        <v>165</v>
      </c>
      <c r="C4065" t="s">
        <v>165</v>
      </c>
      <c r="D4065" t="s">
        <v>165</v>
      </c>
      <c r="E4065" t="s">
        <v>165</v>
      </c>
      <c r="F4065" t="s">
        <v>165</v>
      </c>
      <c r="G4065" t="s">
        <v>165</v>
      </c>
      <c r="H4065" t="s">
        <v>165</v>
      </c>
      <c r="J4065" t="s">
        <v>165</v>
      </c>
      <c r="K4065" t="s">
        <v>165</v>
      </c>
      <c r="L4065" t="s">
        <v>165</v>
      </c>
      <c r="M4065" t="s">
        <v>165</v>
      </c>
      <c r="N4065" t="s">
        <v>165</v>
      </c>
      <c r="O4065" t="s">
        <v>165</v>
      </c>
      <c r="P4065" t="s">
        <v>165</v>
      </c>
      <c r="Q4065" t="s">
        <v>165</v>
      </c>
    </row>
    <row r="4066">
      <c r="B4066" t="s">
        <v>165</v>
      </c>
      <c r="C4066" t="s">
        <v>165</v>
      </c>
      <c r="D4066" t="s">
        <v>165</v>
      </c>
      <c r="E4066" t="s">
        <v>165</v>
      </c>
      <c r="F4066" t="s">
        <v>165</v>
      </c>
      <c r="G4066" t="s">
        <v>165</v>
      </c>
      <c r="H4066" t="s">
        <v>165</v>
      </c>
      <c r="J4066" t="s">
        <v>165</v>
      </c>
      <c r="K4066" t="s">
        <v>165</v>
      </c>
      <c r="L4066" t="s">
        <v>165</v>
      </c>
      <c r="M4066" t="s">
        <v>165</v>
      </c>
      <c r="N4066" t="s">
        <v>165</v>
      </c>
      <c r="O4066" t="s">
        <v>165</v>
      </c>
      <c r="P4066" t="s">
        <v>165</v>
      </c>
      <c r="Q4066" t="s">
        <v>165</v>
      </c>
    </row>
    <row r="4067">
      <c r="B4067" t="s">
        <v>165</v>
      </c>
      <c r="C4067" t="s">
        <v>165</v>
      </c>
      <c r="D4067" t="s">
        <v>165</v>
      </c>
      <c r="E4067" t="s">
        <v>165</v>
      </c>
      <c r="F4067" t="s">
        <v>165</v>
      </c>
      <c r="G4067" t="s">
        <v>165</v>
      </c>
      <c r="H4067" t="s">
        <v>165</v>
      </c>
      <c r="J4067" t="s">
        <v>165</v>
      </c>
      <c r="K4067" t="s">
        <v>165</v>
      </c>
      <c r="L4067" t="s">
        <v>165</v>
      </c>
      <c r="M4067" t="s">
        <v>165</v>
      </c>
      <c r="N4067" t="s">
        <v>165</v>
      </c>
      <c r="O4067" t="s">
        <v>165</v>
      </c>
      <c r="P4067" t="s">
        <v>165</v>
      </c>
      <c r="Q4067" t="s">
        <v>165</v>
      </c>
    </row>
    <row r="4068">
      <c r="B4068" t="s">
        <v>165</v>
      </c>
      <c r="C4068" t="s">
        <v>165</v>
      </c>
      <c r="D4068" t="s">
        <v>165</v>
      </c>
      <c r="E4068" t="s">
        <v>165</v>
      </c>
      <c r="F4068" t="s">
        <v>165</v>
      </c>
      <c r="G4068" t="s">
        <v>165</v>
      </c>
      <c r="H4068" t="s">
        <v>165</v>
      </c>
      <c r="J4068" t="s">
        <v>165</v>
      </c>
      <c r="K4068" t="s">
        <v>165</v>
      </c>
      <c r="L4068" t="s">
        <v>165</v>
      </c>
      <c r="M4068" t="s">
        <v>165</v>
      </c>
      <c r="N4068" t="s">
        <v>165</v>
      </c>
      <c r="O4068" t="s">
        <v>165</v>
      </c>
      <c r="P4068" t="s">
        <v>165</v>
      </c>
      <c r="Q4068" t="s">
        <v>165</v>
      </c>
    </row>
    <row r="4069">
      <c r="B4069" t="s">
        <v>165</v>
      </c>
      <c r="C4069" t="s">
        <v>165</v>
      </c>
      <c r="D4069" t="s">
        <v>165</v>
      </c>
      <c r="E4069" t="s">
        <v>165</v>
      </c>
      <c r="F4069" t="s">
        <v>165</v>
      </c>
      <c r="G4069" t="s">
        <v>165</v>
      </c>
      <c r="H4069" t="s">
        <v>165</v>
      </c>
      <c r="J4069" t="s">
        <v>165</v>
      </c>
      <c r="K4069" t="s">
        <v>165</v>
      </c>
      <c r="L4069" t="s">
        <v>165</v>
      </c>
      <c r="M4069" t="s">
        <v>165</v>
      </c>
      <c r="N4069" t="s">
        <v>165</v>
      </c>
      <c r="O4069" t="s">
        <v>165</v>
      </c>
      <c r="P4069" t="s">
        <v>165</v>
      </c>
      <c r="Q4069" t="s">
        <v>165</v>
      </c>
    </row>
    <row r="4070">
      <c r="B4070" t="s">
        <v>165</v>
      </c>
      <c r="C4070" t="s">
        <v>165</v>
      </c>
      <c r="D4070" t="s">
        <v>165</v>
      </c>
      <c r="E4070" t="s">
        <v>165</v>
      </c>
      <c r="F4070" t="s">
        <v>165</v>
      </c>
      <c r="G4070" t="s">
        <v>165</v>
      </c>
      <c r="H4070" t="s">
        <v>165</v>
      </c>
      <c r="J4070" t="s">
        <v>165</v>
      </c>
      <c r="K4070" t="s">
        <v>165</v>
      </c>
      <c r="L4070" t="s">
        <v>165</v>
      </c>
      <c r="M4070" t="s">
        <v>165</v>
      </c>
      <c r="N4070" t="s">
        <v>165</v>
      </c>
      <c r="O4070" t="s">
        <v>165</v>
      </c>
      <c r="P4070" t="s">
        <v>165</v>
      </c>
      <c r="Q4070" t="s">
        <v>165</v>
      </c>
    </row>
    <row r="4071">
      <c r="B4071" t="s">
        <v>165</v>
      </c>
      <c r="C4071" t="s">
        <v>165</v>
      </c>
      <c r="D4071" t="s">
        <v>165</v>
      </c>
      <c r="E4071" t="s">
        <v>165</v>
      </c>
      <c r="F4071" t="s">
        <v>165</v>
      </c>
      <c r="G4071" t="s">
        <v>165</v>
      </c>
      <c r="H4071" t="s">
        <v>165</v>
      </c>
      <c r="J4071" t="s">
        <v>165</v>
      </c>
      <c r="K4071" t="s">
        <v>165</v>
      </c>
      <c r="L4071" t="s">
        <v>165</v>
      </c>
      <c r="M4071" t="s">
        <v>165</v>
      </c>
      <c r="N4071" t="s">
        <v>165</v>
      </c>
      <c r="O4071" t="s">
        <v>165</v>
      </c>
      <c r="P4071" t="s">
        <v>165</v>
      </c>
      <c r="Q4071" t="s">
        <v>165</v>
      </c>
    </row>
    <row r="4072">
      <c r="B4072" t="s">
        <v>165</v>
      </c>
      <c r="C4072" t="s">
        <v>165</v>
      </c>
      <c r="D4072" t="s">
        <v>165</v>
      </c>
      <c r="E4072" t="s">
        <v>165</v>
      </c>
      <c r="F4072" t="s">
        <v>165</v>
      </c>
      <c r="G4072" t="s">
        <v>165</v>
      </c>
      <c r="H4072" t="s">
        <v>165</v>
      </c>
      <c r="J4072" t="s">
        <v>165</v>
      </c>
      <c r="K4072" t="s">
        <v>165</v>
      </c>
      <c r="L4072" t="s">
        <v>165</v>
      </c>
      <c r="M4072" t="s">
        <v>165</v>
      </c>
      <c r="N4072" t="s">
        <v>165</v>
      </c>
      <c r="O4072" t="s">
        <v>165</v>
      </c>
      <c r="P4072" t="s">
        <v>165</v>
      </c>
      <c r="Q4072" t="s">
        <v>165</v>
      </c>
    </row>
    <row r="4073">
      <c r="B4073" t="s">
        <v>165</v>
      </c>
      <c r="C4073" t="s">
        <v>165</v>
      </c>
      <c r="D4073" t="s">
        <v>165</v>
      </c>
      <c r="E4073" t="s">
        <v>165</v>
      </c>
      <c r="F4073" t="s">
        <v>165</v>
      </c>
      <c r="G4073" t="s">
        <v>165</v>
      </c>
      <c r="H4073" t="s">
        <v>165</v>
      </c>
      <c r="J4073" t="s">
        <v>165</v>
      </c>
      <c r="K4073" t="s">
        <v>165</v>
      </c>
      <c r="L4073" t="s">
        <v>165</v>
      </c>
      <c r="M4073" t="s">
        <v>165</v>
      </c>
      <c r="N4073" t="s">
        <v>165</v>
      </c>
      <c r="O4073" t="s">
        <v>165</v>
      </c>
      <c r="P4073" t="s">
        <v>165</v>
      </c>
      <c r="Q4073" t="s">
        <v>165</v>
      </c>
    </row>
    <row r="4074">
      <c r="B4074" t="s">
        <v>165</v>
      </c>
      <c r="C4074" t="s">
        <v>165</v>
      </c>
      <c r="D4074" t="s">
        <v>165</v>
      </c>
      <c r="E4074" t="s">
        <v>165</v>
      </c>
      <c r="F4074" t="s">
        <v>165</v>
      </c>
      <c r="G4074" t="s">
        <v>165</v>
      </c>
      <c r="H4074" t="s">
        <v>165</v>
      </c>
      <c r="J4074" t="s">
        <v>165</v>
      </c>
      <c r="K4074" t="s">
        <v>165</v>
      </c>
      <c r="L4074" t="s">
        <v>165</v>
      </c>
      <c r="M4074" t="s">
        <v>165</v>
      </c>
      <c r="N4074" t="s">
        <v>165</v>
      </c>
      <c r="O4074" t="s">
        <v>165</v>
      </c>
      <c r="P4074" t="s">
        <v>165</v>
      </c>
      <c r="Q4074" t="s">
        <v>165</v>
      </c>
    </row>
    <row r="4075">
      <c r="B4075" t="s">
        <v>165</v>
      </c>
      <c r="C4075" t="s">
        <v>165</v>
      </c>
      <c r="D4075" t="s">
        <v>165</v>
      </c>
      <c r="E4075" t="s">
        <v>165</v>
      </c>
      <c r="F4075" t="s">
        <v>165</v>
      </c>
      <c r="G4075" t="s">
        <v>165</v>
      </c>
      <c r="H4075" t="s">
        <v>165</v>
      </c>
      <c r="J4075" t="s">
        <v>165</v>
      </c>
      <c r="K4075" t="s">
        <v>165</v>
      </c>
      <c r="L4075" t="s">
        <v>165</v>
      </c>
      <c r="M4075" t="s">
        <v>165</v>
      </c>
      <c r="N4075" t="s">
        <v>165</v>
      </c>
      <c r="O4075" t="s">
        <v>165</v>
      </c>
      <c r="P4075" t="s">
        <v>165</v>
      </c>
      <c r="Q4075" t="s">
        <v>165</v>
      </c>
    </row>
    <row r="4076">
      <c r="B4076" t="s">
        <v>165</v>
      </c>
      <c r="C4076" t="s">
        <v>165</v>
      </c>
      <c r="D4076" t="s">
        <v>165</v>
      </c>
      <c r="E4076" t="s">
        <v>165</v>
      </c>
      <c r="F4076" t="s">
        <v>165</v>
      </c>
      <c r="G4076" t="s">
        <v>165</v>
      </c>
      <c r="H4076" t="s">
        <v>165</v>
      </c>
      <c r="J4076" t="s">
        <v>165</v>
      </c>
      <c r="K4076" t="s">
        <v>165</v>
      </c>
      <c r="L4076" t="s">
        <v>165</v>
      </c>
      <c r="M4076" t="s">
        <v>165</v>
      </c>
      <c r="N4076" t="s">
        <v>165</v>
      </c>
      <c r="O4076" t="s">
        <v>165</v>
      </c>
      <c r="P4076" t="s">
        <v>165</v>
      </c>
      <c r="Q4076" t="s">
        <v>165</v>
      </c>
    </row>
    <row r="4077">
      <c r="B4077" t="s">
        <v>165</v>
      </c>
      <c r="C4077" t="s">
        <v>165</v>
      </c>
      <c r="D4077" t="s">
        <v>165</v>
      </c>
      <c r="E4077" t="s">
        <v>165</v>
      </c>
      <c r="F4077" t="s">
        <v>165</v>
      </c>
      <c r="G4077" t="s">
        <v>165</v>
      </c>
      <c r="H4077" t="s">
        <v>165</v>
      </c>
      <c r="J4077" t="s">
        <v>165</v>
      </c>
      <c r="K4077" t="s">
        <v>165</v>
      </c>
      <c r="L4077" t="s">
        <v>165</v>
      </c>
      <c r="M4077" t="s">
        <v>165</v>
      </c>
      <c r="N4077" t="s">
        <v>165</v>
      </c>
      <c r="O4077" t="s">
        <v>165</v>
      </c>
      <c r="P4077" t="s">
        <v>165</v>
      </c>
      <c r="Q4077" t="s">
        <v>165</v>
      </c>
    </row>
    <row r="4078">
      <c r="B4078" t="s">
        <v>165</v>
      </c>
      <c r="C4078" t="s">
        <v>165</v>
      </c>
      <c r="D4078" t="s">
        <v>165</v>
      </c>
      <c r="E4078" t="s">
        <v>165</v>
      </c>
      <c r="F4078" t="s">
        <v>165</v>
      </c>
      <c r="G4078" t="s">
        <v>165</v>
      </c>
      <c r="H4078" t="s">
        <v>165</v>
      </c>
      <c r="J4078" t="s">
        <v>165</v>
      </c>
      <c r="K4078" t="s">
        <v>165</v>
      </c>
      <c r="L4078" t="s">
        <v>165</v>
      </c>
      <c r="M4078" t="s">
        <v>165</v>
      </c>
      <c r="N4078" t="s">
        <v>165</v>
      </c>
      <c r="O4078" t="s">
        <v>165</v>
      </c>
      <c r="P4078" t="s">
        <v>165</v>
      </c>
      <c r="Q4078" t="s">
        <v>165</v>
      </c>
    </row>
    <row r="4079">
      <c r="B4079" t="s">
        <v>165</v>
      </c>
      <c r="C4079" t="s">
        <v>165</v>
      </c>
      <c r="D4079" t="s">
        <v>165</v>
      </c>
      <c r="E4079" t="s">
        <v>165</v>
      </c>
      <c r="F4079" t="s">
        <v>165</v>
      </c>
      <c r="G4079" t="s">
        <v>165</v>
      </c>
      <c r="H4079" t="s">
        <v>165</v>
      </c>
      <c r="J4079" t="s">
        <v>165</v>
      </c>
      <c r="K4079" t="s">
        <v>165</v>
      </c>
      <c r="L4079" t="s">
        <v>165</v>
      </c>
      <c r="M4079" t="s">
        <v>165</v>
      </c>
      <c r="N4079" t="s">
        <v>165</v>
      </c>
      <c r="O4079" t="s">
        <v>165</v>
      </c>
      <c r="P4079" t="s">
        <v>165</v>
      </c>
      <c r="Q4079" t="s">
        <v>165</v>
      </c>
    </row>
    <row r="4080">
      <c r="B4080" t="s">
        <v>165</v>
      </c>
      <c r="C4080" t="s">
        <v>165</v>
      </c>
      <c r="D4080" t="s">
        <v>165</v>
      </c>
      <c r="E4080" t="s">
        <v>165</v>
      </c>
      <c r="F4080" t="s">
        <v>165</v>
      </c>
      <c r="G4080" t="s">
        <v>165</v>
      </c>
      <c r="H4080" t="s">
        <v>165</v>
      </c>
      <c r="J4080" t="s">
        <v>165</v>
      </c>
      <c r="K4080" t="s">
        <v>165</v>
      </c>
      <c r="L4080" t="s">
        <v>165</v>
      </c>
      <c r="M4080" t="s">
        <v>165</v>
      </c>
      <c r="N4080" t="s">
        <v>165</v>
      </c>
      <c r="O4080" t="s">
        <v>165</v>
      </c>
      <c r="P4080" t="s">
        <v>165</v>
      </c>
      <c r="Q4080" t="s">
        <v>165</v>
      </c>
    </row>
    <row r="4081">
      <c r="B4081" t="s">
        <v>165</v>
      </c>
      <c r="C4081" t="s">
        <v>165</v>
      </c>
      <c r="D4081" t="s">
        <v>165</v>
      </c>
      <c r="E4081" t="s">
        <v>165</v>
      </c>
      <c r="F4081" t="s">
        <v>165</v>
      </c>
      <c r="G4081" t="s">
        <v>165</v>
      </c>
      <c r="H4081" t="s">
        <v>165</v>
      </c>
      <c r="J4081" t="s">
        <v>165</v>
      </c>
      <c r="K4081" t="s">
        <v>165</v>
      </c>
      <c r="L4081" t="s">
        <v>165</v>
      </c>
      <c r="M4081" t="s">
        <v>165</v>
      </c>
      <c r="N4081" t="s">
        <v>165</v>
      </c>
      <c r="O4081" t="s">
        <v>165</v>
      </c>
      <c r="P4081" t="s">
        <v>165</v>
      </c>
      <c r="Q4081" t="s">
        <v>165</v>
      </c>
    </row>
    <row r="4082">
      <c r="B4082" t="s">
        <v>165</v>
      </c>
      <c r="C4082" t="s">
        <v>165</v>
      </c>
      <c r="D4082" t="s">
        <v>165</v>
      </c>
      <c r="E4082" t="s">
        <v>165</v>
      </c>
      <c r="F4082" t="s">
        <v>165</v>
      </c>
      <c r="G4082" t="s">
        <v>165</v>
      </c>
      <c r="H4082" t="s">
        <v>165</v>
      </c>
      <c r="J4082" t="s">
        <v>165</v>
      </c>
      <c r="K4082" t="s">
        <v>165</v>
      </c>
      <c r="L4082" t="s">
        <v>165</v>
      </c>
      <c r="M4082" t="s">
        <v>165</v>
      </c>
      <c r="N4082" t="s">
        <v>165</v>
      </c>
      <c r="O4082" t="s">
        <v>165</v>
      </c>
      <c r="P4082" t="s">
        <v>165</v>
      </c>
      <c r="Q4082" t="s">
        <v>165</v>
      </c>
    </row>
    <row r="4083">
      <c r="B4083" t="s">
        <v>165</v>
      </c>
      <c r="C4083" t="s">
        <v>165</v>
      </c>
      <c r="D4083" t="s">
        <v>165</v>
      </c>
      <c r="E4083" t="s">
        <v>165</v>
      </c>
      <c r="F4083" t="s">
        <v>165</v>
      </c>
      <c r="G4083" t="s">
        <v>165</v>
      </c>
      <c r="H4083" t="s">
        <v>165</v>
      </c>
      <c r="J4083" t="s">
        <v>165</v>
      </c>
      <c r="K4083" t="s">
        <v>165</v>
      </c>
      <c r="L4083" t="s">
        <v>165</v>
      </c>
      <c r="M4083" t="s">
        <v>165</v>
      </c>
      <c r="N4083" t="s">
        <v>165</v>
      </c>
      <c r="O4083" t="s">
        <v>165</v>
      </c>
      <c r="P4083" t="s">
        <v>165</v>
      </c>
      <c r="Q4083" t="s">
        <v>165</v>
      </c>
    </row>
    <row r="4084">
      <c r="B4084" t="s">
        <v>165</v>
      </c>
      <c r="C4084" t="s">
        <v>165</v>
      </c>
      <c r="D4084" t="s">
        <v>165</v>
      </c>
      <c r="E4084" t="s">
        <v>165</v>
      </c>
      <c r="F4084" t="s">
        <v>165</v>
      </c>
      <c r="G4084" t="s">
        <v>165</v>
      </c>
      <c r="H4084" t="s">
        <v>165</v>
      </c>
      <c r="J4084" t="s">
        <v>165</v>
      </c>
      <c r="K4084" t="s">
        <v>165</v>
      </c>
      <c r="L4084" t="s">
        <v>165</v>
      </c>
      <c r="M4084" t="s">
        <v>165</v>
      </c>
      <c r="N4084" t="s">
        <v>165</v>
      </c>
      <c r="O4084" t="s">
        <v>165</v>
      </c>
      <c r="P4084" t="s">
        <v>165</v>
      </c>
      <c r="Q4084" t="s">
        <v>165</v>
      </c>
    </row>
    <row r="4085">
      <c r="B4085" t="s">
        <v>165</v>
      </c>
      <c r="C4085" t="s">
        <v>165</v>
      </c>
      <c r="D4085" t="s">
        <v>165</v>
      </c>
      <c r="E4085" t="s">
        <v>165</v>
      </c>
      <c r="F4085" t="s">
        <v>165</v>
      </c>
      <c r="G4085" t="s">
        <v>165</v>
      </c>
      <c r="H4085" t="s">
        <v>165</v>
      </c>
      <c r="J4085" t="s">
        <v>165</v>
      </c>
      <c r="K4085" t="s">
        <v>165</v>
      </c>
      <c r="L4085" t="s">
        <v>165</v>
      </c>
      <c r="M4085" t="s">
        <v>165</v>
      </c>
      <c r="N4085" t="s">
        <v>165</v>
      </c>
      <c r="O4085" t="s">
        <v>165</v>
      </c>
      <c r="P4085" t="s">
        <v>165</v>
      </c>
      <c r="Q4085" t="s">
        <v>165</v>
      </c>
    </row>
    <row r="4086">
      <c r="B4086" t="s">
        <v>165</v>
      </c>
      <c r="C4086" t="s">
        <v>165</v>
      </c>
      <c r="D4086" t="s">
        <v>165</v>
      </c>
      <c r="E4086" t="s">
        <v>165</v>
      </c>
      <c r="F4086" t="s">
        <v>165</v>
      </c>
      <c r="G4086" t="s">
        <v>165</v>
      </c>
      <c r="H4086" t="s">
        <v>165</v>
      </c>
      <c r="J4086" t="s">
        <v>165</v>
      </c>
      <c r="K4086" t="s">
        <v>165</v>
      </c>
      <c r="L4086" t="s">
        <v>165</v>
      </c>
      <c r="M4086" t="s">
        <v>165</v>
      </c>
      <c r="N4086" t="s">
        <v>165</v>
      </c>
      <c r="O4086" t="s">
        <v>165</v>
      </c>
      <c r="P4086" t="s">
        <v>165</v>
      </c>
      <c r="Q4086" t="s">
        <v>165</v>
      </c>
    </row>
    <row r="4087">
      <c r="B4087" t="s">
        <v>165</v>
      </c>
      <c r="C4087" t="s">
        <v>165</v>
      </c>
      <c r="D4087" t="s">
        <v>165</v>
      </c>
      <c r="E4087" t="s">
        <v>165</v>
      </c>
      <c r="F4087" t="s">
        <v>165</v>
      </c>
      <c r="G4087" t="s">
        <v>165</v>
      </c>
      <c r="H4087" t="s">
        <v>165</v>
      </c>
      <c r="J4087" t="s">
        <v>165</v>
      </c>
      <c r="K4087" t="s">
        <v>165</v>
      </c>
      <c r="L4087" t="s">
        <v>165</v>
      </c>
      <c r="M4087" t="s">
        <v>165</v>
      </c>
      <c r="N4087" t="s">
        <v>165</v>
      </c>
      <c r="O4087" t="s">
        <v>165</v>
      </c>
      <c r="P4087" t="s">
        <v>165</v>
      </c>
      <c r="Q4087" t="s">
        <v>165</v>
      </c>
    </row>
    <row r="4088">
      <c r="B4088" t="s">
        <v>165</v>
      </c>
      <c r="C4088" t="s">
        <v>165</v>
      </c>
      <c r="D4088" t="s">
        <v>165</v>
      </c>
      <c r="E4088" t="s">
        <v>165</v>
      </c>
      <c r="F4088" t="s">
        <v>165</v>
      </c>
      <c r="G4088" t="s">
        <v>165</v>
      </c>
      <c r="H4088" t="s">
        <v>165</v>
      </c>
      <c r="J4088" t="s">
        <v>165</v>
      </c>
      <c r="K4088" t="s">
        <v>165</v>
      </c>
      <c r="L4088" t="s">
        <v>165</v>
      </c>
      <c r="M4088" t="s">
        <v>165</v>
      </c>
      <c r="N4088" t="s">
        <v>165</v>
      </c>
      <c r="O4088" t="s">
        <v>165</v>
      </c>
      <c r="P4088" t="s">
        <v>165</v>
      </c>
      <c r="Q4088" t="s">
        <v>165</v>
      </c>
    </row>
    <row r="4089">
      <c r="B4089" t="s">
        <v>165</v>
      </c>
      <c r="C4089" t="s">
        <v>165</v>
      </c>
      <c r="D4089" t="s">
        <v>165</v>
      </c>
      <c r="E4089" t="s">
        <v>165</v>
      </c>
      <c r="F4089" t="s">
        <v>165</v>
      </c>
      <c r="G4089" t="s">
        <v>165</v>
      </c>
      <c r="H4089" t="s">
        <v>165</v>
      </c>
      <c r="J4089" t="s">
        <v>165</v>
      </c>
      <c r="K4089" t="s">
        <v>165</v>
      </c>
      <c r="L4089" t="s">
        <v>165</v>
      </c>
      <c r="M4089" t="s">
        <v>165</v>
      </c>
      <c r="N4089" t="s">
        <v>165</v>
      </c>
      <c r="O4089" t="s">
        <v>165</v>
      </c>
      <c r="P4089" t="s">
        <v>165</v>
      </c>
      <c r="Q4089" t="s">
        <v>165</v>
      </c>
    </row>
    <row r="4090">
      <c r="B4090" t="s">
        <v>165</v>
      </c>
      <c r="C4090" t="s">
        <v>165</v>
      </c>
      <c r="D4090" t="s">
        <v>165</v>
      </c>
      <c r="E4090" t="s">
        <v>165</v>
      </c>
      <c r="F4090" t="s">
        <v>165</v>
      </c>
      <c r="G4090" t="s">
        <v>165</v>
      </c>
      <c r="H4090" t="s">
        <v>165</v>
      </c>
      <c r="J4090" t="s">
        <v>165</v>
      </c>
      <c r="K4090" t="s">
        <v>165</v>
      </c>
      <c r="L4090" t="s">
        <v>165</v>
      </c>
      <c r="M4090" t="s">
        <v>165</v>
      </c>
      <c r="N4090" t="s">
        <v>165</v>
      </c>
      <c r="O4090" t="s">
        <v>165</v>
      </c>
      <c r="P4090" t="s">
        <v>165</v>
      </c>
      <c r="Q4090" t="s">
        <v>165</v>
      </c>
    </row>
    <row r="4091">
      <c r="B4091" t="s">
        <v>165</v>
      </c>
      <c r="C4091" t="s">
        <v>165</v>
      </c>
      <c r="D4091" t="s">
        <v>165</v>
      </c>
      <c r="E4091" t="s">
        <v>165</v>
      </c>
      <c r="F4091" t="s">
        <v>165</v>
      </c>
      <c r="G4091" t="s">
        <v>165</v>
      </c>
      <c r="H4091" t="s">
        <v>165</v>
      </c>
      <c r="J4091" t="s">
        <v>165</v>
      </c>
      <c r="K4091" t="s">
        <v>165</v>
      </c>
      <c r="L4091" t="s">
        <v>165</v>
      </c>
      <c r="M4091" t="s">
        <v>165</v>
      </c>
      <c r="N4091" t="s">
        <v>165</v>
      </c>
      <c r="O4091" t="s">
        <v>165</v>
      </c>
      <c r="P4091" t="s">
        <v>165</v>
      </c>
      <c r="Q4091" t="s">
        <v>165</v>
      </c>
    </row>
    <row r="4092">
      <c r="B4092" t="s">
        <v>165</v>
      </c>
      <c r="C4092" t="s">
        <v>165</v>
      </c>
      <c r="D4092" t="s">
        <v>165</v>
      </c>
      <c r="E4092" t="s">
        <v>165</v>
      </c>
      <c r="F4092" t="s">
        <v>165</v>
      </c>
      <c r="G4092" t="s">
        <v>165</v>
      </c>
      <c r="H4092" t="s">
        <v>165</v>
      </c>
      <c r="J4092" t="s">
        <v>165</v>
      </c>
      <c r="K4092" t="s">
        <v>165</v>
      </c>
      <c r="L4092" t="s">
        <v>165</v>
      </c>
      <c r="M4092" t="s">
        <v>165</v>
      </c>
      <c r="N4092" t="s">
        <v>165</v>
      </c>
      <c r="O4092" t="s">
        <v>165</v>
      </c>
      <c r="P4092" t="s">
        <v>165</v>
      </c>
      <c r="Q4092" t="s">
        <v>165</v>
      </c>
    </row>
    <row r="4093">
      <c r="B4093" t="s">
        <v>165</v>
      </c>
      <c r="C4093" t="s">
        <v>165</v>
      </c>
      <c r="D4093" t="s">
        <v>165</v>
      </c>
      <c r="E4093" t="s">
        <v>165</v>
      </c>
      <c r="F4093" t="s">
        <v>165</v>
      </c>
      <c r="G4093" t="s">
        <v>165</v>
      </c>
      <c r="H4093" t="s">
        <v>165</v>
      </c>
      <c r="J4093" t="s">
        <v>165</v>
      </c>
      <c r="K4093" t="s">
        <v>165</v>
      </c>
      <c r="L4093" t="s">
        <v>165</v>
      </c>
      <c r="M4093" t="s">
        <v>165</v>
      </c>
      <c r="N4093" t="s">
        <v>165</v>
      </c>
      <c r="O4093" t="s">
        <v>165</v>
      </c>
      <c r="P4093" t="s">
        <v>165</v>
      </c>
      <c r="Q4093" t="s">
        <v>165</v>
      </c>
    </row>
    <row r="4094">
      <c r="B4094" t="s">
        <v>165</v>
      </c>
      <c r="C4094" t="s">
        <v>165</v>
      </c>
      <c r="D4094" t="s">
        <v>165</v>
      </c>
      <c r="E4094" t="s">
        <v>165</v>
      </c>
      <c r="F4094" t="s">
        <v>165</v>
      </c>
      <c r="G4094" t="s">
        <v>165</v>
      </c>
      <c r="H4094" t="s">
        <v>165</v>
      </c>
      <c r="J4094" t="s">
        <v>165</v>
      </c>
      <c r="K4094" t="s">
        <v>165</v>
      </c>
      <c r="L4094" t="s">
        <v>165</v>
      </c>
      <c r="M4094" t="s">
        <v>165</v>
      </c>
      <c r="N4094" t="s">
        <v>165</v>
      </c>
      <c r="O4094" t="s">
        <v>165</v>
      </c>
      <c r="P4094" t="s">
        <v>165</v>
      </c>
      <c r="Q4094" t="s">
        <v>165</v>
      </c>
    </row>
    <row r="4095">
      <c r="B4095" t="s">
        <v>165</v>
      </c>
      <c r="C4095" t="s">
        <v>165</v>
      </c>
      <c r="D4095" t="s">
        <v>165</v>
      </c>
      <c r="E4095" t="s">
        <v>165</v>
      </c>
      <c r="F4095" t="s">
        <v>165</v>
      </c>
      <c r="G4095" t="s">
        <v>165</v>
      </c>
      <c r="H4095" t="s">
        <v>165</v>
      </c>
      <c r="J4095" t="s">
        <v>165</v>
      </c>
      <c r="K4095" t="s">
        <v>165</v>
      </c>
      <c r="L4095" t="s">
        <v>165</v>
      </c>
      <c r="M4095" t="s">
        <v>165</v>
      </c>
      <c r="N4095" t="s">
        <v>165</v>
      </c>
      <c r="O4095" t="s">
        <v>165</v>
      </c>
      <c r="P4095" t="s">
        <v>165</v>
      </c>
      <c r="Q4095" t="s">
        <v>165</v>
      </c>
    </row>
    <row r="4096">
      <c r="B4096" t="s">
        <v>165</v>
      </c>
      <c r="C4096" t="s">
        <v>165</v>
      </c>
      <c r="D4096" t="s">
        <v>165</v>
      </c>
      <c r="E4096" t="s">
        <v>165</v>
      </c>
      <c r="F4096" t="s">
        <v>165</v>
      </c>
      <c r="G4096" t="s">
        <v>165</v>
      </c>
      <c r="H4096" t="s">
        <v>165</v>
      </c>
      <c r="J4096" t="s">
        <v>165</v>
      </c>
      <c r="K4096" t="s">
        <v>165</v>
      </c>
      <c r="L4096" t="s">
        <v>165</v>
      </c>
      <c r="M4096" t="s">
        <v>165</v>
      </c>
      <c r="N4096" t="s">
        <v>165</v>
      </c>
      <c r="O4096" t="s">
        <v>165</v>
      </c>
      <c r="P4096" t="s">
        <v>165</v>
      </c>
      <c r="Q4096" t="s">
        <v>165</v>
      </c>
    </row>
    <row r="4097">
      <c r="B4097" t="s">
        <v>165</v>
      </c>
      <c r="C4097" t="s">
        <v>165</v>
      </c>
      <c r="D4097" t="s">
        <v>165</v>
      </c>
      <c r="E4097" t="s">
        <v>165</v>
      </c>
      <c r="F4097" t="s">
        <v>165</v>
      </c>
      <c r="G4097" t="s">
        <v>165</v>
      </c>
      <c r="H4097" t="s">
        <v>165</v>
      </c>
      <c r="J4097" t="s">
        <v>165</v>
      </c>
      <c r="K4097" t="s">
        <v>165</v>
      </c>
      <c r="L4097" t="s">
        <v>165</v>
      </c>
      <c r="M4097" t="s">
        <v>165</v>
      </c>
      <c r="N4097" t="s">
        <v>165</v>
      </c>
      <c r="O4097" t="s">
        <v>165</v>
      </c>
      <c r="P4097" t="s">
        <v>165</v>
      </c>
      <c r="Q4097" t="s">
        <v>165</v>
      </c>
    </row>
    <row r="4098">
      <c r="B4098" t="s">
        <v>165</v>
      </c>
      <c r="C4098" t="s">
        <v>165</v>
      </c>
      <c r="D4098" t="s">
        <v>165</v>
      </c>
      <c r="E4098" t="s">
        <v>165</v>
      </c>
      <c r="F4098" t="s">
        <v>165</v>
      </c>
      <c r="G4098" t="s">
        <v>165</v>
      </c>
      <c r="H4098" t="s">
        <v>165</v>
      </c>
      <c r="J4098" t="s">
        <v>165</v>
      </c>
      <c r="K4098" t="s">
        <v>165</v>
      </c>
      <c r="L4098" t="s">
        <v>165</v>
      </c>
      <c r="M4098" t="s">
        <v>165</v>
      </c>
      <c r="N4098" t="s">
        <v>165</v>
      </c>
      <c r="O4098" t="s">
        <v>165</v>
      </c>
      <c r="P4098" t="s">
        <v>165</v>
      </c>
      <c r="Q4098" t="s">
        <v>165</v>
      </c>
    </row>
    <row r="4099">
      <c r="B4099" t="s">
        <v>165</v>
      </c>
      <c r="C4099" t="s">
        <v>165</v>
      </c>
      <c r="D4099" t="s">
        <v>165</v>
      </c>
      <c r="E4099" t="s">
        <v>165</v>
      </c>
      <c r="F4099" t="s">
        <v>165</v>
      </c>
      <c r="G4099" t="s">
        <v>165</v>
      </c>
      <c r="H4099" t="s">
        <v>165</v>
      </c>
      <c r="J4099" t="s">
        <v>165</v>
      </c>
      <c r="K4099" t="s">
        <v>165</v>
      </c>
      <c r="L4099" t="s">
        <v>165</v>
      </c>
      <c r="M4099" t="s">
        <v>165</v>
      </c>
      <c r="N4099" t="s">
        <v>165</v>
      </c>
      <c r="O4099" t="s">
        <v>165</v>
      </c>
      <c r="P4099" t="s">
        <v>165</v>
      </c>
      <c r="Q4099" t="s">
        <v>165</v>
      </c>
    </row>
    <row r="4100">
      <c r="B4100" t="s">
        <v>165</v>
      </c>
      <c r="C4100" t="s">
        <v>165</v>
      </c>
      <c r="D4100" t="s">
        <v>165</v>
      </c>
      <c r="E4100" t="s">
        <v>165</v>
      </c>
      <c r="F4100" t="s">
        <v>165</v>
      </c>
      <c r="G4100" t="s">
        <v>165</v>
      </c>
      <c r="H4100" t="s">
        <v>165</v>
      </c>
      <c r="J4100" t="s">
        <v>165</v>
      </c>
      <c r="K4100" t="s">
        <v>165</v>
      </c>
      <c r="L4100" t="s">
        <v>165</v>
      </c>
      <c r="M4100" t="s">
        <v>165</v>
      </c>
      <c r="N4100" t="s">
        <v>165</v>
      </c>
      <c r="O4100" t="s">
        <v>165</v>
      </c>
      <c r="P4100" t="s">
        <v>165</v>
      </c>
      <c r="Q4100" t="s">
        <v>165</v>
      </c>
    </row>
    <row r="4101">
      <c r="B4101" t="s">
        <v>165</v>
      </c>
      <c r="C4101" t="s">
        <v>165</v>
      </c>
      <c r="D4101" t="s">
        <v>165</v>
      </c>
      <c r="E4101" t="s">
        <v>165</v>
      </c>
      <c r="F4101" t="s">
        <v>165</v>
      </c>
      <c r="G4101" t="s">
        <v>165</v>
      </c>
      <c r="H4101" t="s">
        <v>165</v>
      </c>
      <c r="J4101" t="s">
        <v>165</v>
      </c>
      <c r="K4101" t="s">
        <v>165</v>
      </c>
      <c r="L4101" t="s">
        <v>165</v>
      </c>
      <c r="M4101" t="s">
        <v>165</v>
      </c>
      <c r="N4101" t="s">
        <v>165</v>
      </c>
      <c r="O4101" t="s">
        <v>165</v>
      </c>
      <c r="P4101" t="s">
        <v>165</v>
      </c>
      <c r="Q4101" t="s">
        <v>165</v>
      </c>
    </row>
    <row r="4102">
      <c r="B4102" t="s">
        <v>165</v>
      </c>
      <c r="C4102" t="s">
        <v>165</v>
      </c>
      <c r="D4102" t="s">
        <v>165</v>
      </c>
      <c r="E4102" t="s">
        <v>165</v>
      </c>
      <c r="F4102" t="s">
        <v>165</v>
      </c>
      <c r="G4102" t="s">
        <v>165</v>
      </c>
      <c r="H4102" t="s">
        <v>165</v>
      </c>
      <c r="J4102" t="s">
        <v>165</v>
      </c>
      <c r="K4102" t="s">
        <v>165</v>
      </c>
      <c r="L4102" t="s">
        <v>165</v>
      </c>
      <c r="M4102" t="s">
        <v>165</v>
      </c>
      <c r="N4102" t="s">
        <v>165</v>
      </c>
      <c r="O4102" t="s">
        <v>165</v>
      </c>
      <c r="P4102" t="s">
        <v>165</v>
      </c>
      <c r="Q4102" t="s">
        <v>165</v>
      </c>
    </row>
    <row r="4103">
      <c r="B4103" t="s">
        <v>165</v>
      </c>
      <c r="C4103" t="s">
        <v>165</v>
      </c>
      <c r="D4103" t="s">
        <v>165</v>
      </c>
      <c r="E4103" t="s">
        <v>165</v>
      </c>
      <c r="F4103" t="s">
        <v>165</v>
      </c>
      <c r="G4103" t="s">
        <v>165</v>
      </c>
      <c r="H4103" t="s">
        <v>165</v>
      </c>
      <c r="J4103" t="s">
        <v>165</v>
      </c>
      <c r="K4103" t="s">
        <v>165</v>
      </c>
      <c r="L4103" t="s">
        <v>165</v>
      </c>
      <c r="M4103" t="s">
        <v>165</v>
      </c>
      <c r="N4103" t="s">
        <v>165</v>
      </c>
      <c r="O4103" t="s">
        <v>165</v>
      </c>
      <c r="P4103" t="s">
        <v>165</v>
      </c>
      <c r="Q4103" t="s">
        <v>165</v>
      </c>
    </row>
    <row r="4104">
      <c r="B4104" t="s">
        <v>165</v>
      </c>
      <c r="C4104" t="s">
        <v>165</v>
      </c>
      <c r="D4104" t="s">
        <v>165</v>
      </c>
      <c r="E4104" t="s">
        <v>165</v>
      </c>
      <c r="F4104" t="s">
        <v>165</v>
      </c>
      <c r="G4104" t="s">
        <v>165</v>
      </c>
      <c r="H4104" t="s">
        <v>165</v>
      </c>
      <c r="J4104" t="s">
        <v>165</v>
      </c>
      <c r="K4104" t="s">
        <v>165</v>
      </c>
      <c r="L4104" t="s">
        <v>165</v>
      </c>
      <c r="M4104" t="s">
        <v>165</v>
      </c>
      <c r="N4104" t="s">
        <v>165</v>
      </c>
      <c r="O4104" t="s">
        <v>165</v>
      </c>
      <c r="P4104" t="s">
        <v>165</v>
      </c>
      <c r="Q4104" t="s">
        <v>165</v>
      </c>
    </row>
    <row r="4105">
      <c r="B4105" t="s">
        <v>165</v>
      </c>
      <c r="C4105" t="s">
        <v>165</v>
      </c>
      <c r="D4105" t="s">
        <v>165</v>
      </c>
      <c r="E4105" t="s">
        <v>165</v>
      </c>
      <c r="F4105" t="s">
        <v>165</v>
      </c>
      <c r="G4105" t="s">
        <v>165</v>
      </c>
      <c r="H4105" t="s">
        <v>165</v>
      </c>
      <c r="J4105" t="s">
        <v>165</v>
      </c>
      <c r="K4105" t="s">
        <v>165</v>
      </c>
      <c r="L4105" t="s">
        <v>165</v>
      </c>
      <c r="M4105" t="s">
        <v>165</v>
      </c>
      <c r="N4105" t="s">
        <v>165</v>
      </c>
      <c r="O4105" t="s">
        <v>165</v>
      </c>
      <c r="P4105" t="s">
        <v>165</v>
      </c>
      <c r="Q4105" t="s">
        <v>165</v>
      </c>
    </row>
    <row r="4106">
      <c r="B4106" t="s">
        <v>165</v>
      </c>
      <c r="C4106" t="s">
        <v>165</v>
      </c>
      <c r="D4106" t="s">
        <v>165</v>
      </c>
      <c r="E4106" t="s">
        <v>165</v>
      </c>
      <c r="F4106" t="s">
        <v>165</v>
      </c>
      <c r="G4106" t="s">
        <v>165</v>
      </c>
      <c r="H4106" t="s">
        <v>165</v>
      </c>
      <c r="J4106" t="s">
        <v>165</v>
      </c>
      <c r="K4106" t="s">
        <v>165</v>
      </c>
      <c r="L4106" t="s">
        <v>165</v>
      </c>
      <c r="M4106" t="s">
        <v>165</v>
      </c>
      <c r="N4106" t="s">
        <v>165</v>
      </c>
      <c r="O4106" t="s">
        <v>165</v>
      </c>
      <c r="P4106" t="s">
        <v>165</v>
      </c>
      <c r="Q4106" t="s">
        <v>165</v>
      </c>
    </row>
    <row r="4107">
      <c r="B4107" t="s">
        <v>165</v>
      </c>
      <c r="C4107" t="s">
        <v>165</v>
      </c>
      <c r="D4107" t="s">
        <v>165</v>
      </c>
      <c r="E4107" t="s">
        <v>165</v>
      </c>
      <c r="F4107" t="s">
        <v>165</v>
      </c>
      <c r="G4107" t="s">
        <v>165</v>
      </c>
      <c r="H4107" t="s">
        <v>165</v>
      </c>
      <c r="J4107" t="s">
        <v>165</v>
      </c>
      <c r="K4107" t="s">
        <v>165</v>
      </c>
      <c r="L4107" t="s">
        <v>165</v>
      </c>
      <c r="M4107" t="s">
        <v>165</v>
      </c>
      <c r="N4107" t="s">
        <v>165</v>
      </c>
      <c r="O4107" t="s">
        <v>165</v>
      </c>
      <c r="P4107" t="s">
        <v>165</v>
      </c>
      <c r="Q4107" t="s">
        <v>165</v>
      </c>
    </row>
    <row r="4108">
      <c r="B4108" t="s">
        <v>165</v>
      </c>
      <c r="C4108" t="s">
        <v>165</v>
      </c>
      <c r="D4108" t="s">
        <v>165</v>
      </c>
      <c r="E4108" t="s">
        <v>165</v>
      </c>
      <c r="F4108" t="s">
        <v>165</v>
      </c>
      <c r="G4108" t="s">
        <v>165</v>
      </c>
      <c r="H4108" t="s">
        <v>165</v>
      </c>
      <c r="J4108" t="s">
        <v>165</v>
      </c>
      <c r="K4108" t="s">
        <v>165</v>
      </c>
      <c r="L4108" t="s">
        <v>165</v>
      </c>
      <c r="M4108" t="s">
        <v>165</v>
      </c>
      <c r="N4108" t="s">
        <v>165</v>
      </c>
      <c r="O4108" t="s">
        <v>165</v>
      </c>
      <c r="P4108" t="s">
        <v>165</v>
      </c>
      <c r="Q4108" t="s">
        <v>165</v>
      </c>
    </row>
    <row r="4109">
      <c r="B4109" t="s">
        <v>165</v>
      </c>
      <c r="C4109" t="s">
        <v>165</v>
      </c>
      <c r="D4109" t="s">
        <v>165</v>
      </c>
      <c r="E4109" t="s">
        <v>165</v>
      </c>
      <c r="F4109" t="s">
        <v>165</v>
      </c>
      <c r="G4109" t="s">
        <v>165</v>
      </c>
      <c r="H4109" t="s">
        <v>165</v>
      </c>
      <c r="J4109" t="s">
        <v>165</v>
      </c>
      <c r="K4109" t="s">
        <v>165</v>
      </c>
      <c r="L4109" t="s">
        <v>165</v>
      </c>
      <c r="M4109" t="s">
        <v>165</v>
      </c>
      <c r="N4109" t="s">
        <v>165</v>
      </c>
      <c r="O4109" t="s">
        <v>165</v>
      </c>
      <c r="P4109" t="s">
        <v>165</v>
      </c>
      <c r="Q4109" t="s">
        <v>165</v>
      </c>
    </row>
    <row r="4110">
      <c r="B4110" t="s">
        <v>165</v>
      </c>
      <c r="C4110" t="s">
        <v>165</v>
      </c>
      <c r="D4110" t="s">
        <v>165</v>
      </c>
      <c r="E4110" t="s">
        <v>165</v>
      </c>
      <c r="F4110" t="s">
        <v>165</v>
      </c>
      <c r="G4110" t="s">
        <v>165</v>
      </c>
      <c r="H4110" t="s">
        <v>165</v>
      </c>
      <c r="J4110" t="s">
        <v>165</v>
      </c>
      <c r="K4110" t="s">
        <v>165</v>
      </c>
      <c r="L4110" t="s">
        <v>165</v>
      </c>
      <c r="M4110" t="s">
        <v>165</v>
      </c>
      <c r="N4110" t="s">
        <v>165</v>
      </c>
      <c r="O4110" t="s">
        <v>165</v>
      </c>
      <c r="P4110" t="s">
        <v>165</v>
      </c>
      <c r="Q4110" t="s">
        <v>165</v>
      </c>
    </row>
    <row r="4111">
      <c r="B4111" t="s">
        <v>165</v>
      </c>
      <c r="C4111" t="s">
        <v>165</v>
      </c>
      <c r="D4111" t="s">
        <v>165</v>
      </c>
      <c r="E4111" t="s">
        <v>165</v>
      </c>
      <c r="F4111" t="s">
        <v>165</v>
      </c>
      <c r="G4111" t="s">
        <v>165</v>
      </c>
      <c r="H4111" t="s">
        <v>165</v>
      </c>
      <c r="J4111" t="s">
        <v>165</v>
      </c>
      <c r="K4111" t="s">
        <v>165</v>
      </c>
      <c r="L4111" t="s">
        <v>165</v>
      </c>
      <c r="M4111" t="s">
        <v>165</v>
      </c>
      <c r="N4111" t="s">
        <v>165</v>
      </c>
      <c r="O4111" t="s">
        <v>165</v>
      </c>
      <c r="P4111" t="s">
        <v>165</v>
      </c>
      <c r="Q4111" t="s">
        <v>165</v>
      </c>
    </row>
    <row r="4112">
      <c r="B4112" t="s">
        <v>165</v>
      </c>
      <c r="C4112" t="s">
        <v>165</v>
      </c>
      <c r="D4112" t="s">
        <v>165</v>
      </c>
      <c r="E4112" t="s">
        <v>165</v>
      </c>
      <c r="F4112" t="s">
        <v>165</v>
      </c>
      <c r="G4112" t="s">
        <v>165</v>
      </c>
      <c r="H4112" t="s">
        <v>165</v>
      </c>
      <c r="J4112" t="s">
        <v>165</v>
      </c>
      <c r="K4112" t="s">
        <v>165</v>
      </c>
      <c r="L4112" t="s">
        <v>165</v>
      </c>
      <c r="M4112" t="s">
        <v>165</v>
      </c>
      <c r="N4112" t="s">
        <v>165</v>
      </c>
      <c r="O4112" t="s">
        <v>165</v>
      </c>
      <c r="P4112" t="s">
        <v>165</v>
      </c>
      <c r="Q4112" t="s">
        <v>165</v>
      </c>
    </row>
    <row r="4113">
      <c r="B4113" t="s">
        <v>165</v>
      </c>
      <c r="C4113" t="s">
        <v>165</v>
      </c>
      <c r="D4113" t="s">
        <v>165</v>
      </c>
      <c r="E4113" t="s">
        <v>165</v>
      </c>
      <c r="F4113" t="s">
        <v>165</v>
      </c>
      <c r="G4113" t="s">
        <v>165</v>
      </c>
      <c r="H4113" t="s">
        <v>165</v>
      </c>
      <c r="J4113" t="s">
        <v>165</v>
      </c>
      <c r="K4113" t="s">
        <v>165</v>
      </c>
      <c r="L4113" t="s">
        <v>165</v>
      </c>
      <c r="M4113" t="s">
        <v>165</v>
      </c>
      <c r="N4113" t="s">
        <v>165</v>
      </c>
      <c r="O4113" t="s">
        <v>165</v>
      </c>
      <c r="P4113" t="s">
        <v>165</v>
      </c>
      <c r="Q4113" t="s">
        <v>165</v>
      </c>
    </row>
    <row r="4114">
      <c r="B4114" t="s">
        <v>165</v>
      </c>
      <c r="C4114" t="s">
        <v>165</v>
      </c>
      <c r="D4114" t="s">
        <v>165</v>
      </c>
      <c r="E4114" t="s">
        <v>165</v>
      </c>
      <c r="F4114" t="s">
        <v>165</v>
      </c>
      <c r="G4114" t="s">
        <v>165</v>
      </c>
      <c r="H4114" t="s">
        <v>165</v>
      </c>
      <c r="J4114" t="s">
        <v>165</v>
      </c>
      <c r="K4114" t="s">
        <v>165</v>
      </c>
      <c r="L4114" t="s">
        <v>165</v>
      </c>
      <c r="M4114" t="s">
        <v>165</v>
      </c>
      <c r="N4114" t="s">
        <v>165</v>
      </c>
      <c r="O4114" t="s">
        <v>165</v>
      </c>
      <c r="P4114" t="s">
        <v>165</v>
      </c>
      <c r="Q4114" t="s">
        <v>165</v>
      </c>
    </row>
    <row r="4115">
      <c r="B4115" t="s">
        <v>165</v>
      </c>
      <c r="C4115" t="s">
        <v>165</v>
      </c>
      <c r="D4115" t="s">
        <v>165</v>
      </c>
      <c r="E4115" t="s">
        <v>165</v>
      </c>
      <c r="F4115" t="s">
        <v>165</v>
      </c>
      <c r="G4115" t="s">
        <v>165</v>
      </c>
      <c r="H4115" t="s">
        <v>165</v>
      </c>
      <c r="J4115" t="s">
        <v>165</v>
      </c>
      <c r="K4115" t="s">
        <v>165</v>
      </c>
      <c r="L4115" t="s">
        <v>165</v>
      </c>
      <c r="M4115" t="s">
        <v>165</v>
      </c>
      <c r="N4115" t="s">
        <v>165</v>
      </c>
      <c r="O4115" t="s">
        <v>165</v>
      </c>
      <c r="P4115" t="s">
        <v>165</v>
      </c>
      <c r="Q4115" t="s">
        <v>165</v>
      </c>
    </row>
    <row r="4116">
      <c r="B4116" t="s">
        <v>165</v>
      </c>
      <c r="C4116" t="s">
        <v>165</v>
      </c>
      <c r="D4116" t="s">
        <v>165</v>
      </c>
      <c r="E4116" t="s">
        <v>165</v>
      </c>
      <c r="F4116" t="s">
        <v>165</v>
      </c>
      <c r="G4116" t="s">
        <v>165</v>
      </c>
      <c r="H4116" t="s">
        <v>165</v>
      </c>
      <c r="J4116" t="s">
        <v>165</v>
      </c>
      <c r="K4116" t="s">
        <v>165</v>
      </c>
      <c r="L4116" t="s">
        <v>165</v>
      </c>
      <c r="M4116" t="s">
        <v>165</v>
      </c>
      <c r="N4116" t="s">
        <v>165</v>
      </c>
      <c r="O4116" t="s">
        <v>165</v>
      </c>
      <c r="P4116" t="s">
        <v>165</v>
      </c>
      <c r="Q4116" t="s">
        <v>165</v>
      </c>
    </row>
    <row r="4117">
      <c r="B4117" t="s">
        <v>165</v>
      </c>
      <c r="C4117" t="s">
        <v>165</v>
      </c>
      <c r="D4117" t="s">
        <v>165</v>
      </c>
      <c r="E4117" t="s">
        <v>165</v>
      </c>
      <c r="F4117" t="s">
        <v>165</v>
      </c>
      <c r="G4117" t="s">
        <v>165</v>
      </c>
      <c r="H4117" t="s">
        <v>165</v>
      </c>
      <c r="J4117" t="s">
        <v>165</v>
      </c>
      <c r="K4117" t="s">
        <v>165</v>
      </c>
      <c r="L4117" t="s">
        <v>165</v>
      </c>
      <c r="M4117" t="s">
        <v>165</v>
      </c>
      <c r="N4117" t="s">
        <v>165</v>
      </c>
      <c r="O4117" t="s">
        <v>165</v>
      </c>
      <c r="P4117" t="s">
        <v>165</v>
      </c>
      <c r="Q4117" t="s">
        <v>165</v>
      </c>
    </row>
    <row r="4118">
      <c r="B4118" t="s">
        <v>165</v>
      </c>
      <c r="C4118" t="s">
        <v>165</v>
      </c>
      <c r="D4118" t="s">
        <v>165</v>
      </c>
      <c r="E4118" t="s">
        <v>165</v>
      </c>
      <c r="F4118" t="s">
        <v>165</v>
      </c>
      <c r="G4118" t="s">
        <v>165</v>
      </c>
      <c r="H4118" t="s">
        <v>165</v>
      </c>
      <c r="J4118" t="s">
        <v>165</v>
      </c>
      <c r="K4118" t="s">
        <v>165</v>
      </c>
      <c r="L4118" t="s">
        <v>165</v>
      </c>
      <c r="M4118" t="s">
        <v>165</v>
      </c>
      <c r="N4118" t="s">
        <v>165</v>
      </c>
      <c r="O4118" t="s">
        <v>165</v>
      </c>
      <c r="P4118" t="s">
        <v>165</v>
      </c>
      <c r="Q4118" t="s">
        <v>165</v>
      </c>
    </row>
    <row r="4119">
      <c r="B4119" t="s">
        <v>165</v>
      </c>
      <c r="C4119" t="s">
        <v>165</v>
      </c>
      <c r="D4119" t="s">
        <v>165</v>
      </c>
      <c r="E4119" t="s">
        <v>165</v>
      </c>
      <c r="F4119" t="s">
        <v>165</v>
      </c>
      <c r="G4119" t="s">
        <v>165</v>
      </c>
      <c r="H4119" t="s">
        <v>165</v>
      </c>
      <c r="J4119" t="s">
        <v>165</v>
      </c>
      <c r="K4119" t="s">
        <v>165</v>
      </c>
      <c r="L4119" t="s">
        <v>165</v>
      </c>
      <c r="M4119" t="s">
        <v>165</v>
      </c>
      <c r="N4119" t="s">
        <v>165</v>
      </c>
      <c r="O4119" t="s">
        <v>165</v>
      </c>
      <c r="P4119" t="s">
        <v>165</v>
      </c>
      <c r="Q4119" t="s">
        <v>165</v>
      </c>
    </row>
    <row r="4120">
      <c r="B4120" t="s">
        <v>165</v>
      </c>
      <c r="C4120" t="s">
        <v>165</v>
      </c>
      <c r="D4120" t="s">
        <v>165</v>
      </c>
      <c r="E4120" t="s">
        <v>165</v>
      </c>
      <c r="F4120" t="s">
        <v>165</v>
      </c>
      <c r="G4120" t="s">
        <v>165</v>
      </c>
      <c r="H4120" t="s">
        <v>165</v>
      </c>
      <c r="J4120" t="s">
        <v>165</v>
      </c>
      <c r="K4120" t="s">
        <v>165</v>
      </c>
      <c r="L4120" t="s">
        <v>165</v>
      </c>
      <c r="M4120" t="s">
        <v>165</v>
      </c>
      <c r="N4120" t="s">
        <v>165</v>
      </c>
      <c r="O4120" t="s">
        <v>165</v>
      </c>
      <c r="P4120" t="s">
        <v>165</v>
      </c>
      <c r="Q4120" t="s">
        <v>165</v>
      </c>
    </row>
    <row r="4121">
      <c r="B4121" t="s">
        <v>165</v>
      </c>
      <c r="C4121" t="s">
        <v>165</v>
      </c>
      <c r="D4121" t="s">
        <v>165</v>
      </c>
      <c r="E4121" t="s">
        <v>165</v>
      </c>
      <c r="F4121" t="s">
        <v>165</v>
      </c>
      <c r="G4121" t="s">
        <v>165</v>
      </c>
      <c r="H4121" t="s">
        <v>165</v>
      </c>
      <c r="J4121" t="s">
        <v>165</v>
      </c>
      <c r="K4121" t="s">
        <v>165</v>
      </c>
      <c r="L4121" t="s">
        <v>165</v>
      </c>
      <c r="M4121" t="s">
        <v>165</v>
      </c>
      <c r="N4121" t="s">
        <v>165</v>
      </c>
      <c r="O4121" t="s">
        <v>165</v>
      </c>
      <c r="P4121" t="s">
        <v>165</v>
      </c>
      <c r="Q4121" t="s">
        <v>165</v>
      </c>
    </row>
    <row r="4122">
      <c r="B4122" t="s">
        <v>165</v>
      </c>
      <c r="C4122" t="s">
        <v>165</v>
      </c>
      <c r="D4122" t="s">
        <v>165</v>
      </c>
      <c r="E4122" t="s">
        <v>165</v>
      </c>
      <c r="F4122" t="s">
        <v>165</v>
      </c>
      <c r="G4122" t="s">
        <v>165</v>
      </c>
      <c r="H4122" t="s">
        <v>165</v>
      </c>
      <c r="J4122" t="s">
        <v>165</v>
      </c>
      <c r="K4122" t="s">
        <v>165</v>
      </c>
      <c r="L4122" t="s">
        <v>165</v>
      </c>
      <c r="M4122" t="s">
        <v>165</v>
      </c>
      <c r="N4122" t="s">
        <v>165</v>
      </c>
      <c r="O4122" t="s">
        <v>165</v>
      </c>
      <c r="P4122" t="s">
        <v>165</v>
      </c>
      <c r="Q4122" t="s">
        <v>165</v>
      </c>
    </row>
    <row r="4123">
      <c r="B4123" t="s">
        <v>165</v>
      </c>
      <c r="C4123" t="s">
        <v>165</v>
      </c>
      <c r="D4123" t="s">
        <v>165</v>
      </c>
      <c r="E4123" t="s">
        <v>165</v>
      </c>
      <c r="F4123" t="s">
        <v>165</v>
      </c>
      <c r="G4123" t="s">
        <v>165</v>
      </c>
      <c r="H4123" t="s">
        <v>165</v>
      </c>
      <c r="J4123" t="s">
        <v>165</v>
      </c>
      <c r="K4123" t="s">
        <v>165</v>
      </c>
      <c r="L4123" t="s">
        <v>165</v>
      </c>
      <c r="M4123" t="s">
        <v>165</v>
      </c>
      <c r="N4123" t="s">
        <v>165</v>
      </c>
      <c r="O4123" t="s">
        <v>165</v>
      </c>
      <c r="P4123" t="s">
        <v>165</v>
      </c>
      <c r="Q4123" t="s">
        <v>165</v>
      </c>
    </row>
    <row r="4124">
      <c r="B4124" t="s">
        <v>165</v>
      </c>
      <c r="C4124" t="s">
        <v>165</v>
      </c>
      <c r="D4124" t="s">
        <v>165</v>
      </c>
      <c r="E4124" t="s">
        <v>165</v>
      </c>
      <c r="F4124" t="s">
        <v>165</v>
      </c>
      <c r="G4124" t="s">
        <v>165</v>
      </c>
      <c r="H4124" t="s">
        <v>165</v>
      </c>
      <c r="J4124" t="s">
        <v>165</v>
      </c>
      <c r="K4124" t="s">
        <v>165</v>
      </c>
      <c r="L4124" t="s">
        <v>165</v>
      </c>
      <c r="M4124" t="s">
        <v>165</v>
      </c>
      <c r="N4124" t="s">
        <v>165</v>
      </c>
      <c r="O4124" t="s">
        <v>165</v>
      </c>
      <c r="P4124" t="s">
        <v>165</v>
      </c>
      <c r="Q4124" t="s">
        <v>165</v>
      </c>
    </row>
    <row r="4125">
      <c r="B4125" t="s">
        <v>165</v>
      </c>
      <c r="C4125" t="s">
        <v>165</v>
      </c>
      <c r="D4125" t="s">
        <v>165</v>
      </c>
      <c r="E4125" t="s">
        <v>165</v>
      </c>
      <c r="F4125" t="s">
        <v>165</v>
      </c>
      <c r="G4125" t="s">
        <v>165</v>
      </c>
      <c r="H4125" t="s">
        <v>165</v>
      </c>
      <c r="J4125" t="s">
        <v>165</v>
      </c>
      <c r="K4125" t="s">
        <v>165</v>
      </c>
      <c r="L4125" t="s">
        <v>165</v>
      </c>
      <c r="M4125" t="s">
        <v>165</v>
      </c>
      <c r="N4125" t="s">
        <v>165</v>
      </c>
      <c r="O4125" t="s">
        <v>165</v>
      </c>
      <c r="P4125" t="s">
        <v>165</v>
      </c>
      <c r="Q4125" t="s">
        <v>165</v>
      </c>
    </row>
    <row r="4126">
      <c r="B4126" t="s">
        <v>165</v>
      </c>
      <c r="C4126" t="s">
        <v>165</v>
      </c>
      <c r="D4126" t="s">
        <v>165</v>
      </c>
      <c r="E4126" t="s">
        <v>165</v>
      </c>
      <c r="F4126" t="s">
        <v>165</v>
      </c>
      <c r="G4126" t="s">
        <v>165</v>
      </c>
      <c r="H4126" t="s">
        <v>165</v>
      </c>
      <c r="J4126" t="s">
        <v>165</v>
      </c>
      <c r="K4126" t="s">
        <v>165</v>
      </c>
      <c r="L4126" t="s">
        <v>165</v>
      </c>
      <c r="M4126" t="s">
        <v>165</v>
      </c>
      <c r="N4126" t="s">
        <v>165</v>
      </c>
      <c r="O4126" t="s">
        <v>165</v>
      </c>
      <c r="P4126" t="s">
        <v>165</v>
      </c>
      <c r="Q4126" t="s">
        <v>165</v>
      </c>
    </row>
    <row r="4127">
      <c r="B4127" t="s">
        <v>165</v>
      </c>
      <c r="C4127" t="s">
        <v>165</v>
      </c>
      <c r="D4127" t="s">
        <v>165</v>
      </c>
      <c r="E4127" t="s">
        <v>165</v>
      </c>
      <c r="F4127" t="s">
        <v>165</v>
      </c>
      <c r="G4127" t="s">
        <v>165</v>
      </c>
      <c r="H4127" t="s">
        <v>165</v>
      </c>
      <c r="J4127" t="s">
        <v>165</v>
      </c>
      <c r="K4127" t="s">
        <v>165</v>
      </c>
      <c r="L4127" t="s">
        <v>165</v>
      </c>
      <c r="M4127" t="s">
        <v>165</v>
      </c>
      <c r="N4127" t="s">
        <v>165</v>
      </c>
      <c r="O4127" t="s">
        <v>165</v>
      </c>
      <c r="P4127" t="s">
        <v>165</v>
      </c>
      <c r="Q4127" t="s">
        <v>165</v>
      </c>
    </row>
    <row r="4128">
      <c r="B4128" t="s">
        <v>165</v>
      </c>
      <c r="C4128" t="s">
        <v>165</v>
      </c>
      <c r="D4128" t="s">
        <v>165</v>
      </c>
      <c r="E4128" t="s">
        <v>165</v>
      </c>
      <c r="F4128" t="s">
        <v>165</v>
      </c>
      <c r="G4128" t="s">
        <v>165</v>
      </c>
      <c r="H4128" t="s">
        <v>165</v>
      </c>
      <c r="J4128" t="s">
        <v>165</v>
      </c>
      <c r="K4128" t="s">
        <v>165</v>
      </c>
      <c r="L4128" t="s">
        <v>165</v>
      </c>
      <c r="M4128" t="s">
        <v>165</v>
      </c>
      <c r="N4128" t="s">
        <v>165</v>
      </c>
      <c r="O4128" t="s">
        <v>165</v>
      </c>
      <c r="P4128" t="s">
        <v>165</v>
      </c>
      <c r="Q4128" t="s">
        <v>165</v>
      </c>
    </row>
    <row r="4129">
      <c r="B4129" t="s">
        <v>165</v>
      </c>
      <c r="C4129" t="s">
        <v>165</v>
      </c>
      <c r="D4129" t="s">
        <v>165</v>
      </c>
      <c r="E4129" t="s">
        <v>165</v>
      </c>
      <c r="F4129" t="s">
        <v>165</v>
      </c>
      <c r="G4129" t="s">
        <v>165</v>
      </c>
      <c r="H4129" t="s">
        <v>165</v>
      </c>
      <c r="J4129" t="s">
        <v>165</v>
      </c>
      <c r="K4129" t="s">
        <v>165</v>
      </c>
      <c r="L4129" t="s">
        <v>165</v>
      </c>
      <c r="M4129" t="s">
        <v>165</v>
      </c>
      <c r="N4129" t="s">
        <v>165</v>
      </c>
      <c r="O4129" t="s">
        <v>165</v>
      </c>
      <c r="P4129" t="s">
        <v>165</v>
      </c>
      <c r="Q4129" t="s">
        <v>165</v>
      </c>
    </row>
    <row r="4130">
      <c r="B4130" t="s">
        <v>165</v>
      </c>
      <c r="C4130" t="s">
        <v>165</v>
      </c>
      <c r="D4130" t="s">
        <v>165</v>
      </c>
      <c r="E4130" t="s">
        <v>165</v>
      </c>
      <c r="F4130" t="s">
        <v>165</v>
      </c>
      <c r="G4130" t="s">
        <v>165</v>
      </c>
      <c r="H4130" t="s">
        <v>165</v>
      </c>
      <c r="J4130" t="s">
        <v>165</v>
      </c>
      <c r="K4130" t="s">
        <v>165</v>
      </c>
      <c r="L4130" t="s">
        <v>165</v>
      </c>
      <c r="M4130" t="s">
        <v>165</v>
      </c>
      <c r="N4130" t="s">
        <v>165</v>
      </c>
      <c r="O4130" t="s">
        <v>165</v>
      </c>
      <c r="P4130" t="s">
        <v>165</v>
      </c>
      <c r="Q4130" t="s">
        <v>165</v>
      </c>
    </row>
    <row r="4131">
      <c r="B4131" t="s">
        <v>165</v>
      </c>
      <c r="C4131" t="s">
        <v>165</v>
      </c>
      <c r="D4131" t="s">
        <v>165</v>
      </c>
      <c r="E4131" t="s">
        <v>165</v>
      </c>
      <c r="F4131" t="s">
        <v>165</v>
      </c>
      <c r="G4131" t="s">
        <v>165</v>
      </c>
      <c r="H4131" t="s">
        <v>165</v>
      </c>
      <c r="J4131" t="s">
        <v>165</v>
      </c>
      <c r="K4131" t="s">
        <v>165</v>
      </c>
      <c r="L4131" t="s">
        <v>165</v>
      </c>
      <c r="M4131" t="s">
        <v>165</v>
      </c>
      <c r="N4131" t="s">
        <v>165</v>
      </c>
      <c r="O4131" t="s">
        <v>165</v>
      </c>
      <c r="P4131" t="s">
        <v>165</v>
      </c>
      <c r="Q4131" t="s">
        <v>165</v>
      </c>
    </row>
    <row r="4132">
      <c r="B4132" t="s">
        <v>165</v>
      </c>
      <c r="C4132" t="s">
        <v>165</v>
      </c>
      <c r="D4132" t="s">
        <v>165</v>
      </c>
      <c r="E4132" t="s">
        <v>165</v>
      </c>
      <c r="F4132" t="s">
        <v>165</v>
      </c>
      <c r="G4132" t="s">
        <v>165</v>
      </c>
      <c r="H4132" t="s">
        <v>165</v>
      </c>
      <c r="J4132" t="s">
        <v>165</v>
      </c>
      <c r="K4132" t="s">
        <v>165</v>
      </c>
      <c r="L4132" t="s">
        <v>165</v>
      </c>
      <c r="M4132" t="s">
        <v>165</v>
      </c>
      <c r="N4132" t="s">
        <v>165</v>
      </c>
      <c r="O4132" t="s">
        <v>165</v>
      </c>
      <c r="P4132" t="s">
        <v>165</v>
      </c>
      <c r="Q4132" t="s">
        <v>165</v>
      </c>
    </row>
    <row r="4133">
      <c r="B4133" t="s">
        <v>165</v>
      </c>
      <c r="C4133" t="s">
        <v>165</v>
      </c>
      <c r="D4133" t="s">
        <v>165</v>
      </c>
      <c r="E4133" t="s">
        <v>165</v>
      </c>
      <c r="F4133" t="s">
        <v>165</v>
      </c>
      <c r="G4133" t="s">
        <v>165</v>
      </c>
      <c r="H4133" t="s">
        <v>165</v>
      </c>
      <c r="J4133" t="s">
        <v>165</v>
      </c>
      <c r="K4133" t="s">
        <v>165</v>
      </c>
      <c r="L4133" t="s">
        <v>165</v>
      </c>
      <c r="M4133" t="s">
        <v>165</v>
      </c>
      <c r="N4133" t="s">
        <v>165</v>
      </c>
      <c r="O4133" t="s">
        <v>165</v>
      </c>
      <c r="P4133" t="s">
        <v>165</v>
      </c>
      <c r="Q4133" t="s">
        <v>165</v>
      </c>
    </row>
    <row r="4134">
      <c r="B4134" t="s">
        <v>165</v>
      </c>
      <c r="C4134" t="s">
        <v>165</v>
      </c>
      <c r="D4134" t="s">
        <v>165</v>
      </c>
      <c r="E4134" t="s">
        <v>165</v>
      </c>
      <c r="F4134" t="s">
        <v>165</v>
      </c>
      <c r="G4134" t="s">
        <v>165</v>
      </c>
      <c r="H4134" t="s">
        <v>165</v>
      </c>
      <c r="J4134" t="s">
        <v>165</v>
      </c>
      <c r="K4134" t="s">
        <v>165</v>
      </c>
      <c r="L4134" t="s">
        <v>165</v>
      </c>
      <c r="M4134" t="s">
        <v>165</v>
      </c>
      <c r="N4134" t="s">
        <v>165</v>
      </c>
      <c r="O4134" t="s">
        <v>165</v>
      </c>
      <c r="P4134" t="s">
        <v>165</v>
      </c>
      <c r="Q4134" t="s">
        <v>165</v>
      </c>
    </row>
    <row r="4135">
      <c r="B4135" t="s">
        <v>165</v>
      </c>
      <c r="C4135" t="s">
        <v>165</v>
      </c>
      <c r="D4135" t="s">
        <v>165</v>
      </c>
      <c r="E4135" t="s">
        <v>165</v>
      </c>
      <c r="F4135" t="s">
        <v>165</v>
      </c>
      <c r="G4135" t="s">
        <v>165</v>
      </c>
      <c r="H4135" t="s">
        <v>165</v>
      </c>
      <c r="J4135" t="s">
        <v>165</v>
      </c>
      <c r="K4135" t="s">
        <v>165</v>
      </c>
      <c r="L4135" t="s">
        <v>165</v>
      </c>
      <c r="M4135" t="s">
        <v>165</v>
      </c>
      <c r="N4135" t="s">
        <v>165</v>
      </c>
      <c r="O4135" t="s">
        <v>165</v>
      </c>
      <c r="P4135" t="s">
        <v>165</v>
      </c>
      <c r="Q4135" t="s">
        <v>165</v>
      </c>
    </row>
    <row r="4136">
      <c r="B4136" t="s">
        <v>165</v>
      </c>
      <c r="C4136" t="s">
        <v>165</v>
      </c>
      <c r="D4136" t="s">
        <v>165</v>
      </c>
      <c r="E4136" t="s">
        <v>165</v>
      </c>
      <c r="F4136" t="s">
        <v>165</v>
      </c>
      <c r="G4136" t="s">
        <v>165</v>
      </c>
      <c r="H4136" t="s">
        <v>165</v>
      </c>
      <c r="J4136" t="s">
        <v>165</v>
      </c>
      <c r="K4136" t="s">
        <v>165</v>
      </c>
      <c r="L4136" t="s">
        <v>165</v>
      </c>
      <c r="M4136" t="s">
        <v>165</v>
      </c>
      <c r="N4136" t="s">
        <v>165</v>
      </c>
      <c r="O4136" t="s">
        <v>165</v>
      </c>
      <c r="P4136" t="s">
        <v>165</v>
      </c>
      <c r="Q4136" t="s">
        <v>165</v>
      </c>
    </row>
    <row r="4137">
      <c r="B4137" t="s">
        <v>165</v>
      </c>
      <c r="C4137" t="s">
        <v>165</v>
      </c>
      <c r="D4137" t="s">
        <v>165</v>
      </c>
      <c r="E4137" t="s">
        <v>165</v>
      </c>
      <c r="F4137" t="s">
        <v>165</v>
      </c>
      <c r="G4137" t="s">
        <v>165</v>
      </c>
      <c r="H4137" t="s">
        <v>165</v>
      </c>
      <c r="J4137" t="s">
        <v>165</v>
      </c>
      <c r="K4137" t="s">
        <v>165</v>
      </c>
      <c r="L4137" t="s">
        <v>165</v>
      </c>
      <c r="M4137" t="s">
        <v>165</v>
      </c>
      <c r="N4137" t="s">
        <v>165</v>
      </c>
      <c r="O4137" t="s">
        <v>165</v>
      </c>
      <c r="P4137" t="s">
        <v>165</v>
      </c>
      <c r="Q4137" t="s">
        <v>165</v>
      </c>
    </row>
    <row r="4138">
      <c r="B4138" t="s">
        <v>165</v>
      </c>
      <c r="C4138" t="s">
        <v>165</v>
      </c>
      <c r="D4138" t="s">
        <v>165</v>
      </c>
      <c r="E4138" t="s">
        <v>165</v>
      </c>
      <c r="F4138" t="s">
        <v>165</v>
      </c>
      <c r="G4138" t="s">
        <v>165</v>
      </c>
      <c r="H4138" t="s">
        <v>165</v>
      </c>
      <c r="J4138" t="s">
        <v>165</v>
      </c>
      <c r="K4138" t="s">
        <v>165</v>
      </c>
      <c r="L4138" t="s">
        <v>165</v>
      </c>
      <c r="M4138" t="s">
        <v>165</v>
      </c>
      <c r="N4138" t="s">
        <v>165</v>
      </c>
      <c r="O4138" t="s">
        <v>165</v>
      </c>
      <c r="P4138" t="s">
        <v>165</v>
      </c>
      <c r="Q4138" t="s">
        <v>165</v>
      </c>
    </row>
    <row r="4139">
      <c r="B4139" t="s">
        <v>165</v>
      </c>
      <c r="C4139" t="s">
        <v>165</v>
      </c>
      <c r="D4139" t="s">
        <v>165</v>
      </c>
      <c r="E4139" t="s">
        <v>165</v>
      </c>
      <c r="F4139" t="s">
        <v>165</v>
      </c>
      <c r="G4139" t="s">
        <v>165</v>
      </c>
      <c r="H4139" t="s">
        <v>165</v>
      </c>
      <c r="J4139" t="s">
        <v>165</v>
      </c>
      <c r="K4139" t="s">
        <v>165</v>
      </c>
      <c r="L4139" t="s">
        <v>165</v>
      </c>
      <c r="M4139" t="s">
        <v>165</v>
      </c>
      <c r="N4139" t="s">
        <v>165</v>
      </c>
      <c r="O4139" t="s">
        <v>165</v>
      </c>
      <c r="P4139" t="s">
        <v>165</v>
      </c>
      <c r="Q4139" t="s">
        <v>165</v>
      </c>
    </row>
    <row r="4140">
      <c r="B4140" t="s">
        <v>165</v>
      </c>
      <c r="C4140" t="s">
        <v>165</v>
      </c>
      <c r="D4140" t="s">
        <v>165</v>
      </c>
      <c r="E4140" t="s">
        <v>165</v>
      </c>
      <c r="F4140" t="s">
        <v>165</v>
      </c>
      <c r="G4140" t="s">
        <v>165</v>
      </c>
      <c r="H4140" t="s">
        <v>165</v>
      </c>
      <c r="J4140" t="s">
        <v>165</v>
      </c>
      <c r="K4140" t="s">
        <v>165</v>
      </c>
      <c r="L4140" t="s">
        <v>165</v>
      </c>
      <c r="M4140" t="s">
        <v>165</v>
      </c>
      <c r="N4140" t="s">
        <v>165</v>
      </c>
      <c r="O4140" t="s">
        <v>165</v>
      </c>
      <c r="P4140" t="s">
        <v>165</v>
      </c>
      <c r="Q4140" t="s">
        <v>165</v>
      </c>
    </row>
    <row r="4141">
      <c r="B4141" t="s">
        <v>165</v>
      </c>
      <c r="C4141" t="s">
        <v>165</v>
      </c>
      <c r="D4141" t="s">
        <v>165</v>
      </c>
      <c r="E4141" t="s">
        <v>165</v>
      </c>
      <c r="F4141" t="s">
        <v>165</v>
      </c>
      <c r="G4141" t="s">
        <v>165</v>
      </c>
      <c r="H4141" t="s">
        <v>165</v>
      </c>
      <c r="J4141" t="s">
        <v>165</v>
      </c>
      <c r="K4141" t="s">
        <v>165</v>
      </c>
      <c r="L4141" t="s">
        <v>165</v>
      </c>
      <c r="M4141" t="s">
        <v>165</v>
      </c>
      <c r="N4141" t="s">
        <v>165</v>
      </c>
      <c r="O4141" t="s">
        <v>165</v>
      </c>
      <c r="P4141" t="s">
        <v>165</v>
      </c>
      <c r="Q4141" t="s">
        <v>165</v>
      </c>
    </row>
    <row r="4142">
      <c r="B4142" t="s">
        <v>165</v>
      </c>
      <c r="C4142" t="s">
        <v>165</v>
      </c>
      <c r="D4142" t="s">
        <v>165</v>
      </c>
      <c r="E4142" t="s">
        <v>165</v>
      </c>
      <c r="F4142" t="s">
        <v>165</v>
      </c>
      <c r="G4142" t="s">
        <v>165</v>
      </c>
      <c r="H4142" t="s">
        <v>165</v>
      </c>
      <c r="J4142" t="s">
        <v>165</v>
      </c>
      <c r="K4142" t="s">
        <v>165</v>
      </c>
      <c r="L4142" t="s">
        <v>165</v>
      </c>
      <c r="M4142" t="s">
        <v>165</v>
      </c>
      <c r="N4142" t="s">
        <v>165</v>
      </c>
      <c r="O4142" t="s">
        <v>165</v>
      </c>
      <c r="P4142" t="s">
        <v>165</v>
      </c>
      <c r="Q4142" t="s">
        <v>165</v>
      </c>
    </row>
    <row r="4143">
      <c r="B4143" t="s">
        <v>165</v>
      </c>
      <c r="C4143" t="s">
        <v>165</v>
      </c>
      <c r="D4143" t="s">
        <v>165</v>
      </c>
      <c r="E4143" t="s">
        <v>165</v>
      </c>
      <c r="F4143" t="s">
        <v>165</v>
      </c>
      <c r="G4143" t="s">
        <v>165</v>
      </c>
      <c r="H4143" t="s">
        <v>165</v>
      </c>
      <c r="J4143" t="s">
        <v>165</v>
      </c>
      <c r="K4143" t="s">
        <v>165</v>
      </c>
      <c r="L4143" t="s">
        <v>165</v>
      </c>
      <c r="M4143" t="s">
        <v>165</v>
      </c>
      <c r="N4143" t="s">
        <v>165</v>
      </c>
      <c r="O4143" t="s">
        <v>165</v>
      </c>
      <c r="P4143" t="s">
        <v>165</v>
      </c>
      <c r="Q4143" t="s">
        <v>165</v>
      </c>
    </row>
    <row r="4144">
      <c r="B4144" t="s">
        <v>165</v>
      </c>
      <c r="C4144" t="s">
        <v>165</v>
      </c>
      <c r="D4144" t="s">
        <v>165</v>
      </c>
      <c r="E4144" t="s">
        <v>165</v>
      </c>
      <c r="F4144" t="s">
        <v>165</v>
      </c>
      <c r="G4144" t="s">
        <v>165</v>
      </c>
      <c r="H4144" t="s">
        <v>165</v>
      </c>
      <c r="J4144" t="s">
        <v>165</v>
      </c>
      <c r="K4144" t="s">
        <v>165</v>
      </c>
      <c r="L4144" t="s">
        <v>165</v>
      </c>
      <c r="M4144" t="s">
        <v>165</v>
      </c>
      <c r="N4144" t="s">
        <v>165</v>
      </c>
      <c r="O4144" t="s">
        <v>165</v>
      </c>
      <c r="P4144" t="s">
        <v>165</v>
      </c>
      <c r="Q4144" t="s">
        <v>165</v>
      </c>
    </row>
    <row r="4145">
      <c r="B4145" t="s">
        <v>165</v>
      </c>
      <c r="C4145" t="s">
        <v>165</v>
      </c>
      <c r="D4145" t="s">
        <v>165</v>
      </c>
      <c r="E4145" t="s">
        <v>165</v>
      </c>
      <c r="F4145" t="s">
        <v>165</v>
      </c>
      <c r="G4145" t="s">
        <v>165</v>
      </c>
      <c r="H4145" t="s">
        <v>165</v>
      </c>
      <c r="J4145" t="s">
        <v>165</v>
      </c>
      <c r="K4145" t="s">
        <v>165</v>
      </c>
      <c r="L4145" t="s">
        <v>165</v>
      </c>
      <c r="M4145" t="s">
        <v>165</v>
      </c>
      <c r="N4145" t="s">
        <v>165</v>
      </c>
      <c r="O4145" t="s">
        <v>165</v>
      </c>
      <c r="P4145" t="s">
        <v>165</v>
      </c>
      <c r="Q4145" t="s">
        <v>165</v>
      </c>
    </row>
    <row r="4146">
      <c r="B4146" t="s">
        <v>165</v>
      </c>
      <c r="C4146" t="s">
        <v>165</v>
      </c>
      <c r="D4146" t="s">
        <v>165</v>
      </c>
      <c r="E4146" t="s">
        <v>165</v>
      </c>
      <c r="F4146" t="s">
        <v>165</v>
      </c>
      <c r="G4146" t="s">
        <v>165</v>
      </c>
      <c r="H4146" t="s">
        <v>165</v>
      </c>
      <c r="J4146" t="s">
        <v>165</v>
      </c>
      <c r="K4146" t="s">
        <v>165</v>
      </c>
      <c r="L4146" t="s">
        <v>165</v>
      </c>
      <c r="M4146" t="s">
        <v>165</v>
      </c>
      <c r="N4146" t="s">
        <v>165</v>
      </c>
      <c r="O4146" t="s">
        <v>165</v>
      </c>
      <c r="P4146" t="s">
        <v>165</v>
      </c>
      <c r="Q4146" t="s">
        <v>165</v>
      </c>
    </row>
    <row r="4147">
      <c r="B4147" t="s">
        <v>165</v>
      </c>
      <c r="C4147" t="s">
        <v>165</v>
      </c>
      <c r="D4147" t="s">
        <v>165</v>
      </c>
      <c r="E4147" t="s">
        <v>165</v>
      </c>
      <c r="F4147" t="s">
        <v>165</v>
      </c>
      <c r="G4147" t="s">
        <v>165</v>
      </c>
      <c r="H4147" t="s">
        <v>165</v>
      </c>
      <c r="J4147" t="s">
        <v>165</v>
      </c>
      <c r="K4147" t="s">
        <v>165</v>
      </c>
      <c r="L4147" t="s">
        <v>165</v>
      </c>
      <c r="M4147" t="s">
        <v>165</v>
      </c>
      <c r="N4147" t="s">
        <v>165</v>
      </c>
      <c r="O4147" t="s">
        <v>165</v>
      </c>
      <c r="P4147" t="s">
        <v>165</v>
      </c>
      <c r="Q4147" t="s">
        <v>165</v>
      </c>
    </row>
    <row r="4148">
      <c r="B4148" t="s">
        <v>165</v>
      </c>
      <c r="C4148" t="s">
        <v>165</v>
      </c>
      <c r="D4148" t="s">
        <v>165</v>
      </c>
      <c r="E4148" t="s">
        <v>165</v>
      </c>
      <c r="F4148" t="s">
        <v>165</v>
      </c>
      <c r="G4148" t="s">
        <v>165</v>
      </c>
      <c r="H4148" t="s">
        <v>165</v>
      </c>
      <c r="J4148" t="s">
        <v>165</v>
      </c>
      <c r="K4148" t="s">
        <v>165</v>
      </c>
      <c r="L4148" t="s">
        <v>165</v>
      </c>
      <c r="M4148" t="s">
        <v>165</v>
      </c>
      <c r="N4148" t="s">
        <v>165</v>
      </c>
      <c r="O4148" t="s">
        <v>165</v>
      </c>
      <c r="P4148" t="s">
        <v>165</v>
      </c>
      <c r="Q4148" t="s">
        <v>165</v>
      </c>
    </row>
    <row r="4149">
      <c r="B4149" t="s">
        <v>165</v>
      </c>
      <c r="C4149" t="s">
        <v>165</v>
      </c>
      <c r="D4149" t="s">
        <v>165</v>
      </c>
      <c r="E4149" t="s">
        <v>165</v>
      </c>
      <c r="F4149" t="s">
        <v>165</v>
      </c>
      <c r="G4149" t="s">
        <v>165</v>
      </c>
      <c r="H4149" t="s">
        <v>165</v>
      </c>
      <c r="J4149" t="s">
        <v>165</v>
      </c>
      <c r="K4149" t="s">
        <v>165</v>
      </c>
      <c r="L4149" t="s">
        <v>165</v>
      </c>
      <c r="M4149" t="s">
        <v>165</v>
      </c>
      <c r="N4149" t="s">
        <v>165</v>
      </c>
      <c r="O4149" t="s">
        <v>165</v>
      </c>
      <c r="P4149" t="s">
        <v>165</v>
      </c>
      <c r="Q4149" t="s">
        <v>165</v>
      </c>
    </row>
    <row r="4150">
      <c r="B4150" t="s">
        <v>165</v>
      </c>
      <c r="C4150" t="s">
        <v>165</v>
      </c>
      <c r="D4150" t="s">
        <v>165</v>
      </c>
      <c r="E4150" t="s">
        <v>165</v>
      </c>
      <c r="F4150" t="s">
        <v>165</v>
      </c>
      <c r="G4150" t="s">
        <v>165</v>
      </c>
      <c r="H4150" t="s">
        <v>165</v>
      </c>
      <c r="J4150" t="s">
        <v>165</v>
      </c>
      <c r="K4150" t="s">
        <v>165</v>
      </c>
      <c r="L4150" t="s">
        <v>165</v>
      </c>
      <c r="M4150" t="s">
        <v>165</v>
      </c>
      <c r="N4150" t="s">
        <v>165</v>
      </c>
      <c r="O4150" t="s">
        <v>165</v>
      </c>
      <c r="P4150" t="s">
        <v>165</v>
      </c>
      <c r="Q4150" t="s">
        <v>165</v>
      </c>
    </row>
    <row r="4151">
      <c r="B4151" t="s">
        <v>165</v>
      </c>
      <c r="C4151" t="s">
        <v>165</v>
      </c>
      <c r="D4151" t="s">
        <v>165</v>
      </c>
      <c r="E4151" t="s">
        <v>165</v>
      </c>
      <c r="F4151" t="s">
        <v>165</v>
      </c>
      <c r="G4151" t="s">
        <v>165</v>
      </c>
      <c r="H4151" t="s">
        <v>165</v>
      </c>
      <c r="J4151" t="s">
        <v>165</v>
      </c>
      <c r="K4151" t="s">
        <v>165</v>
      </c>
      <c r="L4151" t="s">
        <v>165</v>
      </c>
      <c r="M4151" t="s">
        <v>165</v>
      </c>
      <c r="N4151" t="s">
        <v>165</v>
      </c>
      <c r="O4151" t="s">
        <v>165</v>
      </c>
      <c r="P4151" t="s">
        <v>165</v>
      </c>
      <c r="Q4151" t="s">
        <v>165</v>
      </c>
    </row>
    <row r="4152">
      <c r="B4152" t="s">
        <v>165</v>
      </c>
      <c r="C4152" t="s">
        <v>165</v>
      </c>
      <c r="D4152" t="s">
        <v>165</v>
      </c>
      <c r="E4152" t="s">
        <v>165</v>
      </c>
      <c r="F4152" t="s">
        <v>165</v>
      </c>
      <c r="G4152" t="s">
        <v>165</v>
      </c>
      <c r="H4152" t="s">
        <v>165</v>
      </c>
      <c r="J4152" t="s">
        <v>165</v>
      </c>
      <c r="K4152" t="s">
        <v>165</v>
      </c>
      <c r="L4152" t="s">
        <v>165</v>
      </c>
      <c r="M4152" t="s">
        <v>165</v>
      </c>
      <c r="N4152" t="s">
        <v>165</v>
      </c>
      <c r="O4152" t="s">
        <v>165</v>
      </c>
      <c r="P4152" t="s">
        <v>165</v>
      </c>
      <c r="Q4152" t="s">
        <v>165</v>
      </c>
    </row>
    <row r="4153">
      <c r="B4153" t="s">
        <v>165</v>
      </c>
      <c r="C4153" t="s">
        <v>165</v>
      </c>
      <c r="D4153" t="s">
        <v>165</v>
      </c>
      <c r="E4153" t="s">
        <v>165</v>
      </c>
      <c r="F4153" t="s">
        <v>165</v>
      </c>
      <c r="G4153" t="s">
        <v>165</v>
      </c>
      <c r="H4153" t="s">
        <v>165</v>
      </c>
      <c r="J4153" t="s">
        <v>165</v>
      </c>
      <c r="K4153" t="s">
        <v>165</v>
      </c>
      <c r="L4153" t="s">
        <v>165</v>
      </c>
      <c r="M4153" t="s">
        <v>165</v>
      </c>
      <c r="N4153" t="s">
        <v>165</v>
      </c>
      <c r="O4153" t="s">
        <v>165</v>
      </c>
      <c r="P4153" t="s">
        <v>165</v>
      </c>
      <c r="Q4153" t="s">
        <v>165</v>
      </c>
    </row>
    <row r="4154">
      <c r="B4154" t="s">
        <v>165</v>
      </c>
      <c r="C4154" t="s">
        <v>165</v>
      </c>
      <c r="D4154" t="s">
        <v>165</v>
      </c>
      <c r="E4154" t="s">
        <v>165</v>
      </c>
      <c r="F4154" t="s">
        <v>165</v>
      </c>
      <c r="G4154" t="s">
        <v>165</v>
      </c>
      <c r="H4154" t="s">
        <v>165</v>
      </c>
      <c r="J4154" t="s">
        <v>165</v>
      </c>
      <c r="K4154" t="s">
        <v>165</v>
      </c>
      <c r="L4154" t="s">
        <v>165</v>
      </c>
      <c r="M4154" t="s">
        <v>165</v>
      </c>
      <c r="N4154" t="s">
        <v>165</v>
      </c>
      <c r="O4154" t="s">
        <v>165</v>
      </c>
      <c r="P4154" t="s">
        <v>165</v>
      </c>
      <c r="Q4154" t="s">
        <v>165</v>
      </c>
    </row>
    <row r="4155">
      <c r="B4155" t="s">
        <v>165</v>
      </c>
      <c r="C4155" t="s">
        <v>165</v>
      </c>
      <c r="D4155" t="s">
        <v>165</v>
      </c>
      <c r="E4155" t="s">
        <v>165</v>
      </c>
      <c r="F4155" t="s">
        <v>165</v>
      </c>
      <c r="G4155" t="s">
        <v>165</v>
      </c>
      <c r="H4155" t="s">
        <v>165</v>
      </c>
      <c r="J4155" t="s">
        <v>165</v>
      </c>
      <c r="K4155" t="s">
        <v>165</v>
      </c>
      <c r="L4155" t="s">
        <v>165</v>
      </c>
      <c r="M4155" t="s">
        <v>165</v>
      </c>
      <c r="N4155" t="s">
        <v>165</v>
      </c>
      <c r="O4155" t="s">
        <v>165</v>
      </c>
      <c r="P4155" t="s">
        <v>165</v>
      </c>
      <c r="Q4155" t="s">
        <v>165</v>
      </c>
    </row>
    <row r="4156">
      <c r="B4156" t="s">
        <v>165</v>
      </c>
      <c r="C4156" t="s">
        <v>165</v>
      </c>
      <c r="D4156" t="s">
        <v>165</v>
      </c>
      <c r="E4156" t="s">
        <v>165</v>
      </c>
      <c r="F4156" t="s">
        <v>165</v>
      </c>
      <c r="G4156" t="s">
        <v>165</v>
      </c>
      <c r="H4156" t="s">
        <v>165</v>
      </c>
      <c r="J4156" t="s">
        <v>165</v>
      </c>
      <c r="K4156" t="s">
        <v>165</v>
      </c>
      <c r="L4156" t="s">
        <v>165</v>
      </c>
      <c r="M4156" t="s">
        <v>165</v>
      </c>
      <c r="N4156" t="s">
        <v>165</v>
      </c>
      <c r="O4156" t="s">
        <v>165</v>
      </c>
      <c r="P4156" t="s">
        <v>165</v>
      </c>
      <c r="Q4156" t="s">
        <v>165</v>
      </c>
    </row>
    <row r="4157">
      <c r="B4157" t="s">
        <v>165</v>
      </c>
      <c r="C4157" t="s">
        <v>165</v>
      </c>
      <c r="D4157" t="s">
        <v>165</v>
      </c>
      <c r="E4157" t="s">
        <v>165</v>
      </c>
      <c r="F4157" t="s">
        <v>165</v>
      </c>
      <c r="G4157" t="s">
        <v>165</v>
      </c>
      <c r="H4157" t="s">
        <v>165</v>
      </c>
      <c r="J4157" t="s">
        <v>165</v>
      </c>
      <c r="K4157" t="s">
        <v>165</v>
      </c>
      <c r="L4157" t="s">
        <v>165</v>
      </c>
      <c r="M4157" t="s">
        <v>165</v>
      </c>
      <c r="N4157" t="s">
        <v>165</v>
      </c>
      <c r="O4157" t="s">
        <v>165</v>
      </c>
      <c r="P4157" t="s">
        <v>165</v>
      </c>
      <c r="Q4157" t="s">
        <v>165</v>
      </c>
    </row>
    <row r="4158">
      <c r="B4158" t="s">
        <v>165</v>
      </c>
      <c r="C4158" t="s">
        <v>165</v>
      </c>
      <c r="D4158" t="s">
        <v>165</v>
      </c>
      <c r="E4158" t="s">
        <v>165</v>
      </c>
      <c r="F4158" t="s">
        <v>165</v>
      </c>
      <c r="G4158" t="s">
        <v>165</v>
      </c>
      <c r="H4158" t="s">
        <v>165</v>
      </c>
      <c r="J4158" t="s">
        <v>165</v>
      </c>
      <c r="K4158" t="s">
        <v>165</v>
      </c>
      <c r="L4158" t="s">
        <v>165</v>
      </c>
      <c r="M4158" t="s">
        <v>165</v>
      </c>
      <c r="N4158" t="s">
        <v>165</v>
      </c>
      <c r="O4158" t="s">
        <v>165</v>
      </c>
      <c r="P4158" t="s">
        <v>165</v>
      </c>
      <c r="Q4158" t="s">
        <v>165</v>
      </c>
    </row>
    <row r="4159">
      <c r="B4159" t="s">
        <v>165</v>
      </c>
      <c r="C4159" t="s">
        <v>165</v>
      </c>
      <c r="D4159" t="s">
        <v>165</v>
      </c>
      <c r="E4159" t="s">
        <v>165</v>
      </c>
      <c r="F4159" t="s">
        <v>165</v>
      </c>
      <c r="G4159" t="s">
        <v>165</v>
      </c>
      <c r="H4159" t="s">
        <v>165</v>
      </c>
      <c r="J4159" t="s">
        <v>165</v>
      </c>
      <c r="K4159" t="s">
        <v>165</v>
      </c>
      <c r="L4159" t="s">
        <v>165</v>
      </c>
      <c r="M4159" t="s">
        <v>165</v>
      </c>
      <c r="N4159" t="s">
        <v>165</v>
      </c>
      <c r="O4159" t="s">
        <v>165</v>
      </c>
      <c r="P4159" t="s">
        <v>165</v>
      </c>
      <c r="Q4159" t="s">
        <v>165</v>
      </c>
    </row>
    <row r="4160">
      <c r="B4160" t="s">
        <v>165</v>
      </c>
      <c r="C4160" t="s">
        <v>165</v>
      </c>
      <c r="D4160" t="s">
        <v>165</v>
      </c>
      <c r="E4160" t="s">
        <v>165</v>
      </c>
      <c r="F4160" t="s">
        <v>165</v>
      </c>
      <c r="G4160" t="s">
        <v>165</v>
      </c>
      <c r="H4160" t="s">
        <v>165</v>
      </c>
      <c r="J4160" t="s">
        <v>165</v>
      </c>
      <c r="K4160" t="s">
        <v>165</v>
      </c>
      <c r="L4160" t="s">
        <v>165</v>
      </c>
      <c r="M4160" t="s">
        <v>165</v>
      </c>
      <c r="N4160" t="s">
        <v>165</v>
      </c>
      <c r="O4160" t="s">
        <v>165</v>
      </c>
      <c r="P4160" t="s">
        <v>165</v>
      </c>
      <c r="Q4160" t="s">
        <v>165</v>
      </c>
    </row>
    <row r="4161">
      <c r="B4161" t="s">
        <v>165</v>
      </c>
      <c r="C4161" t="s">
        <v>165</v>
      </c>
      <c r="D4161" t="s">
        <v>165</v>
      </c>
      <c r="E4161" t="s">
        <v>165</v>
      </c>
      <c r="F4161" t="s">
        <v>165</v>
      </c>
      <c r="G4161" t="s">
        <v>165</v>
      </c>
      <c r="H4161" t="s">
        <v>165</v>
      </c>
      <c r="J4161" t="s">
        <v>165</v>
      </c>
      <c r="K4161" t="s">
        <v>165</v>
      </c>
      <c r="L4161" t="s">
        <v>165</v>
      </c>
      <c r="M4161" t="s">
        <v>165</v>
      </c>
      <c r="N4161" t="s">
        <v>165</v>
      </c>
      <c r="O4161" t="s">
        <v>165</v>
      </c>
      <c r="P4161" t="s">
        <v>165</v>
      </c>
      <c r="Q4161" t="s">
        <v>165</v>
      </c>
    </row>
    <row r="4162">
      <c r="B4162" t="s">
        <v>165</v>
      </c>
      <c r="C4162" t="s">
        <v>165</v>
      </c>
      <c r="D4162" t="s">
        <v>165</v>
      </c>
      <c r="E4162" t="s">
        <v>165</v>
      </c>
      <c r="F4162" t="s">
        <v>165</v>
      </c>
      <c r="G4162" t="s">
        <v>165</v>
      </c>
      <c r="H4162" t="s">
        <v>165</v>
      </c>
      <c r="J4162" t="s">
        <v>165</v>
      </c>
      <c r="K4162" t="s">
        <v>165</v>
      </c>
      <c r="L4162" t="s">
        <v>165</v>
      </c>
      <c r="M4162" t="s">
        <v>165</v>
      </c>
      <c r="N4162" t="s">
        <v>165</v>
      </c>
      <c r="O4162" t="s">
        <v>165</v>
      </c>
      <c r="P4162" t="s">
        <v>165</v>
      </c>
      <c r="Q4162" t="s">
        <v>165</v>
      </c>
    </row>
    <row r="4163">
      <c r="B4163" t="s">
        <v>165</v>
      </c>
      <c r="C4163" t="s">
        <v>165</v>
      </c>
      <c r="D4163" t="s">
        <v>165</v>
      </c>
      <c r="E4163" t="s">
        <v>165</v>
      </c>
      <c r="F4163" t="s">
        <v>165</v>
      </c>
      <c r="G4163" t="s">
        <v>165</v>
      </c>
      <c r="H4163" t="s">
        <v>165</v>
      </c>
      <c r="J4163" t="s">
        <v>165</v>
      </c>
      <c r="K4163" t="s">
        <v>165</v>
      </c>
      <c r="L4163" t="s">
        <v>165</v>
      </c>
      <c r="M4163" t="s">
        <v>165</v>
      </c>
      <c r="N4163" t="s">
        <v>165</v>
      </c>
      <c r="O4163" t="s">
        <v>165</v>
      </c>
      <c r="P4163" t="s">
        <v>165</v>
      </c>
      <c r="Q4163" t="s">
        <v>165</v>
      </c>
    </row>
    <row r="4164">
      <c r="B4164" t="s">
        <v>165</v>
      </c>
      <c r="C4164" t="s">
        <v>165</v>
      </c>
      <c r="D4164" t="s">
        <v>165</v>
      </c>
      <c r="E4164" t="s">
        <v>165</v>
      </c>
      <c r="F4164" t="s">
        <v>165</v>
      </c>
      <c r="G4164" t="s">
        <v>165</v>
      </c>
      <c r="H4164" t="s">
        <v>165</v>
      </c>
      <c r="J4164" t="s">
        <v>165</v>
      </c>
      <c r="K4164" t="s">
        <v>165</v>
      </c>
      <c r="L4164" t="s">
        <v>165</v>
      </c>
      <c r="M4164" t="s">
        <v>165</v>
      </c>
      <c r="N4164" t="s">
        <v>165</v>
      </c>
      <c r="O4164" t="s">
        <v>165</v>
      </c>
      <c r="P4164" t="s">
        <v>165</v>
      </c>
      <c r="Q4164" t="s">
        <v>165</v>
      </c>
    </row>
    <row r="4165">
      <c r="B4165" t="s">
        <v>165</v>
      </c>
      <c r="C4165" t="s">
        <v>165</v>
      </c>
      <c r="D4165" t="s">
        <v>165</v>
      </c>
      <c r="E4165" t="s">
        <v>165</v>
      </c>
      <c r="F4165" t="s">
        <v>165</v>
      </c>
      <c r="G4165" t="s">
        <v>165</v>
      </c>
      <c r="H4165" t="s">
        <v>165</v>
      </c>
      <c r="J4165" t="s">
        <v>165</v>
      </c>
      <c r="K4165" t="s">
        <v>165</v>
      </c>
      <c r="L4165" t="s">
        <v>165</v>
      </c>
      <c r="M4165" t="s">
        <v>165</v>
      </c>
      <c r="N4165" t="s">
        <v>165</v>
      </c>
      <c r="O4165" t="s">
        <v>165</v>
      </c>
      <c r="P4165" t="s">
        <v>165</v>
      </c>
      <c r="Q4165" t="s">
        <v>165</v>
      </c>
    </row>
    <row r="4166">
      <c r="B4166" t="s">
        <v>165</v>
      </c>
      <c r="C4166" t="s">
        <v>165</v>
      </c>
      <c r="D4166" t="s">
        <v>165</v>
      </c>
      <c r="E4166" t="s">
        <v>165</v>
      </c>
      <c r="F4166" t="s">
        <v>165</v>
      </c>
      <c r="G4166" t="s">
        <v>165</v>
      </c>
      <c r="H4166" t="s">
        <v>165</v>
      </c>
      <c r="J4166" t="s">
        <v>165</v>
      </c>
      <c r="K4166" t="s">
        <v>165</v>
      </c>
      <c r="L4166" t="s">
        <v>165</v>
      </c>
      <c r="M4166" t="s">
        <v>165</v>
      </c>
      <c r="N4166" t="s">
        <v>165</v>
      </c>
      <c r="O4166" t="s">
        <v>165</v>
      </c>
      <c r="P4166" t="s">
        <v>165</v>
      </c>
      <c r="Q4166" t="s">
        <v>165</v>
      </c>
    </row>
    <row r="4167">
      <c r="B4167" t="s">
        <v>165</v>
      </c>
      <c r="C4167" t="s">
        <v>165</v>
      </c>
      <c r="D4167" t="s">
        <v>165</v>
      </c>
      <c r="E4167" t="s">
        <v>165</v>
      </c>
      <c r="F4167" t="s">
        <v>165</v>
      </c>
      <c r="G4167" t="s">
        <v>165</v>
      </c>
      <c r="H4167" t="s">
        <v>165</v>
      </c>
      <c r="J4167" t="s">
        <v>165</v>
      </c>
      <c r="K4167" t="s">
        <v>165</v>
      </c>
      <c r="L4167" t="s">
        <v>165</v>
      </c>
      <c r="M4167" t="s">
        <v>165</v>
      </c>
      <c r="N4167" t="s">
        <v>165</v>
      </c>
      <c r="O4167" t="s">
        <v>165</v>
      </c>
      <c r="P4167" t="s">
        <v>165</v>
      </c>
      <c r="Q4167" t="s">
        <v>165</v>
      </c>
    </row>
    <row r="4168">
      <c r="B4168" t="s">
        <v>165</v>
      </c>
      <c r="C4168" t="s">
        <v>165</v>
      </c>
      <c r="D4168" t="s">
        <v>165</v>
      </c>
      <c r="E4168" t="s">
        <v>165</v>
      </c>
      <c r="F4168" t="s">
        <v>165</v>
      </c>
      <c r="G4168" t="s">
        <v>165</v>
      </c>
      <c r="H4168" t="s">
        <v>165</v>
      </c>
      <c r="J4168" t="s">
        <v>165</v>
      </c>
      <c r="K4168" t="s">
        <v>165</v>
      </c>
      <c r="L4168" t="s">
        <v>165</v>
      </c>
      <c r="M4168" t="s">
        <v>165</v>
      </c>
      <c r="N4168" t="s">
        <v>165</v>
      </c>
      <c r="O4168" t="s">
        <v>165</v>
      </c>
      <c r="P4168" t="s">
        <v>165</v>
      </c>
      <c r="Q4168" t="s">
        <v>165</v>
      </c>
    </row>
    <row r="4169">
      <c r="B4169" t="s">
        <v>165</v>
      </c>
      <c r="C4169" t="s">
        <v>165</v>
      </c>
      <c r="D4169" t="s">
        <v>165</v>
      </c>
      <c r="E4169" t="s">
        <v>165</v>
      </c>
      <c r="F4169" t="s">
        <v>165</v>
      </c>
      <c r="G4169" t="s">
        <v>165</v>
      </c>
      <c r="H4169" t="s">
        <v>165</v>
      </c>
      <c r="J4169" t="s">
        <v>165</v>
      </c>
      <c r="K4169" t="s">
        <v>165</v>
      </c>
      <c r="L4169" t="s">
        <v>165</v>
      </c>
      <c r="M4169" t="s">
        <v>165</v>
      </c>
      <c r="N4169" t="s">
        <v>165</v>
      </c>
      <c r="O4169" t="s">
        <v>165</v>
      </c>
      <c r="P4169" t="s">
        <v>165</v>
      </c>
      <c r="Q4169" t="s">
        <v>165</v>
      </c>
    </row>
    <row r="4170">
      <c r="B4170" t="s">
        <v>165</v>
      </c>
      <c r="C4170" t="s">
        <v>165</v>
      </c>
      <c r="D4170" t="s">
        <v>165</v>
      </c>
      <c r="E4170" t="s">
        <v>165</v>
      </c>
      <c r="F4170" t="s">
        <v>165</v>
      </c>
      <c r="G4170" t="s">
        <v>165</v>
      </c>
      <c r="H4170" t="s">
        <v>165</v>
      </c>
      <c r="J4170" t="s">
        <v>165</v>
      </c>
      <c r="K4170" t="s">
        <v>165</v>
      </c>
      <c r="L4170" t="s">
        <v>165</v>
      </c>
      <c r="M4170" t="s">
        <v>165</v>
      </c>
      <c r="N4170" t="s">
        <v>165</v>
      </c>
      <c r="O4170" t="s">
        <v>165</v>
      </c>
      <c r="P4170" t="s">
        <v>165</v>
      </c>
      <c r="Q4170" t="s">
        <v>165</v>
      </c>
    </row>
    <row r="4171">
      <c r="B4171" t="s">
        <v>165</v>
      </c>
      <c r="C4171" t="s">
        <v>165</v>
      </c>
      <c r="D4171" t="s">
        <v>165</v>
      </c>
      <c r="E4171" t="s">
        <v>165</v>
      </c>
      <c r="F4171" t="s">
        <v>165</v>
      </c>
      <c r="G4171" t="s">
        <v>165</v>
      </c>
      <c r="H4171" t="s">
        <v>165</v>
      </c>
      <c r="J4171" t="s">
        <v>165</v>
      </c>
      <c r="K4171" t="s">
        <v>165</v>
      </c>
      <c r="L4171" t="s">
        <v>165</v>
      </c>
      <c r="M4171" t="s">
        <v>165</v>
      </c>
      <c r="N4171" t="s">
        <v>165</v>
      </c>
      <c r="O4171" t="s">
        <v>165</v>
      </c>
      <c r="P4171" t="s">
        <v>165</v>
      </c>
      <c r="Q4171" t="s">
        <v>165</v>
      </c>
    </row>
    <row r="4172">
      <c r="B4172" t="s">
        <v>165</v>
      </c>
      <c r="C4172" t="s">
        <v>165</v>
      </c>
      <c r="D4172" t="s">
        <v>165</v>
      </c>
      <c r="E4172" t="s">
        <v>165</v>
      </c>
      <c r="F4172" t="s">
        <v>165</v>
      </c>
      <c r="G4172" t="s">
        <v>165</v>
      </c>
      <c r="H4172" t="s">
        <v>165</v>
      </c>
      <c r="J4172" t="s">
        <v>165</v>
      </c>
      <c r="K4172" t="s">
        <v>165</v>
      </c>
      <c r="L4172" t="s">
        <v>165</v>
      </c>
      <c r="M4172" t="s">
        <v>165</v>
      </c>
      <c r="N4172" t="s">
        <v>165</v>
      </c>
      <c r="O4172" t="s">
        <v>165</v>
      </c>
      <c r="P4172" t="s">
        <v>165</v>
      </c>
      <c r="Q4172" t="s">
        <v>165</v>
      </c>
    </row>
    <row r="4173">
      <c r="B4173" t="s">
        <v>165</v>
      </c>
      <c r="C4173" t="s">
        <v>165</v>
      </c>
      <c r="D4173" t="s">
        <v>165</v>
      </c>
      <c r="E4173" t="s">
        <v>165</v>
      </c>
      <c r="F4173" t="s">
        <v>165</v>
      </c>
      <c r="G4173" t="s">
        <v>165</v>
      </c>
      <c r="H4173" t="s">
        <v>165</v>
      </c>
      <c r="J4173" t="s">
        <v>165</v>
      </c>
      <c r="K4173" t="s">
        <v>165</v>
      </c>
      <c r="L4173" t="s">
        <v>165</v>
      </c>
      <c r="M4173" t="s">
        <v>165</v>
      </c>
      <c r="N4173" t="s">
        <v>165</v>
      </c>
      <c r="O4173" t="s">
        <v>165</v>
      </c>
      <c r="P4173" t="s">
        <v>165</v>
      </c>
      <c r="Q4173" t="s">
        <v>165</v>
      </c>
    </row>
    <row r="4174">
      <c r="B4174" t="s">
        <v>165</v>
      </c>
      <c r="C4174" t="s">
        <v>165</v>
      </c>
      <c r="D4174" t="s">
        <v>165</v>
      </c>
      <c r="E4174" t="s">
        <v>165</v>
      </c>
      <c r="F4174" t="s">
        <v>165</v>
      </c>
      <c r="G4174" t="s">
        <v>165</v>
      </c>
      <c r="H4174" t="s">
        <v>165</v>
      </c>
      <c r="J4174" t="s">
        <v>165</v>
      </c>
      <c r="K4174" t="s">
        <v>165</v>
      </c>
      <c r="L4174" t="s">
        <v>165</v>
      </c>
      <c r="M4174" t="s">
        <v>165</v>
      </c>
      <c r="N4174" t="s">
        <v>165</v>
      </c>
      <c r="O4174" t="s">
        <v>165</v>
      </c>
      <c r="P4174" t="s">
        <v>165</v>
      </c>
      <c r="Q4174" t="s">
        <v>165</v>
      </c>
    </row>
    <row r="4175">
      <c r="B4175" t="s">
        <v>165</v>
      </c>
      <c r="C4175" t="s">
        <v>165</v>
      </c>
      <c r="D4175" t="s">
        <v>165</v>
      </c>
      <c r="E4175" t="s">
        <v>165</v>
      </c>
      <c r="F4175" t="s">
        <v>165</v>
      </c>
      <c r="G4175" t="s">
        <v>165</v>
      </c>
      <c r="H4175" t="s">
        <v>165</v>
      </c>
      <c r="J4175" t="s">
        <v>165</v>
      </c>
      <c r="K4175" t="s">
        <v>165</v>
      </c>
      <c r="L4175" t="s">
        <v>165</v>
      </c>
      <c r="M4175" t="s">
        <v>165</v>
      </c>
      <c r="N4175" t="s">
        <v>165</v>
      </c>
      <c r="O4175" t="s">
        <v>165</v>
      </c>
      <c r="P4175" t="s">
        <v>165</v>
      </c>
      <c r="Q4175" t="s">
        <v>165</v>
      </c>
    </row>
    <row r="4176">
      <c r="B4176" t="s">
        <v>165</v>
      </c>
      <c r="C4176" t="s">
        <v>165</v>
      </c>
      <c r="D4176" t="s">
        <v>165</v>
      </c>
      <c r="E4176" t="s">
        <v>165</v>
      </c>
      <c r="F4176" t="s">
        <v>165</v>
      </c>
      <c r="G4176" t="s">
        <v>165</v>
      </c>
      <c r="H4176" t="s">
        <v>165</v>
      </c>
      <c r="J4176" t="s">
        <v>165</v>
      </c>
      <c r="K4176" t="s">
        <v>165</v>
      </c>
      <c r="L4176" t="s">
        <v>165</v>
      </c>
      <c r="M4176" t="s">
        <v>165</v>
      </c>
      <c r="N4176" t="s">
        <v>165</v>
      </c>
      <c r="O4176" t="s">
        <v>165</v>
      </c>
      <c r="P4176" t="s">
        <v>165</v>
      </c>
      <c r="Q4176" t="s">
        <v>165</v>
      </c>
    </row>
    <row r="4177">
      <c r="B4177" t="s">
        <v>165</v>
      </c>
      <c r="C4177" t="s">
        <v>165</v>
      </c>
      <c r="D4177" t="s">
        <v>165</v>
      </c>
      <c r="E4177" t="s">
        <v>165</v>
      </c>
      <c r="F4177" t="s">
        <v>165</v>
      </c>
      <c r="G4177" t="s">
        <v>165</v>
      </c>
      <c r="H4177" t="s">
        <v>165</v>
      </c>
      <c r="J4177" t="s">
        <v>165</v>
      </c>
      <c r="K4177" t="s">
        <v>165</v>
      </c>
      <c r="L4177" t="s">
        <v>165</v>
      </c>
      <c r="M4177" t="s">
        <v>165</v>
      </c>
      <c r="N4177" t="s">
        <v>165</v>
      </c>
      <c r="O4177" t="s">
        <v>165</v>
      </c>
      <c r="P4177" t="s">
        <v>165</v>
      </c>
      <c r="Q4177" t="s">
        <v>165</v>
      </c>
    </row>
    <row r="4178">
      <c r="B4178" t="s">
        <v>165</v>
      </c>
      <c r="C4178" t="s">
        <v>165</v>
      </c>
      <c r="D4178" t="s">
        <v>165</v>
      </c>
      <c r="E4178" t="s">
        <v>165</v>
      </c>
      <c r="F4178" t="s">
        <v>165</v>
      </c>
      <c r="G4178" t="s">
        <v>165</v>
      </c>
      <c r="H4178" t="s">
        <v>165</v>
      </c>
      <c r="J4178" t="s">
        <v>165</v>
      </c>
      <c r="K4178" t="s">
        <v>165</v>
      </c>
      <c r="L4178" t="s">
        <v>165</v>
      </c>
      <c r="M4178" t="s">
        <v>165</v>
      </c>
      <c r="N4178" t="s">
        <v>165</v>
      </c>
      <c r="O4178" t="s">
        <v>165</v>
      </c>
      <c r="P4178" t="s">
        <v>165</v>
      </c>
      <c r="Q4178" t="s">
        <v>165</v>
      </c>
    </row>
    <row r="4179">
      <c r="B4179" t="s">
        <v>165</v>
      </c>
      <c r="C4179" t="s">
        <v>165</v>
      </c>
      <c r="D4179" t="s">
        <v>165</v>
      </c>
      <c r="E4179" t="s">
        <v>165</v>
      </c>
      <c r="F4179" t="s">
        <v>165</v>
      </c>
      <c r="G4179" t="s">
        <v>165</v>
      </c>
      <c r="H4179" t="s">
        <v>165</v>
      </c>
      <c r="J4179" t="s">
        <v>165</v>
      </c>
      <c r="K4179" t="s">
        <v>165</v>
      </c>
      <c r="L4179" t="s">
        <v>165</v>
      </c>
      <c r="M4179" t="s">
        <v>165</v>
      </c>
      <c r="N4179" t="s">
        <v>165</v>
      </c>
      <c r="O4179" t="s">
        <v>165</v>
      </c>
      <c r="P4179" t="s">
        <v>165</v>
      </c>
      <c r="Q4179" t="s">
        <v>165</v>
      </c>
    </row>
    <row r="4180">
      <c r="B4180" t="s">
        <v>165</v>
      </c>
      <c r="C4180" t="s">
        <v>165</v>
      </c>
      <c r="D4180" t="s">
        <v>165</v>
      </c>
      <c r="E4180" t="s">
        <v>165</v>
      </c>
      <c r="F4180" t="s">
        <v>165</v>
      </c>
      <c r="G4180" t="s">
        <v>165</v>
      </c>
      <c r="H4180" t="s">
        <v>165</v>
      </c>
      <c r="J4180" t="s">
        <v>165</v>
      </c>
      <c r="K4180" t="s">
        <v>165</v>
      </c>
      <c r="L4180" t="s">
        <v>165</v>
      </c>
      <c r="M4180" t="s">
        <v>165</v>
      </c>
      <c r="N4180" t="s">
        <v>165</v>
      </c>
      <c r="O4180" t="s">
        <v>165</v>
      </c>
      <c r="P4180" t="s">
        <v>165</v>
      </c>
      <c r="Q4180" t="s">
        <v>165</v>
      </c>
    </row>
    <row r="4181">
      <c r="B4181" t="s">
        <v>165</v>
      </c>
      <c r="C4181" t="s">
        <v>165</v>
      </c>
      <c r="D4181" t="s">
        <v>165</v>
      </c>
      <c r="E4181" t="s">
        <v>165</v>
      </c>
      <c r="F4181" t="s">
        <v>165</v>
      </c>
      <c r="G4181" t="s">
        <v>165</v>
      </c>
      <c r="H4181" t="s">
        <v>165</v>
      </c>
      <c r="J4181" t="s">
        <v>165</v>
      </c>
      <c r="K4181" t="s">
        <v>165</v>
      </c>
      <c r="L4181" t="s">
        <v>165</v>
      </c>
      <c r="M4181" t="s">
        <v>165</v>
      </c>
      <c r="N4181" t="s">
        <v>165</v>
      </c>
      <c r="O4181" t="s">
        <v>165</v>
      </c>
      <c r="P4181" t="s">
        <v>165</v>
      </c>
      <c r="Q4181" t="s">
        <v>165</v>
      </c>
    </row>
    <row r="4182">
      <c r="B4182" t="s">
        <v>165</v>
      </c>
      <c r="C4182" t="s">
        <v>165</v>
      </c>
      <c r="D4182" t="s">
        <v>165</v>
      </c>
      <c r="E4182" t="s">
        <v>165</v>
      </c>
      <c r="F4182" t="s">
        <v>165</v>
      </c>
      <c r="G4182" t="s">
        <v>165</v>
      </c>
      <c r="H4182" t="s">
        <v>165</v>
      </c>
      <c r="J4182" t="s">
        <v>165</v>
      </c>
      <c r="K4182" t="s">
        <v>165</v>
      </c>
      <c r="L4182" t="s">
        <v>165</v>
      </c>
      <c r="M4182" t="s">
        <v>165</v>
      </c>
      <c r="N4182" t="s">
        <v>165</v>
      </c>
      <c r="O4182" t="s">
        <v>165</v>
      </c>
      <c r="P4182" t="s">
        <v>165</v>
      </c>
      <c r="Q4182" t="s">
        <v>165</v>
      </c>
    </row>
    <row r="4183">
      <c r="B4183" t="s">
        <v>165</v>
      </c>
      <c r="C4183" t="s">
        <v>165</v>
      </c>
      <c r="D4183" t="s">
        <v>165</v>
      </c>
      <c r="E4183" t="s">
        <v>165</v>
      </c>
      <c r="F4183" t="s">
        <v>165</v>
      </c>
      <c r="G4183" t="s">
        <v>165</v>
      </c>
      <c r="H4183" t="s">
        <v>165</v>
      </c>
      <c r="J4183" t="s">
        <v>165</v>
      </c>
      <c r="K4183" t="s">
        <v>165</v>
      </c>
      <c r="L4183" t="s">
        <v>165</v>
      </c>
      <c r="M4183" t="s">
        <v>165</v>
      </c>
      <c r="N4183" t="s">
        <v>165</v>
      </c>
      <c r="O4183" t="s">
        <v>165</v>
      </c>
      <c r="P4183" t="s">
        <v>165</v>
      </c>
      <c r="Q4183" t="s">
        <v>165</v>
      </c>
    </row>
    <row r="4184">
      <c r="B4184" t="s">
        <v>165</v>
      </c>
      <c r="C4184" t="s">
        <v>165</v>
      </c>
      <c r="D4184" t="s">
        <v>165</v>
      </c>
      <c r="E4184" t="s">
        <v>165</v>
      </c>
      <c r="F4184" t="s">
        <v>165</v>
      </c>
      <c r="G4184" t="s">
        <v>165</v>
      </c>
      <c r="H4184" t="s">
        <v>165</v>
      </c>
      <c r="J4184" t="s">
        <v>165</v>
      </c>
      <c r="K4184" t="s">
        <v>165</v>
      </c>
      <c r="L4184" t="s">
        <v>165</v>
      </c>
      <c r="M4184" t="s">
        <v>165</v>
      </c>
      <c r="N4184" t="s">
        <v>165</v>
      </c>
      <c r="O4184" t="s">
        <v>165</v>
      </c>
      <c r="P4184" t="s">
        <v>165</v>
      </c>
      <c r="Q4184" t="s">
        <v>165</v>
      </c>
    </row>
    <row r="4185">
      <c r="B4185" t="s">
        <v>165</v>
      </c>
      <c r="C4185" t="s">
        <v>165</v>
      </c>
      <c r="D4185" t="s">
        <v>165</v>
      </c>
      <c r="E4185" t="s">
        <v>165</v>
      </c>
      <c r="F4185" t="s">
        <v>165</v>
      </c>
      <c r="G4185" t="s">
        <v>165</v>
      </c>
      <c r="H4185" t="s">
        <v>165</v>
      </c>
      <c r="J4185" t="s">
        <v>165</v>
      </c>
      <c r="K4185" t="s">
        <v>165</v>
      </c>
      <c r="L4185" t="s">
        <v>165</v>
      </c>
      <c r="M4185" t="s">
        <v>165</v>
      </c>
      <c r="N4185" t="s">
        <v>165</v>
      </c>
      <c r="O4185" t="s">
        <v>165</v>
      </c>
      <c r="P4185" t="s">
        <v>165</v>
      </c>
      <c r="Q4185" t="s">
        <v>165</v>
      </c>
    </row>
    <row r="4186">
      <c r="B4186" t="s">
        <v>165</v>
      </c>
      <c r="C4186" t="s">
        <v>165</v>
      </c>
      <c r="D4186" t="s">
        <v>165</v>
      </c>
      <c r="E4186" t="s">
        <v>165</v>
      </c>
      <c r="F4186" t="s">
        <v>165</v>
      </c>
      <c r="G4186" t="s">
        <v>165</v>
      </c>
      <c r="H4186" t="s">
        <v>165</v>
      </c>
      <c r="J4186" t="s">
        <v>165</v>
      </c>
      <c r="K4186" t="s">
        <v>165</v>
      </c>
      <c r="L4186" t="s">
        <v>165</v>
      </c>
      <c r="M4186" t="s">
        <v>165</v>
      </c>
      <c r="N4186" t="s">
        <v>165</v>
      </c>
      <c r="O4186" t="s">
        <v>165</v>
      </c>
      <c r="P4186" t="s">
        <v>165</v>
      </c>
      <c r="Q4186" t="s">
        <v>165</v>
      </c>
    </row>
    <row r="4187">
      <c r="B4187" t="s">
        <v>165</v>
      </c>
      <c r="C4187" t="s">
        <v>165</v>
      </c>
      <c r="D4187" t="s">
        <v>165</v>
      </c>
      <c r="E4187" t="s">
        <v>165</v>
      </c>
      <c r="F4187" t="s">
        <v>165</v>
      </c>
      <c r="G4187" t="s">
        <v>165</v>
      </c>
      <c r="H4187" t="s">
        <v>165</v>
      </c>
      <c r="J4187" t="s">
        <v>165</v>
      </c>
      <c r="K4187" t="s">
        <v>165</v>
      </c>
      <c r="L4187" t="s">
        <v>165</v>
      </c>
      <c r="M4187" t="s">
        <v>165</v>
      </c>
      <c r="N4187" t="s">
        <v>165</v>
      </c>
      <c r="O4187" t="s">
        <v>165</v>
      </c>
      <c r="P4187" t="s">
        <v>165</v>
      </c>
      <c r="Q4187" t="s">
        <v>165</v>
      </c>
    </row>
    <row r="4188">
      <c r="B4188" t="s">
        <v>165</v>
      </c>
      <c r="C4188" t="s">
        <v>165</v>
      </c>
      <c r="D4188" t="s">
        <v>165</v>
      </c>
      <c r="E4188" t="s">
        <v>165</v>
      </c>
      <c r="F4188" t="s">
        <v>165</v>
      </c>
      <c r="G4188" t="s">
        <v>165</v>
      </c>
      <c r="H4188" t="s">
        <v>165</v>
      </c>
      <c r="J4188" t="s">
        <v>165</v>
      </c>
      <c r="K4188" t="s">
        <v>165</v>
      </c>
      <c r="L4188" t="s">
        <v>165</v>
      </c>
      <c r="M4188" t="s">
        <v>165</v>
      </c>
      <c r="N4188" t="s">
        <v>165</v>
      </c>
      <c r="O4188" t="s">
        <v>165</v>
      </c>
      <c r="P4188" t="s">
        <v>165</v>
      </c>
      <c r="Q4188" t="s">
        <v>165</v>
      </c>
    </row>
    <row r="4189">
      <c r="B4189" t="s">
        <v>165</v>
      </c>
      <c r="C4189" t="s">
        <v>165</v>
      </c>
      <c r="D4189" t="s">
        <v>165</v>
      </c>
      <c r="E4189" t="s">
        <v>165</v>
      </c>
      <c r="F4189" t="s">
        <v>165</v>
      </c>
      <c r="G4189" t="s">
        <v>165</v>
      </c>
      <c r="H4189" t="s">
        <v>165</v>
      </c>
      <c r="J4189" t="s">
        <v>165</v>
      </c>
      <c r="K4189" t="s">
        <v>165</v>
      </c>
      <c r="L4189" t="s">
        <v>165</v>
      </c>
      <c r="M4189" t="s">
        <v>165</v>
      </c>
      <c r="N4189" t="s">
        <v>165</v>
      </c>
      <c r="O4189" t="s">
        <v>165</v>
      </c>
      <c r="P4189" t="s">
        <v>165</v>
      </c>
      <c r="Q4189" t="s">
        <v>165</v>
      </c>
    </row>
    <row r="4190">
      <c r="B4190" t="s">
        <v>165</v>
      </c>
      <c r="C4190" t="s">
        <v>165</v>
      </c>
      <c r="D4190" t="s">
        <v>165</v>
      </c>
      <c r="E4190" t="s">
        <v>165</v>
      </c>
      <c r="F4190" t="s">
        <v>165</v>
      </c>
      <c r="G4190" t="s">
        <v>165</v>
      </c>
      <c r="H4190" t="s">
        <v>165</v>
      </c>
      <c r="J4190" t="s">
        <v>165</v>
      </c>
      <c r="K4190" t="s">
        <v>165</v>
      </c>
      <c r="L4190" t="s">
        <v>165</v>
      </c>
      <c r="M4190" t="s">
        <v>165</v>
      </c>
      <c r="N4190" t="s">
        <v>165</v>
      </c>
      <c r="O4190" t="s">
        <v>165</v>
      </c>
      <c r="P4190" t="s">
        <v>165</v>
      </c>
      <c r="Q4190" t="s">
        <v>165</v>
      </c>
    </row>
    <row r="4191">
      <c r="B4191" t="s">
        <v>165</v>
      </c>
      <c r="C4191" t="s">
        <v>165</v>
      </c>
      <c r="D4191" t="s">
        <v>165</v>
      </c>
      <c r="E4191" t="s">
        <v>165</v>
      </c>
      <c r="F4191" t="s">
        <v>165</v>
      </c>
      <c r="G4191" t="s">
        <v>165</v>
      </c>
      <c r="H4191" t="s">
        <v>165</v>
      </c>
      <c r="J4191" t="s">
        <v>165</v>
      </c>
      <c r="K4191" t="s">
        <v>165</v>
      </c>
      <c r="L4191" t="s">
        <v>165</v>
      </c>
      <c r="M4191" t="s">
        <v>165</v>
      </c>
      <c r="N4191" t="s">
        <v>165</v>
      </c>
      <c r="O4191" t="s">
        <v>165</v>
      </c>
      <c r="P4191" t="s">
        <v>165</v>
      </c>
      <c r="Q4191" t="s">
        <v>165</v>
      </c>
    </row>
    <row r="4192">
      <c r="B4192" t="s">
        <v>165</v>
      </c>
      <c r="C4192" t="s">
        <v>165</v>
      </c>
      <c r="D4192" t="s">
        <v>165</v>
      </c>
      <c r="E4192" t="s">
        <v>165</v>
      </c>
      <c r="F4192" t="s">
        <v>165</v>
      </c>
      <c r="G4192" t="s">
        <v>165</v>
      </c>
      <c r="H4192" t="s">
        <v>165</v>
      </c>
      <c r="J4192" t="s">
        <v>165</v>
      </c>
      <c r="K4192" t="s">
        <v>165</v>
      </c>
      <c r="L4192" t="s">
        <v>165</v>
      </c>
      <c r="M4192" t="s">
        <v>165</v>
      </c>
      <c r="N4192" t="s">
        <v>165</v>
      </c>
      <c r="O4192" t="s">
        <v>165</v>
      </c>
      <c r="P4192" t="s">
        <v>165</v>
      </c>
      <c r="Q4192" t="s">
        <v>165</v>
      </c>
    </row>
    <row r="4193">
      <c r="B4193" t="s">
        <v>165</v>
      </c>
      <c r="C4193" t="s">
        <v>165</v>
      </c>
      <c r="D4193" t="s">
        <v>165</v>
      </c>
      <c r="E4193" t="s">
        <v>165</v>
      </c>
      <c r="F4193" t="s">
        <v>165</v>
      </c>
      <c r="G4193" t="s">
        <v>165</v>
      </c>
      <c r="H4193" t="s">
        <v>165</v>
      </c>
      <c r="J4193" t="s">
        <v>165</v>
      </c>
      <c r="K4193" t="s">
        <v>165</v>
      </c>
      <c r="L4193" t="s">
        <v>165</v>
      </c>
      <c r="M4193" t="s">
        <v>165</v>
      </c>
      <c r="N4193" t="s">
        <v>165</v>
      </c>
      <c r="O4193" t="s">
        <v>165</v>
      </c>
      <c r="P4193" t="s">
        <v>165</v>
      </c>
      <c r="Q4193" t="s">
        <v>165</v>
      </c>
    </row>
    <row r="4194">
      <c r="B4194" t="s">
        <v>165</v>
      </c>
      <c r="C4194" t="s">
        <v>165</v>
      </c>
      <c r="D4194" t="s">
        <v>165</v>
      </c>
      <c r="E4194" t="s">
        <v>165</v>
      </c>
      <c r="F4194" t="s">
        <v>165</v>
      </c>
      <c r="G4194" t="s">
        <v>165</v>
      </c>
      <c r="H4194" t="s">
        <v>165</v>
      </c>
      <c r="J4194" t="s">
        <v>165</v>
      </c>
      <c r="K4194" t="s">
        <v>165</v>
      </c>
      <c r="L4194" t="s">
        <v>165</v>
      </c>
      <c r="M4194" t="s">
        <v>165</v>
      </c>
      <c r="N4194" t="s">
        <v>165</v>
      </c>
      <c r="O4194" t="s">
        <v>165</v>
      </c>
      <c r="P4194" t="s">
        <v>165</v>
      </c>
      <c r="Q4194" t="s">
        <v>165</v>
      </c>
    </row>
    <row r="4195">
      <c r="B4195" t="s">
        <v>165</v>
      </c>
      <c r="C4195" t="s">
        <v>165</v>
      </c>
      <c r="D4195" t="s">
        <v>165</v>
      </c>
      <c r="E4195" t="s">
        <v>165</v>
      </c>
      <c r="F4195" t="s">
        <v>165</v>
      </c>
      <c r="G4195" t="s">
        <v>165</v>
      </c>
      <c r="H4195" t="s">
        <v>165</v>
      </c>
      <c r="J4195" t="s">
        <v>165</v>
      </c>
      <c r="K4195" t="s">
        <v>165</v>
      </c>
      <c r="L4195" t="s">
        <v>165</v>
      </c>
      <c r="M4195" t="s">
        <v>165</v>
      </c>
      <c r="N4195" t="s">
        <v>165</v>
      </c>
      <c r="O4195" t="s">
        <v>165</v>
      </c>
      <c r="P4195" t="s">
        <v>165</v>
      </c>
      <c r="Q4195" t="s">
        <v>165</v>
      </c>
    </row>
    <row r="4196">
      <c r="B4196" t="s">
        <v>165</v>
      </c>
      <c r="C4196" t="s">
        <v>165</v>
      </c>
      <c r="D4196" t="s">
        <v>165</v>
      </c>
      <c r="E4196" t="s">
        <v>165</v>
      </c>
      <c r="F4196" t="s">
        <v>165</v>
      </c>
      <c r="G4196" t="s">
        <v>165</v>
      </c>
      <c r="H4196" t="s">
        <v>165</v>
      </c>
      <c r="J4196" t="s">
        <v>165</v>
      </c>
      <c r="K4196" t="s">
        <v>165</v>
      </c>
      <c r="L4196" t="s">
        <v>165</v>
      </c>
      <c r="M4196" t="s">
        <v>165</v>
      </c>
      <c r="N4196" t="s">
        <v>165</v>
      </c>
      <c r="O4196" t="s">
        <v>165</v>
      </c>
      <c r="P4196" t="s">
        <v>165</v>
      </c>
      <c r="Q4196" t="s">
        <v>165</v>
      </c>
    </row>
    <row r="4197">
      <c r="B4197" t="s">
        <v>165</v>
      </c>
      <c r="C4197" t="s">
        <v>165</v>
      </c>
      <c r="D4197" t="s">
        <v>165</v>
      </c>
      <c r="E4197" t="s">
        <v>165</v>
      </c>
      <c r="F4197" t="s">
        <v>165</v>
      </c>
      <c r="G4197" t="s">
        <v>165</v>
      </c>
      <c r="H4197" t="s">
        <v>165</v>
      </c>
      <c r="J4197" t="s">
        <v>165</v>
      </c>
      <c r="K4197" t="s">
        <v>165</v>
      </c>
      <c r="L4197" t="s">
        <v>165</v>
      </c>
      <c r="M4197" t="s">
        <v>165</v>
      </c>
      <c r="N4197" t="s">
        <v>165</v>
      </c>
      <c r="O4197" t="s">
        <v>165</v>
      </c>
      <c r="P4197" t="s">
        <v>165</v>
      </c>
      <c r="Q4197" t="s">
        <v>165</v>
      </c>
    </row>
    <row r="4198">
      <c r="B4198" t="s">
        <v>165</v>
      </c>
      <c r="C4198" t="s">
        <v>165</v>
      </c>
      <c r="D4198" t="s">
        <v>165</v>
      </c>
      <c r="E4198" t="s">
        <v>165</v>
      </c>
      <c r="F4198" t="s">
        <v>165</v>
      </c>
      <c r="G4198" t="s">
        <v>165</v>
      </c>
      <c r="H4198" t="s">
        <v>165</v>
      </c>
      <c r="J4198" t="s">
        <v>165</v>
      </c>
      <c r="K4198" t="s">
        <v>165</v>
      </c>
      <c r="L4198" t="s">
        <v>165</v>
      </c>
      <c r="M4198" t="s">
        <v>165</v>
      </c>
      <c r="N4198" t="s">
        <v>165</v>
      </c>
      <c r="O4198" t="s">
        <v>165</v>
      </c>
      <c r="P4198" t="s">
        <v>165</v>
      </c>
      <c r="Q4198" t="s">
        <v>165</v>
      </c>
    </row>
    <row r="4199">
      <c r="B4199" t="s">
        <v>165</v>
      </c>
      <c r="C4199" t="s">
        <v>165</v>
      </c>
      <c r="D4199" t="s">
        <v>165</v>
      </c>
      <c r="E4199" t="s">
        <v>165</v>
      </c>
      <c r="F4199" t="s">
        <v>165</v>
      </c>
      <c r="G4199" t="s">
        <v>165</v>
      </c>
      <c r="H4199" t="s">
        <v>165</v>
      </c>
      <c r="J4199" t="s">
        <v>165</v>
      </c>
      <c r="K4199" t="s">
        <v>165</v>
      </c>
      <c r="L4199" t="s">
        <v>165</v>
      </c>
      <c r="M4199" t="s">
        <v>165</v>
      </c>
      <c r="N4199" t="s">
        <v>165</v>
      </c>
      <c r="O4199" t="s">
        <v>165</v>
      </c>
      <c r="P4199" t="s">
        <v>165</v>
      </c>
      <c r="Q4199" t="s">
        <v>165</v>
      </c>
    </row>
    <row r="4200">
      <c r="B4200" t="s">
        <v>165</v>
      </c>
      <c r="C4200" t="s">
        <v>165</v>
      </c>
      <c r="D4200" t="s">
        <v>165</v>
      </c>
      <c r="E4200" t="s">
        <v>165</v>
      </c>
      <c r="F4200" t="s">
        <v>165</v>
      </c>
      <c r="G4200" t="s">
        <v>165</v>
      </c>
      <c r="H4200" t="s">
        <v>165</v>
      </c>
      <c r="J4200" t="s">
        <v>165</v>
      </c>
      <c r="K4200" t="s">
        <v>165</v>
      </c>
      <c r="L4200" t="s">
        <v>165</v>
      </c>
      <c r="M4200" t="s">
        <v>165</v>
      </c>
      <c r="N4200" t="s">
        <v>165</v>
      </c>
      <c r="O4200" t="s">
        <v>165</v>
      </c>
      <c r="P4200" t="s">
        <v>165</v>
      </c>
      <c r="Q4200" t="s">
        <v>165</v>
      </c>
    </row>
    <row r="4201">
      <c r="B4201" t="s">
        <v>165</v>
      </c>
      <c r="C4201" t="s">
        <v>165</v>
      </c>
      <c r="D4201" t="s">
        <v>165</v>
      </c>
      <c r="E4201" t="s">
        <v>165</v>
      </c>
      <c r="F4201" t="s">
        <v>165</v>
      </c>
      <c r="G4201" t="s">
        <v>165</v>
      </c>
      <c r="H4201" t="s">
        <v>165</v>
      </c>
      <c r="J4201" t="s">
        <v>165</v>
      </c>
      <c r="K4201" t="s">
        <v>165</v>
      </c>
      <c r="L4201" t="s">
        <v>165</v>
      </c>
      <c r="M4201" t="s">
        <v>165</v>
      </c>
      <c r="N4201" t="s">
        <v>165</v>
      </c>
      <c r="O4201" t="s">
        <v>165</v>
      </c>
      <c r="P4201" t="s">
        <v>165</v>
      </c>
      <c r="Q4201" t="s">
        <v>165</v>
      </c>
    </row>
    <row r="4202">
      <c r="B4202" t="s">
        <v>165</v>
      </c>
      <c r="C4202" t="s">
        <v>165</v>
      </c>
      <c r="D4202" t="s">
        <v>165</v>
      </c>
      <c r="E4202" t="s">
        <v>165</v>
      </c>
      <c r="F4202" t="s">
        <v>165</v>
      </c>
      <c r="G4202" t="s">
        <v>165</v>
      </c>
      <c r="H4202" t="s">
        <v>165</v>
      </c>
      <c r="J4202" t="s">
        <v>165</v>
      </c>
      <c r="K4202" t="s">
        <v>165</v>
      </c>
      <c r="L4202" t="s">
        <v>165</v>
      </c>
      <c r="M4202" t="s">
        <v>165</v>
      </c>
      <c r="N4202" t="s">
        <v>165</v>
      </c>
      <c r="O4202" t="s">
        <v>165</v>
      </c>
      <c r="P4202" t="s">
        <v>165</v>
      </c>
      <c r="Q4202" t="s">
        <v>165</v>
      </c>
    </row>
    <row r="4203">
      <c r="B4203" t="s">
        <v>165</v>
      </c>
      <c r="C4203" t="s">
        <v>165</v>
      </c>
      <c r="D4203" t="s">
        <v>165</v>
      </c>
      <c r="E4203" t="s">
        <v>165</v>
      </c>
      <c r="F4203" t="s">
        <v>165</v>
      </c>
      <c r="G4203" t="s">
        <v>165</v>
      </c>
      <c r="H4203" t="s">
        <v>165</v>
      </c>
      <c r="J4203" t="s">
        <v>165</v>
      </c>
      <c r="K4203" t="s">
        <v>165</v>
      </c>
      <c r="L4203" t="s">
        <v>165</v>
      </c>
      <c r="M4203" t="s">
        <v>165</v>
      </c>
      <c r="N4203" t="s">
        <v>165</v>
      </c>
      <c r="O4203" t="s">
        <v>165</v>
      </c>
      <c r="P4203" t="s">
        <v>165</v>
      </c>
      <c r="Q4203" t="s">
        <v>165</v>
      </c>
    </row>
    <row r="4204">
      <c r="B4204" t="s">
        <v>165</v>
      </c>
      <c r="C4204" t="s">
        <v>165</v>
      </c>
      <c r="D4204" t="s">
        <v>165</v>
      </c>
      <c r="E4204" t="s">
        <v>165</v>
      </c>
      <c r="F4204" t="s">
        <v>165</v>
      </c>
      <c r="G4204" t="s">
        <v>165</v>
      </c>
      <c r="H4204" t="s">
        <v>165</v>
      </c>
      <c r="J4204" t="s">
        <v>165</v>
      </c>
      <c r="K4204" t="s">
        <v>165</v>
      </c>
      <c r="L4204" t="s">
        <v>165</v>
      </c>
      <c r="M4204" t="s">
        <v>165</v>
      </c>
      <c r="N4204" t="s">
        <v>165</v>
      </c>
      <c r="O4204" t="s">
        <v>165</v>
      </c>
      <c r="P4204" t="s">
        <v>165</v>
      </c>
      <c r="Q4204" t="s">
        <v>165</v>
      </c>
    </row>
    <row r="4205">
      <c r="B4205" t="s">
        <v>165</v>
      </c>
      <c r="C4205" t="s">
        <v>165</v>
      </c>
      <c r="D4205" t="s">
        <v>165</v>
      </c>
      <c r="E4205" t="s">
        <v>165</v>
      </c>
      <c r="F4205" t="s">
        <v>165</v>
      </c>
      <c r="G4205" t="s">
        <v>165</v>
      </c>
      <c r="H4205" t="s">
        <v>165</v>
      </c>
      <c r="J4205" t="s">
        <v>165</v>
      </c>
      <c r="K4205" t="s">
        <v>165</v>
      </c>
      <c r="L4205" t="s">
        <v>165</v>
      </c>
      <c r="M4205" t="s">
        <v>165</v>
      </c>
      <c r="N4205" t="s">
        <v>165</v>
      </c>
      <c r="O4205" t="s">
        <v>165</v>
      </c>
      <c r="P4205" t="s">
        <v>165</v>
      </c>
      <c r="Q4205" t="s">
        <v>165</v>
      </c>
    </row>
    <row r="4206">
      <c r="B4206" t="s">
        <v>165</v>
      </c>
      <c r="C4206" t="s">
        <v>165</v>
      </c>
      <c r="D4206" t="s">
        <v>165</v>
      </c>
      <c r="E4206" t="s">
        <v>165</v>
      </c>
      <c r="F4206" t="s">
        <v>165</v>
      </c>
      <c r="G4206" t="s">
        <v>165</v>
      </c>
      <c r="H4206" t="s">
        <v>165</v>
      </c>
      <c r="J4206" t="s">
        <v>165</v>
      </c>
      <c r="K4206" t="s">
        <v>165</v>
      </c>
      <c r="L4206" t="s">
        <v>165</v>
      </c>
      <c r="M4206" t="s">
        <v>165</v>
      </c>
      <c r="N4206" t="s">
        <v>165</v>
      </c>
      <c r="O4206" t="s">
        <v>165</v>
      </c>
      <c r="P4206" t="s">
        <v>165</v>
      </c>
      <c r="Q4206" t="s">
        <v>165</v>
      </c>
    </row>
    <row r="4207">
      <c r="B4207" t="s">
        <v>165</v>
      </c>
      <c r="C4207" t="s">
        <v>165</v>
      </c>
      <c r="D4207" t="s">
        <v>165</v>
      </c>
      <c r="E4207" t="s">
        <v>165</v>
      </c>
      <c r="F4207" t="s">
        <v>165</v>
      </c>
      <c r="G4207" t="s">
        <v>165</v>
      </c>
      <c r="H4207" t="s">
        <v>165</v>
      </c>
      <c r="J4207" t="s">
        <v>165</v>
      </c>
      <c r="K4207" t="s">
        <v>165</v>
      </c>
      <c r="L4207" t="s">
        <v>165</v>
      </c>
      <c r="M4207" t="s">
        <v>165</v>
      </c>
      <c r="N4207" t="s">
        <v>165</v>
      </c>
      <c r="O4207" t="s">
        <v>165</v>
      </c>
      <c r="P4207" t="s">
        <v>165</v>
      </c>
      <c r="Q4207" t="s">
        <v>165</v>
      </c>
    </row>
    <row r="4208">
      <c r="B4208" t="s">
        <v>165</v>
      </c>
      <c r="C4208" t="s">
        <v>165</v>
      </c>
      <c r="D4208" t="s">
        <v>165</v>
      </c>
      <c r="E4208" t="s">
        <v>165</v>
      </c>
      <c r="F4208" t="s">
        <v>165</v>
      </c>
      <c r="G4208" t="s">
        <v>165</v>
      </c>
      <c r="H4208" t="s">
        <v>165</v>
      </c>
      <c r="J4208" t="s">
        <v>165</v>
      </c>
      <c r="K4208" t="s">
        <v>165</v>
      </c>
      <c r="L4208" t="s">
        <v>165</v>
      </c>
      <c r="M4208" t="s">
        <v>165</v>
      </c>
      <c r="N4208" t="s">
        <v>165</v>
      </c>
      <c r="O4208" t="s">
        <v>165</v>
      </c>
      <c r="P4208" t="s">
        <v>165</v>
      </c>
      <c r="Q4208" t="s">
        <v>165</v>
      </c>
    </row>
    <row r="4209">
      <c r="B4209" t="s">
        <v>165</v>
      </c>
      <c r="C4209" t="s">
        <v>165</v>
      </c>
      <c r="D4209" t="s">
        <v>165</v>
      </c>
      <c r="E4209" t="s">
        <v>165</v>
      </c>
      <c r="F4209" t="s">
        <v>165</v>
      </c>
      <c r="G4209" t="s">
        <v>165</v>
      </c>
      <c r="H4209" t="s">
        <v>165</v>
      </c>
      <c r="J4209" t="s">
        <v>165</v>
      </c>
      <c r="K4209" t="s">
        <v>165</v>
      </c>
      <c r="L4209" t="s">
        <v>165</v>
      </c>
      <c r="M4209" t="s">
        <v>165</v>
      </c>
      <c r="N4209" t="s">
        <v>165</v>
      </c>
      <c r="O4209" t="s">
        <v>165</v>
      </c>
      <c r="P4209" t="s">
        <v>165</v>
      </c>
      <c r="Q4209" t="s">
        <v>165</v>
      </c>
    </row>
    <row r="4210">
      <c r="B4210" t="s">
        <v>165</v>
      </c>
      <c r="C4210" t="s">
        <v>165</v>
      </c>
      <c r="D4210" t="s">
        <v>165</v>
      </c>
      <c r="E4210" t="s">
        <v>165</v>
      </c>
      <c r="F4210" t="s">
        <v>165</v>
      </c>
      <c r="G4210" t="s">
        <v>165</v>
      </c>
      <c r="H4210" t="s">
        <v>165</v>
      </c>
      <c r="J4210" t="s">
        <v>165</v>
      </c>
      <c r="K4210" t="s">
        <v>165</v>
      </c>
      <c r="L4210" t="s">
        <v>165</v>
      </c>
      <c r="M4210" t="s">
        <v>165</v>
      </c>
      <c r="N4210" t="s">
        <v>165</v>
      </c>
      <c r="O4210" t="s">
        <v>165</v>
      </c>
      <c r="P4210" t="s">
        <v>165</v>
      </c>
      <c r="Q4210" t="s">
        <v>165</v>
      </c>
    </row>
    <row r="4211">
      <c r="B4211" t="s">
        <v>165</v>
      </c>
      <c r="C4211" t="s">
        <v>165</v>
      </c>
      <c r="D4211" t="s">
        <v>165</v>
      </c>
      <c r="E4211" t="s">
        <v>165</v>
      </c>
      <c r="F4211" t="s">
        <v>165</v>
      </c>
      <c r="G4211" t="s">
        <v>165</v>
      </c>
      <c r="H4211" t="s">
        <v>165</v>
      </c>
      <c r="J4211" t="s">
        <v>165</v>
      </c>
      <c r="K4211" t="s">
        <v>165</v>
      </c>
      <c r="L4211" t="s">
        <v>165</v>
      </c>
      <c r="M4211" t="s">
        <v>165</v>
      </c>
      <c r="N4211" t="s">
        <v>165</v>
      </c>
      <c r="O4211" t="s">
        <v>165</v>
      </c>
      <c r="P4211" t="s">
        <v>165</v>
      </c>
      <c r="Q4211" t="s">
        <v>165</v>
      </c>
    </row>
    <row r="4212">
      <c r="B4212" t="s">
        <v>165</v>
      </c>
      <c r="C4212" t="s">
        <v>165</v>
      </c>
      <c r="D4212" t="s">
        <v>165</v>
      </c>
      <c r="E4212" t="s">
        <v>165</v>
      </c>
      <c r="F4212" t="s">
        <v>165</v>
      </c>
      <c r="G4212" t="s">
        <v>165</v>
      </c>
      <c r="H4212" t="s">
        <v>165</v>
      </c>
      <c r="J4212" t="s">
        <v>165</v>
      </c>
      <c r="K4212" t="s">
        <v>165</v>
      </c>
      <c r="L4212" t="s">
        <v>165</v>
      </c>
      <c r="M4212" t="s">
        <v>165</v>
      </c>
      <c r="N4212" t="s">
        <v>165</v>
      </c>
      <c r="O4212" t="s">
        <v>165</v>
      </c>
      <c r="P4212" t="s">
        <v>165</v>
      </c>
      <c r="Q4212" t="s">
        <v>165</v>
      </c>
    </row>
    <row r="4213">
      <c r="B4213" t="s">
        <v>165</v>
      </c>
      <c r="C4213" t="s">
        <v>165</v>
      </c>
      <c r="D4213" t="s">
        <v>165</v>
      </c>
      <c r="E4213" t="s">
        <v>165</v>
      </c>
      <c r="F4213" t="s">
        <v>165</v>
      </c>
      <c r="G4213" t="s">
        <v>165</v>
      </c>
      <c r="H4213" t="s">
        <v>165</v>
      </c>
      <c r="J4213" t="s">
        <v>165</v>
      </c>
      <c r="K4213" t="s">
        <v>165</v>
      </c>
      <c r="L4213" t="s">
        <v>165</v>
      </c>
      <c r="M4213" t="s">
        <v>165</v>
      </c>
      <c r="N4213" t="s">
        <v>165</v>
      </c>
      <c r="O4213" t="s">
        <v>165</v>
      </c>
      <c r="P4213" t="s">
        <v>165</v>
      </c>
      <c r="Q4213" t="s">
        <v>165</v>
      </c>
    </row>
    <row r="4214">
      <c r="B4214" t="s">
        <v>165</v>
      </c>
      <c r="C4214" t="s">
        <v>165</v>
      </c>
      <c r="D4214" t="s">
        <v>165</v>
      </c>
      <c r="E4214" t="s">
        <v>165</v>
      </c>
      <c r="F4214" t="s">
        <v>165</v>
      </c>
      <c r="G4214" t="s">
        <v>165</v>
      </c>
      <c r="H4214" t="s">
        <v>165</v>
      </c>
      <c r="J4214" t="s">
        <v>165</v>
      </c>
      <c r="K4214" t="s">
        <v>165</v>
      </c>
      <c r="L4214" t="s">
        <v>165</v>
      </c>
      <c r="M4214" t="s">
        <v>165</v>
      </c>
      <c r="N4214" t="s">
        <v>165</v>
      </c>
      <c r="O4214" t="s">
        <v>165</v>
      </c>
      <c r="P4214" t="s">
        <v>165</v>
      </c>
      <c r="Q4214" t="s">
        <v>165</v>
      </c>
    </row>
    <row r="4215">
      <c r="B4215" t="s">
        <v>165</v>
      </c>
      <c r="C4215" t="s">
        <v>165</v>
      </c>
      <c r="D4215" t="s">
        <v>165</v>
      </c>
      <c r="E4215" t="s">
        <v>165</v>
      </c>
      <c r="F4215" t="s">
        <v>165</v>
      </c>
      <c r="G4215" t="s">
        <v>165</v>
      </c>
      <c r="H4215" t="s">
        <v>165</v>
      </c>
      <c r="J4215" t="s">
        <v>165</v>
      </c>
      <c r="K4215" t="s">
        <v>165</v>
      </c>
      <c r="L4215" t="s">
        <v>165</v>
      </c>
      <c r="M4215" t="s">
        <v>165</v>
      </c>
      <c r="N4215" t="s">
        <v>165</v>
      </c>
      <c r="O4215" t="s">
        <v>165</v>
      </c>
      <c r="P4215" t="s">
        <v>165</v>
      </c>
      <c r="Q4215" t="s">
        <v>165</v>
      </c>
    </row>
    <row r="4216">
      <c r="B4216" t="s">
        <v>165</v>
      </c>
      <c r="C4216" t="s">
        <v>165</v>
      </c>
      <c r="D4216" t="s">
        <v>165</v>
      </c>
      <c r="E4216" t="s">
        <v>165</v>
      </c>
      <c r="F4216" t="s">
        <v>165</v>
      </c>
      <c r="G4216" t="s">
        <v>165</v>
      </c>
      <c r="H4216" t="s">
        <v>165</v>
      </c>
      <c r="J4216" t="s">
        <v>165</v>
      </c>
      <c r="K4216" t="s">
        <v>165</v>
      </c>
      <c r="L4216" t="s">
        <v>165</v>
      </c>
      <c r="M4216" t="s">
        <v>165</v>
      </c>
      <c r="N4216" t="s">
        <v>165</v>
      </c>
      <c r="O4216" t="s">
        <v>165</v>
      </c>
      <c r="P4216" t="s">
        <v>165</v>
      </c>
      <c r="Q4216" t="s">
        <v>165</v>
      </c>
    </row>
    <row r="4217">
      <c r="B4217" t="s">
        <v>165</v>
      </c>
      <c r="C4217" t="s">
        <v>165</v>
      </c>
      <c r="D4217" t="s">
        <v>165</v>
      </c>
      <c r="E4217" t="s">
        <v>165</v>
      </c>
      <c r="F4217" t="s">
        <v>165</v>
      </c>
      <c r="G4217" t="s">
        <v>165</v>
      </c>
      <c r="H4217" t="s">
        <v>165</v>
      </c>
      <c r="J4217" t="s">
        <v>165</v>
      </c>
      <c r="K4217" t="s">
        <v>165</v>
      </c>
      <c r="L4217" t="s">
        <v>165</v>
      </c>
      <c r="M4217" t="s">
        <v>165</v>
      </c>
      <c r="N4217" t="s">
        <v>165</v>
      </c>
      <c r="O4217" t="s">
        <v>165</v>
      </c>
      <c r="P4217" t="s">
        <v>165</v>
      </c>
      <c r="Q4217" t="s">
        <v>165</v>
      </c>
    </row>
    <row r="4218">
      <c r="B4218" t="s">
        <v>165</v>
      </c>
      <c r="C4218" t="s">
        <v>165</v>
      </c>
      <c r="D4218" t="s">
        <v>165</v>
      </c>
      <c r="E4218" t="s">
        <v>165</v>
      </c>
      <c r="F4218" t="s">
        <v>165</v>
      </c>
      <c r="G4218" t="s">
        <v>165</v>
      </c>
      <c r="H4218" t="s">
        <v>165</v>
      </c>
      <c r="J4218" t="s">
        <v>165</v>
      </c>
      <c r="K4218" t="s">
        <v>165</v>
      </c>
      <c r="L4218" t="s">
        <v>165</v>
      </c>
      <c r="M4218" t="s">
        <v>165</v>
      </c>
      <c r="N4218" t="s">
        <v>165</v>
      </c>
      <c r="O4218" t="s">
        <v>165</v>
      </c>
      <c r="P4218" t="s">
        <v>165</v>
      </c>
      <c r="Q4218" t="s">
        <v>165</v>
      </c>
    </row>
    <row r="4219">
      <c r="B4219" t="s">
        <v>165</v>
      </c>
      <c r="C4219" t="s">
        <v>165</v>
      </c>
      <c r="D4219" t="s">
        <v>165</v>
      </c>
      <c r="E4219" t="s">
        <v>165</v>
      </c>
      <c r="F4219" t="s">
        <v>165</v>
      </c>
      <c r="G4219" t="s">
        <v>165</v>
      </c>
      <c r="H4219" t="s">
        <v>165</v>
      </c>
      <c r="J4219" t="s">
        <v>165</v>
      </c>
      <c r="K4219" t="s">
        <v>165</v>
      </c>
      <c r="L4219" t="s">
        <v>165</v>
      </c>
      <c r="M4219" t="s">
        <v>165</v>
      </c>
      <c r="N4219" t="s">
        <v>165</v>
      </c>
      <c r="O4219" t="s">
        <v>165</v>
      </c>
      <c r="P4219" t="s">
        <v>165</v>
      </c>
      <c r="Q4219" t="s">
        <v>165</v>
      </c>
    </row>
    <row r="4220">
      <c r="B4220" t="s">
        <v>165</v>
      </c>
      <c r="C4220" t="s">
        <v>165</v>
      </c>
      <c r="D4220" t="s">
        <v>165</v>
      </c>
      <c r="E4220" t="s">
        <v>165</v>
      </c>
      <c r="F4220" t="s">
        <v>165</v>
      </c>
      <c r="G4220" t="s">
        <v>165</v>
      </c>
      <c r="H4220" t="s">
        <v>165</v>
      </c>
      <c r="J4220" t="s">
        <v>165</v>
      </c>
      <c r="K4220" t="s">
        <v>165</v>
      </c>
      <c r="L4220" t="s">
        <v>165</v>
      </c>
      <c r="M4220" t="s">
        <v>165</v>
      </c>
      <c r="N4220" t="s">
        <v>165</v>
      </c>
      <c r="O4220" t="s">
        <v>165</v>
      </c>
      <c r="P4220" t="s">
        <v>165</v>
      </c>
      <c r="Q4220" t="s">
        <v>165</v>
      </c>
    </row>
    <row r="4221">
      <c r="B4221" t="s">
        <v>165</v>
      </c>
      <c r="C4221" t="s">
        <v>165</v>
      </c>
      <c r="D4221" t="s">
        <v>165</v>
      </c>
      <c r="E4221" t="s">
        <v>165</v>
      </c>
      <c r="F4221" t="s">
        <v>165</v>
      </c>
      <c r="G4221" t="s">
        <v>165</v>
      </c>
      <c r="H4221" t="s">
        <v>165</v>
      </c>
      <c r="J4221" t="s">
        <v>165</v>
      </c>
      <c r="K4221" t="s">
        <v>165</v>
      </c>
      <c r="L4221" t="s">
        <v>165</v>
      </c>
      <c r="M4221" t="s">
        <v>165</v>
      </c>
      <c r="N4221" t="s">
        <v>165</v>
      </c>
      <c r="O4221" t="s">
        <v>165</v>
      </c>
      <c r="P4221" t="s">
        <v>165</v>
      </c>
      <c r="Q4221" t="s">
        <v>165</v>
      </c>
    </row>
    <row r="4222">
      <c r="B4222" t="s">
        <v>165</v>
      </c>
      <c r="C4222" t="s">
        <v>165</v>
      </c>
      <c r="D4222" t="s">
        <v>165</v>
      </c>
      <c r="E4222" t="s">
        <v>165</v>
      </c>
      <c r="F4222" t="s">
        <v>165</v>
      </c>
      <c r="G4222" t="s">
        <v>165</v>
      </c>
      <c r="H4222" t="s">
        <v>165</v>
      </c>
      <c r="J4222" t="s">
        <v>165</v>
      </c>
      <c r="K4222" t="s">
        <v>165</v>
      </c>
      <c r="L4222" t="s">
        <v>165</v>
      </c>
      <c r="M4222" t="s">
        <v>165</v>
      </c>
      <c r="N4222" t="s">
        <v>165</v>
      </c>
      <c r="O4222" t="s">
        <v>165</v>
      </c>
      <c r="P4222" t="s">
        <v>165</v>
      </c>
      <c r="Q4222" t="s">
        <v>165</v>
      </c>
    </row>
    <row r="4223">
      <c r="B4223" t="s">
        <v>165</v>
      </c>
      <c r="C4223" t="s">
        <v>165</v>
      </c>
      <c r="D4223" t="s">
        <v>165</v>
      </c>
      <c r="E4223" t="s">
        <v>165</v>
      </c>
      <c r="F4223" t="s">
        <v>165</v>
      </c>
      <c r="G4223" t="s">
        <v>165</v>
      </c>
      <c r="H4223" t="s">
        <v>165</v>
      </c>
      <c r="J4223" t="s">
        <v>165</v>
      </c>
      <c r="K4223" t="s">
        <v>165</v>
      </c>
      <c r="L4223" t="s">
        <v>165</v>
      </c>
      <c r="M4223" t="s">
        <v>165</v>
      </c>
      <c r="N4223" t="s">
        <v>165</v>
      </c>
      <c r="O4223" t="s">
        <v>165</v>
      </c>
      <c r="P4223" t="s">
        <v>165</v>
      </c>
      <c r="Q4223" t="s">
        <v>165</v>
      </c>
    </row>
    <row r="4224">
      <c r="B4224" t="s">
        <v>165</v>
      </c>
      <c r="C4224" t="s">
        <v>165</v>
      </c>
      <c r="D4224" t="s">
        <v>165</v>
      </c>
      <c r="E4224" t="s">
        <v>165</v>
      </c>
      <c r="F4224" t="s">
        <v>165</v>
      </c>
      <c r="G4224" t="s">
        <v>165</v>
      </c>
      <c r="H4224" t="s">
        <v>165</v>
      </c>
      <c r="J4224" t="s">
        <v>165</v>
      </c>
      <c r="K4224" t="s">
        <v>165</v>
      </c>
      <c r="L4224" t="s">
        <v>165</v>
      </c>
      <c r="M4224" t="s">
        <v>165</v>
      </c>
      <c r="N4224" t="s">
        <v>165</v>
      </c>
      <c r="O4224" t="s">
        <v>165</v>
      </c>
      <c r="P4224" t="s">
        <v>165</v>
      </c>
      <c r="Q4224" t="s">
        <v>165</v>
      </c>
    </row>
    <row r="4225">
      <c r="B4225" t="s">
        <v>165</v>
      </c>
      <c r="C4225" t="s">
        <v>165</v>
      </c>
      <c r="D4225" t="s">
        <v>165</v>
      </c>
      <c r="E4225" t="s">
        <v>165</v>
      </c>
      <c r="F4225" t="s">
        <v>165</v>
      </c>
      <c r="G4225" t="s">
        <v>165</v>
      </c>
      <c r="H4225" t="s">
        <v>165</v>
      </c>
      <c r="J4225" t="s">
        <v>165</v>
      </c>
      <c r="K4225" t="s">
        <v>165</v>
      </c>
      <c r="L4225" t="s">
        <v>165</v>
      </c>
      <c r="M4225" t="s">
        <v>165</v>
      </c>
      <c r="N4225" t="s">
        <v>165</v>
      </c>
      <c r="O4225" t="s">
        <v>165</v>
      </c>
      <c r="P4225" t="s">
        <v>165</v>
      </c>
      <c r="Q4225" t="s">
        <v>165</v>
      </c>
    </row>
    <row r="4226">
      <c r="B4226" t="s">
        <v>165</v>
      </c>
      <c r="C4226" t="s">
        <v>165</v>
      </c>
      <c r="D4226" t="s">
        <v>165</v>
      </c>
      <c r="E4226" t="s">
        <v>165</v>
      </c>
      <c r="F4226" t="s">
        <v>165</v>
      </c>
      <c r="G4226" t="s">
        <v>165</v>
      </c>
      <c r="H4226" t="s">
        <v>165</v>
      </c>
      <c r="J4226" t="s">
        <v>165</v>
      </c>
      <c r="K4226" t="s">
        <v>165</v>
      </c>
      <c r="L4226" t="s">
        <v>165</v>
      </c>
      <c r="M4226" t="s">
        <v>165</v>
      </c>
      <c r="N4226" t="s">
        <v>165</v>
      </c>
      <c r="O4226" t="s">
        <v>165</v>
      </c>
      <c r="P4226" t="s">
        <v>165</v>
      </c>
      <c r="Q4226" t="s">
        <v>165</v>
      </c>
    </row>
    <row r="4227">
      <c r="B4227" t="s">
        <v>165</v>
      </c>
      <c r="C4227" t="s">
        <v>165</v>
      </c>
      <c r="D4227" t="s">
        <v>165</v>
      </c>
      <c r="E4227" t="s">
        <v>165</v>
      </c>
      <c r="F4227" t="s">
        <v>165</v>
      </c>
      <c r="G4227" t="s">
        <v>165</v>
      </c>
      <c r="H4227" t="s">
        <v>165</v>
      </c>
      <c r="J4227" t="s">
        <v>165</v>
      </c>
      <c r="K4227" t="s">
        <v>165</v>
      </c>
      <c r="L4227" t="s">
        <v>165</v>
      </c>
      <c r="M4227" t="s">
        <v>165</v>
      </c>
      <c r="N4227" t="s">
        <v>165</v>
      </c>
      <c r="O4227" t="s">
        <v>165</v>
      </c>
      <c r="P4227" t="s">
        <v>165</v>
      </c>
      <c r="Q4227" t="s">
        <v>165</v>
      </c>
    </row>
    <row r="4228">
      <c r="B4228" t="s">
        <v>165</v>
      </c>
      <c r="C4228" t="s">
        <v>165</v>
      </c>
      <c r="D4228" t="s">
        <v>165</v>
      </c>
      <c r="E4228" t="s">
        <v>165</v>
      </c>
      <c r="F4228" t="s">
        <v>165</v>
      </c>
      <c r="G4228" t="s">
        <v>165</v>
      </c>
      <c r="H4228" t="s">
        <v>165</v>
      </c>
      <c r="J4228" t="s">
        <v>165</v>
      </c>
      <c r="K4228" t="s">
        <v>165</v>
      </c>
      <c r="L4228" t="s">
        <v>165</v>
      </c>
      <c r="M4228" t="s">
        <v>165</v>
      </c>
      <c r="N4228" t="s">
        <v>165</v>
      </c>
      <c r="O4228" t="s">
        <v>165</v>
      </c>
      <c r="P4228" t="s">
        <v>165</v>
      </c>
      <c r="Q4228" t="s">
        <v>165</v>
      </c>
    </row>
    <row r="4229">
      <c r="B4229" t="s">
        <v>165</v>
      </c>
      <c r="C4229" t="s">
        <v>165</v>
      </c>
      <c r="D4229" t="s">
        <v>165</v>
      </c>
      <c r="E4229" t="s">
        <v>165</v>
      </c>
      <c r="F4229" t="s">
        <v>165</v>
      </c>
      <c r="G4229" t="s">
        <v>165</v>
      </c>
      <c r="H4229" t="s">
        <v>165</v>
      </c>
      <c r="J4229" t="s">
        <v>165</v>
      </c>
      <c r="K4229" t="s">
        <v>165</v>
      </c>
      <c r="L4229" t="s">
        <v>165</v>
      </c>
      <c r="M4229" t="s">
        <v>165</v>
      </c>
      <c r="N4229" t="s">
        <v>165</v>
      </c>
      <c r="O4229" t="s">
        <v>165</v>
      </c>
      <c r="P4229" t="s">
        <v>165</v>
      </c>
      <c r="Q4229" t="s">
        <v>165</v>
      </c>
    </row>
    <row r="4230">
      <c r="B4230" t="s">
        <v>165</v>
      </c>
      <c r="C4230" t="s">
        <v>165</v>
      </c>
      <c r="D4230" t="s">
        <v>165</v>
      </c>
      <c r="E4230" t="s">
        <v>165</v>
      </c>
      <c r="F4230" t="s">
        <v>165</v>
      </c>
      <c r="G4230" t="s">
        <v>165</v>
      </c>
      <c r="H4230" t="s">
        <v>165</v>
      </c>
      <c r="J4230" t="s">
        <v>165</v>
      </c>
      <c r="K4230" t="s">
        <v>165</v>
      </c>
      <c r="L4230" t="s">
        <v>165</v>
      </c>
      <c r="M4230" t="s">
        <v>165</v>
      </c>
      <c r="N4230" t="s">
        <v>165</v>
      </c>
      <c r="O4230" t="s">
        <v>165</v>
      </c>
      <c r="P4230" t="s">
        <v>165</v>
      </c>
      <c r="Q4230" t="s">
        <v>165</v>
      </c>
    </row>
    <row r="4231">
      <c r="B4231" t="s">
        <v>165</v>
      </c>
      <c r="C4231" t="s">
        <v>165</v>
      </c>
      <c r="D4231" t="s">
        <v>165</v>
      </c>
      <c r="E4231" t="s">
        <v>165</v>
      </c>
      <c r="F4231" t="s">
        <v>165</v>
      </c>
      <c r="G4231" t="s">
        <v>165</v>
      </c>
      <c r="H4231" t="s">
        <v>165</v>
      </c>
      <c r="J4231" t="s">
        <v>165</v>
      </c>
      <c r="K4231" t="s">
        <v>165</v>
      </c>
      <c r="L4231" t="s">
        <v>165</v>
      </c>
      <c r="M4231" t="s">
        <v>165</v>
      </c>
      <c r="N4231" t="s">
        <v>165</v>
      </c>
      <c r="O4231" t="s">
        <v>165</v>
      </c>
      <c r="P4231" t="s">
        <v>165</v>
      </c>
      <c r="Q4231" t="s">
        <v>165</v>
      </c>
    </row>
    <row r="4232">
      <c r="B4232" t="s">
        <v>165</v>
      </c>
      <c r="C4232" t="s">
        <v>165</v>
      </c>
      <c r="D4232" t="s">
        <v>165</v>
      </c>
      <c r="E4232" t="s">
        <v>165</v>
      </c>
      <c r="F4232" t="s">
        <v>165</v>
      </c>
      <c r="G4232" t="s">
        <v>165</v>
      </c>
      <c r="H4232" t="s">
        <v>165</v>
      </c>
      <c r="J4232" t="s">
        <v>165</v>
      </c>
      <c r="K4232" t="s">
        <v>165</v>
      </c>
      <c r="L4232" t="s">
        <v>165</v>
      </c>
      <c r="M4232" t="s">
        <v>165</v>
      </c>
      <c r="N4232" t="s">
        <v>165</v>
      </c>
      <c r="O4232" t="s">
        <v>165</v>
      </c>
      <c r="P4232" t="s">
        <v>165</v>
      </c>
      <c r="Q4232" t="s">
        <v>165</v>
      </c>
    </row>
    <row r="4233">
      <c r="B4233" t="s">
        <v>165</v>
      </c>
      <c r="C4233" t="s">
        <v>165</v>
      </c>
      <c r="D4233" t="s">
        <v>165</v>
      </c>
      <c r="E4233" t="s">
        <v>165</v>
      </c>
      <c r="F4233" t="s">
        <v>165</v>
      </c>
      <c r="G4233" t="s">
        <v>165</v>
      </c>
      <c r="H4233" t="s">
        <v>165</v>
      </c>
      <c r="J4233" t="s">
        <v>165</v>
      </c>
      <c r="K4233" t="s">
        <v>165</v>
      </c>
      <c r="L4233" t="s">
        <v>165</v>
      </c>
      <c r="M4233" t="s">
        <v>165</v>
      </c>
      <c r="N4233" t="s">
        <v>165</v>
      </c>
      <c r="O4233" t="s">
        <v>165</v>
      </c>
      <c r="P4233" t="s">
        <v>165</v>
      </c>
      <c r="Q4233" t="s">
        <v>165</v>
      </c>
    </row>
    <row r="4234">
      <c r="B4234" t="s">
        <v>165</v>
      </c>
      <c r="C4234" t="s">
        <v>165</v>
      </c>
      <c r="D4234" t="s">
        <v>165</v>
      </c>
      <c r="E4234" t="s">
        <v>165</v>
      </c>
      <c r="F4234" t="s">
        <v>165</v>
      </c>
      <c r="G4234" t="s">
        <v>165</v>
      </c>
      <c r="H4234" t="s">
        <v>165</v>
      </c>
      <c r="J4234" t="s">
        <v>165</v>
      </c>
      <c r="K4234" t="s">
        <v>165</v>
      </c>
      <c r="L4234" t="s">
        <v>165</v>
      </c>
      <c r="M4234" t="s">
        <v>165</v>
      </c>
      <c r="N4234" t="s">
        <v>165</v>
      </c>
      <c r="O4234" t="s">
        <v>165</v>
      </c>
      <c r="P4234" t="s">
        <v>165</v>
      </c>
      <c r="Q4234" t="s">
        <v>165</v>
      </c>
    </row>
    <row r="4235">
      <c r="B4235" t="s">
        <v>165</v>
      </c>
      <c r="C4235" t="s">
        <v>165</v>
      </c>
      <c r="D4235" t="s">
        <v>165</v>
      </c>
      <c r="E4235" t="s">
        <v>165</v>
      </c>
      <c r="F4235" t="s">
        <v>165</v>
      </c>
      <c r="G4235" t="s">
        <v>165</v>
      </c>
      <c r="H4235" t="s">
        <v>165</v>
      </c>
      <c r="J4235" t="s">
        <v>165</v>
      </c>
      <c r="K4235" t="s">
        <v>165</v>
      </c>
      <c r="L4235" t="s">
        <v>165</v>
      </c>
      <c r="M4235" t="s">
        <v>165</v>
      </c>
      <c r="N4235" t="s">
        <v>165</v>
      </c>
      <c r="O4235" t="s">
        <v>165</v>
      </c>
      <c r="P4235" t="s">
        <v>165</v>
      </c>
      <c r="Q4235" t="s">
        <v>165</v>
      </c>
    </row>
    <row r="4236">
      <c r="B4236" t="s">
        <v>165</v>
      </c>
      <c r="C4236" t="s">
        <v>165</v>
      </c>
      <c r="D4236" t="s">
        <v>165</v>
      </c>
      <c r="E4236" t="s">
        <v>165</v>
      </c>
      <c r="F4236" t="s">
        <v>165</v>
      </c>
      <c r="G4236" t="s">
        <v>165</v>
      </c>
      <c r="H4236" t="s">
        <v>165</v>
      </c>
      <c r="J4236" t="s">
        <v>165</v>
      </c>
      <c r="K4236" t="s">
        <v>165</v>
      </c>
      <c r="L4236" t="s">
        <v>165</v>
      </c>
      <c r="M4236" t="s">
        <v>165</v>
      </c>
      <c r="N4236" t="s">
        <v>165</v>
      </c>
      <c r="O4236" t="s">
        <v>165</v>
      </c>
      <c r="P4236" t="s">
        <v>165</v>
      </c>
      <c r="Q4236" t="s">
        <v>165</v>
      </c>
    </row>
    <row r="4237">
      <c r="B4237" t="s">
        <v>165</v>
      </c>
      <c r="C4237" t="s">
        <v>165</v>
      </c>
      <c r="D4237" t="s">
        <v>165</v>
      </c>
      <c r="E4237" t="s">
        <v>165</v>
      </c>
      <c r="F4237" t="s">
        <v>165</v>
      </c>
      <c r="G4237" t="s">
        <v>165</v>
      </c>
      <c r="H4237" t="s">
        <v>165</v>
      </c>
      <c r="J4237" t="s">
        <v>165</v>
      </c>
      <c r="K4237" t="s">
        <v>165</v>
      </c>
      <c r="L4237" t="s">
        <v>165</v>
      </c>
      <c r="M4237" t="s">
        <v>165</v>
      </c>
      <c r="N4237" t="s">
        <v>165</v>
      </c>
      <c r="O4237" t="s">
        <v>165</v>
      </c>
      <c r="P4237" t="s">
        <v>165</v>
      </c>
      <c r="Q4237" t="s">
        <v>165</v>
      </c>
    </row>
    <row r="4238">
      <c r="B4238" t="s">
        <v>165</v>
      </c>
      <c r="C4238" t="s">
        <v>165</v>
      </c>
      <c r="D4238" t="s">
        <v>165</v>
      </c>
      <c r="E4238" t="s">
        <v>165</v>
      </c>
      <c r="F4238" t="s">
        <v>165</v>
      </c>
      <c r="G4238" t="s">
        <v>165</v>
      </c>
      <c r="H4238" t="s">
        <v>165</v>
      </c>
      <c r="J4238" t="s">
        <v>165</v>
      </c>
      <c r="K4238" t="s">
        <v>165</v>
      </c>
      <c r="L4238" t="s">
        <v>165</v>
      </c>
      <c r="M4238" t="s">
        <v>165</v>
      </c>
      <c r="N4238" t="s">
        <v>165</v>
      </c>
      <c r="O4238" t="s">
        <v>165</v>
      </c>
      <c r="P4238" t="s">
        <v>165</v>
      </c>
      <c r="Q4238" t="s">
        <v>165</v>
      </c>
    </row>
    <row r="4239">
      <c r="B4239" t="s">
        <v>165</v>
      </c>
      <c r="C4239" t="s">
        <v>165</v>
      </c>
      <c r="D4239" t="s">
        <v>165</v>
      </c>
      <c r="E4239" t="s">
        <v>165</v>
      </c>
      <c r="F4239" t="s">
        <v>165</v>
      </c>
      <c r="G4239" t="s">
        <v>165</v>
      </c>
      <c r="H4239" t="s">
        <v>165</v>
      </c>
      <c r="J4239" t="s">
        <v>165</v>
      </c>
      <c r="K4239" t="s">
        <v>165</v>
      </c>
      <c r="L4239" t="s">
        <v>165</v>
      </c>
      <c r="M4239" t="s">
        <v>165</v>
      </c>
      <c r="N4239" t="s">
        <v>165</v>
      </c>
      <c r="O4239" t="s">
        <v>165</v>
      </c>
      <c r="P4239" t="s">
        <v>165</v>
      </c>
      <c r="Q4239" t="s">
        <v>165</v>
      </c>
    </row>
    <row r="4240">
      <c r="B4240" t="s">
        <v>165</v>
      </c>
      <c r="C4240" t="s">
        <v>165</v>
      </c>
      <c r="D4240" t="s">
        <v>165</v>
      </c>
      <c r="E4240" t="s">
        <v>165</v>
      </c>
      <c r="F4240" t="s">
        <v>165</v>
      </c>
      <c r="G4240" t="s">
        <v>165</v>
      </c>
      <c r="H4240" t="s">
        <v>165</v>
      </c>
      <c r="J4240" t="s">
        <v>165</v>
      </c>
      <c r="K4240" t="s">
        <v>165</v>
      </c>
      <c r="L4240" t="s">
        <v>165</v>
      </c>
      <c r="M4240" t="s">
        <v>165</v>
      </c>
      <c r="N4240" t="s">
        <v>165</v>
      </c>
      <c r="O4240" t="s">
        <v>165</v>
      </c>
      <c r="P4240" t="s">
        <v>165</v>
      </c>
      <c r="Q4240" t="s">
        <v>165</v>
      </c>
    </row>
    <row r="4241">
      <c r="B4241" t="s">
        <v>165</v>
      </c>
      <c r="C4241" t="s">
        <v>165</v>
      </c>
      <c r="D4241" t="s">
        <v>165</v>
      </c>
      <c r="E4241" t="s">
        <v>165</v>
      </c>
      <c r="F4241" t="s">
        <v>165</v>
      </c>
      <c r="G4241" t="s">
        <v>165</v>
      </c>
      <c r="H4241" t="s">
        <v>165</v>
      </c>
      <c r="J4241" t="s">
        <v>165</v>
      </c>
      <c r="K4241" t="s">
        <v>165</v>
      </c>
      <c r="L4241" t="s">
        <v>165</v>
      </c>
      <c r="M4241" t="s">
        <v>165</v>
      </c>
      <c r="N4241" t="s">
        <v>165</v>
      </c>
      <c r="O4241" t="s">
        <v>165</v>
      </c>
      <c r="P4241" t="s">
        <v>165</v>
      </c>
      <c r="Q4241" t="s">
        <v>165</v>
      </c>
    </row>
    <row r="4242">
      <c r="B4242" t="s">
        <v>165</v>
      </c>
      <c r="C4242" t="s">
        <v>165</v>
      </c>
      <c r="D4242" t="s">
        <v>165</v>
      </c>
      <c r="E4242" t="s">
        <v>165</v>
      </c>
      <c r="F4242" t="s">
        <v>165</v>
      </c>
      <c r="G4242" t="s">
        <v>165</v>
      </c>
      <c r="H4242" t="s">
        <v>165</v>
      </c>
      <c r="J4242" t="s">
        <v>165</v>
      </c>
      <c r="K4242" t="s">
        <v>165</v>
      </c>
      <c r="L4242" t="s">
        <v>165</v>
      </c>
      <c r="M4242" t="s">
        <v>165</v>
      </c>
      <c r="N4242" t="s">
        <v>165</v>
      </c>
      <c r="O4242" t="s">
        <v>165</v>
      </c>
      <c r="P4242" t="s">
        <v>165</v>
      </c>
      <c r="Q4242" t="s">
        <v>165</v>
      </c>
    </row>
    <row r="4243">
      <c r="B4243" t="s">
        <v>165</v>
      </c>
      <c r="C4243" t="s">
        <v>165</v>
      </c>
      <c r="D4243" t="s">
        <v>165</v>
      </c>
      <c r="E4243" t="s">
        <v>165</v>
      </c>
      <c r="F4243" t="s">
        <v>165</v>
      </c>
      <c r="G4243" t="s">
        <v>165</v>
      </c>
      <c r="H4243" t="s">
        <v>165</v>
      </c>
      <c r="J4243" t="s">
        <v>165</v>
      </c>
      <c r="K4243" t="s">
        <v>165</v>
      </c>
      <c r="L4243" t="s">
        <v>165</v>
      </c>
      <c r="M4243" t="s">
        <v>165</v>
      </c>
      <c r="N4243" t="s">
        <v>165</v>
      </c>
      <c r="O4243" t="s">
        <v>165</v>
      </c>
      <c r="P4243" t="s">
        <v>165</v>
      </c>
      <c r="Q4243" t="s">
        <v>165</v>
      </c>
    </row>
    <row r="4244">
      <c r="B4244" t="s">
        <v>165</v>
      </c>
      <c r="C4244" t="s">
        <v>165</v>
      </c>
      <c r="D4244" t="s">
        <v>165</v>
      </c>
      <c r="E4244" t="s">
        <v>165</v>
      </c>
      <c r="F4244" t="s">
        <v>165</v>
      </c>
      <c r="G4244" t="s">
        <v>165</v>
      </c>
      <c r="H4244" t="s">
        <v>165</v>
      </c>
      <c r="J4244" t="s">
        <v>165</v>
      </c>
      <c r="K4244" t="s">
        <v>165</v>
      </c>
      <c r="L4244" t="s">
        <v>165</v>
      </c>
      <c r="M4244" t="s">
        <v>165</v>
      </c>
      <c r="N4244" t="s">
        <v>165</v>
      </c>
      <c r="O4244" t="s">
        <v>165</v>
      </c>
      <c r="P4244" t="s">
        <v>165</v>
      </c>
      <c r="Q4244" t="s">
        <v>165</v>
      </c>
    </row>
    <row r="4245">
      <c r="B4245" t="s">
        <v>165</v>
      </c>
      <c r="C4245" t="s">
        <v>165</v>
      </c>
      <c r="D4245" t="s">
        <v>165</v>
      </c>
      <c r="E4245" t="s">
        <v>165</v>
      </c>
      <c r="F4245" t="s">
        <v>165</v>
      </c>
      <c r="G4245" t="s">
        <v>165</v>
      </c>
      <c r="H4245" t="s">
        <v>165</v>
      </c>
      <c r="J4245" t="s">
        <v>165</v>
      </c>
      <c r="K4245" t="s">
        <v>165</v>
      </c>
      <c r="L4245" t="s">
        <v>165</v>
      </c>
      <c r="M4245" t="s">
        <v>165</v>
      </c>
      <c r="N4245" t="s">
        <v>165</v>
      </c>
      <c r="O4245" t="s">
        <v>165</v>
      </c>
      <c r="P4245" t="s">
        <v>165</v>
      </c>
      <c r="Q4245" t="s">
        <v>165</v>
      </c>
    </row>
    <row r="4246">
      <c r="B4246" t="s">
        <v>165</v>
      </c>
      <c r="C4246" t="s">
        <v>165</v>
      </c>
      <c r="D4246" t="s">
        <v>165</v>
      </c>
      <c r="E4246" t="s">
        <v>165</v>
      </c>
      <c r="F4246" t="s">
        <v>165</v>
      </c>
      <c r="G4246" t="s">
        <v>165</v>
      </c>
      <c r="H4246" t="s">
        <v>165</v>
      </c>
      <c r="J4246" t="s">
        <v>165</v>
      </c>
      <c r="K4246" t="s">
        <v>165</v>
      </c>
      <c r="L4246" t="s">
        <v>165</v>
      </c>
      <c r="M4246" t="s">
        <v>165</v>
      </c>
      <c r="N4246" t="s">
        <v>165</v>
      </c>
      <c r="O4246" t="s">
        <v>165</v>
      </c>
      <c r="P4246" t="s">
        <v>165</v>
      </c>
      <c r="Q4246" t="s">
        <v>165</v>
      </c>
    </row>
    <row r="4247">
      <c r="B4247" t="s">
        <v>165</v>
      </c>
      <c r="C4247" t="s">
        <v>165</v>
      </c>
      <c r="D4247" t="s">
        <v>165</v>
      </c>
      <c r="E4247" t="s">
        <v>165</v>
      </c>
      <c r="F4247" t="s">
        <v>165</v>
      </c>
      <c r="G4247" t="s">
        <v>165</v>
      </c>
      <c r="H4247" t="s">
        <v>165</v>
      </c>
      <c r="J4247" t="s">
        <v>165</v>
      </c>
      <c r="K4247" t="s">
        <v>165</v>
      </c>
      <c r="L4247" t="s">
        <v>165</v>
      </c>
      <c r="M4247" t="s">
        <v>165</v>
      </c>
      <c r="N4247" t="s">
        <v>165</v>
      </c>
      <c r="O4247" t="s">
        <v>165</v>
      </c>
      <c r="P4247" t="s">
        <v>165</v>
      </c>
      <c r="Q4247" t="s">
        <v>165</v>
      </c>
    </row>
    <row r="4248">
      <c r="B4248" t="s">
        <v>165</v>
      </c>
      <c r="C4248" t="s">
        <v>165</v>
      </c>
      <c r="D4248" t="s">
        <v>165</v>
      </c>
      <c r="E4248" t="s">
        <v>165</v>
      </c>
      <c r="F4248" t="s">
        <v>165</v>
      </c>
      <c r="G4248" t="s">
        <v>165</v>
      </c>
      <c r="H4248" t="s">
        <v>165</v>
      </c>
      <c r="J4248" t="s">
        <v>165</v>
      </c>
      <c r="K4248" t="s">
        <v>165</v>
      </c>
      <c r="L4248" t="s">
        <v>165</v>
      </c>
      <c r="M4248" t="s">
        <v>165</v>
      </c>
      <c r="N4248" t="s">
        <v>165</v>
      </c>
      <c r="O4248" t="s">
        <v>165</v>
      </c>
      <c r="P4248" t="s">
        <v>165</v>
      </c>
      <c r="Q4248" t="s">
        <v>165</v>
      </c>
    </row>
    <row r="4249">
      <c r="B4249" t="s">
        <v>165</v>
      </c>
      <c r="C4249" t="s">
        <v>165</v>
      </c>
      <c r="D4249" t="s">
        <v>165</v>
      </c>
      <c r="E4249" t="s">
        <v>165</v>
      </c>
      <c r="F4249" t="s">
        <v>165</v>
      </c>
      <c r="G4249" t="s">
        <v>165</v>
      </c>
      <c r="H4249" t="s">
        <v>165</v>
      </c>
      <c r="J4249" t="s">
        <v>165</v>
      </c>
      <c r="K4249" t="s">
        <v>165</v>
      </c>
      <c r="L4249" t="s">
        <v>165</v>
      </c>
      <c r="M4249" t="s">
        <v>165</v>
      </c>
      <c r="N4249" t="s">
        <v>165</v>
      </c>
      <c r="O4249" t="s">
        <v>165</v>
      </c>
      <c r="P4249" t="s">
        <v>165</v>
      </c>
      <c r="Q4249" t="s">
        <v>165</v>
      </c>
    </row>
    <row r="4250">
      <c r="B4250" t="s">
        <v>165</v>
      </c>
      <c r="C4250" t="s">
        <v>165</v>
      </c>
      <c r="D4250" t="s">
        <v>165</v>
      </c>
      <c r="E4250" t="s">
        <v>165</v>
      </c>
      <c r="F4250" t="s">
        <v>165</v>
      </c>
      <c r="G4250" t="s">
        <v>165</v>
      </c>
      <c r="H4250" t="s">
        <v>165</v>
      </c>
      <c r="J4250" t="s">
        <v>165</v>
      </c>
      <c r="K4250" t="s">
        <v>165</v>
      </c>
      <c r="L4250" t="s">
        <v>165</v>
      </c>
      <c r="M4250" t="s">
        <v>165</v>
      </c>
      <c r="N4250" t="s">
        <v>165</v>
      </c>
      <c r="O4250" t="s">
        <v>165</v>
      </c>
      <c r="P4250" t="s">
        <v>165</v>
      </c>
      <c r="Q4250" t="s">
        <v>165</v>
      </c>
    </row>
    <row r="4251">
      <c r="B4251" t="s">
        <v>165</v>
      </c>
      <c r="C4251" t="s">
        <v>165</v>
      </c>
      <c r="D4251" t="s">
        <v>165</v>
      </c>
      <c r="E4251" t="s">
        <v>165</v>
      </c>
      <c r="F4251" t="s">
        <v>165</v>
      </c>
      <c r="G4251" t="s">
        <v>165</v>
      </c>
      <c r="H4251" t="s">
        <v>165</v>
      </c>
      <c r="J4251" t="s">
        <v>165</v>
      </c>
      <c r="K4251" t="s">
        <v>165</v>
      </c>
      <c r="L4251" t="s">
        <v>165</v>
      </c>
      <c r="M4251" t="s">
        <v>165</v>
      </c>
      <c r="N4251" t="s">
        <v>165</v>
      </c>
      <c r="O4251" t="s">
        <v>165</v>
      </c>
      <c r="P4251" t="s">
        <v>165</v>
      </c>
      <c r="Q4251" t="s">
        <v>165</v>
      </c>
    </row>
    <row r="4252">
      <c r="B4252" t="s">
        <v>165</v>
      </c>
      <c r="C4252" t="s">
        <v>165</v>
      </c>
      <c r="D4252" t="s">
        <v>165</v>
      </c>
      <c r="E4252" t="s">
        <v>165</v>
      </c>
      <c r="F4252" t="s">
        <v>165</v>
      </c>
      <c r="G4252" t="s">
        <v>165</v>
      </c>
      <c r="H4252" t="s">
        <v>165</v>
      </c>
      <c r="J4252" t="s">
        <v>165</v>
      </c>
      <c r="K4252" t="s">
        <v>165</v>
      </c>
      <c r="L4252" t="s">
        <v>165</v>
      </c>
      <c r="M4252" t="s">
        <v>165</v>
      </c>
      <c r="N4252" t="s">
        <v>165</v>
      </c>
      <c r="O4252" t="s">
        <v>165</v>
      </c>
      <c r="P4252" t="s">
        <v>165</v>
      </c>
      <c r="Q4252" t="s">
        <v>165</v>
      </c>
    </row>
    <row r="4253">
      <c r="B4253" t="s">
        <v>165</v>
      </c>
      <c r="C4253" t="s">
        <v>165</v>
      </c>
      <c r="D4253" t="s">
        <v>165</v>
      </c>
      <c r="E4253" t="s">
        <v>165</v>
      </c>
      <c r="F4253" t="s">
        <v>165</v>
      </c>
      <c r="G4253" t="s">
        <v>165</v>
      </c>
      <c r="H4253" t="s">
        <v>165</v>
      </c>
      <c r="J4253" t="s">
        <v>165</v>
      </c>
      <c r="K4253" t="s">
        <v>165</v>
      </c>
      <c r="L4253" t="s">
        <v>165</v>
      </c>
      <c r="M4253" t="s">
        <v>165</v>
      </c>
      <c r="N4253" t="s">
        <v>165</v>
      </c>
      <c r="O4253" t="s">
        <v>165</v>
      </c>
      <c r="P4253" t="s">
        <v>165</v>
      </c>
      <c r="Q4253" t="s">
        <v>165</v>
      </c>
    </row>
    <row r="4254">
      <c r="B4254" t="s">
        <v>165</v>
      </c>
      <c r="C4254" t="s">
        <v>165</v>
      </c>
      <c r="D4254" t="s">
        <v>165</v>
      </c>
      <c r="E4254" t="s">
        <v>165</v>
      </c>
      <c r="F4254" t="s">
        <v>165</v>
      </c>
      <c r="G4254" t="s">
        <v>165</v>
      </c>
      <c r="H4254" t="s">
        <v>165</v>
      </c>
      <c r="J4254" t="s">
        <v>165</v>
      </c>
      <c r="K4254" t="s">
        <v>165</v>
      </c>
      <c r="L4254" t="s">
        <v>165</v>
      </c>
      <c r="M4254" t="s">
        <v>165</v>
      </c>
      <c r="N4254" t="s">
        <v>165</v>
      </c>
      <c r="O4254" t="s">
        <v>165</v>
      </c>
      <c r="P4254" t="s">
        <v>165</v>
      </c>
      <c r="Q4254" t="s">
        <v>165</v>
      </c>
    </row>
    <row r="4255">
      <c r="B4255" t="s">
        <v>165</v>
      </c>
      <c r="C4255" t="s">
        <v>165</v>
      </c>
      <c r="D4255" t="s">
        <v>165</v>
      </c>
      <c r="E4255" t="s">
        <v>165</v>
      </c>
      <c r="F4255" t="s">
        <v>165</v>
      </c>
      <c r="G4255" t="s">
        <v>165</v>
      </c>
      <c r="H4255" t="s">
        <v>165</v>
      </c>
      <c r="J4255" t="s">
        <v>165</v>
      </c>
      <c r="K4255" t="s">
        <v>165</v>
      </c>
      <c r="L4255" t="s">
        <v>165</v>
      </c>
      <c r="M4255" t="s">
        <v>165</v>
      </c>
      <c r="N4255" t="s">
        <v>165</v>
      </c>
      <c r="O4255" t="s">
        <v>165</v>
      </c>
      <c r="P4255" t="s">
        <v>165</v>
      </c>
      <c r="Q4255" t="s">
        <v>165</v>
      </c>
    </row>
    <row r="4256">
      <c r="B4256" t="s">
        <v>165</v>
      </c>
      <c r="C4256" t="s">
        <v>165</v>
      </c>
      <c r="D4256" t="s">
        <v>165</v>
      </c>
      <c r="E4256" t="s">
        <v>165</v>
      </c>
      <c r="F4256" t="s">
        <v>165</v>
      </c>
      <c r="G4256" t="s">
        <v>165</v>
      </c>
      <c r="H4256" t="s">
        <v>165</v>
      </c>
      <c r="J4256" t="s">
        <v>165</v>
      </c>
      <c r="K4256" t="s">
        <v>165</v>
      </c>
      <c r="L4256" t="s">
        <v>165</v>
      </c>
      <c r="M4256" t="s">
        <v>165</v>
      </c>
      <c r="N4256" t="s">
        <v>165</v>
      </c>
      <c r="O4256" t="s">
        <v>165</v>
      </c>
      <c r="P4256" t="s">
        <v>165</v>
      </c>
      <c r="Q4256" t="s">
        <v>165</v>
      </c>
    </row>
    <row r="4257">
      <c r="B4257" t="s">
        <v>165</v>
      </c>
      <c r="C4257" t="s">
        <v>165</v>
      </c>
      <c r="D4257" t="s">
        <v>165</v>
      </c>
      <c r="E4257" t="s">
        <v>165</v>
      </c>
      <c r="F4257" t="s">
        <v>165</v>
      </c>
      <c r="G4257" t="s">
        <v>165</v>
      </c>
      <c r="H4257" t="s">
        <v>165</v>
      </c>
      <c r="J4257" t="s">
        <v>165</v>
      </c>
      <c r="K4257" t="s">
        <v>165</v>
      </c>
      <c r="L4257" t="s">
        <v>165</v>
      </c>
      <c r="M4257" t="s">
        <v>165</v>
      </c>
      <c r="N4257" t="s">
        <v>165</v>
      </c>
      <c r="O4257" t="s">
        <v>165</v>
      </c>
      <c r="P4257" t="s">
        <v>165</v>
      </c>
      <c r="Q4257" t="s">
        <v>165</v>
      </c>
    </row>
    <row r="4258">
      <c r="B4258" t="s">
        <v>165</v>
      </c>
      <c r="C4258" t="s">
        <v>165</v>
      </c>
      <c r="D4258" t="s">
        <v>165</v>
      </c>
      <c r="E4258" t="s">
        <v>165</v>
      </c>
      <c r="F4258" t="s">
        <v>165</v>
      </c>
      <c r="G4258" t="s">
        <v>165</v>
      </c>
      <c r="H4258" t="s">
        <v>165</v>
      </c>
      <c r="J4258" t="s">
        <v>165</v>
      </c>
      <c r="K4258" t="s">
        <v>165</v>
      </c>
      <c r="L4258" t="s">
        <v>165</v>
      </c>
      <c r="M4258" t="s">
        <v>165</v>
      </c>
      <c r="N4258" t="s">
        <v>165</v>
      </c>
      <c r="O4258" t="s">
        <v>165</v>
      </c>
      <c r="P4258" t="s">
        <v>165</v>
      </c>
      <c r="Q4258" t="s">
        <v>165</v>
      </c>
    </row>
    <row r="4259">
      <c r="B4259" t="s">
        <v>165</v>
      </c>
      <c r="C4259" t="s">
        <v>165</v>
      </c>
      <c r="D4259" t="s">
        <v>165</v>
      </c>
      <c r="E4259" t="s">
        <v>165</v>
      </c>
      <c r="F4259" t="s">
        <v>165</v>
      </c>
      <c r="G4259" t="s">
        <v>165</v>
      </c>
      <c r="H4259" t="s">
        <v>165</v>
      </c>
      <c r="J4259" t="s">
        <v>165</v>
      </c>
      <c r="K4259" t="s">
        <v>165</v>
      </c>
      <c r="L4259" t="s">
        <v>165</v>
      </c>
      <c r="M4259" t="s">
        <v>165</v>
      </c>
      <c r="N4259" t="s">
        <v>165</v>
      </c>
      <c r="O4259" t="s">
        <v>165</v>
      </c>
      <c r="P4259" t="s">
        <v>165</v>
      </c>
      <c r="Q4259" t="s">
        <v>165</v>
      </c>
    </row>
    <row r="4260">
      <c r="B4260" t="s">
        <v>165</v>
      </c>
      <c r="C4260" t="s">
        <v>165</v>
      </c>
      <c r="D4260" t="s">
        <v>165</v>
      </c>
      <c r="E4260" t="s">
        <v>165</v>
      </c>
      <c r="F4260" t="s">
        <v>165</v>
      </c>
      <c r="G4260" t="s">
        <v>165</v>
      </c>
      <c r="H4260" t="s">
        <v>165</v>
      </c>
      <c r="J4260" t="s">
        <v>165</v>
      </c>
      <c r="K4260" t="s">
        <v>165</v>
      </c>
      <c r="L4260" t="s">
        <v>165</v>
      </c>
      <c r="M4260" t="s">
        <v>165</v>
      </c>
      <c r="N4260" t="s">
        <v>165</v>
      </c>
      <c r="O4260" t="s">
        <v>165</v>
      </c>
      <c r="P4260" t="s">
        <v>165</v>
      </c>
      <c r="Q4260" t="s">
        <v>165</v>
      </c>
    </row>
    <row r="4261">
      <c r="B4261" t="s">
        <v>165</v>
      </c>
      <c r="C4261" t="s">
        <v>165</v>
      </c>
      <c r="D4261" t="s">
        <v>165</v>
      </c>
      <c r="E4261" t="s">
        <v>165</v>
      </c>
      <c r="F4261" t="s">
        <v>165</v>
      </c>
      <c r="G4261" t="s">
        <v>165</v>
      </c>
      <c r="H4261" t="s">
        <v>165</v>
      </c>
      <c r="J4261" t="s">
        <v>165</v>
      </c>
      <c r="K4261" t="s">
        <v>165</v>
      </c>
      <c r="L4261" t="s">
        <v>165</v>
      </c>
      <c r="M4261" t="s">
        <v>165</v>
      </c>
      <c r="N4261" t="s">
        <v>165</v>
      </c>
      <c r="O4261" t="s">
        <v>165</v>
      </c>
      <c r="P4261" t="s">
        <v>165</v>
      </c>
      <c r="Q4261" t="s">
        <v>165</v>
      </c>
    </row>
    <row r="4262">
      <c r="B4262" t="s">
        <v>165</v>
      </c>
      <c r="C4262" t="s">
        <v>165</v>
      </c>
      <c r="D4262" t="s">
        <v>165</v>
      </c>
      <c r="E4262" t="s">
        <v>165</v>
      </c>
      <c r="F4262" t="s">
        <v>165</v>
      </c>
      <c r="G4262" t="s">
        <v>165</v>
      </c>
      <c r="H4262" t="s">
        <v>165</v>
      </c>
      <c r="J4262" t="s">
        <v>165</v>
      </c>
      <c r="K4262" t="s">
        <v>165</v>
      </c>
      <c r="L4262" t="s">
        <v>165</v>
      </c>
      <c r="M4262" t="s">
        <v>165</v>
      </c>
      <c r="N4262" t="s">
        <v>165</v>
      </c>
      <c r="O4262" t="s">
        <v>165</v>
      </c>
      <c r="P4262" t="s">
        <v>165</v>
      </c>
      <c r="Q4262" t="s">
        <v>165</v>
      </c>
    </row>
    <row r="4263">
      <c r="B4263" t="s">
        <v>165</v>
      </c>
      <c r="C4263" t="s">
        <v>165</v>
      </c>
      <c r="D4263" t="s">
        <v>165</v>
      </c>
      <c r="E4263" t="s">
        <v>165</v>
      </c>
      <c r="F4263" t="s">
        <v>165</v>
      </c>
      <c r="G4263" t="s">
        <v>165</v>
      </c>
      <c r="H4263" t="s">
        <v>165</v>
      </c>
      <c r="J4263" t="s">
        <v>165</v>
      </c>
      <c r="K4263" t="s">
        <v>165</v>
      </c>
      <c r="L4263" t="s">
        <v>165</v>
      </c>
      <c r="M4263" t="s">
        <v>165</v>
      </c>
      <c r="N4263" t="s">
        <v>165</v>
      </c>
      <c r="O4263" t="s">
        <v>165</v>
      </c>
      <c r="P4263" t="s">
        <v>165</v>
      </c>
      <c r="Q4263" t="s">
        <v>165</v>
      </c>
    </row>
    <row r="4264">
      <c r="B4264" t="s">
        <v>165</v>
      </c>
      <c r="C4264" t="s">
        <v>165</v>
      </c>
      <c r="D4264" t="s">
        <v>165</v>
      </c>
      <c r="E4264" t="s">
        <v>165</v>
      </c>
      <c r="F4264" t="s">
        <v>165</v>
      </c>
      <c r="G4264" t="s">
        <v>165</v>
      </c>
      <c r="H4264" t="s">
        <v>165</v>
      </c>
      <c r="J4264" t="s">
        <v>165</v>
      </c>
      <c r="K4264" t="s">
        <v>165</v>
      </c>
      <c r="L4264" t="s">
        <v>165</v>
      </c>
      <c r="M4264" t="s">
        <v>165</v>
      </c>
      <c r="N4264" t="s">
        <v>165</v>
      </c>
      <c r="O4264" t="s">
        <v>165</v>
      </c>
      <c r="P4264" t="s">
        <v>165</v>
      </c>
      <c r="Q4264" t="s">
        <v>165</v>
      </c>
    </row>
    <row r="4265">
      <c r="B4265" t="s">
        <v>165</v>
      </c>
      <c r="C4265" t="s">
        <v>165</v>
      </c>
      <c r="D4265" t="s">
        <v>165</v>
      </c>
      <c r="E4265" t="s">
        <v>165</v>
      </c>
      <c r="F4265" t="s">
        <v>165</v>
      </c>
      <c r="G4265" t="s">
        <v>165</v>
      </c>
      <c r="H4265" t="s">
        <v>165</v>
      </c>
      <c r="J4265" t="s">
        <v>165</v>
      </c>
      <c r="K4265" t="s">
        <v>165</v>
      </c>
      <c r="L4265" t="s">
        <v>165</v>
      </c>
      <c r="M4265" t="s">
        <v>165</v>
      </c>
      <c r="N4265" t="s">
        <v>165</v>
      </c>
      <c r="O4265" t="s">
        <v>165</v>
      </c>
      <c r="P4265" t="s">
        <v>165</v>
      </c>
      <c r="Q4265" t="s">
        <v>165</v>
      </c>
    </row>
    <row r="4266">
      <c r="B4266" t="s">
        <v>165</v>
      </c>
      <c r="C4266" t="s">
        <v>165</v>
      </c>
      <c r="D4266" t="s">
        <v>165</v>
      </c>
      <c r="E4266" t="s">
        <v>165</v>
      </c>
      <c r="F4266" t="s">
        <v>165</v>
      </c>
      <c r="G4266" t="s">
        <v>165</v>
      </c>
      <c r="H4266" t="s">
        <v>165</v>
      </c>
      <c r="J4266" t="s">
        <v>165</v>
      </c>
      <c r="K4266" t="s">
        <v>165</v>
      </c>
      <c r="L4266" t="s">
        <v>165</v>
      </c>
      <c r="M4266" t="s">
        <v>165</v>
      </c>
      <c r="N4266" t="s">
        <v>165</v>
      </c>
      <c r="O4266" t="s">
        <v>165</v>
      </c>
      <c r="P4266" t="s">
        <v>165</v>
      </c>
      <c r="Q4266" t="s">
        <v>165</v>
      </c>
    </row>
    <row r="4267">
      <c r="B4267" t="s">
        <v>165</v>
      </c>
      <c r="C4267" t="s">
        <v>165</v>
      </c>
      <c r="D4267" t="s">
        <v>165</v>
      </c>
      <c r="E4267" t="s">
        <v>165</v>
      </c>
      <c r="F4267" t="s">
        <v>165</v>
      </c>
      <c r="G4267" t="s">
        <v>165</v>
      </c>
      <c r="H4267" t="s">
        <v>165</v>
      </c>
      <c r="J4267" t="s">
        <v>165</v>
      </c>
      <c r="K4267" t="s">
        <v>165</v>
      </c>
      <c r="L4267" t="s">
        <v>165</v>
      </c>
      <c r="M4267" t="s">
        <v>165</v>
      </c>
      <c r="N4267" t="s">
        <v>165</v>
      </c>
      <c r="O4267" t="s">
        <v>165</v>
      </c>
      <c r="P4267" t="s">
        <v>165</v>
      </c>
      <c r="Q4267" t="s">
        <v>165</v>
      </c>
    </row>
    <row r="4268">
      <c r="B4268" t="s">
        <v>165</v>
      </c>
      <c r="C4268" t="s">
        <v>165</v>
      </c>
      <c r="D4268" t="s">
        <v>165</v>
      </c>
      <c r="E4268" t="s">
        <v>165</v>
      </c>
      <c r="F4268" t="s">
        <v>165</v>
      </c>
      <c r="G4268" t="s">
        <v>165</v>
      </c>
      <c r="H4268" t="s">
        <v>165</v>
      </c>
      <c r="J4268" t="s">
        <v>165</v>
      </c>
      <c r="K4268" t="s">
        <v>165</v>
      </c>
      <c r="L4268" t="s">
        <v>165</v>
      </c>
      <c r="M4268" t="s">
        <v>165</v>
      </c>
      <c r="N4268" t="s">
        <v>165</v>
      </c>
      <c r="O4268" t="s">
        <v>165</v>
      </c>
      <c r="P4268" t="s">
        <v>165</v>
      </c>
      <c r="Q4268" t="s">
        <v>165</v>
      </c>
    </row>
    <row r="4269">
      <c r="B4269" t="s">
        <v>165</v>
      </c>
      <c r="C4269" t="s">
        <v>165</v>
      </c>
      <c r="D4269" t="s">
        <v>165</v>
      </c>
      <c r="E4269" t="s">
        <v>165</v>
      </c>
      <c r="F4269" t="s">
        <v>165</v>
      </c>
      <c r="G4269" t="s">
        <v>165</v>
      </c>
      <c r="H4269" t="s">
        <v>165</v>
      </c>
      <c r="J4269" t="s">
        <v>165</v>
      </c>
      <c r="K4269" t="s">
        <v>165</v>
      </c>
      <c r="L4269" t="s">
        <v>165</v>
      </c>
      <c r="M4269" t="s">
        <v>165</v>
      </c>
      <c r="N4269" t="s">
        <v>165</v>
      </c>
      <c r="O4269" t="s">
        <v>165</v>
      </c>
      <c r="P4269" t="s">
        <v>165</v>
      </c>
      <c r="Q4269" t="s">
        <v>165</v>
      </c>
    </row>
    <row r="4270">
      <c r="B4270" t="s">
        <v>165</v>
      </c>
      <c r="C4270" t="s">
        <v>165</v>
      </c>
      <c r="D4270" t="s">
        <v>165</v>
      </c>
      <c r="E4270" t="s">
        <v>165</v>
      </c>
      <c r="F4270" t="s">
        <v>165</v>
      </c>
      <c r="G4270" t="s">
        <v>165</v>
      </c>
      <c r="H4270" t="s">
        <v>165</v>
      </c>
      <c r="J4270" t="s">
        <v>165</v>
      </c>
      <c r="K4270" t="s">
        <v>165</v>
      </c>
      <c r="L4270" t="s">
        <v>165</v>
      </c>
      <c r="M4270" t="s">
        <v>165</v>
      </c>
      <c r="N4270" t="s">
        <v>165</v>
      </c>
      <c r="O4270" t="s">
        <v>165</v>
      </c>
      <c r="P4270" t="s">
        <v>165</v>
      </c>
      <c r="Q4270" t="s">
        <v>165</v>
      </c>
    </row>
    <row r="4271">
      <c r="B4271" t="s">
        <v>165</v>
      </c>
      <c r="C4271" t="s">
        <v>165</v>
      </c>
      <c r="D4271" t="s">
        <v>165</v>
      </c>
      <c r="E4271" t="s">
        <v>165</v>
      </c>
      <c r="F4271" t="s">
        <v>165</v>
      </c>
      <c r="G4271" t="s">
        <v>165</v>
      </c>
      <c r="H4271" t="s">
        <v>165</v>
      </c>
      <c r="J4271" t="s">
        <v>165</v>
      </c>
      <c r="K4271" t="s">
        <v>165</v>
      </c>
      <c r="L4271" t="s">
        <v>165</v>
      </c>
      <c r="M4271" t="s">
        <v>165</v>
      </c>
      <c r="N4271" t="s">
        <v>165</v>
      </c>
      <c r="O4271" t="s">
        <v>165</v>
      </c>
      <c r="P4271" t="s">
        <v>165</v>
      </c>
      <c r="Q4271" t="s">
        <v>165</v>
      </c>
    </row>
    <row r="4272">
      <c r="B4272" t="s">
        <v>165</v>
      </c>
      <c r="C4272" t="s">
        <v>165</v>
      </c>
      <c r="D4272" t="s">
        <v>165</v>
      </c>
      <c r="E4272" t="s">
        <v>165</v>
      </c>
      <c r="F4272" t="s">
        <v>165</v>
      </c>
      <c r="G4272" t="s">
        <v>165</v>
      </c>
      <c r="H4272" t="s">
        <v>165</v>
      </c>
      <c r="J4272" t="s">
        <v>165</v>
      </c>
      <c r="K4272" t="s">
        <v>165</v>
      </c>
      <c r="L4272" t="s">
        <v>165</v>
      </c>
      <c r="M4272" t="s">
        <v>165</v>
      </c>
      <c r="N4272" t="s">
        <v>165</v>
      </c>
      <c r="O4272" t="s">
        <v>165</v>
      </c>
      <c r="P4272" t="s">
        <v>165</v>
      </c>
      <c r="Q4272" t="s">
        <v>165</v>
      </c>
    </row>
    <row r="4273">
      <c r="B4273" t="s">
        <v>165</v>
      </c>
      <c r="C4273" t="s">
        <v>165</v>
      </c>
      <c r="D4273" t="s">
        <v>165</v>
      </c>
      <c r="E4273" t="s">
        <v>165</v>
      </c>
      <c r="F4273" t="s">
        <v>165</v>
      </c>
      <c r="G4273" t="s">
        <v>165</v>
      </c>
      <c r="H4273" t="s">
        <v>165</v>
      </c>
      <c r="J4273" t="s">
        <v>165</v>
      </c>
      <c r="K4273" t="s">
        <v>165</v>
      </c>
      <c r="L4273" t="s">
        <v>165</v>
      </c>
      <c r="M4273" t="s">
        <v>165</v>
      </c>
      <c r="N4273" t="s">
        <v>165</v>
      </c>
      <c r="O4273" t="s">
        <v>165</v>
      </c>
      <c r="P4273" t="s">
        <v>165</v>
      </c>
      <c r="Q4273" t="s">
        <v>165</v>
      </c>
    </row>
    <row r="4274">
      <c r="B4274" t="s">
        <v>165</v>
      </c>
      <c r="C4274" t="s">
        <v>165</v>
      </c>
      <c r="D4274" t="s">
        <v>165</v>
      </c>
      <c r="E4274" t="s">
        <v>165</v>
      </c>
      <c r="F4274" t="s">
        <v>165</v>
      </c>
      <c r="G4274" t="s">
        <v>165</v>
      </c>
      <c r="H4274" t="s">
        <v>165</v>
      </c>
      <c r="J4274" t="s">
        <v>165</v>
      </c>
      <c r="K4274" t="s">
        <v>165</v>
      </c>
      <c r="L4274" t="s">
        <v>165</v>
      </c>
      <c r="M4274" t="s">
        <v>165</v>
      </c>
      <c r="N4274" t="s">
        <v>165</v>
      </c>
      <c r="O4274" t="s">
        <v>165</v>
      </c>
      <c r="P4274" t="s">
        <v>165</v>
      </c>
      <c r="Q4274" t="s">
        <v>165</v>
      </c>
    </row>
    <row r="4275">
      <c r="B4275" t="s">
        <v>165</v>
      </c>
      <c r="C4275" t="s">
        <v>165</v>
      </c>
      <c r="D4275" t="s">
        <v>165</v>
      </c>
      <c r="E4275" t="s">
        <v>165</v>
      </c>
      <c r="F4275" t="s">
        <v>165</v>
      </c>
      <c r="G4275" t="s">
        <v>165</v>
      </c>
      <c r="H4275" t="s">
        <v>165</v>
      </c>
      <c r="J4275" t="s">
        <v>165</v>
      </c>
      <c r="K4275" t="s">
        <v>165</v>
      </c>
      <c r="L4275" t="s">
        <v>165</v>
      </c>
      <c r="M4275" t="s">
        <v>165</v>
      </c>
      <c r="N4275" t="s">
        <v>165</v>
      </c>
      <c r="O4275" t="s">
        <v>165</v>
      </c>
      <c r="P4275" t="s">
        <v>165</v>
      </c>
      <c r="Q4275" t="s">
        <v>165</v>
      </c>
    </row>
    <row r="4276">
      <c r="B4276" t="s">
        <v>165</v>
      </c>
      <c r="C4276" t="s">
        <v>165</v>
      </c>
      <c r="D4276" t="s">
        <v>165</v>
      </c>
      <c r="E4276" t="s">
        <v>165</v>
      </c>
      <c r="F4276" t="s">
        <v>165</v>
      </c>
      <c r="G4276" t="s">
        <v>165</v>
      </c>
      <c r="H4276" t="s">
        <v>165</v>
      </c>
      <c r="J4276" t="s">
        <v>165</v>
      </c>
      <c r="K4276" t="s">
        <v>165</v>
      </c>
      <c r="L4276" t="s">
        <v>165</v>
      </c>
      <c r="M4276" t="s">
        <v>165</v>
      </c>
      <c r="N4276" t="s">
        <v>165</v>
      </c>
      <c r="O4276" t="s">
        <v>165</v>
      </c>
      <c r="P4276" t="s">
        <v>165</v>
      </c>
      <c r="Q4276" t="s">
        <v>165</v>
      </c>
    </row>
    <row r="4277">
      <c r="B4277" t="s">
        <v>165</v>
      </c>
      <c r="C4277" t="s">
        <v>165</v>
      </c>
      <c r="D4277" t="s">
        <v>165</v>
      </c>
      <c r="E4277" t="s">
        <v>165</v>
      </c>
      <c r="F4277" t="s">
        <v>165</v>
      </c>
      <c r="G4277" t="s">
        <v>165</v>
      </c>
      <c r="H4277" t="s">
        <v>165</v>
      </c>
      <c r="J4277" t="s">
        <v>165</v>
      </c>
      <c r="K4277" t="s">
        <v>165</v>
      </c>
      <c r="L4277" t="s">
        <v>165</v>
      </c>
      <c r="M4277" t="s">
        <v>165</v>
      </c>
      <c r="N4277" t="s">
        <v>165</v>
      </c>
      <c r="O4277" t="s">
        <v>165</v>
      </c>
      <c r="P4277" t="s">
        <v>165</v>
      </c>
      <c r="Q4277" t="s">
        <v>165</v>
      </c>
    </row>
    <row r="4278">
      <c r="B4278" t="s">
        <v>165</v>
      </c>
      <c r="C4278" t="s">
        <v>165</v>
      </c>
      <c r="D4278" t="s">
        <v>165</v>
      </c>
      <c r="E4278" t="s">
        <v>165</v>
      </c>
      <c r="F4278" t="s">
        <v>165</v>
      </c>
      <c r="G4278" t="s">
        <v>165</v>
      </c>
      <c r="H4278" t="s">
        <v>165</v>
      </c>
      <c r="J4278" t="s">
        <v>165</v>
      </c>
      <c r="K4278" t="s">
        <v>165</v>
      </c>
      <c r="L4278" t="s">
        <v>165</v>
      </c>
      <c r="M4278" t="s">
        <v>165</v>
      </c>
      <c r="N4278" t="s">
        <v>165</v>
      </c>
      <c r="O4278" t="s">
        <v>165</v>
      </c>
      <c r="P4278" t="s">
        <v>165</v>
      </c>
      <c r="Q4278" t="s">
        <v>165</v>
      </c>
    </row>
    <row r="4279">
      <c r="B4279" t="s">
        <v>165</v>
      </c>
      <c r="C4279" t="s">
        <v>165</v>
      </c>
      <c r="D4279" t="s">
        <v>165</v>
      </c>
      <c r="E4279" t="s">
        <v>165</v>
      </c>
      <c r="F4279" t="s">
        <v>165</v>
      </c>
      <c r="G4279" t="s">
        <v>165</v>
      </c>
      <c r="H4279" t="s">
        <v>165</v>
      </c>
      <c r="J4279" t="s">
        <v>165</v>
      </c>
      <c r="K4279" t="s">
        <v>165</v>
      </c>
      <c r="L4279" t="s">
        <v>165</v>
      </c>
      <c r="M4279" t="s">
        <v>165</v>
      </c>
      <c r="N4279" t="s">
        <v>165</v>
      </c>
      <c r="O4279" t="s">
        <v>165</v>
      </c>
      <c r="P4279" t="s">
        <v>165</v>
      </c>
      <c r="Q4279" t="s">
        <v>165</v>
      </c>
    </row>
    <row r="4280">
      <c r="B4280" t="s">
        <v>165</v>
      </c>
      <c r="C4280" t="s">
        <v>165</v>
      </c>
      <c r="D4280" t="s">
        <v>165</v>
      </c>
      <c r="E4280" t="s">
        <v>165</v>
      </c>
      <c r="F4280" t="s">
        <v>165</v>
      </c>
      <c r="G4280" t="s">
        <v>165</v>
      </c>
      <c r="H4280" t="s">
        <v>165</v>
      </c>
      <c r="J4280" t="s">
        <v>165</v>
      </c>
      <c r="K4280" t="s">
        <v>165</v>
      </c>
      <c r="L4280" t="s">
        <v>165</v>
      </c>
      <c r="M4280" t="s">
        <v>165</v>
      </c>
      <c r="N4280" t="s">
        <v>165</v>
      </c>
      <c r="O4280" t="s">
        <v>165</v>
      </c>
      <c r="P4280" t="s">
        <v>165</v>
      </c>
      <c r="Q4280" t="s">
        <v>165</v>
      </c>
    </row>
    <row r="4281">
      <c r="B4281" t="s">
        <v>165</v>
      </c>
      <c r="C4281" t="s">
        <v>165</v>
      </c>
      <c r="D4281" t="s">
        <v>165</v>
      </c>
      <c r="E4281" t="s">
        <v>165</v>
      </c>
      <c r="F4281" t="s">
        <v>165</v>
      </c>
      <c r="G4281" t="s">
        <v>165</v>
      </c>
      <c r="H4281" t="s">
        <v>165</v>
      </c>
      <c r="J4281" t="s">
        <v>165</v>
      </c>
      <c r="K4281" t="s">
        <v>165</v>
      </c>
      <c r="L4281" t="s">
        <v>165</v>
      </c>
      <c r="M4281" t="s">
        <v>165</v>
      </c>
      <c r="N4281" t="s">
        <v>165</v>
      </c>
      <c r="O4281" t="s">
        <v>165</v>
      </c>
      <c r="P4281" t="s">
        <v>165</v>
      </c>
      <c r="Q4281" t="s">
        <v>165</v>
      </c>
    </row>
    <row r="4282">
      <c r="B4282" t="s">
        <v>165</v>
      </c>
      <c r="C4282" t="s">
        <v>165</v>
      </c>
      <c r="D4282" t="s">
        <v>165</v>
      </c>
      <c r="E4282" t="s">
        <v>165</v>
      </c>
      <c r="F4282" t="s">
        <v>165</v>
      </c>
      <c r="G4282" t="s">
        <v>165</v>
      </c>
      <c r="H4282" t="s">
        <v>165</v>
      </c>
      <c r="J4282" t="s">
        <v>165</v>
      </c>
      <c r="K4282" t="s">
        <v>165</v>
      </c>
      <c r="L4282" t="s">
        <v>165</v>
      </c>
      <c r="M4282" t="s">
        <v>165</v>
      </c>
      <c r="N4282" t="s">
        <v>165</v>
      </c>
      <c r="O4282" t="s">
        <v>165</v>
      </c>
      <c r="P4282" t="s">
        <v>165</v>
      </c>
      <c r="Q4282" t="s">
        <v>165</v>
      </c>
    </row>
    <row r="4283">
      <c r="B4283" t="s">
        <v>165</v>
      </c>
      <c r="C4283" t="s">
        <v>165</v>
      </c>
      <c r="D4283" t="s">
        <v>165</v>
      </c>
      <c r="E4283" t="s">
        <v>165</v>
      </c>
      <c r="F4283" t="s">
        <v>165</v>
      </c>
      <c r="G4283" t="s">
        <v>165</v>
      </c>
      <c r="H4283" t="s">
        <v>165</v>
      </c>
      <c r="J4283" t="s">
        <v>165</v>
      </c>
      <c r="K4283" t="s">
        <v>165</v>
      </c>
      <c r="L4283" t="s">
        <v>165</v>
      </c>
      <c r="M4283" t="s">
        <v>165</v>
      </c>
      <c r="N4283" t="s">
        <v>165</v>
      </c>
      <c r="O4283" t="s">
        <v>165</v>
      </c>
      <c r="P4283" t="s">
        <v>165</v>
      </c>
      <c r="Q4283" t="s">
        <v>165</v>
      </c>
    </row>
    <row r="4284">
      <c r="B4284" t="s">
        <v>165</v>
      </c>
      <c r="C4284" t="s">
        <v>165</v>
      </c>
      <c r="D4284" t="s">
        <v>165</v>
      </c>
      <c r="E4284" t="s">
        <v>165</v>
      </c>
      <c r="F4284" t="s">
        <v>165</v>
      </c>
      <c r="G4284" t="s">
        <v>165</v>
      </c>
      <c r="H4284" t="s">
        <v>165</v>
      </c>
      <c r="J4284" t="s">
        <v>165</v>
      </c>
      <c r="K4284" t="s">
        <v>165</v>
      </c>
      <c r="L4284" t="s">
        <v>165</v>
      </c>
      <c r="M4284" t="s">
        <v>165</v>
      </c>
      <c r="N4284" t="s">
        <v>165</v>
      </c>
      <c r="O4284" t="s">
        <v>165</v>
      </c>
      <c r="P4284" t="s">
        <v>165</v>
      </c>
      <c r="Q4284" t="s">
        <v>165</v>
      </c>
    </row>
    <row r="4285">
      <c r="B4285" t="s">
        <v>165</v>
      </c>
      <c r="C4285" t="s">
        <v>165</v>
      </c>
      <c r="D4285" t="s">
        <v>165</v>
      </c>
      <c r="E4285" t="s">
        <v>165</v>
      </c>
      <c r="F4285" t="s">
        <v>165</v>
      </c>
      <c r="G4285" t="s">
        <v>165</v>
      </c>
      <c r="H4285" t="s">
        <v>165</v>
      </c>
      <c r="J4285" t="s">
        <v>165</v>
      </c>
      <c r="K4285" t="s">
        <v>165</v>
      </c>
      <c r="L4285" t="s">
        <v>165</v>
      </c>
      <c r="M4285" t="s">
        <v>165</v>
      </c>
      <c r="N4285" t="s">
        <v>165</v>
      </c>
      <c r="O4285" t="s">
        <v>165</v>
      </c>
      <c r="P4285" t="s">
        <v>165</v>
      </c>
      <c r="Q4285" t="s">
        <v>165</v>
      </c>
    </row>
    <row r="4286">
      <c r="B4286" t="s">
        <v>165</v>
      </c>
      <c r="C4286" t="s">
        <v>165</v>
      </c>
      <c r="D4286" t="s">
        <v>165</v>
      </c>
      <c r="E4286" t="s">
        <v>165</v>
      </c>
      <c r="F4286" t="s">
        <v>165</v>
      </c>
      <c r="G4286" t="s">
        <v>165</v>
      </c>
      <c r="H4286" t="s">
        <v>165</v>
      </c>
      <c r="J4286" t="s">
        <v>165</v>
      </c>
      <c r="K4286" t="s">
        <v>165</v>
      </c>
      <c r="L4286" t="s">
        <v>165</v>
      </c>
      <c r="M4286" t="s">
        <v>165</v>
      </c>
      <c r="N4286" t="s">
        <v>165</v>
      </c>
      <c r="O4286" t="s">
        <v>165</v>
      </c>
      <c r="P4286" t="s">
        <v>165</v>
      </c>
      <c r="Q4286" t="s">
        <v>165</v>
      </c>
    </row>
    <row r="4287">
      <c r="B4287" t="s">
        <v>165</v>
      </c>
      <c r="C4287" t="s">
        <v>165</v>
      </c>
      <c r="D4287" t="s">
        <v>165</v>
      </c>
      <c r="E4287" t="s">
        <v>165</v>
      </c>
      <c r="F4287" t="s">
        <v>165</v>
      </c>
      <c r="G4287" t="s">
        <v>165</v>
      </c>
      <c r="H4287" t="s">
        <v>165</v>
      </c>
      <c r="J4287" t="s">
        <v>165</v>
      </c>
      <c r="K4287" t="s">
        <v>165</v>
      </c>
      <c r="L4287" t="s">
        <v>165</v>
      </c>
      <c r="M4287" t="s">
        <v>165</v>
      </c>
      <c r="N4287" t="s">
        <v>165</v>
      </c>
      <c r="O4287" t="s">
        <v>165</v>
      </c>
      <c r="P4287" t="s">
        <v>165</v>
      </c>
      <c r="Q4287" t="s">
        <v>165</v>
      </c>
    </row>
    <row r="4288">
      <c r="B4288" t="s">
        <v>165</v>
      </c>
      <c r="C4288" t="s">
        <v>165</v>
      </c>
      <c r="D4288" t="s">
        <v>165</v>
      </c>
      <c r="E4288" t="s">
        <v>165</v>
      </c>
      <c r="F4288" t="s">
        <v>165</v>
      </c>
      <c r="G4288" t="s">
        <v>165</v>
      </c>
      <c r="H4288" t="s">
        <v>165</v>
      </c>
      <c r="J4288" t="s">
        <v>165</v>
      </c>
      <c r="K4288" t="s">
        <v>165</v>
      </c>
      <c r="L4288" t="s">
        <v>165</v>
      </c>
      <c r="M4288" t="s">
        <v>165</v>
      </c>
      <c r="N4288" t="s">
        <v>165</v>
      </c>
      <c r="O4288" t="s">
        <v>165</v>
      </c>
      <c r="P4288" t="s">
        <v>165</v>
      </c>
      <c r="Q4288" t="s">
        <v>165</v>
      </c>
    </row>
    <row r="4289">
      <c r="B4289" t="s">
        <v>165</v>
      </c>
      <c r="C4289" t="s">
        <v>165</v>
      </c>
      <c r="D4289" t="s">
        <v>165</v>
      </c>
      <c r="E4289" t="s">
        <v>165</v>
      </c>
      <c r="F4289" t="s">
        <v>165</v>
      </c>
      <c r="G4289" t="s">
        <v>165</v>
      </c>
      <c r="H4289" t="s">
        <v>165</v>
      </c>
      <c r="J4289" t="s">
        <v>165</v>
      </c>
      <c r="K4289" t="s">
        <v>165</v>
      </c>
      <c r="L4289" t="s">
        <v>165</v>
      </c>
      <c r="M4289" t="s">
        <v>165</v>
      </c>
      <c r="N4289" t="s">
        <v>165</v>
      </c>
      <c r="O4289" t="s">
        <v>165</v>
      </c>
      <c r="P4289" t="s">
        <v>165</v>
      </c>
      <c r="Q4289" t="s">
        <v>165</v>
      </c>
    </row>
    <row r="4290">
      <c r="B4290" t="s">
        <v>165</v>
      </c>
      <c r="C4290" t="s">
        <v>165</v>
      </c>
      <c r="D4290" t="s">
        <v>165</v>
      </c>
      <c r="E4290" t="s">
        <v>165</v>
      </c>
      <c r="F4290" t="s">
        <v>165</v>
      </c>
      <c r="G4290" t="s">
        <v>165</v>
      </c>
      <c r="H4290" t="s">
        <v>165</v>
      </c>
      <c r="J4290" t="s">
        <v>165</v>
      </c>
      <c r="K4290" t="s">
        <v>165</v>
      </c>
      <c r="L4290" t="s">
        <v>165</v>
      </c>
      <c r="M4290" t="s">
        <v>165</v>
      </c>
      <c r="N4290" t="s">
        <v>165</v>
      </c>
      <c r="O4290" t="s">
        <v>165</v>
      </c>
      <c r="P4290" t="s">
        <v>165</v>
      </c>
      <c r="Q4290" t="s">
        <v>165</v>
      </c>
    </row>
    <row r="4291">
      <c r="B4291" t="s">
        <v>165</v>
      </c>
      <c r="C4291" t="s">
        <v>165</v>
      </c>
      <c r="D4291" t="s">
        <v>165</v>
      </c>
      <c r="E4291" t="s">
        <v>165</v>
      </c>
      <c r="F4291" t="s">
        <v>165</v>
      </c>
      <c r="G4291" t="s">
        <v>165</v>
      </c>
      <c r="H4291" t="s">
        <v>165</v>
      </c>
      <c r="J4291" t="s">
        <v>165</v>
      </c>
      <c r="K4291" t="s">
        <v>165</v>
      </c>
      <c r="L4291" t="s">
        <v>165</v>
      </c>
      <c r="M4291" t="s">
        <v>165</v>
      </c>
      <c r="N4291" t="s">
        <v>165</v>
      </c>
      <c r="O4291" t="s">
        <v>165</v>
      </c>
      <c r="P4291" t="s">
        <v>165</v>
      </c>
      <c r="Q4291" t="s">
        <v>165</v>
      </c>
    </row>
    <row r="4292">
      <c r="B4292" t="s">
        <v>165</v>
      </c>
      <c r="C4292" t="s">
        <v>165</v>
      </c>
      <c r="D4292" t="s">
        <v>165</v>
      </c>
      <c r="E4292" t="s">
        <v>165</v>
      </c>
      <c r="F4292" t="s">
        <v>165</v>
      </c>
      <c r="G4292" t="s">
        <v>165</v>
      </c>
      <c r="H4292" t="s">
        <v>165</v>
      </c>
      <c r="J4292" t="s">
        <v>165</v>
      </c>
      <c r="K4292" t="s">
        <v>165</v>
      </c>
      <c r="L4292" t="s">
        <v>165</v>
      </c>
      <c r="M4292" t="s">
        <v>165</v>
      </c>
      <c r="N4292" t="s">
        <v>165</v>
      </c>
      <c r="O4292" t="s">
        <v>165</v>
      </c>
      <c r="P4292" t="s">
        <v>165</v>
      </c>
      <c r="Q4292" t="s">
        <v>165</v>
      </c>
    </row>
    <row r="4293">
      <c r="B4293" t="s">
        <v>165</v>
      </c>
      <c r="C4293" t="s">
        <v>165</v>
      </c>
      <c r="D4293" t="s">
        <v>165</v>
      </c>
      <c r="E4293" t="s">
        <v>165</v>
      </c>
      <c r="F4293" t="s">
        <v>165</v>
      </c>
      <c r="G4293" t="s">
        <v>165</v>
      </c>
      <c r="H4293" t="s">
        <v>165</v>
      </c>
      <c r="J4293" t="s">
        <v>165</v>
      </c>
      <c r="K4293" t="s">
        <v>165</v>
      </c>
      <c r="L4293" t="s">
        <v>165</v>
      </c>
      <c r="M4293" t="s">
        <v>165</v>
      </c>
      <c r="N4293" t="s">
        <v>165</v>
      </c>
      <c r="O4293" t="s">
        <v>165</v>
      </c>
      <c r="P4293" t="s">
        <v>165</v>
      </c>
      <c r="Q4293" t="s">
        <v>165</v>
      </c>
    </row>
    <row r="4294">
      <c r="B4294" t="s">
        <v>165</v>
      </c>
      <c r="C4294" t="s">
        <v>165</v>
      </c>
      <c r="D4294" t="s">
        <v>165</v>
      </c>
      <c r="E4294" t="s">
        <v>165</v>
      </c>
      <c r="F4294" t="s">
        <v>165</v>
      </c>
      <c r="G4294" t="s">
        <v>165</v>
      </c>
      <c r="H4294" t="s">
        <v>165</v>
      </c>
      <c r="J4294" t="s">
        <v>165</v>
      </c>
      <c r="K4294" t="s">
        <v>165</v>
      </c>
      <c r="L4294" t="s">
        <v>165</v>
      </c>
      <c r="M4294" t="s">
        <v>165</v>
      </c>
      <c r="N4294" t="s">
        <v>165</v>
      </c>
      <c r="O4294" t="s">
        <v>165</v>
      </c>
      <c r="P4294" t="s">
        <v>165</v>
      </c>
      <c r="Q4294" t="s">
        <v>165</v>
      </c>
    </row>
    <row r="4295">
      <c r="B4295" t="s">
        <v>165</v>
      </c>
      <c r="C4295" t="s">
        <v>165</v>
      </c>
      <c r="D4295" t="s">
        <v>165</v>
      </c>
      <c r="E4295" t="s">
        <v>165</v>
      </c>
      <c r="F4295" t="s">
        <v>165</v>
      </c>
      <c r="G4295" t="s">
        <v>165</v>
      </c>
      <c r="H4295" t="s">
        <v>165</v>
      </c>
      <c r="J4295" t="s">
        <v>165</v>
      </c>
      <c r="K4295" t="s">
        <v>165</v>
      </c>
      <c r="L4295" t="s">
        <v>165</v>
      </c>
      <c r="M4295" t="s">
        <v>165</v>
      </c>
      <c r="N4295" t="s">
        <v>165</v>
      </c>
      <c r="O4295" t="s">
        <v>165</v>
      </c>
      <c r="P4295" t="s">
        <v>165</v>
      </c>
      <c r="Q4295" t="s">
        <v>165</v>
      </c>
    </row>
    <row r="4296">
      <c r="B4296" t="s">
        <v>165</v>
      </c>
      <c r="C4296" t="s">
        <v>165</v>
      </c>
      <c r="D4296" t="s">
        <v>165</v>
      </c>
      <c r="E4296" t="s">
        <v>165</v>
      </c>
      <c r="F4296" t="s">
        <v>165</v>
      </c>
      <c r="G4296" t="s">
        <v>165</v>
      </c>
      <c r="H4296" t="s">
        <v>165</v>
      </c>
      <c r="J4296" t="s">
        <v>165</v>
      </c>
      <c r="K4296" t="s">
        <v>165</v>
      </c>
      <c r="L4296" t="s">
        <v>165</v>
      </c>
      <c r="M4296" t="s">
        <v>165</v>
      </c>
      <c r="N4296" t="s">
        <v>165</v>
      </c>
      <c r="O4296" t="s">
        <v>165</v>
      </c>
      <c r="P4296" t="s">
        <v>165</v>
      </c>
      <c r="Q4296" t="s">
        <v>165</v>
      </c>
    </row>
    <row r="4297">
      <c r="B4297" t="s">
        <v>165</v>
      </c>
      <c r="C4297" t="s">
        <v>165</v>
      </c>
      <c r="D4297" t="s">
        <v>165</v>
      </c>
      <c r="E4297" t="s">
        <v>165</v>
      </c>
      <c r="F4297" t="s">
        <v>165</v>
      </c>
      <c r="G4297" t="s">
        <v>165</v>
      </c>
      <c r="H4297" t="s">
        <v>165</v>
      </c>
      <c r="J4297" t="s">
        <v>165</v>
      </c>
      <c r="K4297" t="s">
        <v>165</v>
      </c>
      <c r="L4297" t="s">
        <v>165</v>
      </c>
      <c r="M4297" t="s">
        <v>165</v>
      </c>
      <c r="N4297" t="s">
        <v>165</v>
      </c>
      <c r="O4297" t="s">
        <v>165</v>
      </c>
      <c r="P4297" t="s">
        <v>165</v>
      </c>
      <c r="Q4297" t="s">
        <v>165</v>
      </c>
    </row>
    <row r="4298">
      <c r="B4298" t="s">
        <v>165</v>
      </c>
      <c r="C4298" t="s">
        <v>165</v>
      </c>
      <c r="D4298" t="s">
        <v>165</v>
      </c>
      <c r="E4298" t="s">
        <v>165</v>
      </c>
      <c r="F4298" t="s">
        <v>165</v>
      </c>
      <c r="G4298" t="s">
        <v>165</v>
      </c>
      <c r="H4298" t="s">
        <v>165</v>
      </c>
      <c r="J4298" t="s">
        <v>165</v>
      </c>
      <c r="K4298" t="s">
        <v>165</v>
      </c>
      <c r="L4298" t="s">
        <v>165</v>
      </c>
      <c r="M4298" t="s">
        <v>165</v>
      </c>
      <c r="N4298" t="s">
        <v>165</v>
      </c>
      <c r="O4298" t="s">
        <v>165</v>
      </c>
      <c r="P4298" t="s">
        <v>165</v>
      </c>
      <c r="Q4298" t="s">
        <v>165</v>
      </c>
    </row>
    <row r="4299">
      <c r="B4299" t="s">
        <v>165</v>
      </c>
      <c r="C4299" t="s">
        <v>165</v>
      </c>
      <c r="D4299" t="s">
        <v>165</v>
      </c>
      <c r="E4299" t="s">
        <v>165</v>
      </c>
      <c r="F4299" t="s">
        <v>165</v>
      </c>
      <c r="G4299" t="s">
        <v>165</v>
      </c>
      <c r="H4299" t="s">
        <v>165</v>
      </c>
      <c r="J4299" t="s">
        <v>165</v>
      </c>
      <c r="K4299" t="s">
        <v>165</v>
      </c>
      <c r="L4299" t="s">
        <v>165</v>
      </c>
      <c r="M4299" t="s">
        <v>165</v>
      </c>
      <c r="N4299" t="s">
        <v>165</v>
      </c>
      <c r="O4299" t="s">
        <v>165</v>
      </c>
      <c r="P4299" t="s">
        <v>165</v>
      </c>
      <c r="Q4299" t="s">
        <v>165</v>
      </c>
    </row>
    <row r="4300">
      <c r="B4300" t="s">
        <v>165</v>
      </c>
      <c r="C4300" t="s">
        <v>165</v>
      </c>
      <c r="D4300" t="s">
        <v>165</v>
      </c>
      <c r="E4300" t="s">
        <v>165</v>
      </c>
      <c r="F4300" t="s">
        <v>165</v>
      </c>
      <c r="G4300" t="s">
        <v>165</v>
      </c>
      <c r="H4300" t="s">
        <v>165</v>
      </c>
      <c r="J4300" t="s">
        <v>165</v>
      </c>
      <c r="K4300" t="s">
        <v>165</v>
      </c>
      <c r="L4300" t="s">
        <v>165</v>
      </c>
      <c r="M4300" t="s">
        <v>165</v>
      </c>
      <c r="N4300" t="s">
        <v>165</v>
      </c>
      <c r="O4300" t="s">
        <v>165</v>
      </c>
      <c r="P4300" t="s">
        <v>165</v>
      </c>
      <c r="Q4300" t="s">
        <v>165</v>
      </c>
    </row>
    <row r="4301">
      <c r="B4301" t="s">
        <v>165</v>
      </c>
      <c r="C4301" t="s">
        <v>165</v>
      </c>
      <c r="D4301" t="s">
        <v>165</v>
      </c>
      <c r="E4301" t="s">
        <v>165</v>
      </c>
      <c r="F4301" t="s">
        <v>165</v>
      </c>
      <c r="G4301" t="s">
        <v>165</v>
      </c>
      <c r="H4301" t="s">
        <v>165</v>
      </c>
      <c r="J4301" t="s">
        <v>165</v>
      </c>
      <c r="K4301" t="s">
        <v>165</v>
      </c>
      <c r="L4301" t="s">
        <v>165</v>
      </c>
      <c r="M4301" t="s">
        <v>165</v>
      </c>
      <c r="N4301" t="s">
        <v>165</v>
      </c>
      <c r="O4301" t="s">
        <v>165</v>
      </c>
      <c r="P4301" t="s">
        <v>165</v>
      </c>
      <c r="Q4301" t="s">
        <v>165</v>
      </c>
    </row>
    <row r="4302">
      <c r="B4302" t="s">
        <v>165</v>
      </c>
      <c r="C4302" t="s">
        <v>165</v>
      </c>
      <c r="D4302" t="s">
        <v>165</v>
      </c>
      <c r="E4302" t="s">
        <v>165</v>
      </c>
      <c r="F4302" t="s">
        <v>165</v>
      </c>
      <c r="G4302" t="s">
        <v>165</v>
      </c>
      <c r="H4302" t="s">
        <v>165</v>
      </c>
      <c r="J4302" t="s">
        <v>165</v>
      </c>
      <c r="K4302" t="s">
        <v>165</v>
      </c>
      <c r="L4302" t="s">
        <v>165</v>
      </c>
      <c r="M4302" t="s">
        <v>165</v>
      </c>
      <c r="N4302" t="s">
        <v>165</v>
      </c>
      <c r="O4302" t="s">
        <v>165</v>
      </c>
      <c r="P4302" t="s">
        <v>165</v>
      </c>
      <c r="Q4302" t="s">
        <v>165</v>
      </c>
    </row>
    <row r="4303">
      <c r="B4303" t="s">
        <v>165</v>
      </c>
      <c r="C4303" t="s">
        <v>165</v>
      </c>
      <c r="D4303" t="s">
        <v>165</v>
      </c>
      <c r="E4303" t="s">
        <v>165</v>
      </c>
      <c r="F4303" t="s">
        <v>165</v>
      </c>
      <c r="G4303" t="s">
        <v>165</v>
      </c>
      <c r="H4303" t="s">
        <v>165</v>
      </c>
      <c r="J4303" t="s">
        <v>165</v>
      </c>
      <c r="K4303" t="s">
        <v>165</v>
      </c>
      <c r="L4303" t="s">
        <v>165</v>
      </c>
      <c r="M4303" t="s">
        <v>165</v>
      </c>
      <c r="N4303" t="s">
        <v>165</v>
      </c>
      <c r="O4303" t="s">
        <v>165</v>
      </c>
      <c r="P4303" t="s">
        <v>165</v>
      </c>
      <c r="Q4303" t="s">
        <v>165</v>
      </c>
    </row>
    <row r="4304">
      <c r="B4304" t="s">
        <v>165</v>
      </c>
      <c r="C4304" t="s">
        <v>165</v>
      </c>
      <c r="D4304" t="s">
        <v>165</v>
      </c>
      <c r="E4304" t="s">
        <v>165</v>
      </c>
      <c r="F4304" t="s">
        <v>165</v>
      </c>
      <c r="G4304" t="s">
        <v>165</v>
      </c>
      <c r="H4304" t="s">
        <v>165</v>
      </c>
      <c r="J4304" t="s">
        <v>165</v>
      </c>
      <c r="K4304" t="s">
        <v>165</v>
      </c>
      <c r="L4304" t="s">
        <v>165</v>
      </c>
      <c r="M4304" t="s">
        <v>165</v>
      </c>
      <c r="N4304" t="s">
        <v>165</v>
      </c>
      <c r="O4304" t="s">
        <v>165</v>
      </c>
      <c r="P4304" t="s">
        <v>165</v>
      </c>
      <c r="Q4304" t="s">
        <v>165</v>
      </c>
    </row>
    <row r="4305">
      <c r="B4305" t="s">
        <v>165</v>
      </c>
      <c r="C4305" t="s">
        <v>165</v>
      </c>
      <c r="D4305" t="s">
        <v>165</v>
      </c>
      <c r="E4305" t="s">
        <v>165</v>
      </c>
      <c r="F4305" t="s">
        <v>165</v>
      </c>
      <c r="G4305" t="s">
        <v>165</v>
      </c>
      <c r="H4305" t="s">
        <v>165</v>
      </c>
      <c r="J4305" t="s">
        <v>165</v>
      </c>
      <c r="K4305" t="s">
        <v>165</v>
      </c>
      <c r="L4305" t="s">
        <v>165</v>
      </c>
      <c r="M4305" t="s">
        <v>165</v>
      </c>
      <c r="N4305" t="s">
        <v>165</v>
      </c>
      <c r="O4305" t="s">
        <v>165</v>
      </c>
      <c r="P4305" t="s">
        <v>165</v>
      </c>
      <c r="Q4305" t="s">
        <v>165</v>
      </c>
    </row>
    <row r="4306">
      <c r="B4306" t="s">
        <v>165</v>
      </c>
      <c r="C4306" t="s">
        <v>165</v>
      </c>
      <c r="D4306" t="s">
        <v>165</v>
      </c>
      <c r="E4306" t="s">
        <v>165</v>
      </c>
      <c r="F4306" t="s">
        <v>165</v>
      </c>
      <c r="G4306" t="s">
        <v>165</v>
      </c>
      <c r="H4306" t="s">
        <v>165</v>
      </c>
      <c r="J4306" t="s">
        <v>165</v>
      </c>
      <c r="K4306" t="s">
        <v>165</v>
      </c>
      <c r="L4306" t="s">
        <v>165</v>
      </c>
      <c r="M4306" t="s">
        <v>165</v>
      </c>
      <c r="N4306" t="s">
        <v>165</v>
      </c>
      <c r="O4306" t="s">
        <v>165</v>
      </c>
      <c r="P4306" t="s">
        <v>165</v>
      </c>
      <c r="Q4306" t="s">
        <v>165</v>
      </c>
    </row>
    <row r="4307">
      <c r="B4307" t="s">
        <v>165</v>
      </c>
      <c r="C4307" t="s">
        <v>165</v>
      </c>
      <c r="D4307" t="s">
        <v>165</v>
      </c>
      <c r="E4307" t="s">
        <v>165</v>
      </c>
      <c r="F4307" t="s">
        <v>165</v>
      </c>
      <c r="G4307" t="s">
        <v>165</v>
      </c>
      <c r="H4307" t="s">
        <v>165</v>
      </c>
      <c r="J4307" t="s">
        <v>165</v>
      </c>
      <c r="K4307" t="s">
        <v>165</v>
      </c>
      <c r="L4307" t="s">
        <v>165</v>
      </c>
      <c r="M4307" t="s">
        <v>165</v>
      </c>
      <c r="N4307" t="s">
        <v>165</v>
      </c>
      <c r="O4307" t="s">
        <v>165</v>
      </c>
      <c r="P4307" t="s">
        <v>165</v>
      </c>
      <c r="Q4307" t="s">
        <v>165</v>
      </c>
    </row>
    <row r="4308">
      <c r="B4308" t="s">
        <v>165</v>
      </c>
      <c r="C4308" t="s">
        <v>165</v>
      </c>
      <c r="D4308" t="s">
        <v>165</v>
      </c>
      <c r="E4308" t="s">
        <v>165</v>
      </c>
      <c r="F4308" t="s">
        <v>165</v>
      </c>
      <c r="G4308" t="s">
        <v>165</v>
      </c>
      <c r="H4308" t="s">
        <v>165</v>
      </c>
      <c r="J4308" t="s">
        <v>165</v>
      </c>
      <c r="K4308" t="s">
        <v>165</v>
      </c>
      <c r="L4308" t="s">
        <v>165</v>
      </c>
      <c r="M4308" t="s">
        <v>165</v>
      </c>
      <c r="N4308" t="s">
        <v>165</v>
      </c>
      <c r="O4308" t="s">
        <v>165</v>
      </c>
      <c r="P4308" t="s">
        <v>165</v>
      </c>
      <c r="Q4308" t="s">
        <v>165</v>
      </c>
    </row>
    <row r="4309">
      <c r="B4309" t="s">
        <v>165</v>
      </c>
      <c r="C4309" t="s">
        <v>165</v>
      </c>
      <c r="D4309" t="s">
        <v>165</v>
      </c>
      <c r="E4309" t="s">
        <v>165</v>
      </c>
      <c r="F4309" t="s">
        <v>165</v>
      </c>
      <c r="G4309" t="s">
        <v>165</v>
      </c>
      <c r="H4309" t="s">
        <v>165</v>
      </c>
      <c r="J4309" t="s">
        <v>165</v>
      </c>
      <c r="K4309" t="s">
        <v>165</v>
      </c>
      <c r="L4309" t="s">
        <v>165</v>
      </c>
      <c r="M4309" t="s">
        <v>165</v>
      </c>
      <c r="N4309" t="s">
        <v>165</v>
      </c>
      <c r="O4309" t="s">
        <v>165</v>
      </c>
      <c r="P4309" t="s">
        <v>165</v>
      </c>
      <c r="Q4309" t="s">
        <v>165</v>
      </c>
    </row>
    <row r="4310">
      <c r="B4310" t="s">
        <v>165</v>
      </c>
      <c r="C4310" t="s">
        <v>165</v>
      </c>
      <c r="D4310" t="s">
        <v>165</v>
      </c>
      <c r="E4310" t="s">
        <v>165</v>
      </c>
      <c r="F4310" t="s">
        <v>165</v>
      </c>
      <c r="G4310" t="s">
        <v>165</v>
      </c>
      <c r="H4310" t="s">
        <v>165</v>
      </c>
      <c r="J4310" t="s">
        <v>165</v>
      </c>
      <c r="K4310" t="s">
        <v>165</v>
      </c>
      <c r="L4310" t="s">
        <v>165</v>
      </c>
      <c r="M4310" t="s">
        <v>165</v>
      </c>
      <c r="N4310" t="s">
        <v>165</v>
      </c>
      <c r="O4310" t="s">
        <v>165</v>
      </c>
      <c r="P4310" t="s">
        <v>165</v>
      </c>
      <c r="Q4310" t="s">
        <v>165</v>
      </c>
    </row>
    <row r="4311">
      <c r="B4311" t="s">
        <v>165</v>
      </c>
      <c r="C4311" t="s">
        <v>165</v>
      </c>
      <c r="D4311" t="s">
        <v>165</v>
      </c>
      <c r="E4311" t="s">
        <v>165</v>
      </c>
      <c r="F4311" t="s">
        <v>165</v>
      </c>
      <c r="G4311" t="s">
        <v>165</v>
      </c>
      <c r="H4311" t="s">
        <v>165</v>
      </c>
      <c r="J4311" t="s">
        <v>165</v>
      </c>
      <c r="K4311" t="s">
        <v>165</v>
      </c>
      <c r="L4311" t="s">
        <v>165</v>
      </c>
      <c r="M4311" t="s">
        <v>165</v>
      </c>
      <c r="N4311" t="s">
        <v>165</v>
      </c>
      <c r="O4311" t="s">
        <v>165</v>
      </c>
      <c r="P4311" t="s">
        <v>165</v>
      </c>
      <c r="Q4311" t="s">
        <v>165</v>
      </c>
    </row>
    <row r="4312">
      <c r="B4312" t="s">
        <v>165</v>
      </c>
      <c r="C4312" t="s">
        <v>165</v>
      </c>
      <c r="D4312" t="s">
        <v>165</v>
      </c>
      <c r="E4312" t="s">
        <v>165</v>
      </c>
      <c r="F4312" t="s">
        <v>165</v>
      </c>
      <c r="G4312" t="s">
        <v>165</v>
      </c>
      <c r="H4312" t="s">
        <v>165</v>
      </c>
      <c r="J4312" t="s">
        <v>165</v>
      </c>
      <c r="K4312" t="s">
        <v>165</v>
      </c>
      <c r="L4312" t="s">
        <v>165</v>
      </c>
      <c r="M4312" t="s">
        <v>165</v>
      </c>
      <c r="N4312" t="s">
        <v>165</v>
      </c>
      <c r="O4312" t="s">
        <v>165</v>
      </c>
      <c r="P4312" t="s">
        <v>165</v>
      </c>
      <c r="Q4312" t="s">
        <v>165</v>
      </c>
    </row>
    <row r="4313">
      <c r="B4313" t="s">
        <v>165</v>
      </c>
      <c r="C4313" t="s">
        <v>165</v>
      </c>
      <c r="D4313" t="s">
        <v>165</v>
      </c>
      <c r="E4313" t="s">
        <v>165</v>
      </c>
      <c r="F4313" t="s">
        <v>165</v>
      </c>
      <c r="G4313" t="s">
        <v>165</v>
      </c>
      <c r="H4313" t="s">
        <v>165</v>
      </c>
      <c r="J4313" t="s">
        <v>165</v>
      </c>
      <c r="K4313" t="s">
        <v>165</v>
      </c>
      <c r="L4313" t="s">
        <v>165</v>
      </c>
      <c r="M4313" t="s">
        <v>165</v>
      </c>
      <c r="N4313" t="s">
        <v>165</v>
      </c>
      <c r="O4313" t="s">
        <v>165</v>
      </c>
      <c r="P4313" t="s">
        <v>165</v>
      </c>
      <c r="Q4313" t="s">
        <v>165</v>
      </c>
    </row>
    <row r="4314">
      <c r="B4314" t="s">
        <v>165</v>
      </c>
      <c r="C4314" t="s">
        <v>165</v>
      </c>
      <c r="D4314" t="s">
        <v>165</v>
      </c>
      <c r="E4314" t="s">
        <v>165</v>
      </c>
      <c r="F4314" t="s">
        <v>165</v>
      </c>
      <c r="G4314" t="s">
        <v>165</v>
      </c>
      <c r="H4314" t="s">
        <v>165</v>
      </c>
      <c r="J4314" t="s">
        <v>165</v>
      </c>
      <c r="K4314" t="s">
        <v>165</v>
      </c>
      <c r="L4314" t="s">
        <v>165</v>
      </c>
      <c r="M4314" t="s">
        <v>165</v>
      </c>
      <c r="N4314" t="s">
        <v>165</v>
      </c>
      <c r="O4314" t="s">
        <v>165</v>
      </c>
      <c r="P4314" t="s">
        <v>165</v>
      </c>
      <c r="Q4314" t="s">
        <v>165</v>
      </c>
    </row>
    <row r="4315">
      <c r="B4315" t="s">
        <v>165</v>
      </c>
      <c r="C4315" t="s">
        <v>165</v>
      </c>
      <c r="D4315" t="s">
        <v>165</v>
      </c>
      <c r="E4315" t="s">
        <v>165</v>
      </c>
      <c r="F4315" t="s">
        <v>165</v>
      </c>
      <c r="G4315" t="s">
        <v>165</v>
      </c>
      <c r="H4315" t="s">
        <v>165</v>
      </c>
      <c r="J4315" t="s">
        <v>165</v>
      </c>
      <c r="K4315" t="s">
        <v>165</v>
      </c>
      <c r="L4315" t="s">
        <v>165</v>
      </c>
      <c r="M4315" t="s">
        <v>165</v>
      </c>
      <c r="N4315" t="s">
        <v>165</v>
      </c>
      <c r="O4315" t="s">
        <v>165</v>
      </c>
      <c r="P4315" t="s">
        <v>165</v>
      </c>
      <c r="Q4315" t="s">
        <v>165</v>
      </c>
    </row>
    <row r="4316">
      <c r="B4316" t="s">
        <v>165</v>
      </c>
      <c r="C4316" t="s">
        <v>165</v>
      </c>
      <c r="D4316" t="s">
        <v>165</v>
      </c>
      <c r="E4316" t="s">
        <v>165</v>
      </c>
      <c r="F4316" t="s">
        <v>165</v>
      </c>
      <c r="G4316" t="s">
        <v>165</v>
      </c>
      <c r="H4316" t="s">
        <v>165</v>
      </c>
      <c r="J4316" t="s">
        <v>165</v>
      </c>
      <c r="K4316" t="s">
        <v>165</v>
      </c>
      <c r="L4316" t="s">
        <v>165</v>
      </c>
      <c r="M4316" t="s">
        <v>165</v>
      </c>
      <c r="N4316" t="s">
        <v>165</v>
      </c>
      <c r="O4316" t="s">
        <v>165</v>
      </c>
      <c r="P4316" t="s">
        <v>165</v>
      </c>
      <c r="Q4316" t="s">
        <v>165</v>
      </c>
    </row>
    <row r="4317">
      <c r="B4317" t="s">
        <v>165</v>
      </c>
      <c r="C4317" t="s">
        <v>165</v>
      </c>
      <c r="D4317" t="s">
        <v>165</v>
      </c>
      <c r="E4317" t="s">
        <v>165</v>
      </c>
      <c r="F4317" t="s">
        <v>165</v>
      </c>
      <c r="G4317" t="s">
        <v>165</v>
      </c>
      <c r="H4317" t="s">
        <v>165</v>
      </c>
      <c r="J4317" t="s">
        <v>165</v>
      </c>
      <c r="K4317" t="s">
        <v>165</v>
      </c>
      <c r="L4317" t="s">
        <v>165</v>
      </c>
      <c r="M4317" t="s">
        <v>165</v>
      </c>
      <c r="N4317" t="s">
        <v>165</v>
      </c>
      <c r="O4317" t="s">
        <v>165</v>
      </c>
      <c r="P4317" t="s">
        <v>165</v>
      </c>
      <c r="Q4317" t="s">
        <v>165</v>
      </c>
    </row>
    <row r="4318">
      <c r="B4318" t="s">
        <v>165</v>
      </c>
      <c r="C4318" t="s">
        <v>165</v>
      </c>
      <c r="D4318" t="s">
        <v>165</v>
      </c>
      <c r="E4318" t="s">
        <v>165</v>
      </c>
      <c r="F4318" t="s">
        <v>165</v>
      </c>
      <c r="G4318" t="s">
        <v>165</v>
      </c>
      <c r="H4318" t="s">
        <v>165</v>
      </c>
      <c r="J4318" t="s">
        <v>165</v>
      </c>
      <c r="K4318" t="s">
        <v>165</v>
      </c>
      <c r="L4318" t="s">
        <v>165</v>
      </c>
      <c r="M4318" t="s">
        <v>165</v>
      </c>
      <c r="N4318" t="s">
        <v>165</v>
      </c>
      <c r="O4318" t="s">
        <v>165</v>
      </c>
      <c r="P4318" t="s">
        <v>165</v>
      </c>
      <c r="Q4318" t="s">
        <v>165</v>
      </c>
    </row>
    <row r="4319">
      <c r="B4319" t="s">
        <v>165</v>
      </c>
      <c r="C4319" t="s">
        <v>165</v>
      </c>
      <c r="D4319" t="s">
        <v>165</v>
      </c>
      <c r="E4319" t="s">
        <v>165</v>
      </c>
      <c r="F4319" t="s">
        <v>165</v>
      </c>
      <c r="G4319" t="s">
        <v>165</v>
      </c>
      <c r="H4319" t="s">
        <v>165</v>
      </c>
      <c r="J4319" t="s">
        <v>165</v>
      </c>
      <c r="K4319" t="s">
        <v>165</v>
      </c>
      <c r="L4319" t="s">
        <v>165</v>
      </c>
      <c r="M4319" t="s">
        <v>165</v>
      </c>
      <c r="N4319" t="s">
        <v>165</v>
      </c>
      <c r="O4319" t="s">
        <v>165</v>
      </c>
      <c r="P4319" t="s">
        <v>165</v>
      </c>
      <c r="Q4319" t="s">
        <v>165</v>
      </c>
    </row>
    <row r="4320">
      <c r="B4320" t="s">
        <v>165</v>
      </c>
      <c r="C4320" t="s">
        <v>165</v>
      </c>
      <c r="D4320" t="s">
        <v>165</v>
      </c>
      <c r="E4320" t="s">
        <v>165</v>
      </c>
      <c r="F4320" t="s">
        <v>165</v>
      </c>
      <c r="G4320" t="s">
        <v>165</v>
      </c>
      <c r="H4320" t="s">
        <v>165</v>
      </c>
      <c r="J4320" t="s">
        <v>165</v>
      </c>
      <c r="K4320" t="s">
        <v>165</v>
      </c>
      <c r="L4320" t="s">
        <v>165</v>
      </c>
      <c r="M4320" t="s">
        <v>165</v>
      </c>
      <c r="N4320" t="s">
        <v>165</v>
      </c>
      <c r="O4320" t="s">
        <v>165</v>
      </c>
      <c r="P4320" t="s">
        <v>165</v>
      </c>
      <c r="Q4320" t="s">
        <v>165</v>
      </c>
    </row>
    <row r="4321">
      <c r="B4321" t="s">
        <v>165</v>
      </c>
      <c r="C4321" t="s">
        <v>165</v>
      </c>
      <c r="D4321" t="s">
        <v>165</v>
      </c>
      <c r="E4321" t="s">
        <v>165</v>
      </c>
      <c r="F4321" t="s">
        <v>165</v>
      </c>
      <c r="G4321" t="s">
        <v>165</v>
      </c>
      <c r="H4321" t="s">
        <v>165</v>
      </c>
      <c r="J4321" t="s">
        <v>165</v>
      </c>
      <c r="K4321" t="s">
        <v>165</v>
      </c>
      <c r="L4321" t="s">
        <v>165</v>
      </c>
      <c r="M4321" t="s">
        <v>165</v>
      </c>
      <c r="N4321" t="s">
        <v>165</v>
      </c>
      <c r="O4321" t="s">
        <v>165</v>
      </c>
      <c r="P4321" t="s">
        <v>165</v>
      </c>
      <c r="Q4321" t="s">
        <v>165</v>
      </c>
    </row>
    <row r="4322">
      <c r="B4322" t="s">
        <v>165</v>
      </c>
      <c r="C4322" t="s">
        <v>165</v>
      </c>
      <c r="D4322" t="s">
        <v>165</v>
      </c>
      <c r="E4322" t="s">
        <v>165</v>
      </c>
      <c r="F4322" t="s">
        <v>165</v>
      </c>
      <c r="G4322" t="s">
        <v>165</v>
      </c>
      <c r="H4322" t="s">
        <v>165</v>
      </c>
      <c r="J4322" t="s">
        <v>165</v>
      </c>
      <c r="K4322" t="s">
        <v>165</v>
      </c>
      <c r="L4322" t="s">
        <v>165</v>
      </c>
      <c r="M4322" t="s">
        <v>165</v>
      </c>
      <c r="N4322" t="s">
        <v>165</v>
      </c>
      <c r="O4322" t="s">
        <v>165</v>
      </c>
      <c r="P4322" t="s">
        <v>165</v>
      </c>
      <c r="Q4322" t="s">
        <v>165</v>
      </c>
    </row>
    <row r="4323">
      <c r="B4323" t="s">
        <v>165</v>
      </c>
      <c r="C4323" t="s">
        <v>165</v>
      </c>
      <c r="D4323" t="s">
        <v>165</v>
      </c>
      <c r="E4323" t="s">
        <v>165</v>
      </c>
      <c r="F4323" t="s">
        <v>165</v>
      </c>
      <c r="G4323" t="s">
        <v>165</v>
      </c>
      <c r="H4323" t="s">
        <v>165</v>
      </c>
      <c r="J4323" t="s">
        <v>165</v>
      </c>
      <c r="K4323" t="s">
        <v>165</v>
      </c>
      <c r="L4323" t="s">
        <v>165</v>
      </c>
      <c r="M4323" t="s">
        <v>165</v>
      </c>
      <c r="N4323" t="s">
        <v>165</v>
      </c>
      <c r="O4323" t="s">
        <v>165</v>
      </c>
      <c r="P4323" t="s">
        <v>165</v>
      </c>
      <c r="Q4323" t="s">
        <v>165</v>
      </c>
    </row>
    <row r="4324">
      <c r="B4324" t="s">
        <v>165</v>
      </c>
      <c r="C4324" t="s">
        <v>165</v>
      </c>
      <c r="D4324" t="s">
        <v>165</v>
      </c>
      <c r="E4324" t="s">
        <v>165</v>
      </c>
      <c r="F4324" t="s">
        <v>165</v>
      </c>
      <c r="G4324" t="s">
        <v>165</v>
      </c>
      <c r="H4324" t="s">
        <v>165</v>
      </c>
      <c r="J4324" t="s">
        <v>165</v>
      </c>
      <c r="K4324" t="s">
        <v>165</v>
      </c>
      <c r="L4324" t="s">
        <v>165</v>
      </c>
      <c r="M4324" t="s">
        <v>165</v>
      </c>
      <c r="N4324" t="s">
        <v>165</v>
      </c>
      <c r="O4324" t="s">
        <v>165</v>
      </c>
      <c r="P4324" t="s">
        <v>165</v>
      </c>
      <c r="Q4324" t="s">
        <v>165</v>
      </c>
    </row>
    <row r="4325">
      <c r="B4325" t="s">
        <v>165</v>
      </c>
      <c r="C4325" t="s">
        <v>165</v>
      </c>
      <c r="D4325" t="s">
        <v>165</v>
      </c>
      <c r="E4325" t="s">
        <v>165</v>
      </c>
      <c r="F4325" t="s">
        <v>165</v>
      </c>
      <c r="G4325" t="s">
        <v>165</v>
      </c>
      <c r="H4325" t="s">
        <v>165</v>
      </c>
      <c r="J4325" t="s">
        <v>165</v>
      </c>
      <c r="K4325" t="s">
        <v>165</v>
      </c>
      <c r="L4325" t="s">
        <v>165</v>
      </c>
      <c r="M4325" t="s">
        <v>165</v>
      </c>
      <c r="N4325" t="s">
        <v>165</v>
      </c>
      <c r="O4325" t="s">
        <v>165</v>
      </c>
      <c r="P4325" t="s">
        <v>165</v>
      </c>
      <c r="Q4325" t="s">
        <v>165</v>
      </c>
    </row>
    <row r="4326">
      <c r="B4326" t="s">
        <v>165</v>
      </c>
      <c r="C4326" t="s">
        <v>165</v>
      </c>
      <c r="D4326" t="s">
        <v>165</v>
      </c>
      <c r="E4326" t="s">
        <v>165</v>
      </c>
      <c r="F4326" t="s">
        <v>165</v>
      </c>
      <c r="G4326" t="s">
        <v>165</v>
      </c>
      <c r="H4326" t="s">
        <v>165</v>
      </c>
      <c r="J4326" t="s">
        <v>165</v>
      </c>
      <c r="K4326" t="s">
        <v>165</v>
      </c>
      <c r="L4326" t="s">
        <v>165</v>
      </c>
      <c r="M4326" t="s">
        <v>165</v>
      </c>
      <c r="N4326" t="s">
        <v>165</v>
      </c>
      <c r="O4326" t="s">
        <v>165</v>
      </c>
      <c r="P4326" t="s">
        <v>165</v>
      </c>
      <c r="Q4326" t="s">
        <v>165</v>
      </c>
    </row>
    <row r="4327">
      <c r="B4327" t="s">
        <v>165</v>
      </c>
      <c r="C4327" t="s">
        <v>165</v>
      </c>
      <c r="D4327" t="s">
        <v>165</v>
      </c>
      <c r="E4327" t="s">
        <v>165</v>
      </c>
      <c r="F4327" t="s">
        <v>165</v>
      </c>
      <c r="G4327" t="s">
        <v>165</v>
      </c>
      <c r="H4327" t="s">
        <v>165</v>
      </c>
      <c r="J4327" t="s">
        <v>165</v>
      </c>
      <c r="K4327" t="s">
        <v>165</v>
      </c>
      <c r="L4327" t="s">
        <v>165</v>
      </c>
      <c r="M4327" t="s">
        <v>165</v>
      </c>
      <c r="N4327" t="s">
        <v>165</v>
      </c>
      <c r="O4327" t="s">
        <v>165</v>
      </c>
      <c r="P4327" t="s">
        <v>165</v>
      </c>
      <c r="Q4327" t="s">
        <v>165</v>
      </c>
    </row>
    <row r="4328">
      <c r="B4328" t="s">
        <v>165</v>
      </c>
      <c r="C4328" t="s">
        <v>165</v>
      </c>
      <c r="D4328" t="s">
        <v>165</v>
      </c>
      <c r="E4328" t="s">
        <v>165</v>
      </c>
      <c r="F4328" t="s">
        <v>165</v>
      </c>
      <c r="G4328" t="s">
        <v>165</v>
      </c>
      <c r="H4328" t="s">
        <v>165</v>
      </c>
      <c r="J4328" t="s">
        <v>165</v>
      </c>
      <c r="K4328" t="s">
        <v>165</v>
      </c>
      <c r="L4328" t="s">
        <v>165</v>
      </c>
      <c r="M4328" t="s">
        <v>165</v>
      </c>
      <c r="N4328" t="s">
        <v>165</v>
      </c>
      <c r="O4328" t="s">
        <v>165</v>
      </c>
      <c r="P4328" t="s">
        <v>165</v>
      </c>
      <c r="Q4328" t="s">
        <v>165</v>
      </c>
    </row>
    <row r="4329">
      <c r="B4329" t="s">
        <v>165</v>
      </c>
      <c r="C4329" t="s">
        <v>165</v>
      </c>
      <c r="D4329" t="s">
        <v>165</v>
      </c>
      <c r="E4329" t="s">
        <v>165</v>
      </c>
      <c r="F4329" t="s">
        <v>165</v>
      </c>
      <c r="G4329" t="s">
        <v>165</v>
      </c>
      <c r="H4329" t="s">
        <v>165</v>
      </c>
      <c r="J4329" t="s">
        <v>165</v>
      </c>
      <c r="K4329" t="s">
        <v>165</v>
      </c>
      <c r="L4329" t="s">
        <v>165</v>
      </c>
      <c r="M4329" t="s">
        <v>165</v>
      </c>
      <c r="N4329" t="s">
        <v>165</v>
      </c>
      <c r="O4329" t="s">
        <v>165</v>
      </c>
      <c r="P4329" t="s">
        <v>165</v>
      </c>
      <c r="Q4329" t="s">
        <v>165</v>
      </c>
    </row>
    <row r="4330">
      <c r="B4330" t="s">
        <v>165</v>
      </c>
      <c r="C4330" t="s">
        <v>165</v>
      </c>
      <c r="D4330" t="s">
        <v>165</v>
      </c>
      <c r="E4330" t="s">
        <v>165</v>
      </c>
      <c r="F4330" t="s">
        <v>165</v>
      </c>
      <c r="G4330" t="s">
        <v>165</v>
      </c>
      <c r="H4330" t="s">
        <v>165</v>
      </c>
      <c r="J4330" t="s">
        <v>165</v>
      </c>
      <c r="K4330" t="s">
        <v>165</v>
      </c>
      <c r="L4330" t="s">
        <v>165</v>
      </c>
      <c r="M4330" t="s">
        <v>165</v>
      </c>
      <c r="N4330" t="s">
        <v>165</v>
      </c>
      <c r="O4330" t="s">
        <v>165</v>
      </c>
      <c r="P4330" t="s">
        <v>165</v>
      </c>
      <c r="Q4330" t="s">
        <v>165</v>
      </c>
    </row>
    <row r="4331">
      <c r="B4331" t="s">
        <v>165</v>
      </c>
      <c r="C4331" t="s">
        <v>165</v>
      </c>
      <c r="D4331" t="s">
        <v>165</v>
      </c>
      <c r="E4331" t="s">
        <v>165</v>
      </c>
      <c r="F4331" t="s">
        <v>165</v>
      </c>
      <c r="G4331" t="s">
        <v>165</v>
      </c>
      <c r="H4331" t="s">
        <v>165</v>
      </c>
      <c r="J4331" t="s">
        <v>165</v>
      </c>
      <c r="K4331" t="s">
        <v>165</v>
      </c>
      <c r="L4331" t="s">
        <v>165</v>
      </c>
      <c r="M4331" t="s">
        <v>165</v>
      </c>
      <c r="N4331" t="s">
        <v>165</v>
      </c>
      <c r="O4331" t="s">
        <v>165</v>
      </c>
      <c r="P4331" t="s">
        <v>165</v>
      </c>
      <c r="Q4331" t="s">
        <v>165</v>
      </c>
    </row>
    <row r="4332">
      <c r="B4332" t="s">
        <v>165</v>
      </c>
      <c r="C4332" t="s">
        <v>165</v>
      </c>
      <c r="D4332" t="s">
        <v>165</v>
      </c>
      <c r="E4332" t="s">
        <v>165</v>
      </c>
      <c r="F4332" t="s">
        <v>165</v>
      </c>
      <c r="G4332" t="s">
        <v>165</v>
      </c>
      <c r="H4332" t="s">
        <v>165</v>
      </c>
      <c r="J4332" t="s">
        <v>165</v>
      </c>
      <c r="K4332" t="s">
        <v>165</v>
      </c>
      <c r="L4332" t="s">
        <v>165</v>
      </c>
      <c r="M4332" t="s">
        <v>165</v>
      </c>
      <c r="N4332" t="s">
        <v>165</v>
      </c>
      <c r="O4332" t="s">
        <v>165</v>
      </c>
      <c r="P4332" t="s">
        <v>165</v>
      </c>
      <c r="Q4332" t="s">
        <v>165</v>
      </c>
    </row>
    <row r="4333">
      <c r="B4333" t="s">
        <v>165</v>
      </c>
      <c r="C4333" t="s">
        <v>165</v>
      </c>
      <c r="D4333" t="s">
        <v>165</v>
      </c>
      <c r="E4333" t="s">
        <v>165</v>
      </c>
      <c r="F4333" t="s">
        <v>165</v>
      </c>
      <c r="G4333" t="s">
        <v>165</v>
      </c>
      <c r="H4333" t="s">
        <v>165</v>
      </c>
      <c r="J4333" t="s">
        <v>165</v>
      </c>
      <c r="K4333" t="s">
        <v>165</v>
      </c>
      <c r="L4333" t="s">
        <v>165</v>
      </c>
      <c r="M4333" t="s">
        <v>165</v>
      </c>
      <c r="N4333" t="s">
        <v>165</v>
      </c>
      <c r="O4333" t="s">
        <v>165</v>
      </c>
      <c r="P4333" t="s">
        <v>165</v>
      </c>
      <c r="Q4333" t="s">
        <v>165</v>
      </c>
    </row>
    <row r="4334">
      <c r="B4334" t="s">
        <v>165</v>
      </c>
      <c r="C4334" t="s">
        <v>165</v>
      </c>
      <c r="D4334" t="s">
        <v>165</v>
      </c>
      <c r="E4334" t="s">
        <v>165</v>
      </c>
      <c r="F4334" t="s">
        <v>165</v>
      </c>
      <c r="G4334" t="s">
        <v>165</v>
      </c>
      <c r="H4334" t="s">
        <v>165</v>
      </c>
      <c r="J4334" t="s">
        <v>165</v>
      </c>
      <c r="K4334" t="s">
        <v>165</v>
      </c>
      <c r="L4334" t="s">
        <v>165</v>
      </c>
      <c r="M4334" t="s">
        <v>165</v>
      </c>
      <c r="N4334" t="s">
        <v>165</v>
      </c>
      <c r="O4334" t="s">
        <v>165</v>
      </c>
      <c r="P4334" t="s">
        <v>165</v>
      </c>
      <c r="Q4334" t="s">
        <v>165</v>
      </c>
    </row>
    <row r="4335">
      <c r="B4335" t="s">
        <v>165</v>
      </c>
      <c r="C4335" t="s">
        <v>165</v>
      </c>
      <c r="D4335" t="s">
        <v>165</v>
      </c>
      <c r="E4335" t="s">
        <v>165</v>
      </c>
      <c r="F4335" t="s">
        <v>165</v>
      </c>
      <c r="G4335" t="s">
        <v>165</v>
      </c>
      <c r="H4335" t="s">
        <v>165</v>
      </c>
      <c r="J4335" t="s">
        <v>165</v>
      </c>
      <c r="K4335" t="s">
        <v>165</v>
      </c>
      <c r="L4335" t="s">
        <v>165</v>
      </c>
      <c r="M4335" t="s">
        <v>165</v>
      </c>
      <c r="N4335" t="s">
        <v>165</v>
      </c>
      <c r="O4335" t="s">
        <v>165</v>
      </c>
      <c r="P4335" t="s">
        <v>165</v>
      </c>
      <c r="Q4335" t="s">
        <v>165</v>
      </c>
    </row>
    <row r="4336">
      <c r="B4336" t="s">
        <v>165</v>
      </c>
      <c r="C4336" t="s">
        <v>165</v>
      </c>
      <c r="D4336" t="s">
        <v>165</v>
      </c>
      <c r="E4336" t="s">
        <v>165</v>
      </c>
      <c r="F4336" t="s">
        <v>165</v>
      </c>
      <c r="G4336" t="s">
        <v>165</v>
      </c>
      <c r="H4336" t="s">
        <v>165</v>
      </c>
      <c r="J4336" t="s">
        <v>165</v>
      </c>
      <c r="K4336" t="s">
        <v>165</v>
      </c>
      <c r="L4336" t="s">
        <v>165</v>
      </c>
      <c r="M4336" t="s">
        <v>165</v>
      </c>
      <c r="N4336" t="s">
        <v>165</v>
      </c>
      <c r="O4336" t="s">
        <v>165</v>
      </c>
      <c r="P4336" t="s">
        <v>165</v>
      </c>
      <c r="Q4336" t="s">
        <v>165</v>
      </c>
    </row>
    <row r="4337">
      <c r="B4337" t="s">
        <v>165</v>
      </c>
      <c r="C4337" t="s">
        <v>165</v>
      </c>
      <c r="D4337" t="s">
        <v>165</v>
      </c>
      <c r="E4337" t="s">
        <v>165</v>
      </c>
      <c r="F4337" t="s">
        <v>165</v>
      </c>
      <c r="G4337" t="s">
        <v>165</v>
      </c>
      <c r="H4337" t="s">
        <v>165</v>
      </c>
      <c r="J4337" t="s">
        <v>165</v>
      </c>
      <c r="K4337" t="s">
        <v>165</v>
      </c>
      <c r="L4337" t="s">
        <v>165</v>
      </c>
      <c r="M4337" t="s">
        <v>165</v>
      </c>
      <c r="N4337" t="s">
        <v>165</v>
      </c>
      <c r="O4337" t="s">
        <v>165</v>
      </c>
      <c r="P4337" t="s">
        <v>165</v>
      </c>
      <c r="Q4337" t="s">
        <v>165</v>
      </c>
    </row>
    <row r="4338">
      <c r="B4338" t="s">
        <v>165</v>
      </c>
      <c r="C4338" t="s">
        <v>165</v>
      </c>
      <c r="D4338" t="s">
        <v>165</v>
      </c>
      <c r="E4338" t="s">
        <v>165</v>
      </c>
      <c r="F4338" t="s">
        <v>165</v>
      </c>
      <c r="G4338" t="s">
        <v>165</v>
      </c>
      <c r="H4338" t="s">
        <v>165</v>
      </c>
      <c r="J4338" t="s">
        <v>165</v>
      </c>
      <c r="K4338" t="s">
        <v>165</v>
      </c>
      <c r="L4338" t="s">
        <v>165</v>
      </c>
      <c r="M4338" t="s">
        <v>165</v>
      </c>
      <c r="N4338" t="s">
        <v>165</v>
      </c>
      <c r="O4338" t="s">
        <v>165</v>
      </c>
      <c r="P4338" t="s">
        <v>165</v>
      </c>
      <c r="Q4338" t="s">
        <v>165</v>
      </c>
    </row>
    <row r="4339">
      <c r="B4339" t="s">
        <v>165</v>
      </c>
      <c r="C4339" t="s">
        <v>165</v>
      </c>
      <c r="D4339" t="s">
        <v>165</v>
      </c>
      <c r="E4339" t="s">
        <v>165</v>
      </c>
      <c r="F4339" t="s">
        <v>165</v>
      </c>
      <c r="G4339" t="s">
        <v>165</v>
      </c>
      <c r="H4339" t="s">
        <v>165</v>
      </c>
      <c r="J4339" t="s">
        <v>165</v>
      </c>
      <c r="K4339" t="s">
        <v>165</v>
      </c>
      <c r="L4339" t="s">
        <v>165</v>
      </c>
      <c r="M4339" t="s">
        <v>165</v>
      </c>
      <c r="N4339" t="s">
        <v>165</v>
      </c>
      <c r="O4339" t="s">
        <v>165</v>
      </c>
      <c r="P4339" t="s">
        <v>165</v>
      </c>
      <c r="Q4339" t="s">
        <v>165</v>
      </c>
    </row>
    <row r="4340">
      <c r="B4340" t="s">
        <v>165</v>
      </c>
      <c r="C4340" t="s">
        <v>165</v>
      </c>
      <c r="D4340" t="s">
        <v>165</v>
      </c>
      <c r="E4340" t="s">
        <v>165</v>
      </c>
      <c r="F4340" t="s">
        <v>165</v>
      </c>
      <c r="G4340" t="s">
        <v>165</v>
      </c>
      <c r="H4340" t="s">
        <v>165</v>
      </c>
      <c r="J4340" t="s">
        <v>165</v>
      </c>
      <c r="K4340" t="s">
        <v>165</v>
      </c>
      <c r="L4340" t="s">
        <v>165</v>
      </c>
      <c r="M4340" t="s">
        <v>165</v>
      </c>
      <c r="N4340" t="s">
        <v>165</v>
      </c>
      <c r="O4340" t="s">
        <v>165</v>
      </c>
      <c r="P4340" t="s">
        <v>165</v>
      </c>
      <c r="Q4340" t="s">
        <v>165</v>
      </c>
    </row>
    <row r="4341">
      <c r="B4341" t="s">
        <v>165</v>
      </c>
      <c r="C4341" t="s">
        <v>165</v>
      </c>
      <c r="D4341" t="s">
        <v>165</v>
      </c>
      <c r="E4341" t="s">
        <v>165</v>
      </c>
      <c r="F4341" t="s">
        <v>165</v>
      </c>
      <c r="G4341" t="s">
        <v>165</v>
      </c>
      <c r="H4341" t="s">
        <v>165</v>
      </c>
      <c r="J4341" t="s">
        <v>165</v>
      </c>
      <c r="K4341" t="s">
        <v>165</v>
      </c>
      <c r="L4341" t="s">
        <v>165</v>
      </c>
      <c r="M4341" t="s">
        <v>165</v>
      </c>
      <c r="N4341" t="s">
        <v>165</v>
      </c>
      <c r="O4341" t="s">
        <v>165</v>
      </c>
      <c r="P4341" t="s">
        <v>165</v>
      </c>
      <c r="Q4341" t="s">
        <v>165</v>
      </c>
    </row>
    <row r="4342">
      <c r="B4342" t="s">
        <v>165</v>
      </c>
      <c r="C4342" t="s">
        <v>165</v>
      </c>
      <c r="D4342" t="s">
        <v>165</v>
      </c>
      <c r="E4342" t="s">
        <v>165</v>
      </c>
      <c r="F4342" t="s">
        <v>165</v>
      </c>
      <c r="G4342" t="s">
        <v>165</v>
      </c>
      <c r="H4342" t="s">
        <v>165</v>
      </c>
      <c r="J4342" t="s">
        <v>165</v>
      </c>
      <c r="K4342" t="s">
        <v>165</v>
      </c>
      <c r="L4342" t="s">
        <v>165</v>
      </c>
      <c r="M4342" t="s">
        <v>165</v>
      </c>
      <c r="N4342" t="s">
        <v>165</v>
      </c>
      <c r="O4342" t="s">
        <v>165</v>
      </c>
      <c r="P4342" t="s">
        <v>165</v>
      </c>
      <c r="Q4342" t="s">
        <v>165</v>
      </c>
    </row>
    <row r="4343">
      <c r="B4343" t="s">
        <v>165</v>
      </c>
      <c r="C4343" t="s">
        <v>165</v>
      </c>
      <c r="D4343" t="s">
        <v>165</v>
      </c>
      <c r="E4343" t="s">
        <v>165</v>
      </c>
      <c r="F4343" t="s">
        <v>165</v>
      </c>
      <c r="G4343" t="s">
        <v>165</v>
      </c>
      <c r="H4343" t="s">
        <v>165</v>
      </c>
      <c r="J4343" t="s">
        <v>165</v>
      </c>
      <c r="K4343" t="s">
        <v>165</v>
      </c>
      <c r="L4343" t="s">
        <v>165</v>
      </c>
      <c r="M4343" t="s">
        <v>165</v>
      </c>
      <c r="N4343" t="s">
        <v>165</v>
      </c>
      <c r="O4343" t="s">
        <v>165</v>
      </c>
      <c r="P4343" t="s">
        <v>165</v>
      </c>
      <c r="Q4343" t="s">
        <v>165</v>
      </c>
    </row>
    <row r="4344">
      <c r="B4344" t="s">
        <v>165</v>
      </c>
      <c r="C4344" t="s">
        <v>165</v>
      </c>
      <c r="D4344" t="s">
        <v>165</v>
      </c>
      <c r="E4344" t="s">
        <v>165</v>
      </c>
      <c r="F4344" t="s">
        <v>165</v>
      </c>
      <c r="G4344" t="s">
        <v>165</v>
      </c>
      <c r="H4344" t="s">
        <v>165</v>
      </c>
      <c r="J4344" t="s">
        <v>165</v>
      </c>
      <c r="K4344" t="s">
        <v>165</v>
      </c>
      <c r="L4344" t="s">
        <v>165</v>
      </c>
      <c r="M4344" t="s">
        <v>165</v>
      </c>
      <c r="N4344" t="s">
        <v>165</v>
      </c>
      <c r="O4344" t="s">
        <v>165</v>
      </c>
      <c r="P4344" t="s">
        <v>165</v>
      </c>
      <c r="Q4344" t="s">
        <v>165</v>
      </c>
    </row>
    <row r="4345">
      <c r="B4345" t="s">
        <v>165</v>
      </c>
      <c r="C4345" t="s">
        <v>165</v>
      </c>
      <c r="D4345" t="s">
        <v>165</v>
      </c>
      <c r="E4345" t="s">
        <v>165</v>
      </c>
      <c r="F4345" t="s">
        <v>165</v>
      </c>
      <c r="G4345" t="s">
        <v>165</v>
      </c>
      <c r="H4345" t="s">
        <v>165</v>
      </c>
      <c r="J4345" t="s">
        <v>165</v>
      </c>
      <c r="K4345" t="s">
        <v>165</v>
      </c>
      <c r="L4345" t="s">
        <v>165</v>
      </c>
      <c r="M4345" t="s">
        <v>165</v>
      </c>
      <c r="N4345" t="s">
        <v>165</v>
      </c>
      <c r="O4345" t="s">
        <v>165</v>
      </c>
      <c r="P4345" t="s">
        <v>165</v>
      </c>
      <c r="Q4345" t="s">
        <v>165</v>
      </c>
    </row>
    <row r="4346">
      <c r="B4346" t="s">
        <v>165</v>
      </c>
      <c r="C4346" t="s">
        <v>165</v>
      </c>
      <c r="D4346" t="s">
        <v>165</v>
      </c>
      <c r="E4346" t="s">
        <v>165</v>
      </c>
      <c r="F4346" t="s">
        <v>165</v>
      </c>
      <c r="G4346" t="s">
        <v>165</v>
      </c>
      <c r="H4346" t="s">
        <v>165</v>
      </c>
      <c r="J4346" t="s">
        <v>165</v>
      </c>
      <c r="K4346" t="s">
        <v>165</v>
      </c>
      <c r="L4346" t="s">
        <v>165</v>
      </c>
      <c r="M4346" t="s">
        <v>165</v>
      </c>
      <c r="N4346" t="s">
        <v>165</v>
      </c>
      <c r="O4346" t="s">
        <v>165</v>
      </c>
      <c r="P4346" t="s">
        <v>165</v>
      </c>
      <c r="Q4346" t="s">
        <v>165</v>
      </c>
    </row>
    <row r="4347">
      <c r="B4347" t="s">
        <v>165</v>
      </c>
      <c r="C4347" t="s">
        <v>165</v>
      </c>
      <c r="D4347" t="s">
        <v>165</v>
      </c>
      <c r="E4347" t="s">
        <v>165</v>
      </c>
      <c r="F4347" t="s">
        <v>165</v>
      </c>
      <c r="G4347" t="s">
        <v>165</v>
      </c>
      <c r="H4347" t="s">
        <v>165</v>
      </c>
      <c r="J4347" t="s">
        <v>165</v>
      </c>
      <c r="K4347" t="s">
        <v>165</v>
      </c>
      <c r="L4347" t="s">
        <v>165</v>
      </c>
      <c r="M4347" t="s">
        <v>165</v>
      </c>
      <c r="N4347" t="s">
        <v>165</v>
      </c>
      <c r="O4347" t="s">
        <v>165</v>
      </c>
      <c r="P4347" t="s">
        <v>165</v>
      </c>
      <c r="Q4347" t="s">
        <v>165</v>
      </c>
    </row>
    <row r="4348">
      <c r="B4348" t="s">
        <v>165</v>
      </c>
      <c r="C4348" t="s">
        <v>165</v>
      </c>
      <c r="D4348" t="s">
        <v>165</v>
      </c>
      <c r="E4348" t="s">
        <v>165</v>
      </c>
      <c r="F4348" t="s">
        <v>165</v>
      </c>
      <c r="G4348" t="s">
        <v>165</v>
      </c>
      <c r="H4348" t="s">
        <v>165</v>
      </c>
      <c r="J4348" t="s">
        <v>165</v>
      </c>
      <c r="K4348" t="s">
        <v>165</v>
      </c>
      <c r="L4348" t="s">
        <v>165</v>
      </c>
      <c r="M4348" t="s">
        <v>165</v>
      </c>
      <c r="N4348" t="s">
        <v>165</v>
      </c>
      <c r="O4348" t="s">
        <v>165</v>
      </c>
      <c r="P4348" t="s">
        <v>165</v>
      </c>
      <c r="Q4348" t="s">
        <v>165</v>
      </c>
    </row>
    <row r="4349">
      <c r="B4349" t="s">
        <v>165</v>
      </c>
      <c r="C4349" t="s">
        <v>165</v>
      </c>
      <c r="D4349" t="s">
        <v>165</v>
      </c>
      <c r="E4349" t="s">
        <v>165</v>
      </c>
      <c r="F4349" t="s">
        <v>165</v>
      </c>
      <c r="G4349" t="s">
        <v>165</v>
      </c>
      <c r="H4349" t="s">
        <v>165</v>
      </c>
      <c r="J4349" t="s">
        <v>165</v>
      </c>
      <c r="K4349" t="s">
        <v>165</v>
      </c>
      <c r="L4349" t="s">
        <v>165</v>
      </c>
      <c r="M4349" t="s">
        <v>165</v>
      </c>
      <c r="N4349" t="s">
        <v>165</v>
      </c>
      <c r="O4349" t="s">
        <v>165</v>
      </c>
      <c r="P4349" t="s">
        <v>165</v>
      </c>
      <c r="Q4349" t="s">
        <v>165</v>
      </c>
    </row>
    <row r="4350">
      <c r="B4350" t="s">
        <v>165</v>
      </c>
      <c r="C4350" t="s">
        <v>165</v>
      </c>
      <c r="D4350" t="s">
        <v>165</v>
      </c>
      <c r="E4350" t="s">
        <v>165</v>
      </c>
      <c r="F4350" t="s">
        <v>165</v>
      </c>
      <c r="G4350" t="s">
        <v>165</v>
      </c>
      <c r="H4350" t="s">
        <v>165</v>
      </c>
      <c r="J4350" t="s">
        <v>165</v>
      </c>
      <c r="K4350" t="s">
        <v>165</v>
      </c>
      <c r="L4350" t="s">
        <v>165</v>
      </c>
      <c r="M4350" t="s">
        <v>165</v>
      </c>
      <c r="N4350" t="s">
        <v>165</v>
      </c>
      <c r="O4350" t="s">
        <v>165</v>
      </c>
      <c r="P4350" t="s">
        <v>165</v>
      </c>
      <c r="Q4350" t="s">
        <v>165</v>
      </c>
    </row>
    <row r="4351">
      <c r="B4351" t="s">
        <v>165</v>
      </c>
      <c r="C4351" t="s">
        <v>165</v>
      </c>
      <c r="D4351" t="s">
        <v>165</v>
      </c>
      <c r="E4351" t="s">
        <v>165</v>
      </c>
      <c r="F4351" t="s">
        <v>165</v>
      </c>
      <c r="G4351" t="s">
        <v>165</v>
      </c>
      <c r="H4351" t="s">
        <v>165</v>
      </c>
      <c r="J4351" t="s">
        <v>165</v>
      </c>
      <c r="K4351" t="s">
        <v>165</v>
      </c>
      <c r="L4351" t="s">
        <v>165</v>
      </c>
      <c r="M4351" t="s">
        <v>165</v>
      </c>
      <c r="N4351" t="s">
        <v>165</v>
      </c>
      <c r="O4351" t="s">
        <v>165</v>
      </c>
      <c r="P4351" t="s">
        <v>165</v>
      </c>
      <c r="Q4351" t="s">
        <v>165</v>
      </c>
    </row>
    <row r="4352">
      <c r="B4352" t="s">
        <v>165</v>
      </c>
      <c r="C4352" t="s">
        <v>165</v>
      </c>
      <c r="D4352" t="s">
        <v>165</v>
      </c>
      <c r="E4352" t="s">
        <v>165</v>
      </c>
      <c r="F4352" t="s">
        <v>165</v>
      </c>
      <c r="G4352" t="s">
        <v>165</v>
      </c>
      <c r="H4352" t="s">
        <v>165</v>
      </c>
      <c r="J4352" t="s">
        <v>165</v>
      </c>
      <c r="K4352" t="s">
        <v>165</v>
      </c>
      <c r="L4352" t="s">
        <v>165</v>
      </c>
      <c r="M4352" t="s">
        <v>165</v>
      </c>
      <c r="N4352" t="s">
        <v>165</v>
      </c>
      <c r="O4352" t="s">
        <v>165</v>
      </c>
      <c r="P4352" t="s">
        <v>165</v>
      </c>
      <c r="Q4352" t="s">
        <v>165</v>
      </c>
    </row>
    <row r="4353">
      <c r="B4353" t="s">
        <v>165</v>
      </c>
      <c r="C4353" t="s">
        <v>165</v>
      </c>
      <c r="D4353" t="s">
        <v>165</v>
      </c>
      <c r="E4353" t="s">
        <v>165</v>
      </c>
      <c r="F4353" t="s">
        <v>165</v>
      </c>
      <c r="G4353" t="s">
        <v>165</v>
      </c>
      <c r="H4353" t="s">
        <v>165</v>
      </c>
      <c r="J4353" t="s">
        <v>165</v>
      </c>
      <c r="K4353" t="s">
        <v>165</v>
      </c>
      <c r="L4353" t="s">
        <v>165</v>
      </c>
      <c r="M4353" t="s">
        <v>165</v>
      </c>
      <c r="N4353" t="s">
        <v>165</v>
      </c>
      <c r="O4353" t="s">
        <v>165</v>
      </c>
      <c r="P4353" t="s">
        <v>165</v>
      </c>
      <c r="Q4353" t="s">
        <v>165</v>
      </c>
    </row>
    <row r="4354">
      <c r="B4354" t="s">
        <v>165</v>
      </c>
      <c r="C4354" t="s">
        <v>165</v>
      </c>
      <c r="D4354" t="s">
        <v>165</v>
      </c>
      <c r="E4354" t="s">
        <v>165</v>
      </c>
      <c r="F4354" t="s">
        <v>165</v>
      </c>
      <c r="G4354" t="s">
        <v>165</v>
      </c>
      <c r="H4354" t="s">
        <v>165</v>
      </c>
      <c r="J4354" t="s">
        <v>165</v>
      </c>
      <c r="K4354" t="s">
        <v>165</v>
      </c>
      <c r="L4354" t="s">
        <v>165</v>
      </c>
      <c r="M4354" t="s">
        <v>165</v>
      </c>
      <c r="N4354" t="s">
        <v>165</v>
      </c>
      <c r="O4354" t="s">
        <v>165</v>
      </c>
      <c r="P4354" t="s">
        <v>165</v>
      </c>
      <c r="Q4354" t="s">
        <v>165</v>
      </c>
    </row>
    <row r="4355">
      <c r="B4355" t="s">
        <v>165</v>
      </c>
      <c r="C4355" t="s">
        <v>165</v>
      </c>
      <c r="D4355" t="s">
        <v>165</v>
      </c>
      <c r="E4355" t="s">
        <v>165</v>
      </c>
      <c r="F4355" t="s">
        <v>165</v>
      </c>
      <c r="G4355" t="s">
        <v>165</v>
      </c>
      <c r="H4355" t="s">
        <v>165</v>
      </c>
      <c r="J4355" t="s">
        <v>165</v>
      </c>
      <c r="K4355" t="s">
        <v>165</v>
      </c>
      <c r="L4355" t="s">
        <v>165</v>
      </c>
      <c r="M4355" t="s">
        <v>165</v>
      </c>
      <c r="N4355" t="s">
        <v>165</v>
      </c>
      <c r="O4355" t="s">
        <v>165</v>
      </c>
      <c r="P4355" t="s">
        <v>165</v>
      </c>
      <c r="Q4355" t="s">
        <v>165</v>
      </c>
    </row>
    <row r="4356">
      <c r="B4356" t="s">
        <v>165</v>
      </c>
      <c r="C4356" t="s">
        <v>165</v>
      </c>
      <c r="D4356" t="s">
        <v>165</v>
      </c>
      <c r="E4356" t="s">
        <v>165</v>
      </c>
      <c r="F4356" t="s">
        <v>165</v>
      </c>
      <c r="G4356" t="s">
        <v>165</v>
      </c>
      <c r="H4356" t="s">
        <v>165</v>
      </c>
      <c r="J4356" t="s">
        <v>165</v>
      </c>
      <c r="K4356" t="s">
        <v>165</v>
      </c>
      <c r="L4356" t="s">
        <v>165</v>
      </c>
      <c r="M4356" t="s">
        <v>165</v>
      </c>
      <c r="N4356" t="s">
        <v>165</v>
      </c>
      <c r="O4356" t="s">
        <v>165</v>
      </c>
      <c r="P4356" t="s">
        <v>165</v>
      </c>
      <c r="Q4356" t="s">
        <v>165</v>
      </c>
    </row>
    <row r="4357">
      <c r="B4357" t="s">
        <v>165</v>
      </c>
      <c r="C4357" t="s">
        <v>165</v>
      </c>
      <c r="D4357" t="s">
        <v>165</v>
      </c>
      <c r="E4357" t="s">
        <v>165</v>
      </c>
      <c r="F4357" t="s">
        <v>165</v>
      </c>
      <c r="G4357" t="s">
        <v>165</v>
      </c>
      <c r="H4357" t="s">
        <v>165</v>
      </c>
      <c r="J4357" t="s">
        <v>165</v>
      </c>
      <c r="K4357" t="s">
        <v>165</v>
      </c>
      <c r="L4357" t="s">
        <v>165</v>
      </c>
      <c r="M4357" t="s">
        <v>165</v>
      </c>
      <c r="N4357" t="s">
        <v>165</v>
      </c>
      <c r="O4357" t="s">
        <v>165</v>
      </c>
      <c r="P4357" t="s">
        <v>165</v>
      </c>
      <c r="Q4357" t="s">
        <v>165</v>
      </c>
    </row>
    <row r="4358">
      <c r="B4358" t="s">
        <v>165</v>
      </c>
      <c r="C4358" t="s">
        <v>165</v>
      </c>
      <c r="D4358" t="s">
        <v>165</v>
      </c>
      <c r="E4358" t="s">
        <v>165</v>
      </c>
      <c r="F4358" t="s">
        <v>165</v>
      </c>
      <c r="G4358" t="s">
        <v>165</v>
      </c>
      <c r="H4358" t="s">
        <v>165</v>
      </c>
      <c r="J4358" t="s">
        <v>165</v>
      </c>
      <c r="K4358" t="s">
        <v>165</v>
      </c>
      <c r="L4358" t="s">
        <v>165</v>
      </c>
      <c r="M4358" t="s">
        <v>165</v>
      </c>
      <c r="N4358" t="s">
        <v>165</v>
      </c>
      <c r="O4358" t="s">
        <v>165</v>
      </c>
      <c r="P4358" t="s">
        <v>165</v>
      </c>
      <c r="Q4358" t="s">
        <v>165</v>
      </c>
    </row>
    <row r="4359">
      <c r="B4359" t="s">
        <v>165</v>
      </c>
      <c r="C4359" t="s">
        <v>165</v>
      </c>
      <c r="D4359" t="s">
        <v>165</v>
      </c>
      <c r="E4359" t="s">
        <v>165</v>
      </c>
      <c r="F4359" t="s">
        <v>165</v>
      </c>
      <c r="G4359" t="s">
        <v>165</v>
      </c>
      <c r="H4359" t="s">
        <v>165</v>
      </c>
      <c r="J4359" t="s">
        <v>165</v>
      </c>
      <c r="K4359" t="s">
        <v>165</v>
      </c>
      <c r="L4359" t="s">
        <v>165</v>
      </c>
      <c r="M4359" t="s">
        <v>165</v>
      </c>
      <c r="N4359" t="s">
        <v>165</v>
      </c>
      <c r="O4359" t="s">
        <v>165</v>
      </c>
      <c r="P4359" t="s">
        <v>165</v>
      </c>
      <c r="Q4359" t="s">
        <v>165</v>
      </c>
    </row>
    <row r="4360">
      <c r="B4360" t="s">
        <v>165</v>
      </c>
      <c r="C4360" t="s">
        <v>165</v>
      </c>
      <c r="D4360" t="s">
        <v>165</v>
      </c>
      <c r="E4360" t="s">
        <v>165</v>
      </c>
      <c r="F4360" t="s">
        <v>165</v>
      </c>
      <c r="G4360" t="s">
        <v>165</v>
      </c>
      <c r="H4360" t="s">
        <v>165</v>
      </c>
      <c r="J4360" t="s">
        <v>165</v>
      </c>
      <c r="K4360" t="s">
        <v>165</v>
      </c>
      <c r="L4360" t="s">
        <v>165</v>
      </c>
      <c r="M4360" t="s">
        <v>165</v>
      </c>
      <c r="N4360" t="s">
        <v>165</v>
      </c>
      <c r="O4360" t="s">
        <v>165</v>
      </c>
      <c r="P4360" t="s">
        <v>165</v>
      </c>
      <c r="Q4360" t="s">
        <v>165</v>
      </c>
    </row>
    <row r="4361">
      <c r="B4361" t="s">
        <v>165</v>
      </c>
      <c r="C4361" t="s">
        <v>165</v>
      </c>
      <c r="D4361" t="s">
        <v>165</v>
      </c>
      <c r="E4361" t="s">
        <v>165</v>
      </c>
      <c r="F4361" t="s">
        <v>165</v>
      </c>
      <c r="G4361" t="s">
        <v>165</v>
      </c>
      <c r="H4361" t="s">
        <v>165</v>
      </c>
      <c r="J4361" t="s">
        <v>165</v>
      </c>
      <c r="K4361" t="s">
        <v>165</v>
      </c>
      <c r="L4361" t="s">
        <v>165</v>
      </c>
      <c r="M4361" t="s">
        <v>165</v>
      </c>
      <c r="N4361" t="s">
        <v>165</v>
      </c>
      <c r="O4361" t="s">
        <v>165</v>
      </c>
      <c r="P4361" t="s">
        <v>165</v>
      </c>
      <c r="Q4361" t="s">
        <v>165</v>
      </c>
    </row>
    <row r="4362">
      <c r="B4362" t="s">
        <v>165</v>
      </c>
      <c r="C4362" t="s">
        <v>165</v>
      </c>
      <c r="D4362" t="s">
        <v>165</v>
      </c>
      <c r="E4362" t="s">
        <v>165</v>
      </c>
      <c r="F4362" t="s">
        <v>165</v>
      </c>
      <c r="G4362" t="s">
        <v>165</v>
      </c>
      <c r="H4362" t="s">
        <v>165</v>
      </c>
      <c r="J4362" t="s">
        <v>165</v>
      </c>
      <c r="K4362" t="s">
        <v>165</v>
      </c>
      <c r="L4362" t="s">
        <v>165</v>
      </c>
      <c r="M4362" t="s">
        <v>165</v>
      </c>
      <c r="N4362" t="s">
        <v>165</v>
      </c>
      <c r="O4362" t="s">
        <v>165</v>
      </c>
      <c r="P4362" t="s">
        <v>165</v>
      </c>
      <c r="Q4362" t="s">
        <v>165</v>
      </c>
    </row>
    <row r="4363">
      <c r="B4363" t="s">
        <v>165</v>
      </c>
      <c r="C4363" t="s">
        <v>165</v>
      </c>
      <c r="D4363" t="s">
        <v>165</v>
      </c>
      <c r="E4363" t="s">
        <v>165</v>
      </c>
      <c r="F4363" t="s">
        <v>165</v>
      </c>
      <c r="G4363" t="s">
        <v>165</v>
      </c>
      <c r="H4363" t="s">
        <v>165</v>
      </c>
      <c r="J4363" t="s">
        <v>165</v>
      </c>
      <c r="K4363" t="s">
        <v>165</v>
      </c>
      <c r="L4363" t="s">
        <v>165</v>
      </c>
      <c r="M4363" t="s">
        <v>165</v>
      </c>
      <c r="N4363" t="s">
        <v>165</v>
      </c>
      <c r="O4363" t="s">
        <v>165</v>
      </c>
      <c r="P4363" t="s">
        <v>165</v>
      </c>
      <c r="Q4363" t="s">
        <v>165</v>
      </c>
    </row>
    <row r="4364">
      <c r="B4364" t="s">
        <v>165</v>
      </c>
      <c r="C4364" t="s">
        <v>165</v>
      </c>
      <c r="D4364" t="s">
        <v>165</v>
      </c>
      <c r="E4364" t="s">
        <v>165</v>
      </c>
      <c r="F4364" t="s">
        <v>165</v>
      </c>
      <c r="G4364" t="s">
        <v>165</v>
      </c>
      <c r="H4364" t="s">
        <v>165</v>
      </c>
      <c r="J4364" t="s">
        <v>165</v>
      </c>
      <c r="K4364" t="s">
        <v>165</v>
      </c>
      <c r="L4364" t="s">
        <v>165</v>
      </c>
      <c r="M4364" t="s">
        <v>165</v>
      </c>
      <c r="N4364" t="s">
        <v>165</v>
      </c>
      <c r="O4364" t="s">
        <v>165</v>
      </c>
      <c r="P4364" t="s">
        <v>165</v>
      </c>
      <c r="Q4364" t="s">
        <v>165</v>
      </c>
    </row>
    <row r="4365">
      <c r="B4365" t="s">
        <v>165</v>
      </c>
      <c r="C4365" t="s">
        <v>165</v>
      </c>
      <c r="D4365" t="s">
        <v>165</v>
      </c>
      <c r="E4365" t="s">
        <v>165</v>
      </c>
      <c r="F4365" t="s">
        <v>165</v>
      </c>
      <c r="G4365" t="s">
        <v>165</v>
      </c>
      <c r="H4365" t="s">
        <v>165</v>
      </c>
      <c r="J4365" t="s">
        <v>165</v>
      </c>
      <c r="K4365" t="s">
        <v>165</v>
      </c>
      <c r="L4365" t="s">
        <v>165</v>
      </c>
      <c r="M4365" t="s">
        <v>165</v>
      </c>
      <c r="N4365" t="s">
        <v>165</v>
      </c>
      <c r="O4365" t="s">
        <v>165</v>
      </c>
      <c r="P4365" t="s">
        <v>165</v>
      </c>
      <c r="Q4365" t="s">
        <v>165</v>
      </c>
    </row>
    <row r="4366">
      <c r="B4366" t="s">
        <v>165</v>
      </c>
      <c r="C4366" t="s">
        <v>165</v>
      </c>
      <c r="D4366" t="s">
        <v>165</v>
      </c>
      <c r="E4366" t="s">
        <v>165</v>
      </c>
      <c r="F4366" t="s">
        <v>165</v>
      </c>
      <c r="G4366" t="s">
        <v>165</v>
      </c>
      <c r="H4366" t="s">
        <v>165</v>
      </c>
      <c r="J4366" t="s">
        <v>165</v>
      </c>
      <c r="K4366" t="s">
        <v>165</v>
      </c>
      <c r="L4366" t="s">
        <v>165</v>
      </c>
      <c r="M4366" t="s">
        <v>165</v>
      </c>
      <c r="N4366" t="s">
        <v>165</v>
      </c>
      <c r="O4366" t="s">
        <v>165</v>
      </c>
      <c r="P4366" t="s">
        <v>165</v>
      </c>
      <c r="Q4366" t="s">
        <v>165</v>
      </c>
    </row>
    <row r="4367">
      <c r="B4367" t="s">
        <v>165</v>
      </c>
      <c r="C4367" t="s">
        <v>165</v>
      </c>
      <c r="D4367" t="s">
        <v>165</v>
      </c>
      <c r="E4367" t="s">
        <v>165</v>
      </c>
      <c r="F4367" t="s">
        <v>165</v>
      </c>
      <c r="G4367" t="s">
        <v>165</v>
      </c>
      <c r="H4367" t="s">
        <v>165</v>
      </c>
      <c r="J4367" t="s">
        <v>165</v>
      </c>
      <c r="K4367" t="s">
        <v>165</v>
      </c>
      <c r="L4367" t="s">
        <v>165</v>
      </c>
      <c r="M4367" t="s">
        <v>165</v>
      </c>
      <c r="N4367" t="s">
        <v>165</v>
      </c>
      <c r="O4367" t="s">
        <v>165</v>
      </c>
      <c r="P4367" t="s">
        <v>165</v>
      </c>
      <c r="Q4367" t="s">
        <v>165</v>
      </c>
    </row>
    <row r="4368">
      <c r="B4368" t="s">
        <v>165</v>
      </c>
      <c r="C4368" t="s">
        <v>165</v>
      </c>
      <c r="D4368" t="s">
        <v>165</v>
      </c>
      <c r="E4368" t="s">
        <v>165</v>
      </c>
      <c r="F4368" t="s">
        <v>165</v>
      </c>
      <c r="G4368" t="s">
        <v>165</v>
      </c>
      <c r="H4368" t="s">
        <v>165</v>
      </c>
      <c r="J4368" t="s">
        <v>165</v>
      </c>
      <c r="K4368" t="s">
        <v>165</v>
      </c>
      <c r="L4368" t="s">
        <v>165</v>
      </c>
      <c r="M4368" t="s">
        <v>165</v>
      </c>
      <c r="N4368" t="s">
        <v>165</v>
      </c>
      <c r="O4368" t="s">
        <v>165</v>
      </c>
      <c r="P4368" t="s">
        <v>165</v>
      </c>
      <c r="Q4368" t="s">
        <v>165</v>
      </c>
    </row>
    <row r="4369">
      <c r="B4369" t="s">
        <v>165</v>
      </c>
      <c r="C4369" t="s">
        <v>165</v>
      </c>
      <c r="D4369" t="s">
        <v>165</v>
      </c>
      <c r="E4369" t="s">
        <v>165</v>
      </c>
      <c r="F4369" t="s">
        <v>165</v>
      </c>
      <c r="G4369" t="s">
        <v>165</v>
      </c>
      <c r="H4369" t="s">
        <v>165</v>
      </c>
      <c r="J4369" t="s">
        <v>165</v>
      </c>
      <c r="K4369" t="s">
        <v>165</v>
      </c>
      <c r="L4369" t="s">
        <v>165</v>
      </c>
      <c r="M4369" t="s">
        <v>165</v>
      </c>
      <c r="N4369" t="s">
        <v>165</v>
      </c>
      <c r="O4369" t="s">
        <v>165</v>
      </c>
      <c r="P4369" t="s">
        <v>165</v>
      </c>
      <c r="Q4369" t="s">
        <v>165</v>
      </c>
    </row>
    <row r="4370">
      <c r="B4370" t="s">
        <v>165</v>
      </c>
      <c r="C4370" t="s">
        <v>165</v>
      </c>
      <c r="D4370" t="s">
        <v>165</v>
      </c>
      <c r="E4370" t="s">
        <v>165</v>
      </c>
      <c r="F4370" t="s">
        <v>165</v>
      </c>
      <c r="G4370" t="s">
        <v>165</v>
      </c>
      <c r="H4370" t="s">
        <v>165</v>
      </c>
      <c r="J4370" t="s">
        <v>165</v>
      </c>
      <c r="K4370" t="s">
        <v>165</v>
      </c>
      <c r="L4370" t="s">
        <v>165</v>
      </c>
      <c r="M4370" t="s">
        <v>165</v>
      </c>
      <c r="N4370" t="s">
        <v>165</v>
      </c>
      <c r="O4370" t="s">
        <v>165</v>
      </c>
      <c r="P4370" t="s">
        <v>165</v>
      </c>
      <c r="Q4370" t="s">
        <v>165</v>
      </c>
    </row>
    <row r="4371">
      <c r="B4371" t="s">
        <v>165</v>
      </c>
      <c r="C4371" t="s">
        <v>165</v>
      </c>
      <c r="D4371" t="s">
        <v>165</v>
      </c>
      <c r="E4371" t="s">
        <v>165</v>
      </c>
      <c r="F4371" t="s">
        <v>165</v>
      </c>
      <c r="G4371" t="s">
        <v>165</v>
      </c>
      <c r="H4371" t="s">
        <v>165</v>
      </c>
      <c r="J4371" t="s">
        <v>165</v>
      </c>
      <c r="K4371" t="s">
        <v>165</v>
      </c>
      <c r="L4371" t="s">
        <v>165</v>
      </c>
      <c r="M4371" t="s">
        <v>165</v>
      </c>
      <c r="N4371" t="s">
        <v>165</v>
      </c>
      <c r="O4371" t="s">
        <v>165</v>
      </c>
      <c r="P4371" t="s">
        <v>165</v>
      </c>
      <c r="Q4371" t="s">
        <v>165</v>
      </c>
    </row>
    <row r="4372">
      <c r="B4372" t="s">
        <v>165</v>
      </c>
      <c r="C4372" t="s">
        <v>165</v>
      </c>
      <c r="D4372" t="s">
        <v>165</v>
      </c>
      <c r="E4372" t="s">
        <v>165</v>
      </c>
      <c r="F4372" t="s">
        <v>165</v>
      </c>
      <c r="G4372" t="s">
        <v>165</v>
      </c>
      <c r="H4372" t="s">
        <v>165</v>
      </c>
      <c r="J4372" t="s">
        <v>165</v>
      </c>
      <c r="K4372" t="s">
        <v>165</v>
      </c>
      <c r="L4372" t="s">
        <v>165</v>
      </c>
      <c r="M4372" t="s">
        <v>165</v>
      </c>
      <c r="N4372" t="s">
        <v>165</v>
      </c>
      <c r="O4372" t="s">
        <v>165</v>
      </c>
      <c r="P4372" t="s">
        <v>165</v>
      </c>
      <c r="Q4372" t="s">
        <v>165</v>
      </c>
    </row>
    <row r="4373">
      <c r="B4373" t="s">
        <v>165</v>
      </c>
      <c r="C4373" t="s">
        <v>165</v>
      </c>
      <c r="D4373" t="s">
        <v>165</v>
      </c>
      <c r="E4373" t="s">
        <v>165</v>
      </c>
      <c r="F4373" t="s">
        <v>165</v>
      </c>
      <c r="G4373" t="s">
        <v>165</v>
      </c>
      <c r="H4373" t="s">
        <v>165</v>
      </c>
      <c r="J4373" t="s">
        <v>165</v>
      </c>
      <c r="K4373" t="s">
        <v>165</v>
      </c>
      <c r="L4373" t="s">
        <v>165</v>
      </c>
      <c r="M4373" t="s">
        <v>165</v>
      </c>
      <c r="N4373" t="s">
        <v>165</v>
      </c>
      <c r="O4373" t="s">
        <v>165</v>
      </c>
      <c r="P4373" t="s">
        <v>165</v>
      </c>
      <c r="Q4373" t="s">
        <v>165</v>
      </c>
    </row>
    <row r="4374">
      <c r="B4374" t="s">
        <v>165</v>
      </c>
      <c r="C4374" t="s">
        <v>165</v>
      </c>
      <c r="D4374" t="s">
        <v>165</v>
      </c>
      <c r="E4374" t="s">
        <v>165</v>
      </c>
      <c r="F4374" t="s">
        <v>165</v>
      </c>
      <c r="G4374" t="s">
        <v>165</v>
      </c>
      <c r="H4374" t="s">
        <v>165</v>
      </c>
      <c r="J4374" t="s">
        <v>165</v>
      </c>
      <c r="K4374" t="s">
        <v>165</v>
      </c>
      <c r="L4374" t="s">
        <v>165</v>
      </c>
      <c r="M4374" t="s">
        <v>165</v>
      </c>
      <c r="N4374" t="s">
        <v>165</v>
      </c>
      <c r="O4374" t="s">
        <v>165</v>
      </c>
      <c r="P4374" t="s">
        <v>165</v>
      </c>
      <c r="Q4374" t="s">
        <v>165</v>
      </c>
    </row>
    <row r="4375">
      <c r="B4375" t="s">
        <v>165</v>
      </c>
      <c r="C4375" t="s">
        <v>165</v>
      </c>
      <c r="D4375" t="s">
        <v>165</v>
      </c>
      <c r="E4375" t="s">
        <v>165</v>
      </c>
      <c r="F4375" t="s">
        <v>165</v>
      </c>
      <c r="G4375" t="s">
        <v>165</v>
      </c>
      <c r="H4375" t="s">
        <v>165</v>
      </c>
      <c r="J4375" t="s">
        <v>165</v>
      </c>
      <c r="K4375" t="s">
        <v>165</v>
      </c>
      <c r="L4375" t="s">
        <v>165</v>
      </c>
      <c r="M4375" t="s">
        <v>165</v>
      </c>
      <c r="N4375" t="s">
        <v>165</v>
      </c>
      <c r="O4375" t="s">
        <v>165</v>
      </c>
      <c r="P4375" t="s">
        <v>165</v>
      </c>
      <c r="Q4375" t="s">
        <v>165</v>
      </c>
    </row>
    <row r="4376">
      <c r="B4376" t="s">
        <v>165</v>
      </c>
      <c r="C4376" t="s">
        <v>165</v>
      </c>
      <c r="D4376" t="s">
        <v>165</v>
      </c>
      <c r="E4376" t="s">
        <v>165</v>
      </c>
      <c r="F4376" t="s">
        <v>165</v>
      </c>
      <c r="G4376" t="s">
        <v>165</v>
      </c>
      <c r="H4376" t="s">
        <v>165</v>
      </c>
      <c r="J4376" t="s">
        <v>165</v>
      </c>
      <c r="K4376" t="s">
        <v>165</v>
      </c>
      <c r="L4376" t="s">
        <v>165</v>
      </c>
      <c r="M4376" t="s">
        <v>165</v>
      </c>
      <c r="N4376" t="s">
        <v>165</v>
      </c>
      <c r="O4376" t="s">
        <v>165</v>
      </c>
      <c r="P4376" t="s">
        <v>165</v>
      </c>
      <c r="Q4376" t="s">
        <v>165</v>
      </c>
    </row>
    <row r="4377">
      <c r="B4377" t="s">
        <v>165</v>
      </c>
      <c r="C4377" t="s">
        <v>165</v>
      </c>
      <c r="D4377" t="s">
        <v>165</v>
      </c>
      <c r="E4377" t="s">
        <v>165</v>
      </c>
      <c r="F4377" t="s">
        <v>165</v>
      </c>
      <c r="G4377" t="s">
        <v>165</v>
      </c>
      <c r="H4377" t="s">
        <v>165</v>
      </c>
      <c r="J4377" t="s">
        <v>165</v>
      </c>
      <c r="K4377" t="s">
        <v>165</v>
      </c>
      <c r="L4377" t="s">
        <v>165</v>
      </c>
      <c r="M4377" t="s">
        <v>165</v>
      </c>
      <c r="N4377" t="s">
        <v>165</v>
      </c>
      <c r="O4377" t="s">
        <v>165</v>
      </c>
      <c r="P4377" t="s">
        <v>165</v>
      </c>
      <c r="Q4377" t="s">
        <v>165</v>
      </c>
    </row>
    <row r="4378">
      <c r="B4378" t="s">
        <v>165</v>
      </c>
      <c r="C4378" t="s">
        <v>165</v>
      </c>
      <c r="D4378" t="s">
        <v>165</v>
      </c>
      <c r="E4378" t="s">
        <v>165</v>
      </c>
      <c r="F4378" t="s">
        <v>165</v>
      </c>
      <c r="G4378" t="s">
        <v>165</v>
      </c>
      <c r="H4378" t="s">
        <v>165</v>
      </c>
      <c r="J4378" t="s">
        <v>165</v>
      </c>
      <c r="K4378" t="s">
        <v>165</v>
      </c>
      <c r="L4378" t="s">
        <v>165</v>
      </c>
      <c r="M4378" t="s">
        <v>165</v>
      </c>
      <c r="N4378" t="s">
        <v>165</v>
      </c>
      <c r="O4378" t="s">
        <v>165</v>
      </c>
      <c r="P4378" t="s">
        <v>165</v>
      </c>
      <c r="Q4378" t="s">
        <v>165</v>
      </c>
    </row>
    <row r="4379">
      <c r="B4379" t="s">
        <v>165</v>
      </c>
      <c r="C4379" t="s">
        <v>165</v>
      </c>
      <c r="D4379" t="s">
        <v>165</v>
      </c>
      <c r="E4379" t="s">
        <v>165</v>
      </c>
      <c r="F4379" t="s">
        <v>165</v>
      </c>
      <c r="G4379" t="s">
        <v>165</v>
      </c>
      <c r="H4379" t="s">
        <v>165</v>
      </c>
      <c r="J4379" t="s">
        <v>165</v>
      </c>
      <c r="K4379" t="s">
        <v>165</v>
      </c>
      <c r="L4379" t="s">
        <v>165</v>
      </c>
      <c r="M4379" t="s">
        <v>165</v>
      </c>
      <c r="N4379" t="s">
        <v>165</v>
      </c>
      <c r="O4379" t="s">
        <v>165</v>
      </c>
      <c r="P4379" t="s">
        <v>165</v>
      </c>
      <c r="Q4379" t="s">
        <v>165</v>
      </c>
    </row>
    <row r="4380">
      <c r="B4380" t="s">
        <v>165</v>
      </c>
      <c r="C4380" t="s">
        <v>165</v>
      </c>
      <c r="D4380" t="s">
        <v>165</v>
      </c>
      <c r="E4380" t="s">
        <v>165</v>
      </c>
      <c r="F4380" t="s">
        <v>165</v>
      </c>
      <c r="G4380" t="s">
        <v>165</v>
      </c>
      <c r="H4380" t="s">
        <v>165</v>
      </c>
      <c r="J4380" t="s">
        <v>165</v>
      </c>
      <c r="K4380" t="s">
        <v>165</v>
      </c>
      <c r="L4380" t="s">
        <v>165</v>
      </c>
      <c r="M4380" t="s">
        <v>165</v>
      </c>
      <c r="N4380" t="s">
        <v>165</v>
      </c>
      <c r="O4380" t="s">
        <v>165</v>
      </c>
      <c r="P4380" t="s">
        <v>165</v>
      </c>
      <c r="Q4380" t="s">
        <v>165</v>
      </c>
    </row>
    <row r="4381">
      <c r="B4381" t="s">
        <v>165</v>
      </c>
      <c r="C4381" t="s">
        <v>165</v>
      </c>
      <c r="D4381" t="s">
        <v>165</v>
      </c>
      <c r="E4381" t="s">
        <v>165</v>
      </c>
      <c r="F4381" t="s">
        <v>165</v>
      </c>
      <c r="G4381" t="s">
        <v>165</v>
      </c>
      <c r="H4381" t="s">
        <v>165</v>
      </c>
      <c r="J4381" t="s">
        <v>165</v>
      </c>
      <c r="K4381" t="s">
        <v>165</v>
      </c>
      <c r="L4381" t="s">
        <v>165</v>
      </c>
      <c r="M4381" t="s">
        <v>165</v>
      </c>
      <c r="N4381" t="s">
        <v>165</v>
      </c>
      <c r="O4381" t="s">
        <v>165</v>
      </c>
      <c r="P4381" t="s">
        <v>165</v>
      </c>
      <c r="Q4381" t="s">
        <v>165</v>
      </c>
    </row>
    <row r="4382">
      <c r="B4382" t="s">
        <v>165</v>
      </c>
      <c r="C4382" t="s">
        <v>165</v>
      </c>
      <c r="D4382" t="s">
        <v>165</v>
      </c>
      <c r="E4382" t="s">
        <v>165</v>
      </c>
      <c r="F4382" t="s">
        <v>165</v>
      </c>
      <c r="G4382" t="s">
        <v>165</v>
      </c>
      <c r="H4382" t="s">
        <v>165</v>
      </c>
      <c r="J4382" t="s">
        <v>165</v>
      </c>
      <c r="K4382" t="s">
        <v>165</v>
      </c>
      <c r="L4382" t="s">
        <v>165</v>
      </c>
      <c r="M4382" t="s">
        <v>165</v>
      </c>
      <c r="N4382" t="s">
        <v>165</v>
      </c>
      <c r="O4382" t="s">
        <v>165</v>
      </c>
      <c r="P4382" t="s">
        <v>165</v>
      </c>
      <c r="Q4382" t="s">
        <v>165</v>
      </c>
    </row>
    <row r="4383">
      <c r="B4383" t="s">
        <v>165</v>
      </c>
      <c r="C4383" t="s">
        <v>165</v>
      </c>
      <c r="D4383" t="s">
        <v>165</v>
      </c>
      <c r="E4383" t="s">
        <v>165</v>
      </c>
      <c r="F4383" t="s">
        <v>165</v>
      </c>
      <c r="G4383" t="s">
        <v>165</v>
      </c>
      <c r="H4383" t="s">
        <v>165</v>
      </c>
      <c r="J4383" t="s">
        <v>165</v>
      </c>
      <c r="K4383" t="s">
        <v>165</v>
      </c>
      <c r="L4383" t="s">
        <v>165</v>
      </c>
      <c r="M4383" t="s">
        <v>165</v>
      </c>
      <c r="N4383" t="s">
        <v>165</v>
      </c>
      <c r="O4383" t="s">
        <v>165</v>
      </c>
      <c r="P4383" t="s">
        <v>165</v>
      </c>
      <c r="Q4383" t="s">
        <v>165</v>
      </c>
    </row>
    <row r="4384">
      <c r="B4384" t="s">
        <v>165</v>
      </c>
      <c r="C4384" t="s">
        <v>165</v>
      </c>
      <c r="D4384" t="s">
        <v>165</v>
      </c>
      <c r="E4384" t="s">
        <v>165</v>
      </c>
      <c r="F4384" t="s">
        <v>165</v>
      </c>
      <c r="G4384" t="s">
        <v>165</v>
      </c>
      <c r="H4384" t="s">
        <v>165</v>
      </c>
      <c r="J4384" t="s">
        <v>165</v>
      </c>
      <c r="K4384" t="s">
        <v>165</v>
      </c>
      <c r="L4384" t="s">
        <v>165</v>
      </c>
      <c r="M4384" t="s">
        <v>165</v>
      </c>
      <c r="N4384" t="s">
        <v>165</v>
      </c>
      <c r="O4384" t="s">
        <v>165</v>
      </c>
      <c r="P4384" t="s">
        <v>165</v>
      </c>
      <c r="Q4384" t="s">
        <v>165</v>
      </c>
    </row>
    <row r="4385">
      <c r="B4385" t="s">
        <v>165</v>
      </c>
      <c r="C4385" t="s">
        <v>165</v>
      </c>
      <c r="D4385" t="s">
        <v>165</v>
      </c>
      <c r="E4385" t="s">
        <v>165</v>
      </c>
      <c r="F4385" t="s">
        <v>165</v>
      </c>
      <c r="G4385" t="s">
        <v>165</v>
      </c>
      <c r="H4385" t="s">
        <v>165</v>
      </c>
      <c r="J4385" t="s">
        <v>165</v>
      </c>
      <c r="K4385" t="s">
        <v>165</v>
      </c>
      <c r="L4385" t="s">
        <v>165</v>
      </c>
      <c r="M4385" t="s">
        <v>165</v>
      </c>
      <c r="N4385" t="s">
        <v>165</v>
      </c>
      <c r="O4385" t="s">
        <v>165</v>
      </c>
      <c r="P4385" t="s">
        <v>165</v>
      </c>
      <c r="Q4385" t="s">
        <v>165</v>
      </c>
    </row>
    <row r="4386">
      <c r="B4386" t="s">
        <v>165</v>
      </c>
      <c r="C4386" t="s">
        <v>165</v>
      </c>
      <c r="D4386" t="s">
        <v>165</v>
      </c>
      <c r="E4386" t="s">
        <v>165</v>
      </c>
      <c r="F4386" t="s">
        <v>165</v>
      </c>
      <c r="G4386" t="s">
        <v>165</v>
      </c>
      <c r="H4386" t="s">
        <v>165</v>
      </c>
      <c r="J4386" t="s">
        <v>165</v>
      </c>
      <c r="K4386" t="s">
        <v>165</v>
      </c>
      <c r="L4386" t="s">
        <v>165</v>
      </c>
      <c r="M4386" t="s">
        <v>165</v>
      </c>
      <c r="N4386" t="s">
        <v>165</v>
      </c>
      <c r="O4386" t="s">
        <v>165</v>
      </c>
      <c r="P4386" t="s">
        <v>165</v>
      </c>
      <c r="Q4386" t="s">
        <v>165</v>
      </c>
    </row>
    <row r="4387">
      <c r="B4387" t="s">
        <v>165</v>
      </c>
      <c r="C4387" t="s">
        <v>165</v>
      </c>
      <c r="D4387" t="s">
        <v>165</v>
      </c>
      <c r="E4387" t="s">
        <v>165</v>
      </c>
      <c r="F4387" t="s">
        <v>165</v>
      </c>
      <c r="G4387" t="s">
        <v>165</v>
      </c>
      <c r="H4387" t="s">
        <v>165</v>
      </c>
      <c r="J4387" t="s">
        <v>165</v>
      </c>
      <c r="K4387" t="s">
        <v>165</v>
      </c>
      <c r="L4387" t="s">
        <v>165</v>
      </c>
      <c r="M4387" t="s">
        <v>165</v>
      </c>
      <c r="N4387" t="s">
        <v>165</v>
      </c>
      <c r="O4387" t="s">
        <v>165</v>
      </c>
      <c r="P4387" t="s">
        <v>165</v>
      </c>
      <c r="Q4387" t="s">
        <v>165</v>
      </c>
    </row>
    <row r="4388">
      <c r="B4388" t="s">
        <v>165</v>
      </c>
      <c r="C4388" t="s">
        <v>165</v>
      </c>
      <c r="D4388" t="s">
        <v>165</v>
      </c>
      <c r="E4388" t="s">
        <v>165</v>
      </c>
      <c r="F4388" t="s">
        <v>165</v>
      </c>
      <c r="G4388" t="s">
        <v>165</v>
      </c>
      <c r="H4388" t="s">
        <v>165</v>
      </c>
      <c r="J4388" t="s">
        <v>165</v>
      </c>
      <c r="K4388" t="s">
        <v>165</v>
      </c>
      <c r="L4388" t="s">
        <v>165</v>
      </c>
      <c r="M4388" t="s">
        <v>165</v>
      </c>
      <c r="N4388" t="s">
        <v>165</v>
      </c>
      <c r="O4388" t="s">
        <v>165</v>
      </c>
      <c r="P4388" t="s">
        <v>165</v>
      </c>
      <c r="Q4388" t="s">
        <v>165</v>
      </c>
    </row>
    <row r="4389">
      <c r="B4389" t="s">
        <v>165</v>
      </c>
      <c r="C4389" t="s">
        <v>165</v>
      </c>
      <c r="D4389" t="s">
        <v>165</v>
      </c>
      <c r="E4389" t="s">
        <v>165</v>
      </c>
      <c r="F4389" t="s">
        <v>165</v>
      </c>
      <c r="G4389" t="s">
        <v>165</v>
      </c>
      <c r="H4389" t="s">
        <v>165</v>
      </c>
      <c r="J4389" t="s">
        <v>165</v>
      </c>
      <c r="K4389" t="s">
        <v>165</v>
      </c>
      <c r="L4389" t="s">
        <v>165</v>
      </c>
      <c r="M4389" t="s">
        <v>165</v>
      </c>
      <c r="N4389" t="s">
        <v>165</v>
      </c>
      <c r="O4389" t="s">
        <v>165</v>
      </c>
      <c r="P4389" t="s">
        <v>165</v>
      </c>
      <c r="Q4389" t="s">
        <v>165</v>
      </c>
    </row>
    <row r="4390">
      <c r="B4390" t="s">
        <v>165</v>
      </c>
      <c r="C4390" t="s">
        <v>165</v>
      </c>
      <c r="D4390" t="s">
        <v>165</v>
      </c>
      <c r="E4390" t="s">
        <v>165</v>
      </c>
      <c r="F4390" t="s">
        <v>165</v>
      </c>
      <c r="G4390" t="s">
        <v>165</v>
      </c>
      <c r="H4390" t="s">
        <v>165</v>
      </c>
      <c r="J4390" t="s">
        <v>165</v>
      </c>
      <c r="K4390" t="s">
        <v>165</v>
      </c>
      <c r="L4390" t="s">
        <v>165</v>
      </c>
      <c r="M4390" t="s">
        <v>165</v>
      </c>
      <c r="N4390" t="s">
        <v>165</v>
      </c>
      <c r="O4390" t="s">
        <v>165</v>
      </c>
      <c r="P4390" t="s">
        <v>165</v>
      </c>
      <c r="Q4390" t="s">
        <v>165</v>
      </c>
    </row>
    <row r="4391">
      <c r="B4391" t="s">
        <v>165</v>
      </c>
      <c r="C4391" t="s">
        <v>165</v>
      </c>
      <c r="D4391" t="s">
        <v>165</v>
      </c>
      <c r="E4391" t="s">
        <v>165</v>
      </c>
      <c r="F4391" t="s">
        <v>165</v>
      </c>
      <c r="G4391" t="s">
        <v>165</v>
      </c>
      <c r="H4391" t="s">
        <v>165</v>
      </c>
      <c r="J4391" t="s">
        <v>165</v>
      </c>
      <c r="K4391" t="s">
        <v>165</v>
      </c>
      <c r="L4391" t="s">
        <v>165</v>
      </c>
      <c r="M4391" t="s">
        <v>165</v>
      </c>
      <c r="N4391" t="s">
        <v>165</v>
      </c>
      <c r="O4391" t="s">
        <v>165</v>
      </c>
      <c r="P4391" t="s">
        <v>165</v>
      </c>
      <c r="Q4391" t="s">
        <v>165</v>
      </c>
    </row>
    <row r="4392">
      <c r="B4392" t="s">
        <v>165</v>
      </c>
      <c r="C4392" t="s">
        <v>165</v>
      </c>
      <c r="D4392" t="s">
        <v>165</v>
      </c>
      <c r="E4392" t="s">
        <v>165</v>
      </c>
      <c r="F4392" t="s">
        <v>165</v>
      </c>
      <c r="G4392" t="s">
        <v>165</v>
      </c>
      <c r="H4392" t="s">
        <v>165</v>
      </c>
      <c r="J4392" t="s">
        <v>165</v>
      </c>
      <c r="K4392" t="s">
        <v>165</v>
      </c>
      <c r="L4392" t="s">
        <v>165</v>
      </c>
      <c r="M4392" t="s">
        <v>165</v>
      </c>
      <c r="N4392" t="s">
        <v>165</v>
      </c>
      <c r="O4392" t="s">
        <v>165</v>
      </c>
      <c r="P4392" t="s">
        <v>165</v>
      </c>
      <c r="Q4392" t="s">
        <v>165</v>
      </c>
    </row>
    <row r="4393">
      <c r="B4393" t="s">
        <v>165</v>
      </c>
      <c r="C4393" t="s">
        <v>165</v>
      </c>
      <c r="D4393" t="s">
        <v>165</v>
      </c>
      <c r="E4393" t="s">
        <v>165</v>
      </c>
      <c r="F4393" t="s">
        <v>165</v>
      </c>
      <c r="G4393" t="s">
        <v>165</v>
      </c>
      <c r="H4393" t="s">
        <v>165</v>
      </c>
      <c r="J4393" t="s">
        <v>165</v>
      </c>
      <c r="K4393" t="s">
        <v>165</v>
      </c>
      <c r="L4393" t="s">
        <v>165</v>
      </c>
      <c r="M4393" t="s">
        <v>165</v>
      </c>
      <c r="N4393" t="s">
        <v>165</v>
      </c>
      <c r="O4393" t="s">
        <v>165</v>
      </c>
      <c r="P4393" t="s">
        <v>165</v>
      </c>
      <c r="Q4393" t="s">
        <v>165</v>
      </c>
    </row>
    <row r="4394">
      <c r="B4394" t="s">
        <v>165</v>
      </c>
      <c r="C4394" t="s">
        <v>165</v>
      </c>
      <c r="D4394" t="s">
        <v>165</v>
      </c>
      <c r="E4394" t="s">
        <v>165</v>
      </c>
      <c r="F4394" t="s">
        <v>165</v>
      </c>
      <c r="G4394" t="s">
        <v>165</v>
      </c>
      <c r="H4394" t="s">
        <v>165</v>
      </c>
      <c r="J4394" t="s">
        <v>165</v>
      </c>
      <c r="K4394" t="s">
        <v>165</v>
      </c>
      <c r="L4394" t="s">
        <v>165</v>
      </c>
      <c r="M4394" t="s">
        <v>165</v>
      </c>
      <c r="N4394" t="s">
        <v>165</v>
      </c>
      <c r="O4394" t="s">
        <v>165</v>
      </c>
      <c r="P4394" t="s">
        <v>165</v>
      </c>
      <c r="Q4394" t="s">
        <v>165</v>
      </c>
    </row>
    <row r="4395">
      <c r="B4395" t="s">
        <v>165</v>
      </c>
      <c r="C4395" t="s">
        <v>165</v>
      </c>
      <c r="D4395" t="s">
        <v>165</v>
      </c>
      <c r="E4395" t="s">
        <v>165</v>
      </c>
      <c r="F4395" t="s">
        <v>165</v>
      </c>
      <c r="G4395" t="s">
        <v>165</v>
      </c>
      <c r="H4395" t="s">
        <v>165</v>
      </c>
      <c r="J4395" t="s">
        <v>165</v>
      </c>
      <c r="K4395" t="s">
        <v>165</v>
      </c>
      <c r="L4395" t="s">
        <v>165</v>
      </c>
      <c r="M4395" t="s">
        <v>165</v>
      </c>
      <c r="N4395" t="s">
        <v>165</v>
      </c>
      <c r="O4395" t="s">
        <v>165</v>
      </c>
      <c r="P4395" t="s">
        <v>165</v>
      </c>
      <c r="Q4395" t="s">
        <v>165</v>
      </c>
    </row>
    <row r="4396">
      <c r="B4396" t="s">
        <v>165</v>
      </c>
      <c r="C4396" t="s">
        <v>165</v>
      </c>
      <c r="D4396" t="s">
        <v>165</v>
      </c>
      <c r="E4396" t="s">
        <v>165</v>
      </c>
      <c r="F4396" t="s">
        <v>165</v>
      </c>
      <c r="G4396" t="s">
        <v>165</v>
      </c>
      <c r="H4396" t="s">
        <v>165</v>
      </c>
      <c r="J4396" t="s">
        <v>165</v>
      </c>
      <c r="K4396" t="s">
        <v>165</v>
      </c>
      <c r="L4396" t="s">
        <v>165</v>
      </c>
      <c r="M4396" t="s">
        <v>165</v>
      </c>
      <c r="N4396" t="s">
        <v>165</v>
      </c>
      <c r="O4396" t="s">
        <v>165</v>
      </c>
      <c r="P4396" t="s">
        <v>165</v>
      </c>
      <c r="Q4396" t="s">
        <v>165</v>
      </c>
    </row>
    <row r="4397">
      <c r="B4397" t="s">
        <v>165</v>
      </c>
      <c r="C4397" t="s">
        <v>165</v>
      </c>
      <c r="D4397" t="s">
        <v>165</v>
      </c>
      <c r="E4397" t="s">
        <v>165</v>
      </c>
      <c r="F4397" t="s">
        <v>165</v>
      </c>
      <c r="G4397" t="s">
        <v>165</v>
      </c>
      <c r="H4397" t="s">
        <v>165</v>
      </c>
      <c r="J4397" t="s">
        <v>165</v>
      </c>
      <c r="K4397" t="s">
        <v>165</v>
      </c>
      <c r="L4397" t="s">
        <v>165</v>
      </c>
      <c r="M4397" t="s">
        <v>165</v>
      </c>
      <c r="N4397" t="s">
        <v>165</v>
      </c>
      <c r="O4397" t="s">
        <v>165</v>
      </c>
      <c r="P4397" t="s">
        <v>165</v>
      </c>
      <c r="Q4397" t="s">
        <v>165</v>
      </c>
    </row>
    <row r="4398">
      <c r="B4398" t="s">
        <v>165</v>
      </c>
      <c r="C4398" t="s">
        <v>165</v>
      </c>
      <c r="D4398" t="s">
        <v>165</v>
      </c>
      <c r="E4398" t="s">
        <v>165</v>
      </c>
      <c r="F4398" t="s">
        <v>165</v>
      </c>
      <c r="G4398" t="s">
        <v>165</v>
      </c>
      <c r="H4398" t="s">
        <v>165</v>
      </c>
      <c r="J4398" t="s">
        <v>165</v>
      </c>
      <c r="K4398" t="s">
        <v>165</v>
      </c>
      <c r="L4398" t="s">
        <v>165</v>
      </c>
      <c r="M4398" t="s">
        <v>165</v>
      </c>
      <c r="N4398" t="s">
        <v>165</v>
      </c>
      <c r="O4398" t="s">
        <v>165</v>
      </c>
      <c r="P4398" t="s">
        <v>165</v>
      </c>
      <c r="Q4398" t="s">
        <v>165</v>
      </c>
    </row>
    <row r="4399">
      <c r="B4399" t="s">
        <v>165</v>
      </c>
      <c r="C4399" t="s">
        <v>165</v>
      </c>
      <c r="D4399" t="s">
        <v>165</v>
      </c>
      <c r="E4399" t="s">
        <v>165</v>
      </c>
      <c r="F4399" t="s">
        <v>165</v>
      </c>
      <c r="G4399" t="s">
        <v>165</v>
      </c>
      <c r="H4399" t="s">
        <v>165</v>
      </c>
      <c r="J4399" t="s">
        <v>165</v>
      </c>
      <c r="K4399" t="s">
        <v>165</v>
      </c>
      <c r="L4399" t="s">
        <v>165</v>
      </c>
      <c r="M4399" t="s">
        <v>165</v>
      </c>
      <c r="N4399" t="s">
        <v>165</v>
      </c>
      <c r="O4399" t="s">
        <v>165</v>
      </c>
      <c r="P4399" t="s">
        <v>165</v>
      </c>
      <c r="Q4399" t="s">
        <v>165</v>
      </c>
    </row>
    <row r="4400">
      <c r="B4400" t="s">
        <v>165</v>
      </c>
      <c r="C4400" t="s">
        <v>165</v>
      </c>
      <c r="D4400" t="s">
        <v>165</v>
      </c>
      <c r="E4400" t="s">
        <v>165</v>
      </c>
      <c r="F4400" t="s">
        <v>165</v>
      </c>
      <c r="G4400" t="s">
        <v>165</v>
      </c>
      <c r="H4400" t="s">
        <v>165</v>
      </c>
      <c r="J4400" t="s">
        <v>165</v>
      </c>
      <c r="K4400" t="s">
        <v>165</v>
      </c>
      <c r="L4400" t="s">
        <v>165</v>
      </c>
      <c r="M4400" t="s">
        <v>165</v>
      </c>
      <c r="N4400" t="s">
        <v>165</v>
      </c>
      <c r="O4400" t="s">
        <v>165</v>
      </c>
      <c r="P4400" t="s">
        <v>165</v>
      </c>
      <c r="Q4400" t="s">
        <v>165</v>
      </c>
    </row>
    <row r="4401">
      <c r="B4401" t="s">
        <v>165</v>
      </c>
      <c r="C4401" t="s">
        <v>165</v>
      </c>
      <c r="D4401" t="s">
        <v>165</v>
      </c>
      <c r="E4401" t="s">
        <v>165</v>
      </c>
      <c r="F4401" t="s">
        <v>165</v>
      </c>
      <c r="G4401" t="s">
        <v>165</v>
      </c>
      <c r="H4401" t="s">
        <v>165</v>
      </c>
      <c r="J4401" t="s">
        <v>165</v>
      </c>
      <c r="K4401" t="s">
        <v>165</v>
      </c>
      <c r="L4401" t="s">
        <v>165</v>
      </c>
      <c r="M4401" t="s">
        <v>165</v>
      </c>
      <c r="N4401" t="s">
        <v>165</v>
      </c>
      <c r="O4401" t="s">
        <v>165</v>
      </c>
      <c r="P4401" t="s">
        <v>165</v>
      </c>
      <c r="Q4401" t="s">
        <v>165</v>
      </c>
    </row>
    <row r="4402">
      <c r="B4402" t="s">
        <v>165</v>
      </c>
      <c r="C4402" t="s">
        <v>165</v>
      </c>
      <c r="D4402" t="s">
        <v>165</v>
      </c>
      <c r="E4402" t="s">
        <v>165</v>
      </c>
      <c r="F4402" t="s">
        <v>165</v>
      </c>
      <c r="G4402" t="s">
        <v>165</v>
      </c>
      <c r="H4402" t="s">
        <v>165</v>
      </c>
      <c r="J4402" t="s">
        <v>165</v>
      </c>
      <c r="K4402" t="s">
        <v>165</v>
      </c>
      <c r="L4402" t="s">
        <v>165</v>
      </c>
      <c r="M4402" t="s">
        <v>165</v>
      </c>
      <c r="N4402" t="s">
        <v>165</v>
      </c>
      <c r="O4402" t="s">
        <v>165</v>
      </c>
      <c r="P4402" t="s">
        <v>165</v>
      </c>
      <c r="Q4402" t="s">
        <v>165</v>
      </c>
    </row>
    <row r="4403">
      <c r="B4403" t="s">
        <v>165</v>
      </c>
      <c r="C4403" t="s">
        <v>165</v>
      </c>
      <c r="D4403" t="s">
        <v>165</v>
      </c>
      <c r="E4403" t="s">
        <v>165</v>
      </c>
      <c r="F4403" t="s">
        <v>165</v>
      </c>
      <c r="G4403" t="s">
        <v>165</v>
      </c>
      <c r="H4403" t="s">
        <v>165</v>
      </c>
      <c r="J4403" t="s">
        <v>165</v>
      </c>
      <c r="K4403" t="s">
        <v>165</v>
      </c>
      <c r="L4403" t="s">
        <v>165</v>
      </c>
      <c r="M4403" t="s">
        <v>165</v>
      </c>
      <c r="N4403" t="s">
        <v>165</v>
      </c>
      <c r="O4403" t="s">
        <v>165</v>
      </c>
      <c r="P4403" t="s">
        <v>165</v>
      </c>
      <c r="Q4403" t="s">
        <v>165</v>
      </c>
    </row>
    <row r="4404">
      <c r="B4404" t="s">
        <v>165</v>
      </c>
      <c r="C4404" t="s">
        <v>165</v>
      </c>
      <c r="D4404" t="s">
        <v>165</v>
      </c>
      <c r="E4404" t="s">
        <v>165</v>
      </c>
      <c r="F4404" t="s">
        <v>165</v>
      </c>
      <c r="G4404" t="s">
        <v>165</v>
      </c>
      <c r="H4404" t="s">
        <v>165</v>
      </c>
      <c r="J4404" t="s">
        <v>165</v>
      </c>
      <c r="K4404" t="s">
        <v>165</v>
      </c>
      <c r="L4404" t="s">
        <v>165</v>
      </c>
      <c r="M4404" t="s">
        <v>165</v>
      </c>
      <c r="N4404" t="s">
        <v>165</v>
      </c>
      <c r="O4404" t="s">
        <v>165</v>
      </c>
      <c r="P4404" t="s">
        <v>165</v>
      </c>
      <c r="Q4404" t="s">
        <v>165</v>
      </c>
    </row>
    <row r="4405">
      <c r="B4405" t="s">
        <v>165</v>
      </c>
      <c r="C4405" t="s">
        <v>165</v>
      </c>
      <c r="D4405" t="s">
        <v>165</v>
      </c>
      <c r="E4405" t="s">
        <v>165</v>
      </c>
      <c r="F4405" t="s">
        <v>165</v>
      </c>
      <c r="G4405" t="s">
        <v>165</v>
      </c>
      <c r="H4405" t="s">
        <v>165</v>
      </c>
      <c r="J4405" t="s">
        <v>165</v>
      </c>
      <c r="K4405" t="s">
        <v>165</v>
      </c>
      <c r="L4405" t="s">
        <v>165</v>
      </c>
      <c r="M4405" t="s">
        <v>165</v>
      </c>
      <c r="N4405" t="s">
        <v>165</v>
      </c>
      <c r="O4405" t="s">
        <v>165</v>
      </c>
      <c r="P4405" t="s">
        <v>165</v>
      </c>
      <c r="Q4405" t="s">
        <v>165</v>
      </c>
    </row>
    <row r="4406">
      <c r="B4406" t="s">
        <v>165</v>
      </c>
      <c r="C4406" t="s">
        <v>165</v>
      </c>
      <c r="D4406" t="s">
        <v>165</v>
      </c>
      <c r="E4406" t="s">
        <v>165</v>
      </c>
      <c r="F4406" t="s">
        <v>165</v>
      </c>
      <c r="G4406" t="s">
        <v>165</v>
      </c>
      <c r="H4406" t="s">
        <v>165</v>
      </c>
      <c r="J4406" t="s">
        <v>165</v>
      </c>
      <c r="K4406" t="s">
        <v>165</v>
      </c>
      <c r="L4406" t="s">
        <v>165</v>
      </c>
      <c r="M4406" t="s">
        <v>165</v>
      </c>
      <c r="N4406" t="s">
        <v>165</v>
      </c>
      <c r="O4406" t="s">
        <v>165</v>
      </c>
      <c r="P4406" t="s">
        <v>165</v>
      </c>
      <c r="Q4406" t="s">
        <v>165</v>
      </c>
    </row>
    <row r="4407">
      <c r="B4407" t="s">
        <v>165</v>
      </c>
      <c r="C4407" t="s">
        <v>165</v>
      </c>
      <c r="D4407" t="s">
        <v>165</v>
      </c>
      <c r="E4407" t="s">
        <v>165</v>
      </c>
      <c r="F4407" t="s">
        <v>165</v>
      </c>
      <c r="G4407" t="s">
        <v>165</v>
      </c>
      <c r="H4407" t="s">
        <v>165</v>
      </c>
      <c r="J4407" t="s">
        <v>165</v>
      </c>
      <c r="K4407" t="s">
        <v>165</v>
      </c>
      <c r="L4407" t="s">
        <v>165</v>
      </c>
      <c r="M4407" t="s">
        <v>165</v>
      </c>
      <c r="N4407" t="s">
        <v>165</v>
      </c>
      <c r="O4407" t="s">
        <v>165</v>
      </c>
      <c r="P4407" t="s">
        <v>165</v>
      </c>
      <c r="Q4407" t="s">
        <v>165</v>
      </c>
    </row>
    <row r="4408">
      <c r="B4408" t="s">
        <v>165</v>
      </c>
      <c r="C4408" t="s">
        <v>165</v>
      </c>
      <c r="D4408" t="s">
        <v>165</v>
      </c>
      <c r="E4408" t="s">
        <v>165</v>
      </c>
      <c r="F4408" t="s">
        <v>165</v>
      </c>
      <c r="G4408" t="s">
        <v>165</v>
      </c>
      <c r="H4408" t="s">
        <v>165</v>
      </c>
      <c r="J4408" t="s">
        <v>165</v>
      </c>
      <c r="K4408" t="s">
        <v>165</v>
      </c>
      <c r="L4408" t="s">
        <v>165</v>
      </c>
      <c r="M4408" t="s">
        <v>165</v>
      </c>
      <c r="N4408" t="s">
        <v>165</v>
      </c>
      <c r="O4408" t="s">
        <v>165</v>
      </c>
      <c r="P4408" t="s">
        <v>165</v>
      </c>
      <c r="Q4408" t="s">
        <v>165</v>
      </c>
    </row>
    <row r="4409">
      <c r="B4409" t="s">
        <v>165</v>
      </c>
      <c r="C4409" t="s">
        <v>165</v>
      </c>
      <c r="D4409" t="s">
        <v>165</v>
      </c>
      <c r="E4409" t="s">
        <v>165</v>
      </c>
      <c r="F4409" t="s">
        <v>165</v>
      </c>
      <c r="G4409" t="s">
        <v>165</v>
      </c>
      <c r="H4409" t="s">
        <v>165</v>
      </c>
      <c r="J4409" t="s">
        <v>165</v>
      </c>
      <c r="K4409" t="s">
        <v>165</v>
      </c>
      <c r="L4409" t="s">
        <v>165</v>
      </c>
      <c r="M4409" t="s">
        <v>165</v>
      </c>
      <c r="N4409" t="s">
        <v>165</v>
      </c>
      <c r="O4409" t="s">
        <v>165</v>
      </c>
      <c r="P4409" t="s">
        <v>165</v>
      </c>
      <c r="Q4409" t="s">
        <v>165</v>
      </c>
    </row>
    <row r="4410">
      <c r="B4410" t="s">
        <v>165</v>
      </c>
      <c r="C4410" t="s">
        <v>165</v>
      </c>
      <c r="D4410" t="s">
        <v>165</v>
      </c>
      <c r="E4410" t="s">
        <v>165</v>
      </c>
      <c r="F4410" t="s">
        <v>165</v>
      </c>
      <c r="G4410" t="s">
        <v>165</v>
      </c>
      <c r="H4410" t="s">
        <v>165</v>
      </c>
      <c r="J4410" t="s">
        <v>165</v>
      </c>
      <c r="K4410" t="s">
        <v>165</v>
      </c>
      <c r="L4410" t="s">
        <v>165</v>
      </c>
      <c r="M4410" t="s">
        <v>165</v>
      </c>
      <c r="N4410" t="s">
        <v>165</v>
      </c>
      <c r="O4410" t="s">
        <v>165</v>
      </c>
      <c r="P4410" t="s">
        <v>165</v>
      </c>
      <c r="Q4410" t="s">
        <v>165</v>
      </c>
    </row>
    <row r="4411">
      <c r="B4411" t="s">
        <v>165</v>
      </c>
      <c r="C4411" t="s">
        <v>165</v>
      </c>
      <c r="D4411" t="s">
        <v>165</v>
      </c>
      <c r="E4411" t="s">
        <v>165</v>
      </c>
      <c r="F4411" t="s">
        <v>165</v>
      </c>
      <c r="G4411" t="s">
        <v>165</v>
      </c>
      <c r="H4411" t="s">
        <v>165</v>
      </c>
      <c r="J4411" t="s">
        <v>165</v>
      </c>
      <c r="K4411" t="s">
        <v>165</v>
      </c>
      <c r="L4411" t="s">
        <v>165</v>
      </c>
      <c r="M4411" t="s">
        <v>165</v>
      </c>
      <c r="N4411" t="s">
        <v>165</v>
      </c>
      <c r="O4411" t="s">
        <v>165</v>
      </c>
      <c r="P4411" t="s">
        <v>165</v>
      </c>
      <c r="Q4411" t="s">
        <v>165</v>
      </c>
    </row>
    <row r="4412">
      <c r="B4412" t="s">
        <v>165</v>
      </c>
      <c r="C4412" t="s">
        <v>165</v>
      </c>
      <c r="D4412" t="s">
        <v>165</v>
      </c>
      <c r="E4412" t="s">
        <v>165</v>
      </c>
      <c r="F4412" t="s">
        <v>165</v>
      </c>
      <c r="G4412" t="s">
        <v>165</v>
      </c>
      <c r="H4412" t="s">
        <v>165</v>
      </c>
      <c r="J4412" t="s">
        <v>165</v>
      </c>
      <c r="K4412" t="s">
        <v>165</v>
      </c>
      <c r="L4412" t="s">
        <v>165</v>
      </c>
      <c r="M4412" t="s">
        <v>165</v>
      </c>
      <c r="N4412" t="s">
        <v>165</v>
      </c>
      <c r="O4412" t="s">
        <v>165</v>
      </c>
      <c r="P4412" t="s">
        <v>165</v>
      </c>
      <c r="Q4412" t="s">
        <v>165</v>
      </c>
    </row>
    <row r="4413">
      <c r="B4413" t="s">
        <v>165</v>
      </c>
      <c r="C4413" t="s">
        <v>165</v>
      </c>
      <c r="D4413" t="s">
        <v>165</v>
      </c>
      <c r="E4413" t="s">
        <v>165</v>
      </c>
      <c r="F4413" t="s">
        <v>165</v>
      </c>
      <c r="G4413" t="s">
        <v>165</v>
      </c>
      <c r="H4413" t="s">
        <v>165</v>
      </c>
      <c r="J4413" t="s">
        <v>165</v>
      </c>
      <c r="K4413" t="s">
        <v>165</v>
      </c>
      <c r="L4413" t="s">
        <v>165</v>
      </c>
      <c r="M4413" t="s">
        <v>165</v>
      </c>
      <c r="N4413" t="s">
        <v>165</v>
      </c>
      <c r="O4413" t="s">
        <v>165</v>
      </c>
      <c r="P4413" t="s">
        <v>165</v>
      </c>
      <c r="Q4413" t="s">
        <v>165</v>
      </c>
    </row>
    <row r="4414">
      <c r="B4414" t="s">
        <v>165</v>
      </c>
      <c r="C4414" t="s">
        <v>165</v>
      </c>
      <c r="D4414" t="s">
        <v>165</v>
      </c>
      <c r="E4414" t="s">
        <v>165</v>
      </c>
      <c r="F4414" t="s">
        <v>165</v>
      </c>
      <c r="G4414" t="s">
        <v>165</v>
      </c>
      <c r="H4414" t="s">
        <v>165</v>
      </c>
      <c r="J4414" t="s">
        <v>165</v>
      </c>
      <c r="K4414" t="s">
        <v>165</v>
      </c>
      <c r="L4414" t="s">
        <v>165</v>
      </c>
      <c r="M4414" t="s">
        <v>165</v>
      </c>
      <c r="N4414" t="s">
        <v>165</v>
      </c>
      <c r="O4414" t="s">
        <v>165</v>
      </c>
      <c r="P4414" t="s">
        <v>165</v>
      </c>
      <c r="Q4414" t="s">
        <v>165</v>
      </c>
    </row>
    <row r="4415">
      <c r="B4415" t="s">
        <v>165</v>
      </c>
      <c r="C4415" t="s">
        <v>165</v>
      </c>
      <c r="D4415" t="s">
        <v>165</v>
      </c>
      <c r="E4415" t="s">
        <v>165</v>
      </c>
      <c r="F4415" t="s">
        <v>165</v>
      </c>
      <c r="G4415" t="s">
        <v>165</v>
      </c>
      <c r="H4415" t="s">
        <v>165</v>
      </c>
      <c r="J4415" t="s">
        <v>165</v>
      </c>
      <c r="K4415" t="s">
        <v>165</v>
      </c>
      <c r="L4415" t="s">
        <v>165</v>
      </c>
      <c r="M4415" t="s">
        <v>165</v>
      </c>
      <c r="N4415" t="s">
        <v>165</v>
      </c>
      <c r="O4415" t="s">
        <v>165</v>
      </c>
      <c r="P4415" t="s">
        <v>165</v>
      </c>
      <c r="Q4415" t="s">
        <v>165</v>
      </c>
    </row>
    <row r="4416">
      <c r="B4416" t="s">
        <v>165</v>
      </c>
      <c r="C4416" t="s">
        <v>165</v>
      </c>
      <c r="D4416" t="s">
        <v>165</v>
      </c>
      <c r="E4416" t="s">
        <v>165</v>
      </c>
      <c r="F4416" t="s">
        <v>165</v>
      </c>
      <c r="G4416" t="s">
        <v>165</v>
      </c>
      <c r="H4416" t="s">
        <v>165</v>
      </c>
      <c r="J4416" t="s">
        <v>165</v>
      </c>
      <c r="K4416" t="s">
        <v>165</v>
      </c>
      <c r="L4416" t="s">
        <v>165</v>
      </c>
      <c r="M4416" t="s">
        <v>165</v>
      </c>
      <c r="N4416" t="s">
        <v>165</v>
      </c>
      <c r="O4416" t="s">
        <v>165</v>
      </c>
      <c r="P4416" t="s">
        <v>165</v>
      </c>
      <c r="Q4416" t="s">
        <v>165</v>
      </c>
    </row>
    <row r="4417">
      <c r="B4417" t="s">
        <v>165</v>
      </c>
      <c r="C4417" t="s">
        <v>165</v>
      </c>
      <c r="D4417" t="s">
        <v>165</v>
      </c>
      <c r="E4417" t="s">
        <v>165</v>
      </c>
      <c r="F4417" t="s">
        <v>165</v>
      </c>
      <c r="G4417" t="s">
        <v>165</v>
      </c>
      <c r="H4417" t="s">
        <v>165</v>
      </c>
      <c r="J4417" t="s">
        <v>165</v>
      </c>
      <c r="K4417" t="s">
        <v>165</v>
      </c>
      <c r="L4417" t="s">
        <v>165</v>
      </c>
      <c r="M4417" t="s">
        <v>165</v>
      </c>
      <c r="N4417" t="s">
        <v>165</v>
      </c>
      <c r="O4417" t="s">
        <v>165</v>
      </c>
      <c r="P4417" t="s">
        <v>165</v>
      </c>
      <c r="Q4417" t="s">
        <v>165</v>
      </c>
    </row>
    <row r="4418">
      <c r="B4418" t="s">
        <v>165</v>
      </c>
      <c r="C4418" t="s">
        <v>165</v>
      </c>
      <c r="D4418" t="s">
        <v>165</v>
      </c>
      <c r="E4418" t="s">
        <v>165</v>
      </c>
      <c r="F4418" t="s">
        <v>165</v>
      </c>
      <c r="G4418" t="s">
        <v>165</v>
      </c>
      <c r="H4418" t="s">
        <v>165</v>
      </c>
      <c r="J4418" t="s">
        <v>165</v>
      </c>
      <c r="K4418" t="s">
        <v>165</v>
      </c>
      <c r="L4418" t="s">
        <v>165</v>
      </c>
      <c r="M4418" t="s">
        <v>165</v>
      </c>
      <c r="N4418" t="s">
        <v>165</v>
      </c>
      <c r="O4418" t="s">
        <v>165</v>
      </c>
      <c r="P4418" t="s">
        <v>165</v>
      </c>
      <c r="Q4418" t="s">
        <v>165</v>
      </c>
    </row>
    <row r="4419">
      <c r="B4419" t="s">
        <v>165</v>
      </c>
      <c r="C4419" t="s">
        <v>165</v>
      </c>
      <c r="D4419" t="s">
        <v>165</v>
      </c>
      <c r="E4419" t="s">
        <v>165</v>
      </c>
      <c r="F4419" t="s">
        <v>165</v>
      </c>
      <c r="G4419" t="s">
        <v>165</v>
      </c>
      <c r="H4419" t="s">
        <v>165</v>
      </c>
      <c r="J4419" t="s">
        <v>165</v>
      </c>
      <c r="K4419" t="s">
        <v>165</v>
      </c>
      <c r="L4419" t="s">
        <v>165</v>
      </c>
      <c r="M4419" t="s">
        <v>165</v>
      </c>
      <c r="N4419" t="s">
        <v>165</v>
      </c>
      <c r="O4419" t="s">
        <v>165</v>
      </c>
      <c r="P4419" t="s">
        <v>165</v>
      </c>
      <c r="Q4419" t="s">
        <v>165</v>
      </c>
    </row>
    <row r="4420">
      <c r="B4420" t="s">
        <v>165</v>
      </c>
      <c r="C4420" t="s">
        <v>165</v>
      </c>
      <c r="D4420" t="s">
        <v>165</v>
      </c>
      <c r="E4420" t="s">
        <v>165</v>
      </c>
      <c r="F4420" t="s">
        <v>165</v>
      </c>
      <c r="G4420" t="s">
        <v>165</v>
      </c>
      <c r="H4420" t="s">
        <v>165</v>
      </c>
      <c r="J4420" t="s">
        <v>165</v>
      </c>
      <c r="K4420" t="s">
        <v>165</v>
      </c>
      <c r="L4420" t="s">
        <v>165</v>
      </c>
      <c r="M4420" t="s">
        <v>165</v>
      </c>
      <c r="N4420" t="s">
        <v>165</v>
      </c>
      <c r="O4420" t="s">
        <v>165</v>
      </c>
      <c r="P4420" t="s">
        <v>165</v>
      </c>
      <c r="Q4420" t="s">
        <v>165</v>
      </c>
    </row>
    <row r="4421">
      <c r="B4421" t="s">
        <v>165</v>
      </c>
      <c r="C4421" t="s">
        <v>165</v>
      </c>
      <c r="D4421" t="s">
        <v>165</v>
      </c>
      <c r="E4421" t="s">
        <v>165</v>
      </c>
      <c r="F4421" t="s">
        <v>165</v>
      </c>
      <c r="G4421" t="s">
        <v>165</v>
      </c>
      <c r="H4421" t="s">
        <v>165</v>
      </c>
      <c r="J4421" t="s">
        <v>165</v>
      </c>
      <c r="K4421" t="s">
        <v>165</v>
      </c>
      <c r="L4421" t="s">
        <v>165</v>
      </c>
      <c r="M4421" t="s">
        <v>165</v>
      </c>
      <c r="N4421" t="s">
        <v>165</v>
      </c>
      <c r="O4421" t="s">
        <v>165</v>
      </c>
      <c r="P4421" t="s">
        <v>165</v>
      </c>
      <c r="Q4421" t="s">
        <v>165</v>
      </c>
    </row>
    <row r="4422">
      <c r="B4422" t="s">
        <v>165</v>
      </c>
      <c r="C4422" t="s">
        <v>165</v>
      </c>
      <c r="D4422" t="s">
        <v>165</v>
      </c>
      <c r="E4422" t="s">
        <v>165</v>
      </c>
      <c r="F4422" t="s">
        <v>165</v>
      </c>
      <c r="G4422" t="s">
        <v>165</v>
      </c>
      <c r="H4422" t="s">
        <v>165</v>
      </c>
      <c r="J4422" t="s">
        <v>165</v>
      </c>
      <c r="K4422" t="s">
        <v>165</v>
      </c>
      <c r="L4422" t="s">
        <v>165</v>
      </c>
      <c r="M4422" t="s">
        <v>165</v>
      </c>
      <c r="N4422" t="s">
        <v>165</v>
      </c>
      <c r="O4422" t="s">
        <v>165</v>
      </c>
      <c r="P4422" t="s">
        <v>165</v>
      </c>
      <c r="Q4422" t="s">
        <v>165</v>
      </c>
    </row>
    <row r="4423">
      <c r="B4423" t="s">
        <v>165</v>
      </c>
      <c r="C4423" t="s">
        <v>165</v>
      </c>
      <c r="D4423" t="s">
        <v>165</v>
      </c>
      <c r="E4423" t="s">
        <v>165</v>
      </c>
      <c r="F4423" t="s">
        <v>165</v>
      </c>
      <c r="G4423" t="s">
        <v>165</v>
      </c>
      <c r="H4423" t="s">
        <v>165</v>
      </c>
      <c r="J4423" t="s">
        <v>165</v>
      </c>
      <c r="K4423" t="s">
        <v>165</v>
      </c>
      <c r="L4423" t="s">
        <v>165</v>
      </c>
      <c r="M4423" t="s">
        <v>165</v>
      </c>
      <c r="N4423" t="s">
        <v>165</v>
      </c>
      <c r="O4423" t="s">
        <v>165</v>
      </c>
      <c r="P4423" t="s">
        <v>165</v>
      </c>
      <c r="Q4423" t="s">
        <v>165</v>
      </c>
    </row>
    <row r="4424">
      <c r="B4424" t="s">
        <v>165</v>
      </c>
      <c r="C4424" t="s">
        <v>165</v>
      </c>
      <c r="D4424" t="s">
        <v>165</v>
      </c>
      <c r="E4424" t="s">
        <v>165</v>
      </c>
      <c r="F4424" t="s">
        <v>165</v>
      </c>
      <c r="G4424" t="s">
        <v>165</v>
      </c>
      <c r="H4424" t="s">
        <v>165</v>
      </c>
      <c r="J4424" t="s">
        <v>165</v>
      </c>
      <c r="K4424" t="s">
        <v>165</v>
      </c>
      <c r="L4424" t="s">
        <v>165</v>
      </c>
      <c r="M4424" t="s">
        <v>165</v>
      </c>
      <c r="N4424" t="s">
        <v>165</v>
      </c>
      <c r="O4424" t="s">
        <v>165</v>
      </c>
      <c r="P4424" t="s">
        <v>165</v>
      </c>
      <c r="Q4424" t="s">
        <v>165</v>
      </c>
    </row>
    <row r="4425">
      <c r="B4425" t="s">
        <v>165</v>
      </c>
      <c r="C4425" t="s">
        <v>165</v>
      </c>
      <c r="D4425" t="s">
        <v>165</v>
      </c>
      <c r="E4425" t="s">
        <v>165</v>
      </c>
      <c r="F4425" t="s">
        <v>165</v>
      </c>
      <c r="G4425" t="s">
        <v>165</v>
      </c>
      <c r="H4425" t="s">
        <v>165</v>
      </c>
      <c r="J4425" t="s">
        <v>165</v>
      </c>
      <c r="K4425" t="s">
        <v>165</v>
      </c>
      <c r="L4425" t="s">
        <v>165</v>
      </c>
      <c r="M4425" t="s">
        <v>165</v>
      </c>
      <c r="N4425" t="s">
        <v>165</v>
      </c>
      <c r="O4425" t="s">
        <v>165</v>
      </c>
      <c r="P4425" t="s">
        <v>165</v>
      </c>
      <c r="Q4425" t="s">
        <v>165</v>
      </c>
    </row>
    <row r="4426">
      <c r="B4426" t="s">
        <v>165</v>
      </c>
      <c r="C4426" t="s">
        <v>165</v>
      </c>
      <c r="D4426" t="s">
        <v>165</v>
      </c>
      <c r="E4426" t="s">
        <v>165</v>
      </c>
      <c r="F4426" t="s">
        <v>165</v>
      </c>
      <c r="G4426" t="s">
        <v>165</v>
      </c>
      <c r="H4426" t="s">
        <v>165</v>
      </c>
      <c r="J4426" t="s">
        <v>165</v>
      </c>
      <c r="K4426" t="s">
        <v>165</v>
      </c>
      <c r="L4426" t="s">
        <v>165</v>
      </c>
      <c r="M4426" t="s">
        <v>165</v>
      </c>
      <c r="N4426" t="s">
        <v>165</v>
      </c>
      <c r="O4426" t="s">
        <v>165</v>
      </c>
      <c r="P4426" t="s">
        <v>165</v>
      </c>
      <c r="Q4426" t="s">
        <v>165</v>
      </c>
    </row>
    <row r="4427">
      <c r="B4427" t="s">
        <v>165</v>
      </c>
      <c r="C4427" t="s">
        <v>165</v>
      </c>
      <c r="D4427" t="s">
        <v>165</v>
      </c>
      <c r="E4427" t="s">
        <v>165</v>
      </c>
      <c r="F4427" t="s">
        <v>165</v>
      </c>
      <c r="G4427" t="s">
        <v>165</v>
      </c>
      <c r="H4427" t="s">
        <v>165</v>
      </c>
      <c r="J4427" t="s">
        <v>165</v>
      </c>
      <c r="K4427" t="s">
        <v>165</v>
      </c>
      <c r="L4427" t="s">
        <v>165</v>
      </c>
      <c r="M4427" t="s">
        <v>165</v>
      </c>
      <c r="N4427" t="s">
        <v>165</v>
      </c>
      <c r="O4427" t="s">
        <v>165</v>
      </c>
      <c r="P4427" t="s">
        <v>165</v>
      </c>
      <c r="Q4427" t="s">
        <v>165</v>
      </c>
    </row>
    <row r="4428">
      <c r="B4428" t="s">
        <v>165</v>
      </c>
      <c r="C4428" t="s">
        <v>165</v>
      </c>
      <c r="D4428" t="s">
        <v>165</v>
      </c>
      <c r="E4428" t="s">
        <v>165</v>
      </c>
      <c r="F4428" t="s">
        <v>165</v>
      </c>
      <c r="G4428" t="s">
        <v>165</v>
      </c>
      <c r="H4428" t="s">
        <v>165</v>
      </c>
      <c r="J4428" t="s">
        <v>165</v>
      </c>
      <c r="K4428" t="s">
        <v>165</v>
      </c>
      <c r="L4428" t="s">
        <v>165</v>
      </c>
      <c r="M4428" t="s">
        <v>165</v>
      </c>
      <c r="N4428" t="s">
        <v>165</v>
      </c>
      <c r="O4428" t="s">
        <v>165</v>
      </c>
      <c r="P4428" t="s">
        <v>165</v>
      </c>
      <c r="Q4428" t="s">
        <v>165</v>
      </c>
    </row>
    <row r="4429">
      <c r="B4429" t="s">
        <v>165</v>
      </c>
      <c r="C4429" t="s">
        <v>165</v>
      </c>
      <c r="D4429" t="s">
        <v>165</v>
      </c>
      <c r="E4429" t="s">
        <v>165</v>
      </c>
      <c r="F4429" t="s">
        <v>165</v>
      </c>
      <c r="G4429" t="s">
        <v>165</v>
      </c>
      <c r="H4429" t="s">
        <v>165</v>
      </c>
      <c r="J4429" t="s">
        <v>165</v>
      </c>
      <c r="K4429" t="s">
        <v>165</v>
      </c>
      <c r="L4429" t="s">
        <v>165</v>
      </c>
      <c r="M4429" t="s">
        <v>165</v>
      </c>
      <c r="N4429" t="s">
        <v>165</v>
      </c>
      <c r="O4429" t="s">
        <v>165</v>
      </c>
      <c r="P4429" t="s">
        <v>165</v>
      </c>
      <c r="Q4429" t="s">
        <v>165</v>
      </c>
    </row>
    <row r="4430">
      <c r="B4430" t="s">
        <v>165</v>
      </c>
      <c r="C4430" t="s">
        <v>165</v>
      </c>
      <c r="D4430" t="s">
        <v>165</v>
      </c>
      <c r="E4430" t="s">
        <v>165</v>
      </c>
      <c r="F4430" t="s">
        <v>165</v>
      </c>
      <c r="G4430" t="s">
        <v>165</v>
      </c>
      <c r="H4430" t="s">
        <v>165</v>
      </c>
      <c r="J4430" t="s">
        <v>165</v>
      </c>
      <c r="K4430" t="s">
        <v>165</v>
      </c>
      <c r="L4430" t="s">
        <v>165</v>
      </c>
      <c r="M4430" t="s">
        <v>165</v>
      </c>
      <c r="N4430" t="s">
        <v>165</v>
      </c>
      <c r="O4430" t="s">
        <v>165</v>
      </c>
      <c r="P4430" t="s">
        <v>165</v>
      </c>
      <c r="Q4430" t="s">
        <v>165</v>
      </c>
    </row>
    <row r="4431">
      <c r="B4431" t="s">
        <v>165</v>
      </c>
      <c r="C4431" t="s">
        <v>165</v>
      </c>
      <c r="D4431" t="s">
        <v>165</v>
      </c>
      <c r="E4431" t="s">
        <v>165</v>
      </c>
      <c r="F4431" t="s">
        <v>165</v>
      </c>
      <c r="G4431" t="s">
        <v>165</v>
      </c>
      <c r="H4431" t="s">
        <v>165</v>
      </c>
      <c r="J4431" t="s">
        <v>165</v>
      </c>
      <c r="K4431" t="s">
        <v>165</v>
      </c>
      <c r="L4431" t="s">
        <v>165</v>
      </c>
      <c r="M4431" t="s">
        <v>165</v>
      </c>
      <c r="N4431" t="s">
        <v>165</v>
      </c>
      <c r="O4431" t="s">
        <v>165</v>
      </c>
      <c r="P4431" t="s">
        <v>165</v>
      </c>
      <c r="Q4431" t="s">
        <v>165</v>
      </c>
    </row>
    <row r="4432">
      <c r="B4432" t="s">
        <v>165</v>
      </c>
      <c r="C4432" t="s">
        <v>165</v>
      </c>
      <c r="D4432" t="s">
        <v>165</v>
      </c>
      <c r="E4432" t="s">
        <v>165</v>
      </c>
      <c r="F4432" t="s">
        <v>165</v>
      </c>
      <c r="G4432" t="s">
        <v>165</v>
      </c>
      <c r="H4432" t="s">
        <v>165</v>
      </c>
      <c r="J4432" t="s">
        <v>165</v>
      </c>
      <c r="K4432" t="s">
        <v>165</v>
      </c>
      <c r="L4432" t="s">
        <v>165</v>
      </c>
      <c r="M4432" t="s">
        <v>165</v>
      </c>
      <c r="N4432" t="s">
        <v>165</v>
      </c>
      <c r="O4432" t="s">
        <v>165</v>
      </c>
      <c r="P4432" t="s">
        <v>165</v>
      </c>
      <c r="Q4432" t="s">
        <v>165</v>
      </c>
    </row>
    <row r="4433">
      <c r="B4433" t="s">
        <v>165</v>
      </c>
      <c r="C4433" t="s">
        <v>165</v>
      </c>
      <c r="D4433" t="s">
        <v>165</v>
      </c>
      <c r="E4433" t="s">
        <v>165</v>
      </c>
      <c r="F4433" t="s">
        <v>165</v>
      </c>
      <c r="G4433" t="s">
        <v>165</v>
      </c>
      <c r="H4433" t="s">
        <v>165</v>
      </c>
      <c r="J4433" t="s">
        <v>165</v>
      </c>
      <c r="K4433" t="s">
        <v>165</v>
      </c>
      <c r="L4433" t="s">
        <v>165</v>
      </c>
      <c r="M4433" t="s">
        <v>165</v>
      </c>
      <c r="N4433" t="s">
        <v>165</v>
      </c>
      <c r="O4433" t="s">
        <v>165</v>
      </c>
      <c r="P4433" t="s">
        <v>165</v>
      </c>
      <c r="Q4433" t="s">
        <v>165</v>
      </c>
    </row>
    <row r="4434">
      <c r="B4434" t="s">
        <v>165</v>
      </c>
      <c r="C4434" t="s">
        <v>165</v>
      </c>
      <c r="D4434" t="s">
        <v>165</v>
      </c>
      <c r="E4434" t="s">
        <v>165</v>
      </c>
      <c r="F4434" t="s">
        <v>165</v>
      </c>
      <c r="G4434" t="s">
        <v>165</v>
      </c>
      <c r="H4434" t="s">
        <v>165</v>
      </c>
      <c r="J4434" t="s">
        <v>165</v>
      </c>
      <c r="K4434" t="s">
        <v>165</v>
      </c>
      <c r="L4434" t="s">
        <v>165</v>
      </c>
      <c r="M4434" t="s">
        <v>165</v>
      </c>
      <c r="N4434" t="s">
        <v>165</v>
      </c>
      <c r="O4434" t="s">
        <v>165</v>
      </c>
      <c r="P4434" t="s">
        <v>165</v>
      </c>
      <c r="Q4434" t="s">
        <v>165</v>
      </c>
    </row>
    <row r="4435">
      <c r="B4435" t="s">
        <v>165</v>
      </c>
      <c r="C4435" t="s">
        <v>165</v>
      </c>
      <c r="D4435" t="s">
        <v>165</v>
      </c>
      <c r="E4435" t="s">
        <v>165</v>
      </c>
      <c r="F4435" t="s">
        <v>165</v>
      </c>
      <c r="G4435" t="s">
        <v>165</v>
      </c>
      <c r="H4435" t="s">
        <v>165</v>
      </c>
      <c r="J4435" t="s">
        <v>165</v>
      </c>
      <c r="K4435" t="s">
        <v>165</v>
      </c>
      <c r="L4435" t="s">
        <v>165</v>
      </c>
      <c r="M4435" t="s">
        <v>165</v>
      </c>
      <c r="N4435" t="s">
        <v>165</v>
      </c>
      <c r="O4435" t="s">
        <v>165</v>
      </c>
      <c r="P4435" t="s">
        <v>165</v>
      </c>
      <c r="Q4435" t="s">
        <v>165</v>
      </c>
    </row>
    <row r="4436">
      <c r="B4436" t="s">
        <v>165</v>
      </c>
      <c r="C4436" t="s">
        <v>165</v>
      </c>
      <c r="D4436" t="s">
        <v>165</v>
      </c>
      <c r="E4436" t="s">
        <v>165</v>
      </c>
      <c r="F4436" t="s">
        <v>165</v>
      </c>
      <c r="G4436" t="s">
        <v>165</v>
      </c>
      <c r="H4436" t="s">
        <v>165</v>
      </c>
      <c r="J4436" t="s">
        <v>165</v>
      </c>
      <c r="K4436" t="s">
        <v>165</v>
      </c>
      <c r="L4436" t="s">
        <v>165</v>
      </c>
      <c r="M4436" t="s">
        <v>165</v>
      </c>
      <c r="N4436" t="s">
        <v>165</v>
      </c>
      <c r="O4436" t="s">
        <v>165</v>
      </c>
      <c r="P4436" t="s">
        <v>165</v>
      </c>
      <c r="Q4436" t="s">
        <v>165</v>
      </c>
    </row>
    <row r="4437">
      <c r="B4437" t="s">
        <v>165</v>
      </c>
      <c r="C4437" t="s">
        <v>165</v>
      </c>
      <c r="D4437" t="s">
        <v>165</v>
      </c>
      <c r="E4437" t="s">
        <v>165</v>
      </c>
      <c r="F4437" t="s">
        <v>165</v>
      </c>
      <c r="G4437" t="s">
        <v>165</v>
      </c>
      <c r="H4437" t="s">
        <v>165</v>
      </c>
      <c r="J4437" t="s">
        <v>165</v>
      </c>
      <c r="K4437" t="s">
        <v>165</v>
      </c>
      <c r="L4437" t="s">
        <v>165</v>
      </c>
      <c r="M4437" t="s">
        <v>165</v>
      </c>
      <c r="N4437" t="s">
        <v>165</v>
      </c>
      <c r="O4437" t="s">
        <v>165</v>
      </c>
      <c r="P4437" t="s">
        <v>165</v>
      </c>
      <c r="Q4437" t="s">
        <v>165</v>
      </c>
    </row>
    <row r="4438">
      <c r="B4438" t="s">
        <v>165</v>
      </c>
      <c r="C4438" t="s">
        <v>165</v>
      </c>
      <c r="D4438" t="s">
        <v>165</v>
      </c>
      <c r="E4438" t="s">
        <v>165</v>
      </c>
      <c r="F4438" t="s">
        <v>165</v>
      </c>
      <c r="G4438" t="s">
        <v>165</v>
      </c>
      <c r="H4438" t="s">
        <v>165</v>
      </c>
      <c r="J4438" t="s">
        <v>165</v>
      </c>
      <c r="K4438" t="s">
        <v>165</v>
      </c>
      <c r="L4438" t="s">
        <v>165</v>
      </c>
      <c r="M4438" t="s">
        <v>165</v>
      </c>
      <c r="N4438" t="s">
        <v>165</v>
      </c>
      <c r="O4438" t="s">
        <v>165</v>
      </c>
      <c r="P4438" t="s">
        <v>165</v>
      </c>
      <c r="Q4438" t="s">
        <v>165</v>
      </c>
    </row>
    <row r="4439">
      <c r="B4439" t="s">
        <v>165</v>
      </c>
      <c r="C4439" t="s">
        <v>165</v>
      </c>
      <c r="D4439" t="s">
        <v>165</v>
      </c>
      <c r="E4439" t="s">
        <v>165</v>
      </c>
      <c r="F4439" t="s">
        <v>165</v>
      </c>
      <c r="G4439" t="s">
        <v>165</v>
      </c>
      <c r="H4439" t="s">
        <v>165</v>
      </c>
      <c r="J4439" t="s">
        <v>165</v>
      </c>
      <c r="K4439" t="s">
        <v>165</v>
      </c>
      <c r="L4439" t="s">
        <v>165</v>
      </c>
      <c r="M4439" t="s">
        <v>165</v>
      </c>
      <c r="N4439" t="s">
        <v>165</v>
      </c>
      <c r="O4439" t="s">
        <v>165</v>
      </c>
      <c r="P4439" t="s">
        <v>165</v>
      </c>
      <c r="Q4439" t="s">
        <v>165</v>
      </c>
    </row>
    <row r="4440">
      <c r="B4440" t="s">
        <v>165</v>
      </c>
      <c r="C4440" t="s">
        <v>165</v>
      </c>
      <c r="D4440" t="s">
        <v>165</v>
      </c>
      <c r="E4440" t="s">
        <v>165</v>
      </c>
      <c r="F4440" t="s">
        <v>165</v>
      </c>
      <c r="G4440" t="s">
        <v>165</v>
      </c>
      <c r="H4440" t="s">
        <v>165</v>
      </c>
      <c r="J4440" t="s">
        <v>165</v>
      </c>
      <c r="K4440" t="s">
        <v>165</v>
      </c>
      <c r="L4440" t="s">
        <v>165</v>
      </c>
      <c r="M4440" t="s">
        <v>165</v>
      </c>
      <c r="N4440" t="s">
        <v>165</v>
      </c>
      <c r="O4440" t="s">
        <v>165</v>
      </c>
      <c r="P4440" t="s">
        <v>165</v>
      </c>
      <c r="Q4440" t="s">
        <v>165</v>
      </c>
    </row>
    <row r="4441">
      <c r="B4441" t="s">
        <v>165</v>
      </c>
      <c r="C4441" t="s">
        <v>165</v>
      </c>
      <c r="D4441" t="s">
        <v>165</v>
      </c>
      <c r="E4441" t="s">
        <v>165</v>
      </c>
      <c r="F4441" t="s">
        <v>165</v>
      </c>
      <c r="G4441" t="s">
        <v>165</v>
      </c>
      <c r="H4441" t="s">
        <v>165</v>
      </c>
      <c r="J4441" t="s">
        <v>165</v>
      </c>
      <c r="K4441" t="s">
        <v>165</v>
      </c>
      <c r="L4441" t="s">
        <v>165</v>
      </c>
      <c r="M4441" t="s">
        <v>165</v>
      </c>
      <c r="N4441" t="s">
        <v>165</v>
      </c>
      <c r="O4441" t="s">
        <v>165</v>
      </c>
      <c r="P4441" t="s">
        <v>165</v>
      </c>
      <c r="Q4441" t="s">
        <v>165</v>
      </c>
    </row>
    <row r="4442">
      <c r="B4442" t="s">
        <v>165</v>
      </c>
      <c r="C4442" t="s">
        <v>165</v>
      </c>
      <c r="D4442" t="s">
        <v>165</v>
      </c>
      <c r="E4442" t="s">
        <v>165</v>
      </c>
      <c r="F4442" t="s">
        <v>165</v>
      </c>
      <c r="G4442" t="s">
        <v>165</v>
      </c>
      <c r="H4442" t="s">
        <v>165</v>
      </c>
      <c r="J4442" t="s">
        <v>165</v>
      </c>
      <c r="K4442" t="s">
        <v>165</v>
      </c>
      <c r="L4442" t="s">
        <v>165</v>
      </c>
      <c r="M4442" t="s">
        <v>165</v>
      </c>
      <c r="N4442" t="s">
        <v>165</v>
      </c>
      <c r="O4442" t="s">
        <v>165</v>
      </c>
      <c r="P4442" t="s">
        <v>165</v>
      </c>
      <c r="Q4442" t="s">
        <v>165</v>
      </c>
    </row>
    <row r="4443">
      <c r="B4443" t="s">
        <v>165</v>
      </c>
      <c r="C4443" t="s">
        <v>165</v>
      </c>
      <c r="D4443" t="s">
        <v>165</v>
      </c>
      <c r="E4443" t="s">
        <v>165</v>
      </c>
      <c r="F4443" t="s">
        <v>165</v>
      </c>
      <c r="G4443" t="s">
        <v>165</v>
      </c>
      <c r="H4443" t="s">
        <v>165</v>
      </c>
      <c r="J4443" t="s">
        <v>165</v>
      </c>
      <c r="K4443" t="s">
        <v>165</v>
      </c>
      <c r="L4443" t="s">
        <v>165</v>
      </c>
      <c r="M4443" t="s">
        <v>165</v>
      </c>
      <c r="N4443" t="s">
        <v>165</v>
      </c>
      <c r="O4443" t="s">
        <v>165</v>
      </c>
      <c r="P4443" t="s">
        <v>165</v>
      </c>
      <c r="Q4443" t="s">
        <v>165</v>
      </c>
    </row>
    <row r="4444">
      <c r="B4444" t="s">
        <v>165</v>
      </c>
      <c r="C4444" t="s">
        <v>165</v>
      </c>
      <c r="D4444" t="s">
        <v>165</v>
      </c>
      <c r="E4444" t="s">
        <v>165</v>
      </c>
      <c r="F4444" t="s">
        <v>165</v>
      </c>
      <c r="G4444" t="s">
        <v>165</v>
      </c>
      <c r="H4444" t="s">
        <v>165</v>
      </c>
      <c r="J4444" t="s">
        <v>165</v>
      </c>
      <c r="K4444" t="s">
        <v>165</v>
      </c>
      <c r="L4444" t="s">
        <v>165</v>
      </c>
      <c r="M4444" t="s">
        <v>165</v>
      </c>
      <c r="N4444" t="s">
        <v>165</v>
      </c>
      <c r="O4444" t="s">
        <v>165</v>
      </c>
      <c r="P4444" t="s">
        <v>165</v>
      </c>
      <c r="Q4444" t="s">
        <v>165</v>
      </c>
    </row>
    <row r="4445">
      <c r="B4445" t="s">
        <v>165</v>
      </c>
      <c r="C4445" t="s">
        <v>165</v>
      </c>
      <c r="D4445" t="s">
        <v>165</v>
      </c>
      <c r="E4445" t="s">
        <v>165</v>
      </c>
      <c r="F4445" t="s">
        <v>165</v>
      </c>
      <c r="G4445" t="s">
        <v>165</v>
      </c>
      <c r="H4445" t="s">
        <v>165</v>
      </c>
      <c r="J4445" t="s">
        <v>165</v>
      </c>
      <c r="K4445" t="s">
        <v>165</v>
      </c>
      <c r="L4445" t="s">
        <v>165</v>
      </c>
      <c r="M4445" t="s">
        <v>165</v>
      </c>
      <c r="N4445" t="s">
        <v>165</v>
      </c>
      <c r="O4445" t="s">
        <v>165</v>
      </c>
      <c r="P4445" t="s">
        <v>165</v>
      </c>
      <c r="Q4445" t="s">
        <v>165</v>
      </c>
    </row>
    <row r="4446">
      <c r="B4446" t="s">
        <v>165</v>
      </c>
      <c r="C4446" t="s">
        <v>165</v>
      </c>
      <c r="D4446" t="s">
        <v>165</v>
      </c>
      <c r="E4446" t="s">
        <v>165</v>
      </c>
      <c r="F4446" t="s">
        <v>165</v>
      </c>
      <c r="G4446" t="s">
        <v>165</v>
      </c>
      <c r="H4446" t="s">
        <v>165</v>
      </c>
      <c r="J4446" t="s">
        <v>165</v>
      </c>
      <c r="K4446" t="s">
        <v>165</v>
      </c>
      <c r="L4446" t="s">
        <v>165</v>
      </c>
      <c r="M4446" t="s">
        <v>165</v>
      </c>
      <c r="N4446" t="s">
        <v>165</v>
      </c>
      <c r="O4446" t="s">
        <v>165</v>
      </c>
      <c r="P4446" t="s">
        <v>165</v>
      </c>
      <c r="Q4446" t="s">
        <v>165</v>
      </c>
    </row>
    <row r="4447">
      <c r="B4447" t="s">
        <v>165</v>
      </c>
      <c r="C4447" t="s">
        <v>165</v>
      </c>
      <c r="D4447" t="s">
        <v>165</v>
      </c>
      <c r="E4447" t="s">
        <v>165</v>
      </c>
      <c r="F4447" t="s">
        <v>165</v>
      </c>
      <c r="G4447" t="s">
        <v>165</v>
      </c>
      <c r="H4447" t="s">
        <v>165</v>
      </c>
      <c r="J4447" t="s">
        <v>165</v>
      </c>
      <c r="K4447" t="s">
        <v>165</v>
      </c>
      <c r="L4447" t="s">
        <v>165</v>
      </c>
      <c r="M4447" t="s">
        <v>165</v>
      </c>
      <c r="N4447" t="s">
        <v>165</v>
      </c>
      <c r="O4447" t="s">
        <v>165</v>
      </c>
      <c r="P4447" t="s">
        <v>165</v>
      </c>
      <c r="Q4447" t="s">
        <v>165</v>
      </c>
    </row>
    <row r="4448">
      <c r="B4448" t="s">
        <v>165</v>
      </c>
      <c r="C4448" t="s">
        <v>165</v>
      </c>
      <c r="D4448" t="s">
        <v>165</v>
      </c>
      <c r="E4448" t="s">
        <v>165</v>
      </c>
      <c r="F4448" t="s">
        <v>165</v>
      </c>
      <c r="G4448" t="s">
        <v>165</v>
      </c>
      <c r="H4448" t="s">
        <v>165</v>
      </c>
      <c r="J4448" t="s">
        <v>165</v>
      </c>
      <c r="K4448" t="s">
        <v>165</v>
      </c>
      <c r="L4448" t="s">
        <v>165</v>
      </c>
      <c r="M4448" t="s">
        <v>165</v>
      </c>
      <c r="N4448" t="s">
        <v>165</v>
      </c>
      <c r="O4448" t="s">
        <v>165</v>
      </c>
      <c r="P4448" t="s">
        <v>165</v>
      </c>
      <c r="Q4448" t="s">
        <v>165</v>
      </c>
    </row>
    <row r="4449">
      <c r="B4449" t="s">
        <v>165</v>
      </c>
      <c r="C4449" t="s">
        <v>165</v>
      </c>
      <c r="D4449" t="s">
        <v>165</v>
      </c>
      <c r="E4449" t="s">
        <v>165</v>
      </c>
      <c r="F4449" t="s">
        <v>165</v>
      </c>
      <c r="G4449" t="s">
        <v>165</v>
      </c>
      <c r="H4449" t="s">
        <v>165</v>
      </c>
      <c r="J4449" t="s">
        <v>165</v>
      </c>
      <c r="K4449" t="s">
        <v>165</v>
      </c>
      <c r="L4449" t="s">
        <v>165</v>
      </c>
      <c r="M4449" t="s">
        <v>165</v>
      </c>
      <c r="N4449" t="s">
        <v>165</v>
      </c>
      <c r="O4449" t="s">
        <v>165</v>
      </c>
      <c r="P4449" t="s">
        <v>165</v>
      </c>
      <c r="Q4449" t="s">
        <v>165</v>
      </c>
    </row>
    <row r="4450">
      <c r="B4450" t="s">
        <v>165</v>
      </c>
      <c r="C4450" t="s">
        <v>165</v>
      </c>
      <c r="D4450" t="s">
        <v>165</v>
      </c>
      <c r="E4450" t="s">
        <v>165</v>
      </c>
      <c r="F4450" t="s">
        <v>165</v>
      </c>
      <c r="G4450" t="s">
        <v>165</v>
      </c>
      <c r="H4450" t="s">
        <v>165</v>
      </c>
      <c r="J4450" t="s">
        <v>165</v>
      </c>
      <c r="K4450" t="s">
        <v>165</v>
      </c>
      <c r="L4450" t="s">
        <v>165</v>
      </c>
      <c r="M4450" t="s">
        <v>165</v>
      </c>
      <c r="N4450" t="s">
        <v>165</v>
      </c>
      <c r="O4450" t="s">
        <v>165</v>
      </c>
      <c r="P4450" t="s">
        <v>165</v>
      </c>
      <c r="Q4450" t="s">
        <v>165</v>
      </c>
    </row>
    <row r="4451">
      <c r="B4451" t="s">
        <v>165</v>
      </c>
      <c r="C4451" t="s">
        <v>165</v>
      </c>
      <c r="D4451" t="s">
        <v>165</v>
      </c>
      <c r="E4451" t="s">
        <v>165</v>
      </c>
      <c r="F4451" t="s">
        <v>165</v>
      </c>
      <c r="G4451" t="s">
        <v>165</v>
      </c>
      <c r="H4451" t="s">
        <v>165</v>
      </c>
      <c r="J4451" t="s">
        <v>165</v>
      </c>
      <c r="K4451" t="s">
        <v>165</v>
      </c>
      <c r="L4451" t="s">
        <v>165</v>
      </c>
      <c r="M4451" t="s">
        <v>165</v>
      </c>
      <c r="N4451" t="s">
        <v>165</v>
      </c>
      <c r="O4451" t="s">
        <v>165</v>
      </c>
      <c r="P4451" t="s">
        <v>165</v>
      </c>
      <c r="Q4451" t="s">
        <v>165</v>
      </c>
    </row>
    <row r="4452">
      <c r="B4452" t="s">
        <v>165</v>
      </c>
      <c r="C4452" t="s">
        <v>165</v>
      </c>
      <c r="D4452" t="s">
        <v>165</v>
      </c>
      <c r="E4452" t="s">
        <v>165</v>
      </c>
      <c r="F4452" t="s">
        <v>165</v>
      </c>
      <c r="G4452" t="s">
        <v>165</v>
      </c>
      <c r="H4452" t="s">
        <v>165</v>
      </c>
      <c r="J4452" t="s">
        <v>165</v>
      </c>
      <c r="K4452" t="s">
        <v>165</v>
      </c>
      <c r="L4452" t="s">
        <v>165</v>
      </c>
      <c r="M4452" t="s">
        <v>165</v>
      </c>
      <c r="N4452" t="s">
        <v>165</v>
      </c>
      <c r="O4452" t="s">
        <v>165</v>
      </c>
      <c r="P4452" t="s">
        <v>165</v>
      </c>
      <c r="Q4452" t="s">
        <v>165</v>
      </c>
    </row>
    <row r="4453">
      <c r="B4453" t="s">
        <v>165</v>
      </c>
      <c r="C4453" t="s">
        <v>165</v>
      </c>
      <c r="D4453" t="s">
        <v>165</v>
      </c>
      <c r="E4453" t="s">
        <v>165</v>
      </c>
      <c r="F4453" t="s">
        <v>165</v>
      </c>
      <c r="G4453" t="s">
        <v>165</v>
      </c>
      <c r="H4453" t="s">
        <v>165</v>
      </c>
      <c r="J4453" t="s">
        <v>165</v>
      </c>
      <c r="K4453" t="s">
        <v>165</v>
      </c>
      <c r="L4453" t="s">
        <v>165</v>
      </c>
      <c r="M4453" t="s">
        <v>165</v>
      </c>
      <c r="N4453" t="s">
        <v>165</v>
      </c>
      <c r="O4453" t="s">
        <v>165</v>
      </c>
      <c r="P4453" t="s">
        <v>165</v>
      </c>
      <c r="Q4453" t="s">
        <v>165</v>
      </c>
    </row>
    <row r="4454">
      <c r="B4454" t="s">
        <v>165</v>
      </c>
      <c r="C4454" t="s">
        <v>165</v>
      </c>
      <c r="D4454" t="s">
        <v>165</v>
      </c>
      <c r="E4454" t="s">
        <v>165</v>
      </c>
      <c r="F4454" t="s">
        <v>165</v>
      </c>
      <c r="G4454" t="s">
        <v>165</v>
      </c>
      <c r="H4454" t="s">
        <v>165</v>
      </c>
      <c r="J4454" t="s">
        <v>165</v>
      </c>
      <c r="K4454" t="s">
        <v>165</v>
      </c>
      <c r="L4454" t="s">
        <v>165</v>
      </c>
      <c r="M4454" t="s">
        <v>165</v>
      </c>
      <c r="N4454" t="s">
        <v>165</v>
      </c>
      <c r="O4454" t="s">
        <v>165</v>
      </c>
      <c r="P4454" t="s">
        <v>165</v>
      </c>
      <c r="Q4454" t="s">
        <v>165</v>
      </c>
    </row>
    <row r="4455">
      <c r="B4455" t="s">
        <v>165</v>
      </c>
      <c r="C4455" t="s">
        <v>165</v>
      </c>
      <c r="D4455" t="s">
        <v>165</v>
      </c>
      <c r="E4455" t="s">
        <v>165</v>
      </c>
      <c r="F4455" t="s">
        <v>165</v>
      </c>
      <c r="G4455" t="s">
        <v>165</v>
      </c>
      <c r="H4455" t="s">
        <v>165</v>
      </c>
      <c r="J4455" t="s">
        <v>165</v>
      </c>
      <c r="K4455" t="s">
        <v>165</v>
      </c>
      <c r="L4455" t="s">
        <v>165</v>
      </c>
      <c r="M4455" t="s">
        <v>165</v>
      </c>
      <c r="N4455" t="s">
        <v>165</v>
      </c>
      <c r="O4455" t="s">
        <v>165</v>
      </c>
      <c r="P4455" t="s">
        <v>165</v>
      </c>
      <c r="Q4455" t="s">
        <v>165</v>
      </c>
    </row>
    <row r="4456">
      <c r="B4456" t="s">
        <v>165</v>
      </c>
      <c r="C4456" t="s">
        <v>165</v>
      </c>
      <c r="D4456" t="s">
        <v>165</v>
      </c>
      <c r="E4456" t="s">
        <v>165</v>
      </c>
      <c r="F4456" t="s">
        <v>165</v>
      </c>
      <c r="G4456" t="s">
        <v>165</v>
      </c>
      <c r="H4456" t="s">
        <v>165</v>
      </c>
      <c r="J4456" t="s">
        <v>165</v>
      </c>
      <c r="K4456" t="s">
        <v>165</v>
      </c>
      <c r="L4456" t="s">
        <v>165</v>
      </c>
      <c r="M4456" t="s">
        <v>165</v>
      </c>
      <c r="N4456" t="s">
        <v>165</v>
      </c>
      <c r="O4456" t="s">
        <v>165</v>
      </c>
      <c r="P4456" t="s">
        <v>165</v>
      </c>
      <c r="Q4456" t="s">
        <v>165</v>
      </c>
    </row>
    <row r="4457">
      <c r="B4457" t="s">
        <v>165</v>
      </c>
      <c r="C4457" t="s">
        <v>165</v>
      </c>
      <c r="D4457" t="s">
        <v>165</v>
      </c>
      <c r="E4457" t="s">
        <v>165</v>
      </c>
      <c r="F4457" t="s">
        <v>165</v>
      </c>
      <c r="G4457" t="s">
        <v>165</v>
      </c>
      <c r="H4457" t="s">
        <v>165</v>
      </c>
      <c r="J4457" t="s">
        <v>165</v>
      </c>
      <c r="K4457" t="s">
        <v>165</v>
      </c>
      <c r="L4457" t="s">
        <v>165</v>
      </c>
      <c r="M4457" t="s">
        <v>165</v>
      </c>
      <c r="N4457" t="s">
        <v>165</v>
      </c>
      <c r="O4457" t="s">
        <v>165</v>
      </c>
      <c r="P4457" t="s">
        <v>165</v>
      </c>
      <c r="Q4457" t="s">
        <v>165</v>
      </c>
    </row>
    <row r="4458">
      <c r="B4458" t="s">
        <v>165</v>
      </c>
      <c r="C4458" t="s">
        <v>165</v>
      </c>
      <c r="D4458" t="s">
        <v>165</v>
      </c>
      <c r="E4458" t="s">
        <v>165</v>
      </c>
      <c r="F4458" t="s">
        <v>165</v>
      </c>
      <c r="G4458" t="s">
        <v>165</v>
      </c>
      <c r="H4458" t="s">
        <v>165</v>
      </c>
      <c r="J4458" t="s">
        <v>165</v>
      </c>
      <c r="K4458" t="s">
        <v>165</v>
      </c>
      <c r="L4458" t="s">
        <v>165</v>
      </c>
      <c r="M4458" t="s">
        <v>165</v>
      </c>
      <c r="N4458" t="s">
        <v>165</v>
      </c>
      <c r="O4458" t="s">
        <v>165</v>
      </c>
      <c r="P4458" t="s">
        <v>165</v>
      </c>
      <c r="Q4458" t="s">
        <v>165</v>
      </c>
    </row>
    <row r="4459">
      <c r="B4459" t="s">
        <v>165</v>
      </c>
      <c r="C4459" t="s">
        <v>165</v>
      </c>
      <c r="D4459" t="s">
        <v>165</v>
      </c>
      <c r="E4459" t="s">
        <v>165</v>
      </c>
      <c r="F4459" t="s">
        <v>165</v>
      </c>
      <c r="G4459" t="s">
        <v>165</v>
      </c>
      <c r="H4459" t="s">
        <v>165</v>
      </c>
      <c r="J4459" t="s">
        <v>165</v>
      </c>
      <c r="K4459" t="s">
        <v>165</v>
      </c>
      <c r="L4459" t="s">
        <v>165</v>
      </c>
      <c r="M4459" t="s">
        <v>165</v>
      </c>
      <c r="N4459" t="s">
        <v>165</v>
      </c>
      <c r="O4459" t="s">
        <v>165</v>
      </c>
      <c r="P4459" t="s">
        <v>165</v>
      </c>
      <c r="Q4459" t="s">
        <v>165</v>
      </c>
    </row>
    <row r="4460">
      <c r="B4460" t="s">
        <v>165</v>
      </c>
      <c r="C4460" t="s">
        <v>165</v>
      </c>
      <c r="D4460" t="s">
        <v>165</v>
      </c>
      <c r="E4460" t="s">
        <v>165</v>
      </c>
      <c r="F4460" t="s">
        <v>165</v>
      </c>
      <c r="G4460" t="s">
        <v>165</v>
      </c>
      <c r="H4460" t="s">
        <v>165</v>
      </c>
      <c r="J4460" t="s">
        <v>165</v>
      </c>
      <c r="K4460" t="s">
        <v>165</v>
      </c>
      <c r="L4460" t="s">
        <v>165</v>
      </c>
      <c r="M4460" t="s">
        <v>165</v>
      </c>
      <c r="N4460" t="s">
        <v>165</v>
      </c>
      <c r="O4460" t="s">
        <v>165</v>
      </c>
      <c r="P4460" t="s">
        <v>165</v>
      </c>
      <c r="Q4460" t="s">
        <v>165</v>
      </c>
    </row>
    <row r="4461">
      <c r="B4461" t="s">
        <v>165</v>
      </c>
      <c r="C4461" t="s">
        <v>165</v>
      </c>
      <c r="D4461" t="s">
        <v>165</v>
      </c>
      <c r="E4461" t="s">
        <v>165</v>
      </c>
      <c r="F4461" t="s">
        <v>165</v>
      </c>
      <c r="G4461" t="s">
        <v>165</v>
      </c>
      <c r="H4461" t="s">
        <v>165</v>
      </c>
      <c r="J4461" t="s">
        <v>165</v>
      </c>
      <c r="K4461" t="s">
        <v>165</v>
      </c>
      <c r="L4461" t="s">
        <v>165</v>
      </c>
      <c r="M4461" t="s">
        <v>165</v>
      </c>
      <c r="N4461" t="s">
        <v>165</v>
      </c>
      <c r="O4461" t="s">
        <v>165</v>
      </c>
      <c r="P4461" t="s">
        <v>165</v>
      </c>
      <c r="Q4461" t="s">
        <v>165</v>
      </c>
    </row>
    <row r="4462">
      <c r="B4462" t="s">
        <v>165</v>
      </c>
      <c r="C4462" t="s">
        <v>165</v>
      </c>
      <c r="D4462" t="s">
        <v>165</v>
      </c>
      <c r="E4462" t="s">
        <v>165</v>
      </c>
      <c r="F4462" t="s">
        <v>165</v>
      </c>
      <c r="G4462" t="s">
        <v>165</v>
      </c>
      <c r="H4462" t="s">
        <v>165</v>
      </c>
      <c r="J4462" t="s">
        <v>165</v>
      </c>
      <c r="K4462" t="s">
        <v>165</v>
      </c>
      <c r="L4462" t="s">
        <v>165</v>
      </c>
      <c r="M4462" t="s">
        <v>165</v>
      </c>
      <c r="N4462" t="s">
        <v>165</v>
      </c>
      <c r="O4462" t="s">
        <v>165</v>
      </c>
      <c r="P4462" t="s">
        <v>165</v>
      </c>
      <c r="Q4462" t="s">
        <v>165</v>
      </c>
    </row>
    <row r="4463">
      <c r="B4463" t="s">
        <v>165</v>
      </c>
      <c r="C4463" t="s">
        <v>165</v>
      </c>
      <c r="D4463" t="s">
        <v>165</v>
      </c>
      <c r="E4463" t="s">
        <v>165</v>
      </c>
      <c r="F4463" t="s">
        <v>165</v>
      </c>
      <c r="G4463" t="s">
        <v>165</v>
      </c>
      <c r="H4463" t="s">
        <v>165</v>
      </c>
      <c r="J4463" t="s">
        <v>165</v>
      </c>
      <c r="K4463" t="s">
        <v>165</v>
      </c>
      <c r="L4463" t="s">
        <v>165</v>
      </c>
      <c r="M4463" t="s">
        <v>165</v>
      </c>
      <c r="N4463" t="s">
        <v>165</v>
      </c>
      <c r="O4463" t="s">
        <v>165</v>
      </c>
      <c r="P4463" t="s">
        <v>165</v>
      </c>
      <c r="Q4463" t="s">
        <v>165</v>
      </c>
    </row>
    <row r="4464">
      <c r="B4464" t="s">
        <v>165</v>
      </c>
      <c r="C4464" t="s">
        <v>165</v>
      </c>
      <c r="D4464" t="s">
        <v>165</v>
      </c>
      <c r="E4464" t="s">
        <v>165</v>
      </c>
      <c r="F4464" t="s">
        <v>165</v>
      </c>
      <c r="G4464" t="s">
        <v>165</v>
      </c>
      <c r="H4464" t="s">
        <v>165</v>
      </c>
      <c r="J4464" t="s">
        <v>165</v>
      </c>
      <c r="K4464" t="s">
        <v>165</v>
      </c>
      <c r="L4464" t="s">
        <v>165</v>
      </c>
      <c r="M4464" t="s">
        <v>165</v>
      </c>
      <c r="N4464" t="s">
        <v>165</v>
      </c>
      <c r="O4464" t="s">
        <v>165</v>
      </c>
      <c r="P4464" t="s">
        <v>165</v>
      </c>
      <c r="Q4464" t="s">
        <v>165</v>
      </c>
    </row>
    <row r="4465">
      <c r="B4465" t="s">
        <v>165</v>
      </c>
      <c r="C4465" t="s">
        <v>165</v>
      </c>
      <c r="D4465" t="s">
        <v>165</v>
      </c>
      <c r="E4465" t="s">
        <v>165</v>
      </c>
      <c r="F4465" t="s">
        <v>165</v>
      </c>
      <c r="G4465" t="s">
        <v>165</v>
      </c>
      <c r="H4465" t="s">
        <v>165</v>
      </c>
      <c r="J4465" t="s">
        <v>165</v>
      </c>
      <c r="K4465" t="s">
        <v>165</v>
      </c>
      <c r="L4465" t="s">
        <v>165</v>
      </c>
      <c r="M4465" t="s">
        <v>165</v>
      </c>
      <c r="N4465" t="s">
        <v>165</v>
      </c>
      <c r="O4465" t="s">
        <v>165</v>
      </c>
      <c r="P4465" t="s">
        <v>165</v>
      </c>
      <c r="Q4465" t="s">
        <v>165</v>
      </c>
    </row>
    <row r="4466">
      <c r="B4466" t="s">
        <v>165</v>
      </c>
      <c r="C4466" t="s">
        <v>165</v>
      </c>
      <c r="D4466" t="s">
        <v>165</v>
      </c>
      <c r="E4466" t="s">
        <v>165</v>
      </c>
      <c r="F4466" t="s">
        <v>165</v>
      </c>
      <c r="G4466" t="s">
        <v>165</v>
      </c>
      <c r="H4466" t="s">
        <v>165</v>
      </c>
      <c r="J4466" t="s">
        <v>165</v>
      </c>
      <c r="K4466" t="s">
        <v>165</v>
      </c>
      <c r="L4466" t="s">
        <v>165</v>
      </c>
      <c r="M4466" t="s">
        <v>165</v>
      </c>
      <c r="N4466" t="s">
        <v>165</v>
      </c>
      <c r="O4466" t="s">
        <v>165</v>
      </c>
      <c r="P4466" t="s">
        <v>165</v>
      </c>
      <c r="Q4466" t="s">
        <v>165</v>
      </c>
    </row>
    <row r="4467">
      <c r="B4467" t="s">
        <v>165</v>
      </c>
      <c r="C4467" t="s">
        <v>165</v>
      </c>
      <c r="D4467" t="s">
        <v>165</v>
      </c>
      <c r="E4467" t="s">
        <v>165</v>
      </c>
      <c r="F4467" t="s">
        <v>165</v>
      </c>
      <c r="G4467" t="s">
        <v>165</v>
      </c>
      <c r="H4467" t="s">
        <v>165</v>
      </c>
      <c r="J4467" t="s">
        <v>165</v>
      </c>
      <c r="K4467" t="s">
        <v>165</v>
      </c>
      <c r="L4467" t="s">
        <v>165</v>
      </c>
      <c r="M4467" t="s">
        <v>165</v>
      </c>
      <c r="N4467" t="s">
        <v>165</v>
      </c>
      <c r="O4467" t="s">
        <v>165</v>
      </c>
      <c r="P4467" t="s">
        <v>165</v>
      </c>
      <c r="Q4467" t="s">
        <v>165</v>
      </c>
    </row>
    <row r="4468">
      <c r="B4468" t="s">
        <v>165</v>
      </c>
      <c r="C4468" t="s">
        <v>165</v>
      </c>
      <c r="D4468" t="s">
        <v>165</v>
      </c>
      <c r="E4468" t="s">
        <v>165</v>
      </c>
      <c r="F4468" t="s">
        <v>165</v>
      </c>
      <c r="G4468" t="s">
        <v>165</v>
      </c>
      <c r="H4468" t="s">
        <v>165</v>
      </c>
      <c r="J4468" t="s">
        <v>165</v>
      </c>
      <c r="K4468" t="s">
        <v>165</v>
      </c>
      <c r="L4468" t="s">
        <v>165</v>
      </c>
      <c r="M4468" t="s">
        <v>165</v>
      </c>
      <c r="N4468" t="s">
        <v>165</v>
      </c>
      <c r="O4468" t="s">
        <v>165</v>
      </c>
      <c r="P4468" t="s">
        <v>165</v>
      </c>
      <c r="Q4468" t="s">
        <v>165</v>
      </c>
    </row>
    <row r="4469">
      <c r="B4469" t="s">
        <v>165</v>
      </c>
      <c r="C4469" t="s">
        <v>165</v>
      </c>
      <c r="D4469" t="s">
        <v>165</v>
      </c>
      <c r="E4469" t="s">
        <v>165</v>
      </c>
      <c r="F4469" t="s">
        <v>165</v>
      </c>
      <c r="G4469" t="s">
        <v>165</v>
      </c>
      <c r="H4469" t="s">
        <v>165</v>
      </c>
      <c r="J4469" t="s">
        <v>165</v>
      </c>
      <c r="K4469" t="s">
        <v>165</v>
      </c>
      <c r="L4469" t="s">
        <v>165</v>
      </c>
      <c r="M4469" t="s">
        <v>165</v>
      </c>
      <c r="N4469" t="s">
        <v>165</v>
      </c>
      <c r="O4469" t="s">
        <v>165</v>
      </c>
      <c r="P4469" t="s">
        <v>165</v>
      </c>
      <c r="Q4469" t="s">
        <v>165</v>
      </c>
    </row>
    <row r="4470">
      <c r="B4470" t="s">
        <v>165</v>
      </c>
      <c r="C4470" t="s">
        <v>165</v>
      </c>
      <c r="D4470" t="s">
        <v>165</v>
      </c>
      <c r="E4470" t="s">
        <v>165</v>
      </c>
      <c r="F4470" t="s">
        <v>165</v>
      </c>
      <c r="G4470" t="s">
        <v>165</v>
      </c>
      <c r="H4470" t="s">
        <v>165</v>
      </c>
      <c r="J4470" t="s">
        <v>165</v>
      </c>
      <c r="K4470" t="s">
        <v>165</v>
      </c>
      <c r="L4470" t="s">
        <v>165</v>
      </c>
      <c r="M4470" t="s">
        <v>165</v>
      </c>
      <c r="N4470" t="s">
        <v>165</v>
      </c>
      <c r="O4470" t="s">
        <v>165</v>
      </c>
      <c r="P4470" t="s">
        <v>165</v>
      </c>
      <c r="Q4470" t="s">
        <v>165</v>
      </c>
    </row>
    <row r="4471">
      <c r="B4471" t="s">
        <v>165</v>
      </c>
      <c r="C4471" t="s">
        <v>165</v>
      </c>
      <c r="D4471" t="s">
        <v>165</v>
      </c>
      <c r="E4471" t="s">
        <v>165</v>
      </c>
      <c r="F4471" t="s">
        <v>165</v>
      </c>
      <c r="G4471" t="s">
        <v>165</v>
      </c>
      <c r="H4471" t="s">
        <v>165</v>
      </c>
      <c r="J4471" t="s">
        <v>165</v>
      </c>
      <c r="K4471" t="s">
        <v>165</v>
      </c>
      <c r="L4471" t="s">
        <v>165</v>
      </c>
      <c r="M4471" t="s">
        <v>165</v>
      </c>
      <c r="N4471" t="s">
        <v>165</v>
      </c>
      <c r="O4471" t="s">
        <v>165</v>
      </c>
      <c r="P4471" t="s">
        <v>165</v>
      </c>
      <c r="Q4471" t="s">
        <v>165</v>
      </c>
    </row>
    <row r="4472">
      <c r="B4472" t="s">
        <v>165</v>
      </c>
      <c r="C4472" t="s">
        <v>165</v>
      </c>
      <c r="D4472" t="s">
        <v>165</v>
      </c>
      <c r="E4472" t="s">
        <v>165</v>
      </c>
      <c r="F4472" t="s">
        <v>165</v>
      </c>
      <c r="G4472" t="s">
        <v>165</v>
      </c>
      <c r="H4472" t="s">
        <v>165</v>
      </c>
      <c r="J4472" t="s">
        <v>165</v>
      </c>
      <c r="K4472" t="s">
        <v>165</v>
      </c>
      <c r="L4472" t="s">
        <v>165</v>
      </c>
      <c r="M4472" t="s">
        <v>165</v>
      </c>
      <c r="N4472" t="s">
        <v>165</v>
      </c>
      <c r="O4472" t="s">
        <v>165</v>
      </c>
      <c r="P4472" t="s">
        <v>165</v>
      </c>
      <c r="Q4472" t="s">
        <v>165</v>
      </c>
    </row>
    <row r="4473">
      <c r="B4473" t="s">
        <v>165</v>
      </c>
      <c r="C4473" t="s">
        <v>165</v>
      </c>
      <c r="D4473" t="s">
        <v>165</v>
      </c>
      <c r="E4473" t="s">
        <v>165</v>
      </c>
      <c r="F4473" t="s">
        <v>165</v>
      </c>
      <c r="G4473" t="s">
        <v>165</v>
      </c>
      <c r="H4473" t="s">
        <v>165</v>
      </c>
      <c r="J4473" t="s">
        <v>165</v>
      </c>
      <c r="K4473" t="s">
        <v>165</v>
      </c>
      <c r="L4473" t="s">
        <v>165</v>
      </c>
      <c r="M4473" t="s">
        <v>165</v>
      </c>
      <c r="N4473" t="s">
        <v>165</v>
      </c>
      <c r="O4473" t="s">
        <v>165</v>
      </c>
      <c r="P4473" t="s">
        <v>165</v>
      </c>
      <c r="Q4473" t="s">
        <v>165</v>
      </c>
    </row>
    <row r="4474">
      <c r="B4474" t="s">
        <v>165</v>
      </c>
      <c r="C4474" t="s">
        <v>165</v>
      </c>
      <c r="D4474" t="s">
        <v>165</v>
      </c>
      <c r="E4474" t="s">
        <v>165</v>
      </c>
      <c r="F4474" t="s">
        <v>165</v>
      </c>
      <c r="G4474" t="s">
        <v>165</v>
      </c>
      <c r="H4474" t="s">
        <v>165</v>
      </c>
      <c r="J4474" t="s">
        <v>165</v>
      </c>
      <c r="K4474" t="s">
        <v>165</v>
      </c>
      <c r="L4474" t="s">
        <v>165</v>
      </c>
      <c r="M4474" t="s">
        <v>165</v>
      </c>
      <c r="N4474" t="s">
        <v>165</v>
      </c>
      <c r="O4474" t="s">
        <v>165</v>
      </c>
      <c r="P4474" t="s">
        <v>165</v>
      </c>
      <c r="Q4474" t="s">
        <v>165</v>
      </c>
    </row>
    <row r="4475">
      <c r="B4475" t="s">
        <v>165</v>
      </c>
      <c r="C4475" t="s">
        <v>165</v>
      </c>
      <c r="D4475" t="s">
        <v>165</v>
      </c>
      <c r="E4475" t="s">
        <v>165</v>
      </c>
      <c r="F4475" t="s">
        <v>165</v>
      </c>
      <c r="G4475" t="s">
        <v>165</v>
      </c>
      <c r="H4475" t="s">
        <v>165</v>
      </c>
      <c r="J4475" t="s">
        <v>165</v>
      </c>
      <c r="K4475" t="s">
        <v>165</v>
      </c>
      <c r="L4475" t="s">
        <v>165</v>
      </c>
      <c r="M4475" t="s">
        <v>165</v>
      </c>
      <c r="N4475" t="s">
        <v>165</v>
      </c>
      <c r="O4475" t="s">
        <v>165</v>
      </c>
      <c r="P4475" t="s">
        <v>165</v>
      </c>
      <c r="Q4475" t="s">
        <v>165</v>
      </c>
    </row>
    <row r="4476">
      <c r="B4476" t="s">
        <v>165</v>
      </c>
      <c r="C4476" t="s">
        <v>165</v>
      </c>
      <c r="D4476" t="s">
        <v>165</v>
      </c>
      <c r="E4476" t="s">
        <v>165</v>
      </c>
      <c r="F4476" t="s">
        <v>165</v>
      </c>
      <c r="G4476" t="s">
        <v>165</v>
      </c>
      <c r="H4476" t="s">
        <v>165</v>
      </c>
      <c r="J4476" t="s">
        <v>165</v>
      </c>
      <c r="K4476" t="s">
        <v>165</v>
      </c>
      <c r="L4476" t="s">
        <v>165</v>
      </c>
      <c r="M4476" t="s">
        <v>165</v>
      </c>
      <c r="N4476" t="s">
        <v>165</v>
      </c>
      <c r="O4476" t="s">
        <v>165</v>
      </c>
      <c r="P4476" t="s">
        <v>165</v>
      </c>
      <c r="Q4476" t="s">
        <v>165</v>
      </c>
    </row>
    <row r="4477">
      <c r="B4477" t="s">
        <v>165</v>
      </c>
      <c r="C4477" t="s">
        <v>165</v>
      </c>
      <c r="D4477" t="s">
        <v>165</v>
      </c>
      <c r="E4477" t="s">
        <v>165</v>
      </c>
      <c r="F4477" t="s">
        <v>165</v>
      </c>
      <c r="G4477" t="s">
        <v>165</v>
      </c>
      <c r="H4477" t="s">
        <v>165</v>
      </c>
      <c r="J4477" t="s">
        <v>165</v>
      </c>
      <c r="K4477" t="s">
        <v>165</v>
      </c>
      <c r="L4477" t="s">
        <v>165</v>
      </c>
      <c r="M4477" t="s">
        <v>165</v>
      </c>
      <c r="N4477" t="s">
        <v>165</v>
      </c>
      <c r="O4477" t="s">
        <v>165</v>
      </c>
      <c r="P4477" t="s">
        <v>165</v>
      </c>
      <c r="Q4477" t="s">
        <v>165</v>
      </c>
    </row>
    <row r="4478">
      <c r="B4478" t="s">
        <v>165</v>
      </c>
      <c r="C4478" t="s">
        <v>165</v>
      </c>
      <c r="D4478" t="s">
        <v>165</v>
      </c>
      <c r="E4478" t="s">
        <v>165</v>
      </c>
      <c r="F4478" t="s">
        <v>165</v>
      </c>
      <c r="G4478" t="s">
        <v>165</v>
      </c>
      <c r="H4478" t="s">
        <v>165</v>
      </c>
      <c r="J4478" t="s">
        <v>165</v>
      </c>
      <c r="K4478" t="s">
        <v>165</v>
      </c>
      <c r="L4478" t="s">
        <v>165</v>
      </c>
      <c r="M4478" t="s">
        <v>165</v>
      </c>
      <c r="N4478" t="s">
        <v>165</v>
      </c>
      <c r="O4478" t="s">
        <v>165</v>
      </c>
      <c r="P4478" t="s">
        <v>165</v>
      </c>
      <c r="Q4478" t="s">
        <v>165</v>
      </c>
    </row>
    <row r="4479">
      <c r="B4479" t="s">
        <v>165</v>
      </c>
      <c r="C4479" t="s">
        <v>165</v>
      </c>
      <c r="D4479" t="s">
        <v>165</v>
      </c>
      <c r="E4479" t="s">
        <v>165</v>
      </c>
      <c r="F4479" t="s">
        <v>165</v>
      </c>
      <c r="G4479" t="s">
        <v>165</v>
      </c>
      <c r="H4479" t="s">
        <v>165</v>
      </c>
      <c r="J4479" t="s">
        <v>165</v>
      </c>
      <c r="K4479" t="s">
        <v>165</v>
      </c>
      <c r="L4479" t="s">
        <v>165</v>
      </c>
      <c r="M4479" t="s">
        <v>165</v>
      </c>
      <c r="N4479" t="s">
        <v>165</v>
      </c>
      <c r="O4479" t="s">
        <v>165</v>
      </c>
      <c r="P4479" t="s">
        <v>165</v>
      </c>
      <c r="Q4479" t="s">
        <v>165</v>
      </c>
    </row>
    <row r="4480">
      <c r="B4480" t="s">
        <v>165</v>
      </c>
      <c r="C4480" t="s">
        <v>165</v>
      </c>
      <c r="D4480" t="s">
        <v>165</v>
      </c>
      <c r="E4480" t="s">
        <v>165</v>
      </c>
      <c r="F4480" t="s">
        <v>165</v>
      </c>
      <c r="G4480" t="s">
        <v>165</v>
      </c>
      <c r="H4480" t="s">
        <v>165</v>
      </c>
      <c r="J4480" t="s">
        <v>165</v>
      </c>
      <c r="K4480" t="s">
        <v>165</v>
      </c>
      <c r="L4480" t="s">
        <v>165</v>
      </c>
      <c r="M4480" t="s">
        <v>165</v>
      </c>
      <c r="N4480" t="s">
        <v>165</v>
      </c>
      <c r="O4480" t="s">
        <v>165</v>
      </c>
      <c r="P4480" t="s">
        <v>165</v>
      </c>
      <c r="Q4480" t="s">
        <v>165</v>
      </c>
    </row>
    <row r="4481">
      <c r="B4481" t="s">
        <v>165</v>
      </c>
      <c r="C4481" t="s">
        <v>165</v>
      </c>
      <c r="D4481" t="s">
        <v>165</v>
      </c>
      <c r="E4481" t="s">
        <v>165</v>
      </c>
      <c r="F4481" t="s">
        <v>165</v>
      </c>
      <c r="G4481" t="s">
        <v>165</v>
      </c>
      <c r="H4481" t="s">
        <v>165</v>
      </c>
      <c r="J4481" t="s">
        <v>165</v>
      </c>
      <c r="K4481" t="s">
        <v>165</v>
      </c>
      <c r="L4481" t="s">
        <v>165</v>
      </c>
      <c r="M4481" t="s">
        <v>165</v>
      </c>
      <c r="N4481" t="s">
        <v>165</v>
      </c>
      <c r="O4481" t="s">
        <v>165</v>
      </c>
      <c r="P4481" t="s">
        <v>165</v>
      </c>
      <c r="Q4481" t="s">
        <v>165</v>
      </c>
    </row>
    <row r="4482">
      <c r="B4482" t="s">
        <v>165</v>
      </c>
      <c r="C4482" t="s">
        <v>165</v>
      </c>
      <c r="D4482" t="s">
        <v>165</v>
      </c>
      <c r="E4482" t="s">
        <v>165</v>
      </c>
      <c r="F4482" t="s">
        <v>165</v>
      </c>
      <c r="G4482" t="s">
        <v>165</v>
      </c>
      <c r="H4482" t="s">
        <v>165</v>
      </c>
      <c r="J4482" t="s">
        <v>165</v>
      </c>
      <c r="K4482" t="s">
        <v>165</v>
      </c>
      <c r="L4482" t="s">
        <v>165</v>
      </c>
      <c r="M4482" t="s">
        <v>165</v>
      </c>
      <c r="N4482" t="s">
        <v>165</v>
      </c>
      <c r="O4482" t="s">
        <v>165</v>
      </c>
      <c r="P4482" t="s">
        <v>165</v>
      </c>
      <c r="Q4482" t="s">
        <v>165</v>
      </c>
    </row>
    <row r="4483">
      <c r="B4483" t="s">
        <v>165</v>
      </c>
      <c r="C4483" t="s">
        <v>165</v>
      </c>
      <c r="D4483" t="s">
        <v>165</v>
      </c>
      <c r="E4483" t="s">
        <v>165</v>
      </c>
      <c r="F4483" t="s">
        <v>165</v>
      </c>
      <c r="G4483" t="s">
        <v>165</v>
      </c>
      <c r="H4483" t="s">
        <v>165</v>
      </c>
      <c r="J4483" t="s">
        <v>165</v>
      </c>
      <c r="K4483" t="s">
        <v>165</v>
      </c>
      <c r="L4483" t="s">
        <v>165</v>
      </c>
      <c r="M4483" t="s">
        <v>165</v>
      </c>
      <c r="N4483" t="s">
        <v>165</v>
      </c>
      <c r="O4483" t="s">
        <v>165</v>
      </c>
      <c r="P4483" t="s">
        <v>165</v>
      </c>
      <c r="Q4483" t="s">
        <v>165</v>
      </c>
    </row>
    <row r="4484">
      <c r="B4484" t="s">
        <v>165</v>
      </c>
      <c r="C4484" t="s">
        <v>165</v>
      </c>
      <c r="D4484" t="s">
        <v>165</v>
      </c>
      <c r="E4484" t="s">
        <v>165</v>
      </c>
      <c r="F4484" t="s">
        <v>165</v>
      </c>
      <c r="G4484" t="s">
        <v>165</v>
      </c>
      <c r="H4484" t="s">
        <v>165</v>
      </c>
      <c r="J4484" t="s">
        <v>165</v>
      </c>
      <c r="K4484" t="s">
        <v>165</v>
      </c>
      <c r="L4484" t="s">
        <v>165</v>
      </c>
      <c r="M4484" t="s">
        <v>165</v>
      </c>
      <c r="N4484" t="s">
        <v>165</v>
      </c>
      <c r="O4484" t="s">
        <v>165</v>
      </c>
      <c r="P4484" t="s">
        <v>165</v>
      </c>
      <c r="Q4484" t="s">
        <v>165</v>
      </c>
    </row>
    <row r="4485">
      <c r="B4485" t="s">
        <v>165</v>
      </c>
      <c r="C4485" t="s">
        <v>165</v>
      </c>
      <c r="D4485" t="s">
        <v>165</v>
      </c>
      <c r="E4485" t="s">
        <v>165</v>
      </c>
      <c r="F4485" t="s">
        <v>165</v>
      </c>
      <c r="G4485" t="s">
        <v>165</v>
      </c>
      <c r="H4485" t="s">
        <v>165</v>
      </c>
      <c r="J4485" t="s">
        <v>165</v>
      </c>
      <c r="K4485" t="s">
        <v>165</v>
      </c>
      <c r="L4485" t="s">
        <v>165</v>
      </c>
      <c r="M4485" t="s">
        <v>165</v>
      </c>
      <c r="N4485" t="s">
        <v>165</v>
      </c>
      <c r="O4485" t="s">
        <v>165</v>
      </c>
      <c r="P4485" t="s">
        <v>165</v>
      </c>
      <c r="Q4485" t="s">
        <v>165</v>
      </c>
    </row>
    <row r="4486">
      <c r="B4486" t="s">
        <v>165</v>
      </c>
      <c r="C4486" t="s">
        <v>165</v>
      </c>
      <c r="D4486" t="s">
        <v>165</v>
      </c>
      <c r="E4486" t="s">
        <v>165</v>
      </c>
      <c r="F4486" t="s">
        <v>165</v>
      </c>
      <c r="G4486" t="s">
        <v>165</v>
      </c>
      <c r="H4486" t="s">
        <v>165</v>
      </c>
      <c r="J4486" t="s">
        <v>165</v>
      </c>
      <c r="K4486" t="s">
        <v>165</v>
      </c>
      <c r="L4486" t="s">
        <v>165</v>
      </c>
      <c r="M4486" t="s">
        <v>165</v>
      </c>
      <c r="N4486" t="s">
        <v>165</v>
      </c>
      <c r="O4486" t="s">
        <v>165</v>
      </c>
      <c r="P4486" t="s">
        <v>165</v>
      </c>
      <c r="Q4486" t="s">
        <v>165</v>
      </c>
    </row>
    <row r="4487">
      <c r="B4487" t="s">
        <v>165</v>
      </c>
      <c r="C4487" t="s">
        <v>165</v>
      </c>
      <c r="D4487" t="s">
        <v>165</v>
      </c>
      <c r="E4487" t="s">
        <v>165</v>
      </c>
      <c r="F4487" t="s">
        <v>165</v>
      </c>
      <c r="G4487" t="s">
        <v>165</v>
      </c>
      <c r="H4487" t="s">
        <v>165</v>
      </c>
      <c r="J4487" t="s">
        <v>165</v>
      </c>
      <c r="K4487" t="s">
        <v>165</v>
      </c>
      <c r="L4487" t="s">
        <v>165</v>
      </c>
      <c r="M4487" t="s">
        <v>165</v>
      </c>
      <c r="N4487" t="s">
        <v>165</v>
      </c>
      <c r="O4487" t="s">
        <v>165</v>
      </c>
      <c r="P4487" t="s">
        <v>165</v>
      </c>
      <c r="Q4487" t="s">
        <v>165</v>
      </c>
    </row>
    <row r="4488">
      <c r="B4488" t="s">
        <v>165</v>
      </c>
      <c r="C4488" t="s">
        <v>165</v>
      </c>
      <c r="D4488" t="s">
        <v>165</v>
      </c>
      <c r="E4488" t="s">
        <v>165</v>
      </c>
      <c r="F4488" t="s">
        <v>165</v>
      </c>
      <c r="G4488" t="s">
        <v>165</v>
      </c>
      <c r="H4488" t="s">
        <v>165</v>
      </c>
      <c r="J4488" t="s">
        <v>165</v>
      </c>
      <c r="K4488" t="s">
        <v>165</v>
      </c>
      <c r="L4488" t="s">
        <v>165</v>
      </c>
      <c r="M4488" t="s">
        <v>165</v>
      </c>
      <c r="N4488" t="s">
        <v>165</v>
      </c>
      <c r="O4488" t="s">
        <v>165</v>
      </c>
      <c r="P4488" t="s">
        <v>165</v>
      </c>
      <c r="Q4488" t="s">
        <v>165</v>
      </c>
    </row>
    <row r="4489">
      <c r="B4489" t="s">
        <v>165</v>
      </c>
      <c r="C4489" t="s">
        <v>165</v>
      </c>
      <c r="D4489" t="s">
        <v>165</v>
      </c>
      <c r="E4489" t="s">
        <v>165</v>
      </c>
      <c r="F4489" t="s">
        <v>165</v>
      </c>
      <c r="G4489" t="s">
        <v>165</v>
      </c>
      <c r="H4489" t="s">
        <v>165</v>
      </c>
      <c r="J4489" t="s">
        <v>165</v>
      </c>
      <c r="K4489" t="s">
        <v>165</v>
      </c>
      <c r="L4489" t="s">
        <v>165</v>
      </c>
      <c r="M4489" t="s">
        <v>165</v>
      </c>
      <c r="N4489" t="s">
        <v>165</v>
      </c>
      <c r="O4489" t="s">
        <v>165</v>
      </c>
      <c r="P4489" t="s">
        <v>165</v>
      </c>
      <c r="Q4489" t="s">
        <v>165</v>
      </c>
    </row>
    <row r="4490">
      <c r="B4490" t="s">
        <v>165</v>
      </c>
      <c r="C4490" t="s">
        <v>165</v>
      </c>
      <c r="D4490" t="s">
        <v>165</v>
      </c>
      <c r="E4490" t="s">
        <v>165</v>
      </c>
      <c r="F4490" t="s">
        <v>165</v>
      </c>
      <c r="G4490" t="s">
        <v>165</v>
      </c>
      <c r="H4490" t="s">
        <v>165</v>
      </c>
      <c r="J4490" t="s">
        <v>165</v>
      </c>
      <c r="K4490" t="s">
        <v>165</v>
      </c>
      <c r="L4490" t="s">
        <v>165</v>
      </c>
      <c r="M4490" t="s">
        <v>165</v>
      </c>
      <c r="N4490" t="s">
        <v>165</v>
      </c>
      <c r="O4490" t="s">
        <v>165</v>
      </c>
      <c r="P4490" t="s">
        <v>165</v>
      </c>
      <c r="Q4490" t="s">
        <v>165</v>
      </c>
    </row>
    <row r="4491">
      <c r="B4491" t="s">
        <v>165</v>
      </c>
      <c r="C4491" t="s">
        <v>165</v>
      </c>
      <c r="D4491" t="s">
        <v>165</v>
      </c>
      <c r="E4491" t="s">
        <v>165</v>
      </c>
      <c r="F4491" t="s">
        <v>165</v>
      </c>
      <c r="G4491" t="s">
        <v>165</v>
      </c>
      <c r="H4491" t="s">
        <v>165</v>
      </c>
      <c r="J4491" t="s">
        <v>165</v>
      </c>
      <c r="K4491" t="s">
        <v>165</v>
      </c>
      <c r="L4491" t="s">
        <v>165</v>
      </c>
      <c r="M4491" t="s">
        <v>165</v>
      </c>
      <c r="N4491" t="s">
        <v>165</v>
      </c>
      <c r="O4491" t="s">
        <v>165</v>
      </c>
      <c r="P4491" t="s">
        <v>165</v>
      </c>
      <c r="Q4491" t="s">
        <v>165</v>
      </c>
    </row>
    <row r="4492">
      <c r="B4492" t="s">
        <v>165</v>
      </c>
      <c r="C4492" t="s">
        <v>165</v>
      </c>
      <c r="D4492" t="s">
        <v>165</v>
      </c>
      <c r="E4492" t="s">
        <v>165</v>
      </c>
      <c r="F4492" t="s">
        <v>165</v>
      </c>
      <c r="G4492" t="s">
        <v>165</v>
      </c>
      <c r="H4492" t="s">
        <v>165</v>
      </c>
      <c r="J4492" t="s">
        <v>165</v>
      </c>
      <c r="K4492" t="s">
        <v>165</v>
      </c>
      <c r="L4492" t="s">
        <v>165</v>
      </c>
      <c r="M4492" t="s">
        <v>165</v>
      </c>
      <c r="N4492" t="s">
        <v>165</v>
      </c>
      <c r="O4492" t="s">
        <v>165</v>
      </c>
      <c r="P4492" t="s">
        <v>165</v>
      </c>
      <c r="Q4492" t="s">
        <v>165</v>
      </c>
    </row>
    <row r="4493">
      <c r="B4493" t="s">
        <v>165</v>
      </c>
      <c r="C4493" t="s">
        <v>165</v>
      </c>
      <c r="D4493" t="s">
        <v>165</v>
      </c>
      <c r="E4493" t="s">
        <v>165</v>
      </c>
      <c r="F4493" t="s">
        <v>165</v>
      </c>
      <c r="G4493" t="s">
        <v>165</v>
      </c>
      <c r="H4493" t="s">
        <v>165</v>
      </c>
      <c r="J4493" t="s">
        <v>165</v>
      </c>
      <c r="K4493" t="s">
        <v>165</v>
      </c>
      <c r="L4493" t="s">
        <v>165</v>
      </c>
      <c r="M4493" t="s">
        <v>165</v>
      </c>
      <c r="N4493" t="s">
        <v>165</v>
      </c>
      <c r="O4493" t="s">
        <v>165</v>
      </c>
      <c r="P4493" t="s">
        <v>165</v>
      </c>
      <c r="Q4493" t="s">
        <v>165</v>
      </c>
    </row>
    <row r="4494">
      <c r="B4494" t="s">
        <v>165</v>
      </c>
      <c r="C4494" t="s">
        <v>165</v>
      </c>
      <c r="D4494" t="s">
        <v>165</v>
      </c>
      <c r="E4494" t="s">
        <v>165</v>
      </c>
      <c r="F4494" t="s">
        <v>165</v>
      </c>
      <c r="G4494" t="s">
        <v>165</v>
      </c>
      <c r="H4494" t="s">
        <v>165</v>
      </c>
      <c r="J4494" t="s">
        <v>165</v>
      </c>
      <c r="K4494" t="s">
        <v>165</v>
      </c>
      <c r="L4494" t="s">
        <v>165</v>
      </c>
      <c r="M4494" t="s">
        <v>165</v>
      </c>
      <c r="N4494" t="s">
        <v>165</v>
      </c>
      <c r="O4494" t="s">
        <v>165</v>
      </c>
      <c r="P4494" t="s">
        <v>165</v>
      </c>
      <c r="Q4494" t="s">
        <v>165</v>
      </c>
    </row>
    <row r="4495">
      <c r="B4495" t="s">
        <v>165</v>
      </c>
      <c r="C4495" t="s">
        <v>165</v>
      </c>
      <c r="D4495" t="s">
        <v>165</v>
      </c>
      <c r="E4495" t="s">
        <v>165</v>
      </c>
      <c r="F4495" t="s">
        <v>165</v>
      </c>
      <c r="G4495" t="s">
        <v>165</v>
      </c>
      <c r="H4495" t="s">
        <v>165</v>
      </c>
      <c r="J4495" t="s">
        <v>165</v>
      </c>
      <c r="K4495" t="s">
        <v>165</v>
      </c>
      <c r="L4495" t="s">
        <v>165</v>
      </c>
      <c r="M4495" t="s">
        <v>165</v>
      </c>
      <c r="N4495" t="s">
        <v>165</v>
      </c>
      <c r="O4495" t="s">
        <v>165</v>
      </c>
      <c r="P4495" t="s">
        <v>165</v>
      </c>
      <c r="Q4495" t="s">
        <v>165</v>
      </c>
    </row>
    <row r="4496">
      <c r="B4496" t="s">
        <v>165</v>
      </c>
      <c r="C4496" t="s">
        <v>165</v>
      </c>
      <c r="D4496" t="s">
        <v>165</v>
      </c>
      <c r="E4496" t="s">
        <v>165</v>
      </c>
      <c r="F4496" t="s">
        <v>165</v>
      </c>
      <c r="G4496" t="s">
        <v>165</v>
      </c>
      <c r="H4496" t="s">
        <v>165</v>
      </c>
      <c r="J4496" t="s">
        <v>165</v>
      </c>
      <c r="K4496" t="s">
        <v>165</v>
      </c>
      <c r="L4496" t="s">
        <v>165</v>
      </c>
      <c r="M4496" t="s">
        <v>165</v>
      </c>
      <c r="N4496" t="s">
        <v>165</v>
      </c>
      <c r="O4496" t="s">
        <v>165</v>
      </c>
      <c r="P4496" t="s">
        <v>165</v>
      </c>
      <c r="Q4496" t="s">
        <v>165</v>
      </c>
    </row>
    <row r="4497">
      <c r="B4497" t="s">
        <v>165</v>
      </c>
      <c r="C4497" t="s">
        <v>165</v>
      </c>
      <c r="D4497" t="s">
        <v>165</v>
      </c>
      <c r="E4497" t="s">
        <v>165</v>
      </c>
      <c r="F4497" t="s">
        <v>165</v>
      </c>
      <c r="G4497" t="s">
        <v>165</v>
      </c>
      <c r="H4497" t="s">
        <v>165</v>
      </c>
      <c r="J4497" t="s">
        <v>165</v>
      </c>
      <c r="K4497" t="s">
        <v>165</v>
      </c>
      <c r="L4497" t="s">
        <v>165</v>
      </c>
      <c r="M4497" t="s">
        <v>165</v>
      </c>
      <c r="N4497" t="s">
        <v>165</v>
      </c>
      <c r="O4497" t="s">
        <v>165</v>
      </c>
      <c r="P4497" t="s">
        <v>165</v>
      </c>
      <c r="Q4497" t="s">
        <v>165</v>
      </c>
    </row>
    <row r="4498">
      <c r="B4498" t="s">
        <v>165</v>
      </c>
      <c r="C4498" t="s">
        <v>165</v>
      </c>
      <c r="D4498" t="s">
        <v>165</v>
      </c>
      <c r="E4498" t="s">
        <v>165</v>
      </c>
      <c r="F4498" t="s">
        <v>165</v>
      </c>
      <c r="G4498" t="s">
        <v>165</v>
      </c>
      <c r="H4498" t="s">
        <v>165</v>
      </c>
      <c r="J4498" t="s">
        <v>165</v>
      </c>
      <c r="K4498" t="s">
        <v>165</v>
      </c>
      <c r="L4498" t="s">
        <v>165</v>
      </c>
      <c r="M4498" t="s">
        <v>165</v>
      </c>
      <c r="N4498" t="s">
        <v>165</v>
      </c>
      <c r="O4498" t="s">
        <v>165</v>
      </c>
      <c r="P4498" t="s">
        <v>165</v>
      </c>
      <c r="Q4498" t="s">
        <v>165</v>
      </c>
    </row>
    <row r="4499">
      <c r="B4499" t="s">
        <v>165</v>
      </c>
      <c r="C4499" t="s">
        <v>165</v>
      </c>
      <c r="D4499" t="s">
        <v>165</v>
      </c>
      <c r="E4499" t="s">
        <v>165</v>
      </c>
      <c r="F4499" t="s">
        <v>165</v>
      </c>
      <c r="G4499" t="s">
        <v>165</v>
      </c>
      <c r="H4499" t="s">
        <v>165</v>
      </c>
      <c r="J4499" t="s">
        <v>165</v>
      </c>
      <c r="K4499" t="s">
        <v>165</v>
      </c>
      <c r="L4499" t="s">
        <v>165</v>
      </c>
      <c r="M4499" t="s">
        <v>165</v>
      </c>
      <c r="N4499" t="s">
        <v>165</v>
      </c>
      <c r="O4499" t="s">
        <v>165</v>
      </c>
      <c r="P4499" t="s">
        <v>165</v>
      </c>
      <c r="Q4499" t="s">
        <v>165</v>
      </c>
    </row>
    <row r="4500">
      <c r="B4500" t="s">
        <v>165</v>
      </c>
      <c r="C4500" t="s">
        <v>165</v>
      </c>
      <c r="D4500" t="s">
        <v>165</v>
      </c>
      <c r="E4500" t="s">
        <v>165</v>
      </c>
      <c r="F4500" t="s">
        <v>165</v>
      </c>
      <c r="G4500" t="s">
        <v>165</v>
      </c>
      <c r="H4500" t="s">
        <v>165</v>
      </c>
      <c r="J4500" t="s">
        <v>165</v>
      </c>
      <c r="K4500" t="s">
        <v>165</v>
      </c>
      <c r="L4500" t="s">
        <v>165</v>
      </c>
      <c r="M4500" t="s">
        <v>165</v>
      </c>
      <c r="N4500" t="s">
        <v>165</v>
      </c>
      <c r="O4500" t="s">
        <v>165</v>
      </c>
      <c r="P4500" t="s">
        <v>165</v>
      </c>
      <c r="Q4500" t="s">
        <v>165</v>
      </c>
    </row>
    <row r="4501">
      <c r="B4501" t="s">
        <v>165</v>
      </c>
      <c r="C4501" t="s">
        <v>165</v>
      </c>
      <c r="D4501" t="s">
        <v>165</v>
      </c>
      <c r="E4501" t="s">
        <v>165</v>
      </c>
      <c r="F4501" t="s">
        <v>165</v>
      </c>
      <c r="G4501" t="s">
        <v>165</v>
      </c>
      <c r="H4501" t="s">
        <v>165</v>
      </c>
      <c r="J4501" t="s">
        <v>165</v>
      </c>
      <c r="K4501" t="s">
        <v>165</v>
      </c>
      <c r="L4501" t="s">
        <v>165</v>
      </c>
      <c r="M4501" t="s">
        <v>165</v>
      </c>
      <c r="N4501" t="s">
        <v>165</v>
      </c>
      <c r="O4501" t="s">
        <v>165</v>
      </c>
      <c r="P4501" t="s">
        <v>165</v>
      </c>
      <c r="Q4501" t="s">
        <v>165</v>
      </c>
    </row>
    <row r="4502">
      <c r="B4502" t="s">
        <v>165</v>
      </c>
      <c r="C4502" t="s">
        <v>165</v>
      </c>
      <c r="D4502" t="s">
        <v>165</v>
      </c>
      <c r="E4502" t="s">
        <v>165</v>
      </c>
      <c r="F4502" t="s">
        <v>165</v>
      </c>
      <c r="G4502" t="s">
        <v>165</v>
      </c>
      <c r="H4502" t="s">
        <v>165</v>
      </c>
      <c r="J4502" t="s">
        <v>165</v>
      </c>
      <c r="K4502" t="s">
        <v>165</v>
      </c>
      <c r="L4502" t="s">
        <v>165</v>
      </c>
      <c r="M4502" t="s">
        <v>165</v>
      </c>
      <c r="N4502" t="s">
        <v>165</v>
      </c>
      <c r="O4502" t="s">
        <v>165</v>
      </c>
      <c r="P4502" t="s">
        <v>165</v>
      </c>
      <c r="Q4502" t="s">
        <v>165</v>
      </c>
    </row>
    <row r="4503">
      <c r="B4503" t="s">
        <v>165</v>
      </c>
      <c r="C4503" t="s">
        <v>165</v>
      </c>
      <c r="D4503" t="s">
        <v>165</v>
      </c>
      <c r="E4503" t="s">
        <v>165</v>
      </c>
      <c r="F4503" t="s">
        <v>165</v>
      </c>
      <c r="G4503" t="s">
        <v>165</v>
      </c>
      <c r="H4503" t="s">
        <v>165</v>
      </c>
      <c r="J4503" t="s">
        <v>165</v>
      </c>
      <c r="K4503" t="s">
        <v>165</v>
      </c>
      <c r="L4503" t="s">
        <v>165</v>
      </c>
      <c r="M4503" t="s">
        <v>165</v>
      </c>
      <c r="N4503" t="s">
        <v>165</v>
      </c>
      <c r="O4503" t="s">
        <v>165</v>
      </c>
      <c r="P4503" t="s">
        <v>165</v>
      </c>
      <c r="Q4503" t="s">
        <v>165</v>
      </c>
    </row>
    <row r="4504">
      <c r="B4504" t="s">
        <v>165</v>
      </c>
      <c r="C4504" t="s">
        <v>165</v>
      </c>
      <c r="D4504" t="s">
        <v>165</v>
      </c>
      <c r="E4504" t="s">
        <v>165</v>
      </c>
      <c r="F4504" t="s">
        <v>165</v>
      </c>
      <c r="G4504" t="s">
        <v>165</v>
      </c>
      <c r="H4504" t="s">
        <v>165</v>
      </c>
      <c r="J4504" t="s">
        <v>165</v>
      </c>
      <c r="K4504" t="s">
        <v>165</v>
      </c>
      <c r="L4504" t="s">
        <v>165</v>
      </c>
      <c r="M4504" t="s">
        <v>165</v>
      </c>
      <c r="N4504" t="s">
        <v>165</v>
      </c>
      <c r="O4504" t="s">
        <v>165</v>
      </c>
      <c r="P4504" t="s">
        <v>165</v>
      </c>
      <c r="Q4504" t="s">
        <v>165</v>
      </c>
    </row>
    <row r="4505">
      <c r="B4505" t="s">
        <v>165</v>
      </c>
      <c r="C4505" t="s">
        <v>165</v>
      </c>
      <c r="D4505" t="s">
        <v>165</v>
      </c>
      <c r="E4505" t="s">
        <v>165</v>
      </c>
      <c r="F4505" t="s">
        <v>165</v>
      </c>
      <c r="G4505" t="s">
        <v>165</v>
      </c>
      <c r="H4505" t="s">
        <v>165</v>
      </c>
      <c r="J4505" t="s">
        <v>165</v>
      </c>
      <c r="K4505" t="s">
        <v>165</v>
      </c>
      <c r="L4505" t="s">
        <v>165</v>
      </c>
      <c r="M4505" t="s">
        <v>165</v>
      </c>
      <c r="N4505" t="s">
        <v>165</v>
      </c>
      <c r="O4505" t="s">
        <v>165</v>
      </c>
      <c r="P4505" t="s">
        <v>165</v>
      </c>
      <c r="Q4505" t="s">
        <v>165</v>
      </c>
    </row>
    <row r="4506">
      <c r="B4506" t="s">
        <v>165</v>
      </c>
      <c r="C4506" t="s">
        <v>165</v>
      </c>
      <c r="D4506" t="s">
        <v>165</v>
      </c>
      <c r="E4506" t="s">
        <v>165</v>
      </c>
      <c r="F4506" t="s">
        <v>165</v>
      </c>
      <c r="G4506" t="s">
        <v>165</v>
      </c>
      <c r="H4506" t="s">
        <v>165</v>
      </c>
      <c r="J4506" t="s">
        <v>165</v>
      </c>
      <c r="K4506" t="s">
        <v>165</v>
      </c>
      <c r="L4506" t="s">
        <v>165</v>
      </c>
      <c r="M4506" t="s">
        <v>165</v>
      </c>
      <c r="N4506" t="s">
        <v>165</v>
      </c>
      <c r="O4506" t="s">
        <v>165</v>
      </c>
      <c r="P4506" t="s">
        <v>165</v>
      </c>
      <c r="Q4506" t="s">
        <v>165</v>
      </c>
    </row>
    <row r="4507">
      <c r="B4507" t="s">
        <v>165</v>
      </c>
      <c r="C4507" t="s">
        <v>165</v>
      </c>
      <c r="D4507" t="s">
        <v>165</v>
      </c>
      <c r="E4507" t="s">
        <v>165</v>
      </c>
      <c r="F4507" t="s">
        <v>165</v>
      </c>
      <c r="G4507" t="s">
        <v>165</v>
      </c>
      <c r="H4507" t="s">
        <v>165</v>
      </c>
      <c r="J4507" t="s">
        <v>165</v>
      </c>
      <c r="K4507" t="s">
        <v>165</v>
      </c>
      <c r="L4507" t="s">
        <v>165</v>
      </c>
      <c r="M4507" t="s">
        <v>165</v>
      </c>
      <c r="N4507" t="s">
        <v>165</v>
      </c>
      <c r="O4507" t="s">
        <v>165</v>
      </c>
      <c r="P4507" t="s">
        <v>165</v>
      </c>
      <c r="Q4507" t="s">
        <v>165</v>
      </c>
    </row>
    <row r="4508">
      <c r="B4508" t="s">
        <v>165</v>
      </c>
      <c r="C4508" t="s">
        <v>165</v>
      </c>
      <c r="D4508" t="s">
        <v>165</v>
      </c>
      <c r="E4508" t="s">
        <v>165</v>
      </c>
      <c r="F4508" t="s">
        <v>165</v>
      </c>
      <c r="G4508" t="s">
        <v>165</v>
      </c>
      <c r="H4508" t="s">
        <v>165</v>
      </c>
      <c r="J4508" t="s">
        <v>165</v>
      </c>
      <c r="K4508" t="s">
        <v>165</v>
      </c>
      <c r="L4508" t="s">
        <v>165</v>
      </c>
      <c r="M4508" t="s">
        <v>165</v>
      </c>
      <c r="N4508" t="s">
        <v>165</v>
      </c>
      <c r="O4508" t="s">
        <v>165</v>
      </c>
      <c r="P4508" t="s">
        <v>165</v>
      </c>
      <c r="Q4508" t="s">
        <v>165</v>
      </c>
    </row>
    <row r="4509">
      <c r="B4509" t="s">
        <v>165</v>
      </c>
      <c r="C4509" t="s">
        <v>165</v>
      </c>
      <c r="D4509" t="s">
        <v>165</v>
      </c>
      <c r="E4509" t="s">
        <v>165</v>
      </c>
      <c r="F4509" t="s">
        <v>165</v>
      </c>
      <c r="G4509" t="s">
        <v>165</v>
      </c>
      <c r="H4509" t="s">
        <v>165</v>
      </c>
      <c r="J4509" t="s">
        <v>165</v>
      </c>
      <c r="K4509" t="s">
        <v>165</v>
      </c>
      <c r="L4509" t="s">
        <v>165</v>
      </c>
      <c r="M4509" t="s">
        <v>165</v>
      </c>
      <c r="N4509" t="s">
        <v>165</v>
      </c>
      <c r="O4509" t="s">
        <v>165</v>
      </c>
      <c r="P4509" t="s">
        <v>165</v>
      </c>
      <c r="Q4509" t="s">
        <v>165</v>
      </c>
    </row>
    <row r="4510">
      <c r="B4510" t="s">
        <v>165</v>
      </c>
      <c r="C4510" t="s">
        <v>165</v>
      </c>
      <c r="D4510" t="s">
        <v>165</v>
      </c>
      <c r="E4510" t="s">
        <v>165</v>
      </c>
      <c r="F4510" t="s">
        <v>165</v>
      </c>
      <c r="G4510" t="s">
        <v>165</v>
      </c>
      <c r="H4510" t="s">
        <v>165</v>
      </c>
      <c r="J4510" t="s">
        <v>165</v>
      </c>
      <c r="K4510" t="s">
        <v>165</v>
      </c>
      <c r="L4510" t="s">
        <v>165</v>
      </c>
      <c r="M4510" t="s">
        <v>165</v>
      </c>
      <c r="N4510" t="s">
        <v>165</v>
      </c>
      <c r="O4510" t="s">
        <v>165</v>
      </c>
      <c r="P4510" t="s">
        <v>165</v>
      </c>
      <c r="Q4510" t="s">
        <v>165</v>
      </c>
    </row>
    <row r="4511">
      <c r="B4511" t="s">
        <v>165</v>
      </c>
      <c r="C4511" t="s">
        <v>165</v>
      </c>
      <c r="D4511" t="s">
        <v>165</v>
      </c>
      <c r="E4511" t="s">
        <v>165</v>
      </c>
      <c r="F4511" t="s">
        <v>165</v>
      </c>
      <c r="G4511" t="s">
        <v>165</v>
      </c>
      <c r="H4511" t="s">
        <v>165</v>
      </c>
      <c r="J4511" t="s">
        <v>165</v>
      </c>
      <c r="K4511" t="s">
        <v>165</v>
      </c>
      <c r="L4511" t="s">
        <v>165</v>
      </c>
      <c r="M4511" t="s">
        <v>165</v>
      </c>
      <c r="N4511" t="s">
        <v>165</v>
      </c>
      <c r="O4511" t="s">
        <v>165</v>
      </c>
      <c r="P4511" t="s">
        <v>165</v>
      </c>
      <c r="Q4511" t="s">
        <v>165</v>
      </c>
    </row>
    <row r="4512">
      <c r="B4512" t="s">
        <v>165</v>
      </c>
      <c r="C4512" t="s">
        <v>165</v>
      </c>
      <c r="D4512" t="s">
        <v>165</v>
      </c>
      <c r="E4512" t="s">
        <v>165</v>
      </c>
      <c r="F4512" t="s">
        <v>165</v>
      </c>
      <c r="G4512" t="s">
        <v>165</v>
      </c>
      <c r="H4512" t="s">
        <v>165</v>
      </c>
      <c r="J4512" t="s">
        <v>165</v>
      </c>
      <c r="K4512" t="s">
        <v>165</v>
      </c>
      <c r="L4512" t="s">
        <v>165</v>
      </c>
      <c r="M4512" t="s">
        <v>165</v>
      </c>
      <c r="N4512" t="s">
        <v>165</v>
      </c>
      <c r="O4512" t="s">
        <v>165</v>
      </c>
      <c r="P4512" t="s">
        <v>165</v>
      </c>
      <c r="Q4512" t="s">
        <v>165</v>
      </c>
    </row>
    <row r="4513">
      <c r="B4513" t="s">
        <v>165</v>
      </c>
      <c r="C4513" t="s">
        <v>165</v>
      </c>
      <c r="D4513" t="s">
        <v>165</v>
      </c>
      <c r="E4513" t="s">
        <v>165</v>
      </c>
      <c r="F4513" t="s">
        <v>165</v>
      </c>
      <c r="G4513" t="s">
        <v>165</v>
      </c>
      <c r="H4513" t="s">
        <v>165</v>
      </c>
      <c r="J4513" t="s">
        <v>165</v>
      </c>
      <c r="K4513" t="s">
        <v>165</v>
      </c>
      <c r="L4513" t="s">
        <v>165</v>
      </c>
      <c r="M4513" t="s">
        <v>165</v>
      </c>
      <c r="N4513" t="s">
        <v>165</v>
      </c>
      <c r="O4513" t="s">
        <v>165</v>
      </c>
      <c r="P4513" t="s">
        <v>165</v>
      </c>
      <c r="Q4513" t="s">
        <v>165</v>
      </c>
    </row>
    <row r="4514">
      <c r="B4514" t="s">
        <v>165</v>
      </c>
      <c r="C4514" t="s">
        <v>165</v>
      </c>
      <c r="D4514" t="s">
        <v>165</v>
      </c>
      <c r="E4514" t="s">
        <v>165</v>
      </c>
      <c r="F4514" t="s">
        <v>165</v>
      </c>
      <c r="G4514" t="s">
        <v>165</v>
      </c>
      <c r="H4514" t="s">
        <v>165</v>
      </c>
      <c r="J4514" t="s">
        <v>165</v>
      </c>
      <c r="K4514" t="s">
        <v>165</v>
      </c>
      <c r="L4514" t="s">
        <v>165</v>
      </c>
      <c r="M4514" t="s">
        <v>165</v>
      </c>
      <c r="N4514" t="s">
        <v>165</v>
      </c>
      <c r="O4514" t="s">
        <v>165</v>
      </c>
      <c r="P4514" t="s">
        <v>165</v>
      </c>
      <c r="Q4514" t="s">
        <v>165</v>
      </c>
    </row>
    <row r="4515">
      <c r="B4515" t="s">
        <v>165</v>
      </c>
      <c r="C4515" t="s">
        <v>165</v>
      </c>
      <c r="D4515" t="s">
        <v>165</v>
      </c>
      <c r="E4515" t="s">
        <v>165</v>
      </c>
      <c r="F4515" t="s">
        <v>165</v>
      </c>
      <c r="G4515" t="s">
        <v>165</v>
      </c>
      <c r="H4515" t="s">
        <v>165</v>
      </c>
      <c r="J4515" t="s">
        <v>165</v>
      </c>
      <c r="K4515" t="s">
        <v>165</v>
      </c>
      <c r="L4515" t="s">
        <v>165</v>
      </c>
      <c r="M4515" t="s">
        <v>165</v>
      </c>
      <c r="N4515" t="s">
        <v>165</v>
      </c>
      <c r="O4515" t="s">
        <v>165</v>
      </c>
      <c r="P4515" t="s">
        <v>165</v>
      </c>
      <c r="Q4515" t="s">
        <v>165</v>
      </c>
    </row>
    <row r="4516">
      <c r="B4516" t="s">
        <v>165</v>
      </c>
      <c r="C4516" t="s">
        <v>165</v>
      </c>
      <c r="D4516" t="s">
        <v>165</v>
      </c>
      <c r="E4516" t="s">
        <v>165</v>
      </c>
      <c r="F4516" t="s">
        <v>165</v>
      </c>
      <c r="G4516" t="s">
        <v>165</v>
      </c>
      <c r="H4516" t="s">
        <v>165</v>
      </c>
      <c r="J4516" t="s">
        <v>165</v>
      </c>
      <c r="K4516" t="s">
        <v>165</v>
      </c>
      <c r="L4516" t="s">
        <v>165</v>
      </c>
      <c r="M4516" t="s">
        <v>165</v>
      </c>
      <c r="N4516" t="s">
        <v>165</v>
      </c>
      <c r="O4516" t="s">
        <v>165</v>
      </c>
      <c r="P4516" t="s">
        <v>165</v>
      </c>
      <c r="Q4516" t="s">
        <v>165</v>
      </c>
    </row>
    <row r="4517">
      <c r="B4517" t="s">
        <v>165</v>
      </c>
      <c r="C4517" t="s">
        <v>165</v>
      </c>
      <c r="D4517" t="s">
        <v>165</v>
      </c>
      <c r="E4517" t="s">
        <v>165</v>
      </c>
      <c r="F4517" t="s">
        <v>165</v>
      </c>
      <c r="G4517" t="s">
        <v>165</v>
      </c>
      <c r="H4517" t="s">
        <v>165</v>
      </c>
      <c r="J4517" t="s">
        <v>165</v>
      </c>
      <c r="K4517" t="s">
        <v>165</v>
      </c>
      <c r="L4517" t="s">
        <v>165</v>
      </c>
      <c r="M4517" t="s">
        <v>165</v>
      </c>
      <c r="N4517" t="s">
        <v>165</v>
      </c>
      <c r="O4517" t="s">
        <v>165</v>
      </c>
      <c r="P4517" t="s">
        <v>165</v>
      </c>
      <c r="Q4517" t="s">
        <v>165</v>
      </c>
    </row>
    <row r="4518">
      <c r="B4518" t="s">
        <v>165</v>
      </c>
      <c r="C4518" t="s">
        <v>165</v>
      </c>
      <c r="D4518" t="s">
        <v>165</v>
      </c>
      <c r="E4518" t="s">
        <v>165</v>
      </c>
      <c r="F4518" t="s">
        <v>165</v>
      </c>
      <c r="G4518" t="s">
        <v>165</v>
      </c>
      <c r="H4518" t="s">
        <v>165</v>
      </c>
      <c r="J4518" t="s">
        <v>165</v>
      </c>
      <c r="K4518" t="s">
        <v>165</v>
      </c>
      <c r="L4518" t="s">
        <v>165</v>
      </c>
      <c r="M4518" t="s">
        <v>165</v>
      </c>
      <c r="N4518" t="s">
        <v>165</v>
      </c>
      <c r="O4518" t="s">
        <v>165</v>
      </c>
      <c r="P4518" t="s">
        <v>165</v>
      </c>
      <c r="Q4518" t="s">
        <v>165</v>
      </c>
    </row>
    <row r="4519">
      <c r="B4519" t="s">
        <v>165</v>
      </c>
      <c r="C4519" t="s">
        <v>165</v>
      </c>
      <c r="D4519" t="s">
        <v>165</v>
      </c>
      <c r="E4519" t="s">
        <v>165</v>
      </c>
      <c r="F4519" t="s">
        <v>165</v>
      </c>
      <c r="G4519" t="s">
        <v>165</v>
      </c>
      <c r="H4519" t="s">
        <v>165</v>
      </c>
      <c r="J4519" t="s">
        <v>165</v>
      </c>
      <c r="K4519" t="s">
        <v>165</v>
      </c>
      <c r="L4519" t="s">
        <v>165</v>
      </c>
      <c r="M4519" t="s">
        <v>165</v>
      </c>
      <c r="N4519" t="s">
        <v>165</v>
      </c>
      <c r="O4519" t="s">
        <v>165</v>
      </c>
      <c r="P4519" t="s">
        <v>165</v>
      </c>
      <c r="Q4519" t="s">
        <v>165</v>
      </c>
    </row>
    <row r="4520">
      <c r="B4520" t="s">
        <v>165</v>
      </c>
      <c r="C4520" t="s">
        <v>165</v>
      </c>
      <c r="D4520" t="s">
        <v>165</v>
      </c>
      <c r="E4520" t="s">
        <v>165</v>
      </c>
      <c r="F4520" t="s">
        <v>165</v>
      </c>
      <c r="G4520" t="s">
        <v>165</v>
      </c>
      <c r="H4520" t="s">
        <v>165</v>
      </c>
      <c r="J4520" t="s">
        <v>165</v>
      </c>
      <c r="K4520" t="s">
        <v>165</v>
      </c>
      <c r="L4520" t="s">
        <v>165</v>
      </c>
      <c r="M4520" t="s">
        <v>165</v>
      </c>
      <c r="N4520" t="s">
        <v>165</v>
      </c>
      <c r="O4520" t="s">
        <v>165</v>
      </c>
      <c r="P4520" t="s">
        <v>165</v>
      </c>
      <c r="Q4520" t="s">
        <v>165</v>
      </c>
    </row>
    <row r="4521">
      <c r="B4521" t="s">
        <v>165</v>
      </c>
      <c r="C4521" t="s">
        <v>165</v>
      </c>
      <c r="D4521" t="s">
        <v>165</v>
      </c>
      <c r="E4521" t="s">
        <v>165</v>
      </c>
      <c r="F4521" t="s">
        <v>165</v>
      </c>
      <c r="G4521" t="s">
        <v>165</v>
      </c>
      <c r="H4521" t="s">
        <v>165</v>
      </c>
      <c r="J4521" t="s">
        <v>165</v>
      </c>
      <c r="K4521" t="s">
        <v>165</v>
      </c>
      <c r="L4521" t="s">
        <v>165</v>
      </c>
      <c r="M4521" t="s">
        <v>165</v>
      </c>
      <c r="N4521" t="s">
        <v>165</v>
      </c>
      <c r="O4521" t="s">
        <v>165</v>
      </c>
      <c r="P4521" t="s">
        <v>165</v>
      </c>
      <c r="Q4521" t="s">
        <v>165</v>
      </c>
    </row>
    <row r="4522">
      <c r="B4522" t="s">
        <v>165</v>
      </c>
      <c r="C4522" t="s">
        <v>165</v>
      </c>
      <c r="D4522" t="s">
        <v>165</v>
      </c>
      <c r="E4522" t="s">
        <v>165</v>
      </c>
      <c r="F4522" t="s">
        <v>165</v>
      </c>
      <c r="G4522" t="s">
        <v>165</v>
      </c>
      <c r="H4522" t="s">
        <v>165</v>
      </c>
      <c r="J4522" t="s">
        <v>165</v>
      </c>
      <c r="K4522" t="s">
        <v>165</v>
      </c>
      <c r="L4522" t="s">
        <v>165</v>
      </c>
      <c r="M4522" t="s">
        <v>165</v>
      </c>
      <c r="N4522" t="s">
        <v>165</v>
      </c>
      <c r="O4522" t="s">
        <v>165</v>
      </c>
      <c r="P4522" t="s">
        <v>165</v>
      </c>
      <c r="Q4522" t="s">
        <v>165</v>
      </c>
    </row>
    <row r="4523">
      <c r="B4523" t="s">
        <v>165</v>
      </c>
      <c r="C4523" t="s">
        <v>165</v>
      </c>
      <c r="D4523" t="s">
        <v>165</v>
      </c>
      <c r="E4523" t="s">
        <v>165</v>
      </c>
      <c r="F4523" t="s">
        <v>165</v>
      </c>
      <c r="G4523" t="s">
        <v>165</v>
      </c>
      <c r="H4523" t="s">
        <v>165</v>
      </c>
      <c r="J4523" t="s">
        <v>165</v>
      </c>
      <c r="K4523" t="s">
        <v>165</v>
      </c>
      <c r="L4523" t="s">
        <v>165</v>
      </c>
      <c r="M4523" t="s">
        <v>165</v>
      </c>
      <c r="N4523" t="s">
        <v>165</v>
      </c>
      <c r="O4523" t="s">
        <v>165</v>
      </c>
      <c r="P4523" t="s">
        <v>165</v>
      </c>
      <c r="Q4523" t="s">
        <v>165</v>
      </c>
    </row>
    <row r="4524">
      <c r="B4524" t="s">
        <v>165</v>
      </c>
      <c r="C4524" t="s">
        <v>165</v>
      </c>
      <c r="D4524" t="s">
        <v>165</v>
      </c>
      <c r="E4524" t="s">
        <v>165</v>
      </c>
      <c r="F4524" t="s">
        <v>165</v>
      </c>
      <c r="G4524" t="s">
        <v>165</v>
      </c>
      <c r="H4524" t="s">
        <v>165</v>
      </c>
      <c r="J4524" t="s">
        <v>165</v>
      </c>
      <c r="K4524" t="s">
        <v>165</v>
      </c>
      <c r="L4524" t="s">
        <v>165</v>
      </c>
      <c r="M4524" t="s">
        <v>165</v>
      </c>
      <c r="N4524" t="s">
        <v>165</v>
      </c>
      <c r="O4524" t="s">
        <v>165</v>
      </c>
      <c r="P4524" t="s">
        <v>165</v>
      </c>
      <c r="Q4524" t="s">
        <v>165</v>
      </c>
    </row>
    <row r="4525">
      <c r="B4525" t="s">
        <v>165</v>
      </c>
      <c r="C4525" t="s">
        <v>165</v>
      </c>
      <c r="D4525" t="s">
        <v>165</v>
      </c>
      <c r="E4525" t="s">
        <v>165</v>
      </c>
      <c r="F4525" t="s">
        <v>165</v>
      </c>
      <c r="G4525" t="s">
        <v>165</v>
      </c>
      <c r="H4525" t="s">
        <v>165</v>
      </c>
      <c r="J4525" t="s">
        <v>165</v>
      </c>
      <c r="K4525" t="s">
        <v>165</v>
      </c>
      <c r="L4525" t="s">
        <v>165</v>
      </c>
      <c r="M4525" t="s">
        <v>165</v>
      </c>
      <c r="N4525" t="s">
        <v>165</v>
      </c>
      <c r="O4525" t="s">
        <v>165</v>
      </c>
      <c r="P4525" t="s">
        <v>165</v>
      </c>
      <c r="Q4525" t="s">
        <v>165</v>
      </c>
    </row>
    <row r="4526">
      <c r="B4526" t="s">
        <v>165</v>
      </c>
      <c r="C4526" t="s">
        <v>165</v>
      </c>
      <c r="D4526" t="s">
        <v>165</v>
      </c>
      <c r="E4526" t="s">
        <v>165</v>
      </c>
      <c r="F4526" t="s">
        <v>165</v>
      </c>
      <c r="G4526" t="s">
        <v>165</v>
      </c>
      <c r="H4526" t="s">
        <v>165</v>
      </c>
      <c r="J4526" t="s">
        <v>165</v>
      </c>
      <c r="K4526" t="s">
        <v>165</v>
      </c>
      <c r="L4526" t="s">
        <v>165</v>
      </c>
      <c r="M4526" t="s">
        <v>165</v>
      </c>
      <c r="N4526" t="s">
        <v>165</v>
      </c>
      <c r="O4526" t="s">
        <v>165</v>
      </c>
      <c r="P4526" t="s">
        <v>165</v>
      </c>
      <c r="Q4526" t="s">
        <v>165</v>
      </c>
    </row>
    <row r="4527">
      <c r="B4527" t="s">
        <v>165</v>
      </c>
      <c r="C4527" t="s">
        <v>165</v>
      </c>
      <c r="D4527" t="s">
        <v>165</v>
      </c>
      <c r="E4527" t="s">
        <v>165</v>
      </c>
      <c r="F4527" t="s">
        <v>165</v>
      </c>
      <c r="G4527" t="s">
        <v>165</v>
      </c>
      <c r="H4527" t="s">
        <v>165</v>
      </c>
      <c r="J4527" t="s">
        <v>165</v>
      </c>
      <c r="K4527" t="s">
        <v>165</v>
      </c>
      <c r="L4527" t="s">
        <v>165</v>
      </c>
      <c r="M4527" t="s">
        <v>165</v>
      </c>
      <c r="N4527" t="s">
        <v>165</v>
      </c>
      <c r="O4527" t="s">
        <v>165</v>
      </c>
      <c r="P4527" t="s">
        <v>165</v>
      </c>
      <c r="Q4527" t="s">
        <v>165</v>
      </c>
    </row>
    <row r="4528">
      <c r="B4528" t="s">
        <v>165</v>
      </c>
      <c r="C4528" t="s">
        <v>165</v>
      </c>
      <c r="D4528" t="s">
        <v>165</v>
      </c>
      <c r="E4528" t="s">
        <v>165</v>
      </c>
      <c r="F4528" t="s">
        <v>165</v>
      </c>
      <c r="G4528" t="s">
        <v>165</v>
      </c>
      <c r="H4528" t="s">
        <v>165</v>
      </c>
      <c r="J4528" t="s">
        <v>165</v>
      </c>
      <c r="K4528" t="s">
        <v>165</v>
      </c>
      <c r="L4528" t="s">
        <v>165</v>
      </c>
      <c r="M4528" t="s">
        <v>165</v>
      </c>
      <c r="N4528" t="s">
        <v>165</v>
      </c>
      <c r="O4528" t="s">
        <v>165</v>
      </c>
      <c r="P4528" t="s">
        <v>165</v>
      </c>
      <c r="Q4528" t="s">
        <v>165</v>
      </c>
    </row>
    <row r="4529">
      <c r="B4529" t="s">
        <v>165</v>
      </c>
      <c r="C4529" t="s">
        <v>165</v>
      </c>
      <c r="D4529" t="s">
        <v>165</v>
      </c>
      <c r="E4529" t="s">
        <v>165</v>
      </c>
      <c r="F4529" t="s">
        <v>165</v>
      </c>
      <c r="G4529" t="s">
        <v>165</v>
      </c>
      <c r="H4529" t="s">
        <v>165</v>
      </c>
      <c r="J4529" t="s">
        <v>165</v>
      </c>
      <c r="K4529" t="s">
        <v>165</v>
      </c>
      <c r="L4529" t="s">
        <v>165</v>
      </c>
      <c r="M4529" t="s">
        <v>165</v>
      </c>
      <c r="N4529" t="s">
        <v>165</v>
      </c>
      <c r="O4529" t="s">
        <v>165</v>
      </c>
      <c r="P4529" t="s">
        <v>165</v>
      </c>
      <c r="Q4529" t="s">
        <v>165</v>
      </c>
    </row>
    <row r="4530">
      <c r="B4530" t="s">
        <v>165</v>
      </c>
      <c r="C4530" t="s">
        <v>165</v>
      </c>
      <c r="D4530" t="s">
        <v>165</v>
      </c>
      <c r="E4530" t="s">
        <v>165</v>
      </c>
      <c r="F4530" t="s">
        <v>165</v>
      </c>
      <c r="G4530" t="s">
        <v>165</v>
      </c>
      <c r="H4530" t="s">
        <v>165</v>
      </c>
      <c r="J4530" t="s">
        <v>165</v>
      </c>
      <c r="K4530" t="s">
        <v>165</v>
      </c>
      <c r="L4530" t="s">
        <v>165</v>
      </c>
      <c r="M4530" t="s">
        <v>165</v>
      </c>
      <c r="N4530" t="s">
        <v>165</v>
      </c>
      <c r="O4530" t="s">
        <v>165</v>
      </c>
      <c r="P4530" t="s">
        <v>165</v>
      </c>
      <c r="Q4530" t="s">
        <v>165</v>
      </c>
    </row>
    <row r="4531">
      <c r="B4531" t="s">
        <v>165</v>
      </c>
      <c r="C4531" t="s">
        <v>165</v>
      </c>
      <c r="D4531" t="s">
        <v>165</v>
      </c>
      <c r="E4531" t="s">
        <v>165</v>
      </c>
      <c r="F4531" t="s">
        <v>165</v>
      </c>
      <c r="G4531" t="s">
        <v>165</v>
      </c>
      <c r="H4531" t="s">
        <v>165</v>
      </c>
      <c r="J4531" t="s">
        <v>165</v>
      </c>
      <c r="K4531" t="s">
        <v>165</v>
      </c>
      <c r="L4531" t="s">
        <v>165</v>
      </c>
      <c r="M4531" t="s">
        <v>165</v>
      </c>
      <c r="N4531" t="s">
        <v>165</v>
      </c>
      <c r="O4531" t="s">
        <v>165</v>
      </c>
      <c r="P4531" t="s">
        <v>165</v>
      </c>
      <c r="Q4531" t="s">
        <v>165</v>
      </c>
    </row>
    <row r="4532">
      <c r="B4532" t="s">
        <v>165</v>
      </c>
      <c r="C4532" t="s">
        <v>165</v>
      </c>
      <c r="D4532" t="s">
        <v>165</v>
      </c>
      <c r="E4532" t="s">
        <v>165</v>
      </c>
      <c r="F4532" t="s">
        <v>165</v>
      </c>
      <c r="G4532" t="s">
        <v>165</v>
      </c>
      <c r="H4532" t="s">
        <v>165</v>
      </c>
      <c r="J4532" t="s">
        <v>165</v>
      </c>
      <c r="K4532" t="s">
        <v>165</v>
      </c>
      <c r="L4532" t="s">
        <v>165</v>
      </c>
      <c r="M4532" t="s">
        <v>165</v>
      </c>
      <c r="N4532" t="s">
        <v>165</v>
      </c>
      <c r="O4532" t="s">
        <v>165</v>
      </c>
      <c r="P4532" t="s">
        <v>165</v>
      </c>
      <c r="Q4532" t="s">
        <v>165</v>
      </c>
    </row>
    <row r="4533">
      <c r="B4533" t="s">
        <v>165</v>
      </c>
      <c r="C4533" t="s">
        <v>165</v>
      </c>
      <c r="D4533" t="s">
        <v>165</v>
      </c>
      <c r="E4533" t="s">
        <v>165</v>
      </c>
      <c r="F4533" t="s">
        <v>165</v>
      </c>
      <c r="G4533" t="s">
        <v>165</v>
      </c>
      <c r="H4533" t="s">
        <v>165</v>
      </c>
      <c r="J4533" t="s">
        <v>165</v>
      </c>
      <c r="K4533" t="s">
        <v>165</v>
      </c>
      <c r="L4533" t="s">
        <v>165</v>
      </c>
      <c r="M4533" t="s">
        <v>165</v>
      </c>
      <c r="N4533" t="s">
        <v>165</v>
      </c>
      <c r="O4533" t="s">
        <v>165</v>
      </c>
      <c r="P4533" t="s">
        <v>165</v>
      </c>
      <c r="Q4533" t="s">
        <v>165</v>
      </c>
    </row>
    <row r="4534">
      <c r="B4534" t="s">
        <v>165</v>
      </c>
      <c r="C4534" t="s">
        <v>165</v>
      </c>
      <c r="D4534" t="s">
        <v>165</v>
      </c>
      <c r="E4534" t="s">
        <v>165</v>
      </c>
      <c r="F4534" t="s">
        <v>165</v>
      </c>
      <c r="G4534" t="s">
        <v>165</v>
      </c>
      <c r="H4534" t="s">
        <v>165</v>
      </c>
      <c r="J4534" t="s">
        <v>165</v>
      </c>
      <c r="K4534" t="s">
        <v>165</v>
      </c>
      <c r="L4534" t="s">
        <v>165</v>
      </c>
      <c r="M4534" t="s">
        <v>165</v>
      </c>
      <c r="N4534" t="s">
        <v>165</v>
      </c>
      <c r="O4534" t="s">
        <v>165</v>
      </c>
      <c r="P4534" t="s">
        <v>165</v>
      </c>
      <c r="Q4534" t="s">
        <v>165</v>
      </c>
    </row>
    <row r="4535">
      <c r="B4535" t="s">
        <v>165</v>
      </c>
      <c r="C4535" t="s">
        <v>165</v>
      </c>
      <c r="D4535" t="s">
        <v>165</v>
      </c>
      <c r="E4535" t="s">
        <v>165</v>
      </c>
      <c r="F4535" t="s">
        <v>165</v>
      </c>
      <c r="G4535" t="s">
        <v>165</v>
      </c>
      <c r="H4535" t="s">
        <v>165</v>
      </c>
      <c r="J4535" t="s">
        <v>165</v>
      </c>
      <c r="K4535" t="s">
        <v>165</v>
      </c>
      <c r="L4535" t="s">
        <v>165</v>
      </c>
      <c r="M4535" t="s">
        <v>165</v>
      </c>
      <c r="N4535" t="s">
        <v>165</v>
      </c>
      <c r="O4535" t="s">
        <v>165</v>
      </c>
      <c r="P4535" t="s">
        <v>165</v>
      </c>
      <c r="Q4535" t="s">
        <v>165</v>
      </c>
    </row>
    <row r="4536">
      <c r="B4536" t="s">
        <v>165</v>
      </c>
      <c r="C4536" t="s">
        <v>165</v>
      </c>
      <c r="D4536" t="s">
        <v>165</v>
      </c>
      <c r="E4536" t="s">
        <v>165</v>
      </c>
      <c r="F4536" t="s">
        <v>165</v>
      </c>
      <c r="G4536" t="s">
        <v>165</v>
      </c>
      <c r="H4536" t="s">
        <v>165</v>
      </c>
      <c r="J4536" t="s">
        <v>165</v>
      </c>
      <c r="K4536" t="s">
        <v>165</v>
      </c>
      <c r="L4536" t="s">
        <v>165</v>
      </c>
      <c r="M4536" t="s">
        <v>165</v>
      </c>
      <c r="N4536" t="s">
        <v>165</v>
      </c>
      <c r="O4536" t="s">
        <v>165</v>
      </c>
      <c r="P4536" t="s">
        <v>165</v>
      </c>
      <c r="Q4536" t="s">
        <v>165</v>
      </c>
    </row>
    <row r="4537">
      <c r="B4537" t="s">
        <v>165</v>
      </c>
      <c r="C4537" t="s">
        <v>165</v>
      </c>
      <c r="D4537" t="s">
        <v>165</v>
      </c>
      <c r="E4537" t="s">
        <v>165</v>
      </c>
      <c r="F4537" t="s">
        <v>165</v>
      </c>
      <c r="G4537" t="s">
        <v>165</v>
      </c>
      <c r="H4537" t="s">
        <v>165</v>
      </c>
      <c r="J4537" t="s">
        <v>165</v>
      </c>
      <c r="K4537" t="s">
        <v>165</v>
      </c>
      <c r="L4537" t="s">
        <v>165</v>
      </c>
      <c r="M4537" t="s">
        <v>165</v>
      </c>
      <c r="N4537" t="s">
        <v>165</v>
      </c>
      <c r="O4537" t="s">
        <v>165</v>
      </c>
      <c r="P4537" t="s">
        <v>165</v>
      </c>
      <c r="Q4537" t="s">
        <v>165</v>
      </c>
    </row>
    <row r="4538">
      <c r="B4538" t="s">
        <v>165</v>
      </c>
      <c r="C4538" t="s">
        <v>165</v>
      </c>
      <c r="D4538" t="s">
        <v>165</v>
      </c>
      <c r="E4538" t="s">
        <v>165</v>
      </c>
      <c r="F4538" t="s">
        <v>165</v>
      </c>
      <c r="G4538" t="s">
        <v>165</v>
      </c>
      <c r="H4538" t="s">
        <v>165</v>
      </c>
      <c r="J4538" t="s">
        <v>165</v>
      </c>
      <c r="K4538" t="s">
        <v>165</v>
      </c>
      <c r="L4538" t="s">
        <v>165</v>
      </c>
      <c r="M4538" t="s">
        <v>165</v>
      </c>
      <c r="N4538" t="s">
        <v>165</v>
      </c>
      <c r="O4538" t="s">
        <v>165</v>
      </c>
      <c r="P4538" t="s">
        <v>165</v>
      </c>
      <c r="Q4538" t="s">
        <v>165</v>
      </c>
    </row>
    <row r="4539">
      <c r="B4539" t="s">
        <v>165</v>
      </c>
      <c r="C4539" t="s">
        <v>165</v>
      </c>
      <c r="D4539" t="s">
        <v>165</v>
      </c>
      <c r="E4539" t="s">
        <v>165</v>
      </c>
      <c r="F4539" t="s">
        <v>165</v>
      </c>
      <c r="G4539" t="s">
        <v>165</v>
      </c>
      <c r="H4539" t="s">
        <v>165</v>
      </c>
      <c r="J4539" t="s">
        <v>165</v>
      </c>
      <c r="K4539" t="s">
        <v>165</v>
      </c>
      <c r="L4539" t="s">
        <v>165</v>
      </c>
      <c r="M4539" t="s">
        <v>165</v>
      </c>
      <c r="N4539" t="s">
        <v>165</v>
      </c>
      <c r="O4539" t="s">
        <v>165</v>
      </c>
      <c r="P4539" t="s">
        <v>165</v>
      </c>
      <c r="Q4539" t="s">
        <v>165</v>
      </c>
    </row>
    <row r="4540">
      <c r="B4540" t="s">
        <v>165</v>
      </c>
      <c r="C4540" t="s">
        <v>165</v>
      </c>
      <c r="D4540" t="s">
        <v>165</v>
      </c>
      <c r="E4540" t="s">
        <v>165</v>
      </c>
      <c r="F4540" t="s">
        <v>165</v>
      </c>
      <c r="G4540" t="s">
        <v>165</v>
      </c>
      <c r="H4540" t="s">
        <v>165</v>
      </c>
      <c r="J4540" t="s">
        <v>165</v>
      </c>
      <c r="K4540" t="s">
        <v>165</v>
      </c>
      <c r="L4540" t="s">
        <v>165</v>
      </c>
      <c r="M4540" t="s">
        <v>165</v>
      </c>
      <c r="N4540" t="s">
        <v>165</v>
      </c>
      <c r="O4540" t="s">
        <v>165</v>
      </c>
      <c r="P4540" t="s">
        <v>165</v>
      </c>
      <c r="Q4540" t="s">
        <v>165</v>
      </c>
    </row>
    <row r="4541">
      <c r="B4541" t="s">
        <v>165</v>
      </c>
      <c r="C4541" t="s">
        <v>165</v>
      </c>
      <c r="D4541" t="s">
        <v>165</v>
      </c>
      <c r="E4541" t="s">
        <v>165</v>
      </c>
      <c r="F4541" t="s">
        <v>165</v>
      </c>
      <c r="G4541" t="s">
        <v>165</v>
      </c>
      <c r="H4541" t="s">
        <v>165</v>
      </c>
      <c r="J4541" t="s">
        <v>165</v>
      </c>
      <c r="K4541" t="s">
        <v>165</v>
      </c>
      <c r="L4541" t="s">
        <v>165</v>
      </c>
      <c r="M4541" t="s">
        <v>165</v>
      </c>
      <c r="N4541" t="s">
        <v>165</v>
      </c>
      <c r="O4541" t="s">
        <v>165</v>
      </c>
      <c r="P4541" t="s">
        <v>165</v>
      </c>
      <c r="Q4541" t="s">
        <v>165</v>
      </c>
    </row>
    <row r="4542">
      <c r="B4542" t="s">
        <v>165</v>
      </c>
      <c r="C4542" t="s">
        <v>165</v>
      </c>
      <c r="D4542" t="s">
        <v>165</v>
      </c>
      <c r="E4542" t="s">
        <v>165</v>
      </c>
      <c r="F4542" t="s">
        <v>165</v>
      </c>
      <c r="G4542" t="s">
        <v>165</v>
      </c>
      <c r="H4542" t="s">
        <v>165</v>
      </c>
      <c r="J4542" t="s">
        <v>165</v>
      </c>
      <c r="K4542" t="s">
        <v>165</v>
      </c>
      <c r="L4542" t="s">
        <v>165</v>
      </c>
      <c r="M4542" t="s">
        <v>165</v>
      </c>
      <c r="N4542" t="s">
        <v>165</v>
      </c>
      <c r="O4542" t="s">
        <v>165</v>
      </c>
      <c r="P4542" t="s">
        <v>165</v>
      </c>
      <c r="Q4542" t="s">
        <v>165</v>
      </c>
    </row>
    <row r="4543">
      <c r="B4543" t="s">
        <v>165</v>
      </c>
      <c r="C4543" t="s">
        <v>165</v>
      </c>
      <c r="D4543" t="s">
        <v>165</v>
      </c>
      <c r="E4543" t="s">
        <v>165</v>
      </c>
      <c r="F4543" t="s">
        <v>165</v>
      </c>
      <c r="G4543" t="s">
        <v>165</v>
      </c>
      <c r="H4543" t="s">
        <v>165</v>
      </c>
      <c r="J4543" t="s">
        <v>165</v>
      </c>
      <c r="K4543" t="s">
        <v>165</v>
      </c>
      <c r="L4543" t="s">
        <v>165</v>
      </c>
      <c r="M4543" t="s">
        <v>165</v>
      </c>
      <c r="N4543" t="s">
        <v>165</v>
      </c>
      <c r="O4543" t="s">
        <v>165</v>
      </c>
      <c r="P4543" t="s">
        <v>165</v>
      </c>
      <c r="Q4543" t="s">
        <v>165</v>
      </c>
    </row>
    <row r="4544">
      <c r="B4544" t="s">
        <v>165</v>
      </c>
      <c r="C4544" t="s">
        <v>165</v>
      </c>
      <c r="D4544" t="s">
        <v>165</v>
      </c>
      <c r="E4544" t="s">
        <v>165</v>
      </c>
      <c r="F4544" t="s">
        <v>165</v>
      </c>
      <c r="G4544" t="s">
        <v>165</v>
      </c>
      <c r="H4544" t="s">
        <v>165</v>
      </c>
      <c r="J4544" t="s">
        <v>165</v>
      </c>
      <c r="K4544" t="s">
        <v>165</v>
      </c>
      <c r="L4544" t="s">
        <v>165</v>
      </c>
      <c r="M4544" t="s">
        <v>165</v>
      </c>
      <c r="N4544" t="s">
        <v>165</v>
      </c>
      <c r="O4544" t="s">
        <v>165</v>
      </c>
      <c r="P4544" t="s">
        <v>165</v>
      </c>
      <c r="Q4544" t="s">
        <v>165</v>
      </c>
    </row>
    <row r="4545">
      <c r="B4545" t="s">
        <v>165</v>
      </c>
      <c r="C4545" t="s">
        <v>165</v>
      </c>
      <c r="D4545" t="s">
        <v>165</v>
      </c>
      <c r="E4545" t="s">
        <v>165</v>
      </c>
      <c r="F4545" t="s">
        <v>165</v>
      </c>
      <c r="G4545" t="s">
        <v>165</v>
      </c>
      <c r="H4545" t="s">
        <v>165</v>
      </c>
      <c r="J4545" t="s">
        <v>165</v>
      </c>
      <c r="K4545" t="s">
        <v>165</v>
      </c>
      <c r="L4545" t="s">
        <v>165</v>
      </c>
      <c r="M4545" t="s">
        <v>165</v>
      </c>
      <c r="N4545" t="s">
        <v>165</v>
      </c>
      <c r="O4545" t="s">
        <v>165</v>
      </c>
      <c r="P4545" t="s">
        <v>165</v>
      </c>
      <c r="Q4545" t="s">
        <v>165</v>
      </c>
    </row>
    <row r="4546">
      <c r="B4546" t="s">
        <v>165</v>
      </c>
      <c r="C4546" t="s">
        <v>165</v>
      </c>
      <c r="D4546" t="s">
        <v>165</v>
      </c>
      <c r="E4546" t="s">
        <v>165</v>
      </c>
      <c r="F4546" t="s">
        <v>165</v>
      </c>
      <c r="G4546" t="s">
        <v>165</v>
      </c>
      <c r="H4546" t="s">
        <v>165</v>
      </c>
      <c r="J4546" t="s">
        <v>165</v>
      </c>
      <c r="K4546" t="s">
        <v>165</v>
      </c>
      <c r="L4546" t="s">
        <v>165</v>
      </c>
      <c r="M4546" t="s">
        <v>165</v>
      </c>
      <c r="N4546" t="s">
        <v>165</v>
      </c>
      <c r="O4546" t="s">
        <v>165</v>
      </c>
      <c r="P4546" t="s">
        <v>165</v>
      </c>
      <c r="Q4546" t="s">
        <v>165</v>
      </c>
    </row>
    <row r="4547">
      <c r="B4547" t="s">
        <v>165</v>
      </c>
      <c r="C4547" t="s">
        <v>165</v>
      </c>
      <c r="D4547" t="s">
        <v>165</v>
      </c>
      <c r="E4547" t="s">
        <v>165</v>
      </c>
      <c r="F4547" t="s">
        <v>165</v>
      </c>
      <c r="G4547" t="s">
        <v>165</v>
      </c>
      <c r="H4547" t="s">
        <v>165</v>
      </c>
      <c r="J4547" t="s">
        <v>165</v>
      </c>
      <c r="K4547" t="s">
        <v>165</v>
      </c>
      <c r="L4547" t="s">
        <v>165</v>
      </c>
      <c r="M4547" t="s">
        <v>165</v>
      </c>
      <c r="N4547" t="s">
        <v>165</v>
      </c>
      <c r="O4547" t="s">
        <v>165</v>
      </c>
      <c r="P4547" t="s">
        <v>165</v>
      </c>
      <c r="Q4547" t="s">
        <v>165</v>
      </c>
    </row>
    <row r="4548">
      <c r="B4548" t="s">
        <v>165</v>
      </c>
      <c r="C4548" t="s">
        <v>165</v>
      </c>
      <c r="D4548" t="s">
        <v>165</v>
      </c>
      <c r="E4548" t="s">
        <v>165</v>
      </c>
      <c r="F4548" t="s">
        <v>165</v>
      </c>
      <c r="G4548" t="s">
        <v>165</v>
      </c>
      <c r="H4548" t="s">
        <v>165</v>
      </c>
      <c r="J4548" t="s">
        <v>165</v>
      </c>
      <c r="K4548" t="s">
        <v>165</v>
      </c>
      <c r="L4548" t="s">
        <v>165</v>
      </c>
      <c r="M4548" t="s">
        <v>165</v>
      </c>
      <c r="N4548" t="s">
        <v>165</v>
      </c>
      <c r="O4548" t="s">
        <v>165</v>
      </c>
      <c r="P4548" t="s">
        <v>165</v>
      </c>
      <c r="Q4548" t="s">
        <v>165</v>
      </c>
    </row>
    <row r="4549">
      <c r="B4549" t="s">
        <v>165</v>
      </c>
      <c r="C4549" t="s">
        <v>165</v>
      </c>
      <c r="D4549" t="s">
        <v>165</v>
      </c>
      <c r="E4549" t="s">
        <v>165</v>
      </c>
      <c r="F4549" t="s">
        <v>165</v>
      </c>
      <c r="G4549" t="s">
        <v>165</v>
      </c>
      <c r="H4549" t="s">
        <v>165</v>
      </c>
      <c r="J4549" t="s">
        <v>165</v>
      </c>
      <c r="K4549" t="s">
        <v>165</v>
      </c>
      <c r="L4549" t="s">
        <v>165</v>
      </c>
      <c r="M4549" t="s">
        <v>165</v>
      </c>
      <c r="N4549" t="s">
        <v>165</v>
      </c>
      <c r="O4549" t="s">
        <v>165</v>
      </c>
      <c r="P4549" t="s">
        <v>165</v>
      </c>
      <c r="Q4549" t="s">
        <v>165</v>
      </c>
    </row>
    <row r="4550">
      <c r="B4550" t="s">
        <v>165</v>
      </c>
      <c r="C4550" t="s">
        <v>165</v>
      </c>
      <c r="D4550" t="s">
        <v>165</v>
      </c>
      <c r="E4550" t="s">
        <v>165</v>
      </c>
      <c r="F4550" t="s">
        <v>165</v>
      </c>
      <c r="G4550" t="s">
        <v>165</v>
      </c>
      <c r="H4550" t="s">
        <v>165</v>
      </c>
      <c r="J4550" t="s">
        <v>165</v>
      </c>
      <c r="K4550" t="s">
        <v>165</v>
      </c>
      <c r="L4550" t="s">
        <v>165</v>
      </c>
      <c r="M4550" t="s">
        <v>165</v>
      </c>
      <c r="N4550" t="s">
        <v>165</v>
      </c>
      <c r="O4550" t="s">
        <v>165</v>
      </c>
      <c r="P4550" t="s">
        <v>165</v>
      </c>
      <c r="Q4550" t="s">
        <v>165</v>
      </c>
    </row>
    <row r="4551">
      <c r="B4551" t="s">
        <v>165</v>
      </c>
      <c r="C4551" t="s">
        <v>165</v>
      </c>
      <c r="D4551" t="s">
        <v>165</v>
      </c>
      <c r="E4551" t="s">
        <v>165</v>
      </c>
      <c r="F4551" t="s">
        <v>165</v>
      </c>
      <c r="G4551" t="s">
        <v>165</v>
      </c>
      <c r="H4551" t="s">
        <v>165</v>
      </c>
      <c r="J4551" t="s">
        <v>165</v>
      </c>
      <c r="K4551" t="s">
        <v>165</v>
      </c>
      <c r="L4551" t="s">
        <v>165</v>
      </c>
      <c r="M4551" t="s">
        <v>165</v>
      </c>
      <c r="N4551" t="s">
        <v>165</v>
      </c>
      <c r="O4551" t="s">
        <v>165</v>
      </c>
      <c r="P4551" t="s">
        <v>165</v>
      </c>
      <c r="Q4551" t="s">
        <v>165</v>
      </c>
    </row>
    <row r="4552">
      <c r="B4552" t="s">
        <v>165</v>
      </c>
      <c r="C4552" t="s">
        <v>165</v>
      </c>
      <c r="D4552" t="s">
        <v>165</v>
      </c>
      <c r="E4552" t="s">
        <v>165</v>
      </c>
      <c r="F4552" t="s">
        <v>165</v>
      </c>
      <c r="G4552" t="s">
        <v>165</v>
      </c>
      <c r="H4552" t="s">
        <v>165</v>
      </c>
      <c r="J4552" t="s">
        <v>165</v>
      </c>
      <c r="K4552" t="s">
        <v>165</v>
      </c>
      <c r="L4552" t="s">
        <v>165</v>
      </c>
      <c r="M4552" t="s">
        <v>165</v>
      </c>
      <c r="N4552" t="s">
        <v>165</v>
      </c>
      <c r="O4552" t="s">
        <v>165</v>
      </c>
      <c r="P4552" t="s">
        <v>165</v>
      </c>
      <c r="Q4552" t="s">
        <v>165</v>
      </c>
    </row>
    <row r="4553">
      <c r="B4553" t="s">
        <v>165</v>
      </c>
      <c r="C4553" t="s">
        <v>165</v>
      </c>
      <c r="D4553" t="s">
        <v>165</v>
      </c>
      <c r="E4553" t="s">
        <v>165</v>
      </c>
      <c r="F4553" t="s">
        <v>165</v>
      </c>
      <c r="G4553" t="s">
        <v>165</v>
      </c>
      <c r="H4553" t="s">
        <v>165</v>
      </c>
      <c r="J4553" t="s">
        <v>165</v>
      </c>
      <c r="K4553" t="s">
        <v>165</v>
      </c>
      <c r="L4553" t="s">
        <v>165</v>
      </c>
      <c r="M4553" t="s">
        <v>165</v>
      </c>
      <c r="N4553" t="s">
        <v>165</v>
      </c>
      <c r="O4553" t="s">
        <v>165</v>
      </c>
      <c r="P4553" t="s">
        <v>165</v>
      </c>
      <c r="Q4553" t="s">
        <v>165</v>
      </c>
    </row>
    <row r="4554">
      <c r="B4554" t="s">
        <v>165</v>
      </c>
      <c r="C4554" t="s">
        <v>165</v>
      </c>
      <c r="D4554" t="s">
        <v>165</v>
      </c>
      <c r="E4554" t="s">
        <v>165</v>
      </c>
      <c r="F4554" t="s">
        <v>165</v>
      </c>
      <c r="G4554" t="s">
        <v>165</v>
      </c>
      <c r="H4554" t="s">
        <v>165</v>
      </c>
      <c r="J4554" t="s">
        <v>165</v>
      </c>
      <c r="K4554" t="s">
        <v>165</v>
      </c>
      <c r="L4554" t="s">
        <v>165</v>
      </c>
      <c r="M4554" t="s">
        <v>165</v>
      </c>
      <c r="N4554" t="s">
        <v>165</v>
      </c>
      <c r="O4554" t="s">
        <v>165</v>
      </c>
      <c r="P4554" t="s">
        <v>165</v>
      </c>
      <c r="Q4554" t="s">
        <v>165</v>
      </c>
    </row>
    <row r="4555">
      <c r="B4555" t="s">
        <v>165</v>
      </c>
      <c r="C4555" t="s">
        <v>165</v>
      </c>
      <c r="D4555" t="s">
        <v>165</v>
      </c>
      <c r="E4555" t="s">
        <v>165</v>
      </c>
      <c r="F4555" t="s">
        <v>165</v>
      </c>
      <c r="G4555" t="s">
        <v>165</v>
      </c>
      <c r="H4555" t="s">
        <v>165</v>
      </c>
      <c r="J4555" t="s">
        <v>165</v>
      </c>
      <c r="K4555" t="s">
        <v>165</v>
      </c>
      <c r="L4555" t="s">
        <v>165</v>
      </c>
      <c r="M4555" t="s">
        <v>165</v>
      </c>
      <c r="N4555" t="s">
        <v>165</v>
      </c>
      <c r="O4555" t="s">
        <v>165</v>
      </c>
      <c r="P4555" t="s">
        <v>165</v>
      </c>
      <c r="Q4555" t="s">
        <v>165</v>
      </c>
    </row>
    <row r="4556">
      <c r="B4556" t="s">
        <v>165</v>
      </c>
      <c r="C4556" t="s">
        <v>165</v>
      </c>
      <c r="D4556" t="s">
        <v>165</v>
      </c>
      <c r="E4556" t="s">
        <v>165</v>
      </c>
      <c r="F4556" t="s">
        <v>165</v>
      </c>
      <c r="G4556" t="s">
        <v>165</v>
      </c>
      <c r="H4556" t="s">
        <v>165</v>
      </c>
      <c r="J4556" t="s">
        <v>165</v>
      </c>
      <c r="K4556" t="s">
        <v>165</v>
      </c>
      <c r="L4556" t="s">
        <v>165</v>
      </c>
      <c r="M4556" t="s">
        <v>165</v>
      </c>
      <c r="N4556" t="s">
        <v>165</v>
      </c>
      <c r="O4556" t="s">
        <v>165</v>
      </c>
      <c r="P4556" t="s">
        <v>165</v>
      </c>
      <c r="Q4556" t="s">
        <v>165</v>
      </c>
    </row>
    <row r="4557">
      <c r="B4557" t="s">
        <v>165</v>
      </c>
      <c r="C4557" t="s">
        <v>165</v>
      </c>
      <c r="D4557" t="s">
        <v>165</v>
      </c>
      <c r="E4557" t="s">
        <v>165</v>
      </c>
      <c r="F4557" t="s">
        <v>165</v>
      </c>
      <c r="G4557" t="s">
        <v>165</v>
      </c>
      <c r="H4557" t="s">
        <v>165</v>
      </c>
      <c r="J4557" t="s">
        <v>165</v>
      </c>
      <c r="K4557" t="s">
        <v>165</v>
      </c>
      <c r="L4557" t="s">
        <v>165</v>
      </c>
      <c r="M4557" t="s">
        <v>165</v>
      </c>
      <c r="N4557" t="s">
        <v>165</v>
      </c>
      <c r="O4557" t="s">
        <v>165</v>
      </c>
      <c r="P4557" t="s">
        <v>165</v>
      </c>
      <c r="Q4557" t="s">
        <v>165</v>
      </c>
    </row>
    <row r="4558">
      <c r="B4558" t="s">
        <v>165</v>
      </c>
      <c r="C4558" t="s">
        <v>165</v>
      </c>
      <c r="D4558" t="s">
        <v>165</v>
      </c>
      <c r="E4558" t="s">
        <v>165</v>
      </c>
      <c r="F4558" t="s">
        <v>165</v>
      </c>
      <c r="G4558" t="s">
        <v>165</v>
      </c>
      <c r="H4558" t="s">
        <v>165</v>
      </c>
      <c r="J4558" t="s">
        <v>165</v>
      </c>
      <c r="K4558" t="s">
        <v>165</v>
      </c>
      <c r="L4558" t="s">
        <v>165</v>
      </c>
      <c r="M4558" t="s">
        <v>165</v>
      </c>
      <c r="N4558" t="s">
        <v>165</v>
      </c>
      <c r="O4558" t="s">
        <v>165</v>
      </c>
      <c r="P4558" t="s">
        <v>165</v>
      </c>
      <c r="Q4558" t="s">
        <v>165</v>
      </c>
    </row>
    <row r="4559">
      <c r="B4559" t="s">
        <v>165</v>
      </c>
      <c r="C4559" t="s">
        <v>165</v>
      </c>
      <c r="D4559" t="s">
        <v>165</v>
      </c>
      <c r="E4559" t="s">
        <v>165</v>
      </c>
      <c r="F4559" t="s">
        <v>165</v>
      </c>
      <c r="G4559" t="s">
        <v>165</v>
      </c>
      <c r="H4559" t="s">
        <v>165</v>
      </c>
      <c r="J4559" t="s">
        <v>165</v>
      </c>
      <c r="K4559" t="s">
        <v>165</v>
      </c>
      <c r="L4559" t="s">
        <v>165</v>
      </c>
      <c r="M4559" t="s">
        <v>165</v>
      </c>
      <c r="N4559" t="s">
        <v>165</v>
      </c>
      <c r="O4559" t="s">
        <v>165</v>
      </c>
      <c r="P4559" t="s">
        <v>165</v>
      </c>
      <c r="Q4559" t="s">
        <v>165</v>
      </c>
    </row>
    <row r="4560">
      <c r="B4560" t="s">
        <v>165</v>
      </c>
      <c r="C4560" t="s">
        <v>165</v>
      </c>
      <c r="D4560" t="s">
        <v>165</v>
      </c>
      <c r="E4560" t="s">
        <v>165</v>
      </c>
      <c r="F4560" t="s">
        <v>165</v>
      </c>
      <c r="G4560" t="s">
        <v>165</v>
      </c>
      <c r="H4560" t="s">
        <v>165</v>
      </c>
      <c r="J4560" t="s">
        <v>165</v>
      </c>
      <c r="K4560" t="s">
        <v>165</v>
      </c>
      <c r="L4560" t="s">
        <v>165</v>
      </c>
      <c r="M4560" t="s">
        <v>165</v>
      </c>
      <c r="N4560" t="s">
        <v>165</v>
      </c>
      <c r="O4560" t="s">
        <v>165</v>
      </c>
      <c r="P4560" t="s">
        <v>165</v>
      </c>
      <c r="Q4560" t="s">
        <v>165</v>
      </c>
    </row>
    <row r="4561">
      <c r="B4561" t="s">
        <v>165</v>
      </c>
      <c r="C4561" t="s">
        <v>165</v>
      </c>
      <c r="D4561" t="s">
        <v>165</v>
      </c>
      <c r="E4561" t="s">
        <v>165</v>
      </c>
      <c r="F4561" t="s">
        <v>165</v>
      </c>
      <c r="G4561" t="s">
        <v>165</v>
      </c>
      <c r="H4561" t="s">
        <v>165</v>
      </c>
      <c r="J4561" t="s">
        <v>165</v>
      </c>
      <c r="K4561" t="s">
        <v>165</v>
      </c>
      <c r="L4561" t="s">
        <v>165</v>
      </c>
      <c r="M4561" t="s">
        <v>165</v>
      </c>
      <c r="N4561" t="s">
        <v>165</v>
      </c>
      <c r="O4561" t="s">
        <v>165</v>
      </c>
      <c r="P4561" t="s">
        <v>165</v>
      </c>
      <c r="Q4561" t="s">
        <v>165</v>
      </c>
    </row>
    <row r="4562">
      <c r="B4562" t="s">
        <v>165</v>
      </c>
      <c r="C4562" t="s">
        <v>165</v>
      </c>
      <c r="D4562" t="s">
        <v>165</v>
      </c>
      <c r="E4562" t="s">
        <v>165</v>
      </c>
      <c r="F4562" t="s">
        <v>165</v>
      </c>
      <c r="G4562" t="s">
        <v>165</v>
      </c>
      <c r="H4562" t="s">
        <v>165</v>
      </c>
      <c r="J4562" t="s">
        <v>165</v>
      </c>
      <c r="K4562" t="s">
        <v>165</v>
      </c>
      <c r="L4562" t="s">
        <v>165</v>
      </c>
      <c r="M4562" t="s">
        <v>165</v>
      </c>
      <c r="N4562" t="s">
        <v>165</v>
      </c>
      <c r="O4562" t="s">
        <v>165</v>
      </c>
      <c r="P4562" t="s">
        <v>165</v>
      </c>
      <c r="Q4562" t="s">
        <v>165</v>
      </c>
    </row>
    <row r="4563">
      <c r="B4563" t="s">
        <v>165</v>
      </c>
      <c r="C4563" t="s">
        <v>165</v>
      </c>
      <c r="D4563" t="s">
        <v>165</v>
      </c>
      <c r="E4563" t="s">
        <v>165</v>
      </c>
      <c r="F4563" t="s">
        <v>165</v>
      </c>
      <c r="G4563" t="s">
        <v>165</v>
      </c>
      <c r="H4563" t="s">
        <v>165</v>
      </c>
      <c r="J4563" t="s">
        <v>165</v>
      </c>
      <c r="K4563" t="s">
        <v>165</v>
      </c>
      <c r="L4563" t="s">
        <v>165</v>
      </c>
      <c r="M4563" t="s">
        <v>165</v>
      </c>
      <c r="N4563" t="s">
        <v>165</v>
      </c>
      <c r="O4563" t="s">
        <v>165</v>
      </c>
      <c r="P4563" t="s">
        <v>165</v>
      </c>
      <c r="Q4563" t="s">
        <v>165</v>
      </c>
    </row>
    <row r="4564">
      <c r="B4564" t="s">
        <v>165</v>
      </c>
      <c r="C4564" t="s">
        <v>165</v>
      </c>
      <c r="D4564" t="s">
        <v>165</v>
      </c>
      <c r="E4564" t="s">
        <v>165</v>
      </c>
      <c r="F4564" t="s">
        <v>165</v>
      </c>
      <c r="G4564" t="s">
        <v>165</v>
      </c>
      <c r="H4564" t="s">
        <v>165</v>
      </c>
      <c r="J4564" t="s">
        <v>165</v>
      </c>
      <c r="K4564" t="s">
        <v>165</v>
      </c>
      <c r="L4564" t="s">
        <v>165</v>
      </c>
      <c r="M4564" t="s">
        <v>165</v>
      </c>
      <c r="N4564" t="s">
        <v>165</v>
      </c>
      <c r="O4564" t="s">
        <v>165</v>
      </c>
      <c r="P4564" t="s">
        <v>165</v>
      </c>
      <c r="Q4564" t="s">
        <v>165</v>
      </c>
    </row>
    <row r="4565">
      <c r="B4565" t="s">
        <v>165</v>
      </c>
      <c r="C4565" t="s">
        <v>165</v>
      </c>
      <c r="D4565" t="s">
        <v>165</v>
      </c>
      <c r="E4565" t="s">
        <v>165</v>
      </c>
      <c r="F4565" t="s">
        <v>165</v>
      </c>
      <c r="G4565" t="s">
        <v>165</v>
      </c>
      <c r="H4565" t="s">
        <v>165</v>
      </c>
      <c r="J4565" t="s">
        <v>165</v>
      </c>
      <c r="K4565" t="s">
        <v>165</v>
      </c>
      <c r="L4565" t="s">
        <v>165</v>
      </c>
      <c r="M4565" t="s">
        <v>165</v>
      </c>
      <c r="N4565" t="s">
        <v>165</v>
      </c>
      <c r="O4565" t="s">
        <v>165</v>
      </c>
      <c r="P4565" t="s">
        <v>165</v>
      </c>
      <c r="Q4565" t="s">
        <v>165</v>
      </c>
    </row>
    <row r="4566">
      <c r="B4566" t="s">
        <v>165</v>
      </c>
      <c r="C4566" t="s">
        <v>165</v>
      </c>
      <c r="D4566" t="s">
        <v>165</v>
      </c>
      <c r="E4566" t="s">
        <v>165</v>
      </c>
      <c r="F4566" t="s">
        <v>165</v>
      </c>
      <c r="G4566" t="s">
        <v>165</v>
      </c>
      <c r="H4566" t="s">
        <v>165</v>
      </c>
      <c r="J4566" t="s">
        <v>165</v>
      </c>
      <c r="K4566" t="s">
        <v>165</v>
      </c>
      <c r="L4566" t="s">
        <v>165</v>
      </c>
      <c r="M4566" t="s">
        <v>165</v>
      </c>
      <c r="N4566" t="s">
        <v>165</v>
      </c>
      <c r="O4566" t="s">
        <v>165</v>
      </c>
      <c r="P4566" t="s">
        <v>165</v>
      </c>
      <c r="Q4566" t="s">
        <v>165</v>
      </c>
    </row>
    <row r="4567">
      <c r="B4567" t="s">
        <v>165</v>
      </c>
      <c r="C4567" t="s">
        <v>165</v>
      </c>
      <c r="D4567" t="s">
        <v>165</v>
      </c>
      <c r="E4567" t="s">
        <v>165</v>
      </c>
      <c r="F4567" t="s">
        <v>165</v>
      </c>
      <c r="G4567" t="s">
        <v>165</v>
      </c>
      <c r="H4567" t="s">
        <v>165</v>
      </c>
      <c r="J4567" t="s">
        <v>165</v>
      </c>
      <c r="K4567" t="s">
        <v>165</v>
      </c>
      <c r="L4567" t="s">
        <v>165</v>
      </c>
      <c r="M4567" t="s">
        <v>165</v>
      </c>
      <c r="N4567" t="s">
        <v>165</v>
      </c>
      <c r="O4567" t="s">
        <v>165</v>
      </c>
      <c r="P4567" t="s">
        <v>165</v>
      </c>
      <c r="Q4567" t="s">
        <v>165</v>
      </c>
    </row>
    <row r="4568">
      <c r="B4568" t="s">
        <v>165</v>
      </c>
      <c r="C4568" t="s">
        <v>165</v>
      </c>
      <c r="D4568" t="s">
        <v>165</v>
      </c>
      <c r="E4568" t="s">
        <v>165</v>
      </c>
      <c r="F4568" t="s">
        <v>165</v>
      </c>
      <c r="G4568" t="s">
        <v>165</v>
      </c>
      <c r="H4568" t="s">
        <v>165</v>
      </c>
      <c r="J4568" t="s">
        <v>165</v>
      </c>
      <c r="K4568" t="s">
        <v>165</v>
      </c>
      <c r="L4568" t="s">
        <v>165</v>
      </c>
      <c r="M4568" t="s">
        <v>165</v>
      </c>
      <c r="N4568" t="s">
        <v>165</v>
      </c>
      <c r="O4568" t="s">
        <v>165</v>
      </c>
      <c r="P4568" t="s">
        <v>165</v>
      </c>
      <c r="Q4568" t="s">
        <v>165</v>
      </c>
    </row>
    <row r="4569">
      <c r="B4569" t="s">
        <v>165</v>
      </c>
      <c r="C4569" t="s">
        <v>165</v>
      </c>
      <c r="D4569" t="s">
        <v>165</v>
      </c>
      <c r="E4569" t="s">
        <v>165</v>
      </c>
      <c r="F4569" t="s">
        <v>165</v>
      </c>
      <c r="G4569" t="s">
        <v>165</v>
      </c>
      <c r="H4569" t="s">
        <v>165</v>
      </c>
      <c r="J4569" t="s">
        <v>165</v>
      </c>
      <c r="K4569" t="s">
        <v>165</v>
      </c>
      <c r="L4569" t="s">
        <v>165</v>
      </c>
      <c r="M4569" t="s">
        <v>165</v>
      </c>
      <c r="N4569" t="s">
        <v>165</v>
      </c>
      <c r="O4569" t="s">
        <v>165</v>
      </c>
      <c r="P4569" t="s">
        <v>165</v>
      </c>
      <c r="Q4569" t="s">
        <v>165</v>
      </c>
    </row>
    <row r="4570">
      <c r="B4570" t="s">
        <v>165</v>
      </c>
      <c r="C4570" t="s">
        <v>165</v>
      </c>
      <c r="D4570" t="s">
        <v>165</v>
      </c>
      <c r="E4570" t="s">
        <v>165</v>
      </c>
      <c r="F4570" t="s">
        <v>165</v>
      </c>
      <c r="G4570" t="s">
        <v>165</v>
      </c>
      <c r="H4570" t="s">
        <v>165</v>
      </c>
      <c r="J4570" t="s">
        <v>165</v>
      </c>
      <c r="K4570" t="s">
        <v>165</v>
      </c>
      <c r="L4570" t="s">
        <v>165</v>
      </c>
      <c r="M4570" t="s">
        <v>165</v>
      </c>
      <c r="N4570" t="s">
        <v>165</v>
      </c>
      <c r="O4570" t="s">
        <v>165</v>
      </c>
      <c r="P4570" t="s">
        <v>165</v>
      </c>
      <c r="Q4570" t="s">
        <v>165</v>
      </c>
    </row>
    <row r="4571">
      <c r="B4571" t="s">
        <v>165</v>
      </c>
      <c r="C4571" t="s">
        <v>165</v>
      </c>
      <c r="D4571" t="s">
        <v>165</v>
      </c>
      <c r="E4571" t="s">
        <v>165</v>
      </c>
      <c r="F4571" t="s">
        <v>165</v>
      </c>
      <c r="G4571" t="s">
        <v>165</v>
      </c>
      <c r="H4571" t="s">
        <v>165</v>
      </c>
      <c r="J4571" t="s">
        <v>165</v>
      </c>
      <c r="K4571" t="s">
        <v>165</v>
      </c>
      <c r="L4571" t="s">
        <v>165</v>
      </c>
      <c r="M4571" t="s">
        <v>165</v>
      </c>
      <c r="N4571" t="s">
        <v>165</v>
      </c>
      <c r="O4571" t="s">
        <v>165</v>
      </c>
      <c r="P4571" t="s">
        <v>165</v>
      </c>
      <c r="Q4571" t="s">
        <v>165</v>
      </c>
    </row>
    <row r="4572">
      <c r="B4572" t="s">
        <v>165</v>
      </c>
      <c r="C4572" t="s">
        <v>165</v>
      </c>
      <c r="D4572" t="s">
        <v>165</v>
      </c>
      <c r="E4572" t="s">
        <v>165</v>
      </c>
      <c r="F4572" t="s">
        <v>165</v>
      </c>
      <c r="G4572" t="s">
        <v>165</v>
      </c>
      <c r="H4572" t="s">
        <v>165</v>
      </c>
      <c r="J4572" t="s">
        <v>165</v>
      </c>
      <c r="K4572" t="s">
        <v>165</v>
      </c>
      <c r="L4572" t="s">
        <v>165</v>
      </c>
      <c r="M4572" t="s">
        <v>165</v>
      </c>
      <c r="N4572" t="s">
        <v>165</v>
      </c>
      <c r="O4572" t="s">
        <v>165</v>
      </c>
      <c r="P4572" t="s">
        <v>165</v>
      </c>
      <c r="Q4572" t="s">
        <v>165</v>
      </c>
    </row>
    <row r="4573">
      <c r="B4573" t="s">
        <v>165</v>
      </c>
      <c r="C4573" t="s">
        <v>165</v>
      </c>
      <c r="D4573" t="s">
        <v>165</v>
      </c>
      <c r="E4573" t="s">
        <v>165</v>
      </c>
      <c r="F4573" t="s">
        <v>165</v>
      </c>
      <c r="G4573" t="s">
        <v>165</v>
      </c>
      <c r="H4573" t="s">
        <v>165</v>
      </c>
      <c r="J4573" t="s">
        <v>165</v>
      </c>
      <c r="K4573" t="s">
        <v>165</v>
      </c>
      <c r="L4573" t="s">
        <v>165</v>
      </c>
      <c r="M4573" t="s">
        <v>165</v>
      </c>
      <c r="N4573" t="s">
        <v>165</v>
      </c>
      <c r="O4573" t="s">
        <v>165</v>
      </c>
      <c r="P4573" t="s">
        <v>165</v>
      </c>
      <c r="Q4573" t="s">
        <v>165</v>
      </c>
    </row>
    <row r="4574">
      <c r="B4574" t="s">
        <v>165</v>
      </c>
      <c r="C4574" t="s">
        <v>165</v>
      </c>
      <c r="D4574" t="s">
        <v>165</v>
      </c>
      <c r="E4574" t="s">
        <v>165</v>
      </c>
      <c r="F4574" t="s">
        <v>165</v>
      </c>
      <c r="G4574" t="s">
        <v>165</v>
      </c>
      <c r="H4574" t="s">
        <v>165</v>
      </c>
      <c r="J4574" t="s">
        <v>165</v>
      </c>
      <c r="K4574" t="s">
        <v>165</v>
      </c>
      <c r="L4574" t="s">
        <v>165</v>
      </c>
      <c r="M4574" t="s">
        <v>165</v>
      </c>
      <c r="N4574" t="s">
        <v>165</v>
      </c>
      <c r="O4574" t="s">
        <v>165</v>
      </c>
      <c r="P4574" t="s">
        <v>165</v>
      </c>
      <c r="Q4574" t="s">
        <v>165</v>
      </c>
    </row>
    <row r="4575">
      <c r="B4575" t="s">
        <v>165</v>
      </c>
      <c r="C4575" t="s">
        <v>165</v>
      </c>
      <c r="D4575" t="s">
        <v>165</v>
      </c>
      <c r="E4575" t="s">
        <v>165</v>
      </c>
      <c r="F4575" t="s">
        <v>165</v>
      </c>
      <c r="G4575" t="s">
        <v>165</v>
      </c>
      <c r="H4575" t="s">
        <v>165</v>
      </c>
      <c r="J4575" t="s">
        <v>165</v>
      </c>
      <c r="K4575" t="s">
        <v>165</v>
      </c>
      <c r="L4575" t="s">
        <v>165</v>
      </c>
      <c r="M4575" t="s">
        <v>165</v>
      </c>
      <c r="N4575" t="s">
        <v>165</v>
      </c>
      <c r="O4575" t="s">
        <v>165</v>
      </c>
      <c r="P4575" t="s">
        <v>165</v>
      </c>
      <c r="Q4575" t="s">
        <v>165</v>
      </c>
    </row>
    <row r="4576">
      <c r="B4576" t="s">
        <v>165</v>
      </c>
      <c r="C4576" t="s">
        <v>165</v>
      </c>
      <c r="D4576" t="s">
        <v>165</v>
      </c>
      <c r="E4576" t="s">
        <v>165</v>
      </c>
      <c r="F4576" t="s">
        <v>165</v>
      </c>
      <c r="G4576" t="s">
        <v>165</v>
      </c>
      <c r="H4576" t="s">
        <v>165</v>
      </c>
      <c r="J4576" t="s">
        <v>165</v>
      </c>
      <c r="K4576" t="s">
        <v>165</v>
      </c>
      <c r="L4576" t="s">
        <v>165</v>
      </c>
      <c r="M4576" t="s">
        <v>165</v>
      </c>
      <c r="N4576" t="s">
        <v>165</v>
      </c>
      <c r="O4576" t="s">
        <v>165</v>
      </c>
      <c r="P4576" t="s">
        <v>165</v>
      </c>
      <c r="Q4576" t="s">
        <v>165</v>
      </c>
    </row>
    <row r="4577">
      <c r="B4577" t="s">
        <v>165</v>
      </c>
      <c r="C4577" t="s">
        <v>165</v>
      </c>
      <c r="D4577" t="s">
        <v>165</v>
      </c>
      <c r="E4577" t="s">
        <v>165</v>
      </c>
      <c r="F4577" t="s">
        <v>165</v>
      </c>
      <c r="G4577" t="s">
        <v>165</v>
      </c>
      <c r="H4577" t="s">
        <v>165</v>
      </c>
      <c r="J4577" t="s">
        <v>165</v>
      </c>
      <c r="K4577" t="s">
        <v>165</v>
      </c>
      <c r="L4577" t="s">
        <v>165</v>
      </c>
      <c r="M4577" t="s">
        <v>165</v>
      </c>
      <c r="N4577" t="s">
        <v>165</v>
      </c>
      <c r="O4577" t="s">
        <v>165</v>
      </c>
      <c r="P4577" t="s">
        <v>165</v>
      </c>
      <c r="Q4577" t="s">
        <v>165</v>
      </c>
    </row>
    <row r="4578">
      <c r="B4578" t="s">
        <v>165</v>
      </c>
      <c r="C4578" t="s">
        <v>165</v>
      </c>
      <c r="D4578" t="s">
        <v>165</v>
      </c>
      <c r="E4578" t="s">
        <v>165</v>
      </c>
      <c r="F4578" t="s">
        <v>165</v>
      </c>
      <c r="G4578" t="s">
        <v>165</v>
      </c>
      <c r="H4578" t="s">
        <v>165</v>
      </c>
      <c r="J4578" t="s">
        <v>165</v>
      </c>
      <c r="K4578" t="s">
        <v>165</v>
      </c>
      <c r="L4578" t="s">
        <v>165</v>
      </c>
      <c r="M4578" t="s">
        <v>165</v>
      </c>
      <c r="N4578" t="s">
        <v>165</v>
      </c>
      <c r="O4578" t="s">
        <v>165</v>
      </c>
      <c r="P4578" t="s">
        <v>165</v>
      </c>
      <c r="Q4578" t="s">
        <v>165</v>
      </c>
    </row>
    <row r="4579">
      <c r="B4579" t="s">
        <v>165</v>
      </c>
      <c r="C4579" t="s">
        <v>165</v>
      </c>
      <c r="D4579" t="s">
        <v>165</v>
      </c>
      <c r="E4579" t="s">
        <v>165</v>
      </c>
      <c r="F4579" t="s">
        <v>165</v>
      </c>
      <c r="G4579" t="s">
        <v>165</v>
      </c>
      <c r="H4579" t="s">
        <v>165</v>
      </c>
      <c r="J4579" t="s">
        <v>165</v>
      </c>
      <c r="K4579" t="s">
        <v>165</v>
      </c>
      <c r="L4579" t="s">
        <v>165</v>
      </c>
      <c r="M4579" t="s">
        <v>165</v>
      </c>
      <c r="N4579" t="s">
        <v>165</v>
      </c>
      <c r="O4579" t="s">
        <v>165</v>
      </c>
      <c r="P4579" t="s">
        <v>165</v>
      </c>
      <c r="Q4579" t="s">
        <v>165</v>
      </c>
    </row>
    <row r="4580">
      <c r="B4580" t="s">
        <v>165</v>
      </c>
      <c r="C4580" t="s">
        <v>165</v>
      </c>
      <c r="D4580" t="s">
        <v>165</v>
      </c>
      <c r="E4580" t="s">
        <v>165</v>
      </c>
      <c r="F4580" t="s">
        <v>165</v>
      </c>
      <c r="G4580" t="s">
        <v>165</v>
      </c>
      <c r="H4580" t="s">
        <v>165</v>
      </c>
      <c r="J4580" t="s">
        <v>165</v>
      </c>
      <c r="K4580" t="s">
        <v>165</v>
      </c>
      <c r="L4580" t="s">
        <v>165</v>
      </c>
      <c r="M4580" t="s">
        <v>165</v>
      </c>
      <c r="N4580" t="s">
        <v>165</v>
      </c>
      <c r="O4580" t="s">
        <v>165</v>
      </c>
      <c r="P4580" t="s">
        <v>165</v>
      </c>
      <c r="Q4580" t="s">
        <v>165</v>
      </c>
    </row>
    <row r="4581">
      <c r="B4581" t="s">
        <v>165</v>
      </c>
      <c r="C4581" t="s">
        <v>165</v>
      </c>
      <c r="D4581" t="s">
        <v>165</v>
      </c>
      <c r="E4581" t="s">
        <v>165</v>
      </c>
      <c r="F4581" t="s">
        <v>165</v>
      </c>
      <c r="G4581" t="s">
        <v>165</v>
      </c>
      <c r="H4581" t="s">
        <v>165</v>
      </c>
      <c r="J4581" t="s">
        <v>165</v>
      </c>
      <c r="K4581" t="s">
        <v>165</v>
      </c>
      <c r="L4581" t="s">
        <v>165</v>
      </c>
      <c r="M4581" t="s">
        <v>165</v>
      </c>
      <c r="N4581" t="s">
        <v>165</v>
      </c>
      <c r="O4581" t="s">
        <v>165</v>
      </c>
      <c r="P4581" t="s">
        <v>165</v>
      </c>
      <c r="Q4581" t="s">
        <v>165</v>
      </c>
    </row>
    <row r="4582">
      <c r="B4582" t="s">
        <v>165</v>
      </c>
      <c r="C4582" t="s">
        <v>165</v>
      </c>
      <c r="D4582" t="s">
        <v>165</v>
      </c>
      <c r="E4582" t="s">
        <v>165</v>
      </c>
      <c r="F4582" t="s">
        <v>165</v>
      </c>
      <c r="G4582" t="s">
        <v>165</v>
      </c>
      <c r="H4582" t="s">
        <v>165</v>
      </c>
      <c r="J4582" t="s">
        <v>165</v>
      </c>
      <c r="K4582" t="s">
        <v>165</v>
      </c>
      <c r="L4582" t="s">
        <v>165</v>
      </c>
      <c r="M4582" t="s">
        <v>165</v>
      </c>
      <c r="N4582" t="s">
        <v>165</v>
      </c>
      <c r="O4582" t="s">
        <v>165</v>
      </c>
      <c r="P4582" t="s">
        <v>165</v>
      </c>
      <c r="Q4582" t="s">
        <v>165</v>
      </c>
    </row>
    <row r="4583">
      <c r="B4583" t="s">
        <v>165</v>
      </c>
      <c r="C4583" t="s">
        <v>165</v>
      </c>
      <c r="D4583" t="s">
        <v>165</v>
      </c>
      <c r="E4583" t="s">
        <v>165</v>
      </c>
      <c r="F4583" t="s">
        <v>165</v>
      </c>
      <c r="G4583" t="s">
        <v>165</v>
      </c>
      <c r="H4583" t="s">
        <v>165</v>
      </c>
      <c r="J4583" t="s">
        <v>165</v>
      </c>
      <c r="K4583" t="s">
        <v>165</v>
      </c>
      <c r="L4583" t="s">
        <v>165</v>
      </c>
      <c r="M4583" t="s">
        <v>165</v>
      </c>
      <c r="N4583" t="s">
        <v>165</v>
      </c>
      <c r="O4583" t="s">
        <v>165</v>
      </c>
      <c r="P4583" t="s">
        <v>165</v>
      </c>
      <c r="Q4583" t="s">
        <v>165</v>
      </c>
    </row>
    <row r="4584">
      <c r="B4584" t="s">
        <v>165</v>
      </c>
      <c r="C4584" t="s">
        <v>165</v>
      </c>
      <c r="D4584" t="s">
        <v>165</v>
      </c>
      <c r="E4584" t="s">
        <v>165</v>
      </c>
      <c r="F4584" t="s">
        <v>165</v>
      </c>
      <c r="G4584" t="s">
        <v>165</v>
      </c>
      <c r="H4584" t="s">
        <v>165</v>
      </c>
      <c r="J4584" t="s">
        <v>165</v>
      </c>
      <c r="K4584" t="s">
        <v>165</v>
      </c>
      <c r="L4584" t="s">
        <v>165</v>
      </c>
      <c r="M4584" t="s">
        <v>165</v>
      </c>
      <c r="N4584" t="s">
        <v>165</v>
      </c>
      <c r="O4584" t="s">
        <v>165</v>
      </c>
      <c r="P4584" t="s">
        <v>165</v>
      </c>
      <c r="Q4584" t="s">
        <v>165</v>
      </c>
    </row>
    <row r="4585">
      <c r="B4585" t="s">
        <v>165</v>
      </c>
      <c r="C4585" t="s">
        <v>165</v>
      </c>
      <c r="D4585" t="s">
        <v>165</v>
      </c>
      <c r="E4585" t="s">
        <v>165</v>
      </c>
      <c r="F4585" t="s">
        <v>165</v>
      </c>
      <c r="G4585" t="s">
        <v>165</v>
      </c>
      <c r="H4585" t="s">
        <v>165</v>
      </c>
      <c r="J4585" t="s">
        <v>165</v>
      </c>
      <c r="K4585" t="s">
        <v>165</v>
      </c>
      <c r="L4585" t="s">
        <v>165</v>
      </c>
      <c r="M4585" t="s">
        <v>165</v>
      </c>
      <c r="N4585" t="s">
        <v>165</v>
      </c>
      <c r="O4585" t="s">
        <v>165</v>
      </c>
      <c r="P4585" t="s">
        <v>165</v>
      </c>
      <c r="Q4585" t="s">
        <v>165</v>
      </c>
    </row>
    <row r="4586">
      <c r="B4586" t="s">
        <v>165</v>
      </c>
      <c r="C4586" t="s">
        <v>165</v>
      </c>
      <c r="D4586" t="s">
        <v>165</v>
      </c>
      <c r="E4586" t="s">
        <v>165</v>
      </c>
      <c r="F4586" t="s">
        <v>165</v>
      </c>
      <c r="G4586" t="s">
        <v>165</v>
      </c>
      <c r="H4586" t="s">
        <v>165</v>
      </c>
      <c r="J4586" t="s">
        <v>165</v>
      </c>
      <c r="K4586" t="s">
        <v>165</v>
      </c>
      <c r="L4586" t="s">
        <v>165</v>
      </c>
      <c r="M4586" t="s">
        <v>165</v>
      </c>
      <c r="N4586" t="s">
        <v>165</v>
      </c>
      <c r="O4586" t="s">
        <v>165</v>
      </c>
      <c r="P4586" t="s">
        <v>165</v>
      </c>
      <c r="Q4586" t="s">
        <v>165</v>
      </c>
    </row>
    <row r="4587">
      <c r="B4587" t="s">
        <v>165</v>
      </c>
      <c r="C4587" t="s">
        <v>165</v>
      </c>
      <c r="D4587" t="s">
        <v>165</v>
      </c>
      <c r="E4587" t="s">
        <v>165</v>
      </c>
      <c r="F4587" t="s">
        <v>165</v>
      </c>
      <c r="G4587" t="s">
        <v>165</v>
      </c>
      <c r="H4587" t="s">
        <v>165</v>
      </c>
      <c r="J4587" t="s">
        <v>165</v>
      </c>
      <c r="K4587" t="s">
        <v>165</v>
      </c>
      <c r="L4587" t="s">
        <v>165</v>
      </c>
      <c r="M4587" t="s">
        <v>165</v>
      </c>
      <c r="N4587" t="s">
        <v>165</v>
      </c>
      <c r="O4587" t="s">
        <v>165</v>
      </c>
      <c r="P4587" t="s">
        <v>165</v>
      </c>
      <c r="Q4587" t="s">
        <v>165</v>
      </c>
    </row>
    <row r="4588">
      <c r="B4588" t="s">
        <v>165</v>
      </c>
      <c r="C4588" t="s">
        <v>165</v>
      </c>
      <c r="D4588" t="s">
        <v>165</v>
      </c>
      <c r="E4588" t="s">
        <v>165</v>
      </c>
      <c r="F4588" t="s">
        <v>165</v>
      </c>
      <c r="G4588" t="s">
        <v>165</v>
      </c>
      <c r="H4588" t="s">
        <v>165</v>
      </c>
      <c r="J4588" t="s">
        <v>165</v>
      </c>
      <c r="K4588" t="s">
        <v>165</v>
      </c>
      <c r="L4588" t="s">
        <v>165</v>
      </c>
      <c r="M4588" t="s">
        <v>165</v>
      </c>
      <c r="N4588" t="s">
        <v>165</v>
      </c>
      <c r="O4588" t="s">
        <v>165</v>
      </c>
      <c r="P4588" t="s">
        <v>165</v>
      </c>
      <c r="Q4588" t="s">
        <v>165</v>
      </c>
    </row>
    <row r="4589">
      <c r="B4589" t="s">
        <v>165</v>
      </c>
      <c r="C4589" t="s">
        <v>165</v>
      </c>
      <c r="D4589" t="s">
        <v>165</v>
      </c>
      <c r="E4589" t="s">
        <v>165</v>
      </c>
      <c r="F4589" t="s">
        <v>165</v>
      </c>
      <c r="G4589" t="s">
        <v>165</v>
      </c>
      <c r="H4589" t="s">
        <v>165</v>
      </c>
      <c r="J4589" t="s">
        <v>165</v>
      </c>
      <c r="K4589" t="s">
        <v>165</v>
      </c>
      <c r="L4589" t="s">
        <v>165</v>
      </c>
      <c r="M4589" t="s">
        <v>165</v>
      </c>
      <c r="N4589" t="s">
        <v>165</v>
      </c>
      <c r="O4589" t="s">
        <v>165</v>
      </c>
      <c r="P4589" t="s">
        <v>165</v>
      </c>
      <c r="Q4589" t="s">
        <v>165</v>
      </c>
    </row>
    <row r="4590">
      <c r="B4590" t="s">
        <v>165</v>
      </c>
      <c r="C4590" t="s">
        <v>165</v>
      </c>
      <c r="D4590" t="s">
        <v>165</v>
      </c>
      <c r="E4590" t="s">
        <v>165</v>
      </c>
      <c r="F4590" t="s">
        <v>165</v>
      </c>
      <c r="G4590" t="s">
        <v>165</v>
      </c>
      <c r="H4590" t="s">
        <v>165</v>
      </c>
      <c r="J4590" t="s">
        <v>165</v>
      </c>
      <c r="K4590" t="s">
        <v>165</v>
      </c>
      <c r="L4590" t="s">
        <v>165</v>
      </c>
      <c r="M4590" t="s">
        <v>165</v>
      </c>
      <c r="N4590" t="s">
        <v>165</v>
      </c>
      <c r="O4590" t="s">
        <v>165</v>
      </c>
      <c r="P4590" t="s">
        <v>165</v>
      </c>
      <c r="Q4590" t="s">
        <v>165</v>
      </c>
    </row>
    <row r="4591">
      <c r="B4591" t="s">
        <v>165</v>
      </c>
      <c r="C4591" t="s">
        <v>165</v>
      </c>
      <c r="D4591" t="s">
        <v>165</v>
      </c>
      <c r="E4591" t="s">
        <v>165</v>
      </c>
      <c r="F4591" t="s">
        <v>165</v>
      </c>
      <c r="G4591" t="s">
        <v>165</v>
      </c>
      <c r="H4591" t="s">
        <v>165</v>
      </c>
      <c r="J4591" t="s">
        <v>165</v>
      </c>
      <c r="K4591" t="s">
        <v>165</v>
      </c>
      <c r="L4591" t="s">
        <v>165</v>
      </c>
      <c r="M4591" t="s">
        <v>165</v>
      </c>
      <c r="N4591" t="s">
        <v>165</v>
      </c>
      <c r="O4591" t="s">
        <v>165</v>
      </c>
      <c r="P4591" t="s">
        <v>165</v>
      </c>
      <c r="Q4591" t="s">
        <v>165</v>
      </c>
    </row>
    <row r="4592">
      <c r="B4592" t="s">
        <v>165</v>
      </c>
      <c r="C4592" t="s">
        <v>165</v>
      </c>
      <c r="D4592" t="s">
        <v>165</v>
      </c>
      <c r="E4592" t="s">
        <v>165</v>
      </c>
      <c r="F4592" t="s">
        <v>165</v>
      </c>
      <c r="G4592" t="s">
        <v>165</v>
      </c>
      <c r="H4592" t="s">
        <v>165</v>
      </c>
      <c r="J4592" t="s">
        <v>165</v>
      </c>
      <c r="K4592" t="s">
        <v>165</v>
      </c>
      <c r="L4592" t="s">
        <v>165</v>
      </c>
      <c r="M4592" t="s">
        <v>165</v>
      </c>
      <c r="N4592" t="s">
        <v>165</v>
      </c>
      <c r="O4592" t="s">
        <v>165</v>
      </c>
      <c r="P4592" t="s">
        <v>165</v>
      </c>
      <c r="Q4592" t="s">
        <v>165</v>
      </c>
    </row>
    <row r="4593">
      <c r="B4593" t="s">
        <v>165</v>
      </c>
      <c r="C4593" t="s">
        <v>165</v>
      </c>
      <c r="D4593" t="s">
        <v>165</v>
      </c>
      <c r="E4593" t="s">
        <v>165</v>
      </c>
      <c r="F4593" t="s">
        <v>165</v>
      </c>
      <c r="G4593" t="s">
        <v>165</v>
      </c>
      <c r="H4593" t="s">
        <v>165</v>
      </c>
      <c r="J4593" t="s">
        <v>165</v>
      </c>
      <c r="K4593" t="s">
        <v>165</v>
      </c>
      <c r="L4593" t="s">
        <v>165</v>
      </c>
      <c r="M4593" t="s">
        <v>165</v>
      </c>
      <c r="N4593" t="s">
        <v>165</v>
      </c>
      <c r="O4593" t="s">
        <v>165</v>
      </c>
      <c r="P4593" t="s">
        <v>165</v>
      </c>
      <c r="Q4593" t="s">
        <v>165</v>
      </c>
    </row>
    <row r="4594">
      <c r="B4594" t="s">
        <v>165</v>
      </c>
      <c r="C4594" t="s">
        <v>165</v>
      </c>
      <c r="D4594" t="s">
        <v>165</v>
      </c>
      <c r="E4594" t="s">
        <v>165</v>
      </c>
      <c r="F4594" t="s">
        <v>165</v>
      </c>
      <c r="G4594" t="s">
        <v>165</v>
      </c>
      <c r="H4594" t="s">
        <v>165</v>
      </c>
      <c r="J4594" t="s">
        <v>165</v>
      </c>
      <c r="K4594" t="s">
        <v>165</v>
      </c>
      <c r="L4594" t="s">
        <v>165</v>
      </c>
      <c r="M4594" t="s">
        <v>165</v>
      </c>
      <c r="N4594" t="s">
        <v>165</v>
      </c>
      <c r="O4594" t="s">
        <v>165</v>
      </c>
      <c r="P4594" t="s">
        <v>165</v>
      </c>
      <c r="Q4594" t="s">
        <v>165</v>
      </c>
    </row>
    <row r="4595">
      <c r="B4595" t="s">
        <v>165</v>
      </c>
      <c r="C4595" t="s">
        <v>165</v>
      </c>
      <c r="D4595" t="s">
        <v>165</v>
      </c>
      <c r="E4595" t="s">
        <v>165</v>
      </c>
      <c r="F4595" t="s">
        <v>165</v>
      </c>
      <c r="G4595" t="s">
        <v>165</v>
      </c>
      <c r="H4595" t="s">
        <v>165</v>
      </c>
      <c r="J4595" t="s">
        <v>165</v>
      </c>
      <c r="K4595" t="s">
        <v>165</v>
      </c>
      <c r="L4595" t="s">
        <v>165</v>
      </c>
      <c r="M4595" t="s">
        <v>165</v>
      </c>
      <c r="N4595" t="s">
        <v>165</v>
      </c>
      <c r="O4595" t="s">
        <v>165</v>
      </c>
      <c r="P4595" t="s">
        <v>165</v>
      </c>
      <c r="Q4595" t="s">
        <v>165</v>
      </c>
    </row>
    <row r="4596">
      <c r="B4596" t="s">
        <v>165</v>
      </c>
      <c r="C4596" t="s">
        <v>165</v>
      </c>
      <c r="D4596" t="s">
        <v>165</v>
      </c>
      <c r="E4596" t="s">
        <v>165</v>
      </c>
      <c r="F4596" t="s">
        <v>165</v>
      </c>
      <c r="G4596" t="s">
        <v>165</v>
      </c>
      <c r="H4596" t="s">
        <v>165</v>
      </c>
      <c r="J4596" t="s">
        <v>165</v>
      </c>
      <c r="K4596" t="s">
        <v>165</v>
      </c>
      <c r="L4596" t="s">
        <v>165</v>
      </c>
      <c r="M4596" t="s">
        <v>165</v>
      </c>
      <c r="N4596" t="s">
        <v>165</v>
      </c>
      <c r="O4596" t="s">
        <v>165</v>
      </c>
      <c r="P4596" t="s">
        <v>165</v>
      </c>
      <c r="Q4596" t="s">
        <v>165</v>
      </c>
    </row>
    <row r="4597">
      <c r="B4597" t="s">
        <v>165</v>
      </c>
      <c r="C4597" t="s">
        <v>165</v>
      </c>
      <c r="D4597" t="s">
        <v>165</v>
      </c>
      <c r="E4597" t="s">
        <v>165</v>
      </c>
      <c r="F4597" t="s">
        <v>165</v>
      </c>
      <c r="G4597" t="s">
        <v>165</v>
      </c>
      <c r="H4597" t="s">
        <v>165</v>
      </c>
      <c r="J4597" t="s">
        <v>165</v>
      </c>
      <c r="K4597" t="s">
        <v>165</v>
      </c>
      <c r="L4597" t="s">
        <v>165</v>
      </c>
      <c r="M4597" t="s">
        <v>165</v>
      </c>
      <c r="N4597" t="s">
        <v>165</v>
      </c>
      <c r="O4597" t="s">
        <v>165</v>
      </c>
      <c r="P4597" t="s">
        <v>165</v>
      </c>
      <c r="Q4597" t="s">
        <v>165</v>
      </c>
    </row>
    <row r="4598">
      <c r="B4598" t="s">
        <v>165</v>
      </c>
      <c r="C4598" t="s">
        <v>165</v>
      </c>
      <c r="D4598" t="s">
        <v>165</v>
      </c>
      <c r="E4598" t="s">
        <v>165</v>
      </c>
      <c r="F4598" t="s">
        <v>165</v>
      </c>
      <c r="G4598" t="s">
        <v>165</v>
      </c>
      <c r="H4598" t="s">
        <v>165</v>
      </c>
      <c r="J4598" t="s">
        <v>165</v>
      </c>
      <c r="K4598" t="s">
        <v>165</v>
      </c>
      <c r="L4598" t="s">
        <v>165</v>
      </c>
      <c r="M4598" t="s">
        <v>165</v>
      </c>
      <c r="N4598" t="s">
        <v>165</v>
      </c>
      <c r="O4598" t="s">
        <v>165</v>
      </c>
      <c r="P4598" t="s">
        <v>165</v>
      </c>
      <c r="Q4598" t="s">
        <v>165</v>
      </c>
    </row>
    <row r="4599">
      <c r="B4599" t="s">
        <v>165</v>
      </c>
      <c r="C4599" t="s">
        <v>165</v>
      </c>
      <c r="D4599" t="s">
        <v>165</v>
      </c>
      <c r="E4599" t="s">
        <v>165</v>
      </c>
      <c r="F4599" t="s">
        <v>165</v>
      </c>
      <c r="G4599" t="s">
        <v>165</v>
      </c>
      <c r="H4599" t="s">
        <v>165</v>
      </c>
      <c r="J4599" t="s">
        <v>165</v>
      </c>
      <c r="K4599" t="s">
        <v>165</v>
      </c>
      <c r="L4599" t="s">
        <v>165</v>
      </c>
      <c r="M4599" t="s">
        <v>165</v>
      </c>
      <c r="N4599" t="s">
        <v>165</v>
      </c>
      <c r="O4599" t="s">
        <v>165</v>
      </c>
      <c r="P4599" t="s">
        <v>165</v>
      </c>
      <c r="Q4599" t="s">
        <v>165</v>
      </c>
    </row>
    <row r="4600">
      <c r="B4600" t="s">
        <v>165</v>
      </c>
      <c r="C4600" t="s">
        <v>165</v>
      </c>
      <c r="D4600" t="s">
        <v>165</v>
      </c>
      <c r="E4600" t="s">
        <v>165</v>
      </c>
      <c r="F4600" t="s">
        <v>165</v>
      </c>
      <c r="G4600" t="s">
        <v>165</v>
      </c>
      <c r="H4600" t="s">
        <v>165</v>
      </c>
      <c r="J4600" t="s">
        <v>165</v>
      </c>
      <c r="K4600" t="s">
        <v>165</v>
      </c>
      <c r="L4600" t="s">
        <v>165</v>
      </c>
      <c r="M4600" t="s">
        <v>165</v>
      </c>
      <c r="N4600" t="s">
        <v>165</v>
      </c>
      <c r="O4600" t="s">
        <v>165</v>
      </c>
      <c r="P4600" t="s">
        <v>165</v>
      </c>
      <c r="Q4600" t="s">
        <v>165</v>
      </c>
    </row>
    <row r="4601">
      <c r="B4601" t="s">
        <v>165</v>
      </c>
      <c r="C4601" t="s">
        <v>165</v>
      </c>
      <c r="D4601" t="s">
        <v>165</v>
      </c>
      <c r="E4601" t="s">
        <v>165</v>
      </c>
      <c r="F4601" t="s">
        <v>165</v>
      </c>
      <c r="G4601" t="s">
        <v>165</v>
      </c>
      <c r="H4601" t="s">
        <v>165</v>
      </c>
      <c r="J4601" t="s">
        <v>165</v>
      </c>
      <c r="K4601" t="s">
        <v>165</v>
      </c>
      <c r="L4601" t="s">
        <v>165</v>
      </c>
      <c r="M4601" t="s">
        <v>165</v>
      </c>
      <c r="N4601" t="s">
        <v>165</v>
      </c>
      <c r="O4601" t="s">
        <v>165</v>
      </c>
      <c r="P4601" t="s">
        <v>165</v>
      </c>
      <c r="Q4601" t="s">
        <v>165</v>
      </c>
    </row>
    <row r="4602">
      <c r="B4602" t="s">
        <v>165</v>
      </c>
      <c r="C4602" t="s">
        <v>165</v>
      </c>
      <c r="D4602" t="s">
        <v>165</v>
      </c>
      <c r="E4602" t="s">
        <v>165</v>
      </c>
      <c r="F4602" t="s">
        <v>165</v>
      </c>
      <c r="G4602" t="s">
        <v>165</v>
      </c>
      <c r="H4602" t="s">
        <v>165</v>
      </c>
      <c r="J4602" t="s">
        <v>165</v>
      </c>
      <c r="K4602" t="s">
        <v>165</v>
      </c>
      <c r="L4602" t="s">
        <v>165</v>
      </c>
      <c r="M4602" t="s">
        <v>165</v>
      </c>
      <c r="N4602" t="s">
        <v>165</v>
      </c>
      <c r="O4602" t="s">
        <v>165</v>
      </c>
      <c r="P4602" t="s">
        <v>165</v>
      </c>
      <c r="Q4602" t="s">
        <v>165</v>
      </c>
    </row>
    <row r="4603">
      <c r="B4603" t="s">
        <v>165</v>
      </c>
      <c r="C4603" t="s">
        <v>165</v>
      </c>
      <c r="D4603" t="s">
        <v>165</v>
      </c>
      <c r="E4603" t="s">
        <v>165</v>
      </c>
      <c r="F4603" t="s">
        <v>165</v>
      </c>
      <c r="G4603" t="s">
        <v>165</v>
      </c>
      <c r="H4603" t="s">
        <v>165</v>
      </c>
      <c r="J4603" t="s">
        <v>165</v>
      </c>
      <c r="K4603" t="s">
        <v>165</v>
      </c>
      <c r="L4603" t="s">
        <v>165</v>
      </c>
      <c r="M4603" t="s">
        <v>165</v>
      </c>
      <c r="N4603" t="s">
        <v>165</v>
      </c>
      <c r="O4603" t="s">
        <v>165</v>
      </c>
      <c r="P4603" t="s">
        <v>165</v>
      </c>
      <c r="Q4603" t="s">
        <v>165</v>
      </c>
    </row>
    <row r="4604">
      <c r="B4604" t="s">
        <v>165</v>
      </c>
      <c r="C4604" t="s">
        <v>165</v>
      </c>
      <c r="D4604" t="s">
        <v>165</v>
      </c>
      <c r="E4604" t="s">
        <v>165</v>
      </c>
      <c r="F4604" t="s">
        <v>165</v>
      </c>
      <c r="G4604" t="s">
        <v>165</v>
      </c>
      <c r="H4604" t="s">
        <v>165</v>
      </c>
      <c r="J4604" t="s">
        <v>165</v>
      </c>
      <c r="K4604" t="s">
        <v>165</v>
      </c>
      <c r="L4604" t="s">
        <v>165</v>
      </c>
      <c r="M4604" t="s">
        <v>165</v>
      </c>
      <c r="N4604" t="s">
        <v>165</v>
      </c>
      <c r="O4604" t="s">
        <v>165</v>
      </c>
      <c r="P4604" t="s">
        <v>165</v>
      </c>
      <c r="Q4604" t="s">
        <v>165</v>
      </c>
    </row>
    <row r="4605">
      <c r="B4605" t="s">
        <v>165</v>
      </c>
      <c r="C4605" t="s">
        <v>165</v>
      </c>
      <c r="D4605" t="s">
        <v>165</v>
      </c>
      <c r="E4605" t="s">
        <v>165</v>
      </c>
      <c r="F4605" t="s">
        <v>165</v>
      </c>
      <c r="G4605" t="s">
        <v>165</v>
      </c>
      <c r="H4605" t="s">
        <v>165</v>
      </c>
      <c r="J4605" t="s">
        <v>165</v>
      </c>
      <c r="K4605" t="s">
        <v>165</v>
      </c>
      <c r="L4605" t="s">
        <v>165</v>
      </c>
      <c r="M4605" t="s">
        <v>165</v>
      </c>
      <c r="N4605" t="s">
        <v>165</v>
      </c>
      <c r="O4605" t="s">
        <v>165</v>
      </c>
      <c r="P4605" t="s">
        <v>165</v>
      </c>
      <c r="Q4605" t="s">
        <v>165</v>
      </c>
    </row>
    <row r="4606">
      <c r="B4606" t="s">
        <v>165</v>
      </c>
      <c r="C4606" t="s">
        <v>165</v>
      </c>
      <c r="D4606" t="s">
        <v>165</v>
      </c>
      <c r="E4606" t="s">
        <v>165</v>
      </c>
      <c r="F4606" t="s">
        <v>165</v>
      </c>
      <c r="G4606" t="s">
        <v>165</v>
      </c>
      <c r="H4606" t="s">
        <v>165</v>
      </c>
      <c r="J4606" t="s">
        <v>165</v>
      </c>
      <c r="K4606" t="s">
        <v>165</v>
      </c>
      <c r="L4606" t="s">
        <v>165</v>
      </c>
      <c r="M4606" t="s">
        <v>165</v>
      </c>
      <c r="N4606" t="s">
        <v>165</v>
      </c>
      <c r="O4606" t="s">
        <v>165</v>
      </c>
      <c r="P4606" t="s">
        <v>165</v>
      </c>
      <c r="Q4606" t="s">
        <v>165</v>
      </c>
    </row>
    <row r="4607">
      <c r="B4607" t="s">
        <v>165</v>
      </c>
      <c r="C4607" t="s">
        <v>165</v>
      </c>
      <c r="D4607" t="s">
        <v>165</v>
      </c>
      <c r="E4607" t="s">
        <v>165</v>
      </c>
      <c r="F4607" t="s">
        <v>165</v>
      </c>
      <c r="G4607" t="s">
        <v>165</v>
      </c>
      <c r="H4607" t="s">
        <v>165</v>
      </c>
      <c r="J4607" t="s">
        <v>165</v>
      </c>
      <c r="K4607" t="s">
        <v>165</v>
      </c>
      <c r="L4607" t="s">
        <v>165</v>
      </c>
      <c r="M4607" t="s">
        <v>165</v>
      </c>
      <c r="N4607" t="s">
        <v>165</v>
      </c>
      <c r="O4607" t="s">
        <v>165</v>
      </c>
      <c r="P4607" t="s">
        <v>165</v>
      </c>
      <c r="Q4607" t="s">
        <v>165</v>
      </c>
    </row>
    <row r="4608">
      <c r="B4608" t="s">
        <v>165</v>
      </c>
      <c r="C4608" t="s">
        <v>165</v>
      </c>
      <c r="D4608" t="s">
        <v>165</v>
      </c>
      <c r="E4608" t="s">
        <v>165</v>
      </c>
      <c r="F4608" t="s">
        <v>165</v>
      </c>
      <c r="G4608" t="s">
        <v>165</v>
      </c>
      <c r="H4608" t="s">
        <v>165</v>
      </c>
      <c r="J4608" t="s">
        <v>165</v>
      </c>
      <c r="K4608" t="s">
        <v>165</v>
      </c>
      <c r="L4608" t="s">
        <v>165</v>
      </c>
      <c r="M4608" t="s">
        <v>165</v>
      </c>
      <c r="N4608" t="s">
        <v>165</v>
      </c>
      <c r="O4608" t="s">
        <v>165</v>
      </c>
      <c r="P4608" t="s">
        <v>165</v>
      </c>
      <c r="Q4608" t="s">
        <v>165</v>
      </c>
    </row>
    <row r="4609">
      <c r="B4609" t="s">
        <v>165</v>
      </c>
      <c r="C4609" t="s">
        <v>165</v>
      </c>
      <c r="D4609" t="s">
        <v>165</v>
      </c>
      <c r="E4609" t="s">
        <v>165</v>
      </c>
      <c r="F4609" t="s">
        <v>165</v>
      </c>
      <c r="G4609" t="s">
        <v>165</v>
      </c>
      <c r="H4609" t="s">
        <v>165</v>
      </c>
      <c r="J4609" t="s">
        <v>165</v>
      </c>
      <c r="K4609" t="s">
        <v>165</v>
      </c>
      <c r="L4609" t="s">
        <v>165</v>
      </c>
      <c r="M4609" t="s">
        <v>165</v>
      </c>
      <c r="N4609" t="s">
        <v>165</v>
      </c>
      <c r="O4609" t="s">
        <v>165</v>
      </c>
      <c r="P4609" t="s">
        <v>165</v>
      </c>
      <c r="Q4609" t="s">
        <v>165</v>
      </c>
    </row>
    <row r="4610">
      <c r="B4610" t="s">
        <v>165</v>
      </c>
      <c r="C4610" t="s">
        <v>165</v>
      </c>
      <c r="D4610" t="s">
        <v>165</v>
      </c>
      <c r="E4610" t="s">
        <v>165</v>
      </c>
      <c r="F4610" t="s">
        <v>165</v>
      </c>
      <c r="G4610" t="s">
        <v>165</v>
      </c>
      <c r="H4610" t="s">
        <v>165</v>
      </c>
      <c r="J4610" t="s">
        <v>165</v>
      </c>
      <c r="K4610" t="s">
        <v>165</v>
      </c>
      <c r="L4610" t="s">
        <v>165</v>
      </c>
      <c r="M4610" t="s">
        <v>165</v>
      </c>
      <c r="N4610" t="s">
        <v>165</v>
      </c>
      <c r="O4610" t="s">
        <v>165</v>
      </c>
      <c r="P4610" t="s">
        <v>165</v>
      </c>
      <c r="Q4610" t="s">
        <v>165</v>
      </c>
    </row>
    <row r="4611">
      <c r="B4611" t="s">
        <v>165</v>
      </c>
      <c r="C4611" t="s">
        <v>165</v>
      </c>
      <c r="D4611" t="s">
        <v>165</v>
      </c>
      <c r="E4611" t="s">
        <v>165</v>
      </c>
      <c r="F4611" t="s">
        <v>165</v>
      </c>
      <c r="G4611" t="s">
        <v>165</v>
      </c>
      <c r="H4611" t="s">
        <v>165</v>
      </c>
      <c r="J4611" t="s">
        <v>165</v>
      </c>
      <c r="K4611" t="s">
        <v>165</v>
      </c>
      <c r="L4611" t="s">
        <v>165</v>
      </c>
      <c r="M4611" t="s">
        <v>165</v>
      </c>
      <c r="N4611" t="s">
        <v>165</v>
      </c>
      <c r="O4611" t="s">
        <v>165</v>
      </c>
      <c r="P4611" t="s">
        <v>165</v>
      </c>
      <c r="Q4611" t="s">
        <v>165</v>
      </c>
    </row>
    <row r="4612">
      <c r="B4612" t="s">
        <v>165</v>
      </c>
      <c r="C4612" t="s">
        <v>165</v>
      </c>
      <c r="D4612" t="s">
        <v>165</v>
      </c>
      <c r="E4612" t="s">
        <v>165</v>
      </c>
      <c r="F4612" t="s">
        <v>165</v>
      </c>
      <c r="G4612" t="s">
        <v>165</v>
      </c>
      <c r="H4612" t="s">
        <v>165</v>
      </c>
      <c r="J4612" t="s">
        <v>165</v>
      </c>
      <c r="K4612" t="s">
        <v>165</v>
      </c>
      <c r="L4612" t="s">
        <v>165</v>
      </c>
      <c r="M4612" t="s">
        <v>165</v>
      </c>
      <c r="N4612" t="s">
        <v>165</v>
      </c>
      <c r="O4612" t="s">
        <v>165</v>
      </c>
      <c r="P4612" t="s">
        <v>165</v>
      </c>
      <c r="Q4612" t="s">
        <v>165</v>
      </c>
    </row>
    <row r="4613">
      <c r="B4613" t="s">
        <v>165</v>
      </c>
      <c r="C4613" t="s">
        <v>165</v>
      </c>
      <c r="D4613" t="s">
        <v>165</v>
      </c>
      <c r="E4613" t="s">
        <v>165</v>
      </c>
      <c r="F4613" t="s">
        <v>165</v>
      </c>
      <c r="G4613" t="s">
        <v>165</v>
      </c>
      <c r="H4613" t="s">
        <v>165</v>
      </c>
      <c r="J4613" t="s">
        <v>165</v>
      </c>
      <c r="K4613" t="s">
        <v>165</v>
      </c>
      <c r="L4613" t="s">
        <v>165</v>
      </c>
      <c r="M4613" t="s">
        <v>165</v>
      </c>
      <c r="N4613" t="s">
        <v>165</v>
      </c>
      <c r="O4613" t="s">
        <v>165</v>
      </c>
      <c r="P4613" t="s">
        <v>165</v>
      </c>
      <c r="Q4613" t="s">
        <v>165</v>
      </c>
    </row>
    <row r="4614">
      <c r="B4614" t="s">
        <v>165</v>
      </c>
      <c r="C4614" t="s">
        <v>165</v>
      </c>
      <c r="D4614" t="s">
        <v>165</v>
      </c>
      <c r="E4614" t="s">
        <v>165</v>
      </c>
      <c r="F4614" t="s">
        <v>165</v>
      </c>
      <c r="G4614" t="s">
        <v>165</v>
      </c>
      <c r="H4614" t="s">
        <v>165</v>
      </c>
      <c r="J4614" t="s">
        <v>165</v>
      </c>
      <c r="K4614" t="s">
        <v>165</v>
      </c>
      <c r="L4614" t="s">
        <v>165</v>
      </c>
      <c r="M4614" t="s">
        <v>165</v>
      </c>
      <c r="N4614" t="s">
        <v>165</v>
      </c>
      <c r="O4614" t="s">
        <v>165</v>
      </c>
      <c r="P4614" t="s">
        <v>165</v>
      </c>
      <c r="Q4614" t="s">
        <v>165</v>
      </c>
    </row>
    <row r="4615">
      <c r="B4615" t="s">
        <v>165</v>
      </c>
      <c r="C4615" t="s">
        <v>165</v>
      </c>
      <c r="D4615" t="s">
        <v>165</v>
      </c>
      <c r="E4615" t="s">
        <v>165</v>
      </c>
      <c r="F4615" t="s">
        <v>165</v>
      </c>
      <c r="G4615" t="s">
        <v>165</v>
      </c>
      <c r="H4615" t="s">
        <v>165</v>
      </c>
      <c r="J4615" t="s">
        <v>165</v>
      </c>
      <c r="K4615" t="s">
        <v>165</v>
      </c>
      <c r="L4615" t="s">
        <v>165</v>
      </c>
      <c r="M4615" t="s">
        <v>165</v>
      </c>
      <c r="N4615" t="s">
        <v>165</v>
      </c>
      <c r="O4615" t="s">
        <v>165</v>
      </c>
      <c r="P4615" t="s">
        <v>165</v>
      </c>
      <c r="Q4615" t="s">
        <v>165</v>
      </c>
    </row>
    <row r="4616">
      <c r="B4616" t="s">
        <v>165</v>
      </c>
      <c r="C4616" t="s">
        <v>165</v>
      </c>
      <c r="D4616" t="s">
        <v>165</v>
      </c>
      <c r="E4616" t="s">
        <v>165</v>
      </c>
      <c r="F4616" t="s">
        <v>165</v>
      </c>
      <c r="G4616" t="s">
        <v>165</v>
      </c>
      <c r="H4616" t="s">
        <v>165</v>
      </c>
      <c r="J4616" t="s">
        <v>165</v>
      </c>
      <c r="K4616" t="s">
        <v>165</v>
      </c>
      <c r="L4616" t="s">
        <v>165</v>
      </c>
      <c r="M4616" t="s">
        <v>165</v>
      </c>
      <c r="N4616" t="s">
        <v>165</v>
      </c>
      <c r="O4616" t="s">
        <v>165</v>
      </c>
      <c r="P4616" t="s">
        <v>165</v>
      </c>
      <c r="Q4616" t="s">
        <v>165</v>
      </c>
    </row>
    <row r="4617">
      <c r="B4617" t="s">
        <v>165</v>
      </c>
      <c r="C4617" t="s">
        <v>165</v>
      </c>
      <c r="D4617" t="s">
        <v>165</v>
      </c>
      <c r="E4617" t="s">
        <v>165</v>
      </c>
      <c r="F4617" t="s">
        <v>165</v>
      </c>
      <c r="G4617" t="s">
        <v>165</v>
      </c>
      <c r="H4617" t="s">
        <v>165</v>
      </c>
      <c r="J4617" t="s">
        <v>165</v>
      </c>
      <c r="K4617" t="s">
        <v>165</v>
      </c>
      <c r="L4617" t="s">
        <v>165</v>
      </c>
      <c r="M4617" t="s">
        <v>165</v>
      </c>
      <c r="N4617" t="s">
        <v>165</v>
      </c>
      <c r="O4617" t="s">
        <v>165</v>
      </c>
      <c r="P4617" t="s">
        <v>165</v>
      </c>
      <c r="Q4617" t="s">
        <v>165</v>
      </c>
    </row>
    <row r="4618">
      <c r="B4618" t="s">
        <v>165</v>
      </c>
      <c r="C4618" t="s">
        <v>165</v>
      </c>
      <c r="D4618" t="s">
        <v>165</v>
      </c>
      <c r="E4618" t="s">
        <v>165</v>
      </c>
      <c r="F4618" t="s">
        <v>165</v>
      </c>
      <c r="G4618" t="s">
        <v>165</v>
      </c>
      <c r="H4618" t="s">
        <v>165</v>
      </c>
      <c r="J4618" t="s">
        <v>165</v>
      </c>
      <c r="K4618" t="s">
        <v>165</v>
      </c>
      <c r="L4618" t="s">
        <v>165</v>
      </c>
      <c r="M4618" t="s">
        <v>165</v>
      </c>
      <c r="N4618" t="s">
        <v>165</v>
      </c>
      <c r="O4618" t="s">
        <v>165</v>
      </c>
      <c r="P4618" t="s">
        <v>165</v>
      </c>
      <c r="Q4618" t="s">
        <v>165</v>
      </c>
    </row>
    <row r="4619">
      <c r="B4619" t="s">
        <v>165</v>
      </c>
      <c r="C4619" t="s">
        <v>165</v>
      </c>
      <c r="D4619" t="s">
        <v>165</v>
      </c>
      <c r="E4619" t="s">
        <v>165</v>
      </c>
      <c r="F4619" t="s">
        <v>165</v>
      </c>
      <c r="G4619" t="s">
        <v>165</v>
      </c>
      <c r="H4619" t="s">
        <v>165</v>
      </c>
      <c r="J4619" t="s">
        <v>165</v>
      </c>
      <c r="K4619" t="s">
        <v>165</v>
      </c>
      <c r="L4619" t="s">
        <v>165</v>
      </c>
      <c r="M4619" t="s">
        <v>165</v>
      </c>
      <c r="N4619" t="s">
        <v>165</v>
      </c>
      <c r="O4619" t="s">
        <v>165</v>
      </c>
      <c r="P4619" t="s">
        <v>165</v>
      </c>
      <c r="Q4619" t="s">
        <v>165</v>
      </c>
    </row>
    <row r="4620">
      <c r="B4620" t="s">
        <v>165</v>
      </c>
      <c r="C4620" t="s">
        <v>165</v>
      </c>
      <c r="D4620" t="s">
        <v>165</v>
      </c>
      <c r="E4620" t="s">
        <v>165</v>
      </c>
      <c r="F4620" t="s">
        <v>165</v>
      </c>
      <c r="G4620" t="s">
        <v>165</v>
      </c>
      <c r="H4620" t="s">
        <v>165</v>
      </c>
      <c r="J4620" t="s">
        <v>165</v>
      </c>
      <c r="K4620" t="s">
        <v>165</v>
      </c>
      <c r="L4620" t="s">
        <v>165</v>
      </c>
      <c r="M4620" t="s">
        <v>165</v>
      </c>
      <c r="N4620" t="s">
        <v>165</v>
      </c>
      <c r="O4620" t="s">
        <v>165</v>
      </c>
      <c r="P4620" t="s">
        <v>165</v>
      </c>
      <c r="Q4620" t="s">
        <v>165</v>
      </c>
    </row>
    <row r="4621">
      <c r="B4621" t="s">
        <v>165</v>
      </c>
      <c r="C4621" t="s">
        <v>165</v>
      </c>
      <c r="D4621" t="s">
        <v>165</v>
      </c>
      <c r="E4621" t="s">
        <v>165</v>
      </c>
      <c r="F4621" t="s">
        <v>165</v>
      </c>
      <c r="G4621" t="s">
        <v>165</v>
      </c>
      <c r="H4621" t="s">
        <v>165</v>
      </c>
      <c r="J4621" t="s">
        <v>165</v>
      </c>
      <c r="K4621" t="s">
        <v>165</v>
      </c>
      <c r="L4621" t="s">
        <v>165</v>
      </c>
      <c r="M4621" t="s">
        <v>165</v>
      </c>
      <c r="N4621" t="s">
        <v>165</v>
      </c>
      <c r="O4621" t="s">
        <v>165</v>
      </c>
      <c r="P4621" t="s">
        <v>165</v>
      </c>
      <c r="Q4621" t="s">
        <v>165</v>
      </c>
    </row>
    <row r="4622">
      <c r="B4622" t="s">
        <v>165</v>
      </c>
      <c r="C4622" t="s">
        <v>165</v>
      </c>
      <c r="D4622" t="s">
        <v>165</v>
      </c>
      <c r="E4622" t="s">
        <v>165</v>
      </c>
      <c r="F4622" t="s">
        <v>165</v>
      </c>
      <c r="G4622" t="s">
        <v>165</v>
      </c>
      <c r="H4622" t="s">
        <v>165</v>
      </c>
      <c r="J4622" t="s">
        <v>165</v>
      </c>
      <c r="K4622" t="s">
        <v>165</v>
      </c>
      <c r="L4622" t="s">
        <v>165</v>
      </c>
      <c r="M4622" t="s">
        <v>165</v>
      </c>
      <c r="N4622" t="s">
        <v>165</v>
      </c>
      <c r="O4622" t="s">
        <v>165</v>
      </c>
      <c r="P4622" t="s">
        <v>165</v>
      </c>
      <c r="Q4622" t="s">
        <v>165</v>
      </c>
    </row>
    <row r="4623">
      <c r="B4623" t="s">
        <v>165</v>
      </c>
      <c r="C4623" t="s">
        <v>165</v>
      </c>
      <c r="D4623" t="s">
        <v>165</v>
      </c>
      <c r="E4623" t="s">
        <v>165</v>
      </c>
      <c r="F4623" t="s">
        <v>165</v>
      </c>
      <c r="G4623" t="s">
        <v>165</v>
      </c>
      <c r="H4623" t="s">
        <v>165</v>
      </c>
      <c r="J4623" t="s">
        <v>165</v>
      </c>
      <c r="K4623" t="s">
        <v>165</v>
      </c>
      <c r="L4623" t="s">
        <v>165</v>
      </c>
      <c r="M4623" t="s">
        <v>165</v>
      </c>
      <c r="N4623" t="s">
        <v>165</v>
      </c>
      <c r="O4623" t="s">
        <v>165</v>
      </c>
      <c r="P4623" t="s">
        <v>165</v>
      </c>
      <c r="Q4623" t="s">
        <v>165</v>
      </c>
    </row>
    <row r="4624">
      <c r="B4624" t="s">
        <v>165</v>
      </c>
      <c r="C4624" t="s">
        <v>165</v>
      </c>
      <c r="D4624" t="s">
        <v>165</v>
      </c>
      <c r="E4624" t="s">
        <v>165</v>
      </c>
      <c r="F4624" t="s">
        <v>165</v>
      </c>
      <c r="G4624" t="s">
        <v>165</v>
      </c>
      <c r="H4624" t="s">
        <v>165</v>
      </c>
      <c r="J4624" t="s">
        <v>165</v>
      </c>
      <c r="K4624" t="s">
        <v>165</v>
      </c>
      <c r="L4624" t="s">
        <v>165</v>
      </c>
      <c r="M4624" t="s">
        <v>165</v>
      </c>
      <c r="N4624" t="s">
        <v>165</v>
      </c>
      <c r="O4624" t="s">
        <v>165</v>
      </c>
      <c r="P4624" t="s">
        <v>165</v>
      </c>
      <c r="Q4624" t="s">
        <v>165</v>
      </c>
    </row>
    <row r="4625">
      <c r="B4625" t="s">
        <v>165</v>
      </c>
      <c r="C4625" t="s">
        <v>165</v>
      </c>
      <c r="D4625" t="s">
        <v>165</v>
      </c>
      <c r="E4625" t="s">
        <v>165</v>
      </c>
      <c r="F4625" t="s">
        <v>165</v>
      </c>
      <c r="G4625" t="s">
        <v>165</v>
      </c>
      <c r="H4625" t="s">
        <v>165</v>
      </c>
      <c r="J4625" t="s">
        <v>165</v>
      </c>
      <c r="K4625" t="s">
        <v>165</v>
      </c>
      <c r="L4625" t="s">
        <v>165</v>
      </c>
      <c r="M4625" t="s">
        <v>165</v>
      </c>
      <c r="N4625" t="s">
        <v>165</v>
      </c>
      <c r="O4625" t="s">
        <v>165</v>
      </c>
      <c r="P4625" t="s">
        <v>165</v>
      </c>
      <c r="Q4625" t="s">
        <v>165</v>
      </c>
    </row>
    <row r="4626">
      <c r="B4626" t="s">
        <v>165</v>
      </c>
      <c r="C4626" t="s">
        <v>165</v>
      </c>
      <c r="D4626" t="s">
        <v>165</v>
      </c>
      <c r="E4626" t="s">
        <v>165</v>
      </c>
      <c r="F4626" t="s">
        <v>165</v>
      </c>
      <c r="G4626" t="s">
        <v>165</v>
      </c>
      <c r="H4626" t="s">
        <v>165</v>
      </c>
      <c r="J4626" t="s">
        <v>165</v>
      </c>
      <c r="K4626" t="s">
        <v>165</v>
      </c>
      <c r="L4626" t="s">
        <v>165</v>
      </c>
      <c r="M4626" t="s">
        <v>165</v>
      </c>
      <c r="N4626" t="s">
        <v>165</v>
      </c>
      <c r="O4626" t="s">
        <v>165</v>
      </c>
      <c r="P4626" t="s">
        <v>165</v>
      </c>
      <c r="Q4626" t="s">
        <v>165</v>
      </c>
    </row>
    <row r="4627">
      <c r="B4627" t="s">
        <v>165</v>
      </c>
      <c r="C4627" t="s">
        <v>165</v>
      </c>
      <c r="D4627" t="s">
        <v>165</v>
      </c>
      <c r="E4627" t="s">
        <v>165</v>
      </c>
      <c r="F4627" t="s">
        <v>165</v>
      </c>
      <c r="G4627" t="s">
        <v>165</v>
      </c>
      <c r="H4627" t="s">
        <v>165</v>
      </c>
      <c r="J4627" t="s">
        <v>165</v>
      </c>
      <c r="K4627" t="s">
        <v>165</v>
      </c>
      <c r="L4627" t="s">
        <v>165</v>
      </c>
      <c r="M4627" t="s">
        <v>165</v>
      </c>
      <c r="N4627" t="s">
        <v>165</v>
      </c>
      <c r="O4627" t="s">
        <v>165</v>
      </c>
      <c r="P4627" t="s">
        <v>165</v>
      </c>
      <c r="Q4627" t="s">
        <v>165</v>
      </c>
    </row>
    <row r="4628">
      <c r="B4628" t="s">
        <v>165</v>
      </c>
      <c r="C4628" t="s">
        <v>165</v>
      </c>
      <c r="D4628" t="s">
        <v>165</v>
      </c>
      <c r="E4628" t="s">
        <v>165</v>
      </c>
      <c r="F4628" t="s">
        <v>165</v>
      </c>
      <c r="G4628" t="s">
        <v>165</v>
      </c>
      <c r="H4628" t="s">
        <v>165</v>
      </c>
      <c r="J4628" t="s">
        <v>165</v>
      </c>
      <c r="K4628" t="s">
        <v>165</v>
      </c>
      <c r="L4628" t="s">
        <v>165</v>
      </c>
      <c r="M4628" t="s">
        <v>165</v>
      </c>
      <c r="N4628" t="s">
        <v>165</v>
      </c>
      <c r="O4628" t="s">
        <v>165</v>
      </c>
      <c r="P4628" t="s">
        <v>165</v>
      </c>
      <c r="Q4628" t="s">
        <v>165</v>
      </c>
    </row>
    <row r="4629">
      <c r="B4629" t="s">
        <v>165</v>
      </c>
      <c r="C4629" t="s">
        <v>165</v>
      </c>
      <c r="D4629" t="s">
        <v>165</v>
      </c>
      <c r="E4629" t="s">
        <v>165</v>
      </c>
      <c r="F4629" t="s">
        <v>165</v>
      </c>
      <c r="G4629" t="s">
        <v>165</v>
      </c>
      <c r="H4629" t="s">
        <v>165</v>
      </c>
      <c r="J4629" t="s">
        <v>165</v>
      </c>
      <c r="K4629" t="s">
        <v>165</v>
      </c>
      <c r="L4629" t="s">
        <v>165</v>
      </c>
      <c r="M4629" t="s">
        <v>165</v>
      </c>
      <c r="N4629" t="s">
        <v>165</v>
      </c>
      <c r="O4629" t="s">
        <v>165</v>
      </c>
      <c r="P4629" t="s">
        <v>165</v>
      </c>
      <c r="Q4629" t="s">
        <v>165</v>
      </c>
    </row>
    <row r="4630">
      <c r="B4630" t="s">
        <v>165</v>
      </c>
      <c r="C4630" t="s">
        <v>165</v>
      </c>
      <c r="D4630" t="s">
        <v>165</v>
      </c>
      <c r="E4630" t="s">
        <v>165</v>
      </c>
      <c r="F4630" t="s">
        <v>165</v>
      </c>
      <c r="G4630" t="s">
        <v>165</v>
      </c>
      <c r="H4630" t="s">
        <v>165</v>
      </c>
      <c r="J4630" t="s">
        <v>165</v>
      </c>
      <c r="K4630" t="s">
        <v>165</v>
      </c>
      <c r="L4630" t="s">
        <v>165</v>
      </c>
      <c r="M4630" t="s">
        <v>165</v>
      </c>
      <c r="N4630" t="s">
        <v>165</v>
      </c>
      <c r="O4630" t="s">
        <v>165</v>
      </c>
      <c r="P4630" t="s">
        <v>165</v>
      </c>
      <c r="Q4630" t="s">
        <v>165</v>
      </c>
    </row>
    <row r="4631">
      <c r="B4631" t="s">
        <v>165</v>
      </c>
      <c r="C4631" t="s">
        <v>165</v>
      </c>
      <c r="D4631" t="s">
        <v>165</v>
      </c>
      <c r="E4631" t="s">
        <v>165</v>
      </c>
      <c r="F4631" t="s">
        <v>165</v>
      </c>
      <c r="G4631" t="s">
        <v>165</v>
      </c>
      <c r="H4631" t="s">
        <v>165</v>
      </c>
      <c r="J4631" t="s">
        <v>165</v>
      </c>
      <c r="K4631" t="s">
        <v>165</v>
      </c>
      <c r="L4631" t="s">
        <v>165</v>
      </c>
      <c r="M4631" t="s">
        <v>165</v>
      </c>
      <c r="N4631" t="s">
        <v>165</v>
      </c>
      <c r="O4631" t="s">
        <v>165</v>
      </c>
      <c r="P4631" t="s">
        <v>165</v>
      </c>
      <c r="Q4631" t="s">
        <v>165</v>
      </c>
    </row>
    <row r="4632">
      <c r="B4632" t="s">
        <v>165</v>
      </c>
      <c r="C4632" t="s">
        <v>165</v>
      </c>
      <c r="D4632" t="s">
        <v>165</v>
      </c>
      <c r="E4632" t="s">
        <v>165</v>
      </c>
      <c r="F4632" t="s">
        <v>165</v>
      </c>
      <c r="G4632" t="s">
        <v>165</v>
      </c>
      <c r="H4632" t="s">
        <v>165</v>
      </c>
      <c r="J4632" t="s">
        <v>165</v>
      </c>
      <c r="K4632" t="s">
        <v>165</v>
      </c>
      <c r="L4632" t="s">
        <v>165</v>
      </c>
      <c r="M4632" t="s">
        <v>165</v>
      </c>
      <c r="N4632" t="s">
        <v>165</v>
      </c>
      <c r="O4632" t="s">
        <v>165</v>
      </c>
      <c r="P4632" t="s">
        <v>165</v>
      </c>
      <c r="Q4632" t="s">
        <v>165</v>
      </c>
    </row>
    <row r="4633">
      <c r="B4633" t="s">
        <v>165</v>
      </c>
      <c r="C4633" t="s">
        <v>165</v>
      </c>
      <c r="D4633" t="s">
        <v>165</v>
      </c>
      <c r="E4633" t="s">
        <v>165</v>
      </c>
      <c r="F4633" t="s">
        <v>165</v>
      </c>
      <c r="G4633" t="s">
        <v>165</v>
      </c>
      <c r="H4633" t="s">
        <v>165</v>
      </c>
      <c r="J4633" t="s">
        <v>165</v>
      </c>
      <c r="K4633" t="s">
        <v>165</v>
      </c>
      <c r="L4633" t="s">
        <v>165</v>
      </c>
      <c r="M4633" t="s">
        <v>165</v>
      </c>
      <c r="N4633" t="s">
        <v>165</v>
      </c>
      <c r="O4633" t="s">
        <v>165</v>
      </c>
      <c r="P4633" t="s">
        <v>165</v>
      </c>
      <c r="Q4633" t="s">
        <v>165</v>
      </c>
    </row>
    <row r="4634">
      <c r="B4634" t="s">
        <v>165</v>
      </c>
      <c r="C4634" t="s">
        <v>165</v>
      </c>
      <c r="D4634" t="s">
        <v>165</v>
      </c>
      <c r="E4634" t="s">
        <v>165</v>
      </c>
      <c r="F4634" t="s">
        <v>165</v>
      </c>
      <c r="G4634" t="s">
        <v>165</v>
      </c>
      <c r="H4634" t="s">
        <v>165</v>
      </c>
      <c r="J4634" t="s">
        <v>165</v>
      </c>
      <c r="K4634" t="s">
        <v>165</v>
      </c>
      <c r="L4634" t="s">
        <v>165</v>
      </c>
      <c r="M4634" t="s">
        <v>165</v>
      </c>
      <c r="N4634" t="s">
        <v>165</v>
      </c>
      <c r="O4634" t="s">
        <v>165</v>
      </c>
      <c r="P4634" t="s">
        <v>165</v>
      </c>
      <c r="Q4634" t="s">
        <v>165</v>
      </c>
    </row>
    <row r="4635">
      <c r="B4635" t="s">
        <v>165</v>
      </c>
      <c r="C4635" t="s">
        <v>165</v>
      </c>
      <c r="D4635" t="s">
        <v>165</v>
      </c>
      <c r="E4635" t="s">
        <v>165</v>
      </c>
      <c r="F4635" t="s">
        <v>165</v>
      </c>
      <c r="G4635" t="s">
        <v>165</v>
      </c>
      <c r="H4635" t="s">
        <v>165</v>
      </c>
      <c r="J4635" t="s">
        <v>165</v>
      </c>
      <c r="K4635" t="s">
        <v>165</v>
      </c>
      <c r="L4635" t="s">
        <v>165</v>
      </c>
      <c r="M4635" t="s">
        <v>165</v>
      </c>
      <c r="N4635" t="s">
        <v>165</v>
      </c>
      <c r="O4635" t="s">
        <v>165</v>
      </c>
      <c r="P4635" t="s">
        <v>165</v>
      </c>
      <c r="Q4635" t="s">
        <v>165</v>
      </c>
    </row>
    <row r="4636">
      <c r="B4636" t="s">
        <v>165</v>
      </c>
      <c r="C4636" t="s">
        <v>165</v>
      </c>
      <c r="D4636" t="s">
        <v>165</v>
      </c>
      <c r="E4636" t="s">
        <v>165</v>
      </c>
      <c r="F4636" t="s">
        <v>165</v>
      </c>
      <c r="G4636" t="s">
        <v>165</v>
      </c>
      <c r="H4636" t="s">
        <v>165</v>
      </c>
      <c r="J4636" t="s">
        <v>165</v>
      </c>
      <c r="K4636" t="s">
        <v>165</v>
      </c>
      <c r="L4636" t="s">
        <v>165</v>
      </c>
      <c r="M4636" t="s">
        <v>165</v>
      </c>
      <c r="N4636" t="s">
        <v>165</v>
      </c>
      <c r="O4636" t="s">
        <v>165</v>
      </c>
      <c r="P4636" t="s">
        <v>165</v>
      </c>
      <c r="Q4636" t="s">
        <v>165</v>
      </c>
    </row>
    <row r="4637">
      <c r="B4637" t="s">
        <v>165</v>
      </c>
      <c r="C4637" t="s">
        <v>165</v>
      </c>
      <c r="D4637" t="s">
        <v>165</v>
      </c>
      <c r="E4637" t="s">
        <v>165</v>
      </c>
      <c r="F4637" t="s">
        <v>165</v>
      </c>
      <c r="G4637" t="s">
        <v>165</v>
      </c>
      <c r="H4637" t="s">
        <v>165</v>
      </c>
      <c r="J4637" t="s">
        <v>165</v>
      </c>
      <c r="K4637" t="s">
        <v>165</v>
      </c>
      <c r="L4637" t="s">
        <v>165</v>
      </c>
      <c r="M4637" t="s">
        <v>165</v>
      </c>
      <c r="N4637" t="s">
        <v>165</v>
      </c>
      <c r="O4637" t="s">
        <v>165</v>
      </c>
      <c r="P4637" t="s">
        <v>165</v>
      </c>
      <c r="Q4637" t="s">
        <v>165</v>
      </c>
    </row>
    <row r="4638">
      <c r="B4638" t="s">
        <v>165</v>
      </c>
      <c r="C4638" t="s">
        <v>165</v>
      </c>
      <c r="D4638" t="s">
        <v>165</v>
      </c>
      <c r="E4638" t="s">
        <v>165</v>
      </c>
      <c r="F4638" t="s">
        <v>165</v>
      </c>
      <c r="G4638" t="s">
        <v>165</v>
      </c>
      <c r="H4638" t="s">
        <v>165</v>
      </c>
      <c r="J4638" t="s">
        <v>165</v>
      </c>
      <c r="K4638" t="s">
        <v>165</v>
      </c>
      <c r="L4638" t="s">
        <v>165</v>
      </c>
      <c r="M4638" t="s">
        <v>165</v>
      </c>
      <c r="N4638" t="s">
        <v>165</v>
      </c>
      <c r="O4638" t="s">
        <v>165</v>
      </c>
      <c r="P4638" t="s">
        <v>165</v>
      </c>
      <c r="Q4638" t="s">
        <v>165</v>
      </c>
    </row>
    <row r="4639">
      <c r="B4639" t="s">
        <v>165</v>
      </c>
      <c r="C4639" t="s">
        <v>165</v>
      </c>
      <c r="D4639" t="s">
        <v>165</v>
      </c>
      <c r="E4639" t="s">
        <v>165</v>
      </c>
      <c r="F4639" t="s">
        <v>165</v>
      </c>
      <c r="G4639" t="s">
        <v>165</v>
      </c>
      <c r="H4639" t="s">
        <v>165</v>
      </c>
      <c r="J4639" t="s">
        <v>165</v>
      </c>
      <c r="K4639" t="s">
        <v>165</v>
      </c>
      <c r="L4639" t="s">
        <v>165</v>
      </c>
      <c r="M4639" t="s">
        <v>165</v>
      </c>
      <c r="N4639" t="s">
        <v>165</v>
      </c>
      <c r="O4639" t="s">
        <v>165</v>
      </c>
      <c r="P4639" t="s">
        <v>165</v>
      </c>
      <c r="Q4639" t="s">
        <v>165</v>
      </c>
    </row>
    <row r="4640">
      <c r="B4640" t="s">
        <v>165</v>
      </c>
      <c r="C4640" t="s">
        <v>165</v>
      </c>
      <c r="D4640" t="s">
        <v>165</v>
      </c>
      <c r="E4640" t="s">
        <v>165</v>
      </c>
      <c r="F4640" t="s">
        <v>165</v>
      </c>
      <c r="G4640" t="s">
        <v>165</v>
      </c>
      <c r="H4640" t="s">
        <v>165</v>
      </c>
      <c r="J4640" t="s">
        <v>165</v>
      </c>
      <c r="K4640" t="s">
        <v>165</v>
      </c>
      <c r="L4640" t="s">
        <v>165</v>
      </c>
      <c r="M4640" t="s">
        <v>165</v>
      </c>
      <c r="N4640" t="s">
        <v>165</v>
      </c>
      <c r="O4640" t="s">
        <v>165</v>
      </c>
      <c r="P4640" t="s">
        <v>165</v>
      </c>
      <c r="Q4640" t="s">
        <v>165</v>
      </c>
    </row>
    <row r="4641">
      <c r="B4641" t="s">
        <v>165</v>
      </c>
      <c r="C4641" t="s">
        <v>165</v>
      </c>
      <c r="D4641" t="s">
        <v>165</v>
      </c>
      <c r="E4641" t="s">
        <v>165</v>
      </c>
      <c r="F4641" t="s">
        <v>165</v>
      </c>
      <c r="G4641" t="s">
        <v>165</v>
      </c>
      <c r="H4641" t="s">
        <v>165</v>
      </c>
      <c r="J4641" t="s">
        <v>165</v>
      </c>
      <c r="K4641" t="s">
        <v>165</v>
      </c>
      <c r="L4641" t="s">
        <v>165</v>
      </c>
      <c r="M4641" t="s">
        <v>165</v>
      </c>
      <c r="N4641" t="s">
        <v>165</v>
      </c>
      <c r="O4641" t="s">
        <v>165</v>
      </c>
      <c r="P4641" t="s">
        <v>165</v>
      </c>
      <c r="Q4641" t="s">
        <v>165</v>
      </c>
    </row>
    <row r="4642">
      <c r="B4642" t="s">
        <v>165</v>
      </c>
      <c r="C4642" t="s">
        <v>165</v>
      </c>
      <c r="D4642" t="s">
        <v>165</v>
      </c>
      <c r="E4642" t="s">
        <v>165</v>
      </c>
      <c r="F4642" t="s">
        <v>165</v>
      </c>
      <c r="G4642" t="s">
        <v>165</v>
      </c>
      <c r="H4642" t="s">
        <v>165</v>
      </c>
      <c r="J4642" t="s">
        <v>165</v>
      </c>
      <c r="K4642" t="s">
        <v>165</v>
      </c>
      <c r="L4642" t="s">
        <v>165</v>
      </c>
      <c r="M4642" t="s">
        <v>165</v>
      </c>
      <c r="N4642" t="s">
        <v>165</v>
      </c>
      <c r="O4642" t="s">
        <v>165</v>
      </c>
      <c r="P4642" t="s">
        <v>165</v>
      </c>
      <c r="Q4642" t="s">
        <v>165</v>
      </c>
    </row>
    <row r="4643">
      <c r="B4643" t="s">
        <v>165</v>
      </c>
      <c r="C4643" t="s">
        <v>165</v>
      </c>
      <c r="D4643" t="s">
        <v>165</v>
      </c>
      <c r="E4643" t="s">
        <v>165</v>
      </c>
      <c r="F4643" t="s">
        <v>165</v>
      </c>
      <c r="G4643" t="s">
        <v>165</v>
      </c>
      <c r="H4643" t="s">
        <v>165</v>
      </c>
      <c r="J4643" t="s">
        <v>165</v>
      </c>
      <c r="K4643" t="s">
        <v>165</v>
      </c>
      <c r="L4643" t="s">
        <v>165</v>
      </c>
      <c r="M4643" t="s">
        <v>165</v>
      </c>
      <c r="N4643" t="s">
        <v>165</v>
      </c>
      <c r="O4643" t="s">
        <v>165</v>
      </c>
      <c r="P4643" t="s">
        <v>165</v>
      </c>
      <c r="Q4643" t="s">
        <v>165</v>
      </c>
    </row>
    <row r="4644">
      <c r="B4644" t="s">
        <v>165</v>
      </c>
      <c r="C4644" t="s">
        <v>165</v>
      </c>
      <c r="D4644" t="s">
        <v>165</v>
      </c>
      <c r="E4644" t="s">
        <v>165</v>
      </c>
      <c r="F4644" t="s">
        <v>165</v>
      </c>
      <c r="G4644" t="s">
        <v>165</v>
      </c>
      <c r="H4644" t="s">
        <v>165</v>
      </c>
      <c r="J4644" t="s">
        <v>165</v>
      </c>
      <c r="K4644" t="s">
        <v>165</v>
      </c>
      <c r="L4644" t="s">
        <v>165</v>
      </c>
      <c r="M4644" t="s">
        <v>165</v>
      </c>
      <c r="N4644" t="s">
        <v>165</v>
      </c>
      <c r="O4644" t="s">
        <v>165</v>
      </c>
      <c r="P4644" t="s">
        <v>165</v>
      </c>
      <c r="Q4644" t="s">
        <v>165</v>
      </c>
    </row>
    <row r="4645">
      <c r="B4645" t="s">
        <v>165</v>
      </c>
      <c r="C4645" t="s">
        <v>165</v>
      </c>
      <c r="D4645" t="s">
        <v>165</v>
      </c>
      <c r="E4645" t="s">
        <v>165</v>
      </c>
      <c r="F4645" t="s">
        <v>165</v>
      </c>
      <c r="G4645" t="s">
        <v>165</v>
      </c>
      <c r="H4645" t="s">
        <v>165</v>
      </c>
      <c r="J4645" t="s">
        <v>165</v>
      </c>
      <c r="K4645" t="s">
        <v>165</v>
      </c>
      <c r="L4645" t="s">
        <v>165</v>
      </c>
      <c r="M4645" t="s">
        <v>165</v>
      </c>
      <c r="N4645" t="s">
        <v>165</v>
      </c>
      <c r="O4645" t="s">
        <v>165</v>
      </c>
      <c r="P4645" t="s">
        <v>165</v>
      </c>
      <c r="Q4645" t="s">
        <v>165</v>
      </c>
    </row>
    <row r="4646">
      <c r="B4646" t="s">
        <v>165</v>
      </c>
      <c r="C4646" t="s">
        <v>165</v>
      </c>
      <c r="D4646" t="s">
        <v>165</v>
      </c>
      <c r="E4646" t="s">
        <v>165</v>
      </c>
      <c r="F4646" t="s">
        <v>165</v>
      </c>
      <c r="G4646" t="s">
        <v>165</v>
      </c>
      <c r="H4646" t="s">
        <v>165</v>
      </c>
      <c r="J4646" t="s">
        <v>165</v>
      </c>
      <c r="K4646" t="s">
        <v>165</v>
      </c>
      <c r="L4646" t="s">
        <v>165</v>
      </c>
      <c r="M4646" t="s">
        <v>165</v>
      </c>
      <c r="N4646" t="s">
        <v>165</v>
      </c>
      <c r="O4646" t="s">
        <v>165</v>
      </c>
      <c r="P4646" t="s">
        <v>165</v>
      </c>
      <c r="Q4646" t="s">
        <v>165</v>
      </c>
    </row>
    <row r="4647">
      <c r="B4647" t="s">
        <v>165</v>
      </c>
      <c r="C4647" t="s">
        <v>165</v>
      </c>
      <c r="D4647" t="s">
        <v>165</v>
      </c>
      <c r="E4647" t="s">
        <v>165</v>
      </c>
      <c r="F4647" t="s">
        <v>165</v>
      </c>
      <c r="G4647" t="s">
        <v>165</v>
      </c>
      <c r="H4647" t="s">
        <v>165</v>
      </c>
      <c r="J4647" t="s">
        <v>165</v>
      </c>
      <c r="K4647" t="s">
        <v>165</v>
      </c>
      <c r="L4647" t="s">
        <v>165</v>
      </c>
      <c r="M4647" t="s">
        <v>165</v>
      </c>
      <c r="N4647" t="s">
        <v>165</v>
      </c>
      <c r="O4647" t="s">
        <v>165</v>
      </c>
      <c r="P4647" t="s">
        <v>165</v>
      </c>
      <c r="Q4647" t="s">
        <v>165</v>
      </c>
    </row>
    <row r="4648">
      <c r="B4648" t="s">
        <v>165</v>
      </c>
      <c r="C4648" t="s">
        <v>165</v>
      </c>
      <c r="D4648" t="s">
        <v>165</v>
      </c>
      <c r="E4648" t="s">
        <v>165</v>
      </c>
      <c r="F4648" t="s">
        <v>165</v>
      </c>
      <c r="G4648" t="s">
        <v>165</v>
      </c>
      <c r="H4648" t="s">
        <v>165</v>
      </c>
      <c r="J4648" t="s">
        <v>165</v>
      </c>
      <c r="K4648" t="s">
        <v>165</v>
      </c>
      <c r="L4648" t="s">
        <v>165</v>
      </c>
      <c r="M4648" t="s">
        <v>165</v>
      </c>
      <c r="N4648" t="s">
        <v>165</v>
      </c>
      <c r="O4648" t="s">
        <v>165</v>
      </c>
      <c r="P4648" t="s">
        <v>165</v>
      </c>
      <c r="Q4648" t="s">
        <v>165</v>
      </c>
    </row>
    <row r="4649">
      <c r="B4649" t="s">
        <v>165</v>
      </c>
      <c r="C4649" t="s">
        <v>165</v>
      </c>
      <c r="D4649" t="s">
        <v>165</v>
      </c>
      <c r="E4649" t="s">
        <v>165</v>
      </c>
      <c r="F4649" t="s">
        <v>165</v>
      </c>
      <c r="G4649" t="s">
        <v>165</v>
      </c>
      <c r="H4649" t="s">
        <v>165</v>
      </c>
      <c r="J4649" t="s">
        <v>165</v>
      </c>
      <c r="K4649" t="s">
        <v>165</v>
      </c>
      <c r="L4649" t="s">
        <v>165</v>
      </c>
      <c r="M4649" t="s">
        <v>165</v>
      </c>
      <c r="N4649" t="s">
        <v>165</v>
      </c>
      <c r="O4649" t="s">
        <v>165</v>
      </c>
      <c r="P4649" t="s">
        <v>165</v>
      </c>
      <c r="Q4649" t="s">
        <v>165</v>
      </c>
    </row>
    <row r="4650">
      <c r="B4650" t="s">
        <v>165</v>
      </c>
      <c r="C4650" t="s">
        <v>165</v>
      </c>
      <c r="D4650" t="s">
        <v>165</v>
      </c>
      <c r="E4650" t="s">
        <v>165</v>
      </c>
      <c r="F4650" t="s">
        <v>165</v>
      </c>
      <c r="G4650" t="s">
        <v>165</v>
      </c>
      <c r="H4650" t="s">
        <v>165</v>
      </c>
      <c r="J4650" t="s">
        <v>165</v>
      </c>
      <c r="K4650" t="s">
        <v>165</v>
      </c>
      <c r="L4650" t="s">
        <v>165</v>
      </c>
      <c r="M4650" t="s">
        <v>165</v>
      </c>
      <c r="N4650" t="s">
        <v>165</v>
      </c>
      <c r="O4650" t="s">
        <v>165</v>
      </c>
      <c r="P4650" t="s">
        <v>165</v>
      </c>
      <c r="Q4650" t="s">
        <v>165</v>
      </c>
    </row>
    <row r="4651">
      <c r="B4651" t="s">
        <v>165</v>
      </c>
      <c r="C4651" t="s">
        <v>165</v>
      </c>
      <c r="D4651" t="s">
        <v>165</v>
      </c>
      <c r="E4651" t="s">
        <v>165</v>
      </c>
      <c r="F4651" t="s">
        <v>165</v>
      </c>
      <c r="G4651" t="s">
        <v>165</v>
      </c>
      <c r="H4651" t="s">
        <v>165</v>
      </c>
      <c r="J4651" t="s">
        <v>165</v>
      </c>
      <c r="K4651" t="s">
        <v>165</v>
      </c>
      <c r="L4651" t="s">
        <v>165</v>
      </c>
      <c r="M4651" t="s">
        <v>165</v>
      </c>
      <c r="N4651" t="s">
        <v>165</v>
      </c>
      <c r="O4651" t="s">
        <v>165</v>
      </c>
      <c r="P4651" t="s">
        <v>165</v>
      </c>
      <c r="Q4651" t="s">
        <v>165</v>
      </c>
    </row>
    <row r="4652">
      <c r="B4652" t="s">
        <v>165</v>
      </c>
      <c r="C4652" t="s">
        <v>165</v>
      </c>
      <c r="D4652" t="s">
        <v>165</v>
      </c>
      <c r="E4652" t="s">
        <v>165</v>
      </c>
      <c r="F4652" t="s">
        <v>165</v>
      </c>
      <c r="G4652" t="s">
        <v>165</v>
      </c>
      <c r="H4652" t="s">
        <v>165</v>
      </c>
      <c r="J4652" t="s">
        <v>165</v>
      </c>
      <c r="K4652" t="s">
        <v>165</v>
      </c>
      <c r="L4652" t="s">
        <v>165</v>
      </c>
      <c r="M4652" t="s">
        <v>165</v>
      </c>
      <c r="N4652" t="s">
        <v>165</v>
      </c>
      <c r="O4652" t="s">
        <v>165</v>
      </c>
      <c r="P4652" t="s">
        <v>165</v>
      </c>
      <c r="Q4652" t="s">
        <v>165</v>
      </c>
    </row>
    <row r="4653">
      <c r="B4653" t="s">
        <v>165</v>
      </c>
      <c r="C4653" t="s">
        <v>165</v>
      </c>
      <c r="D4653" t="s">
        <v>165</v>
      </c>
      <c r="E4653" t="s">
        <v>165</v>
      </c>
      <c r="F4653" t="s">
        <v>165</v>
      </c>
      <c r="G4653" t="s">
        <v>165</v>
      </c>
      <c r="H4653" t="s">
        <v>165</v>
      </c>
      <c r="J4653" t="s">
        <v>165</v>
      </c>
      <c r="K4653" t="s">
        <v>165</v>
      </c>
      <c r="L4653" t="s">
        <v>165</v>
      </c>
      <c r="M4653" t="s">
        <v>165</v>
      </c>
      <c r="N4653" t="s">
        <v>165</v>
      </c>
      <c r="O4653" t="s">
        <v>165</v>
      </c>
      <c r="P4653" t="s">
        <v>165</v>
      </c>
      <c r="Q4653" t="s">
        <v>165</v>
      </c>
    </row>
    <row r="4654">
      <c r="B4654" t="s">
        <v>165</v>
      </c>
      <c r="C4654" t="s">
        <v>165</v>
      </c>
      <c r="D4654" t="s">
        <v>165</v>
      </c>
      <c r="E4654" t="s">
        <v>165</v>
      </c>
      <c r="F4654" t="s">
        <v>165</v>
      </c>
      <c r="G4654" t="s">
        <v>165</v>
      </c>
      <c r="H4654" t="s">
        <v>165</v>
      </c>
      <c r="J4654" t="s">
        <v>165</v>
      </c>
      <c r="K4654" t="s">
        <v>165</v>
      </c>
      <c r="L4654" t="s">
        <v>165</v>
      </c>
      <c r="M4654" t="s">
        <v>165</v>
      </c>
      <c r="N4654" t="s">
        <v>165</v>
      </c>
      <c r="O4654" t="s">
        <v>165</v>
      </c>
      <c r="P4654" t="s">
        <v>165</v>
      </c>
      <c r="Q4654" t="s">
        <v>165</v>
      </c>
    </row>
    <row r="4655">
      <c r="B4655" t="s">
        <v>165</v>
      </c>
      <c r="C4655" t="s">
        <v>165</v>
      </c>
      <c r="D4655" t="s">
        <v>165</v>
      </c>
      <c r="E4655" t="s">
        <v>165</v>
      </c>
      <c r="F4655" t="s">
        <v>165</v>
      </c>
      <c r="G4655" t="s">
        <v>165</v>
      </c>
      <c r="H4655" t="s">
        <v>165</v>
      </c>
      <c r="J4655" t="s">
        <v>165</v>
      </c>
      <c r="K4655" t="s">
        <v>165</v>
      </c>
      <c r="L4655" t="s">
        <v>165</v>
      </c>
      <c r="M4655" t="s">
        <v>165</v>
      </c>
      <c r="N4655" t="s">
        <v>165</v>
      </c>
      <c r="O4655" t="s">
        <v>165</v>
      </c>
      <c r="P4655" t="s">
        <v>165</v>
      </c>
      <c r="Q4655" t="s">
        <v>165</v>
      </c>
    </row>
    <row r="4656">
      <c r="B4656" t="s">
        <v>165</v>
      </c>
      <c r="C4656" t="s">
        <v>165</v>
      </c>
      <c r="D4656" t="s">
        <v>165</v>
      </c>
      <c r="E4656" t="s">
        <v>165</v>
      </c>
      <c r="F4656" t="s">
        <v>165</v>
      </c>
      <c r="G4656" t="s">
        <v>165</v>
      </c>
      <c r="H4656" t="s">
        <v>165</v>
      </c>
      <c r="J4656" t="s">
        <v>165</v>
      </c>
      <c r="K4656" t="s">
        <v>165</v>
      </c>
      <c r="L4656" t="s">
        <v>165</v>
      </c>
      <c r="M4656" t="s">
        <v>165</v>
      </c>
      <c r="N4656" t="s">
        <v>165</v>
      </c>
      <c r="O4656" t="s">
        <v>165</v>
      </c>
      <c r="P4656" t="s">
        <v>165</v>
      </c>
      <c r="Q4656" t="s">
        <v>165</v>
      </c>
    </row>
    <row r="4657">
      <c r="B4657" t="s">
        <v>165</v>
      </c>
      <c r="C4657" t="s">
        <v>165</v>
      </c>
      <c r="D4657" t="s">
        <v>165</v>
      </c>
      <c r="E4657" t="s">
        <v>165</v>
      </c>
      <c r="F4657" t="s">
        <v>165</v>
      </c>
      <c r="G4657" t="s">
        <v>165</v>
      </c>
      <c r="H4657" t="s">
        <v>165</v>
      </c>
      <c r="J4657" t="s">
        <v>165</v>
      </c>
      <c r="K4657" t="s">
        <v>165</v>
      </c>
      <c r="L4657" t="s">
        <v>165</v>
      </c>
      <c r="M4657" t="s">
        <v>165</v>
      </c>
      <c r="N4657" t="s">
        <v>165</v>
      </c>
      <c r="O4657" t="s">
        <v>165</v>
      </c>
      <c r="P4657" t="s">
        <v>165</v>
      </c>
      <c r="Q4657" t="s">
        <v>165</v>
      </c>
    </row>
    <row r="4658">
      <c r="B4658" t="s">
        <v>165</v>
      </c>
      <c r="C4658" t="s">
        <v>165</v>
      </c>
      <c r="D4658" t="s">
        <v>165</v>
      </c>
      <c r="E4658" t="s">
        <v>165</v>
      </c>
      <c r="F4658" t="s">
        <v>165</v>
      </c>
      <c r="G4658" t="s">
        <v>165</v>
      </c>
      <c r="H4658" t="s">
        <v>165</v>
      </c>
      <c r="J4658" t="s">
        <v>165</v>
      </c>
      <c r="K4658" t="s">
        <v>165</v>
      </c>
      <c r="L4658" t="s">
        <v>165</v>
      </c>
      <c r="M4658" t="s">
        <v>165</v>
      </c>
      <c r="N4658" t="s">
        <v>165</v>
      </c>
      <c r="O4658" t="s">
        <v>165</v>
      </c>
      <c r="P4658" t="s">
        <v>165</v>
      </c>
      <c r="Q4658" t="s">
        <v>165</v>
      </c>
    </row>
    <row r="4659">
      <c r="B4659" t="s">
        <v>165</v>
      </c>
      <c r="C4659" t="s">
        <v>165</v>
      </c>
      <c r="D4659" t="s">
        <v>165</v>
      </c>
      <c r="E4659" t="s">
        <v>165</v>
      </c>
      <c r="F4659" t="s">
        <v>165</v>
      </c>
      <c r="G4659" t="s">
        <v>165</v>
      </c>
      <c r="H4659" t="s">
        <v>165</v>
      </c>
      <c r="J4659" t="s">
        <v>165</v>
      </c>
      <c r="K4659" t="s">
        <v>165</v>
      </c>
      <c r="L4659" t="s">
        <v>165</v>
      </c>
      <c r="M4659" t="s">
        <v>165</v>
      </c>
      <c r="N4659" t="s">
        <v>165</v>
      </c>
      <c r="O4659" t="s">
        <v>165</v>
      </c>
      <c r="P4659" t="s">
        <v>165</v>
      </c>
      <c r="Q4659" t="s">
        <v>165</v>
      </c>
    </row>
    <row r="4660">
      <c r="B4660" t="s">
        <v>165</v>
      </c>
      <c r="C4660" t="s">
        <v>165</v>
      </c>
      <c r="D4660" t="s">
        <v>165</v>
      </c>
      <c r="E4660" t="s">
        <v>165</v>
      </c>
      <c r="F4660" t="s">
        <v>165</v>
      </c>
      <c r="G4660" t="s">
        <v>165</v>
      </c>
      <c r="H4660" t="s">
        <v>165</v>
      </c>
      <c r="J4660" t="s">
        <v>165</v>
      </c>
      <c r="K4660" t="s">
        <v>165</v>
      </c>
      <c r="L4660" t="s">
        <v>165</v>
      </c>
      <c r="M4660" t="s">
        <v>165</v>
      </c>
      <c r="N4660" t="s">
        <v>165</v>
      </c>
      <c r="O4660" t="s">
        <v>165</v>
      </c>
      <c r="P4660" t="s">
        <v>165</v>
      </c>
      <c r="Q4660" t="s">
        <v>165</v>
      </c>
    </row>
    <row r="4661">
      <c r="B4661" t="s">
        <v>165</v>
      </c>
      <c r="C4661" t="s">
        <v>165</v>
      </c>
      <c r="D4661" t="s">
        <v>165</v>
      </c>
      <c r="E4661" t="s">
        <v>165</v>
      </c>
      <c r="F4661" t="s">
        <v>165</v>
      </c>
      <c r="G4661" t="s">
        <v>165</v>
      </c>
      <c r="H4661" t="s">
        <v>165</v>
      </c>
      <c r="J4661" t="s">
        <v>165</v>
      </c>
      <c r="K4661" t="s">
        <v>165</v>
      </c>
      <c r="L4661" t="s">
        <v>165</v>
      </c>
      <c r="M4661" t="s">
        <v>165</v>
      </c>
      <c r="N4661" t="s">
        <v>165</v>
      </c>
      <c r="O4661" t="s">
        <v>165</v>
      </c>
      <c r="P4661" t="s">
        <v>165</v>
      </c>
      <c r="Q4661" t="s">
        <v>165</v>
      </c>
    </row>
    <row r="4662">
      <c r="B4662" t="s">
        <v>165</v>
      </c>
      <c r="C4662" t="s">
        <v>165</v>
      </c>
      <c r="D4662" t="s">
        <v>165</v>
      </c>
      <c r="E4662" t="s">
        <v>165</v>
      </c>
      <c r="F4662" t="s">
        <v>165</v>
      </c>
      <c r="G4662" t="s">
        <v>165</v>
      </c>
      <c r="H4662" t="s">
        <v>165</v>
      </c>
      <c r="J4662" t="s">
        <v>165</v>
      </c>
      <c r="K4662" t="s">
        <v>165</v>
      </c>
      <c r="L4662" t="s">
        <v>165</v>
      </c>
      <c r="M4662" t="s">
        <v>165</v>
      </c>
      <c r="N4662" t="s">
        <v>165</v>
      </c>
      <c r="O4662" t="s">
        <v>165</v>
      </c>
      <c r="P4662" t="s">
        <v>165</v>
      </c>
      <c r="Q4662" t="s">
        <v>165</v>
      </c>
    </row>
    <row r="4663">
      <c r="B4663" t="s">
        <v>165</v>
      </c>
      <c r="C4663" t="s">
        <v>165</v>
      </c>
      <c r="D4663" t="s">
        <v>165</v>
      </c>
      <c r="E4663" t="s">
        <v>165</v>
      </c>
      <c r="F4663" t="s">
        <v>165</v>
      </c>
      <c r="G4663" t="s">
        <v>165</v>
      </c>
      <c r="H4663" t="s">
        <v>165</v>
      </c>
      <c r="J4663" t="s">
        <v>165</v>
      </c>
      <c r="K4663" t="s">
        <v>165</v>
      </c>
      <c r="L4663" t="s">
        <v>165</v>
      </c>
      <c r="M4663" t="s">
        <v>165</v>
      </c>
      <c r="N4663" t="s">
        <v>165</v>
      </c>
      <c r="O4663" t="s">
        <v>165</v>
      </c>
      <c r="P4663" t="s">
        <v>165</v>
      </c>
      <c r="Q4663" t="s">
        <v>165</v>
      </c>
    </row>
    <row r="4664">
      <c r="B4664" t="s">
        <v>165</v>
      </c>
      <c r="C4664" t="s">
        <v>165</v>
      </c>
      <c r="D4664" t="s">
        <v>165</v>
      </c>
      <c r="E4664" t="s">
        <v>165</v>
      </c>
      <c r="F4664" t="s">
        <v>165</v>
      </c>
      <c r="G4664" t="s">
        <v>165</v>
      </c>
      <c r="H4664" t="s">
        <v>165</v>
      </c>
      <c r="J4664" t="s">
        <v>165</v>
      </c>
      <c r="K4664" t="s">
        <v>165</v>
      </c>
      <c r="L4664" t="s">
        <v>165</v>
      </c>
      <c r="M4664" t="s">
        <v>165</v>
      </c>
      <c r="N4664" t="s">
        <v>165</v>
      </c>
      <c r="O4664" t="s">
        <v>165</v>
      </c>
      <c r="P4664" t="s">
        <v>165</v>
      </c>
      <c r="Q4664" t="s">
        <v>165</v>
      </c>
    </row>
    <row r="4665">
      <c r="B4665" t="s">
        <v>165</v>
      </c>
      <c r="C4665" t="s">
        <v>165</v>
      </c>
      <c r="D4665" t="s">
        <v>165</v>
      </c>
      <c r="E4665" t="s">
        <v>165</v>
      </c>
      <c r="F4665" t="s">
        <v>165</v>
      </c>
      <c r="G4665" t="s">
        <v>165</v>
      </c>
      <c r="H4665" t="s">
        <v>165</v>
      </c>
      <c r="J4665" t="s">
        <v>165</v>
      </c>
      <c r="K4665" t="s">
        <v>165</v>
      </c>
      <c r="L4665" t="s">
        <v>165</v>
      </c>
      <c r="M4665" t="s">
        <v>165</v>
      </c>
      <c r="N4665" t="s">
        <v>165</v>
      </c>
      <c r="O4665" t="s">
        <v>165</v>
      </c>
      <c r="P4665" t="s">
        <v>165</v>
      </c>
      <c r="Q4665" t="s">
        <v>165</v>
      </c>
    </row>
    <row r="4666">
      <c r="B4666" t="s">
        <v>165</v>
      </c>
      <c r="C4666" t="s">
        <v>165</v>
      </c>
      <c r="D4666" t="s">
        <v>165</v>
      </c>
      <c r="E4666" t="s">
        <v>165</v>
      </c>
      <c r="F4666" t="s">
        <v>165</v>
      </c>
      <c r="G4666" t="s">
        <v>165</v>
      </c>
      <c r="H4666" t="s">
        <v>165</v>
      </c>
      <c r="J4666" t="s">
        <v>165</v>
      </c>
      <c r="K4666" t="s">
        <v>165</v>
      </c>
      <c r="L4666" t="s">
        <v>165</v>
      </c>
      <c r="M4666" t="s">
        <v>165</v>
      </c>
      <c r="N4666" t="s">
        <v>165</v>
      </c>
      <c r="O4666" t="s">
        <v>165</v>
      </c>
      <c r="P4666" t="s">
        <v>165</v>
      </c>
      <c r="Q4666" t="s">
        <v>165</v>
      </c>
    </row>
    <row r="4667">
      <c r="B4667" t="s">
        <v>165</v>
      </c>
      <c r="C4667" t="s">
        <v>165</v>
      </c>
      <c r="D4667" t="s">
        <v>165</v>
      </c>
      <c r="E4667" t="s">
        <v>165</v>
      </c>
      <c r="F4667" t="s">
        <v>165</v>
      </c>
      <c r="G4667" t="s">
        <v>165</v>
      </c>
      <c r="H4667" t="s">
        <v>165</v>
      </c>
      <c r="J4667" t="s">
        <v>165</v>
      </c>
      <c r="K4667" t="s">
        <v>165</v>
      </c>
      <c r="L4667" t="s">
        <v>165</v>
      </c>
      <c r="M4667" t="s">
        <v>165</v>
      </c>
      <c r="N4667" t="s">
        <v>165</v>
      </c>
      <c r="O4667" t="s">
        <v>165</v>
      </c>
      <c r="P4667" t="s">
        <v>165</v>
      </c>
      <c r="Q4667" t="s">
        <v>165</v>
      </c>
    </row>
    <row r="4668">
      <c r="B4668" t="s">
        <v>165</v>
      </c>
      <c r="C4668" t="s">
        <v>165</v>
      </c>
      <c r="D4668" t="s">
        <v>165</v>
      </c>
      <c r="E4668" t="s">
        <v>165</v>
      </c>
      <c r="F4668" t="s">
        <v>165</v>
      </c>
      <c r="G4668" t="s">
        <v>165</v>
      </c>
      <c r="H4668" t="s">
        <v>165</v>
      </c>
      <c r="J4668" t="s">
        <v>165</v>
      </c>
      <c r="K4668" t="s">
        <v>165</v>
      </c>
      <c r="L4668" t="s">
        <v>165</v>
      </c>
      <c r="M4668" t="s">
        <v>165</v>
      </c>
      <c r="N4668" t="s">
        <v>165</v>
      </c>
      <c r="O4668" t="s">
        <v>165</v>
      </c>
      <c r="P4668" t="s">
        <v>165</v>
      </c>
      <c r="Q4668" t="s">
        <v>165</v>
      </c>
    </row>
    <row r="4669">
      <c r="B4669" t="s">
        <v>165</v>
      </c>
      <c r="C4669" t="s">
        <v>165</v>
      </c>
      <c r="D4669" t="s">
        <v>165</v>
      </c>
      <c r="E4669" t="s">
        <v>165</v>
      </c>
      <c r="F4669" t="s">
        <v>165</v>
      </c>
      <c r="G4669" t="s">
        <v>165</v>
      </c>
      <c r="H4669" t="s">
        <v>165</v>
      </c>
      <c r="J4669" t="s">
        <v>165</v>
      </c>
      <c r="K4669" t="s">
        <v>165</v>
      </c>
      <c r="L4669" t="s">
        <v>165</v>
      </c>
      <c r="M4669" t="s">
        <v>165</v>
      </c>
      <c r="N4669" t="s">
        <v>165</v>
      </c>
      <c r="O4669" t="s">
        <v>165</v>
      </c>
      <c r="P4669" t="s">
        <v>165</v>
      </c>
      <c r="Q4669" t="s">
        <v>165</v>
      </c>
    </row>
    <row r="4670">
      <c r="B4670" t="s">
        <v>165</v>
      </c>
      <c r="C4670" t="s">
        <v>165</v>
      </c>
      <c r="D4670" t="s">
        <v>165</v>
      </c>
      <c r="E4670" t="s">
        <v>165</v>
      </c>
      <c r="F4670" t="s">
        <v>165</v>
      </c>
      <c r="G4670" t="s">
        <v>165</v>
      </c>
      <c r="H4670" t="s">
        <v>165</v>
      </c>
      <c r="J4670" t="s">
        <v>165</v>
      </c>
      <c r="K4670" t="s">
        <v>165</v>
      </c>
      <c r="L4670" t="s">
        <v>165</v>
      </c>
      <c r="M4670" t="s">
        <v>165</v>
      </c>
      <c r="N4670" t="s">
        <v>165</v>
      </c>
      <c r="O4670" t="s">
        <v>165</v>
      </c>
      <c r="P4670" t="s">
        <v>165</v>
      </c>
      <c r="Q4670" t="s">
        <v>165</v>
      </c>
    </row>
    <row r="4671">
      <c r="B4671" t="s">
        <v>165</v>
      </c>
      <c r="C4671" t="s">
        <v>165</v>
      </c>
      <c r="D4671" t="s">
        <v>165</v>
      </c>
      <c r="E4671" t="s">
        <v>165</v>
      </c>
      <c r="F4671" t="s">
        <v>165</v>
      </c>
      <c r="G4671" t="s">
        <v>165</v>
      </c>
      <c r="H4671" t="s">
        <v>165</v>
      </c>
      <c r="J4671" t="s">
        <v>165</v>
      </c>
      <c r="K4671" t="s">
        <v>165</v>
      </c>
      <c r="L4671" t="s">
        <v>165</v>
      </c>
      <c r="M4671" t="s">
        <v>165</v>
      </c>
      <c r="N4671" t="s">
        <v>165</v>
      </c>
      <c r="O4671" t="s">
        <v>165</v>
      </c>
      <c r="P4671" t="s">
        <v>165</v>
      </c>
      <c r="Q4671" t="s">
        <v>165</v>
      </c>
    </row>
    <row r="4672">
      <c r="B4672" t="s">
        <v>165</v>
      </c>
      <c r="C4672" t="s">
        <v>165</v>
      </c>
      <c r="D4672" t="s">
        <v>165</v>
      </c>
      <c r="E4672" t="s">
        <v>165</v>
      </c>
      <c r="F4672" t="s">
        <v>165</v>
      </c>
      <c r="G4672" t="s">
        <v>165</v>
      </c>
      <c r="H4672" t="s">
        <v>165</v>
      </c>
      <c r="J4672" t="s">
        <v>165</v>
      </c>
      <c r="K4672" t="s">
        <v>165</v>
      </c>
      <c r="L4672" t="s">
        <v>165</v>
      </c>
      <c r="M4672" t="s">
        <v>165</v>
      </c>
      <c r="N4672" t="s">
        <v>165</v>
      </c>
      <c r="O4672" t="s">
        <v>165</v>
      </c>
      <c r="P4672" t="s">
        <v>165</v>
      </c>
      <c r="Q4672" t="s">
        <v>165</v>
      </c>
    </row>
    <row r="4673">
      <c r="B4673" t="s">
        <v>165</v>
      </c>
      <c r="C4673" t="s">
        <v>165</v>
      </c>
      <c r="D4673" t="s">
        <v>165</v>
      </c>
      <c r="E4673" t="s">
        <v>165</v>
      </c>
      <c r="F4673" t="s">
        <v>165</v>
      </c>
      <c r="G4673" t="s">
        <v>165</v>
      </c>
      <c r="H4673" t="s">
        <v>165</v>
      </c>
      <c r="J4673" t="s">
        <v>165</v>
      </c>
      <c r="K4673" t="s">
        <v>165</v>
      </c>
      <c r="L4673" t="s">
        <v>165</v>
      </c>
      <c r="M4673" t="s">
        <v>165</v>
      </c>
      <c r="N4673" t="s">
        <v>165</v>
      </c>
      <c r="O4673" t="s">
        <v>165</v>
      </c>
      <c r="P4673" t="s">
        <v>165</v>
      </c>
      <c r="Q4673" t="s">
        <v>165</v>
      </c>
    </row>
    <row r="4674">
      <c r="B4674" t="s">
        <v>165</v>
      </c>
      <c r="C4674" t="s">
        <v>165</v>
      </c>
      <c r="D4674" t="s">
        <v>165</v>
      </c>
      <c r="E4674" t="s">
        <v>165</v>
      </c>
      <c r="F4674" t="s">
        <v>165</v>
      </c>
      <c r="G4674" t="s">
        <v>165</v>
      </c>
      <c r="H4674" t="s">
        <v>165</v>
      </c>
      <c r="J4674" t="s">
        <v>165</v>
      </c>
      <c r="K4674" t="s">
        <v>165</v>
      </c>
      <c r="L4674" t="s">
        <v>165</v>
      </c>
      <c r="M4674" t="s">
        <v>165</v>
      </c>
      <c r="N4674" t="s">
        <v>165</v>
      </c>
      <c r="O4674" t="s">
        <v>165</v>
      </c>
      <c r="P4674" t="s">
        <v>165</v>
      </c>
      <c r="Q4674" t="s">
        <v>165</v>
      </c>
    </row>
    <row r="4675">
      <c r="B4675" t="s">
        <v>165</v>
      </c>
      <c r="C4675" t="s">
        <v>165</v>
      </c>
      <c r="D4675" t="s">
        <v>165</v>
      </c>
      <c r="E4675" t="s">
        <v>165</v>
      </c>
      <c r="F4675" t="s">
        <v>165</v>
      </c>
      <c r="G4675" t="s">
        <v>165</v>
      </c>
      <c r="H4675" t="s">
        <v>165</v>
      </c>
      <c r="J4675" t="s">
        <v>165</v>
      </c>
      <c r="K4675" t="s">
        <v>165</v>
      </c>
      <c r="L4675" t="s">
        <v>165</v>
      </c>
      <c r="M4675" t="s">
        <v>165</v>
      </c>
      <c r="N4675" t="s">
        <v>165</v>
      </c>
      <c r="O4675" t="s">
        <v>165</v>
      </c>
      <c r="P4675" t="s">
        <v>165</v>
      </c>
      <c r="Q4675" t="s">
        <v>165</v>
      </c>
    </row>
    <row r="4676">
      <c r="B4676" t="s">
        <v>165</v>
      </c>
      <c r="C4676" t="s">
        <v>165</v>
      </c>
      <c r="D4676" t="s">
        <v>165</v>
      </c>
      <c r="E4676" t="s">
        <v>165</v>
      </c>
      <c r="F4676" t="s">
        <v>165</v>
      </c>
      <c r="G4676" t="s">
        <v>165</v>
      </c>
      <c r="H4676" t="s">
        <v>165</v>
      </c>
      <c r="J4676" t="s">
        <v>165</v>
      </c>
      <c r="K4676" t="s">
        <v>165</v>
      </c>
      <c r="L4676" t="s">
        <v>165</v>
      </c>
      <c r="M4676" t="s">
        <v>165</v>
      </c>
      <c r="N4676" t="s">
        <v>165</v>
      </c>
      <c r="O4676" t="s">
        <v>165</v>
      </c>
      <c r="P4676" t="s">
        <v>165</v>
      </c>
      <c r="Q4676" t="s">
        <v>165</v>
      </c>
    </row>
    <row r="4677">
      <c r="B4677" t="s">
        <v>165</v>
      </c>
      <c r="C4677" t="s">
        <v>165</v>
      </c>
      <c r="D4677" t="s">
        <v>165</v>
      </c>
      <c r="E4677" t="s">
        <v>165</v>
      </c>
      <c r="F4677" t="s">
        <v>165</v>
      </c>
      <c r="G4677" t="s">
        <v>165</v>
      </c>
      <c r="H4677" t="s">
        <v>165</v>
      </c>
      <c r="J4677" t="s">
        <v>165</v>
      </c>
      <c r="K4677" t="s">
        <v>165</v>
      </c>
      <c r="L4677" t="s">
        <v>165</v>
      </c>
      <c r="M4677" t="s">
        <v>165</v>
      </c>
      <c r="N4677" t="s">
        <v>165</v>
      </c>
      <c r="O4677" t="s">
        <v>165</v>
      </c>
      <c r="P4677" t="s">
        <v>165</v>
      </c>
      <c r="Q4677" t="s">
        <v>165</v>
      </c>
    </row>
    <row r="4678">
      <c r="B4678" t="s">
        <v>165</v>
      </c>
      <c r="C4678" t="s">
        <v>165</v>
      </c>
      <c r="D4678" t="s">
        <v>165</v>
      </c>
      <c r="E4678" t="s">
        <v>165</v>
      </c>
      <c r="F4678" t="s">
        <v>165</v>
      </c>
      <c r="G4678" t="s">
        <v>165</v>
      </c>
      <c r="H4678" t="s">
        <v>165</v>
      </c>
      <c r="J4678" t="s">
        <v>165</v>
      </c>
      <c r="K4678" t="s">
        <v>165</v>
      </c>
      <c r="L4678" t="s">
        <v>165</v>
      </c>
      <c r="M4678" t="s">
        <v>165</v>
      </c>
      <c r="N4678" t="s">
        <v>165</v>
      </c>
      <c r="O4678" t="s">
        <v>165</v>
      </c>
      <c r="P4678" t="s">
        <v>165</v>
      </c>
      <c r="Q4678" t="s">
        <v>165</v>
      </c>
    </row>
    <row r="4679">
      <c r="B4679" t="s">
        <v>165</v>
      </c>
      <c r="C4679" t="s">
        <v>165</v>
      </c>
      <c r="D4679" t="s">
        <v>165</v>
      </c>
      <c r="E4679" t="s">
        <v>165</v>
      </c>
      <c r="F4679" t="s">
        <v>165</v>
      </c>
      <c r="G4679" t="s">
        <v>165</v>
      </c>
      <c r="H4679" t="s">
        <v>165</v>
      </c>
      <c r="J4679" t="s">
        <v>165</v>
      </c>
      <c r="K4679" t="s">
        <v>165</v>
      </c>
      <c r="L4679" t="s">
        <v>165</v>
      </c>
      <c r="M4679" t="s">
        <v>165</v>
      </c>
      <c r="N4679" t="s">
        <v>165</v>
      </c>
      <c r="O4679" t="s">
        <v>165</v>
      </c>
      <c r="P4679" t="s">
        <v>165</v>
      </c>
      <c r="Q4679" t="s">
        <v>165</v>
      </c>
    </row>
    <row r="4680">
      <c r="B4680" t="s">
        <v>165</v>
      </c>
      <c r="C4680" t="s">
        <v>165</v>
      </c>
      <c r="D4680" t="s">
        <v>165</v>
      </c>
      <c r="E4680" t="s">
        <v>165</v>
      </c>
      <c r="F4680" t="s">
        <v>165</v>
      </c>
      <c r="G4680" t="s">
        <v>165</v>
      </c>
      <c r="H4680" t="s">
        <v>165</v>
      </c>
      <c r="J4680" t="s">
        <v>165</v>
      </c>
      <c r="K4680" t="s">
        <v>165</v>
      </c>
      <c r="L4680" t="s">
        <v>165</v>
      </c>
      <c r="M4680" t="s">
        <v>165</v>
      </c>
      <c r="N4680" t="s">
        <v>165</v>
      </c>
      <c r="O4680" t="s">
        <v>165</v>
      </c>
      <c r="P4680" t="s">
        <v>165</v>
      </c>
      <c r="Q4680" t="s">
        <v>165</v>
      </c>
    </row>
    <row r="4681">
      <c r="B4681" t="s">
        <v>165</v>
      </c>
      <c r="C4681" t="s">
        <v>165</v>
      </c>
      <c r="D4681" t="s">
        <v>165</v>
      </c>
      <c r="E4681" t="s">
        <v>165</v>
      </c>
      <c r="F4681" t="s">
        <v>165</v>
      </c>
      <c r="G4681" t="s">
        <v>165</v>
      </c>
      <c r="H4681" t="s">
        <v>165</v>
      </c>
      <c r="J4681" t="s">
        <v>165</v>
      </c>
      <c r="K4681" t="s">
        <v>165</v>
      </c>
      <c r="L4681" t="s">
        <v>165</v>
      </c>
      <c r="M4681" t="s">
        <v>165</v>
      </c>
      <c r="N4681" t="s">
        <v>165</v>
      </c>
      <c r="O4681" t="s">
        <v>165</v>
      </c>
      <c r="P4681" t="s">
        <v>165</v>
      </c>
      <c r="Q4681" t="s">
        <v>165</v>
      </c>
    </row>
    <row r="4682">
      <c r="B4682" t="s">
        <v>165</v>
      </c>
      <c r="C4682" t="s">
        <v>165</v>
      </c>
      <c r="D4682" t="s">
        <v>165</v>
      </c>
      <c r="E4682" t="s">
        <v>165</v>
      </c>
      <c r="F4682" t="s">
        <v>165</v>
      </c>
      <c r="G4682" t="s">
        <v>165</v>
      </c>
      <c r="H4682" t="s">
        <v>165</v>
      </c>
      <c r="J4682" t="s">
        <v>165</v>
      </c>
      <c r="K4682" t="s">
        <v>165</v>
      </c>
      <c r="L4682" t="s">
        <v>165</v>
      </c>
      <c r="M4682" t="s">
        <v>165</v>
      </c>
      <c r="N4682" t="s">
        <v>165</v>
      </c>
      <c r="O4682" t="s">
        <v>165</v>
      </c>
      <c r="P4682" t="s">
        <v>165</v>
      </c>
      <c r="Q4682" t="s">
        <v>165</v>
      </c>
    </row>
    <row r="4683">
      <c r="B4683" t="s">
        <v>165</v>
      </c>
      <c r="C4683" t="s">
        <v>165</v>
      </c>
      <c r="D4683" t="s">
        <v>165</v>
      </c>
      <c r="E4683" t="s">
        <v>165</v>
      </c>
      <c r="F4683" t="s">
        <v>165</v>
      </c>
      <c r="G4683" t="s">
        <v>165</v>
      </c>
      <c r="H4683" t="s">
        <v>165</v>
      </c>
      <c r="J4683" t="s">
        <v>165</v>
      </c>
      <c r="K4683" t="s">
        <v>165</v>
      </c>
      <c r="L4683" t="s">
        <v>165</v>
      </c>
      <c r="M4683" t="s">
        <v>165</v>
      </c>
      <c r="N4683" t="s">
        <v>165</v>
      </c>
      <c r="O4683" t="s">
        <v>165</v>
      </c>
      <c r="P4683" t="s">
        <v>165</v>
      </c>
      <c r="Q4683" t="s">
        <v>165</v>
      </c>
    </row>
    <row r="4684">
      <c r="B4684" t="s">
        <v>165</v>
      </c>
      <c r="C4684" t="s">
        <v>165</v>
      </c>
      <c r="D4684" t="s">
        <v>165</v>
      </c>
      <c r="E4684" t="s">
        <v>165</v>
      </c>
      <c r="F4684" t="s">
        <v>165</v>
      </c>
      <c r="G4684" t="s">
        <v>165</v>
      </c>
      <c r="H4684" t="s">
        <v>165</v>
      </c>
      <c r="J4684" t="s">
        <v>165</v>
      </c>
      <c r="K4684" t="s">
        <v>165</v>
      </c>
      <c r="L4684" t="s">
        <v>165</v>
      </c>
      <c r="M4684" t="s">
        <v>165</v>
      </c>
      <c r="N4684" t="s">
        <v>165</v>
      </c>
      <c r="O4684" t="s">
        <v>165</v>
      </c>
      <c r="P4684" t="s">
        <v>165</v>
      </c>
      <c r="Q4684" t="s">
        <v>165</v>
      </c>
    </row>
    <row r="4685">
      <c r="B4685" t="s">
        <v>165</v>
      </c>
      <c r="C4685" t="s">
        <v>165</v>
      </c>
      <c r="D4685" t="s">
        <v>165</v>
      </c>
      <c r="E4685" t="s">
        <v>165</v>
      </c>
      <c r="F4685" t="s">
        <v>165</v>
      </c>
      <c r="G4685" t="s">
        <v>165</v>
      </c>
      <c r="H4685" t="s">
        <v>165</v>
      </c>
      <c r="J4685" t="s">
        <v>165</v>
      </c>
      <c r="K4685" t="s">
        <v>165</v>
      </c>
      <c r="L4685" t="s">
        <v>165</v>
      </c>
      <c r="M4685" t="s">
        <v>165</v>
      </c>
      <c r="N4685" t="s">
        <v>165</v>
      </c>
      <c r="O4685" t="s">
        <v>165</v>
      </c>
      <c r="P4685" t="s">
        <v>165</v>
      </c>
      <c r="Q4685" t="s">
        <v>165</v>
      </c>
    </row>
    <row r="4686">
      <c r="B4686" t="s">
        <v>165</v>
      </c>
      <c r="C4686" t="s">
        <v>165</v>
      </c>
      <c r="D4686" t="s">
        <v>165</v>
      </c>
      <c r="E4686" t="s">
        <v>165</v>
      </c>
      <c r="F4686" t="s">
        <v>165</v>
      </c>
      <c r="G4686" t="s">
        <v>165</v>
      </c>
      <c r="H4686" t="s">
        <v>165</v>
      </c>
      <c r="J4686" t="s">
        <v>165</v>
      </c>
      <c r="K4686" t="s">
        <v>165</v>
      </c>
      <c r="L4686" t="s">
        <v>165</v>
      </c>
      <c r="M4686" t="s">
        <v>165</v>
      </c>
      <c r="N4686" t="s">
        <v>165</v>
      </c>
      <c r="O4686" t="s">
        <v>165</v>
      </c>
      <c r="P4686" t="s">
        <v>165</v>
      </c>
      <c r="Q4686" t="s">
        <v>165</v>
      </c>
    </row>
    <row r="4687">
      <c r="B4687" t="s">
        <v>165</v>
      </c>
      <c r="C4687" t="s">
        <v>165</v>
      </c>
      <c r="D4687" t="s">
        <v>165</v>
      </c>
      <c r="E4687" t="s">
        <v>165</v>
      </c>
      <c r="F4687" t="s">
        <v>165</v>
      </c>
      <c r="G4687" t="s">
        <v>165</v>
      </c>
      <c r="H4687" t="s">
        <v>165</v>
      </c>
      <c r="J4687" t="s">
        <v>165</v>
      </c>
      <c r="K4687" t="s">
        <v>165</v>
      </c>
      <c r="L4687" t="s">
        <v>165</v>
      </c>
      <c r="M4687" t="s">
        <v>165</v>
      </c>
      <c r="N4687" t="s">
        <v>165</v>
      </c>
      <c r="O4687" t="s">
        <v>165</v>
      </c>
      <c r="P4687" t="s">
        <v>165</v>
      </c>
      <c r="Q4687" t="s">
        <v>165</v>
      </c>
    </row>
    <row r="4688">
      <c r="B4688" t="s">
        <v>165</v>
      </c>
      <c r="C4688" t="s">
        <v>165</v>
      </c>
      <c r="D4688" t="s">
        <v>165</v>
      </c>
      <c r="E4688" t="s">
        <v>165</v>
      </c>
      <c r="F4688" t="s">
        <v>165</v>
      </c>
      <c r="G4688" t="s">
        <v>165</v>
      </c>
      <c r="H4688" t="s">
        <v>165</v>
      </c>
      <c r="J4688" t="s">
        <v>165</v>
      </c>
      <c r="K4688" t="s">
        <v>165</v>
      </c>
      <c r="L4688" t="s">
        <v>165</v>
      </c>
      <c r="M4688" t="s">
        <v>165</v>
      </c>
      <c r="N4688" t="s">
        <v>165</v>
      </c>
      <c r="O4688" t="s">
        <v>165</v>
      </c>
      <c r="P4688" t="s">
        <v>165</v>
      </c>
      <c r="Q4688" t="s">
        <v>165</v>
      </c>
    </row>
    <row r="4689">
      <c r="B4689" t="s">
        <v>165</v>
      </c>
      <c r="C4689" t="s">
        <v>165</v>
      </c>
      <c r="D4689" t="s">
        <v>165</v>
      </c>
      <c r="E4689" t="s">
        <v>165</v>
      </c>
      <c r="F4689" t="s">
        <v>165</v>
      </c>
      <c r="G4689" t="s">
        <v>165</v>
      </c>
      <c r="H4689" t="s">
        <v>165</v>
      </c>
      <c r="J4689" t="s">
        <v>165</v>
      </c>
      <c r="K4689" t="s">
        <v>165</v>
      </c>
      <c r="L4689" t="s">
        <v>165</v>
      </c>
      <c r="M4689" t="s">
        <v>165</v>
      </c>
      <c r="N4689" t="s">
        <v>165</v>
      </c>
      <c r="O4689" t="s">
        <v>165</v>
      </c>
      <c r="P4689" t="s">
        <v>165</v>
      </c>
      <c r="Q4689" t="s">
        <v>165</v>
      </c>
    </row>
    <row r="4690">
      <c r="B4690" t="s">
        <v>165</v>
      </c>
      <c r="C4690" t="s">
        <v>165</v>
      </c>
      <c r="D4690" t="s">
        <v>165</v>
      </c>
      <c r="E4690" t="s">
        <v>165</v>
      </c>
      <c r="F4690" t="s">
        <v>165</v>
      </c>
      <c r="G4690" t="s">
        <v>165</v>
      </c>
      <c r="H4690" t="s">
        <v>165</v>
      </c>
      <c r="J4690" t="s">
        <v>165</v>
      </c>
      <c r="K4690" t="s">
        <v>165</v>
      </c>
      <c r="L4690" t="s">
        <v>165</v>
      </c>
      <c r="M4690" t="s">
        <v>165</v>
      </c>
      <c r="N4690" t="s">
        <v>165</v>
      </c>
      <c r="O4690" t="s">
        <v>165</v>
      </c>
      <c r="P4690" t="s">
        <v>165</v>
      </c>
      <c r="Q4690" t="s">
        <v>165</v>
      </c>
    </row>
    <row r="4691">
      <c r="B4691" t="s">
        <v>165</v>
      </c>
      <c r="C4691" t="s">
        <v>165</v>
      </c>
      <c r="D4691" t="s">
        <v>165</v>
      </c>
      <c r="E4691" t="s">
        <v>165</v>
      </c>
      <c r="F4691" t="s">
        <v>165</v>
      </c>
      <c r="G4691" t="s">
        <v>165</v>
      </c>
      <c r="H4691" t="s">
        <v>165</v>
      </c>
      <c r="J4691" t="s">
        <v>165</v>
      </c>
      <c r="K4691" t="s">
        <v>165</v>
      </c>
      <c r="L4691" t="s">
        <v>165</v>
      </c>
      <c r="M4691" t="s">
        <v>165</v>
      </c>
      <c r="N4691" t="s">
        <v>165</v>
      </c>
      <c r="O4691" t="s">
        <v>165</v>
      </c>
      <c r="P4691" t="s">
        <v>165</v>
      </c>
      <c r="Q4691" t="s">
        <v>165</v>
      </c>
    </row>
    <row r="4692">
      <c r="B4692" t="s">
        <v>165</v>
      </c>
      <c r="C4692" t="s">
        <v>165</v>
      </c>
      <c r="D4692" t="s">
        <v>165</v>
      </c>
      <c r="E4692" t="s">
        <v>165</v>
      </c>
      <c r="F4692" t="s">
        <v>165</v>
      </c>
      <c r="G4692" t="s">
        <v>165</v>
      </c>
      <c r="H4692" t="s">
        <v>165</v>
      </c>
      <c r="J4692" t="s">
        <v>165</v>
      </c>
      <c r="K4692" t="s">
        <v>165</v>
      </c>
      <c r="L4692" t="s">
        <v>165</v>
      </c>
      <c r="M4692" t="s">
        <v>165</v>
      </c>
      <c r="N4692" t="s">
        <v>165</v>
      </c>
      <c r="O4692" t="s">
        <v>165</v>
      </c>
      <c r="P4692" t="s">
        <v>165</v>
      </c>
      <c r="Q4692" t="s">
        <v>165</v>
      </c>
    </row>
    <row r="4693">
      <c r="B4693" t="s">
        <v>165</v>
      </c>
      <c r="C4693" t="s">
        <v>165</v>
      </c>
      <c r="D4693" t="s">
        <v>165</v>
      </c>
      <c r="E4693" t="s">
        <v>165</v>
      </c>
      <c r="F4693" t="s">
        <v>165</v>
      </c>
      <c r="G4693" t="s">
        <v>165</v>
      </c>
      <c r="H4693" t="s">
        <v>165</v>
      </c>
      <c r="J4693" t="s">
        <v>165</v>
      </c>
      <c r="K4693" t="s">
        <v>165</v>
      </c>
      <c r="L4693" t="s">
        <v>165</v>
      </c>
      <c r="M4693" t="s">
        <v>165</v>
      </c>
      <c r="N4693" t="s">
        <v>165</v>
      </c>
      <c r="O4693" t="s">
        <v>165</v>
      </c>
      <c r="P4693" t="s">
        <v>165</v>
      </c>
      <c r="Q4693" t="s">
        <v>165</v>
      </c>
    </row>
    <row r="4694">
      <c r="B4694" t="s">
        <v>165</v>
      </c>
      <c r="C4694" t="s">
        <v>165</v>
      </c>
      <c r="D4694" t="s">
        <v>165</v>
      </c>
      <c r="E4694" t="s">
        <v>165</v>
      </c>
      <c r="F4694" t="s">
        <v>165</v>
      </c>
      <c r="G4694" t="s">
        <v>165</v>
      </c>
      <c r="H4694" t="s">
        <v>165</v>
      </c>
      <c r="J4694" t="s">
        <v>165</v>
      </c>
      <c r="K4694" t="s">
        <v>165</v>
      </c>
      <c r="L4694" t="s">
        <v>165</v>
      </c>
      <c r="M4694" t="s">
        <v>165</v>
      </c>
      <c r="N4694" t="s">
        <v>165</v>
      </c>
      <c r="O4694" t="s">
        <v>165</v>
      </c>
      <c r="P4694" t="s">
        <v>165</v>
      </c>
      <c r="Q4694" t="s">
        <v>165</v>
      </c>
    </row>
    <row r="4695">
      <c r="B4695" t="s">
        <v>165</v>
      </c>
      <c r="C4695" t="s">
        <v>165</v>
      </c>
      <c r="D4695" t="s">
        <v>165</v>
      </c>
      <c r="E4695" t="s">
        <v>165</v>
      </c>
      <c r="F4695" t="s">
        <v>165</v>
      </c>
      <c r="G4695" t="s">
        <v>165</v>
      </c>
      <c r="H4695" t="s">
        <v>165</v>
      </c>
      <c r="J4695" t="s">
        <v>165</v>
      </c>
      <c r="K4695" t="s">
        <v>165</v>
      </c>
      <c r="L4695" t="s">
        <v>165</v>
      </c>
      <c r="M4695" t="s">
        <v>165</v>
      </c>
      <c r="N4695" t="s">
        <v>165</v>
      </c>
      <c r="O4695" t="s">
        <v>165</v>
      </c>
      <c r="P4695" t="s">
        <v>165</v>
      </c>
      <c r="Q4695" t="s">
        <v>165</v>
      </c>
    </row>
    <row r="4696">
      <c r="B4696" t="s">
        <v>165</v>
      </c>
      <c r="C4696" t="s">
        <v>165</v>
      </c>
      <c r="D4696" t="s">
        <v>165</v>
      </c>
      <c r="E4696" t="s">
        <v>165</v>
      </c>
      <c r="F4696" t="s">
        <v>165</v>
      </c>
      <c r="G4696" t="s">
        <v>165</v>
      </c>
      <c r="H4696" t="s">
        <v>165</v>
      </c>
      <c r="J4696" t="s">
        <v>165</v>
      </c>
      <c r="K4696" t="s">
        <v>165</v>
      </c>
      <c r="L4696" t="s">
        <v>165</v>
      </c>
      <c r="M4696" t="s">
        <v>165</v>
      </c>
      <c r="N4696" t="s">
        <v>165</v>
      </c>
      <c r="O4696" t="s">
        <v>165</v>
      </c>
      <c r="P4696" t="s">
        <v>165</v>
      </c>
      <c r="Q4696" t="s">
        <v>165</v>
      </c>
    </row>
    <row r="4697">
      <c r="B4697" t="s">
        <v>165</v>
      </c>
      <c r="C4697" t="s">
        <v>165</v>
      </c>
      <c r="D4697" t="s">
        <v>165</v>
      </c>
      <c r="E4697" t="s">
        <v>165</v>
      </c>
      <c r="F4697" t="s">
        <v>165</v>
      </c>
      <c r="G4697" t="s">
        <v>165</v>
      </c>
      <c r="H4697" t="s">
        <v>165</v>
      </c>
      <c r="J4697" t="s">
        <v>165</v>
      </c>
      <c r="K4697" t="s">
        <v>165</v>
      </c>
      <c r="L4697" t="s">
        <v>165</v>
      </c>
      <c r="M4697" t="s">
        <v>165</v>
      </c>
      <c r="N4697" t="s">
        <v>165</v>
      </c>
      <c r="O4697" t="s">
        <v>165</v>
      </c>
      <c r="P4697" t="s">
        <v>165</v>
      </c>
      <c r="Q4697" t="s">
        <v>165</v>
      </c>
    </row>
    <row r="4698">
      <c r="B4698" t="s">
        <v>165</v>
      </c>
      <c r="C4698" t="s">
        <v>165</v>
      </c>
      <c r="D4698" t="s">
        <v>165</v>
      </c>
      <c r="E4698" t="s">
        <v>165</v>
      </c>
      <c r="F4698" t="s">
        <v>165</v>
      </c>
      <c r="G4698" t="s">
        <v>165</v>
      </c>
      <c r="H4698" t="s">
        <v>165</v>
      </c>
      <c r="J4698" t="s">
        <v>165</v>
      </c>
      <c r="K4698" t="s">
        <v>165</v>
      </c>
      <c r="L4698" t="s">
        <v>165</v>
      </c>
      <c r="M4698" t="s">
        <v>165</v>
      </c>
      <c r="N4698" t="s">
        <v>165</v>
      </c>
      <c r="O4698" t="s">
        <v>165</v>
      </c>
      <c r="P4698" t="s">
        <v>165</v>
      </c>
      <c r="Q4698" t="s">
        <v>165</v>
      </c>
    </row>
    <row r="4699">
      <c r="B4699" t="s">
        <v>165</v>
      </c>
      <c r="C4699" t="s">
        <v>165</v>
      </c>
      <c r="D4699" t="s">
        <v>165</v>
      </c>
      <c r="E4699" t="s">
        <v>165</v>
      </c>
      <c r="F4699" t="s">
        <v>165</v>
      </c>
      <c r="G4699" t="s">
        <v>165</v>
      </c>
      <c r="H4699" t="s">
        <v>165</v>
      </c>
      <c r="J4699" t="s">
        <v>165</v>
      </c>
      <c r="K4699" t="s">
        <v>165</v>
      </c>
      <c r="L4699" t="s">
        <v>165</v>
      </c>
      <c r="M4699" t="s">
        <v>165</v>
      </c>
      <c r="N4699" t="s">
        <v>165</v>
      </c>
      <c r="O4699" t="s">
        <v>165</v>
      </c>
      <c r="P4699" t="s">
        <v>165</v>
      </c>
      <c r="Q4699" t="s">
        <v>165</v>
      </c>
    </row>
    <row r="4700">
      <c r="B4700" t="s">
        <v>165</v>
      </c>
      <c r="C4700" t="s">
        <v>165</v>
      </c>
      <c r="D4700" t="s">
        <v>165</v>
      </c>
      <c r="E4700" t="s">
        <v>165</v>
      </c>
      <c r="F4700" t="s">
        <v>165</v>
      </c>
      <c r="G4700" t="s">
        <v>165</v>
      </c>
      <c r="H4700" t="s">
        <v>165</v>
      </c>
      <c r="J4700" t="s">
        <v>165</v>
      </c>
      <c r="K4700" t="s">
        <v>165</v>
      </c>
      <c r="L4700" t="s">
        <v>165</v>
      </c>
      <c r="M4700" t="s">
        <v>165</v>
      </c>
      <c r="N4700" t="s">
        <v>165</v>
      </c>
      <c r="O4700" t="s">
        <v>165</v>
      </c>
      <c r="P4700" t="s">
        <v>165</v>
      </c>
      <c r="Q4700" t="s">
        <v>165</v>
      </c>
    </row>
    <row r="4701">
      <c r="B4701" t="s">
        <v>165</v>
      </c>
      <c r="C4701" t="s">
        <v>165</v>
      </c>
      <c r="D4701" t="s">
        <v>165</v>
      </c>
      <c r="E4701" t="s">
        <v>165</v>
      </c>
      <c r="F4701" t="s">
        <v>165</v>
      </c>
      <c r="G4701" t="s">
        <v>165</v>
      </c>
      <c r="H4701" t="s">
        <v>165</v>
      </c>
      <c r="J4701" t="s">
        <v>165</v>
      </c>
      <c r="K4701" t="s">
        <v>165</v>
      </c>
      <c r="L4701" t="s">
        <v>165</v>
      </c>
      <c r="M4701" t="s">
        <v>165</v>
      </c>
      <c r="N4701" t="s">
        <v>165</v>
      </c>
      <c r="O4701" t="s">
        <v>165</v>
      </c>
      <c r="P4701" t="s">
        <v>165</v>
      </c>
      <c r="Q4701" t="s">
        <v>165</v>
      </c>
    </row>
    <row r="4702">
      <c r="B4702" t="s">
        <v>165</v>
      </c>
      <c r="C4702" t="s">
        <v>165</v>
      </c>
      <c r="D4702" t="s">
        <v>165</v>
      </c>
      <c r="E4702" t="s">
        <v>165</v>
      </c>
      <c r="F4702" t="s">
        <v>165</v>
      </c>
      <c r="G4702" t="s">
        <v>165</v>
      </c>
      <c r="H4702" t="s">
        <v>165</v>
      </c>
      <c r="J4702" t="s">
        <v>165</v>
      </c>
      <c r="K4702" t="s">
        <v>165</v>
      </c>
      <c r="L4702" t="s">
        <v>165</v>
      </c>
      <c r="M4702" t="s">
        <v>165</v>
      </c>
      <c r="N4702" t="s">
        <v>165</v>
      </c>
      <c r="O4702" t="s">
        <v>165</v>
      </c>
      <c r="P4702" t="s">
        <v>165</v>
      </c>
      <c r="Q4702" t="s">
        <v>165</v>
      </c>
    </row>
    <row r="4703">
      <c r="B4703" t="s">
        <v>165</v>
      </c>
      <c r="C4703" t="s">
        <v>165</v>
      </c>
      <c r="D4703" t="s">
        <v>165</v>
      </c>
      <c r="E4703" t="s">
        <v>165</v>
      </c>
      <c r="F4703" t="s">
        <v>165</v>
      </c>
      <c r="G4703" t="s">
        <v>165</v>
      </c>
      <c r="H4703" t="s">
        <v>165</v>
      </c>
      <c r="J4703" t="s">
        <v>165</v>
      </c>
      <c r="K4703" t="s">
        <v>165</v>
      </c>
      <c r="L4703" t="s">
        <v>165</v>
      </c>
      <c r="M4703" t="s">
        <v>165</v>
      </c>
      <c r="N4703" t="s">
        <v>165</v>
      </c>
      <c r="O4703" t="s">
        <v>165</v>
      </c>
      <c r="P4703" t="s">
        <v>165</v>
      </c>
      <c r="Q4703" t="s">
        <v>165</v>
      </c>
    </row>
    <row r="4704">
      <c r="B4704" t="s">
        <v>165</v>
      </c>
      <c r="C4704" t="s">
        <v>165</v>
      </c>
      <c r="D4704" t="s">
        <v>165</v>
      </c>
      <c r="E4704" t="s">
        <v>165</v>
      </c>
      <c r="F4704" t="s">
        <v>165</v>
      </c>
      <c r="G4704" t="s">
        <v>165</v>
      </c>
      <c r="H4704" t="s">
        <v>165</v>
      </c>
      <c r="J4704" t="s">
        <v>165</v>
      </c>
      <c r="K4704" t="s">
        <v>165</v>
      </c>
      <c r="L4704" t="s">
        <v>165</v>
      </c>
      <c r="M4704" t="s">
        <v>165</v>
      </c>
      <c r="N4704" t="s">
        <v>165</v>
      </c>
      <c r="O4704" t="s">
        <v>165</v>
      </c>
      <c r="P4704" t="s">
        <v>165</v>
      </c>
      <c r="Q4704" t="s">
        <v>165</v>
      </c>
    </row>
    <row r="4705">
      <c r="B4705" t="s">
        <v>165</v>
      </c>
      <c r="C4705" t="s">
        <v>165</v>
      </c>
      <c r="D4705" t="s">
        <v>165</v>
      </c>
      <c r="E4705" t="s">
        <v>165</v>
      </c>
      <c r="F4705" t="s">
        <v>165</v>
      </c>
      <c r="G4705" t="s">
        <v>165</v>
      </c>
      <c r="H4705" t="s">
        <v>165</v>
      </c>
      <c r="J4705" t="s">
        <v>165</v>
      </c>
      <c r="K4705" t="s">
        <v>165</v>
      </c>
      <c r="L4705" t="s">
        <v>165</v>
      </c>
      <c r="M4705" t="s">
        <v>165</v>
      </c>
      <c r="N4705" t="s">
        <v>165</v>
      </c>
      <c r="O4705" t="s">
        <v>165</v>
      </c>
      <c r="P4705" t="s">
        <v>165</v>
      </c>
      <c r="Q4705" t="s">
        <v>165</v>
      </c>
    </row>
    <row r="4706">
      <c r="B4706" t="s">
        <v>165</v>
      </c>
      <c r="C4706" t="s">
        <v>165</v>
      </c>
      <c r="D4706" t="s">
        <v>165</v>
      </c>
      <c r="E4706" t="s">
        <v>165</v>
      </c>
      <c r="F4706" t="s">
        <v>165</v>
      </c>
      <c r="G4706" t="s">
        <v>165</v>
      </c>
      <c r="H4706" t="s">
        <v>165</v>
      </c>
      <c r="J4706" t="s">
        <v>165</v>
      </c>
      <c r="K4706" t="s">
        <v>165</v>
      </c>
      <c r="L4706" t="s">
        <v>165</v>
      </c>
      <c r="M4706" t="s">
        <v>165</v>
      </c>
      <c r="N4706" t="s">
        <v>165</v>
      </c>
      <c r="O4706" t="s">
        <v>165</v>
      </c>
      <c r="P4706" t="s">
        <v>165</v>
      </c>
      <c r="Q4706" t="s">
        <v>165</v>
      </c>
    </row>
    <row r="4707">
      <c r="B4707" t="s">
        <v>165</v>
      </c>
      <c r="C4707" t="s">
        <v>165</v>
      </c>
      <c r="D4707" t="s">
        <v>165</v>
      </c>
      <c r="E4707" t="s">
        <v>165</v>
      </c>
      <c r="F4707" t="s">
        <v>165</v>
      </c>
      <c r="G4707" t="s">
        <v>165</v>
      </c>
      <c r="H4707" t="s">
        <v>165</v>
      </c>
      <c r="J4707" t="s">
        <v>165</v>
      </c>
      <c r="K4707" t="s">
        <v>165</v>
      </c>
      <c r="L4707" t="s">
        <v>165</v>
      </c>
      <c r="M4707" t="s">
        <v>165</v>
      </c>
      <c r="N4707" t="s">
        <v>165</v>
      </c>
      <c r="O4707" t="s">
        <v>165</v>
      </c>
      <c r="P4707" t="s">
        <v>165</v>
      </c>
      <c r="Q4707" t="s">
        <v>165</v>
      </c>
    </row>
    <row r="4708">
      <c r="B4708" t="s">
        <v>165</v>
      </c>
      <c r="C4708" t="s">
        <v>165</v>
      </c>
      <c r="D4708" t="s">
        <v>165</v>
      </c>
      <c r="E4708" t="s">
        <v>165</v>
      </c>
      <c r="F4708" t="s">
        <v>165</v>
      </c>
      <c r="G4708" t="s">
        <v>165</v>
      </c>
      <c r="H4708" t="s">
        <v>165</v>
      </c>
      <c r="J4708" t="s">
        <v>165</v>
      </c>
      <c r="K4708" t="s">
        <v>165</v>
      </c>
      <c r="L4708" t="s">
        <v>165</v>
      </c>
      <c r="M4708" t="s">
        <v>165</v>
      </c>
      <c r="N4708" t="s">
        <v>165</v>
      </c>
      <c r="O4708" t="s">
        <v>165</v>
      </c>
      <c r="P4708" t="s">
        <v>165</v>
      </c>
      <c r="Q4708" t="s">
        <v>165</v>
      </c>
    </row>
    <row r="4709">
      <c r="B4709" t="s">
        <v>165</v>
      </c>
      <c r="C4709" t="s">
        <v>165</v>
      </c>
      <c r="D4709" t="s">
        <v>165</v>
      </c>
      <c r="E4709" t="s">
        <v>165</v>
      </c>
      <c r="F4709" t="s">
        <v>165</v>
      </c>
      <c r="G4709" t="s">
        <v>165</v>
      </c>
      <c r="H4709" t="s">
        <v>165</v>
      </c>
      <c r="J4709" t="s">
        <v>165</v>
      </c>
      <c r="K4709" t="s">
        <v>165</v>
      </c>
      <c r="L4709" t="s">
        <v>165</v>
      </c>
      <c r="M4709" t="s">
        <v>165</v>
      </c>
      <c r="N4709" t="s">
        <v>165</v>
      </c>
      <c r="O4709" t="s">
        <v>165</v>
      </c>
      <c r="P4709" t="s">
        <v>165</v>
      </c>
      <c r="Q4709" t="s">
        <v>165</v>
      </c>
    </row>
    <row r="4710">
      <c r="B4710" t="s">
        <v>165</v>
      </c>
      <c r="C4710" t="s">
        <v>165</v>
      </c>
      <c r="D4710" t="s">
        <v>165</v>
      </c>
      <c r="E4710" t="s">
        <v>165</v>
      </c>
      <c r="F4710" t="s">
        <v>165</v>
      </c>
      <c r="G4710" t="s">
        <v>165</v>
      </c>
      <c r="H4710" t="s">
        <v>165</v>
      </c>
      <c r="J4710" t="s">
        <v>165</v>
      </c>
      <c r="K4710" t="s">
        <v>165</v>
      </c>
      <c r="L4710" t="s">
        <v>165</v>
      </c>
      <c r="M4710" t="s">
        <v>165</v>
      </c>
      <c r="N4710" t="s">
        <v>165</v>
      </c>
      <c r="O4710" t="s">
        <v>165</v>
      </c>
      <c r="P4710" t="s">
        <v>165</v>
      </c>
      <c r="Q4710" t="s">
        <v>165</v>
      </c>
    </row>
    <row r="4711">
      <c r="B4711" t="s">
        <v>165</v>
      </c>
      <c r="C4711" t="s">
        <v>165</v>
      </c>
      <c r="D4711" t="s">
        <v>165</v>
      </c>
      <c r="E4711" t="s">
        <v>165</v>
      </c>
      <c r="F4711" t="s">
        <v>165</v>
      </c>
      <c r="G4711" t="s">
        <v>165</v>
      </c>
      <c r="H4711" t="s">
        <v>165</v>
      </c>
      <c r="J4711" t="s">
        <v>165</v>
      </c>
      <c r="K4711" t="s">
        <v>165</v>
      </c>
      <c r="L4711" t="s">
        <v>165</v>
      </c>
      <c r="M4711" t="s">
        <v>165</v>
      </c>
      <c r="N4711" t="s">
        <v>165</v>
      </c>
      <c r="O4711" t="s">
        <v>165</v>
      </c>
      <c r="P4711" t="s">
        <v>165</v>
      </c>
      <c r="Q4711" t="s">
        <v>165</v>
      </c>
    </row>
    <row r="4712">
      <c r="B4712" t="s">
        <v>165</v>
      </c>
      <c r="C4712" t="s">
        <v>165</v>
      </c>
      <c r="D4712" t="s">
        <v>165</v>
      </c>
      <c r="E4712" t="s">
        <v>165</v>
      </c>
      <c r="F4712" t="s">
        <v>165</v>
      </c>
      <c r="G4712" t="s">
        <v>165</v>
      </c>
      <c r="H4712" t="s">
        <v>165</v>
      </c>
      <c r="J4712" t="s">
        <v>165</v>
      </c>
      <c r="K4712" t="s">
        <v>165</v>
      </c>
      <c r="L4712" t="s">
        <v>165</v>
      </c>
      <c r="M4712" t="s">
        <v>165</v>
      </c>
      <c r="N4712" t="s">
        <v>165</v>
      </c>
      <c r="O4712" t="s">
        <v>165</v>
      </c>
      <c r="P4712" t="s">
        <v>165</v>
      </c>
      <c r="Q4712" t="s">
        <v>165</v>
      </c>
    </row>
    <row r="4713">
      <c r="B4713" t="s">
        <v>165</v>
      </c>
      <c r="C4713" t="s">
        <v>165</v>
      </c>
      <c r="D4713" t="s">
        <v>165</v>
      </c>
      <c r="E4713" t="s">
        <v>165</v>
      </c>
      <c r="F4713" t="s">
        <v>165</v>
      </c>
      <c r="G4713" t="s">
        <v>165</v>
      </c>
      <c r="H4713" t="s">
        <v>165</v>
      </c>
      <c r="J4713" t="s">
        <v>165</v>
      </c>
      <c r="K4713" t="s">
        <v>165</v>
      </c>
      <c r="L4713" t="s">
        <v>165</v>
      </c>
      <c r="M4713" t="s">
        <v>165</v>
      </c>
      <c r="N4713" t="s">
        <v>165</v>
      </c>
      <c r="O4713" t="s">
        <v>165</v>
      </c>
      <c r="P4713" t="s">
        <v>165</v>
      </c>
      <c r="Q4713" t="s">
        <v>165</v>
      </c>
    </row>
    <row r="4714">
      <c r="B4714" t="s">
        <v>165</v>
      </c>
      <c r="C4714" t="s">
        <v>165</v>
      </c>
      <c r="D4714" t="s">
        <v>165</v>
      </c>
      <c r="E4714" t="s">
        <v>165</v>
      </c>
      <c r="F4714" t="s">
        <v>165</v>
      </c>
      <c r="G4714" t="s">
        <v>165</v>
      </c>
      <c r="H4714" t="s">
        <v>165</v>
      </c>
      <c r="J4714" t="s">
        <v>165</v>
      </c>
      <c r="K4714" t="s">
        <v>165</v>
      </c>
      <c r="L4714" t="s">
        <v>165</v>
      </c>
      <c r="M4714" t="s">
        <v>165</v>
      </c>
      <c r="N4714" t="s">
        <v>165</v>
      </c>
      <c r="O4714" t="s">
        <v>165</v>
      </c>
      <c r="P4714" t="s">
        <v>165</v>
      </c>
      <c r="Q4714" t="s">
        <v>165</v>
      </c>
    </row>
    <row r="4715">
      <c r="B4715" t="s">
        <v>165</v>
      </c>
      <c r="C4715" t="s">
        <v>165</v>
      </c>
      <c r="D4715" t="s">
        <v>165</v>
      </c>
      <c r="E4715" t="s">
        <v>165</v>
      </c>
      <c r="F4715" t="s">
        <v>165</v>
      </c>
      <c r="G4715" t="s">
        <v>165</v>
      </c>
      <c r="H4715" t="s">
        <v>165</v>
      </c>
      <c r="J4715" t="s">
        <v>165</v>
      </c>
      <c r="K4715" t="s">
        <v>165</v>
      </c>
      <c r="L4715" t="s">
        <v>165</v>
      </c>
      <c r="M4715" t="s">
        <v>165</v>
      </c>
      <c r="N4715" t="s">
        <v>165</v>
      </c>
      <c r="O4715" t="s">
        <v>165</v>
      </c>
      <c r="P4715" t="s">
        <v>165</v>
      </c>
      <c r="Q4715" t="s">
        <v>165</v>
      </c>
    </row>
    <row r="4716">
      <c r="B4716" t="s">
        <v>165</v>
      </c>
      <c r="C4716" t="s">
        <v>165</v>
      </c>
      <c r="D4716" t="s">
        <v>165</v>
      </c>
      <c r="E4716" t="s">
        <v>165</v>
      </c>
      <c r="F4716" t="s">
        <v>165</v>
      </c>
      <c r="G4716" t="s">
        <v>165</v>
      </c>
      <c r="H4716" t="s">
        <v>165</v>
      </c>
      <c r="J4716" t="s">
        <v>165</v>
      </c>
      <c r="K4716" t="s">
        <v>165</v>
      </c>
      <c r="L4716" t="s">
        <v>165</v>
      </c>
      <c r="M4716" t="s">
        <v>165</v>
      </c>
      <c r="N4716" t="s">
        <v>165</v>
      </c>
      <c r="O4716" t="s">
        <v>165</v>
      </c>
      <c r="P4716" t="s">
        <v>165</v>
      </c>
      <c r="Q4716" t="s">
        <v>165</v>
      </c>
    </row>
    <row r="4717">
      <c r="B4717" t="s">
        <v>165</v>
      </c>
      <c r="C4717" t="s">
        <v>165</v>
      </c>
      <c r="D4717" t="s">
        <v>165</v>
      </c>
      <c r="E4717" t="s">
        <v>165</v>
      </c>
      <c r="F4717" t="s">
        <v>165</v>
      </c>
      <c r="G4717" t="s">
        <v>165</v>
      </c>
      <c r="H4717" t="s">
        <v>165</v>
      </c>
      <c r="J4717" t="s">
        <v>165</v>
      </c>
      <c r="K4717" t="s">
        <v>165</v>
      </c>
      <c r="L4717" t="s">
        <v>165</v>
      </c>
      <c r="M4717" t="s">
        <v>165</v>
      </c>
      <c r="N4717" t="s">
        <v>165</v>
      </c>
      <c r="O4717" t="s">
        <v>165</v>
      </c>
      <c r="P4717" t="s">
        <v>165</v>
      </c>
      <c r="Q4717" t="s">
        <v>165</v>
      </c>
    </row>
    <row r="4718">
      <c r="B4718" t="s">
        <v>165</v>
      </c>
      <c r="C4718" t="s">
        <v>165</v>
      </c>
      <c r="D4718" t="s">
        <v>165</v>
      </c>
      <c r="E4718" t="s">
        <v>165</v>
      </c>
      <c r="F4718" t="s">
        <v>165</v>
      </c>
      <c r="G4718" t="s">
        <v>165</v>
      </c>
      <c r="H4718" t="s">
        <v>165</v>
      </c>
      <c r="J4718" t="s">
        <v>165</v>
      </c>
      <c r="K4718" t="s">
        <v>165</v>
      </c>
      <c r="L4718" t="s">
        <v>165</v>
      </c>
      <c r="M4718" t="s">
        <v>165</v>
      </c>
      <c r="N4718" t="s">
        <v>165</v>
      </c>
      <c r="O4718" t="s">
        <v>165</v>
      </c>
      <c r="P4718" t="s">
        <v>165</v>
      </c>
      <c r="Q4718" t="s">
        <v>165</v>
      </c>
    </row>
    <row r="4719">
      <c r="B4719" t="s">
        <v>165</v>
      </c>
      <c r="C4719" t="s">
        <v>165</v>
      </c>
      <c r="D4719" t="s">
        <v>165</v>
      </c>
      <c r="E4719" t="s">
        <v>165</v>
      </c>
      <c r="F4719" t="s">
        <v>165</v>
      </c>
      <c r="G4719" t="s">
        <v>165</v>
      </c>
      <c r="H4719" t="s">
        <v>165</v>
      </c>
      <c r="J4719" t="s">
        <v>165</v>
      </c>
      <c r="K4719" t="s">
        <v>165</v>
      </c>
      <c r="L4719" t="s">
        <v>165</v>
      </c>
      <c r="M4719" t="s">
        <v>165</v>
      </c>
      <c r="N4719" t="s">
        <v>165</v>
      </c>
      <c r="O4719" t="s">
        <v>165</v>
      </c>
      <c r="P4719" t="s">
        <v>165</v>
      </c>
      <c r="Q4719" t="s">
        <v>165</v>
      </c>
    </row>
    <row r="4720">
      <c r="B4720" t="s">
        <v>165</v>
      </c>
      <c r="C4720" t="s">
        <v>165</v>
      </c>
      <c r="D4720" t="s">
        <v>165</v>
      </c>
      <c r="E4720" t="s">
        <v>165</v>
      </c>
      <c r="F4720" t="s">
        <v>165</v>
      </c>
      <c r="G4720" t="s">
        <v>165</v>
      </c>
      <c r="H4720" t="s">
        <v>165</v>
      </c>
      <c r="J4720" t="s">
        <v>165</v>
      </c>
      <c r="K4720" t="s">
        <v>165</v>
      </c>
      <c r="L4720" t="s">
        <v>165</v>
      </c>
      <c r="M4720" t="s">
        <v>165</v>
      </c>
      <c r="N4720" t="s">
        <v>165</v>
      </c>
      <c r="O4720" t="s">
        <v>165</v>
      </c>
      <c r="P4720" t="s">
        <v>165</v>
      </c>
      <c r="Q4720" t="s">
        <v>165</v>
      </c>
    </row>
    <row r="4721">
      <c r="B4721" t="s">
        <v>165</v>
      </c>
      <c r="C4721" t="s">
        <v>165</v>
      </c>
      <c r="D4721" t="s">
        <v>165</v>
      </c>
      <c r="E4721" t="s">
        <v>165</v>
      </c>
      <c r="F4721" t="s">
        <v>165</v>
      </c>
      <c r="G4721" t="s">
        <v>165</v>
      </c>
      <c r="H4721" t="s">
        <v>165</v>
      </c>
      <c r="J4721" t="s">
        <v>165</v>
      </c>
      <c r="K4721" t="s">
        <v>165</v>
      </c>
      <c r="L4721" t="s">
        <v>165</v>
      </c>
      <c r="M4721" t="s">
        <v>165</v>
      </c>
      <c r="N4721" t="s">
        <v>165</v>
      </c>
      <c r="O4721" t="s">
        <v>165</v>
      </c>
      <c r="P4721" t="s">
        <v>165</v>
      </c>
      <c r="Q4721" t="s">
        <v>165</v>
      </c>
    </row>
    <row r="4722">
      <c r="B4722" t="s">
        <v>165</v>
      </c>
      <c r="C4722" t="s">
        <v>165</v>
      </c>
      <c r="D4722" t="s">
        <v>165</v>
      </c>
      <c r="E4722" t="s">
        <v>165</v>
      </c>
      <c r="F4722" t="s">
        <v>165</v>
      </c>
      <c r="G4722" t="s">
        <v>165</v>
      </c>
      <c r="H4722" t="s">
        <v>165</v>
      </c>
      <c r="J4722" t="s">
        <v>165</v>
      </c>
      <c r="K4722" t="s">
        <v>165</v>
      </c>
      <c r="L4722" t="s">
        <v>165</v>
      </c>
      <c r="M4722" t="s">
        <v>165</v>
      </c>
      <c r="N4722" t="s">
        <v>165</v>
      </c>
      <c r="O4722" t="s">
        <v>165</v>
      </c>
      <c r="P4722" t="s">
        <v>165</v>
      </c>
      <c r="Q4722" t="s">
        <v>165</v>
      </c>
    </row>
    <row r="4723">
      <c r="B4723" t="s">
        <v>165</v>
      </c>
      <c r="C4723" t="s">
        <v>165</v>
      </c>
      <c r="D4723" t="s">
        <v>165</v>
      </c>
      <c r="E4723" t="s">
        <v>165</v>
      </c>
      <c r="F4723" t="s">
        <v>165</v>
      </c>
      <c r="G4723" t="s">
        <v>165</v>
      </c>
      <c r="H4723" t="s">
        <v>165</v>
      </c>
      <c r="J4723" t="s">
        <v>165</v>
      </c>
      <c r="K4723" t="s">
        <v>165</v>
      </c>
      <c r="L4723" t="s">
        <v>165</v>
      </c>
      <c r="M4723" t="s">
        <v>165</v>
      </c>
      <c r="N4723" t="s">
        <v>165</v>
      </c>
      <c r="O4723" t="s">
        <v>165</v>
      </c>
      <c r="P4723" t="s">
        <v>165</v>
      </c>
      <c r="Q4723" t="s">
        <v>165</v>
      </c>
    </row>
    <row r="4724">
      <c r="B4724" t="s">
        <v>165</v>
      </c>
      <c r="C4724" t="s">
        <v>165</v>
      </c>
      <c r="D4724" t="s">
        <v>165</v>
      </c>
      <c r="E4724" t="s">
        <v>165</v>
      </c>
      <c r="F4724" t="s">
        <v>165</v>
      </c>
      <c r="G4724" t="s">
        <v>165</v>
      </c>
      <c r="H4724" t="s">
        <v>165</v>
      </c>
      <c r="J4724" t="s">
        <v>165</v>
      </c>
      <c r="K4724" t="s">
        <v>165</v>
      </c>
      <c r="L4724" t="s">
        <v>165</v>
      </c>
      <c r="M4724" t="s">
        <v>165</v>
      </c>
      <c r="N4724" t="s">
        <v>165</v>
      </c>
      <c r="O4724" t="s">
        <v>165</v>
      </c>
      <c r="P4724" t="s">
        <v>165</v>
      </c>
      <c r="Q4724" t="s">
        <v>165</v>
      </c>
    </row>
    <row r="4725">
      <c r="B4725" t="s">
        <v>165</v>
      </c>
      <c r="C4725" t="s">
        <v>165</v>
      </c>
      <c r="D4725" t="s">
        <v>165</v>
      </c>
      <c r="E4725" t="s">
        <v>165</v>
      </c>
      <c r="F4725" t="s">
        <v>165</v>
      </c>
      <c r="G4725" t="s">
        <v>165</v>
      </c>
      <c r="H4725" t="s">
        <v>165</v>
      </c>
      <c r="J4725" t="s">
        <v>165</v>
      </c>
      <c r="K4725" t="s">
        <v>165</v>
      </c>
      <c r="L4725" t="s">
        <v>165</v>
      </c>
      <c r="M4725" t="s">
        <v>165</v>
      </c>
      <c r="N4725" t="s">
        <v>165</v>
      </c>
      <c r="O4725" t="s">
        <v>165</v>
      </c>
      <c r="P4725" t="s">
        <v>165</v>
      </c>
      <c r="Q4725" t="s">
        <v>165</v>
      </c>
    </row>
    <row r="4726">
      <c r="B4726" t="s">
        <v>165</v>
      </c>
      <c r="C4726" t="s">
        <v>165</v>
      </c>
      <c r="D4726" t="s">
        <v>165</v>
      </c>
      <c r="E4726" t="s">
        <v>165</v>
      </c>
      <c r="F4726" t="s">
        <v>165</v>
      </c>
      <c r="G4726" t="s">
        <v>165</v>
      </c>
      <c r="H4726" t="s">
        <v>165</v>
      </c>
      <c r="J4726" t="s">
        <v>165</v>
      </c>
      <c r="K4726" t="s">
        <v>165</v>
      </c>
      <c r="L4726" t="s">
        <v>165</v>
      </c>
      <c r="M4726" t="s">
        <v>165</v>
      </c>
      <c r="N4726" t="s">
        <v>165</v>
      </c>
      <c r="O4726" t="s">
        <v>165</v>
      </c>
      <c r="P4726" t="s">
        <v>165</v>
      </c>
      <c r="Q4726" t="s">
        <v>165</v>
      </c>
    </row>
    <row r="4727">
      <c r="B4727" t="s">
        <v>165</v>
      </c>
      <c r="C4727" t="s">
        <v>165</v>
      </c>
      <c r="D4727" t="s">
        <v>165</v>
      </c>
      <c r="E4727" t="s">
        <v>165</v>
      </c>
      <c r="F4727" t="s">
        <v>165</v>
      </c>
      <c r="G4727" t="s">
        <v>165</v>
      </c>
      <c r="H4727" t="s">
        <v>165</v>
      </c>
      <c r="J4727" t="s">
        <v>165</v>
      </c>
      <c r="K4727" t="s">
        <v>165</v>
      </c>
      <c r="L4727" t="s">
        <v>165</v>
      </c>
      <c r="M4727" t="s">
        <v>165</v>
      </c>
      <c r="N4727" t="s">
        <v>165</v>
      </c>
      <c r="O4727" t="s">
        <v>165</v>
      </c>
      <c r="P4727" t="s">
        <v>165</v>
      </c>
      <c r="Q4727" t="s">
        <v>165</v>
      </c>
    </row>
    <row r="4728">
      <c r="B4728" t="s">
        <v>165</v>
      </c>
      <c r="C4728" t="s">
        <v>165</v>
      </c>
      <c r="D4728" t="s">
        <v>165</v>
      </c>
      <c r="E4728" t="s">
        <v>165</v>
      </c>
      <c r="F4728" t="s">
        <v>165</v>
      </c>
      <c r="G4728" t="s">
        <v>165</v>
      </c>
      <c r="H4728" t="s">
        <v>165</v>
      </c>
      <c r="J4728" t="s">
        <v>165</v>
      </c>
      <c r="K4728" t="s">
        <v>165</v>
      </c>
      <c r="L4728" t="s">
        <v>165</v>
      </c>
      <c r="M4728" t="s">
        <v>165</v>
      </c>
      <c r="N4728" t="s">
        <v>165</v>
      </c>
      <c r="O4728" t="s">
        <v>165</v>
      </c>
      <c r="P4728" t="s">
        <v>165</v>
      </c>
      <c r="Q4728" t="s">
        <v>165</v>
      </c>
    </row>
    <row r="4729">
      <c r="B4729" t="s">
        <v>165</v>
      </c>
      <c r="C4729" t="s">
        <v>165</v>
      </c>
      <c r="D4729" t="s">
        <v>165</v>
      </c>
      <c r="E4729" t="s">
        <v>165</v>
      </c>
      <c r="F4729" t="s">
        <v>165</v>
      </c>
      <c r="G4729" t="s">
        <v>165</v>
      </c>
      <c r="H4729" t="s">
        <v>165</v>
      </c>
      <c r="J4729" t="s">
        <v>165</v>
      </c>
      <c r="K4729" t="s">
        <v>165</v>
      </c>
      <c r="L4729" t="s">
        <v>165</v>
      </c>
      <c r="M4729" t="s">
        <v>165</v>
      </c>
      <c r="N4729" t="s">
        <v>165</v>
      </c>
      <c r="O4729" t="s">
        <v>165</v>
      </c>
      <c r="P4729" t="s">
        <v>165</v>
      </c>
      <c r="Q4729" t="s">
        <v>165</v>
      </c>
    </row>
    <row r="4730">
      <c r="B4730" t="s">
        <v>165</v>
      </c>
      <c r="C4730" t="s">
        <v>165</v>
      </c>
      <c r="D4730" t="s">
        <v>165</v>
      </c>
      <c r="E4730" t="s">
        <v>165</v>
      </c>
      <c r="F4730" t="s">
        <v>165</v>
      </c>
      <c r="G4730" t="s">
        <v>165</v>
      </c>
      <c r="H4730" t="s">
        <v>165</v>
      </c>
      <c r="J4730" t="s">
        <v>165</v>
      </c>
      <c r="K4730" t="s">
        <v>165</v>
      </c>
      <c r="L4730" t="s">
        <v>165</v>
      </c>
      <c r="M4730" t="s">
        <v>165</v>
      </c>
      <c r="N4730" t="s">
        <v>165</v>
      </c>
      <c r="O4730" t="s">
        <v>165</v>
      </c>
      <c r="P4730" t="s">
        <v>165</v>
      </c>
      <c r="Q4730" t="s">
        <v>165</v>
      </c>
    </row>
    <row r="4731">
      <c r="B4731" t="s">
        <v>165</v>
      </c>
      <c r="C4731" t="s">
        <v>165</v>
      </c>
      <c r="D4731" t="s">
        <v>165</v>
      </c>
      <c r="E4731" t="s">
        <v>165</v>
      </c>
      <c r="F4731" t="s">
        <v>165</v>
      </c>
      <c r="G4731" t="s">
        <v>165</v>
      </c>
      <c r="H4731" t="s">
        <v>165</v>
      </c>
      <c r="J4731" t="s">
        <v>165</v>
      </c>
      <c r="K4731" t="s">
        <v>165</v>
      </c>
      <c r="L4731" t="s">
        <v>165</v>
      </c>
      <c r="M4731" t="s">
        <v>165</v>
      </c>
      <c r="N4731" t="s">
        <v>165</v>
      </c>
      <c r="O4731" t="s">
        <v>165</v>
      </c>
      <c r="P4731" t="s">
        <v>165</v>
      </c>
      <c r="Q4731" t="s">
        <v>165</v>
      </c>
    </row>
    <row r="4732">
      <c r="B4732" t="s">
        <v>165</v>
      </c>
      <c r="C4732" t="s">
        <v>165</v>
      </c>
      <c r="D4732" t="s">
        <v>165</v>
      </c>
      <c r="E4732" t="s">
        <v>165</v>
      </c>
      <c r="F4732" t="s">
        <v>165</v>
      </c>
      <c r="G4732" t="s">
        <v>165</v>
      </c>
      <c r="H4732" t="s">
        <v>165</v>
      </c>
      <c r="J4732" t="s">
        <v>165</v>
      </c>
      <c r="K4732" t="s">
        <v>165</v>
      </c>
      <c r="L4732" t="s">
        <v>165</v>
      </c>
      <c r="M4732" t="s">
        <v>165</v>
      </c>
      <c r="N4732" t="s">
        <v>165</v>
      </c>
      <c r="O4732" t="s">
        <v>165</v>
      </c>
      <c r="P4732" t="s">
        <v>165</v>
      </c>
      <c r="Q4732" t="s">
        <v>165</v>
      </c>
    </row>
    <row r="4733">
      <c r="B4733" t="s">
        <v>165</v>
      </c>
      <c r="C4733" t="s">
        <v>165</v>
      </c>
      <c r="D4733" t="s">
        <v>165</v>
      </c>
      <c r="E4733" t="s">
        <v>165</v>
      </c>
      <c r="F4733" t="s">
        <v>165</v>
      </c>
      <c r="G4733" t="s">
        <v>165</v>
      </c>
      <c r="H4733" t="s">
        <v>165</v>
      </c>
      <c r="J4733" t="s">
        <v>165</v>
      </c>
      <c r="K4733" t="s">
        <v>165</v>
      </c>
      <c r="L4733" t="s">
        <v>165</v>
      </c>
      <c r="M4733" t="s">
        <v>165</v>
      </c>
      <c r="N4733" t="s">
        <v>165</v>
      </c>
      <c r="O4733" t="s">
        <v>165</v>
      </c>
      <c r="P4733" t="s">
        <v>165</v>
      </c>
      <c r="Q4733" t="s">
        <v>165</v>
      </c>
    </row>
    <row r="4734">
      <c r="B4734" t="s">
        <v>165</v>
      </c>
      <c r="C4734" t="s">
        <v>165</v>
      </c>
      <c r="D4734" t="s">
        <v>165</v>
      </c>
      <c r="E4734" t="s">
        <v>165</v>
      </c>
      <c r="F4734" t="s">
        <v>165</v>
      </c>
      <c r="G4734" t="s">
        <v>165</v>
      </c>
      <c r="H4734" t="s">
        <v>165</v>
      </c>
      <c r="J4734" t="s">
        <v>165</v>
      </c>
      <c r="K4734" t="s">
        <v>165</v>
      </c>
      <c r="L4734" t="s">
        <v>165</v>
      </c>
      <c r="M4734" t="s">
        <v>165</v>
      </c>
      <c r="N4734" t="s">
        <v>165</v>
      </c>
      <c r="O4734" t="s">
        <v>165</v>
      </c>
      <c r="P4734" t="s">
        <v>165</v>
      </c>
      <c r="Q4734" t="s">
        <v>165</v>
      </c>
    </row>
    <row r="4735">
      <c r="B4735" t="s">
        <v>165</v>
      </c>
      <c r="C4735" t="s">
        <v>165</v>
      </c>
      <c r="D4735" t="s">
        <v>165</v>
      </c>
      <c r="E4735" t="s">
        <v>165</v>
      </c>
      <c r="F4735" t="s">
        <v>165</v>
      </c>
      <c r="G4735" t="s">
        <v>165</v>
      </c>
      <c r="H4735" t="s">
        <v>165</v>
      </c>
      <c r="J4735" t="s">
        <v>165</v>
      </c>
      <c r="K4735" t="s">
        <v>165</v>
      </c>
      <c r="L4735" t="s">
        <v>165</v>
      </c>
      <c r="M4735" t="s">
        <v>165</v>
      </c>
      <c r="N4735" t="s">
        <v>165</v>
      </c>
      <c r="O4735" t="s">
        <v>165</v>
      </c>
      <c r="P4735" t="s">
        <v>165</v>
      </c>
      <c r="Q4735" t="s">
        <v>165</v>
      </c>
    </row>
    <row r="4736">
      <c r="B4736" t="s">
        <v>165</v>
      </c>
      <c r="C4736" t="s">
        <v>165</v>
      </c>
      <c r="D4736" t="s">
        <v>165</v>
      </c>
      <c r="E4736" t="s">
        <v>165</v>
      </c>
      <c r="F4736" t="s">
        <v>165</v>
      </c>
      <c r="G4736" t="s">
        <v>165</v>
      </c>
      <c r="H4736" t="s">
        <v>165</v>
      </c>
      <c r="J4736" t="s">
        <v>165</v>
      </c>
      <c r="K4736" t="s">
        <v>165</v>
      </c>
      <c r="L4736" t="s">
        <v>165</v>
      </c>
      <c r="M4736" t="s">
        <v>165</v>
      </c>
      <c r="N4736" t="s">
        <v>165</v>
      </c>
      <c r="O4736" t="s">
        <v>165</v>
      </c>
      <c r="P4736" t="s">
        <v>165</v>
      </c>
      <c r="Q4736" t="s">
        <v>165</v>
      </c>
    </row>
    <row r="4737">
      <c r="B4737" t="s">
        <v>165</v>
      </c>
      <c r="C4737" t="s">
        <v>165</v>
      </c>
      <c r="D4737" t="s">
        <v>165</v>
      </c>
      <c r="E4737" t="s">
        <v>165</v>
      </c>
      <c r="F4737" t="s">
        <v>165</v>
      </c>
      <c r="G4737" t="s">
        <v>165</v>
      </c>
      <c r="H4737" t="s">
        <v>165</v>
      </c>
      <c r="J4737" t="s">
        <v>165</v>
      </c>
      <c r="K4737" t="s">
        <v>165</v>
      </c>
      <c r="L4737" t="s">
        <v>165</v>
      </c>
      <c r="M4737" t="s">
        <v>165</v>
      </c>
      <c r="N4737" t="s">
        <v>165</v>
      </c>
      <c r="O4737" t="s">
        <v>165</v>
      </c>
      <c r="P4737" t="s">
        <v>165</v>
      </c>
      <c r="Q4737" t="s">
        <v>165</v>
      </c>
    </row>
    <row r="4738">
      <c r="B4738" t="s">
        <v>165</v>
      </c>
      <c r="C4738" t="s">
        <v>165</v>
      </c>
      <c r="D4738" t="s">
        <v>165</v>
      </c>
      <c r="E4738" t="s">
        <v>165</v>
      </c>
      <c r="F4738" t="s">
        <v>165</v>
      </c>
      <c r="G4738" t="s">
        <v>165</v>
      </c>
      <c r="H4738" t="s">
        <v>165</v>
      </c>
      <c r="J4738" t="s">
        <v>165</v>
      </c>
      <c r="K4738" t="s">
        <v>165</v>
      </c>
      <c r="L4738" t="s">
        <v>165</v>
      </c>
      <c r="M4738" t="s">
        <v>165</v>
      </c>
      <c r="N4738" t="s">
        <v>165</v>
      </c>
      <c r="O4738" t="s">
        <v>165</v>
      </c>
      <c r="P4738" t="s">
        <v>165</v>
      </c>
      <c r="Q4738" t="s">
        <v>165</v>
      </c>
    </row>
    <row r="4739">
      <c r="B4739" t="s">
        <v>165</v>
      </c>
      <c r="C4739" t="s">
        <v>165</v>
      </c>
      <c r="D4739" t="s">
        <v>165</v>
      </c>
      <c r="E4739" t="s">
        <v>165</v>
      </c>
      <c r="F4739" t="s">
        <v>165</v>
      </c>
      <c r="G4739" t="s">
        <v>165</v>
      </c>
      <c r="H4739" t="s">
        <v>165</v>
      </c>
      <c r="J4739" t="s">
        <v>165</v>
      </c>
      <c r="K4739" t="s">
        <v>165</v>
      </c>
      <c r="L4739" t="s">
        <v>165</v>
      </c>
      <c r="M4739" t="s">
        <v>165</v>
      </c>
      <c r="N4739" t="s">
        <v>165</v>
      </c>
      <c r="O4739" t="s">
        <v>165</v>
      </c>
      <c r="P4739" t="s">
        <v>165</v>
      </c>
      <c r="Q4739" t="s">
        <v>165</v>
      </c>
    </row>
    <row r="4740">
      <c r="B4740" t="s">
        <v>165</v>
      </c>
      <c r="C4740" t="s">
        <v>165</v>
      </c>
      <c r="D4740" t="s">
        <v>165</v>
      </c>
      <c r="E4740" t="s">
        <v>165</v>
      </c>
      <c r="F4740" t="s">
        <v>165</v>
      </c>
      <c r="G4740" t="s">
        <v>165</v>
      </c>
      <c r="H4740" t="s">
        <v>165</v>
      </c>
      <c r="J4740" t="s">
        <v>165</v>
      </c>
      <c r="K4740" t="s">
        <v>165</v>
      </c>
      <c r="L4740" t="s">
        <v>165</v>
      </c>
      <c r="M4740" t="s">
        <v>165</v>
      </c>
      <c r="N4740" t="s">
        <v>165</v>
      </c>
      <c r="O4740" t="s">
        <v>165</v>
      </c>
      <c r="P4740" t="s">
        <v>165</v>
      </c>
      <c r="Q4740" t="s">
        <v>165</v>
      </c>
    </row>
    <row r="4741">
      <c r="B4741" t="s">
        <v>165</v>
      </c>
      <c r="C4741" t="s">
        <v>165</v>
      </c>
      <c r="D4741" t="s">
        <v>165</v>
      </c>
      <c r="E4741" t="s">
        <v>165</v>
      </c>
      <c r="F4741" t="s">
        <v>165</v>
      </c>
      <c r="G4741" t="s">
        <v>165</v>
      </c>
      <c r="H4741" t="s">
        <v>165</v>
      </c>
      <c r="J4741" t="s">
        <v>165</v>
      </c>
      <c r="K4741" t="s">
        <v>165</v>
      </c>
      <c r="L4741" t="s">
        <v>165</v>
      </c>
      <c r="M4741" t="s">
        <v>165</v>
      </c>
      <c r="N4741" t="s">
        <v>165</v>
      </c>
      <c r="O4741" t="s">
        <v>165</v>
      </c>
      <c r="P4741" t="s">
        <v>165</v>
      </c>
      <c r="Q4741" t="s">
        <v>165</v>
      </c>
    </row>
    <row r="4742">
      <c r="B4742" t="s">
        <v>165</v>
      </c>
      <c r="C4742" t="s">
        <v>165</v>
      </c>
      <c r="D4742" t="s">
        <v>165</v>
      </c>
      <c r="E4742" t="s">
        <v>165</v>
      </c>
      <c r="F4742" t="s">
        <v>165</v>
      </c>
      <c r="G4742" t="s">
        <v>165</v>
      </c>
      <c r="H4742" t="s">
        <v>165</v>
      </c>
      <c r="J4742" t="s">
        <v>165</v>
      </c>
      <c r="K4742" t="s">
        <v>165</v>
      </c>
      <c r="L4742" t="s">
        <v>165</v>
      </c>
      <c r="M4742" t="s">
        <v>165</v>
      </c>
      <c r="N4742" t="s">
        <v>165</v>
      </c>
      <c r="O4742" t="s">
        <v>165</v>
      </c>
      <c r="P4742" t="s">
        <v>165</v>
      </c>
      <c r="Q4742" t="s">
        <v>165</v>
      </c>
    </row>
    <row r="4743">
      <c r="B4743" t="s">
        <v>165</v>
      </c>
      <c r="C4743" t="s">
        <v>165</v>
      </c>
      <c r="D4743" t="s">
        <v>165</v>
      </c>
      <c r="E4743" t="s">
        <v>165</v>
      </c>
      <c r="F4743" t="s">
        <v>165</v>
      </c>
      <c r="G4743" t="s">
        <v>165</v>
      </c>
      <c r="H4743" t="s">
        <v>165</v>
      </c>
      <c r="J4743" t="s">
        <v>165</v>
      </c>
      <c r="K4743" t="s">
        <v>165</v>
      </c>
      <c r="L4743" t="s">
        <v>165</v>
      </c>
      <c r="M4743" t="s">
        <v>165</v>
      </c>
      <c r="N4743" t="s">
        <v>165</v>
      </c>
      <c r="O4743" t="s">
        <v>165</v>
      </c>
      <c r="P4743" t="s">
        <v>165</v>
      </c>
      <c r="Q4743" t="s">
        <v>165</v>
      </c>
    </row>
    <row r="4744">
      <c r="B4744" t="s">
        <v>165</v>
      </c>
      <c r="C4744" t="s">
        <v>165</v>
      </c>
      <c r="D4744" t="s">
        <v>165</v>
      </c>
      <c r="E4744" t="s">
        <v>165</v>
      </c>
      <c r="F4744" t="s">
        <v>165</v>
      </c>
      <c r="G4744" t="s">
        <v>165</v>
      </c>
      <c r="H4744" t="s">
        <v>165</v>
      </c>
      <c r="J4744" t="s">
        <v>165</v>
      </c>
      <c r="K4744" t="s">
        <v>165</v>
      </c>
      <c r="L4744" t="s">
        <v>165</v>
      </c>
      <c r="M4744" t="s">
        <v>165</v>
      </c>
      <c r="N4744" t="s">
        <v>165</v>
      </c>
      <c r="O4744" t="s">
        <v>165</v>
      </c>
      <c r="P4744" t="s">
        <v>165</v>
      </c>
      <c r="Q4744" t="s">
        <v>165</v>
      </c>
    </row>
    <row r="4745">
      <c r="B4745" t="s">
        <v>165</v>
      </c>
      <c r="C4745" t="s">
        <v>165</v>
      </c>
      <c r="D4745" t="s">
        <v>165</v>
      </c>
      <c r="E4745" t="s">
        <v>165</v>
      </c>
      <c r="F4745" t="s">
        <v>165</v>
      </c>
      <c r="G4745" t="s">
        <v>165</v>
      </c>
      <c r="H4745" t="s">
        <v>165</v>
      </c>
      <c r="J4745" t="s">
        <v>165</v>
      </c>
      <c r="K4745" t="s">
        <v>165</v>
      </c>
      <c r="L4745" t="s">
        <v>165</v>
      </c>
      <c r="M4745" t="s">
        <v>165</v>
      </c>
      <c r="N4745" t="s">
        <v>165</v>
      </c>
      <c r="O4745" t="s">
        <v>165</v>
      </c>
      <c r="P4745" t="s">
        <v>165</v>
      </c>
      <c r="Q4745" t="s">
        <v>165</v>
      </c>
    </row>
    <row r="4746">
      <c r="B4746" t="s">
        <v>165</v>
      </c>
      <c r="C4746" t="s">
        <v>165</v>
      </c>
      <c r="D4746" t="s">
        <v>165</v>
      </c>
      <c r="E4746" t="s">
        <v>165</v>
      </c>
      <c r="F4746" t="s">
        <v>165</v>
      </c>
      <c r="G4746" t="s">
        <v>165</v>
      </c>
      <c r="H4746" t="s">
        <v>165</v>
      </c>
      <c r="J4746" t="s">
        <v>165</v>
      </c>
      <c r="K4746" t="s">
        <v>165</v>
      </c>
      <c r="L4746" t="s">
        <v>165</v>
      </c>
      <c r="M4746" t="s">
        <v>165</v>
      </c>
      <c r="N4746" t="s">
        <v>165</v>
      </c>
      <c r="O4746" t="s">
        <v>165</v>
      </c>
      <c r="P4746" t="s">
        <v>165</v>
      </c>
      <c r="Q4746" t="s">
        <v>165</v>
      </c>
    </row>
    <row r="4747">
      <c r="B4747" t="s">
        <v>165</v>
      </c>
      <c r="C4747" t="s">
        <v>165</v>
      </c>
      <c r="D4747" t="s">
        <v>165</v>
      </c>
      <c r="E4747" t="s">
        <v>165</v>
      </c>
      <c r="F4747" t="s">
        <v>165</v>
      </c>
      <c r="G4747" t="s">
        <v>165</v>
      </c>
      <c r="H4747" t="s">
        <v>165</v>
      </c>
      <c r="J4747" t="s">
        <v>165</v>
      </c>
      <c r="K4747" t="s">
        <v>165</v>
      </c>
      <c r="L4747" t="s">
        <v>165</v>
      </c>
      <c r="M4747" t="s">
        <v>165</v>
      </c>
      <c r="N4747" t="s">
        <v>165</v>
      </c>
      <c r="O4747" t="s">
        <v>165</v>
      </c>
      <c r="P4747" t="s">
        <v>165</v>
      </c>
      <c r="Q4747" t="s">
        <v>165</v>
      </c>
    </row>
    <row r="4748">
      <c r="B4748" t="s">
        <v>165</v>
      </c>
      <c r="C4748" t="s">
        <v>165</v>
      </c>
      <c r="D4748" t="s">
        <v>165</v>
      </c>
      <c r="E4748" t="s">
        <v>165</v>
      </c>
      <c r="F4748" t="s">
        <v>165</v>
      </c>
      <c r="G4748" t="s">
        <v>165</v>
      </c>
      <c r="H4748" t="s">
        <v>165</v>
      </c>
      <c r="J4748" t="s">
        <v>165</v>
      </c>
      <c r="K4748" t="s">
        <v>165</v>
      </c>
      <c r="L4748" t="s">
        <v>165</v>
      </c>
      <c r="M4748" t="s">
        <v>165</v>
      </c>
      <c r="N4748" t="s">
        <v>165</v>
      </c>
      <c r="O4748" t="s">
        <v>165</v>
      </c>
      <c r="P4748" t="s">
        <v>165</v>
      </c>
      <c r="Q4748" t="s">
        <v>165</v>
      </c>
    </row>
    <row r="4749">
      <c r="B4749" t="s">
        <v>165</v>
      </c>
      <c r="C4749" t="s">
        <v>165</v>
      </c>
      <c r="D4749" t="s">
        <v>165</v>
      </c>
      <c r="E4749" t="s">
        <v>165</v>
      </c>
      <c r="F4749" t="s">
        <v>165</v>
      </c>
      <c r="G4749" t="s">
        <v>165</v>
      </c>
      <c r="H4749" t="s">
        <v>165</v>
      </c>
      <c r="J4749" t="s">
        <v>165</v>
      </c>
      <c r="K4749" t="s">
        <v>165</v>
      </c>
      <c r="L4749" t="s">
        <v>165</v>
      </c>
      <c r="M4749" t="s">
        <v>165</v>
      </c>
      <c r="N4749" t="s">
        <v>165</v>
      </c>
      <c r="O4749" t="s">
        <v>165</v>
      </c>
      <c r="P4749" t="s">
        <v>165</v>
      </c>
      <c r="Q4749" t="s">
        <v>165</v>
      </c>
    </row>
    <row r="4750">
      <c r="B4750" t="s">
        <v>165</v>
      </c>
      <c r="C4750" t="s">
        <v>165</v>
      </c>
      <c r="D4750" t="s">
        <v>165</v>
      </c>
      <c r="E4750" t="s">
        <v>165</v>
      </c>
      <c r="F4750" t="s">
        <v>165</v>
      </c>
      <c r="G4750" t="s">
        <v>165</v>
      </c>
      <c r="H4750" t="s">
        <v>165</v>
      </c>
      <c r="J4750" t="s">
        <v>165</v>
      </c>
      <c r="K4750" t="s">
        <v>165</v>
      </c>
      <c r="L4750" t="s">
        <v>165</v>
      </c>
      <c r="M4750" t="s">
        <v>165</v>
      </c>
      <c r="N4750" t="s">
        <v>165</v>
      </c>
      <c r="O4750" t="s">
        <v>165</v>
      </c>
      <c r="P4750" t="s">
        <v>165</v>
      </c>
      <c r="Q4750" t="s">
        <v>165</v>
      </c>
    </row>
    <row r="4751">
      <c r="B4751" t="s">
        <v>165</v>
      </c>
      <c r="C4751" t="s">
        <v>165</v>
      </c>
      <c r="D4751" t="s">
        <v>165</v>
      </c>
      <c r="E4751" t="s">
        <v>165</v>
      </c>
      <c r="F4751" t="s">
        <v>165</v>
      </c>
      <c r="G4751" t="s">
        <v>165</v>
      </c>
      <c r="H4751" t="s">
        <v>165</v>
      </c>
      <c r="J4751" t="s">
        <v>165</v>
      </c>
      <c r="K4751" t="s">
        <v>165</v>
      </c>
      <c r="L4751" t="s">
        <v>165</v>
      </c>
      <c r="M4751" t="s">
        <v>165</v>
      </c>
      <c r="N4751" t="s">
        <v>165</v>
      </c>
      <c r="O4751" t="s">
        <v>165</v>
      </c>
      <c r="P4751" t="s">
        <v>165</v>
      </c>
      <c r="Q4751" t="s">
        <v>165</v>
      </c>
    </row>
    <row r="4752">
      <c r="B4752" t="s">
        <v>165</v>
      </c>
      <c r="C4752" t="s">
        <v>165</v>
      </c>
      <c r="D4752" t="s">
        <v>165</v>
      </c>
      <c r="E4752" t="s">
        <v>165</v>
      </c>
      <c r="F4752" t="s">
        <v>165</v>
      </c>
      <c r="G4752" t="s">
        <v>165</v>
      </c>
      <c r="H4752" t="s">
        <v>165</v>
      </c>
      <c r="J4752" t="s">
        <v>165</v>
      </c>
      <c r="K4752" t="s">
        <v>165</v>
      </c>
      <c r="L4752" t="s">
        <v>165</v>
      </c>
      <c r="M4752" t="s">
        <v>165</v>
      </c>
      <c r="N4752" t="s">
        <v>165</v>
      </c>
      <c r="O4752" t="s">
        <v>165</v>
      </c>
      <c r="P4752" t="s">
        <v>165</v>
      </c>
      <c r="Q4752" t="s">
        <v>165</v>
      </c>
    </row>
    <row r="4753">
      <c r="B4753" t="s">
        <v>165</v>
      </c>
      <c r="C4753" t="s">
        <v>165</v>
      </c>
      <c r="D4753" t="s">
        <v>165</v>
      </c>
      <c r="E4753" t="s">
        <v>165</v>
      </c>
      <c r="F4753" t="s">
        <v>165</v>
      </c>
      <c r="G4753" t="s">
        <v>165</v>
      </c>
      <c r="H4753" t="s">
        <v>165</v>
      </c>
      <c r="J4753" t="s">
        <v>165</v>
      </c>
      <c r="K4753" t="s">
        <v>165</v>
      </c>
      <c r="L4753" t="s">
        <v>165</v>
      </c>
      <c r="M4753" t="s">
        <v>165</v>
      </c>
      <c r="N4753" t="s">
        <v>165</v>
      </c>
      <c r="O4753" t="s">
        <v>165</v>
      </c>
      <c r="P4753" t="s">
        <v>165</v>
      </c>
      <c r="Q4753" t="s">
        <v>165</v>
      </c>
    </row>
    <row r="4754">
      <c r="B4754" t="s">
        <v>165</v>
      </c>
      <c r="C4754" t="s">
        <v>165</v>
      </c>
      <c r="D4754" t="s">
        <v>165</v>
      </c>
      <c r="E4754" t="s">
        <v>165</v>
      </c>
      <c r="F4754" t="s">
        <v>165</v>
      </c>
      <c r="G4754" t="s">
        <v>165</v>
      </c>
      <c r="H4754" t="s">
        <v>165</v>
      </c>
      <c r="J4754" t="s">
        <v>165</v>
      </c>
      <c r="K4754" t="s">
        <v>165</v>
      </c>
      <c r="L4754" t="s">
        <v>165</v>
      </c>
      <c r="M4754" t="s">
        <v>165</v>
      </c>
      <c r="N4754" t="s">
        <v>165</v>
      </c>
      <c r="O4754" t="s">
        <v>165</v>
      </c>
      <c r="P4754" t="s">
        <v>165</v>
      </c>
      <c r="Q4754" t="s">
        <v>165</v>
      </c>
    </row>
    <row r="4755">
      <c r="B4755" t="s">
        <v>165</v>
      </c>
      <c r="C4755" t="s">
        <v>165</v>
      </c>
      <c r="D4755" t="s">
        <v>165</v>
      </c>
      <c r="E4755" t="s">
        <v>165</v>
      </c>
      <c r="F4755" t="s">
        <v>165</v>
      </c>
      <c r="G4755" t="s">
        <v>165</v>
      </c>
      <c r="H4755" t="s">
        <v>165</v>
      </c>
      <c r="J4755" t="s">
        <v>165</v>
      </c>
      <c r="K4755" t="s">
        <v>165</v>
      </c>
      <c r="L4755" t="s">
        <v>165</v>
      </c>
      <c r="M4755" t="s">
        <v>165</v>
      </c>
      <c r="N4755" t="s">
        <v>165</v>
      </c>
      <c r="O4755" t="s">
        <v>165</v>
      </c>
      <c r="P4755" t="s">
        <v>165</v>
      </c>
      <c r="Q4755" t="s">
        <v>165</v>
      </c>
    </row>
    <row r="4756">
      <c r="B4756" t="s">
        <v>165</v>
      </c>
      <c r="C4756" t="s">
        <v>165</v>
      </c>
      <c r="D4756" t="s">
        <v>165</v>
      </c>
      <c r="E4756" t="s">
        <v>165</v>
      </c>
      <c r="F4756" t="s">
        <v>165</v>
      </c>
      <c r="G4756" t="s">
        <v>165</v>
      </c>
      <c r="H4756" t="s">
        <v>165</v>
      </c>
      <c r="J4756" t="s">
        <v>165</v>
      </c>
      <c r="K4756" t="s">
        <v>165</v>
      </c>
      <c r="L4756" t="s">
        <v>165</v>
      </c>
      <c r="M4756" t="s">
        <v>165</v>
      </c>
      <c r="N4756" t="s">
        <v>165</v>
      </c>
      <c r="O4756" t="s">
        <v>165</v>
      </c>
      <c r="P4756" t="s">
        <v>165</v>
      </c>
      <c r="Q4756" t="s">
        <v>165</v>
      </c>
    </row>
    <row r="4757">
      <c r="B4757" t="s">
        <v>165</v>
      </c>
      <c r="C4757" t="s">
        <v>165</v>
      </c>
      <c r="D4757" t="s">
        <v>165</v>
      </c>
      <c r="E4757" t="s">
        <v>165</v>
      </c>
      <c r="F4757" t="s">
        <v>165</v>
      </c>
      <c r="G4757" t="s">
        <v>165</v>
      </c>
      <c r="H4757" t="s">
        <v>165</v>
      </c>
      <c r="J4757" t="s">
        <v>165</v>
      </c>
      <c r="K4757" t="s">
        <v>165</v>
      </c>
      <c r="L4757" t="s">
        <v>165</v>
      </c>
      <c r="M4757" t="s">
        <v>165</v>
      </c>
      <c r="N4757" t="s">
        <v>165</v>
      </c>
      <c r="O4757" t="s">
        <v>165</v>
      </c>
      <c r="P4757" t="s">
        <v>165</v>
      </c>
      <c r="Q4757" t="s">
        <v>165</v>
      </c>
    </row>
    <row r="4758">
      <c r="B4758" t="s">
        <v>165</v>
      </c>
      <c r="C4758" t="s">
        <v>165</v>
      </c>
      <c r="D4758" t="s">
        <v>165</v>
      </c>
      <c r="E4758" t="s">
        <v>165</v>
      </c>
      <c r="F4758" t="s">
        <v>165</v>
      </c>
      <c r="G4758" t="s">
        <v>165</v>
      </c>
      <c r="H4758" t="s">
        <v>165</v>
      </c>
      <c r="J4758" t="s">
        <v>165</v>
      </c>
      <c r="K4758" t="s">
        <v>165</v>
      </c>
      <c r="L4758" t="s">
        <v>165</v>
      </c>
      <c r="M4758" t="s">
        <v>165</v>
      </c>
      <c r="N4758" t="s">
        <v>165</v>
      </c>
      <c r="O4758" t="s">
        <v>165</v>
      </c>
      <c r="P4758" t="s">
        <v>165</v>
      </c>
      <c r="Q4758" t="s">
        <v>165</v>
      </c>
    </row>
    <row r="4759">
      <c r="B4759" t="s">
        <v>165</v>
      </c>
      <c r="C4759" t="s">
        <v>165</v>
      </c>
      <c r="D4759" t="s">
        <v>165</v>
      </c>
      <c r="E4759" t="s">
        <v>165</v>
      </c>
      <c r="F4759" t="s">
        <v>165</v>
      </c>
      <c r="G4759" t="s">
        <v>165</v>
      </c>
      <c r="H4759" t="s">
        <v>165</v>
      </c>
      <c r="J4759" t="s">
        <v>165</v>
      </c>
      <c r="K4759" t="s">
        <v>165</v>
      </c>
      <c r="L4759" t="s">
        <v>165</v>
      </c>
      <c r="M4759" t="s">
        <v>165</v>
      </c>
      <c r="N4759" t="s">
        <v>165</v>
      </c>
      <c r="O4759" t="s">
        <v>165</v>
      </c>
      <c r="P4759" t="s">
        <v>165</v>
      </c>
      <c r="Q4759" t="s">
        <v>165</v>
      </c>
    </row>
    <row r="4760">
      <c r="B4760" t="s">
        <v>165</v>
      </c>
      <c r="C4760" t="s">
        <v>165</v>
      </c>
      <c r="D4760" t="s">
        <v>165</v>
      </c>
      <c r="E4760" t="s">
        <v>165</v>
      </c>
      <c r="F4760" t="s">
        <v>165</v>
      </c>
      <c r="G4760" t="s">
        <v>165</v>
      </c>
      <c r="H4760" t="s">
        <v>165</v>
      </c>
      <c r="J4760" t="s">
        <v>165</v>
      </c>
      <c r="K4760" t="s">
        <v>165</v>
      </c>
      <c r="L4760" t="s">
        <v>165</v>
      </c>
      <c r="M4760" t="s">
        <v>165</v>
      </c>
      <c r="N4760" t="s">
        <v>165</v>
      </c>
      <c r="O4760" t="s">
        <v>165</v>
      </c>
      <c r="P4760" t="s">
        <v>165</v>
      </c>
      <c r="Q4760" t="s">
        <v>165</v>
      </c>
    </row>
    <row r="4761">
      <c r="B4761" t="s">
        <v>165</v>
      </c>
      <c r="C4761" t="s">
        <v>165</v>
      </c>
      <c r="D4761" t="s">
        <v>165</v>
      </c>
      <c r="E4761" t="s">
        <v>165</v>
      </c>
      <c r="F4761" t="s">
        <v>165</v>
      </c>
      <c r="G4761" t="s">
        <v>165</v>
      </c>
      <c r="H4761" t="s">
        <v>165</v>
      </c>
      <c r="J4761" t="s">
        <v>165</v>
      </c>
      <c r="K4761" t="s">
        <v>165</v>
      </c>
      <c r="L4761" t="s">
        <v>165</v>
      </c>
      <c r="M4761" t="s">
        <v>165</v>
      </c>
      <c r="N4761" t="s">
        <v>165</v>
      </c>
      <c r="O4761" t="s">
        <v>165</v>
      </c>
      <c r="P4761" t="s">
        <v>165</v>
      </c>
      <c r="Q4761" t="s">
        <v>165</v>
      </c>
    </row>
    <row r="4762">
      <c r="B4762" t="s">
        <v>165</v>
      </c>
      <c r="C4762" t="s">
        <v>165</v>
      </c>
      <c r="D4762" t="s">
        <v>165</v>
      </c>
      <c r="E4762" t="s">
        <v>165</v>
      </c>
      <c r="F4762" t="s">
        <v>165</v>
      </c>
      <c r="G4762" t="s">
        <v>165</v>
      </c>
      <c r="H4762" t="s">
        <v>165</v>
      </c>
      <c r="J4762" t="s">
        <v>165</v>
      </c>
      <c r="K4762" t="s">
        <v>165</v>
      </c>
      <c r="L4762" t="s">
        <v>165</v>
      </c>
      <c r="M4762" t="s">
        <v>165</v>
      </c>
      <c r="N4762" t="s">
        <v>165</v>
      </c>
      <c r="O4762" t="s">
        <v>165</v>
      </c>
      <c r="P4762" t="s">
        <v>165</v>
      </c>
      <c r="Q4762" t="s">
        <v>165</v>
      </c>
    </row>
    <row r="4763">
      <c r="B4763" t="s">
        <v>165</v>
      </c>
      <c r="C4763" t="s">
        <v>165</v>
      </c>
      <c r="D4763" t="s">
        <v>165</v>
      </c>
      <c r="E4763" t="s">
        <v>165</v>
      </c>
      <c r="F4763" t="s">
        <v>165</v>
      </c>
      <c r="G4763" t="s">
        <v>165</v>
      </c>
      <c r="H4763" t="s">
        <v>165</v>
      </c>
      <c r="J4763" t="s">
        <v>165</v>
      </c>
      <c r="K4763" t="s">
        <v>165</v>
      </c>
      <c r="L4763" t="s">
        <v>165</v>
      </c>
      <c r="M4763" t="s">
        <v>165</v>
      </c>
      <c r="N4763" t="s">
        <v>165</v>
      </c>
      <c r="O4763" t="s">
        <v>165</v>
      </c>
      <c r="P4763" t="s">
        <v>165</v>
      </c>
      <c r="Q4763" t="s">
        <v>165</v>
      </c>
    </row>
    <row r="4764">
      <c r="B4764" t="s">
        <v>165</v>
      </c>
      <c r="C4764" t="s">
        <v>165</v>
      </c>
      <c r="D4764" t="s">
        <v>165</v>
      </c>
      <c r="E4764" t="s">
        <v>165</v>
      </c>
      <c r="F4764" t="s">
        <v>165</v>
      </c>
      <c r="G4764" t="s">
        <v>165</v>
      </c>
      <c r="H4764" t="s">
        <v>165</v>
      </c>
      <c r="J4764" t="s">
        <v>165</v>
      </c>
      <c r="K4764" t="s">
        <v>165</v>
      </c>
      <c r="L4764" t="s">
        <v>165</v>
      </c>
      <c r="M4764" t="s">
        <v>165</v>
      </c>
      <c r="N4764" t="s">
        <v>165</v>
      </c>
      <c r="O4764" t="s">
        <v>165</v>
      </c>
      <c r="P4764" t="s">
        <v>165</v>
      </c>
      <c r="Q4764" t="s">
        <v>165</v>
      </c>
    </row>
    <row r="4765">
      <c r="B4765" t="s">
        <v>165</v>
      </c>
      <c r="C4765" t="s">
        <v>165</v>
      </c>
      <c r="D4765" t="s">
        <v>165</v>
      </c>
      <c r="E4765" t="s">
        <v>165</v>
      </c>
      <c r="F4765" t="s">
        <v>165</v>
      </c>
      <c r="G4765" t="s">
        <v>165</v>
      </c>
      <c r="H4765" t="s">
        <v>165</v>
      </c>
      <c r="J4765" t="s">
        <v>165</v>
      </c>
      <c r="K4765" t="s">
        <v>165</v>
      </c>
      <c r="L4765" t="s">
        <v>165</v>
      </c>
      <c r="M4765" t="s">
        <v>165</v>
      </c>
      <c r="N4765" t="s">
        <v>165</v>
      </c>
      <c r="O4765" t="s">
        <v>165</v>
      </c>
      <c r="P4765" t="s">
        <v>165</v>
      </c>
      <c r="Q4765" t="s">
        <v>165</v>
      </c>
    </row>
    <row r="4766">
      <c r="B4766" t="s">
        <v>165</v>
      </c>
      <c r="C4766" t="s">
        <v>165</v>
      </c>
      <c r="D4766" t="s">
        <v>165</v>
      </c>
      <c r="E4766" t="s">
        <v>165</v>
      </c>
      <c r="F4766" t="s">
        <v>165</v>
      </c>
      <c r="G4766" t="s">
        <v>165</v>
      </c>
      <c r="H4766" t="s">
        <v>165</v>
      </c>
      <c r="J4766" t="s">
        <v>165</v>
      </c>
      <c r="K4766" t="s">
        <v>165</v>
      </c>
      <c r="L4766" t="s">
        <v>165</v>
      </c>
      <c r="M4766" t="s">
        <v>165</v>
      </c>
      <c r="N4766" t="s">
        <v>165</v>
      </c>
      <c r="O4766" t="s">
        <v>165</v>
      </c>
      <c r="P4766" t="s">
        <v>165</v>
      </c>
      <c r="Q4766" t="s">
        <v>165</v>
      </c>
    </row>
    <row r="4767">
      <c r="B4767" t="s">
        <v>165</v>
      </c>
      <c r="C4767" t="s">
        <v>165</v>
      </c>
      <c r="D4767" t="s">
        <v>165</v>
      </c>
      <c r="E4767" t="s">
        <v>165</v>
      </c>
      <c r="F4767" t="s">
        <v>165</v>
      </c>
      <c r="G4767" t="s">
        <v>165</v>
      </c>
      <c r="H4767" t="s">
        <v>165</v>
      </c>
      <c r="J4767" t="s">
        <v>165</v>
      </c>
      <c r="K4767" t="s">
        <v>165</v>
      </c>
      <c r="L4767" t="s">
        <v>165</v>
      </c>
      <c r="M4767" t="s">
        <v>165</v>
      </c>
      <c r="N4767" t="s">
        <v>165</v>
      </c>
      <c r="O4767" t="s">
        <v>165</v>
      </c>
      <c r="P4767" t="s">
        <v>165</v>
      </c>
      <c r="Q4767" t="s">
        <v>165</v>
      </c>
    </row>
    <row r="4768">
      <c r="B4768" t="s">
        <v>165</v>
      </c>
      <c r="C4768" t="s">
        <v>165</v>
      </c>
      <c r="D4768" t="s">
        <v>165</v>
      </c>
      <c r="E4768" t="s">
        <v>165</v>
      </c>
      <c r="F4768" t="s">
        <v>165</v>
      </c>
      <c r="G4768" t="s">
        <v>165</v>
      </c>
      <c r="H4768" t="s">
        <v>165</v>
      </c>
      <c r="J4768" t="s">
        <v>165</v>
      </c>
      <c r="K4768" t="s">
        <v>165</v>
      </c>
      <c r="L4768" t="s">
        <v>165</v>
      </c>
      <c r="M4768" t="s">
        <v>165</v>
      </c>
      <c r="N4768" t="s">
        <v>165</v>
      </c>
      <c r="O4768" t="s">
        <v>165</v>
      </c>
      <c r="P4768" t="s">
        <v>165</v>
      </c>
      <c r="Q4768" t="s">
        <v>165</v>
      </c>
    </row>
    <row r="4769">
      <c r="B4769" t="s">
        <v>165</v>
      </c>
      <c r="C4769" t="s">
        <v>165</v>
      </c>
      <c r="D4769" t="s">
        <v>165</v>
      </c>
      <c r="E4769" t="s">
        <v>165</v>
      </c>
      <c r="F4769" t="s">
        <v>165</v>
      </c>
      <c r="G4769" t="s">
        <v>165</v>
      </c>
      <c r="H4769" t="s">
        <v>165</v>
      </c>
      <c r="J4769" t="s">
        <v>165</v>
      </c>
      <c r="K4769" t="s">
        <v>165</v>
      </c>
      <c r="L4769" t="s">
        <v>165</v>
      </c>
      <c r="M4769" t="s">
        <v>165</v>
      </c>
      <c r="N4769" t="s">
        <v>165</v>
      </c>
      <c r="O4769" t="s">
        <v>165</v>
      </c>
      <c r="P4769" t="s">
        <v>165</v>
      </c>
      <c r="Q4769" t="s">
        <v>165</v>
      </c>
    </row>
    <row r="4770">
      <c r="B4770" t="s">
        <v>165</v>
      </c>
      <c r="C4770" t="s">
        <v>165</v>
      </c>
      <c r="D4770" t="s">
        <v>165</v>
      </c>
      <c r="E4770" t="s">
        <v>165</v>
      </c>
      <c r="F4770" t="s">
        <v>165</v>
      </c>
      <c r="G4770" t="s">
        <v>165</v>
      </c>
      <c r="H4770" t="s">
        <v>165</v>
      </c>
      <c r="J4770" t="s">
        <v>165</v>
      </c>
      <c r="K4770" t="s">
        <v>165</v>
      </c>
      <c r="L4770" t="s">
        <v>165</v>
      </c>
      <c r="M4770" t="s">
        <v>165</v>
      </c>
      <c r="N4770" t="s">
        <v>165</v>
      </c>
      <c r="O4770" t="s">
        <v>165</v>
      </c>
      <c r="P4770" t="s">
        <v>165</v>
      </c>
      <c r="Q4770" t="s">
        <v>165</v>
      </c>
    </row>
    <row r="4771">
      <c r="B4771" t="s">
        <v>165</v>
      </c>
      <c r="C4771" t="s">
        <v>165</v>
      </c>
      <c r="D4771" t="s">
        <v>165</v>
      </c>
      <c r="E4771" t="s">
        <v>165</v>
      </c>
      <c r="F4771" t="s">
        <v>165</v>
      </c>
      <c r="G4771" t="s">
        <v>165</v>
      </c>
      <c r="H4771" t="s">
        <v>165</v>
      </c>
      <c r="J4771" t="s">
        <v>165</v>
      </c>
      <c r="K4771" t="s">
        <v>165</v>
      </c>
      <c r="L4771" t="s">
        <v>165</v>
      </c>
      <c r="M4771" t="s">
        <v>165</v>
      </c>
      <c r="N4771" t="s">
        <v>165</v>
      </c>
      <c r="O4771" t="s">
        <v>165</v>
      </c>
      <c r="P4771" t="s">
        <v>165</v>
      </c>
      <c r="Q4771" t="s">
        <v>165</v>
      </c>
    </row>
    <row r="4772">
      <c r="B4772" t="s">
        <v>165</v>
      </c>
      <c r="C4772" t="s">
        <v>165</v>
      </c>
      <c r="D4772" t="s">
        <v>165</v>
      </c>
      <c r="E4772" t="s">
        <v>165</v>
      </c>
      <c r="F4772" t="s">
        <v>165</v>
      </c>
      <c r="G4772" t="s">
        <v>165</v>
      </c>
      <c r="H4772" t="s">
        <v>165</v>
      </c>
      <c r="J4772" t="s">
        <v>165</v>
      </c>
      <c r="K4772" t="s">
        <v>165</v>
      </c>
      <c r="L4772" t="s">
        <v>165</v>
      </c>
      <c r="M4772" t="s">
        <v>165</v>
      </c>
      <c r="N4772" t="s">
        <v>165</v>
      </c>
      <c r="O4772" t="s">
        <v>165</v>
      </c>
      <c r="P4772" t="s">
        <v>165</v>
      </c>
      <c r="Q4772" t="s">
        <v>165</v>
      </c>
    </row>
    <row r="4773">
      <c r="B4773" t="s">
        <v>165</v>
      </c>
      <c r="C4773" t="s">
        <v>165</v>
      </c>
      <c r="D4773" t="s">
        <v>165</v>
      </c>
      <c r="E4773" t="s">
        <v>165</v>
      </c>
      <c r="F4773" t="s">
        <v>165</v>
      </c>
      <c r="G4773" t="s">
        <v>165</v>
      </c>
      <c r="H4773" t="s">
        <v>165</v>
      </c>
      <c r="J4773" t="s">
        <v>165</v>
      </c>
      <c r="K4773" t="s">
        <v>165</v>
      </c>
      <c r="L4773" t="s">
        <v>165</v>
      </c>
      <c r="M4773" t="s">
        <v>165</v>
      </c>
      <c r="N4773" t="s">
        <v>165</v>
      </c>
      <c r="O4773" t="s">
        <v>165</v>
      </c>
      <c r="P4773" t="s">
        <v>165</v>
      </c>
      <c r="Q4773" t="s">
        <v>165</v>
      </c>
    </row>
    <row r="4774">
      <c r="B4774" t="s">
        <v>165</v>
      </c>
      <c r="C4774" t="s">
        <v>165</v>
      </c>
      <c r="D4774" t="s">
        <v>165</v>
      </c>
      <c r="E4774" t="s">
        <v>165</v>
      </c>
      <c r="F4774" t="s">
        <v>165</v>
      </c>
      <c r="G4774" t="s">
        <v>165</v>
      </c>
      <c r="H4774" t="s">
        <v>165</v>
      </c>
      <c r="J4774" t="s">
        <v>165</v>
      </c>
      <c r="K4774" t="s">
        <v>165</v>
      </c>
      <c r="L4774" t="s">
        <v>165</v>
      </c>
      <c r="M4774" t="s">
        <v>165</v>
      </c>
      <c r="N4774" t="s">
        <v>165</v>
      </c>
      <c r="O4774" t="s">
        <v>165</v>
      </c>
      <c r="P4774" t="s">
        <v>165</v>
      </c>
      <c r="Q4774" t="s">
        <v>165</v>
      </c>
    </row>
    <row r="4775">
      <c r="B4775" t="s">
        <v>165</v>
      </c>
      <c r="C4775" t="s">
        <v>165</v>
      </c>
      <c r="D4775" t="s">
        <v>165</v>
      </c>
      <c r="E4775" t="s">
        <v>165</v>
      </c>
      <c r="F4775" t="s">
        <v>165</v>
      </c>
      <c r="G4775" t="s">
        <v>165</v>
      </c>
      <c r="H4775" t="s">
        <v>165</v>
      </c>
      <c r="J4775" t="s">
        <v>165</v>
      </c>
      <c r="K4775" t="s">
        <v>165</v>
      </c>
      <c r="L4775" t="s">
        <v>165</v>
      </c>
      <c r="M4775" t="s">
        <v>165</v>
      </c>
      <c r="N4775" t="s">
        <v>165</v>
      </c>
      <c r="O4775" t="s">
        <v>165</v>
      </c>
      <c r="P4775" t="s">
        <v>165</v>
      </c>
      <c r="Q4775" t="s">
        <v>165</v>
      </c>
    </row>
    <row r="4776">
      <c r="B4776" t="s">
        <v>165</v>
      </c>
      <c r="C4776" t="s">
        <v>165</v>
      </c>
      <c r="D4776" t="s">
        <v>165</v>
      </c>
      <c r="E4776" t="s">
        <v>165</v>
      </c>
      <c r="F4776" t="s">
        <v>165</v>
      </c>
      <c r="G4776" t="s">
        <v>165</v>
      </c>
      <c r="H4776" t="s">
        <v>165</v>
      </c>
      <c r="J4776" t="s">
        <v>165</v>
      </c>
      <c r="K4776" t="s">
        <v>165</v>
      </c>
      <c r="L4776" t="s">
        <v>165</v>
      </c>
      <c r="M4776" t="s">
        <v>165</v>
      </c>
      <c r="N4776" t="s">
        <v>165</v>
      </c>
      <c r="O4776" t="s">
        <v>165</v>
      </c>
      <c r="P4776" t="s">
        <v>165</v>
      </c>
      <c r="Q4776" t="s">
        <v>165</v>
      </c>
    </row>
    <row r="4777">
      <c r="B4777" t="s">
        <v>165</v>
      </c>
      <c r="C4777" t="s">
        <v>165</v>
      </c>
      <c r="D4777" t="s">
        <v>165</v>
      </c>
      <c r="E4777" t="s">
        <v>165</v>
      </c>
      <c r="F4777" t="s">
        <v>165</v>
      </c>
      <c r="G4777" t="s">
        <v>165</v>
      </c>
      <c r="H4777" t="s">
        <v>165</v>
      </c>
      <c r="J4777" t="s">
        <v>165</v>
      </c>
      <c r="K4777" t="s">
        <v>165</v>
      </c>
      <c r="L4777" t="s">
        <v>165</v>
      </c>
      <c r="M4777" t="s">
        <v>165</v>
      </c>
      <c r="N4777" t="s">
        <v>165</v>
      </c>
      <c r="O4777" t="s">
        <v>165</v>
      </c>
      <c r="P4777" t="s">
        <v>165</v>
      </c>
      <c r="Q4777" t="s">
        <v>165</v>
      </c>
    </row>
    <row r="4778">
      <c r="B4778" t="s">
        <v>165</v>
      </c>
      <c r="C4778" t="s">
        <v>165</v>
      </c>
      <c r="D4778" t="s">
        <v>165</v>
      </c>
      <c r="E4778" t="s">
        <v>165</v>
      </c>
      <c r="F4778" t="s">
        <v>165</v>
      </c>
      <c r="G4778" t="s">
        <v>165</v>
      </c>
      <c r="H4778" t="s">
        <v>165</v>
      </c>
      <c r="J4778" t="s">
        <v>165</v>
      </c>
      <c r="K4778" t="s">
        <v>165</v>
      </c>
      <c r="L4778" t="s">
        <v>165</v>
      </c>
      <c r="M4778" t="s">
        <v>165</v>
      </c>
      <c r="N4778" t="s">
        <v>165</v>
      </c>
      <c r="O4778" t="s">
        <v>165</v>
      </c>
      <c r="P4778" t="s">
        <v>165</v>
      </c>
      <c r="Q4778" t="s">
        <v>165</v>
      </c>
    </row>
    <row r="4779">
      <c r="B4779" t="s">
        <v>165</v>
      </c>
      <c r="C4779" t="s">
        <v>165</v>
      </c>
      <c r="D4779" t="s">
        <v>165</v>
      </c>
      <c r="E4779" t="s">
        <v>165</v>
      </c>
      <c r="F4779" t="s">
        <v>165</v>
      </c>
      <c r="G4779" t="s">
        <v>165</v>
      </c>
      <c r="H4779" t="s">
        <v>165</v>
      </c>
      <c r="J4779" t="s">
        <v>165</v>
      </c>
      <c r="K4779" t="s">
        <v>165</v>
      </c>
      <c r="L4779" t="s">
        <v>165</v>
      </c>
      <c r="M4779" t="s">
        <v>165</v>
      </c>
      <c r="N4779" t="s">
        <v>165</v>
      </c>
      <c r="O4779" t="s">
        <v>165</v>
      </c>
      <c r="P4779" t="s">
        <v>165</v>
      </c>
      <c r="Q4779" t="s">
        <v>165</v>
      </c>
    </row>
    <row r="4780">
      <c r="B4780" t="s">
        <v>165</v>
      </c>
      <c r="C4780" t="s">
        <v>165</v>
      </c>
      <c r="D4780" t="s">
        <v>165</v>
      </c>
      <c r="E4780" t="s">
        <v>165</v>
      </c>
      <c r="F4780" t="s">
        <v>165</v>
      </c>
      <c r="G4780" t="s">
        <v>165</v>
      </c>
      <c r="H4780" t="s">
        <v>165</v>
      </c>
      <c r="J4780" t="s">
        <v>165</v>
      </c>
      <c r="K4780" t="s">
        <v>165</v>
      </c>
      <c r="L4780" t="s">
        <v>165</v>
      </c>
      <c r="M4780" t="s">
        <v>165</v>
      </c>
      <c r="N4780" t="s">
        <v>165</v>
      </c>
      <c r="O4780" t="s">
        <v>165</v>
      </c>
      <c r="P4780" t="s">
        <v>165</v>
      </c>
      <c r="Q4780" t="s">
        <v>165</v>
      </c>
    </row>
    <row r="4781">
      <c r="B4781" t="s">
        <v>165</v>
      </c>
      <c r="C4781" t="s">
        <v>165</v>
      </c>
      <c r="D4781" t="s">
        <v>165</v>
      </c>
      <c r="E4781" t="s">
        <v>165</v>
      </c>
      <c r="F4781" t="s">
        <v>165</v>
      </c>
      <c r="G4781" t="s">
        <v>165</v>
      </c>
      <c r="H4781" t="s">
        <v>165</v>
      </c>
      <c r="J4781" t="s">
        <v>165</v>
      </c>
      <c r="K4781" t="s">
        <v>165</v>
      </c>
      <c r="L4781" t="s">
        <v>165</v>
      </c>
      <c r="M4781" t="s">
        <v>165</v>
      </c>
      <c r="N4781" t="s">
        <v>165</v>
      </c>
      <c r="O4781" t="s">
        <v>165</v>
      </c>
      <c r="P4781" t="s">
        <v>165</v>
      </c>
      <c r="Q4781" t="s">
        <v>165</v>
      </c>
    </row>
    <row r="4782">
      <c r="B4782" t="s">
        <v>165</v>
      </c>
      <c r="C4782" t="s">
        <v>165</v>
      </c>
      <c r="D4782" t="s">
        <v>165</v>
      </c>
      <c r="E4782" t="s">
        <v>165</v>
      </c>
      <c r="F4782" t="s">
        <v>165</v>
      </c>
      <c r="G4782" t="s">
        <v>165</v>
      </c>
      <c r="H4782" t="s">
        <v>165</v>
      </c>
      <c r="J4782" t="s">
        <v>165</v>
      </c>
      <c r="K4782" t="s">
        <v>165</v>
      </c>
      <c r="L4782" t="s">
        <v>165</v>
      </c>
      <c r="M4782" t="s">
        <v>165</v>
      </c>
      <c r="N4782" t="s">
        <v>165</v>
      </c>
      <c r="O4782" t="s">
        <v>165</v>
      </c>
      <c r="P4782" t="s">
        <v>165</v>
      </c>
      <c r="Q4782" t="s">
        <v>165</v>
      </c>
    </row>
    <row r="4783">
      <c r="B4783" t="s">
        <v>165</v>
      </c>
      <c r="C4783" t="s">
        <v>165</v>
      </c>
      <c r="D4783" t="s">
        <v>165</v>
      </c>
      <c r="E4783" t="s">
        <v>165</v>
      </c>
      <c r="F4783" t="s">
        <v>165</v>
      </c>
      <c r="G4783" t="s">
        <v>165</v>
      </c>
      <c r="H4783" t="s">
        <v>165</v>
      </c>
      <c r="J4783" t="s">
        <v>165</v>
      </c>
      <c r="K4783" t="s">
        <v>165</v>
      </c>
      <c r="L4783" t="s">
        <v>165</v>
      </c>
      <c r="M4783" t="s">
        <v>165</v>
      </c>
      <c r="N4783" t="s">
        <v>165</v>
      </c>
      <c r="O4783" t="s">
        <v>165</v>
      </c>
      <c r="P4783" t="s">
        <v>165</v>
      </c>
      <c r="Q4783" t="s">
        <v>165</v>
      </c>
    </row>
    <row r="4784">
      <c r="B4784" t="s">
        <v>165</v>
      </c>
      <c r="C4784" t="s">
        <v>165</v>
      </c>
      <c r="D4784" t="s">
        <v>165</v>
      </c>
      <c r="E4784" t="s">
        <v>165</v>
      </c>
      <c r="F4784" t="s">
        <v>165</v>
      </c>
      <c r="G4784" t="s">
        <v>165</v>
      </c>
      <c r="H4784" t="s">
        <v>165</v>
      </c>
      <c r="J4784" t="s">
        <v>165</v>
      </c>
      <c r="K4784" t="s">
        <v>165</v>
      </c>
      <c r="L4784" t="s">
        <v>165</v>
      </c>
      <c r="M4784" t="s">
        <v>165</v>
      </c>
      <c r="N4784" t="s">
        <v>165</v>
      </c>
      <c r="O4784" t="s">
        <v>165</v>
      </c>
      <c r="P4784" t="s">
        <v>165</v>
      </c>
      <c r="Q4784" t="s">
        <v>165</v>
      </c>
    </row>
    <row r="4785">
      <c r="B4785" t="s">
        <v>165</v>
      </c>
      <c r="C4785" t="s">
        <v>165</v>
      </c>
      <c r="D4785" t="s">
        <v>165</v>
      </c>
      <c r="E4785" t="s">
        <v>165</v>
      </c>
      <c r="F4785" t="s">
        <v>165</v>
      </c>
      <c r="G4785" t="s">
        <v>165</v>
      </c>
      <c r="H4785" t="s">
        <v>165</v>
      </c>
      <c r="J4785" t="s">
        <v>165</v>
      </c>
      <c r="K4785" t="s">
        <v>165</v>
      </c>
      <c r="L4785" t="s">
        <v>165</v>
      </c>
      <c r="M4785" t="s">
        <v>165</v>
      </c>
      <c r="N4785" t="s">
        <v>165</v>
      </c>
      <c r="O4785" t="s">
        <v>165</v>
      </c>
      <c r="P4785" t="s">
        <v>165</v>
      </c>
      <c r="Q4785" t="s">
        <v>165</v>
      </c>
    </row>
    <row r="4786">
      <c r="B4786" t="s">
        <v>165</v>
      </c>
      <c r="C4786" t="s">
        <v>165</v>
      </c>
      <c r="D4786" t="s">
        <v>165</v>
      </c>
      <c r="E4786" t="s">
        <v>165</v>
      </c>
      <c r="F4786" t="s">
        <v>165</v>
      </c>
      <c r="G4786" t="s">
        <v>165</v>
      </c>
      <c r="H4786" t="s">
        <v>165</v>
      </c>
      <c r="J4786" t="s">
        <v>165</v>
      </c>
      <c r="K4786" t="s">
        <v>165</v>
      </c>
      <c r="L4786" t="s">
        <v>165</v>
      </c>
      <c r="M4786" t="s">
        <v>165</v>
      </c>
      <c r="N4786" t="s">
        <v>165</v>
      </c>
      <c r="O4786" t="s">
        <v>165</v>
      </c>
      <c r="P4786" t="s">
        <v>165</v>
      </c>
      <c r="Q4786" t="s">
        <v>165</v>
      </c>
    </row>
    <row r="4787">
      <c r="B4787" t="s">
        <v>165</v>
      </c>
      <c r="C4787" t="s">
        <v>165</v>
      </c>
      <c r="D4787" t="s">
        <v>165</v>
      </c>
      <c r="E4787" t="s">
        <v>165</v>
      </c>
      <c r="F4787" t="s">
        <v>165</v>
      </c>
      <c r="G4787" t="s">
        <v>165</v>
      </c>
      <c r="H4787" t="s">
        <v>165</v>
      </c>
      <c r="J4787" t="s">
        <v>165</v>
      </c>
      <c r="K4787" t="s">
        <v>165</v>
      </c>
      <c r="L4787" t="s">
        <v>165</v>
      </c>
      <c r="M4787" t="s">
        <v>165</v>
      </c>
      <c r="N4787" t="s">
        <v>165</v>
      </c>
      <c r="O4787" t="s">
        <v>165</v>
      </c>
      <c r="P4787" t="s">
        <v>165</v>
      </c>
      <c r="Q4787" t="s">
        <v>165</v>
      </c>
    </row>
    <row r="4788">
      <c r="B4788" t="s">
        <v>165</v>
      </c>
      <c r="C4788" t="s">
        <v>165</v>
      </c>
      <c r="D4788" t="s">
        <v>165</v>
      </c>
      <c r="E4788" t="s">
        <v>165</v>
      </c>
      <c r="F4788" t="s">
        <v>165</v>
      </c>
      <c r="G4788" t="s">
        <v>165</v>
      </c>
      <c r="H4788" t="s">
        <v>165</v>
      </c>
      <c r="J4788" t="s">
        <v>165</v>
      </c>
      <c r="K4788" t="s">
        <v>165</v>
      </c>
      <c r="L4788" t="s">
        <v>165</v>
      </c>
      <c r="M4788" t="s">
        <v>165</v>
      </c>
      <c r="N4788" t="s">
        <v>165</v>
      </c>
      <c r="O4788" t="s">
        <v>165</v>
      </c>
      <c r="P4788" t="s">
        <v>165</v>
      </c>
      <c r="Q4788" t="s">
        <v>165</v>
      </c>
    </row>
    <row r="4789">
      <c r="B4789" t="s">
        <v>165</v>
      </c>
      <c r="C4789" t="s">
        <v>165</v>
      </c>
      <c r="D4789" t="s">
        <v>165</v>
      </c>
      <c r="E4789" t="s">
        <v>165</v>
      </c>
      <c r="F4789" t="s">
        <v>165</v>
      </c>
      <c r="G4789" t="s">
        <v>165</v>
      </c>
      <c r="H4789" t="s">
        <v>165</v>
      </c>
      <c r="J4789" t="s">
        <v>165</v>
      </c>
      <c r="K4789" t="s">
        <v>165</v>
      </c>
      <c r="L4789" t="s">
        <v>165</v>
      </c>
      <c r="M4789" t="s">
        <v>165</v>
      </c>
      <c r="N4789" t="s">
        <v>165</v>
      </c>
      <c r="O4789" t="s">
        <v>165</v>
      </c>
      <c r="P4789" t="s">
        <v>165</v>
      </c>
      <c r="Q4789" t="s">
        <v>165</v>
      </c>
    </row>
    <row r="4790">
      <c r="B4790" t="s">
        <v>165</v>
      </c>
      <c r="C4790" t="s">
        <v>165</v>
      </c>
      <c r="D4790" t="s">
        <v>165</v>
      </c>
      <c r="E4790" t="s">
        <v>165</v>
      </c>
      <c r="F4790" t="s">
        <v>165</v>
      </c>
      <c r="G4790" t="s">
        <v>165</v>
      </c>
      <c r="H4790" t="s">
        <v>165</v>
      </c>
      <c r="J4790" t="s">
        <v>165</v>
      </c>
      <c r="K4790" t="s">
        <v>165</v>
      </c>
      <c r="L4790" t="s">
        <v>165</v>
      </c>
      <c r="M4790" t="s">
        <v>165</v>
      </c>
      <c r="N4790" t="s">
        <v>165</v>
      </c>
      <c r="O4790" t="s">
        <v>165</v>
      </c>
      <c r="P4790" t="s">
        <v>165</v>
      </c>
      <c r="Q4790" t="s">
        <v>165</v>
      </c>
    </row>
    <row r="4791">
      <c r="B4791" t="s">
        <v>165</v>
      </c>
      <c r="C4791" t="s">
        <v>165</v>
      </c>
      <c r="D4791" t="s">
        <v>165</v>
      </c>
      <c r="E4791" t="s">
        <v>165</v>
      </c>
      <c r="F4791" t="s">
        <v>165</v>
      </c>
      <c r="G4791" t="s">
        <v>165</v>
      </c>
      <c r="H4791" t="s">
        <v>165</v>
      </c>
      <c r="J4791" t="s">
        <v>165</v>
      </c>
      <c r="K4791" t="s">
        <v>165</v>
      </c>
      <c r="L4791" t="s">
        <v>165</v>
      </c>
      <c r="M4791" t="s">
        <v>165</v>
      </c>
      <c r="N4791" t="s">
        <v>165</v>
      </c>
      <c r="O4791" t="s">
        <v>165</v>
      </c>
      <c r="P4791" t="s">
        <v>165</v>
      </c>
      <c r="Q4791" t="s">
        <v>165</v>
      </c>
    </row>
    <row r="4792">
      <c r="B4792" t="s">
        <v>165</v>
      </c>
      <c r="C4792" t="s">
        <v>165</v>
      </c>
      <c r="D4792" t="s">
        <v>165</v>
      </c>
      <c r="E4792" t="s">
        <v>165</v>
      </c>
      <c r="F4792" t="s">
        <v>165</v>
      </c>
      <c r="G4792" t="s">
        <v>165</v>
      </c>
      <c r="H4792" t="s">
        <v>165</v>
      </c>
      <c r="J4792" t="s">
        <v>165</v>
      </c>
      <c r="K4792" t="s">
        <v>165</v>
      </c>
      <c r="L4792" t="s">
        <v>165</v>
      </c>
      <c r="M4792" t="s">
        <v>165</v>
      </c>
      <c r="N4792" t="s">
        <v>165</v>
      </c>
      <c r="O4792" t="s">
        <v>165</v>
      </c>
      <c r="P4792" t="s">
        <v>165</v>
      </c>
      <c r="Q4792" t="s">
        <v>165</v>
      </c>
    </row>
    <row r="4793">
      <c r="B4793" t="s">
        <v>165</v>
      </c>
      <c r="C4793" t="s">
        <v>165</v>
      </c>
      <c r="D4793" t="s">
        <v>165</v>
      </c>
      <c r="E4793" t="s">
        <v>165</v>
      </c>
      <c r="F4793" t="s">
        <v>165</v>
      </c>
      <c r="G4793" t="s">
        <v>165</v>
      </c>
      <c r="H4793" t="s">
        <v>165</v>
      </c>
      <c r="J4793" t="s">
        <v>165</v>
      </c>
      <c r="K4793" t="s">
        <v>165</v>
      </c>
      <c r="L4793" t="s">
        <v>165</v>
      </c>
      <c r="M4793" t="s">
        <v>165</v>
      </c>
      <c r="N4793" t="s">
        <v>165</v>
      </c>
      <c r="O4793" t="s">
        <v>165</v>
      </c>
      <c r="P4793" t="s">
        <v>165</v>
      </c>
      <c r="Q4793" t="s">
        <v>165</v>
      </c>
    </row>
    <row r="4794">
      <c r="B4794" t="s">
        <v>165</v>
      </c>
      <c r="C4794" t="s">
        <v>165</v>
      </c>
      <c r="D4794" t="s">
        <v>165</v>
      </c>
      <c r="E4794" t="s">
        <v>165</v>
      </c>
      <c r="F4794" t="s">
        <v>165</v>
      </c>
      <c r="G4794" t="s">
        <v>165</v>
      </c>
      <c r="H4794" t="s">
        <v>165</v>
      </c>
      <c r="J4794" t="s">
        <v>165</v>
      </c>
      <c r="K4794" t="s">
        <v>165</v>
      </c>
      <c r="L4794" t="s">
        <v>165</v>
      </c>
      <c r="M4794" t="s">
        <v>165</v>
      </c>
      <c r="N4794" t="s">
        <v>165</v>
      </c>
      <c r="O4794" t="s">
        <v>165</v>
      </c>
      <c r="P4794" t="s">
        <v>165</v>
      </c>
      <c r="Q4794" t="s">
        <v>165</v>
      </c>
    </row>
    <row r="4795">
      <c r="B4795" t="s">
        <v>165</v>
      </c>
      <c r="C4795" t="s">
        <v>165</v>
      </c>
      <c r="D4795" t="s">
        <v>165</v>
      </c>
      <c r="E4795" t="s">
        <v>165</v>
      </c>
      <c r="F4795" t="s">
        <v>165</v>
      </c>
      <c r="G4795" t="s">
        <v>165</v>
      </c>
      <c r="H4795" t="s">
        <v>165</v>
      </c>
      <c r="J4795" t="s">
        <v>165</v>
      </c>
      <c r="K4795" t="s">
        <v>165</v>
      </c>
      <c r="L4795" t="s">
        <v>165</v>
      </c>
      <c r="M4795" t="s">
        <v>165</v>
      </c>
      <c r="N4795" t="s">
        <v>165</v>
      </c>
      <c r="O4795" t="s">
        <v>165</v>
      </c>
      <c r="P4795" t="s">
        <v>165</v>
      </c>
      <c r="Q4795" t="s">
        <v>165</v>
      </c>
    </row>
    <row r="4796">
      <c r="B4796" t="s">
        <v>165</v>
      </c>
      <c r="C4796" t="s">
        <v>165</v>
      </c>
      <c r="D4796" t="s">
        <v>165</v>
      </c>
      <c r="E4796" t="s">
        <v>165</v>
      </c>
      <c r="F4796" t="s">
        <v>165</v>
      </c>
      <c r="G4796" t="s">
        <v>165</v>
      </c>
      <c r="H4796" t="s">
        <v>165</v>
      </c>
      <c r="J4796" t="s">
        <v>165</v>
      </c>
      <c r="K4796" t="s">
        <v>165</v>
      </c>
      <c r="L4796" t="s">
        <v>165</v>
      </c>
      <c r="M4796" t="s">
        <v>165</v>
      </c>
      <c r="N4796" t="s">
        <v>165</v>
      </c>
      <c r="O4796" t="s">
        <v>165</v>
      </c>
      <c r="P4796" t="s">
        <v>165</v>
      </c>
      <c r="Q4796" t="s">
        <v>165</v>
      </c>
    </row>
    <row r="4797">
      <c r="B4797" t="s">
        <v>165</v>
      </c>
      <c r="C4797" t="s">
        <v>165</v>
      </c>
      <c r="D4797" t="s">
        <v>165</v>
      </c>
      <c r="E4797" t="s">
        <v>165</v>
      </c>
      <c r="F4797" t="s">
        <v>165</v>
      </c>
      <c r="G4797" t="s">
        <v>165</v>
      </c>
      <c r="H4797" t="s">
        <v>165</v>
      </c>
      <c r="J4797" t="s">
        <v>165</v>
      </c>
      <c r="K4797" t="s">
        <v>165</v>
      </c>
      <c r="L4797" t="s">
        <v>165</v>
      </c>
      <c r="M4797" t="s">
        <v>165</v>
      </c>
      <c r="N4797" t="s">
        <v>165</v>
      </c>
      <c r="O4797" t="s">
        <v>165</v>
      </c>
      <c r="P4797" t="s">
        <v>165</v>
      </c>
      <c r="Q4797" t="s">
        <v>165</v>
      </c>
    </row>
    <row r="4798">
      <c r="B4798" t="s">
        <v>165</v>
      </c>
      <c r="C4798" t="s">
        <v>165</v>
      </c>
      <c r="D4798" t="s">
        <v>165</v>
      </c>
      <c r="E4798" t="s">
        <v>165</v>
      </c>
      <c r="F4798" t="s">
        <v>165</v>
      </c>
      <c r="G4798" t="s">
        <v>165</v>
      </c>
      <c r="H4798" t="s">
        <v>165</v>
      </c>
      <c r="J4798" t="s">
        <v>165</v>
      </c>
      <c r="K4798" t="s">
        <v>165</v>
      </c>
      <c r="L4798" t="s">
        <v>165</v>
      </c>
      <c r="M4798" t="s">
        <v>165</v>
      </c>
      <c r="N4798" t="s">
        <v>165</v>
      </c>
      <c r="O4798" t="s">
        <v>165</v>
      </c>
      <c r="P4798" t="s">
        <v>165</v>
      </c>
      <c r="Q4798" t="s">
        <v>165</v>
      </c>
    </row>
    <row r="4799">
      <c r="B4799" t="s">
        <v>165</v>
      </c>
      <c r="C4799" t="s">
        <v>165</v>
      </c>
      <c r="D4799" t="s">
        <v>165</v>
      </c>
      <c r="E4799" t="s">
        <v>165</v>
      </c>
      <c r="F4799" t="s">
        <v>165</v>
      </c>
      <c r="G4799" t="s">
        <v>165</v>
      </c>
      <c r="H4799" t="s">
        <v>165</v>
      </c>
      <c r="J4799" t="s">
        <v>165</v>
      </c>
      <c r="K4799" t="s">
        <v>165</v>
      </c>
      <c r="L4799" t="s">
        <v>165</v>
      </c>
      <c r="M4799" t="s">
        <v>165</v>
      </c>
      <c r="N4799" t="s">
        <v>165</v>
      </c>
      <c r="O4799" t="s">
        <v>165</v>
      </c>
      <c r="P4799" t="s">
        <v>165</v>
      </c>
      <c r="Q4799" t="s">
        <v>165</v>
      </c>
    </row>
    <row r="4800">
      <c r="B4800" t="s">
        <v>165</v>
      </c>
      <c r="C4800" t="s">
        <v>165</v>
      </c>
      <c r="D4800" t="s">
        <v>165</v>
      </c>
      <c r="E4800" t="s">
        <v>165</v>
      </c>
      <c r="F4800" t="s">
        <v>165</v>
      </c>
      <c r="G4800" t="s">
        <v>165</v>
      </c>
      <c r="H4800" t="s">
        <v>165</v>
      </c>
      <c r="J4800" t="s">
        <v>165</v>
      </c>
      <c r="K4800" t="s">
        <v>165</v>
      </c>
      <c r="L4800" t="s">
        <v>165</v>
      </c>
      <c r="M4800" t="s">
        <v>165</v>
      </c>
      <c r="N4800" t="s">
        <v>165</v>
      </c>
      <c r="O4800" t="s">
        <v>165</v>
      </c>
      <c r="P4800" t="s">
        <v>165</v>
      </c>
      <c r="Q4800" t="s">
        <v>165</v>
      </c>
    </row>
    <row r="4801">
      <c r="B4801" t="s">
        <v>165</v>
      </c>
      <c r="C4801" t="s">
        <v>165</v>
      </c>
      <c r="D4801" t="s">
        <v>165</v>
      </c>
      <c r="E4801" t="s">
        <v>165</v>
      </c>
      <c r="F4801" t="s">
        <v>165</v>
      </c>
      <c r="G4801" t="s">
        <v>165</v>
      </c>
      <c r="H4801" t="s">
        <v>165</v>
      </c>
      <c r="J4801" t="s">
        <v>165</v>
      </c>
      <c r="K4801" t="s">
        <v>165</v>
      </c>
      <c r="L4801" t="s">
        <v>165</v>
      </c>
      <c r="M4801" t="s">
        <v>165</v>
      </c>
      <c r="N4801" t="s">
        <v>165</v>
      </c>
      <c r="O4801" t="s">
        <v>165</v>
      </c>
      <c r="P4801" t="s">
        <v>165</v>
      </c>
      <c r="Q4801" t="s">
        <v>165</v>
      </c>
    </row>
    <row r="4802">
      <c r="B4802" t="s">
        <v>165</v>
      </c>
      <c r="C4802" t="s">
        <v>165</v>
      </c>
      <c r="D4802" t="s">
        <v>165</v>
      </c>
      <c r="E4802" t="s">
        <v>165</v>
      </c>
      <c r="F4802" t="s">
        <v>165</v>
      </c>
      <c r="G4802" t="s">
        <v>165</v>
      </c>
      <c r="H4802" t="s">
        <v>165</v>
      </c>
      <c r="J4802" t="s">
        <v>165</v>
      </c>
      <c r="K4802" t="s">
        <v>165</v>
      </c>
      <c r="L4802" t="s">
        <v>165</v>
      </c>
      <c r="M4802" t="s">
        <v>165</v>
      </c>
      <c r="N4802" t="s">
        <v>165</v>
      </c>
      <c r="O4802" t="s">
        <v>165</v>
      </c>
      <c r="P4802" t="s">
        <v>165</v>
      </c>
      <c r="Q4802" t="s">
        <v>165</v>
      </c>
    </row>
    <row r="4803">
      <c r="B4803" t="s">
        <v>165</v>
      </c>
      <c r="C4803" t="s">
        <v>165</v>
      </c>
      <c r="D4803" t="s">
        <v>165</v>
      </c>
      <c r="E4803" t="s">
        <v>165</v>
      </c>
      <c r="F4803" t="s">
        <v>165</v>
      </c>
      <c r="G4803" t="s">
        <v>165</v>
      </c>
      <c r="H4803" t="s">
        <v>165</v>
      </c>
      <c r="J4803" t="s">
        <v>165</v>
      </c>
      <c r="K4803" t="s">
        <v>165</v>
      </c>
      <c r="L4803" t="s">
        <v>165</v>
      </c>
      <c r="M4803" t="s">
        <v>165</v>
      </c>
      <c r="N4803" t="s">
        <v>165</v>
      </c>
      <c r="O4803" t="s">
        <v>165</v>
      </c>
      <c r="P4803" t="s">
        <v>165</v>
      </c>
      <c r="Q4803" t="s">
        <v>165</v>
      </c>
    </row>
    <row r="4804">
      <c r="B4804" t="s">
        <v>165</v>
      </c>
      <c r="C4804" t="s">
        <v>165</v>
      </c>
      <c r="D4804" t="s">
        <v>165</v>
      </c>
      <c r="E4804" t="s">
        <v>165</v>
      </c>
      <c r="F4804" t="s">
        <v>165</v>
      </c>
      <c r="G4804" t="s">
        <v>165</v>
      </c>
      <c r="H4804" t="s">
        <v>165</v>
      </c>
      <c r="J4804" t="s">
        <v>165</v>
      </c>
      <c r="K4804" t="s">
        <v>165</v>
      </c>
      <c r="L4804" t="s">
        <v>165</v>
      </c>
      <c r="M4804" t="s">
        <v>165</v>
      </c>
      <c r="N4804" t="s">
        <v>165</v>
      </c>
      <c r="O4804" t="s">
        <v>165</v>
      </c>
      <c r="P4804" t="s">
        <v>165</v>
      </c>
      <c r="Q4804" t="s">
        <v>165</v>
      </c>
    </row>
    <row r="4805">
      <c r="B4805" t="s">
        <v>165</v>
      </c>
      <c r="C4805" t="s">
        <v>165</v>
      </c>
      <c r="D4805" t="s">
        <v>165</v>
      </c>
      <c r="E4805" t="s">
        <v>165</v>
      </c>
      <c r="F4805" t="s">
        <v>165</v>
      </c>
      <c r="G4805" t="s">
        <v>165</v>
      </c>
      <c r="H4805" t="s">
        <v>165</v>
      </c>
      <c r="J4805" t="s">
        <v>165</v>
      </c>
      <c r="K4805" t="s">
        <v>165</v>
      </c>
      <c r="L4805" t="s">
        <v>165</v>
      </c>
      <c r="M4805" t="s">
        <v>165</v>
      </c>
      <c r="N4805" t="s">
        <v>165</v>
      </c>
      <c r="O4805" t="s">
        <v>165</v>
      </c>
      <c r="P4805" t="s">
        <v>165</v>
      </c>
      <c r="Q4805" t="s">
        <v>165</v>
      </c>
    </row>
    <row r="4806">
      <c r="B4806" t="s">
        <v>165</v>
      </c>
      <c r="C4806" t="s">
        <v>165</v>
      </c>
      <c r="D4806" t="s">
        <v>165</v>
      </c>
      <c r="E4806" t="s">
        <v>165</v>
      </c>
      <c r="F4806" t="s">
        <v>165</v>
      </c>
      <c r="G4806" t="s">
        <v>165</v>
      </c>
      <c r="H4806" t="s">
        <v>165</v>
      </c>
      <c r="J4806" t="s">
        <v>165</v>
      </c>
      <c r="K4806" t="s">
        <v>165</v>
      </c>
      <c r="L4806" t="s">
        <v>165</v>
      </c>
      <c r="M4806" t="s">
        <v>165</v>
      </c>
      <c r="N4806" t="s">
        <v>165</v>
      </c>
      <c r="O4806" t="s">
        <v>165</v>
      </c>
      <c r="P4806" t="s">
        <v>165</v>
      </c>
      <c r="Q4806" t="s">
        <v>165</v>
      </c>
    </row>
    <row r="4807">
      <c r="B4807" t="s">
        <v>165</v>
      </c>
      <c r="C4807" t="s">
        <v>165</v>
      </c>
      <c r="D4807" t="s">
        <v>165</v>
      </c>
      <c r="E4807" t="s">
        <v>165</v>
      </c>
      <c r="F4807" t="s">
        <v>165</v>
      </c>
      <c r="G4807" t="s">
        <v>165</v>
      </c>
      <c r="H4807" t="s">
        <v>165</v>
      </c>
      <c r="J4807" t="s">
        <v>165</v>
      </c>
      <c r="K4807" t="s">
        <v>165</v>
      </c>
      <c r="L4807" t="s">
        <v>165</v>
      </c>
      <c r="M4807" t="s">
        <v>165</v>
      </c>
      <c r="N4807" t="s">
        <v>165</v>
      </c>
      <c r="O4807" t="s">
        <v>165</v>
      </c>
      <c r="P4807" t="s">
        <v>165</v>
      </c>
      <c r="Q4807" t="s">
        <v>165</v>
      </c>
    </row>
    <row r="4808">
      <c r="B4808" t="s">
        <v>165</v>
      </c>
      <c r="C4808" t="s">
        <v>165</v>
      </c>
      <c r="D4808" t="s">
        <v>165</v>
      </c>
      <c r="E4808" t="s">
        <v>165</v>
      </c>
      <c r="F4808" t="s">
        <v>165</v>
      </c>
      <c r="G4808" t="s">
        <v>165</v>
      </c>
      <c r="H4808" t="s">
        <v>165</v>
      </c>
      <c r="J4808" t="s">
        <v>165</v>
      </c>
      <c r="K4808" t="s">
        <v>165</v>
      </c>
      <c r="L4808" t="s">
        <v>165</v>
      </c>
      <c r="M4808" t="s">
        <v>165</v>
      </c>
      <c r="N4808" t="s">
        <v>165</v>
      </c>
      <c r="O4808" t="s">
        <v>165</v>
      </c>
      <c r="P4808" t="s">
        <v>165</v>
      </c>
      <c r="Q4808" t="s">
        <v>165</v>
      </c>
    </row>
    <row r="4809">
      <c r="B4809" t="s">
        <v>165</v>
      </c>
      <c r="C4809" t="s">
        <v>165</v>
      </c>
      <c r="D4809" t="s">
        <v>165</v>
      </c>
      <c r="E4809" t="s">
        <v>165</v>
      </c>
      <c r="F4809" t="s">
        <v>165</v>
      </c>
      <c r="G4809" t="s">
        <v>165</v>
      </c>
      <c r="H4809" t="s">
        <v>165</v>
      </c>
      <c r="J4809" t="s">
        <v>165</v>
      </c>
      <c r="K4809" t="s">
        <v>165</v>
      </c>
      <c r="L4809" t="s">
        <v>165</v>
      </c>
      <c r="M4809" t="s">
        <v>165</v>
      </c>
      <c r="N4809" t="s">
        <v>165</v>
      </c>
      <c r="O4809" t="s">
        <v>165</v>
      </c>
      <c r="P4809" t="s">
        <v>165</v>
      </c>
      <c r="Q4809" t="s">
        <v>165</v>
      </c>
    </row>
    <row r="4810">
      <c r="B4810" t="s">
        <v>165</v>
      </c>
      <c r="C4810" t="s">
        <v>165</v>
      </c>
      <c r="D4810" t="s">
        <v>165</v>
      </c>
      <c r="E4810" t="s">
        <v>165</v>
      </c>
      <c r="F4810" t="s">
        <v>165</v>
      </c>
      <c r="G4810" t="s">
        <v>165</v>
      </c>
      <c r="H4810" t="s">
        <v>165</v>
      </c>
      <c r="J4810" t="s">
        <v>165</v>
      </c>
      <c r="K4810" t="s">
        <v>165</v>
      </c>
      <c r="L4810" t="s">
        <v>165</v>
      </c>
      <c r="M4810" t="s">
        <v>165</v>
      </c>
      <c r="N4810" t="s">
        <v>165</v>
      </c>
      <c r="O4810" t="s">
        <v>165</v>
      </c>
      <c r="P4810" t="s">
        <v>165</v>
      </c>
      <c r="Q4810" t="s">
        <v>165</v>
      </c>
    </row>
    <row r="4811">
      <c r="B4811" t="s">
        <v>165</v>
      </c>
      <c r="C4811" t="s">
        <v>165</v>
      </c>
      <c r="D4811" t="s">
        <v>165</v>
      </c>
      <c r="E4811" t="s">
        <v>165</v>
      </c>
      <c r="F4811" t="s">
        <v>165</v>
      </c>
      <c r="G4811" t="s">
        <v>165</v>
      </c>
      <c r="H4811" t="s">
        <v>165</v>
      </c>
      <c r="J4811" t="s">
        <v>165</v>
      </c>
      <c r="K4811" t="s">
        <v>165</v>
      </c>
      <c r="L4811" t="s">
        <v>165</v>
      </c>
      <c r="M4811" t="s">
        <v>165</v>
      </c>
      <c r="N4811" t="s">
        <v>165</v>
      </c>
      <c r="O4811" t="s">
        <v>165</v>
      </c>
      <c r="P4811" t="s">
        <v>165</v>
      </c>
      <c r="Q4811" t="s">
        <v>165</v>
      </c>
    </row>
    <row r="4812">
      <c r="B4812" t="s">
        <v>165</v>
      </c>
      <c r="C4812" t="s">
        <v>165</v>
      </c>
      <c r="D4812" t="s">
        <v>165</v>
      </c>
      <c r="E4812" t="s">
        <v>165</v>
      </c>
      <c r="F4812" t="s">
        <v>165</v>
      </c>
      <c r="G4812" t="s">
        <v>165</v>
      </c>
      <c r="H4812" t="s">
        <v>165</v>
      </c>
      <c r="J4812" t="s">
        <v>165</v>
      </c>
      <c r="K4812" t="s">
        <v>165</v>
      </c>
      <c r="L4812" t="s">
        <v>165</v>
      </c>
      <c r="M4812" t="s">
        <v>165</v>
      </c>
      <c r="N4812" t="s">
        <v>165</v>
      </c>
      <c r="O4812" t="s">
        <v>165</v>
      </c>
      <c r="P4812" t="s">
        <v>165</v>
      </c>
      <c r="Q4812" t="s">
        <v>165</v>
      </c>
    </row>
    <row r="4813">
      <c r="B4813" t="s">
        <v>165</v>
      </c>
      <c r="C4813" t="s">
        <v>165</v>
      </c>
      <c r="D4813" t="s">
        <v>165</v>
      </c>
      <c r="E4813" t="s">
        <v>165</v>
      </c>
      <c r="F4813" t="s">
        <v>165</v>
      </c>
      <c r="G4813" t="s">
        <v>165</v>
      </c>
      <c r="H4813" t="s">
        <v>165</v>
      </c>
      <c r="J4813" t="s">
        <v>165</v>
      </c>
      <c r="K4813" t="s">
        <v>165</v>
      </c>
      <c r="L4813" t="s">
        <v>165</v>
      </c>
      <c r="M4813" t="s">
        <v>165</v>
      </c>
      <c r="N4813" t="s">
        <v>165</v>
      </c>
      <c r="O4813" t="s">
        <v>165</v>
      </c>
      <c r="P4813" t="s">
        <v>165</v>
      </c>
      <c r="Q4813" t="s">
        <v>165</v>
      </c>
    </row>
    <row r="4814">
      <c r="B4814" t="s">
        <v>165</v>
      </c>
      <c r="C4814" t="s">
        <v>165</v>
      </c>
      <c r="D4814" t="s">
        <v>165</v>
      </c>
      <c r="E4814" t="s">
        <v>165</v>
      </c>
      <c r="F4814" t="s">
        <v>165</v>
      </c>
      <c r="G4814" t="s">
        <v>165</v>
      </c>
      <c r="H4814" t="s">
        <v>165</v>
      </c>
      <c r="J4814" t="s">
        <v>165</v>
      </c>
      <c r="K4814" t="s">
        <v>165</v>
      </c>
      <c r="L4814" t="s">
        <v>165</v>
      </c>
      <c r="M4814" t="s">
        <v>165</v>
      </c>
      <c r="N4814" t="s">
        <v>165</v>
      </c>
      <c r="O4814" t="s">
        <v>165</v>
      </c>
      <c r="P4814" t="s">
        <v>165</v>
      </c>
      <c r="Q4814" t="s">
        <v>165</v>
      </c>
    </row>
    <row r="4815">
      <c r="B4815" t="s">
        <v>165</v>
      </c>
      <c r="C4815" t="s">
        <v>165</v>
      </c>
      <c r="D4815" t="s">
        <v>165</v>
      </c>
      <c r="E4815" t="s">
        <v>165</v>
      </c>
      <c r="F4815" t="s">
        <v>165</v>
      </c>
      <c r="G4815" t="s">
        <v>165</v>
      </c>
      <c r="H4815" t="s">
        <v>165</v>
      </c>
      <c r="J4815" t="s">
        <v>165</v>
      </c>
      <c r="K4815" t="s">
        <v>165</v>
      </c>
      <c r="L4815" t="s">
        <v>165</v>
      </c>
      <c r="M4815" t="s">
        <v>165</v>
      </c>
      <c r="N4815" t="s">
        <v>165</v>
      </c>
      <c r="O4815" t="s">
        <v>165</v>
      </c>
      <c r="P4815" t="s">
        <v>165</v>
      </c>
      <c r="Q4815" t="s">
        <v>165</v>
      </c>
    </row>
    <row r="4816">
      <c r="B4816" t="s">
        <v>165</v>
      </c>
      <c r="C4816" t="s">
        <v>165</v>
      </c>
      <c r="D4816" t="s">
        <v>165</v>
      </c>
      <c r="E4816" t="s">
        <v>165</v>
      </c>
      <c r="F4816" t="s">
        <v>165</v>
      </c>
      <c r="G4816" t="s">
        <v>165</v>
      </c>
      <c r="H4816" t="s">
        <v>165</v>
      </c>
      <c r="J4816" t="s">
        <v>165</v>
      </c>
      <c r="K4816" t="s">
        <v>165</v>
      </c>
      <c r="L4816" t="s">
        <v>165</v>
      </c>
      <c r="M4816" t="s">
        <v>165</v>
      </c>
      <c r="N4816" t="s">
        <v>165</v>
      </c>
      <c r="O4816" t="s">
        <v>165</v>
      </c>
      <c r="P4816" t="s">
        <v>165</v>
      </c>
      <c r="Q4816" t="s">
        <v>165</v>
      </c>
    </row>
    <row r="4817">
      <c r="B4817" t="s">
        <v>165</v>
      </c>
      <c r="C4817" t="s">
        <v>165</v>
      </c>
      <c r="D4817" t="s">
        <v>165</v>
      </c>
      <c r="E4817" t="s">
        <v>165</v>
      </c>
      <c r="F4817" t="s">
        <v>165</v>
      </c>
      <c r="G4817" t="s">
        <v>165</v>
      </c>
      <c r="H4817" t="s">
        <v>165</v>
      </c>
      <c r="J4817" t="s">
        <v>165</v>
      </c>
      <c r="K4817" t="s">
        <v>165</v>
      </c>
      <c r="L4817" t="s">
        <v>165</v>
      </c>
      <c r="M4817" t="s">
        <v>165</v>
      </c>
      <c r="N4817" t="s">
        <v>165</v>
      </c>
      <c r="O4817" t="s">
        <v>165</v>
      </c>
      <c r="P4817" t="s">
        <v>165</v>
      </c>
      <c r="Q4817" t="s">
        <v>165</v>
      </c>
    </row>
    <row r="4818">
      <c r="B4818" t="s">
        <v>165</v>
      </c>
      <c r="C4818" t="s">
        <v>165</v>
      </c>
      <c r="D4818" t="s">
        <v>165</v>
      </c>
      <c r="E4818" t="s">
        <v>165</v>
      </c>
      <c r="F4818" t="s">
        <v>165</v>
      </c>
      <c r="G4818" t="s">
        <v>165</v>
      </c>
      <c r="H4818" t="s">
        <v>165</v>
      </c>
      <c r="J4818" t="s">
        <v>165</v>
      </c>
      <c r="K4818" t="s">
        <v>165</v>
      </c>
      <c r="L4818" t="s">
        <v>165</v>
      </c>
      <c r="M4818" t="s">
        <v>165</v>
      </c>
      <c r="N4818" t="s">
        <v>165</v>
      </c>
      <c r="O4818" t="s">
        <v>165</v>
      </c>
      <c r="P4818" t="s">
        <v>165</v>
      </c>
      <c r="Q4818" t="s">
        <v>165</v>
      </c>
    </row>
    <row r="4819">
      <c r="B4819" t="s">
        <v>165</v>
      </c>
      <c r="C4819" t="s">
        <v>165</v>
      </c>
      <c r="D4819" t="s">
        <v>165</v>
      </c>
      <c r="E4819" t="s">
        <v>165</v>
      </c>
      <c r="F4819" t="s">
        <v>165</v>
      </c>
      <c r="G4819" t="s">
        <v>165</v>
      </c>
      <c r="H4819" t="s">
        <v>165</v>
      </c>
      <c r="J4819" t="s">
        <v>165</v>
      </c>
      <c r="K4819" t="s">
        <v>165</v>
      </c>
      <c r="L4819" t="s">
        <v>165</v>
      </c>
      <c r="M4819" t="s">
        <v>165</v>
      </c>
      <c r="N4819" t="s">
        <v>165</v>
      </c>
      <c r="O4819" t="s">
        <v>165</v>
      </c>
      <c r="P4819" t="s">
        <v>165</v>
      </c>
      <c r="Q4819" t="s">
        <v>165</v>
      </c>
    </row>
    <row r="4820">
      <c r="B4820" t="s">
        <v>165</v>
      </c>
      <c r="C4820" t="s">
        <v>165</v>
      </c>
      <c r="D4820" t="s">
        <v>165</v>
      </c>
      <c r="E4820" t="s">
        <v>165</v>
      </c>
      <c r="F4820" t="s">
        <v>165</v>
      </c>
      <c r="G4820" t="s">
        <v>165</v>
      </c>
      <c r="H4820" t="s">
        <v>165</v>
      </c>
      <c r="J4820" t="s">
        <v>165</v>
      </c>
      <c r="K4820" t="s">
        <v>165</v>
      </c>
      <c r="L4820" t="s">
        <v>165</v>
      </c>
      <c r="M4820" t="s">
        <v>165</v>
      </c>
      <c r="N4820" t="s">
        <v>165</v>
      </c>
      <c r="O4820" t="s">
        <v>165</v>
      </c>
      <c r="P4820" t="s">
        <v>165</v>
      </c>
      <c r="Q4820" t="s">
        <v>165</v>
      </c>
    </row>
    <row r="4821">
      <c r="B4821" t="s">
        <v>165</v>
      </c>
      <c r="C4821" t="s">
        <v>165</v>
      </c>
      <c r="D4821" t="s">
        <v>165</v>
      </c>
      <c r="E4821" t="s">
        <v>165</v>
      </c>
      <c r="F4821" t="s">
        <v>165</v>
      </c>
      <c r="G4821" t="s">
        <v>165</v>
      </c>
      <c r="H4821" t="s">
        <v>165</v>
      </c>
      <c r="J4821" t="s">
        <v>165</v>
      </c>
      <c r="K4821" t="s">
        <v>165</v>
      </c>
      <c r="L4821" t="s">
        <v>165</v>
      </c>
      <c r="M4821" t="s">
        <v>165</v>
      </c>
      <c r="N4821" t="s">
        <v>165</v>
      </c>
      <c r="O4821" t="s">
        <v>165</v>
      </c>
      <c r="P4821" t="s">
        <v>165</v>
      </c>
      <c r="Q4821" t="s">
        <v>165</v>
      </c>
    </row>
    <row r="4822">
      <c r="B4822" t="s">
        <v>165</v>
      </c>
      <c r="C4822" t="s">
        <v>165</v>
      </c>
      <c r="D4822" t="s">
        <v>165</v>
      </c>
      <c r="E4822" t="s">
        <v>165</v>
      </c>
      <c r="F4822" t="s">
        <v>165</v>
      </c>
      <c r="G4822" t="s">
        <v>165</v>
      </c>
      <c r="H4822" t="s">
        <v>165</v>
      </c>
      <c r="J4822" t="s">
        <v>165</v>
      </c>
      <c r="K4822" t="s">
        <v>165</v>
      </c>
      <c r="L4822" t="s">
        <v>165</v>
      </c>
      <c r="M4822" t="s">
        <v>165</v>
      </c>
      <c r="N4822" t="s">
        <v>165</v>
      </c>
      <c r="O4822" t="s">
        <v>165</v>
      </c>
      <c r="P4822" t="s">
        <v>165</v>
      </c>
      <c r="Q4822" t="s">
        <v>165</v>
      </c>
    </row>
    <row r="4823">
      <c r="B4823" t="s">
        <v>165</v>
      </c>
      <c r="C4823" t="s">
        <v>165</v>
      </c>
      <c r="D4823" t="s">
        <v>165</v>
      </c>
      <c r="E4823" t="s">
        <v>165</v>
      </c>
      <c r="F4823" t="s">
        <v>165</v>
      </c>
      <c r="G4823" t="s">
        <v>165</v>
      </c>
      <c r="H4823" t="s">
        <v>165</v>
      </c>
      <c r="J4823" t="s">
        <v>165</v>
      </c>
      <c r="K4823" t="s">
        <v>165</v>
      </c>
      <c r="L4823" t="s">
        <v>165</v>
      </c>
      <c r="M4823" t="s">
        <v>165</v>
      </c>
      <c r="N4823" t="s">
        <v>165</v>
      </c>
      <c r="O4823" t="s">
        <v>165</v>
      </c>
      <c r="P4823" t="s">
        <v>165</v>
      </c>
      <c r="Q4823" t="s">
        <v>165</v>
      </c>
    </row>
    <row r="4824">
      <c r="B4824" t="s">
        <v>165</v>
      </c>
      <c r="C4824" t="s">
        <v>165</v>
      </c>
      <c r="D4824" t="s">
        <v>165</v>
      </c>
      <c r="E4824" t="s">
        <v>165</v>
      </c>
      <c r="F4824" t="s">
        <v>165</v>
      </c>
      <c r="G4824" t="s">
        <v>165</v>
      </c>
      <c r="H4824" t="s">
        <v>165</v>
      </c>
      <c r="J4824" t="s">
        <v>165</v>
      </c>
      <c r="K4824" t="s">
        <v>165</v>
      </c>
      <c r="L4824" t="s">
        <v>165</v>
      </c>
      <c r="M4824" t="s">
        <v>165</v>
      </c>
      <c r="N4824" t="s">
        <v>165</v>
      </c>
      <c r="O4824" t="s">
        <v>165</v>
      </c>
      <c r="P4824" t="s">
        <v>165</v>
      </c>
      <c r="Q4824" t="s">
        <v>165</v>
      </c>
    </row>
    <row r="4825">
      <c r="B4825" t="s">
        <v>165</v>
      </c>
      <c r="C4825" t="s">
        <v>165</v>
      </c>
      <c r="D4825" t="s">
        <v>165</v>
      </c>
      <c r="E4825" t="s">
        <v>165</v>
      </c>
      <c r="F4825" t="s">
        <v>165</v>
      </c>
      <c r="G4825" t="s">
        <v>165</v>
      </c>
      <c r="H4825" t="s">
        <v>165</v>
      </c>
      <c r="J4825" t="s">
        <v>165</v>
      </c>
      <c r="K4825" t="s">
        <v>165</v>
      </c>
      <c r="L4825" t="s">
        <v>165</v>
      </c>
      <c r="M4825" t="s">
        <v>165</v>
      </c>
      <c r="N4825" t="s">
        <v>165</v>
      </c>
      <c r="O4825" t="s">
        <v>165</v>
      </c>
      <c r="P4825" t="s">
        <v>165</v>
      </c>
      <c r="Q4825" t="s">
        <v>165</v>
      </c>
    </row>
    <row r="4826">
      <c r="B4826" t="s">
        <v>165</v>
      </c>
      <c r="C4826" t="s">
        <v>165</v>
      </c>
      <c r="D4826" t="s">
        <v>165</v>
      </c>
      <c r="E4826" t="s">
        <v>165</v>
      </c>
      <c r="F4826" t="s">
        <v>165</v>
      </c>
      <c r="G4826" t="s">
        <v>165</v>
      </c>
      <c r="H4826" t="s">
        <v>165</v>
      </c>
      <c r="J4826" t="s">
        <v>165</v>
      </c>
      <c r="K4826" t="s">
        <v>165</v>
      </c>
      <c r="L4826" t="s">
        <v>165</v>
      </c>
      <c r="M4826" t="s">
        <v>165</v>
      </c>
      <c r="N4826" t="s">
        <v>165</v>
      </c>
      <c r="O4826" t="s">
        <v>165</v>
      </c>
      <c r="P4826" t="s">
        <v>165</v>
      </c>
      <c r="Q4826" t="s">
        <v>165</v>
      </c>
    </row>
    <row r="4827">
      <c r="B4827" t="s">
        <v>165</v>
      </c>
      <c r="C4827" t="s">
        <v>165</v>
      </c>
      <c r="D4827" t="s">
        <v>165</v>
      </c>
      <c r="E4827" t="s">
        <v>165</v>
      </c>
      <c r="F4827" t="s">
        <v>165</v>
      </c>
      <c r="G4827" t="s">
        <v>165</v>
      </c>
      <c r="H4827" t="s">
        <v>165</v>
      </c>
      <c r="J4827" t="s">
        <v>165</v>
      </c>
      <c r="K4827" t="s">
        <v>165</v>
      </c>
      <c r="L4827" t="s">
        <v>165</v>
      </c>
      <c r="M4827" t="s">
        <v>165</v>
      </c>
      <c r="N4827" t="s">
        <v>165</v>
      </c>
      <c r="O4827" t="s">
        <v>165</v>
      </c>
      <c r="P4827" t="s">
        <v>165</v>
      </c>
      <c r="Q4827" t="s">
        <v>165</v>
      </c>
    </row>
    <row r="4828">
      <c r="B4828" t="s">
        <v>165</v>
      </c>
      <c r="C4828" t="s">
        <v>165</v>
      </c>
      <c r="D4828" t="s">
        <v>165</v>
      </c>
      <c r="E4828" t="s">
        <v>165</v>
      </c>
      <c r="F4828" t="s">
        <v>165</v>
      </c>
      <c r="G4828" t="s">
        <v>165</v>
      </c>
      <c r="H4828" t="s">
        <v>165</v>
      </c>
      <c r="J4828" t="s">
        <v>165</v>
      </c>
      <c r="K4828" t="s">
        <v>165</v>
      </c>
      <c r="L4828" t="s">
        <v>165</v>
      </c>
      <c r="M4828" t="s">
        <v>165</v>
      </c>
      <c r="N4828" t="s">
        <v>165</v>
      </c>
      <c r="O4828" t="s">
        <v>165</v>
      </c>
      <c r="P4828" t="s">
        <v>165</v>
      </c>
      <c r="Q4828" t="s">
        <v>165</v>
      </c>
    </row>
    <row r="4829">
      <c r="B4829" t="s">
        <v>165</v>
      </c>
      <c r="C4829" t="s">
        <v>165</v>
      </c>
      <c r="D4829" t="s">
        <v>165</v>
      </c>
      <c r="E4829" t="s">
        <v>165</v>
      </c>
      <c r="F4829" t="s">
        <v>165</v>
      </c>
      <c r="G4829" t="s">
        <v>165</v>
      </c>
      <c r="H4829" t="s">
        <v>165</v>
      </c>
      <c r="J4829" t="s">
        <v>165</v>
      </c>
      <c r="K4829" t="s">
        <v>165</v>
      </c>
      <c r="L4829" t="s">
        <v>165</v>
      </c>
      <c r="M4829" t="s">
        <v>165</v>
      </c>
      <c r="N4829" t="s">
        <v>165</v>
      </c>
      <c r="O4829" t="s">
        <v>165</v>
      </c>
      <c r="P4829" t="s">
        <v>165</v>
      </c>
      <c r="Q4829" t="s">
        <v>165</v>
      </c>
    </row>
    <row r="4830">
      <c r="B4830" t="s">
        <v>165</v>
      </c>
      <c r="C4830" t="s">
        <v>165</v>
      </c>
      <c r="D4830" t="s">
        <v>165</v>
      </c>
      <c r="E4830" t="s">
        <v>165</v>
      </c>
      <c r="F4830" t="s">
        <v>165</v>
      </c>
      <c r="G4830" t="s">
        <v>165</v>
      </c>
      <c r="H4830" t="s">
        <v>165</v>
      </c>
      <c r="J4830" t="s">
        <v>165</v>
      </c>
      <c r="K4830" t="s">
        <v>165</v>
      </c>
      <c r="L4830" t="s">
        <v>165</v>
      </c>
      <c r="M4830" t="s">
        <v>165</v>
      </c>
      <c r="N4830" t="s">
        <v>165</v>
      </c>
      <c r="O4830" t="s">
        <v>165</v>
      </c>
      <c r="P4830" t="s">
        <v>165</v>
      </c>
      <c r="Q4830" t="s">
        <v>165</v>
      </c>
    </row>
    <row r="4831">
      <c r="B4831" t="s">
        <v>165</v>
      </c>
      <c r="C4831" t="s">
        <v>165</v>
      </c>
      <c r="D4831" t="s">
        <v>165</v>
      </c>
      <c r="E4831" t="s">
        <v>165</v>
      </c>
      <c r="F4831" t="s">
        <v>165</v>
      </c>
      <c r="G4831" t="s">
        <v>165</v>
      </c>
      <c r="H4831" t="s">
        <v>165</v>
      </c>
      <c r="J4831" t="s">
        <v>165</v>
      </c>
      <c r="K4831" t="s">
        <v>165</v>
      </c>
      <c r="L4831" t="s">
        <v>165</v>
      </c>
      <c r="M4831" t="s">
        <v>165</v>
      </c>
      <c r="N4831" t="s">
        <v>165</v>
      </c>
      <c r="O4831" t="s">
        <v>165</v>
      </c>
      <c r="P4831" t="s">
        <v>165</v>
      </c>
      <c r="Q4831" t="s">
        <v>165</v>
      </c>
    </row>
    <row r="4832">
      <c r="B4832" t="s">
        <v>165</v>
      </c>
      <c r="C4832" t="s">
        <v>165</v>
      </c>
      <c r="D4832" t="s">
        <v>165</v>
      </c>
      <c r="E4832" t="s">
        <v>165</v>
      </c>
      <c r="F4832" t="s">
        <v>165</v>
      </c>
      <c r="G4832" t="s">
        <v>165</v>
      </c>
      <c r="H4832" t="s">
        <v>165</v>
      </c>
      <c r="J4832" t="s">
        <v>165</v>
      </c>
      <c r="K4832" t="s">
        <v>165</v>
      </c>
      <c r="L4832" t="s">
        <v>165</v>
      </c>
      <c r="M4832" t="s">
        <v>165</v>
      </c>
      <c r="N4832" t="s">
        <v>165</v>
      </c>
      <c r="O4832" t="s">
        <v>165</v>
      </c>
      <c r="P4832" t="s">
        <v>165</v>
      </c>
      <c r="Q4832" t="s">
        <v>165</v>
      </c>
    </row>
    <row r="4833">
      <c r="B4833" t="s">
        <v>165</v>
      </c>
      <c r="C4833" t="s">
        <v>165</v>
      </c>
      <c r="D4833" t="s">
        <v>165</v>
      </c>
      <c r="E4833" t="s">
        <v>165</v>
      </c>
      <c r="F4833" t="s">
        <v>165</v>
      </c>
      <c r="G4833" t="s">
        <v>165</v>
      </c>
      <c r="H4833" t="s">
        <v>165</v>
      </c>
      <c r="J4833" t="s">
        <v>165</v>
      </c>
      <c r="K4833" t="s">
        <v>165</v>
      </c>
      <c r="L4833" t="s">
        <v>165</v>
      </c>
      <c r="M4833" t="s">
        <v>165</v>
      </c>
      <c r="N4833" t="s">
        <v>165</v>
      </c>
      <c r="O4833" t="s">
        <v>165</v>
      </c>
      <c r="P4833" t="s">
        <v>165</v>
      </c>
      <c r="Q4833" t="s">
        <v>165</v>
      </c>
    </row>
    <row r="4834">
      <c r="B4834" t="s">
        <v>165</v>
      </c>
      <c r="C4834" t="s">
        <v>165</v>
      </c>
      <c r="D4834" t="s">
        <v>165</v>
      </c>
      <c r="E4834" t="s">
        <v>165</v>
      </c>
      <c r="F4834" t="s">
        <v>165</v>
      </c>
      <c r="G4834" t="s">
        <v>165</v>
      </c>
      <c r="H4834" t="s">
        <v>165</v>
      </c>
      <c r="J4834" t="s">
        <v>165</v>
      </c>
      <c r="K4834" t="s">
        <v>165</v>
      </c>
      <c r="L4834" t="s">
        <v>165</v>
      </c>
      <c r="M4834" t="s">
        <v>165</v>
      </c>
      <c r="N4834" t="s">
        <v>165</v>
      </c>
      <c r="O4834" t="s">
        <v>165</v>
      </c>
      <c r="P4834" t="s">
        <v>165</v>
      </c>
      <c r="Q4834" t="s">
        <v>165</v>
      </c>
    </row>
    <row r="4835">
      <c r="B4835" t="s">
        <v>165</v>
      </c>
      <c r="C4835" t="s">
        <v>165</v>
      </c>
      <c r="D4835" t="s">
        <v>165</v>
      </c>
      <c r="E4835" t="s">
        <v>165</v>
      </c>
      <c r="F4835" t="s">
        <v>165</v>
      </c>
      <c r="G4835" t="s">
        <v>165</v>
      </c>
      <c r="H4835" t="s">
        <v>165</v>
      </c>
      <c r="J4835" t="s">
        <v>165</v>
      </c>
      <c r="K4835" t="s">
        <v>165</v>
      </c>
      <c r="L4835" t="s">
        <v>165</v>
      </c>
      <c r="M4835" t="s">
        <v>165</v>
      </c>
      <c r="N4835" t="s">
        <v>165</v>
      </c>
      <c r="O4835" t="s">
        <v>165</v>
      </c>
      <c r="P4835" t="s">
        <v>165</v>
      </c>
      <c r="Q4835" t="s">
        <v>165</v>
      </c>
    </row>
    <row r="4836">
      <c r="B4836" t="s">
        <v>165</v>
      </c>
      <c r="C4836" t="s">
        <v>165</v>
      </c>
      <c r="D4836" t="s">
        <v>165</v>
      </c>
      <c r="E4836" t="s">
        <v>165</v>
      </c>
      <c r="F4836" t="s">
        <v>165</v>
      </c>
      <c r="G4836" t="s">
        <v>165</v>
      </c>
      <c r="H4836" t="s">
        <v>165</v>
      </c>
      <c r="J4836" t="s">
        <v>165</v>
      </c>
      <c r="K4836" t="s">
        <v>165</v>
      </c>
      <c r="L4836" t="s">
        <v>165</v>
      </c>
      <c r="M4836" t="s">
        <v>165</v>
      </c>
      <c r="N4836" t="s">
        <v>165</v>
      </c>
      <c r="O4836" t="s">
        <v>165</v>
      </c>
      <c r="P4836" t="s">
        <v>165</v>
      </c>
      <c r="Q4836" t="s">
        <v>165</v>
      </c>
    </row>
    <row r="4837">
      <c r="B4837" t="s">
        <v>165</v>
      </c>
      <c r="C4837" t="s">
        <v>165</v>
      </c>
      <c r="D4837" t="s">
        <v>165</v>
      </c>
      <c r="E4837" t="s">
        <v>165</v>
      </c>
      <c r="F4837" t="s">
        <v>165</v>
      </c>
      <c r="G4837" t="s">
        <v>165</v>
      </c>
      <c r="H4837" t="s">
        <v>165</v>
      </c>
      <c r="J4837" t="s">
        <v>165</v>
      </c>
      <c r="K4837" t="s">
        <v>165</v>
      </c>
      <c r="L4837" t="s">
        <v>165</v>
      </c>
      <c r="M4837" t="s">
        <v>165</v>
      </c>
      <c r="N4837" t="s">
        <v>165</v>
      </c>
      <c r="O4837" t="s">
        <v>165</v>
      </c>
      <c r="P4837" t="s">
        <v>165</v>
      </c>
      <c r="Q4837" t="s">
        <v>165</v>
      </c>
    </row>
    <row r="4838">
      <c r="B4838" t="s">
        <v>165</v>
      </c>
      <c r="C4838" t="s">
        <v>165</v>
      </c>
      <c r="D4838" t="s">
        <v>165</v>
      </c>
      <c r="E4838" t="s">
        <v>165</v>
      </c>
      <c r="F4838" t="s">
        <v>165</v>
      </c>
      <c r="G4838" t="s">
        <v>165</v>
      </c>
      <c r="H4838" t="s">
        <v>165</v>
      </c>
      <c r="J4838" t="s">
        <v>165</v>
      </c>
      <c r="K4838" t="s">
        <v>165</v>
      </c>
      <c r="L4838" t="s">
        <v>165</v>
      </c>
      <c r="M4838" t="s">
        <v>165</v>
      </c>
      <c r="N4838" t="s">
        <v>165</v>
      </c>
      <c r="O4838" t="s">
        <v>165</v>
      </c>
      <c r="P4838" t="s">
        <v>165</v>
      </c>
      <c r="Q4838" t="s">
        <v>165</v>
      </c>
    </row>
    <row r="4839">
      <c r="B4839" t="s">
        <v>165</v>
      </c>
      <c r="C4839" t="s">
        <v>165</v>
      </c>
      <c r="D4839" t="s">
        <v>165</v>
      </c>
      <c r="E4839" t="s">
        <v>165</v>
      </c>
      <c r="F4839" t="s">
        <v>165</v>
      </c>
      <c r="G4839" t="s">
        <v>165</v>
      </c>
      <c r="H4839" t="s">
        <v>165</v>
      </c>
      <c r="J4839" t="s">
        <v>165</v>
      </c>
      <c r="K4839" t="s">
        <v>165</v>
      </c>
      <c r="L4839" t="s">
        <v>165</v>
      </c>
      <c r="M4839" t="s">
        <v>165</v>
      </c>
      <c r="N4839" t="s">
        <v>165</v>
      </c>
      <c r="O4839" t="s">
        <v>165</v>
      </c>
      <c r="P4839" t="s">
        <v>165</v>
      </c>
      <c r="Q4839" t="s">
        <v>165</v>
      </c>
    </row>
    <row r="4840">
      <c r="B4840" t="s">
        <v>165</v>
      </c>
      <c r="C4840" t="s">
        <v>165</v>
      </c>
      <c r="D4840" t="s">
        <v>165</v>
      </c>
      <c r="E4840" t="s">
        <v>165</v>
      </c>
      <c r="F4840" t="s">
        <v>165</v>
      </c>
      <c r="G4840" t="s">
        <v>165</v>
      </c>
      <c r="H4840" t="s">
        <v>165</v>
      </c>
      <c r="J4840" t="s">
        <v>165</v>
      </c>
      <c r="K4840" t="s">
        <v>165</v>
      </c>
      <c r="L4840" t="s">
        <v>165</v>
      </c>
      <c r="M4840" t="s">
        <v>165</v>
      </c>
      <c r="N4840" t="s">
        <v>165</v>
      </c>
      <c r="O4840" t="s">
        <v>165</v>
      </c>
      <c r="P4840" t="s">
        <v>165</v>
      </c>
      <c r="Q4840" t="s">
        <v>165</v>
      </c>
    </row>
    <row r="4841">
      <c r="B4841" t="s">
        <v>165</v>
      </c>
      <c r="C4841" t="s">
        <v>165</v>
      </c>
      <c r="D4841" t="s">
        <v>165</v>
      </c>
      <c r="E4841" t="s">
        <v>165</v>
      </c>
      <c r="F4841" t="s">
        <v>165</v>
      </c>
      <c r="G4841" t="s">
        <v>165</v>
      </c>
      <c r="H4841" t="s">
        <v>165</v>
      </c>
      <c r="J4841" t="s">
        <v>165</v>
      </c>
      <c r="K4841" t="s">
        <v>165</v>
      </c>
      <c r="L4841" t="s">
        <v>165</v>
      </c>
      <c r="M4841" t="s">
        <v>165</v>
      </c>
      <c r="N4841" t="s">
        <v>165</v>
      </c>
      <c r="O4841" t="s">
        <v>165</v>
      </c>
      <c r="P4841" t="s">
        <v>165</v>
      </c>
      <c r="Q4841" t="s">
        <v>165</v>
      </c>
    </row>
    <row r="4842">
      <c r="B4842" t="s">
        <v>165</v>
      </c>
      <c r="C4842" t="s">
        <v>165</v>
      </c>
      <c r="D4842" t="s">
        <v>165</v>
      </c>
      <c r="E4842" t="s">
        <v>165</v>
      </c>
      <c r="F4842" t="s">
        <v>165</v>
      </c>
      <c r="G4842" t="s">
        <v>165</v>
      </c>
      <c r="H4842" t="s">
        <v>165</v>
      </c>
      <c r="J4842" t="s">
        <v>165</v>
      </c>
      <c r="K4842" t="s">
        <v>165</v>
      </c>
      <c r="L4842" t="s">
        <v>165</v>
      </c>
      <c r="M4842" t="s">
        <v>165</v>
      </c>
      <c r="N4842" t="s">
        <v>165</v>
      </c>
      <c r="O4842" t="s">
        <v>165</v>
      </c>
      <c r="P4842" t="s">
        <v>165</v>
      </c>
      <c r="Q4842" t="s">
        <v>165</v>
      </c>
    </row>
    <row r="4843">
      <c r="B4843" t="s">
        <v>165</v>
      </c>
      <c r="C4843" t="s">
        <v>165</v>
      </c>
      <c r="D4843" t="s">
        <v>165</v>
      </c>
      <c r="E4843" t="s">
        <v>165</v>
      </c>
      <c r="F4843" t="s">
        <v>165</v>
      </c>
      <c r="G4843" t="s">
        <v>165</v>
      </c>
      <c r="H4843" t="s">
        <v>165</v>
      </c>
      <c r="J4843" t="s">
        <v>165</v>
      </c>
      <c r="K4843" t="s">
        <v>165</v>
      </c>
      <c r="L4843" t="s">
        <v>165</v>
      </c>
      <c r="M4843" t="s">
        <v>165</v>
      </c>
      <c r="N4843" t="s">
        <v>165</v>
      </c>
      <c r="O4843" t="s">
        <v>165</v>
      </c>
      <c r="P4843" t="s">
        <v>165</v>
      </c>
      <c r="Q4843" t="s">
        <v>165</v>
      </c>
    </row>
    <row r="4844">
      <c r="B4844" t="s">
        <v>165</v>
      </c>
      <c r="C4844" t="s">
        <v>165</v>
      </c>
      <c r="D4844" t="s">
        <v>165</v>
      </c>
      <c r="E4844" t="s">
        <v>165</v>
      </c>
      <c r="F4844" t="s">
        <v>165</v>
      </c>
      <c r="G4844" t="s">
        <v>165</v>
      </c>
      <c r="H4844" t="s">
        <v>165</v>
      </c>
      <c r="J4844" t="s">
        <v>165</v>
      </c>
      <c r="K4844" t="s">
        <v>165</v>
      </c>
      <c r="L4844" t="s">
        <v>165</v>
      </c>
      <c r="M4844" t="s">
        <v>165</v>
      </c>
      <c r="N4844" t="s">
        <v>165</v>
      </c>
      <c r="O4844" t="s">
        <v>165</v>
      </c>
      <c r="P4844" t="s">
        <v>165</v>
      </c>
      <c r="Q4844" t="s">
        <v>165</v>
      </c>
    </row>
    <row r="4845">
      <c r="B4845" t="s">
        <v>165</v>
      </c>
      <c r="C4845" t="s">
        <v>165</v>
      </c>
      <c r="D4845" t="s">
        <v>165</v>
      </c>
      <c r="E4845" t="s">
        <v>165</v>
      </c>
      <c r="F4845" t="s">
        <v>165</v>
      </c>
      <c r="G4845" t="s">
        <v>165</v>
      </c>
      <c r="H4845" t="s">
        <v>165</v>
      </c>
      <c r="J4845" t="s">
        <v>165</v>
      </c>
      <c r="K4845" t="s">
        <v>165</v>
      </c>
      <c r="L4845" t="s">
        <v>165</v>
      </c>
      <c r="M4845" t="s">
        <v>165</v>
      </c>
      <c r="N4845" t="s">
        <v>165</v>
      </c>
      <c r="O4845" t="s">
        <v>165</v>
      </c>
      <c r="P4845" t="s">
        <v>165</v>
      </c>
      <c r="Q4845" t="s">
        <v>165</v>
      </c>
    </row>
    <row r="4846">
      <c r="B4846" t="s">
        <v>165</v>
      </c>
      <c r="C4846" t="s">
        <v>165</v>
      </c>
      <c r="D4846" t="s">
        <v>165</v>
      </c>
      <c r="E4846" t="s">
        <v>165</v>
      </c>
      <c r="F4846" t="s">
        <v>165</v>
      </c>
      <c r="G4846" t="s">
        <v>165</v>
      </c>
      <c r="H4846" t="s">
        <v>165</v>
      </c>
      <c r="J4846" t="s">
        <v>165</v>
      </c>
      <c r="K4846" t="s">
        <v>165</v>
      </c>
      <c r="L4846" t="s">
        <v>165</v>
      </c>
      <c r="M4846" t="s">
        <v>165</v>
      </c>
      <c r="N4846" t="s">
        <v>165</v>
      </c>
      <c r="O4846" t="s">
        <v>165</v>
      </c>
      <c r="P4846" t="s">
        <v>165</v>
      </c>
      <c r="Q4846" t="s">
        <v>165</v>
      </c>
    </row>
    <row r="4847">
      <c r="B4847" t="s">
        <v>165</v>
      </c>
      <c r="C4847" t="s">
        <v>165</v>
      </c>
      <c r="D4847" t="s">
        <v>165</v>
      </c>
      <c r="E4847" t="s">
        <v>165</v>
      </c>
      <c r="F4847" t="s">
        <v>165</v>
      </c>
      <c r="G4847" t="s">
        <v>165</v>
      </c>
      <c r="H4847" t="s">
        <v>165</v>
      </c>
      <c r="J4847" t="s">
        <v>165</v>
      </c>
      <c r="K4847" t="s">
        <v>165</v>
      </c>
      <c r="L4847" t="s">
        <v>165</v>
      </c>
      <c r="M4847" t="s">
        <v>165</v>
      </c>
      <c r="N4847" t="s">
        <v>165</v>
      </c>
      <c r="O4847" t="s">
        <v>165</v>
      </c>
      <c r="P4847" t="s">
        <v>165</v>
      </c>
      <c r="Q4847" t="s">
        <v>165</v>
      </c>
    </row>
    <row r="4848">
      <c r="B4848" t="s">
        <v>165</v>
      </c>
      <c r="C4848" t="s">
        <v>165</v>
      </c>
      <c r="D4848" t="s">
        <v>165</v>
      </c>
      <c r="E4848" t="s">
        <v>165</v>
      </c>
      <c r="F4848" t="s">
        <v>165</v>
      </c>
      <c r="G4848" t="s">
        <v>165</v>
      </c>
      <c r="H4848" t="s">
        <v>165</v>
      </c>
      <c r="J4848" t="s">
        <v>165</v>
      </c>
      <c r="K4848" t="s">
        <v>165</v>
      </c>
      <c r="L4848" t="s">
        <v>165</v>
      </c>
      <c r="M4848" t="s">
        <v>165</v>
      </c>
      <c r="N4848" t="s">
        <v>165</v>
      </c>
      <c r="O4848" t="s">
        <v>165</v>
      </c>
      <c r="P4848" t="s">
        <v>165</v>
      </c>
      <c r="Q4848" t="s">
        <v>165</v>
      </c>
    </row>
    <row r="4849">
      <c r="B4849" t="s">
        <v>165</v>
      </c>
      <c r="C4849" t="s">
        <v>165</v>
      </c>
      <c r="D4849" t="s">
        <v>165</v>
      </c>
      <c r="E4849" t="s">
        <v>165</v>
      </c>
      <c r="F4849" t="s">
        <v>165</v>
      </c>
      <c r="G4849" t="s">
        <v>165</v>
      </c>
      <c r="H4849" t="s">
        <v>165</v>
      </c>
      <c r="J4849" t="s">
        <v>165</v>
      </c>
      <c r="K4849" t="s">
        <v>165</v>
      </c>
      <c r="L4849" t="s">
        <v>165</v>
      </c>
      <c r="M4849" t="s">
        <v>165</v>
      </c>
      <c r="N4849" t="s">
        <v>165</v>
      </c>
      <c r="O4849" t="s">
        <v>165</v>
      </c>
      <c r="P4849" t="s">
        <v>165</v>
      </c>
      <c r="Q4849" t="s">
        <v>165</v>
      </c>
    </row>
    <row r="4850">
      <c r="B4850" t="s">
        <v>165</v>
      </c>
      <c r="C4850" t="s">
        <v>165</v>
      </c>
      <c r="D4850" t="s">
        <v>165</v>
      </c>
      <c r="E4850" t="s">
        <v>165</v>
      </c>
      <c r="F4850" t="s">
        <v>165</v>
      </c>
      <c r="G4850" t="s">
        <v>165</v>
      </c>
      <c r="H4850" t="s">
        <v>165</v>
      </c>
      <c r="J4850" t="s">
        <v>165</v>
      </c>
      <c r="K4850" t="s">
        <v>165</v>
      </c>
      <c r="L4850" t="s">
        <v>165</v>
      </c>
      <c r="M4850" t="s">
        <v>165</v>
      </c>
      <c r="N4850" t="s">
        <v>165</v>
      </c>
      <c r="O4850" t="s">
        <v>165</v>
      </c>
      <c r="P4850" t="s">
        <v>165</v>
      </c>
      <c r="Q4850" t="s">
        <v>165</v>
      </c>
    </row>
    <row r="4851">
      <c r="B4851" t="s">
        <v>165</v>
      </c>
      <c r="C4851" t="s">
        <v>165</v>
      </c>
      <c r="D4851" t="s">
        <v>165</v>
      </c>
      <c r="E4851" t="s">
        <v>165</v>
      </c>
      <c r="F4851" t="s">
        <v>165</v>
      </c>
      <c r="G4851" t="s">
        <v>165</v>
      </c>
      <c r="H4851" t="s">
        <v>165</v>
      </c>
      <c r="J4851" t="s">
        <v>165</v>
      </c>
      <c r="K4851" t="s">
        <v>165</v>
      </c>
      <c r="L4851" t="s">
        <v>165</v>
      </c>
      <c r="M4851" t="s">
        <v>165</v>
      </c>
      <c r="N4851" t="s">
        <v>165</v>
      </c>
      <c r="O4851" t="s">
        <v>165</v>
      </c>
      <c r="P4851" t="s">
        <v>165</v>
      </c>
      <c r="Q4851" t="s">
        <v>165</v>
      </c>
    </row>
    <row r="4852">
      <c r="B4852" t="s">
        <v>165</v>
      </c>
      <c r="C4852" t="s">
        <v>165</v>
      </c>
      <c r="D4852" t="s">
        <v>165</v>
      </c>
      <c r="E4852" t="s">
        <v>165</v>
      </c>
      <c r="F4852" t="s">
        <v>165</v>
      </c>
      <c r="G4852" t="s">
        <v>165</v>
      </c>
      <c r="H4852" t="s">
        <v>165</v>
      </c>
      <c r="J4852" t="s">
        <v>165</v>
      </c>
      <c r="K4852" t="s">
        <v>165</v>
      </c>
      <c r="L4852" t="s">
        <v>165</v>
      </c>
      <c r="M4852" t="s">
        <v>165</v>
      </c>
      <c r="N4852" t="s">
        <v>165</v>
      </c>
      <c r="O4852" t="s">
        <v>165</v>
      </c>
      <c r="P4852" t="s">
        <v>165</v>
      </c>
      <c r="Q4852" t="s">
        <v>165</v>
      </c>
    </row>
    <row r="4853">
      <c r="B4853" t="s">
        <v>165</v>
      </c>
      <c r="C4853" t="s">
        <v>165</v>
      </c>
      <c r="D4853" t="s">
        <v>165</v>
      </c>
      <c r="E4853" t="s">
        <v>165</v>
      </c>
      <c r="F4853" t="s">
        <v>165</v>
      </c>
      <c r="G4853" t="s">
        <v>165</v>
      </c>
      <c r="H4853" t="s">
        <v>165</v>
      </c>
      <c r="J4853" t="s">
        <v>165</v>
      </c>
      <c r="K4853" t="s">
        <v>165</v>
      </c>
      <c r="L4853" t="s">
        <v>165</v>
      </c>
      <c r="M4853" t="s">
        <v>165</v>
      </c>
      <c r="N4853" t="s">
        <v>165</v>
      </c>
      <c r="O4853" t="s">
        <v>165</v>
      </c>
      <c r="P4853" t="s">
        <v>165</v>
      </c>
      <c r="Q4853" t="s">
        <v>165</v>
      </c>
    </row>
    <row r="4854">
      <c r="B4854" t="s">
        <v>165</v>
      </c>
      <c r="C4854" t="s">
        <v>165</v>
      </c>
      <c r="D4854" t="s">
        <v>165</v>
      </c>
      <c r="E4854" t="s">
        <v>165</v>
      </c>
      <c r="F4854" t="s">
        <v>165</v>
      </c>
      <c r="G4854" t="s">
        <v>165</v>
      </c>
      <c r="H4854" t="s">
        <v>165</v>
      </c>
      <c r="J4854" t="s">
        <v>165</v>
      </c>
      <c r="K4854" t="s">
        <v>165</v>
      </c>
      <c r="L4854" t="s">
        <v>165</v>
      </c>
      <c r="M4854" t="s">
        <v>165</v>
      </c>
      <c r="N4854" t="s">
        <v>165</v>
      </c>
      <c r="O4854" t="s">
        <v>165</v>
      </c>
      <c r="P4854" t="s">
        <v>165</v>
      </c>
      <c r="Q4854" t="s">
        <v>165</v>
      </c>
    </row>
    <row r="4855">
      <c r="B4855" t="s">
        <v>165</v>
      </c>
      <c r="C4855" t="s">
        <v>165</v>
      </c>
      <c r="D4855" t="s">
        <v>165</v>
      </c>
      <c r="E4855" t="s">
        <v>165</v>
      </c>
      <c r="F4855" t="s">
        <v>165</v>
      </c>
      <c r="G4855" t="s">
        <v>165</v>
      </c>
      <c r="H4855" t="s">
        <v>165</v>
      </c>
      <c r="J4855" t="s">
        <v>165</v>
      </c>
      <c r="K4855" t="s">
        <v>165</v>
      </c>
      <c r="L4855" t="s">
        <v>165</v>
      </c>
      <c r="M4855" t="s">
        <v>165</v>
      </c>
      <c r="N4855" t="s">
        <v>165</v>
      </c>
      <c r="O4855" t="s">
        <v>165</v>
      </c>
      <c r="P4855" t="s">
        <v>165</v>
      </c>
      <c r="Q4855" t="s">
        <v>165</v>
      </c>
    </row>
    <row r="4856">
      <c r="B4856" t="s">
        <v>165</v>
      </c>
      <c r="C4856" t="s">
        <v>165</v>
      </c>
      <c r="D4856" t="s">
        <v>165</v>
      </c>
      <c r="E4856" t="s">
        <v>165</v>
      </c>
      <c r="F4856" t="s">
        <v>165</v>
      </c>
      <c r="G4856" t="s">
        <v>165</v>
      </c>
      <c r="H4856" t="s">
        <v>165</v>
      </c>
      <c r="J4856" t="s">
        <v>165</v>
      </c>
      <c r="K4856" t="s">
        <v>165</v>
      </c>
      <c r="L4856" t="s">
        <v>165</v>
      </c>
      <c r="M4856" t="s">
        <v>165</v>
      </c>
      <c r="N4856" t="s">
        <v>165</v>
      </c>
      <c r="O4856" t="s">
        <v>165</v>
      </c>
      <c r="P4856" t="s">
        <v>165</v>
      </c>
      <c r="Q4856" t="s">
        <v>165</v>
      </c>
    </row>
    <row r="4857">
      <c r="B4857" t="s">
        <v>165</v>
      </c>
      <c r="C4857" t="s">
        <v>165</v>
      </c>
      <c r="D4857" t="s">
        <v>165</v>
      </c>
      <c r="E4857" t="s">
        <v>165</v>
      </c>
      <c r="F4857" t="s">
        <v>165</v>
      </c>
      <c r="G4857" t="s">
        <v>165</v>
      </c>
      <c r="H4857" t="s">
        <v>165</v>
      </c>
      <c r="J4857" t="s">
        <v>165</v>
      </c>
      <c r="K4857" t="s">
        <v>165</v>
      </c>
      <c r="L4857" t="s">
        <v>165</v>
      </c>
      <c r="M4857" t="s">
        <v>165</v>
      </c>
      <c r="N4857" t="s">
        <v>165</v>
      </c>
      <c r="O4857" t="s">
        <v>165</v>
      </c>
      <c r="P4857" t="s">
        <v>165</v>
      </c>
      <c r="Q4857" t="s">
        <v>165</v>
      </c>
    </row>
    <row r="4858">
      <c r="B4858" t="s">
        <v>165</v>
      </c>
      <c r="C4858" t="s">
        <v>165</v>
      </c>
      <c r="D4858" t="s">
        <v>165</v>
      </c>
      <c r="E4858" t="s">
        <v>165</v>
      </c>
      <c r="F4858" t="s">
        <v>165</v>
      </c>
      <c r="G4858" t="s">
        <v>165</v>
      </c>
      <c r="H4858" t="s">
        <v>165</v>
      </c>
      <c r="J4858" t="s">
        <v>165</v>
      </c>
      <c r="K4858" t="s">
        <v>165</v>
      </c>
      <c r="L4858" t="s">
        <v>165</v>
      </c>
      <c r="M4858" t="s">
        <v>165</v>
      </c>
      <c r="N4858" t="s">
        <v>165</v>
      </c>
      <c r="O4858" t="s">
        <v>165</v>
      </c>
      <c r="P4858" t="s">
        <v>165</v>
      </c>
      <c r="Q4858" t="s">
        <v>165</v>
      </c>
    </row>
    <row r="4859">
      <c r="B4859" t="s">
        <v>165</v>
      </c>
      <c r="C4859" t="s">
        <v>165</v>
      </c>
      <c r="D4859" t="s">
        <v>165</v>
      </c>
      <c r="E4859" t="s">
        <v>165</v>
      </c>
      <c r="F4859" t="s">
        <v>165</v>
      </c>
      <c r="G4859" t="s">
        <v>165</v>
      </c>
      <c r="H4859" t="s">
        <v>165</v>
      </c>
      <c r="J4859" t="s">
        <v>165</v>
      </c>
      <c r="K4859" t="s">
        <v>165</v>
      </c>
      <c r="L4859" t="s">
        <v>165</v>
      </c>
      <c r="M4859" t="s">
        <v>165</v>
      </c>
      <c r="N4859" t="s">
        <v>165</v>
      </c>
      <c r="O4859" t="s">
        <v>165</v>
      </c>
      <c r="P4859" t="s">
        <v>165</v>
      </c>
      <c r="Q4859" t="s">
        <v>165</v>
      </c>
    </row>
    <row r="4860">
      <c r="B4860" t="s">
        <v>165</v>
      </c>
      <c r="C4860" t="s">
        <v>165</v>
      </c>
      <c r="D4860" t="s">
        <v>165</v>
      </c>
      <c r="E4860" t="s">
        <v>165</v>
      </c>
      <c r="F4860" t="s">
        <v>165</v>
      </c>
      <c r="G4860" t="s">
        <v>165</v>
      </c>
      <c r="H4860" t="s">
        <v>165</v>
      </c>
      <c r="J4860" t="s">
        <v>165</v>
      </c>
      <c r="K4860" t="s">
        <v>165</v>
      </c>
      <c r="L4860" t="s">
        <v>165</v>
      </c>
      <c r="M4860" t="s">
        <v>165</v>
      </c>
      <c r="N4860" t="s">
        <v>165</v>
      </c>
      <c r="O4860" t="s">
        <v>165</v>
      </c>
      <c r="P4860" t="s">
        <v>165</v>
      </c>
      <c r="Q4860" t="s">
        <v>165</v>
      </c>
    </row>
    <row r="4861">
      <c r="B4861" t="s">
        <v>165</v>
      </c>
      <c r="C4861" t="s">
        <v>165</v>
      </c>
      <c r="D4861" t="s">
        <v>165</v>
      </c>
      <c r="E4861" t="s">
        <v>165</v>
      </c>
      <c r="F4861" t="s">
        <v>165</v>
      </c>
      <c r="G4861" t="s">
        <v>165</v>
      </c>
      <c r="H4861" t="s">
        <v>165</v>
      </c>
      <c r="J4861" t="s">
        <v>165</v>
      </c>
      <c r="K4861" t="s">
        <v>165</v>
      </c>
      <c r="L4861" t="s">
        <v>165</v>
      </c>
      <c r="M4861" t="s">
        <v>165</v>
      </c>
      <c r="N4861" t="s">
        <v>165</v>
      </c>
      <c r="O4861" t="s">
        <v>165</v>
      </c>
      <c r="P4861" t="s">
        <v>165</v>
      </c>
      <c r="Q4861" t="s">
        <v>165</v>
      </c>
    </row>
    <row r="4862">
      <c r="B4862" t="s">
        <v>165</v>
      </c>
      <c r="C4862" t="s">
        <v>165</v>
      </c>
      <c r="D4862" t="s">
        <v>165</v>
      </c>
      <c r="E4862" t="s">
        <v>165</v>
      </c>
      <c r="F4862" t="s">
        <v>165</v>
      </c>
      <c r="G4862" t="s">
        <v>165</v>
      </c>
      <c r="H4862" t="s">
        <v>165</v>
      </c>
      <c r="J4862" t="s">
        <v>165</v>
      </c>
      <c r="K4862" t="s">
        <v>165</v>
      </c>
      <c r="L4862" t="s">
        <v>165</v>
      </c>
      <c r="M4862" t="s">
        <v>165</v>
      </c>
      <c r="N4862" t="s">
        <v>165</v>
      </c>
      <c r="O4862" t="s">
        <v>165</v>
      </c>
      <c r="P4862" t="s">
        <v>165</v>
      </c>
      <c r="Q4862" t="s">
        <v>165</v>
      </c>
    </row>
    <row r="4863">
      <c r="B4863" t="s">
        <v>165</v>
      </c>
      <c r="C4863" t="s">
        <v>165</v>
      </c>
      <c r="D4863" t="s">
        <v>165</v>
      </c>
      <c r="E4863" t="s">
        <v>165</v>
      </c>
      <c r="F4863" t="s">
        <v>165</v>
      </c>
      <c r="G4863" t="s">
        <v>165</v>
      </c>
      <c r="H4863" t="s">
        <v>165</v>
      </c>
      <c r="J4863" t="s">
        <v>165</v>
      </c>
      <c r="K4863" t="s">
        <v>165</v>
      </c>
      <c r="L4863" t="s">
        <v>165</v>
      </c>
      <c r="M4863" t="s">
        <v>165</v>
      </c>
      <c r="N4863" t="s">
        <v>165</v>
      </c>
      <c r="O4863" t="s">
        <v>165</v>
      </c>
      <c r="P4863" t="s">
        <v>165</v>
      </c>
      <c r="Q4863" t="s">
        <v>165</v>
      </c>
    </row>
    <row r="4864">
      <c r="B4864" t="s">
        <v>165</v>
      </c>
      <c r="C4864" t="s">
        <v>165</v>
      </c>
      <c r="D4864" t="s">
        <v>165</v>
      </c>
      <c r="E4864" t="s">
        <v>165</v>
      </c>
      <c r="F4864" t="s">
        <v>165</v>
      </c>
      <c r="G4864" t="s">
        <v>165</v>
      </c>
      <c r="H4864" t="s">
        <v>165</v>
      </c>
      <c r="J4864" t="s">
        <v>165</v>
      </c>
      <c r="K4864" t="s">
        <v>165</v>
      </c>
      <c r="L4864" t="s">
        <v>165</v>
      </c>
      <c r="M4864" t="s">
        <v>165</v>
      </c>
      <c r="N4864" t="s">
        <v>165</v>
      </c>
      <c r="O4864" t="s">
        <v>165</v>
      </c>
      <c r="P4864" t="s">
        <v>165</v>
      </c>
      <c r="Q4864" t="s">
        <v>165</v>
      </c>
    </row>
    <row r="4865">
      <c r="B4865" t="s">
        <v>165</v>
      </c>
      <c r="C4865" t="s">
        <v>165</v>
      </c>
      <c r="D4865" t="s">
        <v>165</v>
      </c>
      <c r="E4865" t="s">
        <v>165</v>
      </c>
      <c r="F4865" t="s">
        <v>165</v>
      </c>
      <c r="G4865" t="s">
        <v>165</v>
      </c>
      <c r="H4865" t="s">
        <v>165</v>
      </c>
      <c r="J4865" t="s">
        <v>165</v>
      </c>
      <c r="K4865" t="s">
        <v>165</v>
      </c>
      <c r="L4865" t="s">
        <v>165</v>
      </c>
      <c r="M4865" t="s">
        <v>165</v>
      </c>
      <c r="N4865" t="s">
        <v>165</v>
      </c>
      <c r="O4865" t="s">
        <v>165</v>
      </c>
      <c r="P4865" t="s">
        <v>165</v>
      </c>
      <c r="Q4865" t="s">
        <v>165</v>
      </c>
    </row>
    <row r="4866">
      <c r="B4866" t="s">
        <v>165</v>
      </c>
      <c r="C4866" t="s">
        <v>165</v>
      </c>
      <c r="D4866" t="s">
        <v>165</v>
      </c>
      <c r="E4866" t="s">
        <v>165</v>
      </c>
      <c r="F4866" t="s">
        <v>165</v>
      </c>
      <c r="G4866" t="s">
        <v>165</v>
      </c>
      <c r="H4866" t="s">
        <v>165</v>
      </c>
      <c r="J4866" t="s">
        <v>165</v>
      </c>
      <c r="K4866" t="s">
        <v>165</v>
      </c>
      <c r="L4866" t="s">
        <v>165</v>
      </c>
      <c r="M4866" t="s">
        <v>165</v>
      </c>
      <c r="N4866" t="s">
        <v>165</v>
      </c>
      <c r="O4866" t="s">
        <v>165</v>
      </c>
      <c r="P4866" t="s">
        <v>165</v>
      </c>
      <c r="Q4866" t="s">
        <v>165</v>
      </c>
    </row>
    <row r="4867">
      <c r="B4867" t="s">
        <v>165</v>
      </c>
      <c r="C4867" t="s">
        <v>165</v>
      </c>
      <c r="D4867" t="s">
        <v>165</v>
      </c>
      <c r="E4867" t="s">
        <v>165</v>
      </c>
      <c r="F4867" t="s">
        <v>165</v>
      </c>
      <c r="G4867" t="s">
        <v>165</v>
      </c>
      <c r="H4867" t="s">
        <v>165</v>
      </c>
      <c r="J4867" t="s">
        <v>165</v>
      </c>
      <c r="K4867" t="s">
        <v>165</v>
      </c>
      <c r="L4867" t="s">
        <v>165</v>
      </c>
      <c r="M4867" t="s">
        <v>165</v>
      </c>
      <c r="N4867" t="s">
        <v>165</v>
      </c>
      <c r="O4867" t="s">
        <v>165</v>
      </c>
      <c r="P4867" t="s">
        <v>165</v>
      </c>
      <c r="Q4867" t="s">
        <v>165</v>
      </c>
    </row>
    <row r="4868">
      <c r="B4868" t="s">
        <v>165</v>
      </c>
      <c r="C4868" t="s">
        <v>165</v>
      </c>
      <c r="D4868" t="s">
        <v>165</v>
      </c>
      <c r="E4868" t="s">
        <v>165</v>
      </c>
      <c r="F4868" t="s">
        <v>165</v>
      </c>
      <c r="G4868" t="s">
        <v>165</v>
      </c>
      <c r="H4868" t="s">
        <v>165</v>
      </c>
      <c r="J4868" t="s">
        <v>165</v>
      </c>
      <c r="K4868" t="s">
        <v>165</v>
      </c>
      <c r="L4868" t="s">
        <v>165</v>
      </c>
      <c r="M4868" t="s">
        <v>165</v>
      </c>
      <c r="N4868" t="s">
        <v>165</v>
      </c>
      <c r="O4868" t="s">
        <v>165</v>
      </c>
      <c r="P4868" t="s">
        <v>165</v>
      </c>
      <c r="Q4868" t="s">
        <v>165</v>
      </c>
    </row>
    <row r="4869">
      <c r="B4869" t="s">
        <v>165</v>
      </c>
      <c r="C4869" t="s">
        <v>165</v>
      </c>
      <c r="D4869" t="s">
        <v>165</v>
      </c>
      <c r="E4869" t="s">
        <v>165</v>
      </c>
      <c r="F4869" t="s">
        <v>165</v>
      </c>
      <c r="G4869" t="s">
        <v>165</v>
      </c>
      <c r="H4869" t="s">
        <v>165</v>
      </c>
      <c r="J4869" t="s">
        <v>165</v>
      </c>
      <c r="K4869" t="s">
        <v>165</v>
      </c>
      <c r="L4869" t="s">
        <v>165</v>
      </c>
      <c r="M4869" t="s">
        <v>165</v>
      </c>
      <c r="N4869" t="s">
        <v>165</v>
      </c>
      <c r="O4869" t="s">
        <v>165</v>
      </c>
      <c r="P4869" t="s">
        <v>165</v>
      </c>
      <c r="Q4869" t="s">
        <v>165</v>
      </c>
    </row>
    <row r="4870">
      <c r="B4870" t="s">
        <v>165</v>
      </c>
      <c r="C4870" t="s">
        <v>165</v>
      </c>
      <c r="D4870" t="s">
        <v>165</v>
      </c>
      <c r="E4870" t="s">
        <v>165</v>
      </c>
      <c r="F4870" t="s">
        <v>165</v>
      </c>
      <c r="G4870" t="s">
        <v>165</v>
      </c>
      <c r="H4870" t="s">
        <v>165</v>
      </c>
      <c r="J4870" t="s">
        <v>165</v>
      </c>
      <c r="K4870" t="s">
        <v>165</v>
      </c>
      <c r="L4870" t="s">
        <v>165</v>
      </c>
      <c r="M4870" t="s">
        <v>165</v>
      </c>
      <c r="N4870" t="s">
        <v>165</v>
      </c>
      <c r="O4870" t="s">
        <v>165</v>
      </c>
      <c r="P4870" t="s">
        <v>165</v>
      </c>
      <c r="Q4870" t="s">
        <v>165</v>
      </c>
    </row>
    <row r="4871">
      <c r="B4871" t="s">
        <v>165</v>
      </c>
      <c r="C4871" t="s">
        <v>165</v>
      </c>
      <c r="D4871" t="s">
        <v>165</v>
      </c>
      <c r="E4871" t="s">
        <v>165</v>
      </c>
      <c r="F4871" t="s">
        <v>165</v>
      </c>
      <c r="G4871" t="s">
        <v>165</v>
      </c>
      <c r="H4871" t="s">
        <v>165</v>
      </c>
      <c r="J4871" t="s">
        <v>165</v>
      </c>
      <c r="K4871" t="s">
        <v>165</v>
      </c>
      <c r="L4871" t="s">
        <v>165</v>
      </c>
      <c r="M4871" t="s">
        <v>165</v>
      </c>
      <c r="N4871" t="s">
        <v>165</v>
      </c>
      <c r="O4871" t="s">
        <v>165</v>
      </c>
      <c r="P4871" t="s">
        <v>165</v>
      </c>
      <c r="Q4871" t="s">
        <v>165</v>
      </c>
    </row>
    <row r="4872">
      <c r="B4872" t="s">
        <v>165</v>
      </c>
      <c r="C4872" t="s">
        <v>165</v>
      </c>
      <c r="D4872" t="s">
        <v>165</v>
      </c>
      <c r="E4872" t="s">
        <v>165</v>
      </c>
      <c r="F4872" t="s">
        <v>165</v>
      </c>
      <c r="G4872" t="s">
        <v>165</v>
      </c>
      <c r="H4872" t="s">
        <v>165</v>
      </c>
      <c r="J4872" t="s">
        <v>165</v>
      </c>
      <c r="K4872" t="s">
        <v>165</v>
      </c>
      <c r="L4872" t="s">
        <v>165</v>
      </c>
      <c r="M4872" t="s">
        <v>165</v>
      </c>
      <c r="N4872" t="s">
        <v>165</v>
      </c>
      <c r="O4872" t="s">
        <v>165</v>
      </c>
      <c r="P4872" t="s">
        <v>165</v>
      </c>
      <c r="Q4872" t="s">
        <v>165</v>
      </c>
    </row>
    <row r="4873">
      <c r="B4873" t="s">
        <v>165</v>
      </c>
      <c r="C4873" t="s">
        <v>165</v>
      </c>
      <c r="D4873" t="s">
        <v>165</v>
      </c>
      <c r="E4873" t="s">
        <v>165</v>
      </c>
      <c r="F4873" t="s">
        <v>165</v>
      </c>
      <c r="G4873" t="s">
        <v>165</v>
      </c>
      <c r="H4873" t="s">
        <v>165</v>
      </c>
      <c r="J4873" t="s">
        <v>165</v>
      </c>
      <c r="K4873" t="s">
        <v>165</v>
      </c>
      <c r="L4873" t="s">
        <v>165</v>
      </c>
      <c r="M4873" t="s">
        <v>165</v>
      </c>
      <c r="N4873" t="s">
        <v>165</v>
      </c>
      <c r="O4873" t="s">
        <v>165</v>
      </c>
      <c r="P4873" t="s">
        <v>165</v>
      </c>
      <c r="Q4873" t="s">
        <v>165</v>
      </c>
    </row>
    <row r="4874">
      <c r="B4874" t="s">
        <v>165</v>
      </c>
      <c r="C4874" t="s">
        <v>165</v>
      </c>
      <c r="D4874" t="s">
        <v>165</v>
      </c>
      <c r="E4874" t="s">
        <v>165</v>
      </c>
      <c r="F4874" t="s">
        <v>165</v>
      </c>
      <c r="G4874" t="s">
        <v>165</v>
      </c>
      <c r="H4874" t="s">
        <v>165</v>
      </c>
      <c r="J4874" t="s">
        <v>165</v>
      </c>
      <c r="K4874" t="s">
        <v>165</v>
      </c>
      <c r="L4874" t="s">
        <v>165</v>
      </c>
      <c r="M4874" t="s">
        <v>165</v>
      </c>
      <c r="N4874" t="s">
        <v>165</v>
      </c>
      <c r="O4874" t="s">
        <v>165</v>
      </c>
      <c r="P4874" t="s">
        <v>165</v>
      </c>
      <c r="Q4874" t="s">
        <v>165</v>
      </c>
    </row>
    <row r="4875">
      <c r="B4875" t="s">
        <v>165</v>
      </c>
      <c r="C4875" t="s">
        <v>165</v>
      </c>
      <c r="D4875" t="s">
        <v>165</v>
      </c>
      <c r="E4875" t="s">
        <v>165</v>
      </c>
      <c r="F4875" t="s">
        <v>165</v>
      </c>
      <c r="G4875" t="s">
        <v>165</v>
      </c>
      <c r="H4875" t="s">
        <v>165</v>
      </c>
      <c r="J4875" t="s">
        <v>165</v>
      </c>
      <c r="K4875" t="s">
        <v>165</v>
      </c>
      <c r="L4875" t="s">
        <v>165</v>
      </c>
      <c r="M4875" t="s">
        <v>165</v>
      </c>
      <c r="N4875" t="s">
        <v>165</v>
      </c>
      <c r="O4875" t="s">
        <v>165</v>
      </c>
      <c r="P4875" t="s">
        <v>165</v>
      </c>
      <c r="Q4875" t="s">
        <v>165</v>
      </c>
    </row>
    <row r="4876">
      <c r="B4876" t="s">
        <v>165</v>
      </c>
      <c r="C4876" t="s">
        <v>165</v>
      </c>
      <c r="D4876" t="s">
        <v>165</v>
      </c>
      <c r="E4876" t="s">
        <v>165</v>
      </c>
      <c r="F4876" t="s">
        <v>165</v>
      </c>
      <c r="G4876" t="s">
        <v>165</v>
      </c>
      <c r="H4876" t="s">
        <v>165</v>
      </c>
      <c r="J4876" t="s">
        <v>165</v>
      </c>
      <c r="K4876" t="s">
        <v>165</v>
      </c>
      <c r="L4876" t="s">
        <v>165</v>
      </c>
      <c r="M4876" t="s">
        <v>165</v>
      </c>
      <c r="N4876" t="s">
        <v>165</v>
      </c>
      <c r="O4876" t="s">
        <v>165</v>
      </c>
      <c r="P4876" t="s">
        <v>165</v>
      </c>
      <c r="Q4876" t="s">
        <v>165</v>
      </c>
    </row>
    <row r="4877">
      <c r="B4877" t="s">
        <v>165</v>
      </c>
      <c r="C4877" t="s">
        <v>165</v>
      </c>
      <c r="D4877" t="s">
        <v>165</v>
      </c>
      <c r="E4877" t="s">
        <v>165</v>
      </c>
      <c r="F4877" t="s">
        <v>165</v>
      </c>
      <c r="G4877" t="s">
        <v>165</v>
      </c>
      <c r="H4877" t="s">
        <v>165</v>
      </c>
      <c r="J4877" t="s">
        <v>165</v>
      </c>
      <c r="K4877" t="s">
        <v>165</v>
      </c>
      <c r="L4877" t="s">
        <v>165</v>
      </c>
      <c r="M4877" t="s">
        <v>165</v>
      </c>
      <c r="N4877" t="s">
        <v>165</v>
      </c>
      <c r="O4877" t="s">
        <v>165</v>
      </c>
      <c r="P4877" t="s">
        <v>165</v>
      </c>
      <c r="Q4877" t="s">
        <v>165</v>
      </c>
    </row>
    <row r="4878">
      <c r="B4878" t="s">
        <v>165</v>
      </c>
      <c r="C4878" t="s">
        <v>165</v>
      </c>
      <c r="D4878" t="s">
        <v>165</v>
      </c>
      <c r="E4878" t="s">
        <v>165</v>
      </c>
      <c r="F4878" t="s">
        <v>165</v>
      </c>
      <c r="G4878" t="s">
        <v>165</v>
      </c>
      <c r="H4878" t="s">
        <v>165</v>
      </c>
      <c r="J4878" t="s">
        <v>165</v>
      </c>
      <c r="K4878" t="s">
        <v>165</v>
      </c>
      <c r="L4878" t="s">
        <v>165</v>
      </c>
      <c r="M4878" t="s">
        <v>165</v>
      </c>
      <c r="N4878" t="s">
        <v>165</v>
      </c>
      <c r="O4878" t="s">
        <v>165</v>
      </c>
      <c r="P4878" t="s">
        <v>165</v>
      </c>
      <c r="Q4878" t="s">
        <v>165</v>
      </c>
    </row>
    <row r="4879">
      <c r="B4879" t="s">
        <v>165</v>
      </c>
      <c r="C4879" t="s">
        <v>165</v>
      </c>
      <c r="D4879" t="s">
        <v>165</v>
      </c>
      <c r="E4879" t="s">
        <v>165</v>
      </c>
      <c r="F4879" t="s">
        <v>165</v>
      </c>
      <c r="G4879" t="s">
        <v>165</v>
      </c>
      <c r="H4879" t="s">
        <v>165</v>
      </c>
      <c r="J4879" t="s">
        <v>165</v>
      </c>
      <c r="K4879" t="s">
        <v>165</v>
      </c>
      <c r="L4879" t="s">
        <v>165</v>
      </c>
      <c r="M4879" t="s">
        <v>165</v>
      </c>
      <c r="N4879" t="s">
        <v>165</v>
      </c>
      <c r="O4879" t="s">
        <v>165</v>
      </c>
      <c r="P4879" t="s">
        <v>165</v>
      </c>
      <c r="Q4879" t="s">
        <v>165</v>
      </c>
    </row>
    <row r="4880">
      <c r="B4880" t="s">
        <v>165</v>
      </c>
      <c r="C4880" t="s">
        <v>165</v>
      </c>
      <c r="D4880" t="s">
        <v>165</v>
      </c>
      <c r="E4880" t="s">
        <v>165</v>
      </c>
      <c r="F4880" t="s">
        <v>165</v>
      </c>
      <c r="G4880" t="s">
        <v>165</v>
      </c>
      <c r="H4880" t="s">
        <v>165</v>
      </c>
      <c r="J4880" t="s">
        <v>165</v>
      </c>
      <c r="K4880" t="s">
        <v>165</v>
      </c>
      <c r="L4880" t="s">
        <v>165</v>
      </c>
      <c r="M4880" t="s">
        <v>165</v>
      </c>
      <c r="N4880" t="s">
        <v>165</v>
      </c>
      <c r="O4880" t="s">
        <v>165</v>
      </c>
      <c r="P4880" t="s">
        <v>165</v>
      </c>
      <c r="Q4880" t="s">
        <v>165</v>
      </c>
    </row>
    <row r="4881">
      <c r="B4881" t="s">
        <v>165</v>
      </c>
      <c r="C4881" t="s">
        <v>165</v>
      </c>
      <c r="D4881" t="s">
        <v>165</v>
      </c>
      <c r="E4881" t="s">
        <v>165</v>
      </c>
      <c r="F4881" t="s">
        <v>165</v>
      </c>
      <c r="G4881" t="s">
        <v>165</v>
      </c>
      <c r="H4881" t="s">
        <v>165</v>
      </c>
      <c r="J4881" t="s">
        <v>165</v>
      </c>
      <c r="K4881" t="s">
        <v>165</v>
      </c>
      <c r="L4881" t="s">
        <v>165</v>
      </c>
      <c r="M4881" t="s">
        <v>165</v>
      </c>
      <c r="N4881" t="s">
        <v>165</v>
      </c>
      <c r="O4881" t="s">
        <v>165</v>
      </c>
      <c r="P4881" t="s">
        <v>165</v>
      </c>
      <c r="Q4881" t="s">
        <v>165</v>
      </c>
    </row>
    <row r="4882">
      <c r="B4882" t="s">
        <v>165</v>
      </c>
      <c r="C4882" t="s">
        <v>165</v>
      </c>
      <c r="D4882" t="s">
        <v>165</v>
      </c>
      <c r="E4882" t="s">
        <v>165</v>
      </c>
      <c r="F4882" t="s">
        <v>165</v>
      </c>
      <c r="G4882" t="s">
        <v>165</v>
      </c>
      <c r="H4882" t="s">
        <v>165</v>
      </c>
      <c r="J4882" t="s">
        <v>165</v>
      </c>
      <c r="K4882" t="s">
        <v>165</v>
      </c>
      <c r="L4882" t="s">
        <v>165</v>
      </c>
      <c r="M4882" t="s">
        <v>165</v>
      </c>
      <c r="N4882" t="s">
        <v>165</v>
      </c>
      <c r="O4882" t="s">
        <v>165</v>
      </c>
      <c r="P4882" t="s">
        <v>165</v>
      </c>
      <c r="Q4882" t="s">
        <v>165</v>
      </c>
    </row>
    <row r="4883">
      <c r="B4883" t="s">
        <v>165</v>
      </c>
      <c r="C4883" t="s">
        <v>165</v>
      </c>
      <c r="D4883" t="s">
        <v>165</v>
      </c>
      <c r="E4883" t="s">
        <v>165</v>
      </c>
      <c r="F4883" t="s">
        <v>165</v>
      </c>
      <c r="G4883" t="s">
        <v>165</v>
      </c>
      <c r="H4883" t="s">
        <v>165</v>
      </c>
      <c r="J4883" t="s">
        <v>165</v>
      </c>
      <c r="K4883" t="s">
        <v>165</v>
      </c>
      <c r="L4883" t="s">
        <v>165</v>
      </c>
      <c r="M4883" t="s">
        <v>165</v>
      </c>
      <c r="N4883" t="s">
        <v>165</v>
      </c>
      <c r="O4883" t="s">
        <v>165</v>
      </c>
      <c r="P4883" t="s">
        <v>165</v>
      </c>
      <c r="Q4883" t="s">
        <v>165</v>
      </c>
    </row>
    <row r="4884">
      <c r="B4884" t="s">
        <v>165</v>
      </c>
      <c r="C4884" t="s">
        <v>165</v>
      </c>
      <c r="D4884" t="s">
        <v>165</v>
      </c>
      <c r="E4884" t="s">
        <v>165</v>
      </c>
      <c r="F4884" t="s">
        <v>165</v>
      </c>
      <c r="G4884" t="s">
        <v>165</v>
      </c>
      <c r="H4884" t="s">
        <v>165</v>
      </c>
      <c r="J4884" t="s">
        <v>165</v>
      </c>
      <c r="K4884" t="s">
        <v>165</v>
      </c>
      <c r="L4884" t="s">
        <v>165</v>
      </c>
      <c r="M4884" t="s">
        <v>165</v>
      </c>
      <c r="N4884" t="s">
        <v>165</v>
      </c>
      <c r="O4884" t="s">
        <v>165</v>
      </c>
      <c r="P4884" t="s">
        <v>165</v>
      </c>
      <c r="Q4884" t="s">
        <v>165</v>
      </c>
    </row>
    <row r="4885">
      <c r="B4885" t="s">
        <v>165</v>
      </c>
      <c r="C4885" t="s">
        <v>165</v>
      </c>
      <c r="D4885" t="s">
        <v>165</v>
      </c>
      <c r="E4885" t="s">
        <v>165</v>
      </c>
      <c r="F4885" t="s">
        <v>165</v>
      </c>
      <c r="G4885" t="s">
        <v>165</v>
      </c>
      <c r="H4885" t="s">
        <v>165</v>
      </c>
      <c r="J4885" t="s">
        <v>165</v>
      </c>
      <c r="K4885" t="s">
        <v>165</v>
      </c>
      <c r="L4885" t="s">
        <v>165</v>
      </c>
      <c r="M4885" t="s">
        <v>165</v>
      </c>
      <c r="N4885" t="s">
        <v>165</v>
      </c>
      <c r="O4885" t="s">
        <v>165</v>
      </c>
      <c r="P4885" t="s">
        <v>165</v>
      </c>
      <c r="Q4885" t="s">
        <v>165</v>
      </c>
    </row>
    <row r="4886">
      <c r="B4886" t="s">
        <v>165</v>
      </c>
      <c r="C4886" t="s">
        <v>165</v>
      </c>
      <c r="D4886" t="s">
        <v>165</v>
      </c>
      <c r="E4886" t="s">
        <v>165</v>
      </c>
      <c r="F4886" t="s">
        <v>165</v>
      </c>
      <c r="G4886" t="s">
        <v>165</v>
      </c>
      <c r="H4886" t="s">
        <v>165</v>
      </c>
      <c r="J4886" t="s">
        <v>165</v>
      </c>
      <c r="K4886" t="s">
        <v>165</v>
      </c>
      <c r="L4886" t="s">
        <v>165</v>
      </c>
      <c r="M4886" t="s">
        <v>165</v>
      </c>
      <c r="N4886" t="s">
        <v>165</v>
      </c>
      <c r="O4886" t="s">
        <v>165</v>
      </c>
      <c r="P4886" t="s">
        <v>165</v>
      </c>
      <c r="Q4886" t="s">
        <v>165</v>
      </c>
    </row>
    <row r="4887">
      <c r="B4887" t="s">
        <v>165</v>
      </c>
      <c r="C4887" t="s">
        <v>165</v>
      </c>
      <c r="D4887" t="s">
        <v>165</v>
      </c>
      <c r="E4887" t="s">
        <v>165</v>
      </c>
      <c r="F4887" t="s">
        <v>165</v>
      </c>
      <c r="G4887" t="s">
        <v>165</v>
      </c>
      <c r="H4887" t="s">
        <v>165</v>
      </c>
      <c r="J4887" t="s">
        <v>165</v>
      </c>
      <c r="K4887" t="s">
        <v>165</v>
      </c>
      <c r="L4887" t="s">
        <v>165</v>
      </c>
      <c r="M4887" t="s">
        <v>165</v>
      </c>
      <c r="N4887" t="s">
        <v>165</v>
      </c>
      <c r="O4887" t="s">
        <v>165</v>
      </c>
      <c r="P4887" t="s">
        <v>165</v>
      </c>
      <c r="Q4887" t="s">
        <v>165</v>
      </c>
    </row>
    <row r="4888">
      <c r="B4888" t="s">
        <v>165</v>
      </c>
      <c r="C4888" t="s">
        <v>165</v>
      </c>
      <c r="D4888" t="s">
        <v>165</v>
      </c>
      <c r="E4888" t="s">
        <v>165</v>
      </c>
      <c r="F4888" t="s">
        <v>165</v>
      </c>
      <c r="G4888" t="s">
        <v>165</v>
      </c>
      <c r="H4888" t="s">
        <v>165</v>
      </c>
      <c r="J4888" t="s">
        <v>165</v>
      </c>
      <c r="K4888" t="s">
        <v>165</v>
      </c>
      <c r="L4888" t="s">
        <v>165</v>
      </c>
      <c r="M4888" t="s">
        <v>165</v>
      </c>
      <c r="N4888" t="s">
        <v>165</v>
      </c>
      <c r="O4888" t="s">
        <v>165</v>
      </c>
      <c r="P4888" t="s">
        <v>165</v>
      </c>
      <c r="Q4888" t="s">
        <v>165</v>
      </c>
    </row>
    <row r="4889">
      <c r="B4889" t="s">
        <v>165</v>
      </c>
      <c r="C4889" t="s">
        <v>165</v>
      </c>
      <c r="D4889" t="s">
        <v>165</v>
      </c>
      <c r="E4889" t="s">
        <v>165</v>
      </c>
      <c r="F4889" t="s">
        <v>165</v>
      </c>
      <c r="G4889" t="s">
        <v>165</v>
      </c>
      <c r="H4889" t="s">
        <v>165</v>
      </c>
      <c r="J4889" t="s">
        <v>165</v>
      </c>
      <c r="K4889" t="s">
        <v>165</v>
      </c>
      <c r="L4889" t="s">
        <v>165</v>
      </c>
      <c r="M4889" t="s">
        <v>165</v>
      </c>
      <c r="N4889" t="s">
        <v>165</v>
      </c>
      <c r="O4889" t="s">
        <v>165</v>
      </c>
      <c r="P4889" t="s">
        <v>165</v>
      </c>
      <c r="Q4889" t="s">
        <v>165</v>
      </c>
    </row>
    <row r="4890">
      <c r="B4890" t="s">
        <v>165</v>
      </c>
      <c r="C4890" t="s">
        <v>165</v>
      </c>
      <c r="D4890" t="s">
        <v>165</v>
      </c>
      <c r="E4890" t="s">
        <v>165</v>
      </c>
      <c r="F4890" t="s">
        <v>165</v>
      </c>
      <c r="G4890" t="s">
        <v>165</v>
      </c>
      <c r="H4890" t="s">
        <v>165</v>
      </c>
      <c r="J4890" t="s">
        <v>165</v>
      </c>
      <c r="K4890" t="s">
        <v>165</v>
      </c>
      <c r="L4890" t="s">
        <v>165</v>
      </c>
      <c r="M4890" t="s">
        <v>165</v>
      </c>
      <c r="N4890" t="s">
        <v>165</v>
      </c>
      <c r="O4890" t="s">
        <v>165</v>
      </c>
      <c r="P4890" t="s">
        <v>165</v>
      </c>
      <c r="Q4890" t="s">
        <v>165</v>
      </c>
    </row>
    <row r="4891">
      <c r="B4891" t="s">
        <v>165</v>
      </c>
      <c r="C4891" t="s">
        <v>165</v>
      </c>
      <c r="D4891" t="s">
        <v>165</v>
      </c>
      <c r="E4891" t="s">
        <v>165</v>
      </c>
      <c r="F4891" t="s">
        <v>165</v>
      </c>
      <c r="G4891" t="s">
        <v>165</v>
      </c>
      <c r="H4891" t="s">
        <v>165</v>
      </c>
      <c r="J4891" t="s">
        <v>165</v>
      </c>
      <c r="K4891" t="s">
        <v>165</v>
      </c>
      <c r="L4891" t="s">
        <v>165</v>
      </c>
      <c r="M4891" t="s">
        <v>165</v>
      </c>
      <c r="N4891" t="s">
        <v>165</v>
      </c>
      <c r="O4891" t="s">
        <v>165</v>
      </c>
      <c r="P4891" t="s">
        <v>165</v>
      </c>
      <c r="Q4891" t="s">
        <v>165</v>
      </c>
    </row>
    <row r="4892">
      <c r="B4892" t="s">
        <v>165</v>
      </c>
      <c r="C4892" t="s">
        <v>165</v>
      </c>
      <c r="D4892" t="s">
        <v>165</v>
      </c>
      <c r="E4892" t="s">
        <v>165</v>
      </c>
      <c r="F4892" t="s">
        <v>165</v>
      </c>
      <c r="G4892" t="s">
        <v>165</v>
      </c>
      <c r="H4892" t="s">
        <v>165</v>
      </c>
      <c r="J4892" t="s">
        <v>165</v>
      </c>
      <c r="K4892" t="s">
        <v>165</v>
      </c>
      <c r="L4892" t="s">
        <v>165</v>
      </c>
      <c r="M4892" t="s">
        <v>165</v>
      </c>
      <c r="N4892" t="s">
        <v>165</v>
      </c>
      <c r="O4892" t="s">
        <v>165</v>
      </c>
      <c r="P4892" t="s">
        <v>165</v>
      </c>
      <c r="Q4892" t="s">
        <v>165</v>
      </c>
    </row>
    <row r="4893">
      <c r="B4893" t="s">
        <v>165</v>
      </c>
      <c r="C4893" t="s">
        <v>165</v>
      </c>
      <c r="D4893" t="s">
        <v>165</v>
      </c>
      <c r="E4893" t="s">
        <v>165</v>
      </c>
      <c r="F4893" t="s">
        <v>165</v>
      </c>
      <c r="G4893" t="s">
        <v>165</v>
      </c>
      <c r="H4893" t="s">
        <v>165</v>
      </c>
      <c r="J4893" t="s">
        <v>165</v>
      </c>
      <c r="K4893" t="s">
        <v>165</v>
      </c>
      <c r="L4893" t="s">
        <v>165</v>
      </c>
      <c r="M4893" t="s">
        <v>165</v>
      </c>
      <c r="N4893" t="s">
        <v>165</v>
      </c>
      <c r="O4893" t="s">
        <v>165</v>
      </c>
      <c r="P4893" t="s">
        <v>165</v>
      </c>
      <c r="Q4893" t="s">
        <v>165</v>
      </c>
    </row>
    <row r="4894">
      <c r="B4894" t="s">
        <v>165</v>
      </c>
      <c r="C4894" t="s">
        <v>165</v>
      </c>
      <c r="D4894" t="s">
        <v>165</v>
      </c>
      <c r="E4894" t="s">
        <v>165</v>
      </c>
      <c r="F4894" t="s">
        <v>165</v>
      </c>
      <c r="G4894" t="s">
        <v>165</v>
      </c>
      <c r="H4894" t="s">
        <v>165</v>
      </c>
      <c r="J4894" t="s">
        <v>165</v>
      </c>
      <c r="K4894" t="s">
        <v>165</v>
      </c>
      <c r="L4894" t="s">
        <v>165</v>
      </c>
      <c r="M4894" t="s">
        <v>165</v>
      </c>
      <c r="N4894" t="s">
        <v>165</v>
      </c>
      <c r="O4894" t="s">
        <v>165</v>
      </c>
      <c r="P4894" t="s">
        <v>165</v>
      </c>
      <c r="Q4894" t="s">
        <v>165</v>
      </c>
    </row>
    <row r="4895">
      <c r="B4895" t="s">
        <v>165</v>
      </c>
      <c r="C4895" t="s">
        <v>165</v>
      </c>
      <c r="D4895" t="s">
        <v>165</v>
      </c>
      <c r="E4895" t="s">
        <v>165</v>
      </c>
      <c r="F4895" t="s">
        <v>165</v>
      </c>
      <c r="G4895" t="s">
        <v>165</v>
      </c>
      <c r="H4895" t="s">
        <v>165</v>
      </c>
      <c r="J4895" t="s">
        <v>165</v>
      </c>
      <c r="K4895" t="s">
        <v>165</v>
      </c>
      <c r="L4895" t="s">
        <v>165</v>
      </c>
      <c r="M4895" t="s">
        <v>165</v>
      </c>
      <c r="N4895" t="s">
        <v>165</v>
      </c>
      <c r="O4895" t="s">
        <v>165</v>
      </c>
      <c r="P4895" t="s">
        <v>165</v>
      </c>
      <c r="Q4895" t="s">
        <v>165</v>
      </c>
    </row>
    <row r="4896">
      <c r="B4896" t="s">
        <v>165</v>
      </c>
      <c r="C4896" t="s">
        <v>165</v>
      </c>
      <c r="D4896" t="s">
        <v>165</v>
      </c>
      <c r="E4896" t="s">
        <v>165</v>
      </c>
      <c r="F4896" t="s">
        <v>165</v>
      </c>
      <c r="G4896" t="s">
        <v>165</v>
      </c>
      <c r="H4896" t="s">
        <v>165</v>
      </c>
      <c r="J4896" t="s">
        <v>165</v>
      </c>
      <c r="K4896" t="s">
        <v>165</v>
      </c>
      <c r="L4896" t="s">
        <v>165</v>
      </c>
      <c r="M4896" t="s">
        <v>165</v>
      </c>
      <c r="N4896" t="s">
        <v>165</v>
      </c>
      <c r="O4896" t="s">
        <v>165</v>
      </c>
      <c r="P4896" t="s">
        <v>165</v>
      </c>
      <c r="Q4896" t="s">
        <v>165</v>
      </c>
    </row>
    <row r="4897">
      <c r="B4897" t="s">
        <v>165</v>
      </c>
      <c r="C4897" t="s">
        <v>165</v>
      </c>
      <c r="D4897" t="s">
        <v>165</v>
      </c>
      <c r="E4897" t="s">
        <v>165</v>
      </c>
      <c r="F4897" t="s">
        <v>165</v>
      </c>
      <c r="G4897" t="s">
        <v>165</v>
      </c>
      <c r="H4897" t="s">
        <v>165</v>
      </c>
      <c r="J4897" t="s">
        <v>165</v>
      </c>
      <c r="K4897" t="s">
        <v>165</v>
      </c>
      <c r="L4897" t="s">
        <v>165</v>
      </c>
      <c r="M4897" t="s">
        <v>165</v>
      </c>
      <c r="N4897" t="s">
        <v>165</v>
      </c>
      <c r="O4897" t="s">
        <v>165</v>
      </c>
      <c r="P4897" t="s">
        <v>165</v>
      </c>
      <c r="Q4897" t="s">
        <v>165</v>
      </c>
    </row>
    <row r="4898">
      <c r="B4898" t="s">
        <v>165</v>
      </c>
      <c r="C4898" t="s">
        <v>165</v>
      </c>
      <c r="D4898" t="s">
        <v>165</v>
      </c>
      <c r="E4898" t="s">
        <v>165</v>
      </c>
      <c r="F4898" t="s">
        <v>165</v>
      </c>
      <c r="G4898" t="s">
        <v>165</v>
      </c>
      <c r="H4898" t="s">
        <v>165</v>
      </c>
      <c r="J4898" t="s">
        <v>165</v>
      </c>
      <c r="K4898" t="s">
        <v>165</v>
      </c>
      <c r="L4898" t="s">
        <v>165</v>
      </c>
      <c r="M4898" t="s">
        <v>165</v>
      </c>
      <c r="N4898" t="s">
        <v>165</v>
      </c>
      <c r="O4898" t="s">
        <v>165</v>
      </c>
      <c r="P4898" t="s">
        <v>165</v>
      </c>
      <c r="Q4898" t="s">
        <v>165</v>
      </c>
    </row>
    <row r="4899">
      <c r="B4899" t="s">
        <v>165</v>
      </c>
      <c r="C4899" t="s">
        <v>165</v>
      </c>
      <c r="D4899" t="s">
        <v>165</v>
      </c>
      <c r="E4899" t="s">
        <v>165</v>
      </c>
      <c r="F4899" t="s">
        <v>165</v>
      </c>
      <c r="G4899" t="s">
        <v>165</v>
      </c>
      <c r="H4899" t="s">
        <v>165</v>
      </c>
      <c r="J4899" t="s">
        <v>165</v>
      </c>
      <c r="K4899" t="s">
        <v>165</v>
      </c>
      <c r="L4899" t="s">
        <v>165</v>
      </c>
      <c r="M4899" t="s">
        <v>165</v>
      </c>
      <c r="N4899" t="s">
        <v>165</v>
      </c>
      <c r="O4899" t="s">
        <v>165</v>
      </c>
      <c r="P4899" t="s">
        <v>165</v>
      </c>
      <c r="Q4899" t="s">
        <v>165</v>
      </c>
    </row>
    <row r="4900">
      <c r="B4900" t="s">
        <v>165</v>
      </c>
      <c r="C4900" t="s">
        <v>165</v>
      </c>
      <c r="D4900" t="s">
        <v>165</v>
      </c>
      <c r="E4900" t="s">
        <v>165</v>
      </c>
      <c r="F4900" t="s">
        <v>165</v>
      </c>
      <c r="G4900" t="s">
        <v>165</v>
      </c>
      <c r="H4900" t="s">
        <v>165</v>
      </c>
      <c r="J4900" t="s">
        <v>165</v>
      </c>
      <c r="K4900" t="s">
        <v>165</v>
      </c>
      <c r="L4900" t="s">
        <v>165</v>
      </c>
      <c r="M4900" t="s">
        <v>165</v>
      </c>
      <c r="N4900" t="s">
        <v>165</v>
      </c>
      <c r="O4900" t="s">
        <v>165</v>
      </c>
      <c r="P4900" t="s">
        <v>165</v>
      </c>
      <c r="Q4900" t="s">
        <v>165</v>
      </c>
    </row>
    <row r="4901">
      <c r="B4901" t="s">
        <v>165</v>
      </c>
      <c r="C4901" t="s">
        <v>165</v>
      </c>
      <c r="D4901" t="s">
        <v>165</v>
      </c>
      <c r="E4901" t="s">
        <v>165</v>
      </c>
      <c r="F4901" t="s">
        <v>165</v>
      </c>
      <c r="G4901" t="s">
        <v>165</v>
      </c>
      <c r="H4901" t="s">
        <v>165</v>
      </c>
      <c r="J4901" t="s">
        <v>165</v>
      </c>
      <c r="K4901" t="s">
        <v>165</v>
      </c>
      <c r="L4901" t="s">
        <v>165</v>
      </c>
      <c r="M4901" t="s">
        <v>165</v>
      </c>
      <c r="N4901" t="s">
        <v>165</v>
      </c>
      <c r="O4901" t="s">
        <v>165</v>
      </c>
      <c r="P4901" t="s">
        <v>165</v>
      </c>
      <c r="Q4901" t="s">
        <v>165</v>
      </c>
    </row>
    <row r="4902">
      <c r="B4902" t="s">
        <v>165</v>
      </c>
      <c r="C4902" t="s">
        <v>165</v>
      </c>
      <c r="D4902" t="s">
        <v>165</v>
      </c>
      <c r="E4902" t="s">
        <v>165</v>
      </c>
      <c r="F4902" t="s">
        <v>165</v>
      </c>
      <c r="G4902" t="s">
        <v>165</v>
      </c>
      <c r="H4902" t="s">
        <v>165</v>
      </c>
      <c r="J4902" t="s">
        <v>165</v>
      </c>
      <c r="K4902" t="s">
        <v>165</v>
      </c>
      <c r="L4902" t="s">
        <v>165</v>
      </c>
      <c r="M4902" t="s">
        <v>165</v>
      </c>
      <c r="N4902" t="s">
        <v>165</v>
      </c>
      <c r="O4902" t="s">
        <v>165</v>
      </c>
      <c r="P4902" t="s">
        <v>165</v>
      </c>
      <c r="Q4902" t="s">
        <v>165</v>
      </c>
    </row>
    <row r="4903">
      <c r="B4903" t="s">
        <v>165</v>
      </c>
      <c r="C4903" t="s">
        <v>165</v>
      </c>
      <c r="D4903" t="s">
        <v>165</v>
      </c>
      <c r="E4903" t="s">
        <v>165</v>
      </c>
      <c r="F4903" t="s">
        <v>165</v>
      </c>
      <c r="G4903" t="s">
        <v>165</v>
      </c>
      <c r="H4903" t="s">
        <v>165</v>
      </c>
      <c r="J4903" t="s">
        <v>165</v>
      </c>
      <c r="K4903" t="s">
        <v>165</v>
      </c>
      <c r="L4903" t="s">
        <v>165</v>
      </c>
      <c r="M4903" t="s">
        <v>165</v>
      </c>
      <c r="N4903" t="s">
        <v>165</v>
      </c>
      <c r="O4903" t="s">
        <v>165</v>
      </c>
      <c r="P4903" t="s">
        <v>165</v>
      </c>
      <c r="Q4903" t="s">
        <v>165</v>
      </c>
    </row>
    <row r="4904">
      <c r="B4904" t="s">
        <v>165</v>
      </c>
      <c r="C4904" t="s">
        <v>165</v>
      </c>
      <c r="D4904" t="s">
        <v>165</v>
      </c>
      <c r="E4904" t="s">
        <v>165</v>
      </c>
      <c r="F4904" t="s">
        <v>165</v>
      </c>
      <c r="G4904" t="s">
        <v>165</v>
      </c>
      <c r="H4904" t="s">
        <v>165</v>
      </c>
      <c r="J4904" t="s">
        <v>165</v>
      </c>
      <c r="K4904" t="s">
        <v>165</v>
      </c>
      <c r="L4904" t="s">
        <v>165</v>
      </c>
      <c r="M4904" t="s">
        <v>165</v>
      </c>
      <c r="N4904" t="s">
        <v>165</v>
      </c>
      <c r="O4904" t="s">
        <v>165</v>
      </c>
      <c r="P4904" t="s">
        <v>165</v>
      </c>
      <c r="Q4904" t="s">
        <v>165</v>
      </c>
    </row>
    <row r="4905">
      <c r="B4905" t="s">
        <v>165</v>
      </c>
      <c r="C4905" t="s">
        <v>165</v>
      </c>
      <c r="D4905" t="s">
        <v>165</v>
      </c>
      <c r="E4905" t="s">
        <v>165</v>
      </c>
      <c r="F4905" t="s">
        <v>165</v>
      </c>
      <c r="G4905" t="s">
        <v>165</v>
      </c>
      <c r="H4905" t="s">
        <v>165</v>
      </c>
      <c r="J4905" t="s">
        <v>165</v>
      </c>
      <c r="K4905" t="s">
        <v>165</v>
      </c>
      <c r="L4905" t="s">
        <v>165</v>
      </c>
      <c r="M4905" t="s">
        <v>165</v>
      </c>
      <c r="N4905" t="s">
        <v>165</v>
      </c>
      <c r="O4905" t="s">
        <v>165</v>
      </c>
      <c r="P4905" t="s">
        <v>165</v>
      </c>
      <c r="Q4905" t="s">
        <v>165</v>
      </c>
    </row>
    <row r="4906">
      <c r="B4906" t="s">
        <v>165</v>
      </c>
      <c r="C4906" t="s">
        <v>165</v>
      </c>
      <c r="D4906" t="s">
        <v>165</v>
      </c>
      <c r="E4906" t="s">
        <v>165</v>
      </c>
      <c r="F4906" t="s">
        <v>165</v>
      </c>
      <c r="G4906" t="s">
        <v>165</v>
      </c>
      <c r="H4906" t="s">
        <v>165</v>
      </c>
      <c r="J4906" t="s">
        <v>165</v>
      </c>
      <c r="K4906" t="s">
        <v>165</v>
      </c>
      <c r="L4906" t="s">
        <v>165</v>
      </c>
      <c r="M4906" t="s">
        <v>165</v>
      </c>
      <c r="N4906" t="s">
        <v>165</v>
      </c>
      <c r="O4906" t="s">
        <v>165</v>
      </c>
      <c r="P4906" t="s">
        <v>165</v>
      </c>
      <c r="Q4906" t="s">
        <v>165</v>
      </c>
    </row>
    <row r="4907">
      <c r="B4907" t="s">
        <v>165</v>
      </c>
      <c r="C4907" t="s">
        <v>165</v>
      </c>
      <c r="D4907" t="s">
        <v>165</v>
      </c>
      <c r="E4907" t="s">
        <v>165</v>
      </c>
      <c r="F4907" t="s">
        <v>165</v>
      </c>
      <c r="G4907" t="s">
        <v>165</v>
      </c>
      <c r="H4907" t="s">
        <v>165</v>
      </c>
      <c r="J4907" t="s">
        <v>165</v>
      </c>
      <c r="K4907" t="s">
        <v>165</v>
      </c>
      <c r="L4907" t="s">
        <v>165</v>
      </c>
      <c r="M4907" t="s">
        <v>165</v>
      </c>
      <c r="N4907" t="s">
        <v>165</v>
      </c>
      <c r="O4907" t="s">
        <v>165</v>
      </c>
      <c r="P4907" t="s">
        <v>165</v>
      </c>
      <c r="Q4907" t="s">
        <v>165</v>
      </c>
    </row>
    <row r="4908">
      <c r="B4908" t="s">
        <v>165</v>
      </c>
      <c r="C4908" t="s">
        <v>165</v>
      </c>
      <c r="D4908" t="s">
        <v>165</v>
      </c>
      <c r="E4908" t="s">
        <v>165</v>
      </c>
      <c r="F4908" t="s">
        <v>165</v>
      </c>
      <c r="G4908" t="s">
        <v>165</v>
      </c>
      <c r="H4908" t="s">
        <v>165</v>
      </c>
      <c r="J4908" t="s">
        <v>165</v>
      </c>
      <c r="K4908" t="s">
        <v>165</v>
      </c>
      <c r="L4908" t="s">
        <v>165</v>
      </c>
      <c r="M4908" t="s">
        <v>165</v>
      </c>
      <c r="N4908" t="s">
        <v>165</v>
      </c>
      <c r="O4908" t="s">
        <v>165</v>
      </c>
      <c r="P4908" t="s">
        <v>165</v>
      </c>
      <c r="Q4908" t="s">
        <v>165</v>
      </c>
    </row>
    <row r="4909">
      <c r="B4909" t="s">
        <v>165</v>
      </c>
      <c r="C4909" t="s">
        <v>165</v>
      </c>
      <c r="D4909" t="s">
        <v>165</v>
      </c>
      <c r="E4909" t="s">
        <v>165</v>
      </c>
      <c r="F4909" t="s">
        <v>165</v>
      </c>
      <c r="G4909" t="s">
        <v>165</v>
      </c>
      <c r="H4909" t="s">
        <v>165</v>
      </c>
      <c r="J4909" t="s">
        <v>165</v>
      </c>
      <c r="K4909" t="s">
        <v>165</v>
      </c>
      <c r="L4909" t="s">
        <v>165</v>
      </c>
      <c r="M4909" t="s">
        <v>165</v>
      </c>
      <c r="N4909" t="s">
        <v>165</v>
      </c>
      <c r="O4909" t="s">
        <v>165</v>
      </c>
      <c r="P4909" t="s">
        <v>165</v>
      </c>
      <c r="Q4909" t="s">
        <v>165</v>
      </c>
    </row>
    <row r="4910">
      <c r="B4910" t="s">
        <v>165</v>
      </c>
      <c r="C4910" t="s">
        <v>165</v>
      </c>
      <c r="D4910" t="s">
        <v>165</v>
      </c>
      <c r="E4910" t="s">
        <v>165</v>
      </c>
      <c r="F4910" t="s">
        <v>165</v>
      </c>
      <c r="G4910" t="s">
        <v>165</v>
      </c>
      <c r="H4910" t="s">
        <v>165</v>
      </c>
      <c r="J4910" t="s">
        <v>165</v>
      </c>
      <c r="K4910" t="s">
        <v>165</v>
      </c>
      <c r="L4910" t="s">
        <v>165</v>
      </c>
      <c r="M4910" t="s">
        <v>165</v>
      </c>
      <c r="N4910" t="s">
        <v>165</v>
      </c>
      <c r="O4910" t="s">
        <v>165</v>
      </c>
      <c r="P4910" t="s">
        <v>165</v>
      </c>
      <c r="Q4910" t="s">
        <v>165</v>
      </c>
    </row>
    <row r="4911">
      <c r="B4911" t="s">
        <v>165</v>
      </c>
      <c r="C4911" t="s">
        <v>165</v>
      </c>
      <c r="D4911" t="s">
        <v>165</v>
      </c>
      <c r="E4911" t="s">
        <v>165</v>
      </c>
      <c r="F4911" t="s">
        <v>165</v>
      </c>
      <c r="G4911" t="s">
        <v>165</v>
      </c>
      <c r="H4911" t="s">
        <v>165</v>
      </c>
      <c r="J4911" t="s">
        <v>165</v>
      </c>
      <c r="K4911" t="s">
        <v>165</v>
      </c>
      <c r="L4911" t="s">
        <v>165</v>
      </c>
      <c r="M4911" t="s">
        <v>165</v>
      </c>
      <c r="N4911" t="s">
        <v>165</v>
      </c>
      <c r="O4911" t="s">
        <v>165</v>
      </c>
      <c r="P4911" t="s">
        <v>165</v>
      </c>
      <c r="Q4911" t="s">
        <v>165</v>
      </c>
    </row>
    <row r="4912">
      <c r="B4912" t="s">
        <v>165</v>
      </c>
      <c r="C4912" t="s">
        <v>165</v>
      </c>
      <c r="D4912" t="s">
        <v>165</v>
      </c>
      <c r="E4912" t="s">
        <v>165</v>
      </c>
      <c r="F4912" t="s">
        <v>165</v>
      </c>
      <c r="G4912" t="s">
        <v>165</v>
      </c>
      <c r="H4912" t="s">
        <v>165</v>
      </c>
      <c r="J4912" t="s">
        <v>165</v>
      </c>
      <c r="K4912" t="s">
        <v>165</v>
      </c>
      <c r="L4912" t="s">
        <v>165</v>
      </c>
      <c r="M4912" t="s">
        <v>165</v>
      </c>
      <c r="N4912" t="s">
        <v>165</v>
      </c>
      <c r="O4912" t="s">
        <v>165</v>
      </c>
      <c r="P4912" t="s">
        <v>165</v>
      </c>
      <c r="Q4912" t="s">
        <v>165</v>
      </c>
    </row>
    <row r="4913">
      <c r="B4913" t="s">
        <v>165</v>
      </c>
      <c r="C4913" t="s">
        <v>165</v>
      </c>
      <c r="D4913" t="s">
        <v>165</v>
      </c>
      <c r="E4913" t="s">
        <v>165</v>
      </c>
      <c r="F4913" t="s">
        <v>165</v>
      </c>
      <c r="G4913" t="s">
        <v>165</v>
      </c>
      <c r="H4913" t="s">
        <v>165</v>
      </c>
      <c r="J4913" t="s">
        <v>165</v>
      </c>
      <c r="K4913" t="s">
        <v>165</v>
      </c>
      <c r="L4913" t="s">
        <v>165</v>
      </c>
      <c r="M4913" t="s">
        <v>165</v>
      </c>
      <c r="N4913" t="s">
        <v>165</v>
      </c>
      <c r="O4913" t="s">
        <v>165</v>
      </c>
      <c r="P4913" t="s">
        <v>165</v>
      </c>
      <c r="Q4913" t="s">
        <v>165</v>
      </c>
    </row>
    <row r="4914">
      <c r="B4914" t="s">
        <v>165</v>
      </c>
      <c r="C4914" t="s">
        <v>165</v>
      </c>
      <c r="D4914" t="s">
        <v>165</v>
      </c>
      <c r="E4914" t="s">
        <v>165</v>
      </c>
      <c r="F4914" t="s">
        <v>165</v>
      </c>
      <c r="G4914" t="s">
        <v>165</v>
      </c>
      <c r="H4914" t="s">
        <v>165</v>
      </c>
      <c r="J4914" t="s">
        <v>165</v>
      </c>
      <c r="K4914" t="s">
        <v>165</v>
      </c>
      <c r="L4914" t="s">
        <v>165</v>
      </c>
      <c r="M4914" t="s">
        <v>165</v>
      </c>
      <c r="N4914" t="s">
        <v>165</v>
      </c>
      <c r="O4914" t="s">
        <v>165</v>
      </c>
      <c r="P4914" t="s">
        <v>165</v>
      </c>
      <c r="Q4914" t="s">
        <v>165</v>
      </c>
    </row>
    <row r="4915">
      <c r="B4915" t="s">
        <v>165</v>
      </c>
      <c r="C4915" t="s">
        <v>165</v>
      </c>
      <c r="D4915" t="s">
        <v>165</v>
      </c>
      <c r="E4915" t="s">
        <v>165</v>
      </c>
      <c r="F4915" t="s">
        <v>165</v>
      </c>
      <c r="G4915" t="s">
        <v>165</v>
      </c>
      <c r="H4915" t="s">
        <v>165</v>
      </c>
      <c r="J4915" t="s">
        <v>165</v>
      </c>
      <c r="K4915" t="s">
        <v>165</v>
      </c>
      <c r="L4915" t="s">
        <v>165</v>
      </c>
      <c r="M4915" t="s">
        <v>165</v>
      </c>
      <c r="N4915" t="s">
        <v>165</v>
      </c>
      <c r="O4915" t="s">
        <v>165</v>
      </c>
      <c r="P4915" t="s">
        <v>165</v>
      </c>
      <c r="Q4915" t="s">
        <v>165</v>
      </c>
    </row>
    <row r="4916">
      <c r="B4916" t="s">
        <v>165</v>
      </c>
      <c r="C4916" t="s">
        <v>165</v>
      </c>
      <c r="D4916" t="s">
        <v>165</v>
      </c>
      <c r="E4916" t="s">
        <v>165</v>
      </c>
      <c r="F4916" t="s">
        <v>165</v>
      </c>
      <c r="G4916" t="s">
        <v>165</v>
      </c>
      <c r="H4916" t="s">
        <v>165</v>
      </c>
      <c r="J4916" t="s">
        <v>165</v>
      </c>
      <c r="K4916" t="s">
        <v>165</v>
      </c>
      <c r="L4916" t="s">
        <v>165</v>
      </c>
      <c r="M4916" t="s">
        <v>165</v>
      </c>
      <c r="N4916" t="s">
        <v>165</v>
      </c>
      <c r="O4916" t="s">
        <v>165</v>
      </c>
      <c r="P4916" t="s">
        <v>165</v>
      </c>
      <c r="Q4916" t="s">
        <v>165</v>
      </c>
    </row>
    <row r="4917">
      <c r="B4917" t="s">
        <v>165</v>
      </c>
      <c r="C4917" t="s">
        <v>165</v>
      </c>
      <c r="D4917" t="s">
        <v>165</v>
      </c>
      <c r="E4917" t="s">
        <v>165</v>
      </c>
      <c r="F4917" t="s">
        <v>165</v>
      </c>
      <c r="G4917" t="s">
        <v>165</v>
      </c>
      <c r="H4917" t="s">
        <v>165</v>
      </c>
      <c r="J4917" t="s">
        <v>165</v>
      </c>
      <c r="K4917" t="s">
        <v>165</v>
      </c>
      <c r="L4917" t="s">
        <v>165</v>
      </c>
      <c r="M4917" t="s">
        <v>165</v>
      </c>
      <c r="N4917" t="s">
        <v>165</v>
      </c>
      <c r="O4917" t="s">
        <v>165</v>
      </c>
      <c r="P4917" t="s">
        <v>165</v>
      </c>
      <c r="Q4917" t="s">
        <v>165</v>
      </c>
    </row>
    <row r="4918">
      <c r="B4918" t="s">
        <v>165</v>
      </c>
      <c r="C4918" t="s">
        <v>165</v>
      </c>
      <c r="D4918" t="s">
        <v>165</v>
      </c>
      <c r="E4918" t="s">
        <v>165</v>
      </c>
      <c r="F4918" t="s">
        <v>165</v>
      </c>
      <c r="G4918" t="s">
        <v>165</v>
      </c>
      <c r="H4918" t="s">
        <v>165</v>
      </c>
      <c r="J4918" t="s">
        <v>165</v>
      </c>
      <c r="K4918" t="s">
        <v>165</v>
      </c>
      <c r="L4918" t="s">
        <v>165</v>
      </c>
      <c r="M4918" t="s">
        <v>165</v>
      </c>
      <c r="N4918" t="s">
        <v>165</v>
      </c>
      <c r="O4918" t="s">
        <v>165</v>
      </c>
      <c r="P4918" t="s">
        <v>165</v>
      </c>
      <c r="Q4918" t="s">
        <v>165</v>
      </c>
    </row>
    <row r="4919">
      <c r="B4919" t="s">
        <v>165</v>
      </c>
      <c r="C4919" t="s">
        <v>165</v>
      </c>
      <c r="D4919" t="s">
        <v>165</v>
      </c>
      <c r="E4919" t="s">
        <v>165</v>
      </c>
      <c r="F4919" t="s">
        <v>165</v>
      </c>
      <c r="G4919" t="s">
        <v>165</v>
      </c>
      <c r="H4919" t="s">
        <v>165</v>
      </c>
      <c r="J4919" t="s">
        <v>165</v>
      </c>
      <c r="K4919" t="s">
        <v>165</v>
      </c>
      <c r="L4919" t="s">
        <v>165</v>
      </c>
      <c r="M4919" t="s">
        <v>165</v>
      </c>
      <c r="N4919" t="s">
        <v>165</v>
      </c>
      <c r="O4919" t="s">
        <v>165</v>
      </c>
      <c r="P4919" t="s">
        <v>165</v>
      </c>
      <c r="Q4919" t="s">
        <v>165</v>
      </c>
    </row>
    <row r="4920">
      <c r="B4920" t="s">
        <v>165</v>
      </c>
      <c r="C4920" t="s">
        <v>165</v>
      </c>
      <c r="D4920" t="s">
        <v>165</v>
      </c>
      <c r="E4920" t="s">
        <v>165</v>
      </c>
      <c r="F4920" t="s">
        <v>165</v>
      </c>
      <c r="G4920" t="s">
        <v>165</v>
      </c>
      <c r="H4920" t="s">
        <v>165</v>
      </c>
      <c r="J4920" t="s">
        <v>165</v>
      </c>
      <c r="K4920" t="s">
        <v>165</v>
      </c>
      <c r="L4920" t="s">
        <v>165</v>
      </c>
      <c r="M4920" t="s">
        <v>165</v>
      </c>
      <c r="N4920" t="s">
        <v>165</v>
      </c>
      <c r="O4920" t="s">
        <v>165</v>
      </c>
      <c r="P4920" t="s">
        <v>165</v>
      </c>
      <c r="Q4920" t="s">
        <v>165</v>
      </c>
    </row>
    <row r="4921">
      <c r="B4921" t="s">
        <v>165</v>
      </c>
      <c r="C4921" t="s">
        <v>165</v>
      </c>
      <c r="D4921" t="s">
        <v>165</v>
      </c>
      <c r="E4921" t="s">
        <v>165</v>
      </c>
      <c r="F4921" t="s">
        <v>165</v>
      </c>
      <c r="G4921" t="s">
        <v>165</v>
      </c>
      <c r="H4921" t="s">
        <v>165</v>
      </c>
      <c r="J4921" t="s">
        <v>165</v>
      </c>
      <c r="K4921" t="s">
        <v>165</v>
      </c>
      <c r="L4921" t="s">
        <v>165</v>
      </c>
      <c r="M4921" t="s">
        <v>165</v>
      </c>
      <c r="N4921" t="s">
        <v>165</v>
      </c>
      <c r="O4921" t="s">
        <v>165</v>
      </c>
      <c r="P4921" t="s">
        <v>165</v>
      </c>
      <c r="Q4921" t="s">
        <v>165</v>
      </c>
    </row>
    <row r="4922">
      <c r="B4922" t="s">
        <v>165</v>
      </c>
      <c r="C4922" t="s">
        <v>165</v>
      </c>
      <c r="D4922" t="s">
        <v>165</v>
      </c>
      <c r="E4922" t="s">
        <v>165</v>
      </c>
      <c r="F4922" t="s">
        <v>165</v>
      </c>
      <c r="G4922" t="s">
        <v>165</v>
      </c>
      <c r="H4922" t="s">
        <v>165</v>
      </c>
      <c r="J4922" t="s">
        <v>165</v>
      </c>
      <c r="K4922" t="s">
        <v>165</v>
      </c>
      <c r="L4922" t="s">
        <v>165</v>
      </c>
      <c r="M4922" t="s">
        <v>165</v>
      </c>
      <c r="N4922" t="s">
        <v>165</v>
      </c>
      <c r="O4922" t="s">
        <v>165</v>
      </c>
      <c r="P4922" t="s">
        <v>165</v>
      </c>
      <c r="Q4922" t="s">
        <v>165</v>
      </c>
    </row>
    <row r="4923">
      <c r="B4923" t="s">
        <v>165</v>
      </c>
      <c r="C4923" t="s">
        <v>165</v>
      </c>
      <c r="D4923" t="s">
        <v>165</v>
      </c>
      <c r="E4923" t="s">
        <v>165</v>
      </c>
      <c r="F4923" t="s">
        <v>165</v>
      </c>
      <c r="G4923" t="s">
        <v>165</v>
      </c>
      <c r="H4923" t="s">
        <v>165</v>
      </c>
      <c r="J4923" t="s">
        <v>165</v>
      </c>
      <c r="K4923" t="s">
        <v>165</v>
      </c>
      <c r="L4923" t="s">
        <v>165</v>
      </c>
      <c r="M4923" t="s">
        <v>165</v>
      </c>
      <c r="N4923" t="s">
        <v>165</v>
      </c>
      <c r="O4923" t="s">
        <v>165</v>
      </c>
      <c r="P4923" t="s">
        <v>165</v>
      </c>
      <c r="Q4923" t="s">
        <v>165</v>
      </c>
    </row>
    <row r="4924">
      <c r="B4924" t="s">
        <v>165</v>
      </c>
      <c r="C4924" t="s">
        <v>165</v>
      </c>
      <c r="D4924" t="s">
        <v>165</v>
      </c>
      <c r="E4924" t="s">
        <v>165</v>
      </c>
      <c r="F4924" t="s">
        <v>165</v>
      </c>
      <c r="G4924" t="s">
        <v>165</v>
      </c>
      <c r="H4924" t="s">
        <v>165</v>
      </c>
      <c r="J4924" t="s">
        <v>165</v>
      </c>
      <c r="K4924" t="s">
        <v>165</v>
      </c>
      <c r="L4924" t="s">
        <v>165</v>
      </c>
      <c r="M4924" t="s">
        <v>165</v>
      </c>
      <c r="N4924" t="s">
        <v>165</v>
      </c>
      <c r="O4924" t="s">
        <v>165</v>
      </c>
      <c r="P4924" t="s">
        <v>165</v>
      </c>
      <c r="Q4924" t="s">
        <v>165</v>
      </c>
    </row>
    <row r="4925">
      <c r="B4925" t="s">
        <v>165</v>
      </c>
      <c r="C4925" t="s">
        <v>165</v>
      </c>
      <c r="D4925" t="s">
        <v>165</v>
      </c>
      <c r="E4925" t="s">
        <v>165</v>
      </c>
      <c r="F4925" t="s">
        <v>165</v>
      </c>
      <c r="G4925" t="s">
        <v>165</v>
      </c>
      <c r="H4925" t="s">
        <v>165</v>
      </c>
      <c r="J4925" t="s">
        <v>165</v>
      </c>
      <c r="K4925" t="s">
        <v>165</v>
      </c>
      <c r="L4925" t="s">
        <v>165</v>
      </c>
      <c r="M4925" t="s">
        <v>165</v>
      </c>
      <c r="N4925" t="s">
        <v>165</v>
      </c>
      <c r="O4925" t="s">
        <v>165</v>
      </c>
      <c r="P4925" t="s">
        <v>165</v>
      </c>
      <c r="Q4925" t="s">
        <v>165</v>
      </c>
    </row>
    <row r="4926">
      <c r="B4926" t="s">
        <v>165</v>
      </c>
      <c r="C4926" t="s">
        <v>165</v>
      </c>
      <c r="D4926" t="s">
        <v>165</v>
      </c>
      <c r="E4926" t="s">
        <v>165</v>
      </c>
      <c r="F4926" t="s">
        <v>165</v>
      </c>
      <c r="G4926" t="s">
        <v>165</v>
      </c>
      <c r="H4926" t="s">
        <v>165</v>
      </c>
      <c r="J4926" t="s">
        <v>165</v>
      </c>
      <c r="K4926" t="s">
        <v>165</v>
      </c>
      <c r="L4926" t="s">
        <v>165</v>
      </c>
      <c r="M4926" t="s">
        <v>165</v>
      </c>
      <c r="N4926" t="s">
        <v>165</v>
      </c>
      <c r="O4926" t="s">
        <v>165</v>
      </c>
      <c r="P4926" t="s">
        <v>165</v>
      </c>
      <c r="Q4926" t="s">
        <v>165</v>
      </c>
    </row>
    <row r="4927">
      <c r="B4927" t="s">
        <v>165</v>
      </c>
      <c r="C4927" t="s">
        <v>165</v>
      </c>
      <c r="D4927" t="s">
        <v>165</v>
      </c>
      <c r="E4927" t="s">
        <v>165</v>
      </c>
      <c r="F4927" t="s">
        <v>165</v>
      </c>
      <c r="G4927" t="s">
        <v>165</v>
      </c>
      <c r="H4927" t="s">
        <v>165</v>
      </c>
      <c r="J4927" t="s">
        <v>165</v>
      </c>
      <c r="K4927" t="s">
        <v>165</v>
      </c>
      <c r="L4927" t="s">
        <v>165</v>
      </c>
      <c r="M4927" t="s">
        <v>165</v>
      </c>
      <c r="N4927" t="s">
        <v>165</v>
      </c>
      <c r="O4927" t="s">
        <v>165</v>
      </c>
      <c r="P4927" t="s">
        <v>165</v>
      </c>
      <c r="Q4927" t="s">
        <v>165</v>
      </c>
    </row>
    <row r="4928">
      <c r="B4928" t="s">
        <v>165</v>
      </c>
      <c r="C4928" t="s">
        <v>165</v>
      </c>
      <c r="D4928" t="s">
        <v>165</v>
      </c>
      <c r="E4928" t="s">
        <v>165</v>
      </c>
      <c r="F4928" t="s">
        <v>165</v>
      </c>
      <c r="G4928" t="s">
        <v>165</v>
      </c>
      <c r="H4928" t="s">
        <v>165</v>
      </c>
      <c r="J4928" t="s">
        <v>165</v>
      </c>
      <c r="K4928" t="s">
        <v>165</v>
      </c>
      <c r="L4928" t="s">
        <v>165</v>
      </c>
      <c r="M4928" t="s">
        <v>165</v>
      </c>
      <c r="N4928" t="s">
        <v>165</v>
      </c>
      <c r="O4928" t="s">
        <v>165</v>
      </c>
      <c r="P4928" t="s">
        <v>165</v>
      </c>
      <c r="Q4928" t="s">
        <v>165</v>
      </c>
    </row>
    <row r="4929">
      <c r="B4929" t="s">
        <v>165</v>
      </c>
      <c r="C4929" t="s">
        <v>165</v>
      </c>
      <c r="D4929" t="s">
        <v>165</v>
      </c>
      <c r="E4929" t="s">
        <v>165</v>
      </c>
      <c r="F4929" t="s">
        <v>165</v>
      </c>
      <c r="G4929" t="s">
        <v>165</v>
      </c>
      <c r="H4929" t="s">
        <v>165</v>
      </c>
      <c r="J4929" t="s">
        <v>165</v>
      </c>
      <c r="K4929" t="s">
        <v>165</v>
      </c>
      <c r="L4929" t="s">
        <v>165</v>
      </c>
      <c r="M4929" t="s">
        <v>165</v>
      </c>
      <c r="N4929" t="s">
        <v>165</v>
      </c>
      <c r="O4929" t="s">
        <v>165</v>
      </c>
      <c r="P4929" t="s">
        <v>165</v>
      </c>
      <c r="Q4929" t="s">
        <v>165</v>
      </c>
    </row>
    <row r="4930">
      <c r="B4930" t="s">
        <v>165</v>
      </c>
      <c r="C4930" t="s">
        <v>165</v>
      </c>
      <c r="D4930" t="s">
        <v>165</v>
      </c>
      <c r="E4930" t="s">
        <v>165</v>
      </c>
      <c r="F4930" t="s">
        <v>165</v>
      </c>
      <c r="G4930" t="s">
        <v>165</v>
      </c>
      <c r="H4930" t="s">
        <v>165</v>
      </c>
      <c r="J4930" t="s">
        <v>165</v>
      </c>
      <c r="K4930" t="s">
        <v>165</v>
      </c>
      <c r="L4930" t="s">
        <v>165</v>
      </c>
      <c r="M4930" t="s">
        <v>165</v>
      </c>
      <c r="N4930" t="s">
        <v>165</v>
      </c>
      <c r="O4930" t="s">
        <v>165</v>
      </c>
      <c r="P4930" t="s">
        <v>165</v>
      </c>
      <c r="Q4930" t="s">
        <v>165</v>
      </c>
    </row>
    <row r="4931">
      <c r="B4931" t="s">
        <v>165</v>
      </c>
      <c r="C4931" t="s">
        <v>165</v>
      </c>
      <c r="D4931" t="s">
        <v>165</v>
      </c>
      <c r="E4931" t="s">
        <v>165</v>
      </c>
      <c r="F4931" t="s">
        <v>165</v>
      </c>
      <c r="G4931" t="s">
        <v>165</v>
      </c>
      <c r="H4931" t="s">
        <v>165</v>
      </c>
      <c r="J4931" t="s">
        <v>165</v>
      </c>
      <c r="K4931" t="s">
        <v>165</v>
      </c>
      <c r="L4931" t="s">
        <v>165</v>
      </c>
      <c r="M4931" t="s">
        <v>165</v>
      </c>
      <c r="N4931" t="s">
        <v>165</v>
      </c>
      <c r="O4931" t="s">
        <v>165</v>
      </c>
      <c r="P4931" t="s">
        <v>165</v>
      </c>
      <c r="Q4931" t="s">
        <v>165</v>
      </c>
    </row>
    <row r="4932">
      <c r="B4932" t="s">
        <v>165</v>
      </c>
      <c r="C4932" t="s">
        <v>165</v>
      </c>
      <c r="D4932" t="s">
        <v>165</v>
      </c>
      <c r="E4932" t="s">
        <v>165</v>
      </c>
      <c r="F4932" t="s">
        <v>165</v>
      </c>
      <c r="G4932" t="s">
        <v>165</v>
      </c>
      <c r="H4932" t="s">
        <v>165</v>
      </c>
      <c r="J4932" t="s">
        <v>165</v>
      </c>
      <c r="K4932" t="s">
        <v>165</v>
      </c>
      <c r="L4932" t="s">
        <v>165</v>
      </c>
      <c r="M4932" t="s">
        <v>165</v>
      </c>
      <c r="N4932" t="s">
        <v>165</v>
      </c>
      <c r="O4932" t="s">
        <v>165</v>
      </c>
      <c r="P4932" t="s">
        <v>165</v>
      </c>
      <c r="Q4932" t="s">
        <v>165</v>
      </c>
    </row>
    <row r="4933">
      <c r="B4933" t="s">
        <v>165</v>
      </c>
      <c r="C4933" t="s">
        <v>165</v>
      </c>
      <c r="D4933" t="s">
        <v>165</v>
      </c>
      <c r="E4933" t="s">
        <v>165</v>
      </c>
      <c r="F4933" t="s">
        <v>165</v>
      </c>
      <c r="G4933" t="s">
        <v>165</v>
      </c>
      <c r="H4933" t="s">
        <v>165</v>
      </c>
      <c r="J4933" t="s">
        <v>165</v>
      </c>
      <c r="K4933" t="s">
        <v>165</v>
      </c>
      <c r="L4933" t="s">
        <v>165</v>
      </c>
      <c r="M4933" t="s">
        <v>165</v>
      </c>
      <c r="N4933" t="s">
        <v>165</v>
      </c>
      <c r="O4933" t="s">
        <v>165</v>
      </c>
      <c r="P4933" t="s">
        <v>165</v>
      </c>
      <c r="Q4933" t="s">
        <v>165</v>
      </c>
    </row>
    <row r="4934">
      <c r="B4934" t="s">
        <v>165</v>
      </c>
      <c r="C4934" t="s">
        <v>165</v>
      </c>
      <c r="D4934" t="s">
        <v>165</v>
      </c>
      <c r="E4934" t="s">
        <v>165</v>
      </c>
      <c r="F4934" t="s">
        <v>165</v>
      </c>
      <c r="G4934" t="s">
        <v>165</v>
      </c>
      <c r="H4934" t="s">
        <v>165</v>
      </c>
      <c r="J4934" t="s">
        <v>165</v>
      </c>
      <c r="K4934" t="s">
        <v>165</v>
      </c>
      <c r="L4934" t="s">
        <v>165</v>
      </c>
      <c r="M4934" t="s">
        <v>165</v>
      </c>
      <c r="N4934" t="s">
        <v>165</v>
      </c>
      <c r="O4934" t="s">
        <v>165</v>
      </c>
      <c r="P4934" t="s">
        <v>165</v>
      </c>
      <c r="Q4934" t="s">
        <v>165</v>
      </c>
    </row>
    <row r="4935">
      <c r="B4935" t="s">
        <v>165</v>
      </c>
      <c r="C4935" t="s">
        <v>165</v>
      </c>
      <c r="D4935" t="s">
        <v>165</v>
      </c>
      <c r="E4935" t="s">
        <v>165</v>
      </c>
      <c r="F4935" t="s">
        <v>165</v>
      </c>
      <c r="G4935" t="s">
        <v>165</v>
      </c>
      <c r="H4935" t="s">
        <v>165</v>
      </c>
      <c r="J4935" t="s">
        <v>165</v>
      </c>
      <c r="K4935" t="s">
        <v>165</v>
      </c>
      <c r="L4935" t="s">
        <v>165</v>
      </c>
      <c r="M4935" t="s">
        <v>165</v>
      </c>
      <c r="N4935" t="s">
        <v>165</v>
      </c>
      <c r="O4935" t="s">
        <v>165</v>
      </c>
      <c r="P4935" t="s">
        <v>165</v>
      </c>
      <c r="Q4935" t="s">
        <v>165</v>
      </c>
    </row>
    <row r="4936">
      <c r="B4936" t="s">
        <v>165</v>
      </c>
      <c r="C4936" t="s">
        <v>165</v>
      </c>
      <c r="D4936" t="s">
        <v>165</v>
      </c>
      <c r="E4936" t="s">
        <v>165</v>
      </c>
      <c r="F4936" t="s">
        <v>165</v>
      </c>
      <c r="G4936" t="s">
        <v>165</v>
      </c>
      <c r="H4936" t="s">
        <v>165</v>
      </c>
      <c r="J4936" t="s">
        <v>165</v>
      </c>
      <c r="K4936" t="s">
        <v>165</v>
      </c>
      <c r="L4936" t="s">
        <v>165</v>
      </c>
      <c r="M4936" t="s">
        <v>165</v>
      </c>
      <c r="N4936" t="s">
        <v>165</v>
      </c>
      <c r="O4936" t="s">
        <v>165</v>
      </c>
      <c r="P4936" t="s">
        <v>165</v>
      </c>
      <c r="Q4936" t="s">
        <v>165</v>
      </c>
    </row>
    <row r="4937">
      <c r="B4937" t="s">
        <v>165</v>
      </c>
      <c r="C4937" t="s">
        <v>165</v>
      </c>
      <c r="D4937" t="s">
        <v>165</v>
      </c>
      <c r="E4937" t="s">
        <v>165</v>
      </c>
      <c r="F4937" t="s">
        <v>165</v>
      </c>
      <c r="G4937" t="s">
        <v>165</v>
      </c>
      <c r="H4937" t="s">
        <v>165</v>
      </c>
      <c r="J4937" t="s">
        <v>165</v>
      </c>
      <c r="K4937" t="s">
        <v>165</v>
      </c>
      <c r="L4937" t="s">
        <v>165</v>
      </c>
      <c r="M4937" t="s">
        <v>165</v>
      </c>
      <c r="N4937" t="s">
        <v>165</v>
      </c>
      <c r="O4937" t="s">
        <v>165</v>
      </c>
      <c r="P4937" t="s">
        <v>165</v>
      </c>
      <c r="Q4937" t="s">
        <v>165</v>
      </c>
    </row>
    <row r="4938">
      <c r="B4938" t="s">
        <v>165</v>
      </c>
      <c r="C4938" t="s">
        <v>165</v>
      </c>
      <c r="D4938" t="s">
        <v>165</v>
      </c>
      <c r="E4938" t="s">
        <v>165</v>
      </c>
      <c r="F4938" t="s">
        <v>165</v>
      </c>
      <c r="G4938" t="s">
        <v>165</v>
      </c>
      <c r="H4938" t="s">
        <v>165</v>
      </c>
      <c r="J4938" t="s">
        <v>165</v>
      </c>
      <c r="K4938" t="s">
        <v>165</v>
      </c>
      <c r="L4938" t="s">
        <v>165</v>
      </c>
      <c r="M4938" t="s">
        <v>165</v>
      </c>
      <c r="N4938" t="s">
        <v>165</v>
      </c>
      <c r="O4938" t="s">
        <v>165</v>
      </c>
      <c r="P4938" t="s">
        <v>165</v>
      </c>
      <c r="Q4938" t="s">
        <v>165</v>
      </c>
    </row>
    <row r="4939">
      <c r="B4939" t="s">
        <v>165</v>
      </c>
      <c r="C4939" t="s">
        <v>165</v>
      </c>
      <c r="D4939" t="s">
        <v>165</v>
      </c>
      <c r="E4939" t="s">
        <v>165</v>
      </c>
      <c r="F4939" t="s">
        <v>165</v>
      </c>
      <c r="G4939" t="s">
        <v>165</v>
      </c>
      <c r="H4939" t="s">
        <v>165</v>
      </c>
      <c r="J4939" t="s">
        <v>165</v>
      </c>
      <c r="K4939" t="s">
        <v>165</v>
      </c>
      <c r="L4939" t="s">
        <v>165</v>
      </c>
      <c r="M4939" t="s">
        <v>165</v>
      </c>
      <c r="N4939" t="s">
        <v>165</v>
      </c>
      <c r="O4939" t="s">
        <v>165</v>
      </c>
      <c r="P4939" t="s">
        <v>165</v>
      </c>
      <c r="Q4939" t="s">
        <v>165</v>
      </c>
    </row>
    <row r="4940">
      <c r="B4940" t="s">
        <v>165</v>
      </c>
      <c r="C4940" t="s">
        <v>165</v>
      </c>
      <c r="D4940" t="s">
        <v>165</v>
      </c>
      <c r="E4940" t="s">
        <v>165</v>
      </c>
      <c r="F4940" t="s">
        <v>165</v>
      </c>
      <c r="G4940" t="s">
        <v>165</v>
      </c>
      <c r="H4940" t="s">
        <v>165</v>
      </c>
      <c r="J4940" t="s">
        <v>165</v>
      </c>
      <c r="K4940" t="s">
        <v>165</v>
      </c>
      <c r="L4940" t="s">
        <v>165</v>
      </c>
      <c r="M4940" t="s">
        <v>165</v>
      </c>
      <c r="N4940" t="s">
        <v>165</v>
      </c>
      <c r="O4940" t="s">
        <v>165</v>
      </c>
      <c r="P4940" t="s">
        <v>165</v>
      </c>
      <c r="Q4940" t="s">
        <v>165</v>
      </c>
    </row>
    <row r="4941">
      <c r="B4941" t="s">
        <v>165</v>
      </c>
      <c r="C4941" t="s">
        <v>165</v>
      </c>
      <c r="D4941" t="s">
        <v>165</v>
      </c>
      <c r="E4941" t="s">
        <v>165</v>
      </c>
      <c r="F4941" t="s">
        <v>165</v>
      </c>
      <c r="G4941" t="s">
        <v>165</v>
      </c>
      <c r="H4941" t="s">
        <v>165</v>
      </c>
      <c r="J4941" t="s">
        <v>165</v>
      </c>
      <c r="K4941" t="s">
        <v>165</v>
      </c>
      <c r="L4941" t="s">
        <v>165</v>
      </c>
      <c r="M4941" t="s">
        <v>165</v>
      </c>
      <c r="N4941" t="s">
        <v>165</v>
      </c>
      <c r="O4941" t="s">
        <v>165</v>
      </c>
      <c r="P4941" t="s">
        <v>165</v>
      </c>
      <c r="Q4941" t="s">
        <v>165</v>
      </c>
    </row>
    <row r="4942">
      <c r="B4942" t="s">
        <v>165</v>
      </c>
      <c r="C4942" t="s">
        <v>165</v>
      </c>
      <c r="D4942" t="s">
        <v>165</v>
      </c>
      <c r="E4942" t="s">
        <v>165</v>
      </c>
      <c r="F4942" t="s">
        <v>165</v>
      </c>
      <c r="G4942" t="s">
        <v>165</v>
      </c>
      <c r="H4942" t="s">
        <v>165</v>
      </c>
      <c r="J4942" t="s">
        <v>165</v>
      </c>
      <c r="K4942" t="s">
        <v>165</v>
      </c>
      <c r="L4942" t="s">
        <v>165</v>
      </c>
      <c r="M4942" t="s">
        <v>165</v>
      </c>
      <c r="N4942" t="s">
        <v>165</v>
      </c>
      <c r="O4942" t="s">
        <v>165</v>
      </c>
      <c r="P4942" t="s">
        <v>165</v>
      </c>
      <c r="Q4942" t="s">
        <v>165</v>
      </c>
    </row>
    <row r="4943">
      <c r="B4943" t="s">
        <v>165</v>
      </c>
      <c r="C4943" t="s">
        <v>165</v>
      </c>
      <c r="D4943" t="s">
        <v>165</v>
      </c>
      <c r="E4943" t="s">
        <v>165</v>
      </c>
      <c r="F4943" t="s">
        <v>165</v>
      </c>
      <c r="G4943" t="s">
        <v>165</v>
      </c>
      <c r="H4943" t="s">
        <v>165</v>
      </c>
      <c r="J4943" t="s">
        <v>165</v>
      </c>
      <c r="K4943" t="s">
        <v>165</v>
      </c>
      <c r="L4943" t="s">
        <v>165</v>
      </c>
      <c r="M4943" t="s">
        <v>165</v>
      </c>
      <c r="N4943" t="s">
        <v>165</v>
      </c>
      <c r="O4943" t="s">
        <v>165</v>
      </c>
      <c r="P4943" t="s">
        <v>165</v>
      </c>
      <c r="Q4943" t="s">
        <v>165</v>
      </c>
    </row>
    <row r="4944">
      <c r="B4944" t="s">
        <v>165</v>
      </c>
      <c r="C4944" t="s">
        <v>165</v>
      </c>
      <c r="D4944" t="s">
        <v>165</v>
      </c>
      <c r="E4944" t="s">
        <v>165</v>
      </c>
      <c r="F4944" t="s">
        <v>165</v>
      </c>
      <c r="G4944" t="s">
        <v>165</v>
      </c>
      <c r="H4944" t="s">
        <v>165</v>
      </c>
      <c r="J4944" t="s">
        <v>165</v>
      </c>
      <c r="K4944" t="s">
        <v>165</v>
      </c>
      <c r="L4944" t="s">
        <v>165</v>
      </c>
      <c r="M4944" t="s">
        <v>165</v>
      </c>
      <c r="N4944" t="s">
        <v>165</v>
      </c>
      <c r="O4944" t="s">
        <v>165</v>
      </c>
      <c r="P4944" t="s">
        <v>165</v>
      </c>
      <c r="Q4944" t="s">
        <v>165</v>
      </c>
    </row>
    <row r="4945">
      <c r="B4945" t="s">
        <v>165</v>
      </c>
      <c r="C4945" t="s">
        <v>165</v>
      </c>
      <c r="D4945" t="s">
        <v>165</v>
      </c>
      <c r="E4945" t="s">
        <v>165</v>
      </c>
      <c r="F4945" t="s">
        <v>165</v>
      </c>
      <c r="G4945" t="s">
        <v>165</v>
      </c>
      <c r="H4945" t="s">
        <v>165</v>
      </c>
      <c r="J4945" t="s">
        <v>165</v>
      </c>
      <c r="K4945" t="s">
        <v>165</v>
      </c>
      <c r="L4945" t="s">
        <v>165</v>
      </c>
      <c r="M4945" t="s">
        <v>165</v>
      </c>
      <c r="N4945" t="s">
        <v>165</v>
      </c>
      <c r="O4945" t="s">
        <v>165</v>
      </c>
      <c r="P4945" t="s">
        <v>165</v>
      </c>
      <c r="Q4945" t="s">
        <v>165</v>
      </c>
    </row>
    <row r="4946">
      <c r="B4946" t="s">
        <v>165</v>
      </c>
      <c r="C4946" t="s">
        <v>165</v>
      </c>
      <c r="D4946" t="s">
        <v>165</v>
      </c>
      <c r="E4946" t="s">
        <v>165</v>
      </c>
      <c r="F4946" t="s">
        <v>165</v>
      </c>
      <c r="G4946" t="s">
        <v>165</v>
      </c>
      <c r="H4946" t="s">
        <v>165</v>
      </c>
      <c r="J4946" t="s">
        <v>165</v>
      </c>
      <c r="K4946" t="s">
        <v>165</v>
      </c>
      <c r="L4946" t="s">
        <v>165</v>
      </c>
      <c r="M4946" t="s">
        <v>165</v>
      </c>
      <c r="N4946" t="s">
        <v>165</v>
      </c>
      <c r="O4946" t="s">
        <v>165</v>
      </c>
      <c r="P4946" t="s">
        <v>165</v>
      </c>
      <c r="Q4946" t="s">
        <v>165</v>
      </c>
    </row>
    <row r="4947">
      <c r="B4947" t="s">
        <v>165</v>
      </c>
      <c r="C4947" t="s">
        <v>165</v>
      </c>
      <c r="D4947" t="s">
        <v>165</v>
      </c>
      <c r="E4947" t="s">
        <v>165</v>
      </c>
      <c r="F4947" t="s">
        <v>165</v>
      </c>
      <c r="G4947" t="s">
        <v>165</v>
      </c>
      <c r="H4947" t="s">
        <v>165</v>
      </c>
      <c r="J4947" t="s">
        <v>165</v>
      </c>
      <c r="K4947" t="s">
        <v>165</v>
      </c>
      <c r="L4947" t="s">
        <v>165</v>
      </c>
      <c r="M4947" t="s">
        <v>165</v>
      </c>
      <c r="N4947" t="s">
        <v>165</v>
      </c>
      <c r="O4947" t="s">
        <v>165</v>
      </c>
      <c r="P4947" t="s">
        <v>165</v>
      </c>
      <c r="Q4947" t="s">
        <v>165</v>
      </c>
    </row>
    <row r="4948">
      <c r="B4948" t="s">
        <v>165</v>
      </c>
      <c r="C4948" t="s">
        <v>165</v>
      </c>
      <c r="D4948" t="s">
        <v>165</v>
      </c>
      <c r="E4948" t="s">
        <v>165</v>
      </c>
      <c r="F4948" t="s">
        <v>165</v>
      </c>
      <c r="G4948" t="s">
        <v>165</v>
      </c>
      <c r="H4948" t="s">
        <v>165</v>
      </c>
      <c r="J4948" t="s">
        <v>165</v>
      </c>
      <c r="K4948" t="s">
        <v>165</v>
      </c>
      <c r="L4948" t="s">
        <v>165</v>
      </c>
      <c r="M4948" t="s">
        <v>165</v>
      </c>
      <c r="N4948" t="s">
        <v>165</v>
      </c>
      <c r="O4948" t="s">
        <v>165</v>
      </c>
      <c r="P4948" t="s">
        <v>165</v>
      </c>
      <c r="Q4948" t="s">
        <v>165</v>
      </c>
    </row>
    <row r="4949">
      <c r="B4949" t="s">
        <v>165</v>
      </c>
      <c r="C4949" t="s">
        <v>165</v>
      </c>
      <c r="D4949" t="s">
        <v>165</v>
      </c>
      <c r="E4949" t="s">
        <v>165</v>
      </c>
      <c r="F4949" t="s">
        <v>165</v>
      </c>
      <c r="G4949" t="s">
        <v>165</v>
      </c>
      <c r="H4949" t="s">
        <v>165</v>
      </c>
      <c r="J4949" t="s">
        <v>165</v>
      </c>
      <c r="K4949" t="s">
        <v>165</v>
      </c>
      <c r="L4949" t="s">
        <v>165</v>
      </c>
      <c r="M4949" t="s">
        <v>165</v>
      </c>
      <c r="N4949" t="s">
        <v>165</v>
      </c>
      <c r="O4949" t="s">
        <v>165</v>
      </c>
      <c r="P4949" t="s">
        <v>165</v>
      </c>
      <c r="Q4949" t="s">
        <v>165</v>
      </c>
    </row>
    <row r="4950">
      <c r="B4950" t="s">
        <v>165</v>
      </c>
      <c r="C4950" t="s">
        <v>165</v>
      </c>
      <c r="D4950" t="s">
        <v>165</v>
      </c>
      <c r="E4950" t="s">
        <v>165</v>
      </c>
      <c r="F4950" t="s">
        <v>165</v>
      </c>
      <c r="G4950" t="s">
        <v>165</v>
      </c>
      <c r="H4950" t="s">
        <v>165</v>
      </c>
      <c r="J4950" t="s">
        <v>165</v>
      </c>
      <c r="K4950" t="s">
        <v>165</v>
      </c>
      <c r="L4950" t="s">
        <v>165</v>
      </c>
      <c r="M4950" t="s">
        <v>165</v>
      </c>
      <c r="N4950" t="s">
        <v>165</v>
      </c>
      <c r="O4950" t="s">
        <v>165</v>
      </c>
      <c r="P4950" t="s">
        <v>165</v>
      </c>
      <c r="Q4950" t="s">
        <v>165</v>
      </c>
    </row>
    <row r="4951">
      <c r="B4951" t="s">
        <v>165</v>
      </c>
      <c r="C4951" t="s">
        <v>165</v>
      </c>
      <c r="D4951" t="s">
        <v>165</v>
      </c>
      <c r="E4951" t="s">
        <v>165</v>
      </c>
      <c r="F4951" t="s">
        <v>165</v>
      </c>
      <c r="G4951" t="s">
        <v>165</v>
      </c>
      <c r="H4951" t="s">
        <v>165</v>
      </c>
      <c r="J4951" t="s">
        <v>165</v>
      </c>
      <c r="K4951" t="s">
        <v>165</v>
      </c>
      <c r="L4951" t="s">
        <v>165</v>
      </c>
      <c r="M4951" t="s">
        <v>165</v>
      </c>
      <c r="N4951" t="s">
        <v>165</v>
      </c>
      <c r="O4951" t="s">
        <v>165</v>
      </c>
      <c r="P4951" t="s">
        <v>165</v>
      </c>
      <c r="Q4951" t="s">
        <v>165</v>
      </c>
    </row>
    <row r="4952">
      <c r="B4952" t="s">
        <v>165</v>
      </c>
      <c r="C4952" t="s">
        <v>165</v>
      </c>
      <c r="D4952" t="s">
        <v>165</v>
      </c>
      <c r="E4952" t="s">
        <v>165</v>
      </c>
      <c r="F4952" t="s">
        <v>165</v>
      </c>
      <c r="G4952" t="s">
        <v>165</v>
      </c>
      <c r="H4952" t="s">
        <v>165</v>
      </c>
      <c r="J4952" t="s">
        <v>165</v>
      </c>
      <c r="K4952" t="s">
        <v>165</v>
      </c>
      <c r="L4952" t="s">
        <v>165</v>
      </c>
      <c r="M4952" t="s">
        <v>165</v>
      </c>
      <c r="N4952" t="s">
        <v>165</v>
      </c>
      <c r="O4952" t="s">
        <v>165</v>
      </c>
      <c r="P4952" t="s">
        <v>165</v>
      </c>
      <c r="Q4952" t="s">
        <v>165</v>
      </c>
    </row>
    <row r="4953">
      <c r="B4953" t="s">
        <v>165</v>
      </c>
      <c r="C4953" t="s">
        <v>165</v>
      </c>
      <c r="D4953" t="s">
        <v>165</v>
      </c>
      <c r="E4953" t="s">
        <v>165</v>
      </c>
      <c r="F4953" t="s">
        <v>165</v>
      </c>
      <c r="G4953" t="s">
        <v>165</v>
      </c>
      <c r="H4953" t="s">
        <v>165</v>
      </c>
      <c r="J4953" t="s">
        <v>165</v>
      </c>
      <c r="K4953" t="s">
        <v>165</v>
      </c>
      <c r="L4953" t="s">
        <v>165</v>
      </c>
      <c r="M4953" t="s">
        <v>165</v>
      </c>
      <c r="N4953" t="s">
        <v>165</v>
      </c>
      <c r="O4953" t="s">
        <v>165</v>
      </c>
      <c r="P4953" t="s">
        <v>165</v>
      </c>
      <c r="Q4953" t="s">
        <v>165</v>
      </c>
    </row>
    <row r="4954">
      <c r="B4954" t="s">
        <v>165</v>
      </c>
      <c r="C4954" t="s">
        <v>165</v>
      </c>
      <c r="D4954" t="s">
        <v>165</v>
      </c>
      <c r="E4954" t="s">
        <v>165</v>
      </c>
      <c r="F4954" t="s">
        <v>165</v>
      </c>
      <c r="G4954" t="s">
        <v>165</v>
      </c>
      <c r="H4954" t="s">
        <v>165</v>
      </c>
      <c r="J4954" t="s">
        <v>165</v>
      </c>
      <c r="K4954" t="s">
        <v>165</v>
      </c>
      <c r="L4954" t="s">
        <v>165</v>
      </c>
      <c r="M4954" t="s">
        <v>165</v>
      </c>
      <c r="N4954" t="s">
        <v>165</v>
      </c>
      <c r="O4954" t="s">
        <v>165</v>
      </c>
      <c r="P4954" t="s">
        <v>165</v>
      </c>
      <c r="Q4954" t="s">
        <v>165</v>
      </c>
    </row>
    <row r="4955">
      <c r="B4955" t="s">
        <v>165</v>
      </c>
      <c r="C4955" t="s">
        <v>165</v>
      </c>
      <c r="D4955" t="s">
        <v>165</v>
      </c>
      <c r="E4955" t="s">
        <v>165</v>
      </c>
      <c r="F4955" t="s">
        <v>165</v>
      </c>
      <c r="G4955" t="s">
        <v>165</v>
      </c>
      <c r="H4955" t="s">
        <v>165</v>
      </c>
      <c r="J4955" t="s">
        <v>165</v>
      </c>
      <c r="K4955" t="s">
        <v>165</v>
      </c>
      <c r="L4955" t="s">
        <v>165</v>
      </c>
      <c r="M4955" t="s">
        <v>165</v>
      </c>
      <c r="N4955" t="s">
        <v>165</v>
      </c>
      <c r="O4955" t="s">
        <v>165</v>
      </c>
      <c r="P4955" t="s">
        <v>165</v>
      </c>
      <c r="Q4955" t="s">
        <v>165</v>
      </c>
    </row>
    <row r="4956">
      <c r="B4956" t="s">
        <v>165</v>
      </c>
      <c r="C4956" t="s">
        <v>165</v>
      </c>
      <c r="D4956" t="s">
        <v>165</v>
      </c>
      <c r="E4956" t="s">
        <v>165</v>
      </c>
      <c r="F4956" t="s">
        <v>165</v>
      </c>
      <c r="G4956" t="s">
        <v>165</v>
      </c>
      <c r="H4956" t="s">
        <v>165</v>
      </c>
      <c r="J4956" t="s">
        <v>165</v>
      </c>
      <c r="K4956" t="s">
        <v>165</v>
      </c>
      <c r="L4956" t="s">
        <v>165</v>
      </c>
      <c r="M4956" t="s">
        <v>165</v>
      </c>
      <c r="N4956" t="s">
        <v>165</v>
      </c>
      <c r="O4956" t="s">
        <v>165</v>
      </c>
      <c r="P4956" t="s">
        <v>165</v>
      </c>
      <c r="Q4956" t="s">
        <v>165</v>
      </c>
    </row>
    <row r="4957">
      <c r="B4957" t="s">
        <v>165</v>
      </c>
      <c r="C4957" t="s">
        <v>165</v>
      </c>
      <c r="D4957" t="s">
        <v>165</v>
      </c>
      <c r="E4957" t="s">
        <v>165</v>
      </c>
      <c r="F4957" t="s">
        <v>165</v>
      </c>
      <c r="G4957" t="s">
        <v>165</v>
      </c>
      <c r="H4957" t="s">
        <v>165</v>
      </c>
      <c r="J4957" t="s">
        <v>165</v>
      </c>
      <c r="K4957" t="s">
        <v>165</v>
      </c>
      <c r="L4957" t="s">
        <v>165</v>
      </c>
      <c r="M4957" t="s">
        <v>165</v>
      </c>
      <c r="N4957" t="s">
        <v>165</v>
      </c>
      <c r="O4957" t="s">
        <v>165</v>
      </c>
      <c r="P4957" t="s">
        <v>165</v>
      </c>
      <c r="Q4957" t="s">
        <v>165</v>
      </c>
    </row>
    <row r="4958">
      <c r="B4958" t="s">
        <v>165</v>
      </c>
      <c r="C4958" t="s">
        <v>165</v>
      </c>
      <c r="D4958" t="s">
        <v>165</v>
      </c>
      <c r="E4958" t="s">
        <v>165</v>
      </c>
      <c r="F4958" t="s">
        <v>165</v>
      </c>
      <c r="G4958" t="s">
        <v>165</v>
      </c>
      <c r="H4958" t="s">
        <v>165</v>
      </c>
      <c r="J4958" t="s">
        <v>165</v>
      </c>
      <c r="K4958" t="s">
        <v>165</v>
      </c>
      <c r="L4958" t="s">
        <v>165</v>
      </c>
      <c r="M4958" t="s">
        <v>165</v>
      </c>
      <c r="N4958" t="s">
        <v>165</v>
      </c>
      <c r="O4958" t="s">
        <v>165</v>
      </c>
      <c r="P4958" t="s">
        <v>165</v>
      </c>
      <c r="Q4958" t="s">
        <v>165</v>
      </c>
    </row>
    <row r="4959">
      <c r="B4959" t="s">
        <v>165</v>
      </c>
      <c r="C4959" t="s">
        <v>165</v>
      </c>
      <c r="D4959" t="s">
        <v>165</v>
      </c>
      <c r="E4959" t="s">
        <v>165</v>
      </c>
      <c r="F4959" t="s">
        <v>165</v>
      </c>
      <c r="G4959" t="s">
        <v>165</v>
      </c>
      <c r="H4959" t="s">
        <v>165</v>
      </c>
      <c r="J4959" t="s">
        <v>165</v>
      </c>
      <c r="K4959" t="s">
        <v>165</v>
      </c>
      <c r="L4959" t="s">
        <v>165</v>
      </c>
      <c r="M4959" t="s">
        <v>165</v>
      </c>
      <c r="N4959" t="s">
        <v>165</v>
      </c>
      <c r="O4959" t="s">
        <v>165</v>
      </c>
      <c r="P4959" t="s">
        <v>165</v>
      </c>
      <c r="Q4959" t="s">
        <v>165</v>
      </c>
    </row>
    <row r="4960">
      <c r="B4960" t="s">
        <v>165</v>
      </c>
      <c r="C4960" t="s">
        <v>165</v>
      </c>
      <c r="D4960" t="s">
        <v>165</v>
      </c>
      <c r="E4960" t="s">
        <v>165</v>
      </c>
      <c r="F4960" t="s">
        <v>165</v>
      </c>
      <c r="G4960" t="s">
        <v>165</v>
      </c>
      <c r="H4960" t="s">
        <v>165</v>
      </c>
      <c r="J4960" t="s">
        <v>165</v>
      </c>
      <c r="K4960" t="s">
        <v>165</v>
      </c>
      <c r="L4960" t="s">
        <v>165</v>
      </c>
      <c r="M4960" t="s">
        <v>165</v>
      </c>
      <c r="N4960" t="s">
        <v>165</v>
      </c>
      <c r="O4960" t="s">
        <v>165</v>
      </c>
      <c r="P4960" t="s">
        <v>165</v>
      </c>
      <c r="Q4960" t="s">
        <v>165</v>
      </c>
    </row>
    <row r="4961">
      <c r="B4961" t="s">
        <v>165</v>
      </c>
      <c r="C4961" t="s">
        <v>165</v>
      </c>
      <c r="D4961" t="s">
        <v>165</v>
      </c>
      <c r="E4961" t="s">
        <v>165</v>
      </c>
      <c r="F4961" t="s">
        <v>165</v>
      </c>
      <c r="G4961" t="s">
        <v>165</v>
      </c>
      <c r="H4961" t="s">
        <v>165</v>
      </c>
      <c r="J4961" t="s">
        <v>165</v>
      </c>
      <c r="K4961" t="s">
        <v>165</v>
      </c>
      <c r="L4961" t="s">
        <v>165</v>
      </c>
      <c r="M4961" t="s">
        <v>165</v>
      </c>
      <c r="N4961" t="s">
        <v>165</v>
      </c>
      <c r="O4961" t="s">
        <v>165</v>
      </c>
      <c r="P4961" t="s">
        <v>165</v>
      </c>
      <c r="Q4961" t="s">
        <v>165</v>
      </c>
    </row>
    <row r="4962">
      <c r="B4962" t="s">
        <v>165</v>
      </c>
      <c r="C4962" t="s">
        <v>165</v>
      </c>
      <c r="D4962" t="s">
        <v>165</v>
      </c>
      <c r="E4962" t="s">
        <v>165</v>
      </c>
      <c r="F4962" t="s">
        <v>165</v>
      </c>
      <c r="G4962" t="s">
        <v>165</v>
      </c>
      <c r="H4962" t="s">
        <v>165</v>
      </c>
      <c r="J4962" t="s">
        <v>165</v>
      </c>
      <c r="K4962" t="s">
        <v>165</v>
      </c>
      <c r="L4962" t="s">
        <v>165</v>
      </c>
      <c r="M4962" t="s">
        <v>165</v>
      </c>
      <c r="N4962" t="s">
        <v>165</v>
      </c>
      <c r="O4962" t="s">
        <v>165</v>
      </c>
      <c r="P4962" t="s">
        <v>165</v>
      </c>
      <c r="Q4962" t="s">
        <v>165</v>
      </c>
    </row>
    <row r="4963">
      <c r="B4963" t="s">
        <v>165</v>
      </c>
      <c r="C4963" t="s">
        <v>165</v>
      </c>
      <c r="D4963" t="s">
        <v>165</v>
      </c>
      <c r="E4963" t="s">
        <v>165</v>
      </c>
      <c r="F4963" t="s">
        <v>165</v>
      </c>
      <c r="G4963" t="s">
        <v>165</v>
      </c>
      <c r="H4963" t="s">
        <v>165</v>
      </c>
      <c r="J4963" t="s">
        <v>165</v>
      </c>
      <c r="K4963" t="s">
        <v>165</v>
      </c>
      <c r="L4963" t="s">
        <v>165</v>
      </c>
      <c r="M4963" t="s">
        <v>165</v>
      </c>
      <c r="N4963" t="s">
        <v>165</v>
      </c>
      <c r="O4963" t="s">
        <v>165</v>
      </c>
      <c r="P4963" t="s">
        <v>165</v>
      </c>
      <c r="Q4963" t="s">
        <v>165</v>
      </c>
    </row>
    <row r="4964">
      <c r="B4964" t="s">
        <v>165</v>
      </c>
      <c r="C4964" t="s">
        <v>165</v>
      </c>
      <c r="D4964" t="s">
        <v>165</v>
      </c>
      <c r="E4964" t="s">
        <v>165</v>
      </c>
      <c r="F4964" t="s">
        <v>165</v>
      </c>
      <c r="G4964" t="s">
        <v>165</v>
      </c>
      <c r="H4964" t="s">
        <v>165</v>
      </c>
      <c r="J4964" t="s">
        <v>165</v>
      </c>
      <c r="K4964" t="s">
        <v>165</v>
      </c>
      <c r="L4964" t="s">
        <v>165</v>
      </c>
      <c r="M4964" t="s">
        <v>165</v>
      </c>
      <c r="N4964" t="s">
        <v>165</v>
      </c>
      <c r="O4964" t="s">
        <v>165</v>
      </c>
      <c r="P4964" t="s">
        <v>165</v>
      </c>
      <c r="Q4964" t="s">
        <v>165</v>
      </c>
    </row>
    <row r="4965">
      <c r="B4965" t="s">
        <v>165</v>
      </c>
      <c r="C4965" t="s">
        <v>165</v>
      </c>
      <c r="D4965" t="s">
        <v>165</v>
      </c>
      <c r="E4965" t="s">
        <v>165</v>
      </c>
      <c r="F4965" t="s">
        <v>165</v>
      </c>
      <c r="G4965" t="s">
        <v>165</v>
      </c>
      <c r="H4965" t="s">
        <v>165</v>
      </c>
      <c r="J4965" t="s">
        <v>165</v>
      </c>
      <c r="K4965" t="s">
        <v>165</v>
      </c>
      <c r="L4965" t="s">
        <v>165</v>
      </c>
      <c r="M4965" t="s">
        <v>165</v>
      </c>
      <c r="N4965" t="s">
        <v>165</v>
      </c>
      <c r="O4965" t="s">
        <v>165</v>
      </c>
      <c r="P4965" t="s">
        <v>165</v>
      </c>
      <c r="Q4965" t="s">
        <v>165</v>
      </c>
    </row>
    <row r="4966">
      <c r="B4966" t="s">
        <v>165</v>
      </c>
      <c r="C4966" t="s">
        <v>165</v>
      </c>
      <c r="D4966" t="s">
        <v>165</v>
      </c>
      <c r="E4966" t="s">
        <v>165</v>
      </c>
      <c r="F4966" t="s">
        <v>165</v>
      </c>
      <c r="G4966" t="s">
        <v>165</v>
      </c>
      <c r="H4966" t="s">
        <v>165</v>
      </c>
      <c r="J4966" t="s">
        <v>165</v>
      </c>
      <c r="K4966" t="s">
        <v>165</v>
      </c>
      <c r="L4966" t="s">
        <v>165</v>
      </c>
      <c r="M4966" t="s">
        <v>165</v>
      </c>
      <c r="N4966" t="s">
        <v>165</v>
      </c>
      <c r="O4966" t="s">
        <v>165</v>
      </c>
      <c r="P4966" t="s">
        <v>165</v>
      </c>
      <c r="Q4966" t="s">
        <v>165</v>
      </c>
    </row>
    <row r="4967">
      <c r="B4967" t="s">
        <v>165</v>
      </c>
      <c r="C4967" t="s">
        <v>165</v>
      </c>
      <c r="D4967" t="s">
        <v>165</v>
      </c>
      <c r="E4967" t="s">
        <v>165</v>
      </c>
      <c r="F4967" t="s">
        <v>165</v>
      </c>
      <c r="G4967" t="s">
        <v>165</v>
      </c>
      <c r="H4967" t="s">
        <v>165</v>
      </c>
      <c r="J4967" t="s">
        <v>165</v>
      </c>
      <c r="K4967" t="s">
        <v>165</v>
      </c>
      <c r="L4967" t="s">
        <v>165</v>
      </c>
      <c r="M4967" t="s">
        <v>165</v>
      </c>
      <c r="N4967" t="s">
        <v>165</v>
      </c>
      <c r="O4967" t="s">
        <v>165</v>
      </c>
      <c r="P4967" t="s">
        <v>165</v>
      </c>
      <c r="Q4967" t="s">
        <v>165</v>
      </c>
    </row>
    <row r="4968">
      <c r="B4968" t="s">
        <v>165</v>
      </c>
      <c r="C4968" t="s">
        <v>165</v>
      </c>
      <c r="D4968" t="s">
        <v>165</v>
      </c>
      <c r="E4968" t="s">
        <v>165</v>
      </c>
      <c r="F4968" t="s">
        <v>165</v>
      </c>
      <c r="G4968" t="s">
        <v>165</v>
      </c>
      <c r="H4968" t="s">
        <v>165</v>
      </c>
      <c r="J4968" t="s">
        <v>165</v>
      </c>
      <c r="K4968" t="s">
        <v>165</v>
      </c>
      <c r="L4968" t="s">
        <v>165</v>
      </c>
      <c r="M4968" t="s">
        <v>165</v>
      </c>
      <c r="N4968" t="s">
        <v>165</v>
      </c>
      <c r="O4968" t="s">
        <v>165</v>
      </c>
      <c r="P4968" t="s">
        <v>165</v>
      </c>
      <c r="Q4968" t="s">
        <v>165</v>
      </c>
    </row>
    <row r="4969">
      <c r="B4969" t="s">
        <v>165</v>
      </c>
      <c r="C4969" t="s">
        <v>165</v>
      </c>
      <c r="D4969" t="s">
        <v>165</v>
      </c>
      <c r="E4969" t="s">
        <v>165</v>
      </c>
      <c r="F4969" t="s">
        <v>165</v>
      </c>
      <c r="G4969" t="s">
        <v>165</v>
      </c>
      <c r="H4969" t="s">
        <v>165</v>
      </c>
      <c r="J4969" t="s">
        <v>165</v>
      </c>
      <c r="K4969" t="s">
        <v>165</v>
      </c>
      <c r="L4969" t="s">
        <v>165</v>
      </c>
      <c r="M4969" t="s">
        <v>165</v>
      </c>
      <c r="N4969" t="s">
        <v>165</v>
      </c>
      <c r="O4969" t="s">
        <v>165</v>
      </c>
      <c r="P4969" t="s">
        <v>165</v>
      </c>
      <c r="Q4969" t="s">
        <v>165</v>
      </c>
    </row>
    <row r="4970">
      <c r="B4970" t="s">
        <v>165</v>
      </c>
      <c r="C4970" t="s">
        <v>165</v>
      </c>
      <c r="D4970" t="s">
        <v>165</v>
      </c>
      <c r="E4970" t="s">
        <v>165</v>
      </c>
      <c r="F4970" t="s">
        <v>165</v>
      </c>
      <c r="G4970" t="s">
        <v>165</v>
      </c>
      <c r="H4970" t="s">
        <v>165</v>
      </c>
      <c r="J4970" t="s">
        <v>165</v>
      </c>
      <c r="K4970" t="s">
        <v>165</v>
      </c>
      <c r="L4970" t="s">
        <v>165</v>
      </c>
      <c r="M4970" t="s">
        <v>165</v>
      </c>
      <c r="N4970" t="s">
        <v>165</v>
      </c>
      <c r="O4970" t="s">
        <v>165</v>
      </c>
      <c r="P4970" t="s">
        <v>165</v>
      </c>
      <c r="Q4970" t="s">
        <v>165</v>
      </c>
    </row>
    <row r="4971">
      <c r="B4971" t="s">
        <v>165</v>
      </c>
      <c r="C4971" t="s">
        <v>165</v>
      </c>
      <c r="D4971" t="s">
        <v>165</v>
      </c>
      <c r="E4971" t="s">
        <v>165</v>
      </c>
      <c r="F4971" t="s">
        <v>165</v>
      </c>
      <c r="G4971" t="s">
        <v>165</v>
      </c>
      <c r="H4971" t="s">
        <v>165</v>
      </c>
      <c r="J4971" t="s">
        <v>165</v>
      </c>
      <c r="K4971" t="s">
        <v>165</v>
      </c>
      <c r="L4971" t="s">
        <v>165</v>
      </c>
      <c r="M4971" t="s">
        <v>165</v>
      </c>
      <c r="N4971" t="s">
        <v>165</v>
      </c>
      <c r="O4971" t="s">
        <v>165</v>
      </c>
      <c r="P4971" t="s">
        <v>165</v>
      </c>
      <c r="Q4971" t="s">
        <v>165</v>
      </c>
    </row>
    <row r="4972">
      <c r="B4972" t="s">
        <v>165</v>
      </c>
      <c r="C4972" t="s">
        <v>165</v>
      </c>
      <c r="D4972" t="s">
        <v>165</v>
      </c>
      <c r="E4972" t="s">
        <v>165</v>
      </c>
      <c r="F4972" t="s">
        <v>165</v>
      </c>
      <c r="G4972" t="s">
        <v>165</v>
      </c>
      <c r="H4972" t="s">
        <v>165</v>
      </c>
      <c r="J4972" t="s">
        <v>165</v>
      </c>
      <c r="K4972" t="s">
        <v>165</v>
      </c>
      <c r="L4972" t="s">
        <v>165</v>
      </c>
      <c r="M4972" t="s">
        <v>165</v>
      </c>
      <c r="N4972" t="s">
        <v>165</v>
      </c>
      <c r="O4972" t="s">
        <v>165</v>
      </c>
      <c r="P4972" t="s">
        <v>165</v>
      </c>
      <c r="Q4972" t="s">
        <v>165</v>
      </c>
    </row>
    <row r="4973">
      <c r="B4973" t="s">
        <v>165</v>
      </c>
      <c r="C4973" t="s">
        <v>165</v>
      </c>
      <c r="D4973" t="s">
        <v>165</v>
      </c>
      <c r="E4973" t="s">
        <v>165</v>
      </c>
      <c r="F4973" t="s">
        <v>165</v>
      </c>
      <c r="G4973" t="s">
        <v>165</v>
      </c>
      <c r="H4973" t="s">
        <v>165</v>
      </c>
      <c r="J4973" t="s">
        <v>165</v>
      </c>
      <c r="K4973" t="s">
        <v>165</v>
      </c>
      <c r="L4973" t="s">
        <v>165</v>
      </c>
      <c r="M4973" t="s">
        <v>165</v>
      </c>
      <c r="N4973" t="s">
        <v>165</v>
      </c>
      <c r="O4973" t="s">
        <v>165</v>
      </c>
      <c r="P4973" t="s">
        <v>165</v>
      </c>
      <c r="Q4973" t="s">
        <v>165</v>
      </c>
    </row>
    <row r="4974">
      <c r="B4974" t="s">
        <v>165</v>
      </c>
      <c r="C4974" t="s">
        <v>165</v>
      </c>
      <c r="D4974" t="s">
        <v>165</v>
      </c>
      <c r="E4974" t="s">
        <v>165</v>
      </c>
      <c r="F4974" t="s">
        <v>165</v>
      </c>
      <c r="G4974" t="s">
        <v>165</v>
      </c>
      <c r="H4974" t="s">
        <v>165</v>
      </c>
      <c r="J4974" t="s">
        <v>165</v>
      </c>
      <c r="K4974" t="s">
        <v>165</v>
      </c>
      <c r="L4974" t="s">
        <v>165</v>
      </c>
      <c r="M4974" t="s">
        <v>165</v>
      </c>
      <c r="N4974" t="s">
        <v>165</v>
      </c>
      <c r="O4974" t="s">
        <v>165</v>
      </c>
      <c r="P4974" t="s">
        <v>165</v>
      </c>
      <c r="Q4974" t="s">
        <v>165</v>
      </c>
    </row>
    <row r="4975">
      <c r="B4975" t="s">
        <v>165</v>
      </c>
      <c r="C4975" t="s">
        <v>165</v>
      </c>
      <c r="D4975" t="s">
        <v>165</v>
      </c>
      <c r="E4975" t="s">
        <v>165</v>
      </c>
      <c r="F4975" t="s">
        <v>165</v>
      </c>
      <c r="G4975" t="s">
        <v>165</v>
      </c>
      <c r="H4975" t="s">
        <v>165</v>
      </c>
      <c r="J4975" t="s">
        <v>165</v>
      </c>
      <c r="K4975" t="s">
        <v>165</v>
      </c>
      <c r="L4975" t="s">
        <v>165</v>
      </c>
      <c r="M4975" t="s">
        <v>165</v>
      </c>
      <c r="N4975" t="s">
        <v>165</v>
      </c>
      <c r="O4975" t="s">
        <v>165</v>
      </c>
      <c r="P4975" t="s">
        <v>165</v>
      </c>
      <c r="Q4975" t="s">
        <v>165</v>
      </c>
    </row>
    <row r="4976">
      <c r="B4976" t="s">
        <v>165</v>
      </c>
      <c r="C4976" t="s">
        <v>165</v>
      </c>
      <c r="D4976" t="s">
        <v>165</v>
      </c>
      <c r="E4976" t="s">
        <v>165</v>
      </c>
      <c r="F4976" t="s">
        <v>165</v>
      </c>
      <c r="G4976" t="s">
        <v>165</v>
      </c>
      <c r="H4976" t="s">
        <v>165</v>
      </c>
      <c r="J4976" t="s">
        <v>165</v>
      </c>
      <c r="K4976" t="s">
        <v>165</v>
      </c>
      <c r="L4976" t="s">
        <v>165</v>
      </c>
      <c r="M4976" t="s">
        <v>165</v>
      </c>
      <c r="N4976" t="s">
        <v>165</v>
      </c>
      <c r="O4976" t="s">
        <v>165</v>
      </c>
      <c r="P4976" t="s">
        <v>165</v>
      </c>
      <c r="Q4976" t="s">
        <v>165</v>
      </c>
    </row>
    <row r="4977">
      <c r="B4977" t="s">
        <v>165</v>
      </c>
      <c r="C4977" t="s">
        <v>165</v>
      </c>
      <c r="D4977" t="s">
        <v>165</v>
      </c>
      <c r="E4977" t="s">
        <v>165</v>
      </c>
      <c r="F4977" t="s">
        <v>165</v>
      </c>
      <c r="G4977" t="s">
        <v>165</v>
      </c>
      <c r="H4977" t="s">
        <v>165</v>
      </c>
      <c r="J4977" t="s">
        <v>165</v>
      </c>
      <c r="K4977" t="s">
        <v>165</v>
      </c>
      <c r="L4977" t="s">
        <v>165</v>
      </c>
      <c r="M4977" t="s">
        <v>165</v>
      </c>
      <c r="N4977" t="s">
        <v>165</v>
      </c>
      <c r="O4977" t="s">
        <v>165</v>
      </c>
      <c r="P4977" t="s">
        <v>165</v>
      </c>
      <c r="Q4977" t="s">
        <v>165</v>
      </c>
    </row>
    <row r="4978">
      <c r="B4978" t="s">
        <v>165</v>
      </c>
      <c r="C4978" t="s">
        <v>165</v>
      </c>
      <c r="D4978" t="s">
        <v>165</v>
      </c>
      <c r="E4978" t="s">
        <v>165</v>
      </c>
      <c r="F4978" t="s">
        <v>165</v>
      </c>
      <c r="G4978" t="s">
        <v>165</v>
      </c>
      <c r="H4978" t="s">
        <v>165</v>
      </c>
      <c r="J4978" t="s">
        <v>165</v>
      </c>
      <c r="K4978" t="s">
        <v>165</v>
      </c>
      <c r="L4978" t="s">
        <v>165</v>
      </c>
      <c r="M4978" t="s">
        <v>165</v>
      </c>
      <c r="N4978" t="s">
        <v>165</v>
      </c>
      <c r="O4978" t="s">
        <v>165</v>
      </c>
      <c r="P4978" t="s">
        <v>165</v>
      </c>
      <c r="Q4978" t="s">
        <v>165</v>
      </c>
    </row>
    <row r="4979">
      <c r="B4979" t="s">
        <v>165</v>
      </c>
      <c r="C4979" t="s">
        <v>165</v>
      </c>
      <c r="D4979" t="s">
        <v>165</v>
      </c>
      <c r="E4979" t="s">
        <v>165</v>
      </c>
      <c r="F4979" t="s">
        <v>165</v>
      </c>
      <c r="G4979" t="s">
        <v>165</v>
      </c>
      <c r="H4979" t="s">
        <v>165</v>
      </c>
      <c r="J4979" t="s">
        <v>165</v>
      </c>
      <c r="K4979" t="s">
        <v>165</v>
      </c>
      <c r="L4979" t="s">
        <v>165</v>
      </c>
      <c r="M4979" t="s">
        <v>165</v>
      </c>
      <c r="N4979" t="s">
        <v>165</v>
      </c>
      <c r="O4979" t="s">
        <v>165</v>
      </c>
      <c r="P4979" t="s">
        <v>165</v>
      </c>
      <c r="Q4979" t="s">
        <v>165</v>
      </c>
    </row>
    <row r="4980">
      <c r="B4980" t="s">
        <v>165</v>
      </c>
      <c r="C4980" t="s">
        <v>165</v>
      </c>
      <c r="D4980" t="s">
        <v>165</v>
      </c>
      <c r="E4980" t="s">
        <v>165</v>
      </c>
      <c r="F4980" t="s">
        <v>165</v>
      </c>
      <c r="G4980" t="s">
        <v>165</v>
      </c>
      <c r="H4980" t="s">
        <v>165</v>
      </c>
      <c r="J4980" t="s">
        <v>165</v>
      </c>
      <c r="K4980" t="s">
        <v>165</v>
      </c>
      <c r="L4980" t="s">
        <v>165</v>
      </c>
      <c r="M4980" t="s">
        <v>165</v>
      </c>
      <c r="N4980" t="s">
        <v>165</v>
      </c>
      <c r="O4980" t="s">
        <v>165</v>
      </c>
      <c r="P4980" t="s">
        <v>165</v>
      </c>
      <c r="Q4980" t="s">
        <v>165</v>
      </c>
    </row>
    <row r="4981">
      <c r="B4981" t="s">
        <v>165</v>
      </c>
      <c r="C4981" t="s">
        <v>165</v>
      </c>
      <c r="D4981" t="s">
        <v>165</v>
      </c>
      <c r="E4981" t="s">
        <v>165</v>
      </c>
      <c r="F4981" t="s">
        <v>165</v>
      </c>
      <c r="G4981" t="s">
        <v>165</v>
      </c>
      <c r="H4981" t="s">
        <v>165</v>
      </c>
      <c r="J4981" t="s">
        <v>165</v>
      </c>
      <c r="K4981" t="s">
        <v>165</v>
      </c>
      <c r="L4981" t="s">
        <v>165</v>
      </c>
      <c r="M4981" t="s">
        <v>165</v>
      </c>
      <c r="N4981" t="s">
        <v>165</v>
      </c>
      <c r="O4981" t="s">
        <v>165</v>
      </c>
      <c r="P4981" t="s">
        <v>165</v>
      </c>
      <c r="Q4981" t="s">
        <v>165</v>
      </c>
    </row>
    <row r="4982">
      <c r="B4982" t="s">
        <v>165</v>
      </c>
      <c r="C4982" t="s">
        <v>165</v>
      </c>
      <c r="D4982" t="s">
        <v>165</v>
      </c>
      <c r="E4982" t="s">
        <v>165</v>
      </c>
      <c r="F4982" t="s">
        <v>165</v>
      </c>
      <c r="G4982" t="s">
        <v>165</v>
      </c>
      <c r="H4982" t="s">
        <v>165</v>
      </c>
      <c r="J4982" t="s">
        <v>165</v>
      </c>
      <c r="K4982" t="s">
        <v>165</v>
      </c>
      <c r="L4982" t="s">
        <v>165</v>
      </c>
      <c r="M4982" t="s">
        <v>165</v>
      </c>
      <c r="N4982" t="s">
        <v>165</v>
      </c>
      <c r="O4982" t="s">
        <v>165</v>
      </c>
      <c r="P4982" t="s">
        <v>165</v>
      </c>
      <c r="Q4982" t="s">
        <v>165</v>
      </c>
    </row>
    <row r="4983">
      <c r="B4983" t="s">
        <v>165</v>
      </c>
      <c r="C4983" t="s">
        <v>165</v>
      </c>
      <c r="D4983" t="s">
        <v>165</v>
      </c>
      <c r="E4983" t="s">
        <v>165</v>
      </c>
      <c r="F4983" t="s">
        <v>165</v>
      </c>
      <c r="G4983" t="s">
        <v>165</v>
      </c>
      <c r="H4983" t="s">
        <v>165</v>
      </c>
      <c r="J4983" t="s">
        <v>165</v>
      </c>
      <c r="K4983" t="s">
        <v>165</v>
      </c>
      <c r="L4983" t="s">
        <v>165</v>
      </c>
      <c r="M4983" t="s">
        <v>165</v>
      </c>
      <c r="N4983" t="s">
        <v>165</v>
      </c>
      <c r="O4983" t="s">
        <v>165</v>
      </c>
      <c r="P4983" t="s">
        <v>165</v>
      </c>
      <c r="Q4983" t="s">
        <v>165</v>
      </c>
    </row>
    <row r="4984">
      <c r="B4984" t="s">
        <v>165</v>
      </c>
      <c r="C4984" t="s">
        <v>165</v>
      </c>
      <c r="D4984" t="s">
        <v>165</v>
      </c>
      <c r="E4984" t="s">
        <v>165</v>
      </c>
      <c r="F4984" t="s">
        <v>165</v>
      </c>
      <c r="G4984" t="s">
        <v>165</v>
      </c>
      <c r="H4984" t="s">
        <v>165</v>
      </c>
      <c r="J4984" t="s">
        <v>165</v>
      </c>
      <c r="K4984" t="s">
        <v>165</v>
      </c>
      <c r="L4984" t="s">
        <v>165</v>
      </c>
      <c r="M4984" t="s">
        <v>165</v>
      </c>
      <c r="N4984" t="s">
        <v>165</v>
      </c>
      <c r="O4984" t="s">
        <v>165</v>
      </c>
      <c r="P4984" t="s">
        <v>165</v>
      </c>
      <c r="Q4984" t="s">
        <v>165</v>
      </c>
    </row>
    <row r="4985">
      <c r="B4985" t="s">
        <v>165</v>
      </c>
      <c r="C4985" t="s">
        <v>165</v>
      </c>
      <c r="D4985" t="s">
        <v>165</v>
      </c>
      <c r="E4985" t="s">
        <v>165</v>
      </c>
      <c r="F4985" t="s">
        <v>165</v>
      </c>
      <c r="G4985" t="s">
        <v>165</v>
      </c>
      <c r="H4985" t="s">
        <v>165</v>
      </c>
      <c r="J4985" t="s">
        <v>165</v>
      </c>
      <c r="K4985" t="s">
        <v>165</v>
      </c>
      <c r="L4985" t="s">
        <v>165</v>
      </c>
      <c r="M4985" t="s">
        <v>165</v>
      </c>
      <c r="N4985" t="s">
        <v>165</v>
      </c>
      <c r="O4985" t="s">
        <v>165</v>
      </c>
      <c r="P4985" t="s">
        <v>165</v>
      </c>
      <c r="Q4985" t="s">
        <v>165</v>
      </c>
    </row>
    <row r="4986">
      <c r="B4986" t="s">
        <v>165</v>
      </c>
      <c r="C4986" t="s">
        <v>165</v>
      </c>
      <c r="D4986" t="s">
        <v>165</v>
      </c>
      <c r="E4986" t="s">
        <v>165</v>
      </c>
      <c r="F4986" t="s">
        <v>165</v>
      </c>
      <c r="G4986" t="s">
        <v>165</v>
      </c>
      <c r="H4986" t="s">
        <v>165</v>
      </c>
      <c r="J4986" t="s">
        <v>165</v>
      </c>
      <c r="K4986" t="s">
        <v>165</v>
      </c>
      <c r="L4986" t="s">
        <v>165</v>
      </c>
      <c r="M4986" t="s">
        <v>165</v>
      </c>
      <c r="N4986" t="s">
        <v>165</v>
      </c>
      <c r="O4986" t="s">
        <v>165</v>
      </c>
      <c r="P4986" t="s">
        <v>165</v>
      </c>
      <c r="Q4986" t="s">
        <v>165</v>
      </c>
    </row>
    <row r="4987">
      <c r="B4987" t="s">
        <v>165</v>
      </c>
      <c r="C4987" t="s">
        <v>165</v>
      </c>
      <c r="D4987" t="s">
        <v>165</v>
      </c>
      <c r="E4987" t="s">
        <v>165</v>
      </c>
      <c r="F4987" t="s">
        <v>165</v>
      </c>
      <c r="G4987" t="s">
        <v>165</v>
      </c>
      <c r="H4987" t="s">
        <v>165</v>
      </c>
      <c r="J4987" t="s">
        <v>165</v>
      </c>
      <c r="K4987" t="s">
        <v>165</v>
      </c>
      <c r="L4987" t="s">
        <v>165</v>
      </c>
      <c r="M4987" t="s">
        <v>165</v>
      </c>
      <c r="N4987" t="s">
        <v>165</v>
      </c>
      <c r="O4987" t="s">
        <v>165</v>
      </c>
      <c r="P4987" t="s">
        <v>165</v>
      </c>
      <c r="Q4987" t="s">
        <v>165</v>
      </c>
    </row>
    <row r="4988">
      <c r="B4988" t="s">
        <v>165</v>
      </c>
      <c r="C4988" t="s">
        <v>165</v>
      </c>
      <c r="D4988" t="s">
        <v>165</v>
      </c>
      <c r="E4988" t="s">
        <v>165</v>
      </c>
      <c r="F4988" t="s">
        <v>165</v>
      </c>
      <c r="G4988" t="s">
        <v>165</v>
      </c>
      <c r="H4988" t="s">
        <v>165</v>
      </c>
      <c r="J4988" t="s">
        <v>165</v>
      </c>
      <c r="K4988" t="s">
        <v>165</v>
      </c>
      <c r="L4988" t="s">
        <v>165</v>
      </c>
      <c r="M4988" t="s">
        <v>165</v>
      </c>
      <c r="N4988" t="s">
        <v>165</v>
      </c>
      <c r="O4988" t="s">
        <v>165</v>
      </c>
      <c r="P4988" t="s">
        <v>165</v>
      </c>
      <c r="Q4988" t="s">
        <v>165</v>
      </c>
    </row>
    <row r="4989">
      <c r="B4989" t="s">
        <v>165</v>
      </c>
      <c r="C4989" t="s">
        <v>165</v>
      </c>
      <c r="D4989" t="s">
        <v>165</v>
      </c>
      <c r="E4989" t="s">
        <v>165</v>
      </c>
      <c r="F4989" t="s">
        <v>165</v>
      </c>
      <c r="G4989" t="s">
        <v>165</v>
      </c>
      <c r="H4989" t="s">
        <v>165</v>
      </c>
      <c r="J4989" t="s">
        <v>165</v>
      </c>
      <c r="K4989" t="s">
        <v>165</v>
      </c>
      <c r="L4989" t="s">
        <v>165</v>
      </c>
      <c r="M4989" t="s">
        <v>165</v>
      </c>
      <c r="N4989" t="s">
        <v>165</v>
      </c>
      <c r="O4989" t="s">
        <v>165</v>
      </c>
      <c r="P4989" t="s">
        <v>165</v>
      </c>
      <c r="Q4989" t="s">
        <v>165</v>
      </c>
    </row>
    <row r="4990">
      <c r="B4990" t="s">
        <v>165</v>
      </c>
      <c r="C4990" t="s">
        <v>165</v>
      </c>
      <c r="D4990" t="s">
        <v>165</v>
      </c>
      <c r="E4990" t="s">
        <v>165</v>
      </c>
      <c r="F4990" t="s">
        <v>165</v>
      </c>
      <c r="G4990" t="s">
        <v>165</v>
      </c>
      <c r="H4990" t="s">
        <v>165</v>
      </c>
      <c r="J4990" t="s">
        <v>165</v>
      </c>
      <c r="K4990" t="s">
        <v>165</v>
      </c>
      <c r="L4990" t="s">
        <v>165</v>
      </c>
      <c r="M4990" t="s">
        <v>165</v>
      </c>
      <c r="N4990" t="s">
        <v>165</v>
      </c>
      <c r="O4990" t="s">
        <v>165</v>
      </c>
      <c r="P4990" t="s">
        <v>165</v>
      </c>
      <c r="Q4990" t="s">
        <v>165</v>
      </c>
    </row>
    <row r="4991">
      <c r="B4991" t="s">
        <v>165</v>
      </c>
      <c r="C4991" t="s">
        <v>165</v>
      </c>
      <c r="D4991" t="s">
        <v>165</v>
      </c>
      <c r="E4991" t="s">
        <v>165</v>
      </c>
      <c r="F4991" t="s">
        <v>165</v>
      </c>
      <c r="G4991" t="s">
        <v>165</v>
      </c>
      <c r="H4991" t="s">
        <v>165</v>
      </c>
      <c r="J4991" t="s">
        <v>165</v>
      </c>
      <c r="K4991" t="s">
        <v>165</v>
      </c>
      <c r="L4991" t="s">
        <v>165</v>
      </c>
      <c r="M4991" t="s">
        <v>165</v>
      </c>
      <c r="N4991" t="s">
        <v>165</v>
      </c>
      <c r="O4991" t="s">
        <v>165</v>
      </c>
      <c r="P4991" t="s">
        <v>165</v>
      </c>
      <c r="Q4991" t="s">
        <v>165</v>
      </c>
    </row>
    <row r="4992">
      <c r="B4992" t="s">
        <v>165</v>
      </c>
      <c r="C4992" t="s">
        <v>165</v>
      </c>
      <c r="D4992" t="s">
        <v>165</v>
      </c>
      <c r="E4992" t="s">
        <v>165</v>
      </c>
      <c r="F4992" t="s">
        <v>165</v>
      </c>
      <c r="G4992" t="s">
        <v>165</v>
      </c>
      <c r="H4992" t="s">
        <v>165</v>
      </c>
      <c r="J4992" t="s">
        <v>165</v>
      </c>
      <c r="K4992" t="s">
        <v>165</v>
      </c>
      <c r="L4992" t="s">
        <v>165</v>
      </c>
      <c r="M4992" t="s">
        <v>165</v>
      </c>
      <c r="N4992" t="s">
        <v>165</v>
      </c>
      <c r="O4992" t="s">
        <v>165</v>
      </c>
      <c r="P4992" t="s">
        <v>165</v>
      </c>
      <c r="Q4992" t="s">
        <v>165</v>
      </c>
    </row>
    <row r="4993">
      <c r="B4993" t="s">
        <v>165</v>
      </c>
      <c r="C4993" t="s">
        <v>165</v>
      </c>
      <c r="D4993" t="s">
        <v>165</v>
      </c>
      <c r="E4993" t="s">
        <v>165</v>
      </c>
      <c r="F4993" t="s">
        <v>165</v>
      </c>
      <c r="G4993" t="s">
        <v>165</v>
      </c>
      <c r="H4993" t="s">
        <v>165</v>
      </c>
      <c r="J4993" t="s">
        <v>165</v>
      </c>
      <c r="K4993" t="s">
        <v>165</v>
      </c>
      <c r="L4993" t="s">
        <v>165</v>
      </c>
      <c r="M4993" t="s">
        <v>165</v>
      </c>
      <c r="N4993" t="s">
        <v>165</v>
      </c>
      <c r="O4993" t="s">
        <v>165</v>
      </c>
      <c r="P4993" t="s">
        <v>165</v>
      </c>
      <c r="Q4993" t="s">
        <v>165</v>
      </c>
    </row>
    <row r="4994">
      <c r="B4994" t="s">
        <v>165</v>
      </c>
      <c r="C4994" t="s">
        <v>165</v>
      </c>
      <c r="D4994" t="s">
        <v>165</v>
      </c>
      <c r="E4994" t="s">
        <v>165</v>
      </c>
      <c r="F4994" t="s">
        <v>165</v>
      </c>
      <c r="G4994" t="s">
        <v>165</v>
      </c>
      <c r="H4994" t="s">
        <v>165</v>
      </c>
      <c r="J4994" t="s">
        <v>165</v>
      </c>
      <c r="K4994" t="s">
        <v>165</v>
      </c>
      <c r="L4994" t="s">
        <v>165</v>
      </c>
      <c r="M4994" t="s">
        <v>165</v>
      </c>
      <c r="N4994" t="s">
        <v>165</v>
      </c>
      <c r="O4994" t="s">
        <v>165</v>
      </c>
      <c r="P4994" t="s">
        <v>165</v>
      </c>
      <c r="Q4994" t="s">
        <v>165</v>
      </c>
    </row>
    <row r="4995">
      <c r="B4995" t="s">
        <v>165</v>
      </c>
      <c r="C4995" t="s">
        <v>165</v>
      </c>
      <c r="D4995" t="s">
        <v>165</v>
      </c>
      <c r="E4995" t="s">
        <v>165</v>
      </c>
      <c r="F4995" t="s">
        <v>165</v>
      </c>
      <c r="G4995" t="s">
        <v>165</v>
      </c>
      <c r="H4995" t="s">
        <v>165</v>
      </c>
      <c r="J4995" t="s">
        <v>165</v>
      </c>
      <c r="K4995" t="s">
        <v>165</v>
      </c>
      <c r="L4995" t="s">
        <v>165</v>
      </c>
      <c r="M4995" t="s">
        <v>165</v>
      </c>
      <c r="N4995" t="s">
        <v>165</v>
      </c>
      <c r="O4995" t="s">
        <v>165</v>
      </c>
      <c r="P4995" t="s">
        <v>165</v>
      </c>
      <c r="Q4995" t="s">
        <v>165</v>
      </c>
    </row>
    <row r="4996">
      <c r="B4996" t="s">
        <v>165</v>
      </c>
      <c r="C4996" t="s">
        <v>165</v>
      </c>
      <c r="D4996" t="s">
        <v>165</v>
      </c>
      <c r="E4996" t="s">
        <v>165</v>
      </c>
      <c r="F4996" t="s">
        <v>165</v>
      </c>
      <c r="G4996" t="s">
        <v>165</v>
      </c>
      <c r="H4996" t="s">
        <v>165</v>
      </c>
      <c r="J4996" t="s">
        <v>165</v>
      </c>
      <c r="K4996" t="s">
        <v>165</v>
      </c>
      <c r="L4996" t="s">
        <v>165</v>
      </c>
      <c r="M4996" t="s">
        <v>165</v>
      </c>
      <c r="N4996" t="s">
        <v>165</v>
      </c>
      <c r="O4996" t="s">
        <v>165</v>
      </c>
      <c r="P4996" t="s">
        <v>165</v>
      </c>
      <c r="Q4996" t="s">
        <v>165</v>
      </c>
    </row>
    <row r="4997">
      <c r="B4997" t="s">
        <v>165</v>
      </c>
      <c r="C4997" t="s">
        <v>165</v>
      </c>
      <c r="D4997" t="s">
        <v>165</v>
      </c>
      <c r="E4997" t="s">
        <v>165</v>
      </c>
      <c r="F4997" t="s">
        <v>165</v>
      </c>
      <c r="G4997" t="s">
        <v>165</v>
      </c>
      <c r="H4997" t="s">
        <v>165</v>
      </c>
      <c r="J4997" t="s">
        <v>165</v>
      </c>
      <c r="K4997" t="s">
        <v>165</v>
      </c>
      <c r="L4997" t="s">
        <v>165</v>
      </c>
      <c r="M4997" t="s">
        <v>165</v>
      </c>
      <c r="N4997" t="s">
        <v>165</v>
      </c>
      <c r="O4997" t="s">
        <v>165</v>
      </c>
      <c r="P4997" t="s">
        <v>165</v>
      </c>
      <c r="Q4997" t="s">
        <v>165</v>
      </c>
    </row>
    <row r="4998">
      <c r="B4998" t="s">
        <v>165</v>
      </c>
      <c r="C4998" t="s">
        <v>165</v>
      </c>
      <c r="D4998" t="s">
        <v>165</v>
      </c>
      <c r="E4998" t="s">
        <v>165</v>
      </c>
      <c r="F4998" t="s">
        <v>165</v>
      </c>
      <c r="G4998" t="s">
        <v>165</v>
      </c>
      <c r="H4998" t="s">
        <v>165</v>
      </c>
      <c r="J4998" t="s">
        <v>165</v>
      </c>
      <c r="K4998" t="s">
        <v>165</v>
      </c>
      <c r="L4998" t="s">
        <v>165</v>
      </c>
      <c r="M4998" t="s">
        <v>165</v>
      </c>
      <c r="N4998" t="s">
        <v>165</v>
      </c>
      <c r="O4998" t="s">
        <v>165</v>
      </c>
      <c r="P4998" t="s">
        <v>165</v>
      </c>
      <c r="Q4998" t="s">
        <v>165</v>
      </c>
    </row>
    <row r="4999">
      <c r="B4999" t="s">
        <v>165</v>
      </c>
      <c r="C4999" t="s">
        <v>165</v>
      </c>
      <c r="D4999" t="s">
        <v>165</v>
      </c>
      <c r="E4999" t="s">
        <v>165</v>
      </c>
      <c r="F4999" t="s">
        <v>165</v>
      </c>
      <c r="G4999" t="s">
        <v>165</v>
      </c>
      <c r="H4999" t="s">
        <v>165</v>
      </c>
      <c r="J4999" t="s">
        <v>165</v>
      </c>
      <c r="K4999" t="s">
        <v>165</v>
      </c>
      <c r="L4999" t="s">
        <v>165</v>
      </c>
      <c r="M4999" t="s">
        <v>165</v>
      </c>
      <c r="N4999" t="s">
        <v>165</v>
      </c>
      <c r="O4999" t="s">
        <v>165</v>
      </c>
      <c r="P4999" t="s">
        <v>165</v>
      </c>
      <c r="Q4999" t="s">
        <v>165</v>
      </c>
    </row>
    <row r="5000">
      <c r="B5000" t="s">
        <v>165</v>
      </c>
      <c r="C5000" t="s">
        <v>165</v>
      </c>
      <c r="D5000" t="s">
        <v>165</v>
      </c>
      <c r="E5000" t="s">
        <v>165</v>
      </c>
      <c r="F5000" t="s">
        <v>165</v>
      </c>
      <c r="G5000" t="s">
        <v>165</v>
      </c>
      <c r="H5000" t="s">
        <v>165</v>
      </c>
      <c r="J5000" t="s">
        <v>165</v>
      </c>
      <c r="K5000" t="s">
        <v>165</v>
      </c>
      <c r="L5000" t="s">
        <v>165</v>
      </c>
      <c r="M5000" t="s">
        <v>165</v>
      </c>
      <c r="N5000" t="s">
        <v>165</v>
      </c>
      <c r="O5000" t="s">
        <v>165</v>
      </c>
      <c r="P5000" t="s">
        <v>165</v>
      </c>
      <c r="Q5000" t="s">
        <v>165</v>
      </c>
    </row>
    <row r="5001">
      <c r="B5001" t="s">
        <v>165</v>
      </c>
      <c r="C5001" t="s">
        <v>165</v>
      </c>
      <c r="D5001" t="s">
        <v>165</v>
      </c>
      <c r="E5001" t="s">
        <v>165</v>
      </c>
      <c r="F5001" t="s">
        <v>165</v>
      </c>
      <c r="G5001" t="s">
        <v>165</v>
      </c>
      <c r="H5001" t="s">
        <v>165</v>
      </c>
      <c r="J5001" t="s">
        <v>165</v>
      </c>
      <c r="K5001" t="s">
        <v>165</v>
      </c>
      <c r="L5001" t="s">
        <v>165</v>
      </c>
      <c r="M5001" t="s">
        <v>165</v>
      </c>
      <c r="N5001" t="s">
        <v>165</v>
      </c>
      <c r="O5001" t="s">
        <v>165</v>
      </c>
      <c r="P5001" t="s">
        <v>165</v>
      </c>
      <c r="Q5001" t="s">
        <v>165</v>
      </c>
    </row>
    <row r="5002">
      <c r="B5002" t="s">
        <v>165</v>
      </c>
      <c r="C5002" t="s">
        <v>165</v>
      </c>
      <c r="D5002" t="s">
        <v>165</v>
      </c>
      <c r="E5002" t="s">
        <v>165</v>
      </c>
      <c r="F5002" t="s">
        <v>165</v>
      </c>
      <c r="G5002" t="s">
        <v>165</v>
      </c>
      <c r="H5002" t="s">
        <v>165</v>
      </c>
      <c r="J5002" t="s">
        <v>165</v>
      </c>
      <c r="K5002" t="s">
        <v>165</v>
      </c>
      <c r="L5002" t="s">
        <v>165</v>
      </c>
      <c r="M5002" t="s">
        <v>165</v>
      </c>
      <c r="N5002" t="s">
        <v>165</v>
      </c>
      <c r="O5002" t="s">
        <v>165</v>
      </c>
      <c r="P5002" t="s">
        <v>165</v>
      </c>
      <c r="Q5002" t="s">
        <v>165</v>
      </c>
    </row>
    <row r="5003">
      <c r="B5003" t="s">
        <v>165</v>
      </c>
      <c r="C5003" t="s">
        <v>165</v>
      </c>
      <c r="D5003" t="s">
        <v>165</v>
      </c>
      <c r="E5003" t="s">
        <v>165</v>
      </c>
      <c r="F5003" t="s">
        <v>165</v>
      </c>
      <c r="G5003" t="s">
        <v>165</v>
      </c>
      <c r="H5003" t="s">
        <v>165</v>
      </c>
      <c r="J5003" t="s">
        <v>165</v>
      </c>
      <c r="K5003" t="s">
        <v>165</v>
      </c>
      <c r="L5003" t="s">
        <v>165</v>
      </c>
      <c r="M5003" t="s">
        <v>165</v>
      </c>
      <c r="N5003" t="s">
        <v>165</v>
      </c>
      <c r="O5003" t="s">
        <v>165</v>
      </c>
      <c r="P5003" t="s">
        <v>165</v>
      </c>
      <c r="Q5003" t="s">
        <v>165</v>
      </c>
    </row>
    <row r="5004">
      <c r="B5004" t="s">
        <v>165</v>
      </c>
      <c r="C5004" t="s">
        <v>165</v>
      </c>
      <c r="D5004" t="s">
        <v>165</v>
      </c>
      <c r="E5004" t="s">
        <v>165</v>
      </c>
      <c r="F5004" t="s">
        <v>165</v>
      </c>
      <c r="G5004" t="s">
        <v>165</v>
      </c>
      <c r="H5004" t="s">
        <v>165</v>
      </c>
      <c r="J5004" t="s">
        <v>165</v>
      </c>
      <c r="K5004" t="s">
        <v>165</v>
      </c>
      <c r="L5004" t="s">
        <v>165</v>
      </c>
      <c r="M5004" t="s">
        <v>165</v>
      </c>
      <c r="N5004" t="s">
        <v>165</v>
      </c>
      <c r="O5004" t="s">
        <v>165</v>
      </c>
      <c r="P5004" t="s">
        <v>165</v>
      </c>
      <c r="Q5004" t="s">
        <v>165</v>
      </c>
    </row>
    <row r="5005">
      <c r="B5005" t="s">
        <v>165</v>
      </c>
      <c r="C5005" t="s">
        <v>165</v>
      </c>
      <c r="D5005" t="s">
        <v>165</v>
      </c>
      <c r="E5005" t="s">
        <v>165</v>
      </c>
      <c r="F5005" t="s">
        <v>165</v>
      </c>
      <c r="G5005" t="s">
        <v>165</v>
      </c>
      <c r="H5005" t="s">
        <v>165</v>
      </c>
      <c r="J5005" t="s">
        <v>165</v>
      </c>
      <c r="K5005" t="s">
        <v>165</v>
      </c>
      <c r="L5005" t="s">
        <v>165</v>
      </c>
      <c r="M5005" t="s">
        <v>165</v>
      </c>
      <c r="N5005" t="s">
        <v>165</v>
      </c>
      <c r="O5005" t="s">
        <v>165</v>
      </c>
      <c r="P5005" t="s">
        <v>165</v>
      </c>
      <c r="Q5005" t="s">
        <v>165</v>
      </c>
    </row>
    <row r="5006">
      <c r="B5006" t="s">
        <v>165</v>
      </c>
      <c r="C5006" t="s">
        <v>165</v>
      </c>
      <c r="D5006" t="s">
        <v>165</v>
      </c>
      <c r="E5006" t="s">
        <v>165</v>
      </c>
      <c r="F5006" t="s">
        <v>165</v>
      </c>
      <c r="G5006" t="s">
        <v>165</v>
      </c>
      <c r="H5006" t="s">
        <v>165</v>
      </c>
      <c r="J5006" t="s">
        <v>165</v>
      </c>
      <c r="K5006" t="s">
        <v>165</v>
      </c>
      <c r="L5006" t="s">
        <v>165</v>
      </c>
      <c r="M5006" t="s">
        <v>165</v>
      </c>
      <c r="N5006" t="s">
        <v>165</v>
      </c>
      <c r="O5006" t="s">
        <v>165</v>
      </c>
      <c r="P5006" t="s">
        <v>165</v>
      </c>
      <c r="Q5006" t="s">
        <v>165</v>
      </c>
    </row>
    <row r="5007">
      <c r="B5007" t="s">
        <v>165</v>
      </c>
      <c r="C5007" t="s">
        <v>165</v>
      </c>
      <c r="D5007" t="s">
        <v>165</v>
      </c>
      <c r="E5007" t="s">
        <v>165</v>
      </c>
      <c r="F5007" t="s">
        <v>165</v>
      </c>
      <c r="G5007" t="s">
        <v>165</v>
      </c>
      <c r="H5007" t="s">
        <v>165</v>
      </c>
      <c r="J5007" t="s">
        <v>165</v>
      </c>
      <c r="K5007" t="s">
        <v>165</v>
      </c>
      <c r="L5007" t="s">
        <v>165</v>
      </c>
      <c r="M5007" t="s">
        <v>165</v>
      </c>
      <c r="N5007" t="s">
        <v>165</v>
      </c>
      <c r="O5007" t="s">
        <v>165</v>
      </c>
      <c r="P5007" t="s">
        <v>165</v>
      </c>
      <c r="Q5007" t="s">
        <v>165</v>
      </c>
    </row>
    <row r="5008">
      <c r="B5008" t="s">
        <v>165</v>
      </c>
      <c r="C5008" t="s">
        <v>165</v>
      </c>
      <c r="D5008" t="s">
        <v>165</v>
      </c>
      <c r="E5008" t="s">
        <v>165</v>
      </c>
      <c r="F5008" t="s">
        <v>165</v>
      </c>
      <c r="G5008" t="s">
        <v>165</v>
      </c>
      <c r="H5008" t="s">
        <v>165</v>
      </c>
      <c r="J5008" t="s">
        <v>165</v>
      </c>
      <c r="K5008" t="s">
        <v>165</v>
      </c>
      <c r="L5008" t="s">
        <v>165</v>
      </c>
      <c r="M5008" t="s">
        <v>165</v>
      </c>
      <c r="N5008" t="s">
        <v>165</v>
      </c>
      <c r="O5008" t="s">
        <v>165</v>
      </c>
      <c r="P5008" t="s">
        <v>165</v>
      </c>
      <c r="Q5008" t="s">
        <v>165</v>
      </c>
    </row>
    <row r="5009">
      <c r="B5009" t="s">
        <v>165</v>
      </c>
      <c r="C5009" t="s">
        <v>165</v>
      </c>
      <c r="D5009" t="s">
        <v>165</v>
      </c>
      <c r="E5009" t="s">
        <v>165</v>
      </c>
      <c r="F5009" t="s">
        <v>165</v>
      </c>
      <c r="G5009" t="s">
        <v>165</v>
      </c>
      <c r="H5009" t="s">
        <v>165</v>
      </c>
      <c r="J5009" t="s">
        <v>165</v>
      </c>
      <c r="K5009" t="s">
        <v>165</v>
      </c>
      <c r="L5009" t="s">
        <v>165</v>
      </c>
      <c r="M5009" t="s">
        <v>165</v>
      </c>
      <c r="N5009" t="s">
        <v>165</v>
      </c>
      <c r="O5009" t="s">
        <v>165</v>
      </c>
      <c r="P5009" t="s">
        <v>165</v>
      </c>
      <c r="Q5009" t="s">
        <v>165</v>
      </c>
    </row>
    <row r="5010">
      <c r="B5010" t="s">
        <v>165</v>
      </c>
      <c r="C5010" t="s">
        <v>165</v>
      </c>
      <c r="D5010" t="s">
        <v>165</v>
      </c>
      <c r="E5010" t="s">
        <v>165</v>
      </c>
      <c r="F5010" t="s">
        <v>165</v>
      </c>
      <c r="G5010" t="s">
        <v>165</v>
      </c>
      <c r="H5010" t="s">
        <v>165</v>
      </c>
      <c r="J5010" t="s">
        <v>165</v>
      </c>
      <c r="K5010" t="s">
        <v>165</v>
      </c>
      <c r="L5010" t="s">
        <v>165</v>
      </c>
      <c r="M5010" t="s">
        <v>165</v>
      </c>
      <c r="N5010" t="s">
        <v>165</v>
      </c>
      <c r="O5010" t="s">
        <v>165</v>
      </c>
      <c r="P5010" t="s">
        <v>165</v>
      </c>
      <c r="Q5010" t="s">
        <v>165</v>
      </c>
    </row>
    <row r="5011">
      <c r="B5011" t="s">
        <v>165</v>
      </c>
      <c r="C5011" t="s">
        <v>165</v>
      </c>
      <c r="D5011" t="s">
        <v>165</v>
      </c>
      <c r="E5011" t="s">
        <v>165</v>
      </c>
      <c r="F5011" t="s">
        <v>165</v>
      </c>
      <c r="G5011" t="s">
        <v>165</v>
      </c>
      <c r="H5011" t="s">
        <v>165</v>
      </c>
      <c r="J5011" t="s">
        <v>165</v>
      </c>
      <c r="K5011" t="s">
        <v>165</v>
      </c>
      <c r="L5011" t="s">
        <v>165</v>
      </c>
      <c r="M5011" t="s">
        <v>165</v>
      </c>
      <c r="N5011" t="s">
        <v>165</v>
      </c>
      <c r="O5011" t="s">
        <v>165</v>
      </c>
      <c r="P5011" t="s">
        <v>165</v>
      </c>
      <c r="Q5011" t="s">
        <v>165</v>
      </c>
    </row>
    <row r="5012">
      <c r="B5012" t="s">
        <v>165</v>
      </c>
      <c r="C5012" t="s">
        <v>165</v>
      </c>
      <c r="D5012" t="s">
        <v>165</v>
      </c>
      <c r="E5012" t="s">
        <v>165</v>
      </c>
      <c r="F5012" t="s">
        <v>165</v>
      </c>
      <c r="G5012" t="s">
        <v>165</v>
      </c>
      <c r="H5012" t="s">
        <v>165</v>
      </c>
      <c r="J5012" t="s">
        <v>165</v>
      </c>
      <c r="K5012" t="s">
        <v>165</v>
      </c>
      <c r="L5012" t="s">
        <v>165</v>
      </c>
      <c r="M5012" t="s">
        <v>165</v>
      </c>
      <c r="N5012" t="s">
        <v>165</v>
      </c>
      <c r="O5012" t="s">
        <v>165</v>
      </c>
      <c r="P5012" t="s">
        <v>165</v>
      </c>
      <c r="Q5012" t="s">
        <v>165</v>
      </c>
    </row>
    <row r="5013">
      <c r="B5013" t="s">
        <v>165</v>
      </c>
      <c r="C5013" t="s">
        <v>165</v>
      </c>
      <c r="D5013" t="s">
        <v>165</v>
      </c>
      <c r="E5013" t="s">
        <v>165</v>
      </c>
      <c r="F5013" t="s">
        <v>165</v>
      </c>
      <c r="G5013" t="s">
        <v>165</v>
      </c>
      <c r="H5013" t="s">
        <v>165</v>
      </c>
      <c r="J5013" t="s">
        <v>165</v>
      </c>
      <c r="K5013" t="s">
        <v>165</v>
      </c>
      <c r="L5013" t="s">
        <v>165</v>
      </c>
      <c r="M5013" t="s">
        <v>165</v>
      </c>
      <c r="N5013" t="s">
        <v>165</v>
      </c>
      <c r="O5013" t="s">
        <v>165</v>
      </c>
      <c r="P5013" t="s">
        <v>165</v>
      </c>
      <c r="Q5013" t="s">
        <v>165</v>
      </c>
    </row>
    <row r="5014">
      <c r="B5014" t="s">
        <v>165</v>
      </c>
      <c r="C5014" t="s">
        <v>165</v>
      </c>
      <c r="D5014" t="s">
        <v>165</v>
      </c>
      <c r="E5014" t="s">
        <v>165</v>
      </c>
      <c r="F5014" t="s">
        <v>165</v>
      </c>
      <c r="G5014" t="s">
        <v>165</v>
      </c>
      <c r="H5014" t="s">
        <v>165</v>
      </c>
      <c r="J5014" t="s">
        <v>165</v>
      </c>
      <c r="K5014" t="s">
        <v>165</v>
      </c>
      <c r="L5014" t="s">
        <v>165</v>
      </c>
      <c r="M5014" t="s">
        <v>165</v>
      </c>
      <c r="N5014" t="s">
        <v>165</v>
      </c>
      <c r="O5014" t="s">
        <v>165</v>
      </c>
      <c r="P5014" t="s">
        <v>165</v>
      </c>
      <c r="Q5014" t="s">
        <v>165</v>
      </c>
    </row>
    <row r="5015">
      <c r="B5015" t="s">
        <v>165</v>
      </c>
      <c r="C5015" t="s">
        <v>165</v>
      </c>
      <c r="D5015" t="s">
        <v>165</v>
      </c>
      <c r="E5015" t="s">
        <v>165</v>
      </c>
      <c r="F5015" t="s">
        <v>165</v>
      </c>
      <c r="G5015" t="s">
        <v>165</v>
      </c>
      <c r="H5015" t="s">
        <v>165</v>
      </c>
      <c r="J5015" t="s">
        <v>165</v>
      </c>
      <c r="K5015" t="s">
        <v>165</v>
      </c>
      <c r="L5015" t="s">
        <v>165</v>
      </c>
      <c r="M5015" t="s">
        <v>165</v>
      </c>
      <c r="N5015" t="s">
        <v>165</v>
      </c>
      <c r="O5015" t="s">
        <v>165</v>
      </c>
      <c r="P5015" t="s">
        <v>165</v>
      </c>
      <c r="Q5015" t="s">
        <v>165</v>
      </c>
    </row>
    <row r="5016">
      <c r="B5016" t="s">
        <v>165</v>
      </c>
      <c r="C5016" t="s">
        <v>165</v>
      </c>
      <c r="D5016" t="s">
        <v>165</v>
      </c>
      <c r="E5016" t="s">
        <v>165</v>
      </c>
      <c r="F5016" t="s">
        <v>165</v>
      </c>
      <c r="G5016" t="s">
        <v>165</v>
      </c>
      <c r="H5016" t="s">
        <v>165</v>
      </c>
      <c r="J5016" t="s">
        <v>165</v>
      </c>
      <c r="K5016" t="s">
        <v>165</v>
      </c>
      <c r="L5016" t="s">
        <v>165</v>
      </c>
      <c r="M5016" t="s">
        <v>165</v>
      </c>
      <c r="N5016" t="s">
        <v>165</v>
      </c>
      <c r="O5016" t="s">
        <v>165</v>
      </c>
      <c r="P5016" t="s">
        <v>165</v>
      </c>
      <c r="Q5016" t="s">
        <v>165</v>
      </c>
    </row>
    <row r="5017">
      <c r="B5017" t="s">
        <v>165</v>
      </c>
      <c r="C5017" t="s">
        <v>165</v>
      </c>
      <c r="D5017" t="s">
        <v>165</v>
      </c>
      <c r="E5017" t="s">
        <v>165</v>
      </c>
      <c r="F5017" t="s">
        <v>165</v>
      </c>
      <c r="G5017" t="s">
        <v>165</v>
      </c>
      <c r="H5017" t="s">
        <v>165</v>
      </c>
      <c r="J5017" t="s">
        <v>165</v>
      </c>
      <c r="K5017" t="s">
        <v>165</v>
      </c>
      <c r="L5017" t="s">
        <v>165</v>
      </c>
      <c r="M5017" t="s">
        <v>165</v>
      </c>
      <c r="N5017" t="s">
        <v>165</v>
      </c>
      <c r="O5017" t="s">
        <v>165</v>
      </c>
      <c r="P5017" t="s">
        <v>165</v>
      </c>
      <c r="Q5017" t="s">
        <v>165</v>
      </c>
    </row>
    <row r="5018">
      <c r="B5018" t="s">
        <v>165</v>
      </c>
      <c r="C5018" t="s">
        <v>165</v>
      </c>
      <c r="D5018" t="s">
        <v>165</v>
      </c>
      <c r="E5018" t="s">
        <v>165</v>
      </c>
      <c r="F5018" t="s">
        <v>165</v>
      </c>
      <c r="G5018" t="s">
        <v>165</v>
      </c>
      <c r="H5018" t="s">
        <v>165</v>
      </c>
      <c r="J5018" t="s">
        <v>165</v>
      </c>
      <c r="K5018" t="s">
        <v>165</v>
      </c>
      <c r="L5018" t="s">
        <v>165</v>
      </c>
      <c r="M5018" t="s">
        <v>165</v>
      </c>
      <c r="N5018" t="s">
        <v>165</v>
      </c>
      <c r="O5018" t="s">
        <v>165</v>
      </c>
      <c r="P5018" t="s">
        <v>165</v>
      </c>
      <c r="Q5018" t="s">
        <v>165</v>
      </c>
    </row>
    <row r="5019">
      <c r="B5019" t="s">
        <v>165</v>
      </c>
      <c r="C5019" t="s">
        <v>165</v>
      </c>
      <c r="D5019" t="s">
        <v>165</v>
      </c>
      <c r="E5019" t="s">
        <v>165</v>
      </c>
      <c r="F5019" t="s">
        <v>165</v>
      </c>
      <c r="G5019" t="s">
        <v>165</v>
      </c>
      <c r="H5019" t="s">
        <v>165</v>
      </c>
      <c r="J5019" t="s">
        <v>165</v>
      </c>
      <c r="K5019" t="s">
        <v>165</v>
      </c>
      <c r="L5019" t="s">
        <v>165</v>
      </c>
      <c r="M5019" t="s">
        <v>165</v>
      </c>
      <c r="N5019" t="s">
        <v>165</v>
      </c>
      <c r="O5019" t="s">
        <v>165</v>
      </c>
      <c r="P5019" t="s">
        <v>165</v>
      </c>
      <c r="Q5019" t="s">
        <v>165</v>
      </c>
    </row>
    <row r="5020">
      <c r="B5020" t="s">
        <v>165</v>
      </c>
      <c r="C5020" t="s">
        <v>165</v>
      </c>
      <c r="D5020" t="s">
        <v>165</v>
      </c>
      <c r="E5020" t="s">
        <v>165</v>
      </c>
      <c r="F5020" t="s">
        <v>165</v>
      </c>
      <c r="G5020" t="s">
        <v>165</v>
      </c>
      <c r="H5020" t="s">
        <v>165</v>
      </c>
      <c r="J5020" t="s">
        <v>165</v>
      </c>
      <c r="K5020" t="s">
        <v>165</v>
      </c>
      <c r="L5020" t="s">
        <v>165</v>
      </c>
      <c r="M5020" t="s">
        <v>165</v>
      </c>
      <c r="N5020" t="s">
        <v>165</v>
      </c>
      <c r="O5020" t="s">
        <v>165</v>
      </c>
      <c r="P5020" t="s">
        <v>165</v>
      </c>
      <c r="Q5020" t="s">
        <v>165</v>
      </c>
    </row>
    <row r="5021">
      <c r="B5021" t="s">
        <v>165</v>
      </c>
      <c r="C5021" t="s">
        <v>165</v>
      </c>
      <c r="D5021" t="s">
        <v>165</v>
      </c>
      <c r="E5021" t="s">
        <v>165</v>
      </c>
      <c r="F5021" t="s">
        <v>165</v>
      </c>
      <c r="G5021" t="s">
        <v>165</v>
      </c>
      <c r="H5021" t="s">
        <v>165</v>
      </c>
      <c r="J5021" t="s">
        <v>165</v>
      </c>
      <c r="K5021" t="s">
        <v>165</v>
      </c>
      <c r="L5021" t="s">
        <v>165</v>
      </c>
      <c r="M5021" t="s">
        <v>165</v>
      </c>
      <c r="N5021" t="s">
        <v>165</v>
      </c>
      <c r="O5021" t="s">
        <v>165</v>
      </c>
      <c r="P5021" t="s">
        <v>165</v>
      </c>
      <c r="Q5021" t="s">
        <v>165</v>
      </c>
    </row>
    <row r="5022">
      <c r="B5022" t="s">
        <v>165</v>
      </c>
      <c r="C5022" t="s">
        <v>165</v>
      </c>
      <c r="D5022" t="s">
        <v>165</v>
      </c>
      <c r="E5022" t="s">
        <v>165</v>
      </c>
      <c r="F5022" t="s">
        <v>165</v>
      </c>
      <c r="G5022" t="s">
        <v>165</v>
      </c>
      <c r="H5022" t="s">
        <v>165</v>
      </c>
      <c r="J5022" t="s">
        <v>165</v>
      </c>
      <c r="K5022" t="s">
        <v>165</v>
      </c>
      <c r="L5022" t="s">
        <v>165</v>
      </c>
      <c r="M5022" t="s">
        <v>165</v>
      </c>
      <c r="N5022" t="s">
        <v>165</v>
      </c>
      <c r="O5022" t="s">
        <v>165</v>
      </c>
      <c r="P5022" t="s">
        <v>165</v>
      </c>
      <c r="Q5022" t="s">
        <v>165</v>
      </c>
    </row>
    <row r="5023">
      <c r="B5023" t="s">
        <v>165</v>
      </c>
      <c r="C5023" t="s">
        <v>165</v>
      </c>
      <c r="D5023" t="s">
        <v>165</v>
      </c>
      <c r="E5023" t="s">
        <v>165</v>
      </c>
      <c r="F5023" t="s">
        <v>165</v>
      </c>
      <c r="G5023" t="s">
        <v>165</v>
      </c>
      <c r="H5023" t="s">
        <v>165</v>
      </c>
      <c r="J5023" t="s">
        <v>165</v>
      </c>
      <c r="K5023" t="s">
        <v>165</v>
      </c>
      <c r="L5023" t="s">
        <v>165</v>
      </c>
      <c r="M5023" t="s">
        <v>165</v>
      </c>
      <c r="N5023" t="s">
        <v>165</v>
      </c>
      <c r="O5023" t="s">
        <v>165</v>
      </c>
      <c r="P5023" t="s">
        <v>165</v>
      </c>
      <c r="Q5023" t="s">
        <v>165</v>
      </c>
    </row>
    <row r="5024">
      <c r="B5024" t="s">
        <v>165</v>
      </c>
      <c r="C5024" t="s">
        <v>165</v>
      </c>
      <c r="D5024" t="s">
        <v>165</v>
      </c>
      <c r="E5024" t="s">
        <v>165</v>
      </c>
      <c r="F5024" t="s">
        <v>165</v>
      </c>
      <c r="G5024" t="s">
        <v>165</v>
      </c>
      <c r="H5024" t="s">
        <v>165</v>
      </c>
      <c r="J5024" t="s">
        <v>165</v>
      </c>
      <c r="K5024" t="s">
        <v>165</v>
      </c>
      <c r="L5024" t="s">
        <v>165</v>
      </c>
      <c r="M5024" t="s">
        <v>165</v>
      </c>
      <c r="N5024" t="s">
        <v>165</v>
      </c>
      <c r="O5024" t="s">
        <v>165</v>
      </c>
      <c r="P5024" t="s">
        <v>165</v>
      </c>
      <c r="Q5024" t="s">
        <v>165</v>
      </c>
    </row>
    <row r="5025">
      <c r="B5025" t="s">
        <v>165</v>
      </c>
      <c r="C5025" t="s">
        <v>165</v>
      </c>
      <c r="D5025" t="s">
        <v>165</v>
      </c>
      <c r="E5025" t="s">
        <v>165</v>
      </c>
      <c r="F5025" t="s">
        <v>165</v>
      </c>
      <c r="G5025" t="s">
        <v>165</v>
      </c>
      <c r="H5025" t="s">
        <v>165</v>
      </c>
      <c r="J5025" t="s">
        <v>165</v>
      </c>
      <c r="K5025" t="s">
        <v>165</v>
      </c>
      <c r="L5025" t="s">
        <v>165</v>
      </c>
      <c r="M5025" t="s">
        <v>165</v>
      </c>
      <c r="N5025" t="s">
        <v>165</v>
      </c>
      <c r="O5025" t="s">
        <v>165</v>
      </c>
      <c r="P5025" t="s">
        <v>165</v>
      </c>
      <c r="Q5025" t="s">
        <v>165</v>
      </c>
    </row>
    <row r="5026">
      <c r="B5026" t="s">
        <v>165</v>
      </c>
      <c r="C5026" t="s">
        <v>165</v>
      </c>
      <c r="D5026" t="s">
        <v>165</v>
      </c>
      <c r="E5026" t="s">
        <v>165</v>
      </c>
      <c r="F5026" t="s">
        <v>165</v>
      </c>
      <c r="G5026" t="s">
        <v>165</v>
      </c>
      <c r="H5026" t="s">
        <v>165</v>
      </c>
      <c r="J5026" t="s">
        <v>165</v>
      </c>
      <c r="K5026" t="s">
        <v>165</v>
      </c>
      <c r="L5026" t="s">
        <v>165</v>
      </c>
      <c r="M5026" t="s">
        <v>165</v>
      </c>
      <c r="N5026" t="s">
        <v>165</v>
      </c>
      <c r="O5026" t="s">
        <v>165</v>
      </c>
      <c r="P5026" t="s">
        <v>165</v>
      </c>
      <c r="Q5026" t="s">
        <v>165</v>
      </c>
    </row>
    <row r="5027">
      <c r="B5027" t="s">
        <v>165</v>
      </c>
      <c r="C5027" t="s">
        <v>165</v>
      </c>
      <c r="D5027" t="s">
        <v>165</v>
      </c>
      <c r="E5027" t="s">
        <v>165</v>
      </c>
      <c r="F5027" t="s">
        <v>165</v>
      </c>
      <c r="G5027" t="s">
        <v>165</v>
      </c>
      <c r="H5027" t="s">
        <v>165</v>
      </c>
      <c r="J5027" t="s">
        <v>165</v>
      </c>
      <c r="K5027" t="s">
        <v>165</v>
      </c>
      <c r="L5027" t="s">
        <v>165</v>
      </c>
      <c r="M5027" t="s">
        <v>165</v>
      </c>
      <c r="N5027" t="s">
        <v>165</v>
      </c>
      <c r="O5027" t="s">
        <v>165</v>
      </c>
      <c r="P5027" t="s">
        <v>165</v>
      </c>
      <c r="Q5027" t="s">
        <v>165</v>
      </c>
    </row>
    <row r="5028">
      <c r="B5028" t="s">
        <v>165</v>
      </c>
      <c r="C5028" t="s">
        <v>165</v>
      </c>
      <c r="D5028" t="s">
        <v>165</v>
      </c>
      <c r="E5028" t="s">
        <v>165</v>
      </c>
      <c r="F5028" t="s">
        <v>165</v>
      </c>
      <c r="G5028" t="s">
        <v>165</v>
      </c>
      <c r="H5028" t="s">
        <v>165</v>
      </c>
      <c r="J5028" t="s">
        <v>165</v>
      </c>
      <c r="K5028" t="s">
        <v>165</v>
      </c>
      <c r="L5028" t="s">
        <v>165</v>
      </c>
      <c r="M5028" t="s">
        <v>165</v>
      </c>
      <c r="N5028" t="s">
        <v>165</v>
      </c>
      <c r="O5028" t="s">
        <v>165</v>
      </c>
      <c r="P5028" t="s">
        <v>165</v>
      </c>
      <c r="Q5028" t="s">
        <v>165</v>
      </c>
    </row>
    <row r="5029">
      <c r="B5029" t="s">
        <v>165</v>
      </c>
      <c r="C5029" t="s">
        <v>165</v>
      </c>
      <c r="D5029" t="s">
        <v>165</v>
      </c>
      <c r="E5029" t="s">
        <v>165</v>
      </c>
      <c r="F5029" t="s">
        <v>165</v>
      </c>
      <c r="G5029" t="s">
        <v>165</v>
      </c>
      <c r="H5029" t="s">
        <v>165</v>
      </c>
      <c r="J5029" t="s">
        <v>165</v>
      </c>
      <c r="K5029" t="s">
        <v>165</v>
      </c>
      <c r="L5029" t="s">
        <v>165</v>
      </c>
      <c r="M5029" t="s">
        <v>165</v>
      </c>
      <c r="N5029" t="s">
        <v>165</v>
      </c>
      <c r="O5029" t="s">
        <v>165</v>
      </c>
      <c r="P5029" t="s">
        <v>165</v>
      </c>
      <c r="Q5029" t="s">
        <v>165</v>
      </c>
    </row>
    <row r="5030">
      <c r="B5030" t="s">
        <v>165</v>
      </c>
      <c r="C5030" t="s">
        <v>165</v>
      </c>
      <c r="D5030" t="s">
        <v>165</v>
      </c>
      <c r="E5030" t="s">
        <v>165</v>
      </c>
      <c r="F5030" t="s">
        <v>165</v>
      </c>
      <c r="G5030" t="s">
        <v>165</v>
      </c>
      <c r="H5030" t="s">
        <v>165</v>
      </c>
      <c r="J5030" t="s">
        <v>165</v>
      </c>
      <c r="K5030" t="s">
        <v>165</v>
      </c>
      <c r="L5030" t="s">
        <v>165</v>
      </c>
      <c r="M5030" t="s">
        <v>165</v>
      </c>
      <c r="N5030" t="s">
        <v>165</v>
      </c>
      <c r="O5030" t="s">
        <v>165</v>
      </c>
      <c r="P5030" t="s">
        <v>165</v>
      </c>
      <c r="Q5030" t="s">
        <v>165</v>
      </c>
    </row>
    <row r="5031">
      <c r="B5031" t="s">
        <v>165</v>
      </c>
      <c r="C5031" t="s">
        <v>165</v>
      </c>
      <c r="D5031" t="s">
        <v>165</v>
      </c>
      <c r="E5031" t="s">
        <v>165</v>
      </c>
      <c r="F5031" t="s">
        <v>165</v>
      </c>
      <c r="G5031" t="s">
        <v>165</v>
      </c>
      <c r="H5031" t="s">
        <v>165</v>
      </c>
      <c r="J5031" t="s">
        <v>165</v>
      </c>
      <c r="K5031" t="s">
        <v>165</v>
      </c>
      <c r="L5031" t="s">
        <v>165</v>
      </c>
      <c r="M5031" t="s">
        <v>165</v>
      </c>
      <c r="N5031" t="s">
        <v>165</v>
      </c>
      <c r="O5031" t="s">
        <v>165</v>
      </c>
      <c r="P5031" t="s">
        <v>165</v>
      </c>
      <c r="Q5031" t="s">
        <v>165</v>
      </c>
    </row>
    <row r="5032">
      <c r="B5032" t="s">
        <v>165</v>
      </c>
      <c r="C5032" t="s">
        <v>165</v>
      </c>
      <c r="D5032" t="s">
        <v>165</v>
      </c>
      <c r="E5032" t="s">
        <v>165</v>
      </c>
      <c r="F5032" t="s">
        <v>165</v>
      </c>
      <c r="G5032" t="s">
        <v>165</v>
      </c>
      <c r="H5032" t="s">
        <v>165</v>
      </c>
      <c r="J5032" t="s">
        <v>165</v>
      </c>
      <c r="K5032" t="s">
        <v>165</v>
      </c>
      <c r="L5032" t="s">
        <v>165</v>
      </c>
      <c r="M5032" t="s">
        <v>165</v>
      </c>
      <c r="N5032" t="s">
        <v>165</v>
      </c>
      <c r="O5032" t="s">
        <v>165</v>
      </c>
      <c r="P5032" t="s">
        <v>165</v>
      </c>
      <c r="Q5032" t="s">
        <v>165</v>
      </c>
    </row>
    <row r="5033">
      <c r="B5033" t="s">
        <v>165</v>
      </c>
      <c r="C5033" t="s">
        <v>165</v>
      </c>
      <c r="D5033" t="s">
        <v>165</v>
      </c>
      <c r="E5033" t="s">
        <v>165</v>
      </c>
      <c r="F5033" t="s">
        <v>165</v>
      </c>
      <c r="G5033" t="s">
        <v>165</v>
      </c>
      <c r="H5033" t="s">
        <v>165</v>
      </c>
      <c r="J5033" t="s">
        <v>165</v>
      </c>
      <c r="K5033" t="s">
        <v>165</v>
      </c>
      <c r="L5033" t="s">
        <v>165</v>
      </c>
      <c r="M5033" t="s">
        <v>165</v>
      </c>
      <c r="N5033" t="s">
        <v>165</v>
      </c>
      <c r="O5033" t="s">
        <v>165</v>
      </c>
      <c r="P5033" t="s">
        <v>165</v>
      </c>
      <c r="Q5033" t="s">
        <v>165</v>
      </c>
    </row>
    <row r="5034">
      <c r="B5034" t="s">
        <v>165</v>
      </c>
      <c r="C5034" t="s">
        <v>165</v>
      </c>
      <c r="D5034" t="s">
        <v>165</v>
      </c>
      <c r="E5034" t="s">
        <v>165</v>
      </c>
      <c r="F5034" t="s">
        <v>165</v>
      </c>
      <c r="G5034" t="s">
        <v>165</v>
      </c>
      <c r="H5034" t="s">
        <v>165</v>
      </c>
      <c r="J5034" t="s">
        <v>165</v>
      </c>
      <c r="K5034" t="s">
        <v>165</v>
      </c>
      <c r="L5034" t="s">
        <v>165</v>
      </c>
      <c r="M5034" t="s">
        <v>165</v>
      </c>
      <c r="N5034" t="s">
        <v>165</v>
      </c>
      <c r="O5034" t="s">
        <v>165</v>
      </c>
      <c r="P5034" t="s">
        <v>165</v>
      </c>
      <c r="Q5034" t="s">
        <v>165</v>
      </c>
    </row>
    <row r="5035">
      <c r="B5035" t="s">
        <v>165</v>
      </c>
      <c r="C5035" t="s">
        <v>165</v>
      </c>
      <c r="D5035" t="s">
        <v>165</v>
      </c>
      <c r="E5035" t="s">
        <v>165</v>
      </c>
      <c r="F5035" t="s">
        <v>165</v>
      </c>
      <c r="G5035" t="s">
        <v>165</v>
      </c>
      <c r="H5035" t="s">
        <v>165</v>
      </c>
      <c r="J5035" t="s">
        <v>165</v>
      </c>
      <c r="K5035" t="s">
        <v>165</v>
      </c>
      <c r="L5035" t="s">
        <v>165</v>
      </c>
      <c r="M5035" t="s">
        <v>165</v>
      </c>
      <c r="N5035" t="s">
        <v>165</v>
      </c>
      <c r="O5035" t="s">
        <v>165</v>
      </c>
      <c r="P5035" t="s">
        <v>165</v>
      </c>
      <c r="Q5035" t="s">
        <v>165</v>
      </c>
    </row>
    <row r="5036">
      <c r="B5036" t="s">
        <v>165</v>
      </c>
      <c r="C5036" t="s">
        <v>165</v>
      </c>
      <c r="D5036" t="s">
        <v>165</v>
      </c>
      <c r="E5036" t="s">
        <v>165</v>
      </c>
      <c r="F5036" t="s">
        <v>165</v>
      </c>
      <c r="G5036" t="s">
        <v>165</v>
      </c>
      <c r="H5036" t="s">
        <v>165</v>
      </c>
      <c r="J5036" t="s">
        <v>165</v>
      </c>
      <c r="K5036" t="s">
        <v>165</v>
      </c>
      <c r="L5036" t="s">
        <v>165</v>
      </c>
      <c r="M5036" t="s">
        <v>165</v>
      </c>
      <c r="N5036" t="s">
        <v>165</v>
      </c>
      <c r="O5036" t="s">
        <v>165</v>
      </c>
      <c r="P5036" t="s">
        <v>165</v>
      </c>
      <c r="Q5036" t="s">
        <v>165</v>
      </c>
    </row>
    <row r="5037">
      <c r="B5037" t="s">
        <v>165</v>
      </c>
      <c r="C5037" t="s">
        <v>165</v>
      </c>
      <c r="D5037" t="s">
        <v>165</v>
      </c>
      <c r="E5037" t="s">
        <v>165</v>
      </c>
      <c r="F5037" t="s">
        <v>165</v>
      </c>
      <c r="G5037" t="s">
        <v>165</v>
      </c>
      <c r="H5037" t="s">
        <v>165</v>
      </c>
      <c r="J5037" t="s">
        <v>165</v>
      </c>
      <c r="K5037" t="s">
        <v>165</v>
      </c>
      <c r="L5037" t="s">
        <v>165</v>
      </c>
      <c r="M5037" t="s">
        <v>165</v>
      </c>
      <c r="N5037" t="s">
        <v>165</v>
      </c>
      <c r="O5037" t="s">
        <v>165</v>
      </c>
      <c r="P5037" t="s">
        <v>165</v>
      </c>
      <c r="Q5037" t="s">
        <v>165</v>
      </c>
    </row>
    <row r="5038">
      <c r="B5038" t="s">
        <v>165</v>
      </c>
      <c r="C5038" t="s">
        <v>165</v>
      </c>
      <c r="D5038" t="s">
        <v>165</v>
      </c>
      <c r="E5038" t="s">
        <v>165</v>
      </c>
      <c r="F5038" t="s">
        <v>165</v>
      </c>
      <c r="G5038" t="s">
        <v>165</v>
      </c>
      <c r="H5038" t="s">
        <v>165</v>
      </c>
      <c r="J5038" t="s">
        <v>165</v>
      </c>
      <c r="K5038" t="s">
        <v>165</v>
      </c>
      <c r="L5038" t="s">
        <v>165</v>
      </c>
      <c r="M5038" t="s">
        <v>165</v>
      </c>
      <c r="N5038" t="s">
        <v>165</v>
      </c>
      <c r="O5038" t="s">
        <v>165</v>
      </c>
      <c r="P5038" t="s">
        <v>165</v>
      </c>
      <c r="Q5038" t="s">
        <v>165</v>
      </c>
    </row>
    <row r="5039">
      <c r="B5039" t="s">
        <v>165</v>
      </c>
      <c r="C5039" t="s">
        <v>165</v>
      </c>
      <c r="D5039" t="s">
        <v>165</v>
      </c>
      <c r="E5039" t="s">
        <v>165</v>
      </c>
      <c r="F5039" t="s">
        <v>165</v>
      </c>
      <c r="G5039" t="s">
        <v>165</v>
      </c>
      <c r="H5039" t="s">
        <v>165</v>
      </c>
      <c r="J5039" t="s">
        <v>165</v>
      </c>
      <c r="K5039" t="s">
        <v>165</v>
      </c>
      <c r="L5039" t="s">
        <v>165</v>
      </c>
      <c r="M5039" t="s">
        <v>165</v>
      </c>
      <c r="N5039" t="s">
        <v>165</v>
      </c>
      <c r="O5039" t="s">
        <v>165</v>
      </c>
      <c r="P5039" t="s">
        <v>165</v>
      </c>
      <c r="Q5039" t="s">
        <v>165</v>
      </c>
    </row>
    <row r="5040">
      <c r="B5040" t="s">
        <v>165</v>
      </c>
      <c r="C5040" t="s">
        <v>165</v>
      </c>
      <c r="D5040" t="s">
        <v>165</v>
      </c>
      <c r="E5040" t="s">
        <v>165</v>
      </c>
      <c r="F5040" t="s">
        <v>165</v>
      </c>
      <c r="G5040" t="s">
        <v>165</v>
      </c>
      <c r="H5040" t="s">
        <v>165</v>
      </c>
      <c r="J5040" t="s">
        <v>165</v>
      </c>
      <c r="K5040" t="s">
        <v>165</v>
      </c>
      <c r="L5040" t="s">
        <v>165</v>
      </c>
      <c r="M5040" t="s">
        <v>165</v>
      </c>
      <c r="N5040" t="s">
        <v>165</v>
      </c>
      <c r="O5040" t="s">
        <v>165</v>
      </c>
      <c r="P5040" t="s">
        <v>165</v>
      </c>
      <c r="Q5040" t="s">
        <v>165</v>
      </c>
    </row>
    <row r="5041">
      <c r="B5041" t="s">
        <v>165</v>
      </c>
      <c r="C5041" t="s">
        <v>165</v>
      </c>
      <c r="D5041" t="s">
        <v>165</v>
      </c>
      <c r="E5041" t="s">
        <v>165</v>
      </c>
      <c r="F5041" t="s">
        <v>165</v>
      </c>
      <c r="G5041" t="s">
        <v>165</v>
      </c>
      <c r="H5041" t="s">
        <v>165</v>
      </c>
      <c r="J5041" t="s">
        <v>165</v>
      </c>
      <c r="K5041" t="s">
        <v>165</v>
      </c>
      <c r="L5041" t="s">
        <v>165</v>
      </c>
      <c r="M5041" t="s">
        <v>165</v>
      </c>
      <c r="N5041" t="s">
        <v>165</v>
      </c>
      <c r="O5041" t="s">
        <v>165</v>
      </c>
      <c r="P5041" t="s">
        <v>165</v>
      </c>
      <c r="Q5041" t="s">
        <v>165</v>
      </c>
    </row>
    <row r="5042">
      <c r="B5042" t="s">
        <v>165</v>
      </c>
      <c r="C5042" t="s">
        <v>165</v>
      </c>
      <c r="D5042" t="s">
        <v>165</v>
      </c>
      <c r="E5042" t="s">
        <v>165</v>
      </c>
      <c r="F5042" t="s">
        <v>165</v>
      </c>
      <c r="G5042" t="s">
        <v>165</v>
      </c>
      <c r="H5042" t="s">
        <v>165</v>
      </c>
      <c r="J5042" t="s">
        <v>165</v>
      </c>
      <c r="K5042" t="s">
        <v>165</v>
      </c>
      <c r="L5042" t="s">
        <v>165</v>
      </c>
      <c r="M5042" t="s">
        <v>165</v>
      </c>
      <c r="N5042" t="s">
        <v>165</v>
      </c>
      <c r="O5042" t="s">
        <v>165</v>
      </c>
      <c r="P5042" t="s">
        <v>165</v>
      </c>
      <c r="Q5042" t="s">
        <v>165</v>
      </c>
    </row>
    <row r="5043">
      <c r="B5043" t="s">
        <v>165</v>
      </c>
      <c r="C5043" t="s">
        <v>165</v>
      </c>
      <c r="D5043" t="s">
        <v>165</v>
      </c>
      <c r="E5043" t="s">
        <v>165</v>
      </c>
      <c r="F5043" t="s">
        <v>165</v>
      </c>
      <c r="G5043" t="s">
        <v>165</v>
      </c>
      <c r="H5043" t="s">
        <v>165</v>
      </c>
      <c r="J5043" t="s">
        <v>165</v>
      </c>
      <c r="K5043" t="s">
        <v>165</v>
      </c>
      <c r="L5043" t="s">
        <v>165</v>
      </c>
      <c r="M5043" t="s">
        <v>165</v>
      </c>
      <c r="N5043" t="s">
        <v>165</v>
      </c>
      <c r="O5043" t="s">
        <v>165</v>
      </c>
      <c r="P5043" t="s">
        <v>165</v>
      </c>
      <c r="Q5043" t="s">
        <v>165</v>
      </c>
    </row>
    <row r="5044">
      <c r="B5044" t="s">
        <v>165</v>
      </c>
      <c r="C5044" t="s">
        <v>165</v>
      </c>
      <c r="D5044" t="s">
        <v>165</v>
      </c>
      <c r="E5044" t="s">
        <v>165</v>
      </c>
      <c r="F5044" t="s">
        <v>165</v>
      </c>
      <c r="G5044" t="s">
        <v>165</v>
      </c>
      <c r="H5044" t="s">
        <v>165</v>
      </c>
      <c r="J5044" t="s">
        <v>165</v>
      </c>
      <c r="K5044" t="s">
        <v>165</v>
      </c>
      <c r="L5044" t="s">
        <v>165</v>
      </c>
      <c r="M5044" t="s">
        <v>165</v>
      </c>
      <c r="N5044" t="s">
        <v>165</v>
      </c>
      <c r="O5044" t="s">
        <v>165</v>
      </c>
      <c r="P5044" t="s">
        <v>165</v>
      </c>
      <c r="Q5044" t="s">
        <v>165</v>
      </c>
    </row>
    <row r="5045">
      <c r="B5045" t="s">
        <v>165</v>
      </c>
      <c r="C5045" t="s">
        <v>165</v>
      </c>
      <c r="D5045" t="s">
        <v>165</v>
      </c>
      <c r="E5045" t="s">
        <v>165</v>
      </c>
      <c r="F5045" t="s">
        <v>165</v>
      </c>
      <c r="G5045" t="s">
        <v>165</v>
      </c>
      <c r="H5045" t="s">
        <v>165</v>
      </c>
      <c r="J5045" t="s">
        <v>165</v>
      </c>
      <c r="K5045" t="s">
        <v>165</v>
      </c>
      <c r="L5045" t="s">
        <v>165</v>
      </c>
      <c r="M5045" t="s">
        <v>165</v>
      </c>
      <c r="N5045" t="s">
        <v>165</v>
      </c>
      <c r="O5045" t="s">
        <v>165</v>
      </c>
      <c r="P5045" t="s">
        <v>165</v>
      </c>
      <c r="Q5045" t="s">
        <v>165</v>
      </c>
    </row>
    <row r="5046">
      <c r="B5046" t="s">
        <v>165</v>
      </c>
      <c r="C5046" t="s">
        <v>165</v>
      </c>
      <c r="D5046" t="s">
        <v>165</v>
      </c>
      <c r="E5046" t="s">
        <v>165</v>
      </c>
      <c r="F5046" t="s">
        <v>165</v>
      </c>
      <c r="G5046" t="s">
        <v>165</v>
      </c>
      <c r="H5046" t="s">
        <v>165</v>
      </c>
      <c r="J5046" t="s">
        <v>165</v>
      </c>
      <c r="K5046" t="s">
        <v>165</v>
      </c>
      <c r="L5046" t="s">
        <v>165</v>
      </c>
      <c r="M5046" t="s">
        <v>165</v>
      </c>
      <c r="N5046" t="s">
        <v>165</v>
      </c>
      <c r="O5046" t="s">
        <v>165</v>
      </c>
      <c r="P5046" t="s">
        <v>165</v>
      </c>
      <c r="Q5046" t="s">
        <v>165</v>
      </c>
    </row>
    <row r="5047">
      <c r="B5047" t="s">
        <v>165</v>
      </c>
      <c r="C5047" t="s">
        <v>165</v>
      </c>
      <c r="D5047" t="s">
        <v>165</v>
      </c>
      <c r="E5047" t="s">
        <v>165</v>
      </c>
      <c r="F5047" t="s">
        <v>165</v>
      </c>
      <c r="G5047" t="s">
        <v>165</v>
      </c>
      <c r="H5047" t="s">
        <v>165</v>
      </c>
      <c r="J5047" t="s">
        <v>165</v>
      </c>
      <c r="K5047" t="s">
        <v>165</v>
      </c>
      <c r="L5047" t="s">
        <v>165</v>
      </c>
      <c r="M5047" t="s">
        <v>165</v>
      </c>
      <c r="N5047" t="s">
        <v>165</v>
      </c>
      <c r="O5047" t="s">
        <v>165</v>
      </c>
      <c r="P5047" t="s">
        <v>165</v>
      </c>
      <c r="Q5047" t="s">
        <v>165</v>
      </c>
    </row>
    <row r="5048">
      <c r="B5048" t="s">
        <v>165</v>
      </c>
      <c r="C5048" t="s">
        <v>165</v>
      </c>
      <c r="D5048" t="s">
        <v>165</v>
      </c>
      <c r="E5048" t="s">
        <v>165</v>
      </c>
      <c r="F5048" t="s">
        <v>165</v>
      </c>
      <c r="G5048" t="s">
        <v>165</v>
      </c>
      <c r="H5048" t="s">
        <v>165</v>
      </c>
      <c r="J5048" t="s">
        <v>165</v>
      </c>
      <c r="K5048" t="s">
        <v>165</v>
      </c>
      <c r="L5048" t="s">
        <v>165</v>
      </c>
      <c r="M5048" t="s">
        <v>165</v>
      </c>
      <c r="N5048" t="s">
        <v>165</v>
      </c>
      <c r="O5048" t="s">
        <v>165</v>
      </c>
      <c r="P5048" t="s">
        <v>165</v>
      </c>
      <c r="Q5048" t="s">
        <v>165</v>
      </c>
    </row>
    <row r="5049">
      <c r="B5049" t="s">
        <v>165</v>
      </c>
      <c r="C5049" t="s">
        <v>165</v>
      </c>
      <c r="D5049" t="s">
        <v>165</v>
      </c>
      <c r="E5049" t="s">
        <v>165</v>
      </c>
      <c r="F5049" t="s">
        <v>165</v>
      </c>
      <c r="G5049" t="s">
        <v>165</v>
      </c>
      <c r="H5049" t="s">
        <v>165</v>
      </c>
      <c r="J5049" t="s">
        <v>165</v>
      </c>
      <c r="K5049" t="s">
        <v>165</v>
      </c>
      <c r="L5049" t="s">
        <v>165</v>
      </c>
      <c r="M5049" t="s">
        <v>165</v>
      </c>
      <c r="N5049" t="s">
        <v>165</v>
      </c>
      <c r="O5049" t="s">
        <v>165</v>
      </c>
      <c r="P5049" t="s">
        <v>165</v>
      </c>
      <c r="Q5049" t="s">
        <v>165</v>
      </c>
    </row>
    <row r="5050">
      <c r="B5050" t="s">
        <v>165</v>
      </c>
      <c r="C5050" t="s">
        <v>165</v>
      </c>
      <c r="D5050" t="s">
        <v>165</v>
      </c>
      <c r="E5050" t="s">
        <v>165</v>
      </c>
      <c r="F5050" t="s">
        <v>165</v>
      </c>
      <c r="G5050" t="s">
        <v>165</v>
      </c>
      <c r="H5050" t="s">
        <v>165</v>
      </c>
      <c r="J5050" t="s">
        <v>165</v>
      </c>
      <c r="K5050" t="s">
        <v>165</v>
      </c>
      <c r="L5050" t="s">
        <v>165</v>
      </c>
      <c r="M5050" t="s">
        <v>165</v>
      </c>
      <c r="N5050" t="s">
        <v>165</v>
      </c>
      <c r="O5050" t="s">
        <v>165</v>
      </c>
      <c r="P5050" t="s">
        <v>165</v>
      </c>
      <c r="Q5050" t="s">
        <v>165</v>
      </c>
    </row>
    <row r="5051">
      <c r="B5051" t="s">
        <v>165</v>
      </c>
      <c r="C5051" t="s">
        <v>165</v>
      </c>
      <c r="D5051" t="s">
        <v>165</v>
      </c>
      <c r="E5051" t="s">
        <v>165</v>
      </c>
      <c r="F5051" t="s">
        <v>165</v>
      </c>
      <c r="G5051" t="s">
        <v>165</v>
      </c>
      <c r="H5051" t="s">
        <v>165</v>
      </c>
      <c r="J5051" t="s">
        <v>165</v>
      </c>
      <c r="K5051" t="s">
        <v>165</v>
      </c>
      <c r="L5051" t="s">
        <v>165</v>
      </c>
      <c r="M5051" t="s">
        <v>165</v>
      </c>
      <c r="N5051" t="s">
        <v>165</v>
      </c>
      <c r="O5051" t="s">
        <v>165</v>
      </c>
      <c r="P5051" t="s">
        <v>165</v>
      </c>
      <c r="Q5051" t="s">
        <v>165</v>
      </c>
    </row>
    <row r="5052">
      <c r="B5052" t="s">
        <v>165</v>
      </c>
      <c r="C5052" t="s">
        <v>165</v>
      </c>
      <c r="D5052" t="s">
        <v>165</v>
      </c>
      <c r="E5052" t="s">
        <v>165</v>
      </c>
      <c r="F5052" t="s">
        <v>165</v>
      </c>
      <c r="G5052" t="s">
        <v>165</v>
      </c>
      <c r="H5052" t="s">
        <v>165</v>
      </c>
      <c r="J5052" t="s">
        <v>165</v>
      </c>
      <c r="K5052" t="s">
        <v>165</v>
      </c>
      <c r="L5052" t="s">
        <v>165</v>
      </c>
      <c r="M5052" t="s">
        <v>165</v>
      </c>
      <c r="N5052" t="s">
        <v>165</v>
      </c>
      <c r="O5052" t="s">
        <v>165</v>
      </c>
      <c r="P5052" t="s">
        <v>165</v>
      </c>
      <c r="Q5052" t="s">
        <v>165</v>
      </c>
    </row>
    <row r="5053">
      <c r="B5053" t="s">
        <v>165</v>
      </c>
      <c r="C5053" t="s">
        <v>165</v>
      </c>
      <c r="D5053" t="s">
        <v>165</v>
      </c>
      <c r="E5053" t="s">
        <v>165</v>
      </c>
      <c r="F5053" t="s">
        <v>165</v>
      </c>
      <c r="G5053" t="s">
        <v>165</v>
      </c>
      <c r="H5053" t="s">
        <v>165</v>
      </c>
      <c r="J5053" t="s">
        <v>165</v>
      </c>
      <c r="K5053" t="s">
        <v>165</v>
      </c>
      <c r="L5053" t="s">
        <v>165</v>
      </c>
      <c r="M5053" t="s">
        <v>165</v>
      </c>
      <c r="N5053" t="s">
        <v>165</v>
      </c>
      <c r="O5053" t="s">
        <v>165</v>
      </c>
      <c r="P5053" t="s">
        <v>165</v>
      </c>
      <c r="Q5053" t="s">
        <v>165</v>
      </c>
    </row>
    <row r="5054">
      <c r="B5054" t="s">
        <v>165</v>
      </c>
      <c r="C5054" t="s">
        <v>165</v>
      </c>
      <c r="D5054" t="s">
        <v>165</v>
      </c>
      <c r="E5054" t="s">
        <v>165</v>
      </c>
      <c r="F5054" t="s">
        <v>165</v>
      </c>
      <c r="G5054" t="s">
        <v>165</v>
      </c>
      <c r="H5054" t="s">
        <v>165</v>
      </c>
      <c r="J5054" t="s">
        <v>165</v>
      </c>
      <c r="K5054" t="s">
        <v>165</v>
      </c>
      <c r="L5054" t="s">
        <v>165</v>
      </c>
      <c r="M5054" t="s">
        <v>165</v>
      </c>
      <c r="N5054" t="s">
        <v>165</v>
      </c>
      <c r="O5054" t="s">
        <v>165</v>
      </c>
      <c r="P5054" t="s">
        <v>165</v>
      </c>
      <c r="Q5054" t="s">
        <v>165</v>
      </c>
    </row>
    <row r="5055">
      <c r="B5055" t="s">
        <v>165</v>
      </c>
      <c r="C5055" t="s">
        <v>165</v>
      </c>
      <c r="D5055" t="s">
        <v>165</v>
      </c>
      <c r="E5055" t="s">
        <v>165</v>
      </c>
      <c r="F5055" t="s">
        <v>165</v>
      </c>
      <c r="G5055" t="s">
        <v>165</v>
      </c>
      <c r="H5055" t="s">
        <v>165</v>
      </c>
      <c r="J5055" t="s">
        <v>165</v>
      </c>
      <c r="K5055" t="s">
        <v>165</v>
      </c>
      <c r="L5055" t="s">
        <v>165</v>
      </c>
      <c r="M5055" t="s">
        <v>165</v>
      </c>
      <c r="N5055" t="s">
        <v>165</v>
      </c>
      <c r="O5055" t="s">
        <v>165</v>
      </c>
      <c r="P5055" t="s">
        <v>165</v>
      </c>
      <c r="Q5055" t="s">
        <v>165</v>
      </c>
    </row>
    <row r="5056">
      <c r="B5056" t="s">
        <v>165</v>
      </c>
      <c r="C5056" t="s">
        <v>165</v>
      </c>
      <c r="D5056" t="s">
        <v>165</v>
      </c>
      <c r="E5056" t="s">
        <v>165</v>
      </c>
      <c r="F5056" t="s">
        <v>165</v>
      </c>
      <c r="G5056" t="s">
        <v>165</v>
      </c>
      <c r="H5056" t="s">
        <v>165</v>
      </c>
      <c r="J5056" t="s">
        <v>165</v>
      </c>
      <c r="K5056" t="s">
        <v>165</v>
      </c>
      <c r="L5056" t="s">
        <v>165</v>
      </c>
      <c r="M5056" t="s">
        <v>165</v>
      </c>
      <c r="N5056" t="s">
        <v>165</v>
      </c>
      <c r="O5056" t="s">
        <v>165</v>
      </c>
      <c r="P5056" t="s">
        <v>165</v>
      </c>
      <c r="Q5056" t="s">
        <v>165</v>
      </c>
    </row>
    <row r="5057">
      <c r="B5057" t="s">
        <v>165</v>
      </c>
      <c r="C5057" t="s">
        <v>165</v>
      </c>
      <c r="D5057" t="s">
        <v>165</v>
      </c>
      <c r="E5057" t="s">
        <v>165</v>
      </c>
      <c r="F5057" t="s">
        <v>165</v>
      </c>
      <c r="G5057" t="s">
        <v>165</v>
      </c>
      <c r="H5057" t="s">
        <v>165</v>
      </c>
      <c r="J5057" t="s">
        <v>165</v>
      </c>
      <c r="K5057" t="s">
        <v>165</v>
      </c>
      <c r="L5057" t="s">
        <v>165</v>
      </c>
      <c r="M5057" t="s">
        <v>165</v>
      </c>
      <c r="N5057" t="s">
        <v>165</v>
      </c>
      <c r="O5057" t="s">
        <v>165</v>
      </c>
      <c r="P5057" t="s">
        <v>165</v>
      </c>
      <c r="Q5057" t="s">
        <v>165</v>
      </c>
    </row>
    <row r="5058">
      <c r="B5058" t="s">
        <v>165</v>
      </c>
      <c r="C5058" t="s">
        <v>165</v>
      </c>
      <c r="D5058" t="s">
        <v>165</v>
      </c>
      <c r="E5058" t="s">
        <v>165</v>
      </c>
      <c r="F5058" t="s">
        <v>165</v>
      </c>
      <c r="G5058" t="s">
        <v>165</v>
      </c>
      <c r="H5058" t="s">
        <v>165</v>
      </c>
      <c r="J5058" t="s">
        <v>165</v>
      </c>
      <c r="K5058" t="s">
        <v>165</v>
      </c>
      <c r="L5058" t="s">
        <v>165</v>
      </c>
      <c r="M5058" t="s">
        <v>165</v>
      </c>
      <c r="N5058" t="s">
        <v>165</v>
      </c>
      <c r="O5058" t="s">
        <v>165</v>
      </c>
      <c r="P5058" t="s">
        <v>165</v>
      </c>
      <c r="Q5058" t="s">
        <v>165</v>
      </c>
    </row>
    <row r="5059">
      <c r="B5059" t="s">
        <v>165</v>
      </c>
      <c r="C5059" t="s">
        <v>165</v>
      </c>
      <c r="D5059" t="s">
        <v>165</v>
      </c>
      <c r="E5059" t="s">
        <v>165</v>
      </c>
      <c r="F5059" t="s">
        <v>165</v>
      </c>
      <c r="G5059" t="s">
        <v>165</v>
      </c>
      <c r="H5059" t="s">
        <v>165</v>
      </c>
      <c r="J5059" t="s">
        <v>165</v>
      </c>
      <c r="K5059" t="s">
        <v>165</v>
      </c>
      <c r="L5059" t="s">
        <v>165</v>
      </c>
      <c r="M5059" t="s">
        <v>165</v>
      </c>
      <c r="N5059" t="s">
        <v>165</v>
      </c>
      <c r="O5059" t="s">
        <v>165</v>
      </c>
      <c r="P5059" t="s">
        <v>165</v>
      </c>
      <c r="Q5059" t="s">
        <v>165</v>
      </c>
    </row>
    <row r="5060">
      <c r="B5060" t="s">
        <v>165</v>
      </c>
      <c r="C5060" t="s">
        <v>165</v>
      </c>
      <c r="D5060" t="s">
        <v>165</v>
      </c>
      <c r="E5060" t="s">
        <v>165</v>
      </c>
      <c r="F5060" t="s">
        <v>165</v>
      </c>
      <c r="G5060" t="s">
        <v>165</v>
      </c>
      <c r="H5060" t="s">
        <v>165</v>
      </c>
      <c r="J5060" t="s">
        <v>165</v>
      </c>
      <c r="K5060" t="s">
        <v>165</v>
      </c>
      <c r="L5060" t="s">
        <v>165</v>
      </c>
      <c r="M5060" t="s">
        <v>165</v>
      </c>
      <c r="N5060" t="s">
        <v>165</v>
      </c>
      <c r="O5060" t="s">
        <v>165</v>
      </c>
      <c r="P5060" t="s">
        <v>165</v>
      </c>
      <c r="Q5060" t="s">
        <v>165</v>
      </c>
    </row>
    <row r="5061">
      <c r="B5061" t="s">
        <v>165</v>
      </c>
      <c r="C5061" t="s">
        <v>165</v>
      </c>
      <c r="D5061" t="s">
        <v>165</v>
      </c>
      <c r="E5061" t="s">
        <v>165</v>
      </c>
      <c r="F5061" t="s">
        <v>165</v>
      </c>
      <c r="G5061" t="s">
        <v>165</v>
      </c>
      <c r="H5061" t="s">
        <v>165</v>
      </c>
      <c r="J5061" t="s">
        <v>165</v>
      </c>
      <c r="K5061" t="s">
        <v>165</v>
      </c>
      <c r="L5061" t="s">
        <v>165</v>
      </c>
      <c r="M5061" t="s">
        <v>165</v>
      </c>
      <c r="N5061" t="s">
        <v>165</v>
      </c>
      <c r="O5061" t="s">
        <v>165</v>
      </c>
      <c r="P5061" t="s">
        <v>165</v>
      </c>
      <c r="Q5061" t="s">
        <v>165</v>
      </c>
    </row>
    <row r="5062">
      <c r="B5062" t="s">
        <v>165</v>
      </c>
      <c r="C5062" t="s">
        <v>165</v>
      </c>
      <c r="D5062" t="s">
        <v>165</v>
      </c>
      <c r="E5062" t="s">
        <v>165</v>
      </c>
      <c r="F5062" t="s">
        <v>165</v>
      </c>
      <c r="G5062" t="s">
        <v>165</v>
      </c>
      <c r="H5062" t="s">
        <v>165</v>
      </c>
      <c r="J5062" t="s">
        <v>165</v>
      </c>
      <c r="K5062" t="s">
        <v>165</v>
      </c>
      <c r="L5062" t="s">
        <v>165</v>
      </c>
      <c r="M5062" t="s">
        <v>165</v>
      </c>
      <c r="N5062" t="s">
        <v>165</v>
      </c>
      <c r="O5062" t="s">
        <v>165</v>
      </c>
      <c r="P5062" t="s">
        <v>165</v>
      </c>
      <c r="Q5062" t="s">
        <v>165</v>
      </c>
    </row>
    <row r="5063">
      <c r="B5063" t="s">
        <v>165</v>
      </c>
      <c r="C5063" t="s">
        <v>165</v>
      </c>
      <c r="D5063" t="s">
        <v>165</v>
      </c>
      <c r="E5063" t="s">
        <v>165</v>
      </c>
      <c r="F5063" t="s">
        <v>165</v>
      </c>
      <c r="G5063" t="s">
        <v>165</v>
      </c>
      <c r="H5063" t="s">
        <v>165</v>
      </c>
      <c r="J5063" t="s">
        <v>165</v>
      </c>
      <c r="K5063" t="s">
        <v>165</v>
      </c>
      <c r="L5063" t="s">
        <v>165</v>
      </c>
      <c r="M5063" t="s">
        <v>165</v>
      </c>
      <c r="N5063" t="s">
        <v>165</v>
      </c>
      <c r="O5063" t="s">
        <v>165</v>
      </c>
      <c r="P5063" t="s">
        <v>165</v>
      </c>
      <c r="Q5063" t="s">
        <v>165</v>
      </c>
    </row>
    <row r="5064">
      <c r="B5064" t="s">
        <v>165</v>
      </c>
      <c r="C5064" t="s">
        <v>165</v>
      </c>
      <c r="D5064" t="s">
        <v>165</v>
      </c>
      <c r="E5064" t="s">
        <v>165</v>
      </c>
      <c r="F5064" t="s">
        <v>165</v>
      </c>
      <c r="G5064" t="s">
        <v>165</v>
      </c>
      <c r="H5064" t="s">
        <v>165</v>
      </c>
      <c r="J5064" t="s">
        <v>165</v>
      </c>
      <c r="K5064" t="s">
        <v>165</v>
      </c>
      <c r="L5064" t="s">
        <v>165</v>
      </c>
      <c r="M5064" t="s">
        <v>165</v>
      </c>
      <c r="N5064" t="s">
        <v>165</v>
      </c>
      <c r="O5064" t="s">
        <v>165</v>
      </c>
      <c r="P5064" t="s">
        <v>165</v>
      </c>
      <c r="Q5064" t="s">
        <v>165</v>
      </c>
    </row>
    <row r="5065">
      <c r="B5065" t="s">
        <v>165</v>
      </c>
      <c r="C5065" t="s">
        <v>165</v>
      </c>
      <c r="D5065" t="s">
        <v>165</v>
      </c>
      <c r="E5065" t="s">
        <v>165</v>
      </c>
      <c r="F5065" t="s">
        <v>165</v>
      </c>
      <c r="G5065" t="s">
        <v>165</v>
      </c>
      <c r="H5065" t="s">
        <v>165</v>
      </c>
      <c r="J5065" t="s">
        <v>165</v>
      </c>
      <c r="K5065" t="s">
        <v>165</v>
      </c>
      <c r="L5065" t="s">
        <v>165</v>
      </c>
      <c r="M5065" t="s">
        <v>165</v>
      </c>
      <c r="N5065" t="s">
        <v>165</v>
      </c>
      <c r="O5065" t="s">
        <v>165</v>
      </c>
      <c r="P5065" t="s">
        <v>165</v>
      </c>
      <c r="Q5065" t="s">
        <v>165</v>
      </c>
    </row>
    <row r="5066">
      <c r="B5066" t="s">
        <v>165</v>
      </c>
      <c r="C5066" t="s">
        <v>165</v>
      </c>
      <c r="D5066" t="s">
        <v>165</v>
      </c>
      <c r="E5066" t="s">
        <v>165</v>
      </c>
      <c r="F5066" t="s">
        <v>165</v>
      </c>
      <c r="G5066" t="s">
        <v>165</v>
      </c>
      <c r="H5066" t="s">
        <v>165</v>
      </c>
      <c r="J5066" t="s">
        <v>165</v>
      </c>
      <c r="K5066" t="s">
        <v>165</v>
      </c>
      <c r="L5066" t="s">
        <v>165</v>
      </c>
      <c r="M5066" t="s">
        <v>165</v>
      </c>
      <c r="N5066" t="s">
        <v>165</v>
      </c>
      <c r="O5066" t="s">
        <v>165</v>
      </c>
      <c r="P5066" t="s">
        <v>165</v>
      </c>
      <c r="Q5066" t="s">
        <v>165</v>
      </c>
    </row>
    <row r="5067">
      <c r="B5067" t="s">
        <v>165</v>
      </c>
      <c r="C5067" t="s">
        <v>165</v>
      </c>
      <c r="D5067" t="s">
        <v>165</v>
      </c>
      <c r="E5067" t="s">
        <v>165</v>
      </c>
      <c r="F5067" t="s">
        <v>165</v>
      </c>
      <c r="G5067" t="s">
        <v>165</v>
      </c>
      <c r="H5067" t="s">
        <v>165</v>
      </c>
      <c r="J5067" t="s">
        <v>165</v>
      </c>
      <c r="K5067" t="s">
        <v>165</v>
      </c>
      <c r="L5067" t="s">
        <v>165</v>
      </c>
      <c r="M5067" t="s">
        <v>165</v>
      </c>
      <c r="N5067" t="s">
        <v>165</v>
      </c>
      <c r="O5067" t="s">
        <v>165</v>
      </c>
      <c r="P5067" t="s">
        <v>165</v>
      </c>
      <c r="Q5067" t="s">
        <v>165</v>
      </c>
    </row>
    <row r="5068">
      <c r="B5068" t="s">
        <v>165</v>
      </c>
      <c r="C5068" t="s">
        <v>165</v>
      </c>
      <c r="D5068" t="s">
        <v>165</v>
      </c>
      <c r="E5068" t="s">
        <v>165</v>
      </c>
      <c r="F5068" t="s">
        <v>165</v>
      </c>
      <c r="G5068" t="s">
        <v>165</v>
      </c>
      <c r="H5068" t="s">
        <v>165</v>
      </c>
      <c r="J5068" t="s">
        <v>165</v>
      </c>
      <c r="K5068" t="s">
        <v>165</v>
      </c>
      <c r="L5068" t="s">
        <v>165</v>
      </c>
      <c r="M5068" t="s">
        <v>165</v>
      </c>
      <c r="N5068" t="s">
        <v>165</v>
      </c>
      <c r="O5068" t="s">
        <v>165</v>
      </c>
      <c r="P5068" t="s">
        <v>165</v>
      </c>
      <c r="Q5068" t="s">
        <v>165</v>
      </c>
    </row>
    <row r="5069">
      <c r="B5069" t="s">
        <v>165</v>
      </c>
      <c r="C5069" t="s">
        <v>165</v>
      </c>
      <c r="D5069" t="s">
        <v>165</v>
      </c>
      <c r="E5069" t="s">
        <v>165</v>
      </c>
      <c r="F5069" t="s">
        <v>165</v>
      </c>
      <c r="G5069" t="s">
        <v>165</v>
      </c>
      <c r="H5069" t="s">
        <v>165</v>
      </c>
      <c r="J5069" t="s">
        <v>165</v>
      </c>
      <c r="K5069" t="s">
        <v>165</v>
      </c>
      <c r="L5069" t="s">
        <v>165</v>
      </c>
      <c r="M5069" t="s">
        <v>165</v>
      </c>
      <c r="N5069" t="s">
        <v>165</v>
      </c>
      <c r="O5069" t="s">
        <v>165</v>
      </c>
      <c r="P5069" t="s">
        <v>165</v>
      </c>
      <c r="Q5069" t="s">
        <v>165</v>
      </c>
    </row>
    <row r="5070">
      <c r="B5070" t="s">
        <v>165</v>
      </c>
      <c r="C5070" t="s">
        <v>165</v>
      </c>
      <c r="D5070" t="s">
        <v>165</v>
      </c>
      <c r="E5070" t="s">
        <v>165</v>
      </c>
      <c r="F5070" t="s">
        <v>165</v>
      </c>
      <c r="G5070" t="s">
        <v>165</v>
      </c>
      <c r="H5070" t="s">
        <v>165</v>
      </c>
      <c r="J5070" t="s">
        <v>165</v>
      </c>
      <c r="K5070" t="s">
        <v>165</v>
      </c>
      <c r="L5070" t="s">
        <v>165</v>
      </c>
      <c r="M5070" t="s">
        <v>165</v>
      </c>
      <c r="N5070" t="s">
        <v>165</v>
      </c>
      <c r="O5070" t="s">
        <v>165</v>
      </c>
      <c r="P5070" t="s">
        <v>165</v>
      </c>
      <c r="Q5070" t="s">
        <v>165</v>
      </c>
    </row>
    <row r="5071">
      <c r="B5071" t="s">
        <v>165</v>
      </c>
      <c r="C5071" t="s">
        <v>165</v>
      </c>
      <c r="D5071" t="s">
        <v>165</v>
      </c>
      <c r="E5071" t="s">
        <v>165</v>
      </c>
      <c r="F5071" t="s">
        <v>165</v>
      </c>
      <c r="G5071" t="s">
        <v>165</v>
      </c>
      <c r="H5071" t="s">
        <v>165</v>
      </c>
      <c r="J5071" t="s">
        <v>165</v>
      </c>
      <c r="K5071" t="s">
        <v>165</v>
      </c>
      <c r="L5071" t="s">
        <v>165</v>
      </c>
      <c r="M5071" t="s">
        <v>165</v>
      </c>
      <c r="N5071" t="s">
        <v>165</v>
      </c>
      <c r="O5071" t="s">
        <v>165</v>
      </c>
      <c r="P5071" t="s">
        <v>165</v>
      </c>
      <c r="Q5071" t="s">
        <v>165</v>
      </c>
    </row>
    <row r="5072">
      <c r="B5072" t="s">
        <v>165</v>
      </c>
      <c r="C5072" t="s">
        <v>165</v>
      </c>
      <c r="D5072" t="s">
        <v>165</v>
      </c>
      <c r="E5072" t="s">
        <v>165</v>
      </c>
      <c r="F5072" t="s">
        <v>165</v>
      </c>
      <c r="G5072" t="s">
        <v>165</v>
      </c>
      <c r="H5072" t="s">
        <v>165</v>
      </c>
      <c r="J5072" t="s">
        <v>165</v>
      </c>
      <c r="K5072" t="s">
        <v>165</v>
      </c>
      <c r="L5072" t="s">
        <v>165</v>
      </c>
      <c r="M5072" t="s">
        <v>165</v>
      </c>
      <c r="N5072" t="s">
        <v>165</v>
      </c>
      <c r="O5072" t="s">
        <v>165</v>
      </c>
      <c r="P5072" t="s">
        <v>165</v>
      </c>
      <c r="Q5072" t="s">
        <v>165</v>
      </c>
    </row>
    <row r="5073">
      <c r="B5073" t="s">
        <v>165</v>
      </c>
      <c r="C5073" t="s">
        <v>165</v>
      </c>
      <c r="D5073" t="s">
        <v>165</v>
      </c>
      <c r="E5073" t="s">
        <v>165</v>
      </c>
      <c r="F5073" t="s">
        <v>165</v>
      </c>
      <c r="G5073" t="s">
        <v>165</v>
      </c>
      <c r="H5073" t="s">
        <v>165</v>
      </c>
      <c r="J5073" t="s">
        <v>165</v>
      </c>
      <c r="K5073" t="s">
        <v>165</v>
      </c>
      <c r="L5073" t="s">
        <v>165</v>
      </c>
      <c r="M5073" t="s">
        <v>165</v>
      </c>
      <c r="N5073" t="s">
        <v>165</v>
      </c>
      <c r="O5073" t="s">
        <v>165</v>
      </c>
      <c r="P5073" t="s">
        <v>165</v>
      </c>
      <c r="Q5073" t="s">
        <v>165</v>
      </c>
    </row>
    <row r="5074">
      <c r="B5074" t="s">
        <v>165</v>
      </c>
      <c r="C5074" t="s">
        <v>165</v>
      </c>
      <c r="D5074" t="s">
        <v>165</v>
      </c>
      <c r="E5074" t="s">
        <v>165</v>
      </c>
      <c r="F5074" t="s">
        <v>165</v>
      </c>
      <c r="G5074" t="s">
        <v>165</v>
      </c>
      <c r="H5074" t="s">
        <v>165</v>
      </c>
      <c r="J5074" t="s">
        <v>165</v>
      </c>
      <c r="K5074" t="s">
        <v>165</v>
      </c>
      <c r="L5074" t="s">
        <v>165</v>
      </c>
      <c r="M5074" t="s">
        <v>165</v>
      </c>
      <c r="N5074" t="s">
        <v>165</v>
      </c>
      <c r="O5074" t="s">
        <v>165</v>
      </c>
      <c r="P5074" t="s">
        <v>165</v>
      </c>
      <c r="Q5074" t="s">
        <v>165</v>
      </c>
    </row>
    <row r="5075">
      <c r="B5075" t="s">
        <v>165</v>
      </c>
      <c r="C5075" t="s">
        <v>165</v>
      </c>
      <c r="D5075" t="s">
        <v>165</v>
      </c>
      <c r="E5075" t="s">
        <v>165</v>
      </c>
      <c r="F5075" t="s">
        <v>165</v>
      </c>
      <c r="G5075" t="s">
        <v>165</v>
      </c>
      <c r="H5075" t="s">
        <v>165</v>
      </c>
      <c r="J5075" t="s">
        <v>165</v>
      </c>
      <c r="K5075" t="s">
        <v>165</v>
      </c>
      <c r="L5075" t="s">
        <v>165</v>
      </c>
      <c r="M5075" t="s">
        <v>165</v>
      </c>
      <c r="N5075" t="s">
        <v>165</v>
      </c>
      <c r="O5075" t="s">
        <v>165</v>
      </c>
      <c r="P5075" t="s">
        <v>165</v>
      </c>
      <c r="Q5075" t="s">
        <v>165</v>
      </c>
    </row>
    <row r="5076">
      <c r="B5076" t="s">
        <v>165</v>
      </c>
      <c r="C5076" t="s">
        <v>165</v>
      </c>
      <c r="D5076" t="s">
        <v>165</v>
      </c>
      <c r="E5076" t="s">
        <v>165</v>
      </c>
      <c r="F5076" t="s">
        <v>165</v>
      </c>
      <c r="G5076" t="s">
        <v>165</v>
      </c>
      <c r="H5076" t="s">
        <v>165</v>
      </c>
      <c r="J5076" t="s">
        <v>165</v>
      </c>
      <c r="K5076" t="s">
        <v>165</v>
      </c>
      <c r="L5076" t="s">
        <v>165</v>
      </c>
      <c r="M5076" t="s">
        <v>165</v>
      </c>
      <c r="N5076" t="s">
        <v>165</v>
      </c>
      <c r="O5076" t="s">
        <v>165</v>
      </c>
      <c r="P5076" t="s">
        <v>165</v>
      </c>
      <c r="Q5076" t="s">
        <v>165</v>
      </c>
    </row>
    <row r="5077">
      <c r="B5077" t="s">
        <v>165</v>
      </c>
      <c r="C5077" t="s">
        <v>165</v>
      </c>
      <c r="D5077" t="s">
        <v>165</v>
      </c>
      <c r="E5077" t="s">
        <v>165</v>
      </c>
      <c r="F5077" t="s">
        <v>165</v>
      </c>
      <c r="G5077" t="s">
        <v>165</v>
      </c>
      <c r="H5077" t="s">
        <v>165</v>
      </c>
      <c r="J5077" t="s">
        <v>165</v>
      </c>
      <c r="K5077" t="s">
        <v>165</v>
      </c>
      <c r="L5077" t="s">
        <v>165</v>
      </c>
      <c r="M5077" t="s">
        <v>165</v>
      </c>
      <c r="N5077" t="s">
        <v>165</v>
      </c>
      <c r="O5077" t="s">
        <v>165</v>
      </c>
      <c r="P5077" t="s">
        <v>165</v>
      </c>
      <c r="Q5077" t="s">
        <v>165</v>
      </c>
    </row>
    <row r="5078">
      <c r="B5078" t="s">
        <v>165</v>
      </c>
      <c r="C5078" t="s">
        <v>165</v>
      </c>
      <c r="D5078" t="s">
        <v>165</v>
      </c>
      <c r="E5078" t="s">
        <v>165</v>
      </c>
      <c r="F5078" t="s">
        <v>165</v>
      </c>
      <c r="G5078" t="s">
        <v>165</v>
      </c>
      <c r="H5078" t="s">
        <v>165</v>
      </c>
      <c r="J5078" t="s">
        <v>165</v>
      </c>
      <c r="K5078" t="s">
        <v>165</v>
      </c>
      <c r="L5078" t="s">
        <v>165</v>
      </c>
      <c r="M5078" t="s">
        <v>165</v>
      </c>
      <c r="N5078" t="s">
        <v>165</v>
      </c>
      <c r="O5078" t="s">
        <v>165</v>
      </c>
      <c r="P5078" t="s">
        <v>165</v>
      </c>
      <c r="Q5078" t="s">
        <v>165</v>
      </c>
    </row>
    <row r="5079">
      <c r="B5079" t="s">
        <v>165</v>
      </c>
      <c r="C5079" t="s">
        <v>165</v>
      </c>
      <c r="D5079" t="s">
        <v>165</v>
      </c>
      <c r="E5079" t="s">
        <v>165</v>
      </c>
      <c r="F5079" t="s">
        <v>165</v>
      </c>
      <c r="G5079" t="s">
        <v>165</v>
      </c>
      <c r="H5079" t="s">
        <v>165</v>
      </c>
      <c r="J5079" t="s">
        <v>165</v>
      </c>
      <c r="K5079" t="s">
        <v>165</v>
      </c>
      <c r="L5079" t="s">
        <v>165</v>
      </c>
      <c r="M5079" t="s">
        <v>165</v>
      </c>
      <c r="N5079" t="s">
        <v>165</v>
      </c>
      <c r="O5079" t="s">
        <v>165</v>
      </c>
      <c r="P5079" t="s">
        <v>165</v>
      </c>
      <c r="Q5079" t="s">
        <v>165</v>
      </c>
    </row>
    <row r="5080">
      <c r="B5080" t="s">
        <v>165</v>
      </c>
      <c r="C5080" t="s">
        <v>165</v>
      </c>
      <c r="D5080" t="s">
        <v>165</v>
      </c>
      <c r="E5080" t="s">
        <v>165</v>
      </c>
      <c r="F5080" t="s">
        <v>165</v>
      </c>
      <c r="G5080" t="s">
        <v>165</v>
      </c>
      <c r="H5080" t="s">
        <v>165</v>
      </c>
      <c r="J5080" t="s">
        <v>165</v>
      </c>
      <c r="K5080" t="s">
        <v>165</v>
      </c>
      <c r="L5080" t="s">
        <v>165</v>
      </c>
      <c r="M5080" t="s">
        <v>165</v>
      </c>
      <c r="N5080" t="s">
        <v>165</v>
      </c>
      <c r="O5080" t="s">
        <v>165</v>
      </c>
      <c r="P5080" t="s">
        <v>165</v>
      </c>
      <c r="Q5080" t="s">
        <v>165</v>
      </c>
    </row>
    <row r="5081">
      <c r="B5081" t="s">
        <v>165</v>
      </c>
      <c r="C5081" t="s">
        <v>165</v>
      </c>
      <c r="D5081" t="s">
        <v>165</v>
      </c>
      <c r="E5081" t="s">
        <v>165</v>
      </c>
      <c r="F5081" t="s">
        <v>165</v>
      </c>
      <c r="G5081" t="s">
        <v>165</v>
      </c>
      <c r="H5081" t="s">
        <v>165</v>
      </c>
      <c r="J5081" t="s">
        <v>165</v>
      </c>
      <c r="K5081" t="s">
        <v>165</v>
      </c>
      <c r="L5081" t="s">
        <v>165</v>
      </c>
      <c r="M5081" t="s">
        <v>165</v>
      </c>
      <c r="N5081" t="s">
        <v>165</v>
      </c>
      <c r="O5081" t="s">
        <v>165</v>
      </c>
      <c r="P5081" t="s">
        <v>165</v>
      </c>
      <c r="Q5081" t="s">
        <v>165</v>
      </c>
    </row>
    <row r="5082">
      <c r="B5082" t="s">
        <v>165</v>
      </c>
      <c r="C5082" t="s">
        <v>165</v>
      </c>
      <c r="D5082" t="s">
        <v>165</v>
      </c>
      <c r="E5082" t="s">
        <v>165</v>
      </c>
      <c r="F5082" t="s">
        <v>165</v>
      </c>
      <c r="G5082" t="s">
        <v>165</v>
      </c>
      <c r="H5082" t="s">
        <v>165</v>
      </c>
      <c r="J5082" t="s">
        <v>165</v>
      </c>
      <c r="K5082" t="s">
        <v>165</v>
      </c>
      <c r="L5082" t="s">
        <v>165</v>
      </c>
      <c r="M5082" t="s">
        <v>165</v>
      </c>
      <c r="N5082" t="s">
        <v>165</v>
      </c>
      <c r="O5082" t="s">
        <v>165</v>
      </c>
      <c r="P5082" t="s">
        <v>165</v>
      </c>
      <c r="Q5082" t="s">
        <v>165</v>
      </c>
    </row>
    <row r="5083">
      <c r="B5083" t="s">
        <v>165</v>
      </c>
      <c r="C5083" t="s">
        <v>165</v>
      </c>
      <c r="D5083" t="s">
        <v>165</v>
      </c>
      <c r="E5083" t="s">
        <v>165</v>
      </c>
      <c r="F5083" t="s">
        <v>165</v>
      </c>
      <c r="G5083" t="s">
        <v>165</v>
      </c>
      <c r="H5083" t="s">
        <v>165</v>
      </c>
      <c r="J5083" t="s">
        <v>165</v>
      </c>
      <c r="K5083" t="s">
        <v>165</v>
      </c>
      <c r="L5083" t="s">
        <v>165</v>
      </c>
      <c r="M5083" t="s">
        <v>165</v>
      </c>
      <c r="N5083" t="s">
        <v>165</v>
      </c>
      <c r="O5083" t="s">
        <v>165</v>
      </c>
      <c r="P5083" t="s">
        <v>165</v>
      </c>
      <c r="Q5083" t="s">
        <v>165</v>
      </c>
    </row>
    <row r="5084">
      <c r="B5084" t="s">
        <v>165</v>
      </c>
      <c r="C5084" t="s">
        <v>165</v>
      </c>
      <c r="D5084" t="s">
        <v>165</v>
      </c>
      <c r="E5084" t="s">
        <v>165</v>
      </c>
      <c r="F5084" t="s">
        <v>165</v>
      </c>
      <c r="G5084" t="s">
        <v>165</v>
      </c>
      <c r="H5084" t="s">
        <v>165</v>
      </c>
      <c r="J5084" t="s">
        <v>165</v>
      </c>
      <c r="K5084" t="s">
        <v>165</v>
      </c>
      <c r="L5084" t="s">
        <v>165</v>
      </c>
      <c r="M5084" t="s">
        <v>165</v>
      </c>
      <c r="N5084" t="s">
        <v>165</v>
      </c>
      <c r="O5084" t="s">
        <v>165</v>
      </c>
      <c r="P5084" t="s">
        <v>165</v>
      </c>
      <c r="Q5084" t="s">
        <v>165</v>
      </c>
    </row>
    <row r="5085">
      <c r="B5085" t="s">
        <v>165</v>
      </c>
      <c r="C5085" t="s">
        <v>165</v>
      </c>
      <c r="D5085" t="s">
        <v>165</v>
      </c>
      <c r="E5085" t="s">
        <v>165</v>
      </c>
      <c r="F5085" t="s">
        <v>165</v>
      </c>
      <c r="G5085" t="s">
        <v>165</v>
      </c>
      <c r="H5085" t="s">
        <v>165</v>
      </c>
      <c r="J5085" t="s">
        <v>165</v>
      </c>
      <c r="K5085" t="s">
        <v>165</v>
      </c>
      <c r="L5085" t="s">
        <v>165</v>
      </c>
      <c r="M5085" t="s">
        <v>165</v>
      </c>
      <c r="N5085" t="s">
        <v>165</v>
      </c>
      <c r="O5085" t="s">
        <v>165</v>
      </c>
      <c r="P5085" t="s">
        <v>165</v>
      </c>
      <c r="Q5085" t="s">
        <v>165</v>
      </c>
    </row>
    <row r="5086">
      <c r="B5086" t="s">
        <v>165</v>
      </c>
      <c r="C5086" t="s">
        <v>165</v>
      </c>
      <c r="D5086" t="s">
        <v>165</v>
      </c>
      <c r="E5086" t="s">
        <v>165</v>
      </c>
      <c r="F5086" t="s">
        <v>165</v>
      </c>
      <c r="G5086" t="s">
        <v>165</v>
      </c>
      <c r="H5086" t="s">
        <v>165</v>
      </c>
      <c r="J5086" t="s">
        <v>165</v>
      </c>
      <c r="K5086" t="s">
        <v>165</v>
      </c>
      <c r="L5086" t="s">
        <v>165</v>
      </c>
      <c r="M5086" t="s">
        <v>165</v>
      </c>
      <c r="N5086" t="s">
        <v>165</v>
      </c>
      <c r="O5086" t="s">
        <v>165</v>
      </c>
      <c r="P5086" t="s">
        <v>165</v>
      </c>
      <c r="Q5086" t="s">
        <v>165</v>
      </c>
    </row>
    <row r="5087">
      <c r="B5087" t="s">
        <v>165</v>
      </c>
      <c r="C5087" t="s">
        <v>165</v>
      </c>
      <c r="D5087" t="s">
        <v>165</v>
      </c>
      <c r="E5087" t="s">
        <v>165</v>
      </c>
      <c r="F5087" t="s">
        <v>165</v>
      </c>
      <c r="G5087" t="s">
        <v>165</v>
      </c>
      <c r="H5087" t="s">
        <v>165</v>
      </c>
      <c r="J5087" t="s">
        <v>165</v>
      </c>
      <c r="K5087" t="s">
        <v>165</v>
      </c>
      <c r="L5087" t="s">
        <v>165</v>
      </c>
      <c r="M5087" t="s">
        <v>165</v>
      </c>
      <c r="N5087" t="s">
        <v>165</v>
      </c>
      <c r="O5087" t="s">
        <v>165</v>
      </c>
      <c r="P5087" t="s">
        <v>165</v>
      </c>
      <c r="Q5087" t="s">
        <v>165</v>
      </c>
    </row>
    <row r="5088">
      <c r="B5088" t="s">
        <v>165</v>
      </c>
      <c r="C5088" t="s">
        <v>165</v>
      </c>
      <c r="D5088" t="s">
        <v>165</v>
      </c>
      <c r="E5088" t="s">
        <v>165</v>
      </c>
      <c r="F5088" t="s">
        <v>165</v>
      </c>
      <c r="G5088" t="s">
        <v>165</v>
      </c>
      <c r="H5088" t="s">
        <v>165</v>
      </c>
      <c r="J5088" t="s">
        <v>165</v>
      </c>
      <c r="K5088" t="s">
        <v>165</v>
      </c>
      <c r="L5088" t="s">
        <v>165</v>
      </c>
      <c r="M5088" t="s">
        <v>165</v>
      </c>
      <c r="N5088" t="s">
        <v>165</v>
      </c>
      <c r="O5088" t="s">
        <v>165</v>
      </c>
      <c r="P5088" t="s">
        <v>165</v>
      </c>
      <c r="Q5088" t="s">
        <v>165</v>
      </c>
    </row>
    <row r="5089">
      <c r="B5089" t="s">
        <v>165</v>
      </c>
      <c r="C5089" t="s">
        <v>165</v>
      </c>
      <c r="D5089" t="s">
        <v>165</v>
      </c>
      <c r="E5089" t="s">
        <v>165</v>
      </c>
      <c r="F5089" t="s">
        <v>165</v>
      </c>
      <c r="G5089" t="s">
        <v>165</v>
      </c>
      <c r="H5089" t="s">
        <v>165</v>
      </c>
      <c r="J5089" t="s">
        <v>165</v>
      </c>
      <c r="K5089" t="s">
        <v>165</v>
      </c>
      <c r="L5089" t="s">
        <v>165</v>
      </c>
      <c r="M5089" t="s">
        <v>165</v>
      </c>
      <c r="N5089" t="s">
        <v>165</v>
      </c>
      <c r="O5089" t="s">
        <v>165</v>
      </c>
      <c r="P5089" t="s">
        <v>165</v>
      </c>
      <c r="Q5089" t="s">
        <v>165</v>
      </c>
    </row>
    <row r="5090">
      <c r="B5090" t="s">
        <v>165</v>
      </c>
      <c r="C5090" t="s">
        <v>165</v>
      </c>
      <c r="D5090" t="s">
        <v>165</v>
      </c>
      <c r="E5090" t="s">
        <v>165</v>
      </c>
      <c r="F5090" t="s">
        <v>165</v>
      </c>
      <c r="G5090" t="s">
        <v>165</v>
      </c>
      <c r="H5090" t="s">
        <v>165</v>
      </c>
      <c r="J5090" t="s">
        <v>165</v>
      </c>
      <c r="K5090" t="s">
        <v>165</v>
      </c>
      <c r="L5090" t="s">
        <v>165</v>
      </c>
      <c r="M5090" t="s">
        <v>165</v>
      </c>
      <c r="N5090" t="s">
        <v>165</v>
      </c>
      <c r="O5090" t="s">
        <v>165</v>
      </c>
      <c r="P5090" t="s">
        <v>165</v>
      </c>
      <c r="Q5090" t="s">
        <v>165</v>
      </c>
    </row>
    <row r="5091">
      <c r="B5091" t="s">
        <v>165</v>
      </c>
      <c r="C5091" t="s">
        <v>165</v>
      </c>
      <c r="D5091" t="s">
        <v>165</v>
      </c>
      <c r="E5091" t="s">
        <v>165</v>
      </c>
      <c r="F5091" t="s">
        <v>165</v>
      </c>
      <c r="G5091" t="s">
        <v>165</v>
      </c>
      <c r="H5091" t="s">
        <v>165</v>
      </c>
      <c r="J5091" t="s">
        <v>165</v>
      </c>
      <c r="K5091" t="s">
        <v>165</v>
      </c>
      <c r="L5091" t="s">
        <v>165</v>
      </c>
      <c r="M5091" t="s">
        <v>165</v>
      </c>
      <c r="N5091" t="s">
        <v>165</v>
      </c>
      <c r="O5091" t="s">
        <v>165</v>
      </c>
      <c r="P5091" t="s">
        <v>165</v>
      </c>
      <c r="Q5091" t="s">
        <v>165</v>
      </c>
    </row>
    <row r="5092">
      <c r="B5092" t="s">
        <v>165</v>
      </c>
      <c r="C5092" t="s">
        <v>165</v>
      </c>
      <c r="D5092" t="s">
        <v>165</v>
      </c>
      <c r="E5092" t="s">
        <v>165</v>
      </c>
      <c r="F5092" t="s">
        <v>165</v>
      </c>
      <c r="G5092" t="s">
        <v>165</v>
      </c>
      <c r="H5092" t="s">
        <v>165</v>
      </c>
      <c r="J5092" t="s">
        <v>165</v>
      </c>
      <c r="K5092" t="s">
        <v>165</v>
      </c>
      <c r="L5092" t="s">
        <v>165</v>
      </c>
      <c r="M5092" t="s">
        <v>165</v>
      </c>
      <c r="N5092" t="s">
        <v>165</v>
      </c>
      <c r="O5092" t="s">
        <v>165</v>
      </c>
      <c r="P5092" t="s">
        <v>165</v>
      </c>
      <c r="Q5092" t="s">
        <v>165</v>
      </c>
    </row>
    <row r="5093">
      <c r="B5093" t="s">
        <v>165</v>
      </c>
      <c r="C5093" t="s">
        <v>165</v>
      </c>
      <c r="D5093" t="s">
        <v>165</v>
      </c>
      <c r="E5093" t="s">
        <v>165</v>
      </c>
      <c r="F5093" t="s">
        <v>165</v>
      </c>
      <c r="G5093" t="s">
        <v>165</v>
      </c>
      <c r="H5093" t="s">
        <v>165</v>
      </c>
      <c r="J5093" t="s">
        <v>165</v>
      </c>
      <c r="K5093" t="s">
        <v>165</v>
      </c>
      <c r="L5093" t="s">
        <v>165</v>
      </c>
      <c r="M5093" t="s">
        <v>165</v>
      </c>
      <c r="N5093" t="s">
        <v>165</v>
      </c>
      <c r="O5093" t="s">
        <v>165</v>
      </c>
      <c r="P5093" t="s">
        <v>165</v>
      </c>
      <c r="Q5093" t="s">
        <v>165</v>
      </c>
    </row>
    <row r="5094">
      <c r="B5094" t="s">
        <v>165</v>
      </c>
      <c r="C5094" t="s">
        <v>165</v>
      </c>
      <c r="D5094" t="s">
        <v>165</v>
      </c>
      <c r="E5094" t="s">
        <v>165</v>
      </c>
      <c r="F5094" t="s">
        <v>165</v>
      </c>
      <c r="G5094" t="s">
        <v>165</v>
      </c>
      <c r="H5094" t="s">
        <v>165</v>
      </c>
      <c r="J5094" t="s">
        <v>165</v>
      </c>
      <c r="K5094" t="s">
        <v>165</v>
      </c>
      <c r="L5094" t="s">
        <v>165</v>
      </c>
      <c r="M5094" t="s">
        <v>165</v>
      </c>
      <c r="N5094" t="s">
        <v>165</v>
      </c>
      <c r="O5094" t="s">
        <v>165</v>
      </c>
      <c r="P5094" t="s">
        <v>165</v>
      </c>
      <c r="Q5094" t="s">
        <v>165</v>
      </c>
    </row>
    <row r="5095">
      <c r="B5095" t="s">
        <v>165</v>
      </c>
      <c r="C5095" t="s">
        <v>165</v>
      </c>
      <c r="D5095" t="s">
        <v>165</v>
      </c>
      <c r="E5095" t="s">
        <v>165</v>
      </c>
      <c r="F5095" t="s">
        <v>165</v>
      </c>
      <c r="G5095" t="s">
        <v>165</v>
      </c>
      <c r="H5095" t="s">
        <v>165</v>
      </c>
      <c r="J5095" t="s">
        <v>165</v>
      </c>
      <c r="K5095" t="s">
        <v>165</v>
      </c>
      <c r="L5095" t="s">
        <v>165</v>
      </c>
      <c r="M5095" t="s">
        <v>165</v>
      </c>
      <c r="N5095" t="s">
        <v>165</v>
      </c>
      <c r="O5095" t="s">
        <v>165</v>
      </c>
      <c r="P5095" t="s">
        <v>165</v>
      </c>
      <c r="Q5095" t="s">
        <v>165</v>
      </c>
    </row>
    <row r="5096">
      <c r="B5096" t="s">
        <v>165</v>
      </c>
      <c r="C5096" t="s">
        <v>165</v>
      </c>
      <c r="D5096" t="s">
        <v>165</v>
      </c>
      <c r="E5096" t="s">
        <v>165</v>
      </c>
      <c r="F5096" t="s">
        <v>165</v>
      </c>
      <c r="G5096" t="s">
        <v>165</v>
      </c>
      <c r="H5096" t="s">
        <v>165</v>
      </c>
      <c r="J5096" t="s">
        <v>165</v>
      </c>
      <c r="K5096" t="s">
        <v>165</v>
      </c>
      <c r="L5096" t="s">
        <v>165</v>
      </c>
      <c r="M5096" t="s">
        <v>165</v>
      </c>
      <c r="N5096" t="s">
        <v>165</v>
      </c>
      <c r="O5096" t="s">
        <v>165</v>
      </c>
      <c r="P5096" t="s">
        <v>165</v>
      </c>
      <c r="Q5096" t="s">
        <v>165</v>
      </c>
    </row>
    <row r="5097">
      <c r="B5097" t="s">
        <v>165</v>
      </c>
      <c r="C5097" t="s">
        <v>165</v>
      </c>
      <c r="D5097" t="s">
        <v>165</v>
      </c>
      <c r="E5097" t="s">
        <v>165</v>
      </c>
      <c r="F5097" t="s">
        <v>165</v>
      </c>
      <c r="G5097" t="s">
        <v>165</v>
      </c>
      <c r="H5097" t="s">
        <v>165</v>
      </c>
      <c r="J5097" t="s">
        <v>165</v>
      </c>
      <c r="K5097" t="s">
        <v>165</v>
      </c>
      <c r="L5097" t="s">
        <v>165</v>
      </c>
      <c r="M5097" t="s">
        <v>165</v>
      </c>
      <c r="N5097" t="s">
        <v>165</v>
      </c>
      <c r="O5097" t="s">
        <v>165</v>
      </c>
      <c r="P5097" t="s">
        <v>165</v>
      </c>
      <c r="Q5097" t="s">
        <v>165</v>
      </c>
    </row>
    <row r="5098">
      <c r="B5098" t="s">
        <v>165</v>
      </c>
      <c r="C5098" t="s">
        <v>165</v>
      </c>
      <c r="D5098" t="s">
        <v>165</v>
      </c>
      <c r="E5098" t="s">
        <v>165</v>
      </c>
      <c r="F5098" t="s">
        <v>165</v>
      </c>
      <c r="G5098" t="s">
        <v>165</v>
      </c>
      <c r="H5098" t="s">
        <v>165</v>
      </c>
      <c r="J5098" t="s">
        <v>165</v>
      </c>
      <c r="K5098" t="s">
        <v>165</v>
      </c>
      <c r="L5098" t="s">
        <v>165</v>
      </c>
      <c r="M5098" t="s">
        <v>165</v>
      </c>
      <c r="N5098" t="s">
        <v>165</v>
      </c>
      <c r="O5098" t="s">
        <v>165</v>
      </c>
      <c r="P5098" t="s">
        <v>165</v>
      </c>
      <c r="Q5098" t="s">
        <v>165</v>
      </c>
    </row>
    <row r="5099">
      <c r="B5099" t="s">
        <v>165</v>
      </c>
      <c r="C5099" t="s">
        <v>165</v>
      </c>
      <c r="D5099" t="s">
        <v>165</v>
      </c>
      <c r="E5099" t="s">
        <v>165</v>
      </c>
      <c r="F5099" t="s">
        <v>165</v>
      </c>
      <c r="G5099" t="s">
        <v>165</v>
      </c>
      <c r="H5099" t="s">
        <v>165</v>
      </c>
      <c r="J5099" t="s">
        <v>165</v>
      </c>
      <c r="K5099" t="s">
        <v>165</v>
      </c>
      <c r="L5099" t="s">
        <v>165</v>
      </c>
      <c r="M5099" t="s">
        <v>165</v>
      </c>
      <c r="N5099" t="s">
        <v>165</v>
      </c>
      <c r="O5099" t="s">
        <v>165</v>
      </c>
      <c r="P5099" t="s">
        <v>165</v>
      </c>
      <c r="Q5099" t="s">
        <v>165</v>
      </c>
    </row>
    <row r="5100">
      <c r="B5100" t="s">
        <v>165</v>
      </c>
      <c r="C5100" t="s">
        <v>165</v>
      </c>
      <c r="D5100" t="s">
        <v>165</v>
      </c>
      <c r="E5100" t="s">
        <v>165</v>
      </c>
      <c r="F5100" t="s">
        <v>165</v>
      </c>
      <c r="G5100" t="s">
        <v>165</v>
      </c>
      <c r="H5100" t="s">
        <v>165</v>
      </c>
      <c r="J5100" t="s">
        <v>165</v>
      </c>
      <c r="K5100" t="s">
        <v>165</v>
      </c>
      <c r="L5100" t="s">
        <v>165</v>
      </c>
      <c r="M5100" t="s">
        <v>165</v>
      </c>
      <c r="N5100" t="s">
        <v>165</v>
      </c>
      <c r="O5100" t="s">
        <v>165</v>
      </c>
      <c r="P5100" t="s">
        <v>165</v>
      </c>
      <c r="Q5100" t="s">
        <v>165</v>
      </c>
    </row>
    <row r="5101">
      <c r="B5101" t="s">
        <v>165</v>
      </c>
      <c r="C5101" t="s">
        <v>165</v>
      </c>
      <c r="D5101" t="s">
        <v>165</v>
      </c>
      <c r="E5101" t="s">
        <v>165</v>
      </c>
      <c r="F5101" t="s">
        <v>165</v>
      </c>
      <c r="G5101" t="s">
        <v>165</v>
      </c>
      <c r="H5101" t="s">
        <v>165</v>
      </c>
      <c r="J5101" t="s">
        <v>165</v>
      </c>
      <c r="K5101" t="s">
        <v>165</v>
      </c>
      <c r="L5101" t="s">
        <v>165</v>
      </c>
      <c r="M5101" t="s">
        <v>165</v>
      </c>
      <c r="N5101" t="s">
        <v>165</v>
      </c>
      <c r="O5101" t="s">
        <v>165</v>
      </c>
      <c r="P5101" t="s">
        <v>165</v>
      </c>
      <c r="Q5101" t="s">
        <v>165</v>
      </c>
    </row>
    <row r="5102">
      <c r="B5102" t="s">
        <v>165</v>
      </c>
      <c r="C5102" t="s">
        <v>165</v>
      </c>
      <c r="D5102" t="s">
        <v>165</v>
      </c>
      <c r="E5102" t="s">
        <v>165</v>
      </c>
      <c r="F5102" t="s">
        <v>165</v>
      </c>
      <c r="G5102" t="s">
        <v>165</v>
      </c>
      <c r="H5102" t="s">
        <v>165</v>
      </c>
      <c r="J5102" t="s">
        <v>165</v>
      </c>
      <c r="K5102" t="s">
        <v>165</v>
      </c>
      <c r="L5102" t="s">
        <v>165</v>
      </c>
      <c r="M5102" t="s">
        <v>165</v>
      </c>
      <c r="N5102" t="s">
        <v>165</v>
      </c>
      <c r="O5102" t="s">
        <v>165</v>
      </c>
      <c r="P5102" t="s">
        <v>165</v>
      </c>
      <c r="Q5102" t="s">
        <v>165</v>
      </c>
    </row>
    <row r="5103">
      <c r="B5103" t="s">
        <v>165</v>
      </c>
      <c r="C5103" t="s">
        <v>165</v>
      </c>
      <c r="D5103" t="s">
        <v>165</v>
      </c>
      <c r="E5103" t="s">
        <v>165</v>
      </c>
      <c r="F5103" t="s">
        <v>165</v>
      </c>
      <c r="G5103" t="s">
        <v>165</v>
      </c>
      <c r="H5103" t="s">
        <v>165</v>
      </c>
      <c r="J5103" t="s">
        <v>165</v>
      </c>
      <c r="K5103" t="s">
        <v>165</v>
      </c>
      <c r="L5103" t="s">
        <v>165</v>
      </c>
      <c r="M5103" t="s">
        <v>165</v>
      </c>
      <c r="N5103" t="s">
        <v>165</v>
      </c>
      <c r="O5103" t="s">
        <v>165</v>
      </c>
      <c r="P5103" t="s">
        <v>165</v>
      </c>
      <c r="Q5103" t="s">
        <v>165</v>
      </c>
    </row>
    <row r="5104">
      <c r="B5104" t="s">
        <v>165</v>
      </c>
      <c r="C5104" t="s">
        <v>165</v>
      </c>
      <c r="D5104" t="s">
        <v>165</v>
      </c>
      <c r="E5104" t="s">
        <v>165</v>
      </c>
      <c r="F5104" t="s">
        <v>165</v>
      </c>
      <c r="G5104" t="s">
        <v>165</v>
      </c>
      <c r="H5104" t="s">
        <v>165</v>
      </c>
      <c r="J5104" t="s">
        <v>165</v>
      </c>
      <c r="K5104" t="s">
        <v>165</v>
      </c>
      <c r="L5104" t="s">
        <v>165</v>
      </c>
      <c r="M5104" t="s">
        <v>165</v>
      </c>
      <c r="N5104" t="s">
        <v>165</v>
      </c>
      <c r="O5104" t="s">
        <v>165</v>
      </c>
      <c r="P5104" t="s">
        <v>165</v>
      </c>
      <c r="Q5104" t="s">
        <v>165</v>
      </c>
    </row>
    <row r="5105">
      <c r="B5105" t="s">
        <v>165</v>
      </c>
      <c r="C5105" t="s">
        <v>165</v>
      </c>
      <c r="D5105" t="s">
        <v>165</v>
      </c>
      <c r="E5105" t="s">
        <v>165</v>
      </c>
      <c r="F5105" t="s">
        <v>165</v>
      </c>
      <c r="G5105" t="s">
        <v>165</v>
      </c>
      <c r="H5105" t="s">
        <v>165</v>
      </c>
      <c r="J5105" t="s">
        <v>165</v>
      </c>
      <c r="K5105" t="s">
        <v>165</v>
      </c>
      <c r="L5105" t="s">
        <v>165</v>
      </c>
      <c r="M5105" t="s">
        <v>165</v>
      </c>
      <c r="N5105" t="s">
        <v>165</v>
      </c>
      <c r="O5105" t="s">
        <v>165</v>
      </c>
      <c r="P5105" t="s">
        <v>165</v>
      </c>
      <c r="Q5105" t="s">
        <v>165</v>
      </c>
    </row>
    <row r="5106">
      <c r="B5106" t="s">
        <v>165</v>
      </c>
      <c r="C5106" t="s">
        <v>165</v>
      </c>
      <c r="D5106" t="s">
        <v>165</v>
      </c>
      <c r="E5106" t="s">
        <v>165</v>
      </c>
      <c r="F5106" t="s">
        <v>165</v>
      </c>
      <c r="G5106" t="s">
        <v>165</v>
      </c>
      <c r="H5106" t="s">
        <v>165</v>
      </c>
      <c r="J5106" t="s">
        <v>165</v>
      </c>
      <c r="K5106" t="s">
        <v>165</v>
      </c>
      <c r="L5106" t="s">
        <v>165</v>
      </c>
      <c r="M5106" t="s">
        <v>165</v>
      </c>
      <c r="N5106" t="s">
        <v>165</v>
      </c>
      <c r="O5106" t="s">
        <v>165</v>
      </c>
      <c r="P5106" t="s">
        <v>165</v>
      </c>
      <c r="Q5106" t="s">
        <v>165</v>
      </c>
    </row>
    <row r="5107">
      <c r="B5107" t="s">
        <v>165</v>
      </c>
      <c r="C5107" t="s">
        <v>165</v>
      </c>
      <c r="D5107" t="s">
        <v>165</v>
      </c>
      <c r="E5107" t="s">
        <v>165</v>
      </c>
      <c r="F5107" t="s">
        <v>165</v>
      </c>
      <c r="G5107" t="s">
        <v>165</v>
      </c>
      <c r="H5107" t="s">
        <v>165</v>
      </c>
      <c r="J5107" t="s">
        <v>165</v>
      </c>
      <c r="K5107" t="s">
        <v>165</v>
      </c>
      <c r="L5107" t="s">
        <v>165</v>
      </c>
      <c r="M5107" t="s">
        <v>165</v>
      </c>
      <c r="N5107" t="s">
        <v>165</v>
      </c>
      <c r="O5107" t="s">
        <v>165</v>
      </c>
      <c r="P5107" t="s">
        <v>165</v>
      </c>
      <c r="Q5107" t="s">
        <v>165</v>
      </c>
    </row>
    <row r="5108">
      <c r="B5108" t="s">
        <v>165</v>
      </c>
      <c r="C5108" t="s">
        <v>165</v>
      </c>
      <c r="D5108" t="s">
        <v>165</v>
      </c>
      <c r="E5108" t="s">
        <v>165</v>
      </c>
      <c r="F5108" t="s">
        <v>165</v>
      </c>
      <c r="G5108" t="s">
        <v>165</v>
      </c>
      <c r="H5108" t="s">
        <v>165</v>
      </c>
      <c r="J5108" t="s">
        <v>165</v>
      </c>
      <c r="K5108" t="s">
        <v>165</v>
      </c>
      <c r="L5108" t="s">
        <v>165</v>
      </c>
      <c r="M5108" t="s">
        <v>165</v>
      </c>
      <c r="N5108" t="s">
        <v>165</v>
      </c>
      <c r="O5108" t="s">
        <v>165</v>
      </c>
      <c r="P5108" t="s">
        <v>165</v>
      </c>
      <c r="Q5108" t="s">
        <v>165</v>
      </c>
    </row>
    <row r="5109">
      <c r="B5109" t="s">
        <v>165</v>
      </c>
      <c r="C5109" t="s">
        <v>165</v>
      </c>
      <c r="D5109" t="s">
        <v>165</v>
      </c>
      <c r="E5109" t="s">
        <v>165</v>
      </c>
      <c r="F5109" t="s">
        <v>165</v>
      </c>
      <c r="G5109" t="s">
        <v>165</v>
      </c>
      <c r="H5109" t="s">
        <v>165</v>
      </c>
      <c r="J5109" t="s">
        <v>165</v>
      </c>
      <c r="K5109" t="s">
        <v>165</v>
      </c>
      <c r="L5109" t="s">
        <v>165</v>
      </c>
      <c r="M5109" t="s">
        <v>165</v>
      </c>
      <c r="N5109" t="s">
        <v>165</v>
      </c>
      <c r="O5109" t="s">
        <v>165</v>
      </c>
      <c r="P5109" t="s">
        <v>165</v>
      </c>
      <c r="Q5109" t="s">
        <v>165</v>
      </c>
    </row>
    <row r="5110">
      <c r="B5110" t="s">
        <v>165</v>
      </c>
      <c r="C5110" t="s">
        <v>165</v>
      </c>
      <c r="D5110" t="s">
        <v>165</v>
      </c>
      <c r="E5110" t="s">
        <v>165</v>
      </c>
      <c r="F5110" t="s">
        <v>165</v>
      </c>
      <c r="G5110" t="s">
        <v>165</v>
      </c>
      <c r="H5110" t="s">
        <v>165</v>
      </c>
      <c r="J5110" t="s">
        <v>165</v>
      </c>
      <c r="K5110" t="s">
        <v>165</v>
      </c>
      <c r="L5110" t="s">
        <v>165</v>
      </c>
      <c r="M5110" t="s">
        <v>165</v>
      </c>
      <c r="N5110" t="s">
        <v>165</v>
      </c>
      <c r="O5110" t="s">
        <v>165</v>
      </c>
      <c r="P5110" t="s">
        <v>165</v>
      </c>
      <c r="Q5110" t="s">
        <v>165</v>
      </c>
    </row>
    <row r="5111">
      <c r="B5111" t="s">
        <v>165</v>
      </c>
      <c r="C5111" t="s">
        <v>165</v>
      </c>
      <c r="D5111" t="s">
        <v>165</v>
      </c>
      <c r="E5111" t="s">
        <v>165</v>
      </c>
      <c r="F5111" t="s">
        <v>165</v>
      </c>
      <c r="G5111" t="s">
        <v>165</v>
      </c>
      <c r="H5111" t="s">
        <v>165</v>
      </c>
      <c r="J5111" t="s">
        <v>165</v>
      </c>
      <c r="K5111" t="s">
        <v>165</v>
      </c>
      <c r="L5111" t="s">
        <v>165</v>
      </c>
      <c r="M5111" t="s">
        <v>165</v>
      </c>
      <c r="N5111" t="s">
        <v>165</v>
      </c>
      <c r="O5111" t="s">
        <v>165</v>
      </c>
      <c r="P5111" t="s">
        <v>165</v>
      </c>
      <c r="Q5111" t="s">
        <v>165</v>
      </c>
    </row>
    <row r="5112">
      <c r="B5112" t="s">
        <v>165</v>
      </c>
      <c r="C5112" t="s">
        <v>165</v>
      </c>
      <c r="D5112" t="s">
        <v>165</v>
      </c>
      <c r="E5112" t="s">
        <v>165</v>
      </c>
      <c r="F5112" t="s">
        <v>165</v>
      </c>
      <c r="G5112" t="s">
        <v>165</v>
      </c>
      <c r="H5112" t="s">
        <v>165</v>
      </c>
      <c r="J5112" t="s">
        <v>165</v>
      </c>
      <c r="K5112" t="s">
        <v>165</v>
      </c>
      <c r="L5112" t="s">
        <v>165</v>
      </c>
      <c r="M5112" t="s">
        <v>165</v>
      </c>
      <c r="N5112" t="s">
        <v>165</v>
      </c>
      <c r="O5112" t="s">
        <v>165</v>
      </c>
      <c r="P5112" t="s">
        <v>165</v>
      </c>
      <c r="Q5112" t="s">
        <v>165</v>
      </c>
    </row>
    <row r="5113">
      <c r="B5113" t="s">
        <v>165</v>
      </c>
      <c r="C5113" t="s">
        <v>165</v>
      </c>
      <c r="D5113" t="s">
        <v>165</v>
      </c>
      <c r="E5113" t="s">
        <v>165</v>
      </c>
      <c r="F5113" t="s">
        <v>165</v>
      </c>
      <c r="G5113" t="s">
        <v>165</v>
      </c>
      <c r="H5113" t="s">
        <v>165</v>
      </c>
      <c r="J5113" t="s">
        <v>165</v>
      </c>
      <c r="K5113" t="s">
        <v>165</v>
      </c>
      <c r="L5113" t="s">
        <v>165</v>
      </c>
      <c r="M5113" t="s">
        <v>165</v>
      </c>
      <c r="N5113" t="s">
        <v>165</v>
      </c>
      <c r="O5113" t="s">
        <v>165</v>
      </c>
      <c r="P5113" t="s">
        <v>165</v>
      </c>
      <c r="Q5113" t="s">
        <v>165</v>
      </c>
    </row>
    <row r="5114">
      <c r="B5114" t="s">
        <v>165</v>
      </c>
      <c r="C5114" t="s">
        <v>165</v>
      </c>
      <c r="D5114" t="s">
        <v>165</v>
      </c>
      <c r="E5114" t="s">
        <v>165</v>
      </c>
      <c r="F5114" t="s">
        <v>165</v>
      </c>
      <c r="G5114" t="s">
        <v>165</v>
      </c>
      <c r="H5114" t="s">
        <v>165</v>
      </c>
      <c r="J5114" t="s">
        <v>165</v>
      </c>
      <c r="K5114" t="s">
        <v>165</v>
      </c>
      <c r="L5114" t="s">
        <v>165</v>
      </c>
      <c r="M5114" t="s">
        <v>165</v>
      </c>
      <c r="N5114" t="s">
        <v>165</v>
      </c>
      <c r="O5114" t="s">
        <v>165</v>
      </c>
      <c r="P5114" t="s">
        <v>165</v>
      </c>
      <c r="Q5114" t="s">
        <v>165</v>
      </c>
    </row>
    <row r="5115">
      <c r="B5115" t="s">
        <v>165</v>
      </c>
      <c r="C5115" t="s">
        <v>165</v>
      </c>
      <c r="D5115" t="s">
        <v>165</v>
      </c>
      <c r="E5115" t="s">
        <v>165</v>
      </c>
      <c r="F5115" t="s">
        <v>165</v>
      </c>
      <c r="G5115" t="s">
        <v>165</v>
      </c>
      <c r="H5115" t="s">
        <v>165</v>
      </c>
      <c r="J5115" t="s">
        <v>165</v>
      </c>
      <c r="K5115" t="s">
        <v>165</v>
      </c>
      <c r="L5115" t="s">
        <v>165</v>
      </c>
      <c r="M5115" t="s">
        <v>165</v>
      </c>
      <c r="N5115" t="s">
        <v>165</v>
      </c>
      <c r="O5115" t="s">
        <v>165</v>
      </c>
      <c r="P5115" t="s">
        <v>165</v>
      </c>
      <c r="Q5115" t="s">
        <v>165</v>
      </c>
    </row>
    <row r="5116">
      <c r="B5116" t="s">
        <v>165</v>
      </c>
      <c r="C5116" t="s">
        <v>165</v>
      </c>
      <c r="D5116" t="s">
        <v>165</v>
      </c>
      <c r="E5116" t="s">
        <v>165</v>
      </c>
      <c r="F5116" t="s">
        <v>165</v>
      </c>
      <c r="G5116" t="s">
        <v>165</v>
      </c>
      <c r="H5116" t="s">
        <v>165</v>
      </c>
      <c r="J5116" t="s">
        <v>165</v>
      </c>
      <c r="K5116" t="s">
        <v>165</v>
      </c>
      <c r="L5116" t="s">
        <v>165</v>
      </c>
      <c r="M5116" t="s">
        <v>165</v>
      </c>
      <c r="N5116" t="s">
        <v>165</v>
      </c>
      <c r="O5116" t="s">
        <v>165</v>
      </c>
      <c r="P5116" t="s">
        <v>165</v>
      </c>
      <c r="Q5116" t="s">
        <v>165</v>
      </c>
    </row>
    <row r="5117">
      <c r="B5117" t="s">
        <v>165</v>
      </c>
      <c r="C5117" t="s">
        <v>165</v>
      </c>
      <c r="D5117" t="s">
        <v>165</v>
      </c>
      <c r="E5117" t="s">
        <v>165</v>
      </c>
      <c r="F5117" t="s">
        <v>165</v>
      </c>
      <c r="G5117" t="s">
        <v>165</v>
      </c>
      <c r="H5117" t="s">
        <v>165</v>
      </c>
      <c r="J5117" t="s">
        <v>165</v>
      </c>
      <c r="K5117" t="s">
        <v>165</v>
      </c>
      <c r="L5117" t="s">
        <v>165</v>
      </c>
      <c r="M5117" t="s">
        <v>165</v>
      </c>
      <c r="N5117" t="s">
        <v>165</v>
      </c>
      <c r="O5117" t="s">
        <v>165</v>
      </c>
      <c r="P5117" t="s">
        <v>165</v>
      </c>
      <c r="Q5117" t="s">
        <v>165</v>
      </c>
    </row>
    <row r="5118">
      <c r="B5118" t="s">
        <v>165</v>
      </c>
      <c r="C5118" t="s">
        <v>165</v>
      </c>
      <c r="D5118" t="s">
        <v>165</v>
      </c>
      <c r="E5118" t="s">
        <v>165</v>
      </c>
      <c r="F5118" t="s">
        <v>165</v>
      </c>
      <c r="G5118" t="s">
        <v>165</v>
      </c>
      <c r="H5118" t="s">
        <v>165</v>
      </c>
      <c r="J5118" t="s">
        <v>165</v>
      </c>
      <c r="K5118" t="s">
        <v>165</v>
      </c>
      <c r="L5118" t="s">
        <v>165</v>
      </c>
      <c r="M5118" t="s">
        <v>165</v>
      </c>
      <c r="N5118" t="s">
        <v>165</v>
      </c>
      <c r="O5118" t="s">
        <v>165</v>
      </c>
      <c r="P5118" t="s">
        <v>165</v>
      </c>
      <c r="Q5118" t="s">
        <v>165</v>
      </c>
    </row>
    <row r="5119">
      <c r="B5119" t="s">
        <v>165</v>
      </c>
      <c r="C5119" t="s">
        <v>165</v>
      </c>
      <c r="D5119" t="s">
        <v>165</v>
      </c>
      <c r="E5119" t="s">
        <v>165</v>
      </c>
      <c r="F5119" t="s">
        <v>165</v>
      </c>
      <c r="G5119" t="s">
        <v>165</v>
      </c>
      <c r="H5119" t="s">
        <v>165</v>
      </c>
      <c r="J5119" t="s">
        <v>165</v>
      </c>
      <c r="K5119" t="s">
        <v>165</v>
      </c>
      <c r="L5119" t="s">
        <v>165</v>
      </c>
      <c r="M5119" t="s">
        <v>165</v>
      </c>
      <c r="N5119" t="s">
        <v>165</v>
      </c>
      <c r="O5119" t="s">
        <v>165</v>
      </c>
      <c r="P5119" t="s">
        <v>165</v>
      </c>
      <c r="Q5119" t="s">
        <v>165</v>
      </c>
    </row>
    <row r="5120">
      <c r="B5120" t="s">
        <v>165</v>
      </c>
      <c r="C5120" t="s">
        <v>165</v>
      </c>
      <c r="D5120" t="s">
        <v>165</v>
      </c>
      <c r="E5120" t="s">
        <v>165</v>
      </c>
      <c r="F5120" t="s">
        <v>165</v>
      </c>
      <c r="G5120" t="s">
        <v>165</v>
      </c>
      <c r="H5120" t="s">
        <v>165</v>
      </c>
      <c r="J5120" t="s">
        <v>165</v>
      </c>
      <c r="K5120" t="s">
        <v>165</v>
      </c>
      <c r="L5120" t="s">
        <v>165</v>
      </c>
      <c r="M5120" t="s">
        <v>165</v>
      </c>
      <c r="N5120" t="s">
        <v>165</v>
      </c>
      <c r="O5120" t="s">
        <v>165</v>
      </c>
      <c r="P5120" t="s">
        <v>165</v>
      </c>
      <c r="Q5120" t="s">
        <v>165</v>
      </c>
    </row>
    <row r="5121">
      <c r="B5121" t="s">
        <v>165</v>
      </c>
      <c r="C5121" t="s">
        <v>165</v>
      </c>
      <c r="D5121" t="s">
        <v>165</v>
      </c>
      <c r="E5121" t="s">
        <v>165</v>
      </c>
      <c r="F5121" t="s">
        <v>165</v>
      </c>
      <c r="G5121" t="s">
        <v>165</v>
      </c>
      <c r="H5121" t="s">
        <v>165</v>
      </c>
      <c r="J5121" t="s">
        <v>165</v>
      </c>
      <c r="K5121" t="s">
        <v>165</v>
      </c>
      <c r="L5121" t="s">
        <v>165</v>
      </c>
      <c r="M5121" t="s">
        <v>165</v>
      </c>
      <c r="N5121" t="s">
        <v>165</v>
      </c>
      <c r="O5121" t="s">
        <v>165</v>
      </c>
      <c r="P5121" t="s">
        <v>165</v>
      </c>
      <c r="Q5121" t="s">
        <v>165</v>
      </c>
    </row>
    <row r="5122">
      <c r="B5122" t="s">
        <v>165</v>
      </c>
      <c r="C5122" t="s">
        <v>165</v>
      </c>
      <c r="D5122" t="s">
        <v>165</v>
      </c>
      <c r="E5122" t="s">
        <v>165</v>
      </c>
      <c r="F5122" t="s">
        <v>165</v>
      </c>
      <c r="G5122" t="s">
        <v>165</v>
      </c>
      <c r="H5122" t="s">
        <v>165</v>
      </c>
      <c r="J5122" t="s">
        <v>165</v>
      </c>
      <c r="K5122" t="s">
        <v>165</v>
      </c>
      <c r="L5122" t="s">
        <v>165</v>
      </c>
      <c r="M5122" t="s">
        <v>165</v>
      </c>
      <c r="N5122" t="s">
        <v>165</v>
      </c>
      <c r="O5122" t="s">
        <v>165</v>
      </c>
      <c r="P5122" t="s">
        <v>165</v>
      </c>
      <c r="Q5122" t="s">
        <v>165</v>
      </c>
    </row>
    <row r="5123">
      <c r="B5123" t="s">
        <v>165</v>
      </c>
      <c r="C5123" t="s">
        <v>165</v>
      </c>
      <c r="D5123" t="s">
        <v>165</v>
      </c>
      <c r="E5123" t="s">
        <v>165</v>
      </c>
      <c r="F5123" t="s">
        <v>165</v>
      </c>
      <c r="G5123" t="s">
        <v>165</v>
      </c>
      <c r="H5123" t="s">
        <v>165</v>
      </c>
      <c r="J5123" t="s">
        <v>165</v>
      </c>
      <c r="K5123" t="s">
        <v>165</v>
      </c>
      <c r="L5123" t="s">
        <v>165</v>
      </c>
      <c r="M5123" t="s">
        <v>165</v>
      </c>
      <c r="N5123" t="s">
        <v>165</v>
      </c>
      <c r="O5123" t="s">
        <v>165</v>
      </c>
      <c r="P5123" t="s">
        <v>165</v>
      </c>
      <c r="Q5123" t="s">
        <v>165</v>
      </c>
    </row>
    <row r="5124">
      <c r="B5124" t="s">
        <v>165</v>
      </c>
      <c r="C5124" t="s">
        <v>165</v>
      </c>
      <c r="D5124" t="s">
        <v>165</v>
      </c>
      <c r="E5124" t="s">
        <v>165</v>
      </c>
      <c r="F5124" t="s">
        <v>165</v>
      </c>
      <c r="G5124" t="s">
        <v>165</v>
      </c>
      <c r="H5124" t="s">
        <v>165</v>
      </c>
      <c r="J5124" t="s">
        <v>165</v>
      </c>
      <c r="K5124" t="s">
        <v>165</v>
      </c>
      <c r="L5124" t="s">
        <v>165</v>
      </c>
      <c r="M5124" t="s">
        <v>165</v>
      </c>
      <c r="N5124" t="s">
        <v>165</v>
      </c>
      <c r="O5124" t="s">
        <v>165</v>
      </c>
      <c r="P5124" t="s">
        <v>165</v>
      </c>
      <c r="Q5124" t="s">
        <v>165</v>
      </c>
    </row>
    <row r="5125">
      <c r="B5125" t="s">
        <v>165</v>
      </c>
      <c r="C5125" t="s">
        <v>165</v>
      </c>
      <c r="D5125" t="s">
        <v>165</v>
      </c>
      <c r="E5125" t="s">
        <v>165</v>
      </c>
      <c r="F5125" t="s">
        <v>165</v>
      </c>
      <c r="G5125" t="s">
        <v>165</v>
      </c>
      <c r="H5125" t="s">
        <v>165</v>
      </c>
      <c r="J5125" t="s">
        <v>165</v>
      </c>
      <c r="K5125" t="s">
        <v>165</v>
      </c>
      <c r="L5125" t="s">
        <v>165</v>
      </c>
      <c r="M5125" t="s">
        <v>165</v>
      </c>
      <c r="N5125" t="s">
        <v>165</v>
      </c>
      <c r="O5125" t="s">
        <v>165</v>
      </c>
      <c r="P5125" t="s">
        <v>165</v>
      </c>
      <c r="Q5125" t="s">
        <v>165</v>
      </c>
    </row>
    <row r="5126">
      <c r="B5126" t="s">
        <v>165</v>
      </c>
      <c r="C5126" t="s">
        <v>165</v>
      </c>
      <c r="D5126" t="s">
        <v>165</v>
      </c>
      <c r="E5126" t="s">
        <v>165</v>
      </c>
      <c r="F5126" t="s">
        <v>165</v>
      </c>
      <c r="G5126" t="s">
        <v>165</v>
      </c>
      <c r="H5126" t="s">
        <v>165</v>
      </c>
      <c r="J5126" t="s">
        <v>165</v>
      </c>
      <c r="K5126" t="s">
        <v>165</v>
      </c>
      <c r="L5126" t="s">
        <v>165</v>
      </c>
      <c r="M5126" t="s">
        <v>165</v>
      </c>
      <c r="N5126" t="s">
        <v>165</v>
      </c>
      <c r="O5126" t="s">
        <v>165</v>
      </c>
      <c r="P5126" t="s">
        <v>165</v>
      </c>
      <c r="Q5126" t="s">
        <v>165</v>
      </c>
    </row>
    <row r="5127">
      <c r="B5127" t="s">
        <v>165</v>
      </c>
      <c r="C5127" t="s">
        <v>165</v>
      </c>
      <c r="D5127" t="s">
        <v>165</v>
      </c>
      <c r="E5127" t="s">
        <v>165</v>
      </c>
      <c r="F5127" t="s">
        <v>165</v>
      </c>
      <c r="G5127" t="s">
        <v>165</v>
      </c>
      <c r="H5127" t="s">
        <v>165</v>
      </c>
      <c r="J5127" t="s">
        <v>165</v>
      </c>
      <c r="K5127" t="s">
        <v>165</v>
      </c>
      <c r="L5127" t="s">
        <v>165</v>
      </c>
      <c r="M5127" t="s">
        <v>165</v>
      </c>
      <c r="N5127" t="s">
        <v>165</v>
      </c>
      <c r="O5127" t="s">
        <v>165</v>
      </c>
      <c r="P5127" t="s">
        <v>165</v>
      </c>
      <c r="Q5127" t="s">
        <v>165</v>
      </c>
    </row>
    <row r="5128">
      <c r="B5128" t="s">
        <v>165</v>
      </c>
      <c r="C5128" t="s">
        <v>165</v>
      </c>
      <c r="D5128" t="s">
        <v>165</v>
      </c>
      <c r="E5128" t="s">
        <v>165</v>
      </c>
      <c r="F5128" t="s">
        <v>165</v>
      </c>
      <c r="G5128" t="s">
        <v>165</v>
      </c>
      <c r="H5128" t="s">
        <v>165</v>
      </c>
      <c r="J5128" t="s">
        <v>165</v>
      </c>
      <c r="K5128" t="s">
        <v>165</v>
      </c>
      <c r="L5128" t="s">
        <v>165</v>
      </c>
      <c r="M5128" t="s">
        <v>165</v>
      </c>
      <c r="N5128" t="s">
        <v>165</v>
      </c>
      <c r="O5128" t="s">
        <v>165</v>
      </c>
      <c r="P5128" t="s">
        <v>165</v>
      </c>
      <c r="Q5128" t="s">
        <v>165</v>
      </c>
    </row>
    <row r="5129">
      <c r="B5129" t="s">
        <v>165</v>
      </c>
      <c r="C5129" t="s">
        <v>165</v>
      </c>
      <c r="D5129" t="s">
        <v>165</v>
      </c>
      <c r="E5129" t="s">
        <v>165</v>
      </c>
      <c r="F5129" t="s">
        <v>165</v>
      </c>
      <c r="G5129" t="s">
        <v>165</v>
      </c>
      <c r="H5129" t="s">
        <v>165</v>
      </c>
      <c r="J5129" t="s">
        <v>165</v>
      </c>
      <c r="K5129" t="s">
        <v>165</v>
      </c>
      <c r="L5129" t="s">
        <v>165</v>
      </c>
      <c r="M5129" t="s">
        <v>165</v>
      </c>
      <c r="N5129" t="s">
        <v>165</v>
      </c>
      <c r="O5129" t="s">
        <v>165</v>
      </c>
      <c r="P5129" t="s">
        <v>165</v>
      </c>
      <c r="Q5129" t="s">
        <v>165</v>
      </c>
    </row>
    <row r="5130">
      <c r="B5130" t="s">
        <v>165</v>
      </c>
      <c r="C5130" t="s">
        <v>165</v>
      </c>
      <c r="D5130" t="s">
        <v>165</v>
      </c>
      <c r="E5130" t="s">
        <v>165</v>
      </c>
      <c r="F5130" t="s">
        <v>165</v>
      </c>
      <c r="G5130" t="s">
        <v>165</v>
      </c>
      <c r="H5130" t="s">
        <v>165</v>
      </c>
      <c r="J5130" t="s">
        <v>165</v>
      </c>
      <c r="K5130" t="s">
        <v>165</v>
      </c>
      <c r="L5130" t="s">
        <v>165</v>
      </c>
      <c r="M5130" t="s">
        <v>165</v>
      </c>
      <c r="N5130" t="s">
        <v>165</v>
      </c>
      <c r="O5130" t="s">
        <v>165</v>
      </c>
      <c r="P5130" t="s">
        <v>165</v>
      </c>
      <c r="Q5130" t="s">
        <v>165</v>
      </c>
    </row>
    <row r="5131">
      <c r="B5131" t="s">
        <v>165</v>
      </c>
      <c r="C5131" t="s">
        <v>165</v>
      </c>
      <c r="D5131" t="s">
        <v>165</v>
      </c>
      <c r="E5131" t="s">
        <v>165</v>
      </c>
      <c r="F5131" t="s">
        <v>165</v>
      </c>
      <c r="G5131" t="s">
        <v>165</v>
      </c>
      <c r="H5131" t="s">
        <v>165</v>
      </c>
      <c r="J5131" t="s">
        <v>165</v>
      </c>
      <c r="K5131" t="s">
        <v>165</v>
      </c>
      <c r="L5131" t="s">
        <v>165</v>
      </c>
      <c r="M5131" t="s">
        <v>165</v>
      </c>
      <c r="N5131" t="s">
        <v>165</v>
      </c>
      <c r="O5131" t="s">
        <v>165</v>
      </c>
      <c r="P5131" t="s">
        <v>165</v>
      </c>
      <c r="Q5131" t="s">
        <v>165</v>
      </c>
    </row>
    <row r="5132">
      <c r="B5132" t="s">
        <v>165</v>
      </c>
      <c r="C5132" t="s">
        <v>165</v>
      </c>
      <c r="D5132" t="s">
        <v>165</v>
      </c>
      <c r="E5132" t="s">
        <v>165</v>
      </c>
      <c r="F5132" t="s">
        <v>165</v>
      </c>
      <c r="G5132" t="s">
        <v>165</v>
      </c>
      <c r="H5132" t="s">
        <v>165</v>
      </c>
      <c r="J5132" t="s">
        <v>165</v>
      </c>
      <c r="K5132" t="s">
        <v>165</v>
      </c>
      <c r="L5132" t="s">
        <v>165</v>
      </c>
      <c r="M5132" t="s">
        <v>165</v>
      </c>
      <c r="N5132" t="s">
        <v>165</v>
      </c>
      <c r="O5132" t="s">
        <v>165</v>
      </c>
      <c r="P5132" t="s">
        <v>165</v>
      </c>
      <c r="Q5132" t="s">
        <v>165</v>
      </c>
    </row>
    <row r="5133">
      <c r="B5133" t="s">
        <v>165</v>
      </c>
      <c r="C5133" t="s">
        <v>165</v>
      </c>
      <c r="D5133" t="s">
        <v>165</v>
      </c>
      <c r="E5133" t="s">
        <v>165</v>
      </c>
      <c r="F5133" t="s">
        <v>165</v>
      </c>
      <c r="G5133" t="s">
        <v>165</v>
      </c>
      <c r="H5133" t="s">
        <v>165</v>
      </c>
      <c r="J5133" t="s">
        <v>165</v>
      </c>
      <c r="K5133" t="s">
        <v>165</v>
      </c>
      <c r="L5133" t="s">
        <v>165</v>
      </c>
      <c r="M5133" t="s">
        <v>165</v>
      </c>
      <c r="N5133" t="s">
        <v>165</v>
      </c>
      <c r="O5133" t="s">
        <v>165</v>
      </c>
      <c r="P5133" t="s">
        <v>165</v>
      </c>
      <c r="Q5133" t="s">
        <v>165</v>
      </c>
    </row>
    <row r="5134">
      <c r="B5134" t="s">
        <v>165</v>
      </c>
      <c r="C5134" t="s">
        <v>165</v>
      </c>
      <c r="D5134" t="s">
        <v>165</v>
      </c>
      <c r="E5134" t="s">
        <v>165</v>
      </c>
      <c r="F5134" t="s">
        <v>165</v>
      </c>
      <c r="G5134" t="s">
        <v>165</v>
      </c>
      <c r="H5134" t="s">
        <v>165</v>
      </c>
      <c r="J5134" t="s">
        <v>165</v>
      </c>
      <c r="K5134" t="s">
        <v>165</v>
      </c>
      <c r="L5134" t="s">
        <v>165</v>
      </c>
      <c r="M5134" t="s">
        <v>165</v>
      </c>
      <c r="N5134" t="s">
        <v>165</v>
      </c>
      <c r="O5134" t="s">
        <v>165</v>
      </c>
      <c r="P5134" t="s">
        <v>165</v>
      </c>
      <c r="Q5134" t="s">
        <v>165</v>
      </c>
    </row>
    <row r="5135">
      <c r="B5135" t="s">
        <v>165</v>
      </c>
      <c r="C5135" t="s">
        <v>165</v>
      </c>
      <c r="D5135" t="s">
        <v>165</v>
      </c>
      <c r="E5135" t="s">
        <v>165</v>
      </c>
      <c r="F5135" t="s">
        <v>165</v>
      </c>
      <c r="G5135" t="s">
        <v>165</v>
      </c>
      <c r="H5135" t="s">
        <v>165</v>
      </c>
      <c r="J5135" t="s">
        <v>165</v>
      </c>
      <c r="K5135" t="s">
        <v>165</v>
      </c>
      <c r="L5135" t="s">
        <v>165</v>
      </c>
      <c r="M5135" t="s">
        <v>165</v>
      </c>
      <c r="N5135" t="s">
        <v>165</v>
      </c>
      <c r="O5135" t="s">
        <v>165</v>
      </c>
      <c r="P5135" t="s">
        <v>165</v>
      </c>
      <c r="Q5135" t="s">
        <v>165</v>
      </c>
    </row>
    <row r="5136">
      <c r="B5136" t="s">
        <v>165</v>
      </c>
      <c r="C5136" t="s">
        <v>165</v>
      </c>
      <c r="D5136" t="s">
        <v>165</v>
      </c>
      <c r="E5136" t="s">
        <v>165</v>
      </c>
      <c r="F5136" t="s">
        <v>165</v>
      </c>
      <c r="G5136" t="s">
        <v>165</v>
      </c>
      <c r="H5136" t="s">
        <v>165</v>
      </c>
      <c r="J5136" t="s">
        <v>165</v>
      </c>
      <c r="K5136" t="s">
        <v>165</v>
      </c>
      <c r="L5136" t="s">
        <v>165</v>
      </c>
      <c r="M5136" t="s">
        <v>165</v>
      </c>
      <c r="N5136" t="s">
        <v>165</v>
      </c>
      <c r="O5136" t="s">
        <v>165</v>
      </c>
      <c r="P5136" t="s">
        <v>165</v>
      </c>
      <c r="Q5136" t="s">
        <v>165</v>
      </c>
    </row>
    <row r="5137">
      <c r="B5137" t="s">
        <v>165</v>
      </c>
      <c r="C5137" t="s">
        <v>165</v>
      </c>
      <c r="D5137" t="s">
        <v>165</v>
      </c>
      <c r="E5137" t="s">
        <v>165</v>
      </c>
      <c r="F5137" t="s">
        <v>165</v>
      </c>
      <c r="G5137" t="s">
        <v>165</v>
      </c>
      <c r="H5137" t="s">
        <v>165</v>
      </c>
      <c r="J5137" t="s">
        <v>165</v>
      </c>
      <c r="K5137" t="s">
        <v>165</v>
      </c>
      <c r="L5137" t="s">
        <v>165</v>
      </c>
      <c r="M5137" t="s">
        <v>165</v>
      </c>
      <c r="N5137" t="s">
        <v>165</v>
      </c>
      <c r="O5137" t="s">
        <v>165</v>
      </c>
      <c r="P5137" t="s">
        <v>165</v>
      </c>
      <c r="Q5137" t="s">
        <v>165</v>
      </c>
    </row>
    <row r="5138">
      <c r="B5138" t="s">
        <v>165</v>
      </c>
      <c r="C5138" t="s">
        <v>165</v>
      </c>
      <c r="D5138" t="s">
        <v>165</v>
      </c>
      <c r="E5138" t="s">
        <v>165</v>
      </c>
      <c r="F5138" t="s">
        <v>165</v>
      </c>
      <c r="G5138" t="s">
        <v>165</v>
      </c>
      <c r="H5138" t="s">
        <v>165</v>
      </c>
      <c r="J5138" t="s">
        <v>165</v>
      </c>
      <c r="K5138" t="s">
        <v>165</v>
      </c>
      <c r="L5138" t="s">
        <v>165</v>
      </c>
      <c r="M5138" t="s">
        <v>165</v>
      </c>
      <c r="N5138" t="s">
        <v>165</v>
      </c>
      <c r="O5138" t="s">
        <v>165</v>
      </c>
      <c r="P5138" t="s">
        <v>165</v>
      </c>
      <c r="Q5138" t="s">
        <v>165</v>
      </c>
    </row>
    <row r="5139">
      <c r="B5139" t="s">
        <v>165</v>
      </c>
      <c r="C5139" t="s">
        <v>165</v>
      </c>
      <c r="D5139" t="s">
        <v>165</v>
      </c>
      <c r="E5139" t="s">
        <v>165</v>
      </c>
      <c r="F5139" t="s">
        <v>165</v>
      </c>
      <c r="G5139" t="s">
        <v>165</v>
      </c>
      <c r="H5139" t="s">
        <v>165</v>
      </c>
      <c r="J5139" t="s">
        <v>165</v>
      </c>
      <c r="K5139" t="s">
        <v>165</v>
      </c>
      <c r="L5139" t="s">
        <v>165</v>
      </c>
      <c r="M5139" t="s">
        <v>165</v>
      </c>
      <c r="N5139" t="s">
        <v>165</v>
      </c>
      <c r="O5139" t="s">
        <v>165</v>
      </c>
      <c r="P5139" t="s">
        <v>165</v>
      </c>
      <c r="Q5139" t="s">
        <v>165</v>
      </c>
    </row>
    <row r="5140">
      <c r="B5140" t="s">
        <v>165</v>
      </c>
      <c r="C5140" t="s">
        <v>165</v>
      </c>
      <c r="D5140" t="s">
        <v>165</v>
      </c>
      <c r="E5140" t="s">
        <v>165</v>
      </c>
      <c r="F5140" t="s">
        <v>165</v>
      </c>
      <c r="G5140" t="s">
        <v>165</v>
      </c>
      <c r="H5140" t="s">
        <v>165</v>
      </c>
      <c r="J5140" t="s">
        <v>165</v>
      </c>
      <c r="K5140" t="s">
        <v>165</v>
      </c>
      <c r="L5140" t="s">
        <v>165</v>
      </c>
      <c r="M5140" t="s">
        <v>165</v>
      </c>
      <c r="N5140" t="s">
        <v>165</v>
      </c>
      <c r="O5140" t="s">
        <v>165</v>
      </c>
      <c r="P5140" t="s">
        <v>165</v>
      </c>
      <c r="Q5140" t="s">
        <v>165</v>
      </c>
    </row>
    <row r="5141">
      <c r="B5141" t="s">
        <v>165</v>
      </c>
      <c r="C5141" t="s">
        <v>165</v>
      </c>
      <c r="D5141" t="s">
        <v>165</v>
      </c>
      <c r="E5141" t="s">
        <v>165</v>
      </c>
      <c r="F5141" t="s">
        <v>165</v>
      </c>
      <c r="G5141" t="s">
        <v>165</v>
      </c>
      <c r="H5141" t="s">
        <v>165</v>
      </c>
      <c r="J5141" t="s">
        <v>165</v>
      </c>
      <c r="K5141" t="s">
        <v>165</v>
      </c>
      <c r="L5141" t="s">
        <v>165</v>
      </c>
      <c r="M5141" t="s">
        <v>165</v>
      </c>
      <c r="N5141" t="s">
        <v>165</v>
      </c>
      <c r="O5141" t="s">
        <v>165</v>
      </c>
      <c r="P5141" t="s">
        <v>165</v>
      </c>
      <c r="Q5141" t="s">
        <v>165</v>
      </c>
    </row>
    <row r="5142">
      <c r="B5142" t="s">
        <v>165</v>
      </c>
      <c r="C5142" t="s">
        <v>165</v>
      </c>
      <c r="D5142" t="s">
        <v>165</v>
      </c>
      <c r="E5142" t="s">
        <v>165</v>
      </c>
      <c r="F5142" t="s">
        <v>165</v>
      </c>
      <c r="G5142" t="s">
        <v>165</v>
      </c>
      <c r="H5142" t="s">
        <v>165</v>
      </c>
      <c r="J5142" t="s">
        <v>165</v>
      </c>
      <c r="K5142" t="s">
        <v>165</v>
      </c>
      <c r="L5142" t="s">
        <v>165</v>
      </c>
      <c r="M5142" t="s">
        <v>165</v>
      </c>
      <c r="N5142" t="s">
        <v>165</v>
      </c>
      <c r="O5142" t="s">
        <v>165</v>
      </c>
      <c r="P5142" t="s">
        <v>165</v>
      </c>
      <c r="Q5142" t="s">
        <v>165</v>
      </c>
    </row>
    <row r="5143">
      <c r="B5143" t="s">
        <v>165</v>
      </c>
      <c r="C5143" t="s">
        <v>165</v>
      </c>
      <c r="D5143" t="s">
        <v>165</v>
      </c>
      <c r="E5143" t="s">
        <v>165</v>
      </c>
      <c r="F5143" t="s">
        <v>165</v>
      </c>
      <c r="G5143" t="s">
        <v>165</v>
      </c>
      <c r="H5143" t="s">
        <v>165</v>
      </c>
      <c r="J5143" t="s">
        <v>165</v>
      </c>
      <c r="K5143" t="s">
        <v>165</v>
      </c>
      <c r="L5143" t="s">
        <v>165</v>
      </c>
      <c r="M5143" t="s">
        <v>165</v>
      </c>
      <c r="N5143" t="s">
        <v>165</v>
      </c>
      <c r="O5143" t="s">
        <v>165</v>
      </c>
      <c r="P5143" t="s">
        <v>165</v>
      </c>
      <c r="Q5143" t="s">
        <v>165</v>
      </c>
    </row>
    <row r="5144">
      <c r="B5144" t="s">
        <v>165</v>
      </c>
      <c r="C5144" t="s">
        <v>165</v>
      </c>
      <c r="D5144" t="s">
        <v>165</v>
      </c>
      <c r="E5144" t="s">
        <v>165</v>
      </c>
      <c r="F5144" t="s">
        <v>165</v>
      </c>
      <c r="G5144" t="s">
        <v>165</v>
      </c>
      <c r="H5144" t="s">
        <v>165</v>
      </c>
      <c r="J5144" t="s">
        <v>165</v>
      </c>
      <c r="K5144" t="s">
        <v>165</v>
      </c>
      <c r="L5144" t="s">
        <v>165</v>
      </c>
      <c r="M5144" t="s">
        <v>165</v>
      </c>
      <c r="N5144" t="s">
        <v>165</v>
      </c>
      <c r="O5144" t="s">
        <v>165</v>
      </c>
      <c r="P5144" t="s">
        <v>165</v>
      </c>
      <c r="Q5144" t="s">
        <v>165</v>
      </c>
    </row>
    <row r="5145">
      <c r="B5145" t="s">
        <v>165</v>
      </c>
      <c r="C5145" t="s">
        <v>165</v>
      </c>
      <c r="D5145" t="s">
        <v>165</v>
      </c>
      <c r="E5145" t="s">
        <v>165</v>
      </c>
      <c r="F5145" t="s">
        <v>165</v>
      </c>
      <c r="G5145" t="s">
        <v>165</v>
      </c>
      <c r="H5145" t="s">
        <v>165</v>
      </c>
      <c r="J5145" t="s">
        <v>165</v>
      </c>
      <c r="K5145" t="s">
        <v>165</v>
      </c>
      <c r="L5145" t="s">
        <v>165</v>
      </c>
      <c r="M5145" t="s">
        <v>165</v>
      </c>
      <c r="N5145" t="s">
        <v>165</v>
      </c>
      <c r="O5145" t="s">
        <v>165</v>
      </c>
      <c r="P5145" t="s">
        <v>165</v>
      </c>
      <c r="Q5145" t="s">
        <v>165</v>
      </c>
    </row>
    <row r="5146">
      <c r="B5146" t="s">
        <v>165</v>
      </c>
      <c r="C5146" t="s">
        <v>165</v>
      </c>
      <c r="D5146" t="s">
        <v>165</v>
      </c>
      <c r="E5146" t="s">
        <v>165</v>
      </c>
      <c r="F5146" t="s">
        <v>165</v>
      </c>
      <c r="G5146" t="s">
        <v>165</v>
      </c>
      <c r="H5146" t="s">
        <v>165</v>
      </c>
      <c r="J5146" t="s">
        <v>165</v>
      </c>
      <c r="K5146" t="s">
        <v>165</v>
      </c>
      <c r="L5146" t="s">
        <v>165</v>
      </c>
      <c r="M5146" t="s">
        <v>165</v>
      </c>
      <c r="N5146" t="s">
        <v>165</v>
      </c>
      <c r="O5146" t="s">
        <v>165</v>
      </c>
      <c r="P5146" t="s">
        <v>165</v>
      </c>
      <c r="Q5146" t="s">
        <v>165</v>
      </c>
    </row>
    <row r="5147">
      <c r="B5147" t="s">
        <v>165</v>
      </c>
      <c r="C5147" t="s">
        <v>165</v>
      </c>
      <c r="D5147" t="s">
        <v>165</v>
      </c>
      <c r="E5147" t="s">
        <v>165</v>
      </c>
      <c r="F5147" t="s">
        <v>165</v>
      </c>
      <c r="G5147" t="s">
        <v>165</v>
      </c>
      <c r="H5147" t="s">
        <v>165</v>
      </c>
      <c r="J5147" t="s">
        <v>165</v>
      </c>
      <c r="K5147" t="s">
        <v>165</v>
      </c>
      <c r="L5147" t="s">
        <v>165</v>
      </c>
      <c r="M5147" t="s">
        <v>165</v>
      </c>
      <c r="N5147" t="s">
        <v>165</v>
      </c>
      <c r="O5147" t="s">
        <v>165</v>
      </c>
      <c r="P5147" t="s">
        <v>165</v>
      </c>
      <c r="Q5147" t="s">
        <v>165</v>
      </c>
    </row>
    <row r="5148">
      <c r="B5148" t="s">
        <v>165</v>
      </c>
      <c r="C5148" t="s">
        <v>165</v>
      </c>
      <c r="D5148" t="s">
        <v>165</v>
      </c>
      <c r="E5148" t="s">
        <v>165</v>
      </c>
      <c r="F5148" t="s">
        <v>165</v>
      </c>
      <c r="G5148" t="s">
        <v>165</v>
      </c>
      <c r="H5148" t="s">
        <v>165</v>
      </c>
      <c r="J5148" t="s">
        <v>165</v>
      </c>
      <c r="K5148" t="s">
        <v>165</v>
      </c>
      <c r="L5148" t="s">
        <v>165</v>
      </c>
      <c r="M5148" t="s">
        <v>165</v>
      </c>
      <c r="N5148" t="s">
        <v>165</v>
      </c>
      <c r="O5148" t="s">
        <v>165</v>
      </c>
      <c r="P5148" t="s">
        <v>165</v>
      </c>
      <c r="Q5148" t="s">
        <v>165</v>
      </c>
    </row>
    <row r="5149">
      <c r="B5149" t="s">
        <v>165</v>
      </c>
      <c r="C5149" t="s">
        <v>165</v>
      </c>
      <c r="D5149" t="s">
        <v>165</v>
      </c>
      <c r="E5149" t="s">
        <v>165</v>
      </c>
      <c r="F5149" t="s">
        <v>165</v>
      </c>
      <c r="G5149" t="s">
        <v>165</v>
      </c>
      <c r="H5149" t="s">
        <v>165</v>
      </c>
      <c r="J5149" t="s">
        <v>165</v>
      </c>
      <c r="K5149" t="s">
        <v>165</v>
      </c>
      <c r="L5149" t="s">
        <v>165</v>
      </c>
      <c r="M5149" t="s">
        <v>165</v>
      </c>
      <c r="N5149" t="s">
        <v>165</v>
      </c>
      <c r="O5149" t="s">
        <v>165</v>
      </c>
      <c r="P5149" t="s">
        <v>165</v>
      </c>
      <c r="Q5149" t="s">
        <v>165</v>
      </c>
    </row>
    <row r="5150">
      <c r="B5150" t="s">
        <v>165</v>
      </c>
      <c r="C5150" t="s">
        <v>165</v>
      </c>
      <c r="D5150" t="s">
        <v>165</v>
      </c>
      <c r="E5150" t="s">
        <v>165</v>
      </c>
      <c r="F5150" t="s">
        <v>165</v>
      </c>
      <c r="G5150" t="s">
        <v>165</v>
      </c>
      <c r="H5150" t="s">
        <v>165</v>
      </c>
      <c r="J5150" t="s">
        <v>165</v>
      </c>
      <c r="K5150" t="s">
        <v>165</v>
      </c>
      <c r="L5150" t="s">
        <v>165</v>
      </c>
      <c r="M5150" t="s">
        <v>165</v>
      </c>
      <c r="N5150" t="s">
        <v>165</v>
      </c>
      <c r="O5150" t="s">
        <v>165</v>
      </c>
      <c r="P5150" t="s">
        <v>165</v>
      </c>
      <c r="Q5150" t="s">
        <v>165</v>
      </c>
    </row>
    <row r="5151">
      <c r="B5151" t="s">
        <v>165</v>
      </c>
      <c r="C5151" t="s">
        <v>165</v>
      </c>
      <c r="D5151" t="s">
        <v>165</v>
      </c>
      <c r="E5151" t="s">
        <v>165</v>
      </c>
      <c r="F5151" t="s">
        <v>165</v>
      </c>
      <c r="G5151" t="s">
        <v>165</v>
      </c>
      <c r="H5151" t="s">
        <v>165</v>
      </c>
      <c r="J5151" t="s">
        <v>165</v>
      </c>
      <c r="K5151" t="s">
        <v>165</v>
      </c>
      <c r="L5151" t="s">
        <v>165</v>
      </c>
      <c r="M5151" t="s">
        <v>165</v>
      </c>
      <c r="N5151" t="s">
        <v>165</v>
      </c>
      <c r="O5151" t="s">
        <v>165</v>
      </c>
      <c r="P5151" t="s">
        <v>165</v>
      </c>
      <c r="Q5151" t="s">
        <v>165</v>
      </c>
    </row>
    <row r="5152">
      <c r="B5152" t="s">
        <v>165</v>
      </c>
      <c r="C5152" t="s">
        <v>165</v>
      </c>
      <c r="D5152" t="s">
        <v>165</v>
      </c>
      <c r="E5152" t="s">
        <v>165</v>
      </c>
      <c r="F5152" t="s">
        <v>165</v>
      </c>
      <c r="G5152" t="s">
        <v>165</v>
      </c>
      <c r="H5152" t="s">
        <v>165</v>
      </c>
      <c r="J5152" t="s">
        <v>165</v>
      </c>
      <c r="K5152" t="s">
        <v>165</v>
      </c>
      <c r="L5152" t="s">
        <v>165</v>
      </c>
      <c r="M5152" t="s">
        <v>165</v>
      </c>
      <c r="N5152" t="s">
        <v>165</v>
      </c>
      <c r="O5152" t="s">
        <v>165</v>
      </c>
      <c r="P5152" t="s">
        <v>165</v>
      </c>
      <c r="Q5152" t="s">
        <v>165</v>
      </c>
    </row>
    <row r="5153">
      <c r="B5153" t="s">
        <v>165</v>
      </c>
      <c r="C5153" t="s">
        <v>165</v>
      </c>
      <c r="D5153" t="s">
        <v>165</v>
      </c>
      <c r="E5153" t="s">
        <v>165</v>
      </c>
      <c r="F5153" t="s">
        <v>165</v>
      </c>
      <c r="G5153" t="s">
        <v>165</v>
      </c>
      <c r="H5153" t="s">
        <v>165</v>
      </c>
      <c r="J5153" t="s">
        <v>165</v>
      </c>
      <c r="K5153" t="s">
        <v>165</v>
      </c>
      <c r="L5153" t="s">
        <v>165</v>
      </c>
      <c r="M5153" t="s">
        <v>165</v>
      </c>
      <c r="N5153" t="s">
        <v>165</v>
      </c>
      <c r="O5153" t="s">
        <v>165</v>
      </c>
      <c r="P5153" t="s">
        <v>165</v>
      </c>
      <c r="Q5153" t="s">
        <v>165</v>
      </c>
    </row>
    <row r="5154">
      <c r="B5154" t="s">
        <v>165</v>
      </c>
      <c r="C5154" t="s">
        <v>165</v>
      </c>
      <c r="D5154" t="s">
        <v>165</v>
      </c>
      <c r="E5154" t="s">
        <v>165</v>
      </c>
      <c r="F5154" t="s">
        <v>165</v>
      </c>
      <c r="G5154" t="s">
        <v>165</v>
      </c>
      <c r="H5154" t="s">
        <v>165</v>
      </c>
      <c r="J5154" t="s">
        <v>165</v>
      </c>
      <c r="K5154" t="s">
        <v>165</v>
      </c>
      <c r="L5154" t="s">
        <v>165</v>
      </c>
      <c r="M5154" t="s">
        <v>165</v>
      </c>
      <c r="N5154" t="s">
        <v>165</v>
      </c>
      <c r="O5154" t="s">
        <v>165</v>
      </c>
      <c r="P5154" t="s">
        <v>165</v>
      </c>
      <c r="Q5154" t="s">
        <v>165</v>
      </c>
    </row>
    <row r="5155">
      <c r="B5155" t="s">
        <v>165</v>
      </c>
      <c r="C5155" t="s">
        <v>165</v>
      </c>
      <c r="D5155" t="s">
        <v>165</v>
      </c>
      <c r="E5155" t="s">
        <v>165</v>
      </c>
      <c r="F5155" t="s">
        <v>165</v>
      </c>
      <c r="G5155" t="s">
        <v>165</v>
      </c>
      <c r="H5155" t="s">
        <v>165</v>
      </c>
      <c r="J5155" t="s">
        <v>165</v>
      </c>
      <c r="K5155" t="s">
        <v>165</v>
      </c>
      <c r="L5155" t="s">
        <v>165</v>
      </c>
      <c r="M5155" t="s">
        <v>165</v>
      </c>
      <c r="N5155" t="s">
        <v>165</v>
      </c>
      <c r="O5155" t="s">
        <v>165</v>
      </c>
      <c r="P5155" t="s">
        <v>165</v>
      </c>
      <c r="Q5155" t="s">
        <v>165</v>
      </c>
    </row>
    <row r="5156">
      <c r="B5156" t="s">
        <v>165</v>
      </c>
      <c r="C5156" t="s">
        <v>165</v>
      </c>
      <c r="D5156" t="s">
        <v>165</v>
      </c>
      <c r="E5156" t="s">
        <v>165</v>
      </c>
      <c r="F5156" t="s">
        <v>165</v>
      </c>
      <c r="G5156" t="s">
        <v>165</v>
      </c>
      <c r="H5156" t="s">
        <v>165</v>
      </c>
      <c r="J5156" t="s">
        <v>165</v>
      </c>
      <c r="K5156" t="s">
        <v>165</v>
      </c>
      <c r="L5156" t="s">
        <v>165</v>
      </c>
      <c r="M5156" t="s">
        <v>165</v>
      </c>
      <c r="N5156" t="s">
        <v>165</v>
      </c>
      <c r="O5156" t="s">
        <v>165</v>
      </c>
      <c r="P5156" t="s">
        <v>165</v>
      </c>
      <c r="Q5156" t="s">
        <v>165</v>
      </c>
    </row>
    <row r="5157">
      <c r="B5157" t="s">
        <v>165</v>
      </c>
      <c r="C5157" t="s">
        <v>165</v>
      </c>
      <c r="D5157" t="s">
        <v>165</v>
      </c>
      <c r="E5157" t="s">
        <v>165</v>
      </c>
      <c r="F5157" t="s">
        <v>165</v>
      </c>
      <c r="G5157" t="s">
        <v>165</v>
      </c>
      <c r="H5157" t="s">
        <v>165</v>
      </c>
      <c r="J5157" t="s">
        <v>165</v>
      </c>
      <c r="K5157" t="s">
        <v>165</v>
      </c>
      <c r="L5157" t="s">
        <v>165</v>
      </c>
      <c r="M5157" t="s">
        <v>165</v>
      </c>
      <c r="N5157" t="s">
        <v>165</v>
      </c>
      <c r="O5157" t="s">
        <v>165</v>
      </c>
      <c r="P5157" t="s">
        <v>165</v>
      </c>
      <c r="Q5157" t="s">
        <v>165</v>
      </c>
    </row>
    <row r="5158">
      <c r="B5158" t="s">
        <v>165</v>
      </c>
      <c r="C5158" t="s">
        <v>165</v>
      </c>
      <c r="D5158" t="s">
        <v>165</v>
      </c>
      <c r="E5158" t="s">
        <v>165</v>
      </c>
      <c r="F5158" t="s">
        <v>165</v>
      </c>
      <c r="G5158" t="s">
        <v>165</v>
      </c>
      <c r="H5158" t="s">
        <v>165</v>
      </c>
      <c r="J5158" t="s">
        <v>165</v>
      </c>
      <c r="K5158" t="s">
        <v>165</v>
      </c>
      <c r="L5158" t="s">
        <v>165</v>
      </c>
      <c r="M5158" t="s">
        <v>165</v>
      </c>
      <c r="N5158" t="s">
        <v>165</v>
      </c>
      <c r="O5158" t="s">
        <v>165</v>
      </c>
      <c r="P5158" t="s">
        <v>165</v>
      </c>
      <c r="Q5158" t="s">
        <v>165</v>
      </c>
    </row>
    <row r="5159">
      <c r="B5159" t="s">
        <v>165</v>
      </c>
      <c r="C5159" t="s">
        <v>165</v>
      </c>
      <c r="D5159" t="s">
        <v>165</v>
      </c>
      <c r="E5159" t="s">
        <v>165</v>
      </c>
      <c r="F5159" t="s">
        <v>165</v>
      </c>
      <c r="G5159" t="s">
        <v>165</v>
      </c>
      <c r="H5159" t="s">
        <v>165</v>
      </c>
      <c r="J5159" t="s">
        <v>165</v>
      </c>
      <c r="K5159" t="s">
        <v>165</v>
      </c>
      <c r="L5159" t="s">
        <v>165</v>
      </c>
      <c r="M5159" t="s">
        <v>165</v>
      </c>
      <c r="N5159" t="s">
        <v>165</v>
      </c>
      <c r="O5159" t="s">
        <v>165</v>
      </c>
      <c r="P5159" t="s">
        <v>165</v>
      </c>
      <c r="Q5159" t="s">
        <v>165</v>
      </c>
    </row>
    <row r="5160">
      <c r="B5160" t="s">
        <v>165</v>
      </c>
      <c r="C5160" t="s">
        <v>165</v>
      </c>
      <c r="D5160" t="s">
        <v>165</v>
      </c>
      <c r="E5160" t="s">
        <v>165</v>
      </c>
      <c r="F5160" t="s">
        <v>165</v>
      </c>
      <c r="G5160" t="s">
        <v>165</v>
      </c>
      <c r="H5160" t="s">
        <v>165</v>
      </c>
      <c r="J5160" t="s">
        <v>165</v>
      </c>
      <c r="K5160" t="s">
        <v>165</v>
      </c>
      <c r="L5160" t="s">
        <v>165</v>
      </c>
      <c r="M5160" t="s">
        <v>165</v>
      </c>
      <c r="N5160" t="s">
        <v>165</v>
      </c>
      <c r="O5160" t="s">
        <v>165</v>
      </c>
      <c r="P5160" t="s">
        <v>165</v>
      </c>
      <c r="Q5160" t="s">
        <v>165</v>
      </c>
    </row>
    <row r="5161">
      <c r="B5161" t="s">
        <v>165</v>
      </c>
      <c r="C5161" t="s">
        <v>165</v>
      </c>
      <c r="D5161" t="s">
        <v>165</v>
      </c>
      <c r="E5161" t="s">
        <v>165</v>
      </c>
      <c r="F5161" t="s">
        <v>165</v>
      </c>
      <c r="G5161" t="s">
        <v>165</v>
      </c>
      <c r="H5161" t="s">
        <v>165</v>
      </c>
      <c r="J5161" t="s">
        <v>165</v>
      </c>
      <c r="K5161" t="s">
        <v>165</v>
      </c>
      <c r="L5161" t="s">
        <v>165</v>
      </c>
      <c r="M5161" t="s">
        <v>165</v>
      </c>
      <c r="N5161" t="s">
        <v>165</v>
      </c>
      <c r="O5161" t="s">
        <v>165</v>
      </c>
      <c r="P5161" t="s">
        <v>165</v>
      </c>
      <c r="Q5161" t="s">
        <v>165</v>
      </c>
    </row>
    <row r="5162">
      <c r="B5162" t="s">
        <v>165</v>
      </c>
      <c r="C5162" t="s">
        <v>165</v>
      </c>
      <c r="D5162" t="s">
        <v>165</v>
      </c>
      <c r="E5162" t="s">
        <v>165</v>
      </c>
      <c r="F5162" t="s">
        <v>165</v>
      </c>
      <c r="G5162" t="s">
        <v>165</v>
      </c>
      <c r="H5162" t="s">
        <v>165</v>
      </c>
      <c r="J5162" t="s">
        <v>165</v>
      </c>
      <c r="K5162" t="s">
        <v>165</v>
      </c>
      <c r="L5162" t="s">
        <v>165</v>
      </c>
      <c r="M5162" t="s">
        <v>165</v>
      </c>
      <c r="N5162" t="s">
        <v>165</v>
      </c>
      <c r="O5162" t="s">
        <v>165</v>
      </c>
      <c r="P5162" t="s">
        <v>165</v>
      </c>
      <c r="Q5162" t="s">
        <v>165</v>
      </c>
    </row>
    <row r="5163">
      <c r="B5163" t="s">
        <v>165</v>
      </c>
      <c r="C5163" t="s">
        <v>165</v>
      </c>
      <c r="D5163" t="s">
        <v>165</v>
      </c>
      <c r="E5163" t="s">
        <v>165</v>
      </c>
      <c r="F5163" t="s">
        <v>165</v>
      </c>
      <c r="G5163" t="s">
        <v>165</v>
      </c>
      <c r="H5163" t="s">
        <v>165</v>
      </c>
      <c r="J5163" t="s">
        <v>165</v>
      </c>
      <c r="K5163" t="s">
        <v>165</v>
      </c>
      <c r="L5163" t="s">
        <v>165</v>
      </c>
      <c r="M5163" t="s">
        <v>165</v>
      </c>
      <c r="N5163" t="s">
        <v>165</v>
      </c>
      <c r="O5163" t="s">
        <v>165</v>
      </c>
      <c r="P5163" t="s">
        <v>165</v>
      </c>
      <c r="Q5163" t="s">
        <v>165</v>
      </c>
    </row>
    <row r="5164">
      <c r="B5164" t="s">
        <v>165</v>
      </c>
      <c r="C5164" t="s">
        <v>165</v>
      </c>
      <c r="D5164" t="s">
        <v>165</v>
      </c>
      <c r="E5164" t="s">
        <v>165</v>
      </c>
      <c r="F5164" t="s">
        <v>165</v>
      </c>
      <c r="G5164" t="s">
        <v>165</v>
      </c>
      <c r="H5164" t="s">
        <v>165</v>
      </c>
      <c r="J5164" t="s">
        <v>165</v>
      </c>
      <c r="K5164" t="s">
        <v>165</v>
      </c>
      <c r="L5164" t="s">
        <v>165</v>
      </c>
      <c r="M5164" t="s">
        <v>165</v>
      </c>
      <c r="N5164" t="s">
        <v>165</v>
      </c>
      <c r="O5164" t="s">
        <v>165</v>
      </c>
      <c r="P5164" t="s">
        <v>165</v>
      </c>
      <c r="Q5164" t="s">
        <v>165</v>
      </c>
    </row>
    <row r="5165">
      <c r="B5165" t="s">
        <v>165</v>
      </c>
      <c r="C5165" t="s">
        <v>165</v>
      </c>
      <c r="D5165" t="s">
        <v>165</v>
      </c>
      <c r="E5165" t="s">
        <v>165</v>
      </c>
      <c r="F5165" t="s">
        <v>165</v>
      </c>
      <c r="G5165" t="s">
        <v>165</v>
      </c>
      <c r="H5165" t="s">
        <v>165</v>
      </c>
      <c r="J5165" t="s">
        <v>165</v>
      </c>
      <c r="K5165" t="s">
        <v>165</v>
      </c>
      <c r="L5165" t="s">
        <v>165</v>
      </c>
      <c r="M5165" t="s">
        <v>165</v>
      </c>
      <c r="N5165" t="s">
        <v>165</v>
      </c>
      <c r="O5165" t="s">
        <v>165</v>
      </c>
      <c r="P5165" t="s">
        <v>165</v>
      </c>
      <c r="Q5165" t="s">
        <v>165</v>
      </c>
    </row>
    <row r="5166">
      <c r="B5166" t="s">
        <v>165</v>
      </c>
      <c r="C5166" t="s">
        <v>165</v>
      </c>
      <c r="D5166" t="s">
        <v>165</v>
      </c>
      <c r="E5166" t="s">
        <v>165</v>
      </c>
      <c r="F5166" t="s">
        <v>165</v>
      </c>
      <c r="G5166" t="s">
        <v>165</v>
      </c>
      <c r="H5166" t="s">
        <v>165</v>
      </c>
      <c r="J5166" t="s">
        <v>165</v>
      </c>
      <c r="K5166" t="s">
        <v>165</v>
      </c>
      <c r="L5166" t="s">
        <v>165</v>
      </c>
      <c r="M5166" t="s">
        <v>165</v>
      </c>
      <c r="N5166" t="s">
        <v>165</v>
      </c>
      <c r="O5166" t="s">
        <v>165</v>
      </c>
      <c r="P5166" t="s">
        <v>165</v>
      </c>
      <c r="Q5166" t="s">
        <v>165</v>
      </c>
    </row>
    <row r="5167">
      <c r="B5167" t="s">
        <v>165</v>
      </c>
      <c r="C5167" t="s">
        <v>165</v>
      </c>
      <c r="D5167" t="s">
        <v>165</v>
      </c>
      <c r="E5167" t="s">
        <v>165</v>
      </c>
      <c r="F5167" t="s">
        <v>165</v>
      </c>
      <c r="G5167" t="s">
        <v>165</v>
      </c>
      <c r="H5167" t="s">
        <v>165</v>
      </c>
      <c r="J5167" t="s">
        <v>165</v>
      </c>
      <c r="K5167" t="s">
        <v>165</v>
      </c>
      <c r="L5167" t="s">
        <v>165</v>
      </c>
      <c r="M5167" t="s">
        <v>165</v>
      </c>
      <c r="N5167" t="s">
        <v>165</v>
      </c>
      <c r="O5167" t="s">
        <v>165</v>
      </c>
      <c r="P5167" t="s">
        <v>165</v>
      </c>
      <c r="Q5167" t="s">
        <v>165</v>
      </c>
    </row>
    <row r="5168">
      <c r="B5168" t="s">
        <v>165</v>
      </c>
      <c r="C5168" t="s">
        <v>165</v>
      </c>
      <c r="D5168" t="s">
        <v>165</v>
      </c>
      <c r="E5168" t="s">
        <v>165</v>
      </c>
      <c r="F5168" t="s">
        <v>165</v>
      </c>
      <c r="G5168" t="s">
        <v>165</v>
      </c>
      <c r="H5168" t="s">
        <v>165</v>
      </c>
      <c r="J5168" t="s">
        <v>165</v>
      </c>
      <c r="K5168" t="s">
        <v>165</v>
      </c>
      <c r="L5168" t="s">
        <v>165</v>
      </c>
      <c r="M5168" t="s">
        <v>165</v>
      </c>
      <c r="N5168" t="s">
        <v>165</v>
      </c>
      <c r="O5168" t="s">
        <v>165</v>
      </c>
      <c r="P5168" t="s">
        <v>165</v>
      </c>
      <c r="Q5168" t="s">
        <v>165</v>
      </c>
    </row>
    <row r="5169">
      <c r="B5169" t="s">
        <v>165</v>
      </c>
      <c r="C5169" t="s">
        <v>165</v>
      </c>
      <c r="D5169" t="s">
        <v>165</v>
      </c>
      <c r="E5169" t="s">
        <v>165</v>
      </c>
      <c r="F5169" t="s">
        <v>165</v>
      </c>
      <c r="G5169" t="s">
        <v>165</v>
      </c>
      <c r="H5169" t="s">
        <v>165</v>
      </c>
      <c r="J5169" t="s">
        <v>165</v>
      </c>
      <c r="K5169" t="s">
        <v>165</v>
      </c>
      <c r="L5169" t="s">
        <v>165</v>
      </c>
      <c r="M5169" t="s">
        <v>165</v>
      </c>
      <c r="N5169" t="s">
        <v>165</v>
      </c>
      <c r="O5169" t="s">
        <v>165</v>
      </c>
      <c r="P5169" t="s">
        <v>165</v>
      </c>
      <c r="Q5169" t="s">
        <v>165</v>
      </c>
    </row>
    <row r="5170">
      <c r="B5170" t="s">
        <v>165</v>
      </c>
      <c r="C5170" t="s">
        <v>165</v>
      </c>
      <c r="D5170" t="s">
        <v>165</v>
      </c>
      <c r="E5170" t="s">
        <v>165</v>
      </c>
      <c r="F5170" t="s">
        <v>165</v>
      </c>
      <c r="G5170" t="s">
        <v>165</v>
      </c>
      <c r="H5170" t="s">
        <v>165</v>
      </c>
      <c r="J5170" t="s">
        <v>165</v>
      </c>
      <c r="K5170" t="s">
        <v>165</v>
      </c>
      <c r="L5170" t="s">
        <v>165</v>
      </c>
      <c r="M5170" t="s">
        <v>165</v>
      </c>
      <c r="N5170" t="s">
        <v>165</v>
      </c>
      <c r="O5170" t="s">
        <v>165</v>
      </c>
      <c r="P5170" t="s">
        <v>165</v>
      </c>
      <c r="Q5170" t="s">
        <v>165</v>
      </c>
    </row>
    <row r="5171">
      <c r="B5171" t="s">
        <v>165</v>
      </c>
      <c r="C5171" t="s">
        <v>165</v>
      </c>
      <c r="D5171" t="s">
        <v>165</v>
      </c>
      <c r="E5171" t="s">
        <v>165</v>
      </c>
      <c r="F5171" t="s">
        <v>165</v>
      </c>
      <c r="G5171" t="s">
        <v>165</v>
      </c>
      <c r="H5171" t="s">
        <v>165</v>
      </c>
      <c r="J5171" t="s">
        <v>165</v>
      </c>
      <c r="K5171" t="s">
        <v>165</v>
      </c>
      <c r="L5171" t="s">
        <v>165</v>
      </c>
      <c r="M5171" t="s">
        <v>165</v>
      </c>
      <c r="N5171" t="s">
        <v>165</v>
      </c>
      <c r="O5171" t="s">
        <v>165</v>
      </c>
      <c r="P5171" t="s">
        <v>165</v>
      </c>
      <c r="Q5171" t="s">
        <v>165</v>
      </c>
    </row>
    <row r="5172">
      <c r="B5172" t="s">
        <v>165</v>
      </c>
      <c r="C5172" t="s">
        <v>165</v>
      </c>
      <c r="D5172" t="s">
        <v>165</v>
      </c>
      <c r="E5172" t="s">
        <v>165</v>
      </c>
      <c r="F5172" t="s">
        <v>165</v>
      </c>
      <c r="G5172" t="s">
        <v>165</v>
      </c>
      <c r="H5172" t="s">
        <v>165</v>
      </c>
      <c r="J5172" t="s">
        <v>165</v>
      </c>
      <c r="K5172" t="s">
        <v>165</v>
      </c>
      <c r="L5172" t="s">
        <v>165</v>
      </c>
      <c r="M5172" t="s">
        <v>165</v>
      </c>
      <c r="N5172" t="s">
        <v>165</v>
      </c>
      <c r="O5172" t="s">
        <v>165</v>
      </c>
      <c r="P5172" t="s">
        <v>165</v>
      </c>
      <c r="Q5172" t="s">
        <v>165</v>
      </c>
    </row>
    <row r="5173">
      <c r="B5173" t="s">
        <v>165</v>
      </c>
      <c r="C5173" t="s">
        <v>165</v>
      </c>
      <c r="D5173" t="s">
        <v>165</v>
      </c>
      <c r="E5173" t="s">
        <v>165</v>
      </c>
      <c r="F5173" t="s">
        <v>165</v>
      </c>
      <c r="G5173" t="s">
        <v>165</v>
      </c>
      <c r="H5173" t="s">
        <v>165</v>
      </c>
      <c r="J5173" t="s">
        <v>165</v>
      </c>
      <c r="K5173" t="s">
        <v>165</v>
      </c>
      <c r="L5173" t="s">
        <v>165</v>
      </c>
      <c r="M5173" t="s">
        <v>165</v>
      </c>
      <c r="N5173" t="s">
        <v>165</v>
      </c>
      <c r="O5173" t="s">
        <v>165</v>
      </c>
      <c r="P5173" t="s">
        <v>165</v>
      </c>
      <c r="Q5173" t="s">
        <v>165</v>
      </c>
    </row>
    <row r="5174">
      <c r="B5174" t="s">
        <v>165</v>
      </c>
      <c r="C5174" t="s">
        <v>165</v>
      </c>
      <c r="D5174" t="s">
        <v>165</v>
      </c>
      <c r="E5174" t="s">
        <v>165</v>
      </c>
      <c r="F5174" t="s">
        <v>165</v>
      </c>
      <c r="G5174" t="s">
        <v>165</v>
      </c>
      <c r="H5174" t="s">
        <v>165</v>
      </c>
      <c r="J5174" t="s">
        <v>165</v>
      </c>
      <c r="K5174" t="s">
        <v>165</v>
      </c>
      <c r="L5174" t="s">
        <v>165</v>
      </c>
      <c r="M5174" t="s">
        <v>165</v>
      </c>
      <c r="N5174" t="s">
        <v>165</v>
      </c>
      <c r="O5174" t="s">
        <v>165</v>
      </c>
      <c r="P5174" t="s">
        <v>165</v>
      </c>
      <c r="Q5174" t="s">
        <v>165</v>
      </c>
    </row>
    <row r="5175">
      <c r="B5175" t="s">
        <v>165</v>
      </c>
      <c r="C5175" t="s">
        <v>165</v>
      </c>
      <c r="D5175" t="s">
        <v>165</v>
      </c>
      <c r="E5175" t="s">
        <v>165</v>
      </c>
      <c r="F5175" t="s">
        <v>165</v>
      </c>
      <c r="G5175" t="s">
        <v>165</v>
      </c>
      <c r="H5175" t="s">
        <v>165</v>
      </c>
      <c r="J5175" t="s">
        <v>165</v>
      </c>
      <c r="K5175" t="s">
        <v>165</v>
      </c>
      <c r="L5175" t="s">
        <v>165</v>
      </c>
      <c r="M5175" t="s">
        <v>165</v>
      </c>
      <c r="N5175" t="s">
        <v>165</v>
      </c>
      <c r="O5175" t="s">
        <v>165</v>
      </c>
      <c r="P5175" t="s">
        <v>165</v>
      </c>
      <c r="Q5175" t="s">
        <v>165</v>
      </c>
    </row>
    <row r="5176">
      <c r="B5176" t="s">
        <v>165</v>
      </c>
      <c r="C5176" t="s">
        <v>165</v>
      </c>
      <c r="D5176" t="s">
        <v>165</v>
      </c>
      <c r="E5176" t="s">
        <v>165</v>
      </c>
      <c r="F5176" t="s">
        <v>165</v>
      </c>
      <c r="G5176" t="s">
        <v>165</v>
      </c>
      <c r="H5176" t="s">
        <v>165</v>
      </c>
      <c r="J5176" t="s">
        <v>165</v>
      </c>
      <c r="K5176" t="s">
        <v>165</v>
      </c>
      <c r="L5176" t="s">
        <v>165</v>
      </c>
      <c r="M5176" t="s">
        <v>165</v>
      </c>
      <c r="N5176" t="s">
        <v>165</v>
      </c>
      <c r="O5176" t="s">
        <v>165</v>
      </c>
      <c r="P5176" t="s">
        <v>165</v>
      </c>
      <c r="Q5176" t="s">
        <v>165</v>
      </c>
    </row>
    <row r="5177">
      <c r="B5177" t="s">
        <v>165</v>
      </c>
      <c r="C5177" t="s">
        <v>165</v>
      </c>
      <c r="D5177" t="s">
        <v>165</v>
      </c>
      <c r="E5177" t="s">
        <v>165</v>
      </c>
      <c r="F5177" t="s">
        <v>165</v>
      </c>
      <c r="G5177" t="s">
        <v>165</v>
      </c>
      <c r="H5177" t="s">
        <v>165</v>
      </c>
      <c r="J5177" t="s">
        <v>165</v>
      </c>
      <c r="K5177" t="s">
        <v>165</v>
      </c>
      <c r="L5177" t="s">
        <v>165</v>
      </c>
      <c r="M5177" t="s">
        <v>165</v>
      </c>
      <c r="N5177" t="s">
        <v>165</v>
      </c>
      <c r="O5177" t="s">
        <v>165</v>
      </c>
      <c r="P5177" t="s">
        <v>165</v>
      </c>
      <c r="Q5177" t="s">
        <v>165</v>
      </c>
    </row>
    <row r="5178">
      <c r="B5178" t="s">
        <v>165</v>
      </c>
      <c r="C5178" t="s">
        <v>165</v>
      </c>
      <c r="D5178" t="s">
        <v>165</v>
      </c>
      <c r="E5178" t="s">
        <v>165</v>
      </c>
      <c r="F5178" t="s">
        <v>165</v>
      </c>
      <c r="G5178" t="s">
        <v>165</v>
      </c>
      <c r="H5178" t="s">
        <v>165</v>
      </c>
      <c r="J5178" t="s">
        <v>165</v>
      </c>
      <c r="K5178" t="s">
        <v>165</v>
      </c>
      <c r="L5178" t="s">
        <v>165</v>
      </c>
      <c r="M5178" t="s">
        <v>165</v>
      </c>
      <c r="N5178" t="s">
        <v>165</v>
      </c>
      <c r="O5178" t="s">
        <v>165</v>
      </c>
      <c r="P5178" t="s">
        <v>165</v>
      </c>
      <c r="Q5178" t="s">
        <v>165</v>
      </c>
    </row>
    <row r="5179">
      <c r="B5179" t="s">
        <v>165</v>
      </c>
      <c r="C5179" t="s">
        <v>165</v>
      </c>
      <c r="D5179" t="s">
        <v>165</v>
      </c>
      <c r="E5179" t="s">
        <v>165</v>
      </c>
      <c r="F5179" t="s">
        <v>165</v>
      </c>
      <c r="G5179" t="s">
        <v>165</v>
      </c>
      <c r="H5179" t="s">
        <v>165</v>
      </c>
      <c r="J5179" t="s">
        <v>165</v>
      </c>
      <c r="K5179" t="s">
        <v>165</v>
      </c>
      <c r="L5179" t="s">
        <v>165</v>
      </c>
      <c r="M5179" t="s">
        <v>165</v>
      </c>
      <c r="N5179" t="s">
        <v>165</v>
      </c>
      <c r="O5179" t="s">
        <v>165</v>
      </c>
      <c r="P5179" t="s">
        <v>165</v>
      </c>
      <c r="Q5179" t="s">
        <v>165</v>
      </c>
    </row>
    <row r="5180">
      <c r="B5180" t="s">
        <v>165</v>
      </c>
      <c r="C5180" t="s">
        <v>165</v>
      </c>
      <c r="D5180" t="s">
        <v>165</v>
      </c>
      <c r="E5180" t="s">
        <v>165</v>
      </c>
      <c r="F5180" t="s">
        <v>165</v>
      </c>
      <c r="G5180" t="s">
        <v>165</v>
      </c>
      <c r="H5180" t="s">
        <v>165</v>
      </c>
      <c r="J5180" t="s">
        <v>165</v>
      </c>
      <c r="K5180" t="s">
        <v>165</v>
      </c>
      <c r="L5180" t="s">
        <v>165</v>
      </c>
      <c r="M5180" t="s">
        <v>165</v>
      </c>
      <c r="N5180" t="s">
        <v>165</v>
      </c>
      <c r="O5180" t="s">
        <v>165</v>
      </c>
      <c r="P5180" t="s">
        <v>165</v>
      </c>
      <c r="Q5180" t="s">
        <v>165</v>
      </c>
    </row>
    <row r="5181">
      <c r="B5181" t="s">
        <v>165</v>
      </c>
      <c r="C5181" t="s">
        <v>165</v>
      </c>
      <c r="D5181" t="s">
        <v>165</v>
      </c>
      <c r="E5181" t="s">
        <v>165</v>
      </c>
      <c r="F5181" t="s">
        <v>165</v>
      </c>
      <c r="G5181" t="s">
        <v>165</v>
      </c>
      <c r="H5181" t="s">
        <v>165</v>
      </c>
      <c r="J5181" t="s">
        <v>165</v>
      </c>
      <c r="K5181" t="s">
        <v>165</v>
      </c>
      <c r="L5181" t="s">
        <v>165</v>
      </c>
      <c r="M5181" t="s">
        <v>165</v>
      </c>
      <c r="N5181" t="s">
        <v>165</v>
      </c>
      <c r="O5181" t="s">
        <v>165</v>
      </c>
      <c r="P5181" t="s">
        <v>165</v>
      </c>
      <c r="Q5181" t="s">
        <v>165</v>
      </c>
    </row>
    <row r="5182">
      <c r="B5182" t="s">
        <v>165</v>
      </c>
      <c r="C5182" t="s">
        <v>165</v>
      </c>
      <c r="D5182" t="s">
        <v>165</v>
      </c>
      <c r="E5182" t="s">
        <v>165</v>
      </c>
      <c r="F5182" t="s">
        <v>165</v>
      </c>
      <c r="G5182" t="s">
        <v>165</v>
      </c>
      <c r="H5182" t="s">
        <v>165</v>
      </c>
      <c r="J5182" t="s">
        <v>165</v>
      </c>
      <c r="K5182" t="s">
        <v>165</v>
      </c>
      <c r="L5182" t="s">
        <v>165</v>
      </c>
      <c r="M5182" t="s">
        <v>165</v>
      </c>
      <c r="N5182" t="s">
        <v>165</v>
      </c>
      <c r="O5182" t="s">
        <v>165</v>
      </c>
      <c r="P5182" t="s">
        <v>165</v>
      </c>
      <c r="Q5182" t="s">
        <v>165</v>
      </c>
    </row>
    <row r="5183">
      <c r="B5183" t="s">
        <v>165</v>
      </c>
      <c r="C5183" t="s">
        <v>165</v>
      </c>
      <c r="D5183" t="s">
        <v>165</v>
      </c>
      <c r="E5183" t="s">
        <v>165</v>
      </c>
      <c r="F5183" t="s">
        <v>165</v>
      </c>
      <c r="G5183" t="s">
        <v>165</v>
      </c>
      <c r="H5183" t="s">
        <v>165</v>
      </c>
      <c r="J5183" t="s">
        <v>165</v>
      </c>
      <c r="K5183" t="s">
        <v>165</v>
      </c>
      <c r="L5183" t="s">
        <v>165</v>
      </c>
      <c r="M5183" t="s">
        <v>165</v>
      </c>
      <c r="N5183" t="s">
        <v>165</v>
      </c>
      <c r="O5183" t="s">
        <v>165</v>
      </c>
      <c r="P5183" t="s">
        <v>165</v>
      </c>
      <c r="Q5183" t="s">
        <v>165</v>
      </c>
    </row>
    <row r="5184">
      <c r="B5184" t="s">
        <v>165</v>
      </c>
      <c r="C5184" t="s">
        <v>165</v>
      </c>
      <c r="D5184" t="s">
        <v>165</v>
      </c>
      <c r="E5184" t="s">
        <v>165</v>
      </c>
      <c r="F5184" t="s">
        <v>165</v>
      </c>
      <c r="G5184" t="s">
        <v>165</v>
      </c>
      <c r="H5184" t="s">
        <v>165</v>
      </c>
      <c r="J5184" t="s">
        <v>165</v>
      </c>
      <c r="K5184" t="s">
        <v>165</v>
      </c>
      <c r="L5184" t="s">
        <v>165</v>
      </c>
      <c r="M5184" t="s">
        <v>165</v>
      </c>
      <c r="N5184" t="s">
        <v>165</v>
      </c>
      <c r="O5184" t="s">
        <v>165</v>
      </c>
      <c r="P5184" t="s">
        <v>165</v>
      </c>
      <c r="Q5184" t="s">
        <v>165</v>
      </c>
    </row>
    <row r="5185">
      <c r="B5185" t="s">
        <v>165</v>
      </c>
      <c r="C5185" t="s">
        <v>165</v>
      </c>
      <c r="D5185" t="s">
        <v>165</v>
      </c>
      <c r="E5185" t="s">
        <v>165</v>
      </c>
      <c r="F5185" t="s">
        <v>165</v>
      </c>
      <c r="G5185" t="s">
        <v>165</v>
      </c>
      <c r="H5185" t="s">
        <v>165</v>
      </c>
      <c r="J5185" t="s">
        <v>165</v>
      </c>
      <c r="K5185" t="s">
        <v>165</v>
      </c>
      <c r="L5185" t="s">
        <v>165</v>
      </c>
      <c r="M5185" t="s">
        <v>165</v>
      </c>
      <c r="N5185" t="s">
        <v>165</v>
      </c>
      <c r="O5185" t="s">
        <v>165</v>
      </c>
      <c r="P5185" t="s">
        <v>165</v>
      </c>
      <c r="Q5185" t="s">
        <v>165</v>
      </c>
    </row>
    <row r="5186">
      <c r="B5186" t="s">
        <v>165</v>
      </c>
      <c r="C5186" t="s">
        <v>165</v>
      </c>
      <c r="D5186" t="s">
        <v>165</v>
      </c>
      <c r="E5186" t="s">
        <v>165</v>
      </c>
      <c r="F5186" t="s">
        <v>165</v>
      </c>
      <c r="G5186" t="s">
        <v>165</v>
      </c>
      <c r="H5186" t="s">
        <v>165</v>
      </c>
      <c r="J5186" t="s">
        <v>165</v>
      </c>
      <c r="K5186" t="s">
        <v>165</v>
      </c>
      <c r="L5186" t="s">
        <v>165</v>
      </c>
      <c r="M5186" t="s">
        <v>165</v>
      </c>
      <c r="N5186" t="s">
        <v>165</v>
      </c>
      <c r="O5186" t="s">
        <v>165</v>
      </c>
      <c r="P5186" t="s">
        <v>165</v>
      </c>
      <c r="Q5186" t="s">
        <v>165</v>
      </c>
    </row>
    <row r="5187">
      <c r="B5187" t="s">
        <v>165</v>
      </c>
      <c r="C5187" t="s">
        <v>165</v>
      </c>
      <c r="D5187" t="s">
        <v>165</v>
      </c>
      <c r="E5187" t="s">
        <v>165</v>
      </c>
      <c r="F5187" t="s">
        <v>165</v>
      </c>
      <c r="G5187" t="s">
        <v>165</v>
      </c>
      <c r="H5187" t="s">
        <v>165</v>
      </c>
      <c r="J5187" t="s">
        <v>165</v>
      </c>
      <c r="K5187" t="s">
        <v>165</v>
      </c>
      <c r="L5187" t="s">
        <v>165</v>
      </c>
      <c r="M5187" t="s">
        <v>165</v>
      </c>
      <c r="N5187" t="s">
        <v>165</v>
      </c>
      <c r="O5187" t="s">
        <v>165</v>
      </c>
      <c r="P5187" t="s">
        <v>165</v>
      </c>
      <c r="Q5187" t="s">
        <v>165</v>
      </c>
    </row>
    <row r="5188">
      <c r="B5188" t="s">
        <v>165</v>
      </c>
      <c r="C5188" t="s">
        <v>165</v>
      </c>
      <c r="D5188" t="s">
        <v>165</v>
      </c>
      <c r="E5188" t="s">
        <v>165</v>
      </c>
      <c r="F5188" t="s">
        <v>165</v>
      </c>
      <c r="G5188" t="s">
        <v>165</v>
      </c>
      <c r="H5188" t="s">
        <v>165</v>
      </c>
      <c r="J5188" t="s">
        <v>165</v>
      </c>
      <c r="K5188" t="s">
        <v>165</v>
      </c>
      <c r="L5188" t="s">
        <v>165</v>
      </c>
      <c r="M5188" t="s">
        <v>165</v>
      </c>
      <c r="N5188" t="s">
        <v>165</v>
      </c>
      <c r="O5188" t="s">
        <v>165</v>
      </c>
      <c r="P5188" t="s">
        <v>165</v>
      </c>
      <c r="Q5188" t="s">
        <v>165</v>
      </c>
    </row>
    <row r="5189">
      <c r="B5189" t="s">
        <v>165</v>
      </c>
      <c r="C5189" t="s">
        <v>165</v>
      </c>
      <c r="D5189" t="s">
        <v>165</v>
      </c>
      <c r="E5189" t="s">
        <v>165</v>
      </c>
      <c r="F5189" t="s">
        <v>165</v>
      </c>
      <c r="G5189" t="s">
        <v>165</v>
      </c>
      <c r="H5189" t="s">
        <v>165</v>
      </c>
      <c r="J5189" t="s">
        <v>165</v>
      </c>
      <c r="K5189" t="s">
        <v>165</v>
      </c>
      <c r="L5189" t="s">
        <v>165</v>
      </c>
      <c r="M5189" t="s">
        <v>165</v>
      </c>
      <c r="N5189" t="s">
        <v>165</v>
      </c>
      <c r="O5189" t="s">
        <v>165</v>
      </c>
      <c r="P5189" t="s">
        <v>165</v>
      </c>
      <c r="Q5189" t="s">
        <v>165</v>
      </c>
    </row>
    <row r="5190">
      <c r="B5190" t="s">
        <v>165</v>
      </c>
      <c r="C5190" t="s">
        <v>165</v>
      </c>
      <c r="D5190" t="s">
        <v>165</v>
      </c>
      <c r="E5190" t="s">
        <v>165</v>
      </c>
      <c r="F5190" t="s">
        <v>165</v>
      </c>
      <c r="G5190" t="s">
        <v>165</v>
      </c>
      <c r="H5190" t="s">
        <v>165</v>
      </c>
      <c r="J5190" t="s">
        <v>165</v>
      </c>
      <c r="K5190" t="s">
        <v>165</v>
      </c>
      <c r="L5190" t="s">
        <v>165</v>
      </c>
      <c r="M5190" t="s">
        <v>165</v>
      </c>
      <c r="N5190" t="s">
        <v>165</v>
      </c>
      <c r="O5190" t="s">
        <v>165</v>
      </c>
      <c r="P5190" t="s">
        <v>165</v>
      </c>
      <c r="Q5190" t="s">
        <v>165</v>
      </c>
    </row>
    <row r="5191">
      <c r="B5191" t="s">
        <v>165</v>
      </c>
      <c r="C5191" t="s">
        <v>165</v>
      </c>
      <c r="D5191" t="s">
        <v>165</v>
      </c>
      <c r="E5191" t="s">
        <v>165</v>
      </c>
      <c r="F5191" t="s">
        <v>165</v>
      </c>
      <c r="G5191" t="s">
        <v>165</v>
      </c>
      <c r="H5191" t="s">
        <v>165</v>
      </c>
      <c r="J5191" t="s">
        <v>165</v>
      </c>
      <c r="K5191" t="s">
        <v>165</v>
      </c>
      <c r="L5191" t="s">
        <v>165</v>
      </c>
      <c r="M5191" t="s">
        <v>165</v>
      </c>
      <c r="N5191" t="s">
        <v>165</v>
      </c>
      <c r="O5191" t="s">
        <v>165</v>
      </c>
      <c r="P5191" t="s">
        <v>165</v>
      </c>
      <c r="Q5191" t="s">
        <v>165</v>
      </c>
    </row>
    <row r="5192">
      <c r="B5192" t="s">
        <v>165</v>
      </c>
      <c r="C5192" t="s">
        <v>165</v>
      </c>
      <c r="D5192" t="s">
        <v>165</v>
      </c>
      <c r="E5192" t="s">
        <v>165</v>
      </c>
      <c r="F5192" t="s">
        <v>165</v>
      </c>
      <c r="G5192" t="s">
        <v>165</v>
      </c>
      <c r="H5192" t="s">
        <v>165</v>
      </c>
      <c r="J5192" t="s">
        <v>165</v>
      </c>
      <c r="K5192" t="s">
        <v>165</v>
      </c>
      <c r="L5192" t="s">
        <v>165</v>
      </c>
      <c r="M5192" t="s">
        <v>165</v>
      </c>
      <c r="N5192" t="s">
        <v>165</v>
      </c>
      <c r="O5192" t="s">
        <v>165</v>
      </c>
      <c r="P5192" t="s">
        <v>165</v>
      </c>
      <c r="Q5192" t="s">
        <v>165</v>
      </c>
    </row>
    <row r="5193">
      <c r="B5193" t="s">
        <v>165</v>
      </c>
      <c r="C5193" t="s">
        <v>165</v>
      </c>
      <c r="D5193" t="s">
        <v>165</v>
      </c>
      <c r="E5193" t="s">
        <v>165</v>
      </c>
      <c r="F5193" t="s">
        <v>165</v>
      </c>
      <c r="G5193" t="s">
        <v>165</v>
      </c>
      <c r="H5193" t="s">
        <v>165</v>
      </c>
      <c r="J5193" t="s">
        <v>165</v>
      </c>
      <c r="K5193" t="s">
        <v>165</v>
      </c>
      <c r="L5193" t="s">
        <v>165</v>
      </c>
      <c r="M5193" t="s">
        <v>165</v>
      </c>
      <c r="N5193" t="s">
        <v>165</v>
      </c>
      <c r="O5193" t="s">
        <v>165</v>
      </c>
      <c r="P5193" t="s">
        <v>165</v>
      </c>
      <c r="Q5193" t="s">
        <v>165</v>
      </c>
    </row>
    <row r="5194">
      <c r="B5194" t="s">
        <v>165</v>
      </c>
      <c r="C5194" t="s">
        <v>165</v>
      </c>
      <c r="D5194" t="s">
        <v>165</v>
      </c>
      <c r="E5194" t="s">
        <v>165</v>
      </c>
      <c r="F5194" t="s">
        <v>165</v>
      </c>
      <c r="G5194" t="s">
        <v>165</v>
      </c>
      <c r="H5194" t="s">
        <v>165</v>
      </c>
      <c r="J5194" t="s">
        <v>165</v>
      </c>
      <c r="K5194" t="s">
        <v>165</v>
      </c>
      <c r="L5194" t="s">
        <v>165</v>
      </c>
      <c r="M5194" t="s">
        <v>165</v>
      </c>
      <c r="N5194" t="s">
        <v>165</v>
      </c>
      <c r="O5194" t="s">
        <v>165</v>
      </c>
      <c r="P5194" t="s">
        <v>165</v>
      </c>
      <c r="Q5194" t="s">
        <v>165</v>
      </c>
    </row>
    <row r="5195">
      <c r="B5195" t="s">
        <v>165</v>
      </c>
      <c r="C5195" t="s">
        <v>165</v>
      </c>
      <c r="D5195" t="s">
        <v>165</v>
      </c>
      <c r="E5195" t="s">
        <v>165</v>
      </c>
      <c r="F5195" t="s">
        <v>165</v>
      </c>
      <c r="G5195" t="s">
        <v>165</v>
      </c>
      <c r="H5195" t="s">
        <v>165</v>
      </c>
      <c r="J5195" t="s">
        <v>165</v>
      </c>
      <c r="K5195" t="s">
        <v>165</v>
      </c>
      <c r="L5195" t="s">
        <v>165</v>
      </c>
      <c r="M5195" t="s">
        <v>165</v>
      </c>
      <c r="N5195" t="s">
        <v>165</v>
      </c>
      <c r="O5195" t="s">
        <v>165</v>
      </c>
      <c r="P5195" t="s">
        <v>165</v>
      </c>
      <c r="Q5195" t="s">
        <v>165</v>
      </c>
    </row>
    <row r="5196">
      <c r="B5196" t="s">
        <v>165</v>
      </c>
      <c r="C5196" t="s">
        <v>165</v>
      </c>
      <c r="D5196" t="s">
        <v>165</v>
      </c>
      <c r="E5196" t="s">
        <v>165</v>
      </c>
      <c r="F5196" t="s">
        <v>165</v>
      </c>
      <c r="G5196" t="s">
        <v>165</v>
      </c>
      <c r="H5196" t="s">
        <v>165</v>
      </c>
      <c r="J5196" t="s">
        <v>165</v>
      </c>
      <c r="K5196" t="s">
        <v>165</v>
      </c>
      <c r="L5196" t="s">
        <v>165</v>
      </c>
      <c r="M5196" t="s">
        <v>165</v>
      </c>
      <c r="N5196" t="s">
        <v>165</v>
      </c>
      <c r="O5196" t="s">
        <v>165</v>
      </c>
      <c r="P5196" t="s">
        <v>165</v>
      </c>
      <c r="Q5196" t="s">
        <v>165</v>
      </c>
    </row>
    <row r="5197">
      <c r="B5197" t="s">
        <v>165</v>
      </c>
      <c r="C5197" t="s">
        <v>165</v>
      </c>
      <c r="D5197" t="s">
        <v>165</v>
      </c>
      <c r="E5197" t="s">
        <v>165</v>
      </c>
      <c r="F5197" t="s">
        <v>165</v>
      </c>
      <c r="G5197" t="s">
        <v>165</v>
      </c>
      <c r="H5197" t="s">
        <v>165</v>
      </c>
      <c r="J5197" t="s">
        <v>165</v>
      </c>
      <c r="K5197" t="s">
        <v>165</v>
      </c>
      <c r="L5197" t="s">
        <v>165</v>
      </c>
      <c r="M5197" t="s">
        <v>165</v>
      </c>
      <c r="N5197" t="s">
        <v>165</v>
      </c>
      <c r="O5197" t="s">
        <v>165</v>
      </c>
      <c r="P5197" t="s">
        <v>165</v>
      </c>
      <c r="Q5197" t="s">
        <v>165</v>
      </c>
    </row>
    <row r="5198">
      <c r="B5198" t="s">
        <v>165</v>
      </c>
      <c r="C5198" t="s">
        <v>165</v>
      </c>
      <c r="D5198" t="s">
        <v>165</v>
      </c>
      <c r="E5198" t="s">
        <v>165</v>
      </c>
      <c r="F5198" t="s">
        <v>165</v>
      </c>
      <c r="G5198" t="s">
        <v>165</v>
      </c>
      <c r="H5198" t="s">
        <v>165</v>
      </c>
      <c r="J5198" t="s">
        <v>165</v>
      </c>
      <c r="K5198" t="s">
        <v>165</v>
      </c>
      <c r="L5198" t="s">
        <v>165</v>
      </c>
      <c r="M5198" t="s">
        <v>165</v>
      </c>
      <c r="N5198" t="s">
        <v>165</v>
      </c>
      <c r="O5198" t="s">
        <v>165</v>
      </c>
      <c r="P5198" t="s">
        <v>165</v>
      </c>
      <c r="Q5198" t="s">
        <v>165</v>
      </c>
    </row>
    <row r="5199">
      <c r="B5199" t="s">
        <v>165</v>
      </c>
      <c r="C5199" t="s">
        <v>165</v>
      </c>
      <c r="D5199" t="s">
        <v>165</v>
      </c>
      <c r="E5199" t="s">
        <v>165</v>
      </c>
      <c r="F5199" t="s">
        <v>165</v>
      </c>
      <c r="G5199" t="s">
        <v>165</v>
      </c>
      <c r="H5199" t="s">
        <v>165</v>
      </c>
      <c r="J5199" t="s">
        <v>165</v>
      </c>
      <c r="K5199" t="s">
        <v>165</v>
      </c>
      <c r="L5199" t="s">
        <v>165</v>
      </c>
      <c r="M5199" t="s">
        <v>165</v>
      </c>
      <c r="N5199" t="s">
        <v>165</v>
      </c>
      <c r="O5199" t="s">
        <v>165</v>
      </c>
      <c r="P5199" t="s">
        <v>165</v>
      </c>
      <c r="Q5199" t="s">
        <v>165</v>
      </c>
    </row>
    <row r="5200">
      <c r="B5200" t="s">
        <v>165</v>
      </c>
      <c r="C5200" t="s">
        <v>165</v>
      </c>
      <c r="D5200" t="s">
        <v>165</v>
      </c>
      <c r="E5200" t="s">
        <v>165</v>
      </c>
      <c r="F5200" t="s">
        <v>165</v>
      </c>
      <c r="G5200" t="s">
        <v>165</v>
      </c>
      <c r="H5200" t="s">
        <v>165</v>
      </c>
      <c r="J5200" t="s">
        <v>165</v>
      </c>
      <c r="K5200" t="s">
        <v>165</v>
      </c>
      <c r="L5200" t="s">
        <v>165</v>
      </c>
      <c r="M5200" t="s">
        <v>165</v>
      </c>
      <c r="N5200" t="s">
        <v>165</v>
      </c>
      <c r="O5200" t="s">
        <v>165</v>
      </c>
      <c r="P5200" t="s">
        <v>165</v>
      </c>
      <c r="Q5200" t="s">
        <v>165</v>
      </c>
    </row>
    <row r="5201">
      <c r="B5201" t="s">
        <v>165</v>
      </c>
      <c r="C5201" t="s">
        <v>165</v>
      </c>
      <c r="D5201" t="s">
        <v>165</v>
      </c>
      <c r="E5201" t="s">
        <v>165</v>
      </c>
      <c r="F5201" t="s">
        <v>165</v>
      </c>
      <c r="G5201" t="s">
        <v>165</v>
      </c>
      <c r="H5201" t="s">
        <v>165</v>
      </c>
      <c r="J5201" t="s">
        <v>165</v>
      </c>
      <c r="K5201" t="s">
        <v>165</v>
      </c>
      <c r="L5201" t="s">
        <v>165</v>
      </c>
      <c r="M5201" t="s">
        <v>165</v>
      </c>
      <c r="N5201" t="s">
        <v>165</v>
      </c>
      <c r="O5201" t="s">
        <v>165</v>
      </c>
      <c r="P5201" t="s">
        <v>165</v>
      </c>
      <c r="Q5201" t="s">
        <v>165</v>
      </c>
    </row>
    <row r="5202">
      <c r="B5202" t="s">
        <v>165</v>
      </c>
      <c r="C5202" t="s">
        <v>165</v>
      </c>
      <c r="D5202" t="s">
        <v>165</v>
      </c>
      <c r="E5202" t="s">
        <v>165</v>
      </c>
      <c r="F5202" t="s">
        <v>165</v>
      </c>
      <c r="G5202" t="s">
        <v>165</v>
      </c>
      <c r="H5202" t="s">
        <v>165</v>
      </c>
      <c r="J5202" t="s">
        <v>165</v>
      </c>
      <c r="K5202" t="s">
        <v>165</v>
      </c>
      <c r="L5202" t="s">
        <v>165</v>
      </c>
      <c r="M5202" t="s">
        <v>165</v>
      </c>
      <c r="N5202" t="s">
        <v>165</v>
      </c>
      <c r="O5202" t="s">
        <v>165</v>
      </c>
      <c r="P5202" t="s">
        <v>165</v>
      </c>
      <c r="Q5202" t="s">
        <v>165</v>
      </c>
    </row>
    <row r="5203">
      <c r="B5203" t="s">
        <v>165</v>
      </c>
      <c r="C5203" t="s">
        <v>165</v>
      </c>
      <c r="D5203" t="s">
        <v>165</v>
      </c>
      <c r="E5203" t="s">
        <v>165</v>
      </c>
      <c r="F5203" t="s">
        <v>165</v>
      </c>
      <c r="G5203" t="s">
        <v>165</v>
      </c>
      <c r="H5203" t="s">
        <v>165</v>
      </c>
      <c r="J5203" t="s">
        <v>165</v>
      </c>
      <c r="K5203" t="s">
        <v>165</v>
      </c>
      <c r="L5203" t="s">
        <v>165</v>
      </c>
      <c r="M5203" t="s">
        <v>165</v>
      </c>
      <c r="N5203" t="s">
        <v>165</v>
      </c>
      <c r="O5203" t="s">
        <v>165</v>
      </c>
      <c r="P5203" t="s">
        <v>165</v>
      </c>
      <c r="Q5203" t="s">
        <v>165</v>
      </c>
    </row>
    <row r="5204">
      <c r="B5204" t="s">
        <v>165</v>
      </c>
      <c r="C5204" t="s">
        <v>165</v>
      </c>
      <c r="D5204" t="s">
        <v>165</v>
      </c>
      <c r="E5204" t="s">
        <v>165</v>
      </c>
      <c r="F5204" t="s">
        <v>165</v>
      </c>
      <c r="G5204" t="s">
        <v>165</v>
      </c>
      <c r="H5204" t="s">
        <v>165</v>
      </c>
      <c r="J5204" t="s">
        <v>165</v>
      </c>
      <c r="K5204" t="s">
        <v>165</v>
      </c>
      <c r="L5204" t="s">
        <v>165</v>
      </c>
      <c r="M5204" t="s">
        <v>165</v>
      </c>
      <c r="N5204" t="s">
        <v>165</v>
      </c>
      <c r="O5204" t="s">
        <v>165</v>
      </c>
      <c r="P5204" t="s">
        <v>165</v>
      </c>
      <c r="Q5204" t="s">
        <v>165</v>
      </c>
    </row>
    <row r="5205">
      <c r="B5205" t="s">
        <v>165</v>
      </c>
      <c r="C5205" t="s">
        <v>165</v>
      </c>
      <c r="D5205" t="s">
        <v>165</v>
      </c>
      <c r="E5205" t="s">
        <v>165</v>
      </c>
      <c r="F5205" t="s">
        <v>165</v>
      </c>
      <c r="G5205" t="s">
        <v>165</v>
      </c>
      <c r="H5205" t="s">
        <v>165</v>
      </c>
      <c r="J5205" t="s">
        <v>165</v>
      </c>
      <c r="K5205" t="s">
        <v>165</v>
      </c>
      <c r="L5205" t="s">
        <v>165</v>
      </c>
      <c r="M5205" t="s">
        <v>165</v>
      </c>
      <c r="N5205" t="s">
        <v>165</v>
      </c>
      <c r="O5205" t="s">
        <v>165</v>
      </c>
      <c r="P5205" t="s">
        <v>165</v>
      </c>
      <c r="Q5205" t="s">
        <v>165</v>
      </c>
    </row>
    <row r="5206">
      <c r="B5206" t="s">
        <v>165</v>
      </c>
      <c r="C5206" t="s">
        <v>165</v>
      </c>
      <c r="D5206" t="s">
        <v>165</v>
      </c>
      <c r="E5206" t="s">
        <v>165</v>
      </c>
      <c r="F5206" t="s">
        <v>165</v>
      </c>
      <c r="G5206" t="s">
        <v>165</v>
      </c>
      <c r="H5206" t="s">
        <v>165</v>
      </c>
      <c r="J5206" t="s">
        <v>165</v>
      </c>
      <c r="K5206" t="s">
        <v>165</v>
      </c>
      <c r="L5206" t="s">
        <v>165</v>
      </c>
      <c r="M5206" t="s">
        <v>165</v>
      </c>
      <c r="N5206" t="s">
        <v>165</v>
      </c>
      <c r="O5206" t="s">
        <v>165</v>
      </c>
      <c r="P5206" t="s">
        <v>165</v>
      </c>
      <c r="Q5206" t="s">
        <v>165</v>
      </c>
    </row>
    <row r="5207">
      <c r="B5207" t="s">
        <v>165</v>
      </c>
      <c r="C5207" t="s">
        <v>165</v>
      </c>
      <c r="D5207" t="s">
        <v>165</v>
      </c>
      <c r="E5207" t="s">
        <v>165</v>
      </c>
      <c r="F5207" t="s">
        <v>165</v>
      </c>
      <c r="G5207" t="s">
        <v>165</v>
      </c>
      <c r="H5207" t="s">
        <v>165</v>
      </c>
      <c r="J5207" t="s">
        <v>165</v>
      </c>
      <c r="K5207" t="s">
        <v>165</v>
      </c>
      <c r="L5207" t="s">
        <v>165</v>
      </c>
      <c r="M5207" t="s">
        <v>165</v>
      </c>
      <c r="N5207" t="s">
        <v>165</v>
      </c>
      <c r="O5207" t="s">
        <v>165</v>
      </c>
      <c r="P5207" t="s">
        <v>165</v>
      </c>
      <c r="Q5207" t="s">
        <v>165</v>
      </c>
    </row>
    <row r="5208">
      <c r="B5208" t="s">
        <v>165</v>
      </c>
      <c r="C5208" t="s">
        <v>165</v>
      </c>
      <c r="D5208" t="s">
        <v>165</v>
      </c>
      <c r="E5208" t="s">
        <v>165</v>
      </c>
      <c r="F5208" t="s">
        <v>165</v>
      </c>
      <c r="G5208" t="s">
        <v>165</v>
      </c>
      <c r="H5208" t="s">
        <v>165</v>
      </c>
      <c r="J5208" t="s">
        <v>165</v>
      </c>
      <c r="K5208" t="s">
        <v>165</v>
      </c>
      <c r="L5208" t="s">
        <v>165</v>
      </c>
      <c r="M5208" t="s">
        <v>165</v>
      </c>
      <c r="N5208" t="s">
        <v>165</v>
      </c>
      <c r="O5208" t="s">
        <v>165</v>
      </c>
      <c r="P5208" t="s">
        <v>165</v>
      </c>
      <c r="Q5208" t="s">
        <v>165</v>
      </c>
    </row>
    <row r="5209">
      <c r="B5209" t="s">
        <v>165</v>
      </c>
      <c r="C5209" t="s">
        <v>165</v>
      </c>
      <c r="D5209" t="s">
        <v>165</v>
      </c>
      <c r="E5209" t="s">
        <v>165</v>
      </c>
      <c r="F5209" t="s">
        <v>165</v>
      </c>
      <c r="G5209" t="s">
        <v>165</v>
      </c>
      <c r="H5209" t="s">
        <v>165</v>
      </c>
      <c r="J5209" t="s">
        <v>165</v>
      </c>
      <c r="K5209" t="s">
        <v>165</v>
      </c>
      <c r="L5209" t="s">
        <v>165</v>
      </c>
      <c r="M5209" t="s">
        <v>165</v>
      </c>
      <c r="N5209" t="s">
        <v>165</v>
      </c>
      <c r="O5209" t="s">
        <v>165</v>
      </c>
      <c r="P5209" t="s">
        <v>165</v>
      </c>
      <c r="Q5209" t="s">
        <v>165</v>
      </c>
    </row>
    <row r="5210">
      <c r="B5210" t="s">
        <v>165</v>
      </c>
      <c r="C5210" t="s">
        <v>165</v>
      </c>
      <c r="D5210" t="s">
        <v>165</v>
      </c>
      <c r="E5210" t="s">
        <v>165</v>
      </c>
      <c r="F5210" t="s">
        <v>165</v>
      </c>
      <c r="G5210" t="s">
        <v>165</v>
      </c>
      <c r="H5210" t="s">
        <v>165</v>
      </c>
      <c r="J5210" t="s">
        <v>165</v>
      </c>
      <c r="K5210" t="s">
        <v>165</v>
      </c>
      <c r="L5210" t="s">
        <v>165</v>
      </c>
      <c r="M5210" t="s">
        <v>165</v>
      </c>
      <c r="N5210" t="s">
        <v>165</v>
      </c>
      <c r="O5210" t="s">
        <v>165</v>
      </c>
      <c r="P5210" t="s">
        <v>165</v>
      </c>
      <c r="Q5210" t="s">
        <v>165</v>
      </c>
    </row>
    <row r="5211">
      <c r="B5211" t="s">
        <v>165</v>
      </c>
      <c r="C5211" t="s">
        <v>165</v>
      </c>
      <c r="D5211" t="s">
        <v>165</v>
      </c>
      <c r="E5211" t="s">
        <v>165</v>
      </c>
      <c r="F5211" t="s">
        <v>165</v>
      </c>
      <c r="G5211" t="s">
        <v>165</v>
      </c>
      <c r="H5211" t="s">
        <v>165</v>
      </c>
      <c r="J5211" t="s">
        <v>165</v>
      </c>
      <c r="K5211" t="s">
        <v>165</v>
      </c>
      <c r="L5211" t="s">
        <v>165</v>
      </c>
      <c r="M5211" t="s">
        <v>165</v>
      </c>
      <c r="N5211" t="s">
        <v>165</v>
      </c>
      <c r="O5211" t="s">
        <v>165</v>
      </c>
      <c r="P5211" t="s">
        <v>165</v>
      </c>
      <c r="Q5211" t="s">
        <v>165</v>
      </c>
    </row>
    <row r="5212">
      <c r="B5212" t="s">
        <v>165</v>
      </c>
      <c r="C5212" t="s">
        <v>165</v>
      </c>
      <c r="D5212" t="s">
        <v>165</v>
      </c>
      <c r="E5212" t="s">
        <v>165</v>
      </c>
      <c r="F5212" t="s">
        <v>165</v>
      </c>
      <c r="G5212" t="s">
        <v>165</v>
      </c>
      <c r="H5212" t="s">
        <v>165</v>
      </c>
      <c r="J5212" t="s">
        <v>165</v>
      </c>
      <c r="K5212" t="s">
        <v>165</v>
      </c>
      <c r="L5212" t="s">
        <v>165</v>
      </c>
      <c r="M5212" t="s">
        <v>165</v>
      </c>
      <c r="N5212" t="s">
        <v>165</v>
      </c>
      <c r="O5212" t="s">
        <v>165</v>
      </c>
      <c r="P5212" t="s">
        <v>165</v>
      </c>
      <c r="Q5212" t="s">
        <v>165</v>
      </c>
    </row>
    <row r="5213">
      <c r="B5213" t="s">
        <v>165</v>
      </c>
      <c r="C5213" t="s">
        <v>165</v>
      </c>
      <c r="D5213" t="s">
        <v>165</v>
      </c>
      <c r="E5213" t="s">
        <v>165</v>
      </c>
      <c r="F5213" t="s">
        <v>165</v>
      </c>
      <c r="G5213" t="s">
        <v>165</v>
      </c>
      <c r="H5213" t="s">
        <v>165</v>
      </c>
      <c r="J5213" t="s">
        <v>165</v>
      </c>
      <c r="K5213" t="s">
        <v>165</v>
      </c>
      <c r="L5213" t="s">
        <v>165</v>
      </c>
      <c r="M5213" t="s">
        <v>165</v>
      </c>
      <c r="N5213" t="s">
        <v>165</v>
      </c>
      <c r="O5213" t="s">
        <v>165</v>
      </c>
      <c r="P5213" t="s">
        <v>165</v>
      </c>
      <c r="Q5213" t="s">
        <v>165</v>
      </c>
    </row>
    <row r="5214">
      <c r="B5214" t="s">
        <v>165</v>
      </c>
      <c r="C5214" t="s">
        <v>165</v>
      </c>
      <c r="D5214" t="s">
        <v>165</v>
      </c>
      <c r="E5214" t="s">
        <v>165</v>
      </c>
      <c r="F5214" t="s">
        <v>165</v>
      </c>
      <c r="G5214" t="s">
        <v>165</v>
      </c>
      <c r="H5214" t="s">
        <v>165</v>
      </c>
      <c r="J5214" t="s">
        <v>165</v>
      </c>
      <c r="K5214" t="s">
        <v>165</v>
      </c>
      <c r="L5214" t="s">
        <v>165</v>
      </c>
      <c r="M5214" t="s">
        <v>165</v>
      </c>
      <c r="N5214" t="s">
        <v>165</v>
      </c>
      <c r="O5214" t="s">
        <v>165</v>
      </c>
      <c r="P5214" t="s">
        <v>165</v>
      </c>
      <c r="Q5214" t="s">
        <v>165</v>
      </c>
    </row>
    <row r="5215">
      <c r="B5215" t="s">
        <v>165</v>
      </c>
      <c r="C5215" t="s">
        <v>165</v>
      </c>
      <c r="D5215" t="s">
        <v>165</v>
      </c>
      <c r="E5215" t="s">
        <v>165</v>
      </c>
      <c r="F5215" t="s">
        <v>165</v>
      </c>
      <c r="G5215" t="s">
        <v>165</v>
      </c>
      <c r="H5215" t="s">
        <v>165</v>
      </c>
      <c r="J5215" t="s">
        <v>165</v>
      </c>
      <c r="K5215" t="s">
        <v>165</v>
      </c>
      <c r="L5215" t="s">
        <v>165</v>
      </c>
      <c r="M5215" t="s">
        <v>165</v>
      </c>
      <c r="N5215" t="s">
        <v>165</v>
      </c>
      <c r="O5215" t="s">
        <v>165</v>
      </c>
      <c r="P5215" t="s">
        <v>165</v>
      </c>
      <c r="Q5215" t="s">
        <v>165</v>
      </c>
    </row>
    <row r="5216">
      <c r="B5216" t="s">
        <v>165</v>
      </c>
      <c r="C5216" t="s">
        <v>165</v>
      </c>
      <c r="D5216" t="s">
        <v>165</v>
      </c>
      <c r="E5216" t="s">
        <v>165</v>
      </c>
      <c r="F5216" t="s">
        <v>165</v>
      </c>
      <c r="G5216" t="s">
        <v>165</v>
      </c>
      <c r="H5216" t="s">
        <v>165</v>
      </c>
      <c r="J5216" t="s">
        <v>165</v>
      </c>
      <c r="K5216" t="s">
        <v>165</v>
      </c>
      <c r="L5216" t="s">
        <v>165</v>
      </c>
      <c r="M5216" t="s">
        <v>165</v>
      </c>
      <c r="N5216" t="s">
        <v>165</v>
      </c>
      <c r="O5216" t="s">
        <v>165</v>
      </c>
      <c r="P5216" t="s">
        <v>165</v>
      </c>
      <c r="Q5216" t="s">
        <v>165</v>
      </c>
    </row>
    <row r="5217">
      <c r="B5217" t="s">
        <v>165</v>
      </c>
      <c r="C5217" t="s">
        <v>165</v>
      </c>
      <c r="D5217" t="s">
        <v>165</v>
      </c>
      <c r="E5217" t="s">
        <v>165</v>
      </c>
      <c r="F5217" t="s">
        <v>165</v>
      </c>
      <c r="G5217" t="s">
        <v>165</v>
      </c>
      <c r="H5217" t="s">
        <v>165</v>
      </c>
      <c r="J5217" t="s">
        <v>165</v>
      </c>
      <c r="K5217" t="s">
        <v>165</v>
      </c>
      <c r="L5217" t="s">
        <v>165</v>
      </c>
      <c r="M5217" t="s">
        <v>165</v>
      </c>
      <c r="N5217" t="s">
        <v>165</v>
      </c>
      <c r="O5217" t="s">
        <v>165</v>
      </c>
      <c r="P5217" t="s">
        <v>165</v>
      </c>
      <c r="Q5217" t="s">
        <v>165</v>
      </c>
    </row>
    <row r="5218">
      <c r="B5218" t="s">
        <v>165</v>
      </c>
      <c r="C5218" t="s">
        <v>165</v>
      </c>
      <c r="D5218" t="s">
        <v>165</v>
      </c>
      <c r="E5218" t="s">
        <v>165</v>
      </c>
      <c r="F5218" t="s">
        <v>165</v>
      </c>
      <c r="G5218" t="s">
        <v>165</v>
      </c>
      <c r="H5218" t="s">
        <v>165</v>
      </c>
      <c r="J5218" t="s">
        <v>165</v>
      </c>
      <c r="K5218" t="s">
        <v>165</v>
      </c>
      <c r="L5218" t="s">
        <v>165</v>
      </c>
      <c r="M5218" t="s">
        <v>165</v>
      </c>
      <c r="N5218" t="s">
        <v>165</v>
      </c>
      <c r="O5218" t="s">
        <v>165</v>
      </c>
      <c r="P5218" t="s">
        <v>165</v>
      </c>
      <c r="Q5218" t="s">
        <v>165</v>
      </c>
    </row>
    <row r="5219">
      <c r="B5219" t="s">
        <v>165</v>
      </c>
      <c r="C5219" t="s">
        <v>165</v>
      </c>
      <c r="D5219" t="s">
        <v>165</v>
      </c>
      <c r="E5219" t="s">
        <v>165</v>
      </c>
      <c r="F5219" t="s">
        <v>165</v>
      </c>
      <c r="G5219" t="s">
        <v>165</v>
      </c>
      <c r="H5219" t="s">
        <v>165</v>
      </c>
      <c r="J5219" t="s">
        <v>165</v>
      </c>
      <c r="K5219" t="s">
        <v>165</v>
      </c>
      <c r="L5219" t="s">
        <v>165</v>
      </c>
      <c r="M5219" t="s">
        <v>165</v>
      </c>
      <c r="N5219" t="s">
        <v>165</v>
      </c>
      <c r="O5219" t="s">
        <v>165</v>
      </c>
      <c r="P5219" t="s">
        <v>165</v>
      </c>
      <c r="Q5219" t="s">
        <v>165</v>
      </c>
    </row>
    <row r="5220">
      <c r="B5220" t="s">
        <v>165</v>
      </c>
      <c r="C5220" t="s">
        <v>165</v>
      </c>
      <c r="D5220" t="s">
        <v>165</v>
      </c>
      <c r="E5220" t="s">
        <v>165</v>
      </c>
      <c r="F5220" t="s">
        <v>165</v>
      </c>
      <c r="G5220" t="s">
        <v>165</v>
      </c>
      <c r="H5220" t="s">
        <v>165</v>
      </c>
      <c r="J5220" t="s">
        <v>165</v>
      </c>
      <c r="K5220" t="s">
        <v>165</v>
      </c>
      <c r="L5220" t="s">
        <v>165</v>
      </c>
      <c r="M5220" t="s">
        <v>165</v>
      </c>
      <c r="N5220" t="s">
        <v>165</v>
      </c>
      <c r="O5220" t="s">
        <v>165</v>
      </c>
      <c r="P5220" t="s">
        <v>165</v>
      </c>
      <c r="Q5220" t="s">
        <v>165</v>
      </c>
    </row>
    <row r="5221">
      <c r="B5221" t="s">
        <v>165</v>
      </c>
      <c r="C5221" t="s">
        <v>165</v>
      </c>
      <c r="D5221" t="s">
        <v>165</v>
      </c>
      <c r="E5221" t="s">
        <v>165</v>
      </c>
      <c r="F5221" t="s">
        <v>165</v>
      </c>
      <c r="G5221" t="s">
        <v>165</v>
      </c>
      <c r="H5221" t="s">
        <v>165</v>
      </c>
      <c r="J5221" t="s">
        <v>165</v>
      </c>
      <c r="K5221" t="s">
        <v>165</v>
      </c>
      <c r="L5221" t="s">
        <v>165</v>
      </c>
      <c r="M5221" t="s">
        <v>165</v>
      </c>
      <c r="N5221" t="s">
        <v>165</v>
      </c>
      <c r="O5221" t="s">
        <v>165</v>
      </c>
      <c r="P5221" t="s">
        <v>165</v>
      </c>
      <c r="Q5221" t="s">
        <v>165</v>
      </c>
    </row>
    <row r="5222">
      <c r="B5222" t="s">
        <v>165</v>
      </c>
      <c r="C5222" t="s">
        <v>165</v>
      </c>
      <c r="D5222" t="s">
        <v>165</v>
      </c>
      <c r="E5222" t="s">
        <v>165</v>
      </c>
      <c r="F5222" t="s">
        <v>165</v>
      </c>
      <c r="G5222" t="s">
        <v>165</v>
      </c>
      <c r="H5222" t="s">
        <v>165</v>
      </c>
      <c r="J5222" t="s">
        <v>165</v>
      </c>
      <c r="K5222" t="s">
        <v>165</v>
      </c>
      <c r="L5222" t="s">
        <v>165</v>
      </c>
      <c r="M5222" t="s">
        <v>165</v>
      </c>
      <c r="N5222" t="s">
        <v>165</v>
      </c>
      <c r="O5222" t="s">
        <v>165</v>
      </c>
      <c r="P5222" t="s">
        <v>165</v>
      </c>
      <c r="Q5222" t="s">
        <v>165</v>
      </c>
    </row>
    <row r="5223">
      <c r="B5223" t="s">
        <v>165</v>
      </c>
      <c r="C5223" t="s">
        <v>165</v>
      </c>
      <c r="D5223" t="s">
        <v>165</v>
      </c>
      <c r="E5223" t="s">
        <v>165</v>
      </c>
      <c r="F5223" t="s">
        <v>165</v>
      </c>
      <c r="G5223" t="s">
        <v>165</v>
      </c>
      <c r="H5223" t="s">
        <v>165</v>
      </c>
      <c r="J5223" t="s">
        <v>165</v>
      </c>
      <c r="K5223" t="s">
        <v>165</v>
      </c>
      <c r="L5223" t="s">
        <v>165</v>
      </c>
      <c r="M5223" t="s">
        <v>165</v>
      </c>
      <c r="N5223" t="s">
        <v>165</v>
      </c>
      <c r="O5223" t="s">
        <v>165</v>
      </c>
      <c r="P5223" t="s">
        <v>165</v>
      </c>
      <c r="Q5223" t="s">
        <v>165</v>
      </c>
    </row>
    <row r="5224">
      <c r="B5224" t="s">
        <v>165</v>
      </c>
      <c r="C5224" t="s">
        <v>165</v>
      </c>
      <c r="D5224" t="s">
        <v>165</v>
      </c>
      <c r="E5224" t="s">
        <v>165</v>
      </c>
      <c r="F5224" t="s">
        <v>165</v>
      </c>
      <c r="G5224" t="s">
        <v>165</v>
      </c>
      <c r="H5224" t="s">
        <v>165</v>
      </c>
      <c r="J5224" t="s">
        <v>165</v>
      </c>
      <c r="K5224" t="s">
        <v>165</v>
      </c>
      <c r="L5224" t="s">
        <v>165</v>
      </c>
      <c r="M5224" t="s">
        <v>165</v>
      </c>
      <c r="N5224" t="s">
        <v>165</v>
      </c>
      <c r="O5224" t="s">
        <v>165</v>
      </c>
      <c r="P5224" t="s">
        <v>165</v>
      </c>
      <c r="Q5224" t="s">
        <v>165</v>
      </c>
    </row>
    <row r="5225">
      <c r="B5225" t="s">
        <v>165</v>
      </c>
      <c r="C5225" t="s">
        <v>165</v>
      </c>
      <c r="D5225" t="s">
        <v>165</v>
      </c>
      <c r="E5225" t="s">
        <v>165</v>
      </c>
      <c r="F5225" t="s">
        <v>165</v>
      </c>
      <c r="G5225" t="s">
        <v>165</v>
      </c>
      <c r="H5225" t="s">
        <v>165</v>
      </c>
      <c r="J5225" t="s">
        <v>165</v>
      </c>
      <c r="K5225" t="s">
        <v>165</v>
      </c>
      <c r="L5225" t="s">
        <v>165</v>
      </c>
      <c r="M5225" t="s">
        <v>165</v>
      </c>
      <c r="N5225" t="s">
        <v>165</v>
      </c>
      <c r="O5225" t="s">
        <v>165</v>
      </c>
      <c r="P5225" t="s">
        <v>165</v>
      </c>
      <c r="Q5225" t="s">
        <v>165</v>
      </c>
    </row>
    <row r="5226">
      <c r="B5226" t="s">
        <v>165</v>
      </c>
      <c r="C5226" t="s">
        <v>165</v>
      </c>
      <c r="D5226" t="s">
        <v>165</v>
      </c>
      <c r="E5226" t="s">
        <v>165</v>
      </c>
      <c r="F5226" t="s">
        <v>165</v>
      </c>
      <c r="G5226" t="s">
        <v>165</v>
      </c>
      <c r="H5226" t="s">
        <v>165</v>
      </c>
      <c r="J5226" t="s">
        <v>165</v>
      </c>
      <c r="K5226" t="s">
        <v>165</v>
      </c>
      <c r="L5226" t="s">
        <v>165</v>
      </c>
      <c r="M5226" t="s">
        <v>165</v>
      </c>
      <c r="N5226" t="s">
        <v>165</v>
      </c>
      <c r="O5226" t="s">
        <v>165</v>
      </c>
      <c r="P5226" t="s">
        <v>165</v>
      </c>
      <c r="Q5226" t="s">
        <v>165</v>
      </c>
    </row>
    <row r="5227">
      <c r="B5227" t="s">
        <v>165</v>
      </c>
      <c r="C5227" t="s">
        <v>165</v>
      </c>
      <c r="D5227" t="s">
        <v>165</v>
      </c>
      <c r="E5227" t="s">
        <v>165</v>
      </c>
      <c r="F5227" t="s">
        <v>165</v>
      </c>
      <c r="G5227" t="s">
        <v>165</v>
      </c>
      <c r="H5227" t="s">
        <v>165</v>
      </c>
      <c r="J5227" t="s">
        <v>165</v>
      </c>
      <c r="K5227" t="s">
        <v>165</v>
      </c>
      <c r="L5227" t="s">
        <v>165</v>
      </c>
      <c r="M5227" t="s">
        <v>165</v>
      </c>
      <c r="N5227" t="s">
        <v>165</v>
      </c>
      <c r="O5227" t="s">
        <v>165</v>
      </c>
      <c r="P5227" t="s">
        <v>165</v>
      </c>
      <c r="Q5227" t="s">
        <v>165</v>
      </c>
    </row>
    <row r="5228">
      <c r="B5228" t="s">
        <v>165</v>
      </c>
      <c r="C5228" t="s">
        <v>165</v>
      </c>
      <c r="D5228" t="s">
        <v>165</v>
      </c>
      <c r="E5228" t="s">
        <v>165</v>
      </c>
      <c r="F5228" t="s">
        <v>165</v>
      </c>
      <c r="G5228" t="s">
        <v>165</v>
      </c>
      <c r="H5228" t="s">
        <v>165</v>
      </c>
      <c r="J5228" t="s">
        <v>165</v>
      </c>
      <c r="K5228" t="s">
        <v>165</v>
      </c>
      <c r="L5228" t="s">
        <v>165</v>
      </c>
      <c r="M5228" t="s">
        <v>165</v>
      </c>
      <c r="N5228" t="s">
        <v>165</v>
      </c>
      <c r="O5228" t="s">
        <v>165</v>
      </c>
      <c r="P5228" t="s">
        <v>165</v>
      </c>
      <c r="Q5228" t="s">
        <v>165</v>
      </c>
    </row>
    <row r="5229">
      <c r="B5229" t="s">
        <v>165</v>
      </c>
      <c r="C5229" t="s">
        <v>165</v>
      </c>
      <c r="D5229" t="s">
        <v>165</v>
      </c>
      <c r="E5229" t="s">
        <v>165</v>
      </c>
      <c r="F5229" t="s">
        <v>165</v>
      </c>
      <c r="G5229" t="s">
        <v>165</v>
      </c>
      <c r="H5229" t="s">
        <v>165</v>
      </c>
      <c r="J5229" t="s">
        <v>165</v>
      </c>
      <c r="K5229" t="s">
        <v>165</v>
      </c>
      <c r="L5229" t="s">
        <v>165</v>
      </c>
      <c r="M5229" t="s">
        <v>165</v>
      </c>
      <c r="N5229" t="s">
        <v>165</v>
      </c>
      <c r="O5229" t="s">
        <v>165</v>
      </c>
      <c r="P5229" t="s">
        <v>165</v>
      </c>
      <c r="Q5229" t="s">
        <v>165</v>
      </c>
    </row>
    <row r="5230">
      <c r="B5230" t="s">
        <v>165</v>
      </c>
      <c r="C5230" t="s">
        <v>165</v>
      </c>
      <c r="D5230" t="s">
        <v>165</v>
      </c>
      <c r="E5230" t="s">
        <v>165</v>
      </c>
      <c r="F5230" t="s">
        <v>165</v>
      </c>
      <c r="G5230" t="s">
        <v>165</v>
      </c>
      <c r="H5230" t="s">
        <v>165</v>
      </c>
      <c r="J5230" t="s">
        <v>165</v>
      </c>
      <c r="K5230" t="s">
        <v>165</v>
      </c>
      <c r="L5230" t="s">
        <v>165</v>
      </c>
      <c r="M5230" t="s">
        <v>165</v>
      </c>
      <c r="N5230" t="s">
        <v>165</v>
      </c>
      <c r="O5230" t="s">
        <v>165</v>
      </c>
      <c r="P5230" t="s">
        <v>165</v>
      </c>
      <c r="Q5230" t="s">
        <v>165</v>
      </c>
    </row>
    <row r="5231">
      <c r="B5231" t="s">
        <v>165</v>
      </c>
      <c r="C5231" t="s">
        <v>165</v>
      </c>
      <c r="D5231" t="s">
        <v>165</v>
      </c>
      <c r="E5231" t="s">
        <v>165</v>
      </c>
      <c r="F5231" t="s">
        <v>165</v>
      </c>
      <c r="G5231" t="s">
        <v>165</v>
      </c>
      <c r="H5231" t="s">
        <v>165</v>
      </c>
      <c r="J5231" t="s">
        <v>165</v>
      </c>
      <c r="K5231" t="s">
        <v>165</v>
      </c>
      <c r="L5231" t="s">
        <v>165</v>
      </c>
      <c r="M5231" t="s">
        <v>165</v>
      </c>
      <c r="N5231" t="s">
        <v>165</v>
      </c>
      <c r="O5231" t="s">
        <v>165</v>
      </c>
      <c r="P5231" t="s">
        <v>165</v>
      </c>
      <c r="Q5231" t="s">
        <v>165</v>
      </c>
    </row>
    <row r="5232">
      <c r="B5232" t="s">
        <v>165</v>
      </c>
      <c r="C5232" t="s">
        <v>165</v>
      </c>
      <c r="D5232" t="s">
        <v>165</v>
      </c>
      <c r="E5232" t="s">
        <v>165</v>
      </c>
      <c r="F5232" t="s">
        <v>165</v>
      </c>
      <c r="G5232" t="s">
        <v>165</v>
      </c>
      <c r="H5232" t="s">
        <v>165</v>
      </c>
      <c r="J5232" t="s">
        <v>165</v>
      </c>
      <c r="K5232" t="s">
        <v>165</v>
      </c>
      <c r="L5232" t="s">
        <v>165</v>
      </c>
      <c r="M5232" t="s">
        <v>165</v>
      </c>
      <c r="N5232" t="s">
        <v>165</v>
      </c>
      <c r="O5232" t="s">
        <v>165</v>
      </c>
      <c r="P5232" t="s">
        <v>165</v>
      </c>
      <c r="Q5232" t="s">
        <v>165</v>
      </c>
    </row>
    <row r="5233">
      <c r="B5233" t="s">
        <v>165</v>
      </c>
      <c r="C5233" t="s">
        <v>165</v>
      </c>
      <c r="D5233" t="s">
        <v>165</v>
      </c>
      <c r="E5233" t="s">
        <v>165</v>
      </c>
      <c r="F5233" t="s">
        <v>165</v>
      </c>
      <c r="G5233" t="s">
        <v>165</v>
      </c>
      <c r="H5233" t="s">
        <v>165</v>
      </c>
      <c r="J5233" t="s">
        <v>165</v>
      </c>
      <c r="K5233" t="s">
        <v>165</v>
      </c>
      <c r="L5233" t="s">
        <v>165</v>
      </c>
      <c r="M5233" t="s">
        <v>165</v>
      </c>
      <c r="N5233" t="s">
        <v>165</v>
      </c>
      <c r="O5233" t="s">
        <v>165</v>
      </c>
      <c r="P5233" t="s">
        <v>165</v>
      </c>
      <c r="Q5233" t="s">
        <v>165</v>
      </c>
    </row>
    <row r="5234">
      <c r="B5234" t="s">
        <v>165</v>
      </c>
      <c r="C5234" t="s">
        <v>165</v>
      </c>
      <c r="D5234" t="s">
        <v>165</v>
      </c>
      <c r="E5234" t="s">
        <v>165</v>
      </c>
      <c r="F5234" t="s">
        <v>165</v>
      </c>
      <c r="G5234" t="s">
        <v>165</v>
      </c>
      <c r="H5234" t="s">
        <v>165</v>
      </c>
      <c r="J5234" t="s">
        <v>165</v>
      </c>
      <c r="K5234" t="s">
        <v>165</v>
      </c>
      <c r="L5234" t="s">
        <v>165</v>
      </c>
      <c r="M5234" t="s">
        <v>165</v>
      </c>
      <c r="N5234" t="s">
        <v>165</v>
      </c>
      <c r="O5234" t="s">
        <v>165</v>
      </c>
      <c r="P5234" t="s">
        <v>165</v>
      </c>
      <c r="Q5234" t="s">
        <v>165</v>
      </c>
    </row>
    <row r="5235">
      <c r="B5235" t="s">
        <v>165</v>
      </c>
      <c r="C5235" t="s">
        <v>165</v>
      </c>
      <c r="D5235" t="s">
        <v>165</v>
      </c>
      <c r="E5235" t="s">
        <v>165</v>
      </c>
      <c r="F5235" t="s">
        <v>165</v>
      </c>
      <c r="G5235" t="s">
        <v>165</v>
      </c>
      <c r="H5235" t="s">
        <v>165</v>
      </c>
      <c r="J5235" t="s">
        <v>165</v>
      </c>
      <c r="K5235" t="s">
        <v>165</v>
      </c>
      <c r="L5235" t="s">
        <v>165</v>
      </c>
      <c r="M5235" t="s">
        <v>165</v>
      </c>
      <c r="N5235" t="s">
        <v>165</v>
      </c>
      <c r="O5235" t="s">
        <v>165</v>
      </c>
      <c r="P5235" t="s">
        <v>165</v>
      </c>
      <c r="Q5235" t="s">
        <v>165</v>
      </c>
    </row>
    <row r="5236">
      <c r="B5236" t="s">
        <v>165</v>
      </c>
      <c r="C5236" t="s">
        <v>165</v>
      </c>
      <c r="D5236" t="s">
        <v>165</v>
      </c>
      <c r="E5236" t="s">
        <v>165</v>
      </c>
      <c r="F5236" t="s">
        <v>165</v>
      </c>
      <c r="G5236" t="s">
        <v>165</v>
      </c>
      <c r="H5236" t="s">
        <v>165</v>
      </c>
      <c r="J5236" t="s">
        <v>165</v>
      </c>
      <c r="K5236" t="s">
        <v>165</v>
      </c>
      <c r="L5236" t="s">
        <v>165</v>
      </c>
      <c r="M5236" t="s">
        <v>165</v>
      </c>
      <c r="N5236" t="s">
        <v>165</v>
      </c>
      <c r="O5236" t="s">
        <v>165</v>
      </c>
      <c r="P5236" t="s">
        <v>165</v>
      </c>
      <c r="Q5236" t="s">
        <v>165</v>
      </c>
    </row>
    <row r="5237">
      <c r="B5237" t="s">
        <v>165</v>
      </c>
      <c r="C5237" t="s">
        <v>165</v>
      </c>
      <c r="D5237" t="s">
        <v>165</v>
      </c>
      <c r="E5237" t="s">
        <v>165</v>
      </c>
      <c r="F5237" t="s">
        <v>165</v>
      </c>
      <c r="G5237" t="s">
        <v>165</v>
      </c>
      <c r="H5237" t="s">
        <v>165</v>
      </c>
      <c r="J5237" t="s">
        <v>165</v>
      </c>
      <c r="K5237" t="s">
        <v>165</v>
      </c>
      <c r="L5237" t="s">
        <v>165</v>
      </c>
      <c r="M5237" t="s">
        <v>165</v>
      </c>
      <c r="N5237" t="s">
        <v>165</v>
      </c>
      <c r="O5237" t="s">
        <v>165</v>
      </c>
      <c r="P5237" t="s">
        <v>165</v>
      </c>
      <c r="Q5237" t="s">
        <v>165</v>
      </c>
    </row>
    <row r="5238">
      <c r="B5238" t="s">
        <v>165</v>
      </c>
      <c r="C5238" t="s">
        <v>165</v>
      </c>
      <c r="D5238" t="s">
        <v>165</v>
      </c>
      <c r="E5238" t="s">
        <v>165</v>
      </c>
      <c r="F5238" t="s">
        <v>165</v>
      </c>
      <c r="G5238" t="s">
        <v>165</v>
      </c>
      <c r="H5238" t="s">
        <v>165</v>
      </c>
      <c r="J5238" t="s">
        <v>165</v>
      </c>
      <c r="K5238" t="s">
        <v>165</v>
      </c>
      <c r="L5238" t="s">
        <v>165</v>
      </c>
      <c r="M5238" t="s">
        <v>165</v>
      </c>
      <c r="N5238" t="s">
        <v>165</v>
      </c>
      <c r="O5238" t="s">
        <v>165</v>
      </c>
      <c r="P5238" t="s">
        <v>165</v>
      </c>
      <c r="Q5238" t="s">
        <v>165</v>
      </c>
    </row>
    <row r="5239">
      <c r="B5239" t="s">
        <v>165</v>
      </c>
      <c r="C5239" t="s">
        <v>165</v>
      </c>
      <c r="D5239" t="s">
        <v>165</v>
      </c>
      <c r="E5239" t="s">
        <v>165</v>
      </c>
      <c r="F5239" t="s">
        <v>165</v>
      </c>
      <c r="G5239" t="s">
        <v>165</v>
      </c>
      <c r="H5239" t="s">
        <v>165</v>
      </c>
      <c r="J5239" t="s">
        <v>165</v>
      </c>
      <c r="K5239" t="s">
        <v>165</v>
      </c>
      <c r="L5239" t="s">
        <v>165</v>
      </c>
      <c r="M5239" t="s">
        <v>165</v>
      </c>
      <c r="N5239" t="s">
        <v>165</v>
      </c>
      <c r="O5239" t="s">
        <v>165</v>
      </c>
      <c r="P5239" t="s">
        <v>165</v>
      </c>
      <c r="Q5239" t="s">
        <v>165</v>
      </c>
    </row>
    <row r="5240">
      <c r="B5240" t="s">
        <v>165</v>
      </c>
      <c r="C5240" t="s">
        <v>165</v>
      </c>
      <c r="D5240" t="s">
        <v>165</v>
      </c>
      <c r="E5240" t="s">
        <v>165</v>
      </c>
      <c r="F5240" t="s">
        <v>165</v>
      </c>
      <c r="G5240" t="s">
        <v>165</v>
      </c>
      <c r="H5240" t="s">
        <v>165</v>
      </c>
      <c r="J5240" t="s">
        <v>165</v>
      </c>
      <c r="K5240" t="s">
        <v>165</v>
      </c>
      <c r="L5240" t="s">
        <v>165</v>
      </c>
      <c r="M5240" t="s">
        <v>165</v>
      </c>
      <c r="N5240" t="s">
        <v>165</v>
      </c>
      <c r="O5240" t="s">
        <v>165</v>
      </c>
      <c r="P5240" t="s">
        <v>165</v>
      </c>
      <c r="Q5240" t="s">
        <v>165</v>
      </c>
    </row>
    <row r="5241">
      <c r="B5241" t="s">
        <v>165</v>
      </c>
      <c r="C5241" t="s">
        <v>165</v>
      </c>
      <c r="D5241" t="s">
        <v>165</v>
      </c>
      <c r="E5241" t="s">
        <v>165</v>
      </c>
      <c r="F5241" t="s">
        <v>165</v>
      </c>
      <c r="G5241" t="s">
        <v>165</v>
      </c>
      <c r="H5241" t="s">
        <v>165</v>
      </c>
      <c r="J5241" t="s">
        <v>165</v>
      </c>
      <c r="K5241" t="s">
        <v>165</v>
      </c>
      <c r="L5241" t="s">
        <v>165</v>
      </c>
      <c r="M5241" t="s">
        <v>165</v>
      </c>
      <c r="N5241" t="s">
        <v>165</v>
      </c>
      <c r="O5241" t="s">
        <v>165</v>
      </c>
      <c r="P5241" t="s">
        <v>165</v>
      </c>
      <c r="Q5241" t="s">
        <v>165</v>
      </c>
    </row>
    <row r="5242">
      <c r="B5242" t="s">
        <v>165</v>
      </c>
      <c r="C5242" t="s">
        <v>165</v>
      </c>
      <c r="D5242" t="s">
        <v>165</v>
      </c>
      <c r="E5242" t="s">
        <v>165</v>
      </c>
      <c r="F5242" t="s">
        <v>165</v>
      </c>
      <c r="G5242" t="s">
        <v>165</v>
      </c>
      <c r="H5242" t="s">
        <v>165</v>
      </c>
      <c r="J5242" t="s">
        <v>165</v>
      </c>
      <c r="K5242" t="s">
        <v>165</v>
      </c>
      <c r="L5242" t="s">
        <v>165</v>
      </c>
      <c r="M5242" t="s">
        <v>165</v>
      </c>
      <c r="N5242" t="s">
        <v>165</v>
      </c>
      <c r="O5242" t="s">
        <v>165</v>
      </c>
      <c r="P5242" t="s">
        <v>165</v>
      </c>
      <c r="Q5242" t="s">
        <v>165</v>
      </c>
    </row>
    <row r="5243">
      <c r="B5243" t="s">
        <v>165</v>
      </c>
      <c r="C5243" t="s">
        <v>165</v>
      </c>
      <c r="D5243" t="s">
        <v>165</v>
      </c>
      <c r="E5243" t="s">
        <v>165</v>
      </c>
      <c r="F5243" t="s">
        <v>165</v>
      </c>
      <c r="G5243" t="s">
        <v>165</v>
      </c>
      <c r="H5243" t="s">
        <v>165</v>
      </c>
      <c r="J5243" t="s">
        <v>165</v>
      </c>
      <c r="K5243" t="s">
        <v>165</v>
      </c>
      <c r="L5243" t="s">
        <v>165</v>
      </c>
      <c r="M5243" t="s">
        <v>165</v>
      </c>
      <c r="N5243" t="s">
        <v>165</v>
      </c>
      <c r="O5243" t="s">
        <v>165</v>
      </c>
      <c r="P5243" t="s">
        <v>165</v>
      </c>
      <c r="Q5243" t="s">
        <v>165</v>
      </c>
    </row>
    <row r="5244">
      <c r="B5244" t="s">
        <v>165</v>
      </c>
      <c r="C5244" t="s">
        <v>165</v>
      </c>
      <c r="D5244" t="s">
        <v>165</v>
      </c>
      <c r="E5244" t="s">
        <v>165</v>
      </c>
      <c r="F5244" t="s">
        <v>165</v>
      </c>
      <c r="G5244" t="s">
        <v>165</v>
      </c>
      <c r="H5244" t="s">
        <v>165</v>
      </c>
      <c r="J5244" t="s">
        <v>165</v>
      </c>
      <c r="K5244" t="s">
        <v>165</v>
      </c>
      <c r="L5244" t="s">
        <v>165</v>
      </c>
      <c r="M5244" t="s">
        <v>165</v>
      </c>
      <c r="N5244" t="s">
        <v>165</v>
      </c>
      <c r="O5244" t="s">
        <v>165</v>
      </c>
      <c r="P5244" t="s">
        <v>165</v>
      </c>
      <c r="Q5244" t="s">
        <v>165</v>
      </c>
    </row>
    <row r="5245">
      <c r="B5245" t="s">
        <v>165</v>
      </c>
      <c r="C5245" t="s">
        <v>165</v>
      </c>
      <c r="D5245" t="s">
        <v>165</v>
      </c>
      <c r="E5245" t="s">
        <v>165</v>
      </c>
      <c r="F5245" t="s">
        <v>165</v>
      </c>
      <c r="G5245" t="s">
        <v>165</v>
      </c>
      <c r="H5245" t="s">
        <v>165</v>
      </c>
      <c r="J5245" t="s">
        <v>165</v>
      </c>
      <c r="K5245" t="s">
        <v>165</v>
      </c>
      <c r="L5245" t="s">
        <v>165</v>
      </c>
      <c r="M5245" t="s">
        <v>165</v>
      </c>
      <c r="N5245" t="s">
        <v>165</v>
      </c>
      <c r="O5245" t="s">
        <v>165</v>
      </c>
      <c r="P5245" t="s">
        <v>165</v>
      </c>
      <c r="Q5245" t="s">
        <v>165</v>
      </c>
    </row>
    <row r="5246">
      <c r="B5246" t="s">
        <v>165</v>
      </c>
      <c r="C5246" t="s">
        <v>165</v>
      </c>
      <c r="D5246" t="s">
        <v>165</v>
      </c>
      <c r="E5246" t="s">
        <v>165</v>
      </c>
      <c r="F5246" t="s">
        <v>165</v>
      </c>
      <c r="G5246" t="s">
        <v>165</v>
      </c>
      <c r="H5246" t="s">
        <v>165</v>
      </c>
      <c r="J5246" t="s">
        <v>165</v>
      </c>
      <c r="K5246" t="s">
        <v>165</v>
      </c>
      <c r="L5246" t="s">
        <v>165</v>
      </c>
      <c r="M5246" t="s">
        <v>165</v>
      </c>
      <c r="N5246" t="s">
        <v>165</v>
      </c>
      <c r="O5246" t="s">
        <v>165</v>
      </c>
      <c r="P5246" t="s">
        <v>165</v>
      </c>
      <c r="Q5246" t="s">
        <v>165</v>
      </c>
    </row>
    <row r="5247">
      <c r="B5247" t="s">
        <v>165</v>
      </c>
      <c r="C5247" t="s">
        <v>165</v>
      </c>
      <c r="D5247" t="s">
        <v>165</v>
      </c>
      <c r="E5247" t="s">
        <v>165</v>
      </c>
      <c r="F5247" t="s">
        <v>165</v>
      </c>
      <c r="G5247" t="s">
        <v>165</v>
      </c>
      <c r="H5247" t="s">
        <v>165</v>
      </c>
      <c r="J5247" t="s">
        <v>165</v>
      </c>
      <c r="K5247" t="s">
        <v>165</v>
      </c>
      <c r="L5247" t="s">
        <v>165</v>
      </c>
      <c r="M5247" t="s">
        <v>165</v>
      </c>
      <c r="N5247" t="s">
        <v>165</v>
      </c>
      <c r="O5247" t="s">
        <v>165</v>
      </c>
      <c r="P5247" t="s">
        <v>165</v>
      </c>
      <c r="Q5247" t="s">
        <v>165</v>
      </c>
    </row>
    <row r="5248">
      <c r="B5248" t="s">
        <v>165</v>
      </c>
      <c r="C5248" t="s">
        <v>165</v>
      </c>
      <c r="D5248" t="s">
        <v>165</v>
      </c>
      <c r="E5248" t="s">
        <v>165</v>
      </c>
      <c r="F5248" t="s">
        <v>165</v>
      </c>
      <c r="G5248" t="s">
        <v>165</v>
      </c>
      <c r="H5248" t="s">
        <v>165</v>
      </c>
      <c r="J5248" t="s">
        <v>165</v>
      </c>
      <c r="K5248" t="s">
        <v>165</v>
      </c>
      <c r="L5248" t="s">
        <v>165</v>
      </c>
      <c r="M5248" t="s">
        <v>165</v>
      </c>
      <c r="N5248" t="s">
        <v>165</v>
      </c>
      <c r="O5248" t="s">
        <v>165</v>
      </c>
      <c r="P5248" t="s">
        <v>165</v>
      </c>
      <c r="Q5248" t="s">
        <v>165</v>
      </c>
    </row>
    <row r="5249">
      <c r="B5249" t="s">
        <v>165</v>
      </c>
      <c r="C5249" t="s">
        <v>165</v>
      </c>
      <c r="D5249" t="s">
        <v>165</v>
      </c>
      <c r="E5249" t="s">
        <v>165</v>
      </c>
      <c r="F5249" t="s">
        <v>165</v>
      </c>
      <c r="G5249" t="s">
        <v>165</v>
      </c>
      <c r="H5249" t="s">
        <v>165</v>
      </c>
      <c r="J5249" t="s">
        <v>165</v>
      </c>
      <c r="K5249" t="s">
        <v>165</v>
      </c>
      <c r="L5249" t="s">
        <v>165</v>
      </c>
      <c r="M5249" t="s">
        <v>165</v>
      </c>
      <c r="N5249" t="s">
        <v>165</v>
      </c>
      <c r="O5249" t="s">
        <v>165</v>
      </c>
      <c r="P5249" t="s">
        <v>165</v>
      </c>
      <c r="Q5249" t="s">
        <v>165</v>
      </c>
    </row>
    <row r="5250">
      <c r="B5250" t="s">
        <v>165</v>
      </c>
      <c r="C5250" t="s">
        <v>165</v>
      </c>
      <c r="D5250" t="s">
        <v>165</v>
      </c>
      <c r="E5250" t="s">
        <v>165</v>
      </c>
      <c r="F5250" t="s">
        <v>165</v>
      </c>
      <c r="G5250" t="s">
        <v>165</v>
      </c>
      <c r="H5250" t="s">
        <v>165</v>
      </c>
      <c r="J5250" t="s">
        <v>165</v>
      </c>
      <c r="K5250" t="s">
        <v>165</v>
      </c>
      <c r="L5250" t="s">
        <v>165</v>
      </c>
      <c r="M5250" t="s">
        <v>165</v>
      </c>
      <c r="N5250" t="s">
        <v>165</v>
      </c>
      <c r="O5250" t="s">
        <v>165</v>
      </c>
      <c r="P5250" t="s">
        <v>165</v>
      </c>
      <c r="Q5250" t="s">
        <v>165</v>
      </c>
    </row>
    <row r="5251">
      <c r="B5251" t="s">
        <v>165</v>
      </c>
      <c r="C5251" t="s">
        <v>165</v>
      </c>
      <c r="D5251" t="s">
        <v>165</v>
      </c>
      <c r="E5251" t="s">
        <v>165</v>
      </c>
      <c r="F5251" t="s">
        <v>165</v>
      </c>
      <c r="G5251" t="s">
        <v>165</v>
      </c>
      <c r="H5251" t="s">
        <v>165</v>
      </c>
      <c r="J5251" t="s">
        <v>165</v>
      </c>
      <c r="K5251" t="s">
        <v>165</v>
      </c>
      <c r="L5251" t="s">
        <v>165</v>
      </c>
      <c r="M5251" t="s">
        <v>165</v>
      </c>
      <c r="N5251" t="s">
        <v>165</v>
      </c>
      <c r="O5251" t="s">
        <v>165</v>
      </c>
      <c r="P5251" t="s">
        <v>165</v>
      </c>
      <c r="Q5251" t="s">
        <v>165</v>
      </c>
    </row>
    <row r="5252">
      <c r="B5252" t="s">
        <v>165</v>
      </c>
      <c r="C5252" t="s">
        <v>165</v>
      </c>
      <c r="D5252" t="s">
        <v>165</v>
      </c>
      <c r="E5252" t="s">
        <v>165</v>
      </c>
      <c r="F5252" t="s">
        <v>165</v>
      </c>
      <c r="G5252" t="s">
        <v>165</v>
      </c>
      <c r="H5252" t="s">
        <v>165</v>
      </c>
      <c r="J5252" t="s">
        <v>165</v>
      </c>
      <c r="K5252" t="s">
        <v>165</v>
      </c>
      <c r="L5252" t="s">
        <v>165</v>
      </c>
      <c r="M5252" t="s">
        <v>165</v>
      </c>
      <c r="N5252" t="s">
        <v>165</v>
      </c>
      <c r="O5252" t="s">
        <v>165</v>
      </c>
      <c r="P5252" t="s">
        <v>165</v>
      </c>
      <c r="Q5252" t="s">
        <v>165</v>
      </c>
    </row>
    <row r="5253">
      <c r="B5253" t="s">
        <v>165</v>
      </c>
      <c r="C5253" t="s">
        <v>165</v>
      </c>
      <c r="D5253" t="s">
        <v>165</v>
      </c>
      <c r="E5253" t="s">
        <v>165</v>
      </c>
      <c r="F5253" t="s">
        <v>165</v>
      </c>
      <c r="G5253" t="s">
        <v>165</v>
      </c>
      <c r="H5253" t="s">
        <v>165</v>
      </c>
      <c r="J5253" t="s">
        <v>165</v>
      </c>
      <c r="K5253" t="s">
        <v>165</v>
      </c>
      <c r="L5253" t="s">
        <v>165</v>
      </c>
      <c r="M5253" t="s">
        <v>165</v>
      </c>
      <c r="N5253" t="s">
        <v>165</v>
      </c>
      <c r="O5253" t="s">
        <v>165</v>
      </c>
      <c r="P5253" t="s">
        <v>165</v>
      </c>
      <c r="Q5253" t="s">
        <v>165</v>
      </c>
    </row>
    <row r="5254">
      <c r="B5254" t="s">
        <v>165</v>
      </c>
      <c r="C5254" t="s">
        <v>165</v>
      </c>
      <c r="D5254" t="s">
        <v>165</v>
      </c>
      <c r="E5254" t="s">
        <v>165</v>
      </c>
      <c r="F5254" t="s">
        <v>165</v>
      </c>
      <c r="G5254" t="s">
        <v>165</v>
      </c>
      <c r="H5254" t="s">
        <v>165</v>
      </c>
      <c r="J5254" t="s">
        <v>165</v>
      </c>
      <c r="K5254" t="s">
        <v>165</v>
      </c>
      <c r="L5254" t="s">
        <v>165</v>
      </c>
      <c r="M5254" t="s">
        <v>165</v>
      </c>
      <c r="N5254" t="s">
        <v>165</v>
      </c>
      <c r="O5254" t="s">
        <v>165</v>
      </c>
      <c r="P5254" t="s">
        <v>165</v>
      </c>
      <c r="Q5254" t="s">
        <v>165</v>
      </c>
    </row>
    <row r="5255">
      <c r="B5255" t="s">
        <v>165</v>
      </c>
      <c r="C5255" t="s">
        <v>165</v>
      </c>
      <c r="D5255" t="s">
        <v>165</v>
      </c>
      <c r="E5255" t="s">
        <v>165</v>
      </c>
      <c r="F5255" t="s">
        <v>165</v>
      </c>
      <c r="G5255" t="s">
        <v>165</v>
      </c>
      <c r="H5255" t="s">
        <v>165</v>
      </c>
      <c r="J5255" t="s">
        <v>165</v>
      </c>
      <c r="K5255" t="s">
        <v>165</v>
      </c>
      <c r="L5255" t="s">
        <v>165</v>
      </c>
      <c r="M5255" t="s">
        <v>165</v>
      </c>
      <c r="N5255" t="s">
        <v>165</v>
      </c>
      <c r="O5255" t="s">
        <v>165</v>
      </c>
      <c r="P5255" t="s">
        <v>165</v>
      </c>
      <c r="Q5255" t="s">
        <v>165</v>
      </c>
    </row>
    <row r="5256">
      <c r="B5256" t="s">
        <v>165</v>
      </c>
      <c r="C5256" t="s">
        <v>165</v>
      </c>
      <c r="D5256" t="s">
        <v>165</v>
      </c>
      <c r="E5256" t="s">
        <v>165</v>
      </c>
      <c r="F5256" t="s">
        <v>165</v>
      </c>
      <c r="G5256" t="s">
        <v>165</v>
      </c>
      <c r="H5256" t="s">
        <v>165</v>
      </c>
      <c r="J5256" t="s">
        <v>165</v>
      </c>
      <c r="K5256" t="s">
        <v>165</v>
      </c>
      <c r="L5256" t="s">
        <v>165</v>
      </c>
      <c r="M5256" t="s">
        <v>165</v>
      </c>
      <c r="N5256" t="s">
        <v>165</v>
      </c>
      <c r="O5256" t="s">
        <v>165</v>
      </c>
      <c r="P5256" t="s">
        <v>165</v>
      </c>
      <c r="Q5256" t="s">
        <v>165</v>
      </c>
    </row>
    <row r="5257">
      <c r="B5257" t="s">
        <v>165</v>
      </c>
      <c r="C5257" t="s">
        <v>165</v>
      </c>
      <c r="D5257" t="s">
        <v>165</v>
      </c>
      <c r="E5257" t="s">
        <v>165</v>
      </c>
      <c r="F5257" t="s">
        <v>165</v>
      </c>
      <c r="G5257" t="s">
        <v>165</v>
      </c>
      <c r="H5257" t="s">
        <v>165</v>
      </c>
      <c r="J5257" t="s">
        <v>165</v>
      </c>
      <c r="K5257" t="s">
        <v>165</v>
      </c>
      <c r="L5257" t="s">
        <v>165</v>
      </c>
      <c r="M5257" t="s">
        <v>165</v>
      </c>
      <c r="N5257" t="s">
        <v>165</v>
      </c>
      <c r="O5257" t="s">
        <v>165</v>
      </c>
      <c r="P5257" t="s">
        <v>165</v>
      </c>
      <c r="Q5257" t="s">
        <v>165</v>
      </c>
    </row>
    <row r="5258">
      <c r="B5258" t="s">
        <v>165</v>
      </c>
      <c r="C5258" t="s">
        <v>165</v>
      </c>
      <c r="D5258" t="s">
        <v>165</v>
      </c>
      <c r="E5258" t="s">
        <v>165</v>
      </c>
      <c r="F5258" t="s">
        <v>165</v>
      </c>
      <c r="G5258" t="s">
        <v>165</v>
      </c>
      <c r="H5258" t="s">
        <v>165</v>
      </c>
      <c r="J5258" t="s">
        <v>165</v>
      </c>
      <c r="K5258" t="s">
        <v>165</v>
      </c>
      <c r="L5258" t="s">
        <v>165</v>
      </c>
      <c r="M5258" t="s">
        <v>165</v>
      </c>
      <c r="N5258" t="s">
        <v>165</v>
      </c>
      <c r="O5258" t="s">
        <v>165</v>
      </c>
      <c r="P5258" t="s">
        <v>165</v>
      </c>
      <c r="Q5258" t="s">
        <v>165</v>
      </c>
    </row>
    <row r="5259">
      <c r="B5259" t="s">
        <v>165</v>
      </c>
      <c r="C5259" t="s">
        <v>165</v>
      </c>
      <c r="D5259" t="s">
        <v>165</v>
      </c>
      <c r="E5259" t="s">
        <v>165</v>
      </c>
      <c r="F5259" t="s">
        <v>165</v>
      </c>
      <c r="G5259" t="s">
        <v>165</v>
      </c>
      <c r="H5259" t="s">
        <v>165</v>
      </c>
      <c r="J5259" t="s">
        <v>165</v>
      </c>
      <c r="K5259" t="s">
        <v>165</v>
      </c>
      <c r="L5259" t="s">
        <v>165</v>
      </c>
      <c r="M5259" t="s">
        <v>165</v>
      </c>
      <c r="N5259" t="s">
        <v>165</v>
      </c>
      <c r="O5259" t="s">
        <v>165</v>
      </c>
      <c r="P5259" t="s">
        <v>165</v>
      </c>
      <c r="Q5259" t="s">
        <v>165</v>
      </c>
    </row>
    <row r="5260">
      <c r="B5260" t="s">
        <v>165</v>
      </c>
      <c r="C5260" t="s">
        <v>165</v>
      </c>
      <c r="D5260" t="s">
        <v>165</v>
      </c>
      <c r="E5260" t="s">
        <v>165</v>
      </c>
      <c r="F5260" t="s">
        <v>165</v>
      </c>
      <c r="G5260" t="s">
        <v>165</v>
      </c>
      <c r="H5260" t="s">
        <v>165</v>
      </c>
      <c r="J5260" t="s">
        <v>165</v>
      </c>
      <c r="K5260" t="s">
        <v>165</v>
      </c>
      <c r="L5260" t="s">
        <v>165</v>
      </c>
      <c r="M5260" t="s">
        <v>165</v>
      </c>
      <c r="N5260" t="s">
        <v>165</v>
      </c>
      <c r="O5260" t="s">
        <v>165</v>
      </c>
      <c r="P5260" t="s">
        <v>165</v>
      </c>
      <c r="Q5260" t="s">
        <v>165</v>
      </c>
    </row>
    <row r="5261">
      <c r="B5261" t="s">
        <v>165</v>
      </c>
      <c r="C5261" t="s">
        <v>165</v>
      </c>
      <c r="D5261" t="s">
        <v>165</v>
      </c>
      <c r="E5261" t="s">
        <v>165</v>
      </c>
      <c r="F5261" t="s">
        <v>165</v>
      </c>
      <c r="G5261" t="s">
        <v>165</v>
      </c>
      <c r="H5261" t="s">
        <v>165</v>
      </c>
      <c r="J5261" t="s">
        <v>165</v>
      </c>
      <c r="K5261" t="s">
        <v>165</v>
      </c>
      <c r="L5261" t="s">
        <v>165</v>
      </c>
      <c r="M5261" t="s">
        <v>165</v>
      </c>
      <c r="N5261" t="s">
        <v>165</v>
      </c>
      <c r="O5261" t="s">
        <v>165</v>
      </c>
      <c r="P5261" t="s">
        <v>165</v>
      </c>
      <c r="Q5261" t="s">
        <v>165</v>
      </c>
    </row>
    <row r="5262">
      <c r="B5262" t="s">
        <v>165</v>
      </c>
      <c r="C5262" t="s">
        <v>165</v>
      </c>
      <c r="D5262" t="s">
        <v>165</v>
      </c>
      <c r="E5262" t="s">
        <v>165</v>
      </c>
      <c r="F5262" t="s">
        <v>165</v>
      </c>
      <c r="G5262" t="s">
        <v>165</v>
      </c>
      <c r="H5262" t="s">
        <v>165</v>
      </c>
      <c r="J5262" t="s">
        <v>165</v>
      </c>
      <c r="K5262" t="s">
        <v>165</v>
      </c>
      <c r="L5262" t="s">
        <v>165</v>
      </c>
      <c r="M5262" t="s">
        <v>165</v>
      </c>
      <c r="N5262" t="s">
        <v>165</v>
      </c>
      <c r="O5262" t="s">
        <v>165</v>
      </c>
      <c r="P5262" t="s">
        <v>165</v>
      </c>
      <c r="Q5262" t="s">
        <v>165</v>
      </c>
    </row>
    <row r="5263">
      <c r="B5263" t="s">
        <v>165</v>
      </c>
      <c r="C5263" t="s">
        <v>165</v>
      </c>
      <c r="D5263" t="s">
        <v>165</v>
      </c>
      <c r="E5263" t="s">
        <v>165</v>
      </c>
      <c r="F5263" t="s">
        <v>165</v>
      </c>
      <c r="G5263" t="s">
        <v>165</v>
      </c>
      <c r="H5263" t="s">
        <v>165</v>
      </c>
      <c r="J5263" t="s">
        <v>165</v>
      </c>
      <c r="K5263" t="s">
        <v>165</v>
      </c>
      <c r="L5263" t="s">
        <v>165</v>
      </c>
      <c r="M5263" t="s">
        <v>165</v>
      </c>
      <c r="N5263" t="s">
        <v>165</v>
      </c>
      <c r="O5263" t="s">
        <v>165</v>
      </c>
      <c r="P5263" t="s">
        <v>165</v>
      </c>
      <c r="Q5263" t="s">
        <v>165</v>
      </c>
    </row>
    <row r="5264">
      <c r="B5264" t="s">
        <v>165</v>
      </c>
      <c r="C5264" t="s">
        <v>165</v>
      </c>
      <c r="D5264" t="s">
        <v>165</v>
      </c>
      <c r="E5264" t="s">
        <v>165</v>
      </c>
      <c r="F5264" t="s">
        <v>165</v>
      </c>
      <c r="G5264" t="s">
        <v>165</v>
      </c>
      <c r="H5264" t="s">
        <v>165</v>
      </c>
      <c r="J5264" t="s">
        <v>165</v>
      </c>
      <c r="K5264" t="s">
        <v>165</v>
      </c>
      <c r="L5264" t="s">
        <v>165</v>
      </c>
      <c r="M5264" t="s">
        <v>165</v>
      </c>
      <c r="N5264" t="s">
        <v>165</v>
      </c>
      <c r="O5264" t="s">
        <v>165</v>
      </c>
      <c r="P5264" t="s">
        <v>165</v>
      </c>
      <c r="Q5264" t="s">
        <v>165</v>
      </c>
    </row>
    <row r="5265">
      <c r="B5265" t="s">
        <v>165</v>
      </c>
      <c r="C5265" t="s">
        <v>165</v>
      </c>
      <c r="D5265" t="s">
        <v>165</v>
      </c>
      <c r="E5265" t="s">
        <v>165</v>
      </c>
      <c r="F5265" t="s">
        <v>165</v>
      </c>
      <c r="G5265" t="s">
        <v>165</v>
      </c>
      <c r="H5265" t="s">
        <v>165</v>
      </c>
      <c r="J5265" t="s">
        <v>165</v>
      </c>
      <c r="K5265" t="s">
        <v>165</v>
      </c>
      <c r="L5265" t="s">
        <v>165</v>
      </c>
      <c r="M5265" t="s">
        <v>165</v>
      </c>
      <c r="N5265" t="s">
        <v>165</v>
      </c>
      <c r="O5265" t="s">
        <v>165</v>
      </c>
      <c r="P5265" t="s">
        <v>165</v>
      </c>
      <c r="Q5265" t="s">
        <v>165</v>
      </c>
    </row>
    <row r="5266">
      <c r="B5266" t="s">
        <v>165</v>
      </c>
      <c r="C5266" t="s">
        <v>165</v>
      </c>
      <c r="D5266" t="s">
        <v>165</v>
      </c>
      <c r="E5266" t="s">
        <v>165</v>
      </c>
      <c r="F5266" t="s">
        <v>165</v>
      </c>
      <c r="G5266" t="s">
        <v>165</v>
      </c>
      <c r="H5266" t="s">
        <v>165</v>
      </c>
      <c r="J5266" t="s">
        <v>165</v>
      </c>
      <c r="K5266" t="s">
        <v>165</v>
      </c>
      <c r="L5266" t="s">
        <v>165</v>
      </c>
      <c r="M5266" t="s">
        <v>165</v>
      </c>
      <c r="N5266" t="s">
        <v>165</v>
      </c>
      <c r="O5266" t="s">
        <v>165</v>
      </c>
      <c r="P5266" t="s">
        <v>165</v>
      </c>
      <c r="Q5266" t="s">
        <v>165</v>
      </c>
    </row>
    <row r="5267">
      <c r="B5267" t="s">
        <v>165</v>
      </c>
      <c r="C5267" t="s">
        <v>165</v>
      </c>
      <c r="D5267" t="s">
        <v>165</v>
      </c>
      <c r="E5267" t="s">
        <v>165</v>
      </c>
      <c r="F5267" t="s">
        <v>165</v>
      </c>
      <c r="G5267" t="s">
        <v>165</v>
      </c>
      <c r="H5267" t="s">
        <v>165</v>
      </c>
      <c r="J5267" t="s">
        <v>165</v>
      </c>
      <c r="K5267" t="s">
        <v>165</v>
      </c>
      <c r="L5267" t="s">
        <v>165</v>
      </c>
      <c r="M5267" t="s">
        <v>165</v>
      </c>
      <c r="N5267" t="s">
        <v>165</v>
      </c>
      <c r="O5267" t="s">
        <v>165</v>
      </c>
      <c r="P5267" t="s">
        <v>165</v>
      </c>
      <c r="Q5267" t="s">
        <v>165</v>
      </c>
    </row>
    <row r="5268">
      <c r="B5268" t="s">
        <v>165</v>
      </c>
      <c r="C5268" t="s">
        <v>165</v>
      </c>
      <c r="D5268" t="s">
        <v>165</v>
      </c>
      <c r="E5268" t="s">
        <v>165</v>
      </c>
      <c r="F5268" t="s">
        <v>165</v>
      </c>
      <c r="G5268" t="s">
        <v>165</v>
      </c>
      <c r="H5268" t="s">
        <v>165</v>
      </c>
      <c r="J5268" t="s">
        <v>165</v>
      </c>
      <c r="K5268" t="s">
        <v>165</v>
      </c>
      <c r="L5268" t="s">
        <v>165</v>
      </c>
      <c r="M5268" t="s">
        <v>165</v>
      </c>
      <c r="N5268" t="s">
        <v>165</v>
      </c>
      <c r="O5268" t="s">
        <v>165</v>
      </c>
      <c r="P5268" t="s">
        <v>165</v>
      </c>
      <c r="Q5268" t="s">
        <v>165</v>
      </c>
    </row>
    <row r="5269">
      <c r="B5269" t="s">
        <v>165</v>
      </c>
      <c r="C5269" t="s">
        <v>165</v>
      </c>
      <c r="D5269" t="s">
        <v>165</v>
      </c>
      <c r="E5269" t="s">
        <v>165</v>
      </c>
      <c r="F5269" t="s">
        <v>165</v>
      </c>
      <c r="G5269" t="s">
        <v>165</v>
      </c>
      <c r="H5269" t="s">
        <v>165</v>
      </c>
      <c r="J5269" t="s">
        <v>165</v>
      </c>
      <c r="K5269" t="s">
        <v>165</v>
      </c>
      <c r="L5269" t="s">
        <v>165</v>
      </c>
      <c r="M5269" t="s">
        <v>165</v>
      </c>
      <c r="N5269" t="s">
        <v>165</v>
      </c>
      <c r="O5269" t="s">
        <v>165</v>
      </c>
      <c r="P5269" t="s">
        <v>165</v>
      </c>
      <c r="Q5269" t="s">
        <v>165</v>
      </c>
    </row>
    <row r="5270">
      <c r="B5270" t="s">
        <v>165</v>
      </c>
      <c r="C5270" t="s">
        <v>165</v>
      </c>
      <c r="D5270" t="s">
        <v>165</v>
      </c>
      <c r="E5270" t="s">
        <v>165</v>
      </c>
      <c r="F5270" t="s">
        <v>165</v>
      </c>
      <c r="G5270" t="s">
        <v>165</v>
      </c>
      <c r="H5270" t="s">
        <v>165</v>
      </c>
      <c r="J5270" t="s">
        <v>165</v>
      </c>
      <c r="K5270" t="s">
        <v>165</v>
      </c>
      <c r="L5270" t="s">
        <v>165</v>
      </c>
      <c r="M5270" t="s">
        <v>165</v>
      </c>
      <c r="N5270" t="s">
        <v>165</v>
      </c>
      <c r="O5270" t="s">
        <v>165</v>
      </c>
      <c r="P5270" t="s">
        <v>165</v>
      </c>
      <c r="Q5270" t="s">
        <v>165</v>
      </c>
    </row>
    <row r="5271">
      <c r="B5271" t="s">
        <v>165</v>
      </c>
      <c r="C5271" t="s">
        <v>165</v>
      </c>
      <c r="D5271" t="s">
        <v>165</v>
      </c>
      <c r="E5271" t="s">
        <v>165</v>
      </c>
      <c r="F5271" t="s">
        <v>165</v>
      </c>
      <c r="G5271" t="s">
        <v>165</v>
      </c>
      <c r="H5271" t="s">
        <v>165</v>
      </c>
      <c r="J5271" t="s">
        <v>165</v>
      </c>
      <c r="K5271" t="s">
        <v>165</v>
      </c>
      <c r="L5271" t="s">
        <v>165</v>
      </c>
      <c r="M5271" t="s">
        <v>165</v>
      </c>
      <c r="N5271" t="s">
        <v>165</v>
      </c>
      <c r="O5271" t="s">
        <v>165</v>
      </c>
      <c r="P5271" t="s">
        <v>165</v>
      </c>
      <c r="Q5271" t="s">
        <v>165</v>
      </c>
    </row>
    <row r="5272">
      <c r="B5272" t="s">
        <v>165</v>
      </c>
      <c r="C5272" t="s">
        <v>165</v>
      </c>
      <c r="D5272" t="s">
        <v>165</v>
      </c>
      <c r="E5272" t="s">
        <v>165</v>
      </c>
      <c r="F5272" t="s">
        <v>165</v>
      </c>
      <c r="G5272" t="s">
        <v>165</v>
      </c>
      <c r="H5272" t="s">
        <v>165</v>
      </c>
      <c r="J5272" t="s">
        <v>165</v>
      </c>
      <c r="K5272" t="s">
        <v>165</v>
      </c>
      <c r="L5272" t="s">
        <v>165</v>
      </c>
      <c r="M5272" t="s">
        <v>165</v>
      </c>
      <c r="N5272" t="s">
        <v>165</v>
      </c>
      <c r="O5272" t="s">
        <v>165</v>
      </c>
      <c r="P5272" t="s">
        <v>165</v>
      </c>
      <c r="Q5272" t="s">
        <v>165</v>
      </c>
    </row>
    <row r="5273">
      <c r="B5273" t="s">
        <v>165</v>
      </c>
      <c r="C5273" t="s">
        <v>165</v>
      </c>
      <c r="D5273" t="s">
        <v>165</v>
      </c>
      <c r="E5273" t="s">
        <v>165</v>
      </c>
      <c r="F5273" t="s">
        <v>165</v>
      </c>
      <c r="G5273" t="s">
        <v>165</v>
      </c>
      <c r="H5273" t="s">
        <v>165</v>
      </c>
      <c r="J5273" t="s">
        <v>165</v>
      </c>
      <c r="K5273" t="s">
        <v>165</v>
      </c>
      <c r="L5273" t="s">
        <v>165</v>
      </c>
      <c r="M5273" t="s">
        <v>165</v>
      </c>
      <c r="N5273" t="s">
        <v>165</v>
      </c>
      <c r="O5273" t="s">
        <v>165</v>
      </c>
      <c r="P5273" t="s">
        <v>165</v>
      </c>
      <c r="Q5273" t="s">
        <v>165</v>
      </c>
    </row>
    <row r="5274">
      <c r="B5274" t="s">
        <v>165</v>
      </c>
      <c r="C5274" t="s">
        <v>165</v>
      </c>
      <c r="D5274" t="s">
        <v>165</v>
      </c>
      <c r="E5274" t="s">
        <v>165</v>
      </c>
      <c r="F5274" t="s">
        <v>165</v>
      </c>
      <c r="G5274" t="s">
        <v>165</v>
      </c>
      <c r="H5274" t="s">
        <v>165</v>
      </c>
      <c r="J5274" t="s">
        <v>165</v>
      </c>
      <c r="K5274" t="s">
        <v>165</v>
      </c>
      <c r="L5274" t="s">
        <v>165</v>
      </c>
      <c r="M5274" t="s">
        <v>165</v>
      </c>
      <c r="N5274" t="s">
        <v>165</v>
      </c>
      <c r="O5274" t="s">
        <v>165</v>
      </c>
      <c r="P5274" t="s">
        <v>165</v>
      </c>
      <c r="Q5274" t="s">
        <v>165</v>
      </c>
    </row>
    <row r="5275">
      <c r="B5275" t="s">
        <v>165</v>
      </c>
      <c r="C5275" t="s">
        <v>165</v>
      </c>
      <c r="D5275" t="s">
        <v>165</v>
      </c>
      <c r="E5275" t="s">
        <v>165</v>
      </c>
      <c r="F5275" t="s">
        <v>165</v>
      </c>
      <c r="G5275" t="s">
        <v>165</v>
      </c>
      <c r="H5275" t="s">
        <v>165</v>
      </c>
      <c r="J5275" t="s">
        <v>165</v>
      </c>
      <c r="K5275" t="s">
        <v>165</v>
      </c>
      <c r="L5275" t="s">
        <v>165</v>
      </c>
      <c r="M5275" t="s">
        <v>165</v>
      </c>
      <c r="N5275" t="s">
        <v>165</v>
      </c>
      <c r="O5275" t="s">
        <v>165</v>
      </c>
      <c r="P5275" t="s">
        <v>165</v>
      </c>
      <c r="Q5275" t="s">
        <v>165</v>
      </c>
    </row>
    <row r="5276">
      <c r="B5276" t="s">
        <v>165</v>
      </c>
      <c r="C5276" t="s">
        <v>165</v>
      </c>
      <c r="D5276" t="s">
        <v>165</v>
      </c>
      <c r="E5276" t="s">
        <v>165</v>
      </c>
      <c r="F5276" t="s">
        <v>165</v>
      </c>
      <c r="G5276" t="s">
        <v>165</v>
      </c>
      <c r="H5276" t="s">
        <v>165</v>
      </c>
      <c r="J5276" t="s">
        <v>165</v>
      </c>
      <c r="K5276" t="s">
        <v>165</v>
      </c>
      <c r="L5276" t="s">
        <v>165</v>
      </c>
      <c r="M5276" t="s">
        <v>165</v>
      </c>
      <c r="N5276" t="s">
        <v>165</v>
      </c>
      <c r="O5276" t="s">
        <v>165</v>
      </c>
      <c r="P5276" t="s">
        <v>165</v>
      </c>
      <c r="Q5276" t="s">
        <v>165</v>
      </c>
    </row>
    <row r="5277">
      <c r="B5277" t="s">
        <v>165</v>
      </c>
      <c r="C5277" t="s">
        <v>165</v>
      </c>
      <c r="D5277" t="s">
        <v>165</v>
      </c>
      <c r="E5277" t="s">
        <v>165</v>
      </c>
      <c r="F5277" t="s">
        <v>165</v>
      </c>
      <c r="G5277" t="s">
        <v>165</v>
      </c>
      <c r="H5277" t="s">
        <v>165</v>
      </c>
      <c r="J5277" t="s">
        <v>165</v>
      </c>
      <c r="K5277" t="s">
        <v>165</v>
      </c>
      <c r="L5277" t="s">
        <v>165</v>
      </c>
      <c r="M5277" t="s">
        <v>165</v>
      </c>
      <c r="N5277" t="s">
        <v>165</v>
      </c>
      <c r="O5277" t="s">
        <v>165</v>
      </c>
      <c r="P5277" t="s">
        <v>165</v>
      </c>
      <c r="Q5277" t="s">
        <v>165</v>
      </c>
    </row>
    <row r="5278">
      <c r="B5278" t="s">
        <v>165</v>
      </c>
      <c r="C5278" t="s">
        <v>165</v>
      </c>
      <c r="D5278" t="s">
        <v>165</v>
      </c>
      <c r="E5278" t="s">
        <v>165</v>
      </c>
      <c r="F5278" t="s">
        <v>165</v>
      </c>
      <c r="G5278" t="s">
        <v>165</v>
      </c>
      <c r="H5278" t="s">
        <v>165</v>
      </c>
      <c r="J5278" t="s">
        <v>165</v>
      </c>
      <c r="K5278" t="s">
        <v>165</v>
      </c>
      <c r="L5278" t="s">
        <v>165</v>
      </c>
      <c r="M5278" t="s">
        <v>165</v>
      </c>
      <c r="N5278" t="s">
        <v>165</v>
      </c>
      <c r="O5278" t="s">
        <v>165</v>
      </c>
      <c r="P5278" t="s">
        <v>165</v>
      </c>
      <c r="Q5278" t="s">
        <v>165</v>
      </c>
    </row>
    <row r="5279">
      <c r="B5279" t="s">
        <v>165</v>
      </c>
      <c r="C5279" t="s">
        <v>165</v>
      </c>
      <c r="D5279" t="s">
        <v>165</v>
      </c>
      <c r="E5279" t="s">
        <v>165</v>
      </c>
      <c r="F5279" t="s">
        <v>165</v>
      </c>
      <c r="G5279" t="s">
        <v>165</v>
      </c>
      <c r="H5279" t="s">
        <v>165</v>
      </c>
      <c r="J5279" t="s">
        <v>165</v>
      </c>
      <c r="K5279" t="s">
        <v>165</v>
      </c>
      <c r="L5279" t="s">
        <v>165</v>
      </c>
      <c r="M5279" t="s">
        <v>165</v>
      </c>
      <c r="N5279" t="s">
        <v>165</v>
      </c>
      <c r="O5279" t="s">
        <v>165</v>
      </c>
      <c r="P5279" t="s">
        <v>165</v>
      </c>
      <c r="Q5279" t="s">
        <v>165</v>
      </c>
    </row>
    <row r="5280">
      <c r="B5280" t="s">
        <v>165</v>
      </c>
      <c r="C5280" t="s">
        <v>165</v>
      </c>
      <c r="D5280" t="s">
        <v>165</v>
      </c>
      <c r="E5280" t="s">
        <v>165</v>
      </c>
      <c r="F5280" t="s">
        <v>165</v>
      </c>
      <c r="G5280" t="s">
        <v>165</v>
      </c>
      <c r="H5280" t="s">
        <v>165</v>
      </c>
      <c r="J5280" t="s">
        <v>165</v>
      </c>
      <c r="K5280" t="s">
        <v>165</v>
      </c>
      <c r="L5280" t="s">
        <v>165</v>
      </c>
      <c r="M5280" t="s">
        <v>165</v>
      </c>
      <c r="N5280" t="s">
        <v>165</v>
      </c>
      <c r="O5280" t="s">
        <v>165</v>
      </c>
      <c r="P5280" t="s">
        <v>165</v>
      </c>
      <c r="Q5280" t="s">
        <v>165</v>
      </c>
    </row>
    <row r="5281">
      <c r="B5281" t="s">
        <v>165</v>
      </c>
      <c r="C5281" t="s">
        <v>165</v>
      </c>
      <c r="D5281" t="s">
        <v>165</v>
      </c>
      <c r="E5281" t="s">
        <v>165</v>
      </c>
      <c r="F5281" t="s">
        <v>165</v>
      </c>
      <c r="G5281" t="s">
        <v>165</v>
      </c>
      <c r="H5281" t="s">
        <v>165</v>
      </c>
      <c r="J5281" t="s">
        <v>165</v>
      </c>
      <c r="K5281" t="s">
        <v>165</v>
      </c>
      <c r="L5281" t="s">
        <v>165</v>
      </c>
      <c r="M5281" t="s">
        <v>165</v>
      </c>
      <c r="N5281" t="s">
        <v>165</v>
      </c>
      <c r="O5281" t="s">
        <v>165</v>
      </c>
      <c r="P5281" t="s">
        <v>165</v>
      </c>
      <c r="Q5281" t="s">
        <v>165</v>
      </c>
    </row>
    <row r="5282">
      <c r="B5282" t="s">
        <v>165</v>
      </c>
      <c r="C5282" t="s">
        <v>165</v>
      </c>
      <c r="D5282" t="s">
        <v>165</v>
      </c>
      <c r="E5282" t="s">
        <v>165</v>
      </c>
      <c r="F5282" t="s">
        <v>165</v>
      </c>
      <c r="G5282" t="s">
        <v>165</v>
      </c>
      <c r="H5282" t="s">
        <v>165</v>
      </c>
      <c r="J5282" t="s">
        <v>165</v>
      </c>
      <c r="K5282" t="s">
        <v>165</v>
      </c>
      <c r="L5282" t="s">
        <v>165</v>
      </c>
      <c r="M5282" t="s">
        <v>165</v>
      </c>
      <c r="N5282" t="s">
        <v>165</v>
      </c>
      <c r="O5282" t="s">
        <v>165</v>
      </c>
      <c r="P5282" t="s">
        <v>165</v>
      </c>
      <c r="Q5282" t="s">
        <v>165</v>
      </c>
    </row>
    <row r="5283">
      <c r="B5283" t="s">
        <v>165</v>
      </c>
      <c r="C5283" t="s">
        <v>165</v>
      </c>
      <c r="D5283" t="s">
        <v>165</v>
      </c>
      <c r="E5283" t="s">
        <v>165</v>
      </c>
      <c r="F5283" t="s">
        <v>165</v>
      </c>
      <c r="G5283" t="s">
        <v>165</v>
      </c>
      <c r="H5283" t="s">
        <v>165</v>
      </c>
      <c r="J5283" t="s">
        <v>165</v>
      </c>
      <c r="K5283" t="s">
        <v>165</v>
      </c>
      <c r="L5283" t="s">
        <v>165</v>
      </c>
      <c r="M5283" t="s">
        <v>165</v>
      </c>
      <c r="N5283" t="s">
        <v>165</v>
      </c>
      <c r="O5283" t="s">
        <v>165</v>
      </c>
      <c r="P5283" t="s">
        <v>165</v>
      </c>
      <c r="Q5283" t="s">
        <v>165</v>
      </c>
    </row>
    <row r="5284">
      <c r="B5284" t="s">
        <v>165</v>
      </c>
      <c r="C5284" t="s">
        <v>165</v>
      </c>
      <c r="D5284" t="s">
        <v>165</v>
      </c>
      <c r="E5284" t="s">
        <v>165</v>
      </c>
      <c r="F5284" t="s">
        <v>165</v>
      </c>
      <c r="G5284" t="s">
        <v>165</v>
      </c>
      <c r="H5284" t="s">
        <v>165</v>
      </c>
      <c r="J5284" t="s">
        <v>165</v>
      </c>
      <c r="K5284" t="s">
        <v>165</v>
      </c>
      <c r="L5284" t="s">
        <v>165</v>
      </c>
      <c r="M5284" t="s">
        <v>165</v>
      </c>
      <c r="N5284" t="s">
        <v>165</v>
      </c>
      <c r="O5284" t="s">
        <v>165</v>
      </c>
      <c r="P5284" t="s">
        <v>165</v>
      </c>
      <c r="Q5284" t="s">
        <v>165</v>
      </c>
    </row>
    <row r="5285">
      <c r="B5285" t="s">
        <v>165</v>
      </c>
      <c r="C5285" t="s">
        <v>165</v>
      </c>
      <c r="D5285" t="s">
        <v>165</v>
      </c>
      <c r="E5285" t="s">
        <v>165</v>
      </c>
      <c r="F5285" t="s">
        <v>165</v>
      </c>
      <c r="G5285" t="s">
        <v>165</v>
      </c>
      <c r="H5285" t="s">
        <v>165</v>
      </c>
      <c r="J5285" t="s">
        <v>165</v>
      </c>
      <c r="K5285" t="s">
        <v>165</v>
      </c>
      <c r="L5285" t="s">
        <v>165</v>
      </c>
      <c r="M5285" t="s">
        <v>165</v>
      </c>
      <c r="N5285" t="s">
        <v>165</v>
      </c>
      <c r="O5285" t="s">
        <v>165</v>
      </c>
      <c r="P5285" t="s">
        <v>165</v>
      </c>
      <c r="Q5285" t="s">
        <v>165</v>
      </c>
    </row>
    <row r="5286">
      <c r="B5286" t="s">
        <v>165</v>
      </c>
      <c r="C5286" t="s">
        <v>165</v>
      </c>
      <c r="D5286" t="s">
        <v>165</v>
      </c>
      <c r="E5286" t="s">
        <v>165</v>
      </c>
      <c r="F5286" t="s">
        <v>165</v>
      </c>
      <c r="G5286" t="s">
        <v>165</v>
      </c>
      <c r="H5286" t="s">
        <v>165</v>
      </c>
      <c r="J5286" t="s">
        <v>165</v>
      </c>
      <c r="K5286" t="s">
        <v>165</v>
      </c>
      <c r="L5286" t="s">
        <v>165</v>
      </c>
      <c r="M5286" t="s">
        <v>165</v>
      </c>
      <c r="N5286" t="s">
        <v>165</v>
      </c>
      <c r="O5286" t="s">
        <v>165</v>
      </c>
      <c r="P5286" t="s">
        <v>165</v>
      </c>
      <c r="Q5286" t="s">
        <v>165</v>
      </c>
    </row>
    <row r="5287">
      <c r="B5287" t="s">
        <v>165</v>
      </c>
      <c r="C5287" t="s">
        <v>165</v>
      </c>
      <c r="D5287" t="s">
        <v>165</v>
      </c>
      <c r="E5287" t="s">
        <v>165</v>
      </c>
      <c r="F5287" t="s">
        <v>165</v>
      </c>
      <c r="G5287" t="s">
        <v>165</v>
      </c>
      <c r="H5287" t="s">
        <v>165</v>
      </c>
      <c r="J5287" t="s">
        <v>165</v>
      </c>
      <c r="K5287" t="s">
        <v>165</v>
      </c>
      <c r="L5287" t="s">
        <v>165</v>
      </c>
      <c r="M5287" t="s">
        <v>165</v>
      </c>
      <c r="N5287" t="s">
        <v>165</v>
      </c>
      <c r="O5287" t="s">
        <v>165</v>
      </c>
      <c r="P5287" t="s">
        <v>165</v>
      </c>
      <c r="Q5287" t="s">
        <v>165</v>
      </c>
    </row>
    <row r="5288">
      <c r="B5288" t="s">
        <v>165</v>
      </c>
      <c r="C5288" t="s">
        <v>165</v>
      </c>
      <c r="D5288" t="s">
        <v>165</v>
      </c>
      <c r="E5288" t="s">
        <v>165</v>
      </c>
      <c r="F5288" t="s">
        <v>165</v>
      </c>
      <c r="G5288" t="s">
        <v>165</v>
      </c>
      <c r="H5288" t="s">
        <v>165</v>
      </c>
      <c r="J5288" t="s">
        <v>165</v>
      </c>
      <c r="K5288" t="s">
        <v>165</v>
      </c>
      <c r="L5288" t="s">
        <v>165</v>
      </c>
      <c r="M5288" t="s">
        <v>165</v>
      </c>
      <c r="N5288" t="s">
        <v>165</v>
      </c>
      <c r="O5288" t="s">
        <v>165</v>
      </c>
      <c r="P5288" t="s">
        <v>165</v>
      </c>
      <c r="Q5288" t="s">
        <v>165</v>
      </c>
    </row>
    <row r="5289">
      <c r="B5289" t="s">
        <v>165</v>
      </c>
      <c r="C5289" t="s">
        <v>165</v>
      </c>
      <c r="D5289" t="s">
        <v>165</v>
      </c>
      <c r="E5289" t="s">
        <v>165</v>
      </c>
      <c r="F5289" t="s">
        <v>165</v>
      </c>
      <c r="G5289" t="s">
        <v>165</v>
      </c>
      <c r="H5289" t="s">
        <v>165</v>
      </c>
      <c r="J5289" t="s">
        <v>165</v>
      </c>
      <c r="K5289" t="s">
        <v>165</v>
      </c>
      <c r="L5289" t="s">
        <v>165</v>
      </c>
      <c r="M5289" t="s">
        <v>165</v>
      </c>
      <c r="N5289" t="s">
        <v>165</v>
      </c>
      <c r="O5289" t="s">
        <v>165</v>
      </c>
      <c r="P5289" t="s">
        <v>165</v>
      </c>
      <c r="Q5289" t="s">
        <v>165</v>
      </c>
    </row>
    <row r="5290">
      <c r="B5290" t="s">
        <v>165</v>
      </c>
      <c r="C5290" t="s">
        <v>165</v>
      </c>
      <c r="D5290" t="s">
        <v>165</v>
      </c>
      <c r="E5290" t="s">
        <v>165</v>
      </c>
      <c r="F5290" t="s">
        <v>165</v>
      </c>
      <c r="G5290" t="s">
        <v>165</v>
      </c>
      <c r="H5290" t="s">
        <v>165</v>
      </c>
      <c r="J5290" t="s">
        <v>165</v>
      </c>
      <c r="K5290" t="s">
        <v>165</v>
      </c>
      <c r="L5290" t="s">
        <v>165</v>
      </c>
      <c r="M5290" t="s">
        <v>165</v>
      </c>
      <c r="N5290" t="s">
        <v>165</v>
      </c>
      <c r="O5290" t="s">
        <v>165</v>
      </c>
      <c r="P5290" t="s">
        <v>165</v>
      </c>
      <c r="Q5290" t="s">
        <v>165</v>
      </c>
    </row>
    <row r="5291">
      <c r="B5291" t="s">
        <v>165</v>
      </c>
      <c r="C5291" t="s">
        <v>165</v>
      </c>
      <c r="D5291" t="s">
        <v>165</v>
      </c>
      <c r="E5291" t="s">
        <v>165</v>
      </c>
      <c r="F5291" t="s">
        <v>165</v>
      </c>
      <c r="G5291" t="s">
        <v>165</v>
      </c>
      <c r="H5291" t="s">
        <v>165</v>
      </c>
      <c r="J5291" t="s">
        <v>165</v>
      </c>
      <c r="K5291" t="s">
        <v>165</v>
      </c>
      <c r="L5291" t="s">
        <v>165</v>
      </c>
      <c r="M5291" t="s">
        <v>165</v>
      </c>
      <c r="N5291" t="s">
        <v>165</v>
      </c>
      <c r="O5291" t="s">
        <v>165</v>
      </c>
      <c r="P5291" t="s">
        <v>165</v>
      </c>
      <c r="Q5291" t="s">
        <v>165</v>
      </c>
    </row>
    <row r="5292">
      <c r="B5292" t="s">
        <v>165</v>
      </c>
      <c r="C5292" t="s">
        <v>165</v>
      </c>
      <c r="D5292" t="s">
        <v>165</v>
      </c>
      <c r="E5292" t="s">
        <v>165</v>
      </c>
      <c r="F5292" t="s">
        <v>165</v>
      </c>
      <c r="G5292" t="s">
        <v>165</v>
      </c>
      <c r="H5292" t="s">
        <v>165</v>
      </c>
      <c r="J5292" t="s">
        <v>165</v>
      </c>
      <c r="K5292" t="s">
        <v>165</v>
      </c>
      <c r="L5292" t="s">
        <v>165</v>
      </c>
      <c r="M5292" t="s">
        <v>165</v>
      </c>
      <c r="N5292" t="s">
        <v>165</v>
      </c>
      <c r="O5292" t="s">
        <v>165</v>
      </c>
      <c r="P5292" t="s">
        <v>165</v>
      </c>
      <c r="Q5292" t="s">
        <v>165</v>
      </c>
    </row>
    <row r="5293">
      <c r="B5293" t="s">
        <v>165</v>
      </c>
      <c r="C5293" t="s">
        <v>165</v>
      </c>
      <c r="D5293" t="s">
        <v>165</v>
      </c>
      <c r="E5293" t="s">
        <v>165</v>
      </c>
      <c r="F5293" t="s">
        <v>165</v>
      </c>
      <c r="G5293" t="s">
        <v>165</v>
      </c>
      <c r="H5293" t="s">
        <v>165</v>
      </c>
      <c r="J5293" t="s">
        <v>165</v>
      </c>
      <c r="K5293" t="s">
        <v>165</v>
      </c>
      <c r="L5293" t="s">
        <v>165</v>
      </c>
      <c r="M5293" t="s">
        <v>165</v>
      </c>
      <c r="N5293" t="s">
        <v>165</v>
      </c>
      <c r="O5293" t="s">
        <v>165</v>
      </c>
      <c r="P5293" t="s">
        <v>165</v>
      </c>
      <c r="Q5293" t="s">
        <v>165</v>
      </c>
    </row>
    <row r="5294">
      <c r="B5294" t="s">
        <v>165</v>
      </c>
      <c r="C5294" t="s">
        <v>165</v>
      </c>
      <c r="D5294" t="s">
        <v>165</v>
      </c>
      <c r="E5294" t="s">
        <v>165</v>
      </c>
      <c r="F5294" t="s">
        <v>165</v>
      </c>
      <c r="G5294" t="s">
        <v>165</v>
      </c>
      <c r="H5294" t="s">
        <v>165</v>
      </c>
      <c r="J5294" t="s">
        <v>165</v>
      </c>
      <c r="K5294" t="s">
        <v>165</v>
      </c>
      <c r="L5294" t="s">
        <v>165</v>
      </c>
      <c r="M5294" t="s">
        <v>165</v>
      </c>
      <c r="N5294" t="s">
        <v>165</v>
      </c>
      <c r="O5294" t="s">
        <v>165</v>
      </c>
      <c r="P5294" t="s">
        <v>165</v>
      </c>
      <c r="Q5294" t="s">
        <v>165</v>
      </c>
    </row>
    <row r="5295">
      <c r="B5295" t="s">
        <v>165</v>
      </c>
      <c r="C5295" t="s">
        <v>165</v>
      </c>
      <c r="D5295" t="s">
        <v>165</v>
      </c>
      <c r="E5295" t="s">
        <v>165</v>
      </c>
      <c r="F5295" t="s">
        <v>165</v>
      </c>
      <c r="G5295" t="s">
        <v>165</v>
      </c>
      <c r="H5295" t="s">
        <v>165</v>
      </c>
      <c r="J5295" t="s">
        <v>165</v>
      </c>
      <c r="K5295" t="s">
        <v>165</v>
      </c>
      <c r="L5295" t="s">
        <v>165</v>
      </c>
      <c r="M5295" t="s">
        <v>165</v>
      </c>
      <c r="N5295" t="s">
        <v>165</v>
      </c>
      <c r="O5295" t="s">
        <v>165</v>
      </c>
      <c r="P5295" t="s">
        <v>165</v>
      </c>
      <c r="Q5295" t="s">
        <v>165</v>
      </c>
    </row>
    <row r="5296">
      <c r="B5296" t="s">
        <v>165</v>
      </c>
      <c r="C5296" t="s">
        <v>165</v>
      </c>
      <c r="D5296" t="s">
        <v>165</v>
      </c>
      <c r="E5296" t="s">
        <v>165</v>
      </c>
      <c r="F5296" t="s">
        <v>165</v>
      </c>
      <c r="G5296" t="s">
        <v>165</v>
      </c>
      <c r="H5296" t="s">
        <v>165</v>
      </c>
      <c r="J5296" t="s">
        <v>165</v>
      </c>
      <c r="K5296" t="s">
        <v>165</v>
      </c>
      <c r="L5296" t="s">
        <v>165</v>
      </c>
      <c r="M5296" t="s">
        <v>165</v>
      </c>
      <c r="N5296" t="s">
        <v>165</v>
      </c>
      <c r="O5296" t="s">
        <v>165</v>
      </c>
      <c r="P5296" t="s">
        <v>165</v>
      </c>
      <c r="Q5296" t="s">
        <v>165</v>
      </c>
    </row>
    <row r="5297">
      <c r="B5297" t="s">
        <v>165</v>
      </c>
      <c r="C5297" t="s">
        <v>165</v>
      </c>
      <c r="D5297" t="s">
        <v>165</v>
      </c>
      <c r="E5297" t="s">
        <v>165</v>
      </c>
      <c r="F5297" t="s">
        <v>165</v>
      </c>
      <c r="G5297" t="s">
        <v>165</v>
      </c>
      <c r="H5297" t="s">
        <v>165</v>
      </c>
      <c r="J5297" t="s">
        <v>165</v>
      </c>
      <c r="K5297" t="s">
        <v>165</v>
      </c>
      <c r="L5297" t="s">
        <v>165</v>
      </c>
      <c r="M5297" t="s">
        <v>165</v>
      </c>
      <c r="N5297" t="s">
        <v>165</v>
      </c>
      <c r="O5297" t="s">
        <v>165</v>
      </c>
      <c r="P5297" t="s">
        <v>165</v>
      </c>
      <c r="Q5297" t="s">
        <v>165</v>
      </c>
    </row>
    <row r="5298">
      <c r="B5298" t="s">
        <v>165</v>
      </c>
      <c r="C5298" t="s">
        <v>165</v>
      </c>
      <c r="D5298" t="s">
        <v>165</v>
      </c>
      <c r="E5298" t="s">
        <v>165</v>
      </c>
      <c r="F5298" t="s">
        <v>165</v>
      </c>
      <c r="G5298" t="s">
        <v>165</v>
      </c>
      <c r="H5298" t="s">
        <v>165</v>
      </c>
      <c r="J5298" t="s">
        <v>165</v>
      </c>
      <c r="K5298" t="s">
        <v>165</v>
      </c>
      <c r="L5298" t="s">
        <v>165</v>
      </c>
      <c r="M5298" t="s">
        <v>165</v>
      </c>
      <c r="N5298" t="s">
        <v>165</v>
      </c>
      <c r="O5298" t="s">
        <v>165</v>
      </c>
      <c r="P5298" t="s">
        <v>165</v>
      </c>
      <c r="Q5298" t="s">
        <v>165</v>
      </c>
    </row>
    <row r="5299">
      <c r="B5299" t="s">
        <v>165</v>
      </c>
      <c r="C5299" t="s">
        <v>165</v>
      </c>
      <c r="D5299" t="s">
        <v>165</v>
      </c>
      <c r="E5299" t="s">
        <v>165</v>
      </c>
      <c r="F5299" t="s">
        <v>165</v>
      </c>
      <c r="G5299" t="s">
        <v>165</v>
      </c>
      <c r="H5299" t="s">
        <v>165</v>
      </c>
      <c r="J5299" t="s">
        <v>165</v>
      </c>
      <c r="K5299" t="s">
        <v>165</v>
      </c>
      <c r="L5299" t="s">
        <v>165</v>
      </c>
      <c r="M5299" t="s">
        <v>165</v>
      </c>
      <c r="N5299" t="s">
        <v>165</v>
      </c>
      <c r="O5299" t="s">
        <v>165</v>
      </c>
      <c r="P5299" t="s">
        <v>165</v>
      </c>
      <c r="Q5299" t="s">
        <v>165</v>
      </c>
    </row>
    <row r="5300">
      <c r="B5300" t="s">
        <v>165</v>
      </c>
      <c r="C5300" t="s">
        <v>165</v>
      </c>
      <c r="D5300" t="s">
        <v>165</v>
      </c>
      <c r="E5300" t="s">
        <v>165</v>
      </c>
      <c r="F5300" t="s">
        <v>165</v>
      </c>
      <c r="G5300" t="s">
        <v>165</v>
      </c>
      <c r="H5300" t="s">
        <v>165</v>
      </c>
      <c r="J5300" t="s">
        <v>165</v>
      </c>
      <c r="K5300" t="s">
        <v>165</v>
      </c>
      <c r="L5300" t="s">
        <v>165</v>
      </c>
      <c r="M5300" t="s">
        <v>165</v>
      </c>
      <c r="N5300" t="s">
        <v>165</v>
      </c>
      <c r="O5300" t="s">
        <v>165</v>
      </c>
      <c r="P5300" t="s">
        <v>165</v>
      </c>
      <c r="Q5300" t="s">
        <v>165</v>
      </c>
    </row>
    <row r="5301">
      <c r="B5301" t="s">
        <v>165</v>
      </c>
      <c r="C5301" t="s">
        <v>165</v>
      </c>
      <c r="D5301" t="s">
        <v>165</v>
      </c>
      <c r="E5301" t="s">
        <v>165</v>
      </c>
      <c r="F5301" t="s">
        <v>165</v>
      </c>
      <c r="G5301" t="s">
        <v>165</v>
      </c>
      <c r="H5301" t="s">
        <v>165</v>
      </c>
      <c r="J5301" t="s">
        <v>165</v>
      </c>
      <c r="K5301" t="s">
        <v>165</v>
      </c>
      <c r="L5301" t="s">
        <v>165</v>
      </c>
      <c r="M5301" t="s">
        <v>165</v>
      </c>
      <c r="N5301" t="s">
        <v>165</v>
      </c>
      <c r="O5301" t="s">
        <v>165</v>
      </c>
      <c r="P5301" t="s">
        <v>165</v>
      </c>
      <c r="Q5301" t="s">
        <v>165</v>
      </c>
    </row>
    <row r="5302">
      <c r="B5302" t="s">
        <v>165</v>
      </c>
      <c r="C5302" t="s">
        <v>165</v>
      </c>
      <c r="D5302" t="s">
        <v>165</v>
      </c>
      <c r="E5302" t="s">
        <v>165</v>
      </c>
      <c r="F5302" t="s">
        <v>165</v>
      </c>
      <c r="G5302" t="s">
        <v>165</v>
      </c>
      <c r="H5302" t="s">
        <v>165</v>
      </c>
      <c r="J5302" t="s">
        <v>165</v>
      </c>
      <c r="K5302" t="s">
        <v>165</v>
      </c>
      <c r="L5302" t="s">
        <v>165</v>
      </c>
      <c r="M5302" t="s">
        <v>165</v>
      </c>
      <c r="N5302" t="s">
        <v>165</v>
      </c>
      <c r="O5302" t="s">
        <v>165</v>
      </c>
      <c r="P5302" t="s">
        <v>165</v>
      </c>
      <c r="Q5302" t="s">
        <v>165</v>
      </c>
    </row>
    <row r="5303">
      <c r="B5303" t="s">
        <v>165</v>
      </c>
      <c r="C5303" t="s">
        <v>165</v>
      </c>
      <c r="D5303" t="s">
        <v>165</v>
      </c>
      <c r="E5303" t="s">
        <v>165</v>
      </c>
      <c r="F5303" t="s">
        <v>165</v>
      </c>
      <c r="G5303" t="s">
        <v>165</v>
      </c>
      <c r="H5303" t="s">
        <v>165</v>
      </c>
      <c r="J5303" t="s">
        <v>165</v>
      </c>
      <c r="K5303" t="s">
        <v>165</v>
      </c>
      <c r="L5303" t="s">
        <v>165</v>
      </c>
      <c r="M5303" t="s">
        <v>165</v>
      </c>
      <c r="N5303" t="s">
        <v>165</v>
      </c>
      <c r="O5303" t="s">
        <v>165</v>
      </c>
      <c r="P5303" t="s">
        <v>165</v>
      </c>
      <c r="Q5303" t="s">
        <v>165</v>
      </c>
    </row>
    <row r="5304">
      <c r="B5304" t="s">
        <v>165</v>
      </c>
      <c r="C5304" t="s">
        <v>165</v>
      </c>
      <c r="D5304" t="s">
        <v>165</v>
      </c>
      <c r="E5304" t="s">
        <v>165</v>
      </c>
      <c r="F5304" t="s">
        <v>165</v>
      </c>
      <c r="G5304" t="s">
        <v>165</v>
      </c>
      <c r="H5304" t="s">
        <v>165</v>
      </c>
      <c r="J5304" t="s">
        <v>165</v>
      </c>
      <c r="K5304" t="s">
        <v>165</v>
      </c>
      <c r="L5304" t="s">
        <v>165</v>
      </c>
      <c r="M5304" t="s">
        <v>165</v>
      </c>
      <c r="N5304" t="s">
        <v>165</v>
      </c>
      <c r="O5304" t="s">
        <v>165</v>
      </c>
      <c r="P5304" t="s">
        <v>165</v>
      </c>
      <c r="Q5304" t="s">
        <v>165</v>
      </c>
    </row>
    <row r="5305">
      <c r="B5305" t="s">
        <v>165</v>
      </c>
      <c r="C5305" t="s">
        <v>165</v>
      </c>
      <c r="D5305" t="s">
        <v>165</v>
      </c>
      <c r="E5305" t="s">
        <v>165</v>
      </c>
      <c r="F5305" t="s">
        <v>165</v>
      </c>
      <c r="G5305" t="s">
        <v>165</v>
      </c>
      <c r="H5305" t="s">
        <v>165</v>
      </c>
      <c r="J5305" t="s">
        <v>165</v>
      </c>
      <c r="K5305" t="s">
        <v>165</v>
      </c>
      <c r="L5305" t="s">
        <v>165</v>
      </c>
      <c r="M5305" t="s">
        <v>165</v>
      </c>
      <c r="N5305" t="s">
        <v>165</v>
      </c>
      <c r="O5305" t="s">
        <v>165</v>
      </c>
      <c r="P5305" t="s">
        <v>165</v>
      </c>
      <c r="Q5305" t="s">
        <v>165</v>
      </c>
    </row>
    <row r="5306">
      <c r="B5306" t="s">
        <v>165</v>
      </c>
      <c r="C5306" t="s">
        <v>165</v>
      </c>
      <c r="D5306" t="s">
        <v>165</v>
      </c>
      <c r="E5306" t="s">
        <v>165</v>
      </c>
      <c r="F5306" t="s">
        <v>165</v>
      </c>
      <c r="G5306" t="s">
        <v>165</v>
      </c>
      <c r="H5306" t="s">
        <v>165</v>
      </c>
      <c r="J5306" t="s">
        <v>165</v>
      </c>
      <c r="K5306" t="s">
        <v>165</v>
      </c>
      <c r="L5306" t="s">
        <v>165</v>
      </c>
      <c r="M5306" t="s">
        <v>165</v>
      </c>
      <c r="N5306" t="s">
        <v>165</v>
      </c>
      <c r="O5306" t="s">
        <v>165</v>
      </c>
      <c r="P5306" t="s">
        <v>165</v>
      </c>
      <c r="Q5306" t="s">
        <v>165</v>
      </c>
    </row>
    <row r="5307">
      <c r="B5307" t="s">
        <v>165</v>
      </c>
      <c r="C5307" t="s">
        <v>165</v>
      </c>
      <c r="D5307" t="s">
        <v>165</v>
      </c>
      <c r="E5307" t="s">
        <v>165</v>
      </c>
      <c r="F5307" t="s">
        <v>165</v>
      </c>
      <c r="G5307" t="s">
        <v>165</v>
      </c>
      <c r="H5307" t="s">
        <v>165</v>
      </c>
      <c r="J5307" t="s">
        <v>165</v>
      </c>
      <c r="K5307" t="s">
        <v>165</v>
      </c>
      <c r="L5307" t="s">
        <v>165</v>
      </c>
      <c r="M5307" t="s">
        <v>165</v>
      </c>
      <c r="N5307" t="s">
        <v>165</v>
      </c>
      <c r="O5307" t="s">
        <v>165</v>
      </c>
      <c r="P5307" t="s">
        <v>165</v>
      </c>
      <c r="Q5307" t="s">
        <v>165</v>
      </c>
    </row>
    <row r="5308">
      <c r="B5308" t="s">
        <v>165</v>
      </c>
      <c r="C5308" t="s">
        <v>165</v>
      </c>
      <c r="D5308" t="s">
        <v>165</v>
      </c>
      <c r="E5308" t="s">
        <v>165</v>
      </c>
      <c r="F5308" t="s">
        <v>165</v>
      </c>
      <c r="G5308" t="s">
        <v>165</v>
      </c>
      <c r="H5308" t="s">
        <v>165</v>
      </c>
      <c r="J5308" t="s">
        <v>165</v>
      </c>
      <c r="K5308" t="s">
        <v>165</v>
      </c>
      <c r="L5308" t="s">
        <v>165</v>
      </c>
      <c r="M5308" t="s">
        <v>165</v>
      </c>
      <c r="N5308" t="s">
        <v>165</v>
      </c>
      <c r="O5308" t="s">
        <v>165</v>
      </c>
      <c r="P5308" t="s">
        <v>165</v>
      </c>
      <c r="Q5308" t="s">
        <v>165</v>
      </c>
    </row>
    <row r="5309">
      <c r="B5309" t="s">
        <v>165</v>
      </c>
      <c r="C5309" t="s">
        <v>165</v>
      </c>
      <c r="D5309" t="s">
        <v>165</v>
      </c>
      <c r="E5309" t="s">
        <v>165</v>
      </c>
      <c r="F5309" t="s">
        <v>165</v>
      </c>
      <c r="G5309" t="s">
        <v>165</v>
      </c>
      <c r="H5309" t="s">
        <v>165</v>
      </c>
      <c r="J5309" t="s">
        <v>165</v>
      </c>
      <c r="K5309" t="s">
        <v>165</v>
      </c>
      <c r="L5309" t="s">
        <v>165</v>
      </c>
      <c r="M5309" t="s">
        <v>165</v>
      </c>
      <c r="N5309" t="s">
        <v>165</v>
      </c>
      <c r="O5309" t="s">
        <v>165</v>
      </c>
      <c r="P5309" t="s">
        <v>165</v>
      </c>
      <c r="Q5309" t="s">
        <v>165</v>
      </c>
    </row>
    <row r="5310">
      <c r="B5310" t="s">
        <v>165</v>
      </c>
      <c r="C5310" t="s">
        <v>165</v>
      </c>
      <c r="D5310" t="s">
        <v>165</v>
      </c>
      <c r="E5310" t="s">
        <v>165</v>
      </c>
      <c r="F5310" t="s">
        <v>165</v>
      </c>
      <c r="G5310" t="s">
        <v>165</v>
      </c>
      <c r="H5310" t="s">
        <v>165</v>
      </c>
      <c r="J5310" t="s">
        <v>165</v>
      </c>
      <c r="K5310" t="s">
        <v>165</v>
      </c>
      <c r="L5310" t="s">
        <v>165</v>
      </c>
      <c r="M5310" t="s">
        <v>165</v>
      </c>
      <c r="N5310" t="s">
        <v>165</v>
      </c>
      <c r="O5310" t="s">
        <v>165</v>
      </c>
      <c r="P5310" t="s">
        <v>165</v>
      </c>
      <c r="Q5310" t="s">
        <v>165</v>
      </c>
    </row>
    <row r="5311">
      <c r="B5311" t="s">
        <v>165</v>
      </c>
      <c r="C5311" t="s">
        <v>165</v>
      </c>
      <c r="D5311" t="s">
        <v>165</v>
      </c>
      <c r="E5311" t="s">
        <v>165</v>
      </c>
      <c r="F5311" t="s">
        <v>165</v>
      </c>
      <c r="G5311" t="s">
        <v>165</v>
      </c>
      <c r="H5311" t="s">
        <v>165</v>
      </c>
      <c r="J5311" t="s">
        <v>165</v>
      </c>
      <c r="K5311" t="s">
        <v>165</v>
      </c>
      <c r="L5311" t="s">
        <v>165</v>
      </c>
      <c r="M5311" t="s">
        <v>165</v>
      </c>
      <c r="N5311" t="s">
        <v>165</v>
      </c>
      <c r="O5311" t="s">
        <v>165</v>
      </c>
      <c r="P5311" t="s">
        <v>165</v>
      </c>
      <c r="Q5311" t="s">
        <v>165</v>
      </c>
    </row>
    <row r="5312">
      <c r="B5312" t="s">
        <v>165</v>
      </c>
      <c r="C5312" t="s">
        <v>165</v>
      </c>
      <c r="D5312" t="s">
        <v>165</v>
      </c>
      <c r="E5312" t="s">
        <v>165</v>
      </c>
      <c r="F5312" t="s">
        <v>165</v>
      </c>
      <c r="G5312" t="s">
        <v>165</v>
      </c>
      <c r="H5312" t="s">
        <v>165</v>
      </c>
      <c r="J5312" t="s">
        <v>165</v>
      </c>
      <c r="K5312" t="s">
        <v>165</v>
      </c>
      <c r="L5312" t="s">
        <v>165</v>
      </c>
      <c r="M5312" t="s">
        <v>165</v>
      </c>
      <c r="N5312" t="s">
        <v>165</v>
      </c>
      <c r="O5312" t="s">
        <v>165</v>
      </c>
      <c r="P5312" t="s">
        <v>165</v>
      </c>
      <c r="Q5312" t="s">
        <v>165</v>
      </c>
    </row>
    <row r="5313">
      <c r="B5313" t="s">
        <v>165</v>
      </c>
      <c r="C5313" t="s">
        <v>165</v>
      </c>
      <c r="D5313" t="s">
        <v>165</v>
      </c>
      <c r="E5313" t="s">
        <v>165</v>
      </c>
      <c r="F5313" t="s">
        <v>165</v>
      </c>
      <c r="G5313" t="s">
        <v>165</v>
      </c>
      <c r="H5313" t="s">
        <v>165</v>
      </c>
      <c r="J5313" t="s">
        <v>165</v>
      </c>
      <c r="K5313" t="s">
        <v>165</v>
      </c>
      <c r="L5313" t="s">
        <v>165</v>
      </c>
      <c r="M5313" t="s">
        <v>165</v>
      </c>
      <c r="N5313" t="s">
        <v>165</v>
      </c>
      <c r="O5313" t="s">
        <v>165</v>
      </c>
      <c r="P5313" t="s">
        <v>165</v>
      </c>
      <c r="Q5313" t="s">
        <v>165</v>
      </c>
    </row>
    <row r="5314">
      <c r="B5314" t="s">
        <v>165</v>
      </c>
      <c r="C5314" t="s">
        <v>165</v>
      </c>
      <c r="D5314" t="s">
        <v>165</v>
      </c>
      <c r="E5314" t="s">
        <v>165</v>
      </c>
      <c r="F5314" t="s">
        <v>165</v>
      </c>
      <c r="G5314" t="s">
        <v>165</v>
      </c>
      <c r="H5314" t="s">
        <v>165</v>
      </c>
      <c r="J5314" t="s">
        <v>165</v>
      </c>
      <c r="K5314" t="s">
        <v>165</v>
      </c>
      <c r="L5314" t="s">
        <v>165</v>
      </c>
      <c r="M5314" t="s">
        <v>165</v>
      </c>
      <c r="N5314" t="s">
        <v>165</v>
      </c>
      <c r="O5314" t="s">
        <v>165</v>
      </c>
      <c r="P5314" t="s">
        <v>165</v>
      </c>
      <c r="Q5314" t="s">
        <v>165</v>
      </c>
    </row>
    <row r="5315">
      <c r="B5315" t="s">
        <v>165</v>
      </c>
      <c r="C5315" t="s">
        <v>165</v>
      </c>
      <c r="D5315" t="s">
        <v>165</v>
      </c>
      <c r="E5315" t="s">
        <v>165</v>
      </c>
      <c r="F5315" t="s">
        <v>165</v>
      </c>
      <c r="G5315" t="s">
        <v>165</v>
      </c>
      <c r="H5315" t="s">
        <v>165</v>
      </c>
      <c r="J5315" t="s">
        <v>165</v>
      </c>
      <c r="K5315" t="s">
        <v>165</v>
      </c>
      <c r="L5315" t="s">
        <v>165</v>
      </c>
      <c r="M5315" t="s">
        <v>165</v>
      </c>
      <c r="N5315" t="s">
        <v>165</v>
      </c>
      <c r="O5315" t="s">
        <v>165</v>
      </c>
      <c r="P5315" t="s">
        <v>165</v>
      </c>
      <c r="Q5315" t="s">
        <v>165</v>
      </c>
    </row>
    <row r="5316">
      <c r="B5316" t="s">
        <v>165</v>
      </c>
      <c r="C5316" t="s">
        <v>165</v>
      </c>
      <c r="D5316" t="s">
        <v>165</v>
      </c>
      <c r="E5316" t="s">
        <v>165</v>
      </c>
      <c r="F5316" t="s">
        <v>165</v>
      </c>
      <c r="G5316" t="s">
        <v>165</v>
      </c>
      <c r="H5316" t="s">
        <v>165</v>
      </c>
      <c r="J5316" t="s">
        <v>165</v>
      </c>
      <c r="K5316" t="s">
        <v>165</v>
      </c>
      <c r="L5316" t="s">
        <v>165</v>
      </c>
      <c r="M5316" t="s">
        <v>165</v>
      </c>
      <c r="N5316" t="s">
        <v>165</v>
      </c>
      <c r="O5316" t="s">
        <v>165</v>
      </c>
      <c r="P5316" t="s">
        <v>165</v>
      </c>
      <c r="Q5316" t="s">
        <v>165</v>
      </c>
    </row>
    <row r="5317">
      <c r="B5317" t="s">
        <v>165</v>
      </c>
      <c r="C5317" t="s">
        <v>165</v>
      </c>
      <c r="D5317" t="s">
        <v>165</v>
      </c>
      <c r="E5317" t="s">
        <v>165</v>
      </c>
      <c r="F5317" t="s">
        <v>165</v>
      </c>
      <c r="G5317" t="s">
        <v>165</v>
      </c>
      <c r="H5317" t="s">
        <v>165</v>
      </c>
      <c r="J5317" t="s">
        <v>165</v>
      </c>
      <c r="K5317" t="s">
        <v>165</v>
      </c>
      <c r="L5317" t="s">
        <v>165</v>
      </c>
      <c r="M5317" t="s">
        <v>165</v>
      </c>
      <c r="N5317" t="s">
        <v>165</v>
      </c>
      <c r="O5317" t="s">
        <v>165</v>
      </c>
      <c r="P5317" t="s">
        <v>165</v>
      </c>
      <c r="Q5317" t="s">
        <v>165</v>
      </c>
    </row>
    <row r="5318">
      <c r="B5318" t="s">
        <v>165</v>
      </c>
      <c r="C5318" t="s">
        <v>165</v>
      </c>
      <c r="D5318" t="s">
        <v>165</v>
      </c>
      <c r="E5318" t="s">
        <v>165</v>
      </c>
      <c r="F5318" t="s">
        <v>165</v>
      </c>
      <c r="G5318" t="s">
        <v>165</v>
      </c>
      <c r="H5318" t="s">
        <v>165</v>
      </c>
      <c r="J5318" t="s">
        <v>165</v>
      </c>
      <c r="K5318" t="s">
        <v>165</v>
      </c>
      <c r="L5318" t="s">
        <v>165</v>
      </c>
      <c r="M5318" t="s">
        <v>165</v>
      </c>
      <c r="N5318" t="s">
        <v>165</v>
      </c>
      <c r="O5318" t="s">
        <v>165</v>
      </c>
      <c r="P5318" t="s">
        <v>165</v>
      </c>
      <c r="Q5318" t="s">
        <v>165</v>
      </c>
    </row>
    <row r="5319">
      <c r="B5319" t="s">
        <v>165</v>
      </c>
      <c r="C5319" t="s">
        <v>165</v>
      </c>
      <c r="D5319" t="s">
        <v>165</v>
      </c>
      <c r="E5319" t="s">
        <v>165</v>
      </c>
      <c r="F5319" t="s">
        <v>165</v>
      </c>
      <c r="G5319" t="s">
        <v>165</v>
      </c>
      <c r="H5319" t="s">
        <v>165</v>
      </c>
      <c r="J5319" t="s">
        <v>165</v>
      </c>
      <c r="K5319" t="s">
        <v>165</v>
      </c>
      <c r="L5319" t="s">
        <v>165</v>
      </c>
      <c r="M5319" t="s">
        <v>165</v>
      </c>
      <c r="N5319" t="s">
        <v>165</v>
      </c>
      <c r="O5319" t="s">
        <v>165</v>
      </c>
      <c r="P5319" t="s">
        <v>165</v>
      </c>
      <c r="Q5319" t="s">
        <v>165</v>
      </c>
    </row>
    <row r="5320">
      <c r="B5320" t="s">
        <v>165</v>
      </c>
      <c r="C5320" t="s">
        <v>165</v>
      </c>
      <c r="D5320" t="s">
        <v>165</v>
      </c>
      <c r="E5320" t="s">
        <v>165</v>
      </c>
      <c r="F5320" t="s">
        <v>165</v>
      </c>
      <c r="G5320" t="s">
        <v>165</v>
      </c>
      <c r="H5320" t="s">
        <v>165</v>
      </c>
      <c r="J5320" t="s">
        <v>165</v>
      </c>
      <c r="K5320" t="s">
        <v>165</v>
      </c>
      <c r="L5320" t="s">
        <v>165</v>
      </c>
      <c r="M5320" t="s">
        <v>165</v>
      </c>
      <c r="N5320" t="s">
        <v>165</v>
      </c>
      <c r="O5320" t="s">
        <v>165</v>
      </c>
      <c r="P5320" t="s">
        <v>165</v>
      </c>
      <c r="Q5320" t="s">
        <v>165</v>
      </c>
    </row>
    <row r="5321">
      <c r="B5321" t="s">
        <v>165</v>
      </c>
      <c r="C5321" t="s">
        <v>165</v>
      </c>
      <c r="D5321" t="s">
        <v>165</v>
      </c>
      <c r="E5321" t="s">
        <v>165</v>
      </c>
      <c r="F5321" t="s">
        <v>165</v>
      </c>
      <c r="G5321" t="s">
        <v>165</v>
      </c>
      <c r="H5321" t="s">
        <v>165</v>
      </c>
      <c r="J5321" t="s">
        <v>165</v>
      </c>
      <c r="K5321" t="s">
        <v>165</v>
      </c>
      <c r="L5321" t="s">
        <v>165</v>
      </c>
      <c r="M5321" t="s">
        <v>165</v>
      </c>
      <c r="N5321" t="s">
        <v>165</v>
      </c>
      <c r="O5321" t="s">
        <v>165</v>
      </c>
      <c r="P5321" t="s">
        <v>165</v>
      </c>
      <c r="Q5321" t="s">
        <v>165</v>
      </c>
    </row>
    <row r="5322">
      <c r="B5322" t="s">
        <v>165</v>
      </c>
      <c r="C5322" t="s">
        <v>165</v>
      </c>
      <c r="D5322" t="s">
        <v>165</v>
      </c>
      <c r="E5322" t="s">
        <v>165</v>
      </c>
      <c r="F5322" t="s">
        <v>165</v>
      </c>
      <c r="G5322" t="s">
        <v>165</v>
      </c>
      <c r="H5322" t="s">
        <v>165</v>
      </c>
      <c r="J5322" t="s">
        <v>165</v>
      </c>
      <c r="K5322" t="s">
        <v>165</v>
      </c>
      <c r="L5322" t="s">
        <v>165</v>
      </c>
      <c r="M5322" t="s">
        <v>165</v>
      </c>
      <c r="N5322" t="s">
        <v>165</v>
      </c>
      <c r="O5322" t="s">
        <v>165</v>
      </c>
      <c r="P5322" t="s">
        <v>165</v>
      </c>
      <c r="Q5322" t="s">
        <v>165</v>
      </c>
    </row>
    <row r="5323">
      <c r="B5323" t="s">
        <v>165</v>
      </c>
      <c r="C5323" t="s">
        <v>165</v>
      </c>
      <c r="D5323" t="s">
        <v>165</v>
      </c>
      <c r="E5323" t="s">
        <v>165</v>
      </c>
      <c r="F5323" t="s">
        <v>165</v>
      </c>
      <c r="G5323" t="s">
        <v>165</v>
      </c>
      <c r="H5323" t="s">
        <v>165</v>
      </c>
      <c r="J5323" t="s">
        <v>165</v>
      </c>
      <c r="K5323" t="s">
        <v>165</v>
      </c>
      <c r="L5323" t="s">
        <v>165</v>
      </c>
      <c r="M5323" t="s">
        <v>165</v>
      </c>
      <c r="N5323" t="s">
        <v>165</v>
      </c>
      <c r="O5323" t="s">
        <v>165</v>
      </c>
      <c r="P5323" t="s">
        <v>165</v>
      </c>
      <c r="Q5323" t="s">
        <v>165</v>
      </c>
    </row>
    <row r="5324">
      <c r="B5324" t="s">
        <v>165</v>
      </c>
      <c r="C5324" t="s">
        <v>165</v>
      </c>
      <c r="D5324" t="s">
        <v>165</v>
      </c>
      <c r="E5324" t="s">
        <v>165</v>
      </c>
      <c r="F5324" t="s">
        <v>165</v>
      </c>
      <c r="G5324" t="s">
        <v>165</v>
      </c>
      <c r="H5324" t="s">
        <v>165</v>
      </c>
      <c r="J5324" t="s">
        <v>165</v>
      </c>
      <c r="K5324" t="s">
        <v>165</v>
      </c>
      <c r="L5324" t="s">
        <v>165</v>
      </c>
      <c r="M5324" t="s">
        <v>165</v>
      </c>
      <c r="N5324" t="s">
        <v>165</v>
      </c>
      <c r="O5324" t="s">
        <v>165</v>
      </c>
      <c r="P5324" t="s">
        <v>165</v>
      </c>
      <c r="Q5324" t="s">
        <v>165</v>
      </c>
    </row>
    <row r="5325">
      <c r="B5325" t="s">
        <v>165</v>
      </c>
      <c r="C5325" t="s">
        <v>165</v>
      </c>
      <c r="D5325" t="s">
        <v>165</v>
      </c>
      <c r="E5325" t="s">
        <v>165</v>
      </c>
      <c r="F5325" t="s">
        <v>165</v>
      </c>
      <c r="G5325" t="s">
        <v>165</v>
      </c>
      <c r="H5325" t="s">
        <v>165</v>
      </c>
      <c r="J5325" t="s">
        <v>165</v>
      </c>
      <c r="K5325" t="s">
        <v>165</v>
      </c>
      <c r="L5325" t="s">
        <v>165</v>
      </c>
      <c r="M5325" t="s">
        <v>165</v>
      </c>
      <c r="N5325" t="s">
        <v>165</v>
      </c>
      <c r="O5325" t="s">
        <v>165</v>
      </c>
      <c r="P5325" t="s">
        <v>165</v>
      </c>
      <c r="Q5325" t="s">
        <v>165</v>
      </c>
    </row>
    <row r="5326">
      <c r="B5326" t="s">
        <v>165</v>
      </c>
      <c r="C5326" t="s">
        <v>165</v>
      </c>
      <c r="D5326" t="s">
        <v>165</v>
      </c>
      <c r="E5326" t="s">
        <v>165</v>
      </c>
      <c r="F5326" t="s">
        <v>165</v>
      </c>
      <c r="G5326" t="s">
        <v>165</v>
      </c>
      <c r="H5326" t="s">
        <v>165</v>
      </c>
      <c r="J5326" t="s">
        <v>165</v>
      </c>
      <c r="K5326" t="s">
        <v>165</v>
      </c>
      <c r="L5326" t="s">
        <v>165</v>
      </c>
      <c r="M5326" t="s">
        <v>165</v>
      </c>
      <c r="N5326" t="s">
        <v>165</v>
      </c>
      <c r="O5326" t="s">
        <v>165</v>
      </c>
      <c r="P5326" t="s">
        <v>165</v>
      </c>
      <c r="Q5326" t="s">
        <v>165</v>
      </c>
    </row>
    <row r="5327">
      <c r="B5327" t="s">
        <v>165</v>
      </c>
      <c r="C5327" t="s">
        <v>165</v>
      </c>
      <c r="D5327" t="s">
        <v>165</v>
      </c>
      <c r="E5327" t="s">
        <v>165</v>
      </c>
      <c r="F5327" t="s">
        <v>165</v>
      </c>
      <c r="G5327" t="s">
        <v>165</v>
      </c>
      <c r="H5327" t="s">
        <v>165</v>
      </c>
      <c r="J5327" t="s">
        <v>165</v>
      </c>
      <c r="K5327" t="s">
        <v>165</v>
      </c>
      <c r="L5327" t="s">
        <v>165</v>
      </c>
      <c r="M5327" t="s">
        <v>165</v>
      </c>
      <c r="N5327" t="s">
        <v>165</v>
      </c>
      <c r="O5327" t="s">
        <v>165</v>
      </c>
      <c r="P5327" t="s">
        <v>165</v>
      </c>
      <c r="Q5327" t="s">
        <v>165</v>
      </c>
    </row>
    <row r="5328">
      <c r="B5328" t="s">
        <v>165</v>
      </c>
      <c r="C5328" t="s">
        <v>165</v>
      </c>
      <c r="D5328" t="s">
        <v>165</v>
      </c>
      <c r="E5328" t="s">
        <v>165</v>
      </c>
      <c r="F5328" t="s">
        <v>165</v>
      </c>
      <c r="G5328" t="s">
        <v>165</v>
      </c>
      <c r="H5328" t="s">
        <v>165</v>
      </c>
      <c r="J5328" t="s">
        <v>165</v>
      </c>
      <c r="K5328" t="s">
        <v>165</v>
      </c>
      <c r="L5328" t="s">
        <v>165</v>
      </c>
      <c r="M5328" t="s">
        <v>165</v>
      </c>
      <c r="N5328" t="s">
        <v>165</v>
      </c>
      <c r="O5328" t="s">
        <v>165</v>
      </c>
      <c r="P5328" t="s">
        <v>165</v>
      </c>
      <c r="Q5328" t="s">
        <v>165</v>
      </c>
    </row>
    <row r="5329">
      <c r="B5329" t="s">
        <v>165</v>
      </c>
      <c r="C5329" t="s">
        <v>165</v>
      </c>
      <c r="D5329" t="s">
        <v>165</v>
      </c>
      <c r="E5329" t="s">
        <v>165</v>
      </c>
      <c r="F5329" t="s">
        <v>165</v>
      </c>
      <c r="G5329" t="s">
        <v>165</v>
      </c>
      <c r="H5329" t="s">
        <v>165</v>
      </c>
      <c r="J5329" t="s">
        <v>165</v>
      </c>
      <c r="K5329" t="s">
        <v>165</v>
      </c>
      <c r="L5329" t="s">
        <v>165</v>
      </c>
      <c r="M5329" t="s">
        <v>165</v>
      </c>
      <c r="N5329" t="s">
        <v>165</v>
      </c>
      <c r="O5329" t="s">
        <v>165</v>
      </c>
      <c r="P5329" t="s">
        <v>165</v>
      </c>
      <c r="Q5329" t="s">
        <v>165</v>
      </c>
    </row>
    <row r="5330">
      <c r="B5330" t="s">
        <v>165</v>
      </c>
      <c r="C5330" t="s">
        <v>165</v>
      </c>
      <c r="D5330" t="s">
        <v>165</v>
      </c>
      <c r="E5330" t="s">
        <v>165</v>
      </c>
      <c r="F5330" t="s">
        <v>165</v>
      </c>
      <c r="G5330" t="s">
        <v>165</v>
      </c>
      <c r="H5330" t="s">
        <v>165</v>
      </c>
      <c r="J5330" t="s">
        <v>165</v>
      </c>
      <c r="K5330" t="s">
        <v>165</v>
      </c>
      <c r="L5330" t="s">
        <v>165</v>
      </c>
      <c r="M5330" t="s">
        <v>165</v>
      </c>
      <c r="N5330" t="s">
        <v>165</v>
      </c>
      <c r="O5330" t="s">
        <v>165</v>
      </c>
      <c r="P5330" t="s">
        <v>165</v>
      </c>
      <c r="Q5330" t="s">
        <v>165</v>
      </c>
    </row>
    <row r="5331">
      <c r="B5331" t="s">
        <v>165</v>
      </c>
      <c r="C5331" t="s">
        <v>165</v>
      </c>
      <c r="D5331" t="s">
        <v>165</v>
      </c>
      <c r="E5331" t="s">
        <v>165</v>
      </c>
      <c r="F5331" t="s">
        <v>165</v>
      </c>
      <c r="G5331" t="s">
        <v>165</v>
      </c>
      <c r="H5331" t="s">
        <v>165</v>
      </c>
      <c r="J5331" t="s">
        <v>165</v>
      </c>
      <c r="K5331" t="s">
        <v>165</v>
      </c>
      <c r="L5331" t="s">
        <v>165</v>
      </c>
      <c r="M5331" t="s">
        <v>165</v>
      </c>
      <c r="N5331" t="s">
        <v>165</v>
      </c>
      <c r="O5331" t="s">
        <v>165</v>
      </c>
      <c r="P5331" t="s">
        <v>165</v>
      </c>
      <c r="Q5331" t="s">
        <v>165</v>
      </c>
    </row>
    <row r="5332">
      <c r="B5332" t="s">
        <v>165</v>
      </c>
      <c r="C5332" t="s">
        <v>165</v>
      </c>
      <c r="D5332" t="s">
        <v>165</v>
      </c>
      <c r="E5332" t="s">
        <v>165</v>
      </c>
      <c r="F5332" t="s">
        <v>165</v>
      </c>
      <c r="G5332" t="s">
        <v>165</v>
      </c>
      <c r="H5332" t="s">
        <v>165</v>
      </c>
      <c r="J5332" t="s">
        <v>165</v>
      </c>
      <c r="K5332" t="s">
        <v>165</v>
      </c>
      <c r="L5332" t="s">
        <v>165</v>
      </c>
      <c r="M5332" t="s">
        <v>165</v>
      </c>
      <c r="N5332" t="s">
        <v>165</v>
      </c>
      <c r="O5332" t="s">
        <v>165</v>
      </c>
      <c r="P5332" t="s">
        <v>165</v>
      </c>
      <c r="Q5332" t="s">
        <v>165</v>
      </c>
    </row>
    <row r="5333">
      <c r="B5333" t="s">
        <v>165</v>
      </c>
      <c r="C5333" t="s">
        <v>165</v>
      </c>
      <c r="D5333" t="s">
        <v>165</v>
      </c>
      <c r="E5333" t="s">
        <v>165</v>
      </c>
      <c r="F5333" t="s">
        <v>165</v>
      </c>
      <c r="G5333" t="s">
        <v>165</v>
      </c>
      <c r="H5333" t="s">
        <v>165</v>
      </c>
      <c r="J5333" t="s">
        <v>165</v>
      </c>
      <c r="K5333" t="s">
        <v>165</v>
      </c>
      <c r="L5333" t="s">
        <v>165</v>
      </c>
      <c r="M5333" t="s">
        <v>165</v>
      </c>
      <c r="N5333" t="s">
        <v>165</v>
      </c>
      <c r="O5333" t="s">
        <v>165</v>
      </c>
      <c r="P5333" t="s">
        <v>165</v>
      </c>
      <c r="Q5333" t="s">
        <v>165</v>
      </c>
    </row>
    <row r="5334">
      <c r="B5334" t="s">
        <v>165</v>
      </c>
      <c r="C5334" t="s">
        <v>165</v>
      </c>
      <c r="D5334" t="s">
        <v>165</v>
      </c>
      <c r="E5334" t="s">
        <v>165</v>
      </c>
      <c r="F5334" t="s">
        <v>165</v>
      </c>
      <c r="G5334" t="s">
        <v>165</v>
      </c>
      <c r="H5334" t="s">
        <v>165</v>
      </c>
      <c r="J5334" t="s">
        <v>165</v>
      </c>
      <c r="K5334" t="s">
        <v>165</v>
      </c>
      <c r="L5334" t="s">
        <v>165</v>
      </c>
      <c r="M5334" t="s">
        <v>165</v>
      </c>
      <c r="N5334" t="s">
        <v>165</v>
      </c>
      <c r="O5334" t="s">
        <v>165</v>
      </c>
      <c r="P5334" t="s">
        <v>165</v>
      </c>
      <c r="Q5334" t="s">
        <v>165</v>
      </c>
    </row>
    <row r="5335">
      <c r="B5335" t="s">
        <v>165</v>
      </c>
      <c r="C5335" t="s">
        <v>165</v>
      </c>
      <c r="D5335" t="s">
        <v>165</v>
      </c>
      <c r="E5335" t="s">
        <v>165</v>
      </c>
      <c r="F5335" t="s">
        <v>165</v>
      </c>
      <c r="G5335" t="s">
        <v>165</v>
      </c>
      <c r="H5335" t="s">
        <v>165</v>
      </c>
      <c r="J5335" t="s">
        <v>165</v>
      </c>
      <c r="K5335" t="s">
        <v>165</v>
      </c>
      <c r="L5335" t="s">
        <v>165</v>
      </c>
      <c r="M5335" t="s">
        <v>165</v>
      </c>
      <c r="N5335" t="s">
        <v>165</v>
      </c>
      <c r="O5335" t="s">
        <v>165</v>
      </c>
      <c r="P5335" t="s">
        <v>165</v>
      </c>
      <c r="Q5335" t="s">
        <v>165</v>
      </c>
    </row>
    <row r="5336">
      <c r="B5336" t="s">
        <v>165</v>
      </c>
      <c r="C5336" t="s">
        <v>165</v>
      </c>
      <c r="D5336" t="s">
        <v>165</v>
      </c>
      <c r="E5336" t="s">
        <v>165</v>
      </c>
      <c r="F5336" t="s">
        <v>165</v>
      </c>
      <c r="G5336" t="s">
        <v>165</v>
      </c>
      <c r="H5336" t="s">
        <v>165</v>
      </c>
      <c r="J5336" t="s">
        <v>165</v>
      </c>
      <c r="K5336" t="s">
        <v>165</v>
      </c>
      <c r="L5336" t="s">
        <v>165</v>
      </c>
      <c r="M5336" t="s">
        <v>165</v>
      </c>
      <c r="N5336" t="s">
        <v>165</v>
      </c>
      <c r="O5336" t="s">
        <v>165</v>
      </c>
      <c r="P5336" t="s">
        <v>165</v>
      </c>
      <c r="Q5336" t="s">
        <v>165</v>
      </c>
    </row>
    <row r="5337">
      <c r="B5337" t="s">
        <v>165</v>
      </c>
      <c r="C5337" t="s">
        <v>165</v>
      </c>
      <c r="D5337" t="s">
        <v>165</v>
      </c>
      <c r="E5337" t="s">
        <v>165</v>
      </c>
      <c r="F5337" t="s">
        <v>165</v>
      </c>
      <c r="G5337" t="s">
        <v>165</v>
      </c>
      <c r="H5337" t="s">
        <v>165</v>
      </c>
      <c r="J5337" t="s">
        <v>165</v>
      </c>
      <c r="K5337" t="s">
        <v>165</v>
      </c>
      <c r="L5337" t="s">
        <v>165</v>
      </c>
      <c r="M5337" t="s">
        <v>165</v>
      </c>
      <c r="N5337" t="s">
        <v>165</v>
      </c>
      <c r="O5337" t="s">
        <v>165</v>
      </c>
      <c r="P5337" t="s">
        <v>165</v>
      </c>
      <c r="Q5337" t="s">
        <v>165</v>
      </c>
    </row>
    <row r="5338">
      <c r="B5338" t="s">
        <v>165</v>
      </c>
      <c r="C5338" t="s">
        <v>165</v>
      </c>
      <c r="D5338" t="s">
        <v>165</v>
      </c>
      <c r="E5338" t="s">
        <v>165</v>
      </c>
      <c r="F5338" t="s">
        <v>165</v>
      </c>
      <c r="G5338" t="s">
        <v>165</v>
      </c>
      <c r="H5338" t="s">
        <v>165</v>
      </c>
      <c r="J5338" t="s">
        <v>165</v>
      </c>
      <c r="K5338" t="s">
        <v>165</v>
      </c>
      <c r="L5338" t="s">
        <v>165</v>
      </c>
      <c r="M5338" t="s">
        <v>165</v>
      </c>
      <c r="N5338" t="s">
        <v>165</v>
      </c>
      <c r="O5338" t="s">
        <v>165</v>
      </c>
      <c r="P5338" t="s">
        <v>165</v>
      </c>
      <c r="Q5338" t="s">
        <v>165</v>
      </c>
    </row>
    <row r="5339">
      <c r="B5339" t="s">
        <v>165</v>
      </c>
      <c r="C5339" t="s">
        <v>165</v>
      </c>
      <c r="D5339" t="s">
        <v>165</v>
      </c>
      <c r="E5339" t="s">
        <v>165</v>
      </c>
      <c r="F5339" t="s">
        <v>165</v>
      </c>
      <c r="G5339" t="s">
        <v>165</v>
      </c>
      <c r="H5339" t="s">
        <v>165</v>
      </c>
      <c r="J5339" t="s">
        <v>165</v>
      </c>
      <c r="K5339" t="s">
        <v>165</v>
      </c>
      <c r="L5339" t="s">
        <v>165</v>
      </c>
      <c r="M5339" t="s">
        <v>165</v>
      </c>
      <c r="N5339" t="s">
        <v>165</v>
      </c>
      <c r="O5339" t="s">
        <v>165</v>
      </c>
      <c r="P5339" t="s">
        <v>165</v>
      </c>
      <c r="Q5339" t="s">
        <v>165</v>
      </c>
    </row>
    <row r="5340">
      <c r="B5340" t="s">
        <v>165</v>
      </c>
      <c r="C5340" t="s">
        <v>165</v>
      </c>
      <c r="D5340" t="s">
        <v>165</v>
      </c>
      <c r="E5340" t="s">
        <v>165</v>
      </c>
      <c r="F5340" t="s">
        <v>165</v>
      </c>
      <c r="G5340" t="s">
        <v>165</v>
      </c>
      <c r="H5340" t="s">
        <v>165</v>
      </c>
      <c r="J5340" t="s">
        <v>165</v>
      </c>
      <c r="K5340" t="s">
        <v>165</v>
      </c>
      <c r="L5340" t="s">
        <v>165</v>
      </c>
      <c r="M5340" t="s">
        <v>165</v>
      </c>
      <c r="N5340" t="s">
        <v>165</v>
      </c>
      <c r="O5340" t="s">
        <v>165</v>
      </c>
      <c r="P5340" t="s">
        <v>165</v>
      </c>
      <c r="Q5340" t="s">
        <v>165</v>
      </c>
    </row>
    <row r="5341">
      <c r="B5341" t="s">
        <v>165</v>
      </c>
      <c r="C5341" t="s">
        <v>165</v>
      </c>
      <c r="D5341" t="s">
        <v>165</v>
      </c>
      <c r="E5341" t="s">
        <v>165</v>
      </c>
      <c r="F5341" t="s">
        <v>165</v>
      </c>
      <c r="G5341" t="s">
        <v>165</v>
      </c>
      <c r="H5341" t="s">
        <v>165</v>
      </c>
      <c r="J5341" t="s">
        <v>165</v>
      </c>
      <c r="K5341" t="s">
        <v>165</v>
      </c>
      <c r="L5341" t="s">
        <v>165</v>
      </c>
      <c r="M5341" t="s">
        <v>165</v>
      </c>
      <c r="N5341" t="s">
        <v>165</v>
      </c>
      <c r="O5341" t="s">
        <v>165</v>
      </c>
      <c r="P5341" t="s">
        <v>165</v>
      </c>
      <c r="Q5341" t="s">
        <v>165</v>
      </c>
    </row>
    <row r="5342">
      <c r="B5342" t="s">
        <v>165</v>
      </c>
      <c r="C5342" t="s">
        <v>165</v>
      </c>
      <c r="D5342" t="s">
        <v>165</v>
      </c>
      <c r="E5342" t="s">
        <v>165</v>
      </c>
      <c r="F5342" t="s">
        <v>165</v>
      </c>
      <c r="G5342" t="s">
        <v>165</v>
      </c>
      <c r="H5342" t="s">
        <v>165</v>
      </c>
      <c r="J5342" t="s">
        <v>165</v>
      </c>
      <c r="K5342" t="s">
        <v>165</v>
      </c>
      <c r="L5342" t="s">
        <v>165</v>
      </c>
      <c r="M5342" t="s">
        <v>165</v>
      </c>
      <c r="N5342" t="s">
        <v>165</v>
      </c>
      <c r="O5342" t="s">
        <v>165</v>
      </c>
      <c r="P5342" t="s">
        <v>165</v>
      </c>
      <c r="Q5342" t="s">
        <v>165</v>
      </c>
    </row>
    <row r="5343">
      <c r="B5343" t="s">
        <v>165</v>
      </c>
      <c r="C5343" t="s">
        <v>165</v>
      </c>
      <c r="D5343" t="s">
        <v>165</v>
      </c>
      <c r="E5343" t="s">
        <v>165</v>
      </c>
      <c r="F5343" t="s">
        <v>165</v>
      </c>
      <c r="G5343" t="s">
        <v>165</v>
      </c>
      <c r="H5343" t="s">
        <v>165</v>
      </c>
      <c r="J5343" t="s">
        <v>165</v>
      </c>
      <c r="K5343" t="s">
        <v>165</v>
      </c>
      <c r="L5343" t="s">
        <v>165</v>
      </c>
      <c r="M5343" t="s">
        <v>165</v>
      </c>
      <c r="N5343" t="s">
        <v>165</v>
      </c>
      <c r="O5343" t="s">
        <v>165</v>
      </c>
      <c r="P5343" t="s">
        <v>165</v>
      </c>
      <c r="Q5343" t="s">
        <v>165</v>
      </c>
    </row>
    <row r="5344">
      <c r="B5344" t="s">
        <v>165</v>
      </c>
      <c r="C5344" t="s">
        <v>165</v>
      </c>
      <c r="D5344" t="s">
        <v>165</v>
      </c>
      <c r="E5344" t="s">
        <v>165</v>
      </c>
      <c r="F5344" t="s">
        <v>165</v>
      </c>
      <c r="G5344" t="s">
        <v>165</v>
      </c>
      <c r="H5344" t="s">
        <v>165</v>
      </c>
      <c r="J5344" t="s">
        <v>165</v>
      </c>
      <c r="K5344" t="s">
        <v>165</v>
      </c>
      <c r="L5344" t="s">
        <v>165</v>
      </c>
      <c r="M5344" t="s">
        <v>165</v>
      </c>
      <c r="N5344" t="s">
        <v>165</v>
      </c>
      <c r="O5344" t="s">
        <v>165</v>
      </c>
      <c r="P5344" t="s">
        <v>165</v>
      </c>
      <c r="Q5344" t="s">
        <v>165</v>
      </c>
    </row>
    <row r="5345">
      <c r="B5345" t="s">
        <v>165</v>
      </c>
      <c r="C5345" t="s">
        <v>165</v>
      </c>
      <c r="D5345" t="s">
        <v>165</v>
      </c>
      <c r="E5345" t="s">
        <v>165</v>
      </c>
      <c r="F5345" t="s">
        <v>165</v>
      </c>
      <c r="G5345" t="s">
        <v>165</v>
      </c>
      <c r="H5345" t="s">
        <v>165</v>
      </c>
      <c r="J5345" t="s">
        <v>165</v>
      </c>
      <c r="K5345" t="s">
        <v>165</v>
      </c>
      <c r="L5345" t="s">
        <v>165</v>
      </c>
      <c r="M5345" t="s">
        <v>165</v>
      </c>
      <c r="N5345" t="s">
        <v>165</v>
      </c>
      <c r="O5345" t="s">
        <v>165</v>
      </c>
      <c r="P5345" t="s">
        <v>165</v>
      </c>
      <c r="Q5345" t="s">
        <v>165</v>
      </c>
    </row>
    <row r="5346">
      <c r="B5346" t="s">
        <v>165</v>
      </c>
      <c r="C5346" t="s">
        <v>165</v>
      </c>
      <c r="D5346" t="s">
        <v>165</v>
      </c>
      <c r="E5346" t="s">
        <v>165</v>
      </c>
      <c r="F5346" t="s">
        <v>165</v>
      </c>
      <c r="G5346" t="s">
        <v>165</v>
      </c>
      <c r="H5346" t="s">
        <v>165</v>
      </c>
      <c r="J5346" t="s">
        <v>165</v>
      </c>
      <c r="K5346" t="s">
        <v>165</v>
      </c>
      <c r="L5346" t="s">
        <v>165</v>
      </c>
      <c r="M5346" t="s">
        <v>165</v>
      </c>
      <c r="N5346" t="s">
        <v>165</v>
      </c>
      <c r="O5346" t="s">
        <v>165</v>
      </c>
      <c r="P5346" t="s">
        <v>165</v>
      </c>
      <c r="Q5346" t="s">
        <v>165</v>
      </c>
    </row>
    <row r="5347">
      <c r="B5347" t="s">
        <v>165</v>
      </c>
      <c r="C5347" t="s">
        <v>165</v>
      </c>
      <c r="D5347" t="s">
        <v>165</v>
      </c>
      <c r="E5347" t="s">
        <v>165</v>
      </c>
      <c r="F5347" t="s">
        <v>165</v>
      </c>
      <c r="G5347" t="s">
        <v>165</v>
      </c>
      <c r="H5347" t="s">
        <v>165</v>
      </c>
      <c r="J5347" t="s">
        <v>165</v>
      </c>
      <c r="K5347" t="s">
        <v>165</v>
      </c>
      <c r="L5347" t="s">
        <v>165</v>
      </c>
      <c r="M5347" t="s">
        <v>165</v>
      </c>
      <c r="N5347" t="s">
        <v>165</v>
      </c>
      <c r="O5347" t="s">
        <v>165</v>
      </c>
      <c r="P5347" t="s">
        <v>165</v>
      </c>
      <c r="Q5347" t="s">
        <v>165</v>
      </c>
    </row>
    <row r="5348">
      <c r="B5348" t="s">
        <v>165</v>
      </c>
      <c r="C5348" t="s">
        <v>165</v>
      </c>
      <c r="D5348" t="s">
        <v>165</v>
      </c>
      <c r="E5348" t="s">
        <v>165</v>
      </c>
      <c r="F5348" t="s">
        <v>165</v>
      </c>
      <c r="G5348" t="s">
        <v>165</v>
      </c>
      <c r="H5348" t="s">
        <v>165</v>
      </c>
      <c r="J5348" t="s">
        <v>165</v>
      </c>
      <c r="K5348" t="s">
        <v>165</v>
      </c>
      <c r="L5348" t="s">
        <v>165</v>
      </c>
      <c r="M5348" t="s">
        <v>165</v>
      </c>
      <c r="N5348" t="s">
        <v>165</v>
      </c>
      <c r="O5348" t="s">
        <v>165</v>
      </c>
      <c r="P5348" t="s">
        <v>165</v>
      </c>
      <c r="Q5348" t="s">
        <v>165</v>
      </c>
    </row>
    <row r="5349">
      <c r="B5349" t="s">
        <v>165</v>
      </c>
      <c r="C5349" t="s">
        <v>165</v>
      </c>
      <c r="D5349" t="s">
        <v>165</v>
      </c>
      <c r="E5349" t="s">
        <v>165</v>
      </c>
      <c r="F5349" t="s">
        <v>165</v>
      </c>
      <c r="G5349" t="s">
        <v>165</v>
      </c>
      <c r="H5349" t="s">
        <v>165</v>
      </c>
      <c r="J5349" t="s">
        <v>165</v>
      </c>
      <c r="K5349" t="s">
        <v>165</v>
      </c>
      <c r="L5349" t="s">
        <v>165</v>
      </c>
      <c r="M5349" t="s">
        <v>165</v>
      </c>
      <c r="N5349" t="s">
        <v>165</v>
      </c>
      <c r="O5349" t="s">
        <v>165</v>
      </c>
      <c r="P5349" t="s">
        <v>165</v>
      </c>
      <c r="Q5349" t="s">
        <v>165</v>
      </c>
    </row>
    <row r="5350">
      <c r="B5350" t="s">
        <v>165</v>
      </c>
      <c r="C5350" t="s">
        <v>165</v>
      </c>
      <c r="D5350" t="s">
        <v>165</v>
      </c>
      <c r="E5350" t="s">
        <v>165</v>
      </c>
      <c r="F5350" t="s">
        <v>165</v>
      </c>
      <c r="G5350" t="s">
        <v>165</v>
      </c>
      <c r="H5350" t="s">
        <v>165</v>
      </c>
      <c r="J5350" t="s">
        <v>165</v>
      </c>
      <c r="K5350" t="s">
        <v>165</v>
      </c>
      <c r="L5350" t="s">
        <v>165</v>
      </c>
      <c r="M5350" t="s">
        <v>165</v>
      </c>
      <c r="N5350" t="s">
        <v>165</v>
      </c>
      <c r="O5350" t="s">
        <v>165</v>
      </c>
      <c r="P5350" t="s">
        <v>165</v>
      </c>
      <c r="Q5350" t="s">
        <v>165</v>
      </c>
    </row>
    <row r="5351">
      <c r="B5351" t="s">
        <v>165</v>
      </c>
      <c r="C5351" t="s">
        <v>165</v>
      </c>
      <c r="D5351" t="s">
        <v>165</v>
      </c>
      <c r="E5351" t="s">
        <v>165</v>
      </c>
      <c r="F5351" t="s">
        <v>165</v>
      </c>
      <c r="G5351" t="s">
        <v>165</v>
      </c>
      <c r="H5351" t="s">
        <v>165</v>
      </c>
      <c r="J5351" t="s">
        <v>165</v>
      </c>
      <c r="K5351" t="s">
        <v>165</v>
      </c>
      <c r="L5351" t="s">
        <v>165</v>
      </c>
      <c r="M5351" t="s">
        <v>165</v>
      </c>
      <c r="N5351" t="s">
        <v>165</v>
      </c>
      <c r="O5351" t="s">
        <v>165</v>
      </c>
      <c r="P5351" t="s">
        <v>165</v>
      </c>
      <c r="Q5351" t="s">
        <v>165</v>
      </c>
    </row>
    <row r="5352">
      <c r="B5352" t="s">
        <v>165</v>
      </c>
      <c r="C5352" t="s">
        <v>165</v>
      </c>
      <c r="D5352" t="s">
        <v>165</v>
      </c>
      <c r="E5352" t="s">
        <v>165</v>
      </c>
      <c r="F5352" t="s">
        <v>165</v>
      </c>
      <c r="G5352" t="s">
        <v>165</v>
      </c>
      <c r="H5352" t="s">
        <v>165</v>
      </c>
      <c r="J5352" t="s">
        <v>165</v>
      </c>
      <c r="K5352" t="s">
        <v>165</v>
      </c>
      <c r="L5352" t="s">
        <v>165</v>
      </c>
      <c r="M5352" t="s">
        <v>165</v>
      </c>
      <c r="N5352" t="s">
        <v>165</v>
      </c>
      <c r="O5352" t="s">
        <v>165</v>
      </c>
      <c r="P5352" t="s">
        <v>165</v>
      </c>
      <c r="Q5352" t="s">
        <v>165</v>
      </c>
    </row>
    <row r="5353">
      <c r="B5353" t="s">
        <v>165</v>
      </c>
      <c r="C5353" t="s">
        <v>165</v>
      </c>
      <c r="D5353" t="s">
        <v>165</v>
      </c>
      <c r="E5353" t="s">
        <v>165</v>
      </c>
      <c r="F5353" t="s">
        <v>165</v>
      </c>
      <c r="G5353" t="s">
        <v>165</v>
      </c>
      <c r="H5353" t="s">
        <v>165</v>
      </c>
      <c r="J5353" t="s">
        <v>165</v>
      </c>
      <c r="K5353" t="s">
        <v>165</v>
      </c>
      <c r="L5353" t="s">
        <v>165</v>
      </c>
      <c r="M5353" t="s">
        <v>165</v>
      </c>
      <c r="N5353" t="s">
        <v>165</v>
      </c>
      <c r="O5353" t="s">
        <v>165</v>
      </c>
      <c r="P5353" t="s">
        <v>165</v>
      </c>
      <c r="Q5353" t="s">
        <v>165</v>
      </c>
    </row>
    <row r="5354">
      <c r="B5354" t="s">
        <v>165</v>
      </c>
      <c r="C5354" t="s">
        <v>165</v>
      </c>
      <c r="D5354" t="s">
        <v>165</v>
      </c>
      <c r="E5354" t="s">
        <v>165</v>
      </c>
      <c r="F5354" t="s">
        <v>165</v>
      </c>
      <c r="G5354" t="s">
        <v>165</v>
      </c>
      <c r="H5354" t="s">
        <v>165</v>
      </c>
      <c r="J5354" t="s">
        <v>165</v>
      </c>
      <c r="K5354" t="s">
        <v>165</v>
      </c>
      <c r="L5354" t="s">
        <v>165</v>
      </c>
      <c r="M5354" t="s">
        <v>165</v>
      </c>
      <c r="N5354" t="s">
        <v>165</v>
      </c>
      <c r="O5354" t="s">
        <v>165</v>
      </c>
      <c r="P5354" t="s">
        <v>165</v>
      </c>
      <c r="Q5354" t="s">
        <v>165</v>
      </c>
    </row>
    <row r="5355">
      <c r="B5355" t="s">
        <v>165</v>
      </c>
      <c r="C5355" t="s">
        <v>165</v>
      </c>
      <c r="D5355" t="s">
        <v>165</v>
      </c>
      <c r="E5355" t="s">
        <v>165</v>
      </c>
      <c r="F5355" t="s">
        <v>165</v>
      </c>
      <c r="G5355" t="s">
        <v>165</v>
      </c>
      <c r="H5355" t="s">
        <v>165</v>
      </c>
      <c r="J5355" t="s">
        <v>165</v>
      </c>
      <c r="K5355" t="s">
        <v>165</v>
      </c>
      <c r="L5355" t="s">
        <v>165</v>
      </c>
      <c r="M5355" t="s">
        <v>165</v>
      </c>
      <c r="N5355" t="s">
        <v>165</v>
      </c>
      <c r="O5355" t="s">
        <v>165</v>
      </c>
      <c r="P5355" t="s">
        <v>165</v>
      </c>
      <c r="Q5355" t="s">
        <v>165</v>
      </c>
    </row>
    <row r="5356">
      <c r="B5356" t="s">
        <v>165</v>
      </c>
      <c r="C5356" t="s">
        <v>165</v>
      </c>
      <c r="D5356" t="s">
        <v>165</v>
      </c>
      <c r="E5356" t="s">
        <v>165</v>
      </c>
      <c r="F5356" t="s">
        <v>165</v>
      </c>
      <c r="G5356" t="s">
        <v>165</v>
      </c>
      <c r="H5356" t="s">
        <v>165</v>
      </c>
      <c r="J5356" t="s">
        <v>165</v>
      </c>
      <c r="K5356" t="s">
        <v>165</v>
      </c>
      <c r="L5356" t="s">
        <v>165</v>
      </c>
      <c r="M5356" t="s">
        <v>165</v>
      </c>
      <c r="N5356" t="s">
        <v>165</v>
      </c>
      <c r="O5356" t="s">
        <v>165</v>
      </c>
      <c r="P5356" t="s">
        <v>165</v>
      </c>
      <c r="Q5356" t="s">
        <v>165</v>
      </c>
    </row>
    <row r="5357">
      <c r="B5357" t="s">
        <v>165</v>
      </c>
      <c r="C5357" t="s">
        <v>165</v>
      </c>
      <c r="D5357" t="s">
        <v>165</v>
      </c>
      <c r="E5357" t="s">
        <v>165</v>
      </c>
      <c r="F5357" t="s">
        <v>165</v>
      </c>
      <c r="G5357" t="s">
        <v>165</v>
      </c>
      <c r="H5357" t="s">
        <v>165</v>
      </c>
      <c r="J5357" t="s">
        <v>165</v>
      </c>
      <c r="K5357" t="s">
        <v>165</v>
      </c>
      <c r="L5357" t="s">
        <v>165</v>
      </c>
      <c r="M5357" t="s">
        <v>165</v>
      </c>
      <c r="N5357" t="s">
        <v>165</v>
      </c>
      <c r="O5357" t="s">
        <v>165</v>
      </c>
      <c r="P5357" t="s">
        <v>165</v>
      </c>
      <c r="Q5357" t="s">
        <v>165</v>
      </c>
    </row>
    <row r="5358">
      <c r="B5358" t="s">
        <v>165</v>
      </c>
      <c r="C5358" t="s">
        <v>165</v>
      </c>
      <c r="D5358" t="s">
        <v>165</v>
      </c>
      <c r="E5358" t="s">
        <v>165</v>
      </c>
      <c r="F5358" t="s">
        <v>165</v>
      </c>
      <c r="G5358" t="s">
        <v>165</v>
      </c>
      <c r="H5358" t="s">
        <v>165</v>
      </c>
      <c r="J5358" t="s">
        <v>165</v>
      </c>
      <c r="K5358" t="s">
        <v>165</v>
      </c>
      <c r="L5358" t="s">
        <v>165</v>
      </c>
      <c r="M5358" t="s">
        <v>165</v>
      </c>
      <c r="N5358" t="s">
        <v>165</v>
      </c>
      <c r="O5358" t="s">
        <v>165</v>
      </c>
      <c r="P5358" t="s">
        <v>165</v>
      </c>
      <c r="Q5358" t="s">
        <v>165</v>
      </c>
    </row>
    <row r="5359">
      <c r="B5359" t="s">
        <v>165</v>
      </c>
      <c r="C5359" t="s">
        <v>165</v>
      </c>
      <c r="D5359" t="s">
        <v>165</v>
      </c>
      <c r="E5359" t="s">
        <v>165</v>
      </c>
      <c r="F5359" t="s">
        <v>165</v>
      </c>
      <c r="G5359" t="s">
        <v>165</v>
      </c>
      <c r="H5359" t="s">
        <v>165</v>
      </c>
      <c r="J5359" t="s">
        <v>165</v>
      </c>
      <c r="K5359" t="s">
        <v>165</v>
      </c>
      <c r="L5359" t="s">
        <v>165</v>
      </c>
      <c r="M5359" t="s">
        <v>165</v>
      </c>
      <c r="N5359" t="s">
        <v>165</v>
      </c>
      <c r="O5359" t="s">
        <v>165</v>
      </c>
      <c r="P5359" t="s">
        <v>165</v>
      </c>
      <c r="Q5359" t="s">
        <v>165</v>
      </c>
    </row>
    <row r="5360">
      <c r="B5360" t="s">
        <v>165</v>
      </c>
      <c r="C5360" t="s">
        <v>165</v>
      </c>
      <c r="D5360" t="s">
        <v>165</v>
      </c>
      <c r="E5360" t="s">
        <v>165</v>
      </c>
      <c r="F5360" t="s">
        <v>165</v>
      </c>
      <c r="G5360" t="s">
        <v>165</v>
      </c>
      <c r="H5360" t="s">
        <v>165</v>
      </c>
      <c r="J5360" t="s">
        <v>165</v>
      </c>
      <c r="K5360" t="s">
        <v>165</v>
      </c>
      <c r="L5360" t="s">
        <v>165</v>
      </c>
      <c r="M5360" t="s">
        <v>165</v>
      </c>
      <c r="N5360" t="s">
        <v>165</v>
      </c>
      <c r="O5360" t="s">
        <v>165</v>
      </c>
      <c r="P5360" t="s">
        <v>165</v>
      </c>
      <c r="Q5360" t="s">
        <v>165</v>
      </c>
    </row>
    <row r="5361">
      <c r="B5361" t="s">
        <v>165</v>
      </c>
      <c r="C5361" t="s">
        <v>165</v>
      </c>
      <c r="D5361" t="s">
        <v>165</v>
      </c>
      <c r="E5361" t="s">
        <v>165</v>
      </c>
      <c r="F5361" t="s">
        <v>165</v>
      </c>
      <c r="G5361" t="s">
        <v>165</v>
      </c>
      <c r="H5361" t="s">
        <v>165</v>
      </c>
      <c r="J5361" t="s">
        <v>165</v>
      </c>
      <c r="K5361" t="s">
        <v>165</v>
      </c>
      <c r="L5361" t="s">
        <v>165</v>
      </c>
      <c r="M5361" t="s">
        <v>165</v>
      </c>
      <c r="N5361" t="s">
        <v>165</v>
      </c>
      <c r="O5361" t="s">
        <v>165</v>
      </c>
      <c r="P5361" t="s">
        <v>165</v>
      </c>
      <c r="Q5361" t="s">
        <v>165</v>
      </c>
    </row>
    <row r="5362">
      <c r="B5362" t="s">
        <v>165</v>
      </c>
      <c r="C5362" t="s">
        <v>165</v>
      </c>
      <c r="D5362" t="s">
        <v>165</v>
      </c>
      <c r="E5362" t="s">
        <v>165</v>
      </c>
      <c r="F5362" t="s">
        <v>165</v>
      </c>
      <c r="G5362" t="s">
        <v>165</v>
      </c>
      <c r="H5362" t="s">
        <v>165</v>
      </c>
      <c r="J5362" t="s">
        <v>165</v>
      </c>
      <c r="K5362" t="s">
        <v>165</v>
      </c>
      <c r="L5362" t="s">
        <v>165</v>
      </c>
      <c r="M5362" t="s">
        <v>165</v>
      </c>
      <c r="N5362" t="s">
        <v>165</v>
      </c>
      <c r="O5362" t="s">
        <v>165</v>
      </c>
      <c r="P5362" t="s">
        <v>165</v>
      </c>
      <c r="Q5362" t="s">
        <v>165</v>
      </c>
    </row>
    <row r="5363">
      <c r="B5363" t="s">
        <v>165</v>
      </c>
      <c r="C5363" t="s">
        <v>165</v>
      </c>
      <c r="D5363" t="s">
        <v>165</v>
      </c>
      <c r="E5363" t="s">
        <v>165</v>
      </c>
      <c r="F5363" t="s">
        <v>165</v>
      </c>
      <c r="G5363" t="s">
        <v>165</v>
      </c>
      <c r="H5363" t="s">
        <v>165</v>
      </c>
      <c r="J5363" t="s">
        <v>165</v>
      </c>
      <c r="K5363" t="s">
        <v>165</v>
      </c>
      <c r="L5363" t="s">
        <v>165</v>
      </c>
      <c r="M5363" t="s">
        <v>165</v>
      </c>
      <c r="N5363" t="s">
        <v>165</v>
      </c>
      <c r="O5363" t="s">
        <v>165</v>
      </c>
      <c r="P5363" t="s">
        <v>165</v>
      </c>
      <c r="Q5363" t="s">
        <v>165</v>
      </c>
    </row>
    <row r="5364">
      <c r="B5364" t="s">
        <v>165</v>
      </c>
      <c r="C5364" t="s">
        <v>165</v>
      </c>
      <c r="D5364" t="s">
        <v>165</v>
      </c>
      <c r="E5364" t="s">
        <v>165</v>
      </c>
      <c r="F5364" t="s">
        <v>165</v>
      </c>
      <c r="G5364" t="s">
        <v>165</v>
      </c>
      <c r="H5364" t="s">
        <v>165</v>
      </c>
      <c r="J5364" t="s">
        <v>165</v>
      </c>
      <c r="K5364" t="s">
        <v>165</v>
      </c>
      <c r="L5364" t="s">
        <v>165</v>
      </c>
      <c r="M5364" t="s">
        <v>165</v>
      </c>
      <c r="N5364" t="s">
        <v>165</v>
      </c>
      <c r="O5364" t="s">
        <v>165</v>
      </c>
      <c r="P5364" t="s">
        <v>165</v>
      </c>
      <c r="Q5364" t="s">
        <v>165</v>
      </c>
    </row>
    <row r="5365">
      <c r="B5365" t="s">
        <v>165</v>
      </c>
      <c r="C5365" t="s">
        <v>165</v>
      </c>
      <c r="D5365" t="s">
        <v>165</v>
      </c>
      <c r="E5365" t="s">
        <v>165</v>
      </c>
      <c r="F5365" t="s">
        <v>165</v>
      </c>
      <c r="G5365" t="s">
        <v>165</v>
      </c>
      <c r="H5365" t="s">
        <v>165</v>
      </c>
      <c r="J5365" t="s">
        <v>165</v>
      </c>
      <c r="K5365" t="s">
        <v>165</v>
      </c>
      <c r="L5365" t="s">
        <v>165</v>
      </c>
      <c r="M5365" t="s">
        <v>165</v>
      </c>
      <c r="N5365" t="s">
        <v>165</v>
      </c>
      <c r="O5365" t="s">
        <v>165</v>
      </c>
      <c r="P5365" t="s">
        <v>165</v>
      </c>
      <c r="Q5365" t="s">
        <v>165</v>
      </c>
    </row>
    <row r="5366">
      <c r="B5366" t="s">
        <v>165</v>
      </c>
      <c r="C5366" t="s">
        <v>165</v>
      </c>
      <c r="D5366" t="s">
        <v>165</v>
      </c>
      <c r="E5366" t="s">
        <v>165</v>
      </c>
      <c r="F5366" t="s">
        <v>165</v>
      </c>
      <c r="G5366" t="s">
        <v>165</v>
      </c>
      <c r="H5366" t="s">
        <v>165</v>
      </c>
      <c r="J5366" t="s">
        <v>165</v>
      </c>
      <c r="K5366" t="s">
        <v>165</v>
      </c>
      <c r="L5366" t="s">
        <v>165</v>
      </c>
      <c r="M5366" t="s">
        <v>165</v>
      </c>
      <c r="N5366" t="s">
        <v>165</v>
      </c>
      <c r="O5366" t="s">
        <v>165</v>
      </c>
      <c r="P5366" t="s">
        <v>165</v>
      </c>
      <c r="Q5366" t="s">
        <v>165</v>
      </c>
    </row>
    <row r="5367">
      <c r="B5367" t="s">
        <v>165</v>
      </c>
      <c r="C5367" t="s">
        <v>165</v>
      </c>
      <c r="D5367" t="s">
        <v>165</v>
      </c>
      <c r="E5367" t="s">
        <v>165</v>
      </c>
      <c r="F5367" t="s">
        <v>165</v>
      </c>
      <c r="G5367" t="s">
        <v>165</v>
      </c>
      <c r="H5367" t="s">
        <v>165</v>
      </c>
      <c r="J5367" t="s">
        <v>165</v>
      </c>
      <c r="K5367" t="s">
        <v>165</v>
      </c>
      <c r="L5367" t="s">
        <v>165</v>
      </c>
      <c r="M5367" t="s">
        <v>165</v>
      </c>
      <c r="N5367" t="s">
        <v>165</v>
      </c>
      <c r="O5367" t="s">
        <v>165</v>
      </c>
      <c r="P5367" t="s">
        <v>165</v>
      </c>
      <c r="Q5367" t="s">
        <v>165</v>
      </c>
    </row>
    <row r="5368">
      <c r="B5368" t="s">
        <v>165</v>
      </c>
      <c r="C5368" t="s">
        <v>165</v>
      </c>
      <c r="D5368" t="s">
        <v>165</v>
      </c>
      <c r="E5368" t="s">
        <v>165</v>
      </c>
      <c r="F5368" t="s">
        <v>165</v>
      </c>
      <c r="G5368" t="s">
        <v>165</v>
      </c>
      <c r="H5368" t="s">
        <v>165</v>
      </c>
      <c r="J5368" t="s">
        <v>165</v>
      </c>
      <c r="K5368" t="s">
        <v>165</v>
      </c>
      <c r="L5368" t="s">
        <v>165</v>
      </c>
      <c r="M5368" t="s">
        <v>165</v>
      </c>
      <c r="N5368" t="s">
        <v>165</v>
      </c>
      <c r="O5368" t="s">
        <v>165</v>
      </c>
      <c r="P5368" t="s">
        <v>165</v>
      </c>
      <c r="Q5368" t="s">
        <v>165</v>
      </c>
    </row>
    <row r="5369">
      <c r="B5369" t="s">
        <v>165</v>
      </c>
      <c r="C5369" t="s">
        <v>165</v>
      </c>
      <c r="D5369" t="s">
        <v>165</v>
      </c>
      <c r="E5369" t="s">
        <v>165</v>
      </c>
      <c r="F5369" t="s">
        <v>165</v>
      </c>
      <c r="G5369" t="s">
        <v>165</v>
      </c>
      <c r="H5369" t="s">
        <v>165</v>
      </c>
      <c r="J5369" t="s">
        <v>165</v>
      </c>
      <c r="K5369" t="s">
        <v>165</v>
      </c>
      <c r="L5369" t="s">
        <v>165</v>
      </c>
      <c r="M5369" t="s">
        <v>165</v>
      </c>
      <c r="N5369" t="s">
        <v>165</v>
      </c>
      <c r="O5369" t="s">
        <v>165</v>
      </c>
      <c r="P5369" t="s">
        <v>165</v>
      </c>
      <c r="Q5369" t="s">
        <v>165</v>
      </c>
    </row>
    <row r="5370">
      <c r="B5370" t="s">
        <v>165</v>
      </c>
      <c r="C5370" t="s">
        <v>165</v>
      </c>
      <c r="D5370" t="s">
        <v>165</v>
      </c>
      <c r="E5370" t="s">
        <v>165</v>
      </c>
      <c r="F5370" t="s">
        <v>165</v>
      </c>
      <c r="G5370" t="s">
        <v>165</v>
      </c>
      <c r="H5370" t="s">
        <v>165</v>
      </c>
      <c r="J5370" t="s">
        <v>165</v>
      </c>
      <c r="K5370" t="s">
        <v>165</v>
      </c>
      <c r="L5370" t="s">
        <v>165</v>
      </c>
      <c r="M5370" t="s">
        <v>165</v>
      </c>
      <c r="N5370" t="s">
        <v>165</v>
      </c>
      <c r="O5370" t="s">
        <v>165</v>
      </c>
      <c r="P5370" t="s">
        <v>165</v>
      </c>
      <c r="Q5370" t="s">
        <v>165</v>
      </c>
    </row>
    <row r="5371">
      <c r="B5371" t="s">
        <v>165</v>
      </c>
      <c r="C5371" t="s">
        <v>165</v>
      </c>
      <c r="D5371" t="s">
        <v>165</v>
      </c>
      <c r="E5371" t="s">
        <v>165</v>
      </c>
      <c r="F5371" t="s">
        <v>165</v>
      </c>
      <c r="G5371" t="s">
        <v>165</v>
      </c>
      <c r="H5371" t="s">
        <v>165</v>
      </c>
      <c r="J5371" t="s">
        <v>165</v>
      </c>
      <c r="K5371" t="s">
        <v>165</v>
      </c>
      <c r="L5371" t="s">
        <v>165</v>
      </c>
      <c r="M5371" t="s">
        <v>165</v>
      </c>
      <c r="N5371" t="s">
        <v>165</v>
      </c>
      <c r="O5371" t="s">
        <v>165</v>
      </c>
      <c r="P5371" t="s">
        <v>165</v>
      </c>
      <c r="Q5371" t="s">
        <v>165</v>
      </c>
    </row>
    <row r="5372">
      <c r="B5372" t="s">
        <v>165</v>
      </c>
      <c r="C5372" t="s">
        <v>165</v>
      </c>
      <c r="D5372" t="s">
        <v>165</v>
      </c>
      <c r="E5372" t="s">
        <v>165</v>
      </c>
      <c r="F5372" t="s">
        <v>165</v>
      </c>
      <c r="G5372" t="s">
        <v>165</v>
      </c>
      <c r="H5372" t="s">
        <v>165</v>
      </c>
      <c r="J5372" t="s">
        <v>165</v>
      </c>
      <c r="K5372" t="s">
        <v>165</v>
      </c>
      <c r="L5372" t="s">
        <v>165</v>
      </c>
      <c r="M5372" t="s">
        <v>165</v>
      </c>
      <c r="N5372" t="s">
        <v>165</v>
      </c>
      <c r="O5372" t="s">
        <v>165</v>
      </c>
      <c r="P5372" t="s">
        <v>165</v>
      </c>
      <c r="Q5372" t="s">
        <v>165</v>
      </c>
    </row>
    <row r="5373">
      <c r="B5373" t="s">
        <v>165</v>
      </c>
      <c r="C5373" t="s">
        <v>165</v>
      </c>
      <c r="D5373" t="s">
        <v>165</v>
      </c>
      <c r="E5373" t="s">
        <v>165</v>
      </c>
      <c r="F5373" t="s">
        <v>165</v>
      </c>
      <c r="G5373" t="s">
        <v>165</v>
      </c>
      <c r="H5373" t="s">
        <v>165</v>
      </c>
      <c r="J5373" t="s">
        <v>165</v>
      </c>
      <c r="K5373" t="s">
        <v>165</v>
      </c>
      <c r="L5373" t="s">
        <v>165</v>
      </c>
      <c r="M5373" t="s">
        <v>165</v>
      </c>
      <c r="N5373" t="s">
        <v>165</v>
      </c>
      <c r="O5373" t="s">
        <v>165</v>
      </c>
      <c r="P5373" t="s">
        <v>165</v>
      </c>
      <c r="Q5373" t="s">
        <v>165</v>
      </c>
    </row>
    <row r="5374">
      <c r="B5374" t="s">
        <v>165</v>
      </c>
      <c r="C5374" t="s">
        <v>165</v>
      </c>
      <c r="D5374" t="s">
        <v>165</v>
      </c>
      <c r="E5374" t="s">
        <v>165</v>
      </c>
      <c r="F5374" t="s">
        <v>165</v>
      </c>
      <c r="G5374" t="s">
        <v>165</v>
      </c>
      <c r="H5374" t="s">
        <v>165</v>
      </c>
      <c r="J5374" t="s">
        <v>165</v>
      </c>
      <c r="K5374" t="s">
        <v>165</v>
      </c>
      <c r="L5374" t="s">
        <v>165</v>
      </c>
      <c r="M5374" t="s">
        <v>165</v>
      </c>
      <c r="N5374" t="s">
        <v>165</v>
      </c>
      <c r="O5374" t="s">
        <v>165</v>
      </c>
      <c r="P5374" t="s">
        <v>165</v>
      </c>
      <c r="Q5374" t="s">
        <v>165</v>
      </c>
    </row>
    <row r="5375">
      <c r="B5375" t="s">
        <v>165</v>
      </c>
      <c r="C5375" t="s">
        <v>165</v>
      </c>
      <c r="D5375" t="s">
        <v>165</v>
      </c>
      <c r="E5375" t="s">
        <v>165</v>
      </c>
      <c r="F5375" t="s">
        <v>165</v>
      </c>
      <c r="G5375" t="s">
        <v>165</v>
      </c>
      <c r="H5375" t="s">
        <v>165</v>
      </c>
      <c r="J5375" t="s">
        <v>165</v>
      </c>
      <c r="K5375" t="s">
        <v>165</v>
      </c>
      <c r="L5375" t="s">
        <v>165</v>
      </c>
      <c r="M5375" t="s">
        <v>165</v>
      </c>
      <c r="N5375" t="s">
        <v>165</v>
      </c>
      <c r="O5375" t="s">
        <v>165</v>
      </c>
      <c r="P5375" t="s">
        <v>165</v>
      </c>
      <c r="Q5375" t="s">
        <v>165</v>
      </c>
    </row>
    <row r="5376">
      <c r="B5376" t="s">
        <v>165</v>
      </c>
      <c r="C5376" t="s">
        <v>165</v>
      </c>
      <c r="D5376" t="s">
        <v>165</v>
      </c>
      <c r="E5376" t="s">
        <v>165</v>
      </c>
      <c r="F5376" t="s">
        <v>165</v>
      </c>
      <c r="G5376" t="s">
        <v>165</v>
      </c>
      <c r="H5376" t="s">
        <v>165</v>
      </c>
      <c r="J5376" t="s">
        <v>165</v>
      </c>
      <c r="K5376" t="s">
        <v>165</v>
      </c>
      <c r="L5376" t="s">
        <v>165</v>
      </c>
      <c r="M5376" t="s">
        <v>165</v>
      </c>
      <c r="N5376" t="s">
        <v>165</v>
      </c>
      <c r="O5376" t="s">
        <v>165</v>
      </c>
      <c r="P5376" t="s">
        <v>165</v>
      </c>
      <c r="Q5376" t="s">
        <v>165</v>
      </c>
    </row>
    <row r="5377">
      <c r="B5377" t="s">
        <v>165</v>
      </c>
      <c r="C5377" t="s">
        <v>165</v>
      </c>
      <c r="D5377" t="s">
        <v>165</v>
      </c>
      <c r="E5377" t="s">
        <v>165</v>
      </c>
      <c r="F5377" t="s">
        <v>165</v>
      </c>
      <c r="G5377" t="s">
        <v>165</v>
      </c>
      <c r="H5377" t="s">
        <v>165</v>
      </c>
      <c r="J5377" t="s">
        <v>165</v>
      </c>
      <c r="K5377" t="s">
        <v>165</v>
      </c>
      <c r="L5377" t="s">
        <v>165</v>
      </c>
      <c r="M5377" t="s">
        <v>165</v>
      </c>
      <c r="N5377" t="s">
        <v>165</v>
      </c>
      <c r="O5377" t="s">
        <v>165</v>
      </c>
      <c r="P5377" t="s">
        <v>165</v>
      </c>
      <c r="Q5377" t="s">
        <v>165</v>
      </c>
    </row>
    <row r="5378">
      <c r="B5378" t="s">
        <v>165</v>
      </c>
      <c r="C5378" t="s">
        <v>165</v>
      </c>
      <c r="D5378" t="s">
        <v>165</v>
      </c>
      <c r="E5378" t="s">
        <v>165</v>
      </c>
      <c r="F5378" t="s">
        <v>165</v>
      </c>
      <c r="G5378" t="s">
        <v>165</v>
      </c>
      <c r="H5378" t="s">
        <v>165</v>
      </c>
      <c r="J5378" t="s">
        <v>165</v>
      </c>
      <c r="K5378" t="s">
        <v>165</v>
      </c>
      <c r="L5378" t="s">
        <v>165</v>
      </c>
      <c r="M5378" t="s">
        <v>165</v>
      </c>
      <c r="N5378" t="s">
        <v>165</v>
      </c>
      <c r="O5378" t="s">
        <v>165</v>
      </c>
      <c r="P5378" t="s">
        <v>165</v>
      </c>
      <c r="Q5378" t="s">
        <v>165</v>
      </c>
    </row>
    <row r="5379">
      <c r="B5379" t="s">
        <v>165</v>
      </c>
      <c r="C5379" t="s">
        <v>165</v>
      </c>
      <c r="D5379" t="s">
        <v>165</v>
      </c>
      <c r="E5379" t="s">
        <v>165</v>
      </c>
      <c r="F5379" t="s">
        <v>165</v>
      </c>
      <c r="G5379" t="s">
        <v>165</v>
      </c>
      <c r="H5379" t="s">
        <v>165</v>
      </c>
      <c r="J5379" t="s">
        <v>165</v>
      </c>
      <c r="K5379" t="s">
        <v>165</v>
      </c>
      <c r="L5379" t="s">
        <v>165</v>
      </c>
      <c r="M5379" t="s">
        <v>165</v>
      </c>
      <c r="N5379" t="s">
        <v>165</v>
      </c>
      <c r="O5379" t="s">
        <v>165</v>
      </c>
      <c r="P5379" t="s">
        <v>165</v>
      </c>
      <c r="Q5379" t="s">
        <v>165</v>
      </c>
    </row>
    <row r="5380">
      <c r="B5380" t="s">
        <v>165</v>
      </c>
      <c r="C5380" t="s">
        <v>165</v>
      </c>
      <c r="D5380" t="s">
        <v>165</v>
      </c>
      <c r="E5380" t="s">
        <v>165</v>
      </c>
      <c r="F5380" t="s">
        <v>165</v>
      </c>
      <c r="G5380" t="s">
        <v>165</v>
      </c>
      <c r="H5380" t="s">
        <v>165</v>
      </c>
      <c r="J5380" t="s">
        <v>165</v>
      </c>
      <c r="K5380" t="s">
        <v>165</v>
      </c>
      <c r="L5380" t="s">
        <v>165</v>
      </c>
      <c r="M5380" t="s">
        <v>165</v>
      </c>
      <c r="N5380" t="s">
        <v>165</v>
      </c>
      <c r="O5380" t="s">
        <v>165</v>
      </c>
      <c r="P5380" t="s">
        <v>165</v>
      </c>
      <c r="Q5380" t="s">
        <v>165</v>
      </c>
    </row>
    <row r="5381">
      <c r="B5381" t="s">
        <v>165</v>
      </c>
      <c r="C5381" t="s">
        <v>165</v>
      </c>
      <c r="D5381" t="s">
        <v>165</v>
      </c>
      <c r="E5381" t="s">
        <v>165</v>
      </c>
      <c r="F5381" t="s">
        <v>165</v>
      </c>
      <c r="G5381" t="s">
        <v>165</v>
      </c>
      <c r="H5381" t="s">
        <v>165</v>
      </c>
      <c r="J5381" t="s">
        <v>165</v>
      </c>
      <c r="K5381" t="s">
        <v>165</v>
      </c>
      <c r="L5381" t="s">
        <v>165</v>
      </c>
      <c r="M5381" t="s">
        <v>165</v>
      </c>
      <c r="N5381" t="s">
        <v>165</v>
      </c>
      <c r="O5381" t="s">
        <v>165</v>
      </c>
      <c r="P5381" t="s">
        <v>165</v>
      </c>
      <c r="Q5381" t="s">
        <v>165</v>
      </c>
    </row>
    <row r="5382">
      <c r="B5382" t="s">
        <v>165</v>
      </c>
      <c r="C5382" t="s">
        <v>165</v>
      </c>
      <c r="D5382" t="s">
        <v>165</v>
      </c>
      <c r="E5382" t="s">
        <v>165</v>
      </c>
      <c r="F5382" t="s">
        <v>165</v>
      </c>
      <c r="G5382" t="s">
        <v>165</v>
      </c>
      <c r="H5382" t="s">
        <v>165</v>
      </c>
      <c r="J5382" t="s">
        <v>165</v>
      </c>
      <c r="K5382" t="s">
        <v>165</v>
      </c>
      <c r="L5382" t="s">
        <v>165</v>
      </c>
      <c r="M5382" t="s">
        <v>165</v>
      </c>
      <c r="N5382" t="s">
        <v>165</v>
      </c>
      <c r="O5382" t="s">
        <v>165</v>
      </c>
      <c r="P5382" t="s">
        <v>165</v>
      </c>
      <c r="Q5382" t="s">
        <v>165</v>
      </c>
    </row>
    <row r="5383">
      <c r="B5383" t="s">
        <v>165</v>
      </c>
      <c r="C5383" t="s">
        <v>165</v>
      </c>
      <c r="D5383" t="s">
        <v>165</v>
      </c>
      <c r="E5383" t="s">
        <v>165</v>
      </c>
      <c r="F5383" t="s">
        <v>165</v>
      </c>
      <c r="G5383" t="s">
        <v>165</v>
      </c>
      <c r="H5383" t="s">
        <v>165</v>
      </c>
      <c r="J5383" t="s">
        <v>165</v>
      </c>
      <c r="K5383" t="s">
        <v>165</v>
      </c>
      <c r="L5383" t="s">
        <v>165</v>
      </c>
      <c r="M5383" t="s">
        <v>165</v>
      </c>
      <c r="N5383" t="s">
        <v>165</v>
      </c>
      <c r="O5383" t="s">
        <v>165</v>
      </c>
      <c r="P5383" t="s">
        <v>165</v>
      </c>
      <c r="Q5383" t="s">
        <v>165</v>
      </c>
    </row>
    <row r="5384">
      <c r="B5384" t="s">
        <v>165</v>
      </c>
      <c r="C5384" t="s">
        <v>165</v>
      </c>
      <c r="D5384" t="s">
        <v>165</v>
      </c>
      <c r="E5384" t="s">
        <v>165</v>
      </c>
      <c r="F5384" t="s">
        <v>165</v>
      </c>
      <c r="G5384" t="s">
        <v>165</v>
      </c>
      <c r="H5384" t="s">
        <v>165</v>
      </c>
      <c r="J5384" t="s">
        <v>165</v>
      </c>
      <c r="K5384" t="s">
        <v>165</v>
      </c>
      <c r="L5384" t="s">
        <v>165</v>
      </c>
      <c r="M5384" t="s">
        <v>165</v>
      </c>
      <c r="N5384" t="s">
        <v>165</v>
      </c>
      <c r="O5384" t="s">
        <v>165</v>
      </c>
      <c r="P5384" t="s">
        <v>165</v>
      </c>
      <c r="Q5384" t="s">
        <v>165</v>
      </c>
    </row>
    <row r="5385">
      <c r="B5385" t="s">
        <v>165</v>
      </c>
      <c r="C5385" t="s">
        <v>165</v>
      </c>
      <c r="D5385" t="s">
        <v>165</v>
      </c>
      <c r="E5385" t="s">
        <v>165</v>
      </c>
      <c r="F5385" t="s">
        <v>165</v>
      </c>
      <c r="G5385" t="s">
        <v>165</v>
      </c>
      <c r="H5385" t="s">
        <v>165</v>
      </c>
      <c r="J5385" t="s">
        <v>165</v>
      </c>
      <c r="K5385" t="s">
        <v>165</v>
      </c>
      <c r="L5385" t="s">
        <v>165</v>
      </c>
      <c r="M5385" t="s">
        <v>165</v>
      </c>
      <c r="N5385" t="s">
        <v>165</v>
      </c>
      <c r="O5385" t="s">
        <v>165</v>
      </c>
      <c r="P5385" t="s">
        <v>165</v>
      </c>
      <c r="Q5385" t="s">
        <v>165</v>
      </c>
    </row>
    <row r="5386">
      <c r="B5386" t="s">
        <v>165</v>
      </c>
      <c r="C5386" t="s">
        <v>165</v>
      </c>
      <c r="D5386" t="s">
        <v>165</v>
      </c>
      <c r="E5386" t="s">
        <v>165</v>
      </c>
      <c r="F5386" t="s">
        <v>165</v>
      </c>
      <c r="G5386" t="s">
        <v>165</v>
      </c>
      <c r="H5386" t="s">
        <v>165</v>
      </c>
      <c r="J5386" t="s">
        <v>165</v>
      </c>
      <c r="K5386" t="s">
        <v>165</v>
      </c>
      <c r="L5386" t="s">
        <v>165</v>
      </c>
      <c r="M5386" t="s">
        <v>165</v>
      </c>
      <c r="N5386" t="s">
        <v>165</v>
      </c>
      <c r="O5386" t="s">
        <v>165</v>
      </c>
      <c r="P5386" t="s">
        <v>165</v>
      </c>
      <c r="Q5386" t="s">
        <v>165</v>
      </c>
    </row>
    <row r="5387">
      <c r="B5387" t="s">
        <v>165</v>
      </c>
      <c r="C5387" t="s">
        <v>165</v>
      </c>
      <c r="D5387" t="s">
        <v>165</v>
      </c>
      <c r="E5387" t="s">
        <v>165</v>
      </c>
      <c r="F5387" t="s">
        <v>165</v>
      </c>
      <c r="G5387" t="s">
        <v>165</v>
      </c>
      <c r="H5387" t="s">
        <v>165</v>
      </c>
      <c r="J5387" t="s">
        <v>165</v>
      </c>
      <c r="K5387" t="s">
        <v>165</v>
      </c>
      <c r="L5387" t="s">
        <v>165</v>
      </c>
      <c r="M5387" t="s">
        <v>165</v>
      </c>
      <c r="N5387" t="s">
        <v>165</v>
      </c>
      <c r="O5387" t="s">
        <v>165</v>
      </c>
      <c r="P5387" t="s">
        <v>165</v>
      </c>
      <c r="Q5387" t="s">
        <v>165</v>
      </c>
    </row>
    <row r="5388">
      <c r="B5388" t="s">
        <v>165</v>
      </c>
      <c r="C5388" t="s">
        <v>165</v>
      </c>
      <c r="D5388" t="s">
        <v>165</v>
      </c>
      <c r="E5388" t="s">
        <v>165</v>
      </c>
      <c r="F5388" t="s">
        <v>165</v>
      </c>
      <c r="G5388" t="s">
        <v>165</v>
      </c>
      <c r="H5388" t="s">
        <v>165</v>
      </c>
      <c r="J5388" t="s">
        <v>165</v>
      </c>
      <c r="K5388" t="s">
        <v>165</v>
      </c>
      <c r="L5388" t="s">
        <v>165</v>
      </c>
      <c r="M5388" t="s">
        <v>165</v>
      </c>
      <c r="N5388" t="s">
        <v>165</v>
      </c>
      <c r="O5388" t="s">
        <v>165</v>
      </c>
      <c r="P5388" t="s">
        <v>165</v>
      </c>
      <c r="Q5388" t="s">
        <v>165</v>
      </c>
    </row>
    <row r="5389">
      <c r="B5389" t="s">
        <v>165</v>
      </c>
      <c r="C5389" t="s">
        <v>165</v>
      </c>
      <c r="D5389" t="s">
        <v>165</v>
      </c>
      <c r="E5389" t="s">
        <v>165</v>
      </c>
      <c r="F5389" t="s">
        <v>165</v>
      </c>
      <c r="G5389" t="s">
        <v>165</v>
      </c>
      <c r="H5389" t="s">
        <v>165</v>
      </c>
      <c r="J5389" t="s">
        <v>165</v>
      </c>
      <c r="K5389" t="s">
        <v>165</v>
      </c>
      <c r="L5389" t="s">
        <v>165</v>
      </c>
      <c r="M5389" t="s">
        <v>165</v>
      </c>
      <c r="N5389" t="s">
        <v>165</v>
      </c>
      <c r="O5389" t="s">
        <v>165</v>
      </c>
      <c r="P5389" t="s">
        <v>165</v>
      </c>
      <c r="Q5389" t="s">
        <v>165</v>
      </c>
    </row>
    <row r="5390">
      <c r="B5390" t="s">
        <v>165</v>
      </c>
      <c r="C5390" t="s">
        <v>165</v>
      </c>
      <c r="D5390" t="s">
        <v>165</v>
      </c>
      <c r="E5390" t="s">
        <v>165</v>
      </c>
      <c r="F5390" t="s">
        <v>165</v>
      </c>
      <c r="G5390" t="s">
        <v>165</v>
      </c>
      <c r="H5390" t="s">
        <v>165</v>
      </c>
      <c r="J5390" t="s">
        <v>165</v>
      </c>
      <c r="K5390" t="s">
        <v>165</v>
      </c>
      <c r="L5390" t="s">
        <v>165</v>
      </c>
      <c r="M5390" t="s">
        <v>165</v>
      </c>
      <c r="N5390" t="s">
        <v>165</v>
      </c>
      <c r="O5390" t="s">
        <v>165</v>
      </c>
      <c r="P5390" t="s">
        <v>165</v>
      </c>
      <c r="Q5390" t="s">
        <v>165</v>
      </c>
    </row>
    <row r="5391">
      <c r="B5391" t="s">
        <v>165</v>
      </c>
      <c r="C5391" t="s">
        <v>165</v>
      </c>
      <c r="D5391" t="s">
        <v>165</v>
      </c>
      <c r="E5391" t="s">
        <v>165</v>
      </c>
      <c r="F5391" t="s">
        <v>165</v>
      </c>
      <c r="G5391" t="s">
        <v>165</v>
      </c>
      <c r="H5391" t="s">
        <v>165</v>
      </c>
      <c r="J5391" t="s">
        <v>165</v>
      </c>
      <c r="K5391" t="s">
        <v>165</v>
      </c>
      <c r="L5391" t="s">
        <v>165</v>
      </c>
      <c r="M5391" t="s">
        <v>165</v>
      </c>
      <c r="N5391" t="s">
        <v>165</v>
      </c>
      <c r="O5391" t="s">
        <v>165</v>
      </c>
      <c r="P5391" t="s">
        <v>165</v>
      </c>
      <c r="Q5391" t="s">
        <v>165</v>
      </c>
    </row>
    <row r="5392">
      <c r="B5392" t="s">
        <v>165</v>
      </c>
      <c r="C5392" t="s">
        <v>165</v>
      </c>
      <c r="D5392" t="s">
        <v>165</v>
      </c>
      <c r="E5392" t="s">
        <v>165</v>
      </c>
      <c r="F5392" t="s">
        <v>165</v>
      </c>
      <c r="G5392" t="s">
        <v>165</v>
      </c>
      <c r="H5392" t="s">
        <v>165</v>
      </c>
      <c r="J5392" t="s">
        <v>165</v>
      </c>
      <c r="K5392" t="s">
        <v>165</v>
      </c>
      <c r="L5392" t="s">
        <v>165</v>
      </c>
      <c r="M5392" t="s">
        <v>165</v>
      </c>
      <c r="N5392" t="s">
        <v>165</v>
      </c>
      <c r="O5392" t="s">
        <v>165</v>
      </c>
      <c r="P5392" t="s">
        <v>165</v>
      </c>
      <c r="Q5392" t="s">
        <v>165</v>
      </c>
    </row>
    <row r="5393">
      <c r="B5393" t="s">
        <v>165</v>
      </c>
      <c r="C5393" t="s">
        <v>165</v>
      </c>
      <c r="D5393" t="s">
        <v>165</v>
      </c>
      <c r="E5393" t="s">
        <v>165</v>
      </c>
      <c r="F5393" t="s">
        <v>165</v>
      </c>
      <c r="G5393" t="s">
        <v>165</v>
      </c>
      <c r="H5393" t="s">
        <v>165</v>
      </c>
      <c r="J5393" t="s">
        <v>165</v>
      </c>
      <c r="K5393" t="s">
        <v>165</v>
      </c>
      <c r="L5393" t="s">
        <v>165</v>
      </c>
      <c r="M5393" t="s">
        <v>165</v>
      </c>
      <c r="N5393" t="s">
        <v>165</v>
      </c>
      <c r="O5393" t="s">
        <v>165</v>
      </c>
      <c r="P5393" t="s">
        <v>165</v>
      </c>
      <c r="Q5393" t="s">
        <v>165</v>
      </c>
    </row>
    <row r="5394">
      <c r="B5394" t="s">
        <v>165</v>
      </c>
      <c r="C5394" t="s">
        <v>165</v>
      </c>
      <c r="D5394" t="s">
        <v>165</v>
      </c>
      <c r="E5394" t="s">
        <v>165</v>
      </c>
      <c r="F5394" t="s">
        <v>165</v>
      </c>
      <c r="G5394" t="s">
        <v>165</v>
      </c>
      <c r="H5394" t="s">
        <v>165</v>
      </c>
      <c r="J5394" t="s">
        <v>165</v>
      </c>
      <c r="K5394" t="s">
        <v>165</v>
      </c>
      <c r="L5394" t="s">
        <v>165</v>
      </c>
      <c r="M5394" t="s">
        <v>165</v>
      </c>
      <c r="N5394" t="s">
        <v>165</v>
      </c>
      <c r="O5394" t="s">
        <v>165</v>
      </c>
      <c r="P5394" t="s">
        <v>165</v>
      </c>
      <c r="Q5394" t="s">
        <v>165</v>
      </c>
    </row>
    <row r="5395">
      <c r="B5395" t="s">
        <v>165</v>
      </c>
      <c r="C5395" t="s">
        <v>165</v>
      </c>
      <c r="D5395" t="s">
        <v>165</v>
      </c>
      <c r="E5395" t="s">
        <v>165</v>
      </c>
      <c r="F5395" t="s">
        <v>165</v>
      </c>
      <c r="G5395" t="s">
        <v>165</v>
      </c>
      <c r="H5395" t="s">
        <v>165</v>
      </c>
      <c r="J5395" t="s">
        <v>165</v>
      </c>
      <c r="K5395" t="s">
        <v>165</v>
      </c>
      <c r="L5395" t="s">
        <v>165</v>
      </c>
      <c r="M5395" t="s">
        <v>165</v>
      </c>
      <c r="N5395" t="s">
        <v>165</v>
      </c>
      <c r="O5395" t="s">
        <v>165</v>
      </c>
      <c r="P5395" t="s">
        <v>165</v>
      </c>
      <c r="Q5395" t="s">
        <v>165</v>
      </c>
    </row>
    <row r="5396">
      <c r="B5396" t="s">
        <v>165</v>
      </c>
      <c r="C5396" t="s">
        <v>165</v>
      </c>
      <c r="D5396" t="s">
        <v>165</v>
      </c>
      <c r="E5396" t="s">
        <v>165</v>
      </c>
      <c r="F5396" t="s">
        <v>165</v>
      </c>
      <c r="G5396" t="s">
        <v>165</v>
      </c>
      <c r="H5396" t="s">
        <v>165</v>
      </c>
      <c r="J5396" t="s">
        <v>165</v>
      </c>
      <c r="K5396" t="s">
        <v>165</v>
      </c>
      <c r="L5396" t="s">
        <v>165</v>
      </c>
      <c r="M5396" t="s">
        <v>165</v>
      </c>
      <c r="N5396" t="s">
        <v>165</v>
      </c>
      <c r="O5396" t="s">
        <v>165</v>
      </c>
      <c r="P5396" t="s">
        <v>165</v>
      </c>
      <c r="Q5396" t="s">
        <v>165</v>
      </c>
    </row>
    <row r="5397">
      <c r="B5397" t="s">
        <v>165</v>
      </c>
      <c r="C5397" t="s">
        <v>165</v>
      </c>
      <c r="D5397" t="s">
        <v>165</v>
      </c>
      <c r="E5397" t="s">
        <v>165</v>
      </c>
      <c r="F5397" t="s">
        <v>165</v>
      </c>
      <c r="G5397" t="s">
        <v>165</v>
      </c>
      <c r="H5397" t="s">
        <v>165</v>
      </c>
      <c r="J5397" t="s">
        <v>165</v>
      </c>
      <c r="K5397" t="s">
        <v>165</v>
      </c>
      <c r="L5397" t="s">
        <v>165</v>
      </c>
      <c r="M5397" t="s">
        <v>165</v>
      </c>
      <c r="N5397" t="s">
        <v>165</v>
      </c>
      <c r="O5397" t="s">
        <v>165</v>
      </c>
      <c r="P5397" t="s">
        <v>165</v>
      </c>
      <c r="Q5397" t="s">
        <v>165</v>
      </c>
    </row>
    <row r="5398">
      <c r="B5398" t="s">
        <v>165</v>
      </c>
      <c r="C5398" t="s">
        <v>165</v>
      </c>
      <c r="D5398" t="s">
        <v>165</v>
      </c>
      <c r="E5398" t="s">
        <v>165</v>
      </c>
      <c r="F5398" t="s">
        <v>165</v>
      </c>
      <c r="G5398" t="s">
        <v>165</v>
      </c>
      <c r="H5398" t="s">
        <v>165</v>
      </c>
      <c r="J5398" t="s">
        <v>165</v>
      </c>
      <c r="K5398" t="s">
        <v>165</v>
      </c>
      <c r="L5398" t="s">
        <v>165</v>
      </c>
      <c r="M5398" t="s">
        <v>165</v>
      </c>
      <c r="N5398" t="s">
        <v>165</v>
      </c>
      <c r="O5398" t="s">
        <v>165</v>
      </c>
      <c r="P5398" t="s">
        <v>165</v>
      </c>
      <c r="Q5398" t="s">
        <v>165</v>
      </c>
    </row>
    <row r="5399">
      <c r="B5399" t="s">
        <v>165</v>
      </c>
      <c r="C5399" t="s">
        <v>165</v>
      </c>
      <c r="D5399" t="s">
        <v>165</v>
      </c>
      <c r="E5399" t="s">
        <v>165</v>
      </c>
      <c r="F5399" t="s">
        <v>165</v>
      </c>
      <c r="G5399" t="s">
        <v>165</v>
      </c>
      <c r="H5399" t="s">
        <v>165</v>
      </c>
      <c r="J5399" t="s">
        <v>165</v>
      </c>
      <c r="K5399" t="s">
        <v>165</v>
      </c>
      <c r="L5399" t="s">
        <v>165</v>
      </c>
      <c r="M5399" t="s">
        <v>165</v>
      </c>
      <c r="N5399" t="s">
        <v>165</v>
      </c>
      <c r="O5399" t="s">
        <v>165</v>
      </c>
      <c r="P5399" t="s">
        <v>165</v>
      </c>
      <c r="Q5399" t="s">
        <v>165</v>
      </c>
    </row>
    <row r="5400">
      <c r="B5400" t="s">
        <v>165</v>
      </c>
      <c r="C5400" t="s">
        <v>165</v>
      </c>
      <c r="D5400" t="s">
        <v>165</v>
      </c>
      <c r="E5400" t="s">
        <v>165</v>
      </c>
      <c r="F5400" t="s">
        <v>165</v>
      </c>
      <c r="G5400" t="s">
        <v>165</v>
      </c>
      <c r="H5400" t="s">
        <v>165</v>
      </c>
      <c r="J5400" t="s">
        <v>165</v>
      </c>
      <c r="K5400" t="s">
        <v>165</v>
      </c>
      <c r="L5400" t="s">
        <v>165</v>
      </c>
      <c r="M5400" t="s">
        <v>165</v>
      </c>
      <c r="N5400" t="s">
        <v>165</v>
      </c>
      <c r="O5400" t="s">
        <v>165</v>
      </c>
      <c r="P5400" t="s">
        <v>165</v>
      </c>
      <c r="Q5400" t="s">
        <v>165</v>
      </c>
    </row>
    <row r="5401">
      <c r="B5401" t="s">
        <v>165</v>
      </c>
      <c r="C5401" t="s">
        <v>165</v>
      </c>
      <c r="D5401" t="s">
        <v>165</v>
      </c>
      <c r="E5401" t="s">
        <v>165</v>
      </c>
      <c r="F5401" t="s">
        <v>165</v>
      </c>
      <c r="G5401" t="s">
        <v>165</v>
      </c>
      <c r="H5401" t="s">
        <v>165</v>
      </c>
      <c r="J5401" t="s">
        <v>165</v>
      </c>
      <c r="K5401" t="s">
        <v>165</v>
      </c>
      <c r="L5401" t="s">
        <v>165</v>
      </c>
      <c r="M5401" t="s">
        <v>165</v>
      </c>
      <c r="N5401" t="s">
        <v>165</v>
      </c>
      <c r="O5401" t="s">
        <v>165</v>
      </c>
      <c r="P5401" t="s">
        <v>165</v>
      </c>
      <c r="Q5401" t="s">
        <v>165</v>
      </c>
    </row>
    <row r="5402">
      <c r="B5402" t="s">
        <v>165</v>
      </c>
      <c r="C5402" t="s">
        <v>165</v>
      </c>
      <c r="D5402" t="s">
        <v>165</v>
      </c>
      <c r="E5402" t="s">
        <v>165</v>
      </c>
      <c r="F5402" t="s">
        <v>165</v>
      </c>
      <c r="G5402" t="s">
        <v>165</v>
      </c>
      <c r="H5402" t="s">
        <v>165</v>
      </c>
      <c r="J5402" t="s">
        <v>165</v>
      </c>
      <c r="K5402" t="s">
        <v>165</v>
      </c>
      <c r="L5402" t="s">
        <v>165</v>
      </c>
      <c r="M5402" t="s">
        <v>165</v>
      </c>
      <c r="N5402" t="s">
        <v>165</v>
      </c>
      <c r="O5402" t="s">
        <v>165</v>
      </c>
      <c r="P5402" t="s">
        <v>165</v>
      </c>
      <c r="Q5402" t="s">
        <v>165</v>
      </c>
    </row>
    <row r="5403">
      <c r="B5403" t="s">
        <v>165</v>
      </c>
      <c r="C5403" t="s">
        <v>165</v>
      </c>
      <c r="D5403" t="s">
        <v>165</v>
      </c>
      <c r="E5403" t="s">
        <v>165</v>
      </c>
      <c r="F5403" t="s">
        <v>165</v>
      </c>
      <c r="G5403" t="s">
        <v>165</v>
      </c>
      <c r="H5403" t="s">
        <v>165</v>
      </c>
      <c r="J5403" t="s">
        <v>165</v>
      </c>
      <c r="K5403" t="s">
        <v>165</v>
      </c>
      <c r="L5403" t="s">
        <v>165</v>
      </c>
      <c r="M5403" t="s">
        <v>165</v>
      </c>
      <c r="N5403" t="s">
        <v>165</v>
      </c>
      <c r="O5403" t="s">
        <v>165</v>
      </c>
      <c r="P5403" t="s">
        <v>165</v>
      </c>
      <c r="Q5403" t="s">
        <v>165</v>
      </c>
    </row>
    <row r="5404">
      <c r="B5404" t="s">
        <v>165</v>
      </c>
      <c r="C5404" t="s">
        <v>165</v>
      </c>
      <c r="D5404" t="s">
        <v>165</v>
      </c>
      <c r="E5404" t="s">
        <v>165</v>
      </c>
      <c r="F5404" t="s">
        <v>165</v>
      </c>
      <c r="G5404" t="s">
        <v>165</v>
      </c>
      <c r="H5404" t="s">
        <v>165</v>
      </c>
      <c r="J5404" t="s">
        <v>165</v>
      </c>
      <c r="K5404" t="s">
        <v>165</v>
      </c>
      <c r="L5404" t="s">
        <v>165</v>
      </c>
      <c r="M5404" t="s">
        <v>165</v>
      </c>
      <c r="N5404" t="s">
        <v>165</v>
      </c>
      <c r="O5404" t="s">
        <v>165</v>
      </c>
      <c r="P5404" t="s">
        <v>165</v>
      </c>
      <c r="Q5404" t="s">
        <v>165</v>
      </c>
    </row>
    <row r="5405">
      <c r="B5405" t="s">
        <v>165</v>
      </c>
      <c r="C5405" t="s">
        <v>165</v>
      </c>
      <c r="D5405" t="s">
        <v>165</v>
      </c>
      <c r="E5405" t="s">
        <v>165</v>
      </c>
      <c r="F5405" t="s">
        <v>165</v>
      </c>
      <c r="G5405" t="s">
        <v>165</v>
      </c>
      <c r="H5405" t="s">
        <v>165</v>
      </c>
      <c r="J5405" t="s">
        <v>165</v>
      </c>
      <c r="K5405" t="s">
        <v>165</v>
      </c>
      <c r="L5405" t="s">
        <v>165</v>
      </c>
      <c r="M5405" t="s">
        <v>165</v>
      </c>
      <c r="N5405" t="s">
        <v>165</v>
      </c>
      <c r="O5405" t="s">
        <v>165</v>
      </c>
      <c r="P5405" t="s">
        <v>165</v>
      </c>
      <c r="Q5405" t="s">
        <v>165</v>
      </c>
    </row>
    <row r="5406">
      <c r="B5406" t="s">
        <v>165</v>
      </c>
      <c r="C5406" t="s">
        <v>165</v>
      </c>
      <c r="D5406" t="s">
        <v>165</v>
      </c>
      <c r="E5406" t="s">
        <v>165</v>
      </c>
      <c r="F5406" t="s">
        <v>165</v>
      </c>
      <c r="G5406" t="s">
        <v>165</v>
      </c>
      <c r="H5406" t="s">
        <v>165</v>
      </c>
      <c r="J5406" t="s">
        <v>165</v>
      </c>
      <c r="K5406" t="s">
        <v>165</v>
      </c>
      <c r="L5406" t="s">
        <v>165</v>
      </c>
      <c r="M5406" t="s">
        <v>165</v>
      </c>
      <c r="N5406" t="s">
        <v>165</v>
      </c>
      <c r="O5406" t="s">
        <v>165</v>
      </c>
      <c r="P5406" t="s">
        <v>165</v>
      </c>
      <c r="Q5406" t="s">
        <v>165</v>
      </c>
    </row>
    <row r="5407">
      <c r="B5407" t="s">
        <v>165</v>
      </c>
      <c r="C5407" t="s">
        <v>165</v>
      </c>
      <c r="D5407" t="s">
        <v>165</v>
      </c>
      <c r="E5407" t="s">
        <v>165</v>
      </c>
      <c r="F5407" t="s">
        <v>165</v>
      </c>
      <c r="G5407" t="s">
        <v>165</v>
      </c>
      <c r="H5407" t="s">
        <v>165</v>
      </c>
      <c r="J5407" t="s">
        <v>165</v>
      </c>
      <c r="K5407" t="s">
        <v>165</v>
      </c>
      <c r="L5407" t="s">
        <v>165</v>
      </c>
      <c r="M5407" t="s">
        <v>165</v>
      </c>
      <c r="N5407" t="s">
        <v>165</v>
      </c>
      <c r="O5407" t="s">
        <v>165</v>
      </c>
      <c r="P5407" t="s">
        <v>165</v>
      </c>
      <c r="Q5407" t="s">
        <v>165</v>
      </c>
    </row>
    <row r="5408">
      <c r="B5408" t="s">
        <v>165</v>
      </c>
      <c r="C5408" t="s">
        <v>165</v>
      </c>
      <c r="D5408" t="s">
        <v>165</v>
      </c>
      <c r="E5408" t="s">
        <v>165</v>
      </c>
      <c r="F5408" t="s">
        <v>165</v>
      </c>
      <c r="G5408" t="s">
        <v>165</v>
      </c>
      <c r="H5408" t="s">
        <v>165</v>
      </c>
      <c r="J5408" t="s">
        <v>165</v>
      </c>
      <c r="K5408" t="s">
        <v>165</v>
      </c>
      <c r="L5408" t="s">
        <v>165</v>
      </c>
      <c r="M5408" t="s">
        <v>165</v>
      </c>
      <c r="N5408" t="s">
        <v>165</v>
      </c>
      <c r="O5408" t="s">
        <v>165</v>
      </c>
      <c r="P5408" t="s">
        <v>165</v>
      </c>
      <c r="Q5408" t="s">
        <v>165</v>
      </c>
    </row>
    <row r="5409">
      <c r="B5409" t="s">
        <v>165</v>
      </c>
      <c r="C5409" t="s">
        <v>165</v>
      </c>
      <c r="D5409" t="s">
        <v>165</v>
      </c>
      <c r="E5409" t="s">
        <v>165</v>
      </c>
      <c r="F5409" t="s">
        <v>165</v>
      </c>
      <c r="G5409" t="s">
        <v>165</v>
      </c>
      <c r="H5409" t="s">
        <v>165</v>
      </c>
      <c r="J5409" t="s">
        <v>165</v>
      </c>
      <c r="K5409" t="s">
        <v>165</v>
      </c>
      <c r="L5409" t="s">
        <v>165</v>
      </c>
      <c r="M5409" t="s">
        <v>165</v>
      </c>
      <c r="N5409" t="s">
        <v>165</v>
      </c>
      <c r="O5409" t="s">
        <v>165</v>
      </c>
      <c r="P5409" t="s">
        <v>165</v>
      </c>
      <c r="Q5409" t="s">
        <v>165</v>
      </c>
    </row>
    <row r="5410">
      <c r="B5410" t="s">
        <v>165</v>
      </c>
      <c r="C5410" t="s">
        <v>165</v>
      </c>
      <c r="D5410" t="s">
        <v>165</v>
      </c>
      <c r="E5410" t="s">
        <v>165</v>
      </c>
      <c r="F5410" t="s">
        <v>165</v>
      </c>
      <c r="G5410" t="s">
        <v>165</v>
      </c>
      <c r="H5410" t="s">
        <v>165</v>
      </c>
      <c r="J5410" t="s">
        <v>165</v>
      </c>
      <c r="K5410" t="s">
        <v>165</v>
      </c>
      <c r="L5410" t="s">
        <v>165</v>
      </c>
      <c r="M5410" t="s">
        <v>165</v>
      </c>
      <c r="N5410" t="s">
        <v>165</v>
      </c>
      <c r="O5410" t="s">
        <v>165</v>
      </c>
      <c r="P5410" t="s">
        <v>165</v>
      </c>
      <c r="Q5410" t="s">
        <v>165</v>
      </c>
    </row>
    <row r="5411">
      <c r="B5411" t="s">
        <v>165</v>
      </c>
      <c r="C5411" t="s">
        <v>165</v>
      </c>
      <c r="D5411" t="s">
        <v>165</v>
      </c>
      <c r="E5411" t="s">
        <v>165</v>
      </c>
      <c r="F5411" t="s">
        <v>165</v>
      </c>
      <c r="G5411" t="s">
        <v>165</v>
      </c>
      <c r="H5411" t="s">
        <v>165</v>
      </c>
      <c r="J5411" t="s">
        <v>165</v>
      </c>
      <c r="K5411" t="s">
        <v>165</v>
      </c>
      <c r="L5411" t="s">
        <v>165</v>
      </c>
      <c r="M5411" t="s">
        <v>165</v>
      </c>
      <c r="N5411" t="s">
        <v>165</v>
      </c>
      <c r="O5411" t="s">
        <v>165</v>
      </c>
      <c r="P5411" t="s">
        <v>165</v>
      </c>
      <c r="Q5411" t="s">
        <v>165</v>
      </c>
    </row>
    <row r="5412">
      <c r="B5412" t="s">
        <v>165</v>
      </c>
      <c r="C5412" t="s">
        <v>165</v>
      </c>
      <c r="D5412" t="s">
        <v>165</v>
      </c>
      <c r="E5412" t="s">
        <v>165</v>
      </c>
      <c r="F5412" t="s">
        <v>165</v>
      </c>
      <c r="G5412" t="s">
        <v>165</v>
      </c>
      <c r="H5412" t="s">
        <v>165</v>
      </c>
      <c r="J5412" t="s">
        <v>165</v>
      </c>
      <c r="K5412" t="s">
        <v>165</v>
      </c>
      <c r="L5412" t="s">
        <v>165</v>
      </c>
      <c r="M5412" t="s">
        <v>165</v>
      </c>
      <c r="N5412" t="s">
        <v>165</v>
      </c>
      <c r="O5412" t="s">
        <v>165</v>
      </c>
      <c r="P5412" t="s">
        <v>165</v>
      </c>
      <c r="Q5412" t="s">
        <v>165</v>
      </c>
    </row>
    <row r="5413">
      <c r="B5413" t="s">
        <v>165</v>
      </c>
      <c r="C5413" t="s">
        <v>165</v>
      </c>
      <c r="D5413" t="s">
        <v>165</v>
      </c>
      <c r="E5413" t="s">
        <v>165</v>
      </c>
      <c r="F5413" t="s">
        <v>165</v>
      </c>
      <c r="G5413" t="s">
        <v>165</v>
      </c>
      <c r="H5413" t="s">
        <v>165</v>
      </c>
      <c r="J5413" t="s">
        <v>165</v>
      </c>
      <c r="K5413" t="s">
        <v>165</v>
      </c>
      <c r="L5413" t="s">
        <v>165</v>
      </c>
      <c r="M5413" t="s">
        <v>165</v>
      </c>
      <c r="N5413" t="s">
        <v>165</v>
      </c>
      <c r="O5413" t="s">
        <v>165</v>
      </c>
      <c r="P5413" t="s">
        <v>165</v>
      </c>
      <c r="Q5413" t="s">
        <v>165</v>
      </c>
    </row>
    <row r="5414">
      <c r="B5414" t="s">
        <v>165</v>
      </c>
      <c r="C5414" t="s">
        <v>165</v>
      </c>
      <c r="D5414" t="s">
        <v>165</v>
      </c>
      <c r="E5414" t="s">
        <v>165</v>
      </c>
      <c r="F5414" t="s">
        <v>165</v>
      </c>
      <c r="G5414" t="s">
        <v>165</v>
      </c>
      <c r="H5414" t="s">
        <v>165</v>
      </c>
      <c r="J5414" t="s">
        <v>165</v>
      </c>
      <c r="K5414" t="s">
        <v>165</v>
      </c>
      <c r="L5414" t="s">
        <v>165</v>
      </c>
      <c r="M5414" t="s">
        <v>165</v>
      </c>
      <c r="N5414" t="s">
        <v>165</v>
      </c>
      <c r="O5414" t="s">
        <v>165</v>
      </c>
      <c r="P5414" t="s">
        <v>165</v>
      </c>
      <c r="Q5414" t="s">
        <v>165</v>
      </c>
    </row>
    <row r="5415">
      <c r="B5415" t="s">
        <v>165</v>
      </c>
      <c r="C5415" t="s">
        <v>165</v>
      </c>
      <c r="D5415" t="s">
        <v>165</v>
      </c>
      <c r="E5415" t="s">
        <v>165</v>
      </c>
      <c r="F5415" t="s">
        <v>165</v>
      </c>
      <c r="G5415" t="s">
        <v>165</v>
      </c>
      <c r="H5415" t="s">
        <v>165</v>
      </c>
      <c r="J5415" t="s">
        <v>165</v>
      </c>
      <c r="K5415" t="s">
        <v>165</v>
      </c>
      <c r="L5415" t="s">
        <v>165</v>
      </c>
      <c r="M5415" t="s">
        <v>165</v>
      </c>
      <c r="N5415" t="s">
        <v>165</v>
      </c>
      <c r="O5415" t="s">
        <v>165</v>
      </c>
      <c r="P5415" t="s">
        <v>165</v>
      </c>
      <c r="Q5415" t="s">
        <v>165</v>
      </c>
    </row>
    <row r="5416">
      <c r="B5416" t="s">
        <v>165</v>
      </c>
      <c r="C5416" t="s">
        <v>165</v>
      </c>
      <c r="D5416" t="s">
        <v>165</v>
      </c>
      <c r="E5416" t="s">
        <v>165</v>
      </c>
      <c r="F5416" t="s">
        <v>165</v>
      </c>
      <c r="G5416" t="s">
        <v>165</v>
      </c>
      <c r="H5416" t="s">
        <v>165</v>
      </c>
      <c r="J5416" t="s">
        <v>165</v>
      </c>
      <c r="K5416" t="s">
        <v>165</v>
      </c>
      <c r="L5416" t="s">
        <v>165</v>
      </c>
      <c r="M5416" t="s">
        <v>165</v>
      </c>
      <c r="N5416" t="s">
        <v>165</v>
      </c>
      <c r="O5416" t="s">
        <v>165</v>
      </c>
      <c r="P5416" t="s">
        <v>165</v>
      </c>
      <c r="Q5416" t="s">
        <v>165</v>
      </c>
    </row>
    <row r="5417">
      <c r="B5417" t="s">
        <v>165</v>
      </c>
      <c r="C5417" t="s">
        <v>165</v>
      </c>
      <c r="D5417" t="s">
        <v>165</v>
      </c>
      <c r="E5417" t="s">
        <v>165</v>
      </c>
      <c r="F5417" t="s">
        <v>165</v>
      </c>
      <c r="G5417" t="s">
        <v>165</v>
      </c>
      <c r="H5417" t="s">
        <v>165</v>
      </c>
      <c r="J5417" t="s">
        <v>165</v>
      </c>
      <c r="K5417" t="s">
        <v>165</v>
      </c>
      <c r="L5417" t="s">
        <v>165</v>
      </c>
      <c r="M5417" t="s">
        <v>165</v>
      </c>
      <c r="N5417" t="s">
        <v>165</v>
      </c>
      <c r="O5417" t="s">
        <v>165</v>
      </c>
      <c r="P5417" t="s">
        <v>165</v>
      </c>
      <c r="Q5417" t="s">
        <v>165</v>
      </c>
    </row>
    <row r="5418">
      <c r="B5418" t="s">
        <v>165</v>
      </c>
      <c r="C5418" t="s">
        <v>165</v>
      </c>
      <c r="D5418" t="s">
        <v>165</v>
      </c>
      <c r="E5418" t="s">
        <v>165</v>
      </c>
      <c r="F5418" t="s">
        <v>165</v>
      </c>
      <c r="G5418" t="s">
        <v>165</v>
      </c>
      <c r="H5418" t="s">
        <v>165</v>
      </c>
      <c r="J5418" t="s">
        <v>165</v>
      </c>
      <c r="K5418" t="s">
        <v>165</v>
      </c>
      <c r="L5418" t="s">
        <v>165</v>
      </c>
      <c r="M5418" t="s">
        <v>165</v>
      </c>
      <c r="N5418" t="s">
        <v>165</v>
      </c>
      <c r="O5418" t="s">
        <v>165</v>
      </c>
      <c r="P5418" t="s">
        <v>165</v>
      </c>
      <c r="Q5418" t="s">
        <v>165</v>
      </c>
    </row>
    <row r="5419">
      <c r="B5419" t="s">
        <v>165</v>
      </c>
      <c r="C5419" t="s">
        <v>165</v>
      </c>
      <c r="D5419" t="s">
        <v>165</v>
      </c>
      <c r="E5419" t="s">
        <v>165</v>
      </c>
      <c r="F5419" t="s">
        <v>165</v>
      </c>
      <c r="G5419" t="s">
        <v>165</v>
      </c>
      <c r="H5419" t="s">
        <v>165</v>
      </c>
      <c r="J5419" t="s">
        <v>165</v>
      </c>
      <c r="K5419" t="s">
        <v>165</v>
      </c>
      <c r="L5419" t="s">
        <v>165</v>
      </c>
      <c r="M5419" t="s">
        <v>165</v>
      </c>
      <c r="N5419" t="s">
        <v>165</v>
      </c>
      <c r="O5419" t="s">
        <v>165</v>
      </c>
      <c r="P5419" t="s">
        <v>165</v>
      </c>
      <c r="Q5419" t="s">
        <v>165</v>
      </c>
    </row>
    <row r="5420">
      <c r="B5420" t="s">
        <v>165</v>
      </c>
      <c r="C5420" t="s">
        <v>165</v>
      </c>
      <c r="D5420" t="s">
        <v>165</v>
      </c>
      <c r="E5420" t="s">
        <v>165</v>
      </c>
      <c r="F5420" t="s">
        <v>165</v>
      </c>
      <c r="G5420" t="s">
        <v>165</v>
      </c>
      <c r="H5420" t="s">
        <v>165</v>
      </c>
      <c r="J5420" t="s">
        <v>165</v>
      </c>
      <c r="K5420" t="s">
        <v>165</v>
      </c>
      <c r="L5420" t="s">
        <v>165</v>
      </c>
      <c r="M5420" t="s">
        <v>165</v>
      </c>
      <c r="N5420" t="s">
        <v>165</v>
      </c>
      <c r="O5420" t="s">
        <v>165</v>
      </c>
      <c r="P5420" t="s">
        <v>165</v>
      </c>
      <c r="Q5420" t="s">
        <v>165</v>
      </c>
    </row>
    <row r="5421">
      <c r="B5421" t="s">
        <v>165</v>
      </c>
      <c r="C5421" t="s">
        <v>165</v>
      </c>
      <c r="D5421" t="s">
        <v>165</v>
      </c>
      <c r="E5421" t="s">
        <v>165</v>
      </c>
      <c r="F5421" t="s">
        <v>165</v>
      </c>
      <c r="G5421" t="s">
        <v>165</v>
      </c>
      <c r="H5421" t="s">
        <v>165</v>
      </c>
      <c r="J5421" t="s">
        <v>165</v>
      </c>
      <c r="K5421" t="s">
        <v>165</v>
      </c>
      <c r="L5421" t="s">
        <v>165</v>
      </c>
      <c r="M5421" t="s">
        <v>165</v>
      </c>
      <c r="N5421" t="s">
        <v>165</v>
      </c>
      <c r="O5421" t="s">
        <v>165</v>
      </c>
      <c r="P5421" t="s">
        <v>165</v>
      </c>
      <c r="Q5421" t="s">
        <v>165</v>
      </c>
    </row>
    <row r="5422">
      <c r="B5422" t="s">
        <v>165</v>
      </c>
      <c r="C5422" t="s">
        <v>165</v>
      </c>
      <c r="D5422" t="s">
        <v>165</v>
      </c>
      <c r="E5422" t="s">
        <v>165</v>
      </c>
      <c r="F5422" t="s">
        <v>165</v>
      </c>
      <c r="G5422" t="s">
        <v>165</v>
      </c>
      <c r="H5422" t="s">
        <v>165</v>
      </c>
      <c r="J5422" t="s">
        <v>165</v>
      </c>
      <c r="K5422" t="s">
        <v>165</v>
      </c>
      <c r="L5422" t="s">
        <v>165</v>
      </c>
      <c r="M5422" t="s">
        <v>165</v>
      </c>
      <c r="N5422" t="s">
        <v>165</v>
      </c>
      <c r="O5422" t="s">
        <v>165</v>
      </c>
      <c r="P5422" t="s">
        <v>165</v>
      </c>
      <c r="Q5422" t="s">
        <v>165</v>
      </c>
    </row>
    <row r="5423">
      <c r="B5423" t="s">
        <v>165</v>
      </c>
      <c r="C5423" t="s">
        <v>165</v>
      </c>
      <c r="D5423" t="s">
        <v>165</v>
      </c>
      <c r="E5423" t="s">
        <v>165</v>
      </c>
      <c r="F5423" t="s">
        <v>165</v>
      </c>
      <c r="G5423" t="s">
        <v>165</v>
      </c>
      <c r="H5423" t="s">
        <v>165</v>
      </c>
      <c r="J5423" t="s">
        <v>165</v>
      </c>
      <c r="K5423" t="s">
        <v>165</v>
      </c>
      <c r="L5423" t="s">
        <v>165</v>
      </c>
      <c r="M5423" t="s">
        <v>165</v>
      </c>
      <c r="N5423" t="s">
        <v>165</v>
      </c>
      <c r="O5423" t="s">
        <v>165</v>
      </c>
      <c r="P5423" t="s">
        <v>165</v>
      </c>
      <c r="Q5423" t="s">
        <v>165</v>
      </c>
    </row>
    <row r="5424">
      <c r="B5424" t="s">
        <v>165</v>
      </c>
      <c r="C5424" t="s">
        <v>165</v>
      </c>
      <c r="D5424" t="s">
        <v>165</v>
      </c>
      <c r="E5424" t="s">
        <v>165</v>
      </c>
      <c r="F5424" t="s">
        <v>165</v>
      </c>
      <c r="G5424" t="s">
        <v>165</v>
      </c>
      <c r="H5424" t="s">
        <v>165</v>
      </c>
      <c r="J5424" t="s">
        <v>165</v>
      </c>
      <c r="K5424" t="s">
        <v>165</v>
      </c>
      <c r="L5424" t="s">
        <v>165</v>
      </c>
      <c r="M5424" t="s">
        <v>165</v>
      </c>
      <c r="N5424" t="s">
        <v>165</v>
      </c>
      <c r="O5424" t="s">
        <v>165</v>
      </c>
      <c r="P5424" t="s">
        <v>165</v>
      </c>
      <c r="Q5424" t="s">
        <v>165</v>
      </c>
    </row>
    <row r="5425">
      <c r="B5425" t="s">
        <v>165</v>
      </c>
      <c r="C5425" t="s">
        <v>165</v>
      </c>
      <c r="D5425" t="s">
        <v>165</v>
      </c>
      <c r="E5425" t="s">
        <v>165</v>
      </c>
      <c r="F5425" t="s">
        <v>165</v>
      </c>
      <c r="G5425" t="s">
        <v>165</v>
      </c>
      <c r="H5425" t="s">
        <v>165</v>
      </c>
      <c r="J5425" t="s">
        <v>165</v>
      </c>
      <c r="K5425" t="s">
        <v>165</v>
      </c>
      <c r="L5425" t="s">
        <v>165</v>
      </c>
      <c r="M5425" t="s">
        <v>165</v>
      </c>
      <c r="N5425" t="s">
        <v>165</v>
      </c>
      <c r="O5425" t="s">
        <v>165</v>
      </c>
      <c r="P5425" t="s">
        <v>165</v>
      </c>
      <c r="Q5425" t="s">
        <v>165</v>
      </c>
    </row>
    <row r="5426">
      <c r="B5426" t="s">
        <v>165</v>
      </c>
      <c r="C5426" t="s">
        <v>165</v>
      </c>
      <c r="D5426" t="s">
        <v>165</v>
      </c>
      <c r="E5426" t="s">
        <v>165</v>
      </c>
      <c r="F5426" t="s">
        <v>165</v>
      </c>
      <c r="G5426" t="s">
        <v>165</v>
      </c>
      <c r="H5426" t="s">
        <v>165</v>
      </c>
      <c r="J5426" t="s">
        <v>165</v>
      </c>
      <c r="K5426" t="s">
        <v>165</v>
      </c>
      <c r="L5426" t="s">
        <v>165</v>
      </c>
      <c r="M5426" t="s">
        <v>165</v>
      </c>
      <c r="N5426" t="s">
        <v>165</v>
      </c>
      <c r="O5426" t="s">
        <v>165</v>
      </c>
      <c r="P5426" t="s">
        <v>165</v>
      </c>
      <c r="Q5426" t="s">
        <v>165</v>
      </c>
    </row>
    <row r="5427">
      <c r="B5427" t="s">
        <v>165</v>
      </c>
      <c r="C5427" t="s">
        <v>165</v>
      </c>
      <c r="D5427" t="s">
        <v>165</v>
      </c>
      <c r="E5427" t="s">
        <v>165</v>
      </c>
      <c r="F5427" t="s">
        <v>165</v>
      </c>
      <c r="G5427" t="s">
        <v>165</v>
      </c>
      <c r="H5427" t="s">
        <v>165</v>
      </c>
      <c r="J5427" t="s">
        <v>165</v>
      </c>
      <c r="K5427" t="s">
        <v>165</v>
      </c>
      <c r="L5427" t="s">
        <v>165</v>
      </c>
      <c r="M5427" t="s">
        <v>165</v>
      </c>
      <c r="N5427" t="s">
        <v>165</v>
      </c>
      <c r="O5427" t="s">
        <v>165</v>
      </c>
      <c r="P5427" t="s">
        <v>165</v>
      </c>
      <c r="Q5427" t="s">
        <v>165</v>
      </c>
    </row>
    <row r="5428">
      <c r="B5428" t="s">
        <v>165</v>
      </c>
      <c r="C5428" t="s">
        <v>165</v>
      </c>
      <c r="D5428" t="s">
        <v>165</v>
      </c>
      <c r="E5428" t="s">
        <v>165</v>
      </c>
      <c r="F5428" t="s">
        <v>165</v>
      </c>
      <c r="G5428" t="s">
        <v>165</v>
      </c>
      <c r="H5428" t="s">
        <v>165</v>
      </c>
      <c r="J5428" t="s">
        <v>165</v>
      </c>
      <c r="K5428" t="s">
        <v>165</v>
      </c>
      <c r="L5428" t="s">
        <v>165</v>
      </c>
      <c r="M5428" t="s">
        <v>165</v>
      </c>
      <c r="N5428" t="s">
        <v>165</v>
      </c>
      <c r="O5428" t="s">
        <v>165</v>
      </c>
      <c r="P5428" t="s">
        <v>165</v>
      </c>
      <c r="Q5428" t="s">
        <v>165</v>
      </c>
    </row>
    <row r="5429">
      <c r="B5429" t="s">
        <v>165</v>
      </c>
      <c r="C5429" t="s">
        <v>165</v>
      </c>
      <c r="D5429" t="s">
        <v>165</v>
      </c>
      <c r="E5429" t="s">
        <v>165</v>
      </c>
      <c r="F5429" t="s">
        <v>165</v>
      </c>
      <c r="G5429" t="s">
        <v>165</v>
      </c>
      <c r="H5429" t="s">
        <v>165</v>
      </c>
      <c r="J5429" t="s">
        <v>165</v>
      </c>
      <c r="K5429" t="s">
        <v>165</v>
      </c>
      <c r="L5429" t="s">
        <v>165</v>
      </c>
      <c r="M5429" t="s">
        <v>165</v>
      </c>
      <c r="N5429" t="s">
        <v>165</v>
      </c>
      <c r="O5429" t="s">
        <v>165</v>
      </c>
      <c r="P5429" t="s">
        <v>165</v>
      </c>
      <c r="Q5429" t="s">
        <v>165</v>
      </c>
    </row>
    <row r="5430">
      <c r="B5430" t="s">
        <v>165</v>
      </c>
      <c r="C5430" t="s">
        <v>165</v>
      </c>
      <c r="D5430" t="s">
        <v>165</v>
      </c>
      <c r="E5430" t="s">
        <v>165</v>
      </c>
      <c r="F5430" t="s">
        <v>165</v>
      </c>
      <c r="G5430" t="s">
        <v>165</v>
      </c>
      <c r="H5430" t="s">
        <v>165</v>
      </c>
      <c r="J5430" t="s">
        <v>165</v>
      </c>
      <c r="K5430" t="s">
        <v>165</v>
      </c>
      <c r="L5430" t="s">
        <v>165</v>
      </c>
      <c r="M5430" t="s">
        <v>165</v>
      </c>
      <c r="N5430" t="s">
        <v>165</v>
      </c>
      <c r="O5430" t="s">
        <v>165</v>
      </c>
      <c r="P5430" t="s">
        <v>165</v>
      </c>
      <c r="Q5430" t="s">
        <v>165</v>
      </c>
    </row>
    <row r="5431">
      <c r="B5431" t="s">
        <v>165</v>
      </c>
      <c r="C5431" t="s">
        <v>165</v>
      </c>
      <c r="D5431" t="s">
        <v>165</v>
      </c>
      <c r="E5431" t="s">
        <v>165</v>
      </c>
      <c r="F5431" t="s">
        <v>165</v>
      </c>
      <c r="G5431" t="s">
        <v>165</v>
      </c>
      <c r="H5431" t="s">
        <v>165</v>
      </c>
      <c r="J5431" t="s">
        <v>165</v>
      </c>
      <c r="K5431" t="s">
        <v>165</v>
      </c>
      <c r="L5431" t="s">
        <v>165</v>
      </c>
      <c r="M5431" t="s">
        <v>165</v>
      </c>
      <c r="N5431" t="s">
        <v>165</v>
      </c>
      <c r="O5431" t="s">
        <v>165</v>
      </c>
      <c r="P5431" t="s">
        <v>165</v>
      </c>
      <c r="Q5431" t="s">
        <v>165</v>
      </c>
    </row>
    <row r="5432">
      <c r="B5432" t="s">
        <v>165</v>
      </c>
      <c r="C5432" t="s">
        <v>165</v>
      </c>
      <c r="D5432" t="s">
        <v>165</v>
      </c>
      <c r="E5432" t="s">
        <v>165</v>
      </c>
      <c r="F5432" t="s">
        <v>165</v>
      </c>
      <c r="G5432" t="s">
        <v>165</v>
      </c>
      <c r="H5432" t="s">
        <v>165</v>
      </c>
      <c r="J5432" t="s">
        <v>165</v>
      </c>
      <c r="K5432" t="s">
        <v>165</v>
      </c>
      <c r="L5432" t="s">
        <v>165</v>
      </c>
      <c r="M5432" t="s">
        <v>165</v>
      </c>
      <c r="N5432" t="s">
        <v>165</v>
      </c>
      <c r="O5432" t="s">
        <v>165</v>
      </c>
      <c r="P5432" t="s">
        <v>165</v>
      </c>
      <c r="Q5432" t="s">
        <v>165</v>
      </c>
    </row>
    <row r="5433">
      <c r="B5433" t="s">
        <v>165</v>
      </c>
      <c r="C5433" t="s">
        <v>165</v>
      </c>
      <c r="D5433" t="s">
        <v>165</v>
      </c>
      <c r="E5433" t="s">
        <v>165</v>
      </c>
      <c r="F5433" t="s">
        <v>165</v>
      </c>
      <c r="G5433" t="s">
        <v>165</v>
      </c>
      <c r="H5433" t="s">
        <v>165</v>
      </c>
      <c r="J5433" t="s">
        <v>165</v>
      </c>
      <c r="K5433" t="s">
        <v>165</v>
      </c>
      <c r="L5433" t="s">
        <v>165</v>
      </c>
      <c r="M5433" t="s">
        <v>165</v>
      </c>
      <c r="N5433" t="s">
        <v>165</v>
      </c>
      <c r="O5433" t="s">
        <v>165</v>
      </c>
      <c r="P5433" t="s">
        <v>165</v>
      </c>
      <c r="Q5433" t="s">
        <v>165</v>
      </c>
    </row>
    <row r="5434">
      <c r="B5434" t="s">
        <v>165</v>
      </c>
      <c r="C5434" t="s">
        <v>165</v>
      </c>
      <c r="D5434" t="s">
        <v>165</v>
      </c>
      <c r="E5434" t="s">
        <v>165</v>
      </c>
      <c r="F5434" t="s">
        <v>165</v>
      </c>
      <c r="G5434" t="s">
        <v>165</v>
      </c>
      <c r="H5434" t="s">
        <v>165</v>
      </c>
      <c r="J5434" t="s">
        <v>165</v>
      </c>
      <c r="K5434" t="s">
        <v>165</v>
      </c>
      <c r="L5434" t="s">
        <v>165</v>
      </c>
      <c r="M5434" t="s">
        <v>165</v>
      </c>
      <c r="N5434" t="s">
        <v>165</v>
      </c>
      <c r="O5434" t="s">
        <v>165</v>
      </c>
      <c r="P5434" t="s">
        <v>165</v>
      </c>
      <c r="Q5434" t="s">
        <v>165</v>
      </c>
    </row>
    <row r="5435">
      <c r="B5435" t="s">
        <v>165</v>
      </c>
      <c r="C5435" t="s">
        <v>165</v>
      </c>
      <c r="D5435" t="s">
        <v>165</v>
      </c>
      <c r="E5435" t="s">
        <v>165</v>
      </c>
      <c r="F5435" t="s">
        <v>165</v>
      </c>
      <c r="G5435" t="s">
        <v>165</v>
      </c>
      <c r="H5435" t="s">
        <v>165</v>
      </c>
      <c r="J5435" t="s">
        <v>165</v>
      </c>
      <c r="K5435" t="s">
        <v>165</v>
      </c>
      <c r="L5435" t="s">
        <v>165</v>
      </c>
      <c r="M5435" t="s">
        <v>165</v>
      </c>
      <c r="N5435" t="s">
        <v>165</v>
      </c>
      <c r="O5435" t="s">
        <v>165</v>
      </c>
      <c r="P5435" t="s">
        <v>165</v>
      </c>
      <c r="Q5435" t="s">
        <v>165</v>
      </c>
    </row>
    <row r="5436">
      <c r="B5436" t="s">
        <v>165</v>
      </c>
      <c r="C5436" t="s">
        <v>165</v>
      </c>
      <c r="D5436" t="s">
        <v>165</v>
      </c>
      <c r="E5436" t="s">
        <v>165</v>
      </c>
      <c r="F5436" t="s">
        <v>165</v>
      </c>
      <c r="G5436" t="s">
        <v>165</v>
      </c>
      <c r="H5436" t="s">
        <v>165</v>
      </c>
      <c r="J5436" t="s">
        <v>165</v>
      </c>
      <c r="K5436" t="s">
        <v>165</v>
      </c>
      <c r="L5436" t="s">
        <v>165</v>
      </c>
      <c r="M5436" t="s">
        <v>165</v>
      </c>
      <c r="N5436" t="s">
        <v>165</v>
      </c>
      <c r="O5436" t="s">
        <v>165</v>
      </c>
      <c r="P5436" t="s">
        <v>165</v>
      </c>
      <c r="Q5436" t="s">
        <v>165</v>
      </c>
    </row>
    <row r="5437">
      <c r="B5437" t="s">
        <v>165</v>
      </c>
      <c r="C5437" t="s">
        <v>165</v>
      </c>
      <c r="D5437" t="s">
        <v>165</v>
      </c>
      <c r="E5437" t="s">
        <v>165</v>
      </c>
      <c r="F5437" t="s">
        <v>165</v>
      </c>
      <c r="G5437" t="s">
        <v>165</v>
      </c>
      <c r="H5437" t="s">
        <v>165</v>
      </c>
      <c r="J5437" t="s">
        <v>165</v>
      </c>
      <c r="K5437" t="s">
        <v>165</v>
      </c>
      <c r="L5437" t="s">
        <v>165</v>
      </c>
      <c r="M5437" t="s">
        <v>165</v>
      </c>
      <c r="N5437" t="s">
        <v>165</v>
      </c>
      <c r="O5437" t="s">
        <v>165</v>
      </c>
      <c r="P5437" t="s">
        <v>165</v>
      </c>
      <c r="Q5437" t="s">
        <v>165</v>
      </c>
    </row>
    <row r="5438">
      <c r="B5438" t="s">
        <v>165</v>
      </c>
      <c r="C5438" t="s">
        <v>165</v>
      </c>
      <c r="D5438" t="s">
        <v>165</v>
      </c>
      <c r="E5438" t="s">
        <v>165</v>
      </c>
      <c r="F5438" t="s">
        <v>165</v>
      </c>
      <c r="G5438" t="s">
        <v>165</v>
      </c>
      <c r="H5438" t="s">
        <v>165</v>
      </c>
      <c r="J5438" t="s">
        <v>165</v>
      </c>
      <c r="K5438" t="s">
        <v>165</v>
      </c>
      <c r="L5438" t="s">
        <v>165</v>
      </c>
      <c r="M5438" t="s">
        <v>165</v>
      </c>
      <c r="N5438" t="s">
        <v>165</v>
      </c>
      <c r="O5438" t="s">
        <v>165</v>
      </c>
      <c r="P5438" t="s">
        <v>165</v>
      </c>
      <c r="Q5438" t="s">
        <v>165</v>
      </c>
    </row>
    <row r="5439">
      <c r="B5439" t="s">
        <v>165</v>
      </c>
      <c r="C5439" t="s">
        <v>165</v>
      </c>
      <c r="D5439" t="s">
        <v>165</v>
      </c>
      <c r="E5439" t="s">
        <v>165</v>
      </c>
      <c r="F5439" t="s">
        <v>165</v>
      </c>
      <c r="G5439" t="s">
        <v>165</v>
      </c>
      <c r="H5439" t="s">
        <v>165</v>
      </c>
      <c r="J5439" t="s">
        <v>165</v>
      </c>
      <c r="K5439" t="s">
        <v>165</v>
      </c>
      <c r="L5439" t="s">
        <v>165</v>
      </c>
      <c r="M5439" t="s">
        <v>165</v>
      </c>
      <c r="N5439" t="s">
        <v>165</v>
      </c>
      <c r="O5439" t="s">
        <v>165</v>
      </c>
      <c r="P5439" t="s">
        <v>165</v>
      </c>
      <c r="Q5439" t="s">
        <v>165</v>
      </c>
    </row>
    <row r="5440">
      <c r="B5440" t="s">
        <v>165</v>
      </c>
      <c r="C5440" t="s">
        <v>165</v>
      </c>
      <c r="D5440" t="s">
        <v>165</v>
      </c>
      <c r="E5440" t="s">
        <v>165</v>
      </c>
      <c r="F5440" t="s">
        <v>165</v>
      </c>
      <c r="G5440" t="s">
        <v>165</v>
      </c>
      <c r="H5440" t="s">
        <v>165</v>
      </c>
      <c r="J5440" t="s">
        <v>165</v>
      </c>
      <c r="K5440" t="s">
        <v>165</v>
      </c>
      <c r="L5440" t="s">
        <v>165</v>
      </c>
      <c r="M5440" t="s">
        <v>165</v>
      </c>
      <c r="N5440" t="s">
        <v>165</v>
      </c>
      <c r="O5440" t="s">
        <v>165</v>
      </c>
      <c r="P5440" t="s">
        <v>165</v>
      </c>
      <c r="Q5440" t="s">
        <v>165</v>
      </c>
    </row>
    <row r="5441">
      <c r="B5441" t="s">
        <v>165</v>
      </c>
      <c r="C5441" t="s">
        <v>165</v>
      </c>
      <c r="D5441" t="s">
        <v>165</v>
      </c>
      <c r="E5441" t="s">
        <v>165</v>
      </c>
      <c r="F5441" t="s">
        <v>165</v>
      </c>
      <c r="G5441" t="s">
        <v>165</v>
      </c>
      <c r="H5441" t="s">
        <v>165</v>
      </c>
      <c r="J5441" t="s">
        <v>165</v>
      </c>
      <c r="K5441" t="s">
        <v>165</v>
      </c>
      <c r="L5441" t="s">
        <v>165</v>
      </c>
      <c r="M5441" t="s">
        <v>165</v>
      </c>
      <c r="N5441" t="s">
        <v>165</v>
      </c>
      <c r="O5441" t="s">
        <v>165</v>
      </c>
      <c r="P5441" t="s">
        <v>165</v>
      </c>
      <c r="Q5441" t="s">
        <v>165</v>
      </c>
    </row>
    <row r="5442">
      <c r="B5442" t="s">
        <v>165</v>
      </c>
      <c r="C5442" t="s">
        <v>165</v>
      </c>
      <c r="D5442" t="s">
        <v>165</v>
      </c>
      <c r="E5442" t="s">
        <v>165</v>
      </c>
      <c r="F5442" t="s">
        <v>165</v>
      </c>
      <c r="G5442" t="s">
        <v>165</v>
      </c>
      <c r="H5442" t="s">
        <v>165</v>
      </c>
      <c r="J5442" t="s">
        <v>165</v>
      </c>
      <c r="K5442" t="s">
        <v>165</v>
      </c>
      <c r="L5442" t="s">
        <v>165</v>
      </c>
      <c r="M5442" t="s">
        <v>165</v>
      </c>
      <c r="N5442" t="s">
        <v>165</v>
      </c>
      <c r="O5442" t="s">
        <v>165</v>
      </c>
      <c r="P5442" t="s">
        <v>165</v>
      </c>
      <c r="Q5442" t="s">
        <v>165</v>
      </c>
    </row>
    <row r="5443">
      <c r="B5443" t="s">
        <v>165</v>
      </c>
      <c r="C5443" t="s">
        <v>165</v>
      </c>
      <c r="D5443" t="s">
        <v>165</v>
      </c>
      <c r="E5443" t="s">
        <v>165</v>
      </c>
      <c r="F5443" t="s">
        <v>165</v>
      </c>
      <c r="G5443" t="s">
        <v>165</v>
      </c>
      <c r="H5443" t="s">
        <v>165</v>
      </c>
      <c r="J5443" t="s">
        <v>165</v>
      </c>
      <c r="K5443" t="s">
        <v>165</v>
      </c>
      <c r="L5443" t="s">
        <v>165</v>
      </c>
      <c r="M5443" t="s">
        <v>165</v>
      </c>
      <c r="N5443" t="s">
        <v>165</v>
      </c>
      <c r="O5443" t="s">
        <v>165</v>
      </c>
      <c r="P5443" t="s">
        <v>165</v>
      </c>
      <c r="Q5443" t="s">
        <v>165</v>
      </c>
    </row>
    <row r="5444">
      <c r="B5444" t="s">
        <v>165</v>
      </c>
      <c r="C5444" t="s">
        <v>165</v>
      </c>
      <c r="D5444" t="s">
        <v>165</v>
      </c>
      <c r="E5444" t="s">
        <v>165</v>
      </c>
      <c r="F5444" t="s">
        <v>165</v>
      </c>
      <c r="G5444" t="s">
        <v>165</v>
      </c>
      <c r="H5444" t="s">
        <v>165</v>
      </c>
      <c r="J5444" t="s">
        <v>165</v>
      </c>
      <c r="K5444" t="s">
        <v>165</v>
      </c>
      <c r="L5444" t="s">
        <v>165</v>
      </c>
      <c r="M5444" t="s">
        <v>165</v>
      </c>
      <c r="N5444" t="s">
        <v>165</v>
      </c>
      <c r="O5444" t="s">
        <v>165</v>
      </c>
      <c r="P5444" t="s">
        <v>165</v>
      </c>
      <c r="Q5444" t="s">
        <v>165</v>
      </c>
    </row>
    <row r="5445">
      <c r="B5445" t="s">
        <v>165</v>
      </c>
      <c r="C5445" t="s">
        <v>165</v>
      </c>
      <c r="D5445" t="s">
        <v>165</v>
      </c>
      <c r="E5445" t="s">
        <v>165</v>
      </c>
      <c r="F5445" t="s">
        <v>165</v>
      </c>
      <c r="G5445" t="s">
        <v>165</v>
      </c>
      <c r="H5445" t="s">
        <v>165</v>
      </c>
      <c r="J5445" t="s">
        <v>165</v>
      </c>
      <c r="K5445" t="s">
        <v>165</v>
      </c>
      <c r="L5445" t="s">
        <v>165</v>
      </c>
      <c r="M5445" t="s">
        <v>165</v>
      </c>
      <c r="N5445" t="s">
        <v>165</v>
      </c>
      <c r="O5445" t="s">
        <v>165</v>
      </c>
      <c r="P5445" t="s">
        <v>165</v>
      </c>
      <c r="Q5445" t="s">
        <v>165</v>
      </c>
    </row>
    <row r="5446">
      <c r="B5446" t="s">
        <v>165</v>
      </c>
      <c r="C5446" t="s">
        <v>165</v>
      </c>
      <c r="D5446" t="s">
        <v>165</v>
      </c>
      <c r="E5446" t="s">
        <v>165</v>
      </c>
      <c r="F5446" t="s">
        <v>165</v>
      </c>
      <c r="G5446" t="s">
        <v>165</v>
      </c>
      <c r="H5446" t="s">
        <v>165</v>
      </c>
      <c r="J5446" t="s">
        <v>165</v>
      </c>
      <c r="K5446" t="s">
        <v>165</v>
      </c>
      <c r="L5446" t="s">
        <v>165</v>
      </c>
      <c r="M5446" t="s">
        <v>165</v>
      </c>
      <c r="N5446" t="s">
        <v>165</v>
      </c>
      <c r="O5446" t="s">
        <v>165</v>
      </c>
      <c r="P5446" t="s">
        <v>165</v>
      </c>
      <c r="Q5446" t="s">
        <v>165</v>
      </c>
    </row>
    <row r="5447">
      <c r="B5447" t="s">
        <v>165</v>
      </c>
      <c r="C5447" t="s">
        <v>165</v>
      </c>
      <c r="D5447" t="s">
        <v>165</v>
      </c>
      <c r="E5447" t="s">
        <v>165</v>
      </c>
      <c r="F5447" t="s">
        <v>165</v>
      </c>
      <c r="G5447" t="s">
        <v>165</v>
      </c>
      <c r="H5447" t="s">
        <v>165</v>
      </c>
      <c r="J5447" t="s">
        <v>165</v>
      </c>
      <c r="K5447" t="s">
        <v>165</v>
      </c>
      <c r="L5447" t="s">
        <v>165</v>
      </c>
      <c r="M5447" t="s">
        <v>165</v>
      </c>
      <c r="N5447" t="s">
        <v>165</v>
      </c>
      <c r="O5447" t="s">
        <v>165</v>
      </c>
      <c r="P5447" t="s">
        <v>165</v>
      </c>
      <c r="Q5447" t="s">
        <v>165</v>
      </c>
    </row>
    <row r="5448">
      <c r="B5448" t="s">
        <v>165</v>
      </c>
      <c r="C5448" t="s">
        <v>165</v>
      </c>
      <c r="D5448" t="s">
        <v>165</v>
      </c>
      <c r="E5448" t="s">
        <v>165</v>
      </c>
      <c r="F5448" t="s">
        <v>165</v>
      </c>
      <c r="G5448" t="s">
        <v>165</v>
      </c>
      <c r="H5448" t="s">
        <v>165</v>
      </c>
      <c r="J5448" t="s">
        <v>165</v>
      </c>
      <c r="K5448" t="s">
        <v>165</v>
      </c>
      <c r="L5448" t="s">
        <v>165</v>
      </c>
      <c r="M5448" t="s">
        <v>165</v>
      </c>
      <c r="N5448" t="s">
        <v>165</v>
      </c>
      <c r="O5448" t="s">
        <v>165</v>
      </c>
      <c r="P5448" t="s">
        <v>165</v>
      </c>
      <c r="Q5448" t="s">
        <v>165</v>
      </c>
    </row>
    <row r="5449">
      <c r="B5449" t="s">
        <v>165</v>
      </c>
      <c r="C5449" t="s">
        <v>165</v>
      </c>
      <c r="D5449" t="s">
        <v>165</v>
      </c>
      <c r="E5449" t="s">
        <v>165</v>
      </c>
      <c r="F5449" t="s">
        <v>165</v>
      </c>
      <c r="G5449" t="s">
        <v>165</v>
      </c>
      <c r="H5449" t="s">
        <v>165</v>
      </c>
      <c r="J5449" t="s">
        <v>165</v>
      </c>
      <c r="K5449" t="s">
        <v>165</v>
      </c>
      <c r="L5449" t="s">
        <v>165</v>
      </c>
      <c r="M5449" t="s">
        <v>165</v>
      </c>
      <c r="N5449" t="s">
        <v>165</v>
      </c>
      <c r="O5449" t="s">
        <v>165</v>
      </c>
      <c r="P5449" t="s">
        <v>165</v>
      </c>
      <c r="Q5449" t="s">
        <v>165</v>
      </c>
    </row>
    <row r="5450">
      <c r="B5450" t="s">
        <v>165</v>
      </c>
      <c r="C5450" t="s">
        <v>165</v>
      </c>
      <c r="D5450" t="s">
        <v>165</v>
      </c>
      <c r="E5450" t="s">
        <v>165</v>
      </c>
      <c r="F5450" t="s">
        <v>165</v>
      </c>
      <c r="G5450" t="s">
        <v>165</v>
      </c>
      <c r="H5450" t="s">
        <v>165</v>
      </c>
      <c r="J5450" t="s">
        <v>165</v>
      </c>
      <c r="K5450" t="s">
        <v>165</v>
      </c>
      <c r="L5450" t="s">
        <v>165</v>
      </c>
      <c r="M5450" t="s">
        <v>165</v>
      </c>
      <c r="N5450" t="s">
        <v>165</v>
      </c>
      <c r="O5450" t="s">
        <v>165</v>
      </c>
      <c r="P5450" t="s">
        <v>165</v>
      </c>
      <c r="Q5450" t="s">
        <v>165</v>
      </c>
    </row>
    <row r="5451">
      <c r="B5451" t="s">
        <v>165</v>
      </c>
      <c r="C5451" t="s">
        <v>165</v>
      </c>
      <c r="D5451" t="s">
        <v>165</v>
      </c>
      <c r="E5451" t="s">
        <v>165</v>
      </c>
      <c r="F5451" t="s">
        <v>165</v>
      </c>
      <c r="G5451" t="s">
        <v>165</v>
      </c>
      <c r="H5451" t="s">
        <v>165</v>
      </c>
      <c r="J5451" t="s">
        <v>165</v>
      </c>
      <c r="K5451" t="s">
        <v>165</v>
      </c>
      <c r="L5451" t="s">
        <v>165</v>
      </c>
      <c r="M5451" t="s">
        <v>165</v>
      </c>
      <c r="N5451" t="s">
        <v>165</v>
      </c>
      <c r="O5451" t="s">
        <v>165</v>
      </c>
      <c r="P5451" t="s">
        <v>165</v>
      </c>
      <c r="Q5451" t="s">
        <v>165</v>
      </c>
    </row>
    <row r="5452">
      <c r="B5452" t="s">
        <v>165</v>
      </c>
      <c r="C5452" t="s">
        <v>165</v>
      </c>
      <c r="D5452" t="s">
        <v>165</v>
      </c>
      <c r="E5452" t="s">
        <v>165</v>
      </c>
      <c r="F5452" t="s">
        <v>165</v>
      </c>
      <c r="G5452" t="s">
        <v>165</v>
      </c>
      <c r="H5452" t="s">
        <v>165</v>
      </c>
      <c r="J5452" t="s">
        <v>165</v>
      </c>
      <c r="K5452" t="s">
        <v>165</v>
      </c>
      <c r="L5452" t="s">
        <v>165</v>
      </c>
      <c r="M5452" t="s">
        <v>165</v>
      </c>
      <c r="N5452" t="s">
        <v>165</v>
      </c>
      <c r="O5452" t="s">
        <v>165</v>
      </c>
      <c r="P5452" t="s">
        <v>165</v>
      </c>
      <c r="Q5452" t="s">
        <v>165</v>
      </c>
    </row>
    <row r="5453">
      <c r="B5453" t="s">
        <v>165</v>
      </c>
      <c r="C5453" t="s">
        <v>165</v>
      </c>
      <c r="D5453" t="s">
        <v>165</v>
      </c>
      <c r="E5453" t="s">
        <v>165</v>
      </c>
      <c r="F5453" t="s">
        <v>165</v>
      </c>
      <c r="G5453" t="s">
        <v>165</v>
      </c>
      <c r="H5453" t="s">
        <v>165</v>
      </c>
      <c r="J5453" t="s">
        <v>165</v>
      </c>
      <c r="K5453" t="s">
        <v>165</v>
      </c>
      <c r="L5453" t="s">
        <v>165</v>
      </c>
      <c r="M5453" t="s">
        <v>165</v>
      </c>
      <c r="N5453" t="s">
        <v>165</v>
      </c>
      <c r="O5453" t="s">
        <v>165</v>
      </c>
      <c r="P5453" t="s">
        <v>165</v>
      </c>
      <c r="Q5453" t="s">
        <v>165</v>
      </c>
    </row>
    <row r="5454">
      <c r="B5454" t="s">
        <v>165</v>
      </c>
      <c r="C5454" t="s">
        <v>165</v>
      </c>
      <c r="D5454" t="s">
        <v>165</v>
      </c>
      <c r="E5454" t="s">
        <v>165</v>
      </c>
      <c r="F5454" t="s">
        <v>165</v>
      </c>
      <c r="G5454" t="s">
        <v>165</v>
      </c>
      <c r="H5454" t="s">
        <v>165</v>
      </c>
      <c r="J5454" t="s">
        <v>165</v>
      </c>
      <c r="K5454" t="s">
        <v>165</v>
      </c>
      <c r="L5454" t="s">
        <v>165</v>
      </c>
      <c r="M5454" t="s">
        <v>165</v>
      </c>
      <c r="N5454" t="s">
        <v>165</v>
      </c>
      <c r="O5454" t="s">
        <v>165</v>
      </c>
      <c r="P5454" t="s">
        <v>165</v>
      </c>
      <c r="Q5454" t="s">
        <v>165</v>
      </c>
    </row>
    <row r="5455">
      <c r="B5455" t="s">
        <v>165</v>
      </c>
      <c r="C5455" t="s">
        <v>165</v>
      </c>
      <c r="D5455" t="s">
        <v>165</v>
      </c>
      <c r="E5455" t="s">
        <v>165</v>
      </c>
      <c r="F5455" t="s">
        <v>165</v>
      </c>
      <c r="G5455" t="s">
        <v>165</v>
      </c>
      <c r="H5455" t="s">
        <v>165</v>
      </c>
      <c r="J5455" t="s">
        <v>165</v>
      </c>
      <c r="K5455" t="s">
        <v>165</v>
      </c>
      <c r="L5455" t="s">
        <v>165</v>
      </c>
      <c r="M5455" t="s">
        <v>165</v>
      </c>
      <c r="N5455" t="s">
        <v>165</v>
      </c>
      <c r="O5455" t="s">
        <v>165</v>
      </c>
      <c r="P5455" t="s">
        <v>165</v>
      </c>
      <c r="Q5455" t="s">
        <v>165</v>
      </c>
    </row>
    <row r="5456">
      <c r="B5456" t="s">
        <v>165</v>
      </c>
      <c r="C5456" t="s">
        <v>165</v>
      </c>
      <c r="D5456" t="s">
        <v>165</v>
      </c>
      <c r="E5456" t="s">
        <v>165</v>
      </c>
      <c r="F5456" t="s">
        <v>165</v>
      </c>
      <c r="G5456" t="s">
        <v>165</v>
      </c>
      <c r="H5456" t="s">
        <v>165</v>
      </c>
      <c r="J5456" t="s">
        <v>165</v>
      </c>
      <c r="K5456" t="s">
        <v>165</v>
      </c>
      <c r="L5456" t="s">
        <v>165</v>
      </c>
      <c r="M5456" t="s">
        <v>165</v>
      </c>
      <c r="N5456" t="s">
        <v>165</v>
      </c>
      <c r="O5456" t="s">
        <v>165</v>
      </c>
      <c r="P5456" t="s">
        <v>165</v>
      </c>
      <c r="Q5456" t="s">
        <v>165</v>
      </c>
    </row>
    <row r="5457">
      <c r="B5457" t="s">
        <v>165</v>
      </c>
      <c r="C5457" t="s">
        <v>165</v>
      </c>
      <c r="D5457" t="s">
        <v>165</v>
      </c>
      <c r="E5457" t="s">
        <v>165</v>
      </c>
      <c r="F5457" t="s">
        <v>165</v>
      </c>
      <c r="G5457" t="s">
        <v>165</v>
      </c>
      <c r="H5457" t="s">
        <v>165</v>
      </c>
      <c r="J5457" t="s">
        <v>165</v>
      </c>
      <c r="K5457" t="s">
        <v>165</v>
      </c>
      <c r="L5457" t="s">
        <v>165</v>
      </c>
      <c r="M5457" t="s">
        <v>165</v>
      </c>
      <c r="N5457" t="s">
        <v>165</v>
      </c>
      <c r="O5457" t="s">
        <v>165</v>
      </c>
      <c r="P5457" t="s">
        <v>165</v>
      </c>
      <c r="Q5457" t="s">
        <v>165</v>
      </c>
    </row>
    <row r="5458">
      <c r="B5458" t="s">
        <v>165</v>
      </c>
      <c r="C5458" t="s">
        <v>165</v>
      </c>
      <c r="D5458" t="s">
        <v>165</v>
      </c>
      <c r="E5458" t="s">
        <v>165</v>
      </c>
      <c r="F5458" t="s">
        <v>165</v>
      </c>
      <c r="G5458" t="s">
        <v>165</v>
      </c>
      <c r="H5458" t="s">
        <v>165</v>
      </c>
      <c r="J5458" t="s">
        <v>165</v>
      </c>
      <c r="K5458" t="s">
        <v>165</v>
      </c>
      <c r="L5458" t="s">
        <v>165</v>
      </c>
      <c r="M5458" t="s">
        <v>165</v>
      </c>
      <c r="N5458" t="s">
        <v>165</v>
      </c>
      <c r="O5458" t="s">
        <v>165</v>
      </c>
      <c r="P5458" t="s">
        <v>165</v>
      </c>
      <c r="Q5458" t="s">
        <v>165</v>
      </c>
    </row>
    <row r="5459">
      <c r="B5459" t="s">
        <v>165</v>
      </c>
      <c r="C5459" t="s">
        <v>165</v>
      </c>
      <c r="D5459" t="s">
        <v>165</v>
      </c>
      <c r="E5459" t="s">
        <v>165</v>
      </c>
      <c r="F5459" t="s">
        <v>165</v>
      </c>
      <c r="G5459" t="s">
        <v>165</v>
      </c>
      <c r="H5459" t="s">
        <v>165</v>
      </c>
      <c r="J5459" t="s">
        <v>165</v>
      </c>
      <c r="K5459" t="s">
        <v>165</v>
      </c>
      <c r="L5459" t="s">
        <v>165</v>
      </c>
      <c r="M5459" t="s">
        <v>165</v>
      </c>
      <c r="N5459" t="s">
        <v>165</v>
      </c>
      <c r="O5459" t="s">
        <v>165</v>
      </c>
      <c r="P5459" t="s">
        <v>165</v>
      </c>
      <c r="Q5459" t="s">
        <v>165</v>
      </c>
    </row>
    <row r="5460">
      <c r="B5460" t="s">
        <v>165</v>
      </c>
      <c r="C5460" t="s">
        <v>165</v>
      </c>
      <c r="D5460" t="s">
        <v>165</v>
      </c>
      <c r="E5460" t="s">
        <v>165</v>
      </c>
      <c r="F5460" t="s">
        <v>165</v>
      </c>
      <c r="G5460" t="s">
        <v>165</v>
      </c>
      <c r="H5460" t="s">
        <v>165</v>
      </c>
      <c r="J5460" t="s">
        <v>165</v>
      </c>
      <c r="K5460" t="s">
        <v>165</v>
      </c>
      <c r="L5460" t="s">
        <v>165</v>
      </c>
      <c r="M5460" t="s">
        <v>165</v>
      </c>
      <c r="N5460" t="s">
        <v>165</v>
      </c>
      <c r="O5460" t="s">
        <v>165</v>
      </c>
      <c r="P5460" t="s">
        <v>165</v>
      </c>
      <c r="Q5460" t="s">
        <v>165</v>
      </c>
    </row>
    <row r="5461">
      <c r="B5461" t="s">
        <v>165</v>
      </c>
      <c r="C5461" t="s">
        <v>165</v>
      </c>
      <c r="D5461" t="s">
        <v>165</v>
      </c>
      <c r="E5461" t="s">
        <v>165</v>
      </c>
      <c r="F5461" t="s">
        <v>165</v>
      </c>
      <c r="G5461" t="s">
        <v>165</v>
      </c>
      <c r="H5461" t="s">
        <v>165</v>
      </c>
      <c r="J5461" t="s">
        <v>165</v>
      </c>
      <c r="K5461" t="s">
        <v>165</v>
      </c>
      <c r="L5461" t="s">
        <v>165</v>
      </c>
      <c r="M5461" t="s">
        <v>165</v>
      </c>
      <c r="N5461" t="s">
        <v>165</v>
      </c>
      <c r="O5461" t="s">
        <v>165</v>
      </c>
      <c r="P5461" t="s">
        <v>165</v>
      </c>
      <c r="Q5461" t="s">
        <v>165</v>
      </c>
    </row>
    <row r="5462">
      <c r="B5462" t="s">
        <v>165</v>
      </c>
      <c r="C5462" t="s">
        <v>165</v>
      </c>
      <c r="D5462" t="s">
        <v>165</v>
      </c>
      <c r="E5462" t="s">
        <v>165</v>
      </c>
      <c r="F5462" t="s">
        <v>165</v>
      </c>
      <c r="G5462" t="s">
        <v>165</v>
      </c>
      <c r="H5462" t="s">
        <v>165</v>
      </c>
      <c r="J5462" t="s">
        <v>165</v>
      </c>
      <c r="K5462" t="s">
        <v>165</v>
      </c>
      <c r="L5462" t="s">
        <v>165</v>
      </c>
      <c r="M5462" t="s">
        <v>165</v>
      </c>
      <c r="N5462" t="s">
        <v>165</v>
      </c>
      <c r="O5462" t="s">
        <v>165</v>
      </c>
      <c r="P5462" t="s">
        <v>165</v>
      </c>
      <c r="Q5462" t="s">
        <v>165</v>
      </c>
    </row>
    <row r="5463">
      <c r="B5463" t="s">
        <v>165</v>
      </c>
      <c r="C5463" t="s">
        <v>165</v>
      </c>
      <c r="D5463" t="s">
        <v>165</v>
      </c>
      <c r="E5463" t="s">
        <v>165</v>
      </c>
      <c r="F5463" t="s">
        <v>165</v>
      </c>
      <c r="G5463" t="s">
        <v>165</v>
      </c>
      <c r="H5463" t="s">
        <v>165</v>
      </c>
      <c r="J5463" t="s">
        <v>165</v>
      </c>
      <c r="K5463" t="s">
        <v>165</v>
      </c>
      <c r="L5463" t="s">
        <v>165</v>
      </c>
      <c r="M5463" t="s">
        <v>165</v>
      </c>
      <c r="N5463" t="s">
        <v>165</v>
      </c>
      <c r="O5463" t="s">
        <v>165</v>
      </c>
      <c r="P5463" t="s">
        <v>165</v>
      </c>
      <c r="Q5463" t="s">
        <v>165</v>
      </c>
    </row>
    <row r="5464">
      <c r="B5464" t="s">
        <v>165</v>
      </c>
      <c r="C5464" t="s">
        <v>165</v>
      </c>
      <c r="D5464" t="s">
        <v>165</v>
      </c>
      <c r="E5464" t="s">
        <v>165</v>
      </c>
      <c r="F5464" t="s">
        <v>165</v>
      </c>
      <c r="G5464" t="s">
        <v>165</v>
      </c>
      <c r="H5464" t="s">
        <v>165</v>
      </c>
      <c r="J5464" t="s">
        <v>165</v>
      </c>
      <c r="K5464" t="s">
        <v>165</v>
      </c>
      <c r="L5464" t="s">
        <v>165</v>
      </c>
      <c r="M5464" t="s">
        <v>165</v>
      </c>
      <c r="N5464" t="s">
        <v>165</v>
      </c>
      <c r="O5464" t="s">
        <v>165</v>
      </c>
      <c r="P5464" t="s">
        <v>165</v>
      </c>
      <c r="Q5464" t="s">
        <v>165</v>
      </c>
    </row>
    <row r="5465">
      <c r="B5465" t="s">
        <v>165</v>
      </c>
      <c r="C5465" t="s">
        <v>165</v>
      </c>
      <c r="D5465" t="s">
        <v>165</v>
      </c>
      <c r="E5465" t="s">
        <v>165</v>
      </c>
      <c r="F5465" t="s">
        <v>165</v>
      </c>
      <c r="G5465" t="s">
        <v>165</v>
      </c>
      <c r="H5465" t="s">
        <v>165</v>
      </c>
      <c r="J5465" t="s">
        <v>165</v>
      </c>
      <c r="K5465" t="s">
        <v>165</v>
      </c>
      <c r="L5465" t="s">
        <v>165</v>
      </c>
      <c r="M5465" t="s">
        <v>165</v>
      </c>
      <c r="N5465" t="s">
        <v>165</v>
      </c>
      <c r="O5465" t="s">
        <v>165</v>
      </c>
      <c r="P5465" t="s">
        <v>165</v>
      </c>
      <c r="Q5465" t="s">
        <v>165</v>
      </c>
    </row>
    <row r="5466">
      <c r="B5466" t="s">
        <v>165</v>
      </c>
      <c r="C5466" t="s">
        <v>165</v>
      </c>
      <c r="D5466" t="s">
        <v>165</v>
      </c>
      <c r="E5466" t="s">
        <v>165</v>
      </c>
      <c r="F5466" t="s">
        <v>165</v>
      </c>
      <c r="G5466" t="s">
        <v>165</v>
      </c>
      <c r="H5466" t="s">
        <v>165</v>
      </c>
      <c r="J5466" t="s">
        <v>165</v>
      </c>
      <c r="K5466" t="s">
        <v>165</v>
      </c>
      <c r="L5466" t="s">
        <v>165</v>
      </c>
      <c r="M5466" t="s">
        <v>165</v>
      </c>
      <c r="N5466" t="s">
        <v>165</v>
      </c>
      <c r="O5466" t="s">
        <v>165</v>
      </c>
      <c r="P5466" t="s">
        <v>165</v>
      </c>
      <c r="Q5466" t="s">
        <v>165</v>
      </c>
    </row>
    <row r="5467">
      <c r="B5467" t="s">
        <v>165</v>
      </c>
      <c r="C5467" t="s">
        <v>165</v>
      </c>
      <c r="D5467" t="s">
        <v>165</v>
      </c>
      <c r="E5467" t="s">
        <v>165</v>
      </c>
      <c r="F5467" t="s">
        <v>165</v>
      </c>
      <c r="G5467" t="s">
        <v>165</v>
      </c>
      <c r="H5467" t="s">
        <v>165</v>
      </c>
      <c r="J5467" t="s">
        <v>165</v>
      </c>
      <c r="K5467" t="s">
        <v>165</v>
      </c>
      <c r="L5467" t="s">
        <v>165</v>
      </c>
      <c r="M5467" t="s">
        <v>165</v>
      </c>
      <c r="N5467" t="s">
        <v>165</v>
      </c>
      <c r="O5467" t="s">
        <v>165</v>
      </c>
      <c r="P5467" t="s">
        <v>165</v>
      </c>
      <c r="Q5467" t="s">
        <v>165</v>
      </c>
    </row>
    <row r="5468">
      <c r="B5468" t="s">
        <v>165</v>
      </c>
      <c r="C5468" t="s">
        <v>165</v>
      </c>
      <c r="D5468" t="s">
        <v>165</v>
      </c>
      <c r="E5468" t="s">
        <v>165</v>
      </c>
      <c r="F5468" t="s">
        <v>165</v>
      </c>
      <c r="G5468" t="s">
        <v>165</v>
      </c>
      <c r="H5468" t="s">
        <v>165</v>
      </c>
      <c r="J5468" t="s">
        <v>165</v>
      </c>
      <c r="K5468" t="s">
        <v>165</v>
      </c>
      <c r="L5468" t="s">
        <v>165</v>
      </c>
      <c r="M5468" t="s">
        <v>165</v>
      </c>
      <c r="N5468" t="s">
        <v>165</v>
      </c>
      <c r="O5468" t="s">
        <v>165</v>
      </c>
      <c r="P5468" t="s">
        <v>165</v>
      </c>
      <c r="Q5468" t="s">
        <v>165</v>
      </c>
    </row>
    <row r="5469">
      <c r="B5469" t="s">
        <v>165</v>
      </c>
      <c r="C5469" t="s">
        <v>165</v>
      </c>
      <c r="D5469" t="s">
        <v>165</v>
      </c>
      <c r="E5469" t="s">
        <v>165</v>
      </c>
      <c r="F5469" t="s">
        <v>165</v>
      </c>
      <c r="G5469" t="s">
        <v>165</v>
      </c>
      <c r="H5469" t="s">
        <v>165</v>
      </c>
      <c r="J5469" t="s">
        <v>165</v>
      </c>
      <c r="K5469" t="s">
        <v>165</v>
      </c>
      <c r="L5469" t="s">
        <v>165</v>
      </c>
      <c r="M5469" t="s">
        <v>165</v>
      </c>
      <c r="N5469" t="s">
        <v>165</v>
      </c>
      <c r="O5469" t="s">
        <v>165</v>
      </c>
      <c r="P5469" t="s">
        <v>165</v>
      </c>
      <c r="Q5469" t="s">
        <v>165</v>
      </c>
    </row>
    <row r="5470">
      <c r="B5470" t="s">
        <v>165</v>
      </c>
      <c r="C5470" t="s">
        <v>165</v>
      </c>
      <c r="D5470" t="s">
        <v>165</v>
      </c>
      <c r="E5470" t="s">
        <v>165</v>
      </c>
      <c r="F5470" t="s">
        <v>165</v>
      </c>
      <c r="G5470" t="s">
        <v>165</v>
      </c>
      <c r="H5470" t="s">
        <v>165</v>
      </c>
      <c r="J5470" t="s">
        <v>165</v>
      </c>
      <c r="K5470" t="s">
        <v>165</v>
      </c>
      <c r="L5470" t="s">
        <v>165</v>
      </c>
      <c r="M5470" t="s">
        <v>165</v>
      </c>
      <c r="N5470" t="s">
        <v>165</v>
      </c>
      <c r="O5470" t="s">
        <v>165</v>
      </c>
      <c r="P5470" t="s">
        <v>165</v>
      </c>
      <c r="Q5470" t="s">
        <v>165</v>
      </c>
    </row>
    <row r="5471">
      <c r="B5471" t="s">
        <v>165</v>
      </c>
      <c r="C5471" t="s">
        <v>165</v>
      </c>
      <c r="D5471" t="s">
        <v>165</v>
      </c>
      <c r="E5471" t="s">
        <v>165</v>
      </c>
      <c r="F5471" t="s">
        <v>165</v>
      </c>
      <c r="G5471" t="s">
        <v>165</v>
      </c>
      <c r="H5471" t="s">
        <v>165</v>
      </c>
      <c r="J5471" t="s">
        <v>165</v>
      </c>
      <c r="K5471" t="s">
        <v>165</v>
      </c>
      <c r="L5471" t="s">
        <v>165</v>
      </c>
      <c r="M5471" t="s">
        <v>165</v>
      </c>
      <c r="N5471" t="s">
        <v>165</v>
      </c>
      <c r="O5471" t="s">
        <v>165</v>
      </c>
      <c r="P5471" t="s">
        <v>165</v>
      </c>
      <c r="Q5471" t="s">
        <v>165</v>
      </c>
    </row>
    <row r="5472">
      <c r="B5472" t="s">
        <v>165</v>
      </c>
      <c r="C5472" t="s">
        <v>165</v>
      </c>
      <c r="D5472" t="s">
        <v>165</v>
      </c>
      <c r="E5472" t="s">
        <v>165</v>
      </c>
      <c r="F5472" t="s">
        <v>165</v>
      </c>
      <c r="G5472" t="s">
        <v>165</v>
      </c>
      <c r="H5472" t="s">
        <v>165</v>
      </c>
      <c r="J5472" t="s">
        <v>165</v>
      </c>
      <c r="K5472" t="s">
        <v>165</v>
      </c>
      <c r="L5472" t="s">
        <v>165</v>
      </c>
      <c r="M5472" t="s">
        <v>165</v>
      </c>
      <c r="N5472" t="s">
        <v>165</v>
      </c>
      <c r="O5472" t="s">
        <v>165</v>
      </c>
      <c r="P5472" t="s">
        <v>165</v>
      </c>
      <c r="Q5472" t="s">
        <v>165</v>
      </c>
    </row>
    <row r="5473">
      <c r="B5473" t="s">
        <v>165</v>
      </c>
      <c r="C5473" t="s">
        <v>165</v>
      </c>
      <c r="D5473" t="s">
        <v>165</v>
      </c>
      <c r="E5473" t="s">
        <v>165</v>
      </c>
      <c r="F5473" t="s">
        <v>165</v>
      </c>
      <c r="G5473" t="s">
        <v>165</v>
      </c>
      <c r="H5473" t="s">
        <v>165</v>
      </c>
      <c r="J5473" t="s">
        <v>165</v>
      </c>
      <c r="K5473" t="s">
        <v>165</v>
      </c>
      <c r="L5473" t="s">
        <v>165</v>
      </c>
      <c r="M5473" t="s">
        <v>165</v>
      </c>
      <c r="N5473" t="s">
        <v>165</v>
      </c>
      <c r="O5473" t="s">
        <v>165</v>
      </c>
      <c r="P5473" t="s">
        <v>165</v>
      </c>
      <c r="Q5473" t="s">
        <v>165</v>
      </c>
    </row>
    <row r="5474">
      <c r="B5474" t="s">
        <v>165</v>
      </c>
      <c r="C5474" t="s">
        <v>165</v>
      </c>
      <c r="D5474" t="s">
        <v>165</v>
      </c>
      <c r="E5474" t="s">
        <v>165</v>
      </c>
      <c r="F5474" t="s">
        <v>165</v>
      </c>
      <c r="G5474" t="s">
        <v>165</v>
      </c>
      <c r="H5474" t="s">
        <v>165</v>
      </c>
      <c r="J5474" t="s">
        <v>165</v>
      </c>
      <c r="K5474" t="s">
        <v>165</v>
      </c>
      <c r="L5474" t="s">
        <v>165</v>
      </c>
      <c r="M5474" t="s">
        <v>165</v>
      </c>
      <c r="N5474" t="s">
        <v>165</v>
      </c>
      <c r="O5474" t="s">
        <v>165</v>
      </c>
      <c r="P5474" t="s">
        <v>165</v>
      </c>
      <c r="Q5474" t="s">
        <v>165</v>
      </c>
    </row>
    <row r="5475">
      <c r="B5475" t="s">
        <v>165</v>
      </c>
      <c r="C5475" t="s">
        <v>165</v>
      </c>
      <c r="D5475" t="s">
        <v>165</v>
      </c>
      <c r="E5475" t="s">
        <v>165</v>
      </c>
      <c r="F5475" t="s">
        <v>165</v>
      </c>
      <c r="G5475" t="s">
        <v>165</v>
      </c>
      <c r="H5475" t="s">
        <v>165</v>
      </c>
      <c r="J5475" t="s">
        <v>165</v>
      </c>
      <c r="K5475" t="s">
        <v>165</v>
      </c>
      <c r="L5475" t="s">
        <v>165</v>
      </c>
      <c r="M5475" t="s">
        <v>165</v>
      </c>
      <c r="N5475" t="s">
        <v>165</v>
      </c>
      <c r="O5475" t="s">
        <v>165</v>
      </c>
      <c r="P5475" t="s">
        <v>165</v>
      </c>
      <c r="Q5475" t="s">
        <v>165</v>
      </c>
    </row>
    <row r="5476">
      <c r="B5476" t="s">
        <v>165</v>
      </c>
      <c r="C5476" t="s">
        <v>165</v>
      </c>
      <c r="D5476" t="s">
        <v>165</v>
      </c>
      <c r="E5476" t="s">
        <v>165</v>
      </c>
      <c r="F5476" t="s">
        <v>165</v>
      </c>
      <c r="G5476" t="s">
        <v>165</v>
      </c>
      <c r="H5476" t="s">
        <v>165</v>
      </c>
      <c r="J5476" t="s">
        <v>165</v>
      </c>
      <c r="K5476" t="s">
        <v>165</v>
      </c>
      <c r="L5476" t="s">
        <v>165</v>
      </c>
      <c r="M5476" t="s">
        <v>165</v>
      </c>
      <c r="N5476" t="s">
        <v>165</v>
      </c>
      <c r="O5476" t="s">
        <v>165</v>
      </c>
      <c r="P5476" t="s">
        <v>165</v>
      </c>
      <c r="Q5476" t="s">
        <v>165</v>
      </c>
    </row>
    <row r="5477">
      <c r="B5477" t="s">
        <v>165</v>
      </c>
      <c r="C5477" t="s">
        <v>165</v>
      </c>
      <c r="D5477" t="s">
        <v>165</v>
      </c>
      <c r="E5477" t="s">
        <v>165</v>
      </c>
      <c r="F5477" t="s">
        <v>165</v>
      </c>
      <c r="G5477" t="s">
        <v>165</v>
      </c>
      <c r="H5477" t="s">
        <v>165</v>
      </c>
      <c r="J5477" t="s">
        <v>165</v>
      </c>
      <c r="K5477" t="s">
        <v>165</v>
      </c>
      <c r="L5477" t="s">
        <v>165</v>
      </c>
      <c r="M5477" t="s">
        <v>165</v>
      </c>
      <c r="N5477" t="s">
        <v>165</v>
      </c>
      <c r="O5477" t="s">
        <v>165</v>
      </c>
      <c r="P5477" t="s">
        <v>165</v>
      </c>
      <c r="Q5477" t="s">
        <v>165</v>
      </c>
    </row>
    <row r="5478">
      <c r="B5478" t="s">
        <v>165</v>
      </c>
      <c r="C5478" t="s">
        <v>165</v>
      </c>
      <c r="D5478" t="s">
        <v>165</v>
      </c>
      <c r="E5478" t="s">
        <v>165</v>
      </c>
      <c r="F5478" t="s">
        <v>165</v>
      </c>
      <c r="G5478" t="s">
        <v>165</v>
      </c>
      <c r="H5478" t="s">
        <v>165</v>
      </c>
      <c r="J5478" t="s">
        <v>165</v>
      </c>
      <c r="K5478" t="s">
        <v>165</v>
      </c>
      <c r="L5478" t="s">
        <v>165</v>
      </c>
      <c r="M5478" t="s">
        <v>165</v>
      </c>
      <c r="N5478" t="s">
        <v>165</v>
      </c>
      <c r="O5478" t="s">
        <v>165</v>
      </c>
      <c r="P5478" t="s">
        <v>165</v>
      </c>
      <c r="Q5478" t="s">
        <v>165</v>
      </c>
    </row>
    <row r="5479">
      <c r="B5479" t="s">
        <v>165</v>
      </c>
      <c r="C5479" t="s">
        <v>165</v>
      </c>
      <c r="D5479" t="s">
        <v>165</v>
      </c>
      <c r="E5479" t="s">
        <v>165</v>
      </c>
      <c r="F5479" t="s">
        <v>165</v>
      </c>
      <c r="G5479" t="s">
        <v>165</v>
      </c>
      <c r="H5479" t="s">
        <v>165</v>
      </c>
      <c r="J5479" t="s">
        <v>165</v>
      </c>
      <c r="K5479" t="s">
        <v>165</v>
      </c>
      <c r="L5479" t="s">
        <v>165</v>
      </c>
      <c r="M5479" t="s">
        <v>165</v>
      </c>
      <c r="N5479" t="s">
        <v>165</v>
      </c>
      <c r="O5479" t="s">
        <v>165</v>
      </c>
      <c r="P5479" t="s">
        <v>165</v>
      </c>
      <c r="Q5479" t="s">
        <v>165</v>
      </c>
    </row>
    <row r="5480">
      <c r="B5480" t="s">
        <v>165</v>
      </c>
      <c r="C5480" t="s">
        <v>165</v>
      </c>
      <c r="D5480" t="s">
        <v>165</v>
      </c>
      <c r="E5480" t="s">
        <v>165</v>
      </c>
      <c r="F5480" t="s">
        <v>165</v>
      </c>
      <c r="G5480" t="s">
        <v>165</v>
      </c>
      <c r="H5480" t="s">
        <v>165</v>
      </c>
      <c r="J5480" t="s">
        <v>165</v>
      </c>
      <c r="K5480" t="s">
        <v>165</v>
      </c>
      <c r="L5480" t="s">
        <v>165</v>
      </c>
      <c r="M5480" t="s">
        <v>165</v>
      </c>
      <c r="N5480" t="s">
        <v>165</v>
      </c>
      <c r="O5480" t="s">
        <v>165</v>
      </c>
      <c r="P5480" t="s">
        <v>165</v>
      </c>
      <c r="Q5480" t="s">
        <v>165</v>
      </c>
    </row>
    <row r="5481">
      <c r="B5481" t="s">
        <v>165</v>
      </c>
      <c r="C5481" t="s">
        <v>165</v>
      </c>
      <c r="D5481" t="s">
        <v>165</v>
      </c>
      <c r="E5481" t="s">
        <v>165</v>
      </c>
      <c r="F5481" t="s">
        <v>165</v>
      </c>
      <c r="G5481" t="s">
        <v>165</v>
      </c>
      <c r="H5481" t="s">
        <v>165</v>
      </c>
      <c r="J5481" t="s">
        <v>165</v>
      </c>
      <c r="K5481" t="s">
        <v>165</v>
      </c>
      <c r="L5481" t="s">
        <v>165</v>
      </c>
      <c r="M5481" t="s">
        <v>165</v>
      </c>
      <c r="N5481" t="s">
        <v>165</v>
      </c>
      <c r="O5481" t="s">
        <v>165</v>
      </c>
      <c r="P5481" t="s">
        <v>165</v>
      </c>
      <c r="Q5481" t="s">
        <v>165</v>
      </c>
    </row>
    <row r="5482">
      <c r="B5482" t="s">
        <v>165</v>
      </c>
      <c r="C5482" t="s">
        <v>165</v>
      </c>
      <c r="D5482" t="s">
        <v>165</v>
      </c>
      <c r="E5482" t="s">
        <v>165</v>
      </c>
      <c r="F5482" t="s">
        <v>165</v>
      </c>
      <c r="G5482" t="s">
        <v>165</v>
      </c>
      <c r="H5482" t="s">
        <v>165</v>
      </c>
      <c r="J5482" t="s">
        <v>165</v>
      </c>
      <c r="K5482" t="s">
        <v>165</v>
      </c>
      <c r="L5482" t="s">
        <v>165</v>
      </c>
      <c r="M5482" t="s">
        <v>165</v>
      </c>
      <c r="N5482" t="s">
        <v>165</v>
      </c>
      <c r="O5482" t="s">
        <v>165</v>
      </c>
      <c r="P5482" t="s">
        <v>165</v>
      </c>
      <c r="Q5482" t="s">
        <v>165</v>
      </c>
    </row>
    <row r="5483">
      <c r="B5483" t="s">
        <v>165</v>
      </c>
      <c r="C5483" t="s">
        <v>165</v>
      </c>
      <c r="D5483" t="s">
        <v>165</v>
      </c>
      <c r="E5483" t="s">
        <v>165</v>
      </c>
      <c r="F5483" t="s">
        <v>165</v>
      </c>
      <c r="G5483" t="s">
        <v>165</v>
      </c>
      <c r="H5483" t="s">
        <v>165</v>
      </c>
      <c r="J5483" t="s">
        <v>165</v>
      </c>
      <c r="K5483" t="s">
        <v>165</v>
      </c>
      <c r="L5483" t="s">
        <v>165</v>
      </c>
      <c r="M5483" t="s">
        <v>165</v>
      </c>
      <c r="N5483" t="s">
        <v>165</v>
      </c>
      <c r="O5483" t="s">
        <v>165</v>
      </c>
      <c r="P5483" t="s">
        <v>165</v>
      </c>
      <c r="Q5483" t="s">
        <v>165</v>
      </c>
    </row>
    <row r="5484">
      <c r="B5484" t="s">
        <v>165</v>
      </c>
      <c r="C5484" t="s">
        <v>165</v>
      </c>
      <c r="D5484" t="s">
        <v>165</v>
      </c>
      <c r="E5484" t="s">
        <v>165</v>
      </c>
      <c r="F5484" t="s">
        <v>165</v>
      </c>
      <c r="G5484" t="s">
        <v>165</v>
      </c>
      <c r="H5484" t="s">
        <v>165</v>
      </c>
      <c r="J5484" t="s">
        <v>165</v>
      </c>
      <c r="K5484" t="s">
        <v>165</v>
      </c>
      <c r="L5484" t="s">
        <v>165</v>
      </c>
      <c r="M5484" t="s">
        <v>165</v>
      </c>
      <c r="N5484" t="s">
        <v>165</v>
      </c>
      <c r="O5484" t="s">
        <v>165</v>
      </c>
      <c r="P5484" t="s">
        <v>165</v>
      </c>
      <c r="Q5484" t="s">
        <v>165</v>
      </c>
    </row>
    <row r="5485">
      <c r="B5485" t="s">
        <v>165</v>
      </c>
      <c r="C5485" t="s">
        <v>165</v>
      </c>
      <c r="D5485" t="s">
        <v>165</v>
      </c>
      <c r="E5485" t="s">
        <v>165</v>
      </c>
      <c r="F5485" t="s">
        <v>165</v>
      </c>
      <c r="G5485" t="s">
        <v>165</v>
      </c>
      <c r="H5485" t="s">
        <v>165</v>
      </c>
      <c r="J5485" t="s">
        <v>165</v>
      </c>
      <c r="K5485" t="s">
        <v>165</v>
      </c>
      <c r="L5485" t="s">
        <v>165</v>
      </c>
      <c r="M5485" t="s">
        <v>165</v>
      </c>
      <c r="N5485" t="s">
        <v>165</v>
      </c>
      <c r="O5485" t="s">
        <v>165</v>
      </c>
      <c r="P5485" t="s">
        <v>165</v>
      </c>
      <c r="Q5485" t="s">
        <v>165</v>
      </c>
    </row>
    <row r="5486">
      <c r="B5486" t="s">
        <v>165</v>
      </c>
      <c r="C5486" t="s">
        <v>165</v>
      </c>
      <c r="D5486" t="s">
        <v>165</v>
      </c>
      <c r="E5486" t="s">
        <v>165</v>
      </c>
      <c r="F5486" t="s">
        <v>165</v>
      </c>
      <c r="G5486" t="s">
        <v>165</v>
      </c>
      <c r="H5486" t="s">
        <v>165</v>
      </c>
      <c r="J5486" t="s">
        <v>165</v>
      </c>
      <c r="K5486" t="s">
        <v>165</v>
      </c>
      <c r="L5486" t="s">
        <v>165</v>
      </c>
      <c r="M5486" t="s">
        <v>165</v>
      </c>
      <c r="N5486" t="s">
        <v>165</v>
      </c>
      <c r="O5486" t="s">
        <v>165</v>
      </c>
      <c r="P5486" t="s">
        <v>165</v>
      </c>
      <c r="Q5486" t="s">
        <v>165</v>
      </c>
    </row>
    <row r="5487">
      <c r="B5487" t="s">
        <v>165</v>
      </c>
      <c r="C5487" t="s">
        <v>165</v>
      </c>
      <c r="D5487" t="s">
        <v>165</v>
      </c>
      <c r="E5487" t="s">
        <v>165</v>
      </c>
      <c r="F5487" t="s">
        <v>165</v>
      </c>
      <c r="G5487" t="s">
        <v>165</v>
      </c>
      <c r="H5487" t="s">
        <v>165</v>
      </c>
      <c r="J5487" t="s">
        <v>165</v>
      </c>
      <c r="K5487" t="s">
        <v>165</v>
      </c>
      <c r="L5487" t="s">
        <v>165</v>
      </c>
      <c r="M5487" t="s">
        <v>165</v>
      </c>
      <c r="N5487" t="s">
        <v>165</v>
      </c>
      <c r="O5487" t="s">
        <v>165</v>
      </c>
      <c r="P5487" t="s">
        <v>165</v>
      </c>
      <c r="Q5487" t="s">
        <v>165</v>
      </c>
    </row>
    <row r="5488">
      <c r="B5488" t="s">
        <v>165</v>
      </c>
      <c r="C5488" t="s">
        <v>165</v>
      </c>
      <c r="D5488" t="s">
        <v>165</v>
      </c>
      <c r="E5488" t="s">
        <v>165</v>
      </c>
      <c r="F5488" t="s">
        <v>165</v>
      </c>
      <c r="G5488" t="s">
        <v>165</v>
      </c>
      <c r="H5488" t="s">
        <v>165</v>
      </c>
      <c r="J5488" t="s">
        <v>165</v>
      </c>
      <c r="K5488" t="s">
        <v>165</v>
      </c>
      <c r="L5488" t="s">
        <v>165</v>
      </c>
      <c r="M5488" t="s">
        <v>165</v>
      </c>
      <c r="N5488" t="s">
        <v>165</v>
      </c>
      <c r="O5488" t="s">
        <v>165</v>
      </c>
      <c r="P5488" t="s">
        <v>165</v>
      </c>
      <c r="Q5488" t="s">
        <v>165</v>
      </c>
    </row>
    <row r="5489">
      <c r="B5489" t="s">
        <v>165</v>
      </c>
      <c r="C5489" t="s">
        <v>165</v>
      </c>
      <c r="D5489" t="s">
        <v>165</v>
      </c>
      <c r="E5489" t="s">
        <v>165</v>
      </c>
      <c r="F5489" t="s">
        <v>165</v>
      </c>
      <c r="G5489" t="s">
        <v>165</v>
      </c>
      <c r="H5489" t="s">
        <v>165</v>
      </c>
      <c r="J5489" t="s">
        <v>165</v>
      </c>
      <c r="K5489" t="s">
        <v>165</v>
      </c>
      <c r="L5489" t="s">
        <v>165</v>
      </c>
      <c r="M5489" t="s">
        <v>165</v>
      </c>
      <c r="N5489" t="s">
        <v>165</v>
      </c>
      <c r="O5489" t="s">
        <v>165</v>
      </c>
      <c r="P5489" t="s">
        <v>165</v>
      </c>
      <c r="Q5489" t="s">
        <v>165</v>
      </c>
    </row>
    <row r="5490">
      <c r="B5490" t="s">
        <v>165</v>
      </c>
      <c r="C5490" t="s">
        <v>165</v>
      </c>
      <c r="D5490" t="s">
        <v>165</v>
      </c>
      <c r="E5490" t="s">
        <v>165</v>
      </c>
      <c r="F5490" t="s">
        <v>165</v>
      </c>
      <c r="G5490" t="s">
        <v>165</v>
      </c>
      <c r="H5490" t="s">
        <v>165</v>
      </c>
      <c r="J5490" t="s">
        <v>165</v>
      </c>
      <c r="K5490" t="s">
        <v>165</v>
      </c>
      <c r="L5490" t="s">
        <v>165</v>
      </c>
      <c r="M5490" t="s">
        <v>165</v>
      </c>
      <c r="N5490" t="s">
        <v>165</v>
      </c>
      <c r="O5490" t="s">
        <v>165</v>
      </c>
      <c r="P5490" t="s">
        <v>165</v>
      </c>
      <c r="Q5490" t="s">
        <v>165</v>
      </c>
    </row>
    <row r="5491">
      <c r="B5491" t="s">
        <v>165</v>
      </c>
      <c r="C5491" t="s">
        <v>165</v>
      </c>
      <c r="D5491" t="s">
        <v>165</v>
      </c>
      <c r="E5491" t="s">
        <v>165</v>
      </c>
      <c r="F5491" t="s">
        <v>165</v>
      </c>
      <c r="G5491" t="s">
        <v>165</v>
      </c>
      <c r="H5491" t="s">
        <v>165</v>
      </c>
      <c r="J5491" t="s">
        <v>165</v>
      </c>
      <c r="K5491" t="s">
        <v>165</v>
      </c>
      <c r="L5491" t="s">
        <v>165</v>
      </c>
      <c r="M5491" t="s">
        <v>165</v>
      </c>
      <c r="N5491" t="s">
        <v>165</v>
      </c>
      <c r="O5491" t="s">
        <v>165</v>
      </c>
      <c r="P5491" t="s">
        <v>165</v>
      </c>
      <c r="Q5491" t="s">
        <v>165</v>
      </c>
    </row>
    <row r="5492">
      <c r="B5492" t="s">
        <v>165</v>
      </c>
      <c r="C5492" t="s">
        <v>165</v>
      </c>
      <c r="D5492" t="s">
        <v>165</v>
      </c>
      <c r="E5492" t="s">
        <v>165</v>
      </c>
      <c r="F5492" t="s">
        <v>165</v>
      </c>
      <c r="G5492" t="s">
        <v>165</v>
      </c>
      <c r="H5492" t="s">
        <v>165</v>
      </c>
      <c r="J5492" t="s">
        <v>165</v>
      </c>
      <c r="K5492" t="s">
        <v>165</v>
      </c>
      <c r="L5492" t="s">
        <v>165</v>
      </c>
      <c r="M5492" t="s">
        <v>165</v>
      </c>
      <c r="N5492" t="s">
        <v>165</v>
      </c>
      <c r="O5492" t="s">
        <v>165</v>
      </c>
      <c r="P5492" t="s">
        <v>165</v>
      </c>
      <c r="Q5492" t="s">
        <v>165</v>
      </c>
    </row>
    <row r="5493">
      <c r="B5493" t="s">
        <v>165</v>
      </c>
      <c r="C5493" t="s">
        <v>165</v>
      </c>
      <c r="D5493" t="s">
        <v>165</v>
      </c>
      <c r="E5493" t="s">
        <v>165</v>
      </c>
      <c r="F5493" t="s">
        <v>165</v>
      </c>
      <c r="G5493" t="s">
        <v>165</v>
      </c>
      <c r="H5493" t="s">
        <v>165</v>
      </c>
      <c r="J5493" t="s">
        <v>165</v>
      </c>
      <c r="K5493" t="s">
        <v>165</v>
      </c>
      <c r="L5493" t="s">
        <v>165</v>
      </c>
      <c r="M5493" t="s">
        <v>165</v>
      </c>
      <c r="N5493" t="s">
        <v>165</v>
      </c>
      <c r="O5493" t="s">
        <v>165</v>
      </c>
      <c r="P5493" t="s">
        <v>165</v>
      </c>
      <c r="Q5493" t="s">
        <v>165</v>
      </c>
    </row>
    <row r="5494">
      <c r="B5494" t="s">
        <v>165</v>
      </c>
      <c r="C5494" t="s">
        <v>165</v>
      </c>
      <c r="D5494" t="s">
        <v>165</v>
      </c>
      <c r="E5494" t="s">
        <v>165</v>
      </c>
      <c r="F5494" t="s">
        <v>165</v>
      </c>
      <c r="G5494" t="s">
        <v>165</v>
      </c>
      <c r="H5494" t="s">
        <v>165</v>
      </c>
      <c r="J5494" t="s">
        <v>165</v>
      </c>
      <c r="K5494" t="s">
        <v>165</v>
      </c>
      <c r="L5494" t="s">
        <v>165</v>
      </c>
      <c r="M5494" t="s">
        <v>165</v>
      </c>
      <c r="N5494" t="s">
        <v>165</v>
      </c>
      <c r="O5494" t="s">
        <v>165</v>
      </c>
      <c r="P5494" t="s">
        <v>165</v>
      </c>
      <c r="Q5494" t="s">
        <v>165</v>
      </c>
    </row>
    <row r="5495">
      <c r="B5495" t="s">
        <v>165</v>
      </c>
      <c r="C5495" t="s">
        <v>165</v>
      </c>
      <c r="D5495" t="s">
        <v>165</v>
      </c>
      <c r="E5495" t="s">
        <v>165</v>
      </c>
      <c r="F5495" t="s">
        <v>165</v>
      </c>
      <c r="G5495" t="s">
        <v>165</v>
      </c>
      <c r="H5495" t="s">
        <v>165</v>
      </c>
      <c r="J5495" t="s">
        <v>165</v>
      </c>
      <c r="K5495" t="s">
        <v>165</v>
      </c>
      <c r="L5495" t="s">
        <v>165</v>
      </c>
      <c r="M5495" t="s">
        <v>165</v>
      </c>
      <c r="N5495" t="s">
        <v>165</v>
      </c>
      <c r="O5495" t="s">
        <v>165</v>
      </c>
      <c r="P5495" t="s">
        <v>165</v>
      </c>
      <c r="Q5495" t="s">
        <v>165</v>
      </c>
    </row>
    <row r="5496">
      <c r="B5496" t="s">
        <v>165</v>
      </c>
      <c r="C5496" t="s">
        <v>165</v>
      </c>
      <c r="D5496" t="s">
        <v>165</v>
      </c>
      <c r="E5496" t="s">
        <v>165</v>
      </c>
      <c r="F5496" t="s">
        <v>165</v>
      </c>
      <c r="G5496" t="s">
        <v>165</v>
      </c>
      <c r="H5496" t="s">
        <v>165</v>
      </c>
      <c r="J5496" t="s">
        <v>165</v>
      </c>
      <c r="K5496" t="s">
        <v>165</v>
      </c>
      <c r="L5496" t="s">
        <v>165</v>
      </c>
      <c r="M5496" t="s">
        <v>165</v>
      </c>
      <c r="N5496" t="s">
        <v>165</v>
      </c>
      <c r="O5496" t="s">
        <v>165</v>
      </c>
      <c r="P5496" t="s">
        <v>165</v>
      </c>
      <c r="Q5496" t="s">
        <v>165</v>
      </c>
    </row>
    <row r="5497">
      <c r="B5497" t="s">
        <v>165</v>
      </c>
      <c r="C5497" t="s">
        <v>165</v>
      </c>
      <c r="D5497" t="s">
        <v>165</v>
      </c>
      <c r="E5497" t="s">
        <v>165</v>
      </c>
      <c r="F5497" t="s">
        <v>165</v>
      </c>
      <c r="G5497" t="s">
        <v>165</v>
      </c>
      <c r="H5497" t="s">
        <v>165</v>
      </c>
      <c r="J5497" t="s">
        <v>165</v>
      </c>
      <c r="K5497" t="s">
        <v>165</v>
      </c>
      <c r="L5497" t="s">
        <v>165</v>
      </c>
      <c r="M5497" t="s">
        <v>165</v>
      </c>
      <c r="N5497" t="s">
        <v>165</v>
      </c>
      <c r="O5497" t="s">
        <v>165</v>
      </c>
      <c r="P5497" t="s">
        <v>165</v>
      </c>
      <c r="Q5497" t="s">
        <v>165</v>
      </c>
    </row>
    <row r="5498">
      <c r="B5498" t="s">
        <v>165</v>
      </c>
      <c r="C5498" t="s">
        <v>165</v>
      </c>
      <c r="D5498" t="s">
        <v>165</v>
      </c>
      <c r="E5498" t="s">
        <v>165</v>
      </c>
      <c r="F5498" t="s">
        <v>165</v>
      </c>
      <c r="G5498" t="s">
        <v>165</v>
      </c>
      <c r="H5498" t="s">
        <v>165</v>
      </c>
      <c r="J5498" t="s">
        <v>165</v>
      </c>
      <c r="K5498" t="s">
        <v>165</v>
      </c>
      <c r="L5498" t="s">
        <v>165</v>
      </c>
      <c r="M5498" t="s">
        <v>165</v>
      </c>
      <c r="N5498" t="s">
        <v>165</v>
      </c>
      <c r="O5498" t="s">
        <v>165</v>
      </c>
      <c r="P5498" t="s">
        <v>165</v>
      </c>
      <c r="Q5498" t="s">
        <v>165</v>
      </c>
    </row>
    <row r="5499">
      <c r="B5499" t="s">
        <v>165</v>
      </c>
      <c r="C5499" t="s">
        <v>165</v>
      </c>
      <c r="D5499" t="s">
        <v>165</v>
      </c>
      <c r="E5499" t="s">
        <v>165</v>
      </c>
      <c r="F5499" t="s">
        <v>165</v>
      </c>
      <c r="G5499" t="s">
        <v>165</v>
      </c>
      <c r="H5499" t="s">
        <v>165</v>
      </c>
      <c r="J5499" t="s">
        <v>165</v>
      </c>
      <c r="K5499" t="s">
        <v>165</v>
      </c>
      <c r="L5499" t="s">
        <v>165</v>
      </c>
      <c r="M5499" t="s">
        <v>165</v>
      </c>
      <c r="N5499" t="s">
        <v>165</v>
      </c>
      <c r="O5499" t="s">
        <v>165</v>
      </c>
      <c r="P5499" t="s">
        <v>165</v>
      </c>
      <c r="Q5499" t="s">
        <v>165</v>
      </c>
    </row>
    <row r="5500">
      <c r="B5500" t="s">
        <v>165</v>
      </c>
      <c r="C5500" t="s">
        <v>165</v>
      </c>
      <c r="D5500" t="s">
        <v>165</v>
      </c>
      <c r="E5500" t="s">
        <v>165</v>
      </c>
      <c r="F5500" t="s">
        <v>165</v>
      </c>
      <c r="G5500" t="s">
        <v>165</v>
      </c>
      <c r="H5500" t="s">
        <v>165</v>
      </c>
      <c r="J5500" t="s">
        <v>165</v>
      </c>
      <c r="K5500" t="s">
        <v>165</v>
      </c>
      <c r="L5500" t="s">
        <v>165</v>
      </c>
      <c r="M5500" t="s">
        <v>165</v>
      </c>
      <c r="N5500" t="s">
        <v>165</v>
      </c>
      <c r="O5500" t="s">
        <v>165</v>
      </c>
      <c r="P5500" t="s">
        <v>165</v>
      </c>
      <c r="Q5500" t="s">
        <v>165</v>
      </c>
    </row>
    <row r="5501">
      <c r="B5501" t="s">
        <v>165</v>
      </c>
      <c r="C5501" t="s">
        <v>165</v>
      </c>
      <c r="D5501" t="s">
        <v>165</v>
      </c>
      <c r="E5501" t="s">
        <v>165</v>
      </c>
      <c r="F5501" t="s">
        <v>165</v>
      </c>
      <c r="G5501" t="s">
        <v>165</v>
      </c>
      <c r="H5501" t="s">
        <v>165</v>
      </c>
      <c r="J5501" t="s">
        <v>165</v>
      </c>
      <c r="K5501" t="s">
        <v>165</v>
      </c>
      <c r="L5501" t="s">
        <v>165</v>
      </c>
      <c r="M5501" t="s">
        <v>165</v>
      </c>
      <c r="N5501" t="s">
        <v>165</v>
      </c>
      <c r="O5501" t="s">
        <v>165</v>
      </c>
      <c r="P5501" t="s">
        <v>165</v>
      </c>
      <c r="Q5501" t="s">
        <v>165</v>
      </c>
    </row>
    <row r="5502">
      <c r="B5502" t="s">
        <v>165</v>
      </c>
      <c r="C5502" t="s">
        <v>165</v>
      </c>
      <c r="D5502" t="s">
        <v>165</v>
      </c>
      <c r="E5502" t="s">
        <v>165</v>
      </c>
      <c r="F5502" t="s">
        <v>165</v>
      </c>
      <c r="G5502" t="s">
        <v>165</v>
      </c>
      <c r="H5502" t="s">
        <v>165</v>
      </c>
      <c r="J5502" t="s">
        <v>165</v>
      </c>
      <c r="K5502" t="s">
        <v>165</v>
      </c>
      <c r="L5502" t="s">
        <v>165</v>
      </c>
      <c r="M5502" t="s">
        <v>165</v>
      </c>
      <c r="N5502" t="s">
        <v>165</v>
      </c>
      <c r="O5502" t="s">
        <v>165</v>
      </c>
      <c r="P5502" t="s">
        <v>165</v>
      </c>
      <c r="Q5502" t="s">
        <v>165</v>
      </c>
    </row>
    <row r="5503">
      <c r="B5503" t="s">
        <v>165</v>
      </c>
      <c r="C5503" t="s">
        <v>165</v>
      </c>
      <c r="D5503" t="s">
        <v>165</v>
      </c>
      <c r="E5503" t="s">
        <v>165</v>
      </c>
      <c r="F5503" t="s">
        <v>165</v>
      </c>
      <c r="G5503" t="s">
        <v>165</v>
      </c>
      <c r="H5503" t="s">
        <v>165</v>
      </c>
      <c r="J5503" t="s">
        <v>165</v>
      </c>
      <c r="K5503" t="s">
        <v>165</v>
      </c>
      <c r="L5503" t="s">
        <v>165</v>
      </c>
      <c r="M5503" t="s">
        <v>165</v>
      </c>
      <c r="N5503" t="s">
        <v>165</v>
      </c>
      <c r="O5503" t="s">
        <v>165</v>
      </c>
      <c r="P5503" t="s">
        <v>165</v>
      </c>
      <c r="Q5503" t="s">
        <v>165</v>
      </c>
    </row>
    <row r="5504">
      <c r="B5504" t="s">
        <v>165</v>
      </c>
      <c r="C5504" t="s">
        <v>165</v>
      </c>
      <c r="D5504" t="s">
        <v>165</v>
      </c>
      <c r="E5504" t="s">
        <v>165</v>
      </c>
      <c r="F5504" t="s">
        <v>165</v>
      </c>
      <c r="G5504" t="s">
        <v>165</v>
      </c>
      <c r="H5504" t="s">
        <v>165</v>
      </c>
      <c r="J5504" t="s">
        <v>165</v>
      </c>
      <c r="K5504" t="s">
        <v>165</v>
      </c>
      <c r="L5504" t="s">
        <v>165</v>
      </c>
      <c r="M5504" t="s">
        <v>165</v>
      </c>
      <c r="N5504" t="s">
        <v>165</v>
      </c>
      <c r="O5504" t="s">
        <v>165</v>
      </c>
      <c r="P5504" t="s">
        <v>165</v>
      </c>
      <c r="Q5504" t="s">
        <v>165</v>
      </c>
    </row>
    <row r="5505">
      <c r="B5505" t="s">
        <v>165</v>
      </c>
      <c r="C5505" t="s">
        <v>165</v>
      </c>
      <c r="D5505" t="s">
        <v>165</v>
      </c>
      <c r="E5505" t="s">
        <v>165</v>
      </c>
      <c r="F5505" t="s">
        <v>165</v>
      </c>
      <c r="G5505" t="s">
        <v>165</v>
      </c>
      <c r="H5505" t="s">
        <v>165</v>
      </c>
      <c r="J5505" t="s">
        <v>165</v>
      </c>
      <c r="K5505" t="s">
        <v>165</v>
      </c>
      <c r="L5505" t="s">
        <v>165</v>
      </c>
      <c r="M5505" t="s">
        <v>165</v>
      </c>
      <c r="N5505" t="s">
        <v>165</v>
      </c>
      <c r="O5505" t="s">
        <v>165</v>
      </c>
      <c r="P5505" t="s">
        <v>165</v>
      </c>
      <c r="Q5505" t="s">
        <v>165</v>
      </c>
    </row>
    <row r="5506">
      <c r="B5506" t="s">
        <v>165</v>
      </c>
      <c r="C5506" t="s">
        <v>165</v>
      </c>
      <c r="D5506" t="s">
        <v>165</v>
      </c>
      <c r="E5506" t="s">
        <v>165</v>
      </c>
      <c r="F5506" t="s">
        <v>165</v>
      </c>
      <c r="G5506" t="s">
        <v>165</v>
      </c>
      <c r="H5506" t="s">
        <v>165</v>
      </c>
      <c r="J5506" t="s">
        <v>165</v>
      </c>
      <c r="K5506" t="s">
        <v>165</v>
      </c>
      <c r="L5506" t="s">
        <v>165</v>
      </c>
      <c r="M5506" t="s">
        <v>165</v>
      </c>
      <c r="N5506" t="s">
        <v>165</v>
      </c>
      <c r="O5506" t="s">
        <v>165</v>
      </c>
      <c r="P5506" t="s">
        <v>165</v>
      </c>
      <c r="Q5506" t="s">
        <v>165</v>
      </c>
    </row>
    <row r="5507">
      <c r="B5507" t="s">
        <v>165</v>
      </c>
      <c r="C5507" t="s">
        <v>165</v>
      </c>
      <c r="D5507" t="s">
        <v>165</v>
      </c>
      <c r="E5507" t="s">
        <v>165</v>
      </c>
      <c r="F5507" t="s">
        <v>165</v>
      </c>
      <c r="G5507" t="s">
        <v>165</v>
      </c>
      <c r="H5507" t="s">
        <v>165</v>
      </c>
      <c r="J5507" t="s">
        <v>165</v>
      </c>
      <c r="K5507" t="s">
        <v>165</v>
      </c>
      <c r="L5507" t="s">
        <v>165</v>
      </c>
      <c r="M5507" t="s">
        <v>165</v>
      </c>
      <c r="N5507" t="s">
        <v>165</v>
      </c>
      <c r="O5507" t="s">
        <v>165</v>
      </c>
      <c r="P5507" t="s">
        <v>165</v>
      </c>
      <c r="Q5507" t="s">
        <v>165</v>
      </c>
    </row>
    <row r="5508">
      <c r="B5508" t="s">
        <v>165</v>
      </c>
      <c r="C5508" t="s">
        <v>165</v>
      </c>
      <c r="D5508" t="s">
        <v>165</v>
      </c>
      <c r="E5508" t="s">
        <v>165</v>
      </c>
      <c r="F5508" t="s">
        <v>165</v>
      </c>
      <c r="G5508" t="s">
        <v>165</v>
      </c>
      <c r="H5508" t="s">
        <v>165</v>
      </c>
      <c r="J5508" t="s">
        <v>165</v>
      </c>
      <c r="K5508" t="s">
        <v>165</v>
      </c>
      <c r="L5508" t="s">
        <v>165</v>
      </c>
      <c r="M5508" t="s">
        <v>165</v>
      </c>
      <c r="N5508" t="s">
        <v>165</v>
      </c>
      <c r="O5508" t="s">
        <v>165</v>
      </c>
      <c r="P5508" t="s">
        <v>165</v>
      </c>
      <c r="Q5508" t="s">
        <v>165</v>
      </c>
    </row>
    <row r="5509">
      <c r="B5509" t="s">
        <v>165</v>
      </c>
      <c r="C5509" t="s">
        <v>165</v>
      </c>
      <c r="D5509" t="s">
        <v>165</v>
      </c>
      <c r="E5509" t="s">
        <v>165</v>
      </c>
      <c r="F5509" t="s">
        <v>165</v>
      </c>
      <c r="G5509" t="s">
        <v>165</v>
      </c>
      <c r="H5509" t="s">
        <v>165</v>
      </c>
      <c r="J5509" t="s">
        <v>165</v>
      </c>
      <c r="K5509" t="s">
        <v>165</v>
      </c>
      <c r="L5509" t="s">
        <v>165</v>
      </c>
      <c r="M5509" t="s">
        <v>165</v>
      </c>
      <c r="N5509" t="s">
        <v>165</v>
      </c>
      <c r="O5509" t="s">
        <v>165</v>
      </c>
      <c r="P5509" t="s">
        <v>165</v>
      </c>
      <c r="Q5509" t="s">
        <v>165</v>
      </c>
    </row>
    <row r="5510">
      <c r="B5510" t="s">
        <v>165</v>
      </c>
      <c r="C5510" t="s">
        <v>165</v>
      </c>
      <c r="D5510" t="s">
        <v>165</v>
      </c>
      <c r="E5510" t="s">
        <v>165</v>
      </c>
      <c r="F5510" t="s">
        <v>165</v>
      </c>
      <c r="G5510" t="s">
        <v>165</v>
      </c>
      <c r="H5510" t="s">
        <v>165</v>
      </c>
      <c r="J5510" t="s">
        <v>165</v>
      </c>
      <c r="K5510" t="s">
        <v>165</v>
      </c>
      <c r="L5510" t="s">
        <v>165</v>
      </c>
      <c r="M5510" t="s">
        <v>165</v>
      </c>
      <c r="N5510" t="s">
        <v>165</v>
      </c>
      <c r="O5510" t="s">
        <v>165</v>
      </c>
      <c r="P5510" t="s">
        <v>165</v>
      </c>
      <c r="Q5510" t="s">
        <v>165</v>
      </c>
    </row>
    <row r="5511">
      <c r="B5511" t="s">
        <v>165</v>
      </c>
      <c r="C5511" t="s">
        <v>165</v>
      </c>
      <c r="D5511" t="s">
        <v>165</v>
      </c>
      <c r="E5511" t="s">
        <v>165</v>
      </c>
      <c r="F5511" t="s">
        <v>165</v>
      </c>
      <c r="G5511" t="s">
        <v>165</v>
      </c>
      <c r="H5511" t="s">
        <v>165</v>
      </c>
      <c r="J5511" t="s">
        <v>165</v>
      </c>
      <c r="K5511" t="s">
        <v>165</v>
      </c>
      <c r="L5511" t="s">
        <v>165</v>
      </c>
      <c r="M5511" t="s">
        <v>165</v>
      </c>
      <c r="N5511" t="s">
        <v>165</v>
      </c>
      <c r="O5511" t="s">
        <v>165</v>
      </c>
      <c r="P5511" t="s">
        <v>165</v>
      </c>
      <c r="Q5511" t="s">
        <v>165</v>
      </c>
    </row>
    <row r="5512">
      <c r="B5512" t="s">
        <v>165</v>
      </c>
      <c r="C5512" t="s">
        <v>165</v>
      </c>
      <c r="D5512" t="s">
        <v>165</v>
      </c>
      <c r="E5512" t="s">
        <v>165</v>
      </c>
      <c r="F5512" t="s">
        <v>165</v>
      </c>
      <c r="G5512" t="s">
        <v>165</v>
      </c>
      <c r="H5512" t="s">
        <v>165</v>
      </c>
      <c r="J5512" t="s">
        <v>165</v>
      </c>
      <c r="K5512" t="s">
        <v>165</v>
      </c>
      <c r="L5512" t="s">
        <v>165</v>
      </c>
      <c r="M5512" t="s">
        <v>165</v>
      </c>
      <c r="N5512" t="s">
        <v>165</v>
      </c>
      <c r="O5512" t="s">
        <v>165</v>
      </c>
      <c r="P5512" t="s">
        <v>165</v>
      </c>
      <c r="Q5512" t="s">
        <v>165</v>
      </c>
    </row>
    <row r="5513">
      <c r="B5513" t="s">
        <v>165</v>
      </c>
      <c r="C5513" t="s">
        <v>165</v>
      </c>
      <c r="D5513" t="s">
        <v>165</v>
      </c>
      <c r="E5513" t="s">
        <v>165</v>
      </c>
      <c r="F5513" t="s">
        <v>165</v>
      </c>
      <c r="G5513" t="s">
        <v>165</v>
      </c>
      <c r="H5513" t="s">
        <v>165</v>
      </c>
      <c r="J5513" t="s">
        <v>165</v>
      </c>
      <c r="K5513" t="s">
        <v>165</v>
      </c>
      <c r="L5513" t="s">
        <v>165</v>
      </c>
      <c r="M5513" t="s">
        <v>165</v>
      </c>
      <c r="N5513" t="s">
        <v>165</v>
      </c>
      <c r="O5513" t="s">
        <v>165</v>
      </c>
      <c r="P5513" t="s">
        <v>165</v>
      </c>
      <c r="Q5513" t="s">
        <v>165</v>
      </c>
    </row>
    <row r="5514">
      <c r="B5514" t="s">
        <v>165</v>
      </c>
      <c r="C5514" t="s">
        <v>165</v>
      </c>
      <c r="D5514" t="s">
        <v>165</v>
      </c>
      <c r="E5514" t="s">
        <v>165</v>
      </c>
      <c r="F5514" t="s">
        <v>165</v>
      </c>
      <c r="G5514" t="s">
        <v>165</v>
      </c>
      <c r="H5514" t="s">
        <v>165</v>
      </c>
      <c r="J5514" t="s">
        <v>165</v>
      </c>
      <c r="K5514" t="s">
        <v>165</v>
      </c>
      <c r="L5514" t="s">
        <v>165</v>
      </c>
      <c r="M5514" t="s">
        <v>165</v>
      </c>
      <c r="N5514" t="s">
        <v>165</v>
      </c>
      <c r="O5514" t="s">
        <v>165</v>
      </c>
      <c r="P5514" t="s">
        <v>165</v>
      </c>
      <c r="Q5514" t="s">
        <v>165</v>
      </c>
    </row>
    <row r="5515">
      <c r="B5515" t="s">
        <v>165</v>
      </c>
      <c r="C5515" t="s">
        <v>165</v>
      </c>
      <c r="D5515" t="s">
        <v>165</v>
      </c>
      <c r="E5515" t="s">
        <v>165</v>
      </c>
      <c r="F5515" t="s">
        <v>165</v>
      </c>
      <c r="G5515" t="s">
        <v>165</v>
      </c>
      <c r="H5515" t="s">
        <v>165</v>
      </c>
      <c r="J5515" t="s">
        <v>165</v>
      </c>
      <c r="K5515" t="s">
        <v>165</v>
      </c>
      <c r="L5515" t="s">
        <v>165</v>
      </c>
      <c r="M5515" t="s">
        <v>165</v>
      </c>
      <c r="N5515" t="s">
        <v>165</v>
      </c>
      <c r="O5515" t="s">
        <v>165</v>
      </c>
      <c r="P5515" t="s">
        <v>165</v>
      </c>
      <c r="Q5515" t="s">
        <v>165</v>
      </c>
    </row>
    <row r="5516">
      <c r="B5516" t="s">
        <v>165</v>
      </c>
      <c r="C5516" t="s">
        <v>165</v>
      </c>
      <c r="D5516" t="s">
        <v>165</v>
      </c>
      <c r="E5516" t="s">
        <v>165</v>
      </c>
      <c r="F5516" t="s">
        <v>165</v>
      </c>
      <c r="G5516" t="s">
        <v>165</v>
      </c>
      <c r="H5516" t="s">
        <v>165</v>
      </c>
      <c r="J5516" t="s">
        <v>165</v>
      </c>
      <c r="K5516" t="s">
        <v>165</v>
      </c>
      <c r="L5516" t="s">
        <v>165</v>
      </c>
      <c r="M5516" t="s">
        <v>165</v>
      </c>
      <c r="N5516" t="s">
        <v>165</v>
      </c>
      <c r="O5516" t="s">
        <v>165</v>
      </c>
      <c r="P5516" t="s">
        <v>165</v>
      </c>
      <c r="Q5516" t="s">
        <v>165</v>
      </c>
    </row>
    <row r="5517">
      <c r="B5517" t="s">
        <v>165</v>
      </c>
      <c r="C5517" t="s">
        <v>165</v>
      </c>
      <c r="D5517" t="s">
        <v>165</v>
      </c>
      <c r="E5517" t="s">
        <v>165</v>
      </c>
      <c r="F5517" t="s">
        <v>165</v>
      </c>
      <c r="G5517" t="s">
        <v>165</v>
      </c>
      <c r="H5517" t="s">
        <v>165</v>
      </c>
      <c r="J5517" t="s">
        <v>165</v>
      </c>
      <c r="K5517" t="s">
        <v>165</v>
      </c>
      <c r="L5517" t="s">
        <v>165</v>
      </c>
      <c r="M5517" t="s">
        <v>165</v>
      </c>
      <c r="N5517" t="s">
        <v>165</v>
      </c>
      <c r="O5517" t="s">
        <v>165</v>
      </c>
      <c r="P5517" t="s">
        <v>165</v>
      </c>
      <c r="Q5517" t="s">
        <v>165</v>
      </c>
    </row>
    <row r="5518">
      <c r="B5518" t="s">
        <v>165</v>
      </c>
      <c r="C5518" t="s">
        <v>165</v>
      </c>
      <c r="D5518" t="s">
        <v>165</v>
      </c>
      <c r="E5518" t="s">
        <v>165</v>
      </c>
      <c r="F5518" t="s">
        <v>165</v>
      </c>
      <c r="G5518" t="s">
        <v>165</v>
      </c>
      <c r="H5518" t="s">
        <v>165</v>
      </c>
      <c r="J5518" t="s">
        <v>165</v>
      </c>
      <c r="K5518" t="s">
        <v>165</v>
      </c>
      <c r="L5518" t="s">
        <v>165</v>
      </c>
      <c r="M5518" t="s">
        <v>165</v>
      </c>
      <c r="N5518" t="s">
        <v>165</v>
      </c>
      <c r="O5518" t="s">
        <v>165</v>
      </c>
      <c r="P5518" t="s">
        <v>165</v>
      </c>
      <c r="Q5518" t="s">
        <v>165</v>
      </c>
    </row>
    <row r="5519">
      <c r="B5519" t="s">
        <v>165</v>
      </c>
      <c r="C5519" t="s">
        <v>165</v>
      </c>
      <c r="D5519" t="s">
        <v>165</v>
      </c>
      <c r="E5519" t="s">
        <v>165</v>
      </c>
      <c r="F5519" t="s">
        <v>165</v>
      </c>
      <c r="G5519" t="s">
        <v>165</v>
      </c>
      <c r="H5519" t="s">
        <v>165</v>
      </c>
      <c r="J5519" t="s">
        <v>165</v>
      </c>
      <c r="K5519" t="s">
        <v>165</v>
      </c>
      <c r="L5519" t="s">
        <v>165</v>
      </c>
      <c r="M5519" t="s">
        <v>165</v>
      </c>
      <c r="N5519" t="s">
        <v>165</v>
      </c>
      <c r="O5519" t="s">
        <v>165</v>
      </c>
      <c r="P5519" t="s">
        <v>165</v>
      </c>
      <c r="Q5519" t="s">
        <v>165</v>
      </c>
    </row>
    <row r="5520">
      <c r="B5520" t="s">
        <v>165</v>
      </c>
      <c r="C5520" t="s">
        <v>165</v>
      </c>
      <c r="D5520" t="s">
        <v>165</v>
      </c>
      <c r="E5520" t="s">
        <v>165</v>
      </c>
      <c r="F5520" t="s">
        <v>165</v>
      </c>
      <c r="G5520" t="s">
        <v>165</v>
      </c>
      <c r="H5520" t="s">
        <v>165</v>
      </c>
      <c r="J5520" t="s">
        <v>165</v>
      </c>
      <c r="K5520" t="s">
        <v>165</v>
      </c>
      <c r="L5520" t="s">
        <v>165</v>
      </c>
      <c r="M5520" t="s">
        <v>165</v>
      </c>
      <c r="N5520" t="s">
        <v>165</v>
      </c>
      <c r="O5520" t="s">
        <v>165</v>
      </c>
      <c r="P5520" t="s">
        <v>165</v>
      </c>
      <c r="Q5520" t="s">
        <v>165</v>
      </c>
    </row>
    <row r="5521">
      <c r="B5521" t="s">
        <v>165</v>
      </c>
      <c r="C5521" t="s">
        <v>165</v>
      </c>
      <c r="D5521" t="s">
        <v>165</v>
      </c>
      <c r="E5521" t="s">
        <v>165</v>
      </c>
      <c r="F5521" t="s">
        <v>165</v>
      </c>
      <c r="G5521" t="s">
        <v>165</v>
      </c>
      <c r="H5521" t="s">
        <v>165</v>
      </c>
      <c r="J5521" t="s">
        <v>165</v>
      </c>
      <c r="K5521" t="s">
        <v>165</v>
      </c>
      <c r="L5521" t="s">
        <v>165</v>
      </c>
      <c r="M5521" t="s">
        <v>165</v>
      </c>
      <c r="N5521" t="s">
        <v>165</v>
      </c>
      <c r="O5521" t="s">
        <v>165</v>
      </c>
      <c r="P5521" t="s">
        <v>165</v>
      </c>
      <c r="Q5521" t="s">
        <v>165</v>
      </c>
    </row>
    <row r="5522">
      <c r="B5522" t="s">
        <v>165</v>
      </c>
      <c r="C5522" t="s">
        <v>165</v>
      </c>
      <c r="D5522" t="s">
        <v>165</v>
      </c>
      <c r="E5522" t="s">
        <v>165</v>
      </c>
      <c r="F5522" t="s">
        <v>165</v>
      </c>
      <c r="G5522" t="s">
        <v>165</v>
      </c>
      <c r="H5522" t="s">
        <v>165</v>
      </c>
      <c r="J5522" t="s">
        <v>165</v>
      </c>
      <c r="K5522" t="s">
        <v>165</v>
      </c>
      <c r="L5522" t="s">
        <v>165</v>
      </c>
      <c r="M5522" t="s">
        <v>165</v>
      </c>
      <c r="N5522" t="s">
        <v>165</v>
      </c>
      <c r="O5522" t="s">
        <v>165</v>
      </c>
      <c r="P5522" t="s">
        <v>165</v>
      </c>
      <c r="Q5522" t="s">
        <v>165</v>
      </c>
    </row>
    <row r="5523">
      <c r="B5523" t="s">
        <v>165</v>
      </c>
      <c r="C5523" t="s">
        <v>165</v>
      </c>
      <c r="D5523" t="s">
        <v>165</v>
      </c>
      <c r="E5523" t="s">
        <v>165</v>
      </c>
      <c r="F5523" t="s">
        <v>165</v>
      </c>
      <c r="G5523" t="s">
        <v>165</v>
      </c>
      <c r="H5523" t="s">
        <v>165</v>
      </c>
      <c r="J5523" t="s">
        <v>165</v>
      </c>
      <c r="K5523" t="s">
        <v>165</v>
      </c>
      <c r="L5523" t="s">
        <v>165</v>
      </c>
      <c r="M5523" t="s">
        <v>165</v>
      </c>
      <c r="N5523" t="s">
        <v>165</v>
      </c>
      <c r="O5523" t="s">
        <v>165</v>
      </c>
      <c r="P5523" t="s">
        <v>165</v>
      </c>
      <c r="Q5523" t="s">
        <v>165</v>
      </c>
    </row>
    <row r="5524">
      <c r="B5524" t="s">
        <v>165</v>
      </c>
      <c r="C5524" t="s">
        <v>165</v>
      </c>
      <c r="D5524" t="s">
        <v>165</v>
      </c>
      <c r="E5524" t="s">
        <v>165</v>
      </c>
      <c r="F5524" t="s">
        <v>165</v>
      </c>
      <c r="G5524" t="s">
        <v>165</v>
      </c>
      <c r="H5524" t="s">
        <v>165</v>
      </c>
      <c r="J5524" t="s">
        <v>165</v>
      </c>
      <c r="K5524" t="s">
        <v>165</v>
      </c>
      <c r="L5524" t="s">
        <v>165</v>
      </c>
      <c r="M5524" t="s">
        <v>165</v>
      </c>
      <c r="N5524" t="s">
        <v>165</v>
      </c>
      <c r="O5524" t="s">
        <v>165</v>
      </c>
      <c r="P5524" t="s">
        <v>165</v>
      </c>
      <c r="Q5524" t="s">
        <v>165</v>
      </c>
    </row>
    <row r="5525">
      <c r="B5525" t="s">
        <v>165</v>
      </c>
      <c r="C5525" t="s">
        <v>165</v>
      </c>
      <c r="D5525" t="s">
        <v>165</v>
      </c>
      <c r="E5525" t="s">
        <v>165</v>
      </c>
      <c r="F5525" t="s">
        <v>165</v>
      </c>
      <c r="G5525" t="s">
        <v>165</v>
      </c>
      <c r="H5525" t="s">
        <v>165</v>
      </c>
      <c r="J5525" t="s">
        <v>165</v>
      </c>
      <c r="K5525" t="s">
        <v>165</v>
      </c>
      <c r="L5525" t="s">
        <v>165</v>
      </c>
      <c r="M5525" t="s">
        <v>165</v>
      </c>
      <c r="N5525" t="s">
        <v>165</v>
      </c>
      <c r="O5525" t="s">
        <v>165</v>
      </c>
      <c r="P5525" t="s">
        <v>165</v>
      </c>
      <c r="Q5525" t="s">
        <v>165</v>
      </c>
    </row>
    <row r="5526">
      <c r="B5526" t="s">
        <v>165</v>
      </c>
      <c r="C5526" t="s">
        <v>165</v>
      </c>
      <c r="D5526" t="s">
        <v>165</v>
      </c>
      <c r="E5526" t="s">
        <v>165</v>
      </c>
      <c r="F5526" t="s">
        <v>165</v>
      </c>
      <c r="G5526" t="s">
        <v>165</v>
      </c>
      <c r="H5526" t="s">
        <v>165</v>
      </c>
      <c r="J5526" t="s">
        <v>165</v>
      </c>
      <c r="K5526" t="s">
        <v>165</v>
      </c>
      <c r="L5526" t="s">
        <v>165</v>
      </c>
      <c r="M5526" t="s">
        <v>165</v>
      </c>
      <c r="N5526" t="s">
        <v>165</v>
      </c>
      <c r="O5526" t="s">
        <v>165</v>
      </c>
      <c r="P5526" t="s">
        <v>165</v>
      </c>
      <c r="Q5526" t="s">
        <v>165</v>
      </c>
    </row>
    <row r="5527">
      <c r="B5527" t="s">
        <v>165</v>
      </c>
      <c r="C5527" t="s">
        <v>165</v>
      </c>
      <c r="D5527" t="s">
        <v>165</v>
      </c>
      <c r="E5527" t="s">
        <v>165</v>
      </c>
      <c r="F5527" t="s">
        <v>165</v>
      </c>
      <c r="G5527" t="s">
        <v>165</v>
      </c>
      <c r="H5527" t="s">
        <v>165</v>
      </c>
      <c r="J5527" t="s">
        <v>165</v>
      </c>
      <c r="K5527" t="s">
        <v>165</v>
      </c>
      <c r="L5527" t="s">
        <v>165</v>
      </c>
      <c r="M5527" t="s">
        <v>165</v>
      </c>
      <c r="N5527" t="s">
        <v>165</v>
      </c>
      <c r="O5527" t="s">
        <v>165</v>
      </c>
      <c r="P5527" t="s">
        <v>165</v>
      </c>
      <c r="Q5527" t="s">
        <v>165</v>
      </c>
    </row>
    <row r="5528">
      <c r="B5528" t="s">
        <v>165</v>
      </c>
      <c r="C5528" t="s">
        <v>165</v>
      </c>
      <c r="D5528" t="s">
        <v>165</v>
      </c>
      <c r="E5528" t="s">
        <v>165</v>
      </c>
      <c r="F5528" t="s">
        <v>165</v>
      </c>
      <c r="G5528" t="s">
        <v>165</v>
      </c>
      <c r="H5528" t="s">
        <v>165</v>
      </c>
      <c r="J5528" t="s">
        <v>165</v>
      </c>
      <c r="K5528" t="s">
        <v>165</v>
      </c>
      <c r="L5528" t="s">
        <v>165</v>
      </c>
      <c r="M5528" t="s">
        <v>165</v>
      </c>
      <c r="N5528" t="s">
        <v>165</v>
      </c>
      <c r="O5528" t="s">
        <v>165</v>
      </c>
      <c r="P5528" t="s">
        <v>165</v>
      </c>
      <c r="Q5528" t="s">
        <v>165</v>
      </c>
    </row>
    <row r="5529">
      <c r="B5529" t="s">
        <v>165</v>
      </c>
      <c r="C5529" t="s">
        <v>165</v>
      </c>
      <c r="D5529" t="s">
        <v>165</v>
      </c>
      <c r="E5529" t="s">
        <v>165</v>
      </c>
      <c r="F5529" t="s">
        <v>165</v>
      </c>
      <c r="G5529" t="s">
        <v>165</v>
      </c>
      <c r="H5529" t="s">
        <v>165</v>
      </c>
      <c r="J5529" t="s">
        <v>165</v>
      </c>
      <c r="K5529" t="s">
        <v>165</v>
      </c>
      <c r="L5529" t="s">
        <v>165</v>
      </c>
      <c r="M5529" t="s">
        <v>165</v>
      </c>
      <c r="N5529" t="s">
        <v>165</v>
      </c>
      <c r="O5529" t="s">
        <v>165</v>
      </c>
      <c r="P5529" t="s">
        <v>165</v>
      </c>
      <c r="Q5529" t="s">
        <v>165</v>
      </c>
    </row>
    <row r="5530">
      <c r="B5530" t="s">
        <v>165</v>
      </c>
      <c r="C5530" t="s">
        <v>165</v>
      </c>
      <c r="D5530" t="s">
        <v>165</v>
      </c>
      <c r="E5530" t="s">
        <v>165</v>
      </c>
      <c r="F5530" t="s">
        <v>165</v>
      </c>
      <c r="G5530" t="s">
        <v>165</v>
      </c>
      <c r="H5530" t="s">
        <v>165</v>
      </c>
      <c r="J5530" t="s">
        <v>165</v>
      </c>
      <c r="K5530" t="s">
        <v>165</v>
      </c>
      <c r="L5530" t="s">
        <v>165</v>
      </c>
      <c r="M5530" t="s">
        <v>165</v>
      </c>
      <c r="N5530" t="s">
        <v>165</v>
      </c>
      <c r="O5530" t="s">
        <v>165</v>
      </c>
      <c r="P5530" t="s">
        <v>165</v>
      </c>
      <c r="Q5530" t="s">
        <v>165</v>
      </c>
    </row>
    <row r="5531">
      <c r="B5531" t="s">
        <v>165</v>
      </c>
      <c r="C5531" t="s">
        <v>165</v>
      </c>
      <c r="D5531" t="s">
        <v>165</v>
      </c>
      <c r="E5531" t="s">
        <v>165</v>
      </c>
      <c r="F5531" t="s">
        <v>165</v>
      </c>
      <c r="G5531" t="s">
        <v>165</v>
      </c>
      <c r="H5531" t="s">
        <v>165</v>
      </c>
      <c r="J5531" t="s">
        <v>165</v>
      </c>
      <c r="K5531" t="s">
        <v>165</v>
      </c>
      <c r="L5531" t="s">
        <v>165</v>
      </c>
      <c r="M5531" t="s">
        <v>165</v>
      </c>
      <c r="N5531" t="s">
        <v>165</v>
      </c>
      <c r="O5531" t="s">
        <v>165</v>
      </c>
      <c r="P5531" t="s">
        <v>165</v>
      </c>
      <c r="Q5531" t="s">
        <v>165</v>
      </c>
    </row>
    <row r="5532">
      <c r="B5532" t="s">
        <v>165</v>
      </c>
      <c r="C5532" t="s">
        <v>165</v>
      </c>
      <c r="D5532" t="s">
        <v>165</v>
      </c>
      <c r="E5532" t="s">
        <v>165</v>
      </c>
      <c r="F5532" t="s">
        <v>165</v>
      </c>
      <c r="G5532" t="s">
        <v>165</v>
      </c>
      <c r="H5532" t="s">
        <v>165</v>
      </c>
      <c r="J5532" t="s">
        <v>165</v>
      </c>
      <c r="K5532" t="s">
        <v>165</v>
      </c>
      <c r="L5532" t="s">
        <v>165</v>
      </c>
      <c r="M5532" t="s">
        <v>165</v>
      </c>
      <c r="N5532" t="s">
        <v>165</v>
      </c>
      <c r="O5532" t="s">
        <v>165</v>
      </c>
      <c r="P5532" t="s">
        <v>165</v>
      </c>
      <c r="Q5532" t="s">
        <v>165</v>
      </c>
    </row>
    <row r="5533">
      <c r="B5533" t="s">
        <v>165</v>
      </c>
      <c r="C5533" t="s">
        <v>165</v>
      </c>
      <c r="D5533" t="s">
        <v>165</v>
      </c>
      <c r="E5533" t="s">
        <v>165</v>
      </c>
      <c r="F5533" t="s">
        <v>165</v>
      </c>
      <c r="G5533" t="s">
        <v>165</v>
      </c>
      <c r="H5533" t="s">
        <v>165</v>
      </c>
      <c r="J5533" t="s">
        <v>165</v>
      </c>
      <c r="K5533" t="s">
        <v>165</v>
      </c>
      <c r="L5533" t="s">
        <v>165</v>
      </c>
      <c r="M5533" t="s">
        <v>165</v>
      </c>
      <c r="N5533" t="s">
        <v>165</v>
      </c>
      <c r="O5533" t="s">
        <v>165</v>
      </c>
      <c r="P5533" t="s">
        <v>165</v>
      </c>
      <c r="Q5533" t="s">
        <v>165</v>
      </c>
    </row>
    <row r="5534">
      <c r="B5534" t="s">
        <v>165</v>
      </c>
      <c r="C5534" t="s">
        <v>165</v>
      </c>
      <c r="D5534" t="s">
        <v>165</v>
      </c>
      <c r="E5534" t="s">
        <v>165</v>
      </c>
      <c r="F5534" t="s">
        <v>165</v>
      </c>
      <c r="G5534" t="s">
        <v>165</v>
      </c>
      <c r="H5534" t="s">
        <v>165</v>
      </c>
      <c r="J5534" t="s">
        <v>165</v>
      </c>
      <c r="K5534" t="s">
        <v>165</v>
      </c>
      <c r="L5534" t="s">
        <v>165</v>
      </c>
      <c r="M5534" t="s">
        <v>165</v>
      </c>
      <c r="N5534" t="s">
        <v>165</v>
      </c>
      <c r="O5534" t="s">
        <v>165</v>
      </c>
      <c r="P5534" t="s">
        <v>165</v>
      </c>
      <c r="Q5534" t="s">
        <v>165</v>
      </c>
    </row>
    <row r="5535">
      <c r="B5535" t="s">
        <v>165</v>
      </c>
      <c r="C5535" t="s">
        <v>165</v>
      </c>
      <c r="D5535" t="s">
        <v>165</v>
      </c>
      <c r="E5535" t="s">
        <v>165</v>
      </c>
      <c r="F5535" t="s">
        <v>165</v>
      </c>
      <c r="G5535" t="s">
        <v>165</v>
      </c>
      <c r="H5535" t="s">
        <v>165</v>
      </c>
      <c r="J5535" t="s">
        <v>165</v>
      </c>
      <c r="K5535" t="s">
        <v>165</v>
      </c>
      <c r="L5535" t="s">
        <v>165</v>
      </c>
      <c r="M5535" t="s">
        <v>165</v>
      </c>
      <c r="N5535" t="s">
        <v>165</v>
      </c>
      <c r="O5535" t="s">
        <v>165</v>
      </c>
      <c r="P5535" t="s">
        <v>165</v>
      </c>
      <c r="Q5535" t="s">
        <v>165</v>
      </c>
    </row>
    <row r="5536">
      <c r="B5536" t="s">
        <v>165</v>
      </c>
      <c r="C5536" t="s">
        <v>165</v>
      </c>
      <c r="D5536" t="s">
        <v>165</v>
      </c>
      <c r="E5536" t="s">
        <v>165</v>
      </c>
      <c r="F5536" t="s">
        <v>165</v>
      </c>
      <c r="G5536" t="s">
        <v>165</v>
      </c>
      <c r="H5536" t="s">
        <v>165</v>
      </c>
      <c r="J5536" t="s">
        <v>165</v>
      </c>
      <c r="K5536" t="s">
        <v>165</v>
      </c>
      <c r="L5536" t="s">
        <v>165</v>
      </c>
      <c r="M5536" t="s">
        <v>165</v>
      </c>
      <c r="N5536" t="s">
        <v>165</v>
      </c>
      <c r="O5536" t="s">
        <v>165</v>
      </c>
      <c r="P5536" t="s">
        <v>165</v>
      </c>
      <c r="Q5536" t="s">
        <v>165</v>
      </c>
    </row>
    <row r="5537">
      <c r="B5537" t="s">
        <v>165</v>
      </c>
      <c r="C5537" t="s">
        <v>165</v>
      </c>
      <c r="D5537" t="s">
        <v>165</v>
      </c>
      <c r="E5537" t="s">
        <v>165</v>
      </c>
      <c r="F5537" t="s">
        <v>165</v>
      </c>
      <c r="G5537" t="s">
        <v>165</v>
      </c>
      <c r="H5537" t="s">
        <v>165</v>
      </c>
      <c r="J5537" t="s">
        <v>165</v>
      </c>
      <c r="K5537" t="s">
        <v>165</v>
      </c>
      <c r="L5537" t="s">
        <v>165</v>
      </c>
      <c r="M5537" t="s">
        <v>165</v>
      </c>
      <c r="N5537" t="s">
        <v>165</v>
      </c>
      <c r="O5537" t="s">
        <v>165</v>
      </c>
      <c r="P5537" t="s">
        <v>165</v>
      </c>
      <c r="Q5537" t="s">
        <v>165</v>
      </c>
    </row>
    <row r="5538">
      <c r="B5538" t="s">
        <v>165</v>
      </c>
      <c r="C5538" t="s">
        <v>165</v>
      </c>
      <c r="D5538" t="s">
        <v>165</v>
      </c>
      <c r="E5538" t="s">
        <v>165</v>
      </c>
      <c r="F5538" t="s">
        <v>165</v>
      </c>
      <c r="G5538" t="s">
        <v>165</v>
      </c>
      <c r="H5538" t="s">
        <v>165</v>
      </c>
      <c r="J5538" t="s">
        <v>165</v>
      </c>
      <c r="K5538" t="s">
        <v>165</v>
      </c>
      <c r="L5538" t="s">
        <v>165</v>
      </c>
      <c r="M5538" t="s">
        <v>165</v>
      </c>
      <c r="N5538" t="s">
        <v>165</v>
      </c>
      <c r="O5538" t="s">
        <v>165</v>
      </c>
      <c r="P5538" t="s">
        <v>165</v>
      </c>
      <c r="Q5538" t="s">
        <v>165</v>
      </c>
    </row>
    <row r="5539">
      <c r="B5539" t="s">
        <v>165</v>
      </c>
      <c r="C5539" t="s">
        <v>165</v>
      </c>
      <c r="D5539" t="s">
        <v>165</v>
      </c>
      <c r="E5539" t="s">
        <v>165</v>
      </c>
      <c r="F5539" t="s">
        <v>165</v>
      </c>
      <c r="G5539" t="s">
        <v>165</v>
      </c>
      <c r="H5539" t="s">
        <v>165</v>
      </c>
      <c r="J5539" t="s">
        <v>165</v>
      </c>
      <c r="K5539" t="s">
        <v>165</v>
      </c>
      <c r="L5539" t="s">
        <v>165</v>
      </c>
      <c r="M5539" t="s">
        <v>165</v>
      </c>
      <c r="N5539" t="s">
        <v>165</v>
      </c>
      <c r="O5539" t="s">
        <v>165</v>
      </c>
      <c r="P5539" t="s">
        <v>165</v>
      </c>
      <c r="Q5539" t="s">
        <v>165</v>
      </c>
    </row>
    <row r="5540">
      <c r="B5540" t="s">
        <v>165</v>
      </c>
      <c r="C5540" t="s">
        <v>165</v>
      </c>
      <c r="D5540" t="s">
        <v>165</v>
      </c>
      <c r="E5540" t="s">
        <v>165</v>
      </c>
      <c r="F5540" t="s">
        <v>165</v>
      </c>
      <c r="G5540" t="s">
        <v>165</v>
      </c>
      <c r="H5540" t="s">
        <v>165</v>
      </c>
      <c r="J5540" t="s">
        <v>165</v>
      </c>
      <c r="K5540" t="s">
        <v>165</v>
      </c>
      <c r="L5540" t="s">
        <v>165</v>
      </c>
      <c r="M5540" t="s">
        <v>165</v>
      </c>
      <c r="N5540" t="s">
        <v>165</v>
      </c>
      <c r="O5540" t="s">
        <v>165</v>
      </c>
      <c r="P5540" t="s">
        <v>165</v>
      </c>
      <c r="Q5540" t="s">
        <v>165</v>
      </c>
    </row>
    <row r="5541">
      <c r="B5541" t="s">
        <v>165</v>
      </c>
      <c r="C5541" t="s">
        <v>165</v>
      </c>
      <c r="D5541" t="s">
        <v>165</v>
      </c>
      <c r="E5541" t="s">
        <v>165</v>
      </c>
      <c r="F5541" t="s">
        <v>165</v>
      </c>
      <c r="G5541" t="s">
        <v>165</v>
      </c>
      <c r="H5541" t="s">
        <v>165</v>
      </c>
      <c r="J5541" t="s">
        <v>165</v>
      </c>
      <c r="K5541" t="s">
        <v>165</v>
      </c>
      <c r="L5541" t="s">
        <v>165</v>
      </c>
      <c r="M5541" t="s">
        <v>165</v>
      </c>
      <c r="N5541" t="s">
        <v>165</v>
      </c>
      <c r="O5541" t="s">
        <v>165</v>
      </c>
      <c r="P5541" t="s">
        <v>165</v>
      </c>
      <c r="Q5541" t="s">
        <v>165</v>
      </c>
    </row>
    <row r="5542">
      <c r="B5542" t="s">
        <v>165</v>
      </c>
      <c r="C5542" t="s">
        <v>165</v>
      </c>
      <c r="D5542" t="s">
        <v>165</v>
      </c>
      <c r="E5542" t="s">
        <v>165</v>
      </c>
      <c r="F5542" t="s">
        <v>165</v>
      </c>
      <c r="G5542" t="s">
        <v>165</v>
      </c>
      <c r="H5542" t="s">
        <v>165</v>
      </c>
      <c r="J5542" t="s">
        <v>165</v>
      </c>
      <c r="K5542" t="s">
        <v>165</v>
      </c>
      <c r="L5542" t="s">
        <v>165</v>
      </c>
      <c r="M5542" t="s">
        <v>165</v>
      </c>
      <c r="N5542" t="s">
        <v>165</v>
      </c>
      <c r="O5542" t="s">
        <v>165</v>
      </c>
      <c r="P5542" t="s">
        <v>165</v>
      </c>
      <c r="Q5542" t="s">
        <v>165</v>
      </c>
    </row>
    <row r="5543">
      <c r="B5543" t="s">
        <v>165</v>
      </c>
      <c r="C5543" t="s">
        <v>165</v>
      </c>
      <c r="D5543" t="s">
        <v>165</v>
      </c>
      <c r="E5543" t="s">
        <v>165</v>
      </c>
      <c r="F5543" t="s">
        <v>165</v>
      </c>
      <c r="G5543" t="s">
        <v>165</v>
      </c>
      <c r="H5543" t="s">
        <v>165</v>
      </c>
      <c r="J5543" t="s">
        <v>165</v>
      </c>
      <c r="K5543" t="s">
        <v>165</v>
      </c>
      <c r="L5543" t="s">
        <v>165</v>
      </c>
      <c r="M5543" t="s">
        <v>165</v>
      </c>
      <c r="N5543" t="s">
        <v>165</v>
      </c>
      <c r="O5543" t="s">
        <v>165</v>
      </c>
      <c r="P5543" t="s">
        <v>165</v>
      </c>
      <c r="Q5543" t="s">
        <v>165</v>
      </c>
    </row>
    <row r="5544">
      <c r="B5544" t="s">
        <v>165</v>
      </c>
      <c r="C5544" t="s">
        <v>165</v>
      </c>
      <c r="D5544" t="s">
        <v>165</v>
      </c>
      <c r="E5544" t="s">
        <v>165</v>
      </c>
      <c r="F5544" t="s">
        <v>165</v>
      </c>
      <c r="G5544" t="s">
        <v>165</v>
      </c>
      <c r="H5544" t="s">
        <v>165</v>
      </c>
      <c r="J5544" t="s">
        <v>165</v>
      </c>
      <c r="K5544" t="s">
        <v>165</v>
      </c>
      <c r="L5544" t="s">
        <v>165</v>
      </c>
      <c r="M5544" t="s">
        <v>165</v>
      </c>
      <c r="N5544" t="s">
        <v>165</v>
      </c>
      <c r="O5544" t="s">
        <v>165</v>
      </c>
      <c r="P5544" t="s">
        <v>165</v>
      </c>
      <c r="Q5544" t="s">
        <v>165</v>
      </c>
    </row>
    <row r="5545">
      <c r="B5545" t="s">
        <v>165</v>
      </c>
      <c r="C5545" t="s">
        <v>165</v>
      </c>
      <c r="D5545" t="s">
        <v>165</v>
      </c>
      <c r="E5545" t="s">
        <v>165</v>
      </c>
      <c r="F5545" t="s">
        <v>165</v>
      </c>
      <c r="G5545" t="s">
        <v>165</v>
      </c>
      <c r="H5545" t="s">
        <v>165</v>
      </c>
      <c r="J5545" t="s">
        <v>165</v>
      </c>
      <c r="K5545" t="s">
        <v>165</v>
      </c>
      <c r="L5545" t="s">
        <v>165</v>
      </c>
      <c r="M5545" t="s">
        <v>165</v>
      </c>
      <c r="N5545" t="s">
        <v>165</v>
      </c>
      <c r="O5545" t="s">
        <v>165</v>
      </c>
      <c r="P5545" t="s">
        <v>165</v>
      </c>
      <c r="Q5545" t="s">
        <v>165</v>
      </c>
    </row>
    <row r="5546">
      <c r="B5546" t="s">
        <v>165</v>
      </c>
      <c r="C5546" t="s">
        <v>165</v>
      </c>
      <c r="D5546" t="s">
        <v>165</v>
      </c>
      <c r="E5546" t="s">
        <v>165</v>
      </c>
      <c r="F5546" t="s">
        <v>165</v>
      </c>
      <c r="G5546" t="s">
        <v>165</v>
      </c>
      <c r="H5546" t="s">
        <v>165</v>
      </c>
      <c r="J5546" t="s">
        <v>165</v>
      </c>
      <c r="K5546" t="s">
        <v>165</v>
      </c>
      <c r="L5546" t="s">
        <v>165</v>
      </c>
      <c r="M5546" t="s">
        <v>165</v>
      </c>
      <c r="N5546" t="s">
        <v>165</v>
      </c>
      <c r="O5546" t="s">
        <v>165</v>
      </c>
      <c r="P5546" t="s">
        <v>165</v>
      </c>
      <c r="Q5546" t="s">
        <v>165</v>
      </c>
    </row>
    <row r="5547">
      <c r="B5547" t="s">
        <v>165</v>
      </c>
      <c r="C5547" t="s">
        <v>165</v>
      </c>
      <c r="D5547" t="s">
        <v>165</v>
      </c>
      <c r="E5547" t="s">
        <v>165</v>
      </c>
      <c r="F5547" t="s">
        <v>165</v>
      </c>
      <c r="G5547" t="s">
        <v>165</v>
      </c>
      <c r="H5547" t="s">
        <v>165</v>
      </c>
      <c r="J5547" t="s">
        <v>165</v>
      </c>
      <c r="K5547" t="s">
        <v>165</v>
      </c>
      <c r="L5547" t="s">
        <v>165</v>
      </c>
      <c r="M5547" t="s">
        <v>165</v>
      </c>
      <c r="N5547" t="s">
        <v>165</v>
      </c>
      <c r="O5547" t="s">
        <v>165</v>
      </c>
      <c r="P5547" t="s">
        <v>165</v>
      </c>
      <c r="Q5547" t="s">
        <v>165</v>
      </c>
    </row>
    <row r="5548">
      <c r="B5548" t="s">
        <v>165</v>
      </c>
      <c r="C5548" t="s">
        <v>165</v>
      </c>
      <c r="D5548" t="s">
        <v>165</v>
      </c>
      <c r="E5548" t="s">
        <v>165</v>
      </c>
      <c r="F5548" t="s">
        <v>165</v>
      </c>
      <c r="G5548" t="s">
        <v>165</v>
      </c>
      <c r="H5548" t="s">
        <v>165</v>
      </c>
      <c r="J5548" t="s">
        <v>165</v>
      </c>
      <c r="K5548" t="s">
        <v>165</v>
      </c>
      <c r="L5548" t="s">
        <v>165</v>
      </c>
      <c r="M5548" t="s">
        <v>165</v>
      </c>
      <c r="N5548" t="s">
        <v>165</v>
      </c>
      <c r="O5548" t="s">
        <v>165</v>
      </c>
      <c r="P5548" t="s">
        <v>165</v>
      </c>
      <c r="Q5548" t="s">
        <v>165</v>
      </c>
    </row>
    <row r="5549">
      <c r="B5549" t="s">
        <v>165</v>
      </c>
      <c r="C5549" t="s">
        <v>165</v>
      </c>
      <c r="D5549" t="s">
        <v>165</v>
      </c>
      <c r="E5549" t="s">
        <v>165</v>
      </c>
      <c r="F5549" t="s">
        <v>165</v>
      </c>
      <c r="G5549" t="s">
        <v>165</v>
      </c>
      <c r="H5549" t="s">
        <v>165</v>
      </c>
      <c r="J5549" t="s">
        <v>165</v>
      </c>
      <c r="K5549" t="s">
        <v>165</v>
      </c>
      <c r="L5549" t="s">
        <v>165</v>
      </c>
      <c r="M5549" t="s">
        <v>165</v>
      </c>
      <c r="N5549" t="s">
        <v>165</v>
      </c>
      <c r="O5549" t="s">
        <v>165</v>
      </c>
      <c r="P5549" t="s">
        <v>165</v>
      </c>
      <c r="Q5549" t="s">
        <v>165</v>
      </c>
    </row>
    <row r="5550">
      <c r="B5550" t="s">
        <v>165</v>
      </c>
      <c r="C5550" t="s">
        <v>165</v>
      </c>
      <c r="D5550" t="s">
        <v>165</v>
      </c>
      <c r="E5550" t="s">
        <v>165</v>
      </c>
      <c r="F5550" t="s">
        <v>165</v>
      </c>
      <c r="G5550" t="s">
        <v>165</v>
      </c>
      <c r="H5550" t="s">
        <v>165</v>
      </c>
      <c r="J5550" t="s">
        <v>165</v>
      </c>
      <c r="K5550" t="s">
        <v>165</v>
      </c>
      <c r="L5550" t="s">
        <v>165</v>
      </c>
      <c r="M5550" t="s">
        <v>165</v>
      </c>
      <c r="N5550" t="s">
        <v>165</v>
      </c>
      <c r="O5550" t="s">
        <v>165</v>
      </c>
      <c r="P5550" t="s">
        <v>165</v>
      </c>
      <c r="Q5550" t="s">
        <v>165</v>
      </c>
    </row>
    <row r="5551">
      <c r="B5551" t="s">
        <v>165</v>
      </c>
      <c r="C5551" t="s">
        <v>165</v>
      </c>
      <c r="D5551" t="s">
        <v>165</v>
      </c>
      <c r="E5551" t="s">
        <v>165</v>
      </c>
      <c r="F5551" t="s">
        <v>165</v>
      </c>
      <c r="G5551" t="s">
        <v>165</v>
      </c>
      <c r="H5551" t="s">
        <v>165</v>
      </c>
      <c r="J5551" t="s">
        <v>165</v>
      </c>
      <c r="K5551" t="s">
        <v>165</v>
      </c>
      <c r="L5551" t="s">
        <v>165</v>
      </c>
      <c r="M5551" t="s">
        <v>165</v>
      </c>
      <c r="N5551" t="s">
        <v>165</v>
      </c>
      <c r="O5551" t="s">
        <v>165</v>
      </c>
      <c r="P5551" t="s">
        <v>165</v>
      </c>
      <c r="Q5551" t="s">
        <v>165</v>
      </c>
    </row>
    <row r="5552">
      <c r="B5552" t="s">
        <v>165</v>
      </c>
      <c r="C5552" t="s">
        <v>165</v>
      </c>
      <c r="D5552" t="s">
        <v>165</v>
      </c>
      <c r="E5552" t="s">
        <v>165</v>
      </c>
      <c r="F5552" t="s">
        <v>165</v>
      </c>
      <c r="G5552" t="s">
        <v>165</v>
      </c>
      <c r="H5552" t="s">
        <v>165</v>
      </c>
      <c r="J5552" t="s">
        <v>165</v>
      </c>
      <c r="K5552" t="s">
        <v>165</v>
      </c>
      <c r="L5552" t="s">
        <v>165</v>
      </c>
      <c r="M5552" t="s">
        <v>165</v>
      </c>
      <c r="N5552" t="s">
        <v>165</v>
      </c>
      <c r="O5552" t="s">
        <v>165</v>
      </c>
      <c r="P5552" t="s">
        <v>165</v>
      </c>
      <c r="Q5552" t="s">
        <v>165</v>
      </c>
    </row>
    <row r="5553">
      <c r="B5553" t="s">
        <v>165</v>
      </c>
      <c r="C5553" t="s">
        <v>165</v>
      </c>
      <c r="D5553" t="s">
        <v>165</v>
      </c>
      <c r="E5553" t="s">
        <v>165</v>
      </c>
      <c r="F5553" t="s">
        <v>165</v>
      </c>
      <c r="G5553" t="s">
        <v>165</v>
      </c>
      <c r="H5553" t="s">
        <v>165</v>
      </c>
      <c r="J5553" t="s">
        <v>165</v>
      </c>
      <c r="K5553" t="s">
        <v>165</v>
      </c>
      <c r="L5553" t="s">
        <v>165</v>
      </c>
      <c r="M5553" t="s">
        <v>165</v>
      </c>
      <c r="N5553" t="s">
        <v>165</v>
      </c>
      <c r="O5553" t="s">
        <v>165</v>
      </c>
      <c r="P5553" t="s">
        <v>165</v>
      </c>
      <c r="Q5553" t="s">
        <v>165</v>
      </c>
    </row>
    <row r="5554">
      <c r="B5554" t="s">
        <v>165</v>
      </c>
      <c r="C5554" t="s">
        <v>165</v>
      </c>
      <c r="D5554" t="s">
        <v>165</v>
      </c>
      <c r="E5554" t="s">
        <v>165</v>
      </c>
      <c r="F5554" t="s">
        <v>165</v>
      </c>
      <c r="G5554" t="s">
        <v>165</v>
      </c>
      <c r="H5554" t="s">
        <v>165</v>
      </c>
      <c r="J5554" t="s">
        <v>165</v>
      </c>
      <c r="K5554" t="s">
        <v>165</v>
      </c>
      <c r="L5554" t="s">
        <v>165</v>
      </c>
      <c r="M5554" t="s">
        <v>165</v>
      </c>
      <c r="N5554" t="s">
        <v>165</v>
      </c>
      <c r="O5554" t="s">
        <v>165</v>
      </c>
      <c r="P5554" t="s">
        <v>165</v>
      </c>
      <c r="Q5554" t="s">
        <v>165</v>
      </c>
    </row>
    <row r="5555">
      <c r="B5555" t="s">
        <v>165</v>
      </c>
      <c r="C5555" t="s">
        <v>165</v>
      </c>
      <c r="D5555" t="s">
        <v>165</v>
      </c>
      <c r="E5555" t="s">
        <v>165</v>
      </c>
      <c r="F5555" t="s">
        <v>165</v>
      </c>
      <c r="G5555" t="s">
        <v>165</v>
      </c>
      <c r="H5555" t="s">
        <v>165</v>
      </c>
      <c r="J5555" t="s">
        <v>165</v>
      </c>
      <c r="K5555" t="s">
        <v>165</v>
      </c>
      <c r="L5555" t="s">
        <v>165</v>
      </c>
      <c r="M5555" t="s">
        <v>165</v>
      </c>
      <c r="N5555" t="s">
        <v>165</v>
      </c>
      <c r="O5555" t="s">
        <v>165</v>
      </c>
      <c r="P5555" t="s">
        <v>165</v>
      </c>
      <c r="Q5555" t="s">
        <v>165</v>
      </c>
    </row>
    <row r="5556">
      <c r="B5556" t="s">
        <v>165</v>
      </c>
      <c r="C5556" t="s">
        <v>165</v>
      </c>
      <c r="D5556" t="s">
        <v>165</v>
      </c>
      <c r="E5556" t="s">
        <v>165</v>
      </c>
      <c r="F5556" t="s">
        <v>165</v>
      </c>
      <c r="G5556" t="s">
        <v>165</v>
      </c>
      <c r="H5556" t="s">
        <v>165</v>
      </c>
      <c r="J5556" t="s">
        <v>165</v>
      </c>
      <c r="K5556" t="s">
        <v>165</v>
      </c>
      <c r="L5556" t="s">
        <v>165</v>
      </c>
      <c r="M5556" t="s">
        <v>165</v>
      </c>
      <c r="N5556" t="s">
        <v>165</v>
      </c>
      <c r="O5556" t="s">
        <v>165</v>
      </c>
      <c r="P5556" t="s">
        <v>165</v>
      </c>
      <c r="Q5556" t="s">
        <v>165</v>
      </c>
    </row>
    <row r="5557">
      <c r="B5557" t="s">
        <v>165</v>
      </c>
      <c r="C5557" t="s">
        <v>165</v>
      </c>
      <c r="D5557" t="s">
        <v>165</v>
      </c>
      <c r="E5557" t="s">
        <v>165</v>
      </c>
      <c r="F5557" t="s">
        <v>165</v>
      </c>
      <c r="G5557" t="s">
        <v>165</v>
      </c>
      <c r="H5557" t="s">
        <v>165</v>
      </c>
      <c r="J5557" t="s">
        <v>165</v>
      </c>
      <c r="K5557" t="s">
        <v>165</v>
      </c>
      <c r="L5557" t="s">
        <v>165</v>
      </c>
      <c r="M5557" t="s">
        <v>165</v>
      </c>
      <c r="N5557" t="s">
        <v>165</v>
      </c>
      <c r="O5557" t="s">
        <v>165</v>
      </c>
      <c r="P5557" t="s">
        <v>165</v>
      </c>
      <c r="Q5557" t="s">
        <v>165</v>
      </c>
    </row>
    <row r="5558">
      <c r="B5558" t="s">
        <v>165</v>
      </c>
      <c r="C5558" t="s">
        <v>165</v>
      </c>
      <c r="D5558" t="s">
        <v>165</v>
      </c>
      <c r="E5558" t="s">
        <v>165</v>
      </c>
      <c r="F5558" t="s">
        <v>165</v>
      </c>
      <c r="G5558" t="s">
        <v>165</v>
      </c>
      <c r="H5558" t="s">
        <v>165</v>
      </c>
      <c r="J5558" t="s">
        <v>165</v>
      </c>
      <c r="K5558" t="s">
        <v>165</v>
      </c>
      <c r="L5558" t="s">
        <v>165</v>
      </c>
      <c r="M5558" t="s">
        <v>165</v>
      </c>
      <c r="N5558" t="s">
        <v>165</v>
      </c>
      <c r="O5558" t="s">
        <v>165</v>
      </c>
      <c r="P5558" t="s">
        <v>165</v>
      </c>
      <c r="Q5558" t="s">
        <v>165</v>
      </c>
    </row>
    <row r="5559">
      <c r="B5559" t="s">
        <v>165</v>
      </c>
      <c r="C5559" t="s">
        <v>165</v>
      </c>
      <c r="D5559" t="s">
        <v>165</v>
      </c>
      <c r="E5559" t="s">
        <v>165</v>
      </c>
      <c r="F5559" t="s">
        <v>165</v>
      </c>
      <c r="G5559" t="s">
        <v>165</v>
      </c>
      <c r="H5559" t="s">
        <v>165</v>
      </c>
      <c r="J5559" t="s">
        <v>165</v>
      </c>
      <c r="K5559" t="s">
        <v>165</v>
      </c>
      <c r="L5559" t="s">
        <v>165</v>
      </c>
      <c r="M5559" t="s">
        <v>165</v>
      </c>
      <c r="N5559" t="s">
        <v>165</v>
      </c>
      <c r="O5559" t="s">
        <v>165</v>
      </c>
      <c r="P5559" t="s">
        <v>165</v>
      </c>
      <c r="Q5559" t="s">
        <v>165</v>
      </c>
    </row>
    <row r="5560">
      <c r="B5560" t="s">
        <v>165</v>
      </c>
      <c r="C5560" t="s">
        <v>165</v>
      </c>
      <c r="D5560" t="s">
        <v>165</v>
      </c>
      <c r="E5560" t="s">
        <v>165</v>
      </c>
      <c r="F5560" t="s">
        <v>165</v>
      </c>
      <c r="G5560" t="s">
        <v>165</v>
      </c>
      <c r="H5560" t="s">
        <v>165</v>
      </c>
      <c r="J5560" t="s">
        <v>165</v>
      </c>
      <c r="K5560" t="s">
        <v>165</v>
      </c>
      <c r="L5560" t="s">
        <v>165</v>
      </c>
      <c r="M5560" t="s">
        <v>165</v>
      </c>
      <c r="N5560" t="s">
        <v>165</v>
      </c>
      <c r="O5560" t="s">
        <v>165</v>
      </c>
      <c r="P5560" t="s">
        <v>165</v>
      </c>
      <c r="Q5560" t="s">
        <v>165</v>
      </c>
    </row>
    <row r="5561">
      <c r="B5561" t="s">
        <v>165</v>
      </c>
      <c r="C5561" t="s">
        <v>165</v>
      </c>
      <c r="D5561" t="s">
        <v>165</v>
      </c>
      <c r="E5561" t="s">
        <v>165</v>
      </c>
      <c r="F5561" t="s">
        <v>165</v>
      </c>
      <c r="G5561" t="s">
        <v>165</v>
      </c>
      <c r="H5561" t="s">
        <v>165</v>
      </c>
      <c r="J5561" t="s">
        <v>165</v>
      </c>
      <c r="K5561" t="s">
        <v>165</v>
      </c>
      <c r="L5561" t="s">
        <v>165</v>
      </c>
      <c r="M5561" t="s">
        <v>165</v>
      </c>
      <c r="N5561" t="s">
        <v>165</v>
      </c>
      <c r="O5561" t="s">
        <v>165</v>
      </c>
      <c r="P5561" t="s">
        <v>165</v>
      </c>
      <c r="Q5561" t="s">
        <v>165</v>
      </c>
    </row>
    <row r="5562">
      <c r="B5562" t="s">
        <v>165</v>
      </c>
      <c r="C5562" t="s">
        <v>165</v>
      </c>
      <c r="D5562" t="s">
        <v>165</v>
      </c>
      <c r="E5562" t="s">
        <v>165</v>
      </c>
      <c r="F5562" t="s">
        <v>165</v>
      </c>
      <c r="G5562" t="s">
        <v>165</v>
      </c>
      <c r="H5562" t="s">
        <v>165</v>
      </c>
      <c r="J5562" t="s">
        <v>165</v>
      </c>
      <c r="K5562" t="s">
        <v>165</v>
      </c>
      <c r="L5562" t="s">
        <v>165</v>
      </c>
      <c r="M5562" t="s">
        <v>165</v>
      </c>
      <c r="N5562" t="s">
        <v>165</v>
      </c>
      <c r="O5562" t="s">
        <v>165</v>
      </c>
      <c r="P5562" t="s">
        <v>165</v>
      </c>
      <c r="Q5562" t="s">
        <v>165</v>
      </c>
    </row>
    <row r="5563">
      <c r="B5563" t="s">
        <v>165</v>
      </c>
      <c r="C5563" t="s">
        <v>165</v>
      </c>
      <c r="D5563" t="s">
        <v>165</v>
      </c>
      <c r="E5563" t="s">
        <v>165</v>
      </c>
      <c r="F5563" t="s">
        <v>165</v>
      </c>
      <c r="G5563" t="s">
        <v>165</v>
      </c>
      <c r="H5563" t="s">
        <v>165</v>
      </c>
      <c r="J5563" t="s">
        <v>165</v>
      </c>
      <c r="K5563" t="s">
        <v>165</v>
      </c>
      <c r="L5563" t="s">
        <v>165</v>
      </c>
      <c r="M5563" t="s">
        <v>165</v>
      </c>
      <c r="N5563" t="s">
        <v>165</v>
      </c>
      <c r="O5563" t="s">
        <v>165</v>
      </c>
      <c r="P5563" t="s">
        <v>165</v>
      </c>
      <c r="Q5563" t="s">
        <v>165</v>
      </c>
    </row>
    <row r="5564">
      <c r="B5564" t="s">
        <v>165</v>
      </c>
      <c r="C5564" t="s">
        <v>165</v>
      </c>
      <c r="D5564" t="s">
        <v>165</v>
      </c>
      <c r="E5564" t="s">
        <v>165</v>
      </c>
      <c r="F5564" t="s">
        <v>165</v>
      </c>
      <c r="G5564" t="s">
        <v>165</v>
      </c>
      <c r="H5564" t="s">
        <v>165</v>
      </c>
      <c r="J5564" t="s">
        <v>165</v>
      </c>
      <c r="K5564" t="s">
        <v>165</v>
      </c>
      <c r="L5564" t="s">
        <v>165</v>
      </c>
      <c r="M5564" t="s">
        <v>165</v>
      </c>
      <c r="N5564" t="s">
        <v>165</v>
      </c>
      <c r="O5564" t="s">
        <v>165</v>
      </c>
      <c r="P5564" t="s">
        <v>165</v>
      </c>
      <c r="Q5564" t="s">
        <v>165</v>
      </c>
    </row>
    <row r="5565">
      <c r="B5565" t="s">
        <v>165</v>
      </c>
      <c r="C5565" t="s">
        <v>165</v>
      </c>
      <c r="D5565" t="s">
        <v>165</v>
      </c>
      <c r="E5565" t="s">
        <v>165</v>
      </c>
      <c r="F5565" t="s">
        <v>165</v>
      </c>
      <c r="G5565" t="s">
        <v>165</v>
      </c>
      <c r="H5565" t="s">
        <v>165</v>
      </c>
      <c r="J5565" t="s">
        <v>165</v>
      </c>
      <c r="K5565" t="s">
        <v>165</v>
      </c>
      <c r="L5565" t="s">
        <v>165</v>
      </c>
      <c r="M5565" t="s">
        <v>165</v>
      </c>
      <c r="N5565" t="s">
        <v>165</v>
      </c>
      <c r="O5565" t="s">
        <v>165</v>
      </c>
      <c r="P5565" t="s">
        <v>165</v>
      </c>
      <c r="Q5565" t="s">
        <v>165</v>
      </c>
    </row>
    <row r="5566">
      <c r="B5566" t="s">
        <v>165</v>
      </c>
      <c r="C5566" t="s">
        <v>165</v>
      </c>
      <c r="D5566" t="s">
        <v>165</v>
      </c>
      <c r="E5566" t="s">
        <v>165</v>
      </c>
      <c r="F5566" t="s">
        <v>165</v>
      </c>
      <c r="G5566" t="s">
        <v>165</v>
      </c>
      <c r="H5566" t="s">
        <v>165</v>
      </c>
      <c r="J5566" t="s">
        <v>165</v>
      </c>
      <c r="K5566" t="s">
        <v>165</v>
      </c>
      <c r="L5566" t="s">
        <v>165</v>
      </c>
      <c r="M5566" t="s">
        <v>165</v>
      </c>
      <c r="N5566" t="s">
        <v>165</v>
      </c>
      <c r="O5566" t="s">
        <v>165</v>
      </c>
      <c r="P5566" t="s">
        <v>165</v>
      </c>
      <c r="Q5566" t="s">
        <v>165</v>
      </c>
    </row>
    <row r="5567">
      <c r="B5567" t="s">
        <v>165</v>
      </c>
      <c r="C5567" t="s">
        <v>165</v>
      </c>
      <c r="D5567" t="s">
        <v>165</v>
      </c>
      <c r="E5567" t="s">
        <v>165</v>
      </c>
      <c r="F5567" t="s">
        <v>165</v>
      </c>
      <c r="G5567" t="s">
        <v>165</v>
      </c>
      <c r="H5567" t="s">
        <v>165</v>
      </c>
      <c r="J5567" t="s">
        <v>165</v>
      </c>
      <c r="K5567" t="s">
        <v>165</v>
      </c>
      <c r="L5567" t="s">
        <v>165</v>
      </c>
      <c r="M5567" t="s">
        <v>165</v>
      </c>
      <c r="N5567" t="s">
        <v>165</v>
      </c>
      <c r="O5567" t="s">
        <v>165</v>
      </c>
      <c r="P5567" t="s">
        <v>165</v>
      </c>
      <c r="Q5567" t="s">
        <v>165</v>
      </c>
    </row>
    <row r="5568">
      <c r="B5568" t="s">
        <v>165</v>
      </c>
      <c r="C5568" t="s">
        <v>165</v>
      </c>
      <c r="D5568" t="s">
        <v>165</v>
      </c>
      <c r="E5568" t="s">
        <v>165</v>
      </c>
      <c r="F5568" t="s">
        <v>165</v>
      </c>
      <c r="G5568" t="s">
        <v>165</v>
      </c>
      <c r="H5568" t="s">
        <v>165</v>
      </c>
      <c r="J5568" t="s">
        <v>165</v>
      </c>
      <c r="K5568" t="s">
        <v>165</v>
      </c>
      <c r="L5568" t="s">
        <v>165</v>
      </c>
      <c r="M5568" t="s">
        <v>165</v>
      </c>
      <c r="N5568" t="s">
        <v>165</v>
      </c>
      <c r="O5568" t="s">
        <v>165</v>
      </c>
      <c r="P5568" t="s">
        <v>165</v>
      </c>
      <c r="Q5568" t="s">
        <v>165</v>
      </c>
    </row>
    <row r="5569">
      <c r="B5569" t="s">
        <v>165</v>
      </c>
      <c r="C5569" t="s">
        <v>165</v>
      </c>
      <c r="D5569" t="s">
        <v>165</v>
      </c>
      <c r="E5569" t="s">
        <v>165</v>
      </c>
      <c r="F5569" t="s">
        <v>165</v>
      </c>
      <c r="G5569" t="s">
        <v>165</v>
      </c>
      <c r="H5569" t="s">
        <v>165</v>
      </c>
      <c r="J5569" t="s">
        <v>165</v>
      </c>
      <c r="K5569" t="s">
        <v>165</v>
      </c>
      <c r="L5569" t="s">
        <v>165</v>
      </c>
      <c r="M5569" t="s">
        <v>165</v>
      </c>
      <c r="N5569" t="s">
        <v>165</v>
      </c>
      <c r="O5569" t="s">
        <v>165</v>
      </c>
      <c r="P5569" t="s">
        <v>165</v>
      </c>
      <c r="Q5569" t="s">
        <v>165</v>
      </c>
    </row>
    <row r="5570">
      <c r="B5570" t="s">
        <v>165</v>
      </c>
      <c r="C5570" t="s">
        <v>165</v>
      </c>
      <c r="D5570" t="s">
        <v>165</v>
      </c>
      <c r="E5570" t="s">
        <v>165</v>
      </c>
      <c r="F5570" t="s">
        <v>165</v>
      </c>
      <c r="G5570" t="s">
        <v>165</v>
      </c>
      <c r="H5570" t="s">
        <v>165</v>
      </c>
      <c r="J5570" t="s">
        <v>165</v>
      </c>
      <c r="K5570" t="s">
        <v>165</v>
      </c>
      <c r="L5570" t="s">
        <v>165</v>
      </c>
      <c r="M5570" t="s">
        <v>165</v>
      </c>
      <c r="N5570" t="s">
        <v>165</v>
      </c>
      <c r="O5570" t="s">
        <v>165</v>
      </c>
      <c r="P5570" t="s">
        <v>165</v>
      </c>
      <c r="Q5570" t="s">
        <v>165</v>
      </c>
    </row>
    <row r="5571">
      <c r="B5571" t="s">
        <v>165</v>
      </c>
      <c r="C5571" t="s">
        <v>165</v>
      </c>
      <c r="D5571" t="s">
        <v>165</v>
      </c>
      <c r="E5571" t="s">
        <v>165</v>
      </c>
      <c r="F5571" t="s">
        <v>165</v>
      </c>
      <c r="G5571" t="s">
        <v>165</v>
      </c>
      <c r="H5571" t="s">
        <v>165</v>
      </c>
      <c r="J5571" t="s">
        <v>165</v>
      </c>
      <c r="K5571" t="s">
        <v>165</v>
      </c>
      <c r="L5571" t="s">
        <v>165</v>
      </c>
      <c r="M5571" t="s">
        <v>165</v>
      </c>
      <c r="N5571" t="s">
        <v>165</v>
      </c>
      <c r="O5571" t="s">
        <v>165</v>
      </c>
      <c r="P5571" t="s">
        <v>165</v>
      </c>
      <c r="Q5571" t="s">
        <v>165</v>
      </c>
    </row>
    <row r="5572">
      <c r="B5572" t="s">
        <v>165</v>
      </c>
      <c r="C5572" t="s">
        <v>165</v>
      </c>
      <c r="D5572" t="s">
        <v>165</v>
      </c>
      <c r="E5572" t="s">
        <v>165</v>
      </c>
      <c r="F5572" t="s">
        <v>165</v>
      </c>
      <c r="G5572" t="s">
        <v>165</v>
      </c>
      <c r="H5572" t="s">
        <v>165</v>
      </c>
      <c r="J5572" t="s">
        <v>165</v>
      </c>
      <c r="K5572" t="s">
        <v>165</v>
      </c>
      <c r="L5572" t="s">
        <v>165</v>
      </c>
      <c r="M5572" t="s">
        <v>165</v>
      </c>
      <c r="N5572" t="s">
        <v>165</v>
      </c>
      <c r="O5572" t="s">
        <v>165</v>
      </c>
      <c r="P5572" t="s">
        <v>165</v>
      </c>
      <c r="Q5572" t="s">
        <v>165</v>
      </c>
    </row>
    <row r="5573">
      <c r="B5573" t="s">
        <v>165</v>
      </c>
      <c r="C5573" t="s">
        <v>165</v>
      </c>
      <c r="D5573" t="s">
        <v>165</v>
      </c>
      <c r="E5573" t="s">
        <v>165</v>
      </c>
      <c r="F5573" t="s">
        <v>165</v>
      </c>
      <c r="G5573" t="s">
        <v>165</v>
      </c>
      <c r="H5573" t="s">
        <v>165</v>
      </c>
      <c r="J5573" t="s">
        <v>165</v>
      </c>
      <c r="K5573" t="s">
        <v>165</v>
      </c>
      <c r="L5573" t="s">
        <v>165</v>
      </c>
      <c r="M5573" t="s">
        <v>165</v>
      </c>
      <c r="N5573" t="s">
        <v>165</v>
      </c>
      <c r="O5573" t="s">
        <v>165</v>
      </c>
      <c r="P5573" t="s">
        <v>165</v>
      </c>
      <c r="Q5573" t="s">
        <v>165</v>
      </c>
    </row>
    <row r="5574">
      <c r="B5574" t="s">
        <v>165</v>
      </c>
      <c r="C5574" t="s">
        <v>165</v>
      </c>
      <c r="D5574" t="s">
        <v>165</v>
      </c>
      <c r="E5574" t="s">
        <v>165</v>
      </c>
      <c r="F5574" t="s">
        <v>165</v>
      </c>
      <c r="G5574" t="s">
        <v>165</v>
      </c>
      <c r="H5574" t="s">
        <v>165</v>
      </c>
      <c r="J5574" t="s">
        <v>165</v>
      </c>
      <c r="K5574" t="s">
        <v>165</v>
      </c>
      <c r="L5574" t="s">
        <v>165</v>
      </c>
      <c r="M5574" t="s">
        <v>165</v>
      </c>
      <c r="N5574" t="s">
        <v>165</v>
      </c>
      <c r="O5574" t="s">
        <v>165</v>
      </c>
      <c r="P5574" t="s">
        <v>165</v>
      </c>
      <c r="Q5574" t="s">
        <v>165</v>
      </c>
    </row>
    <row r="5575">
      <c r="B5575" t="s">
        <v>165</v>
      </c>
      <c r="C5575" t="s">
        <v>165</v>
      </c>
      <c r="D5575" t="s">
        <v>165</v>
      </c>
      <c r="E5575" t="s">
        <v>165</v>
      </c>
      <c r="F5575" t="s">
        <v>165</v>
      </c>
      <c r="G5575" t="s">
        <v>165</v>
      </c>
      <c r="H5575" t="s">
        <v>165</v>
      </c>
      <c r="J5575" t="s">
        <v>165</v>
      </c>
      <c r="K5575" t="s">
        <v>165</v>
      </c>
      <c r="L5575" t="s">
        <v>165</v>
      </c>
      <c r="M5575" t="s">
        <v>165</v>
      </c>
      <c r="N5575" t="s">
        <v>165</v>
      </c>
      <c r="O5575" t="s">
        <v>165</v>
      </c>
      <c r="P5575" t="s">
        <v>165</v>
      </c>
      <c r="Q5575" t="s">
        <v>165</v>
      </c>
    </row>
    <row r="5576">
      <c r="B5576" t="s">
        <v>165</v>
      </c>
      <c r="C5576" t="s">
        <v>165</v>
      </c>
      <c r="D5576" t="s">
        <v>165</v>
      </c>
      <c r="E5576" t="s">
        <v>165</v>
      </c>
      <c r="F5576" t="s">
        <v>165</v>
      </c>
      <c r="G5576" t="s">
        <v>165</v>
      </c>
      <c r="H5576" t="s">
        <v>165</v>
      </c>
      <c r="J5576" t="s">
        <v>165</v>
      </c>
      <c r="K5576" t="s">
        <v>165</v>
      </c>
      <c r="L5576" t="s">
        <v>165</v>
      </c>
      <c r="M5576" t="s">
        <v>165</v>
      </c>
      <c r="N5576" t="s">
        <v>165</v>
      </c>
      <c r="O5576" t="s">
        <v>165</v>
      </c>
      <c r="P5576" t="s">
        <v>165</v>
      </c>
      <c r="Q5576" t="s">
        <v>165</v>
      </c>
    </row>
    <row r="5577">
      <c r="B5577" t="s">
        <v>165</v>
      </c>
      <c r="C5577" t="s">
        <v>165</v>
      </c>
      <c r="D5577" t="s">
        <v>165</v>
      </c>
      <c r="E5577" t="s">
        <v>165</v>
      </c>
      <c r="F5577" t="s">
        <v>165</v>
      </c>
      <c r="G5577" t="s">
        <v>165</v>
      </c>
      <c r="H5577" t="s">
        <v>165</v>
      </c>
      <c r="J5577" t="s">
        <v>165</v>
      </c>
      <c r="K5577" t="s">
        <v>165</v>
      </c>
      <c r="L5577" t="s">
        <v>165</v>
      </c>
      <c r="M5577" t="s">
        <v>165</v>
      </c>
      <c r="N5577" t="s">
        <v>165</v>
      </c>
      <c r="O5577" t="s">
        <v>165</v>
      </c>
      <c r="P5577" t="s">
        <v>165</v>
      </c>
      <c r="Q5577" t="s">
        <v>165</v>
      </c>
    </row>
    <row r="5578">
      <c r="B5578" t="s">
        <v>165</v>
      </c>
      <c r="C5578" t="s">
        <v>165</v>
      </c>
      <c r="D5578" t="s">
        <v>165</v>
      </c>
      <c r="E5578" t="s">
        <v>165</v>
      </c>
      <c r="F5578" t="s">
        <v>165</v>
      </c>
      <c r="G5578" t="s">
        <v>165</v>
      </c>
      <c r="H5578" t="s">
        <v>165</v>
      </c>
      <c r="J5578" t="s">
        <v>165</v>
      </c>
      <c r="K5578" t="s">
        <v>165</v>
      </c>
      <c r="L5578" t="s">
        <v>165</v>
      </c>
      <c r="M5578" t="s">
        <v>165</v>
      </c>
      <c r="N5578" t="s">
        <v>165</v>
      </c>
      <c r="O5578" t="s">
        <v>165</v>
      </c>
      <c r="P5578" t="s">
        <v>165</v>
      </c>
      <c r="Q5578" t="s">
        <v>165</v>
      </c>
    </row>
    <row r="5579">
      <c r="B5579" t="s">
        <v>165</v>
      </c>
      <c r="C5579" t="s">
        <v>165</v>
      </c>
      <c r="D5579" t="s">
        <v>165</v>
      </c>
      <c r="E5579" t="s">
        <v>165</v>
      </c>
      <c r="F5579" t="s">
        <v>165</v>
      </c>
      <c r="G5579" t="s">
        <v>165</v>
      </c>
      <c r="H5579" t="s">
        <v>165</v>
      </c>
      <c r="J5579" t="s">
        <v>165</v>
      </c>
      <c r="K5579" t="s">
        <v>165</v>
      </c>
      <c r="L5579" t="s">
        <v>165</v>
      </c>
      <c r="M5579" t="s">
        <v>165</v>
      </c>
      <c r="N5579" t="s">
        <v>165</v>
      </c>
      <c r="O5579" t="s">
        <v>165</v>
      </c>
      <c r="P5579" t="s">
        <v>165</v>
      </c>
      <c r="Q5579" t="s">
        <v>165</v>
      </c>
    </row>
    <row r="5580">
      <c r="B5580" t="s">
        <v>165</v>
      </c>
      <c r="C5580" t="s">
        <v>165</v>
      </c>
      <c r="D5580" t="s">
        <v>165</v>
      </c>
      <c r="E5580" t="s">
        <v>165</v>
      </c>
      <c r="F5580" t="s">
        <v>165</v>
      </c>
      <c r="G5580" t="s">
        <v>165</v>
      </c>
      <c r="H5580" t="s">
        <v>165</v>
      </c>
      <c r="J5580" t="s">
        <v>165</v>
      </c>
      <c r="K5580" t="s">
        <v>165</v>
      </c>
      <c r="L5580" t="s">
        <v>165</v>
      </c>
      <c r="M5580" t="s">
        <v>165</v>
      </c>
      <c r="N5580" t="s">
        <v>165</v>
      </c>
      <c r="O5580" t="s">
        <v>165</v>
      </c>
      <c r="P5580" t="s">
        <v>165</v>
      </c>
      <c r="Q5580" t="s">
        <v>165</v>
      </c>
    </row>
    <row r="5581">
      <c r="B5581" t="s">
        <v>165</v>
      </c>
      <c r="C5581" t="s">
        <v>165</v>
      </c>
      <c r="D5581" t="s">
        <v>165</v>
      </c>
      <c r="E5581" t="s">
        <v>165</v>
      </c>
      <c r="F5581" t="s">
        <v>165</v>
      </c>
      <c r="G5581" t="s">
        <v>165</v>
      </c>
      <c r="H5581" t="s">
        <v>165</v>
      </c>
      <c r="J5581" t="s">
        <v>165</v>
      </c>
      <c r="K5581" t="s">
        <v>165</v>
      </c>
      <c r="L5581" t="s">
        <v>165</v>
      </c>
      <c r="M5581" t="s">
        <v>165</v>
      </c>
      <c r="N5581" t="s">
        <v>165</v>
      </c>
      <c r="O5581" t="s">
        <v>165</v>
      </c>
      <c r="P5581" t="s">
        <v>165</v>
      </c>
      <c r="Q5581" t="s">
        <v>165</v>
      </c>
    </row>
    <row r="5582">
      <c r="B5582" t="s">
        <v>165</v>
      </c>
      <c r="C5582" t="s">
        <v>165</v>
      </c>
      <c r="D5582" t="s">
        <v>165</v>
      </c>
      <c r="E5582" t="s">
        <v>165</v>
      </c>
      <c r="F5582" t="s">
        <v>165</v>
      </c>
      <c r="G5582" t="s">
        <v>165</v>
      </c>
      <c r="H5582" t="s">
        <v>165</v>
      </c>
      <c r="J5582" t="s">
        <v>165</v>
      </c>
      <c r="K5582" t="s">
        <v>165</v>
      </c>
      <c r="L5582" t="s">
        <v>165</v>
      </c>
      <c r="M5582" t="s">
        <v>165</v>
      </c>
      <c r="N5582" t="s">
        <v>165</v>
      </c>
      <c r="O5582" t="s">
        <v>165</v>
      </c>
      <c r="P5582" t="s">
        <v>165</v>
      </c>
      <c r="Q5582" t="s">
        <v>165</v>
      </c>
    </row>
    <row r="5583">
      <c r="B5583" t="s">
        <v>165</v>
      </c>
      <c r="C5583" t="s">
        <v>165</v>
      </c>
      <c r="D5583" t="s">
        <v>165</v>
      </c>
      <c r="E5583" t="s">
        <v>165</v>
      </c>
      <c r="F5583" t="s">
        <v>165</v>
      </c>
      <c r="G5583" t="s">
        <v>165</v>
      </c>
      <c r="H5583" t="s">
        <v>165</v>
      </c>
      <c r="J5583" t="s">
        <v>165</v>
      </c>
      <c r="K5583" t="s">
        <v>165</v>
      </c>
      <c r="L5583" t="s">
        <v>165</v>
      </c>
      <c r="M5583" t="s">
        <v>165</v>
      </c>
      <c r="N5583" t="s">
        <v>165</v>
      </c>
      <c r="O5583" t="s">
        <v>165</v>
      </c>
      <c r="P5583" t="s">
        <v>165</v>
      </c>
      <c r="Q5583" t="s">
        <v>165</v>
      </c>
    </row>
    <row r="5584">
      <c r="B5584" t="s">
        <v>165</v>
      </c>
      <c r="C5584" t="s">
        <v>165</v>
      </c>
      <c r="D5584" t="s">
        <v>165</v>
      </c>
      <c r="E5584" t="s">
        <v>165</v>
      </c>
      <c r="F5584" t="s">
        <v>165</v>
      </c>
      <c r="G5584" t="s">
        <v>165</v>
      </c>
      <c r="H5584" t="s">
        <v>165</v>
      </c>
      <c r="J5584" t="s">
        <v>165</v>
      </c>
      <c r="K5584" t="s">
        <v>165</v>
      </c>
      <c r="L5584" t="s">
        <v>165</v>
      </c>
      <c r="M5584" t="s">
        <v>165</v>
      </c>
      <c r="N5584" t="s">
        <v>165</v>
      </c>
      <c r="O5584" t="s">
        <v>165</v>
      </c>
      <c r="P5584" t="s">
        <v>165</v>
      </c>
      <c r="Q5584" t="s">
        <v>165</v>
      </c>
    </row>
    <row r="5585">
      <c r="B5585" t="s">
        <v>165</v>
      </c>
      <c r="C5585" t="s">
        <v>165</v>
      </c>
      <c r="D5585" t="s">
        <v>165</v>
      </c>
      <c r="E5585" t="s">
        <v>165</v>
      </c>
      <c r="F5585" t="s">
        <v>165</v>
      </c>
      <c r="G5585" t="s">
        <v>165</v>
      </c>
      <c r="H5585" t="s">
        <v>165</v>
      </c>
      <c r="J5585" t="s">
        <v>165</v>
      </c>
      <c r="K5585" t="s">
        <v>165</v>
      </c>
      <c r="L5585" t="s">
        <v>165</v>
      </c>
      <c r="M5585" t="s">
        <v>165</v>
      </c>
      <c r="N5585" t="s">
        <v>165</v>
      </c>
      <c r="O5585" t="s">
        <v>165</v>
      </c>
      <c r="P5585" t="s">
        <v>165</v>
      </c>
      <c r="Q5585" t="s">
        <v>165</v>
      </c>
    </row>
    <row r="5586">
      <c r="B5586" t="s">
        <v>165</v>
      </c>
      <c r="C5586" t="s">
        <v>165</v>
      </c>
      <c r="D5586" t="s">
        <v>165</v>
      </c>
      <c r="E5586" t="s">
        <v>165</v>
      </c>
      <c r="F5586" t="s">
        <v>165</v>
      </c>
      <c r="G5586" t="s">
        <v>165</v>
      </c>
      <c r="H5586" t="s">
        <v>165</v>
      </c>
      <c r="J5586" t="s">
        <v>165</v>
      </c>
      <c r="K5586" t="s">
        <v>165</v>
      </c>
      <c r="L5586" t="s">
        <v>165</v>
      </c>
      <c r="M5586" t="s">
        <v>165</v>
      </c>
      <c r="N5586" t="s">
        <v>165</v>
      </c>
      <c r="O5586" t="s">
        <v>165</v>
      </c>
      <c r="P5586" t="s">
        <v>165</v>
      </c>
      <c r="Q5586" t="s">
        <v>165</v>
      </c>
    </row>
    <row r="5587">
      <c r="B5587" t="s">
        <v>165</v>
      </c>
      <c r="C5587" t="s">
        <v>165</v>
      </c>
      <c r="D5587" t="s">
        <v>165</v>
      </c>
      <c r="E5587" t="s">
        <v>165</v>
      </c>
      <c r="F5587" t="s">
        <v>165</v>
      </c>
      <c r="G5587" t="s">
        <v>165</v>
      </c>
      <c r="H5587" t="s">
        <v>165</v>
      </c>
      <c r="J5587" t="s">
        <v>165</v>
      </c>
      <c r="K5587" t="s">
        <v>165</v>
      </c>
      <c r="L5587" t="s">
        <v>165</v>
      </c>
      <c r="M5587" t="s">
        <v>165</v>
      </c>
      <c r="N5587" t="s">
        <v>165</v>
      </c>
      <c r="O5587" t="s">
        <v>165</v>
      </c>
      <c r="P5587" t="s">
        <v>165</v>
      </c>
      <c r="Q5587" t="s">
        <v>165</v>
      </c>
    </row>
    <row r="5588">
      <c r="B5588" t="s">
        <v>165</v>
      </c>
      <c r="C5588" t="s">
        <v>165</v>
      </c>
      <c r="D5588" t="s">
        <v>165</v>
      </c>
      <c r="E5588" t="s">
        <v>165</v>
      </c>
      <c r="F5588" t="s">
        <v>165</v>
      </c>
      <c r="G5588" t="s">
        <v>165</v>
      </c>
      <c r="H5588" t="s">
        <v>165</v>
      </c>
      <c r="J5588" t="s">
        <v>165</v>
      </c>
      <c r="K5588" t="s">
        <v>165</v>
      </c>
      <c r="L5588" t="s">
        <v>165</v>
      </c>
      <c r="M5588" t="s">
        <v>165</v>
      </c>
      <c r="N5588" t="s">
        <v>165</v>
      </c>
      <c r="O5588" t="s">
        <v>165</v>
      </c>
      <c r="P5588" t="s">
        <v>165</v>
      </c>
      <c r="Q5588" t="s">
        <v>165</v>
      </c>
    </row>
    <row r="5589">
      <c r="B5589" t="s">
        <v>165</v>
      </c>
      <c r="C5589" t="s">
        <v>165</v>
      </c>
      <c r="D5589" t="s">
        <v>165</v>
      </c>
      <c r="E5589" t="s">
        <v>165</v>
      </c>
      <c r="F5589" t="s">
        <v>165</v>
      </c>
      <c r="G5589" t="s">
        <v>165</v>
      </c>
      <c r="H5589" t="s">
        <v>165</v>
      </c>
      <c r="J5589" t="s">
        <v>165</v>
      </c>
      <c r="K5589" t="s">
        <v>165</v>
      </c>
      <c r="L5589" t="s">
        <v>165</v>
      </c>
      <c r="M5589" t="s">
        <v>165</v>
      </c>
      <c r="N5589" t="s">
        <v>165</v>
      </c>
      <c r="O5589" t="s">
        <v>165</v>
      </c>
      <c r="P5589" t="s">
        <v>165</v>
      </c>
      <c r="Q5589" t="s">
        <v>165</v>
      </c>
    </row>
    <row r="5590">
      <c r="B5590" t="s">
        <v>165</v>
      </c>
      <c r="C5590" t="s">
        <v>165</v>
      </c>
      <c r="D5590" t="s">
        <v>165</v>
      </c>
      <c r="E5590" t="s">
        <v>165</v>
      </c>
      <c r="F5590" t="s">
        <v>165</v>
      </c>
      <c r="G5590" t="s">
        <v>165</v>
      </c>
      <c r="H5590" t="s">
        <v>165</v>
      </c>
      <c r="J5590" t="s">
        <v>165</v>
      </c>
      <c r="K5590" t="s">
        <v>165</v>
      </c>
      <c r="L5590" t="s">
        <v>165</v>
      </c>
      <c r="M5590" t="s">
        <v>165</v>
      </c>
      <c r="N5590" t="s">
        <v>165</v>
      </c>
      <c r="O5590" t="s">
        <v>165</v>
      </c>
      <c r="P5590" t="s">
        <v>165</v>
      </c>
      <c r="Q5590" t="s">
        <v>165</v>
      </c>
    </row>
    <row r="5591">
      <c r="B5591" t="s">
        <v>165</v>
      </c>
      <c r="C5591" t="s">
        <v>165</v>
      </c>
      <c r="D5591" t="s">
        <v>165</v>
      </c>
      <c r="E5591" t="s">
        <v>165</v>
      </c>
      <c r="F5591" t="s">
        <v>165</v>
      </c>
      <c r="G5591" t="s">
        <v>165</v>
      </c>
      <c r="H5591" t="s">
        <v>165</v>
      </c>
      <c r="J5591" t="s">
        <v>165</v>
      </c>
      <c r="K5591" t="s">
        <v>165</v>
      </c>
      <c r="L5591" t="s">
        <v>165</v>
      </c>
      <c r="M5591" t="s">
        <v>165</v>
      </c>
      <c r="N5591" t="s">
        <v>165</v>
      </c>
      <c r="O5591" t="s">
        <v>165</v>
      </c>
      <c r="P5591" t="s">
        <v>165</v>
      </c>
      <c r="Q5591" t="s">
        <v>165</v>
      </c>
    </row>
    <row r="5592">
      <c r="B5592" t="s">
        <v>165</v>
      </c>
      <c r="C5592" t="s">
        <v>165</v>
      </c>
      <c r="D5592" t="s">
        <v>165</v>
      </c>
      <c r="E5592" t="s">
        <v>165</v>
      </c>
      <c r="F5592" t="s">
        <v>165</v>
      </c>
      <c r="G5592" t="s">
        <v>165</v>
      </c>
      <c r="H5592" t="s">
        <v>165</v>
      </c>
      <c r="J5592" t="s">
        <v>165</v>
      </c>
      <c r="K5592" t="s">
        <v>165</v>
      </c>
      <c r="L5592" t="s">
        <v>165</v>
      </c>
      <c r="M5592" t="s">
        <v>165</v>
      </c>
      <c r="N5592" t="s">
        <v>165</v>
      </c>
      <c r="O5592" t="s">
        <v>165</v>
      </c>
      <c r="P5592" t="s">
        <v>165</v>
      </c>
      <c r="Q5592" t="s">
        <v>165</v>
      </c>
    </row>
    <row r="5593">
      <c r="B5593" t="s">
        <v>165</v>
      </c>
      <c r="C5593" t="s">
        <v>165</v>
      </c>
      <c r="D5593" t="s">
        <v>165</v>
      </c>
      <c r="E5593" t="s">
        <v>165</v>
      </c>
      <c r="F5593" t="s">
        <v>165</v>
      </c>
      <c r="G5593" t="s">
        <v>165</v>
      </c>
      <c r="H5593" t="s">
        <v>165</v>
      </c>
      <c r="J5593" t="s">
        <v>165</v>
      </c>
      <c r="K5593" t="s">
        <v>165</v>
      </c>
      <c r="L5593" t="s">
        <v>165</v>
      </c>
      <c r="M5593" t="s">
        <v>165</v>
      </c>
      <c r="N5593" t="s">
        <v>165</v>
      </c>
      <c r="O5593" t="s">
        <v>165</v>
      </c>
      <c r="P5593" t="s">
        <v>165</v>
      </c>
      <c r="Q5593" t="s">
        <v>165</v>
      </c>
    </row>
    <row r="5594">
      <c r="B5594" t="s">
        <v>165</v>
      </c>
      <c r="C5594" t="s">
        <v>165</v>
      </c>
      <c r="D5594" t="s">
        <v>165</v>
      </c>
      <c r="E5594" t="s">
        <v>165</v>
      </c>
      <c r="F5594" t="s">
        <v>165</v>
      </c>
      <c r="G5594" t="s">
        <v>165</v>
      </c>
      <c r="H5594" t="s">
        <v>165</v>
      </c>
      <c r="J5594" t="s">
        <v>165</v>
      </c>
      <c r="K5594" t="s">
        <v>165</v>
      </c>
      <c r="L5594" t="s">
        <v>165</v>
      </c>
      <c r="M5594" t="s">
        <v>165</v>
      </c>
      <c r="N5594" t="s">
        <v>165</v>
      </c>
      <c r="O5594" t="s">
        <v>165</v>
      </c>
      <c r="P5594" t="s">
        <v>165</v>
      </c>
      <c r="Q5594" t="s">
        <v>165</v>
      </c>
    </row>
    <row r="5595">
      <c r="B5595" t="s">
        <v>165</v>
      </c>
      <c r="C5595" t="s">
        <v>165</v>
      </c>
      <c r="D5595" t="s">
        <v>165</v>
      </c>
      <c r="E5595" t="s">
        <v>165</v>
      </c>
      <c r="F5595" t="s">
        <v>165</v>
      </c>
      <c r="G5595" t="s">
        <v>165</v>
      </c>
      <c r="H5595" t="s">
        <v>165</v>
      </c>
      <c r="J5595" t="s">
        <v>165</v>
      </c>
      <c r="K5595" t="s">
        <v>165</v>
      </c>
      <c r="L5595" t="s">
        <v>165</v>
      </c>
      <c r="M5595" t="s">
        <v>165</v>
      </c>
      <c r="N5595" t="s">
        <v>165</v>
      </c>
      <c r="O5595" t="s">
        <v>165</v>
      </c>
      <c r="P5595" t="s">
        <v>165</v>
      </c>
      <c r="Q5595" t="s">
        <v>165</v>
      </c>
    </row>
    <row r="5596">
      <c r="B5596" t="s">
        <v>165</v>
      </c>
      <c r="C5596" t="s">
        <v>165</v>
      </c>
      <c r="D5596" t="s">
        <v>165</v>
      </c>
      <c r="E5596" t="s">
        <v>165</v>
      </c>
      <c r="F5596" t="s">
        <v>165</v>
      </c>
      <c r="G5596" t="s">
        <v>165</v>
      </c>
      <c r="H5596" t="s">
        <v>165</v>
      </c>
      <c r="J5596" t="s">
        <v>165</v>
      </c>
      <c r="K5596" t="s">
        <v>165</v>
      </c>
      <c r="L5596" t="s">
        <v>165</v>
      </c>
      <c r="M5596" t="s">
        <v>165</v>
      </c>
      <c r="N5596" t="s">
        <v>165</v>
      </c>
      <c r="O5596" t="s">
        <v>165</v>
      </c>
      <c r="P5596" t="s">
        <v>165</v>
      </c>
      <c r="Q5596" t="s">
        <v>165</v>
      </c>
    </row>
    <row r="5597">
      <c r="B5597" t="s">
        <v>165</v>
      </c>
      <c r="C5597" t="s">
        <v>165</v>
      </c>
      <c r="D5597" t="s">
        <v>165</v>
      </c>
      <c r="E5597" t="s">
        <v>165</v>
      </c>
      <c r="F5597" t="s">
        <v>165</v>
      </c>
      <c r="G5597" t="s">
        <v>165</v>
      </c>
      <c r="H5597" t="s">
        <v>165</v>
      </c>
      <c r="J5597" t="s">
        <v>165</v>
      </c>
      <c r="K5597" t="s">
        <v>165</v>
      </c>
      <c r="L5597" t="s">
        <v>165</v>
      </c>
      <c r="M5597" t="s">
        <v>165</v>
      </c>
      <c r="N5597" t="s">
        <v>165</v>
      </c>
      <c r="O5597" t="s">
        <v>165</v>
      </c>
      <c r="P5597" t="s">
        <v>165</v>
      </c>
      <c r="Q5597" t="s">
        <v>165</v>
      </c>
    </row>
    <row r="5598">
      <c r="B5598" t="s">
        <v>165</v>
      </c>
      <c r="C5598" t="s">
        <v>165</v>
      </c>
      <c r="D5598" t="s">
        <v>165</v>
      </c>
      <c r="E5598" t="s">
        <v>165</v>
      </c>
      <c r="F5598" t="s">
        <v>165</v>
      </c>
      <c r="G5598" t="s">
        <v>165</v>
      </c>
      <c r="H5598" t="s">
        <v>165</v>
      </c>
      <c r="J5598" t="s">
        <v>165</v>
      </c>
      <c r="K5598" t="s">
        <v>165</v>
      </c>
      <c r="L5598" t="s">
        <v>165</v>
      </c>
      <c r="M5598" t="s">
        <v>165</v>
      </c>
      <c r="N5598" t="s">
        <v>165</v>
      </c>
      <c r="O5598" t="s">
        <v>165</v>
      </c>
      <c r="P5598" t="s">
        <v>165</v>
      </c>
      <c r="Q5598" t="s">
        <v>165</v>
      </c>
    </row>
    <row r="5599">
      <c r="B5599" t="s">
        <v>165</v>
      </c>
      <c r="C5599" t="s">
        <v>165</v>
      </c>
      <c r="D5599" t="s">
        <v>165</v>
      </c>
      <c r="E5599" t="s">
        <v>165</v>
      </c>
      <c r="F5599" t="s">
        <v>165</v>
      </c>
      <c r="G5599" t="s">
        <v>165</v>
      </c>
      <c r="H5599" t="s">
        <v>165</v>
      </c>
      <c r="J5599" t="s">
        <v>165</v>
      </c>
      <c r="K5599" t="s">
        <v>165</v>
      </c>
      <c r="L5599" t="s">
        <v>165</v>
      </c>
      <c r="M5599" t="s">
        <v>165</v>
      </c>
      <c r="N5599" t="s">
        <v>165</v>
      </c>
      <c r="O5599" t="s">
        <v>165</v>
      </c>
      <c r="P5599" t="s">
        <v>165</v>
      </c>
      <c r="Q5599" t="s">
        <v>165</v>
      </c>
    </row>
    <row r="5600">
      <c r="B5600" t="s">
        <v>165</v>
      </c>
      <c r="C5600" t="s">
        <v>165</v>
      </c>
      <c r="D5600" t="s">
        <v>165</v>
      </c>
      <c r="E5600" t="s">
        <v>165</v>
      </c>
      <c r="F5600" t="s">
        <v>165</v>
      </c>
      <c r="G5600" t="s">
        <v>165</v>
      </c>
      <c r="H5600" t="s">
        <v>165</v>
      </c>
      <c r="J5600" t="s">
        <v>165</v>
      </c>
      <c r="K5600" t="s">
        <v>165</v>
      </c>
      <c r="L5600" t="s">
        <v>165</v>
      </c>
      <c r="M5600" t="s">
        <v>165</v>
      </c>
      <c r="N5600" t="s">
        <v>165</v>
      </c>
      <c r="O5600" t="s">
        <v>165</v>
      </c>
      <c r="P5600" t="s">
        <v>165</v>
      </c>
      <c r="Q5600" t="s">
        <v>165</v>
      </c>
    </row>
    <row r="5601">
      <c r="B5601" t="s">
        <v>165</v>
      </c>
      <c r="C5601" t="s">
        <v>165</v>
      </c>
      <c r="D5601" t="s">
        <v>165</v>
      </c>
      <c r="E5601" t="s">
        <v>165</v>
      </c>
      <c r="F5601" t="s">
        <v>165</v>
      </c>
      <c r="G5601" t="s">
        <v>165</v>
      </c>
      <c r="H5601" t="s">
        <v>165</v>
      </c>
      <c r="J5601" t="s">
        <v>165</v>
      </c>
      <c r="K5601" t="s">
        <v>165</v>
      </c>
      <c r="L5601" t="s">
        <v>165</v>
      </c>
      <c r="M5601" t="s">
        <v>165</v>
      </c>
      <c r="N5601" t="s">
        <v>165</v>
      </c>
      <c r="O5601" t="s">
        <v>165</v>
      </c>
      <c r="P5601" t="s">
        <v>165</v>
      </c>
      <c r="Q5601" t="s">
        <v>165</v>
      </c>
    </row>
    <row r="5602">
      <c r="B5602" t="s">
        <v>165</v>
      </c>
      <c r="C5602" t="s">
        <v>165</v>
      </c>
      <c r="D5602" t="s">
        <v>165</v>
      </c>
      <c r="E5602" t="s">
        <v>165</v>
      </c>
      <c r="F5602" t="s">
        <v>165</v>
      </c>
      <c r="G5602" t="s">
        <v>165</v>
      </c>
      <c r="H5602" t="s">
        <v>165</v>
      </c>
      <c r="J5602" t="s">
        <v>165</v>
      </c>
      <c r="K5602" t="s">
        <v>165</v>
      </c>
      <c r="L5602" t="s">
        <v>165</v>
      </c>
      <c r="M5602" t="s">
        <v>165</v>
      </c>
      <c r="N5602" t="s">
        <v>165</v>
      </c>
      <c r="O5602" t="s">
        <v>165</v>
      </c>
      <c r="P5602" t="s">
        <v>165</v>
      </c>
      <c r="Q5602" t="s">
        <v>165</v>
      </c>
    </row>
    <row r="5603">
      <c r="B5603" t="s">
        <v>165</v>
      </c>
      <c r="C5603" t="s">
        <v>165</v>
      </c>
      <c r="D5603" t="s">
        <v>165</v>
      </c>
      <c r="E5603" t="s">
        <v>165</v>
      </c>
      <c r="F5603" t="s">
        <v>165</v>
      </c>
      <c r="G5603" t="s">
        <v>165</v>
      </c>
      <c r="H5603" t="s">
        <v>165</v>
      </c>
      <c r="J5603" t="s">
        <v>165</v>
      </c>
      <c r="K5603" t="s">
        <v>165</v>
      </c>
      <c r="L5603" t="s">
        <v>165</v>
      </c>
      <c r="M5603" t="s">
        <v>165</v>
      </c>
      <c r="N5603" t="s">
        <v>165</v>
      </c>
      <c r="O5603" t="s">
        <v>165</v>
      </c>
      <c r="P5603" t="s">
        <v>165</v>
      </c>
      <c r="Q5603" t="s">
        <v>165</v>
      </c>
    </row>
    <row r="5604">
      <c r="B5604" t="s">
        <v>165</v>
      </c>
      <c r="C5604" t="s">
        <v>165</v>
      </c>
      <c r="D5604" t="s">
        <v>165</v>
      </c>
      <c r="E5604" t="s">
        <v>165</v>
      </c>
      <c r="F5604" t="s">
        <v>165</v>
      </c>
      <c r="G5604" t="s">
        <v>165</v>
      </c>
      <c r="H5604" t="s">
        <v>165</v>
      </c>
      <c r="J5604" t="s">
        <v>165</v>
      </c>
      <c r="K5604" t="s">
        <v>165</v>
      </c>
      <c r="L5604" t="s">
        <v>165</v>
      </c>
      <c r="M5604" t="s">
        <v>165</v>
      </c>
      <c r="N5604" t="s">
        <v>165</v>
      </c>
      <c r="O5604" t="s">
        <v>165</v>
      </c>
      <c r="P5604" t="s">
        <v>165</v>
      </c>
      <c r="Q5604" t="s">
        <v>165</v>
      </c>
    </row>
    <row r="5605">
      <c r="B5605" t="s">
        <v>165</v>
      </c>
      <c r="C5605" t="s">
        <v>165</v>
      </c>
      <c r="D5605" t="s">
        <v>165</v>
      </c>
      <c r="E5605" t="s">
        <v>165</v>
      </c>
      <c r="F5605" t="s">
        <v>165</v>
      </c>
      <c r="G5605" t="s">
        <v>165</v>
      </c>
      <c r="H5605" t="s">
        <v>165</v>
      </c>
      <c r="J5605" t="s">
        <v>165</v>
      </c>
      <c r="K5605" t="s">
        <v>165</v>
      </c>
      <c r="L5605" t="s">
        <v>165</v>
      </c>
      <c r="M5605" t="s">
        <v>165</v>
      </c>
      <c r="N5605" t="s">
        <v>165</v>
      </c>
      <c r="O5605" t="s">
        <v>165</v>
      </c>
      <c r="P5605" t="s">
        <v>165</v>
      </c>
      <c r="Q5605" t="s">
        <v>165</v>
      </c>
    </row>
    <row r="5606">
      <c r="B5606" t="s">
        <v>165</v>
      </c>
      <c r="C5606" t="s">
        <v>165</v>
      </c>
      <c r="D5606" t="s">
        <v>165</v>
      </c>
      <c r="E5606" t="s">
        <v>165</v>
      </c>
      <c r="F5606" t="s">
        <v>165</v>
      </c>
      <c r="G5606" t="s">
        <v>165</v>
      </c>
      <c r="H5606" t="s">
        <v>165</v>
      </c>
      <c r="J5606" t="s">
        <v>165</v>
      </c>
      <c r="K5606" t="s">
        <v>165</v>
      </c>
      <c r="L5606" t="s">
        <v>165</v>
      </c>
      <c r="M5606" t="s">
        <v>165</v>
      </c>
      <c r="N5606" t="s">
        <v>165</v>
      </c>
      <c r="O5606" t="s">
        <v>165</v>
      </c>
      <c r="P5606" t="s">
        <v>165</v>
      </c>
      <c r="Q5606" t="s">
        <v>165</v>
      </c>
    </row>
    <row r="5607">
      <c r="B5607" t="s">
        <v>165</v>
      </c>
      <c r="C5607" t="s">
        <v>165</v>
      </c>
      <c r="D5607" t="s">
        <v>165</v>
      </c>
      <c r="E5607" t="s">
        <v>165</v>
      </c>
      <c r="F5607" t="s">
        <v>165</v>
      </c>
      <c r="G5607" t="s">
        <v>165</v>
      </c>
      <c r="H5607" t="s">
        <v>165</v>
      </c>
      <c r="J5607" t="s">
        <v>165</v>
      </c>
      <c r="K5607" t="s">
        <v>165</v>
      </c>
      <c r="L5607" t="s">
        <v>165</v>
      </c>
      <c r="M5607" t="s">
        <v>165</v>
      </c>
      <c r="N5607" t="s">
        <v>165</v>
      </c>
      <c r="O5607" t="s">
        <v>165</v>
      </c>
      <c r="P5607" t="s">
        <v>165</v>
      </c>
      <c r="Q5607" t="s">
        <v>165</v>
      </c>
    </row>
    <row r="5608">
      <c r="B5608" t="s">
        <v>165</v>
      </c>
      <c r="C5608" t="s">
        <v>165</v>
      </c>
      <c r="D5608" t="s">
        <v>165</v>
      </c>
      <c r="E5608" t="s">
        <v>165</v>
      </c>
      <c r="F5608" t="s">
        <v>165</v>
      </c>
      <c r="G5608" t="s">
        <v>165</v>
      </c>
      <c r="H5608" t="s">
        <v>165</v>
      </c>
      <c r="J5608" t="s">
        <v>165</v>
      </c>
      <c r="K5608" t="s">
        <v>165</v>
      </c>
      <c r="L5608" t="s">
        <v>165</v>
      </c>
      <c r="M5608" t="s">
        <v>165</v>
      </c>
      <c r="N5608" t="s">
        <v>165</v>
      </c>
      <c r="O5608" t="s">
        <v>165</v>
      </c>
      <c r="P5608" t="s">
        <v>165</v>
      </c>
      <c r="Q5608" t="s">
        <v>165</v>
      </c>
    </row>
    <row r="5609">
      <c r="B5609" t="s">
        <v>165</v>
      </c>
      <c r="C5609" t="s">
        <v>165</v>
      </c>
      <c r="D5609" t="s">
        <v>165</v>
      </c>
      <c r="E5609" t="s">
        <v>165</v>
      </c>
      <c r="F5609" t="s">
        <v>165</v>
      </c>
      <c r="G5609" t="s">
        <v>165</v>
      </c>
      <c r="H5609" t="s">
        <v>165</v>
      </c>
      <c r="J5609" t="s">
        <v>165</v>
      </c>
      <c r="K5609" t="s">
        <v>165</v>
      </c>
      <c r="L5609" t="s">
        <v>165</v>
      </c>
      <c r="M5609" t="s">
        <v>165</v>
      </c>
      <c r="N5609" t="s">
        <v>165</v>
      </c>
      <c r="O5609" t="s">
        <v>165</v>
      </c>
      <c r="P5609" t="s">
        <v>165</v>
      </c>
      <c r="Q5609" t="s">
        <v>165</v>
      </c>
    </row>
    <row r="5610">
      <c r="B5610" t="s">
        <v>165</v>
      </c>
      <c r="C5610" t="s">
        <v>165</v>
      </c>
      <c r="D5610" t="s">
        <v>165</v>
      </c>
      <c r="E5610" t="s">
        <v>165</v>
      </c>
      <c r="F5610" t="s">
        <v>165</v>
      </c>
      <c r="G5610" t="s">
        <v>165</v>
      </c>
      <c r="H5610" t="s">
        <v>165</v>
      </c>
      <c r="J5610" t="s">
        <v>165</v>
      </c>
      <c r="K5610" t="s">
        <v>165</v>
      </c>
      <c r="L5610" t="s">
        <v>165</v>
      </c>
      <c r="M5610" t="s">
        <v>165</v>
      </c>
      <c r="N5610" t="s">
        <v>165</v>
      </c>
      <c r="O5610" t="s">
        <v>165</v>
      </c>
      <c r="P5610" t="s">
        <v>165</v>
      </c>
      <c r="Q5610" t="s">
        <v>165</v>
      </c>
    </row>
    <row r="5611">
      <c r="B5611" t="s">
        <v>165</v>
      </c>
      <c r="C5611" t="s">
        <v>165</v>
      </c>
      <c r="D5611" t="s">
        <v>165</v>
      </c>
      <c r="E5611" t="s">
        <v>165</v>
      </c>
      <c r="F5611" t="s">
        <v>165</v>
      </c>
      <c r="G5611" t="s">
        <v>165</v>
      </c>
      <c r="H5611" t="s">
        <v>165</v>
      </c>
      <c r="J5611" t="s">
        <v>165</v>
      </c>
      <c r="K5611" t="s">
        <v>165</v>
      </c>
      <c r="L5611" t="s">
        <v>165</v>
      </c>
      <c r="M5611" t="s">
        <v>165</v>
      </c>
      <c r="N5611" t="s">
        <v>165</v>
      </c>
      <c r="O5611" t="s">
        <v>165</v>
      </c>
      <c r="P5611" t="s">
        <v>165</v>
      </c>
      <c r="Q5611" t="s">
        <v>165</v>
      </c>
    </row>
    <row r="5612">
      <c r="B5612" t="s">
        <v>165</v>
      </c>
      <c r="C5612" t="s">
        <v>165</v>
      </c>
      <c r="D5612" t="s">
        <v>165</v>
      </c>
      <c r="E5612" t="s">
        <v>165</v>
      </c>
      <c r="F5612" t="s">
        <v>165</v>
      </c>
      <c r="G5612" t="s">
        <v>165</v>
      </c>
      <c r="H5612" t="s">
        <v>165</v>
      </c>
      <c r="J5612" t="s">
        <v>165</v>
      </c>
      <c r="K5612" t="s">
        <v>165</v>
      </c>
      <c r="L5612" t="s">
        <v>165</v>
      </c>
      <c r="M5612" t="s">
        <v>165</v>
      </c>
      <c r="N5612" t="s">
        <v>165</v>
      </c>
      <c r="O5612" t="s">
        <v>165</v>
      </c>
      <c r="P5612" t="s">
        <v>165</v>
      </c>
      <c r="Q5612" t="s">
        <v>165</v>
      </c>
    </row>
    <row r="5613">
      <c r="B5613" t="s">
        <v>165</v>
      </c>
      <c r="C5613" t="s">
        <v>165</v>
      </c>
      <c r="D5613" t="s">
        <v>165</v>
      </c>
      <c r="E5613" t="s">
        <v>165</v>
      </c>
      <c r="F5613" t="s">
        <v>165</v>
      </c>
      <c r="G5613" t="s">
        <v>165</v>
      </c>
      <c r="H5613" t="s">
        <v>165</v>
      </c>
      <c r="J5613" t="s">
        <v>165</v>
      </c>
      <c r="K5613" t="s">
        <v>165</v>
      </c>
      <c r="L5613" t="s">
        <v>165</v>
      </c>
      <c r="M5613" t="s">
        <v>165</v>
      </c>
      <c r="N5613" t="s">
        <v>165</v>
      </c>
      <c r="O5613" t="s">
        <v>165</v>
      </c>
      <c r="P5613" t="s">
        <v>165</v>
      </c>
      <c r="Q5613" t="s">
        <v>165</v>
      </c>
    </row>
    <row r="5614">
      <c r="B5614" t="s">
        <v>165</v>
      </c>
      <c r="C5614" t="s">
        <v>165</v>
      </c>
      <c r="D5614" t="s">
        <v>165</v>
      </c>
      <c r="E5614" t="s">
        <v>165</v>
      </c>
      <c r="F5614" t="s">
        <v>165</v>
      </c>
      <c r="G5614" t="s">
        <v>165</v>
      </c>
      <c r="H5614" t="s">
        <v>165</v>
      </c>
      <c r="J5614" t="s">
        <v>165</v>
      </c>
      <c r="K5614" t="s">
        <v>165</v>
      </c>
      <c r="L5614" t="s">
        <v>165</v>
      </c>
      <c r="M5614" t="s">
        <v>165</v>
      </c>
      <c r="N5614" t="s">
        <v>165</v>
      </c>
      <c r="O5614" t="s">
        <v>165</v>
      </c>
      <c r="P5614" t="s">
        <v>165</v>
      </c>
      <c r="Q5614" t="s">
        <v>165</v>
      </c>
    </row>
    <row r="5615">
      <c r="B5615" t="s">
        <v>165</v>
      </c>
      <c r="C5615" t="s">
        <v>165</v>
      </c>
      <c r="D5615" t="s">
        <v>165</v>
      </c>
      <c r="E5615" t="s">
        <v>165</v>
      </c>
      <c r="F5615" t="s">
        <v>165</v>
      </c>
      <c r="G5615" t="s">
        <v>165</v>
      </c>
      <c r="H5615" t="s">
        <v>165</v>
      </c>
      <c r="J5615" t="s">
        <v>165</v>
      </c>
      <c r="K5615" t="s">
        <v>165</v>
      </c>
      <c r="L5615" t="s">
        <v>165</v>
      </c>
      <c r="M5615" t="s">
        <v>165</v>
      </c>
      <c r="N5615" t="s">
        <v>165</v>
      </c>
      <c r="O5615" t="s">
        <v>165</v>
      </c>
      <c r="P5615" t="s">
        <v>165</v>
      </c>
      <c r="Q5615" t="s">
        <v>165</v>
      </c>
    </row>
    <row r="5616">
      <c r="B5616" t="s">
        <v>165</v>
      </c>
      <c r="C5616" t="s">
        <v>165</v>
      </c>
      <c r="D5616" t="s">
        <v>165</v>
      </c>
      <c r="E5616" t="s">
        <v>165</v>
      </c>
      <c r="F5616" t="s">
        <v>165</v>
      </c>
      <c r="G5616" t="s">
        <v>165</v>
      </c>
      <c r="H5616" t="s">
        <v>165</v>
      </c>
      <c r="J5616" t="s">
        <v>165</v>
      </c>
      <c r="K5616" t="s">
        <v>165</v>
      </c>
      <c r="L5616" t="s">
        <v>165</v>
      </c>
      <c r="M5616" t="s">
        <v>165</v>
      </c>
      <c r="N5616" t="s">
        <v>165</v>
      </c>
      <c r="O5616" t="s">
        <v>165</v>
      </c>
      <c r="P5616" t="s">
        <v>165</v>
      </c>
      <c r="Q5616" t="s">
        <v>165</v>
      </c>
    </row>
    <row r="5617">
      <c r="B5617" t="s">
        <v>165</v>
      </c>
      <c r="C5617" t="s">
        <v>165</v>
      </c>
      <c r="D5617" t="s">
        <v>165</v>
      </c>
      <c r="E5617" t="s">
        <v>165</v>
      </c>
      <c r="F5617" t="s">
        <v>165</v>
      </c>
      <c r="G5617" t="s">
        <v>165</v>
      </c>
      <c r="H5617" t="s">
        <v>165</v>
      </c>
      <c r="J5617" t="s">
        <v>165</v>
      </c>
      <c r="K5617" t="s">
        <v>165</v>
      </c>
      <c r="L5617" t="s">
        <v>165</v>
      </c>
      <c r="M5617" t="s">
        <v>165</v>
      </c>
      <c r="N5617" t="s">
        <v>165</v>
      </c>
      <c r="O5617" t="s">
        <v>165</v>
      </c>
      <c r="P5617" t="s">
        <v>165</v>
      </c>
      <c r="Q5617" t="s">
        <v>165</v>
      </c>
    </row>
    <row r="5618">
      <c r="B5618" t="s">
        <v>165</v>
      </c>
      <c r="C5618" t="s">
        <v>165</v>
      </c>
      <c r="D5618" t="s">
        <v>165</v>
      </c>
      <c r="E5618" t="s">
        <v>165</v>
      </c>
      <c r="F5618" t="s">
        <v>165</v>
      </c>
      <c r="G5618" t="s">
        <v>165</v>
      </c>
      <c r="H5618" t="s">
        <v>165</v>
      </c>
      <c r="J5618" t="s">
        <v>165</v>
      </c>
      <c r="K5618" t="s">
        <v>165</v>
      </c>
      <c r="L5618" t="s">
        <v>165</v>
      </c>
      <c r="M5618" t="s">
        <v>165</v>
      </c>
      <c r="N5618" t="s">
        <v>165</v>
      </c>
      <c r="O5618" t="s">
        <v>165</v>
      </c>
      <c r="P5618" t="s">
        <v>165</v>
      </c>
      <c r="Q5618" t="s">
        <v>165</v>
      </c>
    </row>
    <row r="5619">
      <c r="B5619" t="s">
        <v>165</v>
      </c>
      <c r="C5619" t="s">
        <v>165</v>
      </c>
      <c r="D5619" t="s">
        <v>165</v>
      </c>
      <c r="E5619" t="s">
        <v>165</v>
      </c>
      <c r="F5619" t="s">
        <v>165</v>
      </c>
      <c r="G5619" t="s">
        <v>165</v>
      </c>
      <c r="H5619" t="s">
        <v>165</v>
      </c>
      <c r="J5619" t="s">
        <v>165</v>
      </c>
      <c r="K5619" t="s">
        <v>165</v>
      </c>
      <c r="L5619" t="s">
        <v>165</v>
      </c>
      <c r="M5619" t="s">
        <v>165</v>
      </c>
      <c r="N5619" t="s">
        <v>165</v>
      </c>
      <c r="O5619" t="s">
        <v>165</v>
      </c>
      <c r="P5619" t="s">
        <v>165</v>
      </c>
      <c r="Q5619" t="s">
        <v>165</v>
      </c>
    </row>
    <row r="5620">
      <c r="B5620" t="s">
        <v>165</v>
      </c>
      <c r="C5620" t="s">
        <v>165</v>
      </c>
      <c r="D5620" t="s">
        <v>165</v>
      </c>
      <c r="E5620" t="s">
        <v>165</v>
      </c>
      <c r="F5620" t="s">
        <v>165</v>
      </c>
      <c r="G5620" t="s">
        <v>165</v>
      </c>
      <c r="H5620" t="s">
        <v>165</v>
      </c>
      <c r="J5620" t="s">
        <v>165</v>
      </c>
      <c r="K5620" t="s">
        <v>165</v>
      </c>
      <c r="L5620" t="s">
        <v>165</v>
      </c>
      <c r="M5620" t="s">
        <v>165</v>
      </c>
      <c r="N5620" t="s">
        <v>165</v>
      </c>
      <c r="O5620" t="s">
        <v>165</v>
      </c>
      <c r="P5620" t="s">
        <v>165</v>
      </c>
      <c r="Q5620" t="s">
        <v>165</v>
      </c>
    </row>
    <row r="5621">
      <c r="B5621" t="s">
        <v>165</v>
      </c>
      <c r="C5621" t="s">
        <v>165</v>
      </c>
      <c r="D5621" t="s">
        <v>165</v>
      </c>
      <c r="E5621" t="s">
        <v>165</v>
      </c>
      <c r="F5621" t="s">
        <v>165</v>
      </c>
      <c r="G5621" t="s">
        <v>165</v>
      </c>
      <c r="H5621" t="s">
        <v>165</v>
      </c>
      <c r="J5621" t="s">
        <v>165</v>
      </c>
      <c r="K5621" t="s">
        <v>165</v>
      </c>
      <c r="L5621" t="s">
        <v>165</v>
      </c>
      <c r="M5621" t="s">
        <v>165</v>
      </c>
      <c r="N5621" t="s">
        <v>165</v>
      </c>
      <c r="O5621" t="s">
        <v>165</v>
      </c>
      <c r="P5621" t="s">
        <v>165</v>
      </c>
      <c r="Q5621" t="s">
        <v>165</v>
      </c>
    </row>
    <row r="5622">
      <c r="B5622" t="s">
        <v>165</v>
      </c>
      <c r="C5622" t="s">
        <v>165</v>
      </c>
      <c r="D5622" t="s">
        <v>165</v>
      </c>
      <c r="E5622" t="s">
        <v>165</v>
      </c>
      <c r="F5622" t="s">
        <v>165</v>
      </c>
      <c r="G5622" t="s">
        <v>165</v>
      </c>
      <c r="H5622" t="s">
        <v>165</v>
      </c>
      <c r="J5622" t="s">
        <v>165</v>
      </c>
      <c r="K5622" t="s">
        <v>165</v>
      </c>
      <c r="L5622" t="s">
        <v>165</v>
      </c>
      <c r="M5622" t="s">
        <v>165</v>
      </c>
      <c r="N5622" t="s">
        <v>165</v>
      </c>
      <c r="O5622" t="s">
        <v>165</v>
      </c>
      <c r="P5622" t="s">
        <v>165</v>
      </c>
      <c r="Q5622" t="s">
        <v>165</v>
      </c>
    </row>
    <row r="5623">
      <c r="B5623" t="s">
        <v>165</v>
      </c>
      <c r="C5623" t="s">
        <v>165</v>
      </c>
      <c r="D5623" t="s">
        <v>165</v>
      </c>
      <c r="E5623" t="s">
        <v>165</v>
      </c>
      <c r="F5623" t="s">
        <v>165</v>
      </c>
      <c r="G5623" t="s">
        <v>165</v>
      </c>
      <c r="H5623" t="s">
        <v>165</v>
      </c>
      <c r="J5623" t="s">
        <v>165</v>
      </c>
      <c r="K5623" t="s">
        <v>165</v>
      </c>
      <c r="L5623" t="s">
        <v>165</v>
      </c>
      <c r="M5623" t="s">
        <v>165</v>
      </c>
      <c r="N5623" t="s">
        <v>165</v>
      </c>
      <c r="O5623" t="s">
        <v>165</v>
      </c>
      <c r="P5623" t="s">
        <v>165</v>
      </c>
      <c r="Q5623" t="s">
        <v>165</v>
      </c>
    </row>
    <row r="5624">
      <c r="B5624" t="s">
        <v>165</v>
      </c>
      <c r="C5624" t="s">
        <v>165</v>
      </c>
      <c r="D5624" t="s">
        <v>165</v>
      </c>
      <c r="E5624" t="s">
        <v>165</v>
      </c>
      <c r="F5624" t="s">
        <v>165</v>
      </c>
      <c r="G5624" t="s">
        <v>165</v>
      </c>
      <c r="H5624" t="s">
        <v>165</v>
      </c>
      <c r="J5624" t="s">
        <v>165</v>
      </c>
      <c r="K5624" t="s">
        <v>165</v>
      </c>
      <c r="L5624" t="s">
        <v>165</v>
      </c>
      <c r="M5624" t="s">
        <v>165</v>
      </c>
      <c r="N5624" t="s">
        <v>165</v>
      </c>
      <c r="O5624" t="s">
        <v>165</v>
      </c>
      <c r="P5624" t="s">
        <v>165</v>
      </c>
      <c r="Q5624" t="s">
        <v>165</v>
      </c>
    </row>
    <row r="5625">
      <c r="B5625" t="s">
        <v>165</v>
      </c>
      <c r="C5625" t="s">
        <v>165</v>
      </c>
      <c r="D5625" t="s">
        <v>165</v>
      </c>
      <c r="E5625" t="s">
        <v>165</v>
      </c>
      <c r="F5625" t="s">
        <v>165</v>
      </c>
      <c r="G5625" t="s">
        <v>165</v>
      </c>
      <c r="H5625" t="s">
        <v>165</v>
      </c>
      <c r="J5625" t="s">
        <v>165</v>
      </c>
      <c r="K5625" t="s">
        <v>165</v>
      </c>
      <c r="L5625" t="s">
        <v>165</v>
      </c>
      <c r="M5625" t="s">
        <v>165</v>
      </c>
      <c r="N5625" t="s">
        <v>165</v>
      </c>
      <c r="O5625" t="s">
        <v>165</v>
      </c>
      <c r="P5625" t="s">
        <v>165</v>
      </c>
      <c r="Q5625" t="s">
        <v>165</v>
      </c>
    </row>
    <row r="5626">
      <c r="B5626" t="s">
        <v>165</v>
      </c>
      <c r="C5626" t="s">
        <v>165</v>
      </c>
      <c r="D5626" t="s">
        <v>165</v>
      </c>
      <c r="E5626" t="s">
        <v>165</v>
      </c>
      <c r="F5626" t="s">
        <v>165</v>
      </c>
      <c r="G5626" t="s">
        <v>165</v>
      </c>
      <c r="H5626" t="s">
        <v>165</v>
      </c>
      <c r="J5626" t="s">
        <v>165</v>
      </c>
      <c r="K5626" t="s">
        <v>165</v>
      </c>
      <c r="L5626" t="s">
        <v>165</v>
      </c>
      <c r="M5626" t="s">
        <v>165</v>
      </c>
      <c r="N5626" t="s">
        <v>165</v>
      </c>
      <c r="O5626" t="s">
        <v>165</v>
      </c>
      <c r="P5626" t="s">
        <v>165</v>
      </c>
      <c r="Q5626" t="s">
        <v>165</v>
      </c>
    </row>
    <row r="5627">
      <c r="B5627" t="s">
        <v>165</v>
      </c>
      <c r="C5627" t="s">
        <v>165</v>
      </c>
      <c r="D5627" t="s">
        <v>165</v>
      </c>
      <c r="E5627" t="s">
        <v>165</v>
      </c>
      <c r="F5627" t="s">
        <v>165</v>
      </c>
      <c r="G5627" t="s">
        <v>165</v>
      </c>
      <c r="H5627" t="s">
        <v>165</v>
      </c>
      <c r="J5627" t="s">
        <v>165</v>
      </c>
      <c r="K5627" t="s">
        <v>165</v>
      </c>
      <c r="L5627" t="s">
        <v>165</v>
      </c>
      <c r="M5627" t="s">
        <v>165</v>
      </c>
      <c r="N5627" t="s">
        <v>165</v>
      </c>
      <c r="O5627" t="s">
        <v>165</v>
      </c>
      <c r="P5627" t="s">
        <v>165</v>
      </c>
      <c r="Q5627" t="s">
        <v>165</v>
      </c>
    </row>
    <row r="5628">
      <c r="B5628" t="s">
        <v>165</v>
      </c>
      <c r="C5628" t="s">
        <v>165</v>
      </c>
      <c r="D5628" t="s">
        <v>165</v>
      </c>
      <c r="E5628" t="s">
        <v>165</v>
      </c>
      <c r="F5628" t="s">
        <v>165</v>
      </c>
      <c r="G5628" t="s">
        <v>165</v>
      </c>
      <c r="H5628" t="s">
        <v>165</v>
      </c>
      <c r="J5628" t="s">
        <v>165</v>
      </c>
      <c r="K5628" t="s">
        <v>165</v>
      </c>
      <c r="L5628" t="s">
        <v>165</v>
      </c>
      <c r="M5628" t="s">
        <v>165</v>
      </c>
      <c r="N5628" t="s">
        <v>165</v>
      </c>
      <c r="O5628" t="s">
        <v>165</v>
      </c>
      <c r="P5628" t="s">
        <v>165</v>
      </c>
      <c r="Q5628" t="s">
        <v>165</v>
      </c>
    </row>
    <row r="5629">
      <c r="B5629" t="s">
        <v>165</v>
      </c>
      <c r="C5629" t="s">
        <v>165</v>
      </c>
      <c r="D5629" t="s">
        <v>165</v>
      </c>
      <c r="E5629" t="s">
        <v>165</v>
      </c>
      <c r="F5629" t="s">
        <v>165</v>
      </c>
      <c r="G5629" t="s">
        <v>165</v>
      </c>
      <c r="H5629" t="s">
        <v>165</v>
      </c>
      <c r="J5629" t="s">
        <v>165</v>
      </c>
      <c r="K5629" t="s">
        <v>165</v>
      </c>
      <c r="L5629" t="s">
        <v>165</v>
      </c>
      <c r="M5629" t="s">
        <v>165</v>
      </c>
      <c r="N5629" t="s">
        <v>165</v>
      </c>
      <c r="O5629" t="s">
        <v>165</v>
      </c>
      <c r="P5629" t="s">
        <v>165</v>
      </c>
      <c r="Q5629" t="s">
        <v>165</v>
      </c>
    </row>
    <row r="5630">
      <c r="B5630" t="s">
        <v>165</v>
      </c>
      <c r="C5630" t="s">
        <v>165</v>
      </c>
      <c r="D5630" t="s">
        <v>165</v>
      </c>
      <c r="E5630" t="s">
        <v>165</v>
      </c>
      <c r="F5630" t="s">
        <v>165</v>
      </c>
      <c r="G5630" t="s">
        <v>165</v>
      </c>
      <c r="H5630" t="s">
        <v>165</v>
      </c>
      <c r="J5630" t="s">
        <v>165</v>
      </c>
      <c r="K5630" t="s">
        <v>165</v>
      </c>
      <c r="L5630" t="s">
        <v>165</v>
      </c>
      <c r="M5630" t="s">
        <v>165</v>
      </c>
      <c r="N5630" t="s">
        <v>165</v>
      </c>
      <c r="O5630" t="s">
        <v>165</v>
      </c>
      <c r="P5630" t="s">
        <v>165</v>
      </c>
      <c r="Q5630" t="s">
        <v>165</v>
      </c>
    </row>
    <row r="5631">
      <c r="B5631" t="s">
        <v>165</v>
      </c>
      <c r="C5631" t="s">
        <v>165</v>
      </c>
      <c r="D5631" t="s">
        <v>165</v>
      </c>
      <c r="E5631" t="s">
        <v>165</v>
      </c>
      <c r="F5631" t="s">
        <v>165</v>
      </c>
      <c r="G5631" t="s">
        <v>165</v>
      </c>
      <c r="H5631" t="s">
        <v>165</v>
      </c>
      <c r="J5631" t="s">
        <v>165</v>
      </c>
      <c r="K5631" t="s">
        <v>165</v>
      </c>
      <c r="L5631" t="s">
        <v>165</v>
      </c>
      <c r="M5631" t="s">
        <v>165</v>
      </c>
      <c r="N5631" t="s">
        <v>165</v>
      </c>
      <c r="O5631" t="s">
        <v>165</v>
      </c>
      <c r="P5631" t="s">
        <v>165</v>
      </c>
      <c r="Q5631" t="s">
        <v>165</v>
      </c>
    </row>
    <row r="5632">
      <c r="B5632" t="s">
        <v>165</v>
      </c>
      <c r="C5632" t="s">
        <v>165</v>
      </c>
      <c r="D5632" t="s">
        <v>165</v>
      </c>
      <c r="E5632" t="s">
        <v>165</v>
      </c>
      <c r="F5632" t="s">
        <v>165</v>
      </c>
      <c r="G5632" t="s">
        <v>165</v>
      </c>
      <c r="H5632" t="s">
        <v>165</v>
      </c>
      <c r="J5632" t="s">
        <v>165</v>
      </c>
      <c r="K5632" t="s">
        <v>165</v>
      </c>
      <c r="L5632" t="s">
        <v>165</v>
      </c>
      <c r="M5632" t="s">
        <v>165</v>
      </c>
      <c r="N5632" t="s">
        <v>165</v>
      </c>
      <c r="O5632" t="s">
        <v>165</v>
      </c>
      <c r="P5632" t="s">
        <v>165</v>
      </c>
      <c r="Q5632" t="s">
        <v>165</v>
      </c>
    </row>
    <row r="5633">
      <c r="B5633" t="s">
        <v>165</v>
      </c>
      <c r="C5633" t="s">
        <v>165</v>
      </c>
      <c r="D5633" t="s">
        <v>165</v>
      </c>
      <c r="E5633" t="s">
        <v>165</v>
      </c>
      <c r="F5633" t="s">
        <v>165</v>
      </c>
      <c r="G5633" t="s">
        <v>165</v>
      </c>
      <c r="H5633" t="s">
        <v>165</v>
      </c>
      <c r="J5633" t="s">
        <v>165</v>
      </c>
      <c r="K5633" t="s">
        <v>165</v>
      </c>
      <c r="L5633" t="s">
        <v>165</v>
      </c>
      <c r="M5633" t="s">
        <v>165</v>
      </c>
      <c r="N5633" t="s">
        <v>165</v>
      </c>
      <c r="O5633" t="s">
        <v>165</v>
      </c>
      <c r="P5633" t="s">
        <v>165</v>
      </c>
      <c r="Q5633" t="s">
        <v>165</v>
      </c>
    </row>
    <row r="5634">
      <c r="B5634" t="s">
        <v>165</v>
      </c>
      <c r="C5634" t="s">
        <v>165</v>
      </c>
      <c r="D5634" t="s">
        <v>165</v>
      </c>
      <c r="E5634" t="s">
        <v>165</v>
      </c>
      <c r="F5634" t="s">
        <v>165</v>
      </c>
      <c r="G5634" t="s">
        <v>165</v>
      </c>
      <c r="H5634" t="s">
        <v>165</v>
      </c>
      <c r="J5634" t="s">
        <v>165</v>
      </c>
      <c r="K5634" t="s">
        <v>165</v>
      </c>
      <c r="L5634" t="s">
        <v>165</v>
      </c>
      <c r="M5634" t="s">
        <v>165</v>
      </c>
      <c r="N5634" t="s">
        <v>165</v>
      </c>
      <c r="O5634" t="s">
        <v>165</v>
      </c>
      <c r="P5634" t="s">
        <v>165</v>
      </c>
      <c r="Q5634" t="s">
        <v>165</v>
      </c>
    </row>
    <row r="5635">
      <c r="B5635" t="s">
        <v>165</v>
      </c>
      <c r="C5635" t="s">
        <v>165</v>
      </c>
      <c r="D5635" t="s">
        <v>165</v>
      </c>
      <c r="E5635" t="s">
        <v>165</v>
      </c>
      <c r="F5635" t="s">
        <v>165</v>
      </c>
      <c r="G5635" t="s">
        <v>165</v>
      </c>
      <c r="H5635" t="s">
        <v>165</v>
      </c>
      <c r="J5635" t="s">
        <v>165</v>
      </c>
      <c r="K5635" t="s">
        <v>165</v>
      </c>
      <c r="L5635" t="s">
        <v>165</v>
      </c>
      <c r="M5635" t="s">
        <v>165</v>
      </c>
      <c r="N5635" t="s">
        <v>165</v>
      </c>
      <c r="O5635" t="s">
        <v>165</v>
      </c>
      <c r="P5635" t="s">
        <v>165</v>
      </c>
      <c r="Q5635" t="s">
        <v>165</v>
      </c>
    </row>
    <row r="5636">
      <c r="B5636" t="s">
        <v>165</v>
      </c>
      <c r="C5636" t="s">
        <v>165</v>
      </c>
      <c r="D5636" t="s">
        <v>165</v>
      </c>
      <c r="E5636" t="s">
        <v>165</v>
      </c>
      <c r="F5636" t="s">
        <v>165</v>
      </c>
      <c r="G5636" t="s">
        <v>165</v>
      </c>
      <c r="H5636" t="s">
        <v>165</v>
      </c>
      <c r="J5636" t="s">
        <v>165</v>
      </c>
      <c r="K5636" t="s">
        <v>165</v>
      </c>
      <c r="L5636" t="s">
        <v>165</v>
      </c>
      <c r="M5636" t="s">
        <v>165</v>
      </c>
      <c r="N5636" t="s">
        <v>165</v>
      </c>
      <c r="O5636" t="s">
        <v>165</v>
      </c>
      <c r="P5636" t="s">
        <v>165</v>
      </c>
      <c r="Q5636" t="s">
        <v>165</v>
      </c>
    </row>
    <row r="5637">
      <c r="B5637" t="s">
        <v>165</v>
      </c>
      <c r="C5637" t="s">
        <v>165</v>
      </c>
      <c r="D5637" t="s">
        <v>165</v>
      </c>
      <c r="E5637" t="s">
        <v>165</v>
      </c>
      <c r="F5637" t="s">
        <v>165</v>
      </c>
      <c r="G5637" t="s">
        <v>165</v>
      </c>
      <c r="H5637" t="s">
        <v>165</v>
      </c>
      <c r="J5637" t="s">
        <v>165</v>
      </c>
      <c r="K5637" t="s">
        <v>165</v>
      </c>
      <c r="L5637" t="s">
        <v>165</v>
      </c>
      <c r="M5637" t="s">
        <v>165</v>
      </c>
      <c r="N5637" t="s">
        <v>165</v>
      </c>
      <c r="O5637" t="s">
        <v>165</v>
      </c>
      <c r="P5637" t="s">
        <v>165</v>
      </c>
      <c r="Q5637" t="s">
        <v>165</v>
      </c>
    </row>
    <row r="5638">
      <c r="B5638" t="s">
        <v>165</v>
      </c>
      <c r="C5638" t="s">
        <v>165</v>
      </c>
      <c r="D5638" t="s">
        <v>165</v>
      </c>
      <c r="E5638" t="s">
        <v>165</v>
      </c>
      <c r="F5638" t="s">
        <v>165</v>
      </c>
      <c r="G5638" t="s">
        <v>165</v>
      </c>
      <c r="H5638" t="s">
        <v>165</v>
      </c>
      <c r="J5638" t="s">
        <v>165</v>
      </c>
      <c r="K5638" t="s">
        <v>165</v>
      </c>
      <c r="L5638" t="s">
        <v>165</v>
      </c>
      <c r="M5638" t="s">
        <v>165</v>
      </c>
      <c r="N5638" t="s">
        <v>165</v>
      </c>
      <c r="O5638" t="s">
        <v>165</v>
      </c>
      <c r="P5638" t="s">
        <v>165</v>
      </c>
      <c r="Q5638" t="s">
        <v>165</v>
      </c>
    </row>
    <row r="5639">
      <c r="B5639" t="s">
        <v>165</v>
      </c>
      <c r="C5639" t="s">
        <v>165</v>
      </c>
      <c r="D5639" t="s">
        <v>165</v>
      </c>
      <c r="E5639" t="s">
        <v>165</v>
      </c>
      <c r="F5639" t="s">
        <v>165</v>
      </c>
      <c r="G5639" t="s">
        <v>165</v>
      </c>
      <c r="H5639" t="s">
        <v>165</v>
      </c>
      <c r="J5639" t="s">
        <v>165</v>
      </c>
      <c r="K5639" t="s">
        <v>165</v>
      </c>
      <c r="L5639" t="s">
        <v>165</v>
      </c>
      <c r="M5639" t="s">
        <v>165</v>
      </c>
      <c r="N5639" t="s">
        <v>165</v>
      </c>
      <c r="O5639" t="s">
        <v>165</v>
      </c>
      <c r="P5639" t="s">
        <v>165</v>
      </c>
      <c r="Q5639" t="s">
        <v>165</v>
      </c>
    </row>
    <row r="5640">
      <c r="B5640" t="s">
        <v>165</v>
      </c>
      <c r="C5640" t="s">
        <v>165</v>
      </c>
      <c r="D5640" t="s">
        <v>165</v>
      </c>
      <c r="E5640" t="s">
        <v>165</v>
      </c>
      <c r="F5640" t="s">
        <v>165</v>
      </c>
      <c r="G5640" t="s">
        <v>165</v>
      </c>
      <c r="H5640" t="s">
        <v>165</v>
      </c>
      <c r="J5640" t="s">
        <v>165</v>
      </c>
      <c r="K5640" t="s">
        <v>165</v>
      </c>
      <c r="L5640" t="s">
        <v>165</v>
      </c>
      <c r="M5640" t="s">
        <v>165</v>
      </c>
      <c r="N5640" t="s">
        <v>165</v>
      </c>
      <c r="O5640" t="s">
        <v>165</v>
      </c>
      <c r="P5640" t="s">
        <v>165</v>
      </c>
      <c r="Q5640" t="s">
        <v>165</v>
      </c>
    </row>
    <row r="5641">
      <c r="B5641" t="s">
        <v>165</v>
      </c>
      <c r="C5641" t="s">
        <v>165</v>
      </c>
      <c r="D5641" t="s">
        <v>165</v>
      </c>
      <c r="E5641" t="s">
        <v>165</v>
      </c>
      <c r="F5641" t="s">
        <v>165</v>
      </c>
      <c r="G5641" t="s">
        <v>165</v>
      </c>
      <c r="H5641" t="s">
        <v>165</v>
      </c>
      <c r="J5641" t="s">
        <v>165</v>
      </c>
      <c r="K5641" t="s">
        <v>165</v>
      </c>
      <c r="L5641" t="s">
        <v>165</v>
      </c>
      <c r="M5641" t="s">
        <v>165</v>
      </c>
      <c r="N5641" t="s">
        <v>165</v>
      </c>
      <c r="O5641" t="s">
        <v>165</v>
      </c>
      <c r="P5641" t="s">
        <v>165</v>
      </c>
      <c r="Q5641" t="s">
        <v>165</v>
      </c>
    </row>
    <row r="5642">
      <c r="B5642" t="s">
        <v>165</v>
      </c>
      <c r="C5642" t="s">
        <v>165</v>
      </c>
      <c r="D5642" t="s">
        <v>165</v>
      </c>
      <c r="E5642" t="s">
        <v>165</v>
      </c>
      <c r="F5642" t="s">
        <v>165</v>
      </c>
      <c r="G5642" t="s">
        <v>165</v>
      </c>
      <c r="H5642" t="s">
        <v>165</v>
      </c>
      <c r="J5642" t="s">
        <v>165</v>
      </c>
      <c r="K5642" t="s">
        <v>165</v>
      </c>
      <c r="L5642" t="s">
        <v>165</v>
      </c>
      <c r="M5642" t="s">
        <v>165</v>
      </c>
      <c r="N5642" t="s">
        <v>165</v>
      </c>
      <c r="O5642" t="s">
        <v>165</v>
      </c>
      <c r="P5642" t="s">
        <v>165</v>
      </c>
      <c r="Q5642" t="s">
        <v>165</v>
      </c>
    </row>
    <row r="5643">
      <c r="B5643" t="s">
        <v>165</v>
      </c>
      <c r="C5643" t="s">
        <v>165</v>
      </c>
      <c r="D5643" t="s">
        <v>165</v>
      </c>
      <c r="E5643" t="s">
        <v>165</v>
      </c>
      <c r="F5643" t="s">
        <v>165</v>
      </c>
      <c r="G5643" t="s">
        <v>165</v>
      </c>
      <c r="H5643" t="s">
        <v>165</v>
      </c>
      <c r="J5643" t="s">
        <v>165</v>
      </c>
      <c r="K5643" t="s">
        <v>165</v>
      </c>
      <c r="L5643" t="s">
        <v>165</v>
      </c>
      <c r="M5643" t="s">
        <v>165</v>
      </c>
      <c r="N5643" t="s">
        <v>165</v>
      </c>
      <c r="O5643" t="s">
        <v>165</v>
      </c>
      <c r="P5643" t="s">
        <v>165</v>
      </c>
      <c r="Q5643" t="s">
        <v>165</v>
      </c>
    </row>
    <row r="5644">
      <c r="B5644" t="s">
        <v>165</v>
      </c>
      <c r="C5644" t="s">
        <v>165</v>
      </c>
      <c r="D5644" t="s">
        <v>165</v>
      </c>
      <c r="E5644" t="s">
        <v>165</v>
      </c>
      <c r="F5644" t="s">
        <v>165</v>
      </c>
      <c r="G5644" t="s">
        <v>165</v>
      </c>
      <c r="H5644" t="s">
        <v>165</v>
      </c>
      <c r="J5644" t="s">
        <v>165</v>
      </c>
      <c r="K5644" t="s">
        <v>165</v>
      </c>
      <c r="L5644" t="s">
        <v>165</v>
      </c>
      <c r="M5644" t="s">
        <v>165</v>
      </c>
      <c r="N5644" t="s">
        <v>165</v>
      </c>
      <c r="O5644" t="s">
        <v>165</v>
      </c>
      <c r="P5644" t="s">
        <v>165</v>
      </c>
      <c r="Q5644" t="s">
        <v>165</v>
      </c>
    </row>
    <row r="5645">
      <c r="B5645" t="s">
        <v>165</v>
      </c>
      <c r="C5645" t="s">
        <v>165</v>
      </c>
      <c r="D5645" t="s">
        <v>165</v>
      </c>
      <c r="E5645" t="s">
        <v>165</v>
      </c>
      <c r="F5645" t="s">
        <v>165</v>
      </c>
      <c r="G5645" t="s">
        <v>165</v>
      </c>
      <c r="H5645" t="s">
        <v>165</v>
      </c>
      <c r="J5645" t="s">
        <v>165</v>
      </c>
      <c r="K5645" t="s">
        <v>165</v>
      </c>
      <c r="L5645" t="s">
        <v>165</v>
      </c>
      <c r="M5645" t="s">
        <v>165</v>
      </c>
      <c r="N5645" t="s">
        <v>165</v>
      </c>
      <c r="O5645" t="s">
        <v>165</v>
      </c>
      <c r="P5645" t="s">
        <v>165</v>
      </c>
      <c r="Q5645" t="s">
        <v>165</v>
      </c>
    </row>
    <row r="5646">
      <c r="B5646" t="s">
        <v>165</v>
      </c>
      <c r="C5646" t="s">
        <v>165</v>
      </c>
      <c r="D5646" t="s">
        <v>165</v>
      </c>
      <c r="E5646" t="s">
        <v>165</v>
      </c>
      <c r="F5646" t="s">
        <v>165</v>
      </c>
      <c r="G5646" t="s">
        <v>165</v>
      </c>
      <c r="H5646" t="s">
        <v>165</v>
      </c>
      <c r="J5646" t="s">
        <v>165</v>
      </c>
      <c r="K5646" t="s">
        <v>165</v>
      </c>
      <c r="L5646" t="s">
        <v>165</v>
      </c>
      <c r="M5646" t="s">
        <v>165</v>
      </c>
      <c r="N5646" t="s">
        <v>165</v>
      </c>
      <c r="O5646" t="s">
        <v>165</v>
      </c>
      <c r="P5646" t="s">
        <v>165</v>
      </c>
      <c r="Q5646" t="s">
        <v>165</v>
      </c>
    </row>
    <row r="5647">
      <c r="B5647" t="s">
        <v>165</v>
      </c>
      <c r="C5647" t="s">
        <v>165</v>
      </c>
      <c r="D5647" t="s">
        <v>165</v>
      </c>
      <c r="E5647" t="s">
        <v>165</v>
      </c>
      <c r="F5647" t="s">
        <v>165</v>
      </c>
      <c r="G5647" t="s">
        <v>165</v>
      </c>
      <c r="H5647" t="s">
        <v>165</v>
      </c>
      <c r="J5647" t="s">
        <v>165</v>
      </c>
      <c r="K5647" t="s">
        <v>165</v>
      </c>
      <c r="L5647" t="s">
        <v>165</v>
      </c>
      <c r="M5647" t="s">
        <v>165</v>
      </c>
      <c r="N5647" t="s">
        <v>165</v>
      </c>
      <c r="O5647" t="s">
        <v>165</v>
      </c>
      <c r="P5647" t="s">
        <v>165</v>
      </c>
      <c r="Q5647" t="s">
        <v>165</v>
      </c>
    </row>
    <row r="5648">
      <c r="B5648" t="s">
        <v>165</v>
      </c>
      <c r="C5648" t="s">
        <v>165</v>
      </c>
      <c r="D5648" t="s">
        <v>165</v>
      </c>
      <c r="E5648" t="s">
        <v>165</v>
      </c>
      <c r="F5648" t="s">
        <v>165</v>
      </c>
      <c r="G5648" t="s">
        <v>165</v>
      </c>
      <c r="H5648" t="s">
        <v>165</v>
      </c>
      <c r="J5648" t="s">
        <v>165</v>
      </c>
      <c r="K5648" t="s">
        <v>165</v>
      </c>
      <c r="L5648" t="s">
        <v>165</v>
      </c>
      <c r="M5648" t="s">
        <v>165</v>
      </c>
      <c r="N5648" t="s">
        <v>165</v>
      </c>
      <c r="O5648" t="s">
        <v>165</v>
      </c>
      <c r="P5648" t="s">
        <v>165</v>
      </c>
      <c r="Q5648" t="s">
        <v>165</v>
      </c>
    </row>
    <row r="5649">
      <c r="B5649" t="s">
        <v>165</v>
      </c>
      <c r="C5649" t="s">
        <v>165</v>
      </c>
      <c r="D5649" t="s">
        <v>165</v>
      </c>
      <c r="E5649" t="s">
        <v>165</v>
      </c>
      <c r="F5649" t="s">
        <v>165</v>
      </c>
      <c r="G5649" t="s">
        <v>165</v>
      </c>
      <c r="H5649" t="s">
        <v>165</v>
      </c>
      <c r="J5649" t="s">
        <v>165</v>
      </c>
      <c r="K5649" t="s">
        <v>165</v>
      </c>
      <c r="L5649" t="s">
        <v>165</v>
      </c>
      <c r="M5649" t="s">
        <v>165</v>
      </c>
      <c r="N5649" t="s">
        <v>165</v>
      </c>
      <c r="O5649" t="s">
        <v>165</v>
      </c>
      <c r="P5649" t="s">
        <v>165</v>
      </c>
      <c r="Q5649" t="s">
        <v>165</v>
      </c>
    </row>
    <row r="5650">
      <c r="B5650" t="s">
        <v>165</v>
      </c>
      <c r="C5650" t="s">
        <v>165</v>
      </c>
      <c r="D5650" t="s">
        <v>165</v>
      </c>
      <c r="E5650" t="s">
        <v>165</v>
      </c>
      <c r="F5650" t="s">
        <v>165</v>
      </c>
      <c r="G5650" t="s">
        <v>165</v>
      </c>
      <c r="H5650" t="s">
        <v>165</v>
      </c>
      <c r="J5650" t="s">
        <v>165</v>
      </c>
      <c r="K5650" t="s">
        <v>165</v>
      </c>
      <c r="L5650" t="s">
        <v>165</v>
      </c>
      <c r="M5650" t="s">
        <v>165</v>
      </c>
      <c r="N5650" t="s">
        <v>165</v>
      </c>
      <c r="O5650" t="s">
        <v>165</v>
      </c>
      <c r="P5650" t="s">
        <v>165</v>
      </c>
      <c r="Q5650" t="s">
        <v>165</v>
      </c>
    </row>
    <row r="5651">
      <c r="B5651" t="s">
        <v>165</v>
      </c>
      <c r="C5651" t="s">
        <v>165</v>
      </c>
      <c r="D5651" t="s">
        <v>165</v>
      </c>
      <c r="E5651" t="s">
        <v>165</v>
      </c>
      <c r="F5651" t="s">
        <v>165</v>
      </c>
      <c r="G5651" t="s">
        <v>165</v>
      </c>
      <c r="H5651" t="s">
        <v>165</v>
      </c>
      <c r="J5651" t="s">
        <v>165</v>
      </c>
      <c r="K5651" t="s">
        <v>165</v>
      </c>
      <c r="L5651" t="s">
        <v>165</v>
      </c>
      <c r="M5651" t="s">
        <v>165</v>
      </c>
      <c r="N5651" t="s">
        <v>165</v>
      </c>
      <c r="O5651" t="s">
        <v>165</v>
      </c>
      <c r="P5651" t="s">
        <v>165</v>
      </c>
      <c r="Q5651" t="s">
        <v>165</v>
      </c>
    </row>
    <row r="5652">
      <c r="B5652" t="s">
        <v>165</v>
      </c>
      <c r="C5652" t="s">
        <v>165</v>
      </c>
      <c r="D5652" t="s">
        <v>165</v>
      </c>
      <c r="E5652" t="s">
        <v>165</v>
      </c>
      <c r="F5652" t="s">
        <v>165</v>
      </c>
      <c r="G5652" t="s">
        <v>165</v>
      </c>
      <c r="H5652" t="s">
        <v>165</v>
      </c>
      <c r="J5652" t="s">
        <v>165</v>
      </c>
      <c r="K5652" t="s">
        <v>165</v>
      </c>
      <c r="L5652" t="s">
        <v>165</v>
      </c>
      <c r="M5652" t="s">
        <v>165</v>
      </c>
      <c r="N5652" t="s">
        <v>165</v>
      </c>
      <c r="O5652" t="s">
        <v>165</v>
      </c>
      <c r="P5652" t="s">
        <v>165</v>
      </c>
      <c r="Q5652" t="s">
        <v>165</v>
      </c>
    </row>
    <row r="5653">
      <c r="B5653" t="s">
        <v>165</v>
      </c>
      <c r="C5653" t="s">
        <v>165</v>
      </c>
      <c r="D5653" t="s">
        <v>165</v>
      </c>
      <c r="E5653" t="s">
        <v>165</v>
      </c>
      <c r="F5653" t="s">
        <v>165</v>
      </c>
      <c r="G5653" t="s">
        <v>165</v>
      </c>
      <c r="H5653" t="s">
        <v>165</v>
      </c>
      <c r="J5653" t="s">
        <v>165</v>
      </c>
      <c r="K5653" t="s">
        <v>165</v>
      </c>
      <c r="L5653" t="s">
        <v>165</v>
      </c>
      <c r="M5653" t="s">
        <v>165</v>
      </c>
      <c r="N5653" t="s">
        <v>165</v>
      </c>
      <c r="O5653" t="s">
        <v>165</v>
      </c>
      <c r="P5653" t="s">
        <v>165</v>
      </c>
      <c r="Q5653" t="s">
        <v>165</v>
      </c>
    </row>
    <row r="5654">
      <c r="B5654" t="s">
        <v>165</v>
      </c>
      <c r="C5654" t="s">
        <v>165</v>
      </c>
      <c r="D5654" t="s">
        <v>165</v>
      </c>
      <c r="E5654" t="s">
        <v>165</v>
      </c>
      <c r="F5654" t="s">
        <v>165</v>
      </c>
      <c r="G5654" t="s">
        <v>165</v>
      </c>
      <c r="H5654" t="s">
        <v>165</v>
      </c>
      <c r="J5654" t="s">
        <v>165</v>
      </c>
      <c r="K5654" t="s">
        <v>165</v>
      </c>
      <c r="L5654" t="s">
        <v>165</v>
      </c>
      <c r="M5654" t="s">
        <v>165</v>
      </c>
      <c r="N5654" t="s">
        <v>165</v>
      </c>
      <c r="O5654" t="s">
        <v>165</v>
      </c>
      <c r="P5654" t="s">
        <v>165</v>
      </c>
      <c r="Q5654" t="s">
        <v>165</v>
      </c>
    </row>
    <row r="5655">
      <c r="B5655" t="s">
        <v>165</v>
      </c>
      <c r="C5655" t="s">
        <v>165</v>
      </c>
      <c r="D5655" t="s">
        <v>165</v>
      </c>
      <c r="E5655" t="s">
        <v>165</v>
      </c>
      <c r="F5655" t="s">
        <v>165</v>
      </c>
      <c r="G5655" t="s">
        <v>165</v>
      </c>
      <c r="H5655" t="s">
        <v>165</v>
      </c>
      <c r="J5655" t="s">
        <v>165</v>
      </c>
      <c r="K5655" t="s">
        <v>165</v>
      </c>
      <c r="L5655" t="s">
        <v>165</v>
      </c>
      <c r="M5655" t="s">
        <v>165</v>
      </c>
      <c r="N5655" t="s">
        <v>165</v>
      </c>
      <c r="O5655" t="s">
        <v>165</v>
      </c>
      <c r="P5655" t="s">
        <v>165</v>
      </c>
      <c r="Q5655" t="s">
        <v>165</v>
      </c>
    </row>
    <row r="5656">
      <c r="B5656" t="s">
        <v>165</v>
      </c>
      <c r="C5656" t="s">
        <v>165</v>
      </c>
      <c r="D5656" t="s">
        <v>165</v>
      </c>
      <c r="E5656" t="s">
        <v>165</v>
      </c>
      <c r="F5656" t="s">
        <v>165</v>
      </c>
      <c r="G5656" t="s">
        <v>165</v>
      </c>
      <c r="H5656" t="s">
        <v>165</v>
      </c>
      <c r="J5656" t="s">
        <v>165</v>
      </c>
      <c r="K5656" t="s">
        <v>165</v>
      </c>
      <c r="L5656" t="s">
        <v>165</v>
      </c>
      <c r="M5656" t="s">
        <v>165</v>
      </c>
      <c r="N5656" t="s">
        <v>165</v>
      </c>
      <c r="O5656" t="s">
        <v>165</v>
      </c>
      <c r="P5656" t="s">
        <v>165</v>
      </c>
      <c r="Q5656" t="s">
        <v>165</v>
      </c>
    </row>
    <row r="5657">
      <c r="B5657" t="s">
        <v>165</v>
      </c>
      <c r="C5657" t="s">
        <v>165</v>
      </c>
      <c r="D5657" t="s">
        <v>165</v>
      </c>
      <c r="E5657" t="s">
        <v>165</v>
      </c>
      <c r="F5657" t="s">
        <v>165</v>
      </c>
      <c r="G5657" t="s">
        <v>165</v>
      </c>
      <c r="H5657" t="s">
        <v>165</v>
      </c>
      <c r="J5657" t="s">
        <v>165</v>
      </c>
      <c r="K5657" t="s">
        <v>165</v>
      </c>
      <c r="L5657" t="s">
        <v>165</v>
      </c>
      <c r="M5657" t="s">
        <v>165</v>
      </c>
      <c r="N5657" t="s">
        <v>165</v>
      </c>
      <c r="O5657" t="s">
        <v>165</v>
      </c>
      <c r="P5657" t="s">
        <v>165</v>
      </c>
      <c r="Q5657" t="s">
        <v>165</v>
      </c>
    </row>
    <row r="5658">
      <c r="B5658" t="s">
        <v>165</v>
      </c>
      <c r="C5658" t="s">
        <v>165</v>
      </c>
      <c r="D5658" t="s">
        <v>165</v>
      </c>
      <c r="E5658" t="s">
        <v>165</v>
      </c>
      <c r="F5658" t="s">
        <v>165</v>
      </c>
      <c r="G5658" t="s">
        <v>165</v>
      </c>
      <c r="H5658" t="s">
        <v>165</v>
      </c>
      <c r="J5658" t="s">
        <v>165</v>
      </c>
      <c r="K5658" t="s">
        <v>165</v>
      </c>
      <c r="L5658" t="s">
        <v>165</v>
      </c>
      <c r="M5658" t="s">
        <v>165</v>
      </c>
      <c r="N5658" t="s">
        <v>165</v>
      </c>
      <c r="O5658" t="s">
        <v>165</v>
      </c>
      <c r="P5658" t="s">
        <v>165</v>
      </c>
      <c r="Q5658" t="s">
        <v>165</v>
      </c>
    </row>
    <row r="5659">
      <c r="B5659" t="s">
        <v>165</v>
      </c>
      <c r="C5659" t="s">
        <v>165</v>
      </c>
      <c r="D5659" t="s">
        <v>165</v>
      </c>
      <c r="E5659" t="s">
        <v>165</v>
      </c>
      <c r="F5659" t="s">
        <v>165</v>
      </c>
      <c r="G5659" t="s">
        <v>165</v>
      </c>
      <c r="H5659" t="s">
        <v>165</v>
      </c>
      <c r="J5659" t="s">
        <v>165</v>
      </c>
      <c r="K5659" t="s">
        <v>165</v>
      </c>
      <c r="L5659" t="s">
        <v>165</v>
      </c>
      <c r="M5659" t="s">
        <v>165</v>
      </c>
      <c r="N5659" t="s">
        <v>165</v>
      </c>
      <c r="O5659" t="s">
        <v>165</v>
      </c>
      <c r="P5659" t="s">
        <v>165</v>
      </c>
      <c r="Q5659" t="s">
        <v>165</v>
      </c>
    </row>
    <row r="5660">
      <c r="B5660" t="s">
        <v>165</v>
      </c>
      <c r="C5660" t="s">
        <v>165</v>
      </c>
      <c r="D5660" t="s">
        <v>165</v>
      </c>
      <c r="E5660" t="s">
        <v>165</v>
      </c>
      <c r="F5660" t="s">
        <v>165</v>
      </c>
      <c r="G5660" t="s">
        <v>165</v>
      </c>
      <c r="H5660" t="s">
        <v>165</v>
      </c>
      <c r="J5660" t="s">
        <v>165</v>
      </c>
      <c r="K5660" t="s">
        <v>165</v>
      </c>
      <c r="L5660" t="s">
        <v>165</v>
      </c>
      <c r="M5660" t="s">
        <v>165</v>
      </c>
      <c r="N5660" t="s">
        <v>165</v>
      </c>
      <c r="O5660" t="s">
        <v>165</v>
      </c>
      <c r="P5660" t="s">
        <v>165</v>
      </c>
      <c r="Q5660" t="s">
        <v>165</v>
      </c>
    </row>
    <row r="5661">
      <c r="B5661" t="s">
        <v>165</v>
      </c>
      <c r="C5661" t="s">
        <v>165</v>
      </c>
      <c r="D5661" t="s">
        <v>165</v>
      </c>
      <c r="E5661" t="s">
        <v>165</v>
      </c>
      <c r="F5661" t="s">
        <v>165</v>
      </c>
      <c r="G5661" t="s">
        <v>165</v>
      </c>
      <c r="H5661" t="s">
        <v>165</v>
      </c>
      <c r="J5661" t="s">
        <v>165</v>
      </c>
      <c r="K5661" t="s">
        <v>165</v>
      </c>
      <c r="L5661" t="s">
        <v>165</v>
      </c>
      <c r="M5661" t="s">
        <v>165</v>
      </c>
      <c r="N5661" t="s">
        <v>165</v>
      </c>
      <c r="O5661" t="s">
        <v>165</v>
      </c>
      <c r="P5661" t="s">
        <v>165</v>
      </c>
      <c r="Q5661" t="s">
        <v>165</v>
      </c>
    </row>
    <row r="5662">
      <c r="B5662" t="s">
        <v>165</v>
      </c>
      <c r="C5662" t="s">
        <v>165</v>
      </c>
      <c r="D5662" t="s">
        <v>165</v>
      </c>
      <c r="E5662" t="s">
        <v>165</v>
      </c>
      <c r="F5662" t="s">
        <v>165</v>
      </c>
      <c r="G5662" t="s">
        <v>165</v>
      </c>
      <c r="H5662" t="s">
        <v>165</v>
      </c>
      <c r="J5662" t="s">
        <v>165</v>
      </c>
      <c r="K5662" t="s">
        <v>165</v>
      </c>
      <c r="L5662" t="s">
        <v>165</v>
      </c>
      <c r="M5662" t="s">
        <v>165</v>
      </c>
      <c r="N5662" t="s">
        <v>165</v>
      </c>
      <c r="O5662" t="s">
        <v>165</v>
      </c>
      <c r="P5662" t="s">
        <v>165</v>
      </c>
      <c r="Q5662" t="s">
        <v>165</v>
      </c>
    </row>
    <row r="5663">
      <c r="B5663" t="s">
        <v>165</v>
      </c>
      <c r="C5663" t="s">
        <v>165</v>
      </c>
      <c r="D5663" t="s">
        <v>165</v>
      </c>
      <c r="E5663" t="s">
        <v>165</v>
      </c>
      <c r="F5663" t="s">
        <v>165</v>
      </c>
      <c r="G5663" t="s">
        <v>165</v>
      </c>
      <c r="H5663" t="s">
        <v>165</v>
      </c>
      <c r="J5663" t="s">
        <v>165</v>
      </c>
      <c r="K5663" t="s">
        <v>165</v>
      </c>
      <c r="L5663" t="s">
        <v>165</v>
      </c>
      <c r="M5663" t="s">
        <v>165</v>
      </c>
      <c r="N5663" t="s">
        <v>165</v>
      </c>
      <c r="O5663" t="s">
        <v>165</v>
      </c>
      <c r="P5663" t="s">
        <v>165</v>
      </c>
      <c r="Q5663" t="s">
        <v>165</v>
      </c>
    </row>
    <row r="5664">
      <c r="B5664" t="s">
        <v>165</v>
      </c>
      <c r="C5664" t="s">
        <v>165</v>
      </c>
      <c r="D5664" t="s">
        <v>165</v>
      </c>
      <c r="E5664" t="s">
        <v>165</v>
      </c>
      <c r="F5664" t="s">
        <v>165</v>
      </c>
      <c r="G5664" t="s">
        <v>165</v>
      </c>
      <c r="H5664" t="s">
        <v>165</v>
      </c>
      <c r="J5664" t="s">
        <v>165</v>
      </c>
      <c r="K5664" t="s">
        <v>165</v>
      </c>
      <c r="L5664" t="s">
        <v>165</v>
      </c>
      <c r="M5664" t="s">
        <v>165</v>
      </c>
      <c r="N5664" t="s">
        <v>165</v>
      </c>
      <c r="O5664" t="s">
        <v>165</v>
      </c>
      <c r="P5664" t="s">
        <v>165</v>
      </c>
      <c r="Q5664" t="s">
        <v>165</v>
      </c>
    </row>
    <row r="5665">
      <c r="B5665" t="s">
        <v>165</v>
      </c>
      <c r="C5665" t="s">
        <v>165</v>
      </c>
      <c r="D5665" t="s">
        <v>165</v>
      </c>
      <c r="E5665" t="s">
        <v>165</v>
      </c>
      <c r="F5665" t="s">
        <v>165</v>
      </c>
      <c r="G5665" t="s">
        <v>165</v>
      </c>
      <c r="H5665" t="s">
        <v>165</v>
      </c>
      <c r="J5665" t="s">
        <v>165</v>
      </c>
      <c r="K5665" t="s">
        <v>165</v>
      </c>
      <c r="L5665" t="s">
        <v>165</v>
      </c>
      <c r="M5665" t="s">
        <v>165</v>
      </c>
      <c r="N5665" t="s">
        <v>165</v>
      </c>
      <c r="O5665" t="s">
        <v>165</v>
      </c>
      <c r="P5665" t="s">
        <v>165</v>
      </c>
      <c r="Q5665" t="s">
        <v>165</v>
      </c>
    </row>
    <row r="5666">
      <c r="B5666" t="s">
        <v>165</v>
      </c>
      <c r="C5666" t="s">
        <v>165</v>
      </c>
      <c r="D5666" t="s">
        <v>165</v>
      </c>
      <c r="E5666" t="s">
        <v>165</v>
      </c>
      <c r="F5666" t="s">
        <v>165</v>
      </c>
      <c r="G5666" t="s">
        <v>165</v>
      </c>
      <c r="H5666" t="s">
        <v>165</v>
      </c>
      <c r="J5666" t="s">
        <v>165</v>
      </c>
      <c r="K5666" t="s">
        <v>165</v>
      </c>
      <c r="L5666" t="s">
        <v>165</v>
      </c>
      <c r="M5666" t="s">
        <v>165</v>
      </c>
      <c r="N5666" t="s">
        <v>165</v>
      </c>
      <c r="O5666" t="s">
        <v>165</v>
      </c>
      <c r="P5666" t="s">
        <v>165</v>
      </c>
      <c r="Q5666" t="s">
        <v>165</v>
      </c>
    </row>
    <row r="5667">
      <c r="B5667" t="s">
        <v>165</v>
      </c>
      <c r="C5667" t="s">
        <v>165</v>
      </c>
      <c r="D5667" t="s">
        <v>165</v>
      </c>
      <c r="E5667" t="s">
        <v>165</v>
      </c>
      <c r="F5667" t="s">
        <v>165</v>
      </c>
      <c r="G5667" t="s">
        <v>165</v>
      </c>
      <c r="H5667" t="s">
        <v>165</v>
      </c>
      <c r="J5667" t="s">
        <v>165</v>
      </c>
      <c r="K5667" t="s">
        <v>165</v>
      </c>
      <c r="L5667" t="s">
        <v>165</v>
      </c>
      <c r="M5667" t="s">
        <v>165</v>
      </c>
      <c r="N5667" t="s">
        <v>165</v>
      </c>
      <c r="O5667" t="s">
        <v>165</v>
      </c>
      <c r="P5667" t="s">
        <v>165</v>
      </c>
      <c r="Q5667" t="s">
        <v>165</v>
      </c>
    </row>
    <row r="5668">
      <c r="B5668" t="s">
        <v>165</v>
      </c>
      <c r="C5668" t="s">
        <v>165</v>
      </c>
      <c r="D5668" t="s">
        <v>165</v>
      </c>
      <c r="E5668" t="s">
        <v>165</v>
      </c>
      <c r="F5668" t="s">
        <v>165</v>
      </c>
      <c r="G5668" t="s">
        <v>165</v>
      </c>
      <c r="H5668" t="s">
        <v>165</v>
      </c>
      <c r="J5668" t="s">
        <v>165</v>
      </c>
      <c r="K5668" t="s">
        <v>165</v>
      </c>
      <c r="L5668" t="s">
        <v>165</v>
      </c>
      <c r="M5668" t="s">
        <v>165</v>
      </c>
      <c r="N5668" t="s">
        <v>165</v>
      </c>
      <c r="O5668" t="s">
        <v>165</v>
      </c>
      <c r="P5668" t="s">
        <v>165</v>
      </c>
      <c r="Q5668" t="s">
        <v>165</v>
      </c>
    </row>
    <row r="5669">
      <c r="B5669" t="s">
        <v>165</v>
      </c>
      <c r="C5669" t="s">
        <v>165</v>
      </c>
      <c r="D5669" t="s">
        <v>165</v>
      </c>
      <c r="E5669" t="s">
        <v>165</v>
      </c>
      <c r="F5669" t="s">
        <v>165</v>
      </c>
      <c r="G5669" t="s">
        <v>165</v>
      </c>
      <c r="H5669" t="s">
        <v>165</v>
      </c>
      <c r="J5669" t="s">
        <v>165</v>
      </c>
      <c r="K5669" t="s">
        <v>165</v>
      </c>
      <c r="L5669" t="s">
        <v>165</v>
      </c>
      <c r="M5669" t="s">
        <v>165</v>
      </c>
      <c r="N5669" t="s">
        <v>165</v>
      </c>
      <c r="O5669" t="s">
        <v>165</v>
      </c>
      <c r="P5669" t="s">
        <v>165</v>
      </c>
      <c r="Q5669" t="s">
        <v>165</v>
      </c>
    </row>
    <row r="5670">
      <c r="B5670" t="s">
        <v>165</v>
      </c>
      <c r="C5670" t="s">
        <v>165</v>
      </c>
      <c r="D5670" t="s">
        <v>165</v>
      </c>
      <c r="E5670" t="s">
        <v>165</v>
      </c>
      <c r="F5670" t="s">
        <v>165</v>
      </c>
      <c r="G5670" t="s">
        <v>165</v>
      </c>
      <c r="H5670" t="s">
        <v>165</v>
      </c>
      <c r="J5670" t="s">
        <v>165</v>
      </c>
      <c r="K5670" t="s">
        <v>165</v>
      </c>
      <c r="L5670" t="s">
        <v>165</v>
      </c>
      <c r="M5670" t="s">
        <v>165</v>
      </c>
      <c r="N5670" t="s">
        <v>165</v>
      </c>
      <c r="O5670" t="s">
        <v>165</v>
      </c>
      <c r="P5670" t="s">
        <v>165</v>
      </c>
      <c r="Q5670" t="s">
        <v>165</v>
      </c>
    </row>
    <row r="5671">
      <c r="B5671" t="s">
        <v>165</v>
      </c>
      <c r="C5671" t="s">
        <v>165</v>
      </c>
      <c r="D5671" t="s">
        <v>165</v>
      </c>
      <c r="E5671" t="s">
        <v>165</v>
      </c>
      <c r="F5671" t="s">
        <v>165</v>
      </c>
      <c r="G5671" t="s">
        <v>165</v>
      </c>
      <c r="H5671" t="s">
        <v>165</v>
      </c>
      <c r="J5671" t="s">
        <v>165</v>
      </c>
      <c r="K5671" t="s">
        <v>165</v>
      </c>
      <c r="L5671" t="s">
        <v>165</v>
      </c>
      <c r="M5671" t="s">
        <v>165</v>
      </c>
      <c r="N5671" t="s">
        <v>165</v>
      </c>
      <c r="O5671" t="s">
        <v>165</v>
      </c>
      <c r="P5671" t="s">
        <v>165</v>
      </c>
      <c r="Q5671" t="s">
        <v>165</v>
      </c>
    </row>
    <row r="5672">
      <c r="B5672" t="s">
        <v>165</v>
      </c>
      <c r="C5672" t="s">
        <v>165</v>
      </c>
      <c r="D5672" t="s">
        <v>165</v>
      </c>
      <c r="E5672" t="s">
        <v>165</v>
      </c>
      <c r="F5672" t="s">
        <v>165</v>
      </c>
      <c r="G5672" t="s">
        <v>165</v>
      </c>
      <c r="H5672" t="s">
        <v>165</v>
      </c>
      <c r="J5672" t="s">
        <v>165</v>
      </c>
      <c r="K5672" t="s">
        <v>165</v>
      </c>
      <c r="L5672" t="s">
        <v>165</v>
      </c>
      <c r="M5672" t="s">
        <v>165</v>
      </c>
      <c r="N5672" t="s">
        <v>165</v>
      </c>
      <c r="O5672" t="s">
        <v>165</v>
      </c>
      <c r="P5672" t="s">
        <v>165</v>
      </c>
      <c r="Q5672" t="s">
        <v>165</v>
      </c>
    </row>
    <row r="5673">
      <c r="B5673" t="s">
        <v>165</v>
      </c>
      <c r="C5673" t="s">
        <v>165</v>
      </c>
      <c r="D5673" t="s">
        <v>165</v>
      </c>
      <c r="E5673" t="s">
        <v>165</v>
      </c>
      <c r="F5673" t="s">
        <v>165</v>
      </c>
      <c r="G5673" t="s">
        <v>165</v>
      </c>
      <c r="H5673" t="s">
        <v>165</v>
      </c>
      <c r="J5673" t="s">
        <v>165</v>
      </c>
      <c r="K5673" t="s">
        <v>165</v>
      </c>
      <c r="L5673" t="s">
        <v>165</v>
      </c>
      <c r="M5673" t="s">
        <v>165</v>
      </c>
      <c r="N5673" t="s">
        <v>165</v>
      </c>
      <c r="O5673" t="s">
        <v>165</v>
      </c>
      <c r="P5673" t="s">
        <v>165</v>
      </c>
      <c r="Q5673" t="s">
        <v>165</v>
      </c>
    </row>
    <row r="5674">
      <c r="B5674" t="s">
        <v>165</v>
      </c>
      <c r="C5674" t="s">
        <v>165</v>
      </c>
      <c r="D5674" t="s">
        <v>165</v>
      </c>
      <c r="E5674" t="s">
        <v>165</v>
      </c>
      <c r="F5674" t="s">
        <v>165</v>
      </c>
      <c r="G5674" t="s">
        <v>165</v>
      </c>
      <c r="H5674" t="s">
        <v>165</v>
      </c>
      <c r="J5674" t="s">
        <v>165</v>
      </c>
      <c r="K5674" t="s">
        <v>165</v>
      </c>
      <c r="L5674" t="s">
        <v>165</v>
      </c>
      <c r="M5674" t="s">
        <v>165</v>
      </c>
      <c r="N5674" t="s">
        <v>165</v>
      </c>
      <c r="O5674" t="s">
        <v>165</v>
      </c>
      <c r="P5674" t="s">
        <v>165</v>
      </c>
      <c r="Q5674" t="s">
        <v>165</v>
      </c>
    </row>
    <row r="5675">
      <c r="B5675" t="s">
        <v>165</v>
      </c>
      <c r="C5675" t="s">
        <v>165</v>
      </c>
      <c r="D5675" t="s">
        <v>165</v>
      </c>
      <c r="E5675" t="s">
        <v>165</v>
      </c>
      <c r="F5675" t="s">
        <v>165</v>
      </c>
      <c r="G5675" t="s">
        <v>165</v>
      </c>
      <c r="H5675" t="s">
        <v>165</v>
      </c>
      <c r="J5675" t="s">
        <v>165</v>
      </c>
      <c r="K5675" t="s">
        <v>165</v>
      </c>
      <c r="L5675" t="s">
        <v>165</v>
      </c>
      <c r="M5675" t="s">
        <v>165</v>
      </c>
      <c r="N5675" t="s">
        <v>165</v>
      </c>
      <c r="O5675" t="s">
        <v>165</v>
      </c>
      <c r="P5675" t="s">
        <v>165</v>
      </c>
      <c r="Q5675" t="s">
        <v>165</v>
      </c>
    </row>
    <row r="5676">
      <c r="B5676" t="s">
        <v>165</v>
      </c>
      <c r="C5676" t="s">
        <v>165</v>
      </c>
      <c r="D5676" t="s">
        <v>165</v>
      </c>
      <c r="E5676" t="s">
        <v>165</v>
      </c>
      <c r="F5676" t="s">
        <v>165</v>
      </c>
      <c r="G5676" t="s">
        <v>165</v>
      </c>
      <c r="H5676" t="s">
        <v>165</v>
      </c>
      <c r="J5676" t="s">
        <v>165</v>
      </c>
      <c r="K5676" t="s">
        <v>165</v>
      </c>
      <c r="L5676" t="s">
        <v>165</v>
      </c>
      <c r="M5676" t="s">
        <v>165</v>
      </c>
      <c r="N5676" t="s">
        <v>165</v>
      </c>
      <c r="O5676" t="s">
        <v>165</v>
      </c>
      <c r="P5676" t="s">
        <v>165</v>
      </c>
      <c r="Q5676" t="s">
        <v>165</v>
      </c>
    </row>
    <row r="5677">
      <c r="B5677" t="s">
        <v>165</v>
      </c>
      <c r="C5677" t="s">
        <v>165</v>
      </c>
      <c r="D5677" t="s">
        <v>165</v>
      </c>
      <c r="E5677" t="s">
        <v>165</v>
      </c>
      <c r="F5677" t="s">
        <v>165</v>
      </c>
      <c r="G5677" t="s">
        <v>165</v>
      </c>
      <c r="H5677" t="s">
        <v>165</v>
      </c>
      <c r="J5677" t="s">
        <v>165</v>
      </c>
      <c r="K5677" t="s">
        <v>165</v>
      </c>
      <c r="L5677" t="s">
        <v>165</v>
      </c>
      <c r="M5677" t="s">
        <v>165</v>
      </c>
      <c r="N5677" t="s">
        <v>165</v>
      </c>
      <c r="O5677" t="s">
        <v>165</v>
      </c>
      <c r="P5677" t="s">
        <v>165</v>
      </c>
      <c r="Q5677" t="s">
        <v>165</v>
      </c>
    </row>
    <row r="5678">
      <c r="B5678" t="s">
        <v>165</v>
      </c>
      <c r="C5678" t="s">
        <v>165</v>
      </c>
      <c r="D5678" t="s">
        <v>165</v>
      </c>
      <c r="E5678" t="s">
        <v>165</v>
      </c>
      <c r="F5678" t="s">
        <v>165</v>
      </c>
      <c r="G5678" t="s">
        <v>165</v>
      </c>
      <c r="H5678" t="s">
        <v>165</v>
      </c>
      <c r="J5678" t="s">
        <v>165</v>
      </c>
      <c r="K5678" t="s">
        <v>165</v>
      </c>
      <c r="L5678" t="s">
        <v>165</v>
      </c>
      <c r="M5678" t="s">
        <v>165</v>
      </c>
      <c r="N5678" t="s">
        <v>165</v>
      </c>
      <c r="O5678" t="s">
        <v>165</v>
      </c>
      <c r="P5678" t="s">
        <v>165</v>
      </c>
      <c r="Q5678" t="s">
        <v>165</v>
      </c>
    </row>
    <row r="5679">
      <c r="B5679" t="s">
        <v>165</v>
      </c>
      <c r="C5679" t="s">
        <v>165</v>
      </c>
      <c r="D5679" t="s">
        <v>165</v>
      </c>
      <c r="E5679" t="s">
        <v>165</v>
      </c>
      <c r="F5679" t="s">
        <v>165</v>
      </c>
      <c r="G5679" t="s">
        <v>165</v>
      </c>
      <c r="H5679" t="s">
        <v>165</v>
      </c>
      <c r="J5679" t="s">
        <v>165</v>
      </c>
      <c r="K5679" t="s">
        <v>165</v>
      </c>
      <c r="L5679" t="s">
        <v>165</v>
      </c>
      <c r="M5679" t="s">
        <v>165</v>
      </c>
      <c r="N5679" t="s">
        <v>165</v>
      </c>
      <c r="O5679" t="s">
        <v>165</v>
      </c>
      <c r="P5679" t="s">
        <v>165</v>
      </c>
      <c r="Q5679" t="s">
        <v>165</v>
      </c>
    </row>
    <row r="5680">
      <c r="B5680" t="s">
        <v>165</v>
      </c>
      <c r="C5680" t="s">
        <v>165</v>
      </c>
      <c r="D5680" t="s">
        <v>165</v>
      </c>
      <c r="E5680" t="s">
        <v>165</v>
      </c>
      <c r="F5680" t="s">
        <v>165</v>
      </c>
      <c r="G5680" t="s">
        <v>165</v>
      </c>
      <c r="H5680" t="s">
        <v>165</v>
      </c>
      <c r="J5680" t="s">
        <v>165</v>
      </c>
      <c r="K5680" t="s">
        <v>165</v>
      </c>
      <c r="L5680" t="s">
        <v>165</v>
      </c>
      <c r="M5680" t="s">
        <v>165</v>
      </c>
      <c r="N5680" t="s">
        <v>165</v>
      </c>
      <c r="O5680" t="s">
        <v>165</v>
      </c>
      <c r="P5680" t="s">
        <v>165</v>
      </c>
      <c r="Q5680" t="s">
        <v>165</v>
      </c>
    </row>
    <row r="5681">
      <c r="B5681" t="s">
        <v>165</v>
      </c>
      <c r="C5681" t="s">
        <v>165</v>
      </c>
      <c r="D5681" t="s">
        <v>165</v>
      </c>
      <c r="E5681" t="s">
        <v>165</v>
      </c>
      <c r="F5681" t="s">
        <v>165</v>
      </c>
      <c r="G5681" t="s">
        <v>165</v>
      </c>
      <c r="H5681" t="s">
        <v>165</v>
      </c>
      <c r="J5681" t="s">
        <v>165</v>
      </c>
      <c r="K5681" t="s">
        <v>165</v>
      </c>
      <c r="L5681" t="s">
        <v>165</v>
      </c>
      <c r="M5681" t="s">
        <v>165</v>
      </c>
      <c r="N5681" t="s">
        <v>165</v>
      </c>
      <c r="O5681" t="s">
        <v>165</v>
      </c>
      <c r="P5681" t="s">
        <v>165</v>
      </c>
      <c r="Q5681" t="s">
        <v>165</v>
      </c>
    </row>
    <row r="5682">
      <c r="B5682" t="s">
        <v>165</v>
      </c>
      <c r="C5682" t="s">
        <v>165</v>
      </c>
      <c r="D5682" t="s">
        <v>165</v>
      </c>
      <c r="E5682" t="s">
        <v>165</v>
      </c>
      <c r="F5682" t="s">
        <v>165</v>
      </c>
      <c r="G5682" t="s">
        <v>165</v>
      </c>
      <c r="H5682" t="s">
        <v>165</v>
      </c>
      <c r="J5682" t="s">
        <v>165</v>
      </c>
      <c r="K5682" t="s">
        <v>165</v>
      </c>
      <c r="L5682" t="s">
        <v>165</v>
      </c>
      <c r="M5682" t="s">
        <v>165</v>
      </c>
      <c r="N5682" t="s">
        <v>165</v>
      </c>
      <c r="O5682" t="s">
        <v>165</v>
      </c>
      <c r="P5682" t="s">
        <v>165</v>
      </c>
      <c r="Q5682" t="s">
        <v>165</v>
      </c>
    </row>
    <row r="5683">
      <c r="B5683" t="s">
        <v>165</v>
      </c>
      <c r="C5683" t="s">
        <v>165</v>
      </c>
      <c r="D5683" t="s">
        <v>165</v>
      </c>
      <c r="E5683" t="s">
        <v>165</v>
      </c>
      <c r="F5683" t="s">
        <v>165</v>
      </c>
      <c r="G5683" t="s">
        <v>165</v>
      </c>
      <c r="H5683" t="s">
        <v>165</v>
      </c>
      <c r="J5683" t="s">
        <v>165</v>
      </c>
      <c r="K5683" t="s">
        <v>165</v>
      </c>
      <c r="L5683" t="s">
        <v>165</v>
      </c>
      <c r="M5683" t="s">
        <v>165</v>
      </c>
      <c r="N5683" t="s">
        <v>165</v>
      </c>
      <c r="O5683" t="s">
        <v>165</v>
      </c>
      <c r="P5683" t="s">
        <v>165</v>
      </c>
      <c r="Q5683" t="s">
        <v>165</v>
      </c>
    </row>
    <row r="5684">
      <c r="B5684" t="s">
        <v>165</v>
      </c>
      <c r="C5684" t="s">
        <v>165</v>
      </c>
      <c r="D5684" t="s">
        <v>165</v>
      </c>
      <c r="E5684" t="s">
        <v>165</v>
      </c>
      <c r="F5684" t="s">
        <v>165</v>
      </c>
      <c r="G5684" t="s">
        <v>165</v>
      </c>
      <c r="H5684" t="s">
        <v>165</v>
      </c>
      <c r="J5684" t="s">
        <v>165</v>
      </c>
      <c r="K5684" t="s">
        <v>165</v>
      </c>
      <c r="L5684" t="s">
        <v>165</v>
      </c>
      <c r="M5684" t="s">
        <v>165</v>
      </c>
      <c r="N5684" t="s">
        <v>165</v>
      </c>
      <c r="O5684" t="s">
        <v>165</v>
      </c>
      <c r="P5684" t="s">
        <v>165</v>
      </c>
      <c r="Q5684" t="s">
        <v>165</v>
      </c>
    </row>
    <row r="5685">
      <c r="B5685" t="s">
        <v>165</v>
      </c>
      <c r="C5685" t="s">
        <v>165</v>
      </c>
      <c r="D5685" t="s">
        <v>165</v>
      </c>
      <c r="E5685" t="s">
        <v>165</v>
      </c>
      <c r="F5685" t="s">
        <v>165</v>
      </c>
      <c r="G5685" t="s">
        <v>165</v>
      </c>
      <c r="H5685" t="s">
        <v>165</v>
      </c>
      <c r="J5685" t="s">
        <v>165</v>
      </c>
      <c r="K5685" t="s">
        <v>165</v>
      </c>
      <c r="L5685" t="s">
        <v>165</v>
      </c>
      <c r="M5685" t="s">
        <v>165</v>
      </c>
      <c r="N5685" t="s">
        <v>165</v>
      </c>
      <c r="O5685" t="s">
        <v>165</v>
      </c>
      <c r="P5685" t="s">
        <v>165</v>
      </c>
      <c r="Q5685" t="s">
        <v>165</v>
      </c>
    </row>
    <row r="5686">
      <c r="B5686" t="s">
        <v>165</v>
      </c>
      <c r="C5686" t="s">
        <v>165</v>
      </c>
      <c r="D5686" t="s">
        <v>165</v>
      </c>
      <c r="E5686" t="s">
        <v>165</v>
      </c>
      <c r="F5686" t="s">
        <v>165</v>
      </c>
      <c r="G5686" t="s">
        <v>165</v>
      </c>
      <c r="H5686" t="s">
        <v>165</v>
      </c>
      <c r="J5686" t="s">
        <v>165</v>
      </c>
      <c r="K5686" t="s">
        <v>165</v>
      </c>
      <c r="L5686" t="s">
        <v>165</v>
      </c>
      <c r="M5686" t="s">
        <v>165</v>
      </c>
      <c r="N5686" t="s">
        <v>165</v>
      </c>
      <c r="O5686" t="s">
        <v>165</v>
      </c>
      <c r="P5686" t="s">
        <v>165</v>
      </c>
      <c r="Q5686" t="s">
        <v>165</v>
      </c>
    </row>
    <row r="5687">
      <c r="B5687" t="s">
        <v>165</v>
      </c>
      <c r="C5687" t="s">
        <v>165</v>
      </c>
      <c r="D5687" t="s">
        <v>165</v>
      </c>
      <c r="E5687" t="s">
        <v>165</v>
      </c>
      <c r="F5687" t="s">
        <v>165</v>
      </c>
      <c r="G5687" t="s">
        <v>165</v>
      </c>
      <c r="H5687" t="s">
        <v>165</v>
      </c>
      <c r="J5687" t="s">
        <v>165</v>
      </c>
      <c r="K5687" t="s">
        <v>165</v>
      </c>
      <c r="L5687" t="s">
        <v>165</v>
      </c>
      <c r="M5687" t="s">
        <v>165</v>
      </c>
      <c r="N5687" t="s">
        <v>165</v>
      </c>
      <c r="O5687" t="s">
        <v>165</v>
      </c>
      <c r="P5687" t="s">
        <v>165</v>
      </c>
      <c r="Q5687" t="s">
        <v>165</v>
      </c>
    </row>
    <row r="5688">
      <c r="B5688" t="s">
        <v>165</v>
      </c>
      <c r="C5688" t="s">
        <v>165</v>
      </c>
      <c r="D5688" t="s">
        <v>165</v>
      </c>
      <c r="E5688" t="s">
        <v>165</v>
      </c>
      <c r="F5688" t="s">
        <v>165</v>
      </c>
      <c r="G5688" t="s">
        <v>165</v>
      </c>
      <c r="H5688" t="s">
        <v>165</v>
      </c>
      <c r="J5688" t="s">
        <v>165</v>
      </c>
      <c r="K5688" t="s">
        <v>165</v>
      </c>
      <c r="L5688" t="s">
        <v>165</v>
      </c>
      <c r="M5688" t="s">
        <v>165</v>
      </c>
      <c r="N5688" t="s">
        <v>165</v>
      </c>
      <c r="O5688" t="s">
        <v>165</v>
      </c>
      <c r="P5688" t="s">
        <v>165</v>
      </c>
      <c r="Q5688" t="s">
        <v>165</v>
      </c>
    </row>
    <row r="5689">
      <c r="B5689" t="s">
        <v>165</v>
      </c>
      <c r="C5689" t="s">
        <v>165</v>
      </c>
      <c r="D5689" t="s">
        <v>165</v>
      </c>
      <c r="E5689" t="s">
        <v>165</v>
      </c>
      <c r="F5689" t="s">
        <v>165</v>
      </c>
      <c r="G5689" t="s">
        <v>165</v>
      </c>
      <c r="H5689" t="s">
        <v>165</v>
      </c>
      <c r="J5689" t="s">
        <v>165</v>
      </c>
      <c r="K5689" t="s">
        <v>165</v>
      </c>
      <c r="L5689" t="s">
        <v>165</v>
      </c>
      <c r="M5689" t="s">
        <v>165</v>
      </c>
      <c r="N5689" t="s">
        <v>165</v>
      </c>
      <c r="O5689" t="s">
        <v>165</v>
      </c>
      <c r="P5689" t="s">
        <v>165</v>
      </c>
      <c r="Q5689" t="s">
        <v>165</v>
      </c>
    </row>
    <row r="5690">
      <c r="B5690" t="s">
        <v>165</v>
      </c>
      <c r="C5690" t="s">
        <v>165</v>
      </c>
      <c r="D5690" t="s">
        <v>165</v>
      </c>
      <c r="E5690" t="s">
        <v>165</v>
      </c>
      <c r="F5690" t="s">
        <v>165</v>
      </c>
      <c r="G5690" t="s">
        <v>165</v>
      </c>
      <c r="H5690" t="s">
        <v>165</v>
      </c>
      <c r="J5690" t="s">
        <v>165</v>
      </c>
      <c r="K5690" t="s">
        <v>165</v>
      </c>
      <c r="L5690" t="s">
        <v>165</v>
      </c>
      <c r="M5690" t="s">
        <v>165</v>
      </c>
      <c r="N5690" t="s">
        <v>165</v>
      </c>
      <c r="O5690" t="s">
        <v>165</v>
      </c>
      <c r="P5690" t="s">
        <v>165</v>
      </c>
      <c r="Q5690" t="s">
        <v>165</v>
      </c>
    </row>
    <row r="5691">
      <c r="B5691" t="s">
        <v>165</v>
      </c>
      <c r="C5691" t="s">
        <v>165</v>
      </c>
      <c r="D5691" t="s">
        <v>165</v>
      </c>
      <c r="E5691" t="s">
        <v>165</v>
      </c>
      <c r="F5691" t="s">
        <v>165</v>
      </c>
      <c r="G5691" t="s">
        <v>165</v>
      </c>
      <c r="H5691" t="s">
        <v>165</v>
      </c>
      <c r="J5691" t="s">
        <v>165</v>
      </c>
      <c r="K5691" t="s">
        <v>165</v>
      </c>
      <c r="L5691" t="s">
        <v>165</v>
      </c>
      <c r="M5691" t="s">
        <v>165</v>
      </c>
      <c r="N5691" t="s">
        <v>165</v>
      </c>
      <c r="O5691" t="s">
        <v>165</v>
      </c>
      <c r="P5691" t="s">
        <v>165</v>
      </c>
      <c r="Q5691" t="s">
        <v>165</v>
      </c>
    </row>
    <row r="5692">
      <c r="B5692" t="s">
        <v>165</v>
      </c>
      <c r="C5692" t="s">
        <v>165</v>
      </c>
      <c r="D5692" t="s">
        <v>165</v>
      </c>
      <c r="E5692" t="s">
        <v>165</v>
      </c>
      <c r="F5692" t="s">
        <v>165</v>
      </c>
      <c r="G5692" t="s">
        <v>165</v>
      </c>
      <c r="H5692" t="s">
        <v>165</v>
      </c>
      <c r="J5692" t="s">
        <v>165</v>
      </c>
      <c r="K5692" t="s">
        <v>165</v>
      </c>
      <c r="L5692" t="s">
        <v>165</v>
      </c>
      <c r="M5692" t="s">
        <v>165</v>
      </c>
      <c r="N5692" t="s">
        <v>165</v>
      </c>
      <c r="O5692" t="s">
        <v>165</v>
      </c>
      <c r="P5692" t="s">
        <v>165</v>
      </c>
      <c r="Q5692" t="s">
        <v>165</v>
      </c>
    </row>
    <row r="5693">
      <c r="B5693" t="s">
        <v>165</v>
      </c>
      <c r="C5693" t="s">
        <v>165</v>
      </c>
      <c r="D5693" t="s">
        <v>165</v>
      </c>
      <c r="E5693" t="s">
        <v>165</v>
      </c>
      <c r="F5693" t="s">
        <v>165</v>
      </c>
      <c r="G5693" t="s">
        <v>165</v>
      </c>
      <c r="H5693" t="s">
        <v>165</v>
      </c>
      <c r="J5693" t="s">
        <v>165</v>
      </c>
      <c r="K5693" t="s">
        <v>165</v>
      </c>
      <c r="L5693" t="s">
        <v>165</v>
      </c>
      <c r="M5693" t="s">
        <v>165</v>
      </c>
      <c r="N5693" t="s">
        <v>165</v>
      </c>
      <c r="O5693" t="s">
        <v>165</v>
      </c>
      <c r="P5693" t="s">
        <v>165</v>
      </c>
      <c r="Q5693" t="s">
        <v>165</v>
      </c>
    </row>
    <row r="5694">
      <c r="B5694" t="s">
        <v>165</v>
      </c>
      <c r="C5694" t="s">
        <v>165</v>
      </c>
      <c r="D5694" t="s">
        <v>165</v>
      </c>
      <c r="E5694" t="s">
        <v>165</v>
      </c>
      <c r="F5694" t="s">
        <v>165</v>
      </c>
      <c r="G5694" t="s">
        <v>165</v>
      </c>
      <c r="H5694" t="s">
        <v>165</v>
      </c>
      <c r="J5694" t="s">
        <v>165</v>
      </c>
      <c r="K5694" t="s">
        <v>165</v>
      </c>
      <c r="L5694" t="s">
        <v>165</v>
      </c>
      <c r="M5694" t="s">
        <v>165</v>
      </c>
      <c r="N5694" t="s">
        <v>165</v>
      </c>
      <c r="O5694" t="s">
        <v>165</v>
      </c>
      <c r="P5694" t="s">
        <v>165</v>
      </c>
      <c r="Q5694" t="s">
        <v>165</v>
      </c>
    </row>
    <row r="5695">
      <c r="B5695" t="s">
        <v>165</v>
      </c>
      <c r="C5695" t="s">
        <v>165</v>
      </c>
      <c r="D5695" t="s">
        <v>165</v>
      </c>
      <c r="E5695" t="s">
        <v>165</v>
      </c>
      <c r="F5695" t="s">
        <v>165</v>
      </c>
      <c r="G5695" t="s">
        <v>165</v>
      </c>
      <c r="H5695" t="s">
        <v>165</v>
      </c>
      <c r="J5695" t="s">
        <v>165</v>
      </c>
      <c r="K5695" t="s">
        <v>165</v>
      </c>
      <c r="L5695" t="s">
        <v>165</v>
      </c>
      <c r="M5695" t="s">
        <v>165</v>
      </c>
      <c r="N5695" t="s">
        <v>165</v>
      </c>
      <c r="O5695" t="s">
        <v>165</v>
      </c>
      <c r="P5695" t="s">
        <v>165</v>
      </c>
      <c r="Q5695" t="s">
        <v>165</v>
      </c>
    </row>
    <row r="5696">
      <c r="B5696" t="s">
        <v>165</v>
      </c>
      <c r="C5696" t="s">
        <v>165</v>
      </c>
      <c r="D5696" t="s">
        <v>165</v>
      </c>
      <c r="E5696" t="s">
        <v>165</v>
      </c>
      <c r="F5696" t="s">
        <v>165</v>
      </c>
      <c r="G5696" t="s">
        <v>165</v>
      </c>
      <c r="H5696" t="s">
        <v>165</v>
      </c>
      <c r="J5696" t="s">
        <v>165</v>
      </c>
      <c r="K5696" t="s">
        <v>165</v>
      </c>
      <c r="L5696" t="s">
        <v>165</v>
      </c>
      <c r="M5696" t="s">
        <v>165</v>
      </c>
      <c r="N5696" t="s">
        <v>165</v>
      </c>
      <c r="O5696" t="s">
        <v>165</v>
      </c>
      <c r="P5696" t="s">
        <v>165</v>
      </c>
      <c r="Q5696" t="s">
        <v>165</v>
      </c>
    </row>
    <row r="5697">
      <c r="B5697" t="s">
        <v>165</v>
      </c>
      <c r="C5697" t="s">
        <v>165</v>
      </c>
      <c r="D5697" t="s">
        <v>165</v>
      </c>
      <c r="E5697" t="s">
        <v>165</v>
      </c>
      <c r="F5697" t="s">
        <v>165</v>
      </c>
      <c r="G5697" t="s">
        <v>165</v>
      </c>
      <c r="H5697" t="s">
        <v>165</v>
      </c>
      <c r="J5697" t="s">
        <v>165</v>
      </c>
      <c r="K5697" t="s">
        <v>165</v>
      </c>
      <c r="L5697" t="s">
        <v>165</v>
      </c>
      <c r="M5697" t="s">
        <v>165</v>
      </c>
      <c r="N5697" t="s">
        <v>165</v>
      </c>
      <c r="O5697" t="s">
        <v>165</v>
      </c>
      <c r="P5697" t="s">
        <v>165</v>
      </c>
      <c r="Q5697" t="s">
        <v>165</v>
      </c>
    </row>
    <row r="5698">
      <c r="B5698" t="s">
        <v>165</v>
      </c>
      <c r="C5698" t="s">
        <v>165</v>
      </c>
      <c r="D5698" t="s">
        <v>165</v>
      </c>
      <c r="E5698" t="s">
        <v>165</v>
      </c>
      <c r="F5698" t="s">
        <v>165</v>
      </c>
      <c r="G5698" t="s">
        <v>165</v>
      </c>
      <c r="H5698" t="s">
        <v>165</v>
      </c>
      <c r="J5698" t="s">
        <v>165</v>
      </c>
      <c r="K5698" t="s">
        <v>165</v>
      </c>
      <c r="L5698" t="s">
        <v>165</v>
      </c>
      <c r="M5698" t="s">
        <v>165</v>
      </c>
      <c r="N5698" t="s">
        <v>165</v>
      </c>
      <c r="O5698" t="s">
        <v>165</v>
      </c>
      <c r="P5698" t="s">
        <v>165</v>
      </c>
      <c r="Q5698" t="s">
        <v>165</v>
      </c>
    </row>
    <row r="5699">
      <c r="B5699" t="s">
        <v>165</v>
      </c>
      <c r="C5699" t="s">
        <v>165</v>
      </c>
      <c r="D5699" t="s">
        <v>165</v>
      </c>
      <c r="E5699" t="s">
        <v>165</v>
      </c>
      <c r="F5699" t="s">
        <v>165</v>
      </c>
      <c r="G5699" t="s">
        <v>165</v>
      </c>
      <c r="H5699" t="s">
        <v>165</v>
      </c>
      <c r="J5699" t="s">
        <v>165</v>
      </c>
      <c r="K5699" t="s">
        <v>165</v>
      </c>
      <c r="L5699" t="s">
        <v>165</v>
      </c>
      <c r="M5699" t="s">
        <v>165</v>
      </c>
      <c r="N5699" t="s">
        <v>165</v>
      </c>
      <c r="O5699" t="s">
        <v>165</v>
      </c>
      <c r="P5699" t="s">
        <v>165</v>
      </c>
      <c r="Q5699" t="s">
        <v>165</v>
      </c>
    </row>
    <row r="5700">
      <c r="B5700" t="s">
        <v>165</v>
      </c>
      <c r="C5700" t="s">
        <v>165</v>
      </c>
      <c r="D5700" t="s">
        <v>165</v>
      </c>
      <c r="E5700" t="s">
        <v>165</v>
      </c>
      <c r="F5700" t="s">
        <v>165</v>
      </c>
      <c r="G5700" t="s">
        <v>165</v>
      </c>
      <c r="H5700" t="s">
        <v>165</v>
      </c>
      <c r="J5700" t="s">
        <v>165</v>
      </c>
      <c r="K5700" t="s">
        <v>165</v>
      </c>
      <c r="L5700" t="s">
        <v>165</v>
      </c>
      <c r="M5700" t="s">
        <v>165</v>
      </c>
      <c r="N5700" t="s">
        <v>165</v>
      </c>
      <c r="O5700" t="s">
        <v>165</v>
      </c>
      <c r="P5700" t="s">
        <v>165</v>
      </c>
      <c r="Q5700" t="s">
        <v>165</v>
      </c>
    </row>
    <row r="5701">
      <c r="B5701" t="s">
        <v>165</v>
      </c>
      <c r="C5701" t="s">
        <v>165</v>
      </c>
      <c r="D5701" t="s">
        <v>165</v>
      </c>
      <c r="E5701" t="s">
        <v>165</v>
      </c>
      <c r="F5701" t="s">
        <v>165</v>
      </c>
      <c r="G5701" t="s">
        <v>165</v>
      </c>
      <c r="H5701" t="s">
        <v>165</v>
      </c>
      <c r="J5701" t="s">
        <v>165</v>
      </c>
      <c r="K5701" t="s">
        <v>165</v>
      </c>
      <c r="L5701" t="s">
        <v>165</v>
      </c>
      <c r="M5701" t="s">
        <v>165</v>
      </c>
      <c r="N5701" t="s">
        <v>165</v>
      </c>
      <c r="O5701" t="s">
        <v>165</v>
      </c>
      <c r="P5701" t="s">
        <v>165</v>
      </c>
      <c r="Q5701" t="s">
        <v>165</v>
      </c>
    </row>
    <row r="5702">
      <c r="B5702" t="s">
        <v>165</v>
      </c>
      <c r="C5702" t="s">
        <v>165</v>
      </c>
      <c r="D5702" t="s">
        <v>165</v>
      </c>
      <c r="E5702" t="s">
        <v>165</v>
      </c>
      <c r="F5702" t="s">
        <v>165</v>
      </c>
      <c r="G5702" t="s">
        <v>165</v>
      </c>
      <c r="H5702" t="s">
        <v>165</v>
      </c>
      <c r="J5702" t="s">
        <v>165</v>
      </c>
      <c r="K5702" t="s">
        <v>165</v>
      </c>
      <c r="L5702" t="s">
        <v>165</v>
      </c>
      <c r="M5702" t="s">
        <v>165</v>
      </c>
      <c r="N5702" t="s">
        <v>165</v>
      </c>
      <c r="O5702" t="s">
        <v>165</v>
      </c>
      <c r="P5702" t="s">
        <v>165</v>
      </c>
      <c r="Q5702" t="s">
        <v>165</v>
      </c>
    </row>
    <row r="5703">
      <c r="B5703" t="s">
        <v>165</v>
      </c>
      <c r="C5703" t="s">
        <v>165</v>
      </c>
      <c r="D5703" t="s">
        <v>165</v>
      </c>
      <c r="E5703" t="s">
        <v>165</v>
      </c>
      <c r="F5703" t="s">
        <v>165</v>
      </c>
      <c r="G5703" t="s">
        <v>165</v>
      </c>
      <c r="H5703" t="s">
        <v>165</v>
      </c>
      <c r="J5703" t="s">
        <v>165</v>
      </c>
      <c r="K5703" t="s">
        <v>165</v>
      </c>
      <c r="L5703" t="s">
        <v>165</v>
      </c>
      <c r="M5703" t="s">
        <v>165</v>
      </c>
      <c r="N5703" t="s">
        <v>165</v>
      </c>
      <c r="O5703" t="s">
        <v>165</v>
      </c>
      <c r="P5703" t="s">
        <v>165</v>
      </c>
      <c r="Q5703" t="s">
        <v>165</v>
      </c>
    </row>
    <row r="5704">
      <c r="B5704" t="s">
        <v>165</v>
      </c>
      <c r="C5704" t="s">
        <v>165</v>
      </c>
      <c r="D5704" t="s">
        <v>165</v>
      </c>
      <c r="E5704" t="s">
        <v>165</v>
      </c>
      <c r="F5704" t="s">
        <v>165</v>
      </c>
      <c r="G5704" t="s">
        <v>165</v>
      </c>
      <c r="H5704" t="s">
        <v>165</v>
      </c>
      <c r="J5704" t="s">
        <v>165</v>
      </c>
      <c r="K5704" t="s">
        <v>165</v>
      </c>
      <c r="L5704" t="s">
        <v>165</v>
      </c>
      <c r="M5704" t="s">
        <v>165</v>
      </c>
      <c r="N5704" t="s">
        <v>165</v>
      </c>
      <c r="O5704" t="s">
        <v>165</v>
      </c>
      <c r="P5704" t="s">
        <v>165</v>
      </c>
      <c r="Q5704" t="s">
        <v>165</v>
      </c>
    </row>
    <row r="5705">
      <c r="B5705" t="s">
        <v>165</v>
      </c>
      <c r="C5705" t="s">
        <v>165</v>
      </c>
      <c r="D5705" t="s">
        <v>165</v>
      </c>
      <c r="E5705" t="s">
        <v>165</v>
      </c>
      <c r="F5705" t="s">
        <v>165</v>
      </c>
      <c r="G5705" t="s">
        <v>165</v>
      </c>
      <c r="H5705" t="s">
        <v>165</v>
      </c>
      <c r="J5705" t="s">
        <v>165</v>
      </c>
      <c r="K5705" t="s">
        <v>165</v>
      </c>
      <c r="L5705" t="s">
        <v>165</v>
      </c>
      <c r="M5705" t="s">
        <v>165</v>
      </c>
      <c r="N5705" t="s">
        <v>165</v>
      </c>
      <c r="O5705" t="s">
        <v>165</v>
      </c>
      <c r="P5705" t="s">
        <v>165</v>
      </c>
      <c r="Q5705" t="s">
        <v>165</v>
      </c>
    </row>
    <row r="5706">
      <c r="B5706" t="s">
        <v>165</v>
      </c>
      <c r="C5706" t="s">
        <v>165</v>
      </c>
      <c r="D5706" t="s">
        <v>165</v>
      </c>
      <c r="E5706" t="s">
        <v>165</v>
      </c>
      <c r="F5706" t="s">
        <v>165</v>
      </c>
      <c r="G5706" t="s">
        <v>165</v>
      </c>
      <c r="H5706" t="s">
        <v>165</v>
      </c>
      <c r="J5706" t="s">
        <v>165</v>
      </c>
      <c r="K5706" t="s">
        <v>165</v>
      </c>
      <c r="L5706" t="s">
        <v>165</v>
      </c>
      <c r="M5706" t="s">
        <v>165</v>
      </c>
      <c r="N5706" t="s">
        <v>165</v>
      </c>
      <c r="O5706" t="s">
        <v>165</v>
      </c>
      <c r="P5706" t="s">
        <v>165</v>
      </c>
      <c r="Q5706" t="s">
        <v>165</v>
      </c>
    </row>
    <row r="5707">
      <c r="B5707" t="s">
        <v>165</v>
      </c>
      <c r="C5707" t="s">
        <v>165</v>
      </c>
      <c r="D5707" t="s">
        <v>165</v>
      </c>
      <c r="E5707" t="s">
        <v>165</v>
      </c>
      <c r="F5707" t="s">
        <v>165</v>
      </c>
      <c r="G5707" t="s">
        <v>165</v>
      </c>
      <c r="H5707" t="s">
        <v>165</v>
      </c>
      <c r="J5707" t="s">
        <v>165</v>
      </c>
      <c r="K5707" t="s">
        <v>165</v>
      </c>
      <c r="L5707" t="s">
        <v>165</v>
      </c>
      <c r="M5707" t="s">
        <v>165</v>
      </c>
      <c r="N5707" t="s">
        <v>165</v>
      </c>
      <c r="O5707" t="s">
        <v>165</v>
      </c>
      <c r="P5707" t="s">
        <v>165</v>
      </c>
      <c r="Q5707" t="s">
        <v>165</v>
      </c>
    </row>
    <row r="5708">
      <c r="B5708" t="s">
        <v>165</v>
      </c>
      <c r="C5708" t="s">
        <v>165</v>
      </c>
      <c r="D5708" t="s">
        <v>165</v>
      </c>
      <c r="E5708" t="s">
        <v>165</v>
      </c>
      <c r="F5708" t="s">
        <v>165</v>
      </c>
      <c r="G5708" t="s">
        <v>165</v>
      </c>
      <c r="H5708" t="s">
        <v>165</v>
      </c>
      <c r="J5708" t="s">
        <v>165</v>
      </c>
      <c r="K5708" t="s">
        <v>165</v>
      </c>
      <c r="L5708" t="s">
        <v>165</v>
      </c>
      <c r="M5708" t="s">
        <v>165</v>
      </c>
      <c r="N5708" t="s">
        <v>165</v>
      </c>
      <c r="O5708" t="s">
        <v>165</v>
      </c>
      <c r="P5708" t="s">
        <v>165</v>
      </c>
      <c r="Q5708" t="s">
        <v>165</v>
      </c>
    </row>
    <row r="5709">
      <c r="B5709" t="s">
        <v>165</v>
      </c>
      <c r="C5709" t="s">
        <v>165</v>
      </c>
      <c r="D5709" t="s">
        <v>165</v>
      </c>
      <c r="E5709" t="s">
        <v>165</v>
      </c>
      <c r="F5709" t="s">
        <v>165</v>
      </c>
      <c r="G5709" t="s">
        <v>165</v>
      </c>
      <c r="H5709" t="s">
        <v>165</v>
      </c>
      <c r="J5709" t="s">
        <v>165</v>
      </c>
      <c r="K5709" t="s">
        <v>165</v>
      </c>
      <c r="L5709" t="s">
        <v>165</v>
      </c>
      <c r="M5709" t="s">
        <v>165</v>
      </c>
      <c r="N5709" t="s">
        <v>165</v>
      </c>
      <c r="O5709" t="s">
        <v>165</v>
      </c>
      <c r="P5709" t="s">
        <v>165</v>
      </c>
      <c r="Q5709" t="s">
        <v>165</v>
      </c>
    </row>
    <row r="5710">
      <c r="B5710" t="s">
        <v>165</v>
      </c>
      <c r="C5710" t="s">
        <v>165</v>
      </c>
      <c r="D5710" t="s">
        <v>165</v>
      </c>
      <c r="E5710" t="s">
        <v>165</v>
      </c>
      <c r="F5710" t="s">
        <v>165</v>
      </c>
      <c r="G5710" t="s">
        <v>165</v>
      </c>
      <c r="H5710" t="s">
        <v>165</v>
      </c>
      <c r="J5710" t="s">
        <v>165</v>
      </c>
      <c r="K5710" t="s">
        <v>165</v>
      </c>
      <c r="L5710" t="s">
        <v>165</v>
      </c>
      <c r="M5710" t="s">
        <v>165</v>
      </c>
      <c r="N5710" t="s">
        <v>165</v>
      </c>
      <c r="O5710" t="s">
        <v>165</v>
      </c>
      <c r="P5710" t="s">
        <v>165</v>
      </c>
      <c r="Q5710" t="s">
        <v>165</v>
      </c>
    </row>
    <row r="5711">
      <c r="B5711" t="s">
        <v>165</v>
      </c>
      <c r="C5711" t="s">
        <v>165</v>
      </c>
      <c r="D5711" t="s">
        <v>165</v>
      </c>
      <c r="E5711" t="s">
        <v>165</v>
      </c>
      <c r="F5711" t="s">
        <v>165</v>
      </c>
      <c r="G5711" t="s">
        <v>165</v>
      </c>
      <c r="H5711" t="s">
        <v>165</v>
      </c>
      <c r="J5711" t="s">
        <v>165</v>
      </c>
      <c r="K5711" t="s">
        <v>165</v>
      </c>
      <c r="L5711" t="s">
        <v>165</v>
      </c>
      <c r="M5711" t="s">
        <v>165</v>
      </c>
      <c r="N5711" t="s">
        <v>165</v>
      </c>
      <c r="O5711" t="s">
        <v>165</v>
      </c>
      <c r="P5711" t="s">
        <v>165</v>
      </c>
      <c r="Q5711" t="s">
        <v>165</v>
      </c>
    </row>
    <row r="5712">
      <c r="B5712" t="s">
        <v>165</v>
      </c>
      <c r="C5712" t="s">
        <v>165</v>
      </c>
      <c r="D5712" t="s">
        <v>165</v>
      </c>
      <c r="E5712" t="s">
        <v>165</v>
      </c>
      <c r="F5712" t="s">
        <v>165</v>
      </c>
      <c r="G5712" t="s">
        <v>165</v>
      </c>
      <c r="H5712" t="s">
        <v>165</v>
      </c>
      <c r="J5712" t="s">
        <v>165</v>
      </c>
      <c r="K5712" t="s">
        <v>165</v>
      </c>
      <c r="L5712" t="s">
        <v>165</v>
      </c>
      <c r="M5712" t="s">
        <v>165</v>
      </c>
      <c r="N5712" t="s">
        <v>165</v>
      </c>
      <c r="O5712" t="s">
        <v>165</v>
      </c>
      <c r="P5712" t="s">
        <v>165</v>
      </c>
      <c r="Q5712" t="s">
        <v>165</v>
      </c>
    </row>
    <row r="5713">
      <c r="B5713" t="s">
        <v>165</v>
      </c>
      <c r="C5713" t="s">
        <v>165</v>
      </c>
      <c r="D5713" t="s">
        <v>165</v>
      </c>
      <c r="E5713" t="s">
        <v>165</v>
      </c>
      <c r="F5713" t="s">
        <v>165</v>
      </c>
      <c r="G5713" t="s">
        <v>165</v>
      </c>
      <c r="H5713" t="s">
        <v>165</v>
      </c>
      <c r="J5713" t="s">
        <v>165</v>
      </c>
      <c r="K5713" t="s">
        <v>165</v>
      </c>
      <c r="L5713" t="s">
        <v>165</v>
      </c>
      <c r="M5713" t="s">
        <v>165</v>
      </c>
      <c r="N5713" t="s">
        <v>165</v>
      </c>
      <c r="O5713" t="s">
        <v>165</v>
      </c>
      <c r="P5713" t="s">
        <v>165</v>
      </c>
      <c r="Q5713" t="s">
        <v>165</v>
      </c>
    </row>
    <row r="5714">
      <c r="B5714" t="s">
        <v>165</v>
      </c>
      <c r="C5714" t="s">
        <v>165</v>
      </c>
      <c r="D5714" t="s">
        <v>165</v>
      </c>
      <c r="E5714" t="s">
        <v>165</v>
      </c>
      <c r="F5714" t="s">
        <v>165</v>
      </c>
      <c r="G5714" t="s">
        <v>165</v>
      </c>
      <c r="H5714" t="s">
        <v>165</v>
      </c>
      <c r="J5714" t="s">
        <v>165</v>
      </c>
      <c r="K5714" t="s">
        <v>165</v>
      </c>
      <c r="L5714" t="s">
        <v>165</v>
      </c>
      <c r="M5714" t="s">
        <v>165</v>
      </c>
      <c r="N5714" t="s">
        <v>165</v>
      </c>
      <c r="O5714" t="s">
        <v>165</v>
      </c>
      <c r="P5714" t="s">
        <v>165</v>
      </c>
      <c r="Q5714" t="s">
        <v>165</v>
      </c>
    </row>
    <row r="5715">
      <c r="B5715" t="s">
        <v>165</v>
      </c>
      <c r="C5715" t="s">
        <v>165</v>
      </c>
      <c r="D5715" t="s">
        <v>165</v>
      </c>
      <c r="E5715" t="s">
        <v>165</v>
      </c>
      <c r="F5715" t="s">
        <v>165</v>
      </c>
      <c r="G5715" t="s">
        <v>165</v>
      </c>
      <c r="H5715" t="s">
        <v>165</v>
      </c>
      <c r="J5715" t="s">
        <v>165</v>
      </c>
      <c r="K5715" t="s">
        <v>165</v>
      </c>
      <c r="L5715" t="s">
        <v>165</v>
      </c>
      <c r="M5715" t="s">
        <v>165</v>
      </c>
      <c r="N5715" t="s">
        <v>165</v>
      </c>
      <c r="O5715" t="s">
        <v>165</v>
      </c>
      <c r="P5715" t="s">
        <v>165</v>
      </c>
      <c r="Q5715" t="s">
        <v>165</v>
      </c>
    </row>
    <row r="5716">
      <c r="B5716" t="s">
        <v>165</v>
      </c>
      <c r="C5716" t="s">
        <v>165</v>
      </c>
      <c r="D5716" t="s">
        <v>165</v>
      </c>
      <c r="E5716" t="s">
        <v>165</v>
      </c>
      <c r="F5716" t="s">
        <v>165</v>
      </c>
      <c r="G5716" t="s">
        <v>165</v>
      </c>
      <c r="H5716" t="s">
        <v>165</v>
      </c>
      <c r="J5716" t="s">
        <v>165</v>
      </c>
      <c r="K5716" t="s">
        <v>165</v>
      </c>
      <c r="L5716" t="s">
        <v>165</v>
      </c>
      <c r="M5716" t="s">
        <v>165</v>
      </c>
      <c r="N5716" t="s">
        <v>165</v>
      </c>
      <c r="O5716" t="s">
        <v>165</v>
      </c>
      <c r="P5716" t="s">
        <v>165</v>
      </c>
      <c r="Q5716" t="s">
        <v>165</v>
      </c>
    </row>
    <row r="5717">
      <c r="B5717" t="s">
        <v>165</v>
      </c>
      <c r="C5717" t="s">
        <v>165</v>
      </c>
      <c r="D5717" t="s">
        <v>165</v>
      </c>
      <c r="E5717" t="s">
        <v>165</v>
      </c>
      <c r="F5717" t="s">
        <v>165</v>
      </c>
      <c r="G5717" t="s">
        <v>165</v>
      </c>
      <c r="H5717" t="s">
        <v>165</v>
      </c>
      <c r="J5717" t="s">
        <v>165</v>
      </c>
      <c r="K5717" t="s">
        <v>165</v>
      </c>
      <c r="L5717" t="s">
        <v>165</v>
      </c>
      <c r="M5717" t="s">
        <v>165</v>
      </c>
      <c r="N5717" t="s">
        <v>165</v>
      </c>
      <c r="O5717" t="s">
        <v>165</v>
      </c>
      <c r="P5717" t="s">
        <v>165</v>
      </c>
      <c r="Q5717" t="s">
        <v>165</v>
      </c>
    </row>
    <row r="5718">
      <c r="B5718" t="s">
        <v>165</v>
      </c>
      <c r="C5718" t="s">
        <v>165</v>
      </c>
      <c r="D5718" t="s">
        <v>165</v>
      </c>
      <c r="E5718" t="s">
        <v>165</v>
      </c>
      <c r="F5718" t="s">
        <v>165</v>
      </c>
      <c r="G5718" t="s">
        <v>165</v>
      </c>
      <c r="H5718" t="s">
        <v>165</v>
      </c>
      <c r="J5718" t="s">
        <v>165</v>
      </c>
      <c r="K5718" t="s">
        <v>165</v>
      </c>
      <c r="L5718" t="s">
        <v>165</v>
      </c>
      <c r="M5718" t="s">
        <v>165</v>
      </c>
      <c r="N5718" t="s">
        <v>165</v>
      </c>
      <c r="O5718" t="s">
        <v>165</v>
      </c>
      <c r="P5718" t="s">
        <v>165</v>
      </c>
      <c r="Q5718" t="s">
        <v>165</v>
      </c>
    </row>
    <row r="5719">
      <c r="B5719" t="s">
        <v>165</v>
      </c>
      <c r="C5719" t="s">
        <v>165</v>
      </c>
      <c r="D5719" t="s">
        <v>165</v>
      </c>
      <c r="E5719" t="s">
        <v>165</v>
      </c>
      <c r="F5719" t="s">
        <v>165</v>
      </c>
      <c r="G5719" t="s">
        <v>165</v>
      </c>
      <c r="H5719" t="s">
        <v>165</v>
      </c>
      <c r="J5719" t="s">
        <v>165</v>
      </c>
      <c r="K5719" t="s">
        <v>165</v>
      </c>
      <c r="L5719" t="s">
        <v>165</v>
      </c>
      <c r="M5719" t="s">
        <v>165</v>
      </c>
      <c r="N5719" t="s">
        <v>165</v>
      </c>
      <c r="O5719" t="s">
        <v>165</v>
      </c>
      <c r="P5719" t="s">
        <v>165</v>
      </c>
      <c r="Q5719" t="s">
        <v>165</v>
      </c>
    </row>
    <row r="5720">
      <c r="B5720" t="s">
        <v>165</v>
      </c>
      <c r="C5720" t="s">
        <v>165</v>
      </c>
      <c r="D5720" t="s">
        <v>165</v>
      </c>
      <c r="E5720" t="s">
        <v>165</v>
      </c>
      <c r="F5720" t="s">
        <v>165</v>
      </c>
      <c r="G5720" t="s">
        <v>165</v>
      </c>
      <c r="H5720" t="s">
        <v>165</v>
      </c>
      <c r="J5720" t="s">
        <v>165</v>
      </c>
      <c r="K5720" t="s">
        <v>165</v>
      </c>
      <c r="L5720" t="s">
        <v>165</v>
      </c>
      <c r="M5720" t="s">
        <v>165</v>
      </c>
      <c r="N5720" t="s">
        <v>165</v>
      </c>
      <c r="O5720" t="s">
        <v>165</v>
      </c>
      <c r="P5720" t="s">
        <v>165</v>
      </c>
      <c r="Q5720" t="s">
        <v>165</v>
      </c>
    </row>
    <row r="5721">
      <c r="B5721" t="s">
        <v>165</v>
      </c>
      <c r="C5721" t="s">
        <v>165</v>
      </c>
      <c r="D5721" t="s">
        <v>165</v>
      </c>
      <c r="E5721" t="s">
        <v>165</v>
      </c>
      <c r="F5721" t="s">
        <v>165</v>
      </c>
      <c r="G5721" t="s">
        <v>165</v>
      </c>
      <c r="H5721" t="s">
        <v>165</v>
      </c>
      <c r="J5721" t="s">
        <v>165</v>
      </c>
      <c r="K5721" t="s">
        <v>165</v>
      </c>
      <c r="L5721" t="s">
        <v>165</v>
      </c>
      <c r="M5721" t="s">
        <v>165</v>
      </c>
      <c r="N5721" t="s">
        <v>165</v>
      </c>
      <c r="O5721" t="s">
        <v>165</v>
      </c>
      <c r="P5721" t="s">
        <v>165</v>
      </c>
      <c r="Q5721" t="s">
        <v>165</v>
      </c>
    </row>
    <row r="5722">
      <c r="B5722" t="s">
        <v>165</v>
      </c>
      <c r="C5722" t="s">
        <v>165</v>
      </c>
      <c r="D5722" t="s">
        <v>165</v>
      </c>
      <c r="E5722" t="s">
        <v>165</v>
      </c>
      <c r="F5722" t="s">
        <v>165</v>
      </c>
      <c r="G5722" t="s">
        <v>165</v>
      </c>
      <c r="H5722" t="s">
        <v>165</v>
      </c>
      <c r="J5722" t="s">
        <v>165</v>
      </c>
      <c r="K5722" t="s">
        <v>165</v>
      </c>
      <c r="L5722" t="s">
        <v>165</v>
      </c>
      <c r="M5722" t="s">
        <v>165</v>
      </c>
      <c r="N5722" t="s">
        <v>165</v>
      </c>
      <c r="O5722" t="s">
        <v>165</v>
      </c>
      <c r="P5722" t="s">
        <v>165</v>
      </c>
      <c r="Q5722" t="s">
        <v>165</v>
      </c>
    </row>
    <row r="5723">
      <c r="B5723" t="s">
        <v>165</v>
      </c>
      <c r="C5723" t="s">
        <v>165</v>
      </c>
      <c r="D5723" t="s">
        <v>165</v>
      </c>
      <c r="E5723" t="s">
        <v>165</v>
      </c>
      <c r="F5723" t="s">
        <v>165</v>
      </c>
      <c r="G5723" t="s">
        <v>165</v>
      </c>
      <c r="H5723" t="s">
        <v>165</v>
      </c>
      <c r="J5723" t="s">
        <v>165</v>
      </c>
      <c r="K5723" t="s">
        <v>165</v>
      </c>
      <c r="L5723" t="s">
        <v>165</v>
      </c>
      <c r="M5723" t="s">
        <v>165</v>
      </c>
      <c r="N5723" t="s">
        <v>165</v>
      </c>
      <c r="O5723" t="s">
        <v>165</v>
      </c>
      <c r="P5723" t="s">
        <v>165</v>
      </c>
      <c r="Q5723" t="s">
        <v>165</v>
      </c>
    </row>
    <row r="5724">
      <c r="B5724" t="s">
        <v>165</v>
      </c>
      <c r="C5724" t="s">
        <v>165</v>
      </c>
      <c r="D5724" t="s">
        <v>165</v>
      </c>
      <c r="E5724" t="s">
        <v>165</v>
      </c>
      <c r="F5724" t="s">
        <v>165</v>
      </c>
      <c r="G5724" t="s">
        <v>165</v>
      </c>
      <c r="H5724" t="s">
        <v>165</v>
      </c>
      <c r="J5724" t="s">
        <v>165</v>
      </c>
      <c r="K5724" t="s">
        <v>165</v>
      </c>
      <c r="L5724" t="s">
        <v>165</v>
      </c>
      <c r="M5724" t="s">
        <v>165</v>
      </c>
      <c r="N5724" t="s">
        <v>165</v>
      </c>
      <c r="O5724" t="s">
        <v>165</v>
      </c>
      <c r="P5724" t="s">
        <v>165</v>
      </c>
      <c r="Q5724" t="s">
        <v>165</v>
      </c>
    </row>
    <row r="5725">
      <c r="B5725" t="s">
        <v>165</v>
      </c>
      <c r="C5725" t="s">
        <v>165</v>
      </c>
      <c r="D5725" t="s">
        <v>165</v>
      </c>
      <c r="E5725" t="s">
        <v>165</v>
      </c>
      <c r="F5725" t="s">
        <v>165</v>
      </c>
      <c r="G5725" t="s">
        <v>165</v>
      </c>
      <c r="H5725" t="s">
        <v>165</v>
      </c>
      <c r="J5725" t="s">
        <v>165</v>
      </c>
      <c r="K5725" t="s">
        <v>165</v>
      </c>
      <c r="L5725" t="s">
        <v>165</v>
      </c>
      <c r="M5725" t="s">
        <v>165</v>
      </c>
      <c r="N5725" t="s">
        <v>165</v>
      </c>
      <c r="O5725" t="s">
        <v>165</v>
      </c>
      <c r="P5725" t="s">
        <v>165</v>
      </c>
      <c r="Q5725" t="s">
        <v>165</v>
      </c>
    </row>
    <row r="5726">
      <c r="B5726" t="s">
        <v>165</v>
      </c>
      <c r="C5726" t="s">
        <v>165</v>
      </c>
      <c r="D5726" t="s">
        <v>165</v>
      </c>
      <c r="E5726" t="s">
        <v>165</v>
      </c>
      <c r="F5726" t="s">
        <v>165</v>
      </c>
      <c r="G5726" t="s">
        <v>165</v>
      </c>
      <c r="H5726" t="s">
        <v>165</v>
      </c>
      <c r="J5726" t="s">
        <v>165</v>
      </c>
      <c r="K5726" t="s">
        <v>165</v>
      </c>
      <c r="L5726" t="s">
        <v>165</v>
      </c>
      <c r="M5726" t="s">
        <v>165</v>
      </c>
      <c r="N5726" t="s">
        <v>165</v>
      </c>
      <c r="O5726" t="s">
        <v>165</v>
      </c>
      <c r="P5726" t="s">
        <v>165</v>
      </c>
      <c r="Q5726" t="s">
        <v>165</v>
      </c>
    </row>
    <row r="5727">
      <c r="B5727" t="s">
        <v>165</v>
      </c>
      <c r="C5727" t="s">
        <v>165</v>
      </c>
      <c r="D5727" t="s">
        <v>165</v>
      </c>
      <c r="E5727" t="s">
        <v>165</v>
      </c>
      <c r="F5727" t="s">
        <v>165</v>
      </c>
      <c r="G5727" t="s">
        <v>165</v>
      </c>
      <c r="H5727" t="s">
        <v>165</v>
      </c>
      <c r="J5727" t="s">
        <v>165</v>
      </c>
      <c r="K5727" t="s">
        <v>165</v>
      </c>
      <c r="L5727" t="s">
        <v>165</v>
      </c>
      <c r="M5727" t="s">
        <v>165</v>
      </c>
      <c r="N5727" t="s">
        <v>165</v>
      </c>
      <c r="O5727" t="s">
        <v>165</v>
      </c>
      <c r="P5727" t="s">
        <v>165</v>
      </c>
      <c r="Q5727" t="s">
        <v>165</v>
      </c>
    </row>
    <row r="5728">
      <c r="B5728" t="s">
        <v>165</v>
      </c>
      <c r="C5728" t="s">
        <v>165</v>
      </c>
      <c r="D5728" t="s">
        <v>165</v>
      </c>
      <c r="E5728" t="s">
        <v>165</v>
      </c>
      <c r="F5728" t="s">
        <v>165</v>
      </c>
      <c r="G5728" t="s">
        <v>165</v>
      </c>
      <c r="H5728" t="s">
        <v>165</v>
      </c>
      <c r="J5728" t="s">
        <v>165</v>
      </c>
      <c r="K5728" t="s">
        <v>165</v>
      </c>
      <c r="L5728" t="s">
        <v>165</v>
      </c>
      <c r="M5728" t="s">
        <v>165</v>
      </c>
      <c r="N5728" t="s">
        <v>165</v>
      </c>
      <c r="O5728" t="s">
        <v>165</v>
      </c>
      <c r="P5728" t="s">
        <v>165</v>
      </c>
      <c r="Q5728" t="s">
        <v>165</v>
      </c>
    </row>
    <row r="5729">
      <c r="B5729" t="s">
        <v>165</v>
      </c>
      <c r="C5729" t="s">
        <v>165</v>
      </c>
      <c r="D5729" t="s">
        <v>165</v>
      </c>
      <c r="E5729" t="s">
        <v>165</v>
      </c>
      <c r="F5729" t="s">
        <v>165</v>
      </c>
      <c r="G5729" t="s">
        <v>165</v>
      </c>
      <c r="H5729" t="s">
        <v>165</v>
      </c>
      <c r="J5729" t="s">
        <v>165</v>
      </c>
      <c r="K5729" t="s">
        <v>165</v>
      </c>
      <c r="L5729" t="s">
        <v>165</v>
      </c>
      <c r="M5729" t="s">
        <v>165</v>
      </c>
      <c r="N5729" t="s">
        <v>165</v>
      </c>
      <c r="O5729" t="s">
        <v>165</v>
      </c>
      <c r="P5729" t="s">
        <v>165</v>
      </c>
      <c r="Q5729" t="s">
        <v>165</v>
      </c>
    </row>
    <row r="5730">
      <c r="B5730" t="s">
        <v>165</v>
      </c>
      <c r="C5730" t="s">
        <v>165</v>
      </c>
      <c r="D5730" t="s">
        <v>165</v>
      </c>
      <c r="E5730" t="s">
        <v>165</v>
      </c>
      <c r="F5730" t="s">
        <v>165</v>
      </c>
      <c r="G5730" t="s">
        <v>165</v>
      </c>
      <c r="H5730" t="s">
        <v>165</v>
      </c>
      <c r="J5730" t="s">
        <v>165</v>
      </c>
      <c r="K5730" t="s">
        <v>165</v>
      </c>
      <c r="L5730" t="s">
        <v>165</v>
      </c>
      <c r="M5730" t="s">
        <v>165</v>
      </c>
      <c r="N5730" t="s">
        <v>165</v>
      </c>
      <c r="O5730" t="s">
        <v>165</v>
      </c>
      <c r="P5730" t="s">
        <v>165</v>
      </c>
      <c r="Q5730" t="s">
        <v>165</v>
      </c>
    </row>
    <row r="5731">
      <c r="B5731" t="s">
        <v>165</v>
      </c>
      <c r="C5731" t="s">
        <v>165</v>
      </c>
      <c r="D5731" t="s">
        <v>165</v>
      </c>
      <c r="E5731" t="s">
        <v>165</v>
      </c>
      <c r="F5731" t="s">
        <v>165</v>
      </c>
      <c r="G5731" t="s">
        <v>165</v>
      </c>
      <c r="H5731" t="s">
        <v>165</v>
      </c>
      <c r="J5731" t="s">
        <v>165</v>
      </c>
      <c r="K5731" t="s">
        <v>165</v>
      </c>
      <c r="L5731" t="s">
        <v>165</v>
      </c>
      <c r="M5731" t="s">
        <v>165</v>
      </c>
      <c r="N5731" t="s">
        <v>165</v>
      </c>
      <c r="O5731" t="s">
        <v>165</v>
      </c>
      <c r="P5731" t="s">
        <v>165</v>
      </c>
      <c r="Q5731" t="s">
        <v>165</v>
      </c>
    </row>
    <row r="5732">
      <c r="B5732" t="s">
        <v>165</v>
      </c>
      <c r="C5732" t="s">
        <v>165</v>
      </c>
      <c r="D5732" t="s">
        <v>165</v>
      </c>
      <c r="E5732" t="s">
        <v>165</v>
      </c>
      <c r="F5732" t="s">
        <v>165</v>
      </c>
      <c r="G5732" t="s">
        <v>165</v>
      </c>
      <c r="H5732" t="s">
        <v>165</v>
      </c>
      <c r="J5732" t="s">
        <v>165</v>
      </c>
      <c r="K5732" t="s">
        <v>165</v>
      </c>
      <c r="L5732" t="s">
        <v>165</v>
      </c>
      <c r="M5732" t="s">
        <v>165</v>
      </c>
      <c r="N5732" t="s">
        <v>165</v>
      </c>
      <c r="O5732" t="s">
        <v>165</v>
      </c>
      <c r="P5732" t="s">
        <v>165</v>
      </c>
      <c r="Q5732" t="s">
        <v>165</v>
      </c>
    </row>
    <row r="5733">
      <c r="B5733" t="s">
        <v>165</v>
      </c>
      <c r="C5733" t="s">
        <v>165</v>
      </c>
      <c r="D5733" t="s">
        <v>165</v>
      </c>
      <c r="E5733" t="s">
        <v>165</v>
      </c>
      <c r="F5733" t="s">
        <v>165</v>
      </c>
      <c r="G5733" t="s">
        <v>165</v>
      </c>
      <c r="H5733" t="s">
        <v>165</v>
      </c>
      <c r="J5733" t="s">
        <v>165</v>
      </c>
      <c r="K5733" t="s">
        <v>165</v>
      </c>
      <c r="L5733" t="s">
        <v>165</v>
      </c>
      <c r="M5733" t="s">
        <v>165</v>
      </c>
      <c r="N5733" t="s">
        <v>165</v>
      </c>
      <c r="O5733" t="s">
        <v>165</v>
      </c>
      <c r="P5733" t="s">
        <v>165</v>
      </c>
      <c r="Q5733" t="s">
        <v>165</v>
      </c>
    </row>
    <row r="5734">
      <c r="B5734" t="s">
        <v>165</v>
      </c>
      <c r="C5734" t="s">
        <v>165</v>
      </c>
      <c r="D5734" t="s">
        <v>165</v>
      </c>
      <c r="E5734" t="s">
        <v>165</v>
      </c>
      <c r="F5734" t="s">
        <v>165</v>
      </c>
      <c r="G5734" t="s">
        <v>165</v>
      </c>
      <c r="H5734" t="s">
        <v>165</v>
      </c>
      <c r="J5734" t="s">
        <v>165</v>
      </c>
      <c r="K5734" t="s">
        <v>165</v>
      </c>
      <c r="L5734" t="s">
        <v>165</v>
      </c>
      <c r="M5734" t="s">
        <v>165</v>
      </c>
      <c r="N5734" t="s">
        <v>165</v>
      </c>
      <c r="O5734" t="s">
        <v>165</v>
      </c>
      <c r="P5734" t="s">
        <v>165</v>
      </c>
      <c r="Q5734" t="s">
        <v>165</v>
      </c>
    </row>
    <row r="5735">
      <c r="B5735" t="s">
        <v>165</v>
      </c>
      <c r="C5735" t="s">
        <v>165</v>
      </c>
      <c r="D5735" t="s">
        <v>165</v>
      </c>
      <c r="E5735" t="s">
        <v>165</v>
      </c>
      <c r="F5735" t="s">
        <v>165</v>
      </c>
      <c r="G5735" t="s">
        <v>165</v>
      </c>
      <c r="H5735" t="s">
        <v>165</v>
      </c>
      <c r="J5735" t="s">
        <v>165</v>
      </c>
      <c r="K5735" t="s">
        <v>165</v>
      </c>
      <c r="L5735" t="s">
        <v>165</v>
      </c>
      <c r="M5735" t="s">
        <v>165</v>
      </c>
      <c r="N5735" t="s">
        <v>165</v>
      </c>
      <c r="O5735" t="s">
        <v>165</v>
      </c>
      <c r="P5735" t="s">
        <v>165</v>
      </c>
      <c r="Q5735" t="s">
        <v>165</v>
      </c>
    </row>
    <row r="5736">
      <c r="B5736" t="s">
        <v>165</v>
      </c>
      <c r="C5736" t="s">
        <v>165</v>
      </c>
      <c r="D5736" t="s">
        <v>165</v>
      </c>
      <c r="E5736" t="s">
        <v>165</v>
      </c>
      <c r="F5736" t="s">
        <v>165</v>
      </c>
      <c r="G5736" t="s">
        <v>165</v>
      </c>
      <c r="H5736" t="s">
        <v>165</v>
      </c>
      <c r="J5736" t="s">
        <v>165</v>
      </c>
      <c r="K5736" t="s">
        <v>165</v>
      </c>
      <c r="L5736" t="s">
        <v>165</v>
      </c>
      <c r="M5736" t="s">
        <v>165</v>
      </c>
      <c r="N5736" t="s">
        <v>165</v>
      </c>
      <c r="O5736" t="s">
        <v>165</v>
      </c>
      <c r="P5736" t="s">
        <v>165</v>
      </c>
      <c r="Q5736" t="s">
        <v>165</v>
      </c>
    </row>
    <row r="5737">
      <c r="B5737" t="s">
        <v>165</v>
      </c>
      <c r="C5737" t="s">
        <v>165</v>
      </c>
      <c r="D5737" t="s">
        <v>165</v>
      </c>
      <c r="E5737" t="s">
        <v>165</v>
      </c>
      <c r="F5737" t="s">
        <v>165</v>
      </c>
      <c r="G5737" t="s">
        <v>165</v>
      </c>
      <c r="H5737" t="s">
        <v>165</v>
      </c>
      <c r="J5737" t="s">
        <v>165</v>
      </c>
      <c r="K5737" t="s">
        <v>165</v>
      </c>
      <c r="L5737" t="s">
        <v>165</v>
      </c>
      <c r="M5737" t="s">
        <v>165</v>
      </c>
      <c r="N5737" t="s">
        <v>165</v>
      </c>
      <c r="O5737" t="s">
        <v>165</v>
      </c>
      <c r="P5737" t="s">
        <v>165</v>
      </c>
      <c r="Q5737" t="s">
        <v>165</v>
      </c>
    </row>
    <row r="5738">
      <c r="B5738" t="s">
        <v>165</v>
      </c>
      <c r="C5738" t="s">
        <v>165</v>
      </c>
      <c r="D5738" t="s">
        <v>165</v>
      </c>
      <c r="E5738" t="s">
        <v>165</v>
      </c>
      <c r="F5738" t="s">
        <v>165</v>
      </c>
      <c r="G5738" t="s">
        <v>165</v>
      </c>
      <c r="H5738" t="s">
        <v>165</v>
      </c>
      <c r="J5738" t="s">
        <v>165</v>
      </c>
      <c r="K5738" t="s">
        <v>165</v>
      </c>
      <c r="L5738" t="s">
        <v>165</v>
      </c>
      <c r="M5738" t="s">
        <v>165</v>
      </c>
      <c r="N5738" t="s">
        <v>165</v>
      </c>
      <c r="O5738" t="s">
        <v>165</v>
      </c>
      <c r="P5738" t="s">
        <v>165</v>
      </c>
      <c r="Q5738" t="s">
        <v>165</v>
      </c>
    </row>
    <row r="5739">
      <c r="B5739" t="s">
        <v>165</v>
      </c>
      <c r="C5739" t="s">
        <v>165</v>
      </c>
      <c r="D5739" t="s">
        <v>165</v>
      </c>
      <c r="E5739" t="s">
        <v>165</v>
      </c>
      <c r="F5739" t="s">
        <v>165</v>
      </c>
      <c r="G5739" t="s">
        <v>165</v>
      </c>
      <c r="H5739" t="s">
        <v>165</v>
      </c>
      <c r="J5739" t="s">
        <v>165</v>
      </c>
      <c r="K5739" t="s">
        <v>165</v>
      </c>
      <c r="L5739" t="s">
        <v>165</v>
      </c>
      <c r="M5739" t="s">
        <v>165</v>
      </c>
      <c r="N5739" t="s">
        <v>165</v>
      </c>
      <c r="O5739" t="s">
        <v>165</v>
      </c>
      <c r="P5739" t="s">
        <v>165</v>
      </c>
      <c r="Q5739" t="s">
        <v>165</v>
      </c>
    </row>
    <row r="5740">
      <c r="B5740" t="s">
        <v>165</v>
      </c>
      <c r="C5740" t="s">
        <v>165</v>
      </c>
      <c r="D5740" t="s">
        <v>165</v>
      </c>
      <c r="E5740" t="s">
        <v>165</v>
      </c>
      <c r="F5740" t="s">
        <v>165</v>
      </c>
      <c r="G5740" t="s">
        <v>165</v>
      </c>
      <c r="H5740" t="s">
        <v>165</v>
      </c>
      <c r="J5740" t="s">
        <v>165</v>
      </c>
      <c r="K5740" t="s">
        <v>165</v>
      </c>
      <c r="L5740" t="s">
        <v>165</v>
      </c>
      <c r="M5740" t="s">
        <v>165</v>
      </c>
      <c r="N5740" t="s">
        <v>165</v>
      </c>
      <c r="O5740" t="s">
        <v>165</v>
      </c>
      <c r="P5740" t="s">
        <v>165</v>
      </c>
      <c r="Q5740" t="s">
        <v>165</v>
      </c>
    </row>
    <row r="5741">
      <c r="B5741" t="s">
        <v>165</v>
      </c>
      <c r="C5741" t="s">
        <v>165</v>
      </c>
      <c r="D5741" t="s">
        <v>165</v>
      </c>
      <c r="E5741" t="s">
        <v>165</v>
      </c>
      <c r="F5741" t="s">
        <v>165</v>
      </c>
      <c r="G5741" t="s">
        <v>165</v>
      </c>
      <c r="H5741" t="s">
        <v>165</v>
      </c>
      <c r="J5741" t="s">
        <v>165</v>
      </c>
      <c r="K5741" t="s">
        <v>165</v>
      </c>
      <c r="L5741" t="s">
        <v>165</v>
      </c>
      <c r="M5741" t="s">
        <v>165</v>
      </c>
      <c r="N5741" t="s">
        <v>165</v>
      </c>
      <c r="O5741" t="s">
        <v>165</v>
      </c>
      <c r="P5741" t="s">
        <v>165</v>
      </c>
      <c r="Q5741" t="s">
        <v>165</v>
      </c>
    </row>
    <row r="5742">
      <c r="B5742" t="s">
        <v>165</v>
      </c>
      <c r="C5742" t="s">
        <v>165</v>
      </c>
      <c r="D5742" t="s">
        <v>165</v>
      </c>
      <c r="E5742" t="s">
        <v>165</v>
      </c>
      <c r="F5742" t="s">
        <v>165</v>
      </c>
      <c r="G5742" t="s">
        <v>165</v>
      </c>
      <c r="H5742" t="s">
        <v>165</v>
      </c>
      <c r="J5742" t="s">
        <v>165</v>
      </c>
      <c r="K5742" t="s">
        <v>165</v>
      </c>
      <c r="L5742" t="s">
        <v>165</v>
      </c>
      <c r="M5742" t="s">
        <v>165</v>
      </c>
      <c r="N5742" t="s">
        <v>165</v>
      </c>
      <c r="O5742" t="s">
        <v>165</v>
      </c>
      <c r="P5742" t="s">
        <v>165</v>
      </c>
      <c r="Q5742" t="s">
        <v>165</v>
      </c>
    </row>
    <row r="5743">
      <c r="B5743" t="s">
        <v>165</v>
      </c>
      <c r="C5743" t="s">
        <v>165</v>
      </c>
      <c r="D5743" t="s">
        <v>165</v>
      </c>
      <c r="E5743" t="s">
        <v>165</v>
      </c>
      <c r="F5743" t="s">
        <v>165</v>
      </c>
      <c r="G5743" t="s">
        <v>165</v>
      </c>
      <c r="H5743" t="s">
        <v>165</v>
      </c>
      <c r="J5743" t="s">
        <v>165</v>
      </c>
      <c r="K5743" t="s">
        <v>165</v>
      </c>
      <c r="L5743" t="s">
        <v>165</v>
      </c>
      <c r="M5743" t="s">
        <v>165</v>
      </c>
      <c r="N5743" t="s">
        <v>165</v>
      </c>
      <c r="O5743" t="s">
        <v>165</v>
      </c>
      <c r="P5743" t="s">
        <v>165</v>
      </c>
      <c r="Q5743" t="s">
        <v>165</v>
      </c>
    </row>
    <row r="5744">
      <c r="B5744" t="s">
        <v>165</v>
      </c>
      <c r="C5744" t="s">
        <v>165</v>
      </c>
      <c r="D5744" t="s">
        <v>165</v>
      </c>
      <c r="E5744" t="s">
        <v>165</v>
      </c>
      <c r="F5744" t="s">
        <v>165</v>
      </c>
      <c r="G5744" t="s">
        <v>165</v>
      </c>
      <c r="H5744" t="s">
        <v>165</v>
      </c>
      <c r="J5744" t="s">
        <v>165</v>
      </c>
      <c r="K5744" t="s">
        <v>165</v>
      </c>
      <c r="L5744" t="s">
        <v>165</v>
      </c>
      <c r="M5744" t="s">
        <v>165</v>
      </c>
      <c r="N5744" t="s">
        <v>165</v>
      </c>
      <c r="O5744" t="s">
        <v>165</v>
      </c>
      <c r="P5744" t="s">
        <v>165</v>
      </c>
      <c r="Q5744" t="s">
        <v>165</v>
      </c>
    </row>
    <row r="5745">
      <c r="B5745" t="s">
        <v>165</v>
      </c>
      <c r="C5745" t="s">
        <v>165</v>
      </c>
      <c r="D5745" t="s">
        <v>165</v>
      </c>
      <c r="E5745" t="s">
        <v>165</v>
      </c>
      <c r="F5745" t="s">
        <v>165</v>
      </c>
      <c r="G5745" t="s">
        <v>165</v>
      </c>
      <c r="H5745" t="s">
        <v>165</v>
      </c>
      <c r="J5745" t="s">
        <v>165</v>
      </c>
      <c r="K5745" t="s">
        <v>165</v>
      </c>
      <c r="L5745" t="s">
        <v>165</v>
      </c>
      <c r="M5745" t="s">
        <v>165</v>
      </c>
      <c r="N5745" t="s">
        <v>165</v>
      </c>
      <c r="O5745" t="s">
        <v>165</v>
      </c>
      <c r="P5745" t="s">
        <v>165</v>
      </c>
      <c r="Q5745" t="s">
        <v>165</v>
      </c>
    </row>
    <row r="5746">
      <c r="B5746" t="s">
        <v>165</v>
      </c>
      <c r="C5746" t="s">
        <v>165</v>
      </c>
      <c r="D5746" t="s">
        <v>165</v>
      </c>
      <c r="E5746" t="s">
        <v>165</v>
      </c>
      <c r="F5746" t="s">
        <v>165</v>
      </c>
      <c r="G5746" t="s">
        <v>165</v>
      </c>
      <c r="H5746" t="s">
        <v>165</v>
      </c>
      <c r="J5746" t="s">
        <v>165</v>
      </c>
      <c r="K5746" t="s">
        <v>165</v>
      </c>
      <c r="L5746" t="s">
        <v>165</v>
      </c>
      <c r="M5746" t="s">
        <v>165</v>
      </c>
      <c r="N5746" t="s">
        <v>165</v>
      </c>
      <c r="O5746" t="s">
        <v>165</v>
      </c>
      <c r="P5746" t="s">
        <v>165</v>
      </c>
      <c r="Q5746" t="s">
        <v>165</v>
      </c>
    </row>
    <row r="5747">
      <c r="B5747" t="s">
        <v>165</v>
      </c>
      <c r="C5747" t="s">
        <v>165</v>
      </c>
      <c r="D5747" t="s">
        <v>165</v>
      </c>
      <c r="E5747" t="s">
        <v>165</v>
      </c>
      <c r="F5747" t="s">
        <v>165</v>
      </c>
      <c r="G5747" t="s">
        <v>165</v>
      </c>
      <c r="H5747" t="s">
        <v>165</v>
      </c>
      <c r="J5747" t="s">
        <v>165</v>
      </c>
      <c r="K5747" t="s">
        <v>165</v>
      </c>
      <c r="L5747" t="s">
        <v>165</v>
      </c>
      <c r="M5747" t="s">
        <v>165</v>
      </c>
      <c r="N5747" t="s">
        <v>165</v>
      </c>
      <c r="O5747" t="s">
        <v>165</v>
      </c>
      <c r="P5747" t="s">
        <v>165</v>
      </c>
      <c r="Q5747" t="s">
        <v>165</v>
      </c>
    </row>
    <row r="5748">
      <c r="B5748" t="s">
        <v>165</v>
      </c>
      <c r="C5748" t="s">
        <v>165</v>
      </c>
      <c r="D5748" t="s">
        <v>165</v>
      </c>
      <c r="E5748" t="s">
        <v>165</v>
      </c>
      <c r="F5748" t="s">
        <v>165</v>
      </c>
      <c r="G5748" t="s">
        <v>165</v>
      </c>
      <c r="H5748" t="s">
        <v>165</v>
      </c>
      <c r="J5748" t="s">
        <v>165</v>
      </c>
      <c r="K5748" t="s">
        <v>165</v>
      </c>
      <c r="L5748" t="s">
        <v>165</v>
      </c>
      <c r="M5748" t="s">
        <v>165</v>
      </c>
      <c r="N5748" t="s">
        <v>165</v>
      </c>
      <c r="O5748" t="s">
        <v>165</v>
      </c>
      <c r="P5748" t="s">
        <v>165</v>
      </c>
      <c r="Q5748" t="s">
        <v>165</v>
      </c>
    </row>
    <row r="5749">
      <c r="B5749" t="s">
        <v>165</v>
      </c>
      <c r="C5749" t="s">
        <v>165</v>
      </c>
      <c r="D5749" t="s">
        <v>165</v>
      </c>
      <c r="E5749" t="s">
        <v>165</v>
      </c>
      <c r="F5749" t="s">
        <v>165</v>
      </c>
      <c r="G5749" t="s">
        <v>165</v>
      </c>
      <c r="H5749" t="s">
        <v>165</v>
      </c>
      <c r="J5749" t="s">
        <v>165</v>
      </c>
      <c r="K5749" t="s">
        <v>165</v>
      </c>
      <c r="L5749" t="s">
        <v>165</v>
      </c>
      <c r="M5749" t="s">
        <v>165</v>
      </c>
      <c r="N5749" t="s">
        <v>165</v>
      </c>
      <c r="O5749" t="s">
        <v>165</v>
      </c>
      <c r="P5749" t="s">
        <v>165</v>
      </c>
      <c r="Q5749" t="s">
        <v>165</v>
      </c>
    </row>
    <row r="5750">
      <c r="B5750" t="s">
        <v>165</v>
      </c>
      <c r="C5750" t="s">
        <v>165</v>
      </c>
      <c r="D5750" t="s">
        <v>165</v>
      </c>
      <c r="E5750" t="s">
        <v>165</v>
      </c>
      <c r="F5750" t="s">
        <v>165</v>
      </c>
      <c r="G5750" t="s">
        <v>165</v>
      </c>
      <c r="H5750" t="s">
        <v>165</v>
      </c>
      <c r="J5750" t="s">
        <v>165</v>
      </c>
      <c r="K5750" t="s">
        <v>165</v>
      </c>
      <c r="L5750" t="s">
        <v>165</v>
      </c>
      <c r="M5750" t="s">
        <v>165</v>
      </c>
      <c r="N5750" t="s">
        <v>165</v>
      </c>
      <c r="O5750" t="s">
        <v>165</v>
      </c>
      <c r="P5750" t="s">
        <v>165</v>
      </c>
      <c r="Q5750" t="s">
        <v>165</v>
      </c>
    </row>
    <row r="5751">
      <c r="B5751" t="s">
        <v>165</v>
      </c>
      <c r="C5751" t="s">
        <v>165</v>
      </c>
      <c r="D5751" t="s">
        <v>165</v>
      </c>
      <c r="E5751" t="s">
        <v>165</v>
      </c>
      <c r="F5751" t="s">
        <v>165</v>
      </c>
      <c r="G5751" t="s">
        <v>165</v>
      </c>
      <c r="H5751" t="s">
        <v>165</v>
      </c>
      <c r="J5751" t="s">
        <v>165</v>
      </c>
      <c r="K5751" t="s">
        <v>165</v>
      </c>
      <c r="L5751" t="s">
        <v>165</v>
      </c>
      <c r="M5751" t="s">
        <v>165</v>
      </c>
      <c r="N5751" t="s">
        <v>165</v>
      </c>
      <c r="O5751" t="s">
        <v>165</v>
      </c>
      <c r="P5751" t="s">
        <v>165</v>
      </c>
      <c r="Q5751" t="s">
        <v>165</v>
      </c>
    </row>
    <row r="5752">
      <c r="B5752" t="s">
        <v>165</v>
      </c>
      <c r="C5752" t="s">
        <v>165</v>
      </c>
      <c r="D5752" t="s">
        <v>165</v>
      </c>
      <c r="E5752" t="s">
        <v>165</v>
      </c>
      <c r="F5752" t="s">
        <v>165</v>
      </c>
      <c r="G5752" t="s">
        <v>165</v>
      </c>
      <c r="H5752" t="s">
        <v>165</v>
      </c>
      <c r="J5752" t="s">
        <v>165</v>
      </c>
      <c r="K5752" t="s">
        <v>165</v>
      </c>
      <c r="L5752" t="s">
        <v>165</v>
      </c>
      <c r="M5752" t="s">
        <v>165</v>
      </c>
      <c r="N5752" t="s">
        <v>165</v>
      </c>
      <c r="O5752" t="s">
        <v>165</v>
      </c>
      <c r="P5752" t="s">
        <v>165</v>
      </c>
      <c r="Q5752" t="s">
        <v>165</v>
      </c>
    </row>
    <row r="5753">
      <c r="B5753" t="s">
        <v>165</v>
      </c>
      <c r="C5753" t="s">
        <v>165</v>
      </c>
      <c r="D5753" t="s">
        <v>165</v>
      </c>
      <c r="E5753" t="s">
        <v>165</v>
      </c>
      <c r="F5753" t="s">
        <v>165</v>
      </c>
      <c r="G5753" t="s">
        <v>165</v>
      </c>
      <c r="H5753" t="s">
        <v>165</v>
      </c>
      <c r="J5753" t="s">
        <v>165</v>
      </c>
      <c r="K5753" t="s">
        <v>165</v>
      </c>
      <c r="L5753" t="s">
        <v>165</v>
      </c>
      <c r="M5753" t="s">
        <v>165</v>
      </c>
      <c r="N5753" t="s">
        <v>165</v>
      </c>
      <c r="O5753" t="s">
        <v>165</v>
      </c>
      <c r="P5753" t="s">
        <v>165</v>
      </c>
      <c r="Q5753" t="s">
        <v>165</v>
      </c>
    </row>
    <row r="5754">
      <c r="B5754" t="s">
        <v>165</v>
      </c>
      <c r="C5754" t="s">
        <v>165</v>
      </c>
      <c r="D5754" t="s">
        <v>165</v>
      </c>
      <c r="E5754" t="s">
        <v>165</v>
      </c>
      <c r="F5754" t="s">
        <v>165</v>
      </c>
      <c r="G5754" t="s">
        <v>165</v>
      </c>
      <c r="H5754" t="s">
        <v>165</v>
      </c>
      <c r="J5754" t="s">
        <v>165</v>
      </c>
      <c r="K5754" t="s">
        <v>165</v>
      </c>
      <c r="L5754" t="s">
        <v>165</v>
      </c>
      <c r="M5754" t="s">
        <v>165</v>
      </c>
      <c r="N5754" t="s">
        <v>165</v>
      </c>
      <c r="O5754" t="s">
        <v>165</v>
      </c>
      <c r="P5754" t="s">
        <v>165</v>
      </c>
      <c r="Q5754" t="s">
        <v>165</v>
      </c>
    </row>
    <row r="5755">
      <c r="B5755" t="s">
        <v>165</v>
      </c>
      <c r="C5755" t="s">
        <v>165</v>
      </c>
      <c r="D5755" t="s">
        <v>165</v>
      </c>
      <c r="E5755" t="s">
        <v>165</v>
      </c>
      <c r="F5755" t="s">
        <v>165</v>
      </c>
      <c r="G5755" t="s">
        <v>165</v>
      </c>
      <c r="H5755" t="s">
        <v>165</v>
      </c>
      <c r="J5755" t="s">
        <v>165</v>
      </c>
      <c r="K5755" t="s">
        <v>165</v>
      </c>
      <c r="L5755" t="s">
        <v>165</v>
      </c>
      <c r="M5755" t="s">
        <v>165</v>
      </c>
      <c r="N5755" t="s">
        <v>165</v>
      </c>
      <c r="O5755" t="s">
        <v>165</v>
      </c>
      <c r="P5755" t="s">
        <v>165</v>
      </c>
      <c r="Q5755" t="s">
        <v>165</v>
      </c>
    </row>
    <row r="5756">
      <c r="B5756" t="s">
        <v>165</v>
      </c>
      <c r="C5756" t="s">
        <v>165</v>
      </c>
      <c r="D5756" t="s">
        <v>165</v>
      </c>
      <c r="E5756" t="s">
        <v>165</v>
      </c>
      <c r="F5756" t="s">
        <v>165</v>
      </c>
      <c r="G5756" t="s">
        <v>165</v>
      </c>
      <c r="H5756" t="s">
        <v>165</v>
      </c>
      <c r="J5756" t="s">
        <v>165</v>
      </c>
      <c r="K5756" t="s">
        <v>165</v>
      </c>
      <c r="L5756" t="s">
        <v>165</v>
      </c>
      <c r="M5756" t="s">
        <v>165</v>
      </c>
      <c r="N5756" t="s">
        <v>165</v>
      </c>
      <c r="O5756" t="s">
        <v>165</v>
      </c>
      <c r="P5756" t="s">
        <v>165</v>
      </c>
      <c r="Q5756" t="s">
        <v>165</v>
      </c>
    </row>
    <row r="5757">
      <c r="B5757" t="s">
        <v>165</v>
      </c>
      <c r="C5757" t="s">
        <v>165</v>
      </c>
      <c r="D5757" t="s">
        <v>165</v>
      </c>
      <c r="E5757" t="s">
        <v>165</v>
      </c>
      <c r="F5757" t="s">
        <v>165</v>
      </c>
      <c r="G5757" t="s">
        <v>165</v>
      </c>
      <c r="H5757" t="s">
        <v>165</v>
      </c>
      <c r="J5757" t="s">
        <v>165</v>
      </c>
      <c r="K5757" t="s">
        <v>165</v>
      </c>
      <c r="L5757" t="s">
        <v>165</v>
      </c>
      <c r="M5757" t="s">
        <v>165</v>
      </c>
      <c r="N5757" t="s">
        <v>165</v>
      </c>
      <c r="O5757" t="s">
        <v>165</v>
      </c>
      <c r="P5757" t="s">
        <v>165</v>
      </c>
      <c r="Q5757" t="s">
        <v>165</v>
      </c>
    </row>
    <row r="5758">
      <c r="B5758" t="s">
        <v>165</v>
      </c>
      <c r="C5758" t="s">
        <v>165</v>
      </c>
      <c r="D5758" t="s">
        <v>165</v>
      </c>
      <c r="E5758" t="s">
        <v>165</v>
      </c>
      <c r="F5758" t="s">
        <v>165</v>
      </c>
      <c r="G5758" t="s">
        <v>165</v>
      </c>
      <c r="H5758" t="s">
        <v>165</v>
      </c>
      <c r="J5758" t="s">
        <v>165</v>
      </c>
      <c r="K5758" t="s">
        <v>165</v>
      </c>
      <c r="L5758" t="s">
        <v>165</v>
      </c>
      <c r="M5758" t="s">
        <v>165</v>
      </c>
      <c r="N5758" t="s">
        <v>165</v>
      </c>
      <c r="O5758" t="s">
        <v>165</v>
      </c>
      <c r="P5758" t="s">
        <v>165</v>
      </c>
      <c r="Q5758" t="s">
        <v>165</v>
      </c>
    </row>
    <row r="5759">
      <c r="B5759" t="s">
        <v>165</v>
      </c>
      <c r="C5759" t="s">
        <v>165</v>
      </c>
      <c r="D5759" t="s">
        <v>165</v>
      </c>
      <c r="E5759" t="s">
        <v>165</v>
      </c>
      <c r="F5759" t="s">
        <v>165</v>
      </c>
      <c r="G5759" t="s">
        <v>165</v>
      </c>
      <c r="H5759" t="s">
        <v>165</v>
      </c>
      <c r="J5759" t="s">
        <v>165</v>
      </c>
      <c r="K5759" t="s">
        <v>165</v>
      </c>
      <c r="L5759" t="s">
        <v>165</v>
      </c>
      <c r="M5759" t="s">
        <v>165</v>
      </c>
      <c r="N5759" t="s">
        <v>165</v>
      </c>
      <c r="O5759" t="s">
        <v>165</v>
      </c>
      <c r="P5759" t="s">
        <v>165</v>
      </c>
      <c r="Q5759" t="s">
        <v>165</v>
      </c>
    </row>
    <row r="5760">
      <c r="B5760" t="s">
        <v>165</v>
      </c>
      <c r="C5760" t="s">
        <v>165</v>
      </c>
      <c r="D5760" t="s">
        <v>165</v>
      </c>
      <c r="E5760" t="s">
        <v>165</v>
      </c>
      <c r="F5760" t="s">
        <v>165</v>
      </c>
      <c r="G5760" t="s">
        <v>165</v>
      </c>
      <c r="H5760" t="s">
        <v>165</v>
      </c>
      <c r="J5760" t="s">
        <v>165</v>
      </c>
      <c r="K5760" t="s">
        <v>165</v>
      </c>
      <c r="L5760" t="s">
        <v>165</v>
      </c>
      <c r="M5760" t="s">
        <v>165</v>
      </c>
      <c r="N5760" t="s">
        <v>165</v>
      </c>
      <c r="O5760" t="s">
        <v>165</v>
      </c>
      <c r="P5760" t="s">
        <v>165</v>
      </c>
      <c r="Q5760" t="s">
        <v>165</v>
      </c>
    </row>
    <row r="5761">
      <c r="B5761" t="s">
        <v>165</v>
      </c>
      <c r="C5761" t="s">
        <v>165</v>
      </c>
      <c r="D5761" t="s">
        <v>165</v>
      </c>
      <c r="E5761" t="s">
        <v>165</v>
      </c>
      <c r="F5761" t="s">
        <v>165</v>
      </c>
      <c r="G5761" t="s">
        <v>165</v>
      </c>
      <c r="H5761" t="s">
        <v>165</v>
      </c>
      <c r="J5761" t="s">
        <v>165</v>
      </c>
      <c r="K5761" t="s">
        <v>165</v>
      </c>
      <c r="L5761" t="s">
        <v>165</v>
      </c>
      <c r="M5761" t="s">
        <v>165</v>
      </c>
      <c r="N5761" t="s">
        <v>165</v>
      </c>
      <c r="O5761" t="s">
        <v>165</v>
      </c>
      <c r="P5761" t="s">
        <v>165</v>
      </c>
      <c r="Q5761" t="s">
        <v>165</v>
      </c>
    </row>
    <row r="5762">
      <c r="B5762" t="s">
        <v>165</v>
      </c>
      <c r="C5762" t="s">
        <v>165</v>
      </c>
      <c r="D5762" t="s">
        <v>165</v>
      </c>
      <c r="E5762" t="s">
        <v>165</v>
      </c>
      <c r="F5762" t="s">
        <v>165</v>
      </c>
      <c r="G5762" t="s">
        <v>165</v>
      </c>
      <c r="H5762" t="s">
        <v>165</v>
      </c>
      <c r="J5762" t="s">
        <v>165</v>
      </c>
      <c r="K5762" t="s">
        <v>165</v>
      </c>
      <c r="L5762" t="s">
        <v>165</v>
      </c>
      <c r="M5762" t="s">
        <v>165</v>
      </c>
      <c r="N5762" t="s">
        <v>165</v>
      </c>
      <c r="O5762" t="s">
        <v>165</v>
      </c>
      <c r="P5762" t="s">
        <v>165</v>
      </c>
      <c r="Q5762" t="s">
        <v>165</v>
      </c>
    </row>
    <row r="5763">
      <c r="B5763" t="s">
        <v>165</v>
      </c>
      <c r="C5763" t="s">
        <v>165</v>
      </c>
      <c r="D5763" t="s">
        <v>165</v>
      </c>
      <c r="E5763" t="s">
        <v>165</v>
      </c>
      <c r="F5763" t="s">
        <v>165</v>
      </c>
      <c r="G5763" t="s">
        <v>165</v>
      </c>
      <c r="H5763" t="s">
        <v>165</v>
      </c>
      <c r="J5763" t="s">
        <v>165</v>
      </c>
      <c r="K5763" t="s">
        <v>165</v>
      </c>
      <c r="L5763" t="s">
        <v>165</v>
      </c>
      <c r="M5763" t="s">
        <v>165</v>
      </c>
      <c r="N5763" t="s">
        <v>165</v>
      </c>
      <c r="O5763" t="s">
        <v>165</v>
      </c>
      <c r="P5763" t="s">
        <v>165</v>
      </c>
      <c r="Q5763" t="s">
        <v>165</v>
      </c>
    </row>
    <row r="5764">
      <c r="B5764" t="s">
        <v>165</v>
      </c>
      <c r="C5764" t="s">
        <v>165</v>
      </c>
      <c r="D5764" t="s">
        <v>165</v>
      </c>
      <c r="E5764" t="s">
        <v>165</v>
      </c>
      <c r="F5764" t="s">
        <v>165</v>
      </c>
      <c r="G5764" t="s">
        <v>165</v>
      </c>
      <c r="H5764" t="s">
        <v>165</v>
      </c>
      <c r="J5764" t="s">
        <v>165</v>
      </c>
      <c r="K5764" t="s">
        <v>165</v>
      </c>
      <c r="L5764" t="s">
        <v>165</v>
      </c>
      <c r="M5764" t="s">
        <v>165</v>
      </c>
      <c r="N5764" t="s">
        <v>165</v>
      </c>
      <c r="O5764" t="s">
        <v>165</v>
      </c>
      <c r="P5764" t="s">
        <v>165</v>
      </c>
      <c r="Q5764" t="s">
        <v>165</v>
      </c>
    </row>
    <row r="5765">
      <c r="B5765" t="s">
        <v>165</v>
      </c>
      <c r="C5765" t="s">
        <v>165</v>
      </c>
      <c r="D5765" t="s">
        <v>165</v>
      </c>
      <c r="E5765" t="s">
        <v>165</v>
      </c>
      <c r="F5765" t="s">
        <v>165</v>
      </c>
      <c r="G5765" t="s">
        <v>165</v>
      </c>
      <c r="H5765" t="s">
        <v>165</v>
      </c>
      <c r="J5765" t="s">
        <v>165</v>
      </c>
      <c r="K5765" t="s">
        <v>165</v>
      </c>
      <c r="L5765" t="s">
        <v>165</v>
      </c>
      <c r="M5765" t="s">
        <v>165</v>
      </c>
      <c r="N5765" t="s">
        <v>165</v>
      </c>
      <c r="O5765" t="s">
        <v>165</v>
      </c>
      <c r="P5765" t="s">
        <v>165</v>
      </c>
      <c r="Q5765" t="s">
        <v>165</v>
      </c>
    </row>
    <row r="5766">
      <c r="B5766" t="s">
        <v>165</v>
      </c>
      <c r="C5766" t="s">
        <v>165</v>
      </c>
      <c r="D5766" t="s">
        <v>165</v>
      </c>
      <c r="E5766" t="s">
        <v>165</v>
      </c>
      <c r="F5766" t="s">
        <v>165</v>
      </c>
      <c r="G5766" t="s">
        <v>165</v>
      </c>
      <c r="H5766" t="s">
        <v>165</v>
      </c>
      <c r="J5766" t="s">
        <v>165</v>
      </c>
      <c r="K5766" t="s">
        <v>165</v>
      </c>
      <c r="L5766" t="s">
        <v>165</v>
      </c>
      <c r="M5766" t="s">
        <v>165</v>
      </c>
      <c r="N5766" t="s">
        <v>165</v>
      </c>
      <c r="O5766" t="s">
        <v>165</v>
      </c>
      <c r="P5766" t="s">
        <v>165</v>
      </c>
      <c r="Q5766" t="s">
        <v>165</v>
      </c>
    </row>
    <row r="5767">
      <c r="B5767" t="s">
        <v>165</v>
      </c>
      <c r="C5767" t="s">
        <v>165</v>
      </c>
      <c r="D5767" t="s">
        <v>165</v>
      </c>
      <c r="E5767" t="s">
        <v>165</v>
      </c>
      <c r="F5767" t="s">
        <v>165</v>
      </c>
      <c r="G5767" t="s">
        <v>165</v>
      </c>
      <c r="H5767" t="s">
        <v>165</v>
      </c>
      <c r="J5767" t="s">
        <v>165</v>
      </c>
      <c r="K5767" t="s">
        <v>165</v>
      </c>
      <c r="L5767" t="s">
        <v>165</v>
      </c>
      <c r="M5767" t="s">
        <v>165</v>
      </c>
      <c r="N5767" t="s">
        <v>165</v>
      </c>
      <c r="O5767" t="s">
        <v>165</v>
      </c>
      <c r="P5767" t="s">
        <v>165</v>
      </c>
      <c r="Q5767" t="s">
        <v>165</v>
      </c>
    </row>
    <row r="5768">
      <c r="B5768" t="s">
        <v>165</v>
      </c>
      <c r="C5768" t="s">
        <v>165</v>
      </c>
      <c r="D5768" t="s">
        <v>165</v>
      </c>
      <c r="E5768" t="s">
        <v>165</v>
      </c>
      <c r="F5768" t="s">
        <v>165</v>
      </c>
      <c r="G5768" t="s">
        <v>165</v>
      </c>
      <c r="H5768" t="s">
        <v>165</v>
      </c>
      <c r="J5768" t="s">
        <v>165</v>
      </c>
      <c r="K5768" t="s">
        <v>165</v>
      </c>
      <c r="L5768" t="s">
        <v>165</v>
      </c>
      <c r="M5768" t="s">
        <v>165</v>
      </c>
      <c r="N5768" t="s">
        <v>165</v>
      </c>
      <c r="O5768" t="s">
        <v>165</v>
      </c>
      <c r="P5768" t="s">
        <v>165</v>
      </c>
      <c r="Q5768" t="s">
        <v>165</v>
      </c>
    </row>
    <row r="5769">
      <c r="B5769" t="s">
        <v>165</v>
      </c>
      <c r="C5769" t="s">
        <v>165</v>
      </c>
      <c r="D5769" t="s">
        <v>165</v>
      </c>
      <c r="E5769" t="s">
        <v>165</v>
      </c>
      <c r="F5769" t="s">
        <v>165</v>
      </c>
      <c r="G5769" t="s">
        <v>165</v>
      </c>
      <c r="H5769" t="s">
        <v>165</v>
      </c>
      <c r="J5769" t="s">
        <v>165</v>
      </c>
      <c r="K5769" t="s">
        <v>165</v>
      </c>
      <c r="L5769" t="s">
        <v>165</v>
      </c>
      <c r="M5769" t="s">
        <v>165</v>
      </c>
      <c r="N5769" t="s">
        <v>165</v>
      </c>
      <c r="O5769" t="s">
        <v>165</v>
      </c>
      <c r="P5769" t="s">
        <v>165</v>
      </c>
      <c r="Q5769" t="s">
        <v>165</v>
      </c>
    </row>
    <row r="5770">
      <c r="B5770" t="s">
        <v>165</v>
      </c>
      <c r="C5770" t="s">
        <v>165</v>
      </c>
      <c r="D5770" t="s">
        <v>165</v>
      </c>
      <c r="E5770" t="s">
        <v>165</v>
      </c>
      <c r="F5770" t="s">
        <v>165</v>
      </c>
      <c r="G5770" t="s">
        <v>165</v>
      </c>
      <c r="H5770" t="s">
        <v>165</v>
      </c>
      <c r="J5770" t="s">
        <v>165</v>
      </c>
      <c r="K5770" t="s">
        <v>165</v>
      </c>
      <c r="L5770" t="s">
        <v>165</v>
      </c>
      <c r="M5770" t="s">
        <v>165</v>
      </c>
      <c r="N5770" t="s">
        <v>165</v>
      </c>
      <c r="O5770" t="s">
        <v>165</v>
      </c>
      <c r="P5770" t="s">
        <v>165</v>
      </c>
      <c r="Q5770" t="s">
        <v>165</v>
      </c>
    </row>
    <row r="5771">
      <c r="B5771" t="s">
        <v>165</v>
      </c>
      <c r="C5771" t="s">
        <v>165</v>
      </c>
      <c r="D5771" t="s">
        <v>165</v>
      </c>
      <c r="E5771" t="s">
        <v>165</v>
      </c>
      <c r="F5771" t="s">
        <v>165</v>
      </c>
      <c r="G5771" t="s">
        <v>165</v>
      </c>
      <c r="H5771" t="s">
        <v>165</v>
      </c>
      <c r="J5771" t="s">
        <v>165</v>
      </c>
      <c r="K5771" t="s">
        <v>165</v>
      </c>
      <c r="L5771" t="s">
        <v>165</v>
      </c>
      <c r="M5771" t="s">
        <v>165</v>
      </c>
      <c r="N5771" t="s">
        <v>165</v>
      </c>
      <c r="O5771" t="s">
        <v>165</v>
      </c>
      <c r="P5771" t="s">
        <v>165</v>
      </c>
      <c r="Q5771" t="s">
        <v>165</v>
      </c>
    </row>
    <row r="5772">
      <c r="B5772" t="s">
        <v>165</v>
      </c>
      <c r="C5772" t="s">
        <v>165</v>
      </c>
      <c r="D5772" t="s">
        <v>165</v>
      </c>
      <c r="E5772" t="s">
        <v>165</v>
      </c>
      <c r="F5772" t="s">
        <v>165</v>
      </c>
      <c r="G5772" t="s">
        <v>165</v>
      </c>
      <c r="H5772" t="s">
        <v>165</v>
      </c>
      <c r="J5772" t="s">
        <v>165</v>
      </c>
      <c r="K5772" t="s">
        <v>165</v>
      </c>
      <c r="L5772" t="s">
        <v>165</v>
      </c>
      <c r="M5772" t="s">
        <v>165</v>
      </c>
      <c r="N5772" t="s">
        <v>165</v>
      </c>
      <c r="O5772" t="s">
        <v>165</v>
      </c>
      <c r="P5772" t="s">
        <v>165</v>
      </c>
      <c r="Q5772" t="s">
        <v>165</v>
      </c>
    </row>
    <row r="5773">
      <c r="B5773" t="s">
        <v>165</v>
      </c>
      <c r="C5773" t="s">
        <v>165</v>
      </c>
      <c r="D5773" t="s">
        <v>165</v>
      </c>
      <c r="E5773" t="s">
        <v>165</v>
      </c>
      <c r="F5773" t="s">
        <v>165</v>
      </c>
      <c r="G5773" t="s">
        <v>165</v>
      </c>
      <c r="H5773" t="s">
        <v>165</v>
      </c>
      <c r="J5773" t="s">
        <v>165</v>
      </c>
      <c r="K5773" t="s">
        <v>165</v>
      </c>
      <c r="L5773" t="s">
        <v>165</v>
      </c>
      <c r="M5773" t="s">
        <v>165</v>
      </c>
      <c r="N5773" t="s">
        <v>165</v>
      </c>
      <c r="O5773" t="s">
        <v>165</v>
      </c>
      <c r="P5773" t="s">
        <v>165</v>
      </c>
      <c r="Q5773" t="s">
        <v>165</v>
      </c>
    </row>
    <row r="5774">
      <c r="B5774" t="s">
        <v>165</v>
      </c>
      <c r="C5774" t="s">
        <v>165</v>
      </c>
      <c r="D5774" t="s">
        <v>165</v>
      </c>
      <c r="E5774" t="s">
        <v>165</v>
      </c>
      <c r="F5774" t="s">
        <v>165</v>
      </c>
      <c r="G5774" t="s">
        <v>165</v>
      </c>
      <c r="H5774" t="s">
        <v>165</v>
      </c>
      <c r="J5774" t="s">
        <v>165</v>
      </c>
      <c r="K5774" t="s">
        <v>165</v>
      </c>
      <c r="L5774" t="s">
        <v>165</v>
      </c>
      <c r="M5774" t="s">
        <v>165</v>
      </c>
      <c r="N5774" t="s">
        <v>165</v>
      </c>
      <c r="O5774" t="s">
        <v>165</v>
      </c>
      <c r="P5774" t="s">
        <v>165</v>
      </c>
      <c r="Q5774" t="s">
        <v>165</v>
      </c>
    </row>
    <row r="5775">
      <c r="B5775" t="s">
        <v>165</v>
      </c>
      <c r="C5775" t="s">
        <v>165</v>
      </c>
      <c r="D5775" t="s">
        <v>165</v>
      </c>
      <c r="E5775" t="s">
        <v>165</v>
      </c>
      <c r="F5775" t="s">
        <v>165</v>
      </c>
      <c r="G5775" t="s">
        <v>165</v>
      </c>
      <c r="H5775" t="s">
        <v>165</v>
      </c>
      <c r="J5775" t="s">
        <v>165</v>
      </c>
      <c r="K5775" t="s">
        <v>165</v>
      </c>
      <c r="L5775" t="s">
        <v>165</v>
      </c>
      <c r="M5775" t="s">
        <v>165</v>
      </c>
      <c r="N5775" t="s">
        <v>165</v>
      </c>
      <c r="O5775" t="s">
        <v>165</v>
      </c>
      <c r="P5775" t="s">
        <v>165</v>
      </c>
      <c r="Q5775" t="s">
        <v>165</v>
      </c>
    </row>
    <row r="5776">
      <c r="B5776" t="s">
        <v>165</v>
      </c>
      <c r="C5776" t="s">
        <v>165</v>
      </c>
      <c r="D5776" t="s">
        <v>165</v>
      </c>
      <c r="E5776" t="s">
        <v>165</v>
      </c>
      <c r="F5776" t="s">
        <v>165</v>
      </c>
      <c r="G5776" t="s">
        <v>165</v>
      </c>
      <c r="H5776" t="s">
        <v>165</v>
      </c>
      <c r="J5776" t="s">
        <v>165</v>
      </c>
      <c r="K5776" t="s">
        <v>165</v>
      </c>
      <c r="L5776" t="s">
        <v>165</v>
      </c>
      <c r="M5776" t="s">
        <v>165</v>
      </c>
      <c r="N5776" t="s">
        <v>165</v>
      </c>
      <c r="O5776" t="s">
        <v>165</v>
      </c>
      <c r="P5776" t="s">
        <v>165</v>
      </c>
      <c r="Q5776" t="s">
        <v>165</v>
      </c>
    </row>
    <row r="5777">
      <c r="B5777" t="s">
        <v>165</v>
      </c>
      <c r="C5777" t="s">
        <v>165</v>
      </c>
      <c r="D5777" t="s">
        <v>165</v>
      </c>
      <c r="E5777" t="s">
        <v>165</v>
      </c>
      <c r="F5777" t="s">
        <v>165</v>
      </c>
      <c r="G5777" t="s">
        <v>165</v>
      </c>
      <c r="H5777" t="s">
        <v>165</v>
      </c>
      <c r="J5777" t="s">
        <v>165</v>
      </c>
      <c r="K5777" t="s">
        <v>165</v>
      </c>
      <c r="L5777" t="s">
        <v>165</v>
      </c>
      <c r="M5777" t="s">
        <v>165</v>
      </c>
      <c r="N5777" t="s">
        <v>165</v>
      </c>
      <c r="O5777" t="s">
        <v>165</v>
      </c>
      <c r="P5777" t="s">
        <v>165</v>
      </c>
      <c r="Q5777" t="s">
        <v>165</v>
      </c>
    </row>
    <row r="5778">
      <c r="B5778" t="s">
        <v>165</v>
      </c>
      <c r="C5778" t="s">
        <v>165</v>
      </c>
      <c r="D5778" t="s">
        <v>165</v>
      </c>
      <c r="E5778" t="s">
        <v>165</v>
      </c>
      <c r="F5778" t="s">
        <v>165</v>
      </c>
      <c r="G5778" t="s">
        <v>165</v>
      </c>
      <c r="H5778" t="s">
        <v>165</v>
      </c>
      <c r="J5778" t="s">
        <v>165</v>
      </c>
      <c r="K5778" t="s">
        <v>165</v>
      </c>
      <c r="L5778" t="s">
        <v>165</v>
      </c>
      <c r="M5778" t="s">
        <v>165</v>
      </c>
      <c r="N5778" t="s">
        <v>165</v>
      </c>
      <c r="O5778" t="s">
        <v>165</v>
      </c>
      <c r="P5778" t="s">
        <v>165</v>
      </c>
      <c r="Q5778" t="s">
        <v>165</v>
      </c>
    </row>
    <row r="5779">
      <c r="B5779" t="s">
        <v>165</v>
      </c>
      <c r="C5779" t="s">
        <v>165</v>
      </c>
      <c r="D5779" t="s">
        <v>165</v>
      </c>
      <c r="E5779" t="s">
        <v>165</v>
      </c>
      <c r="F5779" t="s">
        <v>165</v>
      </c>
      <c r="G5779" t="s">
        <v>165</v>
      </c>
      <c r="H5779" t="s">
        <v>165</v>
      </c>
      <c r="J5779" t="s">
        <v>165</v>
      </c>
      <c r="K5779" t="s">
        <v>165</v>
      </c>
      <c r="L5779" t="s">
        <v>165</v>
      </c>
      <c r="M5779" t="s">
        <v>165</v>
      </c>
      <c r="N5779" t="s">
        <v>165</v>
      </c>
      <c r="O5779" t="s">
        <v>165</v>
      </c>
      <c r="P5779" t="s">
        <v>165</v>
      </c>
      <c r="Q5779" t="s">
        <v>165</v>
      </c>
    </row>
    <row r="5780">
      <c r="B5780" t="s">
        <v>165</v>
      </c>
      <c r="C5780" t="s">
        <v>165</v>
      </c>
      <c r="D5780" t="s">
        <v>165</v>
      </c>
      <c r="E5780" t="s">
        <v>165</v>
      </c>
      <c r="F5780" t="s">
        <v>165</v>
      </c>
      <c r="G5780" t="s">
        <v>165</v>
      </c>
      <c r="H5780" t="s">
        <v>165</v>
      </c>
      <c r="J5780" t="s">
        <v>165</v>
      </c>
      <c r="K5780" t="s">
        <v>165</v>
      </c>
      <c r="L5780" t="s">
        <v>165</v>
      </c>
      <c r="M5780" t="s">
        <v>165</v>
      </c>
      <c r="N5780" t="s">
        <v>165</v>
      </c>
      <c r="O5780" t="s">
        <v>165</v>
      </c>
      <c r="P5780" t="s">
        <v>165</v>
      </c>
      <c r="Q5780" t="s">
        <v>165</v>
      </c>
    </row>
    <row r="5781">
      <c r="B5781" t="s">
        <v>165</v>
      </c>
      <c r="C5781" t="s">
        <v>165</v>
      </c>
      <c r="D5781" t="s">
        <v>165</v>
      </c>
      <c r="E5781" t="s">
        <v>165</v>
      </c>
      <c r="F5781" t="s">
        <v>165</v>
      </c>
      <c r="G5781" t="s">
        <v>165</v>
      </c>
      <c r="H5781" t="s">
        <v>165</v>
      </c>
      <c r="J5781" t="s">
        <v>165</v>
      </c>
      <c r="K5781" t="s">
        <v>165</v>
      </c>
      <c r="L5781" t="s">
        <v>165</v>
      </c>
      <c r="M5781" t="s">
        <v>165</v>
      </c>
      <c r="N5781" t="s">
        <v>165</v>
      </c>
      <c r="O5781" t="s">
        <v>165</v>
      </c>
      <c r="P5781" t="s">
        <v>165</v>
      </c>
      <c r="Q5781" t="s">
        <v>165</v>
      </c>
    </row>
    <row r="5782">
      <c r="B5782" t="s">
        <v>165</v>
      </c>
      <c r="C5782" t="s">
        <v>165</v>
      </c>
      <c r="D5782" t="s">
        <v>165</v>
      </c>
      <c r="E5782" t="s">
        <v>165</v>
      </c>
      <c r="F5782" t="s">
        <v>165</v>
      </c>
      <c r="G5782" t="s">
        <v>165</v>
      </c>
      <c r="H5782" t="s">
        <v>165</v>
      </c>
      <c r="J5782" t="s">
        <v>165</v>
      </c>
      <c r="K5782" t="s">
        <v>165</v>
      </c>
      <c r="L5782" t="s">
        <v>165</v>
      </c>
      <c r="M5782" t="s">
        <v>165</v>
      </c>
      <c r="N5782" t="s">
        <v>165</v>
      </c>
      <c r="O5782" t="s">
        <v>165</v>
      </c>
      <c r="P5782" t="s">
        <v>165</v>
      </c>
      <c r="Q5782" t="s">
        <v>165</v>
      </c>
    </row>
    <row r="5783">
      <c r="B5783" t="s">
        <v>165</v>
      </c>
      <c r="C5783" t="s">
        <v>165</v>
      </c>
      <c r="D5783" t="s">
        <v>165</v>
      </c>
      <c r="E5783" t="s">
        <v>165</v>
      </c>
      <c r="F5783" t="s">
        <v>165</v>
      </c>
      <c r="G5783" t="s">
        <v>165</v>
      </c>
      <c r="H5783" t="s">
        <v>165</v>
      </c>
      <c r="J5783" t="s">
        <v>165</v>
      </c>
      <c r="K5783" t="s">
        <v>165</v>
      </c>
      <c r="L5783" t="s">
        <v>165</v>
      </c>
      <c r="M5783" t="s">
        <v>165</v>
      </c>
      <c r="N5783" t="s">
        <v>165</v>
      </c>
      <c r="O5783" t="s">
        <v>165</v>
      </c>
      <c r="P5783" t="s">
        <v>165</v>
      </c>
      <c r="Q5783" t="s">
        <v>165</v>
      </c>
    </row>
    <row r="5784">
      <c r="B5784" t="s">
        <v>165</v>
      </c>
      <c r="C5784" t="s">
        <v>165</v>
      </c>
      <c r="D5784" t="s">
        <v>165</v>
      </c>
      <c r="E5784" t="s">
        <v>165</v>
      </c>
      <c r="F5784" t="s">
        <v>165</v>
      </c>
      <c r="G5784" t="s">
        <v>165</v>
      </c>
      <c r="H5784" t="s">
        <v>165</v>
      </c>
      <c r="J5784" t="s">
        <v>165</v>
      </c>
      <c r="K5784" t="s">
        <v>165</v>
      </c>
      <c r="L5784" t="s">
        <v>165</v>
      </c>
      <c r="M5784" t="s">
        <v>165</v>
      </c>
      <c r="N5784" t="s">
        <v>165</v>
      </c>
      <c r="O5784" t="s">
        <v>165</v>
      </c>
      <c r="P5784" t="s">
        <v>165</v>
      </c>
      <c r="Q5784" t="s">
        <v>165</v>
      </c>
    </row>
    <row r="5785">
      <c r="B5785" t="s">
        <v>165</v>
      </c>
      <c r="C5785" t="s">
        <v>165</v>
      </c>
      <c r="D5785" t="s">
        <v>165</v>
      </c>
      <c r="E5785" t="s">
        <v>165</v>
      </c>
      <c r="F5785" t="s">
        <v>165</v>
      </c>
      <c r="G5785" t="s">
        <v>165</v>
      </c>
      <c r="H5785" t="s">
        <v>165</v>
      </c>
      <c r="J5785" t="s">
        <v>165</v>
      </c>
      <c r="K5785" t="s">
        <v>165</v>
      </c>
      <c r="L5785" t="s">
        <v>165</v>
      </c>
      <c r="M5785" t="s">
        <v>165</v>
      </c>
      <c r="N5785" t="s">
        <v>165</v>
      </c>
      <c r="O5785" t="s">
        <v>165</v>
      </c>
      <c r="P5785" t="s">
        <v>165</v>
      </c>
      <c r="Q5785" t="s">
        <v>165</v>
      </c>
    </row>
    <row r="5786">
      <c r="B5786" t="s">
        <v>165</v>
      </c>
      <c r="C5786" t="s">
        <v>165</v>
      </c>
      <c r="D5786" t="s">
        <v>165</v>
      </c>
      <c r="E5786" t="s">
        <v>165</v>
      </c>
      <c r="F5786" t="s">
        <v>165</v>
      </c>
      <c r="G5786" t="s">
        <v>165</v>
      </c>
      <c r="H5786" t="s">
        <v>165</v>
      </c>
      <c r="J5786" t="s">
        <v>165</v>
      </c>
      <c r="K5786" t="s">
        <v>165</v>
      </c>
      <c r="L5786" t="s">
        <v>165</v>
      </c>
      <c r="M5786" t="s">
        <v>165</v>
      </c>
      <c r="N5786" t="s">
        <v>165</v>
      </c>
      <c r="O5786" t="s">
        <v>165</v>
      </c>
      <c r="P5786" t="s">
        <v>165</v>
      </c>
      <c r="Q5786" t="s">
        <v>165</v>
      </c>
    </row>
    <row r="5787">
      <c r="B5787" t="s">
        <v>165</v>
      </c>
      <c r="C5787" t="s">
        <v>165</v>
      </c>
      <c r="D5787" t="s">
        <v>165</v>
      </c>
      <c r="E5787" t="s">
        <v>165</v>
      </c>
      <c r="F5787" t="s">
        <v>165</v>
      </c>
      <c r="G5787" t="s">
        <v>165</v>
      </c>
      <c r="H5787" t="s">
        <v>165</v>
      </c>
      <c r="J5787" t="s">
        <v>165</v>
      </c>
      <c r="K5787" t="s">
        <v>165</v>
      </c>
      <c r="L5787" t="s">
        <v>165</v>
      </c>
      <c r="M5787" t="s">
        <v>165</v>
      </c>
      <c r="N5787" t="s">
        <v>165</v>
      </c>
      <c r="O5787" t="s">
        <v>165</v>
      </c>
      <c r="P5787" t="s">
        <v>165</v>
      </c>
      <c r="Q5787" t="s">
        <v>165</v>
      </c>
    </row>
    <row r="5788">
      <c r="B5788" t="s">
        <v>165</v>
      </c>
      <c r="C5788" t="s">
        <v>165</v>
      </c>
      <c r="D5788" t="s">
        <v>165</v>
      </c>
      <c r="E5788" t="s">
        <v>165</v>
      </c>
      <c r="F5788" t="s">
        <v>165</v>
      </c>
      <c r="G5788" t="s">
        <v>165</v>
      </c>
      <c r="H5788" t="s">
        <v>165</v>
      </c>
      <c r="J5788" t="s">
        <v>165</v>
      </c>
      <c r="K5788" t="s">
        <v>165</v>
      </c>
      <c r="L5788" t="s">
        <v>165</v>
      </c>
      <c r="M5788" t="s">
        <v>165</v>
      </c>
      <c r="N5788" t="s">
        <v>165</v>
      </c>
      <c r="O5788" t="s">
        <v>165</v>
      </c>
      <c r="P5788" t="s">
        <v>165</v>
      </c>
      <c r="Q5788" t="s">
        <v>165</v>
      </c>
    </row>
    <row r="5789">
      <c r="B5789" t="s">
        <v>165</v>
      </c>
      <c r="C5789" t="s">
        <v>165</v>
      </c>
      <c r="D5789" t="s">
        <v>165</v>
      </c>
      <c r="E5789" t="s">
        <v>165</v>
      </c>
      <c r="F5789" t="s">
        <v>165</v>
      </c>
      <c r="G5789" t="s">
        <v>165</v>
      </c>
      <c r="H5789" t="s">
        <v>165</v>
      </c>
      <c r="J5789" t="s">
        <v>165</v>
      </c>
      <c r="K5789" t="s">
        <v>165</v>
      </c>
      <c r="L5789" t="s">
        <v>165</v>
      </c>
      <c r="M5789" t="s">
        <v>165</v>
      </c>
      <c r="N5789" t="s">
        <v>165</v>
      </c>
      <c r="O5789" t="s">
        <v>165</v>
      </c>
      <c r="P5789" t="s">
        <v>165</v>
      </c>
      <c r="Q5789" t="s">
        <v>165</v>
      </c>
    </row>
    <row r="5790">
      <c r="B5790" t="s">
        <v>165</v>
      </c>
      <c r="C5790" t="s">
        <v>165</v>
      </c>
      <c r="D5790" t="s">
        <v>165</v>
      </c>
      <c r="E5790" t="s">
        <v>165</v>
      </c>
      <c r="F5790" t="s">
        <v>165</v>
      </c>
      <c r="G5790" t="s">
        <v>165</v>
      </c>
      <c r="H5790" t="s">
        <v>165</v>
      </c>
      <c r="J5790" t="s">
        <v>165</v>
      </c>
      <c r="K5790" t="s">
        <v>165</v>
      </c>
      <c r="L5790" t="s">
        <v>165</v>
      </c>
      <c r="M5790" t="s">
        <v>165</v>
      </c>
      <c r="N5790" t="s">
        <v>165</v>
      </c>
      <c r="O5790" t="s">
        <v>165</v>
      </c>
      <c r="P5790" t="s">
        <v>165</v>
      </c>
      <c r="Q5790" t="s">
        <v>165</v>
      </c>
    </row>
    <row r="5791">
      <c r="B5791" t="s">
        <v>165</v>
      </c>
      <c r="C5791" t="s">
        <v>165</v>
      </c>
      <c r="D5791" t="s">
        <v>165</v>
      </c>
      <c r="E5791" t="s">
        <v>165</v>
      </c>
      <c r="F5791" t="s">
        <v>165</v>
      </c>
      <c r="G5791" t="s">
        <v>165</v>
      </c>
      <c r="H5791" t="s">
        <v>165</v>
      </c>
      <c r="J5791" t="s">
        <v>165</v>
      </c>
      <c r="K5791" t="s">
        <v>165</v>
      </c>
      <c r="L5791" t="s">
        <v>165</v>
      </c>
      <c r="M5791" t="s">
        <v>165</v>
      </c>
      <c r="N5791" t="s">
        <v>165</v>
      </c>
      <c r="O5791" t="s">
        <v>165</v>
      </c>
      <c r="P5791" t="s">
        <v>165</v>
      </c>
      <c r="Q5791" t="s">
        <v>165</v>
      </c>
    </row>
    <row r="5792">
      <c r="B5792" t="s">
        <v>165</v>
      </c>
      <c r="C5792" t="s">
        <v>165</v>
      </c>
      <c r="D5792" t="s">
        <v>165</v>
      </c>
      <c r="E5792" t="s">
        <v>165</v>
      </c>
      <c r="F5792" t="s">
        <v>165</v>
      </c>
      <c r="G5792" t="s">
        <v>165</v>
      </c>
      <c r="H5792" t="s">
        <v>165</v>
      </c>
      <c r="J5792" t="s">
        <v>165</v>
      </c>
      <c r="K5792" t="s">
        <v>165</v>
      </c>
      <c r="L5792" t="s">
        <v>165</v>
      </c>
      <c r="M5792" t="s">
        <v>165</v>
      </c>
      <c r="N5792" t="s">
        <v>165</v>
      </c>
      <c r="O5792" t="s">
        <v>165</v>
      </c>
      <c r="P5792" t="s">
        <v>165</v>
      </c>
      <c r="Q5792" t="s">
        <v>165</v>
      </c>
    </row>
    <row r="5793">
      <c r="B5793" t="s">
        <v>165</v>
      </c>
      <c r="C5793" t="s">
        <v>165</v>
      </c>
      <c r="D5793" t="s">
        <v>165</v>
      </c>
      <c r="E5793" t="s">
        <v>165</v>
      </c>
      <c r="F5793" t="s">
        <v>165</v>
      </c>
      <c r="G5793" t="s">
        <v>165</v>
      </c>
      <c r="H5793" t="s">
        <v>165</v>
      </c>
      <c r="J5793" t="s">
        <v>165</v>
      </c>
      <c r="K5793" t="s">
        <v>165</v>
      </c>
      <c r="L5793" t="s">
        <v>165</v>
      </c>
      <c r="M5793" t="s">
        <v>165</v>
      </c>
      <c r="N5793" t="s">
        <v>165</v>
      </c>
      <c r="O5793" t="s">
        <v>165</v>
      </c>
      <c r="P5793" t="s">
        <v>165</v>
      </c>
      <c r="Q5793" t="s">
        <v>165</v>
      </c>
    </row>
    <row r="5794">
      <c r="B5794" t="s">
        <v>165</v>
      </c>
      <c r="C5794" t="s">
        <v>165</v>
      </c>
      <c r="D5794" t="s">
        <v>165</v>
      </c>
      <c r="E5794" t="s">
        <v>165</v>
      </c>
      <c r="F5794" t="s">
        <v>165</v>
      </c>
      <c r="G5794" t="s">
        <v>165</v>
      </c>
      <c r="H5794" t="s">
        <v>165</v>
      </c>
      <c r="J5794" t="s">
        <v>165</v>
      </c>
      <c r="K5794" t="s">
        <v>165</v>
      </c>
      <c r="L5794" t="s">
        <v>165</v>
      </c>
      <c r="M5794" t="s">
        <v>165</v>
      </c>
      <c r="N5794" t="s">
        <v>165</v>
      </c>
      <c r="O5794" t="s">
        <v>165</v>
      </c>
      <c r="P5794" t="s">
        <v>165</v>
      </c>
      <c r="Q5794" t="s">
        <v>165</v>
      </c>
    </row>
    <row r="5795">
      <c r="B5795" t="s">
        <v>165</v>
      </c>
      <c r="C5795" t="s">
        <v>165</v>
      </c>
      <c r="D5795" t="s">
        <v>165</v>
      </c>
      <c r="E5795" t="s">
        <v>165</v>
      </c>
      <c r="F5795" t="s">
        <v>165</v>
      </c>
      <c r="G5795" t="s">
        <v>165</v>
      </c>
      <c r="H5795" t="s">
        <v>165</v>
      </c>
      <c r="J5795" t="s">
        <v>165</v>
      </c>
      <c r="K5795" t="s">
        <v>165</v>
      </c>
      <c r="L5795" t="s">
        <v>165</v>
      </c>
      <c r="M5795" t="s">
        <v>165</v>
      </c>
      <c r="N5795" t="s">
        <v>165</v>
      </c>
      <c r="O5795" t="s">
        <v>165</v>
      </c>
      <c r="P5795" t="s">
        <v>165</v>
      </c>
      <c r="Q5795" t="s">
        <v>165</v>
      </c>
    </row>
    <row r="5796">
      <c r="B5796" t="s">
        <v>165</v>
      </c>
      <c r="C5796" t="s">
        <v>165</v>
      </c>
      <c r="D5796" t="s">
        <v>165</v>
      </c>
      <c r="E5796" t="s">
        <v>165</v>
      </c>
      <c r="F5796" t="s">
        <v>165</v>
      </c>
      <c r="G5796" t="s">
        <v>165</v>
      </c>
      <c r="H5796" t="s">
        <v>165</v>
      </c>
      <c r="J5796" t="s">
        <v>165</v>
      </c>
      <c r="K5796" t="s">
        <v>165</v>
      </c>
      <c r="L5796" t="s">
        <v>165</v>
      </c>
      <c r="M5796" t="s">
        <v>165</v>
      </c>
      <c r="N5796" t="s">
        <v>165</v>
      </c>
      <c r="O5796" t="s">
        <v>165</v>
      </c>
      <c r="P5796" t="s">
        <v>165</v>
      </c>
      <c r="Q5796" t="s">
        <v>165</v>
      </c>
    </row>
    <row r="5797">
      <c r="B5797" t="s">
        <v>165</v>
      </c>
      <c r="C5797" t="s">
        <v>165</v>
      </c>
      <c r="D5797" t="s">
        <v>165</v>
      </c>
      <c r="E5797" t="s">
        <v>165</v>
      </c>
      <c r="F5797" t="s">
        <v>165</v>
      </c>
      <c r="G5797" t="s">
        <v>165</v>
      </c>
      <c r="H5797" t="s">
        <v>165</v>
      </c>
      <c r="J5797" t="s">
        <v>165</v>
      </c>
      <c r="K5797" t="s">
        <v>165</v>
      </c>
      <c r="L5797" t="s">
        <v>165</v>
      </c>
      <c r="M5797" t="s">
        <v>165</v>
      </c>
      <c r="N5797" t="s">
        <v>165</v>
      </c>
      <c r="O5797" t="s">
        <v>165</v>
      </c>
      <c r="P5797" t="s">
        <v>165</v>
      </c>
      <c r="Q5797" t="s">
        <v>165</v>
      </c>
    </row>
    <row r="5798">
      <c r="B5798" t="s">
        <v>165</v>
      </c>
      <c r="C5798" t="s">
        <v>165</v>
      </c>
      <c r="D5798" t="s">
        <v>165</v>
      </c>
      <c r="E5798" t="s">
        <v>165</v>
      </c>
      <c r="F5798" t="s">
        <v>165</v>
      </c>
      <c r="G5798" t="s">
        <v>165</v>
      </c>
      <c r="H5798" t="s">
        <v>165</v>
      </c>
      <c r="J5798" t="s">
        <v>165</v>
      </c>
      <c r="K5798" t="s">
        <v>165</v>
      </c>
      <c r="L5798" t="s">
        <v>165</v>
      </c>
      <c r="M5798" t="s">
        <v>165</v>
      </c>
      <c r="N5798" t="s">
        <v>165</v>
      </c>
      <c r="O5798" t="s">
        <v>165</v>
      </c>
      <c r="P5798" t="s">
        <v>165</v>
      </c>
      <c r="Q5798" t="s">
        <v>165</v>
      </c>
    </row>
    <row r="5799">
      <c r="B5799" t="s">
        <v>165</v>
      </c>
      <c r="C5799" t="s">
        <v>165</v>
      </c>
      <c r="D5799" t="s">
        <v>165</v>
      </c>
      <c r="E5799" t="s">
        <v>165</v>
      </c>
      <c r="F5799" t="s">
        <v>165</v>
      </c>
      <c r="G5799" t="s">
        <v>165</v>
      </c>
      <c r="H5799" t="s">
        <v>165</v>
      </c>
      <c r="J5799" t="s">
        <v>165</v>
      </c>
      <c r="K5799" t="s">
        <v>165</v>
      </c>
      <c r="L5799" t="s">
        <v>165</v>
      </c>
      <c r="M5799" t="s">
        <v>165</v>
      </c>
      <c r="N5799" t="s">
        <v>165</v>
      </c>
      <c r="O5799" t="s">
        <v>165</v>
      </c>
      <c r="P5799" t="s">
        <v>165</v>
      </c>
      <c r="Q5799" t="s">
        <v>165</v>
      </c>
    </row>
    <row r="5800">
      <c r="B5800" t="s">
        <v>165</v>
      </c>
      <c r="C5800" t="s">
        <v>165</v>
      </c>
      <c r="D5800" t="s">
        <v>165</v>
      </c>
      <c r="E5800" t="s">
        <v>165</v>
      </c>
      <c r="F5800" t="s">
        <v>165</v>
      </c>
      <c r="G5800" t="s">
        <v>165</v>
      </c>
      <c r="H5800" t="s">
        <v>165</v>
      </c>
      <c r="J5800" t="s">
        <v>165</v>
      </c>
      <c r="K5800" t="s">
        <v>165</v>
      </c>
      <c r="L5800" t="s">
        <v>165</v>
      </c>
      <c r="M5800" t="s">
        <v>165</v>
      </c>
      <c r="N5800" t="s">
        <v>165</v>
      </c>
      <c r="O5800" t="s">
        <v>165</v>
      </c>
      <c r="P5800" t="s">
        <v>165</v>
      </c>
      <c r="Q5800" t="s">
        <v>165</v>
      </c>
    </row>
    <row r="5801">
      <c r="B5801" t="s">
        <v>165</v>
      </c>
      <c r="C5801" t="s">
        <v>165</v>
      </c>
      <c r="D5801" t="s">
        <v>165</v>
      </c>
      <c r="E5801" t="s">
        <v>165</v>
      </c>
      <c r="F5801" t="s">
        <v>165</v>
      </c>
      <c r="G5801" t="s">
        <v>165</v>
      </c>
      <c r="H5801" t="s">
        <v>165</v>
      </c>
      <c r="J5801" t="s">
        <v>165</v>
      </c>
      <c r="K5801" t="s">
        <v>165</v>
      </c>
      <c r="L5801" t="s">
        <v>165</v>
      </c>
      <c r="M5801" t="s">
        <v>165</v>
      </c>
      <c r="N5801" t="s">
        <v>165</v>
      </c>
      <c r="O5801" t="s">
        <v>165</v>
      </c>
      <c r="P5801" t="s">
        <v>165</v>
      </c>
      <c r="Q5801" t="s">
        <v>165</v>
      </c>
    </row>
    <row r="5802">
      <c r="B5802" t="s">
        <v>165</v>
      </c>
      <c r="C5802" t="s">
        <v>165</v>
      </c>
      <c r="D5802" t="s">
        <v>165</v>
      </c>
      <c r="E5802" t="s">
        <v>165</v>
      </c>
      <c r="F5802" t="s">
        <v>165</v>
      </c>
      <c r="G5802" t="s">
        <v>165</v>
      </c>
      <c r="H5802" t="s">
        <v>165</v>
      </c>
      <c r="J5802" t="s">
        <v>165</v>
      </c>
      <c r="K5802" t="s">
        <v>165</v>
      </c>
      <c r="L5802" t="s">
        <v>165</v>
      </c>
      <c r="M5802" t="s">
        <v>165</v>
      </c>
      <c r="N5802" t="s">
        <v>165</v>
      </c>
      <c r="O5802" t="s">
        <v>165</v>
      </c>
      <c r="P5802" t="s">
        <v>165</v>
      </c>
      <c r="Q5802" t="s">
        <v>165</v>
      </c>
    </row>
    <row r="5803">
      <c r="B5803" t="s">
        <v>165</v>
      </c>
      <c r="C5803" t="s">
        <v>165</v>
      </c>
      <c r="D5803" t="s">
        <v>165</v>
      </c>
      <c r="E5803" t="s">
        <v>165</v>
      </c>
      <c r="F5803" t="s">
        <v>165</v>
      </c>
      <c r="G5803" t="s">
        <v>165</v>
      </c>
      <c r="H5803" t="s">
        <v>165</v>
      </c>
      <c r="J5803" t="s">
        <v>165</v>
      </c>
      <c r="K5803" t="s">
        <v>165</v>
      </c>
      <c r="L5803" t="s">
        <v>165</v>
      </c>
      <c r="M5803" t="s">
        <v>165</v>
      </c>
      <c r="N5803" t="s">
        <v>165</v>
      </c>
      <c r="O5803" t="s">
        <v>165</v>
      </c>
      <c r="P5803" t="s">
        <v>165</v>
      </c>
      <c r="Q5803" t="s">
        <v>165</v>
      </c>
    </row>
    <row r="5804">
      <c r="B5804" t="s">
        <v>165</v>
      </c>
      <c r="C5804" t="s">
        <v>165</v>
      </c>
      <c r="D5804" t="s">
        <v>165</v>
      </c>
      <c r="E5804" t="s">
        <v>165</v>
      </c>
      <c r="F5804" t="s">
        <v>165</v>
      </c>
      <c r="G5804" t="s">
        <v>165</v>
      </c>
      <c r="H5804" t="s">
        <v>165</v>
      </c>
      <c r="J5804" t="s">
        <v>165</v>
      </c>
      <c r="K5804" t="s">
        <v>165</v>
      </c>
      <c r="L5804" t="s">
        <v>165</v>
      </c>
      <c r="M5804" t="s">
        <v>165</v>
      </c>
      <c r="N5804" t="s">
        <v>165</v>
      </c>
      <c r="O5804" t="s">
        <v>165</v>
      </c>
      <c r="P5804" t="s">
        <v>165</v>
      </c>
      <c r="Q5804" t="s">
        <v>165</v>
      </c>
    </row>
    <row r="5805">
      <c r="B5805" t="s">
        <v>165</v>
      </c>
      <c r="C5805" t="s">
        <v>165</v>
      </c>
      <c r="D5805" t="s">
        <v>165</v>
      </c>
      <c r="E5805" t="s">
        <v>165</v>
      </c>
      <c r="F5805" t="s">
        <v>165</v>
      </c>
      <c r="G5805" t="s">
        <v>165</v>
      </c>
      <c r="H5805" t="s">
        <v>165</v>
      </c>
      <c r="J5805" t="s">
        <v>165</v>
      </c>
      <c r="K5805" t="s">
        <v>165</v>
      </c>
      <c r="L5805" t="s">
        <v>165</v>
      </c>
      <c r="M5805" t="s">
        <v>165</v>
      </c>
      <c r="N5805" t="s">
        <v>165</v>
      </c>
      <c r="O5805" t="s">
        <v>165</v>
      </c>
      <c r="P5805" t="s">
        <v>165</v>
      </c>
      <c r="Q5805" t="s">
        <v>165</v>
      </c>
    </row>
    <row r="5806">
      <c r="B5806" t="s">
        <v>165</v>
      </c>
      <c r="C5806" t="s">
        <v>165</v>
      </c>
      <c r="D5806" t="s">
        <v>165</v>
      </c>
      <c r="E5806" t="s">
        <v>165</v>
      </c>
      <c r="F5806" t="s">
        <v>165</v>
      </c>
      <c r="G5806" t="s">
        <v>165</v>
      </c>
      <c r="H5806" t="s">
        <v>165</v>
      </c>
      <c r="J5806" t="s">
        <v>165</v>
      </c>
      <c r="K5806" t="s">
        <v>165</v>
      </c>
      <c r="L5806" t="s">
        <v>165</v>
      </c>
      <c r="M5806" t="s">
        <v>165</v>
      </c>
      <c r="N5806" t="s">
        <v>165</v>
      </c>
      <c r="O5806" t="s">
        <v>165</v>
      </c>
      <c r="P5806" t="s">
        <v>165</v>
      </c>
      <c r="Q5806" t="s">
        <v>165</v>
      </c>
    </row>
    <row r="5807">
      <c r="B5807" t="s">
        <v>165</v>
      </c>
      <c r="C5807" t="s">
        <v>165</v>
      </c>
      <c r="D5807" t="s">
        <v>165</v>
      </c>
      <c r="E5807" t="s">
        <v>165</v>
      </c>
      <c r="F5807" t="s">
        <v>165</v>
      </c>
      <c r="G5807" t="s">
        <v>165</v>
      </c>
      <c r="H5807" t="s">
        <v>165</v>
      </c>
      <c r="J5807" t="s">
        <v>165</v>
      </c>
      <c r="K5807" t="s">
        <v>165</v>
      </c>
      <c r="L5807" t="s">
        <v>165</v>
      </c>
      <c r="M5807" t="s">
        <v>165</v>
      </c>
      <c r="N5807" t="s">
        <v>165</v>
      </c>
      <c r="O5807" t="s">
        <v>165</v>
      </c>
      <c r="P5807" t="s">
        <v>165</v>
      </c>
      <c r="Q5807" t="s">
        <v>165</v>
      </c>
    </row>
    <row r="5808">
      <c r="B5808" t="s">
        <v>165</v>
      </c>
      <c r="C5808" t="s">
        <v>165</v>
      </c>
      <c r="D5808" t="s">
        <v>165</v>
      </c>
      <c r="E5808" t="s">
        <v>165</v>
      </c>
      <c r="F5808" t="s">
        <v>165</v>
      </c>
      <c r="G5808" t="s">
        <v>165</v>
      </c>
      <c r="H5808" t="s">
        <v>165</v>
      </c>
      <c r="J5808" t="s">
        <v>165</v>
      </c>
      <c r="K5808" t="s">
        <v>165</v>
      </c>
      <c r="L5808" t="s">
        <v>165</v>
      </c>
      <c r="M5808" t="s">
        <v>165</v>
      </c>
      <c r="N5808" t="s">
        <v>165</v>
      </c>
      <c r="O5808" t="s">
        <v>165</v>
      </c>
      <c r="P5808" t="s">
        <v>165</v>
      </c>
      <c r="Q5808" t="s">
        <v>165</v>
      </c>
    </row>
    <row r="5809">
      <c r="B5809" t="s">
        <v>165</v>
      </c>
      <c r="C5809" t="s">
        <v>165</v>
      </c>
      <c r="D5809" t="s">
        <v>165</v>
      </c>
      <c r="E5809" t="s">
        <v>165</v>
      </c>
      <c r="F5809" t="s">
        <v>165</v>
      </c>
      <c r="G5809" t="s">
        <v>165</v>
      </c>
      <c r="H5809" t="s">
        <v>165</v>
      </c>
      <c r="J5809" t="s">
        <v>165</v>
      </c>
      <c r="K5809" t="s">
        <v>165</v>
      </c>
      <c r="L5809" t="s">
        <v>165</v>
      </c>
      <c r="M5809" t="s">
        <v>165</v>
      </c>
      <c r="N5809" t="s">
        <v>165</v>
      </c>
      <c r="O5809" t="s">
        <v>165</v>
      </c>
      <c r="P5809" t="s">
        <v>165</v>
      </c>
      <c r="Q5809" t="s">
        <v>165</v>
      </c>
    </row>
    <row r="5810">
      <c r="B5810" t="s">
        <v>165</v>
      </c>
      <c r="C5810" t="s">
        <v>165</v>
      </c>
      <c r="D5810" t="s">
        <v>165</v>
      </c>
      <c r="E5810" t="s">
        <v>165</v>
      </c>
      <c r="F5810" t="s">
        <v>165</v>
      </c>
      <c r="G5810" t="s">
        <v>165</v>
      </c>
      <c r="H5810" t="s">
        <v>165</v>
      </c>
      <c r="J5810" t="s">
        <v>165</v>
      </c>
      <c r="K5810" t="s">
        <v>165</v>
      </c>
      <c r="L5810" t="s">
        <v>165</v>
      </c>
      <c r="M5810" t="s">
        <v>165</v>
      </c>
      <c r="N5810" t="s">
        <v>165</v>
      </c>
      <c r="O5810" t="s">
        <v>165</v>
      </c>
      <c r="P5810" t="s">
        <v>165</v>
      </c>
      <c r="Q5810" t="s">
        <v>165</v>
      </c>
    </row>
    <row r="5811">
      <c r="B5811" t="s">
        <v>165</v>
      </c>
      <c r="C5811" t="s">
        <v>165</v>
      </c>
      <c r="D5811" t="s">
        <v>165</v>
      </c>
      <c r="E5811" t="s">
        <v>165</v>
      </c>
      <c r="F5811" t="s">
        <v>165</v>
      </c>
      <c r="G5811" t="s">
        <v>165</v>
      </c>
      <c r="H5811" t="s">
        <v>165</v>
      </c>
      <c r="J5811" t="s">
        <v>165</v>
      </c>
      <c r="K5811" t="s">
        <v>165</v>
      </c>
      <c r="L5811" t="s">
        <v>165</v>
      </c>
      <c r="M5811" t="s">
        <v>165</v>
      </c>
      <c r="N5811" t="s">
        <v>165</v>
      </c>
      <c r="O5811" t="s">
        <v>165</v>
      </c>
      <c r="P5811" t="s">
        <v>165</v>
      </c>
      <c r="Q5811" t="s">
        <v>165</v>
      </c>
    </row>
    <row r="5812">
      <c r="B5812" t="s">
        <v>165</v>
      </c>
      <c r="C5812" t="s">
        <v>165</v>
      </c>
      <c r="D5812" t="s">
        <v>165</v>
      </c>
      <c r="E5812" t="s">
        <v>165</v>
      </c>
      <c r="F5812" t="s">
        <v>165</v>
      </c>
      <c r="G5812" t="s">
        <v>165</v>
      </c>
      <c r="H5812" t="s">
        <v>165</v>
      </c>
      <c r="J5812" t="s">
        <v>165</v>
      </c>
      <c r="K5812" t="s">
        <v>165</v>
      </c>
      <c r="L5812" t="s">
        <v>165</v>
      </c>
      <c r="M5812" t="s">
        <v>165</v>
      </c>
      <c r="N5812" t="s">
        <v>165</v>
      </c>
      <c r="O5812" t="s">
        <v>165</v>
      </c>
      <c r="P5812" t="s">
        <v>165</v>
      </c>
      <c r="Q5812" t="s">
        <v>165</v>
      </c>
    </row>
    <row r="5813">
      <c r="B5813" t="s">
        <v>165</v>
      </c>
      <c r="C5813" t="s">
        <v>165</v>
      </c>
      <c r="D5813" t="s">
        <v>165</v>
      </c>
      <c r="E5813" t="s">
        <v>165</v>
      </c>
      <c r="F5813" t="s">
        <v>165</v>
      </c>
      <c r="G5813" t="s">
        <v>165</v>
      </c>
      <c r="H5813" t="s">
        <v>165</v>
      </c>
      <c r="J5813" t="s">
        <v>165</v>
      </c>
      <c r="K5813" t="s">
        <v>165</v>
      </c>
      <c r="L5813" t="s">
        <v>165</v>
      </c>
      <c r="M5813" t="s">
        <v>165</v>
      </c>
      <c r="N5813" t="s">
        <v>165</v>
      </c>
      <c r="O5813" t="s">
        <v>165</v>
      </c>
      <c r="P5813" t="s">
        <v>165</v>
      </c>
      <c r="Q5813" t="s">
        <v>165</v>
      </c>
    </row>
    <row r="5814">
      <c r="B5814" t="s">
        <v>165</v>
      </c>
      <c r="C5814" t="s">
        <v>165</v>
      </c>
      <c r="D5814" t="s">
        <v>165</v>
      </c>
      <c r="E5814" t="s">
        <v>165</v>
      </c>
      <c r="F5814" t="s">
        <v>165</v>
      </c>
      <c r="G5814" t="s">
        <v>165</v>
      </c>
      <c r="H5814" t="s">
        <v>165</v>
      </c>
      <c r="J5814" t="s">
        <v>165</v>
      </c>
      <c r="K5814" t="s">
        <v>165</v>
      </c>
      <c r="L5814" t="s">
        <v>165</v>
      </c>
      <c r="M5814" t="s">
        <v>165</v>
      </c>
      <c r="N5814" t="s">
        <v>165</v>
      </c>
      <c r="O5814" t="s">
        <v>165</v>
      </c>
      <c r="P5814" t="s">
        <v>165</v>
      </c>
      <c r="Q5814" t="s">
        <v>165</v>
      </c>
    </row>
    <row r="5815">
      <c r="B5815" t="s">
        <v>165</v>
      </c>
      <c r="C5815" t="s">
        <v>165</v>
      </c>
      <c r="D5815" t="s">
        <v>165</v>
      </c>
      <c r="E5815" t="s">
        <v>165</v>
      </c>
      <c r="F5815" t="s">
        <v>165</v>
      </c>
      <c r="G5815" t="s">
        <v>165</v>
      </c>
      <c r="H5815" t="s">
        <v>165</v>
      </c>
      <c r="J5815" t="s">
        <v>165</v>
      </c>
      <c r="K5815" t="s">
        <v>165</v>
      </c>
      <c r="L5815" t="s">
        <v>165</v>
      </c>
      <c r="M5815" t="s">
        <v>165</v>
      </c>
      <c r="N5815" t="s">
        <v>165</v>
      </c>
      <c r="O5815" t="s">
        <v>165</v>
      </c>
      <c r="P5815" t="s">
        <v>165</v>
      </c>
      <c r="Q5815" t="s">
        <v>165</v>
      </c>
    </row>
    <row r="5816">
      <c r="B5816" t="s">
        <v>165</v>
      </c>
      <c r="C5816" t="s">
        <v>165</v>
      </c>
      <c r="D5816" t="s">
        <v>165</v>
      </c>
      <c r="E5816" t="s">
        <v>165</v>
      </c>
      <c r="F5816" t="s">
        <v>165</v>
      </c>
      <c r="G5816" t="s">
        <v>165</v>
      </c>
      <c r="H5816" t="s">
        <v>165</v>
      </c>
      <c r="J5816" t="s">
        <v>165</v>
      </c>
      <c r="K5816" t="s">
        <v>165</v>
      </c>
      <c r="L5816" t="s">
        <v>165</v>
      </c>
      <c r="M5816" t="s">
        <v>165</v>
      </c>
      <c r="N5816" t="s">
        <v>165</v>
      </c>
      <c r="O5816" t="s">
        <v>165</v>
      </c>
      <c r="P5816" t="s">
        <v>165</v>
      </c>
      <c r="Q5816" t="s">
        <v>165</v>
      </c>
    </row>
    <row r="5817">
      <c r="B5817" t="s">
        <v>165</v>
      </c>
      <c r="C5817" t="s">
        <v>165</v>
      </c>
      <c r="D5817" t="s">
        <v>165</v>
      </c>
      <c r="E5817" t="s">
        <v>165</v>
      </c>
      <c r="F5817" t="s">
        <v>165</v>
      </c>
      <c r="G5817" t="s">
        <v>165</v>
      </c>
      <c r="H5817" t="s">
        <v>165</v>
      </c>
      <c r="J5817" t="s">
        <v>165</v>
      </c>
      <c r="K5817" t="s">
        <v>165</v>
      </c>
      <c r="L5817" t="s">
        <v>165</v>
      </c>
      <c r="M5817" t="s">
        <v>165</v>
      </c>
      <c r="N5817" t="s">
        <v>165</v>
      </c>
      <c r="O5817" t="s">
        <v>165</v>
      </c>
      <c r="P5817" t="s">
        <v>165</v>
      </c>
      <c r="Q5817" t="s">
        <v>165</v>
      </c>
    </row>
    <row r="5818">
      <c r="B5818" t="s">
        <v>165</v>
      </c>
      <c r="C5818" t="s">
        <v>165</v>
      </c>
      <c r="D5818" t="s">
        <v>165</v>
      </c>
      <c r="E5818" t="s">
        <v>165</v>
      </c>
      <c r="F5818" t="s">
        <v>165</v>
      </c>
      <c r="G5818" t="s">
        <v>165</v>
      </c>
      <c r="H5818" t="s">
        <v>165</v>
      </c>
      <c r="J5818" t="s">
        <v>165</v>
      </c>
      <c r="K5818" t="s">
        <v>165</v>
      </c>
      <c r="L5818" t="s">
        <v>165</v>
      </c>
      <c r="M5818" t="s">
        <v>165</v>
      </c>
      <c r="N5818" t="s">
        <v>165</v>
      </c>
      <c r="O5818" t="s">
        <v>165</v>
      </c>
      <c r="P5818" t="s">
        <v>165</v>
      </c>
      <c r="Q5818" t="s">
        <v>165</v>
      </c>
    </row>
    <row r="5819">
      <c r="B5819" t="s">
        <v>165</v>
      </c>
      <c r="C5819" t="s">
        <v>165</v>
      </c>
      <c r="D5819" t="s">
        <v>165</v>
      </c>
      <c r="E5819" t="s">
        <v>165</v>
      </c>
      <c r="F5819" t="s">
        <v>165</v>
      </c>
      <c r="G5819" t="s">
        <v>165</v>
      </c>
      <c r="H5819" t="s">
        <v>165</v>
      </c>
      <c r="J5819" t="s">
        <v>165</v>
      </c>
      <c r="K5819" t="s">
        <v>165</v>
      </c>
      <c r="L5819" t="s">
        <v>165</v>
      </c>
      <c r="M5819" t="s">
        <v>165</v>
      </c>
      <c r="N5819" t="s">
        <v>165</v>
      </c>
      <c r="O5819" t="s">
        <v>165</v>
      </c>
      <c r="P5819" t="s">
        <v>165</v>
      </c>
      <c r="Q5819" t="s">
        <v>165</v>
      </c>
    </row>
    <row r="5820">
      <c r="B5820" t="s">
        <v>165</v>
      </c>
      <c r="C5820" t="s">
        <v>165</v>
      </c>
      <c r="D5820" t="s">
        <v>165</v>
      </c>
      <c r="E5820" t="s">
        <v>165</v>
      </c>
      <c r="F5820" t="s">
        <v>165</v>
      </c>
      <c r="G5820" t="s">
        <v>165</v>
      </c>
      <c r="H5820" t="s">
        <v>165</v>
      </c>
      <c r="J5820" t="s">
        <v>165</v>
      </c>
      <c r="K5820" t="s">
        <v>165</v>
      </c>
      <c r="L5820" t="s">
        <v>165</v>
      </c>
      <c r="M5820" t="s">
        <v>165</v>
      </c>
      <c r="N5820" t="s">
        <v>165</v>
      </c>
      <c r="O5820" t="s">
        <v>165</v>
      </c>
      <c r="P5820" t="s">
        <v>165</v>
      </c>
      <c r="Q5820" t="s">
        <v>165</v>
      </c>
    </row>
    <row r="5821">
      <c r="B5821" t="s">
        <v>165</v>
      </c>
      <c r="C5821" t="s">
        <v>165</v>
      </c>
      <c r="D5821" t="s">
        <v>165</v>
      </c>
      <c r="E5821" t="s">
        <v>165</v>
      </c>
      <c r="F5821" t="s">
        <v>165</v>
      </c>
      <c r="G5821" t="s">
        <v>165</v>
      </c>
      <c r="H5821" t="s">
        <v>165</v>
      </c>
      <c r="J5821" t="s">
        <v>165</v>
      </c>
      <c r="K5821" t="s">
        <v>165</v>
      </c>
      <c r="L5821" t="s">
        <v>165</v>
      </c>
      <c r="M5821" t="s">
        <v>165</v>
      </c>
      <c r="N5821" t="s">
        <v>165</v>
      </c>
      <c r="O5821" t="s">
        <v>165</v>
      </c>
      <c r="P5821" t="s">
        <v>165</v>
      </c>
      <c r="Q5821" t="s">
        <v>165</v>
      </c>
    </row>
    <row r="5822">
      <c r="B5822" t="s">
        <v>165</v>
      </c>
      <c r="C5822" t="s">
        <v>165</v>
      </c>
      <c r="D5822" t="s">
        <v>165</v>
      </c>
      <c r="E5822" t="s">
        <v>165</v>
      </c>
      <c r="F5822" t="s">
        <v>165</v>
      </c>
      <c r="G5822" t="s">
        <v>165</v>
      </c>
      <c r="H5822" t="s">
        <v>165</v>
      </c>
      <c r="J5822" t="s">
        <v>165</v>
      </c>
      <c r="K5822" t="s">
        <v>165</v>
      </c>
      <c r="L5822" t="s">
        <v>165</v>
      </c>
      <c r="M5822" t="s">
        <v>165</v>
      </c>
      <c r="N5822" t="s">
        <v>165</v>
      </c>
      <c r="O5822" t="s">
        <v>165</v>
      </c>
      <c r="P5822" t="s">
        <v>165</v>
      </c>
      <c r="Q5822" t="s">
        <v>165</v>
      </c>
    </row>
    <row r="5823">
      <c r="B5823" t="s">
        <v>165</v>
      </c>
      <c r="C5823" t="s">
        <v>165</v>
      </c>
      <c r="D5823" t="s">
        <v>165</v>
      </c>
      <c r="E5823" t="s">
        <v>165</v>
      </c>
      <c r="F5823" t="s">
        <v>165</v>
      </c>
      <c r="G5823" t="s">
        <v>165</v>
      </c>
      <c r="H5823" t="s">
        <v>165</v>
      </c>
      <c r="J5823" t="s">
        <v>165</v>
      </c>
      <c r="K5823" t="s">
        <v>165</v>
      </c>
      <c r="L5823" t="s">
        <v>165</v>
      </c>
      <c r="M5823" t="s">
        <v>165</v>
      </c>
      <c r="N5823" t="s">
        <v>165</v>
      </c>
      <c r="O5823" t="s">
        <v>165</v>
      </c>
      <c r="P5823" t="s">
        <v>165</v>
      </c>
      <c r="Q5823" t="s">
        <v>165</v>
      </c>
    </row>
    <row r="5824">
      <c r="B5824" t="s">
        <v>165</v>
      </c>
      <c r="C5824" t="s">
        <v>165</v>
      </c>
      <c r="D5824" t="s">
        <v>165</v>
      </c>
      <c r="E5824" t="s">
        <v>165</v>
      </c>
      <c r="F5824" t="s">
        <v>165</v>
      </c>
      <c r="G5824" t="s">
        <v>165</v>
      </c>
      <c r="H5824" t="s">
        <v>165</v>
      </c>
      <c r="J5824" t="s">
        <v>165</v>
      </c>
      <c r="K5824" t="s">
        <v>165</v>
      </c>
      <c r="L5824" t="s">
        <v>165</v>
      </c>
      <c r="M5824" t="s">
        <v>165</v>
      </c>
      <c r="N5824" t="s">
        <v>165</v>
      </c>
      <c r="O5824" t="s">
        <v>165</v>
      </c>
      <c r="P5824" t="s">
        <v>165</v>
      </c>
      <c r="Q5824" t="s">
        <v>165</v>
      </c>
    </row>
    <row r="5825">
      <c r="B5825" t="s">
        <v>165</v>
      </c>
      <c r="C5825" t="s">
        <v>165</v>
      </c>
      <c r="D5825" t="s">
        <v>165</v>
      </c>
      <c r="E5825" t="s">
        <v>165</v>
      </c>
      <c r="F5825" t="s">
        <v>165</v>
      </c>
      <c r="G5825" t="s">
        <v>165</v>
      </c>
      <c r="H5825" t="s">
        <v>165</v>
      </c>
      <c r="J5825" t="s">
        <v>165</v>
      </c>
      <c r="K5825" t="s">
        <v>165</v>
      </c>
      <c r="L5825" t="s">
        <v>165</v>
      </c>
      <c r="M5825" t="s">
        <v>165</v>
      </c>
      <c r="N5825" t="s">
        <v>165</v>
      </c>
      <c r="O5825" t="s">
        <v>165</v>
      </c>
      <c r="P5825" t="s">
        <v>165</v>
      </c>
      <c r="Q5825" t="s">
        <v>165</v>
      </c>
    </row>
    <row r="5826">
      <c r="B5826" t="s">
        <v>165</v>
      </c>
      <c r="C5826" t="s">
        <v>165</v>
      </c>
      <c r="D5826" t="s">
        <v>165</v>
      </c>
      <c r="E5826" t="s">
        <v>165</v>
      </c>
      <c r="F5826" t="s">
        <v>165</v>
      </c>
      <c r="G5826" t="s">
        <v>165</v>
      </c>
      <c r="H5826" t="s">
        <v>165</v>
      </c>
      <c r="J5826" t="s">
        <v>165</v>
      </c>
      <c r="K5826" t="s">
        <v>165</v>
      </c>
      <c r="L5826" t="s">
        <v>165</v>
      </c>
      <c r="M5826" t="s">
        <v>165</v>
      </c>
      <c r="N5826" t="s">
        <v>165</v>
      </c>
      <c r="O5826" t="s">
        <v>165</v>
      </c>
      <c r="P5826" t="s">
        <v>165</v>
      </c>
      <c r="Q5826" t="s">
        <v>165</v>
      </c>
    </row>
    <row r="5827">
      <c r="B5827" t="s">
        <v>165</v>
      </c>
      <c r="C5827" t="s">
        <v>165</v>
      </c>
      <c r="D5827" t="s">
        <v>165</v>
      </c>
      <c r="E5827" t="s">
        <v>165</v>
      </c>
      <c r="F5827" t="s">
        <v>165</v>
      </c>
      <c r="G5827" t="s">
        <v>165</v>
      </c>
      <c r="H5827" t="s">
        <v>165</v>
      </c>
      <c r="J5827" t="s">
        <v>165</v>
      </c>
      <c r="K5827" t="s">
        <v>165</v>
      </c>
      <c r="L5827" t="s">
        <v>165</v>
      </c>
      <c r="M5827" t="s">
        <v>165</v>
      </c>
      <c r="N5827" t="s">
        <v>165</v>
      </c>
      <c r="O5827" t="s">
        <v>165</v>
      </c>
      <c r="P5827" t="s">
        <v>165</v>
      </c>
      <c r="Q5827" t="s">
        <v>165</v>
      </c>
    </row>
    <row r="5828">
      <c r="B5828" t="s">
        <v>165</v>
      </c>
      <c r="C5828" t="s">
        <v>165</v>
      </c>
      <c r="D5828" t="s">
        <v>165</v>
      </c>
      <c r="E5828" t="s">
        <v>165</v>
      </c>
      <c r="F5828" t="s">
        <v>165</v>
      </c>
      <c r="G5828" t="s">
        <v>165</v>
      </c>
      <c r="H5828" t="s">
        <v>165</v>
      </c>
      <c r="J5828" t="s">
        <v>165</v>
      </c>
      <c r="K5828" t="s">
        <v>165</v>
      </c>
      <c r="L5828" t="s">
        <v>165</v>
      </c>
      <c r="M5828" t="s">
        <v>165</v>
      </c>
      <c r="N5828" t="s">
        <v>165</v>
      </c>
      <c r="O5828" t="s">
        <v>165</v>
      </c>
      <c r="P5828" t="s">
        <v>165</v>
      </c>
      <c r="Q5828" t="s">
        <v>165</v>
      </c>
    </row>
    <row r="5829">
      <c r="B5829" t="s">
        <v>165</v>
      </c>
      <c r="C5829" t="s">
        <v>165</v>
      </c>
      <c r="D5829" t="s">
        <v>165</v>
      </c>
      <c r="E5829" t="s">
        <v>165</v>
      </c>
      <c r="F5829" t="s">
        <v>165</v>
      </c>
      <c r="G5829" t="s">
        <v>165</v>
      </c>
      <c r="H5829" t="s">
        <v>165</v>
      </c>
      <c r="J5829" t="s">
        <v>165</v>
      </c>
      <c r="K5829" t="s">
        <v>165</v>
      </c>
      <c r="L5829" t="s">
        <v>165</v>
      </c>
      <c r="M5829" t="s">
        <v>165</v>
      </c>
      <c r="N5829" t="s">
        <v>165</v>
      </c>
      <c r="O5829" t="s">
        <v>165</v>
      </c>
      <c r="P5829" t="s">
        <v>165</v>
      </c>
      <c r="Q5829" t="s">
        <v>165</v>
      </c>
    </row>
    <row r="5830">
      <c r="B5830" t="s">
        <v>165</v>
      </c>
      <c r="C5830" t="s">
        <v>165</v>
      </c>
      <c r="D5830" t="s">
        <v>165</v>
      </c>
      <c r="E5830" t="s">
        <v>165</v>
      </c>
      <c r="F5830" t="s">
        <v>165</v>
      </c>
      <c r="G5830" t="s">
        <v>165</v>
      </c>
      <c r="H5830" t="s">
        <v>165</v>
      </c>
      <c r="J5830" t="s">
        <v>165</v>
      </c>
      <c r="K5830" t="s">
        <v>165</v>
      </c>
      <c r="L5830" t="s">
        <v>165</v>
      </c>
      <c r="M5830" t="s">
        <v>165</v>
      </c>
      <c r="N5830" t="s">
        <v>165</v>
      </c>
      <c r="O5830" t="s">
        <v>165</v>
      </c>
      <c r="P5830" t="s">
        <v>165</v>
      </c>
      <c r="Q5830" t="s">
        <v>165</v>
      </c>
    </row>
    <row r="5831">
      <c r="B5831" t="s">
        <v>165</v>
      </c>
      <c r="C5831" t="s">
        <v>165</v>
      </c>
      <c r="D5831" t="s">
        <v>165</v>
      </c>
      <c r="E5831" t="s">
        <v>165</v>
      </c>
      <c r="F5831" t="s">
        <v>165</v>
      </c>
      <c r="G5831" t="s">
        <v>165</v>
      </c>
      <c r="H5831" t="s">
        <v>165</v>
      </c>
      <c r="J5831" t="s">
        <v>165</v>
      </c>
      <c r="K5831" t="s">
        <v>165</v>
      </c>
      <c r="L5831" t="s">
        <v>165</v>
      </c>
      <c r="M5831" t="s">
        <v>165</v>
      </c>
      <c r="N5831" t="s">
        <v>165</v>
      </c>
      <c r="O5831" t="s">
        <v>165</v>
      </c>
      <c r="P5831" t="s">
        <v>165</v>
      </c>
      <c r="Q5831" t="s">
        <v>165</v>
      </c>
    </row>
    <row r="5832">
      <c r="B5832" t="s">
        <v>165</v>
      </c>
      <c r="C5832" t="s">
        <v>165</v>
      </c>
      <c r="D5832" t="s">
        <v>165</v>
      </c>
      <c r="E5832" t="s">
        <v>165</v>
      </c>
      <c r="F5832" t="s">
        <v>165</v>
      </c>
      <c r="G5832" t="s">
        <v>165</v>
      </c>
      <c r="H5832" t="s">
        <v>165</v>
      </c>
      <c r="J5832" t="s">
        <v>165</v>
      </c>
      <c r="K5832" t="s">
        <v>165</v>
      </c>
      <c r="L5832" t="s">
        <v>165</v>
      </c>
      <c r="M5832" t="s">
        <v>165</v>
      </c>
      <c r="N5832" t="s">
        <v>165</v>
      </c>
      <c r="O5832" t="s">
        <v>165</v>
      </c>
      <c r="P5832" t="s">
        <v>165</v>
      </c>
      <c r="Q5832" t="s">
        <v>165</v>
      </c>
    </row>
    <row r="5833">
      <c r="B5833" t="s">
        <v>165</v>
      </c>
      <c r="C5833" t="s">
        <v>165</v>
      </c>
      <c r="D5833" t="s">
        <v>165</v>
      </c>
      <c r="E5833" t="s">
        <v>165</v>
      </c>
      <c r="F5833" t="s">
        <v>165</v>
      </c>
      <c r="G5833" t="s">
        <v>165</v>
      </c>
      <c r="H5833" t="s">
        <v>165</v>
      </c>
      <c r="J5833" t="s">
        <v>165</v>
      </c>
      <c r="K5833" t="s">
        <v>165</v>
      </c>
      <c r="L5833" t="s">
        <v>165</v>
      </c>
      <c r="M5833" t="s">
        <v>165</v>
      </c>
      <c r="N5833" t="s">
        <v>165</v>
      </c>
      <c r="O5833" t="s">
        <v>165</v>
      </c>
      <c r="P5833" t="s">
        <v>165</v>
      </c>
      <c r="Q5833" t="s">
        <v>165</v>
      </c>
    </row>
    <row r="5834">
      <c r="B5834" t="s">
        <v>165</v>
      </c>
      <c r="C5834" t="s">
        <v>165</v>
      </c>
      <c r="D5834" t="s">
        <v>165</v>
      </c>
      <c r="E5834" t="s">
        <v>165</v>
      </c>
      <c r="F5834" t="s">
        <v>165</v>
      </c>
      <c r="G5834" t="s">
        <v>165</v>
      </c>
      <c r="H5834" t="s">
        <v>165</v>
      </c>
      <c r="J5834" t="s">
        <v>165</v>
      </c>
      <c r="K5834" t="s">
        <v>165</v>
      </c>
      <c r="L5834" t="s">
        <v>165</v>
      </c>
      <c r="M5834" t="s">
        <v>165</v>
      </c>
      <c r="N5834" t="s">
        <v>165</v>
      </c>
      <c r="O5834" t="s">
        <v>165</v>
      </c>
      <c r="P5834" t="s">
        <v>165</v>
      </c>
      <c r="Q5834" t="s">
        <v>165</v>
      </c>
    </row>
    <row r="5835">
      <c r="B5835" t="s">
        <v>165</v>
      </c>
      <c r="C5835" t="s">
        <v>165</v>
      </c>
      <c r="D5835" t="s">
        <v>165</v>
      </c>
      <c r="E5835" t="s">
        <v>165</v>
      </c>
      <c r="F5835" t="s">
        <v>165</v>
      </c>
      <c r="G5835" t="s">
        <v>165</v>
      </c>
      <c r="H5835" t="s">
        <v>165</v>
      </c>
      <c r="J5835" t="s">
        <v>165</v>
      </c>
      <c r="K5835" t="s">
        <v>165</v>
      </c>
      <c r="L5835" t="s">
        <v>165</v>
      </c>
      <c r="M5835" t="s">
        <v>165</v>
      </c>
      <c r="N5835" t="s">
        <v>165</v>
      </c>
      <c r="O5835" t="s">
        <v>165</v>
      </c>
      <c r="P5835" t="s">
        <v>165</v>
      </c>
      <c r="Q5835" t="s">
        <v>165</v>
      </c>
    </row>
    <row r="5836">
      <c r="B5836" t="s">
        <v>165</v>
      </c>
      <c r="C5836" t="s">
        <v>165</v>
      </c>
      <c r="D5836" t="s">
        <v>165</v>
      </c>
      <c r="E5836" t="s">
        <v>165</v>
      </c>
      <c r="F5836" t="s">
        <v>165</v>
      </c>
      <c r="G5836" t="s">
        <v>165</v>
      </c>
      <c r="H5836" t="s">
        <v>165</v>
      </c>
      <c r="J5836" t="s">
        <v>165</v>
      </c>
      <c r="K5836" t="s">
        <v>165</v>
      </c>
      <c r="L5836" t="s">
        <v>165</v>
      </c>
      <c r="M5836" t="s">
        <v>165</v>
      </c>
      <c r="N5836" t="s">
        <v>165</v>
      </c>
      <c r="O5836" t="s">
        <v>165</v>
      </c>
      <c r="P5836" t="s">
        <v>165</v>
      </c>
      <c r="Q5836" t="s">
        <v>165</v>
      </c>
    </row>
    <row r="5837">
      <c r="B5837" t="s">
        <v>165</v>
      </c>
      <c r="C5837" t="s">
        <v>165</v>
      </c>
      <c r="D5837" t="s">
        <v>165</v>
      </c>
      <c r="E5837" t="s">
        <v>165</v>
      </c>
      <c r="F5837" t="s">
        <v>165</v>
      </c>
      <c r="G5837" t="s">
        <v>165</v>
      </c>
      <c r="H5837" t="s">
        <v>165</v>
      </c>
      <c r="J5837" t="s">
        <v>165</v>
      </c>
      <c r="K5837" t="s">
        <v>165</v>
      </c>
      <c r="L5837" t="s">
        <v>165</v>
      </c>
      <c r="M5837" t="s">
        <v>165</v>
      </c>
      <c r="N5837" t="s">
        <v>165</v>
      </c>
      <c r="O5837" t="s">
        <v>165</v>
      </c>
      <c r="P5837" t="s">
        <v>165</v>
      </c>
      <c r="Q5837" t="s">
        <v>165</v>
      </c>
    </row>
    <row r="5838">
      <c r="B5838" t="s">
        <v>165</v>
      </c>
      <c r="C5838" t="s">
        <v>165</v>
      </c>
      <c r="D5838" t="s">
        <v>165</v>
      </c>
      <c r="E5838" t="s">
        <v>165</v>
      </c>
      <c r="F5838" t="s">
        <v>165</v>
      </c>
      <c r="G5838" t="s">
        <v>165</v>
      </c>
      <c r="H5838" t="s">
        <v>165</v>
      </c>
      <c r="J5838" t="s">
        <v>165</v>
      </c>
      <c r="K5838" t="s">
        <v>165</v>
      </c>
      <c r="L5838" t="s">
        <v>165</v>
      </c>
      <c r="M5838" t="s">
        <v>165</v>
      </c>
      <c r="N5838" t="s">
        <v>165</v>
      </c>
      <c r="O5838" t="s">
        <v>165</v>
      </c>
      <c r="P5838" t="s">
        <v>165</v>
      </c>
      <c r="Q5838" t="s">
        <v>165</v>
      </c>
    </row>
    <row r="5839">
      <c r="B5839" t="s">
        <v>165</v>
      </c>
      <c r="C5839" t="s">
        <v>165</v>
      </c>
      <c r="D5839" t="s">
        <v>165</v>
      </c>
      <c r="E5839" t="s">
        <v>165</v>
      </c>
      <c r="F5839" t="s">
        <v>165</v>
      </c>
      <c r="G5839" t="s">
        <v>165</v>
      </c>
      <c r="H5839" t="s">
        <v>165</v>
      </c>
      <c r="J5839" t="s">
        <v>165</v>
      </c>
      <c r="K5839" t="s">
        <v>165</v>
      </c>
      <c r="L5839" t="s">
        <v>165</v>
      </c>
      <c r="M5839" t="s">
        <v>165</v>
      </c>
      <c r="N5839" t="s">
        <v>165</v>
      </c>
      <c r="O5839" t="s">
        <v>165</v>
      </c>
      <c r="P5839" t="s">
        <v>165</v>
      </c>
      <c r="Q5839" t="s">
        <v>165</v>
      </c>
    </row>
    <row r="5840">
      <c r="B5840" t="s">
        <v>165</v>
      </c>
      <c r="C5840" t="s">
        <v>165</v>
      </c>
      <c r="D5840" t="s">
        <v>165</v>
      </c>
      <c r="E5840" t="s">
        <v>165</v>
      </c>
      <c r="F5840" t="s">
        <v>165</v>
      </c>
      <c r="G5840" t="s">
        <v>165</v>
      </c>
      <c r="H5840" t="s">
        <v>165</v>
      </c>
      <c r="J5840" t="s">
        <v>165</v>
      </c>
      <c r="K5840" t="s">
        <v>165</v>
      </c>
      <c r="L5840" t="s">
        <v>165</v>
      </c>
      <c r="M5840" t="s">
        <v>165</v>
      </c>
      <c r="N5840" t="s">
        <v>165</v>
      </c>
      <c r="O5840" t="s">
        <v>165</v>
      </c>
      <c r="P5840" t="s">
        <v>165</v>
      </c>
      <c r="Q5840" t="s">
        <v>165</v>
      </c>
    </row>
    <row r="5841">
      <c r="B5841" t="s">
        <v>165</v>
      </c>
      <c r="C5841" t="s">
        <v>165</v>
      </c>
      <c r="D5841" t="s">
        <v>165</v>
      </c>
      <c r="E5841" t="s">
        <v>165</v>
      </c>
      <c r="F5841" t="s">
        <v>165</v>
      </c>
      <c r="G5841" t="s">
        <v>165</v>
      </c>
      <c r="H5841" t="s">
        <v>165</v>
      </c>
      <c r="J5841" t="s">
        <v>165</v>
      </c>
      <c r="K5841" t="s">
        <v>165</v>
      </c>
      <c r="L5841" t="s">
        <v>165</v>
      </c>
      <c r="M5841" t="s">
        <v>165</v>
      </c>
      <c r="N5841" t="s">
        <v>165</v>
      </c>
      <c r="O5841" t="s">
        <v>165</v>
      </c>
      <c r="P5841" t="s">
        <v>165</v>
      </c>
      <c r="Q5841" t="s">
        <v>165</v>
      </c>
    </row>
    <row r="5842">
      <c r="B5842" t="s">
        <v>165</v>
      </c>
      <c r="C5842" t="s">
        <v>165</v>
      </c>
      <c r="D5842" t="s">
        <v>165</v>
      </c>
      <c r="E5842" t="s">
        <v>165</v>
      </c>
      <c r="F5842" t="s">
        <v>165</v>
      </c>
      <c r="G5842" t="s">
        <v>165</v>
      </c>
      <c r="H5842" t="s">
        <v>165</v>
      </c>
      <c r="J5842" t="s">
        <v>165</v>
      </c>
      <c r="K5842" t="s">
        <v>165</v>
      </c>
      <c r="L5842" t="s">
        <v>165</v>
      </c>
      <c r="M5842" t="s">
        <v>165</v>
      </c>
      <c r="N5842" t="s">
        <v>165</v>
      </c>
      <c r="O5842" t="s">
        <v>165</v>
      </c>
      <c r="P5842" t="s">
        <v>165</v>
      </c>
      <c r="Q5842" t="s">
        <v>165</v>
      </c>
    </row>
    <row r="5843">
      <c r="B5843" t="s">
        <v>165</v>
      </c>
      <c r="C5843" t="s">
        <v>165</v>
      </c>
      <c r="D5843" t="s">
        <v>165</v>
      </c>
      <c r="E5843" t="s">
        <v>165</v>
      </c>
      <c r="F5843" t="s">
        <v>165</v>
      </c>
      <c r="G5843" t="s">
        <v>165</v>
      </c>
      <c r="H5843" t="s">
        <v>165</v>
      </c>
      <c r="J5843" t="s">
        <v>165</v>
      </c>
      <c r="K5843" t="s">
        <v>165</v>
      </c>
      <c r="L5843" t="s">
        <v>165</v>
      </c>
      <c r="M5843" t="s">
        <v>165</v>
      </c>
      <c r="N5843" t="s">
        <v>165</v>
      </c>
      <c r="O5843" t="s">
        <v>165</v>
      </c>
      <c r="P5843" t="s">
        <v>165</v>
      </c>
      <c r="Q5843" t="s">
        <v>165</v>
      </c>
    </row>
    <row r="5844">
      <c r="B5844" t="s">
        <v>165</v>
      </c>
      <c r="C5844" t="s">
        <v>165</v>
      </c>
      <c r="D5844" t="s">
        <v>165</v>
      </c>
      <c r="E5844" t="s">
        <v>165</v>
      </c>
      <c r="F5844" t="s">
        <v>165</v>
      </c>
      <c r="G5844" t="s">
        <v>165</v>
      </c>
      <c r="H5844" t="s">
        <v>165</v>
      </c>
      <c r="J5844" t="s">
        <v>165</v>
      </c>
      <c r="K5844" t="s">
        <v>165</v>
      </c>
      <c r="L5844" t="s">
        <v>165</v>
      </c>
      <c r="M5844" t="s">
        <v>165</v>
      </c>
      <c r="N5844" t="s">
        <v>165</v>
      </c>
      <c r="O5844" t="s">
        <v>165</v>
      </c>
      <c r="P5844" t="s">
        <v>165</v>
      </c>
      <c r="Q5844" t="s">
        <v>165</v>
      </c>
    </row>
    <row r="5845">
      <c r="B5845" t="s">
        <v>165</v>
      </c>
      <c r="C5845" t="s">
        <v>165</v>
      </c>
      <c r="D5845" t="s">
        <v>165</v>
      </c>
      <c r="E5845" t="s">
        <v>165</v>
      </c>
      <c r="F5845" t="s">
        <v>165</v>
      </c>
      <c r="G5845" t="s">
        <v>165</v>
      </c>
      <c r="H5845" t="s">
        <v>165</v>
      </c>
      <c r="J5845" t="s">
        <v>165</v>
      </c>
      <c r="K5845" t="s">
        <v>165</v>
      </c>
      <c r="L5845" t="s">
        <v>165</v>
      </c>
      <c r="M5845" t="s">
        <v>165</v>
      </c>
      <c r="N5845" t="s">
        <v>165</v>
      </c>
      <c r="O5845" t="s">
        <v>165</v>
      </c>
      <c r="P5845" t="s">
        <v>165</v>
      </c>
      <c r="Q5845" t="s">
        <v>165</v>
      </c>
    </row>
    <row r="5846">
      <c r="B5846" t="s">
        <v>165</v>
      </c>
      <c r="C5846" t="s">
        <v>165</v>
      </c>
      <c r="D5846" t="s">
        <v>165</v>
      </c>
      <c r="E5846" t="s">
        <v>165</v>
      </c>
      <c r="F5846" t="s">
        <v>165</v>
      </c>
      <c r="G5846" t="s">
        <v>165</v>
      </c>
      <c r="H5846" t="s">
        <v>165</v>
      </c>
      <c r="J5846" t="s">
        <v>165</v>
      </c>
      <c r="K5846" t="s">
        <v>165</v>
      </c>
      <c r="L5846" t="s">
        <v>165</v>
      </c>
      <c r="M5846" t="s">
        <v>165</v>
      </c>
      <c r="N5846" t="s">
        <v>165</v>
      </c>
      <c r="O5846" t="s">
        <v>165</v>
      </c>
      <c r="P5846" t="s">
        <v>165</v>
      </c>
      <c r="Q5846" t="s">
        <v>165</v>
      </c>
    </row>
    <row r="5847">
      <c r="B5847" t="s">
        <v>165</v>
      </c>
      <c r="C5847" t="s">
        <v>165</v>
      </c>
      <c r="D5847" t="s">
        <v>165</v>
      </c>
      <c r="E5847" t="s">
        <v>165</v>
      </c>
      <c r="F5847" t="s">
        <v>165</v>
      </c>
      <c r="G5847" t="s">
        <v>165</v>
      </c>
      <c r="H5847" t="s">
        <v>165</v>
      </c>
      <c r="J5847" t="s">
        <v>165</v>
      </c>
      <c r="K5847" t="s">
        <v>165</v>
      </c>
      <c r="L5847" t="s">
        <v>165</v>
      </c>
      <c r="M5847" t="s">
        <v>165</v>
      </c>
      <c r="N5847" t="s">
        <v>165</v>
      </c>
      <c r="O5847" t="s">
        <v>165</v>
      </c>
      <c r="P5847" t="s">
        <v>165</v>
      </c>
      <c r="Q5847" t="s">
        <v>165</v>
      </c>
    </row>
    <row r="5848">
      <c r="B5848" t="s">
        <v>165</v>
      </c>
      <c r="C5848" t="s">
        <v>165</v>
      </c>
      <c r="D5848" t="s">
        <v>165</v>
      </c>
      <c r="E5848" t="s">
        <v>165</v>
      </c>
      <c r="F5848" t="s">
        <v>165</v>
      </c>
      <c r="G5848" t="s">
        <v>165</v>
      </c>
      <c r="H5848" t="s">
        <v>165</v>
      </c>
      <c r="J5848" t="s">
        <v>165</v>
      </c>
      <c r="K5848" t="s">
        <v>165</v>
      </c>
      <c r="L5848" t="s">
        <v>165</v>
      </c>
      <c r="M5848" t="s">
        <v>165</v>
      </c>
      <c r="N5848" t="s">
        <v>165</v>
      </c>
      <c r="O5848" t="s">
        <v>165</v>
      </c>
      <c r="P5848" t="s">
        <v>165</v>
      </c>
      <c r="Q5848" t="s">
        <v>165</v>
      </c>
    </row>
    <row r="5849">
      <c r="B5849" t="s">
        <v>165</v>
      </c>
      <c r="C5849" t="s">
        <v>165</v>
      </c>
      <c r="D5849" t="s">
        <v>165</v>
      </c>
      <c r="E5849" t="s">
        <v>165</v>
      </c>
      <c r="F5849" t="s">
        <v>165</v>
      </c>
      <c r="G5849" t="s">
        <v>165</v>
      </c>
      <c r="H5849" t="s">
        <v>165</v>
      </c>
      <c r="J5849" t="s">
        <v>165</v>
      </c>
      <c r="K5849" t="s">
        <v>165</v>
      </c>
      <c r="L5849" t="s">
        <v>165</v>
      </c>
      <c r="M5849" t="s">
        <v>165</v>
      </c>
      <c r="N5849" t="s">
        <v>165</v>
      </c>
      <c r="O5849" t="s">
        <v>165</v>
      </c>
      <c r="P5849" t="s">
        <v>165</v>
      </c>
      <c r="Q5849" t="s">
        <v>165</v>
      </c>
    </row>
    <row r="5850">
      <c r="B5850" t="s">
        <v>165</v>
      </c>
      <c r="C5850" t="s">
        <v>165</v>
      </c>
      <c r="D5850" t="s">
        <v>165</v>
      </c>
      <c r="E5850" t="s">
        <v>165</v>
      </c>
      <c r="F5850" t="s">
        <v>165</v>
      </c>
      <c r="G5850" t="s">
        <v>165</v>
      </c>
      <c r="H5850" t="s">
        <v>165</v>
      </c>
      <c r="J5850" t="s">
        <v>165</v>
      </c>
      <c r="K5850" t="s">
        <v>165</v>
      </c>
      <c r="L5850" t="s">
        <v>165</v>
      </c>
      <c r="M5850" t="s">
        <v>165</v>
      </c>
      <c r="N5850" t="s">
        <v>165</v>
      </c>
      <c r="O5850" t="s">
        <v>165</v>
      </c>
      <c r="P5850" t="s">
        <v>165</v>
      </c>
      <c r="Q5850" t="s">
        <v>165</v>
      </c>
    </row>
    <row r="5851">
      <c r="B5851" t="s">
        <v>165</v>
      </c>
      <c r="C5851" t="s">
        <v>165</v>
      </c>
      <c r="D5851" t="s">
        <v>165</v>
      </c>
      <c r="E5851" t="s">
        <v>165</v>
      </c>
      <c r="F5851" t="s">
        <v>165</v>
      </c>
      <c r="G5851" t="s">
        <v>165</v>
      </c>
      <c r="H5851" t="s">
        <v>165</v>
      </c>
      <c r="J5851" t="s">
        <v>165</v>
      </c>
      <c r="K5851" t="s">
        <v>165</v>
      </c>
      <c r="L5851" t="s">
        <v>165</v>
      </c>
      <c r="M5851" t="s">
        <v>165</v>
      </c>
      <c r="N5851" t="s">
        <v>165</v>
      </c>
      <c r="O5851" t="s">
        <v>165</v>
      </c>
      <c r="P5851" t="s">
        <v>165</v>
      </c>
      <c r="Q5851" t="s">
        <v>165</v>
      </c>
    </row>
    <row r="5852">
      <c r="B5852" t="s">
        <v>165</v>
      </c>
      <c r="C5852" t="s">
        <v>165</v>
      </c>
      <c r="D5852" t="s">
        <v>165</v>
      </c>
      <c r="E5852" t="s">
        <v>165</v>
      </c>
      <c r="F5852" t="s">
        <v>165</v>
      </c>
      <c r="G5852" t="s">
        <v>165</v>
      </c>
      <c r="H5852" t="s">
        <v>165</v>
      </c>
      <c r="J5852" t="s">
        <v>165</v>
      </c>
      <c r="K5852" t="s">
        <v>165</v>
      </c>
      <c r="L5852" t="s">
        <v>165</v>
      </c>
      <c r="M5852" t="s">
        <v>165</v>
      </c>
      <c r="N5852" t="s">
        <v>165</v>
      </c>
      <c r="O5852" t="s">
        <v>165</v>
      </c>
      <c r="P5852" t="s">
        <v>165</v>
      </c>
      <c r="Q5852" t="s">
        <v>165</v>
      </c>
    </row>
    <row r="5853">
      <c r="B5853" t="s">
        <v>165</v>
      </c>
      <c r="C5853" t="s">
        <v>165</v>
      </c>
      <c r="D5853" t="s">
        <v>165</v>
      </c>
      <c r="E5853" t="s">
        <v>165</v>
      </c>
      <c r="F5853" t="s">
        <v>165</v>
      </c>
      <c r="G5853" t="s">
        <v>165</v>
      </c>
      <c r="H5853" t="s">
        <v>165</v>
      </c>
      <c r="J5853" t="s">
        <v>165</v>
      </c>
      <c r="K5853" t="s">
        <v>165</v>
      </c>
      <c r="L5853" t="s">
        <v>165</v>
      </c>
      <c r="M5853" t="s">
        <v>165</v>
      </c>
      <c r="N5853" t="s">
        <v>165</v>
      </c>
      <c r="O5853" t="s">
        <v>165</v>
      </c>
      <c r="P5853" t="s">
        <v>165</v>
      </c>
      <c r="Q5853" t="s">
        <v>165</v>
      </c>
    </row>
    <row r="5854">
      <c r="B5854" t="s">
        <v>165</v>
      </c>
      <c r="C5854" t="s">
        <v>165</v>
      </c>
      <c r="D5854" t="s">
        <v>165</v>
      </c>
      <c r="E5854" t="s">
        <v>165</v>
      </c>
      <c r="F5854" t="s">
        <v>165</v>
      </c>
      <c r="G5854" t="s">
        <v>165</v>
      </c>
      <c r="H5854" t="s">
        <v>165</v>
      </c>
      <c r="J5854" t="s">
        <v>165</v>
      </c>
      <c r="K5854" t="s">
        <v>165</v>
      </c>
      <c r="L5854" t="s">
        <v>165</v>
      </c>
      <c r="M5854" t="s">
        <v>165</v>
      </c>
      <c r="N5854" t="s">
        <v>165</v>
      </c>
      <c r="O5854" t="s">
        <v>165</v>
      </c>
      <c r="P5854" t="s">
        <v>165</v>
      </c>
      <c r="Q5854" t="s">
        <v>165</v>
      </c>
    </row>
    <row r="5855">
      <c r="B5855" t="s">
        <v>165</v>
      </c>
      <c r="C5855" t="s">
        <v>165</v>
      </c>
      <c r="D5855" t="s">
        <v>165</v>
      </c>
      <c r="E5855" t="s">
        <v>165</v>
      </c>
      <c r="F5855" t="s">
        <v>165</v>
      </c>
      <c r="G5855" t="s">
        <v>165</v>
      </c>
      <c r="H5855" t="s">
        <v>165</v>
      </c>
      <c r="J5855" t="s">
        <v>165</v>
      </c>
      <c r="K5855" t="s">
        <v>165</v>
      </c>
      <c r="L5855" t="s">
        <v>165</v>
      </c>
      <c r="M5855" t="s">
        <v>165</v>
      </c>
      <c r="N5855" t="s">
        <v>165</v>
      </c>
      <c r="O5855" t="s">
        <v>165</v>
      </c>
      <c r="P5855" t="s">
        <v>165</v>
      </c>
      <c r="Q5855" t="s">
        <v>165</v>
      </c>
    </row>
    <row r="5856">
      <c r="B5856" t="s">
        <v>165</v>
      </c>
      <c r="C5856" t="s">
        <v>165</v>
      </c>
      <c r="D5856" t="s">
        <v>165</v>
      </c>
      <c r="E5856" t="s">
        <v>165</v>
      </c>
      <c r="F5856" t="s">
        <v>165</v>
      </c>
      <c r="G5856" t="s">
        <v>165</v>
      </c>
      <c r="H5856" t="s">
        <v>165</v>
      </c>
      <c r="J5856" t="s">
        <v>165</v>
      </c>
      <c r="K5856" t="s">
        <v>165</v>
      </c>
      <c r="L5856" t="s">
        <v>165</v>
      </c>
      <c r="M5856" t="s">
        <v>165</v>
      </c>
      <c r="N5856" t="s">
        <v>165</v>
      </c>
      <c r="O5856" t="s">
        <v>165</v>
      </c>
      <c r="P5856" t="s">
        <v>165</v>
      </c>
      <c r="Q5856" t="s">
        <v>165</v>
      </c>
    </row>
    <row r="5857">
      <c r="B5857" t="s">
        <v>165</v>
      </c>
      <c r="C5857" t="s">
        <v>165</v>
      </c>
      <c r="D5857" t="s">
        <v>165</v>
      </c>
      <c r="E5857" t="s">
        <v>165</v>
      </c>
      <c r="F5857" t="s">
        <v>165</v>
      </c>
      <c r="G5857" t="s">
        <v>165</v>
      </c>
      <c r="H5857" t="s">
        <v>165</v>
      </c>
      <c r="J5857" t="s">
        <v>165</v>
      </c>
      <c r="K5857" t="s">
        <v>165</v>
      </c>
      <c r="L5857" t="s">
        <v>165</v>
      </c>
      <c r="M5857" t="s">
        <v>165</v>
      </c>
      <c r="N5857" t="s">
        <v>165</v>
      </c>
      <c r="O5857" t="s">
        <v>165</v>
      </c>
      <c r="P5857" t="s">
        <v>165</v>
      </c>
      <c r="Q5857" t="s">
        <v>165</v>
      </c>
    </row>
    <row r="5858">
      <c r="B5858" t="s">
        <v>165</v>
      </c>
      <c r="C5858" t="s">
        <v>165</v>
      </c>
      <c r="D5858" t="s">
        <v>165</v>
      </c>
      <c r="E5858" t="s">
        <v>165</v>
      </c>
      <c r="F5858" t="s">
        <v>165</v>
      </c>
      <c r="G5858" t="s">
        <v>165</v>
      </c>
      <c r="H5858" t="s">
        <v>165</v>
      </c>
      <c r="J5858" t="s">
        <v>165</v>
      </c>
      <c r="K5858" t="s">
        <v>165</v>
      </c>
      <c r="L5858" t="s">
        <v>165</v>
      </c>
      <c r="M5858" t="s">
        <v>165</v>
      </c>
      <c r="N5858" t="s">
        <v>165</v>
      </c>
      <c r="O5858" t="s">
        <v>165</v>
      </c>
      <c r="P5858" t="s">
        <v>165</v>
      </c>
      <c r="Q5858" t="s">
        <v>165</v>
      </c>
    </row>
    <row r="5859">
      <c r="B5859" t="s">
        <v>165</v>
      </c>
      <c r="C5859" t="s">
        <v>165</v>
      </c>
      <c r="D5859" t="s">
        <v>165</v>
      </c>
      <c r="E5859" t="s">
        <v>165</v>
      </c>
      <c r="F5859" t="s">
        <v>165</v>
      </c>
      <c r="G5859" t="s">
        <v>165</v>
      </c>
      <c r="H5859" t="s">
        <v>165</v>
      </c>
      <c r="J5859" t="s">
        <v>165</v>
      </c>
      <c r="K5859" t="s">
        <v>165</v>
      </c>
      <c r="L5859" t="s">
        <v>165</v>
      </c>
      <c r="M5859" t="s">
        <v>165</v>
      </c>
      <c r="N5859" t="s">
        <v>165</v>
      </c>
      <c r="O5859" t="s">
        <v>165</v>
      </c>
      <c r="P5859" t="s">
        <v>165</v>
      </c>
      <c r="Q5859" t="s">
        <v>165</v>
      </c>
    </row>
    <row r="5860">
      <c r="B5860" t="s">
        <v>165</v>
      </c>
      <c r="C5860" t="s">
        <v>165</v>
      </c>
      <c r="D5860" t="s">
        <v>165</v>
      </c>
      <c r="E5860" t="s">
        <v>165</v>
      </c>
      <c r="F5860" t="s">
        <v>165</v>
      </c>
      <c r="G5860" t="s">
        <v>165</v>
      </c>
      <c r="H5860" t="s">
        <v>165</v>
      </c>
      <c r="J5860" t="s">
        <v>165</v>
      </c>
      <c r="K5860" t="s">
        <v>165</v>
      </c>
      <c r="L5860" t="s">
        <v>165</v>
      </c>
      <c r="M5860" t="s">
        <v>165</v>
      </c>
      <c r="N5860" t="s">
        <v>165</v>
      </c>
      <c r="O5860" t="s">
        <v>165</v>
      </c>
      <c r="P5860" t="s">
        <v>165</v>
      </c>
      <c r="Q5860" t="s">
        <v>165</v>
      </c>
    </row>
    <row r="5861">
      <c r="B5861" t="s">
        <v>165</v>
      </c>
      <c r="C5861" t="s">
        <v>165</v>
      </c>
      <c r="D5861" t="s">
        <v>165</v>
      </c>
      <c r="E5861" t="s">
        <v>165</v>
      </c>
      <c r="F5861" t="s">
        <v>165</v>
      </c>
      <c r="G5861" t="s">
        <v>165</v>
      </c>
      <c r="H5861" t="s">
        <v>165</v>
      </c>
      <c r="J5861" t="s">
        <v>165</v>
      </c>
      <c r="K5861" t="s">
        <v>165</v>
      </c>
      <c r="L5861" t="s">
        <v>165</v>
      </c>
      <c r="M5861" t="s">
        <v>165</v>
      </c>
      <c r="N5861" t="s">
        <v>165</v>
      </c>
      <c r="O5861" t="s">
        <v>165</v>
      </c>
      <c r="P5861" t="s">
        <v>165</v>
      </c>
      <c r="Q5861" t="s">
        <v>165</v>
      </c>
    </row>
    <row r="5862">
      <c r="B5862" t="s">
        <v>165</v>
      </c>
      <c r="C5862" t="s">
        <v>165</v>
      </c>
      <c r="D5862" t="s">
        <v>165</v>
      </c>
      <c r="E5862" t="s">
        <v>165</v>
      </c>
      <c r="F5862" t="s">
        <v>165</v>
      </c>
      <c r="G5862" t="s">
        <v>165</v>
      </c>
      <c r="H5862" t="s">
        <v>165</v>
      </c>
      <c r="J5862" t="s">
        <v>165</v>
      </c>
      <c r="K5862" t="s">
        <v>165</v>
      </c>
      <c r="L5862" t="s">
        <v>165</v>
      </c>
      <c r="M5862" t="s">
        <v>165</v>
      </c>
      <c r="N5862" t="s">
        <v>165</v>
      </c>
      <c r="O5862" t="s">
        <v>165</v>
      </c>
      <c r="P5862" t="s">
        <v>165</v>
      </c>
      <c r="Q5862" t="s">
        <v>165</v>
      </c>
    </row>
    <row r="5863">
      <c r="B5863" t="s">
        <v>165</v>
      </c>
      <c r="C5863" t="s">
        <v>165</v>
      </c>
      <c r="D5863" t="s">
        <v>165</v>
      </c>
      <c r="E5863" t="s">
        <v>165</v>
      </c>
      <c r="F5863" t="s">
        <v>165</v>
      </c>
      <c r="G5863" t="s">
        <v>165</v>
      </c>
      <c r="H5863" t="s">
        <v>165</v>
      </c>
      <c r="J5863" t="s">
        <v>165</v>
      </c>
      <c r="K5863" t="s">
        <v>165</v>
      </c>
      <c r="L5863" t="s">
        <v>165</v>
      </c>
      <c r="M5863" t="s">
        <v>165</v>
      </c>
      <c r="N5863" t="s">
        <v>165</v>
      </c>
      <c r="O5863" t="s">
        <v>165</v>
      </c>
      <c r="P5863" t="s">
        <v>165</v>
      </c>
      <c r="Q5863" t="s">
        <v>165</v>
      </c>
    </row>
    <row r="5864">
      <c r="B5864" t="s">
        <v>165</v>
      </c>
      <c r="C5864" t="s">
        <v>165</v>
      </c>
      <c r="D5864" t="s">
        <v>165</v>
      </c>
      <c r="E5864" t="s">
        <v>165</v>
      </c>
      <c r="F5864" t="s">
        <v>165</v>
      </c>
      <c r="G5864" t="s">
        <v>165</v>
      </c>
      <c r="H5864" t="s">
        <v>165</v>
      </c>
      <c r="J5864" t="s">
        <v>165</v>
      </c>
      <c r="K5864" t="s">
        <v>165</v>
      </c>
      <c r="L5864" t="s">
        <v>165</v>
      </c>
      <c r="M5864" t="s">
        <v>165</v>
      </c>
      <c r="N5864" t="s">
        <v>165</v>
      </c>
      <c r="O5864" t="s">
        <v>165</v>
      </c>
      <c r="P5864" t="s">
        <v>165</v>
      </c>
      <c r="Q5864" t="s">
        <v>165</v>
      </c>
    </row>
    <row r="5865">
      <c r="B5865" t="s">
        <v>165</v>
      </c>
      <c r="C5865" t="s">
        <v>165</v>
      </c>
      <c r="D5865" t="s">
        <v>165</v>
      </c>
      <c r="E5865" t="s">
        <v>165</v>
      </c>
      <c r="F5865" t="s">
        <v>165</v>
      </c>
      <c r="G5865" t="s">
        <v>165</v>
      </c>
      <c r="H5865" t="s">
        <v>165</v>
      </c>
      <c r="J5865" t="s">
        <v>165</v>
      </c>
      <c r="K5865" t="s">
        <v>165</v>
      </c>
      <c r="L5865" t="s">
        <v>165</v>
      </c>
      <c r="M5865" t="s">
        <v>165</v>
      </c>
      <c r="N5865" t="s">
        <v>165</v>
      </c>
      <c r="O5865" t="s">
        <v>165</v>
      </c>
      <c r="P5865" t="s">
        <v>165</v>
      </c>
      <c r="Q5865" t="s">
        <v>165</v>
      </c>
    </row>
    <row r="5866">
      <c r="B5866" t="s">
        <v>165</v>
      </c>
      <c r="C5866" t="s">
        <v>165</v>
      </c>
      <c r="D5866" t="s">
        <v>165</v>
      </c>
      <c r="E5866" t="s">
        <v>165</v>
      </c>
      <c r="F5866" t="s">
        <v>165</v>
      </c>
      <c r="G5866" t="s">
        <v>165</v>
      </c>
      <c r="H5866" t="s">
        <v>165</v>
      </c>
      <c r="J5866" t="s">
        <v>165</v>
      </c>
      <c r="K5866" t="s">
        <v>165</v>
      </c>
      <c r="L5866" t="s">
        <v>165</v>
      </c>
      <c r="M5866" t="s">
        <v>165</v>
      </c>
      <c r="N5866" t="s">
        <v>165</v>
      </c>
      <c r="O5866" t="s">
        <v>165</v>
      </c>
      <c r="P5866" t="s">
        <v>165</v>
      </c>
      <c r="Q5866" t="s">
        <v>165</v>
      </c>
    </row>
    <row r="5867">
      <c r="B5867" t="s">
        <v>165</v>
      </c>
      <c r="C5867" t="s">
        <v>165</v>
      </c>
      <c r="D5867" t="s">
        <v>165</v>
      </c>
      <c r="E5867" t="s">
        <v>165</v>
      </c>
      <c r="F5867" t="s">
        <v>165</v>
      </c>
      <c r="G5867" t="s">
        <v>165</v>
      </c>
      <c r="H5867" t="s">
        <v>165</v>
      </c>
      <c r="J5867" t="s">
        <v>165</v>
      </c>
      <c r="K5867" t="s">
        <v>165</v>
      </c>
      <c r="L5867" t="s">
        <v>165</v>
      </c>
      <c r="M5867" t="s">
        <v>165</v>
      </c>
      <c r="N5867" t="s">
        <v>165</v>
      </c>
      <c r="O5867" t="s">
        <v>165</v>
      </c>
      <c r="P5867" t="s">
        <v>165</v>
      </c>
      <c r="Q5867" t="s">
        <v>165</v>
      </c>
    </row>
    <row r="5868">
      <c r="B5868" t="s">
        <v>165</v>
      </c>
      <c r="C5868" t="s">
        <v>165</v>
      </c>
      <c r="D5868" t="s">
        <v>165</v>
      </c>
      <c r="E5868" t="s">
        <v>165</v>
      </c>
      <c r="F5868" t="s">
        <v>165</v>
      </c>
      <c r="G5868" t="s">
        <v>165</v>
      </c>
      <c r="H5868" t="s">
        <v>165</v>
      </c>
      <c r="J5868" t="s">
        <v>165</v>
      </c>
      <c r="K5868" t="s">
        <v>165</v>
      </c>
      <c r="L5868" t="s">
        <v>165</v>
      </c>
      <c r="M5868" t="s">
        <v>165</v>
      </c>
      <c r="N5868" t="s">
        <v>165</v>
      </c>
      <c r="O5868" t="s">
        <v>165</v>
      </c>
      <c r="P5868" t="s">
        <v>165</v>
      </c>
      <c r="Q5868" t="s">
        <v>165</v>
      </c>
    </row>
    <row r="5869">
      <c r="B5869" t="s">
        <v>165</v>
      </c>
      <c r="C5869" t="s">
        <v>165</v>
      </c>
      <c r="D5869" t="s">
        <v>165</v>
      </c>
      <c r="E5869" t="s">
        <v>165</v>
      </c>
      <c r="F5869" t="s">
        <v>165</v>
      </c>
      <c r="G5869" t="s">
        <v>165</v>
      </c>
      <c r="H5869" t="s">
        <v>165</v>
      </c>
      <c r="J5869" t="s">
        <v>165</v>
      </c>
      <c r="K5869" t="s">
        <v>165</v>
      </c>
      <c r="L5869" t="s">
        <v>165</v>
      </c>
      <c r="M5869" t="s">
        <v>165</v>
      </c>
      <c r="N5869" t="s">
        <v>165</v>
      </c>
      <c r="O5869" t="s">
        <v>165</v>
      </c>
      <c r="P5869" t="s">
        <v>165</v>
      </c>
      <c r="Q5869" t="s">
        <v>165</v>
      </c>
    </row>
    <row r="5870">
      <c r="B5870" t="s">
        <v>165</v>
      </c>
      <c r="C5870" t="s">
        <v>165</v>
      </c>
      <c r="D5870" t="s">
        <v>165</v>
      </c>
      <c r="E5870" t="s">
        <v>165</v>
      </c>
      <c r="F5870" t="s">
        <v>165</v>
      </c>
      <c r="G5870" t="s">
        <v>165</v>
      </c>
      <c r="H5870" t="s">
        <v>165</v>
      </c>
      <c r="J5870" t="s">
        <v>165</v>
      </c>
      <c r="K5870" t="s">
        <v>165</v>
      </c>
      <c r="L5870" t="s">
        <v>165</v>
      </c>
      <c r="M5870" t="s">
        <v>165</v>
      </c>
      <c r="N5870" t="s">
        <v>165</v>
      </c>
      <c r="O5870" t="s">
        <v>165</v>
      </c>
      <c r="P5870" t="s">
        <v>165</v>
      </c>
      <c r="Q5870" t="s">
        <v>165</v>
      </c>
    </row>
    <row r="5871">
      <c r="B5871" t="s">
        <v>165</v>
      </c>
      <c r="C5871" t="s">
        <v>165</v>
      </c>
      <c r="D5871" t="s">
        <v>165</v>
      </c>
      <c r="E5871" t="s">
        <v>165</v>
      </c>
      <c r="F5871" t="s">
        <v>165</v>
      </c>
      <c r="G5871" t="s">
        <v>165</v>
      </c>
      <c r="H5871" t="s">
        <v>165</v>
      </c>
      <c r="J5871" t="s">
        <v>165</v>
      </c>
      <c r="K5871" t="s">
        <v>165</v>
      </c>
      <c r="L5871" t="s">
        <v>165</v>
      </c>
      <c r="M5871" t="s">
        <v>165</v>
      </c>
      <c r="N5871" t="s">
        <v>165</v>
      </c>
      <c r="O5871" t="s">
        <v>165</v>
      </c>
      <c r="P5871" t="s">
        <v>165</v>
      </c>
      <c r="Q5871" t="s">
        <v>165</v>
      </c>
    </row>
    <row r="5872">
      <c r="B5872" t="s">
        <v>165</v>
      </c>
      <c r="C5872" t="s">
        <v>165</v>
      </c>
      <c r="D5872" t="s">
        <v>165</v>
      </c>
      <c r="E5872" t="s">
        <v>165</v>
      </c>
      <c r="F5872" t="s">
        <v>165</v>
      </c>
      <c r="G5872" t="s">
        <v>165</v>
      </c>
      <c r="H5872" t="s">
        <v>165</v>
      </c>
      <c r="J5872" t="s">
        <v>165</v>
      </c>
      <c r="K5872" t="s">
        <v>165</v>
      </c>
      <c r="L5872" t="s">
        <v>165</v>
      </c>
      <c r="M5872" t="s">
        <v>165</v>
      </c>
      <c r="N5872" t="s">
        <v>165</v>
      </c>
      <c r="O5872" t="s">
        <v>165</v>
      </c>
      <c r="P5872" t="s">
        <v>165</v>
      </c>
      <c r="Q5872" t="s">
        <v>165</v>
      </c>
    </row>
    <row r="5873">
      <c r="B5873" t="s">
        <v>165</v>
      </c>
      <c r="C5873" t="s">
        <v>165</v>
      </c>
      <c r="D5873" t="s">
        <v>165</v>
      </c>
      <c r="E5873" t="s">
        <v>165</v>
      </c>
      <c r="F5873" t="s">
        <v>165</v>
      </c>
      <c r="G5873" t="s">
        <v>165</v>
      </c>
      <c r="H5873" t="s">
        <v>165</v>
      </c>
      <c r="J5873" t="s">
        <v>165</v>
      </c>
      <c r="K5873" t="s">
        <v>165</v>
      </c>
      <c r="L5873" t="s">
        <v>165</v>
      </c>
      <c r="M5873" t="s">
        <v>165</v>
      </c>
      <c r="N5873" t="s">
        <v>165</v>
      </c>
      <c r="O5873" t="s">
        <v>165</v>
      </c>
      <c r="P5873" t="s">
        <v>165</v>
      </c>
      <c r="Q5873" t="s">
        <v>165</v>
      </c>
    </row>
    <row r="5874">
      <c r="B5874" t="s">
        <v>165</v>
      </c>
      <c r="C5874" t="s">
        <v>165</v>
      </c>
      <c r="D5874" t="s">
        <v>165</v>
      </c>
      <c r="E5874" t="s">
        <v>165</v>
      </c>
      <c r="F5874" t="s">
        <v>165</v>
      </c>
      <c r="G5874" t="s">
        <v>165</v>
      </c>
      <c r="H5874" t="s">
        <v>165</v>
      </c>
      <c r="J5874" t="s">
        <v>165</v>
      </c>
      <c r="K5874" t="s">
        <v>165</v>
      </c>
      <c r="L5874" t="s">
        <v>165</v>
      </c>
      <c r="M5874" t="s">
        <v>165</v>
      </c>
      <c r="N5874" t="s">
        <v>165</v>
      </c>
      <c r="O5874" t="s">
        <v>165</v>
      </c>
      <c r="P5874" t="s">
        <v>165</v>
      </c>
      <c r="Q5874" t="s">
        <v>165</v>
      </c>
    </row>
    <row r="5875">
      <c r="B5875" t="s">
        <v>165</v>
      </c>
      <c r="C5875" t="s">
        <v>165</v>
      </c>
      <c r="D5875" t="s">
        <v>165</v>
      </c>
      <c r="E5875" t="s">
        <v>165</v>
      </c>
      <c r="F5875" t="s">
        <v>165</v>
      </c>
      <c r="G5875" t="s">
        <v>165</v>
      </c>
      <c r="H5875" t="s">
        <v>165</v>
      </c>
      <c r="J5875" t="s">
        <v>165</v>
      </c>
      <c r="K5875" t="s">
        <v>165</v>
      </c>
      <c r="L5875" t="s">
        <v>165</v>
      </c>
      <c r="M5875" t="s">
        <v>165</v>
      </c>
      <c r="N5875" t="s">
        <v>165</v>
      </c>
      <c r="O5875" t="s">
        <v>165</v>
      </c>
      <c r="P5875" t="s">
        <v>165</v>
      </c>
      <c r="Q5875" t="s">
        <v>165</v>
      </c>
    </row>
    <row r="5876">
      <c r="B5876" t="s">
        <v>165</v>
      </c>
      <c r="C5876" t="s">
        <v>165</v>
      </c>
      <c r="D5876" t="s">
        <v>165</v>
      </c>
      <c r="E5876" t="s">
        <v>165</v>
      </c>
      <c r="F5876" t="s">
        <v>165</v>
      </c>
      <c r="G5876" t="s">
        <v>165</v>
      </c>
      <c r="H5876" t="s">
        <v>165</v>
      </c>
      <c r="J5876" t="s">
        <v>165</v>
      </c>
      <c r="K5876" t="s">
        <v>165</v>
      </c>
      <c r="L5876" t="s">
        <v>165</v>
      </c>
      <c r="M5876" t="s">
        <v>165</v>
      </c>
      <c r="N5876" t="s">
        <v>165</v>
      </c>
      <c r="O5876" t="s">
        <v>165</v>
      </c>
      <c r="P5876" t="s">
        <v>165</v>
      </c>
      <c r="Q5876" t="s">
        <v>165</v>
      </c>
    </row>
    <row r="5877">
      <c r="B5877" t="s">
        <v>165</v>
      </c>
      <c r="C5877" t="s">
        <v>165</v>
      </c>
      <c r="D5877" t="s">
        <v>165</v>
      </c>
      <c r="E5877" t="s">
        <v>165</v>
      </c>
      <c r="F5877" t="s">
        <v>165</v>
      </c>
      <c r="G5877" t="s">
        <v>165</v>
      </c>
      <c r="H5877" t="s">
        <v>165</v>
      </c>
      <c r="J5877" t="s">
        <v>165</v>
      </c>
      <c r="K5877" t="s">
        <v>165</v>
      </c>
      <c r="L5877" t="s">
        <v>165</v>
      </c>
      <c r="M5877" t="s">
        <v>165</v>
      </c>
      <c r="N5877" t="s">
        <v>165</v>
      </c>
      <c r="O5877" t="s">
        <v>165</v>
      </c>
      <c r="P5877" t="s">
        <v>165</v>
      </c>
      <c r="Q5877" t="s">
        <v>165</v>
      </c>
    </row>
    <row r="5878">
      <c r="B5878" t="s">
        <v>165</v>
      </c>
      <c r="C5878" t="s">
        <v>165</v>
      </c>
      <c r="D5878" t="s">
        <v>165</v>
      </c>
      <c r="E5878" t="s">
        <v>165</v>
      </c>
      <c r="F5878" t="s">
        <v>165</v>
      </c>
      <c r="G5878" t="s">
        <v>165</v>
      </c>
      <c r="H5878" t="s">
        <v>165</v>
      </c>
      <c r="J5878" t="s">
        <v>165</v>
      </c>
      <c r="K5878" t="s">
        <v>165</v>
      </c>
      <c r="L5878" t="s">
        <v>165</v>
      </c>
      <c r="M5878" t="s">
        <v>165</v>
      </c>
      <c r="N5878" t="s">
        <v>165</v>
      </c>
      <c r="O5878" t="s">
        <v>165</v>
      </c>
      <c r="P5878" t="s">
        <v>165</v>
      </c>
      <c r="Q5878" t="s">
        <v>165</v>
      </c>
    </row>
    <row r="5879">
      <c r="B5879" t="s">
        <v>165</v>
      </c>
      <c r="C5879" t="s">
        <v>165</v>
      </c>
      <c r="D5879" t="s">
        <v>165</v>
      </c>
      <c r="E5879" t="s">
        <v>165</v>
      </c>
      <c r="F5879" t="s">
        <v>165</v>
      </c>
      <c r="G5879" t="s">
        <v>165</v>
      </c>
      <c r="H5879" t="s">
        <v>165</v>
      </c>
      <c r="J5879" t="s">
        <v>165</v>
      </c>
      <c r="K5879" t="s">
        <v>165</v>
      </c>
      <c r="L5879" t="s">
        <v>165</v>
      </c>
      <c r="M5879" t="s">
        <v>165</v>
      </c>
      <c r="N5879" t="s">
        <v>165</v>
      </c>
      <c r="O5879" t="s">
        <v>165</v>
      </c>
      <c r="P5879" t="s">
        <v>165</v>
      </c>
      <c r="Q5879" t="s">
        <v>165</v>
      </c>
    </row>
    <row r="5880">
      <c r="B5880" t="s">
        <v>165</v>
      </c>
      <c r="C5880" t="s">
        <v>165</v>
      </c>
      <c r="D5880" t="s">
        <v>165</v>
      </c>
      <c r="E5880" t="s">
        <v>165</v>
      </c>
      <c r="F5880" t="s">
        <v>165</v>
      </c>
      <c r="G5880" t="s">
        <v>165</v>
      </c>
      <c r="H5880" t="s">
        <v>165</v>
      </c>
      <c r="J5880" t="s">
        <v>165</v>
      </c>
      <c r="K5880" t="s">
        <v>165</v>
      </c>
      <c r="L5880" t="s">
        <v>165</v>
      </c>
      <c r="M5880" t="s">
        <v>165</v>
      </c>
      <c r="N5880" t="s">
        <v>165</v>
      </c>
      <c r="O5880" t="s">
        <v>165</v>
      </c>
      <c r="P5880" t="s">
        <v>165</v>
      </c>
      <c r="Q5880" t="s">
        <v>165</v>
      </c>
    </row>
    <row r="5881">
      <c r="B5881" t="s">
        <v>165</v>
      </c>
      <c r="C5881" t="s">
        <v>165</v>
      </c>
      <c r="D5881" t="s">
        <v>165</v>
      </c>
      <c r="E5881" t="s">
        <v>165</v>
      </c>
      <c r="F5881" t="s">
        <v>165</v>
      </c>
      <c r="G5881" t="s">
        <v>165</v>
      </c>
      <c r="H5881" t="s">
        <v>165</v>
      </c>
      <c r="J5881" t="s">
        <v>165</v>
      </c>
      <c r="K5881" t="s">
        <v>165</v>
      </c>
      <c r="L5881" t="s">
        <v>165</v>
      </c>
      <c r="M5881" t="s">
        <v>165</v>
      </c>
      <c r="N5881" t="s">
        <v>165</v>
      </c>
      <c r="O5881" t="s">
        <v>165</v>
      </c>
      <c r="P5881" t="s">
        <v>165</v>
      </c>
      <c r="Q5881" t="s">
        <v>165</v>
      </c>
    </row>
    <row r="5882">
      <c r="B5882" t="s">
        <v>165</v>
      </c>
      <c r="C5882" t="s">
        <v>165</v>
      </c>
      <c r="D5882" t="s">
        <v>165</v>
      </c>
      <c r="E5882" t="s">
        <v>165</v>
      </c>
      <c r="F5882" t="s">
        <v>165</v>
      </c>
      <c r="G5882" t="s">
        <v>165</v>
      </c>
      <c r="H5882" t="s">
        <v>165</v>
      </c>
      <c r="J5882" t="s">
        <v>165</v>
      </c>
      <c r="K5882" t="s">
        <v>165</v>
      </c>
      <c r="L5882" t="s">
        <v>165</v>
      </c>
      <c r="M5882" t="s">
        <v>165</v>
      </c>
      <c r="N5882" t="s">
        <v>165</v>
      </c>
      <c r="O5882" t="s">
        <v>165</v>
      </c>
      <c r="P5882" t="s">
        <v>165</v>
      </c>
      <c r="Q5882" t="s">
        <v>165</v>
      </c>
    </row>
    <row r="5883">
      <c r="B5883" t="s">
        <v>165</v>
      </c>
      <c r="C5883" t="s">
        <v>165</v>
      </c>
      <c r="D5883" t="s">
        <v>165</v>
      </c>
      <c r="E5883" t="s">
        <v>165</v>
      </c>
      <c r="F5883" t="s">
        <v>165</v>
      </c>
      <c r="G5883" t="s">
        <v>165</v>
      </c>
      <c r="H5883" t="s">
        <v>165</v>
      </c>
      <c r="J5883" t="s">
        <v>165</v>
      </c>
      <c r="K5883" t="s">
        <v>165</v>
      </c>
      <c r="L5883" t="s">
        <v>165</v>
      </c>
      <c r="M5883" t="s">
        <v>165</v>
      </c>
      <c r="N5883" t="s">
        <v>165</v>
      </c>
      <c r="O5883" t="s">
        <v>165</v>
      </c>
      <c r="P5883" t="s">
        <v>165</v>
      </c>
      <c r="Q5883" t="s">
        <v>165</v>
      </c>
    </row>
    <row r="5884">
      <c r="B5884" t="s">
        <v>165</v>
      </c>
      <c r="C5884" t="s">
        <v>165</v>
      </c>
      <c r="D5884" t="s">
        <v>165</v>
      </c>
      <c r="E5884" t="s">
        <v>165</v>
      </c>
      <c r="F5884" t="s">
        <v>165</v>
      </c>
      <c r="G5884" t="s">
        <v>165</v>
      </c>
      <c r="H5884" t="s">
        <v>165</v>
      </c>
      <c r="J5884" t="s">
        <v>165</v>
      </c>
      <c r="K5884" t="s">
        <v>165</v>
      </c>
      <c r="L5884" t="s">
        <v>165</v>
      </c>
      <c r="M5884" t="s">
        <v>165</v>
      </c>
      <c r="N5884" t="s">
        <v>165</v>
      </c>
      <c r="O5884" t="s">
        <v>165</v>
      </c>
      <c r="P5884" t="s">
        <v>165</v>
      </c>
      <c r="Q5884" t="s">
        <v>165</v>
      </c>
    </row>
    <row r="5885">
      <c r="B5885" t="s">
        <v>165</v>
      </c>
      <c r="C5885" t="s">
        <v>165</v>
      </c>
      <c r="D5885" t="s">
        <v>165</v>
      </c>
      <c r="E5885" t="s">
        <v>165</v>
      </c>
      <c r="F5885" t="s">
        <v>165</v>
      </c>
      <c r="G5885" t="s">
        <v>165</v>
      </c>
      <c r="H5885" t="s">
        <v>165</v>
      </c>
      <c r="J5885" t="s">
        <v>165</v>
      </c>
      <c r="K5885" t="s">
        <v>165</v>
      </c>
      <c r="L5885" t="s">
        <v>165</v>
      </c>
      <c r="M5885" t="s">
        <v>165</v>
      </c>
      <c r="N5885" t="s">
        <v>165</v>
      </c>
      <c r="O5885" t="s">
        <v>165</v>
      </c>
      <c r="P5885" t="s">
        <v>165</v>
      </c>
      <c r="Q5885" t="s">
        <v>165</v>
      </c>
    </row>
    <row r="5886">
      <c r="B5886" t="s">
        <v>165</v>
      </c>
      <c r="C5886" t="s">
        <v>165</v>
      </c>
      <c r="D5886" t="s">
        <v>165</v>
      </c>
      <c r="E5886" t="s">
        <v>165</v>
      </c>
      <c r="F5886" t="s">
        <v>165</v>
      </c>
      <c r="G5886" t="s">
        <v>165</v>
      </c>
      <c r="H5886" t="s">
        <v>165</v>
      </c>
      <c r="J5886" t="s">
        <v>165</v>
      </c>
      <c r="K5886" t="s">
        <v>165</v>
      </c>
      <c r="L5886" t="s">
        <v>165</v>
      </c>
      <c r="M5886" t="s">
        <v>165</v>
      </c>
      <c r="N5886" t="s">
        <v>165</v>
      </c>
      <c r="O5886" t="s">
        <v>165</v>
      </c>
      <c r="P5886" t="s">
        <v>165</v>
      </c>
      <c r="Q5886" t="s">
        <v>165</v>
      </c>
    </row>
    <row r="5887">
      <c r="B5887" t="s">
        <v>165</v>
      </c>
      <c r="C5887" t="s">
        <v>165</v>
      </c>
      <c r="D5887" t="s">
        <v>165</v>
      </c>
      <c r="E5887" t="s">
        <v>165</v>
      </c>
      <c r="F5887" t="s">
        <v>165</v>
      </c>
      <c r="G5887" t="s">
        <v>165</v>
      </c>
      <c r="H5887" t="s">
        <v>165</v>
      </c>
      <c r="J5887" t="s">
        <v>165</v>
      </c>
      <c r="K5887" t="s">
        <v>165</v>
      </c>
      <c r="L5887" t="s">
        <v>165</v>
      </c>
      <c r="M5887" t="s">
        <v>165</v>
      </c>
      <c r="N5887" t="s">
        <v>165</v>
      </c>
      <c r="O5887" t="s">
        <v>165</v>
      </c>
      <c r="P5887" t="s">
        <v>165</v>
      </c>
      <c r="Q5887" t="s">
        <v>165</v>
      </c>
    </row>
    <row r="5888">
      <c r="B5888" t="s">
        <v>165</v>
      </c>
      <c r="C5888" t="s">
        <v>165</v>
      </c>
      <c r="D5888" t="s">
        <v>165</v>
      </c>
      <c r="E5888" t="s">
        <v>165</v>
      </c>
      <c r="F5888" t="s">
        <v>165</v>
      </c>
      <c r="G5888" t="s">
        <v>165</v>
      </c>
      <c r="H5888" t="s">
        <v>165</v>
      </c>
      <c r="J5888" t="s">
        <v>165</v>
      </c>
      <c r="K5888" t="s">
        <v>165</v>
      </c>
      <c r="L5888" t="s">
        <v>165</v>
      </c>
      <c r="M5888" t="s">
        <v>165</v>
      </c>
      <c r="N5888" t="s">
        <v>165</v>
      </c>
      <c r="O5888" t="s">
        <v>165</v>
      </c>
      <c r="P5888" t="s">
        <v>165</v>
      </c>
      <c r="Q5888" t="s">
        <v>165</v>
      </c>
    </row>
    <row r="5889">
      <c r="B5889" t="s">
        <v>165</v>
      </c>
      <c r="C5889" t="s">
        <v>165</v>
      </c>
      <c r="D5889" t="s">
        <v>165</v>
      </c>
      <c r="E5889" t="s">
        <v>165</v>
      </c>
      <c r="F5889" t="s">
        <v>165</v>
      </c>
      <c r="G5889" t="s">
        <v>165</v>
      </c>
      <c r="H5889" t="s">
        <v>165</v>
      </c>
      <c r="J5889" t="s">
        <v>165</v>
      </c>
      <c r="K5889" t="s">
        <v>165</v>
      </c>
      <c r="L5889" t="s">
        <v>165</v>
      </c>
      <c r="M5889" t="s">
        <v>165</v>
      </c>
      <c r="N5889" t="s">
        <v>165</v>
      </c>
      <c r="O5889" t="s">
        <v>165</v>
      </c>
      <c r="P5889" t="s">
        <v>165</v>
      </c>
      <c r="Q5889" t="s">
        <v>165</v>
      </c>
    </row>
    <row r="5890">
      <c r="B5890" t="s">
        <v>165</v>
      </c>
      <c r="C5890" t="s">
        <v>165</v>
      </c>
      <c r="D5890" t="s">
        <v>165</v>
      </c>
      <c r="E5890" t="s">
        <v>165</v>
      </c>
      <c r="F5890" t="s">
        <v>165</v>
      </c>
      <c r="G5890" t="s">
        <v>165</v>
      </c>
      <c r="H5890" t="s">
        <v>165</v>
      </c>
      <c r="J5890" t="s">
        <v>165</v>
      </c>
      <c r="K5890" t="s">
        <v>165</v>
      </c>
      <c r="L5890" t="s">
        <v>165</v>
      </c>
      <c r="M5890" t="s">
        <v>165</v>
      </c>
      <c r="N5890" t="s">
        <v>165</v>
      </c>
      <c r="O5890" t="s">
        <v>165</v>
      </c>
      <c r="P5890" t="s">
        <v>165</v>
      </c>
      <c r="Q5890" t="s">
        <v>165</v>
      </c>
    </row>
    <row r="5891">
      <c r="B5891" t="s">
        <v>165</v>
      </c>
      <c r="C5891" t="s">
        <v>165</v>
      </c>
      <c r="D5891" t="s">
        <v>165</v>
      </c>
      <c r="E5891" t="s">
        <v>165</v>
      </c>
      <c r="F5891" t="s">
        <v>165</v>
      </c>
      <c r="G5891" t="s">
        <v>165</v>
      </c>
      <c r="H5891" t="s">
        <v>165</v>
      </c>
      <c r="J5891" t="s">
        <v>165</v>
      </c>
      <c r="K5891" t="s">
        <v>165</v>
      </c>
      <c r="L5891" t="s">
        <v>165</v>
      </c>
      <c r="M5891" t="s">
        <v>165</v>
      </c>
      <c r="N5891" t="s">
        <v>165</v>
      </c>
      <c r="O5891" t="s">
        <v>165</v>
      </c>
      <c r="P5891" t="s">
        <v>165</v>
      </c>
      <c r="Q5891" t="s">
        <v>165</v>
      </c>
    </row>
    <row r="5892">
      <c r="B5892" t="s">
        <v>165</v>
      </c>
      <c r="C5892" t="s">
        <v>165</v>
      </c>
      <c r="D5892" t="s">
        <v>165</v>
      </c>
      <c r="E5892" t="s">
        <v>165</v>
      </c>
      <c r="F5892" t="s">
        <v>165</v>
      </c>
      <c r="G5892" t="s">
        <v>165</v>
      </c>
      <c r="H5892" t="s">
        <v>165</v>
      </c>
      <c r="J5892" t="s">
        <v>165</v>
      </c>
      <c r="K5892" t="s">
        <v>165</v>
      </c>
      <c r="L5892" t="s">
        <v>165</v>
      </c>
      <c r="M5892" t="s">
        <v>165</v>
      </c>
      <c r="N5892" t="s">
        <v>165</v>
      </c>
      <c r="O5892" t="s">
        <v>165</v>
      </c>
      <c r="P5892" t="s">
        <v>165</v>
      </c>
      <c r="Q5892" t="s">
        <v>165</v>
      </c>
    </row>
    <row r="5893">
      <c r="B5893" t="s">
        <v>165</v>
      </c>
      <c r="C5893" t="s">
        <v>165</v>
      </c>
      <c r="D5893" t="s">
        <v>165</v>
      </c>
      <c r="E5893" t="s">
        <v>165</v>
      </c>
      <c r="F5893" t="s">
        <v>165</v>
      </c>
      <c r="G5893" t="s">
        <v>165</v>
      </c>
      <c r="H5893" t="s">
        <v>165</v>
      </c>
      <c r="J5893" t="s">
        <v>165</v>
      </c>
      <c r="K5893" t="s">
        <v>165</v>
      </c>
      <c r="L5893" t="s">
        <v>165</v>
      </c>
      <c r="M5893" t="s">
        <v>165</v>
      </c>
      <c r="N5893" t="s">
        <v>165</v>
      </c>
      <c r="O5893" t="s">
        <v>165</v>
      </c>
      <c r="P5893" t="s">
        <v>165</v>
      </c>
      <c r="Q5893" t="s">
        <v>165</v>
      </c>
    </row>
    <row r="5894">
      <c r="B5894" t="s">
        <v>165</v>
      </c>
      <c r="C5894" t="s">
        <v>165</v>
      </c>
      <c r="D5894" t="s">
        <v>165</v>
      </c>
      <c r="E5894" t="s">
        <v>165</v>
      </c>
      <c r="F5894" t="s">
        <v>165</v>
      </c>
      <c r="G5894" t="s">
        <v>165</v>
      </c>
      <c r="H5894" t="s">
        <v>165</v>
      </c>
      <c r="J5894" t="s">
        <v>165</v>
      </c>
      <c r="K5894" t="s">
        <v>165</v>
      </c>
      <c r="L5894" t="s">
        <v>165</v>
      </c>
      <c r="M5894" t="s">
        <v>165</v>
      </c>
      <c r="N5894" t="s">
        <v>165</v>
      </c>
      <c r="O5894" t="s">
        <v>165</v>
      </c>
      <c r="P5894" t="s">
        <v>165</v>
      </c>
      <c r="Q5894" t="s">
        <v>165</v>
      </c>
    </row>
    <row r="5895">
      <c r="B5895" t="s">
        <v>165</v>
      </c>
      <c r="C5895" t="s">
        <v>165</v>
      </c>
      <c r="D5895" t="s">
        <v>165</v>
      </c>
      <c r="E5895" t="s">
        <v>165</v>
      </c>
      <c r="F5895" t="s">
        <v>165</v>
      </c>
      <c r="G5895" t="s">
        <v>165</v>
      </c>
      <c r="H5895" t="s">
        <v>165</v>
      </c>
      <c r="J5895" t="s">
        <v>165</v>
      </c>
      <c r="K5895" t="s">
        <v>165</v>
      </c>
      <c r="L5895" t="s">
        <v>165</v>
      </c>
      <c r="M5895" t="s">
        <v>165</v>
      </c>
      <c r="N5895" t="s">
        <v>165</v>
      </c>
      <c r="O5895" t="s">
        <v>165</v>
      </c>
      <c r="P5895" t="s">
        <v>165</v>
      </c>
      <c r="Q5895" t="s">
        <v>165</v>
      </c>
    </row>
    <row r="5896">
      <c r="B5896" t="s">
        <v>165</v>
      </c>
      <c r="C5896" t="s">
        <v>165</v>
      </c>
      <c r="D5896" t="s">
        <v>165</v>
      </c>
      <c r="E5896" t="s">
        <v>165</v>
      </c>
      <c r="F5896" t="s">
        <v>165</v>
      </c>
      <c r="G5896" t="s">
        <v>165</v>
      </c>
      <c r="H5896" t="s">
        <v>165</v>
      </c>
      <c r="J5896" t="s">
        <v>165</v>
      </c>
      <c r="K5896" t="s">
        <v>165</v>
      </c>
      <c r="L5896" t="s">
        <v>165</v>
      </c>
      <c r="M5896" t="s">
        <v>165</v>
      </c>
      <c r="N5896" t="s">
        <v>165</v>
      </c>
      <c r="O5896" t="s">
        <v>165</v>
      </c>
      <c r="P5896" t="s">
        <v>165</v>
      </c>
      <c r="Q5896" t="s">
        <v>165</v>
      </c>
    </row>
    <row r="5897">
      <c r="B5897" t="s">
        <v>165</v>
      </c>
      <c r="C5897" t="s">
        <v>165</v>
      </c>
      <c r="D5897" t="s">
        <v>165</v>
      </c>
      <c r="E5897" t="s">
        <v>165</v>
      </c>
      <c r="F5897" t="s">
        <v>165</v>
      </c>
      <c r="G5897" t="s">
        <v>165</v>
      </c>
      <c r="H5897" t="s">
        <v>165</v>
      </c>
      <c r="J5897" t="s">
        <v>165</v>
      </c>
      <c r="K5897" t="s">
        <v>165</v>
      </c>
      <c r="L5897" t="s">
        <v>165</v>
      </c>
      <c r="M5897" t="s">
        <v>165</v>
      </c>
      <c r="N5897" t="s">
        <v>165</v>
      </c>
      <c r="O5897" t="s">
        <v>165</v>
      </c>
      <c r="P5897" t="s">
        <v>165</v>
      </c>
      <c r="Q5897" t="s">
        <v>165</v>
      </c>
    </row>
    <row r="5898">
      <c r="B5898" t="s">
        <v>165</v>
      </c>
      <c r="C5898" t="s">
        <v>165</v>
      </c>
      <c r="D5898" t="s">
        <v>165</v>
      </c>
      <c r="E5898" t="s">
        <v>165</v>
      </c>
      <c r="F5898" t="s">
        <v>165</v>
      </c>
      <c r="G5898" t="s">
        <v>165</v>
      </c>
      <c r="H5898" t="s">
        <v>165</v>
      </c>
      <c r="J5898" t="s">
        <v>165</v>
      </c>
      <c r="K5898" t="s">
        <v>165</v>
      </c>
      <c r="L5898" t="s">
        <v>165</v>
      </c>
      <c r="M5898" t="s">
        <v>165</v>
      </c>
      <c r="N5898" t="s">
        <v>165</v>
      </c>
      <c r="O5898" t="s">
        <v>165</v>
      </c>
      <c r="P5898" t="s">
        <v>165</v>
      </c>
      <c r="Q5898" t="s">
        <v>165</v>
      </c>
    </row>
    <row r="5899">
      <c r="B5899" t="s">
        <v>165</v>
      </c>
      <c r="C5899" t="s">
        <v>165</v>
      </c>
      <c r="D5899" t="s">
        <v>165</v>
      </c>
      <c r="E5899" t="s">
        <v>165</v>
      </c>
      <c r="F5899" t="s">
        <v>165</v>
      </c>
      <c r="G5899" t="s">
        <v>165</v>
      </c>
      <c r="H5899" t="s">
        <v>165</v>
      </c>
      <c r="J5899" t="s">
        <v>165</v>
      </c>
      <c r="K5899" t="s">
        <v>165</v>
      </c>
      <c r="L5899" t="s">
        <v>165</v>
      </c>
      <c r="M5899" t="s">
        <v>165</v>
      </c>
      <c r="N5899" t="s">
        <v>165</v>
      </c>
      <c r="O5899" t="s">
        <v>165</v>
      </c>
      <c r="P5899" t="s">
        <v>165</v>
      </c>
      <c r="Q5899" t="s">
        <v>165</v>
      </c>
    </row>
    <row r="5900">
      <c r="B5900" t="s">
        <v>165</v>
      </c>
      <c r="C5900" t="s">
        <v>165</v>
      </c>
      <c r="D5900" t="s">
        <v>165</v>
      </c>
      <c r="E5900" t="s">
        <v>165</v>
      </c>
      <c r="F5900" t="s">
        <v>165</v>
      </c>
      <c r="G5900" t="s">
        <v>165</v>
      </c>
      <c r="H5900" t="s">
        <v>165</v>
      </c>
      <c r="J5900" t="s">
        <v>165</v>
      </c>
      <c r="K5900" t="s">
        <v>165</v>
      </c>
      <c r="L5900" t="s">
        <v>165</v>
      </c>
      <c r="M5900" t="s">
        <v>165</v>
      </c>
      <c r="N5900" t="s">
        <v>165</v>
      </c>
      <c r="O5900" t="s">
        <v>165</v>
      </c>
      <c r="P5900" t="s">
        <v>165</v>
      </c>
      <c r="Q5900" t="s">
        <v>165</v>
      </c>
    </row>
    <row r="5901">
      <c r="B5901" t="s">
        <v>165</v>
      </c>
      <c r="C5901" t="s">
        <v>165</v>
      </c>
      <c r="D5901" t="s">
        <v>165</v>
      </c>
      <c r="E5901" t="s">
        <v>165</v>
      </c>
      <c r="F5901" t="s">
        <v>165</v>
      </c>
      <c r="G5901" t="s">
        <v>165</v>
      </c>
      <c r="H5901" t="s">
        <v>165</v>
      </c>
      <c r="J5901" t="s">
        <v>165</v>
      </c>
      <c r="K5901" t="s">
        <v>165</v>
      </c>
      <c r="L5901" t="s">
        <v>165</v>
      </c>
      <c r="M5901" t="s">
        <v>165</v>
      </c>
      <c r="N5901" t="s">
        <v>165</v>
      </c>
      <c r="O5901" t="s">
        <v>165</v>
      </c>
      <c r="P5901" t="s">
        <v>165</v>
      </c>
      <c r="Q5901" t="s">
        <v>165</v>
      </c>
    </row>
    <row r="5902">
      <c r="B5902" t="s">
        <v>165</v>
      </c>
      <c r="C5902" t="s">
        <v>165</v>
      </c>
      <c r="D5902" t="s">
        <v>165</v>
      </c>
      <c r="E5902" t="s">
        <v>165</v>
      </c>
      <c r="F5902" t="s">
        <v>165</v>
      </c>
      <c r="G5902" t="s">
        <v>165</v>
      </c>
      <c r="H5902" t="s">
        <v>165</v>
      </c>
      <c r="J5902" t="s">
        <v>165</v>
      </c>
      <c r="K5902" t="s">
        <v>165</v>
      </c>
      <c r="L5902" t="s">
        <v>165</v>
      </c>
      <c r="M5902" t="s">
        <v>165</v>
      </c>
      <c r="N5902" t="s">
        <v>165</v>
      </c>
      <c r="O5902" t="s">
        <v>165</v>
      </c>
      <c r="P5902" t="s">
        <v>165</v>
      </c>
      <c r="Q5902" t="s">
        <v>165</v>
      </c>
    </row>
    <row r="5903">
      <c r="B5903" t="s">
        <v>165</v>
      </c>
      <c r="C5903" t="s">
        <v>165</v>
      </c>
      <c r="D5903" t="s">
        <v>165</v>
      </c>
      <c r="E5903" t="s">
        <v>165</v>
      </c>
      <c r="F5903" t="s">
        <v>165</v>
      </c>
      <c r="G5903" t="s">
        <v>165</v>
      </c>
      <c r="H5903" t="s">
        <v>165</v>
      </c>
      <c r="J5903" t="s">
        <v>165</v>
      </c>
      <c r="K5903" t="s">
        <v>165</v>
      </c>
      <c r="L5903" t="s">
        <v>165</v>
      </c>
      <c r="M5903" t="s">
        <v>165</v>
      </c>
      <c r="N5903" t="s">
        <v>165</v>
      </c>
      <c r="O5903" t="s">
        <v>165</v>
      </c>
      <c r="P5903" t="s">
        <v>165</v>
      </c>
      <c r="Q5903" t="s">
        <v>165</v>
      </c>
    </row>
    <row r="5904">
      <c r="B5904" t="s">
        <v>165</v>
      </c>
      <c r="C5904" t="s">
        <v>165</v>
      </c>
      <c r="D5904" t="s">
        <v>165</v>
      </c>
      <c r="E5904" t="s">
        <v>165</v>
      </c>
      <c r="F5904" t="s">
        <v>165</v>
      </c>
      <c r="G5904" t="s">
        <v>165</v>
      </c>
      <c r="H5904" t="s">
        <v>165</v>
      </c>
      <c r="J5904" t="s">
        <v>165</v>
      </c>
      <c r="K5904" t="s">
        <v>165</v>
      </c>
      <c r="L5904" t="s">
        <v>165</v>
      </c>
      <c r="M5904" t="s">
        <v>165</v>
      </c>
      <c r="N5904" t="s">
        <v>165</v>
      </c>
      <c r="O5904" t="s">
        <v>165</v>
      </c>
      <c r="P5904" t="s">
        <v>165</v>
      </c>
      <c r="Q5904" t="s">
        <v>165</v>
      </c>
    </row>
    <row r="5905">
      <c r="B5905" t="s">
        <v>165</v>
      </c>
      <c r="C5905" t="s">
        <v>165</v>
      </c>
      <c r="D5905" t="s">
        <v>165</v>
      </c>
      <c r="E5905" t="s">
        <v>165</v>
      </c>
      <c r="F5905" t="s">
        <v>165</v>
      </c>
      <c r="G5905" t="s">
        <v>165</v>
      </c>
      <c r="H5905" t="s">
        <v>165</v>
      </c>
      <c r="J5905" t="s">
        <v>165</v>
      </c>
      <c r="K5905" t="s">
        <v>165</v>
      </c>
      <c r="L5905" t="s">
        <v>165</v>
      </c>
      <c r="M5905" t="s">
        <v>165</v>
      </c>
      <c r="N5905" t="s">
        <v>165</v>
      </c>
      <c r="O5905" t="s">
        <v>165</v>
      </c>
      <c r="P5905" t="s">
        <v>165</v>
      </c>
      <c r="Q5905" t="s">
        <v>165</v>
      </c>
    </row>
    <row r="5906">
      <c r="B5906" t="s">
        <v>165</v>
      </c>
      <c r="C5906" t="s">
        <v>165</v>
      </c>
      <c r="D5906" t="s">
        <v>165</v>
      </c>
      <c r="E5906" t="s">
        <v>165</v>
      </c>
      <c r="F5906" t="s">
        <v>165</v>
      </c>
      <c r="G5906" t="s">
        <v>165</v>
      </c>
      <c r="H5906" t="s">
        <v>165</v>
      </c>
      <c r="J5906" t="s">
        <v>165</v>
      </c>
      <c r="K5906" t="s">
        <v>165</v>
      </c>
      <c r="L5906" t="s">
        <v>165</v>
      </c>
      <c r="M5906" t="s">
        <v>165</v>
      </c>
      <c r="N5906" t="s">
        <v>165</v>
      </c>
      <c r="O5906" t="s">
        <v>165</v>
      </c>
      <c r="P5906" t="s">
        <v>165</v>
      </c>
      <c r="Q5906" t="s">
        <v>165</v>
      </c>
    </row>
    <row r="5907">
      <c r="B5907" t="s">
        <v>165</v>
      </c>
      <c r="C5907" t="s">
        <v>165</v>
      </c>
      <c r="D5907" t="s">
        <v>165</v>
      </c>
      <c r="E5907" t="s">
        <v>165</v>
      </c>
      <c r="F5907" t="s">
        <v>165</v>
      </c>
      <c r="G5907" t="s">
        <v>165</v>
      </c>
      <c r="H5907" t="s">
        <v>165</v>
      </c>
      <c r="J5907" t="s">
        <v>165</v>
      </c>
      <c r="K5907" t="s">
        <v>165</v>
      </c>
      <c r="L5907" t="s">
        <v>165</v>
      </c>
      <c r="M5907" t="s">
        <v>165</v>
      </c>
      <c r="N5907" t="s">
        <v>165</v>
      </c>
      <c r="O5907" t="s">
        <v>165</v>
      </c>
      <c r="P5907" t="s">
        <v>165</v>
      </c>
      <c r="Q5907" t="s">
        <v>165</v>
      </c>
    </row>
    <row r="5908">
      <c r="B5908" t="s">
        <v>165</v>
      </c>
      <c r="C5908" t="s">
        <v>165</v>
      </c>
      <c r="D5908" t="s">
        <v>165</v>
      </c>
      <c r="E5908" t="s">
        <v>165</v>
      </c>
      <c r="F5908" t="s">
        <v>165</v>
      </c>
      <c r="G5908" t="s">
        <v>165</v>
      </c>
      <c r="H5908" t="s">
        <v>165</v>
      </c>
      <c r="J5908" t="s">
        <v>165</v>
      </c>
      <c r="K5908" t="s">
        <v>165</v>
      </c>
      <c r="L5908" t="s">
        <v>165</v>
      </c>
      <c r="M5908" t="s">
        <v>165</v>
      </c>
      <c r="N5908" t="s">
        <v>165</v>
      </c>
      <c r="O5908" t="s">
        <v>165</v>
      </c>
      <c r="P5908" t="s">
        <v>165</v>
      </c>
      <c r="Q5908" t="s">
        <v>165</v>
      </c>
    </row>
    <row r="5909">
      <c r="B5909" t="s">
        <v>165</v>
      </c>
      <c r="C5909" t="s">
        <v>165</v>
      </c>
      <c r="D5909" t="s">
        <v>165</v>
      </c>
      <c r="E5909" t="s">
        <v>165</v>
      </c>
      <c r="F5909" t="s">
        <v>165</v>
      </c>
      <c r="G5909" t="s">
        <v>165</v>
      </c>
      <c r="H5909" t="s">
        <v>165</v>
      </c>
      <c r="J5909" t="s">
        <v>165</v>
      </c>
      <c r="K5909" t="s">
        <v>165</v>
      </c>
      <c r="L5909" t="s">
        <v>165</v>
      </c>
      <c r="M5909" t="s">
        <v>165</v>
      </c>
      <c r="N5909" t="s">
        <v>165</v>
      </c>
      <c r="O5909" t="s">
        <v>165</v>
      </c>
      <c r="P5909" t="s">
        <v>165</v>
      </c>
      <c r="Q5909" t="s">
        <v>165</v>
      </c>
    </row>
    <row r="5910">
      <c r="B5910" t="s">
        <v>165</v>
      </c>
      <c r="C5910" t="s">
        <v>165</v>
      </c>
      <c r="D5910" t="s">
        <v>165</v>
      </c>
      <c r="E5910" t="s">
        <v>165</v>
      </c>
      <c r="F5910" t="s">
        <v>165</v>
      </c>
      <c r="G5910" t="s">
        <v>165</v>
      </c>
      <c r="H5910" t="s">
        <v>165</v>
      </c>
      <c r="J5910" t="s">
        <v>165</v>
      </c>
      <c r="K5910" t="s">
        <v>165</v>
      </c>
      <c r="L5910" t="s">
        <v>165</v>
      </c>
      <c r="M5910" t="s">
        <v>165</v>
      </c>
      <c r="N5910" t="s">
        <v>165</v>
      </c>
      <c r="O5910" t="s">
        <v>165</v>
      </c>
      <c r="P5910" t="s">
        <v>165</v>
      </c>
      <c r="Q5910" t="s">
        <v>165</v>
      </c>
    </row>
    <row r="5911">
      <c r="B5911" t="s">
        <v>165</v>
      </c>
      <c r="C5911" t="s">
        <v>165</v>
      </c>
      <c r="D5911" t="s">
        <v>165</v>
      </c>
      <c r="E5911" t="s">
        <v>165</v>
      </c>
      <c r="F5911" t="s">
        <v>165</v>
      </c>
      <c r="G5911" t="s">
        <v>165</v>
      </c>
      <c r="H5911" t="s">
        <v>165</v>
      </c>
      <c r="J5911" t="s">
        <v>165</v>
      </c>
      <c r="K5911" t="s">
        <v>165</v>
      </c>
      <c r="L5911" t="s">
        <v>165</v>
      </c>
      <c r="M5911" t="s">
        <v>165</v>
      </c>
      <c r="N5911" t="s">
        <v>165</v>
      </c>
      <c r="O5911" t="s">
        <v>165</v>
      </c>
      <c r="P5911" t="s">
        <v>165</v>
      </c>
      <c r="Q5911" t="s">
        <v>165</v>
      </c>
    </row>
    <row r="5912">
      <c r="B5912" t="s">
        <v>165</v>
      </c>
      <c r="C5912" t="s">
        <v>165</v>
      </c>
      <c r="D5912" t="s">
        <v>165</v>
      </c>
      <c r="E5912" t="s">
        <v>165</v>
      </c>
      <c r="F5912" t="s">
        <v>165</v>
      </c>
      <c r="G5912" t="s">
        <v>165</v>
      </c>
      <c r="H5912" t="s">
        <v>165</v>
      </c>
      <c r="J5912" t="s">
        <v>165</v>
      </c>
      <c r="K5912" t="s">
        <v>165</v>
      </c>
      <c r="L5912" t="s">
        <v>165</v>
      </c>
      <c r="M5912" t="s">
        <v>165</v>
      </c>
      <c r="N5912" t="s">
        <v>165</v>
      </c>
      <c r="O5912" t="s">
        <v>165</v>
      </c>
      <c r="P5912" t="s">
        <v>165</v>
      </c>
      <c r="Q5912" t="s">
        <v>165</v>
      </c>
    </row>
    <row r="5913">
      <c r="B5913" t="s">
        <v>165</v>
      </c>
      <c r="C5913" t="s">
        <v>165</v>
      </c>
      <c r="D5913" t="s">
        <v>165</v>
      </c>
      <c r="E5913" t="s">
        <v>165</v>
      </c>
      <c r="F5913" t="s">
        <v>165</v>
      </c>
      <c r="G5913" t="s">
        <v>165</v>
      </c>
      <c r="H5913" t="s">
        <v>165</v>
      </c>
      <c r="J5913" t="s">
        <v>165</v>
      </c>
      <c r="K5913" t="s">
        <v>165</v>
      </c>
      <c r="L5913" t="s">
        <v>165</v>
      </c>
      <c r="M5913" t="s">
        <v>165</v>
      </c>
      <c r="N5913" t="s">
        <v>165</v>
      </c>
      <c r="O5913" t="s">
        <v>165</v>
      </c>
      <c r="P5913" t="s">
        <v>165</v>
      </c>
      <c r="Q5913" t="s">
        <v>165</v>
      </c>
    </row>
    <row r="5914">
      <c r="B5914" t="s">
        <v>165</v>
      </c>
      <c r="C5914" t="s">
        <v>165</v>
      </c>
      <c r="D5914" t="s">
        <v>165</v>
      </c>
      <c r="E5914" t="s">
        <v>165</v>
      </c>
      <c r="F5914" t="s">
        <v>165</v>
      </c>
      <c r="G5914" t="s">
        <v>165</v>
      </c>
      <c r="H5914" t="s">
        <v>165</v>
      </c>
      <c r="J5914" t="s">
        <v>165</v>
      </c>
      <c r="K5914" t="s">
        <v>165</v>
      </c>
      <c r="L5914" t="s">
        <v>165</v>
      </c>
      <c r="M5914" t="s">
        <v>165</v>
      </c>
      <c r="N5914" t="s">
        <v>165</v>
      </c>
      <c r="O5914" t="s">
        <v>165</v>
      </c>
      <c r="P5914" t="s">
        <v>165</v>
      </c>
      <c r="Q5914" t="s">
        <v>165</v>
      </c>
    </row>
    <row r="5915">
      <c r="B5915" t="s">
        <v>165</v>
      </c>
      <c r="C5915" t="s">
        <v>165</v>
      </c>
      <c r="D5915" t="s">
        <v>165</v>
      </c>
      <c r="E5915" t="s">
        <v>165</v>
      </c>
      <c r="F5915" t="s">
        <v>165</v>
      </c>
      <c r="G5915" t="s">
        <v>165</v>
      </c>
      <c r="H5915" t="s">
        <v>165</v>
      </c>
      <c r="J5915" t="s">
        <v>165</v>
      </c>
      <c r="K5915" t="s">
        <v>165</v>
      </c>
      <c r="L5915" t="s">
        <v>165</v>
      </c>
      <c r="M5915" t="s">
        <v>165</v>
      </c>
      <c r="N5915" t="s">
        <v>165</v>
      </c>
      <c r="O5915" t="s">
        <v>165</v>
      </c>
      <c r="P5915" t="s">
        <v>165</v>
      </c>
      <c r="Q5915" t="s">
        <v>165</v>
      </c>
    </row>
    <row r="5916">
      <c r="B5916" t="s">
        <v>165</v>
      </c>
      <c r="C5916" t="s">
        <v>165</v>
      </c>
      <c r="D5916" t="s">
        <v>165</v>
      </c>
      <c r="E5916" t="s">
        <v>165</v>
      </c>
      <c r="F5916" t="s">
        <v>165</v>
      </c>
      <c r="G5916" t="s">
        <v>165</v>
      </c>
      <c r="H5916" t="s">
        <v>165</v>
      </c>
      <c r="J5916" t="s">
        <v>165</v>
      </c>
      <c r="K5916" t="s">
        <v>165</v>
      </c>
      <c r="L5916" t="s">
        <v>165</v>
      </c>
      <c r="M5916" t="s">
        <v>165</v>
      </c>
      <c r="N5916" t="s">
        <v>165</v>
      </c>
      <c r="O5916" t="s">
        <v>165</v>
      </c>
      <c r="P5916" t="s">
        <v>165</v>
      </c>
      <c r="Q5916" t="s">
        <v>165</v>
      </c>
    </row>
    <row r="5917">
      <c r="B5917" t="s">
        <v>165</v>
      </c>
      <c r="C5917" t="s">
        <v>165</v>
      </c>
      <c r="D5917" t="s">
        <v>165</v>
      </c>
      <c r="E5917" t="s">
        <v>165</v>
      </c>
      <c r="F5917" t="s">
        <v>165</v>
      </c>
      <c r="G5917" t="s">
        <v>165</v>
      </c>
      <c r="H5917" t="s">
        <v>165</v>
      </c>
      <c r="J5917" t="s">
        <v>165</v>
      </c>
      <c r="K5917" t="s">
        <v>165</v>
      </c>
      <c r="L5917" t="s">
        <v>165</v>
      </c>
      <c r="M5917" t="s">
        <v>165</v>
      </c>
      <c r="N5917" t="s">
        <v>165</v>
      </c>
      <c r="O5917" t="s">
        <v>165</v>
      </c>
      <c r="P5917" t="s">
        <v>165</v>
      </c>
      <c r="Q5917" t="s">
        <v>165</v>
      </c>
    </row>
    <row r="5918">
      <c r="B5918" t="s">
        <v>165</v>
      </c>
      <c r="C5918" t="s">
        <v>165</v>
      </c>
      <c r="D5918" t="s">
        <v>165</v>
      </c>
      <c r="E5918" t="s">
        <v>165</v>
      </c>
      <c r="F5918" t="s">
        <v>165</v>
      </c>
      <c r="G5918" t="s">
        <v>165</v>
      </c>
      <c r="H5918" t="s">
        <v>165</v>
      </c>
      <c r="J5918" t="s">
        <v>165</v>
      </c>
      <c r="K5918" t="s">
        <v>165</v>
      </c>
      <c r="L5918" t="s">
        <v>165</v>
      </c>
      <c r="M5918" t="s">
        <v>165</v>
      </c>
      <c r="N5918" t="s">
        <v>165</v>
      </c>
      <c r="O5918" t="s">
        <v>165</v>
      </c>
      <c r="P5918" t="s">
        <v>165</v>
      </c>
      <c r="Q5918" t="s">
        <v>165</v>
      </c>
    </row>
    <row r="5919">
      <c r="B5919" t="s">
        <v>165</v>
      </c>
      <c r="C5919" t="s">
        <v>165</v>
      </c>
      <c r="D5919" t="s">
        <v>165</v>
      </c>
      <c r="E5919" t="s">
        <v>165</v>
      </c>
      <c r="F5919" t="s">
        <v>165</v>
      </c>
      <c r="G5919" t="s">
        <v>165</v>
      </c>
      <c r="H5919" t="s">
        <v>165</v>
      </c>
      <c r="J5919" t="s">
        <v>165</v>
      </c>
      <c r="K5919" t="s">
        <v>165</v>
      </c>
      <c r="L5919" t="s">
        <v>165</v>
      </c>
      <c r="M5919" t="s">
        <v>165</v>
      </c>
      <c r="N5919" t="s">
        <v>165</v>
      </c>
      <c r="O5919" t="s">
        <v>165</v>
      </c>
      <c r="P5919" t="s">
        <v>165</v>
      </c>
      <c r="Q5919" t="s">
        <v>165</v>
      </c>
    </row>
    <row r="5920">
      <c r="B5920" t="s">
        <v>165</v>
      </c>
      <c r="C5920" t="s">
        <v>165</v>
      </c>
      <c r="D5920" t="s">
        <v>165</v>
      </c>
      <c r="E5920" t="s">
        <v>165</v>
      </c>
      <c r="F5920" t="s">
        <v>165</v>
      </c>
      <c r="G5920" t="s">
        <v>165</v>
      </c>
      <c r="H5920" t="s">
        <v>165</v>
      </c>
      <c r="J5920" t="s">
        <v>165</v>
      </c>
      <c r="K5920" t="s">
        <v>165</v>
      </c>
      <c r="L5920" t="s">
        <v>165</v>
      </c>
      <c r="M5920" t="s">
        <v>165</v>
      </c>
      <c r="N5920" t="s">
        <v>165</v>
      </c>
      <c r="O5920" t="s">
        <v>165</v>
      </c>
      <c r="P5920" t="s">
        <v>165</v>
      </c>
      <c r="Q5920" t="s">
        <v>165</v>
      </c>
    </row>
    <row r="5921">
      <c r="B5921" t="s">
        <v>165</v>
      </c>
      <c r="C5921" t="s">
        <v>165</v>
      </c>
      <c r="D5921" t="s">
        <v>165</v>
      </c>
      <c r="E5921" t="s">
        <v>165</v>
      </c>
      <c r="F5921" t="s">
        <v>165</v>
      </c>
      <c r="G5921" t="s">
        <v>165</v>
      </c>
      <c r="H5921" t="s">
        <v>165</v>
      </c>
      <c r="J5921" t="s">
        <v>165</v>
      </c>
      <c r="K5921" t="s">
        <v>165</v>
      </c>
      <c r="L5921" t="s">
        <v>165</v>
      </c>
      <c r="M5921" t="s">
        <v>165</v>
      </c>
      <c r="N5921" t="s">
        <v>165</v>
      </c>
      <c r="O5921" t="s">
        <v>165</v>
      </c>
      <c r="P5921" t="s">
        <v>165</v>
      </c>
      <c r="Q5921" t="s">
        <v>165</v>
      </c>
    </row>
    <row r="5922">
      <c r="B5922" t="s">
        <v>165</v>
      </c>
      <c r="C5922" t="s">
        <v>165</v>
      </c>
      <c r="D5922" t="s">
        <v>165</v>
      </c>
      <c r="E5922" t="s">
        <v>165</v>
      </c>
      <c r="F5922" t="s">
        <v>165</v>
      </c>
      <c r="G5922" t="s">
        <v>165</v>
      </c>
      <c r="H5922" t="s">
        <v>165</v>
      </c>
      <c r="J5922" t="s">
        <v>165</v>
      </c>
      <c r="K5922" t="s">
        <v>165</v>
      </c>
      <c r="L5922" t="s">
        <v>165</v>
      </c>
      <c r="M5922" t="s">
        <v>165</v>
      </c>
      <c r="N5922" t="s">
        <v>165</v>
      </c>
      <c r="O5922" t="s">
        <v>165</v>
      </c>
      <c r="P5922" t="s">
        <v>165</v>
      </c>
      <c r="Q5922" t="s">
        <v>165</v>
      </c>
    </row>
    <row r="5923">
      <c r="B5923" t="s">
        <v>165</v>
      </c>
      <c r="C5923" t="s">
        <v>165</v>
      </c>
      <c r="D5923" t="s">
        <v>165</v>
      </c>
      <c r="E5923" t="s">
        <v>165</v>
      </c>
      <c r="F5923" t="s">
        <v>165</v>
      </c>
      <c r="G5923" t="s">
        <v>165</v>
      </c>
      <c r="H5923" t="s">
        <v>165</v>
      </c>
      <c r="J5923" t="s">
        <v>165</v>
      </c>
      <c r="K5923" t="s">
        <v>165</v>
      </c>
      <c r="L5923" t="s">
        <v>165</v>
      </c>
      <c r="M5923" t="s">
        <v>165</v>
      </c>
      <c r="N5923" t="s">
        <v>165</v>
      </c>
      <c r="O5923" t="s">
        <v>165</v>
      </c>
      <c r="P5923" t="s">
        <v>165</v>
      </c>
      <c r="Q5923" t="s">
        <v>165</v>
      </c>
    </row>
    <row r="5924">
      <c r="B5924" t="s">
        <v>165</v>
      </c>
      <c r="C5924" t="s">
        <v>165</v>
      </c>
      <c r="D5924" t="s">
        <v>165</v>
      </c>
      <c r="E5924" t="s">
        <v>165</v>
      </c>
      <c r="F5924" t="s">
        <v>165</v>
      </c>
      <c r="G5924" t="s">
        <v>165</v>
      </c>
      <c r="H5924" t="s">
        <v>165</v>
      </c>
      <c r="J5924" t="s">
        <v>165</v>
      </c>
      <c r="K5924" t="s">
        <v>165</v>
      </c>
      <c r="L5924" t="s">
        <v>165</v>
      </c>
      <c r="M5924" t="s">
        <v>165</v>
      </c>
      <c r="N5924" t="s">
        <v>165</v>
      </c>
      <c r="O5924" t="s">
        <v>165</v>
      </c>
      <c r="P5924" t="s">
        <v>165</v>
      </c>
      <c r="Q5924" t="s">
        <v>165</v>
      </c>
    </row>
    <row r="5925">
      <c r="B5925" t="s">
        <v>165</v>
      </c>
      <c r="C5925" t="s">
        <v>165</v>
      </c>
      <c r="D5925" t="s">
        <v>165</v>
      </c>
      <c r="E5925" t="s">
        <v>165</v>
      </c>
      <c r="F5925" t="s">
        <v>165</v>
      </c>
      <c r="G5925" t="s">
        <v>165</v>
      </c>
      <c r="H5925" t="s">
        <v>165</v>
      </c>
      <c r="J5925" t="s">
        <v>165</v>
      </c>
      <c r="K5925" t="s">
        <v>165</v>
      </c>
      <c r="L5925" t="s">
        <v>165</v>
      </c>
      <c r="M5925" t="s">
        <v>165</v>
      </c>
      <c r="N5925" t="s">
        <v>165</v>
      </c>
      <c r="O5925" t="s">
        <v>165</v>
      </c>
      <c r="P5925" t="s">
        <v>165</v>
      </c>
      <c r="Q5925" t="s">
        <v>165</v>
      </c>
    </row>
    <row r="5926">
      <c r="B5926" t="s">
        <v>165</v>
      </c>
      <c r="C5926" t="s">
        <v>165</v>
      </c>
      <c r="D5926" t="s">
        <v>165</v>
      </c>
      <c r="E5926" t="s">
        <v>165</v>
      </c>
      <c r="F5926" t="s">
        <v>165</v>
      </c>
      <c r="G5926" t="s">
        <v>165</v>
      </c>
      <c r="H5926" t="s">
        <v>165</v>
      </c>
      <c r="J5926" t="s">
        <v>165</v>
      </c>
      <c r="K5926" t="s">
        <v>165</v>
      </c>
      <c r="L5926" t="s">
        <v>165</v>
      </c>
      <c r="M5926" t="s">
        <v>165</v>
      </c>
      <c r="N5926" t="s">
        <v>165</v>
      </c>
      <c r="O5926" t="s">
        <v>165</v>
      </c>
      <c r="P5926" t="s">
        <v>165</v>
      </c>
      <c r="Q5926" t="s">
        <v>165</v>
      </c>
    </row>
    <row r="5927">
      <c r="B5927" t="s">
        <v>165</v>
      </c>
      <c r="C5927" t="s">
        <v>165</v>
      </c>
      <c r="D5927" t="s">
        <v>165</v>
      </c>
      <c r="E5927" t="s">
        <v>165</v>
      </c>
      <c r="F5927" t="s">
        <v>165</v>
      </c>
      <c r="G5927" t="s">
        <v>165</v>
      </c>
      <c r="H5927" t="s">
        <v>165</v>
      </c>
      <c r="J5927" t="s">
        <v>165</v>
      </c>
      <c r="K5927" t="s">
        <v>165</v>
      </c>
      <c r="L5927" t="s">
        <v>165</v>
      </c>
      <c r="M5927" t="s">
        <v>165</v>
      </c>
      <c r="N5927" t="s">
        <v>165</v>
      </c>
      <c r="O5927" t="s">
        <v>165</v>
      </c>
      <c r="P5927" t="s">
        <v>165</v>
      </c>
      <c r="Q5927" t="s">
        <v>165</v>
      </c>
    </row>
    <row r="5928">
      <c r="B5928" t="s">
        <v>165</v>
      </c>
      <c r="C5928" t="s">
        <v>165</v>
      </c>
      <c r="D5928" t="s">
        <v>165</v>
      </c>
      <c r="E5928" t="s">
        <v>165</v>
      </c>
      <c r="F5928" t="s">
        <v>165</v>
      </c>
      <c r="G5928" t="s">
        <v>165</v>
      </c>
      <c r="H5928" t="s">
        <v>165</v>
      </c>
      <c r="J5928" t="s">
        <v>165</v>
      </c>
      <c r="K5928" t="s">
        <v>165</v>
      </c>
      <c r="L5928" t="s">
        <v>165</v>
      </c>
      <c r="M5928" t="s">
        <v>165</v>
      </c>
      <c r="N5928" t="s">
        <v>165</v>
      </c>
      <c r="O5928" t="s">
        <v>165</v>
      </c>
      <c r="P5928" t="s">
        <v>165</v>
      </c>
      <c r="Q5928" t="s">
        <v>165</v>
      </c>
    </row>
    <row r="5929">
      <c r="B5929" t="s">
        <v>165</v>
      </c>
      <c r="C5929" t="s">
        <v>165</v>
      </c>
      <c r="D5929" t="s">
        <v>165</v>
      </c>
      <c r="E5929" t="s">
        <v>165</v>
      </c>
      <c r="F5929" t="s">
        <v>165</v>
      </c>
      <c r="G5929" t="s">
        <v>165</v>
      </c>
      <c r="H5929" t="s">
        <v>165</v>
      </c>
      <c r="J5929" t="s">
        <v>165</v>
      </c>
      <c r="K5929" t="s">
        <v>165</v>
      </c>
      <c r="L5929" t="s">
        <v>165</v>
      </c>
      <c r="M5929" t="s">
        <v>165</v>
      </c>
      <c r="N5929" t="s">
        <v>165</v>
      </c>
      <c r="O5929" t="s">
        <v>165</v>
      </c>
      <c r="P5929" t="s">
        <v>165</v>
      </c>
      <c r="Q5929" t="s">
        <v>165</v>
      </c>
    </row>
    <row r="5930">
      <c r="B5930" t="s">
        <v>165</v>
      </c>
      <c r="C5930" t="s">
        <v>165</v>
      </c>
      <c r="D5930" t="s">
        <v>165</v>
      </c>
      <c r="E5930" t="s">
        <v>165</v>
      </c>
      <c r="F5930" t="s">
        <v>165</v>
      </c>
      <c r="G5930" t="s">
        <v>165</v>
      </c>
      <c r="H5930" t="s">
        <v>165</v>
      </c>
      <c r="J5930" t="s">
        <v>165</v>
      </c>
      <c r="K5930" t="s">
        <v>165</v>
      </c>
      <c r="L5930" t="s">
        <v>165</v>
      </c>
      <c r="M5930" t="s">
        <v>165</v>
      </c>
      <c r="N5930" t="s">
        <v>165</v>
      </c>
      <c r="O5930" t="s">
        <v>165</v>
      </c>
      <c r="P5930" t="s">
        <v>165</v>
      </c>
      <c r="Q5930" t="s">
        <v>165</v>
      </c>
    </row>
    <row r="5931">
      <c r="B5931" t="s">
        <v>165</v>
      </c>
      <c r="C5931" t="s">
        <v>165</v>
      </c>
      <c r="D5931" t="s">
        <v>165</v>
      </c>
      <c r="E5931" t="s">
        <v>165</v>
      </c>
      <c r="F5931" t="s">
        <v>165</v>
      </c>
      <c r="G5931" t="s">
        <v>165</v>
      </c>
      <c r="H5931" t="s">
        <v>165</v>
      </c>
      <c r="J5931" t="s">
        <v>165</v>
      </c>
      <c r="K5931" t="s">
        <v>165</v>
      </c>
      <c r="L5931" t="s">
        <v>165</v>
      </c>
      <c r="M5931" t="s">
        <v>165</v>
      </c>
      <c r="N5931" t="s">
        <v>165</v>
      </c>
      <c r="O5931" t="s">
        <v>165</v>
      </c>
      <c r="P5931" t="s">
        <v>165</v>
      </c>
      <c r="Q5931" t="s">
        <v>165</v>
      </c>
    </row>
    <row r="5932">
      <c r="B5932" t="s">
        <v>165</v>
      </c>
      <c r="C5932" t="s">
        <v>165</v>
      </c>
      <c r="D5932" t="s">
        <v>165</v>
      </c>
      <c r="E5932" t="s">
        <v>165</v>
      </c>
      <c r="F5932" t="s">
        <v>165</v>
      </c>
      <c r="G5932" t="s">
        <v>165</v>
      </c>
      <c r="H5932" t="s">
        <v>165</v>
      </c>
      <c r="J5932" t="s">
        <v>165</v>
      </c>
      <c r="K5932" t="s">
        <v>165</v>
      </c>
      <c r="L5932" t="s">
        <v>165</v>
      </c>
      <c r="M5932" t="s">
        <v>165</v>
      </c>
      <c r="N5932" t="s">
        <v>165</v>
      </c>
      <c r="O5932" t="s">
        <v>165</v>
      </c>
      <c r="P5932" t="s">
        <v>165</v>
      </c>
      <c r="Q5932" t="s">
        <v>165</v>
      </c>
    </row>
    <row r="5933">
      <c r="B5933" t="s">
        <v>165</v>
      </c>
      <c r="C5933" t="s">
        <v>165</v>
      </c>
      <c r="D5933" t="s">
        <v>165</v>
      </c>
      <c r="E5933" t="s">
        <v>165</v>
      </c>
      <c r="F5933" t="s">
        <v>165</v>
      </c>
      <c r="G5933" t="s">
        <v>165</v>
      </c>
      <c r="H5933" t="s">
        <v>165</v>
      </c>
      <c r="J5933" t="s">
        <v>165</v>
      </c>
      <c r="K5933" t="s">
        <v>165</v>
      </c>
      <c r="L5933" t="s">
        <v>165</v>
      </c>
      <c r="M5933" t="s">
        <v>165</v>
      </c>
      <c r="N5933" t="s">
        <v>165</v>
      </c>
      <c r="O5933" t="s">
        <v>165</v>
      </c>
      <c r="P5933" t="s">
        <v>165</v>
      </c>
      <c r="Q5933" t="s">
        <v>165</v>
      </c>
    </row>
    <row r="5934">
      <c r="B5934" t="s">
        <v>165</v>
      </c>
      <c r="C5934" t="s">
        <v>165</v>
      </c>
      <c r="D5934" t="s">
        <v>165</v>
      </c>
      <c r="E5934" t="s">
        <v>165</v>
      </c>
      <c r="F5934" t="s">
        <v>165</v>
      </c>
      <c r="G5934" t="s">
        <v>165</v>
      </c>
      <c r="H5934" t="s">
        <v>165</v>
      </c>
      <c r="J5934" t="s">
        <v>165</v>
      </c>
      <c r="K5934" t="s">
        <v>165</v>
      </c>
      <c r="L5934" t="s">
        <v>165</v>
      </c>
      <c r="M5934" t="s">
        <v>165</v>
      </c>
      <c r="N5934" t="s">
        <v>165</v>
      </c>
      <c r="O5934" t="s">
        <v>165</v>
      </c>
      <c r="P5934" t="s">
        <v>165</v>
      </c>
      <c r="Q5934" t="s">
        <v>165</v>
      </c>
    </row>
    <row r="5935">
      <c r="B5935" t="s">
        <v>165</v>
      </c>
      <c r="C5935" t="s">
        <v>165</v>
      </c>
      <c r="D5935" t="s">
        <v>165</v>
      </c>
      <c r="E5935" t="s">
        <v>165</v>
      </c>
      <c r="F5935" t="s">
        <v>165</v>
      </c>
      <c r="G5935" t="s">
        <v>165</v>
      </c>
      <c r="H5935" t="s">
        <v>165</v>
      </c>
      <c r="J5935" t="s">
        <v>165</v>
      </c>
      <c r="K5935" t="s">
        <v>165</v>
      </c>
      <c r="L5935" t="s">
        <v>165</v>
      </c>
      <c r="M5935" t="s">
        <v>165</v>
      </c>
      <c r="N5935" t="s">
        <v>165</v>
      </c>
      <c r="O5935" t="s">
        <v>165</v>
      </c>
      <c r="P5935" t="s">
        <v>165</v>
      </c>
      <c r="Q5935" t="s">
        <v>165</v>
      </c>
    </row>
    <row r="5936">
      <c r="B5936" t="s">
        <v>165</v>
      </c>
      <c r="C5936" t="s">
        <v>165</v>
      </c>
      <c r="D5936" t="s">
        <v>165</v>
      </c>
      <c r="E5936" t="s">
        <v>165</v>
      </c>
      <c r="F5936" t="s">
        <v>165</v>
      </c>
      <c r="G5936" t="s">
        <v>165</v>
      </c>
      <c r="H5936" t="s">
        <v>165</v>
      </c>
      <c r="J5936" t="s">
        <v>165</v>
      </c>
      <c r="K5936" t="s">
        <v>165</v>
      </c>
      <c r="L5936" t="s">
        <v>165</v>
      </c>
      <c r="M5936" t="s">
        <v>165</v>
      </c>
      <c r="N5936" t="s">
        <v>165</v>
      </c>
      <c r="O5936" t="s">
        <v>165</v>
      </c>
      <c r="P5936" t="s">
        <v>165</v>
      </c>
      <c r="Q5936" t="s">
        <v>165</v>
      </c>
    </row>
    <row r="5937">
      <c r="B5937" t="s">
        <v>165</v>
      </c>
      <c r="C5937" t="s">
        <v>165</v>
      </c>
      <c r="D5937" t="s">
        <v>165</v>
      </c>
      <c r="E5937" t="s">
        <v>165</v>
      </c>
      <c r="F5937" t="s">
        <v>165</v>
      </c>
      <c r="G5937" t="s">
        <v>165</v>
      </c>
      <c r="H5937" t="s">
        <v>165</v>
      </c>
      <c r="J5937" t="s">
        <v>165</v>
      </c>
      <c r="K5937" t="s">
        <v>165</v>
      </c>
      <c r="L5937" t="s">
        <v>165</v>
      </c>
      <c r="M5937" t="s">
        <v>165</v>
      </c>
      <c r="N5937" t="s">
        <v>165</v>
      </c>
      <c r="O5937" t="s">
        <v>165</v>
      </c>
      <c r="P5937" t="s">
        <v>165</v>
      </c>
      <c r="Q5937" t="s">
        <v>165</v>
      </c>
    </row>
    <row r="5938">
      <c r="B5938" t="s">
        <v>165</v>
      </c>
      <c r="C5938" t="s">
        <v>165</v>
      </c>
      <c r="D5938" t="s">
        <v>165</v>
      </c>
      <c r="E5938" t="s">
        <v>165</v>
      </c>
      <c r="F5938" t="s">
        <v>165</v>
      </c>
      <c r="G5938" t="s">
        <v>165</v>
      </c>
      <c r="H5938" t="s">
        <v>165</v>
      </c>
      <c r="J5938" t="s">
        <v>165</v>
      </c>
      <c r="K5938" t="s">
        <v>165</v>
      </c>
      <c r="L5938" t="s">
        <v>165</v>
      </c>
      <c r="M5938" t="s">
        <v>165</v>
      </c>
      <c r="N5938" t="s">
        <v>165</v>
      </c>
      <c r="O5938" t="s">
        <v>165</v>
      </c>
      <c r="P5938" t="s">
        <v>165</v>
      </c>
      <c r="Q5938" t="s">
        <v>165</v>
      </c>
    </row>
    <row r="5939">
      <c r="B5939" t="s">
        <v>165</v>
      </c>
      <c r="C5939" t="s">
        <v>165</v>
      </c>
      <c r="D5939" t="s">
        <v>165</v>
      </c>
      <c r="E5939" t="s">
        <v>165</v>
      </c>
      <c r="F5939" t="s">
        <v>165</v>
      </c>
      <c r="G5939" t="s">
        <v>165</v>
      </c>
      <c r="H5939" t="s">
        <v>165</v>
      </c>
      <c r="J5939" t="s">
        <v>165</v>
      </c>
      <c r="K5939" t="s">
        <v>165</v>
      </c>
      <c r="L5939" t="s">
        <v>165</v>
      </c>
      <c r="M5939" t="s">
        <v>165</v>
      </c>
      <c r="N5939" t="s">
        <v>165</v>
      </c>
      <c r="O5939" t="s">
        <v>165</v>
      </c>
      <c r="P5939" t="s">
        <v>165</v>
      </c>
      <c r="Q5939" t="s">
        <v>165</v>
      </c>
    </row>
    <row r="5940">
      <c r="B5940" t="s">
        <v>165</v>
      </c>
      <c r="C5940" t="s">
        <v>165</v>
      </c>
      <c r="D5940" t="s">
        <v>165</v>
      </c>
      <c r="E5940" t="s">
        <v>165</v>
      </c>
      <c r="F5940" t="s">
        <v>165</v>
      </c>
      <c r="G5940" t="s">
        <v>165</v>
      </c>
      <c r="H5940" t="s">
        <v>165</v>
      </c>
      <c r="J5940" t="s">
        <v>165</v>
      </c>
      <c r="K5940" t="s">
        <v>165</v>
      </c>
      <c r="L5940" t="s">
        <v>165</v>
      </c>
      <c r="M5940" t="s">
        <v>165</v>
      </c>
      <c r="N5940" t="s">
        <v>165</v>
      </c>
      <c r="O5940" t="s">
        <v>165</v>
      </c>
      <c r="P5940" t="s">
        <v>165</v>
      </c>
      <c r="Q5940" t="s">
        <v>165</v>
      </c>
    </row>
    <row r="5941">
      <c r="B5941" t="s">
        <v>165</v>
      </c>
      <c r="C5941" t="s">
        <v>165</v>
      </c>
      <c r="D5941" t="s">
        <v>165</v>
      </c>
      <c r="E5941" t="s">
        <v>165</v>
      </c>
      <c r="F5941" t="s">
        <v>165</v>
      </c>
      <c r="G5941" t="s">
        <v>165</v>
      </c>
      <c r="H5941" t="s">
        <v>165</v>
      </c>
      <c r="J5941" t="s">
        <v>165</v>
      </c>
      <c r="K5941" t="s">
        <v>165</v>
      </c>
      <c r="L5941" t="s">
        <v>165</v>
      </c>
      <c r="M5941" t="s">
        <v>165</v>
      </c>
      <c r="N5941" t="s">
        <v>165</v>
      </c>
      <c r="O5941" t="s">
        <v>165</v>
      </c>
      <c r="P5941" t="s">
        <v>165</v>
      </c>
      <c r="Q5941" t="s">
        <v>165</v>
      </c>
    </row>
    <row r="5942">
      <c r="B5942" t="s">
        <v>165</v>
      </c>
      <c r="C5942" t="s">
        <v>165</v>
      </c>
      <c r="D5942" t="s">
        <v>165</v>
      </c>
      <c r="E5942" t="s">
        <v>165</v>
      </c>
      <c r="F5942" t="s">
        <v>165</v>
      </c>
      <c r="G5942" t="s">
        <v>165</v>
      </c>
      <c r="H5942" t="s">
        <v>165</v>
      </c>
      <c r="J5942" t="s">
        <v>165</v>
      </c>
      <c r="K5942" t="s">
        <v>165</v>
      </c>
      <c r="L5942" t="s">
        <v>165</v>
      </c>
      <c r="M5942" t="s">
        <v>165</v>
      </c>
      <c r="N5942" t="s">
        <v>165</v>
      </c>
      <c r="O5942" t="s">
        <v>165</v>
      </c>
      <c r="P5942" t="s">
        <v>165</v>
      </c>
      <c r="Q5942" t="s">
        <v>165</v>
      </c>
    </row>
    <row r="5943">
      <c r="B5943" t="s">
        <v>165</v>
      </c>
      <c r="C5943" t="s">
        <v>165</v>
      </c>
      <c r="D5943" t="s">
        <v>165</v>
      </c>
      <c r="E5943" t="s">
        <v>165</v>
      </c>
      <c r="F5943" t="s">
        <v>165</v>
      </c>
      <c r="G5943" t="s">
        <v>165</v>
      </c>
      <c r="H5943" t="s">
        <v>165</v>
      </c>
      <c r="J5943" t="s">
        <v>165</v>
      </c>
      <c r="K5943" t="s">
        <v>165</v>
      </c>
      <c r="L5943" t="s">
        <v>165</v>
      </c>
      <c r="M5943" t="s">
        <v>165</v>
      </c>
      <c r="N5943" t="s">
        <v>165</v>
      </c>
      <c r="O5943" t="s">
        <v>165</v>
      </c>
      <c r="P5943" t="s">
        <v>165</v>
      </c>
      <c r="Q5943" t="s">
        <v>165</v>
      </c>
    </row>
    <row r="5944">
      <c r="B5944" t="s">
        <v>165</v>
      </c>
      <c r="C5944" t="s">
        <v>165</v>
      </c>
      <c r="D5944" t="s">
        <v>165</v>
      </c>
      <c r="E5944" t="s">
        <v>165</v>
      </c>
      <c r="F5944" t="s">
        <v>165</v>
      </c>
      <c r="G5944" t="s">
        <v>165</v>
      </c>
      <c r="H5944" t="s">
        <v>165</v>
      </c>
      <c r="J5944" t="s">
        <v>165</v>
      </c>
      <c r="K5944" t="s">
        <v>165</v>
      </c>
      <c r="L5944" t="s">
        <v>165</v>
      </c>
      <c r="M5944" t="s">
        <v>165</v>
      </c>
      <c r="N5944" t="s">
        <v>165</v>
      </c>
      <c r="O5944" t="s">
        <v>165</v>
      </c>
      <c r="P5944" t="s">
        <v>165</v>
      </c>
      <c r="Q5944" t="s">
        <v>165</v>
      </c>
    </row>
    <row r="5945">
      <c r="B5945" t="s">
        <v>165</v>
      </c>
      <c r="C5945" t="s">
        <v>165</v>
      </c>
      <c r="D5945" t="s">
        <v>165</v>
      </c>
      <c r="E5945" t="s">
        <v>165</v>
      </c>
      <c r="F5945" t="s">
        <v>165</v>
      </c>
      <c r="G5945" t="s">
        <v>165</v>
      </c>
      <c r="H5945" t="s">
        <v>165</v>
      </c>
      <c r="J5945" t="s">
        <v>165</v>
      </c>
      <c r="K5945" t="s">
        <v>165</v>
      </c>
      <c r="L5945" t="s">
        <v>165</v>
      </c>
      <c r="M5945" t="s">
        <v>165</v>
      </c>
      <c r="N5945" t="s">
        <v>165</v>
      </c>
      <c r="O5945" t="s">
        <v>165</v>
      </c>
      <c r="P5945" t="s">
        <v>165</v>
      </c>
      <c r="Q5945" t="s">
        <v>165</v>
      </c>
    </row>
    <row r="5946">
      <c r="B5946" t="s">
        <v>165</v>
      </c>
      <c r="C5946" t="s">
        <v>165</v>
      </c>
      <c r="D5946" t="s">
        <v>165</v>
      </c>
      <c r="E5946" t="s">
        <v>165</v>
      </c>
      <c r="F5946" t="s">
        <v>165</v>
      </c>
      <c r="G5946" t="s">
        <v>165</v>
      </c>
      <c r="H5946" t="s">
        <v>165</v>
      </c>
      <c r="J5946" t="s">
        <v>165</v>
      </c>
      <c r="K5946" t="s">
        <v>165</v>
      </c>
      <c r="L5946" t="s">
        <v>165</v>
      </c>
      <c r="M5946" t="s">
        <v>165</v>
      </c>
      <c r="N5946" t="s">
        <v>165</v>
      </c>
      <c r="O5946" t="s">
        <v>165</v>
      </c>
      <c r="P5946" t="s">
        <v>165</v>
      </c>
      <c r="Q5946" t="s">
        <v>165</v>
      </c>
    </row>
    <row r="5947">
      <c r="B5947" t="s">
        <v>165</v>
      </c>
      <c r="C5947" t="s">
        <v>165</v>
      </c>
      <c r="D5947" t="s">
        <v>165</v>
      </c>
      <c r="E5947" t="s">
        <v>165</v>
      </c>
      <c r="F5947" t="s">
        <v>165</v>
      </c>
      <c r="G5947" t="s">
        <v>165</v>
      </c>
      <c r="H5947" t="s">
        <v>165</v>
      </c>
      <c r="J5947" t="s">
        <v>165</v>
      </c>
      <c r="K5947" t="s">
        <v>165</v>
      </c>
      <c r="L5947" t="s">
        <v>165</v>
      </c>
      <c r="M5947" t="s">
        <v>165</v>
      </c>
      <c r="N5947" t="s">
        <v>165</v>
      </c>
      <c r="O5947" t="s">
        <v>165</v>
      </c>
      <c r="P5947" t="s">
        <v>165</v>
      </c>
      <c r="Q5947" t="s">
        <v>165</v>
      </c>
    </row>
    <row r="5948">
      <c r="B5948" t="s">
        <v>165</v>
      </c>
      <c r="C5948" t="s">
        <v>165</v>
      </c>
      <c r="D5948" t="s">
        <v>165</v>
      </c>
      <c r="E5948" t="s">
        <v>165</v>
      </c>
      <c r="F5948" t="s">
        <v>165</v>
      </c>
      <c r="G5948" t="s">
        <v>165</v>
      </c>
      <c r="H5948" t="s">
        <v>165</v>
      </c>
      <c r="J5948" t="s">
        <v>165</v>
      </c>
      <c r="K5948" t="s">
        <v>165</v>
      </c>
      <c r="L5948" t="s">
        <v>165</v>
      </c>
      <c r="M5948" t="s">
        <v>165</v>
      </c>
      <c r="N5948" t="s">
        <v>165</v>
      </c>
      <c r="O5948" t="s">
        <v>165</v>
      </c>
      <c r="P5948" t="s">
        <v>165</v>
      </c>
      <c r="Q5948" t="s">
        <v>165</v>
      </c>
    </row>
    <row r="5949">
      <c r="B5949" t="s">
        <v>165</v>
      </c>
      <c r="C5949" t="s">
        <v>165</v>
      </c>
      <c r="D5949" t="s">
        <v>165</v>
      </c>
      <c r="E5949" t="s">
        <v>165</v>
      </c>
      <c r="F5949" t="s">
        <v>165</v>
      </c>
      <c r="G5949" t="s">
        <v>165</v>
      </c>
      <c r="H5949" t="s">
        <v>165</v>
      </c>
      <c r="J5949" t="s">
        <v>165</v>
      </c>
      <c r="K5949" t="s">
        <v>165</v>
      </c>
      <c r="L5949" t="s">
        <v>165</v>
      </c>
      <c r="M5949" t="s">
        <v>165</v>
      </c>
      <c r="N5949" t="s">
        <v>165</v>
      </c>
      <c r="O5949" t="s">
        <v>165</v>
      </c>
      <c r="P5949" t="s">
        <v>165</v>
      </c>
      <c r="Q5949" t="s">
        <v>165</v>
      </c>
    </row>
    <row r="5950">
      <c r="B5950" t="s">
        <v>165</v>
      </c>
      <c r="C5950" t="s">
        <v>165</v>
      </c>
      <c r="D5950" t="s">
        <v>165</v>
      </c>
      <c r="E5950" t="s">
        <v>165</v>
      </c>
      <c r="F5950" t="s">
        <v>165</v>
      </c>
      <c r="G5950" t="s">
        <v>165</v>
      </c>
      <c r="H5950" t="s">
        <v>165</v>
      </c>
      <c r="J5950" t="s">
        <v>165</v>
      </c>
      <c r="K5950" t="s">
        <v>165</v>
      </c>
      <c r="L5950" t="s">
        <v>165</v>
      </c>
      <c r="M5950" t="s">
        <v>165</v>
      </c>
      <c r="N5950" t="s">
        <v>165</v>
      </c>
      <c r="O5950" t="s">
        <v>165</v>
      </c>
      <c r="P5950" t="s">
        <v>165</v>
      </c>
      <c r="Q5950" t="s">
        <v>165</v>
      </c>
    </row>
    <row r="5951">
      <c r="B5951" t="s">
        <v>165</v>
      </c>
      <c r="C5951" t="s">
        <v>165</v>
      </c>
      <c r="D5951" t="s">
        <v>165</v>
      </c>
      <c r="E5951" t="s">
        <v>165</v>
      </c>
      <c r="F5951" t="s">
        <v>165</v>
      </c>
      <c r="G5951" t="s">
        <v>165</v>
      </c>
      <c r="H5951" t="s">
        <v>165</v>
      </c>
      <c r="J5951" t="s">
        <v>165</v>
      </c>
      <c r="K5951" t="s">
        <v>165</v>
      </c>
      <c r="L5951" t="s">
        <v>165</v>
      </c>
      <c r="M5951" t="s">
        <v>165</v>
      </c>
      <c r="N5951" t="s">
        <v>165</v>
      </c>
      <c r="O5951" t="s">
        <v>165</v>
      </c>
      <c r="P5951" t="s">
        <v>165</v>
      </c>
      <c r="Q5951" t="s">
        <v>165</v>
      </c>
    </row>
    <row r="5952">
      <c r="B5952" t="s">
        <v>165</v>
      </c>
      <c r="C5952" t="s">
        <v>165</v>
      </c>
      <c r="D5952" t="s">
        <v>165</v>
      </c>
      <c r="E5952" t="s">
        <v>165</v>
      </c>
      <c r="F5952" t="s">
        <v>165</v>
      </c>
      <c r="G5952" t="s">
        <v>165</v>
      </c>
      <c r="H5952" t="s">
        <v>165</v>
      </c>
      <c r="J5952" t="s">
        <v>165</v>
      </c>
      <c r="K5952" t="s">
        <v>165</v>
      </c>
      <c r="L5952" t="s">
        <v>165</v>
      </c>
      <c r="M5952" t="s">
        <v>165</v>
      </c>
      <c r="N5952" t="s">
        <v>165</v>
      </c>
      <c r="O5952" t="s">
        <v>165</v>
      </c>
      <c r="P5952" t="s">
        <v>165</v>
      </c>
      <c r="Q5952" t="s">
        <v>165</v>
      </c>
    </row>
    <row r="5953">
      <c r="B5953" t="s">
        <v>165</v>
      </c>
      <c r="C5953" t="s">
        <v>165</v>
      </c>
      <c r="D5953" t="s">
        <v>165</v>
      </c>
      <c r="E5953" t="s">
        <v>165</v>
      </c>
      <c r="F5953" t="s">
        <v>165</v>
      </c>
      <c r="G5953" t="s">
        <v>165</v>
      </c>
      <c r="H5953" t="s">
        <v>165</v>
      </c>
      <c r="J5953" t="s">
        <v>165</v>
      </c>
      <c r="K5953" t="s">
        <v>165</v>
      </c>
      <c r="L5953" t="s">
        <v>165</v>
      </c>
      <c r="M5953" t="s">
        <v>165</v>
      </c>
      <c r="N5953" t="s">
        <v>165</v>
      </c>
      <c r="O5953" t="s">
        <v>165</v>
      </c>
      <c r="P5953" t="s">
        <v>165</v>
      </c>
      <c r="Q5953" t="s">
        <v>165</v>
      </c>
    </row>
    <row r="5954">
      <c r="B5954" t="s">
        <v>165</v>
      </c>
      <c r="C5954" t="s">
        <v>165</v>
      </c>
      <c r="D5954" t="s">
        <v>165</v>
      </c>
      <c r="E5954" t="s">
        <v>165</v>
      </c>
      <c r="F5954" t="s">
        <v>165</v>
      </c>
      <c r="G5954" t="s">
        <v>165</v>
      </c>
      <c r="H5954" t="s">
        <v>165</v>
      </c>
      <c r="J5954" t="s">
        <v>165</v>
      </c>
      <c r="K5954" t="s">
        <v>165</v>
      </c>
      <c r="L5954" t="s">
        <v>165</v>
      </c>
      <c r="M5954" t="s">
        <v>165</v>
      </c>
      <c r="N5954" t="s">
        <v>165</v>
      </c>
      <c r="O5954" t="s">
        <v>165</v>
      </c>
      <c r="P5954" t="s">
        <v>165</v>
      </c>
      <c r="Q5954" t="s">
        <v>165</v>
      </c>
    </row>
    <row r="5955">
      <c r="B5955" t="s">
        <v>165</v>
      </c>
      <c r="C5955" t="s">
        <v>165</v>
      </c>
      <c r="D5955" t="s">
        <v>165</v>
      </c>
      <c r="E5955" t="s">
        <v>165</v>
      </c>
      <c r="F5955" t="s">
        <v>165</v>
      </c>
      <c r="G5955" t="s">
        <v>165</v>
      </c>
      <c r="H5955" t="s">
        <v>165</v>
      </c>
      <c r="J5955" t="s">
        <v>165</v>
      </c>
      <c r="K5955" t="s">
        <v>165</v>
      </c>
      <c r="L5955" t="s">
        <v>165</v>
      </c>
      <c r="M5955" t="s">
        <v>165</v>
      </c>
      <c r="N5955" t="s">
        <v>165</v>
      </c>
      <c r="O5955" t="s">
        <v>165</v>
      </c>
      <c r="P5955" t="s">
        <v>165</v>
      </c>
      <c r="Q5955" t="s">
        <v>165</v>
      </c>
    </row>
    <row r="5956">
      <c r="B5956" t="s">
        <v>165</v>
      </c>
      <c r="C5956" t="s">
        <v>165</v>
      </c>
      <c r="D5956" t="s">
        <v>165</v>
      </c>
      <c r="E5956" t="s">
        <v>165</v>
      </c>
      <c r="F5956" t="s">
        <v>165</v>
      </c>
      <c r="G5956" t="s">
        <v>165</v>
      </c>
      <c r="H5956" t="s">
        <v>165</v>
      </c>
      <c r="J5956" t="s">
        <v>165</v>
      </c>
      <c r="K5956" t="s">
        <v>165</v>
      </c>
      <c r="L5956" t="s">
        <v>165</v>
      </c>
      <c r="M5956" t="s">
        <v>165</v>
      </c>
      <c r="N5956" t="s">
        <v>165</v>
      </c>
      <c r="O5956" t="s">
        <v>165</v>
      </c>
      <c r="P5956" t="s">
        <v>165</v>
      </c>
      <c r="Q5956" t="s">
        <v>165</v>
      </c>
    </row>
    <row r="5957">
      <c r="B5957" t="s">
        <v>165</v>
      </c>
      <c r="C5957" t="s">
        <v>165</v>
      </c>
      <c r="D5957" t="s">
        <v>165</v>
      </c>
      <c r="E5957" t="s">
        <v>165</v>
      </c>
      <c r="F5957" t="s">
        <v>165</v>
      </c>
      <c r="G5957" t="s">
        <v>165</v>
      </c>
      <c r="H5957" t="s">
        <v>165</v>
      </c>
      <c r="J5957" t="s">
        <v>165</v>
      </c>
      <c r="K5957" t="s">
        <v>165</v>
      </c>
      <c r="L5957" t="s">
        <v>165</v>
      </c>
      <c r="M5957" t="s">
        <v>165</v>
      </c>
      <c r="N5957" t="s">
        <v>165</v>
      </c>
      <c r="O5957" t="s">
        <v>165</v>
      </c>
      <c r="P5957" t="s">
        <v>165</v>
      </c>
      <c r="Q5957" t="s">
        <v>165</v>
      </c>
    </row>
    <row r="5958">
      <c r="B5958" t="s">
        <v>165</v>
      </c>
      <c r="C5958" t="s">
        <v>165</v>
      </c>
      <c r="D5958" t="s">
        <v>165</v>
      </c>
      <c r="E5958" t="s">
        <v>165</v>
      </c>
      <c r="F5958" t="s">
        <v>165</v>
      </c>
      <c r="G5958" t="s">
        <v>165</v>
      </c>
      <c r="H5958" t="s">
        <v>165</v>
      </c>
      <c r="J5958" t="s">
        <v>165</v>
      </c>
      <c r="K5958" t="s">
        <v>165</v>
      </c>
      <c r="L5958" t="s">
        <v>165</v>
      </c>
      <c r="M5958" t="s">
        <v>165</v>
      </c>
      <c r="N5958" t="s">
        <v>165</v>
      </c>
      <c r="O5958" t="s">
        <v>165</v>
      </c>
      <c r="P5958" t="s">
        <v>165</v>
      </c>
      <c r="Q5958" t="s">
        <v>165</v>
      </c>
    </row>
    <row r="5959">
      <c r="B5959" t="s">
        <v>165</v>
      </c>
      <c r="C5959" t="s">
        <v>165</v>
      </c>
      <c r="D5959" t="s">
        <v>165</v>
      </c>
      <c r="E5959" t="s">
        <v>165</v>
      </c>
      <c r="F5959" t="s">
        <v>165</v>
      </c>
      <c r="G5959" t="s">
        <v>165</v>
      </c>
      <c r="H5959" t="s">
        <v>165</v>
      </c>
      <c r="J5959" t="s">
        <v>165</v>
      </c>
      <c r="K5959" t="s">
        <v>165</v>
      </c>
      <c r="L5959" t="s">
        <v>165</v>
      </c>
      <c r="M5959" t="s">
        <v>165</v>
      </c>
      <c r="N5959" t="s">
        <v>165</v>
      </c>
      <c r="O5959" t="s">
        <v>165</v>
      </c>
      <c r="P5959" t="s">
        <v>165</v>
      </c>
      <c r="Q5959" t="s">
        <v>165</v>
      </c>
    </row>
    <row r="5960">
      <c r="B5960" t="s">
        <v>165</v>
      </c>
      <c r="C5960" t="s">
        <v>165</v>
      </c>
      <c r="D5960" t="s">
        <v>165</v>
      </c>
      <c r="E5960" t="s">
        <v>165</v>
      </c>
      <c r="F5960" t="s">
        <v>165</v>
      </c>
      <c r="G5960" t="s">
        <v>165</v>
      </c>
      <c r="H5960" t="s">
        <v>165</v>
      </c>
      <c r="J5960" t="s">
        <v>165</v>
      </c>
      <c r="K5960" t="s">
        <v>165</v>
      </c>
      <c r="L5960" t="s">
        <v>165</v>
      </c>
      <c r="M5960" t="s">
        <v>165</v>
      </c>
      <c r="N5960" t="s">
        <v>165</v>
      </c>
      <c r="O5960" t="s">
        <v>165</v>
      </c>
      <c r="P5960" t="s">
        <v>165</v>
      </c>
      <c r="Q5960" t="s">
        <v>165</v>
      </c>
    </row>
    <row r="5961">
      <c r="B5961" t="s">
        <v>165</v>
      </c>
      <c r="C5961" t="s">
        <v>165</v>
      </c>
      <c r="D5961" t="s">
        <v>165</v>
      </c>
      <c r="E5961" t="s">
        <v>165</v>
      </c>
      <c r="F5961" t="s">
        <v>165</v>
      </c>
      <c r="G5961" t="s">
        <v>165</v>
      </c>
      <c r="H5961" t="s">
        <v>165</v>
      </c>
      <c r="J5961" t="s">
        <v>165</v>
      </c>
      <c r="K5961" t="s">
        <v>165</v>
      </c>
      <c r="L5961" t="s">
        <v>165</v>
      </c>
      <c r="M5961" t="s">
        <v>165</v>
      </c>
      <c r="N5961" t="s">
        <v>165</v>
      </c>
      <c r="O5961" t="s">
        <v>165</v>
      </c>
      <c r="P5961" t="s">
        <v>165</v>
      </c>
      <c r="Q5961" t="s">
        <v>165</v>
      </c>
    </row>
    <row r="5962">
      <c r="B5962" t="s">
        <v>165</v>
      </c>
      <c r="C5962" t="s">
        <v>165</v>
      </c>
      <c r="D5962" t="s">
        <v>165</v>
      </c>
      <c r="E5962" t="s">
        <v>165</v>
      </c>
      <c r="F5962" t="s">
        <v>165</v>
      </c>
      <c r="G5962" t="s">
        <v>165</v>
      </c>
      <c r="H5962" t="s">
        <v>165</v>
      </c>
      <c r="J5962" t="s">
        <v>165</v>
      </c>
      <c r="K5962" t="s">
        <v>165</v>
      </c>
      <c r="L5962" t="s">
        <v>165</v>
      </c>
      <c r="M5962" t="s">
        <v>165</v>
      </c>
      <c r="N5962" t="s">
        <v>165</v>
      </c>
      <c r="O5962" t="s">
        <v>165</v>
      </c>
      <c r="P5962" t="s">
        <v>165</v>
      </c>
      <c r="Q5962" t="s">
        <v>165</v>
      </c>
    </row>
    <row r="5963">
      <c r="B5963" t="s">
        <v>165</v>
      </c>
      <c r="C5963" t="s">
        <v>165</v>
      </c>
      <c r="D5963" t="s">
        <v>165</v>
      </c>
      <c r="E5963" t="s">
        <v>165</v>
      </c>
      <c r="F5963" t="s">
        <v>165</v>
      </c>
      <c r="G5963" t="s">
        <v>165</v>
      </c>
      <c r="H5963" t="s">
        <v>165</v>
      </c>
      <c r="J5963" t="s">
        <v>165</v>
      </c>
      <c r="K5963" t="s">
        <v>165</v>
      </c>
      <c r="L5963" t="s">
        <v>165</v>
      </c>
      <c r="M5963" t="s">
        <v>165</v>
      </c>
      <c r="N5963" t="s">
        <v>165</v>
      </c>
      <c r="O5963" t="s">
        <v>165</v>
      </c>
      <c r="P5963" t="s">
        <v>165</v>
      </c>
      <c r="Q5963" t="s">
        <v>165</v>
      </c>
    </row>
    <row r="5964">
      <c r="B5964" t="s">
        <v>165</v>
      </c>
      <c r="C5964" t="s">
        <v>165</v>
      </c>
      <c r="D5964" t="s">
        <v>165</v>
      </c>
      <c r="E5964" t="s">
        <v>165</v>
      </c>
      <c r="F5964" t="s">
        <v>165</v>
      </c>
      <c r="G5964" t="s">
        <v>165</v>
      </c>
      <c r="H5964" t="s">
        <v>165</v>
      </c>
      <c r="J5964" t="s">
        <v>165</v>
      </c>
      <c r="K5964" t="s">
        <v>165</v>
      </c>
      <c r="L5964" t="s">
        <v>165</v>
      </c>
      <c r="M5964" t="s">
        <v>165</v>
      </c>
      <c r="N5964" t="s">
        <v>165</v>
      </c>
      <c r="O5964" t="s">
        <v>165</v>
      </c>
      <c r="P5964" t="s">
        <v>165</v>
      </c>
      <c r="Q5964" t="s">
        <v>165</v>
      </c>
    </row>
    <row r="5965">
      <c r="B5965" t="s">
        <v>165</v>
      </c>
      <c r="C5965" t="s">
        <v>165</v>
      </c>
      <c r="D5965" t="s">
        <v>165</v>
      </c>
      <c r="E5965" t="s">
        <v>165</v>
      </c>
      <c r="F5965" t="s">
        <v>165</v>
      </c>
      <c r="G5965" t="s">
        <v>165</v>
      </c>
      <c r="H5965" t="s">
        <v>165</v>
      </c>
      <c r="K5965" t="s">
        <v>165</v>
      </c>
      <c r="L5965" t="s">
        <v>165</v>
      </c>
      <c r="M5965" t="s">
        <v>165</v>
      </c>
      <c r="N5965" t="s">
        <v>165</v>
      </c>
      <c r="O5965" t="s">
        <v>165</v>
      </c>
      <c r="P5965" t="s">
        <v>165</v>
      </c>
      <c r="Q5965" t="s">
        <v>165</v>
      </c>
    </row>
    <row r="5966">
      <c r="B5966" t="s">
        <v>165</v>
      </c>
      <c r="C5966" t="s">
        <v>165</v>
      </c>
      <c r="D5966" t="s">
        <v>165</v>
      </c>
      <c r="E5966" t="s">
        <v>165</v>
      </c>
      <c r="F5966" t="s">
        <v>165</v>
      </c>
      <c r="G5966" t="s">
        <v>165</v>
      </c>
      <c r="H5966" t="s">
        <v>165</v>
      </c>
      <c r="K5966" t="s">
        <v>165</v>
      </c>
      <c r="L5966" t="s">
        <v>165</v>
      </c>
      <c r="M5966" t="s">
        <v>165</v>
      </c>
      <c r="N5966" t="s">
        <v>165</v>
      </c>
      <c r="O5966" t="s">
        <v>165</v>
      </c>
      <c r="P5966" t="s">
        <v>165</v>
      </c>
      <c r="Q5966" t="s">
        <v>165</v>
      </c>
    </row>
    <row r="5967">
      <c r="B5967" t="s">
        <v>165</v>
      </c>
      <c r="C5967" t="s">
        <v>165</v>
      </c>
      <c r="D5967" t="s">
        <v>165</v>
      </c>
      <c r="E5967" t="s">
        <v>165</v>
      </c>
      <c r="F5967" t="s">
        <v>165</v>
      </c>
      <c r="G5967" t="s">
        <v>165</v>
      </c>
      <c r="H5967" t="s">
        <v>165</v>
      </c>
      <c r="K5967" t="s">
        <v>165</v>
      </c>
      <c r="L5967" t="s">
        <v>165</v>
      </c>
      <c r="M5967" t="s">
        <v>165</v>
      </c>
      <c r="N5967" t="s">
        <v>165</v>
      </c>
      <c r="O5967" t="s">
        <v>165</v>
      </c>
      <c r="P5967" t="s">
        <v>165</v>
      </c>
      <c r="Q5967" t="s">
        <v>165</v>
      </c>
    </row>
    <row r="5968">
      <c r="B5968" t="s">
        <v>165</v>
      </c>
      <c r="C5968" t="s">
        <v>165</v>
      </c>
      <c r="D5968" t="s">
        <v>165</v>
      </c>
      <c r="E5968" t="s">
        <v>165</v>
      </c>
      <c r="F5968" t="s">
        <v>165</v>
      </c>
      <c r="G5968" t="s">
        <v>165</v>
      </c>
      <c r="H5968" t="s">
        <v>165</v>
      </c>
      <c r="K5968" t="s">
        <v>165</v>
      </c>
      <c r="L5968" t="s">
        <v>165</v>
      </c>
      <c r="M5968" t="s">
        <v>165</v>
      </c>
      <c r="N5968" t="s">
        <v>165</v>
      </c>
      <c r="O5968" t="s">
        <v>165</v>
      </c>
      <c r="P5968" t="s">
        <v>165</v>
      </c>
      <c r="Q5968" t="s">
        <v>165</v>
      </c>
    </row>
    <row r="5969">
      <c r="B5969" t="s">
        <v>165</v>
      </c>
      <c r="C5969" t="s">
        <v>165</v>
      </c>
      <c r="D5969" t="s">
        <v>165</v>
      </c>
      <c r="E5969" t="s">
        <v>165</v>
      </c>
      <c r="F5969" t="s">
        <v>165</v>
      </c>
      <c r="G5969" t="s">
        <v>165</v>
      </c>
      <c r="H5969" t="s">
        <v>165</v>
      </c>
      <c r="K5969" t="s">
        <v>165</v>
      </c>
      <c r="L5969" t="s">
        <v>165</v>
      </c>
      <c r="M5969" t="s">
        <v>165</v>
      </c>
      <c r="N5969" t="s">
        <v>165</v>
      </c>
      <c r="O5969" t="s">
        <v>165</v>
      </c>
      <c r="P5969" t="s">
        <v>165</v>
      </c>
      <c r="Q5969" t="s">
        <v>165</v>
      </c>
    </row>
    <row r="5970">
      <c r="B5970" t="s">
        <v>165</v>
      </c>
      <c r="C5970" t="s">
        <v>165</v>
      </c>
      <c r="D5970" t="s">
        <v>165</v>
      </c>
      <c r="E5970" t="s">
        <v>165</v>
      </c>
      <c r="F5970" t="s">
        <v>165</v>
      </c>
      <c r="G5970" t="s">
        <v>165</v>
      </c>
      <c r="H5970" t="s">
        <v>165</v>
      </c>
      <c r="K5970" t="s">
        <v>165</v>
      </c>
      <c r="L5970" t="s">
        <v>165</v>
      </c>
      <c r="M5970" t="s">
        <v>165</v>
      </c>
      <c r="N5970" t="s">
        <v>165</v>
      </c>
      <c r="O5970" t="s">
        <v>165</v>
      </c>
      <c r="P5970" t="s">
        <v>165</v>
      </c>
      <c r="Q5970" t="s">
        <v>165</v>
      </c>
    </row>
    <row r="5971">
      <c r="B5971" t="s">
        <v>165</v>
      </c>
      <c r="C5971" t="s">
        <v>165</v>
      </c>
      <c r="D5971" t="s">
        <v>165</v>
      </c>
      <c r="E5971" t="s">
        <v>165</v>
      </c>
      <c r="F5971" t="s">
        <v>165</v>
      </c>
      <c r="G5971" t="s">
        <v>165</v>
      </c>
      <c r="H5971" t="s">
        <v>165</v>
      </c>
      <c r="K5971" t="s">
        <v>165</v>
      </c>
      <c r="L5971" t="s">
        <v>165</v>
      </c>
      <c r="M5971" t="s">
        <v>165</v>
      </c>
      <c r="N5971" t="s">
        <v>165</v>
      </c>
      <c r="O5971" t="s">
        <v>165</v>
      </c>
      <c r="P5971" t="s">
        <v>165</v>
      </c>
      <c r="Q5971" t="s">
        <v>165</v>
      </c>
    </row>
    <row r="5972">
      <c r="B5972" t="s">
        <v>165</v>
      </c>
      <c r="C5972" t="s">
        <v>165</v>
      </c>
      <c r="D5972" t="s">
        <v>165</v>
      </c>
      <c r="E5972" t="s">
        <v>165</v>
      </c>
      <c r="F5972" t="s">
        <v>165</v>
      </c>
      <c r="G5972" t="s">
        <v>165</v>
      </c>
      <c r="H5972" t="s">
        <v>165</v>
      </c>
      <c r="K5972" t="s">
        <v>165</v>
      </c>
      <c r="L5972" t="s">
        <v>165</v>
      </c>
      <c r="M5972" t="s">
        <v>165</v>
      </c>
      <c r="N5972" t="s">
        <v>165</v>
      </c>
      <c r="O5972" t="s">
        <v>165</v>
      </c>
      <c r="P5972" t="s">
        <v>165</v>
      </c>
      <c r="Q5972" t="s">
        <v>165</v>
      </c>
    </row>
    <row r="5973">
      <c r="B5973" t="s">
        <v>165</v>
      </c>
      <c r="C5973" t="s">
        <v>165</v>
      </c>
      <c r="D5973" t="s">
        <v>165</v>
      </c>
      <c r="E5973" t="s">
        <v>165</v>
      </c>
      <c r="F5973" t="s">
        <v>165</v>
      </c>
      <c r="G5973" t="s">
        <v>165</v>
      </c>
      <c r="H5973" t="s">
        <v>165</v>
      </c>
      <c r="K5973" t="s">
        <v>165</v>
      </c>
      <c r="L5973" t="s">
        <v>165</v>
      </c>
      <c r="M5973" t="s">
        <v>165</v>
      </c>
      <c r="N5973" t="s">
        <v>165</v>
      </c>
      <c r="O5973" t="s">
        <v>165</v>
      </c>
      <c r="P5973" t="s">
        <v>165</v>
      </c>
      <c r="Q5973" t="s">
        <v>165</v>
      </c>
    </row>
    <row r="5974">
      <c r="B5974" t="s">
        <v>165</v>
      </c>
      <c r="C5974" t="s">
        <v>165</v>
      </c>
      <c r="D5974" t="s">
        <v>165</v>
      </c>
      <c r="E5974" t="s">
        <v>165</v>
      </c>
      <c r="F5974" t="s">
        <v>165</v>
      </c>
      <c r="G5974" t="s">
        <v>165</v>
      </c>
      <c r="H5974" t="s">
        <v>165</v>
      </c>
      <c r="K5974" t="s">
        <v>165</v>
      </c>
      <c r="L5974" t="s">
        <v>165</v>
      </c>
      <c r="M5974" t="s">
        <v>165</v>
      </c>
      <c r="N5974" t="s">
        <v>165</v>
      </c>
      <c r="O5974" t="s">
        <v>165</v>
      </c>
      <c r="P5974" t="s">
        <v>165</v>
      </c>
      <c r="Q5974" t="s">
        <v>165</v>
      </c>
    </row>
    <row r="5975">
      <c r="B5975" t="s">
        <v>165</v>
      </c>
      <c r="C5975" t="s">
        <v>165</v>
      </c>
      <c r="D5975" t="s">
        <v>165</v>
      </c>
      <c r="E5975" t="s">
        <v>165</v>
      </c>
      <c r="F5975" t="s">
        <v>165</v>
      </c>
      <c r="G5975" t="s">
        <v>165</v>
      </c>
      <c r="H5975" t="s">
        <v>165</v>
      </c>
      <c r="K5975" t="s">
        <v>165</v>
      </c>
      <c r="L5975" t="s">
        <v>165</v>
      </c>
      <c r="M5975" t="s">
        <v>165</v>
      </c>
      <c r="N5975" t="s">
        <v>165</v>
      </c>
      <c r="O5975" t="s">
        <v>165</v>
      </c>
      <c r="P5975" t="s">
        <v>165</v>
      </c>
      <c r="Q5975" t="s">
        <v>165</v>
      </c>
    </row>
    <row r="5976">
      <c r="B5976" t="s">
        <v>165</v>
      </c>
      <c r="C5976" t="s">
        <v>165</v>
      </c>
      <c r="D5976" t="s">
        <v>165</v>
      </c>
      <c r="E5976" t="s">
        <v>165</v>
      </c>
      <c r="F5976" t="s">
        <v>165</v>
      </c>
      <c r="G5976" t="s">
        <v>165</v>
      </c>
      <c r="H5976" t="s">
        <v>165</v>
      </c>
      <c r="K5976" t="s">
        <v>165</v>
      </c>
      <c r="L5976" t="s">
        <v>165</v>
      </c>
      <c r="M5976" t="s">
        <v>165</v>
      </c>
      <c r="N5976" t="s">
        <v>165</v>
      </c>
      <c r="O5976" t="s">
        <v>165</v>
      </c>
      <c r="P5976" t="s">
        <v>165</v>
      </c>
      <c r="Q5976" t="s">
        <v>165</v>
      </c>
    </row>
    <row r="5977">
      <c r="B5977" t="s">
        <v>165</v>
      </c>
      <c r="C5977" t="s">
        <v>165</v>
      </c>
      <c r="D5977" t="s">
        <v>165</v>
      </c>
      <c r="E5977" t="s">
        <v>165</v>
      </c>
      <c r="F5977" t="s">
        <v>165</v>
      </c>
      <c r="G5977" t="s">
        <v>165</v>
      </c>
      <c r="H5977" t="s">
        <v>165</v>
      </c>
      <c r="K5977" t="s">
        <v>165</v>
      </c>
      <c r="L5977" t="s">
        <v>165</v>
      </c>
      <c r="M5977" t="s">
        <v>165</v>
      </c>
      <c r="N5977" t="s">
        <v>165</v>
      </c>
      <c r="O5977" t="s">
        <v>165</v>
      </c>
      <c r="P5977" t="s">
        <v>165</v>
      </c>
      <c r="Q5977" t="s">
        <v>165</v>
      </c>
    </row>
    <row r="5978">
      <c r="B5978" t="s">
        <v>165</v>
      </c>
      <c r="C5978" t="s">
        <v>165</v>
      </c>
      <c r="D5978" t="s">
        <v>165</v>
      </c>
      <c r="E5978" t="s">
        <v>165</v>
      </c>
      <c r="F5978" t="s">
        <v>165</v>
      </c>
      <c r="G5978" t="s">
        <v>165</v>
      </c>
      <c r="H5978" t="s">
        <v>165</v>
      </c>
      <c r="K5978" t="s">
        <v>165</v>
      </c>
      <c r="L5978" t="s">
        <v>165</v>
      </c>
      <c r="M5978" t="s">
        <v>165</v>
      </c>
      <c r="N5978" t="s">
        <v>165</v>
      </c>
      <c r="O5978" t="s">
        <v>165</v>
      </c>
      <c r="P5978" t="s">
        <v>165</v>
      </c>
      <c r="Q5978" t="s">
        <v>165</v>
      </c>
    </row>
    <row r="5979">
      <c r="B5979" t="s">
        <v>165</v>
      </c>
      <c r="C5979" t="s">
        <v>165</v>
      </c>
      <c r="D5979" t="s">
        <v>165</v>
      </c>
      <c r="E5979" t="s">
        <v>165</v>
      </c>
      <c r="F5979" t="s">
        <v>165</v>
      </c>
      <c r="G5979" t="s">
        <v>165</v>
      </c>
      <c r="H5979" t="s">
        <v>165</v>
      </c>
      <c r="K5979" t="s">
        <v>165</v>
      </c>
      <c r="L5979" t="s">
        <v>165</v>
      </c>
      <c r="M5979" t="s">
        <v>165</v>
      </c>
      <c r="N5979" t="s">
        <v>165</v>
      </c>
      <c r="O5979" t="s">
        <v>165</v>
      </c>
      <c r="P5979" t="s">
        <v>165</v>
      </c>
      <c r="Q5979" t="s">
        <v>165</v>
      </c>
    </row>
    <row r="5980">
      <c r="B5980" t="s">
        <v>165</v>
      </c>
      <c r="C5980" t="s">
        <v>165</v>
      </c>
      <c r="D5980" t="s">
        <v>165</v>
      </c>
      <c r="E5980" t="s">
        <v>165</v>
      </c>
      <c r="F5980" t="s">
        <v>165</v>
      </c>
      <c r="G5980" t="s">
        <v>165</v>
      </c>
      <c r="H5980" t="s">
        <v>165</v>
      </c>
      <c r="K5980" t="s">
        <v>165</v>
      </c>
      <c r="L5980" t="s">
        <v>165</v>
      </c>
      <c r="M5980" t="s">
        <v>165</v>
      </c>
      <c r="N5980" t="s">
        <v>165</v>
      </c>
      <c r="O5980" t="s">
        <v>165</v>
      </c>
      <c r="P5980" t="s">
        <v>165</v>
      </c>
      <c r="Q5980" t="s">
        <v>165</v>
      </c>
    </row>
    <row r="5981">
      <c r="B5981" t="s">
        <v>165</v>
      </c>
      <c r="C5981" t="s">
        <v>165</v>
      </c>
      <c r="D5981" t="s">
        <v>165</v>
      </c>
      <c r="E5981" t="s">
        <v>165</v>
      </c>
      <c r="F5981" t="s">
        <v>165</v>
      </c>
      <c r="G5981" t="s">
        <v>165</v>
      </c>
      <c r="H5981" t="s">
        <v>165</v>
      </c>
      <c r="K5981" t="s">
        <v>165</v>
      </c>
      <c r="L5981" t="s">
        <v>165</v>
      </c>
      <c r="M5981" t="s">
        <v>165</v>
      </c>
      <c r="N5981" t="s">
        <v>165</v>
      </c>
      <c r="O5981" t="s">
        <v>165</v>
      </c>
      <c r="P5981" t="s">
        <v>165</v>
      </c>
      <c r="Q5981" t="s">
        <v>165</v>
      </c>
    </row>
    <row r="5982">
      <c r="B5982" t="s">
        <v>165</v>
      </c>
      <c r="C5982" t="s">
        <v>165</v>
      </c>
      <c r="D5982" t="s">
        <v>165</v>
      </c>
      <c r="E5982" t="s">
        <v>165</v>
      </c>
      <c r="F5982" t="s">
        <v>165</v>
      </c>
      <c r="G5982" t="s">
        <v>165</v>
      </c>
      <c r="H5982" t="s">
        <v>165</v>
      </c>
      <c r="K5982" t="s">
        <v>165</v>
      </c>
      <c r="L5982" t="s">
        <v>165</v>
      </c>
      <c r="M5982" t="s">
        <v>165</v>
      </c>
      <c r="N5982" t="s">
        <v>165</v>
      </c>
      <c r="O5982" t="s">
        <v>165</v>
      </c>
      <c r="P5982" t="s">
        <v>165</v>
      </c>
      <c r="Q5982" t="s">
        <v>165</v>
      </c>
    </row>
    <row r="5983">
      <c r="B5983" t="s">
        <v>165</v>
      </c>
      <c r="C5983" t="s">
        <v>165</v>
      </c>
      <c r="D5983" t="s">
        <v>165</v>
      </c>
      <c r="E5983" t="s">
        <v>165</v>
      </c>
      <c r="F5983" t="s">
        <v>165</v>
      </c>
      <c r="G5983" t="s">
        <v>165</v>
      </c>
      <c r="H5983" t="s">
        <v>165</v>
      </c>
      <c r="K5983" t="s">
        <v>165</v>
      </c>
      <c r="L5983" t="s">
        <v>165</v>
      </c>
      <c r="M5983" t="s">
        <v>165</v>
      </c>
      <c r="N5983" t="s">
        <v>165</v>
      </c>
      <c r="O5983" t="s">
        <v>165</v>
      </c>
      <c r="P5983" t="s">
        <v>165</v>
      </c>
      <c r="Q5983" t="s">
        <v>165</v>
      </c>
    </row>
    <row r="5984">
      <c r="B5984" t="s">
        <v>165</v>
      </c>
      <c r="C5984" t="s">
        <v>165</v>
      </c>
      <c r="D5984" t="s">
        <v>165</v>
      </c>
      <c r="E5984" t="s">
        <v>165</v>
      </c>
      <c r="F5984" t="s">
        <v>165</v>
      </c>
      <c r="G5984" t="s">
        <v>165</v>
      </c>
      <c r="H5984" t="s">
        <v>165</v>
      </c>
      <c r="K5984" t="s">
        <v>165</v>
      </c>
      <c r="L5984" t="s">
        <v>165</v>
      </c>
      <c r="M5984" t="s">
        <v>165</v>
      </c>
      <c r="N5984" t="s">
        <v>165</v>
      </c>
      <c r="O5984" t="s">
        <v>165</v>
      </c>
      <c r="P5984" t="s">
        <v>165</v>
      </c>
      <c r="Q5984" t="s">
        <v>165</v>
      </c>
    </row>
    <row r="5985">
      <c r="B5985" t="s">
        <v>165</v>
      </c>
      <c r="C5985" t="s">
        <v>165</v>
      </c>
      <c r="D5985" t="s">
        <v>165</v>
      </c>
      <c r="E5985" t="s">
        <v>165</v>
      </c>
      <c r="F5985" t="s">
        <v>165</v>
      </c>
      <c r="G5985" t="s">
        <v>165</v>
      </c>
      <c r="H5985" t="s">
        <v>165</v>
      </c>
      <c r="K5985" t="s">
        <v>165</v>
      </c>
      <c r="L5985" t="s">
        <v>165</v>
      </c>
      <c r="M5985" t="s">
        <v>165</v>
      </c>
      <c r="N5985" t="s">
        <v>165</v>
      </c>
      <c r="O5985" t="s">
        <v>165</v>
      </c>
      <c r="P5985" t="s">
        <v>165</v>
      </c>
      <c r="Q5985" t="s">
        <v>165</v>
      </c>
    </row>
    <row r="5986">
      <c r="B5986" t="s">
        <v>165</v>
      </c>
      <c r="C5986" t="s">
        <v>165</v>
      </c>
      <c r="D5986" t="s">
        <v>165</v>
      </c>
      <c r="E5986" t="s">
        <v>165</v>
      </c>
      <c r="F5986" t="s">
        <v>165</v>
      </c>
      <c r="G5986" t="s">
        <v>165</v>
      </c>
      <c r="H5986" t="s">
        <v>165</v>
      </c>
      <c r="K5986" t="s">
        <v>165</v>
      </c>
      <c r="L5986" t="s">
        <v>165</v>
      </c>
      <c r="M5986" t="s">
        <v>165</v>
      </c>
      <c r="N5986" t="s">
        <v>165</v>
      </c>
      <c r="O5986" t="s">
        <v>165</v>
      </c>
      <c r="P5986" t="s">
        <v>165</v>
      </c>
      <c r="Q5986" t="s">
        <v>165</v>
      </c>
    </row>
    <row r="5987">
      <c r="B5987" t="s">
        <v>165</v>
      </c>
      <c r="C5987" t="s">
        <v>165</v>
      </c>
      <c r="D5987" t="s">
        <v>165</v>
      </c>
      <c r="E5987" t="s">
        <v>165</v>
      </c>
      <c r="F5987" t="s">
        <v>165</v>
      </c>
      <c r="G5987" t="s">
        <v>165</v>
      </c>
      <c r="H5987" t="s">
        <v>165</v>
      </c>
      <c r="K5987" t="s">
        <v>165</v>
      </c>
      <c r="L5987" t="s">
        <v>165</v>
      </c>
      <c r="M5987" t="s">
        <v>165</v>
      </c>
      <c r="N5987" t="s">
        <v>165</v>
      </c>
      <c r="O5987" t="s">
        <v>165</v>
      </c>
      <c r="P5987" t="s">
        <v>165</v>
      </c>
      <c r="Q5987" t="s">
        <v>165</v>
      </c>
    </row>
    <row r="5988">
      <c r="B5988" t="s">
        <v>165</v>
      </c>
      <c r="C5988" t="s">
        <v>165</v>
      </c>
      <c r="D5988" t="s">
        <v>165</v>
      </c>
      <c r="E5988" t="s">
        <v>165</v>
      </c>
      <c r="F5988" t="s">
        <v>165</v>
      </c>
      <c r="G5988" t="s">
        <v>165</v>
      </c>
      <c r="H5988" t="s">
        <v>165</v>
      </c>
      <c r="K5988" t="s">
        <v>165</v>
      </c>
      <c r="L5988" t="s">
        <v>165</v>
      </c>
      <c r="M5988" t="s">
        <v>165</v>
      </c>
      <c r="N5988" t="s">
        <v>165</v>
      </c>
      <c r="O5988" t="s">
        <v>165</v>
      </c>
      <c r="P5988" t="s">
        <v>165</v>
      </c>
      <c r="Q5988" t="s">
        <v>165</v>
      </c>
    </row>
    <row r="5989">
      <c r="B5989" t="s">
        <v>165</v>
      </c>
      <c r="C5989" t="s">
        <v>165</v>
      </c>
      <c r="D5989" t="s">
        <v>165</v>
      </c>
      <c r="E5989" t="s">
        <v>165</v>
      </c>
      <c r="F5989" t="s">
        <v>165</v>
      </c>
      <c r="G5989" t="s">
        <v>165</v>
      </c>
      <c r="H5989" t="s">
        <v>165</v>
      </c>
      <c r="K5989" t="s">
        <v>165</v>
      </c>
      <c r="L5989" t="s">
        <v>165</v>
      </c>
      <c r="M5989" t="s">
        <v>165</v>
      </c>
      <c r="N5989" t="s">
        <v>165</v>
      </c>
      <c r="O5989" t="s">
        <v>165</v>
      </c>
      <c r="P5989" t="s">
        <v>165</v>
      </c>
      <c r="Q5989" t="s">
        <v>165</v>
      </c>
    </row>
    <row r="5990">
      <c r="B5990" t="s">
        <v>165</v>
      </c>
      <c r="C5990" t="s">
        <v>165</v>
      </c>
      <c r="D5990" t="s">
        <v>165</v>
      </c>
      <c r="E5990" t="s">
        <v>165</v>
      </c>
      <c r="F5990" t="s">
        <v>165</v>
      </c>
      <c r="G5990" t="s">
        <v>165</v>
      </c>
      <c r="H5990" t="s">
        <v>165</v>
      </c>
      <c r="K5990" t="s">
        <v>165</v>
      </c>
      <c r="L5990" t="s">
        <v>165</v>
      </c>
      <c r="M5990" t="s">
        <v>165</v>
      </c>
      <c r="N5990" t="s">
        <v>165</v>
      </c>
      <c r="O5990" t="s">
        <v>165</v>
      </c>
      <c r="P5990" t="s">
        <v>165</v>
      </c>
      <c r="Q5990" t="s">
        <v>165</v>
      </c>
    </row>
    <row r="5991">
      <c r="B5991" t="s">
        <v>165</v>
      </c>
      <c r="C5991" t="s">
        <v>165</v>
      </c>
      <c r="D5991" t="s">
        <v>165</v>
      </c>
      <c r="E5991" t="s">
        <v>165</v>
      </c>
      <c r="F5991" t="s">
        <v>165</v>
      </c>
      <c r="G5991" t="s">
        <v>165</v>
      </c>
      <c r="H5991" t="s">
        <v>165</v>
      </c>
      <c r="K5991" t="s">
        <v>165</v>
      </c>
      <c r="L5991" t="s">
        <v>165</v>
      </c>
      <c r="M5991" t="s">
        <v>165</v>
      </c>
      <c r="N5991" t="s">
        <v>165</v>
      </c>
      <c r="O5991" t="s">
        <v>165</v>
      </c>
      <c r="P5991" t="s">
        <v>165</v>
      </c>
      <c r="Q5991" t="s">
        <v>165</v>
      </c>
    </row>
    <row r="5992">
      <c r="B5992" t="s">
        <v>165</v>
      </c>
      <c r="C5992" t="s">
        <v>165</v>
      </c>
      <c r="D5992" t="s">
        <v>165</v>
      </c>
      <c r="E5992" t="s">
        <v>165</v>
      </c>
      <c r="F5992" t="s">
        <v>165</v>
      </c>
      <c r="G5992" t="s">
        <v>165</v>
      </c>
      <c r="H5992" t="s">
        <v>165</v>
      </c>
      <c r="K5992" t="s">
        <v>165</v>
      </c>
      <c r="L5992" t="s">
        <v>165</v>
      </c>
      <c r="M5992" t="s">
        <v>165</v>
      </c>
      <c r="N5992" t="s">
        <v>165</v>
      </c>
      <c r="O5992" t="s">
        <v>165</v>
      </c>
      <c r="P5992" t="s">
        <v>165</v>
      </c>
      <c r="Q5992" t="s">
        <v>165</v>
      </c>
    </row>
    <row r="5993">
      <c r="B5993" t="s">
        <v>165</v>
      </c>
      <c r="C5993" t="s">
        <v>165</v>
      </c>
      <c r="D5993" t="s">
        <v>165</v>
      </c>
      <c r="E5993" t="s">
        <v>165</v>
      </c>
      <c r="F5993" t="s">
        <v>165</v>
      </c>
      <c r="G5993" t="s">
        <v>165</v>
      </c>
      <c r="H5993" t="s">
        <v>165</v>
      </c>
      <c r="K5993" t="s">
        <v>165</v>
      </c>
      <c r="L5993" t="s">
        <v>165</v>
      </c>
      <c r="M5993" t="s">
        <v>165</v>
      </c>
      <c r="N5993" t="s">
        <v>165</v>
      </c>
      <c r="O5993" t="s">
        <v>165</v>
      </c>
      <c r="P5993" t="s">
        <v>165</v>
      </c>
      <c r="Q5993" t="s">
        <v>165</v>
      </c>
    </row>
    <row r="5994">
      <c r="B5994" t="s">
        <v>165</v>
      </c>
      <c r="C5994" t="s">
        <v>165</v>
      </c>
      <c r="D5994" t="s">
        <v>165</v>
      </c>
      <c r="E5994" t="s">
        <v>165</v>
      </c>
      <c r="F5994" t="s">
        <v>165</v>
      </c>
      <c r="G5994" t="s">
        <v>165</v>
      </c>
      <c r="H5994" t="s">
        <v>165</v>
      </c>
      <c r="K5994" t="s">
        <v>165</v>
      </c>
      <c r="L5994" t="s">
        <v>165</v>
      </c>
      <c r="M5994" t="s">
        <v>165</v>
      </c>
      <c r="N5994" t="s">
        <v>165</v>
      </c>
      <c r="O5994" t="s">
        <v>165</v>
      </c>
      <c r="P5994" t="s">
        <v>165</v>
      </c>
      <c r="Q5994" t="s">
        <v>165</v>
      </c>
    </row>
    <row r="5995">
      <c r="B5995" t="s">
        <v>165</v>
      </c>
      <c r="C5995" t="s">
        <v>165</v>
      </c>
      <c r="D5995" t="s">
        <v>165</v>
      </c>
      <c r="E5995" t="s">
        <v>165</v>
      </c>
      <c r="F5995" t="s">
        <v>165</v>
      </c>
      <c r="G5995" t="s">
        <v>165</v>
      </c>
      <c r="H5995" t="s">
        <v>165</v>
      </c>
      <c r="K5995" t="s">
        <v>165</v>
      </c>
      <c r="L5995" t="s">
        <v>165</v>
      </c>
      <c r="M5995" t="s">
        <v>165</v>
      </c>
      <c r="N5995" t="s">
        <v>165</v>
      </c>
      <c r="O5995" t="s">
        <v>165</v>
      </c>
      <c r="P5995" t="s">
        <v>165</v>
      </c>
      <c r="Q5995" t="s">
        <v>165</v>
      </c>
    </row>
    <row r="5996">
      <c r="B5996" t="s">
        <v>165</v>
      </c>
      <c r="C5996" t="s">
        <v>165</v>
      </c>
      <c r="D5996" t="s">
        <v>165</v>
      </c>
      <c r="E5996" t="s">
        <v>165</v>
      </c>
      <c r="F5996" t="s">
        <v>165</v>
      </c>
      <c r="G5996" t="s">
        <v>165</v>
      </c>
      <c r="H5996" t="s">
        <v>165</v>
      </c>
      <c r="K5996" t="s">
        <v>165</v>
      </c>
      <c r="L5996" t="s">
        <v>165</v>
      </c>
      <c r="M5996" t="s">
        <v>165</v>
      </c>
      <c r="N5996" t="s">
        <v>165</v>
      </c>
      <c r="O5996" t="s">
        <v>165</v>
      </c>
      <c r="P5996" t="s">
        <v>165</v>
      </c>
      <c r="Q5996" t="s">
        <v>165</v>
      </c>
    </row>
    <row r="5997">
      <c r="B5997" t="s">
        <v>165</v>
      </c>
      <c r="C5997" t="s">
        <v>165</v>
      </c>
      <c r="D5997" t="s">
        <v>165</v>
      </c>
      <c r="E5997" t="s">
        <v>165</v>
      </c>
      <c r="F5997" t="s">
        <v>165</v>
      </c>
      <c r="G5997" t="s">
        <v>165</v>
      </c>
      <c r="H5997" t="s">
        <v>165</v>
      </c>
      <c r="K5997" t="s">
        <v>165</v>
      </c>
      <c r="L5997" t="s">
        <v>165</v>
      </c>
      <c r="M5997" t="s">
        <v>165</v>
      </c>
      <c r="N5997" t="s">
        <v>165</v>
      </c>
      <c r="O5997" t="s">
        <v>165</v>
      </c>
      <c r="P5997" t="s">
        <v>165</v>
      </c>
      <c r="Q5997" t="s">
        <v>165</v>
      </c>
    </row>
    <row r="5998">
      <c r="B5998" t="s">
        <v>165</v>
      </c>
      <c r="C5998" t="s">
        <v>165</v>
      </c>
      <c r="D5998" t="s">
        <v>165</v>
      </c>
      <c r="E5998" t="s">
        <v>165</v>
      </c>
      <c r="F5998" t="s">
        <v>165</v>
      </c>
      <c r="G5998" t="s">
        <v>165</v>
      </c>
      <c r="H5998" t="s">
        <v>165</v>
      </c>
      <c r="K5998" t="s">
        <v>165</v>
      </c>
      <c r="L5998" t="s">
        <v>165</v>
      </c>
      <c r="M5998" t="s">
        <v>165</v>
      </c>
      <c r="N5998" t="s">
        <v>165</v>
      </c>
      <c r="O5998" t="s">
        <v>165</v>
      </c>
      <c r="P5998" t="s">
        <v>165</v>
      </c>
      <c r="Q5998" t="s">
        <v>165</v>
      </c>
    </row>
    <row r="5999">
      <c r="B5999" t="s">
        <v>165</v>
      </c>
      <c r="C5999" t="s">
        <v>165</v>
      </c>
      <c r="D5999" t="s">
        <v>165</v>
      </c>
      <c r="E5999" t="s">
        <v>165</v>
      </c>
      <c r="F5999" t="s">
        <v>165</v>
      </c>
      <c r="G5999" t="s">
        <v>165</v>
      </c>
      <c r="H5999" t="s">
        <v>165</v>
      </c>
      <c r="K5999" t="s">
        <v>165</v>
      </c>
      <c r="L5999" t="s">
        <v>165</v>
      </c>
      <c r="M5999" t="s">
        <v>165</v>
      </c>
      <c r="N5999" t="s">
        <v>165</v>
      </c>
      <c r="O5999" t="s">
        <v>165</v>
      </c>
      <c r="P5999" t="s">
        <v>165</v>
      </c>
      <c r="Q5999" t="s">
        <v>165</v>
      </c>
    </row>
    <row r="6000">
      <c r="B6000" t="s">
        <v>165</v>
      </c>
      <c r="C6000" t="s">
        <v>165</v>
      </c>
      <c r="D6000" t="s">
        <v>165</v>
      </c>
      <c r="E6000" t="s">
        <v>165</v>
      </c>
      <c r="F6000" t="s">
        <v>165</v>
      </c>
      <c r="G6000" t="s">
        <v>165</v>
      </c>
      <c r="H6000" t="s">
        <v>165</v>
      </c>
      <c r="K6000" t="s">
        <v>165</v>
      </c>
      <c r="L6000" t="s">
        <v>165</v>
      </c>
      <c r="M6000" t="s">
        <v>165</v>
      </c>
      <c r="N6000" t="s">
        <v>165</v>
      </c>
      <c r="O6000" t="s">
        <v>165</v>
      </c>
      <c r="P6000" t="s">
        <v>165</v>
      </c>
      <c r="Q6000" t="s">
        <v>165</v>
      </c>
    </row>
    <row r="6001">
      <c r="B6001" t="s">
        <v>165</v>
      </c>
      <c r="C6001" t="s">
        <v>165</v>
      </c>
      <c r="D6001" t="s">
        <v>165</v>
      </c>
      <c r="E6001" t="s">
        <v>165</v>
      </c>
      <c r="F6001" t="s">
        <v>165</v>
      </c>
      <c r="G6001" t="s">
        <v>165</v>
      </c>
      <c r="H6001" t="s">
        <v>165</v>
      </c>
      <c r="K6001" t="s">
        <v>165</v>
      </c>
      <c r="L6001" t="s">
        <v>165</v>
      </c>
      <c r="M6001" t="s">
        <v>165</v>
      </c>
      <c r="N6001" t="s">
        <v>165</v>
      </c>
      <c r="O6001" t="s">
        <v>165</v>
      </c>
      <c r="P6001" t="s">
        <v>165</v>
      </c>
      <c r="Q6001" t="s">
        <v>165</v>
      </c>
    </row>
    <row r="6002">
      <c r="B6002" t="s">
        <v>165</v>
      </c>
      <c r="C6002" t="s">
        <v>165</v>
      </c>
      <c r="D6002" t="s">
        <v>165</v>
      </c>
      <c r="E6002" t="s">
        <v>165</v>
      </c>
      <c r="F6002" t="s">
        <v>165</v>
      </c>
      <c r="G6002" t="s">
        <v>165</v>
      </c>
      <c r="H6002" t="s">
        <v>165</v>
      </c>
      <c r="K6002" t="s">
        <v>165</v>
      </c>
      <c r="L6002" t="s">
        <v>165</v>
      </c>
      <c r="M6002" t="s">
        <v>165</v>
      </c>
      <c r="N6002" t="s">
        <v>165</v>
      </c>
      <c r="O6002" t="s">
        <v>165</v>
      </c>
      <c r="P6002" t="s">
        <v>165</v>
      </c>
      <c r="Q6002" t="s">
        <v>165</v>
      </c>
    </row>
    <row r="6003">
      <c r="B6003" t="s">
        <v>165</v>
      </c>
      <c r="C6003" t="s">
        <v>165</v>
      </c>
      <c r="D6003" t="s">
        <v>165</v>
      </c>
      <c r="E6003" t="s">
        <v>165</v>
      </c>
      <c r="F6003" t="s">
        <v>165</v>
      </c>
      <c r="G6003" t="s">
        <v>165</v>
      </c>
      <c r="H6003" t="s">
        <v>165</v>
      </c>
      <c r="K6003" t="s">
        <v>165</v>
      </c>
      <c r="L6003" t="s">
        <v>165</v>
      </c>
      <c r="M6003" t="s">
        <v>165</v>
      </c>
      <c r="N6003" t="s">
        <v>165</v>
      </c>
      <c r="O6003" t="s">
        <v>165</v>
      </c>
      <c r="P6003" t="s">
        <v>165</v>
      </c>
      <c r="Q6003" t="s">
        <v>165</v>
      </c>
    </row>
    <row r="6004">
      <c r="B6004" t="s">
        <v>165</v>
      </c>
      <c r="C6004" t="s">
        <v>165</v>
      </c>
      <c r="D6004" t="s">
        <v>165</v>
      </c>
      <c r="E6004" t="s">
        <v>165</v>
      </c>
      <c r="F6004" t="s">
        <v>165</v>
      </c>
      <c r="G6004" t="s">
        <v>165</v>
      </c>
      <c r="H6004" t="s">
        <v>165</v>
      </c>
      <c r="K6004" t="s">
        <v>165</v>
      </c>
      <c r="L6004" t="s">
        <v>165</v>
      </c>
      <c r="M6004" t="s">
        <v>165</v>
      </c>
      <c r="N6004" t="s">
        <v>165</v>
      </c>
      <c r="O6004" t="s">
        <v>165</v>
      </c>
      <c r="P6004" t="s">
        <v>165</v>
      </c>
      <c r="Q6004" t="s">
        <v>165</v>
      </c>
    </row>
    <row r="6005">
      <c r="B6005" t="s">
        <v>165</v>
      </c>
      <c r="C6005" t="s">
        <v>165</v>
      </c>
      <c r="D6005" t="s">
        <v>165</v>
      </c>
      <c r="E6005" t="s">
        <v>165</v>
      </c>
      <c r="F6005" t="s">
        <v>165</v>
      </c>
      <c r="G6005" t="s">
        <v>165</v>
      </c>
      <c r="H6005" t="s">
        <v>165</v>
      </c>
      <c r="K6005" t="s">
        <v>165</v>
      </c>
      <c r="L6005" t="s">
        <v>165</v>
      </c>
      <c r="M6005" t="s">
        <v>165</v>
      </c>
      <c r="N6005" t="s">
        <v>165</v>
      </c>
      <c r="O6005" t="s">
        <v>165</v>
      </c>
      <c r="P6005" t="s">
        <v>165</v>
      </c>
      <c r="Q6005" t="s">
        <v>165</v>
      </c>
    </row>
    <row r="6006">
      <c r="B6006" t="s">
        <v>165</v>
      </c>
      <c r="C6006" t="s">
        <v>165</v>
      </c>
      <c r="D6006" t="s">
        <v>165</v>
      </c>
      <c r="E6006" t="s">
        <v>165</v>
      </c>
      <c r="F6006" t="s">
        <v>165</v>
      </c>
      <c r="G6006" t="s">
        <v>165</v>
      </c>
      <c r="H6006" t="s">
        <v>165</v>
      </c>
      <c r="K6006" t="s">
        <v>165</v>
      </c>
      <c r="L6006" t="s">
        <v>165</v>
      </c>
      <c r="M6006" t="s">
        <v>165</v>
      </c>
      <c r="N6006" t="s">
        <v>165</v>
      </c>
      <c r="O6006" t="s">
        <v>165</v>
      </c>
      <c r="P6006" t="s">
        <v>165</v>
      </c>
      <c r="Q6006" t="s">
        <v>165</v>
      </c>
    </row>
    <row r="6007">
      <c r="B6007" t="s">
        <v>165</v>
      </c>
      <c r="C6007" t="s">
        <v>165</v>
      </c>
      <c r="D6007" t="s">
        <v>165</v>
      </c>
      <c r="E6007" t="s">
        <v>165</v>
      </c>
      <c r="F6007" t="s">
        <v>165</v>
      </c>
      <c r="G6007" t="s">
        <v>165</v>
      </c>
      <c r="H6007" t="s">
        <v>165</v>
      </c>
      <c r="K6007" t="s">
        <v>165</v>
      </c>
      <c r="L6007" t="s">
        <v>165</v>
      </c>
      <c r="M6007" t="s">
        <v>165</v>
      </c>
      <c r="N6007" t="s">
        <v>165</v>
      </c>
      <c r="O6007" t="s">
        <v>165</v>
      </c>
      <c r="P6007" t="s">
        <v>165</v>
      </c>
      <c r="Q6007" t="s">
        <v>165</v>
      </c>
    </row>
    <row r="6008">
      <c r="B6008" t="s">
        <v>165</v>
      </c>
      <c r="C6008" t="s">
        <v>165</v>
      </c>
      <c r="D6008" t="s">
        <v>165</v>
      </c>
      <c r="E6008" t="s">
        <v>165</v>
      </c>
      <c r="F6008" t="s">
        <v>165</v>
      </c>
      <c r="G6008" t="s">
        <v>165</v>
      </c>
      <c r="H6008" t="s">
        <v>165</v>
      </c>
      <c r="K6008" t="s">
        <v>165</v>
      </c>
      <c r="L6008" t="s">
        <v>165</v>
      </c>
      <c r="M6008" t="s">
        <v>165</v>
      </c>
      <c r="N6008" t="s">
        <v>165</v>
      </c>
      <c r="O6008" t="s">
        <v>165</v>
      </c>
      <c r="P6008" t="s">
        <v>165</v>
      </c>
      <c r="Q6008" t="s">
        <v>165</v>
      </c>
    </row>
    <row r="6009">
      <c r="B6009" t="s">
        <v>165</v>
      </c>
      <c r="C6009" t="s">
        <v>165</v>
      </c>
      <c r="D6009" t="s">
        <v>165</v>
      </c>
      <c r="E6009" t="s">
        <v>165</v>
      </c>
      <c r="F6009" t="s">
        <v>165</v>
      </c>
      <c r="G6009" t="s">
        <v>165</v>
      </c>
      <c r="H6009" t="s">
        <v>165</v>
      </c>
      <c r="K6009" t="s">
        <v>165</v>
      </c>
      <c r="L6009" t="s">
        <v>165</v>
      </c>
      <c r="M6009" t="s">
        <v>165</v>
      </c>
      <c r="N6009" t="s">
        <v>165</v>
      </c>
      <c r="O6009" t="s">
        <v>165</v>
      </c>
      <c r="P6009" t="s">
        <v>165</v>
      </c>
      <c r="Q6009" t="s">
        <v>165</v>
      </c>
    </row>
    <row r="6010">
      <c r="B6010" t="s">
        <v>165</v>
      </c>
      <c r="C6010" t="s">
        <v>165</v>
      </c>
      <c r="D6010" t="s">
        <v>165</v>
      </c>
      <c r="E6010" t="s">
        <v>165</v>
      </c>
      <c r="F6010" t="s">
        <v>165</v>
      </c>
      <c r="G6010" t="s">
        <v>165</v>
      </c>
      <c r="H6010" t="s">
        <v>165</v>
      </c>
      <c r="K6010" t="s">
        <v>165</v>
      </c>
      <c r="L6010" t="s">
        <v>165</v>
      </c>
      <c r="M6010" t="s">
        <v>165</v>
      </c>
      <c r="N6010" t="s">
        <v>165</v>
      </c>
      <c r="O6010" t="s">
        <v>165</v>
      </c>
      <c r="P6010" t="s">
        <v>165</v>
      </c>
      <c r="Q6010" t="s">
        <v>165</v>
      </c>
    </row>
    <row r="6011">
      <c r="B6011" t="s">
        <v>165</v>
      </c>
      <c r="C6011" t="s">
        <v>165</v>
      </c>
      <c r="D6011" t="s">
        <v>165</v>
      </c>
      <c r="E6011" t="s">
        <v>165</v>
      </c>
      <c r="F6011" t="s">
        <v>165</v>
      </c>
      <c r="G6011" t="s">
        <v>165</v>
      </c>
      <c r="H6011" t="s">
        <v>165</v>
      </c>
      <c r="K6011" t="s">
        <v>165</v>
      </c>
      <c r="L6011" t="s">
        <v>165</v>
      </c>
      <c r="M6011" t="s">
        <v>165</v>
      </c>
      <c r="N6011" t="s">
        <v>165</v>
      </c>
      <c r="O6011" t="s">
        <v>165</v>
      </c>
      <c r="P6011" t="s">
        <v>165</v>
      </c>
      <c r="Q6011" t="s">
        <v>165</v>
      </c>
    </row>
    <row r="6012">
      <c r="B6012" t="s">
        <v>165</v>
      </c>
      <c r="C6012" t="s">
        <v>165</v>
      </c>
      <c r="D6012" t="s">
        <v>165</v>
      </c>
      <c r="E6012" t="s">
        <v>165</v>
      </c>
      <c r="F6012" t="s">
        <v>165</v>
      </c>
      <c r="G6012" t="s">
        <v>165</v>
      </c>
      <c r="H6012" t="s">
        <v>165</v>
      </c>
      <c r="K6012" t="s">
        <v>165</v>
      </c>
      <c r="L6012" t="s">
        <v>165</v>
      </c>
      <c r="M6012" t="s">
        <v>165</v>
      </c>
      <c r="N6012" t="s">
        <v>165</v>
      </c>
      <c r="O6012" t="s">
        <v>165</v>
      </c>
      <c r="P6012" t="s">
        <v>165</v>
      </c>
      <c r="Q6012" t="s">
        <v>165</v>
      </c>
    </row>
    <row r="6013">
      <c r="B6013" t="s">
        <v>165</v>
      </c>
      <c r="C6013" t="s">
        <v>165</v>
      </c>
      <c r="D6013" t="s">
        <v>165</v>
      </c>
      <c r="E6013" t="s">
        <v>165</v>
      </c>
      <c r="F6013" t="s">
        <v>165</v>
      </c>
      <c r="G6013" t="s">
        <v>165</v>
      </c>
      <c r="H6013" t="s">
        <v>165</v>
      </c>
      <c r="K6013" t="s">
        <v>165</v>
      </c>
      <c r="L6013" t="s">
        <v>165</v>
      </c>
      <c r="M6013" t="s">
        <v>165</v>
      </c>
      <c r="N6013" t="s">
        <v>165</v>
      </c>
      <c r="O6013" t="s">
        <v>165</v>
      </c>
      <c r="P6013" t="s">
        <v>165</v>
      </c>
      <c r="Q6013" t="s">
        <v>165</v>
      </c>
    </row>
    <row r="6014">
      <c r="B6014" t="s">
        <v>165</v>
      </c>
      <c r="C6014" t="s">
        <v>165</v>
      </c>
      <c r="D6014" t="s">
        <v>165</v>
      </c>
      <c r="E6014" t="s">
        <v>165</v>
      </c>
      <c r="F6014" t="s">
        <v>165</v>
      </c>
      <c r="G6014" t="s">
        <v>165</v>
      </c>
      <c r="H6014" t="s">
        <v>165</v>
      </c>
      <c r="K6014" t="s">
        <v>165</v>
      </c>
      <c r="L6014" t="s">
        <v>165</v>
      </c>
      <c r="M6014" t="s">
        <v>165</v>
      </c>
      <c r="N6014" t="s">
        <v>165</v>
      </c>
      <c r="O6014" t="s">
        <v>165</v>
      </c>
      <c r="P6014" t="s">
        <v>165</v>
      </c>
      <c r="Q6014" t="s">
        <v>165</v>
      </c>
    </row>
    <row r="6015">
      <c r="B6015" t="s">
        <v>165</v>
      </c>
      <c r="C6015" t="s">
        <v>165</v>
      </c>
      <c r="D6015" t="s">
        <v>165</v>
      </c>
      <c r="E6015" t="s">
        <v>165</v>
      </c>
      <c r="F6015" t="s">
        <v>165</v>
      </c>
      <c r="G6015" t="s">
        <v>165</v>
      </c>
      <c r="H6015" t="s">
        <v>165</v>
      </c>
      <c r="K6015" t="s">
        <v>165</v>
      </c>
      <c r="L6015" t="s">
        <v>165</v>
      </c>
      <c r="M6015" t="s">
        <v>165</v>
      </c>
      <c r="N6015" t="s">
        <v>165</v>
      </c>
      <c r="O6015" t="s">
        <v>165</v>
      </c>
      <c r="P6015" t="s">
        <v>165</v>
      </c>
      <c r="Q6015" t="s">
        <v>165</v>
      </c>
    </row>
    <row r="6016">
      <c r="B6016" t="s">
        <v>165</v>
      </c>
      <c r="C6016" t="s">
        <v>165</v>
      </c>
      <c r="D6016" t="s">
        <v>165</v>
      </c>
      <c r="E6016" t="s">
        <v>165</v>
      </c>
      <c r="F6016" t="s">
        <v>165</v>
      </c>
      <c r="G6016" t="s">
        <v>165</v>
      </c>
      <c r="H6016" t="s">
        <v>165</v>
      </c>
      <c r="K6016" t="s">
        <v>165</v>
      </c>
      <c r="L6016" t="s">
        <v>165</v>
      </c>
      <c r="M6016" t="s">
        <v>165</v>
      </c>
      <c r="N6016" t="s">
        <v>165</v>
      </c>
      <c r="O6016" t="s">
        <v>165</v>
      </c>
      <c r="P6016" t="s">
        <v>165</v>
      </c>
      <c r="Q6016" t="s">
        <v>165</v>
      </c>
    </row>
    <row r="6017">
      <c r="B6017" t="s">
        <v>165</v>
      </c>
      <c r="C6017" t="s">
        <v>165</v>
      </c>
      <c r="D6017" t="s">
        <v>165</v>
      </c>
      <c r="E6017" t="s">
        <v>165</v>
      </c>
      <c r="F6017" t="s">
        <v>165</v>
      </c>
      <c r="G6017" t="s">
        <v>165</v>
      </c>
      <c r="H6017" t="s">
        <v>165</v>
      </c>
      <c r="K6017" t="s">
        <v>165</v>
      </c>
      <c r="L6017" t="s">
        <v>165</v>
      </c>
      <c r="M6017" t="s">
        <v>165</v>
      </c>
      <c r="N6017" t="s">
        <v>165</v>
      </c>
      <c r="O6017" t="s">
        <v>165</v>
      </c>
      <c r="P6017" t="s">
        <v>165</v>
      </c>
      <c r="Q6017" t="s">
        <v>165</v>
      </c>
    </row>
    <row r="6018">
      <c r="B6018" t="s">
        <v>165</v>
      </c>
      <c r="C6018" t="s">
        <v>165</v>
      </c>
      <c r="D6018" t="s">
        <v>165</v>
      </c>
      <c r="E6018" t="s">
        <v>165</v>
      </c>
      <c r="F6018" t="s">
        <v>165</v>
      </c>
      <c r="G6018" t="s">
        <v>165</v>
      </c>
      <c r="H6018" t="s">
        <v>165</v>
      </c>
      <c r="K6018" t="s">
        <v>165</v>
      </c>
      <c r="L6018" t="s">
        <v>165</v>
      </c>
      <c r="M6018" t="s">
        <v>165</v>
      </c>
      <c r="N6018" t="s">
        <v>165</v>
      </c>
      <c r="O6018" t="s">
        <v>165</v>
      </c>
      <c r="P6018" t="s">
        <v>165</v>
      </c>
      <c r="Q6018" t="s">
        <v>165</v>
      </c>
    </row>
    <row r="6019">
      <c r="B6019" t="s">
        <v>165</v>
      </c>
      <c r="C6019" t="s">
        <v>165</v>
      </c>
      <c r="D6019" t="s">
        <v>165</v>
      </c>
      <c r="E6019" t="s">
        <v>165</v>
      </c>
      <c r="F6019" t="s">
        <v>165</v>
      </c>
      <c r="G6019" t="s">
        <v>165</v>
      </c>
      <c r="H6019" t="s">
        <v>165</v>
      </c>
      <c r="K6019" t="s">
        <v>165</v>
      </c>
      <c r="L6019" t="s">
        <v>165</v>
      </c>
      <c r="M6019" t="s">
        <v>165</v>
      </c>
      <c r="N6019" t="s">
        <v>165</v>
      </c>
      <c r="O6019" t="s">
        <v>165</v>
      </c>
      <c r="P6019" t="s">
        <v>165</v>
      </c>
      <c r="Q6019" t="s">
        <v>165</v>
      </c>
    </row>
    <row r="6020">
      <c r="B6020" t="s">
        <v>165</v>
      </c>
      <c r="C6020" t="s">
        <v>165</v>
      </c>
      <c r="D6020" t="s">
        <v>165</v>
      </c>
      <c r="E6020" t="s">
        <v>165</v>
      </c>
      <c r="F6020" t="s">
        <v>165</v>
      </c>
      <c r="G6020" t="s">
        <v>165</v>
      </c>
      <c r="H6020" t="s">
        <v>165</v>
      </c>
      <c r="K6020" t="s">
        <v>165</v>
      </c>
      <c r="L6020" t="s">
        <v>165</v>
      </c>
      <c r="M6020" t="s">
        <v>165</v>
      </c>
      <c r="N6020" t="s">
        <v>165</v>
      </c>
      <c r="O6020" t="s">
        <v>165</v>
      </c>
      <c r="P6020" t="s">
        <v>165</v>
      </c>
      <c r="Q6020" t="s">
        <v>165</v>
      </c>
    </row>
    <row r="6021">
      <c r="B6021" t="s">
        <v>165</v>
      </c>
      <c r="C6021" t="s">
        <v>165</v>
      </c>
      <c r="D6021" t="s">
        <v>165</v>
      </c>
      <c r="E6021" t="s">
        <v>165</v>
      </c>
      <c r="F6021" t="s">
        <v>165</v>
      </c>
      <c r="G6021" t="s">
        <v>165</v>
      </c>
      <c r="H6021" t="s">
        <v>165</v>
      </c>
      <c r="K6021" t="s">
        <v>165</v>
      </c>
      <c r="L6021" t="s">
        <v>165</v>
      </c>
      <c r="M6021" t="s">
        <v>165</v>
      </c>
      <c r="N6021" t="s">
        <v>165</v>
      </c>
      <c r="O6021" t="s">
        <v>165</v>
      </c>
      <c r="P6021" t="s">
        <v>165</v>
      </c>
      <c r="Q6021" t="s">
        <v>165</v>
      </c>
    </row>
    <row r="6022">
      <c r="B6022" t="s">
        <v>165</v>
      </c>
      <c r="C6022" t="s">
        <v>165</v>
      </c>
      <c r="D6022" t="s">
        <v>165</v>
      </c>
      <c r="E6022" t="s">
        <v>165</v>
      </c>
      <c r="F6022" t="s">
        <v>165</v>
      </c>
      <c r="G6022" t="s">
        <v>165</v>
      </c>
      <c r="H6022" t="s">
        <v>165</v>
      </c>
      <c r="K6022" t="s">
        <v>165</v>
      </c>
      <c r="L6022" t="s">
        <v>165</v>
      </c>
      <c r="M6022" t="s">
        <v>165</v>
      </c>
      <c r="N6022" t="s">
        <v>165</v>
      </c>
      <c r="O6022" t="s">
        <v>165</v>
      </c>
      <c r="P6022" t="s">
        <v>165</v>
      </c>
      <c r="Q6022" t="s">
        <v>165</v>
      </c>
    </row>
    <row r="6023">
      <c r="B6023" t="s">
        <v>165</v>
      </c>
      <c r="C6023" t="s">
        <v>165</v>
      </c>
      <c r="D6023" t="s">
        <v>165</v>
      </c>
      <c r="E6023" t="s">
        <v>165</v>
      </c>
      <c r="F6023" t="s">
        <v>165</v>
      </c>
      <c r="G6023" t="s">
        <v>165</v>
      </c>
      <c r="H6023" t="s">
        <v>165</v>
      </c>
      <c r="K6023" t="s">
        <v>165</v>
      </c>
      <c r="L6023" t="s">
        <v>165</v>
      </c>
      <c r="M6023" t="s">
        <v>165</v>
      </c>
      <c r="N6023" t="s">
        <v>165</v>
      </c>
      <c r="O6023" t="s">
        <v>165</v>
      </c>
      <c r="P6023" t="s">
        <v>165</v>
      </c>
      <c r="Q6023" t="s">
        <v>165</v>
      </c>
    </row>
    <row r="6024">
      <c r="B6024" t="s">
        <v>165</v>
      </c>
      <c r="C6024" t="s">
        <v>165</v>
      </c>
      <c r="D6024" t="s">
        <v>165</v>
      </c>
      <c r="E6024" t="s">
        <v>165</v>
      </c>
      <c r="F6024" t="s">
        <v>165</v>
      </c>
      <c r="G6024" t="s">
        <v>165</v>
      </c>
      <c r="H6024" t="s">
        <v>165</v>
      </c>
      <c r="K6024" t="s">
        <v>165</v>
      </c>
      <c r="L6024" t="s">
        <v>165</v>
      </c>
      <c r="M6024" t="s">
        <v>165</v>
      </c>
      <c r="N6024" t="s">
        <v>165</v>
      </c>
      <c r="O6024" t="s">
        <v>165</v>
      </c>
      <c r="P6024" t="s">
        <v>165</v>
      </c>
      <c r="Q6024" t="s">
        <v>165</v>
      </c>
    </row>
    <row r="6025">
      <c r="B6025" t="s">
        <v>165</v>
      </c>
      <c r="C6025" t="s">
        <v>165</v>
      </c>
      <c r="D6025" t="s">
        <v>165</v>
      </c>
      <c r="E6025" t="s">
        <v>165</v>
      </c>
      <c r="F6025" t="s">
        <v>165</v>
      </c>
      <c r="G6025" t="s">
        <v>165</v>
      </c>
      <c r="H6025" t="s">
        <v>165</v>
      </c>
      <c r="K6025" t="s">
        <v>165</v>
      </c>
      <c r="L6025" t="s">
        <v>165</v>
      </c>
      <c r="M6025" t="s">
        <v>165</v>
      </c>
      <c r="N6025" t="s">
        <v>165</v>
      </c>
      <c r="O6025" t="s">
        <v>165</v>
      </c>
      <c r="P6025" t="s">
        <v>165</v>
      </c>
      <c r="Q6025" t="s">
        <v>165</v>
      </c>
    </row>
    <row r="6026">
      <c r="B6026" t="s">
        <v>165</v>
      </c>
      <c r="C6026" t="s">
        <v>165</v>
      </c>
      <c r="D6026" t="s">
        <v>165</v>
      </c>
      <c r="E6026" t="s">
        <v>165</v>
      </c>
      <c r="F6026" t="s">
        <v>165</v>
      </c>
      <c r="G6026" t="s">
        <v>165</v>
      </c>
      <c r="H6026" t="s">
        <v>165</v>
      </c>
      <c r="K6026" t="s">
        <v>165</v>
      </c>
      <c r="L6026" t="s">
        <v>165</v>
      </c>
      <c r="M6026" t="s">
        <v>165</v>
      </c>
      <c r="N6026" t="s">
        <v>165</v>
      </c>
      <c r="O6026" t="s">
        <v>165</v>
      </c>
      <c r="P6026" t="s">
        <v>165</v>
      </c>
      <c r="Q6026" t="s">
        <v>165</v>
      </c>
    </row>
    <row r="6027">
      <c r="B6027" t="s">
        <v>165</v>
      </c>
      <c r="C6027" t="s">
        <v>165</v>
      </c>
      <c r="D6027" t="s">
        <v>165</v>
      </c>
      <c r="E6027" t="s">
        <v>165</v>
      </c>
      <c r="F6027" t="s">
        <v>165</v>
      </c>
      <c r="G6027" t="s">
        <v>165</v>
      </c>
      <c r="H6027" t="s">
        <v>165</v>
      </c>
      <c r="K6027" t="s">
        <v>165</v>
      </c>
      <c r="L6027" t="s">
        <v>165</v>
      </c>
      <c r="M6027" t="s">
        <v>165</v>
      </c>
      <c r="N6027" t="s">
        <v>165</v>
      </c>
      <c r="O6027" t="s">
        <v>165</v>
      </c>
      <c r="P6027" t="s">
        <v>165</v>
      </c>
      <c r="Q6027" t="s">
        <v>165</v>
      </c>
    </row>
    <row r="6028">
      <c r="B6028" t="s">
        <v>165</v>
      </c>
      <c r="C6028" t="s">
        <v>165</v>
      </c>
      <c r="D6028" t="s">
        <v>165</v>
      </c>
      <c r="E6028" t="s">
        <v>165</v>
      </c>
      <c r="F6028" t="s">
        <v>165</v>
      </c>
      <c r="G6028" t="s">
        <v>165</v>
      </c>
      <c r="H6028" t="s">
        <v>165</v>
      </c>
      <c r="K6028" t="s">
        <v>165</v>
      </c>
      <c r="L6028" t="s">
        <v>165</v>
      </c>
      <c r="M6028" t="s">
        <v>165</v>
      </c>
      <c r="N6028" t="s">
        <v>165</v>
      </c>
      <c r="O6028" t="s">
        <v>165</v>
      </c>
      <c r="P6028" t="s">
        <v>165</v>
      </c>
      <c r="Q6028" t="s">
        <v>165</v>
      </c>
    </row>
    <row r="6029">
      <c r="B6029" t="s">
        <v>165</v>
      </c>
      <c r="C6029" t="s">
        <v>165</v>
      </c>
      <c r="D6029" t="s">
        <v>165</v>
      </c>
      <c r="E6029" t="s">
        <v>165</v>
      </c>
      <c r="F6029" t="s">
        <v>165</v>
      </c>
      <c r="G6029" t="s">
        <v>165</v>
      </c>
      <c r="H6029" t="s">
        <v>165</v>
      </c>
      <c r="K6029" t="s">
        <v>165</v>
      </c>
      <c r="L6029" t="s">
        <v>165</v>
      </c>
      <c r="M6029" t="s">
        <v>165</v>
      </c>
      <c r="N6029" t="s">
        <v>165</v>
      </c>
      <c r="O6029" t="s">
        <v>165</v>
      </c>
      <c r="P6029" t="s">
        <v>165</v>
      </c>
      <c r="Q6029" t="s">
        <v>165</v>
      </c>
    </row>
    <row r="6030">
      <c r="B6030" t="s">
        <v>165</v>
      </c>
      <c r="C6030" t="s">
        <v>165</v>
      </c>
      <c r="D6030" t="s">
        <v>165</v>
      </c>
      <c r="E6030" t="s">
        <v>165</v>
      </c>
      <c r="F6030" t="s">
        <v>165</v>
      </c>
      <c r="G6030" t="s">
        <v>165</v>
      </c>
      <c r="H6030" t="s">
        <v>165</v>
      </c>
      <c r="K6030" t="s">
        <v>165</v>
      </c>
      <c r="L6030" t="s">
        <v>165</v>
      </c>
      <c r="M6030" t="s">
        <v>165</v>
      </c>
      <c r="N6030" t="s">
        <v>165</v>
      </c>
      <c r="O6030" t="s">
        <v>165</v>
      </c>
      <c r="P6030" t="s">
        <v>165</v>
      </c>
      <c r="Q6030" t="s">
        <v>165</v>
      </c>
    </row>
    <row r="6031">
      <c r="B6031" t="s">
        <v>165</v>
      </c>
      <c r="C6031" t="s">
        <v>165</v>
      </c>
      <c r="D6031" t="s">
        <v>165</v>
      </c>
      <c r="E6031" t="s">
        <v>165</v>
      </c>
      <c r="F6031" t="s">
        <v>165</v>
      </c>
      <c r="G6031" t="s">
        <v>165</v>
      </c>
      <c r="H6031" t="s">
        <v>165</v>
      </c>
      <c r="K6031" t="s">
        <v>165</v>
      </c>
      <c r="L6031" t="s">
        <v>165</v>
      </c>
      <c r="M6031" t="s">
        <v>165</v>
      </c>
      <c r="N6031" t="s">
        <v>165</v>
      </c>
      <c r="O6031" t="s">
        <v>165</v>
      </c>
      <c r="P6031" t="s">
        <v>165</v>
      </c>
      <c r="Q6031" t="s">
        <v>165</v>
      </c>
    </row>
    <row r="6032">
      <c r="B6032" t="s">
        <v>165</v>
      </c>
      <c r="C6032" t="s">
        <v>165</v>
      </c>
      <c r="D6032" t="s">
        <v>165</v>
      </c>
      <c r="E6032" t="s">
        <v>165</v>
      </c>
      <c r="F6032" t="s">
        <v>165</v>
      </c>
      <c r="G6032" t="s">
        <v>165</v>
      </c>
      <c r="H6032" t="s">
        <v>165</v>
      </c>
      <c r="K6032" t="s">
        <v>165</v>
      </c>
      <c r="L6032" t="s">
        <v>165</v>
      </c>
      <c r="M6032" t="s">
        <v>165</v>
      </c>
      <c r="N6032" t="s">
        <v>165</v>
      </c>
      <c r="O6032" t="s">
        <v>165</v>
      </c>
      <c r="P6032" t="s">
        <v>165</v>
      </c>
      <c r="Q6032" t="s">
        <v>165</v>
      </c>
    </row>
    <row r="6033">
      <c r="B6033" t="s">
        <v>165</v>
      </c>
      <c r="C6033" t="s">
        <v>165</v>
      </c>
      <c r="D6033" t="s">
        <v>165</v>
      </c>
      <c r="E6033" t="s">
        <v>165</v>
      </c>
      <c r="F6033" t="s">
        <v>165</v>
      </c>
      <c r="G6033" t="s">
        <v>165</v>
      </c>
      <c r="H6033" t="s">
        <v>165</v>
      </c>
      <c r="K6033" t="s">
        <v>165</v>
      </c>
      <c r="L6033" t="s">
        <v>165</v>
      </c>
      <c r="M6033" t="s">
        <v>165</v>
      </c>
      <c r="N6033" t="s">
        <v>165</v>
      </c>
      <c r="O6033" t="s">
        <v>165</v>
      </c>
      <c r="P6033" t="s">
        <v>165</v>
      </c>
      <c r="Q6033" t="s">
        <v>165</v>
      </c>
    </row>
    <row r="6034">
      <c r="B6034" t="s">
        <v>165</v>
      </c>
      <c r="C6034" t="s">
        <v>165</v>
      </c>
      <c r="D6034" t="s">
        <v>165</v>
      </c>
      <c r="E6034" t="s">
        <v>165</v>
      </c>
      <c r="F6034" t="s">
        <v>165</v>
      </c>
      <c r="G6034" t="s">
        <v>165</v>
      </c>
      <c r="H6034" t="s">
        <v>165</v>
      </c>
      <c r="K6034" t="s">
        <v>165</v>
      </c>
      <c r="L6034" t="s">
        <v>165</v>
      </c>
      <c r="M6034" t="s">
        <v>165</v>
      </c>
      <c r="N6034" t="s">
        <v>165</v>
      </c>
      <c r="O6034" t="s">
        <v>165</v>
      </c>
      <c r="P6034" t="s">
        <v>165</v>
      </c>
      <c r="Q6034" t="s">
        <v>165</v>
      </c>
    </row>
    <row r="6035">
      <c r="B6035" t="s">
        <v>165</v>
      </c>
      <c r="C6035" t="s">
        <v>165</v>
      </c>
      <c r="D6035" t="s">
        <v>165</v>
      </c>
      <c r="E6035" t="s">
        <v>165</v>
      </c>
      <c r="F6035" t="s">
        <v>165</v>
      </c>
      <c r="G6035" t="s">
        <v>165</v>
      </c>
      <c r="H6035" t="s">
        <v>165</v>
      </c>
      <c r="K6035" t="s">
        <v>165</v>
      </c>
      <c r="L6035" t="s">
        <v>165</v>
      </c>
      <c r="M6035" t="s">
        <v>165</v>
      </c>
      <c r="N6035" t="s">
        <v>165</v>
      </c>
      <c r="O6035" t="s">
        <v>165</v>
      </c>
      <c r="P6035" t="s">
        <v>165</v>
      </c>
      <c r="Q6035" t="s">
        <v>165</v>
      </c>
    </row>
    <row r="6036">
      <c r="B6036" t="s">
        <v>165</v>
      </c>
      <c r="C6036" t="s">
        <v>165</v>
      </c>
      <c r="D6036" t="s">
        <v>165</v>
      </c>
      <c r="E6036" t="s">
        <v>165</v>
      </c>
      <c r="F6036" t="s">
        <v>165</v>
      </c>
      <c r="G6036" t="s">
        <v>165</v>
      </c>
      <c r="H6036" t="s">
        <v>165</v>
      </c>
      <c r="K6036" t="s">
        <v>165</v>
      </c>
      <c r="L6036" t="s">
        <v>165</v>
      </c>
      <c r="M6036" t="s">
        <v>165</v>
      </c>
      <c r="N6036" t="s">
        <v>165</v>
      </c>
      <c r="O6036" t="s">
        <v>165</v>
      </c>
      <c r="P6036" t="s">
        <v>165</v>
      </c>
      <c r="Q6036" t="s">
        <v>165</v>
      </c>
    </row>
    <row r="6037">
      <c r="B6037" t="s">
        <v>165</v>
      </c>
      <c r="C6037" t="s">
        <v>165</v>
      </c>
      <c r="D6037" t="s">
        <v>165</v>
      </c>
      <c r="E6037" t="s">
        <v>165</v>
      </c>
      <c r="F6037" t="s">
        <v>165</v>
      </c>
      <c r="G6037" t="s">
        <v>165</v>
      </c>
      <c r="H6037" t="s">
        <v>165</v>
      </c>
      <c r="K6037" t="s">
        <v>165</v>
      </c>
      <c r="L6037" t="s">
        <v>165</v>
      </c>
      <c r="M6037" t="s">
        <v>165</v>
      </c>
      <c r="N6037" t="s">
        <v>165</v>
      </c>
      <c r="O6037" t="s">
        <v>165</v>
      </c>
      <c r="P6037" t="s">
        <v>165</v>
      </c>
      <c r="Q6037" t="s">
        <v>165</v>
      </c>
    </row>
    <row r="6038">
      <c r="B6038" t="s">
        <v>165</v>
      </c>
      <c r="C6038" t="s">
        <v>165</v>
      </c>
      <c r="D6038" t="s">
        <v>165</v>
      </c>
      <c r="E6038" t="s">
        <v>165</v>
      </c>
      <c r="F6038" t="s">
        <v>165</v>
      </c>
      <c r="G6038" t="s">
        <v>165</v>
      </c>
      <c r="H6038" t="s">
        <v>165</v>
      </c>
      <c r="K6038" t="s">
        <v>165</v>
      </c>
      <c r="L6038" t="s">
        <v>165</v>
      </c>
      <c r="M6038" t="s">
        <v>165</v>
      </c>
      <c r="N6038" t="s">
        <v>165</v>
      </c>
      <c r="O6038" t="s">
        <v>165</v>
      </c>
      <c r="P6038" t="s">
        <v>165</v>
      </c>
      <c r="Q6038" t="s">
        <v>165</v>
      </c>
    </row>
    <row r="6039">
      <c r="B6039" t="s">
        <v>165</v>
      </c>
      <c r="C6039" t="s">
        <v>165</v>
      </c>
      <c r="D6039" t="s">
        <v>165</v>
      </c>
      <c r="E6039" t="s">
        <v>165</v>
      </c>
      <c r="F6039" t="s">
        <v>165</v>
      </c>
      <c r="G6039" t="s">
        <v>165</v>
      </c>
      <c r="H6039" t="s">
        <v>165</v>
      </c>
      <c r="K6039" t="s">
        <v>165</v>
      </c>
      <c r="L6039" t="s">
        <v>165</v>
      </c>
      <c r="M6039" t="s">
        <v>165</v>
      </c>
      <c r="N6039" t="s">
        <v>165</v>
      </c>
      <c r="O6039" t="s">
        <v>165</v>
      </c>
      <c r="P6039" t="s">
        <v>165</v>
      </c>
      <c r="Q6039" t="s">
        <v>165</v>
      </c>
    </row>
    <row r="6040">
      <c r="B6040" t="s">
        <v>165</v>
      </c>
      <c r="C6040" t="s">
        <v>165</v>
      </c>
      <c r="D6040" t="s">
        <v>165</v>
      </c>
      <c r="E6040" t="s">
        <v>165</v>
      </c>
      <c r="F6040" t="s">
        <v>165</v>
      </c>
      <c r="G6040" t="s">
        <v>165</v>
      </c>
      <c r="H6040" t="s">
        <v>165</v>
      </c>
      <c r="K6040" t="s">
        <v>165</v>
      </c>
      <c r="L6040" t="s">
        <v>165</v>
      </c>
      <c r="M6040" t="s">
        <v>165</v>
      </c>
      <c r="N6040" t="s">
        <v>165</v>
      </c>
      <c r="O6040" t="s">
        <v>165</v>
      </c>
      <c r="P6040" t="s">
        <v>165</v>
      </c>
      <c r="Q6040" t="s">
        <v>165</v>
      </c>
    </row>
    <row r="6041">
      <c r="B6041" t="s">
        <v>165</v>
      </c>
      <c r="C6041" t="s">
        <v>165</v>
      </c>
      <c r="D6041" t="s">
        <v>165</v>
      </c>
      <c r="E6041" t="s">
        <v>165</v>
      </c>
      <c r="F6041" t="s">
        <v>165</v>
      </c>
      <c r="G6041" t="s">
        <v>165</v>
      </c>
      <c r="H6041" t="s">
        <v>165</v>
      </c>
      <c r="K6041" t="s">
        <v>165</v>
      </c>
      <c r="L6041" t="s">
        <v>165</v>
      </c>
      <c r="M6041" t="s">
        <v>165</v>
      </c>
      <c r="N6041" t="s">
        <v>165</v>
      </c>
      <c r="O6041" t="s">
        <v>165</v>
      </c>
      <c r="P6041" t="s">
        <v>165</v>
      </c>
      <c r="Q6041" t="s">
        <v>165</v>
      </c>
    </row>
    <row r="6042">
      <c r="B6042" t="s">
        <v>165</v>
      </c>
      <c r="C6042" t="s">
        <v>165</v>
      </c>
      <c r="D6042" t="s">
        <v>165</v>
      </c>
      <c r="E6042" t="s">
        <v>165</v>
      </c>
      <c r="F6042" t="s">
        <v>165</v>
      </c>
      <c r="G6042" t="s">
        <v>165</v>
      </c>
      <c r="H6042" t="s">
        <v>165</v>
      </c>
      <c r="K6042" t="s">
        <v>165</v>
      </c>
      <c r="L6042" t="s">
        <v>165</v>
      </c>
      <c r="M6042" t="s">
        <v>165</v>
      </c>
      <c r="N6042" t="s">
        <v>165</v>
      </c>
      <c r="O6042" t="s">
        <v>165</v>
      </c>
      <c r="P6042" t="s">
        <v>165</v>
      </c>
      <c r="Q6042" t="s">
        <v>165</v>
      </c>
    </row>
    <row r="6043">
      <c r="B6043" t="s">
        <v>165</v>
      </c>
      <c r="C6043" t="s">
        <v>165</v>
      </c>
      <c r="D6043" t="s">
        <v>165</v>
      </c>
      <c r="E6043" t="s">
        <v>165</v>
      </c>
      <c r="F6043" t="s">
        <v>165</v>
      </c>
      <c r="G6043" t="s">
        <v>165</v>
      </c>
      <c r="H6043" t="s">
        <v>165</v>
      </c>
      <c r="K6043" t="s">
        <v>165</v>
      </c>
      <c r="L6043" t="s">
        <v>165</v>
      </c>
      <c r="M6043" t="s">
        <v>165</v>
      </c>
      <c r="N6043" t="s">
        <v>165</v>
      </c>
      <c r="O6043" t="s">
        <v>165</v>
      </c>
      <c r="P6043" t="s">
        <v>165</v>
      </c>
      <c r="Q6043" t="s">
        <v>165</v>
      </c>
    </row>
    <row r="6044">
      <c r="B6044" t="s">
        <v>165</v>
      </c>
      <c r="C6044" t="s">
        <v>165</v>
      </c>
      <c r="D6044" t="s">
        <v>165</v>
      </c>
      <c r="E6044" t="s">
        <v>165</v>
      </c>
      <c r="F6044" t="s">
        <v>165</v>
      </c>
      <c r="G6044" t="s">
        <v>165</v>
      </c>
      <c r="H6044" t="s">
        <v>165</v>
      </c>
      <c r="K6044" t="s">
        <v>165</v>
      </c>
      <c r="L6044" t="s">
        <v>165</v>
      </c>
      <c r="M6044" t="s">
        <v>165</v>
      </c>
      <c r="N6044" t="s">
        <v>165</v>
      </c>
      <c r="O6044" t="s">
        <v>165</v>
      </c>
      <c r="P6044" t="s">
        <v>165</v>
      </c>
      <c r="Q6044" t="s">
        <v>165</v>
      </c>
    </row>
    <row r="6045">
      <c r="B6045" t="s">
        <v>165</v>
      </c>
      <c r="C6045" t="s">
        <v>165</v>
      </c>
      <c r="D6045" t="s">
        <v>165</v>
      </c>
      <c r="E6045" t="s">
        <v>165</v>
      </c>
      <c r="F6045" t="s">
        <v>165</v>
      </c>
      <c r="G6045" t="s">
        <v>165</v>
      </c>
      <c r="H6045" t="s">
        <v>165</v>
      </c>
      <c r="K6045" t="s">
        <v>165</v>
      </c>
      <c r="L6045" t="s">
        <v>165</v>
      </c>
      <c r="M6045" t="s">
        <v>165</v>
      </c>
      <c r="N6045" t="s">
        <v>165</v>
      </c>
      <c r="O6045" t="s">
        <v>165</v>
      </c>
      <c r="P6045" t="s">
        <v>165</v>
      </c>
      <c r="Q6045" t="s">
        <v>165</v>
      </c>
    </row>
    <row r="6046">
      <c r="B6046" t="s">
        <v>165</v>
      </c>
      <c r="C6046" t="s">
        <v>165</v>
      </c>
      <c r="D6046" t="s">
        <v>165</v>
      </c>
      <c r="E6046" t="s">
        <v>165</v>
      </c>
      <c r="F6046" t="s">
        <v>165</v>
      </c>
      <c r="G6046" t="s">
        <v>165</v>
      </c>
      <c r="H6046" t="s">
        <v>165</v>
      </c>
      <c r="K6046" t="s">
        <v>165</v>
      </c>
      <c r="L6046" t="s">
        <v>165</v>
      </c>
      <c r="M6046" t="s">
        <v>165</v>
      </c>
      <c r="N6046" t="s">
        <v>165</v>
      </c>
      <c r="O6046" t="s">
        <v>165</v>
      </c>
      <c r="P6046" t="s">
        <v>165</v>
      </c>
      <c r="Q6046" t="s">
        <v>165</v>
      </c>
    </row>
    <row r="6047">
      <c r="B6047" t="s">
        <v>165</v>
      </c>
      <c r="C6047" t="s">
        <v>165</v>
      </c>
      <c r="D6047" t="s">
        <v>165</v>
      </c>
      <c r="E6047" t="s">
        <v>165</v>
      </c>
      <c r="F6047" t="s">
        <v>165</v>
      </c>
      <c r="G6047" t="s">
        <v>165</v>
      </c>
      <c r="H6047" t="s">
        <v>165</v>
      </c>
      <c r="K6047" t="s">
        <v>165</v>
      </c>
      <c r="L6047" t="s">
        <v>165</v>
      </c>
      <c r="M6047" t="s">
        <v>165</v>
      </c>
      <c r="N6047" t="s">
        <v>165</v>
      </c>
      <c r="O6047" t="s">
        <v>165</v>
      </c>
      <c r="P6047" t="s">
        <v>165</v>
      </c>
      <c r="Q6047" t="s">
        <v>165</v>
      </c>
    </row>
    <row r="6048">
      <c r="B6048" t="s">
        <v>165</v>
      </c>
      <c r="C6048" t="s">
        <v>165</v>
      </c>
      <c r="D6048" t="s">
        <v>165</v>
      </c>
      <c r="E6048" t="s">
        <v>165</v>
      </c>
      <c r="F6048" t="s">
        <v>165</v>
      </c>
      <c r="G6048" t="s">
        <v>165</v>
      </c>
      <c r="H6048" t="s">
        <v>165</v>
      </c>
      <c r="K6048" t="s">
        <v>165</v>
      </c>
      <c r="L6048" t="s">
        <v>165</v>
      </c>
      <c r="M6048" t="s">
        <v>165</v>
      </c>
      <c r="N6048" t="s">
        <v>165</v>
      </c>
      <c r="O6048" t="s">
        <v>165</v>
      </c>
      <c r="P6048" t="s">
        <v>165</v>
      </c>
      <c r="Q6048" t="s">
        <v>165</v>
      </c>
    </row>
    <row r="6049">
      <c r="B6049" t="s">
        <v>165</v>
      </c>
      <c r="C6049" t="s">
        <v>165</v>
      </c>
      <c r="D6049" t="s">
        <v>165</v>
      </c>
      <c r="E6049" t="s">
        <v>165</v>
      </c>
      <c r="F6049" t="s">
        <v>165</v>
      </c>
      <c r="G6049" t="s">
        <v>165</v>
      </c>
      <c r="H6049" t="s">
        <v>165</v>
      </c>
      <c r="K6049" t="s">
        <v>165</v>
      </c>
      <c r="L6049" t="s">
        <v>165</v>
      </c>
      <c r="M6049" t="s">
        <v>165</v>
      </c>
      <c r="N6049" t="s">
        <v>165</v>
      </c>
      <c r="O6049" t="s">
        <v>165</v>
      </c>
      <c r="P6049" t="s">
        <v>165</v>
      </c>
      <c r="Q6049" t="s">
        <v>165</v>
      </c>
    </row>
    <row r="6050">
      <c r="B6050" t="s">
        <v>165</v>
      </c>
      <c r="C6050" t="s">
        <v>165</v>
      </c>
      <c r="D6050" t="s">
        <v>165</v>
      </c>
      <c r="E6050" t="s">
        <v>165</v>
      </c>
      <c r="F6050" t="s">
        <v>165</v>
      </c>
      <c r="G6050" t="s">
        <v>165</v>
      </c>
      <c r="H6050" t="s">
        <v>165</v>
      </c>
      <c r="K6050" t="s">
        <v>165</v>
      </c>
      <c r="L6050" t="s">
        <v>165</v>
      </c>
      <c r="M6050" t="s">
        <v>165</v>
      </c>
      <c r="N6050" t="s">
        <v>165</v>
      </c>
      <c r="O6050" t="s">
        <v>165</v>
      </c>
      <c r="P6050" t="s">
        <v>165</v>
      </c>
      <c r="Q6050" t="s">
        <v>165</v>
      </c>
    </row>
    <row r="6051">
      <c r="B6051" t="s">
        <v>165</v>
      </c>
      <c r="C6051" t="s">
        <v>165</v>
      </c>
      <c r="D6051" t="s">
        <v>165</v>
      </c>
      <c r="E6051" t="s">
        <v>165</v>
      </c>
      <c r="F6051" t="s">
        <v>165</v>
      </c>
      <c r="G6051" t="s">
        <v>165</v>
      </c>
      <c r="H6051" t="s">
        <v>165</v>
      </c>
      <c r="K6051" t="s">
        <v>165</v>
      </c>
      <c r="L6051" t="s">
        <v>165</v>
      </c>
      <c r="M6051" t="s">
        <v>165</v>
      </c>
      <c r="N6051" t="s">
        <v>165</v>
      </c>
      <c r="O6051" t="s">
        <v>165</v>
      </c>
      <c r="P6051" t="s">
        <v>165</v>
      </c>
      <c r="Q6051" t="s">
        <v>165</v>
      </c>
    </row>
    <row r="6052">
      <c r="B6052" t="s">
        <v>165</v>
      </c>
      <c r="C6052" t="s">
        <v>165</v>
      </c>
      <c r="D6052" t="s">
        <v>165</v>
      </c>
      <c r="E6052" t="s">
        <v>165</v>
      </c>
      <c r="F6052" t="s">
        <v>165</v>
      </c>
      <c r="G6052" t="s">
        <v>165</v>
      </c>
      <c r="H6052" t="s">
        <v>165</v>
      </c>
      <c r="K6052" t="s">
        <v>165</v>
      </c>
      <c r="L6052" t="s">
        <v>165</v>
      </c>
      <c r="M6052" t="s">
        <v>165</v>
      </c>
      <c r="N6052" t="s">
        <v>165</v>
      </c>
      <c r="O6052" t="s">
        <v>165</v>
      </c>
      <c r="P6052" t="s">
        <v>165</v>
      </c>
      <c r="Q6052" t="s">
        <v>165</v>
      </c>
    </row>
    <row r="6053">
      <c r="B6053" t="s">
        <v>165</v>
      </c>
      <c r="C6053" t="s">
        <v>165</v>
      </c>
      <c r="D6053" t="s">
        <v>165</v>
      </c>
      <c r="E6053" t="s">
        <v>165</v>
      </c>
      <c r="F6053" t="s">
        <v>165</v>
      </c>
      <c r="G6053" t="s">
        <v>165</v>
      </c>
      <c r="H6053" t="s">
        <v>165</v>
      </c>
      <c r="K6053" t="s">
        <v>165</v>
      </c>
      <c r="L6053" t="s">
        <v>165</v>
      </c>
      <c r="M6053" t="s">
        <v>165</v>
      </c>
      <c r="N6053" t="s">
        <v>165</v>
      </c>
      <c r="O6053" t="s">
        <v>165</v>
      </c>
      <c r="P6053" t="s">
        <v>165</v>
      </c>
      <c r="Q6053" t="s">
        <v>165</v>
      </c>
    </row>
    <row r="6054">
      <c r="B6054" t="s">
        <v>165</v>
      </c>
      <c r="C6054" t="s">
        <v>165</v>
      </c>
      <c r="D6054" t="s">
        <v>165</v>
      </c>
      <c r="E6054" t="s">
        <v>165</v>
      </c>
      <c r="F6054" t="s">
        <v>165</v>
      </c>
      <c r="G6054" t="s">
        <v>165</v>
      </c>
      <c r="H6054" t="s">
        <v>165</v>
      </c>
      <c r="K6054" t="s">
        <v>165</v>
      </c>
      <c r="L6054" t="s">
        <v>165</v>
      </c>
      <c r="M6054" t="s">
        <v>165</v>
      </c>
      <c r="N6054" t="s">
        <v>165</v>
      </c>
      <c r="O6054" t="s">
        <v>165</v>
      </c>
      <c r="P6054" t="s">
        <v>165</v>
      </c>
      <c r="Q6054" t="s">
        <v>165</v>
      </c>
    </row>
    <row r="6055">
      <c r="B6055" t="s">
        <v>165</v>
      </c>
      <c r="C6055" t="s">
        <v>165</v>
      </c>
      <c r="D6055" t="s">
        <v>165</v>
      </c>
      <c r="E6055" t="s">
        <v>165</v>
      </c>
      <c r="F6055" t="s">
        <v>165</v>
      </c>
      <c r="G6055" t="s">
        <v>165</v>
      </c>
      <c r="H6055" t="s">
        <v>165</v>
      </c>
      <c r="K6055" t="s">
        <v>165</v>
      </c>
      <c r="L6055" t="s">
        <v>165</v>
      </c>
      <c r="M6055" t="s">
        <v>165</v>
      </c>
      <c r="N6055" t="s">
        <v>165</v>
      </c>
      <c r="O6055" t="s">
        <v>165</v>
      </c>
      <c r="P6055" t="s">
        <v>165</v>
      </c>
      <c r="Q6055" t="s">
        <v>165</v>
      </c>
    </row>
    <row r="6056">
      <c r="B6056" t="s">
        <v>165</v>
      </c>
      <c r="C6056" t="s">
        <v>165</v>
      </c>
      <c r="D6056" t="s">
        <v>165</v>
      </c>
      <c r="E6056" t="s">
        <v>165</v>
      </c>
      <c r="F6056" t="s">
        <v>165</v>
      </c>
      <c r="G6056" t="s">
        <v>165</v>
      </c>
      <c r="H6056" t="s">
        <v>165</v>
      </c>
      <c r="K6056" t="s">
        <v>165</v>
      </c>
      <c r="L6056" t="s">
        <v>165</v>
      </c>
      <c r="M6056" t="s">
        <v>165</v>
      </c>
      <c r="N6056" t="s">
        <v>165</v>
      </c>
      <c r="O6056" t="s">
        <v>165</v>
      </c>
      <c r="P6056" t="s">
        <v>165</v>
      </c>
      <c r="Q6056" t="s">
        <v>165</v>
      </c>
    </row>
    <row r="6057">
      <c r="B6057" t="s">
        <v>165</v>
      </c>
      <c r="C6057" t="s">
        <v>165</v>
      </c>
      <c r="D6057" t="s">
        <v>165</v>
      </c>
      <c r="E6057" t="s">
        <v>165</v>
      </c>
      <c r="F6057" t="s">
        <v>165</v>
      </c>
      <c r="G6057" t="s">
        <v>165</v>
      </c>
      <c r="H6057" t="s">
        <v>165</v>
      </c>
      <c r="K6057" t="s">
        <v>165</v>
      </c>
      <c r="L6057" t="s">
        <v>165</v>
      </c>
      <c r="M6057" t="s">
        <v>165</v>
      </c>
      <c r="N6057" t="s">
        <v>165</v>
      </c>
      <c r="O6057" t="s">
        <v>165</v>
      </c>
      <c r="P6057" t="s">
        <v>165</v>
      </c>
      <c r="Q6057" t="s">
        <v>165</v>
      </c>
    </row>
    <row r="6058">
      <c r="B6058" t="s">
        <v>165</v>
      </c>
      <c r="C6058" t="s">
        <v>165</v>
      </c>
      <c r="D6058" t="s">
        <v>165</v>
      </c>
      <c r="E6058" t="s">
        <v>165</v>
      </c>
      <c r="F6058" t="s">
        <v>165</v>
      </c>
      <c r="G6058" t="s">
        <v>165</v>
      </c>
      <c r="H6058" t="s">
        <v>165</v>
      </c>
      <c r="K6058" t="s">
        <v>165</v>
      </c>
      <c r="L6058" t="s">
        <v>165</v>
      </c>
      <c r="M6058" t="s">
        <v>165</v>
      </c>
      <c r="N6058" t="s">
        <v>165</v>
      </c>
      <c r="O6058" t="s">
        <v>165</v>
      </c>
      <c r="P6058" t="s">
        <v>165</v>
      </c>
      <c r="Q6058" t="s">
        <v>165</v>
      </c>
    </row>
    <row r="6059">
      <c r="B6059" t="s">
        <v>165</v>
      </c>
      <c r="C6059" t="s">
        <v>165</v>
      </c>
      <c r="D6059" t="s">
        <v>165</v>
      </c>
      <c r="E6059" t="s">
        <v>165</v>
      </c>
      <c r="F6059" t="s">
        <v>165</v>
      </c>
      <c r="G6059" t="s">
        <v>165</v>
      </c>
      <c r="H6059" t="s">
        <v>165</v>
      </c>
      <c r="K6059" t="s">
        <v>165</v>
      </c>
      <c r="L6059" t="s">
        <v>165</v>
      </c>
      <c r="M6059" t="s">
        <v>165</v>
      </c>
      <c r="N6059" t="s">
        <v>165</v>
      </c>
      <c r="O6059" t="s">
        <v>165</v>
      </c>
      <c r="P6059" t="s">
        <v>165</v>
      </c>
      <c r="Q6059" t="s">
        <v>165</v>
      </c>
    </row>
    <row r="6060">
      <c r="B6060" t="s">
        <v>165</v>
      </c>
      <c r="C6060" t="s">
        <v>165</v>
      </c>
      <c r="D6060" t="s">
        <v>165</v>
      </c>
      <c r="E6060" t="s">
        <v>165</v>
      </c>
      <c r="F6060" t="s">
        <v>165</v>
      </c>
      <c r="G6060" t="s">
        <v>165</v>
      </c>
      <c r="H6060" t="s">
        <v>165</v>
      </c>
      <c r="K6060" t="s">
        <v>165</v>
      </c>
      <c r="L6060" t="s">
        <v>165</v>
      </c>
      <c r="M6060" t="s">
        <v>165</v>
      </c>
      <c r="N6060" t="s">
        <v>165</v>
      </c>
      <c r="O6060" t="s">
        <v>165</v>
      </c>
      <c r="P6060" t="s">
        <v>165</v>
      </c>
      <c r="Q6060" t="s">
        <v>165</v>
      </c>
    </row>
    <row r="6061">
      <c r="B6061" t="s">
        <v>165</v>
      </c>
      <c r="C6061" t="s">
        <v>165</v>
      </c>
      <c r="D6061" t="s">
        <v>165</v>
      </c>
      <c r="E6061" t="s">
        <v>165</v>
      </c>
      <c r="F6061" t="s">
        <v>165</v>
      </c>
      <c r="G6061" t="s">
        <v>165</v>
      </c>
      <c r="H6061" t="s">
        <v>165</v>
      </c>
      <c r="K6061" t="s">
        <v>165</v>
      </c>
      <c r="L6061" t="s">
        <v>165</v>
      </c>
      <c r="M6061" t="s">
        <v>165</v>
      </c>
      <c r="N6061" t="s">
        <v>165</v>
      </c>
      <c r="O6061" t="s">
        <v>165</v>
      </c>
      <c r="P6061" t="s">
        <v>165</v>
      </c>
      <c r="Q6061" t="s">
        <v>165</v>
      </c>
    </row>
    <row r="6062">
      <c r="B6062" t="s">
        <v>165</v>
      </c>
      <c r="C6062" t="s">
        <v>165</v>
      </c>
      <c r="D6062" t="s">
        <v>165</v>
      </c>
      <c r="E6062" t="s">
        <v>165</v>
      </c>
      <c r="F6062" t="s">
        <v>165</v>
      </c>
      <c r="G6062" t="s">
        <v>165</v>
      </c>
      <c r="H6062" t="s">
        <v>165</v>
      </c>
      <c r="K6062" t="s">
        <v>165</v>
      </c>
      <c r="L6062" t="s">
        <v>165</v>
      </c>
      <c r="M6062" t="s">
        <v>165</v>
      </c>
      <c r="N6062" t="s">
        <v>165</v>
      </c>
      <c r="O6062" t="s">
        <v>165</v>
      </c>
      <c r="P6062" t="s">
        <v>165</v>
      </c>
      <c r="Q6062" t="s">
        <v>165</v>
      </c>
    </row>
    <row r="6063">
      <c r="B6063" t="s">
        <v>165</v>
      </c>
      <c r="C6063" t="s">
        <v>165</v>
      </c>
      <c r="D6063" t="s">
        <v>165</v>
      </c>
      <c r="E6063" t="s">
        <v>165</v>
      </c>
      <c r="F6063" t="s">
        <v>165</v>
      </c>
      <c r="G6063" t="s">
        <v>165</v>
      </c>
      <c r="H6063" t="s">
        <v>165</v>
      </c>
      <c r="K6063" t="s">
        <v>165</v>
      </c>
      <c r="L6063" t="s">
        <v>165</v>
      </c>
      <c r="M6063" t="s">
        <v>165</v>
      </c>
      <c r="N6063" t="s">
        <v>165</v>
      </c>
      <c r="O6063" t="s">
        <v>165</v>
      </c>
      <c r="P6063" t="s">
        <v>165</v>
      </c>
      <c r="Q6063" t="s">
        <v>165</v>
      </c>
    </row>
    <row r="6064">
      <c r="B6064" t="s">
        <v>165</v>
      </c>
      <c r="C6064" t="s">
        <v>165</v>
      </c>
      <c r="D6064" t="s">
        <v>165</v>
      </c>
      <c r="E6064" t="s">
        <v>165</v>
      </c>
      <c r="F6064" t="s">
        <v>165</v>
      </c>
      <c r="G6064" t="s">
        <v>165</v>
      </c>
      <c r="H6064" t="s">
        <v>165</v>
      </c>
      <c r="K6064" t="s">
        <v>165</v>
      </c>
      <c r="L6064" t="s">
        <v>165</v>
      </c>
      <c r="M6064" t="s">
        <v>165</v>
      </c>
      <c r="N6064" t="s">
        <v>165</v>
      </c>
      <c r="O6064" t="s">
        <v>165</v>
      </c>
      <c r="P6064" t="s">
        <v>165</v>
      </c>
      <c r="Q6064" t="s">
        <v>165</v>
      </c>
    </row>
    <row r="6065">
      <c r="B6065" t="s">
        <v>165</v>
      </c>
      <c r="C6065" t="s">
        <v>165</v>
      </c>
      <c r="D6065" t="s">
        <v>165</v>
      </c>
      <c r="E6065" t="s">
        <v>165</v>
      </c>
      <c r="F6065" t="s">
        <v>165</v>
      </c>
      <c r="G6065" t="s">
        <v>165</v>
      </c>
      <c r="H6065" t="s">
        <v>165</v>
      </c>
      <c r="K6065" t="s">
        <v>165</v>
      </c>
      <c r="L6065" t="s">
        <v>165</v>
      </c>
      <c r="M6065" t="s">
        <v>165</v>
      </c>
      <c r="N6065" t="s">
        <v>165</v>
      </c>
      <c r="O6065" t="s">
        <v>165</v>
      </c>
      <c r="P6065" t="s">
        <v>165</v>
      </c>
      <c r="Q6065" t="s">
        <v>165</v>
      </c>
    </row>
    <row r="6066">
      <c r="B6066" t="s">
        <v>165</v>
      </c>
      <c r="C6066" t="s">
        <v>165</v>
      </c>
      <c r="D6066" t="s">
        <v>165</v>
      </c>
      <c r="E6066" t="s">
        <v>165</v>
      </c>
      <c r="F6066" t="s">
        <v>165</v>
      </c>
      <c r="G6066" t="s">
        <v>165</v>
      </c>
      <c r="H6066" t="s">
        <v>165</v>
      </c>
      <c r="K6066" t="s">
        <v>165</v>
      </c>
      <c r="L6066" t="s">
        <v>165</v>
      </c>
      <c r="M6066" t="s">
        <v>165</v>
      </c>
      <c r="N6066" t="s">
        <v>165</v>
      </c>
      <c r="O6066" t="s">
        <v>165</v>
      </c>
      <c r="P6066" t="s">
        <v>165</v>
      </c>
      <c r="Q6066" t="s">
        <v>165</v>
      </c>
    </row>
    <row r="6067">
      <c r="B6067" t="s">
        <v>165</v>
      </c>
      <c r="C6067" t="s">
        <v>165</v>
      </c>
      <c r="D6067" t="s">
        <v>165</v>
      </c>
      <c r="E6067" t="s">
        <v>165</v>
      </c>
      <c r="F6067" t="s">
        <v>165</v>
      </c>
      <c r="G6067" t="s">
        <v>165</v>
      </c>
      <c r="H6067" t="s">
        <v>165</v>
      </c>
      <c r="K6067" t="s">
        <v>165</v>
      </c>
      <c r="L6067" t="s">
        <v>165</v>
      </c>
      <c r="M6067" t="s">
        <v>165</v>
      </c>
      <c r="N6067" t="s">
        <v>165</v>
      </c>
      <c r="O6067" t="s">
        <v>165</v>
      </c>
      <c r="P6067" t="s">
        <v>165</v>
      </c>
      <c r="Q6067" t="s">
        <v>165</v>
      </c>
    </row>
    <row r="6068">
      <c r="B6068" t="s">
        <v>165</v>
      </c>
      <c r="C6068" t="s">
        <v>165</v>
      </c>
      <c r="D6068" t="s">
        <v>165</v>
      </c>
      <c r="E6068" t="s">
        <v>165</v>
      </c>
      <c r="F6068" t="s">
        <v>165</v>
      </c>
      <c r="G6068" t="s">
        <v>165</v>
      </c>
      <c r="H6068" t="s">
        <v>165</v>
      </c>
      <c r="K6068" t="s">
        <v>165</v>
      </c>
      <c r="L6068" t="s">
        <v>165</v>
      </c>
      <c r="M6068" t="s">
        <v>165</v>
      </c>
      <c r="N6068" t="s">
        <v>165</v>
      </c>
      <c r="O6068" t="s">
        <v>165</v>
      </c>
      <c r="P6068" t="s">
        <v>165</v>
      </c>
      <c r="Q6068" t="s">
        <v>165</v>
      </c>
    </row>
    <row r="6069">
      <c r="B6069" t="s">
        <v>165</v>
      </c>
      <c r="C6069" t="s">
        <v>165</v>
      </c>
      <c r="D6069" t="s">
        <v>165</v>
      </c>
      <c r="E6069" t="s">
        <v>165</v>
      </c>
      <c r="F6069" t="s">
        <v>165</v>
      </c>
      <c r="G6069" t="s">
        <v>165</v>
      </c>
      <c r="H6069" t="s">
        <v>165</v>
      </c>
      <c r="K6069" t="s">
        <v>165</v>
      </c>
      <c r="L6069" t="s">
        <v>165</v>
      </c>
      <c r="M6069" t="s">
        <v>165</v>
      </c>
      <c r="N6069" t="s">
        <v>165</v>
      </c>
      <c r="O6069" t="s">
        <v>165</v>
      </c>
      <c r="P6069" t="s">
        <v>165</v>
      </c>
      <c r="Q6069" t="s">
        <v>165</v>
      </c>
    </row>
    <row r="6070">
      <c r="B6070" t="s">
        <v>165</v>
      </c>
      <c r="C6070" t="s">
        <v>165</v>
      </c>
      <c r="D6070" t="s">
        <v>165</v>
      </c>
      <c r="E6070" t="s">
        <v>165</v>
      </c>
      <c r="F6070" t="s">
        <v>165</v>
      </c>
      <c r="G6070" t="s">
        <v>165</v>
      </c>
      <c r="H6070" t="s">
        <v>165</v>
      </c>
      <c r="K6070" t="s">
        <v>165</v>
      </c>
      <c r="L6070" t="s">
        <v>165</v>
      </c>
      <c r="M6070" t="s">
        <v>165</v>
      </c>
      <c r="N6070" t="s">
        <v>165</v>
      </c>
      <c r="O6070" t="s">
        <v>165</v>
      </c>
      <c r="P6070" t="s">
        <v>165</v>
      </c>
      <c r="Q6070" t="s">
        <v>165</v>
      </c>
    </row>
    <row r="6071">
      <c r="B6071" t="s">
        <v>165</v>
      </c>
      <c r="C6071" t="s">
        <v>165</v>
      </c>
      <c r="D6071" t="s">
        <v>165</v>
      </c>
      <c r="E6071" t="s">
        <v>165</v>
      </c>
      <c r="F6071" t="s">
        <v>165</v>
      </c>
      <c r="G6071" t="s">
        <v>165</v>
      </c>
      <c r="H6071" t="s">
        <v>165</v>
      </c>
      <c r="K6071" t="s">
        <v>165</v>
      </c>
      <c r="L6071" t="s">
        <v>165</v>
      </c>
      <c r="M6071" t="s">
        <v>165</v>
      </c>
      <c r="N6071" t="s">
        <v>165</v>
      </c>
      <c r="O6071" t="s">
        <v>165</v>
      </c>
      <c r="P6071" t="s">
        <v>165</v>
      </c>
      <c r="Q6071" t="s">
        <v>165</v>
      </c>
    </row>
    <row r="6072">
      <c r="B6072" t="s">
        <v>165</v>
      </c>
      <c r="C6072" t="s">
        <v>165</v>
      </c>
      <c r="D6072" t="s">
        <v>165</v>
      </c>
      <c r="E6072" t="s">
        <v>165</v>
      </c>
      <c r="F6072" t="s">
        <v>165</v>
      </c>
      <c r="G6072" t="s">
        <v>165</v>
      </c>
      <c r="H6072" t="s">
        <v>165</v>
      </c>
      <c r="K6072" t="s">
        <v>165</v>
      </c>
      <c r="L6072" t="s">
        <v>165</v>
      </c>
      <c r="M6072" t="s">
        <v>165</v>
      </c>
      <c r="N6072" t="s">
        <v>165</v>
      </c>
      <c r="O6072" t="s">
        <v>165</v>
      </c>
      <c r="P6072" t="s">
        <v>165</v>
      </c>
      <c r="Q6072" t="s">
        <v>165</v>
      </c>
    </row>
    <row r="6073">
      <c r="B6073" t="s">
        <v>165</v>
      </c>
      <c r="C6073" t="s">
        <v>165</v>
      </c>
      <c r="D6073" t="s">
        <v>165</v>
      </c>
      <c r="E6073" t="s">
        <v>165</v>
      </c>
      <c r="F6073" t="s">
        <v>165</v>
      </c>
      <c r="G6073" t="s">
        <v>165</v>
      </c>
      <c r="H6073" t="s">
        <v>165</v>
      </c>
      <c r="K6073" t="s">
        <v>165</v>
      </c>
      <c r="L6073" t="s">
        <v>165</v>
      </c>
      <c r="M6073" t="s">
        <v>165</v>
      </c>
      <c r="N6073" t="s">
        <v>165</v>
      </c>
      <c r="O6073" t="s">
        <v>165</v>
      </c>
      <c r="P6073" t="s">
        <v>165</v>
      </c>
      <c r="Q6073" t="s">
        <v>165</v>
      </c>
    </row>
    <row r="6074">
      <c r="B6074" t="s">
        <v>165</v>
      </c>
      <c r="C6074" t="s">
        <v>165</v>
      </c>
      <c r="D6074" t="s">
        <v>165</v>
      </c>
      <c r="E6074" t="s">
        <v>165</v>
      </c>
      <c r="F6074" t="s">
        <v>165</v>
      </c>
      <c r="G6074" t="s">
        <v>165</v>
      </c>
      <c r="H6074" t="s">
        <v>165</v>
      </c>
      <c r="K6074" t="s">
        <v>165</v>
      </c>
      <c r="L6074" t="s">
        <v>165</v>
      </c>
      <c r="M6074" t="s">
        <v>165</v>
      </c>
      <c r="N6074" t="s">
        <v>165</v>
      </c>
      <c r="O6074" t="s">
        <v>165</v>
      </c>
      <c r="P6074" t="s">
        <v>165</v>
      </c>
      <c r="Q6074" t="s">
        <v>165</v>
      </c>
    </row>
    <row r="6075">
      <c r="B6075" t="s">
        <v>165</v>
      </c>
      <c r="C6075" t="s">
        <v>165</v>
      </c>
      <c r="D6075" t="s">
        <v>165</v>
      </c>
      <c r="E6075" t="s">
        <v>165</v>
      </c>
      <c r="F6075" t="s">
        <v>165</v>
      </c>
      <c r="G6075" t="s">
        <v>165</v>
      </c>
      <c r="H6075" t="s">
        <v>165</v>
      </c>
      <c r="K6075" t="s">
        <v>165</v>
      </c>
      <c r="L6075" t="s">
        <v>165</v>
      </c>
      <c r="M6075" t="s">
        <v>165</v>
      </c>
      <c r="N6075" t="s">
        <v>165</v>
      </c>
      <c r="O6075" t="s">
        <v>165</v>
      </c>
      <c r="P6075" t="s">
        <v>165</v>
      </c>
      <c r="Q6075" t="s">
        <v>165</v>
      </c>
    </row>
    <row r="6076">
      <c r="B6076" t="s">
        <v>165</v>
      </c>
      <c r="C6076" t="s">
        <v>165</v>
      </c>
      <c r="D6076" t="s">
        <v>165</v>
      </c>
      <c r="E6076" t="s">
        <v>165</v>
      </c>
      <c r="F6076" t="s">
        <v>165</v>
      </c>
      <c r="G6076" t="s">
        <v>165</v>
      </c>
      <c r="H6076" t="s">
        <v>165</v>
      </c>
      <c r="K6076" t="s">
        <v>165</v>
      </c>
      <c r="L6076" t="s">
        <v>165</v>
      </c>
      <c r="M6076" t="s">
        <v>165</v>
      </c>
      <c r="N6076" t="s">
        <v>165</v>
      </c>
      <c r="O6076" t="s">
        <v>165</v>
      </c>
      <c r="P6076" t="s">
        <v>165</v>
      </c>
      <c r="Q6076" t="s">
        <v>165</v>
      </c>
    </row>
    <row r="6077">
      <c r="B6077" t="s">
        <v>165</v>
      </c>
      <c r="C6077" t="s">
        <v>165</v>
      </c>
      <c r="D6077" t="s">
        <v>165</v>
      </c>
      <c r="E6077" t="s">
        <v>165</v>
      </c>
      <c r="F6077" t="s">
        <v>165</v>
      </c>
      <c r="G6077" t="s">
        <v>165</v>
      </c>
      <c r="H6077" t="s">
        <v>165</v>
      </c>
      <c r="K6077" t="s">
        <v>165</v>
      </c>
      <c r="L6077" t="s">
        <v>165</v>
      </c>
      <c r="M6077" t="s">
        <v>165</v>
      </c>
      <c r="N6077" t="s">
        <v>165</v>
      </c>
      <c r="O6077" t="s">
        <v>165</v>
      </c>
      <c r="P6077" t="s">
        <v>165</v>
      </c>
      <c r="Q6077" t="s">
        <v>165</v>
      </c>
    </row>
    <row r="6078">
      <c r="B6078" t="s">
        <v>165</v>
      </c>
      <c r="C6078" t="s">
        <v>165</v>
      </c>
      <c r="D6078" t="s">
        <v>165</v>
      </c>
      <c r="E6078" t="s">
        <v>165</v>
      </c>
      <c r="F6078" t="s">
        <v>165</v>
      </c>
      <c r="G6078" t="s">
        <v>165</v>
      </c>
      <c r="H6078" t="s">
        <v>165</v>
      </c>
      <c r="K6078" t="s">
        <v>165</v>
      </c>
      <c r="L6078" t="s">
        <v>165</v>
      </c>
      <c r="M6078" t="s">
        <v>165</v>
      </c>
      <c r="N6078" t="s">
        <v>165</v>
      </c>
      <c r="O6078" t="s">
        <v>165</v>
      </c>
      <c r="P6078" t="s">
        <v>165</v>
      </c>
      <c r="Q6078" t="s">
        <v>165</v>
      </c>
    </row>
    <row r="6079">
      <c r="B6079" t="s">
        <v>165</v>
      </c>
      <c r="C6079" t="s">
        <v>165</v>
      </c>
      <c r="D6079" t="s">
        <v>165</v>
      </c>
      <c r="E6079" t="s">
        <v>165</v>
      </c>
      <c r="F6079" t="s">
        <v>165</v>
      </c>
      <c r="G6079" t="s">
        <v>165</v>
      </c>
      <c r="H6079" t="s">
        <v>165</v>
      </c>
      <c r="K6079" t="s">
        <v>165</v>
      </c>
      <c r="L6079" t="s">
        <v>165</v>
      </c>
      <c r="M6079" t="s">
        <v>165</v>
      </c>
      <c r="N6079" t="s">
        <v>165</v>
      </c>
      <c r="O6079" t="s">
        <v>165</v>
      </c>
      <c r="P6079" t="s">
        <v>165</v>
      </c>
      <c r="Q6079" t="s">
        <v>165</v>
      </c>
    </row>
    <row r="6080">
      <c r="B6080" t="s">
        <v>165</v>
      </c>
      <c r="C6080" t="s">
        <v>165</v>
      </c>
      <c r="D6080" t="s">
        <v>165</v>
      </c>
      <c r="E6080" t="s">
        <v>165</v>
      </c>
      <c r="F6080" t="s">
        <v>165</v>
      </c>
      <c r="G6080" t="s">
        <v>165</v>
      </c>
      <c r="H6080" t="s">
        <v>165</v>
      </c>
      <c r="K6080" t="s">
        <v>165</v>
      </c>
      <c r="L6080" t="s">
        <v>165</v>
      </c>
      <c r="M6080" t="s">
        <v>165</v>
      </c>
      <c r="N6080" t="s">
        <v>165</v>
      </c>
      <c r="O6080" t="s">
        <v>165</v>
      </c>
      <c r="P6080" t="s">
        <v>165</v>
      </c>
      <c r="Q6080" t="s">
        <v>165</v>
      </c>
    </row>
    <row r="6081">
      <c r="B6081" t="s">
        <v>165</v>
      </c>
      <c r="C6081" t="s">
        <v>165</v>
      </c>
      <c r="D6081" t="s">
        <v>165</v>
      </c>
      <c r="E6081" t="s">
        <v>165</v>
      </c>
      <c r="F6081" t="s">
        <v>165</v>
      </c>
      <c r="G6081" t="s">
        <v>165</v>
      </c>
      <c r="H6081" t="s">
        <v>165</v>
      </c>
      <c r="K6081" t="s">
        <v>165</v>
      </c>
      <c r="L6081" t="s">
        <v>165</v>
      </c>
      <c r="M6081" t="s">
        <v>165</v>
      </c>
      <c r="N6081" t="s">
        <v>165</v>
      </c>
      <c r="O6081" t="s">
        <v>165</v>
      </c>
      <c r="P6081" t="s">
        <v>165</v>
      </c>
      <c r="Q6081" t="s">
        <v>165</v>
      </c>
    </row>
    <row r="6082">
      <c r="B6082" t="s">
        <v>165</v>
      </c>
      <c r="C6082" t="s">
        <v>165</v>
      </c>
      <c r="D6082" t="s">
        <v>165</v>
      </c>
      <c r="E6082" t="s">
        <v>165</v>
      </c>
      <c r="F6082" t="s">
        <v>165</v>
      </c>
      <c r="G6082" t="s">
        <v>165</v>
      </c>
      <c r="H6082" t="s">
        <v>165</v>
      </c>
      <c r="K6082" t="s">
        <v>165</v>
      </c>
      <c r="L6082" t="s">
        <v>165</v>
      </c>
      <c r="M6082" t="s">
        <v>165</v>
      </c>
      <c r="N6082" t="s">
        <v>165</v>
      </c>
      <c r="O6082" t="s">
        <v>165</v>
      </c>
      <c r="P6082" t="s">
        <v>165</v>
      </c>
      <c r="Q6082" t="s">
        <v>165</v>
      </c>
    </row>
    <row r="6083">
      <c r="B6083" t="s">
        <v>165</v>
      </c>
      <c r="C6083" t="s">
        <v>165</v>
      </c>
      <c r="D6083" t="s">
        <v>165</v>
      </c>
      <c r="E6083" t="s">
        <v>165</v>
      </c>
      <c r="F6083" t="s">
        <v>165</v>
      </c>
      <c r="G6083" t="s">
        <v>165</v>
      </c>
      <c r="H6083" t="s">
        <v>165</v>
      </c>
      <c r="K6083" t="s">
        <v>165</v>
      </c>
      <c r="L6083" t="s">
        <v>165</v>
      </c>
      <c r="M6083" t="s">
        <v>165</v>
      </c>
      <c r="N6083" t="s">
        <v>165</v>
      </c>
      <c r="O6083" t="s">
        <v>165</v>
      </c>
      <c r="P6083" t="s">
        <v>165</v>
      </c>
      <c r="Q6083" t="s">
        <v>165</v>
      </c>
    </row>
    <row r="6084">
      <c r="B6084" t="s">
        <v>165</v>
      </c>
      <c r="C6084" t="s">
        <v>165</v>
      </c>
      <c r="D6084" t="s">
        <v>165</v>
      </c>
      <c r="E6084" t="s">
        <v>165</v>
      </c>
      <c r="F6084" t="s">
        <v>165</v>
      </c>
      <c r="G6084" t="s">
        <v>165</v>
      </c>
      <c r="H6084" t="s">
        <v>165</v>
      </c>
      <c r="K6084" t="s">
        <v>165</v>
      </c>
      <c r="L6084" t="s">
        <v>165</v>
      </c>
      <c r="M6084" t="s">
        <v>165</v>
      </c>
      <c r="N6084" t="s">
        <v>165</v>
      </c>
      <c r="O6084" t="s">
        <v>165</v>
      </c>
      <c r="P6084" t="s">
        <v>165</v>
      </c>
      <c r="Q6084" t="s">
        <v>165</v>
      </c>
    </row>
    <row r="6085">
      <c r="B6085" t="s">
        <v>165</v>
      </c>
      <c r="C6085" t="s">
        <v>165</v>
      </c>
      <c r="D6085" t="s">
        <v>165</v>
      </c>
      <c r="E6085" t="s">
        <v>165</v>
      </c>
      <c r="F6085" t="s">
        <v>165</v>
      </c>
      <c r="G6085" t="s">
        <v>165</v>
      </c>
      <c r="H6085" t="s">
        <v>165</v>
      </c>
      <c r="K6085" t="s">
        <v>165</v>
      </c>
      <c r="L6085" t="s">
        <v>165</v>
      </c>
      <c r="M6085" t="s">
        <v>165</v>
      </c>
      <c r="N6085" t="s">
        <v>165</v>
      </c>
      <c r="O6085" t="s">
        <v>165</v>
      </c>
      <c r="P6085" t="s">
        <v>165</v>
      </c>
      <c r="Q6085" t="s">
        <v>165</v>
      </c>
    </row>
    <row r="6086">
      <c r="B6086" t="s">
        <v>165</v>
      </c>
      <c r="C6086" t="s">
        <v>165</v>
      </c>
      <c r="D6086" t="s">
        <v>165</v>
      </c>
      <c r="E6086" t="s">
        <v>165</v>
      </c>
      <c r="F6086" t="s">
        <v>165</v>
      </c>
      <c r="G6086" t="s">
        <v>165</v>
      </c>
      <c r="H6086" t="s">
        <v>165</v>
      </c>
      <c r="K6086" t="s">
        <v>165</v>
      </c>
      <c r="L6086" t="s">
        <v>165</v>
      </c>
      <c r="M6086" t="s">
        <v>165</v>
      </c>
      <c r="N6086" t="s">
        <v>165</v>
      </c>
      <c r="O6086" t="s">
        <v>165</v>
      </c>
      <c r="P6086" t="s">
        <v>165</v>
      </c>
      <c r="Q6086" t="s">
        <v>165</v>
      </c>
    </row>
    <row r="6087">
      <c r="B6087" t="s">
        <v>165</v>
      </c>
      <c r="C6087" t="s">
        <v>165</v>
      </c>
      <c r="D6087" t="s">
        <v>165</v>
      </c>
      <c r="E6087" t="s">
        <v>165</v>
      </c>
      <c r="F6087" t="s">
        <v>165</v>
      </c>
      <c r="G6087" t="s">
        <v>165</v>
      </c>
      <c r="H6087" t="s">
        <v>165</v>
      </c>
      <c r="K6087" t="s">
        <v>165</v>
      </c>
      <c r="L6087" t="s">
        <v>165</v>
      </c>
      <c r="M6087" t="s">
        <v>165</v>
      </c>
      <c r="N6087" t="s">
        <v>165</v>
      </c>
      <c r="O6087" t="s">
        <v>165</v>
      </c>
      <c r="P6087" t="s">
        <v>165</v>
      </c>
      <c r="Q6087" t="s">
        <v>165</v>
      </c>
    </row>
    <row r="6088">
      <c r="B6088" t="s">
        <v>165</v>
      </c>
      <c r="C6088" t="s">
        <v>165</v>
      </c>
      <c r="D6088" t="s">
        <v>165</v>
      </c>
      <c r="E6088" t="s">
        <v>165</v>
      </c>
      <c r="F6088" t="s">
        <v>165</v>
      </c>
      <c r="G6088" t="s">
        <v>165</v>
      </c>
      <c r="H6088" t="s">
        <v>165</v>
      </c>
      <c r="K6088" t="s">
        <v>165</v>
      </c>
      <c r="L6088" t="s">
        <v>165</v>
      </c>
      <c r="M6088" t="s">
        <v>165</v>
      </c>
      <c r="N6088" t="s">
        <v>165</v>
      </c>
      <c r="O6088" t="s">
        <v>165</v>
      </c>
      <c r="P6088" t="s">
        <v>165</v>
      </c>
      <c r="Q6088" t="s">
        <v>165</v>
      </c>
    </row>
    <row r="6089">
      <c r="B6089" t="s">
        <v>165</v>
      </c>
      <c r="C6089" t="s">
        <v>165</v>
      </c>
      <c r="D6089" t="s">
        <v>165</v>
      </c>
      <c r="E6089" t="s">
        <v>165</v>
      </c>
      <c r="F6089" t="s">
        <v>165</v>
      </c>
      <c r="G6089" t="s">
        <v>165</v>
      </c>
      <c r="H6089" t="s">
        <v>165</v>
      </c>
      <c r="K6089" t="s">
        <v>165</v>
      </c>
      <c r="L6089" t="s">
        <v>165</v>
      </c>
      <c r="M6089" t="s">
        <v>165</v>
      </c>
      <c r="N6089" t="s">
        <v>165</v>
      </c>
      <c r="O6089" t="s">
        <v>165</v>
      </c>
      <c r="P6089" t="s">
        <v>165</v>
      </c>
      <c r="Q6089" t="s">
        <v>165</v>
      </c>
    </row>
    <row r="6090">
      <c r="B6090" t="s">
        <v>165</v>
      </c>
      <c r="C6090" t="s">
        <v>165</v>
      </c>
      <c r="D6090" t="s">
        <v>165</v>
      </c>
      <c r="E6090" t="s">
        <v>165</v>
      </c>
      <c r="F6090" t="s">
        <v>165</v>
      </c>
      <c r="G6090" t="s">
        <v>165</v>
      </c>
      <c r="H6090" t="s">
        <v>165</v>
      </c>
      <c r="K6090" t="s">
        <v>165</v>
      </c>
      <c r="L6090" t="s">
        <v>165</v>
      </c>
      <c r="M6090" t="s">
        <v>165</v>
      </c>
      <c r="N6090" t="s">
        <v>165</v>
      </c>
      <c r="O6090" t="s">
        <v>165</v>
      </c>
      <c r="P6090" t="s">
        <v>165</v>
      </c>
      <c r="Q6090" t="s">
        <v>165</v>
      </c>
    </row>
    <row r="6091">
      <c r="B6091" t="s">
        <v>165</v>
      </c>
      <c r="C6091" t="s">
        <v>165</v>
      </c>
      <c r="D6091" t="s">
        <v>165</v>
      </c>
      <c r="E6091" t="s">
        <v>165</v>
      </c>
      <c r="F6091" t="s">
        <v>165</v>
      </c>
      <c r="G6091" t="s">
        <v>165</v>
      </c>
      <c r="H6091" t="s">
        <v>165</v>
      </c>
      <c r="K6091" t="s">
        <v>165</v>
      </c>
      <c r="L6091" t="s">
        <v>165</v>
      </c>
      <c r="M6091" t="s">
        <v>165</v>
      </c>
      <c r="N6091" t="s">
        <v>165</v>
      </c>
      <c r="O6091" t="s">
        <v>165</v>
      </c>
      <c r="P6091" t="s">
        <v>165</v>
      </c>
      <c r="Q6091" t="s">
        <v>165</v>
      </c>
    </row>
    <row r="6092">
      <c r="B6092" t="s">
        <v>165</v>
      </c>
      <c r="C6092" t="s">
        <v>165</v>
      </c>
      <c r="D6092" t="s">
        <v>165</v>
      </c>
      <c r="E6092" t="s">
        <v>165</v>
      </c>
      <c r="F6092" t="s">
        <v>165</v>
      </c>
      <c r="G6092" t="s">
        <v>165</v>
      </c>
      <c r="H6092" t="s">
        <v>165</v>
      </c>
      <c r="K6092" t="s">
        <v>165</v>
      </c>
      <c r="L6092" t="s">
        <v>165</v>
      </c>
      <c r="M6092" t="s">
        <v>165</v>
      </c>
      <c r="N6092" t="s">
        <v>165</v>
      </c>
      <c r="O6092" t="s">
        <v>165</v>
      </c>
      <c r="P6092" t="s">
        <v>165</v>
      </c>
      <c r="Q6092" t="s">
        <v>165</v>
      </c>
    </row>
    <row r="6093">
      <c r="B6093" t="s">
        <v>165</v>
      </c>
      <c r="C6093" t="s">
        <v>165</v>
      </c>
      <c r="D6093" t="s">
        <v>165</v>
      </c>
      <c r="E6093" t="s">
        <v>165</v>
      </c>
      <c r="F6093" t="s">
        <v>165</v>
      </c>
      <c r="G6093" t="s">
        <v>165</v>
      </c>
      <c r="H6093" t="s">
        <v>165</v>
      </c>
      <c r="K6093" t="s">
        <v>165</v>
      </c>
      <c r="L6093" t="s">
        <v>165</v>
      </c>
      <c r="M6093" t="s">
        <v>165</v>
      </c>
      <c r="N6093" t="s">
        <v>165</v>
      </c>
      <c r="O6093" t="s">
        <v>165</v>
      </c>
      <c r="P6093" t="s">
        <v>165</v>
      </c>
      <c r="Q6093" t="s">
        <v>165</v>
      </c>
    </row>
    <row r="6094">
      <c r="B6094" t="s">
        <v>165</v>
      </c>
      <c r="C6094" t="s">
        <v>165</v>
      </c>
      <c r="D6094" t="s">
        <v>165</v>
      </c>
      <c r="E6094" t="s">
        <v>165</v>
      </c>
      <c r="F6094" t="s">
        <v>165</v>
      </c>
      <c r="G6094" t="s">
        <v>165</v>
      </c>
      <c r="H6094" t="s">
        <v>165</v>
      </c>
      <c r="K6094" t="s">
        <v>165</v>
      </c>
      <c r="L6094" t="s">
        <v>165</v>
      </c>
      <c r="M6094" t="s">
        <v>165</v>
      </c>
      <c r="N6094" t="s">
        <v>165</v>
      </c>
      <c r="O6094" t="s">
        <v>165</v>
      </c>
      <c r="P6094" t="s">
        <v>165</v>
      </c>
      <c r="Q6094" t="s">
        <v>165</v>
      </c>
    </row>
    <row r="6095">
      <c r="B6095" t="s">
        <v>165</v>
      </c>
      <c r="C6095" t="s">
        <v>165</v>
      </c>
      <c r="D6095" t="s">
        <v>165</v>
      </c>
      <c r="E6095" t="s">
        <v>165</v>
      </c>
      <c r="F6095" t="s">
        <v>165</v>
      </c>
      <c r="G6095" t="s">
        <v>165</v>
      </c>
      <c r="H6095" t="s">
        <v>165</v>
      </c>
      <c r="K6095" t="s">
        <v>165</v>
      </c>
      <c r="L6095" t="s">
        <v>165</v>
      </c>
      <c r="M6095" t="s">
        <v>165</v>
      </c>
      <c r="N6095" t="s">
        <v>165</v>
      </c>
      <c r="O6095" t="s">
        <v>165</v>
      </c>
      <c r="P6095" t="s">
        <v>165</v>
      </c>
      <c r="Q6095" t="s">
        <v>165</v>
      </c>
    </row>
    <row r="6096">
      <c r="B6096" t="s">
        <v>165</v>
      </c>
      <c r="C6096" t="s">
        <v>165</v>
      </c>
      <c r="D6096" t="s">
        <v>165</v>
      </c>
      <c r="E6096" t="s">
        <v>165</v>
      </c>
      <c r="F6096" t="s">
        <v>165</v>
      </c>
      <c r="G6096" t="s">
        <v>165</v>
      </c>
      <c r="H6096" t="s">
        <v>165</v>
      </c>
      <c r="K6096" t="s">
        <v>165</v>
      </c>
      <c r="L6096" t="s">
        <v>165</v>
      </c>
      <c r="M6096" t="s">
        <v>165</v>
      </c>
      <c r="N6096" t="s">
        <v>165</v>
      </c>
      <c r="O6096" t="s">
        <v>165</v>
      </c>
      <c r="P6096" t="s">
        <v>165</v>
      </c>
      <c r="Q6096" t="s">
        <v>165</v>
      </c>
    </row>
    <row r="6097">
      <c r="B6097" t="s">
        <v>165</v>
      </c>
      <c r="C6097" t="s">
        <v>165</v>
      </c>
      <c r="D6097" t="s">
        <v>165</v>
      </c>
      <c r="E6097" t="s">
        <v>165</v>
      </c>
      <c r="F6097" t="s">
        <v>165</v>
      </c>
      <c r="G6097" t="s">
        <v>165</v>
      </c>
      <c r="H6097" t="s">
        <v>165</v>
      </c>
      <c r="K6097" t="s">
        <v>165</v>
      </c>
      <c r="L6097" t="s">
        <v>165</v>
      </c>
      <c r="M6097" t="s">
        <v>165</v>
      </c>
      <c r="N6097" t="s">
        <v>165</v>
      </c>
      <c r="O6097" t="s">
        <v>165</v>
      </c>
      <c r="P6097" t="s">
        <v>165</v>
      </c>
      <c r="Q6097" t="s">
        <v>165</v>
      </c>
    </row>
    <row r="6098">
      <c r="B6098" t="s">
        <v>165</v>
      </c>
      <c r="C6098" t="s">
        <v>165</v>
      </c>
      <c r="D6098" t="s">
        <v>165</v>
      </c>
      <c r="E6098" t="s">
        <v>165</v>
      </c>
      <c r="F6098" t="s">
        <v>165</v>
      </c>
      <c r="G6098" t="s">
        <v>165</v>
      </c>
      <c r="H6098" t="s">
        <v>165</v>
      </c>
      <c r="K6098" t="s">
        <v>165</v>
      </c>
      <c r="L6098" t="s">
        <v>165</v>
      </c>
      <c r="M6098" t="s">
        <v>165</v>
      </c>
      <c r="N6098" t="s">
        <v>165</v>
      </c>
      <c r="O6098" t="s">
        <v>165</v>
      </c>
      <c r="P6098" t="s">
        <v>165</v>
      </c>
      <c r="Q6098" t="s">
        <v>165</v>
      </c>
    </row>
    <row r="6099">
      <c r="B6099" t="s">
        <v>165</v>
      </c>
      <c r="C6099" t="s">
        <v>165</v>
      </c>
      <c r="D6099" t="s">
        <v>165</v>
      </c>
      <c r="E6099" t="s">
        <v>165</v>
      </c>
      <c r="F6099" t="s">
        <v>165</v>
      </c>
      <c r="G6099" t="s">
        <v>165</v>
      </c>
      <c r="H6099" t="s">
        <v>165</v>
      </c>
      <c r="K6099" t="s">
        <v>165</v>
      </c>
      <c r="L6099" t="s">
        <v>165</v>
      </c>
      <c r="M6099" t="s">
        <v>165</v>
      </c>
      <c r="N6099" t="s">
        <v>165</v>
      </c>
      <c r="O6099" t="s">
        <v>165</v>
      </c>
      <c r="P6099" t="s">
        <v>165</v>
      </c>
      <c r="Q6099" t="s">
        <v>165</v>
      </c>
    </row>
    <row r="6100">
      <c r="B6100" t="s">
        <v>165</v>
      </c>
      <c r="C6100" t="s">
        <v>165</v>
      </c>
      <c r="D6100" t="s">
        <v>165</v>
      </c>
      <c r="E6100" t="s">
        <v>165</v>
      </c>
      <c r="F6100" t="s">
        <v>165</v>
      </c>
      <c r="G6100" t="s">
        <v>165</v>
      </c>
      <c r="H6100" t="s">
        <v>165</v>
      </c>
      <c r="K6100" t="s">
        <v>165</v>
      </c>
      <c r="L6100" t="s">
        <v>165</v>
      </c>
      <c r="M6100" t="s">
        <v>165</v>
      </c>
      <c r="N6100" t="s">
        <v>165</v>
      </c>
      <c r="O6100" t="s">
        <v>165</v>
      </c>
      <c r="P6100" t="s">
        <v>165</v>
      </c>
      <c r="Q6100" t="s">
        <v>165</v>
      </c>
    </row>
    <row r="6101">
      <c r="B6101" t="s">
        <v>165</v>
      </c>
      <c r="C6101" t="s">
        <v>165</v>
      </c>
      <c r="D6101" t="s">
        <v>165</v>
      </c>
      <c r="E6101" t="s">
        <v>165</v>
      </c>
      <c r="F6101" t="s">
        <v>165</v>
      </c>
      <c r="G6101" t="s">
        <v>165</v>
      </c>
      <c r="H6101" t="s">
        <v>165</v>
      </c>
      <c r="K6101" t="s">
        <v>165</v>
      </c>
      <c r="L6101" t="s">
        <v>165</v>
      </c>
      <c r="M6101" t="s">
        <v>165</v>
      </c>
      <c r="N6101" t="s">
        <v>165</v>
      </c>
      <c r="O6101" t="s">
        <v>165</v>
      </c>
      <c r="P6101" t="s">
        <v>165</v>
      </c>
      <c r="Q6101" t="s">
        <v>165</v>
      </c>
    </row>
    <row r="6102">
      <c r="B6102" t="s">
        <v>165</v>
      </c>
      <c r="C6102" t="s">
        <v>165</v>
      </c>
      <c r="D6102" t="s">
        <v>165</v>
      </c>
      <c r="E6102" t="s">
        <v>165</v>
      </c>
      <c r="F6102" t="s">
        <v>165</v>
      </c>
      <c r="G6102" t="s">
        <v>165</v>
      </c>
      <c r="H6102" t="s">
        <v>165</v>
      </c>
      <c r="K6102" t="s">
        <v>165</v>
      </c>
      <c r="L6102" t="s">
        <v>165</v>
      </c>
      <c r="M6102" t="s">
        <v>165</v>
      </c>
      <c r="N6102" t="s">
        <v>165</v>
      </c>
      <c r="O6102" t="s">
        <v>165</v>
      </c>
      <c r="P6102" t="s">
        <v>165</v>
      </c>
      <c r="Q6102" t="s">
        <v>165</v>
      </c>
    </row>
    <row r="6103">
      <c r="B6103" t="s">
        <v>165</v>
      </c>
      <c r="C6103" t="s">
        <v>165</v>
      </c>
      <c r="D6103" t="s">
        <v>165</v>
      </c>
      <c r="E6103" t="s">
        <v>165</v>
      </c>
      <c r="F6103" t="s">
        <v>165</v>
      </c>
      <c r="G6103" t="s">
        <v>165</v>
      </c>
      <c r="H6103" t="s">
        <v>165</v>
      </c>
      <c r="K6103" t="s">
        <v>165</v>
      </c>
      <c r="L6103" t="s">
        <v>165</v>
      </c>
      <c r="M6103" t="s">
        <v>165</v>
      </c>
      <c r="N6103" t="s">
        <v>165</v>
      </c>
      <c r="O6103" t="s">
        <v>165</v>
      </c>
      <c r="P6103" t="s">
        <v>165</v>
      </c>
      <c r="Q6103" t="s">
        <v>165</v>
      </c>
    </row>
    <row r="6104">
      <c r="B6104" t="s">
        <v>165</v>
      </c>
      <c r="C6104" t="s">
        <v>165</v>
      </c>
      <c r="D6104" t="s">
        <v>165</v>
      </c>
      <c r="E6104" t="s">
        <v>165</v>
      </c>
      <c r="F6104" t="s">
        <v>165</v>
      </c>
      <c r="G6104" t="s">
        <v>165</v>
      </c>
      <c r="H6104" t="s">
        <v>165</v>
      </c>
      <c r="K6104" t="s">
        <v>165</v>
      </c>
      <c r="L6104" t="s">
        <v>165</v>
      </c>
      <c r="M6104" t="s">
        <v>165</v>
      </c>
      <c r="N6104" t="s">
        <v>165</v>
      </c>
      <c r="O6104" t="s">
        <v>165</v>
      </c>
      <c r="P6104" t="s">
        <v>165</v>
      </c>
      <c r="Q6104" t="s">
        <v>165</v>
      </c>
    </row>
    <row r="6105">
      <c r="B6105" t="s">
        <v>165</v>
      </c>
      <c r="C6105" t="s">
        <v>165</v>
      </c>
      <c r="D6105" t="s">
        <v>165</v>
      </c>
      <c r="E6105" t="s">
        <v>165</v>
      </c>
      <c r="F6105" t="s">
        <v>165</v>
      </c>
      <c r="G6105" t="s">
        <v>165</v>
      </c>
      <c r="H6105" t="s">
        <v>165</v>
      </c>
      <c r="K6105" t="s">
        <v>165</v>
      </c>
      <c r="L6105" t="s">
        <v>165</v>
      </c>
      <c r="M6105" t="s">
        <v>165</v>
      </c>
      <c r="N6105" t="s">
        <v>165</v>
      </c>
      <c r="O6105" t="s">
        <v>165</v>
      </c>
      <c r="P6105" t="s">
        <v>165</v>
      </c>
      <c r="Q6105" t="s">
        <v>165</v>
      </c>
    </row>
    <row r="6106">
      <c r="B6106" t="s">
        <v>165</v>
      </c>
      <c r="C6106" t="s">
        <v>165</v>
      </c>
      <c r="D6106" t="s">
        <v>165</v>
      </c>
      <c r="E6106" t="s">
        <v>165</v>
      </c>
      <c r="F6106" t="s">
        <v>165</v>
      </c>
      <c r="G6106" t="s">
        <v>165</v>
      </c>
      <c r="H6106" t="s">
        <v>165</v>
      </c>
      <c r="K6106" t="s">
        <v>165</v>
      </c>
      <c r="L6106" t="s">
        <v>165</v>
      </c>
      <c r="M6106" t="s">
        <v>165</v>
      </c>
      <c r="N6106" t="s">
        <v>165</v>
      </c>
      <c r="O6106" t="s">
        <v>165</v>
      </c>
      <c r="P6106" t="s">
        <v>165</v>
      </c>
      <c r="Q6106" t="s">
        <v>165</v>
      </c>
    </row>
    <row r="6107">
      <c r="B6107" t="s">
        <v>165</v>
      </c>
      <c r="C6107" t="s">
        <v>165</v>
      </c>
      <c r="D6107" t="s">
        <v>165</v>
      </c>
      <c r="E6107" t="s">
        <v>165</v>
      </c>
      <c r="F6107" t="s">
        <v>165</v>
      </c>
      <c r="G6107" t="s">
        <v>165</v>
      </c>
      <c r="H6107" t="s">
        <v>165</v>
      </c>
      <c r="K6107" t="s">
        <v>165</v>
      </c>
      <c r="L6107" t="s">
        <v>165</v>
      </c>
      <c r="M6107" t="s">
        <v>165</v>
      </c>
      <c r="N6107" t="s">
        <v>165</v>
      </c>
      <c r="O6107" t="s">
        <v>165</v>
      </c>
      <c r="P6107" t="s">
        <v>165</v>
      </c>
      <c r="Q6107" t="s">
        <v>165</v>
      </c>
    </row>
    <row r="6108">
      <c r="B6108" t="s">
        <v>165</v>
      </c>
      <c r="C6108" t="s">
        <v>165</v>
      </c>
      <c r="D6108" t="s">
        <v>165</v>
      </c>
      <c r="E6108" t="s">
        <v>165</v>
      </c>
      <c r="F6108" t="s">
        <v>165</v>
      </c>
      <c r="G6108" t="s">
        <v>165</v>
      </c>
      <c r="H6108" t="s">
        <v>165</v>
      </c>
      <c r="K6108" t="s">
        <v>165</v>
      </c>
      <c r="L6108" t="s">
        <v>165</v>
      </c>
      <c r="M6108" t="s">
        <v>165</v>
      </c>
      <c r="N6108" t="s">
        <v>165</v>
      </c>
      <c r="O6108" t="s">
        <v>165</v>
      </c>
      <c r="P6108" t="s">
        <v>165</v>
      </c>
      <c r="Q6108" t="s">
        <v>165</v>
      </c>
    </row>
    <row r="6109">
      <c r="B6109" t="s">
        <v>165</v>
      </c>
      <c r="C6109" t="s">
        <v>165</v>
      </c>
      <c r="D6109" t="s">
        <v>165</v>
      </c>
      <c r="E6109" t="s">
        <v>165</v>
      </c>
      <c r="F6109" t="s">
        <v>165</v>
      </c>
      <c r="G6109" t="s">
        <v>165</v>
      </c>
      <c r="H6109" t="s">
        <v>165</v>
      </c>
      <c r="K6109" t="s">
        <v>165</v>
      </c>
      <c r="L6109" t="s">
        <v>165</v>
      </c>
      <c r="M6109" t="s">
        <v>165</v>
      </c>
      <c r="N6109" t="s">
        <v>165</v>
      </c>
      <c r="O6109" t="s">
        <v>165</v>
      </c>
      <c r="P6109" t="s">
        <v>165</v>
      </c>
      <c r="Q6109" t="s">
        <v>165</v>
      </c>
    </row>
    <row r="6110">
      <c r="B6110" t="s">
        <v>165</v>
      </c>
      <c r="C6110" t="s">
        <v>165</v>
      </c>
      <c r="D6110" t="s">
        <v>165</v>
      </c>
      <c r="E6110" t="s">
        <v>165</v>
      </c>
      <c r="F6110" t="s">
        <v>165</v>
      </c>
      <c r="G6110" t="s">
        <v>165</v>
      </c>
      <c r="H6110" t="s">
        <v>165</v>
      </c>
      <c r="K6110" t="s">
        <v>165</v>
      </c>
      <c r="L6110" t="s">
        <v>165</v>
      </c>
      <c r="M6110" t="s">
        <v>165</v>
      </c>
      <c r="N6110" t="s">
        <v>165</v>
      </c>
      <c r="O6110" t="s">
        <v>165</v>
      </c>
      <c r="P6110" t="s">
        <v>165</v>
      </c>
      <c r="Q6110" t="s">
        <v>165</v>
      </c>
    </row>
    <row r="6111">
      <c r="B6111" t="s">
        <v>165</v>
      </c>
      <c r="C6111" t="s">
        <v>165</v>
      </c>
      <c r="D6111" t="s">
        <v>165</v>
      </c>
      <c r="E6111" t="s">
        <v>165</v>
      </c>
      <c r="F6111" t="s">
        <v>165</v>
      </c>
      <c r="G6111" t="s">
        <v>165</v>
      </c>
      <c r="H6111" t="s">
        <v>165</v>
      </c>
      <c r="K6111" t="s">
        <v>165</v>
      </c>
      <c r="L6111" t="s">
        <v>165</v>
      </c>
      <c r="M6111" t="s">
        <v>165</v>
      </c>
      <c r="N6111" t="s">
        <v>165</v>
      </c>
      <c r="O6111" t="s">
        <v>165</v>
      </c>
      <c r="P6111" t="s">
        <v>165</v>
      </c>
      <c r="Q6111" t="s">
        <v>165</v>
      </c>
    </row>
    <row r="6112">
      <c r="B6112" t="s">
        <v>165</v>
      </c>
      <c r="C6112" t="s">
        <v>165</v>
      </c>
      <c r="D6112" t="s">
        <v>165</v>
      </c>
      <c r="E6112" t="s">
        <v>165</v>
      </c>
      <c r="F6112" t="s">
        <v>165</v>
      </c>
      <c r="G6112" t="s">
        <v>165</v>
      </c>
      <c r="H6112" t="s">
        <v>165</v>
      </c>
      <c r="K6112" t="s">
        <v>165</v>
      </c>
      <c r="L6112" t="s">
        <v>165</v>
      </c>
      <c r="M6112" t="s">
        <v>165</v>
      </c>
      <c r="N6112" t="s">
        <v>165</v>
      </c>
      <c r="O6112" t="s">
        <v>165</v>
      </c>
      <c r="P6112" t="s">
        <v>165</v>
      </c>
      <c r="Q6112" t="s">
        <v>165</v>
      </c>
    </row>
    <row r="6113">
      <c r="B6113" t="s">
        <v>165</v>
      </c>
      <c r="C6113" t="s">
        <v>165</v>
      </c>
      <c r="D6113" t="s">
        <v>165</v>
      </c>
      <c r="E6113" t="s">
        <v>165</v>
      </c>
      <c r="F6113" t="s">
        <v>165</v>
      </c>
      <c r="G6113" t="s">
        <v>165</v>
      </c>
      <c r="H6113" t="s">
        <v>165</v>
      </c>
      <c r="K6113" t="s">
        <v>165</v>
      </c>
      <c r="L6113" t="s">
        <v>165</v>
      </c>
      <c r="M6113" t="s">
        <v>165</v>
      </c>
      <c r="N6113" t="s">
        <v>165</v>
      </c>
      <c r="O6113" t="s">
        <v>165</v>
      </c>
      <c r="P6113" t="s">
        <v>165</v>
      </c>
      <c r="Q6113" t="s">
        <v>165</v>
      </c>
    </row>
    <row r="6114">
      <c r="B6114" t="s">
        <v>165</v>
      </c>
      <c r="C6114" t="s">
        <v>165</v>
      </c>
      <c r="D6114" t="s">
        <v>165</v>
      </c>
      <c r="E6114" t="s">
        <v>165</v>
      </c>
      <c r="F6114" t="s">
        <v>165</v>
      </c>
      <c r="G6114" t="s">
        <v>165</v>
      </c>
      <c r="H6114" t="s">
        <v>165</v>
      </c>
      <c r="K6114" t="s">
        <v>165</v>
      </c>
      <c r="L6114" t="s">
        <v>165</v>
      </c>
      <c r="M6114" t="s">
        <v>165</v>
      </c>
      <c r="N6114" t="s">
        <v>165</v>
      </c>
      <c r="O6114" t="s">
        <v>165</v>
      </c>
      <c r="P6114" t="s">
        <v>165</v>
      </c>
      <c r="Q6114" t="s">
        <v>165</v>
      </c>
    </row>
    <row r="6115">
      <c r="B6115" t="s">
        <v>165</v>
      </c>
      <c r="C6115" t="s">
        <v>165</v>
      </c>
      <c r="D6115" t="s">
        <v>165</v>
      </c>
      <c r="E6115" t="s">
        <v>165</v>
      </c>
      <c r="F6115" t="s">
        <v>165</v>
      </c>
      <c r="G6115" t="s">
        <v>165</v>
      </c>
      <c r="H6115" t="s">
        <v>165</v>
      </c>
      <c r="K6115" t="s">
        <v>165</v>
      </c>
      <c r="L6115" t="s">
        <v>165</v>
      </c>
      <c r="M6115" t="s">
        <v>165</v>
      </c>
      <c r="N6115" t="s">
        <v>165</v>
      </c>
      <c r="O6115" t="s">
        <v>165</v>
      </c>
      <c r="P6115" t="s">
        <v>165</v>
      </c>
      <c r="Q6115" t="s">
        <v>165</v>
      </c>
    </row>
    <row r="6116">
      <c r="B6116" t="s">
        <v>165</v>
      </c>
      <c r="C6116" t="s">
        <v>165</v>
      </c>
      <c r="D6116" t="s">
        <v>165</v>
      </c>
      <c r="E6116" t="s">
        <v>165</v>
      </c>
      <c r="F6116" t="s">
        <v>165</v>
      </c>
      <c r="G6116" t="s">
        <v>165</v>
      </c>
      <c r="H6116" t="s">
        <v>165</v>
      </c>
      <c r="K6116" t="s">
        <v>165</v>
      </c>
      <c r="L6116" t="s">
        <v>165</v>
      </c>
      <c r="M6116" t="s">
        <v>165</v>
      </c>
      <c r="N6116" t="s">
        <v>165</v>
      </c>
      <c r="O6116" t="s">
        <v>165</v>
      </c>
      <c r="P6116" t="s">
        <v>165</v>
      </c>
      <c r="Q6116" t="s">
        <v>165</v>
      </c>
    </row>
    <row r="6117">
      <c r="B6117" t="s">
        <v>165</v>
      </c>
      <c r="C6117" t="s">
        <v>165</v>
      </c>
      <c r="D6117" t="s">
        <v>165</v>
      </c>
      <c r="E6117" t="s">
        <v>165</v>
      </c>
      <c r="F6117" t="s">
        <v>165</v>
      </c>
      <c r="G6117" t="s">
        <v>165</v>
      </c>
      <c r="H6117" t="s">
        <v>165</v>
      </c>
      <c r="K6117" t="s">
        <v>165</v>
      </c>
      <c r="L6117" t="s">
        <v>165</v>
      </c>
      <c r="M6117" t="s">
        <v>165</v>
      </c>
      <c r="N6117" t="s">
        <v>165</v>
      </c>
      <c r="O6117" t="s">
        <v>165</v>
      </c>
      <c r="P6117" t="s">
        <v>165</v>
      </c>
      <c r="Q6117" t="s">
        <v>165</v>
      </c>
    </row>
    <row r="6118">
      <c r="B6118" t="s">
        <v>165</v>
      </c>
      <c r="C6118" t="s">
        <v>165</v>
      </c>
      <c r="D6118" t="s">
        <v>165</v>
      </c>
      <c r="E6118" t="s">
        <v>165</v>
      </c>
      <c r="F6118" t="s">
        <v>165</v>
      </c>
      <c r="G6118" t="s">
        <v>165</v>
      </c>
      <c r="H6118" t="s">
        <v>165</v>
      </c>
      <c r="K6118" t="s">
        <v>165</v>
      </c>
      <c r="L6118" t="s">
        <v>165</v>
      </c>
      <c r="M6118" t="s">
        <v>165</v>
      </c>
      <c r="N6118" t="s">
        <v>165</v>
      </c>
      <c r="O6118" t="s">
        <v>165</v>
      </c>
      <c r="P6118" t="s">
        <v>165</v>
      </c>
      <c r="Q6118" t="s">
        <v>165</v>
      </c>
    </row>
    <row r="6119">
      <c r="B6119" t="s">
        <v>165</v>
      </c>
      <c r="C6119" t="s">
        <v>165</v>
      </c>
      <c r="D6119" t="s">
        <v>165</v>
      </c>
      <c r="E6119" t="s">
        <v>165</v>
      </c>
      <c r="F6119" t="s">
        <v>165</v>
      </c>
      <c r="G6119" t="s">
        <v>165</v>
      </c>
      <c r="H6119" t="s">
        <v>165</v>
      </c>
      <c r="K6119" t="s">
        <v>165</v>
      </c>
      <c r="L6119" t="s">
        <v>165</v>
      </c>
      <c r="M6119" t="s">
        <v>165</v>
      </c>
      <c r="N6119" t="s">
        <v>165</v>
      </c>
      <c r="O6119" t="s">
        <v>165</v>
      </c>
      <c r="P6119" t="s">
        <v>165</v>
      </c>
      <c r="Q6119" t="s">
        <v>165</v>
      </c>
    </row>
    <row r="6120">
      <c r="B6120" t="s">
        <v>165</v>
      </c>
      <c r="C6120" t="s">
        <v>165</v>
      </c>
      <c r="D6120" t="s">
        <v>165</v>
      </c>
      <c r="E6120" t="s">
        <v>165</v>
      </c>
      <c r="F6120" t="s">
        <v>165</v>
      </c>
      <c r="G6120" t="s">
        <v>165</v>
      </c>
      <c r="H6120" t="s">
        <v>165</v>
      </c>
      <c r="K6120" t="s">
        <v>165</v>
      </c>
      <c r="L6120" t="s">
        <v>165</v>
      </c>
      <c r="M6120" t="s">
        <v>165</v>
      </c>
      <c r="N6120" t="s">
        <v>165</v>
      </c>
      <c r="O6120" t="s">
        <v>165</v>
      </c>
      <c r="P6120" t="s">
        <v>165</v>
      </c>
      <c r="Q6120" t="s">
        <v>165</v>
      </c>
    </row>
    <row r="6121">
      <c r="B6121" t="s">
        <v>165</v>
      </c>
      <c r="C6121" t="s">
        <v>165</v>
      </c>
      <c r="D6121" t="s">
        <v>165</v>
      </c>
      <c r="E6121" t="s">
        <v>165</v>
      </c>
      <c r="F6121" t="s">
        <v>165</v>
      </c>
      <c r="G6121" t="s">
        <v>165</v>
      </c>
      <c r="H6121" t="s">
        <v>165</v>
      </c>
      <c r="K6121" t="s">
        <v>165</v>
      </c>
      <c r="L6121" t="s">
        <v>165</v>
      </c>
      <c r="M6121" t="s">
        <v>165</v>
      </c>
      <c r="N6121" t="s">
        <v>165</v>
      </c>
      <c r="O6121" t="s">
        <v>165</v>
      </c>
      <c r="P6121" t="s">
        <v>165</v>
      </c>
      <c r="Q6121" t="s">
        <v>165</v>
      </c>
    </row>
    <row r="6122">
      <c r="B6122" t="s">
        <v>165</v>
      </c>
      <c r="C6122" t="s">
        <v>165</v>
      </c>
      <c r="D6122" t="s">
        <v>165</v>
      </c>
      <c r="E6122" t="s">
        <v>165</v>
      </c>
      <c r="F6122" t="s">
        <v>165</v>
      </c>
      <c r="G6122" t="s">
        <v>165</v>
      </c>
      <c r="H6122" t="s">
        <v>165</v>
      </c>
      <c r="K6122" t="s">
        <v>165</v>
      </c>
      <c r="L6122" t="s">
        <v>165</v>
      </c>
      <c r="M6122" t="s">
        <v>165</v>
      </c>
      <c r="N6122" t="s">
        <v>165</v>
      </c>
      <c r="O6122" t="s">
        <v>165</v>
      </c>
      <c r="P6122" t="s">
        <v>165</v>
      </c>
      <c r="Q6122" t="s">
        <v>165</v>
      </c>
    </row>
    <row r="6123">
      <c r="B6123" t="s">
        <v>165</v>
      </c>
      <c r="C6123" t="s">
        <v>165</v>
      </c>
      <c r="D6123" t="s">
        <v>165</v>
      </c>
      <c r="E6123" t="s">
        <v>165</v>
      </c>
      <c r="F6123" t="s">
        <v>165</v>
      </c>
      <c r="G6123" t="s">
        <v>165</v>
      </c>
      <c r="H6123" t="s">
        <v>165</v>
      </c>
      <c r="K6123" t="s">
        <v>165</v>
      </c>
      <c r="L6123" t="s">
        <v>165</v>
      </c>
      <c r="M6123" t="s">
        <v>165</v>
      </c>
      <c r="N6123" t="s">
        <v>165</v>
      </c>
      <c r="O6123" t="s">
        <v>165</v>
      </c>
      <c r="P6123" t="s">
        <v>165</v>
      </c>
      <c r="Q6123" t="s">
        <v>165</v>
      </c>
    </row>
    <row r="6124">
      <c r="B6124" t="s">
        <v>165</v>
      </c>
      <c r="C6124" t="s">
        <v>165</v>
      </c>
      <c r="D6124" t="s">
        <v>165</v>
      </c>
      <c r="E6124" t="s">
        <v>165</v>
      </c>
      <c r="F6124" t="s">
        <v>165</v>
      </c>
      <c r="G6124" t="s">
        <v>165</v>
      </c>
      <c r="H6124" t="s">
        <v>165</v>
      </c>
      <c r="K6124" t="s">
        <v>165</v>
      </c>
      <c r="L6124" t="s">
        <v>165</v>
      </c>
      <c r="M6124" t="s">
        <v>165</v>
      </c>
      <c r="N6124" t="s">
        <v>165</v>
      </c>
      <c r="O6124" t="s">
        <v>165</v>
      </c>
      <c r="P6124" t="s">
        <v>165</v>
      </c>
      <c r="Q6124" t="s">
        <v>165</v>
      </c>
    </row>
    <row r="6125">
      <c r="B6125" t="s">
        <v>165</v>
      </c>
      <c r="C6125" t="s">
        <v>165</v>
      </c>
      <c r="D6125" t="s">
        <v>165</v>
      </c>
      <c r="E6125" t="s">
        <v>165</v>
      </c>
      <c r="F6125" t="s">
        <v>165</v>
      </c>
      <c r="G6125" t="s">
        <v>165</v>
      </c>
      <c r="H6125" t="s">
        <v>165</v>
      </c>
      <c r="K6125" t="s">
        <v>165</v>
      </c>
      <c r="L6125" t="s">
        <v>165</v>
      </c>
      <c r="M6125" t="s">
        <v>165</v>
      </c>
      <c r="N6125" t="s">
        <v>165</v>
      </c>
      <c r="O6125" t="s">
        <v>165</v>
      </c>
      <c r="P6125" t="s">
        <v>165</v>
      </c>
      <c r="Q6125" t="s">
        <v>165</v>
      </c>
    </row>
    <row r="6126">
      <c r="B6126" t="s">
        <v>165</v>
      </c>
      <c r="C6126" t="s">
        <v>165</v>
      </c>
      <c r="D6126" t="s">
        <v>165</v>
      </c>
      <c r="E6126" t="s">
        <v>165</v>
      </c>
      <c r="F6126" t="s">
        <v>165</v>
      </c>
      <c r="G6126" t="s">
        <v>165</v>
      </c>
      <c r="H6126" t="s">
        <v>165</v>
      </c>
      <c r="K6126" t="s">
        <v>165</v>
      </c>
      <c r="L6126" t="s">
        <v>165</v>
      </c>
      <c r="M6126" t="s">
        <v>165</v>
      </c>
      <c r="N6126" t="s">
        <v>165</v>
      </c>
      <c r="O6126" t="s">
        <v>165</v>
      </c>
      <c r="P6126" t="s">
        <v>165</v>
      </c>
      <c r="Q6126" t="s">
        <v>165</v>
      </c>
    </row>
    <row r="6127">
      <c r="B6127" t="s">
        <v>165</v>
      </c>
      <c r="C6127" t="s">
        <v>165</v>
      </c>
      <c r="D6127" t="s">
        <v>165</v>
      </c>
      <c r="E6127" t="s">
        <v>165</v>
      </c>
      <c r="F6127" t="s">
        <v>165</v>
      </c>
      <c r="G6127" t="s">
        <v>165</v>
      </c>
      <c r="H6127" t="s">
        <v>165</v>
      </c>
      <c r="K6127" t="s">
        <v>165</v>
      </c>
      <c r="L6127" t="s">
        <v>165</v>
      </c>
      <c r="M6127" t="s">
        <v>165</v>
      </c>
      <c r="N6127" t="s">
        <v>165</v>
      </c>
      <c r="O6127" t="s">
        <v>165</v>
      </c>
      <c r="P6127" t="s">
        <v>165</v>
      </c>
      <c r="Q6127" t="s">
        <v>165</v>
      </c>
    </row>
    <row r="6128">
      <c r="B6128" t="s">
        <v>165</v>
      </c>
      <c r="C6128" t="s">
        <v>165</v>
      </c>
      <c r="D6128" t="s">
        <v>165</v>
      </c>
      <c r="E6128" t="s">
        <v>165</v>
      </c>
      <c r="F6128" t="s">
        <v>165</v>
      </c>
      <c r="G6128" t="s">
        <v>165</v>
      </c>
      <c r="H6128" t="s">
        <v>165</v>
      </c>
      <c r="K6128" t="s">
        <v>165</v>
      </c>
      <c r="L6128" t="s">
        <v>165</v>
      </c>
      <c r="M6128" t="s">
        <v>165</v>
      </c>
      <c r="N6128" t="s">
        <v>165</v>
      </c>
      <c r="O6128" t="s">
        <v>165</v>
      </c>
      <c r="P6128" t="s">
        <v>165</v>
      </c>
      <c r="Q6128" t="s">
        <v>165</v>
      </c>
    </row>
    <row r="6129">
      <c r="B6129" t="s">
        <v>165</v>
      </c>
      <c r="C6129" t="s">
        <v>165</v>
      </c>
      <c r="D6129" t="s">
        <v>165</v>
      </c>
      <c r="E6129" t="s">
        <v>165</v>
      </c>
      <c r="F6129" t="s">
        <v>165</v>
      </c>
      <c r="G6129" t="s">
        <v>165</v>
      </c>
      <c r="H6129" t="s">
        <v>165</v>
      </c>
      <c r="K6129" t="s">
        <v>165</v>
      </c>
      <c r="L6129" t="s">
        <v>165</v>
      </c>
      <c r="M6129" t="s">
        <v>165</v>
      </c>
      <c r="N6129" t="s">
        <v>165</v>
      </c>
      <c r="O6129" t="s">
        <v>165</v>
      </c>
      <c r="P6129" t="s">
        <v>165</v>
      </c>
      <c r="Q6129" t="s">
        <v>165</v>
      </c>
    </row>
    <row r="6130">
      <c r="B6130" t="s">
        <v>165</v>
      </c>
      <c r="C6130" t="s">
        <v>165</v>
      </c>
      <c r="D6130" t="s">
        <v>165</v>
      </c>
      <c r="E6130" t="s">
        <v>165</v>
      </c>
      <c r="F6130" t="s">
        <v>165</v>
      </c>
      <c r="G6130" t="s">
        <v>165</v>
      </c>
      <c r="H6130" t="s">
        <v>165</v>
      </c>
      <c r="K6130" t="s">
        <v>165</v>
      </c>
      <c r="L6130" t="s">
        <v>165</v>
      </c>
      <c r="M6130" t="s">
        <v>165</v>
      </c>
      <c r="N6130" t="s">
        <v>165</v>
      </c>
      <c r="O6130" t="s">
        <v>165</v>
      </c>
      <c r="P6130" t="s">
        <v>165</v>
      </c>
      <c r="Q6130" t="s">
        <v>165</v>
      </c>
    </row>
    <row r="6131">
      <c r="B6131" t="s">
        <v>165</v>
      </c>
      <c r="C6131" t="s">
        <v>165</v>
      </c>
      <c r="D6131" t="s">
        <v>165</v>
      </c>
      <c r="E6131" t="s">
        <v>165</v>
      </c>
      <c r="F6131" t="s">
        <v>165</v>
      </c>
      <c r="G6131" t="s">
        <v>165</v>
      </c>
      <c r="H6131" t="s">
        <v>165</v>
      </c>
      <c r="K6131" t="s">
        <v>165</v>
      </c>
      <c r="L6131" t="s">
        <v>165</v>
      </c>
      <c r="M6131" t="s">
        <v>165</v>
      </c>
      <c r="N6131" t="s">
        <v>165</v>
      </c>
      <c r="O6131" t="s">
        <v>165</v>
      </c>
      <c r="P6131" t="s">
        <v>165</v>
      </c>
      <c r="Q6131" t="s">
        <v>165</v>
      </c>
    </row>
    <row r="6132">
      <c r="B6132" t="s">
        <v>165</v>
      </c>
      <c r="C6132" t="s">
        <v>165</v>
      </c>
      <c r="D6132" t="s">
        <v>165</v>
      </c>
      <c r="E6132" t="s">
        <v>165</v>
      </c>
      <c r="F6132" t="s">
        <v>165</v>
      </c>
      <c r="G6132" t="s">
        <v>165</v>
      </c>
      <c r="H6132" t="s">
        <v>165</v>
      </c>
      <c r="K6132" t="s">
        <v>165</v>
      </c>
      <c r="L6132" t="s">
        <v>165</v>
      </c>
      <c r="M6132" t="s">
        <v>165</v>
      </c>
      <c r="N6132" t="s">
        <v>165</v>
      </c>
      <c r="O6132" t="s">
        <v>165</v>
      </c>
      <c r="P6132" t="s">
        <v>165</v>
      </c>
      <c r="Q6132" t="s">
        <v>165</v>
      </c>
    </row>
    <row r="6133">
      <c r="B6133" t="s">
        <v>165</v>
      </c>
      <c r="C6133" t="s">
        <v>165</v>
      </c>
      <c r="D6133" t="s">
        <v>165</v>
      </c>
      <c r="E6133" t="s">
        <v>165</v>
      </c>
      <c r="F6133" t="s">
        <v>165</v>
      </c>
      <c r="G6133" t="s">
        <v>165</v>
      </c>
      <c r="H6133" t="s">
        <v>165</v>
      </c>
      <c r="K6133" t="s">
        <v>165</v>
      </c>
      <c r="L6133" t="s">
        <v>165</v>
      </c>
      <c r="M6133" t="s">
        <v>165</v>
      </c>
      <c r="N6133" t="s">
        <v>165</v>
      </c>
      <c r="O6133" t="s">
        <v>165</v>
      </c>
      <c r="P6133" t="s">
        <v>165</v>
      </c>
      <c r="Q6133" t="s">
        <v>165</v>
      </c>
    </row>
    <row r="6134">
      <c r="B6134" t="s">
        <v>165</v>
      </c>
      <c r="C6134" t="s">
        <v>165</v>
      </c>
      <c r="D6134" t="s">
        <v>165</v>
      </c>
      <c r="E6134" t="s">
        <v>165</v>
      </c>
      <c r="F6134" t="s">
        <v>165</v>
      </c>
      <c r="G6134" t="s">
        <v>165</v>
      </c>
      <c r="H6134" t="s">
        <v>165</v>
      </c>
      <c r="K6134" t="s">
        <v>165</v>
      </c>
      <c r="L6134" t="s">
        <v>165</v>
      </c>
      <c r="M6134" t="s">
        <v>165</v>
      </c>
      <c r="N6134" t="s">
        <v>165</v>
      </c>
      <c r="O6134" t="s">
        <v>165</v>
      </c>
      <c r="P6134" t="s">
        <v>165</v>
      </c>
      <c r="Q6134" t="s">
        <v>165</v>
      </c>
    </row>
    <row r="6135">
      <c r="B6135" t="s">
        <v>165</v>
      </c>
      <c r="C6135" t="s">
        <v>165</v>
      </c>
      <c r="D6135" t="s">
        <v>165</v>
      </c>
      <c r="E6135" t="s">
        <v>165</v>
      </c>
      <c r="F6135" t="s">
        <v>165</v>
      </c>
      <c r="G6135" t="s">
        <v>165</v>
      </c>
      <c r="H6135" t="s">
        <v>165</v>
      </c>
      <c r="K6135" t="s">
        <v>165</v>
      </c>
      <c r="L6135" t="s">
        <v>165</v>
      </c>
      <c r="M6135" t="s">
        <v>165</v>
      </c>
      <c r="N6135" t="s">
        <v>165</v>
      </c>
      <c r="O6135" t="s">
        <v>165</v>
      </c>
      <c r="P6135" t="s">
        <v>165</v>
      </c>
      <c r="Q6135" t="s">
        <v>165</v>
      </c>
    </row>
    <row r="6136">
      <c r="B6136" t="s">
        <v>165</v>
      </c>
      <c r="C6136" t="s">
        <v>165</v>
      </c>
      <c r="D6136" t="s">
        <v>165</v>
      </c>
      <c r="E6136" t="s">
        <v>165</v>
      </c>
      <c r="F6136" t="s">
        <v>165</v>
      </c>
      <c r="G6136" t="s">
        <v>165</v>
      </c>
      <c r="H6136" t="s">
        <v>165</v>
      </c>
      <c r="K6136" t="s">
        <v>165</v>
      </c>
      <c r="L6136" t="s">
        <v>165</v>
      </c>
      <c r="M6136" t="s">
        <v>165</v>
      </c>
      <c r="N6136" t="s">
        <v>165</v>
      </c>
      <c r="O6136" t="s">
        <v>165</v>
      </c>
      <c r="P6136" t="s">
        <v>165</v>
      </c>
      <c r="Q6136" t="s">
        <v>165</v>
      </c>
    </row>
    <row r="6137">
      <c r="B6137" t="s">
        <v>165</v>
      </c>
      <c r="C6137" t="s">
        <v>165</v>
      </c>
      <c r="D6137" t="s">
        <v>165</v>
      </c>
      <c r="E6137" t="s">
        <v>165</v>
      </c>
      <c r="F6137" t="s">
        <v>165</v>
      </c>
      <c r="G6137" t="s">
        <v>165</v>
      </c>
      <c r="H6137" t="s">
        <v>165</v>
      </c>
      <c r="K6137" t="s">
        <v>165</v>
      </c>
      <c r="L6137" t="s">
        <v>165</v>
      </c>
      <c r="M6137" t="s">
        <v>165</v>
      </c>
      <c r="N6137" t="s">
        <v>165</v>
      </c>
      <c r="O6137" t="s">
        <v>165</v>
      </c>
      <c r="P6137" t="s">
        <v>165</v>
      </c>
      <c r="Q6137" t="s">
        <v>165</v>
      </c>
    </row>
    <row r="6138">
      <c r="B6138" t="s">
        <v>165</v>
      </c>
      <c r="C6138" t="s">
        <v>165</v>
      </c>
      <c r="D6138" t="s">
        <v>165</v>
      </c>
      <c r="E6138" t="s">
        <v>165</v>
      </c>
      <c r="F6138" t="s">
        <v>165</v>
      </c>
      <c r="G6138" t="s">
        <v>165</v>
      </c>
      <c r="H6138" t="s">
        <v>165</v>
      </c>
      <c r="K6138" t="s">
        <v>165</v>
      </c>
      <c r="L6138" t="s">
        <v>165</v>
      </c>
      <c r="M6138" t="s">
        <v>165</v>
      </c>
      <c r="N6138" t="s">
        <v>165</v>
      </c>
      <c r="O6138" t="s">
        <v>165</v>
      </c>
      <c r="P6138" t="s">
        <v>165</v>
      </c>
      <c r="Q6138" t="s">
        <v>165</v>
      </c>
    </row>
    <row r="6139">
      <c r="B6139" t="s">
        <v>165</v>
      </c>
      <c r="C6139" t="s">
        <v>165</v>
      </c>
      <c r="D6139" t="s">
        <v>165</v>
      </c>
      <c r="E6139" t="s">
        <v>165</v>
      </c>
      <c r="F6139" t="s">
        <v>165</v>
      </c>
      <c r="G6139" t="s">
        <v>165</v>
      </c>
      <c r="H6139" t="s">
        <v>165</v>
      </c>
      <c r="K6139" t="s">
        <v>165</v>
      </c>
      <c r="L6139" t="s">
        <v>165</v>
      </c>
      <c r="M6139" t="s">
        <v>165</v>
      </c>
      <c r="N6139" t="s">
        <v>165</v>
      </c>
      <c r="O6139" t="s">
        <v>165</v>
      </c>
      <c r="P6139" t="s">
        <v>165</v>
      </c>
      <c r="Q6139" t="s">
        <v>165</v>
      </c>
    </row>
    <row r="6140">
      <c r="B6140" t="s">
        <v>165</v>
      </c>
      <c r="C6140" t="s">
        <v>165</v>
      </c>
      <c r="D6140" t="s">
        <v>165</v>
      </c>
      <c r="E6140" t="s">
        <v>165</v>
      </c>
      <c r="F6140" t="s">
        <v>165</v>
      </c>
      <c r="G6140" t="s">
        <v>165</v>
      </c>
      <c r="H6140" t="s">
        <v>165</v>
      </c>
      <c r="K6140" t="s">
        <v>165</v>
      </c>
      <c r="L6140" t="s">
        <v>165</v>
      </c>
      <c r="M6140" t="s">
        <v>165</v>
      </c>
      <c r="N6140" t="s">
        <v>165</v>
      </c>
      <c r="O6140" t="s">
        <v>165</v>
      </c>
      <c r="P6140" t="s">
        <v>165</v>
      </c>
      <c r="Q6140" t="s">
        <v>165</v>
      </c>
    </row>
    <row r="6141">
      <c r="B6141" t="s">
        <v>165</v>
      </c>
      <c r="C6141" t="s">
        <v>165</v>
      </c>
      <c r="D6141" t="s">
        <v>165</v>
      </c>
      <c r="E6141" t="s">
        <v>165</v>
      </c>
      <c r="F6141" t="s">
        <v>165</v>
      </c>
      <c r="G6141" t="s">
        <v>165</v>
      </c>
      <c r="H6141" t="s">
        <v>165</v>
      </c>
      <c r="K6141" t="s">
        <v>165</v>
      </c>
      <c r="L6141" t="s">
        <v>165</v>
      </c>
      <c r="M6141" t="s">
        <v>165</v>
      </c>
      <c r="N6141" t="s">
        <v>165</v>
      </c>
      <c r="O6141" t="s">
        <v>165</v>
      </c>
      <c r="P6141" t="s">
        <v>165</v>
      </c>
      <c r="Q6141" t="s">
        <v>165</v>
      </c>
    </row>
    <row r="6142">
      <c r="B6142" t="s">
        <v>165</v>
      </c>
      <c r="C6142" t="s">
        <v>165</v>
      </c>
      <c r="D6142" t="s">
        <v>165</v>
      </c>
      <c r="E6142" t="s">
        <v>165</v>
      </c>
      <c r="F6142" t="s">
        <v>165</v>
      </c>
      <c r="G6142" t="s">
        <v>165</v>
      </c>
      <c r="H6142" t="s">
        <v>165</v>
      </c>
      <c r="K6142" t="s">
        <v>165</v>
      </c>
      <c r="L6142" t="s">
        <v>165</v>
      </c>
      <c r="M6142" t="s">
        <v>165</v>
      </c>
      <c r="N6142" t="s">
        <v>165</v>
      </c>
      <c r="O6142" t="s">
        <v>165</v>
      </c>
      <c r="P6142" t="s">
        <v>165</v>
      </c>
      <c r="Q6142" t="s">
        <v>165</v>
      </c>
    </row>
    <row r="6143">
      <c r="B6143" t="s">
        <v>165</v>
      </c>
      <c r="C6143" t="s">
        <v>165</v>
      </c>
      <c r="D6143" t="s">
        <v>165</v>
      </c>
      <c r="E6143" t="s">
        <v>165</v>
      </c>
      <c r="F6143" t="s">
        <v>165</v>
      </c>
      <c r="G6143" t="s">
        <v>165</v>
      </c>
      <c r="H6143" t="s">
        <v>165</v>
      </c>
      <c r="K6143" t="s">
        <v>165</v>
      </c>
      <c r="L6143" t="s">
        <v>165</v>
      </c>
      <c r="M6143" t="s">
        <v>165</v>
      </c>
      <c r="N6143" t="s">
        <v>165</v>
      </c>
      <c r="O6143" t="s">
        <v>165</v>
      </c>
      <c r="P6143" t="s">
        <v>165</v>
      </c>
      <c r="Q6143" t="s">
        <v>165</v>
      </c>
    </row>
    <row r="6144">
      <c r="B6144" t="s">
        <v>165</v>
      </c>
      <c r="C6144" t="s">
        <v>165</v>
      </c>
      <c r="D6144" t="s">
        <v>165</v>
      </c>
      <c r="E6144" t="s">
        <v>165</v>
      </c>
      <c r="F6144" t="s">
        <v>165</v>
      </c>
      <c r="G6144" t="s">
        <v>165</v>
      </c>
      <c r="H6144" t="s">
        <v>165</v>
      </c>
      <c r="K6144" t="s">
        <v>165</v>
      </c>
      <c r="L6144" t="s">
        <v>165</v>
      </c>
      <c r="M6144" t="s">
        <v>165</v>
      </c>
      <c r="N6144" t="s">
        <v>165</v>
      </c>
      <c r="O6144" t="s">
        <v>165</v>
      </c>
      <c r="P6144" t="s">
        <v>165</v>
      </c>
      <c r="Q6144" t="s">
        <v>165</v>
      </c>
    </row>
    <row r="6145">
      <c r="B6145" t="s">
        <v>165</v>
      </c>
      <c r="C6145" t="s">
        <v>165</v>
      </c>
      <c r="D6145" t="s">
        <v>165</v>
      </c>
      <c r="E6145" t="s">
        <v>165</v>
      </c>
      <c r="F6145" t="s">
        <v>165</v>
      </c>
      <c r="G6145" t="s">
        <v>165</v>
      </c>
      <c r="H6145" t="s">
        <v>165</v>
      </c>
      <c r="K6145" t="s">
        <v>165</v>
      </c>
      <c r="L6145" t="s">
        <v>165</v>
      </c>
      <c r="M6145" t="s">
        <v>165</v>
      </c>
      <c r="N6145" t="s">
        <v>165</v>
      </c>
      <c r="O6145" t="s">
        <v>165</v>
      </c>
      <c r="P6145" t="s">
        <v>165</v>
      </c>
      <c r="Q6145" t="s">
        <v>165</v>
      </c>
    </row>
    <row r="6146">
      <c r="B6146" t="s">
        <v>165</v>
      </c>
      <c r="C6146" t="s">
        <v>165</v>
      </c>
      <c r="D6146" t="s">
        <v>165</v>
      </c>
      <c r="E6146" t="s">
        <v>165</v>
      </c>
      <c r="F6146" t="s">
        <v>165</v>
      </c>
      <c r="G6146" t="s">
        <v>165</v>
      </c>
      <c r="H6146" t="s">
        <v>165</v>
      </c>
      <c r="K6146" t="s">
        <v>165</v>
      </c>
      <c r="L6146" t="s">
        <v>165</v>
      </c>
      <c r="M6146" t="s">
        <v>165</v>
      </c>
      <c r="N6146" t="s">
        <v>165</v>
      </c>
      <c r="O6146" t="s">
        <v>165</v>
      </c>
      <c r="P6146" t="s">
        <v>165</v>
      </c>
      <c r="Q6146" t="s">
        <v>165</v>
      </c>
    </row>
    <row r="6147">
      <c r="B6147" t="s">
        <v>165</v>
      </c>
      <c r="C6147" t="s">
        <v>165</v>
      </c>
      <c r="D6147" t="s">
        <v>165</v>
      </c>
      <c r="E6147" t="s">
        <v>165</v>
      </c>
      <c r="F6147" t="s">
        <v>165</v>
      </c>
      <c r="G6147" t="s">
        <v>165</v>
      </c>
      <c r="H6147" t="s">
        <v>165</v>
      </c>
      <c r="K6147" t="s">
        <v>165</v>
      </c>
      <c r="L6147" t="s">
        <v>165</v>
      </c>
      <c r="M6147" t="s">
        <v>165</v>
      </c>
      <c r="N6147" t="s">
        <v>165</v>
      </c>
      <c r="O6147" t="s">
        <v>165</v>
      </c>
      <c r="P6147" t="s">
        <v>165</v>
      </c>
      <c r="Q6147" t="s">
        <v>165</v>
      </c>
    </row>
    <row r="6148">
      <c r="B6148" t="s">
        <v>165</v>
      </c>
      <c r="C6148" t="s">
        <v>165</v>
      </c>
      <c r="D6148" t="s">
        <v>165</v>
      </c>
      <c r="E6148" t="s">
        <v>165</v>
      </c>
      <c r="F6148" t="s">
        <v>165</v>
      </c>
      <c r="G6148" t="s">
        <v>165</v>
      </c>
      <c r="H6148" t="s">
        <v>165</v>
      </c>
      <c r="K6148" t="s">
        <v>165</v>
      </c>
      <c r="L6148" t="s">
        <v>165</v>
      </c>
      <c r="M6148" t="s">
        <v>165</v>
      </c>
      <c r="N6148" t="s">
        <v>165</v>
      </c>
      <c r="O6148" t="s">
        <v>165</v>
      </c>
      <c r="P6148" t="s">
        <v>165</v>
      </c>
      <c r="Q6148" t="s">
        <v>165</v>
      </c>
    </row>
    <row r="6149">
      <c r="B6149" t="s">
        <v>165</v>
      </c>
      <c r="C6149" t="s">
        <v>165</v>
      </c>
      <c r="D6149" t="s">
        <v>165</v>
      </c>
      <c r="E6149" t="s">
        <v>165</v>
      </c>
      <c r="F6149" t="s">
        <v>165</v>
      </c>
      <c r="G6149" t="s">
        <v>165</v>
      </c>
      <c r="H6149" t="s">
        <v>165</v>
      </c>
      <c r="K6149" t="s">
        <v>165</v>
      </c>
      <c r="L6149" t="s">
        <v>165</v>
      </c>
      <c r="M6149" t="s">
        <v>165</v>
      </c>
      <c r="N6149" t="s">
        <v>165</v>
      </c>
      <c r="O6149" t="s">
        <v>165</v>
      </c>
      <c r="P6149" t="s">
        <v>165</v>
      </c>
      <c r="Q6149" t="s">
        <v>165</v>
      </c>
    </row>
    <row r="6150">
      <c r="B6150" t="s">
        <v>165</v>
      </c>
      <c r="C6150" t="s">
        <v>165</v>
      </c>
      <c r="D6150" t="s">
        <v>165</v>
      </c>
      <c r="E6150" t="s">
        <v>165</v>
      </c>
      <c r="F6150" t="s">
        <v>165</v>
      </c>
      <c r="G6150" t="s">
        <v>165</v>
      </c>
      <c r="H6150" t="s">
        <v>165</v>
      </c>
      <c r="K6150" t="s">
        <v>165</v>
      </c>
      <c r="L6150" t="s">
        <v>165</v>
      </c>
      <c r="M6150" t="s">
        <v>165</v>
      </c>
      <c r="N6150" t="s">
        <v>165</v>
      </c>
      <c r="O6150" t="s">
        <v>165</v>
      </c>
      <c r="P6150" t="s">
        <v>165</v>
      </c>
      <c r="Q6150" t="s">
        <v>165</v>
      </c>
    </row>
    <row r="6151">
      <c r="B6151" t="s">
        <v>165</v>
      </c>
      <c r="C6151" t="s">
        <v>165</v>
      </c>
      <c r="D6151" t="s">
        <v>165</v>
      </c>
      <c r="E6151" t="s">
        <v>165</v>
      </c>
      <c r="F6151" t="s">
        <v>165</v>
      </c>
      <c r="G6151" t="s">
        <v>165</v>
      </c>
      <c r="H6151" t="s">
        <v>165</v>
      </c>
      <c r="K6151" t="s">
        <v>165</v>
      </c>
      <c r="L6151" t="s">
        <v>165</v>
      </c>
      <c r="M6151" t="s">
        <v>165</v>
      </c>
      <c r="N6151" t="s">
        <v>165</v>
      </c>
      <c r="O6151" t="s">
        <v>165</v>
      </c>
      <c r="P6151" t="s">
        <v>165</v>
      </c>
      <c r="Q6151" t="s">
        <v>165</v>
      </c>
    </row>
    <row r="6152">
      <c r="B6152" t="s">
        <v>165</v>
      </c>
      <c r="C6152" t="s">
        <v>165</v>
      </c>
      <c r="D6152" t="s">
        <v>165</v>
      </c>
      <c r="E6152" t="s">
        <v>165</v>
      </c>
      <c r="F6152" t="s">
        <v>165</v>
      </c>
      <c r="G6152" t="s">
        <v>165</v>
      </c>
      <c r="H6152" t="s">
        <v>165</v>
      </c>
      <c r="K6152" t="s">
        <v>165</v>
      </c>
      <c r="L6152" t="s">
        <v>165</v>
      </c>
      <c r="M6152" t="s">
        <v>165</v>
      </c>
      <c r="N6152" t="s">
        <v>165</v>
      </c>
      <c r="O6152" t="s">
        <v>165</v>
      </c>
      <c r="P6152" t="s">
        <v>165</v>
      </c>
      <c r="Q6152" t="s">
        <v>165</v>
      </c>
    </row>
    <row r="6153">
      <c r="B6153" t="s">
        <v>165</v>
      </c>
      <c r="C6153" t="s">
        <v>165</v>
      </c>
      <c r="D6153" t="s">
        <v>165</v>
      </c>
      <c r="E6153" t="s">
        <v>165</v>
      </c>
      <c r="F6153" t="s">
        <v>165</v>
      </c>
      <c r="G6153" t="s">
        <v>165</v>
      </c>
      <c r="H6153" t="s">
        <v>165</v>
      </c>
      <c r="K6153" t="s">
        <v>165</v>
      </c>
      <c r="L6153" t="s">
        <v>165</v>
      </c>
      <c r="M6153" t="s">
        <v>165</v>
      </c>
      <c r="N6153" t="s">
        <v>165</v>
      </c>
      <c r="O6153" t="s">
        <v>165</v>
      </c>
      <c r="P6153" t="s">
        <v>165</v>
      </c>
      <c r="Q6153" t="s">
        <v>165</v>
      </c>
    </row>
    <row r="6154">
      <c r="B6154" t="s">
        <v>165</v>
      </c>
      <c r="C6154" t="s">
        <v>165</v>
      </c>
      <c r="D6154" t="s">
        <v>165</v>
      </c>
      <c r="E6154" t="s">
        <v>165</v>
      </c>
      <c r="F6154" t="s">
        <v>165</v>
      </c>
      <c r="G6154" t="s">
        <v>165</v>
      </c>
      <c r="H6154" t="s">
        <v>165</v>
      </c>
      <c r="K6154" t="s">
        <v>165</v>
      </c>
      <c r="L6154" t="s">
        <v>165</v>
      </c>
      <c r="M6154" t="s">
        <v>165</v>
      </c>
      <c r="N6154" t="s">
        <v>165</v>
      </c>
      <c r="O6154" t="s">
        <v>165</v>
      </c>
      <c r="P6154" t="s">
        <v>165</v>
      </c>
      <c r="Q6154" t="s">
        <v>165</v>
      </c>
    </row>
    <row r="6155">
      <c r="B6155" t="s">
        <v>165</v>
      </c>
      <c r="C6155" t="s">
        <v>165</v>
      </c>
      <c r="D6155" t="s">
        <v>165</v>
      </c>
      <c r="E6155" t="s">
        <v>165</v>
      </c>
      <c r="F6155" t="s">
        <v>165</v>
      </c>
      <c r="G6155" t="s">
        <v>165</v>
      </c>
      <c r="H6155" t="s">
        <v>165</v>
      </c>
      <c r="K6155" t="s">
        <v>165</v>
      </c>
      <c r="L6155" t="s">
        <v>165</v>
      </c>
      <c r="M6155" t="s">
        <v>165</v>
      </c>
      <c r="N6155" t="s">
        <v>165</v>
      </c>
      <c r="O6155" t="s">
        <v>165</v>
      </c>
      <c r="P6155" t="s">
        <v>165</v>
      </c>
      <c r="Q6155" t="s">
        <v>165</v>
      </c>
    </row>
    <row r="6156">
      <c r="B6156" t="s">
        <v>165</v>
      </c>
      <c r="C6156" t="s">
        <v>165</v>
      </c>
      <c r="D6156" t="s">
        <v>165</v>
      </c>
      <c r="E6156" t="s">
        <v>165</v>
      </c>
      <c r="F6156" t="s">
        <v>165</v>
      </c>
      <c r="G6156" t="s">
        <v>165</v>
      </c>
      <c r="H6156" t="s">
        <v>165</v>
      </c>
      <c r="K6156" t="s">
        <v>165</v>
      </c>
      <c r="L6156" t="s">
        <v>165</v>
      </c>
      <c r="M6156" t="s">
        <v>165</v>
      </c>
      <c r="N6156" t="s">
        <v>165</v>
      </c>
      <c r="O6156" t="s">
        <v>165</v>
      </c>
      <c r="P6156" t="s">
        <v>165</v>
      </c>
      <c r="Q6156" t="s">
        <v>165</v>
      </c>
    </row>
    <row r="6157">
      <c r="B6157" t="s">
        <v>165</v>
      </c>
      <c r="C6157" t="s">
        <v>165</v>
      </c>
      <c r="D6157" t="s">
        <v>165</v>
      </c>
      <c r="E6157" t="s">
        <v>165</v>
      </c>
      <c r="F6157" t="s">
        <v>165</v>
      </c>
      <c r="G6157" t="s">
        <v>165</v>
      </c>
      <c r="H6157" t="s">
        <v>165</v>
      </c>
      <c r="K6157" t="s">
        <v>165</v>
      </c>
      <c r="L6157" t="s">
        <v>165</v>
      </c>
      <c r="M6157" t="s">
        <v>165</v>
      </c>
      <c r="N6157" t="s">
        <v>165</v>
      </c>
      <c r="O6157" t="s">
        <v>165</v>
      </c>
      <c r="P6157" t="s">
        <v>165</v>
      </c>
      <c r="Q6157" t="s">
        <v>165</v>
      </c>
    </row>
    <row r="6158">
      <c r="B6158" t="s">
        <v>165</v>
      </c>
      <c r="C6158" t="s">
        <v>165</v>
      </c>
      <c r="D6158" t="s">
        <v>165</v>
      </c>
      <c r="E6158" t="s">
        <v>165</v>
      </c>
      <c r="F6158" t="s">
        <v>165</v>
      </c>
      <c r="G6158" t="s">
        <v>165</v>
      </c>
      <c r="H6158" t="s">
        <v>165</v>
      </c>
      <c r="K6158" t="s">
        <v>165</v>
      </c>
      <c r="L6158" t="s">
        <v>165</v>
      </c>
      <c r="M6158" t="s">
        <v>165</v>
      </c>
      <c r="N6158" t="s">
        <v>165</v>
      </c>
      <c r="O6158" t="s">
        <v>165</v>
      </c>
      <c r="P6158" t="s">
        <v>165</v>
      </c>
      <c r="Q6158" t="s">
        <v>165</v>
      </c>
    </row>
    <row r="6159">
      <c r="B6159" t="s">
        <v>165</v>
      </c>
      <c r="C6159" t="s">
        <v>165</v>
      </c>
      <c r="D6159" t="s">
        <v>165</v>
      </c>
      <c r="E6159" t="s">
        <v>165</v>
      </c>
      <c r="F6159" t="s">
        <v>165</v>
      </c>
      <c r="G6159" t="s">
        <v>165</v>
      </c>
      <c r="H6159" t="s">
        <v>165</v>
      </c>
      <c r="K6159" t="s">
        <v>165</v>
      </c>
      <c r="L6159" t="s">
        <v>165</v>
      </c>
      <c r="M6159" t="s">
        <v>165</v>
      </c>
      <c r="N6159" t="s">
        <v>165</v>
      </c>
      <c r="O6159" t="s">
        <v>165</v>
      </c>
      <c r="P6159" t="s">
        <v>165</v>
      </c>
      <c r="Q6159" t="s">
        <v>165</v>
      </c>
    </row>
    <row r="6160">
      <c r="B6160" t="s">
        <v>165</v>
      </c>
      <c r="C6160" t="s">
        <v>165</v>
      </c>
      <c r="D6160" t="s">
        <v>165</v>
      </c>
      <c r="E6160" t="s">
        <v>165</v>
      </c>
      <c r="F6160" t="s">
        <v>165</v>
      </c>
      <c r="G6160" t="s">
        <v>165</v>
      </c>
      <c r="H6160" t="s">
        <v>165</v>
      </c>
      <c r="K6160" t="s">
        <v>165</v>
      </c>
      <c r="L6160" t="s">
        <v>165</v>
      </c>
      <c r="M6160" t="s">
        <v>165</v>
      </c>
      <c r="N6160" t="s">
        <v>165</v>
      </c>
      <c r="O6160" t="s">
        <v>165</v>
      </c>
      <c r="P6160" t="s">
        <v>165</v>
      </c>
      <c r="Q6160" t="s">
        <v>165</v>
      </c>
    </row>
    <row r="6161">
      <c r="B6161" t="s">
        <v>165</v>
      </c>
      <c r="C6161" t="s">
        <v>165</v>
      </c>
      <c r="D6161" t="s">
        <v>165</v>
      </c>
      <c r="E6161" t="s">
        <v>165</v>
      </c>
      <c r="F6161" t="s">
        <v>165</v>
      </c>
      <c r="G6161" t="s">
        <v>165</v>
      </c>
      <c r="H6161" t="s">
        <v>165</v>
      </c>
      <c r="K6161" t="s">
        <v>165</v>
      </c>
      <c r="L6161" t="s">
        <v>165</v>
      </c>
      <c r="M6161" t="s">
        <v>165</v>
      </c>
      <c r="N6161" t="s">
        <v>165</v>
      </c>
      <c r="O6161" t="s">
        <v>165</v>
      </c>
      <c r="P6161" t="s">
        <v>165</v>
      </c>
      <c r="Q6161" t="s">
        <v>165</v>
      </c>
    </row>
    <row r="6162">
      <c r="B6162" t="s">
        <v>165</v>
      </c>
      <c r="C6162" t="s">
        <v>165</v>
      </c>
      <c r="D6162" t="s">
        <v>165</v>
      </c>
      <c r="E6162" t="s">
        <v>165</v>
      </c>
      <c r="F6162" t="s">
        <v>165</v>
      </c>
      <c r="G6162" t="s">
        <v>165</v>
      </c>
      <c r="H6162" t="s">
        <v>165</v>
      </c>
      <c r="K6162" t="s">
        <v>165</v>
      </c>
      <c r="L6162" t="s">
        <v>165</v>
      </c>
      <c r="M6162" t="s">
        <v>165</v>
      </c>
      <c r="N6162" t="s">
        <v>165</v>
      </c>
      <c r="O6162" t="s">
        <v>165</v>
      </c>
      <c r="P6162" t="s">
        <v>165</v>
      </c>
      <c r="Q6162" t="s">
        <v>165</v>
      </c>
    </row>
    <row r="6163">
      <c r="B6163" t="s">
        <v>165</v>
      </c>
      <c r="C6163" t="s">
        <v>165</v>
      </c>
      <c r="D6163" t="s">
        <v>165</v>
      </c>
      <c r="E6163" t="s">
        <v>165</v>
      </c>
      <c r="F6163" t="s">
        <v>165</v>
      </c>
      <c r="G6163" t="s">
        <v>165</v>
      </c>
      <c r="H6163" t="s">
        <v>165</v>
      </c>
      <c r="K6163" t="s">
        <v>165</v>
      </c>
      <c r="L6163" t="s">
        <v>165</v>
      </c>
      <c r="M6163" t="s">
        <v>165</v>
      </c>
      <c r="N6163" t="s">
        <v>165</v>
      </c>
      <c r="O6163" t="s">
        <v>165</v>
      </c>
      <c r="P6163" t="s">
        <v>165</v>
      </c>
      <c r="Q6163" t="s">
        <v>165</v>
      </c>
    </row>
    <row r="6164">
      <c r="B6164" t="s">
        <v>165</v>
      </c>
      <c r="C6164" t="s">
        <v>165</v>
      </c>
      <c r="D6164" t="s">
        <v>165</v>
      </c>
      <c r="E6164" t="s">
        <v>165</v>
      </c>
      <c r="F6164" t="s">
        <v>165</v>
      </c>
      <c r="G6164" t="s">
        <v>165</v>
      </c>
      <c r="H6164" t="s">
        <v>165</v>
      </c>
      <c r="K6164" t="s">
        <v>165</v>
      </c>
      <c r="L6164" t="s">
        <v>165</v>
      </c>
      <c r="M6164" t="s">
        <v>165</v>
      </c>
      <c r="N6164" t="s">
        <v>165</v>
      </c>
      <c r="O6164" t="s">
        <v>165</v>
      </c>
      <c r="P6164" t="s">
        <v>165</v>
      </c>
      <c r="Q6164" t="s">
        <v>165</v>
      </c>
    </row>
    <row r="6165">
      <c r="B6165" t="s">
        <v>165</v>
      </c>
      <c r="C6165" t="s">
        <v>165</v>
      </c>
      <c r="D6165" t="s">
        <v>165</v>
      </c>
      <c r="E6165" t="s">
        <v>165</v>
      </c>
      <c r="F6165" t="s">
        <v>165</v>
      </c>
      <c r="G6165" t="s">
        <v>165</v>
      </c>
      <c r="H6165" t="s">
        <v>165</v>
      </c>
      <c r="K6165" t="s">
        <v>165</v>
      </c>
      <c r="L6165" t="s">
        <v>165</v>
      </c>
      <c r="M6165" t="s">
        <v>165</v>
      </c>
      <c r="N6165" t="s">
        <v>165</v>
      </c>
      <c r="O6165" t="s">
        <v>165</v>
      </c>
      <c r="P6165" t="s">
        <v>165</v>
      </c>
      <c r="Q6165" t="s">
        <v>165</v>
      </c>
    </row>
    <row r="6166">
      <c r="B6166" t="s">
        <v>165</v>
      </c>
      <c r="C6166" t="s">
        <v>165</v>
      </c>
      <c r="D6166" t="s">
        <v>165</v>
      </c>
      <c r="E6166" t="s">
        <v>165</v>
      </c>
      <c r="F6166" t="s">
        <v>165</v>
      </c>
      <c r="G6166" t="s">
        <v>165</v>
      </c>
      <c r="H6166" t="s">
        <v>165</v>
      </c>
      <c r="K6166" t="s">
        <v>165</v>
      </c>
      <c r="L6166" t="s">
        <v>165</v>
      </c>
      <c r="M6166" t="s">
        <v>165</v>
      </c>
      <c r="N6166" t="s">
        <v>165</v>
      </c>
      <c r="O6166" t="s">
        <v>165</v>
      </c>
      <c r="P6166" t="s">
        <v>165</v>
      </c>
      <c r="Q6166" t="s">
        <v>165</v>
      </c>
    </row>
    <row r="6167">
      <c r="B6167" t="s">
        <v>165</v>
      </c>
      <c r="C6167" t="s">
        <v>165</v>
      </c>
      <c r="D6167" t="s">
        <v>165</v>
      </c>
      <c r="E6167" t="s">
        <v>165</v>
      </c>
      <c r="F6167" t="s">
        <v>165</v>
      </c>
      <c r="G6167" t="s">
        <v>165</v>
      </c>
      <c r="H6167" t="s">
        <v>165</v>
      </c>
      <c r="K6167" t="s">
        <v>165</v>
      </c>
      <c r="L6167" t="s">
        <v>165</v>
      </c>
      <c r="M6167" t="s">
        <v>165</v>
      </c>
      <c r="N6167" t="s">
        <v>165</v>
      </c>
      <c r="O6167" t="s">
        <v>165</v>
      </c>
      <c r="P6167" t="s">
        <v>165</v>
      </c>
      <c r="Q6167" t="s">
        <v>165</v>
      </c>
    </row>
    <row r="6168">
      <c r="B6168" t="s">
        <v>165</v>
      </c>
      <c r="C6168" t="s">
        <v>165</v>
      </c>
      <c r="D6168" t="s">
        <v>165</v>
      </c>
      <c r="E6168" t="s">
        <v>165</v>
      </c>
      <c r="F6168" t="s">
        <v>165</v>
      </c>
      <c r="G6168" t="s">
        <v>165</v>
      </c>
      <c r="H6168" t="s">
        <v>165</v>
      </c>
      <c r="K6168" t="s">
        <v>165</v>
      </c>
      <c r="L6168" t="s">
        <v>165</v>
      </c>
      <c r="M6168" t="s">
        <v>165</v>
      </c>
      <c r="N6168" t="s">
        <v>165</v>
      </c>
      <c r="O6168" t="s">
        <v>165</v>
      </c>
      <c r="P6168" t="s">
        <v>165</v>
      </c>
      <c r="Q6168" t="s">
        <v>165</v>
      </c>
    </row>
    <row r="6169">
      <c r="B6169" t="s">
        <v>165</v>
      </c>
      <c r="C6169" t="s">
        <v>165</v>
      </c>
      <c r="D6169" t="s">
        <v>165</v>
      </c>
      <c r="E6169" t="s">
        <v>165</v>
      </c>
      <c r="F6169" t="s">
        <v>165</v>
      </c>
      <c r="G6169" t="s">
        <v>165</v>
      </c>
      <c r="H6169" t="s">
        <v>165</v>
      </c>
      <c r="K6169" t="s">
        <v>165</v>
      </c>
      <c r="L6169" t="s">
        <v>165</v>
      </c>
      <c r="M6169" t="s">
        <v>165</v>
      </c>
      <c r="N6169" t="s">
        <v>165</v>
      </c>
      <c r="O6169" t="s">
        <v>165</v>
      </c>
      <c r="P6169" t="s">
        <v>165</v>
      </c>
      <c r="Q6169" t="s">
        <v>165</v>
      </c>
    </row>
    <row r="6170">
      <c r="B6170" t="s">
        <v>165</v>
      </c>
      <c r="C6170" t="s">
        <v>165</v>
      </c>
      <c r="D6170" t="s">
        <v>165</v>
      </c>
      <c r="E6170" t="s">
        <v>165</v>
      </c>
      <c r="F6170" t="s">
        <v>165</v>
      </c>
      <c r="G6170" t="s">
        <v>165</v>
      </c>
      <c r="H6170" t="s">
        <v>165</v>
      </c>
      <c r="K6170" t="s">
        <v>165</v>
      </c>
      <c r="L6170" t="s">
        <v>165</v>
      </c>
      <c r="M6170" t="s">
        <v>165</v>
      </c>
      <c r="N6170" t="s">
        <v>165</v>
      </c>
      <c r="O6170" t="s">
        <v>165</v>
      </c>
      <c r="P6170" t="s">
        <v>165</v>
      </c>
      <c r="Q6170" t="s">
        <v>165</v>
      </c>
    </row>
    <row r="6171">
      <c r="B6171" t="s">
        <v>165</v>
      </c>
      <c r="C6171" t="s">
        <v>165</v>
      </c>
      <c r="D6171" t="s">
        <v>165</v>
      </c>
      <c r="E6171" t="s">
        <v>165</v>
      </c>
      <c r="F6171" t="s">
        <v>165</v>
      </c>
      <c r="G6171" t="s">
        <v>165</v>
      </c>
      <c r="H6171" t="s">
        <v>165</v>
      </c>
      <c r="K6171" t="s">
        <v>165</v>
      </c>
      <c r="L6171" t="s">
        <v>165</v>
      </c>
      <c r="M6171" t="s">
        <v>165</v>
      </c>
      <c r="N6171" t="s">
        <v>165</v>
      </c>
      <c r="O6171" t="s">
        <v>165</v>
      </c>
      <c r="P6171" t="s">
        <v>165</v>
      </c>
      <c r="Q6171" t="s">
        <v>165</v>
      </c>
    </row>
    <row r="6172">
      <c r="B6172" t="s">
        <v>165</v>
      </c>
      <c r="C6172" t="s">
        <v>165</v>
      </c>
      <c r="D6172" t="s">
        <v>165</v>
      </c>
      <c r="E6172" t="s">
        <v>165</v>
      </c>
      <c r="F6172" t="s">
        <v>165</v>
      </c>
      <c r="G6172" t="s">
        <v>165</v>
      </c>
      <c r="H6172" t="s">
        <v>165</v>
      </c>
      <c r="K6172" t="s">
        <v>165</v>
      </c>
      <c r="L6172" t="s">
        <v>165</v>
      </c>
      <c r="M6172" t="s">
        <v>165</v>
      </c>
      <c r="N6172" t="s">
        <v>165</v>
      </c>
      <c r="O6172" t="s">
        <v>165</v>
      </c>
      <c r="P6172" t="s">
        <v>165</v>
      </c>
      <c r="Q6172" t="s">
        <v>165</v>
      </c>
    </row>
    <row r="6173">
      <c r="B6173" t="s">
        <v>165</v>
      </c>
      <c r="C6173" t="s">
        <v>165</v>
      </c>
      <c r="D6173" t="s">
        <v>165</v>
      </c>
      <c r="E6173" t="s">
        <v>165</v>
      </c>
      <c r="F6173" t="s">
        <v>165</v>
      </c>
      <c r="G6173" t="s">
        <v>165</v>
      </c>
      <c r="H6173" t="s">
        <v>165</v>
      </c>
      <c r="K6173" t="s">
        <v>165</v>
      </c>
      <c r="L6173" t="s">
        <v>165</v>
      </c>
      <c r="M6173" t="s">
        <v>165</v>
      </c>
      <c r="N6173" t="s">
        <v>165</v>
      </c>
      <c r="O6173" t="s">
        <v>165</v>
      </c>
      <c r="P6173" t="s">
        <v>165</v>
      </c>
      <c r="Q6173" t="s">
        <v>165</v>
      </c>
    </row>
    <row r="6174">
      <c r="B6174" t="s">
        <v>165</v>
      </c>
      <c r="C6174" t="s">
        <v>165</v>
      </c>
      <c r="D6174" t="s">
        <v>165</v>
      </c>
      <c r="E6174" t="s">
        <v>165</v>
      </c>
      <c r="F6174" t="s">
        <v>165</v>
      </c>
      <c r="G6174" t="s">
        <v>165</v>
      </c>
      <c r="H6174" t="s">
        <v>165</v>
      </c>
      <c r="K6174" t="s">
        <v>165</v>
      </c>
      <c r="L6174" t="s">
        <v>165</v>
      </c>
      <c r="M6174" t="s">
        <v>165</v>
      </c>
      <c r="N6174" t="s">
        <v>165</v>
      </c>
      <c r="O6174" t="s">
        <v>165</v>
      </c>
      <c r="P6174" t="s">
        <v>165</v>
      </c>
      <c r="Q6174" t="s">
        <v>165</v>
      </c>
    </row>
    <row r="6175">
      <c r="B6175" t="s">
        <v>165</v>
      </c>
      <c r="C6175" t="s">
        <v>165</v>
      </c>
      <c r="D6175" t="s">
        <v>165</v>
      </c>
      <c r="E6175" t="s">
        <v>165</v>
      </c>
      <c r="F6175" t="s">
        <v>165</v>
      </c>
      <c r="G6175" t="s">
        <v>165</v>
      </c>
      <c r="H6175" t="s">
        <v>165</v>
      </c>
      <c r="K6175" t="s">
        <v>165</v>
      </c>
      <c r="L6175" t="s">
        <v>165</v>
      </c>
      <c r="M6175" t="s">
        <v>165</v>
      </c>
      <c r="N6175" t="s">
        <v>165</v>
      </c>
      <c r="O6175" t="s">
        <v>165</v>
      </c>
      <c r="P6175" t="s">
        <v>165</v>
      </c>
      <c r="Q6175" t="s">
        <v>165</v>
      </c>
    </row>
    <row r="6176">
      <c r="B6176" t="s">
        <v>165</v>
      </c>
      <c r="C6176" t="s">
        <v>165</v>
      </c>
      <c r="D6176" t="s">
        <v>165</v>
      </c>
      <c r="E6176" t="s">
        <v>165</v>
      </c>
      <c r="F6176" t="s">
        <v>165</v>
      </c>
      <c r="G6176" t="s">
        <v>165</v>
      </c>
      <c r="H6176" t="s">
        <v>165</v>
      </c>
      <c r="K6176" t="s">
        <v>165</v>
      </c>
      <c r="L6176" t="s">
        <v>165</v>
      </c>
      <c r="M6176" t="s">
        <v>165</v>
      </c>
      <c r="N6176" t="s">
        <v>165</v>
      </c>
      <c r="O6176" t="s">
        <v>165</v>
      </c>
      <c r="P6176" t="s">
        <v>165</v>
      </c>
      <c r="Q6176" t="s">
        <v>165</v>
      </c>
    </row>
    <row r="6177">
      <c r="B6177" t="s">
        <v>165</v>
      </c>
      <c r="C6177" t="s">
        <v>165</v>
      </c>
      <c r="D6177" t="s">
        <v>165</v>
      </c>
      <c r="E6177" t="s">
        <v>165</v>
      </c>
      <c r="F6177" t="s">
        <v>165</v>
      </c>
      <c r="G6177" t="s">
        <v>165</v>
      </c>
      <c r="H6177" t="s">
        <v>165</v>
      </c>
      <c r="K6177" t="s">
        <v>165</v>
      </c>
      <c r="L6177" t="s">
        <v>165</v>
      </c>
      <c r="M6177" t="s">
        <v>165</v>
      </c>
      <c r="N6177" t="s">
        <v>165</v>
      </c>
      <c r="O6177" t="s">
        <v>165</v>
      </c>
      <c r="P6177" t="s">
        <v>165</v>
      </c>
      <c r="Q6177" t="s">
        <v>165</v>
      </c>
    </row>
    <row r="6178">
      <c r="B6178" t="s">
        <v>165</v>
      </c>
      <c r="C6178" t="s">
        <v>165</v>
      </c>
      <c r="D6178" t="s">
        <v>165</v>
      </c>
      <c r="E6178" t="s">
        <v>165</v>
      </c>
      <c r="F6178" t="s">
        <v>165</v>
      </c>
      <c r="G6178" t="s">
        <v>165</v>
      </c>
      <c r="H6178" t="s">
        <v>165</v>
      </c>
      <c r="K6178" t="s">
        <v>165</v>
      </c>
      <c r="L6178" t="s">
        <v>165</v>
      </c>
      <c r="M6178" t="s">
        <v>165</v>
      </c>
      <c r="N6178" t="s">
        <v>165</v>
      </c>
      <c r="O6178" t="s">
        <v>165</v>
      </c>
      <c r="P6178" t="s">
        <v>165</v>
      </c>
      <c r="Q6178" t="s">
        <v>165</v>
      </c>
    </row>
    <row r="6179">
      <c r="B6179" t="s">
        <v>165</v>
      </c>
      <c r="C6179" t="s">
        <v>165</v>
      </c>
      <c r="D6179" t="s">
        <v>165</v>
      </c>
      <c r="E6179" t="s">
        <v>165</v>
      </c>
      <c r="F6179" t="s">
        <v>165</v>
      </c>
      <c r="G6179" t="s">
        <v>165</v>
      </c>
      <c r="H6179" t="s">
        <v>165</v>
      </c>
      <c r="K6179" t="s">
        <v>165</v>
      </c>
      <c r="L6179" t="s">
        <v>165</v>
      </c>
      <c r="M6179" t="s">
        <v>165</v>
      </c>
      <c r="N6179" t="s">
        <v>165</v>
      </c>
      <c r="O6179" t="s">
        <v>165</v>
      </c>
      <c r="P6179" t="s">
        <v>165</v>
      </c>
      <c r="Q6179" t="s">
        <v>165</v>
      </c>
    </row>
    <row r="6180">
      <c r="B6180" t="s">
        <v>165</v>
      </c>
      <c r="C6180" t="s">
        <v>165</v>
      </c>
      <c r="D6180" t="s">
        <v>165</v>
      </c>
      <c r="E6180" t="s">
        <v>165</v>
      </c>
      <c r="F6180" t="s">
        <v>165</v>
      </c>
      <c r="G6180" t="s">
        <v>165</v>
      </c>
      <c r="H6180" t="s">
        <v>165</v>
      </c>
      <c r="K6180" t="s">
        <v>165</v>
      </c>
      <c r="L6180" t="s">
        <v>165</v>
      </c>
      <c r="M6180" t="s">
        <v>165</v>
      </c>
      <c r="N6180" t="s">
        <v>165</v>
      </c>
      <c r="O6180" t="s">
        <v>165</v>
      </c>
      <c r="P6180" t="s">
        <v>165</v>
      </c>
      <c r="Q6180" t="s">
        <v>165</v>
      </c>
    </row>
    <row r="6181">
      <c r="B6181" t="s">
        <v>165</v>
      </c>
      <c r="C6181" t="s">
        <v>165</v>
      </c>
      <c r="D6181" t="s">
        <v>165</v>
      </c>
      <c r="E6181" t="s">
        <v>165</v>
      </c>
      <c r="F6181" t="s">
        <v>165</v>
      </c>
      <c r="G6181" t="s">
        <v>165</v>
      </c>
      <c r="H6181" t="s">
        <v>165</v>
      </c>
      <c r="K6181" t="s">
        <v>165</v>
      </c>
      <c r="L6181" t="s">
        <v>165</v>
      </c>
      <c r="M6181" t="s">
        <v>165</v>
      </c>
      <c r="N6181" t="s">
        <v>165</v>
      </c>
      <c r="O6181" t="s">
        <v>165</v>
      </c>
      <c r="P6181" t="s">
        <v>165</v>
      </c>
      <c r="Q6181" t="s">
        <v>165</v>
      </c>
    </row>
    <row r="6182">
      <c r="B6182" t="s">
        <v>165</v>
      </c>
      <c r="C6182" t="s">
        <v>165</v>
      </c>
      <c r="D6182" t="s">
        <v>165</v>
      </c>
      <c r="E6182" t="s">
        <v>165</v>
      </c>
      <c r="F6182" t="s">
        <v>165</v>
      </c>
      <c r="G6182" t="s">
        <v>165</v>
      </c>
      <c r="H6182" t="s">
        <v>165</v>
      </c>
      <c r="K6182" t="s">
        <v>165</v>
      </c>
      <c r="L6182" t="s">
        <v>165</v>
      </c>
      <c r="M6182" t="s">
        <v>165</v>
      </c>
      <c r="N6182" t="s">
        <v>165</v>
      </c>
      <c r="O6182" t="s">
        <v>165</v>
      </c>
      <c r="P6182" t="s">
        <v>165</v>
      </c>
      <c r="Q6182" t="s">
        <v>165</v>
      </c>
    </row>
    <row r="6183">
      <c r="B6183" t="s">
        <v>165</v>
      </c>
      <c r="C6183" t="s">
        <v>165</v>
      </c>
      <c r="D6183" t="s">
        <v>165</v>
      </c>
      <c r="E6183" t="s">
        <v>165</v>
      </c>
      <c r="F6183" t="s">
        <v>165</v>
      </c>
      <c r="G6183" t="s">
        <v>165</v>
      </c>
      <c r="H6183" t="s">
        <v>165</v>
      </c>
      <c r="K6183" t="s">
        <v>165</v>
      </c>
      <c r="L6183" t="s">
        <v>165</v>
      </c>
      <c r="M6183" t="s">
        <v>165</v>
      </c>
      <c r="N6183" t="s">
        <v>165</v>
      </c>
      <c r="O6183" t="s">
        <v>165</v>
      </c>
      <c r="P6183" t="s">
        <v>165</v>
      </c>
      <c r="Q6183" t="s">
        <v>165</v>
      </c>
    </row>
    <row r="6184">
      <c r="B6184" t="s">
        <v>165</v>
      </c>
      <c r="C6184" t="s">
        <v>165</v>
      </c>
      <c r="D6184" t="s">
        <v>165</v>
      </c>
      <c r="E6184" t="s">
        <v>165</v>
      </c>
      <c r="F6184" t="s">
        <v>165</v>
      </c>
      <c r="G6184" t="s">
        <v>165</v>
      </c>
      <c r="H6184" t="s">
        <v>165</v>
      </c>
      <c r="K6184" t="s">
        <v>165</v>
      </c>
      <c r="L6184" t="s">
        <v>165</v>
      </c>
      <c r="M6184" t="s">
        <v>165</v>
      </c>
      <c r="N6184" t="s">
        <v>165</v>
      </c>
      <c r="O6184" t="s">
        <v>165</v>
      </c>
      <c r="P6184" t="s">
        <v>165</v>
      </c>
      <c r="Q6184" t="s">
        <v>165</v>
      </c>
    </row>
    <row r="6185">
      <c r="B6185" t="s">
        <v>165</v>
      </c>
      <c r="C6185" t="s">
        <v>165</v>
      </c>
      <c r="D6185" t="s">
        <v>165</v>
      </c>
      <c r="E6185" t="s">
        <v>165</v>
      </c>
      <c r="F6185" t="s">
        <v>165</v>
      </c>
      <c r="G6185" t="s">
        <v>165</v>
      </c>
      <c r="H6185" t="s">
        <v>165</v>
      </c>
      <c r="K6185" t="s">
        <v>165</v>
      </c>
      <c r="L6185" t="s">
        <v>165</v>
      </c>
      <c r="M6185" t="s">
        <v>165</v>
      </c>
      <c r="N6185" t="s">
        <v>165</v>
      </c>
      <c r="O6185" t="s">
        <v>165</v>
      </c>
      <c r="P6185" t="s">
        <v>165</v>
      </c>
      <c r="Q6185" t="s">
        <v>165</v>
      </c>
    </row>
    <row r="6186">
      <c r="B6186" t="s">
        <v>165</v>
      </c>
      <c r="C6186" t="s">
        <v>165</v>
      </c>
      <c r="D6186" t="s">
        <v>165</v>
      </c>
      <c r="E6186" t="s">
        <v>165</v>
      </c>
      <c r="F6186" t="s">
        <v>165</v>
      </c>
      <c r="G6186" t="s">
        <v>165</v>
      </c>
      <c r="H6186" t="s">
        <v>165</v>
      </c>
      <c r="K6186" t="s">
        <v>165</v>
      </c>
      <c r="L6186" t="s">
        <v>165</v>
      </c>
      <c r="M6186" t="s">
        <v>165</v>
      </c>
      <c r="N6186" t="s">
        <v>165</v>
      </c>
      <c r="O6186" t="s">
        <v>165</v>
      </c>
      <c r="P6186" t="s">
        <v>165</v>
      </c>
      <c r="Q6186" t="s">
        <v>165</v>
      </c>
    </row>
    <row r="6187">
      <c r="B6187" t="s">
        <v>165</v>
      </c>
      <c r="C6187" t="s">
        <v>165</v>
      </c>
      <c r="D6187" t="s">
        <v>165</v>
      </c>
      <c r="E6187" t="s">
        <v>165</v>
      </c>
      <c r="F6187" t="s">
        <v>165</v>
      </c>
      <c r="G6187" t="s">
        <v>165</v>
      </c>
      <c r="H6187" t="s">
        <v>165</v>
      </c>
      <c r="K6187" t="s">
        <v>165</v>
      </c>
      <c r="L6187" t="s">
        <v>165</v>
      </c>
      <c r="M6187" t="s">
        <v>165</v>
      </c>
      <c r="N6187" t="s">
        <v>165</v>
      </c>
      <c r="O6187" t="s">
        <v>165</v>
      </c>
      <c r="P6187" t="s">
        <v>165</v>
      </c>
      <c r="Q6187" t="s">
        <v>165</v>
      </c>
    </row>
    <row r="6188">
      <c r="B6188" t="s">
        <v>165</v>
      </c>
      <c r="C6188" t="s">
        <v>165</v>
      </c>
      <c r="D6188" t="s">
        <v>165</v>
      </c>
      <c r="E6188" t="s">
        <v>165</v>
      </c>
      <c r="F6188" t="s">
        <v>165</v>
      </c>
      <c r="G6188" t="s">
        <v>165</v>
      </c>
      <c r="H6188" t="s">
        <v>165</v>
      </c>
      <c r="K6188" t="s">
        <v>165</v>
      </c>
      <c r="L6188" t="s">
        <v>165</v>
      </c>
      <c r="M6188" t="s">
        <v>165</v>
      </c>
      <c r="N6188" t="s">
        <v>165</v>
      </c>
      <c r="O6188" t="s">
        <v>165</v>
      </c>
      <c r="P6188" t="s">
        <v>165</v>
      </c>
      <c r="Q6188" t="s">
        <v>165</v>
      </c>
    </row>
    <row r="6189">
      <c r="B6189" t="s">
        <v>165</v>
      </c>
      <c r="C6189" t="s">
        <v>165</v>
      </c>
      <c r="D6189" t="s">
        <v>165</v>
      </c>
      <c r="E6189" t="s">
        <v>165</v>
      </c>
      <c r="F6189" t="s">
        <v>165</v>
      </c>
      <c r="G6189" t="s">
        <v>165</v>
      </c>
      <c r="H6189" t="s">
        <v>165</v>
      </c>
      <c r="K6189" t="s">
        <v>165</v>
      </c>
      <c r="L6189" t="s">
        <v>165</v>
      </c>
      <c r="M6189" t="s">
        <v>165</v>
      </c>
      <c r="N6189" t="s">
        <v>165</v>
      </c>
      <c r="O6189" t="s">
        <v>165</v>
      </c>
      <c r="P6189" t="s">
        <v>165</v>
      </c>
      <c r="Q6189" t="s">
        <v>165</v>
      </c>
    </row>
    <row r="6190">
      <c r="B6190" t="s">
        <v>165</v>
      </c>
      <c r="C6190" t="s">
        <v>165</v>
      </c>
      <c r="D6190" t="s">
        <v>165</v>
      </c>
      <c r="E6190" t="s">
        <v>165</v>
      </c>
      <c r="F6190" t="s">
        <v>165</v>
      </c>
      <c r="G6190" t="s">
        <v>165</v>
      </c>
      <c r="H6190" t="s">
        <v>165</v>
      </c>
      <c r="K6190" t="s">
        <v>165</v>
      </c>
      <c r="L6190" t="s">
        <v>165</v>
      </c>
      <c r="M6190" t="s">
        <v>165</v>
      </c>
      <c r="N6190" t="s">
        <v>165</v>
      </c>
      <c r="O6190" t="s">
        <v>165</v>
      </c>
      <c r="P6190" t="s">
        <v>165</v>
      </c>
      <c r="Q6190" t="s">
        <v>165</v>
      </c>
    </row>
    <row r="6191">
      <c r="B6191" t="s">
        <v>165</v>
      </c>
      <c r="C6191" t="s">
        <v>165</v>
      </c>
      <c r="D6191" t="s">
        <v>165</v>
      </c>
      <c r="E6191" t="s">
        <v>165</v>
      </c>
      <c r="F6191" t="s">
        <v>165</v>
      </c>
      <c r="G6191" t="s">
        <v>165</v>
      </c>
      <c r="H6191" t="s">
        <v>165</v>
      </c>
      <c r="K6191" t="s">
        <v>165</v>
      </c>
      <c r="L6191" t="s">
        <v>165</v>
      </c>
      <c r="M6191" t="s">
        <v>165</v>
      </c>
      <c r="N6191" t="s">
        <v>165</v>
      </c>
      <c r="O6191" t="s">
        <v>165</v>
      </c>
      <c r="P6191" t="s">
        <v>165</v>
      </c>
      <c r="Q6191" t="s">
        <v>165</v>
      </c>
    </row>
    <row r="6192">
      <c r="B6192" t="s">
        <v>165</v>
      </c>
      <c r="C6192" t="s">
        <v>165</v>
      </c>
      <c r="D6192" t="s">
        <v>165</v>
      </c>
      <c r="E6192" t="s">
        <v>165</v>
      </c>
      <c r="F6192" t="s">
        <v>165</v>
      </c>
      <c r="G6192" t="s">
        <v>165</v>
      </c>
      <c r="H6192" t="s">
        <v>165</v>
      </c>
      <c r="K6192" t="s">
        <v>165</v>
      </c>
      <c r="L6192" t="s">
        <v>165</v>
      </c>
      <c r="M6192" t="s">
        <v>165</v>
      </c>
      <c r="N6192" t="s">
        <v>165</v>
      </c>
      <c r="O6192" t="s">
        <v>165</v>
      </c>
      <c r="P6192" t="s">
        <v>165</v>
      </c>
      <c r="Q6192" t="s">
        <v>165</v>
      </c>
    </row>
    <row r="6193">
      <c r="B6193" t="s">
        <v>165</v>
      </c>
      <c r="C6193" t="s">
        <v>165</v>
      </c>
      <c r="D6193" t="s">
        <v>165</v>
      </c>
      <c r="E6193" t="s">
        <v>165</v>
      </c>
      <c r="F6193" t="s">
        <v>165</v>
      </c>
      <c r="G6193" t="s">
        <v>165</v>
      </c>
      <c r="H6193" t="s">
        <v>165</v>
      </c>
      <c r="K6193" t="s">
        <v>165</v>
      </c>
      <c r="L6193" t="s">
        <v>165</v>
      </c>
      <c r="M6193" t="s">
        <v>165</v>
      </c>
      <c r="N6193" t="s">
        <v>165</v>
      </c>
      <c r="O6193" t="s">
        <v>165</v>
      </c>
      <c r="P6193" t="s">
        <v>165</v>
      </c>
      <c r="Q6193" t="s">
        <v>165</v>
      </c>
    </row>
    <row r="6194">
      <c r="B6194" t="s">
        <v>165</v>
      </c>
      <c r="C6194" t="s">
        <v>165</v>
      </c>
      <c r="D6194" t="s">
        <v>165</v>
      </c>
      <c r="E6194" t="s">
        <v>165</v>
      </c>
      <c r="F6194" t="s">
        <v>165</v>
      </c>
      <c r="G6194" t="s">
        <v>165</v>
      </c>
      <c r="H6194" t="s">
        <v>165</v>
      </c>
      <c r="K6194" t="s">
        <v>165</v>
      </c>
      <c r="L6194" t="s">
        <v>165</v>
      </c>
      <c r="M6194" t="s">
        <v>165</v>
      </c>
      <c r="N6194" t="s">
        <v>165</v>
      </c>
      <c r="O6194" t="s">
        <v>165</v>
      </c>
      <c r="P6194" t="s">
        <v>165</v>
      </c>
      <c r="Q6194" t="s">
        <v>165</v>
      </c>
    </row>
    <row r="6195">
      <c r="B6195" t="s">
        <v>165</v>
      </c>
      <c r="C6195" t="s">
        <v>165</v>
      </c>
      <c r="D6195" t="s">
        <v>165</v>
      </c>
      <c r="E6195" t="s">
        <v>165</v>
      </c>
      <c r="F6195" t="s">
        <v>165</v>
      </c>
      <c r="G6195" t="s">
        <v>165</v>
      </c>
      <c r="H6195" t="s">
        <v>165</v>
      </c>
      <c r="K6195" t="s">
        <v>165</v>
      </c>
      <c r="L6195" t="s">
        <v>165</v>
      </c>
      <c r="M6195" t="s">
        <v>165</v>
      </c>
      <c r="N6195" t="s">
        <v>165</v>
      </c>
      <c r="O6195" t="s">
        <v>165</v>
      </c>
      <c r="P6195" t="s">
        <v>165</v>
      </c>
      <c r="Q6195" t="s">
        <v>165</v>
      </c>
    </row>
    <row r="6196">
      <c r="B6196" t="s">
        <v>165</v>
      </c>
      <c r="C6196" t="s">
        <v>165</v>
      </c>
      <c r="D6196" t="s">
        <v>165</v>
      </c>
      <c r="E6196" t="s">
        <v>165</v>
      </c>
      <c r="F6196" t="s">
        <v>165</v>
      </c>
      <c r="G6196" t="s">
        <v>165</v>
      </c>
      <c r="H6196" t="s">
        <v>165</v>
      </c>
      <c r="K6196" t="s">
        <v>165</v>
      </c>
      <c r="L6196" t="s">
        <v>165</v>
      </c>
      <c r="M6196" t="s">
        <v>165</v>
      </c>
      <c r="N6196" t="s">
        <v>165</v>
      </c>
      <c r="O6196" t="s">
        <v>165</v>
      </c>
      <c r="P6196" t="s">
        <v>165</v>
      </c>
      <c r="Q6196" t="s">
        <v>165</v>
      </c>
    </row>
    <row r="6197">
      <c r="B6197" t="s">
        <v>165</v>
      </c>
      <c r="C6197" t="s">
        <v>165</v>
      </c>
      <c r="D6197" t="s">
        <v>165</v>
      </c>
      <c r="E6197" t="s">
        <v>165</v>
      </c>
      <c r="F6197" t="s">
        <v>165</v>
      </c>
      <c r="G6197" t="s">
        <v>165</v>
      </c>
      <c r="H6197" t="s">
        <v>165</v>
      </c>
      <c r="K6197" t="s">
        <v>165</v>
      </c>
      <c r="L6197" t="s">
        <v>165</v>
      </c>
      <c r="M6197" t="s">
        <v>165</v>
      </c>
      <c r="N6197" t="s">
        <v>165</v>
      </c>
      <c r="O6197" t="s">
        <v>165</v>
      </c>
      <c r="P6197" t="s">
        <v>165</v>
      </c>
      <c r="Q6197" t="s">
        <v>165</v>
      </c>
    </row>
    <row r="6198">
      <c r="B6198" t="s">
        <v>165</v>
      </c>
      <c r="C6198" t="s">
        <v>165</v>
      </c>
      <c r="D6198" t="s">
        <v>165</v>
      </c>
      <c r="E6198" t="s">
        <v>165</v>
      </c>
      <c r="F6198" t="s">
        <v>165</v>
      </c>
      <c r="G6198" t="s">
        <v>165</v>
      </c>
      <c r="H6198" t="s">
        <v>165</v>
      </c>
      <c r="K6198" t="s">
        <v>165</v>
      </c>
      <c r="L6198" t="s">
        <v>165</v>
      </c>
      <c r="M6198" t="s">
        <v>165</v>
      </c>
      <c r="N6198" t="s">
        <v>165</v>
      </c>
      <c r="O6198" t="s">
        <v>165</v>
      </c>
      <c r="P6198" t="s">
        <v>165</v>
      </c>
      <c r="Q6198" t="s">
        <v>165</v>
      </c>
    </row>
    <row r="6199">
      <c r="B6199" t="s">
        <v>165</v>
      </c>
      <c r="C6199" t="s">
        <v>165</v>
      </c>
      <c r="D6199" t="s">
        <v>165</v>
      </c>
      <c r="E6199" t="s">
        <v>165</v>
      </c>
      <c r="F6199" t="s">
        <v>165</v>
      </c>
      <c r="G6199" t="s">
        <v>165</v>
      </c>
      <c r="H6199" t="s">
        <v>165</v>
      </c>
      <c r="K6199" t="s">
        <v>165</v>
      </c>
      <c r="L6199" t="s">
        <v>165</v>
      </c>
      <c r="M6199" t="s">
        <v>165</v>
      </c>
      <c r="N6199" t="s">
        <v>165</v>
      </c>
      <c r="O6199" t="s">
        <v>165</v>
      </c>
      <c r="P6199" t="s">
        <v>165</v>
      </c>
      <c r="Q6199" t="s">
        <v>165</v>
      </c>
    </row>
    <row r="6200">
      <c r="B6200" t="s">
        <v>165</v>
      </c>
      <c r="C6200" t="s">
        <v>165</v>
      </c>
      <c r="D6200" t="s">
        <v>165</v>
      </c>
      <c r="E6200" t="s">
        <v>165</v>
      </c>
      <c r="F6200" t="s">
        <v>165</v>
      </c>
      <c r="G6200" t="s">
        <v>165</v>
      </c>
      <c r="H6200" t="s">
        <v>165</v>
      </c>
      <c r="K6200" t="s">
        <v>165</v>
      </c>
      <c r="L6200" t="s">
        <v>165</v>
      </c>
      <c r="M6200" t="s">
        <v>165</v>
      </c>
      <c r="N6200" t="s">
        <v>165</v>
      </c>
      <c r="O6200" t="s">
        <v>165</v>
      </c>
      <c r="P6200" t="s">
        <v>165</v>
      </c>
      <c r="Q6200" t="s">
        <v>165</v>
      </c>
    </row>
    <row r="6201">
      <c r="B6201" t="s">
        <v>165</v>
      </c>
      <c r="C6201" t="s">
        <v>165</v>
      </c>
      <c r="D6201" t="s">
        <v>165</v>
      </c>
      <c r="E6201" t="s">
        <v>165</v>
      </c>
      <c r="F6201" t="s">
        <v>165</v>
      </c>
      <c r="G6201" t="s">
        <v>165</v>
      </c>
      <c r="H6201" t="s">
        <v>165</v>
      </c>
      <c r="K6201" t="s">
        <v>165</v>
      </c>
      <c r="L6201" t="s">
        <v>165</v>
      </c>
      <c r="M6201" t="s">
        <v>165</v>
      </c>
      <c r="N6201" t="s">
        <v>165</v>
      </c>
      <c r="O6201" t="s">
        <v>165</v>
      </c>
      <c r="P6201" t="s">
        <v>165</v>
      </c>
      <c r="Q6201" t="s">
        <v>165</v>
      </c>
    </row>
    <row r="6202">
      <c r="B6202" t="s">
        <v>165</v>
      </c>
      <c r="C6202" t="s">
        <v>165</v>
      </c>
      <c r="D6202" t="s">
        <v>165</v>
      </c>
      <c r="E6202" t="s">
        <v>165</v>
      </c>
      <c r="F6202" t="s">
        <v>165</v>
      </c>
      <c r="G6202" t="s">
        <v>165</v>
      </c>
      <c r="H6202" t="s">
        <v>165</v>
      </c>
      <c r="K6202" t="s">
        <v>165</v>
      </c>
      <c r="L6202" t="s">
        <v>165</v>
      </c>
      <c r="M6202" t="s">
        <v>165</v>
      </c>
      <c r="N6202" t="s">
        <v>165</v>
      </c>
      <c r="O6202" t="s">
        <v>165</v>
      </c>
      <c r="P6202" t="s">
        <v>165</v>
      </c>
      <c r="Q6202" t="s">
        <v>165</v>
      </c>
    </row>
    <row r="6203">
      <c r="B6203" t="s">
        <v>165</v>
      </c>
      <c r="C6203" t="s">
        <v>165</v>
      </c>
      <c r="D6203" t="s">
        <v>165</v>
      </c>
      <c r="E6203" t="s">
        <v>165</v>
      </c>
      <c r="F6203" t="s">
        <v>165</v>
      </c>
      <c r="G6203" t="s">
        <v>165</v>
      </c>
      <c r="H6203" t="s">
        <v>165</v>
      </c>
      <c r="K6203" t="s">
        <v>165</v>
      </c>
      <c r="L6203" t="s">
        <v>165</v>
      </c>
      <c r="M6203" t="s">
        <v>165</v>
      </c>
      <c r="N6203" t="s">
        <v>165</v>
      </c>
      <c r="O6203" t="s">
        <v>165</v>
      </c>
      <c r="P6203" t="s">
        <v>165</v>
      </c>
      <c r="Q6203" t="s">
        <v>165</v>
      </c>
    </row>
    <row r="6204">
      <c r="B6204" t="s">
        <v>165</v>
      </c>
      <c r="C6204" t="s">
        <v>165</v>
      </c>
      <c r="D6204" t="s">
        <v>165</v>
      </c>
      <c r="E6204" t="s">
        <v>165</v>
      </c>
      <c r="F6204" t="s">
        <v>165</v>
      </c>
      <c r="G6204" t="s">
        <v>165</v>
      </c>
      <c r="H6204" t="s">
        <v>165</v>
      </c>
      <c r="K6204" t="s">
        <v>165</v>
      </c>
      <c r="L6204" t="s">
        <v>165</v>
      </c>
      <c r="M6204" t="s">
        <v>165</v>
      </c>
      <c r="N6204" t="s">
        <v>165</v>
      </c>
      <c r="O6204" t="s">
        <v>165</v>
      </c>
      <c r="P6204" t="s">
        <v>165</v>
      </c>
      <c r="Q6204" t="s">
        <v>165</v>
      </c>
    </row>
    <row r="6205">
      <c r="B6205" t="s">
        <v>165</v>
      </c>
      <c r="C6205" t="s">
        <v>165</v>
      </c>
      <c r="D6205" t="s">
        <v>165</v>
      </c>
      <c r="E6205" t="s">
        <v>165</v>
      </c>
      <c r="F6205" t="s">
        <v>165</v>
      </c>
      <c r="G6205" t="s">
        <v>165</v>
      </c>
      <c r="H6205" t="s">
        <v>165</v>
      </c>
      <c r="K6205" t="s">
        <v>165</v>
      </c>
      <c r="L6205" t="s">
        <v>165</v>
      </c>
      <c r="M6205" t="s">
        <v>165</v>
      </c>
      <c r="N6205" t="s">
        <v>165</v>
      </c>
      <c r="O6205" t="s">
        <v>165</v>
      </c>
      <c r="P6205" t="s">
        <v>165</v>
      </c>
      <c r="Q6205" t="s">
        <v>165</v>
      </c>
    </row>
    <row r="6206">
      <c r="B6206" t="s">
        <v>165</v>
      </c>
      <c r="C6206" t="s">
        <v>165</v>
      </c>
      <c r="D6206" t="s">
        <v>165</v>
      </c>
      <c r="E6206" t="s">
        <v>165</v>
      </c>
      <c r="F6206" t="s">
        <v>165</v>
      </c>
      <c r="G6206" t="s">
        <v>165</v>
      </c>
      <c r="H6206" t="s">
        <v>165</v>
      </c>
      <c r="K6206" t="s">
        <v>165</v>
      </c>
      <c r="L6206" t="s">
        <v>165</v>
      </c>
      <c r="M6206" t="s">
        <v>165</v>
      </c>
      <c r="N6206" t="s">
        <v>165</v>
      </c>
      <c r="O6206" t="s">
        <v>165</v>
      </c>
      <c r="P6206" t="s">
        <v>165</v>
      </c>
      <c r="Q6206" t="s">
        <v>165</v>
      </c>
    </row>
    <row r="6207">
      <c r="B6207" t="s">
        <v>165</v>
      </c>
      <c r="C6207" t="s">
        <v>165</v>
      </c>
      <c r="D6207" t="s">
        <v>165</v>
      </c>
      <c r="E6207" t="s">
        <v>165</v>
      </c>
      <c r="F6207" t="s">
        <v>165</v>
      </c>
      <c r="G6207" t="s">
        <v>165</v>
      </c>
      <c r="H6207" t="s">
        <v>165</v>
      </c>
      <c r="K6207" t="s">
        <v>165</v>
      </c>
      <c r="L6207" t="s">
        <v>165</v>
      </c>
      <c r="M6207" t="s">
        <v>165</v>
      </c>
      <c r="N6207" t="s">
        <v>165</v>
      </c>
      <c r="O6207" t="s">
        <v>165</v>
      </c>
      <c r="P6207" t="s">
        <v>165</v>
      </c>
      <c r="Q6207" t="s">
        <v>165</v>
      </c>
    </row>
    <row r="6208">
      <c r="B6208" t="s">
        <v>165</v>
      </c>
      <c r="C6208" t="s">
        <v>165</v>
      </c>
      <c r="D6208" t="s">
        <v>165</v>
      </c>
      <c r="E6208" t="s">
        <v>165</v>
      </c>
      <c r="F6208" t="s">
        <v>165</v>
      </c>
      <c r="G6208" t="s">
        <v>165</v>
      </c>
      <c r="H6208" t="s">
        <v>165</v>
      </c>
      <c r="K6208" t="s">
        <v>165</v>
      </c>
      <c r="L6208" t="s">
        <v>165</v>
      </c>
      <c r="M6208" t="s">
        <v>165</v>
      </c>
      <c r="N6208" t="s">
        <v>165</v>
      </c>
      <c r="O6208" t="s">
        <v>165</v>
      </c>
      <c r="P6208" t="s">
        <v>165</v>
      </c>
      <c r="Q6208" t="s">
        <v>165</v>
      </c>
    </row>
    <row r="6209">
      <c r="B6209" t="s">
        <v>165</v>
      </c>
      <c r="C6209" t="s">
        <v>165</v>
      </c>
      <c r="D6209" t="s">
        <v>165</v>
      </c>
      <c r="E6209" t="s">
        <v>165</v>
      </c>
      <c r="F6209" t="s">
        <v>165</v>
      </c>
      <c r="G6209" t="s">
        <v>165</v>
      </c>
      <c r="H6209" t="s">
        <v>165</v>
      </c>
      <c r="K6209" t="s">
        <v>165</v>
      </c>
      <c r="L6209" t="s">
        <v>165</v>
      </c>
      <c r="M6209" t="s">
        <v>165</v>
      </c>
      <c r="N6209" t="s">
        <v>165</v>
      </c>
      <c r="O6209" t="s">
        <v>165</v>
      </c>
      <c r="P6209" t="s">
        <v>165</v>
      </c>
      <c r="Q6209" t="s">
        <v>165</v>
      </c>
    </row>
    <row r="6210">
      <c r="B6210" t="s">
        <v>165</v>
      </c>
      <c r="C6210" t="s">
        <v>165</v>
      </c>
      <c r="D6210" t="s">
        <v>165</v>
      </c>
      <c r="E6210" t="s">
        <v>165</v>
      </c>
      <c r="F6210" t="s">
        <v>165</v>
      </c>
      <c r="G6210" t="s">
        <v>165</v>
      </c>
      <c r="H6210" t="s">
        <v>165</v>
      </c>
      <c r="K6210" t="s">
        <v>165</v>
      </c>
      <c r="L6210" t="s">
        <v>165</v>
      </c>
      <c r="M6210" t="s">
        <v>165</v>
      </c>
      <c r="N6210" t="s">
        <v>165</v>
      </c>
      <c r="O6210" t="s">
        <v>165</v>
      </c>
      <c r="P6210" t="s">
        <v>165</v>
      </c>
      <c r="Q6210" t="s">
        <v>165</v>
      </c>
    </row>
    <row r="6211">
      <c r="B6211" t="s">
        <v>165</v>
      </c>
      <c r="C6211" t="s">
        <v>165</v>
      </c>
      <c r="D6211" t="s">
        <v>165</v>
      </c>
      <c r="E6211" t="s">
        <v>165</v>
      </c>
      <c r="F6211" t="s">
        <v>165</v>
      </c>
      <c r="G6211" t="s">
        <v>165</v>
      </c>
      <c r="H6211" t="s">
        <v>165</v>
      </c>
      <c r="K6211" t="s">
        <v>165</v>
      </c>
      <c r="L6211" t="s">
        <v>165</v>
      </c>
      <c r="M6211" t="s">
        <v>165</v>
      </c>
      <c r="N6211" t="s">
        <v>165</v>
      </c>
      <c r="O6211" t="s">
        <v>165</v>
      </c>
      <c r="P6211" t="s">
        <v>165</v>
      </c>
      <c r="Q6211" t="s">
        <v>165</v>
      </c>
    </row>
    <row r="6212">
      <c r="B6212" t="s">
        <v>165</v>
      </c>
      <c r="C6212" t="s">
        <v>165</v>
      </c>
      <c r="D6212" t="s">
        <v>165</v>
      </c>
      <c r="E6212" t="s">
        <v>165</v>
      </c>
      <c r="F6212" t="s">
        <v>165</v>
      </c>
      <c r="G6212" t="s">
        <v>165</v>
      </c>
      <c r="H6212" t="s">
        <v>165</v>
      </c>
      <c r="K6212" t="s">
        <v>165</v>
      </c>
      <c r="L6212" t="s">
        <v>165</v>
      </c>
      <c r="M6212" t="s">
        <v>165</v>
      </c>
      <c r="N6212" t="s">
        <v>165</v>
      </c>
      <c r="O6212" t="s">
        <v>165</v>
      </c>
      <c r="P6212" t="s">
        <v>165</v>
      </c>
      <c r="Q6212" t="s">
        <v>165</v>
      </c>
    </row>
    <row r="6213">
      <c r="B6213" t="s">
        <v>165</v>
      </c>
      <c r="C6213" t="s">
        <v>165</v>
      </c>
      <c r="D6213" t="s">
        <v>165</v>
      </c>
      <c r="E6213" t="s">
        <v>165</v>
      </c>
      <c r="F6213" t="s">
        <v>165</v>
      </c>
      <c r="G6213" t="s">
        <v>165</v>
      </c>
      <c r="H6213" t="s">
        <v>165</v>
      </c>
      <c r="K6213" t="s">
        <v>165</v>
      </c>
      <c r="L6213" t="s">
        <v>165</v>
      </c>
      <c r="M6213" t="s">
        <v>165</v>
      </c>
      <c r="N6213" t="s">
        <v>165</v>
      </c>
      <c r="O6213" t="s">
        <v>165</v>
      </c>
      <c r="P6213" t="s">
        <v>165</v>
      </c>
      <c r="Q6213" t="s">
        <v>165</v>
      </c>
    </row>
    <row r="6214">
      <c r="B6214" t="s">
        <v>165</v>
      </c>
      <c r="C6214" t="s">
        <v>165</v>
      </c>
      <c r="D6214" t="s">
        <v>165</v>
      </c>
      <c r="E6214" t="s">
        <v>165</v>
      </c>
      <c r="F6214" t="s">
        <v>165</v>
      </c>
      <c r="G6214" t="s">
        <v>165</v>
      </c>
      <c r="H6214" t="s">
        <v>165</v>
      </c>
      <c r="K6214" t="s">
        <v>165</v>
      </c>
      <c r="L6214" t="s">
        <v>165</v>
      </c>
      <c r="M6214" t="s">
        <v>165</v>
      </c>
      <c r="N6214" t="s">
        <v>165</v>
      </c>
      <c r="O6214" t="s">
        <v>165</v>
      </c>
      <c r="P6214" t="s">
        <v>165</v>
      </c>
      <c r="Q6214" t="s">
        <v>165</v>
      </c>
    </row>
    <row r="6215">
      <c r="B6215" t="s">
        <v>165</v>
      </c>
      <c r="C6215" t="s">
        <v>165</v>
      </c>
      <c r="D6215" t="s">
        <v>165</v>
      </c>
      <c r="E6215" t="s">
        <v>165</v>
      </c>
      <c r="F6215" t="s">
        <v>165</v>
      </c>
      <c r="G6215" t="s">
        <v>165</v>
      </c>
      <c r="H6215" t="s">
        <v>165</v>
      </c>
      <c r="K6215" t="s">
        <v>165</v>
      </c>
      <c r="L6215" t="s">
        <v>165</v>
      </c>
      <c r="M6215" t="s">
        <v>165</v>
      </c>
      <c r="N6215" t="s">
        <v>165</v>
      </c>
      <c r="O6215" t="s">
        <v>165</v>
      </c>
      <c r="P6215" t="s">
        <v>165</v>
      </c>
      <c r="Q6215" t="s">
        <v>165</v>
      </c>
    </row>
    <row r="6216">
      <c r="B6216" t="s">
        <v>165</v>
      </c>
      <c r="C6216" t="s">
        <v>165</v>
      </c>
      <c r="D6216" t="s">
        <v>165</v>
      </c>
      <c r="E6216" t="s">
        <v>165</v>
      </c>
      <c r="F6216" t="s">
        <v>165</v>
      </c>
      <c r="G6216" t="s">
        <v>165</v>
      </c>
      <c r="H6216" t="s">
        <v>165</v>
      </c>
      <c r="K6216" t="s">
        <v>165</v>
      </c>
      <c r="L6216" t="s">
        <v>165</v>
      </c>
      <c r="M6216" t="s">
        <v>165</v>
      </c>
      <c r="N6216" t="s">
        <v>165</v>
      </c>
      <c r="O6216" t="s">
        <v>165</v>
      </c>
      <c r="P6216" t="s">
        <v>165</v>
      </c>
      <c r="Q6216" t="s">
        <v>165</v>
      </c>
    </row>
    <row r="6217">
      <c r="B6217" t="s">
        <v>165</v>
      </c>
      <c r="C6217" t="s">
        <v>165</v>
      </c>
      <c r="D6217" t="s">
        <v>165</v>
      </c>
      <c r="E6217" t="s">
        <v>165</v>
      </c>
      <c r="F6217" t="s">
        <v>165</v>
      </c>
      <c r="G6217" t="s">
        <v>165</v>
      </c>
      <c r="H6217" t="s">
        <v>165</v>
      </c>
      <c r="K6217" t="s">
        <v>165</v>
      </c>
      <c r="L6217" t="s">
        <v>165</v>
      </c>
      <c r="M6217" t="s">
        <v>165</v>
      </c>
      <c r="N6217" t="s">
        <v>165</v>
      </c>
      <c r="O6217" t="s">
        <v>165</v>
      </c>
      <c r="P6217" t="s">
        <v>165</v>
      </c>
      <c r="Q6217" t="s">
        <v>165</v>
      </c>
    </row>
    <row r="6218">
      <c r="B6218" t="s">
        <v>165</v>
      </c>
      <c r="C6218" t="s">
        <v>165</v>
      </c>
      <c r="D6218" t="s">
        <v>165</v>
      </c>
      <c r="E6218" t="s">
        <v>165</v>
      </c>
      <c r="F6218" t="s">
        <v>165</v>
      </c>
      <c r="G6218" t="s">
        <v>165</v>
      </c>
      <c r="H6218" t="s">
        <v>165</v>
      </c>
      <c r="K6218" t="s">
        <v>165</v>
      </c>
      <c r="L6218" t="s">
        <v>165</v>
      </c>
      <c r="M6218" t="s">
        <v>165</v>
      </c>
      <c r="N6218" t="s">
        <v>165</v>
      </c>
      <c r="O6218" t="s">
        <v>165</v>
      </c>
      <c r="P6218" t="s">
        <v>165</v>
      </c>
      <c r="Q6218" t="s">
        <v>165</v>
      </c>
    </row>
    <row r="6219">
      <c r="B6219" t="s">
        <v>165</v>
      </c>
      <c r="C6219" t="s">
        <v>165</v>
      </c>
      <c r="D6219" t="s">
        <v>165</v>
      </c>
      <c r="E6219" t="s">
        <v>165</v>
      </c>
      <c r="F6219" t="s">
        <v>165</v>
      </c>
      <c r="G6219" t="s">
        <v>165</v>
      </c>
      <c r="H6219" t="s">
        <v>165</v>
      </c>
      <c r="K6219" t="s">
        <v>165</v>
      </c>
      <c r="L6219" t="s">
        <v>165</v>
      </c>
      <c r="M6219" t="s">
        <v>165</v>
      </c>
      <c r="N6219" t="s">
        <v>165</v>
      </c>
      <c r="O6219" t="s">
        <v>165</v>
      </c>
      <c r="P6219" t="s">
        <v>165</v>
      </c>
      <c r="Q6219" t="s">
        <v>165</v>
      </c>
    </row>
    <row r="6220">
      <c r="B6220" t="s">
        <v>165</v>
      </c>
      <c r="C6220" t="s">
        <v>165</v>
      </c>
      <c r="D6220" t="s">
        <v>165</v>
      </c>
      <c r="E6220" t="s">
        <v>165</v>
      </c>
      <c r="F6220" t="s">
        <v>165</v>
      </c>
      <c r="G6220" t="s">
        <v>165</v>
      </c>
      <c r="H6220" t="s">
        <v>165</v>
      </c>
      <c r="K6220" t="s">
        <v>165</v>
      </c>
      <c r="L6220" t="s">
        <v>165</v>
      </c>
      <c r="M6220" t="s">
        <v>165</v>
      </c>
      <c r="N6220" t="s">
        <v>165</v>
      </c>
      <c r="O6220" t="s">
        <v>165</v>
      </c>
      <c r="P6220" t="s">
        <v>165</v>
      </c>
      <c r="Q6220" t="s">
        <v>165</v>
      </c>
    </row>
    <row r="6221">
      <c r="B6221" t="s">
        <v>165</v>
      </c>
      <c r="C6221" t="s">
        <v>165</v>
      </c>
      <c r="D6221" t="s">
        <v>165</v>
      </c>
      <c r="E6221" t="s">
        <v>165</v>
      </c>
      <c r="F6221" t="s">
        <v>165</v>
      </c>
      <c r="G6221" t="s">
        <v>165</v>
      </c>
      <c r="H6221" t="s">
        <v>165</v>
      </c>
      <c r="K6221" t="s">
        <v>165</v>
      </c>
      <c r="L6221" t="s">
        <v>165</v>
      </c>
      <c r="M6221" t="s">
        <v>165</v>
      </c>
      <c r="N6221" t="s">
        <v>165</v>
      </c>
      <c r="O6221" t="s">
        <v>165</v>
      </c>
      <c r="P6221" t="s">
        <v>165</v>
      </c>
      <c r="Q6221" t="s">
        <v>165</v>
      </c>
    </row>
    <row r="6222">
      <c r="B6222" t="s">
        <v>165</v>
      </c>
      <c r="C6222" t="s">
        <v>165</v>
      </c>
      <c r="D6222" t="s">
        <v>165</v>
      </c>
      <c r="E6222" t="s">
        <v>165</v>
      </c>
      <c r="F6222" t="s">
        <v>165</v>
      </c>
      <c r="G6222" t="s">
        <v>165</v>
      </c>
      <c r="H6222" t="s">
        <v>165</v>
      </c>
      <c r="K6222" t="s">
        <v>165</v>
      </c>
      <c r="L6222" t="s">
        <v>165</v>
      </c>
      <c r="M6222" t="s">
        <v>165</v>
      </c>
      <c r="N6222" t="s">
        <v>165</v>
      </c>
      <c r="O6222" t="s">
        <v>165</v>
      </c>
      <c r="P6222" t="s">
        <v>165</v>
      </c>
      <c r="Q6222" t="s">
        <v>165</v>
      </c>
    </row>
    <row r="6223">
      <c r="B6223" t="s">
        <v>165</v>
      </c>
      <c r="C6223" t="s">
        <v>165</v>
      </c>
      <c r="D6223" t="s">
        <v>165</v>
      </c>
      <c r="E6223" t="s">
        <v>165</v>
      </c>
      <c r="F6223" t="s">
        <v>165</v>
      </c>
      <c r="G6223" t="s">
        <v>165</v>
      </c>
      <c r="H6223" t="s">
        <v>165</v>
      </c>
      <c r="K6223" t="s">
        <v>165</v>
      </c>
      <c r="L6223" t="s">
        <v>165</v>
      </c>
      <c r="M6223" t="s">
        <v>165</v>
      </c>
      <c r="N6223" t="s">
        <v>165</v>
      </c>
      <c r="O6223" t="s">
        <v>165</v>
      </c>
      <c r="P6223" t="s">
        <v>165</v>
      </c>
      <c r="Q6223" t="s">
        <v>165</v>
      </c>
    </row>
    <row r="6224">
      <c r="B6224" t="s">
        <v>165</v>
      </c>
      <c r="C6224" t="s">
        <v>165</v>
      </c>
      <c r="D6224" t="s">
        <v>165</v>
      </c>
      <c r="E6224" t="s">
        <v>165</v>
      </c>
      <c r="F6224" t="s">
        <v>165</v>
      </c>
      <c r="G6224" t="s">
        <v>165</v>
      </c>
      <c r="H6224" t="s">
        <v>165</v>
      </c>
      <c r="K6224" t="s">
        <v>165</v>
      </c>
      <c r="L6224" t="s">
        <v>165</v>
      </c>
      <c r="M6224" t="s">
        <v>165</v>
      </c>
      <c r="N6224" t="s">
        <v>165</v>
      </c>
      <c r="O6224" t="s">
        <v>165</v>
      </c>
      <c r="P6224" t="s">
        <v>165</v>
      </c>
      <c r="Q6224" t="s">
        <v>165</v>
      </c>
    </row>
    <row r="6225">
      <c r="B6225" t="s">
        <v>165</v>
      </c>
      <c r="C6225" t="s">
        <v>165</v>
      </c>
      <c r="D6225" t="s">
        <v>165</v>
      </c>
      <c r="E6225" t="s">
        <v>165</v>
      </c>
      <c r="F6225" t="s">
        <v>165</v>
      </c>
      <c r="G6225" t="s">
        <v>165</v>
      </c>
      <c r="H6225" t="s">
        <v>165</v>
      </c>
      <c r="K6225" t="s">
        <v>165</v>
      </c>
      <c r="L6225" t="s">
        <v>165</v>
      </c>
      <c r="M6225" t="s">
        <v>165</v>
      </c>
      <c r="N6225" t="s">
        <v>165</v>
      </c>
      <c r="O6225" t="s">
        <v>165</v>
      </c>
      <c r="P6225" t="s">
        <v>165</v>
      </c>
      <c r="Q6225" t="s">
        <v>165</v>
      </c>
    </row>
    <row r="6226">
      <c r="B6226" t="s">
        <v>165</v>
      </c>
      <c r="C6226" t="s">
        <v>165</v>
      </c>
      <c r="D6226" t="s">
        <v>165</v>
      </c>
      <c r="E6226" t="s">
        <v>165</v>
      </c>
      <c r="F6226" t="s">
        <v>165</v>
      </c>
      <c r="G6226" t="s">
        <v>165</v>
      </c>
      <c r="H6226" t="s">
        <v>165</v>
      </c>
      <c r="K6226" t="s">
        <v>165</v>
      </c>
      <c r="L6226" t="s">
        <v>165</v>
      </c>
      <c r="M6226" t="s">
        <v>165</v>
      </c>
      <c r="N6226" t="s">
        <v>165</v>
      </c>
      <c r="O6226" t="s">
        <v>165</v>
      </c>
      <c r="P6226" t="s">
        <v>165</v>
      </c>
      <c r="Q6226" t="s">
        <v>165</v>
      </c>
    </row>
    <row r="6227">
      <c r="B6227" t="s">
        <v>165</v>
      </c>
      <c r="C6227" t="s">
        <v>165</v>
      </c>
      <c r="D6227" t="s">
        <v>165</v>
      </c>
      <c r="E6227" t="s">
        <v>165</v>
      </c>
      <c r="F6227" t="s">
        <v>165</v>
      </c>
      <c r="G6227" t="s">
        <v>165</v>
      </c>
      <c r="H6227" t="s">
        <v>165</v>
      </c>
      <c r="K6227" t="s">
        <v>165</v>
      </c>
      <c r="L6227" t="s">
        <v>165</v>
      </c>
      <c r="M6227" t="s">
        <v>165</v>
      </c>
      <c r="N6227" t="s">
        <v>165</v>
      </c>
      <c r="O6227" t="s">
        <v>165</v>
      </c>
      <c r="P6227" t="s">
        <v>165</v>
      </c>
      <c r="Q6227" t="s">
        <v>165</v>
      </c>
    </row>
    <row r="6228">
      <c r="B6228" t="s">
        <v>165</v>
      </c>
      <c r="C6228" t="s">
        <v>165</v>
      </c>
      <c r="D6228" t="s">
        <v>165</v>
      </c>
      <c r="E6228" t="s">
        <v>165</v>
      </c>
      <c r="F6228" t="s">
        <v>165</v>
      </c>
      <c r="G6228" t="s">
        <v>165</v>
      </c>
      <c r="H6228" t="s">
        <v>165</v>
      </c>
      <c r="K6228" t="s">
        <v>165</v>
      </c>
      <c r="L6228" t="s">
        <v>165</v>
      </c>
      <c r="M6228" t="s">
        <v>165</v>
      </c>
      <c r="N6228" t="s">
        <v>165</v>
      </c>
      <c r="O6228" t="s">
        <v>165</v>
      </c>
      <c r="P6228" t="s">
        <v>165</v>
      </c>
      <c r="Q6228" t="s">
        <v>165</v>
      </c>
    </row>
    <row r="6229">
      <c r="B6229" t="s">
        <v>165</v>
      </c>
      <c r="C6229" t="s">
        <v>165</v>
      </c>
      <c r="D6229" t="s">
        <v>165</v>
      </c>
      <c r="E6229" t="s">
        <v>165</v>
      </c>
      <c r="F6229" t="s">
        <v>165</v>
      </c>
      <c r="G6229" t="s">
        <v>165</v>
      </c>
      <c r="H6229" t="s">
        <v>165</v>
      </c>
      <c r="K6229" t="s">
        <v>165</v>
      </c>
      <c r="L6229" t="s">
        <v>165</v>
      </c>
      <c r="M6229" t="s">
        <v>165</v>
      </c>
      <c r="N6229" t="s">
        <v>165</v>
      </c>
      <c r="O6229" t="s">
        <v>165</v>
      </c>
      <c r="P6229" t="s">
        <v>165</v>
      </c>
      <c r="Q6229" t="s">
        <v>165</v>
      </c>
    </row>
    <row r="6230">
      <c r="B6230" t="s">
        <v>165</v>
      </c>
      <c r="C6230" t="s">
        <v>165</v>
      </c>
      <c r="D6230" t="s">
        <v>165</v>
      </c>
      <c r="E6230" t="s">
        <v>165</v>
      </c>
      <c r="F6230" t="s">
        <v>165</v>
      </c>
      <c r="G6230" t="s">
        <v>165</v>
      </c>
      <c r="H6230" t="s">
        <v>165</v>
      </c>
      <c r="K6230" t="s">
        <v>165</v>
      </c>
      <c r="L6230" t="s">
        <v>165</v>
      </c>
      <c r="M6230" t="s">
        <v>165</v>
      </c>
      <c r="N6230" t="s">
        <v>165</v>
      </c>
      <c r="O6230" t="s">
        <v>165</v>
      </c>
      <c r="P6230" t="s">
        <v>165</v>
      </c>
      <c r="Q6230" t="s">
        <v>165</v>
      </c>
    </row>
    <row r="6231">
      <c r="B6231" t="s">
        <v>165</v>
      </c>
      <c r="C6231" t="s">
        <v>165</v>
      </c>
      <c r="D6231" t="s">
        <v>165</v>
      </c>
      <c r="E6231" t="s">
        <v>165</v>
      </c>
      <c r="F6231" t="s">
        <v>165</v>
      </c>
      <c r="G6231" t="s">
        <v>165</v>
      </c>
      <c r="H6231" t="s">
        <v>165</v>
      </c>
      <c r="K6231" t="s">
        <v>165</v>
      </c>
      <c r="L6231" t="s">
        <v>165</v>
      </c>
      <c r="M6231" t="s">
        <v>165</v>
      </c>
      <c r="N6231" t="s">
        <v>165</v>
      </c>
      <c r="O6231" t="s">
        <v>165</v>
      </c>
      <c r="P6231" t="s">
        <v>165</v>
      </c>
      <c r="Q6231" t="s">
        <v>165</v>
      </c>
    </row>
    <row r="6232">
      <c r="B6232" t="s">
        <v>165</v>
      </c>
      <c r="C6232" t="s">
        <v>165</v>
      </c>
      <c r="D6232" t="s">
        <v>165</v>
      </c>
      <c r="E6232" t="s">
        <v>165</v>
      </c>
      <c r="F6232" t="s">
        <v>165</v>
      </c>
      <c r="G6232" t="s">
        <v>165</v>
      </c>
      <c r="H6232" t="s">
        <v>165</v>
      </c>
      <c r="K6232" t="s">
        <v>165</v>
      </c>
      <c r="L6232" t="s">
        <v>165</v>
      </c>
      <c r="M6232" t="s">
        <v>165</v>
      </c>
      <c r="N6232" t="s">
        <v>165</v>
      </c>
      <c r="O6232" t="s">
        <v>165</v>
      </c>
      <c r="P6232" t="s">
        <v>165</v>
      </c>
      <c r="Q6232" t="s">
        <v>165</v>
      </c>
    </row>
    <row r="6233">
      <c r="B6233" t="s">
        <v>165</v>
      </c>
      <c r="C6233" t="s">
        <v>165</v>
      </c>
      <c r="D6233" t="s">
        <v>165</v>
      </c>
      <c r="E6233" t="s">
        <v>165</v>
      </c>
      <c r="F6233" t="s">
        <v>165</v>
      </c>
      <c r="G6233" t="s">
        <v>165</v>
      </c>
      <c r="H6233" t="s">
        <v>165</v>
      </c>
      <c r="K6233" t="s">
        <v>165</v>
      </c>
      <c r="L6233" t="s">
        <v>165</v>
      </c>
      <c r="M6233" t="s">
        <v>165</v>
      </c>
      <c r="N6233" t="s">
        <v>165</v>
      </c>
      <c r="O6233" t="s">
        <v>165</v>
      </c>
      <c r="P6233" t="s">
        <v>165</v>
      </c>
      <c r="Q6233" t="s">
        <v>165</v>
      </c>
    </row>
    <row r="6234">
      <c r="B6234" t="s">
        <v>165</v>
      </c>
      <c r="C6234" t="s">
        <v>165</v>
      </c>
      <c r="D6234" t="s">
        <v>165</v>
      </c>
      <c r="E6234" t="s">
        <v>165</v>
      </c>
      <c r="F6234" t="s">
        <v>165</v>
      </c>
      <c r="G6234" t="s">
        <v>165</v>
      </c>
      <c r="H6234" t="s">
        <v>165</v>
      </c>
      <c r="K6234" t="s">
        <v>165</v>
      </c>
      <c r="L6234" t="s">
        <v>165</v>
      </c>
      <c r="M6234" t="s">
        <v>165</v>
      </c>
      <c r="N6234" t="s">
        <v>165</v>
      </c>
      <c r="O6234" t="s">
        <v>165</v>
      </c>
      <c r="P6234" t="s">
        <v>165</v>
      </c>
      <c r="Q6234" t="s">
        <v>165</v>
      </c>
    </row>
    <row r="6235">
      <c r="B6235" t="s">
        <v>165</v>
      </c>
      <c r="C6235" t="s">
        <v>165</v>
      </c>
      <c r="D6235" t="s">
        <v>165</v>
      </c>
      <c r="E6235" t="s">
        <v>165</v>
      </c>
      <c r="F6235" t="s">
        <v>165</v>
      </c>
      <c r="G6235" t="s">
        <v>165</v>
      </c>
      <c r="H6235" t="s">
        <v>165</v>
      </c>
      <c r="K6235" t="s">
        <v>165</v>
      </c>
      <c r="L6235" t="s">
        <v>165</v>
      </c>
      <c r="M6235" t="s">
        <v>165</v>
      </c>
      <c r="N6235" t="s">
        <v>165</v>
      </c>
      <c r="O6235" t="s">
        <v>165</v>
      </c>
      <c r="P6235" t="s">
        <v>165</v>
      </c>
      <c r="Q6235" t="s">
        <v>165</v>
      </c>
    </row>
    <row r="6236">
      <c r="B6236" t="s">
        <v>165</v>
      </c>
      <c r="C6236" t="s">
        <v>165</v>
      </c>
      <c r="D6236" t="s">
        <v>165</v>
      </c>
      <c r="E6236" t="s">
        <v>165</v>
      </c>
      <c r="F6236" t="s">
        <v>165</v>
      </c>
      <c r="G6236" t="s">
        <v>165</v>
      </c>
      <c r="H6236" t="s">
        <v>165</v>
      </c>
      <c r="K6236" t="s">
        <v>165</v>
      </c>
      <c r="L6236" t="s">
        <v>165</v>
      </c>
      <c r="M6236" t="s">
        <v>165</v>
      </c>
      <c r="N6236" t="s">
        <v>165</v>
      </c>
      <c r="O6236" t="s">
        <v>165</v>
      </c>
      <c r="P6236" t="s">
        <v>165</v>
      </c>
      <c r="Q6236" t="s">
        <v>165</v>
      </c>
    </row>
    <row r="6237">
      <c r="B6237" t="s">
        <v>165</v>
      </c>
      <c r="C6237" t="s">
        <v>165</v>
      </c>
      <c r="D6237" t="s">
        <v>165</v>
      </c>
      <c r="E6237" t="s">
        <v>165</v>
      </c>
      <c r="F6237" t="s">
        <v>165</v>
      </c>
      <c r="G6237" t="s">
        <v>165</v>
      </c>
      <c r="H6237" t="s">
        <v>165</v>
      </c>
      <c r="K6237" t="s">
        <v>165</v>
      </c>
      <c r="L6237" t="s">
        <v>165</v>
      </c>
      <c r="M6237" t="s">
        <v>165</v>
      </c>
      <c r="N6237" t="s">
        <v>165</v>
      </c>
      <c r="O6237" t="s">
        <v>165</v>
      </c>
      <c r="P6237" t="s">
        <v>165</v>
      </c>
      <c r="Q6237" t="s">
        <v>165</v>
      </c>
    </row>
    <row r="6238">
      <c r="B6238" t="s">
        <v>165</v>
      </c>
      <c r="C6238" t="s">
        <v>165</v>
      </c>
      <c r="D6238" t="s">
        <v>165</v>
      </c>
      <c r="E6238" t="s">
        <v>165</v>
      </c>
      <c r="F6238" t="s">
        <v>165</v>
      </c>
      <c r="G6238" t="s">
        <v>165</v>
      </c>
      <c r="H6238" t="s">
        <v>165</v>
      </c>
      <c r="K6238" t="s">
        <v>165</v>
      </c>
      <c r="L6238" t="s">
        <v>165</v>
      </c>
      <c r="M6238" t="s">
        <v>165</v>
      </c>
      <c r="N6238" t="s">
        <v>165</v>
      </c>
      <c r="O6238" t="s">
        <v>165</v>
      </c>
      <c r="P6238" t="s">
        <v>165</v>
      </c>
      <c r="Q6238" t="s">
        <v>165</v>
      </c>
    </row>
    <row r="6239">
      <c r="B6239" t="s">
        <v>165</v>
      </c>
      <c r="C6239" t="s">
        <v>165</v>
      </c>
      <c r="D6239" t="s">
        <v>165</v>
      </c>
      <c r="E6239" t="s">
        <v>165</v>
      </c>
      <c r="F6239" t="s">
        <v>165</v>
      </c>
      <c r="G6239" t="s">
        <v>165</v>
      </c>
      <c r="H6239" t="s">
        <v>165</v>
      </c>
      <c r="K6239" t="s">
        <v>165</v>
      </c>
      <c r="L6239" t="s">
        <v>165</v>
      </c>
      <c r="M6239" t="s">
        <v>165</v>
      </c>
      <c r="N6239" t="s">
        <v>165</v>
      </c>
      <c r="O6239" t="s">
        <v>165</v>
      </c>
      <c r="P6239" t="s">
        <v>165</v>
      </c>
      <c r="Q6239" t="s">
        <v>165</v>
      </c>
    </row>
    <row r="6240">
      <c r="B6240" t="s">
        <v>165</v>
      </c>
      <c r="C6240" t="s">
        <v>165</v>
      </c>
      <c r="D6240" t="s">
        <v>165</v>
      </c>
      <c r="E6240" t="s">
        <v>165</v>
      </c>
      <c r="F6240" t="s">
        <v>165</v>
      </c>
      <c r="G6240" t="s">
        <v>165</v>
      </c>
      <c r="H6240" t="s">
        <v>165</v>
      </c>
      <c r="K6240" t="s">
        <v>165</v>
      </c>
      <c r="L6240" t="s">
        <v>165</v>
      </c>
      <c r="M6240" t="s">
        <v>165</v>
      </c>
      <c r="N6240" t="s">
        <v>165</v>
      </c>
      <c r="O6240" t="s">
        <v>165</v>
      </c>
      <c r="P6240" t="s">
        <v>165</v>
      </c>
      <c r="Q6240" t="s">
        <v>165</v>
      </c>
    </row>
    <row r="6241">
      <c r="B6241" t="s">
        <v>165</v>
      </c>
      <c r="C6241" t="s">
        <v>165</v>
      </c>
      <c r="D6241" t="s">
        <v>165</v>
      </c>
      <c r="E6241" t="s">
        <v>165</v>
      </c>
      <c r="F6241" t="s">
        <v>165</v>
      </c>
      <c r="G6241" t="s">
        <v>165</v>
      </c>
      <c r="H6241" t="s">
        <v>165</v>
      </c>
      <c r="K6241" t="s">
        <v>165</v>
      </c>
      <c r="L6241" t="s">
        <v>165</v>
      </c>
      <c r="M6241" t="s">
        <v>165</v>
      </c>
      <c r="N6241" t="s">
        <v>165</v>
      </c>
      <c r="O6241" t="s">
        <v>165</v>
      </c>
      <c r="P6241" t="s">
        <v>165</v>
      </c>
      <c r="Q6241" t="s">
        <v>165</v>
      </c>
    </row>
    <row r="6242">
      <c r="B6242" t="s">
        <v>165</v>
      </c>
      <c r="C6242" t="s">
        <v>165</v>
      </c>
      <c r="D6242" t="s">
        <v>165</v>
      </c>
      <c r="E6242" t="s">
        <v>165</v>
      </c>
      <c r="F6242" t="s">
        <v>165</v>
      </c>
      <c r="G6242" t="s">
        <v>165</v>
      </c>
      <c r="H6242" t="s">
        <v>165</v>
      </c>
      <c r="K6242" t="s">
        <v>165</v>
      </c>
      <c r="L6242" t="s">
        <v>165</v>
      </c>
      <c r="M6242" t="s">
        <v>165</v>
      </c>
      <c r="N6242" t="s">
        <v>165</v>
      </c>
      <c r="O6242" t="s">
        <v>165</v>
      </c>
      <c r="P6242" t="s">
        <v>165</v>
      </c>
      <c r="Q6242" t="s">
        <v>165</v>
      </c>
    </row>
    <row r="6243">
      <c r="B6243" t="s">
        <v>165</v>
      </c>
      <c r="C6243" t="s">
        <v>165</v>
      </c>
      <c r="D6243" t="s">
        <v>165</v>
      </c>
      <c r="E6243" t="s">
        <v>165</v>
      </c>
      <c r="F6243" t="s">
        <v>165</v>
      </c>
      <c r="G6243" t="s">
        <v>165</v>
      </c>
      <c r="H6243" t="s">
        <v>165</v>
      </c>
      <c r="K6243" t="s">
        <v>165</v>
      </c>
      <c r="L6243" t="s">
        <v>165</v>
      </c>
      <c r="M6243" t="s">
        <v>165</v>
      </c>
      <c r="N6243" t="s">
        <v>165</v>
      </c>
      <c r="O6243" t="s">
        <v>165</v>
      </c>
      <c r="P6243" t="s">
        <v>165</v>
      </c>
      <c r="Q6243" t="s">
        <v>165</v>
      </c>
    </row>
    <row r="6244">
      <c r="B6244" t="s">
        <v>165</v>
      </c>
      <c r="C6244" t="s">
        <v>165</v>
      </c>
      <c r="D6244" t="s">
        <v>165</v>
      </c>
      <c r="E6244" t="s">
        <v>165</v>
      </c>
      <c r="F6244" t="s">
        <v>165</v>
      </c>
      <c r="G6244" t="s">
        <v>165</v>
      </c>
      <c r="H6244" t="s">
        <v>165</v>
      </c>
      <c r="K6244" t="s">
        <v>165</v>
      </c>
      <c r="L6244" t="s">
        <v>165</v>
      </c>
      <c r="M6244" t="s">
        <v>165</v>
      </c>
      <c r="N6244" t="s">
        <v>165</v>
      </c>
      <c r="O6244" t="s">
        <v>165</v>
      </c>
      <c r="P6244" t="s">
        <v>165</v>
      </c>
      <c r="Q6244" t="s">
        <v>165</v>
      </c>
    </row>
    <row r="6245">
      <c r="B6245" t="s">
        <v>165</v>
      </c>
      <c r="C6245" t="s">
        <v>165</v>
      </c>
      <c r="D6245" t="s">
        <v>165</v>
      </c>
      <c r="E6245" t="s">
        <v>165</v>
      </c>
      <c r="F6245" t="s">
        <v>165</v>
      </c>
      <c r="G6245" t="s">
        <v>165</v>
      </c>
      <c r="H6245" t="s">
        <v>165</v>
      </c>
      <c r="K6245" t="s">
        <v>165</v>
      </c>
      <c r="L6245" t="s">
        <v>165</v>
      </c>
      <c r="M6245" t="s">
        <v>165</v>
      </c>
      <c r="N6245" t="s">
        <v>165</v>
      </c>
      <c r="O6245" t="s">
        <v>165</v>
      </c>
      <c r="P6245" t="s">
        <v>165</v>
      </c>
      <c r="Q6245" t="s">
        <v>165</v>
      </c>
    </row>
    <row r="6246">
      <c r="B6246" t="s">
        <v>165</v>
      </c>
      <c r="C6246" t="s">
        <v>165</v>
      </c>
      <c r="D6246" t="s">
        <v>165</v>
      </c>
      <c r="E6246" t="s">
        <v>165</v>
      </c>
      <c r="F6246" t="s">
        <v>165</v>
      </c>
      <c r="G6246" t="s">
        <v>165</v>
      </c>
      <c r="H6246" t="s">
        <v>165</v>
      </c>
      <c r="K6246" t="s">
        <v>165</v>
      </c>
      <c r="L6246" t="s">
        <v>165</v>
      </c>
      <c r="M6246" t="s">
        <v>165</v>
      </c>
      <c r="N6246" t="s">
        <v>165</v>
      </c>
      <c r="O6246" t="s">
        <v>165</v>
      </c>
      <c r="P6246" t="s">
        <v>165</v>
      </c>
      <c r="Q6246" t="s">
        <v>165</v>
      </c>
    </row>
    <row r="6247">
      <c r="B6247" t="s">
        <v>165</v>
      </c>
      <c r="C6247" t="s">
        <v>165</v>
      </c>
      <c r="D6247" t="s">
        <v>165</v>
      </c>
      <c r="E6247" t="s">
        <v>165</v>
      </c>
      <c r="F6247" t="s">
        <v>165</v>
      </c>
      <c r="G6247" t="s">
        <v>165</v>
      </c>
      <c r="H6247" t="s">
        <v>165</v>
      </c>
      <c r="K6247" t="s">
        <v>165</v>
      </c>
      <c r="L6247" t="s">
        <v>165</v>
      </c>
      <c r="M6247" t="s">
        <v>165</v>
      </c>
      <c r="N6247" t="s">
        <v>165</v>
      </c>
      <c r="O6247" t="s">
        <v>165</v>
      </c>
      <c r="P6247" t="s">
        <v>165</v>
      </c>
      <c r="Q6247" t="s">
        <v>165</v>
      </c>
    </row>
    <row r="6248">
      <c r="B6248" t="s">
        <v>165</v>
      </c>
      <c r="C6248" t="s">
        <v>165</v>
      </c>
      <c r="D6248" t="s">
        <v>165</v>
      </c>
      <c r="E6248" t="s">
        <v>165</v>
      </c>
      <c r="F6248" t="s">
        <v>165</v>
      </c>
      <c r="G6248" t="s">
        <v>165</v>
      </c>
      <c r="H6248" t="s">
        <v>165</v>
      </c>
      <c r="K6248" t="s">
        <v>165</v>
      </c>
      <c r="L6248" t="s">
        <v>165</v>
      </c>
      <c r="M6248" t="s">
        <v>165</v>
      </c>
      <c r="N6248" t="s">
        <v>165</v>
      </c>
      <c r="O6248" t="s">
        <v>165</v>
      </c>
      <c r="P6248" t="s">
        <v>165</v>
      </c>
      <c r="Q6248" t="s">
        <v>165</v>
      </c>
    </row>
    <row r="6249">
      <c r="B6249" t="s">
        <v>165</v>
      </c>
      <c r="C6249" t="s">
        <v>165</v>
      </c>
      <c r="D6249" t="s">
        <v>165</v>
      </c>
      <c r="E6249" t="s">
        <v>165</v>
      </c>
      <c r="F6249" t="s">
        <v>165</v>
      </c>
      <c r="G6249" t="s">
        <v>165</v>
      </c>
      <c r="H6249" t="s">
        <v>165</v>
      </c>
      <c r="K6249" t="s">
        <v>165</v>
      </c>
      <c r="L6249" t="s">
        <v>165</v>
      </c>
      <c r="M6249" t="s">
        <v>165</v>
      </c>
      <c r="N6249" t="s">
        <v>165</v>
      </c>
      <c r="O6249" t="s">
        <v>165</v>
      </c>
      <c r="P6249" t="s">
        <v>165</v>
      </c>
      <c r="Q6249" t="s">
        <v>165</v>
      </c>
    </row>
    <row r="6250">
      <c r="B6250" t="s">
        <v>165</v>
      </c>
      <c r="C6250" t="s">
        <v>165</v>
      </c>
      <c r="D6250" t="s">
        <v>165</v>
      </c>
      <c r="E6250" t="s">
        <v>165</v>
      </c>
      <c r="F6250" t="s">
        <v>165</v>
      </c>
      <c r="G6250" t="s">
        <v>165</v>
      </c>
      <c r="H6250" t="s">
        <v>165</v>
      </c>
      <c r="K6250" t="s">
        <v>165</v>
      </c>
      <c r="L6250" t="s">
        <v>165</v>
      </c>
      <c r="M6250" t="s">
        <v>165</v>
      </c>
      <c r="N6250" t="s">
        <v>165</v>
      </c>
      <c r="O6250" t="s">
        <v>165</v>
      </c>
      <c r="P6250" t="s">
        <v>165</v>
      </c>
      <c r="Q6250" t="s">
        <v>165</v>
      </c>
    </row>
    <row r="6251">
      <c r="B6251" t="s">
        <v>165</v>
      </c>
      <c r="C6251" t="s">
        <v>165</v>
      </c>
      <c r="D6251" t="s">
        <v>165</v>
      </c>
      <c r="E6251" t="s">
        <v>165</v>
      </c>
      <c r="F6251" t="s">
        <v>165</v>
      </c>
      <c r="G6251" t="s">
        <v>165</v>
      </c>
      <c r="H6251" t="s">
        <v>165</v>
      </c>
      <c r="K6251" t="s">
        <v>165</v>
      </c>
      <c r="L6251" t="s">
        <v>165</v>
      </c>
      <c r="M6251" t="s">
        <v>165</v>
      </c>
      <c r="N6251" t="s">
        <v>165</v>
      </c>
      <c r="O6251" t="s">
        <v>165</v>
      </c>
      <c r="P6251" t="s">
        <v>165</v>
      </c>
      <c r="Q6251" t="s">
        <v>165</v>
      </c>
    </row>
    <row r="6252">
      <c r="B6252" t="s">
        <v>165</v>
      </c>
      <c r="C6252" t="s">
        <v>165</v>
      </c>
      <c r="D6252" t="s">
        <v>165</v>
      </c>
      <c r="E6252" t="s">
        <v>165</v>
      </c>
      <c r="F6252" t="s">
        <v>165</v>
      </c>
      <c r="G6252" t="s">
        <v>165</v>
      </c>
      <c r="H6252" t="s">
        <v>165</v>
      </c>
      <c r="K6252" t="s">
        <v>165</v>
      </c>
      <c r="L6252" t="s">
        <v>165</v>
      </c>
      <c r="M6252" t="s">
        <v>165</v>
      </c>
      <c r="N6252" t="s">
        <v>165</v>
      </c>
      <c r="O6252" t="s">
        <v>165</v>
      </c>
      <c r="P6252" t="s">
        <v>165</v>
      </c>
      <c r="Q6252" t="s">
        <v>165</v>
      </c>
    </row>
    <row r="6253">
      <c r="B6253" t="s">
        <v>165</v>
      </c>
      <c r="C6253" t="s">
        <v>165</v>
      </c>
      <c r="D6253" t="s">
        <v>165</v>
      </c>
      <c r="E6253" t="s">
        <v>165</v>
      </c>
      <c r="F6253" t="s">
        <v>165</v>
      </c>
      <c r="G6253" t="s">
        <v>165</v>
      </c>
      <c r="H6253" t="s">
        <v>165</v>
      </c>
      <c r="K6253" t="s">
        <v>165</v>
      </c>
      <c r="L6253" t="s">
        <v>165</v>
      </c>
      <c r="M6253" t="s">
        <v>165</v>
      </c>
      <c r="N6253" t="s">
        <v>165</v>
      </c>
      <c r="O6253" t="s">
        <v>165</v>
      </c>
      <c r="P6253" t="s">
        <v>165</v>
      </c>
      <c r="Q6253" t="s">
        <v>165</v>
      </c>
    </row>
    <row r="6254">
      <c r="B6254" t="s">
        <v>165</v>
      </c>
      <c r="C6254" t="s">
        <v>165</v>
      </c>
      <c r="D6254" t="s">
        <v>165</v>
      </c>
      <c r="E6254" t="s">
        <v>165</v>
      </c>
      <c r="F6254" t="s">
        <v>165</v>
      </c>
      <c r="G6254" t="s">
        <v>165</v>
      </c>
      <c r="H6254" t="s">
        <v>165</v>
      </c>
      <c r="K6254" t="s">
        <v>165</v>
      </c>
      <c r="L6254" t="s">
        <v>165</v>
      </c>
      <c r="M6254" t="s">
        <v>165</v>
      </c>
      <c r="N6254" t="s">
        <v>165</v>
      </c>
      <c r="O6254" t="s">
        <v>165</v>
      </c>
      <c r="P6254" t="s">
        <v>165</v>
      </c>
      <c r="Q6254" t="s">
        <v>165</v>
      </c>
    </row>
    <row r="6255">
      <c r="B6255" t="s">
        <v>165</v>
      </c>
      <c r="C6255" t="s">
        <v>165</v>
      </c>
      <c r="D6255" t="s">
        <v>165</v>
      </c>
      <c r="E6255" t="s">
        <v>165</v>
      </c>
      <c r="F6255" t="s">
        <v>165</v>
      </c>
      <c r="G6255" t="s">
        <v>165</v>
      </c>
      <c r="H6255" t="s">
        <v>165</v>
      </c>
      <c r="K6255" t="s">
        <v>165</v>
      </c>
      <c r="L6255" t="s">
        <v>165</v>
      </c>
      <c r="M6255" t="s">
        <v>165</v>
      </c>
      <c r="N6255" t="s">
        <v>165</v>
      </c>
      <c r="O6255" t="s">
        <v>165</v>
      </c>
      <c r="P6255" t="s">
        <v>165</v>
      </c>
      <c r="Q6255" t="s">
        <v>165</v>
      </c>
    </row>
    <row r="6256">
      <c r="B6256" t="s">
        <v>165</v>
      </c>
      <c r="C6256" t="s">
        <v>165</v>
      </c>
      <c r="D6256" t="s">
        <v>165</v>
      </c>
      <c r="E6256" t="s">
        <v>165</v>
      </c>
      <c r="F6256" t="s">
        <v>165</v>
      </c>
      <c r="G6256" t="s">
        <v>165</v>
      </c>
      <c r="H6256" t="s">
        <v>165</v>
      </c>
      <c r="K6256" t="s">
        <v>165</v>
      </c>
      <c r="L6256" t="s">
        <v>165</v>
      </c>
      <c r="M6256" t="s">
        <v>165</v>
      </c>
      <c r="N6256" t="s">
        <v>165</v>
      </c>
      <c r="O6256" t="s">
        <v>165</v>
      </c>
      <c r="P6256" t="s">
        <v>165</v>
      </c>
      <c r="Q6256" t="s">
        <v>165</v>
      </c>
    </row>
    <row r="6257">
      <c r="B6257" t="s">
        <v>165</v>
      </c>
      <c r="C6257" t="s">
        <v>165</v>
      </c>
      <c r="D6257" t="s">
        <v>165</v>
      </c>
      <c r="E6257" t="s">
        <v>165</v>
      </c>
      <c r="F6257" t="s">
        <v>165</v>
      </c>
      <c r="G6257" t="s">
        <v>165</v>
      </c>
      <c r="H6257" t="s">
        <v>165</v>
      </c>
      <c r="K6257" t="s">
        <v>165</v>
      </c>
      <c r="L6257" t="s">
        <v>165</v>
      </c>
      <c r="M6257" t="s">
        <v>165</v>
      </c>
      <c r="N6257" t="s">
        <v>165</v>
      </c>
      <c r="O6257" t="s">
        <v>165</v>
      </c>
      <c r="P6257" t="s">
        <v>165</v>
      </c>
      <c r="Q6257" t="s">
        <v>165</v>
      </c>
    </row>
    <row r="6258">
      <c r="B6258" t="s">
        <v>165</v>
      </c>
      <c r="C6258" t="s">
        <v>165</v>
      </c>
      <c r="D6258" t="s">
        <v>165</v>
      </c>
      <c r="E6258" t="s">
        <v>165</v>
      </c>
      <c r="F6258" t="s">
        <v>165</v>
      </c>
      <c r="G6258" t="s">
        <v>165</v>
      </c>
      <c r="H6258" t="s">
        <v>165</v>
      </c>
      <c r="K6258" t="s">
        <v>165</v>
      </c>
      <c r="L6258" t="s">
        <v>165</v>
      </c>
      <c r="M6258" t="s">
        <v>165</v>
      </c>
      <c r="N6258" t="s">
        <v>165</v>
      </c>
      <c r="O6258" t="s">
        <v>165</v>
      </c>
      <c r="P6258" t="s">
        <v>165</v>
      </c>
      <c r="Q6258" t="s">
        <v>165</v>
      </c>
    </row>
    <row r="6259">
      <c r="B6259" t="s">
        <v>165</v>
      </c>
      <c r="C6259" t="s">
        <v>165</v>
      </c>
      <c r="D6259" t="s">
        <v>165</v>
      </c>
      <c r="E6259" t="s">
        <v>165</v>
      </c>
      <c r="F6259" t="s">
        <v>165</v>
      </c>
      <c r="G6259" t="s">
        <v>165</v>
      </c>
      <c r="H6259" t="s">
        <v>165</v>
      </c>
      <c r="K6259" t="s">
        <v>165</v>
      </c>
      <c r="L6259" t="s">
        <v>165</v>
      </c>
      <c r="M6259" t="s">
        <v>165</v>
      </c>
      <c r="N6259" t="s">
        <v>165</v>
      </c>
      <c r="O6259" t="s">
        <v>165</v>
      </c>
      <c r="P6259" t="s">
        <v>165</v>
      </c>
      <c r="Q6259" t="s">
        <v>165</v>
      </c>
    </row>
    <row r="6260">
      <c r="B6260" t="s">
        <v>165</v>
      </c>
      <c r="C6260" t="s">
        <v>165</v>
      </c>
      <c r="D6260" t="s">
        <v>165</v>
      </c>
      <c r="E6260" t="s">
        <v>165</v>
      </c>
      <c r="F6260" t="s">
        <v>165</v>
      </c>
      <c r="G6260" t="s">
        <v>165</v>
      </c>
      <c r="H6260" t="s">
        <v>165</v>
      </c>
      <c r="K6260" t="s">
        <v>165</v>
      </c>
      <c r="L6260" t="s">
        <v>165</v>
      </c>
      <c r="M6260" t="s">
        <v>165</v>
      </c>
      <c r="N6260" t="s">
        <v>165</v>
      </c>
      <c r="O6260" t="s">
        <v>165</v>
      </c>
      <c r="P6260" t="s">
        <v>165</v>
      </c>
      <c r="Q6260" t="s">
        <v>165</v>
      </c>
    </row>
    <row r="6261">
      <c r="B6261" t="s">
        <v>165</v>
      </c>
      <c r="C6261" t="s">
        <v>165</v>
      </c>
      <c r="D6261" t="s">
        <v>165</v>
      </c>
      <c r="E6261" t="s">
        <v>165</v>
      </c>
      <c r="F6261" t="s">
        <v>165</v>
      </c>
      <c r="G6261" t="s">
        <v>165</v>
      </c>
      <c r="H6261" t="s">
        <v>165</v>
      </c>
      <c r="K6261" t="s">
        <v>165</v>
      </c>
      <c r="L6261" t="s">
        <v>165</v>
      </c>
      <c r="M6261" t="s">
        <v>165</v>
      </c>
      <c r="N6261" t="s">
        <v>165</v>
      </c>
      <c r="O6261" t="s">
        <v>165</v>
      </c>
      <c r="P6261" t="s">
        <v>165</v>
      </c>
      <c r="Q6261" t="s">
        <v>165</v>
      </c>
    </row>
    <row r="6262">
      <c r="B6262" t="s">
        <v>165</v>
      </c>
      <c r="C6262" t="s">
        <v>165</v>
      </c>
      <c r="D6262" t="s">
        <v>165</v>
      </c>
      <c r="E6262" t="s">
        <v>165</v>
      </c>
      <c r="F6262" t="s">
        <v>165</v>
      </c>
      <c r="G6262" t="s">
        <v>165</v>
      </c>
      <c r="H6262" t="s">
        <v>165</v>
      </c>
      <c r="K6262" t="s">
        <v>165</v>
      </c>
      <c r="L6262" t="s">
        <v>165</v>
      </c>
      <c r="M6262" t="s">
        <v>165</v>
      </c>
      <c r="N6262" t="s">
        <v>165</v>
      </c>
      <c r="O6262" t="s">
        <v>165</v>
      </c>
      <c r="P6262" t="s">
        <v>165</v>
      </c>
      <c r="Q6262" t="s">
        <v>165</v>
      </c>
    </row>
    <row r="6263">
      <c r="B6263" t="s">
        <v>165</v>
      </c>
      <c r="C6263" t="s">
        <v>165</v>
      </c>
      <c r="D6263" t="s">
        <v>165</v>
      </c>
      <c r="E6263" t="s">
        <v>165</v>
      </c>
      <c r="F6263" t="s">
        <v>165</v>
      </c>
      <c r="G6263" t="s">
        <v>165</v>
      </c>
      <c r="H6263" t="s">
        <v>165</v>
      </c>
      <c r="K6263" t="s">
        <v>165</v>
      </c>
      <c r="L6263" t="s">
        <v>165</v>
      </c>
      <c r="M6263" t="s">
        <v>165</v>
      </c>
      <c r="N6263" t="s">
        <v>165</v>
      </c>
      <c r="O6263" t="s">
        <v>165</v>
      </c>
      <c r="P6263" t="s">
        <v>165</v>
      </c>
      <c r="Q6263" t="s">
        <v>165</v>
      </c>
    </row>
    <row r="6264">
      <c r="B6264" t="s">
        <v>165</v>
      </c>
      <c r="C6264" t="s">
        <v>165</v>
      </c>
      <c r="D6264" t="s">
        <v>165</v>
      </c>
      <c r="E6264" t="s">
        <v>165</v>
      </c>
      <c r="F6264" t="s">
        <v>165</v>
      </c>
      <c r="G6264" t="s">
        <v>165</v>
      </c>
      <c r="H6264" t="s">
        <v>165</v>
      </c>
      <c r="K6264" t="s">
        <v>165</v>
      </c>
      <c r="L6264" t="s">
        <v>165</v>
      </c>
      <c r="M6264" t="s">
        <v>165</v>
      </c>
      <c r="N6264" t="s">
        <v>165</v>
      </c>
      <c r="O6264" t="s">
        <v>165</v>
      </c>
      <c r="P6264" t="s">
        <v>165</v>
      </c>
      <c r="Q6264" t="s">
        <v>165</v>
      </c>
    </row>
    <row r="6265">
      <c r="B6265" t="s">
        <v>165</v>
      </c>
      <c r="C6265" t="s">
        <v>165</v>
      </c>
      <c r="D6265" t="s">
        <v>165</v>
      </c>
      <c r="E6265" t="s">
        <v>165</v>
      </c>
      <c r="F6265" t="s">
        <v>165</v>
      </c>
      <c r="G6265" t="s">
        <v>165</v>
      </c>
      <c r="H6265" t="s">
        <v>165</v>
      </c>
      <c r="K6265" t="s">
        <v>165</v>
      </c>
      <c r="L6265" t="s">
        <v>165</v>
      </c>
      <c r="M6265" t="s">
        <v>165</v>
      </c>
      <c r="N6265" t="s">
        <v>165</v>
      </c>
      <c r="O6265" t="s">
        <v>165</v>
      </c>
      <c r="P6265" t="s">
        <v>165</v>
      </c>
      <c r="Q6265" t="s">
        <v>165</v>
      </c>
    </row>
    <row r="6266">
      <c r="B6266" t="s">
        <v>165</v>
      </c>
      <c r="C6266" t="s">
        <v>165</v>
      </c>
      <c r="D6266" t="s">
        <v>165</v>
      </c>
      <c r="E6266" t="s">
        <v>165</v>
      </c>
      <c r="F6266" t="s">
        <v>165</v>
      </c>
      <c r="G6266" t="s">
        <v>165</v>
      </c>
      <c r="H6266" t="s">
        <v>165</v>
      </c>
      <c r="K6266" t="s">
        <v>165</v>
      </c>
      <c r="L6266" t="s">
        <v>165</v>
      </c>
      <c r="M6266" t="s">
        <v>165</v>
      </c>
      <c r="N6266" t="s">
        <v>165</v>
      </c>
      <c r="O6266" t="s">
        <v>165</v>
      </c>
      <c r="P6266" t="s">
        <v>165</v>
      </c>
      <c r="Q6266" t="s">
        <v>165</v>
      </c>
    </row>
    <row r="6267">
      <c r="B6267" t="s">
        <v>165</v>
      </c>
      <c r="C6267" t="s">
        <v>165</v>
      </c>
      <c r="D6267" t="s">
        <v>165</v>
      </c>
      <c r="E6267" t="s">
        <v>165</v>
      </c>
      <c r="F6267" t="s">
        <v>165</v>
      </c>
      <c r="G6267" t="s">
        <v>165</v>
      </c>
      <c r="H6267" t="s">
        <v>165</v>
      </c>
      <c r="K6267" t="s">
        <v>165</v>
      </c>
      <c r="L6267" t="s">
        <v>165</v>
      </c>
      <c r="M6267" t="s">
        <v>165</v>
      </c>
      <c r="N6267" t="s">
        <v>165</v>
      </c>
      <c r="O6267" t="s">
        <v>165</v>
      </c>
      <c r="P6267" t="s">
        <v>165</v>
      </c>
      <c r="Q6267" t="s">
        <v>165</v>
      </c>
    </row>
    <row r="6268">
      <c r="B6268" t="s">
        <v>165</v>
      </c>
      <c r="C6268" t="s">
        <v>165</v>
      </c>
      <c r="D6268" t="s">
        <v>165</v>
      </c>
      <c r="E6268" t="s">
        <v>165</v>
      </c>
      <c r="F6268" t="s">
        <v>165</v>
      </c>
      <c r="G6268" t="s">
        <v>165</v>
      </c>
      <c r="H6268" t="s">
        <v>165</v>
      </c>
      <c r="K6268" t="s">
        <v>165</v>
      </c>
      <c r="L6268" t="s">
        <v>165</v>
      </c>
      <c r="M6268" t="s">
        <v>165</v>
      </c>
      <c r="N6268" t="s">
        <v>165</v>
      </c>
      <c r="O6268" t="s">
        <v>165</v>
      </c>
      <c r="P6268" t="s">
        <v>165</v>
      </c>
      <c r="Q6268" t="s">
        <v>165</v>
      </c>
    </row>
    <row r="6269">
      <c r="B6269" t="s">
        <v>165</v>
      </c>
      <c r="C6269" t="s">
        <v>165</v>
      </c>
      <c r="D6269" t="s">
        <v>165</v>
      </c>
      <c r="E6269" t="s">
        <v>165</v>
      </c>
      <c r="F6269" t="s">
        <v>165</v>
      </c>
      <c r="G6269" t="s">
        <v>165</v>
      </c>
      <c r="H6269" t="s">
        <v>165</v>
      </c>
      <c r="K6269" t="s">
        <v>165</v>
      </c>
      <c r="L6269" t="s">
        <v>165</v>
      </c>
      <c r="M6269" t="s">
        <v>165</v>
      </c>
      <c r="N6269" t="s">
        <v>165</v>
      </c>
      <c r="O6269" t="s">
        <v>165</v>
      </c>
      <c r="P6269" t="s">
        <v>165</v>
      </c>
      <c r="Q6269" t="s">
        <v>165</v>
      </c>
    </row>
    <row r="6270">
      <c r="B6270" t="s">
        <v>165</v>
      </c>
      <c r="C6270" t="s">
        <v>165</v>
      </c>
      <c r="D6270" t="s">
        <v>165</v>
      </c>
      <c r="E6270" t="s">
        <v>165</v>
      </c>
      <c r="F6270" t="s">
        <v>165</v>
      </c>
      <c r="G6270" t="s">
        <v>165</v>
      </c>
      <c r="H6270" t="s">
        <v>165</v>
      </c>
      <c r="K6270" t="s">
        <v>165</v>
      </c>
      <c r="L6270" t="s">
        <v>165</v>
      </c>
      <c r="M6270" t="s">
        <v>165</v>
      </c>
      <c r="N6270" t="s">
        <v>165</v>
      </c>
      <c r="O6270" t="s">
        <v>165</v>
      </c>
      <c r="P6270" t="s">
        <v>165</v>
      </c>
      <c r="Q6270" t="s">
        <v>165</v>
      </c>
    </row>
    <row r="6271">
      <c r="B6271" t="s">
        <v>165</v>
      </c>
      <c r="C6271" t="s">
        <v>165</v>
      </c>
      <c r="D6271" t="s">
        <v>165</v>
      </c>
      <c r="E6271" t="s">
        <v>165</v>
      </c>
      <c r="F6271" t="s">
        <v>165</v>
      </c>
      <c r="G6271" t="s">
        <v>165</v>
      </c>
      <c r="H6271" t="s">
        <v>165</v>
      </c>
      <c r="K6271" t="s">
        <v>165</v>
      </c>
      <c r="L6271" t="s">
        <v>165</v>
      </c>
      <c r="M6271" t="s">
        <v>165</v>
      </c>
      <c r="N6271" t="s">
        <v>165</v>
      </c>
      <c r="O6271" t="s">
        <v>165</v>
      </c>
      <c r="P6271" t="s">
        <v>165</v>
      </c>
      <c r="Q6271" t="s">
        <v>165</v>
      </c>
    </row>
    <row r="6272">
      <c r="B6272" t="s">
        <v>165</v>
      </c>
      <c r="C6272" t="s">
        <v>165</v>
      </c>
      <c r="D6272" t="s">
        <v>165</v>
      </c>
      <c r="E6272" t="s">
        <v>165</v>
      </c>
      <c r="F6272" t="s">
        <v>165</v>
      </c>
      <c r="G6272" t="s">
        <v>165</v>
      </c>
      <c r="H6272" t="s">
        <v>165</v>
      </c>
      <c r="K6272" t="s">
        <v>165</v>
      </c>
      <c r="L6272" t="s">
        <v>165</v>
      </c>
      <c r="M6272" t="s">
        <v>165</v>
      </c>
      <c r="N6272" t="s">
        <v>165</v>
      </c>
      <c r="O6272" t="s">
        <v>165</v>
      </c>
      <c r="P6272" t="s">
        <v>165</v>
      </c>
      <c r="Q6272" t="s">
        <v>165</v>
      </c>
    </row>
    <row r="6273">
      <c r="B6273" t="s">
        <v>165</v>
      </c>
      <c r="C6273" t="s">
        <v>165</v>
      </c>
      <c r="D6273" t="s">
        <v>165</v>
      </c>
      <c r="E6273" t="s">
        <v>165</v>
      </c>
      <c r="F6273" t="s">
        <v>165</v>
      </c>
      <c r="G6273" t="s">
        <v>165</v>
      </c>
      <c r="H6273" t="s">
        <v>165</v>
      </c>
      <c r="K6273" t="s">
        <v>165</v>
      </c>
      <c r="L6273" t="s">
        <v>165</v>
      </c>
      <c r="M6273" t="s">
        <v>165</v>
      </c>
      <c r="N6273" t="s">
        <v>165</v>
      </c>
      <c r="O6273" t="s">
        <v>165</v>
      </c>
      <c r="P6273" t="s">
        <v>165</v>
      </c>
      <c r="Q6273" t="s">
        <v>165</v>
      </c>
    </row>
    <row r="6274">
      <c r="B6274" t="s">
        <v>165</v>
      </c>
      <c r="C6274" t="s">
        <v>165</v>
      </c>
      <c r="D6274" t="s">
        <v>165</v>
      </c>
      <c r="E6274" t="s">
        <v>165</v>
      </c>
      <c r="F6274" t="s">
        <v>165</v>
      </c>
      <c r="G6274" t="s">
        <v>165</v>
      </c>
      <c r="H6274" t="s">
        <v>165</v>
      </c>
      <c r="K6274" t="s">
        <v>165</v>
      </c>
      <c r="L6274" t="s">
        <v>165</v>
      </c>
      <c r="M6274" t="s">
        <v>165</v>
      </c>
      <c r="N6274" t="s">
        <v>165</v>
      </c>
      <c r="O6274" t="s">
        <v>165</v>
      </c>
      <c r="P6274" t="s">
        <v>165</v>
      </c>
      <c r="Q6274" t="s">
        <v>165</v>
      </c>
    </row>
    <row r="6275">
      <c r="B6275" t="s">
        <v>165</v>
      </c>
      <c r="C6275" t="s">
        <v>165</v>
      </c>
      <c r="D6275" t="s">
        <v>165</v>
      </c>
      <c r="E6275" t="s">
        <v>165</v>
      </c>
      <c r="F6275" t="s">
        <v>165</v>
      </c>
      <c r="G6275" t="s">
        <v>165</v>
      </c>
      <c r="H6275" t="s">
        <v>165</v>
      </c>
      <c r="K6275" t="s">
        <v>165</v>
      </c>
      <c r="L6275" t="s">
        <v>165</v>
      </c>
      <c r="M6275" t="s">
        <v>165</v>
      </c>
      <c r="N6275" t="s">
        <v>165</v>
      </c>
      <c r="O6275" t="s">
        <v>165</v>
      </c>
      <c r="P6275" t="s">
        <v>165</v>
      </c>
      <c r="Q6275" t="s">
        <v>165</v>
      </c>
    </row>
    <row r="6276">
      <c r="B6276" t="s">
        <v>165</v>
      </c>
      <c r="C6276" t="s">
        <v>165</v>
      </c>
      <c r="D6276" t="s">
        <v>165</v>
      </c>
      <c r="E6276" t="s">
        <v>165</v>
      </c>
      <c r="F6276" t="s">
        <v>165</v>
      </c>
      <c r="G6276" t="s">
        <v>165</v>
      </c>
      <c r="H6276" t="s">
        <v>165</v>
      </c>
      <c r="K6276" t="s">
        <v>165</v>
      </c>
      <c r="L6276" t="s">
        <v>165</v>
      </c>
      <c r="M6276" t="s">
        <v>165</v>
      </c>
      <c r="N6276" t="s">
        <v>165</v>
      </c>
      <c r="O6276" t="s">
        <v>165</v>
      </c>
      <c r="P6276" t="s">
        <v>165</v>
      </c>
      <c r="Q6276" t="s">
        <v>165</v>
      </c>
    </row>
    <row r="6277">
      <c r="B6277" t="s">
        <v>165</v>
      </c>
      <c r="C6277" t="s">
        <v>165</v>
      </c>
      <c r="D6277" t="s">
        <v>165</v>
      </c>
      <c r="E6277" t="s">
        <v>165</v>
      </c>
      <c r="F6277" t="s">
        <v>165</v>
      </c>
      <c r="G6277" t="s">
        <v>165</v>
      </c>
      <c r="H6277" t="s">
        <v>165</v>
      </c>
      <c r="K6277" t="s">
        <v>165</v>
      </c>
      <c r="L6277" t="s">
        <v>165</v>
      </c>
      <c r="M6277" t="s">
        <v>165</v>
      </c>
      <c r="N6277" t="s">
        <v>165</v>
      </c>
      <c r="O6277" t="s">
        <v>165</v>
      </c>
      <c r="P6277" t="s">
        <v>165</v>
      </c>
      <c r="Q6277" t="s">
        <v>165</v>
      </c>
    </row>
    <row r="6278">
      <c r="B6278" t="s">
        <v>165</v>
      </c>
      <c r="C6278" t="s">
        <v>165</v>
      </c>
      <c r="D6278" t="s">
        <v>165</v>
      </c>
      <c r="E6278" t="s">
        <v>165</v>
      </c>
      <c r="F6278" t="s">
        <v>165</v>
      </c>
      <c r="G6278" t="s">
        <v>165</v>
      </c>
      <c r="H6278" t="s">
        <v>165</v>
      </c>
      <c r="K6278" t="s">
        <v>165</v>
      </c>
      <c r="L6278" t="s">
        <v>165</v>
      </c>
      <c r="M6278" t="s">
        <v>165</v>
      </c>
      <c r="N6278" t="s">
        <v>165</v>
      </c>
      <c r="O6278" t="s">
        <v>165</v>
      </c>
      <c r="P6278" t="s">
        <v>165</v>
      </c>
      <c r="Q6278" t="s">
        <v>165</v>
      </c>
    </row>
    <row r="6279">
      <c r="B6279" t="s">
        <v>165</v>
      </c>
      <c r="C6279" t="s">
        <v>165</v>
      </c>
      <c r="D6279" t="s">
        <v>165</v>
      </c>
      <c r="E6279" t="s">
        <v>165</v>
      </c>
      <c r="F6279" t="s">
        <v>165</v>
      </c>
      <c r="G6279" t="s">
        <v>165</v>
      </c>
      <c r="H6279" t="s">
        <v>165</v>
      </c>
      <c r="K6279" t="s">
        <v>165</v>
      </c>
      <c r="L6279" t="s">
        <v>165</v>
      </c>
      <c r="M6279" t="s">
        <v>165</v>
      </c>
      <c r="N6279" t="s">
        <v>165</v>
      </c>
      <c r="O6279" t="s">
        <v>165</v>
      </c>
      <c r="P6279" t="s">
        <v>165</v>
      </c>
      <c r="Q6279" t="s">
        <v>165</v>
      </c>
    </row>
    <row r="6280">
      <c r="B6280" t="s">
        <v>165</v>
      </c>
      <c r="C6280" t="s">
        <v>165</v>
      </c>
      <c r="D6280" t="s">
        <v>165</v>
      </c>
      <c r="E6280" t="s">
        <v>165</v>
      </c>
      <c r="F6280" t="s">
        <v>165</v>
      </c>
      <c r="G6280" t="s">
        <v>165</v>
      </c>
      <c r="H6280" t="s">
        <v>165</v>
      </c>
      <c r="K6280" t="s">
        <v>165</v>
      </c>
      <c r="L6280" t="s">
        <v>165</v>
      </c>
      <c r="M6280" t="s">
        <v>165</v>
      </c>
      <c r="N6280" t="s">
        <v>165</v>
      </c>
      <c r="O6280" t="s">
        <v>165</v>
      </c>
      <c r="P6280" t="s">
        <v>165</v>
      </c>
      <c r="Q6280" t="s">
        <v>165</v>
      </c>
    </row>
    <row r="6281">
      <c r="B6281" t="s">
        <v>165</v>
      </c>
      <c r="C6281" t="s">
        <v>165</v>
      </c>
      <c r="D6281" t="s">
        <v>165</v>
      </c>
      <c r="E6281" t="s">
        <v>165</v>
      </c>
      <c r="F6281" t="s">
        <v>165</v>
      </c>
      <c r="G6281" t="s">
        <v>165</v>
      </c>
      <c r="H6281" t="s">
        <v>165</v>
      </c>
      <c r="K6281" t="s">
        <v>165</v>
      </c>
      <c r="L6281" t="s">
        <v>165</v>
      </c>
      <c r="M6281" t="s">
        <v>165</v>
      </c>
      <c r="N6281" t="s">
        <v>165</v>
      </c>
      <c r="O6281" t="s">
        <v>165</v>
      </c>
      <c r="P6281" t="s">
        <v>165</v>
      </c>
      <c r="Q6281" t="s">
        <v>165</v>
      </c>
    </row>
    <row r="6282">
      <c r="B6282" t="s">
        <v>165</v>
      </c>
      <c r="C6282" t="s">
        <v>165</v>
      </c>
      <c r="D6282" t="s">
        <v>165</v>
      </c>
      <c r="E6282" t="s">
        <v>165</v>
      </c>
      <c r="F6282" t="s">
        <v>165</v>
      </c>
      <c r="G6282" t="s">
        <v>165</v>
      </c>
      <c r="H6282" t="s">
        <v>165</v>
      </c>
      <c r="K6282" t="s">
        <v>165</v>
      </c>
      <c r="L6282" t="s">
        <v>165</v>
      </c>
      <c r="M6282" t="s">
        <v>165</v>
      </c>
      <c r="N6282" t="s">
        <v>165</v>
      </c>
      <c r="O6282" t="s">
        <v>165</v>
      </c>
      <c r="P6282" t="s">
        <v>165</v>
      </c>
      <c r="Q6282" t="s">
        <v>165</v>
      </c>
    </row>
    <row r="6283">
      <c r="B6283" t="s">
        <v>165</v>
      </c>
      <c r="C6283" t="s">
        <v>165</v>
      </c>
      <c r="D6283" t="s">
        <v>165</v>
      </c>
      <c r="E6283" t="s">
        <v>165</v>
      </c>
      <c r="F6283" t="s">
        <v>165</v>
      </c>
      <c r="G6283" t="s">
        <v>165</v>
      </c>
      <c r="H6283" t="s">
        <v>165</v>
      </c>
      <c r="K6283" t="s">
        <v>165</v>
      </c>
      <c r="L6283" t="s">
        <v>165</v>
      </c>
      <c r="M6283" t="s">
        <v>165</v>
      </c>
      <c r="N6283" t="s">
        <v>165</v>
      </c>
      <c r="O6283" t="s">
        <v>165</v>
      </c>
      <c r="P6283" t="s">
        <v>165</v>
      </c>
      <c r="Q6283" t="s">
        <v>165</v>
      </c>
    </row>
    <row r="6284">
      <c r="B6284" t="s">
        <v>165</v>
      </c>
      <c r="C6284" t="s">
        <v>165</v>
      </c>
      <c r="D6284" t="s">
        <v>165</v>
      </c>
      <c r="E6284" t="s">
        <v>165</v>
      </c>
      <c r="F6284" t="s">
        <v>165</v>
      </c>
      <c r="G6284" t="s">
        <v>165</v>
      </c>
      <c r="H6284" t="s">
        <v>165</v>
      </c>
      <c r="K6284" t="s">
        <v>165</v>
      </c>
      <c r="L6284" t="s">
        <v>165</v>
      </c>
      <c r="M6284" t="s">
        <v>165</v>
      </c>
      <c r="N6284" t="s">
        <v>165</v>
      </c>
      <c r="O6284" t="s">
        <v>165</v>
      </c>
      <c r="P6284" t="s">
        <v>165</v>
      </c>
      <c r="Q6284" t="s">
        <v>165</v>
      </c>
    </row>
    <row r="6285">
      <c r="B6285" t="s">
        <v>165</v>
      </c>
      <c r="C6285" t="s">
        <v>165</v>
      </c>
      <c r="D6285" t="s">
        <v>165</v>
      </c>
      <c r="E6285" t="s">
        <v>165</v>
      </c>
      <c r="F6285" t="s">
        <v>165</v>
      </c>
      <c r="G6285" t="s">
        <v>165</v>
      </c>
      <c r="H6285" t="s">
        <v>165</v>
      </c>
      <c r="K6285" t="s">
        <v>165</v>
      </c>
      <c r="L6285" t="s">
        <v>165</v>
      </c>
      <c r="M6285" t="s">
        <v>165</v>
      </c>
      <c r="N6285" t="s">
        <v>165</v>
      </c>
      <c r="O6285" t="s">
        <v>165</v>
      </c>
      <c r="P6285" t="s">
        <v>165</v>
      </c>
      <c r="Q6285" t="s">
        <v>165</v>
      </c>
    </row>
    <row r="6286">
      <c r="B6286" t="s">
        <v>165</v>
      </c>
      <c r="C6286" t="s">
        <v>165</v>
      </c>
      <c r="D6286" t="s">
        <v>165</v>
      </c>
      <c r="E6286" t="s">
        <v>165</v>
      </c>
      <c r="F6286" t="s">
        <v>165</v>
      </c>
      <c r="G6286" t="s">
        <v>165</v>
      </c>
      <c r="H6286" t="s">
        <v>165</v>
      </c>
      <c r="K6286" t="s">
        <v>165</v>
      </c>
      <c r="L6286" t="s">
        <v>165</v>
      </c>
      <c r="M6286" t="s">
        <v>165</v>
      </c>
      <c r="N6286" t="s">
        <v>165</v>
      </c>
      <c r="O6286" t="s">
        <v>165</v>
      </c>
      <c r="P6286" t="s">
        <v>165</v>
      </c>
      <c r="Q6286" t="s">
        <v>165</v>
      </c>
    </row>
    <row r="6287">
      <c r="B6287" t="s">
        <v>165</v>
      </c>
      <c r="C6287" t="s">
        <v>165</v>
      </c>
      <c r="D6287" t="s">
        <v>165</v>
      </c>
      <c r="E6287" t="s">
        <v>165</v>
      </c>
      <c r="F6287" t="s">
        <v>165</v>
      </c>
      <c r="G6287" t="s">
        <v>165</v>
      </c>
      <c r="H6287" t="s">
        <v>165</v>
      </c>
      <c r="K6287" t="s">
        <v>165</v>
      </c>
      <c r="L6287" t="s">
        <v>165</v>
      </c>
      <c r="M6287" t="s">
        <v>165</v>
      </c>
      <c r="N6287" t="s">
        <v>165</v>
      </c>
      <c r="O6287" t="s">
        <v>165</v>
      </c>
      <c r="P6287" t="s">
        <v>165</v>
      </c>
      <c r="Q6287" t="s">
        <v>165</v>
      </c>
    </row>
    <row r="6288">
      <c r="B6288" t="s">
        <v>165</v>
      </c>
      <c r="C6288" t="s">
        <v>165</v>
      </c>
      <c r="D6288" t="s">
        <v>165</v>
      </c>
      <c r="E6288" t="s">
        <v>165</v>
      </c>
      <c r="F6288" t="s">
        <v>165</v>
      </c>
      <c r="G6288" t="s">
        <v>165</v>
      </c>
      <c r="H6288" t="s">
        <v>165</v>
      </c>
      <c r="K6288" t="s">
        <v>165</v>
      </c>
      <c r="L6288" t="s">
        <v>165</v>
      </c>
      <c r="M6288" t="s">
        <v>165</v>
      </c>
      <c r="N6288" t="s">
        <v>165</v>
      </c>
      <c r="O6288" t="s">
        <v>165</v>
      </c>
      <c r="P6288" t="s">
        <v>165</v>
      </c>
      <c r="Q6288" t="s">
        <v>165</v>
      </c>
    </row>
    <row r="6289">
      <c r="B6289" t="s">
        <v>165</v>
      </c>
      <c r="C6289" t="s">
        <v>165</v>
      </c>
      <c r="D6289" t="s">
        <v>165</v>
      </c>
      <c r="E6289" t="s">
        <v>165</v>
      </c>
      <c r="F6289" t="s">
        <v>165</v>
      </c>
      <c r="G6289" t="s">
        <v>165</v>
      </c>
      <c r="H6289" t="s">
        <v>165</v>
      </c>
      <c r="K6289" t="s">
        <v>165</v>
      </c>
      <c r="L6289" t="s">
        <v>165</v>
      </c>
      <c r="M6289" t="s">
        <v>165</v>
      </c>
      <c r="N6289" t="s">
        <v>165</v>
      </c>
      <c r="O6289" t="s">
        <v>165</v>
      </c>
      <c r="P6289" t="s">
        <v>165</v>
      </c>
      <c r="Q6289" t="s">
        <v>165</v>
      </c>
    </row>
    <row r="6290">
      <c r="B6290" t="s">
        <v>165</v>
      </c>
      <c r="C6290" t="s">
        <v>165</v>
      </c>
      <c r="D6290" t="s">
        <v>165</v>
      </c>
      <c r="E6290" t="s">
        <v>165</v>
      </c>
      <c r="F6290" t="s">
        <v>165</v>
      </c>
      <c r="G6290" t="s">
        <v>165</v>
      </c>
      <c r="H6290" t="s">
        <v>165</v>
      </c>
      <c r="K6290" t="s">
        <v>165</v>
      </c>
      <c r="L6290" t="s">
        <v>165</v>
      </c>
      <c r="M6290" t="s">
        <v>165</v>
      </c>
      <c r="N6290" t="s">
        <v>165</v>
      </c>
      <c r="O6290" t="s">
        <v>165</v>
      </c>
      <c r="P6290" t="s">
        <v>165</v>
      </c>
      <c r="Q6290" t="s">
        <v>165</v>
      </c>
    </row>
    <row r="6291">
      <c r="B6291" t="s">
        <v>165</v>
      </c>
      <c r="C6291" t="s">
        <v>165</v>
      </c>
      <c r="D6291" t="s">
        <v>165</v>
      </c>
      <c r="E6291" t="s">
        <v>165</v>
      </c>
      <c r="F6291" t="s">
        <v>165</v>
      </c>
      <c r="G6291" t="s">
        <v>165</v>
      </c>
      <c r="H6291" t="s">
        <v>165</v>
      </c>
      <c r="K6291" t="s">
        <v>165</v>
      </c>
      <c r="L6291" t="s">
        <v>165</v>
      </c>
      <c r="M6291" t="s">
        <v>165</v>
      </c>
      <c r="N6291" t="s">
        <v>165</v>
      </c>
      <c r="O6291" t="s">
        <v>165</v>
      </c>
      <c r="P6291" t="s">
        <v>165</v>
      </c>
      <c r="Q6291" t="s">
        <v>165</v>
      </c>
    </row>
    <row r="6292">
      <c r="B6292" t="s">
        <v>165</v>
      </c>
      <c r="C6292" t="s">
        <v>165</v>
      </c>
      <c r="D6292" t="s">
        <v>165</v>
      </c>
      <c r="E6292" t="s">
        <v>165</v>
      </c>
      <c r="F6292" t="s">
        <v>165</v>
      </c>
      <c r="G6292" t="s">
        <v>165</v>
      </c>
      <c r="H6292" t="s">
        <v>165</v>
      </c>
      <c r="K6292" t="s">
        <v>165</v>
      </c>
      <c r="L6292" t="s">
        <v>165</v>
      </c>
      <c r="M6292" t="s">
        <v>165</v>
      </c>
      <c r="N6292" t="s">
        <v>165</v>
      </c>
      <c r="O6292" t="s">
        <v>165</v>
      </c>
      <c r="P6292" t="s">
        <v>165</v>
      </c>
      <c r="Q6292" t="s">
        <v>165</v>
      </c>
    </row>
    <row r="6293">
      <c r="B6293" t="s">
        <v>165</v>
      </c>
      <c r="C6293" t="s">
        <v>165</v>
      </c>
      <c r="D6293" t="s">
        <v>165</v>
      </c>
      <c r="E6293" t="s">
        <v>165</v>
      </c>
      <c r="F6293" t="s">
        <v>165</v>
      </c>
      <c r="G6293" t="s">
        <v>165</v>
      </c>
      <c r="H6293" t="s">
        <v>165</v>
      </c>
      <c r="K6293" t="s">
        <v>165</v>
      </c>
      <c r="L6293" t="s">
        <v>165</v>
      </c>
      <c r="M6293" t="s">
        <v>165</v>
      </c>
      <c r="N6293" t="s">
        <v>165</v>
      </c>
      <c r="O6293" t="s">
        <v>165</v>
      </c>
      <c r="P6293" t="s">
        <v>165</v>
      </c>
      <c r="Q6293" t="s">
        <v>165</v>
      </c>
    </row>
    <row r="6294">
      <c r="B6294" t="s">
        <v>165</v>
      </c>
      <c r="C6294" t="s">
        <v>165</v>
      </c>
      <c r="D6294" t="s">
        <v>165</v>
      </c>
      <c r="E6294" t="s">
        <v>165</v>
      </c>
      <c r="F6294" t="s">
        <v>165</v>
      </c>
      <c r="G6294" t="s">
        <v>165</v>
      </c>
      <c r="H6294" t="s">
        <v>165</v>
      </c>
      <c r="K6294" t="s">
        <v>165</v>
      </c>
      <c r="L6294" t="s">
        <v>165</v>
      </c>
      <c r="M6294" t="s">
        <v>165</v>
      </c>
      <c r="N6294" t="s">
        <v>165</v>
      </c>
      <c r="O6294" t="s">
        <v>165</v>
      </c>
      <c r="P6294" t="s">
        <v>165</v>
      </c>
      <c r="Q6294" t="s">
        <v>165</v>
      </c>
    </row>
    <row r="6295">
      <c r="B6295" t="s">
        <v>165</v>
      </c>
      <c r="C6295" t="s">
        <v>165</v>
      </c>
      <c r="D6295" t="s">
        <v>165</v>
      </c>
      <c r="E6295" t="s">
        <v>165</v>
      </c>
      <c r="F6295" t="s">
        <v>165</v>
      </c>
      <c r="G6295" t="s">
        <v>165</v>
      </c>
      <c r="H6295" t="s">
        <v>165</v>
      </c>
      <c r="K6295" t="s">
        <v>165</v>
      </c>
      <c r="L6295" t="s">
        <v>165</v>
      </c>
      <c r="M6295" t="s">
        <v>165</v>
      </c>
      <c r="N6295" t="s">
        <v>165</v>
      </c>
      <c r="O6295" t="s">
        <v>165</v>
      </c>
      <c r="P6295" t="s">
        <v>165</v>
      </c>
      <c r="Q6295" t="s">
        <v>165</v>
      </c>
    </row>
    <row r="6296">
      <c r="B6296" t="s">
        <v>165</v>
      </c>
      <c r="C6296" t="s">
        <v>165</v>
      </c>
      <c r="D6296" t="s">
        <v>165</v>
      </c>
      <c r="E6296" t="s">
        <v>165</v>
      </c>
      <c r="F6296" t="s">
        <v>165</v>
      </c>
      <c r="G6296" t="s">
        <v>165</v>
      </c>
      <c r="H6296" t="s">
        <v>165</v>
      </c>
      <c r="K6296" t="s">
        <v>165</v>
      </c>
      <c r="L6296" t="s">
        <v>165</v>
      </c>
      <c r="M6296" t="s">
        <v>165</v>
      </c>
      <c r="N6296" t="s">
        <v>165</v>
      </c>
      <c r="O6296" t="s">
        <v>165</v>
      </c>
      <c r="P6296" t="s">
        <v>165</v>
      </c>
      <c r="Q6296" t="s">
        <v>165</v>
      </c>
    </row>
    <row r="6297">
      <c r="B6297" t="s">
        <v>165</v>
      </c>
      <c r="C6297" t="s">
        <v>165</v>
      </c>
      <c r="D6297" t="s">
        <v>165</v>
      </c>
      <c r="E6297" t="s">
        <v>165</v>
      </c>
      <c r="F6297" t="s">
        <v>165</v>
      </c>
      <c r="G6297" t="s">
        <v>165</v>
      </c>
      <c r="H6297" t="s">
        <v>165</v>
      </c>
      <c r="K6297" t="s">
        <v>165</v>
      </c>
      <c r="L6297" t="s">
        <v>165</v>
      </c>
      <c r="M6297" t="s">
        <v>165</v>
      </c>
      <c r="N6297" t="s">
        <v>165</v>
      </c>
      <c r="O6297" t="s">
        <v>165</v>
      </c>
      <c r="P6297" t="s">
        <v>165</v>
      </c>
      <c r="Q6297" t="s">
        <v>165</v>
      </c>
    </row>
    <row r="6298">
      <c r="B6298" t="s">
        <v>165</v>
      </c>
      <c r="C6298" t="s">
        <v>165</v>
      </c>
      <c r="D6298" t="s">
        <v>165</v>
      </c>
      <c r="E6298" t="s">
        <v>165</v>
      </c>
      <c r="F6298" t="s">
        <v>165</v>
      </c>
      <c r="G6298" t="s">
        <v>165</v>
      </c>
      <c r="H6298" t="s">
        <v>165</v>
      </c>
      <c r="K6298" t="s">
        <v>165</v>
      </c>
      <c r="L6298" t="s">
        <v>165</v>
      </c>
      <c r="M6298" t="s">
        <v>165</v>
      </c>
      <c r="N6298" t="s">
        <v>165</v>
      </c>
      <c r="O6298" t="s">
        <v>165</v>
      </c>
      <c r="P6298" t="s">
        <v>165</v>
      </c>
      <c r="Q6298" t="s">
        <v>165</v>
      </c>
    </row>
    <row r="6299">
      <c r="B6299" t="s">
        <v>165</v>
      </c>
      <c r="C6299" t="s">
        <v>165</v>
      </c>
      <c r="D6299" t="s">
        <v>165</v>
      </c>
      <c r="E6299" t="s">
        <v>165</v>
      </c>
      <c r="F6299" t="s">
        <v>165</v>
      </c>
      <c r="G6299" t="s">
        <v>165</v>
      </c>
      <c r="H6299" t="s">
        <v>165</v>
      </c>
      <c r="K6299" t="s">
        <v>165</v>
      </c>
      <c r="L6299" t="s">
        <v>165</v>
      </c>
      <c r="M6299" t="s">
        <v>165</v>
      </c>
      <c r="N6299" t="s">
        <v>165</v>
      </c>
      <c r="O6299" t="s">
        <v>165</v>
      </c>
      <c r="P6299" t="s">
        <v>165</v>
      </c>
      <c r="Q6299" t="s">
        <v>165</v>
      </c>
    </row>
    <row r="6300">
      <c r="B6300" t="s">
        <v>165</v>
      </c>
      <c r="C6300" t="s">
        <v>165</v>
      </c>
      <c r="D6300" t="s">
        <v>165</v>
      </c>
      <c r="E6300" t="s">
        <v>165</v>
      </c>
      <c r="F6300" t="s">
        <v>165</v>
      </c>
      <c r="G6300" t="s">
        <v>165</v>
      </c>
      <c r="H6300" t="s">
        <v>165</v>
      </c>
      <c r="K6300" t="s">
        <v>165</v>
      </c>
      <c r="L6300" t="s">
        <v>165</v>
      </c>
      <c r="M6300" t="s">
        <v>165</v>
      </c>
      <c r="N6300" t="s">
        <v>165</v>
      </c>
      <c r="O6300" t="s">
        <v>165</v>
      </c>
      <c r="P6300" t="s">
        <v>165</v>
      </c>
      <c r="Q6300" t="s">
        <v>165</v>
      </c>
    </row>
    <row r="6301">
      <c r="B6301" t="s">
        <v>165</v>
      </c>
      <c r="C6301" t="s">
        <v>165</v>
      </c>
      <c r="D6301" t="s">
        <v>165</v>
      </c>
      <c r="E6301" t="s">
        <v>165</v>
      </c>
      <c r="F6301" t="s">
        <v>165</v>
      </c>
      <c r="G6301" t="s">
        <v>165</v>
      </c>
      <c r="H6301" t="s">
        <v>165</v>
      </c>
      <c r="K6301" t="s">
        <v>165</v>
      </c>
      <c r="L6301" t="s">
        <v>165</v>
      </c>
      <c r="M6301" t="s">
        <v>165</v>
      </c>
      <c r="N6301" t="s">
        <v>165</v>
      </c>
      <c r="O6301" t="s">
        <v>165</v>
      </c>
      <c r="P6301" t="s">
        <v>165</v>
      </c>
      <c r="Q6301" t="s">
        <v>165</v>
      </c>
    </row>
    <row r="6302">
      <c r="B6302" t="s">
        <v>165</v>
      </c>
      <c r="C6302" t="s">
        <v>165</v>
      </c>
      <c r="D6302" t="s">
        <v>165</v>
      </c>
      <c r="E6302" t="s">
        <v>165</v>
      </c>
      <c r="F6302" t="s">
        <v>165</v>
      </c>
      <c r="G6302" t="s">
        <v>165</v>
      </c>
      <c r="H6302" t="s">
        <v>165</v>
      </c>
      <c r="K6302" t="s">
        <v>165</v>
      </c>
      <c r="L6302" t="s">
        <v>165</v>
      </c>
      <c r="M6302" t="s">
        <v>165</v>
      </c>
      <c r="N6302" t="s">
        <v>165</v>
      </c>
      <c r="O6302" t="s">
        <v>165</v>
      </c>
      <c r="P6302" t="s">
        <v>165</v>
      </c>
      <c r="Q6302" t="s">
        <v>165</v>
      </c>
    </row>
    <row r="6303">
      <c r="B6303" t="s">
        <v>165</v>
      </c>
      <c r="C6303" t="s">
        <v>165</v>
      </c>
      <c r="D6303" t="s">
        <v>165</v>
      </c>
      <c r="E6303" t="s">
        <v>165</v>
      </c>
      <c r="F6303" t="s">
        <v>165</v>
      </c>
      <c r="G6303" t="s">
        <v>165</v>
      </c>
      <c r="H6303" t="s">
        <v>165</v>
      </c>
      <c r="K6303" t="s">
        <v>165</v>
      </c>
      <c r="L6303" t="s">
        <v>165</v>
      </c>
      <c r="M6303" t="s">
        <v>165</v>
      </c>
      <c r="N6303" t="s">
        <v>165</v>
      </c>
      <c r="O6303" t="s">
        <v>165</v>
      </c>
      <c r="P6303" t="s">
        <v>165</v>
      </c>
      <c r="Q6303" t="s">
        <v>165</v>
      </c>
    </row>
    <row r="6304">
      <c r="B6304" t="s">
        <v>165</v>
      </c>
      <c r="C6304" t="s">
        <v>165</v>
      </c>
      <c r="D6304" t="s">
        <v>165</v>
      </c>
      <c r="E6304" t="s">
        <v>165</v>
      </c>
      <c r="F6304" t="s">
        <v>165</v>
      </c>
      <c r="G6304" t="s">
        <v>165</v>
      </c>
      <c r="H6304" t="s">
        <v>165</v>
      </c>
      <c r="K6304" t="s">
        <v>165</v>
      </c>
      <c r="L6304" t="s">
        <v>165</v>
      </c>
      <c r="M6304" t="s">
        <v>165</v>
      </c>
      <c r="N6304" t="s">
        <v>165</v>
      </c>
      <c r="O6304" t="s">
        <v>165</v>
      </c>
      <c r="P6304" t="s">
        <v>165</v>
      </c>
      <c r="Q6304" t="s">
        <v>165</v>
      </c>
    </row>
    <row r="6305">
      <c r="B6305" t="s">
        <v>165</v>
      </c>
      <c r="C6305" t="s">
        <v>165</v>
      </c>
      <c r="D6305" t="s">
        <v>165</v>
      </c>
      <c r="E6305" t="s">
        <v>165</v>
      </c>
      <c r="F6305" t="s">
        <v>165</v>
      </c>
      <c r="G6305" t="s">
        <v>165</v>
      </c>
      <c r="H6305" t="s">
        <v>165</v>
      </c>
      <c r="K6305" t="s">
        <v>165</v>
      </c>
      <c r="L6305" t="s">
        <v>165</v>
      </c>
      <c r="M6305" t="s">
        <v>165</v>
      </c>
      <c r="N6305" t="s">
        <v>165</v>
      </c>
      <c r="O6305" t="s">
        <v>165</v>
      </c>
      <c r="P6305" t="s">
        <v>165</v>
      </c>
      <c r="Q6305" t="s">
        <v>165</v>
      </c>
    </row>
    <row r="6306">
      <c r="B6306" t="s">
        <v>165</v>
      </c>
      <c r="C6306" t="s">
        <v>165</v>
      </c>
      <c r="D6306" t="s">
        <v>165</v>
      </c>
      <c r="E6306" t="s">
        <v>165</v>
      </c>
      <c r="F6306" t="s">
        <v>165</v>
      </c>
      <c r="G6306" t="s">
        <v>165</v>
      </c>
      <c r="H6306" t="s">
        <v>165</v>
      </c>
      <c r="K6306" t="s">
        <v>165</v>
      </c>
      <c r="L6306" t="s">
        <v>165</v>
      </c>
      <c r="M6306" t="s">
        <v>165</v>
      </c>
      <c r="N6306" t="s">
        <v>165</v>
      </c>
      <c r="O6306" t="s">
        <v>165</v>
      </c>
      <c r="P6306" t="s">
        <v>165</v>
      </c>
      <c r="Q6306" t="s">
        <v>165</v>
      </c>
    </row>
    <row r="6307">
      <c r="B6307" t="s">
        <v>165</v>
      </c>
      <c r="C6307" t="s">
        <v>165</v>
      </c>
      <c r="D6307" t="s">
        <v>165</v>
      </c>
      <c r="E6307" t="s">
        <v>165</v>
      </c>
      <c r="F6307" t="s">
        <v>165</v>
      </c>
      <c r="G6307" t="s">
        <v>165</v>
      </c>
      <c r="H6307" t="s">
        <v>165</v>
      </c>
      <c r="K6307" t="s">
        <v>165</v>
      </c>
      <c r="L6307" t="s">
        <v>165</v>
      </c>
      <c r="M6307" t="s">
        <v>165</v>
      </c>
      <c r="N6307" t="s">
        <v>165</v>
      </c>
      <c r="O6307" t="s">
        <v>165</v>
      </c>
      <c r="P6307" t="s">
        <v>165</v>
      </c>
      <c r="Q6307" t="s">
        <v>165</v>
      </c>
    </row>
    <row r="6308">
      <c r="B6308" t="s">
        <v>165</v>
      </c>
      <c r="C6308" t="s">
        <v>165</v>
      </c>
      <c r="D6308" t="s">
        <v>165</v>
      </c>
      <c r="E6308" t="s">
        <v>165</v>
      </c>
      <c r="F6308" t="s">
        <v>165</v>
      </c>
      <c r="G6308" t="s">
        <v>165</v>
      </c>
      <c r="H6308" t="s">
        <v>165</v>
      </c>
      <c r="K6308" t="s">
        <v>165</v>
      </c>
      <c r="L6308" t="s">
        <v>165</v>
      </c>
      <c r="M6308" t="s">
        <v>165</v>
      </c>
      <c r="N6308" t="s">
        <v>165</v>
      </c>
      <c r="O6308" t="s">
        <v>165</v>
      </c>
      <c r="P6308" t="s">
        <v>165</v>
      </c>
      <c r="Q6308" t="s">
        <v>165</v>
      </c>
    </row>
    <row r="6309">
      <c r="B6309" t="s">
        <v>165</v>
      </c>
      <c r="C6309" t="s">
        <v>165</v>
      </c>
      <c r="D6309" t="s">
        <v>165</v>
      </c>
      <c r="E6309" t="s">
        <v>165</v>
      </c>
      <c r="F6309" t="s">
        <v>165</v>
      </c>
      <c r="G6309" t="s">
        <v>165</v>
      </c>
      <c r="H6309" t="s">
        <v>165</v>
      </c>
      <c r="K6309" t="s">
        <v>165</v>
      </c>
      <c r="L6309" t="s">
        <v>165</v>
      </c>
      <c r="M6309" t="s">
        <v>165</v>
      </c>
      <c r="N6309" t="s">
        <v>165</v>
      </c>
      <c r="O6309" t="s">
        <v>165</v>
      </c>
      <c r="P6309" t="s">
        <v>165</v>
      </c>
      <c r="Q6309" t="s">
        <v>165</v>
      </c>
    </row>
    <row r="6310">
      <c r="B6310" t="s">
        <v>165</v>
      </c>
      <c r="C6310" t="s">
        <v>165</v>
      </c>
      <c r="D6310" t="s">
        <v>165</v>
      </c>
      <c r="E6310" t="s">
        <v>165</v>
      </c>
      <c r="F6310" t="s">
        <v>165</v>
      </c>
      <c r="G6310" t="s">
        <v>165</v>
      </c>
      <c r="H6310" t="s">
        <v>165</v>
      </c>
      <c r="K6310" t="s">
        <v>165</v>
      </c>
      <c r="L6310" t="s">
        <v>165</v>
      </c>
      <c r="M6310" t="s">
        <v>165</v>
      </c>
      <c r="N6310" t="s">
        <v>165</v>
      </c>
      <c r="O6310" t="s">
        <v>165</v>
      </c>
      <c r="P6310" t="s">
        <v>165</v>
      </c>
      <c r="Q6310" t="s">
        <v>165</v>
      </c>
    </row>
    <row r="6311">
      <c r="B6311" t="s">
        <v>165</v>
      </c>
      <c r="C6311" t="s">
        <v>165</v>
      </c>
      <c r="D6311" t="s">
        <v>165</v>
      </c>
      <c r="E6311" t="s">
        <v>165</v>
      </c>
      <c r="F6311" t="s">
        <v>165</v>
      </c>
      <c r="G6311" t="s">
        <v>165</v>
      </c>
      <c r="H6311" t="s">
        <v>165</v>
      </c>
      <c r="K6311" t="s">
        <v>165</v>
      </c>
      <c r="L6311" t="s">
        <v>165</v>
      </c>
      <c r="M6311" t="s">
        <v>165</v>
      </c>
      <c r="N6311" t="s">
        <v>165</v>
      </c>
      <c r="O6311" t="s">
        <v>165</v>
      </c>
      <c r="P6311" t="s">
        <v>165</v>
      </c>
      <c r="Q6311" t="s">
        <v>165</v>
      </c>
    </row>
    <row r="6312">
      <c r="B6312" t="s">
        <v>165</v>
      </c>
      <c r="C6312" t="s">
        <v>165</v>
      </c>
      <c r="D6312" t="s">
        <v>165</v>
      </c>
      <c r="E6312" t="s">
        <v>165</v>
      </c>
      <c r="F6312" t="s">
        <v>165</v>
      </c>
      <c r="G6312" t="s">
        <v>165</v>
      </c>
      <c r="H6312" t="s">
        <v>165</v>
      </c>
      <c r="K6312" t="s">
        <v>165</v>
      </c>
      <c r="L6312" t="s">
        <v>165</v>
      </c>
      <c r="M6312" t="s">
        <v>165</v>
      </c>
      <c r="N6312" t="s">
        <v>165</v>
      </c>
      <c r="O6312" t="s">
        <v>165</v>
      </c>
      <c r="P6312" t="s">
        <v>165</v>
      </c>
      <c r="Q6312" t="s">
        <v>165</v>
      </c>
    </row>
    <row r="6313">
      <c r="B6313" t="s">
        <v>165</v>
      </c>
      <c r="C6313" t="s">
        <v>165</v>
      </c>
      <c r="D6313" t="s">
        <v>165</v>
      </c>
      <c r="E6313" t="s">
        <v>165</v>
      </c>
      <c r="F6313" t="s">
        <v>165</v>
      </c>
      <c r="G6313" t="s">
        <v>165</v>
      </c>
      <c r="H6313" t="s">
        <v>165</v>
      </c>
      <c r="K6313" t="s">
        <v>165</v>
      </c>
      <c r="L6313" t="s">
        <v>165</v>
      </c>
      <c r="M6313" t="s">
        <v>165</v>
      </c>
      <c r="N6313" t="s">
        <v>165</v>
      </c>
      <c r="O6313" t="s">
        <v>165</v>
      </c>
      <c r="P6313" t="s">
        <v>165</v>
      </c>
      <c r="Q6313" t="s">
        <v>165</v>
      </c>
    </row>
    <row r="6314">
      <c r="B6314" t="s">
        <v>165</v>
      </c>
      <c r="C6314" t="s">
        <v>165</v>
      </c>
      <c r="D6314" t="s">
        <v>165</v>
      </c>
      <c r="E6314" t="s">
        <v>165</v>
      </c>
      <c r="F6314" t="s">
        <v>165</v>
      </c>
      <c r="G6314" t="s">
        <v>165</v>
      </c>
      <c r="H6314" t="s">
        <v>165</v>
      </c>
      <c r="K6314" t="s">
        <v>165</v>
      </c>
      <c r="L6314" t="s">
        <v>165</v>
      </c>
      <c r="M6314" t="s">
        <v>165</v>
      </c>
      <c r="N6314" t="s">
        <v>165</v>
      </c>
      <c r="O6314" t="s">
        <v>165</v>
      </c>
      <c r="P6314" t="s">
        <v>165</v>
      </c>
      <c r="Q6314" t="s">
        <v>165</v>
      </c>
    </row>
    <row r="6315">
      <c r="B6315" t="s">
        <v>165</v>
      </c>
      <c r="C6315" t="s">
        <v>165</v>
      </c>
      <c r="D6315" t="s">
        <v>165</v>
      </c>
      <c r="E6315" t="s">
        <v>165</v>
      </c>
      <c r="F6315" t="s">
        <v>165</v>
      </c>
      <c r="G6315" t="s">
        <v>165</v>
      </c>
      <c r="H6315" t="s">
        <v>165</v>
      </c>
      <c r="K6315" t="s">
        <v>165</v>
      </c>
      <c r="L6315" t="s">
        <v>165</v>
      </c>
      <c r="M6315" t="s">
        <v>165</v>
      </c>
      <c r="N6315" t="s">
        <v>165</v>
      </c>
      <c r="O6315" t="s">
        <v>165</v>
      </c>
      <c r="P6315" t="s">
        <v>165</v>
      </c>
      <c r="Q6315" t="s">
        <v>165</v>
      </c>
    </row>
    <row r="6316">
      <c r="B6316" t="s">
        <v>165</v>
      </c>
      <c r="C6316" t="s">
        <v>165</v>
      </c>
      <c r="D6316" t="s">
        <v>165</v>
      </c>
      <c r="E6316" t="s">
        <v>165</v>
      </c>
      <c r="F6316" t="s">
        <v>165</v>
      </c>
      <c r="G6316" t="s">
        <v>165</v>
      </c>
      <c r="H6316" t="s">
        <v>165</v>
      </c>
      <c r="K6316" t="s">
        <v>165</v>
      </c>
      <c r="L6316" t="s">
        <v>165</v>
      </c>
      <c r="M6316" t="s">
        <v>165</v>
      </c>
      <c r="N6316" t="s">
        <v>165</v>
      </c>
      <c r="O6316" t="s">
        <v>165</v>
      </c>
      <c r="P6316" t="s">
        <v>165</v>
      </c>
      <c r="Q6316" t="s">
        <v>165</v>
      </c>
    </row>
    <row r="6317">
      <c r="B6317" t="s">
        <v>165</v>
      </c>
      <c r="C6317" t="s">
        <v>165</v>
      </c>
      <c r="D6317" t="s">
        <v>165</v>
      </c>
      <c r="E6317" t="s">
        <v>165</v>
      </c>
      <c r="F6317" t="s">
        <v>165</v>
      </c>
      <c r="G6317" t="s">
        <v>165</v>
      </c>
      <c r="H6317" t="s">
        <v>165</v>
      </c>
      <c r="K6317" t="s">
        <v>165</v>
      </c>
      <c r="L6317" t="s">
        <v>165</v>
      </c>
      <c r="M6317" t="s">
        <v>165</v>
      </c>
      <c r="N6317" t="s">
        <v>165</v>
      </c>
      <c r="O6317" t="s">
        <v>165</v>
      </c>
      <c r="P6317" t="s">
        <v>165</v>
      </c>
      <c r="Q6317" t="s">
        <v>165</v>
      </c>
    </row>
    <row r="6318">
      <c r="B6318" t="s">
        <v>165</v>
      </c>
      <c r="C6318" t="s">
        <v>165</v>
      </c>
      <c r="D6318" t="s">
        <v>165</v>
      </c>
      <c r="E6318" t="s">
        <v>165</v>
      </c>
      <c r="F6318" t="s">
        <v>165</v>
      </c>
      <c r="G6318" t="s">
        <v>165</v>
      </c>
      <c r="H6318" t="s">
        <v>165</v>
      </c>
      <c r="K6318" t="s">
        <v>165</v>
      </c>
      <c r="L6318" t="s">
        <v>165</v>
      </c>
      <c r="M6318" t="s">
        <v>165</v>
      </c>
      <c r="N6318" t="s">
        <v>165</v>
      </c>
      <c r="O6318" t="s">
        <v>165</v>
      </c>
      <c r="P6318" t="s">
        <v>165</v>
      </c>
      <c r="Q6318" t="s">
        <v>165</v>
      </c>
    </row>
    <row r="6319">
      <c r="B6319" t="s">
        <v>165</v>
      </c>
      <c r="C6319" t="s">
        <v>165</v>
      </c>
      <c r="D6319" t="s">
        <v>165</v>
      </c>
      <c r="E6319" t="s">
        <v>165</v>
      </c>
      <c r="F6319" t="s">
        <v>165</v>
      </c>
      <c r="G6319" t="s">
        <v>165</v>
      </c>
      <c r="H6319" t="s">
        <v>165</v>
      </c>
      <c r="K6319" t="s">
        <v>165</v>
      </c>
      <c r="L6319" t="s">
        <v>165</v>
      </c>
      <c r="M6319" t="s">
        <v>165</v>
      </c>
      <c r="N6319" t="s">
        <v>165</v>
      </c>
      <c r="O6319" t="s">
        <v>165</v>
      </c>
      <c r="P6319" t="s">
        <v>165</v>
      </c>
      <c r="Q6319" t="s">
        <v>165</v>
      </c>
    </row>
    <row r="6320">
      <c r="B6320" t="s">
        <v>165</v>
      </c>
      <c r="C6320" t="s">
        <v>165</v>
      </c>
      <c r="D6320" t="s">
        <v>165</v>
      </c>
      <c r="E6320" t="s">
        <v>165</v>
      </c>
      <c r="F6320" t="s">
        <v>165</v>
      </c>
      <c r="G6320" t="s">
        <v>165</v>
      </c>
      <c r="H6320" t="s">
        <v>165</v>
      </c>
      <c r="K6320" t="s">
        <v>165</v>
      </c>
      <c r="L6320" t="s">
        <v>165</v>
      </c>
      <c r="M6320" t="s">
        <v>165</v>
      </c>
      <c r="N6320" t="s">
        <v>165</v>
      </c>
      <c r="O6320" t="s">
        <v>165</v>
      </c>
      <c r="P6320" t="s">
        <v>165</v>
      </c>
      <c r="Q6320" t="s">
        <v>165</v>
      </c>
    </row>
    <row r="6321">
      <c r="B6321" t="s">
        <v>165</v>
      </c>
      <c r="C6321" t="s">
        <v>165</v>
      </c>
      <c r="D6321" t="s">
        <v>165</v>
      </c>
      <c r="E6321" t="s">
        <v>165</v>
      </c>
      <c r="F6321" t="s">
        <v>165</v>
      </c>
      <c r="G6321" t="s">
        <v>165</v>
      </c>
      <c r="H6321" t="s">
        <v>165</v>
      </c>
      <c r="K6321" t="s">
        <v>165</v>
      </c>
      <c r="L6321" t="s">
        <v>165</v>
      </c>
      <c r="M6321" t="s">
        <v>165</v>
      </c>
      <c r="N6321" t="s">
        <v>165</v>
      </c>
      <c r="O6321" t="s">
        <v>165</v>
      </c>
      <c r="P6321" t="s">
        <v>165</v>
      </c>
      <c r="Q6321" t="s">
        <v>165</v>
      </c>
    </row>
    <row r="6322">
      <c r="B6322" t="s">
        <v>165</v>
      </c>
      <c r="C6322" t="s">
        <v>165</v>
      </c>
      <c r="D6322" t="s">
        <v>165</v>
      </c>
      <c r="E6322" t="s">
        <v>165</v>
      </c>
      <c r="F6322" t="s">
        <v>165</v>
      </c>
      <c r="G6322" t="s">
        <v>165</v>
      </c>
      <c r="H6322" t="s">
        <v>165</v>
      </c>
      <c r="K6322" t="s">
        <v>165</v>
      </c>
      <c r="L6322" t="s">
        <v>165</v>
      </c>
      <c r="M6322" t="s">
        <v>165</v>
      </c>
      <c r="N6322" t="s">
        <v>165</v>
      </c>
      <c r="O6322" t="s">
        <v>165</v>
      </c>
      <c r="P6322" t="s">
        <v>165</v>
      </c>
      <c r="Q6322" t="s">
        <v>165</v>
      </c>
    </row>
    <row r="6323">
      <c r="B6323" t="s">
        <v>165</v>
      </c>
      <c r="C6323" t="s">
        <v>165</v>
      </c>
      <c r="D6323" t="s">
        <v>165</v>
      </c>
      <c r="E6323" t="s">
        <v>165</v>
      </c>
      <c r="F6323" t="s">
        <v>165</v>
      </c>
      <c r="G6323" t="s">
        <v>165</v>
      </c>
      <c r="H6323" t="s">
        <v>165</v>
      </c>
      <c r="K6323" t="s">
        <v>165</v>
      </c>
      <c r="L6323" t="s">
        <v>165</v>
      </c>
      <c r="M6323" t="s">
        <v>165</v>
      </c>
      <c r="N6323" t="s">
        <v>165</v>
      </c>
      <c r="O6323" t="s">
        <v>165</v>
      </c>
      <c r="P6323" t="s">
        <v>165</v>
      </c>
      <c r="Q6323" t="s">
        <v>165</v>
      </c>
    </row>
    <row r="6324">
      <c r="B6324" t="s">
        <v>165</v>
      </c>
      <c r="C6324" t="s">
        <v>165</v>
      </c>
      <c r="D6324" t="s">
        <v>165</v>
      </c>
      <c r="E6324" t="s">
        <v>165</v>
      </c>
      <c r="F6324" t="s">
        <v>165</v>
      </c>
      <c r="G6324" t="s">
        <v>165</v>
      </c>
      <c r="H6324" t="s">
        <v>165</v>
      </c>
      <c r="K6324" t="s">
        <v>165</v>
      </c>
      <c r="L6324" t="s">
        <v>165</v>
      </c>
      <c r="M6324" t="s">
        <v>165</v>
      </c>
      <c r="N6324" t="s">
        <v>165</v>
      </c>
      <c r="O6324" t="s">
        <v>165</v>
      </c>
      <c r="P6324" t="s">
        <v>165</v>
      </c>
      <c r="Q6324" t="s">
        <v>165</v>
      </c>
    </row>
    <row r="6325">
      <c r="B6325" t="s">
        <v>165</v>
      </c>
      <c r="C6325" t="s">
        <v>165</v>
      </c>
      <c r="D6325" t="s">
        <v>165</v>
      </c>
      <c r="E6325" t="s">
        <v>165</v>
      </c>
      <c r="F6325" t="s">
        <v>165</v>
      </c>
      <c r="G6325" t="s">
        <v>165</v>
      </c>
      <c r="H6325" t="s">
        <v>165</v>
      </c>
      <c r="K6325" t="s">
        <v>165</v>
      </c>
      <c r="L6325" t="s">
        <v>165</v>
      </c>
      <c r="M6325" t="s">
        <v>165</v>
      </c>
      <c r="N6325" t="s">
        <v>165</v>
      </c>
      <c r="O6325" t="s">
        <v>165</v>
      </c>
      <c r="P6325" t="s">
        <v>165</v>
      </c>
      <c r="Q6325" t="s">
        <v>165</v>
      </c>
    </row>
    <row r="6326">
      <c r="B6326" t="s">
        <v>165</v>
      </c>
      <c r="C6326" t="s">
        <v>165</v>
      </c>
      <c r="D6326" t="s">
        <v>165</v>
      </c>
      <c r="E6326" t="s">
        <v>165</v>
      </c>
      <c r="F6326" t="s">
        <v>165</v>
      </c>
      <c r="G6326" t="s">
        <v>165</v>
      </c>
      <c r="H6326" t="s">
        <v>165</v>
      </c>
      <c r="K6326" t="s">
        <v>165</v>
      </c>
      <c r="L6326" t="s">
        <v>165</v>
      </c>
      <c r="M6326" t="s">
        <v>165</v>
      </c>
      <c r="N6326" t="s">
        <v>165</v>
      </c>
      <c r="O6326" t="s">
        <v>165</v>
      </c>
      <c r="P6326" t="s">
        <v>165</v>
      </c>
      <c r="Q6326" t="s">
        <v>165</v>
      </c>
    </row>
    <row r="6327">
      <c r="B6327" t="s">
        <v>165</v>
      </c>
      <c r="C6327" t="s">
        <v>165</v>
      </c>
      <c r="D6327" t="s">
        <v>165</v>
      </c>
      <c r="E6327" t="s">
        <v>165</v>
      </c>
      <c r="F6327" t="s">
        <v>165</v>
      </c>
      <c r="G6327" t="s">
        <v>165</v>
      </c>
      <c r="H6327" t="s">
        <v>165</v>
      </c>
      <c r="K6327" t="s">
        <v>165</v>
      </c>
      <c r="L6327" t="s">
        <v>165</v>
      </c>
      <c r="M6327" t="s">
        <v>165</v>
      </c>
      <c r="N6327" t="s">
        <v>165</v>
      </c>
      <c r="O6327" t="s">
        <v>165</v>
      </c>
      <c r="P6327" t="s">
        <v>165</v>
      </c>
      <c r="Q6327" t="s">
        <v>165</v>
      </c>
    </row>
    <row r="6328">
      <c r="B6328" t="s">
        <v>165</v>
      </c>
      <c r="C6328" t="s">
        <v>165</v>
      </c>
      <c r="D6328" t="s">
        <v>165</v>
      </c>
      <c r="E6328" t="s">
        <v>165</v>
      </c>
      <c r="F6328" t="s">
        <v>165</v>
      </c>
      <c r="G6328" t="s">
        <v>165</v>
      </c>
      <c r="H6328" t="s">
        <v>165</v>
      </c>
      <c r="K6328" t="s">
        <v>165</v>
      </c>
      <c r="L6328" t="s">
        <v>165</v>
      </c>
      <c r="M6328" t="s">
        <v>165</v>
      </c>
      <c r="N6328" t="s">
        <v>165</v>
      </c>
      <c r="O6328" t="s">
        <v>165</v>
      </c>
      <c r="P6328" t="s">
        <v>165</v>
      </c>
      <c r="Q6328" t="s">
        <v>165</v>
      </c>
    </row>
    <row r="6329">
      <c r="B6329" t="s">
        <v>165</v>
      </c>
      <c r="C6329" t="s">
        <v>165</v>
      </c>
      <c r="D6329" t="s">
        <v>165</v>
      </c>
      <c r="E6329" t="s">
        <v>165</v>
      </c>
      <c r="F6329" t="s">
        <v>165</v>
      </c>
      <c r="G6329" t="s">
        <v>165</v>
      </c>
      <c r="H6329" t="s">
        <v>165</v>
      </c>
      <c r="K6329" t="s">
        <v>165</v>
      </c>
      <c r="L6329" t="s">
        <v>165</v>
      </c>
      <c r="M6329" t="s">
        <v>165</v>
      </c>
      <c r="N6329" t="s">
        <v>165</v>
      </c>
      <c r="O6329" t="s">
        <v>165</v>
      </c>
      <c r="P6329" t="s">
        <v>165</v>
      </c>
      <c r="Q6329" t="s">
        <v>165</v>
      </c>
    </row>
    <row r="6330">
      <c r="B6330" t="s">
        <v>165</v>
      </c>
      <c r="C6330" t="s">
        <v>165</v>
      </c>
      <c r="D6330" t="s">
        <v>165</v>
      </c>
      <c r="E6330" t="s">
        <v>165</v>
      </c>
      <c r="F6330" t="s">
        <v>165</v>
      </c>
      <c r="G6330" t="s">
        <v>165</v>
      </c>
      <c r="H6330" t="s">
        <v>165</v>
      </c>
      <c r="K6330" t="s">
        <v>165</v>
      </c>
      <c r="L6330" t="s">
        <v>165</v>
      </c>
      <c r="M6330" t="s">
        <v>165</v>
      </c>
      <c r="N6330" t="s">
        <v>165</v>
      </c>
      <c r="O6330" t="s">
        <v>165</v>
      </c>
      <c r="P6330" t="s">
        <v>165</v>
      </c>
      <c r="Q6330" t="s">
        <v>165</v>
      </c>
    </row>
    <row r="6331">
      <c r="B6331" t="s">
        <v>165</v>
      </c>
      <c r="C6331" t="s">
        <v>165</v>
      </c>
      <c r="D6331" t="s">
        <v>165</v>
      </c>
      <c r="E6331" t="s">
        <v>165</v>
      </c>
      <c r="F6331" t="s">
        <v>165</v>
      </c>
      <c r="G6331" t="s">
        <v>165</v>
      </c>
      <c r="H6331" t="s">
        <v>165</v>
      </c>
      <c r="K6331" t="s">
        <v>165</v>
      </c>
      <c r="L6331" t="s">
        <v>165</v>
      </c>
      <c r="M6331" t="s">
        <v>165</v>
      </c>
      <c r="N6331" t="s">
        <v>165</v>
      </c>
      <c r="O6331" t="s">
        <v>165</v>
      </c>
      <c r="P6331" t="s">
        <v>165</v>
      </c>
      <c r="Q6331" t="s">
        <v>165</v>
      </c>
    </row>
    <row r="6332">
      <c r="B6332" t="s">
        <v>165</v>
      </c>
      <c r="C6332" t="s">
        <v>165</v>
      </c>
      <c r="D6332" t="s">
        <v>165</v>
      </c>
      <c r="E6332" t="s">
        <v>165</v>
      </c>
      <c r="F6332" t="s">
        <v>165</v>
      </c>
      <c r="G6332" t="s">
        <v>165</v>
      </c>
      <c r="H6332" t="s">
        <v>165</v>
      </c>
      <c r="K6332" t="s">
        <v>165</v>
      </c>
      <c r="L6332" t="s">
        <v>165</v>
      </c>
      <c r="M6332" t="s">
        <v>165</v>
      </c>
      <c r="N6332" t="s">
        <v>165</v>
      </c>
      <c r="O6332" t="s">
        <v>165</v>
      </c>
      <c r="P6332" t="s">
        <v>165</v>
      </c>
      <c r="Q6332" t="s">
        <v>165</v>
      </c>
    </row>
    <row r="6333">
      <c r="B6333" t="s">
        <v>165</v>
      </c>
      <c r="C6333" t="s">
        <v>165</v>
      </c>
      <c r="D6333" t="s">
        <v>165</v>
      </c>
      <c r="E6333" t="s">
        <v>165</v>
      </c>
      <c r="F6333" t="s">
        <v>165</v>
      </c>
      <c r="G6333" t="s">
        <v>165</v>
      </c>
      <c r="H6333" t="s">
        <v>165</v>
      </c>
      <c r="K6333" t="s">
        <v>165</v>
      </c>
      <c r="L6333" t="s">
        <v>165</v>
      </c>
      <c r="M6333" t="s">
        <v>165</v>
      </c>
      <c r="N6333" t="s">
        <v>165</v>
      </c>
      <c r="O6333" t="s">
        <v>165</v>
      </c>
      <c r="P6333" t="s">
        <v>165</v>
      </c>
      <c r="Q6333" t="s">
        <v>165</v>
      </c>
    </row>
    <row r="6334">
      <c r="B6334" t="s">
        <v>165</v>
      </c>
      <c r="C6334" t="s">
        <v>165</v>
      </c>
      <c r="D6334" t="s">
        <v>165</v>
      </c>
      <c r="E6334" t="s">
        <v>165</v>
      </c>
      <c r="F6334" t="s">
        <v>165</v>
      </c>
      <c r="G6334" t="s">
        <v>165</v>
      </c>
      <c r="H6334" t="s">
        <v>165</v>
      </c>
      <c r="K6334" t="s">
        <v>165</v>
      </c>
      <c r="L6334" t="s">
        <v>165</v>
      </c>
      <c r="M6334" t="s">
        <v>165</v>
      </c>
      <c r="N6334" t="s">
        <v>165</v>
      </c>
      <c r="O6334" t="s">
        <v>165</v>
      </c>
      <c r="P6334" t="s">
        <v>165</v>
      </c>
      <c r="Q6334" t="s">
        <v>165</v>
      </c>
    </row>
    <row r="6335">
      <c r="B6335" t="s">
        <v>165</v>
      </c>
      <c r="C6335" t="s">
        <v>165</v>
      </c>
      <c r="D6335" t="s">
        <v>165</v>
      </c>
      <c r="E6335" t="s">
        <v>165</v>
      </c>
      <c r="F6335" t="s">
        <v>165</v>
      </c>
      <c r="G6335" t="s">
        <v>165</v>
      </c>
      <c r="H6335" t="s">
        <v>165</v>
      </c>
      <c r="K6335" t="s">
        <v>165</v>
      </c>
      <c r="L6335" t="s">
        <v>165</v>
      </c>
      <c r="M6335" t="s">
        <v>165</v>
      </c>
      <c r="N6335" t="s">
        <v>165</v>
      </c>
      <c r="O6335" t="s">
        <v>165</v>
      </c>
      <c r="P6335" t="s">
        <v>165</v>
      </c>
      <c r="Q6335" t="s">
        <v>165</v>
      </c>
    </row>
    <row r="6336">
      <c r="B6336" t="s">
        <v>165</v>
      </c>
      <c r="C6336" t="s">
        <v>165</v>
      </c>
      <c r="D6336" t="s">
        <v>165</v>
      </c>
      <c r="E6336" t="s">
        <v>165</v>
      </c>
      <c r="F6336" t="s">
        <v>165</v>
      </c>
      <c r="G6336" t="s">
        <v>165</v>
      </c>
      <c r="H6336" t="s">
        <v>165</v>
      </c>
      <c r="K6336" t="s">
        <v>165</v>
      </c>
      <c r="L6336" t="s">
        <v>165</v>
      </c>
      <c r="M6336" t="s">
        <v>165</v>
      </c>
      <c r="N6336" t="s">
        <v>165</v>
      </c>
      <c r="O6336" t="s">
        <v>165</v>
      </c>
      <c r="P6336" t="s">
        <v>165</v>
      </c>
      <c r="Q6336" t="s">
        <v>165</v>
      </c>
    </row>
    <row r="6337">
      <c r="B6337" t="s">
        <v>165</v>
      </c>
      <c r="C6337" t="s">
        <v>165</v>
      </c>
      <c r="D6337" t="s">
        <v>165</v>
      </c>
      <c r="E6337" t="s">
        <v>165</v>
      </c>
      <c r="F6337" t="s">
        <v>165</v>
      </c>
      <c r="G6337" t="s">
        <v>165</v>
      </c>
      <c r="H6337" t="s">
        <v>165</v>
      </c>
      <c r="K6337" t="s">
        <v>165</v>
      </c>
      <c r="L6337" t="s">
        <v>165</v>
      </c>
      <c r="M6337" t="s">
        <v>165</v>
      </c>
      <c r="N6337" t="s">
        <v>165</v>
      </c>
      <c r="O6337" t="s">
        <v>165</v>
      </c>
      <c r="P6337" t="s">
        <v>165</v>
      </c>
      <c r="Q6337" t="s">
        <v>165</v>
      </c>
    </row>
    <row r="6338">
      <c r="B6338" t="s">
        <v>165</v>
      </c>
      <c r="C6338" t="s">
        <v>165</v>
      </c>
      <c r="D6338" t="s">
        <v>165</v>
      </c>
      <c r="E6338" t="s">
        <v>165</v>
      </c>
      <c r="F6338" t="s">
        <v>165</v>
      </c>
      <c r="G6338" t="s">
        <v>165</v>
      </c>
      <c r="H6338" t="s">
        <v>165</v>
      </c>
      <c r="K6338" t="s">
        <v>165</v>
      </c>
      <c r="L6338" t="s">
        <v>165</v>
      </c>
      <c r="M6338" t="s">
        <v>165</v>
      </c>
      <c r="N6338" t="s">
        <v>165</v>
      </c>
      <c r="O6338" t="s">
        <v>165</v>
      </c>
      <c r="P6338" t="s">
        <v>165</v>
      </c>
      <c r="Q6338" t="s">
        <v>165</v>
      </c>
    </row>
    <row r="6339">
      <c r="B6339" t="s">
        <v>165</v>
      </c>
      <c r="C6339" t="s">
        <v>165</v>
      </c>
      <c r="D6339" t="s">
        <v>165</v>
      </c>
      <c r="E6339" t="s">
        <v>165</v>
      </c>
      <c r="F6339" t="s">
        <v>165</v>
      </c>
      <c r="G6339" t="s">
        <v>165</v>
      </c>
      <c r="H6339" t="s">
        <v>165</v>
      </c>
      <c r="K6339" t="s">
        <v>165</v>
      </c>
      <c r="L6339" t="s">
        <v>165</v>
      </c>
      <c r="M6339" t="s">
        <v>165</v>
      </c>
      <c r="N6339" t="s">
        <v>165</v>
      </c>
      <c r="O6339" t="s">
        <v>165</v>
      </c>
      <c r="P6339" t="s">
        <v>165</v>
      </c>
      <c r="Q6339" t="s">
        <v>165</v>
      </c>
    </row>
    <row r="6340">
      <c r="B6340" t="s">
        <v>165</v>
      </c>
      <c r="C6340" t="s">
        <v>165</v>
      </c>
      <c r="D6340" t="s">
        <v>165</v>
      </c>
      <c r="E6340" t="s">
        <v>165</v>
      </c>
      <c r="F6340" t="s">
        <v>165</v>
      </c>
      <c r="G6340" t="s">
        <v>165</v>
      </c>
      <c r="H6340" t="s">
        <v>165</v>
      </c>
      <c r="K6340" t="s">
        <v>165</v>
      </c>
      <c r="L6340" t="s">
        <v>165</v>
      </c>
      <c r="M6340" t="s">
        <v>165</v>
      </c>
      <c r="N6340" t="s">
        <v>165</v>
      </c>
      <c r="O6340" t="s">
        <v>165</v>
      </c>
      <c r="P6340" t="s">
        <v>165</v>
      </c>
      <c r="Q6340" t="s">
        <v>165</v>
      </c>
    </row>
    <row r="6341">
      <c r="B6341" t="s">
        <v>165</v>
      </c>
      <c r="C6341" t="s">
        <v>165</v>
      </c>
      <c r="D6341" t="s">
        <v>165</v>
      </c>
      <c r="E6341" t="s">
        <v>165</v>
      </c>
      <c r="F6341" t="s">
        <v>165</v>
      </c>
      <c r="G6341" t="s">
        <v>165</v>
      </c>
      <c r="H6341" t="s">
        <v>165</v>
      </c>
      <c r="K6341" t="s">
        <v>165</v>
      </c>
      <c r="L6341" t="s">
        <v>165</v>
      </c>
      <c r="M6341" t="s">
        <v>165</v>
      </c>
      <c r="N6341" t="s">
        <v>165</v>
      </c>
      <c r="O6341" t="s">
        <v>165</v>
      </c>
      <c r="P6341" t="s">
        <v>165</v>
      </c>
      <c r="Q6341" t="s">
        <v>165</v>
      </c>
    </row>
    <row r="6342">
      <c r="B6342" t="s">
        <v>165</v>
      </c>
      <c r="C6342" t="s">
        <v>165</v>
      </c>
      <c r="D6342" t="s">
        <v>165</v>
      </c>
      <c r="E6342" t="s">
        <v>165</v>
      </c>
      <c r="F6342" t="s">
        <v>165</v>
      </c>
      <c r="G6342" t="s">
        <v>165</v>
      </c>
      <c r="H6342" t="s">
        <v>165</v>
      </c>
      <c r="K6342" t="s">
        <v>165</v>
      </c>
      <c r="L6342" t="s">
        <v>165</v>
      </c>
      <c r="M6342" t="s">
        <v>165</v>
      </c>
      <c r="N6342" t="s">
        <v>165</v>
      </c>
      <c r="O6342" t="s">
        <v>165</v>
      </c>
      <c r="P6342" t="s">
        <v>165</v>
      </c>
      <c r="Q6342" t="s">
        <v>165</v>
      </c>
    </row>
    <row r="6343">
      <c r="B6343" t="s">
        <v>165</v>
      </c>
      <c r="C6343" t="s">
        <v>165</v>
      </c>
      <c r="D6343" t="s">
        <v>165</v>
      </c>
      <c r="E6343" t="s">
        <v>165</v>
      </c>
      <c r="F6343" t="s">
        <v>165</v>
      </c>
      <c r="G6343" t="s">
        <v>165</v>
      </c>
      <c r="H6343" t="s">
        <v>165</v>
      </c>
      <c r="K6343" t="s">
        <v>165</v>
      </c>
      <c r="L6343" t="s">
        <v>165</v>
      </c>
      <c r="M6343" t="s">
        <v>165</v>
      </c>
      <c r="N6343" t="s">
        <v>165</v>
      </c>
      <c r="O6343" t="s">
        <v>165</v>
      </c>
      <c r="P6343" t="s">
        <v>165</v>
      </c>
      <c r="Q6343" t="s">
        <v>165</v>
      </c>
    </row>
    <row r="6344">
      <c r="B6344" t="s">
        <v>165</v>
      </c>
      <c r="C6344" t="s">
        <v>165</v>
      </c>
      <c r="D6344" t="s">
        <v>165</v>
      </c>
      <c r="E6344" t="s">
        <v>165</v>
      </c>
      <c r="F6344" t="s">
        <v>165</v>
      </c>
      <c r="G6344" t="s">
        <v>165</v>
      </c>
      <c r="H6344" t="s">
        <v>165</v>
      </c>
      <c r="K6344" t="s">
        <v>165</v>
      </c>
      <c r="L6344" t="s">
        <v>165</v>
      </c>
      <c r="M6344" t="s">
        <v>165</v>
      </c>
      <c r="N6344" t="s">
        <v>165</v>
      </c>
      <c r="O6344" t="s">
        <v>165</v>
      </c>
      <c r="P6344" t="s">
        <v>165</v>
      </c>
      <c r="Q6344" t="s">
        <v>165</v>
      </c>
    </row>
    <row r="6345">
      <c r="B6345" t="s">
        <v>165</v>
      </c>
      <c r="C6345" t="s">
        <v>165</v>
      </c>
      <c r="D6345" t="s">
        <v>165</v>
      </c>
      <c r="E6345" t="s">
        <v>165</v>
      </c>
      <c r="F6345" t="s">
        <v>165</v>
      </c>
      <c r="G6345" t="s">
        <v>165</v>
      </c>
      <c r="H6345" t="s">
        <v>165</v>
      </c>
      <c r="K6345" t="s">
        <v>165</v>
      </c>
      <c r="L6345" t="s">
        <v>165</v>
      </c>
      <c r="M6345" t="s">
        <v>165</v>
      </c>
      <c r="N6345" t="s">
        <v>165</v>
      </c>
      <c r="O6345" t="s">
        <v>165</v>
      </c>
      <c r="P6345" t="s">
        <v>165</v>
      </c>
      <c r="Q6345" t="s">
        <v>165</v>
      </c>
    </row>
    <row r="6346">
      <c r="B6346" t="s">
        <v>165</v>
      </c>
      <c r="C6346" t="s">
        <v>165</v>
      </c>
      <c r="D6346" t="s">
        <v>165</v>
      </c>
      <c r="E6346" t="s">
        <v>165</v>
      </c>
      <c r="F6346" t="s">
        <v>165</v>
      </c>
      <c r="G6346" t="s">
        <v>165</v>
      </c>
      <c r="H6346" t="s">
        <v>165</v>
      </c>
      <c r="K6346" t="s">
        <v>165</v>
      </c>
      <c r="L6346" t="s">
        <v>165</v>
      </c>
      <c r="M6346" t="s">
        <v>165</v>
      </c>
      <c r="N6346" t="s">
        <v>165</v>
      </c>
      <c r="O6346" t="s">
        <v>165</v>
      </c>
      <c r="P6346" t="s">
        <v>165</v>
      </c>
      <c r="Q6346" t="s">
        <v>165</v>
      </c>
    </row>
    <row r="6347">
      <c r="B6347" t="s">
        <v>165</v>
      </c>
      <c r="C6347" t="s">
        <v>165</v>
      </c>
      <c r="D6347" t="s">
        <v>165</v>
      </c>
      <c r="E6347" t="s">
        <v>165</v>
      </c>
      <c r="F6347" t="s">
        <v>165</v>
      </c>
      <c r="G6347" t="s">
        <v>165</v>
      </c>
      <c r="H6347" t="s">
        <v>165</v>
      </c>
      <c r="K6347" t="s">
        <v>165</v>
      </c>
      <c r="L6347" t="s">
        <v>165</v>
      </c>
      <c r="M6347" t="s">
        <v>165</v>
      </c>
      <c r="N6347" t="s">
        <v>165</v>
      </c>
      <c r="O6347" t="s">
        <v>165</v>
      </c>
      <c r="P6347" t="s">
        <v>165</v>
      </c>
      <c r="Q6347" t="s">
        <v>165</v>
      </c>
    </row>
    <row r="6348">
      <c r="B6348" t="s">
        <v>165</v>
      </c>
      <c r="C6348" t="s">
        <v>165</v>
      </c>
      <c r="D6348" t="s">
        <v>165</v>
      </c>
      <c r="E6348" t="s">
        <v>165</v>
      </c>
      <c r="F6348" t="s">
        <v>165</v>
      </c>
      <c r="G6348" t="s">
        <v>165</v>
      </c>
      <c r="H6348" t="s">
        <v>165</v>
      </c>
      <c r="K6348" t="s">
        <v>165</v>
      </c>
      <c r="L6348" t="s">
        <v>165</v>
      </c>
      <c r="M6348" t="s">
        <v>165</v>
      </c>
      <c r="N6348" t="s">
        <v>165</v>
      </c>
      <c r="O6348" t="s">
        <v>165</v>
      </c>
      <c r="P6348" t="s">
        <v>165</v>
      </c>
      <c r="Q6348" t="s">
        <v>165</v>
      </c>
    </row>
    <row r="6349">
      <c r="B6349" t="s">
        <v>165</v>
      </c>
      <c r="C6349" t="s">
        <v>165</v>
      </c>
      <c r="D6349" t="s">
        <v>165</v>
      </c>
      <c r="E6349" t="s">
        <v>165</v>
      </c>
      <c r="F6349" t="s">
        <v>165</v>
      </c>
      <c r="G6349" t="s">
        <v>165</v>
      </c>
      <c r="H6349" t="s">
        <v>165</v>
      </c>
      <c r="K6349" t="s">
        <v>165</v>
      </c>
      <c r="L6349" t="s">
        <v>165</v>
      </c>
      <c r="M6349" t="s">
        <v>165</v>
      </c>
      <c r="N6349" t="s">
        <v>165</v>
      </c>
      <c r="O6349" t="s">
        <v>165</v>
      </c>
      <c r="P6349" t="s">
        <v>165</v>
      </c>
      <c r="Q6349" t="s">
        <v>165</v>
      </c>
    </row>
    <row r="6350">
      <c r="B6350" t="s">
        <v>165</v>
      </c>
      <c r="C6350" t="s">
        <v>165</v>
      </c>
      <c r="D6350" t="s">
        <v>165</v>
      </c>
      <c r="E6350" t="s">
        <v>165</v>
      </c>
      <c r="F6350" t="s">
        <v>165</v>
      </c>
      <c r="G6350" t="s">
        <v>165</v>
      </c>
      <c r="H6350" t="s">
        <v>165</v>
      </c>
      <c r="K6350" t="s">
        <v>165</v>
      </c>
      <c r="L6350" t="s">
        <v>165</v>
      </c>
      <c r="M6350" t="s">
        <v>165</v>
      </c>
      <c r="N6350" t="s">
        <v>165</v>
      </c>
      <c r="O6350" t="s">
        <v>165</v>
      </c>
      <c r="P6350" t="s">
        <v>165</v>
      </c>
      <c r="Q6350" t="s">
        <v>165</v>
      </c>
    </row>
    <row r="6351">
      <c r="B6351" t="s">
        <v>165</v>
      </c>
      <c r="C6351" t="s">
        <v>165</v>
      </c>
      <c r="D6351" t="s">
        <v>165</v>
      </c>
      <c r="E6351" t="s">
        <v>165</v>
      </c>
      <c r="F6351" t="s">
        <v>165</v>
      </c>
      <c r="G6351" t="s">
        <v>165</v>
      </c>
      <c r="H6351" t="s">
        <v>165</v>
      </c>
      <c r="K6351" t="s">
        <v>165</v>
      </c>
      <c r="L6351" t="s">
        <v>165</v>
      </c>
      <c r="M6351" t="s">
        <v>165</v>
      </c>
      <c r="N6351" t="s">
        <v>165</v>
      </c>
      <c r="O6351" t="s">
        <v>165</v>
      </c>
      <c r="P6351" t="s">
        <v>165</v>
      </c>
      <c r="Q6351" t="s">
        <v>165</v>
      </c>
    </row>
    <row r="6352">
      <c r="B6352" t="s">
        <v>165</v>
      </c>
      <c r="C6352" t="s">
        <v>165</v>
      </c>
      <c r="D6352" t="s">
        <v>165</v>
      </c>
      <c r="E6352" t="s">
        <v>165</v>
      </c>
      <c r="F6352" t="s">
        <v>165</v>
      </c>
      <c r="G6352" t="s">
        <v>165</v>
      </c>
      <c r="H6352" t="s">
        <v>165</v>
      </c>
      <c r="K6352" t="s">
        <v>165</v>
      </c>
      <c r="L6352" t="s">
        <v>165</v>
      </c>
      <c r="M6352" t="s">
        <v>165</v>
      </c>
      <c r="N6352" t="s">
        <v>165</v>
      </c>
      <c r="O6352" t="s">
        <v>165</v>
      </c>
      <c r="P6352" t="s">
        <v>165</v>
      </c>
      <c r="Q6352" t="s">
        <v>165</v>
      </c>
    </row>
    <row r="6353">
      <c r="B6353" t="s">
        <v>165</v>
      </c>
      <c r="C6353" t="s">
        <v>165</v>
      </c>
      <c r="D6353" t="s">
        <v>165</v>
      </c>
      <c r="E6353" t="s">
        <v>165</v>
      </c>
      <c r="F6353" t="s">
        <v>165</v>
      </c>
      <c r="G6353" t="s">
        <v>165</v>
      </c>
      <c r="H6353" t="s">
        <v>165</v>
      </c>
      <c r="K6353" t="s">
        <v>165</v>
      </c>
      <c r="L6353" t="s">
        <v>165</v>
      </c>
      <c r="M6353" t="s">
        <v>165</v>
      </c>
      <c r="N6353" t="s">
        <v>165</v>
      </c>
      <c r="O6353" t="s">
        <v>165</v>
      </c>
      <c r="P6353" t="s">
        <v>165</v>
      </c>
      <c r="Q6353" t="s">
        <v>165</v>
      </c>
    </row>
    <row r="6354">
      <c r="B6354" t="s">
        <v>165</v>
      </c>
      <c r="C6354" t="s">
        <v>165</v>
      </c>
      <c r="D6354" t="s">
        <v>165</v>
      </c>
      <c r="E6354" t="s">
        <v>165</v>
      </c>
      <c r="F6354" t="s">
        <v>165</v>
      </c>
      <c r="G6354" t="s">
        <v>165</v>
      </c>
      <c r="H6354" t="s">
        <v>165</v>
      </c>
      <c r="K6354" t="s">
        <v>165</v>
      </c>
      <c r="L6354" t="s">
        <v>165</v>
      </c>
      <c r="M6354" t="s">
        <v>165</v>
      </c>
      <c r="N6354" t="s">
        <v>165</v>
      </c>
      <c r="O6354" t="s">
        <v>165</v>
      </c>
      <c r="P6354" t="s">
        <v>165</v>
      </c>
      <c r="Q6354" t="s">
        <v>165</v>
      </c>
    </row>
    <row r="6355">
      <c r="B6355" t="s">
        <v>165</v>
      </c>
      <c r="C6355" t="s">
        <v>165</v>
      </c>
      <c r="D6355" t="s">
        <v>165</v>
      </c>
      <c r="E6355" t="s">
        <v>165</v>
      </c>
      <c r="F6355" t="s">
        <v>165</v>
      </c>
      <c r="G6355" t="s">
        <v>165</v>
      </c>
      <c r="H6355" t="s">
        <v>165</v>
      </c>
      <c r="K6355" t="s">
        <v>165</v>
      </c>
      <c r="L6355" t="s">
        <v>165</v>
      </c>
      <c r="M6355" t="s">
        <v>165</v>
      </c>
      <c r="N6355" t="s">
        <v>165</v>
      </c>
      <c r="O6355" t="s">
        <v>165</v>
      </c>
      <c r="P6355" t="s">
        <v>165</v>
      </c>
      <c r="Q6355" t="s">
        <v>165</v>
      </c>
    </row>
    <row r="6356">
      <c r="B6356" t="s">
        <v>165</v>
      </c>
      <c r="C6356" t="s">
        <v>165</v>
      </c>
      <c r="D6356" t="s">
        <v>165</v>
      </c>
      <c r="E6356" t="s">
        <v>165</v>
      </c>
      <c r="F6356" t="s">
        <v>165</v>
      </c>
      <c r="G6356" t="s">
        <v>165</v>
      </c>
      <c r="H6356" t="s">
        <v>165</v>
      </c>
      <c r="K6356" t="s">
        <v>165</v>
      </c>
      <c r="L6356" t="s">
        <v>165</v>
      </c>
      <c r="M6356" t="s">
        <v>165</v>
      </c>
      <c r="N6356" t="s">
        <v>165</v>
      </c>
      <c r="O6356" t="s">
        <v>165</v>
      </c>
      <c r="P6356" t="s">
        <v>165</v>
      </c>
      <c r="Q6356" t="s">
        <v>165</v>
      </c>
    </row>
    <row r="6357">
      <c r="B6357" t="s">
        <v>165</v>
      </c>
      <c r="C6357" t="s">
        <v>165</v>
      </c>
      <c r="D6357" t="s">
        <v>165</v>
      </c>
      <c r="E6357" t="s">
        <v>165</v>
      </c>
      <c r="F6357" t="s">
        <v>165</v>
      </c>
      <c r="G6357" t="s">
        <v>165</v>
      </c>
      <c r="H6357" t="s">
        <v>165</v>
      </c>
      <c r="K6357" t="s">
        <v>165</v>
      </c>
      <c r="L6357" t="s">
        <v>165</v>
      </c>
      <c r="M6357" t="s">
        <v>165</v>
      </c>
      <c r="N6357" t="s">
        <v>165</v>
      </c>
      <c r="O6357" t="s">
        <v>165</v>
      </c>
      <c r="P6357" t="s">
        <v>165</v>
      </c>
      <c r="Q6357" t="s">
        <v>165</v>
      </c>
    </row>
    <row r="6358">
      <c r="B6358" t="s">
        <v>165</v>
      </c>
      <c r="C6358" t="s">
        <v>165</v>
      </c>
      <c r="D6358" t="s">
        <v>165</v>
      </c>
      <c r="E6358" t="s">
        <v>165</v>
      </c>
      <c r="F6358" t="s">
        <v>165</v>
      </c>
      <c r="G6358" t="s">
        <v>165</v>
      </c>
      <c r="H6358" t="s">
        <v>165</v>
      </c>
      <c r="K6358" t="s">
        <v>165</v>
      </c>
      <c r="L6358" t="s">
        <v>165</v>
      </c>
      <c r="M6358" t="s">
        <v>165</v>
      </c>
      <c r="N6358" t="s">
        <v>165</v>
      </c>
      <c r="O6358" t="s">
        <v>165</v>
      </c>
      <c r="P6358" t="s">
        <v>165</v>
      </c>
      <c r="Q6358" t="s">
        <v>165</v>
      </c>
    </row>
    <row r="6359">
      <c r="B6359" t="s">
        <v>165</v>
      </c>
      <c r="C6359" t="s">
        <v>165</v>
      </c>
      <c r="D6359" t="s">
        <v>165</v>
      </c>
      <c r="E6359" t="s">
        <v>165</v>
      </c>
      <c r="F6359" t="s">
        <v>165</v>
      </c>
      <c r="G6359" t="s">
        <v>165</v>
      </c>
      <c r="H6359" t="s">
        <v>165</v>
      </c>
      <c r="K6359" t="s">
        <v>165</v>
      </c>
      <c r="L6359" t="s">
        <v>165</v>
      </c>
      <c r="M6359" t="s">
        <v>165</v>
      </c>
      <c r="N6359" t="s">
        <v>165</v>
      </c>
      <c r="O6359" t="s">
        <v>165</v>
      </c>
      <c r="P6359" t="s">
        <v>165</v>
      </c>
      <c r="Q6359" t="s">
        <v>165</v>
      </c>
    </row>
    <row r="6360">
      <c r="B6360" t="s">
        <v>165</v>
      </c>
      <c r="C6360" t="s">
        <v>165</v>
      </c>
      <c r="D6360" t="s">
        <v>165</v>
      </c>
      <c r="E6360" t="s">
        <v>165</v>
      </c>
      <c r="F6360" t="s">
        <v>165</v>
      </c>
      <c r="G6360" t="s">
        <v>165</v>
      </c>
      <c r="H6360" t="s">
        <v>165</v>
      </c>
      <c r="K6360" t="s">
        <v>165</v>
      </c>
      <c r="L6360" t="s">
        <v>165</v>
      </c>
      <c r="M6360" t="s">
        <v>165</v>
      </c>
      <c r="N6360" t="s">
        <v>165</v>
      </c>
      <c r="O6360" t="s">
        <v>165</v>
      </c>
      <c r="P6360" t="s">
        <v>165</v>
      </c>
      <c r="Q6360" t="s">
        <v>165</v>
      </c>
    </row>
    <row r="6361">
      <c r="B6361" t="s">
        <v>165</v>
      </c>
      <c r="C6361" t="s">
        <v>165</v>
      </c>
      <c r="D6361" t="s">
        <v>165</v>
      </c>
      <c r="E6361" t="s">
        <v>165</v>
      </c>
      <c r="F6361" t="s">
        <v>165</v>
      </c>
      <c r="G6361" t="s">
        <v>165</v>
      </c>
      <c r="H6361" t="s">
        <v>165</v>
      </c>
      <c r="K6361" t="s">
        <v>165</v>
      </c>
      <c r="L6361" t="s">
        <v>165</v>
      </c>
      <c r="M6361" t="s">
        <v>165</v>
      </c>
      <c r="N6361" t="s">
        <v>165</v>
      </c>
      <c r="O6361" t="s">
        <v>165</v>
      </c>
      <c r="P6361" t="s">
        <v>165</v>
      </c>
      <c r="Q6361" t="s">
        <v>165</v>
      </c>
    </row>
    <row r="6362">
      <c r="B6362" t="s">
        <v>165</v>
      </c>
      <c r="C6362" t="s">
        <v>165</v>
      </c>
      <c r="D6362" t="s">
        <v>165</v>
      </c>
      <c r="E6362" t="s">
        <v>165</v>
      </c>
      <c r="F6362" t="s">
        <v>165</v>
      </c>
      <c r="G6362" t="s">
        <v>165</v>
      </c>
      <c r="H6362" t="s">
        <v>165</v>
      </c>
      <c r="K6362" t="s">
        <v>165</v>
      </c>
      <c r="L6362" t="s">
        <v>165</v>
      </c>
      <c r="M6362" t="s">
        <v>165</v>
      </c>
      <c r="N6362" t="s">
        <v>165</v>
      </c>
      <c r="O6362" t="s">
        <v>165</v>
      </c>
      <c r="P6362" t="s">
        <v>165</v>
      </c>
      <c r="Q6362" t="s">
        <v>165</v>
      </c>
    </row>
    <row r="6363">
      <c r="B6363" t="s">
        <v>165</v>
      </c>
      <c r="C6363" t="s">
        <v>165</v>
      </c>
      <c r="D6363" t="s">
        <v>165</v>
      </c>
      <c r="E6363" t="s">
        <v>165</v>
      </c>
      <c r="F6363" t="s">
        <v>165</v>
      </c>
      <c r="G6363" t="s">
        <v>165</v>
      </c>
      <c r="H6363" t="s">
        <v>165</v>
      </c>
      <c r="K6363" t="s">
        <v>165</v>
      </c>
      <c r="L6363" t="s">
        <v>165</v>
      </c>
      <c r="M6363" t="s">
        <v>165</v>
      </c>
      <c r="N6363" t="s">
        <v>165</v>
      </c>
      <c r="O6363" t="s">
        <v>165</v>
      </c>
      <c r="P6363" t="s">
        <v>165</v>
      </c>
      <c r="Q6363" t="s">
        <v>165</v>
      </c>
    </row>
    <row r="6364">
      <c r="B6364" t="s">
        <v>165</v>
      </c>
      <c r="C6364" t="s">
        <v>165</v>
      </c>
      <c r="D6364" t="s">
        <v>165</v>
      </c>
      <c r="E6364" t="s">
        <v>165</v>
      </c>
      <c r="F6364" t="s">
        <v>165</v>
      </c>
      <c r="G6364" t="s">
        <v>165</v>
      </c>
      <c r="H6364" t="s">
        <v>165</v>
      </c>
      <c r="K6364" t="s">
        <v>165</v>
      </c>
      <c r="L6364" t="s">
        <v>165</v>
      </c>
      <c r="M6364" t="s">
        <v>165</v>
      </c>
      <c r="N6364" t="s">
        <v>165</v>
      </c>
      <c r="O6364" t="s">
        <v>165</v>
      </c>
      <c r="P6364" t="s">
        <v>165</v>
      </c>
      <c r="Q6364" t="s">
        <v>165</v>
      </c>
    </row>
    <row r="6365">
      <c r="B6365" t="s">
        <v>165</v>
      </c>
      <c r="C6365" t="s">
        <v>165</v>
      </c>
      <c r="D6365" t="s">
        <v>165</v>
      </c>
      <c r="E6365" t="s">
        <v>165</v>
      </c>
      <c r="F6365" t="s">
        <v>165</v>
      </c>
      <c r="G6365" t="s">
        <v>165</v>
      </c>
      <c r="H6365" t="s">
        <v>165</v>
      </c>
      <c r="K6365" t="s">
        <v>165</v>
      </c>
      <c r="L6365" t="s">
        <v>165</v>
      </c>
      <c r="M6365" t="s">
        <v>165</v>
      </c>
      <c r="N6365" t="s">
        <v>165</v>
      </c>
      <c r="O6365" t="s">
        <v>165</v>
      </c>
      <c r="P6365" t="s">
        <v>165</v>
      </c>
      <c r="Q6365" t="s">
        <v>165</v>
      </c>
    </row>
    <row r="6366">
      <c r="B6366" t="s">
        <v>165</v>
      </c>
      <c r="C6366" t="s">
        <v>165</v>
      </c>
      <c r="D6366" t="s">
        <v>165</v>
      </c>
      <c r="E6366" t="s">
        <v>165</v>
      </c>
      <c r="F6366" t="s">
        <v>165</v>
      </c>
      <c r="G6366" t="s">
        <v>165</v>
      </c>
      <c r="H6366" t="s">
        <v>165</v>
      </c>
      <c r="K6366" t="s">
        <v>165</v>
      </c>
      <c r="L6366" t="s">
        <v>165</v>
      </c>
      <c r="M6366" t="s">
        <v>165</v>
      </c>
      <c r="N6366" t="s">
        <v>165</v>
      </c>
      <c r="O6366" t="s">
        <v>165</v>
      </c>
      <c r="P6366" t="s">
        <v>165</v>
      </c>
      <c r="Q6366" t="s">
        <v>165</v>
      </c>
    </row>
    <row r="6367">
      <c r="B6367" t="s">
        <v>165</v>
      </c>
      <c r="C6367" t="s">
        <v>165</v>
      </c>
      <c r="D6367" t="s">
        <v>165</v>
      </c>
      <c r="E6367" t="s">
        <v>165</v>
      </c>
      <c r="F6367" t="s">
        <v>165</v>
      </c>
      <c r="G6367" t="s">
        <v>165</v>
      </c>
      <c r="H6367" t="s">
        <v>165</v>
      </c>
      <c r="K6367" t="s">
        <v>165</v>
      </c>
      <c r="L6367" t="s">
        <v>165</v>
      </c>
      <c r="M6367" t="s">
        <v>165</v>
      </c>
      <c r="N6367" t="s">
        <v>165</v>
      </c>
      <c r="O6367" t="s">
        <v>165</v>
      </c>
      <c r="P6367" t="s">
        <v>165</v>
      </c>
      <c r="Q6367" t="s">
        <v>165</v>
      </c>
    </row>
    <row r="6368">
      <c r="B6368" t="s">
        <v>165</v>
      </c>
      <c r="C6368" t="s">
        <v>165</v>
      </c>
      <c r="D6368" t="s">
        <v>165</v>
      </c>
      <c r="E6368" t="s">
        <v>165</v>
      </c>
      <c r="F6368" t="s">
        <v>165</v>
      </c>
      <c r="G6368" t="s">
        <v>165</v>
      </c>
      <c r="H6368" t="s">
        <v>165</v>
      </c>
      <c r="K6368" t="s">
        <v>165</v>
      </c>
      <c r="L6368" t="s">
        <v>165</v>
      </c>
      <c r="M6368" t="s">
        <v>165</v>
      </c>
      <c r="N6368" t="s">
        <v>165</v>
      </c>
      <c r="O6368" t="s">
        <v>165</v>
      </c>
      <c r="P6368" t="s">
        <v>165</v>
      </c>
      <c r="Q6368" t="s">
        <v>165</v>
      </c>
    </row>
    <row r="6369">
      <c r="B6369" t="s">
        <v>165</v>
      </c>
      <c r="C6369" t="s">
        <v>165</v>
      </c>
      <c r="D6369" t="s">
        <v>165</v>
      </c>
      <c r="E6369" t="s">
        <v>165</v>
      </c>
      <c r="F6369" t="s">
        <v>165</v>
      </c>
      <c r="G6369" t="s">
        <v>165</v>
      </c>
      <c r="H6369" t="s">
        <v>165</v>
      </c>
      <c r="K6369" t="s">
        <v>165</v>
      </c>
      <c r="L6369" t="s">
        <v>165</v>
      </c>
      <c r="M6369" t="s">
        <v>165</v>
      </c>
      <c r="N6369" t="s">
        <v>165</v>
      </c>
      <c r="O6369" t="s">
        <v>165</v>
      </c>
      <c r="P6369" t="s">
        <v>165</v>
      </c>
      <c r="Q6369" t="s">
        <v>165</v>
      </c>
    </row>
    <row r="6370">
      <c r="B6370" t="s">
        <v>165</v>
      </c>
      <c r="C6370" t="s">
        <v>165</v>
      </c>
      <c r="D6370" t="s">
        <v>165</v>
      </c>
      <c r="E6370" t="s">
        <v>165</v>
      </c>
      <c r="F6370" t="s">
        <v>165</v>
      </c>
      <c r="G6370" t="s">
        <v>165</v>
      </c>
      <c r="H6370" t="s">
        <v>165</v>
      </c>
      <c r="K6370" t="s">
        <v>165</v>
      </c>
      <c r="L6370" t="s">
        <v>165</v>
      </c>
      <c r="M6370" t="s">
        <v>165</v>
      </c>
      <c r="N6370" t="s">
        <v>165</v>
      </c>
      <c r="O6370" t="s">
        <v>165</v>
      </c>
      <c r="P6370" t="s">
        <v>165</v>
      </c>
      <c r="Q6370" t="s">
        <v>165</v>
      </c>
    </row>
    <row r="6371">
      <c r="B6371" t="s">
        <v>165</v>
      </c>
      <c r="C6371" t="s">
        <v>165</v>
      </c>
      <c r="D6371" t="s">
        <v>165</v>
      </c>
      <c r="E6371" t="s">
        <v>165</v>
      </c>
      <c r="F6371" t="s">
        <v>165</v>
      </c>
      <c r="G6371" t="s">
        <v>165</v>
      </c>
      <c r="H6371" t="s">
        <v>165</v>
      </c>
      <c r="K6371" t="s">
        <v>165</v>
      </c>
      <c r="L6371" t="s">
        <v>165</v>
      </c>
      <c r="M6371" t="s">
        <v>165</v>
      </c>
      <c r="N6371" t="s">
        <v>165</v>
      </c>
      <c r="O6371" t="s">
        <v>165</v>
      </c>
      <c r="P6371" t="s">
        <v>165</v>
      </c>
      <c r="Q6371" t="s">
        <v>165</v>
      </c>
    </row>
    <row r="6372">
      <c r="B6372" t="s">
        <v>165</v>
      </c>
      <c r="C6372" t="s">
        <v>165</v>
      </c>
      <c r="D6372" t="s">
        <v>165</v>
      </c>
      <c r="E6372" t="s">
        <v>165</v>
      </c>
      <c r="F6372" t="s">
        <v>165</v>
      </c>
      <c r="G6372" t="s">
        <v>165</v>
      </c>
      <c r="H6372" t="s">
        <v>165</v>
      </c>
      <c r="K6372" t="s">
        <v>165</v>
      </c>
      <c r="L6372" t="s">
        <v>165</v>
      </c>
      <c r="M6372" t="s">
        <v>165</v>
      </c>
      <c r="N6372" t="s">
        <v>165</v>
      </c>
      <c r="O6372" t="s">
        <v>165</v>
      </c>
      <c r="P6372" t="s">
        <v>165</v>
      </c>
      <c r="Q6372" t="s">
        <v>165</v>
      </c>
    </row>
    <row r="6373">
      <c r="B6373" t="s">
        <v>165</v>
      </c>
      <c r="C6373" t="s">
        <v>165</v>
      </c>
      <c r="D6373" t="s">
        <v>165</v>
      </c>
      <c r="E6373" t="s">
        <v>165</v>
      </c>
      <c r="F6373" t="s">
        <v>165</v>
      </c>
      <c r="G6373" t="s">
        <v>165</v>
      </c>
      <c r="H6373" t="s">
        <v>165</v>
      </c>
      <c r="K6373" t="s">
        <v>165</v>
      </c>
      <c r="L6373" t="s">
        <v>165</v>
      </c>
      <c r="M6373" t="s">
        <v>165</v>
      </c>
      <c r="N6373" t="s">
        <v>165</v>
      </c>
      <c r="O6373" t="s">
        <v>165</v>
      </c>
      <c r="P6373" t="s">
        <v>165</v>
      </c>
      <c r="Q6373" t="s">
        <v>165</v>
      </c>
    </row>
    <row r="6374">
      <c r="B6374" t="s">
        <v>165</v>
      </c>
      <c r="C6374" t="s">
        <v>165</v>
      </c>
      <c r="D6374" t="s">
        <v>165</v>
      </c>
      <c r="E6374" t="s">
        <v>165</v>
      </c>
      <c r="F6374" t="s">
        <v>165</v>
      </c>
      <c r="G6374" t="s">
        <v>165</v>
      </c>
      <c r="H6374" t="s">
        <v>165</v>
      </c>
      <c r="K6374" t="s">
        <v>165</v>
      </c>
      <c r="L6374" t="s">
        <v>165</v>
      </c>
      <c r="M6374" t="s">
        <v>165</v>
      </c>
      <c r="N6374" t="s">
        <v>165</v>
      </c>
      <c r="O6374" t="s">
        <v>165</v>
      </c>
      <c r="P6374" t="s">
        <v>165</v>
      </c>
      <c r="Q6374" t="s">
        <v>165</v>
      </c>
    </row>
    <row r="6375">
      <c r="B6375" t="s">
        <v>165</v>
      </c>
      <c r="C6375" t="s">
        <v>165</v>
      </c>
      <c r="D6375" t="s">
        <v>165</v>
      </c>
      <c r="E6375" t="s">
        <v>165</v>
      </c>
      <c r="F6375" t="s">
        <v>165</v>
      </c>
      <c r="G6375" t="s">
        <v>165</v>
      </c>
      <c r="H6375" t="s">
        <v>165</v>
      </c>
      <c r="K6375" t="s">
        <v>165</v>
      </c>
      <c r="L6375" t="s">
        <v>165</v>
      </c>
      <c r="M6375" t="s">
        <v>165</v>
      </c>
      <c r="N6375" t="s">
        <v>165</v>
      </c>
      <c r="O6375" t="s">
        <v>165</v>
      </c>
      <c r="P6375" t="s">
        <v>165</v>
      </c>
      <c r="Q6375" t="s">
        <v>165</v>
      </c>
    </row>
    <row r="6376">
      <c r="B6376" t="s">
        <v>165</v>
      </c>
      <c r="C6376" t="s">
        <v>165</v>
      </c>
      <c r="D6376" t="s">
        <v>165</v>
      </c>
      <c r="E6376" t="s">
        <v>165</v>
      </c>
      <c r="F6376" t="s">
        <v>165</v>
      </c>
      <c r="G6376" t="s">
        <v>165</v>
      </c>
      <c r="H6376" t="s">
        <v>165</v>
      </c>
      <c r="K6376" t="s">
        <v>165</v>
      </c>
      <c r="L6376" t="s">
        <v>165</v>
      </c>
      <c r="M6376" t="s">
        <v>165</v>
      </c>
      <c r="N6376" t="s">
        <v>165</v>
      </c>
      <c r="O6376" t="s">
        <v>165</v>
      </c>
      <c r="P6376" t="s">
        <v>165</v>
      </c>
      <c r="Q6376" t="s">
        <v>165</v>
      </c>
    </row>
    <row r="6377">
      <c r="B6377" t="s">
        <v>165</v>
      </c>
      <c r="C6377" t="s">
        <v>165</v>
      </c>
      <c r="D6377" t="s">
        <v>165</v>
      </c>
      <c r="E6377" t="s">
        <v>165</v>
      </c>
      <c r="F6377" t="s">
        <v>165</v>
      </c>
      <c r="G6377" t="s">
        <v>165</v>
      </c>
      <c r="H6377" t="s">
        <v>165</v>
      </c>
      <c r="K6377" t="s">
        <v>165</v>
      </c>
      <c r="L6377" t="s">
        <v>165</v>
      </c>
      <c r="M6377" t="s">
        <v>165</v>
      </c>
      <c r="N6377" t="s">
        <v>165</v>
      </c>
      <c r="O6377" t="s">
        <v>165</v>
      </c>
      <c r="P6377" t="s">
        <v>165</v>
      </c>
      <c r="Q6377" t="s">
        <v>165</v>
      </c>
    </row>
    <row r="6378">
      <c r="B6378" t="s">
        <v>165</v>
      </c>
      <c r="C6378" t="s">
        <v>165</v>
      </c>
      <c r="D6378" t="s">
        <v>165</v>
      </c>
      <c r="E6378" t="s">
        <v>165</v>
      </c>
      <c r="F6378" t="s">
        <v>165</v>
      </c>
      <c r="G6378" t="s">
        <v>165</v>
      </c>
      <c r="H6378" t="s">
        <v>165</v>
      </c>
      <c r="K6378" t="s">
        <v>165</v>
      </c>
      <c r="L6378" t="s">
        <v>165</v>
      </c>
      <c r="M6378" t="s">
        <v>165</v>
      </c>
      <c r="N6378" t="s">
        <v>165</v>
      </c>
      <c r="O6378" t="s">
        <v>165</v>
      </c>
      <c r="P6378" t="s">
        <v>165</v>
      </c>
      <c r="Q6378" t="s">
        <v>165</v>
      </c>
    </row>
    <row r="6379">
      <c r="B6379" t="s">
        <v>165</v>
      </c>
      <c r="C6379" t="s">
        <v>165</v>
      </c>
      <c r="D6379" t="s">
        <v>165</v>
      </c>
      <c r="E6379" t="s">
        <v>165</v>
      </c>
      <c r="F6379" t="s">
        <v>165</v>
      </c>
      <c r="G6379" t="s">
        <v>165</v>
      </c>
      <c r="H6379" t="s">
        <v>165</v>
      </c>
      <c r="K6379" t="s">
        <v>165</v>
      </c>
      <c r="L6379" t="s">
        <v>165</v>
      </c>
      <c r="M6379" t="s">
        <v>165</v>
      </c>
      <c r="N6379" t="s">
        <v>165</v>
      </c>
      <c r="O6379" t="s">
        <v>165</v>
      </c>
      <c r="P6379" t="s">
        <v>165</v>
      </c>
      <c r="Q6379" t="s">
        <v>165</v>
      </c>
    </row>
    <row r="6380">
      <c r="B6380" t="s">
        <v>165</v>
      </c>
      <c r="C6380" t="s">
        <v>165</v>
      </c>
      <c r="D6380" t="s">
        <v>165</v>
      </c>
      <c r="E6380" t="s">
        <v>165</v>
      </c>
      <c r="F6380" t="s">
        <v>165</v>
      </c>
      <c r="G6380" t="s">
        <v>165</v>
      </c>
      <c r="H6380" t="s">
        <v>165</v>
      </c>
      <c r="K6380" t="s">
        <v>165</v>
      </c>
      <c r="L6380" t="s">
        <v>165</v>
      </c>
      <c r="M6380" t="s">
        <v>165</v>
      </c>
      <c r="N6380" t="s">
        <v>165</v>
      </c>
      <c r="O6380" t="s">
        <v>165</v>
      </c>
      <c r="P6380" t="s">
        <v>165</v>
      </c>
      <c r="Q6380" t="s">
        <v>165</v>
      </c>
    </row>
    <row r="6381">
      <c r="B6381" t="s">
        <v>165</v>
      </c>
      <c r="C6381" t="s">
        <v>165</v>
      </c>
      <c r="D6381" t="s">
        <v>165</v>
      </c>
      <c r="E6381" t="s">
        <v>165</v>
      </c>
      <c r="F6381" t="s">
        <v>165</v>
      </c>
      <c r="G6381" t="s">
        <v>165</v>
      </c>
      <c r="H6381" t="s">
        <v>165</v>
      </c>
      <c r="K6381" t="s">
        <v>165</v>
      </c>
      <c r="L6381" t="s">
        <v>165</v>
      </c>
      <c r="M6381" t="s">
        <v>165</v>
      </c>
      <c r="N6381" t="s">
        <v>165</v>
      </c>
      <c r="O6381" t="s">
        <v>165</v>
      </c>
      <c r="P6381" t="s">
        <v>165</v>
      </c>
      <c r="Q6381" t="s">
        <v>165</v>
      </c>
    </row>
    <row r="6382">
      <c r="B6382" t="s">
        <v>165</v>
      </c>
      <c r="C6382" t="s">
        <v>165</v>
      </c>
      <c r="D6382" t="s">
        <v>165</v>
      </c>
      <c r="E6382" t="s">
        <v>165</v>
      </c>
      <c r="F6382" t="s">
        <v>165</v>
      </c>
      <c r="G6382" t="s">
        <v>165</v>
      </c>
      <c r="H6382" t="s">
        <v>165</v>
      </c>
      <c r="K6382" t="s">
        <v>165</v>
      </c>
      <c r="L6382" t="s">
        <v>165</v>
      </c>
      <c r="M6382" t="s">
        <v>165</v>
      </c>
      <c r="N6382" t="s">
        <v>165</v>
      </c>
      <c r="O6382" t="s">
        <v>165</v>
      </c>
      <c r="P6382" t="s">
        <v>165</v>
      </c>
      <c r="Q6382" t="s">
        <v>165</v>
      </c>
    </row>
    <row r="6383">
      <c r="B6383" t="s">
        <v>165</v>
      </c>
      <c r="C6383" t="s">
        <v>165</v>
      </c>
      <c r="D6383" t="s">
        <v>165</v>
      </c>
      <c r="E6383" t="s">
        <v>165</v>
      </c>
      <c r="F6383" t="s">
        <v>165</v>
      </c>
      <c r="G6383" t="s">
        <v>165</v>
      </c>
      <c r="H6383" t="s">
        <v>165</v>
      </c>
      <c r="K6383" t="s">
        <v>165</v>
      </c>
      <c r="L6383" t="s">
        <v>165</v>
      </c>
      <c r="M6383" t="s">
        <v>165</v>
      </c>
      <c r="N6383" t="s">
        <v>165</v>
      </c>
      <c r="O6383" t="s">
        <v>165</v>
      </c>
      <c r="P6383" t="s">
        <v>165</v>
      </c>
      <c r="Q6383" t="s">
        <v>165</v>
      </c>
    </row>
    <row r="6384">
      <c r="B6384" t="s">
        <v>165</v>
      </c>
      <c r="C6384" t="s">
        <v>165</v>
      </c>
      <c r="D6384" t="s">
        <v>165</v>
      </c>
      <c r="E6384" t="s">
        <v>165</v>
      </c>
      <c r="F6384" t="s">
        <v>165</v>
      </c>
      <c r="G6384" t="s">
        <v>165</v>
      </c>
      <c r="H6384" t="s">
        <v>165</v>
      </c>
      <c r="K6384" t="s">
        <v>165</v>
      </c>
      <c r="L6384" t="s">
        <v>165</v>
      </c>
      <c r="M6384" t="s">
        <v>165</v>
      </c>
      <c r="N6384" t="s">
        <v>165</v>
      </c>
      <c r="O6384" t="s">
        <v>165</v>
      </c>
      <c r="P6384" t="s">
        <v>165</v>
      </c>
      <c r="Q6384" t="s">
        <v>165</v>
      </c>
    </row>
    <row r="6385">
      <c r="B6385" t="s">
        <v>165</v>
      </c>
      <c r="C6385" t="s">
        <v>165</v>
      </c>
      <c r="D6385" t="s">
        <v>165</v>
      </c>
      <c r="E6385" t="s">
        <v>165</v>
      </c>
      <c r="F6385" t="s">
        <v>165</v>
      </c>
      <c r="G6385" t="s">
        <v>165</v>
      </c>
      <c r="H6385" t="s">
        <v>165</v>
      </c>
      <c r="K6385" t="s">
        <v>165</v>
      </c>
      <c r="L6385" t="s">
        <v>165</v>
      </c>
      <c r="M6385" t="s">
        <v>165</v>
      </c>
      <c r="N6385" t="s">
        <v>165</v>
      </c>
      <c r="O6385" t="s">
        <v>165</v>
      </c>
      <c r="P6385" t="s">
        <v>165</v>
      </c>
      <c r="Q6385" t="s">
        <v>165</v>
      </c>
    </row>
    <row r="6386">
      <c r="B6386" t="s">
        <v>165</v>
      </c>
      <c r="C6386" t="s">
        <v>165</v>
      </c>
      <c r="D6386" t="s">
        <v>165</v>
      </c>
      <c r="E6386" t="s">
        <v>165</v>
      </c>
      <c r="F6386" t="s">
        <v>165</v>
      </c>
      <c r="G6386" t="s">
        <v>165</v>
      </c>
      <c r="H6386" t="s">
        <v>165</v>
      </c>
      <c r="K6386" t="s">
        <v>165</v>
      </c>
      <c r="L6386" t="s">
        <v>165</v>
      </c>
      <c r="M6386" t="s">
        <v>165</v>
      </c>
      <c r="N6386" t="s">
        <v>165</v>
      </c>
      <c r="O6386" t="s">
        <v>165</v>
      </c>
      <c r="P6386" t="s">
        <v>165</v>
      </c>
      <c r="Q6386" t="s">
        <v>165</v>
      </c>
    </row>
    <row r="6387">
      <c r="B6387" t="s">
        <v>165</v>
      </c>
      <c r="C6387" t="s">
        <v>165</v>
      </c>
      <c r="D6387" t="s">
        <v>165</v>
      </c>
      <c r="E6387" t="s">
        <v>165</v>
      </c>
      <c r="F6387" t="s">
        <v>165</v>
      </c>
      <c r="G6387" t="s">
        <v>165</v>
      </c>
      <c r="H6387" t="s">
        <v>165</v>
      </c>
      <c r="K6387" t="s">
        <v>165</v>
      </c>
      <c r="L6387" t="s">
        <v>165</v>
      </c>
      <c r="M6387" t="s">
        <v>165</v>
      </c>
      <c r="N6387" t="s">
        <v>165</v>
      </c>
      <c r="O6387" t="s">
        <v>165</v>
      </c>
      <c r="P6387" t="s">
        <v>165</v>
      </c>
      <c r="Q6387" t="s">
        <v>165</v>
      </c>
    </row>
    <row r="6388">
      <c r="B6388" t="s">
        <v>165</v>
      </c>
      <c r="C6388" t="s">
        <v>165</v>
      </c>
      <c r="D6388" t="s">
        <v>165</v>
      </c>
      <c r="E6388" t="s">
        <v>165</v>
      </c>
      <c r="F6388" t="s">
        <v>165</v>
      </c>
      <c r="G6388" t="s">
        <v>165</v>
      </c>
      <c r="H6388" t="s">
        <v>165</v>
      </c>
      <c r="K6388" t="s">
        <v>165</v>
      </c>
      <c r="L6388" t="s">
        <v>165</v>
      </c>
      <c r="M6388" t="s">
        <v>165</v>
      </c>
      <c r="N6388" t="s">
        <v>165</v>
      </c>
      <c r="O6388" t="s">
        <v>165</v>
      </c>
      <c r="P6388" t="s">
        <v>165</v>
      </c>
      <c r="Q6388" t="s">
        <v>165</v>
      </c>
    </row>
    <row r="6389">
      <c r="B6389" t="s">
        <v>165</v>
      </c>
      <c r="C6389" t="s">
        <v>165</v>
      </c>
      <c r="D6389" t="s">
        <v>165</v>
      </c>
      <c r="E6389" t="s">
        <v>165</v>
      </c>
      <c r="F6389" t="s">
        <v>165</v>
      </c>
      <c r="G6389" t="s">
        <v>165</v>
      </c>
      <c r="H6389" t="s">
        <v>165</v>
      </c>
      <c r="K6389" t="s">
        <v>165</v>
      </c>
      <c r="L6389" t="s">
        <v>165</v>
      </c>
      <c r="M6389" t="s">
        <v>165</v>
      </c>
      <c r="N6389" t="s">
        <v>165</v>
      </c>
      <c r="O6389" t="s">
        <v>165</v>
      </c>
      <c r="P6389" t="s">
        <v>165</v>
      </c>
      <c r="Q6389" t="s">
        <v>165</v>
      </c>
    </row>
    <row r="6390">
      <c r="B6390" t="s">
        <v>165</v>
      </c>
      <c r="C6390" t="s">
        <v>165</v>
      </c>
      <c r="D6390" t="s">
        <v>165</v>
      </c>
      <c r="E6390" t="s">
        <v>165</v>
      </c>
      <c r="F6390" t="s">
        <v>165</v>
      </c>
      <c r="G6390" t="s">
        <v>165</v>
      </c>
      <c r="H6390" t="s">
        <v>165</v>
      </c>
      <c r="K6390" t="s">
        <v>165</v>
      </c>
      <c r="L6390" t="s">
        <v>165</v>
      </c>
      <c r="M6390" t="s">
        <v>165</v>
      </c>
      <c r="N6390" t="s">
        <v>165</v>
      </c>
      <c r="O6390" t="s">
        <v>165</v>
      </c>
      <c r="P6390" t="s">
        <v>165</v>
      </c>
      <c r="Q6390" t="s">
        <v>165</v>
      </c>
    </row>
    <row r="6391">
      <c r="B6391" t="s">
        <v>165</v>
      </c>
      <c r="C6391" t="s">
        <v>165</v>
      </c>
      <c r="D6391" t="s">
        <v>165</v>
      </c>
      <c r="E6391" t="s">
        <v>165</v>
      </c>
      <c r="F6391" t="s">
        <v>165</v>
      </c>
      <c r="G6391" t="s">
        <v>165</v>
      </c>
      <c r="H6391" t="s">
        <v>165</v>
      </c>
      <c r="K6391" t="s">
        <v>165</v>
      </c>
      <c r="L6391" t="s">
        <v>165</v>
      </c>
      <c r="M6391" t="s">
        <v>165</v>
      </c>
      <c r="N6391" t="s">
        <v>165</v>
      </c>
      <c r="O6391" t="s">
        <v>165</v>
      </c>
      <c r="P6391" t="s">
        <v>165</v>
      </c>
      <c r="Q6391" t="s">
        <v>165</v>
      </c>
    </row>
    <row r="6392">
      <c r="B6392" t="s">
        <v>165</v>
      </c>
      <c r="C6392" t="s">
        <v>165</v>
      </c>
      <c r="D6392" t="s">
        <v>165</v>
      </c>
      <c r="E6392" t="s">
        <v>165</v>
      </c>
      <c r="F6392" t="s">
        <v>165</v>
      </c>
      <c r="G6392" t="s">
        <v>165</v>
      </c>
      <c r="H6392" t="s">
        <v>165</v>
      </c>
      <c r="K6392" t="s">
        <v>165</v>
      </c>
      <c r="L6392" t="s">
        <v>165</v>
      </c>
      <c r="M6392" t="s">
        <v>165</v>
      </c>
      <c r="N6392" t="s">
        <v>165</v>
      </c>
      <c r="O6392" t="s">
        <v>165</v>
      </c>
      <c r="P6392" t="s">
        <v>165</v>
      </c>
      <c r="Q6392" t="s">
        <v>165</v>
      </c>
    </row>
    <row r="6393">
      <c r="B6393" t="s">
        <v>165</v>
      </c>
      <c r="C6393" t="s">
        <v>165</v>
      </c>
      <c r="D6393" t="s">
        <v>165</v>
      </c>
      <c r="E6393" t="s">
        <v>165</v>
      </c>
      <c r="F6393" t="s">
        <v>165</v>
      </c>
      <c r="G6393" t="s">
        <v>165</v>
      </c>
      <c r="H6393" t="s">
        <v>165</v>
      </c>
      <c r="K6393" t="s">
        <v>165</v>
      </c>
      <c r="L6393" t="s">
        <v>165</v>
      </c>
      <c r="M6393" t="s">
        <v>165</v>
      </c>
      <c r="N6393" t="s">
        <v>165</v>
      </c>
      <c r="O6393" t="s">
        <v>165</v>
      </c>
      <c r="P6393" t="s">
        <v>165</v>
      </c>
      <c r="Q6393" t="s">
        <v>165</v>
      </c>
    </row>
    <row r="6394">
      <c r="B6394" t="s">
        <v>165</v>
      </c>
      <c r="C6394" t="s">
        <v>165</v>
      </c>
      <c r="D6394" t="s">
        <v>165</v>
      </c>
      <c r="E6394" t="s">
        <v>165</v>
      </c>
      <c r="F6394" t="s">
        <v>165</v>
      </c>
      <c r="G6394" t="s">
        <v>165</v>
      </c>
      <c r="H6394" t="s">
        <v>165</v>
      </c>
      <c r="K6394" t="s">
        <v>165</v>
      </c>
      <c r="L6394" t="s">
        <v>165</v>
      </c>
      <c r="M6394" t="s">
        <v>165</v>
      </c>
      <c r="N6394" t="s">
        <v>165</v>
      </c>
      <c r="O6394" t="s">
        <v>165</v>
      </c>
      <c r="P6394" t="s">
        <v>165</v>
      </c>
      <c r="Q6394" t="s">
        <v>165</v>
      </c>
    </row>
    <row r="6395">
      <c r="B6395" t="s">
        <v>165</v>
      </c>
      <c r="C6395" t="s">
        <v>165</v>
      </c>
      <c r="D6395" t="s">
        <v>165</v>
      </c>
      <c r="E6395" t="s">
        <v>165</v>
      </c>
      <c r="F6395" t="s">
        <v>165</v>
      </c>
      <c r="G6395" t="s">
        <v>165</v>
      </c>
      <c r="H6395" t="s">
        <v>165</v>
      </c>
      <c r="K6395" t="s">
        <v>165</v>
      </c>
      <c r="L6395" t="s">
        <v>165</v>
      </c>
      <c r="M6395" t="s">
        <v>165</v>
      </c>
      <c r="N6395" t="s">
        <v>165</v>
      </c>
      <c r="O6395" t="s">
        <v>165</v>
      </c>
      <c r="P6395" t="s">
        <v>165</v>
      </c>
      <c r="Q6395" t="s">
        <v>165</v>
      </c>
    </row>
    <row r="6396">
      <c r="B6396" t="s">
        <v>165</v>
      </c>
      <c r="C6396" t="s">
        <v>165</v>
      </c>
      <c r="D6396" t="s">
        <v>165</v>
      </c>
      <c r="E6396" t="s">
        <v>165</v>
      </c>
      <c r="F6396" t="s">
        <v>165</v>
      </c>
      <c r="G6396" t="s">
        <v>165</v>
      </c>
      <c r="H6396" t="s">
        <v>165</v>
      </c>
      <c r="K6396" t="s">
        <v>165</v>
      </c>
      <c r="L6396" t="s">
        <v>165</v>
      </c>
      <c r="M6396" t="s">
        <v>165</v>
      </c>
      <c r="N6396" t="s">
        <v>165</v>
      </c>
      <c r="O6396" t="s">
        <v>165</v>
      </c>
      <c r="P6396" t="s">
        <v>165</v>
      </c>
      <c r="Q6396" t="s">
        <v>165</v>
      </c>
    </row>
    <row r="6397">
      <c r="B6397" t="s">
        <v>165</v>
      </c>
      <c r="C6397" t="s">
        <v>165</v>
      </c>
      <c r="D6397" t="s">
        <v>165</v>
      </c>
      <c r="E6397" t="s">
        <v>165</v>
      </c>
      <c r="F6397" t="s">
        <v>165</v>
      </c>
      <c r="G6397" t="s">
        <v>165</v>
      </c>
      <c r="H6397" t="s">
        <v>165</v>
      </c>
      <c r="K6397" t="s">
        <v>165</v>
      </c>
      <c r="L6397" t="s">
        <v>165</v>
      </c>
      <c r="M6397" t="s">
        <v>165</v>
      </c>
      <c r="N6397" t="s">
        <v>165</v>
      </c>
      <c r="O6397" t="s">
        <v>165</v>
      </c>
      <c r="P6397" t="s">
        <v>165</v>
      </c>
      <c r="Q6397" t="s">
        <v>165</v>
      </c>
    </row>
    <row r="6398">
      <c r="B6398" t="s">
        <v>165</v>
      </c>
      <c r="C6398" t="s">
        <v>165</v>
      </c>
      <c r="D6398" t="s">
        <v>165</v>
      </c>
      <c r="E6398" t="s">
        <v>165</v>
      </c>
      <c r="F6398" t="s">
        <v>165</v>
      </c>
      <c r="G6398" t="s">
        <v>165</v>
      </c>
      <c r="H6398" t="s">
        <v>165</v>
      </c>
      <c r="K6398" t="s">
        <v>165</v>
      </c>
      <c r="L6398" t="s">
        <v>165</v>
      </c>
      <c r="M6398" t="s">
        <v>165</v>
      </c>
      <c r="N6398" t="s">
        <v>165</v>
      </c>
      <c r="O6398" t="s">
        <v>165</v>
      </c>
      <c r="P6398" t="s">
        <v>165</v>
      </c>
      <c r="Q6398" t="s">
        <v>165</v>
      </c>
    </row>
    <row r="6399">
      <c r="B6399" t="s">
        <v>165</v>
      </c>
      <c r="C6399" t="s">
        <v>165</v>
      </c>
      <c r="D6399" t="s">
        <v>165</v>
      </c>
      <c r="E6399" t="s">
        <v>165</v>
      </c>
      <c r="F6399" t="s">
        <v>165</v>
      </c>
      <c r="G6399" t="s">
        <v>165</v>
      </c>
      <c r="H6399" t="s">
        <v>165</v>
      </c>
      <c r="K6399" t="s">
        <v>165</v>
      </c>
      <c r="L6399" t="s">
        <v>165</v>
      </c>
      <c r="M6399" t="s">
        <v>165</v>
      </c>
      <c r="N6399" t="s">
        <v>165</v>
      </c>
      <c r="O6399" t="s">
        <v>165</v>
      </c>
      <c r="P6399" t="s">
        <v>165</v>
      </c>
      <c r="Q6399" t="s">
        <v>165</v>
      </c>
    </row>
    <row r="6400">
      <c r="B6400" t="s">
        <v>165</v>
      </c>
      <c r="C6400" t="s">
        <v>165</v>
      </c>
      <c r="D6400" t="s">
        <v>165</v>
      </c>
      <c r="E6400" t="s">
        <v>165</v>
      </c>
      <c r="F6400" t="s">
        <v>165</v>
      </c>
      <c r="G6400" t="s">
        <v>165</v>
      </c>
      <c r="H6400" t="s">
        <v>165</v>
      </c>
      <c r="K6400" t="s">
        <v>165</v>
      </c>
      <c r="L6400" t="s">
        <v>165</v>
      </c>
      <c r="M6400" t="s">
        <v>165</v>
      </c>
      <c r="N6400" t="s">
        <v>165</v>
      </c>
      <c r="O6400" t="s">
        <v>165</v>
      </c>
      <c r="P6400" t="s">
        <v>165</v>
      </c>
      <c r="Q6400" t="s">
        <v>165</v>
      </c>
    </row>
    <row r="6401">
      <c r="B6401" t="s">
        <v>165</v>
      </c>
      <c r="C6401" t="s">
        <v>165</v>
      </c>
      <c r="D6401" t="s">
        <v>165</v>
      </c>
      <c r="E6401" t="s">
        <v>165</v>
      </c>
      <c r="F6401" t="s">
        <v>165</v>
      </c>
      <c r="G6401" t="s">
        <v>165</v>
      </c>
      <c r="H6401" t="s">
        <v>165</v>
      </c>
      <c r="K6401" t="s">
        <v>165</v>
      </c>
      <c r="L6401" t="s">
        <v>165</v>
      </c>
      <c r="M6401" t="s">
        <v>165</v>
      </c>
      <c r="N6401" t="s">
        <v>165</v>
      </c>
      <c r="O6401" t="s">
        <v>165</v>
      </c>
      <c r="P6401" t="s">
        <v>165</v>
      </c>
      <c r="Q6401" t="s">
        <v>165</v>
      </c>
    </row>
    <row r="6402">
      <c r="B6402" t="s">
        <v>165</v>
      </c>
      <c r="C6402" t="s">
        <v>165</v>
      </c>
      <c r="D6402" t="s">
        <v>165</v>
      </c>
      <c r="E6402" t="s">
        <v>165</v>
      </c>
      <c r="F6402" t="s">
        <v>165</v>
      </c>
      <c r="G6402" t="s">
        <v>165</v>
      </c>
      <c r="H6402" t="s">
        <v>165</v>
      </c>
      <c r="K6402" t="s">
        <v>165</v>
      </c>
      <c r="L6402" t="s">
        <v>165</v>
      </c>
      <c r="M6402" t="s">
        <v>165</v>
      </c>
      <c r="N6402" t="s">
        <v>165</v>
      </c>
      <c r="O6402" t="s">
        <v>165</v>
      </c>
      <c r="P6402" t="s">
        <v>165</v>
      </c>
      <c r="Q6402" t="s">
        <v>165</v>
      </c>
    </row>
    <row r="6403">
      <c r="B6403" t="s">
        <v>165</v>
      </c>
      <c r="C6403" t="s">
        <v>165</v>
      </c>
      <c r="D6403" t="s">
        <v>165</v>
      </c>
      <c r="E6403" t="s">
        <v>165</v>
      </c>
      <c r="F6403" t="s">
        <v>165</v>
      </c>
      <c r="G6403" t="s">
        <v>165</v>
      </c>
      <c r="H6403" t="s">
        <v>165</v>
      </c>
      <c r="K6403" t="s">
        <v>165</v>
      </c>
      <c r="L6403" t="s">
        <v>165</v>
      </c>
      <c r="M6403" t="s">
        <v>165</v>
      </c>
      <c r="N6403" t="s">
        <v>165</v>
      </c>
      <c r="O6403" t="s">
        <v>165</v>
      </c>
      <c r="P6403" t="s">
        <v>165</v>
      </c>
      <c r="Q6403" t="s">
        <v>165</v>
      </c>
    </row>
    <row r="6404">
      <c r="B6404" t="s">
        <v>165</v>
      </c>
      <c r="C6404" t="s">
        <v>165</v>
      </c>
      <c r="D6404" t="s">
        <v>165</v>
      </c>
      <c r="E6404" t="s">
        <v>165</v>
      </c>
      <c r="F6404" t="s">
        <v>165</v>
      </c>
      <c r="G6404" t="s">
        <v>165</v>
      </c>
      <c r="H6404" t="s">
        <v>165</v>
      </c>
      <c r="K6404" t="s">
        <v>165</v>
      </c>
      <c r="L6404" t="s">
        <v>165</v>
      </c>
      <c r="M6404" t="s">
        <v>165</v>
      </c>
      <c r="N6404" t="s">
        <v>165</v>
      </c>
      <c r="O6404" t="s">
        <v>165</v>
      </c>
      <c r="P6404" t="s">
        <v>165</v>
      </c>
      <c r="Q6404" t="s">
        <v>165</v>
      </c>
    </row>
    <row r="6405">
      <c r="B6405" t="s">
        <v>165</v>
      </c>
      <c r="C6405" t="s">
        <v>165</v>
      </c>
      <c r="D6405" t="s">
        <v>165</v>
      </c>
      <c r="E6405" t="s">
        <v>165</v>
      </c>
      <c r="F6405" t="s">
        <v>165</v>
      </c>
      <c r="G6405" t="s">
        <v>165</v>
      </c>
      <c r="H6405" t="s">
        <v>165</v>
      </c>
      <c r="K6405" t="s">
        <v>165</v>
      </c>
      <c r="L6405" t="s">
        <v>165</v>
      </c>
      <c r="M6405" t="s">
        <v>165</v>
      </c>
      <c r="N6405" t="s">
        <v>165</v>
      </c>
      <c r="O6405" t="s">
        <v>165</v>
      </c>
      <c r="P6405" t="s">
        <v>165</v>
      </c>
      <c r="Q6405" t="s">
        <v>165</v>
      </c>
    </row>
    <row r="6406">
      <c r="B6406" t="s">
        <v>165</v>
      </c>
      <c r="C6406" t="s">
        <v>165</v>
      </c>
      <c r="D6406" t="s">
        <v>165</v>
      </c>
      <c r="E6406" t="s">
        <v>165</v>
      </c>
      <c r="F6406" t="s">
        <v>165</v>
      </c>
      <c r="G6406" t="s">
        <v>165</v>
      </c>
      <c r="H6406" t="s">
        <v>165</v>
      </c>
      <c r="K6406" t="s">
        <v>165</v>
      </c>
      <c r="L6406" t="s">
        <v>165</v>
      </c>
      <c r="M6406" t="s">
        <v>165</v>
      </c>
      <c r="N6406" t="s">
        <v>165</v>
      </c>
      <c r="O6406" t="s">
        <v>165</v>
      </c>
      <c r="P6406" t="s">
        <v>165</v>
      </c>
      <c r="Q6406" t="s">
        <v>165</v>
      </c>
    </row>
    <row r="6407">
      <c r="B6407" t="s">
        <v>165</v>
      </c>
      <c r="C6407" t="s">
        <v>165</v>
      </c>
      <c r="D6407" t="s">
        <v>165</v>
      </c>
      <c r="E6407" t="s">
        <v>165</v>
      </c>
      <c r="F6407" t="s">
        <v>165</v>
      </c>
      <c r="G6407" t="s">
        <v>165</v>
      </c>
      <c r="H6407" t="s">
        <v>165</v>
      </c>
      <c r="K6407" t="s">
        <v>165</v>
      </c>
      <c r="L6407" t="s">
        <v>165</v>
      </c>
      <c r="M6407" t="s">
        <v>165</v>
      </c>
      <c r="N6407" t="s">
        <v>165</v>
      </c>
      <c r="O6407" t="s">
        <v>165</v>
      </c>
      <c r="P6407" t="s">
        <v>165</v>
      </c>
      <c r="Q6407" t="s">
        <v>165</v>
      </c>
    </row>
    <row r="6408">
      <c r="B6408" t="s">
        <v>165</v>
      </c>
      <c r="C6408" t="s">
        <v>165</v>
      </c>
      <c r="D6408" t="s">
        <v>165</v>
      </c>
      <c r="E6408" t="s">
        <v>165</v>
      </c>
      <c r="F6408" t="s">
        <v>165</v>
      </c>
      <c r="G6408" t="s">
        <v>165</v>
      </c>
      <c r="H6408" t="s">
        <v>165</v>
      </c>
      <c r="K6408" t="s">
        <v>165</v>
      </c>
      <c r="L6408" t="s">
        <v>165</v>
      </c>
      <c r="M6408" t="s">
        <v>165</v>
      </c>
      <c r="N6408" t="s">
        <v>165</v>
      </c>
      <c r="O6408" t="s">
        <v>165</v>
      </c>
      <c r="P6408" t="s">
        <v>165</v>
      </c>
      <c r="Q6408" t="s">
        <v>165</v>
      </c>
    </row>
    <row r="6409">
      <c r="B6409" t="s">
        <v>165</v>
      </c>
      <c r="C6409" t="s">
        <v>165</v>
      </c>
      <c r="D6409" t="s">
        <v>165</v>
      </c>
      <c r="E6409" t="s">
        <v>165</v>
      </c>
      <c r="F6409" t="s">
        <v>165</v>
      </c>
      <c r="G6409" t="s">
        <v>165</v>
      </c>
      <c r="H6409" t="s">
        <v>165</v>
      </c>
      <c r="K6409" t="s">
        <v>165</v>
      </c>
      <c r="L6409" t="s">
        <v>165</v>
      </c>
      <c r="M6409" t="s">
        <v>165</v>
      </c>
      <c r="N6409" t="s">
        <v>165</v>
      </c>
      <c r="O6409" t="s">
        <v>165</v>
      </c>
      <c r="P6409" t="s">
        <v>165</v>
      </c>
      <c r="Q6409" t="s">
        <v>165</v>
      </c>
    </row>
    <row r="6410">
      <c r="B6410" t="s">
        <v>165</v>
      </c>
      <c r="C6410" t="s">
        <v>165</v>
      </c>
      <c r="D6410" t="s">
        <v>165</v>
      </c>
      <c r="E6410" t="s">
        <v>165</v>
      </c>
      <c r="F6410" t="s">
        <v>165</v>
      </c>
      <c r="G6410" t="s">
        <v>165</v>
      </c>
      <c r="H6410" t="s">
        <v>165</v>
      </c>
      <c r="K6410" t="s">
        <v>165</v>
      </c>
      <c r="L6410" t="s">
        <v>165</v>
      </c>
      <c r="M6410" t="s">
        <v>165</v>
      </c>
      <c r="N6410" t="s">
        <v>165</v>
      </c>
      <c r="O6410" t="s">
        <v>165</v>
      </c>
      <c r="P6410" t="s">
        <v>165</v>
      </c>
      <c r="Q6410" t="s">
        <v>165</v>
      </c>
    </row>
    <row r="6411">
      <c r="B6411" t="s">
        <v>165</v>
      </c>
      <c r="C6411" t="s">
        <v>165</v>
      </c>
      <c r="D6411" t="s">
        <v>165</v>
      </c>
      <c r="E6411" t="s">
        <v>165</v>
      </c>
      <c r="F6411" t="s">
        <v>165</v>
      </c>
      <c r="G6411" t="s">
        <v>165</v>
      </c>
      <c r="H6411" t="s">
        <v>165</v>
      </c>
      <c r="K6411" t="s">
        <v>165</v>
      </c>
      <c r="L6411" t="s">
        <v>165</v>
      </c>
      <c r="M6411" t="s">
        <v>165</v>
      </c>
      <c r="N6411" t="s">
        <v>165</v>
      </c>
      <c r="O6411" t="s">
        <v>165</v>
      </c>
      <c r="P6411" t="s">
        <v>165</v>
      </c>
      <c r="Q6411" t="s">
        <v>165</v>
      </c>
    </row>
    <row r="6412">
      <c r="B6412" t="s">
        <v>165</v>
      </c>
      <c r="C6412" t="s">
        <v>165</v>
      </c>
      <c r="D6412" t="s">
        <v>165</v>
      </c>
      <c r="E6412" t="s">
        <v>165</v>
      </c>
      <c r="F6412" t="s">
        <v>165</v>
      </c>
      <c r="G6412" t="s">
        <v>165</v>
      </c>
      <c r="H6412" t="s">
        <v>165</v>
      </c>
      <c r="K6412" t="s">
        <v>165</v>
      </c>
      <c r="L6412" t="s">
        <v>165</v>
      </c>
      <c r="M6412" t="s">
        <v>165</v>
      </c>
      <c r="N6412" t="s">
        <v>165</v>
      </c>
      <c r="O6412" t="s">
        <v>165</v>
      </c>
      <c r="P6412" t="s">
        <v>165</v>
      </c>
      <c r="Q6412" t="s">
        <v>165</v>
      </c>
    </row>
    <row r="6413">
      <c r="B6413" t="s">
        <v>165</v>
      </c>
      <c r="C6413" t="s">
        <v>165</v>
      </c>
      <c r="D6413" t="s">
        <v>165</v>
      </c>
      <c r="E6413" t="s">
        <v>165</v>
      </c>
      <c r="F6413" t="s">
        <v>165</v>
      </c>
      <c r="G6413" t="s">
        <v>165</v>
      </c>
      <c r="H6413" t="s">
        <v>165</v>
      </c>
      <c r="K6413" t="s">
        <v>165</v>
      </c>
      <c r="L6413" t="s">
        <v>165</v>
      </c>
      <c r="M6413" t="s">
        <v>165</v>
      </c>
      <c r="N6413" t="s">
        <v>165</v>
      </c>
      <c r="O6413" t="s">
        <v>165</v>
      </c>
      <c r="P6413" t="s">
        <v>165</v>
      </c>
      <c r="Q6413" t="s">
        <v>165</v>
      </c>
    </row>
    <row r="6414">
      <c r="B6414" t="s">
        <v>165</v>
      </c>
      <c r="C6414" t="s">
        <v>165</v>
      </c>
      <c r="D6414" t="s">
        <v>165</v>
      </c>
      <c r="E6414" t="s">
        <v>165</v>
      </c>
      <c r="F6414" t="s">
        <v>165</v>
      </c>
      <c r="G6414" t="s">
        <v>165</v>
      </c>
      <c r="H6414" t="s">
        <v>165</v>
      </c>
      <c r="K6414" t="s">
        <v>165</v>
      </c>
      <c r="L6414" t="s">
        <v>165</v>
      </c>
      <c r="M6414" t="s">
        <v>165</v>
      </c>
      <c r="N6414" t="s">
        <v>165</v>
      </c>
      <c r="O6414" t="s">
        <v>165</v>
      </c>
      <c r="P6414" t="s">
        <v>165</v>
      </c>
      <c r="Q6414" t="s">
        <v>165</v>
      </c>
    </row>
    <row r="6415">
      <c r="B6415" t="s">
        <v>165</v>
      </c>
      <c r="C6415" t="s">
        <v>165</v>
      </c>
      <c r="D6415" t="s">
        <v>165</v>
      </c>
      <c r="E6415" t="s">
        <v>165</v>
      </c>
      <c r="F6415" t="s">
        <v>165</v>
      </c>
      <c r="G6415" t="s">
        <v>165</v>
      </c>
      <c r="H6415" t="s">
        <v>165</v>
      </c>
      <c r="K6415" t="s">
        <v>165</v>
      </c>
      <c r="L6415" t="s">
        <v>165</v>
      </c>
      <c r="M6415" t="s">
        <v>165</v>
      </c>
      <c r="N6415" t="s">
        <v>165</v>
      </c>
      <c r="O6415" t="s">
        <v>165</v>
      </c>
      <c r="P6415" t="s">
        <v>165</v>
      </c>
      <c r="Q6415" t="s">
        <v>165</v>
      </c>
    </row>
    <row r="6416">
      <c r="B6416" t="s">
        <v>165</v>
      </c>
      <c r="C6416" t="s">
        <v>165</v>
      </c>
      <c r="D6416" t="s">
        <v>165</v>
      </c>
      <c r="E6416" t="s">
        <v>165</v>
      </c>
      <c r="F6416" t="s">
        <v>165</v>
      </c>
      <c r="G6416" t="s">
        <v>165</v>
      </c>
      <c r="H6416" t="s">
        <v>165</v>
      </c>
      <c r="K6416" t="s">
        <v>165</v>
      </c>
      <c r="L6416" t="s">
        <v>165</v>
      </c>
      <c r="M6416" t="s">
        <v>165</v>
      </c>
      <c r="N6416" t="s">
        <v>165</v>
      </c>
      <c r="O6416" t="s">
        <v>165</v>
      </c>
      <c r="P6416" t="s">
        <v>165</v>
      </c>
      <c r="Q6416" t="s">
        <v>165</v>
      </c>
    </row>
    <row r="6417">
      <c r="B6417" t="s">
        <v>165</v>
      </c>
      <c r="C6417" t="s">
        <v>165</v>
      </c>
      <c r="D6417" t="s">
        <v>165</v>
      </c>
      <c r="E6417" t="s">
        <v>165</v>
      </c>
      <c r="F6417" t="s">
        <v>165</v>
      </c>
      <c r="G6417" t="s">
        <v>165</v>
      </c>
      <c r="H6417" t="s">
        <v>165</v>
      </c>
      <c r="K6417" t="s">
        <v>165</v>
      </c>
      <c r="L6417" t="s">
        <v>165</v>
      </c>
      <c r="M6417" t="s">
        <v>165</v>
      </c>
      <c r="N6417" t="s">
        <v>165</v>
      </c>
      <c r="O6417" t="s">
        <v>165</v>
      </c>
      <c r="P6417" t="s">
        <v>165</v>
      </c>
      <c r="Q6417" t="s">
        <v>165</v>
      </c>
    </row>
    <row r="6418">
      <c r="B6418" t="s">
        <v>165</v>
      </c>
      <c r="C6418" t="s">
        <v>165</v>
      </c>
      <c r="D6418" t="s">
        <v>165</v>
      </c>
      <c r="E6418" t="s">
        <v>165</v>
      </c>
      <c r="F6418" t="s">
        <v>165</v>
      </c>
      <c r="G6418" t="s">
        <v>165</v>
      </c>
      <c r="H6418" t="s">
        <v>165</v>
      </c>
      <c r="K6418" t="s">
        <v>165</v>
      </c>
      <c r="L6418" t="s">
        <v>165</v>
      </c>
      <c r="M6418" t="s">
        <v>165</v>
      </c>
      <c r="N6418" t="s">
        <v>165</v>
      </c>
      <c r="O6418" t="s">
        <v>165</v>
      </c>
      <c r="P6418" t="s">
        <v>165</v>
      </c>
      <c r="Q6418" t="s">
        <v>165</v>
      </c>
    </row>
    <row r="6419">
      <c r="B6419" t="s">
        <v>165</v>
      </c>
      <c r="C6419" t="s">
        <v>165</v>
      </c>
      <c r="D6419" t="s">
        <v>165</v>
      </c>
      <c r="E6419" t="s">
        <v>165</v>
      </c>
      <c r="F6419" t="s">
        <v>165</v>
      </c>
      <c r="G6419" t="s">
        <v>165</v>
      </c>
      <c r="H6419" t="s">
        <v>165</v>
      </c>
      <c r="K6419" t="s">
        <v>165</v>
      </c>
      <c r="L6419" t="s">
        <v>165</v>
      </c>
      <c r="M6419" t="s">
        <v>165</v>
      </c>
      <c r="N6419" t="s">
        <v>165</v>
      </c>
      <c r="O6419" t="s">
        <v>165</v>
      </c>
      <c r="P6419" t="s">
        <v>165</v>
      </c>
      <c r="Q6419" t="s">
        <v>165</v>
      </c>
    </row>
    <row r="6420">
      <c r="B6420" t="s">
        <v>165</v>
      </c>
      <c r="C6420" t="s">
        <v>165</v>
      </c>
      <c r="D6420" t="s">
        <v>165</v>
      </c>
      <c r="E6420" t="s">
        <v>165</v>
      </c>
      <c r="F6420" t="s">
        <v>165</v>
      </c>
      <c r="G6420" t="s">
        <v>165</v>
      </c>
      <c r="H6420" t="s">
        <v>165</v>
      </c>
      <c r="K6420" t="s">
        <v>165</v>
      </c>
      <c r="L6420" t="s">
        <v>165</v>
      </c>
      <c r="M6420" t="s">
        <v>165</v>
      </c>
      <c r="N6420" t="s">
        <v>165</v>
      </c>
      <c r="O6420" t="s">
        <v>165</v>
      </c>
      <c r="P6420" t="s">
        <v>165</v>
      </c>
      <c r="Q6420" t="s">
        <v>165</v>
      </c>
    </row>
    <row r="6421">
      <c r="B6421" t="s">
        <v>165</v>
      </c>
      <c r="C6421" t="s">
        <v>165</v>
      </c>
      <c r="D6421" t="s">
        <v>165</v>
      </c>
      <c r="E6421" t="s">
        <v>165</v>
      </c>
      <c r="F6421" t="s">
        <v>165</v>
      </c>
      <c r="G6421" t="s">
        <v>165</v>
      </c>
      <c r="H6421" t="s">
        <v>165</v>
      </c>
      <c r="K6421" t="s">
        <v>165</v>
      </c>
      <c r="L6421" t="s">
        <v>165</v>
      </c>
      <c r="M6421" t="s">
        <v>165</v>
      </c>
      <c r="N6421" t="s">
        <v>165</v>
      </c>
      <c r="O6421" t="s">
        <v>165</v>
      </c>
      <c r="P6421" t="s">
        <v>165</v>
      </c>
      <c r="Q6421" t="s">
        <v>165</v>
      </c>
    </row>
    <row r="6422">
      <c r="B6422" t="s">
        <v>165</v>
      </c>
      <c r="C6422" t="s">
        <v>165</v>
      </c>
      <c r="D6422" t="s">
        <v>165</v>
      </c>
      <c r="E6422" t="s">
        <v>165</v>
      </c>
      <c r="F6422" t="s">
        <v>165</v>
      </c>
      <c r="G6422" t="s">
        <v>165</v>
      </c>
      <c r="H6422" t="s">
        <v>165</v>
      </c>
      <c r="K6422" t="s">
        <v>165</v>
      </c>
      <c r="L6422" t="s">
        <v>165</v>
      </c>
      <c r="M6422" t="s">
        <v>165</v>
      </c>
      <c r="N6422" t="s">
        <v>165</v>
      </c>
      <c r="O6422" t="s">
        <v>165</v>
      </c>
      <c r="P6422" t="s">
        <v>165</v>
      </c>
      <c r="Q6422" t="s">
        <v>165</v>
      </c>
    </row>
    <row r="6423">
      <c r="B6423" t="s">
        <v>165</v>
      </c>
      <c r="C6423" t="s">
        <v>165</v>
      </c>
      <c r="D6423" t="s">
        <v>165</v>
      </c>
      <c r="E6423" t="s">
        <v>165</v>
      </c>
      <c r="F6423" t="s">
        <v>165</v>
      </c>
      <c r="G6423" t="s">
        <v>165</v>
      </c>
      <c r="H6423" t="s">
        <v>165</v>
      </c>
      <c r="K6423" t="s">
        <v>165</v>
      </c>
      <c r="L6423" t="s">
        <v>165</v>
      </c>
      <c r="M6423" t="s">
        <v>165</v>
      </c>
      <c r="N6423" t="s">
        <v>165</v>
      </c>
      <c r="O6423" t="s">
        <v>165</v>
      </c>
      <c r="P6423" t="s">
        <v>165</v>
      </c>
      <c r="Q6423" t="s">
        <v>165</v>
      </c>
    </row>
    <row r="6424">
      <c r="B6424" t="s">
        <v>165</v>
      </c>
      <c r="C6424" t="s">
        <v>165</v>
      </c>
      <c r="D6424" t="s">
        <v>165</v>
      </c>
      <c r="E6424" t="s">
        <v>165</v>
      </c>
      <c r="F6424" t="s">
        <v>165</v>
      </c>
      <c r="G6424" t="s">
        <v>165</v>
      </c>
      <c r="H6424" t="s">
        <v>165</v>
      </c>
      <c r="K6424" t="s">
        <v>165</v>
      </c>
      <c r="L6424" t="s">
        <v>165</v>
      </c>
      <c r="M6424" t="s">
        <v>165</v>
      </c>
      <c r="N6424" t="s">
        <v>165</v>
      </c>
      <c r="O6424" t="s">
        <v>165</v>
      </c>
      <c r="P6424" t="s">
        <v>165</v>
      </c>
      <c r="Q6424" t="s">
        <v>165</v>
      </c>
    </row>
    <row r="6425">
      <c r="B6425" t="s">
        <v>165</v>
      </c>
      <c r="C6425" t="s">
        <v>165</v>
      </c>
      <c r="D6425" t="s">
        <v>165</v>
      </c>
      <c r="E6425" t="s">
        <v>165</v>
      </c>
      <c r="F6425" t="s">
        <v>165</v>
      </c>
      <c r="G6425" t="s">
        <v>165</v>
      </c>
      <c r="H6425" t="s">
        <v>165</v>
      </c>
      <c r="K6425" t="s">
        <v>165</v>
      </c>
      <c r="L6425" t="s">
        <v>165</v>
      </c>
      <c r="M6425" t="s">
        <v>165</v>
      </c>
      <c r="N6425" t="s">
        <v>165</v>
      </c>
      <c r="O6425" t="s">
        <v>165</v>
      </c>
      <c r="P6425" t="s">
        <v>165</v>
      </c>
      <c r="Q6425" t="s">
        <v>165</v>
      </c>
    </row>
    <row r="6426">
      <c r="B6426" t="s">
        <v>165</v>
      </c>
      <c r="C6426" t="s">
        <v>165</v>
      </c>
      <c r="D6426" t="s">
        <v>165</v>
      </c>
      <c r="E6426" t="s">
        <v>165</v>
      </c>
      <c r="F6426" t="s">
        <v>165</v>
      </c>
      <c r="G6426" t="s">
        <v>165</v>
      </c>
      <c r="H6426" t="s">
        <v>165</v>
      </c>
      <c r="K6426" t="s">
        <v>165</v>
      </c>
      <c r="L6426" t="s">
        <v>165</v>
      </c>
      <c r="M6426" t="s">
        <v>165</v>
      </c>
      <c r="N6426" t="s">
        <v>165</v>
      </c>
      <c r="O6426" t="s">
        <v>165</v>
      </c>
      <c r="P6426" t="s">
        <v>165</v>
      </c>
      <c r="Q6426" t="s">
        <v>165</v>
      </c>
    </row>
    <row r="6427">
      <c r="B6427" t="s">
        <v>165</v>
      </c>
      <c r="C6427" t="s">
        <v>165</v>
      </c>
      <c r="D6427" t="s">
        <v>165</v>
      </c>
      <c r="E6427" t="s">
        <v>165</v>
      </c>
      <c r="F6427" t="s">
        <v>165</v>
      </c>
      <c r="G6427" t="s">
        <v>165</v>
      </c>
      <c r="H6427" t="s">
        <v>165</v>
      </c>
      <c r="K6427" t="s">
        <v>165</v>
      </c>
      <c r="L6427" t="s">
        <v>165</v>
      </c>
      <c r="M6427" t="s">
        <v>165</v>
      </c>
      <c r="N6427" t="s">
        <v>165</v>
      </c>
      <c r="O6427" t="s">
        <v>165</v>
      </c>
      <c r="P6427" t="s">
        <v>165</v>
      </c>
      <c r="Q6427" t="s">
        <v>165</v>
      </c>
    </row>
    <row r="6428">
      <c r="B6428" t="s">
        <v>165</v>
      </c>
      <c r="C6428" t="s">
        <v>165</v>
      </c>
      <c r="D6428" t="s">
        <v>165</v>
      </c>
      <c r="E6428" t="s">
        <v>165</v>
      </c>
      <c r="F6428" t="s">
        <v>165</v>
      </c>
      <c r="G6428" t="s">
        <v>165</v>
      </c>
      <c r="H6428" t="s">
        <v>165</v>
      </c>
      <c r="K6428" t="s">
        <v>165</v>
      </c>
      <c r="L6428" t="s">
        <v>165</v>
      </c>
      <c r="M6428" t="s">
        <v>165</v>
      </c>
      <c r="N6428" t="s">
        <v>165</v>
      </c>
      <c r="O6428" t="s">
        <v>165</v>
      </c>
      <c r="P6428" t="s">
        <v>165</v>
      </c>
      <c r="Q6428" t="s">
        <v>165</v>
      </c>
    </row>
    <row r="6429">
      <c r="B6429" t="s">
        <v>165</v>
      </c>
      <c r="C6429" t="s">
        <v>165</v>
      </c>
      <c r="D6429" t="s">
        <v>165</v>
      </c>
      <c r="E6429" t="s">
        <v>165</v>
      </c>
      <c r="F6429" t="s">
        <v>165</v>
      </c>
      <c r="G6429" t="s">
        <v>165</v>
      </c>
      <c r="H6429" t="s">
        <v>165</v>
      </c>
      <c r="K6429" t="s">
        <v>165</v>
      </c>
      <c r="L6429" t="s">
        <v>165</v>
      </c>
      <c r="M6429" t="s">
        <v>165</v>
      </c>
      <c r="N6429" t="s">
        <v>165</v>
      </c>
      <c r="O6429" t="s">
        <v>165</v>
      </c>
      <c r="P6429" t="s">
        <v>165</v>
      </c>
      <c r="Q6429" t="s">
        <v>165</v>
      </c>
    </row>
    <row r="6430">
      <c r="B6430" t="s">
        <v>165</v>
      </c>
      <c r="C6430" t="s">
        <v>165</v>
      </c>
      <c r="D6430" t="s">
        <v>165</v>
      </c>
      <c r="E6430" t="s">
        <v>165</v>
      </c>
      <c r="F6430" t="s">
        <v>165</v>
      </c>
      <c r="G6430" t="s">
        <v>165</v>
      </c>
      <c r="H6430" t="s">
        <v>165</v>
      </c>
      <c r="K6430" t="s">
        <v>165</v>
      </c>
      <c r="L6430" t="s">
        <v>165</v>
      </c>
      <c r="M6430" t="s">
        <v>165</v>
      </c>
      <c r="N6430" t="s">
        <v>165</v>
      </c>
      <c r="O6430" t="s">
        <v>165</v>
      </c>
      <c r="P6430" t="s">
        <v>165</v>
      </c>
      <c r="Q6430" t="s">
        <v>165</v>
      </c>
    </row>
    <row r="6431">
      <c r="B6431" t="s">
        <v>165</v>
      </c>
      <c r="C6431" t="s">
        <v>165</v>
      </c>
      <c r="D6431" t="s">
        <v>165</v>
      </c>
      <c r="E6431" t="s">
        <v>165</v>
      </c>
      <c r="F6431" t="s">
        <v>165</v>
      </c>
      <c r="G6431" t="s">
        <v>165</v>
      </c>
      <c r="H6431" t="s">
        <v>165</v>
      </c>
      <c r="K6431" t="s">
        <v>165</v>
      </c>
      <c r="L6431" t="s">
        <v>165</v>
      </c>
      <c r="M6431" t="s">
        <v>165</v>
      </c>
      <c r="N6431" t="s">
        <v>165</v>
      </c>
      <c r="O6431" t="s">
        <v>165</v>
      </c>
      <c r="P6431" t="s">
        <v>165</v>
      </c>
      <c r="Q6431" t="s">
        <v>165</v>
      </c>
    </row>
    <row r="6432">
      <c r="B6432" t="s">
        <v>165</v>
      </c>
      <c r="C6432" t="s">
        <v>165</v>
      </c>
      <c r="D6432" t="s">
        <v>165</v>
      </c>
      <c r="E6432" t="s">
        <v>165</v>
      </c>
      <c r="F6432" t="s">
        <v>165</v>
      </c>
      <c r="G6432" t="s">
        <v>165</v>
      </c>
      <c r="H6432" t="s">
        <v>165</v>
      </c>
      <c r="K6432" t="s">
        <v>165</v>
      </c>
      <c r="L6432" t="s">
        <v>165</v>
      </c>
      <c r="M6432" t="s">
        <v>165</v>
      </c>
      <c r="N6432" t="s">
        <v>165</v>
      </c>
      <c r="O6432" t="s">
        <v>165</v>
      </c>
      <c r="P6432" t="s">
        <v>165</v>
      </c>
      <c r="Q6432" t="s">
        <v>165</v>
      </c>
    </row>
    <row r="6433">
      <c r="B6433" t="s">
        <v>165</v>
      </c>
      <c r="C6433" t="s">
        <v>165</v>
      </c>
      <c r="D6433" t="s">
        <v>165</v>
      </c>
      <c r="E6433" t="s">
        <v>165</v>
      </c>
      <c r="F6433" t="s">
        <v>165</v>
      </c>
      <c r="G6433" t="s">
        <v>165</v>
      </c>
      <c r="H6433" t="s">
        <v>165</v>
      </c>
      <c r="K6433" t="s">
        <v>165</v>
      </c>
      <c r="L6433" t="s">
        <v>165</v>
      </c>
      <c r="M6433" t="s">
        <v>165</v>
      </c>
      <c r="N6433" t="s">
        <v>165</v>
      </c>
      <c r="O6433" t="s">
        <v>165</v>
      </c>
      <c r="P6433" t="s">
        <v>165</v>
      </c>
      <c r="Q6433" t="s">
        <v>165</v>
      </c>
    </row>
    <row r="6434">
      <c r="B6434" t="s">
        <v>165</v>
      </c>
      <c r="C6434" t="s">
        <v>165</v>
      </c>
      <c r="D6434" t="s">
        <v>165</v>
      </c>
      <c r="E6434" t="s">
        <v>165</v>
      </c>
      <c r="F6434" t="s">
        <v>165</v>
      </c>
      <c r="G6434" t="s">
        <v>165</v>
      </c>
      <c r="H6434" t="s">
        <v>165</v>
      </c>
      <c r="K6434" t="s">
        <v>165</v>
      </c>
      <c r="L6434" t="s">
        <v>165</v>
      </c>
      <c r="M6434" t="s">
        <v>165</v>
      </c>
      <c r="N6434" t="s">
        <v>165</v>
      </c>
      <c r="O6434" t="s">
        <v>165</v>
      </c>
      <c r="P6434" t="s">
        <v>165</v>
      </c>
      <c r="Q6434" t="s">
        <v>165</v>
      </c>
    </row>
    <row r="6435">
      <c r="B6435" t="s">
        <v>165</v>
      </c>
      <c r="C6435" t="s">
        <v>165</v>
      </c>
      <c r="D6435" t="s">
        <v>165</v>
      </c>
      <c r="E6435" t="s">
        <v>165</v>
      </c>
      <c r="F6435" t="s">
        <v>165</v>
      </c>
      <c r="G6435" t="s">
        <v>165</v>
      </c>
      <c r="H6435" t="s">
        <v>165</v>
      </c>
      <c r="K6435" t="s">
        <v>165</v>
      </c>
      <c r="L6435" t="s">
        <v>165</v>
      </c>
      <c r="M6435" t="s">
        <v>165</v>
      </c>
      <c r="N6435" t="s">
        <v>165</v>
      </c>
      <c r="O6435" t="s">
        <v>165</v>
      </c>
      <c r="P6435" t="s">
        <v>165</v>
      </c>
      <c r="Q6435" t="s">
        <v>165</v>
      </c>
    </row>
    <row r="6436">
      <c r="B6436" t="s">
        <v>165</v>
      </c>
      <c r="C6436" t="s">
        <v>165</v>
      </c>
      <c r="D6436" t="s">
        <v>165</v>
      </c>
      <c r="E6436" t="s">
        <v>165</v>
      </c>
      <c r="F6436" t="s">
        <v>165</v>
      </c>
      <c r="G6436" t="s">
        <v>165</v>
      </c>
      <c r="H6436" t="s">
        <v>165</v>
      </c>
      <c r="K6436" t="s">
        <v>165</v>
      </c>
      <c r="L6436" t="s">
        <v>165</v>
      </c>
      <c r="M6436" t="s">
        <v>165</v>
      </c>
      <c r="N6436" t="s">
        <v>165</v>
      </c>
      <c r="O6436" t="s">
        <v>165</v>
      </c>
      <c r="P6436" t="s">
        <v>165</v>
      </c>
      <c r="Q6436" t="s">
        <v>165</v>
      </c>
    </row>
    <row r="6437">
      <c r="B6437" t="s">
        <v>165</v>
      </c>
      <c r="C6437" t="s">
        <v>165</v>
      </c>
      <c r="D6437" t="s">
        <v>165</v>
      </c>
      <c r="E6437" t="s">
        <v>165</v>
      </c>
      <c r="F6437" t="s">
        <v>165</v>
      </c>
      <c r="G6437" t="s">
        <v>165</v>
      </c>
      <c r="H6437" t="s">
        <v>165</v>
      </c>
      <c r="K6437" t="s">
        <v>165</v>
      </c>
      <c r="L6437" t="s">
        <v>165</v>
      </c>
      <c r="M6437" t="s">
        <v>165</v>
      </c>
      <c r="N6437" t="s">
        <v>165</v>
      </c>
      <c r="O6437" t="s">
        <v>165</v>
      </c>
      <c r="P6437" t="s">
        <v>165</v>
      </c>
      <c r="Q6437" t="s">
        <v>165</v>
      </c>
    </row>
    <row r="6438">
      <c r="B6438" t="s">
        <v>165</v>
      </c>
      <c r="C6438" t="s">
        <v>165</v>
      </c>
      <c r="D6438" t="s">
        <v>165</v>
      </c>
      <c r="E6438" t="s">
        <v>165</v>
      </c>
      <c r="F6438" t="s">
        <v>165</v>
      </c>
      <c r="G6438" t="s">
        <v>165</v>
      </c>
      <c r="H6438" t="s">
        <v>165</v>
      </c>
      <c r="K6438" t="s">
        <v>165</v>
      </c>
      <c r="L6438" t="s">
        <v>165</v>
      </c>
      <c r="M6438" t="s">
        <v>165</v>
      </c>
      <c r="N6438" t="s">
        <v>165</v>
      </c>
      <c r="O6438" t="s">
        <v>165</v>
      </c>
      <c r="P6438" t="s">
        <v>165</v>
      </c>
      <c r="Q6438" t="s">
        <v>165</v>
      </c>
    </row>
    <row r="6439">
      <c r="B6439" t="s">
        <v>165</v>
      </c>
      <c r="C6439" t="s">
        <v>165</v>
      </c>
      <c r="D6439" t="s">
        <v>165</v>
      </c>
      <c r="E6439" t="s">
        <v>165</v>
      </c>
      <c r="F6439" t="s">
        <v>165</v>
      </c>
      <c r="G6439" t="s">
        <v>165</v>
      </c>
      <c r="H6439" t="s">
        <v>165</v>
      </c>
      <c r="K6439" t="s">
        <v>165</v>
      </c>
      <c r="L6439" t="s">
        <v>165</v>
      </c>
      <c r="M6439" t="s">
        <v>165</v>
      </c>
      <c r="N6439" t="s">
        <v>165</v>
      </c>
      <c r="O6439" t="s">
        <v>165</v>
      </c>
      <c r="P6439" t="s">
        <v>165</v>
      </c>
      <c r="Q6439" t="s">
        <v>165</v>
      </c>
    </row>
    <row r="6440">
      <c r="B6440" t="s">
        <v>165</v>
      </c>
      <c r="C6440" t="s">
        <v>165</v>
      </c>
      <c r="D6440" t="s">
        <v>165</v>
      </c>
      <c r="E6440" t="s">
        <v>165</v>
      </c>
      <c r="F6440" t="s">
        <v>165</v>
      </c>
      <c r="G6440" t="s">
        <v>165</v>
      </c>
      <c r="H6440" t="s">
        <v>165</v>
      </c>
      <c r="K6440" t="s">
        <v>165</v>
      </c>
      <c r="L6440" t="s">
        <v>165</v>
      </c>
      <c r="M6440" t="s">
        <v>165</v>
      </c>
      <c r="N6440" t="s">
        <v>165</v>
      </c>
      <c r="O6440" t="s">
        <v>165</v>
      </c>
      <c r="P6440" t="s">
        <v>165</v>
      </c>
      <c r="Q6440" t="s">
        <v>165</v>
      </c>
    </row>
    <row r="6441">
      <c r="B6441" t="s">
        <v>165</v>
      </c>
      <c r="C6441" t="s">
        <v>165</v>
      </c>
      <c r="D6441" t="s">
        <v>165</v>
      </c>
      <c r="E6441" t="s">
        <v>165</v>
      </c>
      <c r="F6441" t="s">
        <v>165</v>
      </c>
      <c r="G6441" t="s">
        <v>165</v>
      </c>
      <c r="H6441" t="s">
        <v>165</v>
      </c>
      <c r="K6441" t="s">
        <v>165</v>
      </c>
      <c r="L6441" t="s">
        <v>165</v>
      </c>
      <c r="M6441" t="s">
        <v>165</v>
      </c>
      <c r="N6441" t="s">
        <v>165</v>
      </c>
      <c r="O6441" t="s">
        <v>165</v>
      </c>
      <c r="P6441" t="s">
        <v>165</v>
      </c>
      <c r="Q6441" t="s">
        <v>165</v>
      </c>
    </row>
    <row r="6442">
      <c r="B6442" t="s">
        <v>165</v>
      </c>
      <c r="C6442" t="s">
        <v>165</v>
      </c>
      <c r="D6442" t="s">
        <v>165</v>
      </c>
      <c r="E6442" t="s">
        <v>165</v>
      </c>
      <c r="F6442" t="s">
        <v>165</v>
      </c>
      <c r="G6442" t="s">
        <v>165</v>
      </c>
      <c r="H6442" t="s">
        <v>165</v>
      </c>
      <c r="K6442" t="s">
        <v>165</v>
      </c>
      <c r="L6442" t="s">
        <v>165</v>
      </c>
      <c r="M6442" t="s">
        <v>165</v>
      </c>
      <c r="N6442" t="s">
        <v>165</v>
      </c>
      <c r="O6442" t="s">
        <v>165</v>
      </c>
      <c r="P6442" t="s">
        <v>165</v>
      </c>
      <c r="Q6442" t="s">
        <v>165</v>
      </c>
    </row>
    <row r="6443">
      <c r="B6443" t="s">
        <v>165</v>
      </c>
      <c r="C6443" t="s">
        <v>165</v>
      </c>
      <c r="D6443" t="s">
        <v>165</v>
      </c>
      <c r="E6443" t="s">
        <v>165</v>
      </c>
      <c r="F6443" t="s">
        <v>165</v>
      </c>
      <c r="G6443" t="s">
        <v>165</v>
      </c>
      <c r="H6443" t="s">
        <v>165</v>
      </c>
      <c r="K6443" t="s">
        <v>165</v>
      </c>
      <c r="L6443" t="s">
        <v>165</v>
      </c>
      <c r="M6443" t="s">
        <v>165</v>
      </c>
      <c r="N6443" t="s">
        <v>165</v>
      </c>
      <c r="O6443" t="s">
        <v>165</v>
      </c>
      <c r="P6443" t="s">
        <v>165</v>
      </c>
      <c r="Q6443" t="s">
        <v>165</v>
      </c>
    </row>
    <row r="6444">
      <c r="B6444" t="s">
        <v>165</v>
      </c>
      <c r="C6444" t="s">
        <v>165</v>
      </c>
      <c r="D6444" t="s">
        <v>165</v>
      </c>
      <c r="E6444" t="s">
        <v>165</v>
      </c>
      <c r="F6444" t="s">
        <v>165</v>
      </c>
      <c r="G6444" t="s">
        <v>165</v>
      </c>
      <c r="H6444" t="s">
        <v>165</v>
      </c>
      <c r="K6444" t="s">
        <v>165</v>
      </c>
      <c r="L6444" t="s">
        <v>165</v>
      </c>
      <c r="M6444" t="s">
        <v>165</v>
      </c>
      <c r="N6444" t="s">
        <v>165</v>
      </c>
      <c r="O6444" t="s">
        <v>165</v>
      </c>
      <c r="P6444" t="s">
        <v>165</v>
      </c>
      <c r="Q6444" t="s">
        <v>165</v>
      </c>
    </row>
    <row r="6445">
      <c r="B6445" t="s">
        <v>165</v>
      </c>
      <c r="C6445" t="s">
        <v>165</v>
      </c>
      <c r="D6445" t="s">
        <v>165</v>
      </c>
      <c r="E6445" t="s">
        <v>165</v>
      </c>
      <c r="F6445" t="s">
        <v>165</v>
      </c>
      <c r="G6445" t="s">
        <v>165</v>
      </c>
      <c r="H6445" t="s">
        <v>165</v>
      </c>
      <c r="K6445" t="s">
        <v>165</v>
      </c>
      <c r="L6445" t="s">
        <v>165</v>
      </c>
      <c r="M6445" t="s">
        <v>165</v>
      </c>
      <c r="N6445" t="s">
        <v>165</v>
      </c>
      <c r="O6445" t="s">
        <v>165</v>
      </c>
      <c r="P6445" t="s">
        <v>165</v>
      </c>
      <c r="Q6445" t="s">
        <v>165</v>
      </c>
    </row>
    <row r="6446">
      <c r="B6446" t="s">
        <v>165</v>
      </c>
      <c r="C6446" t="s">
        <v>165</v>
      </c>
      <c r="D6446" t="s">
        <v>165</v>
      </c>
      <c r="E6446" t="s">
        <v>165</v>
      </c>
      <c r="F6446" t="s">
        <v>165</v>
      </c>
      <c r="G6446" t="s">
        <v>165</v>
      </c>
      <c r="H6446" t="s">
        <v>165</v>
      </c>
      <c r="K6446" t="s">
        <v>165</v>
      </c>
      <c r="L6446" t="s">
        <v>165</v>
      </c>
      <c r="M6446" t="s">
        <v>165</v>
      </c>
      <c r="N6446" t="s">
        <v>165</v>
      </c>
      <c r="O6446" t="s">
        <v>165</v>
      </c>
      <c r="P6446" t="s">
        <v>165</v>
      </c>
      <c r="Q6446" t="s">
        <v>165</v>
      </c>
    </row>
    <row r="6447">
      <c r="B6447" t="s">
        <v>165</v>
      </c>
      <c r="C6447" t="s">
        <v>165</v>
      </c>
      <c r="D6447" t="s">
        <v>165</v>
      </c>
      <c r="E6447" t="s">
        <v>165</v>
      </c>
      <c r="F6447" t="s">
        <v>165</v>
      </c>
      <c r="G6447" t="s">
        <v>165</v>
      </c>
      <c r="H6447" t="s">
        <v>165</v>
      </c>
      <c r="K6447" t="s">
        <v>165</v>
      </c>
      <c r="L6447" t="s">
        <v>165</v>
      </c>
      <c r="M6447" t="s">
        <v>165</v>
      </c>
      <c r="N6447" t="s">
        <v>165</v>
      </c>
      <c r="O6447" t="s">
        <v>165</v>
      </c>
      <c r="P6447" t="s">
        <v>165</v>
      </c>
      <c r="Q6447" t="s">
        <v>165</v>
      </c>
    </row>
    <row r="6448">
      <c r="B6448" t="s">
        <v>165</v>
      </c>
      <c r="C6448" t="s">
        <v>165</v>
      </c>
      <c r="D6448" t="s">
        <v>165</v>
      </c>
      <c r="E6448" t="s">
        <v>165</v>
      </c>
      <c r="F6448" t="s">
        <v>165</v>
      </c>
      <c r="G6448" t="s">
        <v>165</v>
      </c>
      <c r="H6448" t="s">
        <v>165</v>
      </c>
      <c r="K6448" t="s">
        <v>165</v>
      </c>
      <c r="L6448" t="s">
        <v>165</v>
      </c>
      <c r="M6448" t="s">
        <v>165</v>
      </c>
      <c r="N6448" t="s">
        <v>165</v>
      </c>
      <c r="O6448" t="s">
        <v>165</v>
      </c>
      <c r="P6448" t="s">
        <v>165</v>
      </c>
      <c r="Q6448" t="s">
        <v>165</v>
      </c>
    </row>
    <row r="6449">
      <c r="B6449" t="s">
        <v>165</v>
      </c>
      <c r="C6449" t="s">
        <v>165</v>
      </c>
      <c r="D6449" t="s">
        <v>165</v>
      </c>
      <c r="E6449" t="s">
        <v>165</v>
      </c>
      <c r="F6449" t="s">
        <v>165</v>
      </c>
      <c r="G6449" t="s">
        <v>165</v>
      </c>
      <c r="H6449" t="s">
        <v>165</v>
      </c>
      <c r="K6449" t="s">
        <v>165</v>
      </c>
      <c r="L6449" t="s">
        <v>165</v>
      </c>
      <c r="M6449" t="s">
        <v>165</v>
      </c>
      <c r="N6449" t="s">
        <v>165</v>
      </c>
      <c r="O6449" t="s">
        <v>165</v>
      </c>
      <c r="P6449" t="s">
        <v>165</v>
      </c>
      <c r="Q6449" t="s">
        <v>165</v>
      </c>
    </row>
    <row r="6450">
      <c r="B6450" t="s">
        <v>165</v>
      </c>
      <c r="C6450" t="s">
        <v>165</v>
      </c>
      <c r="D6450" t="s">
        <v>165</v>
      </c>
      <c r="E6450" t="s">
        <v>165</v>
      </c>
      <c r="F6450" t="s">
        <v>165</v>
      </c>
      <c r="G6450" t="s">
        <v>165</v>
      </c>
      <c r="H6450" t="s">
        <v>165</v>
      </c>
      <c r="K6450" t="s">
        <v>165</v>
      </c>
      <c r="L6450" t="s">
        <v>165</v>
      </c>
      <c r="M6450" t="s">
        <v>165</v>
      </c>
      <c r="N6450" t="s">
        <v>165</v>
      </c>
      <c r="O6450" t="s">
        <v>165</v>
      </c>
      <c r="P6450" t="s">
        <v>165</v>
      </c>
      <c r="Q6450" t="s">
        <v>165</v>
      </c>
    </row>
    <row r="6451">
      <c r="B6451" t="s">
        <v>165</v>
      </c>
      <c r="C6451" t="s">
        <v>165</v>
      </c>
      <c r="D6451" t="s">
        <v>165</v>
      </c>
      <c r="E6451" t="s">
        <v>165</v>
      </c>
      <c r="F6451" t="s">
        <v>165</v>
      </c>
      <c r="G6451" t="s">
        <v>165</v>
      </c>
      <c r="H6451" t="s">
        <v>165</v>
      </c>
      <c r="K6451" t="s">
        <v>165</v>
      </c>
      <c r="L6451" t="s">
        <v>165</v>
      </c>
      <c r="M6451" t="s">
        <v>165</v>
      </c>
      <c r="N6451" t="s">
        <v>165</v>
      </c>
      <c r="O6451" t="s">
        <v>165</v>
      </c>
      <c r="P6451" t="s">
        <v>165</v>
      </c>
      <c r="Q6451" t="s">
        <v>165</v>
      </c>
    </row>
    <row r="6452">
      <c r="B6452" t="s">
        <v>165</v>
      </c>
      <c r="C6452" t="s">
        <v>165</v>
      </c>
      <c r="D6452" t="s">
        <v>165</v>
      </c>
      <c r="E6452" t="s">
        <v>165</v>
      </c>
      <c r="F6452" t="s">
        <v>165</v>
      </c>
      <c r="G6452" t="s">
        <v>165</v>
      </c>
      <c r="H6452" t="s">
        <v>165</v>
      </c>
      <c r="K6452" t="s">
        <v>165</v>
      </c>
      <c r="L6452" t="s">
        <v>165</v>
      </c>
      <c r="M6452" t="s">
        <v>165</v>
      </c>
      <c r="N6452" t="s">
        <v>165</v>
      </c>
      <c r="O6452" t="s">
        <v>165</v>
      </c>
      <c r="P6452" t="s">
        <v>165</v>
      </c>
      <c r="Q6452" t="s">
        <v>165</v>
      </c>
    </row>
    <row r="6453">
      <c r="B6453" t="s">
        <v>165</v>
      </c>
      <c r="C6453" t="s">
        <v>165</v>
      </c>
      <c r="D6453" t="s">
        <v>165</v>
      </c>
      <c r="E6453" t="s">
        <v>165</v>
      </c>
      <c r="F6453" t="s">
        <v>165</v>
      </c>
      <c r="G6453" t="s">
        <v>165</v>
      </c>
      <c r="H6453" t="s">
        <v>165</v>
      </c>
      <c r="K6453" t="s">
        <v>165</v>
      </c>
      <c r="L6453" t="s">
        <v>165</v>
      </c>
      <c r="M6453" t="s">
        <v>165</v>
      </c>
      <c r="N6453" t="s">
        <v>165</v>
      </c>
      <c r="O6453" t="s">
        <v>165</v>
      </c>
      <c r="P6453" t="s">
        <v>165</v>
      </c>
      <c r="Q6453" t="s">
        <v>165</v>
      </c>
    </row>
    <row r="6454">
      <c r="B6454" t="s">
        <v>165</v>
      </c>
      <c r="C6454" t="s">
        <v>165</v>
      </c>
      <c r="D6454" t="s">
        <v>165</v>
      </c>
      <c r="E6454" t="s">
        <v>165</v>
      </c>
      <c r="F6454" t="s">
        <v>165</v>
      </c>
      <c r="G6454" t="s">
        <v>165</v>
      </c>
      <c r="H6454" t="s">
        <v>165</v>
      </c>
      <c r="K6454" t="s">
        <v>165</v>
      </c>
      <c r="L6454" t="s">
        <v>165</v>
      </c>
      <c r="M6454" t="s">
        <v>165</v>
      </c>
      <c r="N6454" t="s">
        <v>165</v>
      </c>
      <c r="O6454" t="s">
        <v>165</v>
      </c>
      <c r="P6454" t="s">
        <v>165</v>
      </c>
      <c r="Q6454" t="s">
        <v>165</v>
      </c>
    </row>
    <row r="6455">
      <c r="B6455" t="s">
        <v>165</v>
      </c>
      <c r="C6455" t="s">
        <v>165</v>
      </c>
      <c r="D6455" t="s">
        <v>165</v>
      </c>
      <c r="E6455" t="s">
        <v>165</v>
      </c>
      <c r="F6455" t="s">
        <v>165</v>
      </c>
      <c r="G6455" t="s">
        <v>165</v>
      </c>
      <c r="H6455" t="s">
        <v>165</v>
      </c>
      <c r="K6455" t="s">
        <v>165</v>
      </c>
      <c r="L6455" t="s">
        <v>165</v>
      </c>
      <c r="M6455" t="s">
        <v>165</v>
      </c>
      <c r="N6455" t="s">
        <v>165</v>
      </c>
      <c r="O6455" t="s">
        <v>165</v>
      </c>
      <c r="P6455" t="s">
        <v>165</v>
      </c>
      <c r="Q6455" t="s">
        <v>165</v>
      </c>
    </row>
    <row r="6456">
      <c r="B6456" t="s">
        <v>165</v>
      </c>
      <c r="C6456" t="s">
        <v>165</v>
      </c>
      <c r="D6456" t="s">
        <v>165</v>
      </c>
      <c r="E6456" t="s">
        <v>165</v>
      </c>
      <c r="F6456" t="s">
        <v>165</v>
      </c>
      <c r="G6456" t="s">
        <v>165</v>
      </c>
      <c r="H6456" t="s">
        <v>165</v>
      </c>
      <c r="K6456" t="s">
        <v>165</v>
      </c>
      <c r="L6456" t="s">
        <v>165</v>
      </c>
      <c r="M6456" t="s">
        <v>165</v>
      </c>
      <c r="N6456" t="s">
        <v>165</v>
      </c>
      <c r="O6456" t="s">
        <v>165</v>
      </c>
      <c r="P6456" t="s">
        <v>165</v>
      </c>
      <c r="Q6456" t="s">
        <v>165</v>
      </c>
    </row>
    <row r="6457">
      <c r="B6457" t="s">
        <v>165</v>
      </c>
      <c r="C6457" t="s">
        <v>165</v>
      </c>
      <c r="D6457" t="s">
        <v>165</v>
      </c>
      <c r="E6457" t="s">
        <v>165</v>
      </c>
      <c r="F6457" t="s">
        <v>165</v>
      </c>
      <c r="G6457" t="s">
        <v>165</v>
      </c>
      <c r="H6457" t="s">
        <v>165</v>
      </c>
      <c r="K6457" t="s">
        <v>165</v>
      </c>
      <c r="L6457" t="s">
        <v>165</v>
      </c>
      <c r="M6457" t="s">
        <v>165</v>
      </c>
      <c r="N6457" t="s">
        <v>165</v>
      </c>
      <c r="O6457" t="s">
        <v>165</v>
      </c>
      <c r="P6457" t="s">
        <v>165</v>
      </c>
      <c r="Q6457" t="s">
        <v>165</v>
      </c>
    </row>
    <row r="6458">
      <c r="B6458" t="s">
        <v>165</v>
      </c>
      <c r="C6458" t="s">
        <v>165</v>
      </c>
      <c r="D6458" t="s">
        <v>165</v>
      </c>
      <c r="E6458" t="s">
        <v>165</v>
      </c>
      <c r="F6458" t="s">
        <v>165</v>
      </c>
      <c r="G6458" t="s">
        <v>165</v>
      </c>
      <c r="H6458" t="s">
        <v>165</v>
      </c>
      <c r="K6458" t="s">
        <v>165</v>
      </c>
      <c r="L6458" t="s">
        <v>165</v>
      </c>
      <c r="M6458" t="s">
        <v>165</v>
      </c>
      <c r="N6458" t="s">
        <v>165</v>
      </c>
      <c r="O6458" t="s">
        <v>165</v>
      </c>
      <c r="P6458" t="s">
        <v>165</v>
      </c>
      <c r="Q6458" t="s">
        <v>165</v>
      </c>
    </row>
    <row r="6459">
      <c r="B6459" t="s">
        <v>165</v>
      </c>
      <c r="C6459" t="s">
        <v>165</v>
      </c>
      <c r="D6459" t="s">
        <v>165</v>
      </c>
      <c r="E6459" t="s">
        <v>165</v>
      </c>
      <c r="F6459" t="s">
        <v>165</v>
      </c>
      <c r="G6459" t="s">
        <v>165</v>
      </c>
      <c r="H6459" t="s">
        <v>165</v>
      </c>
      <c r="K6459" t="s">
        <v>165</v>
      </c>
      <c r="L6459" t="s">
        <v>165</v>
      </c>
      <c r="M6459" t="s">
        <v>165</v>
      </c>
      <c r="N6459" t="s">
        <v>165</v>
      </c>
      <c r="O6459" t="s">
        <v>165</v>
      </c>
      <c r="P6459" t="s">
        <v>165</v>
      </c>
      <c r="Q6459" t="s">
        <v>165</v>
      </c>
    </row>
    <row r="6460">
      <c r="B6460" t="s">
        <v>165</v>
      </c>
      <c r="C6460" t="s">
        <v>165</v>
      </c>
      <c r="D6460" t="s">
        <v>165</v>
      </c>
      <c r="E6460" t="s">
        <v>165</v>
      </c>
      <c r="F6460" t="s">
        <v>165</v>
      </c>
      <c r="G6460" t="s">
        <v>165</v>
      </c>
      <c r="H6460" t="s">
        <v>165</v>
      </c>
      <c r="K6460" t="s">
        <v>165</v>
      </c>
      <c r="L6460" t="s">
        <v>165</v>
      </c>
      <c r="M6460" t="s">
        <v>165</v>
      </c>
      <c r="N6460" t="s">
        <v>165</v>
      </c>
      <c r="O6460" t="s">
        <v>165</v>
      </c>
      <c r="P6460" t="s">
        <v>165</v>
      </c>
      <c r="Q6460" t="s">
        <v>165</v>
      </c>
    </row>
    <row r="6461">
      <c r="B6461" t="s">
        <v>165</v>
      </c>
      <c r="C6461" t="s">
        <v>165</v>
      </c>
      <c r="D6461" t="s">
        <v>165</v>
      </c>
      <c r="E6461" t="s">
        <v>165</v>
      </c>
      <c r="F6461" t="s">
        <v>165</v>
      </c>
      <c r="G6461" t="s">
        <v>165</v>
      </c>
      <c r="H6461" t="s">
        <v>165</v>
      </c>
      <c r="K6461" t="s">
        <v>165</v>
      </c>
      <c r="L6461" t="s">
        <v>165</v>
      </c>
      <c r="M6461" t="s">
        <v>165</v>
      </c>
      <c r="N6461" t="s">
        <v>165</v>
      </c>
      <c r="O6461" t="s">
        <v>165</v>
      </c>
      <c r="P6461" t="s">
        <v>165</v>
      </c>
      <c r="Q6461" t="s">
        <v>165</v>
      </c>
    </row>
    <row r="6462">
      <c r="B6462" t="s">
        <v>165</v>
      </c>
      <c r="C6462" t="s">
        <v>165</v>
      </c>
      <c r="D6462" t="s">
        <v>165</v>
      </c>
      <c r="E6462" t="s">
        <v>165</v>
      </c>
      <c r="F6462" t="s">
        <v>165</v>
      </c>
      <c r="G6462" t="s">
        <v>165</v>
      </c>
      <c r="H6462" t="s">
        <v>165</v>
      </c>
      <c r="K6462" t="s">
        <v>165</v>
      </c>
      <c r="L6462" t="s">
        <v>165</v>
      </c>
      <c r="M6462" t="s">
        <v>165</v>
      </c>
      <c r="N6462" t="s">
        <v>165</v>
      </c>
      <c r="O6462" t="s">
        <v>165</v>
      </c>
      <c r="P6462" t="s">
        <v>165</v>
      </c>
      <c r="Q6462" t="s">
        <v>165</v>
      </c>
    </row>
    <row r="6463">
      <c r="B6463" t="s">
        <v>165</v>
      </c>
      <c r="C6463" t="s">
        <v>165</v>
      </c>
      <c r="D6463" t="s">
        <v>165</v>
      </c>
      <c r="E6463" t="s">
        <v>165</v>
      </c>
      <c r="F6463" t="s">
        <v>165</v>
      </c>
      <c r="G6463" t="s">
        <v>165</v>
      </c>
      <c r="H6463" t="s">
        <v>165</v>
      </c>
      <c r="K6463" t="s">
        <v>165</v>
      </c>
      <c r="L6463" t="s">
        <v>165</v>
      </c>
      <c r="M6463" t="s">
        <v>165</v>
      </c>
      <c r="N6463" t="s">
        <v>165</v>
      </c>
      <c r="O6463" t="s">
        <v>165</v>
      </c>
      <c r="P6463" t="s">
        <v>165</v>
      </c>
      <c r="Q6463" t="s">
        <v>165</v>
      </c>
    </row>
    <row r="6464">
      <c r="B6464" t="s">
        <v>165</v>
      </c>
      <c r="C6464" t="s">
        <v>165</v>
      </c>
      <c r="D6464" t="s">
        <v>165</v>
      </c>
      <c r="E6464" t="s">
        <v>165</v>
      </c>
      <c r="F6464" t="s">
        <v>165</v>
      </c>
      <c r="G6464" t="s">
        <v>165</v>
      </c>
      <c r="H6464" t="s">
        <v>165</v>
      </c>
      <c r="K6464" t="s">
        <v>165</v>
      </c>
      <c r="L6464" t="s">
        <v>165</v>
      </c>
      <c r="M6464" t="s">
        <v>165</v>
      </c>
      <c r="N6464" t="s">
        <v>165</v>
      </c>
      <c r="O6464" t="s">
        <v>165</v>
      </c>
      <c r="P6464" t="s">
        <v>165</v>
      </c>
      <c r="Q6464" t="s">
        <v>165</v>
      </c>
    </row>
  </sheetData>
  <mergeCells count="2">
    <mergeCell ref="A1:H1"/>
    <mergeCell ref="J1:Q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220" t="s">
        <v>511</v>
      </c>
      <c r="B1" s="220" t="s">
        <v>531</v>
      </c>
      <c r="C1" s="220" t="s">
        <v>512</v>
      </c>
    </row>
    <row r="2">
      <c r="A2" s="221">
        <v>18.0</v>
      </c>
      <c r="B2" s="221">
        <v>34.0</v>
      </c>
      <c r="C2" s="221">
        <v>107.0</v>
      </c>
    </row>
    <row r="3">
      <c r="A3" s="221">
        <v>18.0</v>
      </c>
      <c r="B3" s="221">
        <v>35.0</v>
      </c>
      <c r="C3" s="221">
        <v>213.0</v>
      </c>
    </row>
    <row r="4">
      <c r="A4" s="221">
        <v>18.0</v>
      </c>
      <c r="B4" s="221">
        <v>36.0</v>
      </c>
      <c r="C4" s="221">
        <v>107.0</v>
      </c>
    </row>
    <row r="5">
      <c r="A5" s="221">
        <v>19.0</v>
      </c>
      <c r="B5" s="221">
        <v>34.0</v>
      </c>
      <c r="C5" s="221">
        <v>56000.0</v>
      </c>
    </row>
    <row r="6">
      <c r="A6" s="221">
        <v>19.0</v>
      </c>
      <c r="B6" s="221">
        <v>35.0</v>
      </c>
      <c r="C6" s="221">
        <v>12050.0</v>
      </c>
    </row>
    <row r="7">
      <c r="A7" s="221">
        <v>19.0</v>
      </c>
      <c r="B7" s="221">
        <v>36.0</v>
      </c>
      <c r="C7" s="221">
        <v>2100.0</v>
      </c>
    </row>
    <row r="8">
      <c r="A8" s="221">
        <v>19.0</v>
      </c>
      <c r="B8" s="221">
        <v>37.0</v>
      </c>
      <c r="C8" s="221">
        <v>450.0</v>
      </c>
    </row>
    <row r="9">
      <c r="A9" s="221">
        <v>20.0</v>
      </c>
      <c r="B9" s="221">
        <v>34.0</v>
      </c>
      <c r="C9" s="221">
        <v>134.0</v>
      </c>
    </row>
    <row r="10">
      <c r="A10" s="221">
        <v>20.0</v>
      </c>
      <c r="B10" s="221">
        <v>36.0</v>
      </c>
      <c r="C10" s="221">
        <v>267.0</v>
      </c>
    </row>
    <row r="11">
      <c r="A11" s="221">
        <v>20.0</v>
      </c>
      <c r="B11" s="221">
        <v>37.0</v>
      </c>
      <c r="C11" s="221">
        <v>134.0</v>
      </c>
    </row>
    <row r="12">
      <c r="A12" s="221">
        <v>21.0</v>
      </c>
      <c r="B12" s="221">
        <v>35.0</v>
      </c>
      <c r="C12" s="221">
        <v>1000.0</v>
      </c>
    </row>
    <row r="13">
      <c r="A13" s="221">
        <v>21.0</v>
      </c>
      <c r="B13" s="221">
        <v>37.0</v>
      </c>
      <c r="C13" s="221">
        <v>200.0</v>
      </c>
    </row>
    <row r="14">
      <c r="A14" s="221">
        <v>21.0</v>
      </c>
      <c r="B14" s="221">
        <v>38.0</v>
      </c>
      <c r="C14" s="221">
        <v>100.0</v>
      </c>
    </row>
    <row r="15">
      <c r="A15" s="221">
        <v>21.0</v>
      </c>
      <c r="B15" s="221">
        <v>39.0</v>
      </c>
      <c r="C15" s="221">
        <v>19.0</v>
      </c>
    </row>
    <row r="16">
      <c r="A16" s="221">
        <v>22.0</v>
      </c>
      <c r="B16" s="221">
        <v>34.0</v>
      </c>
      <c r="C16" s="221">
        <v>22000.0</v>
      </c>
    </row>
    <row r="17">
      <c r="A17" s="221">
        <v>22.0</v>
      </c>
      <c r="B17" s="221">
        <v>36.0</v>
      </c>
      <c r="C17" s="221">
        <v>2500.0</v>
      </c>
    </row>
    <row r="18">
      <c r="A18" s="221">
        <v>22.0</v>
      </c>
      <c r="B18" s="221">
        <v>40.0</v>
      </c>
      <c r="C18" s="221">
        <v>320.0</v>
      </c>
    </row>
    <row r="19">
      <c r="A19" s="221">
        <v>29.0</v>
      </c>
      <c r="B19" s="221">
        <v>34.0</v>
      </c>
      <c r="C19" s="221">
        <v>4096.0</v>
      </c>
    </row>
    <row r="20">
      <c r="A20" s="221">
        <v>29.0</v>
      </c>
      <c r="B20" s="221">
        <v>35.0</v>
      </c>
      <c r="C20" s="221">
        <v>1024.0</v>
      </c>
    </row>
    <row r="21">
      <c r="A21" s="221">
        <v>29.0</v>
      </c>
      <c r="B21" s="221">
        <v>36.0</v>
      </c>
      <c r="C21" s="221">
        <v>256.0</v>
      </c>
    </row>
    <row r="22">
      <c r="A22" s="221">
        <v>29.0</v>
      </c>
      <c r="B22" s="221">
        <v>37.0</v>
      </c>
      <c r="C22" s="221">
        <v>64.0</v>
      </c>
    </row>
    <row r="23">
      <c r="A23" s="221">
        <v>29.0</v>
      </c>
      <c r="B23" s="221">
        <v>38.0</v>
      </c>
      <c r="C23" s="221">
        <v>16.0</v>
      </c>
    </row>
    <row r="24">
      <c r="A24" s="221">
        <v>29.0</v>
      </c>
      <c r="B24" s="221">
        <v>39.0</v>
      </c>
      <c r="C24" s="221">
        <v>4.0</v>
      </c>
    </row>
    <row r="25">
      <c r="A25" s="221">
        <v>29.0</v>
      </c>
      <c r="B25" s="221">
        <v>40.0</v>
      </c>
      <c r="C25" s="221">
        <v>1.0</v>
      </c>
    </row>
    <row r="26">
      <c r="A26" s="221">
        <v>165.0</v>
      </c>
      <c r="B26" s="221">
        <v>38.0</v>
      </c>
      <c r="C26" s="221">
        <v>86.0</v>
      </c>
    </row>
    <row r="27">
      <c r="A27" s="221">
        <v>166.0</v>
      </c>
      <c r="B27" s="221">
        <v>38.0</v>
      </c>
      <c r="C27" s="221">
        <v>133.0</v>
      </c>
    </row>
    <row r="28">
      <c r="A28" s="221">
        <v>178.0</v>
      </c>
      <c r="B28" s="221">
        <v>34.0</v>
      </c>
      <c r="C28" s="221">
        <v>27.0</v>
      </c>
    </row>
    <row r="29">
      <c r="A29" s="221">
        <v>178.0</v>
      </c>
      <c r="B29" s="221">
        <v>35.0</v>
      </c>
      <c r="C29" s="221">
        <v>21.0</v>
      </c>
    </row>
    <row r="30">
      <c r="A30" s="221">
        <v>179.0</v>
      </c>
      <c r="B30" s="221">
        <v>34.0</v>
      </c>
      <c r="C30" s="221">
        <v>38.0</v>
      </c>
    </row>
    <row r="31">
      <c r="A31" s="221">
        <v>179.0</v>
      </c>
      <c r="B31" s="221">
        <v>35.0</v>
      </c>
      <c r="C31" s="221">
        <v>32.0</v>
      </c>
    </row>
    <row r="32">
      <c r="A32" s="221">
        <v>180.0</v>
      </c>
      <c r="B32" s="221">
        <v>34.0</v>
      </c>
      <c r="C32" s="221">
        <v>58.0</v>
      </c>
    </row>
    <row r="33">
      <c r="A33" s="221">
        <v>180.0</v>
      </c>
      <c r="B33" s="221">
        <v>35.0</v>
      </c>
      <c r="C33" s="221">
        <v>23.0</v>
      </c>
    </row>
    <row r="34">
      <c r="A34" s="221">
        <v>180.0</v>
      </c>
      <c r="B34" s="221">
        <v>37.0</v>
      </c>
      <c r="C34" s="221">
        <v>1.0</v>
      </c>
    </row>
    <row r="35">
      <c r="A35" s="221">
        <v>181.0</v>
      </c>
      <c r="B35" s="221">
        <v>34.0</v>
      </c>
      <c r="C35" s="221">
        <v>118.0</v>
      </c>
    </row>
    <row r="36">
      <c r="A36" s="221">
        <v>181.0</v>
      </c>
      <c r="B36" s="221">
        <v>36.0</v>
      </c>
      <c r="C36" s="221">
        <v>1.0</v>
      </c>
    </row>
    <row r="37">
      <c r="A37" s="221">
        <v>181.0</v>
      </c>
      <c r="B37" s="221">
        <v>37.0</v>
      </c>
      <c r="C37" s="221">
        <v>2.0</v>
      </c>
    </row>
    <row r="38">
      <c r="A38" s="221">
        <v>182.0</v>
      </c>
      <c r="B38" s="221">
        <v>34.0</v>
      </c>
      <c r="C38" s="221">
        <v>58.0</v>
      </c>
    </row>
    <row r="39">
      <c r="A39" s="221">
        <v>182.0</v>
      </c>
      <c r="B39" s="221">
        <v>35.0</v>
      </c>
      <c r="C39" s="221">
        <v>64.0</v>
      </c>
    </row>
    <row r="40">
      <c r="A40" s="221">
        <v>182.0</v>
      </c>
      <c r="B40" s="221">
        <v>36.0</v>
      </c>
      <c r="C40" s="221">
        <v>1.0</v>
      </c>
    </row>
    <row r="41">
      <c r="A41" s="221">
        <v>183.0</v>
      </c>
      <c r="B41" s="221">
        <v>34.0</v>
      </c>
      <c r="C41" s="221">
        <v>162.0</v>
      </c>
    </row>
    <row r="42">
      <c r="A42" s="221">
        <v>183.0</v>
      </c>
      <c r="B42" s="221">
        <v>35.0</v>
      </c>
      <c r="C42" s="221">
        <v>3.0</v>
      </c>
    </row>
    <row r="43">
      <c r="A43" s="221">
        <v>183.0</v>
      </c>
      <c r="B43" s="221">
        <v>37.0</v>
      </c>
      <c r="C43" s="221">
        <v>3.0</v>
      </c>
    </row>
    <row r="44">
      <c r="A44" s="221">
        <v>184.0</v>
      </c>
      <c r="B44" s="221">
        <v>34.0</v>
      </c>
      <c r="C44" s="221">
        <v>164.0</v>
      </c>
    </row>
    <row r="45">
      <c r="A45" s="221">
        <v>184.0</v>
      </c>
      <c r="B45" s="221">
        <v>35.0</v>
      </c>
      <c r="C45" s="221">
        <v>17.0</v>
      </c>
    </row>
    <row r="46">
      <c r="A46" s="221">
        <v>184.0</v>
      </c>
      <c r="B46" s="221">
        <v>37.0</v>
      </c>
      <c r="C46" s="221">
        <v>3.0</v>
      </c>
    </row>
    <row r="47">
      <c r="A47" s="221">
        <v>185.0</v>
      </c>
      <c r="B47" s="221">
        <v>34.0</v>
      </c>
      <c r="C47" s="221">
        <v>204.0</v>
      </c>
    </row>
    <row r="48">
      <c r="A48" s="221">
        <v>185.0</v>
      </c>
      <c r="B48" s="221">
        <v>35.0</v>
      </c>
      <c r="C48" s="221">
        <v>17.0</v>
      </c>
    </row>
    <row r="49">
      <c r="A49" s="221">
        <v>185.0</v>
      </c>
      <c r="B49" s="221">
        <v>38.0</v>
      </c>
      <c r="C49" s="221">
        <v>1.0</v>
      </c>
    </row>
    <row r="50">
      <c r="A50" s="221">
        <v>186.0</v>
      </c>
      <c r="B50" s="221">
        <v>34.0</v>
      </c>
      <c r="C50" s="221">
        <v>164.0</v>
      </c>
    </row>
    <row r="51">
      <c r="A51" s="221">
        <v>186.0</v>
      </c>
      <c r="B51" s="221">
        <v>35.0</v>
      </c>
      <c r="C51" s="221">
        <v>17.0</v>
      </c>
    </row>
    <row r="52">
      <c r="A52" s="221">
        <v>186.0</v>
      </c>
      <c r="B52" s="221">
        <v>37.0</v>
      </c>
      <c r="C52" s="221">
        <v>3.0</v>
      </c>
    </row>
    <row r="53">
      <c r="A53" s="221">
        <v>187.0</v>
      </c>
      <c r="B53" s="221">
        <v>34.0</v>
      </c>
      <c r="C53" s="221">
        <v>116.0</v>
      </c>
    </row>
    <row r="54">
      <c r="A54" s="221">
        <v>187.0</v>
      </c>
      <c r="B54" s="221">
        <v>35.0</v>
      </c>
      <c r="C54" s="221">
        <v>129.0</v>
      </c>
    </row>
    <row r="55">
      <c r="A55" s="221">
        <v>187.0</v>
      </c>
      <c r="B55" s="221">
        <v>36.0</v>
      </c>
      <c r="C55" s="221">
        <v>2.0</v>
      </c>
    </row>
    <row r="56">
      <c r="A56" s="221">
        <v>188.0</v>
      </c>
      <c r="B56" s="221">
        <v>34.0</v>
      </c>
      <c r="C56" s="221">
        <v>139.0</v>
      </c>
    </row>
    <row r="57">
      <c r="A57" s="221">
        <v>188.0</v>
      </c>
      <c r="B57" s="221">
        <v>35.0</v>
      </c>
      <c r="C57" s="221">
        <v>194.0</v>
      </c>
    </row>
    <row r="58">
      <c r="A58" s="221">
        <v>189.0</v>
      </c>
      <c r="B58" s="221">
        <v>34.0</v>
      </c>
      <c r="C58" s="221">
        <v>290.0</v>
      </c>
    </row>
    <row r="59">
      <c r="A59" s="221">
        <v>189.0</v>
      </c>
      <c r="B59" s="221">
        <v>35.0</v>
      </c>
      <c r="C59" s="221">
        <v>119.0</v>
      </c>
    </row>
    <row r="60">
      <c r="A60" s="221">
        <v>189.0</v>
      </c>
      <c r="B60" s="221">
        <v>36.0</v>
      </c>
      <c r="C60" s="221">
        <v>14.0</v>
      </c>
    </row>
    <row r="61">
      <c r="A61" s="221">
        <v>189.0</v>
      </c>
      <c r="B61" s="221">
        <v>37.0</v>
      </c>
      <c r="C61" s="221">
        <v>2.0</v>
      </c>
    </row>
    <row r="62">
      <c r="A62" s="221">
        <v>190.0</v>
      </c>
      <c r="B62" s="221">
        <v>34.0</v>
      </c>
      <c r="C62" s="221">
        <v>288.0</v>
      </c>
    </row>
    <row r="63">
      <c r="A63" s="221">
        <v>190.0</v>
      </c>
      <c r="B63" s="221">
        <v>35.0</v>
      </c>
      <c r="C63" s="221">
        <v>254.0</v>
      </c>
    </row>
    <row r="64">
      <c r="A64" s="221">
        <v>191.0</v>
      </c>
      <c r="B64" s="221">
        <v>34.0</v>
      </c>
      <c r="C64" s="221">
        <v>239.0</v>
      </c>
    </row>
    <row r="65">
      <c r="A65" s="221">
        <v>191.0</v>
      </c>
      <c r="B65" s="221">
        <v>35.0</v>
      </c>
      <c r="C65" s="221">
        <v>318.0</v>
      </c>
    </row>
    <row r="66">
      <c r="A66" s="221">
        <v>191.0</v>
      </c>
      <c r="B66" s="221">
        <v>36.0</v>
      </c>
      <c r="C66" s="221">
        <v>1.0</v>
      </c>
    </row>
    <row r="67">
      <c r="A67" s="221">
        <v>192.0</v>
      </c>
      <c r="B67" s="221">
        <v>34.0</v>
      </c>
      <c r="C67" s="221">
        <v>668.0</v>
      </c>
    </row>
    <row r="68">
      <c r="A68" s="221">
        <v>192.0</v>
      </c>
      <c r="B68" s="221">
        <v>35.0</v>
      </c>
      <c r="C68" s="221">
        <v>36.0</v>
      </c>
    </row>
    <row r="69">
      <c r="A69" s="221">
        <v>192.0</v>
      </c>
      <c r="B69" s="221">
        <v>36.0</v>
      </c>
      <c r="C69" s="221">
        <v>4.0</v>
      </c>
    </row>
    <row r="70">
      <c r="A70" s="221">
        <v>192.0</v>
      </c>
      <c r="B70" s="221">
        <v>37.0</v>
      </c>
      <c r="C70" s="221">
        <v>14.0</v>
      </c>
    </row>
    <row r="71">
      <c r="A71" s="221">
        <v>193.0</v>
      </c>
      <c r="B71" s="221">
        <v>34.0</v>
      </c>
      <c r="C71" s="221">
        <v>449.0</v>
      </c>
    </row>
    <row r="72">
      <c r="A72" s="221">
        <v>193.0</v>
      </c>
      <c r="B72" s="221">
        <v>35.0</v>
      </c>
      <c r="C72" s="221">
        <v>417.0</v>
      </c>
    </row>
    <row r="73">
      <c r="A73" s="221">
        <v>193.0</v>
      </c>
      <c r="B73" s="221">
        <v>36.0</v>
      </c>
      <c r="C73" s="221">
        <v>7.0</v>
      </c>
    </row>
    <row r="74">
      <c r="A74" s="221">
        <v>194.0</v>
      </c>
      <c r="B74" s="221">
        <v>34.0</v>
      </c>
      <c r="C74" s="221">
        <v>249.0</v>
      </c>
    </row>
    <row r="75">
      <c r="A75" s="221">
        <v>194.0</v>
      </c>
      <c r="B75" s="221">
        <v>35.0</v>
      </c>
      <c r="C75" s="221">
        <v>198.0</v>
      </c>
    </row>
    <row r="76">
      <c r="A76" s="221">
        <v>194.0</v>
      </c>
      <c r="B76" s="221">
        <v>37.0</v>
      </c>
      <c r="C76" s="221">
        <v>1.0</v>
      </c>
    </row>
    <row r="77">
      <c r="A77" s="221">
        <v>195.0</v>
      </c>
      <c r="B77" s="221">
        <v>34.0</v>
      </c>
      <c r="C77" s="221">
        <v>520.0</v>
      </c>
    </row>
    <row r="78">
      <c r="A78" s="221">
        <v>195.0</v>
      </c>
      <c r="B78" s="221">
        <v>35.0</v>
      </c>
      <c r="C78" s="221">
        <v>100.0</v>
      </c>
    </row>
    <row r="79">
      <c r="A79" s="221">
        <v>195.0</v>
      </c>
      <c r="B79" s="221">
        <v>36.0</v>
      </c>
      <c r="C79" s="221">
        <v>2.0</v>
      </c>
    </row>
    <row r="80">
      <c r="A80" s="221">
        <v>195.0</v>
      </c>
      <c r="B80" s="221">
        <v>37.0</v>
      </c>
      <c r="C80" s="221">
        <v>2.0</v>
      </c>
    </row>
    <row r="81">
      <c r="A81" s="221">
        <v>195.0</v>
      </c>
      <c r="B81" s="221">
        <v>38.0</v>
      </c>
      <c r="C81" s="221">
        <v>2.0</v>
      </c>
    </row>
    <row r="82">
      <c r="A82" s="221">
        <v>196.0</v>
      </c>
      <c r="B82" s="221">
        <v>34.0</v>
      </c>
      <c r="C82" s="221">
        <v>511.0</v>
      </c>
    </row>
    <row r="83">
      <c r="A83" s="221">
        <v>196.0</v>
      </c>
      <c r="B83" s="221">
        <v>35.0</v>
      </c>
      <c r="C83" s="221">
        <v>428.0</v>
      </c>
    </row>
    <row r="84">
      <c r="A84" s="221">
        <v>197.0</v>
      </c>
      <c r="B84" s="221">
        <v>34.0</v>
      </c>
      <c r="C84" s="221">
        <v>458.0</v>
      </c>
    </row>
    <row r="85">
      <c r="A85" s="221">
        <v>197.0</v>
      </c>
      <c r="B85" s="221">
        <v>35.0</v>
      </c>
      <c r="C85" s="221">
        <v>580.0</v>
      </c>
    </row>
    <row r="86">
      <c r="A86" s="221">
        <v>198.0</v>
      </c>
      <c r="B86" s="221">
        <v>34.0</v>
      </c>
      <c r="C86" s="221">
        <v>1040.0</v>
      </c>
    </row>
    <row r="87">
      <c r="A87" s="221">
        <v>198.0</v>
      </c>
      <c r="B87" s="221">
        <v>35.0</v>
      </c>
      <c r="C87" s="221">
        <v>156.0</v>
      </c>
    </row>
    <row r="88">
      <c r="A88" s="221">
        <v>198.0</v>
      </c>
      <c r="B88" s="221">
        <v>36.0</v>
      </c>
      <c r="C88" s="221">
        <v>104.0</v>
      </c>
    </row>
    <row r="89">
      <c r="A89" s="221">
        <v>199.0</v>
      </c>
      <c r="B89" s="221">
        <v>34.0</v>
      </c>
      <c r="C89" s="221">
        <v>1236.0</v>
      </c>
    </row>
    <row r="90">
      <c r="A90" s="221">
        <v>199.0</v>
      </c>
      <c r="B90" s="221">
        <v>35.0</v>
      </c>
      <c r="C90" s="221">
        <v>223.0</v>
      </c>
    </row>
    <row r="91">
      <c r="A91" s="221">
        <v>199.0</v>
      </c>
      <c r="B91" s="221">
        <v>36.0</v>
      </c>
      <c r="C91" s="221">
        <v>110.0</v>
      </c>
    </row>
    <row r="92">
      <c r="A92" s="221">
        <v>200.0</v>
      </c>
      <c r="B92" s="221">
        <v>34.0</v>
      </c>
      <c r="C92" s="221">
        <v>1529.0</v>
      </c>
    </row>
    <row r="93">
      <c r="A93" s="221">
        <v>200.0</v>
      </c>
      <c r="B93" s="221">
        <v>36.0</v>
      </c>
      <c r="C93" s="221">
        <v>89.0</v>
      </c>
    </row>
    <row r="94">
      <c r="A94" s="221">
        <v>200.0</v>
      </c>
      <c r="B94" s="221">
        <v>37.0</v>
      </c>
      <c r="C94" s="221">
        <v>23.0</v>
      </c>
    </row>
    <row r="95">
      <c r="A95" s="221">
        <v>201.0</v>
      </c>
      <c r="B95" s="221">
        <v>34.0</v>
      </c>
      <c r="C95" s="221">
        <v>1778.0</v>
      </c>
    </row>
    <row r="96">
      <c r="A96" s="221">
        <v>201.0</v>
      </c>
      <c r="B96" s="221">
        <v>35.0</v>
      </c>
      <c r="C96" s="221">
        <v>127.0</v>
      </c>
    </row>
    <row r="97">
      <c r="A97" s="221">
        <v>201.0</v>
      </c>
      <c r="B97" s="221">
        <v>36.0</v>
      </c>
      <c r="C97" s="221">
        <v>89.0</v>
      </c>
    </row>
    <row r="98">
      <c r="A98" s="221">
        <v>201.0</v>
      </c>
      <c r="B98" s="221">
        <v>37.0</v>
      </c>
      <c r="C98" s="221">
        <v>29.0</v>
      </c>
    </row>
    <row r="99">
      <c r="A99" s="221">
        <v>202.0</v>
      </c>
      <c r="B99" s="221">
        <v>34.0</v>
      </c>
      <c r="C99" s="221">
        <v>3084.0</v>
      </c>
    </row>
    <row r="100">
      <c r="A100" s="221">
        <v>202.0</v>
      </c>
      <c r="B100" s="221">
        <v>35.0</v>
      </c>
      <c r="C100" s="221">
        <v>472.0</v>
      </c>
    </row>
    <row r="101">
      <c r="A101" s="221">
        <v>202.0</v>
      </c>
      <c r="B101" s="221">
        <v>36.0</v>
      </c>
      <c r="C101" s="221">
        <v>68.0</v>
      </c>
    </row>
    <row r="102">
      <c r="A102" s="221">
        <v>202.0</v>
      </c>
      <c r="B102" s="221">
        <v>39.0</v>
      </c>
      <c r="C102" s="221">
        <v>4.0</v>
      </c>
    </row>
    <row r="103">
      <c r="A103" s="221">
        <v>203.0</v>
      </c>
      <c r="B103" s="221">
        <v>34.0</v>
      </c>
      <c r="C103" s="221">
        <v>1867.0</v>
      </c>
    </row>
    <row r="104">
      <c r="A104" s="221">
        <v>203.0</v>
      </c>
      <c r="B104" s="221">
        <v>35.0</v>
      </c>
      <c r="C104" s="221">
        <v>144.0</v>
      </c>
    </row>
    <row r="105">
      <c r="A105" s="221">
        <v>203.0</v>
      </c>
      <c r="B105" s="221">
        <v>36.0</v>
      </c>
      <c r="C105" s="221">
        <v>17.0</v>
      </c>
    </row>
    <row r="106">
      <c r="A106" s="221">
        <v>203.0</v>
      </c>
      <c r="B106" s="221">
        <v>38.0</v>
      </c>
      <c r="C106" s="221">
        <v>2.0</v>
      </c>
    </row>
    <row r="107">
      <c r="A107" s="221">
        <v>203.0</v>
      </c>
      <c r="B107" s="221">
        <v>39.0</v>
      </c>
      <c r="C107" s="221">
        <v>4.0</v>
      </c>
    </row>
    <row r="108">
      <c r="A108" s="221">
        <v>204.0</v>
      </c>
      <c r="B108" s="221">
        <v>34.0</v>
      </c>
      <c r="C108" s="221">
        <v>1842.0</v>
      </c>
    </row>
    <row r="109">
      <c r="A109" s="221">
        <v>204.0</v>
      </c>
      <c r="B109" s="221">
        <v>35.0</v>
      </c>
      <c r="C109" s="221">
        <v>707.0</v>
      </c>
    </row>
    <row r="110">
      <c r="A110" s="221">
        <v>204.0</v>
      </c>
      <c r="B110" s="221">
        <v>39.0</v>
      </c>
      <c r="C110" s="221">
        <v>4.0</v>
      </c>
    </row>
    <row r="111">
      <c r="A111" s="221">
        <v>205.0</v>
      </c>
      <c r="B111" s="221">
        <v>34.0</v>
      </c>
      <c r="C111" s="221">
        <v>1447.0</v>
      </c>
    </row>
    <row r="112">
      <c r="A112" s="221">
        <v>205.0</v>
      </c>
      <c r="B112" s="221">
        <v>36.0</v>
      </c>
      <c r="C112" s="221">
        <v>81.0</v>
      </c>
    </row>
    <row r="113">
      <c r="A113" s="221">
        <v>205.0</v>
      </c>
      <c r="B113" s="221">
        <v>37.0</v>
      </c>
      <c r="C113" s="221">
        <v>4.0</v>
      </c>
    </row>
    <row r="114">
      <c r="A114" s="221">
        <v>205.0</v>
      </c>
      <c r="B114" s="221">
        <v>39.0</v>
      </c>
      <c r="C114" s="221">
        <v>2.0</v>
      </c>
    </row>
    <row r="115">
      <c r="A115" s="221">
        <v>206.0</v>
      </c>
      <c r="B115" s="221">
        <v>34.0</v>
      </c>
      <c r="C115" s="221">
        <v>351.0</v>
      </c>
    </row>
    <row r="116">
      <c r="A116" s="221">
        <v>206.0</v>
      </c>
      <c r="B116" s="221">
        <v>35.0</v>
      </c>
      <c r="C116" s="221">
        <v>119.0</v>
      </c>
    </row>
    <row r="117">
      <c r="A117" s="221">
        <v>206.0</v>
      </c>
      <c r="B117" s="221">
        <v>38.0</v>
      </c>
      <c r="C117" s="221">
        <v>1.0</v>
      </c>
    </row>
    <row r="118">
      <c r="A118" s="221">
        <v>207.0</v>
      </c>
      <c r="B118" s="221">
        <v>34.0</v>
      </c>
      <c r="C118" s="221">
        <v>496.0</v>
      </c>
    </row>
    <row r="119">
      <c r="A119" s="221">
        <v>207.0</v>
      </c>
      <c r="B119" s="221">
        <v>35.0</v>
      </c>
      <c r="C119" s="221">
        <v>220.0</v>
      </c>
    </row>
    <row r="120">
      <c r="A120" s="221">
        <v>207.0</v>
      </c>
      <c r="B120" s="221">
        <v>38.0</v>
      </c>
      <c r="C120" s="221">
        <v>2.0</v>
      </c>
    </row>
    <row r="121">
      <c r="A121" s="221">
        <v>208.0</v>
      </c>
      <c r="B121" s="221">
        <v>34.0</v>
      </c>
      <c r="C121" s="221">
        <v>716.0</v>
      </c>
    </row>
    <row r="122">
      <c r="A122" s="221">
        <v>208.0</v>
      </c>
      <c r="B122" s="221">
        <v>35.0</v>
      </c>
      <c r="C122" s="221">
        <v>2.0</v>
      </c>
    </row>
    <row r="123">
      <c r="A123" s="221">
        <v>208.0</v>
      </c>
      <c r="B123" s="221">
        <v>36.0</v>
      </c>
      <c r="C123" s="221">
        <v>6.0</v>
      </c>
    </row>
    <row r="124">
      <c r="A124" s="221">
        <v>208.0</v>
      </c>
      <c r="B124" s="221">
        <v>38.0</v>
      </c>
      <c r="C124" s="221">
        <v>3.0</v>
      </c>
    </row>
    <row r="125">
      <c r="A125" s="221">
        <v>209.0</v>
      </c>
      <c r="B125" s="221">
        <v>34.0</v>
      </c>
      <c r="C125" s="221">
        <v>820.0</v>
      </c>
    </row>
    <row r="126">
      <c r="A126" s="221">
        <v>209.0</v>
      </c>
      <c r="B126" s="221">
        <v>38.0</v>
      </c>
      <c r="C126" s="221">
        <v>2.0</v>
      </c>
    </row>
    <row r="127">
      <c r="A127" s="221">
        <v>210.0</v>
      </c>
      <c r="B127" s="221">
        <v>34.0</v>
      </c>
      <c r="C127" s="221">
        <v>69.0</v>
      </c>
    </row>
    <row r="128">
      <c r="A128" s="221">
        <v>210.0</v>
      </c>
      <c r="B128" s="221">
        <v>35.0</v>
      </c>
      <c r="C128" s="221">
        <v>43.0</v>
      </c>
    </row>
    <row r="129">
      <c r="A129" s="221">
        <v>210.0</v>
      </c>
      <c r="B129" s="221">
        <v>36.0</v>
      </c>
      <c r="C129" s="221">
        <v>2.0</v>
      </c>
    </row>
    <row r="130">
      <c r="A130" s="221">
        <v>211.0</v>
      </c>
      <c r="B130" s="221">
        <v>34.0</v>
      </c>
      <c r="C130" s="221">
        <v>58.0</v>
      </c>
    </row>
    <row r="131">
      <c r="A131" s="221">
        <v>211.0</v>
      </c>
      <c r="B131" s="221">
        <v>35.0</v>
      </c>
      <c r="C131" s="221">
        <v>72.0</v>
      </c>
    </row>
    <row r="132">
      <c r="A132" s="221">
        <v>212.0</v>
      </c>
      <c r="B132" s="221">
        <v>34.0</v>
      </c>
      <c r="C132" s="221">
        <v>150.0</v>
      </c>
    </row>
    <row r="133">
      <c r="A133" s="221">
        <v>212.0</v>
      </c>
      <c r="B133" s="221">
        <v>35.0</v>
      </c>
      <c r="C133" s="221">
        <v>18.0</v>
      </c>
    </row>
    <row r="134">
      <c r="A134" s="221">
        <v>212.0</v>
      </c>
      <c r="B134" s="221">
        <v>36.0</v>
      </c>
      <c r="C134" s="221">
        <v>12.0</v>
      </c>
    </row>
    <row r="135">
      <c r="A135" s="221">
        <v>213.0</v>
      </c>
      <c r="B135" s="221">
        <v>34.0</v>
      </c>
      <c r="C135" s="221">
        <v>54.0</v>
      </c>
    </row>
    <row r="136">
      <c r="A136" s="221">
        <v>213.0</v>
      </c>
      <c r="B136" s="221">
        <v>35.0</v>
      </c>
      <c r="C136" s="221">
        <v>16.0</v>
      </c>
    </row>
    <row r="137">
      <c r="A137" s="221">
        <v>213.0</v>
      </c>
      <c r="B137" s="221">
        <v>36.0</v>
      </c>
      <c r="C137" s="221">
        <v>6.0</v>
      </c>
    </row>
    <row r="138">
      <c r="A138" s="221">
        <v>215.0</v>
      </c>
      <c r="B138" s="221">
        <v>34.0</v>
      </c>
      <c r="C138" s="221">
        <v>27.0</v>
      </c>
    </row>
    <row r="139">
      <c r="A139" s="221">
        <v>215.0</v>
      </c>
      <c r="B139" s="221">
        <v>35.0</v>
      </c>
      <c r="C139" s="221">
        <v>21.0</v>
      </c>
    </row>
    <row r="140">
      <c r="A140" s="221">
        <v>216.0</v>
      </c>
      <c r="B140" s="221">
        <v>34.0</v>
      </c>
      <c r="C140" s="221">
        <v>38.0</v>
      </c>
    </row>
    <row r="141">
      <c r="A141" s="221">
        <v>216.0</v>
      </c>
      <c r="B141" s="221">
        <v>35.0</v>
      </c>
      <c r="C141" s="221">
        <v>32.0</v>
      </c>
    </row>
    <row r="142">
      <c r="A142" s="221">
        <v>217.0</v>
      </c>
      <c r="B142" s="221">
        <v>34.0</v>
      </c>
      <c r="C142" s="221">
        <v>58.0</v>
      </c>
    </row>
    <row r="143">
      <c r="A143" s="221">
        <v>217.0</v>
      </c>
      <c r="B143" s="221">
        <v>35.0</v>
      </c>
      <c r="C143" s="221">
        <v>23.0</v>
      </c>
    </row>
    <row r="144">
      <c r="A144" s="221">
        <v>217.0</v>
      </c>
      <c r="B144" s="221">
        <v>37.0</v>
      </c>
      <c r="C144" s="221">
        <v>1.0</v>
      </c>
    </row>
    <row r="145">
      <c r="A145" s="221">
        <v>218.0</v>
      </c>
      <c r="B145" s="221">
        <v>34.0</v>
      </c>
      <c r="C145" s="221">
        <v>118.0</v>
      </c>
    </row>
    <row r="146">
      <c r="A146" s="221">
        <v>218.0</v>
      </c>
      <c r="B146" s="221">
        <v>36.0</v>
      </c>
      <c r="C146" s="221">
        <v>1.0</v>
      </c>
    </row>
    <row r="147">
      <c r="A147" s="221">
        <v>218.0</v>
      </c>
      <c r="B147" s="221">
        <v>37.0</v>
      </c>
      <c r="C147" s="221">
        <v>2.0</v>
      </c>
    </row>
    <row r="148">
      <c r="A148" s="221">
        <v>219.0</v>
      </c>
      <c r="B148" s="221">
        <v>34.0</v>
      </c>
      <c r="C148" s="221">
        <v>58.0</v>
      </c>
    </row>
    <row r="149">
      <c r="A149" s="221">
        <v>219.0</v>
      </c>
      <c r="B149" s="221">
        <v>35.0</v>
      </c>
      <c r="C149" s="221">
        <v>64.0</v>
      </c>
    </row>
    <row r="150">
      <c r="A150" s="221">
        <v>219.0</v>
      </c>
      <c r="B150" s="221">
        <v>36.0</v>
      </c>
      <c r="C150" s="221">
        <v>1.0</v>
      </c>
    </row>
    <row r="151">
      <c r="A151" s="221">
        <v>220.0</v>
      </c>
      <c r="B151" s="221">
        <v>34.0</v>
      </c>
      <c r="C151" s="221">
        <v>69.0</v>
      </c>
    </row>
    <row r="152">
      <c r="A152" s="221">
        <v>220.0</v>
      </c>
      <c r="B152" s="221">
        <v>35.0</v>
      </c>
      <c r="C152" s="221">
        <v>76.0</v>
      </c>
    </row>
    <row r="153">
      <c r="A153" s="221">
        <v>220.0</v>
      </c>
      <c r="B153" s="221">
        <v>36.0</v>
      </c>
      <c r="C153" s="221">
        <v>1.0</v>
      </c>
    </row>
    <row r="154">
      <c r="A154" s="221">
        <v>221.0</v>
      </c>
      <c r="B154" s="221">
        <v>34.0</v>
      </c>
      <c r="C154" s="221">
        <v>164.0</v>
      </c>
    </row>
    <row r="155">
      <c r="A155" s="221">
        <v>221.0</v>
      </c>
      <c r="B155" s="221">
        <v>35.0</v>
      </c>
      <c r="C155" s="221">
        <v>17.0</v>
      </c>
    </row>
    <row r="156">
      <c r="A156" s="221">
        <v>221.0</v>
      </c>
      <c r="B156" s="221">
        <v>37.0</v>
      </c>
      <c r="C156" s="221">
        <v>3.0</v>
      </c>
    </row>
    <row r="157">
      <c r="A157" s="221">
        <v>222.0</v>
      </c>
      <c r="B157" s="221">
        <v>34.0</v>
      </c>
      <c r="C157" s="221">
        <v>204.0</v>
      </c>
    </row>
    <row r="158">
      <c r="A158" s="221">
        <v>222.0</v>
      </c>
      <c r="B158" s="221">
        <v>35.0</v>
      </c>
      <c r="C158" s="221">
        <v>17.0</v>
      </c>
    </row>
    <row r="159">
      <c r="A159" s="221">
        <v>222.0</v>
      </c>
      <c r="B159" s="221">
        <v>38.0</v>
      </c>
      <c r="C159" s="221">
        <v>1.0</v>
      </c>
    </row>
    <row r="160">
      <c r="A160" s="221">
        <v>223.0</v>
      </c>
      <c r="B160" s="221">
        <v>34.0</v>
      </c>
      <c r="C160" s="221">
        <v>164.0</v>
      </c>
    </row>
    <row r="161">
      <c r="A161" s="221">
        <v>223.0</v>
      </c>
      <c r="B161" s="221">
        <v>35.0</v>
      </c>
      <c r="C161" s="221">
        <v>17.0</v>
      </c>
    </row>
    <row r="162">
      <c r="A162" s="221">
        <v>223.0</v>
      </c>
      <c r="B162" s="221">
        <v>37.0</v>
      </c>
      <c r="C162" s="221">
        <v>3.0</v>
      </c>
    </row>
    <row r="163">
      <c r="A163" s="221">
        <v>224.0</v>
      </c>
      <c r="B163" s="221">
        <v>34.0</v>
      </c>
      <c r="C163" s="221">
        <v>224.0</v>
      </c>
    </row>
    <row r="164">
      <c r="A164" s="221">
        <v>224.0</v>
      </c>
      <c r="B164" s="221">
        <v>35.0</v>
      </c>
      <c r="C164" s="221">
        <v>3.0</v>
      </c>
    </row>
    <row r="165">
      <c r="A165" s="221">
        <v>224.0</v>
      </c>
      <c r="B165" s="221">
        <v>36.0</v>
      </c>
      <c r="C165" s="221">
        <v>23.0</v>
      </c>
    </row>
    <row r="166">
      <c r="A166" s="221">
        <v>225.0</v>
      </c>
      <c r="B166" s="221">
        <v>34.0</v>
      </c>
      <c r="C166" s="221">
        <v>136.0</v>
      </c>
    </row>
    <row r="167">
      <c r="A167" s="221">
        <v>225.0</v>
      </c>
      <c r="B167" s="221">
        <v>35.0</v>
      </c>
      <c r="C167" s="221">
        <v>166.0</v>
      </c>
    </row>
    <row r="168">
      <c r="A168" s="221">
        <v>225.0</v>
      </c>
      <c r="B168" s="221">
        <v>36.0</v>
      </c>
      <c r="C168" s="221">
        <v>2.0</v>
      </c>
    </row>
    <row r="169">
      <c r="A169" s="221">
        <v>226.0</v>
      </c>
      <c r="B169" s="221">
        <v>34.0</v>
      </c>
      <c r="C169" s="221">
        <v>412.0</v>
      </c>
    </row>
    <row r="170">
      <c r="A170" s="221">
        <v>226.0</v>
      </c>
      <c r="B170" s="221">
        <v>35.0</v>
      </c>
      <c r="C170" s="221">
        <v>2.0</v>
      </c>
    </row>
    <row r="171">
      <c r="A171" s="221">
        <v>226.0</v>
      </c>
      <c r="B171" s="221">
        <v>36.0</v>
      </c>
      <c r="C171" s="221">
        <v>3.0</v>
      </c>
    </row>
    <row r="172">
      <c r="A172" s="221">
        <v>226.0</v>
      </c>
      <c r="B172" s="221">
        <v>37.0</v>
      </c>
      <c r="C172" s="221">
        <v>3.0</v>
      </c>
    </row>
    <row r="173">
      <c r="A173" s="221">
        <v>226.0</v>
      </c>
      <c r="B173" s="221">
        <v>38.0</v>
      </c>
      <c r="C173" s="221">
        <v>1.0</v>
      </c>
    </row>
    <row r="174">
      <c r="A174" s="221">
        <v>227.0</v>
      </c>
      <c r="B174" s="221">
        <v>34.0</v>
      </c>
      <c r="C174" s="221">
        <v>450.0</v>
      </c>
    </row>
    <row r="175">
      <c r="A175" s="221">
        <v>227.0</v>
      </c>
      <c r="B175" s="221">
        <v>36.0</v>
      </c>
      <c r="C175" s="221">
        <v>32.0</v>
      </c>
    </row>
    <row r="176">
      <c r="A176" s="221">
        <v>227.0</v>
      </c>
      <c r="B176" s="221">
        <v>38.0</v>
      </c>
      <c r="C176" s="221">
        <v>1.0</v>
      </c>
    </row>
    <row r="177">
      <c r="A177" s="221">
        <v>228.0</v>
      </c>
      <c r="B177" s="221">
        <v>34.0</v>
      </c>
      <c r="C177" s="221">
        <v>257.0</v>
      </c>
    </row>
    <row r="178">
      <c r="A178" s="221">
        <v>228.0</v>
      </c>
      <c r="B178" s="221">
        <v>35.0</v>
      </c>
      <c r="C178" s="221">
        <v>300.0</v>
      </c>
    </row>
    <row r="179">
      <c r="A179" s="221">
        <v>228.0</v>
      </c>
      <c r="B179" s="221">
        <v>36.0</v>
      </c>
      <c r="C179" s="221">
        <v>4.0</v>
      </c>
    </row>
    <row r="180">
      <c r="A180" s="221">
        <v>229.0</v>
      </c>
      <c r="B180" s="221">
        <v>34.0</v>
      </c>
      <c r="C180" s="221">
        <v>526.0</v>
      </c>
    </row>
    <row r="181">
      <c r="A181" s="221">
        <v>229.0</v>
      </c>
      <c r="B181" s="221">
        <v>35.0</v>
      </c>
      <c r="C181" s="221">
        <v>133.0</v>
      </c>
    </row>
    <row r="182">
      <c r="A182" s="221">
        <v>229.0</v>
      </c>
      <c r="B182" s="221">
        <v>36.0</v>
      </c>
      <c r="C182" s="221">
        <v>2.0</v>
      </c>
    </row>
    <row r="183">
      <c r="A183" s="221">
        <v>229.0</v>
      </c>
      <c r="B183" s="221">
        <v>37.0</v>
      </c>
      <c r="C183" s="221">
        <v>11.0</v>
      </c>
    </row>
    <row r="184">
      <c r="A184" s="221">
        <v>230.0</v>
      </c>
      <c r="B184" s="221">
        <v>34.0</v>
      </c>
      <c r="C184" s="221">
        <v>449.0</v>
      </c>
    </row>
    <row r="185">
      <c r="A185" s="221">
        <v>230.0</v>
      </c>
      <c r="B185" s="221">
        <v>35.0</v>
      </c>
      <c r="C185" s="221">
        <v>417.0</v>
      </c>
    </row>
    <row r="186">
      <c r="A186" s="221">
        <v>230.0</v>
      </c>
      <c r="B186" s="221">
        <v>36.0</v>
      </c>
      <c r="C186" s="221">
        <v>7.0</v>
      </c>
    </row>
    <row r="187">
      <c r="A187" s="221">
        <v>231.0</v>
      </c>
      <c r="B187" s="221">
        <v>34.0</v>
      </c>
      <c r="C187" s="221">
        <v>249.0</v>
      </c>
    </row>
    <row r="188">
      <c r="A188" s="221">
        <v>231.0</v>
      </c>
      <c r="B188" s="221">
        <v>35.0</v>
      </c>
      <c r="C188" s="221">
        <v>198.0</v>
      </c>
    </row>
    <row r="189">
      <c r="A189" s="221">
        <v>231.0</v>
      </c>
      <c r="B189" s="221">
        <v>37.0</v>
      </c>
      <c r="C189" s="221">
        <v>1.0</v>
      </c>
    </row>
    <row r="190">
      <c r="A190" s="221">
        <v>232.0</v>
      </c>
      <c r="B190" s="221">
        <v>34.0</v>
      </c>
      <c r="C190" s="221">
        <v>520.0</v>
      </c>
    </row>
    <row r="191">
      <c r="A191" s="221">
        <v>232.0</v>
      </c>
      <c r="B191" s="221">
        <v>35.0</v>
      </c>
      <c r="C191" s="221">
        <v>100.0</v>
      </c>
    </row>
    <row r="192">
      <c r="A192" s="221">
        <v>232.0</v>
      </c>
      <c r="B192" s="221">
        <v>36.0</v>
      </c>
      <c r="C192" s="221">
        <v>2.0</v>
      </c>
    </row>
    <row r="193">
      <c r="A193" s="221">
        <v>232.0</v>
      </c>
      <c r="B193" s="221">
        <v>37.0</v>
      </c>
      <c r="C193" s="221">
        <v>2.0</v>
      </c>
    </row>
    <row r="194">
      <c r="A194" s="221">
        <v>232.0</v>
      </c>
      <c r="B194" s="221">
        <v>38.0</v>
      </c>
      <c r="C194" s="221">
        <v>2.0</v>
      </c>
    </row>
    <row r="195">
      <c r="A195" s="221">
        <v>233.0</v>
      </c>
      <c r="B195" s="221">
        <v>34.0</v>
      </c>
      <c r="C195" s="221">
        <v>511.0</v>
      </c>
    </row>
    <row r="196">
      <c r="A196" s="221">
        <v>233.0</v>
      </c>
      <c r="B196" s="221">
        <v>35.0</v>
      </c>
      <c r="C196" s="221">
        <v>428.0</v>
      </c>
    </row>
    <row r="197">
      <c r="A197" s="221">
        <v>234.0</v>
      </c>
      <c r="B197" s="221">
        <v>34.0</v>
      </c>
      <c r="C197" s="221">
        <v>458.0</v>
      </c>
    </row>
    <row r="198">
      <c r="A198" s="221">
        <v>234.0</v>
      </c>
      <c r="B198" s="221">
        <v>35.0</v>
      </c>
      <c r="C198" s="221">
        <v>580.0</v>
      </c>
    </row>
    <row r="199">
      <c r="A199" s="221">
        <v>235.0</v>
      </c>
      <c r="B199" s="221">
        <v>34.0</v>
      </c>
      <c r="C199" s="221">
        <v>1040.0</v>
      </c>
    </row>
    <row r="200">
      <c r="A200" s="221">
        <v>235.0</v>
      </c>
      <c r="B200" s="221">
        <v>35.0</v>
      </c>
      <c r="C200" s="221">
        <v>156.0</v>
      </c>
    </row>
    <row r="201">
      <c r="A201" s="221">
        <v>235.0</v>
      </c>
      <c r="B201" s="221">
        <v>36.0</v>
      </c>
      <c r="C201" s="221">
        <v>104.0</v>
      </c>
    </row>
    <row r="202">
      <c r="A202" s="221">
        <v>236.0</v>
      </c>
      <c r="B202" s="221">
        <v>34.0</v>
      </c>
      <c r="C202" s="221">
        <v>1236.0</v>
      </c>
    </row>
    <row r="203">
      <c r="A203" s="221">
        <v>236.0</v>
      </c>
      <c r="B203" s="221">
        <v>35.0</v>
      </c>
      <c r="C203" s="221">
        <v>223.0</v>
      </c>
    </row>
    <row r="204">
      <c r="A204" s="221">
        <v>236.0</v>
      </c>
      <c r="B204" s="221">
        <v>36.0</v>
      </c>
      <c r="C204" s="221">
        <v>110.0</v>
      </c>
    </row>
    <row r="205">
      <c r="A205" s="221">
        <v>237.0</v>
      </c>
      <c r="B205" s="221">
        <v>34.0</v>
      </c>
      <c r="C205" s="221">
        <v>1529.0</v>
      </c>
    </row>
    <row r="206">
      <c r="A206" s="221">
        <v>237.0</v>
      </c>
      <c r="B206" s="221">
        <v>36.0</v>
      </c>
      <c r="C206" s="221">
        <v>89.0</v>
      </c>
    </row>
    <row r="207">
      <c r="A207" s="221">
        <v>237.0</v>
      </c>
      <c r="B207" s="221">
        <v>37.0</v>
      </c>
      <c r="C207" s="221">
        <v>23.0</v>
      </c>
    </row>
    <row r="208">
      <c r="A208" s="221">
        <v>238.0</v>
      </c>
      <c r="B208" s="221">
        <v>34.0</v>
      </c>
      <c r="C208" s="221">
        <v>1778.0</v>
      </c>
    </row>
    <row r="209">
      <c r="A209" s="221">
        <v>238.0</v>
      </c>
      <c r="B209" s="221">
        <v>35.0</v>
      </c>
      <c r="C209" s="221">
        <v>127.0</v>
      </c>
    </row>
    <row r="210">
      <c r="A210" s="221">
        <v>238.0</v>
      </c>
      <c r="B210" s="221">
        <v>36.0</v>
      </c>
      <c r="C210" s="221">
        <v>89.0</v>
      </c>
    </row>
    <row r="211">
      <c r="A211" s="221">
        <v>238.0</v>
      </c>
      <c r="B211" s="221">
        <v>37.0</v>
      </c>
      <c r="C211" s="221">
        <v>29.0</v>
      </c>
    </row>
    <row r="212">
      <c r="A212" s="221">
        <v>239.0</v>
      </c>
      <c r="B212" s="221">
        <v>35.0</v>
      </c>
      <c r="C212" s="221">
        <v>8.0</v>
      </c>
    </row>
    <row r="213">
      <c r="A213" s="221">
        <v>239.0</v>
      </c>
      <c r="B213" s="221">
        <v>37.0</v>
      </c>
      <c r="C213" s="221">
        <v>3.0</v>
      </c>
    </row>
    <row r="214">
      <c r="A214" s="221">
        <v>239.0</v>
      </c>
      <c r="B214" s="221">
        <v>38.0</v>
      </c>
      <c r="C214" s="221">
        <v>1.0</v>
      </c>
    </row>
    <row r="215">
      <c r="A215" s="221">
        <v>239.0</v>
      </c>
      <c r="B215" s="221">
        <v>39.0</v>
      </c>
      <c r="C215" s="221">
        <v>1.0</v>
      </c>
    </row>
    <row r="216">
      <c r="A216" s="221">
        <v>240.0</v>
      </c>
      <c r="B216" s="221">
        <v>34.0</v>
      </c>
      <c r="C216" s="221">
        <v>4.0</v>
      </c>
    </row>
    <row r="217">
      <c r="A217" s="221">
        <v>240.0</v>
      </c>
      <c r="B217" s="221">
        <v>35.0</v>
      </c>
      <c r="C217" s="221">
        <v>1.0</v>
      </c>
    </row>
    <row r="218">
      <c r="A218" s="221">
        <v>240.0</v>
      </c>
      <c r="B218" s="221">
        <v>36.0</v>
      </c>
      <c r="C218" s="221">
        <v>2.0</v>
      </c>
    </row>
    <row r="219">
      <c r="A219" s="221">
        <v>240.0</v>
      </c>
      <c r="B219" s="221">
        <v>37.0</v>
      </c>
      <c r="C219" s="221">
        <v>3.0</v>
      </c>
    </row>
    <row r="220">
      <c r="A220" s="221">
        <v>240.0</v>
      </c>
      <c r="B220" s="221">
        <v>38.0</v>
      </c>
      <c r="C220" s="221">
        <v>3.0</v>
      </c>
    </row>
    <row r="221">
      <c r="A221" s="221">
        <v>241.0</v>
      </c>
      <c r="B221" s="221">
        <v>34.0</v>
      </c>
      <c r="C221" s="221">
        <v>4.0</v>
      </c>
    </row>
    <row r="222">
      <c r="A222" s="221">
        <v>241.0</v>
      </c>
      <c r="B222" s="221">
        <v>36.0</v>
      </c>
      <c r="C222" s="221">
        <v>3.0</v>
      </c>
    </row>
    <row r="223">
      <c r="A223" s="221">
        <v>241.0</v>
      </c>
      <c r="B223" s="221">
        <v>37.0</v>
      </c>
      <c r="C223" s="221">
        <v>8.0</v>
      </c>
    </row>
    <row r="224">
      <c r="A224" s="221">
        <v>242.0</v>
      </c>
      <c r="B224" s="221">
        <v>34.0</v>
      </c>
      <c r="C224" s="221">
        <v>3.0</v>
      </c>
    </row>
    <row r="225">
      <c r="A225" s="221">
        <v>242.0</v>
      </c>
      <c r="B225" s="221">
        <v>35.0</v>
      </c>
      <c r="C225" s="221">
        <v>1.0</v>
      </c>
    </row>
    <row r="226">
      <c r="A226" s="221">
        <v>242.0</v>
      </c>
      <c r="B226" s="221">
        <v>36.0</v>
      </c>
      <c r="C226" s="221">
        <v>2.0</v>
      </c>
    </row>
    <row r="227">
      <c r="A227" s="221">
        <v>242.0</v>
      </c>
      <c r="B227" s="221">
        <v>37.0</v>
      </c>
      <c r="C227" s="221">
        <v>10.0</v>
      </c>
    </row>
    <row r="228">
      <c r="A228" s="221">
        <v>243.0</v>
      </c>
      <c r="B228" s="221">
        <v>34.0</v>
      </c>
      <c r="C228" s="221">
        <v>2.0</v>
      </c>
    </row>
    <row r="229">
      <c r="A229" s="221">
        <v>243.0</v>
      </c>
      <c r="B229" s="221">
        <v>35.0</v>
      </c>
      <c r="C229" s="221">
        <v>3.0</v>
      </c>
    </row>
    <row r="230">
      <c r="A230" s="221">
        <v>243.0</v>
      </c>
      <c r="B230" s="221">
        <v>36.0</v>
      </c>
      <c r="C230" s="221">
        <v>2.0</v>
      </c>
    </row>
    <row r="231">
      <c r="A231" s="221">
        <v>243.0</v>
      </c>
      <c r="B231" s="221">
        <v>37.0</v>
      </c>
      <c r="C231" s="221">
        <v>12.0</v>
      </c>
    </row>
    <row r="232">
      <c r="A232" s="221">
        <v>244.0</v>
      </c>
      <c r="B232" s="221">
        <v>34.0</v>
      </c>
      <c r="C232" s="221">
        <v>2.0</v>
      </c>
    </row>
    <row r="233">
      <c r="A233" s="221">
        <v>244.0</v>
      </c>
      <c r="B233" s="221">
        <v>36.0</v>
      </c>
      <c r="C233" s="221">
        <v>11.0</v>
      </c>
    </row>
    <row r="234">
      <c r="A234" s="221">
        <v>244.0</v>
      </c>
      <c r="B234" s="221">
        <v>37.0</v>
      </c>
      <c r="C234" s="221">
        <v>1.0</v>
      </c>
    </row>
    <row r="235">
      <c r="A235" s="221">
        <v>244.0</v>
      </c>
      <c r="B235" s="221">
        <v>39.0</v>
      </c>
      <c r="C235" s="221">
        <v>1.0</v>
      </c>
    </row>
    <row r="236">
      <c r="A236" s="221">
        <v>245.0</v>
      </c>
      <c r="B236" s="221">
        <v>34.0</v>
      </c>
      <c r="C236" s="221">
        <v>2.0</v>
      </c>
    </row>
    <row r="237">
      <c r="A237" s="221">
        <v>245.0</v>
      </c>
      <c r="B237" s="221">
        <v>35.0</v>
      </c>
      <c r="C237" s="221">
        <v>6.0</v>
      </c>
    </row>
    <row r="238">
      <c r="A238" s="221">
        <v>245.0</v>
      </c>
      <c r="B238" s="221">
        <v>36.0</v>
      </c>
      <c r="C238" s="221">
        <v>4.0</v>
      </c>
    </row>
    <row r="239">
      <c r="A239" s="221">
        <v>245.0</v>
      </c>
      <c r="B239" s="221">
        <v>37.0</v>
      </c>
      <c r="C239" s="221">
        <v>2.0</v>
      </c>
    </row>
    <row r="240">
      <c r="A240" s="221">
        <v>245.0</v>
      </c>
      <c r="B240" s="221">
        <v>38.0</v>
      </c>
      <c r="C240" s="221">
        <v>2.0</v>
      </c>
    </row>
    <row r="241">
      <c r="A241" s="221">
        <v>245.0</v>
      </c>
      <c r="B241" s="221">
        <v>39.0</v>
      </c>
      <c r="C241" s="221">
        <v>1.0</v>
      </c>
    </row>
    <row r="242">
      <c r="A242" s="221">
        <v>246.0</v>
      </c>
      <c r="B242" s="221">
        <v>35.0</v>
      </c>
      <c r="C242" s="221">
        <v>4.0</v>
      </c>
    </row>
    <row r="243">
      <c r="A243" s="221">
        <v>246.0</v>
      </c>
      <c r="B243" s="221">
        <v>37.0</v>
      </c>
      <c r="C243" s="221">
        <v>3.0</v>
      </c>
    </row>
    <row r="244">
      <c r="A244" s="221">
        <v>246.0</v>
      </c>
      <c r="B244" s="221">
        <v>38.0</v>
      </c>
      <c r="C244" s="221">
        <v>3.0</v>
      </c>
    </row>
    <row r="245">
      <c r="A245" s="221">
        <v>246.0</v>
      </c>
      <c r="B245" s="221">
        <v>39.0</v>
      </c>
      <c r="C245" s="221">
        <v>1.0</v>
      </c>
    </row>
    <row r="246">
      <c r="A246" s="221">
        <v>247.0</v>
      </c>
      <c r="B246" s="221">
        <v>34.0</v>
      </c>
      <c r="C246" s="221">
        <v>27.0</v>
      </c>
    </row>
    <row r="247">
      <c r="A247" s="221">
        <v>247.0</v>
      </c>
      <c r="B247" s="221">
        <v>36.0</v>
      </c>
      <c r="C247" s="221">
        <v>13.0</v>
      </c>
    </row>
    <row r="248">
      <c r="A248" s="221">
        <v>247.0</v>
      </c>
      <c r="B248" s="221">
        <v>37.0</v>
      </c>
      <c r="C248" s="221">
        <v>3.0</v>
      </c>
    </row>
    <row r="249">
      <c r="A249" s="221">
        <v>247.0</v>
      </c>
      <c r="B249" s="221">
        <v>38.0</v>
      </c>
      <c r="C249" s="221">
        <v>19.0</v>
      </c>
    </row>
    <row r="250">
      <c r="A250" s="221">
        <v>247.0</v>
      </c>
      <c r="B250" s="221">
        <v>39.0</v>
      </c>
      <c r="C250" s="221">
        <v>2.0</v>
      </c>
    </row>
    <row r="251">
      <c r="A251" s="221">
        <v>247.0</v>
      </c>
      <c r="B251" s="221">
        <v>40.0</v>
      </c>
      <c r="C251" s="221">
        <v>2.0</v>
      </c>
    </row>
    <row r="252">
      <c r="A252" s="221">
        <v>248.0</v>
      </c>
      <c r="B252" s="221">
        <v>36.0</v>
      </c>
      <c r="C252" s="221">
        <v>59.0</v>
      </c>
    </row>
    <row r="253">
      <c r="A253" s="221">
        <v>248.0</v>
      </c>
      <c r="B253" s="221">
        <v>37.0</v>
      </c>
      <c r="C253" s="221">
        <v>3.0</v>
      </c>
    </row>
    <row r="254">
      <c r="A254" s="221">
        <v>248.0</v>
      </c>
      <c r="B254" s="221">
        <v>38.0</v>
      </c>
      <c r="C254" s="221">
        <v>3.0</v>
      </c>
    </row>
    <row r="255">
      <c r="A255" s="221">
        <v>248.0</v>
      </c>
      <c r="B255" s="221">
        <v>40.0</v>
      </c>
      <c r="C255" s="221">
        <v>2.0</v>
      </c>
    </row>
    <row r="256">
      <c r="A256" s="221">
        <v>249.0</v>
      </c>
      <c r="B256" s="221">
        <v>35.0</v>
      </c>
      <c r="C256" s="221">
        <v>2.0</v>
      </c>
    </row>
    <row r="257">
      <c r="A257" s="221">
        <v>249.0</v>
      </c>
      <c r="B257" s="221">
        <v>36.0</v>
      </c>
      <c r="C257" s="221">
        <v>62.0</v>
      </c>
    </row>
    <row r="258">
      <c r="A258" s="221">
        <v>249.0</v>
      </c>
      <c r="B258" s="221">
        <v>40.0</v>
      </c>
      <c r="C258" s="221">
        <v>1.0</v>
      </c>
    </row>
    <row r="259">
      <c r="A259" s="221">
        <v>250.0</v>
      </c>
      <c r="B259" s="221">
        <v>35.0</v>
      </c>
      <c r="C259" s="221">
        <v>4.0</v>
      </c>
    </row>
    <row r="260">
      <c r="A260" s="221">
        <v>250.0</v>
      </c>
      <c r="B260" s="221">
        <v>36.0</v>
      </c>
      <c r="C260" s="221">
        <v>33.0</v>
      </c>
    </row>
    <row r="261">
      <c r="A261" s="221">
        <v>250.0</v>
      </c>
      <c r="B261" s="221">
        <v>37.0</v>
      </c>
      <c r="C261" s="221">
        <v>27.0</v>
      </c>
    </row>
    <row r="262">
      <c r="A262" s="221">
        <v>250.0</v>
      </c>
      <c r="B262" s="221">
        <v>40.0</v>
      </c>
      <c r="C262" s="221">
        <v>1.0</v>
      </c>
    </row>
    <row r="263">
      <c r="A263" s="221">
        <v>251.0</v>
      </c>
      <c r="B263" s="221">
        <v>35.0</v>
      </c>
      <c r="C263" s="221">
        <v>8.0</v>
      </c>
    </row>
    <row r="264">
      <c r="A264" s="221">
        <v>251.0</v>
      </c>
      <c r="B264" s="221">
        <v>36.0</v>
      </c>
      <c r="C264" s="221">
        <v>3.0</v>
      </c>
    </row>
    <row r="265">
      <c r="A265" s="221">
        <v>251.0</v>
      </c>
      <c r="B265" s="221">
        <v>37.0</v>
      </c>
      <c r="C265" s="221">
        <v>53.0</v>
      </c>
    </row>
    <row r="266">
      <c r="A266" s="221">
        <v>251.0</v>
      </c>
      <c r="B266" s="221">
        <v>38.0</v>
      </c>
      <c r="C266" s="221">
        <v>1.0</v>
      </c>
    </row>
    <row r="267">
      <c r="A267" s="221">
        <v>251.0</v>
      </c>
      <c r="B267" s="221">
        <v>40.0</v>
      </c>
      <c r="C267" s="221">
        <v>1.0</v>
      </c>
    </row>
    <row r="268">
      <c r="A268" s="221">
        <v>252.0</v>
      </c>
      <c r="B268" s="221">
        <v>34.0</v>
      </c>
      <c r="C268" s="221">
        <v>40.0</v>
      </c>
    </row>
    <row r="269">
      <c r="A269" s="221">
        <v>252.0</v>
      </c>
      <c r="B269" s="221">
        <v>36.0</v>
      </c>
      <c r="C269" s="221">
        <v>12.0</v>
      </c>
    </row>
    <row r="270">
      <c r="A270" s="221">
        <v>252.0</v>
      </c>
      <c r="B270" s="221">
        <v>38.0</v>
      </c>
      <c r="C270" s="221">
        <v>18.0</v>
      </c>
    </row>
    <row r="271">
      <c r="A271" s="221">
        <v>252.0</v>
      </c>
      <c r="B271" s="221">
        <v>40.0</v>
      </c>
      <c r="C271" s="221">
        <v>2.0</v>
      </c>
    </row>
    <row r="272">
      <c r="A272" s="221">
        <v>253.0</v>
      </c>
      <c r="B272" s="221">
        <v>35.0</v>
      </c>
      <c r="C272" s="221">
        <v>3.0</v>
      </c>
    </row>
    <row r="273">
      <c r="A273" s="221">
        <v>253.0</v>
      </c>
      <c r="B273" s="221">
        <v>36.0</v>
      </c>
      <c r="C273" s="221">
        <v>46.0</v>
      </c>
    </row>
    <row r="274">
      <c r="A274" s="221">
        <v>253.0</v>
      </c>
      <c r="B274" s="221">
        <v>37.0</v>
      </c>
      <c r="C274" s="221">
        <v>3.0</v>
      </c>
    </row>
    <row r="275">
      <c r="A275" s="221">
        <v>253.0</v>
      </c>
      <c r="B275" s="221">
        <v>38.0</v>
      </c>
      <c r="C275" s="221">
        <v>1.0</v>
      </c>
    </row>
    <row r="276">
      <c r="A276" s="221">
        <v>253.0</v>
      </c>
      <c r="B276" s="221">
        <v>39.0</v>
      </c>
      <c r="C276" s="221">
        <v>4.0</v>
      </c>
    </row>
    <row r="277">
      <c r="A277" s="221">
        <v>253.0</v>
      </c>
      <c r="B277" s="221">
        <v>40.0</v>
      </c>
      <c r="C277" s="221">
        <v>3.0</v>
      </c>
    </row>
    <row r="278">
      <c r="A278" s="221">
        <v>254.0</v>
      </c>
      <c r="B278" s="221">
        <v>34.0</v>
      </c>
      <c r="C278" s="221">
        <v>36.0</v>
      </c>
    </row>
    <row r="279">
      <c r="A279" s="221">
        <v>254.0</v>
      </c>
      <c r="B279" s="221">
        <v>36.0</v>
      </c>
      <c r="C279" s="221">
        <v>18.0</v>
      </c>
    </row>
    <row r="280">
      <c r="A280" s="221">
        <v>254.0</v>
      </c>
      <c r="B280" s="221">
        <v>38.0</v>
      </c>
      <c r="C280" s="221">
        <v>1.0</v>
      </c>
    </row>
    <row r="281">
      <c r="A281" s="221">
        <v>254.0</v>
      </c>
      <c r="B281" s="221">
        <v>39.0</v>
      </c>
      <c r="C281" s="221">
        <v>3.0</v>
      </c>
    </row>
    <row r="282">
      <c r="A282" s="221">
        <v>254.0</v>
      </c>
      <c r="B282" s="221">
        <v>40.0</v>
      </c>
      <c r="C282" s="221">
        <v>4.0</v>
      </c>
    </row>
    <row r="283">
      <c r="A283" s="221">
        <v>255.0</v>
      </c>
      <c r="B283" s="221">
        <v>34.0</v>
      </c>
      <c r="C283" s="221">
        <v>13.0</v>
      </c>
    </row>
    <row r="284">
      <c r="A284" s="221">
        <v>255.0</v>
      </c>
      <c r="B284" s="221">
        <v>35.0</v>
      </c>
      <c r="C284" s="221">
        <v>6.0</v>
      </c>
    </row>
    <row r="285">
      <c r="A285" s="221">
        <v>255.0</v>
      </c>
      <c r="B285" s="221">
        <v>36.0</v>
      </c>
      <c r="C285" s="221">
        <v>6.0</v>
      </c>
    </row>
    <row r="286">
      <c r="A286" s="221">
        <v>255.0</v>
      </c>
      <c r="B286" s="221">
        <v>37.0</v>
      </c>
      <c r="C286" s="221">
        <v>47.0</v>
      </c>
    </row>
    <row r="287">
      <c r="A287" s="221">
        <v>255.0</v>
      </c>
      <c r="B287" s="221">
        <v>38.0</v>
      </c>
      <c r="C287" s="221">
        <v>17.0</v>
      </c>
    </row>
    <row r="288">
      <c r="A288" s="221">
        <v>255.0</v>
      </c>
      <c r="B288" s="221">
        <v>39.0</v>
      </c>
      <c r="C288" s="221">
        <v>9.0</v>
      </c>
    </row>
    <row r="289">
      <c r="A289" s="221">
        <v>255.0</v>
      </c>
      <c r="B289" s="221">
        <v>40.0</v>
      </c>
      <c r="C289" s="221">
        <v>37.0</v>
      </c>
    </row>
    <row r="290">
      <c r="A290" s="221">
        <v>256.0</v>
      </c>
      <c r="B290" s="221">
        <v>36.0</v>
      </c>
      <c r="C290" s="221">
        <v>87.0</v>
      </c>
    </row>
    <row r="291">
      <c r="A291" s="221">
        <v>256.0</v>
      </c>
      <c r="B291" s="221">
        <v>37.0</v>
      </c>
      <c r="C291" s="221">
        <v>3.0</v>
      </c>
    </row>
    <row r="292">
      <c r="A292" s="221">
        <v>256.0</v>
      </c>
      <c r="B292" s="221">
        <v>38.0</v>
      </c>
      <c r="C292" s="221">
        <v>1.0</v>
      </c>
    </row>
    <row r="293">
      <c r="A293" s="221">
        <v>256.0</v>
      </c>
      <c r="B293" s="221">
        <v>39.0</v>
      </c>
      <c r="C293" s="221">
        <v>9.0</v>
      </c>
    </row>
    <row r="294">
      <c r="A294" s="221">
        <v>256.0</v>
      </c>
      <c r="B294" s="221">
        <v>40.0</v>
      </c>
      <c r="C294" s="221">
        <v>24.0</v>
      </c>
    </row>
    <row r="295">
      <c r="A295" s="221">
        <v>257.0</v>
      </c>
      <c r="B295" s="221">
        <v>35.0</v>
      </c>
      <c r="C295" s="221">
        <v>9.0</v>
      </c>
    </row>
    <row r="296">
      <c r="A296" s="221">
        <v>257.0</v>
      </c>
      <c r="B296" s="221">
        <v>36.0</v>
      </c>
      <c r="C296" s="221">
        <v>110.0</v>
      </c>
    </row>
    <row r="297">
      <c r="A297" s="221">
        <v>257.0</v>
      </c>
      <c r="B297" s="221">
        <v>37.0</v>
      </c>
      <c r="C297" s="221">
        <v>4.0</v>
      </c>
    </row>
    <row r="298">
      <c r="A298" s="221">
        <v>257.0</v>
      </c>
      <c r="B298" s="221">
        <v>38.0</v>
      </c>
      <c r="C298" s="221">
        <v>4.0</v>
      </c>
    </row>
    <row r="299">
      <c r="A299" s="221">
        <v>257.0</v>
      </c>
      <c r="B299" s="221">
        <v>39.0</v>
      </c>
      <c r="C299" s="221">
        <v>2.0</v>
      </c>
    </row>
    <row r="300">
      <c r="A300" s="221">
        <v>257.0</v>
      </c>
      <c r="B300" s="221">
        <v>40.0</v>
      </c>
      <c r="C300" s="221">
        <v>12.0</v>
      </c>
    </row>
    <row r="301">
      <c r="A301" s="221">
        <v>258.0</v>
      </c>
      <c r="B301" s="221">
        <v>35.0</v>
      </c>
      <c r="C301" s="221">
        <v>57.0</v>
      </c>
    </row>
    <row r="302">
      <c r="A302" s="221">
        <v>258.0</v>
      </c>
      <c r="B302" s="221">
        <v>36.0</v>
      </c>
      <c r="C302" s="221">
        <v>54.0</v>
      </c>
    </row>
    <row r="303">
      <c r="A303" s="221">
        <v>258.0</v>
      </c>
      <c r="B303" s="221">
        <v>37.0</v>
      </c>
      <c r="C303" s="221">
        <v>3.0</v>
      </c>
    </row>
    <row r="304">
      <c r="A304" s="221">
        <v>258.0</v>
      </c>
      <c r="B304" s="221">
        <v>38.0</v>
      </c>
      <c r="C304" s="221">
        <v>3.0</v>
      </c>
    </row>
    <row r="305">
      <c r="A305" s="221">
        <v>258.0</v>
      </c>
      <c r="B305" s="221">
        <v>39.0</v>
      </c>
      <c r="C305" s="221">
        <v>3.0</v>
      </c>
    </row>
    <row r="306">
      <c r="A306" s="221">
        <v>258.0</v>
      </c>
      <c r="B306" s="221">
        <v>40.0</v>
      </c>
      <c r="C306" s="221">
        <v>16.0</v>
      </c>
    </row>
    <row r="307">
      <c r="A307" s="221">
        <v>259.0</v>
      </c>
      <c r="B307" s="221">
        <v>35.0</v>
      </c>
      <c r="C307" s="221">
        <v>104.0</v>
      </c>
    </row>
    <row r="308">
      <c r="A308" s="221">
        <v>259.0</v>
      </c>
      <c r="B308" s="221">
        <v>37.0</v>
      </c>
      <c r="C308" s="221">
        <v>2.0</v>
      </c>
    </row>
    <row r="309">
      <c r="A309" s="221">
        <v>259.0</v>
      </c>
      <c r="B309" s="221">
        <v>38.0</v>
      </c>
      <c r="C309" s="221">
        <v>3.0</v>
      </c>
    </row>
    <row r="310">
      <c r="A310" s="221">
        <v>259.0</v>
      </c>
      <c r="B310" s="221">
        <v>39.0</v>
      </c>
      <c r="C310" s="221">
        <v>4.0</v>
      </c>
    </row>
    <row r="311">
      <c r="A311" s="221">
        <v>259.0</v>
      </c>
      <c r="B311" s="221">
        <v>40.0</v>
      </c>
      <c r="C311" s="221">
        <v>19.0</v>
      </c>
    </row>
    <row r="312">
      <c r="A312" s="221">
        <v>260.0</v>
      </c>
      <c r="B312" s="221">
        <v>35.0</v>
      </c>
      <c r="C312" s="221">
        <v>2.0</v>
      </c>
    </row>
    <row r="313">
      <c r="A313" s="221">
        <v>260.0</v>
      </c>
      <c r="B313" s="221">
        <v>36.0</v>
      </c>
      <c r="C313" s="221">
        <v>67.0</v>
      </c>
    </row>
    <row r="314">
      <c r="A314" s="221">
        <v>260.0</v>
      </c>
      <c r="B314" s="221">
        <v>37.0</v>
      </c>
      <c r="C314" s="221">
        <v>20.0</v>
      </c>
    </row>
    <row r="315">
      <c r="A315" s="221">
        <v>260.0</v>
      </c>
      <c r="B315" s="221">
        <v>38.0</v>
      </c>
      <c r="C315" s="221">
        <v>4.0</v>
      </c>
    </row>
    <row r="316">
      <c r="A316" s="221">
        <v>260.0</v>
      </c>
      <c r="B316" s="221">
        <v>39.0</v>
      </c>
      <c r="C316" s="221">
        <v>17.0</v>
      </c>
    </row>
    <row r="317">
      <c r="A317" s="221">
        <v>260.0</v>
      </c>
      <c r="B317" s="221">
        <v>40.0</v>
      </c>
      <c r="C317" s="221">
        <v>29.0</v>
      </c>
    </row>
    <row r="318">
      <c r="A318" s="221">
        <v>261.0</v>
      </c>
      <c r="B318" s="221">
        <v>35.0</v>
      </c>
      <c r="C318" s="221">
        <v>51.0</v>
      </c>
    </row>
    <row r="319">
      <c r="A319" s="221">
        <v>261.0</v>
      </c>
      <c r="B319" s="221">
        <v>36.0</v>
      </c>
      <c r="C319" s="221">
        <v>2.0</v>
      </c>
    </row>
    <row r="320">
      <c r="A320" s="221">
        <v>261.0</v>
      </c>
      <c r="B320" s="221">
        <v>37.0</v>
      </c>
      <c r="C320" s="221">
        <v>3.0</v>
      </c>
    </row>
    <row r="321">
      <c r="A321" s="221">
        <v>261.0</v>
      </c>
      <c r="B321" s="221">
        <v>38.0</v>
      </c>
      <c r="C321" s="221">
        <v>20.0</v>
      </c>
    </row>
    <row r="322">
      <c r="A322" s="221">
        <v>261.0</v>
      </c>
      <c r="B322" s="221">
        <v>39.0</v>
      </c>
      <c r="C322" s="221">
        <v>7.0</v>
      </c>
    </row>
    <row r="323">
      <c r="A323" s="221">
        <v>261.0</v>
      </c>
      <c r="B323" s="221">
        <v>40.0</v>
      </c>
      <c r="C323" s="221">
        <v>44.0</v>
      </c>
    </row>
    <row r="324">
      <c r="A324" s="221">
        <v>262.0</v>
      </c>
      <c r="B324" s="221">
        <v>35.0</v>
      </c>
      <c r="C324" s="221">
        <v>36.0</v>
      </c>
    </row>
    <row r="325">
      <c r="A325" s="221">
        <v>262.0</v>
      </c>
      <c r="B325" s="221">
        <v>36.0</v>
      </c>
      <c r="C325" s="221">
        <v>4.0</v>
      </c>
    </row>
    <row r="326">
      <c r="A326" s="221">
        <v>262.0</v>
      </c>
      <c r="B326" s="221">
        <v>37.0</v>
      </c>
      <c r="C326" s="221">
        <v>24.0</v>
      </c>
    </row>
    <row r="327">
      <c r="A327" s="221">
        <v>262.0</v>
      </c>
      <c r="B327" s="221">
        <v>38.0</v>
      </c>
      <c r="C327" s="221">
        <v>3.0</v>
      </c>
    </row>
    <row r="328">
      <c r="A328" s="221">
        <v>262.0</v>
      </c>
      <c r="B328" s="221">
        <v>39.0</v>
      </c>
      <c r="C328" s="221">
        <v>14.0</v>
      </c>
    </row>
    <row r="329">
      <c r="A329" s="221">
        <v>262.0</v>
      </c>
      <c r="B329" s="221">
        <v>40.0</v>
      </c>
      <c r="C329" s="221">
        <v>50.0</v>
      </c>
    </row>
    <row r="330">
      <c r="A330" s="221">
        <v>263.0</v>
      </c>
      <c r="B330" s="221">
        <v>34.0</v>
      </c>
      <c r="C330" s="221">
        <v>173.0</v>
      </c>
    </row>
    <row r="331">
      <c r="A331" s="221">
        <v>263.0</v>
      </c>
      <c r="B331" s="221">
        <v>35.0</v>
      </c>
      <c r="C331" s="221">
        <v>42.0</v>
      </c>
    </row>
    <row r="332">
      <c r="A332" s="221">
        <v>263.0</v>
      </c>
      <c r="B332" s="221">
        <v>36.0</v>
      </c>
      <c r="C332" s="221">
        <v>13.0</v>
      </c>
    </row>
    <row r="333">
      <c r="A333" s="221">
        <v>264.0</v>
      </c>
      <c r="B333" s="221">
        <v>34.0</v>
      </c>
      <c r="C333" s="221">
        <v>500.0</v>
      </c>
    </row>
    <row r="334">
      <c r="A334" s="221">
        <v>264.0</v>
      </c>
      <c r="B334" s="221">
        <v>35.0</v>
      </c>
      <c r="C334" s="221">
        <v>40.0</v>
      </c>
    </row>
    <row r="335">
      <c r="A335" s="221">
        <v>264.0</v>
      </c>
      <c r="B335" s="221">
        <v>36.0</v>
      </c>
      <c r="C335" s="221">
        <v>19.0</v>
      </c>
    </row>
    <row r="336">
      <c r="A336" s="221">
        <v>264.0</v>
      </c>
      <c r="B336" s="221">
        <v>37.0</v>
      </c>
      <c r="C336" s="221">
        <v>7.0</v>
      </c>
    </row>
    <row r="337">
      <c r="A337" s="221">
        <v>266.0</v>
      </c>
      <c r="B337" s="221">
        <v>34.0</v>
      </c>
      <c r="C337" s="221">
        <v>31.0</v>
      </c>
    </row>
    <row r="338">
      <c r="A338" s="221">
        <v>266.0</v>
      </c>
      <c r="B338" s="221">
        <v>35.0</v>
      </c>
      <c r="C338" s="221">
        <v>26.0</v>
      </c>
    </row>
    <row r="339">
      <c r="A339" s="221">
        <v>267.0</v>
      </c>
      <c r="B339" s="221">
        <v>34.0</v>
      </c>
      <c r="C339" s="221">
        <v>1876.0</v>
      </c>
    </row>
    <row r="340">
      <c r="A340" s="221">
        <v>267.0</v>
      </c>
      <c r="B340" s="221">
        <v>39.0</v>
      </c>
      <c r="C340" s="221">
        <v>12.0</v>
      </c>
    </row>
    <row r="341">
      <c r="A341" s="221">
        <v>267.0</v>
      </c>
      <c r="B341" s="221">
        <v>40.0</v>
      </c>
      <c r="C341" s="221">
        <v>4.0</v>
      </c>
    </row>
    <row r="342">
      <c r="A342" s="221">
        <v>269.0</v>
      </c>
      <c r="B342" s="221">
        <v>34.0</v>
      </c>
      <c r="C342" s="221">
        <v>150.0</v>
      </c>
    </row>
    <row r="343">
      <c r="A343" s="221">
        <v>269.0</v>
      </c>
      <c r="B343" s="221">
        <v>35.0</v>
      </c>
      <c r="C343" s="221">
        <v>18.0</v>
      </c>
    </row>
    <row r="344">
      <c r="A344" s="221">
        <v>269.0</v>
      </c>
      <c r="B344" s="221">
        <v>36.0</v>
      </c>
      <c r="C344" s="221">
        <v>12.0</v>
      </c>
    </row>
    <row r="345">
      <c r="A345" s="221">
        <v>270.0</v>
      </c>
      <c r="B345" s="221">
        <v>34.0</v>
      </c>
      <c r="C345" s="221">
        <v>11.0</v>
      </c>
    </row>
    <row r="346">
      <c r="A346" s="221">
        <v>270.0</v>
      </c>
      <c r="B346" s="221">
        <v>36.0</v>
      </c>
      <c r="C346" s="221">
        <v>2.0</v>
      </c>
    </row>
    <row r="347">
      <c r="A347" s="221">
        <v>270.0</v>
      </c>
      <c r="B347" s="221">
        <v>37.0</v>
      </c>
      <c r="C347" s="221">
        <v>11.0</v>
      </c>
    </row>
    <row r="348">
      <c r="A348" s="221">
        <v>377.0</v>
      </c>
      <c r="B348" s="221">
        <v>34.0</v>
      </c>
      <c r="C348" s="221">
        <v>916.0</v>
      </c>
    </row>
    <row r="349">
      <c r="A349" s="221">
        <v>377.0</v>
      </c>
      <c r="B349" s="221">
        <v>35.0</v>
      </c>
      <c r="C349" s="221">
        <v>64.0</v>
      </c>
    </row>
    <row r="350">
      <c r="A350" s="221">
        <v>377.0</v>
      </c>
      <c r="B350" s="221">
        <v>36.0</v>
      </c>
      <c r="C350" s="221">
        <v>29.0</v>
      </c>
    </row>
    <row r="351">
      <c r="A351" s="221">
        <v>377.0</v>
      </c>
      <c r="B351" s="221">
        <v>38.0</v>
      </c>
      <c r="C351" s="221">
        <v>4.0</v>
      </c>
    </row>
    <row r="352">
      <c r="A352" s="221">
        <v>380.0</v>
      </c>
      <c r="B352" s="221">
        <v>34.0</v>
      </c>
      <c r="C352" s="221">
        <v>916.0</v>
      </c>
    </row>
    <row r="353">
      <c r="A353" s="221">
        <v>380.0</v>
      </c>
      <c r="B353" s="221">
        <v>35.0</v>
      </c>
      <c r="C353" s="221">
        <v>64.0</v>
      </c>
    </row>
    <row r="354">
      <c r="A354" s="221">
        <v>380.0</v>
      </c>
      <c r="B354" s="221">
        <v>36.0</v>
      </c>
      <c r="C354" s="221">
        <v>29.0</v>
      </c>
    </row>
    <row r="355">
      <c r="A355" s="221">
        <v>380.0</v>
      </c>
      <c r="B355" s="221">
        <v>38.0</v>
      </c>
      <c r="C355" s="221">
        <v>4.0</v>
      </c>
    </row>
    <row r="356">
      <c r="A356" s="221">
        <v>380.0</v>
      </c>
      <c r="B356" s="221">
        <v>3685.0</v>
      </c>
      <c r="C356" s="221">
        <v>3.0</v>
      </c>
    </row>
    <row r="357">
      <c r="A357" s="221">
        <v>380.0</v>
      </c>
      <c r="B357" s="221">
        <v>11399.0</v>
      </c>
      <c r="C357" s="221">
        <v>1.0</v>
      </c>
    </row>
    <row r="358">
      <c r="A358" s="221">
        <v>380.0</v>
      </c>
      <c r="B358" s="221">
        <v>11558.0</v>
      </c>
      <c r="C358" s="221">
        <v>3.0</v>
      </c>
    </row>
    <row r="359">
      <c r="A359" s="221">
        <v>393.0</v>
      </c>
      <c r="B359" s="221">
        <v>34.0</v>
      </c>
      <c r="C359" s="221">
        <v>458.0</v>
      </c>
    </row>
    <row r="360">
      <c r="A360" s="221">
        <v>393.0</v>
      </c>
      <c r="B360" s="221">
        <v>35.0</v>
      </c>
      <c r="C360" s="221">
        <v>610.0</v>
      </c>
    </row>
    <row r="361">
      <c r="A361" s="221">
        <v>393.0</v>
      </c>
      <c r="B361" s="221">
        <v>36.0</v>
      </c>
      <c r="C361" s="221">
        <v>51.0</v>
      </c>
    </row>
    <row r="362">
      <c r="A362" s="221">
        <v>393.0</v>
      </c>
      <c r="B362" s="221">
        <v>37.0</v>
      </c>
      <c r="C362" s="221">
        <v>4.0</v>
      </c>
    </row>
    <row r="363">
      <c r="A363" s="221">
        <v>393.0</v>
      </c>
      <c r="B363" s="221">
        <v>38.0</v>
      </c>
      <c r="C363" s="221">
        <v>3.0</v>
      </c>
    </row>
    <row r="364">
      <c r="A364" s="221">
        <v>394.0</v>
      </c>
      <c r="B364" s="221">
        <v>34.0</v>
      </c>
      <c r="C364" s="221">
        <v>458.0</v>
      </c>
    </row>
    <row r="365">
      <c r="A365" s="221">
        <v>394.0</v>
      </c>
      <c r="B365" s="221">
        <v>35.0</v>
      </c>
      <c r="C365" s="221">
        <v>610.0</v>
      </c>
    </row>
    <row r="366">
      <c r="A366" s="221">
        <v>394.0</v>
      </c>
      <c r="B366" s="221">
        <v>36.0</v>
      </c>
      <c r="C366" s="221">
        <v>51.0</v>
      </c>
    </row>
    <row r="367">
      <c r="A367" s="221">
        <v>394.0</v>
      </c>
      <c r="B367" s="221">
        <v>37.0</v>
      </c>
      <c r="C367" s="221">
        <v>4.0</v>
      </c>
    </row>
    <row r="368">
      <c r="A368" s="221">
        <v>394.0</v>
      </c>
      <c r="B368" s="221">
        <v>38.0</v>
      </c>
      <c r="C368" s="221">
        <v>3.0</v>
      </c>
    </row>
    <row r="369">
      <c r="A369" s="221">
        <v>394.0</v>
      </c>
      <c r="B369" s="221">
        <v>3685.0</v>
      </c>
      <c r="C369" s="221">
        <v>1.0</v>
      </c>
    </row>
    <row r="370">
      <c r="A370" s="221">
        <v>394.0</v>
      </c>
      <c r="B370" s="221">
        <v>9838.0</v>
      </c>
      <c r="C370" s="221">
        <v>3.0</v>
      </c>
    </row>
    <row r="371">
      <c r="A371" s="221">
        <v>394.0</v>
      </c>
      <c r="B371" s="221">
        <v>11399.0</v>
      </c>
      <c r="C371" s="221">
        <v>1.0</v>
      </c>
    </row>
    <row r="372">
      <c r="A372" s="221">
        <v>399.0</v>
      </c>
      <c r="B372" s="221">
        <v>34.0</v>
      </c>
      <c r="C372" s="221">
        <v>1327.0</v>
      </c>
    </row>
    <row r="373">
      <c r="A373" s="221">
        <v>399.0</v>
      </c>
      <c r="B373" s="221">
        <v>35.0</v>
      </c>
      <c r="C373" s="221">
        <v>481.0</v>
      </c>
    </row>
    <row r="374">
      <c r="A374" s="221">
        <v>399.0</v>
      </c>
      <c r="B374" s="221">
        <v>36.0</v>
      </c>
      <c r="C374" s="221">
        <v>113.0</v>
      </c>
    </row>
    <row r="375">
      <c r="A375" s="221">
        <v>400.0</v>
      </c>
      <c r="B375" s="221">
        <v>34.0</v>
      </c>
      <c r="C375" s="221">
        <v>1327.0</v>
      </c>
    </row>
    <row r="376">
      <c r="A376" s="221">
        <v>400.0</v>
      </c>
      <c r="B376" s="221">
        <v>35.0</v>
      </c>
      <c r="C376" s="221">
        <v>481.0</v>
      </c>
    </row>
    <row r="377">
      <c r="A377" s="221">
        <v>400.0</v>
      </c>
      <c r="B377" s="221">
        <v>36.0</v>
      </c>
      <c r="C377" s="221">
        <v>113.0</v>
      </c>
    </row>
    <row r="378">
      <c r="A378" s="221">
        <v>400.0</v>
      </c>
      <c r="B378" s="221">
        <v>9838.0</v>
      </c>
      <c r="C378" s="221">
        <v>1.0</v>
      </c>
    </row>
    <row r="379">
      <c r="A379" s="221">
        <v>400.0</v>
      </c>
      <c r="B379" s="221">
        <v>11399.0</v>
      </c>
      <c r="C379" s="221">
        <v>1.0</v>
      </c>
    </row>
    <row r="380">
      <c r="A380" s="221">
        <v>400.0</v>
      </c>
      <c r="B380" s="221">
        <v>11556.0</v>
      </c>
      <c r="C380" s="221">
        <v>3.0</v>
      </c>
    </row>
    <row r="381">
      <c r="A381" s="221">
        <v>405.0</v>
      </c>
      <c r="B381" s="221">
        <v>34.0</v>
      </c>
      <c r="C381" s="221">
        <v>415.0</v>
      </c>
    </row>
    <row r="382">
      <c r="A382" s="221">
        <v>405.0</v>
      </c>
      <c r="B382" s="221">
        <v>35.0</v>
      </c>
      <c r="C382" s="221">
        <v>6.0</v>
      </c>
    </row>
    <row r="383">
      <c r="A383" s="221">
        <v>405.0</v>
      </c>
      <c r="B383" s="221">
        <v>36.0</v>
      </c>
      <c r="C383" s="221">
        <v>3.0</v>
      </c>
    </row>
    <row r="384">
      <c r="A384" s="221">
        <v>405.0</v>
      </c>
      <c r="B384" s="221">
        <v>38.0</v>
      </c>
      <c r="C384" s="221">
        <v>2.0</v>
      </c>
    </row>
    <row r="385">
      <c r="A385" s="221">
        <v>406.0</v>
      </c>
      <c r="B385" s="221">
        <v>34.0</v>
      </c>
      <c r="C385" s="221">
        <v>620.0</v>
      </c>
    </row>
    <row r="386">
      <c r="A386" s="221">
        <v>406.0</v>
      </c>
      <c r="B386" s="221">
        <v>35.0</v>
      </c>
      <c r="C386" s="221">
        <v>8.0</v>
      </c>
    </row>
    <row r="387">
      <c r="A387" s="221">
        <v>406.0</v>
      </c>
      <c r="B387" s="221">
        <v>36.0</v>
      </c>
      <c r="C387" s="221">
        <v>4.0</v>
      </c>
    </row>
    <row r="388">
      <c r="A388" s="221">
        <v>406.0</v>
      </c>
      <c r="B388" s="221">
        <v>38.0</v>
      </c>
      <c r="C388" s="221">
        <v>3.0</v>
      </c>
    </row>
    <row r="389">
      <c r="A389" s="221">
        <v>406.0</v>
      </c>
      <c r="B389" s="221">
        <v>11399.0</v>
      </c>
      <c r="C389" s="221">
        <v>1.0</v>
      </c>
    </row>
    <row r="390">
      <c r="A390" s="221">
        <v>421.0</v>
      </c>
      <c r="B390" s="221">
        <v>34.0</v>
      </c>
      <c r="C390" s="221">
        <v>666.0</v>
      </c>
    </row>
    <row r="391">
      <c r="A391" s="221">
        <v>421.0</v>
      </c>
      <c r="B391" s="221">
        <v>35.0</v>
      </c>
      <c r="C391" s="221">
        <v>245.0</v>
      </c>
    </row>
    <row r="392">
      <c r="A392" s="221">
        <v>421.0</v>
      </c>
      <c r="B392" s="221">
        <v>36.0</v>
      </c>
      <c r="C392" s="221">
        <v>194.0</v>
      </c>
    </row>
    <row r="393">
      <c r="A393" s="221">
        <v>434.0</v>
      </c>
      <c r="B393" s="221">
        <v>34.0</v>
      </c>
      <c r="C393" s="221">
        <v>3967.0</v>
      </c>
    </row>
    <row r="394">
      <c r="A394" s="221">
        <v>434.0</v>
      </c>
      <c r="B394" s="221">
        <v>35.0</v>
      </c>
      <c r="C394" s="221">
        <v>2131.0</v>
      </c>
    </row>
    <row r="395">
      <c r="A395" s="221">
        <v>434.0</v>
      </c>
      <c r="B395" s="221">
        <v>36.0</v>
      </c>
      <c r="C395" s="221">
        <v>228.0</v>
      </c>
    </row>
    <row r="396">
      <c r="A396" s="221">
        <v>434.0</v>
      </c>
      <c r="B396" s="221">
        <v>37.0</v>
      </c>
      <c r="C396" s="221">
        <v>13.0</v>
      </c>
    </row>
    <row r="397">
      <c r="A397" s="221">
        <v>434.0</v>
      </c>
      <c r="B397" s="221">
        <v>38.0</v>
      </c>
      <c r="C397" s="221">
        <v>2.0</v>
      </c>
    </row>
    <row r="398">
      <c r="A398" s="221">
        <v>438.0</v>
      </c>
      <c r="B398" s="221">
        <v>34.0</v>
      </c>
      <c r="C398" s="221">
        <v>708.0</v>
      </c>
    </row>
    <row r="399">
      <c r="A399" s="221">
        <v>438.0</v>
      </c>
      <c r="B399" s="221">
        <v>35.0</v>
      </c>
      <c r="C399" s="221">
        <v>643.0</v>
      </c>
    </row>
    <row r="400">
      <c r="A400" s="221">
        <v>438.0</v>
      </c>
      <c r="B400" s="221">
        <v>36.0</v>
      </c>
      <c r="C400" s="221">
        <v>1.0</v>
      </c>
    </row>
    <row r="401">
      <c r="A401" s="221">
        <v>438.0</v>
      </c>
      <c r="B401" s="221">
        <v>38.0</v>
      </c>
      <c r="C401" s="221">
        <v>1.0</v>
      </c>
    </row>
    <row r="402">
      <c r="A402" s="221">
        <v>438.0</v>
      </c>
      <c r="B402" s="221">
        <v>11399.0</v>
      </c>
      <c r="C402" s="221">
        <v>1.0</v>
      </c>
    </row>
    <row r="403">
      <c r="A403" s="221">
        <v>438.0</v>
      </c>
      <c r="B403" s="221">
        <v>11530.0</v>
      </c>
      <c r="C403" s="221">
        <v>3.0</v>
      </c>
    </row>
    <row r="404">
      <c r="A404" s="221">
        <v>438.0</v>
      </c>
      <c r="B404" s="221">
        <v>11531.0</v>
      </c>
      <c r="C404" s="221">
        <v>15.0</v>
      </c>
    </row>
    <row r="405">
      <c r="A405" s="221">
        <v>438.0</v>
      </c>
      <c r="B405" s="221">
        <v>11549.0</v>
      </c>
      <c r="C405" s="221">
        <v>8.0</v>
      </c>
    </row>
    <row r="406">
      <c r="A406" s="221">
        <v>439.0</v>
      </c>
      <c r="B406" s="221">
        <v>34.0</v>
      </c>
      <c r="C406" s="221">
        <v>708.0</v>
      </c>
    </row>
    <row r="407">
      <c r="A407" s="221">
        <v>439.0</v>
      </c>
      <c r="B407" s="221">
        <v>35.0</v>
      </c>
      <c r="C407" s="221">
        <v>643.0</v>
      </c>
    </row>
    <row r="408">
      <c r="A408" s="221">
        <v>439.0</v>
      </c>
      <c r="B408" s="221">
        <v>36.0</v>
      </c>
      <c r="C408" s="221">
        <v>1.0</v>
      </c>
    </row>
    <row r="409">
      <c r="A409" s="221">
        <v>439.0</v>
      </c>
      <c r="B409" s="221">
        <v>38.0</v>
      </c>
      <c r="C409" s="221">
        <v>1.0</v>
      </c>
    </row>
    <row r="410">
      <c r="A410" s="221">
        <v>440.0</v>
      </c>
      <c r="B410" s="221">
        <v>34.0</v>
      </c>
      <c r="C410" s="221">
        <v>3967.0</v>
      </c>
    </row>
    <row r="411">
      <c r="A411" s="221">
        <v>440.0</v>
      </c>
      <c r="B411" s="221">
        <v>35.0</v>
      </c>
      <c r="C411" s="221">
        <v>2131.0</v>
      </c>
    </row>
    <row r="412">
      <c r="A412" s="221">
        <v>440.0</v>
      </c>
      <c r="B412" s="221">
        <v>36.0</v>
      </c>
      <c r="C412" s="221">
        <v>228.0</v>
      </c>
    </row>
    <row r="413">
      <c r="A413" s="221">
        <v>440.0</v>
      </c>
      <c r="B413" s="221">
        <v>37.0</v>
      </c>
      <c r="C413" s="221">
        <v>13.0</v>
      </c>
    </row>
    <row r="414">
      <c r="A414" s="221">
        <v>440.0</v>
      </c>
      <c r="B414" s="221">
        <v>38.0</v>
      </c>
      <c r="C414" s="221">
        <v>2.0</v>
      </c>
    </row>
    <row r="415">
      <c r="A415" s="221">
        <v>440.0</v>
      </c>
      <c r="B415" s="221">
        <v>11399.0</v>
      </c>
      <c r="C415" s="221">
        <v>17.0</v>
      </c>
    </row>
    <row r="416">
      <c r="A416" s="221">
        <v>440.0</v>
      </c>
      <c r="B416" s="221">
        <v>11530.0</v>
      </c>
      <c r="C416" s="221">
        <v>24.0</v>
      </c>
    </row>
    <row r="417">
      <c r="A417" s="221">
        <v>440.0</v>
      </c>
      <c r="B417" s="221">
        <v>11531.0</v>
      </c>
      <c r="C417" s="221">
        <v>15.0</v>
      </c>
    </row>
    <row r="418">
      <c r="A418" s="221">
        <v>440.0</v>
      </c>
      <c r="B418" s="221">
        <v>11549.0</v>
      </c>
      <c r="C418" s="221">
        <v>8.0</v>
      </c>
    </row>
    <row r="419">
      <c r="A419" s="221">
        <v>442.0</v>
      </c>
      <c r="B419" s="221">
        <v>34.0</v>
      </c>
      <c r="C419" s="221">
        <v>589.0</v>
      </c>
    </row>
    <row r="420">
      <c r="A420" s="221">
        <v>442.0</v>
      </c>
      <c r="B420" s="221">
        <v>35.0</v>
      </c>
      <c r="C420" s="221">
        <v>3.0</v>
      </c>
    </row>
    <row r="421">
      <c r="A421" s="221">
        <v>442.0</v>
      </c>
      <c r="B421" s="221">
        <v>36.0</v>
      </c>
      <c r="C421" s="221">
        <v>14.0</v>
      </c>
    </row>
    <row r="422">
      <c r="A422" s="221">
        <v>443.0</v>
      </c>
      <c r="B422" s="221">
        <v>34.0</v>
      </c>
      <c r="C422" s="221">
        <v>551.0</v>
      </c>
    </row>
    <row r="423">
      <c r="A423" s="221">
        <v>443.0</v>
      </c>
      <c r="B423" s="221">
        <v>36.0</v>
      </c>
      <c r="C423" s="221">
        <v>34.0</v>
      </c>
    </row>
    <row r="424">
      <c r="A424" s="221">
        <v>444.0</v>
      </c>
      <c r="B424" s="221">
        <v>34.0</v>
      </c>
      <c r="C424" s="221">
        <v>1111.0</v>
      </c>
    </row>
    <row r="425">
      <c r="A425" s="221">
        <v>447.0</v>
      </c>
      <c r="B425" s="221">
        <v>34.0</v>
      </c>
      <c r="C425" s="221">
        <v>502.0</v>
      </c>
    </row>
    <row r="426">
      <c r="A426" s="221">
        <v>447.0</v>
      </c>
      <c r="B426" s="221">
        <v>35.0</v>
      </c>
      <c r="C426" s="221">
        <v>297.0</v>
      </c>
    </row>
    <row r="427">
      <c r="A427" s="221">
        <v>447.0</v>
      </c>
      <c r="B427" s="221">
        <v>36.0</v>
      </c>
      <c r="C427" s="221">
        <v>334.0</v>
      </c>
    </row>
    <row r="428">
      <c r="A428" s="221">
        <v>447.0</v>
      </c>
      <c r="B428" s="221">
        <v>37.0</v>
      </c>
      <c r="C428" s="221">
        <v>197.0</v>
      </c>
    </row>
    <row r="429">
      <c r="A429" s="221">
        <v>447.0</v>
      </c>
      <c r="B429" s="221">
        <v>39.0</v>
      </c>
      <c r="C429" s="221">
        <v>4.0</v>
      </c>
    </row>
    <row r="430">
      <c r="A430" s="221">
        <v>448.0</v>
      </c>
      <c r="B430" s="221">
        <v>34.0</v>
      </c>
      <c r="C430" s="221">
        <v>502.0</v>
      </c>
    </row>
    <row r="431">
      <c r="A431" s="221">
        <v>448.0</v>
      </c>
      <c r="B431" s="221">
        <v>35.0</v>
      </c>
      <c r="C431" s="221">
        <v>297.0</v>
      </c>
    </row>
    <row r="432">
      <c r="A432" s="221">
        <v>448.0</v>
      </c>
      <c r="B432" s="221">
        <v>36.0</v>
      </c>
      <c r="C432" s="221">
        <v>334.0</v>
      </c>
    </row>
    <row r="433">
      <c r="A433" s="221">
        <v>448.0</v>
      </c>
      <c r="B433" s="221">
        <v>37.0</v>
      </c>
      <c r="C433" s="221">
        <v>197.0</v>
      </c>
    </row>
    <row r="434">
      <c r="A434" s="221">
        <v>448.0</v>
      </c>
      <c r="B434" s="221">
        <v>39.0</v>
      </c>
      <c r="C434" s="221">
        <v>4.0</v>
      </c>
    </row>
    <row r="435">
      <c r="A435" s="221">
        <v>448.0</v>
      </c>
      <c r="B435" s="221">
        <v>9840.0</v>
      </c>
      <c r="C435" s="221">
        <v>8.0</v>
      </c>
    </row>
    <row r="436">
      <c r="A436" s="221">
        <v>448.0</v>
      </c>
      <c r="B436" s="221">
        <v>9842.0</v>
      </c>
      <c r="C436" s="221">
        <v>15.0</v>
      </c>
    </row>
    <row r="437">
      <c r="A437" s="221">
        <v>448.0</v>
      </c>
      <c r="B437" s="221">
        <v>11399.0</v>
      </c>
      <c r="C437" s="221">
        <v>8.0</v>
      </c>
    </row>
    <row r="438">
      <c r="A438" s="221">
        <v>448.0</v>
      </c>
      <c r="B438" s="221">
        <v>11534.0</v>
      </c>
      <c r="C438" s="221">
        <v>3.0</v>
      </c>
    </row>
    <row r="439">
      <c r="A439" s="221">
        <v>448.0</v>
      </c>
      <c r="B439" s="221">
        <v>11540.0</v>
      </c>
      <c r="C439" s="221">
        <v>9.0</v>
      </c>
    </row>
    <row r="440">
      <c r="A440" s="221">
        <v>450.0</v>
      </c>
      <c r="B440" s="221">
        <v>34.0</v>
      </c>
      <c r="C440" s="221">
        <v>231.0</v>
      </c>
    </row>
    <row r="441">
      <c r="A441" s="221">
        <v>450.0</v>
      </c>
      <c r="B441" s="221">
        <v>35.0</v>
      </c>
      <c r="C441" s="221">
        <v>220.0</v>
      </c>
    </row>
    <row r="442">
      <c r="A442" s="221">
        <v>451.0</v>
      </c>
      <c r="B442" s="221">
        <v>34.0</v>
      </c>
      <c r="C442" s="221">
        <v>1102.0</v>
      </c>
    </row>
    <row r="443">
      <c r="A443" s="221">
        <v>451.0</v>
      </c>
      <c r="B443" s="221">
        <v>35.0</v>
      </c>
      <c r="C443" s="221">
        <v>113.0</v>
      </c>
    </row>
    <row r="444">
      <c r="A444" s="221">
        <v>451.0</v>
      </c>
      <c r="B444" s="221">
        <v>36.0</v>
      </c>
      <c r="C444" s="221">
        <v>4.0</v>
      </c>
    </row>
    <row r="445">
      <c r="A445" s="221">
        <v>451.0</v>
      </c>
      <c r="B445" s="221">
        <v>38.0</v>
      </c>
      <c r="C445" s="221">
        <v>2.0</v>
      </c>
    </row>
    <row r="446">
      <c r="A446" s="221">
        <v>451.0</v>
      </c>
      <c r="B446" s="221">
        <v>39.0</v>
      </c>
      <c r="C446" s="221">
        <v>2.0</v>
      </c>
    </row>
    <row r="447">
      <c r="A447" s="221">
        <v>452.0</v>
      </c>
      <c r="B447" s="221">
        <v>34.0</v>
      </c>
      <c r="C447" s="221">
        <v>1742.0</v>
      </c>
    </row>
    <row r="448">
      <c r="A448" s="221">
        <v>452.0</v>
      </c>
      <c r="B448" s="221">
        <v>35.0</v>
      </c>
      <c r="C448" s="221">
        <v>6.0</v>
      </c>
    </row>
    <row r="449">
      <c r="A449" s="221">
        <v>452.0</v>
      </c>
      <c r="B449" s="221">
        <v>36.0</v>
      </c>
      <c r="C449" s="221">
        <v>78.0</v>
      </c>
    </row>
    <row r="450">
      <c r="A450" s="221">
        <v>452.0</v>
      </c>
      <c r="B450" s="221">
        <v>37.0</v>
      </c>
      <c r="C450" s="221">
        <v>13.0</v>
      </c>
    </row>
    <row r="451">
      <c r="A451" s="221">
        <v>452.0</v>
      </c>
      <c r="B451" s="221">
        <v>39.0</v>
      </c>
      <c r="C451" s="221">
        <v>2.0</v>
      </c>
    </row>
    <row r="452">
      <c r="A452" s="221">
        <v>453.0</v>
      </c>
      <c r="B452" s="221">
        <v>34.0</v>
      </c>
      <c r="C452" s="221">
        <v>1556.0</v>
      </c>
    </row>
    <row r="453">
      <c r="A453" s="221">
        <v>453.0</v>
      </c>
      <c r="B453" s="221">
        <v>35.0</v>
      </c>
      <c r="C453" s="221">
        <v>1158.0</v>
      </c>
    </row>
    <row r="454">
      <c r="A454" s="221">
        <v>453.0</v>
      </c>
      <c r="B454" s="221">
        <v>36.0</v>
      </c>
      <c r="C454" s="221">
        <v>3.0</v>
      </c>
    </row>
    <row r="455">
      <c r="A455" s="221">
        <v>453.0</v>
      </c>
      <c r="B455" s="221">
        <v>37.0</v>
      </c>
      <c r="C455" s="221">
        <v>7.0</v>
      </c>
    </row>
    <row r="456">
      <c r="A456" s="221">
        <v>454.0</v>
      </c>
      <c r="B456" s="221">
        <v>34.0</v>
      </c>
      <c r="C456" s="221">
        <v>2200.0</v>
      </c>
    </row>
    <row r="457">
      <c r="A457" s="221">
        <v>454.0</v>
      </c>
      <c r="B457" s="221">
        <v>35.0</v>
      </c>
      <c r="C457" s="221">
        <v>809.0</v>
      </c>
    </row>
    <row r="458">
      <c r="A458" s="221">
        <v>454.0</v>
      </c>
      <c r="B458" s="221">
        <v>36.0</v>
      </c>
      <c r="C458" s="221">
        <v>21.0</v>
      </c>
    </row>
    <row r="459">
      <c r="A459" s="221">
        <v>454.0</v>
      </c>
      <c r="B459" s="221">
        <v>37.0</v>
      </c>
      <c r="C459" s="221">
        <v>4.0</v>
      </c>
    </row>
    <row r="460">
      <c r="A460" s="221">
        <v>454.0</v>
      </c>
      <c r="B460" s="221">
        <v>39.0</v>
      </c>
      <c r="C460" s="221">
        <v>4.0</v>
      </c>
    </row>
    <row r="461">
      <c r="A461" s="221">
        <v>455.0</v>
      </c>
      <c r="B461" s="221">
        <v>34.0</v>
      </c>
      <c r="C461" s="221">
        <v>9.0</v>
      </c>
    </row>
    <row r="462">
      <c r="A462" s="221">
        <v>455.0</v>
      </c>
      <c r="B462" s="221">
        <v>35.0</v>
      </c>
      <c r="C462" s="221">
        <v>598.0</v>
      </c>
    </row>
    <row r="463">
      <c r="A463" s="221">
        <v>455.0</v>
      </c>
      <c r="B463" s="221">
        <v>36.0</v>
      </c>
      <c r="C463" s="221">
        <v>493.0</v>
      </c>
    </row>
    <row r="464">
      <c r="A464" s="221">
        <v>456.0</v>
      </c>
      <c r="B464" s="221">
        <v>34.0</v>
      </c>
      <c r="C464" s="221">
        <v>4453.0</v>
      </c>
    </row>
    <row r="465">
      <c r="A465" s="221">
        <v>456.0</v>
      </c>
      <c r="B465" s="221">
        <v>35.0</v>
      </c>
      <c r="C465" s="221">
        <v>1287.0</v>
      </c>
    </row>
    <row r="466">
      <c r="A466" s="221">
        <v>456.0</v>
      </c>
      <c r="B466" s="221">
        <v>36.0</v>
      </c>
      <c r="C466" s="221">
        <v>1199.0</v>
      </c>
    </row>
    <row r="467">
      <c r="A467" s="221">
        <v>456.0</v>
      </c>
      <c r="B467" s="221">
        <v>40.0</v>
      </c>
      <c r="C467" s="221">
        <v>2.0</v>
      </c>
    </row>
    <row r="468">
      <c r="A468" s="221">
        <v>457.0</v>
      </c>
      <c r="B468" s="221">
        <v>34.0</v>
      </c>
      <c r="C468" s="221">
        <v>4529.0</v>
      </c>
    </row>
    <row r="469">
      <c r="A469" s="221">
        <v>457.0</v>
      </c>
      <c r="B469" s="221">
        <v>35.0</v>
      </c>
      <c r="C469" s="221">
        <v>1643.0</v>
      </c>
    </row>
    <row r="470">
      <c r="A470" s="221">
        <v>457.0</v>
      </c>
      <c r="B470" s="221">
        <v>36.0</v>
      </c>
      <c r="C470" s="221">
        <v>2413.0</v>
      </c>
    </row>
    <row r="471">
      <c r="A471" s="221">
        <v>457.0</v>
      </c>
      <c r="B471" s="221">
        <v>38.0</v>
      </c>
      <c r="C471" s="221">
        <v>1.0</v>
      </c>
    </row>
    <row r="472">
      <c r="A472" s="221">
        <v>458.0</v>
      </c>
      <c r="B472" s="221">
        <v>34.0</v>
      </c>
      <c r="C472" s="221">
        <v>9089.0</v>
      </c>
    </row>
    <row r="473">
      <c r="A473" s="221">
        <v>458.0</v>
      </c>
      <c r="B473" s="221">
        <v>35.0</v>
      </c>
      <c r="C473" s="221">
        <v>2786.0</v>
      </c>
    </row>
    <row r="474">
      <c r="A474" s="221">
        <v>458.0</v>
      </c>
      <c r="B474" s="221">
        <v>36.0</v>
      </c>
      <c r="C474" s="221">
        <v>2827.0</v>
      </c>
    </row>
    <row r="475">
      <c r="A475" s="221">
        <v>458.0</v>
      </c>
      <c r="B475" s="221">
        <v>37.0</v>
      </c>
      <c r="C475" s="221">
        <v>14.0</v>
      </c>
    </row>
    <row r="476">
      <c r="A476" s="221">
        <v>458.0</v>
      </c>
      <c r="B476" s="221">
        <v>38.0</v>
      </c>
      <c r="C476" s="221">
        <v>1.0</v>
      </c>
    </row>
    <row r="477">
      <c r="A477" s="221">
        <v>459.0</v>
      </c>
      <c r="B477" s="221">
        <v>34.0</v>
      </c>
      <c r="C477" s="221">
        <v>9133.0</v>
      </c>
    </row>
    <row r="478">
      <c r="A478" s="221">
        <v>459.0</v>
      </c>
      <c r="B478" s="221">
        <v>35.0</v>
      </c>
      <c r="C478" s="221">
        <v>2981.0</v>
      </c>
    </row>
    <row r="479">
      <c r="A479" s="221">
        <v>459.0</v>
      </c>
      <c r="B479" s="221">
        <v>36.0</v>
      </c>
      <c r="C479" s="221">
        <v>3599.0</v>
      </c>
    </row>
    <row r="480">
      <c r="A480" s="221">
        <v>459.0</v>
      </c>
      <c r="B480" s="221">
        <v>37.0</v>
      </c>
      <c r="C480" s="221">
        <v>2.0</v>
      </c>
    </row>
    <row r="481">
      <c r="A481" s="221">
        <v>459.0</v>
      </c>
      <c r="B481" s="221">
        <v>38.0</v>
      </c>
      <c r="C481" s="221">
        <v>18.0</v>
      </c>
    </row>
    <row r="482">
      <c r="A482" s="221">
        <v>460.0</v>
      </c>
      <c r="B482" s="221">
        <v>34.0</v>
      </c>
      <c r="C482" s="221">
        <v>13684.0</v>
      </c>
    </row>
    <row r="483">
      <c r="A483" s="221">
        <v>460.0</v>
      </c>
      <c r="B483" s="221">
        <v>35.0</v>
      </c>
      <c r="C483" s="221">
        <v>4117.0</v>
      </c>
    </row>
    <row r="484">
      <c r="A484" s="221">
        <v>460.0</v>
      </c>
      <c r="B484" s="221">
        <v>36.0</v>
      </c>
      <c r="C484" s="221">
        <v>3851.0</v>
      </c>
    </row>
    <row r="485">
      <c r="A485" s="221">
        <v>460.0</v>
      </c>
      <c r="B485" s="221">
        <v>39.0</v>
      </c>
      <c r="C485" s="221">
        <v>2.0</v>
      </c>
    </row>
    <row r="486">
      <c r="A486" s="221">
        <v>460.0</v>
      </c>
      <c r="B486" s="221">
        <v>40.0</v>
      </c>
      <c r="C486" s="221">
        <v>8.0</v>
      </c>
    </row>
    <row r="487">
      <c r="A487" s="221">
        <v>461.0</v>
      </c>
      <c r="B487" s="221">
        <v>34.0</v>
      </c>
      <c r="C487" s="221">
        <v>45551.0</v>
      </c>
    </row>
    <row r="488">
      <c r="A488" s="221">
        <v>461.0</v>
      </c>
      <c r="B488" s="221">
        <v>35.0</v>
      </c>
      <c r="C488" s="221">
        <v>12150.0</v>
      </c>
    </row>
    <row r="489">
      <c r="A489" s="221">
        <v>461.0</v>
      </c>
      <c r="B489" s="221">
        <v>36.0</v>
      </c>
      <c r="C489" s="221">
        <v>6060.0</v>
      </c>
    </row>
    <row r="490">
      <c r="A490" s="221">
        <v>461.0</v>
      </c>
      <c r="B490" s="221">
        <v>37.0</v>
      </c>
      <c r="C490" s="221">
        <v>1596.0</v>
      </c>
    </row>
    <row r="491">
      <c r="A491" s="221">
        <v>461.0</v>
      </c>
      <c r="B491" s="221">
        <v>38.0</v>
      </c>
      <c r="C491" s="221">
        <v>126.0</v>
      </c>
    </row>
    <row r="492">
      <c r="A492" s="221">
        <v>461.0</v>
      </c>
      <c r="B492" s="221">
        <v>39.0</v>
      </c>
      <c r="C492" s="221">
        <v>16.0</v>
      </c>
    </row>
    <row r="493">
      <c r="A493" s="221">
        <v>462.0</v>
      </c>
      <c r="B493" s="221">
        <v>34.0</v>
      </c>
      <c r="C493" s="221">
        <v>68307.0</v>
      </c>
    </row>
    <row r="494">
      <c r="A494" s="221">
        <v>462.0</v>
      </c>
      <c r="B494" s="221">
        <v>35.0</v>
      </c>
      <c r="C494" s="221">
        <v>17839.0</v>
      </c>
    </row>
    <row r="495">
      <c r="A495" s="221">
        <v>462.0</v>
      </c>
      <c r="B495" s="221">
        <v>36.0</v>
      </c>
      <c r="C495" s="221">
        <v>7197.0</v>
      </c>
    </row>
    <row r="496">
      <c r="A496" s="221">
        <v>462.0</v>
      </c>
      <c r="B496" s="221">
        <v>37.0</v>
      </c>
      <c r="C496" s="221">
        <v>1951.0</v>
      </c>
    </row>
    <row r="497">
      <c r="A497" s="221">
        <v>462.0</v>
      </c>
      <c r="B497" s="221">
        <v>38.0</v>
      </c>
      <c r="C497" s="221">
        <v>234.0</v>
      </c>
    </row>
    <row r="498">
      <c r="A498" s="221">
        <v>462.0</v>
      </c>
      <c r="B498" s="221">
        <v>39.0</v>
      </c>
      <c r="C498" s="221">
        <v>12.0</v>
      </c>
    </row>
    <row r="499">
      <c r="A499" s="221">
        <v>462.0</v>
      </c>
      <c r="B499" s="221">
        <v>40.0</v>
      </c>
      <c r="C499" s="221">
        <v>26.0</v>
      </c>
    </row>
    <row r="500">
      <c r="A500" s="221">
        <v>463.0</v>
      </c>
      <c r="B500" s="221">
        <v>34.0</v>
      </c>
      <c r="C500" s="221">
        <v>91067.0</v>
      </c>
    </row>
    <row r="501">
      <c r="A501" s="221">
        <v>463.0</v>
      </c>
      <c r="B501" s="221">
        <v>35.0</v>
      </c>
      <c r="C501" s="221">
        <v>23527.0</v>
      </c>
    </row>
    <row r="502">
      <c r="A502" s="221">
        <v>463.0</v>
      </c>
      <c r="B502" s="221">
        <v>36.0</v>
      </c>
      <c r="C502" s="221">
        <v>8613.0</v>
      </c>
    </row>
    <row r="503">
      <c r="A503" s="221">
        <v>463.0</v>
      </c>
      <c r="B503" s="221">
        <v>37.0</v>
      </c>
      <c r="C503" s="221">
        <v>2294.0</v>
      </c>
    </row>
    <row r="504">
      <c r="A504" s="221">
        <v>463.0</v>
      </c>
      <c r="B504" s="221">
        <v>38.0</v>
      </c>
      <c r="C504" s="221">
        <v>324.0</v>
      </c>
    </row>
    <row r="505">
      <c r="A505" s="221">
        <v>463.0</v>
      </c>
      <c r="B505" s="221">
        <v>39.0</v>
      </c>
      <c r="C505" s="221">
        <v>18.0</v>
      </c>
    </row>
    <row r="506">
      <c r="A506" s="221">
        <v>463.0</v>
      </c>
      <c r="B506" s="221">
        <v>40.0</v>
      </c>
      <c r="C506" s="221">
        <v>52.0</v>
      </c>
    </row>
    <row r="507">
      <c r="A507" s="221">
        <v>464.0</v>
      </c>
      <c r="B507" s="221">
        <v>34.0</v>
      </c>
      <c r="C507" s="221">
        <v>113880.0</v>
      </c>
    </row>
    <row r="508">
      <c r="A508" s="221">
        <v>464.0</v>
      </c>
      <c r="B508" s="221">
        <v>35.0</v>
      </c>
      <c r="C508" s="221">
        <v>29214.0</v>
      </c>
    </row>
    <row r="509">
      <c r="A509" s="221">
        <v>464.0</v>
      </c>
      <c r="B509" s="221">
        <v>36.0</v>
      </c>
      <c r="C509" s="221">
        <v>9747.0</v>
      </c>
    </row>
    <row r="510">
      <c r="A510" s="221">
        <v>464.0</v>
      </c>
      <c r="B510" s="221">
        <v>37.0</v>
      </c>
      <c r="C510" s="221">
        <v>2650.0</v>
      </c>
    </row>
    <row r="511">
      <c r="A511" s="221">
        <v>464.0</v>
      </c>
      <c r="B511" s="221">
        <v>38.0</v>
      </c>
      <c r="C511" s="221">
        <v>411.0</v>
      </c>
    </row>
    <row r="512">
      <c r="A512" s="221">
        <v>464.0</v>
      </c>
      <c r="B512" s="221">
        <v>39.0</v>
      </c>
      <c r="C512" s="221">
        <v>42.0</v>
      </c>
    </row>
    <row r="513">
      <c r="A513" s="221">
        <v>464.0</v>
      </c>
      <c r="B513" s="221">
        <v>40.0</v>
      </c>
      <c r="C513" s="221">
        <v>74.0</v>
      </c>
    </row>
    <row r="514">
      <c r="A514" s="221">
        <v>482.0</v>
      </c>
      <c r="B514" s="221">
        <v>34.0</v>
      </c>
      <c r="C514" s="221">
        <v>1324.0</v>
      </c>
    </row>
    <row r="515">
      <c r="A515" s="221">
        <v>482.0</v>
      </c>
      <c r="B515" s="221">
        <v>35.0</v>
      </c>
      <c r="C515" s="221">
        <v>481.0</v>
      </c>
    </row>
    <row r="516">
      <c r="A516" s="221">
        <v>482.0</v>
      </c>
      <c r="B516" s="221">
        <v>36.0</v>
      </c>
      <c r="C516" s="221">
        <v>119.0</v>
      </c>
    </row>
    <row r="517">
      <c r="A517" s="221">
        <v>482.0</v>
      </c>
      <c r="B517" s="221">
        <v>3689.0</v>
      </c>
      <c r="C517" s="221">
        <v>8.0</v>
      </c>
    </row>
    <row r="518">
      <c r="A518" s="221">
        <v>482.0</v>
      </c>
      <c r="B518" s="221">
        <v>11399.0</v>
      </c>
      <c r="C518" s="221">
        <v>1.0</v>
      </c>
    </row>
    <row r="519">
      <c r="A519" s="221">
        <v>482.0</v>
      </c>
      <c r="B519" s="221">
        <v>11541.0</v>
      </c>
      <c r="C519" s="221">
        <v>5.0</v>
      </c>
    </row>
    <row r="520">
      <c r="A520" s="221">
        <v>482.0</v>
      </c>
      <c r="B520" s="221">
        <v>11689.0</v>
      </c>
      <c r="C520" s="221">
        <v>3.0</v>
      </c>
    </row>
    <row r="521">
      <c r="A521" s="221">
        <v>483.0</v>
      </c>
      <c r="B521" s="221">
        <v>34.0</v>
      </c>
      <c r="C521" s="221">
        <v>1324.0</v>
      </c>
    </row>
    <row r="522">
      <c r="A522" s="221">
        <v>483.0</v>
      </c>
      <c r="B522" s="221">
        <v>35.0</v>
      </c>
      <c r="C522" s="221">
        <v>481.0</v>
      </c>
    </row>
    <row r="523">
      <c r="A523" s="221">
        <v>483.0</v>
      </c>
      <c r="B523" s="221">
        <v>36.0</v>
      </c>
      <c r="C523" s="221">
        <v>119.0</v>
      </c>
    </row>
    <row r="524">
      <c r="A524" s="221">
        <v>484.0</v>
      </c>
      <c r="B524" s="221">
        <v>34.0</v>
      </c>
      <c r="C524" s="221">
        <v>231.0</v>
      </c>
    </row>
    <row r="525">
      <c r="A525" s="221">
        <v>484.0</v>
      </c>
      <c r="B525" s="221">
        <v>35.0</v>
      </c>
      <c r="C525" s="221">
        <v>220.0</v>
      </c>
    </row>
    <row r="526">
      <c r="A526" s="221">
        <v>485.0</v>
      </c>
      <c r="B526" s="221">
        <v>34.0</v>
      </c>
      <c r="C526" s="221">
        <v>996.0</v>
      </c>
    </row>
    <row r="527">
      <c r="A527" s="221">
        <v>485.0</v>
      </c>
      <c r="B527" s="221">
        <v>35.0</v>
      </c>
      <c r="C527" s="221">
        <v>300.0</v>
      </c>
    </row>
    <row r="528">
      <c r="A528" s="221">
        <v>485.0</v>
      </c>
      <c r="B528" s="221">
        <v>39.0</v>
      </c>
      <c r="C528" s="221">
        <v>2.0</v>
      </c>
    </row>
    <row r="529">
      <c r="A529" s="221">
        <v>486.0</v>
      </c>
      <c r="B529" s="221">
        <v>34.0</v>
      </c>
      <c r="C529" s="221">
        <v>1667.0</v>
      </c>
    </row>
    <row r="530">
      <c r="A530" s="221">
        <v>486.0</v>
      </c>
      <c r="B530" s="221">
        <v>35.0</v>
      </c>
      <c r="C530" s="221">
        <v>144.0</v>
      </c>
    </row>
    <row r="531">
      <c r="A531" s="221">
        <v>486.0</v>
      </c>
      <c r="B531" s="221">
        <v>36.0</v>
      </c>
      <c r="C531" s="221">
        <v>83.0</v>
      </c>
    </row>
    <row r="532">
      <c r="A532" s="221">
        <v>486.0</v>
      </c>
      <c r="B532" s="221">
        <v>37.0</v>
      </c>
      <c r="C532" s="221">
        <v>22.0</v>
      </c>
    </row>
    <row r="533">
      <c r="A533" s="221">
        <v>487.0</v>
      </c>
      <c r="B533" s="221">
        <v>34.0</v>
      </c>
      <c r="C533" s="221">
        <v>1596.0</v>
      </c>
    </row>
    <row r="534">
      <c r="A534" s="221">
        <v>487.0</v>
      </c>
      <c r="B534" s="221">
        <v>35.0</v>
      </c>
      <c r="C534" s="221">
        <v>690.0</v>
      </c>
    </row>
    <row r="535">
      <c r="A535" s="221">
        <v>487.0</v>
      </c>
      <c r="B535" s="221">
        <v>36.0</v>
      </c>
      <c r="C535" s="221">
        <v>144.0</v>
      </c>
    </row>
    <row r="536">
      <c r="A536" s="221">
        <v>488.0</v>
      </c>
      <c r="B536" s="221">
        <v>34.0</v>
      </c>
      <c r="C536" s="221">
        <v>2729.0</v>
      </c>
    </row>
    <row r="537">
      <c r="A537" s="221">
        <v>488.0</v>
      </c>
      <c r="B537" s="221">
        <v>35.0</v>
      </c>
      <c r="C537" s="221">
        <v>148.0</v>
      </c>
    </row>
    <row r="538">
      <c r="A538" s="221">
        <v>488.0</v>
      </c>
      <c r="B538" s="221">
        <v>36.0</v>
      </c>
      <c r="C538" s="221">
        <v>171.0</v>
      </c>
    </row>
    <row r="539">
      <c r="A539" s="221">
        <v>488.0</v>
      </c>
      <c r="B539" s="221">
        <v>39.0</v>
      </c>
      <c r="C539" s="221">
        <v>4.0</v>
      </c>
    </row>
    <row r="540">
      <c r="A540" s="221">
        <v>489.0</v>
      </c>
      <c r="B540" s="221">
        <v>34.0</v>
      </c>
      <c r="C540" s="221">
        <v>827.0</v>
      </c>
    </row>
    <row r="541">
      <c r="A541" s="221">
        <v>489.0</v>
      </c>
      <c r="B541" s="221">
        <v>35.0</v>
      </c>
      <c r="C541" s="221">
        <v>598.0</v>
      </c>
    </row>
    <row r="542">
      <c r="A542" s="221">
        <v>489.0</v>
      </c>
      <c r="B542" s="221">
        <v>36.0</v>
      </c>
      <c r="C542" s="221">
        <v>493.0</v>
      </c>
    </row>
    <row r="543">
      <c r="A543" s="221">
        <v>490.0</v>
      </c>
      <c r="B543" s="221">
        <v>34.0</v>
      </c>
      <c r="C543" s="221">
        <v>4453.0</v>
      </c>
    </row>
    <row r="544">
      <c r="A544" s="221">
        <v>490.0</v>
      </c>
      <c r="B544" s="221">
        <v>35.0</v>
      </c>
      <c r="C544" s="221">
        <v>1287.0</v>
      </c>
    </row>
    <row r="545">
      <c r="A545" s="221">
        <v>490.0</v>
      </c>
      <c r="B545" s="221">
        <v>36.0</v>
      </c>
      <c r="C545" s="221">
        <v>1199.0</v>
      </c>
    </row>
    <row r="546">
      <c r="A546" s="221">
        <v>490.0</v>
      </c>
      <c r="B546" s="221">
        <v>40.0</v>
      </c>
      <c r="C546" s="221">
        <v>2.0</v>
      </c>
    </row>
    <row r="547">
      <c r="A547" s="221">
        <v>491.0</v>
      </c>
      <c r="B547" s="221">
        <v>34.0</v>
      </c>
      <c r="C547" s="221">
        <v>4529.0</v>
      </c>
    </row>
    <row r="548">
      <c r="A548" s="221">
        <v>491.0</v>
      </c>
      <c r="B548" s="221">
        <v>35.0</v>
      </c>
      <c r="C548" s="221">
        <v>1643.0</v>
      </c>
    </row>
    <row r="549">
      <c r="A549" s="221">
        <v>491.0</v>
      </c>
      <c r="B549" s="221">
        <v>36.0</v>
      </c>
      <c r="C549" s="221">
        <v>2413.0</v>
      </c>
    </row>
    <row r="550">
      <c r="A550" s="221">
        <v>491.0</v>
      </c>
      <c r="B550" s="221">
        <v>38.0</v>
      </c>
      <c r="C550" s="221">
        <v>1.0</v>
      </c>
    </row>
    <row r="551">
      <c r="A551" s="221">
        <v>492.0</v>
      </c>
      <c r="B551" s="221">
        <v>34.0</v>
      </c>
      <c r="C551" s="221">
        <v>9089.0</v>
      </c>
    </row>
    <row r="552">
      <c r="A552" s="221">
        <v>492.0</v>
      </c>
      <c r="B552" s="221">
        <v>35.0</v>
      </c>
      <c r="C552" s="221">
        <v>2786.0</v>
      </c>
    </row>
    <row r="553">
      <c r="A553" s="221">
        <v>492.0</v>
      </c>
      <c r="B553" s="221">
        <v>36.0</v>
      </c>
      <c r="C553" s="221">
        <v>2827.0</v>
      </c>
    </row>
    <row r="554">
      <c r="A554" s="221">
        <v>492.0</v>
      </c>
      <c r="B554" s="221">
        <v>37.0</v>
      </c>
      <c r="C554" s="221">
        <v>14.0</v>
      </c>
    </row>
    <row r="555">
      <c r="A555" s="221">
        <v>492.0</v>
      </c>
      <c r="B555" s="221">
        <v>38.0</v>
      </c>
      <c r="C555" s="221">
        <v>1.0</v>
      </c>
    </row>
    <row r="556">
      <c r="A556" s="221">
        <v>493.0</v>
      </c>
      <c r="B556" s="221">
        <v>34.0</v>
      </c>
      <c r="C556" s="221">
        <v>9133.0</v>
      </c>
    </row>
    <row r="557">
      <c r="A557" s="221">
        <v>493.0</v>
      </c>
      <c r="B557" s="221">
        <v>35.0</v>
      </c>
      <c r="C557" s="221">
        <v>2981.0</v>
      </c>
    </row>
    <row r="558">
      <c r="A558" s="221">
        <v>493.0</v>
      </c>
      <c r="B558" s="221">
        <v>36.0</v>
      </c>
      <c r="C558" s="221">
        <v>3599.0</v>
      </c>
    </row>
    <row r="559">
      <c r="A559" s="221">
        <v>493.0</v>
      </c>
      <c r="B559" s="221">
        <v>37.0</v>
      </c>
      <c r="C559" s="221">
        <v>2.0</v>
      </c>
    </row>
    <row r="560">
      <c r="A560" s="221">
        <v>493.0</v>
      </c>
      <c r="B560" s="221">
        <v>38.0</v>
      </c>
      <c r="C560" s="221">
        <v>18.0</v>
      </c>
    </row>
    <row r="561">
      <c r="A561" s="221">
        <v>494.0</v>
      </c>
      <c r="B561" s="221">
        <v>34.0</v>
      </c>
      <c r="C561" s="221">
        <v>13684.0</v>
      </c>
    </row>
    <row r="562">
      <c r="A562" s="221">
        <v>494.0</v>
      </c>
      <c r="B562" s="221">
        <v>35.0</v>
      </c>
      <c r="C562" s="221">
        <v>4117.0</v>
      </c>
    </row>
    <row r="563">
      <c r="A563" s="221">
        <v>494.0</v>
      </c>
      <c r="B563" s="221">
        <v>36.0</v>
      </c>
      <c r="C563" s="221">
        <v>3851.0</v>
      </c>
    </row>
    <row r="564">
      <c r="A564" s="221">
        <v>494.0</v>
      </c>
      <c r="B564" s="221">
        <v>39.0</v>
      </c>
      <c r="C564" s="221">
        <v>2.0</v>
      </c>
    </row>
    <row r="565">
      <c r="A565" s="221">
        <v>494.0</v>
      </c>
      <c r="B565" s="221">
        <v>40.0</v>
      </c>
      <c r="C565" s="221">
        <v>8.0</v>
      </c>
    </row>
    <row r="566">
      <c r="A566" s="221">
        <v>495.0</v>
      </c>
      <c r="B566" s="221">
        <v>34.0</v>
      </c>
      <c r="C566" s="221">
        <v>45551.0</v>
      </c>
    </row>
    <row r="567">
      <c r="A567" s="221">
        <v>495.0</v>
      </c>
      <c r="B567" s="221">
        <v>35.0</v>
      </c>
      <c r="C567" s="221">
        <v>12150.0</v>
      </c>
    </row>
    <row r="568">
      <c r="A568" s="221">
        <v>495.0</v>
      </c>
      <c r="B568" s="221">
        <v>36.0</v>
      </c>
      <c r="C568" s="221">
        <v>6060.0</v>
      </c>
    </row>
    <row r="569">
      <c r="A569" s="221">
        <v>495.0</v>
      </c>
      <c r="B569" s="221">
        <v>37.0</v>
      </c>
      <c r="C569" s="221">
        <v>1596.0</v>
      </c>
    </row>
    <row r="570">
      <c r="A570" s="221">
        <v>495.0</v>
      </c>
      <c r="B570" s="221">
        <v>38.0</v>
      </c>
      <c r="C570" s="221">
        <v>126.0</v>
      </c>
    </row>
    <row r="571">
      <c r="A571" s="221">
        <v>495.0</v>
      </c>
      <c r="B571" s="221">
        <v>39.0</v>
      </c>
      <c r="C571" s="221">
        <v>16.0</v>
      </c>
    </row>
    <row r="572">
      <c r="A572" s="221">
        <v>496.0</v>
      </c>
      <c r="B572" s="221">
        <v>34.0</v>
      </c>
      <c r="C572" s="221">
        <v>68307.0</v>
      </c>
    </row>
    <row r="573">
      <c r="A573" s="221">
        <v>496.0</v>
      </c>
      <c r="B573" s="221">
        <v>35.0</v>
      </c>
      <c r="C573" s="221">
        <v>17839.0</v>
      </c>
    </row>
    <row r="574">
      <c r="A574" s="221">
        <v>496.0</v>
      </c>
      <c r="B574" s="221">
        <v>36.0</v>
      </c>
      <c r="C574" s="221">
        <v>7197.0</v>
      </c>
    </row>
    <row r="575">
      <c r="A575" s="221">
        <v>496.0</v>
      </c>
      <c r="B575" s="221">
        <v>37.0</v>
      </c>
      <c r="C575" s="221">
        <v>1951.0</v>
      </c>
    </row>
    <row r="576">
      <c r="A576" s="221">
        <v>496.0</v>
      </c>
      <c r="B576" s="221">
        <v>38.0</v>
      </c>
      <c r="C576" s="221">
        <v>234.0</v>
      </c>
    </row>
    <row r="577">
      <c r="A577" s="221">
        <v>496.0</v>
      </c>
      <c r="B577" s="221">
        <v>39.0</v>
      </c>
      <c r="C577" s="221">
        <v>12.0</v>
      </c>
    </row>
    <row r="578">
      <c r="A578" s="221">
        <v>496.0</v>
      </c>
      <c r="B578" s="221">
        <v>40.0</v>
      </c>
      <c r="C578" s="221">
        <v>26.0</v>
      </c>
    </row>
    <row r="579">
      <c r="A579" s="221">
        <v>497.0</v>
      </c>
      <c r="B579" s="221">
        <v>34.0</v>
      </c>
      <c r="C579" s="221">
        <v>91067.0</v>
      </c>
    </row>
    <row r="580">
      <c r="A580" s="221">
        <v>497.0</v>
      </c>
      <c r="B580" s="221">
        <v>35.0</v>
      </c>
      <c r="C580" s="221">
        <v>23527.0</v>
      </c>
    </row>
    <row r="581">
      <c r="A581" s="221">
        <v>497.0</v>
      </c>
      <c r="B581" s="221">
        <v>36.0</v>
      </c>
      <c r="C581" s="221">
        <v>8613.0</v>
      </c>
    </row>
    <row r="582">
      <c r="A582" s="221">
        <v>497.0</v>
      </c>
      <c r="B582" s="221">
        <v>37.0</v>
      </c>
      <c r="C582" s="221">
        <v>2294.0</v>
      </c>
    </row>
    <row r="583">
      <c r="A583" s="221">
        <v>497.0</v>
      </c>
      <c r="B583" s="221">
        <v>38.0</v>
      </c>
      <c r="C583" s="221">
        <v>324.0</v>
      </c>
    </row>
    <row r="584">
      <c r="A584" s="221">
        <v>497.0</v>
      </c>
      <c r="B584" s="221">
        <v>39.0</v>
      </c>
      <c r="C584" s="221">
        <v>18.0</v>
      </c>
    </row>
    <row r="585">
      <c r="A585" s="221">
        <v>497.0</v>
      </c>
      <c r="B585" s="221">
        <v>40.0</v>
      </c>
      <c r="C585" s="221">
        <v>52.0</v>
      </c>
    </row>
    <row r="586">
      <c r="A586" s="221">
        <v>498.0</v>
      </c>
      <c r="B586" s="221">
        <v>34.0</v>
      </c>
      <c r="C586" s="221">
        <v>113880.0</v>
      </c>
    </row>
    <row r="587">
      <c r="A587" s="221">
        <v>498.0</v>
      </c>
      <c r="B587" s="221">
        <v>35.0</v>
      </c>
      <c r="C587" s="221">
        <v>29214.0</v>
      </c>
    </row>
    <row r="588">
      <c r="A588" s="221">
        <v>498.0</v>
      </c>
      <c r="B588" s="221">
        <v>36.0</v>
      </c>
      <c r="C588" s="221">
        <v>9747.0</v>
      </c>
    </row>
    <row r="589">
      <c r="A589" s="221">
        <v>498.0</v>
      </c>
      <c r="B589" s="221">
        <v>37.0</v>
      </c>
      <c r="C589" s="221">
        <v>2650.0</v>
      </c>
    </row>
    <row r="590">
      <c r="A590" s="221">
        <v>498.0</v>
      </c>
      <c r="B590" s="221">
        <v>38.0</v>
      </c>
      <c r="C590" s="221">
        <v>411.0</v>
      </c>
    </row>
    <row r="591">
      <c r="A591" s="221">
        <v>498.0</v>
      </c>
      <c r="B591" s="221">
        <v>39.0</v>
      </c>
      <c r="C591" s="221">
        <v>42.0</v>
      </c>
    </row>
    <row r="592">
      <c r="A592" s="221">
        <v>498.0</v>
      </c>
      <c r="B592" s="221">
        <v>40.0</v>
      </c>
      <c r="C592" s="221">
        <v>74.0</v>
      </c>
    </row>
    <row r="593">
      <c r="A593" s="221">
        <v>499.0</v>
      </c>
      <c r="B593" s="221">
        <v>34.0</v>
      </c>
      <c r="C593" s="221">
        <v>471.0</v>
      </c>
    </row>
    <row r="594">
      <c r="A594" s="221">
        <v>499.0</v>
      </c>
      <c r="B594" s="221">
        <v>35.0</v>
      </c>
      <c r="C594" s="221">
        <v>716.0</v>
      </c>
    </row>
    <row r="595">
      <c r="A595" s="221">
        <v>501.0</v>
      </c>
      <c r="B595" s="221">
        <v>34.0</v>
      </c>
      <c r="C595" s="221">
        <v>3258.0</v>
      </c>
    </row>
    <row r="596">
      <c r="A596" s="221">
        <v>501.0</v>
      </c>
      <c r="B596" s="221">
        <v>35.0</v>
      </c>
      <c r="C596" s="221">
        <v>2926.0</v>
      </c>
    </row>
    <row r="597">
      <c r="A597" s="221">
        <v>501.0</v>
      </c>
      <c r="B597" s="221">
        <v>36.0</v>
      </c>
      <c r="C597" s="221">
        <v>107.0</v>
      </c>
    </row>
    <row r="598">
      <c r="A598" s="221">
        <v>503.0</v>
      </c>
      <c r="B598" s="221">
        <v>34.0</v>
      </c>
      <c r="C598" s="221">
        <v>122.0</v>
      </c>
    </row>
    <row r="599">
      <c r="A599" s="221">
        <v>503.0</v>
      </c>
      <c r="B599" s="221">
        <v>35.0</v>
      </c>
      <c r="C599" s="221">
        <v>1342.0</v>
      </c>
    </row>
    <row r="600">
      <c r="A600" s="221">
        <v>503.0</v>
      </c>
      <c r="B600" s="221">
        <v>38.0</v>
      </c>
      <c r="C600" s="221">
        <v>9.0</v>
      </c>
    </row>
    <row r="601">
      <c r="A601" s="221">
        <v>503.0</v>
      </c>
      <c r="B601" s="221">
        <v>39.0</v>
      </c>
      <c r="C601" s="221">
        <v>4.0</v>
      </c>
    </row>
    <row r="602">
      <c r="A602" s="221">
        <v>503.0</v>
      </c>
      <c r="B602" s="221">
        <v>40.0</v>
      </c>
      <c r="C602" s="221">
        <v>22.0</v>
      </c>
    </row>
    <row r="603">
      <c r="A603" s="221">
        <v>506.0</v>
      </c>
      <c r="B603" s="221">
        <v>34.0</v>
      </c>
      <c r="C603" s="221">
        <v>48.0</v>
      </c>
    </row>
    <row r="604">
      <c r="A604" s="221">
        <v>506.0</v>
      </c>
      <c r="B604" s="221">
        <v>35.0</v>
      </c>
      <c r="C604" s="221">
        <v>220.0</v>
      </c>
    </row>
    <row r="605">
      <c r="A605" s="221">
        <v>506.0</v>
      </c>
      <c r="B605" s="221">
        <v>36.0</v>
      </c>
      <c r="C605" s="221">
        <v>18.0</v>
      </c>
    </row>
    <row r="606">
      <c r="A606" s="221">
        <v>506.0</v>
      </c>
      <c r="B606" s="221">
        <v>37.0</v>
      </c>
      <c r="C606" s="221">
        <v>7.0</v>
      </c>
    </row>
    <row r="607">
      <c r="A607" s="221">
        <v>506.0</v>
      </c>
      <c r="B607" s="221">
        <v>38.0</v>
      </c>
      <c r="C607" s="221">
        <v>3.0</v>
      </c>
    </row>
    <row r="608">
      <c r="A608" s="221">
        <v>508.0</v>
      </c>
      <c r="B608" s="221">
        <v>34.0</v>
      </c>
      <c r="C608" s="221">
        <v>240.0</v>
      </c>
    </row>
    <row r="609">
      <c r="A609" s="221">
        <v>508.0</v>
      </c>
      <c r="B609" s="221">
        <v>36.0</v>
      </c>
      <c r="C609" s="221">
        <v>37.0</v>
      </c>
    </row>
    <row r="610">
      <c r="A610" s="221">
        <v>509.0</v>
      </c>
      <c r="B610" s="221">
        <v>34.0</v>
      </c>
      <c r="C610" s="221">
        <v>292.0</v>
      </c>
    </row>
    <row r="611">
      <c r="A611" s="221">
        <v>509.0</v>
      </c>
      <c r="B611" s="221">
        <v>35.0</v>
      </c>
      <c r="C611" s="221">
        <v>7.0</v>
      </c>
    </row>
    <row r="612">
      <c r="A612" s="221">
        <v>509.0</v>
      </c>
      <c r="B612" s="221">
        <v>38.0</v>
      </c>
      <c r="C612" s="221">
        <v>2.0</v>
      </c>
    </row>
    <row r="613">
      <c r="A613" s="221">
        <v>518.0</v>
      </c>
      <c r="B613" s="221">
        <v>34.0</v>
      </c>
      <c r="C613" s="221">
        <v>508.0</v>
      </c>
    </row>
    <row r="614">
      <c r="A614" s="221">
        <v>518.0</v>
      </c>
      <c r="B614" s="221">
        <v>35.0</v>
      </c>
      <c r="C614" s="221">
        <v>89.0</v>
      </c>
    </row>
    <row r="615">
      <c r="A615" s="221">
        <v>518.0</v>
      </c>
      <c r="B615" s="221">
        <v>36.0</v>
      </c>
      <c r="C615" s="221">
        <v>214.0</v>
      </c>
    </row>
    <row r="616">
      <c r="A616" s="221">
        <v>518.0</v>
      </c>
      <c r="B616" s="221">
        <v>37.0</v>
      </c>
      <c r="C616" s="221">
        <v>1.0</v>
      </c>
    </row>
    <row r="617">
      <c r="A617" s="221">
        <v>518.0</v>
      </c>
      <c r="B617" s="221">
        <v>38.0</v>
      </c>
      <c r="C617" s="221">
        <v>2.0</v>
      </c>
    </row>
    <row r="618">
      <c r="A618" s="221">
        <v>519.0</v>
      </c>
      <c r="B618" s="221">
        <v>34.0</v>
      </c>
      <c r="C618" s="221">
        <v>773.0</v>
      </c>
    </row>
    <row r="619">
      <c r="A619" s="221">
        <v>519.0</v>
      </c>
      <c r="B619" s="221">
        <v>35.0</v>
      </c>
      <c r="C619" s="221">
        <v>491.0</v>
      </c>
    </row>
    <row r="620">
      <c r="A620" s="221">
        <v>519.0</v>
      </c>
      <c r="B620" s="221">
        <v>36.0</v>
      </c>
      <c r="C620" s="221">
        <v>518.0</v>
      </c>
    </row>
    <row r="621">
      <c r="A621" s="221">
        <v>519.0</v>
      </c>
      <c r="B621" s="221">
        <v>37.0</v>
      </c>
      <c r="C621" s="221">
        <v>3.0</v>
      </c>
    </row>
    <row r="622">
      <c r="A622" s="221">
        <v>519.0</v>
      </c>
      <c r="B622" s="221">
        <v>39.0</v>
      </c>
      <c r="C622" s="221">
        <v>4.0</v>
      </c>
    </row>
    <row r="623">
      <c r="A623" s="221">
        <v>519.0</v>
      </c>
      <c r="B623" s="221">
        <v>3689.0</v>
      </c>
      <c r="C623" s="221">
        <v>8.0</v>
      </c>
    </row>
    <row r="624">
      <c r="A624" s="221">
        <v>519.0</v>
      </c>
      <c r="B624" s="221">
        <v>9842.0</v>
      </c>
      <c r="C624" s="221">
        <v>3.0</v>
      </c>
    </row>
    <row r="625">
      <c r="A625" s="221">
        <v>519.0</v>
      </c>
      <c r="B625" s="221">
        <v>11399.0</v>
      </c>
      <c r="C625" s="221">
        <v>8.0</v>
      </c>
    </row>
    <row r="626">
      <c r="A626" s="221">
        <v>519.0</v>
      </c>
      <c r="B626" s="221">
        <v>11538.0</v>
      </c>
      <c r="C626" s="221">
        <v>8.0</v>
      </c>
    </row>
    <row r="627">
      <c r="A627" s="221">
        <v>520.0</v>
      </c>
      <c r="B627" s="221">
        <v>34.0</v>
      </c>
      <c r="C627" s="221">
        <v>773.0</v>
      </c>
    </row>
    <row r="628">
      <c r="A628" s="221">
        <v>520.0</v>
      </c>
      <c r="B628" s="221">
        <v>35.0</v>
      </c>
      <c r="C628" s="221">
        <v>491.0</v>
      </c>
    </row>
    <row r="629">
      <c r="A629" s="221">
        <v>520.0</v>
      </c>
      <c r="B629" s="221">
        <v>36.0</v>
      </c>
      <c r="C629" s="221">
        <v>518.0</v>
      </c>
    </row>
    <row r="630">
      <c r="A630" s="221">
        <v>520.0</v>
      </c>
      <c r="B630" s="221">
        <v>37.0</v>
      </c>
      <c r="C630" s="221">
        <v>3.0</v>
      </c>
    </row>
    <row r="631">
      <c r="A631" s="221">
        <v>520.0</v>
      </c>
      <c r="B631" s="221">
        <v>39.0</v>
      </c>
      <c r="C631" s="221">
        <v>4.0</v>
      </c>
    </row>
    <row r="632">
      <c r="A632" s="221">
        <v>521.0</v>
      </c>
      <c r="B632" s="221">
        <v>34.0</v>
      </c>
      <c r="C632" s="221">
        <v>588.0</v>
      </c>
    </row>
    <row r="633">
      <c r="A633" s="221">
        <v>521.0</v>
      </c>
      <c r="B633" s="221">
        <v>35.0</v>
      </c>
      <c r="C633" s="221">
        <v>7.0</v>
      </c>
    </row>
    <row r="634">
      <c r="A634" s="221">
        <v>521.0</v>
      </c>
      <c r="B634" s="221">
        <v>37.0</v>
      </c>
      <c r="C634" s="221">
        <v>2.0</v>
      </c>
    </row>
    <row r="635">
      <c r="A635" s="221">
        <v>521.0</v>
      </c>
      <c r="B635" s="221">
        <v>38.0</v>
      </c>
      <c r="C635" s="221">
        <v>1.0</v>
      </c>
    </row>
    <row r="636">
      <c r="A636" s="221">
        <v>522.0</v>
      </c>
      <c r="B636" s="221">
        <v>34.0</v>
      </c>
      <c r="C636" s="221">
        <v>112.0</v>
      </c>
    </row>
    <row r="637">
      <c r="A637" s="221">
        <v>522.0</v>
      </c>
      <c r="B637" s="221">
        <v>35.0</v>
      </c>
      <c r="C637" s="221">
        <v>280.0</v>
      </c>
    </row>
    <row r="638">
      <c r="A638" s="221">
        <v>522.0</v>
      </c>
      <c r="B638" s="221">
        <v>36.0</v>
      </c>
      <c r="C638" s="221">
        <v>4.0</v>
      </c>
    </row>
    <row r="639">
      <c r="A639" s="221">
        <v>522.0</v>
      </c>
      <c r="B639" s="221">
        <v>37.0</v>
      </c>
      <c r="C639" s="221">
        <v>11.0</v>
      </c>
    </row>
    <row r="640">
      <c r="A640" s="221">
        <v>523.0</v>
      </c>
      <c r="B640" s="221">
        <v>34.0</v>
      </c>
      <c r="C640" s="221">
        <v>858.0</v>
      </c>
    </row>
    <row r="641">
      <c r="A641" s="221">
        <v>523.0</v>
      </c>
      <c r="B641" s="221">
        <v>35.0</v>
      </c>
      <c r="C641" s="221">
        <v>288.0</v>
      </c>
    </row>
    <row r="642">
      <c r="A642" s="221">
        <v>523.0</v>
      </c>
      <c r="B642" s="221">
        <v>40.0</v>
      </c>
      <c r="C642" s="221">
        <v>4.0</v>
      </c>
    </row>
    <row r="643">
      <c r="A643" s="221">
        <v>524.0</v>
      </c>
      <c r="B643" s="221">
        <v>34.0</v>
      </c>
      <c r="C643" s="221">
        <v>470.0</v>
      </c>
    </row>
    <row r="644">
      <c r="A644" s="221">
        <v>524.0</v>
      </c>
      <c r="B644" s="221">
        <v>35.0</v>
      </c>
      <c r="C644" s="221">
        <v>6827.0</v>
      </c>
    </row>
    <row r="645">
      <c r="A645" s="221">
        <v>526.0</v>
      </c>
      <c r="B645" s="221">
        <v>34.0</v>
      </c>
      <c r="C645" s="221">
        <v>862.0</v>
      </c>
    </row>
    <row r="646">
      <c r="A646" s="221">
        <v>526.0</v>
      </c>
      <c r="B646" s="221">
        <v>35.0</v>
      </c>
      <c r="C646" s="221">
        <v>792.0</v>
      </c>
    </row>
    <row r="647">
      <c r="A647" s="221">
        <v>526.0</v>
      </c>
      <c r="B647" s="221">
        <v>36.0</v>
      </c>
      <c r="C647" s="221">
        <v>529.0</v>
      </c>
    </row>
    <row r="648">
      <c r="A648" s="221">
        <v>527.0</v>
      </c>
      <c r="B648" s="221">
        <v>34.0</v>
      </c>
      <c r="C648" s="221">
        <v>862.0</v>
      </c>
    </row>
    <row r="649">
      <c r="A649" s="221">
        <v>527.0</v>
      </c>
      <c r="B649" s="221">
        <v>35.0</v>
      </c>
      <c r="C649" s="221">
        <v>792.0</v>
      </c>
    </row>
    <row r="650">
      <c r="A650" s="221">
        <v>527.0</v>
      </c>
      <c r="B650" s="221">
        <v>36.0</v>
      </c>
      <c r="C650" s="221">
        <v>529.0</v>
      </c>
    </row>
    <row r="651">
      <c r="A651" s="221">
        <v>527.0</v>
      </c>
      <c r="B651" s="221">
        <v>9840.0</v>
      </c>
      <c r="C651" s="221">
        <v>12.0</v>
      </c>
    </row>
    <row r="652">
      <c r="A652" s="221">
        <v>527.0</v>
      </c>
      <c r="B652" s="221">
        <v>9842.0</v>
      </c>
      <c r="C652" s="221">
        <v>8.0</v>
      </c>
    </row>
    <row r="653">
      <c r="A653" s="221">
        <v>527.0</v>
      </c>
      <c r="B653" s="221">
        <v>11399.0</v>
      </c>
      <c r="C653" s="221">
        <v>8.0</v>
      </c>
    </row>
    <row r="654">
      <c r="A654" s="221">
        <v>527.0</v>
      </c>
      <c r="B654" s="221">
        <v>11538.0</v>
      </c>
      <c r="C654" s="221">
        <v>3.0</v>
      </c>
    </row>
    <row r="655">
      <c r="A655" s="221">
        <v>529.0</v>
      </c>
      <c r="B655" s="221">
        <v>34.0</v>
      </c>
      <c r="C655" s="221">
        <v>7396.0</v>
      </c>
    </row>
    <row r="656">
      <c r="A656" s="221">
        <v>529.0</v>
      </c>
      <c r="B656" s="221">
        <v>35.0</v>
      </c>
      <c r="C656" s="221">
        <v>967.0</v>
      </c>
    </row>
    <row r="657">
      <c r="A657" s="221">
        <v>529.0</v>
      </c>
      <c r="B657" s="221">
        <v>38.0</v>
      </c>
      <c r="C657" s="221">
        <v>3.0</v>
      </c>
    </row>
    <row r="658">
      <c r="A658" s="221">
        <v>529.0</v>
      </c>
      <c r="B658" s="221">
        <v>40.0</v>
      </c>
      <c r="C658" s="221">
        <v>2.0</v>
      </c>
    </row>
    <row r="659">
      <c r="A659" s="221">
        <v>530.0</v>
      </c>
      <c r="B659" s="221">
        <v>34.0</v>
      </c>
      <c r="C659" s="221">
        <v>2093.0</v>
      </c>
    </row>
    <row r="660">
      <c r="A660" s="221">
        <v>530.0</v>
      </c>
      <c r="B660" s="221">
        <v>35.0</v>
      </c>
      <c r="C660" s="221">
        <v>1532.0</v>
      </c>
    </row>
    <row r="661">
      <c r="A661" s="221">
        <v>530.0</v>
      </c>
      <c r="B661" s="221">
        <v>36.0</v>
      </c>
      <c r="C661" s="221">
        <v>22.0</v>
      </c>
    </row>
    <row r="662">
      <c r="A662" s="221">
        <v>530.0</v>
      </c>
      <c r="B662" s="221">
        <v>37.0</v>
      </c>
      <c r="C662" s="221">
        <v>138.0</v>
      </c>
    </row>
    <row r="663">
      <c r="A663" s="221">
        <v>530.0</v>
      </c>
      <c r="B663" s="221">
        <v>40.0</v>
      </c>
      <c r="C663" s="221">
        <v>2.0</v>
      </c>
    </row>
    <row r="664">
      <c r="A664" s="221">
        <v>533.0</v>
      </c>
      <c r="B664" s="221">
        <v>34.0</v>
      </c>
      <c r="C664" s="221">
        <v>520.0</v>
      </c>
    </row>
    <row r="665">
      <c r="A665" s="221">
        <v>533.0</v>
      </c>
      <c r="B665" s="221">
        <v>35.0</v>
      </c>
      <c r="C665" s="221">
        <v>39.0</v>
      </c>
    </row>
    <row r="666">
      <c r="A666" s="221">
        <v>533.0</v>
      </c>
      <c r="B666" s="221">
        <v>36.0</v>
      </c>
      <c r="C666" s="221">
        <v>198.0</v>
      </c>
    </row>
    <row r="667">
      <c r="A667" s="221">
        <v>533.0</v>
      </c>
      <c r="B667" s="221">
        <v>37.0</v>
      </c>
      <c r="C667" s="221">
        <v>96.0</v>
      </c>
    </row>
    <row r="668">
      <c r="A668" s="221">
        <v>533.0</v>
      </c>
      <c r="B668" s="221">
        <v>39.0</v>
      </c>
      <c r="C668" s="221">
        <v>2.0</v>
      </c>
    </row>
    <row r="669">
      <c r="A669" s="221">
        <v>533.0</v>
      </c>
      <c r="B669" s="221">
        <v>40.0</v>
      </c>
      <c r="C669" s="221">
        <v>2.0</v>
      </c>
    </row>
    <row r="670">
      <c r="A670" s="221">
        <v>561.0</v>
      </c>
      <c r="B670" s="221">
        <v>34.0</v>
      </c>
      <c r="C670" s="221">
        <v>231.0</v>
      </c>
    </row>
    <row r="671">
      <c r="A671" s="221">
        <v>561.0</v>
      </c>
      <c r="B671" s="221">
        <v>35.0</v>
      </c>
      <c r="C671" s="221">
        <v>220.0</v>
      </c>
    </row>
    <row r="672">
      <c r="A672" s="221">
        <v>562.0</v>
      </c>
      <c r="B672" s="221">
        <v>34.0</v>
      </c>
      <c r="C672" s="221">
        <v>996.0</v>
      </c>
    </row>
    <row r="673">
      <c r="A673" s="221">
        <v>562.0</v>
      </c>
      <c r="B673" s="221">
        <v>35.0</v>
      </c>
      <c r="C673" s="221">
        <v>300.0</v>
      </c>
    </row>
    <row r="674">
      <c r="A674" s="221">
        <v>562.0</v>
      </c>
      <c r="B674" s="221">
        <v>39.0</v>
      </c>
      <c r="C674" s="221">
        <v>2.0</v>
      </c>
    </row>
    <row r="675">
      <c r="A675" s="221">
        <v>563.0</v>
      </c>
      <c r="B675" s="221">
        <v>34.0</v>
      </c>
      <c r="C675" s="221">
        <v>1667.0</v>
      </c>
    </row>
    <row r="676">
      <c r="A676" s="221">
        <v>563.0</v>
      </c>
      <c r="B676" s="221">
        <v>35.0</v>
      </c>
      <c r="C676" s="221">
        <v>144.0</v>
      </c>
    </row>
    <row r="677">
      <c r="A677" s="221">
        <v>563.0</v>
      </c>
      <c r="B677" s="221">
        <v>36.0</v>
      </c>
      <c r="C677" s="221">
        <v>83.0</v>
      </c>
    </row>
    <row r="678">
      <c r="A678" s="221">
        <v>563.0</v>
      </c>
      <c r="B678" s="221">
        <v>37.0</v>
      </c>
      <c r="C678" s="221">
        <v>22.0</v>
      </c>
    </row>
    <row r="679">
      <c r="A679" s="221">
        <v>564.0</v>
      </c>
      <c r="B679" s="221">
        <v>34.0</v>
      </c>
      <c r="C679" s="221">
        <v>1596.0</v>
      </c>
    </row>
    <row r="680">
      <c r="A680" s="221">
        <v>564.0</v>
      </c>
      <c r="B680" s="221">
        <v>35.0</v>
      </c>
      <c r="C680" s="221">
        <v>690.0</v>
      </c>
    </row>
    <row r="681">
      <c r="A681" s="221">
        <v>564.0</v>
      </c>
      <c r="B681" s="221">
        <v>36.0</v>
      </c>
      <c r="C681" s="221">
        <v>144.0</v>
      </c>
    </row>
    <row r="682">
      <c r="A682" s="221">
        <v>565.0</v>
      </c>
      <c r="B682" s="221">
        <v>34.0</v>
      </c>
      <c r="C682" s="221">
        <v>2729.0</v>
      </c>
    </row>
    <row r="683">
      <c r="A683" s="221">
        <v>565.0</v>
      </c>
      <c r="B683" s="221">
        <v>35.0</v>
      </c>
      <c r="C683" s="221">
        <v>148.0</v>
      </c>
    </row>
    <row r="684">
      <c r="A684" s="221">
        <v>565.0</v>
      </c>
      <c r="B684" s="221">
        <v>36.0</v>
      </c>
      <c r="C684" s="221">
        <v>171.0</v>
      </c>
    </row>
    <row r="685">
      <c r="A685" s="221">
        <v>565.0</v>
      </c>
      <c r="B685" s="221">
        <v>39.0</v>
      </c>
      <c r="C685" s="221">
        <v>4.0</v>
      </c>
    </row>
    <row r="686">
      <c r="A686" s="221">
        <v>566.0</v>
      </c>
      <c r="B686" s="221">
        <v>34.0</v>
      </c>
      <c r="C686" s="221">
        <v>4453.0</v>
      </c>
    </row>
    <row r="687">
      <c r="A687" s="221">
        <v>566.0</v>
      </c>
      <c r="B687" s="221">
        <v>35.0</v>
      </c>
      <c r="C687" s="221">
        <v>1287.0</v>
      </c>
    </row>
    <row r="688">
      <c r="A688" s="221">
        <v>566.0</v>
      </c>
      <c r="B688" s="221">
        <v>36.0</v>
      </c>
      <c r="C688" s="221">
        <v>1199.0</v>
      </c>
    </row>
    <row r="689">
      <c r="A689" s="221">
        <v>566.0</v>
      </c>
      <c r="B689" s="221">
        <v>40.0</v>
      </c>
      <c r="C689" s="221">
        <v>2.0</v>
      </c>
    </row>
    <row r="690">
      <c r="A690" s="221">
        <v>567.0</v>
      </c>
      <c r="B690" s="221">
        <v>34.0</v>
      </c>
      <c r="C690" s="221">
        <v>827.0</v>
      </c>
    </row>
    <row r="691">
      <c r="A691" s="221">
        <v>567.0</v>
      </c>
      <c r="B691" s="221">
        <v>35.0</v>
      </c>
      <c r="C691" s="221">
        <v>598.0</v>
      </c>
    </row>
    <row r="692">
      <c r="A692" s="221">
        <v>567.0</v>
      </c>
      <c r="B692" s="221">
        <v>36.0</v>
      </c>
      <c r="C692" s="221">
        <v>493.0</v>
      </c>
    </row>
    <row r="693">
      <c r="A693" s="221">
        <v>568.0</v>
      </c>
      <c r="B693" s="221">
        <v>34.0</v>
      </c>
      <c r="C693" s="221">
        <v>9089.0</v>
      </c>
    </row>
    <row r="694">
      <c r="A694" s="221">
        <v>568.0</v>
      </c>
      <c r="B694" s="221">
        <v>35.0</v>
      </c>
      <c r="C694" s="221">
        <v>2786.0</v>
      </c>
    </row>
    <row r="695">
      <c r="A695" s="221">
        <v>568.0</v>
      </c>
      <c r="B695" s="221">
        <v>36.0</v>
      </c>
      <c r="C695" s="221">
        <v>2827.0</v>
      </c>
    </row>
    <row r="696">
      <c r="A696" s="221">
        <v>568.0</v>
      </c>
      <c r="B696" s="221">
        <v>37.0</v>
      </c>
      <c r="C696" s="221">
        <v>14.0</v>
      </c>
    </row>
    <row r="697">
      <c r="A697" s="221">
        <v>568.0</v>
      </c>
      <c r="B697" s="221">
        <v>38.0</v>
      </c>
      <c r="C697" s="221">
        <v>1.0</v>
      </c>
    </row>
    <row r="698">
      <c r="A698" s="221">
        <v>569.0</v>
      </c>
      <c r="B698" s="221">
        <v>34.0</v>
      </c>
      <c r="C698" s="221">
        <v>4529.0</v>
      </c>
    </row>
    <row r="699">
      <c r="A699" s="221">
        <v>569.0</v>
      </c>
      <c r="B699" s="221">
        <v>35.0</v>
      </c>
      <c r="C699" s="221">
        <v>1643.0</v>
      </c>
    </row>
    <row r="700">
      <c r="A700" s="221">
        <v>569.0</v>
      </c>
      <c r="B700" s="221">
        <v>36.0</v>
      </c>
      <c r="C700" s="221">
        <v>2413.0</v>
      </c>
    </row>
    <row r="701">
      <c r="A701" s="221">
        <v>569.0</v>
      </c>
      <c r="B701" s="221">
        <v>38.0</v>
      </c>
      <c r="C701" s="221">
        <v>1.0</v>
      </c>
    </row>
    <row r="702">
      <c r="A702" s="221">
        <v>570.0</v>
      </c>
      <c r="B702" s="221">
        <v>34.0</v>
      </c>
      <c r="C702" s="221">
        <v>9133.0</v>
      </c>
    </row>
    <row r="703">
      <c r="A703" s="221">
        <v>570.0</v>
      </c>
      <c r="B703" s="221">
        <v>35.0</v>
      </c>
      <c r="C703" s="221">
        <v>2981.0</v>
      </c>
    </row>
    <row r="704">
      <c r="A704" s="221">
        <v>570.0</v>
      </c>
      <c r="B704" s="221">
        <v>36.0</v>
      </c>
      <c r="C704" s="221">
        <v>3599.0</v>
      </c>
    </row>
    <row r="705">
      <c r="A705" s="221">
        <v>570.0</v>
      </c>
      <c r="B705" s="221">
        <v>37.0</v>
      </c>
      <c r="C705" s="221">
        <v>2.0</v>
      </c>
    </row>
    <row r="706">
      <c r="A706" s="221">
        <v>570.0</v>
      </c>
      <c r="B706" s="221">
        <v>38.0</v>
      </c>
      <c r="C706" s="221">
        <v>18.0</v>
      </c>
    </row>
    <row r="707">
      <c r="A707" s="221">
        <v>571.0</v>
      </c>
      <c r="B707" s="221">
        <v>34.0</v>
      </c>
      <c r="C707" s="221">
        <v>45551.0</v>
      </c>
    </row>
    <row r="708">
      <c r="A708" s="221">
        <v>571.0</v>
      </c>
      <c r="B708" s="221">
        <v>35.0</v>
      </c>
      <c r="C708" s="221">
        <v>12150.0</v>
      </c>
    </row>
    <row r="709">
      <c r="A709" s="221">
        <v>571.0</v>
      </c>
      <c r="B709" s="221">
        <v>36.0</v>
      </c>
      <c r="C709" s="221">
        <v>6060.0</v>
      </c>
    </row>
    <row r="710">
      <c r="A710" s="221">
        <v>571.0</v>
      </c>
      <c r="B710" s="221">
        <v>37.0</v>
      </c>
      <c r="C710" s="221">
        <v>1596.0</v>
      </c>
    </row>
    <row r="711">
      <c r="A711" s="221">
        <v>571.0</v>
      </c>
      <c r="B711" s="221">
        <v>38.0</v>
      </c>
      <c r="C711" s="221">
        <v>126.0</v>
      </c>
    </row>
    <row r="712">
      <c r="A712" s="221">
        <v>571.0</v>
      </c>
      <c r="B712" s="221">
        <v>39.0</v>
      </c>
      <c r="C712" s="221">
        <v>16.0</v>
      </c>
    </row>
    <row r="713">
      <c r="A713" s="221">
        <v>572.0</v>
      </c>
      <c r="B713" s="221">
        <v>34.0</v>
      </c>
      <c r="C713" s="221">
        <v>13683.0</v>
      </c>
    </row>
    <row r="714">
      <c r="A714" s="221">
        <v>572.0</v>
      </c>
      <c r="B714" s="221">
        <v>35.0</v>
      </c>
      <c r="C714" s="221">
        <v>4117.0</v>
      </c>
    </row>
    <row r="715">
      <c r="A715" s="221">
        <v>572.0</v>
      </c>
      <c r="B715" s="221">
        <v>36.0</v>
      </c>
      <c r="C715" s="221">
        <v>3851.0</v>
      </c>
    </row>
    <row r="716">
      <c r="A716" s="221">
        <v>572.0</v>
      </c>
      <c r="B716" s="221">
        <v>39.0</v>
      </c>
      <c r="C716" s="221">
        <v>2.0</v>
      </c>
    </row>
    <row r="717">
      <c r="A717" s="221">
        <v>572.0</v>
      </c>
      <c r="B717" s="221">
        <v>40.0</v>
      </c>
      <c r="C717" s="221">
        <v>8.0</v>
      </c>
    </row>
    <row r="718">
      <c r="A718" s="221">
        <v>573.0</v>
      </c>
      <c r="B718" s="221">
        <v>34.0</v>
      </c>
      <c r="C718" s="221">
        <v>91067.0</v>
      </c>
    </row>
    <row r="719">
      <c r="A719" s="221">
        <v>573.0</v>
      </c>
      <c r="B719" s="221">
        <v>35.0</v>
      </c>
      <c r="C719" s="221">
        <v>23527.0</v>
      </c>
    </row>
    <row r="720">
      <c r="A720" s="221">
        <v>573.0</v>
      </c>
      <c r="B720" s="221">
        <v>36.0</v>
      </c>
      <c r="C720" s="221">
        <v>8613.0</v>
      </c>
    </row>
    <row r="721">
      <c r="A721" s="221">
        <v>573.0</v>
      </c>
      <c r="B721" s="221">
        <v>37.0</v>
      </c>
      <c r="C721" s="221">
        <v>2294.0</v>
      </c>
    </row>
    <row r="722">
      <c r="A722" s="221">
        <v>573.0</v>
      </c>
      <c r="B722" s="221">
        <v>38.0</v>
      </c>
      <c r="C722" s="221">
        <v>324.0</v>
      </c>
    </row>
    <row r="723">
      <c r="A723" s="221">
        <v>573.0</v>
      </c>
      <c r="B723" s="221">
        <v>39.0</v>
      </c>
      <c r="C723" s="221">
        <v>18.0</v>
      </c>
    </row>
    <row r="724">
      <c r="A724" s="221">
        <v>573.0</v>
      </c>
      <c r="B724" s="221">
        <v>40.0</v>
      </c>
      <c r="C724" s="221">
        <v>52.0</v>
      </c>
    </row>
    <row r="725">
      <c r="A725" s="221">
        <v>574.0</v>
      </c>
      <c r="B725" s="221">
        <v>34.0</v>
      </c>
      <c r="C725" s="221">
        <v>113880.0</v>
      </c>
    </row>
    <row r="726">
      <c r="A726" s="221">
        <v>574.0</v>
      </c>
      <c r="B726" s="221">
        <v>35.0</v>
      </c>
      <c r="C726" s="221">
        <v>29214.0</v>
      </c>
    </row>
    <row r="727">
      <c r="A727" s="221">
        <v>574.0</v>
      </c>
      <c r="B727" s="221">
        <v>36.0</v>
      </c>
      <c r="C727" s="221">
        <v>9747.0</v>
      </c>
    </row>
    <row r="728">
      <c r="A728" s="221">
        <v>574.0</v>
      </c>
      <c r="B728" s="221">
        <v>37.0</v>
      </c>
      <c r="C728" s="221">
        <v>2650.0</v>
      </c>
    </row>
    <row r="729">
      <c r="A729" s="221">
        <v>574.0</v>
      </c>
      <c r="B729" s="221">
        <v>38.0</v>
      </c>
      <c r="C729" s="221">
        <v>411.0</v>
      </c>
    </row>
    <row r="730">
      <c r="A730" s="221">
        <v>574.0</v>
      </c>
      <c r="B730" s="221">
        <v>39.0</v>
      </c>
      <c r="C730" s="221">
        <v>42.0</v>
      </c>
    </row>
    <row r="731">
      <c r="A731" s="221">
        <v>574.0</v>
      </c>
      <c r="B731" s="221">
        <v>40.0</v>
      </c>
      <c r="C731" s="221">
        <v>74.0</v>
      </c>
    </row>
    <row r="732">
      <c r="A732" s="221">
        <v>575.0</v>
      </c>
      <c r="B732" s="221">
        <v>34.0</v>
      </c>
      <c r="C732" s="221">
        <v>68307.0</v>
      </c>
    </row>
    <row r="733">
      <c r="A733" s="221">
        <v>575.0</v>
      </c>
      <c r="B733" s="221">
        <v>35.0</v>
      </c>
      <c r="C733" s="221">
        <v>17839.0</v>
      </c>
    </row>
    <row r="734">
      <c r="A734" s="221">
        <v>575.0</v>
      </c>
      <c r="B734" s="221">
        <v>36.0</v>
      </c>
      <c r="C734" s="221">
        <v>7197.0</v>
      </c>
    </row>
    <row r="735">
      <c r="A735" s="221">
        <v>575.0</v>
      </c>
      <c r="B735" s="221">
        <v>37.0</v>
      </c>
      <c r="C735" s="221">
        <v>1951.0</v>
      </c>
    </row>
    <row r="736">
      <c r="A736" s="221">
        <v>575.0</v>
      </c>
      <c r="B736" s="221">
        <v>38.0</v>
      </c>
      <c r="C736" s="221">
        <v>234.0</v>
      </c>
    </row>
    <row r="737">
      <c r="A737" s="221">
        <v>575.0</v>
      </c>
      <c r="B737" s="221">
        <v>39.0</v>
      </c>
      <c r="C737" s="221">
        <v>12.0</v>
      </c>
    </row>
    <row r="738">
      <c r="A738" s="221">
        <v>575.0</v>
      </c>
      <c r="B738" s="221">
        <v>40.0</v>
      </c>
      <c r="C738" s="221">
        <v>26.0</v>
      </c>
    </row>
    <row r="739">
      <c r="A739" s="221">
        <v>577.0</v>
      </c>
      <c r="B739" s="221">
        <v>34.0</v>
      </c>
      <c r="C739" s="221">
        <v>242.0</v>
      </c>
    </row>
    <row r="740">
      <c r="A740" s="221">
        <v>577.0</v>
      </c>
      <c r="B740" s="221">
        <v>35.0</v>
      </c>
      <c r="C740" s="221">
        <v>148.0</v>
      </c>
    </row>
    <row r="741">
      <c r="A741" s="221">
        <v>577.0</v>
      </c>
      <c r="B741" s="221">
        <v>36.0</v>
      </c>
      <c r="C741" s="221">
        <v>569.0</v>
      </c>
    </row>
    <row r="742">
      <c r="A742" s="221">
        <v>577.0</v>
      </c>
      <c r="B742" s="221">
        <v>39.0</v>
      </c>
      <c r="C742" s="221">
        <v>2.0</v>
      </c>
    </row>
    <row r="743">
      <c r="A743" s="221">
        <v>577.0</v>
      </c>
      <c r="B743" s="221">
        <v>40.0</v>
      </c>
      <c r="C743" s="221">
        <v>2.0</v>
      </c>
    </row>
    <row r="744">
      <c r="A744" s="221">
        <v>578.0</v>
      </c>
      <c r="B744" s="221">
        <v>34.0</v>
      </c>
      <c r="C744" s="221">
        <v>8071.0</v>
      </c>
    </row>
    <row r="745">
      <c r="A745" s="221">
        <v>578.0</v>
      </c>
      <c r="B745" s="221">
        <v>35.0</v>
      </c>
      <c r="C745" s="221">
        <v>7488.0</v>
      </c>
    </row>
    <row r="746">
      <c r="A746" s="221">
        <v>578.0</v>
      </c>
      <c r="B746" s="221">
        <v>36.0</v>
      </c>
      <c r="C746" s="221">
        <v>219.0</v>
      </c>
    </row>
    <row r="747">
      <c r="A747" s="221">
        <v>578.0</v>
      </c>
      <c r="B747" s="221">
        <v>37.0</v>
      </c>
      <c r="C747" s="221">
        <v>2.0</v>
      </c>
    </row>
    <row r="748">
      <c r="A748" s="221">
        <v>580.0</v>
      </c>
      <c r="B748" s="221">
        <v>34.0</v>
      </c>
      <c r="C748" s="221">
        <v>538.0</v>
      </c>
    </row>
    <row r="749">
      <c r="A749" s="221">
        <v>580.0</v>
      </c>
      <c r="B749" s="221">
        <v>35.0</v>
      </c>
      <c r="C749" s="221">
        <v>52.0</v>
      </c>
    </row>
    <row r="750">
      <c r="A750" s="221">
        <v>580.0</v>
      </c>
      <c r="B750" s="221">
        <v>36.0</v>
      </c>
      <c r="C750" s="221">
        <v>298.0</v>
      </c>
    </row>
    <row r="751">
      <c r="A751" s="221">
        <v>580.0</v>
      </c>
      <c r="B751" s="221">
        <v>37.0</v>
      </c>
      <c r="C751" s="221">
        <v>9.0</v>
      </c>
    </row>
    <row r="752">
      <c r="A752" s="221">
        <v>580.0</v>
      </c>
      <c r="B752" s="221">
        <v>38.0</v>
      </c>
      <c r="C752" s="221">
        <v>4.0</v>
      </c>
    </row>
    <row r="753">
      <c r="A753" s="221">
        <v>580.0</v>
      </c>
      <c r="B753" s="221">
        <v>39.0</v>
      </c>
      <c r="C753" s="221">
        <v>4.0</v>
      </c>
    </row>
    <row r="754">
      <c r="A754" s="221">
        <v>580.0</v>
      </c>
      <c r="B754" s="221">
        <v>40.0</v>
      </c>
      <c r="C754" s="221">
        <v>6.0</v>
      </c>
    </row>
    <row r="755">
      <c r="A755" s="221">
        <v>581.0</v>
      </c>
      <c r="B755" s="221">
        <v>34.0</v>
      </c>
      <c r="C755" s="221">
        <v>13889.0</v>
      </c>
    </row>
    <row r="756">
      <c r="A756" s="221">
        <v>582.0</v>
      </c>
      <c r="B756" s="221">
        <v>34.0</v>
      </c>
      <c r="C756" s="221">
        <v>22222.0</v>
      </c>
    </row>
    <row r="757">
      <c r="A757" s="221">
        <v>582.0</v>
      </c>
      <c r="B757" s="221">
        <v>35.0</v>
      </c>
      <c r="C757" s="221">
        <v>8000.0</v>
      </c>
    </row>
    <row r="758">
      <c r="A758" s="221">
        <v>582.0</v>
      </c>
      <c r="B758" s="221">
        <v>36.0</v>
      </c>
      <c r="C758" s="221">
        <v>2444.0</v>
      </c>
    </row>
    <row r="759">
      <c r="A759" s="221">
        <v>582.0</v>
      </c>
      <c r="B759" s="221">
        <v>37.0</v>
      </c>
      <c r="C759" s="221">
        <v>500.0</v>
      </c>
    </row>
    <row r="760">
      <c r="A760" s="221">
        <v>582.0</v>
      </c>
      <c r="B760" s="221">
        <v>38.0</v>
      </c>
      <c r="C760" s="221">
        <v>2.0</v>
      </c>
    </row>
    <row r="761">
      <c r="A761" s="221">
        <v>582.0</v>
      </c>
      <c r="B761" s="221">
        <v>39.0</v>
      </c>
      <c r="C761" s="221">
        <v>4.0</v>
      </c>
    </row>
    <row r="762">
      <c r="A762" s="221">
        <v>583.0</v>
      </c>
      <c r="B762" s="221">
        <v>34.0</v>
      </c>
      <c r="C762" s="221">
        <v>20000.0</v>
      </c>
    </row>
    <row r="763">
      <c r="A763" s="221">
        <v>583.0</v>
      </c>
      <c r="B763" s="221">
        <v>35.0</v>
      </c>
      <c r="C763" s="221">
        <v>4444.0</v>
      </c>
    </row>
    <row r="764">
      <c r="A764" s="221">
        <v>583.0</v>
      </c>
      <c r="B764" s="221">
        <v>36.0</v>
      </c>
      <c r="C764" s="221">
        <v>2111.0</v>
      </c>
    </row>
    <row r="765">
      <c r="A765" s="221">
        <v>583.0</v>
      </c>
      <c r="B765" s="221">
        <v>37.0</v>
      </c>
      <c r="C765" s="221">
        <v>556.0</v>
      </c>
    </row>
    <row r="766">
      <c r="A766" s="221">
        <v>583.0</v>
      </c>
      <c r="B766" s="221">
        <v>38.0</v>
      </c>
      <c r="C766" s="221">
        <v>11.0</v>
      </c>
    </row>
    <row r="767">
      <c r="A767" s="221">
        <v>583.0</v>
      </c>
      <c r="B767" s="221">
        <v>39.0</v>
      </c>
      <c r="C767" s="221">
        <v>2.0</v>
      </c>
    </row>
    <row r="768">
      <c r="A768" s="221">
        <v>584.0</v>
      </c>
      <c r="B768" s="221">
        <v>34.0</v>
      </c>
      <c r="C768" s="221">
        <v>13333.0</v>
      </c>
    </row>
    <row r="769">
      <c r="A769" s="221">
        <v>584.0</v>
      </c>
      <c r="B769" s="221">
        <v>35.0</v>
      </c>
      <c r="C769" s="221">
        <v>12778.0</v>
      </c>
    </row>
    <row r="770">
      <c r="A770" s="221">
        <v>584.0</v>
      </c>
      <c r="B770" s="221">
        <v>36.0</v>
      </c>
      <c r="C770" s="221">
        <v>1667.0</v>
      </c>
    </row>
    <row r="771">
      <c r="A771" s="221">
        <v>584.0</v>
      </c>
      <c r="B771" s="221">
        <v>37.0</v>
      </c>
      <c r="C771" s="221">
        <v>222.0</v>
      </c>
    </row>
    <row r="772">
      <c r="A772" s="221">
        <v>584.0</v>
      </c>
      <c r="B772" s="221">
        <v>38.0</v>
      </c>
      <c r="C772" s="221">
        <v>56.0</v>
      </c>
    </row>
    <row r="773">
      <c r="A773" s="221">
        <v>584.0</v>
      </c>
      <c r="B773" s="221">
        <v>39.0</v>
      </c>
      <c r="C773" s="221">
        <v>22.0</v>
      </c>
    </row>
    <row r="774">
      <c r="A774" s="221">
        <v>584.0</v>
      </c>
      <c r="B774" s="221">
        <v>40.0</v>
      </c>
      <c r="C774" s="221">
        <v>6.0</v>
      </c>
    </row>
    <row r="775">
      <c r="A775" s="221">
        <v>585.0</v>
      </c>
      <c r="B775" s="221">
        <v>34.0</v>
      </c>
      <c r="C775" s="221">
        <v>21111.0</v>
      </c>
    </row>
    <row r="776">
      <c r="A776" s="221">
        <v>585.0</v>
      </c>
      <c r="B776" s="221">
        <v>35.0</v>
      </c>
      <c r="C776" s="221">
        <v>5000.0</v>
      </c>
    </row>
    <row r="777">
      <c r="A777" s="221">
        <v>585.0</v>
      </c>
      <c r="B777" s="221">
        <v>36.0</v>
      </c>
      <c r="C777" s="221">
        <v>1667.0</v>
      </c>
    </row>
    <row r="778">
      <c r="A778" s="221">
        <v>585.0</v>
      </c>
      <c r="B778" s="221">
        <v>37.0</v>
      </c>
      <c r="C778" s="221">
        <v>111.0</v>
      </c>
    </row>
    <row r="779">
      <c r="A779" s="221">
        <v>585.0</v>
      </c>
      <c r="B779" s="221">
        <v>38.0</v>
      </c>
      <c r="C779" s="221">
        <v>100.0</v>
      </c>
    </row>
    <row r="780">
      <c r="A780" s="221">
        <v>585.0</v>
      </c>
      <c r="B780" s="221">
        <v>40.0</v>
      </c>
      <c r="C780" s="221">
        <v>6.0</v>
      </c>
    </row>
    <row r="781">
      <c r="A781" s="221">
        <v>586.0</v>
      </c>
      <c r="B781" s="221">
        <v>34.0</v>
      </c>
      <c r="C781" s="221">
        <v>15556.0</v>
      </c>
    </row>
    <row r="782">
      <c r="A782" s="221">
        <v>586.0</v>
      </c>
      <c r="B782" s="221">
        <v>35.0</v>
      </c>
      <c r="C782" s="221">
        <v>10222.0</v>
      </c>
    </row>
    <row r="783">
      <c r="A783" s="221">
        <v>586.0</v>
      </c>
      <c r="B783" s="221">
        <v>36.0</v>
      </c>
      <c r="C783" s="221">
        <v>2778.0</v>
      </c>
    </row>
    <row r="784">
      <c r="A784" s="221">
        <v>586.0</v>
      </c>
      <c r="B784" s="221">
        <v>37.0</v>
      </c>
      <c r="C784" s="221">
        <v>111.0</v>
      </c>
    </row>
    <row r="785">
      <c r="A785" s="221">
        <v>586.0</v>
      </c>
      <c r="B785" s="221">
        <v>38.0</v>
      </c>
      <c r="C785" s="221">
        <v>78.0</v>
      </c>
    </row>
    <row r="786">
      <c r="A786" s="221">
        <v>586.0</v>
      </c>
      <c r="B786" s="221">
        <v>39.0</v>
      </c>
      <c r="C786" s="221">
        <v>34.0</v>
      </c>
    </row>
    <row r="787">
      <c r="A787" s="221">
        <v>586.0</v>
      </c>
      <c r="B787" s="221">
        <v>40.0</v>
      </c>
      <c r="C787" s="221">
        <v>6.0</v>
      </c>
    </row>
    <row r="788">
      <c r="A788" s="221">
        <v>587.0</v>
      </c>
      <c r="B788" s="221">
        <v>34.0</v>
      </c>
      <c r="C788" s="221">
        <v>22778.0</v>
      </c>
    </row>
    <row r="789">
      <c r="A789" s="221">
        <v>587.0</v>
      </c>
      <c r="B789" s="221">
        <v>35.0</v>
      </c>
      <c r="C789" s="221">
        <v>6222.0</v>
      </c>
    </row>
    <row r="790">
      <c r="A790" s="221">
        <v>587.0</v>
      </c>
      <c r="B790" s="221">
        <v>36.0</v>
      </c>
      <c r="C790" s="221">
        <v>2222.0</v>
      </c>
    </row>
    <row r="791">
      <c r="A791" s="221">
        <v>587.0</v>
      </c>
      <c r="B791" s="221">
        <v>37.0</v>
      </c>
      <c r="C791" s="221">
        <v>356.0</v>
      </c>
    </row>
    <row r="792">
      <c r="A792" s="221">
        <v>587.0</v>
      </c>
      <c r="B792" s="221">
        <v>38.0</v>
      </c>
      <c r="C792" s="221">
        <v>133.0</v>
      </c>
    </row>
    <row r="793">
      <c r="A793" s="221">
        <v>587.0</v>
      </c>
      <c r="B793" s="221">
        <v>39.0</v>
      </c>
      <c r="C793" s="221">
        <v>34.0</v>
      </c>
    </row>
    <row r="794">
      <c r="A794" s="221">
        <v>587.0</v>
      </c>
      <c r="B794" s="221">
        <v>40.0</v>
      </c>
      <c r="C794" s="221">
        <v>2.0</v>
      </c>
    </row>
    <row r="795">
      <c r="A795" s="221">
        <v>589.0</v>
      </c>
      <c r="B795" s="221">
        <v>34.0</v>
      </c>
      <c r="C795" s="221">
        <v>22222.0</v>
      </c>
    </row>
    <row r="796">
      <c r="A796" s="221">
        <v>589.0</v>
      </c>
      <c r="B796" s="221">
        <v>35.0</v>
      </c>
      <c r="C796" s="221">
        <v>4444.0</v>
      </c>
    </row>
    <row r="797">
      <c r="A797" s="221">
        <v>589.0</v>
      </c>
      <c r="B797" s="221">
        <v>36.0</v>
      </c>
      <c r="C797" s="221">
        <v>1667.0</v>
      </c>
    </row>
    <row r="798">
      <c r="A798" s="221">
        <v>589.0</v>
      </c>
      <c r="B798" s="221">
        <v>37.0</v>
      </c>
      <c r="C798" s="221">
        <v>333.0</v>
      </c>
    </row>
    <row r="799">
      <c r="A799" s="221">
        <v>589.0</v>
      </c>
      <c r="B799" s="221">
        <v>38.0</v>
      </c>
      <c r="C799" s="221">
        <v>67.0</v>
      </c>
    </row>
    <row r="800">
      <c r="A800" s="221">
        <v>589.0</v>
      </c>
      <c r="B800" s="221">
        <v>39.0</v>
      </c>
      <c r="C800" s="221">
        <v>12.0</v>
      </c>
    </row>
    <row r="801">
      <c r="A801" s="221">
        <v>590.0</v>
      </c>
      <c r="B801" s="221">
        <v>34.0</v>
      </c>
      <c r="C801" s="221">
        <v>16667.0</v>
      </c>
    </row>
    <row r="802">
      <c r="A802" s="221">
        <v>590.0</v>
      </c>
      <c r="B802" s="221">
        <v>35.0</v>
      </c>
      <c r="C802" s="221">
        <v>12222.0</v>
      </c>
    </row>
    <row r="803">
      <c r="A803" s="221">
        <v>590.0</v>
      </c>
      <c r="B803" s="221">
        <v>36.0</v>
      </c>
      <c r="C803" s="221">
        <v>2778.0</v>
      </c>
    </row>
    <row r="804">
      <c r="A804" s="221">
        <v>590.0</v>
      </c>
      <c r="B804" s="221">
        <v>37.0</v>
      </c>
      <c r="C804" s="221">
        <v>11.0</v>
      </c>
    </row>
    <row r="805">
      <c r="A805" s="221">
        <v>590.0</v>
      </c>
      <c r="B805" s="221">
        <v>38.0</v>
      </c>
      <c r="C805" s="221">
        <v>6.0</v>
      </c>
    </row>
    <row r="806">
      <c r="A806" s="221">
        <v>590.0</v>
      </c>
      <c r="B806" s="221">
        <v>39.0</v>
      </c>
      <c r="C806" s="221">
        <v>2.0</v>
      </c>
    </row>
    <row r="807">
      <c r="A807" s="221">
        <v>590.0</v>
      </c>
      <c r="B807" s="221">
        <v>40.0</v>
      </c>
      <c r="C807" s="221">
        <v>2.0</v>
      </c>
    </row>
    <row r="808">
      <c r="A808" s="221">
        <v>591.0</v>
      </c>
      <c r="B808" s="221">
        <v>34.0</v>
      </c>
      <c r="C808" s="221">
        <v>22222.0</v>
      </c>
    </row>
    <row r="809">
      <c r="A809" s="221">
        <v>591.0</v>
      </c>
      <c r="B809" s="221">
        <v>35.0</v>
      </c>
      <c r="C809" s="221">
        <v>2444.0</v>
      </c>
    </row>
    <row r="810">
      <c r="A810" s="221">
        <v>591.0</v>
      </c>
      <c r="B810" s="221">
        <v>36.0</v>
      </c>
      <c r="C810" s="221">
        <v>4444.0</v>
      </c>
    </row>
    <row r="811">
      <c r="A811" s="221">
        <v>591.0</v>
      </c>
      <c r="B811" s="221">
        <v>37.0</v>
      </c>
      <c r="C811" s="221">
        <v>222.0</v>
      </c>
    </row>
    <row r="812">
      <c r="A812" s="221">
        <v>591.0</v>
      </c>
      <c r="B812" s="221">
        <v>38.0</v>
      </c>
      <c r="C812" s="221">
        <v>44.0</v>
      </c>
    </row>
    <row r="813">
      <c r="A813" s="221">
        <v>591.0</v>
      </c>
      <c r="B813" s="221">
        <v>39.0</v>
      </c>
      <c r="C813" s="221">
        <v>22.0</v>
      </c>
    </row>
    <row r="814">
      <c r="A814" s="221">
        <v>592.0</v>
      </c>
      <c r="B814" s="221">
        <v>34.0</v>
      </c>
      <c r="C814" s="221">
        <v>18889.0</v>
      </c>
    </row>
    <row r="815">
      <c r="A815" s="221">
        <v>592.0</v>
      </c>
      <c r="B815" s="221">
        <v>35.0</v>
      </c>
      <c r="C815" s="221">
        <v>4667.0</v>
      </c>
    </row>
    <row r="816">
      <c r="A816" s="221">
        <v>592.0</v>
      </c>
      <c r="B816" s="221">
        <v>36.0</v>
      </c>
      <c r="C816" s="221">
        <v>3556.0</v>
      </c>
    </row>
    <row r="817">
      <c r="A817" s="221">
        <v>592.0</v>
      </c>
      <c r="B817" s="221">
        <v>37.0</v>
      </c>
      <c r="C817" s="221">
        <v>278.0</v>
      </c>
    </row>
    <row r="818">
      <c r="A818" s="221">
        <v>592.0</v>
      </c>
      <c r="B818" s="221">
        <v>38.0</v>
      </c>
      <c r="C818" s="221">
        <v>33.0</v>
      </c>
    </row>
    <row r="819">
      <c r="A819" s="221">
        <v>592.0</v>
      </c>
      <c r="B819" s="221">
        <v>39.0</v>
      </c>
      <c r="C819" s="221">
        <v>12.0</v>
      </c>
    </row>
    <row r="820">
      <c r="A820" s="221">
        <v>593.0</v>
      </c>
      <c r="B820" s="221">
        <v>34.0</v>
      </c>
      <c r="C820" s="221">
        <v>23333.0</v>
      </c>
    </row>
    <row r="821">
      <c r="A821" s="221">
        <v>593.0</v>
      </c>
      <c r="B821" s="221">
        <v>35.0</v>
      </c>
      <c r="C821" s="221">
        <v>6333.0</v>
      </c>
    </row>
    <row r="822">
      <c r="A822" s="221">
        <v>593.0</v>
      </c>
      <c r="B822" s="221">
        <v>36.0</v>
      </c>
      <c r="C822" s="221">
        <v>3000.0</v>
      </c>
    </row>
    <row r="823">
      <c r="A823" s="221">
        <v>593.0</v>
      </c>
      <c r="B823" s="221">
        <v>37.0</v>
      </c>
      <c r="C823" s="221">
        <v>333.0</v>
      </c>
    </row>
    <row r="824">
      <c r="A824" s="221">
        <v>593.0</v>
      </c>
      <c r="B824" s="221">
        <v>38.0</v>
      </c>
      <c r="C824" s="221">
        <v>78.0</v>
      </c>
    </row>
    <row r="825">
      <c r="A825" s="221">
        <v>593.0</v>
      </c>
      <c r="B825" s="221">
        <v>39.0</v>
      </c>
      <c r="C825" s="221">
        <v>22.0</v>
      </c>
    </row>
    <row r="826">
      <c r="A826" s="221">
        <v>593.0</v>
      </c>
      <c r="B826" s="221">
        <v>40.0</v>
      </c>
      <c r="C826" s="221">
        <v>2.0</v>
      </c>
    </row>
    <row r="827">
      <c r="A827" s="221">
        <v>594.0</v>
      </c>
      <c r="B827" s="221">
        <v>34.0</v>
      </c>
      <c r="C827" s="221">
        <v>13333.0</v>
      </c>
    </row>
    <row r="828">
      <c r="A828" s="221">
        <v>594.0</v>
      </c>
      <c r="B828" s="221">
        <v>35.0</v>
      </c>
      <c r="C828" s="221">
        <v>11111.0</v>
      </c>
    </row>
    <row r="829">
      <c r="A829" s="221">
        <v>594.0</v>
      </c>
      <c r="B829" s="221">
        <v>36.0</v>
      </c>
      <c r="C829" s="221">
        <v>4000.0</v>
      </c>
    </row>
    <row r="830">
      <c r="A830" s="221">
        <v>594.0</v>
      </c>
      <c r="B830" s="221">
        <v>37.0</v>
      </c>
      <c r="C830" s="221">
        <v>33.0</v>
      </c>
    </row>
    <row r="831">
      <c r="A831" s="221">
        <v>594.0</v>
      </c>
      <c r="B831" s="221">
        <v>38.0</v>
      </c>
      <c r="C831" s="221">
        <v>17.0</v>
      </c>
    </row>
    <row r="832">
      <c r="A832" s="221">
        <v>594.0</v>
      </c>
      <c r="B832" s="221">
        <v>39.0</v>
      </c>
      <c r="C832" s="221">
        <v>12.0</v>
      </c>
    </row>
    <row r="833">
      <c r="A833" s="221">
        <v>597.0</v>
      </c>
      <c r="B833" s="221">
        <v>34.0</v>
      </c>
      <c r="C833" s="221">
        <v>22778.0</v>
      </c>
    </row>
    <row r="834">
      <c r="A834" s="221">
        <v>597.0</v>
      </c>
      <c r="B834" s="221">
        <v>35.0</v>
      </c>
      <c r="C834" s="221">
        <v>6111.0</v>
      </c>
    </row>
    <row r="835">
      <c r="A835" s="221">
        <v>597.0</v>
      </c>
      <c r="B835" s="221">
        <v>36.0</v>
      </c>
      <c r="C835" s="221">
        <v>2889.0</v>
      </c>
    </row>
    <row r="836">
      <c r="A836" s="221">
        <v>597.0</v>
      </c>
      <c r="B836" s="221">
        <v>37.0</v>
      </c>
      <c r="C836" s="221">
        <v>400.0</v>
      </c>
    </row>
    <row r="837">
      <c r="A837" s="221">
        <v>597.0</v>
      </c>
      <c r="B837" s="221">
        <v>38.0</v>
      </c>
      <c r="C837" s="221">
        <v>89.0</v>
      </c>
    </row>
    <row r="838">
      <c r="A838" s="221">
        <v>597.0</v>
      </c>
      <c r="B838" s="221">
        <v>39.0</v>
      </c>
      <c r="C838" s="221">
        <v>34.0</v>
      </c>
    </row>
    <row r="839">
      <c r="A839" s="221">
        <v>598.0</v>
      </c>
      <c r="B839" s="221">
        <v>34.0</v>
      </c>
      <c r="C839" s="221">
        <v>17778.0</v>
      </c>
    </row>
    <row r="840">
      <c r="A840" s="221">
        <v>598.0</v>
      </c>
      <c r="B840" s="221">
        <v>35.0</v>
      </c>
      <c r="C840" s="221">
        <v>15000.0</v>
      </c>
    </row>
    <row r="841">
      <c r="A841" s="221">
        <v>598.0</v>
      </c>
      <c r="B841" s="221">
        <v>36.0</v>
      </c>
      <c r="C841" s="221">
        <v>2778.0</v>
      </c>
    </row>
    <row r="842">
      <c r="A842" s="221">
        <v>598.0</v>
      </c>
      <c r="B842" s="221">
        <v>37.0</v>
      </c>
      <c r="C842" s="221">
        <v>111.0</v>
      </c>
    </row>
    <row r="843">
      <c r="A843" s="221">
        <v>598.0</v>
      </c>
      <c r="B843" s="221">
        <v>38.0</v>
      </c>
      <c r="C843" s="221">
        <v>2.0</v>
      </c>
    </row>
    <row r="844">
      <c r="A844" s="221">
        <v>598.0</v>
      </c>
      <c r="B844" s="221">
        <v>39.0</v>
      </c>
      <c r="C844" s="221">
        <v>4.0</v>
      </c>
    </row>
    <row r="845">
      <c r="A845" s="221">
        <v>598.0</v>
      </c>
      <c r="B845" s="221">
        <v>40.0</v>
      </c>
      <c r="C845" s="221">
        <v>2.0</v>
      </c>
    </row>
    <row r="846">
      <c r="A846" s="221">
        <v>599.0</v>
      </c>
      <c r="B846" s="221">
        <v>34.0</v>
      </c>
      <c r="C846" s="221">
        <v>17778.0</v>
      </c>
    </row>
    <row r="847">
      <c r="A847" s="221">
        <v>599.0</v>
      </c>
      <c r="B847" s="221">
        <v>35.0</v>
      </c>
      <c r="C847" s="221">
        <v>3333.0</v>
      </c>
    </row>
    <row r="848">
      <c r="A848" s="221">
        <v>599.0</v>
      </c>
      <c r="B848" s="221">
        <v>36.0</v>
      </c>
      <c r="C848" s="221">
        <v>4444.0</v>
      </c>
    </row>
    <row r="849">
      <c r="A849" s="221">
        <v>599.0</v>
      </c>
      <c r="B849" s="221">
        <v>37.0</v>
      </c>
      <c r="C849" s="221">
        <v>167.0</v>
      </c>
    </row>
    <row r="850">
      <c r="A850" s="221">
        <v>599.0</v>
      </c>
      <c r="B850" s="221">
        <v>38.0</v>
      </c>
      <c r="C850" s="221">
        <v>22.0</v>
      </c>
    </row>
    <row r="851">
      <c r="A851" s="221">
        <v>599.0</v>
      </c>
      <c r="B851" s="221">
        <v>39.0</v>
      </c>
      <c r="C851" s="221">
        <v>6.0</v>
      </c>
    </row>
    <row r="852">
      <c r="A852" s="221">
        <v>599.0</v>
      </c>
      <c r="B852" s="221">
        <v>40.0</v>
      </c>
      <c r="C852" s="221">
        <v>2.0</v>
      </c>
    </row>
    <row r="853">
      <c r="A853" s="221">
        <v>602.0</v>
      </c>
      <c r="B853" s="221">
        <v>34.0</v>
      </c>
      <c r="C853" s="221">
        <v>17778.0</v>
      </c>
    </row>
    <row r="854">
      <c r="A854" s="221">
        <v>602.0</v>
      </c>
      <c r="B854" s="221">
        <v>35.0</v>
      </c>
      <c r="C854" s="221">
        <v>5556.0</v>
      </c>
    </row>
    <row r="855">
      <c r="A855" s="221">
        <v>602.0</v>
      </c>
      <c r="B855" s="221">
        <v>36.0</v>
      </c>
      <c r="C855" s="221">
        <v>2889.0</v>
      </c>
    </row>
    <row r="856">
      <c r="A856" s="221">
        <v>602.0</v>
      </c>
      <c r="B856" s="221">
        <v>37.0</v>
      </c>
      <c r="C856" s="221">
        <v>1111.0</v>
      </c>
    </row>
    <row r="857">
      <c r="A857" s="221">
        <v>602.0</v>
      </c>
      <c r="B857" s="221">
        <v>38.0</v>
      </c>
      <c r="C857" s="221">
        <v>56.0</v>
      </c>
    </row>
    <row r="858">
      <c r="A858" s="221">
        <v>602.0</v>
      </c>
      <c r="B858" s="221">
        <v>39.0</v>
      </c>
      <c r="C858" s="221">
        <v>22.0</v>
      </c>
    </row>
    <row r="859">
      <c r="A859" s="221">
        <v>603.0</v>
      </c>
      <c r="B859" s="221">
        <v>34.0</v>
      </c>
      <c r="C859" s="221">
        <v>21111.0</v>
      </c>
    </row>
    <row r="860">
      <c r="A860" s="221">
        <v>603.0</v>
      </c>
      <c r="B860" s="221">
        <v>35.0</v>
      </c>
      <c r="C860" s="221">
        <v>8889.0</v>
      </c>
    </row>
    <row r="861">
      <c r="A861" s="221">
        <v>603.0</v>
      </c>
      <c r="B861" s="221">
        <v>36.0</v>
      </c>
      <c r="C861" s="221">
        <v>3111.0</v>
      </c>
    </row>
    <row r="862">
      <c r="A862" s="221">
        <v>603.0</v>
      </c>
      <c r="B862" s="221">
        <v>37.0</v>
      </c>
      <c r="C862" s="221">
        <v>589.0</v>
      </c>
    </row>
    <row r="863">
      <c r="A863" s="221">
        <v>603.0</v>
      </c>
      <c r="B863" s="221">
        <v>38.0</v>
      </c>
      <c r="C863" s="221">
        <v>2.0</v>
      </c>
    </row>
    <row r="864">
      <c r="A864" s="221">
        <v>603.0</v>
      </c>
      <c r="B864" s="221">
        <v>39.0</v>
      </c>
      <c r="C864" s="221">
        <v>4.0</v>
      </c>
    </row>
    <row r="865">
      <c r="A865" s="221">
        <v>603.0</v>
      </c>
      <c r="B865" s="221">
        <v>40.0</v>
      </c>
      <c r="C865" s="221">
        <v>4.0</v>
      </c>
    </row>
    <row r="866">
      <c r="A866" s="221">
        <v>605.0</v>
      </c>
      <c r="B866" s="221">
        <v>34.0</v>
      </c>
      <c r="C866" s="221">
        <v>13333.0</v>
      </c>
    </row>
    <row r="867">
      <c r="A867" s="221">
        <v>605.0</v>
      </c>
      <c r="B867" s="221">
        <v>35.0</v>
      </c>
      <c r="C867" s="221">
        <v>11111.0</v>
      </c>
    </row>
    <row r="868">
      <c r="A868" s="221">
        <v>605.0</v>
      </c>
      <c r="B868" s="221">
        <v>36.0</v>
      </c>
      <c r="C868" s="221">
        <v>2444.0</v>
      </c>
    </row>
    <row r="869">
      <c r="A869" s="221">
        <v>605.0</v>
      </c>
      <c r="B869" s="221">
        <v>37.0</v>
      </c>
      <c r="C869" s="221">
        <v>556.0</v>
      </c>
    </row>
    <row r="870">
      <c r="A870" s="221">
        <v>605.0</v>
      </c>
      <c r="B870" s="221">
        <v>38.0</v>
      </c>
      <c r="C870" s="221">
        <v>56.0</v>
      </c>
    </row>
    <row r="871">
      <c r="A871" s="221">
        <v>605.0</v>
      </c>
      <c r="B871" s="221">
        <v>39.0</v>
      </c>
      <c r="C871" s="221">
        <v>16.0</v>
      </c>
    </row>
    <row r="872">
      <c r="A872" s="221">
        <v>605.0</v>
      </c>
      <c r="B872" s="221">
        <v>40.0</v>
      </c>
      <c r="C872" s="221">
        <v>8.0</v>
      </c>
    </row>
    <row r="873">
      <c r="A873" s="221">
        <v>607.0</v>
      </c>
      <c r="B873" s="221">
        <v>34.0</v>
      </c>
      <c r="C873" s="221">
        <v>16667.0</v>
      </c>
    </row>
    <row r="874">
      <c r="A874" s="221">
        <v>607.0</v>
      </c>
      <c r="B874" s="221">
        <v>35.0</v>
      </c>
      <c r="C874" s="221">
        <v>10556.0</v>
      </c>
    </row>
    <row r="875">
      <c r="A875" s="221">
        <v>607.0</v>
      </c>
      <c r="B875" s="221">
        <v>36.0</v>
      </c>
      <c r="C875" s="221">
        <v>2556.0</v>
      </c>
    </row>
    <row r="876">
      <c r="A876" s="221">
        <v>607.0</v>
      </c>
      <c r="B876" s="221">
        <v>37.0</v>
      </c>
      <c r="C876" s="221">
        <v>278.0</v>
      </c>
    </row>
    <row r="877">
      <c r="A877" s="221">
        <v>607.0</v>
      </c>
      <c r="B877" s="221">
        <v>38.0</v>
      </c>
      <c r="C877" s="221">
        <v>50.0</v>
      </c>
    </row>
    <row r="878">
      <c r="A878" s="221">
        <v>607.0</v>
      </c>
      <c r="B878" s="221">
        <v>39.0</v>
      </c>
      <c r="C878" s="221">
        <v>44.0</v>
      </c>
    </row>
    <row r="879">
      <c r="A879" s="221">
        <v>607.0</v>
      </c>
      <c r="B879" s="221">
        <v>40.0</v>
      </c>
      <c r="C879" s="221">
        <v>4.0</v>
      </c>
    </row>
    <row r="880">
      <c r="A880" s="221">
        <v>608.0</v>
      </c>
      <c r="B880" s="221">
        <v>34.0</v>
      </c>
      <c r="C880" s="221">
        <v>20556.0</v>
      </c>
    </row>
    <row r="881">
      <c r="A881" s="221">
        <v>608.0</v>
      </c>
      <c r="B881" s="221">
        <v>35.0</v>
      </c>
      <c r="C881" s="221">
        <v>3889.0</v>
      </c>
    </row>
    <row r="882">
      <c r="A882" s="221">
        <v>608.0</v>
      </c>
      <c r="B882" s="221">
        <v>36.0</v>
      </c>
      <c r="C882" s="221">
        <v>2222.0</v>
      </c>
    </row>
    <row r="883">
      <c r="A883" s="221">
        <v>608.0</v>
      </c>
      <c r="B883" s="221">
        <v>37.0</v>
      </c>
      <c r="C883" s="221">
        <v>278.0</v>
      </c>
    </row>
    <row r="884">
      <c r="A884" s="221">
        <v>608.0</v>
      </c>
      <c r="B884" s="221">
        <v>38.0</v>
      </c>
      <c r="C884" s="221">
        <v>56.0</v>
      </c>
    </row>
    <row r="885">
      <c r="A885" s="221">
        <v>608.0</v>
      </c>
      <c r="B885" s="221">
        <v>39.0</v>
      </c>
      <c r="C885" s="221">
        <v>12.0</v>
      </c>
    </row>
    <row r="886">
      <c r="A886" s="221">
        <v>609.0</v>
      </c>
      <c r="B886" s="221">
        <v>34.0</v>
      </c>
      <c r="C886" s="221">
        <v>15556.0</v>
      </c>
    </row>
    <row r="887">
      <c r="A887" s="221">
        <v>609.0</v>
      </c>
      <c r="B887" s="221">
        <v>35.0</v>
      </c>
      <c r="C887" s="221">
        <v>13333.0</v>
      </c>
    </row>
    <row r="888">
      <c r="A888" s="221">
        <v>609.0</v>
      </c>
      <c r="B888" s="221">
        <v>36.0</v>
      </c>
      <c r="C888" s="221">
        <v>2222.0</v>
      </c>
    </row>
    <row r="889">
      <c r="A889" s="221">
        <v>609.0</v>
      </c>
      <c r="B889" s="221">
        <v>37.0</v>
      </c>
      <c r="C889" s="221">
        <v>56.0</v>
      </c>
    </row>
    <row r="890">
      <c r="A890" s="221">
        <v>609.0</v>
      </c>
      <c r="B890" s="221">
        <v>38.0</v>
      </c>
      <c r="C890" s="221">
        <v>2.0</v>
      </c>
    </row>
    <row r="891">
      <c r="A891" s="221">
        <v>609.0</v>
      </c>
      <c r="B891" s="221">
        <v>39.0</v>
      </c>
      <c r="C891" s="221">
        <v>4.0</v>
      </c>
    </row>
    <row r="892">
      <c r="A892" s="221">
        <v>620.0</v>
      </c>
      <c r="B892" s="221">
        <v>34.0</v>
      </c>
      <c r="C892" s="221">
        <v>544444.0</v>
      </c>
    </row>
    <row r="893">
      <c r="A893" s="221">
        <v>620.0</v>
      </c>
      <c r="B893" s="221">
        <v>35.0</v>
      </c>
      <c r="C893" s="221">
        <v>130000.0</v>
      </c>
    </row>
    <row r="894">
      <c r="A894" s="221">
        <v>620.0</v>
      </c>
      <c r="B894" s="221">
        <v>36.0</v>
      </c>
      <c r="C894" s="221">
        <v>31111.0</v>
      </c>
    </row>
    <row r="895">
      <c r="A895" s="221">
        <v>620.0</v>
      </c>
      <c r="B895" s="221">
        <v>37.0</v>
      </c>
      <c r="C895" s="221">
        <v>8778.0</v>
      </c>
    </row>
    <row r="896">
      <c r="A896" s="221">
        <v>620.0</v>
      </c>
      <c r="B896" s="221">
        <v>38.0</v>
      </c>
      <c r="C896" s="221">
        <v>1556.0</v>
      </c>
    </row>
    <row r="897">
      <c r="A897" s="221">
        <v>620.0</v>
      </c>
      <c r="B897" s="221">
        <v>39.0</v>
      </c>
      <c r="C897" s="221">
        <v>888.0</v>
      </c>
    </row>
    <row r="898">
      <c r="A898" s="221">
        <v>620.0</v>
      </c>
      <c r="B898" s="221">
        <v>40.0</v>
      </c>
      <c r="C898" s="221">
        <v>178.0</v>
      </c>
    </row>
    <row r="899">
      <c r="A899" s="221">
        <v>621.0</v>
      </c>
      <c r="B899" s="221">
        <v>34.0</v>
      </c>
      <c r="C899" s="221">
        <v>544444.0</v>
      </c>
    </row>
    <row r="900">
      <c r="A900" s="221">
        <v>621.0</v>
      </c>
      <c r="B900" s="221">
        <v>35.0</v>
      </c>
      <c r="C900" s="221">
        <v>122222.0</v>
      </c>
    </row>
    <row r="901">
      <c r="A901" s="221">
        <v>621.0</v>
      </c>
      <c r="B901" s="221">
        <v>36.0</v>
      </c>
      <c r="C901" s="221">
        <v>36667.0</v>
      </c>
    </row>
    <row r="902">
      <c r="A902" s="221">
        <v>621.0</v>
      </c>
      <c r="B902" s="221">
        <v>37.0</v>
      </c>
      <c r="C902" s="221">
        <v>10444.0</v>
      </c>
    </row>
    <row r="903">
      <c r="A903" s="221">
        <v>621.0</v>
      </c>
      <c r="B903" s="221">
        <v>38.0</v>
      </c>
      <c r="C903" s="221">
        <v>3333.0</v>
      </c>
    </row>
    <row r="904">
      <c r="A904" s="221">
        <v>621.0</v>
      </c>
      <c r="B904" s="221">
        <v>39.0</v>
      </c>
      <c r="C904" s="221">
        <v>1400.0</v>
      </c>
    </row>
    <row r="905">
      <c r="A905" s="221">
        <v>621.0</v>
      </c>
      <c r="B905" s="221">
        <v>40.0</v>
      </c>
      <c r="C905" s="221">
        <v>556.0</v>
      </c>
    </row>
    <row r="906">
      <c r="A906" s="221">
        <v>622.0</v>
      </c>
      <c r="B906" s="221">
        <v>34.0</v>
      </c>
      <c r="C906" s="221">
        <v>511111.0</v>
      </c>
    </row>
    <row r="907">
      <c r="A907" s="221">
        <v>622.0</v>
      </c>
      <c r="B907" s="221">
        <v>35.0</v>
      </c>
      <c r="C907" s="221">
        <v>188889.0</v>
      </c>
    </row>
    <row r="908">
      <c r="A908" s="221">
        <v>622.0</v>
      </c>
      <c r="B908" s="221">
        <v>36.0</v>
      </c>
      <c r="C908" s="221">
        <v>40000.0</v>
      </c>
    </row>
    <row r="909">
      <c r="A909" s="221">
        <v>622.0</v>
      </c>
      <c r="B909" s="221">
        <v>37.0</v>
      </c>
      <c r="C909" s="221">
        <v>10333.0</v>
      </c>
    </row>
    <row r="910">
      <c r="A910" s="221">
        <v>622.0</v>
      </c>
      <c r="B910" s="221">
        <v>38.0</v>
      </c>
      <c r="C910" s="221">
        <v>2778.0</v>
      </c>
    </row>
    <row r="911">
      <c r="A911" s="221">
        <v>622.0</v>
      </c>
      <c r="B911" s="221">
        <v>39.0</v>
      </c>
      <c r="C911" s="221">
        <v>1244.0</v>
      </c>
    </row>
    <row r="912">
      <c r="A912" s="221">
        <v>622.0</v>
      </c>
      <c r="B912" s="221">
        <v>40.0</v>
      </c>
      <c r="C912" s="221">
        <v>244.0</v>
      </c>
    </row>
    <row r="913">
      <c r="A913" s="221">
        <v>623.0</v>
      </c>
      <c r="B913" s="221">
        <v>34.0</v>
      </c>
      <c r="C913" s="221">
        <v>611111.0</v>
      </c>
    </row>
    <row r="914">
      <c r="A914" s="221">
        <v>623.0</v>
      </c>
      <c r="B914" s="221">
        <v>35.0</v>
      </c>
      <c r="C914" s="221">
        <v>155556.0</v>
      </c>
    </row>
    <row r="915">
      <c r="A915" s="221">
        <v>623.0</v>
      </c>
      <c r="B915" s="221">
        <v>36.0</v>
      </c>
      <c r="C915" s="221">
        <v>40000.0</v>
      </c>
    </row>
    <row r="916">
      <c r="A916" s="221">
        <v>623.0</v>
      </c>
      <c r="B916" s="221">
        <v>37.0</v>
      </c>
      <c r="C916" s="221">
        <v>9889.0</v>
      </c>
    </row>
    <row r="917">
      <c r="A917" s="221">
        <v>623.0</v>
      </c>
      <c r="B917" s="221">
        <v>38.0</v>
      </c>
      <c r="C917" s="221">
        <v>2667.0</v>
      </c>
    </row>
    <row r="918">
      <c r="A918" s="221">
        <v>623.0</v>
      </c>
      <c r="B918" s="221">
        <v>39.0</v>
      </c>
      <c r="C918" s="221">
        <v>1266.0</v>
      </c>
    </row>
    <row r="919">
      <c r="A919" s="221">
        <v>623.0</v>
      </c>
      <c r="B919" s="221">
        <v>40.0</v>
      </c>
      <c r="C919" s="221">
        <v>388.0</v>
      </c>
    </row>
    <row r="920">
      <c r="A920" s="221">
        <v>624.0</v>
      </c>
      <c r="B920" s="221">
        <v>34.0</v>
      </c>
      <c r="C920" s="221">
        <v>633333.0</v>
      </c>
    </row>
    <row r="921">
      <c r="A921" s="221">
        <v>624.0</v>
      </c>
      <c r="B921" s="221">
        <v>35.0</v>
      </c>
      <c r="C921" s="221">
        <v>144444.0</v>
      </c>
    </row>
    <row r="922">
      <c r="A922" s="221">
        <v>624.0</v>
      </c>
      <c r="B922" s="221">
        <v>36.0</v>
      </c>
      <c r="C922" s="221">
        <v>42222.0</v>
      </c>
    </row>
    <row r="923">
      <c r="A923" s="221">
        <v>624.0</v>
      </c>
      <c r="B923" s="221">
        <v>37.0</v>
      </c>
      <c r="C923" s="221">
        <v>10000.0</v>
      </c>
    </row>
    <row r="924">
      <c r="A924" s="221">
        <v>624.0</v>
      </c>
      <c r="B924" s="221">
        <v>38.0</v>
      </c>
      <c r="C924" s="221">
        <v>2556.0</v>
      </c>
    </row>
    <row r="925">
      <c r="A925" s="221">
        <v>624.0</v>
      </c>
      <c r="B925" s="221">
        <v>39.0</v>
      </c>
      <c r="C925" s="221">
        <v>1222.0</v>
      </c>
    </row>
    <row r="926">
      <c r="A926" s="221">
        <v>624.0</v>
      </c>
      <c r="B926" s="221">
        <v>40.0</v>
      </c>
      <c r="C926" s="221">
        <v>322.0</v>
      </c>
    </row>
    <row r="927">
      <c r="A927" s="221">
        <v>625.0</v>
      </c>
      <c r="B927" s="221">
        <v>34.0</v>
      </c>
      <c r="C927" s="221">
        <v>577778.0</v>
      </c>
    </row>
    <row r="928">
      <c r="A928" s="221">
        <v>625.0</v>
      </c>
      <c r="B928" s="221">
        <v>35.0</v>
      </c>
      <c r="C928" s="221">
        <v>115556.0</v>
      </c>
    </row>
    <row r="929">
      <c r="A929" s="221">
        <v>625.0</v>
      </c>
      <c r="B929" s="221">
        <v>36.0</v>
      </c>
      <c r="C929" s="221">
        <v>33333.0</v>
      </c>
    </row>
    <row r="930">
      <c r="A930" s="221">
        <v>625.0</v>
      </c>
      <c r="B930" s="221">
        <v>37.0</v>
      </c>
      <c r="C930" s="221">
        <v>8667.0</v>
      </c>
    </row>
    <row r="931">
      <c r="A931" s="221">
        <v>625.0</v>
      </c>
      <c r="B931" s="221">
        <v>38.0</v>
      </c>
      <c r="C931" s="221">
        <v>1444.0</v>
      </c>
    </row>
    <row r="932">
      <c r="A932" s="221">
        <v>625.0</v>
      </c>
      <c r="B932" s="221">
        <v>39.0</v>
      </c>
      <c r="C932" s="221">
        <v>778.0</v>
      </c>
    </row>
    <row r="933">
      <c r="A933" s="221">
        <v>625.0</v>
      </c>
      <c r="B933" s="221">
        <v>40.0</v>
      </c>
      <c r="C933" s="221">
        <v>134.0</v>
      </c>
    </row>
    <row r="934">
      <c r="A934" s="221">
        <v>626.0</v>
      </c>
      <c r="B934" s="221">
        <v>34.0</v>
      </c>
      <c r="C934" s="221">
        <v>622222.0</v>
      </c>
    </row>
    <row r="935">
      <c r="A935" s="221">
        <v>626.0</v>
      </c>
      <c r="B935" s="221">
        <v>35.0</v>
      </c>
      <c r="C935" s="221">
        <v>133333.0</v>
      </c>
    </row>
    <row r="936">
      <c r="A936" s="221">
        <v>626.0</v>
      </c>
      <c r="B936" s="221">
        <v>36.0</v>
      </c>
      <c r="C936" s="221">
        <v>41111.0</v>
      </c>
    </row>
    <row r="937">
      <c r="A937" s="221">
        <v>626.0</v>
      </c>
      <c r="B937" s="221">
        <v>37.0</v>
      </c>
      <c r="C937" s="221">
        <v>10111.0</v>
      </c>
    </row>
    <row r="938">
      <c r="A938" s="221">
        <v>626.0</v>
      </c>
      <c r="B938" s="221">
        <v>38.0</v>
      </c>
      <c r="C938" s="221">
        <v>2889.0</v>
      </c>
    </row>
    <row r="939">
      <c r="A939" s="221">
        <v>626.0</v>
      </c>
      <c r="B939" s="221">
        <v>39.0</v>
      </c>
      <c r="C939" s="221">
        <v>1312.0</v>
      </c>
    </row>
    <row r="940">
      <c r="A940" s="221">
        <v>626.0</v>
      </c>
      <c r="B940" s="221">
        <v>40.0</v>
      </c>
      <c r="C940" s="221">
        <v>356.0</v>
      </c>
    </row>
    <row r="941">
      <c r="A941" s="221">
        <v>627.0</v>
      </c>
      <c r="B941" s="221">
        <v>34.0</v>
      </c>
      <c r="C941" s="221">
        <v>577778.0</v>
      </c>
    </row>
    <row r="942">
      <c r="A942" s="221">
        <v>627.0</v>
      </c>
      <c r="B942" s="221">
        <v>35.0</v>
      </c>
      <c r="C942" s="221">
        <v>144444.0</v>
      </c>
    </row>
    <row r="943">
      <c r="A943" s="221">
        <v>627.0</v>
      </c>
      <c r="B943" s="221">
        <v>36.0</v>
      </c>
      <c r="C943" s="221">
        <v>38889.0</v>
      </c>
    </row>
    <row r="944">
      <c r="A944" s="221">
        <v>627.0</v>
      </c>
      <c r="B944" s="221">
        <v>37.0</v>
      </c>
      <c r="C944" s="221">
        <v>10556.0</v>
      </c>
    </row>
    <row r="945">
      <c r="A945" s="221">
        <v>627.0</v>
      </c>
      <c r="B945" s="221">
        <v>38.0</v>
      </c>
      <c r="C945" s="221">
        <v>3000.0</v>
      </c>
    </row>
    <row r="946">
      <c r="A946" s="221">
        <v>627.0</v>
      </c>
      <c r="B946" s="221">
        <v>39.0</v>
      </c>
      <c r="C946" s="221">
        <v>1134.0</v>
      </c>
    </row>
    <row r="947">
      <c r="A947" s="221">
        <v>627.0</v>
      </c>
      <c r="B947" s="221">
        <v>40.0</v>
      </c>
      <c r="C947" s="221">
        <v>288.0</v>
      </c>
    </row>
    <row r="948">
      <c r="A948" s="221">
        <v>628.0</v>
      </c>
      <c r="B948" s="221">
        <v>34.0</v>
      </c>
      <c r="C948" s="221">
        <v>444444.0</v>
      </c>
    </row>
    <row r="949">
      <c r="A949" s="221">
        <v>628.0</v>
      </c>
      <c r="B949" s="221">
        <v>35.0</v>
      </c>
      <c r="C949" s="221">
        <v>100000.0</v>
      </c>
    </row>
    <row r="950">
      <c r="A950" s="221">
        <v>628.0</v>
      </c>
      <c r="B950" s="221">
        <v>36.0</v>
      </c>
      <c r="C950" s="221">
        <v>41111.0</v>
      </c>
    </row>
    <row r="951">
      <c r="A951" s="221">
        <v>628.0</v>
      </c>
      <c r="B951" s="221">
        <v>37.0</v>
      </c>
      <c r="C951" s="221">
        <v>8889.0</v>
      </c>
    </row>
    <row r="952">
      <c r="A952" s="221">
        <v>628.0</v>
      </c>
      <c r="B952" s="221">
        <v>38.0</v>
      </c>
      <c r="C952" s="221">
        <v>2222.0</v>
      </c>
    </row>
    <row r="953">
      <c r="A953" s="221">
        <v>628.0</v>
      </c>
      <c r="B953" s="221">
        <v>39.0</v>
      </c>
      <c r="C953" s="221">
        <v>1112.0</v>
      </c>
    </row>
    <row r="954">
      <c r="A954" s="221">
        <v>628.0</v>
      </c>
      <c r="B954" s="221">
        <v>40.0</v>
      </c>
      <c r="C954" s="221">
        <v>222.0</v>
      </c>
    </row>
    <row r="955">
      <c r="A955" s="221">
        <v>629.0</v>
      </c>
      <c r="B955" s="221">
        <v>34.0</v>
      </c>
      <c r="C955" s="221">
        <v>611111.0</v>
      </c>
    </row>
    <row r="956">
      <c r="A956" s="221">
        <v>629.0</v>
      </c>
      <c r="B956" s="221">
        <v>35.0</v>
      </c>
      <c r="C956" s="221">
        <v>166667.0</v>
      </c>
    </row>
    <row r="957">
      <c r="A957" s="221">
        <v>629.0</v>
      </c>
      <c r="B957" s="221">
        <v>36.0</v>
      </c>
      <c r="C957" s="221">
        <v>38889.0</v>
      </c>
    </row>
    <row r="958">
      <c r="A958" s="221">
        <v>629.0</v>
      </c>
      <c r="B958" s="221">
        <v>37.0</v>
      </c>
      <c r="C958" s="221">
        <v>10222.0</v>
      </c>
    </row>
    <row r="959">
      <c r="A959" s="221">
        <v>629.0</v>
      </c>
      <c r="B959" s="221">
        <v>38.0</v>
      </c>
      <c r="C959" s="221">
        <v>2556.0</v>
      </c>
    </row>
    <row r="960">
      <c r="A960" s="221">
        <v>629.0</v>
      </c>
      <c r="B960" s="221">
        <v>39.0</v>
      </c>
      <c r="C960" s="221">
        <v>1044.0</v>
      </c>
    </row>
    <row r="961">
      <c r="A961" s="221">
        <v>629.0</v>
      </c>
      <c r="B961" s="221">
        <v>40.0</v>
      </c>
      <c r="C961" s="221">
        <v>422.0</v>
      </c>
    </row>
    <row r="962">
      <c r="A962" s="221">
        <v>630.0</v>
      </c>
      <c r="B962" s="221">
        <v>34.0</v>
      </c>
      <c r="C962" s="221">
        <v>433333.0</v>
      </c>
    </row>
    <row r="963">
      <c r="A963" s="221">
        <v>630.0</v>
      </c>
      <c r="B963" s="221">
        <v>35.0</v>
      </c>
      <c r="C963" s="221">
        <v>101111.0</v>
      </c>
    </row>
    <row r="964">
      <c r="A964" s="221">
        <v>630.0</v>
      </c>
      <c r="B964" s="221">
        <v>36.0</v>
      </c>
      <c r="C964" s="221">
        <v>43333.0</v>
      </c>
    </row>
    <row r="965">
      <c r="A965" s="221">
        <v>630.0</v>
      </c>
      <c r="B965" s="221">
        <v>37.0</v>
      </c>
      <c r="C965" s="221">
        <v>9000.0</v>
      </c>
    </row>
    <row r="966">
      <c r="A966" s="221">
        <v>630.0</v>
      </c>
      <c r="B966" s="221">
        <v>38.0</v>
      </c>
      <c r="C966" s="221">
        <v>2222.0</v>
      </c>
    </row>
    <row r="967">
      <c r="A967" s="221">
        <v>630.0</v>
      </c>
      <c r="B967" s="221">
        <v>39.0</v>
      </c>
      <c r="C967" s="221">
        <v>1000.0</v>
      </c>
    </row>
    <row r="968">
      <c r="A968" s="221">
        <v>630.0</v>
      </c>
      <c r="B968" s="221">
        <v>40.0</v>
      </c>
      <c r="C968" s="221">
        <v>178.0</v>
      </c>
    </row>
    <row r="969">
      <c r="A969" s="221">
        <v>631.0</v>
      </c>
      <c r="B969" s="221">
        <v>34.0</v>
      </c>
      <c r="C969" s="221">
        <v>533333.0</v>
      </c>
    </row>
    <row r="970">
      <c r="A970" s="221">
        <v>631.0</v>
      </c>
      <c r="B970" s="221">
        <v>35.0</v>
      </c>
      <c r="C970" s="221">
        <v>140000.0</v>
      </c>
    </row>
    <row r="971">
      <c r="A971" s="221">
        <v>631.0</v>
      </c>
      <c r="B971" s="221">
        <v>36.0</v>
      </c>
      <c r="C971" s="221">
        <v>34444.0</v>
      </c>
    </row>
    <row r="972">
      <c r="A972" s="221">
        <v>631.0</v>
      </c>
      <c r="B972" s="221">
        <v>37.0</v>
      </c>
      <c r="C972" s="221">
        <v>8556.0</v>
      </c>
    </row>
    <row r="973">
      <c r="A973" s="221">
        <v>631.0</v>
      </c>
      <c r="B973" s="221">
        <v>38.0</v>
      </c>
      <c r="C973" s="221">
        <v>1222.0</v>
      </c>
    </row>
    <row r="974">
      <c r="A974" s="221">
        <v>631.0</v>
      </c>
      <c r="B974" s="221">
        <v>39.0</v>
      </c>
      <c r="C974" s="221">
        <v>822.0</v>
      </c>
    </row>
    <row r="975">
      <c r="A975" s="221">
        <v>631.0</v>
      </c>
      <c r="B975" s="221">
        <v>40.0</v>
      </c>
      <c r="C975" s="221">
        <v>156.0</v>
      </c>
    </row>
    <row r="976">
      <c r="A976" s="221">
        <v>632.0</v>
      </c>
      <c r="B976" s="221">
        <v>34.0</v>
      </c>
      <c r="C976" s="221">
        <v>411111.0</v>
      </c>
    </row>
    <row r="977">
      <c r="A977" s="221">
        <v>632.0</v>
      </c>
      <c r="B977" s="221">
        <v>35.0</v>
      </c>
      <c r="C977" s="221">
        <v>95556.0</v>
      </c>
    </row>
    <row r="978">
      <c r="A978" s="221">
        <v>632.0</v>
      </c>
      <c r="B978" s="221">
        <v>36.0</v>
      </c>
      <c r="C978" s="221">
        <v>40000.0</v>
      </c>
    </row>
    <row r="979">
      <c r="A979" s="221">
        <v>632.0</v>
      </c>
      <c r="B979" s="221">
        <v>37.0</v>
      </c>
      <c r="C979" s="221">
        <v>9444.0</v>
      </c>
    </row>
    <row r="980">
      <c r="A980" s="221">
        <v>632.0</v>
      </c>
      <c r="B980" s="221">
        <v>38.0</v>
      </c>
      <c r="C980" s="221">
        <v>2444.0</v>
      </c>
    </row>
    <row r="981">
      <c r="A981" s="221">
        <v>632.0</v>
      </c>
      <c r="B981" s="221">
        <v>39.0</v>
      </c>
      <c r="C981" s="221">
        <v>1222.0</v>
      </c>
    </row>
    <row r="982">
      <c r="A982" s="221">
        <v>632.0</v>
      </c>
      <c r="B982" s="221">
        <v>40.0</v>
      </c>
      <c r="C982" s="221">
        <v>334.0</v>
      </c>
    </row>
    <row r="983">
      <c r="A983" s="221">
        <v>633.0</v>
      </c>
      <c r="B983" s="221">
        <v>34.0</v>
      </c>
      <c r="C983" s="221">
        <v>422222.0</v>
      </c>
    </row>
    <row r="984">
      <c r="A984" s="221">
        <v>633.0</v>
      </c>
      <c r="B984" s="221">
        <v>35.0</v>
      </c>
      <c r="C984" s="221">
        <v>96667.0</v>
      </c>
    </row>
    <row r="985">
      <c r="A985" s="221">
        <v>633.0</v>
      </c>
      <c r="B985" s="221">
        <v>36.0</v>
      </c>
      <c r="C985" s="221">
        <v>43333.0</v>
      </c>
    </row>
    <row r="986">
      <c r="A986" s="221">
        <v>633.0</v>
      </c>
      <c r="B986" s="221">
        <v>37.0</v>
      </c>
      <c r="C986" s="221">
        <v>10000.0</v>
      </c>
    </row>
    <row r="987">
      <c r="A987" s="221">
        <v>633.0</v>
      </c>
      <c r="B987" s="221">
        <v>38.0</v>
      </c>
      <c r="C987" s="221">
        <v>2111.0</v>
      </c>
    </row>
    <row r="988">
      <c r="A988" s="221">
        <v>633.0</v>
      </c>
      <c r="B988" s="221">
        <v>39.0</v>
      </c>
      <c r="C988" s="221">
        <v>1088.0</v>
      </c>
    </row>
    <row r="989">
      <c r="A989" s="221">
        <v>633.0</v>
      </c>
      <c r="B989" s="221">
        <v>40.0</v>
      </c>
      <c r="C989" s="221">
        <v>200.0</v>
      </c>
    </row>
    <row r="990">
      <c r="A990" s="221">
        <v>634.0</v>
      </c>
      <c r="B990" s="221">
        <v>34.0</v>
      </c>
      <c r="C990" s="221">
        <v>566667.0</v>
      </c>
    </row>
    <row r="991">
      <c r="A991" s="221">
        <v>634.0</v>
      </c>
      <c r="B991" s="221">
        <v>35.0</v>
      </c>
      <c r="C991" s="221">
        <v>134444.0</v>
      </c>
    </row>
    <row r="992">
      <c r="A992" s="221">
        <v>634.0</v>
      </c>
      <c r="B992" s="221">
        <v>36.0</v>
      </c>
      <c r="C992" s="221">
        <v>32222.0</v>
      </c>
    </row>
    <row r="993">
      <c r="A993" s="221">
        <v>634.0</v>
      </c>
      <c r="B993" s="221">
        <v>37.0</v>
      </c>
      <c r="C993" s="221">
        <v>8889.0</v>
      </c>
    </row>
    <row r="994">
      <c r="A994" s="221">
        <v>634.0</v>
      </c>
      <c r="B994" s="221">
        <v>38.0</v>
      </c>
      <c r="C994" s="221">
        <v>1111.0</v>
      </c>
    </row>
    <row r="995">
      <c r="A995" s="221">
        <v>634.0</v>
      </c>
      <c r="B995" s="221">
        <v>39.0</v>
      </c>
      <c r="C995" s="221">
        <v>800.0</v>
      </c>
    </row>
    <row r="996">
      <c r="A996" s="221">
        <v>634.0</v>
      </c>
      <c r="B996" s="221">
        <v>40.0</v>
      </c>
      <c r="C996" s="221">
        <v>200.0</v>
      </c>
    </row>
    <row r="997">
      <c r="A997" s="221">
        <v>638.0</v>
      </c>
      <c r="B997" s="221">
        <v>34.0</v>
      </c>
      <c r="C997" s="221">
        <v>1.0608667E7</v>
      </c>
    </row>
    <row r="998">
      <c r="A998" s="221">
        <v>638.0</v>
      </c>
      <c r="B998" s="221">
        <v>35.0</v>
      </c>
      <c r="C998" s="221">
        <v>2652667.0</v>
      </c>
    </row>
    <row r="999">
      <c r="A999" s="221">
        <v>638.0</v>
      </c>
      <c r="B999" s="221">
        <v>36.0</v>
      </c>
      <c r="C999" s="221">
        <v>664444.0</v>
      </c>
    </row>
    <row r="1000">
      <c r="A1000" s="221">
        <v>638.0</v>
      </c>
      <c r="B1000" s="221">
        <v>37.0</v>
      </c>
      <c r="C1000" s="221">
        <v>165911.0</v>
      </c>
    </row>
    <row r="1001">
      <c r="A1001" s="221">
        <v>638.0</v>
      </c>
      <c r="B1001" s="221">
        <v>38.0</v>
      </c>
      <c r="C1001" s="221">
        <v>41422.0</v>
      </c>
    </row>
    <row r="1002">
      <c r="A1002" s="221">
        <v>638.0</v>
      </c>
      <c r="B1002" s="221">
        <v>39.0</v>
      </c>
      <c r="C1002" s="221">
        <v>19756.0</v>
      </c>
    </row>
    <row r="1003">
      <c r="A1003" s="221">
        <v>638.0</v>
      </c>
      <c r="B1003" s="221">
        <v>40.0</v>
      </c>
      <c r="C1003" s="221">
        <v>6288.0</v>
      </c>
    </row>
    <row r="1004">
      <c r="A1004" s="221">
        <v>639.0</v>
      </c>
      <c r="B1004" s="221">
        <v>34.0</v>
      </c>
      <c r="C1004" s="221">
        <v>1.0321889E7</v>
      </c>
    </row>
    <row r="1005">
      <c r="A1005" s="221">
        <v>639.0</v>
      </c>
      <c r="B1005" s="221">
        <v>35.0</v>
      </c>
      <c r="C1005" s="221">
        <v>2581444.0</v>
      </c>
    </row>
    <row r="1006">
      <c r="A1006" s="221">
        <v>639.0</v>
      </c>
      <c r="B1006" s="221">
        <v>36.0</v>
      </c>
      <c r="C1006" s="221">
        <v>647667.0</v>
      </c>
    </row>
    <row r="1007">
      <c r="A1007" s="221">
        <v>639.0</v>
      </c>
      <c r="B1007" s="221">
        <v>37.0</v>
      </c>
      <c r="C1007" s="221">
        <v>161511.0</v>
      </c>
    </row>
    <row r="1008">
      <c r="A1008" s="221">
        <v>639.0</v>
      </c>
      <c r="B1008" s="221">
        <v>38.0</v>
      </c>
      <c r="C1008" s="221">
        <v>40278.0</v>
      </c>
    </row>
    <row r="1009">
      <c r="A1009" s="221">
        <v>639.0</v>
      </c>
      <c r="B1009" s="221">
        <v>39.0</v>
      </c>
      <c r="C1009" s="221">
        <v>19000.0</v>
      </c>
    </row>
    <row r="1010">
      <c r="A1010" s="221">
        <v>639.0</v>
      </c>
      <c r="B1010" s="221">
        <v>40.0</v>
      </c>
      <c r="C1010" s="221">
        <v>5466.0</v>
      </c>
    </row>
    <row r="1011">
      <c r="A1011" s="221">
        <v>640.0</v>
      </c>
      <c r="B1011" s="221">
        <v>34.0</v>
      </c>
      <c r="C1011" s="221">
        <v>1.0649667E7</v>
      </c>
    </row>
    <row r="1012">
      <c r="A1012" s="221">
        <v>640.0</v>
      </c>
      <c r="B1012" s="221">
        <v>35.0</v>
      </c>
      <c r="C1012" s="221">
        <v>2263111.0</v>
      </c>
    </row>
    <row r="1013">
      <c r="A1013" s="221">
        <v>640.0</v>
      </c>
      <c r="B1013" s="221">
        <v>36.0</v>
      </c>
      <c r="C1013" s="221">
        <v>607000.0</v>
      </c>
    </row>
    <row r="1014">
      <c r="A1014" s="221">
        <v>640.0</v>
      </c>
      <c r="B1014" s="221">
        <v>37.0</v>
      </c>
      <c r="C1014" s="221">
        <v>166200.0</v>
      </c>
    </row>
    <row r="1015">
      <c r="A1015" s="221">
        <v>640.0</v>
      </c>
      <c r="B1015" s="221">
        <v>38.0</v>
      </c>
      <c r="C1015" s="221">
        <v>36011.0</v>
      </c>
    </row>
    <row r="1016">
      <c r="A1016" s="221">
        <v>640.0</v>
      </c>
      <c r="B1016" s="221">
        <v>39.0</v>
      </c>
      <c r="C1016" s="221">
        <v>16066.0</v>
      </c>
    </row>
    <row r="1017">
      <c r="A1017" s="221">
        <v>640.0</v>
      </c>
      <c r="B1017" s="221">
        <v>40.0</v>
      </c>
      <c r="C1017" s="221">
        <v>6688.0</v>
      </c>
    </row>
    <row r="1018">
      <c r="A1018" s="221">
        <v>641.0</v>
      </c>
      <c r="B1018" s="221">
        <v>34.0</v>
      </c>
      <c r="C1018" s="221">
        <v>1.0321889E7</v>
      </c>
    </row>
    <row r="1019">
      <c r="A1019" s="221">
        <v>641.0</v>
      </c>
      <c r="B1019" s="221">
        <v>35.0</v>
      </c>
      <c r="C1019" s="221">
        <v>2637000.0</v>
      </c>
    </row>
    <row r="1020">
      <c r="A1020" s="221">
        <v>641.0</v>
      </c>
      <c r="B1020" s="221">
        <v>36.0</v>
      </c>
      <c r="C1020" s="221">
        <v>646889.0</v>
      </c>
    </row>
    <row r="1021">
      <c r="A1021" s="221">
        <v>641.0</v>
      </c>
      <c r="B1021" s="221">
        <v>37.0</v>
      </c>
      <c r="C1021" s="221">
        <v>161433.0</v>
      </c>
    </row>
    <row r="1022">
      <c r="A1022" s="221">
        <v>641.0</v>
      </c>
      <c r="B1022" s="221">
        <v>38.0</v>
      </c>
      <c r="C1022" s="221">
        <v>40300.0</v>
      </c>
    </row>
    <row r="1023">
      <c r="A1023" s="221">
        <v>641.0</v>
      </c>
      <c r="B1023" s="221">
        <v>39.0</v>
      </c>
      <c r="C1023" s="221">
        <v>19112.0</v>
      </c>
    </row>
    <row r="1024">
      <c r="A1024" s="221">
        <v>641.0</v>
      </c>
      <c r="B1024" s="221">
        <v>40.0</v>
      </c>
      <c r="C1024" s="221">
        <v>5866.0</v>
      </c>
    </row>
    <row r="1025">
      <c r="A1025" s="221">
        <v>642.0</v>
      </c>
      <c r="B1025" s="221">
        <v>34.0</v>
      </c>
      <c r="C1025" s="221">
        <v>1.0608667E7</v>
      </c>
    </row>
    <row r="1026">
      <c r="A1026" s="221">
        <v>642.0</v>
      </c>
      <c r="B1026" s="221">
        <v>35.0</v>
      </c>
      <c r="C1026" s="221">
        <v>2652667.0</v>
      </c>
    </row>
    <row r="1027">
      <c r="A1027" s="221">
        <v>642.0</v>
      </c>
      <c r="B1027" s="221">
        <v>36.0</v>
      </c>
      <c r="C1027" s="221">
        <v>664444.0</v>
      </c>
    </row>
    <row r="1028">
      <c r="A1028" s="221">
        <v>642.0</v>
      </c>
      <c r="B1028" s="221">
        <v>37.0</v>
      </c>
      <c r="C1028" s="221">
        <v>165922.0</v>
      </c>
    </row>
    <row r="1029">
      <c r="A1029" s="221">
        <v>642.0</v>
      </c>
      <c r="B1029" s="221">
        <v>38.0</v>
      </c>
      <c r="C1029" s="221">
        <v>41467.0</v>
      </c>
    </row>
    <row r="1030">
      <c r="A1030" s="221">
        <v>642.0</v>
      </c>
      <c r="B1030" s="221">
        <v>39.0</v>
      </c>
      <c r="C1030" s="221">
        <v>20044.0</v>
      </c>
    </row>
    <row r="1031">
      <c r="A1031" s="221">
        <v>642.0</v>
      </c>
      <c r="B1031" s="221">
        <v>40.0</v>
      </c>
      <c r="C1031" s="221">
        <v>6400.0</v>
      </c>
    </row>
    <row r="1032">
      <c r="A1032" s="221">
        <v>643.0</v>
      </c>
      <c r="B1032" s="221">
        <v>34.0</v>
      </c>
      <c r="C1032" s="221">
        <v>1.2090111E7</v>
      </c>
    </row>
    <row r="1033">
      <c r="A1033" s="221">
        <v>643.0</v>
      </c>
      <c r="B1033" s="221">
        <v>35.0</v>
      </c>
      <c r="C1033" s="221">
        <v>3024444.0</v>
      </c>
    </row>
    <row r="1034">
      <c r="A1034" s="221">
        <v>643.0</v>
      </c>
      <c r="B1034" s="221">
        <v>36.0</v>
      </c>
      <c r="C1034" s="221">
        <v>762222.0</v>
      </c>
    </row>
    <row r="1035">
      <c r="A1035" s="221">
        <v>643.0</v>
      </c>
      <c r="B1035" s="221">
        <v>37.0</v>
      </c>
      <c r="C1035" s="221">
        <v>189478.0</v>
      </c>
    </row>
    <row r="1036">
      <c r="A1036" s="221">
        <v>643.0</v>
      </c>
      <c r="B1036" s="221">
        <v>38.0</v>
      </c>
      <c r="C1036" s="221">
        <v>47256.0</v>
      </c>
    </row>
    <row r="1037">
      <c r="A1037" s="221">
        <v>643.0</v>
      </c>
      <c r="B1037" s="221">
        <v>39.0</v>
      </c>
      <c r="C1037" s="221">
        <v>22178.0</v>
      </c>
    </row>
    <row r="1038">
      <c r="A1038" s="221">
        <v>643.0</v>
      </c>
      <c r="B1038" s="221">
        <v>40.0</v>
      </c>
      <c r="C1038" s="221">
        <v>10312.0</v>
      </c>
    </row>
    <row r="1039">
      <c r="A1039" s="221">
        <v>644.0</v>
      </c>
      <c r="B1039" s="221">
        <v>34.0</v>
      </c>
      <c r="C1039" s="221">
        <v>1.0279111E7</v>
      </c>
    </row>
    <row r="1040">
      <c r="A1040" s="221">
        <v>644.0</v>
      </c>
      <c r="B1040" s="221">
        <v>35.0</v>
      </c>
      <c r="C1040" s="221">
        <v>2792889.0</v>
      </c>
    </row>
    <row r="1041">
      <c r="A1041" s="221">
        <v>644.0</v>
      </c>
      <c r="B1041" s="221">
        <v>36.0</v>
      </c>
      <c r="C1041" s="221">
        <v>624889.0</v>
      </c>
    </row>
    <row r="1042">
      <c r="A1042" s="221">
        <v>644.0</v>
      </c>
      <c r="B1042" s="221">
        <v>37.0</v>
      </c>
      <c r="C1042" s="221">
        <v>164589.0</v>
      </c>
    </row>
    <row r="1043">
      <c r="A1043" s="221">
        <v>644.0</v>
      </c>
      <c r="B1043" s="221">
        <v>38.0</v>
      </c>
      <c r="C1043" s="221">
        <v>34656.0</v>
      </c>
    </row>
    <row r="1044">
      <c r="A1044" s="221">
        <v>644.0</v>
      </c>
      <c r="B1044" s="221">
        <v>39.0</v>
      </c>
      <c r="C1044" s="221">
        <v>18244.0</v>
      </c>
    </row>
    <row r="1045">
      <c r="A1045" s="221">
        <v>644.0</v>
      </c>
      <c r="B1045" s="221">
        <v>40.0</v>
      </c>
      <c r="C1045" s="221">
        <v>4800.0</v>
      </c>
    </row>
    <row r="1046">
      <c r="A1046" s="221">
        <v>645.0</v>
      </c>
      <c r="B1046" s="221">
        <v>34.0</v>
      </c>
      <c r="C1046" s="221">
        <v>1.1564444E7</v>
      </c>
    </row>
    <row r="1047">
      <c r="A1047" s="221">
        <v>645.0</v>
      </c>
      <c r="B1047" s="221">
        <v>35.0</v>
      </c>
      <c r="C1047" s="221">
        <v>2892889.0</v>
      </c>
    </row>
    <row r="1048">
      <c r="A1048" s="221">
        <v>645.0</v>
      </c>
      <c r="B1048" s="221">
        <v>36.0</v>
      </c>
      <c r="C1048" s="221">
        <v>728333.0</v>
      </c>
    </row>
    <row r="1049">
      <c r="A1049" s="221">
        <v>645.0</v>
      </c>
      <c r="B1049" s="221">
        <v>37.0</v>
      </c>
      <c r="C1049" s="221">
        <v>181211.0</v>
      </c>
    </row>
    <row r="1050">
      <c r="A1050" s="221">
        <v>645.0</v>
      </c>
      <c r="B1050" s="221">
        <v>38.0</v>
      </c>
      <c r="C1050" s="221">
        <v>45133.0</v>
      </c>
    </row>
    <row r="1051">
      <c r="A1051" s="221">
        <v>645.0</v>
      </c>
      <c r="B1051" s="221">
        <v>39.0</v>
      </c>
      <c r="C1051" s="221">
        <v>20644.0</v>
      </c>
    </row>
    <row r="1052">
      <c r="A1052" s="221">
        <v>645.0</v>
      </c>
      <c r="B1052" s="221">
        <v>40.0</v>
      </c>
      <c r="C1052" s="221">
        <v>7556.0</v>
      </c>
    </row>
    <row r="1053">
      <c r="A1053" s="221">
        <v>648.0</v>
      </c>
      <c r="B1053" s="221">
        <v>34.0</v>
      </c>
      <c r="C1053" s="221">
        <v>71111.0</v>
      </c>
    </row>
    <row r="1054">
      <c r="A1054" s="221">
        <v>648.0</v>
      </c>
      <c r="B1054" s="221">
        <v>35.0</v>
      </c>
      <c r="C1054" s="221">
        <v>12667.0</v>
      </c>
    </row>
    <row r="1055">
      <c r="A1055" s="221">
        <v>648.0</v>
      </c>
      <c r="B1055" s="221">
        <v>36.0</v>
      </c>
      <c r="C1055" s="221">
        <v>6667.0</v>
      </c>
    </row>
    <row r="1056">
      <c r="A1056" s="221">
        <v>648.0</v>
      </c>
      <c r="B1056" s="221">
        <v>37.0</v>
      </c>
      <c r="C1056" s="221">
        <v>444.0</v>
      </c>
    </row>
    <row r="1057">
      <c r="A1057" s="221">
        <v>648.0</v>
      </c>
      <c r="B1057" s="221">
        <v>38.0</v>
      </c>
      <c r="C1057" s="221">
        <v>222.0</v>
      </c>
    </row>
    <row r="1058">
      <c r="A1058" s="221">
        <v>648.0</v>
      </c>
      <c r="B1058" s="221">
        <v>39.0</v>
      </c>
      <c r="C1058" s="221">
        <v>66.0</v>
      </c>
    </row>
    <row r="1059">
      <c r="A1059" s="221">
        <v>648.0</v>
      </c>
      <c r="B1059" s="221">
        <v>40.0</v>
      </c>
      <c r="C1059" s="221">
        <v>12.0</v>
      </c>
    </row>
    <row r="1060">
      <c r="A1060" s="221">
        <v>649.0</v>
      </c>
      <c r="B1060" s="221">
        <v>34.0</v>
      </c>
      <c r="C1060" s="221">
        <v>59444.0</v>
      </c>
    </row>
    <row r="1061">
      <c r="A1061" s="221">
        <v>649.0</v>
      </c>
      <c r="B1061" s="221">
        <v>35.0</v>
      </c>
      <c r="C1061" s="221">
        <v>15333.0</v>
      </c>
    </row>
    <row r="1062">
      <c r="A1062" s="221">
        <v>649.0</v>
      </c>
      <c r="B1062" s="221">
        <v>36.0</v>
      </c>
      <c r="C1062" s="221">
        <v>5833.0</v>
      </c>
    </row>
    <row r="1063">
      <c r="A1063" s="221">
        <v>649.0</v>
      </c>
      <c r="B1063" s="221">
        <v>37.0</v>
      </c>
      <c r="C1063" s="221">
        <v>1389.0</v>
      </c>
    </row>
    <row r="1064">
      <c r="A1064" s="221">
        <v>649.0</v>
      </c>
      <c r="B1064" s="221">
        <v>38.0</v>
      </c>
      <c r="C1064" s="221">
        <v>278.0</v>
      </c>
    </row>
    <row r="1065">
      <c r="A1065" s="221">
        <v>649.0</v>
      </c>
      <c r="B1065" s="221">
        <v>39.0</v>
      </c>
      <c r="C1065" s="221">
        <v>88.0</v>
      </c>
    </row>
    <row r="1066">
      <c r="A1066" s="221">
        <v>649.0</v>
      </c>
      <c r="B1066" s="221">
        <v>40.0</v>
      </c>
      <c r="C1066" s="221">
        <v>14.0</v>
      </c>
    </row>
    <row r="1067">
      <c r="A1067" s="221">
        <v>650.0</v>
      </c>
      <c r="B1067" s="221">
        <v>34.0</v>
      </c>
      <c r="C1067" s="221">
        <v>53333.0</v>
      </c>
    </row>
    <row r="1068">
      <c r="A1068" s="221">
        <v>650.0</v>
      </c>
      <c r="B1068" s="221">
        <v>35.0</v>
      </c>
      <c r="C1068" s="221">
        <v>13444.0</v>
      </c>
    </row>
    <row r="1069">
      <c r="A1069" s="221">
        <v>650.0</v>
      </c>
      <c r="B1069" s="221">
        <v>36.0</v>
      </c>
      <c r="C1069" s="221">
        <v>5111.0</v>
      </c>
    </row>
    <row r="1070">
      <c r="A1070" s="221">
        <v>650.0</v>
      </c>
      <c r="B1070" s="221">
        <v>37.0</v>
      </c>
      <c r="C1070" s="221">
        <v>356.0</v>
      </c>
    </row>
    <row r="1071">
      <c r="A1071" s="221">
        <v>650.0</v>
      </c>
      <c r="B1071" s="221">
        <v>38.0</v>
      </c>
      <c r="C1071" s="221">
        <v>244.0</v>
      </c>
    </row>
    <row r="1072">
      <c r="A1072" s="221">
        <v>650.0</v>
      </c>
      <c r="B1072" s="221">
        <v>39.0</v>
      </c>
      <c r="C1072" s="221">
        <v>56.0</v>
      </c>
    </row>
    <row r="1073">
      <c r="A1073" s="221">
        <v>650.0</v>
      </c>
      <c r="B1073" s="221">
        <v>40.0</v>
      </c>
      <c r="C1073" s="221">
        <v>22.0</v>
      </c>
    </row>
    <row r="1074">
      <c r="A1074" s="221">
        <v>651.0</v>
      </c>
      <c r="B1074" s="221">
        <v>34.0</v>
      </c>
      <c r="C1074" s="221">
        <v>90000.0</v>
      </c>
    </row>
    <row r="1075">
      <c r="A1075" s="221">
        <v>651.0</v>
      </c>
      <c r="B1075" s="221">
        <v>35.0</v>
      </c>
      <c r="C1075" s="221">
        <v>10556.0</v>
      </c>
    </row>
    <row r="1076">
      <c r="A1076" s="221">
        <v>651.0</v>
      </c>
      <c r="B1076" s="221">
        <v>36.0</v>
      </c>
      <c r="C1076" s="221">
        <v>4111.0</v>
      </c>
    </row>
    <row r="1077">
      <c r="A1077" s="221">
        <v>651.0</v>
      </c>
      <c r="B1077" s="221">
        <v>37.0</v>
      </c>
      <c r="C1077" s="221">
        <v>578.0</v>
      </c>
    </row>
    <row r="1078">
      <c r="A1078" s="221">
        <v>651.0</v>
      </c>
      <c r="B1078" s="221">
        <v>38.0</v>
      </c>
      <c r="C1078" s="221">
        <v>200.0</v>
      </c>
    </row>
    <row r="1079">
      <c r="A1079" s="221">
        <v>651.0</v>
      </c>
      <c r="B1079" s="221">
        <v>39.0</v>
      </c>
      <c r="C1079" s="221">
        <v>34.0</v>
      </c>
    </row>
    <row r="1080">
      <c r="A1080" s="221">
        <v>651.0</v>
      </c>
      <c r="B1080" s="221">
        <v>40.0</v>
      </c>
      <c r="C1080" s="221">
        <v>26.0</v>
      </c>
    </row>
    <row r="1081">
      <c r="A1081" s="221">
        <v>652.0</v>
      </c>
      <c r="B1081" s="221">
        <v>34.0</v>
      </c>
      <c r="C1081" s="221">
        <v>73333.0</v>
      </c>
    </row>
    <row r="1082">
      <c r="A1082" s="221">
        <v>652.0</v>
      </c>
      <c r="B1082" s="221">
        <v>35.0</v>
      </c>
      <c r="C1082" s="221">
        <v>18889.0</v>
      </c>
    </row>
    <row r="1083">
      <c r="A1083" s="221">
        <v>652.0</v>
      </c>
      <c r="B1083" s="221">
        <v>36.0</v>
      </c>
      <c r="C1083" s="221">
        <v>7333.0</v>
      </c>
    </row>
    <row r="1084">
      <c r="A1084" s="221">
        <v>652.0</v>
      </c>
      <c r="B1084" s="221">
        <v>37.0</v>
      </c>
      <c r="C1084" s="221">
        <v>1233.0</v>
      </c>
    </row>
    <row r="1085">
      <c r="A1085" s="221">
        <v>652.0</v>
      </c>
      <c r="B1085" s="221">
        <v>38.0</v>
      </c>
      <c r="C1085" s="221">
        <v>344.0</v>
      </c>
    </row>
    <row r="1086">
      <c r="A1086" s="221">
        <v>652.0</v>
      </c>
      <c r="B1086" s="221">
        <v>39.0</v>
      </c>
      <c r="C1086" s="221">
        <v>112.0</v>
      </c>
    </row>
    <row r="1087">
      <c r="A1087" s="221">
        <v>652.0</v>
      </c>
      <c r="B1087" s="221">
        <v>40.0</v>
      </c>
      <c r="C1087" s="221">
        <v>18.0</v>
      </c>
    </row>
    <row r="1088">
      <c r="A1088" s="221">
        <v>653.0</v>
      </c>
      <c r="B1088" s="221">
        <v>34.0</v>
      </c>
      <c r="C1088" s="221">
        <v>82222.0</v>
      </c>
    </row>
    <row r="1089">
      <c r="A1089" s="221">
        <v>653.0</v>
      </c>
      <c r="B1089" s="221">
        <v>35.0</v>
      </c>
      <c r="C1089" s="221">
        <v>9333.0</v>
      </c>
    </row>
    <row r="1090">
      <c r="A1090" s="221">
        <v>653.0</v>
      </c>
      <c r="B1090" s="221">
        <v>36.0</v>
      </c>
      <c r="C1090" s="221">
        <v>3889.0</v>
      </c>
    </row>
    <row r="1091">
      <c r="A1091" s="221">
        <v>653.0</v>
      </c>
      <c r="B1091" s="221">
        <v>37.0</v>
      </c>
      <c r="C1091" s="221">
        <v>667.0</v>
      </c>
    </row>
    <row r="1092">
      <c r="A1092" s="221">
        <v>653.0</v>
      </c>
      <c r="B1092" s="221">
        <v>38.0</v>
      </c>
      <c r="C1092" s="221">
        <v>133.0</v>
      </c>
    </row>
    <row r="1093">
      <c r="A1093" s="221">
        <v>653.0</v>
      </c>
      <c r="B1093" s="221">
        <v>39.0</v>
      </c>
      <c r="C1093" s="221">
        <v>88.0</v>
      </c>
    </row>
    <row r="1094">
      <c r="A1094" s="221">
        <v>653.0</v>
      </c>
      <c r="B1094" s="221">
        <v>40.0</v>
      </c>
      <c r="C1094" s="221">
        <v>12.0</v>
      </c>
    </row>
    <row r="1095">
      <c r="A1095" s="221">
        <v>654.0</v>
      </c>
      <c r="B1095" s="221">
        <v>34.0</v>
      </c>
      <c r="C1095" s="221">
        <v>71111.0</v>
      </c>
    </row>
    <row r="1096">
      <c r="A1096" s="221">
        <v>654.0</v>
      </c>
      <c r="B1096" s="221">
        <v>35.0</v>
      </c>
      <c r="C1096" s="221">
        <v>15889.0</v>
      </c>
    </row>
    <row r="1097">
      <c r="A1097" s="221">
        <v>654.0</v>
      </c>
      <c r="B1097" s="221">
        <v>36.0</v>
      </c>
      <c r="C1097" s="221">
        <v>4889.0</v>
      </c>
    </row>
    <row r="1098">
      <c r="A1098" s="221">
        <v>654.0</v>
      </c>
      <c r="B1098" s="221">
        <v>37.0</v>
      </c>
      <c r="C1098" s="221">
        <v>700.0</v>
      </c>
    </row>
    <row r="1099">
      <c r="A1099" s="221">
        <v>654.0</v>
      </c>
      <c r="B1099" s="221">
        <v>38.0</v>
      </c>
      <c r="C1099" s="221">
        <v>194.0</v>
      </c>
    </row>
    <row r="1100">
      <c r="A1100" s="221">
        <v>654.0</v>
      </c>
      <c r="B1100" s="221">
        <v>39.0</v>
      </c>
      <c r="C1100" s="221">
        <v>66.0</v>
      </c>
    </row>
    <row r="1101">
      <c r="A1101" s="221">
        <v>654.0</v>
      </c>
      <c r="B1101" s="221">
        <v>40.0</v>
      </c>
      <c r="C1101" s="221">
        <v>22.0</v>
      </c>
    </row>
    <row r="1102">
      <c r="A1102" s="221">
        <v>655.0</v>
      </c>
      <c r="B1102" s="221">
        <v>34.0</v>
      </c>
      <c r="C1102" s="221">
        <v>69444.0</v>
      </c>
    </row>
    <row r="1103">
      <c r="A1103" s="221">
        <v>655.0</v>
      </c>
      <c r="B1103" s="221">
        <v>35.0</v>
      </c>
      <c r="C1103" s="221">
        <v>11667.0</v>
      </c>
    </row>
    <row r="1104">
      <c r="A1104" s="221">
        <v>655.0</v>
      </c>
      <c r="B1104" s="221">
        <v>36.0</v>
      </c>
      <c r="C1104" s="221">
        <v>4556.0</v>
      </c>
    </row>
    <row r="1105">
      <c r="A1105" s="221">
        <v>655.0</v>
      </c>
      <c r="B1105" s="221">
        <v>37.0</v>
      </c>
      <c r="C1105" s="221">
        <v>611.0</v>
      </c>
    </row>
    <row r="1106">
      <c r="A1106" s="221">
        <v>655.0</v>
      </c>
      <c r="B1106" s="221">
        <v>38.0</v>
      </c>
      <c r="C1106" s="221">
        <v>189.0</v>
      </c>
    </row>
    <row r="1107">
      <c r="A1107" s="221">
        <v>655.0</v>
      </c>
      <c r="B1107" s="221">
        <v>39.0</v>
      </c>
      <c r="C1107" s="221">
        <v>56.0</v>
      </c>
    </row>
    <row r="1108">
      <c r="A1108" s="221">
        <v>655.0</v>
      </c>
      <c r="B1108" s="221">
        <v>40.0</v>
      </c>
      <c r="C1108" s="221">
        <v>12.0</v>
      </c>
    </row>
    <row r="1109">
      <c r="A1109" s="221">
        <v>656.0</v>
      </c>
      <c r="B1109" s="221">
        <v>34.0</v>
      </c>
      <c r="C1109" s="221">
        <v>67778.0</v>
      </c>
    </row>
    <row r="1110">
      <c r="A1110" s="221">
        <v>656.0</v>
      </c>
      <c r="B1110" s="221">
        <v>35.0</v>
      </c>
      <c r="C1110" s="221">
        <v>12222.0</v>
      </c>
    </row>
    <row r="1111">
      <c r="A1111" s="221">
        <v>656.0</v>
      </c>
      <c r="B1111" s="221">
        <v>36.0</v>
      </c>
      <c r="C1111" s="221">
        <v>5111.0</v>
      </c>
    </row>
    <row r="1112">
      <c r="A1112" s="221">
        <v>656.0</v>
      </c>
      <c r="B1112" s="221">
        <v>37.0</v>
      </c>
      <c r="C1112" s="221">
        <v>711.0</v>
      </c>
    </row>
    <row r="1113">
      <c r="A1113" s="221">
        <v>656.0</v>
      </c>
      <c r="B1113" s="221">
        <v>38.0</v>
      </c>
      <c r="C1113" s="221">
        <v>222.0</v>
      </c>
    </row>
    <row r="1114">
      <c r="A1114" s="221">
        <v>656.0</v>
      </c>
      <c r="B1114" s="221">
        <v>39.0</v>
      </c>
      <c r="C1114" s="221">
        <v>56.0</v>
      </c>
    </row>
    <row r="1115">
      <c r="A1115" s="221">
        <v>656.0</v>
      </c>
      <c r="B1115" s="221">
        <v>40.0</v>
      </c>
      <c r="C1115" s="221">
        <v>16.0</v>
      </c>
    </row>
    <row r="1116">
      <c r="A1116" s="221">
        <v>657.0</v>
      </c>
      <c r="B1116" s="221">
        <v>34.0</v>
      </c>
      <c r="C1116" s="221">
        <v>74444.0</v>
      </c>
    </row>
    <row r="1117">
      <c r="A1117" s="221">
        <v>657.0</v>
      </c>
      <c r="B1117" s="221">
        <v>35.0</v>
      </c>
      <c r="C1117" s="221">
        <v>13778.0</v>
      </c>
    </row>
    <row r="1118">
      <c r="A1118" s="221">
        <v>657.0</v>
      </c>
      <c r="B1118" s="221">
        <v>36.0</v>
      </c>
      <c r="C1118" s="221">
        <v>8667.0</v>
      </c>
    </row>
    <row r="1119">
      <c r="A1119" s="221">
        <v>657.0</v>
      </c>
      <c r="B1119" s="221">
        <v>37.0</v>
      </c>
      <c r="C1119" s="221">
        <v>1167.0</v>
      </c>
    </row>
    <row r="1120">
      <c r="A1120" s="221">
        <v>657.0</v>
      </c>
      <c r="B1120" s="221">
        <v>38.0</v>
      </c>
      <c r="C1120" s="221">
        <v>333.0</v>
      </c>
    </row>
    <row r="1121">
      <c r="A1121" s="221">
        <v>657.0</v>
      </c>
      <c r="B1121" s="221">
        <v>39.0</v>
      </c>
      <c r="C1121" s="221">
        <v>100.0</v>
      </c>
    </row>
    <row r="1122">
      <c r="A1122" s="221">
        <v>657.0</v>
      </c>
      <c r="B1122" s="221">
        <v>40.0</v>
      </c>
      <c r="C1122" s="221">
        <v>22.0</v>
      </c>
    </row>
    <row r="1123">
      <c r="A1123" s="221">
        <v>671.0</v>
      </c>
      <c r="B1123" s="221">
        <v>21009.0</v>
      </c>
      <c r="C1123" s="221">
        <v>444.0</v>
      </c>
    </row>
    <row r="1124">
      <c r="A1124" s="221">
        <v>671.0</v>
      </c>
      <c r="B1124" s="221">
        <v>21011.0</v>
      </c>
      <c r="C1124" s="221">
        <v>444.0</v>
      </c>
    </row>
    <row r="1125">
      <c r="A1125" s="221">
        <v>671.0</v>
      </c>
      <c r="B1125" s="221">
        <v>21013.0</v>
      </c>
      <c r="C1125" s="221">
        <v>444.0</v>
      </c>
    </row>
    <row r="1126">
      <c r="A1126" s="221">
        <v>671.0</v>
      </c>
      <c r="B1126" s="221">
        <v>21017.0</v>
      </c>
      <c r="C1126" s="221">
        <v>444.0</v>
      </c>
    </row>
    <row r="1127">
      <c r="A1127" s="221">
        <v>671.0</v>
      </c>
      <c r="B1127" s="221">
        <v>21019.0</v>
      </c>
      <c r="C1127" s="221">
        <v>556.0</v>
      </c>
    </row>
    <row r="1128">
      <c r="A1128" s="221">
        <v>671.0</v>
      </c>
      <c r="B1128" s="221">
        <v>21021.0</v>
      </c>
      <c r="C1128" s="221">
        <v>222.0</v>
      </c>
    </row>
    <row r="1129">
      <c r="A1129" s="221">
        <v>671.0</v>
      </c>
      <c r="B1129" s="221">
        <v>21023.0</v>
      </c>
      <c r="C1129" s="221">
        <v>333.0</v>
      </c>
    </row>
    <row r="1130">
      <c r="A1130" s="221">
        <v>671.0</v>
      </c>
      <c r="B1130" s="221">
        <v>21025.0</v>
      </c>
      <c r="C1130" s="221">
        <v>556.0</v>
      </c>
    </row>
    <row r="1131">
      <c r="A1131" s="221">
        <v>671.0</v>
      </c>
      <c r="B1131" s="221">
        <v>21035.0</v>
      </c>
      <c r="C1131" s="221">
        <v>444.0</v>
      </c>
    </row>
    <row r="1132">
      <c r="A1132" s="221">
        <v>671.0</v>
      </c>
      <c r="B1132" s="221">
        <v>21037.0</v>
      </c>
      <c r="C1132" s="221">
        <v>556.0</v>
      </c>
    </row>
    <row r="1133">
      <c r="A1133" s="221">
        <v>671.0</v>
      </c>
      <c r="B1133" s="221">
        <v>24545.0</v>
      </c>
      <c r="C1133" s="221">
        <v>556.0</v>
      </c>
    </row>
    <row r="1134">
      <c r="A1134" s="221">
        <v>671.0</v>
      </c>
      <c r="B1134" s="221">
        <v>24547.0</v>
      </c>
      <c r="C1134" s="221">
        <v>556.0</v>
      </c>
    </row>
    <row r="1135">
      <c r="A1135" s="221">
        <v>671.0</v>
      </c>
      <c r="B1135" s="221">
        <v>24556.0</v>
      </c>
      <c r="C1135" s="221">
        <v>556.0</v>
      </c>
    </row>
    <row r="1136">
      <c r="A1136" s="221">
        <v>671.0</v>
      </c>
      <c r="B1136" s="221">
        <v>24558.0</v>
      </c>
      <c r="C1136" s="221">
        <v>556.0</v>
      </c>
    </row>
    <row r="1137">
      <c r="A1137" s="221">
        <v>671.0</v>
      </c>
      <c r="B1137" s="221">
        <v>24560.0</v>
      </c>
      <c r="C1137" s="221">
        <v>556.0</v>
      </c>
    </row>
    <row r="1138">
      <c r="A1138" s="221">
        <v>672.0</v>
      </c>
      <c r="B1138" s="221">
        <v>34.0</v>
      </c>
      <c r="C1138" s="221">
        <v>2778.0</v>
      </c>
    </row>
    <row r="1139">
      <c r="A1139" s="221">
        <v>1182.0</v>
      </c>
      <c r="B1139" s="221">
        <v>34.0</v>
      </c>
      <c r="C1139" s="221">
        <v>596.0</v>
      </c>
    </row>
    <row r="1140">
      <c r="A1140" s="221">
        <v>1182.0</v>
      </c>
      <c r="B1140" s="221">
        <v>35.0</v>
      </c>
      <c r="C1140" s="221">
        <v>16.0</v>
      </c>
    </row>
    <row r="1141">
      <c r="A1141" s="221">
        <v>1182.0</v>
      </c>
      <c r="B1141" s="221">
        <v>36.0</v>
      </c>
      <c r="C1141" s="221">
        <v>3.0</v>
      </c>
    </row>
    <row r="1142">
      <c r="A1142" s="221">
        <v>1182.0</v>
      </c>
      <c r="B1142" s="221">
        <v>37.0</v>
      </c>
      <c r="C1142" s="221">
        <v>14.0</v>
      </c>
    </row>
    <row r="1143">
      <c r="A1143" s="221">
        <v>1183.0</v>
      </c>
      <c r="B1143" s="221">
        <v>34.0</v>
      </c>
      <c r="C1143" s="221">
        <v>858.0</v>
      </c>
    </row>
    <row r="1144">
      <c r="A1144" s="221">
        <v>1183.0</v>
      </c>
      <c r="B1144" s="221">
        <v>35.0</v>
      </c>
      <c r="C1144" s="221">
        <v>288.0</v>
      </c>
    </row>
    <row r="1145">
      <c r="A1145" s="221">
        <v>1183.0</v>
      </c>
      <c r="B1145" s="221">
        <v>40.0</v>
      </c>
      <c r="C1145" s="221">
        <v>4.0</v>
      </c>
    </row>
    <row r="1146">
      <c r="A1146" s="221">
        <v>1183.0</v>
      </c>
      <c r="B1146" s="221">
        <v>9848.0</v>
      </c>
      <c r="C1146" s="221">
        <v>3.0</v>
      </c>
    </row>
    <row r="1147">
      <c r="A1147" s="221">
        <v>1183.0</v>
      </c>
      <c r="B1147" s="221">
        <v>11399.0</v>
      </c>
      <c r="C1147" s="221">
        <v>1.0</v>
      </c>
    </row>
    <row r="1148">
      <c r="A1148" s="221">
        <v>1183.0</v>
      </c>
      <c r="B1148" s="221">
        <v>11539.0</v>
      </c>
      <c r="C1148" s="221">
        <v>1.0</v>
      </c>
    </row>
    <row r="1149">
      <c r="A1149" s="221">
        <v>1185.0</v>
      </c>
      <c r="B1149" s="221">
        <v>34.0</v>
      </c>
      <c r="C1149" s="221">
        <v>684.0</v>
      </c>
    </row>
    <row r="1150">
      <c r="A1150" s="221">
        <v>1185.0</v>
      </c>
      <c r="B1150" s="221">
        <v>35.0</v>
      </c>
      <c r="C1150" s="221">
        <v>427.0</v>
      </c>
    </row>
    <row r="1151">
      <c r="A1151" s="221">
        <v>1185.0</v>
      </c>
      <c r="B1151" s="221">
        <v>36.0</v>
      </c>
      <c r="C1151" s="221">
        <v>153.0</v>
      </c>
    </row>
    <row r="1152">
      <c r="A1152" s="221">
        <v>1185.0</v>
      </c>
      <c r="B1152" s="221">
        <v>37.0</v>
      </c>
      <c r="C1152" s="221">
        <v>2.0</v>
      </c>
    </row>
    <row r="1153">
      <c r="A1153" s="221">
        <v>1185.0</v>
      </c>
      <c r="B1153" s="221">
        <v>38.0</v>
      </c>
      <c r="C1153" s="221">
        <v>2.0</v>
      </c>
    </row>
    <row r="1154">
      <c r="A1154" s="221">
        <v>1190.0</v>
      </c>
      <c r="B1154" s="221">
        <v>34.0</v>
      </c>
      <c r="C1154" s="221">
        <v>7396.0</v>
      </c>
    </row>
    <row r="1155">
      <c r="A1155" s="221">
        <v>1190.0</v>
      </c>
      <c r="B1155" s="221">
        <v>35.0</v>
      </c>
      <c r="C1155" s="221">
        <v>967.0</v>
      </c>
    </row>
    <row r="1156">
      <c r="A1156" s="221">
        <v>1190.0</v>
      </c>
      <c r="B1156" s="221">
        <v>38.0</v>
      </c>
      <c r="C1156" s="221">
        <v>3.0</v>
      </c>
    </row>
    <row r="1157">
      <c r="A1157" s="221">
        <v>1190.0</v>
      </c>
      <c r="B1157" s="221">
        <v>40.0</v>
      </c>
      <c r="C1157" s="221">
        <v>2.0</v>
      </c>
    </row>
    <row r="1158">
      <c r="A1158" s="221">
        <v>1190.0</v>
      </c>
      <c r="B1158" s="221">
        <v>9838.0</v>
      </c>
      <c r="C1158" s="221">
        <v>15.0</v>
      </c>
    </row>
    <row r="1159">
      <c r="A1159" s="221">
        <v>1190.0</v>
      </c>
      <c r="B1159" s="221">
        <v>11399.0</v>
      </c>
      <c r="C1159" s="221">
        <v>5.0</v>
      </c>
    </row>
    <row r="1160">
      <c r="A1160" s="221">
        <v>1190.0</v>
      </c>
      <c r="B1160" s="221">
        <v>11539.0</v>
      </c>
      <c r="C1160" s="221">
        <v>5.0</v>
      </c>
    </row>
    <row r="1161">
      <c r="A1161" s="221">
        <v>1190.0</v>
      </c>
      <c r="B1161" s="221">
        <v>11554.0</v>
      </c>
      <c r="C1161" s="221">
        <v>8.0</v>
      </c>
    </row>
    <row r="1162">
      <c r="A1162" s="221">
        <v>1192.0</v>
      </c>
      <c r="B1162" s="221">
        <v>34.0</v>
      </c>
      <c r="C1162" s="221">
        <v>904.0</v>
      </c>
    </row>
    <row r="1163">
      <c r="A1163" s="221">
        <v>1192.0</v>
      </c>
      <c r="B1163" s="221">
        <v>40.0</v>
      </c>
      <c r="C1163" s="221">
        <v>1.0</v>
      </c>
    </row>
    <row r="1164">
      <c r="A1164" s="221">
        <v>1193.0</v>
      </c>
      <c r="B1164" s="221">
        <v>34.0</v>
      </c>
      <c r="C1164" s="221">
        <v>28.0</v>
      </c>
    </row>
    <row r="1165">
      <c r="A1165" s="221">
        <v>1193.0</v>
      </c>
      <c r="B1165" s="221">
        <v>35.0</v>
      </c>
      <c r="C1165" s="221">
        <v>181.0</v>
      </c>
    </row>
    <row r="1166">
      <c r="A1166" s="221">
        <v>1193.0</v>
      </c>
      <c r="B1166" s="221">
        <v>36.0</v>
      </c>
      <c r="C1166" s="221">
        <v>15.0</v>
      </c>
    </row>
    <row r="1167">
      <c r="A1167" s="221">
        <v>1195.0</v>
      </c>
      <c r="B1167" s="221">
        <v>34.0</v>
      </c>
      <c r="C1167" s="221">
        <v>763.0</v>
      </c>
    </row>
    <row r="1168">
      <c r="A1168" s="221">
        <v>1195.0</v>
      </c>
      <c r="B1168" s="221">
        <v>35.0</v>
      </c>
      <c r="C1168" s="221">
        <v>321.0</v>
      </c>
    </row>
    <row r="1169">
      <c r="A1169" s="221">
        <v>1195.0</v>
      </c>
      <c r="B1169" s="221">
        <v>36.0</v>
      </c>
      <c r="C1169" s="221">
        <v>412.0</v>
      </c>
    </row>
    <row r="1170">
      <c r="A1170" s="221">
        <v>1195.0</v>
      </c>
      <c r="B1170" s="221">
        <v>40.0</v>
      </c>
      <c r="C1170" s="221">
        <v>2.0</v>
      </c>
    </row>
    <row r="1171">
      <c r="A1171" s="221">
        <v>1197.0</v>
      </c>
      <c r="B1171" s="221">
        <v>34.0</v>
      </c>
      <c r="C1171" s="221">
        <v>666.0</v>
      </c>
    </row>
    <row r="1172">
      <c r="A1172" s="221">
        <v>1197.0</v>
      </c>
      <c r="B1172" s="221">
        <v>35.0</v>
      </c>
      <c r="C1172" s="221">
        <v>502.0</v>
      </c>
    </row>
    <row r="1173">
      <c r="A1173" s="221">
        <v>1197.0</v>
      </c>
      <c r="B1173" s="221">
        <v>36.0</v>
      </c>
      <c r="C1173" s="221">
        <v>1.0</v>
      </c>
    </row>
    <row r="1174">
      <c r="A1174" s="221">
        <v>1197.0</v>
      </c>
      <c r="B1174" s="221">
        <v>37.0</v>
      </c>
      <c r="C1174" s="221">
        <v>1.0</v>
      </c>
    </row>
    <row r="1175">
      <c r="A1175" s="221">
        <v>1198.0</v>
      </c>
      <c r="B1175" s="221">
        <v>34.0</v>
      </c>
      <c r="C1175" s="221">
        <v>666.0</v>
      </c>
    </row>
    <row r="1176">
      <c r="A1176" s="221">
        <v>1198.0</v>
      </c>
      <c r="B1176" s="221">
        <v>35.0</v>
      </c>
      <c r="C1176" s="221">
        <v>502.0</v>
      </c>
    </row>
    <row r="1177">
      <c r="A1177" s="221">
        <v>1198.0</v>
      </c>
      <c r="B1177" s="221">
        <v>36.0</v>
      </c>
      <c r="C1177" s="221">
        <v>1.0</v>
      </c>
    </row>
    <row r="1178">
      <c r="A1178" s="221">
        <v>1198.0</v>
      </c>
      <c r="B1178" s="221">
        <v>37.0</v>
      </c>
      <c r="C1178" s="221">
        <v>1.0</v>
      </c>
    </row>
    <row r="1179">
      <c r="A1179" s="221">
        <v>1198.0</v>
      </c>
      <c r="B1179" s="221">
        <v>11399.0</v>
      </c>
      <c r="C1179" s="221">
        <v>1.0</v>
      </c>
    </row>
    <row r="1180">
      <c r="A1180" s="221">
        <v>1198.0</v>
      </c>
      <c r="B1180" s="221">
        <v>11543.0</v>
      </c>
      <c r="C1180" s="221">
        <v>1.0</v>
      </c>
    </row>
    <row r="1181">
      <c r="A1181" s="221">
        <v>1198.0</v>
      </c>
      <c r="B1181" s="221">
        <v>11544.0</v>
      </c>
      <c r="C1181" s="221">
        <v>1.0</v>
      </c>
    </row>
    <row r="1182">
      <c r="A1182" s="221">
        <v>1198.0</v>
      </c>
      <c r="B1182" s="221">
        <v>11545.0</v>
      </c>
      <c r="C1182" s="221">
        <v>3.0</v>
      </c>
    </row>
    <row r="1183">
      <c r="A1183" s="221">
        <v>1201.0</v>
      </c>
      <c r="B1183" s="221">
        <v>34.0</v>
      </c>
      <c r="C1183" s="221">
        <v>5947.0</v>
      </c>
    </row>
    <row r="1184">
      <c r="A1184" s="221">
        <v>1201.0</v>
      </c>
      <c r="B1184" s="221">
        <v>35.0</v>
      </c>
      <c r="C1184" s="221">
        <v>729.0</v>
      </c>
    </row>
    <row r="1185">
      <c r="A1185" s="221">
        <v>1201.0</v>
      </c>
      <c r="B1185" s="221">
        <v>37.0</v>
      </c>
      <c r="C1185" s="221">
        <v>47.0</v>
      </c>
    </row>
    <row r="1186">
      <c r="A1186" s="221">
        <v>1201.0</v>
      </c>
      <c r="B1186" s="221">
        <v>38.0</v>
      </c>
      <c r="C1186" s="221">
        <v>27.0</v>
      </c>
    </row>
    <row r="1187">
      <c r="A1187" s="221">
        <v>1201.0</v>
      </c>
      <c r="B1187" s="221">
        <v>39.0</v>
      </c>
      <c r="C1187" s="221">
        <v>18.0</v>
      </c>
    </row>
    <row r="1188">
      <c r="A1188" s="221">
        <v>1202.0</v>
      </c>
      <c r="B1188" s="221">
        <v>34.0</v>
      </c>
      <c r="C1188" s="221">
        <v>56.0</v>
      </c>
    </row>
    <row r="1189">
      <c r="A1189" s="221">
        <v>1202.0</v>
      </c>
      <c r="B1189" s="221">
        <v>37.0</v>
      </c>
      <c r="C1189" s="221">
        <v>2.0</v>
      </c>
    </row>
    <row r="1190">
      <c r="A1190" s="221">
        <v>1202.0</v>
      </c>
      <c r="B1190" s="221">
        <v>38.0</v>
      </c>
      <c r="C1190" s="221">
        <v>9.0</v>
      </c>
    </row>
    <row r="1191">
      <c r="A1191" s="221">
        <v>1202.0</v>
      </c>
      <c r="B1191" s="221">
        <v>40.0</v>
      </c>
      <c r="C1191" s="221">
        <v>2.0</v>
      </c>
    </row>
    <row r="1192">
      <c r="A1192" s="221">
        <v>1223.0</v>
      </c>
      <c r="B1192" s="221">
        <v>35.0</v>
      </c>
      <c r="C1192" s="221">
        <v>12000.0</v>
      </c>
    </row>
    <row r="1193">
      <c r="A1193" s="221">
        <v>1223.0</v>
      </c>
      <c r="B1193" s="221">
        <v>39.0</v>
      </c>
      <c r="C1193" s="221">
        <v>450.0</v>
      </c>
    </row>
    <row r="1194">
      <c r="A1194" s="221">
        <v>1223.0</v>
      </c>
      <c r="B1194" s="221">
        <v>40.0</v>
      </c>
      <c r="C1194" s="221">
        <v>100.0</v>
      </c>
    </row>
    <row r="1195">
      <c r="A1195" s="221">
        <v>1224.0</v>
      </c>
      <c r="B1195" s="221">
        <v>34.0</v>
      </c>
      <c r="C1195" s="221">
        <v>351.0</v>
      </c>
    </row>
    <row r="1196">
      <c r="A1196" s="221">
        <v>1224.0</v>
      </c>
      <c r="B1196" s="221">
        <v>35.0</v>
      </c>
      <c r="C1196" s="221">
        <v>25.0</v>
      </c>
    </row>
    <row r="1197">
      <c r="A1197" s="221">
        <v>1224.0</v>
      </c>
      <c r="B1197" s="221">
        <v>36.0</v>
      </c>
      <c r="C1197" s="221">
        <v>50.0</v>
      </c>
    </row>
    <row r="1198">
      <c r="A1198" s="221">
        <v>1224.0</v>
      </c>
      <c r="B1198" s="221">
        <v>38.0</v>
      </c>
      <c r="C1198" s="221">
        <v>5.0</v>
      </c>
    </row>
    <row r="1199">
      <c r="A1199" s="221">
        <v>1225.0</v>
      </c>
      <c r="B1199" s="221">
        <v>34.0</v>
      </c>
      <c r="C1199" s="221">
        <v>21000.0</v>
      </c>
    </row>
    <row r="1200">
      <c r="A1200" s="221">
        <v>1225.0</v>
      </c>
      <c r="B1200" s="221">
        <v>38.0</v>
      </c>
      <c r="C1200" s="221">
        <v>760.0</v>
      </c>
    </row>
    <row r="1201">
      <c r="A1201" s="221">
        <v>1225.0</v>
      </c>
      <c r="B1201" s="221">
        <v>39.0</v>
      </c>
      <c r="C1201" s="221">
        <v>135.0</v>
      </c>
    </row>
    <row r="1202">
      <c r="A1202" s="221">
        <v>1226.0</v>
      </c>
      <c r="B1202" s="221">
        <v>36.0</v>
      </c>
      <c r="C1202" s="221">
        <v>350.0</v>
      </c>
    </row>
    <row r="1203">
      <c r="A1203" s="221">
        <v>1226.0</v>
      </c>
      <c r="B1203" s="221">
        <v>38.0</v>
      </c>
      <c r="C1203" s="221">
        <v>75.0</v>
      </c>
    </row>
    <row r="1204">
      <c r="A1204" s="221">
        <v>1226.0</v>
      </c>
      <c r="B1204" s="221">
        <v>39.0</v>
      </c>
      <c r="C1204" s="221">
        <v>8.0</v>
      </c>
    </row>
    <row r="1205">
      <c r="A1205" s="221">
        <v>1227.0</v>
      </c>
      <c r="B1205" s="221">
        <v>34.0</v>
      </c>
      <c r="C1205" s="221">
        <v>800.0</v>
      </c>
    </row>
    <row r="1206">
      <c r="A1206" s="221">
        <v>1227.0</v>
      </c>
      <c r="B1206" s="221">
        <v>35.0</v>
      </c>
      <c r="C1206" s="221">
        <v>100.0</v>
      </c>
    </row>
    <row r="1207">
      <c r="A1207" s="221">
        <v>1227.0</v>
      </c>
      <c r="B1207" s="221">
        <v>37.0</v>
      </c>
      <c r="C1207" s="221">
        <v>85.0</v>
      </c>
    </row>
    <row r="1208">
      <c r="A1208" s="221">
        <v>1228.0</v>
      </c>
      <c r="B1208" s="221">
        <v>34.0</v>
      </c>
      <c r="C1208" s="221">
        <v>346.0</v>
      </c>
    </row>
    <row r="1209">
      <c r="A1209" s="221">
        <v>1228.0</v>
      </c>
      <c r="B1209" s="221">
        <v>35.0</v>
      </c>
      <c r="C1209" s="221">
        <v>173.0</v>
      </c>
    </row>
    <row r="1210">
      <c r="A1210" s="221">
        <v>1229.0</v>
      </c>
      <c r="B1210" s="221">
        <v>35.0</v>
      </c>
      <c r="C1210" s="221">
        <v>2200.0</v>
      </c>
    </row>
    <row r="1211">
      <c r="A1211" s="221">
        <v>1229.0</v>
      </c>
      <c r="B1211" s="221">
        <v>36.0</v>
      </c>
      <c r="C1211" s="221">
        <v>2400.0</v>
      </c>
    </row>
    <row r="1212">
      <c r="A1212" s="221">
        <v>1229.0</v>
      </c>
      <c r="B1212" s="221">
        <v>37.0</v>
      </c>
      <c r="C1212" s="221">
        <v>300.0</v>
      </c>
    </row>
    <row r="1213">
      <c r="A1213" s="221">
        <v>1230.0</v>
      </c>
      <c r="B1213" s="221">
        <v>34.0</v>
      </c>
      <c r="C1213" s="221">
        <v>415.0</v>
      </c>
    </row>
    <row r="1214">
      <c r="A1214" s="221">
        <v>1231.0</v>
      </c>
      <c r="B1214" s="221">
        <v>34.0</v>
      </c>
      <c r="C1214" s="221">
        <v>2200.0</v>
      </c>
    </row>
    <row r="1215">
      <c r="A1215" s="221">
        <v>1231.0</v>
      </c>
      <c r="B1215" s="221">
        <v>37.0</v>
      </c>
      <c r="C1215" s="221">
        <v>100.0</v>
      </c>
    </row>
    <row r="1216">
      <c r="A1216" s="221">
        <v>1231.0</v>
      </c>
      <c r="B1216" s="221">
        <v>38.0</v>
      </c>
      <c r="C1216" s="221">
        <v>120.0</v>
      </c>
    </row>
    <row r="1217">
      <c r="A1217" s="221">
        <v>1231.0</v>
      </c>
      <c r="B1217" s="221">
        <v>39.0</v>
      </c>
      <c r="C1217" s="221">
        <v>15.0</v>
      </c>
    </row>
    <row r="1218">
      <c r="A1218" s="221">
        <v>1232.0</v>
      </c>
      <c r="B1218" s="221">
        <v>34.0</v>
      </c>
      <c r="C1218" s="221">
        <v>10000.0</v>
      </c>
    </row>
    <row r="1219">
      <c r="A1219" s="221">
        <v>1232.0</v>
      </c>
      <c r="B1219" s="221">
        <v>37.0</v>
      </c>
      <c r="C1219" s="221">
        <v>1600.0</v>
      </c>
    </row>
    <row r="1220">
      <c r="A1220" s="221">
        <v>1232.0</v>
      </c>
      <c r="B1220" s="221">
        <v>38.0</v>
      </c>
      <c r="C1220" s="221">
        <v>120.0</v>
      </c>
    </row>
    <row r="1221">
      <c r="A1221" s="221">
        <v>1236.0</v>
      </c>
      <c r="B1221" s="221">
        <v>34.0</v>
      </c>
      <c r="C1221" s="221">
        <v>234.0</v>
      </c>
    </row>
    <row r="1222">
      <c r="A1222" s="221">
        <v>1236.0</v>
      </c>
      <c r="B1222" s="221">
        <v>35.0</v>
      </c>
      <c r="C1222" s="221">
        <v>3413.0</v>
      </c>
    </row>
    <row r="1223">
      <c r="A1223" s="221">
        <v>1236.0</v>
      </c>
      <c r="B1223" s="221">
        <v>3689.0</v>
      </c>
      <c r="C1223" s="221">
        <v>3.0</v>
      </c>
    </row>
    <row r="1224">
      <c r="A1224" s="221">
        <v>1236.0</v>
      </c>
      <c r="B1224" s="221">
        <v>11399.0</v>
      </c>
      <c r="C1224" s="221">
        <v>1.0</v>
      </c>
    </row>
    <row r="1225">
      <c r="A1225" s="221">
        <v>1236.0</v>
      </c>
      <c r="B1225" s="221">
        <v>11530.0</v>
      </c>
      <c r="C1225" s="221">
        <v>5.0</v>
      </c>
    </row>
    <row r="1226">
      <c r="A1226" s="221">
        <v>1240.0</v>
      </c>
      <c r="B1226" s="221">
        <v>35.0</v>
      </c>
      <c r="C1226" s="221">
        <v>625.0</v>
      </c>
    </row>
    <row r="1227">
      <c r="A1227" s="221">
        <v>1242.0</v>
      </c>
      <c r="B1227" s="221">
        <v>37.0</v>
      </c>
      <c r="C1227" s="221">
        <v>9.0</v>
      </c>
    </row>
    <row r="1228">
      <c r="A1228" s="221">
        <v>1242.0</v>
      </c>
      <c r="B1228" s="221">
        <v>38.0</v>
      </c>
      <c r="C1228" s="221">
        <v>1.0</v>
      </c>
    </row>
    <row r="1229">
      <c r="A1229" s="221">
        <v>1244.0</v>
      </c>
      <c r="B1229" s="221">
        <v>34.0</v>
      </c>
      <c r="C1229" s="221">
        <v>234.0</v>
      </c>
    </row>
    <row r="1230">
      <c r="A1230" s="221">
        <v>1244.0</v>
      </c>
      <c r="B1230" s="221">
        <v>35.0</v>
      </c>
      <c r="C1230" s="221">
        <v>3413.0</v>
      </c>
    </row>
    <row r="1231">
      <c r="A1231" s="221">
        <v>1246.0</v>
      </c>
      <c r="B1231" s="221">
        <v>34.0</v>
      </c>
      <c r="C1231" s="221">
        <v>507.0</v>
      </c>
    </row>
    <row r="1232">
      <c r="A1232" s="221">
        <v>1246.0</v>
      </c>
      <c r="B1232" s="221">
        <v>35.0</v>
      </c>
      <c r="C1232" s="221">
        <v>51.0</v>
      </c>
    </row>
    <row r="1233">
      <c r="A1233" s="221">
        <v>1246.0</v>
      </c>
      <c r="B1233" s="221">
        <v>36.0</v>
      </c>
      <c r="C1233" s="221">
        <v>73.0</v>
      </c>
    </row>
    <row r="1234">
      <c r="A1234" s="221">
        <v>1246.0</v>
      </c>
      <c r="B1234" s="221">
        <v>37.0</v>
      </c>
      <c r="C1234" s="221">
        <v>7.0</v>
      </c>
    </row>
    <row r="1235">
      <c r="A1235" s="221">
        <v>1248.0</v>
      </c>
      <c r="B1235" s="221">
        <v>34.0</v>
      </c>
      <c r="C1235" s="221">
        <v>507.0</v>
      </c>
    </row>
    <row r="1236">
      <c r="A1236" s="221">
        <v>1248.0</v>
      </c>
      <c r="B1236" s="221">
        <v>35.0</v>
      </c>
      <c r="C1236" s="221">
        <v>51.0</v>
      </c>
    </row>
    <row r="1237">
      <c r="A1237" s="221">
        <v>1248.0</v>
      </c>
      <c r="B1237" s="221">
        <v>36.0</v>
      </c>
      <c r="C1237" s="221">
        <v>73.0</v>
      </c>
    </row>
    <row r="1238">
      <c r="A1238" s="221">
        <v>1248.0</v>
      </c>
      <c r="B1238" s="221">
        <v>37.0</v>
      </c>
      <c r="C1238" s="221">
        <v>7.0</v>
      </c>
    </row>
    <row r="1239">
      <c r="A1239" s="221">
        <v>1248.0</v>
      </c>
      <c r="B1239" s="221">
        <v>9838.0</v>
      </c>
      <c r="C1239" s="221">
        <v>5.0</v>
      </c>
    </row>
    <row r="1240">
      <c r="A1240" s="221">
        <v>1248.0</v>
      </c>
      <c r="B1240" s="221">
        <v>11399.0</v>
      </c>
      <c r="C1240" s="221">
        <v>1.0</v>
      </c>
    </row>
    <row r="1241">
      <c r="A1241" s="221">
        <v>1248.0</v>
      </c>
      <c r="B1241" s="221">
        <v>11539.0</v>
      </c>
      <c r="C1241" s="221">
        <v>1.0</v>
      </c>
    </row>
    <row r="1242">
      <c r="A1242" s="221">
        <v>1248.0</v>
      </c>
      <c r="B1242" s="221">
        <v>11554.0</v>
      </c>
      <c r="C1242" s="221">
        <v>5.0</v>
      </c>
    </row>
    <row r="1243">
      <c r="A1243" s="221">
        <v>1254.0</v>
      </c>
      <c r="B1243" s="221">
        <v>34.0</v>
      </c>
      <c r="C1243" s="221">
        <v>231.0</v>
      </c>
    </row>
    <row r="1244">
      <c r="A1244" s="221">
        <v>1254.0</v>
      </c>
      <c r="B1244" s="221">
        <v>35.0</v>
      </c>
      <c r="C1244" s="221">
        <v>307.0</v>
      </c>
    </row>
    <row r="1245">
      <c r="A1245" s="221">
        <v>1254.0</v>
      </c>
      <c r="B1245" s="221">
        <v>36.0</v>
      </c>
      <c r="C1245" s="221">
        <v>18.0</v>
      </c>
    </row>
    <row r="1246">
      <c r="A1246" s="221">
        <v>1254.0</v>
      </c>
      <c r="B1246" s="221">
        <v>37.0</v>
      </c>
      <c r="C1246" s="221">
        <v>9.0</v>
      </c>
    </row>
    <row r="1247">
      <c r="A1247" s="221">
        <v>1256.0</v>
      </c>
      <c r="B1247" s="221">
        <v>34.0</v>
      </c>
      <c r="C1247" s="221">
        <v>231.0</v>
      </c>
    </row>
    <row r="1248">
      <c r="A1248" s="221">
        <v>1256.0</v>
      </c>
      <c r="B1248" s="221">
        <v>35.0</v>
      </c>
      <c r="C1248" s="221">
        <v>307.0</v>
      </c>
    </row>
    <row r="1249">
      <c r="A1249" s="221">
        <v>1256.0</v>
      </c>
      <c r="B1249" s="221">
        <v>36.0</v>
      </c>
      <c r="C1249" s="221">
        <v>18.0</v>
      </c>
    </row>
    <row r="1250">
      <c r="A1250" s="221">
        <v>1256.0</v>
      </c>
      <c r="B1250" s="221">
        <v>37.0</v>
      </c>
      <c r="C1250" s="221">
        <v>9.0</v>
      </c>
    </row>
    <row r="1251">
      <c r="A1251" s="221">
        <v>1256.0</v>
      </c>
      <c r="B1251" s="221">
        <v>9838.0</v>
      </c>
      <c r="C1251" s="221">
        <v>5.0</v>
      </c>
    </row>
    <row r="1252">
      <c r="A1252" s="221">
        <v>1256.0</v>
      </c>
      <c r="B1252" s="221">
        <v>11399.0</v>
      </c>
      <c r="C1252" s="221">
        <v>1.0</v>
      </c>
    </row>
    <row r="1253">
      <c r="A1253" s="221">
        <v>1256.0</v>
      </c>
      <c r="B1253" s="221">
        <v>11539.0</v>
      </c>
      <c r="C1253" s="221">
        <v>1.0</v>
      </c>
    </row>
    <row r="1254">
      <c r="A1254" s="221">
        <v>1256.0</v>
      </c>
      <c r="B1254" s="221">
        <v>11554.0</v>
      </c>
      <c r="C1254" s="221">
        <v>5.0</v>
      </c>
    </row>
    <row r="1255">
      <c r="A1255" s="221">
        <v>1262.0</v>
      </c>
      <c r="B1255" s="221">
        <v>34.0</v>
      </c>
      <c r="C1255" s="221">
        <v>180.0</v>
      </c>
    </row>
    <row r="1256">
      <c r="A1256" s="221">
        <v>1262.0</v>
      </c>
      <c r="B1256" s="221">
        <v>35.0</v>
      </c>
      <c r="C1256" s="221">
        <v>35.0</v>
      </c>
    </row>
    <row r="1257">
      <c r="A1257" s="221">
        <v>1262.0</v>
      </c>
      <c r="B1257" s="221">
        <v>36.0</v>
      </c>
      <c r="C1257" s="221">
        <v>2.0</v>
      </c>
    </row>
    <row r="1258">
      <c r="A1258" s="221">
        <v>1262.0</v>
      </c>
      <c r="B1258" s="221">
        <v>37.0</v>
      </c>
      <c r="C1258" s="221">
        <v>2.0</v>
      </c>
    </row>
    <row r="1259">
      <c r="A1259" s="221">
        <v>1262.0</v>
      </c>
      <c r="B1259" s="221">
        <v>38.0</v>
      </c>
      <c r="C1259" s="221">
        <v>2.0</v>
      </c>
    </row>
    <row r="1260">
      <c r="A1260" s="221">
        <v>1264.0</v>
      </c>
      <c r="B1260" s="221">
        <v>34.0</v>
      </c>
      <c r="C1260" s="221">
        <v>666.0</v>
      </c>
    </row>
    <row r="1261">
      <c r="A1261" s="221">
        <v>1264.0</v>
      </c>
      <c r="B1261" s="221">
        <v>35.0</v>
      </c>
      <c r="C1261" s="221">
        <v>502.0</v>
      </c>
    </row>
    <row r="1262">
      <c r="A1262" s="221">
        <v>1264.0</v>
      </c>
      <c r="B1262" s="221">
        <v>36.0</v>
      </c>
      <c r="C1262" s="221">
        <v>1.0</v>
      </c>
    </row>
    <row r="1263">
      <c r="A1263" s="221">
        <v>1264.0</v>
      </c>
      <c r="B1263" s="221">
        <v>37.0</v>
      </c>
      <c r="C1263" s="221">
        <v>1.0</v>
      </c>
    </row>
    <row r="1264">
      <c r="A1264" s="221">
        <v>1266.0</v>
      </c>
      <c r="B1264" s="221">
        <v>34.0</v>
      </c>
      <c r="C1264" s="221">
        <v>666.0</v>
      </c>
    </row>
    <row r="1265">
      <c r="A1265" s="221">
        <v>1266.0</v>
      </c>
      <c r="B1265" s="221">
        <v>35.0</v>
      </c>
      <c r="C1265" s="221">
        <v>502.0</v>
      </c>
    </row>
    <row r="1266">
      <c r="A1266" s="221">
        <v>1266.0</v>
      </c>
      <c r="B1266" s="221">
        <v>36.0</v>
      </c>
      <c r="C1266" s="221">
        <v>1.0</v>
      </c>
    </row>
    <row r="1267">
      <c r="A1267" s="221">
        <v>1266.0</v>
      </c>
      <c r="B1267" s="221">
        <v>37.0</v>
      </c>
      <c r="C1267" s="221">
        <v>1.0</v>
      </c>
    </row>
    <row r="1268">
      <c r="A1268" s="221">
        <v>1266.0</v>
      </c>
      <c r="B1268" s="221">
        <v>11399.0</v>
      </c>
      <c r="C1268" s="221">
        <v>1.0</v>
      </c>
    </row>
    <row r="1269">
      <c r="A1269" s="221">
        <v>1266.0</v>
      </c>
      <c r="B1269" s="221">
        <v>11542.0</v>
      </c>
      <c r="C1269" s="221">
        <v>3.0</v>
      </c>
    </row>
    <row r="1270">
      <c r="A1270" s="221">
        <v>1266.0</v>
      </c>
      <c r="B1270" s="221">
        <v>11543.0</v>
      </c>
      <c r="C1270" s="221">
        <v>3.0</v>
      </c>
    </row>
    <row r="1271">
      <c r="A1271" s="221">
        <v>1272.0</v>
      </c>
      <c r="B1271" s="221">
        <v>34.0</v>
      </c>
      <c r="C1271" s="221">
        <v>16.0</v>
      </c>
    </row>
    <row r="1272">
      <c r="A1272" s="221">
        <v>1272.0</v>
      </c>
      <c r="B1272" s="221">
        <v>35.0</v>
      </c>
      <c r="C1272" s="221">
        <v>184.0</v>
      </c>
    </row>
    <row r="1273">
      <c r="A1273" s="221">
        <v>1272.0</v>
      </c>
      <c r="B1273" s="221">
        <v>36.0</v>
      </c>
      <c r="C1273" s="221">
        <v>3.0</v>
      </c>
    </row>
    <row r="1274">
      <c r="A1274" s="221">
        <v>1272.0</v>
      </c>
      <c r="B1274" s="221">
        <v>37.0</v>
      </c>
      <c r="C1274" s="221">
        <v>3.0</v>
      </c>
    </row>
    <row r="1275">
      <c r="A1275" s="221">
        <v>1274.0</v>
      </c>
      <c r="B1275" s="221">
        <v>34.0</v>
      </c>
      <c r="C1275" s="221">
        <v>666.0</v>
      </c>
    </row>
    <row r="1276">
      <c r="A1276" s="221">
        <v>1274.0</v>
      </c>
      <c r="B1276" s="221">
        <v>35.0</v>
      </c>
      <c r="C1276" s="221">
        <v>502.0</v>
      </c>
    </row>
    <row r="1277">
      <c r="A1277" s="221">
        <v>1274.0</v>
      </c>
      <c r="B1277" s="221">
        <v>36.0</v>
      </c>
      <c r="C1277" s="221">
        <v>1.0</v>
      </c>
    </row>
    <row r="1278">
      <c r="A1278" s="221">
        <v>1274.0</v>
      </c>
      <c r="B1278" s="221">
        <v>37.0</v>
      </c>
      <c r="C1278" s="221">
        <v>1.0</v>
      </c>
    </row>
    <row r="1279">
      <c r="A1279" s="221">
        <v>1276.0</v>
      </c>
      <c r="B1279" s="221">
        <v>34.0</v>
      </c>
      <c r="C1279" s="221">
        <v>666.0</v>
      </c>
    </row>
    <row r="1280">
      <c r="A1280" s="221">
        <v>1276.0</v>
      </c>
      <c r="B1280" s="221">
        <v>35.0</v>
      </c>
      <c r="C1280" s="221">
        <v>502.0</v>
      </c>
    </row>
    <row r="1281">
      <c r="A1281" s="221">
        <v>1276.0</v>
      </c>
      <c r="B1281" s="221">
        <v>36.0</v>
      </c>
      <c r="C1281" s="221">
        <v>1.0</v>
      </c>
    </row>
    <row r="1282">
      <c r="A1282" s="221">
        <v>1276.0</v>
      </c>
      <c r="B1282" s="221">
        <v>37.0</v>
      </c>
      <c r="C1282" s="221">
        <v>1.0</v>
      </c>
    </row>
    <row r="1283">
      <c r="A1283" s="221">
        <v>1276.0</v>
      </c>
      <c r="B1283" s="221">
        <v>11399.0</v>
      </c>
      <c r="C1283" s="221">
        <v>1.0</v>
      </c>
    </row>
    <row r="1284">
      <c r="A1284" s="221">
        <v>1276.0</v>
      </c>
      <c r="B1284" s="221">
        <v>11543.0</v>
      </c>
      <c r="C1284" s="221">
        <v>3.0</v>
      </c>
    </row>
    <row r="1285">
      <c r="A1285" s="221">
        <v>1276.0</v>
      </c>
      <c r="B1285" s="221">
        <v>11544.0</v>
      </c>
      <c r="C1285" s="221">
        <v>3.0</v>
      </c>
    </row>
    <row r="1286">
      <c r="A1286" s="221">
        <v>1282.0</v>
      </c>
      <c r="B1286" s="221">
        <v>34.0</v>
      </c>
      <c r="C1286" s="221">
        <v>56.0</v>
      </c>
    </row>
    <row r="1287">
      <c r="A1287" s="221">
        <v>1282.0</v>
      </c>
      <c r="B1287" s="221">
        <v>35.0</v>
      </c>
      <c r="C1287" s="221">
        <v>166.0</v>
      </c>
    </row>
    <row r="1288">
      <c r="A1288" s="221">
        <v>1282.0</v>
      </c>
      <c r="B1288" s="221">
        <v>36.0</v>
      </c>
      <c r="C1288" s="221">
        <v>1.0</v>
      </c>
    </row>
    <row r="1289">
      <c r="A1289" s="221">
        <v>1282.0</v>
      </c>
      <c r="B1289" s="221">
        <v>38.0</v>
      </c>
      <c r="C1289" s="221">
        <v>1.0</v>
      </c>
    </row>
    <row r="1290">
      <c r="A1290" s="221">
        <v>1284.0</v>
      </c>
      <c r="B1290" s="221">
        <v>34.0</v>
      </c>
      <c r="C1290" s="221">
        <v>666.0</v>
      </c>
    </row>
    <row r="1291">
      <c r="A1291" s="221">
        <v>1284.0</v>
      </c>
      <c r="B1291" s="221">
        <v>35.0</v>
      </c>
      <c r="C1291" s="221">
        <v>502.0</v>
      </c>
    </row>
    <row r="1292">
      <c r="A1292" s="221">
        <v>1284.0</v>
      </c>
      <c r="B1292" s="221">
        <v>36.0</v>
      </c>
      <c r="C1292" s="221">
        <v>1.0</v>
      </c>
    </row>
    <row r="1293">
      <c r="A1293" s="221">
        <v>1284.0</v>
      </c>
      <c r="B1293" s="221">
        <v>37.0</v>
      </c>
      <c r="C1293" s="221">
        <v>1.0</v>
      </c>
    </row>
    <row r="1294">
      <c r="A1294" s="221">
        <v>1286.0</v>
      </c>
      <c r="B1294" s="221">
        <v>34.0</v>
      </c>
      <c r="C1294" s="221">
        <v>666.0</v>
      </c>
    </row>
    <row r="1295">
      <c r="A1295" s="221">
        <v>1286.0</v>
      </c>
      <c r="B1295" s="221">
        <v>35.0</v>
      </c>
      <c r="C1295" s="221">
        <v>502.0</v>
      </c>
    </row>
    <row r="1296">
      <c r="A1296" s="221">
        <v>1286.0</v>
      </c>
      <c r="B1296" s="221">
        <v>36.0</v>
      </c>
      <c r="C1296" s="221">
        <v>1.0</v>
      </c>
    </row>
    <row r="1297">
      <c r="A1297" s="221">
        <v>1286.0</v>
      </c>
      <c r="B1297" s="221">
        <v>37.0</v>
      </c>
      <c r="C1297" s="221">
        <v>1.0</v>
      </c>
    </row>
    <row r="1298">
      <c r="A1298" s="221">
        <v>1286.0</v>
      </c>
      <c r="B1298" s="221">
        <v>11399.0</v>
      </c>
      <c r="C1298" s="221">
        <v>1.0</v>
      </c>
    </row>
    <row r="1299">
      <c r="A1299" s="221">
        <v>1286.0</v>
      </c>
      <c r="B1299" s="221">
        <v>11542.0</v>
      </c>
      <c r="C1299" s="221">
        <v>1.0</v>
      </c>
    </row>
    <row r="1300">
      <c r="A1300" s="221">
        <v>1286.0</v>
      </c>
      <c r="B1300" s="221">
        <v>11544.0</v>
      </c>
      <c r="C1300" s="221">
        <v>3.0</v>
      </c>
    </row>
    <row r="1301">
      <c r="A1301" s="221">
        <v>1286.0</v>
      </c>
      <c r="B1301" s="221">
        <v>11545.0</v>
      </c>
      <c r="C1301" s="221">
        <v>1.0</v>
      </c>
    </row>
    <row r="1302">
      <c r="A1302" s="221">
        <v>1292.0</v>
      </c>
      <c r="B1302" s="221">
        <v>34.0</v>
      </c>
      <c r="C1302" s="221">
        <v>128.0</v>
      </c>
    </row>
    <row r="1303">
      <c r="A1303" s="221">
        <v>1292.0</v>
      </c>
      <c r="B1303" s="221">
        <v>35.0</v>
      </c>
      <c r="C1303" s="221">
        <v>88.0</v>
      </c>
    </row>
    <row r="1304">
      <c r="A1304" s="221">
        <v>1292.0</v>
      </c>
      <c r="B1304" s="221">
        <v>37.0</v>
      </c>
      <c r="C1304" s="221">
        <v>8.0</v>
      </c>
    </row>
    <row r="1305">
      <c r="A1305" s="221">
        <v>1294.0</v>
      </c>
      <c r="B1305" s="221">
        <v>34.0</v>
      </c>
      <c r="C1305" s="221">
        <v>666.0</v>
      </c>
    </row>
    <row r="1306">
      <c r="A1306" s="221">
        <v>1294.0</v>
      </c>
      <c r="B1306" s="221">
        <v>35.0</v>
      </c>
      <c r="C1306" s="221">
        <v>502.0</v>
      </c>
    </row>
    <row r="1307">
      <c r="A1307" s="221">
        <v>1294.0</v>
      </c>
      <c r="B1307" s="221">
        <v>36.0</v>
      </c>
      <c r="C1307" s="221">
        <v>1.0</v>
      </c>
    </row>
    <row r="1308">
      <c r="A1308" s="221">
        <v>1294.0</v>
      </c>
      <c r="B1308" s="221">
        <v>37.0</v>
      </c>
      <c r="C1308" s="221">
        <v>1.0</v>
      </c>
    </row>
    <row r="1309">
      <c r="A1309" s="221">
        <v>1296.0</v>
      </c>
      <c r="B1309" s="221">
        <v>34.0</v>
      </c>
      <c r="C1309" s="221">
        <v>666.0</v>
      </c>
    </row>
    <row r="1310">
      <c r="A1310" s="221">
        <v>1296.0</v>
      </c>
      <c r="B1310" s="221">
        <v>35.0</v>
      </c>
      <c r="C1310" s="221">
        <v>502.0</v>
      </c>
    </row>
    <row r="1311">
      <c r="A1311" s="221">
        <v>1296.0</v>
      </c>
      <c r="B1311" s="221">
        <v>36.0</v>
      </c>
      <c r="C1311" s="221">
        <v>1.0</v>
      </c>
    </row>
    <row r="1312">
      <c r="A1312" s="221">
        <v>1296.0</v>
      </c>
      <c r="B1312" s="221">
        <v>37.0</v>
      </c>
      <c r="C1312" s="221">
        <v>1.0</v>
      </c>
    </row>
    <row r="1313">
      <c r="A1313" s="221">
        <v>1296.0</v>
      </c>
      <c r="B1313" s="221">
        <v>11399.0</v>
      </c>
      <c r="C1313" s="221">
        <v>1.0</v>
      </c>
    </row>
    <row r="1314">
      <c r="A1314" s="221">
        <v>1296.0</v>
      </c>
      <c r="B1314" s="221">
        <v>11542.0</v>
      </c>
      <c r="C1314" s="221">
        <v>3.0</v>
      </c>
    </row>
    <row r="1315">
      <c r="A1315" s="221">
        <v>1296.0</v>
      </c>
      <c r="B1315" s="221">
        <v>11545.0</v>
      </c>
      <c r="C1315" s="221">
        <v>3.0</v>
      </c>
    </row>
    <row r="1316">
      <c r="A1316" s="221">
        <v>1302.0</v>
      </c>
      <c r="B1316" s="221">
        <v>34.0</v>
      </c>
      <c r="C1316" s="221">
        <v>192.0</v>
      </c>
    </row>
    <row r="1317">
      <c r="A1317" s="221">
        <v>1302.0</v>
      </c>
      <c r="B1317" s="221">
        <v>36.0</v>
      </c>
      <c r="C1317" s="221">
        <v>2.0</v>
      </c>
    </row>
    <row r="1318">
      <c r="A1318" s="221">
        <v>1302.0</v>
      </c>
      <c r="B1318" s="221">
        <v>38.0</v>
      </c>
      <c r="C1318" s="221">
        <v>3.0</v>
      </c>
    </row>
    <row r="1319">
      <c r="A1319" s="221">
        <v>1304.0</v>
      </c>
      <c r="B1319" s="221">
        <v>34.0</v>
      </c>
      <c r="C1319" s="221">
        <v>896.0</v>
      </c>
    </row>
    <row r="1320">
      <c r="A1320" s="221">
        <v>1304.0</v>
      </c>
      <c r="B1320" s="221">
        <v>35.0</v>
      </c>
      <c r="C1320" s="221">
        <v>698.0</v>
      </c>
    </row>
    <row r="1321">
      <c r="A1321" s="221">
        <v>1304.0</v>
      </c>
      <c r="B1321" s="221">
        <v>36.0</v>
      </c>
      <c r="C1321" s="221">
        <v>29.0</v>
      </c>
    </row>
    <row r="1322">
      <c r="A1322" s="221">
        <v>1306.0</v>
      </c>
      <c r="B1322" s="221">
        <v>34.0</v>
      </c>
      <c r="C1322" s="221">
        <v>896.0</v>
      </c>
    </row>
    <row r="1323">
      <c r="A1323" s="221">
        <v>1306.0</v>
      </c>
      <c r="B1323" s="221">
        <v>35.0</v>
      </c>
      <c r="C1323" s="221">
        <v>698.0</v>
      </c>
    </row>
    <row r="1324">
      <c r="A1324" s="221">
        <v>1306.0</v>
      </c>
      <c r="B1324" s="221">
        <v>36.0</v>
      </c>
      <c r="C1324" s="221">
        <v>29.0</v>
      </c>
    </row>
    <row r="1325">
      <c r="A1325" s="221">
        <v>1306.0</v>
      </c>
      <c r="B1325" s="221">
        <v>11399.0</v>
      </c>
      <c r="C1325" s="221">
        <v>1.0</v>
      </c>
    </row>
    <row r="1326">
      <c r="A1326" s="221">
        <v>1306.0</v>
      </c>
      <c r="B1326" s="221">
        <v>11542.0</v>
      </c>
      <c r="C1326" s="221">
        <v>1.0</v>
      </c>
    </row>
    <row r="1327">
      <c r="A1327" s="221">
        <v>1306.0</v>
      </c>
      <c r="B1327" s="221">
        <v>11543.0</v>
      </c>
      <c r="C1327" s="221">
        <v>1.0</v>
      </c>
    </row>
    <row r="1328">
      <c r="A1328" s="221">
        <v>1306.0</v>
      </c>
      <c r="B1328" s="221">
        <v>11544.0</v>
      </c>
      <c r="C1328" s="221">
        <v>1.0</v>
      </c>
    </row>
    <row r="1329">
      <c r="A1329" s="221">
        <v>1306.0</v>
      </c>
      <c r="B1329" s="221">
        <v>11545.0</v>
      </c>
      <c r="C1329" s="221">
        <v>1.0</v>
      </c>
    </row>
    <row r="1330">
      <c r="A1330" s="221">
        <v>1315.0</v>
      </c>
      <c r="B1330" s="221">
        <v>36.0</v>
      </c>
      <c r="C1330" s="221">
        <v>5.0</v>
      </c>
    </row>
    <row r="1331">
      <c r="A1331" s="221">
        <v>1315.0</v>
      </c>
      <c r="B1331" s="221">
        <v>37.0</v>
      </c>
      <c r="C1331" s="221">
        <v>5.0</v>
      </c>
    </row>
    <row r="1332">
      <c r="A1332" s="221">
        <v>1317.0</v>
      </c>
      <c r="B1332" s="221">
        <v>37.0</v>
      </c>
      <c r="C1332" s="221">
        <v>10.0</v>
      </c>
    </row>
    <row r="1333">
      <c r="A1333" s="221">
        <v>1317.0</v>
      </c>
      <c r="B1333" s="221">
        <v>38.0</v>
      </c>
      <c r="C1333" s="221">
        <v>1.0</v>
      </c>
    </row>
    <row r="1334">
      <c r="A1334" s="221">
        <v>1319.0</v>
      </c>
      <c r="B1334" s="221">
        <v>37.0</v>
      </c>
      <c r="C1334" s="221">
        <v>10.0</v>
      </c>
    </row>
    <row r="1335">
      <c r="A1335" s="221">
        <v>1319.0</v>
      </c>
      <c r="B1335" s="221">
        <v>38.0</v>
      </c>
      <c r="C1335" s="221">
        <v>1.0</v>
      </c>
    </row>
    <row r="1336">
      <c r="A1336" s="221">
        <v>1319.0</v>
      </c>
      <c r="B1336" s="221">
        <v>3828.0</v>
      </c>
      <c r="C1336" s="221">
        <v>8.0</v>
      </c>
    </row>
    <row r="1337">
      <c r="A1337" s="221">
        <v>1319.0</v>
      </c>
      <c r="B1337" s="221">
        <v>11399.0</v>
      </c>
      <c r="C1337" s="221">
        <v>1.0</v>
      </c>
    </row>
    <row r="1338">
      <c r="A1338" s="221">
        <v>1319.0</v>
      </c>
      <c r="B1338" s="221">
        <v>11538.0</v>
      </c>
      <c r="C1338" s="221">
        <v>1.0</v>
      </c>
    </row>
    <row r="1339">
      <c r="A1339" s="221">
        <v>1319.0</v>
      </c>
      <c r="B1339" s="221">
        <v>11545.0</v>
      </c>
      <c r="C1339" s="221">
        <v>1.0</v>
      </c>
    </row>
    <row r="1340">
      <c r="A1340" s="221">
        <v>1333.0</v>
      </c>
      <c r="B1340" s="221">
        <v>34.0</v>
      </c>
      <c r="C1340" s="221">
        <v>6944.0</v>
      </c>
    </row>
    <row r="1341">
      <c r="A1341" s="221">
        <v>1335.0</v>
      </c>
      <c r="B1341" s="221">
        <v>34.0</v>
      </c>
      <c r="C1341" s="221">
        <v>6944.0</v>
      </c>
    </row>
    <row r="1342">
      <c r="A1342" s="221">
        <v>1335.0</v>
      </c>
      <c r="B1342" s="221">
        <v>3828.0</v>
      </c>
      <c r="C1342" s="221">
        <v>8.0</v>
      </c>
    </row>
    <row r="1343">
      <c r="A1343" s="221">
        <v>1335.0</v>
      </c>
      <c r="B1343" s="221">
        <v>11399.0</v>
      </c>
      <c r="C1343" s="221">
        <v>1.0</v>
      </c>
    </row>
    <row r="1344">
      <c r="A1344" s="221">
        <v>1351.0</v>
      </c>
      <c r="B1344" s="221">
        <v>34.0</v>
      </c>
      <c r="C1344" s="221">
        <v>200.0</v>
      </c>
    </row>
    <row r="1345">
      <c r="A1345" s="221">
        <v>1351.0</v>
      </c>
      <c r="B1345" s="221">
        <v>35.0</v>
      </c>
      <c r="C1345" s="221">
        <v>50.0</v>
      </c>
    </row>
    <row r="1346">
      <c r="A1346" s="221">
        <v>1351.0</v>
      </c>
      <c r="B1346" s="221">
        <v>36.0</v>
      </c>
      <c r="C1346" s="221">
        <v>19.0</v>
      </c>
    </row>
    <row r="1347">
      <c r="A1347" s="221">
        <v>1351.0</v>
      </c>
      <c r="B1347" s="221">
        <v>37.0</v>
      </c>
      <c r="C1347" s="221">
        <v>20.0</v>
      </c>
    </row>
    <row r="1348">
      <c r="A1348" s="221">
        <v>1353.0</v>
      </c>
      <c r="B1348" s="221">
        <v>34.0</v>
      </c>
      <c r="C1348" s="221">
        <v>516.0</v>
      </c>
    </row>
    <row r="1349">
      <c r="A1349" s="221">
        <v>1353.0</v>
      </c>
      <c r="B1349" s="221">
        <v>35.0</v>
      </c>
      <c r="C1349" s="221">
        <v>67.0</v>
      </c>
    </row>
    <row r="1350">
      <c r="A1350" s="221">
        <v>1353.0</v>
      </c>
      <c r="B1350" s="221">
        <v>36.0</v>
      </c>
      <c r="C1350" s="221">
        <v>2.0</v>
      </c>
    </row>
    <row r="1351">
      <c r="A1351" s="221">
        <v>1353.0</v>
      </c>
      <c r="B1351" s="221">
        <v>37.0</v>
      </c>
      <c r="C1351" s="221">
        <v>73.0</v>
      </c>
    </row>
    <row r="1352">
      <c r="A1352" s="221">
        <v>1355.0</v>
      </c>
      <c r="B1352" s="221">
        <v>34.0</v>
      </c>
      <c r="C1352" s="221">
        <v>516.0</v>
      </c>
    </row>
    <row r="1353">
      <c r="A1353" s="221">
        <v>1355.0</v>
      </c>
      <c r="B1353" s="221">
        <v>35.0</v>
      </c>
      <c r="C1353" s="221">
        <v>67.0</v>
      </c>
    </row>
    <row r="1354">
      <c r="A1354" s="221">
        <v>1355.0</v>
      </c>
      <c r="B1354" s="221">
        <v>36.0</v>
      </c>
      <c r="C1354" s="221">
        <v>2.0</v>
      </c>
    </row>
    <row r="1355">
      <c r="A1355" s="221">
        <v>1355.0</v>
      </c>
      <c r="B1355" s="221">
        <v>37.0</v>
      </c>
      <c r="C1355" s="221">
        <v>73.0</v>
      </c>
    </row>
    <row r="1356">
      <c r="A1356" s="221">
        <v>1355.0</v>
      </c>
      <c r="B1356" s="221">
        <v>9838.0</v>
      </c>
      <c r="C1356" s="221">
        <v>3.0</v>
      </c>
    </row>
    <row r="1357">
      <c r="A1357" s="221">
        <v>1355.0</v>
      </c>
      <c r="B1357" s="221">
        <v>11399.0</v>
      </c>
      <c r="C1357" s="221">
        <v>1.0</v>
      </c>
    </row>
    <row r="1358">
      <c r="A1358" s="221">
        <v>1355.0</v>
      </c>
      <c r="B1358" s="221">
        <v>11539.0</v>
      </c>
      <c r="C1358" s="221">
        <v>5.0</v>
      </c>
    </row>
    <row r="1359">
      <c r="A1359" s="221">
        <v>1355.0</v>
      </c>
      <c r="B1359" s="221">
        <v>11554.0</v>
      </c>
      <c r="C1359" s="221">
        <v>3.0</v>
      </c>
    </row>
    <row r="1360">
      <c r="A1360" s="221">
        <v>1401.0</v>
      </c>
      <c r="B1360" s="221">
        <v>37.0</v>
      </c>
      <c r="C1360" s="221">
        <v>1.0</v>
      </c>
    </row>
    <row r="1361">
      <c r="A1361" s="221">
        <v>1401.0</v>
      </c>
      <c r="B1361" s="221">
        <v>38.0</v>
      </c>
      <c r="C1361" s="221">
        <v>4.0</v>
      </c>
    </row>
    <row r="1362">
      <c r="A1362" s="221">
        <v>1403.0</v>
      </c>
      <c r="B1362" s="221">
        <v>34.0</v>
      </c>
      <c r="C1362" s="221">
        <v>1786.0</v>
      </c>
    </row>
    <row r="1363">
      <c r="A1363" s="221">
        <v>1403.0</v>
      </c>
      <c r="B1363" s="221">
        <v>35.0</v>
      </c>
      <c r="C1363" s="221">
        <v>304.0</v>
      </c>
    </row>
    <row r="1364">
      <c r="A1364" s="221">
        <v>1403.0</v>
      </c>
      <c r="B1364" s="221">
        <v>36.0</v>
      </c>
      <c r="C1364" s="221">
        <v>1.0</v>
      </c>
    </row>
    <row r="1365">
      <c r="A1365" s="221">
        <v>1405.0</v>
      </c>
      <c r="B1365" s="221">
        <v>34.0</v>
      </c>
      <c r="C1365" s="221">
        <v>1786.0</v>
      </c>
    </row>
    <row r="1366">
      <c r="A1366" s="221">
        <v>1405.0</v>
      </c>
      <c r="B1366" s="221">
        <v>35.0</v>
      </c>
      <c r="C1366" s="221">
        <v>304.0</v>
      </c>
    </row>
    <row r="1367">
      <c r="A1367" s="221">
        <v>1405.0</v>
      </c>
      <c r="B1367" s="221">
        <v>36.0</v>
      </c>
      <c r="C1367" s="221">
        <v>1.0</v>
      </c>
    </row>
    <row r="1368">
      <c r="A1368" s="221">
        <v>1405.0</v>
      </c>
      <c r="B1368" s="221">
        <v>3689.0</v>
      </c>
      <c r="C1368" s="221">
        <v>5.0</v>
      </c>
    </row>
    <row r="1369">
      <c r="A1369" s="221">
        <v>1405.0</v>
      </c>
      <c r="B1369" s="221">
        <v>11399.0</v>
      </c>
      <c r="C1369" s="221">
        <v>1.0</v>
      </c>
    </row>
    <row r="1370">
      <c r="A1370" s="221">
        <v>1405.0</v>
      </c>
      <c r="B1370" s="221">
        <v>11530.0</v>
      </c>
      <c r="C1370" s="221">
        <v>3.0</v>
      </c>
    </row>
    <row r="1371">
      <c r="A1371" s="221">
        <v>1419.0</v>
      </c>
      <c r="B1371" s="221">
        <v>34.0</v>
      </c>
      <c r="C1371" s="221">
        <v>240.0</v>
      </c>
    </row>
    <row r="1372">
      <c r="A1372" s="221">
        <v>1419.0</v>
      </c>
      <c r="B1372" s="221">
        <v>36.0</v>
      </c>
      <c r="C1372" s="221">
        <v>61.0</v>
      </c>
    </row>
    <row r="1373">
      <c r="A1373" s="221">
        <v>1419.0</v>
      </c>
      <c r="B1373" s="221">
        <v>37.0</v>
      </c>
      <c r="C1373" s="221">
        <v>7.0</v>
      </c>
    </row>
    <row r="1374">
      <c r="A1374" s="221">
        <v>1419.0</v>
      </c>
      <c r="B1374" s="221">
        <v>38.0</v>
      </c>
      <c r="C1374" s="221">
        <v>3.0</v>
      </c>
    </row>
    <row r="1375">
      <c r="A1375" s="221">
        <v>1422.0</v>
      </c>
      <c r="B1375" s="221">
        <v>34.0</v>
      </c>
      <c r="C1375" s="221">
        <v>1116.0</v>
      </c>
    </row>
    <row r="1376">
      <c r="A1376" s="221">
        <v>1422.0</v>
      </c>
      <c r="B1376" s="221">
        <v>35.0</v>
      </c>
      <c r="C1376" s="221">
        <v>861.0</v>
      </c>
    </row>
    <row r="1377">
      <c r="A1377" s="221">
        <v>1422.0</v>
      </c>
      <c r="B1377" s="221">
        <v>38.0</v>
      </c>
      <c r="C1377" s="221">
        <v>3.0</v>
      </c>
    </row>
    <row r="1378">
      <c r="A1378" s="221">
        <v>1422.0</v>
      </c>
      <c r="B1378" s="221">
        <v>9838.0</v>
      </c>
      <c r="C1378" s="221">
        <v>8.0</v>
      </c>
    </row>
    <row r="1379">
      <c r="A1379" s="221">
        <v>1422.0</v>
      </c>
      <c r="B1379" s="221">
        <v>11399.0</v>
      </c>
      <c r="C1379" s="221">
        <v>1.0</v>
      </c>
    </row>
    <row r="1380">
      <c r="A1380" s="221">
        <v>1422.0</v>
      </c>
      <c r="B1380" s="221">
        <v>11539.0</v>
      </c>
      <c r="C1380" s="221">
        <v>1.0</v>
      </c>
    </row>
    <row r="1381">
      <c r="A1381" s="221">
        <v>1422.0</v>
      </c>
      <c r="B1381" s="221">
        <v>11554.0</v>
      </c>
      <c r="C1381" s="221">
        <v>1.0</v>
      </c>
    </row>
    <row r="1382">
      <c r="A1382" s="221">
        <v>1436.0</v>
      </c>
      <c r="B1382" s="221">
        <v>34.0</v>
      </c>
      <c r="C1382" s="221">
        <v>596.0</v>
      </c>
    </row>
    <row r="1383">
      <c r="A1383" s="221">
        <v>1436.0</v>
      </c>
      <c r="B1383" s="221">
        <v>35.0</v>
      </c>
      <c r="C1383" s="221">
        <v>16.0</v>
      </c>
    </row>
    <row r="1384">
      <c r="A1384" s="221">
        <v>1436.0</v>
      </c>
      <c r="B1384" s="221">
        <v>36.0</v>
      </c>
      <c r="C1384" s="221">
        <v>3.0</v>
      </c>
    </row>
    <row r="1385">
      <c r="A1385" s="221">
        <v>1436.0</v>
      </c>
      <c r="B1385" s="221">
        <v>37.0</v>
      </c>
      <c r="C1385" s="221">
        <v>14.0</v>
      </c>
    </row>
    <row r="1386">
      <c r="A1386" s="221">
        <v>1436.0</v>
      </c>
      <c r="B1386" s="221">
        <v>9840.0</v>
      </c>
      <c r="C1386" s="221">
        <v>5.0</v>
      </c>
    </row>
    <row r="1387">
      <c r="A1387" s="221">
        <v>1436.0</v>
      </c>
      <c r="B1387" s="221">
        <v>9842.0</v>
      </c>
      <c r="C1387" s="221">
        <v>11.0</v>
      </c>
    </row>
    <row r="1388">
      <c r="A1388" s="221">
        <v>1436.0</v>
      </c>
      <c r="B1388" s="221">
        <v>11399.0</v>
      </c>
      <c r="C1388" s="221">
        <v>3.0</v>
      </c>
    </row>
    <row r="1389">
      <c r="A1389" s="221">
        <v>1436.0</v>
      </c>
      <c r="B1389" s="221">
        <v>11536.0</v>
      </c>
      <c r="C1389" s="221">
        <v>3.0</v>
      </c>
    </row>
    <row r="1390">
      <c r="A1390" s="221">
        <v>1436.0</v>
      </c>
      <c r="B1390" s="221">
        <v>11540.0</v>
      </c>
      <c r="C1390" s="221">
        <v>1.0</v>
      </c>
    </row>
    <row r="1391">
      <c r="A1391" s="221">
        <v>1436.0</v>
      </c>
      <c r="B1391" s="221">
        <v>11551.0</v>
      </c>
      <c r="C1391" s="221">
        <v>1.0</v>
      </c>
    </row>
    <row r="1392">
      <c r="A1392" s="221">
        <v>1445.0</v>
      </c>
      <c r="B1392" s="221">
        <v>34.0</v>
      </c>
      <c r="C1392" s="221">
        <v>1116.0</v>
      </c>
    </row>
    <row r="1393">
      <c r="A1393" s="221">
        <v>1445.0</v>
      </c>
      <c r="B1393" s="221">
        <v>35.0</v>
      </c>
      <c r="C1393" s="221">
        <v>861.0</v>
      </c>
    </row>
    <row r="1394">
      <c r="A1394" s="221">
        <v>1445.0</v>
      </c>
      <c r="B1394" s="221">
        <v>38.0</v>
      </c>
      <c r="C1394" s="221">
        <v>3.0</v>
      </c>
    </row>
    <row r="1395">
      <c r="A1395" s="221">
        <v>1447.0</v>
      </c>
      <c r="B1395" s="221">
        <v>34.0</v>
      </c>
      <c r="C1395" s="221">
        <v>1116.0</v>
      </c>
    </row>
    <row r="1396">
      <c r="A1396" s="221">
        <v>1447.0</v>
      </c>
      <c r="B1396" s="221">
        <v>35.0</v>
      </c>
      <c r="C1396" s="221">
        <v>861.0</v>
      </c>
    </row>
    <row r="1397">
      <c r="A1397" s="221">
        <v>1447.0</v>
      </c>
      <c r="B1397" s="221">
        <v>38.0</v>
      </c>
      <c r="C1397" s="221">
        <v>3.0</v>
      </c>
    </row>
    <row r="1398">
      <c r="A1398" s="221">
        <v>1447.0</v>
      </c>
      <c r="B1398" s="221">
        <v>9838.0</v>
      </c>
      <c r="C1398" s="221">
        <v>8.0</v>
      </c>
    </row>
    <row r="1399">
      <c r="A1399" s="221">
        <v>1447.0</v>
      </c>
      <c r="B1399" s="221">
        <v>11399.0</v>
      </c>
      <c r="C1399" s="221">
        <v>1.0</v>
      </c>
    </row>
    <row r="1400">
      <c r="A1400" s="221">
        <v>1447.0</v>
      </c>
      <c r="B1400" s="221">
        <v>11539.0</v>
      </c>
      <c r="C1400" s="221">
        <v>1.0</v>
      </c>
    </row>
    <row r="1401">
      <c r="A1401" s="221">
        <v>1447.0</v>
      </c>
      <c r="B1401" s="221">
        <v>11554.0</v>
      </c>
      <c r="C1401" s="221">
        <v>1.0</v>
      </c>
    </row>
    <row r="1402">
      <c r="A1402" s="221">
        <v>1537.0</v>
      </c>
      <c r="B1402" s="221">
        <v>34.0</v>
      </c>
      <c r="C1402" s="221">
        <v>8.0</v>
      </c>
    </row>
    <row r="1403">
      <c r="A1403" s="221">
        <v>1537.0</v>
      </c>
      <c r="B1403" s="221">
        <v>35.0</v>
      </c>
      <c r="C1403" s="221">
        <v>274.0</v>
      </c>
    </row>
    <row r="1404">
      <c r="A1404" s="221">
        <v>1537.0</v>
      </c>
      <c r="B1404" s="221">
        <v>36.0</v>
      </c>
      <c r="C1404" s="221">
        <v>3.0</v>
      </c>
    </row>
    <row r="1405">
      <c r="A1405" s="221">
        <v>1537.0</v>
      </c>
      <c r="B1405" s="221">
        <v>37.0</v>
      </c>
      <c r="C1405" s="221">
        <v>13.0</v>
      </c>
    </row>
    <row r="1406">
      <c r="A1406" s="221">
        <v>1539.0</v>
      </c>
      <c r="B1406" s="221">
        <v>35.0</v>
      </c>
      <c r="C1406" s="221">
        <v>658.0</v>
      </c>
    </row>
    <row r="1407">
      <c r="A1407" s="221">
        <v>1539.0</v>
      </c>
      <c r="B1407" s="221">
        <v>36.0</v>
      </c>
      <c r="C1407" s="221">
        <v>2.0</v>
      </c>
    </row>
    <row r="1408">
      <c r="A1408" s="221">
        <v>1539.0</v>
      </c>
      <c r="B1408" s="221">
        <v>37.0</v>
      </c>
      <c r="C1408" s="221">
        <v>4.0</v>
      </c>
    </row>
    <row r="1409">
      <c r="A1409" s="221">
        <v>1539.0</v>
      </c>
      <c r="B1409" s="221">
        <v>38.0</v>
      </c>
      <c r="C1409" s="221">
        <v>1.0</v>
      </c>
    </row>
    <row r="1410">
      <c r="A1410" s="221">
        <v>1539.0</v>
      </c>
      <c r="B1410" s="221">
        <v>39.0</v>
      </c>
      <c r="C1410" s="221">
        <v>4.0</v>
      </c>
    </row>
    <row r="1411">
      <c r="A1411" s="221">
        <v>1541.0</v>
      </c>
      <c r="B1411" s="221">
        <v>35.0</v>
      </c>
      <c r="C1411" s="221">
        <v>658.0</v>
      </c>
    </row>
    <row r="1412">
      <c r="A1412" s="221">
        <v>1541.0</v>
      </c>
      <c r="B1412" s="221">
        <v>36.0</v>
      </c>
      <c r="C1412" s="221">
        <v>2.0</v>
      </c>
    </row>
    <row r="1413">
      <c r="A1413" s="221">
        <v>1541.0</v>
      </c>
      <c r="B1413" s="221">
        <v>37.0</v>
      </c>
      <c r="C1413" s="221">
        <v>4.0</v>
      </c>
    </row>
    <row r="1414">
      <c r="A1414" s="221">
        <v>1541.0</v>
      </c>
      <c r="B1414" s="221">
        <v>38.0</v>
      </c>
      <c r="C1414" s="221">
        <v>1.0</v>
      </c>
    </row>
    <row r="1415">
      <c r="A1415" s="221">
        <v>1541.0</v>
      </c>
      <c r="B1415" s="221">
        <v>39.0</v>
      </c>
      <c r="C1415" s="221">
        <v>4.0</v>
      </c>
    </row>
    <row r="1416">
      <c r="A1416" s="221">
        <v>1541.0</v>
      </c>
      <c r="B1416" s="221">
        <v>9838.0</v>
      </c>
      <c r="C1416" s="221">
        <v>1.0</v>
      </c>
    </row>
    <row r="1417">
      <c r="A1417" s="221">
        <v>1541.0</v>
      </c>
      <c r="B1417" s="221">
        <v>11399.0</v>
      </c>
      <c r="C1417" s="221">
        <v>1.0</v>
      </c>
    </row>
    <row r="1418">
      <c r="A1418" s="221">
        <v>1541.0</v>
      </c>
      <c r="B1418" s="221">
        <v>11539.0</v>
      </c>
      <c r="C1418" s="221">
        <v>8.0</v>
      </c>
    </row>
    <row r="1419">
      <c r="A1419" s="221">
        <v>1541.0</v>
      </c>
      <c r="B1419" s="221">
        <v>11554.0</v>
      </c>
      <c r="C1419" s="221">
        <v>1.0</v>
      </c>
    </row>
    <row r="1420">
      <c r="A1420" s="221">
        <v>1547.0</v>
      </c>
      <c r="B1420" s="221">
        <v>34.0</v>
      </c>
      <c r="C1420" s="221">
        <v>6538.0</v>
      </c>
    </row>
    <row r="1421">
      <c r="A1421" s="221">
        <v>1547.0</v>
      </c>
      <c r="B1421" s="221">
        <v>35.0</v>
      </c>
      <c r="C1421" s="221">
        <v>4288.0</v>
      </c>
    </row>
    <row r="1422">
      <c r="A1422" s="221">
        <v>1547.0</v>
      </c>
      <c r="B1422" s="221">
        <v>36.0</v>
      </c>
      <c r="C1422" s="221">
        <v>7.0</v>
      </c>
    </row>
    <row r="1423">
      <c r="A1423" s="221">
        <v>1547.0</v>
      </c>
      <c r="B1423" s="221">
        <v>38.0</v>
      </c>
      <c r="C1423" s="221">
        <v>2.0</v>
      </c>
    </row>
    <row r="1424">
      <c r="A1424" s="221">
        <v>1547.0</v>
      </c>
      <c r="B1424" s="221">
        <v>39.0</v>
      </c>
      <c r="C1424" s="221">
        <v>6.0</v>
      </c>
    </row>
    <row r="1425">
      <c r="A1425" s="221">
        <v>1549.0</v>
      </c>
      <c r="B1425" s="221">
        <v>34.0</v>
      </c>
      <c r="C1425" s="221">
        <v>6538.0</v>
      </c>
    </row>
    <row r="1426">
      <c r="A1426" s="221">
        <v>1549.0</v>
      </c>
      <c r="B1426" s="221">
        <v>35.0</v>
      </c>
      <c r="C1426" s="221">
        <v>4288.0</v>
      </c>
    </row>
    <row r="1427">
      <c r="A1427" s="221">
        <v>1549.0</v>
      </c>
      <c r="B1427" s="221">
        <v>36.0</v>
      </c>
      <c r="C1427" s="221">
        <v>7.0</v>
      </c>
    </row>
    <row r="1428">
      <c r="A1428" s="221">
        <v>1549.0</v>
      </c>
      <c r="B1428" s="221">
        <v>38.0</v>
      </c>
      <c r="C1428" s="221">
        <v>2.0</v>
      </c>
    </row>
    <row r="1429">
      <c r="A1429" s="221">
        <v>1549.0</v>
      </c>
      <c r="B1429" s="221">
        <v>39.0</v>
      </c>
      <c r="C1429" s="221">
        <v>6.0</v>
      </c>
    </row>
    <row r="1430">
      <c r="A1430" s="221">
        <v>1549.0</v>
      </c>
      <c r="B1430" s="221">
        <v>11399.0</v>
      </c>
      <c r="C1430" s="221">
        <v>3.0</v>
      </c>
    </row>
    <row r="1431">
      <c r="A1431" s="221">
        <v>1549.0</v>
      </c>
      <c r="B1431" s="221">
        <v>11692.0</v>
      </c>
      <c r="C1431" s="221">
        <v>6.0</v>
      </c>
    </row>
    <row r="1432">
      <c r="A1432" s="221">
        <v>1551.0</v>
      </c>
      <c r="B1432" s="221">
        <v>34.0</v>
      </c>
      <c r="C1432" s="221">
        <v>6649.0</v>
      </c>
    </row>
    <row r="1433">
      <c r="A1433" s="221">
        <v>1551.0</v>
      </c>
      <c r="B1433" s="221">
        <v>35.0</v>
      </c>
      <c r="C1433" s="221">
        <v>4381.0</v>
      </c>
    </row>
    <row r="1434">
      <c r="A1434" s="221">
        <v>1551.0</v>
      </c>
      <c r="B1434" s="221">
        <v>36.0</v>
      </c>
      <c r="C1434" s="221">
        <v>97.0</v>
      </c>
    </row>
    <row r="1435">
      <c r="A1435" s="221">
        <v>1551.0</v>
      </c>
      <c r="B1435" s="221">
        <v>38.0</v>
      </c>
      <c r="C1435" s="221">
        <v>1.0</v>
      </c>
    </row>
    <row r="1436">
      <c r="A1436" s="221">
        <v>1551.0</v>
      </c>
      <c r="B1436" s="221">
        <v>40.0</v>
      </c>
      <c r="C1436" s="221">
        <v>2.0</v>
      </c>
    </row>
    <row r="1437">
      <c r="A1437" s="221">
        <v>1553.0</v>
      </c>
      <c r="B1437" s="221">
        <v>34.0</v>
      </c>
      <c r="C1437" s="221">
        <v>6649.0</v>
      </c>
    </row>
    <row r="1438">
      <c r="A1438" s="221">
        <v>1553.0</v>
      </c>
      <c r="B1438" s="221">
        <v>35.0</v>
      </c>
      <c r="C1438" s="221">
        <v>4381.0</v>
      </c>
    </row>
    <row r="1439">
      <c r="A1439" s="221">
        <v>1553.0</v>
      </c>
      <c r="B1439" s="221">
        <v>36.0</v>
      </c>
      <c r="C1439" s="221">
        <v>97.0</v>
      </c>
    </row>
    <row r="1440">
      <c r="A1440" s="221">
        <v>1553.0</v>
      </c>
      <c r="B1440" s="221">
        <v>38.0</v>
      </c>
      <c r="C1440" s="221">
        <v>1.0</v>
      </c>
    </row>
    <row r="1441">
      <c r="A1441" s="221">
        <v>1553.0</v>
      </c>
      <c r="B1441" s="221">
        <v>40.0</v>
      </c>
      <c r="C1441" s="221">
        <v>2.0</v>
      </c>
    </row>
    <row r="1442">
      <c r="A1442" s="221">
        <v>1553.0</v>
      </c>
      <c r="B1442" s="221">
        <v>11399.0</v>
      </c>
      <c r="C1442" s="221">
        <v>3.0</v>
      </c>
    </row>
    <row r="1443">
      <c r="A1443" s="221">
        <v>1553.0</v>
      </c>
      <c r="B1443" s="221">
        <v>11693.0</v>
      </c>
      <c r="C1443" s="221">
        <v>6.0</v>
      </c>
    </row>
    <row r="1444">
      <c r="A1444" s="221">
        <v>1557.0</v>
      </c>
      <c r="B1444" s="221">
        <v>34.0</v>
      </c>
      <c r="C1444" s="221">
        <v>7889.0</v>
      </c>
    </row>
    <row r="1445">
      <c r="A1445" s="221">
        <v>1557.0</v>
      </c>
      <c r="B1445" s="221">
        <v>35.0</v>
      </c>
      <c r="C1445" s="221">
        <v>4948.0</v>
      </c>
    </row>
    <row r="1446">
      <c r="A1446" s="221">
        <v>1557.0</v>
      </c>
      <c r="B1446" s="221">
        <v>36.0</v>
      </c>
      <c r="C1446" s="221">
        <v>51.0</v>
      </c>
    </row>
    <row r="1447">
      <c r="A1447" s="221">
        <v>1557.0</v>
      </c>
      <c r="B1447" s="221">
        <v>38.0</v>
      </c>
      <c r="C1447" s="221">
        <v>1.0</v>
      </c>
    </row>
    <row r="1448">
      <c r="A1448" s="221">
        <v>1557.0</v>
      </c>
      <c r="B1448" s="221">
        <v>40.0</v>
      </c>
      <c r="C1448" s="221">
        <v>2.0</v>
      </c>
    </row>
    <row r="1449">
      <c r="A1449" s="221">
        <v>1559.0</v>
      </c>
      <c r="B1449" s="221">
        <v>34.0</v>
      </c>
      <c r="C1449" s="221">
        <v>7889.0</v>
      </c>
    </row>
    <row r="1450">
      <c r="A1450" s="221">
        <v>1559.0</v>
      </c>
      <c r="B1450" s="221">
        <v>35.0</v>
      </c>
      <c r="C1450" s="221">
        <v>4948.0</v>
      </c>
    </row>
    <row r="1451">
      <c r="A1451" s="221">
        <v>1559.0</v>
      </c>
      <c r="B1451" s="221">
        <v>36.0</v>
      </c>
      <c r="C1451" s="221">
        <v>51.0</v>
      </c>
    </row>
    <row r="1452">
      <c r="A1452" s="221">
        <v>1559.0</v>
      </c>
      <c r="B1452" s="221">
        <v>38.0</v>
      </c>
      <c r="C1452" s="221">
        <v>1.0</v>
      </c>
    </row>
    <row r="1453">
      <c r="A1453" s="221">
        <v>1559.0</v>
      </c>
      <c r="B1453" s="221">
        <v>40.0</v>
      </c>
      <c r="C1453" s="221">
        <v>2.0</v>
      </c>
    </row>
    <row r="1454">
      <c r="A1454" s="221">
        <v>1559.0</v>
      </c>
      <c r="B1454" s="221">
        <v>11399.0</v>
      </c>
      <c r="C1454" s="221">
        <v>3.0</v>
      </c>
    </row>
    <row r="1455">
      <c r="A1455" s="221">
        <v>1559.0</v>
      </c>
      <c r="B1455" s="221">
        <v>11695.0</v>
      </c>
      <c r="C1455" s="221">
        <v>6.0</v>
      </c>
    </row>
    <row r="1456">
      <c r="A1456" s="221">
        <v>1563.0</v>
      </c>
      <c r="B1456" s="221">
        <v>34.0</v>
      </c>
      <c r="C1456" s="221">
        <v>7884.0</v>
      </c>
    </row>
    <row r="1457">
      <c r="A1457" s="221">
        <v>1563.0</v>
      </c>
      <c r="B1457" s="221">
        <v>35.0</v>
      </c>
      <c r="C1457" s="221">
        <v>5283.0</v>
      </c>
    </row>
    <row r="1458">
      <c r="A1458" s="221">
        <v>1563.0</v>
      </c>
      <c r="B1458" s="221">
        <v>36.0</v>
      </c>
      <c r="C1458" s="221">
        <v>17.0</v>
      </c>
    </row>
    <row r="1459">
      <c r="A1459" s="221">
        <v>1563.0</v>
      </c>
      <c r="B1459" s="221">
        <v>39.0</v>
      </c>
      <c r="C1459" s="221">
        <v>4.0</v>
      </c>
    </row>
    <row r="1460">
      <c r="A1460" s="221">
        <v>1563.0</v>
      </c>
      <c r="B1460" s="221">
        <v>40.0</v>
      </c>
      <c r="C1460" s="221">
        <v>2.0</v>
      </c>
    </row>
    <row r="1461">
      <c r="A1461" s="221">
        <v>1565.0</v>
      </c>
      <c r="B1461" s="221">
        <v>34.0</v>
      </c>
      <c r="C1461" s="221">
        <v>7884.0</v>
      </c>
    </row>
    <row r="1462">
      <c r="A1462" s="221">
        <v>1565.0</v>
      </c>
      <c r="B1462" s="221">
        <v>35.0</v>
      </c>
      <c r="C1462" s="221">
        <v>5283.0</v>
      </c>
    </row>
    <row r="1463">
      <c r="A1463" s="221">
        <v>1565.0</v>
      </c>
      <c r="B1463" s="221">
        <v>36.0</v>
      </c>
      <c r="C1463" s="221">
        <v>17.0</v>
      </c>
    </row>
    <row r="1464">
      <c r="A1464" s="221">
        <v>1565.0</v>
      </c>
      <c r="B1464" s="221">
        <v>39.0</v>
      </c>
      <c r="C1464" s="221">
        <v>4.0</v>
      </c>
    </row>
    <row r="1465">
      <c r="A1465" s="221">
        <v>1565.0</v>
      </c>
      <c r="B1465" s="221">
        <v>40.0</v>
      </c>
      <c r="C1465" s="221">
        <v>2.0</v>
      </c>
    </row>
    <row r="1466">
      <c r="A1466" s="221">
        <v>1565.0</v>
      </c>
      <c r="B1466" s="221">
        <v>11399.0</v>
      </c>
      <c r="C1466" s="221">
        <v>3.0</v>
      </c>
    </row>
    <row r="1467">
      <c r="A1467" s="221">
        <v>1565.0</v>
      </c>
      <c r="B1467" s="221">
        <v>11694.0</v>
      </c>
      <c r="C1467" s="221">
        <v>6.0</v>
      </c>
    </row>
    <row r="1468">
      <c r="A1468" s="221">
        <v>1798.0</v>
      </c>
      <c r="B1468" s="221">
        <v>34.0</v>
      </c>
      <c r="C1468" s="221">
        <v>1011.0</v>
      </c>
    </row>
    <row r="1469">
      <c r="A1469" s="221">
        <v>1798.0</v>
      </c>
      <c r="B1469" s="221">
        <v>35.0</v>
      </c>
      <c r="C1469" s="221">
        <v>352.0</v>
      </c>
    </row>
    <row r="1470">
      <c r="A1470" s="221">
        <v>1798.0</v>
      </c>
      <c r="B1470" s="221">
        <v>36.0</v>
      </c>
      <c r="C1470" s="221">
        <v>3.0</v>
      </c>
    </row>
    <row r="1471">
      <c r="A1471" s="221">
        <v>1798.0</v>
      </c>
      <c r="B1471" s="221">
        <v>37.0</v>
      </c>
      <c r="C1471" s="221">
        <v>20.0</v>
      </c>
    </row>
    <row r="1472">
      <c r="A1472" s="221">
        <v>1800.0</v>
      </c>
      <c r="B1472" s="221">
        <v>34.0</v>
      </c>
      <c r="C1472" s="221">
        <v>1011.0</v>
      </c>
    </row>
    <row r="1473">
      <c r="A1473" s="221">
        <v>1800.0</v>
      </c>
      <c r="B1473" s="221">
        <v>35.0</v>
      </c>
      <c r="C1473" s="221">
        <v>352.0</v>
      </c>
    </row>
    <row r="1474">
      <c r="A1474" s="221">
        <v>1800.0</v>
      </c>
      <c r="B1474" s="221">
        <v>36.0</v>
      </c>
      <c r="C1474" s="221">
        <v>3.0</v>
      </c>
    </row>
    <row r="1475">
      <c r="A1475" s="221">
        <v>1800.0</v>
      </c>
      <c r="B1475" s="221">
        <v>37.0</v>
      </c>
      <c r="C1475" s="221">
        <v>20.0</v>
      </c>
    </row>
    <row r="1476">
      <c r="A1476" s="221">
        <v>1802.0</v>
      </c>
      <c r="B1476" s="221">
        <v>34.0</v>
      </c>
      <c r="C1476" s="221">
        <v>1011.0</v>
      </c>
    </row>
    <row r="1477">
      <c r="A1477" s="221">
        <v>1802.0</v>
      </c>
      <c r="B1477" s="221">
        <v>35.0</v>
      </c>
      <c r="C1477" s="221">
        <v>352.0</v>
      </c>
    </row>
    <row r="1478">
      <c r="A1478" s="221">
        <v>1802.0</v>
      </c>
      <c r="B1478" s="221">
        <v>36.0</v>
      </c>
      <c r="C1478" s="221">
        <v>3.0</v>
      </c>
    </row>
    <row r="1479">
      <c r="A1479" s="221">
        <v>1802.0</v>
      </c>
      <c r="B1479" s="221">
        <v>37.0</v>
      </c>
      <c r="C1479" s="221">
        <v>20.0</v>
      </c>
    </row>
    <row r="1480">
      <c r="A1480" s="221">
        <v>1804.0</v>
      </c>
      <c r="B1480" s="221">
        <v>34.0</v>
      </c>
      <c r="C1480" s="221">
        <v>1011.0</v>
      </c>
    </row>
    <row r="1481">
      <c r="A1481" s="221">
        <v>1804.0</v>
      </c>
      <c r="B1481" s="221">
        <v>35.0</v>
      </c>
      <c r="C1481" s="221">
        <v>352.0</v>
      </c>
    </row>
    <row r="1482">
      <c r="A1482" s="221">
        <v>1804.0</v>
      </c>
      <c r="B1482" s="221">
        <v>36.0</v>
      </c>
      <c r="C1482" s="221">
        <v>3.0</v>
      </c>
    </row>
    <row r="1483">
      <c r="A1483" s="221">
        <v>1804.0</v>
      </c>
      <c r="B1483" s="221">
        <v>37.0</v>
      </c>
      <c r="C1483" s="221">
        <v>20.0</v>
      </c>
    </row>
    <row r="1484">
      <c r="A1484" s="221">
        <v>1808.0</v>
      </c>
      <c r="B1484" s="221">
        <v>34.0</v>
      </c>
      <c r="C1484" s="221">
        <v>2106.0</v>
      </c>
    </row>
    <row r="1485">
      <c r="A1485" s="221">
        <v>1808.0</v>
      </c>
      <c r="B1485" s="221">
        <v>35.0</v>
      </c>
      <c r="C1485" s="221">
        <v>2077.0</v>
      </c>
    </row>
    <row r="1486">
      <c r="A1486" s="221">
        <v>1810.0</v>
      </c>
      <c r="B1486" s="221">
        <v>34.0</v>
      </c>
      <c r="C1486" s="221">
        <v>69.0</v>
      </c>
    </row>
    <row r="1487">
      <c r="A1487" s="221">
        <v>1810.0</v>
      </c>
      <c r="B1487" s="221">
        <v>35.0</v>
      </c>
      <c r="C1487" s="221">
        <v>43.0</v>
      </c>
    </row>
    <row r="1488">
      <c r="A1488" s="221">
        <v>1810.0</v>
      </c>
      <c r="B1488" s="221">
        <v>36.0</v>
      </c>
      <c r="C1488" s="221">
        <v>2.0</v>
      </c>
    </row>
    <row r="1489">
      <c r="A1489" s="221">
        <v>1814.0</v>
      </c>
      <c r="B1489" s="221">
        <v>34.0</v>
      </c>
      <c r="C1489" s="221">
        <v>54.0</v>
      </c>
    </row>
    <row r="1490">
      <c r="A1490" s="221">
        <v>1814.0</v>
      </c>
      <c r="B1490" s="221">
        <v>35.0</v>
      </c>
      <c r="C1490" s="221">
        <v>16.0</v>
      </c>
    </row>
    <row r="1491">
      <c r="A1491" s="221">
        <v>1814.0</v>
      </c>
      <c r="B1491" s="221">
        <v>36.0</v>
      </c>
      <c r="C1491" s="221">
        <v>6.0</v>
      </c>
    </row>
    <row r="1492">
      <c r="A1492" s="221">
        <v>1816.0</v>
      </c>
      <c r="B1492" s="221">
        <v>34.0</v>
      </c>
      <c r="C1492" s="221">
        <v>58.0</v>
      </c>
    </row>
    <row r="1493">
      <c r="A1493" s="221">
        <v>1816.0</v>
      </c>
      <c r="B1493" s="221">
        <v>35.0</v>
      </c>
      <c r="C1493" s="221">
        <v>72.0</v>
      </c>
    </row>
    <row r="1494">
      <c r="A1494" s="221">
        <v>1818.0</v>
      </c>
      <c r="B1494" s="221">
        <v>34.0</v>
      </c>
      <c r="C1494" s="221">
        <v>820.0</v>
      </c>
    </row>
    <row r="1495">
      <c r="A1495" s="221">
        <v>1818.0</v>
      </c>
      <c r="B1495" s="221">
        <v>38.0</v>
      </c>
      <c r="C1495" s="221">
        <v>2.0</v>
      </c>
    </row>
    <row r="1496">
      <c r="A1496" s="221">
        <v>1820.0</v>
      </c>
      <c r="B1496" s="221">
        <v>34.0</v>
      </c>
      <c r="C1496" s="221">
        <v>496.0</v>
      </c>
    </row>
    <row r="1497">
      <c r="A1497" s="221">
        <v>1820.0</v>
      </c>
      <c r="B1497" s="221">
        <v>35.0</v>
      </c>
      <c r="C1497" s="221">
        <v>220.0</v>
      </c>
    </row>
    <row r="1498">
      <c r="A1498" s="221">
        <v>1820.0</v>
      </c>
      <c r="B1498" s="221">
        <v>38.0</v>
      </c>
      <c r="C1498" s="221">
        <v>2.0</v>
      </c>
    </row>
    <row r="1499">
      <c r="A1499" s="221">
        <v>1822.0</v>
      </c>
      <c r="B1499" s="221">
        <v>34.0</v>
      </c>
      <c r="C1499" s="221">
        <v>351.0</v>
      </c>
    </row>
    <row r="1500">
      <c r="A1500" s="221">
        <v>1822.0</v>
      </c>
      <c r="B1500" s="221">
        <v>35.0</v>
      </c>
      <c r="C1500" s="221">
        <v>119.0</v>
      </c>
    </row>
    <row r="1501">
      <c r="A1501" s="221">
        <v>1822.0</v>
      </c>
      <c r="B1501" s="221">
        <v>38.0</v>
      </c>
      <c r="C1501" s="221">
        <v>1.0</v>
      </c>
    </row>
    <row r="1502">
      <c r="A1502" s="221">
        <v>1824.0</v>
      </c>
      <c r="B1502" s="221">
        <v>34.0</v>
      </c>
      <c r="C1502" s="221">
        <v>716.0</v>
      </c>
    </row>
    <row r="1503">
      <c r="A1503" s="221">
        <v>1824.0</v>
      </c>
      <c r="B1503" s="221">
        <v>35.0</v>
      </c>
      <c r="C1503" s="221">
        <v>2.0</v>
      </c>
    </row>
    <row r="1504">
      <c r="A1504" s="221">
        <v>1824.0</v>
      </c>
      <c r="B1504" s="221">
        <v>36.0</v>
      </c>
      <c r="C1504" s="221">
        <v>6.0</v>
      </c>
    </row>
    <row r="1505">
      <c r="A1505" s="221">
        <v>1824.0</v>
      </c>
      <c r="B1505" s="221">
        <v>38.0</v>
      </c>
      <c r="C1505" s="221">
        <v>3.0</v>
      </c>
    </row>
    <row r="1506">
      <c r="A1506" s="221">
        <v>1826.0</v>
      </c>
      <c r="B1506" s="221">
        <v>34.0</v>
      </c>
      <c r="C1506" s="221">
        <v>1867.0</v>
      </c>
    </row>
    <row r="1507">
      <c r="A1507" s="221">
        <v>1826.0</v>
      </c>
      <c r="B1507" s="221">
        <v>35.0</v>
      </c>
      <c r="C1507" s="221">
        <v>144.0</v>
      </c>
    </row>
    <row r="1508">
      <c r="A1508" s="221">
        <v>1826.0</v>
      </c>
      <c r="B1508" s="221">
        <v>36.0</v>
      </c>
      <c r="C1508" s="221">
        <v>17.0</v>
      </c>
    </row>
    <row r="1509">
      <c r="A1509" s="221">
        <v>1826.0</v>
      </c>
      <c r="B1509" s="221">
        <v>38.0</v>
      </c>
      <c r="C1509" s="221">
        <v>2.0</v>
      </c>
    </row>
    <row r="1510">
      <c r="A1510" s="221">
        <v>1826.0</v>
      </c>
      <c r="B1510" s="221">
        <v>39.0</v>
      </c>
      <c r="C1510" s="221">
        <v>4.0</v>
      </c>
    </row>
    <row r="1511">
      <c r="A1511" s="221">
        <v>1828.0</v>
      </c>
      <c r="B1511" s="221">
        <v>34.0</v>
      </c>
      <c r="C1511" s="221">
        <v>3084.0</v>
      </c>
    </row>
    <row r="1512">
      <c r="A1512" s="221">
        <v>1828.0</v>
      </c>
      <c r="B1512" s="221">
        <v>35.0</v>
      </c>
      <c r="C1512" s="221">
        <v>472.0</v>
      </c>
    </row>
    <row r="1513">
      <c r="A1513" s="221">
        <v>1828.0</v>
      </c>
      <c r="B1513" s="221">
        <v>36.0</v>
      </c>
      <c r="C1513" s="221">
        <v>68.0</v>
      </c>
    </row>
    <row r="1514">
      <c r="A1514" s="221">
        <v>1828.0</v>
      </c>
      <c r="B1514" s="221">
        <v>39.0</v>
      </c>
      <c r="C1514" s="221">
        <v>4.0</v>
      </c>
    </row>
    <row r="1515">
      <c r="A1515" s="221">
        <v>1830.0</v>
      </c>
      <c r="B1515" s="221">
        <v>34.0</v>
      </c>
      <c r="C1515" s="221">
        <v>1447.0</v>
      </c>
    </row>
    <row r="1516">
      <c r="A1516" s="221">
        <v>1830.0</v>
      </c>
      <c r="B1516" s="221">
        <v>36.0</v>
      </c>
      <c r="C1516" s="221">
        <v>81.0</v>
      </c>
    </row>
    <row r="1517">
      <c r="A1517" s="221">
        <v>1830.0</v>
      </c>
      <c r="B1517" s="221">
        <v>37.0</v>
      </c>
      <c r="C1517" s="221">
        <v>4.0</v>
      </c>
    </row>
    <row r="1518">
      <c r="A1518" s="221">
        <v>1830.0</v>
      </c>
      <c r="B1518" s="221">
        <v>39.0</v>
      </c>
      <c r="C1518" s="221">
        <v>2.0</v>
      </c>
    </row>
    <row r="1519">
      <c r="A1519" s="221">
        <v>1832.0</v>
      </c>
      <c r="B1519" s="221">
        <v>34.0</v>
      </c>
      <c r="C1519" s="221">
        <v>1842.0</v>
      </c>
    </row>
    <row r="1520">
      <c r="A1520" s="221">
        <v>1832.0</v>
      </c>
      <c r="B1520" s="221">
        <v>35.0</v>
      </c>
      <c r="C1520" s="221">
        <v>707.0</v>
      </c>
    </row>
    <row r="1521">
      <c r="A1521" s="221">
        <v>1832.0</v>
      </c>
      <c r="B1521" s="221">
        <v>39.0</v>
      </c>
      <c r="C1521" s="221">
        <v>4.0</v>
      </c>
    </row>
    <row r="1522">
      <c r="A1522" s="221">
        <v>1855.0</v>
      </c>
      <c r="B1522" s="221">
        <v>34.0</v>
      </c>
      <c r="C1522" s="221">
        <v>551.0</v>
      </c>
    </row>
    <row r="1523">
      <c r="A1523" s="221">
        <v>1855.0</v>
      </c>
      <c r="B1523" s="221">
        <v>36.0</v>
      </c>
      <c r="C1523" s="221">
        <v>34.0</v>
      </c>
    </row>
    <row r="1524">
      <c r="A1524" s="221">
        <v>1855.0</v>
      </c>
      <c r="B1524" s="221">
        <v>9840.0</v>
      </c>
      <c r="C1524" s="221">
        <v>3.0</v>
      </c>
    </row>
    <row r="1525">
      <c r="A1525" s="221">
        <v>1855.0</v>
      </c>
      <c r="B1525" s="221">
        <v>9842.0</v>
      </c>
      <c r="C1525" s="221">
        <v>5.0</v>
      </c>
    </row>
    <row r="1526">
      <c r="A1526" s="221">
        <v>1855.0</v>
      </c>
      <c r="B1526" s="221">
        <v>11399.0</v>
      </c>
      <c r="C1526" s="221">
        <v>1.0</v>
      </c>
    </row>
    <row r="1527">
      <c r="A1527" s="221">
        <v>1855.0</v>
      </c>
      <c r="B1527" s="221">
        <v>11539.0</v>
      </c>
      <c r="C1527" s="221">
        <v>5.0</v>
      </c>
    </row>
    <row r="1528">
      <c r="A1528" s="221">
        <v>1875.0</v>
      </c>
      <c r="B1528" s="221">
        <v>34.0</v>
      </c>
      <c r="C1528" s="221">
        <v>560.0</v>
      </c>
    </row>
    <row r="1529">
      <c r="A1529" s="221">
        <v>1875.0</v>
      </c>
      <c r="B1529" s="221">
        <v>35.0</v>
      </c>
      <c r="C1529" s="221">
        <v>492.0</v>
      </c>
    </row>
    <row r="1530">
      <c r="A1530" s="221">
        <v>1875.0</v>
      </c>
      <c r="B1530" s="221">
        <v>36.0</v>
      </c>
      <c r="C1530" s="221">
        <v>92.0</v>
      </c>
    </row>
    <row r="1531">
      <c r="A1531" s="221">
        <v>1875.0</v>
      </c>
      <c r="B1531" s="221">
        <v>37.0</v>
      </c>
      <c r="C1531" s="221">
        <v>2.0</v>
      </c>
    </row>
    <row r="1532">
      <c r="A1532" s="221">
        <v>1875.0</v>
      </c>
      <c r="B1532" s="221">
        <v>38.0</v>
      </c>
      <c r="C1532" s="221">
        <v>3.0</v>
      </c>
    </row>
    <row r="1533">
      <c r="A1533" s="221">
        <v>1877.0</v>
      </c>
      <c r="B1533" s="221">
        <v>34.0</v>
      </c>
      <c r="C1533" s="221">
        <v>560.0</v>
      </c>
    </row>
    <row r="1534">
      <c r="A1534" s="221">
        <v>1877.0</v>
      </c>
      <c r="B1534" s="221">
        <v>35.0</v>
      </c>
      <c r="C1534" s="221">
        <v>492.0</v>
      </c>
    </row>
    <row r="1535">
      <c r="A1535" s="221">
        <v>1877.0</v>
      </c>
      <c r="B1535" s="221">
        <v>36.0</v>
      </c>
      <c r="C1535" s="221">
        <v>92.0</v>
      </c>
    </row>
    <row r="1536">
      <c r="A1536" s="221">
        <v>1877.0</v>
      </c>
      <c r="B1536" s="221">
        <v>37.0</v>
      </c>
      <c r="C1536" s="221">
        <v>2.0</v>
      </c>
    </row>
    <row r="1537">
      <c r="A1537" s="221">
        <v>1877.0</v>
      </c>
      <c r="B1537" s="221">
        <v>38.0</v>
      </c>
      <c r="C1537" s="221">
        <v>3.0</v>
      </c>
    </row>
    <row r="1538">
      <c r="A1538" s="221">
        <v>1877.0</v>
      </c>
      <c r="B1538" s="221">
        <v>9848.0</v>
      </c>
      <c r="C1538" s="221">
        <v>3.0</v>
      </c>
    </row>
    <row r="1539">
      <c r="A1539" s="221">
        <v>1877.0</v>
      </c>
      <c r="B1539" s="221">
        <v>11399.0</v>
      </c>
      <c r="C1539" s="221">
        <v>3.0</v>
      </c>
    </row>
    <row r="1540">
      <c r="A1540" s="221">
        <v>1877.0</v>
      </c>
      <c r="B1540" s="221">
        <v>11540.0</v>
      </c>
      <c r="C1540" s="221">
        <v>5.0</v>
      </c>
    </row>
    <row r="1541">
      <c r="A1541" s="221">
        <v>1893.0</v>
      </c>
      <c r="B1541" s="221">
        <v>34.0</v>
      </c>
      <c r="C1541" s="221">
        <v>232.0</v>
      </c>
    </row>
    <row r="1542">
      <c r="A1542" s="221">
        <v>1893.0</v>
      </c>
      <c r="B1542" s="221">
        <v>35.0</v>
      </c>
      <c r="C1542" s="221">
        <v>158.0</v>
      </c>
    </row>
    <row r="1543">
      <c r="A1543" s="221">
        <v>1893.0</v>
      </c>
      <c r="B1543" s="221">
        <v>36.0</v>
      </c>
      <c r="C1543" s="221">
        <v>206.0</v>
      </c>
    </row>
    <row r="1544">
      <c r="A1544" s="221">
        <v>1893.0</v>
      </c>
      <c r="B1544" s="221">
        <v>37.0</v>
      </c>
      <c r="C1544" s="221">
        <v>1.0</v>
      </c>
    </row>
    <row r="1545">
      <c r="A1545" s="221">
        <v>1893.0</v>
      </c>
      <c r="B1545" s="221">
        <v>38.0</v>
      </c>
      <c r="C1545" s="221">
        <v>3.0</v>
      </c>
    </row>
    <row r="1546">
      <c r="A1546" s="221">
        <v>1912.0</v>
      </c>
      <c r="B1546" s="221">
        <v>34.0</v>
      </c>
      <c r="C1546" s="221">
        <v>946667.0</v>
      </c>
    </row>
    <row r="1547">
      <c r="A1547" s="221">
        <v>1912.0</v>
      </c>
      <c r="B1547" s="221">
        <v>35.0</v>
      </c>
      <c r="C1547" s="221">
        <v>133333.0</v>
      </c>
    </row>
    <row r="1548">
      <c r="A1548" s="221">
        <v>1914.0</v>
      </c>
      <c r="B1548" s="221">
        <v>34.0</v>
      </c>
      <c r="C1548" s="221">
        <v>946667.0</v>
      </c>
    </row>
    <row r="1549">
      <c r="A1549" s="221">
        <v>1914.0</v>
      </c>
      <c r="B1549" s="221">
        <v>35.0</v>
      </c>
      <c r="C1549" s="221">
        <v>133333.0</v>
      </c>
    </row>
    <row r="1550">
      <c r="A1550" s="221">
        <v>1916.0</v>
      </c>
      <c r="B1550" s="221">
        <v>34.0</v>
      </c>
      <c r="C1550" s="221">
        <v>946667.0</v>
      </c>
    </row>
    <row r="1551">
      <c r="A1551" s="221">
        <v>1916.0</v>
      </c>
      <c r="B1551" s="221">
        <v>35.0</v>
      </c>
      <c r="C1551" s="221">
        <v>133333.0</v>
      </c>
    </row>
    <row r="1552">
      <c r="A1552" s="221">
        <v>1918.0</v>
      </c>
      <c r="B1552" s="221">
        <v>34.0</v>
      </c>
      <c r="C1552" s="221">
        <v>946667.0</v>
      </c>
    </row>
    <row r="1553">
      <c r="A1553" s="221">
        <v>1918.0</v>
      </c>
      <c r="B1553" s="221">
        <v>35.0</v>
      </c>
      <c r="C1553" s="221">
        <v>133333.0</v>
      </c>
    </row>
    <row r="1554">
      <c r="A1554" s="221">
        <v>1944.0</v>
      </c>
      <c r="B1554" s="221">
        <v>34.0</v>
      </c>
      <c r="C1554" s="221">
        <v>80556.0</v>
      </c>
    </row>
    <row r="1555">
      <c r="A1555" s="221">
        <v>1944.0</v>
      </c>
      <c r="B1555" s="221">
        <v>35.0</v>
      </c>
      <c r="C1555" s="221">
        <v>18111.0</v>
      </c>
    </row>
    <row r="1556">
      <c r="A1556" s="221">
        <v>1944.0</v>
      </c>
      <c r="B1556" s="221">
        <v>36.0</v>
      </c>
      <c r="C1556" s="221">
        <v>5667.0</v>
      </c>
    </row>
    <row r="1557">
      <c r="A1557" s="221">
        <v>1944.0</v>
      </c>
      <c r="B1557" s="221">
        <v>37.0</v>
      </c>
      <c r="C1557" s="221">
        <v>556.0</v>
      </c>
    </row>
    <row r="1558">
      <c r="A1558" s="221">
        <v>1944.0</v>
      </c>
      <c r="B1558" s="221">
        <v>38.0</v>
      </c>
      <c r="C1558" s="221">
        <v>183.0</v>
      </c>
    </row>
    <row r="1559">
      <c r="A1559" s="221">
        <v>1944.0</v>
      </c>
      <c r="B1559" s="221">
        <v>39.0</v>
      </c>
      <c r="C1559" s="221">
        <v>88.0</v>
      </c>
    </row>
    <row r="1560">
      <c r="A1560" s="221">
        <v>1944.0</v>
      </c>
      <c r="B1560" s="221">
        <v>40.0</v>
      </c>
      <c r="C1560" s="221">
        <v>20.0</v>
      </c>
    </row>
    <row r="1561">
      <c r="A1561" s="221">
        <v>1946.0</v>
      </c>
      <c r="B1561" s="221">
        <v>34.0</v>
      </c>
      <c r="C1561" s="221">
        <v>856.0</v>
      </c>
    </row>
    <row r="1562">
      <c r="A1562" s="221">
        <v>1946.0</v>
      </c>
      <c r="B1562" s="221">
        <v>36.0</v>
      </c>
      <c r="C1562" s="221">
        <v>52.0</v>
      </c>
    </row>
    <row r="1563">
      <c r="A1563" s="221">
        <v>1946.0</v>
      </c>
      <c r="B1563" s="221">
        <v>38.0</v>
      </c>
      <c r="C1563" s="221">
        <v>3.0</v>
      </c>
    </row>
    <row r="1564">
      <c r="A1564" s="221">
        <v>1947.0</v>
      </c>
      <c r="B1564" s="221">
        <v>34.0</v>
      </c>
      <c r="C1564" s="221">
        <v>236.0</v>
      </c>
    </row>
    <row r="1565">
      <c r="A1565" s="221">
        <v>1947.0</v>
      </c>
      <c r="B1565" s="221">
        <v>35.0</v>
      </c>
      <c r="C1565" s="221">
        <v>3413.0</v>
      </c>
    </row>
    <row r="1566">
      <c r="A1566" s="221">
        <v>1948.0</v>
      </c>
      <c r="B1566" s="221">
        <v>34.0</v>
      </c>
      <c r="C1566" s="221">
        <v>2884.0</v>
      </c>
    </row>
    <row r="1567">
      <c r="A1567" s="221">
        <v>1948.0</v>
      </c>
      <c r="B1567" s="221">
        <v>35.0</v>
      </c>
      <c r="C1567" s="221">
        <v>919.0</v>
      </c>
    </row>
    <row r="1568">
      <c r="A1568" s="221">
        <v>1948.0</v>
      </c>
      <c r="B1568" s="221">
        <v>40.0</v>
      </c>
      <c r="C1568" s="221">
        <v>2.0</v>
      </c>
    </row>
    <row r="1569">
      <c r="A1569" s="221">
        <v>1949.0</v>
      </c>
      <c r="B1569" s="221">
        <v>35.0</v>
      </c>
      <c r="C1569" s="221">
        <v>252.0</v>
      </c>
    </row>
    <row r="1570">
      <c r="A1570" s="221">
        <v>1949.0</v>
      </c>
      <c r="B1570" s="221">
        <v>36.0</v>
      </c>
      <c r="C1570" s="221">
        <v>1.0</v>
      </c>
    </row>
    <row r="1571">
      <c r="A1571" s="221">
        <v>1949.0</v>
      </c>
      <c r="B1571" s="221">
        <v>37.0</v>
      </c>
      <c r="C1571" s="221">
        <v>5.0</v>
      </c>
    </row>
    <row r="1572">
      <c r="A1572" s="221">
        <v>1949.0</v>
      </c>
      <c r="B1572" s="221">
        <v>39.0</v>
      </c>
      <c r="C1572" s="221">
        <v>1.0</v>
      </c>
    </row>
    <row r="1573">
      <c r="A1573" s="221">
        <v>1951.0</v>
      </c>
      <c r="B1573" s="221">
        <v>34.0</v>
      </c>
      <c r="C1573" s="221">
        <v>148.0</v>
      </c>
    </row>
    <row r="1574">
      <c r="A1574" s="221">
        <v>1951.0</v>
      </c>
      <c r="B1574" s="221">
        <v>35.0</v>
      </c>
      <c r="C1574" s="221">
        <v>375.0</v>
      </c>
    </row>
    <row r="1575">
      <c r="A1575" s="221">
        <v>1951.0</v>
      </c>
      <c r="B1575" s="221">
        <v>36.0</v>
      </c>
      <c r="C1575" s="221">
        <v>65.0</v>
      </c>
    </row>
    <row r="1576">
      <c r="A1576" s="221">
        <v>1951.0</v>
      </c>
      <c r="B1576" s="221">
        <v>37.0</v>
      </c>
      <c r="C1576" s="221">
        <v>3.0</v>
      </c>
    </row>
    <row r="1577">
      <c r="A1577" s="221">
        <v>1952.0</v>
      </c>
      <c r="B1577" s="221">
        <v>34.0</v>
      </c>
      <c r="C1577" s="221">
        <v>5030.0</v>
      </c>
    </row>
    <row r="1578">
      <c r="A1578" s="221">
        <v>1952.0</v>
      </c>
      <c r="B1578" s="221">
        <v>35.0</v>
      </c>
      <c r="C1578" s="221">
        <v>78.0</v>
      </c>
    </row>
    <row r="1579">
      <c r="A1579" s="221">
        <v>1952.0</v>
      </c>
      <c r="B1579" s="221">
        <v>37.0</v>
      </c>
      <c r="C1579" s="221">
        <v>2.0</v>
      </c>
    </row>
    <row r="1580">
      <c r="A1580" s="221">
        <v>1952.0</v>
      </c>
      <c r="B1580" s="221">
        <v>9840.0</v>
      </c>
      <c r="C1580" s="221">
        <v>5.0</v>
      </c>
    </row>
    <row r="1581">
      <c r="A1581" s="221">
        <v>1952.0</v>
      </c>
      <c r="B1581" s="221">
        <v>9842.0</v>
      </c>
      <c r="C1581" s="221">
        <v>11.0</v>
      </c>
    </row>
    <row r="1582">
      <c r="A1582" s="221">
        <v>1952.0</v>
      </c>
      <c r="B1582" s="221">
        <v>11399.0</v>
      </c>
      <c r="C1582" s="221">
        <v>3.0</v>
      </c>
    </row>
    <row r="1583">
      <c r="A1583" s="221">
        <v>1952.0</v>
      </c>
      <c r="B1583" s="221">
        <v>11534.0</v>
      </c>
      <c r="C1583" s="221">
        <v>6.0</v>
      </c>
    </row>
    <row r="1584">
      <c r="A1584" s="221">
        <v>1952.0</v>
      </c>
      <c r="B1584" s="221">
        <v>11540.0</v>
      </c>
      <c r="C1584" s="221">
        <v>5.0</v>
      </c>
    </row>
    <row r="1585">
      <c r="A1585" s="221">
        <v>1955.0</v>
      </c>
      <c r="B1585" s="221">
        <v>34.0</v>
      </c>
      <c r="C1585" s="221">
        <v>2884.0</v>
      </c>
    </row>
    <row r="1586">
      <c r="A1586" s="221">
        <v>1955.0</v>
      </c>
      <c r="B1586" s="221">
        <v>35.0</v>
      </c>
      <c r="C1586" s="221">
        <v>919.0</v>
      </c>
    </row>
    <row r="1587">
      <c r="A1587" s="221">
        <v>1955.0</v>
      </c>
      <c r="B1587" s="221">
        <v>40.0</v>
      </c>
      <c r="C1587" s="221">
        <v>2.0</v>
      </c>
    </row>
    <row r="1588">
      <c r="A1588" s="221">
        <v>1956.0</v>
      </c>
      <c r="B1588" s="221">
        <v>34.0</v>
      </c>
      <c r="C1588" s="221">
        <v>2884.0</v>
      </c>
    </row>
    <row r="1589">
      <c r="A1589" s="221">
        <v>1956.0</v>
      </c>
      <c r="B1589" s="221">
        <v>35.0</v>
      </c>
      <c r="C1589" s="221">
        <v>919.0</v>
      </c>
    </row>
    <row r="1590">
      <c r="A1590" s="221">
        <v>1956.0</v>
      </c>
      <c r="B1590" s="221">
        <v>40.0</v>
      </c>
      <c r="C1590" s="221">
        <v>2.0</v>
      </c>
    </row>
    <row r="1591">
      <c r="A1591" s="221">
        <v>1957.0</v>
      </c>
      <c r="B1591" s="221">
        <v>37.0</v>
      </c>
      <c r="C1591" s="221">
        <v>62.0</v>
      </c>
    </row>
    <row r="1592">
      <c r="A1592" s="221">
        <v>1957.0</v>
      </c>
      <c r="B1592" s="221">
        <v>38.0</v>
      </c>
      <c r="C1592" s="221">
        <v>49.0</v>
      </c>
    </row>
    <row r="1593">
      <c r="A1593" s="221">
        <v>1958.0</v>
      </c>
      <c r="B1593" s="221">
        <v>34.0</v>
      </c>
      <c r="C1593" s="221">
        <v>2884.0</v>
      </c>
    </row>
    <row r="1594">
      <c r="A1594" s="221">
        <v>1958.0</v>
      </c>
      <c r="B1594" s="221">
        <v>35.0</v>
      </c>
      <c r="C1594" s="221">
        <v>919.0</v>
      </c>
    </row>
    <row r="1595">
      <c r="A1595" s="221">
        <v>1958.0</v>
      </c>
      <c r="B1595" s="221">
        <v>40.0</v>
      </c>
      <c r="C1595" s="221">
        <v>2.0</v>
      </c>
    </row>
    <row r="1596">
      <c r="A1596" s="221">
        <v>1959.0</v>
      </c>
      <c r="B1596" s="221">
        <v>34.0</v>
      </c>
      <c r="C1596" s="221">
        <v>5662.0</v>
      </c>
    </row>
    <row r="1597">
      <c r="A1597" s="221">
        <v>1959.0</v>
      </c>
      <c r="B1597" s="221">
        <v>35.0</v>
      </c>
      <c r="C1597" s="221">
        <v>3998.0</v>
      </c>
    </row>
    <row r="1598">
      <c r="A1598" s="221">
        <v>1959.0</v>
      </c>
      <c r="B1598" s="221">
        <v>36.0</v>
      </c>
      <c r="C1598" s="221">
        <v>34.0</v>
      </c>
    </row>
    <row r="1599">
      <c r="A1599" s="221">
        <v>1960.0</v>
      </c>
      <c r="B1599" s="221">
        <v>34.0</v>
      </c>
      <c r="C1599" s="221">
        <v>5662.0</v>
      </c>
    </row>
    <row r="1600">
      <c r="A1600" s="221">
        <v>1960.0</v>
      </c>
      <c r="B1600" s="221">
        <v>35.0</v>
      </c>
      <c r="C1600" s="221">
        <v>3998.0</v>
      </c>
    </row>
    <row r="1601">
      <c r="A1601" s="221">
        <v>1960.0</v>
      </c>
      <c r="B1601" s="221">
        <v>36.0</v>
      </c>
      <c r="C1601" s="221">
        <v>34.0</v>
      </c>
    </row>
    <row r="1602">
      <c r="A1602" s="221">
        <v>1960.0</v>
      </c>
      <c r="B1602" s="221">
        <v>9840.0</v>
      </c>
      <c r="C1602" s="221">
        <v>45.0</v>
      </c>
    </row>
    <row r="1603">
      <c r="A1603" s="221">
        <v>1960.0</v>
      </c>
      <c r="B1603" s="221">
        <v>9842.0</v>
      </c>
      <c r="C1603" s="221">
        <v>15.0</v>
      </c>
    </row>
    <row r="1604">
      <c r="A1604" s="221">
        <v>1960.0</v>
      </c>
      <c r="B1604" s="221">
        <v>11399.0</v>
      </c>
      <c r="C1604" s="221">
        <v>15.0</v>
      </c>
    </row>
    <row r="1605">
      <c r="A1605" s="221">
        <v>1960.0</v>
      </c>
      <c r="B1605" s="221">
        <v>11538.0</v>
      </c>
      <c r="C1605" s="221">
        <v>8.0</v>
      </c>
    </row>
    <row r="1606">
      <c r="A1606" s="221">
        <v>1960.0</v>
      </c>
      <c r="B1606" s="221">
        <v>11540.0</v>
      </c>
      <c r="C1606" s="221">
        <v>8.0</v>
      </c>
    </row>
    <row r="1607">
      <c r="A1607" s="221">
        <v>1960.0</v>
      </c>
      <c r="B1607" s="221">
        <v>11541.0</v>
      </c>
      <c r="C1607" s="221">
        <v>8.0</v>
      </c>
    </row>
    <row r="1608">
      <c r="A1608" s="221">
        <v>1963.0</v>
      </c>
      <c r="B1608" s="221">
        <v>34.0</v>
      </c>
      <c r="C1608" s="221">
        <v>5662.0</v>
      </c>
    </row>
    <row r="1609">
      <c r="A1609" s="221">
        <v>1963.0</v>
      </c>
      <c r="B1609" s="221">
        <v>35.0</v>
      </c>
      <c r="C1609" s="221">
        <v>3998.0</v>
      </c>
    </row>
    <row r="1610">
      <c r="A1610" s="221">
        <v>1963.0</v>
      </c>
      <c r="B1610" s="221">
        <v>36.0</v>
      </c>
      <c r="C1610" s="221">
        <v>34.0</v>
      </c>
    </row>
    <row r="1611">
      <c r="A1611" s="221">
        <v>1964.0</v>
      </c>
      <c r="B1611" s="221">
        <v>34.0</v>
      </c>
      <c r="C1611" s="221">
        <v>5662.0</v>
      </c>
    </row>
    <row r="1612">
      <c r="A1612" s="221">
        <v>1964.0</v>
      </c>
      <c r="B1612" s="221">
        <v>35.0</v>
      </c>
      <c r="C1612" s="221">
        <v>3998.0</v>
      </c>
    </row>
    <row r="1613">
      <c r="A1613" s="221">
        <v>1964.0</v>
      </c>
      <c r="B1613" s="221">
        <v>36.0</v>
      </c>
      <c r="C1613" s="221">
        <v>34.0</v>
      </c>
    </row>
    <row r="1614">
      <c r="A1614" s="221">
        <v>1964.0</v>
      </c>
      <c r="B1614" s="221">
        <v>9840.0</v>
      </c>
      <c r="C1614" s="221">
        <v>8.0</v>
      </c>
    </row>
    <row r="1615">
      <c r="A1615" s="221">
        <v>1964.0</v>
      </c>
      <c r="B1615" s="221">
        <v>9842.0</v>
      </c>
      <c r="C1615" s="221">
        <v>9.0</v>
      </c>
    </row>
    <row r="1616">
      <c r="A1616" s="221">
        <v>1964.0</v>
      </c>
      <c r="B1616" s="221">
        <v>11399.0</v>
      </c>
      <c r="C1616" s="221">
        <v>6.0</v>
      </c>
    </row>
    <row r="1617">
      <c r="A1617" s="221">
        <v>1964.0</v>
      </c>
      <c r="B1617" s="221">
        <v>11534.0</v>
      </c>
      <c r="C1617" s="221">
        <v>8.0</v>
      </c>
    </row>
    <row r="1618">
      <c r="A1618" s="221">
        <v>1964.0</v>
      </c>
      <c r="B1618" s="221">
        <v>11540.0</v>
      </c>
      <c r="C1618" s="221">
        <v>5.0</v>
      </c>
    </row>
    <row r="1619">
      <c r="A1619" s="221">
        <v>1968.0</v>
      </c>
      <c r="B1619" s="221">
        <v>34.0</v>
      </c>
      <c r="C1619" s="221">
        <v>252.0</v>
      </c>
    </row>
    <row r="1620">
      <c r="A1620" s="221">
        <v>1968.0</v>
      </c>
      <c r="B1620" s="221">
        <v>35.0</v>
      </c>
      <c r="C1620" s="221">
        <v>766.0</v>
      </c>
    </row>
    <row r="1621">
      <c r="A1621" s="221">
        <v>1968.0</v>
      </c>
      <c r="B1621" s="221">
        <v>36.0</v>
      </c>
      <c r="C1621" s="221">
        <v>1053.0</v>
      </c>
    </row>
    <row r="1622">
      <c r="A1622" s="221">
        <v>1968.0</v>
      </c>
      <c r="B1622" s="221">
        <v>37.0</v>
      </c>
      <c r="C1622" s="221">
        <v>119.0</v>
      </c>
    </row>
    <row r="1623">
      <c r="A1623" s="221">
        <v>1969.0</v>
      </c>
      <c r="B1623" s="221">
        <v>34.0</v>
      </c>
      <c r="C1623" s="221">
        <v>252.0</v>
      </c>
    </row>
    <row r="1624">
      <c r="A1624" s="221">
        <v>1969.0</v>
      </c>
      <c r="B1624" s="221">
        <v>35.0</v>
      </c>
      <c r="C1624" s="221">
        <v>766.0</v>
      </c>
    </row>
    <row r="1625">
      <c r="A1625" s="221">
        <v>1969.0</v>
      </c>
      <c r="B1625" s="221">
        <v>36.0</v>
      </c>
      <c r="C1625" s="221">
        <v>1053.0</v>
      </c>
    </row>
    <row r="1626">
      <c r="A1626" s="221">
        <v>1969.0</v>
      </c>
      <c r="B1626" s="221">
        <v>37.0</v>
      </c>
      <c r="C1626" s="221">
        <v>119.0</v>
      </c>
    </row>
    <row r="1627">
      <c r="A1627" s="221">
        <v>1969.0</v>
      </c>
      <c r="B1627" s="221">
        <v>9840.0</v>
      </c>
      <c r="C1627" s="221">
        <v>8.0</v>
      </c>
    </row>
    <row r="1628">
      <c r="A1628" s="221">
        <v>1969.0</v>
      </c>
      <c r="B1628" s="221">
        <v>9842.0</v>
      </c>
      <c r="C1628" s="221">
        <v>14.0</v>
      </c>
    </row>
    <row r="1629">
      <c r="A1629" s="221">
        <v>1969.0</v>
      </c>
      <c r="B1629" s="221">
        <v>11399.0</v>
      </c>
      <c r="C1629" s="221">
        <v>8.0</v>
      </c>
    </row>
    <row r="1630">
      <c r="A1630" s="221">
        <v>1969.0</v>
      </c>
      <c r="B1630" s="221">
        <v>11534.0</v>
      </c>
      <c r="C1630" s="221">
        <v>9.0</v>
      </c>
    </row>
    <row r="1631">
      <c r="A1631" s="221">
        <v>1969.0</v>
      </c>
      <c r="B1631" s="221">
        <v>11540.0</v>
      </c>
      <c r="C1631" s="221">
        <v>5.0</v>
      </c>
    </row>
    <row r="1632">
      <c r="A1632" s="221">
        <v>1973.0</v>
      </c>
      <c r="B1632" s="221">
        <v>34.0</v>
      </c>
      <c r="C1632" s="221">
        <v>5030.0</v>
      </c>
    </row>
    <row r="1633">
      <c r="A1633" s="221">
        <v>1973.0</v>
      </c>
      <c r="B1633" s="221">
        <v>35.0</v>
      </c>
      <c r="C1633" s="221">
        <v>78.0</v>
      </c>
    </row>
    <row r="1634">
      <c r="A1634" s="221">
        <v>1973.0</v>
      </c>
      <c r="B1634" s="221">
        <v>37.0</v>
      </c>
      <c r="C1634" s="221">
        <v>2.0</v>
      </c>
    </row>
    <row r="1635">
      <c r="A1635" s="221">
        <v>1977.0</v>
      </c>
      <c r="B1635" s="221">
        <v>34.0</v>
      </c>
      <c r="C1635" s="221">
        <v>949.0</v>
      </c>
    </row>
    <row r="1636">
      <c r="A1636" s="221">
        <v>1977.0</v>
      </c>
      <c r="B1636" s="221">
        <v>40.0</v>
      </c>
      <c r="C1636" s="221">
        <v>2.0</v>
      </c>
    </row>
    <row r="1637">
      <c r="A1637" s="221">
        <v>1978.0</v>
      </c>
      <c r="B1637" s="221">
        <v>34.0</v>
      </c>
      <c r="C1637" s="221">
        <v>949.0</v>
      </c>
    </row>
    <row r="1638">
      <c r="A1638" s="221">
        <v>1978.0</v>
      </c>
      <c r="B1638" s="221">
        <v>40.0</v>
      </c>
      <c r="C1638" s="221">
        <v>2.0</v>
      </c>
    </row>
    <row r="1639">
      <c r="A1639" s="221">
        <v>1978.0</v>
      </c>
      <c r="B1639" s="221">
        <v>3689.0</v>
      </c>
      <c r="C1639" s="221">
        <v>1.0</v>
      </c>
    </row>
    <row r="1640">
      <c r="A1640" s="221">
        <v>1978.0</v>
      </c>
      <c r="B1640" s="221">
        <v>9842.0</v>
      </c>
      <c r="C1640" s="221">
        <v>9.0</v>
      </c>
    </row>
    <row r="1641">
      <c r="A1641" s="221">
        <v>1978.0</v>
      </c>
      <c r="B1641" s="221">
        <v>11399.0</v>
      </c>
      <c r="C1641" s="221">
        <v>11.0</v>
      </c>
    </row>
    <row r="1642">
      <c r="A1642" s="221">
        <v>1978.0</v>
      </c>
      <c r="B1642" s="221">
        <v>11538.0</v>
      </c>
      <c r="C1642" s="221">
        <v>12.0</v>
      </c>
    </row>
    <row r="1643">
      <c r="A1643" s="221">
        <v>1982.0</v>
      </c>
      <c r="B1643" s="221">
        <v>34.0</v>
      </c>
      <c r="C1643" s="221">
        <v>856.0</v>
      </c>
    </row>
    <row r="1644">
      <c r="A1644" s="221">
        <v>1982.0</v>
      </c>
      <c r="B1644" s="221">
        <v>36.0</v>
      </c>
      <c r="C1644" s="221">
        <v>52.0</v>
      </c>
    </row>
    <row r="1645">
      <c r="A1645" s="221">
        <v>1982.0</v>
      </c>
      <c r="B1645" s="221">
        <v>38.0</v>
      </c>
      <c r="C1645" s="221">
        <v>3.0</v>
      </c>
    </row>
    <row r="1646">
      <c r="A1646" s="221">
        <v>1983.0</v>
      </c>
      <c r="B1646" s="221">
        <v>34.0</v>
      </c>
      <c r="C1646" s="221">
        <v>856.0</v>
      </c>
    </row>
    <row r="1647">
      <c r="A1647" s="221">
        <v>1983.0</v>
      </c>
      <c r="B1647" s="221">
        <v>36.0</v>
      </c>
      <c r="C1647" s="221">
        <v>52.0</v>
      </c>
    </row>
    <row r="1648">
      <c r="A1648" s="221">
        <v>1983.0</v>
      </c>
      <c r="B1648" s="221">
        <v>38.0</v>
      </c>
      <c r="C1648" s="221">
        <v>3.0</v>
      </c>
    </row>
    <row r="1649">
      <c r="A1649" s="221">
        <v>1984.0</v>
      </c>
      <c r="B1649" s="221">
        <v>34.0</v>
      </c>
      <c r="C1649" s="221">
        <v>856.0</v>
      </c>
    </row>
    <row r="1650">
      <c r="A1650" s="221">
        <v>1984.0</v>
      </c>
      <c r="B1650" s="221">
        <v>36.0</v>
      </c>
      <c r="C1650" s="221">
        <v>52.0</v>
      </c>
    </row>
    <row r="1651">
      <c r="A1651" s="221">
        <v>1984.0</v>
      </c>
      <c r="B1651" s="221">
        <v>38.0</v>
      </c>
      <c r="C1651" s="221">
        <v>3.0</v>
      </c>
    </row>
    <row r="1652">
      <c r="A1652" s="221">
        <v>1985.0</v>
      </c>
      <c r="B1652" s="221">
        <v>34.0</v>
      </c>
      <c r="C1652" s="221">
        <v>1525.0</v>
      </c>
    </row>
    <row r="1653">
      <c r="A1653" s="221">
        <v>1985.0</v>
      </c>
      <c r="B1653" s="221">
        <v>35.0</v>
      </c>
      <c r="C1653" s="221">
        <v>231.0</v>
      </c>
    </row>
    <row r="1654">
      <c r="A1654" s="221">
        <v>1985.0</v>
      </c>
      <c r="B1654" s="221">
        <v>36.0</v>
      </c>
      <c r="C1654" s="221">
        <v>67.0</v>
      </c>
    </row>
    <row r="1655">
      <c r="A1655" s="221">
        <v>1985.0</v>
      </c>
      <c r="B1655" s="221">
        <v>37.0</v>
      </c>
      <c r="C1655" s="221">
        <v>7.0</v>
      </c>
    </row>
    <row r="1656">
      <c r="A1656" s="221">
        <v>1985.0</v>
      </c>
      <c r="B1656" s="221">
        <v>39.0</v>
      </c>
      <c r="C1656" s="221">
        <v>1.0</v>
      </c>
    </row>
    <row r="1657">
      <c r="A1657" s="221">
        <v>1986.0</v>
      </c>
      <c r="B1657" s="221">
        <v>34.0</v>
      </c>
      <c r="C1657" s="221">
        <v>413.0</v>
      </c>
    </row>
    <row r="1658">
      <c r="A1658" s="221">
        <v>1986.0</v>
      </c>
      <c r="B1658" s="221">
        <v>35.0</v>
      </c>
      <c r="C1658" s="221">
        <v>79.0</v>
      </c>
    </row>
    <row r="1659">
      <c r="A1659" s="221">
        <v>1986.0</v>
      </c>
      <c r="B1659" s="221">
        <v>36.0</v>
      </c>
      <c r="C1659" s="221">
        <v>148.0</v>
      </c>
    </row>
    <row r="1660">
      <c r="A1660" s="221">
        <v>1986.0</v>
      </c>
      <c r="B1660" s="221">
        <v>37.0</v>
      </c>
      <c r="C1660" s="221">
        <v>1.0</v>
      </c>
    </row>
    <row r="1661">
      <c r="A1661" s="221">
        <v>1986.0</v>
      </c>
      <c r="B1661" s="221">
        <v>39.0</v>
      </c>
      <c r="C1661" s="221">
        <v>6.0</v>
      </c>
    </row>
    <row r="1662">
      <c r="A1662" s="221">
        <v>1987.0</v>
      </c>
      <c r="B1662" s="221">
        <v>34.0</v>
      </c>
      <c r="C1662" s="221">
        <v>413.0</v>
      </c>
    </row>
    <row r="1663">
      <c r="A1663" s="221">
        <v>1987.0</v>
      </c>
      <c r="B1663" s="221">
        <v>35.0</v>
      </c>
      <c r="C1663" s="221">
        <v>79.0</v>
      </c>
    </row>
    <row r="1664">
      <c r="A1664" s="221">
        <v>1987.0</v>
      </c>
      <c r="B1664" s="221">
        <v>36.0</v>
      </c>
      <c r="C1664" s="221">
        <v>148.0</v>
      </c>
    </row>
    <row r="1665">
      <c r="A1665" s="221">
        <v>1987.0</v>
      </c>
      <c r="B1665" s="221">
        <v>37.0</v>
      </c>
      <c r="C1665" s="221">
        <v>1.0</v>
      </c>
    </row>
    <row r="1666">
      <c r="A1666" s="221">
        <v>1987.0</v>
      </c>
      <c r="B1666" s="221">
        <v>39.0</v>
      </c>
      <c r="C1666" s="221">
        <v>6.0</v>
      </c>
    </row>
    <row r="1667">
      <c r="A1667" s="221">
        <v>1987.0</v>
      </c>
      <c r="B1667" s="221">
        <v>9840.0</v>
      </c>
      <c r="C1667" s="221">
        <v>3.0</v>
      </c>
    </row>
    <row r="1668">
      <c r="A1668" s="221">
        <v>1987.0</v>
      </c>
      <c r="B1668" s="221">
        <v>9842.0</v>
      </c>
      <c r="C1668" s="221">
        <v>8.0</v>
      </c>
    </row>
    <row r="1669">
      <c r="A1669" s="221">
        <v>1987.0</v>
      </c>
      <c r="B1669" s="221">
        <v>11399.0</v>
      </c>
      <c r="C1669" s="221">
        <v>1.0</v>
      </c>
    </row>
    <row r="1670">
      <c r="A1670" s="221">
        <v>1987.0</v>
      </c>
      <c r="B1670" s="221">
        <v>11534.0</v>
      </c>
      <c r="C1670" s="221">
        <v>8.0</v>
      </c>
    </row>
    <row r="1671">
      <c r="A1671" s="221">
        <v>1987.0</v>
      </c>
      <c r="B1671" s="221">
        <v>11540.0</v>
      </c>
      <c r="C1671" s="221">
        <v>5.0</v>
      </c>
    </row>
    <row r="1672">
      <c r="A1672" s="221">
        <v>1998.0</v>
      </c>
      <c r="B1672" s="221">
        <v>34.0</v>
      </c>
      <c r="C1672" s="221">
        <v>538.0</v>
      </c>
    </row>
    <row r="1673">
      <c r="A1673" s="221">
        <v>1998.0</v>
      </c>
      <c r="B1673" s="221">
        <v>35.0</v>
      </c>
      <c r="C1673" s="221">
        <v>88.0</v>
      </c>
    </row>
    <row r="1674">
      <c r="A1674" s="221">
        <v>1998.0</v>
      </c>
      <c r="B1674" s="221">
        <v>36.0</v>
      </c>
      <c r="C1674" s="221">
        <v>369.0</v>
      </c>
    </row>
    <row r="1675">
      <c r="A1675" s="221">
        <v>1998.0</v>
      </c>
      <c r="B1675" s="221">
        <v>37.0</v>
      </c>
      <c r="C1675" s="221">
        <v>1.0</v>
      </c>
    </row>
    <row r="1676">
      <c r="A1676" s="221">
        <v>1998.0</v>
      </c>
      <c r="B1676" s="221">
        <v>38.0</v>
      </c>
      <c r="C1676" s="221">
        <v>4.0</v>
      </c>
    </row>
    <row r="1677">
      <c r="A1677" s="221">
        <v>1999.0</v>
      </c>
      <c r="B1677" s="221">
        <v>34.0</v>
      </c>
      <c r="C1677" s="221">
        <v>538.0</v>
      </c>
    </row>
    <row r="1678">
      <c r="A1678" s="221">
        <v>1999.0</v>
      </c>
      <c r="B1678" s="221">
        <v>35.0</v>
      </c>
      <c r="C1678" s="221">
        <v>88.0</v>
      </c>
    </row>
    <row r="1679">
      <c r="A1679" s="221">
        <v>1999.0</v>
      </c>
      <c r="B1679" s="221">
        <v>36.0</v>
      </c>
      <c r="C1679" s="221">
        <v>369.0</v>
      </c>
    </row>
    <row r="1680">
      <c r="A1680" s="221">
        <v>1999.0</v>
      </c>
      <c r="B1680" s="221">
        <v>37.0</v>
      </c>
      <c r="C1680" s="221">
        <v>1.0</v>
      </c>
    </row>
    <row r="1681">
      <c r="A1681" s="221">
        <v>1999.0</v>
      </c>
      <c r="B1681" s="221">
        <v>38.0</v>
      </c>
      <c r="C1681" s="221">
        <v>4.0</v>
      </c>
    </row>
    <row r="1682">
      <c r="A1682" s="221">
        <v>1999.0</v>
      </c>
      <c r="B1682" s="221">
        <v>3689.0</v>
      </c>
      <c r="C1682" s="221">
        <v>8.0</v>
      </c>
    </row>
    <row r="1683">
      <c r="A1683" s="221">
        <v>1999.0</v>
      </c>
      <c r="B1683" s="221">
        <v>9842.0</v>
      </c>
      <c r="C1683" s="221">
        <v>3.0</v>
      </c>
    </row>
    <row r="1684">
      <c r="A1684" s="221">
        <v>1999.0</v>
      </c>
      <c r="B1684" s="221">
        <v>11399.0</v>
      </c>
      <c r="C1684" s="221">
        <v>5.0</v>
      </c>
    </row>
    <row r="1685">
      <c r="A1685" s="221">
        <v>1999.0</v>
      </c>
      <c r="B1685" s="221">
        <v>11538.0</v>
      </c>
      <c r="C1685" s="221">
        <v>8.0</v>
      </c>
    </row>
    <row r="1686">
      <c r="A1686" s="221">
        <v>2001.0</v>
      </c>
      <c r="B1686" s="221">
        <v>2867.0</v>
      </c>
      <c r="C1686" s="221">
        <v>15.0</v>
      </c>
    </row>
    <row r="1687">
      <c r="A1687" s="221">
        <v>2001.0</v>
      </c>
      <c r="B1687" s="221">
        <v>2868.0</v>
      </c>
      <c r="C1687" s="221">
        <v>11.0</v>
      </c>
    </row>
    <row r="1688">
      <c r="A1688" s="221">
        <v>2001.0</v>
      </c>
      <c r="B1688" s="221">
        <v>2869.0</v>
      </c>
      <c r="C1688" s="221">
        <v>22.0</v>
      </c>
    </row>
    <row r="1689">
      <c r="A1689" s="221">
        <v>2001.0</v>
      </c>
      <c r="B1689" s="221">
        <v>2870.0</v>
      </c>
      <c r="C1689" s="221">
        <v>22.0</v>
      </c>
    </row>
    <row r="1690">
      <c r="A1690" s="221">
        <v>2001.0</v>
      </c>
      <c r="B1690" s="221">
        <v>2871.0</v>
      </c>
      <c r="C1690" s="221">
        <v>15.0</v>
      </c>
    </row>
    <row r="1691">
      <c r="A1691" s="221">
        <v>2001.0</v>
      </c>
      <c r="B1691" s="221">
        <v>2872.0</v>
      </c>
      <c r="C1691" s="221">
        <v>15.0</v>
      </c>
    </row>
    <row r="1692">
      <c r="A1692" s="221">
        <v>2001.0</v>
      </c>
      <c r="B1692" s="221">
        <v>2875.0</v>
      </c>
      <c r="C1692" s="221">
        <v>22.0</v>
      </c>
    </row>
    <row r="1693">
      <c r="A1693" s="221">
        <v>2001.0</v>
      </c>
      <c r="B1693" s="221">
        <v>2876.0</v>
      </c>
      <c r="C1693" s="221">
        <v>11.0</v>
      </c>
    </row>
    <row r="1694">
      <c r="A1694" s="221">
        <v>2001.0</v>
      </c>
      <c r="B1694" s="221">
        <v>21037.0</v>
      </c>
      <c r="C1694" s="221">
        <v>7.0</v>
      </c>
    </row>
    <row r="1695">
      <c r="A1695" s="221">
        <v>2002.0</v>
      </c>
      <c r="B1695" s="221">
        <v>34.0</v>
      </c>
      <c r="C1695" s="221">
        <v>236.0</v>
      </c>
    </row>
    <row r="1696">
      <c r="A1696" s="221">
        <v>2002.0</v>
      </c>
      <c r="B1696" s="221">
        <v>35.0</v>
      </c>
      <c r="C1696" s="221">
        <v>3413.0</v>
      </c>
    </row>
    <row r="1697">
      <c r="A1697" s="221">
        <v>2003.0</v>
      </c>
      <c r="B1697" s="221">
        <v>34.0</v>
      </c>
      <c r="C1697" s="221">
        <v>236.0</v>
      </c>
    </row>
    <row r="1698">
      <c r="A1698" s="221">
        <v>2003.0</v>
      </c>
      <c r="B1698" s="221">
        <v>35.0</v>
      </c>
      <c r="C1698" s="221">
        <v>3413.0</v>
      </c>
    </row>
    <row r="1699">
      <c r="A1699" s="221">
        <v>2004.0</v>
      </c>
      <c r="B1699" s="221">
        <v>34.0</v>
      </c>
      <c r="C1699" s="221">
        <v>236.0</v>
      </c>
    </row>
    <row r="1700">
      <c r="A1700" s="221">
        <v>2004.0</v>
      </c>
      <c r="B1700" s="221">
        <v>35.0</v>
      </c>
      <c r="C1700" s="221">
        <v>3413.0</v>
      </c>
    </row>
    <row r="1701">
      <c r="A1701" s="221">
        <v>2005.0</v>
      </c>
      <c r="B1701" s="221">
        <v>34.0</v>
      </c>
      <c r="C1701" s="221">
        <v>236.0</v>
      </c>
    </row>
    <row r="1702">
      <c r="A1702" s="221">
        <v>2005.0</v>
      </c>
      <c r="B1702" s="221">
        <v>35.0</v>
      </c>
      <c r="C1702" s="221">
        <v>3413.0</v>
      </c>
    </row>
    <row r="1703">
      <c r="A1703" s="221">
        <v>2006.0</v>
      </c>
      <c r="B1703" s="221">
        <v>34.0</v>
      </c>
      <c r="C1703" s="221">
        <v>566667.0</v>
      </c>
    </row>
    <row r="1704">
      <c r="A1704" s="221">
        <v>2006.0</v>
      </c>
      <c r="B1704" s="221">
        <v>35.0</v>
      </c>
      <c r="C1704" s="221">
        <v>133333.0</v>
      </c>
    </row>
    <row r="1705">
      <c r="A1705" s="221">
        <v>2006.0</v>
      </c>
      <c r="B1705" s="221">
        <v>36.0</v>
      </c>
      <c r="C1705" s="221">
        <v>37778.0</v>
      </c>
    </row>
    <row r="1706">
      <c r="A1706" s="221">
        <v>2006.0</v>
      </c>
      <c r="B1706" s="221">
        <v>37.0</v>
      </c>
      <c r="C1706" s="221">
        <v>10667.0</v>
      </c>
    </row>
    <row r="1707">
      <c r="A1707" s="221">
        <v>2006.0</v>
      </c>
      <c r="B1707" s="221">
        <v>38.0</v>
      </c>
      <c r="C1707" s="221">
        <v>2889.0</v>
      </c>
    </row>
    <row r="1708">
      <c r="A1708" s="221">
        <v>2006.0</v>
      </c>
      <c r="B1708" s="221">
        <v>39.0</v>
      </c>
      <c r="C1708" s="221">
        <v>1312.0</v>
      </c>
    </row>
    <row r="1709">
      <c r="A1709" s="221">
        <v>2006.0</v>
      </c>
      <c r="B1709" s="221">
        <v>40.0</v>
      </c>
      <c r="C1709" s="221">
        <v>412.0</v>
      </c>
    </row>
    <row r="1710">
      <c r="A1710" s="221">
        <v>2008.0</v>
      </c>
      <c r="B1710" s="221">
        <v>2867.0</v>
      </c>
      <c r="C1710" s="221">
        <v>8.0</v>
      </c>
    </row>
    <row r="1711">
      <c r="A1711" s="221">
        <v>2008.0</v>
      </c>
      <c r="B1711" s="221">
        <v>2868.0</v>
      </c>
      <c r="C1711" s="221">
        <v>6.0</v>
      </c>
    </row>
    <row r="1712">
      <c r="A1712" s="221">
        <v>2008.0</v>
      </c>
      <c r="B1712" s="221">
        <v>2869.0</v>
      </c>
      <c r="C1712" s="221">
        <v>11.0</v>
      </c>
    </row>
    <row r="1713">
      <c r="A1713" s="221">
        <v>2008.0</v>
      </c>
      <c r="B1713" s="221">
        <v>2870.0</v>
      </c>
      <c r="C1713" s="221">
        <v>11.0</v>
      </c>
    </row>
    <row r="1714">
      <c r="A1714" s="221">
        <v>2008.0</v>
      </c>
      <c r="B1714" s="221">
        <v>2871.0</v>
      </c>
      <c r="C1714" s="221">
        <v>8.0</v>
      </c>
    </row>
    <row r="1715">
      <c r="A1715" s="221">
        <v>2008.0</v>
      </c>
      <c r="B1715" s="221">
        <v>2872.0</v>
      </c>
      <c r="C1715" s="221">
        <v>8.0</v>
      </c>
    </row>
    <row r="1716">
      <c r="A1716" s="221">
        <v>2008.0</v>
      </c>
      <c r="B1716" s="221">
        <v>2875.0</v>
      </c>
      <c r="C1716" s="221">
        <v>11.0</v>
      </c>
    </row>
    <row r="1717">
      <c r="A1717" s="221">
        <v>2008.0</v>
      </c>
      <c r="B1717" s="221">
        <v>2876.0</v>
      </c>
      <c r="C1717" s="221">
        <v>6.0</v>
      </c>
    </row>
    <row r="1718">
      <c r="A1718" s="221">
        <v>2008.0</v>
      </c>
      <c r="B1718" s="221">
        <v>21037.0</v>
      </c>
      <c r="C1718" s="221">
        <v>3.0</v>
      </c>
    </row>
    <row r="1719">
      <c r="A1719" s="221">
        <v>2009.0</v>
      </c>
      <c r="B1719" s="221">
        <v>2867.0</v>
      </c>
      <c r="C1719" s="221">
        <v>5.0</v>
      </c>
    </row>
    <row r="1720">
      <c r="A1720" s="221">
        <v>2009.0</v>
      </c>
      <c r="B1720" s="221">
        <v>2868.0</v>
      </c>
      <c r="C1720" s="221">
        <v>4.0</v>
      </c>
    </row>
    <row r="1721">
      <c r="A1721" s="221">
        <v>2009.0</v>
      </c>
      <c r="B1721" s="221">
        <v>2869.0</v>
      </c>
      <c r="C1721" s="221">
        <v>6.0</v>
      </c>
    </row>
    <row r="1722">
      <c r="A1722" s="221">
        <v>2009.0</v>
      </c>
      <c r="B1722" s="221">
        <v>2870.0</v>
      </c>
      <c r="C1722" s="221">
        <v>6.0</v>
      </c>
    </row>
    <row r="1723">
      <c r="A1723" s="221">
        <v>2009.0</v>
      </c>
      <c r="B1723" s="221">
        <v>2871.0</v>
      </c>
      <c r="C1723" s="221">
        <v>5.0</v>
      </c>
    </row>
    <row r="1724">
      <c r="A1724" s="221">
        <v>2009.0</v>
      </c>
      <c r="B1724" s="221">
        <v>2872.0</v>
      </c>
      <c r="C1724" s="221">
        <v>5.0</v>
      </c>
    </row>
    <row r="1725">
      <c r="A1725" s="221">
        <v>2009.0</v>
      </c>
      <c r="B1725" s="221">
        <v>2875.0</v>
      </c>
      <c r="C1725" s="221">
        <v>6.0</v>
      </c>
    </row>
    <row r="1726">
      <c r="A1726" s="221">
        <v>2009.0</v>
      </c>
      <c r="B1726" s="221">
        <v>2876.0</v>
      </c>
      <c r="C1726" s="221">
        <v>4.0</v>
      </c>
    </row>
    <row r="1727">
      <c r="A1727" s="221">
        <v>2009.0</v>
      </c>
      <c r="B1727" s="221">
        <v>21037.0</v>
      </c>
      <c r="C1727" s="221">
        <v>1.0</v>
      </c>
    </row>
    <row r="1728">
      <c r="A1728" s="221">
        <v>2018.0</v>
      </c>
      <c r="B1728" s="221">
        <v>34.0</v>
      </c>
      <c r="C1728" s="221">
        <v>1338.0</v>
      </c>
    </row>
    <row r="1729">
      <c r="A1729" s="221">
        <v>2018.0</v>
      </c>
      <c r="B1729" s="221">
        <v>35.0</v>
      </c>
      <c r="C1729" s="221">
        <v>1058.0</v>
      </c>
    </row>
    <row r="1730">
      <c r="A1730" s="221">
        <v>2018.0</v>
      </c>
      <c r="B1730" s="221">
        <v>36.0</v>
      </c>
      <c r="C1730" s="221">
        <v>493.0</v>
      </c>
    </row>
    <row r="1731">
      <c r="A1731" s="221">
        <v>2018.0</v>
      </c>
      <c r="B1731" s="221">
        <v>37.0</v>
      </c>
      <c r="C1731" s="221">
        <v>2.0</v>
      </c>
    </row>
    <row r="1732">
      <c r="A1732" s="221">
        <v>2018.0</v>
      </c>
      <c r="B1732" s="221">
        <v>38.0</v>
      </c>
      <c r="C1732" s="221">
        <v>1.0</v>
      </c>
    </row>
    <row r="1733">
      <c r="A1733" s="221">
        <v>2020.0</v>
      </c>
      <c r="B1733" s="221">
        <v>34.0</v>
      </c>
      <c r="C1733" s="221">
        <v>4574.0</v>
      </c>
    </row>
    <row r="1734">
      <c r="A1734" s="221">
        <v>2020.0</v>
      </c>
      <c r="B1734" s="221">
        <v>35.0</v>
      </c>
      <c r="C1734" s="221">
        <v>1734.0</v>
      </c>
    </row>
    <row r="1735">
      <c r="A1735" s="221">
        <v>2020.0</v>
      </c>
      <c r="B1735" s="221">
        <v>36.0</v>
      </c>
      <c r="C1735" s="221">
        <v>1307.0</v>
      </c>
    </row>
    <row r="1736">
      <c r="A1736" s="221">
        <v>2020.0</v>
      </c>
      <c r="B1736" s="221">
        <v>39.0</v>
      </c>
      <c r="C1736" s="221">
        <v>4.0</v>
      </c>
    </row>
    <row r="1737">
      <c r="A1737" s="221">
        <v>2022.0</v>
      </c>
      <c r="B1737" s="221">
        <v>34.0</v>
      </c>
      <c r="C1737" s="221">
        <v>9148.0</v>
      </c>
    </row>
    <row r="1738">
      <c r="A1738" s="221">
        <v>2022.0</v>
      </c>
      <c r="B1738" s="221">
        <v>35.0</v>
      </c>
      <c r="C1738" s="221">
        <v>2908.0</v>
      </c>
    </row>
    <row r="1739">
      <c r="A1739" s="221">
        <v>2022.0</v>
      </c>
      <c r="B1739" s="221">
        <v>36.0</v>
      </c>
      <c r="C1739" s="221">
        <v>2260.0</v>
      </c>
    </row>
    <row r="1740">
      <c r="A1740" s="221">
        <v>2022.0</v>
      </c>
      <c r="B1740" s="221">
        <v>37.0</v>
      </c>
      <c r="C1740" s="221">
        <v>102.0</v>
      </c>
    </row>
    <row r="1741">
      <c r="A1741" s="221">
        <v>2022.0</v>
      </c>
      <c r="B1741" s="221">
        <v>38.0</v>
      </c>
      <c r="C1741" s="221">
        <v>56.0</v>
      </c>
    </row>
    <row r="1742">
      <c r="A1742" s="221">
        <v>2022.0</v>
      </c>
      <c r="B1742" s="221">
        <v>39.0</v>
      </c>
      <c r="C1742" s="221">
        <v>18.0</v>
      </c>
    </row>
    <row r="1743">
      <c r="A1743" s="221">
        <v>2024.0</v>
      </c>
      <c r="B1743" s="221">
        <v>34.0</v>
      </c>
      <c r="C1743" s="221">
        <v>242.0</v>
      </c>
    </row>
    <row r="1744">
      <c r="A1744" s="221">
        <v>2024.0</v>
      </c>
      <c r="B1744" s="221">
        <v>35.0</v>
      </c>
      <c r="C1744" s="221">
        <v>148.0</v>
      </c>
    </row>
    <row r="1745">
      <c r="A1745" s="221">
        <v>2024.0</v>
      </c>
      <c r="B1745" s="221">
        <v>36.0</v>
      </c>
      <c r="C1745" s="221">
        <v>569.0</v>
      </c>
    </row>
    <row r="1746">
      <c r="A1746" s="221">
        <v>2024.0</v>
      </c>
      <c r="B1746" s="221">
        <v>39.0</v>
      </c>
      <c r="C1746" s="221">
        <v>2.0</v>
      </c>
    </row>
    <row r="1747">
      <c r="A1747" s="221">
        <v>2024.0</v>
      </c>
      <c r="B1747" s="221">
        <v>40.0</v>
      </c>
      <c r="C1747" s="221">
        <v>2.0</v>
      </c>
    </row>
    <row r="1748">
      <c r="A1748" s="221">
        <v>2024.0</v>
      </c>
      <c r="B1748" s="221">
        <v>9838.0</v>
      </c>
      <c r="C1748" s="221">
        <v>12.0</v>
      </c>
    </row>
    <row r="1749">
      <c r="A1749" s="221">
        <v>2024.0</v>
      </c>
      <c r="B1749" s="221">
        <v>11399.0</v>
      </c>
      <c r="C1749" s="221">
        <v>3.0</v>
      </c>
    </row>
    <row r="1750">
      <c r="A1750" s="221">
        <v>2024.0</v>
      </c>
      <c r="B1750" s="221">
        <v>11539.0</v>
      </c>
      <c r="C1750" s="221">
        <v>5.0</v>
      </c>
    </row>
    <row r="1751">
      <c r="A1751" s="221">
        <v>2024.0</v>
      </c>
      <c r="B1751" s="221">
        <v>11554.0</v>
      </c>
      <c r="C1751" s="221">
        <v>6.0</v>
      </c>
    </row>
    <row r="1752">
      <c r="A1752" s="221">
        <v>2026.0</v>
      </c>
      <c r="B1752" s="221">
        <v>2867.0</v>
      </c>
      <c r="C1752" s="221">
        <v>5.0</v>
      </c>
    </row>
    <row r="1753">
      <c r="A1753" s="221">
        <v>2026.0</v>
      </c>
      <c r="B1753" s="221">
        <v>2868.0</v>
      </c>
      <c r="C1753" s="221">
        <v>4.0</v>
      </c>
    </row>
    <row r="1754">
      <c r="A1754" s="221">
        <v>2026.0</v>
      </c>
      <c r="B1754" s="221">
        <v>2869.0</v>
      </c>
      <c r="C1754" s="221">
        <v>6.0</v>
      </c>
    </row>
    <row r="1755">
      <c r="A1755" s="221">
        <v>2026.0</v>
      </c>
      <c r="B1755" s="221">
        <v>2870.0</v>
      </c>
      <c r="C1755" s="221">
        <v>6.0</v>
      </c>
    </row>
    <row r="1756">
      <c r="A1756" s="221">
        <v>2026.0</v>
      </c>
      <c r="B1756" s="221">
        <v>2871.0</v>
      </c>
      <c r="C1756" s="221">
        <v>5.0</v>
      </c>
    </row>
    <row r="1757">
      <c r="A1757" s="221">
        <v>2026.0</v>
      </c>
      <c r="B1757" s="221">
        <v>2872.0</v>
      </c>
      <c r="C1757" s="221">
        <v>5.0</v>
      </c>
    </row>
    <row r="1758">
      <c r="A1758" s="221">
        <v>2026.0</v>
      </c>
      <c r="B1758" s="221">
        <v>2875.0</v>
      </c>
      <c r="C1758" s="221">
        <v>6.0</v>
      </c>
    </row>
    <row r="1759">
      <c r="A1759" s="221">
        <v>2026.0</v>
      </c>
      <c r="B1759" s="221">
        <v>2876.0</v>
      </c>
      <c r="C1759" s="221">
        <v>4.0</v>
      </c>
    </row>
    <row r="1760">
      <c r="A1760" s="221">
        <v>2026.0</v>
      </c>
      <c r="B1760" s="221">
        <v>21037.0</v>
      </c>
      <c r="C1760" s="221">
        <v>1.0</v>
      </c>
    </row>
    <row r="1761">
      <c r="A1761" s="221">
        <v>2027.0</v>
      </c>
      <c r="B1761" s="221">
        <v>2867.0</v>
      </c>
      <c r="C1761" s="221">
        <v>8.0</v>
      </c>
    </row>
    <row r="1762">
      <c r="A1762" s="221">
        <v>2027.0</v>
      </c>
      <c r="B1762" s="221">
        <v>2868.0</v>
      </c>
      <c r="C1762" s="221">
        <v>6.0</v>
      </c>
    </row>
    <row r="1763">
      <c r="A1763" s="221">
        <v>2027.0</v>
      </c>
      <c r="B1763" s="221">
        <v>2869.0</v>
      </c>
      <c r="C1763" s="221">
        <v>11.0</v>
      </c>
    </row>
    <row r="1764">
      <c r="A1764" s="221">
        <v>2027.0</v>
      </c>
      <c r="B1764" s="221">
        <v>2870.0</v>
      </c>
      <c r="C1764" s="221">
        <v>11.0</v>
      </c>
    </row>
    <row r="1765">
      <c r="A1765" s="221">
        <v>2027.0</v>
      </c>
      <c r="B1765" s="221">
        <v>2871.0</v>
      </c>
      <c r="C1765" s="221">
        <v>8.0</v>
      </c>
    </row>
    <row r="1766">
      <c r="A1766" s="221">
        <v>2027.0</v>
      </c>
      <c r="B1766" s="221">
        <v>2872.0</v>
      </c>
      <c r="C1766" s="221">
        <v>8.0</v>
      </c>
    </row>
    <row r="1767">
      <c r="A1767" s="221">
        <v>2027.0</v>
      </c>
      <c r="B1767" s="221">
        <v>2875.0</v>
      </c>
      <c r="C1767" s="221">
        <v>11.0</v>
      </c>
    </row>
    <row r="1768">
      <c r="A1768" s="221">
        <v>2027.0</v>
      </c>
      <c r="B1768" s="221">
        <v>2876.0</v>
      </c>
      <c r="C1768" s="221">
        <v>6.0</v>
      </c>
    </row>
    <row r="1769">
      <c r="A1769" s="221">
        <v>2027.0</v>
      </c>
      <c r="B1769" s="221">
        <v>21037.0</v>
      </c>
      <c r="C1769" s="221">
        <v>3.0</v>
      </c>
    </row>
    <row r="1770">
      <c r="A1770" s="221">
        <v>2028.0</v>
      </c>
      <c r="B1770" s="221">
        <v>2867.0</v>
      </c>
      <c r="C1770" s="221">
        <v>14.0</v>
      </c>
    </row>
    <row r="1771">
      <c r="A1771" s="221">
        <v>2028.0</v>
      </c>
      <c r="B1771" s="221">
        <v>2868.0</v>
      </c>
      <c r="C1771" s="221">
        <v>10.0</v>
      </c>
    </row>
    <row r="1772">
      <c r="A1772" s="221">
        <v>2028.0</v>
      </c>
      <c r="B1772" s="221">
        <v>2869.0</v>
      </c>
      <c r="C1772" s="221">
        <v>21.0</v>
      </c>
    </row>
    <row r="1773">
      <c r="A1773" s="221">
        <v>2028.0</v>
      </c>
      <c r="B1773" s="221">
        <v>2870.0</v>
      </c>
      <c r="C1773" s="221">
        <v>21.0</v>
      </c>
    </row>
    <row r="1774">
      <c r="A1774" s="221">
        <v>2028.0</v>
      </c>
      <c r="B1774" s="221">
        <v>2871.0</v>
      </c>
      <c r="C1774" s="221">
        <v>14.0</v>
      </c>
    </row>
    <row r="1775">
      <c r="A1775" s="221">
        <v>2028.0</v>
      </c>
      <c r="B1775" s="221">
        <v>2872.0</v>
      </c>
      <c r="C1775" s="221">
        <v>14.0</v>
      </c>
    </row>
    <row r="1776">
      <c r="A1776" s="221">
        <v>2028.0</v>
      </c>
      <c r="B1776" s="221">
        <v>2875.0</v>
      </c>
      <c r="C1776" s="221">
        <v>21.0</v>
      </c>
    </row>
    <row r="1777">
      <c r="A1777" s="221">
        <v>2028.0</v>
      </c>
      <c r="B1777" s="221">
        <v>2876.0</v>
      </c>
      <c r="C1777" s="221">
        <v>10.0</v>
      </c>
    </row>
    <row r="1778">
      <c r="A1778" s="221">
        <v>2028.0</v>
      </c>
      <c r="B1778" s="221">
        <v>21037.0</v>
      </c>
      <c r="C1778" s="221">
        <v>6.0</v>
      </c>
    </row>
    <row r="1779">
      <c r="A1779" s="221">
        <v>2029.0</v>
      </c>
      <c r="B1779" s="221">
        <v>2867.0</v>
      </c>
      <c r="C1779" s="221">
        <v>18.0</v>
      </c>
    </row>
    <row r="1780">
      <c r="A1780" s="221">
        <v>2029.0</v>
      </c>
      <c r="B1780" s="221">
        <v>2868.0</v>
      </c>
      <c r="C1780" s="221">
        <v>13.0</v>
      </c>
    </row>
    <row r="1781">
      <c r="A1781" s="221">
        <v>2029.0</v>
      </c>
      <c r="B1781" s="221">
        <v>2869.0</v>
      </c>
      <c r="C1781" s="221">
        <v>27.0</v>
      </c>
    </row>
    <row r="1782">
      <c r="A1782" s="221">
        <v>2029.0</v>
      </c>
      <c r="B1782" s="221">
        <v>2870.0</v>
      </c>
      <c r="C1782" s="221">
        <v>27.0</v>
      </c>
    </row>
    <row r="1783">
      <c r="A1783" s="221">
        <v>2029.0</v>
      </c>
      <c r="B1783" s="221">
        <v>2871.0</v>
      </c>
      <c r="C1783" s="221">
        <v>18.0</v>
      </c>
    </row>
    <row r="1784">
      <c r="A1784" s="221">
        <v>2029.0</v>
      </c>
      <c r="B1784" s="221">
        <v>2872.0</v>
      </c>
      <c r="C1784" s="221">
        <v>18.0</v>
      </c>
    </row>
    <row r="1785">
      <c r="A1785" s="221">
        <v>2029.0</v>
      </c>
      <c r="B1785" s="221">
        <v>2875.0</v>
      </c>
      <c r="C1785" s="221">
        <v>27.0</v>
      </c>
    </row>
    <row r="1786">
      <c r="A1786" s="221">
        <v>2029.0</v>
      </c>
      <c r="B1786" s="221">
        <v>2876.0</v>
      </c>
      <c r="C1786" s="221">
        <v>13.0</v>
      </c>
    </row>
    <row r="1787">
      <c r="A1787" s="221">
        <v>2029.0</v>
      </c>
      <c r="B1787" s="221">
        <v>21037.0</v>
      </c>
      <c r="C1787" s="221">
        <v>8.0</v>
      </c>
    </row>
    <row r="1788">
      <c r="A1788" s="221">
        <v>2030.0</v>
      </c>
      <c r="B1788" s="221">
        <v>2867.0</v>
      </c>
      <c r="C1788" s="221">
        <v>22.0</v>
      </c>
    </row>
    <row r="1789">
      <c r="A1789" s="221">
        <v>2030.0</v>
      </c>
      <c r="B1789" s="221">
        <v>2868.0</v>
      </c>
      <c r="C1789" s="221">
        <v>16.0</v>
      </c>
    </row>
    <row r="1790">
      <c r="A1790" s="221">
        <v>2030.0</v>
      </c>
      <c r="B1790" s="221">
        <v>2869.0</v>
      </c>
      <c r="C1790" s="221">
        <v>33.0</v>
      </c>
    </row>
    <row r="1791">
      <c r="A1791" s="221">
        <v>2030.0</v>
      </c>
      <c r="B1791" s="221">
        <v>2870.0</v>
      </c>
      <c r="C1791" s="221">
        <v>33.0</v>
      </c>
    </row>
    <row r="1792">
      <c r="A1792" s="221">
        <v>2030.0</v>
      </c>
      <c r="B1792" s="221">
        <v>2871.0</v>
      </c>
      <c r="C1792" s="221">
        <v>22.0</v>
      </c>
    </row>
    <row r="1793">
      <c r="A1793" s="221">
        <v>2030.0</v>
      </c>
      <c r="B1793" s="221">
        <v>2872.0</v>
      </c>
      <c r="C1793" s="221">
        <v>22.0</v>
      </c>
    </row>
    <row r="1794">
      <c r="A1794" s="221">
        <v>2030.0</v>
      </c>
      <c r="B1794" s="221">
        <v>2875.0</v>
      </c>
      <c r="C1794" s="221">
        <v>33.0</v>
      </c>
    </row>
    <row r="1795">
      <c r="A1795" s="221">
        <v>2030.0</v>
      </c>
      <c r="B1795" s="221">
        <v>2876.0</v>
      </c>
      <c r="C1795" s="221">
        <v>16.0</v>
      </c>
    </row>
    <row r="1796">
      <c r="A1796" s="221">
        <v>2030.0</v>
      </c>
      <c r="B1796" s="221">
        <v>21037.0</v>
      </c>
      <c r="C1796" s="221">
        <v>10.0</v>
      </c>
    </row>
    <row r="1797">
      <c r="A1797" s="221">
        <v>2031.0</v>
      </c>
      <c r="B1797" s="221">
        <v>2867.0</v>
      </c>
      <c r="C1797" s="221">
        <v>7.0</v>
      </c>
    </row>
    <row r="1798">
      <c r="A1798" s="221">
        <v>2031.0</v>
      </c>
      <c r="B1798" s="221">
        <v>2868.0</v>
      </c>
      <c r="C1798" s="221">
        <v>5.0</v>
      </c>
    </row>
    <row r="1799">
      <c r="A1799" s="221">
        <v>2031.0</v>
      </c>
      <c r="B1799" s="221">
        <v>2869.0</v>
      </c>
      <c r="C1799" s="221">
        <v>11.0</v>
      </c>
    </row>
    <row r="1800">
      <c r="A1800" s="221">
        <v>2031.0</v>
      </c>
      <c r="B1800" s="221">
        <v>2870.0</v>
      </c>
      <c r="C1800" s="221">
        <v>11.0</v>
      </c>
    </row>
    <row r="1801">
      <c r="A1801" s="221">
        <v>2031.0</v>
      </c>
      <c r="B1801" s="221">
        <v>2871.0</v>
      </c>
      <c r="C1801" s="221">
        <v>7.0</v>
      </c>
    </row>
    <row r="1802">
      <c r="A1802" s="221">
        <v>2031.0</v>
      </c>
      <c r="B1802" s="221">
        <v>2872.0</v>
      </c>
      <c r="C1802" s="221">
        <v>7.0</v>
      </c>
    </row>
    <row r="1803">
      <c r="A1803" s="221">
        <v>2031.0</v>
      </c>
      <c r="B1803" s="221">
        <v>2875.0</v>
      </c>
      <c r="C1803" s="221">
        <v>11.0</v>
      </c>
    </row>
    <row r="1804">
      <c r="A1804" s="221">
        <v>2031.0</v>
      </c>
      <c r="B1804" s="221">
        <v>2876.0</v>
      </c>
      <c r="C1804" s="221">
        <v>5.0</v>
      </c>
    </row>
    <row r="1805">
      <c r="A1805" s="221">
        <v>2031.0</v>
      </c>
      <c r="B1805" s="221">
        <v>21037.0</v>
      </c>
      <c r="C1805" s="221">
        <v>3.0</v>
      </c>
    </row>
    <row r="1806">
      <c r="A1806" s="221">
        <v>2032.0</v>
      </c>
      <c r="B1806" s="221">
        <v>34.0</v>
      </c>
      <c r="C1806" s="221">
        <v>763.0</v>
      </c>
    </row>
    <row r="1807">
      <c r="A1807" s="221">
        <v>2032.0</v>
      </c>
      <c r="B1807" s="221">
        <v>35.0</v>
      </c>
      <c r="C1807" s="221">
        <v>321.0</v>
      </c>
    </row>
    <row r="1808">
      <c r="A1808" s="221">
        <v>2032.0</v>
      </c>
      <c r="B1808" s="221">
        <v>36.0</v>
      </c>
      <c r="C1808" s="221">
        <v>412.0</v>
      </c>
    </row>
    <row r="1809">
      <c r="A1809" s="221">
        <v>2032.0</v>
      </c>
      <c r="B1809" s="221">
        <v>40.0</v>
      </c>
      <c r="C1809" s="221">
        <v>2.0</v>
      </c>
    </row>
    <row r="1810">
      <c r="A1810" s="221">
        <v>2032.0</v>
      </c>
      <c r="B1810" s="221">
        <v>9838.0</v>
      </c>
      <c r="C1810" s="221">
        <v>5.0</v>
      </c>
    </row>
    <row r="1811">
      <c r="A1811" s="221">
        <v>2032.0</v>
      </c>
      <c r="B1811" s="221">
        <v>11399.0</v>
      </c>
      <c r="C1811" s="221">
        <v>3.0</v>
      </c>
    </row>
    <row r="1812">
      <c r="A1812" s="221">
        <v>2032.0</v>
      </c>
      <c r="B1812" s="221">
        <v>11539.0</v>
      </c>
      <c r="C1812" s="221">
        <v>1.0</v>
      </c>
    </row>
    <row r="1813">
      <c r="A1813" s="221">
        <v>2032.0</v>
      </c>
      <c r="B1813" s="221">
        <v>11554.0</v>
      </c>
      <c r="C1813" s="221">
        <v>1.0</v>
      </c>
    </row>
    <row r="1814">
      <c r="A1814" s="221">
        <v>2034.0</v>
      </c>
      <c r="B1814" s="221">
        <v>2867.0</v>
      </c>
      <c r="C1814" s="221">
        <v>14.0</v>
      </c>
    </row>
    <row r="1815">
      <c r="A1815" s="221">
        <v>2034.0</v>
      </c>
      <c r="B1815" s="221">
        <v>2868.0</v>
      </c>
      <c r="C1815" s="221">
        <v>10.0</v>
      </c>
    </row>
    <row r="1816">
      <c r="A1816" s="221">
        <v>2034.0</v>
      </c>
      <c r="B1816" s="221">
        <v>2869.0</v>
      </c>
      <c r="C1816" s="221">
        <v>21.0</v>
      </c>
    </row>
    <row r="1817">
      <c r="A1817" s="221">
        <v>2034.0</v>
      </c>
      <c r="B1817" s="221">
        <v>2870.0</v>
      </c>
      <c r="C1817" s="221">
        <v>21.0</v>
      </c>
    </row>
    <row r="1818">
      <c r="A1818" s="221">
        <v>2034.0</v>
      </c>
      <c r="B1818" s="221">
        <v>2871.0</v>
      </c>
      <c r="C1818" s="221">
        <v>14.0</v>
      </c>
    </row>
    <row r="1819">
      <c r="A1819" s="221">
        <v>2034.0</v>
      </c>
      <c r="B1819" s="221">
        <v>2872.0</v>
      </c>
      <c r="C1819" s="221">
        <v>14.0</v>
      </c>
    </row>
    <row r="1820">
      <c r="A1820" s="221">
        <v>2034.0</v>
      </c>
      <c r="B1820" s="221">
        <v>2875.0</v>
      </c>
      <c r="C1820" s="221">
        <v>21.0</v>
      </c>
    </row>
    <row r="1821">
      <c r="A1821" s="221">
        <v>2034.0</v>
      </c>
      <c r="B1821" s="221">
        <v>2876.0</v>
      </c>
      <c r="C1821" s="221">
        <v>10.0</v>
      </c>
    </row>
    <row r="1822">
      <c r="A1822" s="221">
        <v>2034.0</v>
      </c>
      <c r="B1822" s="221">
        <v>21037.0</v>
      </c>
      <c r="C1822" s="221">
        <v>6.0</v>
      </c>
    </row>
    <row r="1823">
      <c r="A1823" s="221">
        <v>2035.0</v>
      </c>
      <c r="B1823" s="221">
        <v>2867.0</v>
      </c>
      <c r="C1823" s="221">
        <v>22.0</v>
      </c>
    </row>
    <row r="1824">
      <c r="A1824" s="221">
        <v>2035.0</v>
      </c>
      <c r="B1824" s="221">
        <v>2868.0</v>
      </c>
      <c r="C1824" s="221">
        <v>16.0</v>
      </c>
    </row>
    <row r="1825">
      <c r="A1825" s="221">
        <v>2035.0</v>
      </c>
      <c r="B1825" s="221">
        <v>2869.0</v>
      </c>
      <c r="C1825" s="221">
        <v>33.0</v>
      </c>
    </row>
    <row r="1826">
      <c r="A1826" s="221">
        <v>2035.0</v>
      </c>
      <c r="B1826" s="221">
        <v>2870.0</v>
      </c>
      <c r="C1826" s="221">
        <v>33.0</v>
      </c>
    </row>
    <row r="1827">
      <c r="A1827" s="221">
        <v>2035.0</v>
      </c>
      <c r="B1827" s="221">
        <v>2871.0</v>
      </c>
      <c r="C1827" s="221">
        <v>22.0</v>
      </c>
    </row>
    <row r="1828">
      <c r="A1828" s="221">
        <v>2035.0</v>
      </c>
      <c r="B1828" s="221">
        <v>2872.0</v>
      </c>
      <c r="C1828" s="221">
        <v>22.0</v>
      </c>
    </row>
    <row r="1829">
      <c r="A1829" s="221">
        <v>2035.0</v>
      </c>
      <c r="B1829" s="221">
        <v>2875.0</v>
      </c>
      <c r="C1829" s="221">
        <v>33.0</v>
      </c>
    </row>
    <row r="1830">
      <c r="A1830" s="221">
        <v>2035.0</v>
      </c>
      <c r="B1830" s="221">
        <v>2876.0</v>
      </c>
      <c r="C1830" s="221">
        <v>16.0</v>
      </c>
    </row>
    <row r="1831">
      <c r="A1831" s="221">
        <v>2035.0</v>
      </c>
      <c r="B1831" s="221">
        <v>21037.0</v>
      </c>
      <c r="C1831" s="221">
        <v>9.0</v>
      </c>
    </row>
    <row r="1832">
      <c r="A1832" s="221">
        <v>2036.0</v>
      </c>
      <c r="B1832" s="221">
        <v>2867.0</v>
      </c>
      <c r="C1832" s="221">
        <v>30.0</v>
      </c>
    </row>
    <row r="1833">
      <c r="A1833" s="221">
        <v>2036.0</v>
      </c>
      <c r="B1833" s="221">
        <v>2868.0</v>
      </c>
      <c r="C1833" s="221">
        <v>22.0</v>
      </c>
    </row>
    <row r="1834">
      <c r="A1834" s="221">
        <v>2036.0</v>
      </c>
      <c r="B1834" s="221">
        <v>2869.0</v>
      </c>
      <c r="C1834" s="221">
        <v>44.0</v>
      </c>
    </row>
    <row r="1835">
      <c r="A1835" s="221">
        <v>2036.0</v>
      </c>
      <c r="B1835" s="221">
        <v>2870.0</v>
      </c>
      <c r="C1835" s="221">
        <v>44.0</v>
      </c>
    </row>
    <row r="1836">
      <c r="A1836" s="221">
        <v>2036.0</v>
      </c>
      <c r="B1836" s="221">
        <v>2871.0</v>
      </c>
      <c r="C1836" s="221">
        <v>30.0</v>
      </c>
    </row>
    <row r="1837">
      <c r="A1837" s="221">
        <v>2036.0</v>
      </c>
      <c r="B1837" s="221">
        <v>2872.0</v>
      </c>
      <c r="C1837" s="221">
        <v>30.0</v>
      </c>
    </row>
    <row r="1838">
      <c r="A1838" s="221">
        <v>2036.0</v>
      </c>
      <c r="B1838" s="221">
        <v>2875.0</v>
      </c>
      <c r="C1838" s="221">
        <v>44.0</v>
      </c>
    </row>
    <row r="1839">
      <c r="A1839" s="221">
        <v>2036.0</v>
      </c>
      <c r="B1839" s="221">
        <v>2876.0</v>
      </c>
      <c r="C1839" s="221">
        <v>22.0</v>
      </c>
    </row>
    <row r="1840">
      <c r="A1840" s="221">
        <v>2036.0</v>
      </c>
      <c r="B1840" s="221">
        <v>21037.0</v>
      </c>
      <c r="C1840" s="221">
        <v>13.0</v>
      </c>
    </row>
    <row r="1841">
      <c r="A1841" s="221">
        <v>2037.0</v>
      </c>
      <c r="B1841" s="221">
        <v>2867.0</v>
      </c>
      <c r="C1841" s="221">
        <v>37.0</v>
      </c>
    </row>
    <row r="1842">
      <c r="A1842" s="221">
        <v>2037.0</v>
      </c>
      <c r="B1842" s="221">
        <v>2868.0</v>
      </c>
      <c r="C1842" s="221">
        <v>27.0</v>
      </c>
    </row>
    <row r="1843">
      <c r="A1843" s="221">
        <v>2037.0</v>
      </c>
      <c r="B1843" s="221">
        <v>2869.0</v>
      </c>
      <c r="C1843" s="221">
        <v>55.0</v>
      </c>
    </row>
    <row r="1844">
      <c r="A1844" s="221">
        <v>2037.0</v>
      </c>
      <c r="B1844" s="221">
        <v>2870.0</v>
      </c>
      <c r="C1844" s="221">
        <v>55.0</v>
      </c>
    </row>
    <row r="1845">
      <c r="A1845" s="221">
        <v>2037.0</v>
      </c>
      <c r="B1845" s="221">
        <v>2871.0</v>
      </c>
      <c r="C1845" s="221">
        <v>37.0</v>
      </c>
    </row>
    <row r="1846">
      <c r="A1846" s="221">
        <v>2037.0</v>
      </c>
      <c r="B1846" s="221">
        <v>2872.0</v>
      </c>
      <c r="C1846" s="221">
        <v>37.0</v>
      </c>
    </row>
    <row r="1847">
      <c r="A1847" s="221">
        <v>2037.0</v>
      </c>
      <c r="B1847" s="221">
        <v>2875.0</v>
      </c>
      <c r="C1847" s="221">
        <v>55.0</v>
      </c>
    </row>
    <row r="1848">
      <c r="A1848" s="221">
        <v>2037.0</v>
      </c>
      <c r="B1848" s="221">
        <v>2876.0</v>
      </c>
      <c r="C1848" s="221">
        <v>27.0</v>
      </c>
    </row>
    <row r="1849">
      <c r="A1849" s="221">
        <v>2037.0</v>
      </c>
      <c r="B1849" s="221">
        <v>21037.0</v>
      </c>
      <c r="C1849" s="221">
        <v>16.0</v>
      </c>
    </row>
    <row r="1850">
      <c r="A1850" s="221">
        <v>2038.0</v>
      </c>
      <c r="B1850" s="221">
        <v>34.0</v>
      </c>
      <c r="C1850" s="221">
        <v>589.0</v>
      </c>
    </row>
    <row r="1851">
      <c r="A1851" s="221">
        <v>2038.0</v>
      </c>
      <c r="B1851" s="221">
        <v>35.0</v>
      </c>
      <c r="C1851" s="221">
        <v>3.0</v>
      </c>
    </row>
    <row r="1852">
      <c r="A1852" s="221">
        <v>2038.0</v>
      </c>
      <c r="B1852" s="221">
        <v>36.0</v>
      </c>
      <c r="C1852" s="221">
        <v>14.0</v>
      </c>
    </row>
    <row r="1853">
      <c r="A1853" s="221">
        <v>2038.0</v>
      </c>
      <c r="B1853" s="221">
        <v>9840.0</v>
      </c>
      <c r="C1853" s="221">
        <v>3.0</v>
      </c>
    </row>
    <row r="1854">
      <c r="A1854" s="221">
        <v>2038.0</v>
      </c>
      <c r="B1854" s="221">
        <v>9842.0</v>
      </c>
      <c r="C1854" s="221">
        <v>5.0</v>
      </c>
    </row>
    <row r="1855">
      <c r="A1855" s="221">
        <v>2038.0</v>
      </c>
      <c r="B1855" s="221">
        <v>11399.0</v>
      </c>
      <c r="C1855" s="221">
        <v>1.0</v>
      </c>
    </row>
    <row r="1856">
      <c r="A1856" s="221">
        <v>2038.0</v>
      </c>
      <c r="B1856" s="221">
        <v>11539.0</v>
      </c>
      <c r="C1856" s="221">
        <v>5.0</v>
      </c>
    </row>
    <row r="1857">
      <c r="A1857" s="221">
        <v>2040.0</v>
      </c>
      <c r="B1857" s="221">
        <v>2867.0</v>
      </c>
      <c r="C1857" s="221">
        <v>4.0</v>
      </c>
    </row>
    <row r="1858">
      <c r="A1858" s="221">
        <v>2040.0</v>
      </c>
      <c r="B1858" s="221">
        <v>2868.0</v>
      </c>
      <c r="C1858" s="221">
        <v>3.0</v>
      </c>
    </row>
    <row r="1859">
      <c r="A1859" s="221">
        <v>2040.0</v>
      </c>
      <c r="B1859" s="221">
        <v>2869.0</v>
      </c>
      <c r="C1859" s="221">
        <v>6.0</v>
      </c>
    </row>
    <row r="1860">
      <c r="A1860" s="221">
        <v>2040.0</v>
      </c>
      <c r="B1860" s="221">
        <v>2870.0</v>
      </c>
      <c r="C1860" s="221">
        <v>6.0</v>
      </c>
    </row>
    <row r="1861">
      <c r="A1861" s="221">
        <v>2040.0</v>
      </c>
      <c r="B1861" s="221">
        <v>2871.0</v>
      </c>
      <c r="C1861" s="221">
        <v>4.0</v>
      </c>
    </row>
    <row r="1862">
      <c r="A1862" s="221">
        <v>2040.0</v>
      </c>
      <c r="B1862" s="221">
        <v>2872.0</v>
      </c>
      <c r="C1862" s="221">
        <v>4.0</v>
      </c>
    </row>
    <row r="1863">
      <c r="A1863" s="221">
        <v>2040.0</v>
      </c>
      <c r="B1863" s="221">
        <v>2875.0</v>
      </c>
      <c r="C1863" s="221">
        <v>6.0</v>
      </c>
    </row>
    <row r="1864">
      <c r="A1864" s="221">
        <v>2040.0</v>
      </c>
      <c r="B1864" s="221">
        <v>2876.0</v>
      </c>
      <c r="C1864" s="221">
        <v>3.0</v>
      </c>
    </row>
    <row r="1865">
      <c r="A1865" s="221">
        <v>2040.0</v>
      </c>
      <c r="B1865" s="221">
        <v>21037.0</v>
      </c>
      <c r="C1865" s="221">
        <v>1.0</v>
      </c>
    </row>
    <row r="1866">
      <c r="A1866" s="221">
        <v>2041.0</v>
      </c>
      <c r="B1866" s="221">
        <v>2867.0</v>
      </c>
      <c r="C1866" s="221">
        <v>6.0</v>
      </c>
    </row>
    <row r="1867">
      <c r="A1867" s="221">
        <v>2041.0</v>
      </c>
      <c r="B1867" s="221">
        <v>2868.0</v>
      </c>
      <c r="C1867" s="221">
        <v>5.0</v>
      </c>
    </row>
    <row r="1868">
      <c r="A1868" s="221">
        <v>2041.0</v>
      </c>
      <c r="B1868" s="221">
        <v>2869.0</v>
      </c>
      <c r="C1868" s="221">
        <v>7.0</v>
      </c>
    </row>
    <row r="1869">
      <c r="A1869" s="221">
        <v>2041.0</v>
      </c>
      <c r="B1869" s="221">
        <v>2870.0</v>
      </c>
      <c r="C1869" s="221">
        <v>7.0</v>
      </c>
    </row>
    <row r="1870">
      <c r="A1870" s="221">
        <v>2041.0</v>
      </c>
      <c r="B1870" s="221">
        <v>2871.0</v>
      </c>
      <c r="C1870" s="221">
        <v>6.0</v>
      </c>
    </row>
    <row r="1871">
      <c r="A1871" s="221">
        <v>2041.0</v>
      </c>
      <c r="B1871" s="221">
        <v>2872.0</v>
      </c>
      <c r="C1871" s="221">
        <v>6.0</v>
      </c>
    </row>
    <row r="1872">
      <c r="A1872" s="221">
        <v>2041.0</v>
      </c>
      <c r="B1872" s="221">
        <v>2875.0</v>
      </c>
      <c r="C1872" s="221">
        <v>7.0</v>
      </c>
    </row>
    <row r="1873">
      <c r="A1873" s="221">
        <v>2041.0</v>
      </c>
      <c r="B1873" s="221">
        <v>2876.0</v>
      </c>
      <c r="C1873" s="221">
        <v>5.0</v>
      </c>
    </row>
    <row r="1874">
      <c r="A1874" s="221">
        <v>2041.0</v>
      </c>
      <c r="B1874" s="221">
        <v>21037.0</v>
      </c>
      <c r="C1874" s="221">
        <v>2.0</v>
      </c>
    </row>
    <row r="1875">
      <c r="A1875" s="221">
        <v>2042.0</v>
      </c>
      <c r="B1875" s="221">
        <v>2867.0</v>
      </c>
      <c r="C1875" s="221">
        <v>7.0</v>
      </c>
    </row>
    <row r="1876">
      <c r="A1876" s="221">
        <v>2042.0</v>
      </c>
      <c r="B1876" s="221">
        <v>2868.0</v>
      </c>
      <c r="C1876" s="221">
        <v>5.0</v>
      </c>
    </row>
    <row r="1877">
      <c r="A1877" s="221">
        <v>2042.0</v>
      </c>
      <c r="B1877" s="221">
        <v>2869.0</v>
      </c>
      <c r="C1877" s="221">
        <v>11.0</v>
      </c>
    </row>
    <row r="1878">
      <c r="A1878" s="221">
        <v>2042.0</v>
      </c>
      <c r="B1878" s="221">
        <v>2870.0</v>
      </c>
      <c r="C1878" s="221">
        <v>11.0</v>
      </c>
    </row>
    <row r="1879">
      <c r="A1879" s="221">
        <v>2042.0</v>
      </c>
      <c r="B1879" s="221">
        <v>2871.0</v>
      </c>
      <c r="C1879" s="221">
        <v>7.0</v>
      </c>
    </row>
    <row r="1880">
      <c r="A1880" s="221">
        <v>2042.0</v>
      </c>
      <c r="B1880" s="221">
        <v>2872.0</v>
      </c>
      <c r="C1880" s="221">
        <v>7.0</v>
      </c>
    </row>
    <row r="1881">
      <c r="A1881" s="221">
        <v>2042.0</v>
      </c>
      <c r="B1881" s="221">
        <v>2875.0</v>
      </c>
      <c r="C1881" s="221">
        <v>11.0</v>
      </c>
    </row>
    <row r="1882">
      <c r="A1882" s="221">
        <v>2042.0</v>
      </c>
      <c r="B1882" s="221">
        <v>2876.0</v>
      </c>
      <c r="C1882" s="221">
        <v>5.0</v>
      </c>
    </row>
    <row r="1883">
      <c r="A1883" s="221">
        <v>2042.0</v>
      </c>
      <c r="B1883" s="221">
        <v>21037.0</v>
      </c>
      <c r="C1883" s="221">
        <v>3.0</v>
      </c>
    </row>
    <row r="1884">
      <c r="A1884" s="221">
        <v>2043.0</v>
      </c>
      <c r="B1884" s="221">
        <v>2867.0</v>
      </c>
      <c r="C1884" s="221">
        <v>10.0</v>
      </c>
    </row>
    <row r="1885">
      <c r="A1885" s="221">
        <v>2043.0</v>
      </c>
      <c r="B1885" s="221">
        <v>2868.0</v>
      </c>
      <c r="C1885" s="221">
        <v>8.0</v>
      </c>
    </row>
    <row r="1886">
      <c r="A1886" s="221">
        <v>2043.0</v>
      </c>
      <c r="B1886" s="221">
        <v>2869.0</v>
      </c>
      <c r="C1886" s="221">
        <v>13.0</v>
      </c>
    </row>
    <row r="1887">
      <c r="A1887" s="221">
        <v>2043.0</v>
      </c>
      <c r="B1887" s="221">
        <v>2870.0</v>
      </c>
      <c r="C1887" s="221">
        <v>13.0</v>
      </c>
    </row>
    <row r="1888">
      <c r="A1888" s="221">
        <v>2043.0</v>
      </c>
      <c r="B1888" s="221">
        <v>2871.0</v>
      </c>
      <c r="C1888" s="221">
        <v>10.0</v>
      </c>
    </row>
    <row r="1889">
      <c r="A1889" s="221">
        <v>2043.0</v>
      </c>
      <c r="B1889" s="221">
        <v>2872.0</v>
      </c>
      <c r="C1889" s="221">
        <v>10.0</v>
      </c>
    </row>
    <row r="1890">
      <c r="A1890" s="221">
        <v>2043.0</v>
      </c>
      <c r="B1890" s="221">
        <v>2875.0</v>
      </c>
      <c r="C1890" s="221">
        <v>13.0</v>
      </c>
    </row>
    <row r="1891">
      <c r="A1891" s="221">
        <v>2043.0</v>
      </c>
      <c r="B1891" s="221">
        <v>2876.0</v>
      </c>
      <c r="C1891" s="221">
        <v>8.0</v>
      </c>
    </row>
    <row r="1892">
      <c r="A1892" s="221">
        <v>2043.0</v>
      </c>
      <c r="B1892" s="221">
        <v>21037.0</v>
      </c>
      <c r="C1892" s="221">
        <v>4.0</v>
      </c>
    </row>
    <row r="1893">
      <c r="A1893" s="221">
        <v>2044.0</v>
      </c>
      <c r="B1893" s="221">
        <v>2867.0</v>
      </c>
      <c r="C1893" s="221">
        <v>18.0</v>
      </c>
    </row>
    <row r="1894">
      <c r="A1894" s="221">
        <v>2044.0</v>
      </c>
      <c r="B1894" s="221">
        <v>2868.0</v>
      </c>
      <c r="C1894" s="221">
        <v>13.0</v>
      </c>
    </row>
    <row r="1895">
      <c r="A1895" s="221">
        <v>2044.0</v>
      </c>
      <c r="B1895" s="221">
        <v>2869.0</v>
      </c>
      <c r="C1895" s="221">
        <v>27.0</v>
      </c>
    </row>
    <row r="1896">
      <c r="A1896" s="221">
        <v>2044.0</v>
      </c>
      <c r="B1896" s="221">
        <v>2870.0</v>
      </c>
      <c r="C1896" s="221">
        <v>27.0</v>
      </c>
    </row>
    <row r="1897">
      <c r="A1897" s="221">
        <v>2044.0</v>
      </c>
      <c r="B1897" s="221">
        <v>2871.0</v>
      </c>
      <c r="C1897" s="221">
        <v>18.0</v>
      </c>
    </row>
    <row r="1898">
      <c r="A1898" s="221">
        <v>2044.0</v>
      </c>
      <c r="B1898" s="221">
        <v>2872.0</v>
      </c>
      <c r="C1898" s="221">
        <v>18.0</v>
      </c>
    </row>
    <row r="1899">
      <c r="A1899" s="221">
        <v>2044.0</v>
      </c>
      <c r="B1899" s="221">
        <v>2875.0</v>
      </c>
      <c r="C1899" s="221">
        <v>27.0</v>
      </c>
    </row>
    <row r="1900">
      <c r="A1900" s="221">
        <v>2044.0</v>
      </c>
      <c r="B1900" s="221">
        <v>2876.0</v>
      </c>
      <c r="C1900" s="221">
        <v>13.0</v>
      </c>
    </row>
    <row r="1901">
      <c r="A1901" s="221">
        <v>2044.0</v>
      </c>
      <c r="B1901" s="221">
        <v>21037.0</v>
      </c>
      <c r="C1901" s="221">
        <v>8.0</v>
      </c>
    </row>
    <row r="1902">
      <c r="A1902" s="221">
        <v>2046.0</v>
      </c>
      <c r="B1902" s="221">
        <v>34.0</v>
      </c>
      <c r="C1902" s="221">
        <v>1062.0</v>
      </c>
    </row>
    <row r="1903">
      <c r="A1903" s="221">
        <v>2046.0</v>
      </c>
      <c r="B1903" s="221">
        <v>35.0</v>
      </c>
      <c r="C1903" s="221">
        <v>2.0</v>
      </c>
    </row>
    <row r="1904">
      <c r="A1904" s="221">
        <v>2046.0</v>
      </c>
      <c r="B1904" s="221">
        <v>36.0</v>
      </c>
      <c r="C1904" s="221">
        <v>53.0</v>
      </c>
    </row>
    <row r="1905">
      <c r="A1905" s="221">
        <v>2048.0</v>
      </c>
      <c r="B1905" s="221">
        <v>34.0</v>
      </c>
      <c r="C1905" s="221">
        <v>1062.0</v>
      </c>
    </row>
    <row r="1906">
      <c r="A1906" s="221">
        <v>2048.0</v>
      </c>
      <c r="B1906" s="221">
        <v>35.0</v>
      </c>
      <c r="C1906" s="221">
        <v>2.0</v>
      </c>
    </row>
    <row r="1907">
      <c r="A1907" s="221">
        <v>2048.0</v>
      </c>
      <c r="B1907" s="221">
        <v>36.0</v>
      </c>
      <c r="C1907" s="221">
        <v>53.0</v>
      </c>
    </row>
    <row r="1908">
      <c r="A1908" s="221">
        <v>2048.0</v>
      </c>
      <c r="B1908" s="221">
        <v>3689.0</v>
      </c>
      <c r="C1908" s="221">
        <v>5.0</v>
      </c>
    </row>
    <row r="1909">
      <c r="A1909" s="221">
        <v>2048.0</v>
      </c>
      <c r="B1909" s="221">
        <v>3828.0</v>
      </c>
      <c r="C1909" s="221">
        <v>3.0</v>
      </c>
    </row>
    <row r="1910">
      <c r="A1910" s="221">
        <v>2048.0</v>
      </c>
      <c r="B1910" s="221">
        <v>11399.0</v>
      </c>
      <c r="C1910" s="221">
        <v>1.0</v>
      </c>
    </row>
    <row r="1911">
      <c r="A1911" s="221">
        <v>2048.0</v>
      </c>
      <c r="B1911" s="221">
        <v>11540.0</v>
      </c>
      <c r="C1911" s="221">
        <v>1.0</v>
      </c>
    </row>
    <row r="1912">
      <c r="A1912" s="221">
        <v>2048.0</v>
      </c>
      <c r="B1912" s="221">
        <v>11542.0</v>
      </c>
      <c r="C1912" s="221">
        <v>1.0</v>
      </c>
    </row>
    <row r="1913">
      <c r="A1913" s="221">
        <v>2048.0</v>
      </c>
      <c r="B1913" s="221">
        <v>11553.0</v>
      </c>
      <c r="C1913" s="221">
        <v>1.0</v>
      </c>
    </row>
    <row r="1914">
      <c r="A1914" s="221">
        <v>2048.0</v>
      </c>
      <c r="B1914" s="221">
        <v>11695.0</v>
      </c>
      <c r="C1914" s="221">
        <v>1.0</v>
      </c>
    </row>
    <row r="1915">
      <c r="A1915" s="221">
        <v>2050.0</v>
      </c>
      <c r="B1915" s="221">
        <v>34.0</v>
      </c>
      <c r="C1915" s="221">
        <v>75.0</v>
      </c>
    </row>
    <row r="1916">
      <c r="A1916" s="221">
        <v>2050.0</v>
      </c>
      <c r="B1916" s="221">
        <v>35.0</v>
      </c>
      <c r="C1916" s="221">
        <v>200.0</v>
      </c>
    </row>
    <row r="1917">
      <c r="A1917" s="221">
        <v>2050.0</v>
      </c>
      <c r="B1917" s="221">
        <v>36.0</v>
      </c>
      <c r="C1917" s="221">
        <v>500.0</v>
      </c>
    </row>
    <row r="1918">
      <c r="A1918" s="221">
        <v>2050.0</v>
      </c>
      <c r="B1918" s="221">
        <v>37.0</v>
      </c>
      <c r="C1918" s="221">
        <v>250.0</v>
      </c>
    </row>
    <row r="1919">
      <c r="A1919" s="221">
        <v>2050.0</v>
      </c>
      <c r="B1919" s="221">
        <v>38.0</v>
      </c>
      <c r="C1919" s="221">
        <v>10.0</v>
      </c>
    </row>
    <row r="1920">
      <c r="A1920" s="221">
        <v>2050.0</v>
      </c>
      <c r="B1920" s="221">
        <v>40.0</v>
      </c>
      <c r="C1920" s="221">
        <v>1.0</v>
      </c>
    </row>
    <row r="1921">
      <c r="A1921" s="221">
        <v>2053.0</v>
      </c>
      <c r="B1921" s="221">
        <v>2867.0</v>
      </c>
      <c r="C1921" s="221">
        <v>4.0</v>
      </c>
    </row>
    <row r="1922">
      <c r="A1922" s="221">
        <v>2053.0</v>
      </c>
      <c r="B1922" s="221">
        <v>2868.0</v>
      </c>
      <c r="C1922" s="221">
        <v>3.0</v>
      </c>
    </row>
    <row r="1923">
      <c r="A1923" s="221">
        <v>2053.0</v>
      </c>
      <c r="B1923" s="221">
        <v>2869.0</v>
      </c>
      <c r="C1923" s="221">
        <v>6.0</v>
      </c>
    </row>
    <row r="1924">
      <c r="A1924" s="221">
        <v>2053.0</v>
      </c>
      <c r="B1924" s="221">
        <v>2870.0</v>
      </c>
      <c r="C1924" s="221">
        <v>6.0</v>
      </c>
    </row>
    <row r="1925">
      <c r="A1925" s="221">
        <v>2053.0</v>
      </c>
      <c r="B1925" s="221">
        <v>2871.0</v>
      </c>
      <c r="C1925" s="221">
        <v>4.0</v>
      </c>
    </row>
    <row r="1926">
      <c r="A1926" s="221">
        <v>2053.0</v>
      </c>
      <c r="B1926" s="221">
        <v>2872.0</v>
      </c>
      <c r="C1926" s="221">
        <v>4.0</v>
      </c>
    </row>
    <row r="1927">
      <c r="A1927" s="221">
        <v>2053.0</v>
      </c>
      <c r="B1927" s="221">
        <v>2875.0</v>
      </c>
      <c r="C1927" s="221">
        <v>6.0</v>
      </c>
    </row>
    <row r="1928">
      <c r="A1928" s="221">
        <v>2053.0</v>
      </c>
      <c r="B1928" s="221">
        <v>2876.0</v>
      </c>
      <c r="C1928" s="221">
        <v>3.0</v>
      </c>
    </row>
    <row r="1929">
      <c r="A1929" s="221">
        <v>2053.0</v>
      </c>
      <c r="B1929" s="221">
        <v>21037.0</v>
      </c>
      <c r="C1929" s="221">
        <v>1.0</v>
      </c>
    </row>
    <row r="1930">
      <c r="A1930" s="221">
        <v>2054.0</v>
      </c>
      <c r="B1930" s="221">
        <v>2867.0</v>
      </c>
      <c r="C1930" s="221">
        <v>7.0</v>
      </c>
    </row>
    <row r="1931">
      <c r="A1931" s="221">
        <v>2054.0</v>
      </c>
      <c r="B1931" s="221">
        <v>2868.0</v>
      </c>
      <c r="C1931" s="221">
        <v>5.0</v>
      </c>
    </row>
    <row r="1932">
      <c r="A1932" s="221">
        <v>2054.0</v>
      </c>
      <c r="B1932" s="221">
        <v>2869.0</v>
      </c>
      <c r="C1932" s="221">
        <v>11.0</v>
      </c>
    </row>
    <row r="1933">
      <c r="A1933" s="221">
        <v>2054.0</v>
      </c>
      <c r="B1933" s="221">
        <v>2870.0</v>
      </c>
      <c r="C1933" s="221">
        <v>11.0</v>
      </c>
    </row>
    <row r="1934">
      <c r="A1934" s="221">
        <v>2054.0</v>
      </c>
      <c r="B1934" s="221">
        <v>2871.0</v>
      </c>
      <c r="C1934" s="221">
        <v>7.0</v>
      </c>
    </row>
    <row r="1935">
      <c r="A1935" s="221">
        <v>2054.0</v>
      </c>
      <c r="B1935" s="221">
        <v>2872.0</v>
      </c>
      <c r="C1935" s="221">
        <v>7.0</v>
      </c>
    </row>
    <row r="1936">
      <c r="A1936" s="221">
        <v>2054.0</v>
      </c>
      <c r="B1936" s="221">
        <v>2875.0</v>
      </c>
      <c r="C1936" s="221">
        <v>11.0</v>
      </c>
    </row>
    <row r="1937">
      <c r="A1937" s="221">
        <v>2054.0</v>
      </c>
      <c r="B1937" s="221">
        <v>2876.0</v>
      </c>
      <c r="C1937" s="221">
        <v>5.0</v>
      </c>
    </row>
    <row r="1938">
      <c r="A1938" s="221">
        <v>2054.0</v>
      </c>
      <c r="B1938" s="221">
        <v>21037.0</v>
      </c>
      <c r="C1938" s="221">
        <v>3.0</v>
      </c>
    </row>
    <row r="1939">
      <c r="A1939" s="221">
        <v>2055.0</v>
      </c>
      <c r="B1939" s="221">
        <v>2867.0</v>
      </c>
      <c r="C1939" s="221">
        <v>11.0</v>
      </c>
    </row>
    <row r="1940">
      <c r="A1940" s="221">
        <v>2055.0</v>
      </c>
      <c r="B1940" s="221">
        <v>2868.0</v>
      </c>
      <c r="C1940" s="221">
        <v>8.0</v>
      </c>
    </row>
    <row r="1941">
      <c r="A1941" s="221">
        <v>2055.0</v>
      </c>
      <c r="B1941" s="221">
        <v>2869.0</v>
      </c>
      <c r="C1941" s="221">
        <v>17.0</v>
      </c>
    </row>
    <row r="1942">
      <c r="A1942" s="221">
        <v>2055.0</v>
      </c>
      <c r="B1942" s="221">
        <v>2870.0</v>
      </c>
      <c r="C1942" s="221">
        <v>17.0</v>
      </c>
    </row>
    <row r="1943">
      <c r="A1943" s="221">
        <v>2055.0</v>
      </c>
      <c r="B1943" s="221">
        <v>2871.0</v>
      </c>
      <c r="C1943" s="221">
        <v>11.0</v>
      </c>
    </row>
    <row r="1944">
      <c r="A1944" s="221">
        <v>2055.0</v>
      </c>
      <c r="B1944" s="221">
        <v>2872.0</v>
      </c>
      <c r="C1944" s="221">
        <v>11.0</v>
      </c>
    </row>
    <row r="1945">
      <c r="A1945" s="221">
        <v>2055.0</v>
      </c>
      <c r="B1945" s="221">
        <v>2875.0</v>
      </c>
      <c r="C1945" s="221">
        <v>17.0</v>
      </c>
    </row>
    <row r="1946">
      <c r="A1946" s="221">
        <v>2055.0</v>
      </c>
      <c r="B1946" s="221">
        <v>2876.0</v>
      </c>
      <c r="C1946" s="221">
        <v>8.0</v>
      </c>
    </row>
    <row r="1947">
      <c r="A1947" s="221">
        <v>2055.0</v>
      </c>
      <c r="B1947" s="221">
        <v>21037.0</v>
      </c>
      <c r="C1947" s="221">
        <v>4.0</v>
      </c>
    </row>
    <row r="1948">
      <c r="A1948" s="221">
        <v>2056.0</v>
      </c>
      <c r="B1948" s="221">
        <v>2867.0</v>
      </c>
      <c r="C1948" s="221">
        <v>14.0</v>
      </c>
    </row>
    <row r="1949">
      <c r="A1949" s="221">
        <v>2056.0</v>
      </c>
      <c r="B1949" s="221">
        <v>2868.0</v>
      </c>
      <c r="C1949" s="221">
        <v>10.0</v>
      </c>
    </row>
    <row r="1950">
      <c r="A1950" s="221">
        <v>2056.0</v>
      </c>
      <c r="B1950" s="221">
        <v>2869.0</v>
      </c>
      <c r="C1950" s="221">
        <v>21.0</v>
      </c>
    </row>
    <row r="1951">
      <c r="A1951" s="221">
        <v>2056.0</v>
      </c>
      <c r="B1951" s="221">
        <v>2870.0</v>
      </c>
      <c r="C1951" s="221">
        <v>21.0</v>
      </c>
    </row>
    <row r="1952">
      <c r="A1952" s="221">
        <v>2056.0</v>
      </c>
      <c r="B1952" s="221">
        <v>2871.0</v>
      </c>
      <c r="C1952" s="221">
        <v>14.0</v>
      </c>
    </row>
    <row r="1953">
      <c r="A1953" s="221">
        <v>2056.0</v>
      </c>
      <c r="B1953" s="221">
        <v>2872.0</v>
      </c>
      <c r="C1953" s="221">
        <v>14.0</v>
      </c>
    </row>
    <row r="1954">
      <c r="A1954" s="221">
        <v>2056.0</v>
      </c>
      <c r="B1954" s="221">
        <v>2875.0</v>
      </c>
      <c r="C1954" s="221">
        <v>21.0</v>
      </c>
    </row>
    <row r="1955">
      <c r="A1955" s="221">
        <v>2056.0</v>
      </c>
      <c r="B1955" s="221">
        <v>2876.0</v>
      </c>
      <c r="C1955" s="221">
        <v>10.0</v>
      </c>
    </row>
    <row r="1956">
      <c r="A1956" s="221">
        <v>2056.0</v>
      </c>
      <c r="B1956" s="221">
        <v>21037.0</v>
      </c>
      <c r="C1956" s="221">
        <v>6.0</v>
      </c>
    </row>
    <row r="1957">
      <c r="A1957" s="221">
        <v>2057.0</v>
      </c>
      <c r="B1957" s="221">
        <v>2867.0</v>
      </c>
      <c r="C1957" s="221">
        <v>18.0</v>
      </c>
    </row>
    <row r="1958">
      <c r="A1958" s="221">
        <v>2057.0</v>
      </c>
      <c r="B1958" s="221">
        <v>2868.0</v>
      </c>
      <c r="C1958" s="221">
        <v>13.0</v>
      </c>
    </row>
    <row r="1959">
      <c r="A1959" s="221">
        <v>2057.0</v>
      </c>
      <c r="B1959" s="221">
        <v>2869.0</v>
      </c>
      <c r="C1959" s="221">
        <v>27.0</v>
      </c>
    </row>
    <row r="1960">
      <c r="A1960" s="221">
        <v>2057.0</v>
      </c>
      <c r="B1960" s="221">
        <v>2870.0</v>
      </c>
      <c r="C1960" s="221">
        <v>27.0</v>
      </c>
    </row>
    <row r="1961">
      <c r="A1961" s="221">
        <v>2057.0</v>
      </c>
      <c r="B1961" s="221">
        <v>2871.0</v>
      </c>
      <c r="C1961" s="221">
        <v>18.0</v>
      </c>
    </row>
    <row r="1962">
      <c r="A1962" s="221">
        <v>2057.0</v>
      </c>
      <c r="B1962" s="221">
        <v>2872.0</v>
      </c>
      <c r="C1962" s="221">
        <v>18.0</v>
      </c>
    </row>
    <row r="1963">
      <c r="A1963" s="221">
        <v>2057.0</v>
      </c>
      <c r="B1963" s="221">
        <v>2875.0</v>
      </c>
      <c r="C1963" s="221">
        <v>27.0</v>
      </c>
    </row>
    <row r="1964">
      <c r="A1964" s="221">
        <v>2057.0</v>
      </c>
      <c r="B1964" s="221">
        <v>2876.0</v>
      </c>
      <c r="C1964" s="221">
        <v>13.0</v>
      </c>
    </row>
    <row r="1965">
      <c r="A1965" s="221">
        <v>2057.0</v>
      </c>
      <c r="B1965" s="221">
        <v>21037.0</v>
      </c>
      <c r="C1965" s="221">
        <v>8.0</v>
      </c>
    </row>
    <row r="1966">
      <c r="A1966" s="221">
        <v>2058.0</v>
      </c>
      <c r="B1966" s="221">
        <v>2867.0</v>
      </c>
      <c r="C1966" s="221">
        <v>4.0</v>
      </c>
    </row>
    <row r="1967">
      <c r="A1967" s="221">
        <v>2058.0</v>
      </c>
      <c r="B1967" s="221">
        <v>2868.0</v>
      </c>
      <c r="C1967" s="221">
        <v>3.0</v>
      </c>
    </row>
    <row r="1968">
      <c r="A1968" s="221">
        <v>2058.0</v>
      </c>
      <c r="B1968" s="221">
        <v>2869.0</v>
      </c>
      <c r="C1968" s="221">
        <v>6.0</v>
      </c>
    </row>
    <row r="1969">
      <c r="A1969" s="221">
        <v>2058.0</v>
      </c>
      <c r="B1969" s="221">
        <v>2870.0</v>
      </c>
      <c r="C1969" s="221">
        <v>6.0</v>
      </c>
    </row>
    <row r="1970">
      <c r="A1970" s="221">
        <v>2058.0</v>
      </c>
      <c r="B1970" s="221">
        <v>2871.0</v>
      </c>
      <c r="C1970" s="221">
        <v>4.0</v>
      </c>
    </row>
    <row r="1971">
      <c r="A1971" s="221">
        <v>2058.0</v>
      </c>
      <c r="B1971" s="221">
        <v>2872.0</v>
      </c>
      <c r="C1971" s="221">
        <v>4.0</v>
      </c>
    </row>
    <row r="1972">
      <c r="A1972" s="221">
        <v>2058.0</v>
      </c>
      <c r="B1972" s="221">
        <v>2875.0</v>
      </c>
      <c r="C1972" s="221">
        <v>6.0</v>
      </c>
    </row>
    <row r="1973">
      <c r="A1973" s="221">
        <v>2058.0</v>
      </c>
      <c r="B1973" s="221">
        <v>2876.0</v>
      </c>
      <c r="C1973" s="221">
        <v>3.0</v>
      </c>
    </row>
    <row r="1974">
      <c r="A1974" s="221">
        <v>2058.0</v>
      </c>
      <c r="B1974" s="221">
        <v>21037.0</v>
      </c>
      <c r="C1974" s="221">
        <v>1.0</v>
      </c>
    </row>
    <row r="1975">
      <c r="A1975" s="221">
        <v>2059.0</v>
      </c>
      <c r="B1975" s="221">
        <v>2867.0</v>
      </c>
      <c r="C1975" s="221">
        <v>7.0</v>
      </c>
    </row>
    <row r="1976">
      <c r="A1976" s="221">
        <v>2059.0</v>
      </c>
      <c r="B1976" s="221">
        <v>2868.0</v>
      </c>
      <c r="C1976" s="221">
        <v>5.0</v>
      </c>
    </row>
    <row r="1977">
      <c r="A1977" s="221">
        <v>2059.0</v>
      </c>
      <c r="B1977" s="221">
        <v>2869.0</v>
      </c>
      <c r="C1977" s="221">
        <v>11.0</v>
      </c>
    </row>
    <row r="1978">
      <c r="A1978" s="221">
        <v>2059.0</v>
      </c>
      <c r="B1978" s="221">
        <v>2870.0</v>
      </c>
      <c r="C1978" s="221">
        <v>11.0</v>
      </c>
    </row>
    <row r="1979">
      <c r="A1979" s="221">
        <v>2059.0</v>
      </c>
      <c r="B1979" s="221">
        <v>2871.0</v>
      </c>
      <c r="C1979" s="221">
        <v>7.0</v>
      </c>
    </row>
    <row r="1980">
      <c r="A1980" s="221">
        <v>2059.0</v>
      </c>
      <c r="B1980" s="221">
        <v>2872.0</v>
      </c>
      <c r="C1980" s="221">
        <v>7.0</v>
      </c>
    </row>
    <row r="1981">
      <c r="A1981" s="221">
        <v>2059.0</v>
      </c>
      <c r="B1981" s="221">
        <v>2875.0</v>
      </c>
      <c r="C1981" s="221">
        <v>11.0</v>
      </c>
    </row>
    <row r="1982">
      <c r="A1982" s="221">
        <v>2059.0</v>
      </c>
      <c r="B1982" s="221">
        <v>2876.0</v>
      </c>
      <c r="C1982" s="221">
        <v>5.0</v>
      </c>
    </row>
    <row r="1983">
      <c r="A1983" s="221">
        <v>2059.0</v>
      </c>
      <c r="B1983" s="221">
        <v>21037.0</v>
      </c>
      <c r="C1983" s="221">
        <v>3.0</v>
      </c>
    </row>
    <row r="1984">
      <c r="A1984" s="221">
        <v>2060.0</v>
      </c>
      <c r="B1984" s="221">
        <v>2867.0</v>
      </c>
      <c r="C1984" s="221">
        <v>11.0</v>
      </c>
    </row>
    <row r="1985">
      <c r="A1985" s="221">
        <v>2060.0</v>
      </c>
      <c r="B1985" s="221">
        <v>2868.0</v>
      </c>
      <c r="C1985" s="221">
        <v>8.0</v>
      </c>
    </row>
    <row r="1986">
      <c r="A1986" s="221">
        <v>2060.0</v>
      </c>
      <c r="B1986" s="221">
        <v>2869.0</v>
      </c>
      <c r="C1986" s="221">
        <v>17.0</v>
      </c>
    </row>
    <row r="1987">
      <c r="A1987" s="221">
        <v>2060.0</v>
      </c>
      <c r="B1987" s="221">
        <v>2870.0</v>
      </c>
      <c r="C1987" s="221">
        <v>17.0</v>
      </c>
    </row>
    <row r="1988">
      <c r="A1988" s="221">
        <v>2060.0</v>
      </c>
      <c r="B1988" s="221">
        <v>2871.0</v>
      </c>
      <c r="C1988" s="221">
        <v>11.0</v>
      </c>
    </row>
    <row r="1989">
      <c r="A1989" s="221">
        <v>2060.0</v>
      </c>
      <c r="B1989" s="221">
        <v>2872.0</v>
      </c>
      <c r="C1989" s="221">
        <v>11.0</v>
      </c>
    </row>
    <row r="1990">
      <c r="A1990" s="221">
        <v>2060.0</v>
      </c>
      <c r="B1990" s="221">
        <v>2875.0</v>
      </c>
      <c r="C1990" s="221">
        <v>17.0</v>
      </c>
    </row>
    <row r="1991">
      <c r="A1991" s="221">
        <v>2060.0</v>
      </c>
      <c r="B1991" s="221">
        <v>2876.0</v>
      </c>
      <c r="C1991" s="221">
        <v>8.0</v>
      </c>
    </row>
    <row r="1992">
      <c r="A1992" s="221">
        <v>2060.0</v>
      </c>
      <c r="B1992" s="221">
        <v>21037.0</v>
      </c>
      <c r="C1992" s="221">
        <v>4.0</v>
      </c>
    </row>
    <row r="1993">
      <c r="A1993" s="221">
        <v>2061.0</v>
      </c>
      <c r="B1993" s="221">
        <v>2867.0</v>
      </c>
      <c r="C1993" s="221">
        <v>14.0</v>
      </c>
    </row>
    <row r="1994">
      <c r="A1994" s="221">
        <v>2061.0</v>
      </c>
      <c r="B1994" s="221">
        <v>2868.0</v>
      </c>
      <c r="C1994" s="221">
        <v>10.0</v>
      </c>
    </row>
    <row r="1995">
      <c r="A1995" s="221">
        <v>2061.0</v>
      </c>
      <c r="B1995" s="221">
        <v>2869.0</v>
      </c>
      <c r="C1995" s="221">
        <v>21.0</v>
      </c>
    </row>
    <row r="1996">
      <c r="A1996" s="221">
        <v>2061.0</v>
      </c>
      <c r="B1996" s="221">
        <v>2870.0</v>
      </c>
      <c r="C1996" s="221">
        <v>21.0</v>
      </c>
    </row>
    <row r="1997">
      <c r="A1997" s="221">
        <v>2061.0</v>
      </c>
      <c r="B1997" s="221">
        <v>2871.0</v>
      </c>
      <c r="C1997" s="221">
        <v>14.0</v>
      </c>
    </row>
    <row r="1998">
      <c r="A1998" s="221">
        <v>2061.0</v>
      </c>
      <c r="B1998" s="221">
        <v>2872.0</v>
      </c>
      <c r="C1998" s="221">
        <v>14.0</v>
      </c>
    </row>
    <row r="1999">
      <c r="A1999" s="221">
        <v>2061.0</v>
      </c>
      <c r="B1999" s="221">
        <v>2875.0</v>
      </c>
      <c r="C1999" s="221">
        <v>21.0</v>
      </c>
    </row>
    <row r="2000">
      <c r="A2000" s="221">
        <v>2061.0</v>
      </c>
      <c r="B2000" s="221">
        <v>2876.0</v>
      </c>
      <c r="C2000" s="221">
        <v>10.0</v>
      </c>
    </row>
    <row r="2001">
      <c r="A2001" s="221">
        <v>2061.0</v>
      </c>
      <c r="B2001" s="221">
        <v>21037.0</v>
      </c>
      <c r="C2001" s="221">
        <v>6.0</v>
      </c>
    </row>
    <row r="2002">
      <c r="A2002" s="221">
        <v>2062.0</v>
      </c>
      <c r="B2002" s="221">
        <v>2867.0</v>
      </c>
      <c r="C2002" s="221">
        <v>18.0</v>
      </c>
    </row>
    <row r="2003">
      <c r="A2003" s="221">
        <v>2062.0</v>
      </c>
      <c r="B2003" s="221">
        <v>2868.0</v>
      </c>
      <c r="C2003" s="221">
        <v>13.0</v>
      </c>
    </row>
    <row r="2004">
      <c r="A2004" s="221">
        <v>2062.0</v>
      </c>
      <c r="B2004" s="221">
        <v>2869.0</v>
      </c>
      <c r="C2004" s="221">
        <v>27.0</v>
      </c>
    </row>
    <row r="2005">
      <c r="A2005" s="221">
        <v>2062.0</v>
      </c>
      <c r="B2005" s="221">
        <v>2870.0</v>
      </c>
      <c r="C2005" s="221">
        <v>27.0</v>
      </c>
    </row>
    <row r="2006">
      <c r="A2006" s="221">
        <v>2062.0</v>
      </c>
      <c r="B2006" s="221">
        <v>2871.0</v>
      </c>
      <c r="C2006" s="221">
        <v>18.0</v>
      </c>
    </row>
    <row r="2007">
      <c r="A2007" s="221">
        <v>2062.0</v>
      </c>
      <c r="B2007" s="221">
        <v>2872.0</v>
      </c>
      <c r="C2007" s="221">
        <v>18.0</v>
      </c>
    </row>
    <row r="2008">
      <c r="A2008" s="221">
        <v>2062.0</v>
      </c>
      <c r="B2008" s="221">
        <v>2875.0</v>
      </c>
      <c r="C2008" s="221">
        <v>27.0</v>
      </c>
    </row>
    <row r="2009">
      <c r="A2009" s="221">
        <v>2062.0</v>
      </c>
      <c r="B2009" s="221">
        <v>2876.0</v>
      </c>
      <c r="C2009" s="221">
        <v>13.0</v>
      </c>
    </row>
    <row r="2010">
      <c r="A2010" s="221">
        <v>2062.0</v>
      </c>
      <c r="B2010" s="221">
        <v>21037.0</v>
      </c>
      <c r="C2010" s="221">
        <v>8.0</v>
      </c>
    </row>
    <row r="2011">
      <c r="A2011" s="221">
        <v>2078.0</v>
      </c>
      <c r="B2011" s="221">
        <v>34.0</v>
      </c>
      <c r="C2011" s="221">
        <v>2500.0</v>
      </c>
    </row>
    <row r="2012">
      <c r="A2012" s="221">
        <v>2082.0</v>
      </c>
      <c r="B2012" s="221">
        <v>38.0</v>
      </c>
      <c r="C2012" s="221">
        <v>1.0</v>
      </c>
    </row>
    <row r="2013">
      <c r="A2013" s="221">
        <v>2082.0</v>
      </c>
      <c r="B2013" s="221">
        <v>39.0</v>
      </c>
      <c r="C2013" s="221">
        <v>1.0</v>
      </c>
    </row>
    <row r="2014">
      <c r="A2014" s="221">
        <v>2082.0</v>
      </c>
      <c r="B2014" s="221">
        <v>40.0</v>
      </c>
      <c r="C2014" s="221">
        <v>1.0</v>
      </c>
    </row>
    <row r="2015">
      <c r="A2015" s="221">
        <v>2083.0</v>
      </c>
      <c r="B2015" s="221">
        <v>34.0</v>
      </c>
      <c r="C2015" s="221">
        <v>1.0</v>
      </c>
    </row>
    <row r="2016">
      <c r="A2016" s="221">
        <v>2103.0</v>
      </c>
      <c r="B2016" s="221">
        <v>34.0</v>
      </c>
      <c r="C2016" s="221">
        <v>3814.0</v>
      </c>
    </row>
    <row r="2017">
      <c r="A2017" s="221">
        <v>2103.0</v>
      </c>
      <c r="B2017" s="221">
        <v>35.0</v>
      </c>
      <c r="C2017" s="221">
        <v>3163.0</v>
      </c>
    </row>
    <row r="2018">
      <c r="A2018" s="221">
        <v>2103.0</v>
      </c>
      <c r="B2018" s="221">
        <v>36.0</v>
      </c>
      <c r="C2018" s="221">
        <v>3.0</v>
      </c>
    </row>
    <row r="2019">
      <c r="A2019" s="221">
        <v>2103.0</v>
      </c>
      <c r="B2019" s="221">
        <v>37.0</v>
      </c>
      <c r="C2019" s="221">
        <v>2.0</v>
      </c>
    </row>
    <row r="2020">
      <c r="A2020" s="221">
        <v>2104.0</v>
      </c>
      <c r="B2020" s="221">
        <v>34.0</v>
      </c>
      <c r="C2020" s="221">
        <v>3814.0</v>
      </c>
    </row>
    <row r="2021">
      <c r="A2021" s="221">
        <v>2104.0</v>
      </c>
      <c r="B2021" s="221">
        <v>35.0</v>
      </c>
      <c r="C2021" s="221">
        <v>3163.0</v>
      </c>
    </row>
    <row r="2022">
      <c r="A2022" s="221">
        <v>2104.0</v>
      </c>
      <c r="B2022" s="221">
        <v>36.0</v>
      </c>
      <c r="C2022" s="221">
        <v>3.0</v>
      </c>
    </row>
    <row r="2023">
      <c r="A2023" s="221">
        <v>2104.0</v>
      </c>
      <c r="B2023" s="221">
        <v>37.0</v>
      </c>
      <c r="C2023" s="221">
        <v>2.0</v>
      </c>
    </row>
    <row r="2024">
      <c r="A2024" s="221">
        <v>2104.0</v>
      </c>
      <c r="B2024" s="221">
        <v>9840.0</v>
      </c>
      <c r="C2024" s="221">
        <v>8.0</v>
      </c>
    </row>
    <row r="2025">
      <c r="A2025" s="221">
        <v>2104.0</v>
      </c>
      <c r="B2025" s="221">
        <v>9842.0</v>
      </c>
      <c r="C2025" s="221">
        <v>9.0</v>
      </c>
    </row>
    <row r="2026">
      <c r="A2026" s="221">
        <v>2104.0</v>
      </c>
      <c r="B2026" s="221">
        <v>11399.0</v>
      </c>
      <c r="C2026" s="221">
        <v>5.0</v>
      </c>
    </row>
    <row r="2027">
      <c r="A2027" s="221">
        <v>2104.0</v>
      </c>
      <c r="B2027" s="221">
        <v>11536.0</v>
      </c>
      <c r="C2027" s="221">
        <v>8.0</v>
      </c>
    </row>
    <row r="2028">
      <c r="A2028" s="221">
        <v>2104.0</v>
      </c>
      <c r="B2028" s="221">
        <v>11538.0</v>
      </c>
      <c r="C2028" s="221">
        <v>5.0</v>
      </c>
    </row>
    <row r="2029">
      <c r="A2029" s="221">
        <v>2108.0</v>
      </c>
      <c r="B2029" s="221">
        <v>34.0</v>
      </c>
      <c r="C2029" s="221">
        <v>716.0</v>
      </c>
    </row>
    <row r="2030">
      <c r="A2030" s="221">
        <v>2108.0</v>
      </c>
      <c r="B2030" s="221">
        <v>35.0</v>
      </c>
      <c r="C2030" s="221">
        <v>154.0</v>
      </c>
    </row>
    <row r="2031">
      <c r="A2031" s="221">
        <v>2108.0</v>
      </c>
      <c r="B2031" s="221">
        <v>36.0</v>
      </c>
      <c r="C2031" s="221">
        <v>370.0</v>
      </c>
    </row>
    <row r="2032">
      <c r="A2032" s="221">
        <v>2108.0</v>
      </c>
      <c r="B2032" s="221">
        <v>37.0</v>
      </c>
      <c r="C2032" s="221">
        <v>3.0</v>
      </c>
    </row>
    <row r="2033">
      <c r="A2033" s="221">
        <v>2108.0</v>
      </c>
      <c r="B2033" s="221">
        <v>40.0</v>
      </c>
      <c r="C2033" s="221">
        <v>4.0</v>
      </c>
    </row>
    <row r="2034">
      <c r="A2034" s="221">
        <v>2109.0</v>
      </c>
      <c r="B2034" s="221">
        <v>34.0</v>
      </c>
      <c r="C2034" s="221">
        <v>716.0</v>
      </c>
    </row>
    <row r="2035">
      <c r="A2035" s="221">
        <v>2109.0</v>
      </c>
      <c r="B2035" s="221">
        <v>35.0</v>
      </c>
      <c r="C2035" s="221">
        <v>154.0</v>
      </c>
    </row>
    <row r="2036">
      <c r="A2036" s="221">
        <v>2109.0</v>
      </c>
      <c r="B2036" s="221">
        <v>36.0</v>
      </c>
      <c r="C2036" s="221">
        <v>370.0</v>
      </c>
    </row>
    <row r="2037">
      <c r="A2037" s="221">
        <v>2109.0</v>
      </c>
      <c r="B2037" s="221">
        <v>37.0</v>
      </c>
      <c r="C2037" s="221">
        <v>3.0</v>
      </c>
    </row>
    <row r="2038">
      <c r="A2038" s="221">
        <v>2109.0</v>
      </c>
      <c r="B2038" s="221">
        <v>40.0</v>
      </c>
      <c r="C2038" s="221">
        <v>4.0</v>
      </c>
    </row>
    <row r="2039">
      <c r="A2039" s="221">
        <v>2109.0</v>
      </c>
      <c r="B2039" s="221">
        <v>9840.0</v>
      </c>
      <c r="C2039" s="221">
        <v>8.0</v>
      </c>
    </row>
    <row r="2040">
      <c r="A2040" s="221">
        <v>2109.0</v>
      </c>
      <c r="B2040" s="221">
        <v>9842.0</v>
      </c>
      <c r="C2040" s="221">
        <v>14.0</v>
      </c>
    </row>
    <row r="2041">
      <c r="A2041" s="221">
        <v>2109.0</v>
      </c>
      <c r="B2041" s="221">
        <v>11399.0</v>
      </c>
      <c r="C2041" s="221">
        <v>8.0</v>
      </c>
    </row>
    <row r="2042">
      <c r="A2042" s="221">
        <v>2109.0</v>
      </c>
      <c r="B2042" s="221">
        <v>11535.0</v>
      </c>
      <c r="C2042" s="221">
        <v>6.0</v>
      </c>
    </row>
    <row r="2043">
      <c r="A2043" s="221">
        <v>2109.0</v>
      </c>
      <c r="B2043" s="221">
        <v>11541.0</v>
      </c>
      <c r="C2043" s="221">
        <v>5.0</v>
      </c>
    </row>
    <row r="2044">
      <c r="A2044" s="221">
        <v>2117.0</v>
      </c>
      <c r="B2044" s="221">
        <v>34.0</v>
      </c>
      <c r="C2044" s="221">
        <v>538.0</v>
      </c>
    </row>
    <row r="2045">
      <c r="A2045" s="221">
        <v>2117.0</v>
      </c>
      <c r="B2045" s="221">
        <v>35.0</v>
      </c>
      <c r="C2045" s="221">
        <v>52.0</v>
      </c>
    </row>
    <row r="2046">
      <c r="A2046" s="221">
        <v>2117.0</v>
      </c>
      <c r="B2046" s="221">
        <v>36.0</v>
      </c>
      <c r="C2046" s="221">
        <v>298.0</v>
      </c>
    </row>
    <row r="2047">
      <c r="A2047" s="221">
        <v>2117.0</v>
      </c>
      <c r="B2047" s="221">
        <v>37.0</v>
      </c>
      <c r="C2047" s="221">
        <v>9.0</v>
      </c>
    </row>
    <row r="2048">
      <c r="A2048" s="221">
        <v>2117.0</v>
      </c>
      <c r="B2048" s="221">
        <v>38.0</v>
      </c>
      <c r="C2048" s="221">
        <v>4.0</v>
      </c>
    </row>
    <row r="2049">
      <c r="A2049" s="221">
        <v>2117.0</v>
      </c>
      <c r="B2049" s="221">
        <v>39.0</v>
      </c>
      <c r="C2049" s="221">
        <v>4.0</v>
      </c>
    </row>
    <row r="2050">
      <c r="A2050" s="221">
        <v>2117.0</v>
      </c>
      <c r="B2050" s="221">
        <v>40.0</v>
      </c>
      <c r="C2050" s="221">
        <v>6.0</v>
      </c>
    </row>
    <row r="2051">
      <c r="A2051" s="221">
        <v>2117.0</v>
      </c>
      <c r="B2051" s="221">
        <v>9840.0</v>
      </c>
      <c r="C2051" s="221">
        <v>8.0</v>
      </c>
    </row>
    <row r="2052">
      <c r="A2052" s="221">
        <v>2117.0</v>
      </c>
      <c r="B2052" s="221">
        <v>9842.0</v>
      </c>
      <c r="C2052" s="221">
        <v>9.0</v>
      </c>
    </row>
    <row r="2053">
      <c r="A2053" s="221">
        <v>2117.0</v>
      </c>
      <c r="B2053" s="221">
        <v>11399.0</v>
      </c>
      <c r="C2053" s="221">
        <v>6.0</v>
      </c>
    </row>
    <row r="2054">
      <c r="A2054" s="221">
        <v>2117.0</v>
      </c>
      <c r="B2054" s="221">
        <v>11534.0</v>
      </c>
      <c r="C2054" s="221">
        <v>3.0</v>
      </c>
    </row>
    <row r="2055">
      <c r="A2055" s="221">
        <v>2117.0</v>
      </c>
      <c r="B2055" s="221">
        <v>11535.0</v>
      </c>
      <c r="C2055" s="221">
        <v>3.0</v>
      </c>
    </row>
    <row r="2056">
      <c r="A2056" s="221">
        <v>2117.0</v>
      </c>
      <c r="B2056" s="221">
        <v>11536.0</v>
      </c>
      <c r="C2056" s="221">
        <v>3.0</v>
      </c>
    </row>
    <row r="2057">
      <c r="A2057" s="221">
        <v>2117.0</v>
      </c>
      <c r="B2057" s="221">
        <v>11537.0</v>
      </c>
      <c r="C2057" s="221">
        <v>3.0</v>
      </c>
    </row>
    <row r="2058">
      <c r="A2058" s="221">
        <v>2117.0</v>
      </c>
      <c r="B2058" s="221">
        <v>11541.0</v>
      </c>
      <c r="C2058" s="221">
        <v>5.0</v>
      </c>
    </row>
    <row r="2059">
      <c r="A2059" s="221">
        <v>2161.0</v>
      </c>
      <c r="B2059" s="221">
        <v>34.0</v>
      </c>
      <c r="C2059" s="221">
        <v>13333.0</v>
      </c>
    </row>
    <row r="2060">
      <c r="A2060" s="221">
        <v>2161.0</v>
      </c>
      <c r="B2060" s="221">
        <v>35.0</v>
      </c>
      <c r="C2060" s="221">
        <v>12222.0</v>
      </c>
    </row>
    <row r="2061">
      <c r="A2061" s="221">
        <v>2161.0</v>
      </c>
      <c r="B2061" s="221">
        <v>36.0</v>
      </c>
      <c r="C2061" s="221">
        <v>1333.0</v>
      </c>
    </row>
    <row r="2062">
      <c r="A2062" s="221">
        <v>2161.0</v>
      </c>
      <c r="B2062" s="221">
        <v>37.0</v>
      </c>
      <c r="C2062" s="221">
        <v>278.0</v>
      </c>
    </row>
    <row r="2063">
      <c r="A2063" s="221">
        <v>2161.0</v>
      </c>
      <c r="B2063" s="221">
        <v>38.0</v>
      </c>
      <c r="C2063" s="221">
        <v>83.0</v>
      </c>
    </row>
    <row r="2064">
      <c r="A2064" s="221">
        <v>2161.0</v>
      </c>
      <c r="B2064" s="221">
        <v>39.0</v>
      </c>
      <c r="C2064" s="221">
        <v>22.0</v>
      </c>
    </row>
    <row r="2065">
      <c r="A2065" s="221">
        <v>2161.0</v>
      </c>
      <c r="B2065" s="221">
        <v>40.0</v>
      </c>
      <c r="C2065" s="221">
        <v>12.0</v>
      </c>
    </row>
    <row r="2066">
      <c r="A2066" s="221">
        <v>2165.0</v>
      </c>
      <c r="B2066" s="221">
        <v>34.0</v>
      </c>
      <c r="C2066" s="221">
        <v>1867.0</v>
      </c>
    </row>
    <row r="2067">
      <c r="A2067" s="221">
        <v>2165.0</v>
      </c>
      <c r="B2067" s="221">
        <v>35.0</v>
      </c>
      <c r="C2067" s="221">
        <v>144.0</v>
      </c>
    </row>
    <row r="2068">
      <c r="A2068" s="221">
        <v>2165.0</v>
      </c>
      <c r="B2068" s="221">
        <v>36.0</v>
      </c>
      <c r="C2068" s="221">
        <v>17.0</v>
      </c>
    </row>
    <row r="2069">
      <c r="A2069" s="221">
        <v>2165.0</v>
      </c>
      <c r="B2069" s="221">
        <v>38.0</v>
      </c>
      <c r="C2069" s="221">
        <v>2.0</v>
      </c>
    </row>
    <row r="2070">
      <c r="A2070" s="221">
        <v>2165.0</v>
      </c>
      <c r="B2070" s="221">
        <v>39.0</v>
      </c>
      <c r="C2070" s="221">
        <v>4.0</v>
      </c>
    </row>
    <row r="2071">
      <c r="A2071" s="221">
        <v>2173.0</v>
      </c>
      <c r="B2071" s="221">
        <v>34.0</v>
      </c>
      <c r="C2071" s="221">
        <v>3133.0</v>
      </c>
    </row>
    <row r="2072">
      <c r="A2072" s="221">
        <v>2173.0</v>
      </c>
      <c r="B2072" s="221">
        <v>35.0</v>
      </c>
      <c r="C2072" s="221">
        <v>160.0</v>
      </c>
    </row>
    <row r="2073">
      <c r="A2073" s="221">
        <v>2173.0</v>
      </c>
      <c r="B2073" s="221">
        <v>36.0</v>
      </c>
      <c r="C2073" s="221">
        <v>154.0</v>
      </c>
    </row>
    <row r="2074">
      <c r="A2074" s="221">
        <v>2173.0</v>
      </c>
      <c r="B2074" s="221">
        <v>37.0</v>
      </c>
      <c r="C2074" s="221">
        <v>1.0</v>
      </c>
    </row>
    <row r="2075">
      <c r="A2075" s="221">
        <v>2173.0</v>
      </c>
      <c r="B2075" s="221">
        <v>38.0</v>
      </c>
      <c r="C2075" s="221">
        <v>8.0</v>
      </c>
    </row>
    <row r="2076">
      <c r="A2076" s="221">
        <v>2173.0</v>
      </c>
      <c r="B2076" s="221">
        <v>39.0</v>
      </c>
      <c r="C2076" s="221">
        <v>2.0</v>
      </c>
    </row>
    <row r="2077">
      <c r="A2077" s="221">
        <v>2175.0</v>
      </c>
      <c r="B2077" s="221">
        <v>34.0</v>
      </c>
      <c r="C2077" s="221">
        <v>3133.0</v>
      </c>
    </row>
    <row r="2078">
      <c r="A2078" s="221">
        <v>2175.0</v>
      </c>
      <c r="B2078" s="221">
        <v>35.0</v>
      </c>
      <c r="C2078" s="221">
        <v>160.0</v>
      </c>
    </row>
    <row r="2079">
      <c r="A2079" s="221">
        <v>2175.0</v>
      </c>
      <c r="B2079" s="221">
        <v>36.0</v>
      </c>
      <c r="C2079" s="221">
        <v>154.0</v>
      </c>
    </row>
    <row r="2080">
      <c r="A2080" s="221">
        <v>2175.0</v>
      </c>
      <c r="B2080" s="221">
        <v>37.0</v>
      </c>
      <c r="C2080" s="221">
        <v>1.0</v>
      </c>
    </row>
    <row r="2081">
      <c r="A2081" s="221">
        <v>2175.0</v>
      </c>
      <c r="B2081" s="221">
        <v>38.0</v>
      </c>
      <c r="C2081" s="221">
        <v>8.0</v>
      </c>
    </row>
    <row r="2082">
      <c r="A2082" s="221">
        <v>2175.0</v>
      </c>
      <c r="B2082" s="221">
        <v>39.0</v>
      </c>
      <c r="C2082" s="221">
        <v>2.0</v>
      </c>
    </row>
    <row r="2083">
      <c r="A2083" s="221">
        <v>2175.0</v>
      </c>
      <c r="B2083" s="221">
        <v>9834.0</v>
      </c>
      <c r="C2083" s="221">
        <v>3.0</v>
      </c>
    </row>
    <row r="2084">
      <c r="A2084" s="221">
        <v>2175.0</v>
      </c>
      <c r="B2084" s="221">
        <v>9848.0</v>
      </c>
      <c r="C2084" s="221">
        <v>3.0</v>
      </c>
    </row>
    <row r="2085">
      <c r="A2085" s="221">
        <v>2175.0</v>
      </c>
      <c r="B2085" s="221">
        <v>11399.0</v>
      </c>
      <c r="C2085" s="221">
        <v>3.0</v>
      </c>
    </row>
    <row r="2086">
      <c r="A2086" s="221">
        <v>2175.0</v>
      </c>
      <c r="B2086" s="221">
        <v>11689.0</v>
      </c>
      <c r="C2086" s="221">
        <v>1.0</v>
      </c>
    </row>
    <row r="2087">
      <c r="A2087" s="221">
        <v>2178.0</v>
      </c>
      <c r="B2087" s="221">
        <v>34.0</v>
      </c>
      <c r="C2087" s="221">
        <v>37289.0</v>
      </c>
    </row>
    <row r="2088">
      <c r="A2088" s="221">
        <v>2178.0</v>
      </c>
      <c r="B2088" s="221">
        <v>35.0</v>
      </c>
      <c r="C2088" s="221">
        <v>8333.0</v>
      </c>
    </row>
    <row r="2089">
      <c r="A2089" s="221">
        <v>2178.0</v>
      </c>
      <c r="B2089" s="221">
        <v>39.0</v>
      </c>
      <c r="C2089" s="221">
        <v>67.0</v>
      </c>
    </row>
    <row r="2090">
      <c r="A2090" s="221">
        <v>2180.0</v>
      </c>
      <c r="B2090" s="221">
        <v>34.0</v>
      </c>
      <c r="C2090" s="221">
        <v>18756.0</v>
      </c>
    </row>
    <row r="2091">
      <c r="A2091" s="221">
        <v>2180.0</v>
      </c>
      <c r="B2091" s="221">
        <v>39.0</v>
      </c>
      <c r="C2091" s="221">
        <v>56.0</v>
      </c>
    </row>
    <row r="2092">
      <c r="A2092" s="221">
        <v>2180.0</v>
      </c>
      <c r="B2092" s="221">
        <v>40.0</v>
      </c>
      <c r="C2092" s="221">
        <v>22.0</v>
      </c>
    </row>
    <row r="2093">
      <c r="A2093" s="221">
        <v>2182.0</v>
      </c>
      <c r="B2093" s="221">
        <v>34.0</v>
      </c>
      <c r="C2093" s="221">
        <v>39889.0</v>
      </c>
    </row>
    <row r="2094">
      <c r="A2094" s="221">
        <v>2182.0</v>
      </c>
      <c r="B2094" s="221">
        <v>35.0</v>
      </c>
      <c r="C2094" s="221">
        <v>29389.0</v>
      </c>
    </row>
    <row r="2095">
      <c r="A2095" s="221">
        <v>2182.0</v>
      </c>
      <c r="B2095" s="221">
        <v>36.0</v>
      </c>
      <c r="C2095" s="221">
        <v>289.0</v>
      </c>
    </row>
    <row r="2096">
      <c r="A2096" s="221">
        <v>2182.0</v>
      </c>
      <c r="B2096" s="221">
        <v>37.0</v>
      </c>
      <c r="C2096" s="221">
        <v>22.0</v>
      </c>
    </row>
    <row r="2097">
      <c r="A2097" s="221">
        <v>2182.0</v>
      </c>
      <c r="B2097" s="221">
        <v>38.0</v>
      </c>
      <c r="C2097" s="221">
        <v>22.0</v>
      </c>
    </row>
    <row r="2098">
      <c r="A2098" s="221">
        <v>2182.0</v>
      </c>
      <c r="B2098" s="221">
        <v>39.0</v>
      </c>
      <c r="C2098" s="221">
        <v>11.0</v>
      </c>
    </row>
    <row r="2099">
      <c r="A2099" s="221">
        <v>2183.0</v>
      </c>
      <c r="B2099" s="221">
        <v>34.0</v>
      </c>
      <c r="C2099" s="221">
        <v>3413.0</v>
      </c>
    </row>
    <row r="2100">
      <c r="A2100" s="221">
        <v>2183.0</v>
      </c>
      <c r="B2100" s="221">
        <v>35.0</v>
      </c>
      <c r="C2100" s="221">
        <v>2.0</v>
      </c>
    </row>
    <row r="2101">
      <c r="A2101" s="221">
        <v>2183.0</v>
      </c>
      <c r="B2101" s="221">
        <v>36.0</v>
      </c>
      <c r="C2101" s="221">
        <v>224.0</v>
      </c>
    </row>
    <row r="2102">
      <c r="A2102" s="221">
        <v>2183.0</v>
      </c>
      <c r="B2102" s="221">
        <v>37.0</v>
      </c>
      <c r="C2102" s="221">
        <v>11.0</v>
      </c>
    </row>
    <row r="2103">
      <c r="A2103" s="221">
        <v>2183.0</v>
      </c>
      <c r="B2103" s="221">
        <v>39.0</v>
      </c>
      <c r="C2103" s="221">
        <v>4.0</v>
      </c>
    </row>
    <row r="2104">
      <c r="A2104" s="221">
        <v>2185.0</v>
      </c>
      <c r="B2104" s="221">
        <v>34.0</v>
      </c>
      <c r="C2104" s="221">
        <v>3413.0</v>
      </c>
    </row>
    <row r="2105">
      <c r="A2105" s="221">
        <v>2185.0</v>
      </c>
      <c r="B2105" s="221">
        <v>35.0</v>
      </c>
      <c r="C2105" s="221">
        <v>2.0</v>
      </c>
    </row>
    <row r="2106">
      <c r="A2106" s="221">
        <v>2185.0</v>
      </c>
      <c r="B2106" s="221">
        <v>36.0</v>
      </c>
      <c r="C2106" s="221">
        <v>224.0</v>
      </c>
    </row>
    <row r="2107">
      <c r="A2107" s="221">
        <v>2185.0</v>
      </c>
      <c r="B2107" s="221">
        <v>37.0</v>
      </c>
      <c r="C2107" s="221">
        <v>11.0</v>
      </c>
    </row>
    <row r="2108">
      <c r="A2108" s="221">
        <v>2185.0</v>
      </c>
      <c r="B2108" s="221">
        <v>39.0</v>
      </c>
      <c r="C2108" s="221">
        <v>4.0</v>
      </c>
    </row>
    <row r="2109">
      <c r="A2109" s="221">
        <v>2185.0</v>
      </c>
      <c r="B2109" s="221">
        <v>9834.0</v>
      </c>
      <c r="C2109" s="221">
        <v>3.0</v>
      </c>
    </row>
    <row r="2110">
      <c r="A2110" s="221">
        <v>2185.0</v>
      </c>
      <c r="B2110" s="221">
        <v>9848.0</v>
      </c>
      <c r="C2110" s="221">
        <v>3.0</v>
      </c>
    </row>
    <row r="2111">
      <c r="A2111" s="221">
        <v>2185.0</v>
      </c>
      <c r="B2111" s="221">
        <v>11399.0</v>
      </c>
      <c r="C2111" s="221">
        <v>3.0</v>
      </c>
    </row>
    <row r="2112">
      <c r="A2112" s="221">
        <v>2185.0</v>
      </c>
      <c r="B2112" s="221">
        <v>11688.0</v>
      </c>
      <c r="C2112" s="221">
        <v>1.0</v>
      </c>
    </row>
    <row r="2113">
      <c r="A2113" s="221">
        <v>2188.0</v>
      </c>
      <c r="B2113" s="221">
        <v>34.0</v>
      </c>
      <c r="C2113" s="221">
        <v>39244.0</v>
      </c>
    </row>
    <row r="2114">
      <c r="A2114" s="221">
        <v>2188.0</v>
      </c>
      <c r="B2114" s="221">
        <v>35.0</v>
      </c>
      <c r="C2114" s="221">
        <v>3556.0</v>
      </c>
    </row>
    <row r="2115">
      <c r="A2115" s="221">
        <v>2188.0</v>
      </c>
      <c r="B2115" s="221">
        <v>36.0</v>
      </c>
      <c r="C2115" s="221">
        <v>278.0</v>
      </c>
    </row>
    <row r="2116">
      <c r="A2116" s="221">
        <v>2188.0</v>
      </c>
      <c r="B2116" s="221">
        <v>40.0</v>
      </c>
      <c r="C2116" s="221">
        <v>33.0</v>
      </c>
    </row>
    <row r="2117">
      <c r="A2117" s="221">
        <v>2193.0</v>
      </c>
      <c r="B2117" s="221">
        <v>34.0</v>
      </c>
      <c r="C2117" s="221">
        <v>8516.0</v>
      </c>
    </row>
    <row r="2118">
      <c r="A2118" s="221">
        <v>2193.0</v>
      </c>
      <c r="B2118" s="221">
        <v>36.0</v>
      </c>
      <c r="C2118" s="221">
        <v>627.0</v>
      </c>
    </row>
    <row r="2119">
      <c r="A2119" s="221">
        <v>2193.0</v>
      </c>
      <c r="B2119" s="221">
        <v>37.0</v>
      </c>
      <c r="C2119" s="221">
        <v>9.0</v>
      </c>
    </row>
    <row r="2120">
      <c r="A2120" s="221">
        <v>2193.0</v>
      </c>
      <c r="B2120" s="221">
        <v>38.0</v>
      </c>
      <c r="C2120" s="221">
        <v>2.0</v>
      </c>
    </row>
    <row r="2121">
      <c r="A2121" s="221">
        <v>2193.0</v>
      </c>
      <c r="B2121" s="221">
        <v>39.0</v>
      </c>
      <c r="C2121" s="221">
        <v>8.0</v>
      </c>
    </row>
    <row r="2122">
      <c r="A2122" s="221">
        <v>2193.0</v>
      </c>
      <c r="B2122" s="221">
        <v>40.0</v>
      </c>
      <c r="C2122" s="221">
        <v>4.0</v>
      </c>
    </row>
    <row r="2123">
      <c r="A2123" s="221">
        <v>2195.0</v>
      </c>
      <c r="B2123" s="221">
        <v>34.0</v>
      </c>
      <c r="C2123" s="221">
        <v>8516.0</v>
      </c>
    </row>
    <row r="2124">
      <c r="A2124" s="221">
        <v>2195.0</v>
      </c>
      <c r="B2124" s="221">
        <v>36.0</v>
      </c>
      <c r="C2124" s="221">
        <v>627.0</v>
      </c>
    </row>
    <row r="2125">
      <c r="A2125" s="221">
        <v>2195.0</v>
      </c>
      <c r="B2125" s="221">
        <v>37.0</v>
      </c>
      <c r="C2125" s="221">
        <v>9.0</v>
      </c>
    </row>
    <row r="2126">
      <c r="A2126" s="221">
        <v>2195.0</v>
      </c>
      <c r="B2126" s="221">
        <v>38.0</v>
      </c>
      <c r="C2126" s="221">
        <v>2.0</v>
      </c>
    </row>
    <row r="2127">
      <c r="A2127" s="221">
        <v>2195.0</v>
      </c>
      <c r="B2127" s="221">
        <v>39.0</v>
      </c>
      <c r="C2127" s="221">
        <v>8.0</v>
      </c>
    </row>
    <row r="2128">
      <c r="A2128" s="221">
        <v>2195.0</v>
      </c>
      <c r="B2128" s="221">
        <v>40.0</v>
      </c>
      <c r="C2128" s="221">
        <v>4.0</v>
      </c>
    </row>
    <row r="2129">
      <c r="A2129" s="221">
        <v>2195.0</v>
      </c>
      <c r="B2129" s="221">
        <v>9834.0</v>
      </c>
      <c r="C2129" s="221">
        <v>6.0</v>
      </c>
    </row>
    <row r="2130">
      <c r="A2130" s="221">
        <v>2195.0</v>
      </c>
      <c r="B2130" s="221">
        <v>9848.0</v>
      </c>
      <c r="C2130" s="221">
        <v>6.0</v>
      </c>
    </row>
    <row r="2131">
      <c r="A2131" s="221">
        <v>2195.0</v>
      </c>
      <c r="B2131" s="221">
        <v>11399.0</v>
      </c>
      <c r="C2131" s="221">
        <v>6.0</v>
      </c>
    </row>
    <row r="2132">
      <c r="A2132" s="221">
        <v>2195.0</v>
      </c>
      <c r="B2132" s="221">
        <v>11689.0</v>
      </c>
      <c r="C2132" s="221">
        <v>3.0</v>
      </c>
    </row>
    <row r="2133">
      <c r="A2133" s="221">
        <v>2203.0</v>
      </c>
      <c r="B2133" s="221">
        <v>34.0</v>
      </c>
      <c r="C2133" s="221">
        <v>471.0</v>
      </c>
    </row>
    <row r="2134">
      <c r="A2134" s="221">
        <v>2203.0</v>
      </c>
      <c r="B2134" s="221">
        <v>36.0</v>
      </c>
      <c r="C2134" s="221">
        <v>4.0</v>
      </c>
    </row>
    <row r="2135">
      <c r="A2135" s="221">
        <v>2203.0</v>
      </c>
      <c r="B2135" s="221">
        <v>38.0</v>
      </c>
      <c r="C2135" s="221">
        <v>2.0</v>
      </c>
    </row>
    <row r="2136">
      <c r="A2136" s="221">
        <v>2205.0</v>
      </c>
      <c r="B2136" s="221">
        <v>34.0</v>
      </c>
      <c r="C2136" s="221">
        <v>471.0</v>
      </c>
    </row>
    <row r="2137">
      <c r="A2137" s="221">
        <v>2205.0</v>
      </c>
      <c r="B2137" s="221">
        <v>36.0</v>
      </c>
      <c r="C2137" s="221">
        <v>4.0</v>
      </c>
    </row>
    <row r="2138">
      <c r="A2138" s="221">
        <v>2205.0</v>
      </c>
      <c r="B2138" s="221">
        <v>38.0</v>
      </c>
      <c r="C2138" s="221">
        <v>2.0</v>
      </c>
    </row>
    <row r="2139">
      <c r="A2139" s="221">
        <v>2205.0</v>
      </c>
      <c r="B2139" s="221">
        <v>9834.0</v>
      </c>
      <c r="C2139" s="221">
        <v>1.0</v>
      </c>
    </row>
    <row r="2140">
      <c r="A2140" s="221">
        <v>2205.0</v>
      </c>
      <c r="B2140" s="221">
        <v>9848.0</v>
      </c>
      <c r="C2140" s="221">
        <v>1.0</v>
      </c>
    </row>
    <row r="2141">
      <c r="A2141" s="221">
        <v>2205.0</v>
      </c>
      <c r="B2141" s="221">
        <v>11399.0</v>
      </c>
      <c r="C2141" s="221">
        <v>1.0</v>
      </c>
    </row>
    <row r="2142">
      <c r="A2142" s="221">
        <v>2205.0</v>
      </c>
      <c r="B2142" s="221">
        <v>11689.0</v>
      </c>
      <c r="C2142" s="221">
        <v>1.0</v>
      </c>
    </row>
    <row r="2143">
      <c r="A2143" s="221">
        <v>2210.0</v>
      </c>
      <c r="B2143" s="221">
        <v>34.0</v>
      </c>
      <c r="C2143" s="221">
        <v>1876.0</v>
      </c>
    </row>
    <row r="2144">
      <c r="A2144" s="221">
        <v>2210.0</v>
      </c>
      <c r="B2144" s="221">
        <v>39.0</v>
      </c>
      <c r="C2144" s="221">
        <v>12.0</v>
      </c>
    </row>
    <row r="2145">
      <c r="A2145" s="221">
        <v>2210.0</v>
      </c>
      <c r="B2145" s="221">
        <v>40.0</v>
      </c>
      <c r="C2145" s="221">
        <v>4.0</v>
      </c>
    </row>
    <row r="2146">
      <c r="A2146" s="221">
        <v>2212.0</v>
      </c>
      <c r="B2146" s="221">
        <v>34.0</v>
      </c>
      <c r="C2146" s="221">
        <v>820.0</v>
      </c>
    </row>
    <row r="2147">
      <c r="A2147" s="221">
        <v>2212.0</v>
      </c>
      <c r="B2147" s="221">
        <v>38.0</v>
      </c>
      <c r="C2147" s="221">
        <v>2.0</v>
      </c>
    </row>
    <row r="2148">
      <c r="A2148" s="221">
        <v>2233.0</v>
      </c>
      <c r="B2148" s="221">
        <v>2867.0</v>
      </c>
      <c r="C2148" s="221">
        <v>8.0</v>
      </c>
    </row>
    <row r="2149">
      <c r="A2149" s="221">
        <v>2233.0</v>
      </c>
      <c r="B2149" s="221">
        <v>2871.0</v>
      </c>
      <c r="C2149" s="221">
        <v>8.0</v>
      </c>
    </row>
    <row r="2150">
      <c r="A2150" s="221">
        <v>2233.0</v>
      </c>
      <c r="B2150" s="221">
        <v>2872.0</v>
      </c>
      <c r="C2150" s="221">
        <v>8.0</v>
      </c>
    </row>
    <row r="2151">
      <c r="A2151" s="221">
        <v>2233.0</v>
      </c>
      <c r="B2151" s="221">
        <v>2876.0</v>
      </c>
      <c r="C2151" s="221">
        <v>8.0</v>
      </c>
    </row>
    <row r="2152">
      <c r="A2152" s="221">
        <v>2252.0</v>
      </c>
      <c r="B2152" s="221">
        <v>34.0</v>
      </c>
      <c r="C2152" s="221">
        <v>100000.0</v>
      </c>
    </row>
    <row r="2153">
      <c r="A2153" s="221">
        <v>2252.0</v>
      </c>
      <c r="B2153" s="221">
        <v>35.0</v>
      </c>
      <c r="C2153" s="221">
        <v>50000.0</v>
      </c>
    </row>
    <row r="2154">
      <c r="A2154" s="221">
        <v>2258.0</v>
      </c>
      <c r="B2154" s="221">
        <v>34.0</v>
      </c>
      <c r="C2154" s="221">
        <v>236.0</v>
      </c>
    </row>
    <row r="2155">
      <c r="A2155" s="221">
        <v>2258.0</v>
      </c>
      <c r="B2155" s="221">
        <v>35.0</v>
      </c>
      <c r="C2155" s="221">
        <v>3413.0</v>
      </c>
    </row>
    <row r="2156">
      <c r="A2156" s="221">
        <v>2258.0</v>
      </c>
      <c r="B2156" s="221">
        <v>9842.0</v>
      </c>
      <c r="C2156" s="221">
        <v>14.0</v>
      </c>
    </row>
    <row r="2157">
      <c r="A2157" s="221">
        <v>2258.0</v>
      </c>
      <c r="B2157" s="221">
        <v>11399.0</v>
      </c>
      <c r="C2157" s="221">
        <v>5.0</v>
      </c>
    </row>
    <row r="2158">
      <c r="A2158" s="221">
        <v>2258.0</v>
      </c>
      <c r="B2158" s="221">
        <v>11534.0</v>
      </c>
      <c r="C2158" s="221">
        <v>1.0</v>
      </c>
    </row>
    <row r="2159">
      <c r="A2159" s="221">
        <v>2258.0</v>
      </c>
      <c r="B2159" s="221">
        <v>11535.0</v>
      </c>
      <c r="C2159" s="221">
        <v>1.0</v>
      </c>
    </row>
    <row r="2160">
      <c r="A2160" s="221">
        <v>2258.0</v>
      </c>
      <c r="B2160" s="221">
        <v>11536.0</v>
      </c>
      <c r="C2160" s="221">
        <v>1.0</v>
      </c>
    </row>
    <row r="2161">
      <c r="A2161" s="221">
        <v>2258.0</v>
      </c>
      <c r="B2161" s="221">
        <v>11537.0</v>
      </c>
      <c r="C2161" s="221">
        <v>1.0</v>
      </c>
    </row>
    <row r="2162">
      <c r="A2162" s="221">
        <v>2258.0</v>
      </c>
      <c r="B2162" s="221">
        <v>11541.0</v>
      </c>
      <c r="C2162" s="221">
        <v>5.0</v>
      </c>
    </row>
    <row r="2163">
      <c r="A2163" s="221">
        <v>2259.0</v>
      </c>
      <c r="B2163" s="221">
        <v>34.0</v>
      </c>
      <c r="C2163" s="221">
        <v>236.0</v>
      </c>
    </row>
    <row r="2164">
      <c r="A2164" s="221">
        <v>2259.0</v>
      </c>
      <c r="B2164" s="221">
        <v>35.0</v>
      </c>
      <c r="C2164" s="221">
        <v>3413.0</v>
      </c>
    </row>
    <row r="2165">
      <c r="A2165" s="221">
        <v>2259.0</v>
      </c>
      <c r="B2165" s="221">
        <v>9842.0</v>
      </c>
      <c r="C2165" s="221">
        <v>9.0</v>
      </c>
    </row>
    <row r="2166">
      <c r="A2166" s="221">
        <v>2259.0</v>
      </c>
      <c r="B2166" s="221">
        <v>11399.0</v>
      </c>
      <c r="C2166" s="221">
        <v>5.0</v>
      </c>
    </row>
    <row r="2167">
      <c r="A2167" s="221">
        <v>2259.0</v>
      </c>
      <c r="B2167" s="221">
        <v>11534.0</v>
      </c>
      <c r="C2167" s="221">
        <v>6.0</v>
      </c>
    </row>
    <row r="2168">
      <c r="A2168" s="221">
        <v>2259.0</v>
      </c>
      <c r="B2168" s="221">
        <v>11540.0</v>
      </c>
      <c r="C2168" s="221">
        <v>5.0</v>
      </c>
    </row>
    <row r="2169">
      <c r="A2169" s="221">
        <v>2260.0</v>
      </c>
      <c r="B2169" s="221">
        <v>34.0</v>
      </c>
      <c r="C2169" s="221">
        <v>236.0</v>
      </c>
    </row>
    <row r="2170">
      <c r="A2170" s="221">
        <v>2260.0</v>
      </c>
      <c r="B2170" s="221">
        <v>35.0</v>
      </c>
      <c r="C2170" s="221">
        <v>3413.0</v>
      </c>
    </row>
    <row r="2171">
      <c r="A2171" s="221">
        <v>2260.0</v>
      </c>
      <c r="B2171" s="221">
        <v>9842.0</v>
      </c>
      <c r="C2171" s="221">
        <v>9.0</v>
      </c>
    </row>
    <row r="2172">
      <c r="A2172" s="221">
        <v>2260.0</v>
      </c>
      <c r="B2172" s="221">
        <v>11399.0</v>
      </c>
      <c r="C2172" s="221">
        <v>5.0</v>
      </c>
    </row>
    <row r="2173">
      <c r="A2173" s="221">
        <v>2260.0</v>
      </c>
      <c r="B2173" s="221">
        <v>11536.0</v>
      </c>
      <c r="C2173" s="221">
        <v>6.0</v>
      </c>
    </row>
    <row r="2174">
      <c r="A2174" s="221">
        <v>2260.0</v>
      </c>
      <c r="B2174" s="221">
        <v>11538.0</v>
      </c>
      <c r="C2174" s="221">
        <v>5.0</v>
      </c>
    </row>
    <row r="2175">
      <c r="A2175" s="221">
        <v>2261.0</v>
      </c>
      <c r="B2175" s="221">
        <v>34.0</v>
      </c>
      <c r="C2175" s="221">
        <v>236.0</v>
      </c>
    </row>
    <row r="2176">
      <c r="A2176" s="221">
        <v>2261.0</v>
      </c>
      <c r="B2176" s="221">
        <v>35.0</v>
      </c>
      <c r="C2176" s="221">
        <v>3413.0</v>
      </c>
    </row>
    <row r="2177">
      <c r="A2177" s="221">
        <v>2261.0</v>
      </c>
      <c r="B2177" s="221">
        <v>9842.0</v>
      </c>
      <c r="C2177" s="221">
        <v>9.0</v>
      </c>
    </row>
    <row r="2178">
      <c r="A2178" s="221">
        <v>2261.0</v>
      </c>
      <c r="B2178" s="221">
        <v>11399.0</v>
      </c>
      <c r="C2178" s="221">
        <v>5.0</v>
      </c>
    </row>
    <row r="2179">
      <c r="A2179" s="221">
        <v>2261.0</v>
      </c>
      <c r="B2179" s="221">
        <v>11535.0</v>
      </c>
      <c r="C2179" s="221">
        <v>6.0</v>
      </c>
    </row>
    <row r="2180">
      <c r="A2180" s="221">
        <v>2261.0</v>
      </c>
      <c r="B2180" s="221">
        <v>11541.0</v>
      </c>
      <c r="C2180" s="221">
        <v>5.0</v>
      </c>
    </row>
    <row r="2181">
      <c r="A2181" s="221">
        <v>2262.0</v>
      </c>
      <c r="B2181" s="221">
        <v>34.0</v>
      </c>
      <c r="C2181" s="221">
        <v>236.0</v>
      </c>
    </row>
    <row r="2182">
      <c r="A2182" s="221">
        <v>2262.0</v>
      </c>
      <c r="B2182" s="221">
        <v>35.0</v>
      </c>
      <c r="C2182" s="221">
        <v>3413.0</v>
      </c>
    </row>
    <row r="2183">
      <c r="A2183" s="221">
        <v>2262.0</v>
      </c>
      <c r="B2183" s="221">
        <v>9842.0</v>
      </c>
      <c r="C2183" s="221">
        <v>9.0</v>
      </c>
    </row>
    <row r="2184">
      <c r="A2184" s="221">
        <v>2262.0</v>
      </c>
      <c r="B2184" s="221">
        <v>11399.0</v>
      </c>
      <c r="C2184" s="221">
        <v>5.0</v>
      </c>
    </row>
    <row r="2185">
      <c r="A2185" s="221">
        <v>2262.0</v>
      </c>
      <c r="B2185" s="221">
        <v>11537.0</v>
      </c>
      <c r="C2185" s="221">
        <v>6.0</v>
      </c>
    </row>
    <row r="2186">
      <c r="A2186" s="221">
        <v>2262.0</v>
      </c>
      <c r="B2186" s="221">
        <v>11539.0</v>
      </c>
      <c r="C2186" s="221">
        <v>5.0</v>
      </c>
    </row>
    <row r="2187">
      <c r="A2187" s="221">
        <v>2281.0</v>
      </c>
      <c r="B2187" s="221">
        <v>34.0</v>
      </c>
      <c r="C2187" s="221">
        <v>8071.0</v>
      </c>
    </row>
    <row r="2188">
      <c r="A2188" s="221">
        <v>2281.0</v>
      </c>
      <c r="B2188" s="221">
        <v>35.0</v>
      </c>
      <c r="C2188" s="221">
        <v>7488.0</v>
      </c>
    </row>
    <row r="2189">
      <c r="A2189" s="221">
        <v>2281.0</v>
      </c>
      <c r="B2189" s="221">
        <v>36.0</v>
      </c>
      <c r="C2189" s="221">
        <v>219.0</v>
      </c>
    </row>
    <row r="2190">
      <c r="A2190" s="221">
        <v>2281.0</v>
      </c>
      <c r="B2190" s="221">
        <v>37.0</v>
      </c>
      <c r="C2190" s="221">
        <v>2.0</v>
      </c>
    </row>
    <row r="2191">
      <c r="A2191" s="221">
        <v>2281.0</v>
      </c>
      <c r="B2191" s="221">
        <v>9838.0</v>
      </c>
      <c r="C2191" s="221">
        <v>15.0</v>
      </c>
    </row>
    <row r="2192">
      <c r="A2192" s="221">
        <v>2281.0</v>
      </c>
      <c r="B2192" s="221">
        <v>11399.0</v>
      </c>
      <c r="C2192" s="221">
        <v>11.0</v>
      </c>
    </row>
    <row r="2193">
      <c r="A2193" s="221">
        <v>2281.0</v>
      </c>
      <c r="B2193" s="221">
        <v>11555.0</v>
      </c>
      <c r="C2193" s="221">
        <v>8.0</v>
      </c>
    </row>
    <row r="2194">
      <c r="A2194" s="221">
        <v>2281.0</v>
      </c>
      <c r="B2194" s="221">
        <v>11556.0</v>
      </c>
      <c r="C2194" s="221">
        <v>8.0</v>
      </c>
    </row>
    <row r="2195">
      <c r="A2195" s="221">
        <v>2281.0</v>
      </c>
      <c r="B2195" s="221">
        <v>11557.0</v>
      </c>
      <c r="C2195" s="221">
        <v>8.0</v>
      </c>
    </row>
    <row r="2196">
      <c r="A2196" s="221">
        <v>2281.0</v>
      </c>
      <c r="B2196" s="221">
        <v>11558.0</v>
      </c>
      <c r="C2196" s="221">
        <v>8.0</v>
      </c>
    </row>
    <row r="2197">
      <c r="A2197" s="221">
        <v>2289.0</v>
      </c>
      <c r="B2197" s="221">
        <v>34.0</v>
      </c>
      <c r="C2197" s="221">
        <v>8071.0</v>
      </c>
    </row>
    <row r="2198">
      <c r="A2198" s="221">
        <v>2289.0</v>
      </c>
      <c r="B2198" s="221">
        <v>35.0</v>
      </c>
      <c r="C2198" s="221">
        <v>7488.0</v>
      </c>
    </row>
    <row r="2199">
      <c r="A2199" s="221">
        <v>2289.0</v>
      </c>
      <c r="B2199" s="221">
        <v>36.0</v>
      </c>
      <c r="C2199" s="221">
        <v>219.0</v>
      </c>
    </row>
    <row r="2200">
      <c r="A2200" s="221">
        <v>2289.0</v>
      </c>
      <c r="B2200" s="221">
        <v>37.0</v>
      </c>
      <c r="C2200" s="221">
        <v>2.0</v>
      </c>
    </row>
    <row r="2201">
      <c r="A2201" s="221">
        <v>2291.0</v>
      </c>
      <c r="B2201" s="221">
        <v>34.0</v>
      </c>
      <c r="C2201" s="221">
        <v>8071.0</v>
      </c>
    </row>
    <row r="2202">
      <c r="A2202" s="221">
        <v>2291.0</v>
      </c>
      <c r="B2202" s="221">
        <v>35.0</v>
      </c>
      <c r="C2202" s="221">
        <v>7488.0</v>
      </c>
    </row>
    <row r="2203">
      <c r="A2203" s="221">
        <v>2291.0</v>
      </c>
      <c r="B2203" s="221">
        <v>36.0</v>
      </c>
      <c r="C2203" s="221">
        <v>219.0</v>
      </c>
    </row>
    <row r="2204">
      <c r="A2204" s="221">
        <v>2291.0</v>
      </c>
      <c r="B2204" s="221">
        <v>37.0</v>
      </c>
      <c r="C2204" s="221">
        <v>2.0</v>
      </c>
    </row>
    <row r="2205">
      <c r="A2205" s="221">
        <v>2293.0</v>
      </c>
      <c r="B2205" s="221">
        <v>34.0</v>
      </c>
      <c r="C2205" s="221">
        <v>8071.0</v>
      </c>
    </row>
    <row r="2206">
      <c r="A2206" s="221">
        <v>2293.0</v>
      </c>
      <c r="B2206" s="221">
        <v>35.0</v>
      </c>
      <c r="C2206" s="221">
        <v>7488.0</v>
      </c>
    </row>
    <row r="2207">
      <c r="A2207" s="221">
        <v>2293.0</v>
      </c>
      <c r="B2207" s="221">
        <v>36.0</v>
      </c>
      <c r="C2207" s="221">
        <v>219.0</v>
      </c>
    </row>
    <row r="2208">
      <c r="A2208" s="221">
        <v>2293.0</v>
      </c>
      <c r="B2208" s="221">
        <v>37.0</v>
      </c>
      <c r="C2208" s="221">
        <v>2.0</v>
      </c>
    </row>
    <row r="2209">
      <c r="A2209" s="221">
        <v>2295.0</v>
      </c>
      <c r="B2209" s="221">
        <v>34.0</v>
      </c>
      <c r="C2209" s="221">
        <v>8071.0</v>
      </c>
    </row>
    <row r="2210">
      <c r="A2210" s="221">
        <v>2295.0</v>
      </c>
      <c r="B2210" s="221">
        <v>35.0</v>
      </c>
      <c r="C2210" s="221">
        <v>7488.0</v>
      </c>
    </row>
    <row r="2211">
      <c r="A2211" s="221">
        <v>2295.0</v>
      </c>
      <c r="B2211" s="221">
        <v>36.0</v>
      </c>
      <c r="C2211" s="221">
        <v>219.0</v>
      </c>
    </row>
    <row r="2212">
      <c r="A2212" s="221">
        <v>2295.0</v>
      </c>
      <c r="B2212" s="221">
        <v>37.0</v>
      </c>
      <c r="C2212" s="221">
        <v>2.0</v>
      </c>
    </row>
    <row r="2213">
      <c r="A2213" s="221">
        <v>2297.0</v>
      </c>
      <c r="B2213" s="221">
        <v>34.0</v>
      </c>
      <c r="C2213" s="221">
        <v>8071.0</v>
      </c>
    </row>
    <row r="2214">
      <c r="A2214" s="221">
        <v>2297.0</v>
      </c>
      <c r="B2214" s="221">
        <v>35.0</v>
      </c>
      <c r="C2214" s="221">
        <v>7488.0</v>
      </c>
    </row>
    <row r="2215">
      <c r="A2215" s="221">
        <v>2297.0</v>
      </c>
      <c r="B2215" s="221">
        <v>36.0</v>
      </c>
      <c r="C2215" s="221">
        <v>219.0</v>
      </c>
    </row>
    <row r="2216">
      <c r="A2216" s="221">
        <v>2297.0</v>
      </c>
      <c r="B2216" s="221">
        <v>37.0</v>
      </c>
      <c r="C2216" s="221">
        <v>2.0</v>
      </c>
    </row>
    <row r="2217">
      <c r="A2217" s="221">
        <v>2297.0</v>
      </c>
      <c r="B2217" s="221">
        <v>9838.0</v>
      </c>
      <c r="C2217" s="221">
        <v>9.0</v>
      </c>
    </row>
    <row r="2218">
      <c r="A2218" s="221">
        <v>2297.0</v>
      </c>
      <c r="B2218" s="221">
        <v>11399.0</v>
      </c>
      <c r="C2218" s="221">
        <v>8.0</v>
      </c>
    </row>
    <row r="2219">
      <c r="A2219" s="221">
        <v>2297.0</v>
      </c>
      <c r="B2219" s="221">
        <v>11555.0</v>
      </c>
      <c r="C2219" s="221">
        <v>24.0</v>
      </c>
    </row>
    <row r="2220">
      <c r="A2220" s="221">
        <v>2299.0</v>
      </c>
      <c r="B2220" s="221">
        <v>34.0</v>
      </c>
      <c r="C2220" s="221">
        <v>8071.0</v>
      </c>
    </row>
    <row r="2221">
      <c r="A2221" s="221">
        <v>2299.0</v>
      </c>
      <c r="B2221" s="221">
        <v>35.0</v>
      </c>
      <c r="C2221" s="221">
        <v>7488.0</v>
      </c>
    </row>
    <row r="2222">
      <c r="A2222" s="221">
        <v>2299.0</v>
      </c>
      <c r="B2222" s="221">
        <v>36.0</v>
      </c>
      <c r="C2222" s="221">
        <v>219.0</v>
      </c>
    </row>
    <row r="2223">
      <c r="A2223" s="221">
        <v>2299.0</v>
      </c>
      <c r="B2223" s="221">
        <v>37.0</v>
      </c>
      <c r="C2223" s="221">
        <v>2.0</v>
      </c>
    </row>
    <row r="2224">
      <c r="A2224" s="221">
        <v>2299.0</v>
      </c>
      <c r="B2224" s="221">
        <v>9838.0</v>
      </c>
      <c r="C2224" s="221">
        <v>9.0</v>
      </c>
    </row>
    <row r="2225">
      <c r="A2225" s="221">
        <v>2299.0</v>
      </c>
      <c r="B2225" s="221">
        <v>11399.0</v>
      </c>
      <c r="C2225" s="221">
        <v>8.0</v>
      </c>
    </row>
    <row r="2226">
      <c r="A2226" s="221">
        <v>2299.0</v>
      </c>
      <c r="B2226" s="221">
        <v>11558.0</v>
      </c>
      <c r="C2226" s="221">
        <v>24.0</v>
      </c>
    </row>
    <row r="2227">
      <c r="A2227" s="221">
        <v>2301.0</v>
      </c>
      <c r="B2227" s="221">
        <v>34.0</v>
      </c>
      <c r="C2227" s="221">
        <v>8071.0</v>
      </c>
    </row>
    <row r="2228">
      <c r="A2228" s="221">
        <v>2301.0</v>
      </c>
      <c r="B2228" s="221">
        <v>35.0</v>
      </c>
      <c r="C2228" s="221">
        <v>7488.0</v>
      </c>
    </row>
    <row r="2229">
      <c r="A2229" s="221">
        <v>2301.0</v>
      </c>
      <c r="B2229" s="221">
        <v>36.0</v>
      </c>
      <c r="C2229" s="221">
        <v>219.0</v>
      </c>
    </row>
    <row r="2230">
      <c r="A2230" s="221">
        <v>2301.0</v>
      </c>
      <c r="B2230" s="221">
        <v>37.0</v>
      </c>
      <c r="C2230" s="221">
        <v>2.0</v>
      </c>
    </row>
    <row r="2231">
      <c r="A2231" s="221">
        <v>2301.0</v>
      </c>
      <c r="B2231" s="221">
        <v>9838.0</v>
      </c>
      <c r="C2231" s="221">
        <v>9.0</v>
      </c>
    </row>
    <row r="2232">
      <c r="A2232" s="221">
        <v>2301.0</v>
      </c>
      <c r="B2232" s="221">
        <v>11399.0</v>
      </c>
      <c r="C2232" s="221">
        <v>8.0</v>
      </c>
    </row>
    <row r="2233">
      <c r="A2233" s="221">
        <v>2301.0</v>
      </c>
      <c r="B2233" s="221">
        <v>11557.0</v>
      </c>
      <c r="C2233" s="221">
        <v>24.0</v>
      </c>
    </row>
    <row r="2234">
      <c r="A2234" s="221">
        <v>2303.0</v>
      </c>
      <c r="B2234" s="221">
        <v>34.0</v>
      </c>
      <c r="C2234" s="221">
        <v>8071.0</v>
      </c>
    </row>
    <row r="2235">
      <c r="A2235" s="221">
        <v>2303.0</v>
      </c>
      <c r="B2235" s="221">
        <v>35.0</v>
      </c>
      <c r="C2235" s="221">
        <v>7488.0</v>
      </c>
    </row>
    <row r="2236">
      <c r="A2236" s="221">
        <v>2303.0</v>
      </c>
      <c r="B2236" s="221">
        <v>36.0</v>
      </c>
      <c r="C2236" s="221">
        <v>219.0</v>
      </c>
    </row>
    <row r="2237">
      <c r="A2237" s="221">
        <v>2303.0</v>
      </c>
      <c r="B2237" s="221">
        <v>37.0</v>
      </c>
      <c r="C2237" s="221">
        <v>2.0</v>
      </c>
    </row>
    <row r="2238">
      <c r="A2238" s="221">
        <v>2303.0</v>
      </c>
      <c r="B2238" s="221">
        <v>9838.0</v>
      </c>
      <c r="C2238" s="221">
        <v>9.0</v>
      </c>
    </row>
    <row r="2239">
      <c r="A2239" s="221">
        <v>2303.0</v>
      </c>
      <c r="B2239" s="221">
        <v>11399.0</v>
      </c>
      <c r="C2239" s="221">
        <v>8.0</v>
      </c>
    </row>
    <row r="2240">
      <c r="A2240" s="221">
        <v>2303.0</v>
      </c>
      <c r="B2240" s="221">
        <v>11556.0</v>
      </c>
      <c r="C2240" s="221">
        <v>24.0</v>
      </c>
    </row>
    <row r="2241">
      <c r="A2241" s="221">
        <v>2331.0</v>
      </c>
      <c r="B2241" s="221">
        <v>34.0</v>
      </c>
      <c r="C2241" s="221">
        <v>1116.0</v>
      </c>
    </row>
    <row r="2242">
      <c r="A2242" s="221">
        <v>2331.0</v>
      </c>
      <c r="B2242" s="221">
        <v>35.0</v>
      </c>
      <c r="C2242" s="221">
        <v>861.0</v>
      </c>
    </row>
    <row r="2243">
      <c r="A2243" s="221">
        <v>2331.0</v>
      </c>
      <c r="B2243" s="221">
        <v>38.0</v>
      </c>
      <c r="C2243" s="221">
        <v>3.0</v>
      </c>
    </row>
    <row r="2244">
      <c r="A2244" s="221">
        <v>2333.0</v>
      </c>
      <c r="B2244" s="221">
        <v>34.0</v>
      </c>
      <c r="C2244" s="221">
        <v>1111.0</v>
      </c>
    </row>
    <row r="2245">
      <c r="A2245" s="221">
        <v>2333.0</v>
      </c>
      <c r="B2245" s="221">
        <v>9840.0</v>
      </c>
      <c r="C2245" s="221">
        <v>3.0</v>
      </c>
    </row>
    <row r="2246">
      <c r="A2246" s="221">
        <v>2333.0</v>
      </c>
      <c r="B2246" s="221">
        <v>9842.0</v>
      </c>
      <c r="C2246" s="221">
        <v>5.0</v>
      </c>
    </row>
    <row r="2247">
      <c r="A2247" s="221">
        <v>2333.0</v>
      </c>
      <c r="B2247" s="221">
        <v>11399.0</v>
      </c>
      <c r="C2247" s="221">
        <v>1.0</v>
      </c>
    </row>
    <row r="2248">
      <c r="A2248" s="221">
        <v>2333.0</v>
      </c>
      <c r="B2248" s="221">
        <v>11539.0</v>
      </c>
      <c r="C2248" s="221">
        <v>5.0</v>
      </c>
    </row>
    <row r="2249">
      <c r="A2249" s="221">
        <v>2341.0</v>
      </c>
      <c r="B2249" s="221">
        <v>34.0</v>
      </c>
      <c r="C2249" s="221">
        <v>13889.0</v>
      </c>
    </row>
    <row r="2250">
      <c r="A2250" s="221">
        <v>2341.0</v>
      </c>
      <c r="B2250" s="221">
        <v>9840.0</v>
      </c>
      <c r="C2250" s="221">
        <v>8.0</v>
      </c>
    </row>
    <row r="2251">
      <c r="A2251" s="221">
        <v>2341.0</v>
      </c>
      <c r="B2251" s="221">
        <v>9842.0</v>
      </c>
      <c r="C2251" s="221">
        <v>6.0</v>
      </c>
    </row>
    <row r="2252">
      <c r="A2252" s="221">
        <v>2341.0</v>
      </c>
      <c r="B2252" s="221">
        <v>11399.0</v>
      </c>
      <c r="C2252" s="221">
        <v>1.0</v>
      </c>
    </row>
    <row r="2253">
      <c r="A2253" s="221">
        <v>2341.0</v>
      </c>
      <c r="B2253" s="221">
        <v>11536.0</v>
      </c>
      <c r="C2253" s="221">
        <v>1.0</v>
      </c>
    </row>
    <row r="2254">
      <c r="A2254" s="221">
        <v>2341.0</v>
      </c>
      <c r="B2254" s="221">
        <v>11538.0</v>
      </c>
      <c r="C2254" s="221">
        <v>5.0</v>
      </c>
    </row>
    <row r="2255">
      <c r="A2255" s="221">
        <v>2355.0</v>
      </c>
      <c r="B2255" s="221">
        <v>34.0</v>
      </c>
      <c r="C2255" s="221">
        <v>470.0</v>
      </c>
    </row>
    <row r="2256">
      <c r="A2256" s="221">
        <v>2355.0</v>
      </c>
      <c r="B2256" s="221">
        <v>35.0</v>
      </c>
      <c r="C2256" s="221">
        <v>6827.0</v>
      </c>
    </row>
    <row r="2257">
      <c r="A2257" s="221">
        <v>2355.0</v>
      </c>
      <c r="B2257" s="221">
        <v>9848.0</v>
      </c>
      <c r="C2257" s="221">
        <v>3.0</v>
      </c>
    </row>
    <row r="2258">
      <c r="A2258" s="221">
        <v>2355.0</v>
      </c>
      <c r="B2258" s="221">
        <v>11399.0</v>
      </c>
      <c r="C2258" s="221">
        <v>1.0</v>
      </c>
    </row>
    <row r="2259">
      <c r="A2259" s="221">
        <v>2355.0</v>
      </c>
      <c r="B2259" s="221">
        <v>11538.0</v>
      </c>
      <c r="C2259" s="221">
        <v>1.0</v>
      </c>
    </row>
    <row r="2260">
      <c r="A2260" s="221">
        <v>2363.0</v>
      </c>
      <c r="B2260" s="221">
        <v>34.0</v>
      </c>
      <c r="C2260" s="221">
        <v>676.0</v>
      </c>
    </row>
    <row r="2261">
      <c r="A2261" s="221">
        <v>2363.0</v>
      </c>
      <c r="B2261" s="221">
        <v>36.0</v>
      </c>
      <c r="C2261" s="221">
        <v>318.0</v>
      </c>
    </row>
    <row r="2262">
      <c r="A2262" s="221">
        <v>2363.0</v>
      </c>
      <c r="B2262" s="221">
        <v>37.0</v>
      </c>
      <c r="C2262" s="221">
        <v>2.0</v>
      </c>
    </row>
    <row r="2263">
      <c r="A2263" s="221">
        <v>2363.0</v>
      </c>
      <c r="B2263" s="221">
        <v>39.0</v>
      </c>
      <c r="C2263" s="221">
        <v>6.0</v>
      </c>
    </row>
    <row r="2264">
      <c r="A2264" s="221">
        <v>2363.0</v>
      </c>
      <c r="B2264" s="221">
        <v>40.0</v>
      </c>
      <c r="C2264" s="221">
        <v>2.0</v>
      </c>
    </row>
    <row r="2265">
      <c r="A2265" s="221">
        <v>2364.0</v>
      </c>
      <c r="B2265" s="221">
        <v>34.0</v>
      </c>
      <c r="C2265" s="221">
        <v>676.0</v>
      </c>
    </row>
    <row r="2266">
      <c r="A2266" s="221">
        <v>2364.0</v>
      </c>
      <c r="B2266" s="221">
        <v>36.0</v>
      </c>
      <c r="C2266" s="221">
        <v>318.0</v>
      </c>
    </row>
    <row r="2267">
      <c r="A2267" s="221">
        <v>2364.0</v>
      </c>
      <c r="B2267" s="221">
        <v>37.0</v>
      </c>
      <c r="C2267" s="221">
        <v>2.0</v>
      </c>
    </row>
    <row r="2268">
      <c r="A2268" s="221">
        <v>2364.0</v>
      </c>
      <c r="B2268" s="221">
        <v>39.0</v>
      </c>
      <c r="C2268" s="221">
        <v>6.0</v>
      </c>
    </row>
    <row r="2269">
      <c r="A2269" s="221">
        <v>2364.0</v>
      </c>
      <c r="B2269" s="221">
        <v>40.0</v>
      </c>
      <c r="C2269" s="221">
        <v>2.0</v>
      </c>
    </row>
    <row r="2270">
      <c r="A2270" s="221">
        <v>2364.0</v>
      </c>
      <c r="B2270" s="221">
        <v>3689.0</v>
      </c>
      <c r="C2270" s="221">
        <v>8.0</v>
      </c>
    </row>
    <row r="2271">
      <c r="A2271" s="221">
        <v>2364.0</v>
      </c>
      <c r="B2271" s="221">
        <v>9842.0</v>
      </c>
      <c r="C2271" s="221">
        <v>3.0</v>
      </c>
    </row>
    <row r="2272">
      <c r="A2272" s="221">
        <v>2364.0</v>
      </c>
      <c r="B2272" s="221">
        <v>11399.0</v>
      </c>
      <c r="C2272" s="221">
        <v>8.0</v>
      </c>
    </row>
    <row r="2273">
      <c r="A2273" s="221">
        <v>2364.0</v>
      </c>
      <c r="B2273" s="221">
        <v>11539.0</v>
      </c>
      <c r="C2273" s="221">
        <v>8.0</v>
      </c>
    </row>
    <row r="2274">
      <c r="A2274" s="221">
        <v>2368.0</v>
      </c>
      <c r="B2274" s="221">
        <v>34.0</v>
      </c>
      <c r="C2274" s="221">
        <v>10000.0</v>
      </c>
    </row>
    <row r="2275">
      <c r="A2275" s="221">
        <v>2369.0</v>
      </c>
      <c r="B2275" s="221">
        <v>34.0</v>
      </c>
      <c r="C2275" s="221">
        <v>10000.0</v>
      </c>
    </row>
    <row r="2276">
      <c r="A2276" s="221">
        <v>2371.0</v>
      </c>
      <c r="B2276" s="221">
        <v>34.0</v>
      </c>
      <c r="C2276" s="221">
        <v>10000.0</v>
      </c>
    </row>
    <row r="2277">
      <c r="A2277" s="221">
        <v>2373.0</v>
      </c>
      <c r="B2277" s="221">
        <v>34.0</v>
      </c>
      <c r="C2277" s="221">
        <v>10000.0</v>
      </c>
    </row>
    <row r="2278">
      <c r="A2278" s="221">
        <v>2374.0</v>
      </c>
      <c r="B2278" s="221">
        <v>34.0</v>
      </c>
      <c r="C2278" s="221">
        <v>10000.0</v>
      </c>
    </row>
    <row r="2279">
      <c r="A2279" s="221">
        <v>2375.0</v>
      </c>
      <c r="B2279" s="221">
        <v>34.0</v>
      </c>
      <c r="C2279" s="221">
        <v>10000.0</v>
      </c>
    </row>
    <row r="2280">
      <c r="A2280" s="221">
        <v>2376.0</v>
      </c>
      <c r="B2280" s="221">
        <v>34.0</v>
      </c>
      <c r="C2280" s="221">
        <v>10000.0</v>
      </c>
    </row>
    <row r="2281">
      <c r="A2281" s="221">
        <v>2377.0</v>
      </c>
      <c r="B2281" s="221">
        <v>34.0</v>
      </c>
      <c r="C2281" s="221">
        <v>10000.0</v>
      </c>
    </row>
    <row r="2282">
      <c r="A2282" s="221">
        <v>2404.0</v>
      </c>
      <c r="B2282" s="221">
        <v>34.0</v>
      </c>
      <c r="C2282" s="221">
        <v>471.0</v>
      </c>
    </row>
    <row r="2283">
      <c r="A2283" s="221">
        <v>2404.0</v>
      </c>
      <c r="B2283" s="221">
        <v>35.0</v>
      </c>
      <c r="C2283" s="221">
        <v>716.0</v>
      </c>
    </row>
    <row r="2284">
      <c r="A2284" s="221">
        <v>2404.0</v>
      </c>
      <c r="B2284" s="221">
        <v>9848.0</v>
      </c>
      <c r="C2284" s="221">
        <v>3.0</v>
      </c>
    </row>
    <row r="2285">
      <c r="A2285" s="221">
        <v>2404.0</v>
      </c>
      <c r="B2285" s="221">
        <v>11399.0</v>
      </c>
      <c r="C2285" s="221">
        <v>3.0</v>
      </c>
    </row>
    <row r="2286">
      <c r="A2286" s="221">
        <v>2404.0</v>
      </c>
      <c r="B2286" s="221">
        <v>11540.0</v>
      </c>
      <c r="C2286" s="221">
        <v>6.0</v>
      </c>
    </row>
    <row r="2287">
      <c r="A2287" s="221">
        <v>2410.0</v>
      </c>
      <c r="B2287" s="221">
        <v>34.0</v>
      </c>
      <c r="C2287" s="221">
        <v>3258.0</v>
      </c>
    </row>
    <row r="2288">
      <c r="A2288" s="221">
        <v>2410.0</v>
      </c>
      <c r="B2288" s="221">
        <v>35.0</v>
      </c>
      <c r="C2288" s="221">
        <v>2926.0</v>
      </c>
    </row>
    <row r="2289">
      <c r="A2289" s="221">
        <v>2410.0</v>
      </c>
      <c r="B2289" s="221">
        <v>36.0</v>
      </c>
      <c r="C2289" s="221">
        <v>107.0</v>
      </c>
    </row>
    <row r="2290">
      <c r="A2290" s="221">
        <v>2410.0</v>
      </c>
      <c r="B2290" s="221">
        <v>9848.0</v>
      </c>
      <c r="C2290" s="221">
        <v>6.0</v>
      </c>
    </row>
    <row r="2291">
      <c r="A2291" s="221">
        <v>2410.0</v>
      </c>
      <c r="B2291" s="221">
        <v>11399.0</v>
      </c>
      <c r="C2291" s="221">
        <v>6.0</v>
      </c>
    </row>
    <row r="2292">
      <c r="A2292" s="221">
        <v>2410.0</v>
      </c>
      <c r="B2292" s="221">
        <v>11540.0</v>
      </c>
      <c r="C2292" s="221">
        <v>3.0</v>
      </c>
    </row>
    <row r="2293">
      <c r="A2293" s="221">
        <v>2420.0</v>
      </c>
      <c r="B2293" s="221">
        <v>34.0</v>
      </c>
      <c r="C2293" s="221">
        <v>122.0</v>
      </c>
    </row>
    <row r="2294">
      <c r="A2294" s="221">
        <v>2420.0</v>
      </c>
      <c r="B2294" s="221">
        <v>35.0</v>
      </c>
      <c r="C2294" s="221">
        <v>1342.0</v>
      </c>
    </row>
    <row r="2295">
      <c r="A2295" s="221">
        <v>2420.0</v>
      </c>
      <c r="B2295" s="221">
        <v>38.0</v>
      </c>
      <c r="C2295" s="221">
        <v>9.0</v>
      </c>
    </row>
    <row r="2296">
      <c r="A2296" s="221">
        <v>2420.0</v>
      </c>
      <c r="B2296" s="221">
        <v>39.0</v>
      </c>
      <c r="C2296" s="221">
        <v>4.0</v>
      </c>
    </row>
    <row r="2297">
      <c r="A2297" s="221">
        <v>2420.0</v>
      </c>
      <c r="B2297" s="221">
        <v>40.0</v>
      </c>
      <c r="C2297" s="221">
        <v>22.0</v>
      </c>
    </row>
    <row r="2298">
      <c r="A2298" s="221">
        <v>2420.0</v>
      </c>
      <c r="B2298" s="221">
        <v>9848.0</v>
      </c>
      <c r="C2298" s="221">
        <v>24.0</v>
      </c>
    </row>
    <row r="2299">
      <c r="A2299" s="221">
        <v>2420.0</v>
      </c>
      <c r="B2299" s="221">
        <v>11399.0</v>
      </c>
      <c r="C2299" s="221">
        <v>24.0</v>
      </c>
    </row>
    <row r="2300">
      <c r="A2300" s="221">
        <v>2420.0</v>
      </c>
      <c r="B2300" s="221">
        <v>11540.0</v>
      </c>
      <c r="C2300" s="221">
        <v>24.0</v>
      </c>
    </row>
    <row r="2301">
      <c r="A2301" s="221">
        <v>2436.0</v>
      </c>
      <c r="B2301" s="221">
        <v>34.0</v>
      </c>
      <c r="C2301" s="221">
        <v>5947.0</v>
      </c>
    </row>
    <row r="2302">
      <c r="A2302" s="221">
        <v>2436.0</v>
      </c>
      <c r="B2302" s="221">
        <v>35.0</v>
      </c>
      <c r="C2302" s="221">
        <v>729.0</v>
      </c>
    </row>
    <row r="2303">
      <c r="A2303" s="221">
        <v>2436.0</v>
      </c>
      <c r="B2303" s="221">
        <v>37.0</v>
      </c>
      <c r="C2303" s="221">
        <v>47.0</v>
      </c>
    </row>
    <row r="2304">
      <c r="A2304" s="221">
        <v>2436.0</v>
      </c>
      <c r="B2304" s="221">
        <v>38.0</v>
      </c>
      <c r="C2304" s="221">
        <v>27.0</v>
      </c>
    </row>
    <row r="2305">
      <c r="A2305" s="221">
        <v>2436.0</v>
      </c>
      <c r="B2305" s="221">
        <v>39.0</v>
      </c>
      <c r="C2305" s="221">
        <v>18.0</v>
      </c>
    </row>
    <row r="2306">
      <c r="A2306" s="221">
        <v>2436.0</v>
      </c>
      <c r="B2306" s="221">
        <v>9834.0</v>
      </c>
      <c r="C2306" s="221">
        <v>6.0</v>
      </c>
    </row>
    <row r="2307">
      <c r="A2307" s="221">
        <v>2436.0</v>
      </c>
      <c r="B2307" s="221">
        <v>9848.0</v>
      </c>
      <c r="C2307" s="221">
        <v>6.0</v>
      </c>
    </row>
    <row r="2308">
      <c r="A2308" s="221">
        <v>2436.0</v>
      </c>
      <c r="B2308" s="221">
        <v>11399.0</v>
      </c>
      <c r="C2308" s="221">
        <v>6.0</v>
      </c>
    </row>
    <row r="2309">
      <c r="A2309" s="221">
        <v>2436.0</v>
      </c>
      <c r="B2309" s="221">
        <v>11690.0</v>
      </c>
      <c r="C2309" s="221">
        <v>3.0</v>
      </c>
    </row>
    <row r="2310">
      <c r="A2310" s="221">
        <v>2444.0</v>
      </c>
      <c r="B2310" s="221">
        <v>34.0</v>
      </c>
      <c r="C2310" s="221">
        <v>258.0</v>
      </c>
    </row>
    <row r="2311">
      <c r="A2311" s="221">
        <v>2444.0</v>
      </c>
      <c r="B2311" s="221">
        <v>35.0</v>
      </c>
      <c r="C2311" s="221">
        <v>4964.0</v>
      </c>
    </row>
    <row r="2312">
      <c r="A2312" s="221">
        <v>2444.0</v>
      </c>
      <c r="B2312" s="221">
        <v>38.0</v>
      </c>
      <c r="C2312" s="221">
        <v>2.0</v>
      </c>
    </row>
    <row r="2313">
      <c r="A2313" s="221">
        <v>2444.0</v>
      </c>
      <c r="B2313" s="221">
        <v>40.0</v>
      </c>
      <c r="C2313" s="221">
        <v>8.0</v>
      </c>
    </row>
    <row r="2314">
      <c r="A2314" s="221">
        <v>2446.0</v>
      </c>
      <c r="B2314" s="221">
        <v>34.0</v>
      </c>
      <c r="C2314" s="221">
        <v>258.0</v>
      </c>
    </row>
    <row r="2315">
      <c r="A2315" s="221">
        <v>2446.0</v>
      </c>
      <c r="B2315" s="221">
        <v>35.0</v>
      </c>
      <c r="C2315" s="221">
        <v>4964.0</v>
      </c>
    </row>
    <row r="2316">
      <c r="A2316" s="221">
        <v>2446.0</v>
      </c>
      <c r="B2316" s="221">
        <v>38.0</v>
      </c>
      <c r="C2316" s="221">
        <v>2.0</v>
      </c>
    </row>
    <row r="2317">
      <c r="A2317" s="221">
        <v>2446.0</v>
      </c>
      <c r="B2317" s="221">
        <v>40.0</v>
      </c>
      <c r="C2317" s="221">
        <v>8.0</v>
      </c>
    </row>
    <row r="2318">
      <c r="A2318" s="221">
        <v>2446.0</v>
      </c>
      <c r="B2318" s="221">
        <v>9834.0</v>
      </c>
      <c r="C2318" s="221">
        <v>6.0</v>
      </c>
    </row>
    <row r="2319">
      <c r="A2319" s="221">
        <v>2446.0</v>
      </c>
      <c r="B2319" s="221">
        <v>9848.0</v>
      </c>
      <c r="C2319" s="221">
        <v>6.0</v>
      </c>
    </row>
    <row r="2320">
      <c r="A2320" s="221">
        <v>2446.0</v>
      </c>
      <c r="B2320" s="221">
        <v>11399.0</v>
      </c>
      <c r="C2320" s="221">
        <v>6.0</v>
      </c>
    </row>
    <row r="2321">
      <c r="A2321" s="221">
        <v>2446.0</v>
      </c>
      <c r="B2321" s="221">
        <v>11688.0</v>
      </c>
      <c r="C2321" s="221">
        <v>3.0</v>
      </c>
    </row>
    <row r="2322">
      <c r="A2322" s="221">
        <v>2454.0</v>
      </c>
      <c r="B2322" s="221">
        <v>34.0</v>
      </c>
      <c r="C2322" s="221">
        <v>509.0</v>
      </c>
    </row>
    <row r="2323">
      <c r="A2323" s="221">
        <v>2454.0</v>
      </c>
      <c r="B2323" s="221">
        <v>35.0</v>
      </c>
      <c r="C2323" s="221">
        <v>7.0</v>
      </c>
    </row>
    <row r="2324">
      <c r="A2324" s="221">
        <v>2454.0</v>
      </c>
      <c r="B2324" s="221">
        <v>37.0</v>
      </c>
      <c r="C2324" s="221">
        <v>4.0</v>
      </c>
    </row>
    <row r="2325">
      <c r="A2325" s="221">
        <v>2454.0</v>
      </c>
      <c r="B2325" s="221">
        <v>38.0</v>
      </c>
      <c r="C2325" s="221">
        <v>2.0</v>
      </c>
    </row>
    <row r="2326">
      <c r="A2326" s="221">
        <v>2456.0</v>
      </c>
      <c r="B2326" s="221">
        <v>34.0</v>
      </c>
      <c r="C2326" s="221">
        <v>509.0</v>
      </c>
    </row>
    <row r="2327">
      <c r="A2327" s="221">
        <v>2456.0</v>
      </c>
      <c r="B2327" s="221">
        <v>35.0</v>
      </c>
      <c r="C2327" s="221">
        <v>7.0</v>
      </c>
    </row>
    <row r="2328">
      <c r="A2328" s="221">
        <v>2456.0</v>
      </c>
      <c r="B2328" s="221">
        <v>37.0</v>
      </c>
      <c r="C2328" s="221">
        <v>4.0</v>
      </c>
    </row>
    <row r="2329">
      <c r="A2329" s="221">
        <v>2456.0</v>
      </c>
      <c r="B2329" s="221">
        <v>38.0</v>
      </c>
      <c r="C2329" s="221">
        <v>2.0</v>
      </c>
    </row>
    <row r="2330">
      <c r="A2330" s="221">
        <v>2456.0</v>
      </c>
      <c r="B2330" s="221">
        <v>9834.0</v>
      </c>
      <c r="C2330" s="221">
        <v>1.0</v>
      </c>
    </row>
    <row r="2331">
      <c r="A2331" s="221">
        <v>2456.0</v>
      </c>
      <c r="B2331" s="221">
        <v>9848.0</v>
      </c>
      <c r="C2331" s="221">
        <v>1.0</v>
      </c>
    </row>
    <row r="2332">
      <c r="A2332" s="221">
        <v>2456.0</v>
      </c>
      <c r="B2332" s="221">
        <v>11399.0</v>
      </c>
      <c r="C2332" s="221">
        <v>1.0</v>
      </c>
    </row>
    <row r="2333">
      <c r="A2333" s="221">
        <v>2456.0</v>
      </c>
      <c r="B2333" s="221">
        <v>11688.0</v>
      </c>
      <c r="C2333" s="221">
        <v>1.0</v>
      </c>
    </row>
    <row r="2334">
      <c r="A2334" s="221">
        <v>2464.0</v>
      </c>
      <c r="B2334" s="221">
        <v>34.0</v>
      </c>
      <c r="C2334" s="221">
        <v>538.0</v>
      </c>
    </row>
    <row r="2335">
      <c r="A2335" s="221">
        <v>2464.0</v>
      </c>
      <c r="B2335" s="221">
        <v>35.0</v>
      </c>
      <c r="C2335" s="221">
        <v>69.0</v>
      </c>
    </row>
    <row r="2336">
      <c r="A2336" s="221">
        <v>2464.0</v>
      </c>
      <c r="B2336" s="221">
        <v>37.0</v>
      </c>
      <c r="C2336" s="221">
        <v>4.0</v>
      </c>
    </row>
    <row r="2337">
      <c r="A2337" s="221">
        <v>2464.0</v>
      </c>
      <c r="B2337" s="221">
        <v>38.0</v>
      </c>
      <c r="C2337" s="221">
        <v>2.0</v>
      </c>
    </row>
    <row r="2338">
      <c r="A2338" s="221">
        <v>2466.0</v>
      </c>
      <c r="B2338" s="221">
        <v>34.0</v>
      </c>
      <c r="C2338" s="221">
        <v>538.0</v>
      </c>
    </row>
    <row r="2339">
      <c r="A2339" s="221">
        <v>2466.0</v>
      </c>
      <c r="B2339" s="221">
        <v>35.0</v>
      </c>
      <c r="C2339" s="221">
        <v>69.0</v>
      </c>
    </row>
    <row r="2340">
      <c r="A2340" s="221">
        <v>2466.0</v>
      </c>
      <c r="B2340" s="221">
        <v>37.0</v>
      </c>
      <c r="C2340" s="221">
        <v>4.0</v>
      </c>
    </row>
    <row r="2341">
      <c r="A2341" s="221">
        <v>2466.0</v>
      </c>
      <c r="B2341" s="221">
        <v>38.0</v>
      </c>
      <c r="C2341" s="221">
        <v>2.0</v>
      </c>
    </row>
    <row r="2342">
      <c r="A2342" s="221">
        <v>2466.0</v>
      </c>
      <c r="B2342" s="221">
        <v>9834.0</v>
      </c>
      <c r="C2342" s="221">
        <v>1.0</v>
      </c>
    </row>
    <row r="2343">
      <c r="A2343" s="221">
        <v>2466.0</v>
      </c>
      <c r="B2343" s="221">
        <v>9848.0</v>
      </c>
      <c r="C2343" s="221">
        <v>1.0</v>
      </c>
    </row>
    <row r="2344">
      <c r="A2344" s="221">
        <v>2466.0</v>
      </c>
      <c r="B2344" s="221">
        <v>11399.0</v>
      </c>
      <c r="C2344" s="221">
        <v>1.0</v>
      </c>
    </row>
    <row r="2345">
      <c r="A2345" s="221">
        <v>2466.0</v>
      </c>
      <c r="B2345" s="221">
        <v>11690.0</v>
      </c>
      <c r="C2345" s="221">
        <v>1.0</v>
      </c>
    </row>
    <row r="2346">
      <c r="A2346" s="221">
        <v>2476.0</v>
      </c>
      <c r="B2346" s="221">
        <v>34.0</v>
      </c>
      <c r="C2346" s="221">
        <v>7120.0</v>
      </c>
    </row>
    <row r="2347">
      <c r="A2347" s="221">
        <v>2476.0</v>
      </c>
      <c r="B2347" s="221">
        <v>35.0</v>
      </c>
      <c r="C2347" s="221">
        <v>896.0</v>
      </c>
    </row>
    <row r="2348">
      <c r="A2348" s="221">
        <v>2476.0</v>
      </c>
      <c r="B2348" s="221">
        <v>37.0</v>
      </c>
      <c r="C2348" s="221">
        <v>73.0</v>
      </c>
    </row>
    <row r="2349">
      <c r="A2349" s="221">
        <v>2476.0</v>
      </c>
      <c r="B2349" s="221">
        <v>38.0</v>
      </c>
      <c r="C2349" s="221">
        <v>9.0</v>
      </c>
    </row>
    <row r="2350">
      <c r="A2350" s="221">
        <v>2476.0</v>
      </c>
      <c r="B2350" s="221">
        <v>39.0</v>
      </c>
      <c r="C2350" s="221">
        <v>8.0</v>
      </c>
    </row>
    <row r="2351">
      <c r="A2351" s="221">
        <v>2478.0</v>
      </c>
      <c r="B2351" s="221">
        <v>34.0</v>
      </c>
      <c r="C2351" s="221">
        <v>7120.0</v>
      </c>
    </row>
    <row r="2352">
      <c r="A2352" s="221">
        <v>2478.0</v>
      </c>
      <c r="B2352" s="221">
        <v>35.0</v>
      </c>
      <c r="C2352" s="221">
        <v>896.0</v>
      </c>
    </row>
    <row r="2353">
      <c r="A2353" s="221">
        <v>2478.0</v>
      </c>
      <c r="B2353" s="221">
        <v>37.0</v>
      </c>
      <c r="C2353" s="221">
        <v>73.0</v>
      </c>
    </row>
    <row r="2354">
      <c r="A2354" s="221">
        <v>2478.0</v>
      </c>
      <c r="B2354" s="221">
        <v>38.0</v>
      </c>
      <c r="C2354" s="221">
        <v>9.0</v>
      </c>
    </row>
    <row r="2355">
      <c r="A2355" s="221">
        <v>2478.0</v>
      </c>
      <c r="B2355" s="221">
        <v>39.0</v>
      </c>
      <c r="C2355" s="221">
        <v>8.0</v>
      </c>
    </row>
    <row r="2356">
      <c r="A2356" s="221">
        <v>2478.0</v>
      </c>
      <c r="B2356" s="221">
        <v>9834.0</v>
      </c>
      <c r="C2356" s="221">
        <v>6.0</v>
      </c>
    </row>
    <row r="2357">
      <c r="A2357" s="221">
        <v>2478.0</v>
      </c>
      <c r="B2357" s="221">
        <v>9848.0</v>
      </c>
      <c r="C2357" s="221">
        <v>6.0</v>
      </c>
    </row>
    <row r="2358">
      <c r="A2358" s="221">
        <v>2478.0</v>
      </c>
      <c r="B2358" s="221">
        <v>11399.0</v>
      </c>
      <c r="C2358" s="221">
        <v>6.0</v>
      </c>
    </row>
    <row r="2359">
      <c r="A2359" s="221">
        <v>2478.0</v>
      </c>
      <c r="B2359" s="221">
        <v>11691.0</v>
      </c>
      <c r="C2359" s="221">
        <v>3.0</v>
      </c>
    </row>
    <row r="2360">
      <c r="A2360" s="221">
        <v>2486.0</v>
      </c>
      <c r="B2360" s="221">
        <v>34.0</v>
      </c>
      <c r="C2360" s="221">
        <v>951.0</v>
      </c>
    </row>
    <row r="2361">
      <c r="A2361" s="221">
        <v>2486.0</v>
      </c>
      <c r="B2361" s="221">
        <v>35.0</v>
      </c>
      <c r="C2361" s="221">
        <v>7.0</v>
      </c>
    </row>
    <row r="2362">
      <c r="A2362" s="221">
        <v>2486.0</v>
      </c>
      <c r="B2362" s="221">
        <v>36.0</v>
      </c>
      <c r="C2362" s="221">
        <v>7.0</v>
      </c>
    </row>
    <row r="2363">
      <c r="A2363" s="221">
        <v>2486.0</v>
      </c>
      <c r="B2363" s="221">
        <v>38.0</v>
      </c>
      <c r="C2363" s="221">
        <v>4.0</v>
      </c>
    </row>
    <row r="2364">
      <c r="A2364" s="221">
        <v>2488.0</v>
      </c>
      <c r="B2364" s="221">
        <v>34.0</v>
      </c>
      <c r="C2364" s="221">
        <v>951.0</v>
      </c>
    </row>
    <row r="2365">
      <c r="A2365" s="221">
        <v>2488.0</v>
      </c>
      <c r="B2365" s="221">
        <v>35.0</v>
      </c>
      <c r="C2365" s="221">
        <v>7.0</v>
      </c>
    </row>
    <row r="2366">
      <c r="A2366" s="221">
        <v>2488.0</v>
      </c>
      <c r="B2366" s="221">
        <v>36.0</v>
      </c>
      <c r="C2366" s="221">
        <v>7.0</v>
      </c>
    </row>
    <row r="2367">
      <c r="A2367" s="221">
        <v>2488.0</v>
      </c>
      <c r="B2367" s="221">
        <v>38.0</v>
      </c>
      <c r="C2367" s="221">
        <v>4.0</v>
      </c>
    </row>
    <row r="2368">
      <c r="A2368" s="221">
        <v>2488.0</v>
      </c>
      <c r="B2368" s="221">
        <v>9834.0</v>
      </c>
      <c r="C2368" s="221">
        <v>1.0</v>
      </c>
    </row>
    <row r="2369">
      <c r="A2369" s="221">
        <v>2488.0</v>
      </c>
      <c r="B2369" s="221">
        <v>9848.0</v>
      </c>
      <c r="C2369" s="221">
        <v>1.0</v>
      </c>
    </row>
    <row r="2370">
      <c r="A2370" s="221">
        <v>2488.0</v>
      </c>
      <c r="B2370" s="221">
        <v>11399.0</v>
      </c>
      <c r="C2370" s="221">
        <v>1.0</v>
      </c>
    </row>
    <row r="2371">
      <c r="A2371" s="221">
        <v>2488.0</v>
      </c>
      <c r="B2371" s="221">
        <v>11691.0</v>
      </c>
      <c r="C2371" s="221">
        <v>1.0</v>
      </c>
    </row>
    <row r="2372">
      <c r="A2372" s="221">
        <v>2506.0</v>
      </c>
      <c r="B2372" s="221">
        <v>34.0</v>
      </c>
      <c r="C2372" s="221">
        <v>3924.0</v>
      </c>
    </row>
    <row r="2373">
      <c r="A2373" s="221">
        <v>2506.0</v>
      </c>
      <c r="B2373" s="221">
        <v>35.0</v>
      </c>
      <c r="C2373" s="221">
        <v>356.0</v>
      </c>
    </row>
    <row r="2374">
      <c r="A2374" s="221">
        <v>2506.0</v>
      </c>
      <c r="B2374" s="221">
        <v>36.0</v>
      </c>
      <c r="C2374" s="221">
        <v>28.0</v>
      </c>
    </row>
    <row r="2375">
      <c r="A2375" s="221">
        <v>2506.0</v>
      </c>
      <c r="B2375" s="221">
        <v>40.0</v>
      </c>
      <c r="C2375" s="221">
        <v>6.0</v>
      </c>
    </row>
    <row r="2376">
      <c r="A2376" s="221">
        <v>2508.0</v>
      </c>
      <c r="B2376" s="221">
        <v>34.0</v>
      </c>
      <c r="C2376" s="221">
        <v>3729.0</v>
      </c>
    </row>
    <row r="2377">
      <c r="A2377" s="221">
        <v>2508.0</v>
      </c>
      <c r="B2377" s="221">
        <v>35.0</v>
      </c>
      <c r="C2377" s="221">
        <v>833.0</v>
      </c>
    </row>
    <row r="2378">
      <c r="A2378" s="221">
        <v>2508.0</v>
      </c>
      <c r="B2378" s="221">
        <v>39.0</v>
      </c>
      <c r="C2378" s="221">
        <v>14.0</v>
      </c>
    </row>
    <row r="2379">
      <c r="A2379" s="221">
        <v>2510.0</v>
      </c>
      <c r="B2379" s="221">
        <v>34.0</v>
      </c>
      <c r="C2379" s="221">
        <v>3989.0</v>
      </c>
    </row>
    <row r="2380">
      <c r="A2380" s="221">
        <v>2510.0</v>
      </c>
      <c r="B2380" s="221">
        <v>35.0</v>
      </c>
      <c r="C2380" s="221">
        <v>2939.0</v>
      </c>
    </row>
    <row r="2381">
      <c r="A2381" s="221">
        <v>2510.0</v>
      </c>
      <c r="B2381" s="221">
        <v>36.0</v>
      </c>
      <c r="C2381" s="221">
        <v>29.0</v>
      </c>
    </row>
    <row r="2382">
      <c r="A2382" s="221">
        <v>2510.0</v>
      </c>
      <c r="B2382" s="221">
        <v>37.0</v>
      </c>
      <c r="C2382" s="221">
        <v>2.0</v>
      </c>
    </row>
    <row r="2383">
      <c r="A2383" s="221">
        <v>2510.0</v>
      </c>
      <c r="B2383" s="221">
        <v>38.0</v>
      </c>
      <c r="C2383" s="221">
        <v>2.0</v>
      </c>
    </row>
    <row r="2384">
      <c r="A2384" s="221">
        <v>2510.0</v>
      </c>
      <c r="B2384" s="221">
        <v>39.0</v>
      </c>
      <c r="C2384" s="221">
        <v>2.0</v>
      </c>
    </row>
    <row r="2385">
      <c r="A2385" s="221">
        <v>2512.0</v>
      </c>
      <c r="B2385" s="221">
        <v>34.0</v>
      </c>
      <c r="C2385" s="221">
        <v>48.0</v>
      </c>
    </row>
    <row r="2386">
      <c r="A2386" s="221">
        <v>2512.0</v>
      </c>
      <c r="B2386" s="221">
        <v>35.0</v>
      </c>
      <c r="C2386" s="221">
        <v>37.0</v>
      </c>
    </row>
    <row r="2387">
      <c r="A2387" s="221">
        <v>2514.0</v>
      </c>
      <c r="B2387" s="221">
        <v>34.0</v>
      </c>
      <c r="C2387" s="221">
        <v>33.0</v>
      </c>
    </row>
    <row r="2388">
      <c r="A2388" s="221">
        <v>2514.0</v>
      </c>
      <c r="B2388" s="221">
        <v>35.0</v>
      </c>
      <c r="C2388" s="221">
        <v>28.0</v>
      </c>
    </row>
    <row r="2389">
      <c r="A2389" s="221">
        <v>2516.0</v>
      </c>
      <c r="B2389" s="221">
        <v>34.0</v>
      </c>
      <c r="C2389" s="221">
        <v>24.0</v>
      </c>
    </row>
    <row r="2390">
      <c r="A2390" s="221">
        <v>2516.0</v>
      </c>
      <c r="B2390" s="221">
        <v>35.0</v>
      </c>
      <c r="C2390" s="221">
        <v>19.0</v>
      </c>
    </row>
    <row r="2391">
      <c r="A2391" s="221">
        <v>2529.0</v>
      </c>
      <c r="B2391" s="221">
        <v>34.0</v>
      </c>
      <c r="C2391" s="221">
        <v>2106.0</v>
      </c>
    </row>
    <row r="2392">
      <c r="A2392" s="221">
        <v>2529.0</v>
      </c>
      <c r="B2392" s="221">
        <v>35.0</v>
      </c>
      <c r="C2392" s="221">
        <v>2077.0</v>
      </c>
    </row>
    <row r="2393">
      <c r="A2393" s="221">
        <v>2531.0</v>
      </c>
      <c r="B2393" s="221">
        <v>34.0</v>
      </c>
      <c r="C2393" s="221">
        <v>2106.0</v>
      </c>
    </row>
    <row r="2394">
      <c r="A2394" s="221">
        <v>2531.0</v>
      </c>
      <c r="B2394" s="221">
        <v>35.0</v>
      </c>
      <c r="C2394" s="221">
        <v>2077.0</v>
      </c>
    </row>
    <row r="2395">
      <c r="A2395" s="221">
        <v>2531.0</v>
      </c>
      <c r="B2395" s="221">
        <v>9838.0</v>
      </c>
      <c r="C2395" s="221">
        <v>6.0</v>
      </c>
    </row>
    <row r="2396">
      <c r="A2396" s="221">
        <v>2531.0</v>
      </c>
      <c r="B2396" s="221">
        <v>11399.0</v>
      </c>
      <c r="C2396" s="221">
        <v>5.0</v>
      </c>
    </row>
    <row r="2397">
      <c r="A2397" s="221">
        <v>2531.0</v>
      </c>
      <c r="B2397" s="221">
        <v>11555.0</v>
      </c>
      <c r="C2397" s="221">
        <v>8.0</v>
      </c>
    </row>
    <row r="2398">
      <c r="A2398" s="221">
        <v>2537.0</v>
      </c>
      <c r="B2398" s="221">
        <v>34.0</v>
      </c>
      <c r="C2398" s="221">
        <v>2106.0</v>
      </c>
    </row>
    <row r="2399">
      <c r="A2399" s="221">
        <v>2537.0</v>
      </c>
      <c r="B2399" s="221">
        <v>35.0</v>
      </c>
      <c r="C2399" s="221">
        <v>2077.0</v>
      </c>
    </row>
    <row r="2400">
      <c r="A2400" s="221">
        <v>2539.0</v>
      </c>
      <c r="B2400" s="221">
        <v>34.0</v>
      </c>
      <c r="C2400" s="221">
        <v>2106.0</v>
      </c>
    </row>
    <row r="2401">
      <c r="A2401" s="221">
        <v>2539.0</v>
      </c>
      <c r="B2401" s="221">
        <v>35.0</v>
      </c>
      <c r="C2401" s="221">
        <v>2077.0</v>
      </c>
    </row>
    <row r="2402">
      <c r="A2402" s="221">
        <v>2539.0</v>
      </c>
      <c r="B2402" s="221">
        <v>9838.0</v>
      </c>
      <c r="C2402" s="221">
        <v>6.0</v>
      </c>
    </row>
    <row r="2403">
      <c r="A2403" s="221">
        <v>2539.0</v>
      </c>
      <c r="B2403" s="221">
        <v>11399.0</v>
      </c>
      <c r="C2403" s="221">
        <v>5.0</v>
      </c>
    </row>
    <row r="2404">
      <c r="A2404" s="221">
        <v>2539.0</v>
      </c>
      <c r="B2404" s="221">
        <v>11556.0</v>
      </c>
      <c r="C2404" s="221">
        <v>8.0</v>
      </c>
    </row>
    <row r="2405">
      <c r="A2405" s="221">
        <v>2545.0</v>
      </c>
      <c r="B2405" s="221">
        <v>34.0</v>
      </c>
      <c r="C2405" s="221">
        <v>2106.0</v>
      </c>
    </row>
    <row r="2406">
      <c r="A2406" s="221">
        <v>2545.0</v>
      </c>
      <c r="B2406" s="221">
        <v>35.0</v>
      </c>
      <c r="C2406" s="221">
        <v>2077.0</v>
      </c>
    </row>
    <row r="2407">
      <c r="A2407" s="221">
        <v>2547.0</v>
      </c>
      <c r="B2407" s="221">
        <v>34.0</v>
      </c>
      <c r="C2407" s="221">
        <v>2106.0</v>
      </c>
    </row>
    <row r="2408">
      <c r="A2408" s="221">
        <v>2547.0</v>
      </c>
      <c r="B2408" s="221">
        <v>35.0</v>
      </c>
      <c r="C2408" s="221">
        <v>2077.0</v>
      </c>
    </row>
    <row r="2409">
      <c r="A2409" s="221">
        <v>2547.0</v>
      </c>
      <c r="B2409" s="221">
        <v>9838.0</v>
      </c>
      <c r="C2409" s="221">
        <v>6.0</v>
      </c>
    </row>
    <row r="2410">
      <c r="A2410" s="221">
        <v>2547.0</v>
      </c>
      <c r="B2410" s="221">
        <v>11399.0</v>
      </c>
      <c r="C2410" s="221">
        <v>5.0</v>
      </c>
    </row>
    <row r="2411">
      <c r="A2411" s="221">
        <v>2547.0</v>
      </c>
      <c r="B2411" s="221">
        <v>11558.0</v>
      </c>
      <c r="C2411" s="221">
        <v>8.0</v>
      </c>
    </row>
    <row r="2412">
      <c r="A2412" s="221">
        <v>2553.0</v>
      </c>
      <c r="B2412" s="221">
        <v>34.0</v>
      </c>
      <c r="C2412" s="221">
        <v>2106.0</v>
      </c>
    </row>
    <row r="2413">
      <c r="A2413" s="221">
        <v>2553.0</v>
      </c>
      <c r="B2413" s="221">
        <v>35.0</v>
      </c>
      <c r="C2413" s="221">
        <v>2077.0</v>
      </c>
    </row>
    <row r="2414">
      <c r="A2414" s="221">
        <v>2553.0</v>
      </c>
      <c r="B2414" s="221">
        <v>9838.0</v>
      </c>
      <c r="C2414" s="221">
        <v>6.0</v>
      </c>
    </row>
    <row r="2415">
      <c r="A2415" s="221">
        <v>2553.0</v>
      </c>
      <c r="B2415" s="221">
        <v>11399.0</v>
      </c>
      <c r="C2415" s="221">
        <v>5.0</v>
      </c>
    </row>
    <row r="2416">
      <c r="A2416" s="221">
        <v>2553.0</v>
      </c>
      <c r="B2416" s="221">
        <v>11557.0</v>
      </c>
      <c r="C2416" s="221">
        <v>8.0</v>
      </c>
    </row>
    <row r="2417">
      <c r="A2417" s="221">
        <v>2559.0</v>
      </c>
      <c r="B2417" s="221">
        <v>34.0</v>
      </c>
      <c r="C2417" s="221">
        <v>2884.0</v>
      </c>
    </row>
    <row r="2418">
      <c r="A2418" s="221">
        <v>2559.0</v>
      </c>
      <c r="B2418" s="221">
        <v>35.0</v>
      </c>
      <c r="C2418" s="221">
        <v>919.0</v>
      </c>
    </row>
    <row r="2419">
      <c r="A2419" s="221">
        <v>2559.0</v>
      </c>
      <c r="B2419" s="221">
        <v>40.0</v>
      </c>
      <c r="C2419" s="221">
        <v>2.0</v>
      </c>
    </row>
    <row r="2420">
      <c r="A2420" s="221">
        <v>2559.0</v>
      </c>
      <c r="B2420" s="221">
        <v>9840.0</v>
      </c>
      <c r="C2420" s="221">
        <v>12.0</v>
      </c>
    </row>
    <row r="2421">
      <c r="A2421" s="221">
        <v>2559.0</v>
      </c>
      <c r="B2421" s="221">
        <v>9842.0</v>
      </c>
      <c r="C2421" s="221">
        <v>9.0</v>
      </c>
    </row>
    <row r="2422">
      <c r="A2422" s="221">
        <v>2559.0</v>
      </c>
      <c r="B2422" s="221">
        <v>11399.0</v>
      </c>
      <c r="C2422" s="221">
        <v>8.0</v>
      </c>
    </row>
    <row r="2423">
      <c r="A2423" s="221">
        <v>2559.0</v>
      </c>
      <c r="B2423" s="221">
        <v>11536.0</v>
      </c>
      <c r="C2423" s="221">
        <v>9.0</v>
      </c>
    </row>
    <row r="2424">
      <c r="A2424" s="221">
        <v>2559.0</v>
      </c>
      <c r="B2424" s="221">
        <v>11538.0</v>
      </c>
      <c r="C2424" s="221">
        <v>5.0</v>
      </c>
    </row>
    <row r="2425">
      <c r="A2425" s="221">
        <v>2563.0</v>
      </c>
      <c r="B2425" s="221">
        <v>34.0</v>
      </c>
      <c r="C2425" s="221">
        <v>2884.0</v>
      </c>
    </row>
    <row r="2426">
      <c r="A2426" s="221">
        <v>2563.0</v>
      </c>
      <c r="B2426" s="221">
        <v>35.0</v>
      </c>
      <c r="C2426" s="221">
        <v>919.0</v>
      </c>
    </row>
    <row r="2427">
      <c r="A2427" s="221">
        <v>2563.0</v>
      </c>
      <c r="B2427" s="221">
        <v>40.0</v>
      </c>
      <c r="C2427" s="221">
        <v>2.0</v>
      </c>
    </row>
    <row r="2428">
      <c r="A2428" s="221">
        <v>2563.0</v>
      </c>
      <c r="B2428" s="221">
        <v>9840.0</v>
      </c>
      <c r="C2428" s="221">
        <v>12.0</v>
      </c>
    </row>
    <row r="2429">
      <c r="A2429" s="221">
        <v>2563.0</v>
      </c>
      <c r="B2429" s="221">
        <v>9842.0</v>
      </c>
      <c r="C2429" s="221">
        <v>9.0</v>
      </c>
    </row>
    <row r="2430">
      <c r="A2430" s="221">
        <v>2563.0</v>
      </c>
      <c r="B2430" s="221">
        <v>11399.0</v>
      </c>
      <c r="C2430" s="221">
        <v>8.0</v>
      </c>
    </row>
    <row r="2431">
      <c r="A2431" s="221">
        <v>2563.0</v>
      </c>
      <c r="B2431" s="221">
        <v>11535.0</v>
      </c>
      <c r="C2431" s="221">
        <v>9.0</v>
      </c>
    </row>
    <row r="2432">
      <c r="A2432" s="221">
        <v>2563.0</v>
      </c>
      <c r="B2432" s="221">
        <v>11541.0</v>
      </c>
      <c r="C2432" s="221">
        <v>5.0</v>
      </c>
    </row>
    <row r="2433">
      <c r="A2433" s="221">
        <v>2567.0</v>
      </c>
      <c r="B2433" s="221">
        <v>37.0</v>
      </c>
      <c r="C2433" s="221">
        <v>62.0</v>
      </c>
    </row>
    <row r="2434">
      <c r="A2434" s="221">
        <v>2567.0</v>
      </c>
      <c r="B2434" s="221">
        <v>38.0</v>
      </c>
      <c r="C2434" s="221">
        <v>49.0</v>
      </c>
    </row>
    <row r="2435">
      <c r="A2435" s="221">
        <v>2567.0</v>
      </c>
      <c r="B2435" s="221">
        <v>9840.0</v>
      </c>
      <c r="C2435" s="221">
        <v>12.0</v>
      </c>
    </row>
    <row r="2436">
      <c r="A2436" s="221">
        <v>2567.0</v>
      </c>
      <c r="B2436" s="221">
        <v>9842.0</v>
      </c>
      <c r="C2436" s="221">
        <v>18.0</v>
      </c>
    </row>
    <row r="2437">
      <c r="A2437" s="221">
        <v>2567.0</v>
      </c>
      <c r="B2437" s="221">
        <v>11399.0</v>
      </c>
      <c r="C2437" s="221">
        <v>9.0</v>
      </c>
    </row>
    <row r="2438">
      <c r="A2438" s="221">
        <v>2567.0</v>
      </c>
      <c r="B2438" s="221">
        <v>11534.0</v>
      </c>
      <c r="C2438" s="221">
        <v>3.0</v>
      </c>
    </row>
    <row r="2439">
      <c r="A2439" s="221">
        <v>2567.0</v>
      </c>
      <c r="B2439" s="221">
        <v>11535.0</v>
      </c>
      <c r="C2439" s="221">
        <v>3.0</v>
      </c>
    </row>
    <row r="2440">
      <c r="A2440" s="221">
        <v>2567.0</v>
      </c>
      <c r="B2440" s="221">
        <v>11536.0</v>
      </c>
      <c r="C2440" s="221">
        <v>3.0</v>
      </c>
    </row>
    <row r="2441">
      <c r="A2441" s="221">
        <v>2567.0</v>
      </c>
      <c r="B2441" s="221">
        <v>11537.0</v>
      </c>
      <c r="C2441" s="221">
        <v>3.0</v>
      </c>
    </row>
    <row r="2442">
      <c r="A2442" s="221">
        <v>2567.0</v>
      </c>
      <c r="B2442" s="221">
        <v>11541.0</v>
      </c>
      <c r="C2442" s="221">
        <v>5.0</v>
      </c>
    </row>
    <row r="2443">
      <c r="A2443" s="221">
        <v>2571.0</v>
      </c>
      <c r="B2443" s="221">
        <v>34.0</v>
      </c>
      <c r="C2443" s="221">
        <v>2884.0</v>
      </c>
    </row>
    <row r="2444">
      <c r="A2444" s="221">
        <v>2571.0</v>
      </c>
      <c r="B2444" s="221">
        <v>35.0</v>
      </c>
      <c r="C2444" s="221">
        <v>919.0</v>
      </c>
    </row>
    <row r="2445">
      <c r="A2445" s="221">
        <v>2571.0</v>
      </c>
      <c r="B2445" s="221">
        <v>40.0</v>
      </c>
      <c r="C2445" s="221">
        <v>2.0</v>
      </c>
    </row>
    <row r="2446">
      <c r="A2446" s="221">
        <v>2571.0</v>
      </c>
      <c r="B2446" s="221">
        <v>9840.0</v>
      </c>
      <c r="C2446" s="221">
        <v>12.0</v>
      </c>
    </row>
    <row r="2447">
      <c r="A2447" s="221">
        <v>2571.0</v>
      </c>
      <c r="B2447" s="221">
        <v>9842.0</v>
      </c>
      <c r="C2447" s="221">
        <v>9.0</v>
      </c>
    </row>
    <row r="2448">
      <c r="A2448" s="221">
        <v>2571.0</v>
      </c>
      <c r="B2448" s="221">
        <v>11399.0</v>
      </c>
      <c r="C2448" s="221">
        <v>8.0</v>
      </c>
    </row>
    <row r="2449">
      <c r="A2449" s="221">
        <v>2571.0</v>
      </c>
      <c r="B2449" s="221">
        <v>11534.0</v>
      </c>
      <c r="C2449" s="221">
        <v>9.0</v>
      </c>
    </row>
    <row r="2450">
      <c r="A2450" s="221">
        <v>2571.0</v>
      </c>
      <c r="B2450" s="221">
        <v>11540.0</v>
      </c>
      <c r="C2450" s="221">
        <v>5.0</v>
      </c>
    </row>
    <row r="2451">
      <c r="A2451" s="221">
        <v>2575.0</v>
      </c>
      <c r="B2451" s="221">
        <v>34.0</v>
      </c>
      <c r="C2451" s="221">
        <v>2884.0</v>
      </c>
    </row>
    <row r="2452">
      <c r="A2452" s="221">
        <v>2575.0</v>
      </c>
      <c r="B2452" s="221">
        <v>35.0</v>
      </c>
      <c r="C2452" s="221">
        <v>919.0</v>
      </c>
    </row>
    <row r="2453">
      <c r="A2453" s="221">
        <v>2575.0</v>
      </c>
      <c r="B2453" s="221">
        <v>40.0</v>
      </c>
      <c r="C2453" s="221">
        <v>2.0</v>
      </c>
    </row>
    <row r="2454">
      <c r="A2454" s="221">
        <v>2575.0</v>
      </c>
      <c r="B2454" s="221">
        <v>9840.0</v>
      </c>
      <c r="C2454" s="221">
        <v>12.0</v>
      </c>
    </row>
    <row r="2455">
      <c r="A2455" s="221">
        <v>2575.0</v>
      </c>
      <c r="B2455" s="221">
        <v>9842.0</v>
      </c>
      <c r="C2455" s="221">
        <v>9.0</v>
      </c>
    </row>
    <row r="2456">
      <c r="A2456" s="221">
        <v>2575.0</v>
      </c>
      <c r="B2456" s="221">
        <v>11399.0</v>
      </c>
      <c r="C2456" s="221">
        <v>8.0</v>
      </c>
    </row>
    <row r="2457">
      <c r="A2457" s="221">
        <v>2575.0</v>
      </c>
      <c r="B2457" s="221">
        <v>11537.0</v>
      </c>
      <c r="C2457" s="221">
        <v>9.0</v>
      </c>
    </row>
    <row r="2458">
      <c r="A2458" s="221">
        <v>2575.0</v>
      </c>
      <c r="B2458" s="221">
        <v>11539.0</v>
      </c>
      <c r="C2458" s="221">
        <v>5.0</v>
      </c>
    </row>
    <row r="2459">
      <c r="A2459" s="221">
        <v>2579.0</v>
      </c>
      <c r="B2459" s="221">
        <v>34.0</v>
      </c>
      <c r="C2459" s="221">
        <v>2386.0</v>
      </c>
    </row>
    <row r="2460">
      <c r="A2460" s="221">
        <v>2579.0</v>
      </c>
      <c r="B2460" s="221">
        <v>35.0</v>
      </c>
      <c r="C2460" s="221">
        <v>143.0</v>
      </c>
    </row>
    <row r="2461">
      <c r="A2461" s="221">
        <v>2579.0</v>
      </c>
      <c r="B2461" s="221">
        <v>36.0</v>
      </c>
      <c r="C2461" s="221">
        <v>249.0</v>
      </c>
    </row>
    <row r="2462">
      <c r="A2462" s="221">
        <v>2580.0</v>
      </c>
      <c r="B2462" s="221">
        <v>34.0</v>
      </c>
      <c r="C2462" s="221">
        <v>2386.0</v>
      </c>
    </row>
    <row r="2463">
      <c r="A2463" s="221">
        <v>2580.0</v>
      </c>
      <c r="B2463" s="221">
        <v>35.0</v>
      </c>
      <c r="C2463" s="221">
        <v>143.0</v>
      </c>
    </row>
    <row r="2464">
      <c r="A2464" s="221">
        <v>2580.0</v>
      </c>
      <c r="B2464" s="221">
        <v>36.0</v>
      </c>
      <c r="C2464" s="221">
        <v>249.0</v>
      </c>
    </row>
    <row r="2465">
      <c r="A2465" s="221">
        <v>2580.0</v>
      </c>
      <c r="B2465" s="221">
        <v>9840.0</v>
      </c>
      <c r="C2465" s="221">
        <v>5.0</v>
      </c>
    </row>
    <row r="2466">
      <c r="A2466" s="221">
        <v>2580.0</v>
      </c>
      <c r="B2466" s="221">
        <v>9842.0</v>
      </c>
      <c r="C2466" s="221">
        <v>5.0</v>
      </c>
    </row>
    <row r="2467">
      <c r="A2467" s="221">
        <v>2580.0</v>
      </c>
      <c r="B2467" s="221">
        <v>11399.0</v>
      </c>
      <c r="C2467" s="221">
        <v>1.0</v>
      </c>
    </row>
    <row r="2468">
      <c r="A2468" s="221">
        <v>2580.0</v>
      </c>
      <c r="B2468" s="221">
        <v>11534.0</v>
      </c>
      <c r="C2468" s="221">
        <v>5.0</v>
      </c>
    </row>
    <row r="2469">
      <c r="A2469" s="221">
        <v>2580.0</v>
      </c>
      <c r="B2469" s="221">
        <v>11540.0</v>
      </c>
      <c r="C2469" s="221">
        <v>1.0</v>
      </c>
    </row>
    <row r="2470">
      <c r="A2470" s="221">
        <v>2583.0</v>
      </c>
      <c r="B2470" s="221">
        <v>34.0</v>
      </c>
      <c r="C2470" s="221">
        <v>2386.0</v>
      </c>
    </row>
    <row r="2471">
      <c r="A2471" s="221">
        <v>2583.0</v>
      </c>
      <c r="B2471" s="221">
        <v>35.0</v>
      </c>
      <c r="C2471" s="221">
        <v>143.0</v>
      </c>
    </row>
    <row r="2472">
      <c r="A2472" s="221">
        <v>2583.0</v>
      </c>
      <c r="B2472" s="221">
        <v>36.0</v>
      </c>
      <c r="C2472" s="221">
        <v>249.0</v>
      </c>
    </row>
    <row r="2473">
      <c r="A2473" s="221">
        <v>2584.0</v>
      </c>
      <c r="B2473" s="221">
        <v>34.0</v>
      </c>
      <c r="C2473" s="221">
        <v>2386.0</v>
      </c>
    </row>
    <row r="2474">
      <c r="A2474" s="221">
        <v>2584.0</v>
      </c>
      <c r="B2474" s="221">
        <v>35.0</v>
      </c>
      <c r="C2474" s="221">
        <v>143.0</v>
      </c>
    </row>
    <row r="2475">
      <c r="A2475" s="221">
        <v>2584.0</v>
      </c>
      <c r="B2475" s="221">
        <v>36.0</v>
      </c>
      <c r="C2475" s="221">
        <v>249.0</v>
      </c>
    </row>
    <row r="2476">
      <c r="A2476" s="221">
        <v>2584.0</v>
      </c>
      <c r="B2476" s="221">
        <v>9840.0</v>
      </c>
      <c r="C2476" s="221">
        <v>5.0</v>
      </c>
    </row>
    <row r="2477">
      <c r="A2477" s="221">
        <v>2584.0</v>
      </c>
      <c r="B2477" s="221">
        <v>9842.0</v>
      </c>
      <c r="C2477" s="221">
        <v>5.0</v>
      </c>
    </row>
    <row r="2478">
      <c r="A2478" s="221">
        <v>2584.0</v>
      </c>
      <c r="B2478" s="221">
        <v>11399.0</v>
      </c>
      <c r="C2478" s="221">
        <v>1.0</v>
      </c>
    </row>
    <row r="2479">
      <c r="A2479" s="221">
        <v>2584.0</v>
      </c>
      <c r="B2479" s="221">
        <v>11536.0</v>
      </c>
      <c r="C2479" s="221">
        <v>5.0</v>
      </c>
    </row>
    <row r="2480">
      <c r="A2480" s="221">
        <v>2584.0</v>
      </c>
      <c r="B2480" s="221">
        <v>11538.0</v>
      </c>
      <c r="C2480" s="221">
        <v>1.0</v>
      </c>
    </row>
    <row r="2481">
      <c r="A2481" s="221">
        <v>2587.0</v>
      </c>
      <c r="B2481" s="221">
        <v>34.0</v>
      </c>
      <c r="C2481" s="221">
        <v>2386.0</v>
      </c>
    </row>
    <row r="2482">
      <c r="A2482" s="221">
        <v>2587.0</v>
      </c>
      <c r="B2482" s="221">
        <v>35.0</v>
      </c>
      <c r="C2482" s="221">
        <v>143.0</v>
      </c>
    </row>
    <row r="2483">
      <c r="A2483" s="221">
        <v>2587.0</v>
      </c>
      <c r="B2483" s="221">
        <v>36.0</v>
      </c>
      <c r="C2483" s="221">
        <v>249.0</v>
      </c>
    </row>
    <row r="2484">
      <c r="A2484" s="221">
        <v>2588.0</v>
      </c>
      <c r="B2484" s="221">
        <v>34.0</v>
      </c>
      <c r="C2484" s="221">
        <v>2386.0</v>
      </c>
    </row>
    <row r="2485">
      <c r="A2485" s="221">
        <v>2588.0</v>
      </c>
      <c r="B2485" s="221">
        <v>35.0</v>
      </c>
      <c r="C2485" s="221">
        <v>143.0</v>
      </c>
    </row>
    <row r="2486">
      <c r="A2486" s="221">
        <v>2588.0</v>
      </c>
      <c r="B2486" s="221">
        <v>36.0</v>
      </c>
      <c r="C2486" s="221">
        <v>249.0</v>
      </c>
    </row>
    <row r="2487">
      <c r="A2487" s="221">
        <v>2588.0</v>
      </c>
      <c r="B2487" s="221">
        <v>9840.0</v>
      </c>
      <c r="C2487" s="221">
        <v>5.0</v>
      </c>
    </row>
    <row r="2488">
      <c r="A2488" s="221">
        <v>2588.0</v>
      </c>
      <c r="B2488" s="221">
        <v>9842.0</v>
      </c>
      <c r="C2488" s="221">
        <v>5.0</v>
      </c>
    </row>
    <row r="2489">
      <c r="A2489" s="221">
        <v>2588.0</v>
      </c>
      <c r="B2489" s="221">
        <v>11399.0</v>
      </c>
      <c r="C2489" s="221">
        <v>1.0</v>
      </c>
    </row>
    <row r="2490">
      <c r="A2490" s="221">
        <v>2588.0</v>
      </c>
      <c r="B2490" s="221">
        <v>11535.0</v>
      </c>
      <c r="C2490" s="221">
        <v>3.0</v>
      </c>
    </row>
    <row r="2491">
      <c r="A2491" s="221">
        <v>2588.0</v>
      </c>
      <c r="B2491" s="221">
        <v>11541.0</v>
      </c>
      <c r="C2491" s="221">
        <v>1.0</v>
      </c>
    </row>
    <row r="2492">
      <c r="A2492" s="221">
        <v>2589.0</v>
      </c>
      <c r="B2492" s="221">
        <v>38.0</v>
      </c>
      <c r="C2492" s="221">
        <v>1.0</v>
      </c>
    </row>
    <row r="2493">
      <c r="A2493" s="221">
        <v>2589.0</v>
      </c>
      <c r="B2493" s="221">
        <v>39.0</v>
      </c>
      <c r="C2493" s="221">
        <v>1.0</v>
      </c>
    </row>
    <row r="2494">
      <c r="A2494" s="221">
        <v>2589.0</v>
      </c>
      <c r="B2494" s="221">
        <v>40.0</v>
      </c>
      <c r="C2494" s="221">
        <v>1.0</v>
      </c>
    </row>
    <row r="2495">
      <c r="A2495" s="221">
        <v>2591.0</v>
      </c>
      <c r="B2495" s="221">
        <v>34.0</v>
      </c>
      <c r="C2495" s="221">
        <v>1010.0</v>
      </c>
    </row>
    <row r="2496">
      <c r="A2496" s="221">
        <v>2591.0</v>
      </c>
      <c r="B2496" s="221">
        <v>35.0</v>
      </c>
      <c r="C2496" s="221">
        <v>267.0</v>
      </c>
    </row>
    <row r="2497">
      <c r="A2497" s="221">
        <v>2591.0</v>
      </c>
      <c r="B2497" s="221">
        <v>36.0</v>
      </c>
      <c r="C2497" s="221">
        <v>738.0</v>
      </c>
    </row>
    <row r="2498">
      <c r="A2498" s="221">
        <v>2592.0</v>
      </c>
      <c r="B2498" s="221">
        <v>34.0</v>
      </c>
      <c r="C2498" s="221">
        <v>1010.0</v>
      </c>
    </row>
    <row r="2499">
      <c r="A2499" s="221">
        <v>2592.0</v>
      </c>
      <c r="B2499" s="221">
        <v>35.0</v>
      </c>
      <c r="C2499" s="221">
        <v>267.0</v>
      </c>
    </row>
    <row r="2500">
      <c r="A2500" s="221">
        <v>2592.0</v>
      </c>
      <c r="B2500" s="221">
        <v>36.0</v>
      </c>
      <c r="C2500" s="221">
        <v>738.0</v>
      </c>
    </row>
    <row r="2501">
      <c r="A2501" s="221">
        <v>2592.0</v>
      </c>
      <c r="B2501" s="221">
        <v>9840.0</v>
      </c>
      <c r="C2501" s="221">
        <v>5.0</v>
      </c>
    </row>
    <row r="2502">
      <c r="A2502" s="221">
        <v>2592.0</v>
      </c>
      <c r="B2502" s="221">
        <v>9842.0</v>
      </c>
      <c r="C2502" s="221">
        <v>5.0</v>
      </c>
    </row>
    <row r="2503">
      <c r="A2503" s="221">
        <v>2592.0</v>
      </c>
      <c r="B2503" s="221">
        <v>11399.0</v>
      </c>
      <c r="C2503" s="221">
        <v>1.0</v>
      </c>
    </row>
    <row r="2504">
      <c r="A2504" s="221">
        <v>2592.0</v>
      </c>
      <c r="B2504" s="221">
        <v>11534.0</v>
      </c>
      <c r="C2504" s="221">
        <v>1.0</v>
      </c>
    </row>
    <row r="2505">
      <c r="A2505" s="221">
        <v>2592.0</v>
      </c>
      <c r="B2505" s="221">
        <v>11535.0</v>
      </c>
      <c r="C2505" s="221">
        <v>1.0</v>
      </c>
    </row>
    <row r="2506">
      <c r="A2506" s="221">
        <v>2592.0</v>
      </c>
      <c r="B2506" s="221">
        <v>11536.0</v>
      </c>
      <c r="C2506" s="221">
        <v>1.0</v>
      </c>
    </row>
    <row r="2507">
      <c r="A2507" s="221">
        <v>2592.0</v>
      </c>
      <c r="B2507" s="221">
        <v>11537.0</v>
      </c>
      <c r="C2507" s="221">
        <v>1.0</v>
      </c>
    </row>
    <row r="2508">
      <c r="A2508" s="221">
        <v>2592.0</v>
      </c>
      <c r="B2508" s="221">
        <v>11539.0</v>
      </c>
      <c r="C2508" s="221">
        <v>1.0</v>
      </c>
    </row>
    <row r="2509">
      <c r="A2509" s="221">
        <v>2603.0</v>
      </c>
      <c r="B2509" s="221">
        <v>37.0</v>
      </c>
      <c r="C2509" s="221">
        <v>10.0</v>
      </c>
    </row>
    <row r="2510">
      <c r="A2510" s="221">
        <v>2603.0</v>
      </c>
      <c r="B2510" s="221">
        <v>38.0</v>
      </c>
      <c r="C2510" s="221">
        <v>1.0</v>
      </c>
    </row>
    <row r="2511">
      <c r="A2511" s="221">
        <v>2605.0</v>
      </c>
      <c r="B2511" s="221">
        <v>37.0</v>
      </c>
      <c r="C2511" s="221">
        <v>10.0</v>
      </c>
    </row>
    <row r="2512">
      <c r="A2512" s="221">
        <v>2605.0</v>
      </c>
      <c r="B2512" s="221">
        <v>38.0</v>
      </c>
      <c r="C2512" s="221">
        <v>1.0</v>
      </c>
    </row>
    <row r="2513">
      <c r="A2513" s="221">
        <v>2605.0</v>
      </c>
      <c r="B2513" s="221">
        <v>3828.0</v>
      </c>
      <c r="C2513" s="221">
        <v>8.0</v>
      </c>
    </row>
    <row r="2514">
      <c r="A2514" s="221">
        <v>2605.0</v>
      </c>
      <c r="B2514" s="221">
        <v>11399.0</v>
      </c>
      <c r="C2514" s="221">
        <v>1.0</v>
      </c>
    </row>
    <row r="2515">
      <c r="A2515" s="221">
        <v>2613.0</v>
      </c>
      <c r="B2515" s="221">
        <v>9830.0</v>
      </c>
      <c r="C2515" s="221">
        <v>12.0</v>
      </c>
    </row>
    <row r="2516">
      <c r="A2516" s="221">
        <v>2613.0</v>
      </c>
      <c r="B2516" s="221">
        <v>11399.0</v>
      </c>
      <c r="C2516" s="221">
        <v>1.0</v>
      </c>
    </row>
    <row r="2517">
      <c r="A2517" s="221">
        <v>2613.0</v>
      </c>
      <c r="B2517" s="221">
        <v>11694.0</v>
      </c>
      <c r="C2517" s="221">
        <v>3.0</v>
      </c>
    </row>
    <row r="2518">
      <c r="A2518" s="221">
        <v>2613.0</v>
      </c>
      <c r="B2518" s="221">
        <v>16680.0</v>
      </c>
      <c r="C2518" s="221">
        <v>12.0</v>
      </c>
    </row>
    <row r="2519">
      <c r="A2519" s="221">
        <v>2621.0</v>
      </c>
      <c r="B2519" s="221">
        <v>9830.0</v>
      </c>
      <c r="C2519" s="221">
        <v>129.0</v>
      </c>
    </row>
    <row r="2520">
      <c r="A2520" s="221">
        <v>2621.0</v>
      </c>
      <c r="B2520" s="221">
        <v>11399.0</v>
      </c>
      <c r="C2520" s="221">
        <v>15.0</v>
      </c>
    </row>
    <row r="2521">
      <c r="A2521" s="221">
        <v>2621.0</v>
      </c>
      <c r="B2521" s="221">
        <v>11695.0</v>
      </c>
      <c r="C2521" s="221">
        <v>14.0</v>
      </c>
    </row>
    <row r="2522">
      <c r="A2522" s="221">
        <v>2621.0</v>
      </c>
      <c r="B2522" s="221">
        <v>16680.0</v>
      </c>
      <c r="C2522" s="221">
        <v>59.0</v>
      </c>
    </row>
    <row r="2523">
      <c r="A2523" s="221">
        <v>2629.0</v>
      </c>
      <c r="B2523" s="221">
        <v>9830.0</v>
      </c>
      <c r="C2523" s="221">
        <v>126.0</v>
      </c>
    </row>
    <row r="2524">
      <c r="A2524" s="221">
        <v>2629.0</v>
      </c>
      <c r="B2524" s="221">
        <v>11399.0</v>
      </c>
      <c r="C2524" s="221">
        <v>8.0</v>
      </c>
    </row>
    <row r="2525">
      <c r="A2525" s="221">
        <v>2629.0</v>
      </c>
      <c r="B2525" s="221">
        <v>11693.0</v>
      </c>
      <c r="C2525" s="221">
        <v>14.0</v>
      </c>
    </row>
    <row r="2526">
      <c r="A2526" s="221">
        <v>2629.0</v>
      </c>
      <c r="B2526" s="221">
        <v>16680.0</v>
      </c>
      <c r="C2526" s="221">
        <v>18.0</v>
      </c>
    </row>
    <row r="2527">
      <c r="A2527" s="221">
        <v>2637.0</v>
      </c>
      <c r="B2527" s="221">
        <v>9830.0</v>
      </c>
      <c r="C2527" s="221">
        <v>129.0</v>
      </c>
    </row>
    <row r="2528">
      <c r="A2528" s="221">
        <v>2637.0</v>
      </c>
      <c r="B2528" s="221">
        <v>11399.0</v>
      </c>
      <c r="C2528" s="221">
        <v>15.0</v>
      </c>
    </row>
    <row r="2529">
      <c r="A2529" s="221">
        <v>2637.0</v>
      </c>
      <c r="B2529" s="221">
        <v>11695.0</v>
      </c>
      <c r="C2529" s="221">
        <v>14.0</v>
      </c>
    </row>
    <row r="2530">
      <c r="A2530" s="221">
        <v>2637.0</v>
      </c>
      <c r="B2530" s="221">
        <v>16680.0</v>
      </c>
      <c r="C2530" s="221">
        <v>59.0</v>
      </c>
    </row>
    <row r="2531">
      <c r="A2531" s="221">
        <v>2647.0</v>
      </c>
      <c r="B2531" s="221">
        <v>9830.0</v>
      </c>
      <c r="C2531" s="221">
        <v>12.0</v>
      </c>
    </row>
    <row r="2532">
      <c r="A2532" s="221">
        <v>2647.0</v>
      </c>
      <c r="B2532" s="221">
        <v>11399.0</v>
      </c>
      <c r="C2532" s="221">
        <v>1.0</v>
      </c>
    </row>
    <row r="2533">
      <c r="A2533" s="221">
        <v>2647.0</v>
      </c>
      <c r="B2533" s="221">
        <v>11695.0</v>
      </c>
      <c r="C2533" s="221">
        <v>3.0</v>
      </c>
    </row>
    <row r="2534">
      <c r="A2534" s="221">
        <v>2647.0</v>
      </c>
      <c r="B2534" s="221">
        <v>16680.0</v>
      </c>
      <c r="C2534" s="221">
        <v>12.0</v>
      </c>
    </row>
    <row r="2535">
      <c r="A2535" s="221">
        <v>2655.0</v>
      </c>
      <c r="B2535" s="221">
        <v>9830.0</v>
      </c>
      <c r="C2535" s="221">
        <v>126.0</v>
      </c>
    </row>
    <row r="2536">
      <c r="A2536" s="221">
        <v>2655.0</v>
      </c>
      <c r="B2536" s="221">
        <v>11399.0</v>
      </c>
      <c r="C2536" s="221">
        <v>8.0</v>
      </c>
    </row>
    <row r="2537">
      <c r="A2537" s="221">
        <v>2655.0</v>
      </c>
      <c r="B2537" s="221">
        <v>11692.0</v>
      </c>
      <c r="C2537" s="221">
        <v>14.0</v>
      </c>
    </row>
    <row r="2538">
      <c r="A2538" s="221">
        <v>2655.0</v>
      </c>
      <c r="B2538" s="221">
        <v>16680.0</v>
      </c>
      <c r="C2538" s="221">
        <v>18.0</v>
      </c>
    </row>
    <row r="2539">
      <c r="A2539" s="221">
        <v>2679.0</v>
      </c>
      <c r="B2539" s="221">
        <v>9830.0</v>
      </c>
      <c r="C2539" s="221">
        <v>12.0</v>
      </c>
    </row>
    <row r="2540">
      <c r="A2540" s="221">
        <v>2679.0</v>
      </c>
      <c r="B2540" s="221">
        <v>11399.0</v>
      </c>
      <c r="C2540" s="221">
        <v>1.0</v>
      </c>
    </row>
    <row r="2541">
      <c r="A2541" s="221">
        <v>2679.0</v>
      </c>
      <c r="B2541" s="221">
        <v>11693.0</v>
      </c>
      <c r="C2541" s="221">
        <v>3.0</v>
      </c>
    </row>
    <row r="2542">
      <c r="A2542" s="221">
        <v>2679.0</v>
      </c>
      <c r="B2542" s="221">
        <v>16680.0</v>
      </c>
      <c r="C2542" s="221">
        <v>12.0</v>
      </c>
    </row>
    <row r="2543">
      <c r="A2543" s="221">
        <v>2801.0</v>
      </c>
      <c r="B2543" s="221">
        <v>9830.0</v>
      </c>
      <c r="C2543" s="221">
        <v>437.0</v>
      </c>
    </row>
    <row r="2544">
      <c r="A2544" s="221">
        <v>2801.0</v>
      </c>
      <c r="B2544" s="221">
        <v>11399.0</v>
      </c>
      <c r="C2544" s="221">
        <v>30.0</v>
      </c>
    </row>
    <row r="2545">
      <c r="A2545" s="221">
        <v>2801.0</v>
      </c>
      <c r="B2545" s="221">
        <v>11692.0</v>
      </c>
      <c r="C2545" s="221">
        <v>30.0</v>
      </c>
    </row>
    <row r="2546">
      <c r="A2546" s="221">
        <v>2801.0</v>
      </c>
      <c r="B2546" s="221">
        <v>16680.0</v>
      </c>
      <c r="C2546" s="221">
        <v>132.0</v>
      </c>
    </row>
    <row r="2547">
      <c r="A2547" s="221">
        <v>2811.0</v>
      </c>
      <c r="B2547" s="221">
        <v>9830.0</v>
      </c>
      <c r="C2547" s="221">
        <v>437.0</v>
      </c>
    </row>
    <row r="2548">
      <c r="A2548" s="221">
        <v>2811.0</v>
      </c>
      <c r="B2548" s="221">
        <v>11399.0</v>
      </c>
      <c r="C2548" s="221">
        <v>30.0</v>
      </c>
    </row>
    <row r="2549">
      <c r="A2549" s="221">
        <v>2811.0</v>
      </c>
      <c r="B2549" s="221">
        <v>11695.0</v>
      </c>
      <c r="C2549" s="221">
        <v>30.0</v>
      </c>
    </row>
    <row r="2550">
      <c r="A2550" s="221">
        <v>2811.0</v>
      </c>
      <c r="B2550" s="221">
        <v>16680.0</v>
      </c>
      <c r="C2550" s="221">
        <v>132.0</v>
      </c>
    </row>
    <row r="2551">
      <c r="A2551" s="221">
        <v>2817.0</v>
      </c>
      <c r="B2551" s="221">
        <v>9830.0</v>
      </c>
      <c r="C2551" s="221">
        <v>6.0</v>
      </c>
    </row>
    <row r="2552">
      <c r="A2552" s="221">
        <v>2817.0</v>
      </c>
      <c r="B2552" s="221">
        <v>11399.0</v>
      </c>
      <c r="C2552" s="221">
        <v>1.0</v>
      </c>
    </row>
    <row r="2553">
      <c r="A2553" s="221">
        <v>2817.0</v>
      </c>
      <c r="B2553" s="221">
        <v>11694.0</v>
      </c>
      <c r="C2553" s="221">
        <v>1.0</v>
      </c>
    </row>
    <row r="2554">
      <c r="A2554" s="221">
        <v>2817.0</v>
      </c>
      <c r="B2554" s="221">
        <v>16672.0</v>
      </c>
      <c r="C2554" s="221">
        <v>45.0</v>
      </c>
    </row>
    <row r="2555">
      <c r="A2555" s="221">
        <v>2817.0</v>
      </c>
      <c r="B2555" s="221">
        <v>16680.0</v>
      </c>
      <c r="C2555" s="221">
        <v>5.0</v>
      </c>
    </row>
    <row r="2556">
      <c r="A2556" s="221">
        <v>2834.0</v>
      </c>
      <c r="B2556" s="221">
        <v>34.0</v>
      </c>
      <c r="C2556" s="221">
        <v>12809.0</v>
      </c>
    </row>
    <row r="2557">
      <c r="A2557" s="221">
        <v>2834.0</v>
      </c>
      <c r="B2557" s="221">
        <v>35.0</v>
      </c>
      <c r="C2557" s="221">
        <v>10980.0</v>
      </c>
    </row>
    <row r="2558">
      <c r="A2558" s="221">
        <v>2834.0</v>
      </c>
      <c r="B2558" s="221">
        <v>36.0</v>
      </c>
      <c r="C2558" s="221">
        <v>4062.0</v>
      </c>
    </row>
    <row r="2559">
      <c r="A2559" s="221">
        <v>2834.0</v>
      </c>
      <c r="B2559" s="221">
        <v>37.0</v>
      </c>
      <c r="C2559" s="221">
        <v>8.0</v>
      </c>
    </row>
    <row r="2560">
      <c r="A2560" s="221">
        <v>2836.0</v>
      </c>
      <c r="B2560" s="221">
        <v>34.0</v>
      </c>
      <c r="C2560" s="221">
        <v>582462.0</v>
      </c>
    </row>
    <row r="2561">
      <c r="A2561" s="221">
        <v>2836.0</v>
      </c>
      <c r="B2561" s="221">
        <v>35.0</v>
      </c>
      <c r="C2561" s="221">
        <v>145789.0</v>
      </c>
    </row>
    <row r="2562">
      <c r="A2562" s="221">
        <v>2836.0</v>
      </c>
      <c r="B2562" s="221">
        <v>36.0</v>
      </c>
      <c r="C2562" s="221">
        <v>37916.0</v>
      </c>
    </row>
    <row r="2563">
      <c r="A2563" s="221">
        <v>2836.0</v>
      </c>
      <c r="B2563" s="221">
        <v>37.0</v>
      </c>
      <c r="C2563" s="221">
        <v>9189.0</v>
      </c>
    </row>
    <row r="2564">
      <c r="A2564" s="221">
        <v>2836.0</v>
      </c>
      <c r="B2564" s="221">
        <v>38.0</v>
      </c>
      <c r="C2564" s="221">
        <v>2261.0</v>
      </c>
    </row>
    <row r="2565">
      <c r="A2565" s="221">
        <v>2836.0</v>
      </c>
      <c r="B2565" s="221">
        <v>39.0</v>
      </c>
      <c r="C2565" s="221">
        <v>1134.0</v>
      </c>
    </row>
    <row r="2566">
      <c r="A2566" s="221">
        <v>2836.0</v>
      </c>
      <c r="B2566" s="221">
        <v>40.0</v>
      </c>
      <c r="C2566" s="221">
        <v>288.0</v>
      </c>
    </row>
    <row r="2567">
      <c r="A2567" s="221">
        <v>2838.0</v>
      </c>
      <c r="B2567" s="221">
        <v>40.0</v>
      </c>
      <c r="C2567" s="221">
        <v>8.0</v>
      </c>
    </row>
    <row r="2568">
      <c r="A2568" s="221">
        <v>2838.0</v>
      </c>
      <c r="B2568" s="221">
        <v>25335.0</v>
      </c>
      <c r="C2568" s="221">
        <v>13.0</v>
      </c>
    </row>
    <row r="2569">
      <c r="A2569" s="221">
        <v>2865.0</v>
      </c>
      <c r="B2569" s="221">
        <v>34.0</v>
      </c>
      <c r="C2569" s="221">
        <v>91067.0</v>
      </c>
    </row>
    <row r="2570">
      <c r="A2570" s="221">
        <v>2865.0</v>
      </c>
      <c r="B2570" s="221">
        <v>35.0</v>
      </c>
      <c r="C2570" s="221">
        <v>23527.0</v>
      </c>
    </row>
    <row r="2571">
      <c r="A2571" s="221">
        <v>2865.0</v>
      </c>
      <c r="B2571" s="221">
        <v>36.0</v>
      </c>
      <c r="C2571" s="221">
        <v>8613.0</v>
      </c>
    </row>
    <row r="2572">
      <c r="A2572" s="221">
        <v>2865.0</v>
      </c>
      <c r="B2572" s="221">
        <v>37.0</v>
      </c>
      <c r="C2572" s="221">
        <v>2294.0</v>
      </c>
    </row>
    <row r="2573">
      <c r="A2573" s="221">
        <v>2865.0</v>
      </c>
      <c r="B2573" s="221">
        <v>38.0</v>
      </c>
      <c r="C2573" s="221">
        <v>324.0</v>
      </c>
    </row>
    <row r="2574">
      <c r="A2574" s="221">
        <v>2865.0</v>
      </c>
      <c r="B2574" s="221">
        <v>39.0</v>
      </c>
      <c r="C2574" s="221">
        <v>18.0</v>
      </c>
    </row>
    <row r="2575">
      <c r="A2575" s="221">
        <v>2865.0</v>
      </c>
      <c r="B2575" s="221">
        <v>40.0</v>
      </c>
      <c r="C2575" s="221">
        <v>52.0</v>
      </c>
    </row>
    <row r="2576">
      <c r="A2576" s="221">
        <v>2865.0</v>
      </c>
      <c r="B2576" s="221">
        <v>9848.0</v>
      </c>
      <c r="C2576" s="221">
        <v>14.0</v>
      </c>
    </row>
    <row r="2577">
      <c r="A2577" s="221">
        <v>2865.0</v>
      </c>
      <c r="B2577" s="221">
        <v>11399.0</v>
      </c>
      <c r="C2577" s="221">
        <v>36.0</v>
      </c>
    </row>
    <row r="2578">
      <c r="A2578" s="221">
        <v>2865.0</v>
      </c>
      <c r="B2578" s="221">
        <v>11691.0</v>
      </c>
      <c r="C2578" s="221">
        <v>35.0</v>
      </c>
    </row>
    <row r="2579">
      <c r="A2579" s="221">
        <v>2873.0</v>
      </c>
      <c r="B2579" s="221">
        <v>34.0</v>
      </c>
      <c r="C2579" s="221">
        <v>231.0</v>
      </c>
    </row>
    <row r="2580">
      <c r="A2580" s="221">
        <v>2873.0</v>
      </c>
      <c r="B2580" s="221">
        <v>35.0</v>
      </c>
      <c r="C2580" s="221">
        <v>220.0</v>
      </c>
    </row>
    <row r="2581">
      <c r="A2581" s="221">
        <v>2873.0</v>
      </c>
      <c r="B2581" s="221">
        <v>9848.0</v>
      </c>
      <c r="C2581" s="221">
        <v>1.0</v>
      </c>
    </row>
    <row r="2582">
      <c r="A2582" s="221">
        <v>2873.0</v>
      </c>
      <c r="B2582" s="221">
        <v>11399.0</v>
      </c>
      <c r="C2582" s="221">
        <v>1.0</v>
      </c>
    </row>
    <row r="2583">
      <c r="A2583" s="221">
        <v>2873.0</v>
      </c>
      <c r="B2583" s="221">
        <v>11691.0</v>
      </c>
      <c r="C2583" s="221">
        <v>5.0</v>
      </c>
    </row>
    <row r="2584">
      <c r="A2584" s="221">
        <v>2881.0</v>
      </c>
      <c r="B2584" s="221">
        <v>34.0</v>
      </c>
      <c r="C2584" s="221">
        <v>996.0</v>
      </c>
    </row>
    <row r="2585">
      <c r="A2585" s="221">
        <v>2881.0</v>
      </c>
      <c r="B2585" s="221">
        <v>35.0</v>
      </c>
      <c r="C2585" s="221">
        <v>300.0</v>
      </c>
    </row>
    <row r="2586">
      <c r="A2586" s="221">
        <v>2881.0</v>
      </c>
      <c r="B2586" s="221">
        <v>39.0</v>
      </c>
      <c r="C2586" s="221">
        <v>2.0</v>
      </c>
    </row>
    <row r="2587">
      <c r="A2587" s="221">
        <v>2881.0</v>
      </c>
      <c r="B2587" s="221">
        <v>9848.0</v>
      </c>
      <c r="C2587" s="221">
        <v>1.0</v>
      </c>
    </row>
    <row r="2588">
      <c r="A2588" s="221">
        <v>2881.0</v>
      </c>
      <c r="B2588" s="221">
        <v>11399.0</v>
      </c>
      <c r="C2588" s="221">
        <v>3.0</v>
      </c>
    </row>
    <row r="2589">
      <c r="A2589" s="221">
        <v>2881.0</v>
      </c>
      <c r="B2589" s="221">
        <v>11691.0</v>
      </c>
      <c r="C2589" s="221">
        <v>6.0</v>
      </c>
    </row>
    <row r="2590">
      <c r="A2590" s="221">
        <v>2889.0</v>
      </c>
      <c r="B2590" s="221">
        <v>34.0</v>
      </c>
      <c r="C2590" s="221">
        <v>1667.0</v>
      </c>
    </row>
    <row r="2591">
      <c r="A2591" s="221">
        <v>2889.0</v>
      </c>
      <c r="B2591" s="221">
        <v>35.0</v>
      </c>
      <c r="C2591" s="221">
        <v>144.0</v>
      </c>
    </row>
    <row r="2592">
      <c r="A2592" s="221">
        <v>2889.0</v>
      </c>
      <c r="B2592" s="221">
        <v>36.0</v>
      </c>
      <c r="C2592" s="221">
        <v>83.0</v>
      </c>
    </row>
    <row r="2593">
      <c r="A2593" s="221">
        <v>2889.0</v>
      </c>
      <c r="B2593" s="221">
        <v>37.0</v>
      </c>
      <c r="C2593" s="221">
        <v>22.0</v>
      </c>
    </row>
    <row r="2594">
      <c r="A2594" s="221">
        <v>2889.0</v>
      </c>
      <c r="B2594" s="221">
        <v>9848.0</v>
      </c>
      <c r="C2594" s="221">
        <v>1.0</v>
      </c>
    </row>
    <row r="2595">
      <c r="A2595" s="221">
        <v>2889.0</v>
      </c>
      <c r="B2595" s="221">
        <v>11399.0</v>
      </c>
      <c r="C2595" s="221">
        <v>5.0</v>
      </c>
    </row>
    <row r="2596">
      <c r="A2596" s="221">
        <v>2889.0</v>
      </c>
      <c r="B2596" s="221">
        <v>11691.0</v>
      </c>
      <c r="C2596" s="221">
        <v>8.0</v>
      </c>
    </row>
    <row r="2597">
      <c r="A2597" s="221">
        <v>2897.0</v>
      </c>
      <c r="B2597" s="221">
        <v>34.0</v>
      </c>
      <c r="C2597" s="221">
        <v>4453.0</v>
      </c>
    </row>
    <row r="2598">
      <c r="A2598" s="221">
        <v>2897.0</v>
      </c>
      <c r="B2598" s="221">
        <v>35.0</v>
      </c>
      <c r="C2598" s="221">
        <v>1287.0</v>
      </c>
    </row>
    <row r="2599">
      <c r="A2599" s="221">
        <v>2897.0</v>
      </c>
      <c r="B2599" s="221">
        <v>36.0</v>
      </c>
      <c r="C2599" s="221">
        <v>1199.0</v>
      </c>
    </row>
    <row r="2600">
      <c r="A2600" s="221">
        <v>2897.0</v>
      </c>
      <c r="B2600" s="221">
        <v>40.0</v>
      </c>
      <c r="C2600" s="221">
        <v>2.0</v>
      </c>
    </row>
    <row r="2601">
      <c r="A2601" s="221">
        <v>2897.0</v>
      </c>
      <c r="B2601" s="221">
        <v>9848.0</v>
      </c>
      <c r="C2601" s="221">
        <v>5.0</v>
      </c>
    </row>
    <row r="2602">
      <c r="A2602" s="221">
        <v>2897.0</v>
      </c>
      <c r="B2602" s="221">
        <v>11399.0</v>
      </c>
      <c r="C2602" s="221">
        <v>15.0</v>
      </c>
    </row>
    <row r="2603">
      <c r="A2603" s="221">
        <v>2897.0</v>
      </c>
      <c r="B2603" s="221">
        <v>11691.0</v>
      </c>
      <c r="C2603" s="221">
        <v>15.0</v>
      </c>
    </row>
    <row r="2604">
      <c r="A2604" s="221">
        <v>2905.0</v>
      </c>
      <c r="B2604" s="221">
        <v>34.0</v>
      </c>
      <c r="C2604" s="221">
        <v>1596.0</v>
      </c>
    </row>
    <row r="2605">
      <c r="A2605" s="221">
        <v>2905.0</v>
      </c>
      <c r="B2605" s="221">
        <v>35.0</v>
      </c>
      <c r="C2605" s="221">
        <v>690.0</v>
      </c>
    </row>
    <row r="2606">
      <c r="A2606" s="221">
        <v>2905.0</v>
      </c>
      <c r="B2606" s="221">
        <v>36.0</v>
      </c>
      <c r="C2606" s="221">
        <v>144.0</v>
      </c>
    </row>
    <row r="2607">
      <c r="A2607" s="221">
        <v>2905.0</v>
      </c>
      <c r="B2607" s="221">
        <v>9848.0</v>
      </c>
      <c r="C2607" s="221">
        <v>1.0</v>
      </c>
    </row>
    <row r="2608">
      <c r="A2608" s="221">
        <v>2905.0</v>
      </c>
      <c r="B2608" s="221">
        <v>11399.0</v>
      </c>
      <c r="C2608" s="221">
        <v>6.0</v>
      </c>
    </row>
    <row r="2609">
      <c r="A2609" s="221">
        <v>2905.0</v>
      </c>
      <c r="B2609" s="221">
        <v>11691.0</v>
      </c>
      <c r="C2609" s="221">
        <v>9.0</v>
      </c>
    </row>
    <row r="2610">
      <c r="A2610" s="221">
        <v>2913.0</v>
      </c>
      <c r="B2610" s="221">
        <v>34.0</v>
      </c>
      <c r="C2610" s="221">
        <v>4529.0</v>
      </c>
    </row>
    <row r="2611">
      <c r="A2611" s="221">
        <v>2913.0</v>
      </c>
      <c r="B2611" s="221">
        <v>35.0</v>
      </c>
      <c r="C2611" s="221">
        <v>1643.0</v>
      </c>
    </row>
    <row r="2612">
      <c r="A2612" s="221">
        <v>2913.0</v>
      </c>
      <c r="B2612" s="221">
        <v>36.0</v>
      </c>
      <c r="C2612" s="221">
        <v>2413.0</v>
      </c>
    </row>
    <row r="2613">
      <c r="A2613" s="221">
        <v>2913.0</v>
      </c>
      <c r="B2613" s="221">
        <v>38.0</v>
      </c>
      <c r="C2613" s="221">
        <v>1.0</v>
      </c>
    </row>
    <row r="2614">
      <c r="A2614" s="221">
        <v>2913.0</v>
      </c>
      <c r="B2614" s="221">
        <v>9848.0</v>
      </c>
      <c r="C2614" s="221">
        <v>5.0</v>
      </c>
    </row>
    <row r="2615">
      <c r="A2615" s="221">
        <v>2913.0</v>
      </c>
      <c r="B2615" s="221">
        <v>11399.0</v>
      </c>
      <c r="C2615" s="221">
        <v>17.0</v>
      </c>
    </row>
    <row r="2616">
      <c r="A2616" s="221">
        <v>2913.0</v>
      </c>
      <c r="B2616" s="221">
        <v>11691.0</v>
      </c>
      <c r="C2616" s="221">
        <v>17.0</v>
      </c>
    </row>
    <row r="2617">
      <c r="A2617" s="221">
        <v>2921.0</v>
      </c>
      <c r="B2617" s="221">
        <v>34.0</v>
      </c>
      <c r="C2617" s="221">
        <v>9089.0</v>
      </c>
    </row>
    <row r="2618">
      <c r="A2618" s="221">
        <v>2921.0</v>
      </c>
      <c r="B2618" s="221">
        <v>35.0</v>
      </c>
      <c r="C2618" s="221">
        <v>2786.0</v>
      </c>
    </row>
    <row r="2619">
      <c r="A2619" s="221">
        <v>2921.0</v>
      </c>
      <c r="B2619" s="221">
        <v>36.0</v>
      </c>
      <c r="C2619" s="221">
        <v>2827.0</v>
      </c>
    </row>
    <row r="2620">
      <c r="A2620" s="221">
        <v>2921.0</v>
      </c>
      <c r="B2620" s="221">
        <v>37.0</v>
      </c>
      <c r="C2620" s="221">
        <v>14.0</v>
      </c>
    </row>
    <row r="2621">
      <c r="A2621" s="221">
        <v>2921.0</v>
      </c>
      <c r="B2621" s="221">
        <v>38.0</v>
      </c>
      <c r="C2621" s="221">
        <v>1.0</v>
      </c>
    </row>
    <row r="2622">
      <c r="A2622" s="221">
        <v>2921.0</v>
      </c>
      <c r="B2622" s="221">
        <v>9848.0</v>
      </c>
      <c r="C2622" s="221">
        <v>5.0</v>
      </c>
    </row>
    <row r="2623">
      <c r="A2623" s="221">
        <v>2921.0</v>
      </c>
      <c r="B2623" s="221">
        <v>11399.0</v>
      </c>
      <c r="C2623" s="221">
        <v>18.0</v>
      </c>
    </row>
    <row r="2624">
      <c r="A2624" s="221">
        <v>2921.0</v>
      </c>
      <c r="B2624" s="221">
        <v>11691.0</v>
      </c>
      <c r="C2624" s="221">
        <v>18.0</v>
      </c>
    </row>
    <row r="2625">
      <c r="A2625" s="221">
        <v>2929.0</v>
      </c>
      <c r="B2625" s="221">
        <v>34.0</v>
      </c>
      <c r="C2625" s="221">
        <v>68307.0</v>
      </c>
    </row>
    <row r="2626">
      <c r="A2626" s="221">
        <v>2929.0</v>
      </c>
      <c r="B2626" s="221">
        <v>35.0</v>
      </c>
      <c r="C2626" s="221">
        <v>17839.0</v>
      </c>
    </row>
    <row r="2627">
      <c r="A2627" s="221">
        <v>2929.0</v>
      </c>
      <c r="B2627" s="221">
        <v>36.0</v>
      </c>
      <c r="C2627" s="221">
        <v>7197.0</v>
      </c>
    </row>
    <row r="2628">
      <c r="A2628" s="221">
        <v>2929.0</v>
      </c>
      <c r="B2628" s="221">
        <v>37.0</v>
      </c>
      <c r="C2628" s="221">
        <v>1951.0</v>
      </c>
    </row>
    <row r="2629">
      <c r="A2629" s="221">
        <v>2929.0</v>
      </c>
      <c r="B2629" s="221">
        <v>38.0</v>
      </c>
      <c r="C2629" s="221">
        <v>234.0</v>
      </c>
    </row>
    <row r="2630">
      <c r="A2630" s="221">
        <v>2929.0</v>
      </c>
      <c r="B2630" s="221">
        <v>39.0</v>
      </c>
      <c r="C2630" s="221">
        <v>12.0</v>
      </c>
    </row>
    <row r="2631">
      <c r="A2631" s="221">
        <v>2929.0</v>
      </c>
      <c r="B2631" s="221">
        <v>40.0</v>
      </c>
      <c r="C2631" s="221">
        <v>26.0</v>
      </c>
    </row>
    <row r="2632">
      <c r="A2632" s="221">
        <v>2929.0</v>
      </c>
      <c r="B2632" s="221">
        <v>9848.0</v>
      </c>
      <c r="C2632" s="221">
        <v>5.0</v>
      </c>
    </row>
    <row r="2633">
      <c r="A2633" s="221">
        <v>2929.0</v>
      </c>
      <c r="B2633" s="221">
        <v>11399.0</v>
      </c>
      <c r="C2633" s="221">
        <v>35.0</v>
      </c>
    </row>
    <row r="2634">
      <c r="A2634" s="221">
        <v>2929.0</v>
      </c>
      <c r="B2634" s="221">
        <v>11691.0</v>
      </c>
      <c r="C2634" s="221">
        <v>33.0</v>
      </c>
    </row>
    <row r="2635">
      <c r="A2635" s="221">
        <v>2937.0</v>
      </c>
      <c r="B2635" s="221">
        <v>34.0</v>
      </c>
      <c r="C2635" s="221">
        <v>827.0</v>
      </c>
    </row>
    <row r="2636">
      <c r="A2636" s="221">
        <v>2937.0</v>
      </c>
      <c r="B2636" s="221">
        <v>35.0</v>
      </c>
      <c r="C2636" s="221">
        <v>598.0</v>
      </c>
    </row>
    <row r="2637">
      <c r="A2637" s="221">
        <v>2937.0</v>
      </c>
      <c r="B2637" s="221">
        <v>36.0</v>
      </c>
      <c r="C2637" s="221">
        <v>493.0</v>
      </c>
    </row>
    <row r="2638">
      <c r="A2638" s="221">
        <v>2937.0</v>
      </c>
      <c r="B2638" s="221">
        <v>9848.0</v>
      </c>
      <c r="C2638" s="221">
        <v>5.0</v>
      </c>
    </row>
    <row r="2639">
      <c r="A2639" s="221">
        <v>2937.0</v>
      </c>
      <c r="B2639" s="221">
        <v>11399.0</v>
      </c>
      <c r="C2639" s="221">
        <v>14.0</v>
      </c>
    </row>
    <row r="2640">
      <c r="A2640" s="221">
        <v>2937.0</v>
      </c>
      <c r="B2640" s="221">
        <v>11691.0</v>
      </c>
      <c r="C2640" s="221">
        <v>14.0</v>
      </c>
    </row>
    <row r="2641">
      <c r="A2641" s="221">
        <v>2945.0</v>
      </c>
      <c r="B2641" s="221">
        <v>34.0</v>
      </c>
      <c r="C2641" s="221">
        <v>13684.0</v>
      </c>
    </row>
    <row r="2642">
      <c r="A2642" s="221">
        <v>2945.0</v>
      </c>
      <c r="B2642" s="221">
        <v>35.0</v>
      </c>
      <c r="C2642" s="221">
        <v>4117.0</v>
      </c>
    </row>
    <row r="2643">
      <c r="A2643" s="221">
        <v>2945.0</v>
      </c>
      <c r="B2643" s="221">
        <v>36.0</v>
      </c>
      <c r="C2643" s="221">
        <v>3851.0</v>
      </c>
    </row>
    <row r="2644">
      <c r="A2644" s="221">
        <v>2945.0</v>
      </c>
      <c r="B2644" s="221">
        <v>39.0</v>
      </c>
      <c r="C2644" s="221">
        <v>2.0</v>
      </c>
    </row>
    <row r="2645">
      <c r="A2645" s="221">
        <v>2945.0</v>
      </c>
      <c r="B2645" s="221">
        <v>40.0</v>
      </c>
      <c r="C2645" s="221">
        <v>8.0</v>
      </c>
    </row>
    <row r="2646">
      <c r="A2646" s="221">
        <v>2945.0</v>
      </c>
      <c r="B2646" s="221">
        <v>9848.0</v>
      </c>
      <c r="C2646" s="221">
        <v>14.0</v>
      </c>
    </row>
    <row r="2647">
      <c r="A2647" s="221">
        <v>2945.0</v>
      </c>
      <c r="B2647" s="221">
        <v>11399.0</v>
      </c>
      <c r="C2647" s="221">
        <v>32.0</v>
      </c>
    </row>
    <row r="2648">
      <c r="A2648" s="221">
        <v>2945.0</v>
      </c>
      <c r="B2648" s="221">
        <v>11691.0</v>
      </c>
      <c r="C2648" s="221">
        <v>30.0</v>
      </c>
    </row>
    <row r="2649">
      <c r="A2649" s="221">
        <v>2947.0</v>
      </c>
      <c r="B2649" s="221">
        <v>34.0</v>
      </c>
      <c r="C2649" s="221">
        <v>16880.0</v>
      </c>
    </row>
    <row r="2650">
      <c r="A2650" s="221">
        <v>2947.0</v>
      </c>
      <c r="B2650" s="221">
        <v>39.0</v>
      </c>
      <c r="C2650" s="221">
        <v>50.0</v>
      </c>
    </row>
    <row r="2651">
      <c r="A2651" s="221">
        <v>2947.0</v>
      </c>
      <c r="B2651" s="221">
        <v>40.0</v>
      </c>
      <c r="C2651" s="221">
        <v>20.0</v>
      </c>
    </row>
    <row r="2652">
      <c r="A2652" s="221">
        <v>2948.0</v>
      </c>
      <c r="B2652" s="221">
        <v>34.0</v>
      </c>
      <c r="C2652" s="221">
        <v>465277.0</v>
      </c>
    </row>
    <row r="2653">
      <c r="A2653" s="221">
        <v>2948.0</v>
      </c>
      <c r="B2653" s="221">
        <v>35.0</v>
      </c>
      <c r="C2653" s="221">
        <v>223333.0</v>
      </c>
    </row>
    <row r="2654">
      <c r="A2654" s="221">
        <v>2948.0</v>
      </c>
      <c r="B2654" s="221">
        <v>36.0</v>
      </c>
      <c r="C2654" s="221">
        <v>48822.0</v>
      </c>
    </row>
    <row r="2655">
      <c r="A2655" s="221">
        <v>2948.0</v>
      </c>
      <c r="B2655" s="221">
        <v>37.0</v>
      </c>
      <c r="C2655" s="221">
        <v>18277.0</v>
      </c>
    </row>
    <row r="2656">
      <c r="A2656" s="221">
        <v>2948.0</v>
      </c>
      <c r="B2656" s="221">
        <v>38.0</v>
      </c>
      <c r="C2656" s="221">
        <v>3066.0</v>
      </c>
    </row>
    <row r="2657">
      <c r="A2657" s="221">
        <v>2948.0</v>
      </c>
      <c r="B2657" s="221">
        <v>39.0</v>
      </c>
      <c r="C2657" s="221">
        <v>604.0</v>
      </c>
    </row>
    <row r="2658">
      <c r="A2658" s="221">
        <v>2948.0</v>
      </c>
      <c r="B2658" s="221">
        <v>40.0</v>
      </c>
      <c r="C2658" s="221">
        <v>1632.0</v>
      </c>
    </row>
    <row r="2659">
      <c r="A2659" s="221">
        <v>2953.0</v>
      </c>
      <c r="B2659" s="221">
        <v>34.0</v>
      </c>
      <c r="C2659" s="221">
        <v>45551.0</v>
      </c>
    </row>
    <row r="2660">
      <c r="A2660" s="221">
        <v>2953.0</v>
      </c>
      <c r="B2660" s="221">
        <v>35.0</v>
      </c>
      <c r="C2660" s="221">
        <v>12150.0</v>
      </c>
    </row>
    <row r="2661">
      <c r="A2661" s="221">
        <v>2953.0</v>
      </c>
      <c r="B2661" s="221">
        <v>36.0</v>
      </c>
      <c r="C2661" s="221">
        <v>6060.0</v>
      </c>
    </row>
    <row r="2662">
      <c r="A2662" s="221">
        <v>2953.0</v>
      </c>
      <c r="B2662" s="221">
        <v>37.0</v>
      </c>
      <c r="C2662" s="221">
        <v>1596.0</v>
      </c>
    </row>
    <row r="2663">
      <c r="A2663" s="221">
        <v>2953.0</v>
      </c>
      <c r="B2663" s="221">
        <v>38.0</v>
      </c>
      <c r="C2663" s="221">
        <v>126.0</v>
      </c>
    </row>
    <row r="2664">
      <c r="A2664" s="221">
        <v>2953.0</v>
      </c>
      <c r="B2664" s="221">
        <v>39.0</v>
      </c>
      <c r="C2664" s="221">
        <v>16.0</v>
      </c>
    </row>
    <row r="2665">
      <c r="A2665" s="221">
        <v>2953.0</v>
      </c>
      <c r="B2665" s="221">
        <v>9848.0</v>
      </c>
      <c r="C2665" s="221">
        <v>14.0</v>
      </c>
    </row>
    <row r="2666">
      <c r="A2666" s="221">
        <v>2953.0</v>
      </c>
      <c r="B2666" s="221">
        <v>11399.0</v>
      </c>
      <c r="C2666" s="221">
        <v>33.0</v>
      </c>
    </row>
    <row r="2667">
      <c r="A2667" s="221">
        <v>2953.0</v>
      </c>
      <c r="B2667" s="221">
        <v>11691.0</v>
      </c>
      <c r="C2667" s="221">
        <v>32.0</v>
      </c>
    </row>
    <row r="2668">
      <c r="A2668" s="221">
        <v>2961.0</v>
      </c>
      <c r="B2668" s="221">
        <v>34.0</v>
      </c>
      <c r="C2668" s="221">
        <v>113880.0</v>
      </c>
    </row>
    <row r="2669">
      <c r="A2669" s="221">
        <v>2961.0</v>
      </c>
      <c r="B2669" s="221">
        <v>35.0</v>
      </c>
      <c r="C2669" s="221">
        <v>29214.0</v>
      </c>
    </row>
    <row r="2670">
      <c r="A2670" s="221">
        <v>2961.0</v>
      </c>
      <c r="B2670" s="221">
        <v>36.0</v>
      </c>
      <c r="C2670" s="221">
        <v>9747.0</v>
      </c>
    </row>
    <row r="2671">
      <c r="A2671" s="221">
        <v>2961.0</v>
      </c>
      <c r="B2671" s="221">
        <v>37.0</v>
      </c>
      <c r="C2671" s="221">
        <v>2650.0</v>
      </c>
    </row>
    <row r="2672">
      <c r="A2672" s="221">
        <v>2961.0</v>
      </c>
      <c r="B2672" s="221">
        <v>38.0</v>
      </c>
      <c r="C2672" s="221">
        <v>411.0</v>
      </c>
    </row>
    <row r="2673">
      <c r="A2673" s="221">
        <v>2961.0</v>
      </c>
      <c r="B2673" s="221">
        <v>39.0</v>
      </c>
      <c r="C2673" s="221">
        <v>42.0</v>
      </c>
    </row>
    <row r="2674">
      <c r="A2674" s="221">
        <v>2961.0</v>
      </c>
      <c r="B2674" s="221">
        <v>40.0</v>
      </c>
      <c r="C2674" s="221">
        <v>74.0</v>
      </c>
    </row>
    <row r="2675">
      <c r="A2675" s="221">
        <v>2961.0</v>
      </c>
      <c r="B2675" s="221">
        <v>9848.0</v>
      </c>
      <c r="C2675" s="221">
        <v>14.0</v>
      </c>
    </row>
    <row r="2676">
      <c r="A2676" s="221">
        <v>2961.0</v>
      </c>
      <c r="B2676" s="221">
        <v>11399.0</v>
      </c>
      <c r="C2676" s="221">
        <v>38.0</v>
      </c>
    </row>
    <row r="2677">
      <c r="A2677" s="221">
        <v>2961.0</v>
      </c>
      <c r="B2677" s="221">
        <v>11691.0</v>
      </c>
      <c r="C2677" s="221">
        <v>36.0</v>
      </c>
    </row>
    <row r="2678">
      <c r="A2678" s="221">
        <v>2969.0</v>
      </c>
      <c r="B2678" s="221">
        <v>34.0</v>
      </c>
      <c r="C2678" s="221">
        <v>9133.0</v>
      </c>
    </row>
    <row r="2679">
      <c r="A2679" s="221">
        <v>2969.0</v>
      </c>
      <c r="B2679" s="221">
        <v>35.0</v>
      </c>
      <c r="C2679" s="221">
        <v>2981.0</v>
      </c>
    </row>
    <row r="2680">
      <c r="A2680" s="221">
        <v>2969.0</v>
      </c>
      <c r="B2680" s="221">
        <v>36.0</v>
      </c>
      <c r="C2680" s="221">
        <v>3599.0</v>
      </c>
    </row>
    <row r="2681">
      <c r="A2681" s="221">
        <v>2969.0</v>
      </c>
      <c r="B2681" s="221">
        <v>37.0</v>
      </c>
      <c r="C2681" s="221">
        <v>2.0</v>
      </c>
    </row>
    <row r="2682">
      <c r="A2682" s="221">
        <v>2969.0</v>
      </c>
      <c r="B2682" s="221">
        <v>38.0</v>
      </c>
      <c r="C2682" s="221">
        <v>18.0</v>
      </c>
    </row>
    <row r="2683">
      <c r="A2683" s="221">
        <v>2969.0</v>
      </c>
      <c r="B2683" s="221">
        <v>9848.0</v>
      </c>
      <c r="C2683" s="221">
        <v>5.0</v>
      </c>
    </row>
    <row r="2684">
      <c r="A2684" s="221">
        <v>2969.0</v>
      </c>
      <c r="B2684" s="221">
        <v>11399.0</v>
      </c>
      <c r="C2684" s="221">
        <v>20.0</v>
      </c>
    </row>
    <row r="2685">
      <c r="A2685" s="221">
        <v>2969.0</v>
      </c>
      <c r="B2685" s="221">
        <v>11691.0</v>
      </c>
      <c r="C2685" s="221">
        <v>20.0</v>
      </c>
    </row>
    <row r="2686">
      <c r="A2686" s="221">
        <v>2977.0</v>
      </c>
      <c r="B2686" s="221">
        <v>34.0</v>
      </c>
      <c r="C2686" s="221">
        <v>2729.0</v>
      </c>
    </row>
    <row r="2687">
      <c r="A2687" s="221">
        <v>2977.0</v>
      </c>
      <c r="B2687" s="221">
        <v>35.0</v>
      </c>
      <c r="C2687" s="221">
        <v>148.0</v>
      </c>
    </row>
    <row r="2688">
      <c r="A2688" s="221">
        <v>2977.0</v>
      </c>
      <c r="B2688" s="221">
        <v>36.0</v>
      </c>
      <c r="C2688" s="221">
        <v>171.0</v>
      </c>
    </row>
    <row r="2689">
      <c r="A2689" s="221">
        <v>2977.0</v>
      </c>
      <c r="B2689" s="221">
        <v>39.0</v>
      </c>
      <c r="C2689" s="221">
        <v>4.0</v>
      </c>
    </row>
    <row r="2690">
      <c r="A2690" s="221">
        <v>2977.0</v>
      </c>
      <c r="B2690" s="221">
        <v>9848.0</v>
      </c>
      <c r="C2690" s="221">
        <v>1.0</v>
      </c>
    </row>
    <row r="2691">
      <c r="A2691" s="221">
        <v>2977.0</v>
      </c>
      <c r="B2691" s="221">
        <v>11399.0</v>
      </c>
      <c r="C2691" s="221">
        <v>8.0</v>
      </c>
    </row>
    <row r="2692">
      <c r="A2692" s="221">
        <v>2977.0</v>
      </c>
      <c r="B2692" s="221">
        <v>11691.0</v>
      </c>
      <c r="C2692" s="221">
        <v>11.0</v>
      </c>
    </row>
    <row r="2693">
      <c r="A2693" s="221">
        <v>2985.0</v>
      </c>
      <c r="B2693" s="221">
        <v>34.0</v>
      </c>
      <c r="C2693" s="221">
        <v>45551.0</v>
      </c>
    </row>
    <row r="2694">
      <c r="A2694" s="221">
        <v>2985.0</v>
      </c>
      <c r="B2694" s="221">
        <v>35.0</v>
      </c>
      <c r="C2694" s="221">
        <v>12150.0</v>
      </c>
    </row>
    <row r="2695">
      <c r="A2695" s="221">
        <v>2985.0</v>
      </c>
      <c r="B2695" s="221">
        <v>36.0</v>
      </c>
      <c r="C2695" s="221">
        <v>6060.0</v>
      </c>
    </row>
    <row r="2696">
      <c r="A2696" s="221">
        <v>2985.0</v>
      </c>
      <c r="B2696" s="221">
        <v>37.0</v>
      </c>
      <c r="C2696" s="221">
        <v>1596.0</v>
      </c>
    </row>
    <row r="2697">
      <c r="A2697" s="221">
        <v>2985.0</v>
      </c>
      <c r="B2697" s="221">
        <v>38.0</v>
      </c>
      <c r="C2697" s="221">
        <v>126.0</v>
      </c>
    </row>
    <row r="2698">
      <c r="A2698" s="221">
        <v>2985.0</v>
      </c>
      <c r="B2698" s="221">
        <v>39.0</v>
      </c>
      <c r="C2698" s="221">
        <v>16.0</v>
      </c>
    </row>
    <row r="2699">
      <c r="A2699" s="221">
        <v>2985.0</v>
      </c>
      <c r="B2699" s="221">
        <v>9848.0</v>
      </c>
      <c r="C2699" s="221">
        <v>14.0</v>
      </c>
    </row>
    <row r="2700">
      <c r="A2700" s="221">
        <v>2985.0</v>
      </c>
      <c r="B2700" s="221">
        <v>11399.0</v>
      </c>
      <c r="C2700" s="221">
        <v>33.0</v>
      </c>
    </row>
    <row r="2701">
      <c r="A2701" s="221">
        <v>2985.0</v>
      </c>
      <c r="B2701" s="221">
        <v>11689.0</v>
      </c>
      <c r="C2701" s="221">
        <v>32.0</v>
      </c>
    </row>
    <row r="2702">
      <c r="A2702" s="221">
        <v>2993.0</v>
      </c>
      <c r="B2702" s="221">
        <v>34.0</v>
      </c>
      <c r="C2702" s="221">
        <v>1742.0</v>
      </c>
    </row>
    <row r="2703">
      <c r="A2703" s="221">
        <v>2993.0</v>
      </c>
      <c r="B2703" s="221">
        <v>35.0</v>
      </c>
      <c r="C2703" s="221">
        <v>6.0</v>
      </c>
    </row>
    <row r="2704">
      <c r="A2704" s="221">
        <v>2993.0</v>
      </c>
      <c r="B2704" s="221">
        <v>36.0</v>
      </c>
      <c r="C2704" s="221">
        <v>78.0</v>
      </c>
    </row>
    <row r="2705">
      <c r="A2705" s="221">
        <v>2993.0</v>
      </c>
      <c r="B2705" s="221">
        <v>37.0</v>
      </c>
      <c r="C2705" s="221">
        <v>13.0</v>
      </c>
    </row>
    <row r="2706">
      <c r="A2706" s="221">
        <v>2993.0</v>
      </c>
      <c r="B2706" s="221">
        <v>39.0</v>
      </c>
      <c r="C2706" s="221">
        <v>2.0</v>
      </c>
    </row>
    <row r="2707">
      <c r="A2707" s="221">
        <v>2993.0</v>
      </c>
      <c r="B2707" s="221">
        <v>9848.0</v>
      </c>
      <c r="C2707" s="221">
        <v>1.0</v>
      </c>
    </row>
    <row r="2708">
      <c r="A2708" s="221">
        <v>2993.0</v>
      </c>
      <c r="B2708" s="221">
        <v>11399.0</v>
      </c>
      <c r="C2708" s="221">
        <v>5.0</v>
      </c>
    </row>
    <row r="2709">
      <c r="A2709" s="221">
        <v>2993.0</v>
      </c>
      <c r="B2709" s="221">
        <v>11689.0</v>
      </c>
      <c r="C2709" s="221">
        <v>8.0</v>
      </c>
    </row>
    <row r="2710">
      <c r="A2710" s="221">
        <v>2998.0</v>
      </c>
      <c r="B2710" s="221">
        <v>34.0</v>
      </c>
      <c r="C2710" s="221">
        <v>3721567.0</v>
      </c>
    </row>
    <row r="2711">
      <c r="A2711" s="221">
        <v>2998.0</v>
      </c>
      <c r="B2711" s="221">
        <v>35.0</v>
      </c>
      <c r="C2711" s="221">
        <v>1040048.0</v>
      </c>
    </row>
    <row r="2712">
      <c r="A2712" s="221">
        <v>2998.0</v>
      </c>
      <c r="B2712" s="221">
        <v>36.0</v>
      </c>
      <c r="C2712" s="221">
        <v>307707.0</v>
      </c>
    </row>
    <row r="2713">
      <c r="A2713" s="221">
        <v>2998.0</v>
      </c>
      <c r="B2713" s="221">
        <v>37.0</v>
      </c>
      <c r="C2713" s="221">
        <v>56348.0</v>
      </c>
    </row>
    <row r="2714">
      <c r="A2714" s="221">
        <v>2998.0</v>
      </c>
      <c r="B2714" s="221">
        <v>38.0</v>
      </c>
      <c r="C2714" s="221">
        <v>27367.0</v>
      </c>
    </row>
    <row r="2715">
      <c r="A2715" s="221">
        <v>2998.0</v>
      </c>
      <c r="B2715" s="221">
        <v>39.0</v>
      </c>
      <c r="C2715" s="221">
        <v>7640.0</v>
      </c>
    </row>
    <row r="2716">
      <c r="A2716" s="221">
        <v>2998.0</v>
      </c>
      <c r="B2716" s="221">
        <v>40.0</v>
      </c>
      <c r="C2716" s="221">
        <v>3512.0</v>
      </c>
    </row>
    <row r="2717">
      <c r="A2717" s="221">
        <v>3001.0</v>
      </c>
      <c r="B2717" s="221">
        <v>34.0</v>
      </c>
      <c r="C2717" s="221">
        <v>1102.0</v>
      </c>
    </row>
    <row r="2718">
      <c r="A2718" s="221">
        <v>3001.0</v>
      </c>
      <c r="B2718" s="221">
        <v>35.0</v>
      </c>
      <c r="C2718" s="221">
        <v>113.0</v>
      </c>
    </row>
    <row r="2719">
      <c r="A2719" s="221">
        <v>3001.0</v>
      </c>
      <c r="B2719" s="221">
        <v>36.0</v>
      </c>
      <c r="C2719" s="221">
        <v>4.0</v>
      </c>
    </row>
    <row r="2720">
      <c r="A2720" s="221">
        <v>3001.0</v>
      </c>
      <c r="B2720" s="221">
        <v>38.0</v>
      </c>
      <c r="C2720" s="221">
        <v>2.0</v>
      </c>
    </row>
    <row r="2721">
      <c r="A2721" s="221">
        <v>3001.0</v>
      </c>
      <c r="B2721" s="221">
        <v>39.0</v>
      </c>
      <c r="C2721" s="221">
        <v>2.0</v>
      </c>
    </row>
    <row r="2722">
      <c r="A2722" s="221">
        <v>3001.0</v>
      </c>
      <c r="B2722" s="221">
        <v>9848.0</v>
      </c>
      <c r="C2722" s="221">
        <v>1.0</v>
      </c>
    </row>
    <row r="2723">
      <c r="A2723" s="221">
        <v>3001.0</v>
      </c>
      <c r="B2723" s="221">
        <v>11399.0</v>
      </c>
      <c r="C2723" s="221">
        <v>3.0</v>
      </c>
    </row>
    <row r="2724">
      <c r="A2724" s="221">
        <v>3001.0</v>
      </c>
      <c r="B2724" s="221">
        <v>11689.0</v>
      </c>
      <c r="C2724" s="221">
        <v>6.0</v>
      </c>
    </row>
    <row r="2725">
      <c r="A2725" s="221">
        <v>3009.0</v>
      </c>
      <c r="B2725" s="221">
        <v>34.0</v>
      </c>
      <c r="C2725" s="221">
        <v>4529.0</v>
      </c>
    </row>
    <row r="2726">
      <c r="A2726" s="221">
        <v>3009.0</v>
      </c>
      <c r="B2726" s="221">
        <v>35.0</v>
      </c>
      <c r="C2726" s="221">
        <v>1643.0</v>
      </c>
    </row>
    <row r="2727">
      <c r="A2727" s="221">
        <v>3009.0</v>
      </c>
      <c r="B2727" s="221">
        <v>36.0</v>
      </c>
      <c r="C2727" s="221">
        <v>2413.0</v>
      </c>
    </row>
    <row r="2728">
      <c r="A2728" s="221">
        <v>3009.0</v>
      </c>
      <c r="B2728" s="221">
        <v>38.0</v>
      </c>
      <c r="C2728" s="221">
        <v>1.0</v>
      </c>
    </row>
    <row r="2729">
      <c r="A2729" s="221">
        <v>3009.0</v>
      </c>
      <c r="B2729" s="221">
        <v>9848.0</v>
      </c>
      <c r="C2729" s="221">
        <v>5.0</v>
      </c>
    </row>
    <row r="2730">
      <c r="A2730" s="221">
        <v>3009.0</v>
      </c>
      <c r="B2730" s="221">
        <v>11399.0</v>
      </c>
      <c r="C2730" s="221">
        <v>17.0</v>
      </c>
    </row>
    <row r="2731">
      <c r="A2731" s="221">
        <v>3009.0</v>
      </c>
      <c r="B2731" s="221">
        <v>11689.0</v>
      </c>
      <c r="C2731" s="221">
        <v>17.0</v>
      </c>
    </row>
    <row r="2732">
      <c r="A2732" s="221">
        <v>3017.0</v>
      </c>
      <c r="B2732" s="221">
        <v>34.0</v>
      </c>
      <c r="C2732" s="221">
        <v>231.0</v>
      </c>
    </row>
    <row r="2733">
      <c r="A2733" s="221">
        <v>3017.0</v>
      </c>
      <c r="B2733" s="221">
        <v>35.0</v>
      </c>
      <c r="C2733" s="221">
        <v>220.0</v>
      </c>
    </row>
    <row r="2734">
      <c r="A2734" s="221">
        <v>3017.0</v>
      </c>
      <c r="B2734" s="221">
        <v>9848.0</v>
      </c>
      <c r="C2734" s="221">
        <v>5.0</v>
      </c>
    </row>
    <row r="2735">
      <c r="A2735" s="221">
        <v>3017.0</v>
      </c>
      <c r="B2735" s="221">
        <v>11399.0</v>
      </c>
      <c r="C2735" s="221">
        <v>1.0</v>
      </c>
    </row>
    <row r="2736">
      <c r="A2736" s="221">
        <v>3017.0</v>
      </c>
      <c r="B2736" s="221">
        <v>11689.0</v>
      </c>
      <c r="C2736" s="221">
        <v>5.0</v>
      </c>
    </row>
    <row r="2737">
      <c r="A2737" s="221">
        <v>3025.0</v>
      </c>
      <c r="B2737" s="221">
        <v>34.0</v>
      </c>
      <c r="C2737" s="221">
        <v>9133.0</v>
      </c>
    </row>
    <row r="2738">
      <c r="A2738" s="221">
        <v>3025.0</v>
      </c>
      <c r="B2738" s="221">
        <v>35.0</v>
      </c>
      <c r="C2738" s="221">
        <v>2981.0</v>
      </c>
    </row>
    <row r="2739">
      <c r="A2739" s="221">
        <v>3025.0</v>
      </c>
      <c r="B2739" s="221">
        <v>36.0</v>
      </c>
      <c r="C2739" s="221">
        <v>3599.0</v>
      </c>
    </row>
    <row r="2740">
      <c r="A2740" s="221">
        <v>3025.0</v>
      </c>
      <c r="B2740" s="221">
        <v>37.0</v>
      </c>
      <c r="C2740" s="221">
        <v>2.0</v>
      </c>
    </row>
    <row r="2741">
      <c r="A2741" s="221">
        <v>3025.0</v>
      </c>
      <c r="B2741" s="221">
        <v>38.0</v>
      </c>
      <c r="C2741" s="221">
        <v>18.0</v>
      </c>
    </row>
    <row r="2742">
      <c r="A2742" s="221">
        <v>3025.0</v>
      </c>
      <c r="B2742" s="221">
        <v>9848.0</v>
      </c>
      <c r="C2742" s="221">
        <v>5.0</v>
      </c>
    </row>
    <row r="2743">
      <c r="A2743" s="221">
        <v>3025.0</v>
      </c>
      <c r="B2743" s="221">
        <v>11399.0</v>
      </c>
      <c r="C2743" s="221">
        <v>20.0</v>
      </c>
    </row>
    <row r="2744">
      <c r="A2744" s="221">
        <v>3025.0</v>
      </c>
      <c r="B2744" s="221">
        <v>11689.0</v>
      </c>
      <c r="C2744" s="221">
        <v>20.0</v>
      </c>
    </row>
    <row r="2745">
      <c r="A2745" s="221">
        <v>3033.0</v>
      </c>
      <c r="B2745" s="221">
        <v>34.0</v>
      </c>
      <c r="C2745" s="221">
        <v>2200.0</v>
      </c>
    </row>
    <row r="2746">
      <c r="A2746" s="221">
        <v>3033.0</v>
      </c>
      <c r="B2746" s="221">
        <v>35.0</v>
      </c>
      <c r="C2746" s="221">
        <v>809.0</v>
      </c>
    </row>
    <row r="2747">
      <c r="A2747" s="221">
        <v>3033.0</v>
      </c>
      <c r="B2747" s="221">
        <v>36.0</v>
      </c>
      <c r="C2747" s="221">
        <v>21.0</v>
      </c>
    </row>
    <row r="2748">
      <c r="A2748" s="221">
        <v>3033.0</v>
      </c>
      <c r="B2748" s="221">
        <v>37.0</v>
      </c>
      <c r="C2748" s="221">
        <v>4.0</v>
      </c>
    </row>
    <row r="2749">
      <c r="A2749" s="221">
        <v>3033.0</v>
      </c>
      <c r="B2749" s="221">
        <v>39.0</v>
      </c>
      <c r="C2749" s="221">
        <v>4.0</v>
      </c>
    </row>
    <row r="2750">
      <c r="A2750" s="221">
        <v>3033.0</v>
      </c>
      <c r="B2750" s="221">
        <v>9848.0</v>
      </c>
      <c r="C2750" s="221">
        <v>1.0</v>
      </c>
    </row>
    <row r="2751">
      <c r="A2751" s="221">
        <v>3033.0</v>
      </c>
      <c r="B2751" s="221">
        <v>11399.0</v>
      </c>
      <c r="C2751" s="221">
        <v>8.0</v>
      </c>
    </row>
    <row r="2752">
      <c r="A2752" s="221">
        <v>3033.0</v>
      </c>
      <c r="B2752" s="221">
        <v>11689.0</v>
      </c>
      <c r="C2752" s="221">
        <v>11.0</v>
      </c>
    </row>
    <row r="2753">
      <c r="A2753" s="221">
        <v>3041.0</v>
      </c>
      <c r="B2753" s="221">
        <v>34.0</v>
      </c>
      <c r="C2753" s="221">
        <v>1556.0</v>
      </c>
    </row>
    <row r="2754">
      <c r="A2754" s="221">
        <v>3041.0</v>
      </c>
      <c r="B2754" s="221">
        <v>35.0</v>
      </c>
      <c r="C2754" s="221">
        <v>1158.0</v>
      </c>
    </row>
    <row r="2755">
      <c r="A2755" s="221">
        <v>3041.0</v>
      </c>
      <c r="B2755" s="221">
        <v>36.0</v>
      </c>
      <c r="C2755" s="221">
        <v>3.0</v>
      </c>
    </row>
    <row r="2756">
      <c r="A2756" s="221">
        <v>3041.0</v>
      </c>
      <c r="B2756" s="221">
        <v>37.0</v>
      </c>
      <c r="C2756" s="221">
        <v>7.0</v>
      </c>
    </row>
    <row r="2757">
      <c r="A2757" s="221">
        <v>3041.0</v>
      </c>
      <c r="B2757" s="221">
        <v>9848.0</v>
      </c>
      <c r="C2757" s="221">
        <v>1.0</v>
      </c>
    </row>
    <row r="2758">
      <c r="A2758" s="221">
        <v>3041.0</v>
      </c>
      <c r="B2758" s="221">
        <v>11399.0</v>
      </c>
      <c r="C2758" s="221">
        <v>6.0</v>
      </c>
    </row>
    <row r="2759">
      <c r="A2759" s="221">
        <v>3041.0</v>
      </c>
      <c r="B2759" s="221">
        <v>11689.0</v>
      </c>
      <c r="C2759" s="221">
        <v>9.0</v>
      </c>
    </row>
    <row r="2760">
      <c r="A2760" s="221">
        <v>3049.0</v>
      </c>
      <c r="B2760" s="221">
        <v>34.0</v>
      </c>
      <c r="C2760" s="221">
        <v>91067.0</v>
      </c>
    </row>
    <row r="2761">
      <c r="A2761" s="221">
        <v>3049.0</v>
      </c>
      <c r="B2761" s="221">
        <v>35.0</v>
      </c>
      <c r="C2761" s="221">
        <v>23527.0</v>
      </c>
    </row>
    <row r="2762">
      <c r="A2762" s="221">
        <v>3049.0</v>
      </c>
      <c r="B2762" s="221">
        <v>36.0</v>
      </c>
      <c r="C2762" s="221">
        <v>8613.0</v>
      </c>
    </row>
    <row r="2763">
      <c r="A2763" s="221">
        <v>3049.0</v>
      </c>
      <c r="B2763" s="221">
        <v>37.0</v>
      </c>
      <c r="C2763" s="221">
        <v>2294.0</v>
      </c>
    </row>
    <row r="2764">
      <c r="A2764" s="221">
        <v>3049.0</v>
      </c>
      <c r="B2764" s="221">
        <v>38.0</v>
      </c>
      <c r="C2764" s="221">
        <v>324.0</v>
      </c>
    </row>
    <row r="2765">
      <c r="A2765" s="221">
        <v>3049.0</v>
      </c>
      <c r="B2765" s="221">
        <v>39.0</v>
      </c>
      <c r="C2765" s="221">
        <v>18.0</v>
      </c>
    </row>
    <row r="2766">
      <c r="A2766" s="221">
        <v>3049.0</v>
      </c>
      <c r="B2766" s="221">
        <v>40.0</v>
      </c>
      <c r="C2766" s="221">
        <v>52.0</v>
      </c>
    </row>
    <row r="2767">
      <c r="A2767" s="221">
        <v>3049.0</v>
      </c>
      <c r="B2767" s="221">
        <v>9848.0</v>
      </c>
      <c r="C2767" s="221">
        <v>14.0</v>
      </c>
    </row>
    <row r="2768">
      <c r="A2768" s="221">
        <v>3049.0</v>
      </c>
      <c r="B2768" s="221">
        <v>11399.0</v>
      </c>
      <c r="C2768" s="221">
        <v>36.0</v>
      </c>
    </row>
    <row r="2769">
      <c r="A2769" s="221">
        <v>3049.0</v>
      </c>
      <c r="B2769" s="221">
        <v>11689.0</v>
      </c>
      <c r="C2769" s="221">
        <v>35.0</v>
      </c>
    </row>
    <row r="2770">
      <c r="A2770" s="221">
        <v>3057.0</v>
      </c>
      <c r="B2770" s="221">
        <v>34.0</v>
      </c>
      <c r="C2770" s="221">
        <v>68307.0</v>
      </c>
    </row>
    <row r="2771">
      <c r="A2771" s="221">
        <v>3057.0</v>
      </c>
      <c r="B2771" s="221">
        <v>35.0</v>
      </c>
      <c r="C2771" s="221">
        <v>17839.0</v>
      </c>
    </row>
    <row r="2772">
      <c r="A2772" s="221">
        <v>3057.0</v>
      </c>
      <c r="B2772" s="221">
        <v>36.0</v>
      </c>
      <c r="C2772" s="221">
        <v>7197.0</v>
      </c>
    </row>
    <row r="2773">
      <c r="A2773" s="221">
        <v>3057.0</v>
      </c>
      <c r="B2773" s="221">
        <v>37.0</v>
      </c>
      <c r="C2773" s="221">
        <v>1951.0</v>
      </c>
    </row>
    <row r="2774">
      <c r="A2774" s="221">
        <v>3057.0</v>
      </c>
      <c r="B2774" s="221">
        <v>38.0</v>
      </c>
      <c r="C2774" s="221">
        <v>234.0</v>
      </c>
    </row>
    <row r="2775">
      <c r="A2775" s="221">
        <v>3057.0</v>
      </c>
      <c r="B2775" s="221">
        <v>39.0</v>
      </c>
      <c r="C2775" s="221">
        <v>12.0</v>
      </c>
    </row>
    <row r="2776">
      <c r="A2776" s="221">
        <v>3057.0</v>
      </c>
      <c r="B2776" s="221">
        <v>40.0</v>
      </c>
      <c r="C2776" s="221">
        <v>26.0</v>
      </c>
    </row>
    <row r="2777">
      <c r="A2777" s="221">
        <v>3057.0</v>
      </c>
      <c r="B2777" s="221">
        <v>9848.0</v>
      </c>
      <c r="C2777" s="221">
        <v>14.0</v>
      </c>
    </row>
    <row r="2778">
      <c r="A2778" s="221">
        <v>3057.0</v>
      </c>
      <c r="B2778" s="221">
        <v>11399.0</v>
      </c>
      <c r="C2778" s="221">
        <v>35.0</v>
      </c>
    </row>
    <row r="2779">
      <c r="A2779" s="221">
        <v>3057.0</v>
      </c>
      <c r="B2779" s="221">
        <v>11689.0</v>
      </c>
      <c r="C2779" s="221">
        <v>33.0</v>
      </c>
    </row>
    <row r="2780">
      <c r="A2780" s="221">
        <v>3065.0</v>
      </c>
      <c r="B2780" s="221">
        <v>34.0</v>
      </c>
      <c r="C2780" s="221">
        <v>113880.0</v>
      </c>
    </row>
    <row r="2781">
      <c r="A2781" s="221">
        <v>3065.0</v>
      </c>
      <c r="B2781" s="221">
        <v>35.0</v>
      </c>
      <c r="C2781" s="221">
        <v>29214.0</v>
      </c>
    </row>
    <row r="2782">
      <c r="A2782" s="221">
        <v>3065.0</v>
      </c>
      <c r="B2782" s="221">
        <v>36.0</v>
      </c>
      <c r="C2782" s="221">
        <v>9747.0</v>
      </c>
    </row>
    <row r="2783">
      <c r="A2783" s="221">
        <v>3065.0</v>
      </c>
      <c r="B2783" s="221">
        <v>37.0</v>
      </c>
      <c r="C2783" s="221">
        <v>2650.0</v>
      </c>
    </row>
    <row r="2784">
      <c r="A2784" s="221">
        <v>3065.0</v>
      </c>
      <c r="B2784" s="221">
        <v>38.0</v>
      </c>
      <c r="C2784" s="221">
        <v>411.0</v>
      </c>
    </row>
    <row r="2785">
      <c r="A2785" s="221">
        <v>3065.0</v>
      </c>
      <c r="B2785" s="221">
        <v>39.0</v>
      </c>
      <c r="C2785" s="221">
        <v>42.0</v>
      </c>
    </row>
    <row r="2786">
      <c r="A2786" s="221">
        <v>3065.0</v>
      </c>
      <c r="B2786" s="221">
        <v>40.0</v>
      </c>
      <c r="C2786" s="221">
        <v>74.0</v>
      </c>
    </row>
    <row r="2787">
      <c r="A2787" s="221">
        <v>3065.0</v>
      </c>
      <c r="B2787" s="221">
        <v>9848.0</v>
      </c>
      <c r="C2787" s="221">
        <v>14.0</v>
      </c>
    </row>
    <row r="2788">
      <c r="A2788" s="221">
        <v>3065.0</v>
      </c>
      <c r="B2788" s="221">
        <v>11399.0</v>
      </c>
      <c r="C2788" s="221">
        <v>38.0</v>
      </c>
    </row>
    <row r="2789">
      <c r="A2789" s="221">
        <v>3065.0</v>
      </c>
      <c r="B2789" s="221">
        <v>11689.0</v>
      </c>
      <c r="C2789" s="221">
        <v>36.0</v>
      </c>
    </row>
    <row r="2790">
      <c r="A2790" s="221">
        <v>3074.0</v>
      </c>
      <c r="B2790" s="221">
        <v>34.0</v>
      </c>
      <c r="C2790" s="221">
        <v>2729.0</v>
      </c>
    </row>
    <row r="2791">
      <c r="A2791" s="221">
        <v>3074.0</v>
      </c>
      <c r="B2791" s="221">
        <v>35.0</v>
      </c>
      <c r="C2791" s="221">
        <v>148.0</v>
      </c>
    </row>
    <row r="2792">
      <c r="A2792" s="221">
        <v>3074.0</v>
      </c>
      <c r="B2792" s="221">
        <v>36.0</v>
      </c>
      <c r="C2792" s="221">
        <v>171.0</v>
      </c>
    </row>
    <row r="2793">
      <c r="A2793" s="221">
        <v>3074.0</v>
      </c>
      <c r="B2793" s="221">
        <v>39.0</v>
      </c>
      <c r="C2793" s="221">
        <v>4.0</v>
      </c>
    </row>
    <row r="2794">
      <c r="A2794" s="221">
        <v>3074.0</v>
      </c>
      <c r="B2794" s="221">
        <v>9848.0</v>
      </c>
      <c r="C2794" s="221">
        <v>1.0</v>
      </c>
    </row>
    <row r="2795">
      <c r="A2795" s="221">
        <v>3074.0</v>
      </c>
      <c r="B2795" s="221">
        <v>11399.0</v>
      </c>
      <c r="C2795" s="221">
        <v>8.0</v>
      </c>
    </row>
    <row r="2796">
      <c r="A2796" s="221">
        <v>3074.0</v>
      </c>
      <c r="B2796" s="221">
        <v>11690.0</v>
      </c>
      <c r="C2796" s="221">
        <v>11.0</v>
      </c>
    </row>
    <row r="2797">
      <c r="A2797" s="221">
        <v>3077.0</v>
      </c>
      <c r="B2797" s="221">
        <v>38.0</v>
      </c>
      <c r="C2797" s="221">
        <v>2.0</v>
      </c>
    </row>
    <row r="2798">
      <c r="A2798" s="221">
        <v>3077.0</v>
      </c>
      <c r="B2798" s="221">
        <v>39.0</v>
      </c>
      <c r="C2798" s="221">
        <v>2.0</v>
      </c>
    </row>
    <row r="2799">
      <c r="A2799" s="221">
        <v>3077.0</v>
      </c>
      <c r="B2799" s="221">
        <v>40.0</v>
      </c>
      <c r="C2799" s="221">
        <v>2.0</v>
      </c>
    </row>
    <row r="2800">
      <c r="A2800" s="221">
        <v>3078.0</v>
      </c>
      <c r="B2800" s="221">
        <v>38.0</v>
      </c>
      <c r="C2800" s="221">
        <v>2.0</v>
      </c>
    </row>
    <row r="2801">
      <c r="A2801" s="221">
        <v>3078.0</v>
      </c>
      <c r="B2801" s="221">
        <v>39.0</v>
      </c>
      <c r="C2801" s="221">
        <v>2.0</v>
      </c>
    </row>
    <row r="2802">
      <c r="A2802" s="221">
        <v>3078.0</v>
      </c>
      <c r="B2802" s="221">
        <v>40.0</v>
      </c>
      <c r="C2802" s="221">
        <v>2.0</v>
      </c>
    </row>
    <row r="2803">
      <c r="A2803" s="221">
        <v>3079.0</v>
      </c>
      <c r="B2803" s="221">
        <v>38.0</v>
      </c>
      <c r="C2803" s="221">
        <v>2.0</v>
      </c>
    </row>
    <row r="2804">
      <c r="A2804" s="221">
        <v>3079.0</v>
      </c>
      <c r="B2804" s="221">
        <v>39.0</v>
      </c>
      <c r="C2804" s="221">
        <v>2.0</v>
      </c>
    </row>
    <row r="2805">
      <c r="A2805" s="221">
        <v>3079.0</v>
      </c>
      <c r="B2805" s="221">
        <v>40.0</v>
      </c>
      <c r="C2805" s="221">
        <v>2.0</v>
      </c>
    </row>
    <row r="2806">
      <c r="A2806" s="221">
        <v>3080.0</v>
      </c>
      <c r="B2806" s="221">
        <v>38.0</v>
      </c>
      <c r="C2806" s="221">
        <v>1.0</v>
      </c>
    </row>
    <row r="2807">
      <c r="A2807" s="221">
        <v>3080.0</v>
      </c>
      <c r="B2807" s="221">
        <v>39.0</v>
      </c>
      <c r="C2807" s="221">
        <v>1.0</v>
      </c>
    </row>
    <row r="2808">
      <c r="A2808" s="221">
        <v>3080.0</v>
      </c>
      <c r="B2808" s="221">
        <v>40.0</v>
      </c>
      <c r="C2808" s="221">
        <v>1.0</v>
      </c>
    </row>
    <row r="2809">
      <c r="A2809" s="221">
        <v>3081.0</v>
      </c>
      <c r="B2809" s="221">
        <v>38.0</v>
      </c>
      <c r="C2809" s="221">
        <v>1.0</v>
      </c>
    </row>
    <row r="2810">
      <c r="A2810" s="221">
        <v>3081.0</v>
      </c>
      <c r="B2810" s="221">
        <v>39.0</v>
      </c>
      <c r="C2810" s="221">
        <v>1.0</v>
      </c>
    </row>
    <row r="2811">
      <c r="A2811" s="221">
        <v>3081.0</v>
      </c>
      <c r="B2811" s="221">
        <v>40.0</v>
      </c>
      <c r="C2811" s="221">
        <v>1.0</v>
      </c>
    </row>
    <row r="2812">
      <c r="A2812" s="221">
        <v>3082.0</v>
      </c>
      <c r="B2812" s="221">
        <v>34.0</v>
      </c>
      <c r="C2812" s="221">
        <v>9133.0</v>
      </c>
    </row>
    <row r="2813">
      <c r="A2813" s="221">
        <v>3082.0</v>
      </c>
      <c r="B2813" s="221">
        <v>35.0</v>
      </c>
      <c r="C2813" s="221">
        <v>2981.0</v>
      </c>
    </row>
    <row r="2814">
      <c r="A2814" s="221">
        <v>3082.0</v>
      </c>
      <c r="B2814" s="221">
        <v>36.0</v>
      </c>
      <c r="C2814" s="221">
        <v>3599.0</v>
      </c>
    </row>
    <row r="2815">
      <c r="A2815" s="221">
        <v>3082.0</v>
      </c>
      <c r="B2815" s="221">
        <v>37.0</v>
      </c>
      <c r="C2815" s="221">
        <v>2.0</v>
      </c>
    </row>
    <row r="2816">
      <c r="A2816" s="221">
        <v>3082.0</v>
      </c>
      <c r="B2816" s="221">
        <v>38.0</v>
      </c>
      <c r="C2816" s="221">
        <v>18.0</v>
      </c>
    </row>
    <row r="2817">
      <c r="A2817" s="221">
        <v>3082.0</v>
      </c>
      <c r="B2817" s="221">
        <v>9848.0</v>
      </c>
      <c r="C2817" s="221">
        <v>5.0</v>
      </c>
    </row>
    <row r="2818">
      <c r="A2818" s="221">
        <v>3082.0</v>
      </c>
      <c r="B2818" s="221">
        <v>11399.0</v>
      </c>
      <c r="C2818" s="221">
        <v>20.0</v>
      </c>
    </row>
    <row r="2819">
      <c r="A2819" s="221">
        <v>3082.0</v>
      </c>
      <c r="B2819" s="221">
        <v>11690.0</v>
      </c>
      <c r="C2819" s="221">
        <v>20.0</v>
      </c>
    </row>
    <row r="2820">
      <c r="A2820" s="221">
        <v>3084.0</v>
      </c>
      <c r="B2820" s="221">
        <v>38.0</v>
      </c>
      <c r="C2820" s="221">
        <v>1.0</v>
      </c>
    </row>
    <row r="2821">
      <c r="A2821" s="221">
        <v>3084.0</v>
      </c>
      <c r="B2821" s="221">
        <v>39.0</v>
      </c>
      <c r="C2821" s="221">
        <v>1.0</v>
      </c>
    </row>
    <row r="2822">
      <c r="A2822" s="221">
        <v>3084.0</v>
      </c>
      <c r="B2822" s="221">
        <v>40.0</v>
      </c>
      <c r="C2822" s="221">
        <v>1.0</v>
      </c>
    </row>
    <row r="2823">
      <c r="A2823" s="221">
        <v>3085.0</v>
      </c>
      <c r="B2823" s="221">
        <v>38.0</v>
      </c>
      <c r="C2823" s="221">
        <v>2.0</v>
      </c>
    </row>
    <row r="2824">
      <c r="A2824" s="221">
        <v>3085.0</v>
      </c>
      <c r="B2824" s="221">
        <v>39.0</v>
      </c>
      <c r="C2824" s="221">
        <v>2.0</v>
      </c>
    </row>
    <row r="2825">
      <c r="A2825" s="221">
        <v>3085.0</v>
      </c>
      <c r="B2825" s="221">
        <v>40.0</v>
      </c>
      <c r="C2825" s="221">
        <v>2.0</v>
      </c>
    </row>
    <row r="2826">
      <c r="A2826" s="221">
        <v>3086.0</v>
      </c>
      <c r="B2826" s="221">
        <v>38.0</v>
      </c>
      <c r="C2826" s="221">
        <v>2.0</v>
      </c>
    </row>
    <row r="2827">
      <c r="A2827" s="221">
        <v>3086.0</v>
      </c>
      <c r="B2827" s="221">
        <v>39.0</v>
      </c>
      <c r="C2827" s="221">
        <v>2.0</v>
      </c>
    </row>
    <row r="2828">
      <c r="A2828" s="221">
        <v>3086.0</v>
      </c>
      <c r="B2828" s="221">
        <v>40.0</v>
      </c>
      <c r="C2828" s="221">
        <v>2.0</v>
      </c>
    </row>
    <row r="2829">
      <c r="A2829" s="221">
        <v>3087.0</v>
      </c>
      <c r="B2829" s="221">
        <v>38.0</v>
      </c>
      <c r="C2829" s="221">
        <v>2.0</v>
      </c>
    </row>
    <row r="2830">
      <c r="A2830" s="221">
        <v>3087.0</v>
      </c>
      <c r="B2830" s="221">
        <v>39.0</v>
      </c>
      <c r="C2830" s="221">
        <v>2.0</v>
      </c>
    </row>
    <row r="2831">
      <c r="A2831" s="221">
        <v>3087.0</v>
      </c>
      <c r="B2831" s="221">
        <v>40.0</v>
      </c>
      <c r="C2831" s="221">
        <v>2.0</v>
      </c>
    </row>
    <row r="2832">
      <c r="A2832" s="221">
        <v>3088.0</v>
      </c>
      <c r="B2832" s="221">
        <v>38.0</v>
      </c>
      <c r="C2832" s="221">
        <v>2.0</v>
      </c>
    </row>
    <row r="2833">
      <c r="A2833" s="221">
        <v>3088.0</v>
      </c>
      <c r="B2833" s="221">
        <v>39.0</v>
      </c>
      <c r="C2833" s="221">
        <v>2.0</v>
      </c>
    </row>
    <row r="2834">
      <c r="A2834" s="221">
        <v>3088.0</v>
      </c>
      <c r="B2834" s="221">
        <v>40.0</v>
      </c>
      <c r="C2834" s="221">
        <v>2.0</v>
      </c>
    </row>
    <row r="2835">
      <c r="A2835" s="221">
        <v>3089.0</v>
      </c>
      <c r="B2835" s="221">
        <v>38.0</v>
      </c>
      <c r="C2835" s="221">
        <v>2.0</v>
      </c>
    </row>
    <row r="2836">
      <c r="A2836" s="221">
        <v>3089.0</v>
      </c>
      <c r="B2836" s="221">
        <v>39.0</v>
      </c>
      <c r="C2836" s="221">
        <v>2.0</v>
      </c>
    </row>
    <row r="2837">
      <c r="A2837" s="221">
        <v>3089.0</v>
      </c>
      <c r="B2837" s="221">
        <v>40.0</v>
      </c>
      <c r="C2837" s="221">
        <v>2.0</v>
      </c>
    </row>
    <row r="2838">
      <c r="A2838" s="221">
        <v>3090.0</v>
      </c>
      <c r="B2838" s="221">
        <v>34.0</v>
      </c>
      <c r="C2838" s="221">
        <v>113880.0</v>
      </c>
    </row>
    <row r="2839">
      <c r="A2839" s="221">
        <v>3090.0</v>
      </c>
      <c r="B2839" s="221">
        <v>35.0</v>
      </c>
      <c r="C2839" s="221">
        <v>29214.0</v>
      </c>
    </row>
    <row r="2840">
      <c r="A2840" s="221">
        <v>3090.0</v>
      </c>
      <c r="B2840" s="221">
        <v>36.0</v>
      </c>
      <c r="C2840" s="221">
        <v>9747.0</v>
      </c>
    </row>
    <row r="2841">
      <c r="A2841" s="221">
        <v>3090.0</v>
      </c>
      <c r="B2841" s="221">
        <v>37.0</v>
      </c>
      <c r="C2841" s="221">
        <v>2650.0</v>
      </c>
    </row>
    <row r="2842">
      <c r="A2842" s="221">
        <v>3090.0</v>
      </c>
      <c r="B2842" s="221">
        <v>38.0</v>
      </c>
      <c r="C2842" s="221">
        <v>411.0</v>
      </c>
    </row>
    <row r="2843">
      <c r="A2843" s="221">
        <v>3090.0</v>
      </c>
      <c r="B2843" s="221">
        <v>39.0</v>
      </c>
      <c r="C2843" s="221">
        <v>42.0</v>
      </c>
    </row>
    <row r="2844">
      <c r="A2844" s="221">
        <v>3090.0</v>
      </c>
      <c r="B2844" s="221">
        <v>40.0</v>
      </c>
      <c r="C2844" s="221">
        <v>74.0</v>
      </c>
    </row>
    <row r="2845">
      <c r="A2845" s="221">
        <v>3090.0</v>
      </c>
      <c r="B2845" s="221">
        <v>9848.0</v>
      </c>
      <c r="C2845" s="221">
        <v>14.0</v>
      </c>
    </row>
    <row r="2846">
      <c r="A2846" s="221">
        <v>3090.0</v>
      </c>
      <c r="B2846" s="221">
        <v>11399.0</v>
      </c>
      <c r="C2846" s="221">
        <v>38.0</v>
      </c>
    </row>
    <row r="2847">
      <c r="A2847" s="221">
        <v>3090.0</v>
      </c>
      <c r="B2847" s="221">
        <v>11690.0</v>
      </c>
      <c r="C2847" s="221">
        <v>36.0</v>
      </c>
    </row>
    <row r="2848">
      <c r="A2848" s="221">
        <v>3092.0</v>
      </c>
      <c r="B2848" s="221">
        <v>38.0</v>
      </c>
      <c r="C2848" s="221">
        <v>2.0</v>
      </c>
    </row>
    <row r="2849">
      <c r="A2849" s="221">
        <v>3092.0</v>
      </c>
      <c r="B2849" s="221">
        <v>39.0</v>
      </c>
      <c r="C2849" s="221">
        <v>2.0</v>
      </c>
    </row>
    <row r="2850">
      <c r="A2850" s="221">
        <v>3092.0</v>
      </c>
      <c r="B2850" s="221">
        <v>40.0</v>
      </c>
      <c r="C2850" s="221">
        <v>2.0</v>
      </c>
    </row>
    <row r="2851">
      <c r="A2851" s="221">
        <v>3093.0</v>
      </c>
      <c r="B2851" s="221">
        <v>38.0</v>
      </c>
      <c r="C2851" s="221">
        <v>2.0</v>
      </c>
    </row>
    <row r="2852">
      <c r="A2852" s="221">
        <v>3093.0</v>
      </c>
      <c r="B2852" s="221">
        <v>39.0</v>
      </c>
      <c r="C2852" s="221">
        <v>2.0</v>
      </c>
    </row>
    <row r="2853">
      <c r="A2853" s="221">
        <v>3093.0</v>
      </c>
      <c r="B2853" s="221">
        <v>40.0</v>
      </c>
      <c r="C2853" s="221">
        <v>2.0</v>
      </c>
    </row>
    <row r="2854">
      <c r="A2854" s="221">
        <v>3094.0</v>
      </c>
      <c r="B2854" s="221">
        <v>38.0</v>
      </c>
      <c r="C2854" s="221">
        <v>2.0</v>
      </c>
    </row>
    <row r="2855">
      <c r="A2855" s="221">
        <v>3094.0</v>
      </c>
      <c r="B2855" s="221">
        <v>39.0</v>
      </c>
      <c r="C2855" s="221">
        <v>2.0</v>
      </c>
    </row>
    <row r="2856">
      <c r="A2856" s="221">
        <v>3094.0</v>
      </c>
      <c r="B2856" s="221">
        <v>40.0</v>
      </c>
      <c r="C2856" s="221">
        <v>2.0</v>
      </c>
    </row>
    <row r="2857">
      <c r="A2857" s="221">
        <v>3095.0</v>
      </c>
      <c r="B2857" s="221">
        <v>38.0</v>
      </c>
      <c r="C2857" s="221">
        <v>2.0</v>
      </c>
    </row>
    <row r="2858">
      <c r="A2858" s="221">
        <v>3095.0</v>
      </c>
      <c r="B2858" s="221">
        <v>39.0</v>
      </c>
      <c r="C2858" s="221">
        <v>2.0</v>
      </c>
    </row>
    <row r="2859">
      <c r="A2859" s="221">
        <v>3095.0</v>
      </c>
      <c r="B2859" s="221">
        <v>40.0</v>
      </c>
      <c r="C2859" s="221">
        <v>2.0</v>
      </c>
    </row>
    <row r="2860">
      <c r="A2860" s="221">
        <v>3096.0</v>
      </c>
      <c r="B2860" s="221">
        <v>38.0</v>
      </c>
      <c r="C2860" s="221">
        <v>2.0</v>
      </c>
    </row>
    <row r="2861">
      <c r="A2861" s="221">
        <v>3096.0</v>
      </c>
      <c r="B2861" s="221">
        <v>39.0</v>
      </c>
      <c r="C2861" s="221">
        <v>2.0</v>
      </c>
    </row>
    <row r="2862">
      <c r="A2862" s="221">
        <v>3096.0</v>
      </c>
      <c r="B2862" s="221">
        <v>40.0</v>
      </c>
      <c r="C2862" s="221">
        <v>2.0</v>
      </c>
    </row>
    <row r="2863">
      <c r="A2863" s="221">
        <v>3097.0</v>
      </c>
      <c r="B2863" s="221">
        <v>38.0</v>
      </c>
      <c r="C2863" s="221">
        <v>2.0</v>
      </c>
    </row>
    <row r="2864">
      <c r="A2864" s="221">
        <v>3097.0</v>
      </c>
      <c r="B2864" s="221">
        <v>39.0</v>
      </c>
      <c r="C2864" s="221">
        <v>2.0</v>
      </c>
    </row>
    <row r="2865">
      <c r="A2865" s="221">
        <v>3097.0</v>
      </c>
      <c r="B2865" s="221">
        <v>40.0</v>
      </c>
      <c r="C2865" s="221">
        <v>2.0</v>
      </c>
    </row>
    <row r="2866">
      <c r="A2866" s="221">
        <v>3098.0</v>
      </c>
      <c r="B2866" s="221">
        <v>34.0</v>
      </c>
      <c r="C2866" s="221">
        <v>231.0</v>
      </c>
    </row>
    <row r="2867">
      <c r="A2867" s="221">
        <v>3098.0</v>
      </c>
      <c r="B2867" s="221">
        <v>35.0</v>
      </c>
      <c r="C2867" s="221">
        <v>220.0</v>
      </c>
    </row>
    <row r="2868">
      <c r="A2868" s="221">
        <v>3098.0</v>
      </c>
      <c r="B2868" s="221">
        <v>9848.0</v>
      </c>
      <c r="C2868" s="221">
        <v>1.0</v>
      </c>
    </row>
    <row r="2869">
      <c r="A2869" s="221">
        <v>3098.0</v>
      </c>
      <c r="B2869" s="221">
        <v>11399.0</v>
      </c>
      <c r="C2869" s="221">
        <v>1.0</v>
      </c>
    </row>
    <row r="2870">
      <c r="A2870" s="221">
        <v>3098.0</v>
      </c>
      <c r="B2870" s="221">
        <v>11690.0</v>
      </c>
      <c r="C2870" s="221">
        <v>5.0</v>
      </c>
    </row>
    <row r="2871">
      <c r="A2871" s="221">
        <v>3100.0</v>
      </c>
      <c r="B2871" s="221">
        <v>38.0</v>
      </c>
      <c r="C2871" s="221">
        <v>2.0</v>
      </c>
    </row>
    <row r="2872">
      <c r="A2872" s="221">
        <v>3100.0</v>
      </c>
      <c r="B2872" s="221">
        <v>39.0</v>
      </c>
      <c r="C2872" s="221">
        <v>2.0</v>
      </c>
    </row>
    <row r="2873">
      <c r="A2873" s="221">
        <v>3100.0</v>
      </c>
      <c r="B2873" s="221">
        <v>40.0</v>
      </c>
      <c r="C2873" s="221">
        <v>2.0</v>
      </c>
    </row>
    <row r="2874">
      <c r="A2874" s="221">
        <v>3101.0</v>
      </c>
      <c r="B2874" s="221">
        <v>38.0</v>
      </c>
      <c r="C2874" s="221">
        <v>2.0</v>
      </c>
    </row>
    <row r="2875">
      <c r="A2875" s="221">
        <v>3101.0</v>
      </c>
      <c r="B2875" s="221">
        <v>39.0</v>
      </c>
      <c r="C2875" s="221">
        <v>2.0</v>
      </c>
    </row>
    <row r="2876">
      <c r="A2876" s="221">
        <v>3101.0</v>
      </c>
      <c r="B2876" s="221">
        <v>40.0</v>
      </c>
      <c r="C2876" s="221">
        <v>2.0</v>
      </c>
    </row>
    <row r="2877">
      <c r="A2877" s="221">
        <v>3102.0</v>
      </c>
      <c r="B2877" s="221">
        <v>38.0</v>
      </c>
      <c r="C2877" s="221">
        <v>2.0</v>
      </c>
    </row>
    <row r="2878">
      <c r="A2878" s="221">
        <v>3102.0</v>
      </c>
      <c r="B2878" s="221">
        <v>39.0</v>
      </c>
      <c r="C2878" s="221">
        <v>2.0</v>
      </c>
    </row>
    <row r="2879">
      <c r="A2879" s="221">
        <v>3102.0</v>
      </c>
      <c r="B2879" s="221">
        <v>40.0</v>
      </c>
      <c r="C2879" s="221">
        <v>2.0</v>
      </c>
    </row>
    <row r="2880">
      <c r="A2880" s="221">
        <v>3103.0</v>
      </c>
      <c r="B2880" s="221">
        <v>38.0</v>
      </c>
      <c r="C2880" s="221">
        <v>2.0</v>
      </c>
    </row>
    <row r="2881">
      <c r="A2881" s="221">
        <v>3103.0</v>
      </c>
      <c r="B2881" s="221">
        <v>39.0</v>
      </c>
      <c r="C2881" s="221">
        <v>2.0</v>
      </c>
    </row>
    <row r="2882">
      <c r="A2882" s="221">
        <v>3103.0</v>
      </c>
      <c r="B2882" s="221">
        <v>40.0</v>
      </c>
      <c r="C2882" s="221">
        <v>2.0</v>
      </c>
    </row>
    <row r="2883">
      <c r="A2883" s="221">
        <v>3104.0</v>
      </c>
      <c r="B2883" s="221">
        <v>38.0</v>
      </c>
      <c r="C2883" s="221">
        <v>2.0</v>
      </c>
    </row>
    <row r="2884">
      <c r="A2884" s="221">
        <v>3104.0</v>
      </c>
      <c r="B2884" s="221">
        <v>39.0</v>
      </c>
      <c r="C2884" s="221">
        <v>2.0</v>
      </c>
    </row>
    <row r="2885">
      <c r="A2885" s="221">
        <v>3104.0</v>
      </c>
      <c r="B2885" s="221">
        <v>40.0</v>
      </c>
      <c r="C2885" s="221">
        <v>2.0</v>
      </c>
    </row>
    <row r="2886">
      <c r="A2886" s="221">
        <v>3105.0</v>
      </c>
      <c r="B2886" s="221">
        <v>38.0</v>
      </c>
      <c r="C2886" s="221">
        <v>2.0</v>
      </c>
    </row>
    <row r="2887">
      <c r="A2887" s="221">
        <v>3105.0</v>
      </c>
      <c r="B2887" s="221">
        <v>39.0</v>
      </c>
      <c r="C2887" s="221">
        <v>2.0</v>
      </c>
    </row>
    <row r="2888">
      <c r="A2888" s="221">
        <v>3105.0</v>
      </c>
      <c r="B2888" s="221">
        <v>40.0</v>
      </c>
      <c r="C2888" s="221">
        <v>2.0</v>
      </c>
    </row>
    <row r="2889">
      <c r="A2889" s="221">
        <v>3106.0</v>
      </c>
      <c r="B2889" s="221">
        <v>34.0</v>
      </c>
      <c r="C2889" s="221">
        <v>827.0</v>
      </c>
    </row>
    <row r="2890">
      <c r="A2890" s="221">
        <v>3106.0</v>
      </c>
      <c r="B2890" s="221">
        <v>35.0</v>
      </c>
      <c r="C2890" s="221">
        <v>598.0</v>
      </c>
    </row>
    <row r="2891">
      <c r="A2891" s="221">
        <v>3106.0</v>
      </c>
      <c r="B2891" s="221">
        <v>36.0</v>
      </c>
      <c r="C2891" s="221">
        <v>493.0</v>
      </c>
    </row>
    <row r="2892">
      <c r="A2892" s="221">
        <v>3106.0</v>
      </c>
      <c r="B2892" s="221">
        <v>9848.0</v>
      </c>
      <c r="C2892" s="221">
        <v>5.0</v>
      </c>
    </row>
    <row r="2893">
      <c r="A2893" s="221">
        <v>3106.0</v>
      </c>
      <c r="B2893" s="221">
        <v>11399.0</v>
      </c>
      <c r="C2893" s="221">
        <v>15.0</v>
      </c>
    </row>
    <row r="2894">
      <c r="A2894" s="221">
        <v>3106.0</v>
      </c>
      <c r="B2894" s="221">
        <v>11690.0</v>
      </c>
      <c r="C2894" s="221">
        <v>15.0</v>
      </c>
    </row>
    <row r="2895">
      <c r="A2895" s="221">
        <v>3108.0</v>
      </c>
      <c r="B2895" s="221">
        <v>38.0</v>
      </c>
      <c r="C2895" s="221">
        <v>2.0</v>
      </c>
    </row>
    <row r="2896">
      <c r="A2896" s="221">
        <v>3108.0</v>
      </c>
      <c r="B2896" s="221">
        <v>39.0</v>
      </c>
      <c r="C2896" s="221">
        <v>2.0</v>
      </c>
    </row>
    <row r="2897">
      <c r="A2897" s="221">
        <v>3108.0</v>
      </c>
      <c r="B2897" s="221">
        <v>40.0</v>
      </c>
      <c r="C2897" s="221">
        <v>2.0</v>
      </c>
    </row>
    <row r="2898">
      <c r="A2898" s="221">
        <v>3109.0</v>
      </c>
      <c r="B2898" s="221">
        <v>38.0</v>
      </c>
      <c r="C2898" s="221">
        <v>2.0</v>
      </c>
    </row>
    <row r="2899">
      <c r="A2899" s="221">
        <v>3109.0</v>
      </c>
      <c r="B2899" s="221">
        <v>39.0</v>
      </c>
      <c r="C2899" s="221">
        <v>2.0</v>
      </c>
    </row>
    <row r="2900">
      <c r="A2900" s="221">
        <v>3109.0</v>
      </c>
      <c r="B2900" s="221">
        <v>40.0</v>
      </c>
      <c r="C2900" s="221">
        <v>2.0</v>
      </c>
    </row>
    <row r="2901">
      <c r="A2901" s="221">
        <v>3110.0</v>
      </c>
      <c r="B2901" s="221">
        <v>38.0</v>
      </c>
      <c r="C2901" s="221">
        <v>2.0</v>
      </c>
    </row>
    <row r="2902">
      <c r="A2902" s="221">
        <v>3110.0</v>
      </c>
      <c r="B2902" s="221">
        <v>39.0</v>
      </c>
      <c r="C2902" s="221">
        <v>2.0</v>
      </c>
    </row>
    <row r="2903">
      <c r="A2903" s="221">
        <v>3110.0</v>
      </c>
      <c r="B2903" s="221">
        <v>40.0</v>
      </c>
      <c r="C2903" s="221">
        <v>2.0</v>
      </c>
    </row>
    <row r="2904">
      <c r="A2904" s="221">
        <v>3111.0</v>
      </c>
      <c r="B2904" s="221">
        <v>38.0</v>
      </c>
      <c r="C2904" s="221">
        <v>2.0</v>
      </c>
    </row>
    <row r="2905">
      <c r="A2905" s="221">
        <v>3111.0</v>
      </c>
      <c r="B2905" s="221">
        <v>39.0</v>
      </c>
      <c r="C2905" s="221">
        <v>2.0</v>
      </c>
    </row>
    <row r="2906">
      <c r="A2906" s="221">
        <v>3111.0</v>
      </c>
      <c r="B2906" s="221">
        <v>40.0</v>
      </c>
      <c r="C2906" s="221">
        <v>2.0</v>
      </c>
    </row>
    <row r="2907">
      <c r="A2907" s="221">
        <v>3112.0</v>
      </c>
      <c r="B2907" s="221">
        <v>38.0</v>
      </c>
      <c r="C2907" s="221">
        <v>2.0</v>
      </c>
    </row>
    <row r="2908">
      <c r="A2908" s="221">
        <v>3112.0</v>
      </c>
      <c r="B2908" s="221">
        <v>39.0</v>
      </c>
      <c r="C2908" s="221">
        <v>2.0</v>
      </c>
    </row>
    <row r="2909">
      <c r="A2909" s="221">
        <v>3112.0</v>
      </c>
      <c r="B2909" s="221">
        <v>40.0</v>
      </c>
      <c r="C2909" s="221">
        <v>2.0</v>
      </c>
    </row>
    <row r="2910">
      <c r="A2910" s="221">
        <v>3113.0</v>
      </c>
      <c r="B2910" s="221">
        <v>38.0</v>
      </c>
      <c r="C2910" s="221">
        <v>2.0</v>
      </c>
    </row>
    <row r="2911">
      <c r="A2911" s="221">
        <v>3113.0</v>
      </c>
      <c r="B2911" s="221">
        <v>39.0</v>
      </c>
      <c r="C2911" s="221">
        <v>2.0</v>
      </c>
    </row>
    <row r="2912">
      <c r="A2912" s="221">
        <v>3113.0</v>
      </c>
      <c r="B2912" s="221">
        <v>40.0</v>
      </c>
      <c r="C2912" s="221">
        <v>2.0</v>
      </c>
    </row>
    <row r="2913">
      <c r="A2913" s="221">
        <v>3114.0</v>
      </c>
      <c r="B2913" s="221">
        <v>34.0</v>
      </c>
      <c r="C2913" s="221">
        <v>13683.0</v>
      </c>
    </row>
    <row r="2914">
      <c r="A2914" s="221">
        <v>3114.0</v>
      </c>
      <c r="B2914" s="221">
        <v>35.0</v>
      </c>
      <c r="C2914" s="221">
        <v>4117.0</v>
      </c>
    </row>
    <row r="2915">
      <c r="A2915" s="221">
        <v>3114.0</v>
      </c>
      <c r="B2915" s="221">
        <v>36.0</v>
      </c>
      <c r="C2915" s="221">
        <v>3851.0</v>
      </c>
    </row>
    <row r="2916">
      <c r="A2916" s="221">
        <v>3114.0</v>
      </c>
      <c r="B2916" s="221">
        <v>39.0</v>
      </c>
      <c r="C2916" s="221">
        <v>2.0</v>
      </c>
    </row>
    <row r="2917">
      <c r="A2917" s="221">
        <v>3114.0</v>
      </c>
      <c r="B2917" s="221">
        <v>40.0</v>
      </c>
      <c r="C2917" s="221">
        <v>8.0</v>
      </c>
    </row>
    <row r="2918">
      <c r="A2918" s="221">
        <v>3114.0</v>
      </c>
      <c r="B2918" s="221">
        <v>9848.0</v>
      </c>
      <c r="C2918" s="221">
        <v>14.0</v>
      </c>
    </row>
    <row r="2919">
      <c r="A2919" s="221">
        <v>3114.0</v>
      </c>
      <c r="B2919" s="221">
        <v>11399.0</v>
      </c>
      <c r="C2919" s="221">
        <v>33.0</v>
      </c>
    </row>
    <row r="2920">
      <c r="A2920" s="221">
        <v>3114.0</v>
      </c>
      <c r="B2920" s="221">
        <v>11690.0</v>
      </c>
      <c r="C2920" s="221">
        <v>32.0</v>
      </c>
    </row>
    <row r="2921">
      <c r="A2921" s="221">
        <v>3116.0</v>
      </c>
      <c r="B2921" s="221">
        <v>38.0</v>
      </c>
      <c r="C2921" s="221">
        <v>2.0</v>
      </c>
    </row>
    <row r="2922">
      <c r="A2922" s="221">
        <v>3116.0</v>
      </c>
      <c r="B2922" s="221">
        <v>39.0</v>
      </c>
      <c r="C2922" s="221">
        <v>2.0</v>
      </c>
    </row>
    <row r="2923">
      <c r="A2923" s="221">
        <v>3116.0</v>
      </c>
      <c r="B2923" s="221">
        <v>40.0</v>
      </c>
      <c r="C2923" s="221">
        <v>2.0</v>
      </c>
    </row>
    <row r="2924">
      <c r="A2924" s="221">
        <v>3117.0</v>
      </c>
      <c r="B2924" s="221">
        <v>38.0</v>
      </c>
      <c r="C2924" s="221">
        <v>2.0</v>
      </c>
    </row>
    <row r="2925">
      <c r="A2925" s="221">
        <v>3117.0</v>
      </c>
      <c r="B2925" s="221">
        <v>39.0</v>
      </c>
      <c r="C2925" s="221">
        <v>2.0</v>
      </c>
    </row>
    <row r="2926">
      <c r="A2926" s="221">
        <v>3117.0</v>
      </c>
      <c r="B2926" s="221">
        <v>40.0</v>
      </c>
      <c r="C2926" s="221">
        <v>2.0</v>
      </c>
    </row>
    <row r="2927">
      <c r="A2927" s="221">
        <v>3118.0</v>
      </c>
      <c r="B2927" s="221">
        <v>38.0</v>
      </c>
      <c r="C2927" s="221">
        <v>2.0</v>
      </c>
    </row>
    <row r="2928">
      <c r="A2928" s="221">
        <v>3118.0</v>
      </c>
      <c r="B2928" s="221">
        <v>39.0</v>
      </c>
      <c r="C2928" s="221">
        <v>2.0</v>
      </c>
    </row>
    <row r="2929">
      <c r="A2929" s="221">
        <v>3118.0</v>
      </c>
      <c r="B2929" s="221">
        <v>40.0</v>
      </c>
      <c r="C2929" s="221">
        <v>2.0</v>
      </c>
    </row>
    <row r="2930">
      <c r="A2930" s="221">
        <v>3119.0</v>
      </c>
      <c r="B2930" s="221">
        <v>38.0</v>
      </c>
      <c r="C2930" s="221">
        <v>2.0</v>
      </c>
    </row>
    <row r="2931">
      <c r="A2931" s="221">
        <v>3119.0</v>
      </c>
      <c r="B2931" s="221">
        <v>39.0</v>
      </c>
      <c r="C2931" s="221">
        <v>2.0</v>
      </c>
    </row>
    <row r="2932">
      <c r="A2932" s="221">
        <v>3119.0</v>
      </c>
      <c r="B2932" s="221">
        <v>40.0</v>
      </c>
      <c r="C2932" s="221">
        <v>2.0</v>
      </c>
    </row>
    <row r="2933">
      <c r="A2933" s="221">
        <v>3120.0</v>
      </c>
      <c r="B2933" s="221">
        <v>38.0</v>
      </c>
      <c r="C2933" s="221">
        <v>2.0</v>
      </c>
    </row>
    <row r="2934">
      <c r="A2934" s="221">
        <v>3120.0</v>
      </c>
      <c r="B2934" s="221">
        <v>39.0</v>
      </c>
      <c r="C2934" s="221">
        <v>2.0</v>
      </c>
    </row>
    <row r="2935">
      <c r="A2935" s="221">
        <v>3120.0</v>
      </c>
      <c r="B2935" s="221">
        <v>40.0</v>
      </c>
      <c r="C2935" s="221">
        <v>2.0</v>
      </c>
    </row>
    <row r="2936">
      <c r="A2936" s="221">
        <v>3121.0</v>
      </c>
      <c r="B2936" s="221">
        <v>38.0</v>
      </c>
      <c r="C2936" s="221">
        <v>2.0</v>
      </c>
    </row>
    <row r="2937">
      <c r="A2937" s="221">
        <v>3121.0</v>
      </c>
      <c r="B2937" s="221">
        <v>39.0</v>
      </c>
      <c r="C2937" s="221">
        <v>2.0</v>
      </c>
    </row>
    <row r="2938">
      <c r="A2938" s="221">
        <v>3121.0</v>
      </c>
      <c r="B2938" s="221">
        <v>40.0</v>
      </c>
      <c r="C2938" s="221">
        <v>2.0</v>
      </c>
    </row>
    <row r="2939">
      <c r="A2939" s="221">
        <v>3122.0</v>
      </c>
      <c r="B2939" s="221">
        <v>34.0</v>
      </c>
      <c r="C2939" s="221">
        <v>45551.0</v>
      </c>
    </row>
    <row r="2940">
      <c r="A2940" s="221">
        <v>3122.0</v>
      </c>
      <c r="B2940" s="221">
        <v>35.0</v>
      </c>
      <c r="C2940" s="221">
        <v>12150.0</v>
      </c>
    </row>
    <row r="2941">
      <c r="A2941" s="221">
        <v>3122.0</v>
      </c>
      <c r="B2941" s="221">
        <v>36.0</v>
      </c>
      <c r="C2941" s="221">
        <v>6060.0</v>
      </c>
    </row>
    <row r="2942">
      <c r="A2942" s="221">
        <v>3122.0</v>
      </c>
      <c r="B2942" s="221">
        <v>37.0</v>
      </c>
      <c r="C2942" s="221">
        <v>1596.0</v>
      </c>
    </row>
    <row r="2943">
      <c r="A2943" s="221">
        <v>3122.0</v>
      </c>
      <c r="B2943" s="221">
        <v>38.0</v>
      </c>
      <c r="C2943" s="221">
        <v>126.0</v>
      </c>
    </row>
    <row r="2944">
      <c r="A2944" s="221">
        <v>3122.0</v>
      </c>
      <c r="B2944" s="221">
        <v>39.0</v>
      </c>
      <c r="C2944" s="221">
        <v>16.0</v>
      </c>
    </row>
    <row r="2945">
      <c r="A2945" s="221">
        <v>3122.0</v>
      </c>
      <c r="B2945" s="221">
        <v>9848.0</v>
      </c>
      <c r="C2945" s="221">
        <v>14.0</v>
      </c>
    </row>
    <row r="2946">
      <c r="A2946" s="221">
        <v>3122.0</v>
      </c>
      <c r="B2946" s="221">
        <v>11399.0</v>
      </c>
      <c r="C2946" s="221">
        <v>32.0</v>
      </c>
    </row>
    <row r="2947">
      <c r="A2947" s="221">
        <v>3122.0</v>
      </c>
      <c r="B2947" s="221">
        <v>11688.0</v>
      </c>
      <c r="C2947" s="221">
        <v>30.0</v>
      </c>
    </row>
    <row r="2948">
      <c r="A2948" s="221">
        <v>3124.0</v>
      </c>
      <c r="B2948" s="221">
        <v>38.0</v>
      </c>
      <c r="C2948" s="221">
        <v>2.0</v>
      </c>
    </row>
    <row r="2949">
      <c r="A2949" s="221">
        <v>3124.0</v>
      </c>
      <c r="B2949" s="221">
        <v>39.0</v>
      </c>
      <c r="C2949" s="221">
        <v>2.0</v>
      </c>
    </row>
    <row r="2950">
      <c r="A2950" s="221">
        <v>3124.0</v>
      </c>
      <c r="B2950" s="221">
        <v>40.0</v>
      </c>
      <c r="C2950" s="221">
        <v>2.0</v>
      </c>
    </row>
    <row r="2951">
      <c r="A2951" s="221">
        <v>3125.0</v>
      </c>
      <c r="B2951" s="221">
        <v>38.0</v>
      </c>
      <c r="C2951" s="221">
        <v>1.0</v>
      </c>
    </row>
    <row r="2952">
      <c r="A2952" s="221">
        <v>3125.0</v>
      </c>
      <c r="B2952" s="221">
        <v>39.0</v>
      </c>
      <c r="C2952" s="221">
        <v>1.0</v>
      </c>
    </row>
    <row r="2953">
      <c r="A2953" s="221">
        <v>3125.0</v>
      </c>
      <c r="B2953" s="221">
        <v>40.0</v>
      </c>
      <c r="C2953" s="221">
        <v>1.0</v>
      </c>
    </row>
    <row r="2954">
      <c r="A2954" s="221">
        <v>3126.0</v>
      </c>
      <c r="B2954" s="221">
        <v>38.0</v>
      </c>
      <c r="C2954" s="221">
        <v>1.0</v>
      </c>
    </row>
    <row r="2955">
      <c r="A2955" s="221">
        <v>3126.0</v>
      </c>
      <c r="B2955" s="221">
        <v>39.0</v>
      </c>
      <c r="C2955" s="221">
        <v>1.0</v>
      </c>
    </row>
    <row r="2956">
      <c r="A2956" s="221">
        <v>3126.0</v>
      </c>
      <c r="B2956" s="221">
        <v>40.0</v>
      </c>
      <c r="C2956" s="221">
        <v>1.0</v>
      </c>
    </row>
    <row r="2957">
      <c r="A2957" s="221">
        <v>3127.0</v>
      </c>
      <c r="B2957" s="221">
        <v>38.0</v>
      </c>
      <c r="C2957" s="221">
        <v>1.0</v>
      </c>
    </row>
    <row r="2958">
      <c r="A2958" s="221">
        <v>3127.0</v>
      </c>
      <c r="B2958" s="221">
        <v>39.0</v>
      </c>
      <c r="C2958" s="221">
        <v>1.0</v>
      </c>
    </row>
    <row r="2959">
      <c r="A2959" s="221">
        <v>3127.0</v>
      </c>
      <c r="B2959" s="221">
        <v>40.0</v>
      </c>
      <c r="C2959" s="221">
        <v>1.0</v>
      </c>
    </row>
    <row r="2960">
      <c r="A2960" s="221">
        <v>3128.0</v>
      </c>
      <c r="B2960" s="221">
        <v>38.0</v>
      </c>
      <c r="C2960" s="221">
        <v>2.0</v>
      </c>
    </row>
    <row r="2961">
      <c r="A2961" s="221">
        <v>3128.0</v>
      </c>
      <c r="B2961" s="221">
        <v>39.0</v>
      </c>
      <c r="C2961" s="221">
        <v>2.0</v>
      </c>
    </row>
    <row r="2962">
      <c r="A2962" s="221">
        <v>3128.0</v>
      </c>
      <c r="B2962" s="221">
        <v>40.0</v>
      </c>
      <c r="C2962" s="221">
        <v>2.0</v>
      </c>
    </row>
    <row r="2963">
      <c r="A2963" s="221">
        <v>3129.0</v>
      </c>
      <c r="B2963" s="221">
        <v>38.0</v>
      </c>
      <c r="C2963" s="221">
        <v>2.0</v>
      </c>
    </row>
    <row r="2964">
      <c r="A2964" s="221">
        <v>3129.0</v>
      </c>
      <c r="B2964" s="221">
        <v>39.0</v>
      </c>
      <c r="C2964" s="221">
        <v>2.0</v>
      </c>
    </row>
    <row r="2965">
      <c r="A2965" s="221">
        <v>3129.0</v>
      </c>
      <c r="B2965" s="221">
        <v>40.0</v>
      </c>
      <c r="C2965" s="221">
        <v>2.0</v>
      </c>
    </row>
    <row r="2966">
      <c r="A2966" s="221">
        <v>3130.0</v>
      </c>
      <c r="B2966" s="221">
        <v>34.0</v>
      </c>
      <c r="C2966" s="221">
        <v>4453.0</v>
      </c>
    </row>
    <row r="2967">
      <c r="A2967" s="221">
        <v>3130.0</v>
      </c>
      <c r="B2967" s="221">
        <v>35.0</v>
      </c>
      <c r="C2967" s="221">
        <v>1287.0</v>
      </c>
    </row>
    <row r="2968">
      <c r="A2968" s="221">
        <v>3130.0</v>
      </c>
      <c r="B2968" s="221">
        <v>36.0</v>
      </c>
      <c r="C2968" s="221">
        <v>1199.0</v>
      </c>
    </row>
    <row r="2969">
      <c r="A2969" s="221">
        <v>3130.0</v>
      </c>
      <c r="B2969" s="221">
        <v>40.0</v>
      </c>
      <c r="C2969" s="221">
        <v>2.0</v>
      </c>
    </row>
    <row r="2970">
      <c r="A2970" s="221">
        <v>3130.0</v>
      </c>
      <c r="B2970" s="221">
        <v>9848.0</v>
      </c>
      <c r="C2970" s="221">
        <v>5.0</v>
      </c>
    </row>
    <row r="2971">
      <c r="A2971" s="221">
        <v>3130.0</v>
      </c>
      <c r="B2971" s="221">
        <v>11399.0</v>
      </c>
      <c r="C2971" s="221">
        <v>14.0</v>
      </c>
    </row>
    <row r="2972">
      <c r="A2972" s="221">
        <v>3130.0</v>
      </c>
      <c r="B2972" s="221">
        <v>11688.0</v>
      </c>
      <c r="C2972" s="221">
        <v>14.0</v>
      </c>
    </row>
    <row r="2973">
      <c r="A2973" s="221">
        <v>3132.0</v>
      </c>
      <c r="B2973" s="221">
        <v>38.0</v>
      </c>
      <c r="C2973" s="221">
        <v>2.0</v>
      </c>
    </row>
    <row r="2974">
      <c r="A2974" s="221">
        <v>3132.0</v>
      </c>
      <c r="B2974" s="221">
        <v>39.0</v>
      </c>
      <c r="C2974" s="221">
        <v>2.0</v>
      </c>
    </row>
    <row r="2975">
      <c r="A2975" s="221">
        <v>3132.0</v>
      </c>
      <c r="B2975" s="221">
        <v>40.0</v>
      </c>
      <c r="C2975" s="221">
        <v>2.0</v>
      </c>
    </row>
    <row r="2976">
      <c r="A2976" s="221">
        <v>3133.0</v>
      </c>
      <c r="B2976" s="221">
        <v>38.0</v>
      </c>
      <c r="C2976" s="221">
        <v>2.0</v>
      </c>
    </row>
    <row r="2977">
      <c r="A2977" s="221">
        <v>3133.0</v>
      </c>
      <c r="B2977" s="221">
        <v>39.0</v>
      </c>
      <c r="C2977" s="221">
        <v>2.0</v>
      </c>
    </row>
    <row r="2978">
      <c r="A2978" s="221">
        <v>3133.0</v>
      </c>
      <c r="B2978" s="221">
        <v>40.0</v>
      </c>
      <c r="C2978" s="221">
        <v>2.0</v>
      </c>
    </row>
    <row r="2979">
      <c r="A2979" s="221">
        <v>3134.0</v>
      </c>
      <c r="B2979" s="221">
        <v>38.0</v>
      </c>
      <c r="C2979" s="221">
        <v>2.0</v>
      </c>
    </row>
    <row r="2980">
      <c r="A2980" s="221">
        <v>3134.0</v>
      </c>
      <c r="B2980" s="221">
        <v>39.0</v>
      </c>
      <c r="C2980" s="221">
        <v>2.0</v>
      </c>
    </row>
    <row r="2981">
      <c r="A2981" s="221">
        <v>3134.0</v>
      </c>
      <c r="B2981" s="221">
        <v>40.0</v>
      </c>
      <c r="C2981" s="221">
        <v>2.0</v>
      </c>
    </row>
    <row r="2982">
      <c r="A2982" s="221">
        <v>3135.0</v>
      </c>
      <c r="B2982" s="221">
        <v>38.0</v>
      </c>
      <c r="C2982" s="221">
        <v>2.0</v>
      </c>
    </row>
    <row r="2983">
      <c r="A2983" s="221">
        <v>3135.0</v>
      </c>
      <c r="B2983" s="221">
        <v>39.0</v>
      </c>
      <c r="C2983" s="221">
        <v>2.0</v>
      </c>
    </row>
    <row r="2984">
      <c r="A2984" s="221">
        <v>3135.0</v>
      </c>
      <c r="B2984" s="221">
        <v>40.0</v>
      </c>
      <c r="C2984" s="221">
        <v>2.0</v>
      </c>
    </row>
    <row r="2985">
      <c r="A2985" s="221">
        <v>3136.0</v>
      </c>
      <c r="B2985" s="221">
        <v>38.0</v>
      </c>
      <c r="C2985" s="221">
        <v>2.0</v>
      </c>
    </row>
    <row r="2986">
      <c r="A2986" s="221">
        <v>3136.0</v>
      </c>
      <c r="B2986" s="221">
        <v>39.0</v>
      </c>
      <c r="C2986" s="221">
        <v>2.0</v>
      </c>
    </row>
    <row r="2987">
      <c r="A2987" s="221">
        <v>3136.0</v>
      </c>
      <c r="B2987" s="221">
        <v>40.0</v>
      </c>
      <c r="C2987" s="221">
        <v>2.0</v>
      </c>
    </row>
    <row r="2988">
      <c r="A2988" s="221">
        <v>3137.0</v>
      </c>
      <c r="B2988" s="221">
        <v>38.0</v>
      </c>
      <c r="C2988" s="221">
        <v>2.0</v>
      </c>
    </row>
    <row r="2989">
      <c r="A2989" s="221">
        <v>3137.0</v>
      </c>
      <c r="B2989" s="221">
        <v>39.0</v>
      </c>
      <c r="C2989" s="221">
        <v>2.0</v>
      </c>
    </row>
    <row r="2990">
      <c r="A2990" s="221">
        <v>3137.0</v>
      </c>
      <c r="B2990" s="221">
        <v>40.0</v>
      </c>
      <c r="C2990" s="221">
        <v>2.0</v>
      </c>
    </row>
    <row r="2991">
      <c r="A2991" s="221">
        <v>3138.0</v>
      </c>
      <c r="B2991" s="221">
        <v>34.0</v>
      </c>
      <c r="C2991" s="221">
        <v>4529.0</v>
      </c>
    </row>
    <row r="2992">
      <c r="A2992" s="221">
        <v>3138.0</v>
      </c>
      <c r="B2992" s="221">
        <v>35.0</v>
      </c>
      <c r="C2992" s="221">
        <v>1643.0</v>
      </c>
    </row>
    <row r="2993">
      <c r="A2993" s="221">
        <v>3138.0</v>
      </c>
      <c r="B2993" s="221">
        <v>36.0</v>
      </c>
      <c r="C2993" s="221">
        <v>2413.0</v>
      </c>
    </row>
    <row r="2994">
      <c r="A2994" s="221">
        <v>3138.0</v>
      </c>
      <c r="B2994" s="221">
        <v>38.0</v>
      </c>
      <c r="C2994" s="221">
        <v>1.0</v>
      </c>
    </row>
    <row r="2995">
      <c r="A2995" s="221">
        <v>3138.0</v>
      </c>
      <c r="B2995" s="221">
        <v>9848.0</v>
      </c>
      <c r="C2995" s="221">
        <v>5.0</v>
      </c>
    </row>
    <row r="2996">
      <c r="A2996" s="221">
        <v>3138.0</v>
      </c>
      <c r="B2996" s="221">
        <v>11399.0</v>
      </c>
      <c r="C2996" s="221">
        <v>17.0</v>
      </c>
    </row>
    <row r="2997">
      <c r="A2997" s="221">
        <v>3138.0</v>
      </c>
      <c r="B2997" s="221">
        <v>11688.0</v>
      </c>
      <c r="C2997" s="221">
        <v>17.0</v>
      </c>
    </row>
    <row r="2998">
      <c r="A2998" s="221">
        <v>3140.0</v>
      </c>
      <c r="B2998" s="221">
        <v>38.0</v>
      </c>
      <c r="C2998" s="221">
        <v>2.0</v>
      </c>
    </row>
    <row r="2999">
      <c r="A2999" s="221">
        <v>3140.0</v>
      </c>
      <c r="B2999" s="221">
        <v>39.0</v>
      </c>
      <c r="C2999" s="221">
        <v>2.0</v>
      </c>
    </row>
    <row r="3000">
      <c r="A3000" s="221">
        <v>3140.0</v>
      </c>
      <c r="B3000" s="221">
        <v>40.0</v>
      </c>
      <c r="C3000" s="221">
        <v>2.0</v>
      </c>
    </row>
    <row r="3001">
      <c r="A3001" s="221">
        <v>3141.0</v>
      </c>
      <c r="B3001" s="221">
        <v>38.0</v>
      </c>
      <c r="C3001" s="221">
        <v>2.0</v>
      </c>
    </row>
    <row r="3002">
      <c r="A3002" s="221">
        <v>3141.0</v>
      </c>
      <c r="B3002" s="221">
        <v>39.0</v>
      </c>
      <c r="C3002" s="221">
        <v>2.0</v>
      </c>
    </row>
    <row r="3003">
      <c r="A3003" s="221">
        <v>3141.0</v>
      </c>
      <c r="B3003" s="221">
        <v>40.0</v>
      </c>
      <c r="C3003" s="221">
        <v>2.0</v>
      </c>
    </row>
    <row r="3004">
      <c r="A3004" s="221">
        <v>3142.0</v>
      </c>
      <c r="B3004" s="221">
        <v>38.0</v>
      </c>
      <c r="C3004" s="221">
        <v>2.0</v>
      </c>
    </row>
    <row r="3005">
      <c r="A3005" s="221">
        <v>3142.0</v>
      </c>
      <c r="B3005" s="221">
        <v>39.0</v>
      </c>
      <c r="C3005" s="221">
        <v>2.0</v>
      </c>
    </row>
    <row r="3006">
      <c r="A3006" s="221">
        <v>3142.0</v>
      </c>
      <c r="B3006" s="221">
        <v>40.0</v>
      </c>
      <c r="C3006" s="221">
        <v>2.0</v>
      </c>
    </row>
    <row r="3007">
      <c r="A3007" s="221">
        <v>3143.0</v>
      </c>
      <c r="B3007" s="221">
        <v>38.0</v>
      </c>
      <c r="C3007" s="221">
        <v>2.0</v>
      </c>
    </row>
    <row r="3008">
      <c r="A3008" s="221">
        <v>3143.0</v>
      </c>
      <c r="B3008" s="221">
        <v>39.0</v>
      </c>
      <c r="C3008" s="221">
        <v>2.0</v>
      </c>
    </row>
    <row r="3009">
      <c r="A3009" s="221">
        <v>3143.0</v>
      </c>
      <c r="B3009" s="221">
        <v>40.0</v>
      </c>
      <c r="C3009" s="221">
        <v>2.0</v>
      </c>
    </row>
    <row r="3010">
      <c r="A3010" s="221">
        <v>3144.0</v>
      </c>
      <c r="B3010" s="221">
        <v>38.0</v>
      </c>
      <c r="C3010" s="221">
        <v>2.0</v>
      </c>
    </row>
    <row r="3011">
      <c r="A3011" s="221">
        <v>3144.0</v>
      </c>
      <c r="B3011" s="221">
        <v>39.0</v>
      </c>
      <c r="C3011" s="221">
        <v>2.0</v>
      </c>
    </row>
    <row r="3012">
      <c r="A3012" s="221">
        <v>3144.0</v>
      </c>
      <c r="B3012" s="221">
        <v>40.0</v>
      </c>
      <c r="C3012" s="221">
        <v>2.0</v>
      </c>
    </row>
    <row r="3013">
      <c r="A3013" s="221">
        <v>3145.0</v>
      </c>
      <c r="B3013" s="221">
        <v>38.0</v>
      </c>
      <c r="C3013" s="221">
        <v>2.0</v>
      </c>
    </row>
    <row r="3014">
      <c r="A3014" s="221">
        <v>3145.0</v>
      </c>
      <c r="B3014" s="221">
        <v>39.0</v>
      </c>
      <c r="C3014" s="221">
        <v>2.0</v>
      </c>
    </row>
    <row r="3015">
      <c r="A3015" s="221">
        <v>3145.0</v>
      </c>
      <c r="B3015" s="221">
        <v>40.0</v>
      </c>
      <c r="C3015" s="221">
        <v>2.0</v>
      </c>
    </row>
    <row r="3016">
      <c r="A3016" s="221">
        <v>3146.0</v>
      </c>
      <c r="B3016" s="221">
        <v>34.0</v>
      </c>
      <c r="C3016" s="221">
        <v>9089.0</v>
      </c>
    </row>
    <row r="3017">
      <c r="A3017" s="221">
        <v>3146.0</v>
      </c>
      <c r="B3017" s="221">
        <v>35.0</v>
      </c>
      <c r="C3017" s="221">
        <v>2786.0</v>
      </c>
    </row>
    <row r="3018">
      <c r="A3018" s="221">
        <v>3146.0</v>
      </c>
      <c r="B3018" s="221">
        <v>36.0</v>
      </c>
      <c r="C3018" s="221">
        <v>2827.0</v>
      </c>
    </row>
    <row r="3019">
      <c r="A3019" s="221">
        <v>3146.0</v>
      </c>
      <c r="B3019" s="221">
        <v>37.0</v>
      </c>
      <c r="C3019" s="221">
        <v>14.0</v>
      </c>
    </row>
    <row r="3020">
      <c r="A3020" s="221">
        <v>3146.0</v>
      </c>
      <c r="B3020" s="221">
        <v>38.0</v>
      </c>
      <c r="C3020" s="221">
        <v>1.0</v>
      </c>
    </row>
    <row r="3021">
      <c r="A3021" s="221">
        <v>3146.0</v>
      </c>
      <c r="B3021" s="221">
        <v>9848.0</v>
      </c>
      <c r="C3021" s="221">
        <v>5.0</v>
      </c>
    </row>
    <row r="3022">
      <c r="A3022" s="221">
        <v>3146.0</v>
      </c>
      <c r="B3022" s="221">
        <v>11399.0</v>
      </c>
      <c r="C3022" s="221">
        <v>18.0</v>
      </c>
    </row>
    <row r="3023">
      <c r="A3023" s="221">
        <v>3146.0</v>
      </c>
      <c r="B3023" s="221">
        <v>11688.0</v>
      </c>
      <c r="C3023" s="221">
        <v>18.0</v>
      </c>
    </row>
    <row r="3024">
      <c r="A3024" s="221">
        <v>3148.0</v>
      </c>
      <c r="B3024" s="221">
        <v>38.0</v>
      </c>
      <c r="C3024" s="221">
        <v>2.0</v>
      </c>
    </row>
    <row r="3025">
      <c r="A3025" s="221">
        <v>3148.0</v>
      </c>
      <c r="B3025" s="221">
        <v>39.0</v>
      </c>
      <c r="C3025" s="221">
        <v>2.0</v>
      </c>
    </row>
    <row r="3026">
      <c r="A3026" s="221">
        <v>3148.0</v>
      </c>
      <c r="B3026" s="221">
        <v>40.0</v>
      </c>
      <c r="C3026" s="221">
        <v>2.0</v>
      </c>
    </row>
    <row r="3027">
      <c r="A3027" s="221">
        <v>3149.0</v>
      </c>
      <c r="B3027" s="221">
        <v>38.0</v>
      </c>
      <c r="C3027" s="221">
        <v>1.0</v>
      </c>
    </row>
    <row r="3028">
      <c r="A3028" s="221">
        <v>3149.0</v>
      </c>
      <c r="B3028" s="221">
        <v>39.0</v>
      </c>
      <c r="C3028" s="221">
        <v>1.0</v>
      </c>
    </row>
    <row r="3029">
      <c r="A3029" s="221">
        <v>3149.0</v>
      </c>
      <c r="B3029" s="221">
        <v>40.0</v>
      </c>
      <c r="C3029" s="221">
        <v>1.0</v>
      </c>
    </row>
    <row r="3030">
      <c r="A3030" s="221">
        <v>3150.0</v>
      </c>
      <c r="B3030" s="221">
        <v>38.0</v>
      </c>
      <c r="C3030" s="221">
        <v>1.0</v>
      </c>
    </row>
    <row r="3031">
      <c r="A3031" s="221">
        <v>3150.0</v>
      </c>
      <c r="B3031" s="221">
        <v>39.0</v>
      </c>
      <c r="C3031" s="221">
        <v>1.0</v>
      </c>
    </row>
    <row r="3032">
      <c r="A3032" s="221">
        <v>3150.0</v>
      </c>
      <c r="B3032" s="221">
        <v>40.0</v>
      </c>
      <c r="C3032" s="221">
        <v>1.0</v>
      </c>
    </row>
    <row r="3033">
      <c r="A3033" s="221">
        <v>3151.0</v>
      </c>
      <c r="B3033" s="221">
        <v>38.0</v>
      </c>
      <c r="C3033" s="221">
        <v>1.0</v>
      </c>
    </row>
    <row r="3034">
      <c r="A3034" s="221">
        <v>3151.0</v>
      </c>
      <c r="B3034" s="221">
        <v>39.0</v>
      </c>
      <c r="C3034" s="221">
        <v>1.0</v>
      </c>
    </row>
    <row r="3035">
      <c r="A3035" s="221">
        <v>3151.0</v>
      </c>
      <c r="B3035" s="221">
        <v>40.0</v>
      </c>
      <c r="C3035" s="221">
        <v>1.0</v>
      </c>
    </row>
    <row r="3036">
      <c r="A3036" s="221">
        <v>3152.0</v>
      </c>
      <c r="B3036" s="221">
        <v>38.0</v>
      </c>
      <c r="C3036" s="221">
        <v>2.0</v>
      </c>
    </row>
    <row r="3037">
      <c r="A3037" s="221">
        <v>3152.0</v>
      </c>
      <c r="B3037" s="221">
        <v>39.0</v>
      </c>
      <c r="C3037" s="221">
        <v>2.0</v>
      </c>
    </row>
    <row r="3038">
      <c r="A3038" s="221">
        <v>3152.0</v>
      </c>
      <c r="B3038" s="221">
        <v>40.0</v>
      </c>
      <c r="C3038" s="221">
        <v>2.0</v>
      </c>
    </row>
    <row r="3039">
      <c r="A3039" s="221">
        <v>3153.0</v>
      </c>
      <c r="B3039" s="221">
        <v>38.0</v>
      </c>
      <c r="C3039" s="221">
        <v>2.0</v>
      </c>
    </row>
    <row r="3040">
      <c r="A3040" s="221">
        <v>3153.0</v>
      </c>
      <c r="B3040" s="221">
        <v>39.0</v>
      </c>
      <c r="C3040" s="221">
        <v>2.0</v>
      </c>
    </row>
    <row r="3041">
      <c r="A3041" s="221">
        <v>3153.0</v>
      </c>
      <c r="B3041" s="221">
        <v>40.0</v>
      </c>
      <c r="C3041" s="221">
        <v>2.0</v>
      </c>
    </row>
    <row r="3042">
      <c r="A3042" s="221">
        <v>3154.0</v>
      </c>
      <c r="B3042" s="221">
        <v>34.0</v>
      </c>
      <c r="C3042" s="221">
        <v>68307.0</v>
      </c>
    </row>
    <row r="3043">
      <c r="A3043" s="221">
        <v>3154.0</v>
      </c>
      <c r="B3043" s="221">
        <v>35.0</v>
      </c>
      <c r="C3043" s="221">
        <v>17839.0</v>
      </c>
    </row>
    <row r="3044">
      <c r="A3044" s="221">
        <v>3154.0</v>
      </c>
      <c r="B3044" s="221">
        <v>36.0</v>
      </c>
      <c r="C3044" s="221">
        <v>7197.0</v>
      </c>
    </row>
    <row r="3045">
      <c r="A3045" s="221">
        <v>3154.0</v>
      </c>
      <c r="B3045" s="221">
        <v>37.0</v>
      </c>
      <c r="C3045" s="221">
        <v>1951.0</v>
      </c>
    </row>
    <row r="3046">
      <c r="A3046" s="221">
        <v>3154.0</v>
      </c>
      <c r="B3046" s="221">
        <v>38.0</v>
      </c>
      <c r="C3046" s="221">
        <v>234.0</v>
      </c>
    </row>
    <row r="3047">
      <c r="A3047" s="221">
        <v>3154.0</v>
      </c>
      <c r="B3047" s="221">
        <v>39.0</v>
      </c>
      <c r="C3047" s="221">
        <v>12.0</v>
      </c>
    </row>
    <row r="3048">
      <c r="A3048" s="221">
        <v>3154.0</v>
      </c>
      <c r="B3048" s="221">
        <v>40.0</v>
      </c>
      <c r="C3048" s="221">
        <v>26.0</v>
      </c>
    </row>
    <row r="3049">
      <c r="A3049" s="221">
        <v>3154.0</v>
      </c>
      <c r="B3049" s="221">
        <v>9848.0</v>
      </c>
      <c r="C3049" s="221">
        <v>14.0</v>
      </c>
    </row>
    <row r="3050">
      <c r="A3050" s="221">
        <v>3154.0</v>
      </c>
      <c r="B3050" s="221">
        <v>11399.0</v>
      </c>
      <c r="C3050" s="221">
        <v>33.0</v>
      </c>
    </row>
    <row r="3051">
      <c r="A3051" s="221">
        <v>3154.0</v>
      </c>
      <c r="B3051" s="221">
        <v>11688.0</v>
      </c>
      <c r="C3051" s="221">
        <v>33.0</v>
      </c>
    </row>
    <row r="3052">
      <c r="A3052" s="221">
        <v>3156.0</v>
      </c>
      <c r="B3052" s="221">
        <v>38.0</v>
      </c>
      <c r="C3052" s="221">
        <v>2.0</v>
      </c>
    </row>
    <row r="3053">
      <c r="A3053" s="221">
        <v>3156.0</v>
      </c>
      <c r="B3053" s="221">
        <v>39.0</v>
      </c>
      <c r="C3053" s="221">
        <v>2.0</v>
      </c>
    </row>
    <row r="3054">
      <c r="A3054" s="221">
        <v>3156.0</v>
      </c>
      <c r="B3054" s="221">
        <v>40.0</v>
      </c>
      <c r="C3054" s="221">
        <v>2.0</v>
      </c>
    </row>
    <row r="3055">
      <c r="A3055" s="221">
        <v>3157.0</v>
      </c>
      <c r="B3055" s="221">
        <v>38.0</v>
      </c>
      <c r="C3055" s="221">
        <v>2.0</v>
      </c>
    </row>
    <row r="3056">
      <c r="A3056" s="221">
        <v>3157.0</v>
      </c>
      <c r="B3056" s="221">
        <v>39.0</v>
      </c>
      <c r="C3056" s="221">
        <v>2.0</v>
      </c>
    </row>
    <row r="3057">
      <c r="A3057" s="221">
        <v>3157.0</v>
      </c>
      <c r="B3057" s="221">
        <v>40.0</v>
      </c>
      <c r="C3057" s="221">
        <v>2.0</v>
      </c>
    </row>
    <row r="3058">
      <c r="A3058" s="221">
        <v>3158.0</v>
      </c>
      <c r="B3058" s="221">
        <v>38.0</v>
      </c>
      <c r="C3058" s="221">
        <v>2.0</v>
      </c>
    </row>
    <row r="3059">
      <c r="A3059" s="221">
        <v>3158.0</v>
      </c>
      <c r="B3059" s="221">
        <v>39.0</v>
      </c>
      <c r="C3059" s="221">
        <v>2.0</v>
      </c>
    </row>
    <row r="3060">
      <c r="A3060" s="221">
        <v>3158.0</v>
      </c>
      <c r="B3060" s="221">
        <v>40.0</v>
      </c>
      <c r="C3060" s="221">
        <v>2.0</v>
      </c>
    </row>
    <row r="3061">
      <c r="A3061" s="221">
        <v>3159.0</v>
      </c>
      <c r="B3061" s="221">
        <v>38.0</v>
      </c>
      <c r="C3061" s="221">
        <v>2.0</v>
      </c>
    </row>
    <row r="3062">
      <c r="A3062" s="221">
        <v>3159.0</v>
      </c>
      <c r="B3062" s="221">
        <v>39.0</v>
      </c>
      <c r="C3062" s="221">
        <v>2.0</v>
      </c>
    </row>
    <row r="3063">
      <c r="A3063" s="221">
        <v>3159.0</v>
      </c>
      <c r="B3063" s="221">
        <v>40.0</v>
      </c>
      <c r="C3063" s="221">
        <v>2.0</v>
      </c>
    </row>
    <row r="3064">
      <c r="A3064" s="221">
        <v>3160.0</v>
      </c>
      <c r="B3064" s="221">
        <v>38.0</v>
      </c>
      <c r="C3064" s="221">
        <v>2.0</v>
      </c>
    </row>
    <row r="3065">
      <c r="A3065" s="221">
        <v>3160.0</v>
      </c>
      <c r="B3065" s="221">
        <v>39.0</v>
      </c>
      <c r="C3065" s="221">
        <v>2.0</v>
      </c>
    </row>
    <row r="3066">
      <c r="A3066" s="221">
        <v>3160.0</v>
      </c>
      <c r="B3066" s="221">
        <v>40.0</v>
      </c>
      <c r="C3066" s="221">
        <v>2.0</v>
      </c>
    </row>
    <row r="3067">
      <c r="A3067" s="221">
        <v>3161.0</v>
      </c>
      <c r="B3067" s="221">
        <v>38.0</v>
      </c>
      <c r="C3067" s="221">
        <v>2.0</v>
      </c>
    </row>
    <row r="3068">
      <c r="A3068" s="221">
        <v>3161.0</v>
      </c>
      <c r="B3068" s="221">
        <v>39.0</v>
      </c>
      <c r="C3068" s="221">
        <v>2.0</v>
      </c>
    </row>
    <row r="3069">
      <c r="A3069" s="221">
        <v>3161.0</v>
      </c>
      <c r="B3069" s="221">
        <v>40.0</v>
      </c>
      <c r="C3069" s="221">
        <v>2.0</v>
      </c>
    </row>
    <row r="3070">
      <c r="A3070" s="221">
        <v>3162.0</v>
      </c>
      <c r="B3070" s="221">
        <v>34.0</v>
      </c>
      <c r="C3070" s="221">
        <v>996.0</v>
      </c>
    </row>
    <row r="3071">
      <c r="A3071" s="221">
        <v>3162.0</v>
      </c>
      <c r="B3071" s="221">
        <v>35.0</v>
      </c>
      <c r="C3071" s="221">
        <v>300.0</v>
      </c>
    </row>
    <row r="3072">
      <c r="A3072" s="221">
        <v>3162.0</v>
      </c>
      <c r="B3072" s="221">
        <v>39.0</v>
      </c>
      <c r="C3072" s="221">
        <v>2.0</v>
      </c>
    </row>
    <row r="3073">
      <c r="A3073" s="221">
        <v>3162.0</v>
      </c>
      <c r="B3073" s="221">
        <v>9848.0</v>
      </c>
      <c r="C3073" s="221">
        <v>1.0</v>
      </c>
    </row>
    <row r="3074">
      <c r="A3074" s="221">
        <v>3162.0</v>
      </c>
      <c r="B3074" s="221">
        <v>11399.0</v>
      </c>
      <c r="C3074" s="221">
        <v>3.0</v>
      </c>
    </row>
    <row r="3075">
      <c r="A3075" s="221">
        <v>3162.0</v>
      </c>
      <c r="B3075" s="221">
        <v>11688.0</v>
      </c>
      <c r="C3075" s="221">
        <v>6.0</v>
      </c>
    </row>
    <row r="3076">
      <c r="A3076" s="221">
        <v>3164.0</v>
      </c>
      <c r="B3076" s="221">
        <v>38.0</v>
      </c>
      <c r="C3076" s="221">
        <v>2.0</v>
      </c>
    </row>
    <row r="3077">
      <c r="A3077" s="221">
        <v>3164.0</v>
      </c>
      <c r="B3077" s="221">
        <v>39.0</v>
      </c>
      <c r="C3077" s="221">
        <v>2.0</v>
      </c>
    </row>
    <row r="3078">
      <c r="A3078" s="221">
        <v>3164.0</v>
      </c>
      <c r="B3078" s="221">
        <v>40.0</v>
      </c>
      <c r="C3078" s="221">
        <v>2.0</v>
      </c>
    </row>
    <row r="3079">
      <c r="A3079" s="221">
        <v>3165.0</v>
      </c>
      <c r="B3079" s="221">
        <v>38.0</v>
      </c>
      <c r="C3079" s="221">
        <v>2.0</v>
      </c>
    </row>
    <row r="3080">
      <c r="A3080" s="221">
        <v>3165.0</v>
      </c>
      <c r="B3080" s="221">
        <v>39.0</v>
      </c>
      <c r="C3080" s="221">
        <v>2.0</v>
      </c>
    </row>
    <row r="3081">
      <c r="A3081" s="221">
        <v>3165.0</v>
      </c>
      <c r="B3081" s="221">
        <v>40.0</v>
      </c>
      <c r="C3081" s="221">
        <v>2.0</v>
      </c>
    </row>
    <row r="3082">
      <c r="A3082" s="221">
        <v>3166.0</v>
      </c>
      <c r="B3082" s="221">
        <v>38.0</v>
      </c>
      <c r="C3082" s="221">
        <v>2.0</v>
      </c>
    </row>
    <row r="3083">
      <c r="A3083" s="221">
        <v>3166.0</v>
      </c>
      <c r="B3083" s="221">
        <v>39.0</v>
      </c>
      <c r="C3083" s="221">
        <v>2.0</v>
      </c>
    </row>
    <row r="3084">
      <c r="A3084" s="221">
        <v>3166.0</v>
      </c>
      <c r="B3084" s="221">
        <v>40.0</v>
      </c>
      <c r="C3084" s="221">
        <v>2.0</v>
      </c>
    </row>
    <row r="3085">
      <c r="A3085" s="221">
        <v>3167.0</v>
      </c>
      <c r="B3085" s="221">
        <v>38.0</v>
      </c>
      <c r="C3085" s="221">
        <v>2.0</v>
      </c>
    </row>
    <row r="3086">
      <c r="A3086" s="221">
        <v>3167.0</v>
      </c>
      <c r="B3086" s="221">
        <v>39.0</v>
      </c>
      <c r="C3086" s="221">
        <v>2.0</v>
      </c>
    </row>
    <row r="3087">
      <c r="A3087" s="221">
        <v>3167.0</v>
      </c>
      <c r="B3087" s="221">
        <v>40.0</v>
      </c>
      <c r="C3087" s="221">
        <v>2.0</v>
      </c>
    </row>
    <row r="3088">
      <c r="A3088" s="221">
        <v>3168.0</v>
      </c>
      <c r="B3088" s="221">
        <v>38.0</v>
      </c>
      <c r="C3088" s="221">
        <v>2.0</v>
      </c>
    </row>
    <row r="3089">
      <c r="A3089" s="221">
        <v>3168.0</v>
      </c>
      <c r="B3089" s="221">
        <v>39.0</v>
      </c>
      <c r="C3089" s="221">
        <v>2.0</v>
      </c>
    </row>
    <row r="3090">
      <c r="A3090" s="221">
        <v>3168.0</v>
      </c>
      <c r="B3090" s="221">
        <v>40.0</v>
      </c>
      <c r="C3090" s="221">
        <v>2.0</v>
      </c>
    </row>
    <row r="3091">
      <c r="A3091" s="221">
        <v>3169.0</v>
      </c>
      <c r="B3091" s="221">
        <v>38.0</v>
      </c>
      <c r="C3091" s="221">
        <v>2.0</v>
      </c>
    </row>
    <row r="3092">
      <c r="A3092" s="221">
        <v>3169.0</v>
      </c>
      <c r="B3092" s="221">
        <v>39.0</v>
      </c>
      <c r="C3092" s="221">
        <v>2.0</v>
      </c>
    </row>
    <row r="3093">
      <c r="A3093" s="221">
        <v>3169.0</v>
      </c>
      <c r="B3093" s="221">
        <v>40.0</v>
      </c>
      <c r="C3093" s="221">
        <v>2.0</v>
      </c>
    </row>
    <row r="3094">
      <c r="A3094" s="221">
        <v>3170.0</v>
      </c>
      <c r="B3094" s="221">
        <v>34.0</v>
      </c>
      <c r="C3094" s="221">
        <v>1667.0</v>
      </c>
    </row>
    <row r="3095">
      <c r="A3095" s="221">
        <v>3170.0</v>
      </c>
      <c r="B3095" s="221">
        <v>35.0</v>
      </c>
      <c r="C3095" s="221">
        <v>144.0</v>
      </c>
    </row>
    <row r="3096">
      <c r="A3096" s="221">
        <v>3170.0</v>
      </c>
      <c r="B3096" s="221">
        <v>36.0</v>
      </c>
      <c r="C3096" s="221">
        <v>83.0</v>
      </c>
    </row>
    <row r="3097">
      <c r="A3097" s="221">
        <v>3170.0</v>
      </c>
      <c r="B3097" s="221">
        <v>37.0</v>
      </c>
      <c r="C3097" s="221">
        <v>22.0</v>
      </c>
    </row>
    <row r="3098">
      <c r="A3098" s="221">
        <v>3170.0</v>
      </c>
      <c r="B3098" s="221">
        <v>9848.0</v>
      </c>
      <c r="C3098" s="221">
        <v>1.0</v>
      </c>
    </row>
    <row r="3099">
      <c r="A3099" s="221">
        <v>3170.0</v>
      </c>
      <c r="B3099" s="221">
        <v>11399.0</v>
      </c>
      <c r="C3099" s="221">
        <v>5.0</v>
      </c>
    </row>
    <row r="3100">
      <c r="A3100" s="221">
        <v>3170.0</v>
      </c>
      <c r="B3100" s="221">
        <v>11688.0</v>
      </c>
      <c r="C3100" s="221">
        <v>8.0</v>
      </c>
    </row>
    <row r="3101">
      <c r="A3101" s="221">
        <v>3172.0</v>
      </c>
      <c r="B3101" s="221">
        <v>38.0</v>
      </c>
      <c r="C3101" s="221">
        <v>2.0</v>
      </c>
    </row>
    <row r="3102">
      <c r="A3102" s="221">
        <v>3172.0</v>
      </c>
      <c r="B3102" s="221">
        <v>39.0</v>
      </c>
      <c r="C3102" s="221">
        <v>2.0</v>
      </c>
    </row>
    <row r="3103">
      <c r="A3103" s="221">
        <v>3172.0</v>
      </c>
      <c r="B3103" s="221">
        <v>40.0</v>
      </c>
      <c r="C3103" s="221">
        <v>2.0</v>
      </c>
    </row>
    <row r="3104">
      <c r="A3104" s="221">
        <v>3173.0</v>
      </c>
      <c r="B3104" s="221">
        <v>38.0</v>
      </c>
      <c r="C3104" s="221">
        <v>2.0</v>
      </c>
    </row>
    <row r="3105">
      <c r="A3105" s="221">
        <v>3173.0</v>
      </c>
      <c r="B3105" s="221">
        <v>39.0</v>
      </c>
      <c r="C3105" s="221">
        <v>2.0</v>
      </c>
    </row>
    <row r="3106">
      <c r="A3106" s="221">
        <v>3173.0</v>
      </c>
      <c r="B3106" s="221">
        <v>40.0</v>
      </c>
      <c r="C3106" s="221">
        <v>2.0</v>
      </c>
    </row>
    <row r="3107">
      <c r="A3107" s="221">
        <v>3174.0</v>
      </c>
      <c r="B3107" s="221">
        <v>38.0</v>
      </c>
      <c r="C3107" s="221">
        <v>2.0</v>
      </c>
    </row>
    <row r="3108">
      <c r="A3108" s="221">
        <v>3174.0</v>
      </c>
      <c r="B3108" s="221">
        <v>39.0</v>
      </c>
      <c r="C3108" s="221">
        <v>2.0</v>
      </c>
    </row>
    <row r="3109">
      <c r="A3109" s="221">
        <v>3174.0</v>
      </c>
      <c r="B3109" s="221">
        <v>40.0</v>
      </c>
      <c r="C3109" s="221">
        <v>2.0</v>
      </c>
    </row>
    <row r="3110">
      <c r="A3110" s="221">
        <v>3175.0</v>
      </c>
      <c r="B3110" s="221">
        <v>38.0</v>
      </c>
      <c r="C3110" s="221">
        <v>2.0</v>
      </c>
    </row>
    <row r="3111">
      <c r="A3111" s="221">
        <v>3175.0</v>
      </c>
      <c r="B3111" s="221">
        <v>39.0</v>
      </c>
      <c r="C3111" s="221">
        <v>2.0</v>
      </c>
    </row>
    <row r="3112">
      <c r="A3112" s="221">
        <v>3175.0</v>
      </c>
      <c r="B3112" s="221">
        <v>40.0</v>
      </c>
      <c r="C3112" s="221">
        <v>2.0</v>
      </c>
    </row>
    <row r="3113">
      <c r="A3113" s="221">
        <v>3176.0</v>
      </c>
      <c r="B3113" s="221">
        <v>38.0</v>
      </c>
      <c r="C3113" s="221">
        <v>2.0</v>
      </c>
    </row>
    <row r="3114">
      <c r="A3114" s="221">
        <v>3176.0</v>
      </c>
      <c r="B3114" s="221">
        <v>39.0</v>
      </c>
      <c r="C3114" s="221">
        <v>2.0</v>
      </c>
    </row>
    <row r="3115">
      <c r="A3115" s="221">
        <v>3176.0</v>
      </c>
      <c r="B3115" s="221">
        <v>40.0</v>
      </c>
      <c r="C3115" s="221">
        <v>2.0</v>
      </c>
    </row>
    <row r="3116">
      <c r="A3116" s="221">
        <v>3177.0</v>
      </c>
      <c r="B3116" s="221">
        <v>38.0</v>
      </c>
      <c r="C3116" s="221">
        <v>2.0</v>
      </c>
    </row>
    <row r="3117">
      <c r="A3117" s="221">
        <v>3177.0</v>
      </c>
      <c r="B3117" s="221">
        <v>39.0</v>
      </c>
      <c r="C3117" s="221">
        <v>2.0</v>
      </c>
    </row>
    <row r="3118">
      <c r="A3118" s="221">
        <v>3177.0</v>
      </c>
      <c r="B3118" s="221">
        <v>40.0</v>
      </c>
      <c r="C3118" s="221">
        <v>2.0</v>
      </c>
    </row>
    <row r="3119">
      <c r="A3119" s="221">
        <v>3178.0</v>
      </c>
      <c r="B3119" s="221">
        <v>34.0</v>
      </c>
      <c r="C3119" s="221">
        <v>1596.0</v>
      </c>
    </row>
    <row r="3120">
      <c r="A3120" s="221">
        <v>3178.0</v>
      </c>
      <c r="B3120" s="221">
        <v>35.0</v>
      </c>
      <c r="C3120" s="221">
        <v>690.0</v>
      </c>
    </row>
    <row r="3121">
      <c r="A3121" s="221">
        <v>3178.0</v>
      </c>
      <c r="B3121" s="221">
        <v>36.0</v>
      </c>
      <c r="C3121" s="221">
        <v>144.0</v>
      </c>
    </row>
    <row r="3122">
      <c r="A3122" s="221">
        <v>3178.0</v>
      </c>
      <c r="B3122" s="221">
        <v>9848.0</v>
      </c>
      <c r="C3122" s="221">
        <v>1.0</v>
      </c>
    </row>
    <row r="3123">
      <c r="A3123" s="221">
        <v>3178.0</v>
      </c>
      <c r="B3123" s="221">
        <v>11399.0</v>
      </c>
      <c r="C3123" s="221">
        <v>6.0</v>
      </c>
    </row>
    <row r="3124">
      <c r="A3124" s="221">
        <v>3178.0</v>
      </c>
      <c r="B3124" s="221">
        <v>11688.0</v>
      </c>
      <c r="C3124" s="221">
        <v>9.0</v>
      </c>
    </row>
    <row r="3125">
      <c r="A3125" s="221">
        <v>3180.0</v>
      </c>
      <c r="B3125" s="221">
        <v>38.0</v>
      </c>
      <c r="C3125" s="221">
        <v>2.0</v>
      </c>
    </row>
    <row r="3126">
      <c r="A3126" s="221">
        <v>3180.0</v>
      </c>
      <c r="B3126" s="221">
        <v>39.0</v>
      </c>
      <c r="C3126" s="221">
        <v>2.0</v>
      </c>
    </row>
    <row r="3127">
      <c r="A3127" s="221">
        <v>3180.0</v>
      </c>
      <c r="B3127" s="221">
        <v>40.0</v>
      </c>
      <c r="C3127" s="221">
        <v>2.0</v>
      </c>
    </row>
    <row r="3128">
      <c r="A3128" s="221">
        <v>3181.0</v>
      </c>
      <c r="B3128" s="221">
        <v>38.0</v>
      </c>
      <c r="C3128" s="221">
        <v>2.0</v>
      </c>
    </row>
    <row r="3129">
      <c r="A3129" s="221">
        <v>3181.0</v>
      </c>
      <c r="B3129" s="221">
        <v>39.0</v>
      </c>
      <c r="C3129" s="221">
        <v>2.0</v>
      </c>
    </row>
    <row r="3130">
      <c r="A3130" s="221">
        <v>3181.0</v>
      </c>
      <c r="B3130" s="221">
        <v>40.0</v>
      </c>
      <c r="C3130" s="221">
        <v>2.0</v>
      </c>
    </row>
    <row r="3131">
      <c r="A3131" s="221">
        <v>3182.0</v>
      </c>
      <c r="B3131" s="221">
        <v>38.0</v>
      </c>
      <c r="C3131" s="221">
        <v>2.0</v>
      </c>
    </row>
    <row r="3132">
      <c r="A3132" s="221">
        <v>3182.0</v>
      </c>
      <c r="B3132" s="221">
        <v>39.0</v>
      </c>
      <c r="C3132" s="221">
        <v>2.0</v>
      </c>
    </row>
    <row r="3133">
      <c r="A3133" s="221">
        <v>3182.0</v>
      </c>
      <c r="B3133" s="221">
        <v>40.0</v>
      </c>
      <c r="C3133" s="221">
        <v>2.0</v>
      </c>
    </row>
    <row r="3134">
      <c r="A3134" s="221">
        <v>3183.0</v>
      </c>
      <c r="B3134" s="221">
        <v>38.0</v>
      </c>
      <c r="C3134" s="221">
        <v>2.0</v>
      </c>
    </row>
    <row r="3135">
      <c r="A3135" s="221">
        <v>3183.0</v>
      </c>
      <c r="B3135" s="221">
        <v>39.0</v>
      </c>
      <c r="C3135" s="221">
        <v>2.0</v>
      </c>
    </row>
    <row r="3136">
      <c r="A3136" s="221">
        <v>3183.0</v>
      </c>
      <c r="B3136" s="221">
        <v>40.0</v>
      </c>
      <c r="C3136" s="221">
        <v>2.0</v>
      </c>
    </row>
    <row r="3137">
      <c r="A3137" s="221">
        <v>3185.0</v>
      </c>
      <c r="B3137" s="221">
        <v>38.0</v>
      </c>
      <c r="C3137" s="221">
        <v>2.0</v>
      </c>
    </row>
    <row r="3138">
      <c r="A3138" s="221">
        <v>3185.0</v>
      </c>
      <c r="B3138" s="221">
        <v>39.0</v>
      </c>
      <c r="C3138" s="221">
        <v>2.0</v>
      </c>
    </row>
    <row r="3139">
      <c r="A3139" s="221">
        <v>3185.0</v>
      </c>
      <c r="B3139" s="221">
        <v>40.0</v>
      </c>
      <c r="C3139" s="221">
        <v>2.0</v>
      </c>
    </row>
    <row r="3140">
      <c r="A3140" s="221">
        <v>3186.0</v>
      </c>
      <c r="B3140" s="221">
        <v>34.0</v>
      </c>
      <c r="C3140" s="221">
        <v>91067.0</v>
      </c>
    </row>
    <row r="3141">
      <c r="A3141" s="221">
        <v>3186.0</v>
      </c>
      <c r="B3141" s="221">
        <v>35.0</v>
      </c>
      <c r="C3141" s="221">
        <v>23527.0</v>
      </c>
    </row>
    <row r="3142">
      <c r="A3142" s="221">
        <v>3186.0</v>
      </c>
      <c r="B3142" s="221">
        <v>36.0</v>
      </c>
      <c r="C3142" s="221">
        <v>8613.0</v>
      </c>
    </row>
    <row r="3143">
      <c r="A3143" s="221">
        <v>3186.0</v>
      </c>
      <c r="B3143" s="221">
        <v>37.0</v>
      </c>
      <c r="C3143" s="221">
        <v>2294.0</v>
      </c>
    </row>
    <row r="3144">
      <c r="A3144" s="221">
        <v>3186.0</v>
      </c>
      <c r="B3144" s="221">
        <v>38.0</v>
      </c>
      <c r="C3144" s="221">
        <v>324.0</v>
      </c>
    </row>
    <row r="3145">
      <c r="A3145" s="221">
        <v>3186.0</v>
      </c>
      <c r="B3145" s="221">
        <v>39.0</v>
      </c>
      <c r="C3145" s="221">
        <v>18.0</v>
      </c>
    </row>
    <row r="3146">
      <c r="A3146" s="221">
        <v>3186.0</v>
      </c>
      <c r="B3146" s="221">
        <v>40.0</v>
      </c>
      <c r="C3146" s="221">
        <v>52.0</v>
      </c>
    </row>
    <row r="3147">
      <c r="A3147" s="221">
        <v>3186.0</v>
      </c>
      <c r="B3147" s="221">
        <v>9848.0</v>
      </c>
      <c r="C3147" s="221">
        <v>14.0</v>
      </c>
    </row>
    <row r="3148">
      <c r="A3148" s="221">
        <v>3186.0</v>
      </c>
      <c r="B3148" s="221">
        <v>11399.0</v>
      </c>
      <c r="C3148" s="221">
        <v>15.0</v>
      </c>
    </row>
    <row r="3149">
      <c r="A3149" s="221">
        <v>3186.0</v>
      </c>
      <c r="B3149" s="221">
        <v>11688.0</v>
      </c>
      <c r="C3149" s="221">
        <v>35.0</v>
      </c>
    </row>
    <row r="3150">
      <c r="A3150" s="221">
        <v>3188.0</v>
      </c>
      <c r="B3150" s="221">
        <v>38.0</v>
      </c>
      <c r="C3150" s="221">
        <v>2.0</v>
      </c>
    </row>
    <row r="3151">
      <c r="A3151" s="221">
        <v>3188.0</v>
      </c>
      <c r="B3151" s="221">
        <v>39.0</v>
      </c>
      <c r="C3151" s="221">
        <v>2.0</v>
      </c>
    </row>
    <row r="3152">
      <c r="A3152" s="221">
        <v>3188.0</v>
      </c>
      <c r="B3152" s="221">
        <v>40.0</v>
      </c>
      <c r="C3152" s="221">
        <v>2.0</v>
      </c>
    </row>
    <row r="3153">
      <c r="A3153" s="221">
        <v>3189.0</v>
      </c>
      <c r="B3153" s="221">
        <v>38.0</v>
      </c>
      <c r="C3153" s="221">
        <v>2.0</v>
      </c>
    </row>
    <row r="3154">
      <c r="A3154" s="221">
        <v>3189.0</v>
      </c>
      <c r="B3154" s="221">
        <v>39.0</v>
      </c>
      <c r="C3154" s="221">
        <v>2.0</v>
      </c>
    </row>
    <row r="3155">
      <c r="A3155" s="221">
        <v>3189.0</v>
      </c>
      <c r="B3155" s="221">
        <v>40.0</v>
      </c>
      <c r="C3155" s="221">
        <v>2.0</v>
      </c>
    </row>
    <row r="3156">
      <c r="A3156" s="221">
        <v>3190.0</v>
      </c>
      <c r="B3156" s="221">
        <v>38.0</v>
      </c>
      <c r="C3156" s="221">
        <v>1.0</v>
      </c>
    </row>
    <row r="3157">
      <c r="A3157" s="221">
        <v>3190.0</v>
      </c>
      <c r="B3157" s="221">
        <v>39.0</v>
      </c>
      <c r="C3157" s="221">
        <v>1.0</v>
      </c>
    </row>
    <row r="3158">
      <c r="A3158" s="221">
        <v>3190.0</v>
      </c>
      <c r="B3158" s="221">
        <v>40.0</v>
      </c>
      <c r="C3158" s="221">
        <v>1.0</v>
      </c>
    </row>
    <row r="3159">
      <c r="A3159" s="221">
        <v>3191.0</v>
      </c>
      <c r="B3159" s="221">
        <v>38.0</v>
      </c>
      <c r="C3159" s="221">
        <v>1.0</v>
      </c>
    </row>
    <row r="3160">
      <c r="A3160" s="221">
        <v>3191.0</v>
      </c>
      <c r="B3160" s="221">
        <v>39.0</v>
      </c>
      <c r="C3160" s="221">
        <v>1.0</v>
      </c>
    </row>
    <row r="3161">
      <c r="A3161" s="221">
        <v>3191.0</v>
      </c>
      <c r="B3161" s="221">
        <v>40.0</v>
      </c>
      <c r="C3161" s="221">
        <v>1.0</v>
      </c>
    </row>
    <row r="3162">
      <c r="A3162" s="221">
        <v>3192.0</v>
      </c>
      <c r="B3162" s="221">
        <v>38.0</v>
      </c>
      <c r="C3162" s="221">
        <v>1.0</v>
      </c>
    </row>
    <row r="3163">
      <c r="A3163" s="221">
        <v>3192.0</v>
      </c>
      <c r="B3163" s="221">
        <v>39.0</v>
      </c>
      <c r="C3163" s="221">
        <v>1.0</v>
      </c>
    </row>
    <row r="3164">
      <c r="A3164" s="221">
        <v>3192.0</v>
      </c>
      <c r="B3164" s="221">
        <v>40.0</v>
      </c>
      <c r="C3164" s="221">
        <v>1.0</v>
      </c>
    </row>
    <row r="3165">
      <c r="A3165" s="221">
        <v>3193.0</v>
      </c>
      <c r="B3165" s="221">
        <v>38.0</v>
      </c>
      <c r="C3165" s="221">
        <v>2.0</v>
      </c>
    </row>
    <row r="3166">
      <c r="A3166" s="221">
        <v>3193.0</v>
      </c>
      <c r="B3166" s="221">
        <v>39.0</v>
      </c>
      <c r="C3166" s="221">
        <v>2.0</v>
      </c>
    </row>
    <row r="3167">
      <c r="A3167" s="221">
        <v>3193.0</v>
      </c>
      <c r="B3167" s="221">
        <v>40.0</v>
      </c>
      <c r="C3167" s="221">
        <v>2.0</v>
      </c>
    </row>
    <row r="3168">
      <c r="A3168" s="221">
        <v>3194.0</v>
      </c>
      <c r="B3168" s="221">
        <v>38.0</v>
      </c>
      <c r="C3168" s="221">
        <v>2.0</v>
      </c>
    </row>
    <row r="3169">
      <c r="A3169" s="221">
        <v>3194.0</v>
      </c>
      <c r="B3169" s="221">
        <v>39.0</v>
      </c>
      <c r="C3169" s="221">
        <v>2.0</v>
      </c>
    </row>
    <row r="3170">
      <c r="A3170" s="221">
        <v>3194.0</v>
      </c>
      <c r="B3170" s="221">
        <v>40.0</v>
      </c>
      <c r="C3170" s="221">
        <v>2.0</v>
      </c>
    </row>
    <row r="3171">
      <c r="A3171" s="221">
        <v>3195.0</v>
      </c>
      <c r="B3171" s="221">
        <v>38.0</v>
      </c>
      <c r="C3171" s="221">
        <v>2.0</v>
      </c>
    </row>
    <row r="3172">
      <c r="A3172" s="221">
        <v>3195.0</v>
      </c>
      <c r="B3172" s="221">
        <v>39.0</v>
      </c>
      <c r="C3172" s="221">
        <v>2.0</v>
      </c>
    </row>
    <row r="3173">
      <c r="A3173" s="221">
        <v>3195.0</v>
      </c>
      <c r="B3173" s="221">
        <v>40.0</v>
      </c>
      <c r="C3173" s="221">
        <v>2.0</v>
      </c>
    </row>
    <row r="3174">
      <c r="A3174" s="221">
        <v>3196.0</v>
      </c>
      <c r="B3174" s="221">
        <v>38.0</v>
      </c>
      <c r="C3174" s="221">
        <v>2.0</v>
      </c>
    </row>
    <row r="3175">
      <c r="A3175" s="221">
        <v>3196.0</v>
      </c>
      <c r="B3175" s="221">
        <v>39.0</v>
      </c>
      <c r="C3175" s="221">
        <v>2.0</v>
      </c>
    </row>
    <row r="3176">
      <c r="A3176" s="221">
        <v>3196.0</v>
      </c>
      <c r="B3176" s="221">
        <v>40.0</v>
      </c>
      <c r="C3176" s="221">
        <v>2.0</v>
      </c>
    </row>
    <row r="3177">
      <c r="A3177" s="221">
        <v>3197.0</v>
      </c>
      <c r="B3177" s="221">
        <v>38.0</v>
      </c>
      <c r="C3177" s="221">
        <v>2.0</v>
      </c>
    </row>
    <row r="3178">
      <c r="A3178" s="221">
        <v>3197.0</v>
      </c>
      <c r="B3178" s="221">
        <v>39.0</v>
      </c>
      <c r="C3178" s="221">
        <v>2.0</v>
      </c>
    </row>
    <row r="3179">
      <c r="A3179" s="221">
        <v>3197.0</v>
      </c>
      <c r="B3179" s="221">
        <v>40.0</v>
      </c>
      <c r="C3179" s="221">
        <v>2.0</v>
      </c>
    </row>
    <row r="3180">
      <c r="A3180" s="221">
        <v>3198.0</v>
      </c>
      <c r="B3180" s="221">
        <v>38.0</v>
      </c>
      <c r="C3180" s="221">
        <v>2.0</v>
      </c>
    </row>
    <row r="3181">
      <c r="A3181" s="221">
        <v>3198.0</v>
      </c>
      <c r="B3181" s="221">
        <v>39.0</v>
      </c>
      <c r="C3181" s="221">
        <v>2.0</v>
      </c>
    </row>
    <row r="3182">
      <c r="A3182" s="221">
        <v>3198.0</v>
      </c>
      <c r="B3182" s="221">
        <v>40.0</v>
      </c>
      <c r="C3182" s="221">
        <v>2.0</v>
      </c>
    </row>
    <row r="3183">
      <c r="A3183" s="221">
        <v>3199.0</v>
      </c>
      <c r="B3183" s="221">
        <v>38.0</v>
      </c>
      <c r="C3183" s="221">
        <v>2.0</v>
      </c>
    </row>
    <row r="3184">
      <c r="A3184" s="221">
        <v>3199.0</v>
      </c>
      <c r="B3184" s="221">
        <v>39.0</v>
      </c>
      <c r="C3184" s="221">
        <v>2.0</v>
      </c>
    </row>
    <row r="3185">
      <c r="A3185" s="221">
        <v>3199.0</v>
      </c>
      <c r="B3185" s="221">
        <v>40.0</v>
      </c>
      <c r="C3185" s="221">
        <v>2.0</v>
      </c>
    </row>
    <row r="3186">
      <c r="A3186" s="221">
        <v>3200.0</v>
      </c>
      <c r="B3186" s="221">
        <v>38.0</v>
      </c>
      <c r="C3186" s="221">
        <v>2.0</v>
      </c>
    </row>
    <row r="3187">
      <c r="A3187" s="221">
        <v>3200.0</v>
      </c>
      <c r="B3187" s="221">
        <v>39.0</v>
      </c>
      <c r="C3187" s="221">
        <v>2.0</v>
      </c>
    </row>
    <row r="3188">
      <c r="A3188" s="221">
        <v>3200.0</v>
      </c>
      <c r="B3188" s="221">
        <v>40.0</v>
      </c>
      <c r="C3188" s="221">
        <v>2.0</v>
      </c>
    </row>
    <row r="3189">
      <c r="A3189" s="221">
        <v>3201.0</v>
      </c>
      <c r="B3189" s="221">
        <v>38.0</v>
      </c>
      <c r="C3189" s="221">
        <v>2.0</v>
      </c>
    </row>
    <row r="3190">
      <c r="A3190" s="221">
        <v>3201.0</v>
      </c>
      <c r="B3190" s="221">
        <v>39.0</v>
      </c>
      <c r="C3190" s="221">
        <v>2.0</v>
      </c>
    </row>
    <row r="3191">
      <c r="A3191" s="221">
        <v>3201.0</v>
      </c>
      <c r="B3191" s="221">
        <v>40.0</v>
      </c>
      <c r="C3191" s="221">
        <v>2.0</v>
      </c>
    </row>
    <row r="3192">
      <c r="A3192" s="221">
        <v>3202.0</v>
      </c>
      <c r="B3192" s="221">
        <v>38.0</v>
      </c>
      <c r="C3192" s="221">
        <v>2.0</v>
      </c>
    </row>
    <row r="3193">
      <c r="A3193" s="221">
        <v>3202.0</v>
      </c>
      <c r="B3193" s="221">
        <v>39.0</v>
      </c>
      <c r="C3193" s="221">
        <v>2.0</v>
      </c>
    </row>
    <row r="3194">
      <c r="A3194" s="221">
        <v>3202.0</v>
      </c>
      <c r="B3194" s="221">
        <v>40.0</v>
      </c>
      <c r="C3194" s="221">
        <v>2.0</v>
      </c>
    </row>
    <row r="3195">
      <c r="A3195" s="221">
        <v>3203.0</v>
      </c>
      <c r="B3195" s="221">
        <v>38.0</v>
      </c>
      <c r="C3195" s="221">
        <v>2.0</v>
      </c>
    </row>
    <row r="3196">
      <c r="A3196" s="221">
        <v>3203.0</v>
      </c>
      <c r="B3196" s="221">
        <v>39.0</v>
      </c>
      <c r="C3196" s="221">
        <v>2.0</v>
      </c>
    </row>
    <row r="3197">
      <c r="A3197" s="221">
        <v>3203.0</v>
      </c>
      <c r="B3197" s="221">
        <v>40.0</v>
      </c>
      <c r="C3197" s="221">
        <v>2.0</v>
      </c>
    </row>
    <row r="3198">
      <c r="A3198" s="221">
        <v>3204.0</v>
      </c>
      <c r="B3198" s="221">
        <v>38.0</v>
      </c>
      <c r="C3198" s="221">
        <v>8.0</v>
      </c>
    </row>
    <row r="3199">
      <c r="A3199" s="221">
        <v>3204.0</v>
      </c>
      <c r="B3199" s="221">
        <v>39.0</v>
      </c>
      <c r="C3199" s="221">
        <v>8.0</v>
      </c>
    </row>
    <row r="3200">
      <c r="A3200" s="221">
        <v>3204.0</v>
      </c>
      <c r="B3200" s="221">
        <v>40.0</v>
      </c>
      <c r="C3200" s="221">
        <v>8.0</v>
      </c>
    </row>
    <row r="3201">
      <c r="A3201" s="221">
        <v>3205.0</v>
      </c>
      <c r="B3201" s="221">
        <v>38.0</v>
      </c>
      <c r="C3201" s="221">
        <v>2.0</v>
      </c>
    </row>
    <row r="3202">
      <c r="A3202" s="221">
        <v>3205.0</v>
      </c>
      <c r="B3202" s="221">
        <v>39.0</v>
      </c>
      <c r="C3202" s="221">
        <v>2.0</v>
      </c>
    </row>
    <row r="3203">
      <c r="A3203" s="221">
        <v>3205.0</v>
      </c>
      <c r="B3203" s="221">
        <v>40.0</v>
      </c>
      <c r="C3203" s="221">
        <v>2.0</v>
      </c>
    </row>
    <row r="3204">
      <c r="A3204" s="221">
        <v>3206.0</v>
      </c>
      <c r="B3204" s="221">
        <v>38.0</v>
      </c>
      <c r="C3204" s="221">
        <v>2.0</v>
      </c>
    </row>
    <row r="3205">
      <c r="A3205" s="221">
        <v>3206.0</v>
      </c>
      <c r="B3205" s="221">
        <v>39.0</v>
      </c>
      <c r="C3205" s="221">
        <v>2.0</v>
      </c>
    </row>
    <row r="3206">
      <c r="A3206" s="221">
        <v>3206.0</v>
      </c>
      <c r="B3206" s="221">
        <v>40.0</v>
      </c>
      <c r="C3206" s="221">
        <v>2.0</v>
      </c>
    </row>
    <row r="3207">
      <c r="A3207" s="221">
        <v>3207.0</v>
      </c>
      <c r="B3207" s="221">
        <v>38.0</v>
      </c>
      <c r="C3207" s="221">
        <v>2.0</v>
      </c>
    </row>
    <row r="3208">
      <c r="A3208" s="221">
        <v>3207.0</v>
      </c>
      <c r="B3208" s="221">
        <v>39.0</v>
      </c>
      <c r="C3208" s="221">
        <v>2.0</v>
      </c>
    </row>
    <row r="3209">
      <c r="A3209" s="221">
        <v>3207.0</v>
      </c>
      <c r="B3209" s="221">
        <v>40.0</v>
      </c>
      <c r="C3209" s="221">
        <v>2.0</v>
      </c>
    </row>
    <row r="3210">
      <c r="A3210" s="221">
        <v>3208.0</v>
      </c>
      <c r="B3210" s="221">
        <v>38.0</v>
      </c>
      <c r="C3210" s="221">
        <v>2.0</v>
      </c>
    </row>
    <row r="3211">
      <c r="A3211" s="221">
        <v>3208.0</v>
      </c>
      <c r="B3211" s="221">
        <v>39.0</v>
      </c>
      <c r="C3211" s="221">
        <v>2.0</v>
      </c>
    </row>
    <row r="3212">
      <c r="A3212" s="221">
        <v>3208.0</v>
      </c>
      <c r="B3212" s="221">
        <v>40.0</v>
      </c>
      <c r="C3212" s="221">
        <v>2.0</v>
      </c>
    </row>
    <row r="3213">
      <c r="A3213" s="221">
        <v>3209.0</v>
      </c>
      <c r="B3213" s="221">
        <v>38.0</v>
      </c>
      <c r="C3213" s="221">
        <v>8.0</v>
      </c>
    </row>
    <row r="3214">
      <c r="A3214" s="221">
        <v>3209.0</v>
      </c>
      <c r="B3214" s="221">
        <v>39.0</v>
      </c>
      <c r="C3214" s="221">
        <v>8.0</v>
      </c>
    </row>
    <row r="3215">
      <c r="A3215" s="221">
        <v>3209.0</v>
      </c>
      <c r="B3215" s="221">
        <v>40.0</v>
      </c>
      <c r="C3215" s="221">
        <v>8.0</v>
      </c>
    </row>
    <row r="3216">
      <c r="A3216" s="221">
        <v>3210.0</v>
      </c>
      <c r="B3216" s="221">
        <v>38.0</v>
      </c>
      <c r="C3216" s="221">
        <v>2.0</v>
      </c>
    </row>
    <row r="3217">
      <c r="A3217" s="221">
        <v>3210.0</v>
      </c>
      <c r="B3217" s="221">
        <v>39.0</v>
      </c>
      <c r="C3217" s="221">
        <v>2.0</v>
      </c>
    </row>
    <row r="3218">
      <c r="A3218" s="221">
        <v>3210.0</v>
      </c>
      <c r="B3218" s="221">
        <v>40.0</v>
      </c>
      <c r="C3218" s="221">
        <v>2.0</v>
      </c>
    </row>
    <row r="3219">
      <c r="A3219" s="221">
        <v>3211.0</v>
      </c>
      <c r="B3219" s="221">
        <v>38.0</v>
      </c>
      <c r="C3219" s="221">
        <v>2.0</v>
      </c>
    </row>
    <row r="3220">
      <c r="A3220" s="221">
        <v>3211.0</v>
      </c>
      <c r="B3220" s="221">
        <v>39.0</v>
      </c>
      <c r="C3220" s="221">
        <v>2.0</v>
      </c>
    </row>
    <row r="3221">
      <c r="A3221" s="221">
        <v>3211.0</v>
      </c>
      <c r="B3221" s="221">
        <v>40.0</v>
      </c>
      <c r="C3221" s="221">
        <v>2.0</v>
      </c>
    </row>
    <row r="3222">
      <c r="A3222" s="221">
        <v>3212.0</v>
      </c>
      <c r="B3222" s="221">
        <v>38.0</v>
      </c>
      <c r="C3222" s="221">
        <v>2.0</v>
      </c>
    </row>
    <row r="3223">
      <c r="A3223" s="221">
        <v>3212.0</v>
      </c>
      <c r="B3223" s="221">
        <v>39.0</v>
      </c>
      <c r="C3223" s="221">
        <v>2.0</v>
      </c>
    </row>
    <row r="3224">
      <c r="A3224" s="221">
        <v>3212.0</v>
      </c>
      <c r="B3224" s="221">
        <v>40.0</v>
      </c>
      <c r="C3224" s="221">
        <v>2.0</v>
      </c>
    </row>
    <row r="3225">
      <c r="A3225" s="221">
        <v>3213.0</v>
      </c>
      <c r="B3225" s="221">
        <v>38.0</v>
      </c>
      <c r="C3225" s="221">
        <v>2.0</v>
      </c>
    </row>
    <row r="3226">
      <c r="A3226" s="221">
        <v>3213.0</v>
      </c>
      <c r="B3226" s="221">
        <v>39.0</v>
      </c>
      <c r="C3226" s="221">
        <v>2.0</v>
      </c>
    </row>
    <row r="3227">
      <c r="A3227" s="221">
        <v>3213.0</v>
      </c>
      <c r="B3227" s="221">
        <v>40.0</v>
      </c>
      <c r="C3227" s="221">
        <v>2.0</v>
      </c>
    </row>
    <row r="3228">
      <c r="A3228" s="221">
        <v>3214.0</v>
      </c>
      <c r="B3228" s="221">
        <v>38.0</v>
      </c>
      <c r="C3228" s="221">
        <v>8.0</v>
      </c>
    </row>
    <row r="3229">
      <c r="A3229" s="221">
        <v>3214.0</v>
      </c>
      <c r="B3229" s="221">
        <v>39.0</v>
      </c>
      <c r="C3229" s="221">
        <v>8.0</v>
      </c>
    </row>
    <row r="3230">
      <c r="A3230" s="221">
        <v>3214.0</v>
      </c>
      <c r="B3230" s="221">
        <v>40.0</v>
      </c>
      <c r="C3230" s="221">
        <v>8.0</v>
      </c>
    </row>
    <row r="3231">
      <c r="A3231" s="221">
        <v>3215.0</v>
      </c>
      <c r="B3231" s="221">
        <v>38.0</v>
      </c>
      <c r="C3231" s="221">
        <v>2.0</v>
      </c>
    </row>
    <row r="3232">
      <c r="A3232" s="221">
        <v>3215.0</v>
      </c>
      <c r="B3232" s="221">
        <v>39.0</v>
      </c>
      <c r="C3232" s="221">
        <v>2.0</v>
      </c>
    </row>
    <row r="3233">
      <c r="A3233" s="221">
        <v>3215.0</v>
      </c>
      <c r="B3233" s="221">
        <v>40.0</v>
      </c>
      <c r="C3233" s="221">
        <v>2.0</v>
      </c>
    </row>
    <row r="3234">
      <c r="A3234" s="221">
        <v>3216.0</v>
      </c>
      <c r="B3234" s="221">
        <v>38.0</v>
      </c>
      <c r="C3234" s="221">
        <v>2.0</v>
      </c>
    </row>
    <row r="3235">
      <c r="A3235" s="221">
        <v>3216.0</v>
      </c>
      <c r="B3235" s="221">
        <v>39.0</v>
      </c>
      <c r="C3235" s="221">
        <v>2.0</v>
      </c>
    </row>
    <row r="3236">
      <c r="A3236" s="221">
        <v>3216.0</v>
      </c>
      <c r="B3236" s="221">
        <v>40.0</v>
      </c>
      <c r="C3236" s="221">
        <v>2.0</v>
      </c>
    </row>
    <row r="3237">
      <c r="A3237" s="221">
        <v>3217.0</v>
      </c>
      <c r="B3237" s="221">
        <v>38.0</v>
      </c>
      <c r="C3237" s="221">
        <v>2.0</v>
      </c>
    </row>
    <row r="3238">
      <c r="A3238" s="221">
        <v>3217.0</v>
      </c>
      <c r="B3238" s="221">
        <v>39.0</v>
      </c>
      <c r="C3238" s="221">
        <v>2.0</v>
      </c>
    </row>
    <row r="3239">
      <c r="A3239" s="221">
        <v>3217.0</v>
      </c>
      <c r="B3239" s="221">
        <v>40.0</v>
      </c>
      <c r="C3239" s="221">
        <v>2.0</v>
      </c>
    </row>
    <row r="3240">
      <c r="A3240" s="221">
        <v>3218.0</v>
      </c>
      <c r="B3240" s="221">
        <v>34.0</v>
      </c>
      <c r="C3240" s="221">
        <v>77.0</v>
      </c>
    </row>
    <row r="3241">
      <c r="A3241" s="221">
        <v>3218.0</v>
      </c>
      <c r="B3241" s="221">
        <v>37.0</v>
      </c>
      <c r="C3241" s="221">
        <v>34.0</v>
      </c>
    </row>
    <row r="3242">
      <c r="A3242" s="221">
        <v>3218.0</v>
      </c>
      <c r="B3242" s="221">
        <v>38.0</v>
      </c>
      <c r="C3242" s="221">
        <v>23.0</v>
      </c>
    </row>
    <row r="3243">
      <c r="A3243" s="221">
        <v>3218.0</v>
      </c>
      <c r="B3243" s="221">
        <v>39.0</v>
      </c>
      <c r="C3243" s="221">
        <v>7.0</v>
      </c>
    </row>
    <row r="3244">
      <c r="A3244" s="221">
        <v>3218.0</v>
      </c>
      <c r="B3244" s="221">
        <v>40.0</v>
      </c>
      <c r="C3244" s="221">
        <v>7.0</v>
      </c>
    </row>
    <row r="3245">
      <c r="A3245" s="221">
        <v>3220.0</v>
      </c>
      <c r="B3245" s="221">
        <v>38.0</v>
      </c>
      <c r="C3245" s="221">
        <v>2.0</v>
      </c>
    </row>
    <row r="3246">
      <c r="A3246" s="221">
        <v>3220.0</v>
      </c>
      <c r="B3246" s="221">
        <v>39.0</v>
      </c>
      <c r="C3246" s="221">
        <v>2.0</v>
      </c>
    </row>
    <row r="3247">
      <c r="A3247" s="221">
        <v>3220.0</v>
      </c>
      <c r="B3247" s="221">
        <v>40.0</v>
      </c>
      <c r="C3247" s="221">
        <v>2.0</v>
      </c>
    </row>
    <row r="3248">
      <c r="A3248" s="221">
        <v>3221.0</v>
      </c>
      <c r="B3248" s="221">
        <v>38.0</v>
      </c>
      <c r="C3248" s="221">
        <v>2.0</v>
      </c>
    </row>
    <row r="3249">
      <c r="A3249" s="221">
        <v>3221.0</v>
      </c>
      <c r="B3249" s="221">
        <v>39.0</v>
      </c>
      <c r="C3249" s="221">
        <v>2.0</v>
      </c>
    </row>
    <row r="3250">
      <c r="A3250" s="221">
        <v>3221.0</v>
      </c>
      <c r="B3250" s="221">
        <v>40.0</v>
      </c>
      <c r="C3250" s="221">
        <v>2.0</v>
      </c>
    </row>
    <row r="3251">
      <c r="A3251" s="221">
        <v>3222.0</v>
      </c>
      <c r="B3251" s="221">
        <v>38.0</v>
      </c>
      <c r="C3251" s="221">
        <v>2.0</v>
      </c>
    </row>
    <row r="3252">
      <c r="A3252" s="221">
        <v>3222.0</v>
      </c>
      <c r="B3252" s="221">
        <v>39.0</v>
      </c>
      <c r="C3252" s="221">
        <v>2.0</v>
      </c>
    </row>
    <row r="3253">
      <c r="A3253" s="221">
        <v>3222.0</v>
      </c>
      <c r="B3253" s="221">
        <v>40.0</v>
      </c>
      <c r="C3253" s="221">
        <v>2.0</v>
      </c>
    </row>
    <row r="3254">
      <c r="A3254" s="221">
        <v>3223.0</v>
      </c>
      <c r="B3254" s="221">
        <v>38.0</v>
      </c>
      <c r="C3254" s="221">
        <v>2.0</v>
      </c>
    </row>
    <row r="3255">
      <c r="A3255" s="221">
        <v>3223.0</v>
      </c>
      <c r="B3255" s="221">
        <v>39.0</v>
      </c>
      <c r="C3255" s="221">
        <v>2.0</v>
      </c>
    </row>
    <row r="3256">
      <c r="A3256" s="221">
        <v>3223.0</v>
      </c>
      <c r="B3256" s="221">
        <v>40.0</v>
      </c>
      <c r="C3256" s="221">
        <v>2.0</v>
      </c>
    </row>
    <row r="3257">
      <c r="A3257" s="221">
        <v>3224.0</v>
      </c>
      <c r="B3257" s="221">
        <v>38.0</v>
      </c>
      <c r="C3257" s="221">
        <v>2.0</v>
      </c>
    </row>
    <row r="3258">
      <c r="A3258" s="221">
        <v>3224.0</v>
      </c>
      <c r="B3258" s="221">
        <v>39.0</v>
      </c>
      <c r="C3258" s="221">
        <v>2.0</v>
      </c>
    </row>
    <row r="3259">
      <c r="A3259" s="221">
        <v>3224.0</v>
      </c>
      <c r="B3259" s="221">
        <v>40.0</v>
      </c>
      <c r="C3259" s="221">
        <v>2.0</v>
      </c>
    </row>
    <row r="3260">
      <c r="A3260" s="221">
        <v>3225.0</v>
      </c>
      <c r="B3260" s="221">
        <v>38.0</v>
      </c>
      <c r="C3260" s="221">
        <v>2.0</v>
      </c>
    </row>
    <row r="3261">
      <c r="A3261" s="221">
        <v>3225.0</v>
      </c>
      <c r="B3261" s="221">
        <v>39.0</v>
      </c>
      <c r="C3261" s="221">
        <v>2.0</v>
      </c>
    </row>
    <row r="3262">
      <c r="A3262" s="221">
        <v>3225.0</v>
      </c>
      <c r="B3262" s="221">
        <v>40.0</v>
      </c>
      <c r="C3262" s="221">
        <v>2.0</v>
      </c>
    </row>
    <row r="3263">
      <c r="A3263" s="221">
        <v>3226.0</v>
      </c>
      <c r="B3263" s="221">
        <v>38.0</v>
      </c>
      <c r="C3263" s="221">
        <v>2.0</v>
      </c>
    </row>
    <row r="3264">
      <c r="A3264" s="221">
        <v>3226.0</v>
      </c>
      <c r="B3264" s="221">
        <v>39.0</v>
      </c>
      <c r="C3264" s="221">
        <v>2.0</v>
      </c>
    </row>
    <row r="3265">
      <c r="A3265" s="221">
        <v>3226.0</v>
      </c>
      <c r="B3265" s="221">
        <v>40.0</v>
      </c>
      <c r="C3265" s="221">
        <v>2.0</v>
      </c>
    </row>
    <row r="3266">
      <c r="A3266" s="221">
        <v>3227.0</v>
      </c>
      <c r="B3266" s="221">
        <v>38.0</v>
      </c>
      <c r="C3266" s="221">
        <v>2.0</v>
      </c>
    </row>
    <row r="3267">
      <c r="A3267" s="221">
        <v>3227.0</v>
      </c>
      <c r="B3267" s="221">
        <v>39.0</v>
      </c>
      <c r="C3267" s="221">
        <v>2.0</v>
      </c>
    </row>
    <row r="3268">
      <c r="A3268" s="221">
        <v>3227.0</v>
      </c>
      <c r="B3268" s="221">
        <v>40.0</v>
      </c>
      <c r="C3268" s="221">
        <v>2.0</v>
      </c>
    </row>
    <row r="3269">
      <c r="A3269" s="221">
        <v>3228.0</v>
      </c>
      <c r="B3269" s="221">
        <v>38.0</v>
      </c>
      <c r="C3269" s="221">
        <v>2.0</v>
      </c>
    </row>
    <row r="3270">
      <c r="A3270" s="221">
        <v>3228.0</v>
      </c>
      <c r="B3270" s="221">
        <v>39.0</v>
      </c>
      <c r="C3270" s="221">
        <v>2.0</v>
      </c>
    </row>
    <row r="3271">
      <c r="A3271" s="221">
        <v>3228.0</v>
      </c>
      <c r="B3271" s="221">
        <v>40.0</v>
      </c>
      <c r="C3271" s="221">
        <v>2.0</v>
      </c>
    </row>
    <row r="3272">
      <c r="A3272" s="221">
        <v>3229.0</v>
      </c>
      <c r="B3272" s="221">
        <v>38.0</v>
      </c>
      <c r="C3272" s="221">
        <v>2.0</v>
      </c>
    </row>
    <row r="3273">
      <c r="A3273" s="221">
        <v>3229.0</v>
      </c>
      <c r="B3273" s="221">
        <v>39.0</v>
      </c>
      <c r="C3273" s="221">
        <v>2.0</v>
      </c>
    </row>
    <row r="3274">
      <c r="A3274" s="221">
        <v>3229.0</v>
      </c>
      <c r="B3274" s="221">
        <v>40.0</v>
      </c>
      <c r="C3274" s="221">
        <v>2.0</v>
      </c>
    </row>
    <row r="3275">
      <c r="A3275" s="221">
        <v>3230.0</v>
      </c>
      <c r="B3275" s="221">
        <v>38.0</v>
      </c>
      <c r="C3275" s="221">
        <v>2.0</v>
      </c>
    </row>
    <row r="3276">
      <c r="A3276" s="221">
        <v>3230.0</v>
      </c>
      <c r="B3276" s="221">
        <v>39.0</v>
      </c>
      <c r="C3276" s="221">
        <v>2.0</v>
      </c>
    </row>
    <row r="3277">
      <c r="A3277" s="221">
        <v>3230.0</v>
      </c>
      <c r="B3277" s="221">
        <v>40.0</v>
      </c>
      <c r="C3277" s="221">
        <v>2.0</v>
      </c>
    </row>
    <row r="3278">
      <c r="A3278" s="221">
        <v>3231.0</v>
      </c>
      <c r="B3278" s="221">
        <v>38.0</v>
      </c>
      <c r="C3278" s="221">
        <v>2.0</v>
      </c>
    </row>
    <row r="3279">
      <c r="A3279" s="221">
        <v>3231.0</v>
      </c>
      <c r="B3279" s="221">
        <v>39.0</v>
      </c>
      <c r="C3279" s="221">
        <v>2.0</v>
      </c>
    </row>
    <row r="3280">
      <c r="A3280" s="221">
        <v>3231.0</v>
      </c>
      <c r="B3280" s="221">
        <v>40.0</v>
      </c>
      <c r="C3280" s="221">
        <v>2.0</v>
      </c>
    </row>
    <row r="3281">
      <c r="A3281" s="221">
        <v>3232.0</v>
      </c>
      <c r="B3281" s="221">
        <v>38.0</v>
      </c>
      <c r="C3281" s="221">
        <v>2.0</v>
      </c>
    </row>
    <row r="3282">
      <c r="A3282" s="221">
        <v>3232.0</v>
      </c>
      <c r="B3282" s="221">
        <v>39.0</v>
      </c>
      <c r="C3282" s="221">
        <v>2.0</v>
      </c>
    </row>
    <row r="3283">
      <c r="A3283" s="221">
        <v>3232.0</v>
      </c>
      <c r="B3283" s="221">
        <v>40.0</v>
      </c>
      <c r="C3283" s="221">
        <v>2.0</v>
      </c>
    </row>
    <row r="3284">
      <c r="A3284" s="221">
        <v>3233.0</v>
      </c>
      <c r="B3284" s="221">
        <v>38.0</v>
      </c>
      <c r="C3284" s="221">
        <v>2.0</v>
      </c>
    </row>
    <row r="3285">
      <c r="A3285" s="221">
        <v>3233.0</v>
      </c>
      <c r="B3285" s="221">
        <v>39.0</v>
      </c>
      <c r="C3285" s="221">
        <v>2.0</v>
      </c>
    </row>
    <row r="3286">
      <c r="A3286" s="221">
        <v>3233.0</v>
      </c>
      <c r="B3286" s="221">
        <v>40.0</v>
      </c>
      <c r="C3286" s="221">
        <v>2.0</v>
      </c>
    </row>
    <row r="3287">
      <c r="A3287" s="221">
        <v>3234.0</v>
      </c>
      <c r="B3287" s="221">
        <v>38.0</v>
      </c>
      <c r="C3287" s="221">
        <v>2.0</v>
      </c>
    </row>
    <row r="3288">
      <c r="A3288" s="221">
        <v>3234.0</v>
      </c>
      <c r="B3288" s="221">
        <v>39.0</v>
      </c>
      <c r="C3288" s="221">
        <v>2.0</v>
      </c>
    </row>
    <row r="3289">
      <c r="A3289" s="221">
        <v>3234.0</v>
      </c>
      <c r="B3289" s="221">
        <v>40.0</v>
      </c>
      <c r="C3289" s="221">
        <v>2.0</v>
      </c>
    </row>
    <row r="3290">
      <c r="A3290" s="221">
        <v>3235.0</v>
      </c>
      <c r="B3290" s="221">
        <v>38.0</v>
      </c>
      <c r="C3290" s="221">
        <v>2.0</v>
      </c>
    </row>
    <row r="3291">
      <c r="A3291" s="221">
        <v>3235.0</v>
      </c>
      <c r="B3291" s="221">
        <v>39.0</v>
      </c>
      <c r="C3291" s="221">
        <v>2.0</v>
      </c>
    </row>
    <row r="3292">
      <c r="A3292" s="221">
        <v>3235.0</v>
      </c>
      <c r="B3292" s="221">
        <v>40.0</v>
      </c>
      <c r="C3292" s="221">
        <v>2.0</v>
      </c>
    </row>
    <row r="3293">
      <c r="A3293" s="221">
        <v>3236.0</v>
      </c>
      <c r="B3293" s="221">
        <v>38.0</v>
      </c>
      <c r="C3293" s="221">
        <v>2.0</v>
      </c>
    </row>
    <row r="3294">
      <c r="A3294" s="221">
        <v>3236.0</v>
      </c>
      <c r="B3294" s="221">
        <v>39.0</v>
      </c>
      <c r="C3294" s="221">
        <v>2.0</v>
      </c>
    </row>
    <row r="3295">
      <c r="A3295" s="221">
        <v>3236.0</v>
      </c>
      <c r="B3295" s="221">
        <v>40.0</v>
      </c>
      <c r="C3295" s="221">
        <v>2.0</v>
      </c>
    </row>
    <row r="3296">
      <c r="A3296" s="221">
        <v>3237.0</v>
      </c>
      <c r="B3296" s="221">
        <v>38.0</v>
      </c>
      <c r="C3296" s="221">
        <v>2.0</v>
      </c>
    </row>
    <row r="3297">
      <c r="A3297" s="221">
        <v>3237.0</v>
      </c>
      <c r="B3297" s="221">
        <v>39.0</v>
      </c>
      <c r="C3297" s="221">
        <v>2.0</v>
      </c>
    </row>
    <row r="3298">
      <c r="A3298" s="221">
        <v>3237.0</v>
      </c>
      <c r="B3298" s="221">
        <v>40.0</v>
      </c>
      <c r="C3298" s="221">
        <v>2.0</v>
      </c>
    </row>
    <row r="3299">
      <c r="A3299" s="221">
        <v>3238.0</v>
      </c>
      <c r="B3299" s="221">
        <v>38.0</v>
      </c>
      <c r="C3299" s="221">
        <v>2.0</v>
      </c>
    </row>
    <row r="3300">
      <c r="A3300" s="221">
        <v>3238.0</v>
      </c>
      <c r="B3300" s="221">
        <v>39.0</v>
      </c>
      <c r="C3300" s="221">
        <v>2.0</v>
      </c>
    </row>
    <row r="3301">
      <c r="A3301" s="221">
        <v>3238.0</v>
      </c>
      <c r="B3301" s="221">
        <v>40.0</v>
      </c>
      <c r="C3301" s="221">
        <v>2.0</v>
      </c>
    </row>
    <row r="3302">
      <c r="A3302" s="221">
        <v>3239.0</v>
      </c>
      <c r="B3302" s="221">
        <v>38.0</v>
      </c>
      <c r="C3302" s="221">
        <v>2.0</v>
      </c>
    </row>
    <row r="3303">
      <c r="A3303" s="221">
        <v>3239.0</v>
      </c>
      <c r="B3303" s="221">
        <v>39.0</v>
      </c>
      <c r="C3303" s="221">
        <v>2.0</v>
      </c>
    </row>
    <row r="3304">
      <c r="A3304" s="221">
        <v>3239.0</v>
      </c>
      <c r="B3304" s="221">
        <v>40.0</v>
      </c>
      <c r="C3304" s="221">
        <v>2.0</v>
      </c>
    </row>
    <row r="3305">
      <c r="A3305" s="221">
        <v>3240.0</v>
      </c>
      <c r="B3305" s="221">
        <v>38.0</v>
      </c>
      <c r="C3305" s="221">
        <v>2.0</v>
      </c>
    </row>
    <row r="3306">
      <c r="A3306" s="221">
        <v>3240.0</v>
      </c>
      <c r="B3306" s="221">
        <v>39.0</v>
      </c>
      <c r="C3306" s="221">
        <v>2.0</v>
      </c>
    </row>
    <row r="3307">
      <c r="A3307" s="221">
        <v>3240.0</v>
      </c>
      <c r="B3307" s="221">
        <v>40.0</v>
      </c>
      <c r="C3307" s="221">
        <v>2.0</v>
      </c>
    </row>
    <row r="3308">
      <c r="A3308" s="221">
        <v>3241.0</v>
      </c>
      <c r="B3308" s="221">
        <v>38.0</v>
      </c>
      <c r="C3308" s="221">
        <v>2.0</v>
      </c>
    </row>
    <row r="3309">
      <c r="A3309" s="221">
        <v>3241.0</v>
      </c>
      <c r="B3309" s="221">
        <v>39.0</v>
      </c>
      <c r="C3309" s="221">
        <v>2.0</v>
      </c>
    </row>
    <row r="3310">
      <c r="A3310" s="221">
        <v>3241.0</v>
      </c>
      <c r="B3310" s="221">
        <v>40.0</v>
      </c>
      <c r="C3310" s="221">
        <v>2.0</v>
      </c>
    </row>
    <row r="3311">
      <c r="A3311" s="221">
        <v>3242.0</v>
      </c>
      <c r="B3311" s="221">
        <v>34.0</v>
      </c>
      <c r="C3311" s="221">
        <v>502.0</v>
      </c>
    </row>
    <row r="3312">
      <c r="A3312" s="221">
        <v>3242.0</v>
      </c>
      <c r="B3312" s="221">
        <v>35.0</v>
      </c>
      <c r="C3312" s="221">
        <v>297.0</v>
      </c>
    </row>
    <row r="3313">
      <c r="A3313" s="221">
        <v>3242.0</v>
      </c>
      <c r="B3313" s="221">
        <v>36.0</v>
      </c>
      <c r="C3313" s="221">
        <v>334.0</v>
      </c>
    </row>
    <row r="3314">
      <c r="A3314" s="221">
        <v>3242.0</v>
      </c>
      <c r="B3314" s="221">
        <v>37.0</v>
      </c>
      <c r="C3314" s="221">
        <v>197.0</v>
      </c>
    </row>
    <row r="3315">
      <c r="A3315" s="221">
        <v>3242.0</v>
      </c>
      <c r="B3315" s="221">
        <v>39.0</v>
      </c>
      <c r="C3315" s="221">
        <v>4.0</v>
      </c>
    </row>
    <row r="3316">
      <c r="A3316" s="221">
        <v>3244.0</v>
      </c>
      <c r="B3316" s="221">
        <v>34.0</v>
      </c>
      <c r="C3316" s="221">
        <v>502.0</v>
      </c>
    </row>
    <row r="3317">
      <c r="A3317" s="221">
        <v>3244.0</v>
      </c>
      <c r="B3317" s="221">
        <v>35.0</v>
      </c>
      <c r="C3317" s="221">
        <v>297.0</v>
      </c>
    </row>
    <row r="3318">
      <c r="A3318" s="221">
        <v>3244.0</v>
      </c>
      <c r="B3318" s="221">
        <v>36.0</v>
      </c>
      <c r="C3318" s="221">
        <v>334.0</v>
      </c>
    </row>
    <row r="3319">
      <c r="A3319" s="221">
        <v>3244.0</v>
      </c>
      <c r="B3319" s="221">
        <v>37.0</v>
      </c>
      <c r="C3319" s="221">
        <v>197.0</v>
      </c>
    </row>
    <row r="3320">
      <c r="A3320" s="221">
        <v>3244.0</v>
      </c>
      <c r="B3320" s="221">
        <v>39.0</v>
      </c>
      <c r="C3320" s="221">
        <v>4.0</v>
      </c>
    </row>
    <row r="3321">
      <c r="A3321" s="221">
        <v>3244.0</v>
      </c>
      <c r="B3321" s="221">
        <v>9840.0</v>
      </c>
      <c r="C3321" s="221">
        <v>15.0</v>
      </c>
    </row>
    <row r="3322">
      <c r="A3322" s="221">
        <v>3244.0</v>
      </c>
      <c r="B3322" s="221">
        <v>9842.0</v>
      </c>
      <c r="C3322" s="221">
        <v>8.0</v>
      </c>
    </row>
    <row r="3323">
      <c r="A3323" s="221">
        <v>3244.0</v>
      </c>
      <c r="B3323" s="221">
        <v>11399.0</v>
      </c>
      <c r="C3323" s="221">
        <v>8.0</v>
      </c>
    </row>
    <row r="3324">
      <c r="A3324" s="221">
        <v>3244.0</v>
      </c>
      <c r="B3324" s="221">
        <v>11534.0</v>
      </c>
      <c r="C3324" s="221">
        <v>6.0</v>
      </c>
    </row>
    <row r="3325">
      <c r="A3325" s="221">
        <v>3244.0</v>
      </c>
      <c r="B3325" s="221">
        <v>11540.0</v>
      </c>
      <c r="C3325" s="221">
        <v>5.0</v>
      </c>
    </row>
    <row r="3326">
      <c r="A3326" s="221">
        <v>3246.0</v>
      </c>
      <c r="B3326" s="221">
        <v>38.0</v>
      </c>
      <c r="C3326" s="221">
        <v>2.0</v>
      </c>
    </row>
    <row r="3327">
      <c r="A3327" s="221">
        <v>3246.0</v>
      </c>
      <c r="B3327" s="221">
        <v>39.0</v>
      </c>
      <c r="C3327" s="221">
        <v>2.0</v>
      </c>
    </row>
    <row r="3328">
      <c r="A3328" s="221">
        <v>3246.0</v>
      </c>
      <c r="B3328" s="221">
        <v>40.0</v>
      </c>
      <c r="C3328" s="221">
        <v>2.0</v>
      </c>
    </row>
    <row r="3329">
      <c r="A3329" s="221">
        <v>3247.0</v>
      </c>
      <c r="B3329" s="221">
        <v>38.0</v>
      </c>
      <c r="C3329" s="221">
        <v>2.0</v>
      </c>
    </row>
    <row r="3330">
      <c r="A3330" s="221">
        <v>3247.0</v>
      </c>
      <c r="B3330" s="221">
        <v>39.0</v>
      </c>
      <c r="C3330" s="221">
        <v>2.0</v>
      </c>
    </row>
    <row r="3331">
      <c r="A3331" s="221">
        <v>3247.0</v>
      </c>
      <c r="B3331" s="221">
        <v>40.0</v>
      </c>
      <c r="C3331" s="221">
        <v>2.0</v>
      </c>
    </row>
    <row r="3332">
      <c r="A3332" s="221">
        <v>3248.0</v>
      </c>
      <c r="B3332" s="221">
        <v>38.0</v>
      </c>
      <c r="C3332" s="221">
        <v>2.0</v>
      </c>
    </row>
    <row r="3333">
      <c r="A3333" s="221">
        <v>3248.0</v>
      </c>
      <c r="B3333" s="221">
        <v>39.0</v>
      </c>
      <c r="C3333" s="221">
        <v>2.0</v>
      </c>
    </row>
    <row r="3334">
      <c r="A3334" s="221">
        <v>3248.0</v>
      </c>
      <c r="B3334" s="221">
        <v>40.0</v>
      </c>
      <c r="C3334" s="221">
        <v>2.0</v>
      </c>
    </row>
    <row r="3335">
      <c r="A3335" s="221">
        <v>3249.0</v>
      </c>
      <c r="B3335" s="221">
        <v>38.0</v>
      </c>
      <c r="C3335" s="221">
        <v>2.0</v>
      </c>
    </row>
    <row r="3336">
      <c r="A3336" s="221">
        <v>3249.0</v>
      </c>
      <c r="B3336" s="221">
        <v>39.0</v>
      </c>
      <c r="C3336" s="221">
        <v>2.0</v>
      </c>
    </row>
    <row r="3337">
      <c r="A3337" s="221">
        <v>3249.0</v>
      </c>
      <c r="B3337" s="221">
        <v>40.0</v>
      </c>
      <c r="C3337" s="221">
        <v>2.0</v>
      </c>
    </row>
    <row r="3338">
      <c r="A3338" s="221">
        <v>3250.0</v>
      </c>
      <c r="B3338" s="221">
        <v>38.0</v>
      </c>
      <c r="C3338" s="221">
        <v>2.0</v>
      </c>
    </row>
    <row r="3339">
      <c r="A3339" s="221">
        <v>3250.0</v>
      </c>
      <c r="B3339" s="221">
        <v>39.0</v>
      </c>
      <c r="C3339" s="221">
        <v>2.0</v>
      </c>
    </row>
    <row r="3340">
      <c r="A3340" s="221">
        <v>3250.0</v>
      </c>
      <c r="B3340" s="221">
        <v>40.0</v>
      </c>
      <c r="C3340" s="221">
        <v>2.0</v>
      </c>
    </row>
    <row r="3341">
      <c r="A3341" s="221">
        <v>3251.0</v>
      </c>
      <c r="B3341" s="221">
        <v>38.0</v>
      </c>
      <c r="C3341" s="221">
        <v>2.0</v>
      </c>
    </row>
    <row r="3342">
      <c r="A3342" s="221">
        <v>3251.0</v>
      </c>
      <c r="B3342" s="221">
        <v>39.0</v>
      </c>
      <c r="C3342" s="221">
        <v>2.0</v>
      </c>
    </row>
    <row r="3343">
      <c r="A3343" s="221">
        <v>3251.0</v>
      </c>
      <c r="B3343" s="221">
        <v>40.0</v>
      </c>
      <c r="C3343" s="221">
        <v>2.0</v>
      </c>
    </row>
    <row r="3344">
      <c r="A3344" s="221">
        <v>3252.0</v>
      </c>
      <c r="B3344" s="221">
        <v>38.0</v>
      </c>
      <c r="C3344" s="221">
        <v>2.0</v>
      </c>
    </row>
    <row r="3345">
      <c r="A3345" s="221">
        <v>3252.0</v>
      </c>
      <c r="B3345" s="221">
        <v>39.0</v>
      </c>
      <c r="C3345" s="221">
        <v>2.0</v>
      </c>
    </row>
    <row r="3346">
      <c r="A3346" s="221">
        <v>3252.0</v>
      </c>
      <c r="B3346" s="221">
        <v>40.0</v>
      </c>
      <c r="C3346" s="221">
        <v>2.0</v>
      </c>
    </row>
    <row r="3347">
      <c r="A3347" s="221">
        <v>3253.0</v>
      </c>
      <c r="B3347" s="221">
        <v>38.0</v>
      </c>
      <c r="C3347" s="221">
        <v>2.0</v>
      </c>
    </row>
    <row r="3348">
      <c r="A3348" s="221">
        <v>3253.0</v>
      </c>
      <c r="B3348" s="221">
        <v>39.0</v>
      </c>
      <c r="C3348" s="221">
        <v>2.0</v>
      </c>
    </row>
    <row r="3349">
      <c r="A3349" s="221">
        <v>3253.0</v>
      </c>
      <c r="B3349" s="221">
        <v>40.0</v>
      </c>
      <c r="C3349" s="221">
        <v>2.0</v>
      </c>
    </row>
    <row r="3350">
      <c r="A3350" s="221">
        <v>3254.0</v>
      </c>
      <c r="B3350" s="221">
        <v>38.0</v>
      </c>
      <c r="C3350" s="221">
        <v>2.0</v>
      </c>
    </row>
    <row r="3351">
      <c r="A3351" s="221">
        <v>3254.0</v>
      </c>
      <c r="B3351" s="221">
        <v>39.0</v>
      </c>
      <c r="C3351" s="221">
        <v>2.0</v>
      </c>
    </row>
    <row r="3352">
      <c r="A3352" s="221">
        <v>3254.0</v>
      </c>
      <c r="B3352" s="221">
        <v>40.0</v>
      </c>
      <c r="C3352" s="221">
        <v>2.0</v>
      </c>
    </row>
    <row r="3353">
      <c r="A3353" s="221">
        <v>3255.0</v>
      </c>
      <c r="B3353" s="221">
        <v>38.0</v>
      </c>
      <c r="C3353" s="221">
        <v>2.0</v>
      </c>
    </row>
    <row r="3354">
      <c r="A3354" s="221">
        <v>3255.0</v>
      </c>
      <c r="B3354" s="221">
        <v>39.0</v>
      </c>
      <c r="C3354" s="221">
        <v>2.0</v>
      </c>
    </row>
    <row r="3355">
      <c r="A3355" s="221">
        <v>3255.0</v>
      </c>
      <c r="B3355" s="221">
        <v>40.0</v>
      </c>
      <c r="C3355" s="221">
        <v>2.0</v>
      </c>
    </row>
    <row r="3356">
      <c r="A3356" s="221">
        <v>3256.0</v>
      </c>
      <c r="B3356" s="221">
        <v>38.0</v>
      </c>
      <c r="C3356" s="221">
        <v>2.0</v>
      </c>
    </row>
    <row r="3357">
      <c r="A3357" s="221">
        <v>3256.0</v>
      </c>
      <c r="B3357" s="221">
        <v>39.0</v>
      </c>
      <c r="C3357" s="221">
        <v>2.0</v>
      </c>
    </row>
    <row r="3358">
      <c r="A3358" s="221">
        <v>3256.0</v>
      </c>
      <c r="B3358" s="221">
        <v>40.0</v>
      </c>
      <c r="C3358" s="221">
        <v>2.0</v>
      </c>
    </row>
    <row r="3359">
      <c r="A3359" s="221">
        <v>3257.0</v>
      </c>
      <c r="B3359" s="221">
        <v>38.0</v>
      </c>
      <c r="C3359" s="221">
        <v>2.0</v>
      </c>
    </row>
    <row r="3360">
      <c r="A3360" s="221">
        <v>3257.0</v>
      </c>
      <c r="B3360" s="221">
        <v>39.0</v>
      </c>
      <c r="C3360" s="221">
        <v>2.0</v>
      </c>
    </row>
    <row r="3361">
      <c r="A3361" s="221">
        <v>3257.0</v>
      </c>
      <c r="B3361" s="221">
        <v>40.0</v>
      </c>
      <c r="C3361" s="221">
        <v>2.0</v>
      </c>
    </row>
    <row r="3362">
      <c r="A3362" s="221">
        <v>3258.0</v>
      </c>
      <c r="B3362" s="221">
        <v>38.0</v>
      </c>
      <c r="C3362" s="221">
        <v>2.0</v>
      </c>
    </row>
    <row r="3363">
      <c r="A3363" s="221">
        <v>3258.0</v>
      </c>
      <c r="B3363" s="221">
        <v>39.0</v>
      </c>
      <c r="C3363" s="221">
        <v>2.0</v>
      </c>
    </row>
    <row r="3364">
      <c r="A3364" s="221">
        <v>3258.0</v>
      </c>
      <c r="B3364" s="221">
        <v>40.0</v>
      </c>
      <c r="C3364" s="221">
        <v>2.0</v>
      </c>
    </row>
    <row r="3365">
      <c r="A3365" s="221">
        <v>3262.0</v>
      </c>
      <c r="B3365" s="221">
        <v>38.0</v>
      </c>
      <c r="C3365" s="221">
        <v>2.0</v>
      </c>
    </row>
    <row r="3366">
      <c r="A3366" s="221">
        <v>3262.0</v>
      </c>
      <c r="B3366" s="221">
        <v>39.0</v>
      </c>
      <c r="C3366" s="221">
        <v>2.0</v>
      </c>
    </row>
    <row r="3367">
      <c r="A3367" s="221">
        <v>3262.0</v>
      </c>
      <c r="B3367" s="221">
        <v>40.0</v>
      </c>
      <c r="C3367" s="221">
        <v>2.0</v>
      </c>
    </row>
    <row r="3368">
      <c r="A3368" s="221">
        <v>3263.0</v>
      </c>
      <c r="B3368" s="221">
        <v>38.0</v>
      </c>
      <c r="C3368" s="221">
        <v>2.0</v>
      </c>
    </row>
    <row r="3369">
      <c r="A3369" s="221">
        <v>3263.0</v>
      </c>
      <c r="B3369" s="221">
        <v>39.0</v>
      </c>
      <c r="C3369" s="221">
        <v>2.0</v>
      </c>
    </row>
    <row r="3370">
      <c r="A3370" s="221">
        <v>3263.0</v>
      </c>
      <c r="B3370" s="221">
        <v>40.0</v>
      </c>
      <c r="C3370" s="221">
        <v>2.0</v>
      </c>
    </row>
    <row r="3371">
      <c r="A3371" s="221">
        <v>3264.0</v>
      </c>
      <c r="B3371" s="221">
        <v>38.0</v>
      </c>
      <c r="C3371" s="221">
        <v>2.0</v>
      </c>
    </row>
    <row r="3372">
      <c r="A3372" s="221">
        <v>3264.0</v>
      </c>
      <c r="B3372" s="221">
        <v>39.0</v>
      </c>
      <c r="C3372" s="221">
        <v>2.0</v>
      </c>
    </row>
    <row r="3373">
      <c r="A3373" s="221">
        <v>3264.0</v>
      </c>
      <c r="B3373" s="221">
        <v>40.0</v>
      </c>
      <c r="C3373" s="221">
        <v>2.0</v>
      </c>
    </row>
    <row r="3374">
      <c r="A3374" s="221">
        <v>3265.0</v>
      </c>
      <c r="B3374" s="221">
        <v>38.0</v>
      </c>
      <c r="C3374" s="221">
        <v>2.0</v>
      </c>
    </row>
    <row r="3375">
      <c r="A3375" s="221">
        <v>3265.0</v>
      </c>
      <c r="B3375" s="221">
        <v>39.0</v>
      </c>
      <c r="C3375" s="221">
        <v>2.0</v>
      </c>
    </row>
    <row r="3376">
      <c r="A3376" s="221">
        <v>3265.0</v>
      </c>
      <c r="B3376" s="221">
        <v>40.0</v>
      </c>
      <c r="C3376" s="221">
        <v>2.0</v>
      </c>
    </row>
    <row r="3377">
      <c r="A3377" s="221">
        <v>3266.0</v>
      </c>
      <c r="B3377" s="221">
        <v>38.0</v>
      </c>
      <c r="C3377" s="221">
        <v>2.0</v>
      </c>
    </row>
    <row r="3378">
      <c r="A3378" s="221">
        <v>3266.0</v>
      </c>
      <c r="B3378" s="221">
        <v>39.0</v>
      </c>
      <c r="C3378" s="221">
        <v>2.0</v>
      </c>
    </row>
    <row r="3379">
      <c r="A3379" s="221">
        <v>3266.0</v>
      </c>
      <c r="B3379" s="221">
        <v>40.0</v>
      </c>
      <c r="C3379" s="221">
        <v>2.0</v>
      </c>
    </row>
    <row r="3380">
      <c r="A3380" s="221">
        <v>3267.0</v>
      </c>
      <c r="B3380" s="221">
        <v>38.0</v>
      </c>
      <c r="C3380" s="221">
        <v>2.0</v>
      </c>
    </row>
    <row r="3381">
      <c r="A3381" s="221">
        <v>3267.0</v>
      </c>
      <c r="B3381" s="221">
        <v>39.0</v>
      </c>
      <c r="C3381" s="221">
        <v>2.0</v>
      </c>
    </row>
    <row r="3382">
      <c r="A3382" s="221">
        <v>3267.0</v>
      </c>
      <c r="B3382" s="221">
        <v>40.0</v>
      </c>
      <c r="C3382" s="221">
        <v>2.0</v>
      </c>
    </row>
    <row r="3383">
      <c r="A3383" s="221">
        <v>3268.0</v>
      </c>
      <c r="B3383" s="221">
        <v>38.0</v>
      </c>
      <c r="C3383" s="221">
        <v>1.0</v>
      </c>
    </row>
    <row r="3384">
      <c r="A3384" s="221">
        <v>3268.0</v>
      </c>
      <c r="B3384" s="221">
        <v>39.0</v>
      </c>
      <c r="C3384" s="221">
        <v>1.0</v>
      </c>
    </row>
    <row r="3385">
      <c r="A3385" s="221">
        <v>3268.0</v>
      </c>
      <c r="B3385" s="221">
        <v>40.0</v>
      </c>
      <c r="C3385" s="221">
        <v>1.0</v>
      </c>
    </row>
    <row r="3386">
      <c r="A3386" s="221">
        <v>3269.0</v>
      </c>
      <c r="B3386" s="221">
        <v>38.0</v>
      </c>
      <c r="C3386" s="221">
        <v>1.0</v>
      </c>
    </row>
    <row r="3387">
      <c r="A3387" s="221">
        <v>3269.0</v>
      </c>
      <c r="B3387" s="221">
        <v>39.0</v>
      </c>
      <c r="C3387" s="221">
        <v>1.0</v>
      </c>
    </row>
    <row r="3388">
      <c r="A3388" s="221">
        <v>3269.0</v>
      </c>
      <c r="B3388" s="221">
        <v>40.0</v>
      </c>
      <c r="C3388" s="221">
        <v>1.0</v>
      </c>
    </row>
    <row r="3389">
      <c r="A3389" s="221">
        <v>3270.0</v>
      </c>
      <c r="B3389" s="221">
        <v>38.0</v>
      </c>
      <c r="C3389" s="221">
        <v>1.0</v>
      </c>
    </row>
    <row r="3390">
      <c r="A3390" s="221">
        <v>3270.0</v>
      </c>
      <c r="B3390" s="221">
        <v>39.0</v>
      </c>
      <c r="C3390" s="221">
        <v>1.0</v>
      </c>
    </row>
    <row r="3391">
      <c r="A3391" s="221">
        <v>3270.0</v>
      </c>
      <c r="B3391" s="221">
        <v>40.0</v>
      </c>
      <c r="C3391" s="221">
        <v>1.0</v>
      </c>
    </row>
    <row r="3392">
      <c r="A3392" s="221">
        <v>3271.0</v>
      </c>
      <c r="B3392" s="221">
        <v>38.0</v>
      </c>
      <c r="C3392" s="221">
        <v>2.0</v>
      </c>
    </row>
    <row r="3393">
      <c r="A3393" s="221">
        <v>3271.0</v>
      </c>
      <c r="B3393" s="221">
        <v>39.0</v>
      </c>
      <c r="C3393" s="221">
        <v>2.0</v>
      </c>
    </row>
    <row r="3394">
      <c r="A3394" s="221">
        <v>3271.0</v>
      </c>
      <c r="B3394" s="221">
        <v>40.0</v>
      </c>
      <c r="C3394" s="221">
        <v>2.0</v>
      </c>
    </row>
    <row r="3395">
      <c r="A3395" s="221">
        <v>3272.0</v>
      </c>
      <c r="B3395" s="221">
        <v>38.0</v>
      </c>
      <c r="C3395" s="221">
        <v>2.0</v>
      </c>
    </row>
    <row r="3396">
      <c r="A3396" s="221">
        <v>3272.0</v>
      </c>
      <c r="B3396" s="221">
        <v>39.0</v>
      </c>
      <c r="C3396" s="221">
        <v>2.0</v>
      </c>
    </row>
    <row r="3397">
      <c r="A3397" s="221">
        <v>3272.0</v>
      </c>
      <c r="B3397" s="221">
        <v>40.0</v>
      </c>
      <c r="C3397" s="221">
        <v>2.0</v>
      </c>
    </row>
    <row r="3398">
      <c r="A3398" s="221">
        <v>3273.0</v>
      </c>
      <c r="B3398" s="221">
        <v>38.0</v>
      </c>
      <c r="C3398" s="221">
        <v>2.0</v>
      </c>
    </row>
    <row r="3399">
      <c r="A3399" s="221">
        <v>3273.0</v>
      </c>
      <c r="B3399" s="221">
        <v>39.0</v>
      </c>
      <c r="C3399" s="221">
        <v>2.0</v>
      </c>
    </row>
    <row r="3400">
      <c r="A3400" s="221">
        <v>3273.0</v>
      </c>
      <c r="B3400" s="221">
        <v>40.0</v>
      </c>
      <c r="C3400" s="221">
        <v>2.0</v>
      </c>
    </row>
    <row r="3401">
      <c r="A3401" s="221">
        <v>3274.0</v>
      </c>
      <c r="B3401" s="221">
        <v>38.0</v>
      </c>
      <c r="C3401" s="221">
        <v>2.0</v>
      </c>
    </row>
    <row r="3402">
      <c r="A3402" s="221">
        <v>3274.0</v>
      </c>
      <c r="B3402" s="221">
        <v>39.0</v>
      </c>
      <c r="C3402" s="221">
        <v>2.0</v>
      </c>
    </row>
    <row r="3403">
      <c r="A3403" s="221">
        <v>3274.0</v>
      </c>
      <c r="B3403" s="221">
        <v>40.0</v>
      </c>
      <c r="C3403" s="221">
        <v>2.0</v>
      </c>
    </row>
    <row r="3404">
      <c r="A3404" s="221">
        <v>3275.0</v>
      </c>
      <c r="B3404" s="221">
        <v>38.0</v>
      </c>
      <c r="C3404" s="221">
        <v>2.0</v>
      </c>
    </row>
    <row r="3405">
      <c r="A3405" s="221">
        <v>3275.0</v>
      </c>
      <c r="B3405" s="221">
        <v>39.0</v>
      </c>
      <c r="C3405" s="221">
        <v>2.0</v>
      </c>
    </row>
    <row r="3406">
      <c r="A3406" s="221">
        <v>3275.0</v>
      </c>
      <c r="B3406" s="221">
        <v>40.0</v>
      </c>
      <c r="C3406" s="221">
        <v>2.0</v>
      </c>
    </row>
    <row r="3407">
      <c r="A3407" s="221">
        <v>3276.0</v>
      </c>
      <c r="B3407" s="221">
        <v>38.0</v>
      </c>
      <c r="C3407" s="221">
        <v>2.0</v>
      </c>
    </row>
    <row r="3408">
      <c r="A3408" s="221">
        <v>3276.0</v>
      </c>
      <c r="B3408" s="221">
        <v>39.0</v>
      </c>
      <c r="C3408" s="221">
        <v>2.0</v>
      </c>
    </row>
    <row r="3409">
      <c r="A3409" s="221">
        <v>3276.0</v>
      </c>
      <c r="B3409" s="221">
        <v>40.0</v>
      </c>
      <c r="C3409" s="221">
        <v>2.0</v>
      </c>
    </row>
    <row r="3410">
      <c r="A3410" s="221">
        <v>3277.0</v>
      </c>
      <c r="B3410" s="221">
        <v>38.0</v>
      </c>
      <c r="C3410" s="221">
        <v>2.0</v>
      </c>
    </row>
    <row r="3411">
      <c r="A3411" s="221">
        <v>3277.0</v>
      </c>
      <c r="B3411" s="221">
        <v>39.0</v>
      </c>
      <c r="C3411" s="221">
        <v>2.0</v>
      </c>
    </row>
    <row r="3412">
      <c r="A3412" s="221">
        <v>3277.0</v>
      </c>
      <c r="B3412" s="221">
        <v>40.0</v>
      </c>
      <c r="C3412" s="221">
        <v>2.0</v>
      </c>
    </row>
    <row r="3413">
      <c r="A3413" s="221">
        <v>3278.0</v>
      </c>
      <c r="B3413" s="221">
        <v>38.0</v>
      </c>
      <c r="C3413" s="221">
        <v>2.0</v>
      </c>
    </row>
    <row r="3414">
      <c r="A3414" s="221">
        <v>3278.0</v>
      </c>
      <c r="B3414" s="221">
        <v>39.0</v>
      </c>
      <c r="C3414" s="221">
        <v>2.0</v>
      </c>
    </row>
    <row r="3415">
      <c r="A3415" s="221">
        <v>3278.0</v>
      </c>
      <c r="B3415" s="221">
        <v>40.0</v>
      </c>
      <c r="C3415" s="221">
        <v>2.0</v>
      </c>
    </row>
    <row r="3416">
      <c r="A3416" s="221">
        <v>3279.0</v>
      </c>
      <c r="B3416" s="221">
        <v>38.0</v>
      </c>
      <c r="C3416" s="221">
        <v>2.0</v>
      </c>
    </row>
    <row r="3417">
      <c r="A3417" s="221">
        <v>3279.0</v>
      </c>
      <c r="B3417" s="221">
        <v>39.0</v>
      </c>
      <c r="C3417" s="221">
        <v>2.0</v>
      </c>
    </row>
    <row r="3418">
      <c r="A3418" s="221">
        <v>3279.0</v>
      </c>
      <c r="B3418" s="221">
        <v>40.0</v>
      </c>
      <c r="C3418" s="221">
        <v>2.0</v>
      </c>
    </row>
    <row r="3419">
      <c r="A3419" s="221">
        <v>3280.0</v>
      </c>
      <c r="B3419" s="221">
        <v>38.0</v>
      </c>
      <c r="C3419" s="221">
        <v>2.0</v>
      </c>
    </row>
    <row r="3420">
      <c r="A3420" s="221">
        <v>3280.0</v>
      </c>
      <c r="B3420" s="221">
        <v>39.0</v>
      </c>
      <c r="C3420" s="221">
        <v>2.0</v>
      </c>
    </row>
    <row r="3421">
      <c r="A3421" s="221">
        <v>3280.0</v>
      </c>
      <c r="B3421" s="221">
        <v>40.0</v>
      </c>
      <c r="C3421" s="221">
        <v>2.0</v>
      </c>
    </row>
    <row r="3422">
      <c r="A3422" s="221">
        <v>3281.0</v>
      </c>
      <c r="B3422" s="221">
        <v>38.0</v>
      </c>
      <c r="C3422" s="221">
        <v>2.0</v>
      </c>
    </row>
    <row r="3423">
      <c r="A3423" s="221">
        <v>3281.0</v>
      </c>
      <c r="B3423" s="221">
        <v>39.0</v>
      </c>
      <c r="C3423" s="221">
        <v>2.0</v>
      </c>
    </row>
    <row r="3424">
      <c r="A3424" s="221">
        <v>3281.0</v>
      </c>
      <c r="B3424" s="221">
        <v>40.0</v>
      </c>
      <c r="C3424" s="221">
        <v>2.0</v>
      </c>
    </row>
    <row r="3425">
      <c r="A3425" s="221">
        <v>3282.0</v>
      </c>
      <c r="B3425" s="221">
        <v>38.0</v>
      </c>
      <c r="C3425" s="221">
        <v>2.0</v>
      </c>
    </row>
    <row r="3426">
      <c r="A3426" s="221">
        <v>3282.0</v>
      </c>
      <c r="B3426" s="221">
        <v>39.0</v>
      </c>
      <c r="C3426" s="221">
        <v>2.0</v>
      </c>
    </row>
    <row r="3427">
      <c r="A3427" s="221">
        <v>3282.0</v>
      </c>
      <c r="B3427" s="221">
        <v>40.0</v>
      </c>
      <c r="C3427" s="221">
        <v>2.0</v>
      </c>
    </row>
    <row r="3428">
      <c r="A3428" s="221">
        <v>3283.0</v>
      </c>
      <c r="B3428" s="221">
        <v>38.0</v>
      </c>
      <c r="C3428" s="221">
        <v>2.0</v>
      </c>
    </row>
    <row r="3429">
      <c r="A3429" s="221">
        <v>3283.0</v>
      </c>
      <c r="B3429" s="221">
        <v>39.0</v>
      </c>
      <c r="C3429" s="221">
        <v>2.0</v>
      </c>
    </row>
    <row r="3430">
      <c r="A3430" s="221">
        <v>3283.0</v>
      </c>
      <c r="B3430" s="221">
        <v>40.0</v>
      </c>
      <c r="C3430" s="221">
        <v>2.0</v>
      </c>
    </row>
    <row r="3431">
      <c r="A3431" s="221">
        <v>3284.0</v>
      </c>
      <c r="B3431" s="221">
        <v>38.0</v>
      </c>
      <c r="C3431" s="221">
        <v>2.0</v>
      </c>
    </row>
    <row r="3432">
      <c r="A3432" s="221">
        <v>3284.0</v>
      </c>
      <c r="B3432" s="221">
        <v>39.0</v>
      </c>
      <c r="C3432" s="221">
        <v>2.0</v>
      </c>
    </row>
    <row r="3433">
      <c r="A3433" s="221">
        <v>3284.0</v>
      </c>
      <c r="B3433" s="221">
        <v>40.0</v>
      </c>
      <c r="C3433" s="221">
        <v>2.0</v>
      </c>
    </row>
    <row r="3434">
      <c r="A3434" s="221">
        <v>3285.0</v>
      </c>
      <c r="B3434" s="221">
        <v>34.0</v>
      </c>
      <c r="C3434" s="221">
        <v>9.0</v>
      </c>
    </row>
    <row r="3435">
      <c r="A3435" s="221">
        <v>3285.0</v>
      </c>
      <c r="B3435" s="221">
        <v>35.0</v>
      </c>
      <c r="C3435" s="221">
        <v>598.0</v>
      </c>
    </row>
    <row r="3436">
      <c r="A3436" s="221">
        <v>3285.0</v>
      </c>
      <c r="B3436" s="221">
        <v>36.0</v>
      </c>
      <c r="C3436" s="221">
        <v>493.0</v>
      </c>
    </row>
    <row r="3437">
      <c r="A3437" s="221">
        <v>3285.0</v>
      </c>
      <c r="B3437" s="221">
        <v>9848.0</v>
      </c>
      <c r="C3437" s="221">
        <v>5.0</v>
      </c>
    </row>
    <row r="3438">
      <c r="A3438" s="221">
        <v>3285.0</v>
      </c>
      <c r="B3438" s="221">
        <v>11399.0</v>
      </c>
      <c r="C3438" s="221">
        <v>14.0</v>
      </c>
    </row>
    <row r="3439">
      <c r="A3439" s="221">
        <v>3285.0</v>
      </c>
      <c r="B3439" s="221">
        <v>11689.0</v>
      </c>
      <c r="C3439" s="221">
        <v>14.0</v>
      </c>
    </row>
    <row r="3440">
      <c r="A3440" s="221">
        <v>3287.0</v>
      </c>
      <c r="B3440" s="221">
        <v>38.0</v>
      </c>
      <c r="C3440" s="221">
        <v>2.0</v>
      </c>
    </row>
    <row r="3441">
      <c r="A3441" s="221">
        <v>3287.0</v>
      </c>
      <c r="B3441" s="221">
        <v>39.0</v>
      </c>
      <c r="C3441" s="221">
        <v>2.0</v>
      </c>
    </row>
    <row r="3442">
      <c r="A3442" s="221">
        <v>3287.0</v>
      </c>
      <c r="B3442" s="221">
        <v>40.0</v>
      </c>
      <c r="C3442" s="221">
        <v>2.0</v>
      </c>
    </row>
    <row r="3443">
      <c r="A3443" s="221">
        <v>3288.0</v>
      </c>
      <c r="B3443" s="221">
        <v>38.0</v>
      </c>
      <c r="C3443" s="221">
        <v>2.0</v>
      </c>
    </row>
    <row r="3444">
      <c r="A3444" s="221">
        <v>3288.0</v>
      </c>
      <c r="B3444" s="221">
        <v>39.0</v>
      </c>
      <c r="C3444" s="221">
        <v>2.0</v>
      </c>
    </row>
    <row r="3445">
      <c r="A3445" s="221">
        <v>3288.0</v>
      </c>
      <c r="B3445" s="221">
        <v>40.0</v>
      </c>
      <c r="C3445" s="221">
        <v>2.0</v>
      </c>
    </row>
    <row r="3446">
      <c r="A3446" s="221">
        <v>3289.0</v>
      </c>
      <c r="B3446" s="221">
        <v>38.0</v>
      </c>
      <c r="C3446" s="221">
        <v>2.0</v>
      </c>
    </row>
    <row r="3447">
      <c r="A3447" s="221">
        <v>3289.0</v>
      </c>
      <c r="B3447" s="221">
        <v>39.0</v>
      </c>
      <c r="C3447" s="221">
        <v>2.0</v>
      </c>
    </row>
    <row r="3448">
      <c r="A3448" s="221">
        <v>3289.0</v>
      </c>
      <c r="B3448" s="221">
        <v>40.0</v>
      </c>
      <c r="C3448" s="221">
        <v>2.0</v>
      </c>
    </row>
    <row r="3449">
      <c r="A3449" s="221">
        <v>3290.0</v>
      </c>
      <c r="B3449" s="221">
        <v>38.0</v>
      </c>
      <c r="C3449" s="221">
        <v>2.0</v>
      </c>
    </row>
    <row r="3450">
      <c r="A3450" s="221">
        <v>3290.0</v>
      </c>
      <c r="B3450" s="221">
        <v>39.0</v>
      </c>
      <c r="C3450" s="221">
        <v>2.0</v>
      </c>
    </row>
    <row r="3451">
      <c r="A3451" s="221">
        <v>3290.0</v>
      </c>
      <c r="B3451" s="221">
        <v>40.0</v>
      </c>
      <c r="C3451" s="221">
        <v>2.0</v>
      </c>
    </row>
    <row r="3452">
      <c r="A3452" s="221">
        <v>3291.0</v>
      </c>
      <c r="B3452" s="221">
        <v>38.0</v>
      </c>
      <c r="C3452" s="221">
        <v>2.0</v>
      </c>
    </row>
    <row r="3453">
      <c r="A3453" s="221">
        <v>3291.0</v>
      </c>
      <c r="B3453" s="221">
        <v>39.0</v>
      </c>
      <c r="C3453" s="221">
        <v>2.0</v>
      </c>
    </row>
    <row r="3454">
      <c r="A3454" s="221">
        <v>3291.0</v>
      </c>
      <c r="B3454" s="221">
        <v>40.0</v>
      </c>
      <c r="C3454" s="221">
        <v>2.0</v>
      </c>
    </row>
    <row r="3455">
      <c r="A3455" s="221">
        <v>3292.0</v>
      </c>
      <c r="B3455" s="221">
        <v>38.0</v>
      </c>
      <c r="C3455" s="221">
        <v>2.0</v>
      </c>
    </row>
    <row r="3456">
      <c r="A3456" s="221">
        <v>3292.0</v>
      </c>
      <c r="B3456" s="221">
        <v>39.0</v>
      </c>
      <c r="C3456" s="221">
        <v>2.0</v>
      </c>
    </row>
    <row r="3457">
      <c r="A3457" s="221">
        <v>3292.0</v>
      </c>
      <c r="B3457" s="221">
        <v>40.0</v>
      </c>
      <c r="C3457" s="221">
        <v>2.0</v>
      </c>
    </row>
    <row r="3458">
      <c r="A3458" s="221">
        <v>3293.0</v>
      </c>
      <c r="B3458" s="221">
        <v>34.0</v>
      </c>
      <c r="C3458" s="221">
        <v>1111.0</v>
      </c>
    </row>
    <row r="3459">
      <c r="A3459" s="221">
        <v>3293.0</v>
      </c>
      <c r="B3459" s="221">
        <v>35.0</v>
      </c>
      <c r="C3459" s="221">
        <v>444.0</v>
      </c>
    </row>
    <row r="3460">
      <c r="A3460" s="221">
        <v>3296.0</v>
      </c>
      <c r="B3460" s="221">
        <v>34.0</v>
      </c>
      <c r="C3460" s="221">
        <v>2222.0</v>
      </c>
    </row>
    <row r="3461">
      <c r="A3461" s="221">
        <v>3296.0</v>
      </c>
      <c r="B3461" s="221">
        <v>35.0</v>
      </c>
      <c r="C3461" s="221">
        <v>1111.0</v>
      </c>
    </row>
    <row r="3462">
      <c r="A3462" s="221">
        <v>3297.0</v>
      </c>
      <c r="B3462" s="221">
        <v>34.0</v>
      </c>
      <c r="C3462" s="221">
        <v>222.0</v>
      </c>
    </row>
    <row r="3463">
      <c r="A3463" s="221">
        <v>3297.0</v>
      </c>
      <c r="B3463" s="221">
        <v>35.0</v>
      </c>
      <c r="C3463" s="221">
        <v>222.0</v>
      </c>
    </row>
    <row r="3464">
      <c r="A3464" s="221">
        <v>3299.0</v>
      </c>
      <c r="B3464" s="221">
        <v>38.0</v>
      </c>
      <c r="C3464" s="221">
        <v>2.0</v>
      </c>
    </row>
    <row r="3465">
      <c r="A3465" s="221">
        <v>3299.0</v>
      </c>
      <c r="B3465" s="221">
        <v>39.0</v>
      </c>
      <c r="C3465" s="221">
        <v>2.0</v>
      </c>
    </row>
    <row r="3466">
      <c r="A3466" s="221">
        <v>3299.0</v>
      </c>
      <c r="B3466" s="221">
        <v>40.0</v>
      </c>
      <c r="C3466" s="221">
        <v>2.0</v>
      </c>
    </row>
    <row r="3467">
      <c r="A3467" s="221">
        <v>3414.0</v>
      </c>
      <c r="B3467" s="221">
        <v>38.0</v>
      </c>
      <c r="C3467" s="221">
        <v>2.0</v>
      </c>
    </row>
    <row r="3468">
      <c r="A3468" s="221">
        <v>3414.0</v>
      </c>
      <c r="B3468" s="221">
        <v>39.0</v>
      </c>
      <c r="C3468" s="221">
        <v>2.0</v>
      </c>
    </row>
    <row r="3469">
      <c r="A3469" s="221">
        <v>3414.0</v>
      </c>
      <c r="B3469" s="221">
        <v>40.0</v>
      </c>
      <c r="C3469" s="221">
        <v>2.0</v>
      </c>
    </row>
    <row r="3470">
      <c r="A3470" s="221">
        <v>3415.0</v>
      </c>
      <c r="B3470" s="221">
        <v>38.0</v>
      </c>
      <c r="C3470" s="221">
        <v>2.0</v>
      </c>
    </row>
    <row r="3471">
      <c r="A3471" s="221">
        <v>3415.0</v>
      </c>
      <c r="B3471" s="221">
        <v>39.0</v>
      </c>
      <c r="C3471" s="221">
        <v>2.0</v>
      </c>
    </row>
    <row r="3472">
      <c r="A3472" s="221">
        <v>3415.0</v>
      </c>
      <c r="B3472" s="221">
        <v>40.0</v>
      </c>
      <c r="C3472" s="221">
        <v>2.0</v>
      </c>
    </row>
    <row r="3473">
      <c r="A3473" s="221">
        <v>3465.0</v>
      </c>
      <c r="B3473" s="221">
        <v>34.0</v>
      </c>
      <c r="C3473" s="221">
        <v>4444.0</v>
      </c>
    </row>
    <row r="3474">
      <c r="A3474" s="221">
        <v>3465.0</v>
      </c>
      <c r="B3474" s="221">
        <v>39.0</v>
      </c>
      <c r="C3474" s="221">
        <v>36.0</v>
      </c>
    </row>
    <row r="3475">
      <c r="A3475" s="221">
        <v>3466.0</v>
      </c>
      <c r="B3475" s="221">
        <v>34.0</v>
      </c>
      <c r="C3475" s="221">
        <v>2222.0</v>
      </c>
    </row>
    <row r="3476">
      <c r="A3476" s="221">
        <v>3466.0</v>
      </c>
      <c r="B3476" s="221">
        <v>39.0</v>
      </c>
      <c r="C3476" s="221">
        <v>18.0</v>
      </c>
    </row>
    <row r="3477">
      <c r="A3477" s="221">
        <v>3467.0</v>
      </c>
      <c r="B3477" s="221">
        <v>34.0</v>
      </c>
      <c r="C3477" s="221">
        <v>944.0</v>
      </c>
    </row>
    <row r="3478">
      <c r="A3478" s="221">
        <v>3467.0</v>
      </c>
      <c r="B3478" s="221">
        <v>39.0</v>
      </c>
      <c r="C3478" s="221">
        <v>4.0</v>
      </c>
    </row>
    <row r="3479">
      <c r="A3479" s="221">
        <v>3469.0</v>
      </c>
      <c r="B3479" s="221">
        <v>34.0</v>
      </c>
      <c r="C3479" s="221">
        <v>1187.0</v>
      </c>
    </row>
    <row r="3480">
      <c r="A3480" s="221">
        <v>3469.0</v>
      </c>
      <c r="B3480" s="221">
        <v>35.0</v>
      </c>
      <c r="C3480" s="221">
        <v>58.0</v>
      </c>
    </row>
    <row r="3481">
      <c r="A3481" s="221">
        <v>3469.0</v>
      </c>
      <c r="B3481" s="221">
        <v>36.0</v>
      </c>
      <c r="C3481" s="221">
        <v>26.0</v>
      </c>
    </row>
    <row r="3482">
      <c r="A3482" s="221">
        <v>3469.0</v>
      </c>
      <c r="B3482" s="221">
        <v>37.0</v>
      </c>
      <c r="C3482" s="221">
        <v>2.0</v>
      </c>
    </row>
    <row r="3483">
      <c r="A3483" s="221">
        <v>3469.0</v>
      </c>
      <c r="B3483" s="221">
        <v>38.0</v>
      </c>
      <c r="C3483" s="221">
        <v>2.0</v>
      </c>
    </row>
    <row r="3484">
      <c r="A3484" s="221">
        <v>3469.0</v>
      </c>
      <c r="B3484" s="221">
        <v>39.0</v>
      </c>
      <c r="C3484" s="221">
        <v>1.0</v>
      </c>
    </row>
    <row r="3485">
      <c r="A3485" s="221">
        <v>3470.0</v>
      </c>
      <c r="B3485" s="221">
        <v>38.0</v>
      </c>
      <c r="C3485" s="221">
        <v>2.0</v>
      </c>
    </row>
    <row r="3486">
      <c r="A3486" s="221">
        <v>3470.0</v>
      </c>
      <c r="B3486" s="221">
        <v>39.0</v>
      </c>
      <c r="C3486" s="221">
        <v>2.0</v>
      </c>
    </row>
    <row r="3487">
      <c r="A3487" s="221">
        <v>3470.0</v>
      </c>
      <c r="B3487" s="221">
        <v>40.0</v>
      </c>
      <c r="C3487" s="221">
        <v>2.0</v>
      </c>
    </row>
    <row r="3488">
      <c r="A3488" s="221">
        <v>3471.0</v>
      </c>
      <c r="B3488" s="221">
        <v>38.0</v>
      </c>
      <c r="C3488" s="221">
        <v>2.0</v>
      </c>
    </row>
    <row r="3489">
      <c r="A3489" s="221">
        <v>3471.0</v>
      </c>
      <c r="B3489" s="221">
        <v>39.0</v>
      </c>
      <c r="C3489" s="221">
        <v>2.0</v>
      </c>
    </row>
    <row r="3490">
      <c r="A3490" s="221">
        <v>3471.0</v>
      </c>
      <c r="B3490" s="221">
        <v>40.0</v>
      </c>
      <c r="C3490" s="221">
        <v>2.0</v>
      </c>
    </row>
    <row r="3491">
      <c r="A3491" s="221">
        <v>3472.0</v>
      </c>
      <c r="B3491" s="221">
        <v>34.0</v>
      </c>
      <c r="C3491" s="221">
        <v>9148.0</v>
      </c>
    </row>
    <row r="3492">
      <c r="A3492" s="221">
        <v>3472.0</v>
      </c>
      <c r="B3492" s="221">
        <v>35.0</v>
      </c>
      <c r="C3492" s="221">
        <v>2908.0</v>
      </c>
    </row>
    <row r="3493">
      <c r="A3493" s="221">
        <v>3472.0</v>
      </c>
      <c r="B3493" s="221">
        <v>36.0</v>
      </c>
      <c r="C3493" s="221">
        <v>2260.0</v>
      </c>
    </row>
    <row r="3494">
      <c r="A3494" s="221">
        <v>3472.0</v>
      </c>
      <c r="B3494" s="221">
        <v>37.0</v>
      </c>
      <c r="C3494" s="221">
        <v>102.0</v>
      </c>
    </row>
    <row r="3495">
      <c r="A3495" s="221">
        <v>3472.0</v>
      </c>
      <c r="B3495" s="221">
        <v>38.0</v>
      </c>
      <c r="C3495" s="221">
        <v>56.0</v>
      </c>
    </row>
    <row r="3496">
      <c r="A3496" s="221">
        <v>3472.0</v>
      </c>
      <c r="B3496" s="221">
        <v>39.0</v>
      </c>
      <c r="C3496" s="221">
        <v>18.0</v>
      </c>
    </row>
    <row r="3497">
      <c r="A3497" s="221">
        <v>3472.0</v>
      </c>
      <c r="B3497" s="221">
        <v>9838.0</v>
      </c>
      <c r="C3497" s="221">
        <v>8.0</v>
      </c>
    </row>
    <row r="3498">
      <c r="A3498" s="221">
        <v>3472.0</v>
      </c>
      <c r="B3498" s="221">
        <v>11399.0</v>
      </c>
      <c r="C3498" s="221">
        <v>8.0</v>
      </c>
    </row>
    <row r="3499">
      <c r="A3499" s="221">
        <v>3472.0</v>
      </c>
      <c r="B3499" s="221">
        <v>11539.0</v>
      </c>
      <c r="C3499" s="221">
        <v>8.0</v>
      </c>
    </row>
    <row r="3500">
      <c r="A3500" s="221">
        <v>3472.0</v>
      </c>
      <c r="B3500" s="221">
        <v>11554.0</v>
      </c>
      <c r="C3500" s="221">
        <v>24.0</v>
      </c>
    </row>
    <row r="3501">
      <c r="A3501" s="221">
        <v>3474.0</v>
      </c>
      <c r="B3501" s="221">
        <v>38.0</v>
      </c>
      <c r="C3501" s="221">
        <v>2.0</v>
      </c>
    </row>
    <row r="3502">
      <c r="A3502" s="221">
        <v>3474.0</v>
      </c>
      <c r="B3502" s="221">
        <v>39.0</v>
      </c>
      <c r="C3502" s="221">
        <v>2.0</v>
      </c>
    </row>
    <row r="3503">
      <c r="A3503" s="221">
        <v>3474.0</v>
      </c>
      <c r="B3503" s="221">
        <v>40.0</v>
      </c>
      <c r="C3503" s="221">
        <v>2.0</v>
      </c>
    </row>
    <row r="3504">
      <c r="A3504" s="221">
        <v>3475.0</v>
      </c>
      <c r="B3504" s="221">
        <v>38.0</v>
      </c>
      <c r="C3504" s="221">
        <v>2.0</v>
      </c>
    </row>
    <row r="3505">
      <c r="A3505" s="221">
        <v>3475.0</v>
      </c>
      <c r="B3505" s="221">
        <v>39.0</v>
      </c>
      <c r="C3505" s="221">
        <v>2.0</v>
      </c>
    </row>
    <row r="3506">
      <c r="A3506" s="221">
        <v>3475.0</v>
      </c>
      <c r="B3506" s="221">
        <v>40.0</v>
      </c>
      <c r="C3506" s="221">
        <v>2.0</v>
      </c>
    </row>
    <row r="3507">
      <c r="A3507" s="221">
        <v>3476.0</v>
      </c>
      <c r="B3507" s="221">
        <v>38.0</v>
      </c>
      <c r="C3507" s="221">
        <v>2.0</v>
      </c>
    </row>
    <row r="3508">
      <c r="A3508" s="221">
        <v>3476.0</v>
      </c>
      <c r="B3508" s="221">
        <v>39.0</v>
      </c>
      <c r="C3508" s="221">
        <v>2.0</v>
      </c>
    </row>
    <row r="3509">
      <c r="A3509" s="221">
        <v>3476.0</v>
      </c>
      <c r="B3509" s="221">
        <v>40.0</v>
      </c>
      <c r="C3509" s="221">
        <v>2.0</v>
      </c>
    </row>
    <row r="3510">
      <c r="A3510" s="221">
        <v>3477.0</v>
      </c>
      <c r="B3510" s="221">
        <v>38.0</v>
      </c>
      <c r="C3510" s="221">
        <v>2.0</v>
      </c>
    </row>
    <row r="3511">
      <c r="A3511" s="221">
        <v>3477.0</v>
      </c>
      <c r="B3511" s="221">
        <v>39.0</v>
      </c>
      <c r="C3511" s="221">
        <v>2.0</v>
      </c>
    </row>
    <row r="3512">
      <c r="A3512" s="221">
        <v>3477.0</v>
      </c>
      <c r="B3512" s="221">
        <v>40.0</v>
      </c>
      <c r="C3512" s="221">
        <v>2.0</v>
      </c>
    </row>
    <row r="3513">
      <c r="A3513" s="221">
        <v>3478.0</v>
      </c>
      <c r="B3513" s="221">
        <v>38.0</v>
      </c>
      <c r="C3513" s="221">
        <v>2.0</v>
      </c>
    </row>
    <row r="3514">
      <c r="A3514" s="221">
        <v>3478.0</v>
      </c>
      <c r="B3514" s="221">
        <v>39.0</v>
      </c>
      <c r="C3514" s="221">
        <v>2.0</v>
      </c>
    </row>
    <row r="3515">
      <c r="A3515" s="221">
        <v>3478.0</v>
      </c>
      <c r="B3515" s="221">
        <v>40.0</v>
      </c>
      <c r="C3515" s="221">
        <v>2.0</v>
      </c>
    </row>
    <row r="3516">
      <c r="A3516" s="221">
        <v>3479.0</v>
      </c>
      <c r="B3516" s="221">
        <v>38.0</v>
      </c>
      <c r="C3516" s="221">
        <v>2.0</v>
      </c>
    </row>
    <row r="3517">
      <c r="A3517" s="221">
        <v>3479.0</v>
      </c>
      <c r="B3517" s="221">
        <v>39.0</v>
      </c>
      <c r="C3517" s="221">
        <v>2.0</v>
      </c>
    </row>
    <row r="3518">
      <c r="A3518" s="221">
        <v>3479.0</v>
      </c>
      <c r="B3518" s="221">
        <v>40.0</v>
      </c>
      <c r="C3518" s="221">
        <v>2.0</v>
      </c>
    </row>
    <row r="3519">
      <c r="A3519" s="221">
        <v>3480.0</v>
      </c>
      <c r="B3519" s="221">
        <v>34.0</v>
      </c>
      <c r="C3519" s="221">
        <v>156.0</v>
      </c>
    </row>
    <row r="3520">
      <c r="A3520" s="221">
        <v>3480.0</v>
      </c>
      <c r="B3520" s="221">
        <v>35.0</v>
      </c>
      <c r="C3520" s="221">
        <v>299.0</v>
      </c>
    </row>
    <row r="3521">
      <c r="A3521" s="221">
        <v>3480.0</v>
      </c>
      <c r="B3521" s="221">
        <v>36.0</v>
      </c>
      <c r="C3521" s="221">
        <v>7.0</v>
      </c>
    </row>
    <row r="3522">
      <c r="A3522" s="221">
        <v>3480.0</v>
      </c>
      <c r="B3522" s="221">
        <v>37.0</v>
      </c>
      <c r="C3522" s="221">
        <v>15.0</v>
      </c>
    </row>
    <row r="3523">
      <c r="A3523" s="221">
        <v>3480.0</v>
      </c>
      <c r="B3523" s="221">
        <v>11399.0</v>
      </c>
      <c r="C3523" s="221">
        <v>1.0</v>
      </c>
    </row>
    <row r="3524">
      <c r="A3524" s="221">
        <v>3481.0</v>
      </c>
      <c r="B3524" s="221">
        <v>38.0</v>
      </c>
      <c r="C3524" s="221">
        <v>2.0</v>
      </c>
    </row>
    <row r="3525">
      <c r="A3525" s="221">
        <v>3481.0</v>
      </c>
      <c r="B3525" s="221">
        <v>39.0</v>
      </c>
      <c r="C3525" s="221">
        <v>2.0</v>
      </c>
    </row>
    <row r="3526">
      <c r="A3526" s="221">
        <v>3481.0</v>
      </c>
      <c r="B3526" s="221">
        <v>40.0</v>
      </c>
      <c r="C3526" s="221">
        <v>2.0</v>
      </c>
    </row>
    <row r="3527">
      <c r="A3527" s="221">
        <v>3482.0</v>
      </c>
      <c r="B3527" s="221">
        <v>38.0</v>
      </c>
      <c r="C3527" s="221">
        <v>2.0</v>
      </c>
    </row>
    <row r="3528">
      <c r="A3528" s="221">
        <v>3482.0</v>
      </c>
      <c r="B3528" s="221">
        <v>39.0</v>
      </c>
      <c r="C3528" s="221">
        <v>2.0</v>
      </c>
    </row>
    <row r="3529">
      <c r="A3529" s="221">
        <v>3482.0</v>
      </c>
      <c r="B3529" s="221">
        <v>40.0</v>
      </c>
      <c r="C3529" s="221">
        <v>2.0</v>
      </c>
    </row>
    <row r="3530">
      <c r="A3530" s="221">
        <v>3488.0</v>
      </c>
      <c r="B3530" s="221">
        <v>34.0</v>
      </c>
      <c r="C3530" s="221">
        <v>684.0</v>
      </c>
    </row>
    <row r="3531">
      <c r="A3531" s="221">
        <v>3488.0</v>
      </c>
      <c r="B3531" s="221">
        <v>35.0</v>
      </c>
      <c r="C3531" s="221">
        <v>427.0</v>
      </c>
    </row>
    <row r="3532">
      <c r="A3532" s="221">
        <v>3488.0</v>
      </c>
      <c r="B3532" s="221">
        <v>36.0</v>
      </c>
      <c r="C3532" s="221">
        <v>153.0</v>
      </c>
    </row>
    <row r="3533">
      <c r="A3533" s="221">
        <v>3488.0</v>
      </c>
      <c r="B3533" s="221">
        <v>37.0</v>
      </c>
      <c r="C3533" s="221">
        <v>2.0</v>
      </c>
    </row>
    <row r="3534">
      <c r="A3534" s="221">
        <v>3488.0</v>
      </c>
      <c r="B3534" s="221">
        <v>38.0</v>
      </c>
      <c r="C3534" s="221">
        <v>2.0</v>
      </c>
    </row>
    <row r="3535">
      <c r="A3535" s="221">
        <v>3488.0</v>
      </c>
      <c r="B3535" s="221">
        <v>9838.0</v>
      </c>
      <c r="C3535" s="221">
        <v>3.0</v>
      </c>
    </row>
    <row r="3536">
      <c r="A3536" s="221">
        <v>3488.0</v>
      </c>
      <c r="B3536" s="221">
        <v>11399.0</v>
      </c>
      <c r="C3536" s="221">
        <v>3.0</v>
      </c>
    </row>
    <row r="3537">
      <c r="A3537" s="221">
        <v>3488.0</v>
      </c>
      <c r="B3537" s="221">
        <v>11539.0</v>
      </c>
      <c r="C3537" s="221">
        <v>3.0</v>
      </c>
    </row>
    <row r="3538">
      <c r="A3538" s="221">
        <v>3488.0</v>
      </c>
      <c r="B3538" s="221">
        <v>11554.0</v>
      </c>
      <c r="C3538" s="221">
        <v>3.0</v>
      </c>
    </row>
    <row r="3539">
      <c r="A3539" s="221">
        <v>3496.0</v>
      </c>
      <c r="B3539" s="221">
        <v>34.0</v>
      </c>
      <c r="C3539" s="221">
        <v>1338.0</v>
      </c>
    </row>
    <row r="3540">
      <c r="A3540" s="221">
        <v>3496.0</v>
      </c>
      <c r="B3540" s="221">
        <v>35.0</v>
      </c>
      <c r="C3540" s="221">
        <v>1058.0</v>
      </c>
    </row>
    <row r="3541">
      <c r="A3541" s="221">
        <v>3496.0</v>
      </c>
      <c r="B3541" s="221">
        <v>36.0</v>
      </c>
      <c r="C3541" s="221">
        <v>493.0</v>
      </c>
    </row>
    <row r="3542">
      <c r="A3542" s="221">
        <v>3496.0</v>
      </c>
      <c r="B3542" s="221">
        <v>37.0</v>
      </c>
      <c r="C3542" s="221">
        <v>2.0</v>
      </c>
    </row>
    <row r="3543">
      <c r="A3543" s="221">
        <v>3496.0</v>
      </c>
      <c r="B3543" s="221">
        <v>38.0</v>
      </c>
      <c r="C3543" s="221">
        <v>1.0</v>
      </c>
    </row>
    <row r="3544">
      <c r="A3544" s="221">
        <v>3496.0</v>
      </c>
      <c r="B3544" s="221">
        <v>9838.0</v>
      </c>
      <c r="C3544" s="221">
        <v>5.0</v>
      </c>
    </row>
    <row r="3545">
      <c r="A3545" s="221">
        <v>3496.0</v>
      </c>
      <c r="B3545" s="221">
        <v>11399.0</v>
      </c>
      <c r="C3545" s="221">
        <v>5.0</v>
      </c>
    </row>
    <row r="3546">
      <c r="A3546" s="221">
        <v>3496.0</v>
      </c>
      <c r="B3546" s="221">
        <v>11539.0</v>
      </c>
      <c r="C3546" s="221">
        <v>5.0</v>
      </c>
    </row>
    <row r="3547">
      <c r="A3547" s="221">
        <v>3496.0</v>
      </c>
      <c r="B3547" s="221">
        <v>11554.0</v>
      </c>
      <c r="C3547" s="221">
        <v>6.0</v>
      </c>
    </row>
    <row r="3548">
      <c r="A3548" s="221">
        <v>3504.0</v>
      </c>
      <c r="B3548" s="221">
        <v>34.0</v>
      </c>
      <c r="C3548" s="221">
        <v>4574.0</v>
      </c>
    </row>
    <row r="3549">
      <c r="A3549" s="221">
        <v>3504.0</v>
      </c>
      <c r="B3549" s="221">
        <v>35.0</v>
      </c>
      <c r="C3549" s="221">
        <v>1734.0</v>
      </c>
    </row>
    <row r="3550">
      <c r="A3550" s="221">
        <v>3504.0</v>
      </c>
      <c r="B3550" s="221">
        <v>36.0</v>
      </c>
      <c r="C3550" s="221">
        <v>1307.0</v>
      </c>
    </row>
    <row r="3551">
      <c r="A3551" s="221">
        <v>3504.0</v>
      </c>
      <c r="B3551" s="221">
        <v>39.0</v>
      </c>
      <c r="C3551" s="221">
        <v>4.0</v>
      </c>
    </row>
    <row r="3552">
      <c r="A3552" s="221">
        <v>3504.0</v>
      </c>
      <c r="B3552" s="221">
        <v>9838.0</v>
      </c>
      <c r="C3552" s="221">
        <v>6.0</v>
      </c>
    </row>
    <row r="3553">
      <c r="A3553" s="221">
        <v>3504.0</v>
      </c>
      <c r="B3553" s="221">
        <v>11399.0</v>
      </c>
      <c r="C3553" s="221">
        <v>6.0</v>
      </c>
    </row>
    <row r="3554">
      <c r="A3554" s="221">
        <v>3504.0</v>
      </c>
      <c r="B3554" s="221">
        <v>11539.0</v>
      </c>
      <c r="C3554" s="221">
        <v>6.0</v>
      </c>
    </row>
    <row r="3555">
      <c r="A3555" s="221">
        <v>3504.0</v>
      </c>
      <c r="B3555" s="221">
        <v>11554.0</v>
      </c>
      <c r="C3555" s="221">
        <v>12.0</v>
      </c>
    </row>
    <row r="3556">
      <c r="A3556" s="221">
        <v>3512.0</v>
      </c>
      <c r="B3556" s="221">
        <v>34.0</v>
      </c>
      <c r="C3556" s="221">
        <v>4453.0</v>
      </c>
    </row>
    <row r="3557">
      <c r="A3557" s="221">
        <v>3512.0</v>
      </c>
      <c r="B3557" s="221">
        <v>35.0</v>
      </c>
      <c r="C3557" s="221">
        <v>1287.0</v>
      </c>
    </row>
    <row r="3558">
      <c r="A3558" s="221">
        <v>3512.0</v>
      </c>
      <c r="B3558" s="221">
        <v>36.0</v>
      </c>
      <c r="C3558" s="221">
        <v>1199.0</v>
      </c>
    </row>
    <row r="3559">
      <c r="A3559" s="221">
        <v>3512.0</v>
      </c>
      <c r="B3559" s="221">
        <v>40.0</v>
      </c>
      <c r="C3559" s="221">
        <v>2.0</v>
      </c>
    </row>
    <row r="3560">
      <c r="A3560" s="221">
        <v>3512.0</v>
      </c>
      <c r="B3560" s="221">
        <v>9848.0</v>
      </c>
      <c r="C3560" s="221">
        <v>5.0</v>
      </c>
    </row>
    <row r="3561">
      <c r="A3561" s="221">
        <v>3512.0</v>
      </c>
      <c r="B3561" s="221">
        <v>11399.0</v>
      </c>
      <c r="C3561" s="221">
        <v>15.0</v>
      </c>
    </row>
    <row r="3562">
      <c r="A3562" s="221">
        <v>3512.0</v>
      </c>
      <c r="B3562" s="221">
        <v>11689.0</v>
      </c>
      <c r="C3562" s="221">
        <v>15.0</v>
      </c>
    </row>
    <row r="3563">
      <c r="A3563" s="221">
        <v>3514.0</v>
      </c>
      <c r="B3563" s="221">
        <v>21009.0</v>
      </c>
      <c r="C3563" s="221">
        <v>56.0</v>
      </c>
    </row>
    <row r="3564">
      <c r="A3564" s="221">
        <v>3514.0</v>
      </c>
      <c r="B3564" s="221">
        <v>21013.0</v>
      </c>
      <c r="C3564" s="221">
        <v>222.0</v>
      </c>
    </row>
    <row r="3565">
      <c r="A3565" s="221">
        <v>3514.0</v>
      </c>
      <c r="B3565" s="221">
        <v>21017.0</v>
      </c>
      <c r="C3565" s="221">
        <v>56.0</v>
      </c>
    </row>
    <row r="3566">
      <c r="A3566" s="221">
        <v>3514.0</v>
      </c>
      <c r="B3566" s="221">
        <v>21019.0</v>
      </c>
      <c r="C3566" s="221">
        <v>111.0</v>
      </c>
    </row>
    <row r="3567">
      <c r="A3567" s="221">
        <v>3514.0</v>
      </c>
      <c r="B3567" s="221">
        <v>21021.0</v>
      </c>
      <c r="C3567" s="221">
        <v>56.0</v>
      </c>
    </row>
    <row r="3568">
      <c r="A3568" s="221">
        <v>3514.0</v>
      </c>
      <c r="B3568" s="221">
        <v>21023.0</v>
      </c>
      <c r="C3568" s="221">
        <v>222.0</v>
      </c>
    </row>
    <row r="3569">
      <c r="A3569" s="221">
        <v>3514.0</v>
      </c>
      <c r="B3569" s="221">
        <v>21025.0</v>
      </c>
      <c r="C3569" s="221">
        <v>222.0</v>
      </c>
    </row>
    <row r="3570">
      <c r="A3570" s="221">
        <v>3514.0</v>
      </c>
      <c r="B3570" s="221">
        <v>21029.0</v>
      </c>
      <c r="C3570" s="221">
        <v>389.0</v>
      </c>
    </row>
    <row r="3571">
      <c r="A3571" s="221">
        <v>3514.0</v>
      </c>
      <c r="B3571" s="221">
        <v>21035.0</v>
      </c>
      <c r="C3571" s="221">
        <v>222.0</v>
      </c>
    </row>
    <row r="3572">
      <c r="A3572" s="221">
        <v>3514.0</v>
      </c>
      <c r="B3572" s="221">
        <v>21037.0</v>
      </c>
      <c r="C3572" s="221">
        <v>111.0</v>
      </c>
    </row>
    <row r="3573">
      <c r="A3573" s="221">
        <v>3514.0</v>
      </c>
      <c r="B3573" s="221">
        <v>24558.0</v>
      </c>
      <c r="C3573" s="221">
        <v>222.0</v>
      </c>
    </row>
    <row r="3574">
      <c r="A3574" s="221">
        <v>3514.0</v>
      </c>
      <c r="B3574" s="221">
        <v>24560.0</v>
      </c>
      <c r="C3574" s="221">
        <v>222.0</v>
      </c>
    </row>
    <row r="3575">
      <c r="A3575" s="221">
        <v>3516.0</v>
      </c>
      <c r="B3575" s="221">
        <v>34.0</v>
      </c>
      <c r="C3575" s="221">
        <v>23909.0</v>
      </c>
    </row>
    <row r="3576">
      <c r="A3576" s="221">
        <v>3516.0</v>
      </c>
      <c r="B3576" s="221">
        <v>35.0</v>
      </c>
      <c r="C3576" s="221">
        <v>6578.0</v>
      </c>
    </row>
    <row r="3577">
      <c r="A3577" s="221">
        <v>3516.0</v>
      </c>
      <c r="B3577" s="221">
        <v>36.0</v>
      </c>
      <c r="C3577" s="221">
        <v>3504.0</v>
      </c>
    </row>
    <row r="3578">
      <c r="A3578" s="221">
        <v>3516.0</v>
      </c>
      <c r="B3578" s="221">
        <v>37.0</v>
      </c>
      <c r="C3578" s="221">
        <v>468.0</v>
      </c>
    </row>
    <row r="3579">
      <c r="A3579" s="221">
        <v>3516.0</v>
      </c>
      <c r="B3579" s="221">
        <v>38.0</v>
      </c>
      <c r="C3579" s="221">
        <v>112.0</v>
      </c>
    </row>
    <row r="3580">
      <c r="A3580" s="221">
        <v>3516.0</v>
      </c>
      <c r="B3580" s="221">
        <v>39.0</v>
      </c>
      <c r="C3580" s="221">
        <v>48.0</v>
      </c>
    </row>
    <row r="3581">
      <c r="A3581" s="221">
        <v>3516.0</v>
      </c>
      <c r="B3581" s="221">
        <v>40.0</v>
      </c>
      <c r="C3581" s="221">
        <v>4.0</v>
      </c>
    </row>
    <row r="3582">
      <c r="A3582" s="221">
        <v>3516.0</v>
      </c>
      <c r="B3582" s="221">
        <v>3828.0</v>
      </c>
      <c r="C3582" s="221">
        <v>28.0</v>
      </c>
    </row>
    <row r="3583">
      <c r="A3583" s="221">
        <v>3516.0</v>
      </c>
      <c r="B3583" s="221">
        <v>11399.0</v>
      </c>
      <c r="C3583" s="221">
        <v>33.0</v>
      </c>
    </row>
    <row r="3584">
      <c r="A3584" s="221">
        <v>3516.0</v>
      </c>
      <c r="B3584" s="221">
        <v>11532.0</v>
      </c>
      <c r="C3584" s="221">
        <v>17.0</v>
      </c>
    </row>
    <row r="3585">
      <c r="A3585" s="221">
        <v>3516.0</v>
      </c>
      <c r="B3585" s="221">
        <v>11537.0</v>
      </c>
      <c r="C3585" s="221">
        <v>22.0</v>
      </c>
    </row>
    <row r="3586">
      <c r="A3586" s="221">
        <v>3516.0</v>
      </c>
      <c r="B3586" s="221">
        <v>11539.0</v>
      </c>
      <c r="C3586" s="221">
        <v>100.0</v>
      </c>
    </row>
    <row r="3587">
      <c r="A3587" s="221">
        <v>3516.0</v>
      </c>
      <c r="B3587" s="221">
        <v>11543.0</v>
      </c>
      <c r="C3587" s="221">
        <v>667.0</v>
      </c>
    </row>
    <row r="3588">
      <c r="A3588" s="221">
        <v>3516.0</v>
      </c>
      <c r="B3588" s="221">
        <v>11549.0</v>
      </c>
      <c r="C3588" s="221">
        <v>6.0</v>
      </c>
    </row>
    <row r="3589">
      <c r="A3589" s="221">
        <v>3516.0</v>
      </c>
      <c r="B3589" s="221">
        <v>11554.0</v>
      </c>
      <c r="C3589" s="221">
        <v>67.0</v>
      </c>
    </row>
    <row r="3590">
      <c r="A3590" s="221">
        <v>3516.0</v>
      </c>
      <c r="B3590" s="221">
        <v>11557.0</v>
      </c>
      <c r="C3590" s="221">
        <v>22.0</v>
      </c>
    </row>
    <row r="3591">
      <c r="A3591" s="221">
        <v>3518.0</v>
      </c>
      <c r="B3591" s="221">
        <v>34.0</v>
      </c>
      <c r="C3591" s="221">
        <v>44904.0</v>
      </c>
    </row>
    <row r="3592">
      <c r="A3592" s="221">
        <v>3518.0</v>
      </c>
      <c r="B3592" s="221">
        <v>35.0</v>
      </c>
      <c r="C3592" s="221">
        <v>21081.0</v>
      </c>
    </row>
    <row r="3593">
      <c r="A3593" s="221">
        <v>3518.0</v>
      </c>
      <c r="B3593" s="221">
        <v>36.0</v>
      </c>
      <c r="C3593" s="221">
        <v>7764.0</v>
      </c>
    </row>
    <row r="3594">
      <c r="A3594" s="221">
        <v>3518.0</v>
      </c>
      <c r="B3594" s="221">
        <v>37.0</v>
      </c>
      <c r="C3594" s="221">
        <v>3674.0</v>
      </c>
    </row>
    <row r="3595">
      <c r="A3595" s="221">
        <v>3518.0</v>
      </c>
      <c r="B3595" s="221">
        <v>39.0</v>
      </c>
      <c r="C3595" s="221">
        <v>552.0</v>
      </c>
    </row>
    <row r="3596">
      <c r="A3596" s="221">
        <v>3518.0</v>
      </c>
      <c r="B3596" s="221">
        <v>40.0</v>
      </c>
      <c r="C3596" s="221">
        <v>92.0</v>
      </c>
    </row>
    <row r="3597">
      <c r="A3597" s="221">
        <v>3518.0</v>
      </c>
      <c r="B3597" s="221">
        <v>3828.0</v>
      </c>
      <c r="C3597" s="221">
        <v>139.0</v>
      </c>
    </row>
    <row r="3598">
      <c r="A3598" s="221">
        <v>3518.0</v>
      </c>
      <c r="B3598" s="221">
        <v>11399.0</v>
      </c>
      <c r="C3598" s="221">
        <v>111.0</v>
      </c>
    </row>
    <row r="3599">
      <c r="A3599" s="221">
        <v>3518.0</v>
      </c>
      <c r="B3599" s="221">
        <v>11532.0</v>
      </c>
      <c r="C3599" s="221">
        <v>56.0</v>
      </c>
    </row>
    <row r="3600">
      <c r="A3600" s="221">
        <v>3518.0</v>
      </c>
      <c r="B3600" s="221">
        <v>11537.0</v>
      </c>
      <c r="C3600" s="221">
        <v>122.0</v>
      </c>
    </row>
    <row r="3601">
      <c r="A3601" s="221">
        <v>3518.0</v>
      </c>
      <c r="B3601" s="221">
        <v>11539.0</v>
      </c>
      <c r="C3601" s="221">
        <v>1000.0</v>
      </c>
    </row>
    <row r="3602">
      <c r="A3602" s="221">
        <v>3518.0</v>
      </c>
      <c r="B3602" s="221">
        <v>11543.0</v>
      </c>
      <c r="C3602" s="221">
        <v>4167.0</v>
      </c>
    </row>
    <row r="3603">
      <c r="A3603" s="221">
        <v>3518.0</v>
      </c>
      <c r="B3603" s="221">
        <v>11549.0</v>
      </c>
      <c r="C3603" s="221">
        <v>33.0</v>
      </c>
    </row>
    <row r="3604">
      <c r="A3604" s="221">
        <v>3518.0</v>
      </c>
      <c r="B3604" s="221">
        <v>11554.0</v>
      </c>
      <c r="C3604" s="221">
        <v>444.0</v>
      </c>
    </row>
    <row r="3605">
      <c r="A3605" s="221">
        <v>3518.0</v>
      </c>
      <c r="B3605" s="221">
        <v>11557.0</v>
      </c>
      <c r="C3605" s="221">
        <v>333.0</v>
      </c>
    </row>
    <row r="3606">
      <c r="A3606" s="221">
        <v>3520.0</v>
      </c>
      <c r="B3606" s="221">
        <v>34.0</v>
      </c>
      <c r="C3606" s="221">
        <v>9089.0</v>
      </c>
    </row>
    <row r="3607">
      <c r="A3607" s="221">
        <v>3520.0</v>
      </c>
      <c r="B3607" s="221">
        <v>35.0</v>
      </c>
      <c r="C3607" s="221">
        <v>2786.0</v>
      </c>
    </row>
    <row r="3608">
      <c r="A3608" s="221">
        <v>3520.0</v>
      </c>
      <c r="B3608" s="221">
        <v>36.0</v>
      </c>
      <c r="C3608" s="221">
        <v>2827.0</v>
      </c>
    </row>
    <row r="3609">
      <c r="A3609" s="221">
        <v>3520.0</v>
      </c>
      <c r="B3609" s="221">
        <v>37.0</v>
      </c>
      <c r="C3609" s="221">
        <v>14.0</v>
      </c>
    </row>
    <row r="3610">
      <c r="A3610" s="221">
        <v>3520.0</v>
      </c>
      <c r="B3610" s="221">
        <v>38.0</v>
      </c>
      <c r="C3610" s="221">
        <v>1.0</v>
      </c>
    </row>
    <row r="3611">
      <c r="A3611" s="221">
        <v>3520.0</v>
      </c>
      <c r="B3611" s="221">
        <v>9848.0</v>
      </c>
      <c r="C3611" s="221">
        <v>5.0</v>
      </c>
    </row>
    <row r="3612">
      <c r="A3612" s="221">
        <v>3520.0</v>
      </c>
      <c r="B3612" s="221">
        <v>11399.0</v>
      </c>
      <c r="C3612" s="221">
        <v>17.0</v>
      </c>
    </row>
    <row r="3613">
      <c r="A3613" s="221">
        <v>3520.0</v>
      </c>
      <c r="B3613" s="221">
        <v>11689.0</v>
      </c>
      <c r="C3613" s="221">
        <v>18.0</v>
      </c>
    </row>
    <row r="3614">
      <c r="A3614" s="221">
        <v>3528.0</v>
      </c>
      <c r="B3614" s="221">
        <v>34.0</v>
      </c>
      <c r="C3614" s="221">
        <v>2271.0</v>
      </c>
    </row>
    <row r="3615">
      <c r="A3615" s="221">
        <v>3528.0</v>
      </c>
      <c r="B3615" s="221">
        <v>35.0</v>
      </c>
      <c r="C3615" s="221">
        <v>1063.0</v>
      </c>
    </row>
    <row r="3616">
      <c r="A3616" s="221">
        <v>3528.0</v>
      </c>
      <c r="B3616" s="221">
        <v>36.0</v>
      </c>
      <c r="C3616" s="221">
        <v>906.0</v>
      </c>
    </row>
    <row r="3617">
      <c r="A3617" s="221">
        <v>3528.0</v>
      </c>
      <c r="B3617" s="221">
        <v>37.0</v>
      </c>
      <c r="C3617" s="221">
        <v>1.0</v>
      </c>
    </row>
    <row r="3618">
      <c r="A3618" s="221">
        <v>3528.0</v>
      </c>
      <c r="B3618" s="221">
        <v>38.0</v>
      </c>
      <c r="C3618" s="221">
        <v>4.0</v>
      </c>
    </row>
    <row r="3619">
      <c r="A3619" s="221">
        <v>3530.0</v>
      </c>
      <c r="B3619" s="221">
        <v>34.0</v>
      </c>
      <c r="C3619" s="221">
        <v>2271.0</v>
      </c>
    </row>
    <row r="3620">
      <c r="A3620" s="221">
        <v>3530.0</v>
      </c>
      <c r="B3620" s="221">
        <v>35.0</v>
      </c>
      <c r="C3620" s="221">
        <v>1063.0</v>
      </c>
    </row>
    <row r="3621">
      <c r="A3621" s="221">
        <v>3530.0</v>
      </c>
      <c r="B3621" s="221">
        <v>36.0</v>
      </c>
      <c r="C3621" s="221">
        <v>906.0</v>
      </c>
    </row>
    <row r="3622">
      <c r="A3622" s="221">
        <v>3530.0</v>
      </c>
      <c r="B3622" s="221">
        <v>37.0</v>
      </c>
      <c r="C3622" s="221">
        <v>1.0</v>
      </c>
    </row>
    <row r="3623">
      <c r="A3623" s="221">
        <v>3530.0</v>
      </c>
      <c r="B3623" s="221">
        <v>38.0</v>
      </c>
      <c r="C3623" s="221">
        <v>4.0</v>
      </c>
    </row>
    <row r="3624">
      <c r="A3624" s="221">
        <v>3530.0</v>
      </c>
      <c r="B3624" s="221">
        <v>9848.0</v>
      </c>
      <c r="C3624" s="221">
        <v>6.0</v>
      </c>
    </row>
    <row r="3625">
      <c r="A3625" s="221">
        <v>3530.0</v>
      </c>
      <c r="B3625" s="221">
        <v>11399.0</v>
      </c>
      <c r="C3625" s="221">
        <v>5.0</v>
      </c>
    </row>
    <row r="3626">
      <c r="A3626" s="221">
        <v>3530.0</v>
      </c>
      <c r="B3626" s="221">
        <v>11539.0</v>
      </c>
      <c r="C3626" s="221">
        <v>3.0</v>
      </c>
    </row>
    <row r="3627">
      <c r="A3627" s="221">
        <v>3534.0</v>
      </c>
      <c r="B3627" s="221">
        <v>34.0</v>
      </c>
      <c r="C3627" s="221">
        <v>3427873.0</v>
      </c>
    </row>
    <row r="3628">
      <c r="A3628" s="221">
        <v>3534.0</v>
      </c>
      <c r="B3628" s="221">
        <v>35.0</v>
      </c>
      <c r="C3628" s="221">
        <v>828117.0</v>
      </c>
    </row>
    <row r="3629">
      <c r="A3629" s="221">
        <v>3534.0</v>
      </c>
      <c r="B3629" s="221">
        <v>36.0</v>
      </c>
      <c r="C3629" s="221">
        <v>314957.0</v>
      </c>
    </row>
    <row r="3630">
      <c r="A3630" s="221">
        <v>3534.0</v>
      </c>
      <c r="B3630" s="221">
        <v>37.0</v>
      </c>
      <c r="C3630" s="221">
        <v>52033.0</v>
      </c>
    </row>
    <row r="3631">
      <c r="A3631" s="221">
        <v>3534.0</v>
      </c>
      <c r="B3631" s="221">
        <v>38.0</v>
      </c>
      <c r="C3631" s="221">
        <v>15823.0</v>
      </c>
    </row>
    <row r="3632">
      <c r="A3632" s="221">
        <v>3534.0</v>
      </c>
      <c r="B3632" s="221">
        <v>39.0</v>
      </c>
      <c r="C3632" s="221">
        <v>4534.0</v>
      </c>
    </row>
    <row r="3633">
      <c r="A3633" s="221">
        <v>3534.0</v>
      </c>
      <c r="B3633" s="221">
        <v>40.0</v>
      </c>
      <c r="C3633" s="221">
        <v>2266.0</v>
      </c>
    </row>
    <row r="3634">
      <c r="A3634" s="221">
        <v>3534.0</v>
      </c>
      <c r="B3634" s="221">
        <v>2867.0</v>
      </c>
      <c r="C3634" s="221">
        <v>11.0</v>
      </c>
    </row>
    <row r="3635">
      <c r="A3635" s="221">
        <v>3534.0</v>
      </c>
      <c r="B3635" s="221">
        <v>2868.0</v>
      </c>
      <c r="C3635" s="221">
        <v>6.0</v>
      </c>
    </row>
    <row r="3636">
      <c r="A3636" s="221">
        <v>3534.0</v>
      </c>
      <c r="B3636" s="221">
        <v>2869.0</v>
      </c>
      <c r="C3636" s="221">
        <v>22.0</v>
      </c>
    </row>
    <row r="3637">
      <c r="A3637" s="221">
        <v>3534.0</v>
      </c>
      <c r="B3637" s="221">
        <v>9848.0</v>
      </c>
      <c r="C3637" s="221">
        <v>1284.0</v>
      </c>
    </row>
    <row r="3638">
      <c r="A3638" s="221">
        <v>3534.0</v>
      </c>
      <c r="B3638" s="221">
        <v>11399.0</v>
      </c>
      <c r="C3638" s="221">
        <v>4589.0</v>
      </c>
    </row>
    <row r="3639">
      <c r="A3639" s="221">
        <v>3534.0</v>
      </c>
      <c r="B3639" s="221">
        <v>11539.0</v>
      </c>
      <c r="C3639" s="221">
        <v>2545.0</v>
      </c>
    </row>
    <row r="3640">
      <c r="A3640" s="221">
        <v>3536.0</v>
      </c>
      <c r="B3640" s="221">
        <v>34.0</v>
      </c>
      <c r="C3640" s="221">
        <v>1774278.0</v>
      </c>
    </row>
    <row r="3641">
      <c r="A3641" s="221">
        <v>3536.0</v>
      </c>
      <c r="B3641" s="221">
        <v>35.0</v>
      </c>
      <c r="C3641" s="221">
        <v>416691.0</v>
      </c>
    </row>
    <row r="3642">
      <c r="A3642" s="221">
        <v>3536.0</v>
      </c>
      <c r="B3642" s="221">
        <v>36.0</v>
      </c>
      <c r="C3642" s="221">
        <v>162467.0</v>
      </c>
    </row>
    <row r="3643">
      <c r="A3643" s="221">
        <v>3536.0</v>
      </c>
      <c r="B3643" s="221">
        <v>37.0</v>
      </c>
      <c r="C3643" s="221">
        <v>26658.0</v>
      </c>
    </row>
    <row r="3644">
      <c r="A3644" s="221">
        <v>3536.0</v>
      </c>
      <c r="B3644" s="221">
        <v>38.0</v>
      </c>
      <c r="C3644" s="221">
        <v>8028.0</v>
      </c>
    </row>
    <row r="3645">
      <c r="A3645" s="221">
        <v>3536.0</v>
      </c>
      <c r="B3645" s="221">
        <v>39.0</v>
      </c>
      <c r="C3645" s="221">
        <v>2556.0</v>
      </c>
    </row>
    <row r="3646">
      <c r="A3646" s="221">
        <v>3536.0</v>
      </c>
      <c r="B3646" s="221">
        <v>40.0</v>
      </c>
      <c r="C3646" s="221">
        <v>1140.0</v>
      </c>
    </row>
    <row r="3647">
      <c r="A3647" s="221">
        <v>3536.0</v>
      </c>
      <c r="B3647" s="221">
        <v>2867.0</v>
      </c>
      <c r="C3647" s="221">
        <v>11.0</v>
      </c>
    </row>
    <row r="3648">
      <c r="A3648" s="221">
        <v>3536.0</v>
      </c>
      <c r="B3648" s="221">
        <v>2868.0</v>
      </c>
      <c r="C3648" s="221">
        <v>6.0</v>
      </c>
    </row>
    <row r="3649">
      <c r="A3649" s="221">
        <v>3536.0</v>
      </c>
      <c r="B3649" s="221">
        <v>2869.0</v>
      </c>
      <c r="C3649" s="221">
        <v>22.0</v>
      </c>
    </row>
    <row r="3650">
      <c r="A3650" s="221">
        <v>3536.0</v>
      </c>
      <c r="B3650" s="221">
        <v>9848.0</v>
      </c>
      <c r="C3650" s="221">
        <v>557.0</v>
      </c>
    </row>
    <row r="3651">
      <c r="A3651" s="221">
        <v>3536.0</v>
      </c>
      <c r="B3651" s="221">
        <v>11399.0</v>
      </c>
      <c r="C3651" s="221">
        <v>352.0</v>
      </c>
    </row>
    <row r="3652">
      <c r="A3652" s="221">
        <v>3536.0</v>
      </c>
      <c r="B3652" s="221">
        <v>11539.0</v>
      </c>
      <c r="C3652" s="221">
        <v>345.0</v>
      </c>
    </row>
    <row r="3653">
      <c r="A3653" s="221">
        <v>3538.0</v>
      </c>
      <c r="B3653" s="221">
        <v>34.0</v>
      </c>
      <c r="C3653" s="221">
        <v>4662.0</v>
      </c>
    </row>
    <row r="3654">
      <c r="A3654" s="221">
        <v>3538.0</v>
      </c>
      <c r="B3654" s="221">
        <v>35.0</v>
      </c>
      <c r="C3654" s="221">
        <v>1857.0</v>
      </c>
    </row>
    <row r="3655">
      <c r="A3655" s="221">
        <v>3538.0</v>
      </c>
      <c r="B3655" s="221">
        <v>36.0</v>
      </c>
      <c r="C3655" s="221">
        <v>1027.0</v>
      </c>
    </row>
    <row r="3656">
      <c r="A3656" s="221">
        <v>3538.0</v>
      </c>
      <c r="B3656" s="221">
        <v>37.0</v>
      </c>
      <c r="C3656" s="221">
        <v>44.0</v>
      </c>
    </row>
    <row r="3657">
      <c r="A3657" s="221">
        <v>3538.0</v>
      </c>
      <c r="B3657" s="221">
        <v>38.0</v>
      </c>
      <c r="C3657" s="221">
        <v>51.0</v>
      </c>
    </row>
    <row r="3658">
      <c r="A3658" s="221">
        <v>3540.0</v>
      </c>
      <c r="B3658" s="221">
        <v>34.0</v>
      </c>
      <c r="C3658" s="221">
        <v>4662.0</v>
      </c>
    </row>
    <row r="3659">
      <c r="A3659" s="221">
        <v>3540.0</v>
      </c>
      <c r="B3659" s="221">
        <v>35.0</v>
      </c>
      <c r="C3659" s="221">
        <v>1857.0</v>
      </c>
    </row>
    <row r="3660">
      <c r="A3660" s="221">
        <v>3540.0</v>
      </c>
      <c r="B3660" s="221">
        <v>36.0</v>
      </c>
      <c r="C3660" s="221">
        <v>1027.0</v>
      </c>
    </row>
    <row r="3661">
      <c r="A3661" s="221">
        <v>3540.0</v>
      </c>
      <c r="B3661" s="221">
        <v>37.0</v>
      </c>
      <c r="C3661" s="221">
        <v>44.0</v>
      </c>
    </row>
    <row r="3662">
      <c r="A3662" s="221">
        <v>3540.0</v>
      </c>
      <c r="B3662" s="221">
        <v>38.0</v>
      </c>
      <c r="C3662" s="221">
        <v>51.0</v>
      </c>
    </row>
    <row r="3663">
      <c r="A3663" s="221">
        <v>3540.0</v>
      </c>
      <c r="B3663" s="221">
        <v>9848.0</v>
      </c>
      <c r="C3663" s="221">
        <v>12.0</v>
      </c>
    </row>
    <row r="3664">
      <c r="A3664" s="221">
        <v>3540.0</v>
      </c>
      <c r="B3664" s="221">
        <v>11399.0</v>
      </c>
      <c r="C3664" s="221">
        <v>8.0</v>
      </c>
    </row>
    <row r="3665">
      <c r="A3665" s="221">
        <v>3540.0</v>
      </c>
      <c r="B3665" s="221">
        <v>11539.0</v>
      </c>
      <c r="C3665" s="221">
        <v>6.0</v>
      </c>
    </row>
    <row r="3666">
      <c r="A3666" s="221">
        <v>3542.0</v>
      </c>
      <c r="B3666" s="221">
        <v>34.0</v>
      </c>
      <c r="C3666" s="221">
        <v>3826117.0</v>
      </c>
    </row>
    <row r="3667">
      <c r="A3667" s="221">
        <v>3542.0</v>
      </c>
      <c r="B3667" s="221">
        <v>35.0</v>
      </c>
      <c r="C3667" s="221">
        <v>828100.0</v>
      </c>
    </row>
    <row r="3668">
      <c r="A3668" s="221">
        <v>3542.0</v>
      </c>
      <c r="B3668" s="221">
        <v>36.0</v>
      </c>
      <c r="C3668" s="221">
        <v>342157.0</v>
      </c>
    </row>
    <row r="3669">
      <c r="A3669" s="221">
        <v>3542.0</v>
      </c>
      <c r="B3669" s="221">
        <v>37.0</v>
      </c>
      <c r="C3669" s="221">
        <v>56183.0</v>
      </c>
    </row>
    <row r="3670">
      <c r="A3670" s="221">
        <v>3542.0</v>
      </c>
      <c r="B3670" s="221">
        <v>38.0</v>
      </c>
      <c r="C3670" s="221">
        <v>16433.0</v>
      </c>
    </row>
    <row r="3671">
      <c r="A3671" s="221">
        <v>3542.0</v>
      </c>
      <c r="B3671" s="221">
        <v>39.0</v>
      </c>
      <c r="C3671" s="221">
        <v>5466.0</v>
      </c>
    </row>
    <row r="3672">
      <c r="A3672" s="221">
        <v>3542.0</v>
      </c>
      <c r="B3672" s="221">
        <v>40.0</v>
      </c>
      <c r="C3672" s="221">
        <v>2500.0</v>
      </c>
    </row>
    <row r="3673">
      <c r="A3673" s="221">
        <v>3542.0</v>
      </c>
      <c r="B3673" s="221">
        <v>2867.0</v>
      </c>
      <c r="C3673" s="221">
        <v>11.0</v>
      </c>
    </row>
    <row r="3674">
      <c r="A3674" s="221">
        <v>3542.0</v>
      </c>
      <c r="B3674" s="221">
        <v>2875.0</v>
      </c>
      <c r="C3674" s="221">
        <v>22.0</v>
      </c>
    </row>
    <row r="3675">
      <c r="A3675" s="221">
        <v>3542.0</v>
      </c>
      <c r="B3675" s="221">
        <v>2876.0</v>
      </c>
      <c r="C3675" s="221">
        <v>6.0</v>
      </c>
    </row>
    <row r="3676">
      <c r="A3676" s="221">
        <v>3542.0</v>
      </c>
      <c r="B3676" s="221">
        <v>9838.0</v>
      </c>
      <c r="C3676" s="221">
        <v>489.0</v>
      </c>
    </row>
    <row r="3677">
      <c r="A3677" s="221">
        <v>3542.0</v>
      </c>
      <c r="B3677" s="221">
        <v>11399.0</v>
      </c>
      <c r="C3677" s="221">
        <v>453.0</v>
      </c>
    </row>
    <row r="3678">
      <c r="A3678" s="221">
        <v>3542.0</v>
      </c>
      <c r="B3678" s="221">
        <v>11556.0</v>
      </c>
      <c r="C3678" s="221">
        <v>592.0</v>
      </c>
    </row>
    <row r="3679">
      <c r="A3679" s="221">
        <v>3544.0</v>
      </c>
      <c r="B3679" s="221">
        <v>34.0</v>
      </c>
      <c r="C3679" s="221">
        <v>1584252.0</v>
      </c>
    </row>
    <row r="3680">
      <c r="A3680" s="221">
        <v>3544.0</v>
      </c>
      <c r="B3680" s="221">
        <v>35.0</v>
      </c>
      <c r="C3680" s="221">
        <v>255562.0</v>
      </c>
    </row>
    <row r="3681">
      <c r="A3681" s="221">
        <v>3544.0</v>
      </c>
      <c r="B3681" s="221">
        <v>36.0</v>
      </c>
      <c r="C3681" s="221">
        <v>131202.0</v>
      </c>
    </row>
    <row r="3682">
      <c r="A3682" s="221">
        <v>3544.0</v>
      </c>
      <c r="B3682" s="221">
        <v>37.0</v>
      </c>
      <c r="C3682" s="221">
        <v>32193.0</v>
      </c>
    </row>
    <row r="3683">
      <c r="A3683" s="221">
        <v>3544.0</v>
      </c>
      <c r="B3683" s="221">
        <v>38.0</v>
      </c>
      <c r="C3683" s="221">
        <v>8680.0</v>
      </c>
    </row>
    <row r="3684">
      <c r="A3684" s="221">
        <v>3544.0</v>
      </c>
      <c r="B3684" s="221">
        <v>39.0</v>
      </c>
      <c r="C3684" s="221">
        <v>2172.0</v>
      </c>
    </row>
    <row r="3685">
      <c r="A3685" s="221">
        <v>3544.0</v>
      </c>
      <c r="B3685" s="221">
        <v>40.0</v>
      </c>
      <c r="C3685" s="221">
        <v>1758.0</v>
      </c>
    </row>
    <row r="3686">
      <c r="A3686" s="221">
        <v>3544.0</v>
      </c>
      <c r="B3686" s="221">
        <v>2867.0</v>
      </c>
      <c r="C3686" s="221">
        <v>11.0</v>
      </c>
    </row>
    <row r="3687">
      <c r="A3687" s="221">
        <v>3544.0</v>
      </c>
      <c r="B3687" s="221">
        <v>2875.0</v>
      </c>
      <c r="C3687" s="221">
        <v>22.0</v>
      </c>
    </row>
    <row r="3688">
      <c r="A3688" s="221">
        <v>3544.0</v>
      </c>
      <c r="B3688" s="221">
        <v>2876.0</v>
      </c>
      <c r="C3688" s="221">
        <v>6.0</v>
      </c>
    </row>
    <row r="3689">
      <c r="A3689" s="221">
        <v>3544.0</v>
      </c>
      <c r="B3689" s="221">
        <v>9840.0</v>
      </c>
      <c r="C3689" s="221">
        <v>820.0</v>
      </c>
    </row>
    <row r="3690">
      <c r="A3690" s="221">
        <v>3544.0</v>
      </c>
      <c r="B3690" s="221">
        <v>11399.0</v>
      </c>
      <c r="C3690" s="221">
        <v>535.0</v>
      </c>
    </row>
    <row r="3691">
      <c r="A3691" s="221">
        <v>3544.0</v>
      </c>
      <c r="B3691" s="221">
        <v>11557.0</v>
      </c>
      <c r="C3691" s="221">
        <v>1368.0</v>
      </c>
    </row>
    <row r="3692">
      <c r="A3692" s="221">
        <v>3546.0</v>
      </c>
      <c r="B3692" s="221">
        <v>34.0</v>
      </c>
      <c r="C3692" s="221">
        <v>6561767.0</v>
      </c>
    </row>
    <row r="3693">
      <c r="A3693" s="221">
        <v>3546.0</v>
      </c>
      <c r="B3693" s="221">
        <v>35.0</v>
      </c>
      <c r="C3693" s="221">
        <v>541157.0</v>
      </c>
    </row>
    <row r="3694">
      <c r="A3694" s="221">
        <v>3546.0</v>
      </c>
      <c r="B3694" s="221">
        <v>36.0</v>
      </c>
      <c r="C3694" s="221">
        <v>184617.0</v>
      </c>
    </row>
    <row r="3695">
      <c r="A3695" s="221">
        <v>3546.0</v>
      </c>
      <c r="B3695" s="221">
        <v>37.0</v>
      </c>
      <c r="C3695" s="221">
        <v>26283.0</v>
      </c>
    </row>
    <row r="3696">
      <c r="A3696" s="221">
        <v>3546.0</v>
      </c>
      <c r="B3696" s="221">
        <v>38.0</v>
      </c>
      <c r="C3696" s="221">
        <v>7483.0</v>
      </c>
    </row>
    <row r="3697">
      <c r="A3697" s="221">
        <v>3546.0</v>
      </c>
      <c r="B3697" s="221">
        <v>39.0</v>
      </c>
      <c r="C3697" s="221">
        <v>2146.0</v>
      </c>
    </row>
    <row r="3698">
      <c r="A3698" s="221">
        <v>3546.0</v>
      </c>
      <c r="B3698" s="221">
        <v>40.0</v>
      </c>
      <c r="C3698" s="221">
        <v>1846.0</v>
      </c>
    </row>
    <row r="3699">
      <c r="A3699" s="221">
        <v>3546.0</v>
      </c>
      <c r="B3699" s="221">
        <v>2868.0</v>
      </c>
      <c r="C3699" s="221">
        <v>6.0</v>
      </c>
    </row>
    <row r="3700">
      <c r="A3700" s="221">
        <v>3546.0</v>
      </c>
      <c r="B3700" s="221">
        <v>2872.0</v>
      </c>
      <c r="C3700" s="221">
        <v>11.0</v>
      </c>
    </row>
    <row r="3701">
      <c r="A3701" s="221">
        <v>3546.0</v>
      </c>
      <c r="B3701" s="221">
        <v>2875.0</v>
      </c>
      <c r="C3701" s="221">
        <v>22.0</v>
      </c>
    </row>
    <row r="3702">
      <c r="A3702" s="221">
        <v>3546.0</v>
      </c>
      <c r="B3702" s="221">
        <v>9848.0</v>
      </c>
      <c r="C3702" s="221">
        <v>1254.0</v>
      </c>
    </row>
    <row r="3703">
      <c r="A3703" s="221">
        <v>3546.0</v>
      </c>
      <c r="B3703" s="221">
        <v>11399.0</v>
      </c>
      <c r="C3703" s="221">
        <v>1003.0</v>
      </c>
    </row>
    <row r="3704">
      <c r="A3704" s="221">
        <v>3546.0</v>
      </c>
      <c r="B3704" s="221">
        <v>11688.0</v>
      </c>
      <c r="C3704" s="221">
        <v>2607.0</v>
      </c>
    </row>
    <row r="3705">
      <c r="A3705" s="221">
        <v>3549.0</v>
      </c>
      <c r="B3705" s="221">
        <v>34.0</v>
      </c>
      <c r="C3705" s="221">
        <v>5.0</v>
      </c>
    </row>
    <row r="3706">
      <c r="A3706" s="221">
        <v>3550.0</v>
      </c>
      <c r="B3706" s="221">
        <v>34.0</v>
      </c>
      <c r="C3706" s="221">
        <v>3207807.0</v>
      </c>
    </row>
    <row r="3707">
      <c r="A3707" s="221">
        <v>3550.0</v>
      </c>
      <c r="B3707" s="221">
        <v>35.0</v>
      </c>
      <c r="C3707" s="221">
        <v>833323.0</v>
      </c>
    </row>
    <row r="3708">
      <c r="A3708" s="221">
        <v>3550.0</v>
      </c>
      <c r="B3708" s="221">
        <v>36.0</v>
      </c>
      <c r="C3708" s="221">
        <v>330823.0</v>
      </c>
    </row>
    <row r="3709">
      <c r="A3709" s="221">
        <v>3550.0</v>
      </c>
      <c r="B3709" s="221">
        <v>37.0</v>
      </c>
      <c r="C3709" s="221">
        <v>49357.0</v>
      </c>
    </row>
    <row r="3710">
      <c r="A3710" s="221">
        <v>3550.0</v>
      </c>
      <c r="B3710" s="221">
        <v>38.0</v>
      </c>
      <c r="C3710" s="221">
        <v>13933.0</v>
      </c>
    </row>
    <row r="3711">
      <c r="A3711" s="221">
        <v>3550.0</v>
      </c>
      <c r="B3711" s="221">
        <v>39.0</v>
      </c>
      <c r="C3711" s="221">
        <v>4866.0</v>
      </c>
    </row>
    <row r="3712">
      <c r="A3712" s="221">
        <v>3550.0</v>
      </c>
      <c r="B3712" s="221">
        <v>40.0</v>
      </c>
      <c r="C3712" s="221">
        <v>2214.0</v>
      </c>
    </row>
    <row r="3713">
      <c r="A3713" s="221">
        <v>3550.0</v>
      </c>
      <c r="B3713" s="221">
        <v>2868.0</v>
      </c>
      <c r="C3713" s="221">
        <v>6.0</v>
      </c>
    </row>
    <row r="3714">
      <c r="A3714" s="221">
        <v>3550.0</v>
      </c>
      <c r="B3714" s="221">
        <v>2872.0</v>
      </c>
      <c r="C3714" s="221">
        <v>11.0</v>
      </c>
    </row>
    <row r="3715">
      <c r="A3715" s="221">
        <v>3550.0</v>
      </c>
      <c r="B3715" s="221">
        <v>2875.0</v>
      </c>
      <c r="C3715" s="221">
        <v>22.0</v>
      </c>
    </row>
    <row r="3716">
      <c r="A3716" s="221">
        <v>3550.0</v>
      </c>
      <c r="B3716" s="221">
        <v>9848.0</v>
      </c>
      <c r="C3716" s="221">
        <v>688.0</v>
      </c>
    </row>
    <row r="3717">
      <c r="A3717" s="221">
        <v>3550.0</v>
      </c>
      <c r="B3717" s="221">
        <v>11399.0</v>
      </c>
      <c r="C3717" s="221">
        <v>2266.0</v>
      </c>
    </row>
    <row r="3718">
      <c r="A3718" s="221">
        <v>3550.0</v>
      </c>
      <c r="B3718" s="221">
        <v>11690.0</v>
      </c>
      <c r="C3718" s="221">
        <v>2013.0</v>
      </c>
    </row>
    <row r="3719">
      <c r="A3719" s="221">
        <v>3552.0</v>
      </c>
      <c r="B3719" s="221">
        <v>34.0</v>
      </c>
      <c r="C3719" s="221">
        <v>627.0</v>
      </c>
    </row>
    <row r="3720">
      <c r="A3720" s="221">
        <v>3552.0</v>
      </c>
      <c r="B3720" s="221">
        <v>35.0</v>
      </c>
      <c r="C3720" s="221">
        <v>209.0</v>
      </c>
    </row>
    <row r="3721">
      <c r="A3721" s="221">
        <v>3552.0</v>
      </c>
      <c r="B3721" s="221">
        <v>36.0</v>
      </c>
      <c r="C3721" s="221">
        <v>47.0</v>
      </c>
    </row>
    <row r="3722">
      <c r="A3722" s="221">
        <v>3552.0</v>
      </c>
      <c r="B3722" s="221">
        <v>37.0</v>
      </c>
      <c r="C3722" s="221">
        <v>9.0</v>
      </c>
    </row>
    <row r="3723">
      <c r="A3723" s="221">
        <v>3554.0</v>
      </c>
      <c r="B3723" s="221">
        <v>34.0</v>
      </c>
      <c r="C3723" s="221">
        <v>467.0</v>
      </c>
    </row>
    <row r="3724">
      <c r="A3724" s="221">
        <v>3554.0</v>
      </c>
      <c r="B3724" s="221">
        <v>35.0</v>
      </c>
      <c r="C3724" s="221">
        <v>326.0</v>
      </c>
    </row>
    <row r="3725">
      <c r="A3725" s="221">
        <v>3554.0</v>
      </c>
      <c r="B3725" s="221">
        <v>36.0</v>
      </c>
      <c r="C3725" s="221">
        <v>14.0</v>
      </c>
    </row>
    <row r="3726">
      <c r="A3726" s="221">
        <v>3554.0</v>
      </c>
      <c r="B3726" s="221">
        <v>37.0</v>
      </c>
      <c r="C3726" s="221">
        <v>2.0</v>
      </c>
    </row>
    <row r="3727">
      <c r="A3727" s="221">
        <v>3554.0</v>
      </c>
      <c r="B3727" s="221">
        <v>39.0</v>
      </c>
      <c r="C3727" s="221">
        <v>6.0</v>
      </c>
    </row>
    <row r="3728">
      <c r="A3728" s="221">
        <v>3556.0</v>
      </c>
      <c r="B3728" s="221">
        <v>34.0</v>
      </c>
      <c r="C3728" s="221">
        <v>554.0</v>
      </c>
    </row>
    <row r="3729">
      <c r="A3729" s="221">
        <v>3556.0</v>
      </c>
      <c r="B3729" s="221">
        <v>35.0</v>
      </c>
      <c r="C3729" s="221">
        <v>236.0</v>
      </c>
    </row>
    <row r="3730">
      <c r="A3730" s="221">
        <v>3556.0</v>
      </c>
      <c r="B3730" s="221">
        <v>36.0</v>
      </c>
      <c r="C3730" s="221">
        <v>47.0</v>
      </c>
    </row>
    <row r="3731">
      <c r="A3731" s="221">
        <v>3558.0</v>
      </c>
      <c r="B3731" s="221">
        <v>34.0</v>
      </c>
      <c r="C3731" s="221">
        <v>680.0</v>
      </c>
    </row>
    <row r="3732">
      <c r="A3732" s="221">
        <v>3558.0</v>
      </c>
      <c r="B3732" s="221">
        <v>35.0</v>
      </c>
      <c r="C3732" s="221">
        <v>280.0</v>
      </c>
    </row>
    <row r="3733">
      <c r="A3733" s="221">
        <v>3558.0</v>
      </c>
      <c r="B3733" s="221">
        <v>36.0</v>
      </c>
      <c r="C3733" s="221">
        <v>52.0</v>
      </c>
    </row>
    <row r="3734">
      <c r="A3734" s="221">
        <v>3558.0</v>
      </c>
      <c r="B3734" s="221">
        <v>11399.0</v>
      </c>
      <c r="C3734" s="221">
        <v>1.0</v>
      </c>
    </row>
    <row r="3735">
      <c r="A3735" s="221">
        <v>3559.0</v>
      </c>
      <c r="B3735" s="221">
        <v>34.0</v>
      </c>
      <c r="C3735" s="221">
        <v>2452300.0</v>
      </c>
    </row>
    <row r="3736">
      <c r="A3736" s="221">
        <v>3559.0</v>
      </c>
      <c r="B3736" s="221">
        <v>35.0</v>
      </c>
      <c r="C3736" s="221">
        <v>808817.0</v>
      </c>
    </row>
    <row r="3737">
      <c r="A3737" s="221">
        <v>3559.0</v>
      </c>
      <c r="B3737" s="221">
        <v>36.0</v>
      </c>
      <c r="C3737" s="221">
        <v>296600.0</v>
      </c>
    </row>
    <row r="3738">
      <c r="A3738" s="221">
        <v>3559.0</v>
      </c>
      <c r="B3738" s="221">
        <v>37.0</v>
      </c>
      <c r="C3738" s="221">
        <v>48300.0</v>
      </c>
    </row>
    <row r="3739">
      <c r="A3739" s="221">
        <v>3559.0</v>
      </c>
      <c r="B3739" s="221">
        <v>38.0</v>
      </c>
      <c r="C3739" s="221">
        <v>13807.0</v>
      </c>
    </row>
    <row r="3740">
      <c r="A3740" s="221">
        <v>3559.0</v>
      </c>
      <c r="B3740" s="221">
        <v>39.0</v>
      </c>
      <c r="C3740" s="221">
        <v>4946.0</v>
      </c>
    </row>
    <row r="3741">
      <c r="A3741" s="221">
        <v>3559.0</v>
      </c>
      <c r="B3741" s="221">
        <v>40.0</v>
      </c>
      <c r="C3741" s="221">
        <v>2100.0</v>
      </c>
    </row>
    <row r="3742">
      <c r="A3742" s="221">
        <v>3559.0</v>
      </c>
      <c r="B3742" s="221">
        <v>2868.0</v>
      </c>
      <c r="C3742" s="221">
        <v>6.0</v>
      </c>
    </row>
    <row r="3743">
      <c r="A3743" s="221">
        <v>3559.0</v>
      </c>
      <c r="B3743" s="221">
        <v>2869.0</v>
      </c>
      <c r="C3743" s="221">
        <v>22.0</v>
      </c>
    </row>
    <row r="3744">
      <c r="A3744" s="221">
        <v>3559.0</v>
      </c>
      <c r="B3744" s="221">
        <v>2872.0</v>
      </c>
      <c r="C3744" s="221">
        <v>11.0</v>
      </c>
    </row>
    <row r="3745">
      <c r="A3745" s="221">
        <v>3559.0</v>
      </c>
      <c r="B3745" s="221">
        <v>9848.0</v>
      </c>
      <c r="C3745" s="221">
        <v>960.0</v>
      </c>
    </row>
    <row r="3746">
      <c r="A3746" s="221">
        <v>3559.0</v>
      </c>
      <c r="B3746" s="221">
        <v>11399.0</v>
      </c>
      <c r="C3746" s="221">
        <v>2009.0</v>
      </c>
    </row>
    <row r="3747">
      <c r="A3747" s="221">
        <v>3559.0</v>
      </c>
      <c r="B3747" s="221">
        <v>11689.0</v>
      </c>
      <c r="C3747" s="221">
        <v>2340.0</v>
      </c>
    </row>
    <row r="3748">
      <c r="A3748" s="221">
        <v>3561.0</v>
      </c>
      <c r="B3748" s="221">
        <v>34.0</v>
      </c>
      <c r="C3748" s="221">
        <v>3548557.0</v>
      </c>
    </row>
    <row r="3749">
      <c r="A3749" s="221">
        <v>3561.0</v>
      </c>
      <c r="B3749" s="221">
        <v>35.0</v>
      </c>
      <c r="C3749" s="221">
        <v>833383.0</v>
      </c>
    </row>
    <row r="3750">
      <c r="A3750" s="221">
        <v>3561.0</v>
      </c>
      <c r="B3750" s="221">
        <v>36.0</v>
      </c>
      <c r="C3750" s="221">
        <v>324933.0</v>
      </c>
    </row>
    <row r="3751">
      <c r="A3751" s="221">
        <v>3561.0</v>
      </c>
      <c r="B3751" s="221">
        <v>37.0</v>
      </c>
      <c r="C3751" s="221">
        <v>53317.0</v>
      </c>
    </row>
    <row r="3752">
      <c r="A3752" s="221">
        <v>3561.0</v>
      </c>
      <c r="B3752" s="221">
        <v>38.0</v>
      </c>
      <c r="C3752" s="221">
        <v>16057.0</v>
      </c>
    </row>
    <row r="3753">
      <c r="A3753" s="221">
        <v>3561.0</v>
      </c>
      <c r="B3753" s="221">
        <v>39.0</v>
      </c>
      <c r="C3753" s="221">
        <v>5114.0</v>
      </c>
    </row>
    <row r="3754">
      <c r="A3754" s="221">
        <v>3561.0</v>
      </c>
      <c r="B3754" s="221">
        <v>40.0</v>
      </c>
      <c r="C3754" s="221">
        <v>2280.0</v>
      </c>
    </row>
    <row r="3755">
      <c r="A3755" s="221">
        <v>3561.0</v>
      </c>
      <c r="B3755" s="221">
        <v>2868.0</v>
      </c>
      <c r="C3755" s="221">
        <v>6.0</v>
      </c>
    </row>
    <row r="3756">
      <c r="A3756" s="221">
        <v>3561.0</v>
      </c>
      <c r="B3756" s="221">
        <v>2869.0</v>
      </c>
      <c r="C3756" s="221">
        <v>22.0</v>
      </c>
    </row>
    <row r="3757">
      <c r="A3757" s="221">
        <v>3561.0</v>
      </c>
      <c r="B3757" s="221">
        <v>2872.0</v>
      </c>
      <c r="C3757" s="221">
        <v>11.0</v>
      </c>
    </row>
    <row r="3758">
      <c r="A3758" s="221">
        <v>3561.0</v>
      </c>
      <c r="B3758" s="221">
        <v>9848.0</v>
      </c>
      <c r="C3758" s="221">
        <v>975.0</v>
      </c>
    </row>
    <row r="3759">
      <c r="A3759" s="221">
        <v>3561.0</v>
      </c>
      <c r="B3759" s="221">
        <v>11399.0</v>
      </c>
      <c r="C3759" s="221">
        <v>2624.0</v>
      </c>
    </row>
    <row r="3760">
      <c r="A3760" s="221">
        <v>3561.0</v>
      </c>
      <c r="B3760" s="221">
        <v>11689.0</v>
      </c>
      <c r="C3760" s="221">
        <v>2041.0</v>
      </c>
    </row>
    <row r="3761">
      <c r="A3761" s="221">
        <v>3563.0</v>
      </c>
      <c r="B3761" s="221">
        <v>34.0</v>
      </c>
      <c r="C3761" s="221">
        <v>3207807.0</v>
      </c>
    </row>
    <row r="3762">
      <c r="A3762" s="221">
        <v>3563.0</v>
      </c>
      <c r="B3762" s="221">
        <v>35.0</v>
      </c>
      <c r="C3762" s="221">
        <v>833323.0</v>
      </c>
    </row>
    <row r="3763">
      <c r="A3763" s="221">
        <v>3563.0</v>
      </c>
      <c r="B3763" s="221">
        <v>36.0</v>
      </c>
      <c r="C3763" s="221">
        <v>330823.0</v>
      </c>
    </row>
    <row r="3764">
      <c r="A3764" s="221">
        <v>3563.0</v>
      </c>
      <c r="B3764" s="221">
        <v>37.0</v>
      </c>
      <c r="C3764" s="221">
        <v>49357.0</v>
      </c>
    </row>
    <row r="3765">
      <c r="A3765" s="221">
        <v>3563.0</v>
      </c>
      <c r="B3765" s="221">
        <v>38.0</v>
      </c>
      <c r="C3765" s="221">
        <v>13933.0</v>
      </c>
    </row>
    <row r="3766">
      <c r="A3766" s="221">
        <v>3563.0</v>
      </c>
      <c r="B3766" s="221">
        <v>39.0</v>
      </c>
      <c r="C3766" s="221">
        <v>4866.0</v>
      </c>
    </row>
    <row r="3767">
      <c r="A3767" s="221">
        <v>3563.0</v>
      </c>
      <c r="B3767" s="221">
        <v>40.0</v>
      </c>
      <c r="C3767" s="221">
        <v>2214.0</v>
      </c>
    </row>
    <row r="3768">
      <c r="A3768" s="221">
        <v>3563.0</v>
      </c>
      <c r="B3768" s="221">
        <v>2869.0</v>
      </c>
      <c r="C3768" s="221">
        <v>22.0</v>
      </c>
    </row>
    <row r="3769">
      <c r="A3769" s="221">
        <v>3563.0</v>
      </c>
      <c r="B3769" s="221">
        <v>2871.0</v>
      </c>
      <c r="C3769" s="221">
        <v>11.0</v>
      </c>
    </row>
    <row r="3770">
      <c r="A3770" s="221">
        <v>3563.0</v>
      </c>
      <c r="B3770" s="221">
        <v>2876.0</v>
      </c>
      <c r="C3770" s="221">
        <v>6.0</v>
      </c>
    </row>
    <row r="3771">
      <c r="A3771" s="221">
        <v>3563.0</v>
      </c>
      <c r="B3771" s="221">
        <v>9848.0</v>
      </c>
      <c r="C3771" s="221">
        <v>735.0</v>
      </c>
    </row>
    <row r="3772">
      <c r="A3772" s="221">
        <v>3563.0</v>
      </c>
      <c r="B3772" s="221">
        <v>11399.0</v>
      </c>
      <c r="C3772" s="221">
        <v>586.0</v>
      </c>
    </row>
    <row r="3773">
      <c r="A3773" s="221">
        <v>3563.0</v>
      </c>
      <c r="B3773" s="221">
        <v>11540.0</v>
      </c>
      <c r="C3773" s="221">
        <v>537.0</v>
      </c>
    </row>
    <row r="3774">
      <c r="A3774" s="221">
        <v>3565.0</v>
      </c>
      <c r="B3774" s="221">
        <v>34.0</v>
      </c>
      <c r="C3774" s="221">
        <v>3207807.0</v>
      </c>
    </row>
    <row r="3775">
      <c r="A3775" s="221">
        <v>3565.0</v>
      </c>
      <c r="B3775" s="221">
        <v>35.0</v>
      </c>
      <c r="C3775" s="221">
        <v>833323.0</v>
      </c>
    </row>
    <row r="3776">
      <c r="A3776" s="221">
        <v>3565.0</v>
      </c>
      <c r="B3776" s="221">
        <v>36.0</v>
      </c>
      <c r="C3776" s="221">
        <v>330823.0</v>
      </c>
    </row>
    <row r="3777">
      <c r="A3777" s="221">
        <v>3565.0</v>
      </c>
      <c r="B3777" s="221">
        <v>37.0</v>
      </c>
      <c r="C3777" s="221">
        <v>49357.0</v>
      </c>
    </row>
    <row r="3778">
      <c r="A3778" s="221">
        <v>3565.0</v>
      </c>
      <c r="B3778" s="221">
        <v>38.0</v>
      </c>
      <c r="C3778" s="221">
        <v>13933.0</v>
      </c>
    </row>
    <row r="3779">
      <c r="A3779" s="221">
        <v>3565.0</v>
      </c>
      <c r="B3779" s="221">
        <v>39.0</v>
      </c>
      <c r="C3779" s="221">
        <v>4866.0</v>
      </c>
    </row>
    <row r="3780">
      <c r="A3780" s="221">
        <v>3565.0</v>
      </c>
      <c r="B3780" s="221">
        <v>40.0</v>
      </c>
      <c r="C3780" s="221">
        <v>2214.0</v>
      </c>
    </row>
    <row r="3781">
      <c r="A3781" s="221">
        <v>3565.0</v>
      </c>
      <c r="B3781" s="221">
        <v>2869.0</v>
      </c>
      <c r="C3781" s="221">
        <v>22.0</v>
      </c>
    </row>
    <row r="3782">
      <c r="A3782" s="221">
        <v>3565.0</v>
      </c>
      <c r="B3782" s="221">
        <v>2871.0</v>
      </c>
      <c r="C3782" s="221">
        <v>11.0</v>
      </c>
    </row>
    <row r="3783">
      <c r="A3783" s="221">
        <v>3565.0</v>
      </c>
      <c r="B3783" s="221">
        <v>2876.0</v>
      </c>
      <c r="C3783" s="221">
        <v>6.0</v>
      </c>
    </row>
    <row r="3784">
      <c r="A3784" s="221">
        <v>3565.0</v>
      </c>
      <c r="B3784" s="221">
        <v>9848.0</v>
      </c>
      <c r="C3784" s="221">
        <v>768.0</v>
      </c>
    </row>
    <row r="3785">
      <c r="A3785" s="221">
        <v>3565.0</v>
      </c>
      <c r="B3785" s="221">
        <v>11399.0</v>
      </c>
      <c r="C3785" s="221">
        <v>678.0</v>
      </c>
    </row>
    <row r="3786">
      <c r="A3786" s="221">
        <v>3565.0</v>
      </c>
      <c r="B3786" s="221">
        <v>11540.0</v>
      </c>
      <c r="C3786" s="221">
        <v>483.0</v>
      </c>
    </row>
    <row r="3787">
      <c r="A3787" s="221">
        <v>3566.0</v>
      </c>
      <c r="B3787" s="221">
        <v>34.0</v>
      </c>
      <c r="C3787" s="221">
        <v>277.0</v>
      </c>
    </row>
    <row r="3788">
      <c r="A3788" s="221">
        <v>3566.0</v>
      </c>
      <c r="B3788" s="221">
        <v>38.0</v>
      </c>
      <c r="C3788" s="221">
        <v>6.0</v>
      </c>
    </row>
    <row r="3789">
      <c r="A3789" s="221">
        <v>3566.0</v>
      </c>
      <c r="B3789" s="221">
        <v>40.0</v>
      </c>
      <c r="C3789" s="221">
        <v>2.0</v>
      </c>
    </row>
    <row r="3790">
      <c r="A3790" s="221">
        <v>3568.0</v>
      </c>
      <c r="B3790" s="221">
        <v>34.0</v>
      </c>
      <c r="C3790" s="221">
        <v>277.0</v>
      </c>
    </row>
    <row r="3791">
      <c r="A3791" s="221">
        <v>3568.0</v>
      </c>
      <c r="B3791" s="221">
        <v>38.0</v>
      </c>
      <c r="C3791" s="221">
        <v>6.0</v>
      </c>
    </row>
    <row r="3792">
      <c r="A3792" s="221">
        <v>3568.0</v>
      </c>
      <c r="B3792" s="221">
        <v>40.0</v>
      </c>
      <c r="C3792" s="221">
        <v>2.0</v>
      </c>
    </row>
    <row r="3793">
      <c r="A3793" s="221">
        <v>3568.0</v>
      </c>
      <c r="B3793" s="221">
        <v>9838.0</v>
      </c>
      <c r="C3793" s="221">
        <v>6.0</v>
      </c>
    </row>
    <row r="3794">
      <c r="A3794" s="221">
        <v>3568.0</v>
      </c>
      <c r="B3794" s="221">
        <v>11399.0</v>
      </c>
      <c r="C3794" s="221">
        <v>3.0</v>
      </c>
    </row>
    <row r="3795">
      <c r="A3795" s="221">
        <v>3568.0</v>
      </c>
      <c r="B3795" s="221">
        <v>11539.0</v>
      </c>
      <c r="C3795" s="221">
        <v>3.0</v>
      </c>
    </row>
    <row r="3796">
      <c r="A3796" s="221">
        <v>3568.0</v>
      </c>
      <c r="B3796" s="221">
        <v>11554.0</v>
      </c>
      <c r="C3796" s="221">
        <v>3.0</v>
      </c>
    </row>
    <row r="3797">
      <c r="A3797" s="221">
        <v>3571.0</v>
      </c>
      <c r="B3797" s="221">
        <v>34.0</v>
      </c>
      <c r="C3797" s="221">
        <v>2911557.0</v>
      </c>
    </row>
    <row r="3798">
      <c r="A3798" s="221">
        <v>3571.0</v>
      </c>
      <c r="B3798" s="221">
        <v>35.0</v>
      </c>
      <c r="C3798" s="221">
        <v>703323.0</v>
      </c>
    </row>
    <row r="3799">
      <c r="A3799" s="221">
        <v>3571.0</v>
      </c>
      <c r="B3799" s="221">
        <v>36.0</v>
      </c>
      <c r="C3799" s="221">
        <v>282967.0</v>
      </c>
    </row>
    <row r="3800">
      <c r="A3800" s="221">
        <v>3571.0</v>
      </c>
      <c r="B3800" s="221">
        <v>37.0</v>
      </c>
      <c r="C3800" s="221">
        <v>38283.0</v>
      </c>
    </row>
    <row r="3801">
      <c r="A3801" s="221">
        <v>3571.0</v>
      </c>
      <c r="B3801" s="221">
        <v>38.0</v>
      </c>
      <c r="C3801" s="221">
        <v>11473.0</v>
      </c>
    </row>
    <row r="3802">
      <c r="A3802" s="221">
        <v>3571.0</v>
      </c>
      <c r="B3802" s="221">
        <v>39.0</v>
      </c>
      <c r="C3802" s="221">
        <v>4034.0</v>
      </c>
    </row>
    <row r="3803">
      <c r="A3803" s="221">
        <v>3571.0</v>
      </c>
      <c r="B3803" s="221">
        <v>40.0</v>
      </c>
      <c r="C3803" s="221">
        <v>1580.0</v>
      </c>
    </row>
    <row r="3804">
      <c r="A3804" s="221">
        <v>3571.0</v>
      </c>
      <c r="B3804" s="221">
        <v>2871.0</v>
      </c>
      <c r="C3804" s="221">
        <v>11.0</v>
      </c>
    </row>
    <row r="3805">
      <c r="A3805" s="221">
        <v>3571.0</v>
      </c>
      <c r="B3805" s="221">
        <v>2875.0</v>
      </c>
      <c r="C3805" s="221">
        <v>22.0</v>
      </c>
    </row>
    <row r="3806">
      <c r="A3806" s="221">
        <v>3571.0</v>
      </c>
      <c r="B3806" s="221">
        <v>2876.0</v>
      </c>
      <c r="C3806" s="221">
        <v>6.0</v>
      </c>
    </row>
    <row r="3807">
      <c r="A3807" s="221">
        <v>3571.0</v>
      </c>
      <c r="B3807" s="221">
        <v>9848.0</v>
      </c>
      <c r="C3807" s="221">
        <v>800.0</v>
      </c>
    </row>
    <row r="3808">
      <c r="A3808" s="221">
        <v>3571.0</v>
      </c>
      <c r="B3808" s="221">
        <v>11399.0</v>
      </c>
      <c r="C3808" s="221">
        <v>2678.0</v>
      </c>
    </row>
    <row r="3809">
      <c r="A3809" s="221">
        <v>3571.0</v>
      </c>
      <c r="B3809" s="221">
        <v>11691.0</v>
      </c>
      <c r="C3809" s="221">
        <v>2575.0</v>
      </c>
    </row>
    <row r="3810">
      <c r="A3810" s="221">
        <v>3573.0</v>
      </c>
      <c r="B3810" s="221">
        <v>34.0</v>
      </c>
      <c r="C3810" s="221">
        <v>2603723.0</v>
      </c>
    </row>
    <row r="3811">
      <c r="A3811" s="221">
        <v>3573.0</v>
      </c>
      <c r="B3811" s="221">
        <v>35.0</v>
      </c>
      <c r="C3811" s="221">
        <v>624357.0</v>
      </c>
    </row>
    <row r="3812">
      <c r="A3812" s="221">
        <v>3573.0</v>
      </c>
      <c r="B3812" s="221">
        <v>36.0</v>
      </c>
      <c r="C3812" s="221">
        <v>249990.0</v>
      </c>
    </row>
    <row r="3813">
      <c r="A3813" s="221">
        <v>3573.0</v>
      </c>
      <c r="B3813" s="221">
        <v>37.0</v>
      </c>
      <c r="C3813" s="221">
        <v>33740.0</v>
      </c>
    </row>
    <row r="3814">
      <c r="A3814" s="221">
        <v>3573.0</v>
      </c>
      <c r="B3814" s="221">
        <v>38.0</v>
      </c>
      <c r="C3814" s="221">
        <v>9433.0</v>
      </c>
    </row>
    <row r="3815">
      <c r="A3815" s="221">
        <v>3573.0</v>
      </c>
      <c r="B3815" s="221">
        <v>39.0</v>
      </c>
      <c r="C3815" s="221">
        <v>3646.0</v>
      </c>
    </row>
    <row r="3816">
      <c r="A3816" s="221">
        <v>3573.0</v>
      </c>
      <c r="B3816" s="221">
        <v>40.0</v>
      </c>
      <c r="C3816" s="221">
        <v>1280.0</v>
      </c>
    </row>
    <row r="3817">
      <c r="A3817" s="221">
        <v>3573.0</v>
      </c>
      <c r="B3817" s="221">
        <v>2871.0</v>
      </c>
      <c r="C3817" s="221">
        <v>11.0</v>
      </c>
    </row>
    <row r="3818">
      <c r="A3818" s="221">
        <v>3573.0</v>
      </c>
      <c r="B3818" s="221">
        <v>2875.0</v>
      </c>
      <c r="C3818" s="221">
        <v>22.0</v>
      </c>
    </row>
    <row r="3819">
      <c r="A3819" s="221">
        <v>3573.0</v>
      </c>
      <c r="B3819" s="221">
        <v>2876.0</v>
      </c>
      <c r="C3819" s="221">
        <v>6.0</v>
      </c>
    </row>
    <row r="3820">
      <c r="A3820" s="221">
        <v>3573.0</v>
      </c>
      <c r="B3820" s="221">
        <v>9848.0</v>
      </c>
      <c r="C3820" s="221">
        <v>369.0</v>
      </c>
    </row>
    <row r="3821">
      <c r="A3821" s="221">
        <v>3573.0</v>
      </c>
      <c r="B3821" s="221">
        <v>11399.0</v>
      </c>
      <c r="C3821" s="221">
        <v>3139.0</v>
      </c>
    </row>
    <row r="3822">
      <c r="A3822" s="221">
        <v>3573.0</v>
      </c>
      <c r="B3822" s="221">
        <v>11691.0</v>
      </c>
      <c r="C3822" s="221">
        <v>2486.0</v>
      </c>
    </row>
    <row r="3823">
      <c r="A3823" s="221">
        <v>3575.0</v>
      </c>
      <c r="B3823" s="221">
        <v>34.0</v>
      </c>
      <c r="C3823" s="221">
        <v>2201418.0</v>
      </c>
    </row>
    <row r="3824">
      <c r="A3824" s="221">
        <v>3575.0</v>
      </c>
      <c r="B3824" s="221">
        <v>35.0</v>
      </c>
      <c r="C3824" s="221">
        <v>434123.0</v>
      </c>
    </row>
    <row r="3825">
      <c r="A3825" s="221">
        <v>3575.0</v>
      </c>
      <c r="B3825" s="221">
        <v>36.0</v>
      </c>
      <c r="C3825" s="221">
        <v>110079.0</v>
      </c>
    </row>
    <row r="3826">
      <c r="A3826" s="221">
        <v>3575.0</v>
      </c>
      <c r="B3826" s="221">
        <v>37.0</v>
      </c>
      <c r="C3826" s="221">
        <v>45664.0</v>
      </c>
    </row>
    <row r="3827">
      <c r="A3827" s="221">
        <v>3575.0</v>
      </c>
      <c r="B3827" s="221">
        <v>38.0</v>
      </c>
      <c r="C3827" s="221">
        <v>7656.0</v>
      </c>
    </row>
    <row r="3828">
      <c r="A3828" s="221">
        <v>3575.0</v>
      </c>
      <c r="B3828" s="221">
        <v>39.0</v>
      </c>
      <c r="C3828" s="221">
        <v>2268.0</v>
      </c>
    </row>
    <row r="3829">
      <c r="A3829" s="221">
        <v>3575.0</v>
      </c>
      <c r="B3829" s="221">
        <v>40.0</v>
      </c>
      <c r="C3829" s="221">
        <v>1528.0</v>
      </c>
    </row>
    <row r="3830">
      <c r="A3830" s="221">
        <v>3575.0</v>
      </c>
      <c r="B3830" s="221">
        <v>2867.0</v>
      </c>
      <c r="C3830" s="221">
        <v>11.0</v>
      </c>
    </row>
    <row r="3831">
      <c r="A3831" s="221">
        <v>3575.0</v>
      </c>
      <c r="B3831" s="221">
        <v>2868.0</v>
      </c>
      <c r="C3831" s="221">
        <v>6.0</v>
      </c>
    </row>
    <row r="3832">
      <c r="A3832" s="221">
        <v>3575.0</v>
      </c>
      <c r="B3832" s="221">
        <v>2869.0</v>
      </c>
      <c r="C3832" s="221">
        <v>22.0</v>
      </c>
    </row>
    <row r="3833">
      <c r="A3833" s="221">
        <v>3575.0</v>
      </c>
      <c r="B3833" s="221">
        <v>9838.0</v>
      </c>
      <c r="C3833" s="221">
        <v>38.0</v>
      </c>
    </row>
    <row r="3834">
      <c r="A3834" s="221">
        <v>3575.0</v>
      </c>
      <c r="B3834" s="221">
        <v>11539.0</v>
      </c>
      <c r="C3834" s="221">
        <v>18.0</v>
      </c>
    </row>
    <row r="3835">
      <c r="A3835" s="221">
        <v>3575.0</v>
      </c>
      <c r="B3835" s="221">
        <v>11554.0</v>
      </c>
      <c r="C3835" s="221">
        <v>60.0</v>
      </c>
    </row>
    <row r="3836">
      <c r="A3836" s="221">
        <v>3576.0</v>
      </c>
      <c r="B3836" s="221">
        <v>34.0</v>
      </c>
      <c r="C3836" s="221">
        <v>1677.0</v>
      </c>
    </row>
    <row r="3837">
      <c r="A3837" s="221">
        <v>3576.0</v>
      </c>
      <c r="B3837" s="221">
        <v>35.0</v>
      </c>
      <c r="C3837" s="221">
        <v>561.0</v>
      </c>
    </row>
    <row r="3838">
      <c r="A3838" s="221">
        <v>3576.0</v>
      </c>
      <c r="B3838" s="221">
        <v>36.0</v>
      </c>
      <c r="C3838" s="221">
        <v>488.0</v>
      </c>
    </row>
    <row r="3839">
      <c r="A3839" s="221">
        <v>3576.0</v>
      </c>
      <c r="B3839" s="221">
        <v>37.0</v>
      </c>
      <c r="C3839" s="221">
        <v>404.0</v>
      </c>
    </row>
    <row r="3840">
      <c r="A3840" s="221">
        <v>3576.0</v>
      </c>
      <c r="B3840" s="221">
        <v>38.0</v>
      </c>
      <c r="C3840" s="221">
        <v>6.0</v>
      </c>
    </row>
    <row r="3841">
      <c r="A3841" s="221">
        <v>3578.0</v>
      </c>
      <c r="B3841" s="221">
        <v>34.0</v>
      </c>
      <c r="C3841" s="221">
        <v>1677.0</v>
      </c>
    </row>
    <row r="3842">
      <c r="A3842" s="221">
        <v>3578.0</v>
      </c>
      <c r="B3842" s="221">
        <v>35.0</v>
      </c>
      <c r="C3842" s="221">
        <v>561.0</v>
      </c>
    </row>
    <row r="3843">
      <c r="A3843" s="221">
        <v>3578.0</v>
      </c>
      <c r="B3843" s="221">
        <v>36.0</v>
      </c>
      <c r="C3843" s="221">
        <v>488.0</v>
      </c>
    </row>
    <row r="3844">
      <c r="A3844" s="221">
        <v>3578.0</v>
      </c>
      <c r="B3844" s="221">
        <v>37.0</v>
      </c>
      <c r="C3844" s="221">
        <v>404.0</v>
      </c>
    </row>
    <row r="3845">
      <c r="A3845" s="221">
        <v>3578.0</v>
      </c>
      <c r="B3845" s="221">
        <v>38.0</v>
      </c>
      <c r="C3845" s="221">
        <v>6.0</v>
      </c>
    </row>
    <row r="3846">
      <c r="A3846" s="221">
        <v>3578.0</v>
      </c>
      <c r="B3846" s="221">
        <v>9838.0</v>
      </c>
      <c r="C3846" s="221">
        <v>24.0</v>
      </c>
    </row>
    <row r="3847">
      <c r="A3847" s="221">
        <v>3578.0</v>
      </c>
      <c r="B3847" s="221">
        <v>11399.0</v>
      </c>
      <c r="C3847" s="221">
        <v>6.0</v>
      </c>
    </row>
    <row r="3848">
      <c r="A3848" s="221">
        <v>3578.0</v>
      </c>
      <c r="B3848" s="221">
        <v>11539.0</v>
      </c>
      <c r="C3848" s="221">
        <v>6.0</v>
      </c>
    </row>
    <row r="3849">
      <c r="A3849" s="221">
        <v>3578.0</v>
      </c>
      <c r="B3849" s="221">
        <v>11554.0</v>
      </c>
      <c r="C3849" s="221">
        <v>12.0</v>
      </c>
    </row>
    <row r="3850">
      <c r="A3850" s="221">
        <v>3581.0</v>
      </c>
      <c r="B3850" s="221">
        <v>3585.0</v>
      </c>
      <c r="C3850" s="221">
        <v>1.0</v>
      </c>
    </row>
    <row r="3851">
      <c r="A3851" s="221">
        <v>3585.0</v>
      </c>
      <c r="B3851" s="221">
        <v>3583.0</v>
      </c>
      <c r="C3851" s="221">
        <v>1.0</v>
      </c>
    </row>
    <row r="3852">
      <c r="A3852" s="221">
        <v>3585.0</v>
      </c>
      <c r="B3852" s="221">
        <v>3584.0</v>
      </c>
      <c r="C3852" s="221">
        <v>1.0</v>
      </c>
    </row>
    <row r="3853">
      <c r="A3853" s="221">
        <v>3585.0</v>
      </c>
      <c r="B3853" s="221">
        <v>22175.0</v>
      </c>
      <c r="C3853" s="221">
        <v>1.0</v>
      </c>
    </row>
    <row r="3854">
      <c r="A3854" s="221">
        <v>3586.0</v>
      </c>
      <c r="B3854" s="221">
        <v>34.0</v>
      </c>
      <c r="C3854" s="221">
        <v>896.0</v>
      </c>
    </row>
    <row r="3855">
      <c r="A3855" s="221">
        <v>3586.0</v>
      </c>
      <c r="B3855" s="221">
        <v>35.0</v>
      </c>
      <c r="C3855" s="221">
        <v>3.0</v>
      </c>
    </row>
    <row r="3856">
      <c r="A3856" s="221">
        <v>3586.0</v>
      </c>
      <c r="B3856" s="221">
        <v>36.0</v>
      </c>
      <c r="C3856" s="221">
        <v>112.0</v>
      </c>
    </row>
    <row r="3857">
      <c r="A3857" s="221">
        <v>3586.0</v>
      </c>
      <c r="B3857" s="221">
        <v>37.0</v>
      </c>
      <c r="C3857" s="221">
        <v>1.0</v>
      </c>
    </row>
    <row r="3858">
      <c r="A3858" s="221">
        <v>3588.0</v>
      </c>
      <c r="B3858" s="221">
        <v>34.0</v>
      </c>
      <c r="C3858" s="221">
        <v>896.0</v>
      </c>
    </row>
    <row r="3859">
      <c r="A3859" s="221">
        <v>3588.0</v>
      </c>
      <c r="B3859" s="221">
        <v>35.0</v>
      </c>
      <c r="C3859" s="221">
        <v>3.0</v>
      </c>
    </row>
    <row r="3860">
      <c r="A3860" s="221">
        <v>3588.0</v>
      </c>
      <c r="B3860" s="221">
        <v>36.0</v>
      </c>
      <c r="C3860" s="221">
        <v>112.0</v>
      </c>
    </row>
    <row r="3861">
      <c r="A3861" s="221">
        <v>3588.0</v>
      </c>
      <c r="B3861" s="221">
        <v>37.0</v>
      </c>
      <c r="C3861" s="221">
        <v>1.0</v>
      </c>
    </row>
    <row r="3862">
      <c r="A3862" s="221">
        <v>3588.0</v>
      </c>
      <c r="B3862" s="221">
        <v>9840.0</v>
      </c>
      <c r="C3862" s="221">
        <v>3.0</v>
      </c>
    </row>
    <row r="3863">
      <c r="A3863" s="221">
        <v>3588.0</v>
      </c>
      <c r="B3863" s="221">
        <v>11399.0</v>
      </c>
      <c r="C3863" s="221">
        <v>1.0</v>
      </c>
    </row>
    <row r="3864">
      <c r="A3864" s="221">
        <v>3588.0</v>
      </c>
      <c r="B3864" s="221">
        <v>11557.0</v>
      </c>
      <c r="C3864" s="221">
        <v>3.0</v>
      </c>
    </row>
    <row r="3865">
      <c r="A3865" s="221">
        <v>3596.0</v>
      </c>
      <c r="B3865" s="221">
        <v>34.0</v>
      </c>
      <c r="C3865" s="221">
        <v>1506.0</v>
      </c>
    </row>
    <row r="3866">
      <c r="A3866" s="221">
        <v>3596.0</v>
      </c>
      <c r="B3866" s="221">
        <v>35.0</v>
      </c>
      <c r="C3866" s="221">
        <v>924.0</v>
      </c>
    </row>
    <row r="3867">
      <c r="A3867" s="221">
        <v>3596.0</v>
      </c>
      <c r="B3867" s="221">
        <v>36.0</v>
      </c>
      <c r="C3867" s="221">
        <v>108.0</v>
      </c>
    </row>
    <row r="3868">
      <c r="A3868" s="221">
        <v>3598.0</v>
      </c>
      <c r="B3868" s="221">
        <v>34.0</v>
      </c>
      <c r="C3868" s="221">
        <v>1506.0</v>
      </c>
    </row>
    <row r="3869">
      <c r="A3869" s="221">
        <v>3598.0</v>
      </c>
      <c r="B3869" s="221">
        <v>35.0</v>
      </c>
      <c r="C3869" s="221">
        <v>924.0</v>
      </c>
    </row>
    <row r="3870">
      <c r="A3870" s="221">
        <v>3598.0</v>
      </c>
      <c r="B3870" s="221">
        <v>36.0</v>
      </c>
      <c r="C3870" s="221">
        <v>108.0</v>
      </c>
    </row>
    <row r="3871">
      <c r="A3871" s="221">
        <v>3598.0</v>
      </c>
      <c r="B3871" s="221">
        <v>9840.0</v>
      </c>
      <c r="C3871" s="221">
        <v>6.0</v>
      </c>
    </row>
    <row r="3872">
      <c r="A3872" s="221">
        <v>3598.0</v>
      </c>
      <c r="B3872" s="221">
        <v>11399.0</v>
      </c>
      <c r="C3872" s="221">
        <v>3.0</v>
      </c>
    </row>
    <row r="3873">
      <c r="A3873" s="221">
        <v>3598.0</v>
      </c>
      <c r="B3873" s="221">
        <v>11557.0</v>
      </c>
      <c r="C3873" s="221">
        <v>6.0</v>
      </c>
    </row>
    <row r="3874">
      <c r="A3874" s="221">
        <v>3606.0</v>
      </c>
      <c r="B3874" s="221">
        <v>34.0</v>
      </c>
      <c r="C3874" s="221">
        <v>4318.0</v>
      </c>
    </row>
    <row r="3875">
      <c r="A3875" s="221">
        <v>3606.0</v>
      </c>
      <c r="B3875" s="221">
        <v>35.0</v>
      </c>
      <c r="C3875" s="221">
        <v>3256.0</v>
      </c>
    </row>
    <row r="3876">
      <c r="A3876" s="221">
        <v>3606.0</v>
      </c>
      <c r="B3876" s="221">
        <v>36.0</v>
      </c>
      <c r="C3876" s="221">
        <v>1.0</v>
      </c>
    </row>
    <row r="3877">
      <c r="A3877" s="221">
        <v>3608.0</v>
      </c>
      <c r="B3877" s="221">
        <v>34.0</v>
      </c>
      <c r="C3877" s="221">
        <v>4318.0</v>
      </c>
    </row>
    <row r="3878">
      <c r="A3878" s="221">
        <v>3608.0</v>
      </c>
      <c r="B3878" s="221">
        <v>35.0</v>
      </c>
      <c r="C3878" s="221">
        <v>3256.0</v>
      </c>
    </row>
    <row r="3879">
      <c r="A3879" s="221">
        <v>3608.0</v>
      </c>
      <c r="B3879" s="221">
        <v>36.0</v>
      </c>
      <c r="C3879" s="221">
        <v>1.0</v>
      </c>
    </row>
    <row r="3880">
      <c r="A3880" s="221">
        <v>3608.0</v>
      </c>
      <c r="B3880" s="221">
        <v>9840.0</v>
      </c>
      <c r="C3880" s="221">
        <v>12.0</v>
      </c>
    </row>
    <row r="3881">
      <c r="A3881" s="221">
        <v>3608.0</v>
      </c>
      <c r="B3881" s="221">
        <v>11399.0</v>
      </c>
      <c r="C3881" s="221">
        <v>5.0</v>
      </c>
    </row>
    <row r="3882">
      <c r="A3882" s="221">
        <v>3608.0</v>
      </c>
      <c r="B3882" s="221">
        <v>11557.0</v>
      </c>
      <c r="C3882" s="221">
        <v>12.0</v>
      </c>
    </row>
    <row r="3883">
      <c r="A3883" s="221">
        <v>3616.0</v>
      </c>
      <c r="B3883" s="221">
        <v>34.0</v>
      </c>
      <c r="C3883" s="221">
        <v>1584252.0</v>
      </c>
    </row>
    <row r="3884">
      <c r="A3884" s="221">
        <v>3616.0</v>
      </c>
      <c r="B3884" s="221">
        <v>35.0</v>
      </c>
      <c r="C3884" s="221">
        <v>255562.0</v>
      </c>
    </row>
    <row r="3885">
      <c r="A3885" s="221">
        <v>3616.0</v>
      </c>
      <c r="B3885" s="221">
        <v>36.0</v>
      </c>
      <c r="C3885" s="221">
        <v>131202.0</v>
      </c>
    </row>
    <row r="3886">
      <c r="A3886" s="221">
        <v>3616.0</v>
      </c>
      <c r="B3886" s="221">
        <v>37.0</v>
      </c>
      <c r="C3886" s="221">
        <v>32193.0</v>
      </c>
    </row>
    <row r="3887">
      <c r="A3887" s="221">
        <v>3616.0</v>
      </c>
      <c r="B3887" s="221">
        <v>38.0</v>
      </c>
      <c r="C3887" s="221">
        <v>8680.0</v>
      </c>
    </row>
    <row r="3888">
      <c r="A3888" s="221">
        <v>3616.0</v>
      </c>
      <c r="B3888" s="221">
        <v>39.0</v>
      </c>
      <c r="C3888" s="221">
        <v>2172.0</v>
      </c>
    </row>
    <row r="3889">
      <c r="A3889" s="221">
        <v>3616.0</v>
      </c>
      <c r="B3889" s="221">
        <v>40.0</v>
      </c>
      <c r="C3889" s="221">
        <v>1758.0</v>
      </c>
    </row>
    <row r="3890">
      <c r="A3890" s="221">
        <v>3618.0</v>
      </c>
      <c r="B3890" s="221">
        <v>34.0</v>
      </c>
      <c r="C3890" s="221">
        <v>1584252.0</v>
      </c>
    </row>
    <row r="3891">
      <c r="A3891" s="221">
        <v>3618.0</v>
      </c>
      <c r="B3891" s="221">
        <v>35.0</v>
      </c>
      <c r="C3891" s="221">
        <v>255562.0</v>
      </c>
    </row>
    <row r="3892">
      <c r="A3892" s="221">
        <v>3618.0</v>
      </c>
      <c r="B3892" s="221">
        <v>36.0</v>
      </c>
      <c r="C3892" s="221">
        <v>131202.0</v>
      </c>
    </row>
    <row r="3893">
      <c r="A3893" s="221">
        <v>3618.0</v>
      </c>
      <c r="B3893" s="221">
        <v>37.0</v>
      </c>
      <c r="C3893" s="221">
        <v>32193.0</v>
      </c>
    </row>
    <row r="3894">
      <c r="A3894" s="221">
        <v>3618.0</v>
      </c>
      <c r="B3894" s="221">
        <v>38.0</v>
      </c>
      <c r="C3894" s="221">
        <v>8680.0</v>
      </c>
    </row>
    <row r="3895">
      <c r="A3895" s="221">
        <v>3618.0</v>
      </c>
      <c r="B3895" s="221">
        <v>39.0</v>
      </c>
      <c r="C3895" s="221">
        <v>2172.0</v>
      </c>
    </row>
    <row r="3896">
      <c r="A3896" s="221">
        <v>3618.0</v>
      </c>
      <c r="B3896" s="221">
        <v>40.0</v>
      </c>
      <c r="C3896" s="221">
        <v>1758.0</v>
      </c>
    </row>
    <row r="3897">
      <c r="A3897" s="221">
        <v>3618.0</v>
      </c>
      <c r="B3897" s="221">
        <v>9840.0</v>
      </c>
      <c r="C3897" s="221">
        <v>820.0</v>
      </c>
    </row>
    <row r="3898">
      <c r="A3898" s="221">
        <v>3618.0</v>
      </c>
      <c r="B3898" s="221">
        <v>11399.0</v>
      </c>
      <c r="C3898" s="221">
        <v>535.0</v>
      </c>
    </row>
    <row r="3899">
      <c r="A3899" s="221">
        <v>3618.0</v>
      </c>
      <c r="B3899" s="221">
        <v>11557.0</v>
      </c>
      <c r="C3899" s="221">
        <v>1368.0</v>
      </c>
    </row>
    <row r="3900">
      <c r="A3900" s="221">
        <v>3653.0</v>
      </c>
      <c r="B3900" s="221">
        <v>34.0</v>
      </c>
      <c r="C3900" s="221">
        <v>511.0</v>
      </c>
    </row>
    <row r="3901">
      <c r="A3901" s="221">
        <v>3653.0</v>
      </c>
      <c r="B3901" s="221">
        <v>35.0</v>
      </c>
      <c r="C3901" s="221">
        <v>6993.0</v>
      </c>
    </row>
    <row r="3902">
      <c r="A3902" s="221">
        <v>3653.0</v>
      </c>
      <c r="B3902" s="221">
        <v>39.0</v>
      </c>
      <c r="C3902" s="221">
        <v>8.0</v>
      </c>
    </row>
    <row r="3903">
      <c r="A3903" s="221">
        <v>3653.0</v>
      </c>
      <c r="B3903" s="221">
        <v>40.0</v>
      </c>
      <c r="C3903" s="221">
        <v>18.0</v>
      </c>
    </row>
    <row r="3904">
      <c r="A3904" s="221">
        <v>3655.0</v>
      </c>
      <c r="B3904" s="221">
        <v>34.0</v>
      </c>
      <c r="C3904" s="221">
        <v>511.0</v>
      </c>
    </row>
    <row r="3905">
      <c r="A3905" s="221">
        <v>3655.0</v>
      </c>
      <c r="B3905" s="221">
        <v>35.0</v>
      </c>
      <c r="C3905" s="221">
        <v>6993.0</v>
      </c>
    </row>
    <row r="3906">
      <c r="A3906" s="221">
        <v>3655.0</v>
      </c>
      <c r="B3906" s="221">
        <v>39.0</v>
      </c>
      <c r="C3906" s="221">
        <v>8.0</v>
      </c>
    </row>
    <row r="3907">
      <c r="A3907" s="221">
        <v>3655.0</v>
      </c>
      <c r="B3907" s="221">
        <v>40.0</v>
      </c>
      <c r="C3907" s="221">
        <v>18.0</v>
      </c>
    </row>
    <row r="3908">
      <c r="A3908" s="221">
        <v>3655.0</v>
      </c>
      <c r="B3908" s="221">
        <v>9848.0</v>
      </c>
      <c r="C3908" s="221">
        <v>6.0</v>
      </c>
    </row>
    <row r="3909">
      <c r="A3909" s="221">
        <v>3655.0</v>
      </c>
      <c r="B3909" s="221">
        <v>11399.0</v>
      </c>
      <c r="C3909" s="221">
        <v>5.0</v>
      </c>
    </row>
    <row r="3910">
      <c r="A3910" s="221">
        <v>3655.0</v>
      </c>
      <c r="B3910" s="221">
        <v>11538.0</v>
      </c>
      <c r="C3910" s="221">
        <v>3.0</v>
      </c>
    </row>
    <row r="3911">
      <c r="A3911" s="221">
        <v>3663.0</v>
      </c>
      <c r="B3911" s="221">
        <v>34.0</v>
      </c>
      <c r="C3911" s="221">
        <v>518.0</v>
      </c>
    </row>
    <row r="3912">
      <c r="A3912" s="221">
        <v>3663.0</v>
      </c>
      <c r="B3912" s="221">
        <v>35.0</v>
      </c>
      <c r="C3912" s="221">
        <v>7007.0</v>
      </c>
    </row>
    <row r="3913">
      <c r="A3913" s="221">
        <v>3663.0</v>
      </c>
      <c r="B3913" s="221">
        <v>38.0</v>
      </c>
      <c r="C3913" s="221">
        <v>2.0</v>
      </c>
    </row>
    <row r="3914">
      <c r="A3914" s="221">
        <v>3663.0</v>
      </c>
      <c r="B3914" s="221">
        <v>39.0</v>
      </c>
      <c r="C3914" s="221">
        <v>24.0</v>
      </c>
    </row>
    <row r="3915">
      <c r="A3915" s="221">
        <v>3663.0</v>
      </c>
      <c r="B3915" s="221">
        <v>40.0</v>
      </c>
      <c r="C3915" s="221">
        <v>64.0</v>
      </c>
    </row>
    <row r="3916">
      <c r="A3916" s="221">
        <v>3665.0</v>
      </c>
      <c r="B3916" s="221">
        <v>34.0</v>
      </c>
      <c r="C3916" s="221">
        <v>518.0</v>
      </c>
    </row>
    <row r="3917">
      <c r="A3917" s="221">
        <v>3665.0</v>
      </c>
      <c r="B3917" s="221">
        <v>35.0</v>
      </c>
      <c r="C3917" s="221">
        <v>7007.0</v>
      </c>
    </row>
    <row r="3918">
      <c r="A3918" s="221">
        <v>3665.0</v>
      </c>
      <c r="B3918" s="221">
        <v>38.0</v>
      </c>
      <c r="C3918" s="221">
        <v>2.0</v>
      </c>
    </row>
    <row r="3919">
      <c r="A3919" s="221">
        <v>3665.0</v>
      </c>
      <c r="B3919" s="221">
        <v>39.0</v>
      </c>
      <c r="C3919" s="221">
        <v>24.0</v>
      </c>
    </row>
    <row r="3920">
      <c r="A3920" s="221">
        <v>3665.0</v>
      </c>
      <c r="B3920" s="221">
        <v>40.0</v>
      </c>
      <c r="C3920" s="221">
        <v>64.0</v>
      </c>
    </row>
    <row r="3921">
      <c r="A3921" s="221">
        <v>3665.0</v>
      </c>
      <c r="B3921" s="221">
        <v>9848.0</v>
      </c>
      <c r="C3921" s="221">
        <v>12.0</v>
      </c>
    </row>
    <row r="3922">
      <c r="A3922" s="221">
        <v>3665.0</v>
      </c>
      <c r="B3922" s="221">
        <v>11399.0</v>
      </c>
      <c r="C3922" s="221">
        <v>8.0</v>
      </c>
    </row>
    <row r="3923">
      <c r="A3923" s="221">
        <v>3665.0</v>
      </c>
      <c r="B3923" s="221">
        <v>11538.0</v>
      </c>
      <c r="C3923" s="221">
        <v>6.0</v>
      </c>
    </row>
    <row r="3924">
      <c r="A3924" s="221">
        <v>3733.0</v>
      </c>
      <c r="B3924" s="221">
        <v>34.0</v>
      </c>
      <c r="C3924" s="221">
        <v>11.0</v>
      </c>
    </row>
    <row r="3925">
      <c r="A3925" s="221">
        <v>3733.0</v>
      </c>
      <c r="B3925" s="221">
        <v>36.0</v>
      </c>
      <c r="C3925" s="221">
        <v>2.0</v>
      </c>
    </row>
    <row r="3926">
      <c r="A3926" s="221">
        <v>3733.0</v>
      </c>
      <c r="B3926" s="221">
        <v>37.0</v>
      </c>
      <c r="C3926" s="221">
        <v>11.0</v>
      </c>
    </row>
    <row r="3927">
      <c r="A3927" s="221">
        <v>3735.0</v>
      </c>
      <c r="B3927" s="221">
        <v>34.0</v>
      </c>
      <c r="C3927" s="221">
        <v>11.0</v>
      </c>
    </row>
    <row r="3928">
      <c r="A3928" s="221">
        <v>3735.0</v>
      </c>
      <c r="B3928" s="221">
        <v>36.0</v>
      </c>
      <c r="C3928" s="221">
        <v>2.0</v>
      </c>
    </row>
    <row r="3929">
      <c r="A3929" s="221">
        <v>3735.0</v>
      </c>
      <c r="B3929" s="221">
        <v>37.0</v>
      </c>
      <c r="C3929" s="221">
        <v>11.0</v>
      </c>
    </row>
    <row r="3930">
      <c r="A3930" s="221">
        <v>3737.0</v>
      </c>
      <c r="B3930" s="221">
        <v>34.0</v>
      </c>
      <c r="C3930" s="221">
        <v>11.0</v>
      </c>
    </row>
    <row r="3931">
      <c r="A3931" s="221">
        <v>3737.0</v>
      </c>
      <c r="B3931" s="221">
        <v>36.0</v>
      </c>
      <c r="C3931" s="221">
        <v>2.0</v>
      </c>
    </row>
    <row r="3932">
      <c r="A3932" s="221">
        <v>3737.0</v>
      </c>
      <c r="B3932" s="221">
        <v>37.0</v>
      </c>
      <c r="C3932" s="221">
        <v>11.0</v>
      </c>
    </row>
    <row r="3933">
      <c r="A3933" s="221">
        <v>3756.0</v>
      </c>
      <c r="B3933" s="221">
        <v>34.0</v>
      </c>
      <c r="C3933" s="221">
        <v>1.0</v>
      </c>
    </row>
    <row r="3934">
      <c r="A3934" s="221">
        <v>3764.0</v>
      </c>
      <c r="B3934" s="221">
        <v>21009.0</v>
      </c>
      <c r="C3934" s="221">
        <v>111.0</v>
      </c>
    </row>
    <row r="3935">
      <c r="A3935" s="221">
        <v>3764.0</v>
      </c>
      <c r="B3935" s="221">
        <v>21013.0</v>
      </c>
      <c r="C3935" s="221">
        <v>556.0</v>
      </c>
    </row>
    <row r="3936">
      <c r="A3936" s="221">
        <v>3764.0</v>
      </c>
      <c r="B3936" s="221">
        <v>21017.0</v>
      </c>
      <c r="C3936" s="221">
        <v>222.0</v>
      </c>
    </row>
    <row r="3937">
      <c r="A3937" s="221">
        <v>3764.0</v>
      </c>
      <c r="B3937" s="221">
        <v>21019.0</v>
      </c>
      <c r="C3937" s="221">
        <v>444.0</v>
      </c>
    </row>
    <row r="3938">
      <c r="A3938" s="221">
        <v>3764.0</v>
      </c>
      <c r="B3938" s="221">
        <v>21021.0</v>
      </c>
      <c r="C3938" s="221">
        <v>111.0</v>
      </c>
    </row>
    <row r="3939">
      <c r="A3939" s="221">
        <v>3764.0</v>
      </c>
      <c r="B3939" s="221">
        <v>21023.0</v>
      </c>
      <c r="C3939" s="221">
        <v>556.0</v>
      </c>
    </row>
    <row r="3940">
      <c r="A3940" s="221">
        <v>3764.0</v>
      </c>
      <c r="B3940" s="221">
        <v>21025.0</v>
      </c>
      <c r="C3940" s="221">
        <v>556.0</v>
      </c>
    </row>
    <row r="3941">
      <c r="A3941" s="221">
        <v>3764.0</v>
      </c>
      <c r="B3941" s="221">
        <v>21035.0</v>
      </c>
      <c r="C3941" s="221">
        <v>556.0</v>
      </c>
    </row>
    <row r="3942">
      <c r="A3942" s="221">
        <v>3764.0</v>
      </c>
      <c r="B3942" s="221">
        <v>21037.0</v>
      </c>
      <c r="C3942" s="221">
        <v>333.0</v>
      </c>
    </row>
    <row r="3943">
      <c r="A3943" s="221">
        <v>3764.0</v>
      </c>
      <c r="B3943" s="221">
        <v>21041.0</v>
      </c>
      <c r="C3943" s="221">
        <v>556.0</v>
      </c>
    </row>
    <row r="3944">
      <c r="A3944" s="221">
        <v>3764.0</v>
      </c>
      <c r="B3944" s="221">
        <v>24545.0</v>
      </c>
      <c r="C3944" s="221">
        <v>556.0</v>
      </c>
    </row>
    <row r="3945">
      <c r="A3945" s="221">
        <v>3764.0</v>
      </c>
      <c r="B3945" s="221">
        <v>24547.0</v>
      </c>
      <c r="C3945" s="221">
        <v>556.0</v>
      </c>
    </row>
    <row r="3946">
      <c r="A3946" s="221">
        <v>3764.0</v>
      </c>
      <c r="B3946" s="221">
        <v>24556.0</v>
      </c>
      <c r="C3946" s="221">
        <v>556.0</v>
      </c>
    </row>
    <row r="3947">
      <c r="A3947" s="221">
        <v>3764.0</v>
      </c>
      <c r="B3947" s="221">
        <v>24558.0</v>
      </c>
      <c r="C3947" s="221">
        <v>556.0</v>
      </c>
    </row>
    <row r="3948">
      <c r="A3948" s="221">
        <v>3764.0</v>
      </c>
      <c r="B3948" s="221">
        <v>24560.0</v>
      </c>
      <c r="C3948" s="221">
        <v>556.0</v>
      </c>
    </row>
    <row r="3949">
      <c r="A3949" s="221">
        <v>3766.0</v>
      </c>
      <c r="B3949" s="221">
        <v>34.0</v>
      </c>
      <c r="C3949" s="221">
        <v>14444.0</v>
      </c>
    </row>
    <row r="3950">
      <c r="A3950" s="221">
        <v>3766.0</v>
      </c>
      <c r="B3950" s="221">
        <v>35.0</v>
      </c>
      <c r="C3950" s="221">
        <v>5111.0</v>
      </c>
    </row>
    <row r="3951">
      <c r="A3951" s="221">
        <v>3766.0</v>
      </c>
      <c r="B3951" s="221">
        <v>36.0</v>
      </c>
      <c r="C3951" s="221">
        <v>2778.0</v>
      </c>
    </row>
    <row r="3952">
      <c r="A3952" s="221">
        <v>3766.0</v>
      </c>
      <c r="B3952" s="221">
        <v>37.0</v>
      </c>
      <c r="C3952" s="221">
        <v>278.0</v>
      </c>
    </row>
    <row r="3953">
      <c r="A3953" s="221">
        <v>3766.0</v>
      </c>
      <c r="B3953" s="221">
        <v>38.0</v>
      </c>
      <c r="C3953" s="221">
        <v>83.0</v>
      </c>
    </row>
    <row r="3954">
      <c r="A3954" s="221">
        <v>3766.0</v>
      </c>
      <c r="B3954" s="221">
        <v>39.0</v>
      </c>
      <c r="C3954" s="221">
        <v>22.0</v>
      </c>
    </row>
    <row r="3955">
      <c r="A3955" s="221">
        <v>3766.0</v>
      </c>
      <c r="B3955" s="221">
        <v>40.0</v>
      </c>
      <c r="C3955" s="221">
        <v>8.0</v>
      </c>
    </row>
    <row r="3956">
      <c r="A3956" s="221">
        <v>3793.0</v>
      </c>
      <c r="B3956" s="221">
        <v>34.0</v>
      </c>
      <c r="C3956" s="221">
        <v>840.0</v>
      </c>
    </row>
    <row r="3957">
      <c r="A3957" s="221">
        <v>3793.0</v>
      </c>
      <c r="B3957" s="221">
        <v>35.0</v>
      </c>
      <c r="C3957" s="221">
        <v>183.0</v>
      </c>
    </row>
    <row r="3958">
      <c r="A3958" s="221">
        <v>3793.0</v>
      </c>
      <c r="B3958" s="221">
        <v>36.0</v>
      </c>
      <c r="C3958" s="221">
        <v>470.0</v>
      </c>
    </row>
    <row r="3959">
      <c r="A3959" s="221">
        <v>3793.0</v>
      </c>
      <c r="B3959" s="221">
        <v>37.0</v>
      </c>
      <c r="C3959" s="221">
        <v>4.0</v>
      </c>
    </row>
    <row r="3960">
      <c r="A3960" s="221">
        <v>3793.0</v>
      </c>
      <c r="B3960" s="221">
        <v>40.0</v>
      </c>
      <c r="C3960" s="221">
        <v>4.0</v>
      </c>
    </row>
    <row r="3961">
      <c r="A3961" s="221">
        <v>3829.0</v>
      </c>
      <c r="B3961" s="221">
        <v>34.0</v>
      </c>
      <c r="C3961" s="221">
        <v>1890.0</v>
      </c>
    </row>
    <row r="3962">
      <c r="A3962" s="221">
        <v>3829.0</v>
      </c>
      <c r="B3962" s="221">
        <v>35.0</v>
      </c>
      <c r="C3962" s="221">
        <v>456.0</v>
      </c>
    </row>
    <row r="3963">
      <c r="A3963" s="221">
        <v>3829.0</v>
      </c>
      <c r="B3963" s="221">
        <v>36.0</v>
      </c>
      <c r="C3963" s="221">
        <v>179.0</v>
      </c>
    </row>
    <row r="3964">
      <c r="A3964" s="221">
        <v>3829.0</v>
      </c>
      <c r="B3964" s="221">
        <v>37.0</v>
      </c>
      <c r="C3964" s="221">
        <v>6.0</v>
      </c>
    </row>
    <row r="3965">
      <c r="A3965" s="221">
        <v>3831.0</v>
      </c>
      <c r="B3965" s="221">
        <v>34.0</v>
      </c>
      <c r="C3965" s="221">
        <v>1890.0</v>
      </c>
    </row>
    <row r="3966">
      <c r="A3966" s="221">
        <v>3831.0</v>
      </c>
      <c r="B3966" s="221">
        <v>35.0</v>
      </c>
      <c r="C3966" s="221">
        <v>456.0</v>
      </c>
    </row>
    <row r="3967">
      <c r="A3967" s="221">
        <v>3831.0</v>
      </c>
      <c r="B3967" s="221">
        <v>36.0</v>
      </c>
      <c r="C3967" s="221">
        <v>179.0</v>
      </c>
    </row>
    <row r="3968">
      <c r="A3968" s="221">
        <v>3831.0</v>
      </c>
      <c r="B3968" s="221">
        <v>37.0</v>
      </c>
      <c r="C3968" s="221">
        <v>6.0</v>
      </c>
    </row>
    <row r="3969">
      <c r="A3969" s="221">
        <v>3831.0</v>
      </c>
      <c r="B3969" s="221">
        <v>3685.0</v>
      </c>
      <c r="C3969" s="221">
        <v>6.0</v>
      </c>
    </row>
    <row r="3970">
      <c r="A3970" s="221">
        <v>3831.0</v>
      </c>
      <c r="B3970" s="221">
        <v>11399.0</v>
      </c>
      <c r="C3970" s="221">
        <v>5.0</v>
      </c>
    </row>
    <row r="3971">
      <c r="A3971" s="221">
        <v>3831.0</v>
      </c>
      <c r="B3971" s="221">
        <v>11558.0</v>
      </c>
      <c r="C3971" s="221">
        <v>6.0</v>
      </c>
    </row>
    <row r="3972">
      <c r="A3972" s="221">
        <v>3839.0</v>
      </c>
      <c r="B3972" s="221">
        <v>34.0</v>
      </c>
      <c r="C3972" s="221">
        <v>3383.0</v>
      </c>
    </row>
    <row r="3973">
      <c r="A3973" s="221">
        <v>3839.0</v>
      </c>
      <c r="B3973" s="221">
        <v>35.0</v>
      </c>
      <c r="C3973" s="221">
        <v>2769.0</v>
      </c>
    </row>
    <row r="3974">
      <c r="A3974" s="221">
        <v>3839.0</v>
      </c>
      <c r="B3974" s="221">
        <v>36.0</v>
      </c>
      <c r="C3974" s="221">
        <v>181.0</v>
      </c>
    </row>
    <row r="3975">
      <c r="A3975" s="221">
        <v>3841.0</v>
      </c>
      <c r="B3975" s="221">
        <v>34.0</v>
      </c>
      <c r="C3975" s="221">
        <v>3383.0</v>
      </c>
    </row>
    <row r="3976">
      <c r="A3976" s="221">
        <v>3841.0</v>
      </c>
      <c r="B3976" s="221">
        <v>35.0</v>
      </c>
      <c r="C3976" s="221">
        <v>2769.0</v>
      </c>
    </row>
    <row r="3977">
      <c r="A3977" s="221">
        <v>3841.0</v>
      </c>
      <c r="B3977" s="221">
        <v>36.0</v>
      </c>
      <c r="C3977" s="221">
        <v>181.0</v>
      </c>
    </row>
    <row r="3978">
      <c r="A3978" s="221">
        <v>3841.0</v>
      </c>
      <c r="B3978" s="221">
        <v>3685.0</v>
      </c>
      <c r="C3978" s="221">
        <v>12.0</v>
      </c>
    </row>
    <row r="3979">
      <c r="A3979" s="221">
        <v>3841.0</v>
      </c>
      <c r="B3979" s="221">
        <v>11399.0</v>
      </c>
      <c r="C3979" s="221">
        <v>6.0</v>
      </c>
    </row>
    <row r="3980">
      <c r="A3980" s="221">
        <v>3841.0</v>
      </c>
      <c r="B3980" s="221">
        <v>11558.0</v>
      </c>
      <c r="C3980" s="221">
        <v>12.0</v>
      </c>
    </row>
    <row r="3981">
      <c r="A3981" s="221">
        <v>3849.0</v>
      </c>
      <c r="B3981" s="221">
        <v>34.0</v>
      </c>
      <c r="C3981" s="221">
        <v>204.0</v>
      </c>
    </row>
    <row r="3982">
      <c r="A3982" s="221">
        <v>3849.0</v>
      </c>
      <c r="B3982" s="221">
        <v>35.0</v>
      </c>
      <c r="C3982" s="221">
        <v>163.0</v>
      </c>
    </row>
    <row r="3983">
      <c r="A3983" s="221">
        <v>3849.0</v>
      </c>
      <c r="B3983" s="221">
        <v>36.0</v>
      </c>
      <c r="C3983" s="221">
        <v>9.0</v>
      </c>
    </row>
    <row r="3984">
      <c r="A3984" s="221">
        <v>3851.0</v>
      </c>
      <c r="B3984" s="221">
        <v>34.0</v>
      </c>
      <c r="C3984" s="221">
        <v>245.0</v>
      </c>
    </row>
    <row r="3985">
      <c r="A3985" s="221">
        <v>3851.0</v>
      </c>
      <c r="B3985" s="221">
        <v>35.0</v>
      </c>
      <c r="C3985" s="221">
        <v>186.0</v>
      </c>
    </row>
    <row r="3986">
      <c r="A3986" s="221">
        <v>3851.0</v>
      </c>
      <c r="B3986" s="221">
        <v>36.0</v>
      </c>
      <c r="C3986" s="221">
        <v>12.0</v>
      </c>
    </row>
    <row r="3987">
      <c r="A3987" s="221">
        <v>3851.0</v>
      </c>
      <c r="B3987" s="221">
        <v>38.0</v>
      </c>
      <c r="C3987" s="221">
        <v>4.0</v>
      </c>
    </row>
    <row r="3988">
      <c r="A3988" s="221">
        <v>3851.0</v>
      </c>
      <c r="B3988" s="221">
        <v>11399.0</v>
      </c>
      <c r="C3988" s="221">
        <v>1.0</v>
      </c>
    </row>
    <row r="3989">
      <c r="A3989" s="221">
        <v>3887.0</v>
      </c>
      <c r="B3989" s="221">
        <v>34.0</v>
      </c>
      <c r="C3989" s="221">
        <v>2398.0</v>
      </c>
    </row>
    <row r="3990">
      <c r="A3990" s="221">
        <v>3887.0</v>
      </c>
      <c r="B3990" s="221">
        <v>35.0</v>
      </c>
      <c r="C3990" s="221">
        <v>466.0</v>
      </c>
    </row>
    <row r="3991">
      <c r="A3991" s="221">
        <v>3887.0</v>
      </c>
      <c r="B3991" s="221">
        <v>36.0</v>
      </c>
      <c r="C3991" s="221">
        <v>179.0</v>
      </c>
    </row>
    <row r="3992">
      <c r="A3992" s="221">
        <v>3887.0</v>
      </c>
      <c r="B3992" s="221">
        <v>37.0</v>
      </c>
      <c r="C3992" s="221">
        <v>1.0</v>
      </c>
    </row>
    <row r="3993">
      <c r="A3993" s="221">
        <v>3887.0</v>
      </c>
      <c r="B3993" s="221">
        <v>38.0</v>
      </c>
      <c r="C3993" s="221">
        <v>4.0</v>
      </c>
    </row>
    <row r="3994">
      <c r="A3994" s="221">
        <v>3888.0</v>
      </c>
      <c r="B3994" s="221">
        <v>34.0</v>
      </c>
      <c r="C3994" s="221">
        <v>2398.0</v>
      </c>
    </row>
    <row r="3995">
      <c r="A3995" s="221">
        <v>3888.0</v>
      </c>
      <c r="B3995" s="221">
        <v>35.0</v>
      </c>
      <c r="C3995" s="221">
        <v>466.0</v>
      </c>
    </row>
    <row r="3996">
      <c r="A3996" s="221">
        <v>3888.0</v>
      </c>
      <c r="B3996" s="221">
        <v>36.0</v>
      </c>
      <c r="C3996" s="221">
        <v>179.0</v>
      </c>
    </row>
    <row r="3997">
      <c r="A3997" s="221">
        <v>3888.0</v>
      </c>
      <c r="B3997" s="221">
        <v>37.0</v>
      </c>
      <c r="C3997" s="221">
        <v>1.0</v>
      </c>
    </row>
    <row r="3998">
      <c r="A3998" s="221">
        <v>3888.0</v>
      </c>
      <c r="B3998" s="221">
        <v>38.0</v>
      </c>
      <c r="C3998" s="221">
        <v>4.0</v>
      </c>
    </row>
    <row r="3999">
      <c r="A3999" s="221">
        <v>3888.0</v>
      </c>
      <c r="B3999" s="221">
        <v>9842.0</v>
      </c>
      <c r="C3999" s="221">
        <v>24.0</v>
      </c>
    </row>
    <row r="4000">
      <c r="A4000" s="221">
        <v>3888.0</v>
      </c>
      <c r="B4000" s="221">
        <v>11399.0</v>
      </c>
      <c r="C4000" s="221">
        <v>1.0</v>
      </c>
    </row>
    <row r="4001">
      <c r="A4001" s="221">
        <v>3888.0</v>
      </c>
      <c r="B4001" s="221">
        <v>11541.0</v>
      </c>
      <c r="C4001" s="221">
        <v>5.0</v>
      </c>
    </row>
    <row r="4002">
      <c r="A4002" s="221">
        <v>3888.0</v>
      </c>
      <c r="B4002" s="221">
        <v>11553.0</v>
      </c>
      <c r="C4002" s="221">
        <v>3.0</v>
      </c>
    </row>
    <row r="4003">
      <c r="A4003" s="221">
        <v>3897.0</v>
      </c>
      <c r="B4003" s="221">
        <v>34.0</v>
      </c>
      <c r="C4003" s="221">
        <v>2800.0</v>
      </c>
    </row>
    <row r="4004">
      <c r="A4004" s="221">
        <v>3897.0</v>
      </c>
      <c r="B4004" s="221">
        <v>35.0</v>
      </c>
      <c r="C4004" s="221">
        <v>704.0</v>
      </c>
    </row>
    <row r="4005">
      <c r="A4005" s="221">
        <v>3897.0</v>
      </c>
      <c r="B4005" s="221">
        <v>36.0</v>
      </c>
      <c r="C4005" s="221">
        <v>146.0</v>
      </c>
    </row>
    <row r="4006">
      <c r="A4006" s="221">
        <v>3897.0</v>
      </c>
      <c r="B4006" s="221">
        <v>39.0</v>
      </c>
      <c r="C4006" s="221">
        <v>2.0</v>
      </c>
    </row>
    <row r="4007">
      <c r="A4007" s="221">
        <v>3899.0</v>
      </c>
      <c r="B4007" s="221">
        <v>34.0</v>
      </c>
      <c r="C4007" s="221">
        <v>3200.0</v>
      </c>
    </row>
    <row r="4008">
      <c r="A4008" s="221">
        <v>3899.0</v>
      </c>
      <c r="B4008" s="221">
        <v>35.0</v>
      </c>
      <c r="C4008" s="221">
        <v>1800.0</v>
      </c>
    </row>
    <row r="4009">
      <c r="A4009" s="221">
        <v>3899.0</v>
      </c>
      <c r="B4009" s="221">
        <v>36.0</v>
      </c>
      <c r="C4009" s="221">
        <v>50.0</v>
      </c>
    </row>
    <row r="4010">
      <c r="A4010" s="221">
        <v>3899.0</v>
      </c>
      <c r="B4010" s="221">
        <v>38.0</v>
      </c>
      <c r="C4010" s="221">
        <v>2.0</v>
      </c>
    </row>
    <row r="4011">
      <c r="A4011" s="221">
        <v>3899.0</v>
      </c>
      <c r="B4011" s="221">
        <v>39.0</v>
      </c>
      <c r="C4011" s="221">
        <v>2.0</v>
      </c>
    </row>
    <row r="4012">
      <c r="A4012" s="221">
        <v>3899.0</v>
      </c>
      <c r="B4012" s="221">
        <v>11399.0</v>
      </c>
      <c r="C4012" s="221">
        <v>1.0</v>
      </c>
    </row>
    <row r="4013">
      <c r="A4013" s="221">
        <v>3901.0</v>
      </c>
      <c r="B4013" s="221">
        <v>34.0</v>
      </c>
      <c r="C4013" s="221">
        <v>3214.0</v>
      </c>
    </row>
    <row r="4014">
      <c r="A4014" s="221">
        <v>3901.0</v>
      </c>
      <c r="B4014" s="221">
        <v>35.0</v>
      </c>
      <c r="C4014" s="221">
        <v>901.0</v>
      </c>
    </row>
    <row r="4015">
      <c r="A4015" s="221">
        <v>3901.0</v>
      </c>
      <c r="B4015" s="221">
        <v>36.0</v>
      </c>
      <c r="C4015" s="221">
        <v>5.0</v>
      </c>
    </row>
    <row r="4016">
      <c r="A4016" s="221">
        <v>3901.0</v>
      </c>
      <c r="B4016" s="221">
        <v>38.0</v>
      </c>
      <c r="C4016" s="221">
        <v>1.0</v>
      </c>
    </row>
    <row r="4017">
      <c r="A4017" s="221">
        <v>3901.0</v>
      </c>
      <c r="B4017" s="221">
        <v>40.0</v>
      </c>
      <c r="C4017" s="221">
        <v>1.0</v>
      </c>
    </row>
    <row r="4018">
      <c r="A4018" s="221">
        <v>3903.0</v>
      </c>
      <c r="B4018" s="221">
        <v>34.0</v>
      </c>
      <c r="C4018" s="221">
        <v>3200.0</v>
      </c>
    </row>
    <row r="4019">
      <c r="A4019" s="221">
        <v>3903.0</v>
      </c>
      <c r="B4019" s="221">
        <v>35.0</v>
      </c>
      <c r="C4019" s="221">
        <v>1800.0</v>
      </c>
    </row>
    <row r="4020">
      <c r="A4020" s="221">
        <v>3903.0</v>
      </c>
      <c r="B4020" s="221">
        <v>36.0</v>
      </c>
      <c r="C4020" s="221">
        <v>50.0</v>
      </c>
    </row>
    <row r="4021">
      <c r="A4021" s="221">
        <v>3903.0</v>
      </c>
      <c r="B4021" s="221">
        <v>38.0</v>
      </c>
      <c r="C4021" s="221">
        <v>2.0</v>
      </c>
    </row>
    <row r="4022">
      <c r="A4022" s="221">
        <v>3903.0</v>
      </c>
      <c r="B4022" s="221">
        <v>39.0</v>
      </c>
      <c r="C4022" s="221">
        <v>2.0</v>
      </c>
    </row>
    <row r="4023">
      <c r="A4023" s="221">
        <v>3903.0</v>
      </c>
      <c r="B4023" s="221">
        <v>11399.0</v>
      </c>
      <c r="C4023" s="221">
        <v>1.0</v>
      </c>
    </row>
    <row r="4024">
      <c r="A4024" s="221">
        <v>3907.0</v>
      </c>
      <c r="B4024" s="221">
        <v>34.0</v>
      </c>
      <c r="C4024" s="221">
        <v>3296.0</v>
      </c>
    </row>
    <row r="4025">
      <c r="A4025" s="221">
        <v>3907.0</v>
      </c>
      <c r="B4025" s="221">
        <v>35.0</v>
      </c>
      <c r="C4025" s="221">
        <v>1213.0</v>
      </c>
    </row>
    <row r="4026">
      <c r="A4026" s="221">
        <v>3907.0</v>
      </c>
      <c r="B4026" s="221">
        <v>38.0</v>
      </c>
      <c r="C4026" s="221">
        <v>1.0</v>
      </c>
    </row>
    <row r="4027">
      <c r="A4027" s="221">
        <v>3907.0</v>
      </c>
      <c r="B4027" s="221">
        <v>40.0</v>
      </c>
      <c r="C4027" s="221">
        <v>1.0</v>
      </c>
    </row>
    <row r="4028">
      <c r="A4028" s="221">
        <v>3909.0</v>
      </c>
      <c r="B4028" s="221">
        <v>34.0</v>
      </c>
      <c r="C4028" s="221">
        <v>3200.0</v>
      </c>
    </row>
    <row r="4029">
      <c r="A4029" s="221">
        <v>3909.0</v>
      </c>
      <c r="B4029" s="221">
        <v>35.0</v>
      </c>
      <c r="C4029" s="221">
        <v>1800.0</v>
      </c>
    </row>
    <row r="4030">
      <c r="A4030" s="221">
        <v>3909.0</v>
      </c>
      <c r="B4030" s="221">
        <v>36.0</v>
      </c>
      <c r="C4030" s="221">
        <v>50.0</v>
      </c>
    </row>
    <row r="4031">
      <c r="A4031" s="221">
        <v>3909.0</v>
      </c>
      <c r="B4031" s="221">
        <v>38.0</v>
      </c>
      <c r="C4031" s="221">
        <v>2.0</v>
      </c>
    </row>
    <row r="4032">
      <c r="A4032" s="221">
        <v>3909.0</v>
      </c>
      <c r="B4032" s="221">
        <v>39.0</v>
      </c>
      <c r="C4032" s="221">
        <v>2.0</v>
      </c>
    </row>
    <row r="4033">
      <c r="A4033" s="221">
        <v>3909.0</v>
      </c>
      <c r="B4033" s="221">
        <v>11399.0</v>
      </c>
      <c r="C4033" s="221">
        <v>1.0</v>
      </c>
    </row>
    <row r="4034">
      <c r="A4034" s="221">
        <v>3913.0</v>
      </c>
      <c r="B4034" s="221">
        <v>34.0</v>
      </c>
      <c r="C4034" s="221">
        <v>50.0</v>
      </c>
    </row>
    <row r="4035">
      <c r="A4035" s="221">
        <v>3913.0</v>
      </c>
      <c r="B4035" s="221">
        <v>35.0</v>
      </c>
      <c r="C4035" s="221">
        <v>529.0</v>
      </c>
    </row>
    <row r="4036">
      <c r="A4036" s="221">
        <v>3913.0</v>
      </c>
      <c r="B4036" s="221">
        <v>36.0</v>
      </c>
      <c r="C4036" s="221">
        <v>724.0</v>
      </c>
    </row>
    <row r="4037">
      <c r="A4037" s="221">
        <v>3915.0</v>
      </c>
      <c r="B4037" s="221">
        <v>34.0</v>
      </c>
      <c r="C4037" s="221">
        <v>3200.0</v>
      </c>
    </row>
    <row r="4038">
      <c r="A4038" s="221">
        <v>3915.0</v>
      </c>
      <c r="B4038" s="221">
        <v>35.0</v>
      </c>
      <c r="C4038" s="221">
        <v>1800.0</v>
      </c>
    </row>
    <row r="4039">
      <c r="A4039" s="221">
        <v>3915.0</v>
      </c>
      <c r="B4039" s="221">
        <v>36.0</v>
      </c>
      <c r="C4039" s="221">
        <v>50.0</v>
      </c>
    </row>
    <row r="4040">
      <c r="A4040" s="221">
        <v>3915.0</v>
      </c>
      <c r="B4040" s="221">
        <v>38.0</v>
      </c>
      <c r="C4040" s="221">
        <v>2.0</v>
      </c>
    </row>
    <row r="4041">
      <c r="A4041" s="221">
        <v>3915.0</v>
      </c>
      <c r="B4041" s="221">
        <v>39.0</v>
      </c>
      <c r="C4041" s="221">
        <v>2.0</v>
      </c>
    </row>
    <row r="4042">
      <c r="A4042" s="221">
        <v>3915.0</v>
      </c>
      <c r="B4042" s="221">
        <v>11399.0</v>
      </c>
      <c r="C4042" s="221">
        <v>1.0</v>
      </c>
    </row>
    <row r="4043">
      <c r="A4043" s="221">
        <v>3922.0</v>
      </c>
      <c r="B4043" s="221">
        <v>2351.0</v>
      </c>
      <c r="C4043" s="221">
        <v>6.0</v>
      </c>
    </row>
    <row r="4044">
      <c r="A4044" s="221">
        <v>3922.0</v>
      </c>
      <c r="B4044" s="221">
        <v>2360.0</v>
      </c>
      <c r="C4044" s="221">
        <v>1.0</v>
      </c>
    </row>
    <row r="4045">
      <c r="A4045" s="221">
        <v>3922.0</v>
      </c>
      <c r="B4045" s="221">
        <v>9846.0</v>
      </c>
      <c r="C4045" s="221">
        <v>1.0</v>
      </c>
    </row>
    <row r="4046">
      <c r="A4046" s="221">
        <v>3923.0</v>
      </c>
      <c r="B4046" s="221">
        <v>3925.0</v>
      </c>
      <c r="C4046" s="221">
        <v>110.0</v>
      </c>
    </row>
    <row r="4047">
      <c r="A4047" s="221">
        <v>3923.0</v>
      </c>
      <c r="B4047" s="221">
        <v>3926.0</v>
      </c>
      <c r="C4047" s="221">
        <v>33.0</v>
      </c>
    </row>
    <row r="4048">
      <c r="A4048" s="221">
        <v>3937.0</v>
      </c>
      <c r="B4048" s="221">
        <v>34.0</v>
      </c>
      <c r="C4048" s="221">
        <v>18831.0</v>
      </c>
    </row>
    <row r="4049">
      <c r="A4049" s="221">
        <v>3937.0</v>
      </c>
      <c r="B4049" s="221">
        <v>35.0</v>
      </c>
      <c r="C4049" s="221">
        <v>15610.0</v>
      </c>
    </row>
    <row r="4050">
      <c r="A4050" s="221">
        <v>3937.0</v>
      </c>
      <c r="B4050" s="221">
        <v>36.0</v>
      </c>
      <c r="C4050" s="221">
        <v>4.0</v>
      </c>
    </row>
    <row r="4051">
      <c r="A4051" s="221">
        <v>3937.0</v>
      </c>
      <c r="B4051" s="221">
        <v>38.0</v>
      </c>
      <c r="C4051" s="221">
        <v>3.0</v>
      </c>
    </row>
    <row r="4052">
      <c r="A4052" s="221">
        <v>3937.0</v>
      </c>
      <c r="B4052" s="221">
        <v>39.0</v>
      </c>
      <c r="C4052" s="221">
        <v>2.0</v>
      </c>
    </row>
    <row r="4053">
      <c r="A4053" s="221">
        <v>3939.0</v>
      </c>
      <c r="B4053" s="221">
        <v>34.0</v>
      </c>
      <c r="C4053" s="221">
        <v>18831.0</v>
      </c>
    </row>
    <row r="4054">
      <c r="A4054" s="221">
        <v>3939.0</v>
      </c>
      <c r="B4054" s="221">
        <v>35.0</v>
      </c>
      <c r="C4054" s="221">
        <v>15610.0</v>
      </c>
    </row>
    <row r="4055">
      <c r="A4055" s="221">
        <v>3939.0</v>
      </c>
      <c r="B4055" s="221">
        <v>36.0</v>
      </c>
      <c r="C4055" s="221">
        <v>4.0</v>
      </c>
    </row>
    <row r="4056">
      <c r="A4056" s="221">
        <v>3939.0</v>
      </c>
      <c r="B4056" s="221">
        <v>38.0</v>
      </c>
      <c r="C4056" s="221">
        <v>3.0</v>
      </c>
    </row>
    <row r="4057">
      <c r="A4057" s="221">
        <v>3939.0</v>
      </c>
      <c r="B4057" s="221">
        <v>39.0</v>
      </c>
      <c r="C4057" s="221">
        <v>2.0</v>
      </c>
    </row>
    <row r="4058">
      <c r="A4058" s="221">
        <v>3939.0</v>
      </c>
      <c r="B4058" s="221">
        <v>11399.0</v>
      </c>
      <c r="C4058" s="221">
        <v>6.0</v>
      </c>
    </row>
    <row r="4059">
      <c r="A4059" s="221">
        <v>3939.0</v>
      </c>
      <c r="B4059" s="221">
        <v>11692.0</v>
      </c>
      <c r="C4059" s="221">
        <v>12.0</v>
      </c>
    </row>
    <row r="4060">
      <c r="A4060" s="221">
        <v>3941.0</v>
      </c>
      <c r="B4060" s="221">
        <v>34.0</v>
      </c>
      <c r="C4060" s="221">
        <v>19022.0</v>
      </c>
    </row>
    <row r="4061">
      <c r="A4061" s="221">
        <v>3941.0</v>
      </c>
      <c r="B4061" s="221">
        <v>35.0</v>
      </c>
      <c r="C4061" s="221">
        <v>13484.0</v>
      </c>
    </row>
    <row r="4062">
      <c r="A4062" s="221">
        <v>3941.0</v>
      </c>
      <c r="B4062" s="221">
        <v>38.0</v>
      </c>
      <c r="C4062" s="221">
        <v>27.0</v>
      </c>
    </row>
    <row r="4063">
      <c r="A4063" s="221">
        <v>3941.0</v>
      </c>
      <c r="B4063" s="221">
        <v>39.0</v>
      </c>
      <c r="C4063" s="221">
        <v>8.0</v>
      </c>
    </row>
    <row r="4064">
      <c r="A4064" s="221">
        <v>3941.0</v>
      </c>
      <c r="B4064" s="221">
        <v>40.0</v>
      </c>
      <c r="C4064" s="221">
        <v>2.0</v>
      </c>
    </row>
    <row r="4065">
      <c r="A4065" s="221">
        <v>3943.0</v>
      </c>
      <c r="B4065" s="221">
        <v>34.0</v>
      </c>
      <c r="C4065" s="221">
        <v>19022.0</v>
      </c>
    </row>
    <row r="4066">
      <c r="A4066" s="221">
        <v>3943.0</v>
      </c>
      <c r="B4066" s="221">
        <v>35.0</v>
      </c>
      <c r="C4066" s="221">
        <v>13484.0</v>
      </c>
    </row>
    <row r="4067">
      <c r="A4067" s="221">
        <v>3943.0</v>
      </c>
      <c r="B4067" s="221">
        <v>38.0</v>
      </c>
      <c r="C4067" s="221">
        <v>27.0</v>
      </c>
    </row>
    <row r="4068">
      <c r="A4068" s="221">
        <v>3943.0</v>
      </c>
      <c r="B4068" s="221">
        <v>39.0</v>
      </c>
      <c r="C4068" s="221">
        <v>8.0</v>
      </c>
    </row>
    <row r="4069">
      <c r="A4069" s="221">
        <v>3943.0</v>
      </c>
      <c r="B4069" s="221">
        <v>40.0</v>
      </c>
      <c r="C4069" s="221">
        <v>2.0</v>
      </c>
    </row>
    <row r="4070">
      <c r="A4070" s="221">
        <v>3943.0</v>
      </c>
      <c r="B4070" s="221">
        <v>11399.0</v>
      </c>
      <c r="C4070" s="221">
        <v>6.0</v>
      </c>
    </row>
    <row r="4071">
      <c r="A4071" s="221">
        <v>3943.0</v>
      </c>
      <c r="B4071" s="221">
        <v>11693.0</v>
      </c>
      <c r="C4071" s="221">
        <v>12.0</v>
      </c>
    </row>
    <row r="4072">
      <c r="A4072" s="221">
        <v>3947.0</v>
      </c>
      <c r="B4072" s="221">
        <v>34.0</v>
      </c>
      <c r="C4072" s="221">
        <v>22160.0</v>
      </c>
    </row>
    <row r="4073">
      <c r="A4073" s="221">
        <v>3947.0</v>
      </c>
      <c r="B4073" s="221">
        <v>36.0</v>
      </c>
      <c r="C4073" s="221">
        <v>2402.0</v>
      </c>
    </row>
    <row r="4074">
      <c r="A4074" s="221">
        <v>3947.0</v>
      </c>
      <c r="B4074" s="221">
        <v>38.0</v>
      </c>
      <c r="C4074" s="221">
        <v>61.0</v>
      </c>
    </row>
    <row r="4075">
      <c r="A4075" s="221">
        <v>3947.0</v>
      </c>
      <c r="B4075" s="221">
        <v>40.0</v>
      </c>
      <c r="C4075" s="221">
        <v>8.0</v>
      </c>
    </row>
    <row r="4076">
      <c r="A4076" s="221">
        <v>3949.0</v>
      </c>
      <c r="B4076" s="221">
        <v>34.0</v>
      </c>
      <c r="C4076" s="221">
        <v>22160.0</v>
      </c>
    </row>
    <row r="4077">
      <c r="A4077" s="221">
        <v>3949.0</v>
      </c>
      <c r="B4077" s="221">
        <v>36.0</v>
      </c>
      <c r="C4077" s="221">
        <v>2402.0</v>
      </c>
    </row>
    <row r="4078">
      <c r="A4078" s="221">
        <v>3949.0</v>
      </c>
      <c r="B4078" s="221">
        <v>38.0</v>
      </c>
      <c r="C4078" s="221">
        <v>61.0</v>
      </c>
    </row>
    <row r="4079">
      <c r="A4079" s="221">
        <v>3949.0</v>
      </c>
      <c r="B4079" s="221">
        <v>40.0</v>
      </c>
      <c r="C4079" s="221">
        <v>8.0</v>
      </c>
    </row>
    <row r="4080">
      <c r="A4080" s="221">
        <v>3949.0</v>
      </c>
      <c r="B4080" s="221">
        <v>11399.0</v>
      </c>
      <c r="C4080" s="221">
        <v>6.0</v>
      </c>
    </row>
    <row r="4081">
      <c r="A4081" s="221">
        <v>3949.0</v>
      </c>
      <c r="B4081" s="221">
        <v>11695.0</v>
      </c>
      <c r="C4081" s="221">
        <v>12.0</v>
      </c>
    </row>
    <row r="4082">
      <c r="A4082" s="221">
        <v>3953.0</v>
      </c>
      <c r="B4082" s="221">
        <v>34.0</v>
      </c>
      <c r="C4082" s="221">
        <v>22764.0</v>
      </c>
    </row>
    <row r="4083">
      <c r="A4083" s="221">
        <v>3953.0</v>
      </c>
      <c r="B4083" s="221">
        <v>35.0</v>
      </c>
      <c r="C4083" s="221">
        <v>18344.0</v>
      </c>
    </row>
    <row r="4084">
      <c r="A4084" s="221">
        <v>3953.0</v>
      </c>
      <c r="B4084" s="221">
        <v>36.0</v>
      </c>
      <c r="C4084" s="221">
        <v>28.0</v>
      </c>
    </row>
    <row r="4085">
      <c r="A4085" s="221">
        <v>3953.0</v>
      </c>
      <c r="B4085" s="221">
        <v>39.0</v>
      </c>
      <c r="C4085" s="221">
        <v>6.0</v>
      </c>
    </row>
    <row r="4086">
      <c r="A4086" s="221">
        <v>3955.0</v>
      </c>
      <c r="B4086" s="221">
        <v>34.0</v>
      </c>
      <c r="C4086" s="221">
        <v>22764.0</v>
      </c>
    </row>
    <row r="4087">
      <c r="A4087" s="221">
        <v>3955.0</v>
      </c>
      <c r="B4087" s="221">
        <v>35.0</v>
      </c>
      <c r="C4087" s="221">
        <v>18344.0</v>
      </c>
    </row>
    <row r="4088">
      <c r="A4088" s="221">
        <v>3955.0</v>
      </c>
      <c r="B4088" s="221">
        <v>36.0</v>
      </c>
      <c r="C4088" s="221">
        <v>28.0</v>
      </c>
    </row>
    <row r="4089">
      <c r="A4089" s="221">
        <v>3955.0</v>
      </c>
      <c r="B4089" s="221">
        <v>39.0</v>
      </c>
      <c r="C4089" s="221">
        <v>6.0</v>
      </c>
    </row>
    <row r="4090">
      <c r="A4090" s="221">
        <v>3955.0</v>
      </c>
      <c r="B4090" s="221">
        <v>11399.0</v>
      </c>
      <c r="C4090" s="221">
        <v>6.0</v>
      </c>
    </row>
    <row r="4091">
      <c r="A4091" s="221">
        <v>3955.0</v>
      </c>
      <c r="B4091" s="221">
        <v>11694.0</v>
      </c>
      <c r="C4091" s="221">
        <v>12.0</v>
      </c>
    </row>
    <row r="4092">
      <c r="A4092" s="221">
        <v>3962.0</v>
      </c>
      <c r="B4092" s="221">
        <v>2868.0</v>
      </c>
      <c r="C4092" s="221">
        <v>6.0</v>
      </c>
    </row>
    <row r="4093">
      <c r="A4093" s="221">
        <v>3962.0</v>
      </c>
      <c r="B4093" s="221">
        <v>2869.0</v>
      </c>
      <c r="C4093" s="221">
        <v>11.0</v>
      </c>
    </row>
    <row r="4094">
      <c r="A4094" s="221">
        <v>3962.0</v>
      </c>
      <c r="B4094" s="221">
        <v>2870.0</v>
      </c>
      <c r="C4094" s="221">
        <v>11.0</v>
      </c>
    </row>
    <row r="4095">
      <c r="A4095" s="221">
        <v>3962.0</v>
      </c>
      <c r="B4095" s="221">
        <v>2875.0</v>
      </c>
      <c r="C4095" s="221">
        <v>16.0</v>
      </c>
    </row>
    <row r="4096">
      <c r="A4096" s="221">
        <v>3962.0</v>
      </c>
      <c r="B4096" s="221">
        <v>21037.0</v>
      </c>
      <c r="C4096" s="221">
        <v>1.0</v>
      </c>
    </row>
    <row r="4097">
      <c r="A4097" s="221">
        <v>3964.0</v>
      </c>
      <c r="B4097" s="221">
        <v>2867.0</v>
      </c>
      <c r="C4097" s="221">
        <v>52.0</v>
      </c>
    </row>
    <row r="4098">
      <c r="A4098" s="221">
        <v>3964.0</v>
      </c>
      <c r="B4098" s="221">
        <v>2868.0</v>
      </c>
      <c r="C4098" s="221">
        <v>42.0</v>
      </c>
    </row>
    <row r="4099">
      <c r="A4099" s="221">
        <v>3964.0</v>
      </c>
      <c r="B4099" s="221">
        <v>2869.0</v>
      </c>
      <c r="C4099" s="221">
        <v>45.0</v>
      </c>
    </row>
    <row r="4100">
      <c r="A4100" s="221">
        <v>3964.0</v>
      </c>
      <c r="B4100" s="221">
        <v>2870.0</v>
      </c>
      <c r="C4100" s="221">
        <v>29.0</v>
      </c>
    </row>
    <row r="4101">
      <c r="A4101" s="221">
        <v>3964.0</v>
      </c>
      <c r="B4101" s="221">
        <v>2871.0</v>
      </c>
      <c r="C4101" s="221">
        <v>29.0</v>
      </c>
    </row>
    <row r="4102">
      <c r="A4102" s="221">
        <v>3964.0</v>
      </c>
      <c r="B4102" s="221">
        <v>2872.0</v>
      </c>
      <c r="C4102" s="221">
        <v>45.0</v>
      </c>
    </row>
    <row r="4103">
      <c r="A4103" s="221">
        <v>3964.0</v>
      </c>
      <c r="B4103" s="221">
        <v>2875.0</v>
      </c>
      <c r="C4103" s="221">
        <v>19.0</v>
      </c>
    </row>
    <row r="4104">
      <c r="A4104" s="221">
        <v>3964.0</v>
      </c>
      <c r="B4104" s="221">
        <v>2876.0</v>
      </c>
      <c r="C4104" s="221">
        <v>8.0</v>
      </c>
    </row>
    <row r="4105">
      <c r="A4105" s="221">
        <v>3964.0</v>
      </c>
      <c r="B4105" s="221">
        <v>21037.0</v>
      </c>
      <c r="C4105" s="221">
        <v>13.0</v>
      </c>
    </row>
    <row r="4106">
      <c r="A4106" s="221">
        <v>3977.0</v>
      </c>
      <c r="B4106" s="221">
        <v>34.0</v>
      </c>
      <c r="C4106" s="221">
        <v>37951.0</v>
      </c>
    </row>
    <row r="4107">
      <c r="A4107" s="221">
        <v>3977.0</v>
      </c>
      <c r="B4107" s="221">
        <v>35.0</v>
      </c>
      <c r="C4107" s="221">
        <v>30339.0</v>
      </c>
    </row>
    <row r="4108">
      <c r="A4108" s="221">
        <v>3977.0</v>
      </c>
      <c r="B4108" s="221">
        <v>36.0</v>
      </c>
      <c r="C4108" s="221">
        <v>16.0</v>
      </c>
    </row>
    <row r="4109">
      <c r="A4109" s="221">
        <v>3977.0</v>
      </c>
      <c r="B4109" s="221">
        <v>38.0</v>
      </c>
      <c r="C4109" s="221">
        <v>1.0</v>
      </c>
    </row>
    <row r="4110">
      <c r="A4110" s="221">
        <v>3977.0</v>
      </c>
      <c r="B4110" s="221">
        <v>39.0</v>
      </c>
      <c r="C4110" s="221">
        <v>14.0</v>
      </c>
    </row>
    <row r="4111">
      <c r="A4111" s="221">
        <v>3979.0</v>
      </c>
      <c r="B4111" s="221">
        <v>34.0</v>
      </c>
      <c r="C4111" s="221">
        <v>37951.0</v>
      </c>
    </row>
    <row r="4112">
      <c r="A4112" s="221">
        <v>3979.0</v>
      </c>
      <c r="B4112" s="221">
        <v>35.0</v>
      </c>
      <c r="C4112" s="221">
        <v>30339.0</v>
      </c>
    </row>
    <row r="4113">
      <c r="A4113" s="221">
        <v>3979.0</v>
      </c>
      <c r="B4113" s="221">
        <v>36.0</v>
      </c>
      <c r="C4113" s="221">
        <v>16.0</v>
      </c>
    </row>
    <row r="4114">
      <c r="A4114" s="221">
        <v>3979.0</v>
      </c>
      <c r="B4114" s="221">
        <v>38.0</v>
      </c>
      <c r="C4114" s="221">
        <v>1.0</v>
      </c>
    </row>
    <row r="4115">
      <c r="A4115" s="221">
        <v>3979.0</v>
      </c>
      <c r="B4115" s="221">
        <v>39.0</v>
      </c>
      <c r="C4115" s="221">
        <v>14.0</v>
      </c>
    </row>
    <row r="4116">
      <c r="A4116" s="221">
        <v>3979.0</v>
      </c>
      <c r="B4116" s="221">
        <v>11399.0</v>
      </c>
      <c r="C4116" s="221">
        <v>12.0</v>
      </c>
    </row>
    <row r="4117">
      <c r="A4117" s="221">
        <v>3979.0</v>
      </c>
      <c r="B4117" s="221">
        <v>11692.0</v>
      </c>
      <c r="C4117" s="221">
        <v>24.0</v>
      </c>
    </row>
    <row r="4118">
      <c r="A4118" s="221">
        <v>3981.0</v>
      </c>
      <c r="B4118" s="221">
        <v>34.0</v>
      </c>
      <c r="C4118" s="221">
        <v>3600.0</v>
      </c>
    </row>
    <row r="4119">
      <c r="A4119" s="221">
        <v>3981.0</v>
      </c>
      <c r="B4119" s="221">
        <v>35.0</v>
      </c>
      <c r="C4119" s="221">
        <v>30887.0</v>
      </c>
    </row>
    <row r="4120">
      <c r="A4120" s="221">
        <v>3981.0</v>
      </c>
      <c r="B4120" s="221">
        <v>38.0</v>
      </c>
      <c r="C4120" s="221">
        <v>42.0</v>
      </c>
    </row>
    <row r="4121">
      <c r="A4121" s="221">
        <v>3981.0</v>
      </c>
      <c r="B4121" s="221">
        <v>39.0</v>
      </c>
      <c r="C4121" s="221">
        <v>16.0</v>
      </c>
    </row>
    <row r="4122">
      <c r="A4122" s="221">
        <v>3981.0</v>
      </c>
      <c r="B4122" s="221">
        <v>40.0</v>
      </c>
      <c r="C4122" s="221">
        <v>16.0</v>
      </c>
    </row>
    <row r="4123">
      <c r="A4123" s="221">
        <v>3983.0</v>
      </c>
      <c r="B4123" s="221">
        <v>34.0</v>
      </c>
      <c r="C4123" s="221">
        <v>3600.0</v>
      </c>
    </row>
    <row r="4124">
      <c r="A4124" s="221">
        <v>3983.0</v>
      </c>
      <c r="B4124" s="221">
        <v>35.0</v>
      </c>
      <c r="C4124" s="221">
        <v>30887.0</v>
      </c>
    </row>
    <row r="4125">
      <c r="A4125" s="221">
        <v>3983.0</v>
      </c>
      <c r="B4125" s="221">
        <v>38.0</v>
      </c>
      <c r="C4125" s="221">
        <v>42.0</v>
      </c>
    </row>
    <row r="4126">
      <c r="A4126" s="221">
        <v>3983.0</v>
      </c>
      <c r="B4126" s="221">
        <v>39.0</v>
      </c>
      <c r="C4126" s="221">
        <v>16.0</v>
      </c>
    </row>
    <row r="4127">
      <c r="A4127" s="221">
        <v>3983.0</v>
      </c>
      <c r="B4127" s="221">
        <v>40.0</v>
      </c>
      <c r="C4127" s="221">
        <v>16.0</v>
      </c>
    </row>
    <row r="4128">
      <c r="A4128" s="221">
        <v>3983.0</v>
      </c>
      <c r="B4128" s="221">
        <v>11399.0</v>
      </c>
      <c r="C4128" s="221">
        <v>12.0</v>
      </c>
    </row>
    <row r="4129">
      <c r="A4129" s="221">
        <v>3983.0</v>
      </c>
      <c r="B4129" s="221">
        <v>11693.0</v>
      </c>
      <c r="C4129" s="221">
        <v>24.0</v>
      </c>
    </row>
    <row r="4130">
      <c r="A4130" s="221">
        <v>3986.0</v>
      </c>
      <c r="B4130" s="221">
        <v>34.0</v>
      </c>
      <c r="C4130" s="221">
        <v>6219.0</v>
      </c>
    </row>
    <row r="4131">
      <c r="A4131" s="221">
        <v>3986.0</v>
      </c>
      <c r="B4131" s="221">
        <v>35.0</v>
      </c>
      <c r="C4131" s="221">
        <v>4689.0</v>
      </c>
    </row>
    <row r="4132">
      <c r="A4132" s="221">
        <v>3986.0</v>
      </c>
      <c r="B4132" s="221">
        <v>36.0</v>
      </c>
      <c r="C4132" s="221">
        <v>3.0</v>
      </c>
    </row>
    <row r="4133">
      <c r="A4133" s="221">
        <v>3986.0</v>
      </c>
      <c r="B4133" s="221">
        <v>9848.0</v>
      </c>
      <c r="C4133" s="221">
        <v>26.0</v>
      </c>
    </row>
    <row r="4134">
      <c r="A4134" s="221">
        <v>3986.0</v>
      </c>
      <c r="B4134" s="221">
        <v>11399.0</v>
      </c>
      <c r="C4134" s="221">
        <v>9.0</v>
      </c>
    </row>
    <row r="4135">
      <c r="A4135" s="221">
        <v>3986.0</v>
      </c>
      <c r="B4135" s="221">
        <v>11538.0</v>
      </c>
      <c r="C4135" s="221">
        <v>26.0</v>
      </c>
    </row>
    <row r="4136">
      <c r="A4136" s="221">
        <v>3987.0</v>
      </c>
      <c r="B4136" s="221">
        <v>34.0</v>
      </c>
      <c r="C4136" s="221">
        <v>40924.0</v>
      </c>
    </row>
    <row r="4137">
      <c r="A4137" s="221">
        <v>3987.0</v>
      </c>
      <c r="B4137" s="221">
        <v>35.0</v>
      </c>
      <c r="C4137" s="221">
        <v>14320.0</v>
      </c>
    </row>
    <row r="4138">
      <c r="A4138" s="221">
        <v>3987.0</v>
      </c>
      <c r="B4138" s="221">
        <v>36.0</v>
      </c>
      <c r="C4138" s="221">
        <v>2112.0</v>
      </c>
    </row>
    <row r="4139">
      <c r="A4139" s="221">
        <v>3987.0</v>
      </c>
      <c r="B4139" s="221">
        <v>38.0</v>
      </c>
      <c r="C4139" s="221">
        <v>58.0</v>
      </c>
    </row>
    <row r="4140">
      <c r="A4140" s="221">
        <v>3987.0</v>
      </c>
      <c r="B4140" s="221">
        <v>39.0</v>
      </c>
      <c r="C4140" s="221">
        <v>2.0</v>
      </c>
    </row>
    <row r="4141">
      <c r="A4141" s="221">
        <v>3987.0</v>
      </c>
      <c r="B4141" s="221">
        <v>40.0</v>
      </c>
      <c r="C4141" s="221">
        <v>20.0</v>
      </c>
    </row>
    <row r="4142">
      <c r="A4142" s="221">
        <v>3989.0</v>
      </c>
      <c r="B4142" s="221">
        <v>34.0</v>
      </c>
      <c r="C4142" s="221">
        <v>40924.0</v>
      </c>
    </row>
    <row r="4143">
      <c r="A4143" s="221">
        <v>3989.0</v>
      </c>
      <c r="B4143" s="221">
        <v>35.0</v>
      </c>
      <c r="C4143" s="221">
        <v>14320.0</v>
      </c>
    </row>
    <row r="4144">
      <c r="A4144" s="221">
        <v>3989.0</v>
      </c>
      <c r="B4144" s="221">
        <v>36.0</v>
      </c>
      <c r="C4144" s="221">
        <v>2112.0</v>
      </c>
    </row>
    <row r="4145">
      <c r="A4145" s="221">
        <v>3989.0</v>
      </c>
      <c r="B4145" s="221">
        <v>38.0</v>
      </c>
      <c r="C4145" s="221">
        <v>58.0</v>
      </c>
    </row>
    <row r="4146">
      <c r="A4146" s="221">
        <v>3989.0</v>
      </c>
      <c r="B4146" s="221">
        <v>39.0</v>
      </c>
      <c r="C4146" s="221">
        <v>2.0</v>
      </c>
    </row>
    <row r="4147">
      <c r="A4147" s="221">
        <v>3989.0</v>
      </c>
      <c r="B4147" s="221">
        <v>40.0</v>
      </c>
      <c r="C4147" s="221">
        <v>20.0</v>
      </c>
    </row>
    <row r="4148">
      <c r="A4148" s="221">
        <v>3989.0</v>
      </c>
      <c r="B4148" s="221">
        <v>11399.0</v>
      </c>
      <c r="C4148" s="221">
        <v>12.0</v>
      </c>
    </row>
    <row r="4149">
      <c r="A4149" s="221">
        <v>3989.0</v>
      </c>
      <c r="B4149" s="221">
        <v>11695.0</v>
      </c>
      <c r="C4149" s="221">
        <v>24.0</v>
      </c>
    </row>
    <row r="4150">
      <c r="A4150" s="221">
        <v>3993.0</v>
      </c>
      <c r="B4150" s="221">
        <v>34.0</v>
      </c>
      <c r="C4150" s="221">
        <v>46329.0</v>
      </c>
    </row>
    <row r="4151">
      <c r="A4151" s="221">
        <v>3993.0</v>
      </c>
      <c r="B4151" s="221">
        <v>35.0</v>
      </c>
      <c r="C4151" s="221">
        <v>36498.0</v>
      </c>
    </row>
    <row r="4152">
      <c r="A4152" s="221">
        <v>3993.0</v>
      </c>
      <c r="B4152" s="221">
        <v>38.0</v>
      </c>
      <c r="C4152" s="221">
        <v>3.0</v>
      </c>
    </row>
    <row r="4153">
      <c r="A4153" s="221">
        <v>3993.0</v>
      </c>
      <c r="B4153" s="221">
        <v>39.0</v>
      </c>
      <c r="C4153" s="221">
        <v>4.0</v>
      </c>
    </row>
    <row r="4154">
      <c r="A4154" s="221">
        <v>3993.0</v>
      </c>
      <c r="B4154" s="221">
        <v>40.0</v>
      </c>
      <c r="C4154" s="221">
        <v>2.0</v>
      </c>
    </row>
    <row r="4155">
      <c r="A4155" s="221">
        <v>3995.0</v>
      </c>
      <c r="B4155" s="221">
        <v>34.0</v>
      </c>
      <c r="C4155" s="221">
        <v>46329.0</v>
      </c>
    </row>
    <row r="4156">
      <c r="A4156" s="221">
        <v>3995.0</v>
      </c>
      <c r="B4156" s="221">
        <v>35.0</v>
      </c>
      <c r="C4156" s="221">
        <v>36498.0</v>
      </c>
    </row>
    <row r="4157">
      <c r="A4157" s="221">
        <v>3995.0</v>
      </c>
      <c r="B4157" s="221">
        <v>38.0</v>
      </c>
      <c r="C4157" s="221">
        <v>3.0</v>
      </c>
    </row>
    <row r="4158">
      <c r="A4158" s="221">
        <v>3995.0</v>
      </c>
      <c r="B4158" s="221">
        <v>39.0</v>
      </c>
      <c r="C4158" s="221">
        <v>4.0</v>
      </c>
    </row>
    <row r="4159">
      <c r="A4159" s="221">
        <v>3995.0</v>
      </c>
      <c r="B4159" s="221">
        <v>40.0</v>
      </c>
      <c r="C4159" s="221">
        <v>2.0</v>
      </c>
    </row>
    <row r="4160">
      <c r="A4160" s="221">
        <v>3995.0</v>
      </c>
      <c r="B4160" s="221">
        <v>11399.0</v>
      </c>
      <c r="C4160" s="221">
        <v>12.0</v>
      </c>
    </row>
    <row r="4161">
      <c r="A4161" s="221">
        <v>3995.0</v>
      </c>
      <c r="B4161" s="221">
        <v>11694.0</v>
      </c>
      <c r="C4161" s="221">
        <v>24.0</v>
      </c>
    </row>
    <row r="4162">
      <c r="A4162" s="221">
        <v>4005.0</v>
      </c>
      <c r="B4162" s="221">
        <v>34.0</v>
      </c>
      <c r="C4162" s="221">
        <v>1.0</v>
      </c>
    </row>
    <row r="4163">
      <c r="A4163" s="221">
        <v>4013.0</v>
      </c>
      <c r="B4163" s="221">
        <v>34.0</v>
      </c>
      <c r="C4163" s="221">
        <v>2386.0</v>
      </c>
    </row>
    <row r="4164">
      <c r="A4164" s="221">
        <v>4013.0</v>
      </c>
      <c r="B4164" s="221">
        <v>35.0</v>
      </c>
      <c r="C4164" s="221">
        <v>143.0</v>
      </c>
    </row>
    <row r="4165">
      <c r="A4165" s="221">
        <v>4013.0</v>
      </c>
      <c r="B4165" s="221">
        <v>36.0</v>
      </c>
      <c r="C4165" s="221">
        <v>249.0</v>
      </c>
    </row>
    <row r="4166">
      <c r="A4166" s="221">
        <v>4014.0</v>
      </c>
      <c r="B4166" s="221">
        <v>34.0</v>
      </c>
      <c r="C4166" s="221">
        <v>2386.0</v>
      </c>
    </row>
    <row r="4167">
      <c r="A4167" s="221">
        <v>4014.0</v>
      </c>
      <c r="B4167" s="221">
        <v>35.0</v>
      </c>
      <c r="C4167" s="221">
        <v>143.0</v>
      </c>
    </row>
    <row r="4168">
      <c r="A4168" s="221">
        <v>4014.0</v>
      </c>
      <c r="B4168" s="221">
        <v>36.0</v>
      </c>
      <c r="C4168" s="221">
        <v>249.0</v>
      </c>
    </row>
    <row r="4169">
      <c r="A4169" s="221">
        <v>4014.0</v>
      </c>
      <c r="B4169" s="221">
        <v>9840.0</v>
      </c>
      <c r="C4169" s="221">
        <v>5.0</v>
      </c>
    </row>
    <row r="4170">
      <c r="A4170" s="221">
        <v>4014.0</v>
      </c>
      <c r="B4170" s="221">
        <v>9842.0</v>
      </c>
      <c r="C4170" s="221">
        <v>5.0</v>
      </c>
    </row>
    <row r="4171">
      <c r="A4171" s="221">
        <v>4014.0</v>
      </c>
      <c r="B4171" s="221">
        <v>11399.0</v>
      </c>
      <c r="C4171" s="221">
        <v>3.0</v>
      </c>
    </row>
    <row r="4172">
      <c r="A4172" s="221">
        <v>4014.0</v>
      </c>
      <c r="B4172" s="221">
        <v>11537.0</v>
      </c>
      <c r="C4172" s="221">
        <v>5.0</v>
      </c>
    </row>
    <row r="4173">
      <c r="A4173" s="221">
        <v>4014.0</v>
      </c>
      <c r="B4173" s="221">
        <v>11539.0</v>
      </c>
      <c r="C4173" s="221">
        <v>1.0</v>
      </c>
    </row>
    <row r="4174">
      <c r="A4174" s="221">
        <v>4025.0</v>
      </c>
      <c r="B4174" s="221">
        <v>34.0</v>
      </c>
      <c r="C4174" s="221">
        <v>238.0</v>
      </c>
    </row>
    <row r="4175">
      <c r="A4175" s="221">
        <v>4025.0</v>
      </c>
      <c r="B4175" s="221">
        <v>35.0</v>
      </c>
      <c r="C4175" s="221">
        <v>226.0</v>
      </c>
    </row>
    <row r="4176">
      <c r="A4176" s="221">
        <v>4025.0</v>
      </c>
      <c r="B4176" s="221">
        <v>36.0</v>
      </c>
      <c r="C4176" s="221">
        <v>94.0</v>
      </c>
    </row>
    <row r="4177">
      <c r="A4177" s="221">
        <v>4025.0</v>
      </c>
      <c r="B4177" s="221">
        <v>37.0</v>
      </c>
      <c r="C4177" s="221">
        <v>4.0</v>
      </c>
    </row>
    <row r="4178">
      <c r="A4178" s="221">
        <v>4027.0</v>
      </c>
      <c r="B4178" s="221">
        <v>34.0</v>
      </c>
      <c r="C4178" s="221">
        <v>238.0</v>
      </c>
    </row>
    <row r="4179">
      <c r="A4179" s="221">
        <v>4027.0</v>
      </c>
      <c r="B4179" s="221">
        <v>35.0</v>
      </c>
      <c r="C4179" s="221">
        <v>226.0</v>
      </c>
    </row>
    <row r="4180">
      <c r="A4180" s="221">
        <v>4027.0</v>
      </c>
      <c r="B4180" s="221">
        <v>36.0</v>
      </c>
      <c r="C4180" s="221">
        <v>94.0</v>
      </c>
    </row>
    <row r="4181">
      <c r="A4181" s="221">
        <v>4027.0</v>
      </c>
      <c r="B4181" s="221">
        <v>37.0</v>
      </c>
      <c r="C4181" s="221">
        <v>4.0</v>
      </c>
    </row>
    <row r="4182">
      <c r="A4182" s="221">
        <v>4029.0</v>
      </c>
      <c r="B4182" s="221">
        <v>34.0</v>
      </c>
      <c r="C4182" s="221">
        <v>238.0</v>
      </c>
    </row>
    <row r="4183">
      <c r="A4183" s="221">
        <v>4029.0</v>
      </c>
      <c r="B4183" s="221">
        <v>35.0</v>
      </c>
      <c r="C4183" s="221">
        <v>226.0</v>
      </c>
    </row>
    <row r="4184">
      <c r="A4184" s="221">
        <v>4029.0</v>
      </c>
      <c r="B4184" s="221">
        <v>36.0</v>
      </c>
      <c r="C4184" s="221">
        <v>94.0</v>
      </c>
    </row>
    <row r="4185">
      <c r="A4185" s="221">
        <v>4029.0</v>
      </c>
      <c r="B4185" s="221">
        <v>37.0</v>
      </c>
      <c r="C4185" s="221">
        <v>4.0</v>
      </c>
    </row>
    <row r="4186">
      <c r="A4186" s="221">
        <v>4031.0</v>
      </c>
      <c r="B4186" s="221">
        <v>34.0</v>
      </c>
      <c r="C4186" s="221">
        <v>238.0</v>
      </c>
    </row>
    <row r="4187">
      <c r="A4187" s="221">
        <v>4031.0</v>
      </c>
      <c r="B4187" s="221">
        <v>35.0</v>
      </c>
      <c r="C4187" s="221">
        <v>226.0</v>
      </c>
    </row>
    <row r="4188">
      <c r="A4188" s="221">
        <v>4031.0</v>
      </c>
      <c r="B4188" s="221">
        <v>36.0</v>
      </c>
      <c r="C4188" s="221">
        <v>94.0</v>
      </c>
    </row>
    <row r="4189">
      <c r="A4189" s="221">
        <v>4031.0</v>
      </c>
      <c r="B4189" s="221">
        <v>37.0</v>
      </c>
      <c r="C4189" s="221">
        <v>4.0</v>
      </c>
    </row>
    <row r="4190">
      <c r="A4190" s="221">
        <v>4051.0</v>
      </c>
      <c r="B4190" s="221">
        <v>44.0</v>
      </c>
      <c r="C4190" s="221">
        <v>4.0</v>
      </c>
    </row>
    <row r="4191">
      <c r="A4191" s="221">
        <v>4051.0</v>
      </c>
      <c r="B4191" s="221">
        <v>3683.0</v>
      </c>
      <c r="C4191" s="221">
        <v>22.0</v>
      </c>
    </row>
    <row r="4192">
      <c r="A4192" s="221">
        <v>4051.0</v>
      </c>
      <c r="B4192" s="221">
        <v>3689.0</v>
      </c>
      <c r="C4192" s="221">
        <v>4.0</v>
      </c>
    </row>
    <row r="4193">
      <c r="A4193" s="221">
        <v>4051.0</v>
      </c>
      <c r="B4193" s="221">
        <v>9832.0</v>
      </c>
      <c r="C4193" s="221">
        <v>9.0</v>
      </c>
    </row>
    <row r="4194">
      <c r="A4194" s="221">
        <v>4051.0</v>
      </c>
      <c r="B4194" s="221">
        <v>9848.0</v>
      </c>
      <c r="C4194" s="221">
        <v>1.0</v>
      </c>
    </row>
    <row r="4195">
      <c r="A4195" s="221">
        <v>4051.0</v>
      </c>
      <c r="B4195" s="221">
        <v>16272.0</v>
      </c>
      <c r="C4195" s="221">
        <v>170.0</v>
      </c>
    </row>
    <row r="4196">
      <c r="A4196" s="221">
        <v>4051.0</v>
      </c>
      <c r="B4196" s="221">
        <v>16273.0</v>
      </c>
      <c r="C4196" s="221">
        <v>350.0</v>
      </c>
    </row>
    <row r="4197">
      <c r="A4197" s="221">
        <v>4051.0</v>
      </c>
      <c r="B4197" s="221">
        <v>16275.0</v>
      </c>
      <c r="C4197" s="221">
        <v>20.0</v>
      </c>
    </row>
    <row r="4198">
      <c r="A4198" s="221">
        <v>4051.0</v>
      </c>
      <c r="B4198" s="221">
        <v>17888.0</v>
      </c>
      <c r="C4198" s="221">
        <v>450.0</v>
      </c>
    </row>
    <row r="4199">
      <c r="A4199" s="221">
        <v>4147.0</v>
      </c>
      <c r="B4199" s="221">
        <v>34.0</v>
      </c>
      <c r="C4199" s="221">
        <v>13684.0</v>
      </c>
    </row>
    <row r="4200">
      <c r="A4200" s="221">
        <v>4147.0</v>
      </c>
      <c r="B4200" s="221">
        <v>35.0</v>
      </c>
      <c r="C4200" s="221">
        <v>4117.0</v>
      </c>
    </row>
    <row r="4201">
      <c r="A4201" s="221">
        <v>4147.0</v>
      </c>
      <c r="B4201" s="221">
        <v>36.0</v>
      </c>
      <c r="C4201" s="221">
        <v>3851.0</v>
      </c>
    </row>
    <row r="4202">
      <c r="A4202" s="221">
        <v>4147.0</v>
      </c>
      <c r="B4202" s="221">
        <v>39.0</v>
      </c>
      <c r="C4202" s="221">
        <v>2.0</v>
      </c>
    </row>
    <row r="4203">
      <c r="A4203" s="221">
        <v>4147.0</v>
      </c>
      <c r="B4203" s="221">
        <v>40.0</v>
      </c>
      <c r="C4203" s="221">
        <v>8.0</v>
      </c>
    </row>
    <row r="4204">
      <c r="A4204" s="221">
        <v>4147.0</v>
      </c>
      <c r="B4204" s="221">
        <v>9848.0</v>
      </c>
      <c r="C4204" s="221">
        <v>14.0</v>
      </c>
    </row>
    <row r="4205">
      <c r="A4205" s="221">
        <v>4147.0</v>
      </c>
      <c r="B4205" s="221">
        <v>11399.0</v>
      </c>
      <c r="C4205" s="221">
        <v>32.0</v>
      </c>
    </row>
    <row r="4206">
      <c r="A4206" s="221">
        <v>4147.0</v>
      </c>
      <c r="B4206" s="221">
        <v>11689.0</v>
      </c>
      <c r="C4206" s="221">
        <v>30.0</v>
      </c>
    </row>
    <row r="4207">
      <c r="A4207" s="221">
        <v>4246.0</v>
      </c>
      <c r="B4207" s="221">
        <v>44.0</v>
      </c>
      <c r="C4207" s="221">
        <v>4.0</v>
      </c>
    </row>
    <row r="4208">
      <c r="A4208" s="221">
        <v>4246.0</v>
      </c>
      <c r="B4208" s="221">
        <v>3683.0</v>
      </c>
      <c r="C4208" s="221">
        <v>22.0</v>
      </c>
    </row>
    <row r="4209">
      <c r="A4209" s="221">
        <v>4246.0</v>
      </c>
      <c r="B4209" s="221">
        <v>3689.0</v>
      </c>
      <c r="C4209" s="221">
        <v>4.0</v>
      </c>
    </row>
    <row r="4210">
      <c r="A4210" s="221">
        <v>4246.0</v>
      </c>
      <c r="B4210" s="221">
        <v>9832.0</v>
      </c>
      <c r="C4210" s="221">
        <v>9.0</v>
      </c>
    </row>
    <row r="4211">
      <c r="A4211" s="221">
        <v>4246.0</v>
      </c>
      <c r="B4211" s="221">
        <v>9848.0</v>
      </c>
      <c r="C4211" s="221">
        <v>1.0</v>
      </c>
    </row>
    <row r="4212">
      <c r="A4212" s="221">
        <v>4246.0</v>
      </c>
      <c r="B4212" s="221">
        <v>16272.0</v>
      </c>
      <c r="C4212" s="221">
        <v>170.0</v>
      </c>
    </row>
    <row r="4213">
      <c r="A4213" s="221">
        <v>4246.0</v>
      </c>
      <c r="B4213" s="221">
        <v>16273.0</v>
      </c>
      <c r="C4213" s="221">
        <v>350.0</v>
      </c>
    </row>
    <row r="4214">
      <c r="A4214" s="221">
        <v>4246.0</v>
      </c>
      <c r="B4214" s="221">
        <v>16275.0</v>
      </c>
      <c r="C4214" s="221">
        <v>20.0</v>
      </c>
    </row>
    <row r="4215">
      <c r="A4215" s="221">
        <v>4246.0</v>
      </c>
      <c r="B4215" s="221">
        <v>17889.0</v>
      </c>
      <c r="C4215" s="221">
        <v>450.0</v>
      </c>
    </row>
    <row r="4216">
      <c r="A4216" s="221">
        <v>4247.0</v>
      </c>
      <c r="B4216" s="221">
        <v>44.0</v>
      </c>
      <c r="C4216" s="221">
        <v>4.0</v>
      </c>
    </row>
    <row r="4217">
      <c r="A4217" s="221">
        <v>4247.0</v>
      </c>
      <c r="B4217" s="221">
        <v>3683.0</v>
      </c>
      <c r="C4217" s="221">
        <v>22.0</v>
      </c>
    </row>
    <row r="4218">
      <c r="A4218" s="221">
        <v>4247.0</v>
      </c>
      <c r="B4218" s="221">
        <v>3689.0</v>
      </c>
      <c r="C4218" s="221">
        <v>4.0</v>
      </c>
    </row>
    <row r="4219">
      <c r="A4219" s="221">
        <v>4247.0</v>
      </c>
      <c r="B4219" s="221">
        <v>9832.0</v>
      </c>
      <c r="C4219" s="221">
        <v>9.0</v>
      </c>
    </row>
    <row r="4220">
      <c r="A4220" s="221">
        <v>4247.0</v>
      </c>
      <c r="B4220" s="221">
        <v>9848.0</v>
      </c>
      <c r="C4220" s="221">
        <v>1.0</v>
      </c>
    </row>
    <row r="4221">
      <c r="A4221" s="221">
        <v>4247.0</v>
      </c>
      <c r="B4221" s="221">
        <v>16272.0</v>
      </c>
      <c r="C4221" s="221">
        <v>170.0</v>
      </c>
    </row>
    <row r="4222">
      <c r="A4222" s="221">
        <v>4247.0</v>
      </c>
      <c r="B4222" s="221">
        <v>16273.0</v>
      </c>
      <c r="C4222" s="221">
        <v>350.0</v>
      </c>
    </row>
    <row r="4223">
      <c r="A4223" s="221">
        <v>4247.0</v>
      </c>
      <c r="B4223" s="221">
        <v>16274.0</v>
      </c>
      <c r="C4223" s="221">
        <v>450.0</v>
      </c>
    </row>
    <row r="4224">
      <c r="A4224" s="221">
        <v>4247.0</v>
      </c>
      <c r="B4224" s="221">
        <v>16275.0</v>
      </c>
      <c r="C4224" s="221">
        <v>20.0</v>
      </c>
    </row>
    <row r="4225">
      <c r="A4225" s="221">
        <v>4248.0</v>
      </c>
      <c r="B4225" s="221">
        <v>34.0</v>
      </c>
      <c r="C4225" s="221">
        <v>66156.0</v>
      </c>
    </row>
    <row r="4226">
      <c r="A4226" s="221">
        <v>4248.0</v>
      </c>
      <c r="B4226" s="221">
        <v>35.0</v>
      </c>
      <c r="C4226" s="221">
        <v>36064.0</v>
      </c>
    </row>
    <row r="4227">
      <c r="A4227" s="221">
        <v>4248.0</v>
      </c>
      <c r="B4227" s="221">
        <v>36.0</v>
      </c>
      <c r="C4227" s="221">
        <v>17147.0</v>
      </c>
    </row>
    <row r="4228">
      <c r="A4228" s="221">
        <v>4248.0</v>
      </c>
      <c r="B4228" s="221">
        <v>37.0</v>
      </c>
      <c r="C4228" s="221">
        <v>9360.0</v>
      </c>
    </row>
    <row r="4229">
      <c r="A4229" s="221">
        <v>4248.0</v>
      </c>
      <c r="B4229" s="221">
        <v>38.0</v>
      </c>
      <c r="C4229" s="221">
        <v>2824.0</v>
      </c>
    </row>
    <row r="4230">
      <c r="A4230" s="221">
        <v>4248.0</v>
      </c>
      <c r="B4230" s="221">
        <v>39.0</v>
      </c>
      <c r="C4230" s="221">
        <v>204.0</v>
      </c>
    </row>
    <row r="4231">
      <c r="A4231" s="221">
        <v>4248.0</v>
      </c>
      <c r="B4231" s="221">
        <v>40.0</v>
      </c>
      <c r="C4231" s="221">
        <v>40.0</v>
      </c>
    </row>
    <row r="4232">
      <c r="A4232" s="221">
        <v>4248.0</v>
      </c>
      <c r="B4232" s="221">
        <v>9840.0</v>
      </c>
      <c r="C4232" s="221">
        <v>30.0</v>
      </c>
    </row>
    <row r="4233">
      <c r="A4233" s="221">
        <v>4248.0</v>
      </c>
      <c r="B4233" s="221">
        <v>11399.0</v>
      </c>
      <c r="C4233" s="221">
        <v>6.0</v>
      </c>
    </row>
    <row r="4234">
      <c r="A4234" s="221">
        <v>4248.0</v>
      </c>
      <c r="B4234" s="221">
        <v>11536.0</v>
      </c>
      <c r="C4234" s="221">
        <v>30.0</v>
      </c>
    </row>
    <row r="4235">
      <c r="A4235" s="221">
        <v>4250.0</v>
      </c>
      <c r="B4235" s="221">
        <v>34.0</v>
      </c>
      <c r="C4235" s="221">
        <v>27778.0</v>
      </c>
    </row>
    <row r="4236">
      <c r="A4236" s="221">
        <v>4250.0</v>
      </c>
      <c r="B4236" s="221">
        <v>35.0</v>
      </c>
      <c r="C4236" s="221">
        <v>12222.0</v>
      </c>
    </row>
    <row r="4237">
      <c r="A4237" s="221">
        <v>4250.0</v>
      </c>
      <c r="B4237" s="221">
        <v>36.0</v>
      </c>
      <c r="C4237" s="221">
        <v>10000.0</v>
      </c>
    </row>
    <row r="4238">
      <c r="A4238" s="221">
        <v>4250.0</v>
      </c>
      <c r="B4238" s="221">
        <v>37.0</v>
      </c>
      <c r="C4238" s="221">
        <v>2778.0</v>
      </c>
    </row>
    <row r="4239">
      <c r="A4239" s="221">
        <v>4250.0</v>
      </c>
      <c r="B4239" s="221">
        <v>38.0</v>
      </c>
      <c r="C4239" s="221">
        <v>389.0</v>
      </c>
    </row>
    <row r="4240">
      <c r="A4240" s="221">
        <v>4250.0</v>
      </c>
      <c r="B4240" s="221">
        <v>39.0</v>
      </c>
      <c r="C4240" s="221">
        <v>164.0</v>
      </c>
    </row>
    <row r="4241">
      <c r="A4241" s="221">
        <v>4250.0</v>
      </c>
      <c r="B4241" s="221">
        <v>40.0</v>
      </c>
      <c r="C4241" s="221">
        <v>88.0</v>
      </c>
    </row>
    <row r="4242">
      <c r="A4242" s="221">
        <v>4250.0</v>
      </c>
      <c r="B4242" s="221">
        <v>9840.0</v>
      </c>
      <c r="C4242" s="221">
        <v>12.0</v>
      </c>
    </row>
    <row r="4243">
      <c r="A4243" s="221">
        <v>4250.0</v>
      </c>
      <c r="B4243" s="221">
        <v>11399.0</v>
      </c>
      <c r="C4243" s="221">
        <v>1.0</v>
      </c>
    </row>
    <row r="4244">
      <c r="A4244" s="221">
        <v>4250.0</v>
      </c>
      <c r="B4244" s="221">
        <v>11689.0</v>
      </c>
      <c r="C4244" s="221">
        <v>12.0</v>
      </c>
    </row>
    <row r="4245">
      <c r="A4245" s="221">
        <v>4252.0</v>
      </c>
      <c r="B4245" s="221">
        <v>34.0</v>
      </c>
      <c r="C4245" s="221">
        <v>149936.0</v>
      </c>
    </row>
    <row r="4246">
      <c r="A4246" s="221">
        <v>4252.0</v>
      </c>
      <c r="B4246" s="221">
        <v>35.0</v>
      </c>
      <c r="C4246" s="221">
        <v>82482.0</v>
      </c>
    </row>
    <row r="4247">
      <c r="A4247" s="221">
        <v>4252.0</v>
      </c>
      <c r="B4247" s="221">
        <v>36.0</v>
      </c>
      <c r="C4247" s="221">
        <v>13778.0</v>
      </c>
    </row>
    <row r="4248">
      <c r="A4248" s="221">
        <v>4252.0</v>
      </c>
      <c r="B4248" s="221">
        <v>37.0</v>
      </c>
      <c r="C4248" s="221">
        <v>9944.0</v>
      </c>
    </row>
    <row r="4249">
      <c r="A4249" s="221">
        <v>4252.0</v>
      </c>
      <c r="B4249" s="221">
        <v>38.0</v>
      </c>
      <c r="C4249" s="221">
        <v>6056.0</v>
      </c>
    </row>
    <row r="4250">
      <c r="A4250" s="221">
        <v>4252.0</v>
      </c>
      <c r="B4250" s="221">
        <v>39.0</v>
      </c>
      <c r="C4250" s="221">
        <v>11800.0</v>
      </c>
    </row>
    <row r="4251">
      <c r="A4251" s="221">
        <v>4252.0</v>
      </c>
      <c r="B4251" s="221">
        <v>40.0</v>
      </c>
      <c r="C4251" s="221">
        <v>3018.0</v>
      </c>
    </row>
    <row r="4252">
      <c r="A4252" s="221">
        <v>4252.0</v>
      </c>
      <c r="B4252" s="221">
        <v>9840.0</v>
      </c>
      <c r="C4252" s="221">
        <v>113.0</v>
      </c>
    </row>
    <row r="4253">
      <c r="A4253" s="221">
        <v>4252.0</v>
      </c>
      <c r="B4253" s="221">
        <v>11399.0</v>
      </c>
      <c r="C4253" s="221">
        <v>41.0</v>
      </c>
    </row>
    <row r="4254">
      <c r="A4254" s="221">
        <v>4252.0</v>
      </c>
      <c r="B4254" s="221">
        <v>11689.0</v>
      </c>
      <c r="C4254" s="221">
        <v>113.0</v>
      </c>
    </row>
    <row r="4255">
      <c r="A4255" s="221">
        <v>4254.0</v>
      </c>
      <c r="B4255" s="221">
        <v>34.0</v>
      </c>
      <c r="C4255" s="221">
        <v>9151.0</v>
      </c>
    </row>
    <row r="4256">
      <c r="A4256" s="221">
        <v>4254.0</v>
      </c>
      <c r="B4256" s="221">
        <v>35.0</v>
      </c>
      <c r="C4256" s="221">
        <v>2737.0</v>
      </c>
    </row>
    <row r="4257">
      <c r="A4257" s="221">
        <v>4254.0</v>
      </c>
      <c r="B4257" s="221">
        <v>36.0</v>
      </c>
      <c r="C4257" s="221">
        <v>988.0</v>
      </c>
    </row>
    <row r="4258">
      <c r="A4258" s="221">
        <v>4254.0</v>
      </c>
      <c r="B4258" s="221">
        <v>37.0</v>
      </c>
      <c r="C4258" s="221">
        <v>150.0</v>
      </c>
    </row>
    <row r="4259">
      <c r="A4259" s="221">
        <v>4254.0</v>
      </c>
      <c r="B4259" s="221">
        <v>38.0</v>
      </c>
      <c r="C4259" s="221">
        <v>148.0</v>
      </c>
    </row>
    <row r="4260">
      <c r="A4260" s="221">
        <v>4254.0</v>
      </c>
      <c r="B4260" s="221">
        <v>9838.0</v>
      </c>
      <c r="C4260" s="221">
        <v>6.0</v>
      </c>
    </row>
    <row r="4261">
      <c r="A4261" s="221">
        <v>4254.0</v>
      </c>
      <c r="B4261" s="221">
        <v>11399.0</v>
      </c>
      <c r="C4261" s="221">
        <v>1.0</v>
      </c>
    </row>
    <row r="4262">
      <c r="A4262" s="221">
        <v>4254.0</v>
      </c>
      <c r="B4262" s="221">
        <v>11539.0</v>
      </c>
      <c r="C4262" s="221">
        <v>6.0</v>
      </c>
    </row>
    <row r="4263">
      <c r="A4263" s="221">
        <v>4256.0</v>
      </c>
      <c r="B4263" s="221">
        <v>34.0</v>
      </c>
      <c r="C4263" s="221">
        <v>27378.0</v>
      </c>
    </row>
    <row r="4264">
      <c r="A4264" s="221">
        <v>4256.0</v>
      </c>
      <c r="B4264" s="221">
        <v>35.0</v>
      </c>
      <c r="C4264" s="221">
        <v>9974.0</v>
      </c>
    </row>
    <row r="4265">
      <c r="A4265" s="221">
        <v>4256.0</v>
      </c>
      <c r="B4265" s="221">
        <v>36.0</v>
      </c>
      <c r="C4265" s="221">
        <v>2988.0</v>
      </c>
    </row>
    <row r="4266">
      <c r="A4266" s="221">
        <v>4256.0</v>
      </c>
      <c r="B4266" s="221">
        <v>37.0</v>
      </c>
      <c r="C4266" s="221">
        <v>1156.0</v>
      </c>
    </row>
    <row r="4267">
      <c r="A4267" s="221">
        <v>4256.0</v>
      </c>
      <c r="B4267" s="221">
        <v>38.0</v>
      </c>
      <c r="C4267" s="221">
        <v>569.0</v>
      </c>
    </row>
    <row r="4268">
      <c r="A4268" s="221">
        <v>4256.0</v>
      </c>
      <c r="B4268" s="221">
        <v>39.0</v>
      </c>
      <c r="C4268" s="221">
        <v>414.0</v>
      </c>
    </row>
    <row r="4269">
      <c r="A4269" s="221">
        <v>4256.0</v>
      </c>
      <c r="B4269" s="221">
        <v>40.0</v>
      </c>
      <c r="C4269" s="221">
        <v>234.0</v>
      </c>
    </row>
    <row r="4270">
      <c r="A4270" s="221">
        <v>4256.0</v>
      </c>
      <c r="B4270" s="221">
        <v>9848.0</v>
      </c>
      <c r="C4270" s="221">
        <v>8.0</v>
      </c>
    </row>
    <row r="4271">
      <c r="A4271" s="221">
        <v>4256.0</v>
      </c>
      <c r="B4271" s="221">
        <v>11399.0</v>
      </c>
      <c r="C4271" s="221">
        <v>1.0</v>
      </c>
    </row>
    <row r="4272">
      <c r="A4272" s="221">
        <v>4256.0</v>
      </c>
      <c r="B4272" s="221">
        <v>11540.0</v>
      </c>
      <c r="C4272" s="221">
        <v>8.0</v>
      </c>
    </row>
    <row r="4273">
      <c r="A4273" s="221">
        <v>4258.0</v>
      </c>
      <c r="B4273" s="221">
        <v>34.0</v>
      </c>
      <c r="C4273" s="221">
        <v>471.0</v>
      </c>
    </row>
    <row r="4274">
      <c r="A4274" s="221">
        <v>4258.0</v>
      </c>
      <c r="B4274" s="221">
        <v>35.0</v>
      </c>
      <c r="C4274" s="221">
        <v>716.0</v>
      </c>
    </row>
    <row r="4275">
      <c r="A4275" s="221">
        <v>4258.0</v>
      </c>
      <c r="B4275" s="221">
        <v>9834.0</v>
      </c>
      <c r="C4275" s="221">
        <v>6.0</v>
      </c>
    </row>
    <row r="4276">
      <c r="A4276" s="221">
        <v>4258.0</v>
      </c>
      <c r="B4276" s="221">
        <v>11399.0</v>
      </c>
      <c r="C4276" s="221">
        <v>1.0</v>
      </c>
    </row>
    <row r="4277">
      <c r="A4277" s="221">
        <v>4258.0</v>
      </c>
      <c r="B4277" s="221">
        <v>11540.0</v>
      </c>
      <c r="C4277" s="221">
        <v>6.0</v>
      </c>
    </row>
    <row r="4278">
      <c r="A4278" s="221">
        <v>4260.0</v>
      </c>
      <c r="B4278" s="221">
        <v>34.0</v>
      </c>
      <c r="C4278" s="221">
        <v>471.0</v>
      </c>
    </row>
    <row r="4279">
      <c r="A4279" s="221">
        <v>4260.0</v>
      </c>
      <c r="B4279" s="221">
        <v>35.0</v>
      </c>
      <c r="C4279" s="221">
        <v>716.0</v>
      </c>
    </row>
    <row r="4280">
      <c r="A4280" s="221">
        <v>4260.0</v>
      </c>
      <c r="B4280" s="221">
        <v>9834.0</v>
      </c>
      <c r="C4280" s="221">
        <v>6.0</v>
      </c>
    </row>
    <row r="4281">
      <c r="A4281" s="221">
        <v>4260.0</v>
      </c>
      <c r="B4281" s="221">
        <v>11399.0</v>
      </c>
      <c r="C4281" s="221">
        <v>1.0</v>
      </c>
    </row>
    <row r="4282">
      <c r="A4282" s="221">
        <v>4260.0</v>
      </c>
      <c r="B4282" s="221">
        <v>11540.0</v>
      </c>
      <c r="C4282" s="221">
        <v>6.0</v>
      </c>
    </row>
    <row r="4283">
      <c r="A4283" s="221">
        <v>4262.0</v>
      </c>
      <c r="B4283" s="221">
        <v>34.0</v>
      </c>
      <c r="C4283" s="221">
        <v>949.0</v>
      </c>
    </row>
    <row r="4284">
      <c r="A4284" s="221">
        <v>4262.0</v>
      </c>
      <c r="B4284" s="221">
        <v>37.0</v>
      </c>
      <c r="C4284" s="221">
        <v>111.0</v>
      </c>
    </row>
    <row r="4285">
      <c r="A4285" s="221">
        <v>4262.0</v>
      </c>
      <c r="B4285" s="221">
        <v>38.0</v>
      </c>
      <c r="C4285" s="221">
        <v>56.0</v>
      </c>
    </row>
    <row r="4286">
      <c r="A4286" s="221">
        <v>4262.0</v>
      </c>
      <c r="B4286" s="221">
        <v>40.0</v>
      </c>
      <c r="C4286" s="221">
        <v>22.0</v>
      </c>
    </row>
    <row r="4287">
      <c r="A4287" s="221">
        <v>4262.0</v>
      </c>
      <c r="B4287" s="221">
        <v>2346.0</v>
      </c>
      <c r="C4287" s="221">
        <v>3.0</v>
      </c>
    </row>
    <row r="4288">
      <c r="A4288" s="221">
        <v>4262.0</v>
      </c>
      <c r="B4288" s="221">
        <v>9840.0</v>
      </c>
      <c r="C4288" s="221">
        <v>12.0</v>
      </c>
    </row>
    <row r="4289">
      <c r="A4289" s="221">
        <v>4262.0</v>
      </c>
      <c r="B4289" s="221">
        <v>11399.0</v>
      </c>
      <c r="C4289" s="221">
        <v>5.0</v>
      </c>
    </row>
    <row r="4290">
      <c r="A4290" s="221">
        <v>4262.0</v>
      </c>
      <c r="B4290" s="221">
        <v>11539.0</v>
      </c>
      <c r="C4290" s="221">
        <v>12.0</v>
      </c>
    </row>
    <row r="4291">
      <c r="A4291" s="221">
        <v>4262.0</v>
      </c>
      <c r="B4291" s="221">
        <v>16681.0</v>
      </c>
      <c r="C4291" s="221">
        <v>33.0</v>
      </c>
    </row>
    <row r="4292">
      <c r="A4292" s="221">
        <v>4262.0</v>
      </c>
      <c r="B4292" s="221">
        <v>16682.0</v>
      </c>
      <c r="C4292" s="221">
        <v>17.0</v>
      </c>
    </row>
    <row r="4293">
      <c r="A4293" s="221">
        <v>4264.0</v>
      </c>
      <c r="B4293" s="221">
        <v>34.0</v>
      </c>
      <c r="C4293" s="221">
        <v>949.0</v>
      </c>
    </row>
    <row r="4294">
      <c r="A4294" s="221">
        <v>4264.0</v>
      </c>
      <c r="B4294" s="221">
        <v>37.0</v>
      </c>
      <c r="C4294" s="221">
        <v>111.0</v>
      </c>
    </row>
    <row r="4295">
      <c r="A4295" s="221">
        <v>4264.0</v>
      </c>
      <c r="B4295" s="221">
        <v>38.0</v>
      </c>
      <c r="C4295" s="221">
        <v>56.0</v>
      </c>
    </row>
    <row r="4296">
      <c r="A4296" s="221">
        <v>4264.0</v>
      </c>
      <c r="B4296" s="221">
        <v>40.0</v>
      </c>
      <c r="C4296" s="221">
        <v>22.0</v>
      </c>
    </row>
    <row r="4297">
      <c r="A4297" s="221">
        <v>4264.0</v>
      </c>
      <c r="B4297" s="221">
        <v>2346.0</v>
      </c>
      <c r="C4297" s="221">
        <v>3.0</v>
      </c>
    </row>
    <row r="4298">
      <c r="A4298" s="221">
        <v>4264.0</v>
      </c>
      <c r="B4298" s="221">
        <v>9840.0</v>
      </c>
      <c r="C4298" s="221">
        <v>12.0</v>
      </c>
    </row>
    <row r="4299">
      <c r="A4299" s="221">
        <v>4264.0</v>
      </c>
      <c r="B4299" s="221">
        <v>11399.0</v>
      </c>
      <c r="C4299" s="221">
        <v>5.0</v>
      </c>
    </row>
    <row r="4300">
      <c r="A4300" s="221">
        <v>4264.0</v>
      </c>
      <c r="B4300" s="221">
        <v>11539.0</v>
      </c>
      <c r="C4300" s="221">
        <v>12.0</v>
      </c>
    </row>
    <row r="4301">
      <c r="A4301" s="221">
        <v>4264.0</v>
      </c>
      <c r="B4301" s="221">
        <v>16681.0</v>
      </c>
      <c r="C4301" s="221">
        <v>33.0</v>
      </c>
    </row>
    <row r="4302">
      <c r="A4302" s="221">
        <v>4264.0</v>
      </c>
      <c r="B4302" s="221">
        <v>16682.0</v>
      </c>
      <c r="C4302" s="221">
        <v>17.0</v>
      </c>
    </row>
    <row r="4303">
      <c r="A4303" s="221">
        <v>4266.0</v>
      </c>
      <c r="B4303" s="221">
        <v>34.0</v>
      </c>
      <c r="C4303" s="221">
        <v>949.0</v>
      </c>
    </row>
    <row r="4304">
      <c r="A4304" s="221">
        <v>4266.0</v>
      </c>
      <c r="B4304" s="221">
        <v>37.0</v>
      </c>
      <c r="C4304" s="221">
        <v>111.0</v>
      </c>
    </row>
    <row r="4305">
      <c r="A4305" s="221">
        <v>4266.0</v>
      </c>
      <c r="B4305" s="221">
        <v>38.0</v>
      </c>
      <c r="C4305" s="221">
        <v>56.0</v>
      </c>
    </row>
    <row r="4306">
      <c r="A4306" s="221">
        <v>4266.0</v>
      </c>
      <c r="B4306" s="221">
        <v>40.0</v>
      </c>
      <c r="C4306" s="221">
        <v>22.0</v>
      </c>
    </row>
    <row r="4307">
      <c r="A4307" s="221">
        <v>4266.0</v>
      </c>
      <c r="B4307" s="221">
        <v>2346.0</v>
      </c>
      <c r="C4307" s="221">
        <v>3.0</v>
      </c>
    </row>
    <row r="4308">
      <c r="A4308" s="221">
        <v>4266.0</v>
      </c>
      <c r="B4308" s="221">
        <v>9840.0</v>
      </c>
      <c r="C4308" s="221">
        <v>12.0</v>
      </c>
    </row>
    <row r="4309">
      <c r="A4309" s="221">
        <v>4266.0</v>
      </c>
      <c r="B4309" s="221">
        <v>11399.0</v>
      </c>
      <c r="C4309" s="221">
        <v>5.0</v>
      </c>
    </row>
    <row r="4310">
      <c r="A4310" s="221">
        <v>4266.0</v>
      </c>
      <c r="B4310" s="221">
        <v>11539.0</v>
      </c>
      <c r="C4310" s="221">
        <v>12.0</v>
      </c>
    </row>
    <row r="4311">
      <c r="A4311" s="221">
        <v>4266.0</v>
      </c>
      <c r="B4311" s="221">
        <v>16681.0</v>
      </c>
      <c r="C4311" s="221">
        <v>33.0</v>
      </c>
    </row>
    <row r="4312">
      <c r="A4312" s="221">
        <v>4266.0</v>
      </c>
      <c r="B4312" s="221">
        <v>16682.0</v>
      </c>
      <c r="C4312" s="221">
        <v>17.0</v>
      </c>
    </row>
    <row r="4313">
      <c r="A4313" s="221">
        <v>4268.0</v>
      </c>
      <c r="B4313" s="221">
        <v>34.0</v>
      </c>
      <c r="C4313" s="221">
        <v>949.0</v>
      </c>
    </row>
    <row r="4314">
      <c r="A4314" s="221">
        <v>4268.0</v>
      </c>
      <c r="B4314" s="221">
        <v>37.0</v>
      </c>
      <c r="C4314" s="221">
        <v>111.0</v>
      </c>
    </row>
    <row r="4315">
      <c r="A4315" s="221">
        <v>4268.0</v>
      </c>
      <c r="B4315" s="221">
        <v>38.0</v>
      </c>
      <c r="C4315" s="221">
        <v>56.0</v>
      </c>
    </row>
    <row r="4316">
      <c r="A4316" s="221">
        <v>4268.0</v>
      </c>
      <c r="B4316" s="221">
        <v>40.0</v>
      </c>
      <c r="C4316" s="221">
        <v>22.0</v>
      </c>
    </row>
    <row r="4317">
      <c r="A4317" s="221">
        <v>4268.0</v>
      </c>
      <c r="B4317" s="221">
        <v>2346.0</v>
      </c>
      <c r="C4317" s="221">
        <v>3.0</v>
      </c>
    </row>
    <row r="4318">
      <c r="A4318" s="221">
        <v>4268.0</v>
      </c>
      <c r="B4318" s="221">
        <v>9840.0</v>
      </c>
      <c r="C4318" s="221">
        <v>12.0</v>
      </c>
    </row>
    <row r="4319">
      <c r="A4319" s="221">
        <v>4268.0</v>
      </c>
      <c r="B4319" s="221">
        <v>11399.0</v>
      </c>
      <c r="C4319" s="221">
        <v>5.0</v>
      </c>
    </row>
    <row r="4320">
      <c r="A4320" s="221">
        <v>4268.0</v>
      </c>
      <c r="B4320" s="221">
        <v>11541.0</v>
      </c>
      <c r="C4320" s="221">
        <v>12.0</v>
      </c>
    </row>
    <row r="4321">
      <c r="A4321" s="221">
        <v>4268.0</v>
      </c>
      <c r="B4321" s="221">
        <v>16681.0</v>
      </c>
      <c r="C4321" s="221">
        <v>33.0</v>
      </c>
    </row>
    <row r="4322">
      <c r="A4322" s="221">
        <v>4268.0</v>
      </c>
      <c r="B4322" s="221">
        <v>16682.0</v>
      </c>
      <c r="C4322" s="221">
        <v>17.0</v>
      </c>
    </row>
    <row r="4323">
      <c r="A4323" s="221">
        <v>4270.0</v>
      </c>
      <c r="B4323" s="221">
        <v>34.0</v>
      </c>
      <c r="C4323" s="221">
        <v>949.0</v>
      </c>
    </row>
    <row r="4324">
      <c r="A4324" s="221">
        <v>4270.0</v>
      </c>
      <c r="B4324" s="221">
        <v>37.0</v>
      </c>
      <c r="C4324" s="221">
        <v>111.0</v>
      </c>
    </row>
    <row r="4325">
      <c r="A4325" s="221">
        <v>4270.0</v>
      </c>
      <c r="B4325" s="221">
        <v>38.0</v>
      </c>
      <c r="C4325" s="221">
        <v>56.0</v>
      </c>
    </row>
    <row r="4326">
      <c r="A4326" s="221">
        <v>4270.0</v>
      </c>
      <c r="B4326" s="221">
        <v>40.0</v>
      </c>
      <c r="C4326" s="221">
        <v>22.0</v>
      </c>
    </row>
    <row r="4327">
      <c r="A4327" s="221">
        <v>4270.0</v>
      </c>
      <c r="B4327" s="221">
        <v>2346.0</v>
      </c>
      <c r="C4327" s="221">
        <v>3.0</v>
      </c>
    </row>
    <row r="4328">
      <c r="A4328" s="221">
        <v>4270.0</v>
      </c>
      <c r="B4328" s="221">
        <v>9840.0</v>
      </c>
      <c r="C4328" s="221">
        <v>12.0</v>
      </c>
    </row>
    <row r="4329">
      <c r="A4329" s="221">
        <v>4270.0</v>
      </c>
      <c r="B4329" s="221">
        <v>11399.0</v>
      </c>
      <c r="C4329" s="221">
        <v>5.0</v>
      </c>
    </row>
    <row r="4330">
      <c r="A4330" s="221">
        <v>4270.0</v>
      </c>
      <c r="B4330" s="221">
        <v>11541.0</v>
      </c>
      <c r="C4330" s="221">
        <v>12.0</v>
      </c>
    </row>
    <row r="4331">
      <c r="A4331" s="221">
        <v>4270.0</v>
      </c>
      <c r="B4331" s="221">
        <v>16681.0</v>
      </c>
      <c r="C4331" s="221">
        <v>33.0</v>
      </c>
    </row>
    <row r="4332">
      <c r="A4332" s="221">
        <v>4270.0</v>
      </c>
      <c r="B4332" s="221">
        <v>16682.0</v>
      </c>
      <c r="C4332" s="221">
        <v>17.0</v>
      </c>
    </row>
    <row r="4333">
      <c r="A4333" s="221">
        <v>4272.0</v>
      </c>
      <c r="B4333" s="221">
        <v>34.0</v>
      </c>
      <c r="C4333" s="221">
        <v>949.0</v>
      </c>
    </row>
    <row r="4334">
      <c r="A4334" s="221">
        <v>4272.0</v>
      </c>
      <c r="B4334" s="221">
        <v>37.0</v>
      </c>
      <c r="C4334" s="221">
        <v>111.0</v>
      </c>
    </row>
    <row r="4335">
      <c r="A4335" s="221">
        <v>4272.0</v>
      </c>
      <c r="B4335" s="221">
        <v>40.0</v>
      </c>
      <c r="C4335" s="221">
        <v>22.0</v>
      </c>
    </row>
    <row r="4336">
      <c r="A4336" s="221">
        <v>4272.0</v>
      </c>
      <c r="B4336" s="221">
        <v>2346.0</v>
      </c>
      <c r="C4336" s="221">
        <v>3.0</v>
      </c>
    </row>
    <row r="4337">
      <c r="A4337" s="221">
        <v>4272.0</v>
      </c>
      <c r="B4337" s="221">
        <v>9840.0</v>
      </c>
      <c r="C4337" s="221">
        <v>12.0</v>
      </c>
    </row>
    <row r="4338">
      <c r="A4338" s="221">
        <v>4272.0</v>
      </c>
      <c r="B4338" s="221">
        <v>11399.0</v>
      </c>
      <c r="C4338" s="221">
        <v>5.0</v>
      </c>
    </row>
    <row r="4339">
      <c r="A4339" s="221">
        <v>4272.0</v>
      </c>
      <c r="B4339" s="221">
        <v>11541.0</v>
      </c>
      <c r="C4339" s="221">
        <v>12.0</v>
      </c>
    </row>
    <row r="4340">
      <c r="A4340" s="221">
        <v>4272.0</v>
      </c>
      <c r="B4340" s="221">
        <v>16681.0</v>
      </c>
      <c r="C4340" s="221">
        <v>33.0</v>
      </c>
    </row>
    <row r="4341">
      <c r="A4341" s="221">
        <v>4272.0</v>
      </c>
      <c r="B4341" s="221">
        <v>16682.0</v>
      </c>
      <c r="C4341" s="221">
        <v>17.0</v>
      </c>
    </row>
    <row r="4342">
      <c r="A4342" s="221">
        <v>4274.0</v>
      </c>
      <c r="B4342" s="221">
        <v>34.0</v>
      </c>
      <c r="C4342" s="221">
        <v>949.0</v>
      </c>
    </row>
    <row r="4343">
      <c r="A4343" s="221">
        <v>4274.0</v>
      </c>
      <c r="B4343" s="221">
        <v>37.0</v>
      </c>
      <c r="C4343" s="221">
        <v>111.0</v>
      </c>
    </row>
    <row r="4344">
      <c r="A4344" s="221">
        <v>4274.0</v>
      </c>
      <c r="B4344" s="221">
        <v>38.0</v>
      </c>
      <c r="C4344" s="221">
        <v>56.0</v>
      </c>
    </row>
    <row r="4345">
      <c r="A4345" s="221">
        <v>4274.0</v>
      </c>
      <c r="B4345" s="221">
        <v>40.0</v>
      </c>
      <c r="C4345" s="221">
        <v>22.0</v>
      </c>
    </row>
    <row r="4346">
      <c r="A4346" s="221">
        <v>4274.0</v>
      </c>
      <c r="B4346" s="221">
        <v>2346.0</v>
      </c>
      <c r="C4346" s="221">
        <v>3.0</v>
      </c>
    </row>
    <row r="4347">
      <c r="A4347" s="221">
        <v>4274.0</v>
      </c>
      <c r="B4347" s="221">
        <v>9840.0</v>
      </c>
      <c r="C4347" s="221">
        <v>12.0</v>
      </c>
    </row>
    <row r="4348">
      <c r="A4348" s="221">
        <v>4274.0</v>
      </c>
      <c r="B4348" s="221">
        <v>11399.0</v>
      </c>
      <c r="C4348" s="221">
        <v>5.0</v>
      </c>
    </row>
    <row r="4349">
      <c r="A4349" s="221">
        <v>4274.0</v>
      </c>
      <c r="B4349" s="221">
        <v>11541.0</v>
      </c>
      <c r="C4349" s="221">
        <v>12.0</v>
      </c>
    </row>
    <row r="4350">
      <c r="A4350" s="221">
        <v>4274.0</v>
      </c>
      <c r="B4350" s="221">
        <v>16681.0</v>
      </c>
      <c r="C4350" s="221">
        <v>33.0</v>
      </c>
    </row>
    <row r="4351">
      <c r="A4351" s="221">
        <v>4274.0</v>
      </c>
      <c r="B4351" s="221">
        <v>16682.0</v>
      </c>
      <c r="C4351" s="221">
        <v>17.0</v>
      </c>
    </row>
    <row r="4352">
      <c r="A4352" s="221">
        <v>4276.0</v>
      </c>
      <c r="B4352" s="221">
        <v>34.0</v>
      </c>
      <c r="C4352" s="221">
        <v>949.0</v>
      </c>
    </row>
    <row r="4353">
      <c r="A4353" s="221">
        <v>4276.0</v>
      </c>
      <c r="B4353" s="221">
        <v>37.0</v>
      </c>
      <c r="C4353" s="221">
        <v>111.0</v>
      </c>
    </row>
    <row r="4354">
      <c r="A4354" s="221">
        <v>4276.0</v>
      </c>
      <c r="B4354" s="221">
        <v>38.0</v>
      </c>
      <c r="C4354" s="221">
        <v>56.0</v>
      </c>
    </row>
    <row r="4355">
      <c r="A4355" s="221">
        <v>4276.0</v>
      </c>
      <c r="B4355" s="221">
        <v>40.0</v>
      </c>
      <c r="C4355" s="221">
        <v>22.0</v>
      </c>
    </row>
    <row r="4356">
      <c r="A4356" s="221">
        <v>4276.0</v>
      </c>
      <c r="B4356" s="221">
        <v>2346.0</v>
      </c>
      <c r="C4356" s="221">
        <v>3.0</v>
      </c>
    </row>
    <row r="4357">
      <c r="A4357" s="221">
        <v>4276.0</v>
      </c>
      <c r="B4357" s="221">
        <v>9840.0</v>
      </c>
      <c r="C4357" s="221">
        <v>12.0</v>
      </c>
    </row>
    <row r="4358">
      <c r="A4358" s="221">
        <v>4276.0</v>
      </c>
      <c r="B4358" s="221">
        <v>11399.0</v>
      </c>
      <c r="C4358" s="221">
        <v>5.0</v>
      </c>
    </row>
    <row r="4359">
      <c r="A4359" s="221">
        <v>4276.0</v>
      </c>
      <c r="B4359" s="221">
        <v>11541.0</v>
      </c>
      <c r="C4359" s="221">
        <v>12.0</v>
      </c>
    </row>
    <row r="4360">
      <c r="A4360" s="221">
        <v>4276.0</v>
      </c>
      <c r="B4360" s="221">
        <v>16681.0</v>
      </c>
      <c r="C4360" s="221">
        <v>33.0</v>
      </c>
    </row>
    <row r="4361">
      <c r="A4361" s="221">
        <v>4276.0</v>
      </c>
      <c r="B4361" s="221">
        <v>16682.0</v>
      </c>
      <c r="C4361" s="221">
        <v>17.0</v>
      </c>
    </row>
    <row r="4362">
      <c r="A4362" s="221">
        <v>4278.0</v>
      </c>
      <c r="B4362" s="221">
        <v>34.0</v>
      </c>
      <c r="C4362" s="221">
        <v>949.0</v>
      </c>
    </row>
    <row r="4363">
      <c r="A4363" s="221">
        <v>4278.0</v>
      </c>
      <c r="B4363" s="221">
        <v>37.0</v>
      </c>
      <c r="C4363" s="221">
        <v>111.0</v>
      </c>
    </row>
    <row r="4364">
      <c r="A4364" s="221">
        <v>4278.0</v>
      </c>
      <c r="B4364" s="221">
        <v>38.0</v>
      </c>
      <c r="C4364" s="221">
        <v>56.0</v>
      </c>
    </row>
    <row r="4365">
      <c r="A4365" s="221">
        <v>4278.0</v>
      </c>
      <c r="B4365" s="221">
        <v>40.0</v>
      </c>
      <c r="C4365" s="221">
        <v>22.0</v>
      </c>
    </row>
    <row r="4366">
      <c r="A4366" s="221">
        <v>4278.0</v>
      </c>
      <c r="B4366" s="221">
        <v>2346.0</v>
      </c>
      <c r="C4366" s="221">
        <v>3.0</v>
      </c>
    </row>
    <row r="4367">
      <c r="A4367" s="221">
        <v>4278.0</v>
      </c>
      <c r="B4367" s="221">
        <v>9840.0</v>
      </c>
      <c r="C4367" s="221">
        <v>12.0</v>
      </c>
    </row>
    <row r="4368">
      <c r="A4368" s="221">
        <v>4278.0</v>
      </c>
      <c r="B4368" s="221">
        <v>11399.0</v>
      </c>
      <c r="C4368" s="221">
        <v>5.0</v>
      </c>
    </row>
    <row r="4369">
      <c r="A4369" s="221">
        <v>4278.0</v>
      </c>
      <c r="B4369" s="221">
        <v>11541.0</v>
      </c>
      <c r="C4369" s="221">
        <v>12.0</v>
      </c>
    </row>
    <row r="4370">
      <c r="A4370" s="221">
        <v>4278.0</v>
      </c>
      <c r="B4370" s="221">
        <v>16681.0</v>
      </c>
      <c r="C4370" s="221">
        <v>33.0</v>
      </c>
    </row>
    <row r="4371">
      <c r="A4371" s="221">
        <v>4278.0</v>
      </c>
      <c r="B4371" s="221">
        <v>16682.0</v>
      </c>
      <c r="C4371" s="221">
        <v>17.0</v>
      </c>
    </row>
    <row r="4372">
      <c r="A4372" s="221">
        <v>4280.0</v>
      </c>
      <c r="B4372" s="221">
        <v>34.0</v>
      </c>
      <c r="C4372" s="221">
        <v>949.0</v>
      </c>
    </row>
    <row r="4373">
      <c r="A4373" s="221">
        <v>4280.0</v>
      </c>
      <c r="B4373" s="221">
        <v>37.0</v>
      </c>
      <c r="C4373" s="221">
        <v>111.0</v>
      </c>
    </row>
    <row r="4374">
      <c r="A4374" s="221">
        <v>4280.0</v>
      </c>
      <c r="B4374" s="221">
        <v>38.0</v>
      </c>
      <c r="C4374" s="221">
        <v>56.0</v>
      </c>
    </row>
    <row r="4375">
      <c r="A4375" s="221">
        <v>4280.0</v>
      </c>
      <c r="B4375" s="221">
        <v>40.0</v>
      </c>
      <c r="C4375" s="221">
        <v>22.0</v>
      </c>
    </row>
    <row r="4376">
      <c r="A4376" s="221">
        <v>4280.0</v>
      </c>
      <c r="B4376" s="221">
        <v>2346.0</v>
      </c>
      <c r="C4376" s="221">
        <v>3.0</v>
      </c>
    </row>
    <row r="4377">
      <c r="A4377" s="221">
        <v>4280.0</v>
      </c>
      <c r="B4377" s="221">
        <v>9840.0</v>
      </c>
      <c r="C4377" s="221">
        <v>12.0</v>
      </c>
    </row>
    <row r="4378">
      <c r="A4378" s="221">
        <v>4280.0</v>
      </c>
      <c r="B4378" s="221">
        <v>11399.0</v>
      </c>
      <c r="C4378" s="221">
        <v>5.0</v>
      </c>
    </row>
    <row r="4379">
      <c r="A4379" s="221">
        <v>4280.0</v>
      </c>
      <c r="B4379" s="221">
        <v>11540.0</v>
      </c>
      <c r="C4379" s="221">
        <v>12.0</v>
      </c>
    </row>
    <row r="4380">
      <c r="A4380" s="221">
        <v>4280.0</v>
      </c>
      <c r="B4380" s="221">
        <v>16681.0</v>
      </c>
      <c r="C4380" s="221">
        <v>33.0</v>
      </c>
    </row>
    <row r="4381">
      <c r="A4381" s="221">
        <v>4280.0</v>
      </c>
      <c r="B4381" s="221">
        <v>16682.0</v>
      </c>
      <c r="C4381" s="221">
        <v>17.0</v>
      </c>
    </row>
    <row r="4382">
      <c r="A4382" s="221">
        <v>4282.0</v>
      </c>
      <c r="B4382" s="221">
        <v>34.0</v>
      </c>
      <c r="C4382" s="221">
        <v>949.0</v>
      </c>
    </row>
    <row r="4383">
      <c r="A4383" s="221">
        <v>4282.0</v>
      </c>
      <c r="B4383" s="221">
        <v>37.0</v>
      </c>
      <c r="C4383" s="221">
        <v>111.0</v>
      </c>
    </row>
    <row r="4384">
      <c r="A4384" s="221">
        <v>4282.0</v>
      </c>
      <c r="B4384" s="221">
        <v>38.0</v>
      </c>
      <c r="C4384" s="221">
        <v>56.0</v>
      </c>
    </row>
    <row r="4385">
      <c r="A4385" s="221">
        <v>4282.0</v>
      </c>
      <c r="B4385" s="221">
        <v>40.0</v>
      </c>
      <c r="C4385" s="221">
        <v>22.0</v>
      </c>
    </row>
    <row r="4386">
      <c r="A4386" s="221">
        <v>4282.0</v>
      </c>
      <c r="B4386" s="221">
        <v>2346.0</v>
      </c>
      <c r="C4386" s="221">
        <v>3.0</v>
      </c>
    </row>
    <row r="4387">
      <c r="A4387" s="221">
        <v>4282.0</v>
      </c>
      <c r="B4387" s="221">
        <v>9840.0</v>
      </c>
      <c r="C4387" s="221">
        <v>12.0</v>
      </c>
    </row>
    <row r="4388">
      <c r="A4388" s="221">
        <v>4282.0</v>
      </c>
      <c r="B4388" s="221">
        <v>11399.0</v>
      </c>
      <c r="C4388" s="221">
        <v>5.0</v>
      </c>
    </row>
    <row r="4389">
      <c r="A4389" s="221">
        <v>4282.0</v>
      </c>
      <c r="B4389" s="221">
        <v>11540.0</v>
      </c>
      <c r="C4389" s="221">
        <v>12.0</v>
      </c>
    </row>
    <row r="4390">
      <c r="A4390" s="221">
        <v>4282.0</v>
      </c>
      <c r="B4390" s="221">
        <v>16681.0</v>
      </c>
      <c r="C4390" s="221">
        <v>33.0</v>
      </c>
    </row>
    <row r="4391">
      <c r="A4391" s="221">
        <v>4282.0</v>
      </c>
      <c r="B4391" s="221">
        <v>16682.0</v>
      </c>
      <c r="C4391" s="221">
        <v>17.0</v>
      </c>
    </row>
    <row r="4392">
      <c r="A4392" s="221">
        <v>4284.0</v>
      </c>
      <c r="B4392" s="221">
        <v>34.0</v>
      </c>
      <c r="C4392" s="221">
        <v>949.0</v>
      </c>
    </row>
    <row r="4393">
      <c r="A4393" s="221">
        <v>4284.0</v>
      </c>
      <c r="B4393" s="221">
        <v>37.0</v>
      </c>
      <c r="C4393" s="221">
        <v>111.0</v>
      </c>
    </row>
    <row r="4394">
      <c r="A4394" s="221">
        <v>4284.0</v>
      </c>
      <c r="B4394" s="221">
        <v>38.0</v>
      </c>
      <c r="C4394" s="221">
        <v>56.0</v>
      </c>
    </row>
    <row r="4395">
      <c r="A4395" s="221">
        <v>4284.0</v>
      </c>
      <c r="B4395" s="221">
        <v>40.0</v>
      </c>
      <c r="C4395" s="221">
        <v>22.0</v>
      </c>
    </row>
    <row r="4396">
      <c r="A4396" s="221">
        <v>4284.0</v>
      </c>
      <c r="B4396" s="221">
        <v>2346.0</v>
      </c>
      <c r="C4396" s="221">
        <v>3.0</v>
      </c>
    </row>
    <row r="4397">
      <c r="A4397" s="221">
        <v>4284.0</v>
      </c>
      <c r="B4397" s="221">
        <v>9840.0</v>
      </c>
      <c r="C4397" s="221">
        <v>12.0</v>
      </c>
    </row>
    <row r="4398">
      <c r="A4398" s="221">
        <v>4284.0</v>
      </c>
      <c r="B4398" s="221">
        <v>11399.0</v>
      </c>
      <c r="C4398" s="221">
        <v>5.0</v>
      </c>
    </row>
    <row r="4399">
      <c r="A4399" s="221">
        <v>4284.0</v>
      </c>
      <c r="B4399" s="221">
        <v>11540.0</v>
      </c>
      <c r="C4399" s="221">
        <v>12.0</v>
      </c>
    </row>
    <row r="4400">
      <c r="A4400" s="221">
        <v>4284.0</v>
      </c>
      <c r="B4400" s="221">
        <v>16681.0</v>
      </c>
      <c r="C4400" s="221">
        <v>33.0</v>
      </c>
    </row>
    <row r="4401">
      <c r="A4401" s="221">
        <v>4284.0</v>
      </c>
      <c r="B4401" s="221">
        <v>16682.0</v>
      </c>
      <c r="C4401" s="221">
        <v>17.0</v>
      </c>
    </row>
    <row r="4402">
      <c r="A4402" s="221">
        <v>4286.0</v>
      </c>
      <c r="B4402" s="221">
        <v>34.0</v>
      </c>
      <c r="C4402" s="221">
        <v>949.0</v>
      </c>
    </row>
    <row r="4403">
      <c r="A4403" s="221">
        <v>4286.0</v>
      </c>
      <c r="B4403" s="221">
        <v>37.0</v>
      </c>
      <c r="C4403" s="221">
        <v>111.0</v>
      </c>
    </row>
    <row r="4404">
      <c r="A4404" s="221">
        <v>4286.0</v>
      </c>
      <c r="B4404" s="221">
        <v>40.0</v>
      </c>
      <c r="C4404" s="221">
        <v>22.0</v>
      </c>
    </row>
    <row r="4405">
      <c r="A4405" s="221">
        <v>4286.0</v>
      </c>
      <c r="B4405" s="221">
        <v>2346.0</v>
      </c>
      <c r="C4405" s="221">
        <v>3.0</v>
      </c>
    </row>
    <row r="4406">
      <c r="A4406" s="221">
        <v>4286.0</v>
      </c>
      <c r="B4406" s="221">
        <v>9840.0</v>
      </c>
      <c r="C4406" s="221">
        <v>12.0</v>
      </c>
    </row>
    <row r="4407">
      <c r="A4407" s="221">
        <v>4286.0</v>
      </c>
      <c r="B4407" s="221">
        <v>11399.0</v>
      </c>
      <c r="C4407" s="221">
        <v>5.0</v>
      </c>
    </row>
    <row r="4408">
      <c r="A4408" s="221">
        <v>4286.0</v>
      </c>
      <c r="B4408" s="221">
        <v>11538.0</v>
      </c>
      <c r="C4408" s="221">
        <v>12.0</v>
      </c>
    </row>
    <row r="4409">
      <c r="A4409" s="221">
        <v>4286.0</v>
      </c>
      <c r="B4409" s="221">
        <v>16681.0</v>
      </c>
      <c r="C4409" s="221">
        <v>33.0</v>
      </c>
    </row>
    <row r="4410">
      <c r="A4410" s="221">
        <v>4286.0</v>
      </c>
      <c r="B4410" s="221">
        <v>16682.0</v>
      </c>
      <c r="C4410" s="221">
        <v>17.0</v>
      </c>
    </row>
    <row r="4411">
      <c r="A4411" s="221">
        <v>4288.0</v>
      </c>
      <c r="B4411" s="221">
        <v>34.0</v>
      </c>
      <c r="C4411" s="221">
        <v>949.0</v>
      </c>
    </row>
    <row r="4412">
      <c r="A4412" s="221">
        <v>4288.0</v>
      </c>
      <c r="B4412" s="221">
        <v>37.0</v>
      </c>
      <c r="C4412" s="221">
        <v>111.0</v>
      </c>
    </row>
    <row r="4413">
      <c r="A4413" s="221">
        <v>4288.0</v>
      </c>
      <c r="B4413" s="221">
        <v>38.0</v>
      </c>
      <c r="C4413" s="221">
        <v>56.0</v>
      </c>
    </row>
    <row r="4414">
      <c r="A4414" s="221">
        <v>4288.0</v>
      </c>
      <c r="B4414" s="221">
        <v>40.0</v>
      </c>
      <c r="C4414" s="221">
        <v>22.0</v>
      </c>
    </row>
    <row r="4415">
      <c r="A4415" s="221">
        <v>4288.0</v>
      </c>
      <c r="B4415" s="221">
        <v>2346.0</v>
      </c>
      <c r="C4415" s="221">
        <v>3.0</v>
      </c>
    </row>
    <row r="4416">
      <c r="A4416" s="221">
        <v>4288.0</v>
      </c>
      <c r="B4416" s="221">
        <v>9840.0</v>
      </c>
      <c r="C4416" s="221">
        <v>12.0</v>
      </c>
    </row>
    <row r="4417">
      <c r="A4417" s="221">
        <v>4288.0</v>
      </c>
      <c r="B4417" s="221">
        <v>11399.0</v>
      </c>
      <c r="C4417" s="221">
        <v>5.0</v>
      </c>
    </row>
    <row r="4418">
      <c r="A4418" s="221">
        <v>4288.0</v>
      </c>
      <c r="B4418" s="221">
        <v>11538.0</v>
      </c>
      <c r="C4418" s="221">
        <v>12.0</v>
      </c>
    </row>
    <row r="4419">
      <c r="A4419" s="221">
        <v>4288.0</v>
      </c>
      <c r="B4419" s="221">
        <v>16681.0</v>
      </c>
      <c r="C4419" s="221">
        <v>33.0</v>
      </c>
    </row>
    <row r="4420">
      <c r="A4420" s="221">
        <v>4288.0</v>
      </c>
      <c r="B4420" s="221">
        <v>16682.0</v>
      </c>
      <c r="C4420" s="221">
        <v>17.0</v>
      </c>
    </row>
    <row r="4421">
      <c r="A4421" s="221">
        <v>4290.0</v>
      </c>
      <c r="B4421" s="221">
        <v>34.0</v>
      </c>
      <c r="C4421" s="221">
        <v>949.0</v>
      </c>
    </row>
    <row r="4422">
      <c r="A4422" s="221">
        <v>4290.0</v>
      </c>
      <c r="B4422" s="221">
        <v>37.0</v>
      </c>
      <c r="C4422" s="221">
        <v>111.0</v>
      </c>
    </row>
    <row r="4423">
      <c r="A4423" s="221">
        <v>4290.0</v>
      </c>
      <c r="B4423" s="221">
        <v>38.0</v>
      </c>
      <c r="C4423" s="221">
        <v>56.0</v>
      </c>
    </row>
    <row r="4424">
      <c r="A4424" s="221">
        <v>4290.0</v>
      </c>
      <c r="B4424" s="221">
        <v>40.0</v>
      </c>
      <c r="C4424" s="221">
        <v>22.0</v>
      </c>
    </row>
    <row r="4425">
      <c r="A4425" s="221">
        <v>4290.0</v>
      </c>
      <c r="B4425" s="221">
        <v>2346.0</v>
      </c>
      <c r="C4425" s="221">
        <v>3.0</v>
      </c>
    </row>
    <row r="4426">
      <c r="A4426" s="221">
        <v>4290.0</v>
      </c>
      <c r="B4426" s="221">
        <v>9840.0</v>
      </c>
      <c r="C4426" s="221">
        <v>12.0</v>
      </c>
    </row>
    <row r="4427">
      <c r="A4427" s="221">
        <v>4290.0</v>
      </c>
      <c r="B4427" s="221">
        <v>11399.0</v>
      </c>
      <c r="C4427" s="221">
        <v>5.0</v>
      </c>
    </row>
    <row r="4428">
      <c r="A4428" s="221">
        <v>4290.0</v>
      </c>
      <c r="B4428" s="221">
        <v>11538.0</v>
      </c>
      <c r="C4428" s="221">
        <v>12.0</v>
      </c>
    </row>
    <row r="4429">
      <c r="A4429" s="221">
        <v>4290.0</v>
      </c>
      <c r="B4429" s="221">
        <v>16681.0</v>
      </c>
      <c r="C4429" s="221">
        <v>33.0</v>
      </c>
    </row>
    <row r="4430">
      <c r="A4430" s="221">
        <v>4290.0</v>
      </c>
      <c r="B4430" s="221">
        <v>16682.0</v>
      </c>
      <c r="C4430" s="221">
        <v>17.0</v>
      </c>
    </row>
    <row r="4431">
      <c r="A4431" s="221">
        <v>4292.0</v>
      </c>
      <c r="B4431" s="221">
        <v>34.0</v>
      </c>
      <c r="C4431" s="221">
        <v>3427873.0</v>
      </c>
    </row>
    <row r="4432">
      <c r="A4432" s="221">
        <v>4292.0</v>
      </c>
      <c r="B4432" s="221">
        <v>35.0</v>
      </c>
      <c r="C4432" s="221">
        <v>828117.0</v>
      </c>
    </row>
    <row r="4433">
      <c r="A4433" s="221">
        <v>4292.0</v>
      </c>
      <c r="B4433" s="221">
        <v>36.0</v>
      </c>
      <c r="C4433" s="221">
        <v>314957.0</v>
      </c>
    </row>
    <row r="4434">
      <c r="A4434" s="221">
        <v>4292.0</v>
      </c>
      <c r="B4434" s="221">
        <v>37.0</v>
      </c>
      <c r="C4434" s="221">
        <v>52033.0</v>
      </c>
    </row>
    <row r="4435">
      <c r="A4435" s="221">
        <v>4292.0</v>
      </c>
      <c r="B4435" s="221">
        <v>38.0</v>
      </c>
      <c r="C4435" s="221">
        <v>15823.0</v>
      </c>
    </row>
    <row r="4436">
      <c r="A4436" s="221">
        <v>4292.0</v>
      </c>
      <c r="B4436" s="221">
        <v>39.0</v>
      </c>
      <c r="C4436" s="221">
        <v>4534.0</v>
      </c>
    </row>
    <row r="4437">
      <c r="A4437" s="221">
        <v>4292.0</v>
      </c>
      <c r="B4437" s="221">
        <v>40.0</v>
      </c>
      <c r="C4437" s="221">
        <v>2266.0</v>
      </c>
    </row>
    <row r="4438">
      <c r="A4438" s="221">
        <v>4292.0</v>
      </c>
      <c r="B4438" s="221">
        <v>9842.0</v>
      </c>
      <c r="C4438" s="221">
        <v>165.0</v>
      </c>
    </row>
    <row r="4439">
      <c r="A4439" s="221">
        <v>4292.0</v>
      </c>
      <c r="B4439" s="221">
        <v>11399.0</v>
      </c>
      <c r="C4439" s="221">
        <v>186.0</v>
      </c>
    </row>
    <row r="4440">
      <c r="A4440" s="221">
        <v>4292.0</v>
      </c>
      <c r="B4440" s="221">
        <v>11540.0</v>
      </c>
      <c r="C4440" s="221">
        <v>165.0</v>
      </c>
    </row>
    <row r="4441">
      <c r="A4441" s="221">
        <v>4294.0</v>
      </c>
      <c r="B4441" s="221">
        <v>34.0</v>
      </c>
      <c r="C4441" s="221">
        <v>3427873.0</v>
      </c>
    </row>
    <row r="4442">
      <c r="A4442" s="221">
        <v>4294.0</v>
      </c>
      <c r="B4442" s="221">
        <v>35.0</v>
      </c>
      <c r="C4442" s="221">
        <v>828117.0</v>
      </c>
    </row>
    <row r="4443">
      <c r="A4443" s="221">
        <v>4294.0</v>
      </c>
      <c r="B4443" s="221">
        <v>36.0</v>
      </c>
      <c r="C4443" s="221">
        <v>314957.0</v>
      </c>
    </row>
    <row r="4444">
      <c r="A4444" s="221">
        <v>4294.0</v>
      </c>
      <c r="B4444" s="221">
        <v>37.0</v>
      </c>
      <c r="C4444" s="221">
        <v>52033.0</v>
      </c>
    </row>
    <row r="4445">
      <c r="A4445" s="221">
        <v>4294.0</v>
      </c>
      <c r="B4445" s="221">
        <v>38.0</v>
      </c>
      <c r="C4445" s="221">
        <v>15823.0</v>
      </c>
    </row>
    <row r="4446">
      <c r="A4446" s="221">
        <v>4294.0</v>
      </c>
      <c r="B4446" s="221">
        <v>39.0</v>
      </c>
      <c r="C4446" s="221">
        <v>4534.0</v>
      </c>
    </row>
    <row r="4447">
      <c r="A4447" s="221">
        <v>4294.0</v>
      </c>
      <c r="B4447" s="221">
        <v>40.0</v>
      </c>
      <c r="C4447" s="221">
        <v>2266.0</v>
      </c>
    </row>
    <row r="4448">
      <c r="A4448" s="221">
        <v>4294.0</v>
      </c>
      <c r="B4448" s="221">
        <v>9842.0</v>
      </c>
      <c r="C4448" s="221">
        <v>165.0</v>
      </c>
    </row>
    <row r="4449">
      <c r="A4449" s="221">
        <v>4294.0</v>
      </c>
      <c r="B4449" s="221">
        <v>11399.0</v>
      </c>
      <c r="C4449" s="221">
        <v>191.0</v>
      </c>
    </row>
    <row r="4450">
      <c r="A4450" s="221">
        <v>4294.0</v>
      </c>
      <c r="B4450" s="221">
        <v>11540.0</v>
      </c>
      <c r="C4450" s="221">
        <v>165.0</v>
      </c>
    </row>
    <row r="4451">
      <c r="A4451" s="221">
        <v>4296.0</v>
      </c>
      <c r="B4451" s="221">
        <v>34.0</v>
      </c>
      <c r="C4451" s="221">
        <v>5182.0</v>
      </c>
    </row>
    <row r="4452">
      <c r="A4452" s="221">
        <v>4296.0</v>
      </c>
      <c r="B4452" s="221">
        <v>35.0</v>
      </c>
      <c r="C4452" s="221">
        <v>3907.0</v>
      </c>
    </row>
    <row r="4453">
      <c r="A4453" s="221">
        <v>4296.0</v>
      </c>
      <c r="B4453" s="221">
        <v>36.0</v>
      </c>
      <c r="C4453" s="221">
        <v>2.0</v>
      </c>
    </row>
    <row r="4454">
      <c r="A4454" s="221">
        <v>4296.0</v>
      </c>
      <c r="B4454" s="221">
        <v>9848.0</v>
      </c>
      <c r="C4454" s="221">
        <v>12.0</v>
      </c>
    </row>
    <row r="4455">
      <c r="A4455" s="221">
        <v>4296.0</v>
      </c>
      <c r="B4455" s="221">
        <v>11399.0</v>
      </c>
      <c r="C4455" s="221">
        <v>5.0</v>
      </c>
    </row>
    <row r="4456">
      <c r="A4456" s="221">
        <v>4296.0</v>
      </c>
      <c r="B4456" s="221">
        <v>11538.0</v>
      </c>
      <c r="C4456" s="221">
        <v>12.0</v>
      </c>
    </row>
    <row r="4457">
      <c r="A4457" s="221">
        <v>4299.0</v>
      </c>
      <c r="B4457" s="221">
        <v>34.0</v>
      </c>
      <c r="C4457" s="221">
        <v>4318.0</v>
      </c>
    </row>
    <row r="4458">
      <c r="A4458" s="221">
        <v>4299.0</v>
      </c>
      <c r="B4458" s="221">
        <v>35.0</v>
      </c>
      <c r="C4458" s="221">
        <v>3256.0</v>
      </c>
    </row>
    <row r="4459">
      <c r="A4459" s="221">
        <v>4299.0</v>
      </c>
      <c r="B4459" s="221">
        <v>36.0</v>
      </c>
      <c r="C4459" s="221">
        <v>1.0</v>
      </c>
    </row>
    <row r="4460">
      <c r="A4460" s="221">
        <v>4299.0</v>
      </c>
      <c r="B4460" s="221">
        <v>9848.0</v>
      </c>
      <c r="C4460" s="221">
        <v>6.0</v>
      </c>
    </row>
    <row r="4461">
      <c r="A4461" s="221">
        <v>4299.0</v>
      </c>
      <c r="B4461" s="221">
        <v>11399.0</v>
      </c>
      <c r="C4461" s="221">
        <v>1.0</v>
      </c>
    </row>
    <row r="4462">
      <c r="A4462" s="221">
        <v>4299.0</v>
      </c>
      <c r="B4462" s="221">
        <v>11538.0</v>
      </c>
      <c r="C4462" s="221">
        <v>6.0</v>
      </c>
    </row>
    <row r="4463">
      <c r="A4463" s="221">
        <v>4302.0</v>
      </c>
      <c r="B4463" s="221">
        <v>34.0</v>
      </c>
      <c r="C4463" s="221">
        <v>5823060.0</v>
      </c>
    </row>
    <row r="4464">
      <c r="A4464" s="221">
        <v>4302.0</v>
      </c>
      <c r="B4464" s="221">
        <v>35.0</v>
      </c>
      <c r="C4464" s="221">
        <v>1245336.0</v>
      </c>
    </row>
    <row r="4465">
      <c r="A4465" s="221">
        <v>4302.0</v>
      </c>
      <c r="B4465" s="221">
        <v>36.0</v>
      </c>
      <c r="C4465" s="221">
        <v>312647.0</v>
      </c>
    </row>
    <row r="4466">
      <c r="A4466" s="221">
        <v>4302.0</v>
      </c>
      <c r="B4466" s="221">
        <v>37.0</v>
      </c>
      <c r="C4466" s="221">
        <v>50749.0</v>
      </c>
    </row>
    <row r="4467">
      <c r="A4467" s="221">
        <v>4302.0</v>
      </c>
      <c r="B4467" s="221">
        <v>39.0</v>
      </c>
      <c r="C4467" s="221">
        <v>9846.0</v>
      </c>
    </row>
    <row r="4468">
      <c r="A4468" s="221">
        <v>4302.0</v>
      </c>
      <c r="B4468" s="221">
        <v>40.0</v>
      </c>
      <c r="C4468" s="221">
        <v>3900.0</v>
      </c>
    </row>
    <row r="4469">
      <c r="A4469" s="221">
        <v>4306.0</v>
      </c>
      <c r="B4469" s="221">
        <v>34.0</v>
      </c>
      <c r="C4469" s="221">
        <v>4073853.0</v>
      </c>
    </row>
    <row r="4470">
      <c r="A4470" s="221">
        <v>4306.0</v>
      </c>
      <c r="B4470" s="221">
        <v>35.0</v>
      </c>
      <c r="C4470" s="221">
        <v>1020117.0</v>
      </c>
    </row>
    <row r="4471">
      <c r="A4471" s="221">
        <v>4306.0</v>
      </c>
      <c r="B4471" s="221">
        <v>36.0</v>
      </c>
      <c r="C4471" s="221">
        <v>281076.0</v>
      </c>
    </row>
    <row r="4472">
      <c r="A4472" s="221">
        <v>4306.0</v>
      </c>
      <c r="B4472" s="221">
        <v>37.0</v>
      </c>
      <c r="C4472" s="221">
        <v>29112.0</v>
      </c>
    </row>
    <row r="4473">
      <c r="A4473" s="221">
        <v>4306.0</v>
      </c>
      <c r="B4473" s="221">
        <v>38.0</v>
      </c>
      <c r="C4473" s="221">
        <v>20607.0</v>
      </c>
    </row>
    <row r="4474">
      <c r="A4474" s="221">
        <v>4306.0</v>
      </c>
      <c r="B4474" s="221">
        <v>39.0</v>
      </c>
      <c r="C4474" s="221">
        <v>12012.0</v>
      </c>
    </row>
    <row r="4475">
      <c r="A4475" s="221">
        <v>4306.0</v>
      </c>
      <c r="B4475" s="221">
        <v>40.0</v>
      </c>
      <c r="C4475" s="221">
        <v>2798.0</v>
      </c>
    </row>
    <row r="4476">
      <c r="A4476" s="221">
        <v>4308.0</v>
      </c>
      <c r="B4476" s="221">
        <v>34.0</v>
      </c>
      <c r="C4476" s="221">
        <v>4808627.0</v>
      </c>
    </row>
    <row r="4477">
      <c r="A4477" s="221">
        <v>4308.0</v>
      </c>
      <c r="B4477" s="221">
        <v>35.0</v>
      </c>
      <c r="C4477" s="221">
        <v>1070630.0</v>
      </c>
    </row>
    <row r="4478">
      <c r="A4478" s="221">
        <v>4308.0</v>
      </c>
      <c r="B4478" s="221">
        <v>36.0</v>
      </c>
      <c r="C4478" s="221">
        <v>359110.0</v>
      </c>
    </row>
    <row r="4479">
      <c r="A4479" s="221">
        <v>4308.0</v>
      </c>
      <c r="B4479" s="221">
        <v>38.0</v>
      </c>
      <c r="C4479" s="221">
        <v>22472.0</v>
      </c>
    </row>
    <row r="4480">
      <c r="A4480" s="221">
        <v>4308.0</v>
      </c>
      <c r="B4480" s="221">
        <v>39.0</v>
      </c>
      <c r="C4480" s="221">
        <v>8412.0</v>
      </c>
    </row>
    <row r="4481">
      <c r="A4481" s="221">
        <v>4308.0</v>
      </c>
      <c r="B4481" s="221">
        <v>40.0</v>
      </c>
      <c r="C4481" s="221">
        <v>4120.0</v>
      </c>
    </row>
    <row r="4482">
      <c r="A4482" s="221">
        <v>4310.0</v>
      </c>
      <c r="B4482" s="221">
        <v>34.0</v>
      </c>
      <c r="C4482" s="221">
        <v>4383367.0</v>
      </c>
    </row>
    <row r="4483">
      <c r="A4483" s="221">
        <v>4310.0</v>
      </c>
      <c r="B4483" s="221">
        <v>35.0</v>
      </c>
      <c r="C4483" s="221">
        <v>1093506.0</v>
      </c>
    </row>
    <row r="4484">
      <c r="A4484" s="221">
        <v>4310.0</v>
      </c>
      <c r="B4484" s="221">
        <v>36.0</v>
      </c>
      <c r="C4484" s="221">
        <v>264179.0</v>
      </c>
    </row>
    <row r="4485">
      <c r="A4485" s="221">
        <v>4310.0</v>
      </c>
      <c r="B4485" s="221">
        <v>37.0</v>
      </c>
      <c r="C4485" s="221">
        <v>78249.0</v>
      </c>
    </row>
    <row r="4486">
      <c r="A4486" s="221">
        <v>4310.0</v>
      </c>
      <c r="B4486" s="221">
        <v>39.0</v>
      </c>
      <c r="C4486" s="221">
        <v>9494.0</v>
      </c>
    </row>
    <row r="4487">
      <c r="A4487" s="221">
        <v>4310.0</v>
      </c>
      <c r="B4487" s="221">
        <v>40.0</v>
      </c>
      <c r="C4487" s="221">
        <v>3694.0</v>
      </c>
    </row>
    <row r="4488">
      <c r="A4488" s="221">
        <v>4312.0</v>
      </c>
      <c r="B4488" s="221">
        <v>44.0</v>
      </c>
      <c r="C4488" s="221">
        <v>4.0</v>
      </c>
    </row>
    <row r="4489">
      <c r="A4489" s="221">
        <v>4312.0</v>
      </c>
      <c r="B4489" s="221">
        <v>3683.0</v>
      </c>
      <c r="C4489" s="221">
        <v>22.0</v>
      </c>
    </row>
    <row r="4490">
      <c r="A4490" s="221">
        <v>4312.0</v>
      </c>
      <c r="B4490" s="221">
        <v>3689.0</v>
      </c>
      <c r="C4490" s="221">
        <v>4.0</v>
      </c>
    </row>
    <row r="4491">
      <c r="A4491" s="221">
        <v>4312.0</v>
      </c>
      <c r="B4491" s="221">
        <v>9832.0</v>
      </c>
      <c r="C4491" s="221">
        <v>9.0</v>
      </c>
    </row>
    <row r="4492">
      <c r="A4492" s="221">
        <v>4312.0</v>
      </c>
      <c r="B4492" s="221">
        <v>9848.0</v>
      </c>
      <c r="C4492" s="221">
        <v>1.0</v>
      </c>
    </row>
    <row r="4493">
      <c r="A4493" s="221">
        <v>4312.0</v>
      </c>
      <c r="B4493" s="221">
        <v>16272.0</v>
      </c>
      <c r="C4493" s="221">
        <v>170.0</v>
      </c>
    </row>
    <row r="4494">
      <c r="A4494" s="221">
        <v>4312.0</v>
      </c>
      <c r="B4494" s="221">
        <v>16273.0</v>
      </c>
      <c r="C4494" s="221">
        <v>350.0</v>
      </c>
    </row>
    <row r="4495">
      <c r="A4495" s="221">
        <v>4312.0</v>
      </c>
      <c r="B4495" s="221">
        <v>16275.0</v>
      </c>
      <c r="C4495" s="221">
        <v>20.0</v>
      </c>
    </row>
    <row r="4496">
      <c r="A4496" s="221">
        <v>4312.0</v>
      </c>
      <c r="B4496" s="221">
        <v>17887.0</v>
      </c>
      <c r="C4496" s="221">
        <v>450.0</v>
      </c>
    </row>
    <row r="4497">
      <c r="A4497" s="221">
        <v>4318.0</v>
      </c>
      <c r="B4497" s="221">
        <v>2867.0</v>
      </c>
      <c r="C4497" s="221">
        <v>8.0</v>
      </c>
    </row>
    <row r="4498">
      <c r="A4498" s="221">
        <v>4318.0</v>
      </c>
      <c r="B4498" s="221">
        <v>2871.0</v>
      </c>
      <c r="C4498" s="221">
        <v>8.0</v>
      </c>
    </row>
    <row r="4499">
      <c r="A4499" s="221">
        <v>4318.0</v>
      </c>
      <c r="B4499" s="221">
        <v>2872.0</v>
      </c>
      <c r="C4499" s="221">
        <v>8.0</v>
      </c>
    </row>
    <row r="4500">
      <c r="A4500" s="221">
        <v>4318.0</v>
      </c>
      <c r="B4500" s="221">
        <v>2876.0</v>
      </c>
      <c r="C4500" s="221">
        <v>8.0</v>
      </c>
    </row>
    <row r="4501">
      <c r="A4501" s="221">
        <v>4345.0</v>
      </c>
      <c r="B4501" s="221">
        <v>34.0</v>
      </c>
      <c r="C4501" s="221">
        <v>75.0</v>
      </c>
    </row>
    <row r="4502">
      <c r="A4502" s="221">
        <v>4345.0</v>
      </c>
      <c r="B4502" s="221">
        <v>35.0</v>
      </c>
      <c r="C4502" s="221">
        <v>200.0</v>
      </c>
    </row>
    <row r="4503">
      <c r="A4503" s="221">
        <v>4345.0</v>
      </c>
      <c r="B4503" s="221">
        <v>36.0</v>
      </c>
      <c r="C4503" s="221">
        <v>500.0</v>
      </c>
    </row>
    <row r="4504">
      <c r="A4504" s="221">
        <v>4345.0</v>
      </c>
      <c r="B4504" s="221">
        <v>37.0</v>
      </c>
      <c r="C4504" s="221">
        <v>250.0</v>
      </c>
    </row>
    <row r="4505">
      <c r="A4505" s="221">
        <v>4345.0</v>
      </c>
      <c r="B4505" s="221">
        <v>38.0</v>
      </c>
      <c r="C4505" s="221">
        <v>10.0</v>
      </c>
    </row>
    <row r="4506">
      <c r="A4506" s="221">
        <v>4345.0</v>
      </c>
      <c r="B4506" s="221">
        <v>40.0</v>
      </c>
      <c r="C4506" s="221">
        <v>1.0</v>
      </c>
    </row>
    <row r="4507">
      <c r="A4507" s="221">
        <v>4346.0</v>
      </c>
      <c r="B4507" s="221">
        <v>34.0</v>
      </c>
      <c r="C4507" s="221">
        <v>75.0</v>
      </c>
    </row>
    <row r="4508">
      <c r="A4508" s="221">
        <v>4346.0</v>
      </c>
      <c r="B4508" s="221">
        <v>35.0</v>
      </c>
      <c r="C4508" s="221">
        <v>200.0</v>
      </c>
    </row>
    <row r="4509">
      <c r="A4509" s="221">
        <v>4346.0</v>
      </c>
      <c r="B4509" s="221">
        <v>36.0</v>
      </c>
      <c r="C4509" s="221">
        <v>500.0</v>
      </c>
    </row>
    <row r="4510">
      <c r="A4510" s="221">
        <v>4346.0</v>
      </c>
      <c r="B4510" s="221">
        <v>37.0</v>
      </c>
      <c r="C4510" s="221">
        <v>250.0</v>
      </c>
    </row>
    <row r="4511">
      <c r="A4511" s="221">
        <v>4346.0</v>
      </c>
      <c r="B4511" s="221">
        <v>38.0</v>
      </c>
      <c r="C4511" s="221">
        <v>10.0</v>
      </c>
    </row>
    <row r="4512">
      <c r="A4512" s="221">
        <v>4346.0</v>
      </c>
      <c r="B4512" s="221">
        <v>40.0</v>
      </c>
      <c r="C4512" s="221">
        <v>1.0</v>
      </c>
    </row>
    <row r="4513">
      <c r="A4513" s="221">
        <v>4347.0</v>
      </c>
      <c r="B4513" s="221">
        <v>34.0</v>
      </c>
      <c r="C4513" s="221">
        <v>75.0</v>
      </c>
    </row>
    <row r="4514">
      <c r="A4514" s="221">
        <v>4347.0</v>
      </c>
      <c r="B4514" s="221">
        <v>35.0</v>
      </c>
      <c r="C4514" s="221">
        <v>200.0</v>
      </c>
    </row>
    <row r="4515">
      <c r="A4515" s="221">
        <v>4347.0</v>
      </c>
      <c r="B4515" s="221">
        <v>36.0</v>
      </c>
      <c r="C4515" s="221">
        <v>500.0</v>
      </c>
    </row>
    <row r="4516">
      <c r="A4516" s="221">
        <v>4347.0</v>
      </c>
      <c r="B4516" s="221">
        <v>37.0</v>
      </c>
      <c r="C4516" s="221">
        <v>250.0</v>
      </c>
    </row>
    <row r="4517">
      <c r="A4517" s="221">
        <v>4347.0</v>
      </c>
      <c r="B4517" s="221">
        <v>38.0</v>
      </c>
      <c r="C4517" s="221">
        <v>10.0</v>
      </c>
    </row>
    <row r="4518">
      <c r="A4518" s="221">
        <v>4347.0</v>
      </c>
      <c r="B4518" s="221">
        <v>40.0</v>
      </c>
      <c r="C4518" s="221">
        <v>1.0</v>
      </c>
    </row>
    <row r="4519">
      <c r="A4519" s="221">
        <v>4348.0</v>
      </c>
      <c r="B4519" s="221">
        <v>34.0</v>
      </c>
      <c r="C4519" s="221">
        <v>75.0</v>
      </c>
    </row>
    <row r="4520">
      <c r="A4520" s="221">
        <v>4348.0</v>
      </c>
      <c r="B4520" s="221">
        <v>35.0</v>
      </c>
      <c r="C4520" s="221">
        <v>200.0</v>
      </c>
    </row>
    <row r="4521">
      <c r="A4521" s="221">
        <v>4348.0</v>
      </c>
      <c r="B4521" s="221">
        <v>36.0</v>
      </c>
      <c r="C4521" s="221">
        <v>500.0</v>
      </c>
    </row>
    <row r="4522">
      <c r="A4522" s="221">
        <v>4348.0</v>
      </c>
      <c r="B4522" s="221">
        <v>37.0</v>
      </c>
      <c r="C4522" s="221">
        <v>250.0</v>
      </c>
    </row>
    <row r="4523">
      <c r="A4523" s="221">
        <v>4348.0</v>
      </c>
      <c r="B4523" s="221">
        <v>38.0</v>
      </c>
      <c r="C4523" s="221">
        <v>10.0</v>
      </c>
    </row>
    <row r="4524">
      <c r="A4524" s="221">
        <v>4348.0</v>
      </c>
      <c r="B4524" s="221">
        <v>40.0</v>
      </c>
      <c r="C4524" s="221">
        <v>1.0</v>
      </c>
    </row>
    <row r="4525">
      <c r="A4525" s="221">
        <v>4349.0</v>
      </c>
      <c r="B4525" s="221">
        <v>34.0</v>
      </c>
      <c r="C4525" s="221">
        <v>75.0</v>
      </c>
    </row>
    <row r="4526">
      <c r="A4526" s="221">
        <v>4349.0</v>
      </c>
      <c r="B4526" s="221">
        <v>35.0</v>
      </c>
      <c r="C4526" s="221">
        <v>200.0</v>
      </c>
    </row>
    <row r="4527">
      <c r="A4527" s="221">
        <v>4349.0</v>
      </c>
      <c r="B4527" s="221">
        <v>36.0</v>
      </c>
      <c r="C4527" s="221">
        <v>500.0</v>
      </c>
    </row>
    <row r="4528">
      <c r="A4528" s="221">
        <v>4349.0</v>
      </c>
      <c r="B4528" s="221">
        <v>37.0</v>
      </c>
      <c r="C4528" s="221">
        <v>250.0</v>
      </c>
    </row>
    <row r="4529">
      <c r="A4529" s="221">
        <v>4349.0</v>
      </c>
      <c r="B4529" s="221">
        <v>38.0</v>
      </c>
      <c r="C4529" s="221">
        <v>10.0</v>
      </c>
    </row>
    <row r="4530">
      <c r="A4530" s="221">
        <v>4349.0</v>
      </c>
      <c r="B4530" s="221">
        <v>40.0</v>
      </c>
      <c r="C4530" s="221">
        <v>1.0</v>
      </c>
    </row>
    <row r="4531">
      <c r="A4531" s="221">
        <v>4360.0</v>
      </c>
      <c r="B4531" s="221">
        <v>34.0</v>
      </c>
      <c r="C4531" s="221">
        <v>280.0</v>
      </c>
    </row>
    <row r="4532">
      <c r="A4532" s="221">
        <v>4360.0</v>
      </c>
      <c r="B4532" s="221">
        <v>35.0</v>
      </c>
      <c r="C4532" s="221">
        <v>3152.0</v>
      </c>
    </row>
    <row r="4533">
      <c r="A4533" s="221">
        <v>4360.0</v>
      </c>
      <c r="B4533" s="221">
        <v>37.0</v>
      </c>
      <c r="C4533" s="221">
        <v>30.0</v>
      </c>
    </row>
    <row r="4534">
      <c r="A4534" s="221">
        <v>4360.0</v>
      </c>
      <c r="B4534" s="221">
        <v>11399.0</v>
      </c>
      <c r="C4534" s="221">
        <v>3.0</v>
      </c>
    </row>
    <row r="4535">
      <c r="A4535" s="221">
        <v>4363.0</v>
      </c>
      <c r="B4535" s="221">
        <v>34.0</v>
      </c>
      <c r="C4535" s="221">
        <v>45636.0</v>
      </c>
    </row>
    <row r="4536">
      <c r="A4536" s="221">
        <v>4363.0</v>
      </c>
      <c r="B4536" s="221">
        <v>35.0</v>
      </c>
      <c r="C4536" s="221">
        <v>11911.0</v>
      </c>
    </row>
    <row r="4537">
      <c r="A4537" s="221">
        <v>4363.0</v>
      </c>
      <c r="B4537" s="221">
        <v>36.0</v>
      </c>
      <c r="C4537" s="221">
        <v>4932.0</v>
      </c>
    </row>
    <row r="4538">
      <c r="A4538" s="221">
        <v>4363.0</v>
      </c>
      <c r="B4538" s="221">
        <v>37.0</v>
      </c>
      <c r="C4538" s="221">
        <v>709.0</v>
      </c>
    </row>
    <row r="4539">
      <c r="A4539" s="221">
        <v>4363.0</v>
      </c>
      <c r="B4539" s="221">
        <v>38.0</v>
      </c>
      <c r="C4539" s="221">
        <v>221.0</v>
      </c>
    </row>
    <row r="4540">
      <c r="A4540" s="221">
        <v>4363.0</v>
      </c>
      <c r="B4540" s="221">
        <v>39.0</v>
      </c>
      <c r="C4540" s="221">
        <v>54.0</v>
      </c>
    </row>
    <row r="4541">
      <c r="A4541" s="221">
        <v>4363.0</v>
      </c>
      <c r="B4541" s="221">
        <v>40.0</v>
      </c>
      <c r="C4541" s="221">
        <v>16.0</v>
      </c>
    </row>
    <row r="4542">
      <c r="A4542" s="221">
        <v>4369.0</v>
      </c>
      <c r="B4542" s="221">
        <v>25597.0</v>
      </c>
      <c r="C4542" s="221">
        <v>3.0</v>
      </c>
    </row>
    <row r="4543">
      <c r="A4543" s="221">
        <v>4369.0</v>
      </c>
      <c r="B4543" s="221">
        <v>25599.0</v>
      </c>
      <c r="C4543" s="221">
        <v>2.0</v>
      </c>
    </row>
    <row r="4544">
      <c r="A4544" s="221">
        <v>4369.0</v>
      </c>
      <c r="B4544" s="221">
        <v>25600.0</v>
      </c>
      <c r="C4544" s="221">
        <v>2.0</v>
      </c>
    </row>
    <row r="4545">
      <c r="A4545" s="221">
        <v>4371.0</v>
      </c>
      <c r="B4545" s="221">
        <v>34.0</v>
      </c>
      <c r="C4545" s="221">
        <v>4452.0</v>
      </c>
    </row>
    <row r="4546">
      <c r="A4546" s="221">
        <v>4371.0</v>
      </c>
      <c r="B4546" s="221">
        <v>35.0</v>
      </c>
      <c r="C4546" s="221">
        <v>3045.0</v>
      </c>
    </row>
    <row r="4547">
      <c r="A4547" s="221">
        <v>4371.0</v>
      </c>
      <c r="B4547" s="221">
        <v>36.0</v>
      </c>
      <c r="C4547" s="221">
        <v>245.0</v>
      </c>
    </row>
    <row r="4548">
      <c r="A4548" s="221">
        <v>4371.0</v>
      </c>
      <c r="B4548" s="221">
        <v>37.0</v>
      </c>
      <c r="C4548" s="221">
        <v>30.0</v>
      </c>
    </row>
    <row r="4549">
      <c r="A4549" s="221">
        <v>4371.0</v>
      </c>
      <c r="B4549" s="221">
        <v>11399.0</v>
      </c>
      <c r="C4549" s="221">
        <v>5.0</v>
      </c>
    </row>
    <row r="4550">
      <c r="A4550" s="221">
        <v>4371.0</v>
      </c>
      <c r="B4550" s="221">
        <v>11539.0</v>
      </c>
      <c r="C4550" s="221">
        <v>4.0</v>
      </c>
    </row>
    <row r="4551">
      <c r="A4551" s="221">
        <v>4372.0</v>
      </c>
      <c r="B4551" s="221">
        <v>34.0</v>
      </c>
      <c r="C4551" s="221">
        <v>4108.0</v>
      </c>
    </row>
    <row r="4552">
      <c r="A4552" s="221">
        <v>4372.0</v>
      </c>
      <c r="B4552" s="221">
        <v>35.0</v>
      </c>
      <c r="C4552" s="221">
        <v>4177.0</v>
      </c>
    </row>
    <row r="4553">
      <c r="A4553" s="221">
        <v>4372.0</v>
      </c>
      <c r="B4553" s="221">
        <v>36.0</v>
      </c>
      <c r="C4553" s="221">
        <v>1.0</v>
      </c>
    </row>
    <row r="4554">
      <c r="A4554" s="221">
        <v>4372.0</v>
      </c>
      <c r="B4554" s="221">
        <v>11399.0</v>
      </c>
      <c r="C4554" s="221">
        <v>3.0</v>
      </c>
    </row>
    <row r="4555">
      <c r="A4555" s="221">
        <v>4380.0</v>
      </c>
      <c r="B4555" s="221">
        <v>34.0</v>
      </c>
      <c r="C4555" s="221">
        <v>7300.0</v>
      </c>
    </row>
    <row r="4556">
      <c r="A4556" s="221">
        <v>4380.0</v>
      </c>
      <c r="B4556" s="221">
        <v>35.0</v>
      </c>
      <c r="C4556" s="221">
        <v>7156.0</v>
      </c>
    </row>
    <row r="4557">
      <c r="A4557" s="221">
        <v>4380.0</v>
      </c>
      <c r="B4557" s="221">
        <v>36.0</v>
      </c>
      <c r="C4557" s="221">
        <v>620.0</v>
      </c>
    </row>
    <row r="4558">
      <c r="A4558" s="221">
        <v>4380.0</v>
      </c>
      <c r="B4558" s="221">
        <v>37.0</v>
      </c>
      <c r="C4558" s="221">
        <v>3.0</v>
      </c>
    </row>
    <row r="4559">
      <c r="A4559" s="221">
        <v>4380.0</v>
      </c>
      <c r="B4559" s="221">
        <v>40.0</v>
      </c>
      <c r="C4559" s="221">
        <v>5.0</v>
      </c>
    </row>
    <row r="4560">
      <c r="A4560" s="221">
        <v>4380.0</v>
      </c>
      <c r="B4560" s="221">
        <v>11399.0</v>
      </c>
      <c r="C4560" s="221">
        <v>7.0</v>
      </c>
    </row>
    <row r="4561">
      <c r="A4561" s="221">
        <v>4383.0</v>
      </c>
      <c r="B4561" s="221">
        <v>34.0</v>
      </c>
      <c r="C4561" s="221">
        <v>91534.0</v>
      </c>
    </row>
    <row r="4562">
      <c r="A4562" s="221">
        <v>4383.0</v>
      </c>
      <c r="B4562" s="221">
        <v>35.0</v>
      </c>
      <c r="C4562" s="221">
        <v>22826.0</v>
      </c>
    </row>
    <row r="4563">
      <c r="A4563" s="221">
        <v>4383.0</v>
      </c>
      <c r="B4563" s="221">
        <v>36.0</v>
      </c>
      <c r="C4563" s="221">
        <v>5734.0</v>
      </c>
    </row>
    <row r="4564">
      <c r="A4564" s="221">
        <v>4383.0</v>
      </c>
      <c r="B4564" s="221">
        <v>37.0</v>
      </c>
      <c r="C4564" s="221">
        <v>1440.0</v>
      </c>
    </row>
    <row r="4565">
      <c r="A4565" s="221">
        <v>4383.0</v>
      </c>
      <c r="B4565" s="221">
        <v>38.0</v>
      </c>
      <c r="C4565" s="221">
        <v>360.0</v>
      </c>
    </row>
    <row r="4566">
      <c r="A4566" s="221">
        <v>4383.0</v>
      </c>
      <c r="B4566" s="221">
        <v>39.0</v>
      </c>
      <c r="C4566" s="221">
        <v>174.0</v>
      </c>
    </row>
    <row r="4567">
      <c r="A4567" s="221">
        <v>4383.0</v>
      </c>
      <c r="B4567" s="221">
        <v>40.0</v>
      </c>
      <c r="C4567" s="221">
        <v>32.0</v>
      </c>
    </row>
    <row r="4568">
      <c r="A4568" s="221">
        <v>4386.0</v>
      </c>
      <c r="B4568" s="221">
        <v>34.0</v>
      </c>
      <c r="C4568" s="221">
        <v>213740.0</v>
      </c>
    </row>
    <row r="4569">
      <c r="A4569" s="221">
        <v>4386.0</v>
      </c>
      <c r="B4569" s="221">
        <v>35.0</v>
      </c>
      <c r="C4569" s="221">
        <v>65343.0</v>
      </c>
    </row>
    <row r="4570">
      <c r="A4570" s="221">
        <v>4386.0</v>
      </c>
      <c r="B4570" s="221">
        <v>36.0</v>
      </c>
      <c r="C4570" s="221">
        <v>34877.0</v>
      </c>
    </row>
    <row r="4571">
      <c r="A4571" s="221">
        <v>4386.0</v>
      </c>
      <c r="B4571" s="221">
        <v>37.0</v>
      </c>
      <c r="C4571" s="221">
        <v>10130.0</v>
      </c>
    </row>
    <row r="4572">
      <c r="A4572" s="221">
        <v>4386.0</v>
      </c>
      <c r="B4572" s="221">
        <v>38.0</v>
      </c>
      <c r="C4572" s="221">
        <v>2200.0</v>
      </c>
    </row>
    <row r="4573">
      <c r="A4573" s="221">
        <v>4386.0</v>
      </c>
      <c r="B4573" s="221">
        <v>39.0</v>
      </c>
      <c r="C4573" s="221">
        <v>1984.0</v>
      </c>
    </row>
    <row r="4574">
      <c r="A4574" s="221">
        <v>4386.0</v>
      </c>
      <c r="B4574" s="221">
        <v>40.0</v>
      </c>
      <c r="C4574" s="221">
        <v>488.0</v>
      </c>
    </row>
    <row r="4575">
      <c r="A4575" s="221">
        <v>4386.0</v>
      </c>
      <c r="B4575" s="221">
        <v>3687.0</v>
      </c>
      <c r="C4575" s="221">
        <v>18.0</v>
      </c>
    </row>
    <row r="4576">
      <c r="A4576" s="221">
        <v>4388.0</v>
      </c>
      <c r="B4576" s="221">
        <v>34.0</v>
      </c>
      <c r="C4576" s="221">
        <v>45636.0</v>
      </c>
    </row>
    <row r="4577">
      <c r="A4577" s="221">
        <v>4388.0</v>
      </c>
      <c r="B4577" s="221">
        <v>35.0</v>
      </c>
      <c r="C4577" s="221">
        <v>11911.0</v>
      </c>
    </row>
    <row r="4578">
      <c r="A4578" s="221">
        <v>4388.0</v>
      </c>
      <c r="B4578" s="221">
        <v>36.0</v>
      </c>
      <c r="C4578" s="221">
        <v>4932.0</v>
      </c>
    </row>
    <row r="4579">
      <c r="A4579" s="221">
        <v>4388.0</v>
      </c>
      <c r="B4579" s="221">
        <v>37.0</v>
      </c>
      <c r="C4579" s="221">
        <v>709.0</v>
      </c>
    </row>
    <row r="4580">
      <c r="A4580" s="221">
        <v>4388.0</v>
      </c>
      <c r="B4580" s="221">
        <v>38.0</v>
      </c>
      <c r="C4580" s="221">
        <v>221.0</v>
      </c>
    </row>
    <row r="4581">
      <c r="A4581" s="221">
        <v>4388.0</v>
      </c>
      <c r="B4581" s="221">
        <v>39.0</v>
      </c>
      <c r="C4581" s="221">
        <v>54.0</v>
      </c>
    </row>
    <row r="4582">
      <c r="A4582" s="221">
        <v>4388.0</v>
      </c>
      <c r="B4582" s="221">
        <v>40.0</v>
      </c>
      <c r="C4582" s="221">
        <v>16.0</v>
      </c>
    </row>
    <row r="4583">
      <c r="A4583" s="221">
        <v>4390.0</v>
      </c>
      <c r="B4583" s="221">
        <v>34.0</v>
      </c>
      <c r="C4583" s="221">
        <v>3.0</v>
      </c>
    </row>
    <row r="4584">
      <c r="A4584" s="221">
        <v>4391.0</v>
      </c>
      <c r="B4584" s="221">
        <v>36.0</v>
      </c>
      <c r="C4584" s="221">
        <v>1327.0</v>
      </c>
    </row>
    <row r="4585">
      <c r="A4585" s="221">
        <v>4391.0</v>
      </c>
      <c r="B4585" s="221">
        <v>37.0</v>
      </c>
      <c r="C4585" s="221">
        <v>481.0</v>
      </c>
    </row>
    <row r="4586">
      <c r="A4586" s="221">
        <v>4391.0</v>
      </c>
      <c r="B4586" s="221">
        <v>38.0</v>
      </c>
      <c r="C4586" s="221">
        <v>113.0</v>
      </c>
    </row>
    <row r="4587">
      <c r="A4587" s="221">
        <v>4393.0</v>
      </c>
      <c r="B4587" s="221">
        <v>34.0</v>
      </c>
      <c r="C4587" s="221">
        <v>1230.0</v>
      </c>
    </row>
    <row r="4588">
      <c r="A4588" s="221">
        <v>4393.0</v>
      </c>
      <c r="B4588" s="221">
        <v>35.0</v>
      </c>
      <c r="C4588" s="221">
        <v>234.0</v>
      </c>
    </row>
    <row r="4589">
      <c r="A4589" s="221">
        <v>4393.0</v>
      </c>
      <c r="B4589" s="221">
        <v>36.0</v>
      </c>
      <c r="C4589" s="221">
        <v>380.0</v>
      </c>
    </row>
    <row r="4590">
      <c r="A4590" s="221">
        <v>4393.0</v>
      </c>
      <c r="B4590" s="221">
        <v>37.0</v>
      </c>
      <c r="C4590" s="221">
        <v>4.0</v>
      </c>
    </row>
    <row r="4591">
      <c r="A4591" s="221">
        <v>4393.0</v>
      </c>
      <c r="B4591" s="221">
        <v>39.0</v>
      </c>
      <c r="C4591" s="221">
        <v>12.0</v>
      </c>
    </row>
    <row r="4592">
      <c r="A4592" s="221">
        <v>4393.0</v>
      </c>
      <c r="B4592" s="221">
        <v>40.0</v>
      </c>
      <c r="C4592" s="221">
        <v>4.0</v>
      </c>
    </row>
    <row r="4593">
      <c r="A4593" s="221">
        <v>4395.0</v>
      </c>
      <c r="B4593" s="221">
        <v>25597.0</v>
      </c>
      <c r="C4593" s="221">
        <v>18.0</v>
      </c>
    </row>
    <row r="4594">
      <c r="A4594" s="221">
        <v>4395.0</v>
      </c>
      <c r="B4594" s="221">
        <v>25599.0</v>
      </c>
      <c r="C4594" s="221">
        <v>22.0</v>
      </c>
    </row>
    <row r="4595">
      <c r="A4595" s="221">
        <v>4395.0</v>
      </c>
      <c r="B4595" s="221">
        <v>25604.0</v>
      </c>
      <c r="C4595" s="221">
        <v>9.0</v>
      </c>
    </row>
    <row r="4596">
      <c r="A4596" s="221">
        <v>4397.0</v>
      </c>
      <c r="B4596" s="221">
        <v>25597.0</v>
      </c>
      <c r="C4596" s="221">
        <v>89.0</v>
      </c>
    </row>
    <row r="4597">
      <c r="A4597" s="221">
        <v>4397.0</v>
      </c>
      <c r="B4597" s="221">
        <v>25599.0</v>
      </c>
      <c r="C4597" s="221">
        <v>111.0</v>
      </c>
    </row>
    <row r="4598">
      <c r="A4598" s="221">
        <v>4397.0</v>
      </c>
      <c r="B4598" s="221">
        <v>25604.0</v>
      </c>
      <c r="C4598" s="221">
        <v>44.0</v>
      </c>
    </row>
    <row r="4599">
      <c r="A4599" s="221">
        <v>4399.0</v>
      </c>
      <c r="B4599" s="221">
        <v>25616.0</v>
      </c>
      <c r="C4599" s="221">
        <v>5.0</v>
      </c>
    </row>
    <row r="4600">
      <c r="A4600" s="221">
        <v>4399.0</v>
      </c>
      <c r="B4600" s="221">
        <v>25617.0</v>
      </c>
      <c r="C4600" s="221">
        <v>6.0</v>
      </c>
    </row>
    <row r="4601">
      <c r="A4601" s="221">
        <v>4399.0</v>
      </c>
      <c r="B4601" s="221">
        <v>25623.0</v>
      </c>
      <c r="C4601" s="221">
        <v>3.0</v>
      </c>
    </row>
    <row r="4602">
      <c r="A4602" s="221">
        <v>4401.0</v>
      </c>
      <c r="B4602" s="221">
        <v>25616.0</v>
      </c>
      <c r="C4602" s="221">
        <v>24.0</v>
      </c>
    </row>
    <row r="4603">
      <c r="A4603" s="221">
        <v>4401.0</v>
      </c>
      <c r="B4603" s="221">
        <v>25617.0</v>
      </c>
      <c r="C4603" s="221">
        <v>30.0</v>
      </c>
    </row>
    <row r="4604">
      <c r="A4604" s="221">
        <v>4401.0</v>
      </c>
      <c r="B4604" s="221">
        <v>25623.0</v>
      </c>
      <c r="C4604" s="221">
        <v>12.0</v>
      </c>
    </row>
    <row r="4605">
      <c r="A4605" s="221">
        <v>4403.0</v>
      </c>
      <c r="B4605" s="221">
        <v>34.0</v>
      </c>
      <c r="C4605" s="221">
        <v>25649.0</v>
      </c>
    </row>
    <row r="4606">
      <c r="A4606" s="221">
        <v>4403.0</v>
      </c>
      <c r="B4606" s="221">
        <v>35.0</v>
      </c>
      <c r="C4606" s="221">
        <v>20583.0</v>
      </c>
    </row>
    <row r="4607">
      <c r="A4607" s="221">
        <v>4403.0</v>
      </c>
      <c r="B4607" s="221">
        <v>38.0</v>
      </c>
      <c r="C4607" s="221">
        <v>3.0</v>
      </c>
    </row>
    <row r="4608">
      <c r="A4608" s="221">
        <v>4403.0</v>
      </c>
      <c r="B4608" s="221">
        <v>39.0</v>
      </c>
      <c r="C4608" s="221">
        <v>4.0</v>
      </c>
    </row>
    <row r="4609">
      <c r="A4609" s="221">
        <v>4405.0</v>
      </c>
      <c r="B4609" s="221">
        <v>34.0</v>
      </c>
      <c r="C4609" s="221">
        <v>1230.0</v>
      </c>
    </row>
    <row r="4610">
      <c r="A4610" s="221">
        <v>4405.0</v>
      </c>
      <c r="B4610" s="221">
        <v>35.0</v>
      </c>
      <c r="C4610" s="221">
        <v>234.0</v>
      </c>
    </row>
    <row r="4611">
      <c r="A4611" s="221">
        <v>4405.0</v>
      </c>
      <c r="B4611" s="221">
        <v>36.0</v>
      </c>
      <c r="C4611" s="221">
        <v>380.0</v>
      </c>
    </row>
    <row r="4612">
      <c r="A4612" s="221">
        <v>4405.0</v>
      </c>
      <c r="B4612" s="221">
        <v>37.0</v>
      </c>
      <c r="C4612" s="221">
        <v>4.0</v>
      </c>
    </row>
    <row r="4613">
      <c r="A4613" s="221">
        <v>4405.0</v>
      </c>
      <c r="B4613" s="221">
        <v>39.0</v>
      </c>
      <c r="C4613" s="221">
        <v>12.0</v>
      </c>
    </row>
    <row r="4614">
      <c r="A4614" s="221">
        <v>4405.0</v>
      </c>
      <c r="B4614" s="221">
        <v>40.0</v>
      </c>
      <c r="C4614" s="221">
        <v>4.0</v>
      </c>
    </row>
    <row r="4615">
      <c r="A4615" s="221">
        <v>4405.0</v>
      </c>
      <c r="B4615" s="221">
        <v>9840.0</v>
      </c>
      <c r="C4615" s="221">
        <v>5.0</v>
      </c>
    </row>
    <row r="4616">
      <c r="A4616" s="221">
        <v>4405.0</v>
      </c>
      <c r="B4616" s="221">
        <v>9842.0</v>
      </c>
      <c r="C4616" s="221">
        <v>5.0</v>
      </c>
    </row>
    <row r="4617">
      <c r="A4617" s="221">
        <v>4405.0</v>
      </c>
      <c r="B4617" s="221">
        <v>11399.0</v>
      </c>
      <c r="C4617" s="221">
        <v>8.0</v>
      </c>
    </row>
    <row r="4618">
      <c r="A4618" s="221">
        <v>4405.0</v>
      </c>
      <c r="B4618" s="221">
        <v>11541.0</v>
      </c>
      <c r="C4618" s="221">
        <v>9.0</v>
      </c>
    </row>
    <row r="4619">
      <c r="A4619" s="221">
        <v>4407.0</v>
      </c>
      <c r="B4619" s="221">
        <v>35.0</v>
      </c>
      <c r="C4619" s="221">
        <v>4.0</v>
      </c>
    </row>
    <row r="4620">
      <c r="A4620" s="221">
        <v>4407.0</v>
      </c>
      <c r="B4620" s="221">
        <v>37.0</v>
      </c>
      <c r="C4620" s="221">
        <v>3.0</v>
      </c>
    </row>
    <row r="4621">
      <c r="A4621" s="221">
        <v>4407.0</v>
      </c>
      <c r="B4621" s="221">
        <v>38.0</v>
      </c>
      <c r="C4621" s="221">
        <v>3.0</v>
      </c>
    </row>
    <row r="4622">
      <c r="A4622" s="221">
        <v>4407.0</v>
      </c>
      <c r="B4622" s="221">
        <v>39.0</v>
      </c>
      <c r="C4622" s="221">
        <v>2.0</v>
      </c>
    </row>
    <row r="4623">
      <c r="A4623" s="221">
        <v>4407.0</v>
      </c>
      <c r="B4623" s="221">
        <v>40.0</v>
      </c>
      <c r="C4623" s="221">
        <v>2.0</v>
      </c>
    </row>
    <row r="4624">
      <c r="A4624" s="221">
        <v>4409.0</v>
      </c>
      <c r="B4624" s="221">
        <v>34.0</v>
      </c>
      <c r="C4624" s="221">
        <v>636.0</v>
      </c>
    </row>
    <row r="4625">
      <c r="A4625" s="221">
        <v>4409.0</v>
      </c>
      <c r="B4625" s="221">
        <v>35.0</v>
      </c>
      <c r="C4625" s="221">
        <v>62.0</v>
      </c>
    </row>
    <row r="4626">
      <c r="A4626" s="221">
        <v>4409.0</v>
      </c>
      <c r="B4626" s="221">
        <v>36.0</v>
      </c>
      <c r="C4626" s="221">
        <v>358.0</v>
      </c>
    </row>
    <row r="4627">
      <c r="A4627" s="221">
        <v>4409.0</v>
      </c>
      <c r="B4627" s="221">
        <v>37.0</v>
      </c>
      <c r="C4627" s="221">
        <v>11.0</v>
      </c>
    </row>
    <row r="4628">
      <c r="A4628" s="221">
        <v>4409.0</v>
      </c>
      <c r="B4628" s="221">
        <v>38.0</v>
      </c>
      <c r="C4628" s="221">
        <v>6.0</v>
      </c>
    </row>
    <row r="4629">
      <c r="A4629" s="221">
        <v>4409.0</v>
      </c>
      <c r="B4629" s="221">
        <v>39.0</v>
      </c>
      <c r="C4629" s="221">
        <v>6.0</v>
      </c>
    </row>
    <row r="4630">
      <c r="A4630" s="221">
        <v>4409.0</v>
      </c>
      <c r="B4630" s="221">
        <v>40.0</v>
      </c>
      <c r="C4630" s="221">
        <v>8.0</v>
      </c>
    </row>
    <row r="4631">
      <c r="A4631" s="221">
        <v>4421.0</v>
      </c>
      <c r="B4631" s="221">
        <v>34.0</v>
      </c>
      <c r="C4631" s="221">
        <v>38.0</v>
      </c>
    </row>
    <row r="4632">
      <c r="A4632" s="221">
        <v>4421.0</v>
      </c>
      <c r="B4632" s="221">
        <v>35.0</v>
      </c>
      <c r="C4632" s="221">
        <v>14.0</v>
      </c>
    </row>
    <row r="4633">
      <c r="A4633" s="221">
        <v>4421.0</v>
      </c>
      <c r="B4633" s="221">
        <v>37.0</v>
      </c>
      <c r="C4633" s="221">
        <v>1.0</v>
      </c>
    </row>
    <row r="4634">
      <c r="A4634" s="221">
        <v>4421.0</v>
      </c>
      <c r="B4634" s="221">
        <v>38.0</v>
      </c>
      <c r="C4634" s="221">
        <v>1.0</v>
      </c>
    </row>
    <row r="4635">
      <c r="A4635" s="221">
        <v>4423.0</v>
      </c>
      <c r="B4635" s="221">
        <v>34.0</v>
      </c>
      <c r="C4635" s="221">
        <v>38.0</v>
      </c>
    </row>
    <row r="4636">
      <c r="A4636" s="221">
        <v>4423.0</v>
      </c>
      <c r="B4636" s="221">
        <v>35.0</v>
      </c>
      <c r="C4636" s="221">
        <v>14.0</v>
      </c>
    </row>
    <row r="4637">
      <c r="A4637" s="221">
        <v>4423.0</v>
      </c>
      <c r="B4637" s="221">
        <v>37.0</v>
      </c>
      <c r="C4637" s="221">
        <v>1.0</v>
      </c>
    </row>
    <row r="4638">
      <c r="A4638" s="221">
        <v>4423.0</v>
      </c>
      <c r="B4638" s="221">
        <v>38.0</v>
      </c>
      <c r="C4638" s="221">
        <v>1.0</v>
      </c>
    </row>
    <row r="4639">
      <c r="A4639" s="221">
        <v>4425.0</v>
      </c>
      <c r="B4639" s="221">
        <v>34.0</v>
      </c>
      <c r="C4639" s="221">
        <v>38.0</v>
      </c>
    </row>
    <row r="4640">
      <c r="A4640" s="221">
        <v>4425.0</v>
      </c>
      <c r="B4640" s="221">
        <v>35.0</v>
      </c>
      <c r="C4640" s="221">
        <v>14.0</v>
      </c>
    </row>
    <row r="4641">
      <c r="A4641" s="221">
        <v>4425.0</v>
      </c>
      <c r="B4641" s="221">
        <v>37.0</v>
      </c>
      <c r="C4641" s="221">
        <v>1.0</v>
      </c>
    </row>
    <row r="4642">
      <c r="A4642" s="221">
        <v>4425.0</v>
      </c>
      <c r="B4642" s="221">
        <v>38.0</v>
      </c>
      <c r="C4642" s="221">
        <v>1.0</v>
      </c>
    </row>
    <row r="4643">
      <c r="A4643" s="221">
        <v>4427.0</v>
      </c>
      <c r="B4643" s="221">
        <v>34.0</v>
      </c>
      <c r="C4643" s="221">
        <v>38.0</v>
      </c>
    </row>
    <row r="4644">
      <c r="A4644" s="221">
        <v>4427.0</v>
      </c>
      <c r="B4644" s="221">
        <v>35.0</v>
      </c>
      <c r="C4644" s="221">
        <v>14.0</v>
      </c>
    </row>
    <row r="4645">
      <c r="A4645" s="221">
        <v>4427.0</v>
      </c>
      <c r="B4645" s="221">
        <v>37.0</v>
      </c>
      <c r="C4645" s="221">
        <v>1.0</v>
      </c>
    </row>
    <row r="4646">
      <c r="A4646" s="221">
        <v>4427.0</v>
      </c>
      <c r="B4646" s="221">
        <v>38.0</v>
      </c>
      <c r="C4646" s="221">
        <v>1.0</v>
      </c>
    </row>
    <row r="4647">
      <c r="A4647" s="221">
        <v>4431.0</v>
      </c>
      <c r="B4647" s="221">
        <v>35.0</v>
      </c>
      <c r="C4647" s="221">
        <v>114.0</v>
      </c>
    </row>
    <row r="4648">
      <c r="A4648" s="221">
        <v>4431.0</v>
      </c>
      <c r="B4648" s="221">
        <v>37.0</v>
      </c>
      <c r="C4648" s="221">
        <v>1.0</v>
      </c>
    </row>
    <row r="4649">
      <c r="A4649" s="221">
        <v>4433.0</v>
      </c>
      <c r="B4649" s="221">
        <v>35.0</v>
      </c>
      <c r="C4649" s="221">
        <v>114.0</v>
      </c>
    </row>
    <row r="4650">
      <c r="A4650" s="221">
        <v>4433.0</v>
      </c>
      <c r="B4650" s="221">
        <v>37.0</v>
      </c>
      <c r="C4650" s="221">
        <v>1.0</v>
      </c>
    </row>
    <row r="4651">
      <c r="A4651" s="221">
        <v>4435.0</v>
      </c>
      <c r="B4651" s="221">
        <v>35.0</v>
      </c>
      <c r="C4651" s="221">
        <v>114.0</v>
      </c>
    </row>
    <row r="4652">
      <c r="A4652" s="221">
        <v>4435.0</v>
      </c>
      <c r="B4652" s="221">
        <v>37.0</v>
      </c>
      <c r="C4652" s="221">
        <v>1.0</v>
      </c>
    </row>
    <row r="4653">
      <c r="A4653" s="221">
        <v>4437.0</v>
      </c>
      <c r="B4653" s="221">
        <v>35.0</v>
      </c>
      <c r="C4653" s="221">
        <v>114.0</v>
      </c>
    </row>
    <row r="4654">
      <c r="A4654" s="221">
        <v>4437.0</v>
      </c>
      <c r="B4654" s="221">
        <v>37.0</v>
      </c>
      <c r="C4654" s="221">
        <v>1.0</v>
      </c>
    </row>
    <row r="4655">
      <c r="A4655" s="221">
        <v>4471.0</v>
      </c>
      <c r="B4655" s="221">
        <v>34.0</v>
      </c>
      <c r="C4655" s="221">
        <v>234.0</v>
      </c>
    </row>
    <row r="4656">
      <c r="A4656" s="221">
        <v>4471.0</v>
      </c>
      <c r="B4656" s="221">
        <v>35.0</v>
      </c>
      <c r="C4656" s="221">
        <v>17.0</v>
      </c>
    </row>
    <row r="4657">
      <c r="A4657" s="221">
        <v>4471.0</v>
      </c>
      <c r="B4657" s="221">
        <v>36.0</v>
      </c>
      <c r="C4657" s="221">
        <v>89.0</v>
      </c>
    </row>
    <row r="4658">
      <c r="A4658" s="221">
        <v>4471.0</v>
      </c>
      <c r="B4658" s="221">
        <v>37.0</v>
      </c>
      <c r="C4658" s="221">
        <v>43.0</v>
      </c>
    </row>
    <row r="4659">
      <c r="A4659" s="221">
        <v>4473.0</v>
      </c>
      <c r="B4659" s="221">
        <v>34.0</v>
      </c>
      <c r="C4659" s="221">
        <v>234.0</v>
      </c>
    </row>
    <row r="4660">
      <c r="A4660" s="221">
        <v>4473.0</v>
      </c>
      <c r="B4660" s="221">
        <v>35.0</v>
      </c>
      <c r="C4660" s="221">
        <v>17.0</v>
      </c>
    </row>
    <row r="4661">
      <c r="A4661" s="221">
        <v>4473.0</v>
      </c>
      <c r="B4661" s="221">
        <v>36.0</v>
      </c>
      <c r="C4661" s="221">
        <v>89.0</v>
      </c>
    </row>
    <row r="4662">
      <c r="A4662" s="221">
        <v>4473.0</v>
      </c>
      <c r="B4662" s="221">
        <v>37.0</v>
      </c>
      <c r="C4662" s="221">
        <v>43.0</v>
      </c>
    </row>
    <row r="4663">
      <c r="A4663" s="221">
        <v>4475.0</v>
      </c>
      <c r="B4663" s="221">
        <v>34.0</v>
      </c>
      <c r="C4663" s="221">
        <v>234.0</v>
      </c>
    </row>
    <row r="4664">
      <c r="A4664" s="221">
        <v>4475.0</v>
      </c>
      <c r="B4664" s="221">
        <v>35.0</v>
      </c>
      <c r="C4664" s="221">
        <v>17.0</v>
      </c>
    </row>
    <row r="4665">
      <c r="A4665" s="221">
        <v>4475.0</v>
      </c>
      <c r="B4665" s="221">
        <v>36.0</v>
      </c>
      <c r="C4665" s="221">
        <v>89.0</v>
      </c>
    </row>
    <row r="4666">
      <c r="A4666" s="221">
        <v>4475.0</v>
      </c>
      <c r="B4666" s="221">
        <v>37.0</v>
      </c>
      <c r="C4666" s="221">
        <v>43.0</v>
      </c>
    </row>
    <row r="4667">
      <c r="A4667" s="221">
        <v>4477.0</v>
      </c>
      <c r="B4667" s="221">
        <v>34.0</v>
      </c>
      <c r="C4667" s="221">
        <v>234.0</v>
      </c>
    </row>
    <row r="4668">
      <c r="A4668" s="221">
        <v>4477.0</v>
      </c>
      <c r="B4668" s="221">
        <v>35.0</v>
      </c>
      <c r="C4668" s="221">
        <v>17.0</v>
      </c>
    </row>
    <row r="4669">
      <c r="A4669" s="221">
        <v>4477.0</v>
      </c>
      <c r="B4669" s="221">
        <v>36.0</v>
      </c>
      <c r="C4669" s="221">
        <v>89.0</v>
      </c>
    </row>
    <row r="4670">
      <c r="A4670" s="221">
        <v>4477.0</v>
      </c>
      <c r="B4670" s="221">
        <v>37.0</v>
      </c>
      <c r="C4670" s="221">
        <v>43.0</v>
      </c>
    </row>
    <row r="4671">
      <c r="A4671" s="221">
        <v>4529.0</v>
      </c>
      <c r="B4671" s="221">
        <v>34.0</v>
      </c>
      <c r="C4671" s="221">
        <v>386.0</v>
      </c>
    </row>
    <row r="4672">
      <c r="A4672" s="221">
        <v>4529.0</v>
      </c>
      <c r="B4672" s="221">
        <v>35.0</v>
      </c>
      <c r="C4672" s="221">
        <v>129.0</v>
      </c>
    </row>
    <row r="4673">
      <c r="A4673" s="221">
        <v>4529.0</v>
      </c>
      <c r="B4673" s="221">
        <v>40.0</v>
      </c>
      <c r="C4673" s="221">
        <v>1.0</v>
      </c>
    </row>
    <row r="4674">
      <c r="A4674" s="221">
        <v>4531.0</v>
      </c>
      <c r="B4674" s="221">
        <v>34.0</v>
      </c>
      <c r="C4674" s="221">
        <v>386.0</v>
      </c>
    </row>
    <row r="4675">
      <c r="A4675" s="221">
        <v>4531.0</v>
      </c>
      <c r="B4675" s="221">
        <v>35.0</v>
      </c>
      <c r="C4675" s="221">
        <v>129.0</v>
      </c>
    </row>
    <row r="4676">
      <c r="A4676" s="221">
        <v>4531.0</v>
      </c>
      <c r="B4676" s="221">
        <v>40.0</v>
      </c>
      <c r="C4676" s="221">
        <v>1.0</v>
      </c>
    </row>
    <row r="4677">
      <c r="A4677" s="221">
        <v>4533.0</v>
      </c>
      <c r="B4677" s="221">
        <v>34.0</v>
      </c>
      <c r="C4677" s="221">
        <v>386.0</v>
      </c>
    </row>
    <row r="4678">
      <c r="A4678" s="221">
        <v>4533.0</v>
      </c>
      <c r="B4678" s="221">
        <v>35.0</v>
      </c>
      <c r="C4678" s="221">
        <v>129.0</v>
      </c>
    </row>
    <row r="4679">
      <c r="A4679" s="221">
        <v>4533.0</v>
      </c>
      <c r="B4679" s="221">
        <v>40.0</v>
      </c>
      <c r="C4679" s="221">
        <v>1.0</v>
      </c>
    </row>
    <row r="4680">
      <c r="A4680" s="221">
        <v>4535.0</v>
      </c>
      <c r="B4680" s="221">
        <v>34.0</v>
      </c>
      <c r="C4680" s="221">
        <v>386.0</v>
      </c>
    </row>
    <row r="4681">
      <c r="A4681" s="221">
        <v>4535.0</v>
      </c>
      <c r="B4681" s="221">
        <v>35.0</v>
      </c>
      <c r="C4681" s="221">
        <v>129.0</v>
      </c>
    </row>
    <row r="4682">
      <c r="A4682" s="221">
        <v>4535.0</v>
      </c>
      <c r="B4682" s="221">
        <v>40.0</v>
      </c>
      <c r="C4682" s="221">
        <v>1.0</v>
      </c>
    </row>
    <row r="4683">
      <c r="A4683" s="221">
        <v>4569.0</v>
      </c>
      <c r="B4683" s="221">
        <v>34.0</v>
      </c>
      <c r="C4683" s="221">
        <v>1022.0</v>
      </c>
    </row>
    <row r="4684">
      <c r="A4684" s="221">
        <v>4569.0</v>
      </c>
      <c r="B4684" s="221">
        <v>35.0</v>
      </c>
      <c r="C4684" s="221">
        <v>478.0</v>
      </c>
    </row>
    <row r="4685">
      <c r="A4685" s="221">
        <v>4569.0</v>
      </c>
      <c r="B4685" s="221">
        <v>36.0</v>
      </c>
      <c r="C4685" s="221">
        <v>407.0</v>
      </c>
    </row>
    <row r="4686">
      <c r="A4686" s="221">
        <v>4569.0</v>
      </c>
      <c r="B4686" s="221">
        <v>38.0</v>
      </c>
      <c r="C4686" s="221">
        <v>2.0</v>
      </c>
    </row>
    <row r="4687">
      <c r="A4687" s="221">
        <v>4571.0</v>
      </c>
      <c r="B4687" s="221">
        <v>34.0</v>
      </c>
      <c r="C4687" s="221">
        <v>1022.0</v>
      </c>
    </row>
    <row r="4688">
      <c r="A4688" s="221">
        <v>4571.0</v>
      </c>
      <c r="B4688" s="221">
        <v>35.0</v>
      </c>
      <c r="C4688" s="221">
        <v>478.0</v>
      </c>
    </row>
    <row r="4689">
      <c r="A4689" s="221">
        <v>4571.0</v>
      </c>
      <c r="B4689" s="221">
        <v>36.0</v>
      </c>
      <c r="C4689" s="221">
        <v>407.0</v>
      </c>
    </row>
    <row r="4690">
      <c r="A4690" s="221">
        <v>4571.0</v>
      </c>
      <c r="B4690" s="221">
        <v>38.0</v>
      </c>
      <c r="C4690" s="221">
        <v>2.0</v>
      </c>
    </row>
    <row r="4691">
      <c r="A4691" s="221">
        <v>4573.0</v>
      </c>
      <c r="B4691" s="221">
        <v>34.0</v>
      </c>
      <c r="C4691" s="221">
        <v>1022.0</v>
      </c>
    </row>
    <row r="4692">
      <c r="A4692" s="221">
        <v>4573.0</v>
      </c>
      <c r="B4692" s="221">
        <v>35.0</v>
      </c>
      <c r="C4692" s="221">
        <v>478.0</v>
      </c>
    </row>
    <row r="4693">
      <c r="A4693" s="221">
        <v>4573.0</v>
      </c>
      <c r="B4693" s="221">
        <v>36.0</v>
      </c>
      <c r="C4693" s="221">
        <v>407.0</v>
      </c>
    </row>
    <row r="4694">
      <c r="A4694" s="221">
        <v>4573.0</v>
      </c>
      <c r="B4694" s="221">
        <v>38.0</v>
      </c>
      <c r="C4694" s="221">
        <v>2.0</v>
      </c>
    </row>
    <row r="4695">
      <c r="A4695" s="221">
        <v>4575.0</v>
      </c>
      <c r="B4695" s="221">
        <v>34.0</v>
      </c>
      <c r="C4695" s="221">
        <v>1022.0</v>
      </c>
    </row>
    <row r="4696">
      <c r="A4696" s="221">
        <v>4575.0</v>
      </c>
      <c r="B4696" s="221">
        <v>35.0</v>
      </c>
      <c r="C4696" s="221">
        <v>478.0</v>
      </c>
    </row>
    <row r="4697">
      <c r="A4697" s="221">
        <v>4575.0</v>
      </c>
      <c r="B4697" s="221">
        <v>36.0</v>
      </c>
      <c r="C4697" s="221">
        <v>407.0</v>
      </c>
    </row>
    <row r="4698">
      <c r="A4698" s="221">
        <v>4575.0</v>
      </c>
      <c r="B4698" s="221">
        <v>38.0</v>
      </c>
      <c r="C4698" s="221">
        <v>2.0</v>
      </c>
    </row>
    <row r="4699">
      <c r="A4699" s="221">
        <v>4579.0</v>
      </c>
      <c r="B4699" s="221">
        <v>34.0</v>
      </c>
      <c r="C4699" s="221">
        <v>4144.0</v>
      </c>
    </row>
    <row r="4700">
      <c r="A4700" s="221">
        <v>4579.0</v>
      </c>
      <c r="B4700" s="221">
        <v>35.0</v>
      </c>
      <c r="C4700" s="221">
        <v>1348.0</v>
      </c>
    </row>
    <row r="4701">
      <c r="A4701" s="221">
        <v>4579.0</v>
      </c>
      <c r="B4701" s="221">
        <v>36.0</v>
      </c>
      <c r="C4701" s="221">
        <v>594.0</v>
      </c>
    </row>
    <row r="4702">
      <c r="A4702" s="221">
        <v>4579.0</v>
      </c>
      <c r="B4702" s="221">
        <v>37.0</v>
      </c>
      <c r="C4702" s="221">
        <v>47.0</v>
      </c>
    </row>
    <row r="4703">
      <c r="A4703" s="221">
        <v>4579.0</v>
      </c>
      <c r="B4703" s="221">
        <v>38.0</v>
      </c>
      <c r="C4703" s="221">
        <v>11.0</v>
      </c>
    </row>
    <row r="4704">
      <c r="A4704" s="221">
        <v>4609.0</v>
      </c>
      <c r="B4704" s="221">
        <v>34.0</v>
      </c>
      <c r="C4704" s="221">
        <v>2098.0</v>
      </c>
    </row>
    <row r="4705">
      <c r="A4705" s="221">
        <v>4609.0</v>
      </c>
      <c r="B4705" s="221">
        <v>35.0</v>
      </c>
      <c r="C4705" s="221">
        <v>835.0</v>
      </c>
    </row>
    <row r="4706">
      <c r="A4706" s="221">
        <v>4609.0</v>
      </c>
      <c r="B4706" s="221">
        <v>36.0</v>
      </c>
      <c r="C4706" s="221">
        <v>462.0</v>
      </c>
    </row>
    <row r="4707">
      <c r="A4707" s="221">
        <v>4609.0</v>
      </c>
      <c r="B4707" s="221">
        <v>37.0</v>
      </c>
      <c r="C4707" s="221">
        <v>20.0</v>
      </c>
    </row>
    <row r="4708">
      <c r="A4708" s="221">
        <v>4609.0</v>
      </c>
      <c r="B4708" s="221">
        <v>38.0</v>
      </c>
      <c r="C4708" s="221">
        <v>23.0</v>
      </c>
    </row>
    <row r="4709">
      <c r="A4709" s="221">
        <v>4611.0</v>
      </c>
      <c r="B4709" s="221">
        <v>34.0</v>
      </c>
      <c r="C4709" s="221">
        <v>2098.0</v>
      </c>
    </row>
    <row r="4710">
      <c r="A4710" s="221">
        <v>4611.0</v>
      </c>
      <c r="B4710" s="221">
        <v>35.0</v>
      </c>
      <c r="C4710" s="221">
        <v>835.0</v>
      </c>
    </row>
    <row r="4711">
      <c r="A4711" s="221">
        <v>4611.0</v>
      </c>
      <c r="B4711" s="221">
        <v>36.0</v>
      </c>
      <c r="C4711" s="221">
        <v>462.0</v>
      </c>
    </row>
    <row r="4712">
      <c r="A4712" s="221">
        <v>4611.0</v>
      </c>
      <c r="B4712" s="221">
        <v>37.0</v>
      </c>
      <c r="C4712" s="221">
        <v>20.0</v>
      </c>
    </row>
    <row r="4713">
      <c r="A4713" s="221">
        <v>4611.0</v>
      </c>
      <c r="B4713" s="221">
        <v>38.0</v>
      </c>
      <c r="C4713" s="221">
        <v>23.0</v>
      </c>
    </row>
    <row r="4714">
      <c r="A4714" s="221">
        <v>4613.0</v>
      </c>
      <c r="B4714" s="221">
        <v>34.0</v>
      </c>
      <c r="C4714" s="221">
        <v>2098.0</v>
      </c>
    </row>
    <row r="4715">
      <c r="A4715" s="221">
        <v>4613.0</v>
      </c>
      <c r="B4715" s="221">
        <v>35.0</v>
      </c>
      <c r="C4715" s="221">
        <v>835.0</v>
      </c>
    </row>
    <row r="4716">
      <c r="A4716" s="221">
        <v>4613.0</v>
      </c>
      <c r="B4716" s="221">
        <v>36.0</v>
      </c>
      <c r="C4716" s="221">
        <v>462.0</v>
      </c>
    </row>
    <row r="4717">
      <c r="A4717" s="221">
        <v>4613.0</v>
      </c>
      <c r="B4717" s="221">
        <v>37.0</v>
      </c>
      <c r="C4717" s="221">
        <v>20.0</v>
      </c>
    </row>
    <row r="4718">
      <c r="A4718" s="221">
        <v>4613.0</v>
      </c>
      <c r="B4718" s="221">
        <v>38.0</v>
      </c>
      <c r="C4718" s="221">
        <v>23.0</v>
      </c>
    </row>
    <row r="4719">
      <c r="A4719" s="221">
        <v>4615.0</v>
      </c>
      <c r="B4719" s="221">
        <v>34.0</v>
      </c>
      <c r="C4719" s="221">
        <v>2098.0</v>
      </c>
    </row>
    <row r="4720">
      <c r="A4720" s="221">
        <v>4615.0</v>
      </c>
      <c r="B4720" s="221">
        <v>35.0</v>
      </c>
      <c r="C4720" s="221">
        <v>835.0</v>
      </c>
    </row>
    <row r="4721">
      <c r="A4721" s="221">
        <v>4615.0</v>
      </c>
      <c r="B4721" s="221">
        <v>36.0</v>
      </c>
      <c r="C4721" s="221">
        <v>462.0</v>
      </c>
    </row>
    <row r="4722">
      <c r="A4722" s="221">
        <v>4615.0</v>
      </c>
      <c r="B4722" s="221">
        <v>37.0</v>
      </c>
      <c r="C4722" s="221">
        <v>20.0</v>
      </c>
    </row>
    <row r="4723">
      <c r="A4723" s="221">
        <v>4615.0</v>
      </c>
      <c r="B4723" s="221">
        <v>38.0</v>
      </c>
      <c r="C4723" s="221">
        <v>23.0</v>
      </c>
    </row>
    <row r="4724">
      <c r="A4724" s="221">
        <v>4621.0</v>
      </c>
      <c r="B4724" s="221">
        <v>34.0</v>
      </c>
      <c r="C4724" s="221">
        <v>6206.0</v>
      </c>
    </row>
    <row r="4725">
      <c r="A4725" s="221">
        <v>4621.0</v>
      </c>
      <c r="B4725" s="221">
        <v>35.0</v>
      </c>
      <c r="C4725" s="221">
        <v>1888.0</v>
      </c>
    </row>
    <row r="4726">
      <c r="A4726" s="221">
        <v>4621.0</v>
      </c>
      <c r="B4726" s="221">
        <v>36.0</v>
      </c>
      <c r="C4726" s="221">
        <v>837.0</v>
      </c>
    </row>
    <row r="4727">
      <c r="A4727" s="221">
        <v>4621.0</v>
      </c>
      <c r="B4727" s="221">
        <v>37.0</v>
      </c>
      <c r="C4727" s="221">
        <v>79.0</v>
      </c>
    </row>
    <row r="4728">
      <c r="A4728" s="221">
        <v>4621.0</v>
      </c>
      <c r="B4728" s="221">
        <v>38.0</v>
      </c>
      <c r="C4728" s="221">
        <v>19.0</v>
      </c>
    </row>
    <row r="4729">
      <c r="A4729" s="221">
        <v>4621.0</v>
      </c>
      <c r="B4729" s="221">
        <v>39.0</v>
      </c>
      <c r="C4729" s="221">
        <v>2.0</v>
      </c>
    </row>
    <row r="4730">
      <c r="A4730" s="221">
        <v>4621.0</v>
      </c>
      <c r="B4730" s="221">
        <v>40.0</v>
      </c>
      <c r="C4730" s="221">
        <v>2.0</v>
      </c>
    </row>
    <row r="4731">
      <c r="A4731" s="221">
        <v>4745.0</v>
      </c>
      <c r="B4731" s="221">
        <v>34.0</v>
      </c>
      <c r="C4731" s="221">
        <v>56.0</v>
      </c>
    </row>
    <row r="4732">
      <c r="A4732" s="221">
        <v>4745.0</v>
      </c>
      <c r="B4732" s="221">
        <v>35.0</v>
      </c>
      <c r="C4732" s="221">
        <v>140.0</v>
      </c>
    </row>
    <row r="4733">
      <c r="A4733" s="221">
        <v>4745.0</v>
      </c>
      <c r="B4733" s="221">
        <v>36.0</v>
      </c>
      <c r="C4733" s="221">
        <v>2.0</v>
      </c>
    </row>
    <row r="4734">
      <c r="A4734" s="221">
        <v>4745.0</v>
      </c>
      <c r="B4734" s="221">
        <v>37.0</v>
      </c>
      <c r="C4734" s="221">
        <v>5.0</v>
      </c>
    </row>
    <row r="4735">
      <c r="A4735" s="221">
        <v>4747.0</v>
      </c>
      <c r="B4735" s="221">
        <v>34.0</v>
      </c>
      <c r="C4735" s="221">
        <v>56.0</v>
      </c>
    </row>
    <row r="4736">
      <c r="A4736" s="221">
        <v>4747.0</v>
      </c>
      <c r="B4736" s="221">
        <v>35.0</v>
      </c>
      <c r="C4736" s="221">
        <v>140.0</v>
      </c>
    </row>
    <row r="4737">
      <c r="A4737" s="221">
        <v>4747.0</v>
      </c>
      <c r="B4737" s="221">
        <v>36.0</v>
      </c>
      <c r="C4737" s="221">
        <v>2.0</v>
      </c>
    </row>
    <row r="4738">
      <c r="A4738" s="221">
        <v>4747.0</v>
      </c>
      <c r="B4738" s="221">
        <v>37.0</v>
      </c>
      <c r="C4738" s="221">
        <v>5.0</v>
      </c>
    </row>
    <row r="4739">
      <c r="A4739" s="221">
        <v>4749.0</v>
      </c>
      <c r="B4739" s="221">
        <v>34.0</v>
      </c>
      <c r="C4739" s="221">
        <v>56.0</v>
      </c>
    </row>
    <row r="4740">
      <c r="A4740" s="221">
        <v>4749.0</v>
      </c>
      <c r="B4740" s="221">
        <v>35.0</v>
      </c>
      <c r="C4740" s="221">
        <v>140.0</v>
      </c>
    </row>
    <row r="4741">
      <c r="A4741" s="221">
        <v>4749.0</v>
      </c>
      <c r="B4741" s="221">
        <v>36.0</v>
      </c>
      <c r="C4741" s="221">
        <v>2.0</v>
      </c>
    </row>
    <row r="4742">
      <c r="A4742" s="221">
        <v>4749.0</v>
      </c>
      <c r="B4742" s="221">
        <v>37.0</v>
      </c>
      <c r="C4742" s="221">
        <v>5.0</v>
      </c>
    </row>
    <row r="4743">
      <c r="A4743" s="221">
        <v>4751.0</v>
      </c>
      <c r="B4743" s="221">
        <v>34.0</v>
      </c>
      <c r="C4743" s="221">
        <v>56.0</v>
      </c>
    </row>
    <row r="4744">
      <c r="A4744" s="221">
        <v>4751.0</v>
      </c>
      <c r="B4744" s="221">
        <v>35.0</v>
      </c>
      <c r="C4744" s="221">
        <v>140.0</v>
      </c>
    </row>
    <row r="4745">
      <c r="A4745" s="221">
        <v>4751.0</v>
      </c>
      <c r="B4745" s="221">
        <v>36.0</v>
      </c>
      <c r="C4745" s="221">
        <v>2.0</v>
      </c>
    </row>
    <row r="4746">
      <c r="A4746" s="221">
        <v>4751.0</v>
      </c>
      <c r="B4746" s="221">
        <v>37.0</v>
      </c>
      <c r="C4746" s="221">
        <v>5.0</v>
      </c>
    </row>
    <row r="4747">
      <c r="A4747" s="221">
        <v>4785.0</v>
      </c>
      <c r="B4747" s="221">
        <v>34.0</v>
      </c>
      <c r="C4747" s="221">
        <v>308.0</v>
      </c>
    </row>
    <row r="4748">
      <c r="A4748" s="221">
        <v>4785.0</v>
      </c>
      <c r="B4748" s="221">
        <v>35.0</v>
      </c>
      <c r="C4748" s="221">
        <v>192.0</v>
      </c>
    </row>
    <row r="4749">
      <c r="A4749" s="221">
        <v>4785.0</v>
      </c>
      <c r="B4749" s="221">
        <v>36.0</v>
      </c>
      <c r="C4749" s="221">
        <v>69.0</v>
      </c>
    </row>
    <row r="4750">
      <c r="A4750" s="221">
        <v>4785.0</v>
      </c>
      <c r="B4750" s="221">
        <v>37.0</v>
      </c>
      <c r="C4750" s="221">
        <v>1.0</v>
      </c>
    </row>
    <row r="4751">
      <c r="A4751" s="221">
        <v>4785.0</v>
      </c>
      <c r="B4751" s="221">
        <v>38.0</v>
      </c>
      <c r="C4751" s="221">
        <v>1.0</v>
      </c>
    </row>
    <row r="4752">
      <c r="A4752" s="221">
        <v>4787.0</v>
      </c>
      <c r="B4752" s="221">
        <v>34.0</v>
      </c>
      <c r="C4752" s="221">
        <v>308.0</v>
      </c>
    </row>
    <row r="4753">
      <c r="A4753" s="221">
        <v>4787.0</v>
      </c>
      <c r="B4753" s="221">
        <v>35.0</v>
      </c>
      <c r="C4753" s="221">
        <v>192.0</v>
      </c>
    </row>
    <row r="4754">
      <c r="A4754" s="221">
        <v>4787.0</v>
      </c>
      <c r="B4754" s="221">
        <v>36.0</v>
      </c>
      <c r="C4754" s="221">
        <v>69.0</v>
      </c>
    </row>
    <row r="4755">
      <c r="A4755" s="221">
        <v>4787.0</v>
      </c>
      <c r="B4755" s="221">
        <v>37.0</v>
      </c>
      <c r="C4755" s="221">
        <v>1.0</v>
      </c>
    </row>
    <row r="4756">
      <c r="A4756" s="221">
        <v>4787.0</v>
      </c>
      <c r="B4756" s="221">
        <v>38.0</v>
      </c>
      <c r="C4756" s="221">
        <v>1.0</v>
      </c>
    </row>
    <row r="4757">
      <c r="A4757" s="221">
        <v>4789.0</v>
      </c>
      <c r="B4757" s="221">
        <v>34.0</v>
      </c>
      <c r="C4757" s="221">
        <v>308.0</v>
      </c>
    </row>
    <row r="4758">
      <c r="A4758" s="221">
        <v>4789.0</v>
      </c>
      <c r="B4758" s="221">
        <v>35.0</v>
      </c>
      <c r="C4758" s="221">
        <v>192.0</v>
      </c>
    </row>
    <row r="4759">
      <c r="A4759" s="221">
        <v>4789.0</v>
      </c>
      <c r="B4759" s="221">
        <v>36.0</v>
      </c>
      <c r="C4759" s="221">
        <v>69.0</v>
      </c>
    </row>
    <row r="4760">
      <c r="A4760" s="221">
        <v>4789.0</v>
      </c>
      <c r="B4760" s="221">
        <v>37.0</v>
      </c>
      <c r="C4760" s="221">
        <v>1.0</v>
      </c>
    </row>
    <row r="4761">
      <c r="A4761" s="221">
        <v>4789.0</v>
      </c>
      <c r="B4761" s="221">
        <v>38.0</v>
      </c>
      <c r="C4761" s="221">
        <v>1.0</v>
      </c>
    </row>
    <row r="4762">
      <c r="A4762" s="221">
        <v>4791.0</v>
      </c>
      <c r="B4762" s="221">
        <v>34.0</v>
      </c>
      <c r="C4762" s="221">
        <v>308.0</v>
      </c>
    </row>
    <row r="4763">
      <c r="A4763" s="221">
        <v>4791.0</v>
      </c>
      <c r="B4763" s="221">
        <v>35.0</v>
      </c>
      <c r="C4763" s="221">
        <v>192.0</v>
      </c>
    </row>
    <row r="4764">
      <c r="A4764" s="221">
        <v>4791.0</v>
      </c>
      <c r="B4764" s="221">
        <v>36.0</v>
      </c>
      <c r="C4764" s="221">
        <v>69.0</v>
      </c>
    </row>
    <row r="4765">
      <c r="A4765" s="221">
        <v>4791.0</v>
      </c>
      <c r="B4765" s="221">
        <v>37.0</v>
      </c>
      <c r="C4765" s="221">
        <v>1.0</v>
      </c>
    </row>
    <row r="4766">
      <c r="A4766" s="221">
        <v>4791.0</v>
      </c>
      <c r="B4766" s="221">
        <v>38.0</v>
      </c>
      <c r="C4766" s="221">
        <v>1.0</v>
      </c>
    </row>
    <row r="4767">
      <c r="A4767" s="221">
        <v>4829.0</v>
      </c>
      <c r="B4767" s="221">
        <v>34.0</v>
      </c>
      <c r="C4767" s="221">
        <v>84.0</v>
      </c>
    </row>
    <row r="4768">
      <c r="A4768" s="221">
        <v>4829.0</v>
      </c>
      <c r="B4768" s="221">
        <v>35.0</v>
      </c>
      <c r="C4768" s="221">
        <v>322.0</v>
      </c>
    </row>
    <row r="4769">
      <c r="A4769" s="221">
        <v>4829.0</v>
      </c>
      <c r="B4769" s="221">
        <v>36.0</v>
      </c>
      <c r="C4769" s="221">
        <v>32.0</v>
      </c>
    </row>
    <row r="4770">
      <c r="A4770" s="221">
        <v>4829.0</v>
      </c>
      <c r="B4770" s="221">
        <v>37.0</v>
      </c>
      <c r="C4770" s="221">
        <v>9.0</v>
      </c>
    </row>
    <row r="4771">
      <c r="A4771" s="221">
        <v>4831.0</v>
      </c>
      <c r="B4771" s="221">
        <v>34.0</v>
      </c>
      <c r="C4771" s="221">
        <v>84.0</v>
      </c>
    </row>
    <row r="4772">
      <c r="A4772" s="221">
        <v>4831.0</v>
      </c>
      <c r="B4772" s="221">
        <v>35.0</v>
      </c>
      <c r="C4772" s="221">
        <v>322.0</v>
      </c>
    </row>
    <row r="4773">
      <c r="A4773" s="221">
        <v>4831.0</v>
      </c>
      <c r="B4773" s="221">
        <v>36.0</v>
      </c>
      <c r="C4773" s="221">
        <v>32.0</v>
      </c>
    </row>
    <row r="4774">
      <c r="A4774" s="221">
        <v>4831.0</v>
      </c>
      <c r="B4774" s="221">
        <v>37.0</v>
      </c>
      <c r="C4774" s="221">
        <v>9.0</v>
      </c>
    </row>
    <row r="4775">
      <c r="A4775" s="221">
        <v>4833.0</v>
      </c>
      <c r="B4775" s="221">
        <v>34.0</v>
      </c>
      <c r="C4775" s="221">
        <v>84.0</v>
      </c>
    </row>
    <row r="4776">
      <c r="A4776" s="221">
        <v>4833.0</v>
      </c>
      <c r="B4776" s="221">
        <v>35.0</v>
      </c>
      <c r="C4776" s="221">
        <v>322.0</v>
      </c>
    </row>
    <row r="4777">
      <c r="A4777" s="221">
        <v>4833.0</v>
      </c>
      <c r="B4777" s="221">
        <v>36.0</v>
      </c>
      <c r="C4777" s="221">
        <v>32.0</v>
      </c>
    </row>
    <row r="4778">
      <c r="A4778" s="221">
        <v>4833.0</v>
      </c>
      <c r="B4778" s="221">
        <v>37.0</v>
      </c>
      <c r="C4778" s="221">
        <v>9.0</v>
      </c>
    </row>
    <row r="4779">
      <c r="A4779" s="221">
        <v>4835.0</v>
      </c>
      <c r="B4779" s="221">
        <v>34.0</v>
      </c>
      <c r="C4779" s="221">
        <v>84.0</v>
      </c>
    </row>
    <row r="4780">
      <c r="A4780" s="221">
        <v>4835.0</v>
      </c>
      <c r="B4780" s="221">
        <v>35.0</v>
      </c>
      <c r="C4780" s="221">
        <v>322.0</v>
      </c>
    </row>
    <row r="4781">
      <c r="A4781" s="221">
        <v>4835.0</v>
      </c>
      <c r="B4781" s="221">
        <v>36.0</v>
      </c>
      <c r="C4781" s="221">
        <v>32.0</v>
      </c>
    </row>
    <row r="4782">
      <c r="A4782" s="221">
        <v>4835.0</v>
      </c>
      <c r="B4782" s="221">
        <v>37.0</v>
      </c>
      <c r="C4782" s="221">
        <v>9.0</v>
      </c>
    </row>
    <row r="4783">
      <c r="A4783" s="221">
        <v>4869.0</v>
      </c>
      <c r="B4783" s="221">
        <v>34.0</v>
      </c>
      <c r="C4783" s="221">
        <v>2058.0</v>
      </c>
    </row>
    <row r="4784">
      <c r="A4784" s="221">
        <v>4869.0</v>
      </c>
      <c r="B4784" s="221">
        <v>35.0</v>
      </c>
      <c r="C4784" s="221">
        <v>780.0</v>
      </c>
    </row>
    <row r="4785">
      <c r="A4785" s="221">
        <v>4869.0</v>
      </c>
      <c r="B4785" s="221">
        <v>36.0</v>
      </c>
      <c r="C4785" s="221">
        <v>588.0</v>
      </c>
    </row>
    <row r="4786">
      <c r="A4786" s="221">
        <v>4869.0</v>
      </c>
      <c r="B4786" s="221">
        <v>39.0</v>
      </c>
      <c r="C4786" s="221">
        <v>1.0</v>
      </c>
    </row>
    <row r="4787">
      <c r="A4787" s="221">
        <v>4871.0</v>
      </c>
      <c r="B4787" s="221">
        <v>34.0</v>
      </c>
      <c r="C4787" s="221">
        <v>2058.0</v>
      </c>
    </row>
    <row r="4788">
      <c r="A4788" s="221">
        <v>4871.0</v>
      </c>
      <c r="B4788" s="221">
        <v>35.0</v>
      </c>
      <c r="C4788" s="221">
        <v>780.0</v>
      </c>
    </row>
    <row r="4789">
      <c r="A4789" s="221">
        <v>4871.0</v>
      </c>
      <c r="B4789" s="221">
        <v>36.0</v>
      </c>
      <c r="C4789" s="221">
        <v>588.0</v>
      </c>
    </row>
    <row r="4790">
      <c r="A4790" s="221">
        <v>4871.0</v>
      </c>
      <c r="B4790" s="221">
        <v>39.0</v>
      </c>
      <c r="C4790" s="221">
        <v>1.0</v>
      </c>
    </row>
    <row r="4791">
      <c r="A4791" s="221">
        <v>4873.0</v>
      </c>
      <c r="B4791" s="221">
        <v>34.0</v>
      </c>
      <c r="C4791" s="221">
        <v>2058.0</v>
      </c>
    </row>
    <row r="4792">
      <c r="A4792" s="221">
        <v>4873.0</v>
      </c>
      <c r="B4792" s="221">
        <v>35.0</v>
      </c>
      <c r="C4792" s="221">
        <v>780.0</v>
      </c>
    </row>
    <row r="4793">
      <c r="A4793" s="221">
        <v>4873.0</v>
      </c>
      <c r="B4793" s="221">
        <v>36.0</v>
      </c>
      <c r="C4793" s="221">
        <v>588.0</v>
      </c>
    </row>
    <row r="4794">
      <c r="A4794" s="221">
        <v>4873.0</v>
      </c>
      <c r="B4794" s="221">
        <v>39.0</v>
      </c>
      <c r="C4794" s="221">
        <v>1.0</v>
      </c>
    </row>
    <row r="4795">
      <c r="A4795" s="221">
        <v>4875.0</v>
      </c>
      <c r="B4795" s="221">
        <v>34.0</v>
      </c>
      <c r="C4795" s="221">
        <v>2058.0</v>
      </c>
    </row>
    <row r="4796">
      <c r="A4796" s="221">
        <v>4875.0</v>
      </c>
      <c r="B4796" s="221">
        <v>35.0</v>
      </c>
      <c r="C4796" s="221">
        <v>780.0</v>
      </c>
    </row>
    <row r="4797">
      <c r="A4797" s="221">
        <v>4875.0</v>
      </c>
      <c r="B4797" s="221">
        <v>36.0</v>
      </c>
      <c r="C4797" s="221">
        <v>588.0</v>
      </c>
    </row>
    <row r="4798">
      <c r="A4798" s="221">
        <v>4875.0</v>
      </c>
      <c r="B4798" s="221">
        <v>39.0</v>
      </c>
      <c r="C4798" s="221">
        <v>1.0</v>
      </c>
    </row>
    <row r="4799">
      <c r="A4799" s="221">
        <v>4909.0</v>
      </c>
      <c r="B4799" s="221">
        <v>34.0</v>
      </c>
      <c r="C4799" s="221">
        <v>4116.0</v>
      </c>
    </row>
    <row r="4800">
      <c r="A4800" s="221">
        <v>4909.0</v>
      </c>
      <c r="B4800" s="221">
        <v>35.0</v>
      </c>
      <c r="C4800" s="221">
        <v>1308.0</v>
      </c>
    </row>
    <row r="4801">
      <c r="A4801" s="221">
        <v>4909.0</v>
      </c>
      <c r="B4801" s="221">
        <v>36.0</v>
      </c>
      <c r="C4801" s="221">
        <v>1017.0</v>
      </c>
    </row>
    <row r="4802">
      <c r="A4802" s="221">
        <v>4909.0</v>
      </c>
      <c r="B4802" s="221">
        <v>37.0</v>
      </c>
      <c r="C4802" s="221">
        <v>46.0</v>
      </c>
    </row>
    <row r="4803">
      <c r="A4803" s="221">
        <v>4909.0</v>
      </c>
      <c r="B4803" s="221">
        <v>38.0</v>
      </c>
      <c r="C4803" s="221">
        <v>25.0</v>
      </c>
    </row>
    <row r="4804">
      <c r="A4804" s="221">
        <v>4909.0</v>
      </c>
      <c r="B4804" s="221">
        <v>39.0</v>
      </c>
      <c r="C4804" s="221">
        <v>4.0</v>
      </c>
    </row>
    <row r="4805">
      <c r="A4805" s="221">
        <v>4911.0</v>
      </c>
      <c r="B4805" s="221">
        <v>34.0</v>
      </c>
      <c r="C4805" s="221">
        <v>4116.0</v>
      </c>
    </row>
    <row r="4806">
      <c r="A4806" s="221">
        <v>4911.0</v>
      </c>
      <c r="B4806" s="221">
        <v>35.0</v>
      </c>
      <c r="C4806" s="221">
        <v>1308.0</v>
      </c>
    </row>
    <row r="4807">
      <c r="A4807" s="221">
        <v>4911.0</v>
      </c>
      <c r="B4807" s="221">
        <v>36.0</v>
      </c>
      <c r="C4807" s="221">
        <v>1017.0</v>
      </c>
    </row>
    <row r="4808">
      <c r="A4808" s="221">
        <v>4911.0</v>
      </c>
      <c r="B4808" s="221">
        <v>37.0</v>
      </c>
      <c r="C4808" s="221">
        <v>46.0</v>
      </c>
    </row>
    <row r="4809">
      <c r="A4809" s="221">
        <v>4911.0</v>
      </c>
      <c r="B4809" s="221">
        <v>38.0</v>
      </c>
      <c r="C4809" s="221">
        <v>25.0</v>
      </c>
    </row>
    <row r="4810">
      <c r="A4810" s="221">
        <v>4911.0</v>
      </c>
      <c r="B4810" s="221">
        <v>39.0</v>
      </c>
      <c r="C4810" s="221">
        <v>4.0</v>
      </c>
    </row>
    <row r="4811">
      <c r="A4811" s="221">
        <v>4913.0</v>
      </c>
      <c r="B4811" s="221">
        <v>34.0</v>
      </c>
      <c r="C4811" s="221">
        <v>4116.0</v>
      </c>
    </row>
    <row r="4812">
      <c r="A4812" s="221">
        <v>4913.0</v>
      </c>
      <c r="B4812" s="221">
        <v>35.0</v>
      </c>
      <c r="C4812" s="221">
        <v>1308.0</v>
      </c>
    </row>
    <row r="4813">
      <c r="A4813" s="221">
        <v>4913.0</v>
      </c>
      <c r="B4813" s="221">
        <v>36.0</v>
      </c>
      <c r="C4813" s="221">
        <v>1017.0</v>
      </c>
    </row>
    <row r="4814">
      <c r="A4814" s="221">
        <v>4913.0</v>
      </c>
      <c r="B4814" s="221">
        <v>37.0</v>
      </c>
      <c r="C4814" s="221">
        <v>46.0</v>
      </c>
    </row>
    <row r="4815">
      <c r="A4815" s="221">
        <v>4913.0</v>
      </c>
      <c r="B4815" s="221">
        <v>38.0</v>
      </c>
      <c r="C4815" s="221">
        <v>25.0</v>
      </c>
    </row>
    <row r="4816">
      <c r="A4816" s="221">
        <v>4913.0</v>
      </c>
      <c r="B4816" s="221">
        <v>39.0</v>
      </c>
      <c r="C4816" s="221">
        <v>4.0</v>
      </c>
    </row>
    <row r="4817">
      <c r="A4817" s="221">
        <v>4915.0</v>
      </c>
      <c r="B4817" s="221">
        <v>34.0</v>
      </c>
      <c r="C4817" s="221">
        <v>4116.0</v>
      </c>
    </row>
    <row r="4818">
      <c r="A4818" s="221">
        <v>4915.0</v>
      </c>
      <c r="B4818" s="221">
        <v>35.0</v>
      </c>
      <c r="C4818" s="221">
        <v>1308.0</v>
      </c>
    </row>
    <row r="4819">
      <c r="A4819" s="221">
        <v>4915.0</v>
      </c>
      <c r="B4819" s="221">
        <v>36.0</v>
      </c>
      <c r="C4819" s="221">
        <v>1017.0</v>
      </c>
    </row>
    <row r="4820">
      <c r="A4820" s="221">
        <v>4915.0</v>
      </c>
      <c r="B4820" s="221">
        <v>37.0</v>
      </c>
      <c r="C4820" s="221">
        <v>46.0</v>
      </c>
    </row>
    <row r="4821">
      <c r="A4821" s="221">
        <v>4915.0</v>
      </c>
      <c r="B4821" s="221">
        <v>38.0</v>
      </c>
      <c r="C4821" s="221">
        <v>25.0</v>
      </c>
    </row>
    <row r="4822">
      <c r="A4822" s="221">
        <v>4915.0</v>
      </c>
      <c r="B4822" s="221">
        <v>39.0</v>
      </c>
      <c r="C4822" s="221">
        <v>4.0</v>
      </c>
    </row>
    <row r="4823">
      <c r="A4823" s="221">
        <v>4955.0</v>
      </c>
      <c r="B4823" s="221">
        <v>34.0</v>
      </c>
      <c r="C4823" s="221">
        <v>277.0</v>
      </c>
    </row>
    <row r="4824">
      <c r="A4824" s="221">
        <v>4955.0</v>
      </c>
      <c r="B4824" s="221">
        <v>35.0</v>
      </c>
      <c r="C4824" s="221">
        <v>118.0</v>
      </c>
    </row>
    <row r="4825">
      <c r="A4825" s="221">
        <v>4955.0</v>
      </c>
      <c r="B4825" s="221">
        <v>36.0</v>
      </c>
      <c r="C4825" s="221">
        <v>23.0</v>
      </c>
    </row>
    <row r="4826">
      <c r="A4826" s="221">
        <v>4957.0</v>
      </c>
      <c r="B4826" s="221">
        <v>34.0</v>
      </c>
      <c r="C4826" s="221">
        <v>277.0</v>
      </c>
    </row>
    <row r="4827">
      <c r="A4827" s="221">
        <v>4957.0</v>
      </c>
      <c r="B4827" s="221">
        <v>35.0</v>
      </c>
      <c r="C4827" s="221">
        <v>118.0</v>
      </c>
    </row>
    <row r="4828">
      <c r="A4828" s="221">
        <v>4957.0</v>
      </c>
      <c r="B4828" s="221">
        <v>36.0</v>
      </c>
      <c r="C4828" s="221">
        <v>23.0</v>
      </c>
    </row>
    <row r="4829">
      <c r="A4829" s="221">
        <v>4959.0</v>
      </c>
      <c r="B4829" s="221">
        <v>34.0</v>
      </c>
      <c r="C4829" s="221">
        <v>277.0</v>
      </c>
    </row>
    <row r="4830">
      <c r="A4830" s="221">
        <v>4959.0</v>
      </c>
      <c r="B4830" s="221">
        <v>35.0</v>
      </c>
      <c r="C4830" s="221">
        <v>118.0</v>
      </c>
    </row>
    <row r="4831">
      <c r="A4831" s="221">
        <v>4959.0</v>
      </c>
      <c r="B4831" s="221">
        <v>36.0</v>
      </c>
      <c r="C4831" s="221">
        <v>23.0</v>
      </c>
    </row>
    <row r="4832">
      <c r="A4832" s="221">
        <v>4961.0</v>
      </c>
      <c r="B4832" s="221">
        <v>34.0</v>
      </c>
      <c r="C4832" s="221">
        <v>277.0</v>
      </c>
    </row>
    <row r="4833">
      <c r="A4833" s="221">
        <v>4961.0</v>
      </c>
      <c r="B4833" s="221">
        <v>35.0</v>
      </c>
      <c r="C4833" s="221">
        <v>118.0</v>
      </c>
    </row>
    <row r="4834">
      <c r="A4834" s="221">
        <v>4961.0</v>
      </c>
      <c r="B4834" s="221">
        <v>36.0</v>
      </c>
      <c r="C4834" s="221">
        <v>23.0</v>
      </c>
    </row>
    <row r="4835">
      <c r="A4835" s="221">
        <v>5007.0</v>
      </c>
      <c r="B4835" s="221">
        <v>34.0</v>
      </c>
      <c r="C4835" s="221">
        <v>784.0</v>
      </c>
    </row>
    <row r="4836">
      <c r="A4836" s="221">
        <v>5007.0</v>
      </c>
      <c r="B4836" s="221">
        <v>35.0</v>
      </c>
      <c r="C4836" s="221">
        <v>2.0</v>
      </c>
    </row>
    <row r="4837">
      <c r="A4837" s="221">
        <v>5007.0</v>
      </c>
      <c r="B4837" s="221">
        <v>36.0</v>
      </c>
      <c r="C4837" s="221">
        <v>35.0</v>
      </c>
    </row>
    <row r="4838">
      <c r="A4838" s="221">
        <v>5007.0</v>
      </c>
      <c r="B4838" s="221">
        <v>37.0</v>
      </c>
      <c r="C4838" s="221">
        <v>6.0</v>
      </c>
    </row>
    <row r="4839">
      <c r="A4839" s="221">
        <v>5009.0</v>
      </c>
      <c r="B4839" s="221">
        <v>34.0</v>
      </c>
      <c r="C4839" s="221">
        <v>784.0</v>
      </c>
    </row>
    <row r="4840">
      <c r="A4840" s="221">
        <v>5009.0</v>
      </c>
      <c r="B4840" s="221">
        <v>35.0</v>
      </c>
      <c r="C4840" s="221">
        <v>2.0</v>
      </c>
    </row>
    <row r="4841">
      <c r="A4841" s="221">
        <v>5009.0</v>
      </c>
      <c r="B4841" s="221">
        <v>36.0</v>
      </c>
      <c r="C4841" s="221">
        <v>35.0</v>
      </c>
    </row>
    <row r="4842">
      <c r="A4842" s="221">
        <v>5009.0</v>
      </c>
      <c r="B4842" s="221">
        <v>37.0</v>
      </c>
      <c r="C4842" s="221">
        <v>6.0</v>
      </c>
    </row>
    <row r="4843">
      <c r="A4843" s="221">
        <v>5011.0</v>
      </c>
      <c r="B4843" s="221">
        <v>34.0</v>
      </c>
      <c r="C4843" s="221">
        <v>784.0</v>
      </c>
    </row>
    <row r="4844">
      <c r="A4844" s="221">
        <v>5011.0</v>
      </c>
      <c r="B4844" s="221">
        <v>35.0</v>
      </c>
      <c r="C4844" s="221">
        <v>2.0</v>
      </c>
    </row>
    <row r="4845">
      <c r="A4845" s="221">
        <v>5011.0</v>
      </c>
      <c r="B4845" s="221">
        <v>36.0</v>
      </c>
      <c r="C4845" s="221">
        <v>35.0</v>
      </c>
    </row>
    <row r="4846">
      <c r="A4846" s="221">
        <v>5011.0</v>
      </c>
      <c r="B4846" s="221">
        <v>37.0</v>
      </c>
      <c r="C4846" s="221">
        <v>6.0</v>
      </c>
    </row>
    <row r="4847">
      <c r="A4847" s="221">
        <v>5013.0</v>
      </c>
      <c r="B4847" s="221">
        <v>34.0</v>
      </c>
      <c r="C4847" s="221">
        <v>784.0</v>
      </c>
    </row>
    <row r="4848">
      <c r="A4848" s="221">
        <v>5013.0</v>
      </c>
      <c r="B4848" s="221">
        <v>35.0</v>
      </c>
      <c r="C4848" s="221">
        <v>2.0</v>
      </c>
    </row>
    <row r="4849">
      <c r="A4849" s="221">
        <v>5013.0</v>
      </c>
      <c r="B4849" s="221">
        <v>36.0</v>
      </c>
      <c r="C4849" s="221">
        <v>35.0</v>
      </c>
    </row>
    <row r="4850">
      <c r="A4850" s="221">
        <v>5013.0</v>
      </c>
      <c r="B4850" s="221">
        <v>37.0</v>
      </c>
      <c r="C4850" s="221">
        <v>6.0</v>
      </c>
    </row>
    <row r="4851">
      <c r="A4851" s="221">
        <v>5017.0</v>
      </c>
      <c r="B4851" s="221">
        <v>34.0</v>
      </c>
      <c r="C4851" s="221">
        <v>1898.0</v>
      </c>
    </row>
    <row r="4852">
      <c r="A4852" s="221">
        <v>5017.0</v>
      </c>
      <c r="B4852" s="221">
        <v>35.0</v>
      </c>
      <c r="C4852" s="221">
        <v>991.0</v>
      </c>
    </row>
    <row r="4853">
      <c r="A4853" s="221">
        <v>5017.0</v>
      </c>
      <c r="B4853" s="221">
        <v>36.0</v>
      </c>
      <c r="C4853" s="221">
        <v>965.0</v>
      </c>
    </row>
    <row r="4854">
      <c r="A4854" s="221">
        <v>5017.0</v>
      </c>
      <c r="B4854" s="221">
        <v>37.0</v>
      </c>
      <c r="C4854" s="221">
        <v>789.0</v>
      </c>
    </row>
    <row r="4855">
      <c r="A4855" s="221">
        <v>5017.0</v>
      </c>
      <c r="B4855" s="221">
        <v>38.0</v>
      </c>
      <c r="C4855" s="221">
        <v>9.0</v>
      </c>
    </row>
    <row r="4856">
      <c r="A4856" s="221">
        <v>5017.0</v>
      </c>
      <c r="B4856" s="221">
        <v>39.0</v>
      </c>
      <c r="C4856" s="221">
        <v>7.0</v>
      </c>
    </row>
    <row r="4857">
      <c r="A4857" s="221">
        <v>5017.0</v>
      </c>
      <c r="B4857" s="221">
        <v>40.0</v>
      </c>
      <c r="C4857" s="221">
        <v>4.0</v>
      </c>
    </row>
    <row r="4858">
      <c r="A4858" s="221">
        <v>5047.0</v>
      </c>
      <c r="B4858" s="221">
        <v>34.0</v>
      </c>
      <c r="C4858" s="221">
        <v>1898.0</v>
      </c>
    </row>
    <row r="4859">
      <c r="A4859" s="221">
        <v>5047.0</v>
      </c>
      <c r="B4859" s="221">
        <v>35.0</v>
      </c>
      <c r="C4859" s="221">
        <v>991.0</v>
      </c>
    </row>
    <row r="4860">
      <c r="A4860" s="221">
        <v>5047.0</v>
      </c>
      <c r="B4860" s="221">
        <v>36.0</v>
      </c>
      <c r="C4860" s="221">
        <v>965.0</v>
      </c>
    </row>
    <row r="4861">
      <c r="A4861" s="221">
        <v>5047.0</v>
      </c>
      <c r="B4861" s="221">
        <v>37.0</v>
      </c>
      <c r="C4861" s="221">
        <v>789.0</v>
      </c>
    </row>
    <row r="4862">
      <c r="A4862" s="221">
        <v>5047.0</v>
      </c>
      <c r="B4862" s="221">
        <v>38.0</v>
      </c>
      <c r="C4862" s="221">
        <v>9.0</v>
      </c>
    </row>
    <row r="4863">
      <c r="A4863" s="221">
        <v>5047.0</v>
      </c>
      <c r="B4863" s="221">
        <v>39.0</v>
      </c>
      <c r="C4863" s="221">
        <v>7.0</v>
      </c>
    </row>
    <row r="4864">
      <c r="A4864" s="221">
        <v>5047.0</v>
      </c>
      <c r="B4864" s="221">
        <v>40.0</v>
      </c>
      <c r="C4864" s="221">
        <v>4.0</v>
      </c>
    </row>
    <row r="4865">
      <c r="A4865" s="221">
        <v>5049.0</v>
      </c>
      <c r="B4865" s="221">
        <v>34.0</v>
      </c>
      <c r="C4865" s="221">
        <v>1898.0</v>
      </c>
    </row>
    <row r="4866">
      <c r="A4866" s="221">
        <v>5049.0</v>
      </c>
      <c r="B4866" s="221">
        <v>35.0</v>
      </c>
      <c r="C4866" s="221">
        <v>991.0</v>
      </c>
    </row>
    <row r="4867">
      <c r="A4867" s="221">
        <v>5049.0</v>
      </c>
      <c r="B4867" s="221">
        <v>36.0</v>
      </c>
      <c r="C4867" s="221">
        <v>965.0</v>
      </c>
    </row>
    <row r="4868">
      <c r="A4868" s="221">
        <v>5049.0</v>
      </c>
      <c r="B4868" s="221">
        <v>37.0</v>
      </c>
      <c r="C4868" s="221">
        <v>789.0</v>
      </c>
    </row>
    <row r="4869">
      <c r="A4869" s="221">
        <v>5049.0</v>
      </c>
      <c r="B4869" s="221">
        <v>38.0</v>
      </c>
      <c r="C4869" s="221">
        <v>9.0</v>
      </c>
    </row>
    <row r="4870">
      <c r="A4870" s="221">
        <v>5049.0</v>
      </c>
      <c r="B4870" s="221">
        <v>39.0</v>
      </c>
      <c r="C4870" s="221">
        <v>7.0</v>
      </c>
    </row>
    <row r="4871">
      <c r="A4871" s="221">
        <v>5049.0</v>
      </c>
      <c r="B4871" s="221">
        <v>40.0</v>
      </c>
      <c r="C4871" s="221">
        <v>4.0</v>
      </c>
    </row>
    <row r="4872">
      <c r="A4872" s="221">
        <v>5051.0</v>
      </c>
      <c r="B4872" s="221">
        <v>34.0</v>
      </c>
      <c r="C4872" s="221">
        <v>1898.0</v>
      </c>
    </row>
    <row r="4873">
      <c r="A4873" s="221">
        <v>5051.0</v>
      </c>
      <c r="B4873" s="221">
        <v>35.0</v>
      </c>
      <c r="C4873" s="221">
        <v>991.0</v>
      </c>
    </row>
    <row r="4874">
      <c r="A4874" s="221">
        <v>5051.0</v>
      </c>
      <c r="B4874" s="221">
        <v>36.0</v>
      </c>
      <c r="C4874" s="221">
        <v>965.0</v>
      </c>
    </row>
    <row r="4875">
      <c r="A4875" s="221">
        <v>5051.0</v>
      </c>
      <c r="B4875" s="221">
        <v>37.0</v>
      </c>
      <c r="C4875" s="221">
        <v>789.0</v>
      </c>
    </row>
    <row r="4876">
      <c r="A4876" s="221">
        <v>5051.0</v>
      </c>
      <c r="B4876" s="221">
        <v>38.0</v>
      </c>
      <c r="C4876" s="221">
        <v>9.0</v>
      </c>
    </row>
    <row r="4877">
      <c r="A4877" s="221">
        <v>5051.0</v>
      </c>
      <c r="B4877" s="221">
        <v>39.0</v>
      </c>
      <c r="C4877" s="221">
        <v>7.0</v>
      </c>
    </row>
    <row r="4878">
      <c r="A4878" s="221">
        <v>5051.0</v>
      </c>
      <c r="B4878" s="221">
        <v>40.0</v>
      </c>
      <c r="C4878" s="221">
        <v>4.0</v>
      </c>
    </row>
    <row r="4879">
      <c r="A4879" s="221">
        <v>5053.0</v>
      </c>
      <c r="B4879" s="221">
        <v>34.0</v>
      </c>
      <c r="C4879" s="221">
        <v>1898.0</v>
      </c>
    </row>
    <row r="4880">
      <c r="A4880" s="221">
        <v>5053.0</v>
      </c>
      <c r="B4880" s="221">
        <v>35.0</v>
      </c>
      <c r="C4880" s="221">
        <v>991.0</v>
      </c>
    </row>
    <row r="4881">
      <c r="A4881" s="221">
        <v>5053.0</v>
      </c>
      <c r="B4881" s="221">
        <v>36.0</v>
      </c>
      <c r="C4881" s="221">
        <v>965.0</v>
      </c>
    </row>
    <row r="4882">
      <c r="A4882" s="221">
        <v>5053.0</v>
      </c>
      <c r="B4882" s="221">
        <v>37.0</v>
      </c>
      <c r="C4882" s="221">
        <v>789.0</v>
      </c>
    </row>
    <row r="4883">
      <c r="A4883" s="221">
        <v>5053.0</v>
      </c>
      <c r="B4883" s="221">
        <v>38.0</v>
      </c>
      <c r="C4883" s="221">
        <v>9.0</v>
      </c>
    </row>
    <row r="4884">
      <c r="A4884" s="221">
        <v>5053.0</v>
      </c>
      <c r="B4884" s="221">
        <v>39.0</v>
      </c>
      <c r="C4884" s="221">
        <v>7.0</v>
      </c>
    </row>
    <row r="4885">
      <c r="A4885" s="221">
        <v>5053.0</v>
      </c>
      <c r="B4885" s="221">
        <v>40.0</v>
      </c>
      <c r="C4885" s="221">
        <v>4.0</v>
      </c>
    </row>
    <row r="4886">
      <c r="A4886" s="221">
        <v>5087.0</v>
      </c>
      <c r="B4886" s="221">
        <v>34.0</v>
      </c>
      <c r="C4886" s="221">
        <v>308.0</v>
      </c>
    </row>
    <row r="4887">
      <c r="A4887" s="221">
        <v>5087.0</v>
      </c>
      <c r="B4887" s="221">
        <v>35.0</v>
      </c>
      <c r="C4887" s="221">
        <v>49.0</v>
      </c>
    </row>
    <row r="4888">
      <c r="A4888" s="221">
        <v>5087.0</v>
      </c>
      <c r="B4888" s="221">
        <v>36.0</v>
      </c>
      <c r="C4888" s="221">
        <v>4.0</v>
      </c>
    </row>
    <row r="4889">
      <c r="A4889" s="221">
        <v>5087.0</v>
      </c>
      <c r="B4889" s="221">
        <v>37.0</v>
      </c>
      <c r="C4889" s="221">
        <v>40.0</v>
      </c>
    </row>
    <row r="4890">
      <c r="A4890" s="221">
        <v>5087.0</v>
      </c>
      <c r="B4890" s="221">
        <v>38.0</v>
      </c>
      <c r="C4890" s="221">
        <v>7.0</v>
      </c>
    </row>
    <row r="4891">
      <c r="A4891" s="221">
        <v>5089.0</v>
      </c>
      <c r="B4891" s="221">
        <v>34.0</v>
      </c>
      <c r="C4891" s="221">
        <v>308.0</v>
      </c>
    </row>
    <row r="4892">
      <c r="A4892" s="221">
        <v>5089.0</v>
      </c>
      <c r="B4892" s="221">
        <v>35.0</v>
      </c>
      <c r="C4892" s="221">
        <v>49.0</v>
      </c>
    </row>
    <row r="4893">
      <c r="A4893" s="221">
        <v>5089.0</v>
      </c>
      <c r="B4893" s="221">
        <v>36.0</v>
      </c>
      <c r="C4893" s="221">
        <v>4.0</v>
      </c>
    </row>
    <row r="4894">
      <c r="A4894" s="221">
        <v>5089.0</v>
      </c>
      <c r="B4894" s="221">
        <v>37.0</v>
      </c>
      <c r="C4894" s="221">
        <v>40.0</v>
      </c>
    </row>
    <row r="4895">
      <c r="A4895" s="221">
        <v>5089.0</v>
      </c>
      <c r="B4895" s="221">
        <v>38.0</v>
      </c>
      <c r="C4895" s="221">
        <v>7.0</v>
      </c>
    </row>
    <row r="4896">
      <c r="A4896" s="221">
        <v>5091.0</v>
      </c>
      <c r="B4896" s="221">
        <v>34.0</v>
      </c>
      <c r="C4896" s="221">
        <v>308.0</v>
      </c>
    </row>
    <row r="4897">
      <c r="A4897" s="221">
        <v>5091.0</v>
      </c>
      <c r="B4897" s="221">
        <v>35.0</v>
      </c>
      <c r="C4897" s="221">
        <v>49.0</v>
      </c>
    </row>
    <row r="4898">
      <c r="A4898" s="221">
        <v>5091.0</v>
      </c>
      <c r="B4898" s="221">
        <v>36.0</v>
      </c>
      <c r="C4898" s="221">
        <v>4.0</v>
      </c>
    </row>
    <row r="4899">
      <c r="A4899" s="221">
        <v>5091.0</v>
      </c>
      <c r="B4899" s="221">
        <v>37.0</v>
      </c>
      <c r="C4899" s="221">
        <v>40.0</v>
      </c>
    </row>
    <row r="4900">
      <c r="A4900" s="221">
        <v>5091.0</v>
      </c>
      <c r="B4900" s="221">
        <v>38.0</v>
      </c>
      <c r="C4900" s="221">
        <v>7.0</v>
      </c>
    </row>
    <row r="4901">
      <c r="A4901" s="221">
        <v>5093.0</v>
      </c>
      <c r="B4901" s="221">
        <v>34.0</v>
      </c>
      <c r="C4901" s="221">
        <v>308.0</v>
      </c>
    </row>
    <row r="4902">
      <c r="A4902" s="221">
        <v>5093.0</v>
      </c>
      <c r="B4902" s="221">
        <v>35.0</v>
      </c>
      <c r="C4902" s="221">
        <v>49.0</v>
      </c>
    </row>
    <row r="4903">
      <c r="A4903" s="221">
        <v>5093.0</v>
      </c>
      <c r="B4903" s="221">
        <v>36.0</v>
      </c>
      <c r="C4903" s="221">
        <v>4.0</v>
      </c>
    </row>
    <row r="4904">
      <c r="A4904" s="221">
        <v>5093.0</v>
      </c>
      <c r="B4904" s="221">
        <v>37.0</v>
      </c>
      <c r="C4904" s="221">
        <v>40.0</v>
      </c>
    </row>
    <row r="4905">
      <c r="A4905" s="221">
        <v>5093.0</v>
      </c>
      <c r="B4905" s="221">
        <v>38.0</v>
      </c>
      <c r="C4905" s="221">
        <v>7.0</v>
      </c>
    </row>
    <row r="4906">
      <c r="A4906" s="221">
        <v>5135.0</v>
      </c>
      <c r="B4906" s="221">
        <v>34.0</v>
      </c>
      <c r="C4906" s="221">
        <v>260.0</v>
      </c>
    </row>
    <row r="4907">
      <c r="A4907" s="221">
        <v>5135.0</v>
      </c>
      <c r="B4907" s="221">
        <v>35.0</v>
      </c>
      <c r="C4907" s="221">
        <v>263.0</v>
      </c>
    </row>
    <row r="4908">
      <c r="A4908" s="221">
        <v>5135.0</v>
      </c>
      <c r="B4908" s="221">
        <v>40.0</v>
      </c>
      <c r="C4908" s="221">
        <v>1.0</v>
      </c>
    </row>
    <row r="4909">
      <c r="A4909" s="221">
        <v>5137.0</v>
      </c>
      <c r="B4909" s="221">
        <v>34.0</v>
      </c>
      <c r="C4909" s="221">
        <v>260.0</v>
      </c>
    </row>
    <row r="4910">
      <c r="A4910" s="221">
        <v>5137.0</v>
      </c>
      <c r="B4910" s="221">
        <v>35.0</v>
      </c>
      <c r="C4910" s="221">
        <v>263.0</v>
      </c>
    </row>
    <row r="4911">
      <c r="A4911" s="221">
        <v>5137.0</v>
      </c>
      <c r="B4911" s="221">
        <v>40.0</v>
      </c>
      <c r="C4911" s="221">
        <v>1.0</v>
      </c>
    </row>
    <row r="4912">
      <c r="A4912" s="221">
        <v>5139.0</v>
      </c>
      <c r="B4912" s="221">
        <v>34.0</v>
      </c>
      <c r="C4912" s="221">
        <v>260.0</v>
      </c>
    </row>
    <row r="4913">
      <c r="A4913" s="221">
        <v>5139.0</v>
      </c>
      <c r="B4913" s="221">
        <v>35.0</v>
      </c>
      <c r="C4913" s="221">
        <v>263.0</v>
      </c>
    </row>
    <row r="4914">
      <c r="A4914" s="221">
        <v>5139.0</v>
      </c>
      <c r="B4914" s="221">
        <v>40.0</v>
      </c>
      <c r="C4914" s="221">
        <v>1.0</v>
      </c>
    </row>
    <row r="4915">
      <c r="A4915" s="221">
        <v>5141.0</v>
      </c>
      <c r="B4915" s="221">
        <v>34.0</v>
      </c>
      <c r="C4915" s="221">
        <v>260.0</v>
      </c>
    </row>
    <row r="4916">
      <c r="A4916" s="221">
        <v>5141.0</v>
      </c>
      <c r="B4916" s="221">
        <v>35.0</v>
      </c>
      <c r="C4916" s="221">
        <v>263.0</v>
      </c>
    </row>
    <row r="4917">
      <c r="A4917" s="221">
        <v>5141.0</v>
      </c>
      <c r="B4917" s="221">
        <v>40.0</v>
      </c>
      <c r="C4917" s="221">
        <v>1.0</v>
      </c>
    </row>
    <row r="4918">
      <c r="A4918" s="221">
        <v>5175.0</v>
      </c>
      <c r="B4918" s="221">
        <v>34.0</v>
      </c>
      <c r="C4918" s="221">
        <v>104.0</v>
      </c>
    </row>
    <row r="4919">
      <c r="A4919" s="221">
        <v>5175.0</v>
      </c>
      <c r="B4919" s="221">
        <v>35.0</v>
      </c>
      <c r="C4919" s="221">
        <v>99.0</v>
      </c>
    </row>
    <row r="4920">
      <c r="A4920" s="221">
        <v>5177.0</v>
      </c>
      <c r="B4920" s="221">
        <v>34.0</v>
      </c>
      <c r="C4920" s="221">
        <v>104.0</v>
      </c>
    </row>
    <row r="4921">
      <c r="A4921" s="221">
        <v>5177.0</v>
      </c>
      <c r="B4921" s="221">
        <v>35.0</v>
      </c>
      <c r="C4921" s="221">
        <v>99.0</v>
      </c>
    </row>
    <row r="4922">
      <c r="A4922" s="221">
        <v>5179.0</v>
      </c>
      <c r="B4922" s="221">
        <v>34.0</v>
      </c>
      <c r="C4922" s="221">
        <v>104.0</v>
      </c>
    </row>
    <row r="4923">
      <c r="A4923" s="221">
        <v>5179.0</v>
      </c>
      <c r="B4923" s="221">
        <v>35.0</v>
      </c>
      <c r="C4923" s="221">
        <v>99.0</v>
      </c>
    </row>
    <row r="4924">
      <c r="A4924" s="221">
        <v>5181.0</v>
      </c>
      <c r="B4924" s="221">
        <v>34.0</v>
      </c>
      <c r="C4924" s="221">
        <v>104.0</v>
      </c>
    </row>
    <row r="4925">
      <c r="A4925" s="221">
        <v>5181.0</v>
      </c>
      <c r="B4925" s="221">
        <v>35.0</v>
      </c>
      <c r="C4925" s="221">
        <v>99.0</v>
      </c>
    </row>
    <row r="4926">
      <c r="A4926" s="221">
        <v>5215.0</v>
      </c>
      <c r="B4926" s="221">
        <v>34.0</v>
      </c>
      <c r="C4926" s="221">
        <v>496.0</v>
      </c>
    </row>
    <row r="4927">
      <c r="A4927" s="221">
        <v>5215.0</v>
      </c>
      <c r="B4927" s="221">
        <v>35.0</v>
      </c>
      <c r="C4927" s="221">
        <v>51.0</v>
      </c>
    </row>
    <row r="4928">
      <c r="A4928" s="221">
        <v>5215.0</v>
      </c>
      <c r="B4928" s="221">
        <v>36.0</v>
      </c>
      <c r="C4928" s="221">
        <v>2.0</v>
      </c>
    </row>
    <row r="4929">
      <c r="A4929" s="221">
        <v>5215.0</v>
      </c>
      <c r="B4929" s="221">
        <v>38.0</v>
      </c>
      <c r="C4929" s="221">
        <v>1.0</v>
      </c>
    </row>
    <row r="4930">
      <c r="A4930" s="221">
        <v>5217.0</v>
      </c>
      <c r="B4930" s="221">
        <v>34.0</v>
      </c>
      <c r="C4930" s="221">
        <v>496.0</v>
      </c>
    </row>
    <row r="4931">
      <c r="A4931" s="221">
        <v>5217.0</v>
      </c>
      <c r="B4931" s="221">
        <v>35.0</v>
      </c>
      <c r="C4931" s="221">
        <v>51.0</v>
      </c>
    </row>
    <row r="4932">
      <c r="A4932" s="221">
        <v>5217.0</v>
      </c>
      <c r="B4932" s="221">
        <v>36.0</v>
      </c>
      <c r="C4932" s="221">
        <v>2.0</v>
      </c>
    </row>
    <row r="4933">
      <c r="A4933" s="221">
        <v>5217.0</v>
      </c>
      <c r="B4933" s="221">
        <v>38.0</v>
      </c>
      <c r="C4933" s="221">
        <v>1.0</v>
      </c>
    </row>
    <row r="4934">
      <c r="A4934" s="221">
        <v>5219.0</v>
      </c>
      <c r="B4934" s="221">
        <v>34.0</v>
      </c>
      <c r="C4934" s="221">
        <v>496.0</v>
      </c>
    </row>
    <row r="4935">
      <c r="A4935" s="221">
        <v>5219.0</v>
      </c>
      <c r="B4935" s="221">
        <v>35.0</v>
      </c>
      <c r="C4935" s="221">
        <v>51.0</v>
      </c>
    </row>
    <row r="4936">
      <c r="A4936" s="221">
        <v>5219.0</v>
      </c>
      <c r="B4936" s="221">
        <v>36.0</v>
      </c>
      <c r="C4936" s="221">
        <v>2.0</v>
      </c>
    </row>
    <row r="4937">
      <c r="A4937" s="221">
        <v>5219.0</v>
      </c>
      <c r="B4937" s="221">
        <v>38.0</v>
      </c>
      <c r="C4937" s="221">
        <v>1.0</v>
      </c>
    </row>
    <row r="4938">
      <c r="A4938" s="221">
        <v>5221.0</v>
      </c>
      <c r="B4938" s="221">
        <v>34.0</v>
      </c>
      <c r="C4938" s="221">
        <v>496.0</v>
      </c>
    </row>
    <row r="4939">
      <c r="A4939" s="221">
        <v>5221.0</v>
      </c>
      <c r="B4939" s="221">
        <v>35.0</v>
      </c>
      <c r="C4939" s="221">
        <v>51.0</v>
      </c>
    </row>
    <row r="4940">
      <c r="A4940" s="221">
        <v>5221.0</v>
      </c>
      <c r="B4940" s="221">
        <v>36.0</v>
      </c>
      <c r="C4940" s="221">
        <v>2.0</v>
      </c>
    </row>
    <row r="4941">
      <c r="A4941" s="221">
        <v>5221.0</v>
      </c>
      <c r="B4941" s="221">
        <v>38.0</v>
      </c>
      <c r="C4941" s="221">
        <v>1.0</v>
      </c>
    </row>
    <row r="4942">
      <c r="A4942" s="221">
        <v>5239.0</v>
      </c>
      <c r="B4942" s="221">
        <v>34.0</v>
      </c>
      <c r="C4942" s="221">
        <v>186.0</v>
      </c>
    </row>
    <row r="4943">
      <c r="A4943" s="221">
        <v>5239.0</v>
      </c>
      <c r="B4943" s="221">
        <v>35.0</v>
      </c>
      <c r="C4943" s="221">
        <v>47.0</v>
      </c>
    </row>
    <row r="4944">
      <c r="A4944" s="221">
        <v>5239.0</v>
      </c>
      <c r="B4944" s="221">
        <v>36.0</v>
      </c>
      <c r="C4944" s="221">
        <v>18.0</v>
      </c>
    </row>
    <row r="4945">
      <c r="A4945" s="221">
        <v>5239.0</v>
      </c>
      <c r="B4945" s="221">
        <v>37.0</v>
      </c>
      <c r="C4945" s="221">
        <v>2.0</v>
      </c>
    </row>
    <row r="4946">
      <c r="A4946" s="221">
        <v>5241.0</v>
      </c>
      <c r="B4946" s="221">
        <v>34.0</v>
      </c>
      <c r="C4946" s="221">
        <v>186.0</v>
      </c>
    </row>
    <row r="4947">
      <c r="A4947" s="221">
        <v>5241.0</v>
      </c>
      <c r="B4947" s="221">
        <v>35.0</v>
      </c>
      <c r="C4947" s="221">
        <v>47.0</v>
      </c>
    </row>
    <row r="4948">
      <c r="A4948" s="221">
        <v>5241.0</v>
      </c>
      <c r="B4948" s="221">
        <v>36.0</v>
      </c>
      <c r="C4948" s="221">
        <v>18.0</v>
      </c>
    </row>
    <row r="4949">
      <c r="A4949" s="221">
        <v>5241.0</v>
      </c>
      <c r="B4949" s="221">
        <v>37.0</v>
      </c>
      <c r="C4949" s="221">
        <v>2.0</v>
      </c>
    </row>
    <row r="4950">
      <c r="A4950" s="221">
        <v>5243.0</v>
      </c>
      <c r="B4950" s="221">
        <v>34.0</v>
      </c>
      <c r="C4950" s="221">
        <v>186.0</v>
      </c>
    </row>
    <row r="4951">
      <c r="A4951" s="221">
        <v>5243.0</v>
      </c>
      <c r="B4951" s="221">
        <v>35.0</v>
      </c>
      <c r="C4951" s="221">
        <v>47.0</v>
      </c>
    </row>
    <row r="4952">
      <c r="A4952" s="221">
        <v>5243.0</v>
      </c>
      <c r="B4952" s="221">
        <v>36.0</v>
      </c>
      <c r="C4952" s="221">
        <v>18.0</v>
      </c>
    </row>
    <row r="4953">
      <c r="A4953" s="221">
        <v>5243.0</v>
      </c>
      <c r="B4953" s="221">
        <v>37.0</v>
      </c>
      <c r="C4953" s="221">
        <v>2.0</v>
      </c>
    </row>
    <row r="4954">
      <c r="A4954" s="221">
        <v>5245.0</v>
      </c>
      <c r="B4954" s="221">
        <v>34.0</v>
      </c>
      <c r="C4954" s="221">
        <v>186.0</v>
      </c>
    </row>
    <row r="4955">
      <c r="A4955" s="221">
        <v>5245.0</v>
      </c>
      <c r="B4955" s="221">
        <v>35.0</v>
      </c>
      <c r="C4955" s="221">
        <v>47.0</v>
      </c>
    </row>
    <row r="4956">
      <c r="A4956" s="221">
        <v>5245.0</v>
      </c>
      <c r="B4956" s="221">
        <v>36.0</v>
      </c>
      <c r="C4956" s="221">
        <v>18.0</v>
      </c>
    </row>
    <row r="4957">
      <c r="A4957" s="221">
        <v>5245.0</v>
      </c>
      <c r="B4957" s="221">
        <v>37.0</v>
      </c>
      <c r="C4957" s="221">
        <v>2.0</v>
      </c>
    </row>
    <row r="4958">
      <c r="A4958" s="221">
        <v>5279.0</v>
      </c>
      <c r="B4958" s="221">
        <v>34.0</v>
      </c>
      <c r="C4958" s="221">
        <v>136.0</v>
      </c>
    </row>
    <row r="4959">
      <c r="A4959" s="221">
        <v>5279.0</v>
      </c>
      <c r="B4959" s="221">
        <v>35.0</v>
      </c>
      <c r="C4959" s="221">
        <v>270.0</v>
      </c>
    </row>
    <row r="4960">
      <c r="A4960" s="221">
        <v>5279.0</v>
      </c>
      <c r="B4960" s="221">
        <v>36.0</v>
      </c>
      <c r="C4960" s="221">
        <v>102.0</v>
      </c>
    </row>
    <row r="4961">
      <c r="A4961" s="221">
        <v>5279.0</v>
      </c>
      <c r="B4961" s="221">
        <v>37.0</v>
      </c>
      <c r="C4961" s="221">
        <v>31.0</v>
      </c>
    </row>
    <row r="4962">
      <c r="A4962" s="221">
        <v>5280.0</v>
      </c>
      <c r="B4962" s="221">
        <v>34.0</v>
      </c>
      <c r="C4962" s="221">
        <v>136.0</v>
      </c>
    </row>
    <row r="4963">
      <c r="A4963" s="221">
        <v>5280.0</v>
      </c>
      <c r="B4963" s="221">
        <v>35.0</v>
      </c>
      <c r="C4963" s="221">
        <v>270.0</v>
      </c>
    </row>
    <row r="4964">
      <c r="A4964" s="221">
        <v>5280.0</v>
      </c>
      <c r="B4964" s="221">
        <v>36.0</v>
      </c>
      <c r="C4964" s="221">
        <v>102.0</v>
      </c>
    </row>
    <row r="4965">
      <c r="A4965" s="221">
        <v>5280.0</v>
      </c>
      <c r="B4965" s="221">
        <v>37.0</v>
      </c>
      <c r="C4965" s="221">
        <v>31.0</v>
      </c>
    </row>
    <row r="4966">
      <c r="A4966" s="221">
        <v>5281.0</v>
      </c>
      <c r="B4966" s="221">
        <v>34.0</v>
      </c>
      <c r="C4966" s="221">
        <v>136.0</v>
      </c>
    </row>
    <row r="4967">
      <c r="A4967" s="221">
        <v>5281.0</v>
      </c>
      <c r="B4967" s="221">
        <v>35.0</v>
      </c>
      <c r="C4967" s="221">
        <v>270.0</v>
      </c>
    </row>
    <row r="4968">
      <c r="A4968" s="221">
        <v>5281.0</v>
      </c>
      <c r="B4968" s="221">
        <v>36.0</v>
      </c>
      <c r="C4968" s="221">
        <v>102.0</v>
      </c>
    </row>
    <row r="4969">
      <c r="A4969" s="221">
        <v>5281.0</v>
      </c>
      <c r="B4969" s="221">
        <v>37.0</v>
      </c>
      <c r="C4969" s="221">
        <v>31.0</v>
      </c>
    </row>
    <row r="4970">
      <c r="A4970" s="221">
        <v>5282.0</v>
      </c>
      <c r="B4970" s="221">
        <v>34.0</v>
      </c>
      <c r="C4970" s="221">
        <v>136.0</v>
      </c>
    </row>
    <row r="4971">
      <c r="A4971" s="221">
        <v>5282.0</v>
      </c>
      <c r="B4971" s="221">
        <v>35.0</v>
      </c>
      <c r="C4971" s="221">
        <v>270.0</v>
      </c>
    </row>
    <row r="4972">
      <c r="A4972" s="221">
        <v>5282.0</v>
      </c>
      <c r="B4972" s="221">
        <v>36.0</v>
      </c>
      <c r="C4972" s="221">
        <v>102.0</v>
      </c>
    </row>
    <row r="4973">
      <c r="A4973" s="221">
        <v>5282.0</v>
      </c>
      <c r="B4973" s="221">
        <v>37.0</v>
      </c>
      <c r="C4973" s="221">
        <v>31.0</v>
      </c>
    </row>
    <row r="4974">
      <c r="A4974" s="221">
        <v>5299.0</v>
      </c>
      <c r="B4974" s="221">
        <v>34.0</v>
      </c>
      <c r="C4974" s="221">
        <v>206.0</v>
      </c>
    </row>
    <row r="4975">
      <c r="A4975" s="221">
        <v>5299.0</v>
      </c>
      <c r="B4975" s="221">
        <v>35.0</v>
      </c>
      <c r="C4975" s="221">
        <v>172.0</v>
      </c>
    </row>
    <row r="4976">
      <c r="A4976" s="221">
        <v>5299.0</v>
      </c>
      <c r="B4976" s="221">
        <v>36.0</v>
      </c>
      <c r="C4976" s="221">
        <v>188.0</v>
      </c>
    </row>
    <row r="4977">
      <c r="A4977" s="221">
        <v>5299.0</v>
      </c>
      <c r="B4977" s="221">
        <v>37.0</v>
      </c>
      <c r="C4977" s="221">
        <v>32.0</v>
      </c>
    </row>
    <row r="4978">
      <c r="A4978" s="221">
        <v>5299.0</v>
      </c>
      <c r="B4978" s="221">
        <v>39.0</v>
      </c>
      <c r="C4978" s="221">
        <v>1.0</v>
      </c>
    </row>
    <row r="4979">
      <c r="A4979" s="221">
        <v>5300.0</v>
      </c>
      <c r="B4979" s="221">
        <v>34.0</v>
      </c>
      <c r="C4979" s="221">
        <v>206.0</v>
      </c>
    </row>
    <row r="4980">
      <c r="A4980" s="221">
        <v>5300.0</v>
      </c>
      <c r="B4980" s="221">
        <v>35.0</v>
      </c>
      <c r="C4980" s="221">
        <v>172.0</v>
      </c>
    </row>
    <row r="4981">
      <c r="A4981" s="221">
        <v>5300.0</v>
      </c>
      <c r="B4981" s="221">
        <v>36.0</v>
      </c>
      <c r="C4981" s="221">
        <v>188.0</v>
      </c>
    </row>
    <row r="4982">
      <c r="A4982" s="221">
        <v>5300.0</v>
      </c>
      <c r="B4982" s="221">
        <v>37.0</v>
      </c>
      <c r="C4982" s="221">
        <v>32.0</v>
      </c>
    </row>
    <row r="4983">
      <c r="A4983" s="221">
        <v>5300.0</v>
      </c>
      <c r="B4983" s="221">
        <v>39.0</v>
      </c>
      <c r="C4983" s="221">
        <v>1.0</v>
      </c>
    </row>
    <row r="4984">
      <c r="A4984" s="221">
        <v>5301.0</v>
      </c>
      <c r="B4984" s="221">
        <v>34.0</v>
      </c>
      <c r="C4984" s="221">
        <v>206.0</v>
      </c>
    </row>
    <row r="4985">
      <c r="A4985" s="221">
        <v>5301.0</v>
      </c>
      <c r="B4985" s="221">
        <v>35.0</v>
      </c>
      <c r="C4985" s="221">
        <v>172.0</v>
      </c>
    </row>
    <row r="4986">
      <c r="A4986" s="221">
        <v>5301.0</v>
      </c>
      <c r="B4986" s="221">
        <v>36.0</v>
      </c>
      <c r="C4986" s="221">
        <v>188.0</v>
      </c>
    </row>
    <row r="4987">
      <c r="A4987" s="221">
        <v>5301.0</v>
      </c>
      <c r="B4987" s="221">
        <v>37.0</v>
      </c>
      <c r="C4987" s="221">
        <v>32.0</v>
      </c>
    </row>
    <row r="4988">
      <c r="A4988" s="221">
        <v>5301.0</v>
      </c>
      <c r="B4988" s="221">
        <v>39.0</v>
      </c>
      <c r="C4988" s="221">
        <v>1.0</v>
      </c>
    </row>
    <row r="4989">
      <c r="A4989" s="221">
        <v>5302.0</v>
      </c>
      <c r="B4989" s="221">
        <v>34.0</v>
      </c>
      <c r="C4989" s="221">
        <v>206.0</v>
      </c>
    </row>
    <row r="4990">
      <c r="A4990" s="221">
        <v>5302.0</v>
      </c>
      <c r="B4990" s="221">
        <v>35.0</v>
      </c>
      <c r="C4990" s="221">
        <v>172.0</v>
      </c>
    </row>
    <row r="4991">
      <c r="A4991" s="221">
        <v>5302.0</v>
      </c>
      <c r="B4991" s="221">
        <v>36.0</v>
      </c>
      <c r="C4991" s="221">
        <v>188.0</v>
      </c>
    </row>
    <row r="4992">
      <c r="A4992" s="221">
        <v>5302.0</v>
      </c>
      <c r="B4992" s="221">
        <v>37.0</v>
      </c>
      <c r="C4992" s="221">
        <v>32.0</v>
      </c>
    </row>
    <row r="4993">
      <c r="A4993" s="221">
        <v>5302.0</v>
      </c>
      <c r="B4993" s="221">
        <v>39.0</v>
      </c>
      <c r="C4993" s="221">
        <v>1.0</v>
      </c>
    </row>
    <row r="4994">
      <c r="A4994" s="221">
        <v>5319.0</v>
      </c>
      <c r="B4994" s="221">
        <v>34.0</v>
      </c>
      <c r="C4994" s="221">
        <v>322.0</v>
      </c>
    </row>
    <row r="4995">
      <c r="A4995" s="221">
        <v>5319.0</v>
      </c>
      <c r="B4995" s="221">
        <v>35.0</v>
      </c>
      <c r="C4995" s="221">
        <v>69.0</v>
      </c>
    </row>
    <row r="4996">
      <c r="A4996" s="221">
        <v>5319.0</v>
      </c>
      <c r="B4996" s="221">
        <v>36.0</v>
      </c>
      <c r="C4996" s="221">
        <v>166.0</v>
      </c>
    </row>
    <row r="4997">
      <c r="A4997" s="221">
        <v>5319.0</v>
      </c>
      <c r="B4997" s="221">
        <v>37.0</v>
      </c>
      <c r="C4997" s="221">
        <v>1.0</v>
      </c>
    </row>
    <row r="4998">
      <c r="A4998" s="221">
        <v>5319.0</v>
      </c>
      <c r="B4998" s="221">
        <v>40.0</v>
      </c>
      <c r="C4998" s="221">
        <v>1.0</v>
      </c>
    </row>
    <row r="4999">
      <c r="A4999" s="221">
        <v>5320.0</v>
      </c>
      <c r="B4999" s="221">
        <v>34.0</v>
      </c>
      <c r="C4999" s="221">
        <v>322.0</v>
      </c>
    </row>
    <row r="5000">
      <c r="A5000" s="221">
        <v>5320.0</v>
      </c>
      <c r="B5000" s="221">
        <v>35.0</v>
      </c>
      <c r="C5000" s="221">
        <v>69.0</v>
      </c>
    </row>
    <row r="5001">
      <c r="A5001" s="221">
        <v>5320.0</v>
      </c>
      <c r="B5001" s="221">
        <v>36.0</v>
      </c>
      <c r="C5001" s="221">
        <v>166.0</v>
      </c>
    </row>
    <row r="5002">
      <c r="A5002" s="221">
        <v>5320.0</v>
      </c>
      <c r="B5002" s="221">
        <v>37.0</v>
      </c>
      <c r="C5002" s="221">
        <v>1.0</v>
      </c>
    </row>
    <row r="5003">
      <c r="A5003" s="221">
        <v>5320.0</v>
      </c>
      <c r="B5003" s="221">
        <v>40.0</v>
      </c>
      <c r="C5003" s="221">
        <v>1.0</v>
      </c>
    </row>
    <row r="5004">
      <c r="A5004" s="221">
        <v>5321.0</v>
      </c>
      <c r="B5004" s="221">
        <v>34.0</v>
      </c>
      <c r="C5004" s="221">
        <v>322.0</v>
      </c>
    </row>
    <row r="5005">
      <c r="A5005" s="221">
        <v>5321.0</v>
      </c>
      <c r="B5005" s="221">
        <v>35.0</v>
      </c>
      <c r="C5005" s="221">
        <v>69.0</v>
      </c>
    </row>
    <row r="5006">
      <c r="A5006" s="221">
        <v>5321.0</v>
      </c>
      <c r="B5006" s="221">
        <v>36.0</v>
      </c>
      <c r="C5006" s="221">
        <v>166.0</v>
      </c>
    </row>
    <row r="5007">
      <c r="A5007" s="221">
        <v>5321.0</v>
      </c>
      <c r="B5007" s="221">
        <v>37.0</v>
      </c>
      <c r="C5007" s="221">
        <v>1.0</v>
      </c>
    </row>
    <row r="5008">
      <c r="A5008" s="221">
        <v>5321.0</v>
      </c>
      <c r="B5008" s="221">
        <v>40.0</v>
      </c>
      <c r="C5008" s="221">
        <v>1.0</v>
      </c>
    </row>
    <row r="5009">
      <c r="A5009" s="221">
        <v>5322.0</v>
      </c>
      <c r="B5009" s="221">
        <v>34.0</v>
      </c>
      <c r="C5009" s="221">
        <v>322.0</v>
      </c>
    </row>
    <row r="5010">
      <c r="A5010" s="221">
        <v>5322.0</v>
      </c>
      <c r="B5010" s="221">
        <v>35.0</v>
      </c>
      <c r="C5010" s="221">
        <v>69.0</v>
      </c>
    </row>
    <row r="5011">
      <c r="A5011" s="221">
        <v>5322.0</v>
      </c>
      <c r="B5011" s="221">
        <v>36.0</v>
      </c>
      <c r="C5011" s="221">
        <v>166.0</v>
      </c>
    </row>
    <row r="5012">
      <c r="A5012" s="221">
        <v>5322.0</v>
      </c>
      <c r="B5012" s="221">
        <v>37.0</v>
      </c>
      <c r="C5012" s="221">
        <v>1.0</v>
      </c>
    </row>
    <row r="5013">
      <c r="A5013" s="221">
        <v>5322.0</v>
      </c>
      <c r="B5013" s="221">
        <v>40.0</v>
      </c>
      <c r="C5013" s="221">
        <v>1.0</v>
      </c>
    </row>
    <row r="5014">
      <c r="A5014" s="221">
        <v>5339.0</v>
      </c>
      <c r="B5014" s="221">
        <v>34.0</v>
      </c>
      <c r="C5014" s="221">
        <v>218.0</v>
      </c>
    </row>
    <row r="5015">
      <c r="A5015" s="221">
        <v>5339.0</v>
      </c>
      <c r="B5015" s="221">
        <v>35.0</v>
      </c>
      <c r="C5015" s="221">
        <v>199.0</v>
      </c>
    </row>
    <row r="5016">
      <c r="A5016" s="221">
        <v>5339.0</v>
      </c>
      <c r="B5016" s="221">
        <v>36.0</v>
      </c>
      <c r="C5016" s="221">
        <v>176.0</v>
      </c>
    </row>
    <row r="5017">
      <c r="A5017" s="221">
        <v>5339.0</v>
      </c>
      <c r="B5017" s="221">
        <v>37.0</v>
      </c>
      <c r="C5017" s="221">
        <v>2.0</v>
      </c>
    </row>
    <row r="5018">
      <c r="A5018" s="221">
        <v>5339.0</v>
      </c>
      <c r="B5018" s="221">
        <v>38.0</v>
      </c>
      <c r="C5018" s="221">
        <v>4.0</v>
      </c>
    </row>
    <row r="5019">
      <c r="A5019" s="221">
        <v>5340.0</v>
      </c>
      <c r="B5019" s="221">
        <v>34.0</v>
      </c>
      <c r="C5019" s="221">
        <v>218.0</v>
      </c>
    </row>
    <row r="5020">
      <c r="A5020" s="221">
        <v>5340.0</v>
      </c>
      <c r="B5020" s="221">
        <v>35.0</v>
      </c>
      <c r="C5020" s="221">
        <v>199.0</v>
      </c>
    </row>
    <row r="5021">
      <c r="A5021" s="221">
        <v>5340.0</v>
      </c>
      <c r="B5021" s="221">
        <v>36.0</v>
      </c>
      <c r="C5021" s="221">
        <v>176.0</v>
      </c>
    </row>
    <row r="5022">
      <c r="A5022" s="221">
        <v>5340.0</v>
      </c>
      <c r="B5022" s="221">
        <v>37.0</v>
      </c>
      <c r="C5022" s="221">
        <v>2.0</v>
      </c>
    </row>
    <row r="5023">
      <c r="A5023" s="221">
        <v>5340.0</v>
      </c>
      <c r="B5023" s="221">
        <v>38.0</v>
      </c>
      <c r="C5023" s="221">
        <v>4.0</v>
      </c>
    </row>
    <row r="5024">
      <c r="A5024" s="221">
        <v>5341.0</v>
      </c>
      <c r="B5024" s="221">
        <v>34.0</v>
      </c>
      <c r="C5024" s="221">
        <v>218.0</v>
      </c>
    </row>
    <row r="5025">
      <c r="A5025" s="221">
        <v>5341.0</v>
      </c>
      <c r="B5025" s="221">
        <v>35.0</v>
      </c>
      <c r="C5025" s="221">
        <v>199.0</v>
      </c>
    </row>
    <row r="5026">
      <c r="A5026" s="221">
        <v>5341.0</v>
      </c>
      <c r="B5026" s="221">
        <v>36.0</v>
      </c>
      <c r="C5026" s="221">
        <v>176.0</v>
      </c>
    </row>
    <row r="5027">
      <c r="A5027" s="221">
        <v>5341.0</v>
      </c>
      <c r="B5027" s="221">
        <v>37.0</v>
      </c>
      <c r="C5027" s="221">
        <v>2.0</v>
      </c>
    </row>
    <row r="5028">
      <c r="A5028" s="221">
        <v>5341.0</v>
      </c>
      <c r="B5028" s="221">
        <v>38.0</v>
      </c>
      <c r="C5028" s="221">
        <v>4.0</v>
      </c>
    </row>
    <row r="5029">
      <c r="A5029" s="221">
        <v>5342.0</v>
      </c>
      <c r="B5029" s="221">
        <v>34.0</v>
      </c>
      <c r="C5029" s="221">
        <v>218.0</v>
      </c>
    </row>
    <row r="5030">
      <c r="A5030" s="221">
        <v>5342.0</v>
      </c>
      <c r="B5030" s="221">
        <v>35.0</v>
      </c>
      <c r="C5030" s="221">
        <v>199.0</v>
      </c>
    </row>
    <row r="5031">
      <c r="A5031" s="221">
        <v>5342.0</v>
      </c>
      <c r="B5031" s="221">
        <v>36.0</v>
      </c>
      <c r="C5031" s="221">
        <v>176.0</v>
      </c>
    </row>
    <row r="5032">
      <c r="A5032" s="221">
        <v>5342.0</v>
      </c>
      <c r="B5032" s="221">
        <v>37.0</v>
      </c>
      <c r="C5032" s="221">
        <v>2.0</v>
      </c>
    </row>
    <row r="5033">
      <c r="A5033" s="221">
        <v>5342.0</v>
      </c>
      <c r="B5033" s="221">
        <v>38.0</v>
      </c>
      <c r="C5033" s="221">
        <v>4.0</v>
      </c>
    </row>
    <row r="5034">
      <c r="A5034" s="221">
        <v>5359.0</v>
      </c>
      <c r="B5034" s="221">
        <v>34.0</v>
      </c>
      <c r="C5034" s="221">
        <v>242.0</v>
      </c>
    </row>
    <row r="5035">
      <c r="A5035" s="221">
        <v>5359.0</v>
      </c>
      <c r="B5035" s="221">
        <v>35.0</v>
      </c>
      <c r="C5035" s="221">
        <v>23.0</v>
      </c>
    </row>
    <row r="5036">
      <c r="A5036" s="221">
        <v>5359.0</v>
      </c>
      <c r="B5036" s="221">
        <v>36.0</v>
      </c>
      <c r="C5036" s="221">
        <v>134.0</v>
      </c>
    </row>
    <row r="5037">
      <c r="A5037" s="221">
        <v>5359.0</v>
      </c>
      <c r="B5037" s="221">
        <v>37.0</v>
      </c>
      <c r="C5037" s="221">
        <v>4.0</v>
      </c>
    </row>
    <row r="5038">
      <c r="A5038" s="221">
        <v>5359.0</v>
      </c>
      <c r="B5038" s="221">
        <v>38.0</v>
      </c>
      <c r="C5038" s="221">
        <v>2.0</v>
      </c>
    </row>
    <row r="5039">
      <c r="A5039" s="221">
        <v>5359.0</v>
      </c>
      <c r="B5039" s="221">
        <v>39.0</v>
      </c>
      <c r="C5039" s="221">
        <v>1.0</v>
      </c>
    </row>
    <row r="5040">
      <c r="A5040" s="221">
        <v>5359.0</v>
      </c>
      <c r="B5040" s="221">
        <v>40.0</v>
      </c>
      <c r="C5040" s="221">
        <v>1.0</v>
      </c>
    </row>
    <row r="5041">
      <c r="A5041" s="221">
        <v>5361.0</v>
      </c>
      <c r="B5041" s="221">
        <v>34.0</v>
      </c>
      <c r="C5041" s="221">
        <v>242.0</v>
      </c>
    </row>
    <row r="5042">
      <c r="A5042" s="221">
        <v>5361.0</v>
      </c>
      <c r="B5042" s="221">
        <v>35.0</v>
      </c>
      <c r="C5042" s="221">
        <v>23.0</v>
      </c>
    </row>
    <row r="5043">
      <c r="A5043" s="221">
        <v>5361.0</v>
      </c>
      <c r="B5043" s="221">
        <v>36.0</v>
      </c>
      <c r="C5043" s="221">
        <v>134.0</v>
      </c>
    </row>
    <row r="5044">
      <c r="A5044" s="221">
        <v>5361.0</v>
      </c>
      <c r="B5044" s="221">
        <v>37.0</v>
      </c>
      <c r="C5044" s="221">
        <v>4.0</v>
      </c>
    </row>
    <row r="5045">
      <c r="A5045" s="221">
        <v>5361.0</v>
      </c>
      <c r="B5045" s="221">
        <v>38.0</v>
      </c>
      <c r="C5045" s="221">
        <v>2.0</v>
      </c>
    </row>
    <row r="5046">
      <c r="A5046" s="221">
        <v>5361.0</v>
      </c>
      <c r="B5046" s="221">
        <v>39.0</v>
      </c>
      <c r="C5046" s="221">
        <v>1.0</v>
      </c>
    </row>
    <row r="5047">
      <c r="A5047" s="221">
        <v>5361.0</v>
      </c>
      <c r="B5047" s="221">
        <v>40.0</v>
      </c>
      <c r="C5047" s="221">
        <v>1.0</v>
      </c>
    </row>
    <row r="5048">
      <c r="A5048" s="221">
        <v>5363.0</v>
      </c>
      <c r="B5048" s="221">
        <v>34.0</v>
      </c>
      <c r="C5048" s="221">
        <v>242.0</v>
      </c>
    </row>
    <row r="5049">
      <c r="A5049" s="221">
        <v>5363.0</v>
      </c>
      <c r="B5049" s="221">
        <v>35.0</v>
      </c>
      <c r="C5049" s="221">
        <v>23.0</v>
      </c>
    </row>
    <row r="5050">
      <c r="A5050" s="221">
        <v>5363.0</v>
      </c>
      <c r="B5050" s="221">
        <v>36.0</v>
      </c>
      <c r="C5050" s="221">
        <v>134.0</v>
      </c>
    </row>
    <row r="5051">
      <c r="A5051" s="221">
        <v>5363.0</v>
      </c>
      <c r="B5051" s="221">
        <v>37.0</v>
      </c>
      <c r="C5051" s="221">
        <v>4.0</v>
      </c>
    </row>
    <row r="5052">
      <c r="A5052" s="221">
        <v>5363.0</v>
      </c>
      <c r="B5052" s="221">
        <v>38.0</v>
      </c>
      <c r="C5052" s="221">
        <v>2.0</v>
      </c>
    </row>
    <row r="5053">
      <c r="A5053" s="221">
        <v>5363.0</v>
      </c>
      <c r="B5053" s="221">
        <v>39.0</v>
      </c>
      <c r="C5053" s="221">
        <v>1.0</v>
      </c>
    </row>
    <row r="5054">
      <c r="A5054" s="221">
        <v>5363.0</v>
      </c>
      <c r="B5054" s="221">
        <v>40.0</v>
      </c>
      <c r="C5054" s="221">
        <v>1.0</v>
      </c>
    </row>
    <row r="5055">
      <c r="A5055" s="221">
        <v>5365.0</v>
      </c>
      <c r="B5055" s="221">
        <v>34.0</v>
      </c>
      <c r="C5055" s="221">
        <v>242.0</v>
      </c>
    </row>
    <row r="5056">
      <c r="A5056" s="221">
        <v>5365.0</v>
      </c>
      <c r="B5056" s="221">
        <v>35.0</v>
      </c>
      <c r="C5056" s="221">
        <v>23.0</v>
      </c>
    </row>
    <row r="5057">
      <c r="A5057" s="221">
        <v>5365.0</v>
      </c>
      <c r="B5057" s="221">
        <v>36.0</v>
      </c>
      <c r="C5057" s="221">
        <v>134.0</v>
      </c>
    </row>
    <row r="5058">
      <c r="A5058" s="221">
        <v>5365.0</v>
      </c>
      <c r="B5058" s="221">
        <v>37.0</v>
      </c>
      <c r="C5058" s="221">
        <v>4.0</v>
      </c>
    </row>
    <row r="5059">
      <c r="A5059" s="221">
        <v>5365.0</v>
      </c>
      <c r="B5059" s="221">
        <v>38.0</v>
      </c>
      <c r="C5059" s="221">
        <v>2.0</v>
      </c>
    </row>
    <row r="5060">
      <c r="A5060" s="221">
        <v>5365.0</v>
      </c>
      <c r="B5060" s="221">
        <v>39.0</v>
      </c>
      <c r="C5060" s="221">
        <v>1.0</v>
      </c>
    </row>
    <row r="5061">
      <c r="A5061" s="221">
        <v>5365.0</v>
      </c>
      <c r="B5061" s="221">
        <v>40.0</v>
      </c>
      <c r="C5061" s="221">
        <v>1.0</v>
      </c>
    </row>
    <row r="5062">
      <c r="A5062" s="221">
        <v>5399.0</v>
      </c>
      <c r="B5062" s="221">
        <v>34.0</v>
      </c>
      <c r="C5062" s="221">
        <v>226.0</v>
      </c>
    </row>
    <row r="5063">
      <c r="A5063" s="221">
        <v>5399.0</v>
      </c>
      <c r="B5063" s="221">
        <v>35.0</v>
      </c>
      <c r="C5063" s="221">
        <v>133.0</v>
      </c>
    </row>
    <row r="5064">
      <c r="A5064" s="221">
        <v>5399.0</v>
      </c>
      <c r="B5064" s="221">
        <v>36.0</v>
      </c>
      <c r="C5064" s="221">
        <v>150.0</v>
      </c>
    </row>
    <row r="5065">
      <c r="A5065" s="221">
        <v>5399.0</v>
      </c>
      <c r="B5065" s="221">
        <v>37.0</v>
      </c>
      <c r="C5065" s="221">
        <v>88.0</v>
      </c>
    </row>
    <row r="5066">
      <c r="A5066" s="221">
        <v>5399.0</v>
      </c>
      <c r="B5066" s="221">
        <v>39.0</v>
      </c>
      <c r="C5066" s="221">
        <v>1.0</v>
      </c>
    </row>
    <row r="5067">
      <c r="A5067" s="221">
        <v>5401.0</v>
      </c>
      <c r="B5067" s="221">
        <v>34.0</v>
      </c>
      <c r="C5067" s="221">
        <v>226.0</v>
      </c>
    </row>
    <row r="5068">
      <c r="A5068" s="221">
        <v>5401.0</v>
      </c>
      <c r="B5068" s="221">
        <v>35.0</v>
      </c>
      <c r="C5068" s="221">
        <v>133.0</v>
      </c>
    </row>
    <row r="5069">
      <c r="A5069" s="221">
        <v>5401.0</v>
      </c>
      <c r="B5069" s="221">
        <v>36.0</v>
      </c>
      <c r="C5069" s="221">
        <v>150.0</v>
      </c>
    </row>
    <row r="5070">
      <c r="A5070" s="221">
        <v>5401.0</v>
      </c>
      <c r="B5070" s="221">
        <v>37.0</v>
      </c>
      <c r="C5070" s="221">
        <v>88.0</v>
      </c>
    </row>
    <row r="5071">
      <c r="A5071" s="221">
        <v>5401.0</v>
      </c>
      <c r="B5071" s="221">
        <v>39.0</v>
      </c>
      <c r="C5071" s="221">
        <v>1.0</v>
      </c>
    </row>
    <row r="5072">
      <c r="A5072" s="221">
        <v>5403.0</v>
      </c>
      <c r="B5072" s="221">
        <v>34.0</v>
      </c>
      <c r="C5072" s="221">
        <v>226.0</v>
      </c>
    </row>
    <row r="5073">
      <c r="A5073" s="221">
        <v>5403.0</v>
      </c>
      <c r="B5073" s="221">
        <v>35.0</v>
      </c>
      <c r="C5073" s="221">
        <v>133.0</v>
      </c>
    </row>
    <row r="5074">
      <c r="A5074" s="221">
        <v>5403.0</v>
      </c>
      <c r="B5074" s="221">
        <v>36.0</v>
      </c>
      <c r="C5074" s="221">
        <v>150.0</v>
      </c>
    </row>
    <row r="5075">
      <c r="A5075" s="221">
        <v>5403.0</v>
      </c>
      <c r="B5075" s="221">
        <v>37.0</v>
      </c>
      <c r="C5075" s="221">
        <v>88.0</v>
      </c>
    </row>
    <row r="5076">
      <c r="A5076" s="221">
        <v>5403.0</v>
      </c>
      <c r="B5076" s="221">
        <v>39.0</v>
      </c>
      <c r="C5076" s="221">
        <v>1.0</v>
      </c>
    </row>
    <row r="5077">
      <c r="A5077" s="221">
        <v>5405.0</v>
      </c>
      <c r="B5077" s="221">
        <v>34.0</v>
      </c>
      <c r="C5077" s="221">
        <v>226.0</v>
      </c>
    </row>
    <row r="5078">
      <c r="A5078" s="221">
        <v>5405.0</v>
      </c>
      <c r="B5078" s="221">
        <v>35.0</v>
      </c>
      <c r="C5078" s="221">
        <v>133.0</v>
      </c>
    </row>
    <row r="5079">
      <c r="A5079" s="221">
        <v>5405.0</v>
      </c>
      <c r="B5079" s="221">
        <v>36.0</v>
      </c>
      <c r="C5079" s="221">
        <v>150.0</v>
      </c>
    </row>
    <row r="5080">
      <c r="A5080" s="221">
        <v>5405.0</v>
      </c>
      <c r="B5080" s="221">
        <v>37.0</v>
      </c>
      <c r="C5080" s="221">
        <v>88.0</v>
      </c>
    </row>
    <row r="5081">
      <c r="A5081" s="221">
        <v>5405.0</v>
      </c>
      <c r="B5081" s="221">
        <v>39.0</v>
      </c>
      <c r="C5081" s="221">
        <v>1.0</v>
      </c>
    </row>
    <row r="5082">
      <c r="A5082" s="221">
        <v>5439.0</v>
      </c>
      <c r="B5082" s="221">
        <v>34.0</v>
      </c>
      <c r="C5082" s="221">
        <v>226.0</v>
      </c>
    </row>
    <row r="5083">
      <c r="A5083" s="221">
        <v>5439.0</v>
      </c>
      <c r="B5083" s="221">
        <v>35.0</v>
      </c>
      <c r="C5083" s="221">
        <v>133.0</v>
      </c>
    </row>
    <row r="5084">
      <c r="A5084" s="221">
        <v>5439.0</v>
      </c>
      <c r="B5084" s="221">
        <v>36.0</v>
      </c>
      <c r="C5084" s="221">
        <v>150.0</v>
      </c>
    </row>
    <row r="5085">
      <c r="A5085" s="221">
        <v>5439.0</v>
      </c>
      <c r="B5085" s="221">
        <v>37.0</v>
      </c>
      <c r="C5085" s="221">
        <v>88.0</v>
      </c>
    </row>
    <row r="5086">
      <c r="A5086" s="221">
        <v>5439.0</v>
      </c>
      <c r="B5086" s="221">
        <v>39.0</v>
      </c>
      <c r="C5086" s="221">
        <v>1.0</v>
      </c>
    </row>
    <row r="5087">
      <c r="A5087" s="221">
        <v>5441.0</v>
      </c>
      <c r="B5087" s="221">
        <v>34.0</v>
      </c>
      <c r="C5087" s="221">
        <v>226.0</v>
      </c>
    </row>
    <row r="5088">
      <c r="A5088" s="221">
        <v>5441.0</v>
      </c>
      <c r="B5088" s="221">
        <v>35.0</v>
      </c>
      <c r="C5088" s="221">
        <v>133.0</v>
      </c>
    </row>
    <row r="5089">
      <c r="A5089" s="221">
        <v>5441.0</v>
      </c>
      <c r="B5089" s="221">
        <v>36.0</v>
      </c>
      <c r="C5089" s="221">
        <v>150.0</v>
      </c>
    </row>
    <row r="5090">
      <c r="A5090" s="221">
        <v>5441.0</v>
      </c>
      <c r="B5090" s="221">
        <v>37.0</v>
      </c>
      <c r="C5090" s="221">
        <v>88.0</v>
      </c>
    </row>
    <row r="5091">
      <c r="A5091" s="221">
        <v>5441.0</v>
      </c>
      <c r="B5091" s="221">
        <v>39.0</v>
      </c>
      <c r="C5091" s="221">
        <v>1.0</v>
      </c>
    </row>
    <row r="5092">
      <c r="A5092" s="221">
        <v>5443.0</v>
      </c>
      <c r="B5092" s="221">
        <v>34.0</v>
      </c>
      <c r="C5092" s="221">
        <v>226.0</v>
      </c>
    </row>
    <row r="5093">
      <c r="A5093" s="221">
        <v>5443.0</v>
      </c>
      <c r="B5093" s="221">
        <v>35.0</v>
      </c>
      <c r="C5093" s="221">
        <v>133.0</v>
      </c>
    </row>
    <row r="5094">
      <c r="A5094" s="221">
        <v>5443.0</v>
      </c>
      <c r="B5094" s="221">
        <v>36.0</v>
      </c>
      <c r="C5094" s="221">
        <v>150.0</v>
      </c>
    </row>
    <row r="5095">
      <c r="A5095" s="221">
        <v>5443.0</v>
      </c>
      <c r="B5095" s="221">
        <v>37.0</v>
      </c>
      <c r="C5095" s="221">
        <v>88.0</v>
      </c>
    </row>
    <row r="5096">
      <c r="A5096" s="221">
        <v>5443.0</v>
      </c>
      <c r="B5096" s="221">
        <v>39.0</v>
      </c>
      <c r="C5096" s="221">
        <v>1.0</v>
      </c>
    </row>
    <row r="5097">
      <c r="A5097" s="221">
        <v>5445.0</v>
      </c>
      <c r="B5097" s="221">
        <v>34.0</v>
      </c>
      <c r="C5097" s="221">
        <v>226.0</v>
      </c>
    </row>
    <row r="5098">
      <c r="A5098" s="221">
        <v>5445.0</v>
      </c>
      <c r="B5098" s="221">
        <v>35.0</v>
      </c>
      <c r="C5098" s="221">
        <v>133.0</v>
      </c>
    </row>
    <row r="5099">
      <c r="A5099" s="221">
        <v>5445.0</v>
      </c>
      <c r="B5099" s="221">
        <v>36.0</v>
      </c>
      <c r="C5099" s="221">
        <v>150.0</v>
      </c>
    </row>
    <row r="5100">
      <c r="A5100" s="221">
        <v>5445.0</v>
      </c>
      <c r="B5100" s="221">
        <v>37.0</v>
      </c>
      <c r="C5100" s="221">
        <v>88.0</v>
      </c>
    </row>
    <row r="5101">
      <c r="A5101" s="221">
        <v>5445.0</v>
      </c>
      <c r="B5101" s="221">
        <v>39.0</v>
      </c>
      <c r="C5101" s="221">
        <v>1.0</v>
      </c>
    </row>
    <row r="5102">
      <c r="A5102" s="221">
        <v>5479.0</v>
      </c>
      <c r="B5102" s="221">
        <v>36.0</v>
      </c>
      <c r="C5102" s="221">
        <v>2.0</v>
      </c>
    </row>
    <row r="5103">
      <c r="A5103" s="221">
        <v>5479.0</v>
      </c>
      <c r="B5103" s="221">
        <v>37.0</v>
      </c>
      <c r="C5103" s="221">
        <v>2.0</v>
      </c>
    </row>
    <row r="5104">
      <c r="A5104" s="221">
        <v>5481.0</v>
      </c>
      <c r="B5104" s="221">
        <v>36.0</v>
      </c>
      <c r="C5104" s="221">
        <v>2.0</v>
      </c>
    </row>
    <row r="5105">
      <c r="A5105" s="221">
        <v>5481.0</v>
      </c>
      <c r="B5105" s="221">
        <v>37.0</v>
      </c>
      <c r="C5105" s="221">
        <v>2.0</v>
      </c>
    </row>
    <row r="5106">
      <c r="A5106" s="221">
        <v>5483.0</v>
      </c>
      <c r="B5106" s="221">
        <v>36.0</v>
      </c>
      <c r="C5106" s="221">
        <v>2.0</v>
      </c>
    </row>
    <row r="5107">
      <c r="A5107" s="221">
        <v>5483.0</v>
      </c>
      <c r="B5107" s="221">
        <v>37.0</v>
      </c>
      <c r="C5107" s="221">
        <v>2.0</v>
      </c>
    </row>
    <row r="5108">
      <c r="A5108" s="221">
        <v>5485.0</v>
      </c>
      <c r="B5108" s="221">
        <v>36.0</v>
      </c>
      <c r="C5108" s="221">
        <v>2.0</v>
      </c>
    </row>
    <row r="5109">
      <c r="A5109" s="221">
        <v>5485.0</v>
      </c>
      <c r="B5109" s="221">
        <v>37.0</v>
      </c>
      <c r="C5109" s="221">
        <v>2.0</v>
      </c>
    </row>
    <row r="5110">
      <c r="A5110" s="221">
        <v>5487.0</v>
      </c>
      <c r="B5110" s="221">
        <v>37.0</v>
      </c>
      <c r="C5110" s="221">
        <v>4.0</v>
      </c>
    </row>
    <row r="5111">
      <c r="A5111" s="221">
        <v>5489.0</v>
      </c>
      <c r="B5111" s="221">
        <v>37.0</v>
      </c>
      <c r="C5111" s="221">
        <v>4.0</v>
      </c>
    </row>
    <row r="5112">
      <c r="A5112" s="221">
        <v>5491.0</v>
      </c>
      <c r="B5112" s="221">
        <v>37.0</v>
      </c>
      <c r="C5112" s="221">
        <v>4.0</v>
      </c>
    </row>
    <row r="5113">
      <c r="A5113" s="221">
        <v>5493.0</v>
      </c>
      <c r="B5113" s="221">
        <v>37.0</v>
      </c>
      <c r="C5113" s="221">
        <v>4.0</v>
      </c>
    </row>
    <row r="5114">
      <c r="A5114" s="221">
        <v>5519.0</v>
      </c>
      <c r="B5114" s="221">
        <v>38.0</v>
      </c>
      <c r="C5114" s="221">
        <v>2.0</v>
      </c>
    </row>
    <row r="5115">
      <c r="A5115" s="221">
        <v>5521.0</v>
      </c>
      <c r="B5115" s="221">
        <v>38.0</v>
      </c>
      <c r="C5115" s="221">
        <v>2.0</v>
      </c>
    </row>
    <row r="5116">
      <c r="A5116" s="221">
        <v>5523.0</v>
      </c>
      <c r="B5116" s="221">
        <v>38.0</v>
      </c>
      <c r="C5116" s="221">
        <v>2.0</v>
      </c>
    </row>
    <row r="5117">
      <c r="A5117" s="221">
        <v>5525.0</v>
      </c>
      <c r="B5117" s="221">
        <v>38.0</v>
      </c>
      <c r="C5117" s="221">
        <v>2.0</v>
      </c>
    </row>
    <row r="5118">
      <c r="A5118" s="221">
        <v>5527.0</v>
      </c>
      <c r="B5118" s="221">
        <v>40.0</v>
      </c>
      <c r="C5118" s="221">
        <v>5.0</v>
      </c>
    </row>
    <row r="5119">
      <c r="A5119" s="221">
        <v>5529.0</v>
      </c>
      <c r="B5119" s="221">
        <v>40.0</v>
      </c>
      <c r="C5119" s="221">
        <v>5.0</v>
      </c>
    </row>
    <row r="5120">
      <c r="A5120" s="221">
        <v>5531.0</v>
      </c>
      <c r="B5120" s="221">
        <v>40.0</v>
      </c>
      <c r="C5120" s="221">
        <v>5.0</v>
      </c>
    </row>
    <row r="5121">
      <c r="A5121" s="221">
        <v>5533.0</v>
      </c>
      <c r="B5121" s="221">
        <v>40.0</v>
      </c>
      <c r="C5121" s="221">
        <v>5.0</v>
      </c>
    </row>
    <row r="5122">
      <c r="A5122" s="221">
        <v>5559.0</v>
      </c>
      <c r="B5122" s="221">
        <v>37.0</v>
      </c>
      <c r="C5122" s="221">
        <v>4.0</v>
      </c>
    </row>
    <row r="5123">
      <c r="A5123" s="221">
        <v>5561.0</v>
      </c>
      <c r="B5123" s="221">
        <v>37.0</v>
      </c>
      <c r="C5123" s="221">
        <v>4.0</v>
      </c>
    </row>
    <row r="5124">
      <c r="A5124" s="221">
        <v>5591.0</v>
      </c>
      <c r="B5124" s="221">
        <v>37.0</v>
      </c>
      <c r="C5124" s="221">
        <v>4.0</v>
      </c>
    </row>
    <row r="5125">
      <c r="A5125" s="221">
        <v>5593.0</v>
      </c>
      <c r="B5125" s="221">
        <v>37.0</v>
      </c>
      <c r="C5125" s="221">
        <v>4.0</v>
      </c>
    </row>
    <row r="5126">
      <c r="A5126" s="221">
        <v>5595.0</v>
      </c>
      <c r="B5126" s="221">
        <v>37.0</v>
      </c>
      <c r="C5126" s="221">
        <v>4.0</v>
      </c>
    </row>
    <row r="5127">
      <c r="A5127" s="221">
        <v>5597.0</v>
      </c>
      <c r="B5127" s="221">
        <v>37.0</v>
      </c>
      <c r="C5127" s="221">
        <v>4.0</v>
      </c>
    </row>
    <row r="5128">
      <c r="A5128" s="221">
        <v>5599.0</v>
      </c>
      <c r="B5128" s="221">
        <v>37.0</v>
      </c>
      <c r="C5128" s="221">
        <v>4.0</v>
      </c>
    </row>
    <row r="5129">
      <c r="A5129" s="221">
        <v>5601.0</v>
      </c>
      <c r="B5129" s="221">
        <v>37.0</v>
      </c>
      <c r="C5129" s="221">
        <v>4.0</v>
      </c>
    </row>
    <row r="5130">
      <c r="A5130" s="221">
        <v>5611.0</v>
      </c>
      <c r="B5130" s="221">
        <v>39.0</v>
      </c>
      <c r="C5130" s="221">
        <v>4.0</v>
      </c>
    </row>
    <row r="5131">
      <c r="A5131" s="221">
        <v>5613.0</v>
      </c>
      <c r="B5131" s="221">
        <v>39.0</v>
      </c>
      <c r="C5131" s="221">
        <v>4.0</v>
      </c>
    </row>
    <row r="5132">
      <c r="A5132" s="221">
        <v>5615.0</v>
      </c>
      <c r="B5132" s="221">
        <v>39.0</v>
      </c>
      <c r="C5132" s="221">
        <v>4.0</v>
      </c>
    </row>
    <row r="5133">
      <c r="A5133" s="221">
        <v>5617.0</v>
      </c>
      <c r="B5133" s="221">
        <v>39.0</v>
      </c>
      <c r="C5133" s="221">
        <v>4.0</v>
      </c>
    </row>
    <row r="5134">
      <c r="A5134" s="221">
        <v>5627.0</v>
      </c>
      <c r="B5134" s="221">
        <v>37.0</v>
      </c>
      <c r="C5134" s="221">
        <v>4.0</v>
      </c>
    </row>
    <row r="5135">
      <c r="A5135" s="221">
        <v>5629.0</v>
      </c>
      <c r="B5135" s="221">
        <v>37.0</v>
      </c>
      <c r="C5135" s="221">
        <v>4.0</v>
      </c>
    </row>
    <row r="5136">
      <c r="A5136" s="221">
        <v>5631.0</v>
      </c>
      <c r="B5136" s="221">
        <v>37.0</v>
      </c>
      <c r="C5136" s="221">
        <v>4.0</v>
      </c>
    </row>
    <row r="5137">
      <c r="A5137" s="221">
        <v>5633.0</v>
      </c>
      <c r="B5137" s="221">
        <v>37.0</v>
      </c>
      <c r="C5137" s="221">
        <v>4.0</v>
      </c>
    </row>
    <row r="5138">
      <c r="A5138" s="221">
        <v>5643.0</v>
      </c>
      <c r="B5138" s="221">
        <v>37.0</v>
      </c>
      <c r="C5138" s="221">
        <v>4.0</v>
      </c>
    </row>
    <row r="5139">
      <c r="A5139" s="221">
        <v>5645.0</v>
      </c>
      <c r="B5139" s="221">
        <v>37.0</v>
      </c>
      <c r="C5139" s="221">
        <v>4.0</v>
      </c>
    </row>
    <row r="5140">
      <c r="A5140" s="221">
        <v>5647.0</v>
      </c>
      <c r="B5140" s="221">
        <v>37.0</v>
      </c>
      <c r="C5140" s="221">
        <v>4.0</v>
      </c>
    </row>
    <row r="5141">
      <c r="A5141" s="221">
        <v>5649.0</v>
      </c>
      <c r="B5141" s="221">
        <v>37.0</v>
      </c>
      <c r="C5141" s="221">
        <v>4.0</v>
      </c>
    </row>
    <row r="5142">
      <c r="A5142" s="221">
        <v>5675.0</v>
      </c>
      <c r="B5142" s="221">
        <v>39.0</v>
      </c>
      <c r="C5142" s="221">
        <v>3.0</v>
      </c>
    </row>
    <row r="5143">
      <c r="A5143" s="221">
        <v>5675.0</v>
      </c>
      <c r="B5143" s="221">
        <v>40.0</v>
      </c>
      <c r="C5143" s="221">
        <v>2.0</v>
      </c>
    </row>
    <row r="5144">
      <c r="A5144" s="221">
        <v>5677.0</v>
      </c>
      <c r="B5144" s="221">
        <v>39.0</v>
      </c>
      <c r="C5144" s="221">
        <v>3.0</v>
      </c>
    </row>
    <row r="5145">
      <c r="A5145" s="221">
        <v>5677.0</v>
      </c>
      <c r="B5145" s="221">
        <v>40.0</v>
      </c>
      <c r="C5145" s="221">
        <v>2.0</v>
      </c>
    </row>
    <row r="5146">
      <c r="A5146" s="221">
        <v>5679.0</v>
      </c>
      <c r="B5146" s="221">
        <v>39.0</v>
      </c>
      <c r="C5146" s="221">
        <v>3.0</v>
      </c>
    </row>
    <row r="5147">
      <c r="A5147" s="221">
        <v>5679.0</v>
      </c>
      <c r="B5147" s="221">
        <v>40.0</v>
      </c>
      <c r="C5147" s="221">
        <v>2.0</v>
      </c>
    </row>
    <row r="5148">
      <c r="A5148" s="221">
        <v>5681.0</v>
      </c>
      <c r="B5148" s="221">
        <v>39.0</v>
      </c>
      <c r="C5148" s="221">
        <v>3.0</v>
      </c>
    </row>
    <row r="5149">
      <c r="A5149" s="221">
        <v>5681.0</v>
      </c>
      <c r="B5149" s="221">
        <v>40.0</v>
      </c>
      <c r="C5149" s="221">
        <v>2.0</v>
      </c>
    </row>
    <row r="5150">
      <c r="A5150" s="221">
        <v>5683.0</v>
      </c>
      <c r="B5150" s="221">
        <v>34.0</v>
      </c>
      <c r="C5150" s="221">
        <v>808.0</v>
      </c>
    </row>
    <row r="5151">
      <c r="A5151" s="221">
        <v>5683.0</v>
      </c>
      <c r="B5151" s="221">
        <v>35.0</v>
      </c>
      <c r="C5151" s="221">
        <v>484.0</v>
      </c>
    </row>
    <row r="5152">
      <c r="A5152" s="221">
        <v>5683.0</v>
      </c>
      <c r="B5152" s="221">
        <v>36.0</v>
      </c>
      <c r="C5152" s="221">
        <v>737.0</v>
      </c>
    </row>
    <row r="5153">
      <c r="A5153" s="221">
        <v>5683.0</v>
      </c>
      <c r="B5153" s="221">
        <v>37.0</v>
      </c>
      <c r="C5153" s="221">
        <v>504.0</v>
      </c>
    </row>
    <row r="5154">
      <c r="A5154" s="221">
        <v>5683.0</v>
      </c>
      <c r="B5154" s="221">
        <v>38.0</v>
      </c>
      <c r="C5154" s="221">
        <v>330.0</v>
      </c>
    </row>
    <row r="5155">
      <c r="A5155" s="221">
        <v>5683.0</v>
      </c>
      <c r="B5155" s="221">
        <v>39.0</v>
      </c>
      <c r="C5155" s="221">
        <v>62.0</v>
      </c>
    </row>
    <row r="5156">
      <c r="A5156" s="221">
        <v>5693.0</v>
      </c>
      <c r="B5156" s="221">
        <v>34.0</v>
      </c>
      <c r="C5156" s="221">
        <v>136.0</v>
      </c>
    </row>
    <row r="5157">
      <c r="A5157" s="221">
        <v>5693.0</v>
      </c>
      <c r="B5157" s="221">
        <v>35.0</v>
      </c>
      <c r="C5157" s="221">
        <v>356.0</v>
      </c>
    </row>
    <row r="5158">
      <c r="A5158" s="221">
        <v>5693.0</v>
      </c>
      <c r="B5158" s="221">
        <v>36.0</v>
      </c>
      <c r="C5158" s="221">
        <v>9.0</v>
      </c>
    </row>
    <row r="5159">
      <c r="A5159" s="221">
        <v>5693.0</v>
      </c>
      <c r="B5159" s="221">
        <v>37.0</v>
      </c>
      <c r="C5159" s="221">
        <v>33.0</v>
      </c>
    </row>
    <row r="5160">
      <c r="A5160" s="221">
        <v>5693.0</v>
      </c>
      <c r="B5160" s="221">
        <v>38.0</v>
      </c>
      <c r="C5160" s="221">
        <v>4.0</v>
      </c>
    </row>
    <row r="5161">
      <c r="A5161" s="221">
        <v>5697.0</v>
      </c>
      <c r="B5161" s="221">
        <v>34.0</v>
      </c>
      <c r="C5161" s="221">
        <v>808.0</v>
      </c>
    </row>
    <row r="5162">
      <c r="A5162" s="221">
        <v>5697.0</v>
      </c>
      <c r="B5162" s="221">
        <v>35.0</v>
      </c>
      <c r="C5162" s="221">
        <v>484.0</v>
      </c>
    </row>
    <row r="5163">
      <c r="A5163" s="221">
        <v>5697.0</v>
      </c>
      <c r="B5163" s="221">
        <v>36.0</v>
      </c>
      <c r="C5163" s="221">
        <v>737.0</v>
      </c>
    </row>
    <row r="5164">
      <c r="A5164" s="221">
        <v>5697.0</v>
      </c>
      <c r="B5164" s="221">
        <v>37.0</v>
      </c>
      <c r="C5164" s="221">
        <v>504.0</v>
      </c>
    </row>
    <row r="5165">
      <c r="A5165" s="221">
        <v>5697.0</v>
      </c>
      <c r="B5165" s="221">
        <v>38.0</v>
      </c>
      <c r="C5165" s="221">
        <v>330.0</v>
      </c>
    </row>
    <row r="5166">
      <c r="A5166" s="221">
        <v>5697.0</v>
      </c>
      <c r="B5166" s="221">
        <v>39.0</v>
      </c>
      <c r="C5166" s="221">
        <v>62.0</v>
      </c>
    </row>
    <row r="5167">
      <c r="A5167" s="221">
        <v>5719.0</v>
      </c>
      <c r="B5167" s="221">
        <v>34.0</v>
      </c>
      <c r="C5167" s="221">
        <v>808.0</v>
      </c>
    </row>
    <row r="5168">
      <c r="A5168" s="221">
        <v>5719.0</v>
      </c>
      <c r="B5168" s="221">
        <v>35.0</v>
      </c>
      <c r="C5168" s="221">
        <v>484.0</v>
      </c>
    </row>
    <row r="5169">
      <c r="A5169" s="221">
        <v>5719.0</v>
      </c>
      <c r="B5169" s="221">
        <v>36.0</v>
      </c>
      <c r="C5169" s="221">
        <v>737.0</v>
      </c>
    </row>
    <row r="5170">
      <c r="A5170" s="221">
        <v>5719.0</v>
      </c>
      <c r="B5170" s="221">
        <v>37.0</v>
      </c>
      <c r="C5170" s="221">
        <v>504.0</v>
      </c>
    </row>
    <row r="5171">
      <c r="A5171" s="221">
        <v>5719.0</v>
      </c>
      <c r="B5171" s="221">
        <v>38.0</v>
      </c>
      <c r="C5171" s="221">
        <v>330.0</v>
      </c>
    </row>
    <row r="5172">
      <c r="A5172" s="221">
        <v>5719.0</v>
      </c>
      <c r="B5172" s="221">
        <v>39.0</v>
      </c>
      <c r="C5172" s="221">
        <v>62.0</v>
      </c>
    </row>
    <row r="5173">
      <c r="A5173" s="221">
        <v>5721.0</v>
      </c>
      <c r="B5173" s="221">
        <v>34.0</v>
      </c>
      <c r="C5173" s="221">
        <v>808.0</v>
      </c>
    </row>
    <row r="5174">
      <c r="A5174" s="221">
        <v>5721.0</v>
      </c>
      <c r="B5174" s="221">
        <v>35.0</v>
      </c>
      <c r="C5174" s="221">
        <v>484.0</v>
      </c>
    </row>
    <row r="5175">
      <c r="A5175" s="221">
        <v>5721.0</v>
      </c>
      <c r="B5175" s="221">
        <v>36.0</v>
      </c>
      <c r="C5175" s="221">
        <v>737.0</v>
      </c>
    </row>
    <row r="5176">
      <c r="A5176" s="221">
        <v>5721.0</v>
      </c>
      <c r="B5176" s="221">
        <v>37.0</v>
      </c>
      <c r="C5176" s="221">
        <v>504.0</v>
      </c>
    </row>
    <row r="5177">
      <c r="A5177" s="221">
        <v>5721.0</v>
      </c>
      <c r="B5177" s="221">
        <v>38.0</v>
      </c>
      <c r="C5177" s="221">
        <v>330.0</v>
      </c>
    </row>
    <row r="5178">
      <c r="A5178" s="221">
        <v>5721.0</v>
      </c>
      <c r="B5178" s="221">
        <v>39.0</v>
      </c>
      <c r="C5178" s="221">
        <v>62.0</v>
      </c>
    </row>
    <row r="5179">
      <c r="A5179" s="221">
        <v>5723.0</v>
      </c>
      <c r="B5179" s="221">
        <v>34.0</v>
      </c>
      <c r="C5179" s="221">
        <v>808.0</v>
      </c>
    </row>
    <row r="5180">
      <c r="A5180" s="221">
        <v>5723.0</v>
      </c>
      <c r="B5180" s="221">
        <v>35.0</v>
      </c>
      <c r="C5180" s="221">
        <v>484.0</v>
      </c>
    </row>
    <row r="5181">
      <c r="A5181" s="221">
        <v>5723.0</v>
      </c>
      <c r="B5181" s="221">
        <v>36.0</v>
      </c>
      <c r="C5181" s="221">
        <v>737.0</v>
      </c>
    </row>
    <row r="5182">
      <c r="A5182" s="221">
        <v>5723.0</v>
      </c>
      <c r="B5182" s="221">
        <v>37.0</v>
      </c>
      <c r="C5182" s="221">
        <v>504.0</v>
      </c>
    </row>
    <row r="5183">
      <c r="A5183" s="221">
        <v>5723.0</v>
      </c>
      <c r="B5183" s="221">
        <v>38.0</v>
      </c>
      <c r="C5183" s="221">
        <v>330.0</v>
      </c>
    </row>
    <row r="5184">
      <c r="A5184" s="221">
        <v>5723.0</v>
      </c>
      <c r="B5184" s="221">
        <v>39.0</v>
      </c>
      <c r="C5184" s="221">
        <v>62.0</v>
      </c>
    </row>
    <row r="5185">
      <c r="A5185" s="221">
        <v>5743.0</v>
      </c>
      <c r="B5185" s="221">
        <v>34.0</v>
      </c>
      <c r="C5185" s="221">
        <v>136.0</v>
      </c>
    </row>
    <row r="5186">
      <c r="A5186" s="221">
        <v>5743.0</v>
      </c>
      <c r="B5186" s="221">
        <v>35.0</v>
      </c>
      <c r="C5186" s="221">
        <v>356.0</v>
      </c>
    </row>
    <row r="5187">
      <c r="A5187" s="221">
        <v>5743.0</v>
      </c>
      <c r="B5187" s="221">
        <v>36.0</v>
      </c>
      <c r="C5187" s="221">
        <v>9.0</v>
      </c>
    </row>
    <row r="5188">
      <c r="A5188" s="221">
        <v>5743.0</v>
      </c>
      <c r="B5188" s="221">
        <v>37.0</v>
      </c>
      <c r="C5188" s="221">
        <v>33.0</v>
      </c>
    </row>
    <row r="5189">
      <c r="A5189" s="221">
        <v>5743.0</v>
      </c>
      <c r="B5189" s="221">
        <v>38.0</v>
      </c>
      <c r="C5189" s="221">
        <v>4.0</v>
      </c>
    </row>
    <row r="5190">
      <c r="A5190" s="221">
        <v>5745.0</v>
      </c>
      <c r="B5190" s="221">
        <v>34.0</v>
      </c>
      <c r="C5190" s="221">
        <v>136.0</v>
      </c>
    </row>
    <row r="5191">
      <c r="A5191" s="221">
        <v>5745.0</v>
      </c>
      <c r="B5191" s="221">
        <v>35.0</v>
      </c>
      <c r="C5191" s="221">
        <v>356.0</v>
      </c>
    </row>
    <row r="5192">
      <c r="A5192" s="221">
        <v>5745.0</v>
      </c>
      <c r="B5192" s="221">
        <v>36.0</v>
      </c>
      <c r="C5192" s="221">
        <v>9.0</v>
      </c>
    </row>
    <row r="5193">
      <c r="A5193" s="221">
        <v>5745.0</v>
      </c>
      <c r="B5193" s="221">
        <v>37.0</v>
      </c>
      <c r="C5193" s="221">
        <v>33.0</v>
      </c>
    </row>
    <row r="5194">
      <c r="A5194" s="221">
        <v>5745.0</v>
      </c>
      <c r="B5194" s="221">
        <v>38.0</v>
      </c>
      <c r="C5194" s="221">
        <v>4.0</v>
      </c>
    </row>
    <row r="5195">
      <c r="A5195" s="221">
        <v>5747.0</v>
      </c>
      <c r="B5195" s="221">
        <v>34.0</v>
      </c>
      <c r="C5195" s="221">
        <v>136.0</v>
      </c>
    </row>
    <row r="5196">
      <c r="A5196" s="221">
        <v>5747.0</v>
      </c>
      <c r="B5196" s="221">
        <v>35.0</v>
      </c>
      <c r="C5196" s="221">
        <v>356.0</v>
      </c>
    </row>
    <row r="5197">
      <c r="A5197" s="221">
        <v>5747.0</v>
      </c>
      <c r="B5197" s="221">
        <v>36.0</v>
      </c>
      <c r="C5197" s="221">
        <v>9.0</v>
      </c>
    </row>
    <row r="5198">
      <c r="A5198" s="221">
        <v>5747.0</v>
      </c>
      <c r="B5198" s="221">
        <v>37.0</v>
      </c>
      <c r="C5198" s="221">
        <v>33.0</v>
      </c>
    </row>
    <row r="5199">
      <c r="A5199" s="221">
        <v>5747.0</v>
      </c>
      <c r="B5199" s="221">
        <v>38.0</v>
      </c>
      <c r="C5199" s="221">
        <v>4.0</v>
      </c>
    </row>
    <row r="5200">
      <c r="A5200" s="221">
        <v>5755.0</v>
      </c>
      <c r="B5200" s="221">
        <v>34.0</v>
      </c>
      <c r="C5200" s="221">
        <v>808.0</v>
      </c>
    </row>
    <row r="5201">
      <c r="A5201" s="221">
        <v>5755.0</v>
      </c>
      <c r="B5201" s="221">
        <v>35.0</v>
      </c>
      <c r="C5201" s="221">
        <v>484.0</v>
      </c>
    </row>
    <row r="5202">
      <c r="A5202" s="221">
        <v>5755.0</v>
      </c>
      <c r="B5202" s="221">
        <v>36.0</v>
      </c>
      <c r="C5202" s="221">
        <v>737.0</v>
      </c>
    </row>
    <row r="5203">
      <c r="A5203" s="221">
        <v>5755.0</v>
      </c>
      <c r="B5203" s="221">
        <v>37.0</v>
      </c>
      <c r="C5203" s="221">
        <v>504.0</v>
      </c>
    </row>
    <row r="5204">
      <c r="A5204" s="221">
        <v>5755.0</v>
      </c>
      <c r="B5204" s="221">
        <v>38.0</v>
      </c>
      <c r="C5204" s="221">
        <v>330.0</v>
      </c>
    </row>
    <row r="5205">
      <c r="A5205" s="221">
        <v>5755.0</v>
      </c>
      <c r="B5205" s="221">
        <v>39.0</v>
      </c>
      <c r="C5205" s="221">
        <v>62.0</v>
      </c>
    </row>
    <row r="5206">
      <c r="A5206" s="221">
        <v>5757.0</v>
      </c>
      <c r="B5206" s="221">
        <v>34.0</v>
      </c>
      <c r="C5206" s="221">
        <v>808.0</v>
      </c>
    </row>
    <row r="5207">
      <c r="A5207" s="221">
        <v>5757.0</v>
      </c>
      <c r="B5207" s="221">
        <v>35.0</v>
      </c>
      <c r="C5207" s="221">
        <v>484.0</v>
      </c>
    </row>
    <row r="5208">
      <c r="A5208" s="221">
        <v>5757.0</v>
      </c>
      <c r="B5208" s="221">
        <v>36.0</v>
      </c>
      <c r="C5208" s="221">
        <v>737.0</v>
      </c>
    </row>
    <row r="5209">
      <c r="A5209" s="221">
        <v>5757.0</v>
      </c>
      <c r="B5209" s="221">
        <v>37.0</v>
      </c>
      <c r="C5209" s="221">
        <v>504.0</v>
      </c>
    </row>
    <row r="5210">
      <c r="A5210" s="221">
        <v>5757.0</v>
      </c>
      <c r="B5210" s="221">
        <v>38.0</v>
      </c>
      <c r="C5210" s="221">
        <v>330.0</v>
      </c>
    </row>
    <row r="5211">
      <c r="A5211" s="221">
        <v>5757.0</v>
      </c>
      <c r="B5211" s="221">
        <v>39.0</v>
      </c>
      <c r="C5211" s="221">
        <v>62.0</v>
      </c>
    </row>
    <row r="5212">
      <c r="A5212" s="221">
        <v>5759.0</v>
      </c>
      <c r="B5212" s="221">
        <v>34.0</v>
      </c>
      <c r="C5212" s="221">
        <v>808.0</v>
      </c>
    </row>
    <row r="5213">
      <c r="A5213" s="221">
        <v>5759.0</v>
      </c>
      <c r="B5213" s="221">
        <v>35.0</v>
      </c>
      <c r="C5213" s="221">
        <v>484.0</v>
      </c>
    </row>
    <row r="5214">
      <c r="A5214" s="221">
        <v>5759.0</v>
      </c>
      <c r="B5214" s="221">
        <v>36.0</v>
      </c>
      <c r="C5214" s="221">
        <v>737.0</v>
      </c>
    </row>
    <row r="5215">
      <c r="A5215" s="221">
        <v>5759.0</v>
      </c>
      <c r="B5215" s="221">
        <v>37.0</v>
      </c>
      <c r="C5215" s="221">
        <v>504.0</v>
      </c>
    </row>
    <row r="5216">
      <c r="A5216" s="221">
        <v>5759.0</v>
      </c>
      <c r="B5216" s="221">
        <v>38.0</v>
      </c>
      <c r="C5216" s="221">
        <v>330.0</v>
      </c>
    </row>
    <row r="5217">
      <c r="A5217" s="221">
        <v>5759.0</v>
      </c>
      <c r="B5217" s="221">
        <v>39.0</v>
      </c>
      <c r="C5217" s="221">
        <v>62.0</v>
      </c>
    </row>
    <row r="5218">
      <c r="A5218" s="221">
        <v>5829.0</v>
      </c>
      <c r="B5218" s="221">
        <v>34.0</v>
      </c>
      <c r="C5218" s="221">
        <v>294.0</v>
      </c>
    </row>
    <row r="5219">
      <c r="A5219" s="221">
        <v>5829.0</v>
      </c>
      <c r="B5219" s="221">
        <v>35.0</v>
      </c>
      <c r="C5219" s="221">
        <v>3.0</v>
      </c>
    </row>
    <row r="5220">
      <c r="A5220" s="221">
        <v>5829.0</v>
      </c>
      <c r="B5220" s="221">
        <v>37.0</v>
      </c>
      <c r="C5220" s="221">
        <v>1.0</v>
      </c>
    </row>
    <row r="5221">
      <c r="A5221" s="221">
        <v>5831.0</v>
      </c>
      <c r="B5221" s="221">
        <v>34.0</v>
      </c>
      <c r="C5221" s="221">
        <v>294.0</v>
      </c>
    </row>
    <row r="5222">
      <c r="A5222" s="221">
        <v>5831.0</v>
      </c>
      <c r="B5222" s="221">
        <v>35.0</v>
      </c>
      <c r="C5222" s="221">
        <v>3.0</v>
      </c>
    </row>
    <row r="5223">
      <c r="A5223" s="221">
        <v>5831.0</v>
      </c>
      <c r="B5223" s="221">
        <v>37.0</v>
      </c>
      <c r="C5223" s="221">
        <v>1.0</v>
      </c>
    </row>
    <row r="5224">
      <c r="A5224" s="221">
        <v>5833.0</v>
      </c>
      <c r="B5224" s="221">
        <v>34.0</v>
      </c>
      <c r="C5224" s="221">
        <v>294.0</v>
      </c>
    </row>
    <row r="5225">
      <c r="A5225" s="221">
        <v>5833.0</v>
      </c>
      <c r="B5225" s="221">
        <v>35.0</v>
      </c>
      <c r="C5225" s="221">
        <v>3.0</v>
      </c>
    </row>
    <row r="5226">
      <c r="A5226" s="221">
        <v>5833.0</v>
      </c>
      <c r="B5226" s="221">
        <v>37.0</v>
      </c>
      <c r="C5226" s="221">
        <v>1.0</v>
      </c>
    </row>
    <row r="5227">
      <c r="A5227" s="221">
        <v>5835.0</v>
      </c>
      <c r="B5227" s="221">
        <v>34.0</v>
      </c>
      <c r="C5227" s="221">
        <v>294.0</v>
      </c>
    </row>
    <row r="5228">
      <c r="A5228" s="221">
        <v>5835.0</v>
      </c>
      <c r="B5228" s="221">
        <v>35.0</v>
      </c>
      <c r="C5228" s="221">
        <v>3.0</v>
      </c>
    </row>
    <row r="5229">
      <c r="A5229" s="221">
        <v>5835.0</v>
      </c>
      <c r="B5229" s="221">
        <v>37.0</v>
      </c>
      <c r="C5229" s="221">
        <v>1.0</v>
      </c>
    </row>
    <row r="5230">
      <c r="A5230" s="221">
        <v>5837.0</v>
      </c>
      <c r="B5230" s="221">
        <v>34.0</v>
      </c>
      <c r="C5230" s="221">
        <v>478.0</v>
      </c>
    </row>
    <row r="5231">
      <c r="A5231" s="221">
        <v>5837.0</v>
      </c>
      <c r="B5231" s="221">
        <v>35.0</v>
      </c>
      <c r="C5231" s="221">
        <v>1.0</v>
      </c>
    </row>
    <row r="5232">
      <c r="A5232" s="221">
        <v>5837.0</v>
      </c>
      <c r="B5232" s="221">
        <v>36.0</v>
      </c>
      <c r="C5232" s="221">
        <v>24.0</v>
      </c>
    </row>
    <row r="5233">
      <c r="A5233" s="221">
        <v>5837.0</v>
      </c>
      <c r="B5233" s="221">
        <v>38.0</v>
      </c>
      <c r="C5233" s="221">
        <v>1.0</v>
      </c>
    </row>
    <row r="5234">
      <c r="A5234" s="221">
        <v>5839.0</v>
      </c>
      <c r="B5234" s="221">
        <v>34.0</v>
      </c>
      <c r="C5234" s="221">
        <v>478.0</v>
      </c>
    </row>
    <row r="5235">
      <c r="A5235" s="221">
        <v>5839.0</v>
      </c>
      <c r="B5235" s="221">
        <v>35.0</v>
      </c>
      <c r="C5235" s="221">
        <v>1.0</v>
      </c>
    </row>
    <row r="5236">
      <c r="A5236" s="221">
        <v>5839.0</v>
      </c>
      <c r="B5236" s="221">
        <v>36.0</v>
      </c>
      <c r="C5236" s="221">
        <v>24.0</v>
      </c>
    </row>
    <row r="5237">
      <c r="A5237" s="221">
        <v>5839.0</v>
      </c>
      <c r="B5237" s="221">
        <v>38.0</v>
      </c>
      <c r="C5237" s="221">
        <v>1.0</v>
      </c>
    </row>
    <row r="5238">
      <c r="A5238" s="221">
        <v>5841.0</v>
      </c>
      <c r="B5238" s="221">
        <v>34.0</v>
      </c>
      <c r="C5238" s="221">
        <v>478.0</v>
      </c>
    </row>
    <row r="5239">
      <c r="A5239" s="221">
        <v>5841.0</v>
      </c>
      <c r="B5239" s="221">
        <v>35.0</v>
      </c>
      <c r="C5239" s="221">
        <v>1.0</v>
      </c>
    </row>
    <row r="5240">
      <c r="A5240" s="221">
        <v>5841.0</v>
      </c>
      <c r="B5240" s="221">
        <v>36.0</v>
      </c>
      <c r="C5240" s="221">
        <v>24.0</v>
      </c>
    </row>
    <row r="5241">
      <c r="A5241" s="221">
        <v>5841.0</v>
      </c>
      <c r="B5241" s="221">
        <v>38.0</v>
      </c>
      <c r="C5241" s="221">
        <v>1.0</v>
      </c>
    </row>
    <row r="5242">
      <c r="A5242" s="221">
        <v>5843.0</v>
      </c>
      <c r="B5242" s="221">
        <v>34.0</v>
      </c>
      <c r="C5242" s="221">
        <v>478.0</v>
      </c>
    </row>
    <row r="5243">
      <c r="A5243" s="221">
        <v>5843.0</v>
      </c>
      <c r="B5243" s="221">
        <v>35.0</v>
      </c>
      <c r="C5243" s="221">
        <v>1.0</v>
      </c>
    </row>
    <row r="5244">
      <c r="A5244" s="221">
        <v>5843.0</v>
      </c>
      <c r="B5244" s="221">
        <v>36.0</v>
      </c>
      <c r="C5244" s="221">
        <v>24.0</v>
      </c>
    </row>
    <row r="5245">
      <c r="A5245" s="221">
        <v>5843.0</v>
      </c>
      <c r="B5245" s="221">
        <v>38.0</v>
      </c>
      <c r="C5245" s="221">
        <v>1.0</v>
      </c>
    </row>
    <row r="5246">
      <c r="A5246" s="221">
        <v>5845.0</v>
      </c>
      <c r="B5246" s="221">
        <v>34.0</v>
      </c>
      <c r="C5246" s="221">
        <v>116.0</v>
      </c>
    </row>
    <row r="5247">
      <c r="A5247" s="221">
        <v>5845.0</v>
      </c>
      <c r="B5247" s="221">
        <v>35.0</v>
      </c>
      <c r="C5247" s="221">
        <v>79.0</v>
      </c>
    </row>
    <row r="5248">
      <c r="A5248" s="221">
        <v>5845.0</v>
      </c>
      <c r="B5248" s="221">
        <v>36.0</v>
      </c>
      <c r="C5248" s="221">
        <v>103.0</v>
      </c>
    </row>
    <row r="5249">
      <c r="A5249" s="221">
        <v>5845.0</v>
      </c>
      <c r="B5249" s="221">
        <v>38.0</v>
      </c>
      <c r="C5249" s="221">
        <v>1.0</v>
      </c>
    </row>
    <row r="5250">
      <c r="A5250" s="221">
        <v>5846.0</v>
      </c>
      <c r="B5250" s="221">
        <v>34.0</v>
      </c>
      <c r="C5250" s="221">
        <v>304.0</v>
      </c>
    </row>
    <row r="5251">
      <c r="A5251" s="221">
        <v>5846.0</v>
      </c>
      <c r="B5251" s="221">
        <v>36.0</v>
      </c>
      <c r="C5251" s="221">
        <v>143.0</v>
      </c>
    </row>
    <row r="5252">
      <c r="A5252" s="221">
        <v>5846.0</v>
      </c>
      <c r="B5252" s="221">
        <v>37.0</v>
      </c>
      <c r="C5252" s="221">
        <v>1.0</v>
      </c>
    </row>
    <row r="5253">
      <c r="A5253" s="221">
        <v>5846.0</v>
      </c>
      <c r="B5253" s="221">
        <v>39.0</v>
      </c>
      <c r="C5253" s="221">
        <v>1.0</v>
      </c>
    </row>
    <row r="5254">
      <c r="A5254" s="221">
        <v>5849.0</v>
      </c>
      <c r="B5254" s="221">
        <v>34.0</v>
      </c>
      <c r="C5254" s="221">
        <v>304.0</v>
      </c>
    </row>
    <row r="5255">
      <c r="A5255" s="221">
        <v>5849.0</v>
      </c>
      <c r="B5255" s="221">
        <v>36.0</v>
      </c>
      <c r="C5255" s="221">
        <v>143.0</v>
      </c>
    </row>
    <row r="5256">
      <c r="A5256" s="221">
        <v>5849.0</v>
      </c>
      <c r="B5256" s="221">
        <v>37.0</v>
      </c>
      <c r="C5256" s="221">
        <v>1.0</v>
      </c>
    </row>
    <row r="5257">
      <c r="A5257" s="221">
        <v>5849.0</v>
      </c>
      <c r="B5257" s="221">
        <v>39.0</v>
      </c>
      <c r="C5257" s="221">
        <v>1.0</v>
      </c>
    </row>
    <row r="5258">
      <c r="A5258" s="221">
        <v>5854.0</v>
      </c>
      <c r="B5258" s="221">
        <v>34.0</v>
      </c>
      <c r="C5258" s="221">
        <v>116.0</v>
      </c>
    </row>
    <row r="5259">
      <c r="A5259" s="221">
        <v>5854.0</v>
      </c>
      <c r="B5259" s="221">
        <v>35.0</v>
      </c>
      <c r="C5259" s="221">
        <v>79.0</v>
      </c>
    </row>
    <row r="5260">
      <c r="A5260" s="221">
        <v>5854.0</v>
      </c>
      <c r="B5260" s="221">
        <v>36.0</v>
      </c>
      <c r="C5260" s="221">
        <v>103.0</v>
      </c>
    </row>
    <row r="5261">
      <c r="A5261" s="221">
        <v>5854.0</v>
      </c>
      <c r="B5261" s="221">
        <v>38.0</v>
      </c>
      <c r="C5261" s="221">
        <v>1.0</v>
      </c>
    </row>
    <row r="5262">
      <c r="A5262" s="221">
        <v>5855.0</v>
      </c>
      <c r="B5262" s="221">
        <v>34.0</v>
      </c>
      <c r="C5262" s="221">
        <v>116.0</v>
      </c>
    </row>
    <row r="5263">
      <c r="A5263" s="221">
        <v>5855.0</v>
      </c>
      <c r="B5263" s="221">
        <v>35.0</v>
      </c>
      <c r="C5263" s="221">
        <v>79.0</v>
      </c>
    </row>
    <row r="5264">
      <c r="A5264" s="221">
        <v>5855.0</v>
      </c>
      <c r="B5264" s="221">
        <v>36.0</v>
      </c>
      <c r="C5264" s="221">
        <v>103.0</v>
      </c>
    </row>
    <row r="5265">
      <c r="A5265" s="221">
        <v>5855.0</v>
      </c>
      <c r="B5265" s="221">
        <v>38.0</v>
      </c>
      <c r="C5265" s="221">
        <v>1.0</v>
      </c>
    </row>
    <row r="5266">
      <c r="A5266" s="221">
        <v>5856.0</v>
      </c>
      <c r="B5266" s="221">
        <v>34.0</v>
      </c>
      <c r="C5266" s="221">
        <v>116.0</v>
      </c>
    </row>
    <row r="5267">
      <c r="A5267" s="221">
        <v>5856.0</v>
      </c>
      <c r="B5267" s="221">
        <v>35.0</v>
      </c>
      <c r="C5267" s="221">
        <v>79.0</v>
      </c>
    </row>
    <row r="5268">
      <c r="A5268" s="221">
        <v>5856.0</v>
      </c>
      <c r="B5268" s="221">
        <v>36.0</v>
      </c>
      <c r="C5268" s="221">
        <v>103.0</v>
      </c>
    </row>
    <row r="5269">
      <c r="A5269" s="221">
        <v>5856.0</v>
      </c>
      <c r="B5269" s="221">
        <v>38.0</v>
      </c>
      <c r="C5269" s="221">
        <v>1.0</v>
      </c>
    </row>
    <row r="5270">
      <c r="A5270" s="221">
        <v>5857.0</v>
      </c>
      <c r="B5270" s="221">
        <v>34.0</v>
      </c>
      <c r="C5270" s="221">
        <v>304.0</v>
      </c>
    </row>
    <row r="5271">
      <c r="A5271" s="221">
        <v>5857.0</v>
      </c>
      <c r="B5271" s="221">
        <v>36.0</v>
      </c>
      <c r="C5271" s="221">
        <v>143.0</v>
      </c>
    </row>
    <row r="5272">
      <c r="A5272" s="221">
        <v>5857.0</v>
      </c>
      <c r="B5272" s="221">
        <v>37.0</v>
      </c>
      <c r="C5272" s="221">
        <v>1.0</v>
      </c>
    </row>
    <row r="5273">
      <c r="A5273" s="221">
        <v>5857.0</v>
      </c>
      <c r="B5273" s="221">
        <v>39.0</v>
      </c>
      <c r="C5273" s="221">
        <v>1.0</v>
      </c>
    </row>
    <row r="5274">
      <c r="A5274" s="221">
        <v>5858.0</v>
      </c>
      <c r="B5274" s="221">
        <v>34.0</v>
      </c>
      <c r="C5274" s="221">
        <v>304.0</v>
      </c>
    </row>
    <row r="5275">
      <c r="A5275" s="221">
        <v>5858.0</v>
      </c>
      <c r="B5275" s="221">
        <v>36.0</v>
      </c>
      <c r="C5275" s="221">
        <v>143.0</v>
      </c>
    </row>
    <row r="5276">
      <c r="A5276" s="221">
        <v>5858.0</v>
      </c>
      <c r="B5276" s="221">
        <v>37.0</v>
      </c>
      <c r="C5276" s="221">
        <v>1.0</v>
      </c>
    </row>
    <row r="5277">
      <c r="A5277" s="221">
        <v>5858.0</v>
      </c>
      <c r="B5277" s="221">
        <v>39.0</v>
      </c>
      <c r="C5277" s="221">
        <v>1.0</v>
      </c>
    </row>
    <row r="5278">
      <c r="A5278" s="221">
        <v>5865.0</v>
      </c>
      <c r="B5278" s="221">
        <v>34.0</v>
      </c>
      <c r="C5278" s="221">
        <v>51.0</v>
      </c>
    </row>
    <row r="5279">
      <c r="A5279" s="221">
        <v>5865.0</v>
      </c>
      <c r="B5279" s="221">
        <v>36.0</v>
      </c>
      <c r="C5279" s="221">
        <v>2.0</v>
      </c>
    </row>
    <row r="5280">
      <c r="A5280" s="221">
        <v>5865.0</v>
      </c>
      <c r="B5280" s="221">
        <v>37.0</v>
      </c>
      <c r="C5280" s="221">
        <v>6.0</v>
      </c>
    </row>
    <row r="5281">
      <c r="A5281" s="221">
        <v>5867.0</v>
      </c>
      <c r="B5281" s="221">
        <v>34.0</v>
      </c>
      <c r="C5281" s="221">
        <v>51.0</v>
      </c>
    </row>
    <row r="5282">
      <c r="A5282" s="221">
        <v>5867.0</v>
      </c>
      <c r="B5282" s="221">
        <v>36.0</v>
      </c>
      <c r="C5282" s="221">
        <v>2.0</v>
      </c>
    </row>
    <row r="5283">
      <c r="A5283" s="221">
        <v>5867.0</v>
      </c>
      <c r="B5283" s="221">
        <v>37.0</v>
      </c>
      <c r="C5283" s="221">
        <v>6.0</v>
      </c>
    </row>
    <row r="5284">
      <c r="A5284" s="221">
        <v>5869.0</v>
      </c>
      <c r="B5284" s="221">
        <v>34.0</v>
      </c>
      <c r="C5284" s="221">
        <v>51.0</v>
      </c>
    </row>
    <row r="5285">
      <c r="A5285" s="221">
        <v>5869.0</v>
      </c>
      <c r="B5285" s="221">
        <v>36.0</v>
      </c>
      <c r="C5285" s="221">
        <v>2.0</v>
      </c>
    </row>
    <row r="5286">
      <c r="A5286" s="221">
        <v>5869.0</v>
      </c>
      <c r="B5286" s="221">
        <v>37.0</v>
      </c>
      <c r="C5286" s="221">
        <v>6.0</v>
      </c>
    </row>
    <row r="5287">
      <c r="A5287" s="221">
        <v>5871.0</v>
      </c>
      <c r="B5287" s="221">
        <v>34.0</v>
      </c>
      <c r="C5287" s="221">
        <v>51.0</v>
      </c>
    </row>
    <row r="5288">
      <c r="A5288" s="221">
        <v>5871.0</v>
      </c>
      <c r="B5288" s="221">
        <v>36.0</v>
      </c>
      <c r="C5288" s="221">
        <v>2.0</v>
      </c>
    </row>
    <row r="5289">
      <c r="A5289" s="221">
        <v>5871.0</v>
      </c>
      <c r="B5289" s="221">
        <v>37.0</v>
      </c>
      <c r="C5289" s="221">
        <v>6.0</v>
      </c>
    </row>
    <row r="5290">
      <c r="A5290" s="221">
        <v>5913.0</v>
      </c>
      <c r="B5290" s="221">
        <v>34.0</v>
      </c>
      <c r="C5290" s="221">
        <v>254.0</v>
      </c>
    </row>
    <row r="5291">
      <c r="A5291" s="221">
        <v>5913.0</v>
      </c>
      <c r="B5291" s="221">
        <v>35.0</v>
      </c>
      <c r="C5291" s="221">
        <v>44.0</v>
      </c>
    </row>
    <row r="5292">
      <c r="A5292" s="221">
        <v>5913.0</v>
      </c>
      <c r="B5292" s="221">
        <v>36.0</v>
      </c>
      <c r="C5292" s="221">
        <v>107.0</v>
      </c>
    </row>
    <row r="5293">
      <c r="A5293" s="221">
        <v>5913.0</v>
      </c>
      <c r="B5293" s="221">
        <v>38.0</v>
      </c>
      <c r="C5293" s="221">
        <v>1.0</v>
      </c>
    </row>
    <row r="5294">
      <c r="A5294" s="221">
        <v>5915.0</v>
      </c>
      <c r="B5294" s="221">
        <v>34.0</v>
      </c>
      <c r="C5294" s="221">
        <v>254.0</v>
      </c>
    </row>
    <row r="5295">
      <c r="A5295" s="221">
        <v>5915.0</v>
      </c>
      <c r="B5295" s="221">
        <v>35.0</v>
      </c>
      <c r="C5295" s="221">
        <v>44.0</v>
      </c>
    </row>
    <row r="5296">
      <c r="A5296" s="221">
        <v>5915.0</v>
      </c>
      <c r="B5296" s="221">
        <v>36.0</v>
      </c>
      <c r="C5296" s="221">
        <v>107.0</v>
      </c>
    </row>
    <row r="5297">
      <c r="A5297" s="221">
        <v>5915.0</v>
      </c>
      <c r="B5297" s="221">
        <v>38.0</v>
      </c>
      <c r="C5297" s="221">
        <v>1.0</v>
      </c>
    </row>
    <row r="5298">
      <c r="A5298" s="221">
        <v>5917.0</v>
      </c>
      <c r="B5298" s="221">
        <v>34.0</v>
      </c>
      <c r="C5298" s="221">
        <v>254.0</v>
      </c>
    </row>
    <row r="5299">
      <c r="A5299" s="221">
        <v>5917.0</v>
      </c>
      <c r="B5299" s="221">
        <v>35.0</v>
      </c>
      <c r="C5299" s="221">
        <v>44.0</v>
      </c>
    </row>
    <row r="5300">
      <c r="A5300" s="221">
        <v>5917.0</v>
      </c>
      <c r="B5300" s="221">
        <v>36.0</v>
      </c>
      <c r="C5300" s="221">
        <v>107.0</v>
      </c>
    </row>
    <row r="5301">
      <c r="A5301" s="221">
        <v>5917.0</v>
      </c>
      <c r="B5301" s="221">
        <v>38.0</v>
      </c>
      <c r="C5301" s="221">
        <v>1.0</v>
      </c>
    </row>
    <row r="5302">
      <c r="A5302" s="221">
        <v>5919.0</v>
      </c>
      <c r="B5302" s="221">
        <v>34.0</v>
      </c>
      <c r="C5302" s="221">
        <v>254.0</v>
      </c>
    </row>
    <row r="5303">
      <c r="A5303" s="221">
        <v>5919.0</v>
      </c>
      <c r="B5303" s="221">
        <v>35.0</v>
      </c>
      <c r="C5303" s="221">
        <v>44.0</v>
      </c>
    </row>
    <row r="5304">
      <c r="A5304" s="221">
        <v>5919.0</v>
      </c>
      <c r="B5304" s="221">
        <v>36.0</v>
      </c>
      <c r="C5304" s="221">
        <v>107.0</v>
      </c>
    </row>
    <row r="5305">
      <c r="A5305" s="221">
        <v>5919.0</v>
      </c>
      <c r="B5305" s="221">
        <v>38.0</v>
      </c>
      <c r="C5305" s="221">
        <v>1.0</v>
      </c>
    </row>
    <row r="5306">
      <c r="A5306" s="221">
        <v>5929.0</v>
      </c>
      <c r="B5306" s="221">
        <v>34.0</v>
      </c>
      <c r="C5306" s="221">
        <v>348.0</v>
      </c>
    </row>
    <row r="5307">
      <c r="A5307" s="221">
        <v>5929.0</v>
      </c>
      <c r="B5307" s="221">
        <v>35.0</v>
      </c>
      <c r="C5307" s="221">
        <v>221.0</v>
      </c>
    </row>
    <row r="5308">
      <c r="A5308" s="221">
        <v>5929.0</v>
      </c>
      <c r="B5308" s="221">
        <v>36.0</v>
      </c>
      <c r="C5308" s="221">
        <v>233.0</v>
      </c>
    </row>
    <row r="5309">
      <c r="A5309" s="221">
        <v>5929.0</v>
      </c>
      <c r="B5309" s="221">
        <v>37.0</v>
      </c>
      <c r="C5309" s="221">
        <v>1.0</v>
      </c>
    </row>
    <row r="5310">
      <c r="A5310" s="221">
        <v>5929.0</v>
      </c>
      <c r="B5310" s="221">
        <v>39.0</v>
      </c>
      <c r="C5310" s="221">
        <v>1.0</v>
      </c>
    </row>
    <row r="5311">
      <c r="A5311" s="221">
        <v>5931.0</v>
      </c>
      <c r="B5311" s="221">
        <v>34.0</v>
      </c>
      <c r="C5311" s="221">
        <v>348.0</v>
      </c>
    </row>
    <row r="5312">
      <c r="A5312" s="221">
        <v>5931.0</v>
      </c>
      <c r="B5312" s="221">
        <v>35.0</v>
      </c>
      <c r="C5312" s="221">
        <v>221.0</v>
      </c>
    </row>
    <row r="5313">
      <c r="A5313" s="221">
        <v>5931.0</v>
      </c>
      <c r="B5313" s="221">
        <v>36.0</v>
      </c>
      <c r="C5313" s="221">
        <v>233.0</v>
      </c>
    </row>
    <row r="5314">
      <c r="A5314" s="221">
        <v>5931.0</v>
      </c>
      <c r="B5314" s="221">
        <v>37.0</v>
      </c>
      <c r="C5314" s="221">
        <v>1.0</v>
      </c>
    </row>
    <row r="5315">
      <c r="A5315" s="221">
        <v>5931.0</v>
      </c>
      <c r="B5315" s="221">
        <v>39.0</v>
      </c>
      <c r="C5315" s="221">
        <v>1.0</v>
      </c>
    </row>
    <row r="5316">
      <c r="A5316" s="221">
        <v>5933.0</v>
      </c>
      <c r="B5316" s="221">
        <v>34.0</v>
      </c>
      <c r="C5316" s="221">
        <v>348.0</v>
      </c>
    </row>
    <row r="5317">
      <c r="A5317" s="221">
        <v>5933.0</v>
      </c>
      <c r="B5317" s="221">
        <v>35.0</v>
      </c>
      <c r="C5317" s="221">
        <v>221.0</v>
      </c>
    </row>
    <row r="5318">
      <c r="A5318" s="221">
        <v>5933.0</v>
      </c>
      <c r="B5318" s="221">
        <v>36.0</v>
      </c>
      <c r="C5318" s="221">
        <v>233.0</v>
      </c>
    </row>
    <row r="5319">
      <c r="A5319" s="221">
        <v>5933.0</v>
      </c>
      <c r="B5319" s="221">
        <v>37.0</v>
      </c>
      <c r="C5319" s="221">
        <v>1.0</v>
      </c>
    </row>
    <row r="5320">
      <c r="A5320" s="221">
        <v>5933.0</v>
      </c>
      <c r="B5320" s="221">
        <v>39.0</v>
      </c>
      <c r="C5320" s="221">
        <v>1.0</v>
      </c>
    </row>
    <row r="5321">
      <c r="A5321" s="221">
        <v>5935.0</v>
      </c>
      <c r="B5321" s="221">
        <v>34.0</v>
      </c>
      <c r="C5321" s="221">
        <v>348.0</v>
      </c>
    </row>
    <row r="5322">
      <c r="A5322" s="221">
        <v>5935.0</v>
      </c>
      <c r="B5322" s="221">
        <v>35.0</v>
      </c>
      <c r="C5322" s="221">
        <v>221.0</v>
      </c>
    </row>
    <row r="5323">
      <c r="A5323" s="221">
        <v>5935.0</v>
      </c>
      <c r="B5323" s="221">
        <v>36.0</v>
      </c>
      <c r="C5323" s="221">
        <v>233.0</v>
      </c>
    </row>
    <row r="5324">
      <c r="A5324" s="221">
        <v>5935.0</v>
      </c>
      <c r="B5324" s="221">
        <v>37.0</v>
      </c>
      <c r="C5324" s="221">
        <v>1.0</v>
      </c>
    </row>
    <row r="5325">
      <c r="A5325" s="221">
        <v>5935.0</v>
      </c>
      <c r="B5325" s="221">
        <v>39.0</v>
      </c>
      <c r="C5325" s="221">
        <v>1.0</v>
      </c>
    </row>
    <row r="5326">
      <c r="A5326" s="221">
        <v>5945.0</v>
      </c>
      <c r="B5326" s="221">
        <v>34.0</v>
      </c>
      <c r="C5326" s="221">
        <v>57378.0</v>
      </c>
    </row>
    <row r="5327">
      <c r="A5327" s="221">
        <v>5945.0</v>
      </c>
      <c r="B5327" s="221">
        <v>35.0</v>
      </c>
      <c r="C5327" s="221">
        <v>14743.0</v>
      </c>
    </row>
    <row r="5328">
      <c r="A5328" s="221">
        <v>5945.0</v>
      </c>
      <c r="B5328" s="221">
        <v>36.0</v>
      </c>
      <c r="C5328" s="221">
        <v>3889.0</v>
      </c>
    </row>
    <row r="5329">
      <c r="A5329" s="221">
        <v>5945.0</v>
      </c>
      <c r="B5329" s="221">
        <v>37.0</v>
      </c>
      <c r="C5329" s="221">
        <v>905.0</v>
      </c>
    </row>
    <row r="5330">
      <c r="A5330" s="221">
        <v>5945.0</v>
      </c>
      <c r="B5330" s="221">
        <v>38.0</v>
      </c>
      <c r="C5330" s="221">
        <v>277.0</v>
      </c>
    </row>
    <row r="5331">
      <c r="A5331" s="221">
        <v>5945.0</v>
      </c>
      <c r="B5331" s="221">
        <v>39.0</v>
      </c>
      <c r="C5331" s="221">
        <v>50.0</v>
      </c>
    </row>
    <row r="5332">
      <c r="A5332" s="221">
        <v>5945.0</v>
      </c>
      <c r="B5332" s="221">
        <v>40.0</v>
      </c>
      <c r="C5332" s="221">
        <v>9.0</v>
      </c>
    </row>
    <row r="5333">
      <c r="A5333" s="221">
        <v>5955.0</v>
      </c>
      <c r="B5333" s="221">
        <v>34.0</v>
      </c>
      <c r="C5333" s="221">
        <v>17896.0</v>
      </c>
    </row>
    <row r="5334">
      <c r="A5334" s="221">
        <v>5955.0</v>
      </c>
      <c r="B5334" s="221">
        <v>35.0</v>
      </c>
      <c r="C5334" s="221">
        <v>8030.0</v>
      </c>
    </row>
    <row r="5335">
      <c r="A5335" s="221">
        <v>5955.0</v>
      </c>
      <c r="B5335" s="221">
        <v>36.0</v>
      </c>
      <c r="C5335" s="221">
        <v>1002.0</v>
      </c>
    </row>
    <row r="5336">
      <c r="A5336" s="221">
        <v>5955.0</v>
      </c>
      <c r="B5336" s="221">
        <v>37.0</v>
      </c>
      <c r="C5336" s="221">
        <v>44.0</v>
      </c>
    </row>
    <row r="5337">
      <c r="A5337" s="221">
        <v>5955.0</v>
      </c>
      <c r="B5337" s="221">
        <v>38.0</v>
      </c>
      <c r="C5337" s="221">
        <v>22.0</v>
      </c>
    </row>
    <row r="5338">
      <c r="A5338" s="221">
        <v>5955.0</v>
      </c>
      <c r="B5338" s="221">
        <v>39.0</v>
      </c>
      <c r="C5338" s="221">
        <v>2.0</v>
      </c>
    </row>
    <row r="5339">
      <c r="A5339" s="221">
        <v>5955.0</v>
      </c>
      <c r="B5339" s="221">
        <v>40.0</v>
      </c>
      <c r="C5339" s="221">
        <v>1.0</v>
      </c>
    </row>
    <row r="5340">
      <c r="A5340" s="221">
        <v>5971.0</v>
      </c>
      <c r="B5340" s="221">
        <v>34.0</v>
      </c>
      <c r="C5340" s="221">
        <v>134.0</v>
      </c>
    </row>
    <row r="5341">
      <c r="A5341" s="221">
        <v>5971.0</v>
      </c>
      <c r="B5341" s="221">
        <v>35.0</v>
      </c>
      <c r="C5341" s="221">
        <v>21.0</v>
      </c>
    </row>
    <row r="5342">
      <c r="A5342" s="221">
        <v>5971.0</v>
      </c>
      <c r="B5342" s="221">
        <v>36.0</v>
      </c>
      <c r="C5342" s="221">
        <v>42.0</v>
      </c>
    </row>
    <row r="5343">
      <c r="A5343" s="221">
        <v>5971.0</v>
      </c>
      <c r="B5343" s="221">
        <v>37.0</v>
      </c>
      <c r="C5343" s="221">
        <v>9.0</v>
      </c>
    </row>
    <row r="5344">
      <c r="A5344" s="221">
        <v>5971.0</v>
      </c>
      <c r="B5344" s="221">
        <v>39.0</v>
      </c>
      <c r="C5344" s="221">
        <v>1.0</v>
      </c>
    </row>
    <row r="5345">
      <c r="A5345" s="221">
        <v>5971.0</v>
      </c>
      <c r="B5345" s="221">
        <v>40.0</v>
      </c>
      <c r="C5345" s="221">
        <v>4.0</v>
      </c>
    </row>
    <row r="5346">
      <c r="A5346" s="221">
        <v>5973.0</v>
      </c>
      <c r="B5346" s="221">
        <v>34.0</v>
      </c>
      <c r="C5346" s="221">
        <v>134.0</v>
      </c>
    </row>
    <row r="5347">
      <c r="A5347" s="221">
        <v>5973.0</v>
      </c>
      <c r="B5347" s="221">
        <v>35.0</v>
      </c>
      <c r="C5347" s="221">
        <v>21.0</v>
      </c>
    </row>
    <row r="5348">
      <c r="A5348" s="221">
        <v>5973.0</v>
      </c>
      <c r="B5348" s="221">
        <v>36.0</v>
      </c>
      <c r="C5348" s="221">
        <v>42.0</v>
      </c>
    </row>
    <row r="5349">
      <c r="A5349" s="221">
        <v>5973.0</v>
      </c>
      <c r="B5349" s="221">
        <v>37.0</v>
      </c>
      <c r="C5349" s="221">
        <v>9.0</v>
      </c>
    </row>
    <row r="5350">
      <c r="A5350" s="221">
        <v>5973.0</v>
      </c>
      <c r="B5350" s="221">
        <v>39.0</v>
      </c>
      <c r="C5350" s="221">
        <v>1.0</v>
      </c>
    </row>
    <row r="5351">
      <c r="A5351" s="221">
        <v>5973.0</v>
      </c>
      <c r="B5351" s="221">
        <v>40.0</v>
      </c>
      <c r="C5351" s="221">
        <v>4.0</v>
      </c>
    </row>
    <row r="5352">
      <c r="A5352" s="221">
        <v>5975.0</v>
      </c>
      <c r="B5352" s="221">
        <v>34.0</v>
      </c>
      <c r="C5352" s="221">
        <v>134.0</v>
      </c>
    </row>
    <row r="5353">
      <c r="A5353" s="221">
        <v>5975.0</v>
      </c>
      <c r="B5353" s="221">
        <v>35.0</v>
      </c>
      <c r="C5353" s="221">
        <v>21.0</v>
      </c>
    </row>
    <row r="5354">
      <c r="A5354" s="221">
        <v>5975.0</v>
      </c>
      <c r="B5354" s="221">
        <v>36.0</v>
      </c>
      <c r="C5354" s="221">
        <v>42.0</v>
      </c>
    </row>
    <row r="5355">
      <c r="A5355" s="221">
        <v>5975.0</v>
      </c>
      <c r="B5355" s="221">
        <v>37.0</v>
      </c>
      <c r="C5355" s="221">
        <v>9.0</v>
      </c>
    </row>
    <row r="5356">
      <c r="A5356" s="221">
        <v>5975.0</v>
      </c>
      <c r="B5356" s="221">
        <v>39.0</v>
      </c>
      <c r="C5356" s="221">
        <v>1.0</v>
      </c>
    </row>
    <row r="5357">
      <c r="A5357" s="221">
        <v>5975.0</v>
      </c>
      <c r="B5357" s="221">
        <v>40.0</v>
      </c>
      <c r="C5357" s="221">
        <v>4.0</v>
      </c>
    </row>
    <row r="5358">
      <c r="A5358" s="221">
        <v>6001.0</v>
      </c>
      <c r="B5358" s="221">
        <v>35.0</v>
      </c>
      <c r="C5358" s="221">
        <v>110.0</v>
      </c>
    </row>
    <row r="5359">
      <c r="A5359" s="221">
        <v>6001.0</v>
      </c>
      <c r="B5359" s="221">
        <v>37.0</v>
      </c>
      <c r="C5359" s="221">
        <v>8.0</v>
      </c>
    </row>
    <row r="5360">
      <c r="A5360" s="221">
        <v>6001.0</v>
      </c>
      <c r="B5360" s="221">
        <v>39.0</v>
      </c>
      <c r="C5360" s="221">
        <v>1.0</v>
      </c>
    </row>
    <row r="5361">
      <c r="A5361" s="221">
        <v>6003.0</v>
      </c>
      <c r="B5361" s="221">
        <v>35.0</v>
      </c>
      <c r="C5361" s="221">
        <v>110.0</v>
      </c>
    </row>
    <row r="5362">
      <c r="A5362" s="221">
        <v>6003.0</v>
      </c>
      <c r="B5362" s="221">
        <v>37.0</v>
      </c>
      <c r="C5362" s="221">
        <v>8.0</v>
      </c>
    </row>
    <row r="5363">
      <c r="A5363" s="221">
        <v>6003.0</v>
      </c>
      <c r="B5363" s="221">
        <v>39.0</v>
      </c>
      <c r="C5363" s="221">
        <v>1.0</v>
      </c>
    </row>
    <row r="5364">
      <c r="A5364" s="221">
        <v>6005.0</v>
      </c>
      <c r="B5364" s="221">
        <v>35.0</v>
      </c>
      <c r="C5364" s="221">
        <v>110.0</v>
      </c>
    </row>
    <row r="5365">
      <c r="A5365" s="221">
        <v>6005.0</v>
      </c>
      <c r="B5365" s="221">
        <v>37.0</v>
      </c>
      <c r="C5365" s="221">
        <v>8.0</v>
      </c>
    </row>
    <row r="5366">
      <c r="A5366" s="221">
        <v>6005.0</v>
      </c>
      <c r="B5366" s="221">
        <v>39.0</v>
      </c>
      <c r="C5366" s="221">
        <v>1.0</v>
      </c>
    </row>
    <row r="5367">
      <c r="A5367" s="221">
        <v>6041.0</v>
      </c>
      <c r="B5367" s="221">
        <v>34.0</v>
      </c>
      <c r="C5367" s="221">
        <v>268.0</v>
      </c>
    </row>
    <row r="5368">
      <c r="A5368" s="221">
        <v>6041.0</v>
      </c>
      <c r="B5368" s="221">
        <v>35.0</v>
      </c>
      <c r="C5368" s="221">
        <v>7.0</v>
      </c>
    </row>
    <row r="5369">
      <c r="A5369" s="221">
        <v>6041.0</v>
      </c>
      <c r="B5369" s="221">
        <v>36.0</v>
      </c>
      <c r="C5369" s="221">
        <v>1.0</v>
      </c>
    </row>
    <row r="5370">
      <c r="A5370" s="221">
        <v>6041.0</v>
      </c>
      <c r="B5370" s="221">
        <v>37.0</v>
      </c>
      <c r="C5370" s="221">
        <v>6.0</v>
      </c>
    </row>
    <row r="5371">
      <c r="A5371" s="221">
        <v>6043.0</v>
      </c>
      <c r="B5371" s="221">
        <v>34.0</v>
      </c>
      <c r="C5371" s="221">
        <v>268.0</v>
      </c>
    </row>
    <row r="5372">
      <c r="A5372" s="221">
        <v>6043.0</v>
      </c>
      <c r="B5372" s="221">
        <v>35.0</v>
      </c>
      <c r="C5372" s="221">
        <v>7.0</v>
      </c>
    </row>
    <row r="5373">
      <c r="A5373" s="221">
        <v>6043.0</v>
      </c>
      <c r="B5373" s="221">
        <v>36.0</v>
      </c>
      <c r="C5373" s="221">
        <v>1.0</v>
      </c>
    </row>
    <row r="5374">
      <c r="A5374" s="221">
        <v>6043.0</v>
      </c>
      <c r="B5374" s="221">
        <v>37.0</v>
      </c>
      <c r="C5374" s="221">
        <v>6.0</v>
      </c>
    </row>
    <row r="5375">
      <c r="A5375" s="221">
        <v>6045.0</v>
      </c>
      <c r="B5375" s="221">
        <v>34.0</v>
      </c>
      <c r="C5375" s="221">
        <v>268.0</v>
      </c>
    </row>
    <row r="5376">
      <c r="A5376" s="221">
        <v>6045.0</v>
      </c>
      <c r="B5376" s="221">
        <v>35.0</v>
      </c>
      <c r="C5376" s="221">
        <v>7.0</v>
      </c>
    </row>
    <row r="5377">
      <c r="A5377" s="221">
        <v>6045.0</v>
      </c>
      <c r="B5377" s="221">
        <v>36.0</v>
      </c>
      <c r="C5377" s="221">
        <v>1.0</v>
      </c>
    </row>
    <row r="5378">
      <c r="A5378" s="221">
        <v>6045.0</v>
      </c>
      <c r="B5378" s="221">
        <v>37.0</v>
      </c>
      <c r="C5378" s="221">
        <v>6.0</v>
      </c>
    </row>
    <row r="5379">
      <c r="A5379" s="221">
        <v>6047.0</v>
      </c>
      <c r="B5379" s="221">
        <v>34.0</v>
      </c>
      <c r="C5379" s="221">
        <v>268.0</v>
      </c>
    </row>
    <row r="5380">
      <c r="A5380" s="221">
        <v>6047.0</v>
      </c>
      <c r="B5380" s="221">
        <v>35.0</v>
      </c>
      <c r="C5380" s="221">
        <v>7.0</v>
      </c>
    </row>
    <row r="5381">
      <c r="A5381" s="221">
        <v>6047.0</v>
      </c>
      <c r="B5381" s="221">
        <v>36.0</v>
      </c>
      <c r="C5381" s="221">
        <v>1.0</v>
      </c>
    </row>
    <row r="5382">
      <c r="A5382" s="221">
        <v>6047.0</v>
      </c>
      <c r="B5382" s="221">
        <v>37.0</v>
      </c>
      <c r="C5382" s="221">
        <v>6.0</v>
      </c>
    </row>
    <row r="5383">
      <c r="A5383" s="221">
        <v>6073.0</v>
      </c>
      <c r="B5383" s="221">
        <v>34.0</v>
      </c>
      <c r="C5383" s="221">
        <v>602.0</v>
      </c>
    </row>
    <row r="5384">
      <c r="A5384" s="221">
        <v>6073.0</v>
      </c>
      <c r="B5384" s="221">
        <v>35.0</v>
      </c>
      <c r="C5384" s="221">
        <v>476.0</v>
      </c>
    </row>
    <row r="5385">
      <c r="A5385" s="221">
        <v>6073.0</v>
      </c>
      <c r="B5385" s="221">
        <v>36.0</v>
      </c>
      <c r="C5385" s="221">
        <v>222.0</v>
      </c>
    </row>
    <row r="5386">
      <c r="A5386" s="221">
        <v>6073.0</v>
      </c>
      <c r="B5386" s="221">
        <v>37.0</v>
      </c>
      <c r="C5386" s="221">
        <v>1.0</v>
      </c>
    </row>
    <row r="5387">
      <c r="A5387" s="221">
        <v>6083.0</v>
      </c>
      <c r="B5387" s="221">
        <v>34.0</v>
      </c>
      <c r="C5387" s="221">
        <v>602.0</v>
      </c>
    </row>
    <row r="5388">
      <c r="A5388" s="221">
        <v>6083.0</v>
      </c>
      <c r="B5388" s="221">
        <v>35.0</v>
      </c>
      <c r="C5388" s="221">
        <v>476.0</v>
      </c>
    </row>
    <row r="5389">
      <c r="A5389" s="221">
        <v>6083.0</v>
      </c>
      <c r="B5389" s="221">
        <v>36.0</v>
      </c>
      <c r="C5389" s="221">
        <v>222.0</v>
      </c>
    </row>
    <row r="5390">
      <c r="A5390" s="221">
        <v>6083.0</v>
      </c>
      <c r="B5390" s="221">
        <v>37.0</v>
      </c>
      <c r="C5390" s="221">
        <v>1.0</v>
      </c>
    </row>
    <row r="5391">
      <c r="A5391" s="221">
        <v>6097.0</v>
      </c>
      <c r="B5391" s="221">
        <v>34.0</v>
      </c>
      <c r="C5391" s="221">
        <v>602.0</v>
      </c>
    </row>
    <row r="5392">
      <c r="A5392" s="221">
        <v>6097.0</v>
      </c>
      <c r="B5392" s="221">
        <v>35.0</v>
      </c>
      <c r="C5392" s="221">
        <v>476.0</v>
      </c>
    </row>
    <row r="5393">
      <c r="A5393" s="221">
        <v>6097.0</v>
      </c>
      <c r="B5393" s="221">
        <v>36.0</v>
      </c>
      <c r="C5393" s="221">
        <v>222.0</v>
      </c>
    </row>
    <row r="5394">
      <c r="A5394" s="221">
        <v>6097.0</v>
      </c>
      <c r="B5394" s="221">
        <v>37.0</v>
      </c>
      <c r="C5394" s="221">
        <v>1.0</v>
      </c>
    </row>
    <row r="5395">
      <c r="A5395" s="221">
        <v>6111.0</v>
      </c>
      <c r="B5395" s="221">
        <v>34.0</v>
      </c>
      <c r="C5395" s="221">
        <v>602.0</v>
      </c>
    </row>
    <row r="5396">
      <c r="A5396" s="221">
        <v>6111.0</v>
      </c>
      <c r="B5396" s="221">
        <v>35.0</v>
      </c>
      <c r="C5396" s="221">
        <v>476.0</v>
      </c>
    </row>
    <row r="5397">
      <c r="A5397" s="221">
        <v>6111.0</v>
      </c>
      <c r="B5397" s="221">
        <v>36.0</v>
      </c>
      <c r="C5397" s="221">
        <v>222.0</v>
      </c>
    </row>
    <row r="5398">
      <c r="A5398" s="221">
        <v>6111.0</v>
      </c>
      <c r="B5398" s="221">
        <v>37.0</v>
      </c>
      <c r="C5398" s="221">
        <v>1.0</v>
      </c>
    </row>
    <row r="5399">
      <c r="A5399" s="221">
        <v>6129.0</v>
      </c>
      <c r="B5399" s="221">
        <v>34.0</v>
      </c>
      <c r="C5399" s="221">
        <v>265.0</v>
      </c>
    </row>
    <row r="5400">
      <c r="A5400" s="221">
        <v>6129.0</v>
      </c>
      <c r="B5400" s="221">
        <v>35.0</v>
      </c>
      <c r="C5400" s="221">
        <v>1.0</v>
      </c>
    </row>
    <row r="5401">
      <c r="A5401" s="221">
        <v>6129.0</v>
      </c>
      <c r="B5401" s="221">
        <v>36.0</v>
      </c>
      <c r="C5401" s="221">
        <v>6.0</v>
      </c>
    </row>
    <row r="5402">
      <c r="A5402" s="221">
        <v>6131.0</v>
      </c>
      <c r="B5402" s="221">
        <v>34.0</v>
      </c>
      <c r="C5402" s="221">
        <v>265.0</v>
      </c>
    </row>
    <row r="5403">
      <c r="A5403" s="221">
        <v>6131.0</v>
      </c>
      <c r="B5403" s="221">
        <v>35.0</v>
      </c>
      <c r="C5403" s="221">
        <v>1.0</v>
      </c>
    </row>
    <row r="5404">
      <c r="A5404" s="221">
        <v>6131.0</v>
      </c>
      <c r="B5404" s="221">
        <v>36.0</v>
      </c>
      <c r="C5404" s="221">
        <v>6.0</v>
      </c>
    </row>
    <row r="5405">
      <c r="A5405" s="221">
        <v>6133.0</v>
      </c>
      <c r="B5405" s="221">
        <v>34.0</v>
      </c>
      <c r="C5405" s="221">
        <v>265.0</v>
      </c>
    </row>
    <row r="5406">
      <c r="A5406" s="221">
        <v>6133.0</v>
      </c>
      <c r="B5406" s="221">
        <v>35.0</v>
      </c>
      <c r="C5406" s="221">
        <v>1.0</v>
      </c>
    </row>
    <row r="5407">
      <c r="A5407" s="221">
        <v>6133.0</v>
      </c>
      <c r="B5407" s="221">
        <v>36.0</v>
      </c>
      <c r="C5407" s="221">
        <v>6.0</v>
      </c>
    </row>
    <row r="5408">
      <c r="A5408" s="221">
        <v>6135.0</v>
      </c>
      <c r="B5408" s="221">
        <v>34.0</v>
      </c>
      <c r="C5408" s="221">
        <v>265.0</v>
      </c>
    </row>
    <row r="5409">
      <c r="A5409" s="221">
        <v>6135.0</v>
      </c>
      <c r="B5409" s="221">
        <v>35.0</v>
      </c>
      <c r="C5409" s="221">
        <v>1.0</v>
      </c>
    </row>
    <row r="5410">
      <c r="A5410" s="221">
        <v>6135.0</v>
      </c>
      <c r="B5410" s="221">
        <v>36.0</v>
      </c>
      <c r="C5410" s="221">
        <v>6.0</v>
      </c>
    </row>
    <row r="5411">
      <c r="A5411" s="221">
        <v>6157.0</v>
      </c>
      <c r="B5411" s="221">
        <v>34.0</v>
      </c>
      <c r="C5411" s="221">
        <v>106.0</v>
      </c>
    </row>
    <row r="5412">
      <c r="A5412" s="221">
        <v>6157.0</v>
      </c>
      <c r="B5412" s="221">
        <v>35.0</v>
      </c>
      <c r="C5412" s="221">
        <v>169.0</v>
      </c>
    </row>
    <row r="5413">
      <c r="A5413" s="221">
        <v>6157.0</v>
      </c>
      <c r="B5413" s="221">
        <v>37.0</v>
      </c>
      <c r="C5413" s="221">
        <v>7.0</v>
      </c>
    </row>
    <row r="5414">
      <c r="A5414" s="221">
        <v>6158.0</v>
      </c>
      <c r="B5414" s="221">
        <v>34.0</v>
      </c>
      <c r="C5414" s="221">
        <v>106.0</v>
      </c>
    </row>
    <row r="5415">
      <c r="A5415" s="221">
        <v>6158.0</v>
      </c>
      <c r="B5415" s="221">
        <v>35.0</v>
      </c>
      <c r="C5415" s="221">
        <v>169.0</v>
      </c>
    </row>
    <row r="5416">
      <c r="A5416" s="221">
        <v>6158.0</v>
      </c>
      <c r="B5416" s="221">
        <v>37.0</v>
      </c>
      <c r="C5416" s="221">
        <v>7.0</v>
      </c>
    </row>
    <row r="5417">
      <c r="A5417" s="221">
        <v>6159.0</v>
      </c>
      <c r="B5417" s="221">
        <v>34.0</v>
      </c>
      <c r="C5417" s="221">
        <v>106.0</v>
      </c>
    </row>
    <row r="5418">
      <c r="A5418" s="221">
        <v>6159.0</v>
      </c>
      <c r="B5418" s="221">
        <v>35.0</v>
      </c>
      <c r="C5418" s="221">
        <v>169.0</v>
      </c>
    </row>
    <row r="5419">
      <c r="A5419" s="221">
        <v>6159.0</v>
      </c>
      <c r="B5419" s="221">
        <v>37.0</v>
      </c>
      <c r="C5419" s="221">
        <v>7.0</v>
      </c>
    </row>
    <row r="5420">
      <c r="A5420" s="221">
        <v>6160.0</v>
      </c>
      <c r="B5420" s="221">
        <v>34.0</v>
      </c>
      <c r="C5420" s="221">
        <v>106.0</v>
      </c>
    </row>
    <row r="5421">
      <c r="A5421" s="221">
        <v>6160.0</v>
      </c>
      <c r="B5421" s="221">
        <v>35.0</v>
      </c>
      <c r="C5421" s="221">
        <v>169.0</v>
      </c>
    </row>
    <row r="5422">
      <c r="A5422" s="221">
        <v>6160.0</v>
      </c>
      <c r="B5422" s="221">
        <v>37.0</v>
      </c>
      <c r="C5422" s="221">
        <v>7.0</v>
      </c>
    </row>
    <row r="5423">
      <c r="A5423" s="221">
        <v>6173.0</v>
      </c>
      <c r="B5423" s="221">
        <v>34.0</v>
      </c>
      <c r="C5423" s="221">
        <v>86.0</v>
      </c>
    </row>
    <row r="5424">
      <c r="A5424" s="221">
        <v>6173.0</v>
      </c>
      <c r="B5424" s="221">
        <v>35.0</v>
      </c>
      <c r="C5424" s="221">
        <v>52.0</v>
      </c>
    </row>
    <row r="5425">
      <c r="A5425" s="221">
        <v>6173.0</v>
      </c>
      <c r="B5425" s="221">
        <v>36.0</v>
      </c>
      <c r="C5425" s="221">
        <v>26.0</v>
      </c>
    </row>
    <row r="5426">
      <c r="A5426" s="221">
        <v>6174.0</v>
      </c>
      <c r="B5426" s="221">
        <v>34.0</v>
      </c>
      <c r="C5426" s="221">
        <v>86.0</v>
      </c>
    </row>
    <row r="5427">
      <c r="A5427" s="221">
        <v>6174.0</v>
      </c>
      <c r="B5427" s="221">
        <v>35.0</v>
      </c>
      <c r="C5427" s="221">
        <v>52.0</v>
      </c>
    </row>
    <row r="5428">
      <c r="A5428" s="221">
        <v>6174.0</v>
      </c>
      <c r="B5428" s="221">
        <v>36.0</v>
      </c>
      <c r="C5428" s="221">
        <v>26.0</v>
      </c>
    </row>
    <row r="5429">
      <c r="A5429" s="221">
        <v>6175.0</v>
      </c>
      <c r="B5429" s="221">
        <v>34.0</v>
      </c>
      <c r="C5429" s="221">
        <v>86.0</v>
      </c>
    </row>
    <row r="5430">
      <c r="A5430" s="221">
        <v>6175.0</v>
      </c>
      <c r="B5430" s="221">
        <v>35.0</v>
      </c>
      <c r="C5430" s="221">
        <v>52.0</v>
      </c>
    </row>
    <row r="5431">
      <c r="A5431" s="221">
        <v>6175.0</v>
      </c>
      <c r="B5431" s="221">
        <v>36.0</v>
      </c>
      <c r="C5431" s="221">
        <v>26.0</v>
      </c>
    </row>
    <row r="5432">
      <c r="A5432" s="221">
        <v>6176.0</v>
      </c>
      <c r="B5432" s="221">
        <v>34.0</v>
      </c>
      <c r="C5432" s="221">
        <v>86.0</v>
      </c>
    </row>
    <row r="5433">
      <c r="A5433" s="221">
        <v>6176.0</v>
      </c>
      <c r="B5433" s="221">
        <v>35.0</v>
      </c>
      <c r="C5433" s="221">
        <v>52.0</v>
      </c>
    </row>
    <row r="5434">
      <c r="A5434" s="221">
        <v>6176.0</v>
      </c>
      <c r="B5434" s="221">
        <v>36.0</v>
      </c>
      <c r="C5434" s="221">
        <v>26.0</v>
      </c>
    </row>
    <row r="5435">
      <c r="A5435" s="221">
        <v>6193.0</v>
      </c>
      <c r="B5435" s="221">
        <v>34.0</v>
      </c>
      <c r="C5435" s="221">
        <v>55.0</v>
      </c>
    </row>
    <row r="5436">
      <c r="A5436" s="221">
        <v>6193.0</v>
      </c>
      <c r="B5436" s="221">
        <v>36.0</v>
      </c>
      <c r="C5436" s="221">
        <v>2.0</v>
      </c>
    </row>
    <row r="5437">
      <c r="A5437" s="221">
        <v>6193.0</v>
      </c>
      <c r="B5437" s="221">
        <v>37.0</v>
      </c>
      <c r="C5437" s="221">
        <v>17.0</v>
      </c>
    </row>
    <row r="5438">
      <c r="A5438" s="221">
        <v>6194.0</v>
      </c>
      <c r="B5438" s="221">
        <v>34.0</v>
      </c>
      <c r="C5438" s="221">
        <v>55.0</v>
      </c>
    </row>
    <row r="5439">
      <c r="A5439" s="221">
        <v>6194.0</v>
      </c>
      <c r="B5439" s="221">
        <v>37.0</v>
      </c>
      <c r="C5439" s="221">
        <v>94.0</v>
      </c>
    </row>
    <row r="5440">
      <c r="A5440" s="221">
        <v>6194.0</v>
      </c>
      <c r="B5440" s="221">
        <v>38.0</v>
      </c>
      <c r="C5440" s="221">
        <v>5.0</v>
      </c>
    </row>
    <row r="5441">
      <c r="A5441" s="221">
        <v>6195.0</v>
      </c>
      <c r="B5441" s="221">
        <v>34.0</v>
      </c>
      <c r="C5441" s="221">
        <v>55.0</v>
      </c>
    </row>
    <row r="5442">
      <c r="A5442" s="221">
        <v>6195.0</v>
      </c>
      <c r="B5442" s="221">
        <v>36.0</v>
      </c>
      <c r="C5442" s="221">
        <v>2.0</v>
      </c>
    </row>
    <row r="5443">
      <c r="A5443" s="221">
        <v>6195.0</v>
      </c>
      <c r="B5443" s="221">
        <v>37.0</v>
      </c>
      <c r="C5443" s="221">
        <v>17.0</v>
      </c>
    </row>
    <row r="5444">
      <c r="A5444" s="221">
        <v>6195.0</v>
      </c>
      <c r="B5444" s="221">
        <v>39.0</v>
      </c>
      <c r="C5444" s="221">
        <v>1.0</v>
      </c>
    </row>
    <row r="5445">
      <c r="A5445" s="221">
        <v>6199.0</v>
      </c>
      <c r="B5445" s="221">
        <v>34.0</v>
      </c>
      <c r="C5445" s="221">
        <v>55.0</v>
      </c>
    </row>
    <row r="5446">
      <c r="A5446" s="221">
        <v>6199.0</v>
      </c>
      <c r="B5446" s="221">
        <v>36.0</v>
      </c>
      <c r="C5446" s="221">
        <v>2.0</v>
      </c>
    </row>
    <row r="5447">
      <c r="A5447" s="221">
        <v>6199.0</v>
      </c>
      <c r="B5447" s="221">
        <v>37.0</v>
      </c>
      <c r="C5447" s="221">
        <v>17.0</v>
      </c>
    </row>
    <row r="5448">
      <c r="A5448" s="221">
        <v>6202.0</v>
      </c>
      <c r="B5448" s="221">
        <v>34.0</v>
      </c>
      <c r="C5448" s="221">
        <v>55.0</v>
      </c>
    </row>
    <row r="5449">
      <c r="A5449" s="221">
        <v>6202.0</v>
      </c>
      <c r="B5449" s="221">
        <v>36.0</v>
      </c>
      <c r="C5449" s="221">
        <v>2.0</v>
      </c>
    </row>
    <row r="5450">
      <c r="A5450" s="221">
        <v>6202.0</v>
      </c>
      <c r="B5450" s="221">
        <v>37.0</v>
      </c>
      <c r="C5450" s="221">
        <v>17.0</v>
      </c>
    </row>
    <row r="5451">
      <c r="A5451" s="221">
        <v>6203.0</v>
      </c>
      <c r="B5451" s="221">
        <v>34.0</v>
      </c>
      <c r="C5451" s="221">
        <v>55.0</v>
      </c>
    </row>
    <row r="5452">
      <c r="A5452" s="221">
        <v>6203.0</v>
      </c>
      <c r="B5452" s="221">
        <v>36.0</v>
      </c>
      <c r="C5452" s="221">
        <v>2.0</v>
      </c>
    </row>
    <row r="5453">
      <c r="A5453" s="221">
        <v>6203.0</v>
      </c>
      <c r="B5453" s="221">
        <v>37.0</v>
      </c>
      <c r="C5453" s="221">
        <v>17.0</v>
      </c>
    </row>
    <row r="5454">
      <c r="A5454" s="221">
        <v>6207.0</v>
      </c>
      <c r="B5454" s="221">
        <v>34.0</v>
      </c>
      <c r="C5454" s="221">
        <v>55.0</v>
      </c>
    </row>
    <row r="5455">
      <c r="A5455" s="221">
        <v>6207.0</v>
      </c>
      <c r="B5455" s="221">
        <v>37.0</v>
      </c>
      <c r="C5455" s="221">
        <v>94.0</v>
      </c>
    </row>
    <row r="5456">
      <c r="A5456" s="221">
        <v>6207.0</v>
      </c>
      <c r="B5456" s="221">
        <v>38.0</v>
      </c>
      <c r="C5456" s="221">
        <v>5.0</v>
      </c>
    </row>
    <row r="5457">
      <c r="A5457" s="221">
        <v>6212.0</v>
      </c>
      <c r="B5457" s="221">
        <v>34.0</v>
      </c>
      <c r="C5457" s="221">
        <v>55.0</v>
      </c>
    </row>
    <row r="5458">
      <c r="A5458" s="221">
        <v>6212.0</v>
      </c>
      <c r="B5458" s="221">
        <v>36.0</v>
      </c>
      <c r="C5458" s="221">
        <v>2.0</v>
      </c>
    </row>
    <row r="5459">
      <c r="A5459" s="221">
        <v>6212.0</v>
      </c>
      <c r="B5459" s="221">
        <v>37.0</v>
      </c>
      <c r="C5459" s="221">
        <v>17.0</v>
      </c>
    </row>
    <row r="5460">
      <c r="A5460" s="221">
        <v>6216.0</v>
      </c>
      <c r="B5460" s="221">
        <v>34.0</v>
      </c>
      <c r="C5460" s="221">
        <v>55.0</v>
      </c>
    </row>
    <row r="5461">
      <c r="A5461" s="221">
        <v>6216.0</v>
      </c>
      <c r="B5461" s="221">
        <v>36.0</v>
      </c>
      <c r="C5461" s="221">
        <v>2.0</v>
      </c>
    </row>
    <row r="5462">
      <c r="A5462" s="221">
        <v>6216.0</v>
      </c>
      <c r="B5462" s="221">
        <v>37.0</v>
      </c>
      <c r="C5462" s="221">
        <v>17.0</v>
      </c>
    </row>
    <row r="5463">
      <c r="A5463" s="221">
        <v>6217.0</v>
      </c>
      <c r="B5463" s="221">
        <v>34.0</v>
      </c>
      <c r="C5463" s="221">
        <v>55.0</v>
      </c>
    </row>
    <row r="5464">
      <c r="A5464" s="221">
        <v>6217.0</v>
      </c>
      <c r="B5464" s="221">
        <v>36.0</v>
      </c>
      <c r="C5464" s="221">
        <v>2.0</v>
      </c>
    </row>
    <row r="5465">
      <c r="A5465" s="221">
        <v>6217.0</v>
      </c>
      <c r="B5465" s="221">
        <v>37.0</v>
      </c>
      <c r="C5465" s="221">
        <v>17.0</v>
      </c>
    </row>
    <row r="5466">
      <c r="A5466" s="221">
        <v>6217.0</v>
      </c>
      <c r="B5466" s="221">
        <v>39.0</v>
      </c>
      <c r="C5466" s="221">
        <v>1.0</v>
      </c>
    </row>
    <row r="5467">
      <c r="A5467" s="221">
        <v>6218.0</v>
      </c>
      <c r="B5467" s="221">
        <v>34.0</v>
      </c>
      <c r="C5467" s="221">
        <v>55.0</v>
      </c>
    </row>
    <row r="5468">
      <c r="A5468" s="221">
        <v>6218.0</v>
      </c>
      <c r="B5468" s="221">
        <v>36.0</v>
      </c>
      <c r="C5468" s="221">
        <v>2.0</v>
      </c>
    </row>
    <row r="5469">
      <c r="A5469" s="221">
        <v>6218.0</v>
      </c>
      <c r="B5469" s="221">
        <v>37.0</v>
      </c>
      <c r="C5469" s="221">
        <v>17.0</v>
      </c>
    </row>
    <row r="5470">
      <c r="A5470" s="221">
        <v>6218.0</v>
      </c>
      <c r="B5470" s="221">
        <v>39.0</v>
      </c>
      <c r="C5470" s="221">
        <v>1.0</v>
      </c>
    </row>
    <row r="5471">
      <c r="A5471" s="221">
        <v>6222.0</v>
      </c>
      <c r="B5471" s="221">
        <v>34.0</v>
      </c>
      <c r="C5471" s="221">
        <v>55.0</v>
      </c>
    </row>
    <row r="5472">
      <c r="A5472" s="221">
        <v>6222.0</v>
      </c>
      <c r="B5472" s="221">
        <v>36.0</v>
      </c>
      <c r="C5472" s="221">
        <v>2.0</v>
      </c>
    </row>
    <row r="5473">
      <c r="A5473" s="221">
        <v>6222.0</v>
      </c>
      <c r="B5473" s="221">
        <v>37.0</v>
      </c>
      <c r="C5473" s="221">
        <v>17.0</v>
      </c>
    </row>
    <row r="5474">
      <c r="A5474" s="221">
        <v>6225.0</v>
      </c>
      <c r="B5474" s="221">
        <v>34.0</v>
      </c>
      <c r="C5474" s="221">
        <v>55.0</v>
      </c>
    </row>
    <row r="5475">
      <c r="A5475" s="221">
        <v>6225.0</v>
      </c>
      <c r="B5475" s="221">
        <v>36.0</v>
      </c>
      <c r="C5475" s="221">
        <v>2.0</v>
      </c>
    </row>
    <row r="5476">
      <c r="A5476" s="221">
        <v>6225.0</v>
      </c>
      <c r="B5476" s="221">
        <v>37.0</v>
      </c>
      <c r="C5476" s="221">
        <v>17.0</v>
      </c>
    </row>
    <row r="5477">
      <c r="A5477" s="221">
        <v>6226.0</v>
      </c>
      <c r="B5477" s="221">
        <v>34.0</v>
      </c>
      <c r="C5477" s="221">
        <v>55.0</v>
      </c>
    </row>
    <row r="5478">
      <c r="A5478" s="221">
        <v>6226.0</v>
      </c>
      <c r="B5478" s="221">
        <v>36.0</v>
      </c>
      <c r="C5478" s="221">
        <v>2.0</v>
      </c>
    </row>
    <row r="5479">
      <c r="A5479" s="221">
        <v>6226.0</v>
      </c>
      <c r="B5479" s="221">
        <v>37.0</v>
      </c>
      <c r="C5479" s="221">
        <v>17.0</v>
      </c>
    </row>
    <row r="5480">
      <c r="A5480" s="221">
        <v>6230.0</v>
      </c>
      <c r="B5480" s="221">
        <v>34.0</v>
      </c>
      <c r="C5480" s="221">
        <v>55.0</v>
      </c>
    </row>
    <row r="5481">
      <c r="A5481" s="221">
        <v>6230.0</v>
      </c>
      <c r="B5481" s="221">
        <v>37.0</v>
      </c>
      <c r="C5481" s="221">
        <v>94.0</v>
      </c>
    </row>
    <row r="5482">
      <c r="A5482" s="221">
        <v>6230.0</v>
      </c>
      <c r="B5482" s="221">
        <v>38.0</v>
      </c>
      <c r="C5482" s="221">
        <v>5.0</v>
      </c>
    </row>
    <row r="5483">
      <c r="A5483" s="221">
        <v>6234.0</v>
      </c>
      <c r="B5483" s="221">
        <v>34.0</v>
      </c>
      <c r="C5483" s="221">
        <v>55.0</v>
      </c>
    </row>
    <row r="5484">
      <c r="A5484" s="221">
        <v>6234.0</v>
      </c>
      <c r="B5484" s="221">
        <v>36.0</v>
      </c>
      <c r="C5484" s="221">
        <v>2.0</v>
      </c>
    </row>
    <row r="5485">
      <c r="A5485" s="221">
        <v>6234.0</v>
      </c>
      <c r="B5485" s="221">
        <v>37.0</v>
      </c>
      <c r="C5485" s="221">
        <v>17.0</v>
      </c>
    </row>
    <row r="5486">
      <c r="A5486" s="221">
        <v>6238.0</v>
      </c>
      <c r="B5486" s="221">
        <v>34.0</v>
      </c>
      <c r="C5486" s="221">
        <v>55.0</v>
      </c>
    </row>
    <row r="5487">
      <c r="A5487" s="221">
        <v>6238.0</v>
      </c>
      <c r="B5487" s="221">
        <v>36.0</v>
      </c>
      <c r="C5487" s="221">
        <v>2.0</v>
      </c>
    </row>
    <row r="5488">
      <c r="A5488" s="221">
        <v>6238.0</v>
      </c>
      <c r="B5488" s="221">
        <v>37.0</v>
      </c>
      <c r="C5488" s="221">
        <v>17.0</v>
      </c>
    </row>
    <row r="5489">
      <c r="A5489" s="221">
        <v>6239.0</v>
      </c>
      <c r="B5489" s="221">
        <v>34.0</v>
      </c>
      <c r="C5489" s="221">
        <v>55.0</v>
      </c>
    </row>
    <row r="5490">
      <c r="A5490" s="221">
        <v>6239.0</v>
      </c>
      <c r="B5490" s="221">
        <v>37.0</v>
      </c>
      <c r="C5490" s="221">
        <v>94.0</v>
      </c>
    </row>
    <row r="5491">
      <c r="A5491" s="221">
        <v>6239.0</v>
      </c>
      <c r="B5491" s="221">
        <v>38.0</v>
      </c>
      <c r="C5491" s="221">
        <v>5.0</v>
      </c>
    </row>
    <row r="5492">
      <c r="A5492" s="221">
        <v>6241.0</v>
      </c>
      <c r="B5492" s="221">
        <v>34.0</v>
      </c>
      <c r="C5492" s="221">
        <v>55.0</v>
      </c>
    </row>
    <row r="5493">
      <c r="A5493" s="221">
        <v>6241.0</v>
      </c>
      <c r="B5493" s="221">
        <v>36.0</v>
      </c>
      <c r="C5493" s="221">
        <v>2.0</v>
      </c>
    </row>
    <row r="5494">
      <c r="A5494" s="221">
        <v>6241.0</v>
      </c>
      <c r="B5494" s="221">
        <v>37.0</v>
      </c>
      <c r="C5494" s="221">
        <v>17.0</v>
      </c>
    </row>
    <row r="5495">
      <c r="A5495" s="221">
        <v>6242.0</v>
      </c>
      <c r="B5495" s="221">
        <v>34.0</v>
      </c>
      <c r="C5495" s="221">
        <v>55.0</v>
      </c>
    </row>
    <row r="5496">
      <c r="A5496" s="221">
        <v>6242.0</v>
      </c>
      <c r="B5496" s="221">
        <v>36.0</v>
      </c>
      <c r="C5496" s="221">
        <v>2.0</v>
      </c>
    </row>
    <row r="5497">
      <c r="A5497" s="221">
        <v>6242.0</v>
      </c>
      <c r="B5497" s="221">
        <v>37.0</v>
      </c>
      <c r="C5497" s="221">
        <v>17.0</v>
      </c>
    </row>
    <row r="5498">
      <c r="A5498" s="221">
        <v>6242.0</v>
      </c>
      <c r="B5498" s="221">
        <v>39.0</v>
      </c>
      <c r="C5498" s="221">
        <v>1.0</v>
      </c>
    </row>
    <row r="5499">
      <c r="A5499" s="221">
        <v>6243.0</v>
      </c>
      <c r="B5499" s="221">
        <v>34.0</v>
      </c>
      <c r="C5499" s="221">
        <v>55.0</v>
      </c>
    </row>
    <row r="5500">
      <c r="A5500" s="221">
        <v>6243.0</v>
      </c>
      <c r="B5500" s="221">
        <v>36.0</v>
      </c>
      <c r="C5500" s="221">
        <v>2.0</v>
      </c>
    </row>
    <row r="5501">
      <c r="A5501" s="221">
        <v>6243.0</v>
      </c>
      <c r="B5501" s="221">
        <v>37.0</v>
      </c>
      <c r="C5501" s="221">
        <v>17.0</v>
      </c>
    </row>
    <row r="5502">
      <c r="A5502" s="221">
        <v>6243.0</v>
      </c>
      <c r="B5502" s="221">
        <v>39.0</v>
      </c>
      <c r="C5502" s="221">
        <v>1.0</v>
      </c>
    </row>
    <row r="5503">
      <c r="A5503" s="221">
        <v>6244.0</v>
      </c>
      <c r="B5503" s="221">
        <v>34.0</v>
      </c>
      <c r="C5503" s="221">
        <v>55.0</v>
      </c>
    </row>
    <row r="5504">
      <c r="A5504" s="221">
        <v>6244.0</v>
      </c>
      <c r="B5504" s="221">
        <v>36.0</v>
      </c>
      <c r="C5504" s="221">
        <v>2.0</v>
      </c>
    </row>
    <row r="5505">
      <c r="A5505" s="221">
        <v>6244.0</v>
      </c>
      <c r="B5505" s="221">
        <v>37.0</v>
      </c>
      <c r="C5505" s="221">
        <v>17.0</v>
      </c>
    </row>
    <row r="5506">
      <c r="A5506" s="221">
        <v>6244.0</v>
      </c>
      <c r="B5506" s="221">
        <v>39.0</v>
      </c>
      <c r="C5506" s="221">
        <v>1.0</v>
      </c>
    </row>
    <row r="5507">
      <c r="A5507" s="221">
        <v>6251.0</v>
      </c>
      <c r="B5507" s="221">
        <v>34.0</v>
      </c>
      <c r="C5507" s="221">
        <v>55.0</v>
      </c>
    </row>
    <row r="5508">
      <c r="A5508" s="221">
        <v>6251.0</v>
      </c>
      <c r="B5508" s="221">
        <v>36.0</v>
      </c>
      <c r="C5508" s="221">
        <v>2.0</v>
      </c>
    </row>
    <row r="5509">
      <c r="A5509" s="221">
        <v>6251.0</v>
      </c>
      <c r="B5509" s="221">
        <v>37.0</v>
      </c>
      <c r="C5509" s="221">
        <v>17.0</v>
      </c>
    </row>
    <row r="5510">
      <c r="A5510" s="221">
        <v>6252.0</v>
      </c>
      <c r="B5510" s="221">
        <v>34.0</v>
      </c>
      <c r="C5510" s="221">
        <v>55.0</v>
      </c>
    </row>
    <row r="5511">
      <c r="A5511" s="221">
        <v>6252.0</v>
      </c>
      <c r="B5511" s="221">
        <v>36.0</v>
      </c>
      <c r="C5511" s="221">
        <v>2.0</v>
      </c>
    </row>
    <row r="5512">
      <c r="A5512" s="221">
        <v>6252.0</v>
      </c>
      <c r="B5512" s="221">
        <v>37.0</v>
      </c>
      <c r="C5512" s="221">
        <v>17.0</v>
      </c>
    </row>
    <row r="5513">
      <c r="A5513" s="221">
        <v>6257.0</v>
      </c>
      <c r="B5513" s="221">
        <v>34.0</v>
      </c>
      <c r="C5513" s="221">
        <v>55.0</v>
      </c>
    </row>
    <row r="5514">
      <c r="A5514" s="221">
        <v>6257.0</v>
      </c>
      <c r="B5514" s="221">
        <v>36.0</v>
      </c>
      <c r="C5514" s="221">
        <v>2.0</v>
      </c>
    </row>
    <row r="5515">
      <c r="A5515" s="221">
        <v>6257.0</v>
      </c>
      <c r="B5515" s="221">
        <v>37.0</v>
      </c>
      <c r="C5515" s="221">
        <v>17.0</v>
      </c>
    </row>
    <row r="5516">
      <c r="A5516" s="221">
        <v>6258.0</v>
      </c>
      <c r="B5516" s="221">
        <v>34.0</v>
      </c>
      <c r="C5516" s="221">
        <v>55.0</v>
      </c>
    </row>
    <row r="5517">
      <c r="A5517" s="221">
        <v>6258.0</v>
      </c>
      <c r="B5517" s="221">
        <v>36.0</v>
      </c>
      <c r="C5517" s="221">
        <v>2.0</v>
      </c>
    </row>
    <row r="5518">
      <c r="A5518" s="221">
        <v>6258.0</v>
      </c>
      <c r="B5518" s="221">
        <v>37.0</v>
      </c>
      <c r="C5518" s="221">
        <v>17.0</v>
      </c>
    </row>
    <row r="5519">
      <c r="A5519" s="221">
        <v>6259.0</v>
      </c>
      <c r="B5519" s="221">
        <v>34.0</v>
      </c>
      <c r="C5519" s="221">
        <v>55.0</v>
      </c>
    </row>
    <row r="5520">
      <c r="A5520" s="221">
        <v>6259.0</v>
      </c>
      <c r="B5520" s="221">
        <v>36.0</v>
      </c>
      <c r="C5520" s="221">
        <v>2.0</v>
      </c>
    </row>
    <row r="5521">
      <c r="A5521" s="221">
        <v>6259.0</v>
      </c>
      <c r="B5521" s="221">
        <v>37.0</v>
      </c>
      <c r="C5521" s="221">
        <v>17.0</v>
      </c>
    </row>
    <row r="5522">
      <c r="A5522" s="221">
        <v>6260.0</v>
      </c>
      <c r="B5522" s="221">
        <v>34.0</v>
      </c>
      <c r="C5522" s="221">
        <v>55.0</v>
      </c>
    </row>
    <row r="5523">
      <c r="A5523" s="221">
        <v>6260.0</v>
      </c>
      <c r="B5523" s="221">
        <v>36.0</v>
      </c>
      <c r="C5523" s="221">
        <v>2.0</v>
      </c>
    </row>
    <row r="5524">
      <c r="A5524" s="221">
        <v>6260.0</v>
      </c>
      <c r="B5524" s="221">
        <v>37.0</v>
      </c>
      <c r="C5524" s="221">
        <v>17.0</v>
      </c>
    </row>
    <row r="5525">
      <c r="A5525" s="221">
        <v>6267.0</v>
      </c>
      <c r="B5525" s="221">
        <v>34.0</v>
      </c>
      <c r="C5525" s="221">
        <v>55.0</v>
      </c>
    </row>
    <row r="5526">
      <c r="A5526" s="221">
        <v>6267.0</v>
      </c>
      <c r="B5526" s="221">
        <v>37.0</v>
      </c>
      <c r="C5526" s="221">
        <v>94.0</v>
      </c>
    </row>
    <row r="5527">
      <c r="A5527" s="221">
        <v>6267.0</v>
      </c>
      <c r="B5527" s="221">
        <v>38.0</v>
      </c>
      <c r="C5527" s="221">
        <v>5.0</v>
      </c>
    </row>
    <row r="5528">
      <c r="A5528" s="221">
        <v>6268.0</v>
      </c>
      <c r="B5528" s="221">
        <v>34.0</v>
      </c>
      <c r="C5528" s="221">
        <v>55.0</v>
      </c>
    </row>
    <row r="5529">
      <c r="A5529" s="221">
        <v>6268.0</v>
      </c>
      <c r="B5529" s="221">
        <v>37.0</v>
      </c>
      <c r="C5529" s="221">
        <v>94.0</v>
      </c>
    </row>
    <row r="5530">
      <c r="A5530" s="221">
        <v>6268.0</v>
      </c>
      <c r="B5530" s="221">
        <v>38.0</v>
      </c>
      <c r="C5530" s="221">
        <v>5.0</v>
      </c>
    </row>
    <row r="5531">
      <c r="A5531" s="221">
        <v>6275.0</v>
      </c>
      <c r="B5531" s="221">
        <v>34.0</v>
      </c>
      <c r="C5531" s="221">
        <v>55.0</v>
      </c>
    </row>
    <row r="5532">
      <c r="A5532" s="221">
        <v>6275.0</v>
      </c>
      <c r="B5532" s="221">
        <v>36.0</v>
      </c>
      <c r="C5532" s="221">
        <v>2.0</v>
      </c>
    </row>
    <row r="5533">
      <c r="A5533" s="221">
        <v>6275.0</v>
      </c>
      <c r="B5533" s="221">
        <v>37.0</v>
      </c>
      <c r="C5533" s="221">
        <v>17.0</v>
      </c>
    </row>
    <row r="5534">
      <c r="A5534" s="221">
        <v>6276.0</v>
      </c>
      <c r="B5534" s="221">
        <v>34.0</v>
      </c>
      <c r="C5534" s="221">
        <v>55.0</v>
      </c>
    </row>
    <row r="5535">
      <c r="A5535" s="221">
        <v>6276.0</v>
      </c>
      <c r="B5535" s="221">
        <v>36.0</v>
      </c>
      <c r="C5535" s="221">
        <v>2.0</v>
      </c>
    </row>
    <row r="5536">
      <c r="A5536" s="221">
        <v>6276.0</v>
      </c>
      <c r="B5536" s="221">
        <v>37.0</v>
      </c>
      <c r="C5536" s="221">
        <v>17.0</v>
      </c>
    </row>
    <row r="5537">
      <c r="A5537" s="221">
        <v>6283.0</v>
      </c>
      <c r="B5537" s="221">
        <v>34.0</v>
      </c>
      <c r="C5537" s="221">
        <v>55.0</v>
      </c>
    </row>
    <row r="5538">
      <c r="A5538" s="221">
        <v>6283.0</v>
      </c>
      <c r="B5538" s="221">
        <v>36.0</v>
      </c>
      <c r="C5538" s="221">
        <v>2.0</v>
      </c>
    </row>
    <row r="5539">
      <c r="A5539" s="221">
        <v>6283.0</v>
      </c>
      <c r="B5539" s="221">
        <v>37.0</v>
      </c>
      <c r="C5539" s="221">
        <v>17.0</v>
      </c>
    </row>
    <row r="5540">
      <c r="A5540" s="221">
        <v>6284.0</v>
      </c>
      <c r="B5540" s="221">
        <v>34.0</v>
      </c>
      <c r="C5540" s="221">
        <v>55.0</v>
      </c>
    </row>
    <row r="5541">
      <c r="A5541" s="221">
        <v>6284.0</v>
      </c>
      <c r="B5541" s="221">
        <v>36.0</v>
      </c>
      <c r="C5541" s="221">
        <v>2.0</v>
      </c>
    </row>
    <row r="5542">
      <c r="A5542" s="221">
        <v>6284.0</v>
      </c>
      <c r="B5542" s="221">
        <v>37.0</v>
      </c>
      <c r="C5542" s="221">
        <v>17.0</v>
      </c>
    </row>
    <row r="5543">
      <c r="A5543" s="221">
        <v>6285.0</v>
      </c>
      <c r="B5543" s="221">
        <v>34.0</v>
      </c>
      <c r="C5543" s="221">
        <v>55.0</v>
      </c>
    </row>
    <row r="5544">
      <c r="A5544" s="221">
        <v>6285.0</v>
      </c>
      <c r="B5544" s="221">
        <v>37.0</v>
      </c>
      <c r="C5544" s="221">
        <v>94.0</v>
      </c>
    </row>
    <row r="5545">
      <c r="A5545" s="221">
        <v>6285.0</v>
      </c>
      <c r="B5545" s="221">
        <v>38.0</v>
      </c>
      <c r="C5545" s="221">
        <v>5.0</v>
      </c>
    </row>
    <row r="5546">
      <c r="A5546" s="221">
        <v>6286.0</v>
      </c>
      <c r="B5546" s="221">
        <v>34.0</v>
      </c>
      <c r="C5546" s="221">
        <v>55.0</v>
      </c>
    </row>
    <row r="5547">
      <c r="A5547" s="221">
        <v>6286.0</v>
      </c>
      <c r="B5547" s="221">
        <v>37.0</v>
      </c>
      <c r="C5547" s="221">
        <v>94.0</v>
      </c>
    </row>
    <row r="5548">
      <c r="A5548" s="221">
        <v>6286.0</v>
      </c>
      <c r="B5548" s="221">
        <v>38.0</v>
      </c>
      <c r="C5548" s="221">
        <v>5.0</v>
      </c>
    </row>
    <row r="5549">
      <c r="A5549" s="221">
        <v>6289.0</v>
      </c>
      <c r="B5549" s="221">
        <v>34.0</v>
      </c>
      <c r="C5549" s="221">
        <v>55.0</v>
      </c>
    </row>
    <row r="5550">
      <c r="A5550" s="221">
        <v>6289.0</v>
      </c>
      <c r="B5550" s="221">
        <v>36.0</v>
      </c>
      <c r="C5550" s="221">
        <v>2.0</v>
      </c>
    </row>
    <row r="5551">
      <c r="A5551" s="221">
        <v>6289.0</v>
      </c>
      <c r="B5551" s="221">
        <v>37.0</v>
      </c>
      <c r="C5551" s="221">
        <v>17.0</v>
      </c>
    </row>
    <row r="5552">
      <c r="A5552" s="221">
        <v>6290.0</v>
      </c>
      <c r="B5552" s="221">
        <v>34.0</v>
      </c>
      <c r="C5552" s="221">
        <v>55.0</v>
      </c>
    </row>
    <row r="5553">
      <c r="A5553" s="221">
        <v>6290.0</v>
      </c>
      <c r="B5553" s="221">
        <v>36.0</v>
      </c>
      <c r="C5553" s="221">
        <v>2.0</v>
      </c>
    </row>
    <row r="5554">
      <c r="A5554" s="221">
        <v>6290.0</v>
      </c>
      <c r="B5554" s="221">
        <v>37.0</v>
      </c>
      <c r="C5554" s="221">
        <v>17.0</v>
      </c>
    </row>
    <row r="5555">
      <c r="A5555" s="221">
        <v>6291.0</v>
      </c>
      <c r="B5555" s="221">
        <v>34.0</v>
      </c>
      <c r="C5555" s="221">
        <v>55.0</v>
      </c>
    </row>
    <row r="5556">
      <c r="A5556" s="221">
        <v>6291.0</v>
      </c>
      <c r="B5556" s="221">
        <v>36.0</v>
      </c>
      <c r="C5556" s="221">
        <v>2.0</v>
      </c>
    </row>
    <row r="5557">
      <c r="A5557" s="221">
        <v>6291.0</v>
      </c>
      <c r="B5557" s="221">
        <v>37.0</v>
      </c>
      <c r="C5557" s="221">
        <v>17.0</v>
      </c>
    </row>
    <row r="5558">
      <c r="A5558" s="221">
        <v>6291.0</v>
      </c>
      <c r="B5558" s="221">
        <v>39.0</v>
      </c>
      <c r="C5558" s="221">
        <v>1.0</v>
      </c>
    </row>
    <row r="5559">
      <c r="A5559" s="221">
        <v>6292.0</v>
      </c>
      <c r="B5559" s="221">
        <v>34.0</v>
      </c>
      <c r="C5559" s="221">
        <v>55.0</v>
      </c>
    </row>
    <row r="5560">
      <c r="A5560" s="221">
        <v>6292.0</v>
      </c>
      <c r="B5560" s="221">
        <v>36.0</v>
      </c>
      <c r="C5560" s="221">
        <v>2.0</v>
      </c>
    </row>
    <row r="5561">
      <c r="A5561" s="221">
        <v>6292.0</v>
      </c>
      <c r="B5561" s="221">
        <v>37.0</v>
      </c>
      <c r="C5561" s="221">
        <v>17.0</v>
      </c>
    </row>
    <row r="5562">
      <c r="A5562" s="221">
        <v>6292.0</v>
      </c>
      <c r="B5562" s="221">
        <v>39.0</v>
      </c>
      <c r="C5562" s="221">
        <v>1.0</v>
      </c>
    </row>
    <row r="5563">
      <c r="A5563" s="221">
        <v>6293.0</v>
      </c>
      <c r="B5563" s="221">
        <v>34.0</v>
      </c>
      <c r="C5563" s="221">
        <v>186.0</v>
      </c>
    </row>
    <row r="5564">
      <c r="A5564" s="221">
        <v>6293.0</v>
      </c>
      <c r="B5564" s="221">
        <v>35.0</v>
      </c>
      <c r="C5564" s="221">
        <v>35.0</v>
      </c>
    </row>
    <row r="5565">
      <c r="A5565" s="221">
        <v>6293.0</v>
      </c>
      <c r="B5565" s="221">
        <v>36.0</v>
      </c>
      <c r="C5565" s="221">
        <v>66.0</v>
      </c>
    </row>
    <row r="5566">
      <c r="A5566" s="221">
        <v>6293.0</v>
      </c>
      <c r="B5566" s="221">
        <v>39.0</v>
      </c>
      <c r="C5566" s="221">
        <v>1.0</v>
      </c>
    </row>
    <row r="5567">
      <c r="A5567" s="221">
        <v>6294.0</v>
      </c>
      <c r="B5567" s="221">
        <v>34.0</v>
      </c>
      <c r="C5567" s="221">
        <v>186.0</v>
      </c>
    </row>
    <row r="5568">
      <c r="A5568" s="221">
        <v>6294.0</v>
      </c>
      <c r="B5568" s="221">
        <v>35.0</v>
      </c>
      <c r="C5568" s="221">
        <v>35.0</v>
      </c>
    </row>
    <row r="5569">
      <c r="A5569" s="221">
        <v>6294.0</v>
      </c>
      <c r="B5569" s="221">
        <v>36.0</v>
      </c>
      <c r="C5569" s="221">
        <v>66.0</v>
      </c>
    </row>
    <row r="5570">
      <c r="A5570" s="221">
        <v>6294.0</v>
      </c>
      <c r="B5570" s="221">
        <v>39.0</v>
      </c>
      <c r="C5570" s="221">
        <v>1.0</v>
      </c>
    </row>
    <row r="5571">
      <c r="A5571" s="221">
        <v>6295.0</v>
      </c>
      <c r="B5571" s="221">
        <v>34.0</v>
      </c>
      <c r="C5571" s="221">
        <v>186.0</v>
      </c>
    </row>
    <row r="5572">
      <c r="A5572" s="221">
        <v>6295.0</v>
      </c>
      <c r="B5572" s="221">
        <v>35.0</v>
      </c>
      <c r="C5572" s="221">
        <v>35.0</v>
      </c>
    </row>
    <row r="5573">
      <c r="A5573" s="221">
        <v>6295.0</v>
      </c>
      <c r="B5573" s="221">
        <v>36.0</v>
      </c>
      <c r="C5573" s="221">
        <v>66.0</v>
      </c>
    </row>
    <row r="5574">
      <c r="A5574" s="221">
        <v>6295.0</v>
      </c>
      <c r="B5574" s="221">
        <v>39.0</v>
      </c>
      <c r="C5574" s="221">
        <v>1.0</v>
      </c>
    </row>
    <row r="5575">
      <c r="A5575" s="221">
        <v>6296.0</v>
      </c>
      <c r="B5575" s="221">
        <v>34.0</v>
      </c>
      <c r="C5575" s="221">
        <v>186.0</v>
      </c>
    </row>
    <row r="5576">
      <c r="A5576" s="221">
        <v>6296.0</v>
      </c>
      <c r="B5576" s="221">
        <v>35.0</v>
      </c>
      <c r="C5576" s="221">
        <v>35.0</v>
      </c>
    </row>
    <row r="5577">
      <c r="A5577" s="221">
        <v>6296.0</v>
      </c>
      <c r="B5577" s="221">
        <v>36.0</v>
      </c>
      <c r="C5577" s="221">
        <v>66.0</v>
      </c>
    </row>
    <row r="5578">
      <c r="A5578" s="221">
        <v>6296.0</v>
      </c>
      <c r="B5578" s="221">
        <v>39.0</v>
      </c>
      <c r="C5578" s="221">
        <v>1.0</v>
      </c>
    </row>
    <row r="5579">
      <c r="A5579" s="221">
        <v>6309.0</v>
      </c>
      <c r="B5579" s="221">
        <v>35.0</v>
      </c>
      <c r="C5579" s="221">
        <v>126.0</v>
      </c>
    </row>
    <row r="5580">
      <c r="A5580" s="221">
        <v>6309.0</v>
      </c>
      <c r="B5580" s="221">
        <v>37.0</v>
      </c>
      <c r="C5580" s="221">
        <v>2.0</v>
      </c>
    </row>
    <row r="5581">
      <c r="A5581" s="221">
        <v>6310.0</v>
      </c>
      <c r="B5581" s="221">
        <v>35.0</v>
      </c>
      <c r="C5581" s="221">
        <v>126.0</v>
      </c>
    </row>
    <row r="5582">
      <c r="A5582" s="221">
        <v>6310.0</v>
      </c>
      <c r="B5582" s="221">
        <v>37.0</v>
      </c>
      <c r="C5582" s="221">
        <v>2.0</v>
      </c>
    </row>
    <row r="5583">
      <c r="A5583" s="221">
        <v>6311.0</v>
      </c>
      <c r="B5583" s="221">
        <v>35.0</v>
      </c>
      <c r="C5583" s="221">
        <v>126.0</v>
      </c>
    </row>
    <row r="5584">
      <c r="A5584" s="221">
        <v>6311.0</v>
      </c>
      <c r="B5584" s="221">
        <v>37.0</v>
      </c>
      <c r="C5584" s="221">
        <v>2.0</v>
      </c>
    </row>
    <row r="5585">
      <c r="A5585" s="221">
        <v>6312.0</v>
      </c>
      <c r="B5585" s="221">
        <v>35.0</v>
      </c>
      <c r="C5585" s="221">
        <v>126.0</v>
      </c>
    </row>
    <row r="5586">
      <c r="A5586" s="221">
        <v>6312.0</v>
      </c>
      <c r="B5586" s="221">
        <v>37.0</v>
      </c>
      <c r="C5586" s="221">
        <v>2.0</v>
      </c>
    </row>
    <row r="5587">
      <c r="A5587" s="221">
        <v>6321.0</v>
      </c>
      <c r="B5587" s="221">
        <v>34.0</v>
      </c>
      <c r="C5587" s="221">
        <v>74.0</v>
      </c>
    </row>
    <row r="5588">
      <c r="A5588" s="221">
        <v>6321.0</v>
      </c>
      <c r="B5588" s="221">
        <v>35.0</v>
      </c>
      <c r="C5588" s="221">
        <v>187.0</v>
      </c>
    </row>
    <row r="5589">
      <c r="A5589" s="221">
        <v>6321.0</v>
      </c>
      <c r="B5589" s="221">
        <v>36.0</v>
      </c>
      <c r="C5589" s="221">
        <v>32.0</v>
      </c>
    </row>
    <row r="5590">
      <c r="A5590" s="221">
        <v>6321.0</v>
      </c>
      <c r="B5590" s="221">
        <v>37.0</v>
      </c>
      <c r="C5590" s="221">
        <v>1.0</v>
      </c>
    </row>
    <row r="5591">
      <c r="A5591" s="221">
        <v>6322.0</v>
      </c>
      <c r="B5591" s="221">
        <v>34.0</v>
      </c>
      <c r="C5591" s="221">
        <v>74.0</v>
      </c>
    </row>
    <row r="5592">
      <c r="A5592" s="221">
        <v>6322.0</v>
      </c>
      <c r="B5592" s="221">
        <v>35.0</v>
      </c>
      <c r="C5592" s="221">
        <v>187.0</v>
      </c>
    </row>
    <row r="5593">
      <c r="A5593" s="221">
        <v>6322.0</v>
      </c>
      <c r="B5593" s="221">
        <v>36.0</v>
      </c>
      <c r="C5593" s="221">
        <v>32.0</v>
      </c>
    </row>
    <row r="5594">
      <c r="A5594" s="221">
        <v>6322.0</v>
      </c>
      <c r="B5594" s="221">
        <v>37.0</v>
      </c>
      <c r="C5594" s="221">
        <v>1.0</v>
      </c>
    </row>
    <row r="5595">
      <c r="A5595" s="221">
        <v>6323.0</v>
      </c>
      <c r="B5595" s="221">
        <v>34.0</v>
      </c>
      <c r="C5595" s="221">
        <v>74.0</v>
      </c>
    </row>
    <row r="5596">
      <c r="A5596" s="221">
        <v>6323.0</v>
      </c>
      <c r="B5596" s="221">
        <v>35.0</v>
      </c>
      <c r="C5596" s="221">
        <v>187.0</v>
      </c>
    </row>
    <row r="5597">
      <c r="A5597" s="221">
        <v>6323.0</v>
      </c>
      <c r="B5597" s="221">
        <v>36.0</v>
      </c>
      <c r="C5597" s="221">
        <v>32.0</v>
      </c>
    </row>
    <row r="5598">
      <c r="A5598" s="221">
        <v>6323.0</v>
      </c>
      <c r="B5598" s="221">
        <v>37.0</v>
      </c>
      <c r="C5598" s="221">
        <v>1.0</v>
      </c>
    </row>
    <row r="5599">
      <c r="A5599" s="221">
        <v>6324.0</v>
      </c>
      <c r="B5599" s="221">
        <v>34.0</v>
      </c>
      <c r="C5599" s="221">
        <v>74.0</v>
      </c>
    </row>
    <row r="5600">
      <c r="A5600" s="221">
        <v>6324.0</v>
      </c>
      <c r="B5600" s="221">
        <v>35.0</v>
      </c>
      <c r="C5600" s="221">
        <v>187.0</v>
      </c>
    </row>
    <row r="5601">
      <c r="A5601" s="221">
        <v>6324.0</v>
      </c>
      <c r="B5601" s="221">
        <v>36.0</v>
      </c>
      <c r="C5601" s="221">
        <v>32.0</v>
      </c>
    </row>
    <row r="5602">
      <c r="A5602" s="221">
        <v>6324.0</v>
      </c>
      <c r="B5602" s="221">
        <v>37.0</v>
      </c>
      <c r="C5602" s="221">
        <v>1.0</v>
      </c>
    </row>
    <row r="5603">
      <c r="A5603" s="221">
        <v>6325.0</v>
      </c>
      <c r="B5603" s="221">
        <v>34.0</v>
      </c>
      <c r="C5603" s="221">
        <v>242.0</v>
      </c>
    </row>
    <row r="5604">
      <c r="A5604" s="221">
        <v>6325.0</v>
      </c>
      <c r="B5604" s="221">
        <v>35.0</v>
      </c>
      <c r="C5604" s="221">
        <v>39.0</v>
      </c>
    </row>
    <row r="5605">
      <c r="A5605" s="221">
        <v>6325.0</v>
      </c>
      <c r="B5605" s="221">
        <v>36.0</v>
      </c>
      <c r="C5605" s="221">
        <v>166.0</v>
      </c>
    </row>
    <row r="5606">
      <c r="A5606" s="221">
        <v>6325.0</v>
      </c>
      <c r="B5606" s="221">
        <v>38.0</v>
      </c>
      <c r="C5606" s="221">
        <v>2.0</v>
      </c>
    </row>
    <row r="5607">
      <c r="A5607" s="221">
        <v>6326.0</v>
      </c>
      <c r="B5607" s="221">
        <v>34.0</v>
      </c>
      <c r="C5607" s="221">
        <v>242.0</v>
      </c>
    </row>
    <row r="5608">
      <c r="A5608" s="221">
        <v>6326.0</v>
      </c>
      <c r="B5608" s="221">
        <v>35.0</v>
      </c>
      <c r="C5608" s="221">
        <v>39.0</v>
      </c>
    </row>
    <row r="5609">
      <c r="A5609" s="221">
        <v>6326.0</v>
      </c>
      <c r="B5609" s="221">
        <v>36.0</v>
      </c>
      <c r="C5609" s="221">
        <v>166.0</v>
      </c>
    </row>
    <row r="5610">
      <c r="A5610" s="221">
        <v>6326.0</v>
      </c>
      <c r="B5610" s="221">
        <v>38.0</v>
      </c>
      <c r="C5610" s="221">
        <v>2.0</v>
      </c>
    </row>
    <row r="5611">
      <c r="A5611" s="221">
        <v>6327.0</v>
      </c>
      <c r="B5611" s="221">
        <v>34.0</v>
      </c>
      <c r="C5611" s="221">
        <v>242.0</v>
      </c>
    </row>
    <row r="5612">
      <c r="A5612" s="221">
        <v>6327.0</v>
      </c>
      <c r="B5612" s="221">
        <v>35.0</v>
      </c>
      <c r="C5612" s="221">
        <v>39.0</v>
      </c>
    </row>
    <row r="5613">
      <c r="A5613" s="221">
        <v>6327.0</v>
      </c>
      <c r="B5613" s="221">
        <v>36.0</v>
      </c>
      <c r="C5613" s="221">
        <v>166.0</v>
      </c>
    </row>
    <row r="5614">
      <c r="A5614" s="221">
        <v>6327.0</v>
      </c>
      <c r="B5614" s="221">
        <v>38.0</v>
      </c>
      <c r="C5614" s="221">
        <v>2.0</v>
      </c>
    </row>
    <row r="5615">
      <c r="A5615" s="221">
        <v>6328.0</v>
      </c>
      <c r="B5615" s="221">
        <v>34.0</v>
      </c>
      <c r="C5615" s="221">
        <v>242.0</v>
      </c>
    </row>
    <row r="5616">
      <c r="A5616" s="221">
        <v>6328.0</v>
      </c>
      <c r="B5616" s="221">
        <v>35.0</v>
      </c>
      <c r="C5616" s="221">
        <v>39.0</v>
      </c>
    </row>
    <row r="5617">
      <c r="A5617" s="221">
        <v>6328.0</v>
      </c>
      <c r="B5617" s="221">
        <v>36.0</v>
      </c>
      <c r="C5617" s="221">
        <v>166.0</v>
      </c>
    </row>
    <row r="5618">
      <c r="A5618" s="221">
        <v>6328.0</v>
      </c>
      <c r="B5618" s="221">
        <v>38.0</v>
      </c>
      <c r="C5618" s="221">
        <v>2.0</v>
      </c>
    </row>
    <row r="5619">
      <c r="A5619" s="221">
        <v>6437.0</v>
      </c>
      <c r="B5619" s="221">
        <v>34.0</v>
      </c>
      <c r="C5619" s="221">
        <v>597.0</v>
      </c>
    </row>
    <row r="5620">
      <c r="A5620" s="221">
        <v>6437.0</v>
      </c>
      <c r="B5620" s="221">
        <v>35.0</v>
      </c>
      <c r="C5620" s="221">
        <v>216.0</v>
      </c>
    </row>
    <row r="5621">
      <c r="A5621" s="221">
        <v>6437.0</v>
      </c>
      <c r="B5621" s="221">
        <v>36.0</v>
      </c>
      <c r="C5621" s="221">
        <v>51.0</v>
      </c>
    </row>
    <row r="5622">
      <c r="A5622" s="221">
        <v>6439.0</v>
      </c>
      <c r="B5622" s="221">
        <v>34.0</v>
      </c>
      <c r="C5622" s="221">
        <v>597.0</v>
      </c>
    </row>
    <row r="5623">
      <c r="A5623" s="221">
        <v>6439.0</v>
      </c>
      <c r="B5623" s="221">
        <v>35.0</v>
      </c>
      <c r="C5623" s="221">
        <v>216.0</v>
      </c>
    </row>
    <row r="5624">
      <c r="A5624" s="221">
        <v>6439.0</v>
      </c>
      <c r="B5624" s="221">
        <v>36.0</v>
      </c>
      <c r="C5624" s="221">
        <v>51.0</v>
      </c>
    </row>
    <row r="5625">
      <c r="A5625" s="221">
        <v>6441.0</v>
      </c>
      <c r="B5625" s="221">
        <v>34.0</v>
      </c>
      <c r="C5625" s="221">
        <v>597.0</v>
      </c>
    </row>
    <row r="5626">
      <c r="A5626" s="221">
        <v>6441.0</v>
      </c>
      <c r="B5626" s="221">
        <v>35.0</v>
      </c>
      <c r="C5626" s="221">
        <v>216.0</v>
      </c>
    </row>
    <row r="5627">
      <c r="A5627" s="221">
        <v>6441.0</v>
      </c>
      <c r="B5627" s="221">
        <v>36.0</v>
      </c>
      <c r="C5627" s="221">
        <v>51.0</v>
      </c>
    </row>
    <row r="5628">
      <c r="A5628" s="221">
        <v>6443.0</v>
      </c>
      <c r="B5628" s="221">
        <v>34.0</v>
      </c>
      <c r="C5628" s="221">
        <v>597.0</v>
      </c>
    </row>
    <row r="5629">
      <c r="A5629" s="221">
        <v>6443.0</v>
      </c>
      <c r="B5629" s="221">
        <v>35.0</v>
      </c>
      <c r="C5629" s="221">
        <v>216.0</v>
      </c>
    </row>
    <row r="5630">
      <c r="A5630" s="221">
        <v>6443.0</v>
      </c>
      <c r="B5630" s="221">
        <v>36.0</v>
      </c>
      <c r="C5630" s="221">
        <v>51.0</v>
      </c>
    </row>
    <row r="5631">
      <c r="A5631" s="221">
        <v>6485.0</v>
      </c>
      <c r="B5631" s="221">
        <v>34.0</v>
      </c>
      <c r="C5631" s="221">
        <v>206.0</v>
      </c>
    </row>
    <row r="5632">
      <c r="A5632" s="221">
        <v>6485.0</v>
      </c>
      <c r="B5632" s="221">
        <v>35.0</v>
      </c>
      <c r="C5632" s="221">
        <v>274.0</v>
      </c>
    </row>
    <row r="5633">
      <c r="A5633" s="221">
        <v>6485.0</v>
      </c>
      <c r="B5633" s="221">
        <v>36.0</v>
      </c>
      <c r="C5633" s="221">
        <v>23.0</v>
      </c>
    </row>
    <row r="5634">
      <c r="A5634" s="221">
        <v>6485.0</v>
      </c>
      <c r="B5634" s="221">
        <v>37.0</v>
      </c>
      <c r="C5634" s="221">
        <v>2.0</v>
      </c>
    </row>
    <row r="5635">
      <c r="A5635" s="221">
        <v>6485.0</v>
      </c>
      <c r="B5635" s="221">
        <v>38.0</v>
      </c>
      <c r="C5635" s="221">
        <v>1.0</v>
      </c>
    </row>
    <row r="5636">
      <c r="A5636" s="221">
        <v>6487.0</v>
      </c>
      <c r="B5636" s="221">
        <v>34.0</v>
      </c>
      <c r="C5636" s="221">
        <v>206.0</v>
      </c>
    </row>
    <row r="5637">
      <c r="A5637" s="221">
        <v>6487.0</v>
      </c>
      <c r="B5637" s="221">
        <v>35.0</v>
      </c>
      <c r="C5637" s="221">
        <v>274.0</v>
      </c>
    </row>
    <row r="5638">
      <c r="A5638" s="221">
        <v>6487.0</v>
      </c>
      <c r="B5638" s="221">
        <v>36.0</v>
      </c>
      <c r="C5638" s="221">
        <v>23.0</v>
      </c>
    </row>
    <row r="5639">
      <c r="A5639" s="221">
        <v>6487.0</v>
      </c>
      <c r="B5639" s="221">
        <v>37.0</v>
      </c>
      <c r="C5639" s="221">
        <v>2.0</v>
      </c>
    </row>
    <row r="5640">
      <c r="A5640" s="221">
        <v>6487.0</v>
      </c>
      <c r="B5640" s="221">
        <v>38.0</v>
      </c>
      <c r="C5640" s="221">
        <v>1.0</v>
      </c>
    </row>
    <row r="5641">
      <c r="A5641" s="221">
        <v>6489.0</v>
      </c>
      <c r="B5641" s="221">
        <v>34.0</v>
      </c>
      <c r="C5641" s="221">
        <v>206.0</v>
      </c>
    </row>
    <row r="5642">
      <c r="A5642" s="221">
        <v>6489.0</v>
      </c>
      <c r="B5642" s="221">
        <v>35.0</v>
      </c>
      <c r="C5642" s="221">
        <v>274.0</v>
      </c>
    </row>
    <row r="5643">
      <c r="A5643" s="221">
        <v>6489.0</v>
      </c>
      <c r="B5643" s="221">
        <v>36.0</v>
      </c>
      <c r="C5643" s="221">
        <v>23.0</v>
      </c>
    </row>
    <row r="5644">
      <c r="A5644" s="221">
        <v>6489.0</v>
      </c>
      <c r="B5644" s="221">
        <v>37.0</v>
      </c>
      <c r="C5644" s="221">
        <v>2.0</v>
      </c>
    </row>
    <row r="5645">
      <c r="A5645" s="221">
        <v>6489.0</v>
      </c>
      <c r="B5645" s="221">
        <v>38.0</v>
      </c>
      <c r="C5645" s="221">
        <v>1.0</v>
      </c>
    </row>
    <row r="5646">
      <c r="A5646" s="221">
        <v>6491.0</v>
      </c>
      <c r="B5646" s="221">
        <v>34.0</v>
      </c>
      <c r="C5646" s="221">
        <v>206.0</v>
      </c>
    </row>
    <row r="5647">
      <c r="A5647" s="221">
        <v>6491.0</v>
      </c>
      <c r="B5647" s="221">
        <v>35.0</v>
      </c>
      <c r="C5647" s="221">
        <v>274.0</v>
      </c>
    </row>
    <row r="5648">
      <c r="A5648" s="221">
        <v>6491.0</v>
      </c>
      <c r="B5648" s="221">
        <v>36.0</v>
      </c>
      <c r="C5648" s="221">
        <v>23.0</v>
      </c>
    </row>
    <row r="5649">
      <c r="A5649" s="221">
        <v>6491.0</v>
      </c>
      <c r="B5649" s="221">
        <v>37.0</v>
      </c>
      <c r="C5649" s="221">
        <v>2.0</v>
      </c>
    </row>
    <row r="5650">
      <c r="A5650" s="221">
        <v>6491.0</v>
      </c>
      <c r="B5650" s="221">
        <v>38.0</v>
      </c>
      <c r="C5650" s="221">
        <v>1.0</v>
      </c>
    </row>
    <row r="5651">
      <c r="A5651" s="221">
        <v>6525.0</v>
      </c>
      <c r="B5651" s="221">
        <v>34.0</v>
      </c>
      <c r="C5651" s="221">
        <v>248.0</v>
      </c>
    </row>
    <row r="5652">
      <c r="A5652" s="221">
        <v>6525.0</v>
      </c>
      <c r="B5652" s="221">
        <v>36.0</v>
      </c>
      <c r="C5652" s="221">
        <v>15.0</v>
      </c>
    </row>
    <row r="5653">
      <c r="A5653" s="221">
        <v>6527.0</v>
      </c>
      <c r="B5653" s="221">
        <v>34.0</v>
      </c>
      <c r="C5653" s="221">
        <v>248.0</v>
      </c>
    </row>
    <row r="5654">
      <c r="A5654" s="221">
        <v>6527.0</v>
      </c>
      <c r="B5654" s="221">
        <v>36.0</v>
      </c>
      <c r="C5654" s="221">
        <v>15.0</v>
      </c>
    </row>
    <row r="5655">
      <c r="A5655" s="221">
        <v>6529.0</v>
      </c>
      <c r="B5655" s="221">
        <v>34.0</v>
      </c>
      <c r="C5655" s="221">
        <v>248.0</v>
      </c>
    </row>
    <row r="5656">
      <c r="A5656" s="221">
        <v>6529.0</v>
      </c>
      <c r="B5656" s="221">
        <v>36.0</v>
      </c>
      <c r="C5656" s="221">
        <v>15.0</v>
      </c>
    </row>
    <row r="5657">
      <c r="A5657" s="221">
        <v>6531.0</v>
      </c>
      <c r="B5657" s="221">
        <v>34.0</v>
      </c>
      <c r="C5657" s="221">
        <v>248.0</v>
      </c>
    </row>
    <row r="5658">
      <c r="A5658" s="221">
        <v>6531.0</v>
      </c>
      <c r="B5658" s="221">
        <v>36.0</v>
      </c>
      <c r="C5658" s="221">
        <v>15.0</v>
      </c>
    </row>
    <row r="5659">
      <c r="A5659" s="221">
        <v>6567.0</v>
      </c>
      <c r="B5659" s="221">
        <v>34.0</v>
      </c>
      <c r="C5659" s="221">
        <v>500.0</v>
      </c>
    </row>
    <row r="5660">
      <c r="A5660" s="221">
        <v>6569.0</v>
      </c>
      <c r="B5660" s="221">
        <v>34.0</v>
      </c>
      <c r="C5660" s="221">
        <v>500.0</v>
      </c>
    </row>
    <row r="5661">
      <c r="A5661" s="221">
        <v>6571.0</v>
      </c>
      <c r="B5661" s="221">
        <v>34.0</v>
      </c>
      <c r="C5661" s="221">
        <v>500.0</v>
      </c>
    </row>
    <row r="5662">
      <c r="A5662" s="221">
        <v>6573.0</v>
      </c>
      <c r="B5662" s="221">
        <v>34.0</v>
      </c>
      <c r="C5662" s="221">
        <v>500.0</v>
      </c>
    </row>
    <row r="5663">
      <c r="A5663" s="221">
        <v>6631.0</v>
      </c>
      <c r="B5663" s="221">
        <v>34.0</v>
      </c>
      <c r="C5663" s="221">
        <v>784.0</v>
      </c>
    </row>
    <row r="5664">
      <c r="A5664" s="221">
        <v>6631.0</v>
      </c>
      <c r="B5664" s="221">
        <v>35.0</v>
      </c>
      <c r="C5664" s="221">
        <v>2.0</v>
      </c>
    </row>
    <row r="5665">
      <c r="A5665" s="221">
        <v>6631.0</v>
      </c>
      <c r="B5665" s="221">
        <v>36.0</v>
      </c>
      <c r="C5665" s="221">
        <v>35.0</v>
      </c>
    </row>
    <row r="5666">
      <c r="A5666" s="221">
        <v>6631.0</v>
      </c>
      <c r="B5666" s="221">
        <v>37.0</v>
      </c>
      <c r="C5666" s="221">
        <v>6.0</v>
      </c>
    </row>
    <row r="5667">
      <c r="A5667" s="221">
        <v>6633.0</v>
      </c>
      <c r="B5667" s="221">
        <v>34.0</v>
      </c>
      <c r="C5667" s="221">
        <v>784.0</v>
      </c>
    </row>
    <row r="5668">
      <c r="A5668" s="221">
        <v>6633.0</v>
      </c>
      <c r="B5668" s="221">
        <v>35.0</v>
      </c>
      <c r="C5668" s="221">
        <v>2.0</v>
      </c>
    </row>
    <row r="5669">
      <c r="A5669" s="221">
        <v>6633.0</v>
      </c>
      <c r="B5669" s="221">
        <v>36.0</v>
      </c>
      <c r="C5669" s="221">
        <v>35.0</v>
      </c>
    </row>
    <row r="5670">
      <c r="A5670" s="221">
        <v>6633.0</v>
      </c>
      <c r="B5670" s="221">
        <v>37.0</v>
      </c>
      <c r="C5670" s="221">
        <v>6.0</v>
      </c>
    </row>
    <row r="5671">
      <c r="A5671" s="221">
        <v>6635.0</v>
      </c>
      <c r="B5671" s="221">
        <v>34.0</v>
      </c>
      <c r="C5671" s="221">
        <v>784.0</v>
      </c>
    </row>
    <row r="5672">
      <c r="A5672" s="221">
        <v>6635.0</v>
      </c>
      <c r="B5672" s="221">
        <v>35.0</v>
      </c>
      <c r="C5672" s="221">
        <v>2.0</v>
      </c>
    </row>
    <row r="5673">
      <c r="A5673" s="221">
        <v>6635.0</v>
      </c>
      <c r="B5673" s="221">
        <v>36.0</v>
      </c>
      <c r="C5673" s="221">
        <v>35.0</v>
      </c>
    </row>
    <row r="5674">
      <c r="A5674" s="221">
        <v>6635.0</v>
      </c>
      <c r="B5674" s="221">
        <v>37.0</v>
      </c>
      <c r="C5674" s="221">
        <v>6.0</v>
      </c>
    </row>
    <row r="5675">
      <c r="A5675" s="221">
        <v>6637.0</v>
      </c>
      <c r="B5675" s="221">
        <v>34.0</v>
      </c>
      <c r="C5675" s="221">
        <v>784.0</v>
      </c>
    </row>
    <row r="5676">
      <c r="A5676" s="221">
        <v>6637.0</v>
      </c>
      <c r="B5676" s="221">
        <v>35.0</v>
      </c>
      <c r="C5676" s="221">
        <v>2.0</v>
      </c>
    </row>
    <row r="5677">
      <c r="A5677" s="221">
        <v>6637.0</v>
      </c>
      <c r="B5677" s="221">
        <v>36.0</v>
      </c>
      <c r="C5677" s="221">
        <v>35.0</v>
      </c>
    </row>
    <row r="5678">
      <c r="A5678" s="221">
        <v>6637.0</v>
      </c>
      <c r="B5678" s="221">
        <v>37.0</v>
      </c>
      <c r="C5678" s="221">
        <v>6.0</v>
      </c>
    </row>
    <row r="5679">
      <c r="A5679" s="221">
        <v>6671.0</v>
      </c>
      <c r="B5679" s="221">
        <v>34.0</v>
      </c>
      <c r="C5679" s="221">
        <v>700.0</v>
      </c>
    </row>
    <row r="5680">
      <c r="A5680" s="221">
        <v>6671.0</v>
      </c>
      <c r="B5680" s="221">
        <v>35.0</v>
      </c>
      <c r="C5680" s="221">
        <v>521.0</v>
      </c>
    </row>
    <row r="5681">
      <c r="A5681" s="221">
        <v>6671.0</v>
      </c>
      <c r="B5681" s="221">
        <v>36.0</v>
      </c>
      <c r="C5681" s="221">
        <v>1.0</v>
      </c>
    </row>
    <row r="5682">
      <c r="A5682" s="221">
        <v>6671.0</v>
      </c>
      <c r="B5682" s="221">
        <v>37.0</v>
      </c>
      <c r="C5682" s="221">
        <v>3.0</v>
      </c>
    </row>
    <row r="5683">
      <c r="A5683" s="221">
        <v>6673.0</v>
      </c>
      <c r="B5683" s="221">
        <v>34.0</v>
      </c>
      <c r="C5683" s="221">
        <v>700.0</v>
      </c>
    </row>
    <row r="5684">
      <c r="A5684" s="221">
        <v>6673.0</v>
      </c>
      <c r="B5684" s="221">
        <v>35.0</v>
      </c>
      <c r="C5684" s="221">
        <v>521.0</v>
      </c>
    </row>
    <row r="5685">
      <c r="A5685" s="221">
        <v>6673.0</v>
      </c>
      <c r="B5685" s="221">
        <v>36.0</v>
      </c>
      <c r="C5685" s="221">
        <v>1.0</v>
      </c>
    </row>
    <row r="5686">
      <c r="A5686" s="221">
        <v>6673.0</v>
      </c>
      <c r="B5686" s="221">
        <v>37.0</v>
      </c>
      <c r="C5686" s="221">
        <v>3.0</v>
      </c>
    </row>
    <row r="5687">
      <c r="A5687" s="221">
        <v>6675.0</v>
      </c>
      <c r="B5687" s="221">
        <v>34.0</v>
      </c>
      <c r="C5687" s="221">
        <v>700.0</v>
      </c>
    </row>
    <row r="5688">
      <c r="A5688" s="221">
        <v>6675.0</v>
      </c>
      <c r="B5688" s="221">
        <v>35.0</v>
      </c>
      <c r="C5688" s="221">
        <v>521.0</v>
      </c>
    </row>
    <row r="5689">
      <c r="A5689" s="221">
        <v>6675.0</v>
      </c>
      <c r="B5689" s="221">
        <v>36.0</v>
      </c>
      <c r="C5689" s="221">
        <v>1.0</v>
      </c>
    </row>
    <row r="5690">
      <c r="A5690" s="221">
        <v>6675.0</v>
      </c>
      <c r="B5690" s="221">
        <v>37.0</v>
      </c>
      <c r="C5690" s="221">
        <v>3.0</v>
      </c>
    </row>
    <row r="5691">
      <c r="A5691" s="221">
        <v>6677.0</v>
      </c>
      <c r="B5691" s="221">
        <v>34.0</v>
      </c>
      <c r="C5691" s="221">
        <v>700.0</v>
      </c>
    </row>
    <row r="5692">
      <c r="A5692" s="221">
        <v>6677.0</v>
      </c>
      <c r="B5692" s="221">
        <v>35.0</v>
      </c>
      <c r="C5692" s="221">
        <v>521.0</v>
      </c>
    </row>
    <row r="5693">
      <c r="A5693" s="221">
        <v>6677.0</v>
      </c>
      <c r="B5693" s="221">
        <v>36.0</v>
      </c>
      <c r="C5693" s="221">
        <v>1.0</v>
      </c>
    </row>
    <row r="5694">
      <c r="A5694" s="221">
        <v>6677.0</v>
      </c>
      <c r="B5694" s="221">
        <v>37.0</v>
      </c>
      <c r="C5694" s="221">
        <v>3.0</v>
      </c>
    </row>
    <row r="5695">
      <c r="A5695" s="221">
        <v>6715.0</v>
      </c>
      <c r="B5695" s="221">
        <v>34.0</v>
      </c>
      <c r="C5695" s="221">
        <v>990.0</v>
      </c>
    </row>
    <row r="5696">
      <c r="A5696" s="221">
        <v>6715.0</v>
      </c>
      <c r="B5696" s="221">
        <v>35.0</v>
      </c>
      <c r="C5696" s="221">
        <v>364.0</v>
      </c>
    </row>
    <row r="5697">
      <c r="A5697" s="221">
        <v>6715.0</v>
      </c>
      <c r="B5697" s="221">
        <v>36.0</v>
      </c>
      <c r="C5697" s="221">
        <v>9.0</v>
      </c>
    </row>
    <row r="5698">
      <c r="A5698" s="221">
        <v>6715.0</v>
      </c>
      <c r="B5698" s="221">
        <v>37.0</v>
      </c>
      <c r="C5698" s="221">
        <v>2.0</v>
      </c>
    </row>
    <row r="5699">
      <c r="A5699" s="221">
        <v>6715.0</v>
      </c>
      <c r="B5699" s="221">
        <v>39.0</v>
      </c>
      <c r="C5699" s="221">
        <v>1.0</v>
      </c>
    </row>
    <row r="5700">
      <c r="A5700" s="221">
        <v>6717.0</v>
      </c>
      <c r="B5700" s="221">
        <v>34.0</v>
      </c>
      <c r="C5700" s="221">
        <v>990.0</v>
      </c>
    </row>
    <row r="5701">
      <c r="A5701" s="221">
        <v>6717.0</v>
      </c>
      <c r="B5701" s="221">
        <v>35.0</v>
      </c>
      <c r="C5701" s="221">
        <v>364.0</v>
      </c>
    </row>
    <row r="5702">
      <c r="A5702" s="221">
        <v>6717.0</v>
      </c>
      <c r="B5702" s="221">
        <v>36.0</v>
      </c>
      <c r="C5702" s="221">
        <v>9.0</v>
      </c>
    </row>
    <row r="5703">
      <c r="A5703" s="221">
        <v>6717.0</v>
      </c>
      <c r="B5703" s="221">
        <v>37.0</v>
      </c>
      <c r="C5703" s="221">
        <v>2.0</v>
      </c>
    </row>
    <row r="5704">
      <c r="A5704" s="221">
        <v>6717.0</v>
      </c>
      <c r="B5704" s="221">
        <v>39.0</v>
      </c>
      <c r="C5704" s="221">
        <v>1.0</v>
      </c>
    </row>
    <row r="5705">
      <c r="A5705" s="221">
        <v>6719.0</v>
      </c>
      <c r="B5705" s="221">
        <v>34.0</v>
      </c>
      <c r="C5705" s="221">
        <v>990.0</v>
      </c>
    </row>
    <row r="5706">
      <c r="A5706" s="221">
        <v>6719.0</v>
      </c>
      <c r="B5706" s="221">
        <v>35.0</v>
      </c>
      <c r="C5706" s="221">
        <v>364.0</v>
      </c>
    </row>
    <row r="5707">
      <c r="A5707" s="221">
        <v>6719.0</v>
      </c>
      <c r="B5707" s="221">
        <v>36.0</v>
      </c>
      <c r="C5707" s="221">
        <v>9.0</v>
      </c>
    </row>
    <row r="5708">
      <c r="A5708" s="221">
        <v>6719.0</v>
      </c>
      <c r="B5708" s="221">
        <v>37.0</v>
      </c>
      <c r="C5708" s="221">
        <v>2.0</v>
      </c>
    </row>
    <row r="5709">
      <c r="A5709" s="221">
        <v>6719.0</v>
      </c>
      <c r="B5709" s="221">
        <v>39.0</v>
      </c>
      <c r="C5709" s="221">
        <v>1.0</v>
      </c>
    </row>
    <row r="5710">
      <c r="A5710" s="221">
        <v>6721.0</v>
      </c>
      <c r="B5710" s="221">
        <v>34.0</v>
      </c>
      <c r="C5710" s="221">
        <v>990.0</v>
      </c>
    </row>
    <row r="5711">
      <c r="A5711" s="221">
        <v>6721.0</v>
      </c>
      <c r="B5711" s="221">
        <v>35.0</v>
      </c>
      <c r="C5711" s="221">
        <v>364.0</v>
      </c>
    </row>
    <row r="5712">
      <c r="A5712" s="221">
        <v>6721.0</v>
      </c>
      <c r="B5712" s="221">
        <v>36.0</v>
      </c>
      <c r="C5712" s="221">
        <v>9.0</v>
      </c>
    </row>
    <row r="5713">
      <c r="A5713" s="221">
        <v>6721.0</v>
      </c>
      <c r="B5713" s="221">
        <v>37.0</v>
      </c>
      <c r="C5713" s="221">
        <v>2.0</v>
      </c>
    </row>
    <row r="5714">
      <c r="A5714" s="221">
        <v>6721.0</v>
      </c>
      <c r="B5714" s="221">
        <v>39.0</v>
      </c>
      <c r="C5714" s="221">
        <v>1.0</v>
      </c>
    </row>
    <row r="5715">
      <c r="A5715" s="221">
        <v>6757.0</v>
      </c>
      <c r="B5715" s="221">
        <v>34.0</v>
      </c>
      <c r="C5715" s="221">
        <v>372.0</v>
      </c>
    </row>
    <row r="5716">
      <c r="A5716" s="221">
        <v>6757.0</v>
      </c>
      <c r="B5716" s="221">
        <v>35.0</v>
      </c>
      <c r="C5716" s="221">
        <v>269.0</v>
      </c>
    </row>
    <row r="5717">
      <c r="A5717" s="221">
        <v>6757.0</v>
      </c>
      <c r="B5717" s="221">
        <v>36.0</v>
      </c>
      <c r="C5717" s="221">
        <v>222.0</v>
      </c>
    </row>
    <row r="5718">
      <c r="A5718" s="221">
        <v>6759.0</v>
      </c>
      <c r="B5718" s="221">
        <v>34.0</v>
      </c>
      <c r="C5718" s="221">
        <v>372.0</v>
      </c>
    </row>
    <row r="5719">
      <c r="A5719" s="221">
        <v>6759.0</v>
      </c>
      <c r="B5719" s="221">
        <v>35.0</v>
      </c>
      <c r="C5719" s="221">
        <v>269.0</v>
      </c>
    </row>
    <row r="5720">
      <c r="A5720" s="221">
        <v>6759.0</v>
      </c>
      <c r="B5720" s="221">
        <v>36.0</v>
      </c>
      <c r="C5720" s="221">
        <v>222.0</v>
      </c>
    </row>
    <row r="5721">
      <c r="A5721" s="221">
        <v>6761.0</v>
      </c>
      <c r="B5721" s="221">
        <v>34.0</v>
      </c>
      <c r="C5721" s="221">
        <v>372.0</v>
      </c>
    </row>
    <row r="5722">
      <c r="A5722" s="221">
        <v>6761.0</v>
      </c>
      <c r="B5722" s="221">
        <v>35.0</v>
      </c>
      <c r="C5722" s="221">
        <v>269.0</v>
      </c>
    </row>
    <row r="5723">
      <c r="A5723" s="221">
        <v>6761.0</v>
      </c>
      <c r="B5723" s="221">
        <v>36.0</v>
      </c>
      <c r="C5723" s="221">
        <v>222.0</v>
      </c>
    </row>
    <row r="5724">
      <c r="A5724" s="221">
        <v>6763.0</v>
      </c>
      <c r="B5724" s="221">
        <v>34.0</v>
      </c>
      <c r="C5724" s="221">
        <v>372.0</v>
      </c>
    </row>
    <row r="5725">
      <c r="A5725" s="221">
        <v>6763.0</v>
      </c>
      <c r="B5725" s="221">
        <v>35.0</v>
      </c>
      <c r="C5725" s="221">
        <v>269.0</v>
      </c>
    </row>
    <row r="5726">
      <c r="A5726" s="221">
        <v>6763.0</v>
      </c>
      <c r="B5726" s="221">
        <v>36.0</v>
      </c>
      <c r="C5726" s="221">
        <v>222.0</v>
      </c>
    </row>
    <row r="5727">
      <c r="A5727" s="221">
        <v>6805.0</v>
      </c>
      <c r="B5727" s="221">
        <v>34.0</v>
      </c>
      <c r="C5727" s="221">
        <v>2004.0</v>
      </c>
    </row>
    <row r="5728">
      <c r="A5728" s="221">
        <v>6805.0</v>
      </c>
      <c r="B5728" s="221">
        <v>35.0</v>
      </c>
      <c r="C5728" s="221">
        <v>579.0</v>
      </c>
    </row>
    <row r="5729">
      <c r="A5729" s="221">
        <v>6805.0</v>
      </c>
      <c r="B5729" s="221">
        <v>36.0</v>
      </c>
      <c r="C5729" s="221">
        <v>539.0</v>
      </c>
    </row>
    <row r="5730">
      <c r="A5730" s="221">
        <v>6807.0</v>
      </c>
      <c r="B5730" s="221">
        <v>34.0</v>
      </c>
      <c r="C5730" s="221">
        <v>2004.0</v>
      </c>
    </row>
    <row r="5731">
      <c r="A5731" s="221">
        <v>6807.0</v>
      </c>
      <c r="B5731" s="221">
        <v>35.0</v>
      </c>
      <c r="C5731" s="221">
        <v>579.0</v>
      </c>
    </row>
    <row r="5732">
      <c r="A5732" s="221">
        <v>6807.0</v>
      </c>
      <c r="B5732" s="221">
        <v>36.0</v>
      </c>
      <c r="C5732" s="221">
        <v>539.0</v>
      </c>
    </row>
    <row r="5733">
      <c r="A5733" s="221">
        <v>6809.0</v>
      </c>
      <c r="B5733" s="221">
        <v>34.0</v>
      </c>
      <c r="C5733" s="221">
        <v>2004.0</v>
      </c>
    </row>
    <row r="5734">
      <c r="A5734" s="221">
        <v>6809.0</v>
      </c>
      <c r="B5734" s="221">
        <v>35.0</v>
      </c>
      <c r="C5734" s="221">
        <v>579.0</v>
      </c>
    </row>
    <row r="5735">
      <c r="A5735" s="221">
        <v>6809.0</v>
      </c>
      <c r="B5735" s="221">
        <v>36.0</v>
      </c>
      <c r="C5735" s="221">
        <v>539.0</v>
      </c>
    </row>
    <row r="5736">
      <c r="A5736" s="221">
        <v>6811.0</v>
      </c>
      <c r="B5736" s="221">
        <v>34.0</v>
      </c>
      <c r="C5736" s="221">
        <v>2004.0</v>
      </c>
    </row>
    <row r="5737">
      <c r="A5737" s="221">
        <v>6811.0</v>
      </c>
      <c r="B5737" s="221">
        <v>35.0</v>
      </c>
      <c r="C5737" s="221">
        <v>579.0</v>
      </c>
    </row>
    <row r="5738">
      <c r="A5738" s="221">
        <v>6811.0</v>
      </c>
      <c r="B5738" s="221">
        <v>36.0</v>
      </c>
      <c r="C5738" s="221">
        <v>539.0</v>
      </c>
    </row>
    <row r="5739">
      <c r="A5739" s="221">
        <v>6859.0</v>
      </c>
      <c r="B5739" s="221">
        <v>34.0</v>
      </c>
      <c r="C5739" s="221">
        <v>2038.0</v>
      </c>
    </row>
    <row r="5740">
      <c r="A5740" s="221">
        <v>6859.0</v>
      </c>
      <c r="B5740" s="221">
        <v>35.0</v>
      </c>
      <c r="C5740" s="221">
        <v>739.0</v>
      </c>
    </row>
    <row r="5741">
      <c r="A5741" s="221">
        <v>6859.0</v>
      </c>
      <c r="B5741" s="221">
        <v>36.0</v>
      </c>
      <c r="C5741" s="221">
        <v>1086.0</v>
      </c>
    </row>
    <row r="5742">
      <c r="A5742" s="221">
        <v>6861.0</v>
      </c>
      <c r="B5742" s="221">
        <v>34.0</v>
      </c>
      <c r="C5742" s="221">
        <v>2038.0</v>
      </c>
    </row>
    <row r="5743">
      <c r="A5743" s="221">
        <v>6861.0</v>
      </c>
      <c r="B5743" s="221">
        <v>35.0</v>
      </c>
      <c r="C5743" s="221">
        <v>739.0</v>
      </c>
    </row>
    <row r="5744">
      <c r="A5744" s="221">
        <v>6861.0</v>
      </c>
      <c r="B5744" s="221">
        <v>36.0</v>
      </c>
      <c r="C5744" s="221">
        <v>1086.0</v>
      </c>
    </row>
    <row r="5745">
      <c r="A5745" s="221">
        <v>6863.0</v>
      </c>
      <c r="B5745" s="221">
        <v>34.0</v>
      </c>
      <c r="C5745" s="221">
        <v>2038.0</v>
      </c>
    </row>
    <row r="5746">
      <c r="A5746" s="221">
        <v>6863.0</v>
      </c>
      <c r="B5746" s="221">
        <v>35.0</v>
      </c>
      <c r="C5746" s="221">
        <v>739.0</v>
      </c>
    </row>
    <row r="5747">
      <c r="A5747" s="221">
        <v>6863.0</v>
      </c>
      <c r="B5747" s="221">
        <v>36.0</v>
      </c>
      <c r="C5747" s="221">
        <v>1086.0</v>
      </c>
    </row>
    <row r="5748">
      <c r="A5748" s="221">
        <v>6865.0</v>
      </c>
      <c r="B5748" s="221">
        <v>34.0</v>
      </c>
      <c r="C5748" s="221">
        <v>2038.0</v>
      </c>
    </row>
    <row r="5749">
      <c r="A5749" s="221">
        <v>6865.0</v>
      </c>
      <c r="B5749" s="221">
        <v>35.0</v>
      </c>
      <c r="C5749" s="221">
        <v>739.0</v>
      </c>
    </row>
    <row r="5750">
      <c r="A5750" s="221">
        <v>6865.0</v>
      </c>
      <c r="B5750" s="221">
        <v>36.0</v>
      </c>
      <c r="C5750" s="221">
        <v>1086.0</v>
      </c>
    </row>
    <row r="5751">
      <c r="A5751" s="221">
        <v>6919.0</v>
      </c>
      <c r="B5751" s="221">
        <v>34.0</v>
      </c>
      <c r="C5751" s="221">
        <v>4090.0</v>
      </c>
    </row>
    <row r="5752">
      <c r="A5752" s="221">
        <v>6919.0</v>
      </c>
      <c r="B5752" s="221">
        <v>35.0</v>
      </c>
      <c r="C5752" s="221">
        <v>1253.0</v>
      </c>
    </row>
    <row r="5753">
      <c r="A5753" s="221">
        <v>6919.0</v>
      </c>
      <c r="B5753" s="221">
        <v>36.0</v>
      </c>
      <c r="C5753" s="221">
        <v>1272.0</v>
      </c>
    </row>
    <row r="5754">
      <c r="A5754" s="221">
        <v>6919.0</v>
      </c>
      <c r="B5754" s="221">
        <v>37.0</v>
      </c>
      <c r="C5754" s="221">
        <v>6.0</v>
      </c>
    </row>
    <row r="5755">
      <c r="A5755" s="221">
        <v>6921.0</v>
      </c>
      <c r="B5755" s="221">
        <v>34.0</v>
      </c>
      <c r="C5755" s="221">
        <v>4090.0</v>
      </c>
    </row>
    <row r="5756">
      <c r="A5756" s="221">
        <v>6921.0</v>
      </c>
      <c r="B5756" s="221">
        <v>35.0</v>
      </c>
      <c r="C5756" s="221">
        <v>1253.0</v>
      </c>
    </row>
    <row r="5757">
      <c r="A5757" s="221">
        <v>6921.0</v>
      </c>
      <c r="B5757" s="221">
        <v>36.0</v>
      </c>
      <c r="C5757" s="221">
        <v>1272.0</v>
      </c>
    </row>
    <row r="5758">
      <c r="A5758" s="221">
        <v>6921.0</v>
      </c>
      <c r="B5758" s="221">
        <v>37.0</v>
      </c>
      <c r="C5758" s="221">
        <v>6.0</v>
      </c>
    </row>
    <row r="5759">
      <c r="A5759" s="221">
        <v>6923.0</v>
      </c>
      <c r="B5759" s="221">
        <v>34.0</v>
      </c>
      <c r="C5759" s="221">
        <v>4090.0</v>
      </c>
    </row>
    <row r="5760">
      <c r="A5760" s="221">
        <v>6923.0</v>
      </c>
      <c r="B5760" s="221">
        <v>35.0</v>
      </c>
      <c r="C5760" s="221">
        <v>1253.0</v>
      </c>
    </row>
    <row r="5761">
      <c r="A5761" s="221">
        <v>6923.0</v>
      </c>
      <c r="B5761" s="221">
        <v>36.0</v>
      </c>
      <c r="C5761" s="221">
        <v>1272.0</v>
      </c>
    </row>
    <row r="5762">
      <c r="A5762" s="221">
        <v>6923.0</v>
      </c>
      <c r="B5762" s="221">
        <v>37.0</v>
      </c>
      <c r="C5762" s="221">
        <v>6.0</v>
      </c>
    </row>
    <row r="5763">
      <c r="A5763" s="221">
        <v>6925.0</v>
      </c>
      <c r="B5763" s="221">
        <v>34.0</v>
      </c>
      <c r="C5763" s="221">
        <v>4090.0</v>
      </c>
    </row>
    <row r="5764">
      <c r="A5764" s="221">
        <v>6925.0</v>
      </c>
      <c r="B5764" s="221">
        <v>35.0</v>
      </c>
      <c r="C5764" s="221">
        <v>1253.0</v>
      </c>
    </row>
    <row r="5765">
      <c r="A5765" s="221">
        <v>6925.0</v>
      </c>
      <c r="B5765" s="221">
        <v>36.0</v>
      </c>
      <c r="C5765" s="221">
        <v>1272.0</v>
      </c>
    </row>
    <row r="5766">
      <c r="A5766" s="221">
        <v>6925.0</v>
      </c>
      <c r="B5766" s="221">
        <v>37.0</v>
      </c>
      <c r="C5766" s="221">
        <v>6.0</v>
      </c>
    </row>
    <row r="5767">
      <c r="A5767" s="221">
        <v>6959.0</v>
      </c>
      <c r="B5767" s="221">
        <v>34.0</v>
      </c>
      <c r="C5767" s="221">
        <v>4110.0</v>
      </c>
    </row>
    <row r="5768">
      <c r="A5768" s="221">
        <v>6959.0</v>
      </c>
      <c r="B5768" s="221">
        <v>35.0</v>
      </c>
      <c r="C5768" s="221">
        <v>1341.0</v>
      </c>
    </row>
    <row r="5769">
      <c r="A5769" s="221">
        <v>6959.0</v>
      </c>
      <c r="B5769" s="221">
        <v>36.0</v>
      </c>
      <c r="C5769" s="221">
        <v>1619.0</v>
      </c>
    </row>
    <row r="5770">
      <c r="A5770" s="221">
        <v>6959.0</v>
      </c>
      <c r="B5770" s="221">
        <v>37.0</v>
      </c>
      <c r="C5770" s="221">
        <v>1.0</v>
      </c>
    </row>
    <row r="5771">
      <c r="A5771" s="221">
        <v>6959.0</v>
      </c>
      <c r="B5771" s="221">
        <v>38.0</v>
      </c>
      <c r="C5771" s="221">
        <v>8.0</v>
      </c>
    </row>
    <row r="5772">
      <c r="A5772" s="221">
        <v>6961.0</v>
      </c>
      <c r="B5772" s="221">
        <v>34.0</v>
      </c>
      <c r="C5772" s="221">
        <v>4110.0</v>
      </c>
    </row>
    <row r="5773">
      <c r="A5773" s="221">
        <v>6961.0</v>
      </c>
      <c r="B5773" s="221">
        <v>35.0</v>
      </c>
      <c r="C5773" s="221">
        <v>1341.0</v>
      </c>
    </row>
    <row r="5774">
      <c r="A5774" s="221">
        <v>6961.0</v>
      </c>
      <c r="B5774" s="221">
        <v>36.0</v>
      </c>
      <c r="C5774" s="221">
        <v>1619.0</v>
      </c>
    </row>
    <row r="5775">
      <c r="A5775" s="221">
        <v>6961.0</v>
      </c>
      <c r="B5775" s="221">
        <v>37.0</v>
      </c>
      <c r="C5775" s="221">
        <v>1.0</v>
      </c>
    </row>
    <row r="5776">
      <c r="A5776" s="221">
        <v>6961.0</v>
      </c>
      <c r="B5776" s="221">
        <v>38.0</v>
      </c>
      <c r="C5776" s="221">
        <v>8.0</v>
      </c>
    </row>
    <row r="5777">
      <c r="A5777" s="221">
        <v>6963.0</v>
      </c>
      <c r="B5777" s="221">
        <v>34.0</v>
      </c>
      <c r="C5777" s="221">
        <v>4110.0</v>
      </c>
    </row>
    <row r="5778">
      <c r="A5778" s="221">
        <v>6963.0</v>
      </c>
      <c r="B5778" s="221">
        <v>35.0</v>
      </c>
      <c r="C5778" s="221">
        <v>1341.0</v>
      </c>
    </row>
    <row r="5779">
      <c r="A5779" s="221">
        <v>6963.0</v>
      </c>
      <c r="B5779" s="221">
        <v>36.0</v>
      </c>
      <c r="C5779" s="221">
        <v>1619.0</v>
      </c>
    </row>
    <row r="5780">
      <c r="A5780" s="221">
        <v>6963.0</v>
      </c>
      <c r="B5780" s="221">
        <v>37.0</v>
      </c>
      <c r="C5780" s="221">
        <v>1.0</v>
      </c>
    </row>
    <row r="5781">
      <c r="A5781" s="221">
        <v>6963.0</v>
      </c>
      <c r="B5781" s="221">
        <v>38.0</v>
      </c>
      <c r="C5781" s="221">
        <v>8.0</v>
      </c>
    </row>
    <row r="5782">
      <c r="A5782" s="221">
        <v>6965.0</v>
      </c>
      <c r="B5782" s="221">
        <v>34.0</v>
      </c>
      <c r="C5782" s="221">
        <v>4110.0</v>
      </c>
    </row>
    <row r="5783">
      <c r="A5783" s="221">
        <v>6965.0</v>
      </c>
      <c r="B5783" s="221">
        <v>35.0</v>
      </c>
      <c r="C5783" s="221">
        <v>1341.0</v>
      </c>
    </row>
    <row r="5784">
      <c r="A5784" s="221">
        <v>6965.0</v>
      </c>
      <c r="B5784" s="221">
        <v>36.0</v>
      </c>
      <c r="C5784" s="221">
        <v>1619.0</v>
      </c>
    </row>
    <row r="5785">
      <c r="A5785" s="221">
        <v>6965.0</v>
      </c>
      <c r="B5785" s="221">
        <v>37.0</v>
      </c>
      <c r="C5785" s="221">
        <v>1.0</v>
      </c>
    </row>
    <row r="5786">
      <c r="A5786" s="221">
        <v>6965.0</v>
      </c>
      <c r="B5786" s="221">
        <v>38.0</v>
      </c>
      <c r="C5786" s="221">
        <v>8.0</v>
      </c>
    </row>
    <row r="5787">
      <c r="A5787" s="221">
        <v>6999.0</v>
      </c>
      <c r="B5787" s="221">
        <v>34.0</v>
      </c>
      <c r="C5787" s="221">
        <v>6158.0</v>
      </c>
    </row>
    <row r="5788">
      <c r="A5788" s="221">
        <v>6999.0</v>
      </c>
      <c r="B5788" s="221">
        <v>35.0</v>
      </c>
      <c r="C5788" s="221">
        <v>1852.0</v>
      </c>
    </row>
    <row r="5789">
      <c r="A5789" s="221">
        <v>6999.0</v>
      </c>
      <c r="B5789" s="221">
        <v>36.0</v>
      </c>
      <c r="C5789" s="221">
        <v>1733.0</v>
      </c>
    </row>
    <row r="5790">
      <c r="A5790" s="221">
        <v>6999.0</v>
      </c>
      <c r="B5790" s="221">
        <v>40.0</v>
      </c>
      <c r="C5790" s="221">
        <v>2.0</v>
      </c>
    </row>
    <row r="5791">
      <c r="A5791" s="221">
        <v>7001.0</v>
      </c>
      <c r="B5791" s="221">
        <v>34.0</v>
      </c>
      <c r="C5791" s="221">
        <v>6158.0</v>
      </c>
    </row>
    <row r="5792">
      <c r="A5792" s="221">
        <v>7001.0</v>
      </c>
      <c r="B5792" s="221">
        <v>35.0</v>
      </c>
      <c r="C5792" s="221">
        <v>1852.0</v>
      </c>
    </row>
    <row r="5793">
      <c r="A5793" s="221">
        <v>7001.0</v>
      </c>
      <c r="B5793" s="221">
        <v>36.0</v>
      </c>
      <c r="C5793" s="221">
        <v>1733.0</v>
      </c>
    </row>
    <row r="5794">
      <c r="A5794" s="221">
        <v>7001.0</v>
      </c>
      <c r="B5794" s="221">
        <v>40.0</v>
      </c>
      <c r="C5794" s="221">
        <v>2.0</v>
      </c>
    </row>
    <row r="5795">
      <c r="A5795" s="221">
        <v>7003.0</v>
      </c>
      <c r="B5795" s="221">
        <v>34.0</v>
      </c>
      <c r="C5795" s="221">
        <v>6158.0</v>
      </c>
    </row>
    <row r="5796">
      <c r="A5796" s="221">
        <v>7003.0</v>
      </c>
      <c r="B5796" s="221">
        <v>35.0</v>
      </c>
      <c r="C5796" s="221">
        <v>1852.0</v>
      </c>
    </row>
    <row r="5797">
      <c r="A5797" s="221">
        <v>7003.0</v>
      </c>
      <c r="B5797" s="221">
        <v>36.0</v>
      </c>
      <c r="C5797" s="221">
        <v>1733.0</v>
      </c>
    </row>
    <row r="5798">
      <c r="A5798" s="221">
        <v>7003.0</v>
      </c>
      <c r="B5798" s="221">
        <v>40.0</v>
      </c>
      <c r="C5798" s="221">
        <v>2.0</v>
      </c>
    </row>
    <row r="5799">
      <c r="A5799" s="221">
        <v>7005.0</v>
      </c>
      <c r="B5799" s="221">
        <v>34.0</v>
      </c>
      <c r="C5799" s="221">
        <v>6158.0</v>
      </c>
    </row>
    <row r="5800">
      <c r="A5800" s="221">
        <v>7005.0</v>
      </c>
      <c r="B5800" s="221">
        <v>35.0</v>
      </c>
      <c r="C5800" s="221">
        <v>1852.0</v>
      </c>
    </row>
    <row r="5801">
      <c r="A5801" s="221">
        <v>7005.0</v>
      </c>
      <c r="B5801" s="221">
        <v>36.0</v>
      </c>
      <c r="C5801" s="221">
        <v>1733.0</v>
      </c>
    </row>
    <row r="5802">
      <c r="A5802" s="221">
        <v>7005.0</v>
      </c>
      <c r="B5802" s="221">
        <v>40.0</v>
      </c>
      <c r="C5802" s="221">
        <v>2.0</v>
      </c>
    </row>
    <row r="5803">
      <c r="A5803" s="221">
        <v>7043.0</v>
      </c>
      <c r="B5803" s="221">
        <v>34.0</v>
      </c>
      <c r="C5803" s="221">
        <v>20498.0</v>
      </c>
    </row>
    <row r="5804">
      <c r="A5804" s="221">
        <v>7043.0</v>
      </c>
      <c r="B5804" s="221">
        <v>35.0</v>
      </c>
      <c r="C5804" s="221">
        <v>5467.0</v>
      </c>
    </row>
    <row r="5805">
      <c r="A5805" s="221">
        <v>7043.0</v>
      </c>
      <c r="B5805" s="221">
        <v>36.0</v>
      </c>
      <c r="C5805" s="221">
        <v>2727.0</v>
      </c>
    </row>
    <row r="5806">
      <c r="A5806" s="221">
        <v>7043.0</v>
      </c>
      <c r="B5806" s="221">
        <v>37.0</v>
      </c>
      <c r="C5806" s="221">
        <v>718.0</v>
      </c>
    </row>
    <row r="5807">
      <c r="A5807" s="221">
        <v>7043.0</v>
      </c>
      <c r="B5807" s="221">
        <v>38.0</v>
      </c>
      <c r="C5807" s="221">
        <v>56.0</v>
      </c>
    </row>
    <row r="5808">
      <c r="A5808" s="221">
        <v>7043.0</v>
      </c>
      <c r="B5808" s="221">
        <v>39.0</v>
      </c>
      <c r="C5808" s="221">
        <v>3.0</v>
      </c>
    </row>
    <row r="5809">
      <c r="A5809" s="221">
        <v>7045.0</v>
      </c>
      <c r="B5809" s="221">
        <v>34.0</v>
      </c>
      <c r="C5809" s="221">
        <v>20498.0</v>
      </c>
    </row>
    <row r="5810">
      <c r="A5810" s="221">
        <v>7045.0</v>
      </c>
      <c r="B5810" s="221">
        <v>35.0</v>
      </c>
      <c r="C5810" s="221">
        <v>5467.0</v>
      </c>
    </row>
    <row r="5811">
      <c r="A5811" s="221">
        <v>7045.0</v>
      </c>
      <c r="B5811" s="221">
        <v>36.0</v>
      </c>
      <c r="C5811" s="221">
        <v>2727.0</v>
      </c>
    </row>
    <row r="5812">
      <c r="A5812" s="221">
        <v>7045.0</v>
      </c>
      <c r="B5812" s="221">
        <v>37.0</v>
      </c>
      <c r="C5812" s="221">
        <v>718.0</v>
      </c>
    </row>
    <row r="5813">
      <c r="A5813" s="221">
        <v>7045.0</v>
      </c>
      <c r="B5813" s="221">
        <v>38.0</v>
      </c>
      <c r="C5813" s="221">
        <v>56.0</v>
      </c>
    </row>
    <row r="5814">
      <c r="A5814" s="221">
        <v>7045.0</v>
      </c>
      <c r="B5814" s="221">
        <v>39.0</v>
      </c>
      <c r="C5814" s="221">
        <v>3.0</v>
      </c>
    </row>
    <row r="5815">
      <c r="A5815" s="221">
        <v>7047.0</v>
      </c>
      <c r="B5815" s="221">
        <v>34.0</v>
      </c>
      <c r="C5815" s="221">
        <v>20498.0</v>
      </c>
    </row>
    <row r="5816">
      <c r="A5816" s="221">
        <v>7047.0</v>
      </c>
      <c r="B5816" s="221">
        <v>35.0</v>
      </c>
      <c r="C5816" s="221">
        <v>5467.0</v>
      </c>
    </row>
    <row r="5817">
      <c r="A5817" s="221">
        <v>7047.0</v>
      </c>
      <c r="B5817" s="221">
        <v>36.0</v>
      </c>
      <c r="C5817" s="221">
        <v>2727.0</v>
      </c>
    </row>
    <row r="5818">
      <c r="A5818" s="221">
        <v>7047.0</v>
      </c>
      <c r="B5818" s="221">
        <v>37.0</v>
      </c>
      <c r="C5818" s="221">
        <v>718.0</v>
      </c>
    </row>
    <row r="5819">
      <c r="A5819" s="221">
        <v>7047.0</v>
      </c>
      <c r="B5819" s="221">
        <v>38.0</v>
      </c>
      <c r="C5819" s="221">
        <v>56.0</v>
      </c>
    </row>
    <row r="5820">
      <c r="A5820" s="221">
        <v>7047.0</v>
      </c>
      <c r="B5820" s="221">
        <v>39.0</v>
      </c>
      <c r="C5820" s="221">
        <v>3.0</v>
      </c>
    </row>
    <row r="5821">
      <c r="A5821" s="221">
        <v>7049.0</v>
      </c>
      <c r="B5821" s="221">
        <v>34.0</v>
      </c>
      <c r="C5821" s="221">
        <v>20498.0</v>
      </c>
    </row>
    <row r="5822">
      <c r="A5822" s="221">
        <v>7049.0</v>
      </c>
      <c r="B5822" s="221">
        <v>35.0</v>
      </c>
      <c r="C5822" s="221">
        <v>5467.0</v>
      </c>
    </row>
    <row r="5823">
      <c r="A5823" s="221">
        <v>7049.0</v>
      </c>
      <c r="B5823" s="221">
        <v>36.0</v>
      </c>
      <c r="C5823" s="221">
        <v>2727.0</v>
      </c>
    </row>
    <row r="5824">
      <c r="A5824" s="221">
        <v>7049.0</v>
      </c>
      <c r="B5824" s="221">
        <v>37.0</v>
      </c>
      <c r="C5824" s="221">
        <v>718.0</v>
      </c>
    </row>
    <row r="5825">
      <c r="A5825" s="221">
        <v>7049.0</v>
      </c>
      <c r="B5825" s="221">
        <v>38.0</v>
      </c>
      <c r="C5825" s="221">
        <v>56.0</v>
      </c>
    </row>
    <row r="5826">
      <c r="A5826" s="221">
        <v>7049.0</v>
      </c>
      <c r="B5826" s="221">
        <v>39.0</v>
      </c>
      <c r="C5826" s="221">
        <v>3.0</v>
      </c>
    </row>
    <row r="5827">
      <c r="A5827" s="221">
        <v>7083.0</v>
      </c>
      <c r="B5827" s="221">
        <v>34.0</v>
      </c>
      <c r="C5827" s="221">
        <v>30738.0</v>
      </c>
    </row>
    <row r="5828">
      <c r="A5828" s="221">
        <v>7083.0</v>
      </c>
      <c r="B5828" s="221">
        <v>35.0</v>
      </c>
      <c r="C5828" s="221">
        <v>8027.0</v>
      </c>
    </row>
    <row r="5829">
      <c r="A5829" s="221">
        <v>7083.0</v>
      </c>
      <c r="B5829" s="221">
        <v>36.0</v>
      </c>
      <c r="C5829" s="221">
        <v>3238.0</v>
      </c>
    </row>
    <row r="5830">
      <c r="A5830" s="221">
        <v>7083.0</v>
      </c>
      <c r="B5830" s="221">
        <v>37.0</v>
      </c>
      <c r="C5830" s="221">
        <v>878.0</v>
      </c>
    </row>
    <row r="5831">
      <c r="A5831" s="221">
        <v>7083.0</v>
      </c>
      <c r="B5831" s="221">
        <v>38.0</v>
      </c>
      <c r="C5831" s="221">
        <v>105.0</v>
      </c>
    </row>
    <row r="5832">
      <c r="A5832" s="221">
        <v>7083.0</v>
      </c>
      <c r="B5832" s="221">
        <v>39.0</v>
      </c>
      <c r="C5832" s="221">
        <v>2.0</v>
      </c>
    </row>
    <row r="5833">
      <c r="A5833" s="221">
        <v>7083.0</v>
      </c>
      <c r="B5833" s="221">
        <v>40.0</v>
      </c>
      <c r="C5833" s="221">
        <v>6.0</v>
      </c>
    </row>
    <row r="5834">
      <c r="A5834" s="221">
        <v>7085.0</v>
      </c>
      <c r="B5834" s="221">
        <v>34.0</v>
      </c>
      <c r="C5834" s="221">
        <v>30738.0</v>
      </c>
    </row>
    <row r="5835">
      <c r="A5835" s="221">
        <v>7085.0</v>
      </c>
      <c r="B5835" s="221">
        <v>35.0</v>
      </c>
      <c r="C5835" s="221">
        <v>8027.0</v>
      </c>
    </row>
    <row r="5836">
      <c r="A5836" s="221">
        <v>7085.0</v>
      </c>
      <c r="B5836" s="221">
        <v>36.0</v>
      </c>
      <c r="C5836" s="221">
        <v>3238.0</v>
      </c>
    </row>
    <row r="5837">
      <c r="A5837" s="221">
        <v>7085.0</v>
      </c>
      <c r="B5837" s="221">
        <v>37.0</v>
      </c>
      <c r="C5837" s="221">
        <v>878.0</v>
      </c>
    </row>
    <row r="5838">
      <c r="A5838" s="221">
        <v>7085.0</v>
      </c>
      <c r="B5838" s="221">
        <v>38.0</v>
      </c>
      <c r="C5838" s="221">
        <v>105.0</v>
      </c>
    </row>
    <row r="5839">
      <c r="A5839" s="221">
        <v>7085.0</v>
      </c>
      <c r="B5839" s="221">
        <v>39.0</v>
      </c>
      <c r="C5839" s="221">
        <v>2.0</v>
      </c>
    </row>
    <row r="5840">
      <c r="A5840" s="221">
        <v>7085.0</v>
      </c>
      <c r="B5840" s="221">
        <v>40.0</v>
      </c>
      <c r="C5840" s="221">
        <v>6.0</v>
      </c>
    </row>
    <row r="5841">
      <c r="A5841" s="221">
        <v>7087.0</v>
      </c>
      <c r="B5841" s="221">
        <v>34.0</v>
      </c>
      <c r="C5841" s="221">
        <v>30738.0</v>
      </c>
    </row>
    <row r="5842">
      <c r="A5842" s="221">
        <v>7087.0</v>
      </c>
      <c r="B5842" s="221">
        <v>35.0</v>
      </c>
      <c r="C5842" s="221">
        <v>8027.0</v>
      </c>
    </row>
    <row r="5843">
      <c r="A5843" s="221">
        <v>7087.0</v>
      </c>
      <c r="B5843" s="221">
        <v>36.0</v>
      </c>
      <c r="C5843" s="221">
        <v>3238.0</v>
      </c>
    </row>
    <row r="5844">
      <c r="A5844" s="221">
        <v>7087.0</v>
      </c>
      <c r="B5844" s="221">
        <v>37.0</v>
      </c>
      <c r="C5844" s="221">
        <v>878.0</v>
      </c>
    </row>
    <row r="5845">
      <c r="A5845" s="221">
        <v>7087.0</v>
      </c>
      <c r="B5845" s="221">
        <v>38.0</v>
      </c>
      <c r="C5845" s="221">
        <v>105.0</v>
      </c>
    </row>
    <row r="5846">
      <c r="A5846" s="221">
        <v>7087.0</v>
      </c>
      <c r="B5846" s="221">
        <v>39.0</v>
      </c>
      <c r="C5846" s="221">
        <v>2.0</v>
      </c>
    </row>
    <row r="5847">
      <c r="A5847" s="221">
        <v>7087.0</v>
      </c>
      <c r="B5847" s="221">
        <v>40.0</v>
      </c>
      <c r="C5847" s="221">
        <v>6.0</v>
      </c>
    </row>
    <row r="5848">
      <c r="A5848" s="221">
        <v>7089.0</v>
      </c>
      <c r="B5848" s="221">
        <v>34.0</v>
      </c>
      <c r="C5848" s="221">
        <v>30738.0</v>
      </c>
    </row>
    <row r="5849">
      <c r="A5849" s="221">
        <v>7089.0</v>
      </c>
      <c r="B5849" s="221">
        <v>35.0</v>
      </c>
      <c r="C5849" s="221">
        <v>8027.0</v>
      </c>
    </row>
    <row r="5850">
      <c r="A5850" s="221">
        <v>7089.0</v>
      </c>
      <c r="B5850" s="221">
        <v>36.0</v>
      </c>
      <c r="C5850" s="221">
        <v>3238.0</v>
      </c>
    </row>
    <row r="5851">
      <c r="A5851" s="221">
        <v>7089.0</v>
      </c>
      <c r="B5851" s="221">
        <v>37.0</v>
      </c>
      <c r="C5851" s="221">
        <v>878.0</v>
      </c>
    </row>
    <row r="5852">
      <c r="A5852" s="221">
        <v>7089.0</v>
      </c>
      <c r="B5852" s="221">
        <v>38.0</v>
      </c>
      <c r="C5852" s="221">
        <v>105.0</v>
      </c>
    </row>
    <row r="5853">
      <c r="A5853" s="221">
        <v>7089.0</v>
      </c>
      <c r="B5853" s="221">
        <v>39.0</v>
      </c>
      <c r="C5853" s="221">
        <v>2.0</v>
      </c>
    </row>
    <row r="5854">
      <c r="A5854" s="221">
        <v>7089.0</v>
      </c>
      <c r="B5854" s="221">
        <v>40.0</v>
      </c>
      <c r="C5854" s="221">
        <v>6.0</v>
      </c>
    </row>
    <row r="5855">
      <c r="A5855" s="221">
        <v>7123.0</v>
      </c>
      <c r="B5855" s="221">
        <v>34.0</v>
      </c>
      <c r="C5855" s="221">
        <v>40980.0</v>
      </c>
    </row>
    <row r="5856">
      <c r="A5856" s="221">
        <v>7123.0</v>
      </c>
      <c r="B5856" s="221">
        <v>35.0</v>
      </c>
      <c r="C5856" s="221">
        <v>10587.0</v>
      </c>
    </row>
    <row r="5857">
      <c r="A5857" s="221">
        <v>7123.0</v>
      </c>
      <c r="B5857" s="221">
        <v>36.0</v>
      </c>
      <c r="C5857" s="221">
        <v>3876.0</v>
      </c>
    </row>
    <row r="5858">
      <c r="A5858" s="221">
        <v>7123.0</v>
      </c>
      <c r="B5858" s="221">
        <v>37.0</v>
      </c>
      <c r="C5858" s="221">
        <v>1032.0</v>
      </c>
    </row>
    <row r="5859">
      <c r="A5859" s="221">
        <v>7123.0</v>
      </c>
      <c r="B5859" s="221">
        <v>38.0</v>
      </c>
      <c r="C5859" s="221">
        <v>146.0</v>
      </c>
    </row>
    <row r="5860">
      <c r="A5860" s="221">
        <v>7123.0</v>
      </c>
      <c r="B5860" s="221">
        <v>39.0</v>
      </c>
      <c r="C5860" s="221">
        <v>4.0</v>
      </c>
    </row>
    <row r="5861">
      <c r="A5861" s="221">
        <v>7123.0</v>
      </c>
      <c r="B5861" s="221">
        <v>40.0</v>
      </c>
      <c r="C5861" s="221">
        <v>11.0</v>
      </c>
    </row>
    <row r="5862">
      <c r="A5862" s="221">
        <v>7125.0</v>
      </c>
      <c r="B5862" s="221">
        <v>34.0</v>
      </c>
      <c r="C5862" s="221">
        <v>40980.0</v>
      </c>
    </row>
    <row r="5863">
      <c r="A5863" s="221">
        <v>7125.0</v>
      </c>
      <c r="B5863" s="221">
        <v>35.0</v>
      </c>
      <c r="C5863" s="221">
        <v>10587.0</v>
      </c>
    </row>
    <row r="5864">
      <c r="A5864" s="221">
        <v>7125.0</v>
      </c>
      <c r="B5864" s="221">
        <v>36.0</v>
      </c>
      <c r="C5864" s="221">
        <v>3876.0</v>
      </c>
    </row>
    <row r="5865">
      <c r="A5865" s="221">
        <v>7125.0</v>
      </c>
      <c r="B5865" s="221">
        <v>37.0</v>
      </c>
      <c r="C5865" s="221">
        <v>1032.0</v>
      </c>
    </row>
    <row r="5866">
      <c r="A5866" s="221">
        <v>7125.0</v>
      </c>
      <c r="B5866" s="221">
        <v>38.0</v>
      </c>
      <c r="C5866" s="221">
        <v>146.0</v>
      </c>
    </row>
    <row r="5867">
      <c r="A5867" s="221">
        <v>7125.0</v>
      </c>
      <c r="B5867" s="221">
        <v>39.0</v>
      </c>
      <c r="C5867" s="221">
        <v>4.0</v>
      </c>
    </row>
    <row r="5868">
      <c r="A5868" s="221">
        <v>7125.0</v>
      </c>
      <c r="B5868" s="221">
        <v>40.0</v>
      </c>
      <c r="C5868" s="221">
        <v>11.0</v>
      </c>
    </row>
    <row r="5869">
      <c r="A5869" s="221">
        <v>7127.0</v>
      </c>
      <c r="B5869" s="221">
        <v>34.0</v>
      </c>
      <c r="C5869" s="221">
        <v>40980.0</v>
      </c>
    </row>
    <row r="5870">
      <c r="A5870" s="221">
        <v>7127.0</v>
      </c>
      <c r="B5870" s="221">
        <v>35.0</v>
      </c>
      <c r="C5870" s="221">
        <v>10587.0</v>
      </c>
    </row>
    <row r="5871">
      <c r="A5871" s="221">
        <v>7127.0</v>
      </c>
      <c r="B5871" s="221">
        <v>36.0</v>
      </c>
      <c r="C5871" s="221">
        <v>3876.0</v>
      </c>
    </row>
    <row r="5872">
      <c r="A5872" s="221">
        <v>7127.0</v>
      </c>
      <c r="B5872" s="221">
        <v>37.0</v>
      </c>
      <c r="C5872" s="221">
        <v>1032.0</v>
      </c>
    </row>
    <row r="5873">
      <c r="A5873" s="221">
        <v>7127.0</v>
      </c>
      <c r="B5873" s="221">
        <v>38.0</v>
      </c>
      <c r="C5873" s="221">
        <v>146.0</v>
      </c>
    </row>
    <row r="5874">
      <c r="A5874" s="221">
        <v>7127.0</v>
      </c>
      <c r="B5874" s="221">
        <v>39.0</v>
      </c>
      <c r="C5874" s="221">
        <v>4.0</v>
      </c>
    </row>
    <row r="5875">
      <c r="A5875" s="221">
        <v>7127.0</v>
      </c>
      <c r="B5875" s="221">
        <v>40.0</v>
      </c>
      <c r="C5875" s="221">
        <v>11.0</v>
      </c>
    </row>
    <row r="5876">
      <c r="A5876" s="221">
        <v>7131.0</v>
      </c>
      <c r="B5876" s="221">
        <v>34.0</v>
      </c>
      <c r="C5876" s="221">
        <v>40980.0</v>
      </c>
    </row>
    <row r="5877">
      <c r="A5877" s="221">
        <v>7131.0</v>
      </c>
      <c r="B5877" s="221">
        <v>35.0</v>
      </c>
      <c r="C5877" s="221">
        <v>10587.0</v>
      </c>
    </row>
    <row r="5878">
      <c r="A5878" s="221">
        <v>7131.0</v>
      </c>
      <c r="B5878" s="221">
        <v>36.0</v>
      </c>
      <c r="C5878" s="221">
        <v>3876.0</v>
      </c>
    </row>
    <row r="5879">
      <c r="A5879" s="221">
        <v>7131.0</v>
      </c>
      <c r="B5879" s="221">
        <v>37.0</v>
      </c>
      <c r="C5879" s="221">
        <v>1032.0</v>
      </c>
    </row>
    <row r="5880">
      <c r="A5880" s="221">
        <v>7131.0</v>
      </c>
      <c r="B5880" s="221">
        <v>38.0</v>
      </c>
      <c r="C5880" s="221">
        <v>146.0</v>
      </c>
    </row>
    <row r="5881">
      <c r="A5881" s="221">
        <v>7131.0</v>
      </c>
      <c r="B5881" s="221">
        <v>39.0</v>
      </c>
      <c r="C5881" s="221">
        <v>4.0</v>
      </c>
    </row>
    <row r="5882">
      <c r="A5882" s="221">
        <v>7131.0</v>
      </c>
      <c r="B5882" s="221">
        <v>40.0</v>
      </c>
      <c r="C5882" s="221">
        <v>11.0</v>
      </c>
    </row>
    <row r="5883">
      <c r="A5883" s="221">
        <v>7167.0</v>
      </c>
      <c r="B5883" s="221">
        <v>34.0</v>
      </c>
      <c r="C5883" s="221">
        <v>51246.0</v>
      </c>
    </row>
    <row r="5884">
      <c r="A5884" s="221">
        <v>7167.0</v>
      </c>
      <c r="B5884" s="221">
        <v>35.0</v>
      </c>
      <c r="C5884" s="221">
        <v>13146.0</v>
      </c>
    </row>
    <row r="5885">
      <c r="A5885" s="221">
        <v>7167.0</v>
      </c>
      <c r="B5885" s="221">
        <v>36.0</v>
      </c>
      <c r="C5885" s="221">
        <v>4386.0</v>
      </c>
    </row>
    <row r="5886">
      <c r="A5886" s="221">
        <v>7167.0</v>
      </c>
      <c r="B5886" s="221">
        <v>37.0</v>
      </c>
      <c r="C5886" s="221">
        <v>1192.0</v>
      </c>
    </row>
    <row r="5887">
      <c r="A5887" s="221">
        <v>7167.0</v>
      </c>
      <c r="B5887" s="221">
        <v>38.0</v>
      </c>
      <c r="C5887" s="221">
        <v>185.0</v>
      </c>
    </row>
    <row r="5888">
      <c r="A5888" s="221">
        <v>7167.0</v>
      </c>
      <c r="B5888" s="221">
        <v>39.0</v>
      </c>
      <c r="C5888" s="221">
        <v>9.0</v>
      </c>
    </row>
    <row r="5889">
      <c r="A5889" s="221">
        <v>7167.0</v>
      </c>
      <c r="B5889" s="221">
        <v>40.0</v>
      </c>
      <c r="C5889" s="221">
        <v>16.0</v>
      </c>
    </row>
    <row r="5890">
      <c r="A5890" s="221">
        <v>7169.0</v>
      </c>
      <c r="B5890" s="221">
        <v>34.0</v>
      </c>
      <c r="C5890" s="221">
        <v>51246.0</v>
      </c>
    </row>
    <row r="5891">
      <c r="A5891" s="221">
        <v>7169.0</v>
      </c>
      <c r="B5891" s="221">
        <v>35.0</v>
      </c>
      <c r="C5891" s="221">
        <v>13146.0</v>
      </c>
    </row>
    <row r="5892">
      <c r="A5892" s="221">
        <v>7169.0</v>
      </c>
      <c r="B5892" s="221">
        <v>36.0</v>
      </c>
      <c r="C5892" s="221">
        <v>4386.0</v>
      </c>
    </row>
    <row r="5893">
      <c r="A5893" s="221">
        <v>7169.0</v>
      </c>
      <c r="B5893" s="221">
        <v>37.0</v>
      </c>
      <c r="C5893" s="221">
        <v>1192.0</v>
      </c>
    </row>
    <row r="5894">
      <c r="A5894" s="221">
        <v>7169.0</v>
      </c>
      <c r="B5894" s="221">
        <v>38.0</v>
      </c>
      <c r="C5894" s="221">
        <v>185.0</v>
      </c>
    </row>
    <row r="5895">
      <c r="A5895" s="221">
        <v>7169.0</v>
      </c>
      <c r="B5895" s="221">
        <v>39.0</v>
      </c>
      <c r="C5895" s="221">
        <v>9.0</v>
      </c>
    </row>
    <row r="5896">
      <c r="A5896" s="221">
        <v>7169.0</v>
      </c>
      <c r="B5896" s="221">
        <v>40.0</v>
      </c>
      <c r="C5896" s="221">
        <v>16.0</v>
      </c>
    </row>
    <row r="5897">
      <c r="A5897" s="221">
        <v>7171.0</v>
      </c>
      <c r="B5897" s="221">
        <v>34.0</v>
      </c>
      <c r="C5897" s="221">
        <v>51246.0</v>
      </c>
    </row>
    <row r="5898">
      <c r="A5898" s="221">
        <v>7171.0</v>
      </c>
      <c r="B5898" s="221">
        <v>35.0</v>
      </c>
      <c r="C5898" s="221">
        <v>13146.0</v>
      </c>
    </row>
    <row r="5899">
      <c r="A5899" s="221">
        <v>7171.0</v>
      </c>
      <c r="B5899" s="221">
        <v>36.0</v>
      </c>
      <c r="C5899" s="221">
        <v>4386.0</v>
      </c>
    </row>
    <row r="5900">
      <c r="A5900" s="221">
        <v>7171.0</v>
      </c>
      <c r="B5900" s="221">
        <v>37.0</v>
      </c>
      <c r="C5900" s="221">
        <v>1192.0</v>
      </c>
    </row>
    <row r="5901">
      <c r="A5901" s="221">
        <v>7171.0</v>
      </c>
      <c r="B5901" s="221">
        <v>38.0</v>
      </c>
      <c r="C5901" s="221">
        <v>185.0</v>
      </c>
    </row>
    <row r="5902">
      <c r="A5902" s="221">
        <v>7171.0</v>
      </c>
      <c r="B5902" s="221">
        <v>39.0</v>
      </c>
      <c r="C5902" s="221">
        <v>9.0</v>
      </c>
    </row>
    <row r="5903">
      <c r="A5903" s="221">
        <v>7171.0</v>
      </c>
      <c r="B5903" s="221">
        <v>40.0</v>
      </c>
      <c r="C5903" s="221">
        <v>16.0</v>
      </c>
    </row>
    <row r="5904">
      <c r="A5904" s="221">
        <v>7173.0</v>
      </c>
      <c r="B5904" s="221">
        <v>34.0</v>
      </c>
      <c r="C5904" s="221">
        <v>51246.0</v>
      </c>
    </row>
    <row r="5905">
      <c r="A5905" s="221">
        <v>7173.0</v>
      </c>
      <c r="B5905" s="221">
        <v>35.0</v>
      </c>
      <c r="C5905" s="221">
        <v>13146.0</v>
      </c>
    </row>
    <row r="5906">
      <c r="A5906" s="221">
        <v>7173.0</v>
      </c>
      <c r="B5906" s="221">
        <v>36.0</v>
      </c>
      <c r="C5906" s="221">
        <v>4386.0</v>
      </c>
    </row>
    <row r="5907">
      <c r="A5907" s="221">
        <v>7173.0</v>
      </c>
      <c r="B5907" s="221">
        <v>37.0</v>
      </c>
      <c r="C5907" s="221">
        <v>1192.0</v>
      </c>
    </row>
    <row r="5908">
      <c r="A5908" s="221">
        <v>7173.0</v>
      </c>
      <c r="B5908" s="221">
        <v>38.0</v>
      </c>
      <c r="C5908" s="221">
        <v>185.0</v>
      </c>
    </row>
    <row r="5909">
      <c r="A5909" s="221">
        <v>7173.0</v>
      </c>
      <c r="B5909" s="221">
        <v>39.0</v>
      </c>
      <c r="C5909" s="221">
        <v>9.0</v>
      </c>
    </row>
    <row r="5910">
      <c r="A5910" s="221">
        <v>7173.0</v>
      </c>
      <c r="B5910" s="221">
        <v>40.0</v>
      </c>
      <c r="C5910" s="221">
        <v>16.0</v>
      </c>
    </row>
    <row r="5911">
      <c r="A5911" s="221">
        <v>7217.0</v>
      </c>
      <c r="B5911" s="221">
        <v>37.0</v>
      </c>
      <c r="C5911" s="221">
        <v>47.0</v>
      </c>
    </row>
    <row r="5912">
      <c r="A5912" s="221">
        <v>7217.0</v>
      </c>
      <c r="B5912" s="221">
        <v>38.0</v>
      </c>
      <c r="C5912" s="221">
        <v>2.0</v>
      </c>
    </row>
    <row r="5913">
      <c r="A5913" s="221">
        <v>7218.0</v>
      </c>
      <c r="B5913" s="221">
        <v>37.0</v>
      </c>
      <c r="C5913" s="221">
        <v>47.0</v>
      </c>
    </row>
    <row r="5914">
      <c r="A5914" s="221">
        <v>7218.0</v>
      </c>
      <c r="B5914" s="221">
        <v>38.0</v>
      </c>
      <c r="C5914" s="221">
        <v>2.0</v>
      </c>
    </row>
    <row r="5915">
      <c r="A5915" s="221">
        <v>7219.0</v>
      </c>
      <c r="B5915" s="221">
        <v>37.0</v>
      </c>
      <c r="C5915" s="221">
        <v>47.0</v>
      </c>
    </row>
    <row r="5916">
      <c r="A5916" s="221">
        <v>7219.0</v>
      </c>
      <c r="B5916" s="221">
        <v>38.0</v>
      </c>
      <c r="C5916" s="221">
        <v>2.0</v>
      </c>
    </row>
    <row r="5917">
      <c r="A5917" s="221">
        <v>7220.0</v>
      </c>
      <c r="B5917" s="221">
        <v>37.0</v>
      </c>
      <c r="C5917" s="221">
        <v>47.0</v>
      </c>
    </row>
    <row r="5918">
      <c r="A5918" s="221">
        <v>7220.0</v>
      </c>
      <c r="B5918" s="221">
        <v>38.0</v>
      </c>
      <c r="C5918" s="221">
        <v>2.0</v>
      </c>
    </row>
    <row r="5919">
      <c r="A5919" s="221">
        <v>7247.0</v>
      </c>
      <c r="B5919" s="221">
        <v>34.0</v>
      </c>
      <c r="C5919" s="221">
        <v>104.0</v>
      </c>
    </row>
    <row r="5920">
      <c r="A5920" s="221">
        <v>7247.0</v>
      </c>
      <c r="B5920" s="221">
        <v>35.0</v>
      </c>
      <c r="C5920" s="221">
        <v>99.0</v>
      </c>
    </row>
    <row r="5921">
      <c r="A5921" s="221">
        <v>7249.0</v>
      </c>
      <c r="B5921" s="221">
        <v>34.0</v>
      </c>
      <c r="C5921" s="221">
        <v>104.0</v>
      </c>
    </row>
    <row r="5922">
      <c r="A5922" s="221">
        <v>7249.0</v>
      </c>
      <c r="B5922" s="221">
        <v>35.0</v>
      </c>
      <c r="C5922" s="221">
        <v>99.0</v>
      </c>
    </row>
    <row r="5923">
      <c r="A5923" s="221">
        <v>7251.0</v>
      </c>
      <c r="B5923" s="221">
        <v>34.0</v>
      </c>
      <c r="C5923" s="221">
        <v>104.0</v>
      </c>
    </row>
    <row r="5924">
      <c r="A5924" s="221">
        <v>7251.0</v>
      </c>
      <c r="B5924" s="221">
        <v>35.0</v>
      </c>
      <c r="C5924" s="221">
        <v>99.0</v>
      </c>
    </row>
    <row r="5925">
      <c r="A5925" s="221">
        <v>7253.0</v>
      </c>
      <c r="B5925" s="221">
        <v>34.0</v>
      </c>
      <c r="C5925" s="221">
        <v>104.0</v>
      </c>
    </row>
    <row r="5926">
      <c r="A5926" s="221">
        <v>7253.0</v>
      </c>
      <c r="B5926" s="221">
        <v>35.0</v>
      </c>
      <c r="C5926" s="221">
        <v>99.0</v>
      </c>
    </row>
    <row r="5927">
      <c r="A5927" s="221">
        <v>7287.0</v>
      </c>
      <c r="B5927" s="221">
        <v>34.0</v>
      </c>
      <c r="C5927" s="221">
        <v>1228.0</v>
      </c>
    </row>
    <row r="5928">
      <c r="A5928" s="221">
        <v>7287.0</v>
      </c>
      <c r="B5928" s="221">
        <v>35.0</v>
      </c>
      <c r="C5928" s="221">
        <v>66.0</v>
      </c>
    </row>
    <row r="5929">
      <c r="A5929" s="221">
        <v>7287.0</v>
      </c>
      <c r="B5929" s="221">
        <v>36.0</v>
      </c>
      <c r="C5929" s="221">
        <v>77.0</v>
      </c>
    </row>
    <row r="5930">
      <c r="A5930" s="221">
        <v>7287.0</v>
      </c>
      <c r="B5930" s="221">
        <v>39.0</v>
      </c>
      <c r="C5930" s="221">
        <v>1.0</v>
      </c>
    </row>
    <row r="5931">
      <c r="A5931" s="221">
        <v>7289.0</v>
      </c>
      <c r="B5931" s="221">
        <v>34.0</v>
      </c>
      <c r="C5931" s="221">
        <v>1228.0</v>
      </c>
    </row>
    <row r="5932">
      <c r="A5932" s="221">
        <v>7289.0</v>
      </c>
      <c r="B5932" s="221">
        <v>35.0</v>
      </c>
      <c r="C5932" s="221">
        <v>66.0</v>
      </c>
    </row>
    <row r="5933">
      <c r="A5933" s="221">
        <v>7289.0</v>
      </c>
      <c r="B5933" s="221">
        <v>36.0</v>
      </c>
      <c r="C5933" s="221">
        <v>77.0</v>
      </c>
    </row>
    <row r="5934">
      <c r="A5934" s="221">
        <v>7289.0</v>
      </c>
      <c r="B5934" s="221">
        <v>39.0</v>
      </c>
      <c r="C5934" s="221">
        <v>1.0</v>
      </c>
    </row>
    <row r="5935">
      <c r="A5935" s="221">
        <v>7291.0</v>
      </c>
      <c r="B5935" s="221">
        <v>34.0</v>
      </c>
      <c r="C5935" s="221">
        <v>1228.0</v>
      </c>
    </row>
    <row r="5936">
      <c r="A5936" s="221">
        <v>7291.0</v>
      </c>
      <c r="B5936" s="221">
        <v>35.0</v>
      </c>
      <c r="C5936" s="221">
        <v>66.0</v>
      </c>
    </row>
    <row r="5937">
      <c r="A5937" s="221">
        <v>7291.0</v>
      </c>
      <c r="B5937" s="221">
        <v>36.0</v>
      </c>
      <c r="C5937" s="221">
        <v>77.0</v>
      </c>
    </row>
    <row r="5938">
      <c r="A5938" s="221">
        <v>7291.0</v>
      </c>
      <c r="B5938" s="221">
        <v>39.0</v>
      </c>
      <c r="C5938" s="221">
        <v>1.0</v>
      </c>
    </row>
    <row r="5939">
      <c r="A5939" s="221">
        <v>7293.0</v>
      </c>
      <c r="B5939" s="221">
        <v>34.0</v>
      </c>
      <c r="C5939" s="221">
        <v>1228.0</v>
      </c>
    </row>
    <row r="5940">
      <c r="A5940" s="221">
        <v>7293.0</v>
      </c>
      <c r="B5940" s="221">
        <v>35.0</v>
      </c>
      <c r="C5940" s="221">
        <v>66.0</v>
      </c>
    </row>
    <row r="5941">
      <c r="A5941" s="221">
        <v>7293.0</v>
      </c>
      <c r="B5941" s="221">
        <v>36.0</v>
      </c>
      <c r="C5941" s="221">
        <v>77.0</v>
      </c>
    </row>
    <row r="5942">
      <c r="A5942" s="221">
        <v>7293.0</v>
      </c>
      <c r="B5942" s="221">
        <v>39.0</v>
      </c>
      <c r="C5942" s="221">
        <v>1.0</v>
      </c>
    </row>
    <row r="5943">
      <c r="A5943" s="221">
        <v>7327.0</v>
      </c>
      <c r="B5943" s="221">
        <v>34.0</v>
      </c>
      <c r="C5943" s="221">
        <v>372.0</v>
      </c>
    </row>
    <row r="5944">
      <c r="A5944" s="221">
        <v>7327.0</v>
      </c>
      <c r="B5944" s="221">
        <v>35.0</v>
      </c>
      <c r="C5944" s="221">
        <v>269.0</v>
      </c>
    </row>
    <row r="5945">
      <c r="A5945" s="221">
        <v>7327.0</v>
      </c>
      <c r="B5945" s="221">
        <v>36.0</v>
      </c>
      <c r="C5945" s="221">
        <v>222.0</v>
      </c>
    </row>
    <row r="5946">
      <c r="A5946" s="221">
        <v>7329.0</v>
      </c>
      <c r="B5946" s="221">
        <v>34.0</v>
      </c>
      <c r="C5946" s="221">
        <v>372.0</v>
      </c>
    </row>
    <row r="5947">
      <c r="A5947" s="221">
        <v>7329.0</v>
      </c>
      <c r="B5947" s="221">
        <v>35.0</v>
      </c>
      <c r="C5947" s="221">
        <v>269.0</v>
      </c>
    </row>
    <row r="5948">
      <c r="A5948" s="221">
        <v>7329.0</v>
      </c>
      <c r="B5948" s="221">
        <v>36.0</v>
      </c>
      <c r="C5948" s="221">
        <v>222.0</v>
      </c>
    </row>
    <row r="5949">
      <c r="A5949" s="221">
        <v>7331.0</v>
      </c>
      <c r="B5949" s="221">
        <v>34.0</v>
      </c>
      <c r="C5949" s="221">
        <v>372.0</v>
      </c>
    </row>
    <row r="5950">
      <c r="A5950" s="221">
        <v>7331.0</v>
      </c>
      <c r="B5950" s="221">
        <v>35.0</v>
      </c>
      <c r="C5950" s="221">
        <v>269.0</v>
      </c>
    </row>
    <row r="5951">
      <c r="A5951" s="221">
        <v>7331.0</v>
      </c>
      <c r="B5951" s="221">
        <v>36.0</v>
      </c>
      <c r="C5951" s="221">
        <v>222.0</v>
      </c>
    </row>
    <row r="5952">
      <c r="A5952" s="221">
        <v>7333.0</v>
      </c>
      <c r="B5952" s="221">
        <v>34.0</v>
      </c>
      <c r="C5952" s="221">
        <v>372.0</v>
      </c>
    </row>
    <row r="5953">
      <c r="A5953" s="221">
        <v>7333.0</v>
      </c>
      <c r="B5953" s="221">
        <v>35.0</v>
      </c>
      <c r="C5953" s="221">
        <v>269.0</v>
      </c>
    </row>
    <row r="5954">
      <c r="A5954" s="221">
        <v>7333.0</v>
      </c>
      <c r="B5954" s="221">
        <v>36.0</v>
      </c>
      <c r="C5954" s="221">
        <v>222.0</v>
      </c>
    </row>
    <row r="5955">
      <c r="A5955" s="221">
        <v>7367.0</v>
      </c>
      <c r="B5955" s="221">
        <v>34.0</v>
      </c>
      <c r="C5955" s="221">
        <v>4110.0</v>
      </c>
    </row>
    <row r="5956">
      <c r="A5956" s="221">
        <v>7367.0</v>
      </c>
      <c r="B5956" s="221">
        <v>35.0</v>
      </c>
      <c r="C5956" s="221">
        <v>1341.0</v>
      </c>
    </row>
    <row r="5957">
      <c r="A5957" s="221">
        <v>7367.0</v>
      </c>
      <c r="B5957" s="221">
        <v>36.0</v>
      </c>
      <c r="C5957" s="221">
        <v>1619.0</v>
      </c>
    </row>
    <row r="5958">
      <c r="A5958" s="221">
        <v>7367.0</v>
      </c>
      <c r="B5958" s="221">
        <v>37.0</v>
      </c>
      <c r="C5958" s="221">
        <v>1.0</v>
      </c>
    </row>
    <row r="5959">
      <c r="A5959" s="221">
        <v>7367.0</v>
      </c>
      <c r="B5959" s="221">
        <v>38.0</v>
      </c>
      <c r="C5959" s="221">
        <v>8.0</v>
      </c>
    </row>
    <row r="5960">
      <c r="A5960" s="221">
        <v>7369.0</v>
      </c>
      <c r="B5960" s="221">
        <v>34.0</v>
      </c>
      <c r="C5960" s="221">
        <v>4110.0</v>
      </c>
    </row>
    <row r="5961">
      <c r="A5961" s="221">
        <v>7369.0</v>
      </c>
      <c r="B5961" s="221">
        <v>35.0</v>
      </c>
      <c r="C5961" s="221">
        <v>1341.0</v>
      </c>
    </row>
    <row r="5962">
      <c r="A5962" s="221">
        <v>7369.0</v>
      </c>
      <c r="B5962" s="221">
        <v>36.0</v>
      </c>
      <c r="C5962" s="221">
        <v>1619.0</v>
      </c>
    </row>
    <row r="5963">
      <c r="A5963" s="221">
        <v>7369.0</v>
      </c>
      <c r="B5963" s="221">
        <v>37.0</v>
      </c>
      <c r="C5963" s="221">
        <v>1.0</v>
      </c>
    </row>
    <row r="5964">
      <c r="A5964" s="221">
        <v>7369.0</v>
      </c>
      <c r="B5964" s="221">
        <v>38.0</v>
      </c>
      <c r="C5964" s="221">
        <v>8.0</v>
      </c>
    </row>
    <row r="5965">
      <c r="A5965" s="221">
        <v>7371.0</v>
      </c>
      <c r="B5965" s="221">
        <v>34.0</v>
      </c>
      <c r="C5965" s="221">
        <v>4110.0</v>
      </c>
    </row>
    <row r="5966">
      <c r="A5966" s="221">
        <v>7371.0</v>
      </c>
      <c r="B5966" s="221">
        <v>35.0</v>
      </c>
      <c r="C5966" s="221">
        <v>1341.0</v>
      </c>
    </row>
    <row r="5967">
      <c r="A5967" s="221">
        <v>7371.0</v>
      </c>
      <c r="B5967" s="221">
        <v>36.0</v>
      </c>
      <c r="C5967" s="221">
        <v>1619.0</v>
      </c>
    </row>
    <row r="5968">
      <c r="A5968" s="221">
        <v>7371.0</v>
      </c>
      <c r="B5968" s="221">
        <v>37.0</v>
      </c>
      <c r="C5968" s="221">
        <v>1.0</v>
      </c>
    </row>
    <row r="5969">
      <c r="A5969" s="221">
        <v>7371.0</v>
      </c>
      <c r="B5969" s="221">
        <v>38.0</v>
      </c>
      <c r="C5969" s="221">
        <v>8.0</v>
      </c>
    </row>
    <row r="5970">
      <c r="A5970" s="221">
        <v>7373.0</v>
      </c>
      <c r="B5970" s="221">
        <v>34.0</v>
      </c>
      <c r="C5970" s="221">
        <v>4110.0</v>
      </c>
    </row>
    <row r="5971">
      <c r="A5971" s="221">
        <v>7373.0</v>
      </c>
      <c r="B5971" s="221">
        <v>35.0</v>
      </c>
      <c r="C5971" s="221">
        <v>1341.0</v>
      </c>
    </row>
    <row r="5972">
      <c r="A5972" s="221">
        <v>7373.0</v>
      </c>
      <c r="B5972" s="221">
        <v>36.0</v>
      </c>
      <c r="C5972" s="221">
        <v>1619.0</v>
      </c>
    </row>
    <row r="5973">
      <c r="A5973" s="221">
        <v>7373.0</v>
      </c>
      <c r="B5973" s="221">
        <v>37.0</v>
      </c>
      <c r="C5973" s="221">
        <v>1.0</v>
      </c>
    </row>
    <row r="5974">
      <c r="A5974" s="221">
        <v>7373.0</v>
      </c>
      <c r="B5974" s="221">
        <v>38.0</v>
      </c>
      <c r="C5974" s="221">
        <v>8.0</v>
      </c>
    </row>
    <row r="5975">
      <c r="A5975" s="221">
        <v>7407.0</v>
      </c>
      <c r="B5975" s="221">
        <v>34.0</v>
      </c>
      <c r="C5975" s="221">
        <v>6158.0</v>
      </c>
    </row>
    <row r="5976">
      <c r="A5976" s="221">
        <v>7407.0</v>
      </c>
      <c r="B5976" s="221">
        <v>35.0</v>
      </c>
      <c r="C5976" s="221">
        <v>1852.0</v>
      </c>
    </row>
    <row r="5977">
      <c r="A5977" s="221">
        <v>7407.0</v>
      </c>
      <c r="B5977" s="221">
        <v>36.0</v>
      </c>
      <c r="C5977" s="221">
        <v>1733.0</v>
      </c>
    </row>
    <row r="5978">
      <c r="A5978" s="221">
        <v>7407.0</v>
      </c>
      <c r="B5978" s="221">
        <v>40.0</v>
      </c>
      <c r="C5978" s="221">
        <v>2.0</v>
      </c>
    </row>
    <row r="5979">
      <c r="A5979" s="221">
        <v>7409.0</v>
      </c>
      <c r="B5979" s="221">
        <v>34.0</v>
      </c>
      <c r="C5979" s="221">
        <v>6158.0</v>
      </c>
    </row>
    <row r="5980">
      <c r="A5980" s="221">
        <v>7409.0</v>
      </c>
      <c r="B5980" s="221">
        <v>35.0</v>
      </c>
      <c r="C5980" s="221">
        <v>1852.0</v>
      </c>
    </row>
    <row r="5981">
      <c r="A5981" s="221">
        <v>7409.0</v>
      </c>
      <c r="B5981" s="221">
        <v>36.0</v>
      </c>
      <c r="C5981" s="221">
        <v>1733.0</v>
      </c>
    </row>
    <row r="5982">
      <c r="A5982" s="221">
        <v>7409.0</v>
      </c>
      <c r="B5982" s="221">
        <v>40.0</v>
      </c>
      <c r="C5982" s="221">
        <v>2.0</v>
      </c>
    </row>
    <row r="5983">
      <c r="A5983" s="221">
        <v>7411.0</v>
      </c>
      <c r="B5983" s="221">
        <v>34.0</v>
      </c>
      <c r="C5983" s="221">
        <v>6158.0</v>
      </c>
    </row>
    <row r="5984">
      <c r="A5984" s="221">
        <v>7411.0</v>
      </c>
      <c r="B5984" s="221">
        <v>35.0</v>
      </c>
      <c r="C5984" s="221">
        <v>1852.0</v>
      </c>
    </row>
    <row r="5985">
      <c r="A5985" s="221">
        <v>7411.0</v>
      </c>
      <c r="B5985" s="221">
        <v>36.0</v>
      </c>
      <c r="C5985" s="221">
        <v>1733.0</v>
      </c>
    </row>
    <row r="5986">
      <c r="A5986" s="221">
        <v>7411.0</v>
      </c>
      <c r="B5986" s="221">
        <v>40.0</v>
      </c>
      <c r="C5986" s="221">
        <v>2.0</v>
      </c>
    </row>
    <row r="5987">
      <c r="A5987" s="221">
        <v>7413.0</v>
      </c>
      <c r="B5987" s="221">
        <v>34.0</v>
      </c>
      <c r="C5987" s="221">
        <v>6158.0</v>
      </c>
    </row>
    <row r="5988">
      <c r="A5988" s="221">
        <v>7413.0</v>
      </c>
      <c r="B5988" s="221">
        <v>35.0</v>
      </c>
      <c r="C5988" s="221">
        <v>1852.0</v>
      </c>
    </row>
    <row r="5989">
      <c r="A5989" s="221">
        <v>7413.0</v>
      </c>
      <c r="B5989" s="221">
        <v>36.0</v>
      </c>
      <c r="C5989" s="221">
        <v>1733.0</v>
      </c>
    </row>
    <row r="5990">
      <c r="A5990" s="221">
        <v>7413.0</v>
      </c>
      <c r="B5990" s="221">
        <v>40.0</v>
      </c>
      <c r="C5990" s="221">
        <v>2.0</v>
      </c>
    </row>
    <row r="5991">
      <c r="A5991" s="221">
        <v>7447.0</v>
      </c>
      <c r="B5991" s="221">
        <v>34.0</v>
      </c>
      <c r="C5991" s="221">
        <v>51246.0</v>
      </c>
    </row>
    <row r="5992">
      <c r="A5992" s="221">
        <v>7447.0</v>
      </c>
      <c r="B5992" s="221">
        <v>35.0</v>
      </c>
      <c r="C5992" s="221">
        <v>13146.0</v>
      </c>
    </row>
    <row r="5993">
      <c r="A5993" s="221">
        <v>7447.0</v>
      </c>
      <c r="B5993" s="221">
        <v>36.0</v>
      </c>
      <c r="C5993" s="221">
        <v>4386.0</v>
      </c>
    </row>
    <row r="5994">
      <c r="A5994" s="221">
        <v>7447.0</v>
      </c>
      <c r="B5994" s="221">
        <v>37.0</v>
      </c>
      <c r="C5994" s="221">
        <v>1192.0</v>
      </c>
    </row>
    <row r="5995">
      <c r="A5995" s="221">
        <v>7447.0</v>
      </c>
      <c r="B5995" s="221">
        <v>38.0</v>
      </c>
      <c r="C5995" s="221">
        <v>185.0</v>
      </c>
    </row>
    <row r="5996">
      <c r="A5996" s="221">
        <v>7447.0</v>
      </c>
      <c r="B5996" s="221">
        <v>39.0</v>
      </c>
      <c r="C5996" s="221">
        <v>9.0</v>
      </c>
    </row>
    <row r="5997">
      <c r="A5997" s="221">
        <v>7447.0</v>
      </c>
      <c r="B5997" s="221">
        <v>40.0</v>
      </c>
      <c r="C5997" s="221">
        <v>16.0</v>
      </c>
    </row>
    <row r="5998">
      <c r="A5998" s="221">
        <v>7449.0</v>
      </c>
      <c r="B5998" s="221">
        <v>34.0</v>
      </c>
      <c r="C5998" s="221">
        <v>51246.0</v>
      </c>
    </row>
    <row r="5999">
      <c r="A5999" s="221">
        <v>7449.0</v>
      </c>
      <c r="B5999" s="221">
        <v>35.0</v>
      </c>
      <c r="C5999" s="221">
        <v>13146.0</v>
      </c>
    </row>
    <row r="6000">
      <c r="A6000" s="221">
        <v>7449.0</v>
      </c>
      <c r="B6000" s="221">
        <v>36.0</v>
      </c>
      <c r="C6000" s="221">
        <v>4386.0</v>
      </c>
    </row>
    <row r="6001">
      <c r="A6001" s="221">
        <v>7449.0</v>
      </c>
      <c r="B6001" s="221">
        <v>37.0</v>
      </c>
      <c r="C6001" s="221">
        <v>1192.0</v>
      </c>
    </row>
    <row r="6002">
      <c r="A6002" s="221">
        <v>7449.0</v>
      </c>
      <c r="B6002" s="221">
        <v>38.0</v>
      </c>
      <c r="C6002" s="221">
        <v>185.0</v>
      </c>
    </row>
    <row r="6003">
      <c r="A6003" s="221">
        <v>7449.0</v>
      </c>
      <c r="B6003" s="221">
        <v>39.0</v>
      </c>
      <c r="C6003" s="221">
        <v>9.0</v>
      </c>
    </row>
    <row r="6004">
      <c r="A6004" s="221">
        <v>7449.0</v>
      </c>
      <c r="B6004" s="221">
        <v>40.0</v>
      </c>
      <c r="C6004" s="221">
        <v>16.0</v>
      </c>
    </row>
    <row r="6005">
      <c r="A6005" s="221">
        <v>7451.0</v>
      </c>
      <c r="B6005" s="221">
        <v>34.0</v>
      </c>
      <c r="C6005" s="221">
        <v>51246.0</v>
      </c>
    </row>
    <row r="6006">
      <c r="A6006" s="221">
        <v>7451.0</v>
      </c>
      <c r="B6006" s="221">
        <v>35.0</v>
      </c>
      <c r="C6006" s="221">
        <v>13146.0</v>
      </c>
    </row>
    <row r="6007">
      <c r="A6007" s="221">
        <v>7451.0</v>
      </c>
      <c r="B6007" s="221">
        <v>36.0</v>
      </c>
      <c r="C6007" s="221">
        <v>4386.0</v>
      </c>
    </row>
    <row r="6008">
      <c r="A6008" s="221">
        <v>7451.0</v>
      </c>
      <c r="B6008" s="221">
        <v>37.0</v>
      </c>
      <c r="C6008" s="221">
        <v>1192.0</v>
      </c>
    </row>
    <row r="6009">
      <c r="A6009" s="221">
        <v>7451.0</v>
      </c>
      <c r="B6009" s="221">
        <v>38.0</v>
      </c>
      <c r="C6009" s="221">
        <v>185.0</v>
      </c>
    </row>
    <row r="6010">
      <c r="A6010" s="221">
        <v>7451.0</v>
      </c>
      <c r="B6010" s="221">
        <v>39.0</v>
      </c>
      <c r="C6010" s="221">
        <v>9.0</v>
      </c>
    </row>
    <row r="6011">
      <c r="A6011" s="221">
        <v>7451.0</v>
      </c>
      <c r="B6011" s="221">
        <v>40.0</v>
      </c>
      <c r="C6011" s="221">
        <v>16.0</v>
      </c>
    </row>
    <row r="6012">
      <c r="A6012" s="221">
        <v>7453.0</v>
      </c>
      <c r="B6012" s="221">
        <v>34.0</v>
      </c>
      <c r="C6012" s="221">
        <v>51246.0</v>
      </c>
    </row>
    <row r="6013">
      <c r="A6013" s="221">
        <v>7453.0</v>
      </c>
      <c r="B6013" s="221">
        <v>35.0</v>
      </c>
      <c r="C6013" s="221">
        <v>13146.0</v>
      </c>
    </row>
    <row r="6014">
      <c r="A6014" s="221">
        <v>7453.0</v>
      </c>
      <c r="B6014" s="221">
        <v>36.0</v>
      </c>
      <c r="C6014" s="221">
        <v>4386.0</v>
      </c>
    </row>
    <row r="6015">
      <c r="A6015" s="221">
        <v>7453.0</v>
      </c>
      <c r="B6015" s="221">
        <v>37.0</v>
      </c>
      <c r="C6015" s="221">
        <v>1192.0</v>
      </c>
    </row>
    <row r="6016">
      <c r="A6016" s="221">
        <v>7453.0</v>
      </c>
      <c r="B6016" s="221">
        <v>38.0</v>
      </c>
      <c r="C6016" s="221">
        <v>185.0</v>
      </c>
    </row>
    <row r="6017">
      <c r="A6017" s="221">
        <v>7453.0</v>
      </c>
      <c r="B6017" s="221">
        <v>39.0</v>
      </c>
      <c r="C6017" s="221">
        <v>9.0</v>
      </c>
    </row>
    <row r="6018">
      <c r="A6018" s="221">
        <v>7453.0</v>
      </c>
      <c r="B6018" s="221">
        <v>40.0</v>
      </c>
      <c r="C6018" s="221">
        <v>16.0</v>
      </c>
    </row>
    <row r="6019">
      <c r="A6019" s="221">
        <v>7487.0</v>
      </c>
      <c r="B6019" s="221">
        <v>34.0</v>
      </c>
      <c r="C6019" s="221">
        <v>448.0</v>
      </c>
    </row>
    <row r="6020">
      <c r="A6020" s="221">
        <v>7487.0</v>
      </c>
      <c r="B6020" s="221">
        <v>35.0</v>
      </c>
      <c r="C6020" s="221">
        <v>135.0</v>
      </c>
    </row>
    <row r="6021">
      <c r="A6021" s="221">
        <v>7489.0</v>
      </c>
      <c r="B6021" s="221">
        <v>34.0</v>
      </c>
      <c r="C6021" s="221">
        <v>448.0</v>
      </c>
    </row>
    <row r="6022">
      <c r="A6022" s="221">
        <v>7489.0</v>
      </c>
      <c r="B6022" s="221">
        <v>35.0</v>
      </c>
      <c r="C6022" s="221">
        <v>135.0</v>
      </c>
    </row>
    <row r="6023">
      <c r="A6023" s="221">
        <v>7491.0</v>
      </c>
      <c r="B6023" s="221">
        <v>34.0</v>
      </c>
      <c r="C6023" s="221">
        <v>448.0</v>
      </c>
    </row>
    <row r="6024">
      <c r="A6024" s="221">
        <v>7491.0</v>
      </c>
      <c r="B6024" s="221">
        <v>35.0</v>
      </c>
      <c r="C6024" s="221">
        <v>135.0</v>
      </c>
    </row>
    <row r="6025">
      <c r="A6025" s="221">
        <v>7493.0</v>
      </c>
      <c r="B6025" s="221">
        <v>34.0</v>
      </c>
      <c r="C6025" s="221">
        <v>448.0</v>
      </c>
    </row>
    <row r="6026">
      <c r="A6026" s="221">
        <v>7493.0</v>
      </c>
      <c r="B6026" s="221">
        <v>35.0</v>
      </c>
      <c r="C6026" s="221">
        <v>135.0</v>
      </c>
    </row>
    <row r="6027">
      <c r="A6027" s="221">
        <v>7535.0</v>
      </c>
      <c r="B6027" s="221">
        <v>34.0</v>
      </c>
      <c r="C6027" s="221">
        <v>750.0</v>
      </c>
    </row>
    <row r="6028">
      <c r="A6028" s="221">
        <v>7535.0</v>
      </c>
      <c r="B6028" s="221">
        <v>35.0</v>
      </c>
      <c r="C6028" s="221">
        <v>65.0</v>
      </c>
    </row>
    <row r="6029">
      <c r="A6029" s="221">
        <v>7535.0</v>
      </c>
      <c r="B6029" s="221">
        <v>36.0</v>
      </c>
      <c r="C6029" s="221">
        <v>37.0</v>
      </c>
    </row>
    <row r="6030">
      <c r="A6030" s="221">
        <v>7535.0</v>
      </c>
      <c r="B6030" s="221">
        <v>37.0</v>
      </c>
      <c r="C6030" s="221">
        <v>10.0</v>
      </c>
    </row>
    <row r="6031">
      <c r="A6031" s="221">
        <v>7537.0</v>
      </c>
      <c r="B6031" s="221">
        <v>34.0</v>
      </c>
      <c r="C6031" s="221">
        <v>750.0</v>
      </c>
    </row>
    <row r="6032">
      <c r="A6032" s="221">
        <v>7537.0</v>
      </c>
      <c r="B6032" s="221">
        <v>35.0</v>
      </c>
      <c r="C6032" s="221">
        <v>65.0</v>
      </c>
    </row>
    <row r="6033">
      <c r="A6033" s="221">
        <v>7537.0</v>
      </c>
      <c r="B6033" s="221">
        <v>36.0</v>
      </c>
      <c r="C6033" s="221">
        <v>37.0</v>
      </c>
    </row>
    <row r="6034">
      <c r="A6034" s="221">
        <v>7537.0</v>
      </c>
      <c r="B6034" s="221">
        <v>37.0</v>
      </c>
      <c r="C6034" s="221">
        <v>10.0</v>
      </c>
    </row>
    <row r="6035">
      <c r="A6035" s="221">
        <v>7539.0</v>
      </c>
      <c r="B6035" s="221">
        <v>34.0</v>
      </c>
      <c r="C6035" s="221">
        <v>750.0</v>
      </c>
    </row>
    <row r="6036">
      <c r="A6036" s="221">
        <v>7539.0</v>
      </c>
      <c r="B6036" s="221">
        <v>35.0</v>
      </c>
      <c r="C6036" s="221">
        <v>65.0</v>
      </c>
    </row>
    <row r="6037">
      <c r="A6037" s="221">
        <v>7539.0</v>
      </c>
      <c r="B6037" s="221">
        <v>36.0</v>
      </c>
      <c r="C6037" s="221">
        <v>37.0</v>
      </c>
    </row>
    <row r="6038">
      <c r="A6038" s="221">
        <v>7539.0</v>
      </c>
      <c r="B6038" s="221">
        <v>37.0</v>
      </c>
      <c r="C6038" s="221">
        <v>10.0</v>
      </c>
    </row>
    <row r="6039">
      <c r="A6039" s="221">
        <v>7541.0</v>
      </c>
      <c r="B6039" s="221">
        <v>34.0</v>
      </c>
      <c r="C6039" s="221">
        <v>750.0</v>
      </c>
    </row>
    <row r="6040">
      <c r="A6040" s="221">
        <v>7541.0</v>
      </c>
      <c r="B6040" s="221">
        <v>35.0</v>
      </c>
      <c r="C6040" s="221">
        <v>65.0</v>
      </c>
    </row>
    <row r="6041">
      <c r="A6041" s="221">
        <v>7541.0</v>
      </c>
      <c r="B6041" s="221">
        <v>36.0</v>
      </c>
      <c r="C6041" s="221">
        <v>37.0</v>
      </c>
    </row>
    <row r="6042">
      <c r="A6042" s="221">
        <v>7541.0</v>
      </c>
      <c r="B6042" s="221">
        <v>37.0</v>
      </c>
      <c r="C6042" s="221">
        <v>10.0</v>
      </c>
    </row>
    <row r="6043">
      <c r="A6043" s="221">
        <v>7579.0</v>
      </c>
      <c r="B6043" s="221">
        <v>34.0</v>
      </c>
      <c r="C6043" s="221">
        <v>718.0</v>
      </c>
    </row>
    <row r="6044">
      <c r="A6044" s="221">
        <v>7579.0</v>
      </c>
      <c r="B6044" s="221">
        <v>35.0</v>
      </c>
      <c r="C6044" s="221">
        <v>310.0</v>
      </c>
    </row>
    <row r="6045">
      <c r="A6045" s="221">
        <v>7579.0</v>
      </c>
      <c r="B6045" s="221">
        <v>36.0</v>
      </c>
      <c r="C6045" s="221">
        <v>65.0</v>
      </c>
    </row>
    <row r="6046">
      <c r="A6046" s="221">
        <v>7581.0</v>
      </c>
      <c r="B6046" s="221">
        <v>34.0</v>
      </c>
      <c r="C6046" s="221">
        <v>718.0</v>
      </c>
    </row>
    <row r="6047">
      <c r="A6047" s="221">
        <v>7581.0</v>
      </c>
      <c r="B6047" s="221">
        <v>35.0</v>
      </c>
      <c r="C6047" s="221">
        <v>310.0</v>
      </c>
    </row>
    <row r="6048">
      <c r="A6048" s="221">
        <v>7581.0</v>
      </c>
      <c r="B6048" s="221">
        <v>36.0</v>
      </c>
      <c r="C6048" s="221">
        <v>65.0</v>
      </c>
    </row>
    <row r="6049">
      <c r="A6049" s="221">
        <v>7583.0</v>
      </c>
      <c r="B6049" s="221">
        <v>34.0</v>
      </c>
      <c r="C6049" s="221">
        <v>718.0</v>
      </c>
    </row>
    <row r="6050">
      <c r="A6050" s="221">
        <v>7583.0</v>
      </c>
      <c r="B6050" s="221">
        <v>35.0</v>
      </c>
      <c r="C6050" s="221">
        <v>310.0</v>
      </c>
    </row>
    <row r="6051">
      <c r="A6051" s="221">
        <v>7583.0</v>
      </c>
      <c r="B6051" s="221">
        <v>36.0</v>
      </c>
      <c r="C6051" s="221">
        <v>65.0</v>
      </c>
    </row>
    <row r="6052">
      <c r="A6052" s="221">
        <v>7585.0</v>
      </c>
      <c r="B6052" s="221">
        <v>34.0</v>
      </c>
      <c r="C6052" s="221">
        <v>718.0</v>
      </c>
    </row>
    <row r="6053">
      <c r="A6053" s="221">
        <v>7585.0</v>
      </c>
      <c r="B6053" s="221">
        <v>35.0</v>
      </c>
      <c r="C6053" s="221">
        <v>310.0</v>
      </c>
    </row>
    <row r="6054">
      <c r="A6054" s="221">
        <v>7585.0</v>
      </c>
      <c r="B6054" s="221">
        <v>36.0</v>
      </c>
      <c r="C6054" s="221">
        <v>65.0</v>
      </c>
    </row>
    <row r="6055">
      <c r="A6055" s="221">
        <v>7619.0</v>
      </c>
      <c r="B6055" s="221">
        <v>34.0</v>
      </c>
      <c r="C6055" s="221">
        <v>2004.0</v>
      </c>
    </row>
    <row r="6056">
      <c r="A6056" s="221">
        <v>7619.0</v>
      </c>
      <c r="B6056" s="221">
        <v>35.0</v>
      </c>
      <c r="C6056" s="221">
        <v>579.0</v>
      </c>
    </row>
    <row r="6057">
      <c r="A6057" s="221">
        <v>7619.0</v>
      </c>
      <c r="B6057" s="221">
        <v>36.0</v>
      </c>
      <c r="C6057" s="221">
        <v>539.0</v>
      </c>
    </row>
    <row r="6058">
      <c r="A6058" s="221">
        <v>7621.0</v>
      </c>
      <c r="B6058" s="221">
        <v>34.0</v>
      </c>
      <c r="C6058" s="221">
        <v>2004.0</v>
      </c>
    </row>
    <row r="6059">
      <c r="A6059" s="221">
        <v>7621.0</v>
      </c>
      <c r="B6059" s="221">
        <v>35.0</v>
      </c>
      <c r="C6059" s="221">
        <v>579.0</v>
      </c>
    </row>
    <row r="6060">
      <c r="A6060" s="221">
        <v>7621.0</v>
      </c>
      <c r="B6060" s="221">
        <v>36.0</v>
      </c>
      <c r="C6060" s="221">
        <v>539.0</v>
      </c>
    </row>
    <row r="6061">
      <c r="A6061" s="221">
        <v>7623.0</v>
      </c>
      <c r="B6061" s="221">
        <v>34.0</v>
      </c>
      <c r="C6061" s="221">
        <v>2004.0</v>
      </c>
    </row>
    <row r="6062">
      <c r="A6062" s="221">
        <v>7623.0</v>
      </c>
      <c r="B6062" s="221">
        <v>35.0</v>
      </c>
      <c r="C6062" s="221">
        <v>579.0</v>
      </c>
    </row>
    <row r="6063">
      <c r="A6063" s="221">
        <v>7623.0</v>
      </c>
      <c r="B6063" s="221">
        <v>36.0</v>
      </c>
      <c r="C6063" s="221">
        <v>539.0</v>
      </c>
    </row>
    <row r="6064">
      <c r="A6064" s="221">
        <v>7625.0</v>
      </c>
      <c r="B6064" s="221">
        <v>34.0</v>
      </c>
      <c r="C6064" s="221">
        <v>2004.0</v>
      </c>
    </row>
    <row r="6065">
      <c r="A6065" s="221">
        <v>7625.0</v>
      </c>
      <c r="B6065" s="221">
        <v>35.0</v>
      </c>
      <c r="C6065" s="221">
        <v>579.0</v>
      </c>
    </row>
    <row r="6066">
      <c r="A6066" s="221">
        <v>7625.0</v>
      </c>
      <c r="B6066" s="221">
        <v>36.0</v>
      </c>
      <c r="C6066" s="221">
        <v>539.0</v>
      </c>
    </row>
    <row r="6067">
      <c r="A6067" s="221">
        <v>7663.0</v>
      </c>
      <c r="B6067" s="221">
        <v>34.0</v>
      </c>
      <c r="C6067" s="221">
        <v>2038.0</v>
      </c>
    </row>
    <row r="6068">
      <c r="A6068" s="221">
        <v>7663.0</v>
      </c>
      <c r="B6068" s="221">
        <v>35.0</v>
      </c>
      <c r="C6068" s="221">
        <v>739.0</v>
      </c>
    </row>
    <row r="6069">
      <c r="A6069" s="221">
        <v>7663.0</v>
      </c>
      <c r="B6069" s="221">
        <v>36.0</v>
      </c>
      <c r="C6069" s="221">
        <v>1086.0</v>
      </c>
    </row>
    <row r="6070">
      <c r="A6070" s="221">
        <v>7665.0</v>
      </c>
      <c r="B6070" s="221">
        <v>34.0</v>
      </c>
      <c r="C6070" s="221">
        <v>2038.0</v>
      </c>
    </row>
    <row r="6071">
      <c r="A6071" s="221">
        <v>7665.0</v>
      </c>
      <c r="B6071" s="221">
        <v>35.0</v>
      </c>
      <c r="C6071" s="221">
        <v>739.0</v>
      </c>
    </row>
    <row r="6072">
      <c r="A6072" s="221">
        <v>7665.0</v>
      </c>
      <c r="B6072" s="221">
        <v>36.0</v>
      </c>
      <c r="C6072" s="221">
        <v>1086.0</v>
      </c>
    </row>
    <row r="6073">
      <c r="A6073" s="221">
        <v>7667.0</v>
      </c>
      <c r="B6073" s="221">
        <v>34.0</v>
      </c>
      <c r="C6073" s="221">
        <v>2038.0</v>
      </c>
    </row>
    <row r="6074">
      <c r="A6074" s="221">
        <v>7667.0</v>
      </c>
      <c r="B6074" s="221">
        <v>35.0</v>
      </c>
      <c r="C6074" s="221">
        <v>739.0</v>
      </c>
    </row>
    <row r="6075">
      <c r="A6075" s="221">
        <v>7667.0</v>
      </c>
      <c r="B6075" s="221">
        <v>36.0</v>
      </c>
      <c r="C6075" s="221">
        <v>1086.0</v>
      </c>
    </row>
    <row r="6076">
      <c r="A6076" s="221">
        <v>7669.0</v>
      </c>
      <c r="B6076" s="221">
        <v>34.0</v>
      </c>
      <c r="C6076" s="221">
        <v>2038.0</v>
      </c>
    </row>
    <row r="6077">
      <c r="A6077" s="221">
        <v>7669.0</v>
      </c>
      <c r="B6077" s="221">
        <v>35.0</v>
      </c>
      <c r="C6077" s="221">
        <v>739.0</v>
      </c>
    </row>
    <row r="6078">
      <c r="A6078" s="221">
        <v>7669.0</v>
      </c>
      <c r="B6078" s="221">
        <v>36.0</v>
      </c>
      <c r="C6078" s="221">
        <v>1086.0</v>
      </c>
    </row>
    <row r="6079">
      <c r="A6079" s="221">
        <v>7703.0</v>
      </c>
      <c r="B6079" s="221">
        <v>34.0</v>
      </c>
      <c r="C6079" s="221">
        <v>4090.0</v>
      </c>
    </row>
    <row r="6080">
      <c r="A6080" s="221">
        <v>7703.0</v>
      </c>
      <c r="B6080" s="221">
        <v>35.0</v>
      </c>
      <c r="C6080" s="221">
        <v>1253.0</v>
      </c>
    </row>
    <row r="6081">
      <c r="A6081" s="221">
        <v>7703.0</v>
      </c>
      <c r="B6081" s="221">
        <v>36.0</v>
      </c>
      <c r="C6081" s="221">
        <v>1272.0</v>
      </c>
    </row>
    <row r="6082">
      <c r="A6082" s="221">
        <v>7703.0</v>
      </c>
      <c r="B6082" s="221">
        <v>37.0</v>
      </c>
      <c r="C6082" s="221">
        <v>6.0</v>
      </c>
    </row>
    <row r="6083">
      <c r="A6083" s="221">
        <v>7705.0</v>
      </c>
      <c r="B6083" s="221">
        <v>34.0</v>
      </c>
      <c r="C6083" s="221">
        <v>4090.0</v>
      </c>
    </row>
    <row r="6084">
      <c r="A6084" s="221">
        <v>7705.0</v>
      </c>
      <c r="B6084" s="221">
        <v>35.0</v>
      </c>
      <c r="C6084" s="221">
        <v>1253.0</v>
      </c>
    </row>
    <row r="6085">
      <c r="A6085" s="221">
        <v>7705.0</v>
      </c>
      <c r="B6085" s="221">
        <v>36.0</v>
      </c>
      <c r="C6085" s="221">
        <v>1272.0</v>
      </c>
    </row>
    <row r="6086">
      <c r="A6086" s="221">
        <v>7705.0</v>
      </c>
      <c r="B6086" s="221">
        <v>37.0</v>
      </c>
      <c r="C6086" s="221">
        <v>6.0</v>
      </c>
    </row>
    <row r="6087">
      <c r="A6087" s="221">
        <v>7707.0</v>
      </c>
      <c r="B6087" s="221">
        <v>34.0</v>
      </c>
      <c r="C6087" s="221">
        <v>4090.0</v>
      </c>
    </row>
    <row r="6088">
      <c r="A6088" s="221">
        <v>7707.0</v>
      </c>
      <c r="B6088" s="221">
        <v>35.0</v>
      </c>
      <c r="C6088" s="221">
        <v>1253.0</v>
      </c>
    </row>
    <row r="6089">
      <c r="A6089" s="221">
        <v>7707.0</v>
      </c>
      <c r="B6089" s="221">
        <v>36.0</v>
      </c>
      <c r="C6089" s="221">
        <v>1272.0</v>
      </c>
    </row>
    <row r="6090">
      <c r="A6090" s="221">
        <v>7707.0</v>
      </c>
      <c r="B6090" s="221">
        <v>37.0</v>
      </c>
      <c r="C6090" s="221">
        <v>6.0</v>
      </c>
    </row>
    <row r="6091">
      <c r="A6091" s="221">
        <v>7709.0</v>
      </c>
      <c r="B6091" s="221">
        <v>34.0</v>
      </c>
      <c r="C6091" s="221">
        <v>4090.0</v>
      </c>
    </row>
    <row r="6092">
      <c r="A6092" s="221">
        <v>7709.0</v>
      </c>
      <c r="B6092" s="221">
        <v>35.0</v>
      </c>
      <c r="C6092" s="221">
        <v>1253.0</v>
      </c>
    </row>
    <row r="6093">
      <c r="A6093" s="221">
        <v>7709.0</v>
      </c>
      <c r="B6093" s="221">
        <v>36.0</v>
      </c>
      <c r="C6093" s="221">
        <v>1272.0</v>
      </c>
    </row>
    <row r="6094">
      <c r="A6094" s="221">
        <v>7709.0</v>
      </c>
      <c r="B6094" s="221">
        <v>37.0</v>
      </c>
      <c r="C6094" s="221">
        <v>6.0</v>
      </c>
    </row>
    <row r="6095">
      <c r="A6095" s="221">
        <v>7743.0</v>
      </c>
      <c r="B6095" s="221">
        <v>34.0</v>
      </c>
      <c r="C6095" s="221">
        <v>20498.0</v>
      </c>
    </row>
    <row r="6096">
      <c r="A6096" s="221">
        <v>7743.0</v>
      </c>
      <c r="B6096" s="221">
        <v>35.0</v>
      </c>
      <c r="C6096" s="221">
        <v>5467.0</v>
      </c>
    </row>
    <row r="6097">
      <c r="A6097" s="221">
        <v>7743.0</v>
      </c>
      <c r="B6097" s="221">
        <v>36.0</v>
      </c>
      <c r="C6097" s="221">
        <v>2727.0</v>
      </c>
    </row>
    <row r="6098">
      <c r="A6098" s="221">
        <v>7743.0</v>
      </c>
      <c r="B6098" s="221">
        <v>37.0</v>
      </c>
      <c r="C6098" s="221">
        <v>718.0</v>
      </c>
    </row>
    <row r="6099">
      <c r="A6099" s="221">
        <v>7743.0</v>
      </c>
      <c r="B6099" s="221">
        <v>38.0</v>
      </c>
      <c r="C6099" s="221">
        <v>56.0</v>
      </c>
    </row>
    <row r="6100">
      <c r="A6100" s="221">
        <v>7743.0</v>
      </c>
      <c r="B6100" s="221">
        <v>39.0</v>
      </c>
      <c r="C6100" s="221">
        <v>3.0</v>
      </c>
    </row>
    <row r="6101">
      <c r="A6101" s="221">
        <v>7745.0</v>
      </c>
      <c r="B6101" s="221">
        <v>34.0</v>
      </c>
      <c r="C6101" s="221">
        <v>20498.0</v>
      </c>
    </row>
    <row r="6102">
      <c r="A6102" s="221">
        <v>7745.0</v>
      </c>
      <c r="B6102" s="221">
        <v>35.0</v>
      </c>
      <c r="C6102" s="221">
        <v>5467.0</v>
      </c>
    </row>
    <row r="6103">
      <c r="A6103" s="221">
        <v>7745.0</v>
      </c>
      <c r="B6103" s="221">
        <v>36.0</v>
      </c>
      <c r="C6103" s="221">
        <v>2727.0</v>
      </c>
    </row>
    <row r="6104">
      <c r="A6104" s="221">
        <v>7745.0</v>
      </c>
      <c r="B6104" s="221">
        <v>37.0</v>
      </c>
      <c r="C6104" s="221">
        <v>718.0</v>
      </c>
    </row>
    <row r="6105">
      <c r="A6105" s="221">
        <v>7745.0</v>
      </c>
      <c r="B6105" s="221">
        <v>38.0</v>
      </c>
      <c r="C6105" s="221">
        <v>56.0</v>
      </c>
    </row>
    <row r="6106">
      <c r="A6106" s="221">
        <v>7745.0</v>
      </c>
      <c r="B6106" s="221">
        <v>39.0</v>
      </c>
      <c r="C6106" s="221">
        <v>3.0</v>
      </c>
    </row>
    <row r="6107">
      <c r="A6107" s="221">
        <v>7747.0</v>
      </c>
      <c r="B6107" s="221">
        <v>34.0</v>
      </c>
      <c r="C6107" s="221">
        <v>20498.0</v>
      </c>
    </row>
    <row r="6108">
      <c r="A6108" s="221">
        <v>7747.0</v>
      </c>
      <c r="B6108" s="221">
        <v>35.0</v>
      </c>
      <c r="C6108" s="221">
        <v>5467.0</v>
      </c>
    </row>
    <row r="6109">
      <c r="A6109" s="221">
        <v>7747.0</v>
      </c>
      <c r="B6109" s="221">
        <v>36.0</v>
      </c>
      <c r="C6109" s="221">
        <v>2727.0</v>
      </c>
    </row>
    <row r="6110">
      <c r="A6110" s="221">
        <v>7747.0</v>
      </c>
      <c r="B6110" s="221">
        <v>37.0</v>
      </c>
      <c r="C6110" s="221">
        <v>718.0</v>
      </c>
    </row>
    <row r="6111">
      <c r="A6111" s="221">
        <v>7747.0</v>
      </c>
      <c r="B6111" s="221">
        <v>38.0</v>
      </c>
      <c r="C6111" s="221">
        <v>56.0</v>
      </c>
    </row>
    <row r="6112">
      <c r="A6112" s="221">
        <v>7747.0</v>
      </c>
      <c r="B6112" s="221">
        <v>39.0</v>
      </c>
      <c r="C6112" s="221">
        <v>3.0</v>
      </c>
    </row>
    <row r="6113">
      <c r="A6113" s="221">
        <v>7749.0</v>
      </c>
      <c r="B6113" s="221">
        <v>34.0</v>
      </c>
      <c r="C6113" s="221">
        <v>20498.0</v>
      </c>
    </row>
    <row r="6114">
      <c r="A6114" s="221">
        <v>7749.0</v>
      </c>
      <c r="B6114" s="221">
        <v>35.0</v>
      </c>
      <c r="C6114" s="221">
        <v>5467.0</v>
      </c>
    </row>
    <row r="6115">
      <c r="A6115" s="221">
        <v>7749.0</v>
      </c>
      <c r="B6115" s="221">
        <v>36.0</v>
      </c>
      <c r="C6115" s="221">
        <v>2727.0</v>
      </c>
    </row>
    <row r="6116">
      <c r="A6116" s="221">
        <v>7749.0</v>
      </c>
      <c r="B6116" s="221">
        <v>37.0</v>
      </c>
      <c r="C6116" s="221">
        <v>718.0</v>
      </c>
    </row>
    <row r="6117">
      <c r="A6117" s="221">
        <v>7749.0</v>
      </c>
      <c r="B6117" s="221">
        <v>38.0</v>
      </c>
      <c r="C6117" s="221">
        <v>56.0</v>
      </c>
    </row>
    <row r="6118">
      <c r="A6118" s="221">
        <v>7749.0</v>
      </c>
      <c r="B6118" s="221">
        <v>39.0</v>
      </c>
      <c r="C6118" s="221">
        <v>3.0</v>
      </c>
    </row>
    <row r="6119">
      <c r="A6119" s="221">
        <v>7783.0</v>
      </c>
      <c r="B6119" s="221">
        <v>34.0</v>
      </c>
      <c r="C6119" s="221">
        <v>40980.0</v>
      </c>
    </row>
    <row r="6120">
      <c r="A6120" s="221">
        <v>7783.0</v>
      </c>
      <c r="B6120" s="221">
        <v>35.0</v>
      </c>
      <c r="C6120" s="221">
        <v>10587.0</v>
      </c>
    </row>
    <row r="6121">
      <c r="A6121" s="221">
        <v>7783.0</v>
      </c>
      <c r="B6121" s="221">
        <v>36.0</v>
      </c>
      <c r="C6121" s="221">
        <v>3876.0</v>
      </c>
    </row>
    <row r="6122">
      <c r="A6122" s="221">
        <v>7783.0</v>
      </c>
      <c r="B6122" s="221">
        <v>37.0</v>
      </c>
      <c r="C6122" s="221">
        <v>1032.0</v>
      </c>
    </row>
    <row r="6123">
      <c r="A6123" s="221">
        <v>7783.0</v>
      </c>
      <c r="B6123" s="221">
        <v>38.0</v>
      </c>
      <c r="C6123" s="221">
        <v>146.0</v>
      </c>
    </row>
    <row r="6124">
      <c r="A6124" s="221">
        <v>7783.0</v>
      </c>
      <c r="B6124" s="221">
        <v>39.0</v>
      </c>
      <c r="C6124" s="221">
        <v>4.0</v>
      </c>
    </row>
    <row r="6125">
      <c r="A6125" s="221">
        <v>7783.0</v>
      </c>
      <c r="B6125" s="221">
        <v>40.0</v>
      </c>
      <c r="C6125" s="221">
        <v>11.0</v>
      </c>
    </row>
    <row r="6126">
      <c r="A6126" s="221">
        <v>7785.0</v>
      </c>
      <c r="B6126" s="221">
        <v>34.0</v>
      </c>
      <c r="C6126" s="221">
        <v>40980.0</v>
      </c>
    </row>
    <row r="6127">
      <c r="A6127" s="221">
        <v>7785.0</v>
      </c>
      <c r="B6127" s="221">
        <v>35.0</v>
      </c>
      <c r="C6127" s="221">
        <v>10587.0</v>
      </c>
    </row>
    <row r="6128">
      <c r="A6128" s="221">
        <v>7785.0</v>
      </c>
      <c r="B6128" s="221">
        <v>36.0</v>
      </c>
      <c r="C6128" s="221">
        <v>3876.0</v>
      </c>
    </row>
    <row r="6129">
      <c r="A6129" s="221">
        <v>7785.0</v>
      </c>
      <c r="B6129" s="221">
        <v>37.0</v>
      </c>
      <c r="C6129" s="221">
        <v>1032.0</v>
      </c>
    </row>
    <row r="6130">
      <c r="A6130" s="221">
        <v>7785.0</v>
      </c>
      <c r="B6130" s="221">
        <v>38.0</v>
      </c>
      <c r="C6130" s="221">
        <v>146.0</v>
      </c>
    </row>
    <row r="6131">
      <c r="A6131" s="221">
        <v>7785.0</v>
      </c>
      <c r="B6131" s="221">
        <v>39.0</v>
      </c>
      <c r="C6131" s="221">
        <v>4.0</v>
      </c>
    </row>
    <row r="6132">
      <c r="A6132" s="221">
        <v>7785.0</v>
      </c>
      <c r="B6132" s="221">
        <v>40.0</v>
      </c>
      <c r="C6132" s="221">
        <v>11.0</v>
      </c>
    </row>
    <row r="6133">
      <c r="A6133" s="221">
        <v>7787.0</v>
      </c>
      <c r="B6133" s="221">
        <v>34.0</v>
      </c>
      <c r="C6133" s="221">
        <v>40980.0</v>
      </c>
    </row>
    <row r="6134">
      <c r="A6134" s="221">
        <v>7787.0</v>
      </c>
      <c r="B6134" s="221">
        <v>35.0</v>
      </c>
      <c r="C6134" s="221">
        <v>10587.0</v>
      </c>
    </row>
    <row r="6135">
      <c r="A6135" s="221">
        <v>7787.0</v>
      </c>
      <c r="B6135" s="221">
        <v>36.0</v>
      </c>
      <c r="C6135" s="221">
        <v>3876.0</v>
      </c>
    </row>
    <row r="6136">
      <c r="A6136" s="221">
        <v>7787.0</v>
      </c>
      <c r="B6136" s="221">
        <v>37.0</v>
      </c>
      <c r="C6136" s="221">
        <v>1032.0</v>
      </c>
    </row>
    <row r="6137">
      <c r="A6137" s="221">
        <v>7787.0</v>
      </c>
      <c r="B6137" s="221">
        <v>38.0</v>
      </c>
      <c r="C6137" s="221">
        <v>146.0</v>
      </c>
    </row>
    <row r="6138">
      <c r="A6138" s="221">
        <v>7787.0</v>
      </c>
      <c r="B6138" s="221">
        <v>39.0</v>
      </c>
      <c r="C6138" s="221">
        <v>4.0</v>
      </c>
    </row>
    <row r="6139">
      <c r="A6139" s="221">
        <v>7787.0</v>
      </c>
      <c r="B6139" s="221">
        <v>40.0</v>
      </c>
      <c r="C6139" s="221">
        <v>11.0</v>
      </c>
    </row>
    <row r="6140">
      <c r="A6140" s="221">
        <v>7789.0</v>
      </c>
      <c r="B6140" s="221">
        <v>34.0</v>
      </c>
      <c r="C6140" s="221">
        <v>40980.0</v>
      </c>
    </row>
    <row r="6141">
      <c r="A6141" s="221">
        <v>7789.0</v>
      </c>
      <c r="B6141" s="221">
        <v>35.0</v>
      </c>
      <c r="C6141" s="221">
        <v>10587.0</v>
      </c>
    </row>
    <row r="6142">
      <c r="A6142" s="221">
        <v>7789.0</v>
      </c>
      <c r="B6142" s="221">
        <v>36.0</v>
      </c>
      <c r="C6142" s="221">
        <v>3876.0</v>
      </c>
    </row>
    <row r="6143">
      <c r="A6143" s="221">
        <v>7789.0</v>
      </c>
      <c r="B6143" s="221">
        <v>37.0</v>
      </c>
      <c r="C6143" s="221">
        <v>1032.0</v>
      </c>
    </row>
    <row r="6144">
      <c r="A6144" s="221">
        <v>7789.0</v>
      </c>
      <c r="B6144" s="221">
        <v>38.0</v>
      </c>
      <c r="C6144" s="221">
        <v>146.0</v>
      </c>
    </row>
    <row r="6145">
      <c r="A6145" s="221">
        <v>7789.0</v>
      </c>
      <c r="B6145" s="221">
        <v>39.0</v>
      </c>
      <c r="C6145" s="221">
        <v>4.0</v>
      </c>
    </row>
    <row r="6146">
      <c r="A6146" s="221">
        <v>7789.0</v>
      </c>
      <c r="B6146" s="221">
        <v>40.0</v>
      </c>
      <c r="C6146" s="221">
        <v>11.0</v>
      </c>
    </row>
    <row r="6147">
      <c r="A6147" s="221">
        <v>7827.0</v>
      </c>
      <c r="B6147" s="221">
        <v>34.0</v>
      </c>
      <c r="C6147" s="221">
        <v>30738.0</v>
      </c>
    </row>
    <row r="6148">
      <c r="A6148" s="221">
        <v>7827.0</v>
      </c>
      <c r="B6148" s="221">
        <v>35.0</v>
      </c>
      <c r="C6148" s="221">
        <v>8027.0</v>
      </c>
    </row>
    <row r="6149">
      <c r="A6149" s="221">
        <v>7827.0</v>
      </c>
      <c r="B6149" s="221">
        <v>36.0</v>
      </c>
      <c r="C6149" s="221">
        <v>3238.0</v>
      </c>
    </row>
    <row r="6150">
      <c r="A6150" s="221">
        <v>7827.0</v>
      </c>
      <c r="B6150" s="221">
        <v>37.0</v>
      </c>
      <c r="C6150" s="221">
        <v>878.0</v>
      </c>
    </row>
    <row r="6151">
      <c r="A6151" s="221">
        <v>7827.0</v>
      </c>
      <c r="B6151" s="221">
        <v>38.0</v>
      </c>
      <c r="C6151" s="221">
        <v>105.0</v>
      </c>
    </row>
    <row r="6152">
      <c r="A6152" s="221">
        <v>7827.0</v>
      </c>
      <c r="B6152" s="221">
        <v>39.0</v>
      </c>
      <c r="C6152" s="221">
        <v>2.0</v>
      </c>
    </row>
    <row r="6153">
      <c r="A6153" s="221">
        <v>7827.0</v>
      </c>
      <c r="B6153" s="221">
        <v>40.0</v>
      </c>
      <c r="C6153" s="221">
        <v>6.0</v>
      </c>
    </row>
    <row r="6154">
      <c r="A6154" s="221">
        <v>7829.0</v>
      </c>
      <c r="B6154" s="221">
        <v>34.0</v>
      </c>
      <c r="C6154" s="221">
        <v>30738.0</v>
      </c>
    </row>
    <row r="6155">
      <c r="A6155" s="221">
        <v>7829.0</v>
      </c>
      <c r="B6155" s="221">
        <v>35.0</v>
      </c>
      <c r="C6155" s="221">
        <v>8027.0</v>
      </c>
    </row>
    <row r="6156">
      <c r="A6156" s="221">
        <v>7829.0</v>
      </c>
      <c r="B6156" s="221">
        <v>36.0</v>
      </c>
      <c r="C6156" s="221">
        <v>3238.0</v>
      </c>
    </row>
    <row r="6157">
      <c r="A6157" s="221">
        <v>7829.0</v>
      </c>
      <c r="B6157" s="221">
        <v>37.0</v>
      </c>
      <c r="C6157" s="221">
        <v>878.0</v>
      </c>
    </row>
    <row r="6158">
      <c r="A6158" s="221">
        <v>7829.0</v>
      </c>
      <c r="B6158" s="221">
        <v>38.0</v>
      </c>
      <c r="C6158" s="221">
        <v>105.0</v>
      </c>
    </row>
    <row r="6159">
      <c r="A6159" s="221">
        <v>7829.0</v>
      </c>
      <c r="B6159" s="221">
        <v>39.0</v>
      </c>
      <c r="C6159" s="221">
        <v>2.0</v>
      </c>
    </row>
    <row r="6160">
      <c r="A6160" s="221">
        <v>7829.0</v>
      </c>
      <c r="B6160" s="221">
        <v>40.0</v>
      </c>
      <c r="C6160" s="221">
        <v>6.0</v>
      </c>
    </row>
    <row r="6161">
      <c r="A6161" s="221">
        <v>7831.0</v>
      </c>
      <c r="B6161" s="221">
        <v>34.0</v>
      </c>
      <c r="C6161" s="221">
        <v>30738.0</v>
      </c>
    </row>
    <row r="6162">
      <c r="A6162" s="221">
        <v>7831.0</v>
      </c>
      <c r="B6162" s="221">
        <v>35.0</v>
      </c>
      <c r="C6162" s="221">
        <v>8027.0</v>
      </c>
    </row>
    <row r="6163">
      <c r="A6163" s="221">
        <v>7831.0</v>
      </c>
      <c r="B6163" s="221">
        <v>36.0</v>
      </c>
      <c r="C6163" s="221">
        <v>3238.0</v>
      </c>
    </row>
    <row r="6164">
      <c r="A6164" s="221">
        <v>7831.0</v>
      </c>
      <c r="B6164" s="221">
        <v>37.0</v>
      </c>
      <c r="C6164" s="221">
        <v>878.0</v>
      </c>
    </row>
    <row r="6165">
      <c r="A6165" s="221">
        <v>7831.0</v>
      </c>
      <c r="B6165" s="221">
        <v>38.0</v>
      </c>
      <c r="C6165" s="221">
        <v>105.0</v>
      </c>
    </row>
    <row r="6166">
      <c r="A6166" s="221">
        <v>7831.0</v>
      </c>
      <c r="B6166" s="221">
        <v>39.0</v>
      </c>
      <c r="C6166" s="221">
        <v>2.0</v>
      </c>
    </row>
    <row r="6167">
      <c r="A6167" s="221">
        <v>7831.0</v>
      </c>
      <c r="B6167" s="221">
        <v>40.0</v>
      </c>
      <c r="C6167" s="221">
        <v>6.0</v>
      </c>
    </row>
    <row r="6168">
      <c r="A6168" s="221">
        <v>7833.0</v>
      </c>
      <c r="B6168" s="221">
        <v>34.0</v>
      </c>
      <c r="C6168" s="221">
        <v>30738.0</v>
      </c>
    </row>
    <row r="6169">
      <c r="A6169" s="221">
        <v>7833.0</v>
      </c>
      <c r="B6169" s="221">
        <v>35.0</v>
      </c>
      <c r="C6169" s="221">
        <v>8027.0</v>
      </c>
    </row>
    <row r="6170">
      <c r="A6170" s="221">
        <v>7833.0</v>
      </c>
      <c r="B6170" s="221">
        <v>36.0</v>
      </c>
      <c r="C6170" s="221">
        <v>3238.0</v>
      </c>
    </row>
    <row r="6171">
      <c r="A6171" s="221">
        <v>7833.0</v>
      </c>
      <c r="B6171" s="221">
        <v>37.0</v>
      </c>
      <c r="C6171" s="221">
        <v>878.0</v>
      </c>
    </row>
    <row r="6172">
      <c r="A6172" s="221">
        <v>7833.0</v>
      </c>
      <c r="B6172" s="221">
        <v>38.0</v>
      </c>
      <c r="C6172" s="221">
        <v>105.0</v>
      </c>
    </row>
    <row r="6173">
      <c r="A6173" s="221">
        <v>7833.0</v>
      </c>
      <c r="B6173" s="221">
        <v>39.0</v>
      </c>
      <c r="C6173" s="221">
        <v>2.0</v>
      </c>
    </row>
    <row r="6174">
      <c r="A6174" s="221">
        <v>7833.0</v>
      </c>
      <c r="B6174" s="221">
        <v>40.0</v>
      </c>
      <c r="C6174" s="221">
        <v>6.0</v>
      </c>
    </row>
    <row r="6175">
      <c r="A6175" s="221">
        <v>7867.0</v>
      </c>
      <c r="B6175" s="221">
        <v>34.0</v>
      </c>
      <c r="C6175" s="221">
        <v>26.0</v>
      </c>
    </row>
    <row r="6176">
      <c r="A6176" s="221">
        <v>7867.0</v>
      </c>
      <c r="B6176" s="221">
        <v>35.0</v>
      </c>
      <c r="C6176" s="221">
        <v>50.0</v>
      </c>
    </row>
    <row r="6177">
      <c r="A6177" s="221">
        <v>7869.0</v>
      </c>
      <c r="B6177" s="221">
        <v>34.0</v>
      </c>
      <c r="C6177" s="221">
        <v>76.0</v>
      </c>
    </row>
    <row r="6178">
      <c r="A6178" s="221">
        <v>7869.0</v>
      </c>
      <c r="B6178" s="221">
        <v>35.0</v>
      </c>
      <c r="C6178" s="221">
        <v>1.0</v>
      </c>
    </row>
    <row r="6179">
      <c r="A6179" s="221">
        <v>7869.0</v>
      </c>
      <c r="B6179" s="221">
        <v>36.0</v>
      </c>
      <c r="C6179" s="221">
        <v>1.0</v>
      </c>
    </row>
    <row r="6180">
      <c r="A6180" s="221">
        <v>7869.0</v>
      </c>
      <c r="B6180" s="221">
        <v>37.0</v>
      </c>
      <c r="C6180" s="221">
        <v>4.0</v>
      </c>
    </row>
    <row r="6181">
      <c r="A6181" s="221">
        <v>7869.0</v>
      </c>
      <c r="B6181" s="221">
        <v>38.0</v>
      </c>
      <c r="C6181" s="221">
        <v>1.0</v>
      </c>
    </row>
    <row r="6182">
      <c r="A6182" s="221">
        <v>7870.0</v>
      </c>
      <c r="B6182" s="221">
        <v>34.0</v>
      </c>
      <c r="C6182" s="221">
        <v>48.0</v>
      </c>
    </row>
    <row r="6183">
      <c r="A6183" s="221">
        <v>7870.0</v>
      </c>
      <c r="B6183" s="221">
        <v>36.0</v>
      </c>
      <c r="C6183" s="221">
        <v>32.0</v>
      </c>
    </row>
    <row r="6184">
      <c r="A6184" s="221">
        <v>7870.0</v>
      </c>
      <c r="B6184" s="221">
        <v>37.0</v>
      </c>
      <c r="C6184" s="221">
        <v>8.0</v>
      </c>
    </row>
    <row r="6185">
      <c r="A6185" s="221">
        <v>7870.0</v>
      </c>
      <c r="B6185" s="221">
        <v>38.0</v>
      </c>
      <c r="C6185" s="221">
        <v>1.0</v>
      </c>
    </row>
    <row r="6186">
      <c r="A6186" s="221">
        <v>7887.0</v>
      </c>
      <c r="B6186" s="221">
        <v>35.0</v>
      </c>
      <c r="C6186" s="221">
        <v>68.0</v>
      </c>
    </row>
    <row r="6187">
      <c r="A6187" s="221">
        <v>7887.0</v>
      </c>
      <c r="B6187" s="221">
        <v>36.0</v>
      </c>
      <c r="C6187" s="221">
        <v>21.0</v>
      </c>
    </row>
    <row r="6188">
      <c r="A6188" s="221">
        <v>7889.0</v>
      </c>
      <c r="B6188" s="221">
        <v>34.0</v>
      </c>
      <c r="C6188" s="221">
        <v>24.0</v>
      </c>
    </row>
    <row r="6189">
      <c r="A6189" s="221">
        <v>7889.0</v>
      </c>
      <c r="B6189" s="221">
        <v>35.0</v>
      </c>
      <c r="C6189" s="221">
        <v>50.0</v>
      </c>
    </row>
    <row r="6190">
      <c r="A6190" s="221">
        <v>7892.0</v>
      </c>
      <c r="B6190" s="221">
        <v>35.0</v>
      </c>
      <c r="C6190" s="221">
        <v>68.0</v>
      </c>
    </row>
    <row r="6191">
      <c r="A6191" s="221">
        <v>7892.0</v>
      </c>
      <c r="B6191" s="221">
        <v>36.0</v>
      </c>
      <c r="C6191" s="221">
        <v>21.0</v>
      </c>
    </row>
    <row r="6192">
      <c r="A6192" s="221">
        <v>7893.0</v>
      </c>
      <c r="B6192" s="221">
        <v>34.0</v>
      </c>
      <c r="C6192" s="221">
        <v>26.0</v>
      </c>
    </row>
    <row r="6193">
      <c r="A6193" s="221">
        <v>7893.0</v>
      </c>
      <c r="B6193" s="221">
        <v>35.0</v>
      </c>
      <c r="C6193" s="221">
        <v>50.0</v>
      </c>
    </row>
    <row r="6194">
      <c r="A6194" s="221">
        <v>7895.0</v>
      </c>
      <c r="B6194" s="221">
        <v>34.0</v>
      </c>
      <c r="C6194" s="221">
        <v>76.0</v>
      </c>
    </row>
    <row r="6195">
      <c r="A6195" s="221">
        <v>7895.0</v>
      </c>
      <c r="B6195" s="221">
        <v>35.0</v>
      </c>
      <c r="C6195" s="221">
        <v>1.0</v>
      </c>
    </row>
    <row r="6196">
      <c r="A6196" s="221">
        <v>7895.0</v>
      </c>
      <c r="B6196" s="221">
        <v>36.0</v>
      </c>
      <c r="C6196" s="221">
        <v>1.0</v>
      </c>
    </row>
    <row r="6197">
      <c r="A6197" s="221">
        <v>7895.0</v>
      </c>
      <c r="B6197" s="221">
        <v>37.0</v>
      </c>
      <c r="C6197" s="221">
        <v>4.0</v>
      </c>
    </row>
    <row r="6198">
      <c r="A6198" s="221">
        <v>7895.0</v>
      </c>
      <c r="B6198" s="221">
        <v>38.0</v>
      </c>
      <c r="C6198" s="221">
        <v>1.0</v>
      </c>
    </row>
    <row r="6199">
      <c r="A6199" s="221">
        <v>7896.0</v>
      </c>
      <c r="B6199" s="221">
        <v>34.0</v>
      </c>
      <c r="C6199" s="221">
        <v>48.0</v>
      </c>
    </row>
    <row r="6200">
      <c r="A6200" s="221">
        <v>7896.0</v>
      </c>
      <c r="B6200" s="221">
        <v>36.0</v>
      </c>
      <c r="C6200" s="221">
        <v>32.0</v>
      </c>
    </row>
    <row r="6201">
      <c r="A6201" s="221">
        <v>7896.0</v>
      </c>
      <c r="B6201" s="221">
        <v>37.0</v>
      </c>
      <c r="C6201" s="221">
        <v>8.0</v>
      </c>
    </row>
    <row r="6202">
      <c r="A6202" s="221">
        <v>7896.0</v>
      </c>
      <c r="B6202" s="221">
        <v>38.0</v>
      </c>
      <c r="C6202" s="221">
        <v>1.0</v>
      </c>
    </row>
    <row r="6203">
      <c r="A6203" s="221">
        <v>7914.0</v>
      </c>
      <c r="B6203" s="221">
        <v>34.0</v>
      </c>
      <c r="C6203" s="221">
        <v>24.0</v>
      </c>
    </row>
    <row r="6204">
      <c r="A6204" s="221">
        <v>7914.0</v>
      </c>
      <c r="B6204" s="221">
        <v>35.0</v>
      </c>
      <c r="C6204" s="221">
        <v>50.0</v>
      </c>
    </row>
    <row r="6205">
      <c r="A6205" s="221">
        <v>7917.0</v>
      </c>
      <c r="B6205" s="221">
        <v>35.0</v>
      </c>
      <c r="C6205" s="221">
        <v>68.0</v>
      </c>
    </row>
    <row r="6206">
      <c r="A6206" s="221">
        <v>7917.0</v>
      </c>
      <c r="B6206" s="221">
        <v>36.0</v>
      </c>
      <c r="C6206" s="221">
        <v>21.0</v>
      </c>
    </row>
    <row r="6207">
      <c r="A6207" s="221">
        <v>7918.0</v>
      </c>
      <c r="B6207" s="221">
        <v>34.0</v>
      </c>
      <c r="C6207" s="221">
        <v>26.0</v>
      </c>
    </row>
    <row r="6208">
      <c r="A6208" s="221">
        <v>7918.0</v>
      </c>
      <c r="B6208" s="221">
        <v>35.0</v>
      </c>
      <c r="C6208" s="221">
        <v>50.0</v>
      </c>
    </row>
    <row r="6209">
      <c r="A6209" s="221">
        <v>7922.0</v>
      </c>
      <c r="B6209" s="221">
        <v>34.0</v>
      </c>
      <c r="C6209" s="221">
        <v>76.0</v>
      </c>
    </row>
    <row r="6210">
      <c r="A6210" s="221">
        <v>7922.0</v>
      </c>
      <c r="B6210" s="221">
        <v>35.0</v>
      </c>
      <c r="C6210" s="221">
        <v>1.0</v>
      </c>
    </row>
    <row r="6211">
      <c r="A6211" s="221">
        <v>7922.0</v>
      </c>
      <c r="B6211" s="221">
        <v>36.0</v>
      </c>
      <c r="C6211" s="221">
        <v>1.0</v>
      </c>
    </row>
    <row r="6212">
      <c r="A6212" s="221">
        <v>7922.0</v>
      </c>
      <c r="B6212" s="221">
        <v>37.0</v>
      </c>
      <c r="C6212" s="221">
        <v>4.0</v>
      </c>
    </row>
    <row r="6213">
      <c r="A6213" s="221">
        <v>7922.0</v>
      </c>
      <c r="B6213" s="221">
        <v>38.0</v>
      </c>
      <c r="C6213" s="221">
        <v>1.0</v>
      </c>
    </row>
    <row r="6214">
      <c r="A6214" s="221">
        <v>7926.0</v>
      </c>
      <c r="B6214" s="221">
        <v>34.0</v>
      </c>
      <c r="C6214" s="221">
        <v>48.0</v>
      </c>
    </row>
    <row r="6215">
      <c r="A6215" s="221">
        <v>7926.0</v>
      </c>
      <c r="B6215" s="221">
        <v>36.0</v>
      </c>
      <c r="C6215" s="221">
        <v>32.0</v>
      </c>
    </row>
    <row r="6216">
      <c r="A6216" s="221">
        <v>7926.0</v>
      </c>
      <c r="B6216" s="221">
        <v>37.0</v>
      </c>
      <c r="C6216" s="221">
        <v>8.0</v>
      </c>
    </row>
    <row r="6217">
      <c r="A6217" s="221">
        <v>7926.0</v>
      </c>
      <c r="B6217" s="221">
        <v>38.0</v>
      </c>
      <c r="C6217" s="221">
        <v>1.0</v>
      </c>
    </row>
    <row r="6218">
      <c r="A6218" s="221">
        <v>7937.0</v>
      </c>
      <c r="B6218" s="221">
        <v>34.0</v>
      </c>
      <c r="C6218" s="221">
        <v>24.0</v>
      </c>
    </row>
    <row r="6219">
      <c r="A6219" s="221">
        <v>7937.0</v>
      </c>
      <c r="B6219" s="221">
        <v>35.0</v>
      </c>
      <c r="C6219" s="221">
        <v>50.0</v>
      </c>
    </row>
    <row r="6220">
      <c r="A6220" s="221">
        <v>7948.0</v>
      </c>
      <c r="B6220" s="221">
        <v>34.0</v>
      </c>
      <c r="C6220" s="221">
        <v>76.0</v>
      </c>
    </row>
    <row r="6221">
      <c r="A6221" s="221">
        <v>7948.0</v>
      </c>
      <c r="B6221" s="221">
        <v>35.0</v>
      </c>
      <c r="C6221" s="221">
        <v>1.0</v>
      </c>
    </row>
    <row r="6222">
      <c r="A6222" s="221">
        <v>7948.0</v>
      </c>
      <c r="B6222" s="221">
        <v>36.0</v>
      </c>
      <c r="C6222" s="221">
        <v>1.0</v>
      </c>
    </row>
    <row r="6223">
      <c r="A6223" s="221">
        <v>7948.0</v>
      </c>
      <c r="B6223" s="221">
        <v>37.0</v>
      </c>
      <c r="C6223" s="221">
        <v>4.0</v>
      </c>
    </row>
    <row r="6224">
      <c r="A6224" s="221">
        <v>7948.0</v>
      </c>
      <c r="B6224" s="221">
        <v>38.0</v>
      </c>
      <c r="C6224" s="221">
        <v>1.0</v>
      </c>
    </row>
    <row r="6225">
      <c r="A6225" s="221">
        <v>7964.0</v>
      </c>
      <c r="B6225" s="221">
        <v>35.0</v>
      </c>
      <c r="C6225" s="221">
        <v>68.0</v>
      </c>
    </row>
    <row r="6226">
      <c r="A6226" s="221">
        <v>7964.0</v>
      </c>
      <c r="B6226" s="221">
        <v>36.0</v>
      </c>
      <c r="C6226" s="221">
        <v>21.0</v>
      </c>
    </row>
    <row r="6227">
      <c r="A6227" s="221">
        <v>7965.0</v>
      </c>
      <c r="B6227" s="221">
        <v>34.0</v>
      </c>
      <c r="C6227" s="221">
        <v>48.0</v>
      </c>
    </row>
    <row r="6228">
      <c r="A6228" s="221">
        <v>7965.0</v>
      </c>
      <c r="B6228" s="221">
        <v>36.0</v>
      </c>
      <c r="C6228" s="221">
        <v>32.0</v>
      </c>
    </row>
    <row r="6229">
      <c r="A6229" s="221">
        <v>7965.0</v>
      </c>
      <c r="B6229" s="221">
        <v>37.0</v>
      </c>
      <c r="C6229" s="221">
        <v>8.0</v>
      </c>
    </row>
    <row r="6230">
      <c r="A6230" s="221">
        <v>7965.0</v>
      </c>
      <c r="B6230" s="221">
        <v>38.0</v>
      </c>
      <c r="C6230" s="221">
        <v>1.0</v>
      </c>
    </row>
    <row r="6231">
      <c r="A6231" s="221">
        <v>7966.0</v>
      </c>
      <c r="B6231" s="221">
        <v>34.0</v>
      </c>
      <c r="C6231" s="221">
        <v>26.0</v>
      </c>
    </row>
    <row r="6232">
      <c r="A6232" s="221">
        <v>7966.0</v>
      </c>
      <c r="B6232" s="221">
        <v>35.0</v>
      </c>
      <c r="C6232" s="221">
        <v>50.0</v>
      </c>
    </row>
    <row r="6233">
      <c r="A6233" s="221">
        <v>7970.0</v>
      </c>
      <c r="B6233" s="221">
        <v>34.0</v>
      </c>
      <c r="C6233" s="221">
        <v>24.0</v>
      </c>
    </row>
    <row r="6234">
      <c r="A6234" s="221">
        <v>7970.0</v>
      </c>
      <c r="B6234" s="221">
        <v>35.0</v>
      </c>
      <c r="C6234" s="221">
        <v>50.0</v>
      </c>
    </row>
    <row r="6235">
      <c r="A6235" s="221">
        <v>7993.0</v>
      </c>
      <c r="B6235" s="221">
        <v>34.0</v>
      </c>
      <c r="C6235" s="221">
        <v>212.0</v>
      </c>
    </row>
    <row r="6236">
      <c r="A6236" s="221">
        <v>7993.0</v>
      </c>
      <c r="B6236" s="221">
        <v>35.0</v>
      </c>
      <c r="C6236" s="221">
        <v>322.0</v>
      </c>
    </row>
    <row r="6237">
      <c r="A6237" s="221">
        <v>7997.0</v>
      </c>
      <c r="B6237" s="221">
        <v>34.0</v>
      </c>
      <c r="C6237" s="221">
        <v>1466.0</v>
      </c>
    </row>
    <row r="6238">
      <c r="A6238" s="221">
        <v>7997.0</v>
      </c>
      <c r="B6238" s="221">
        <v>35.0</v>
      </c>
      <c r="C6238" s="221">
        <v>1316.0</v>
      </c>
    </row>
    <row r="6239">
      <c r="A6239" s="221">
        <v>7997.0</v>
      </c>
      <c r="B6239" s="221">
        <v>36.0</v>
      </c>
      <c r="C6239" s="221">
        <v>48.0</v>
      </c>
    </row>
    <row r="6240">
      <c r="A6240" s="221">
        <v>8001.0</v>
      </c>
      <c r="B6240" s="221">
        <v>34.0</v>
      </c>
      <c r="C6240" s="221">
        <v>3278.0</v>
      </c>
    </row>
    <row r="6241">
      <c r="A6241" s="221">
        <v>8001.0</v>
      </c>
      <c r="B6241" s="221">
        <v>35.0</v>
      </c>
      <c r="C6241" s="221">
        <v>1725.0</v>
      </c>
    </row>
    <row r="6242">
      <c r="A6242" s="221">
        <v>8001.0</v>
      </c>
      <c r="B6242" s="221">
        <v>36.0</v>
      </c>
      <c r="C6242" s="221">
        <v>7.0</v>
      </c>
    </row>
    <row r="6243">
      <c r="A6243" s="221">
        <v>8007.0</v>
      </c>
      <c r="B6243" s="221">
        <v>34.0</v>
      </c>
      <c r="C6243" s="221">
        <v>252.0</v>
      </c>
    </row>
    <row r="6244">
      <c r="A6244" s="221">
        <v>8007.0</v>
      </c>
      <c r="B6244" s="221">
        <v>35.0</v>
      </c>
      <c r="C6244" s="221">
        <v>221.0</v>
      </c>
    </row>
    <row r="6245">
      <c r="A6245" s="221">
        <v>8007.0</v>
      </c>
      <c r="B6245" s="221">
        <v>36.0</v>
      </c>
      <c r="C6245" s="221">
        <v>41.0</v>
      </c>
    </row>
    <row r="6246">
      <c r="A6246" s="221">
        <v>8007.0</v>
      </c>
      <c r="B6246" s="221">
        <v>37.0</v>
      </c>
      <c r="C6246" s="221">
        <v>1.0</v>
      </c>
    </row>
    <row r="6247">
      <c r="A6247" s="221">
        <v>8007.0</v>
      </c>
      <c r="B6247" s="221">
        <v>38.0</v>
      </c>
      <c r="C6247" s="221">
        <v>1.0</v>
      </c>
    </row>
    <row r="6248">
      <c r="A6248" s="221">
        <v>8023.0</v>
      </c>
      <c r="B6248" s="221">
        <v>34.0</v>
      </c>
      <c r="C6248" s="221">
        <v>252.0</v>
      </c>
    </row>
    <row r="6249">
      <c r="A6249" s="221">
        <v>8023.0</v>
      </c>
      <c r="B6249" s="221">
        <v>35.0</v>
      </c>
      <c r="C6249" s="221">
        <v>221.0</v>
      </c>
    </row>
    <row r="6250">
      <c r="A6250" s="221">
        <v>8023.0</v>
      </c>
      <c r="B6250" s="221">
        <v>36.0</v>
      </c>
      <c r="C6250" s="221">
        <v>41.0</v>
      </c>
    </row>
    <row r="6251">
      <c r="A6251" s="221">
        <v>8023.0</v>
      </c>
      <c r="B6251" s="221">
        <v>37.0</v>
      </c>
      <c r="C6251" s="221">
        <v>1.0</v>
      </c>
    </row>
    <row r="6252">
      <c r="A6252" s="221">
        <v>8023.0</v>
      </c>
      <c r="B6252" s="221">
        <v>38.0</v>
      </c>
      <c r="C6252" s="221">
        <v>1.0</v>
      </c>
    </row>
    <row r="6253">
      <c r="A6253" s="221">
        <v>8025.0</v>
      </c>
      <c r="B6253" s="221">
        <v>34.0</v>
      </c>
      <c r="C6253" s="221">
        <v>252.0</v>
      </c>
    </row>
    <row r="6254">
      <c r="A6254" s="221">
        <v>8025.0</v>
      </c>
      <c r="B6254" s="221">
        <v>35.0</v>
      </c>
      <c r="C6254" s="221">
        <v>221.0</v>
      </c>
    </row>
    <row r="6255">
      <c r="A6255" s="221">
        <v>8025.0</v>
      </c>
      <c r="B6255" s="221">
        <v>36.0</v>
      </c>
      <c r="C6255" s="221">
        <v>41.0</v>
      </c>
    </row>
    <row r="6256">
      <c r="A6256" s="221">
        <v>8025.0</v>
      </c>
      <c r="B6256" s="221">
        <v>37.0</v>
      </c>
      <c r="C6256" s="221">
        <v>1.0</v>
      </c>
    </row>
    <row r="6257">
      <c r="A6257" s="221">
        <v>8025.0</v>
      </c>
      <c r="B6257" s="221">
        <v>38.0</v>
      </c>
      <c r="C6257" s="221">
        <v>1.0</v>
      </c>
    </row>
    <row r="6258">
      <c r="A6258" s="221">
        <v>8027.0</v>
      </c>
      <c r="B6258" s="221">
        <v>34.0</v>
      </c>
      <c r="C6258" s="221">
        <v>252.0</v>
      </c>
    </row>
    <row r="6259">
      <c r="A6259" s="221">
        <v>8027.0</v>
      </c>
      <c r="B6259" s="221">
        <v>35.0</v>
      </c>
      <c r="C6259" s="221">
        <v>221.0</v>
      </c>
    </row>
    <row r="6260">
      <c r="A6260" s="221">
        <v>8027.0</v>
      </c>
      <c r="B6260" s="221">
        <v>36.0</v>
      </c>
      <c r="C6260" s="221">
        <v>41.0</v>
      </c>
    </row>
    <row r="6261">
      <c r="A6261" s="221">
        <v>8027.0</v>
      </c>
      <c r="B6261" s="221">
        <v>37.0</v>
      </c>
      <c r="C6261" s="221">
        <v>1.0</v>
      </c>
    </row>
    <row r="6262">
      <c r="A6262" s="221">
        <v>8027.0</v>
      </c>
      <c r="B6262" s="221">
        <v>38.0</v>
      </c>
      <c r="C6262" s="221">
        <v>1.0</v>
      </c>
    </row>
    <row r="6263">
      <c r="A6263" s="221">
        <v>8089.0</v>
      </c>
      <c r="B6263" s="221">
        <v>34.0</v>
      </c>
      <c r="C6263" s="221">
        <v>212.0</v>
      </c>
    </row>
    <row r="6264">
      <c r="A6264" s="221">
        <v>8089.0</v>
      </c>
      <c r="B6264" s="221">
        <v>35.0</v>
      </c>
      <c r="C6264" s="221">
        <v>322.0</v>
      </c>
    </row>
    <row r="6265">
      <c r="A6265" s="221">
        <v>8091.0</v>
      </c>
      <c r="B6265" s="221">
        <v>34.0</v>
      </c>
      <c r="C6265" s="221">
        <v>212.0</v>
      </c>
    </row>
    <row r="6266">
      <c r="A6266" s="221">
        <v>8091.0</v>
      </c>
      <c r="B6266" s="221">
        <v>35.0</v>
      </c>
      <c r="C6266" s="221">
        <v>322.0</v>
      </c>
    </row>
    <row r="6267">
      <c r="A6267" s="221">
        <v>8093.0</v>
      </c>
      <c r="B6267" s="221">
        <v>34.0</v>
      </c>
      <c r="C6267" s="221">
        <v>212.0</v>
      </c>
    </row>
    <row r="6268">
      <c r="A6268" s="221">
        <v>8093.0</v>
      </c>
      <c r="B6268" s="221">
        <v>35.0</v>
      </c>
      <c r="C6268" s="221">
        <v>322.0</v>
      </c>
    </row>
    <row r="6269">
      <c r="A6269" s="221">
        <v>8101.0</v>
      </c>
      <c r="B6269" s="221">
        <v>34.0</v>
      </c>
      <c r="C6269" s="221">
        <v>1466.0</v>
      </c>
    </row>
    <row r="6270">
      <c r="A6270" s="221">
        <v>8101.0</v>
      </c>
      <c r="B6270" s="221">
        <v>35.0</v>
      </c>
      <c r="C6270" s="221">
        <v>1316.0</v>
      </c>
    </row>
    <row r="6271">
      <c r="A6271" s="221">
        <v>8101.0</v>
      </c>
      <c r="B6271" s="221">
        <v>36.0</v>
      </c>
      <c r="C6271" s="221">
        <v>48.0</v>
      </c>
    </row>
    <row r="6272">
      <c r="A6272" s="221">
        <v>8103.0</v>
      </c>
      <c r="B6272" s="221">
        <v>34.0</v>
      </c>
      <c r="C6272" s="221">
        <v>1466.0</v>
      </c>
    </row>
    <row r="6273">
      <c r="A6273" s="221">
        <v>8103.0</v>
      </c>
      <c r="B6273" s="221">
        <v>35.0</v>
      </c>
      <c r="C6273" s="221">
        <v>1316.0</v>
      </c>
    </row>
    <row r="6274">
      <c r="A6274" s="221">
        <v>8103.0</v>
      </c>
      <c r="B6274" s="221">
        <v>36.0</v>
      </c>
      <c r="C6274" s="221">
        <v>48.0</v>
      </c>
    </row>
    <row r="6275">
      <c r="A6275" s="221">
        <v>8105.0</v>
      </c>
      <c r="B6275" s="221">
        <v>34.0</v>
      </c>
      <c r="C6275" s="221">
        <v>1466.0</v>
      </c>
    </row>
    <row r="6276">
      <c r="A6276" s="221">
        <v>8105.0</v>
      </c>
      <c r="B6276" s="221">
        <v>35.0</v>
      </c>
      <c r="C6276" s="221">
        <v>1316.0</v>
      </c>
    </row>
    <row r="6277">
      <c r="A6277" s="221">
        <v>8105.0</v>
      </c>
      <c r="B6277" s="221">
        <v>36.0</v>
      </c>
      <c r="C6277" s="221">
        <v>48.0</v>
      </c>
    </row>
    <row r="6278">
      <c r="A6278" s="221">
        <v>8113.0</v>
      </c>
      <c r="B6278" s="221">
        <v>34.0</v>
      </c>
      <c r="C6278" s="221">
        <v>3278.0</v>
      </c>
    </row>
    <row r="6279">
      <c r="A6279" s="221">
        <v>8113.0</v>
      </c>
      <c r="B6279" s="221">
        <v>35.0</v>
      </c>
      <c r="C6279" s="221">
        <v>1725.0</v>
      </c>
    </row>
    <row r="6280">
      <c r="A6280" s="221">
        <v>8113.0</v>
      </c>
      <c r="B6280" s="221">
        <v>36.0</v>
      </c>
      <c r="C6280" s="221">
        <v>7.0</v>
      </c>
    </row>
    <row r="6281">
      <c r="A6281" s="221">
        <v>8115.0</v>
      </c>
      <c r="B6281" s="221">
        <v>34.0</v>
      </c>
      <c r="C6281" s="221">
        <v>3278.0</v>
      </c>
    </row>
    <row r="6282">
      <c r="A6282" s="221">
        <v>8115.0</v>
      </c>
      <c r="B6282" s="221">
        <v>35.0</v>
      </c>
      <c r="C6282" s="221">
        <v>1725.0</v>
      </c>
    </row>
    <row r="6283">
      <c r="A6283" s="221">
        <v>8115.0</v>
      </c>
      <c r="B6283" s="221">
        <v>36.0</v>
      </c>
      <c r="C6283" s="221">
        <v>7.0</v>
      </c>
    </row>
    <row r="6284">
      <c r="A6284" s="221">
        <v>8117.0</v>
      </c>
      <c r="B6284" s="221">
        <v>34.0</v>
      </c>
      <c r="C6284" s="221">
        <v>3278.0</v>
      </c>
    </row>
    <row r="6285">
      <c r="A6285" s="221">
        <v>8117.0</v>
      </c>
      <c r="B6285" s="221">
        <v>35.0</v>
      </c>
      <c r="C6285" s="221">
        <v>1725.0</v>
      </c>
    </row>
    <row r="6286">
      <c r="A6286" s="221">
        <v>8117.0</v>
      </c>
      <c r="B6286" s="221">
        <v>36.0</v>
      </c>
      <c r="C6286" s="221">
        <v>7.0</v>
      </c>
    </row>
    <row r="6287">
      <c r="A6287" s="221">
        <v>8131.0</v>
      </c>
      <c r="B6287" s="221">
        <v>34.0</v>
      </c>
      <c r="C6287" s="221">
        <v>228.0</v>
      </c>
    </row>
    <row r="6288">
      <c r="A6288" s="221">
        <v>8131.0</v>
      </c>
      <c r="B6288" s="221">
        <v>35.0</v>
      </c>
      <c r="C6288" s="221">
        <v>23.0</v>
      </c>
    </row>
    <row r="6289">
      <c r="A6289" s="221">
        <v>8131.0</v>
      </c>
      <c r="B6289" s="221">
        <v>36.0</v>
      </c>
      <c r="C6289" s="221">
        <v>33.0</v>
      </c>
    </row>
    <row r="6290">
      <c r="A6290" s="221">
        <v>8131.0</v>
      </c>
      <c r="B6290" s="221">
        <v>37.0</v>
      </c>
      <c r="C6290" s="221">
        <v>3.0</v>
      </c>
    </row>
    <row r="6291">
      <c r="A6291" s="221">
        <v>8133.0</v>
      </c>
      <c r="B6291" s="221">
        <v>34.0</v>
      </c>
      <c r="C6291" s="221">
        <v>228.0</v>
      </c>
    </row>
    <row r="6292">
      <c r="A6292" s="221">
        <v>8133.0</v>
      </c>
      <c r="B6292" s="221">
        <v>35.0</v>
      </c>
      <c r="C6292" s="221">
        <v>23.0</v>
      </c>
    </row>
    <row r="6293">
      <c r="A6293" s="221">
        <v>8133.0</v>
      </c>
      <c r="B6293" s="221">
        <v>36.0</v>
      </c>
      <c r="C6293" s="221">
        <v>33.0</v>
      </c>
    </row>
    <row r="6294">
      <c r="A6294" s="221">
        <v>8133.0</v>
      </c>
      <c r="B6294" s="221">
        <v>37.0</v>
      </c>
      <c r="C6294" s="221">
        <v>3.0</v>
      </c>
    </row>
    <row r="6295">
      <c r="A6295" s="221">
        <v>8135.0</v>
      </c>
      <c r="B6295" s="221">
        <v>34.0</v>
      </c>
      <c r="C6295" s="221">
        <v>228.0</v>
      </c>
    </row>
    <row r="6296">
      <c r="A6296" s="221">
        <v>8135.0</v>
      </c>
      <c r="B6296" s="221">
        <v>35.0</v>
      </c>
      <c r="C6296" s="221">
        <v>23.0</v>
      </c>
    </row>
    <row r="6297">
      <c r="A6297" s="221">
        <v>8135.0</v>
      </c>
      <c r="B6297" s="221">
        <v>36.0</v>
      </c>
      <c r="C6297" s="221">
        <v>33.0</v>
      </c>
    </row>
    <row r="6298">
      <c r="A6298" s="221">
        <v>8135.0</v>
      </c>
      <c r="B6298" s="221">
        <v>37.0</v>
      </c>
      <c r="C6298" s="221">
        <v>3.0</v>
      </c>
    </row>
    <row r="6299">
      <c r="A6299" s="221">
        <v>8137.0</v>
      </c>
      <c r="B6299" s="221">
        <v>34.0</v>
      </c>
      <c r="C6299" s="221">
        <v>228.0</v>
      </c>
    </row>
    <row r="6300">
      <c r="A6300" s="221">
        <v>8137.0</v>
      </c>
      <c r="B6300" s="221">
        <v>35.0</v>
      </c>
      <c r="C6300" s="221">
        <v>23.0</v>
      </c>
    </row>
    <row r="6301">
      <c r="A6301" s="221">
        <v>8137.0</v>
      </c>
      <c r="B6301" s="221">
        <v>36.0</v>
      </c>
      <c r="C6301" s="221">
        <v>33.0</v>
      </c>
    </row>
    <row r="6302">
      <c r="A6302" s="221">
        <v>8137.0</v>
      </c>
      <c r="B6302" s="221">
        <v>37.0</v>
      </c>
      <c r="C6302" s="221">
        <v>3.0</v>
      </c>
    </row>
    <row r="6303">
      <c r="A6303" s="221">
        <v>8163.0</v>
      </c>
      <c r="B6303" s="221">
        <v>34.0</v>
      </c>
      <c r="C6303" s="221">
        <v>146.0</v>
      </c>
    </row>
    <row r="6304">
      <c r="A6304" s="221">
        <v>8163.0</v>
      </c>
      <c r="B6304" s="221">
        <v>35.0</v>
      </c>
      <c r="C6304" s="221">
        <v>3.0</v>
      </c>
    </row>
    <row r="6305">
      <c r="A6305" s="221">
        <v>8163.0</v>
      </c>
      <c r="B6305" s="221">
        <v>38.0</v>
      </c>
      <c r="C6305" s="221">
        <v>1.0</v>
      </c>
    </row>
    <row r="6306">
      <c r="A6306" s="221">
        <v>8165.0</v>
      </c>
      <c r="B6306" s="221">
        <v>34.0</v>
      </c>
      <c r="C6306" s="221">
        <v>146.0</v>
      </c>
    </row>
    <row r="6307">
      <c r="A6307" s="221">
        <v>8165.0</v>
      </c>
      <c r="B6307" s="221">
        <v>35.0</v>
      </c>
      <c r="C6307" s="221">
        <v>3.0</v>
      </c>
    </row>
    <row r="6308">
      <c r="A6308" s="221">
        <v>8165.0</v>
      </c>
      <c r="B6308" s="221">
        <v>38.0</v>
      </c>
      <c r="C6308" s="221">
        <v>1.0</v>
      </c>
    </row>
    <row r="6309">
      <c r="A6309" s="221">
        <v>8167.0</v>
      </c>
      <c r="B6309" s="221">
        <v>34.0</v>
      </c>
      <c r="C6309" s="221">
        <v>146.0</v>
      </c>
    </row>
    <row r="6310">
      <c r="A6310" s="221">
        <v>8167.0</v>
      </c>
      <c r="B6310" s="221">
        <v>35.0</v>
      </c>
      <c r="C6310" s="221">
        <v>3.0</v>
      </c>
    </row>
    <row r="6311">
      <c r="A6311" s="221">
        <v>8167.0</v>
      </c>
      <c r="B6311" s="221">
        <v>38.0</v>
      </c>
      <c r="C6311" s="221">
        <v>1.0</v>
      </c>
    </row>
    <row r="6312">
      <c r="A6312" s="221">
        <v>8169.0</v>
      </c>
      <c r="B6312" s="221">
        <v>34.0</v>
      </c>
      <c r="C6312" s="221">
        <v>146.0</v>
      </c>
    </row>
    <row r="6313">
      <c r="A6313" s="221">
        <v>8169.0</v>
      </c>
      <c r="B6313" s="221">
        <v>35.0</v>
      </c>
      <c r="C6313" s="221">
        <v>3.0</v>
      </c>
    </row>
    <row r="6314">
      <c r="A6314" s="221">
        <v>8169.0</v>
      </c>
      <c r="B6314" s="221">
        <v>38.0</v>
      </c>
      <c r="C6314" s="221">
        <v>1.0</v>
      </c>
    </row>
    <row r="6315">
      <c r="A6315" s="221">
        <v>8171.0</v>
      </c>
      <c r="B6315" s="221">
        <v>34.0</v>
      </c>
      <c r="C6315" s="221">
        <v>294.0</v>
      </c>
    </row>
    <row r="6316">
      <c r="A6316" s="221">
        <v>8171.0</v>
      </c>
      <c r="B6316" s="221">
        <v>37.0</v>
      </c>
      <c r="C6316" s="221">
        <v>11.0</v>
      </c>
    </row>
    <row r="6317">
      <c r="A6317" s="221">
        <v>8173.0</v>
      </c>
      <c r="B6317" s="221">
        <v>34.0</v>
      </c>
      <c r="C6317" s="221">
        <v>294.0</v>
      </c>
    </row>
    <row r="6318">
      <c r="A6318" s="221">
        <v>8173.0</v>
      </c>
      <c r="B6318" s="221">
        <v>37.0</v>
      </c>
      <c r="C6318" s="221">
        <v>11.0</v>
      </c>
    </row>
    <row r="6319">
      <c r="A6319" s="221">
        <v>8175.0</v>
      </c>
      <c r="B6319" s="221">
        <v>34.0</v>
      </c>
      <c r="C6319" s="221">
        <v>294.0</v>
      </c>
    </row>
    <row r="6320">
      <c r="A6320" s="221">
        <v>8175.0</v>
      </c>
      <c r="B6320" s="221">
        <v>37.0</v>
      </c>
      <c r="C6320" s="221">
        <v>11.0</v>
      </c>
    </row>
    <row r="6321">
      <c r="A6321" s="221">
        <v>8177.0</v>
      </c>
      <c r="B6321" s="221">
        <v>34.0</v>
      </c>
      <c r="C6321" s="221">
        <v>294.0</v>
      </c>
    </row>
    <row r="6322">
      <c r="A6322" s="221">
        <v>8177.0</v>
      </c>
      <c r="B6322" s="221">
        <v>37.0</v>
      </c>
      <c r="C6322" s="221">
        <v>11.0</v>
      </c>
    </row>
    <row r="6323">
      <c r="A6323" s="221">
        <v>8203.0</v>
      </c>
      <c r="B6323" s="221">
        <v>34.0</v>
      </c>
      <c r="C6323" s="221">
        <v>24.0</v>
      </c>
    </row>
    <row r="6324">
      <c r="A6324" s="221">
        <v>8203.0</v>
      </c>
      <c r="B6324" s="221">
        <v>35.0</v>
      </c>
      <c r="C6324" s="221">
        <v>110.0</v>
      </c>
    </row>
    <row r="6325">
      <c r="A6325" s="221">
        <v>8203.0</v>
      </c>
      <c r="B6325" s="221">
        <v>36.0</v>
      </c>
      <c r="C6325" s="221">
        <v>9.0</v>
      </c>
    </row>
    <row r="6326">
      <c r="A6326" s="221">
        <v>8203.0</v>
      </c>
      <c r="B6326" s="221">
        <v>37.0</v>
      </c>
      <c r="C6326" s="221">
        <v>3.0</v>
      </c>
    </row>
    <row r="6327">
      <c r="A6327" s="221">
        <v>8203.0</v>
      </c>
      <c r="B6327" s="221">
        <v>38.0</v>
      </c>
      <c r="C6327" s="221">
        <v>1.0</v>
      </c>
    </row>
    <row r="6328">
      <c r="A6328" s="221">
        <v>8205.0</v>
      </c>
      <c r="B6328" s="221">
        <v>34.0</v>
      </c>
      <c r="C6328" s="221">
        <v>24.0</v>
      </c>
    </row>
    <row r="6329">
      <c r="A6329" s="221">
        <v>8205.0</v>
      </c>
      <c r="B6329" s="221">
        <v>35.0</v>
      </c>
      <c r="C6329" s="221">
        <v>110.0</v>
      </c>
    </row>
    <row r="6330">
      <c r="A6330" s="221">
        <v>8205.0</v>
      </c>
      <c r="B6330" s="221">
        <v>36.0</v>
      </c>
      <c r="C6330" s="221">
        <v>9.0</v>
      </c>
    </row>
    <row r="6331">
      <c r="A6331" s="221">
        <v>8205.0</v>
      </c>
      <c r="B6331" s="221">
        <v>37.0</v>
      </c>
      <c r="C6331" s="221">
        <v>3.0</v>
      </c>
    </row>
    <row r="6332">
      <c r="A6332" s="221">
        <v>8205.0</v>
      </c>
      <c r="B6332" s="221">
        <v>38.0</v>
      </c>
      <c r="C6332" s="221">
        <v>1.0</v>
      </c>
    </row>
    <row r="6333">
      <c r="A6333" s="221">
        <v>8207.0</v>
      </c>
      <c r="B6333" s="221">
        <v>34.0</v>
      </c>
      <c r="C6333" s="221">
        <v>24.0</v>
      </c>
    </row>
    <row r="6334">
      <c r="A6334" s="221">
        <v>8207.0</v>
      </c>
      <c r="B6334" s="221">
        <v>35.0</v>
      </c>
      <c r="C6334" s="221">
        <v>110.0</v>
      </c>
    </row>
    <row r="6335">
      <c r="A6335" s="221">
        <v>8207.0</v>
      </c>
      <c r="B6335" s="221">
        <v>36.0</v>
      </c>
      <c r="C6335" s="221">
        <v>9.0</v>
      </c>
    </row>
    <row r="6336">
      <c r="A6336" s="221">
        <v>8207.0</v>
      </c>
      <c r="B6336" s="221">
        <v>37.0</v>
      </c>
      <c r="C6336" s="221">
        <v>3.0</v>
      </c>
    </row>
    <row r="6337">
      <c r="A6337" s="221">
        <v>8207.0</v>
      </c>
      <c r="B6337" s="221">
        <v>38.0</v>
      </c>
      <c r="C6337" s="221">
        <v>1.0</v>
      </c>
    </row>
    <row r="6338">
      <c r="A6338" s="221">
        <v>8209.0</v>
      </c>
      <c r="B6338" s="221">
        <v>34.0</v>
      </c>
      <c r="C6338" s="221">
        <v>24.0</v>
      </c>
    </row>
    <row r="6339">
      <c r="A6339" s="221">
        <v>8209.0</v>
      </c>
      <c r="B6339" s="221">
        <v>35.0</v>
      </c>
      <c r="C6339" s="221">
        <v>110.0</v>
      </c>
    </row>
    <row r="6340">
      <c r="A6340" s="221">
        <v>8209.0</v>
      </c>
      <c r="B6340" s="221">
        <v>36.0</v>
      </c>
      <c r="C6340" s="221">
        <v>9.0</v>
      </c>
    </row>
    <row r="6341">
      <c r="A6341" s="221">
        <v>8209.0</v>
      </c>
      <c r="B6341" s="221">
        <v>37.0</v>
      </c>
      <c r="C6341" s="221">
        <v>3.0</v>
      </c>
    </row>
    <row r="6342">
      <c r="A6342" s="221">
        <v>8209.0</v>
      </c>
      <c r="B6342" s="221">
        <v>38.0</v>
      </c>
      <c r="C6342" s="221">
        <v>1.0</v>
      </c>
    </row>
    <row r="6343">
      <c r="A6343" s="221">
        <v>8211.0</v>
      </c>
      <c r="B6343" s="221">
        <v>34.0</v>
      </c>
      <c r="C6343" s="221">
        <v>4.0</v>
      </c>
    </row>
    <row r="6344">
      <c r="A6344" s="221">
        <v>8211.0</v>
      </c>
      <c r="B6344" s="221">
        <v>35.0</v>
      </c>
      <c r="C6344" s="221">
        <v>137.0</v>
      </c>
    </row>
    <row r="6345">
      <c r="A6345" s="221">
        <v>8211.0</v>
      </c>
      <c r="B6345" s="221">
        <v>36.0</v>
      </c>
      <c r="C6345" s="221">
        <v>1.0</v>
      </c>
    </row>
    <row r="6346">
      <c r="A6346" s="221">
        <v>8211.0</v>
      </c>
      <c r="B6346" s="221">
        <v>37.0</v>
      </c>
      <c r="C6346" s="221">
        <v>6.0</v>
      </c>
    </row>
    <row r="6347">
      <c r="A6347" s="221">
        <v>8213.0</v>
      </c>
      <c r="B6347" s="221">
        <v>34.0</v>
      </c>
      <c r="C6347" s="221">
        <v>4.0</v>
      </c>
    </row>
    <row r="6348">
      <c r="A6348" s="221">
        <v>8213.0</v>
      </c>
      <c r="B6348" s="221">
        <v>35.0</v>
      </c>
      <c r="C6348" s="221">
        <v>137.0</v>
      </c>
    </row>
    <row r="6349">
      <c r="A6349" s="221">
        <v>8213.0</v>
      </c>
      <c r="B6349" s="221">
        <v>36.0</v>
      </c>
      <c r="C6349" s="221">
        <v>1.0</v>
      </c>
    </row>
    <row r="6350">
      <c r="A6350" s="221">
        <v>8213.0</v>
      </c>
      <c r="B6350" s="221">
        <v>37.0</v>
      </c>
      <c r="C6350" s="221">
        <v>6.0</v>
      </c>
    </row>
    <row r="6351">
      <c r="A6351" s="221">
        <v>8215.0</v>
      </c>
      <c r="B6351" s="221">
        <v>34.0</v>
      </c>
      <c r="C6351" s="221">
        <v>4.0</v>
      </c>
    </row>
    <row r="6352">
      <c r="A6352" s="221">
        <v>8215.0</v>
      </c>
      <c r="B6352" s="221">
        <v>35.0</v>
      </c>
      <c r="C6352" s="221">
        <v>137.0</v>
      </c>
    </row>
    <row r="6353">
      <c r="A6353" s="221">
        <v>8215.0</v>
      </c>
      <c r="B6353" s="221">
        <v>36.0</v>
      </c>
      <c r="C6353" s="221">
        <v>1.0</v>
      </c>
    </row>
    <row r="6354">
      <c r="A6354" s="221">
        <v>8215.0</v>
      </c>
      <c r="B6354" s="221">
        <v>37.0</v>
      </c>
      <c r="C6354" s="221">
        <v>6.0</v>
      </c>
    </row>
    <row r="6355">
      <c r="A6355" s="221">
        <v>8217.0</v>
      </c>
      <c r="B6355" s="221">
        <v>34.0</v>
      </c>
      <c r="C6355" s="221">
        <v>4.0</v>
      </c>
    </row>
    <row r="6356">
      <c r="A6356" s="221">
        <v>8217.0</v>
      </c>
      <c r="B6356" s="221">
        <v>35.0</v>
      </c>
      <c r="C6356" s="221">
        <v>137.0</v>
      </c>
    </row>
    <row r="6357">
      <c r="A6357" s="221">
        <v>8217.0</v>
      </c>
      <c r="B6357" s="221">
        <v>36.0</v>
      </c>
      <c r="C6357" s="221">
        <v>1.0</v>
      </c>
    </row>
    <row r="6358">
      <c r="A6358" s="221">
        <v>8217.0</v>
      </c>
      <c r="B6358" s="221">
        <v>37.0</v>
      </c>
      <c r="C6358" s="221">
        <v>6.0</v>
      </c>
    </row>
    <row r="6359">
      <c r="A6359" s="221">
        <v>8219.0</v>
      </c>
      <c r="B6359" s="221">
        <v>35.0</v>
      </c>
      <c r="C6359" s="221">
        <v>296.0</v>
      </c>
    </row>
    <row r="6360">
      <c r="A6360" s="221">
        <v>8219.0</v>
      </c>
      <c r="B6360" s="221">
        <v>36.0</v>
      </c>
      <c r="C6360" s="221">
        <v>1.0</v>
      </c>
    </row>
    <row r="6361">
      <c r="A6361" s="221">
        <v>8219.0</v>
      </c>
      <c r="B6361" s="221">
        <v>37.0</v>
      </c>
      <c r="C6361" s="221">
        <v>2.0</v>
      </c>
    </row>
    <row r="6362">
      <c r="A6362" s="221">
        <v>8219.0</v>
      </c>
      <c r="B6362" s="221">
        <v>39.0</v>
      </c>
      <c r="C6362" s="221">
        <v>1.0</v>
      </c>
    </row>
    <row r="6363">
      <c r="A6363" s="221">
        <v>8221.0</v>
      </c>
      <c r="B6363" s="221">
        <v>35.0</v>
      </c>
      <c r="C6363" s="221">
        <v>296.0</v>
      </c>
    </row>
    <row r="6364">
      <c r="A6364" s="221">
        <v>8221.0</v>
      </c>
      <c r="B6364" s="221">
        <v>36.0</v>
      </c>
      <c r="C6364" s="221">
        <v>1.0</v>
      </c>
    </row>
    <row r="6365">
      <c r="A6365" s="221">
        <v>8221.0</v>
      </c>
      <c r="B6365" s="221">
        <v>37.0</v>
      </c>
      <c r="C6365" s="221">
        <v>2.0</v>
      </c>
    </row>
    <row r="6366">
      <c r="A6366" s="221">
        <v>8221.0</v>
      </c>
      <c r="B6366" s="221">
        <v>39.0</v>
      </c>
      <c r="C6366" s="221">
        <v>1.0</v>
      </c>
    </row>
    <row r="6367">
      <c r="A6367" s="221">
        <v>8223.0</v>
      </c>
      <c r="B6367" s="221">
        <v>35.0</v>
      </c>
      <c r="C6367" s="221">
        <v>296.0</v>
      </c>
    </row>
    <row r="6368">
      <c r="A6368" s="221">
        <v>8223.0</v>
      </c>
      <c r="B6368" s="221">
        <v>36.0</v>
      </c>
      <c r="C6368" s="221">
        <v>1.0</v>
      </c>
    </row>
    <row r="6369">
      <c r="A6369" s="221">
        <v>8223.0</v>
      </c>
      <c r="B6369" s="221">
        <v>37.0</v>
      </c>
      <c r="C6369" s="221">
        <v>2.0</v>
      </c>
    </row>
    <row r="6370">
      <c r="A6370" s="221">
        <v>8223.0</v>
      </c>
      <c r="B6370" s="221">
        <v>39.0</v>
      </c>
      <c r="C6370" s="221">
        <v>1.0</v>
      </c>
    </row>
    <row r="6371">
      <c r="A6371" s="221">
        <v>8225.0</v>
      </c>
      <c r="B6371" s="221">
        <v>35.0</v>
      </c>
      <c r="C6371" s="221">
        <v>296.0</v>
      </c>
    </row>
    <row r="6372">
      <c r="A6372" s="221">
        <v>8225.0</v>
      </c>
      <c r="B6372" s="221">
        <v>36.0</v>
      </c>
      <c r="C6372" s="221">
        <v>1.0</v>
      </c>
    </row>
    <row r="6373">
      <c r="A6373" s="221">
        <v>8225.0</v>
      </c>
      <c r="B6373" s="221">
        <v>37.0</v>
      </c>
      <c r="C6373" s="221">
        <v>2.0</v>
      </c>
    </row>
    <row r="6374">
      <c r="A6374" s="221">
        <v>8225.0</v>
      </c>
      <c r="B6374" s="221">
        <v>39.0</v>
      </c>
      <c r="C6374" s="221">
        <v>1.0</v>
      </c>
    </row>
    <row r="6375">
      <c r="A6375" s="221">
        <v>8251.0</v>
      </c>
      <c r="B6375" s="221">
        <v>34.0</v>
      </c>
      <c r="C6375" s="221">
        <v>100.0</v>
      </c>
    </row>
    <row r="6376">
      <c r="A6376" s="221">
        <v>8251.0</v>
      </c>
      <c r="B6376" s="221">
        <v>35.0</v>
      </c>
      <c r="C6376" s="221">
        <v>25.0</v>
      </c>
    </row>
    <row r="6377">
      <c r="A6377" s="221">
        <v>8251.0</v>
      </c>
      <c r="B6377" s="221">
        <v>36.0</v>
      </c>
      <c r="C6377" s="221">
        <v>9.0</v>
      </c>
    </row>
    <row r="6378">
      <c r="A6378" s="221">
        <v>8251.0</v>
      </c>
      <c r="B6378" s="221">
        <v>37.0</v>
      </c>
      <c r="C6378" s="221">
        <v>10.0</v>
      </c>
    </row>
    <row r="6379">
      <c r="A6379" s="221">
        <v>8253.0</v>
      </c>
      <c r="B6379" s="221">
        <v>34.0</v>
      </c>
      <c r="C6379" s="221">
        <v>100.0</v>
      </c>
    </row>
    <row r="6380">
      <c r="A6380" s="221">
        <v>8253.0</v>
      </c>
      <c r="B6380" s="221">
        <v>35.0</v>
      </c>
      <c r="C6380" s="221">
        <v>25.0</v>
      </c>
    </row>
    <row r="6381">
      <c r="A6381" s="221">
        <v>8253.0</v>
      </c>
      <c r="B6381" s="221">
        <v>36.0</v>
      </c>
      <c r="C6381" s="221">
        <v>9.0</v>
      </c>
    </row>
    <row r="6382">
      <c r="A6382" s="221">
        <v>8253.0</v>
      </c>
      <c r="B6382" s="221">
        <v>37.0</v>
      </c>
      <c r="C6382" s="221">
        <v>10.0</v>
      </c>
    </row>
    <row r="6383">
      <c r="A6383" s="221">
        <v>8255.0</v>
      </c>
      <c r="B6383" s="221">
        <v>34.0</v>
      </c>
      <c r="C6383" s="221">
        <v>100.0</v>
      </c>
    </row>
    <row r="6384">
      <c r="A6384" s="221">
        <v>8255.0</v>
      </c>
      <c r="B6384" s="221">
        <v>35.0</v>
      </c>
      <c r="C6384" s="221">
        <v>25.0</v>
      </c>
    </row>
    <row r="6385">
      <c r="A6385" s="221">
        <v>8255.0</v>
      </c>
      <c r="B6385" s="221">
        <v>36.0</v>
      </c>
      <c r="C6385" s="221">
        <v>9.0</v>
      </c>
    </row>
    <row r="6386">
      <c r="A6386" s="221">
        <v>8255.0</v>
      </c>
      <c r="B6386" s="221">
        <v>37.0</v>
      </c>
      <c r="C6386" s="221">
        <v>10.0</v>
      </c>
    </row>
    <row r="6387">
      <c r="A6387" s="221">
        <v>8257.0</v>
      </c>
      <c r="B6387" s="221">
        <v>34.0</v>
      </c>
      <c r="C6387" s="221">
        <v>100.0</v>
      </c>
    </row>
    <row r="6388">
      <c r="A6388" s="221">
        <v>8257.0</v>
      </c>
      <c r="B6388" s="221">
        <v>35.0</v>
      </c>
      <c r="C6388" s="221">
        <v>25.0</v>
      </c>
    </row>
    <row r="6389">
      <c r="A6389" s="221">
        <v>8257.0</v>
      </c>
      <c r="B6389" s="221">
        <v>36.0</v>
      </c>
      <c r="C6389" s="221">
        <v>9.0</v>
      </c>
    </row>
    <row r="6390">
      <c r="A6390" s="221">
        <v>8257.0</v>
      </c>
      <c r="B6390" s="221">
        <v>37.0</v>
      </c>
      <c r="C6390" s="221">
        <v>10.0</v>
      </c>
    </row>
    <row r="6391">
      <c r="A6391" s="221">
        <v>8259.0</v>
      </c>
      <c r="B6391" s="221">
        <v>34.0</v>
      </c>
      <c r="C6391" s="221">
        <v>232.0</v>
      </c>
    </row>
    <row r="6392">
      <c r="A6392" s="221">
        <v>8259.0</v>
      </c>
      <c r="B6392" s="221">
        <v>35.0</v>
      </c>
      <c r="C6392" s="221">
        <v>30.0</v>
      </c>
    </row>
    <row r="6393">
      <c r="A6393" s="221">
        <v>8259.0</v>
      </c>
      <c r="B6393" s="221">
        <v>36.0</v>
      </c>
      <c r="C6393" s="221">
        <v>1.0</v>
      </c>
    </row>
    <row r="6394">
      <c r="A6394" s="221">
        <v>8259.0</v>
      </c>
      <c r="B6394" s="221">
        <v>37.0</v>
      </c>
      <c r="C6394" s="221">
        <v>33.0</v>
      </c>
    </row>
    <row r="6395">
      <c r="A6395" s="221">
        <v>8261.0</v>
      </c>
      <c r="B6395" s="221">
        <v>34.0</v>
      </c>
      <c r="C6395" s="221">
        <v>232.0</v>
      </c>
    </row>
    <row r="6396">
      <c r="A6396" s="221">
        <v>8261.0</v>
      </c>
      <c r="B6396" s="221">
        <v>35.0</v>
      </c>
      <c r="C6396" s="221">
        <v>30.0</v>
      </c>
    </row>
    <row r="6397">
      <c r="A6397" s="221">
        <v>8261.0</v>
      </c>
      <c r="B6397" s="221">
        <v>36.0</v>
      </c>
      <c r="C6397" s="221">
        <v>1.0</v>
      </c>
    </row>
    <row r="6398">
      <c r="A6398" s="221">
        <v>8261.0</v>
      </c>
      <c r="B6398" s="221">
        <v>37.0</v>
      </c>
      <c r="C6398" s="221">
        <v>33.0</v>
      </c>
    </row>
    <row r="6399">
      <c r="A6399" s="221">
        <v>8263.0</v>
      </c>
      <c r="B6399" s="221">
        <v>34.0</v>
      </c>
      <c r="C6399" s="221">
        <v>232.0</v>
      </c>
    </row>
    <row r="6400">
      <c r="A6400" s="221">
        <v>8263.0</v>
      </c>
      <c r="B6400" s="221">
        <v>35.0</v>
      </c>
      <c r="C6400" s="221">
        <v>30.0</v>
      </c>
    </row>
    <row r="6401">
      <c r="A6401" s="221">
        <v>8263.0</v>
      </c>
      <c r="B6401" s="221">
        <v>36.0</v>
      </c>
      <c r="C6401" s="221">
        <v>1.0</v>
      </c>
    </row>
    <row r="6402">
      <c r="A6402" s="221">
        <v>8263.0</v>
      </c>
      <c r="B6402" s="221">
        <v>37.0</v>
      </c>
      <c r="C6402" s="221">
        <v>33.0</v>
      </c>
    </row>
    <row r="6403">
      <c r="A6403" s="221">
        <v>8265.0</v>
      </c>
      <c r="B6403" s="221">
        <v>34.0</v>
      </c>
      <c r="C6403" s="221">
        <v>232.0</v>
      </c>
    </row>
    <row r="6404">
      <c r="A6404" s="221">
        <v>8265.0</v>
      </c>
      <c r="B6404" s="221">
        <v>35.0</v>
      </c>
      <c r="C6404" s="221">
        <v>30.0</v>
      </c>
    </row>
    <row r="6405">
      <c r="A6405" s="221">
        <v>8265.0</v>
      </c>
      <c r="B6405" s="221">
        <v>36.0</v>
      </c>
      <c r="C6405" s="221">
        <v>1.0</v>
      </c>
    </row>
    <row r="6406">
      <c r="A6406" s="221">
        <v>8265.0</v>
      </c>
      <c r="B6406" s="221">
        <v>37.0</v>
      </c>
      <c r="C6406" s="221">
        <v>33.0</v>
      </c>
    </row>
    <row r="6407">
      <c r="A6407" s="221">
        <v>8291.0</v>
      </c>
      <c r="B6407" s="221">
        <v>34.0</v>
      </c>
      <c r="C6407" s="221">
        <v>104.0</v>
      </c>
    </row>
    <row r="6408">
      <c r="A6408" s="221">
        <v>8291.0</v>
      </c>
      <c r="B6408" s="221">
        <v>35.0</v>
      </c>
      <c r="C6408" s="221">
        <v>138.0</v>
      </c>
    </row>
    <row r="6409">
      <c r="A6409" s="221">
        <v>8291.0</v>
      </c>
      <c r="B6409" s="221">
        <v>36.0</v>
      </c>
      <c r="C6409" s="221">
        <v>8.0</v>
      </c>
    </row>
    <row r="6410">
      <c r="A6410" s="221">
        <v>8291.0</v>
      </c>
      <c r="B6410" s="221">
        <v>37.0</v>
      </c>
      <c r="C6410" s="221">
        <v>4.0</v>
      </c>
    </row>
    <row r="6411">
      <c r="A6411" s="221">
        <v>8293.0</v>
      </c>
      <c r="B6411" s="221">
        <v>34.0</v>
      </c>
      <c r="C6411" s="221">
        <v>104.0</v>
      </c>
    </row>
    <row r="6412">
      <c r="A6412" s="221">
        <v>8293.0</v>
      </c>
      <c r="B6412" s="221">
        <v>35.0</v>
      </c>
      <c r="C6412" s="221">
        <v>138.0</v>
      </c>
    </row>
    <row r="6413">
      <c r="A6413" s="221">
        <v>8293.0</v>
      </c>
      <c r="B6413" s="221">
        <v>36.0</v>
      </c>
      <c r="C6413" s="221">
        <v>8.0</v>
      </c>
    </row>
    <row r="6414">
      <c r="A6414" s="221">
        <v>8293.0</v>
      </c>
      <c r="B6414" s="221">
        <v>37.0</v>
      </c>
      <c r="C6414" s="221">
        <v>4.0</v>
      </c>
    </row>
    <row r="6415">
      <c r="A6415" s="221">
        <v>8295.0</v>
      </c>
      <c r="B6415" s="221">
        <v>34.0</v>
      </c>
      <c r="C6415" s="221">
        <v>104.0</v>
      </c>
    </row>
    <row r="6416">
      <c r="A6416" s="221">
        <v>8295.0</v>
      </c>
      <c r="B6416" s="221">
        <v>35.0</v>
      </c>
      <c r="C6416" s="221">
        <v>138.0</v>
      </c>
    </row>
    <row r="6417">
      <c r="A6417" s="221">
        <v>8295.0</v>
      </c>
      <c r="B6417" s="221">
        <v>36.0</v>
      </c>
      <c r="C6417" s="221">
        <v>8.0</v>
      </c>
    </row>
    <row r="6418">
      <c r="A6418" s="221">
        <v>8295.0</v>
      </c>
      <c r="B6418" s="221">
        <v>37.0</v>
      </c>
      <c r="C6418" s="221">
        <v>4.0</v>
      </c>
    </row>
    <row r="6419">
      <c r="A6419" s="221">
        <v>8297.0</v>
      </c>
      <c r="B6419" s="221">
        <v>34.0</v>
      </c>
      <c r="C6419" s="221">
        <v>104.0</v>
      </c>
    </row>
    <row r="6420">
      <c r="A6420" s="221">
        <v>8297.0</v>
      </c>
      <c r="B6420" s="221">
        <v>35.0</v>
      </c>
      <c r="C6420" s="221">
        <v>138.0</v>
      </c>
    </row>
    <row r="6421">
      <c r="A6421" s="221">
        <v>8297.0</v>
      </c>
      <c r="B6421" s="221">
        <v>36.0</v>
      </c>
      <c r="C6421" s="221">
        <v>8.0</v>
      </c>
    </row>
    <row r="6422">
      <c r="A6422" s="221">
        <v>8297.0</v>
      </c>
      <c r="B6422" s="221">
        <v>37.0</v>
      </c>
      <c r="C6422" s="221">
        <v>4.0</v>
      </c>
    </row>
    <row r="6423">
      <c r="A6423" s="221">
        <v>8323.0</v>
      </c>
      <c r="B6423" s="221">
        <v>34.0</v>
      </c>
      <c r="C6423" s="221">
        <v>120.0</v>
      </c>
    </row>
    <row r="6424">
      <c r="A6424" s="221">
        <v>8323.0</v>
      </c>
      <c r="B6424" s="221">
        <v>36.0</v>
      </c>
      <c r="C6424" s="221">
        <v>18.0</v>
      </c>
    </row>
    <row r="6425">
      <c r="A6425" s="221">
        <v>8325.0</v>
      </c>
      <c r="B6425" s="221">
        <v>34.0</v>
      </c>
      <c r="C6425" s="221">
        <v>120.0</v>
      </c>
    </row>
    <row r="6426">
      <c r="A6426" s="221">
        <v>8325.0</v>
      </c>
      <c r="B6426" s="221">
        <v>36.0</v>
      </c>
      <c r="C6426" s="221">
        <v>18.0</v>
      </c>
    </row>
    <row r="6427">
      <c r="A6427" s="221">
        <v>8327.0</v>
      </c>
      <c r="B6427" s="221">
        <v>34.0</v>
      </c>
      <c r="C6427" s="221">
        <v>120.0</v>
      </c>
    </row>
    <row r="6428">
      <c r="A6428" s="221">
        <v>8327.0</v>
      </c>
      <c r="B6428" s="221">
        <v>36.0</v>
      </c>
      <c r="C6428" s="221">
        <v>18.0</v>
      </c>
    </row>
    <row r="6429">
      <c r="A6429" s="221">
        <v>8329.0</v>
      </c>
      <c r="B6429" s="221">
        <v>34.0</v>
      </c>
      <c r="C6429" s="221">
        <v>120.0</v>
      </c>
    </row>
    <row r="6430">
      <c r="A6430" s="221">
        <v>8329.0</v>
      </c>
      <c r="B6430" s="221">
        <v>36.0</v>
      </c>
      <c r="C6430" s="221">
        <v>18.0</v>
      </c>
    </row>
    <row r="6431">
      <c r="A6431" s="221">
        <v>8331.0</v>
      </c>
      <c r="B6431" s="221">
        <v>34.0</v>
      </c>
      <c r="C6431" s="221">
        <v>90.0</v>
      </c>
    </row>
    <row r="6432">
      <c r="A6432" s="221">
        <v>8331.0</v>
      </c>
      <c r="B6432" s="221">
        <v>35.0</v>
      </c>
      <c r="C6432" s="221">
        <v>209.0</v>
      </c>
    </row>
    <row r="6433">
      <c r="A6433" s="221">
        <v>8331.0</v>
      </c>
      <c r="B6433" s="221">
        <v>36.0</v>
      </c>
      <c r="C6433" s="221">
        <v>1.0</v>
      </c>
    </row>
    <row r="6434">
      <c r="A6434" s="221">
        <v>8331.0</v>
      </c>
      <c r="B6434" s="221">
        <v>37.0</v>
      </c>
      <c r="C6434" s="221">
        <v>1.0</v>
      </c>
    </row>
    <row r="6435">
      <c r="A6435" s="221">
        <v>8333.0</v>
      </c>
      <c r="B6435" s="221">
        <v>34.0</v>
      </c>
      <c r="C6435" s="221">
        <v>90.0</v>
      </c>
    </row>
    <row r="6436">
      <c r="A6436" s="221">
        <v>8333.0</v>
      </c>
      <c r="B6436" s="221">
        <v>35.0</v>
      </c>
      <c r="C6436" s="221">
        <v>209.0</v>
      </c>
    </row>
    <row r="6437">
      <c r="A6437" s="221">
        <v>8333.0</v>
      </c>
      <c r="B6437" s="221">
        <v>36.0</v>
      </c>
      <c r="C6437" s="221">
        <v>1.0</v>
      </c>
    </row>
    <row r="6438">
      <c r="A6438" s="221">
        <v>8333.0</v>
      </c>
      <c r="B6438" s="221">
        <v>37.0</v>
      </c>
      <c r="C6438" s="221">
        <v>1.0</v>
      </c>
    </row>
    <row r="6439">
      <c r="A6439" s="221">
        <v>8335.0</v>
      </c>
      <c r="B6439" s="221">
        <v>34.0</v>
      </c>
      <c r="C6439" s="221">
        <v>90.0</v>
      </c>
    </row>
    <row r="6440">
      <c r="A6440" s="221">
        <v>8335.0</v>
      </c>
      <c r="B6440" s="221">
        <v>35.0</v>
      </c>
      <c r="C6440" s="221">
        <v>209.0</v>
      </c>
    </row>
    <row r="6441">
      <c r="A6441" s="221">
        <v>8335.0</v>
      </c>
      <c r="B6441" s="221">
        <v>36.0</v>
      </c>
      <c r="C6441" s="221">
        <v>1.0</v>
      </c>
    </row>
    <row r="6442">
      <c r="A6442" s="221">
        <v>8335.0</v>
      </c>
      <c r="B6442" s="221">
        <v>37.0</v>
      </c>
      <c r="C6442" s="221">
        <v>1.0</v>
      </c>
    </row>
    <row r="6443">
      <c r="A6443" s="221">
        <v>8337.0</v>
      </c>
      <c r="B6443" s="221">
        <v>34.0</v>
      </c>
      <c r="C6443" s="221">
        <v>90.0</v>
      </c>
    </row>
    <row r="6444">
      <c r="A6444" s="221">
        <v>8337.0</v>
      </c>
      <c r="B6444" s="221">
        <v>35.0</v>
      </c>
      <c r="C6444" s="221">
        <v>209.0</v>
      </c>
    </row>
    <row r="6445">
      <c r="A6445" s="221">
        <v>8337.0</v>
      </c>
      <c r="B6445" s="221">
        <v>36.0</v>
      </c>
      <c r="C6445" s="221">
        <v>1.0</v>
      </c>
    </row>
    <row r="6446">
      <c r="A6446" s="221">
        <v>8337.0</v>
      </c>
      <c r="B6446" s="221">
        <v>37.0</v>
      </c>
      <c r="C6446" s="221">
        <v>1.0</v>
      </c>
    </row>
    <row r="6447">
      <c r="A6447" s="221">
        <v>8339.0</v>
      </c>
      <c r="B6447" s="221">
        <v>34.0</v>
      </c>
      <c r="C6447" s="221">
        <v>120.0</v>
      </c>
    </row>
    <row r="6448">
      <c r="A6448" s="221">
        <v>8339.0</v>
      </c>
      <c r="B6448" s="221">
        <v>36.0</v>
      </c>
      <c r="C6448" s="221">
        <v>30.0</v>
      </c>
    </row>
    <row r="6449">
      <c r="A6449" s="221">
        <v>8339.0</v>
      </c>
      <c r="B6449" s="221">
        <v>37.0</v>
      </c>
      <c r="C6449" s="221">
        <v>3.0</v>
      </c>
    </row>
    <row r="6450">
      <c r="A6450" s="221">
        <v>8339.0</v>
      </c>
      <c r="B6450" s="221">
        <v>38.0</v>
      </c>
      <c r="C6450" s="221">
        <v>1.0</v>
      </c>
    </row>
    <row r="6451">
      <c r="A6451" s="221">
        <v>8341.0</v>
      </c>
      <c r="B6451" s="221">
        <v>34.0</v>
      </c>
      <c r="C6451" s="221">
        <v>120.0</v>
      </c>
    </row>
    <row r="6452">
      <c r="A6452" s="221">
        <v>8341.0</v>
      </c>
      <c r="B6452" s="221">
        <v>36.0</v>
      </c>
      <c r="C6452" s="221">
        <v>30.0</v>
      </c>
    </row>
    <row r="6453">
      <c r="A6453" s="221">
        <v>8341.0</v>
      </c>
      <c r="B6453" s="221">
        <v>37.0</v>
      </c>
      <c r="C6453" s="221">
        <v>3.0</v>
      </c>
    </row>
    <row r="6454">
      <c r="A6454" s="221">
        <v>8341.0</v>
      </c>
      <c r="B6454" s="221">
        <v>38.0</v>
      </c>
      <c r="C6454" s="221">
        <v>1.0</v>
      </c>
    </row>
    <row r="6455">
      <c r="A6455" s="221">
        <v>8343.0</v>
      </c>
      <c r="B6455" s="221">
        <v>34.0</v>
      </c>
      <c r="C6455" s="221">
        <v>120.0</v>
      </c>
    </row>
    <row r="6456">
      <c r="A6456" s="221">
        <v>8343.0</v>
      </c>
      <c r="B6456" s="221">
        <v>36.0</v>
      </c>
      <c r="C6456" s="221">
        <v>30.0</v>
      </c>
    </row>
    <row r="6457">
      <c r="A6457" s="221">
        <v>8343.0</v>
      </c>
      <c r="B6457" s="221">
        <v>37.0</v>
      </c>
      <c r="C6457" s="221">
        <v>3.0</v>
      </c>
    </row>
    <row r="6458">
      <c r="A6458" s="221">
        <v>8343.0</v>
      </c>
      <c r="B6458" s="221">
        <v>38.0</v>
      </c>
      <c r="C6458" s="221">
        <v>1.0</v>
      </c>
    </row>
    <row r="6459">
      <c r="A6459" s="221">
        <v>8345.0</v>
      </c>
      <c r="B6459" s="221">
        <v>34.0</v>
      </c>
      <c r="C6459" s="221">
        <v>120.0</v>
      </c>
    </row>
    <row r="6460">
      <c r="A6460" s="221">
        <v>8345.0</v>
      </c>
      <c r="B6460" s="221">
        <v>36.0</v>
      </c>
      <c r="C6460" s="221">
        <v>30.0</v>
      </c>
    </row>
    <row r="6461">
      <c r="A6461" s="221">
        <v>8345.0</v>
      </c>
      <c r="B6461" s="221">
        <v>37.0</v>
      </c>
      <c r="C6461" s="221">
        <v>3.0</v>
      </c>
    </row>
    <row r="6462">
      <c r="A6462" s="221">
        <v>8345.0</v>
      </c>
      <c r="B6462" s="221">
        <v>38.0</v>
      </c>
      <c r="C6462" s="221">
        <v>1.0</v>
      </c>
    </row>
    <row r="6463">
      <c r="A6463" s="221">
        <v>8387.0</v>
      </c>
      <c r="B6463" s="221">
        <v>36.0</v>
      </c>
      <c r="C6463" s="221">
        <v>12.0</v>
      </c>
    </row>
    <row r="6464">
      <c r="A6464" s="221">
        <v>8387.0</v>
      </c>
      <c r="B6464" s="221">
        <v>37.0</v>
      </c>
      <c r="C6464" s="221">
        <v>12.0</v>
      </c>
    </row>
    <row r="6465">
      <c r="A6465" s="221">
        <v>8397.0</v>
      </c>
      <c r="B6465" s="221">
        <v>34.0</v>
      </c>
      <c r="C6465" s="221">
        <v>5.0</v>
      </c>
    </row>
    <row r="6466">
      <c r="A6466" s="221">
        <v>8397.0</v>
      </c>
      <c r="B6466" s="221">
        <v>36.0</v>
      </c>
      <c r="C6466" s="221">
        <v>160.0</v>
      </c>
    </row>
    <row r="6467">
      <c r="A6467" s="221">
        <v>8397.0</v>
      </c>
      <c r="B6467" s="221">
        <v>38.0</v>
      </c>
      <c r="C6467" s="221">
        <v>1.0</v>
      </c>
    </row>
    <row r="6468">
      <c r="A6468" s="221">
        <v>8397.0</v>
      </c>
      <c r="B6468" s="221">
        <v>39.0</v>
      </c>
      <c r="C6468" s="221">
        <v>1.0</v>
      </c>
    </row>
    <row r="6469">
      <c r="A6469" s="221">
        <v>8397.0</v>
      </c>
      <c r="B6469" s="221">
        <v>40.0</v>
      </c>
      <c r="C6469" s="221">
        <v>1.0</v>
      </c>
    </row>
    <row r="6470">
      <c r="A6470" s="221">
        <v>8401.0</v>
      </c>
      <c r="B6470" s="221">
        <v>34.0</v>
      </c>
      <c r="C6470" s="221">
        <v>51.0</v>
      </c>
    </row>
    <row r="6471">
      <c r="A6471" s="221">
        <v>8401.0</v>
      </c>
      <c r="B6471" s="221">
        <v>35.0</v>
      </c>
      <c r="C6471" s="221">
        <v>9.0</v>
      </c>
    </row>
    <row r="6472">
      <c r="A6472" s="221">
        <v>8401.0</v>
      </c>
      <c r="B6472" s="221">
        <v>36.0</v>
      </c>
      <c r="C6472" s="221">
        <v>1.0</v>
      </c>
    </row>
    <row r="6473">
      <c r="A6473" s="221">
        <v>8401.0</v>
      </c>
      <c r="B6473" s="221">
        <v>37.0</v>
      </c>
      <c r="C6473" s="221">
        <v>1.0</v>
      </c>
    </row>
    <row r="6474">
      <c r="A6474" s="221">
        <v>8401.0</v>
      </c>
      <c r="B6474" s="221">
        <v>38.0</v>
      </c>
      <c r="C6474" s="221">
        <v>7.0</v>
      </c>
    </row>
    <row r="6475">
      <c r="A6475" s="221">
        <v>8409.0</v>
      </c>
      <c r="B6475" s="221">
        <v>34.0</v>
      </c>
      <c r="C6475" s="221">
        <v>5.0</v>
      </c>
    </row>
    <row r="6476">
      <c r="A6476" s="221">
        <v>8409.0</v>
      </c>
      <c r="B6476" s="221">
        <v>36.0</v>
      </c>
      <c r="C6476" s="221">
        <v>642.0</v>
      </c>
    </row>
    <row r="6477">
      <c r="A6477" s="221">
        <v>8409.0</v>
      </c>
      <c r="B6477" s="221">
        <v>38.0</v>
      </c>
      <c r="C6477" s="221">
        <v>4.0</v>
      </c>
    </row>
    <row r="6478">
      <c r="A6478" s="221">
        <v>8409.0</v>
      </c>
      <c r="B6478" s="221">
        <v>39.0</v>
      </c>
      <c r="C6478" s="221">
        <v>4.0</v>
      </c>
    </row>
    <row r="6479">
      <c r="A6479" s="221">
        <v>8409.0</v>
      </c>
      <c r="B6479" s="221">
        <v>40.0</v>
      </c>
      <c r="C6479" s="221">
        <v>6.0</v>
      </c>
    </row>
    <row r="6480">
      <c r="A6480" s="221">
        <v>8419.0</v>
      </c>
      <c r="B6480" s="221">
        <v>34.0</v>
      </c>
      <c r="C6480" s="221">
        <v>5.0</v>
      </c>
    </row>
    <row r="6481">
      <c r="A6481" s="221">
        <v>8419.0</v>
      </c>
      <c r="B6481" s="221">
        <v>36.0</v>
      </c>
      <c r="C6481" s="221">
        <v>642.0</v>
      </c>
    </row>
    <row r="6482">
      <c r="A6482" s="221">
        <v>8419.0</v>
      </c>
      <c r="B6482" s="221">
        <v>38.0</v>
      </c>
      <c r="C6482" s="221">
        <v>4.0</v>
      </c>
    </row>
    <row r="6483">
      <c r="A6483" s="221">
        <v>8419.0</v>
      </c>
      <c r="B6483" s="221">
        <v>39.0</v>
      </c>
      <c r="C6483" s="221">
        <v>4.0</v>
      </c>
    </row>
    <row r="6484">
      <c r="A6484" s="221">
        <v>8419.0</v>
      </c>
      <c r="B6484" s="221">
        <v>40.0</v>
      </c>
      <c r="C6484" s="221">
        <v>6.0</v>
      </c>
    </row>
    <row r="6485">
      <c r="A6485" s="221">
        <v>8427.0</v>
      </c>
      <c r="B6485" s="221">
        <v>34.0</v>
      </c>
      <c r="C6485" s="221">
        <v>51.0</v>
      </c>
    </row>
    <row r="6486">
      <c r="A6486" s="221">
        <v>8427.0</v>
      </c>
      <c r="B6486" s="221">
        <v>35.0</v>
      </c>
      <c r="C6486" s="221">
        <v>9.0</v>
      </c>
    </row>
    <row r="6487">
      <c r="A6487" s="221">
        <v>8427.0</v>
      </c>
      <c r="B6487" s="221">
        <v>36.0</v>
      </c>
      <c r="C6487" s="221">
        <v>1.0</v>
      </c>
    </row>
    <row r="6488">
      <c r="A6488" s="221">
        <v>8427.0</v>
      </c>
      <c r="B6488" s="221">
        <v>37.0</v>
      </c>
      <c r="C6488" s="221">
        <v>1.0</v>
      </c>
    </row>
    <row r="6489">
      <c r="A6489" s="221">
        <v>8427.0</v>
      </c>
      <c r="B6489" s="221">
        <v>38.0</v>
      </c>
      <c r="C6489" s="221">
        <v>7.0</v>
      </c>
    </row>
    <row r="6490">
      <c r="A6490" s="221">
        <v>8433.0</v>
      </c>
      <c r="B6490" s="221">
        <v>34.0</v>
      </c>
      <c r="C6490" s="221">
        <v>5.0</v>
      </c>
    </row>
    <row r="6491">
      <c r="A6491" s="221">
        <v>8433.0</v>
      </c>
      <c r="B6491" s="221">
        <v>36.0</v>
      </c>
      <c r="C6491" s="221">
        <v>160.0</v>
      </c>
    </row>
    <row r="6492">
      <c r="A6492" s="221">
        <v>8433.0</v>
      </c>
      <c r="B6492" s="221">
        <v>38.0</v>
      </c>
      <c r="C6492" s="221">
        <v>1.0</v>
      </c>
    </row>
    <row r="6493">
      <c r="A6493" s="221">
        <v>8433.0</v>
      </c>
      <c r="B6493" s="221">
        <v>39.0</v>
      </c>
      <c r="C6493" s="221">
        <v>1.0</v>
      </c>
    </row>
    <row r="6494">
      <c r="A6494" s="221">
        <v>8433.0</v>
      </c>
      <c r="B6494" s="221">
        <v>40.0</v>
      </c>
      <c r="C6494" s="221">
        <v>1.0</v>
      </c>
    </row>
    <row r="6495">
      <c r="A6495" s="221">
        <v>8437.0</v>
      </c>
      <c r="B6495" s="221">
        <v>36.0</v>
      </c>
      <c r="C6495" s="221">
        <v>12.0</v>
      </c>
    </row>
    <row r="6496">
      <c r="A6496" s="221">
        <v>8437.0</v>
      </c>
      <c r="B6496" s="221">
        <v>37.0</v>
      </c>
      <c r="C6496" s="221">
        <v>12.0</v>
      </c>
    </row>
    <row r="6497">
      <c r="A6497" s="221">
        <v>8465.0</v>
      </c>
      <c r="B6497" s="221">
        <v>36.0</v>
      </c>
      <c r="C6497" s="221">
        <v>12.0</v>
      </c>
    </row>
    <row r="6498">
      <c r="A6498" s="221">
        <v>8465.0</v>
      </c>
      <c r="B6498" s="221">
        <v>37.0</v>
      </c>
      <c r="C6498" s="221">
        <v>12.0</v>
      </c>
    </row>
    <row r="6499">
      <c r="A6499" s="221">
        <v>8477.0</v>
      </c>
      <c r="B6499" s="221">
        <v>34.0</v>
      </c>
      <c r="C6499" s="221">
        <v>5.0</v>
      </c>
    </row>
    <row r="6500">
      <c r="A6500" s="221">
        <v>8477.0</v>
      </c>
      <c r="B6500" s="221">
        <v>36.0</v>
      </c>
      <c r="C6500" s="221">
        <v>160.0</v>
      </c>
    </row>
    <row r="6501">
      <c r="A6501" s="221">
        <v>8477.0</v>
      </c>
      <c r="B6501" s="221">
        <v>38.0</v>
      </c>
      <c r="C6501" s="221">
        <v>1.0</v>
      </c>
    </row>
    <row r="6502">
      <c r="A6502" s="221">
        <v>8477.0</v>
      </c>
      <c r="B6502" s="221">
        <v>39.0</v>
      </c>
      <c r="C6502" s="221">
        <v>1.0</v>
      </c>
    </row>
    <row r="6503">
      <c r="A6503" s="221">
        <v>8477.0</v>
      </c>
      <c r="B6503" s="221">
        <v>40.0</v>
      </c>
      <c r="C6503" s="221">
        <v>1.0</v>
      </c>
    </row>
    <row r="6504">
      <c r="A6504" s="221">
        <v>8481.0</v>
      </c>
      <c r="B6504" s="221">
        <v>34.0</v>
      </c>
      <c r="C6504" s="221">
        <v>51.0</v>
      </c>
    </row>
    <row r="6505">
      <c r="A6505" s="221">
        <v>8481.0</v>
      </c>
      <c r="B6505" s="221">
        <v>35.0</v>
      </c>
      <c r="C6505" s="221">
        <v>9.0</v>
      </c>
    </row>
    <row r="6506">
      <c r="A6506" s="221">
        <v>8481.0</v>
      </c>
      <c r="B6506" s="221">
        <v>36.0</v>
      </c>
      <c r="C6506" s="221">
        <v>1.0</v>
      </c>
    </row>
    <row r="6507">
      <c r="A6507" s="221">
        <v>8481.0</v>
      </c>
      <c r="B6507" s="221">
        <v>37.0</v>
      </c>
      <c r="C6507" s="221">
        <v>1.0</v>
      </c>
    </row>
    <row r="6508">
      <c r="A6508" s="221">
        <v>8481.0</v>
      </c>
      <c r="B6508" s="221">
        <v>38.0</v>
      </c>
      <c r="C6508" s="221">
        <v>7.0</v>
      </c>
    </row>
    <row r="6509">
      <c r="A6509" s="221">
        <v>8489.0</v>
      </c>
      <c r="B6509" s="221">
        <v>34.0</v>
      </c>
      <c r="C6509" s="221">
        <v>5.0</v>
      </c>
    </row>
    <row r="6510">
      <c r="A6510" s="221">
        <v>8489.0</v>
      </c>
      <c r="B6510" s="221">
        <v>36.0</v>
      </c>
      <c r="C6510" s="221">
        <v>642.0</v>
      </c>
    </row>
    <row r="6511">
      <c r="A6511" s="221">
        <v>8489.0</v>
      </c>
      <c r="B6511" s="221">
        <v>38.0</v>
      </c>
      <c r="C6511" s="221">
        <v>4.0</v>
      </c>
    </row>
    <row r="6512">
      <c r="A6512" s="221">
        <v>8489.0</v>
      </c>
      <c r="B6512" s="221">
        <v>39.0</v>
      </c>
      <c r="C6512" s="221">
        <v>4.0</v>
      </c>
    </row>
    <row r="6513">
      <c r="A6513" s="221">
        <v>8489.0</v>
      </c>
      <c r="B6513" s="221">
        <v>40.0</v>
      </c>
      <c r="C6513" s="221">
        <v>6.0</v>
      </c>
    </row>
    <row r="6514">
      <c r="A6514" s="221">
        <v>8505.0</v>
      </c>
      <c r="B6514" s="221">
        <v>36.0</v>
      </c>
      <c r="C6514" s="221">
        <v>12.0</v>
      </c>
    </row>
    <row r="6515">
      <c r="A6515" s="221">
        <v>8505.0</v>
      </c>
      <c r="B6515" s="221">
        <v>37.0</v>
      </c>
      <c r="C6515" s="221">
        <v>12.0</v>
      </c>
    </row>
    <row r="6516">
      <c r="A6516" s="221">
        <v>8517.0</v>
      </c>
      <c r="B6516" s="221">
        <v>34.0</v>
      </c>
      <c r="C6516" s="221">
        <v>5.0</v>
      </c>
    </row>
    <row r="6517">
      <c r="A6517" s="221">
        <v>8517.0</v>
      </c>
      <c r="B6517" s="221">
        <v>36.0</v>
      </c>
      <c r="C6517" s="221">
        <v>160.0</v>
      </c>
    </row>
    <row r="6518">
      <c r="A6518" s="221">
        <v>8517.0</v>
      </c>
      <c r="B6518" s="221">
        <v>38.0</v>
      </c>
      <c r="C6518" s="221">
        <v>1.0</v>
      </c>
    </row>
    <row r="6519">
      <c r="A6519" s="221">
        <v>8517.0</v>
      </c>
      <c r="B6519" s="221">
        <v>39.0</v>
      </c>
      <c r="C6519" s="221">
        <v>1.0</v>
      </c>
    </row>
    <row r="6520">
      <c r="A6520" s="221">
        <v>8517.0</v>
      </c>
      <c r="B6520" s="221">
        <v>40.0</v>
      </c>
      <c r="C6520" s="221">
        <v>1.0</v>
      </c>
    </row>
    <row r="6521">
      <c r="A6521" s="221">
        <v>8521.0</v>
      </c>
      <c r="B6521" s="221">
        <v>34.0</v>
      </c>
      <c r="C6521" s="221">
        <v>51.0</v>
      </c>
    </row>
    <row r="6522">
      <c r="A6522" s="221">
        <v>8521.0</v>
      </c>
      <c r="B6522" s="221">
        <v>35.0</v>
      </c>
      <c r="C6522" s="221">
        <v>9.0</v>
      </c>
    </row>
    <row r="6523">
      <c r="A6523" s="221">
        <v>8521.0</v>
      </c>
      <c r="B6523" s="221">
        <v>36.0</v>
      </c>
      <c r="C6523" s="221">
        <v>1.0</v>
      </c>
    </row>
    <row r="6524">
      <c r="A6524" s="221">
        <v>8521.0</v>
      </c>
      <c r="B6524" s="221">
        <v>37.0</v>
      </c>
      <c r="C6524" s="221">
        <v>1.0</v>
      </c>
    </row>
    <row r="6525">
      <c r="A6525" s="221">
        <v>8521.0</v>
      </c>
      <c r="B6525" s="221">
        <v>38.0</v>
      </c>
      <c r="C6525" s="221">
        <v>7.0</v>
      </c>
    </row>
    <row r="6526">
      <c r="A6526" s="221">
        <v>8529.0</v>
      </c>
      <c r="B6526" s="221">
        <v>34.0</v>
      </c>
      <c r="C6526" s="221">
        <v>5.0</v>
      </c>
    </row>
    <row r="6527">
      <c r="A6527" s="221">
        <v>8529.0</v>
      </c>
      <c r="B6527" s="221">
        <v>36.0</v>
      </c>
      <c r="C6527" s="221">
        <v>642.0</v>
      </c>
    </row>
    <row r="6528">
      <c r="A6528" s="221">
        <v>8529.0</v>
      </c>
      <c r="B6528" s="221">
        <v>38.0</v>
      </c>
      <c r="C6528" s="221">
        <v>4.0</v>
      </c>
    </row>
    <row r="6529">
      <c r="A6529" s="221">
        <v>8529.0</v>
      </c>
      <c r="B6529" s="221">
        <v>39.0</v>
      </c>
      <c r="C6529" s="221">
        <v>4.0</v>
      </c>
    </row>
    <row r="6530">
      <c r="A6530" s="221">
        <v>8529.0</v>
      </c>
      <c r="B6530" s="221">
        <v>40.0</v>
      </c>
      <c r="C6530" s="221">
        <v>6.0</v>
      </c>
    </row>
    <row r="6531">
      <c r="A6531" s="221">
        <v>8531.0</v>
      </c>
      <c r="B6531" s="221">
        <v>34.0</v>
      </c>
      <c r="C6531" s="221">
        <v>205.0</v>
      </c>
    </row>
    <row r="6532">
      <c r="A6532" s="221">
        <v>8531.0</v>
      </c>
      <c r="B6532" s="221">
        <v>35.0</v>
      </c>
      <c r="C6532" s="221">
        <v>208.0</v>
      </c>
    </row>
    <row r="6533">
      <c r="A6533" s="221">
        <v>8531.0</v>
      </c>
      <c r="B6533" s="221">
        <v>36.0</v>
      </c>
      <c r="C6533" s="221">
        <v>179.0</v>
      </c>
    </row>
    <row r="6534">
      <c r="A6534" s="221">
        <v>8531.0</v>
      </c>
      <c r="B6534" s="221">
        <v>37.0</v>
      </c>
      <c r="C6534" s="221">
        <v>186.0</v>
      </c>
    </row>
    <row r="6535">
      <c r="A6535" s="221">
        <v>8531.0</v>
      </c>
      <c r="B6535" s="221">
        <v>38.0</v>
      </c>
      <c r="C6535" s="221">
        <v>49.0</v>
      </c>
    </row>
    <row r="6536">
      <c r="A6536" s="221">
        <v>8533.0</v>
      </c>
      <c r="B6536" s="221">
        <v>34.0</v>
      </c>
      <c r="C6536" s="221">
        <v>205.0</v>
      </c>
    </row>
    <row r="6537">
      <c r="A6537" s="221">
        <v>8533.0</v>
      </c>
      <c r="B6537" s="221">
        <v>35.0</v>
      </c>
      <c r="C6537" s="221">
        <v>208.0</v>
      </c>
    </row>
    <row r="6538">
      <c r="A6538" s="221">
        <v>8533.0</v>
      </c>
      <c r="B6538" s="221">
        <v>36.0</v>
      </c>
      <c r="C6538" s="221">
        <v>179.0</v>
      </c>
    </row>
    <row r="6539">
      <c r="A6539" s="221">
        <v>8533.0</v>
      </c>
      <c r="B6539" s="221">
        <v>37.0</v>
      </c>
      <c r="C6539" s="221">
        <v>186.0</v>
      </c>
    </row>
    <row r="6540">
      <c r="A6540" s="221">
        <v>8533.0</v>
      </c>
      <c r="B6540" s="221">
        <v>38.0</v>
      </c>
      <c r="C6540" s="221">
        <v>49.0</v>
      </c>
    </row>
    <row r="6541">
      <c r="A6541" s="221">
        <v>8535.0</v>
      </c>
      <c r="B6541" s="221">
        <v>34.0</v>
      </c>
      <c r="C6541" s="221">
        <v>205.0</v>
      </c>
    </row>
    <row r="6542">
      <c r="A6542" s="221">
        <v>8535.0</v>
      </c>
      <c r="B6542" s="221">
        <v>35.0</v>
      </c>
      <c r="C6542" s="221">
        <v>208.0</v>
      </c>
    </row>
    <row r="6543">
      <c r="A6543" s="221">
        <v>8535.0</v>
      </c>
      <c r="B6543" s="221">
        <v>36.0</v>
      </c>
      <c r="C6543" s="221">
        <v>179.0</v>
      </c>
    </row>
    <row r="6544">
      <c r="A6544" s="221">
        <v>8535.0</v>
      </c>
      <c r="B6544" s="221">
        <v>37.0</v>
      </c>
      <c r="C6544" s="221">
        <v>186.0</v>
      </c>
    </row>
    <row r="6545">
      <c r="A6545" s="221">
        <v>8535.0</v>
      </c>
      <c r="B6545" s="221">
        <v>38.0</v>
      </c>
      <c r="C6545" s="221">
        <v>49.0</v>
      </c>
    </row>
    <row r="6546">
      <c r="A6546" s="221">
        <v>8537.0</v>
      </c>
      <c r="B6546" s="221">
        <v>34.0</v>
      </c>
      <c r="C6546" s="221">
        <v>205.0</v>
      </c>
    </row>
    <row r="6547">
      <c r="A6547" s="221">
        <v>8537.0</v>
      </c>
      <c r="B6547" s="221">
        <v>35.0</v>
      </c>
      <c r="C6547" s="221">
        <v>208.0</v>
      </c>
    </row>
    <row r="6548">
      <c r="A6548" s="221">
        <v>8537.0</v>
      </c>
      <c r="B6548" s="221">
        <v>36.0</v>
      </c>
      <c r="C6548" s="221">
        <v>179.0</v>
      </c>
    </row>
    <row r="6549">
      <c r="A6549" s="221">
        <v>8537.0</v>
      </c>
      <c r="B6549" s="221">
        <v>37.0</v>
      </c>
      <c r="C6549" s="221">
        <v>186.0</v>
      </c>
    </row>
    <row r="6550">
      <c r="A6550" s="221">
        <v>8537.0</v>
      </c>
      <c r="B6550" s="221">
        <v>38.0</v>
      </c>
      <c r="C6550" s="221">
        <v>49.0</v>
      </c>
    </row>
    <row r="6551">
      <c r="A6551" s="221">
        <v>8579.0</v>
      </c>
      <c r="B6551" s="221">
        <v>34.0</v>
      </c>
      <c r="C6551" s="221">
        <v>1664.0</v>
      </c>
    </row>
    <row r="6552">
      <c r="A6552" s="221">
        <v>8579.0</v>
      </c>
      <c r="B6552" s="221">
        <v>35.0</v>
      </c>
      <c r="C6552" s="221">
        <v>384.0</v>
      </c>
    </row>
    <row r="6553">
      <c r="A6553" s="221">
        <v>8579.0</v>
      </c>
      <c r="B6553" s="221">
        <v>36.0</v>
      </c>
      <c r="C6553" s="221">
        <v>144.0</v>
      </c>
    </row>
    <row r="6554">
      <c r="A6554" s="221">
        <v>8579.0</v>
      </c>
      <c r="B6554" s="221">
        <v>37.0</v>
      </c>
      <c r="C6554" s="221">
        <v>6.0</v>
      </c>
    </row>
    <row r="6555">
      <c r="A6555" s="221">
        <v>8579.0</v>
      </c>
      <c r="B6555" s="221">
        <v>38.0</v>
      </c>
      <c r="C6555" s="221">
        <v>1.0</v>
      </c>
    </row>
    <row r="6556">
      <c r="A6556" s="221">
        <v>8581.0</v>
      </c>
      <c r="B6556" s="221">
        <v>34.0</v>
      </c>
      <c r="C6556" s="221">
        <v>1664.0</v>
      </c>
    </row>
    <row r="6557">
      <c r="A6557" s="221">
        <v>8581.0</v>
      </c>
      <c r="B6557" s="221">
        <v>35.0</v>
      </c>
      <c r="C6557" s="221">
        <v>384.0</v>
      </c>
    </row>
    <row r="6558">
      <c r="A6558" s="221">
        <v>8581.0</v>
      </c>
      <c r="B6558" s="221">
        <v>36.0</v>
      </c>
      <c r="C6558" s="221">
        <v>144.0</v>
      </c>
    </row>
    <row r="6559">
      <c r="A6559" s="221">
        <v>8581.0</v>
      </c>
      <c r="B6559" s="221">
        <v>37.0</v>
      </c>
      <c r="C6559" s="221">
        <v>6.0</v>
      </c>
    </row>
    <row r="6560">
      <c r="A6560" s="221">
        <v>8581.0</v>
      </c>
      <c r="B6560" s="221">
        <v>38.0</v>
      </c>
      <c r="C6560" s="221">
        <v>1.0</v>
      </c>
    </row>
    <row r="6561">
      <c r="A6561" s="221">
        <v>8583.0</v>
      </c>
      <c r="B6561" s="221">
        <v>34.0</v>
      </c>
      <c r="C6561" s="221">
        <v>1664.0</v>
      </c>
    </row>
    <row r="6562">
      <c r="A6562" s="221">
        <v>8583.0</v>
      </c>
      <c r="B6562" s="221">
        <v>35.0</v>
      </c>
      <c r="C6562" s="221">
        <v>384.0</v>
      </c>
    </row>
    <row r="6563">
      <c r="A6563" s="221">
        <v>8583.0</v>
      </c>
      <c r="B6563" s="221">
        <v>36.0</v>
      </c>
      <c r="C6563" s="221">
        <v>144.0</v>
      </c>
    </row>
    <row r="6564">
      <c r="A6564" s="221">
        <v>8583.0</v>
      </c>
      <c r="B6564" s="221">
        <v>37.0</v>
      </c>
      <c r="C6564" s="221">
        <v>6.0</v>
      </c>
    </row>
    <row r="6565">
      <c r="A6565" s="221">
        <v>8583.0</v>
      </c>
      <c r="B6565" s="221">
        <v>38.0</v>
      </c>
      <c r="C6565" s="221">
        <v>1.0</v>
      </c>
    </row>
    <row r="6566">
      <c r="A6566" s="221">
        <v>8585.0</v>
      </c>
      <c r="B6566" s="221">
        <v>34.0</v>
      </c>
      <c r="C6566" s="221">
        <v>1664.0</v>
      </c>
    </row>
    <row r="6567">
      <c r="A6567" s="221">
        <v>8585.0</v>
      </c>
      <c r="B6567" s="221">
        <v>35.0</v>
      </c>
      <c r="C6567" s="221">
        <v>384.0</v>
      </c>
    </row>
    <row r="6568">
      <c r="A6568" s="221">
        <v>8585.0</v>
      </c>
      <c r="B6568" s="221">
        <v>36.0</v>
      </c>
      <c r="C6568" s="221">
        <v>144.0</v>
      </c>
    </row>
    <row r="6569">
      <c r="A6569" s="221">
        <v>8585.0</v>
      </c>
      <c r="B6569" s="221">
        <v>37.0</v>
      </c>
      <c r="C6569" s="221">
        <v>6.0</v>
      </c>
    </row>
    <row r="6570">
      <c r="A6570" s="221">
        <v>8585.0</v>
      </c>
      <c r="B6570" s="221">
        <v>38.0</v>
      </c>
      <c r="C6570" s="221">
        <v>1.0</v>
      </c>
    </row>
    <row r="6571">
      <c r="A6571" s="221">
        <v>8627.0</v>
      </c>
      <c r="B6571" s="221">
        <v>34.0</v>
      </c>
      <c r="C6571" s="221">
        <v>416.0</v>
      </c>
    </row>
    <row r="6572">
      <c r="A6572" s="221">
        <v>8627.0</v>
      </c>
      <c r="B6572" s="221">
        <v>35.0</v>
      </c>
      <c r="C6572" s="221">
        <v>96.0</v>
      </c>
    </row>
    <row r="6573">
      <c r="A6573" s="221">
        <v>8627.0</v>
      </c>
      <c r="B6573" s="221">
        <v>37.0</v>
      </c>
      <c r="C6573" s="221">
        <v>33.0</v>
      </c>
    </row>
    <row r="6574">
      <c r="A6574" s="221">
        <v>8627.0</v>
      </c>
      <c r="B6574" s="221">
        <v>38.0</v>
      </c>
      <c r="C6574" s="221">
        <v>1.0</v>
      </c>
    </row>
    <row r="6575">
      <c r="A6575" s="221">
        <v>8627.0</v>
      </c>
      <c r="B6575" s="221">
        <v>40.0</v>
      </c>
      <c r="C6575" s="221">
        <v>1.0</v>
      </c>
    </row>
    <row r="6576">
      <c r="A6576" s="221">
        <v>8629.0</v>
      </c>
      <c r="B6576" s="221">
        <v>34.0</v>
      </c>
      <c r="C6576" s="221">
        <v>416.0</v>
      </c>
    </row>
    <row r="6577">
      <c r="A6577" s="221">
        <v>8629.0</v>
      </c>
      <c r="B6577" s="221">
        <v>35.0</v>
      </c>
      <c r="C6577" s="221">
        <v>96.0</v>
      </c>
    </row>
    <row r="6578">
      <c r="A6578" s="221">
        <v>8629.0</v>
      </c>
      <c r="B6578" s="221">
        <v>37.0</v>
      </c>
      <c r="C6578" s="221">
        <v>33.0</v>
      </c>
    </row>
    <row r="6579">
      <c r="A6579" s="221">
        <v>8629.0</v>
      </c>
      <c r="B6579" s="221">
        <v>38.0</v>
      </c>
      <c r="C6579" s="221">
        <v>1.0</v>
      </c>
    </row>
    <row r="6580">
      <c r="A6580" s="221">
        <v>8629.0</v>
      </c>
      <c r="B6580" s="221">
        <v>40.0</v>
      </c>
      <c r="C6580" s="221">
        <v>1.0</v>
      </c>
    </row>
    <row r="6581">
      <c r="A6581" s="221">
        <v>8631.0</v>
      </c>
      <c r="B6581" s="221">
        <v>34.0</v>
      </c>
      <c r="C6581" s="221">
        <v>416.0</v>
      </c>
    </row>
    <row r="6582">
      <c r="A6582" s="221">
        <v>8631.0</v>
      </c>
      <c r="B6582" s="221">
        <v>35.0</v>
      </c>
      <c r="C6582" s="221">
        <v>96.0</v>
      </c>
    </row>
    <row r="6583">
      <c r="A6583" s="221">
        <v>8631.0</v>
      </c>
      <c r="B6583" s="221">
        <v>37.0</v>
      </c>
      <c r="C6583" s="221">
        <v>33.0</v>
      </c>
    </row>
    <row r="6584">
      <c r="A6584" s="221">
        <v>8631.0</v>
      </c>
      <c r="B6584" s="221">
        <v>38.0</v>
      </c>
      <c r="C6584" s="221">
        <v>1.0</v>
      </c>
    </row>
    <row r="6585">
      <c r="A6585" s="221">
        <v>8631.0</v>
      </c>
      <c r="B6585" s="221">
        <v>40.0</v>
      </c>
      <c r="C6585" s="221">
        <v>1.0</v>
      </c>
    </row>
    <row r="6586">
      <c r="A6586" s="221">
        <v>8633.0</v>
      </c>
      <c r="B6586" s="221">
        <v>34.0</v>
      </c>
      <c r="C6586" s="221">
        <v>416.0</v>
      </c>
    </row>
    <row r="6587">
      <c r="A6587" s="221">
        <v>8633.0</v>
      </c>
      <c r="B6587" s="221">
        <v>35.0</v>
      </c>
      <c r="C6587" s="221">
        <v>96.0</v>
      </c>
    </row>
    <row r="6588">
      <c r="A6588" s="221">
        <v>8633.0</v>
      </c>
      <c r="B6588" s="221">
        <v>37.0</v>
      </c>
      <c r="C6588" s="221">
        <v>33.0</v>
      </c>
    </row>
    <row r="6589">
      <c r="A6589" s="221">
        <v>8633.0</v>
      </c>
      <c r="B6589" s="221">
        <v>38.0</v>
      </c>
      <c r="C6589" s="221">
        <v>1.0</v>
      </c>
    </row>
    <row r="6590">
      <c r="A6590" s="221">
        <v>8633.0</v>
      </c>
      <c r="B6590" s="221">
        <v>40.0</v>
      </c>
      <c r="C6590" s="221">
        <v>1.0</v>
      </c>
    </row>
    <row r="6591">
      <c r="A6591" s="221">
        <v>8635.0</v>
      </c>
      <c r="B6591" s="221">
        <v>34.0</v>
      </c>
      <c r="C6591" s="221">
        <v>2054.0</v>
      </c>
    </row>
    <row r="6592">
      <c r="A6592" s="221">
        <v>8635.0</v>
      </c>
      <c r="B6592" s="221">
        <v>35.0</v>
      </c>
      <c r="C6592" s="221">
        <v>2088.0</v>
      </c>
    </row>
    <row r="6593">
      <c r="A6593" s="221">
        <v>8635.0</v>
      </c>
      <c r="B6593" s="221">
        <v>36.0</v>
      </c>
      <c r="C6593" s="221">
        <v>1792.0</v>
      </c>
    </row>
    <row r="6594">
      <c r="A6594" s="221">
        <v>8635.0</v>
      </c>
      <c r="B6594" s="221">
        <v>37.0</v>
      </c>
      <c r="C6594" s="221">
        <v>1860.0</v>
      </c>
    </row>
    <row r="6595">
      <c r="A6595" s="221">
        <v>8635.0</v>
      </c>
      <c r="B6595" s="221">
        <v>38.0</v>
      </c>
      <c r="C6595" s="221">
        <v>491.0</v>
      </c>
    </row>
    <row r="6596">
      <c r="A6596" s="221">
        <v>8635.0</v>
      </c>
      <c r="B6596" s="221">
        <v>40.0</v>
      </c>
      <c r="C6596" s="221">
        <v>1.0</v>
      </c>
    </row>
    <row r="6597">
      <c r="A6597" s="221">
        <v>8637.0</v>
      </c>
      <c r="B6597" s="221">
        <v>34.0</v>
      </c>
      <c r="C6597" s="221">
        <v>2054.0</v>
      </c>
    </row>
    <row r="6598">
      <c r="A6598" s="221">
        <v>8637.0</v>
      </c>
      <c r="B6598" s="221">
        <v>35.0</v>
      </c>
      <c r="C6598" s="221">
        <v>2088.0</v>
      </c>
    </row>
    <row r="6599">
      <c r="A6599" s="221">
        <v>8637.0</v>
      </c>
      <c r="B6599" s="221">
        <v>36.0</v>
      </c>
      <c r="C6599" s="221">
        <v>1792.0</v>
      </c>
    </row>
    <row r="6600">
      <c r="A6600" s="221">
        <v>8637.0</v>
      </c>
      <c r="B6600" s="221">
        <v>37.0</v>
      </c>
      <c r="C6600" s="221">
        <v>1860.0</v>
      </c>
    </row>
    <row r="6601">
      <c r="A6601" s="221">
        <v>8637.0</v>
      </c>
      <c r="B6601" s="221">
        <v>38.0</v>
      </c>
      <c r="C6601" s="221">
        <v>491.0</v>
      </c>
    </row>
    <row r="6602">
      <c r="A6602" s="221">
        <v>8637.0</v>
      </c>
      <c r="B6602" s="221">
        <v>40.0</v>
      </c>
      <c r="C6602" s="221">
        <v>1.0</v>
      </c>
    </row>
    <row r="6603">
      <c r="A6603" s="221">
        <v>8639.0</v>
      </c>
      <c r="B6603" s="221">
        <v>34.0</v>
      </c>
      <c r="C6603" s="221">
        <v>2054.0</v>
      </c>
    </row>
    <row r="6604">
      <c r="A6604" s="221">
        <v>8639.0</v>
      </c>
      <c r="B6604" s="221">
        <v>35.0</v>
      </c>
      <c r="C6604" s="221">
        <v>2088.0</v>
      </c>
    </row>
    <row r="6605">
      <c r="A6605" s="221">
        <v>8639.0</v>
      </c>
      <c r="B6605" s="221">
        <v>36.0</v>
      </c>
      <c r="C6605" s="221">
        <v>1792.0</v>
      </c>
    </row>
    <row r="6606">
      <c r="A6606" s="221">
        <v>8639.0</v>
      </c>
      <c r="B6606" s="221">
        <v>37.0</v>
      </c>
      <c r="C6606" s="221">
        <v>1860.0</v>
      </c>
    </row>
    <row r="6607">
      <c r="A6607" s="221">
        <v>8639.0</v>
      </c>
      <c r="B6607" s="221">
        <v>38.0</v>
      </c>
      <c r="C6607" s="221">
        <v>491.0</v>
      </c>
    </row>
    <row r="6608">
      <c r="A6608" s="221">
        <v>8639.0</v>
      </c>
      <c r="B6608" s="221">
        <v>40.0</v>
      </c>
      <c r="C6608" s="221">
        <v>1.0</v>
      </c>
    </row>
    <row r="6609">
      <c r="A6609" s="221">
        <v>8641.0</v>
      </c>
      <c r="B6609" s="221">
        <v>34.0</v>
      </c>
      <c r="C6609" s="221">
        <v>2054.0</v>
      </c>
    </row>
    <row r="6610">
      <c r="A6610" s="221">
        <v>8641.0</v>
      </c>
      <c r="B6610" s="221">
        <v>35.0</v>
      </c>
      <c r="C6610" s="221">
        <v>2088.0</v>
      </c>
    </row>
    <row r="6611">
      <c r="A6611" s="221">
        <v>8641.0</v>
      </c>
      <c r="B6611" s="221">
        <v>36.0</v>
      </c>
      <c r="C6611" s="221">
        <v>1792.0</v>
      </c>
    </row>
    <row r="6612">
      <c r="A6612" s="221">
        <v>8641.0</v>
      </c>
      <c r="B6612" s="221">
        <v>37.0</v>
      </c>
      <c r="C6612" s="221">
        <v>1860.0</v>
      </c>
    </row>
    <row r="6613">
      <c r="A6613" s="221">
        <v>8641.0</v>
      </c>
      <c r="B6613" s="221">
        <v>38.0</v>
      </c>
      <c r="C6613" s="221">
        <v>491.0</v>
      </c>
    </row>
    <row r="6614">
      <c r="A6614" s="221">
        <v>8641.0</v>
      </c>
      <c r="B6614" s="221">
        <v>40.0</v>
      </c>
      <c r="C6614" s="221">
        <v>1.0</v>
      </c>
    </row>
    <row r="6615">
      <c r="A6615" s="221">
        <v>8683.0</v>
      </c>
      <c r="B6615" s="221">
        <v>34.0</v>
      </c>
      <c r="C6615" s="221">
        <v>2054.0</v>
      </c>
    </row>
    <row r="6616">
      <c r="A6616" s="221">
        <v>8683.0</v>
      </c>
      <c r="B6616" s="221">
        <v>35.0</v>
      </c>
      <c r="C6616" s="221">
        <v>2088.0</v>
      </c>
    </row>
    <row r="6617">
      <c r="A6617" s="221">
        <v>8683.0</v>
      </c>
      <c r="B6617" s="221">
        <v>36.0</v>
      </c>
      <c r="C6617" s="221">
        <v>1792.0</v>
      </c>
    </row>
    <row r="6618">
      <c r="A6618" s="221">
        <v>8683.0</v>
      </c>
      <c r="B6618" s="221">
        <v>37.0</v>
      </c>
      <c r="C6618" s="221">
        <v>1860.0</v>
      </c>
    </row>
    <row r="6619">
      <c r="A6619" s="221">
        <v>8683.0</v>
      </c>
      <c r="B6619" s="221">
        <v>38.0</v>
      </c>
      <c r="C6619" s="221">
        <v>491.0</v>
      </c>
    </row>
    <row r="6620">
      <c r="A6620" s="221">
        <v>8683.0</v>
      </c>
      <c r="B6620" s="221">
        <v>40.0</v>
      </c>
      <c r="C6620" s="221">
        <v>1.0</v>
      </c>
    </row>
    <row r="6621">
      <c r="A6621" s="221">
        <v>8685.0</v>
      </c>
      <c r="B6621" s="221">
        <v>34.0</v>
      </c>
      <c r="C6621" s="221">
        <v>2054.0</v>
      </c>
    </row>
    <row r="6622">
      <c r="A6622" s="221">
        <v>8685.0</v>
      </c>
      <c r="B6622" s="221">
        <v>35.0</v>
      </c>
      <c r="C6622" s="221">
        <v>2088.0</v>
      </c>
    </row>
    <row r="6623">
      <c r="A6623" s="221">
        <v>8685.0</v>
      </c>
      <c r="B6623" s="221">
        <v>36.0</v>
      </c>
      <c r="C6623" s="221">
        <v>1792.0</v>
      </c>
    </row>
    <row r="6624">
      <c r="A6624" s="221">
        <v>8685.0</v>
      </c>
      <c r="B6624" s="221">
        <v>37.0</v>
      </c>
      <c r="C6624" s="221">
        <v>1860.0</v>
      </c>
    </row>
    <row r="6625">
      <c r="A6625" s="221">
        <v>8685.0</v>
      </c>
      <c r="B6625" s="221">
        <v>38.0</v>
      </c>
      <c r="C6625" s="221">
        <v>491.0</v>
      </c>
    </row>
    <row r="6626">
      <c r="A6626" s="221">
        <v>8685.0</v>
      </c>
      <c r="B6626" s="221">
        <v>40.0</v>
      </c>
      <c r="C6626" s="221">
        <v>1.0</v>
      </c>
    </row>
    <row r="6627">
      <c r="A6627" s="221">
        <v>8687.0</v>
      </c>
      <c r="B6627" s="221">
        <v>34.0</v>
      </c>
      <c r="C6627" s="221">
        <v>2054.0</v>
      </c>
    </row>
    <row r="6628">
      <c r="A6628" s="221">
        <v>8687.0</v>
      </c>
      <c r="B6628" s="221">
        <v>35.0</v>
      </c>
      <c r="C6628" s="221">
        <v>2088.0</v>
      </c>
    </row>
    <row r="6629">
      <c r="A6629" s="221">
        <v>8687.0</v>
      </c>
      <c r="B6629" s="221">
        <v>36.0</v>
      </c>
      <c r="C6629" s="221">
        <v>1792.0</v>
      </c>
    </row>
    <row r="6630">
      <c r="A6630" s="221">
        <v>8687.0</v>
      </c>
      <c r="B6630" s="221">
        <v>37.0</v>
      </c>
      <c r="C6630" s="221">
        <v>1860.0</v>
      </c>
    </row>
    <row r="6631">
      <c r="A6631" s="221">
        <v>8687.0</v>
      </c>
      <c r="B6631" s="221">
        <v>38.0</v>
      </c>
      <c r="C6631" s="221">
        <v>491.0</v>
      </c>
    </row>
    <row r="6632">
      <c r="A6632" s="221">
        <v>8687.0</v>
      </c>
      <c r="B6632" s="221">
        <v>40.0</v>
      </c>
      <c r="C6632" s="221">
        <v>1.0</v>
      </c>
    </row>
    <row r="6633">
      <c r="A6633" s="221">
        <v>8689.0</v>
      </c>
      <c r="B6633" s="221">
        <v>34.0</v>
      </c>
      <c r="C6633" s="221">
        <v>2054.0</v>
      </c>
    </row>
    <row r="6634">
      <c r="A6634" s="221">
        <v>8689.0</v>
      </c>
      <c r="B6634" s="221">
        <v>35.0</v>
      </c>
      <c r="C6634" s="221">
        <v>2088.0</v>
      </c>
    </row>
    <row r="6635">
      <c r="A6635" s="221">
        <v>8689.0</v>
      </c>
      <c r="B6635" s="221">
        <v>36.0</v>
      </c>
      <c r="C6635" s="221">
        <v>1792.0</v>
      </c>
    </row>
    <row r="6636">
      <c r="A6636" s="221">
        <v>8689.0</v>
      </c>
      <c r="B6636" s="221">
        <v>37.0</v>
      </c>
      <c r="C6636" s="221">
        <v>1860.0</v>
      </c>
    </row>
    <row r="6637">
      <c r="A6637" s="221">
        <v>8689.0</v>
      </c>
      <c r="B6637" s="221">
        <v>38.0</v>
      </c>
      <c r="C6637" s="221">
        <v>491.0</v>
      </c>
    </row>
    <row r="6638">
      <c r="A6638" s="221">
        <v>8689.0</v>
      </c>
      <c r="B6638" s="221">
        <v>40.0</v>
      </c>
      <c r="C6638" s="221">
        <v>1.0</v>
      </c>
    </row>
    <row r="6639">
      <c r="A6639" s="221">
        <v>8743.0</v>
      </c>
      <c r="B6639" s="221">
        <v>36.0</v>
      </c>
      <c r="C6639" s="221">
        <v>3.0</v>
      </c>
    </row>
    <row r="6640">
      <c r="A6640" s="221">
        <v>8743.0</v>
      </c>
      <c r="B6640" s="221">
        <v>38.0</v>
      </c>
      <c r="C6640" s="221">
        <v>1.0</v>
      </c>
    </row>
    <row r="6641">
      <c r="A6641" s="221">
        <v>8743.0</v>
      </c>
      <c r="B6641" s="221">
        <v>39.0</v>
      </c>
      <c r="C6641" s="221">
        <v>1.0</v>
      </c>
    </row>
    <row r="6642">
      <c r="A6642" s="221">
        <v>8744.0</v>
      </c>
      <c r="B6642" s="221">
        <v>36.0</v>
      </c>
      <c r="C6642" s="221">
        <v>3.0</v>
      </c>
    </row>
    <row r="6643">
      <c r="A6643" s="221">
        <v>8744.0</v>
      </c>
      <c r="B6643" s="221">
        <v>38.0</v>
      </c>
      <c r="C6643" s="221">
        <v>1.0</v>
      </c>
    </row>
    <row r="6644">
      <c r="A6644" s="221">
        <v>8744.0</v>
      </c>
      <c r="B6644" s="221">
        <v>39.0</v>
      </c>
      <c r="C6644" s="221">
        <v>1.0</v>
      </c>
    </row>
    <row r="6645">
      <c r="A6645" s="221">
        <v>8745.0</v>
      </c>
      <c r="B6645" s="221">
        <v>36.0</v>
      </c>
      <c r="C6645" s="221">
        <v>3.0</v>
      </c>
    </row>
    <row r="6646">
      <c r="A6646" s="221">
        <v>8745.0</v>
      </c>
      <c r="B6646" s="221">
        <v>38.0</v>
      </c>
      <c r="C6646" s="221">
        <v>1.0</v>
      </c>
    </row>
    <row r="6647">
      <c r="A6647" s="221">
        <v>8745.0</v>
      </c>
      <c r="B6647" s="221">
        <v>39.0</v>
      </c>
      <c r="C6647" s="221">
        <v>1.0</v>
      </c>
    </row>
    <row r="6648">
      <c r="A6648" s="221">
        <v>8746.0</v>
      </c>
      <c r="B6648" s="221">
        <v>36.0</v>
      </c>
      <c r="C6648" s="221">
        <v>3.0</v>
      </c>
    </row>
    <row r="6649">
      <c r="A6649" s="221">
        <v>8746.0</v>
      </c>
      <c r="B6649" s="221">
        <v>38.0</v>
      </c>
      <c r="C6649" s="221">
        <v>1.0</v>
      </c>
    </row>
    <row r="6650">
      <c r="A6650" s="221">
        <v>8746.0</v>
      </c>
      <c r="B6650" s="221">
        <v>39.0</v>
      </c>
      <c r="C6650" s="221">
        <v>1.0</v>
      </c>
    </row>
    <row r="6651">
      <c r="A6651" s="221">
        <v>8747.0</v>
      </c>
      <c r="B6651" s="221">
        <v>34.0</v>
      </c>
      <c r="C6651" s="221">
        <v>2158.0</v>
      </c>
    </row>
    <row r="6652">
      <c r="A6652" s="221">
        <v>8747.0</v>
      </c>
      <c r="B6652" s="221">
        <v>35.0</v>
      </c>
      <c r="C6652" s="221">
        <v>419.0</v>
      </c>
    </row>
    <row r="6653">
      <c r="A6653" s="221">
        <v>8747.0</v>
      </c>
      <c r="B6653" s="221">
        <v>36.0</v>
      </c>
      <c r="C6653" s="221">
        <v>161.0</v>
      </c>
    </row>
    <row r="6654">
      <c r="A6654" s="221">
        <v>8747.0</v>
      </c>
      <c r="B6654" s="221">
        <v>37.0</v>
      </c>
      <c r="C6654" s="221">
        <v>1.0</v>
      </c>
    </row>
    <row r="6655">
      <c r="A6655" s="221">
        <v>8747.0</v>
      </c>
      <c r="B6655" s="221">
        <v>38.0</v>
      </c>
      <c r="C6655" s="221">
        <v>4.0</v>
      </c>
    </row>
    <row r="6656">
      <c r="A6656" s="221">
        <v>8748.0</v>
      </c>
      <c r="B6656" s="221">
        <v>34.0</v>
      </c>
      <c r="C6656" s="221">
        <v>2158.0</v>
      </c>
    </row>
    <row r="6657">
      <c r="A6657" s="221">
        <v>8748.0</v>
      </c>
      <c r="B6657" s="221">
        <v>35.0</v>
      </c>
      <c r="C6657" s="221">
        <v>419.0</v>
      </c>
    </row>
    <row r="6658">
      <c r="A6658" s="221">
        <v>8748.0</v>
      </c>
      <c r="B6658" s="221">
        <v>36.0</v>
      </c>
      <c r="C6658" s="221">
        <v>161.0</v>
      </c>
    </row>
    <row r="6659">
      <c r="A6659" s="221">
        <v>8748.0</v>
      </c>
      <c r="B6659" s="221">
        <v>37.0</v>
      </c>
      <c r="C6659" s="221">
        <v>1.0</v>
      </c>
    </row>
    <row r="6660">
      <c r="A6660" s="221">
        <v>8748.0</v>
      </c>
      <c r="B6660" s="221">
        <v>38.0</v>
      </c>
      <c r="C6660" s="221">
        <v>4.0</v>
      </c>
    </row>
    <row r="6661">
      <c r="A6661" s="221">
        <v>8749.0</v>
      </c>
      <c r="B6661" s="221">
        <v>34.0</v>
      </c>
      <c r="C6661" s="221">
        <v>2158.0</v>
      </c>
    </row>
    <row r="6662">
      <c r="A6662" s="221">
        <v>8749.0</v>
      </c>
      <c r="B6662" s="221">
        <v>35.0</v>
      </c>
      <c r="C6662" s="221">
        <v>419.0</v>
      </c>
    </row>
    <row r="6663">
      <c r="A6663" s="221">
        <v>8749.0</v>
      </c>
      <c r="B6663" s="221">
        <v>36.0</v>
      </c>
      <c r="C6663" s="221">
        <v>161.0</v>
      </c>
    </row>
    <row r="6664">
      <c r="A6664" s="221">
        <v>8749.0</v>
      </c>
      <c r="B6664" s="221">
        <v>37.0</v>
      </c>
      <c r="C6664" s="221">
        <v>1.0</v>
      </c>
    </row>
    <row r="6665">
      <c r="A6665" s="221">
        <v>8749.0</v>
      </c>
      <c r="B6665" s="221">
        <v>38.0</v>
      </c>
      <c r="C6665" s="221">
        <v>4.0</v>
      </c>
    </row>
    <row r="6666">
      <c r="A6666" s="221">
        <v>8750.0</v>
      </c>
      <c r="B6666" s="221">
        <v>34.0</v>
      </c>
      <c r="C6666" s="221">
        <v>2158.0</v>
      </c>
    </row>
    <row r="6667">
      <c r="A6667" s="221">
        <v>8750.0</v>
      </c>
      <c r="B6667" s="221">
        <v>35.0</v>
      </c>
      <c r="C6667" s="221">
        <v>419.0</v>
      </c>
    </row>
    <row r="6668">
      <c r="A6668" s="221">
        <v>8750.0</v>
      </c>
      <c r="B6668" s="221">
        <v>36.0</v>
      </c>
      <c r="C6668" s="221">
        <v>161.0</v>
      </c>
    </row>
    <row r="6669">
      <c r="A6669" s="221">
        <v>8750.0</v>
      </c>
      <c r="B6669" s="221">
        <v>37.0</v>
      </c>
      <c r="C6669" s="221">
        <v>1.0</v>
      </c>
    </row>
    <row r="6670">
      <c r="A6670" s="221">
        <v>8750.0</v>
      </c>
      <c r="B6670" s="221">
        <v>38.0</v>
      </c>
      <c r="C6670" s="221">
        <v>4.0</v>
      </c>
    </row>
    <row r="6671">
      <c r="A6671" s="221">
        <v>8759.0</v>
      </c>
      <c r="B6671" s="221">
        <v>34.0</v>
      </c>
      <c r="C6671" s="221">
        <v>104.0</v>
      </c>
    </row>
    <row r="6672">
      <c r="A6672" s="221">
        <v>8759.0</v>
      </c>
      <c r="B6672" s="221">
        <v>35.0</v>
      </c>
      <c r="C6672" s="221">
        <v>99.0</v>
      </c>
    </row>
    <row r="6673">
      <c r="A6673" s="221">
        <v>8785.0</v>
      </c>
      <c r="B6673" s="221">
        <v>34.0</v>
      </c>
      <c r="C6673" s="221">
        <v>104.0</v>
      </c>
    </row>
    <row r="6674">
      <c r="A6674" s="221">
        <v>8785.0</v>
      </c>
      <c r="B6674" s="221">
        <v>35.0</v>
      </c>
      <c r="C6674" s="221">
        <v>99.0</v>
      </c>
    </row>
    <row r="6675">
      <c r="A6675" s="221">
        <v>8787.0</v>
      </c>
      <c r="B6675" s="221">
        <v>34.0</v>
      </c>
      <c r="C6675" s="221">
        <v>104.0</v>
      </c>
    </row>
    <row r="6676">
      <c r="A6676" s="221">
        <v>8787.0</v>
      </c>
      <c r="B6676" s="221">
        <v>35.0</v>
      </c>
      <c r="C6676" s="221">
        <v>99.0</v>
      </c>
    </row>
    <row r="6677">
      <c r="A6677" s="221">
        <v>8789.0</v>
      </c>
      <c r="B6677" s="221">
        <v>34.0</v>
      </c>
      <c r="C6677" s="221">
        <v>104.0</v>
      </c>
    </row>
    <row r="6678">
      <c r="A6678" s="221">
        <v>8789.0</v>
      </c>
      <c r="B6678" s="221">
        <v>35.0</v>
      </c>
      <c r="C6678" s="221">
        <v>99.0</v>
      </c>
    </row>
    <row r="6679">
      <c r="A6679" s="221">
        <v>8815.0</v>
      </c>
      <c r="B6679" s="221">
        <v>34.0</v>
      </c>
      <c r="C6679" s="221">
        <v>448.0</v>
      </c>
    </row>
    <row r="6680">
      <c r="A6680" s="221">
        <v>8815.0</v>
      </c>
      <c r="B6680" s="221">
        <v>35.0</v>
      </c>
      <c r="C6680" s="221">
        <v>135.0</v>
      </c>
    </row>
    <row r="6681">
      <c r="A6681" s="221">
        <v>8817.0</v>
      </c>
      <c r="B6681" s="221">
        <v>34.0</v>
      </c>
      <c r="C6681" s="221">
        <v>448.0</v>
      </c>
    </row>
    <row r="6682">
      <c r="A6682" s="221">
        <v>8817.0</v>
      </c>
      <c r="B6682" s="221">
        <v>35.0</v>
      </c>
      <c r="C6682" s="221">
        <v>135.0</v>
      </c>
    </row>
    <row r="6683">
      <c r="A6683" s="221">
        <v>8819.0</v>
      </c>
      <c r="B6683" s="221">
        <v>34.0</v>
      </c>
      <c r="C6683" s="221">
        <v>448.0</v>
      </c>
    </row>
    <row r="6684">
      <c r="A6684" s="221">
        <v>8819.0</v>
      </c>
      <c r="B6684" s="221">
        <v>35.0</v>
      </c>
      <c r="C6684" s="221">
        <v>135.0</v>
      </c>
    </row>
    <row r="6685">
      <c r="A6685" s="221">
        <v>8821.0</v>
      </c>
      <c r="B6685" s="221">
        <v>34.0</v>
      </c>
      <c r="C6685" s="221">
        <v>448.0</v>
      </c>
    </row>
    <row r="6686">
      <c r="A6686" s="221">
        <v>8821.0</v>
      </c>
      <c r="B6686" s="221">
        <v>35.0</v>
      </c>
      <c r="C6686" s="221">
        <v>135.0</v>
      </c>
    </row>
    <row r="6687">
      <c r="A6687" s="221">
        <v>8863.0</v>
      </c>
      <c r="B6687" s="221">
        <v>34.0</v>
      </c>
      <c r="C6687" s="221">
        <v>750.0</v>
      </c>
    </row>
    <row r="6688">
      <c r="A6688" s="221">
        <v>8863.0</v>
      </c>
      <c r="B6688" s="221">
        <v>35.0</v>
      </c>
      <c r="C6688" s="221">
        <v>65.0</v>
      </c>
    </row>
    <row r="6689">
      <c r="A6689" s="221">
        <v>8863.0</v>
      </c>
      <c r="B6689" s="221">
        <v>36.0</v>
      </c>
      <c r="C6689" s="221">
        <v>37.0</v>
      </c>
    </row>
    <row r="6690">
      <c r="A6690" s="221">
        <v>8863.0</v>
      </c>
      <c r="B6690" s="221">
        <v>37.0</v>
      </c>
      <c r="C6690" s="221">
        <v>10.0</v>
      </c>
    </row>
    <row r="6691">
      <c r="A6691" s="221">
        <v>8865.0</v>
      </c>
      <c r="B6691" s="221">
        <v>34.0</v>
      </c>
      <c r="C6691" s="221">
        <v>750.0</v>
      </c>
    </row>
    <row r="6692">
      <c r="A6692" s="221">
        <v>8865.0</v>
      </c>
      <c r="B6692" s="221">
        <v>35.0</v>
      </c>
      <c r="C6692" s="221">
        <v>65.0</v>
      </c>
    </row>
    <row r="6693">
      <c r="A6693" s="221">
        <v>8865.0</v>
      </c>
      <c r="B6693" s="221">
        <v>36.0</v>
      </c>
      <c r="C6693" s="221">
        <v>37.0</v>
      </c>
    </row>
    <row r="6694">
      <c r="A6694" s="221">
        <v>8865.0</v>
      </c>
      <c r="B6694" s="221">
        <v>37.0</v>
      </c>
      <c r="C6694" s="221">
        <v>10.0</v>
      </c>
    </row>
    <row r="6695">
      <c r="A6695" s="221">
        <v>8867.0</v>
      </c>
      <c r="B6695" s="221">
        <v>34.0</v>
      </c>
      <c r="C6695" s="221">
        <v>750.0</v>
      </c>
    </row>
    <row r="6696">
      <c r="A6696" s="221">
        <v>8867.0</v>
      </c>
      <c r="B6696" s="221">
        <v>35.0</v>
      </c>
      <c r="C6696" s="221">
        <v>65.0</v>
      </c>
    </row>
    <row r="6697">
      <c r="A6697" s="221">
        <v>8867.0</v>
      </c>
      <c r="B6697" s="221">
        <v>36.0</v>
      </c>
      <c r="C6697" s="221">
        <v>37.0</v>
      </c>
    </row>
    <row r="6698">
      <c r="A6698" s="221">
        <v>8867.0</v>
      </c>
      <c r="B6698" s="221">
        <v>37.0</v>
      </c>
      <c r="C6698" s="221">
        <v>10.0</v>
      </c>
    </row>
    <row r="6699">
      <c r="A6699" s="221">
        <v>8869.0</v>
      </c>
      <c r="B6699" s="221">
        <v>34.0</v>
      </c>
      <c r="C6699" s="221">
        <v>750.0</v>
      </c>
    </row>
    <row r="6700">
      <c r="A6700" s="221">
        <v>8869.0</v>
      </c>
      <c r="B6700" s="221">
        <v>35.0</v>
      </c>
      <c r="C6700" s="221">
        <v>65.0</v>
      </c>
    </row>
    <row r="6701">
      <c r="A6701" s="221">
        <v>8869.0</v>
      </c>
      <c r="B6701" s="221">
        <v>36.0</v>
      </c>
      <c r="C6701" s="221">
        <v>37.0</v>
      </c>
    </row>
    <row r="6702">
      <c r="A6702" s="221">
        <v>8869.0</v>
      </c>
      <c r="B6702" s="221">
        <v>37.0</v>
      </c>
      <c r="C6702" s="221">
        <v>10.0</v>
      </c>
    </row>
    <row r="6703">
      <c r="A6703" s="221">
        <v>8903.0</v>
      </c>
      <c r="B6703" s="221">
        <v>34.0</v>
      </c>
      <c r="C6703" s="221">
        <v>718.0</v>
      </c>
    </row>
    <row r="6704">
      <c r="A6704" s="221">
        <v>8903.0</v>
      </c>
      <c r="B6704" s="221">
        <v>35.0</v>
      </c>
      <c r="C6704" s="221">
        <v>310.0</v>
      </c>
    </row>
    <row r="6705">
      <c r="A6705" s="221">
        <v>8903.0</v>
      </c>
      <c r="B6705" s="221">
        <v>36.0</v>
      </c>
      <c r="C6705" s="221">
        <v>65.0</v>
      </c>
    </row>
    <row r="6706">
      <c r="A6706" s="221">
        <v>8905.0</v>
      </c>
      <c r="B6706" s="221">
        <v>34.0</v>
      </c>
      <c r="C6706" s="221">
        <v>718.0</v>
      </c>
    </row>
    <row r="6707">
      <c r="A6707" s="221">
        <v>8905.0</v>
      </c>
      <c r="B6707" s="221">
        <v>35.0</v>
      </c>
      <c r="C6707" s="221">
        <v>310.0</v>
      </c>
    </row>
    <row r="6708">
      <c r="A6708" s="221">
        <v>8905.0</v>
      </c>
      <c r="B6708" s="221">
        <v>36.0</v>
      </c>
      <c r="C6708" s="221">
        <v>65.0</v>
      </c>
    </row>
    <row r="6709">
      <c r="A6709" s="221">
        <v>8907.0</v>
      </c>
      <c r="B6709" s="221">
        <v>34.0</v>
      </c>
      <c r="C6709" s="221">
        <v>718.0</v>
      </c>
    </row>
    <row r="6710">
      <c r="A6710" s="221">
        <v>8907.0</v>
      </c>
      <c r="B6710" s="221">
        <v>35.0</v>
      </c>
      <c r="C6710" s="221">
        <v>310.0</v>
      </c>
    </row>
    <row r="6711">
      <c r="A6711" s="221">
        <v>8907.0</v>
      </c>
      <c r="B6711" s="221">
        <v>36.0</v>
      </c>
      <c r="C6711" s="221">
        <v>65.0</v>
      </c>
    </row>
    <row r="6712">
      <c r="A6712" s="221">
        <v>8909.0</v>
      </c>
      <c r="B6712" s="221">
        <v>34.0</v>
      </c>
      <c r="C6712" s="221">
        <v>718.0</v>
      </c>
    </row>
    <row r="6713">
      <c r="A6713" s="221">
        <v>8909.0</v>
      </c>
      <c r="B6713" s="221">
        <v>35.0</v>
      </c>
      <c r="C6713" s="221">
        <v>310.0</v>
      </c>
    </row>
    <row r="6714">
      <c r="A6714" s="221">
        <v>8909.0</v>
      </c>
      <c r="B6714" s="221">
        <v>36.0</v>
      </c>
      <c r="C6714" s="221">
        <v>65.0</v>
      </c>
    </row>
    <row r="6715">
      <c r="A6715" s="221">
        <v>9071.0</v>
      </c>
      <c r="B6715" s="221">
        <v>34.0</v>
      </c>
      <c r="C6715" s="221">
        <v>372.0</v>
      </c>
    </row>
    <row r="6716">
      <c r="A6716" s="221">
        <v>9071.0</v>
      </c>
      <c r="B6716" s="221">
        <v>35.0</v>
      </c>
      <c r="C6716" s="221">
        <v>269.0</v>
      </c>
    </row>
    <row r="6717">
      <c r="A6717" s="221">
        <v>9071.0</v>
      </c>
      <c r="B6717" s="221">
        <v>36.0</v>
      </c>
      <c r="C6717" s="221">
        <v>222.0</v>
      </c>
    </row>
    <row r="6718">
      <c r="A6718" s="221">
        <v>9073.0</v>
      </c>
      <c r="B6718" s="221">
        <v>34.0</v>
      </c>
      <c r="C6718" s="221">
        <v>372.0</v>
      </c>
    </row>
    <row r="6719">
      <c r="A6719" s="221">
        <v>9073.0</v>
      </c>
      <c r="B6719" s="221">
        <v>35.0</v>
      </c>
      <c r="C6719" s="221">
        <v>269.0</v>
      </c>
    </row>
    <row r="6720">
      <c r="A6720" s="221">
        <v>9073.0</v>
      </c>
      <c r="B6720" s="221">
        <v>36.0</v>
      </c>
      <c r="C6720" s="221">
        <v>222.0</v>
      </c>
    </row>
    <row r="6721">
      <c r="A6721" s="221">
        <v>9091.0</v>
      </c>
      <c r="B6721" s="221">
        <v>34.0</v>
      </c>
      <c r="C6721" s="221">
        <v>372.0</v>
      </c>
    </row>
    <row r="6722">
      <c r="A6722" s="221">
        <v>9091.0</v>
      </c>
      <c r="B6722" s="221">
        <v>35.0</v>
      </c>
      <c r="C6722" s="221">
        <v>269.0</v>
      </c>
    </row>
    <row r="6723">
      <c r="A6723" s="221">
        <v>9091.0</v>
      </c>
      <c r="B6723" s="221">
        <v>36.0</v>
      </c>
      <c r="C6723" s="221">
        <v>222.0</v>
      </c>
    </row>
    <row r="6724">
      <c r="A6724" s="221">
        <v>9093.0</v>
      </c>
      <c r="B6724" s="221">
        <v>34.0</v>
      </c>
      <c r="C6724" s="221">
        <v>372.0</v>
      </c>
    </row>
    <row r="6725">
      <c r="A6725" s="221">
        <v>9093.0</v>
      </c>
      <c r="B6725" s="221">
        <v>35.0</v>
      </c>
      <c r="C6725" s="221">
        <v>269.0</v>
      </c>
    </row>
    <row r="6726">
      <c r="A6726" s="221">
        <v>9093.0</v>
      </c>
      <c r="B6726" s="221">
        <v>36.0</v>
      </c>
      <c r="C6726" s="221">
        <v>222.0</v>
      </c>
    </row>
    <row r="6727">
      <c r="A6727" s="221">
        <v>9127.0</v>
      </c>
      <c r="B6727" s="221">
        <v>34.0</v>
      </c>
      <c r="C6727" s="221">
        <v>2004.0</v>
      </c>
    </row>
    <row r="6728">
      <c r="A6728" s="221">
        <v>9127.0</v>
      </c>
      <c r="B6728" s="221">
        <v>35.0</v>
      </c>
      <c r="C6728" s="221">
        <v>579.0</v>
      </c>
    </row>
    <row r="6729">
      <c r="A6729" s="221">
        <v>9127.0</v>
      </c>
      <c r="B6729" s="221">
        <v>36.0</v>
      </c>
      <c r="C6729" s="221">
        <v>539.0</v>
      </c>
    </row>
    <row r="6730">
      <c r="A6730" s="221">
        <v>9129.0</v>
      </c>
      <c r="B6730" s="221">
        <v>34.0</v>
      </c>
      <c r="C6730" s="221">
        <v>2004.0</v>
      </c>
    </row>
    <row r="6731">
      <c r="A6731" s="221">
        <v>9129.0</v>
      </c>
      <c r="B6731" s="221">
        <v>35.0</v>
      </c>
      <c r="C6731" s="221">
        <v>579.0</v>
      </c>
    </row>
    <row r="6732">
      <c r="A6732" s="221">
        <v>9129.0</v>
      </c>
      <c r="B6732" s="221">
        <v>36.0</v>
      </c>
      <c r="C6732" s="221">
        <v>539.0</v>
      </c>
    </row>
    <row r="6733">
      <c r="A6733" s="221">
        <v>9131.0</v>
      </c>
      <c r="B6733" s="221">
        <v>34.0</v>
      </c>
      <c r="C6733" s="221">
        <v>2004.0</v>
      </c>
    </row>
    <row r="6734">
      <c r="A6734" s="221">
        <v>9131.0</v>
      </c>
      <c r="B6734" s="221">
        <v>35.0</v>
      </c>
      <c r="C6734" s="221">
        <v>579.0</v>
      </c>
    </row>
    <row r="6735">
      <c r="A6735" s="221">
        <v>9131.0</v>
      </c>
      <c r="B6735" s="221">
        <v>36.0</v>
      </c>
      <c r="C6735" s="221">
        <v>539.0</v>
      </c>
    </row>
    <row r="6736">
      <c r="A6736" s="221">
        <v>9133.0</v>
      </c>
      <c r="B6736" s="221">
        <v>34.0</v>
      </c>
      <c r="C6736" s="221">
        <v>2004.0</v>
      </c>
    </row>
    <row r="6737">
      <c r="A6737" s="221">
        <v>9133.0</v>
      </c>
      <c r="B6737" s="221">
        <v>35.0</v>
      </c>
      <c r="C6737" s="221">
        <v>579.0</v>
      </c>
    </row>
    <row r="6738">
      <c r="A6738" s="221">
        <v>9133.0</v>
      </c>
      <c r="B6738" s="221">
        <v>36.0</v>
      </c>
      <c r="C6738" s="221">
        <v>539.0</v>
      </c>
    </row>
    <row r="6739">
      <c r="A6739" s="221">
        <v>9135.0</v>
      </c>
      <c r="B6739" s="221">
        <v>34.0</v>
      </c>
      <c r="C6739" s="221">
        <v>2038.0</v>
      </c>
    </row>
    <row r="6740">
      <c r="A6740" s="221">
        <v>9135.0</v>
      </c>
      <c r="B6740" s="221">
        <v>35.0</v>
      </c>
      <c r="C6740" s="221">
        <v>739.0</v>
      </c>
    </row>
    <row r="6741">
      <c r="A6741" s="221">
        <v>9135.0</v>
      </c>
      <c r="B6741" s="221">
        <v>36.0</v>
      </c>
      <c r="C6741" s="221">
        <v>1086.0</v>
      </c>
    </row>
    <row r="6742">
      <c r="A6742" s="221">
        <v>9137.0</v>
      </c>
      <c r="B6742" s="221">
        <v>34.0</v>
      </c>
      <c r="C6742" s="221">
        <v>2038.0</v>
      </c>
    </row>
    <row r="6743">
      <c r="A6743" s="221">
        <v>9137.0</v>
      </c>
      <c r="B6743" s="221">
        <v>35.0</v>
      </c>
      <c r="C6743" s="221">
        <v>739.0</v>
      </c>
    </row>
    <row r="6744">
      <c r="A6744" s="221">
        <v>9137.0</v>
      </c>
      <c r="B6744" s="221">
        <v>36.0</v>
      </c>
      <c r="C6744" s="221">
        <v>1086.0</v>
      </c>
    </row>
    <row r="6745">
      <c r="A6745" s="221">
        <v>9139.0</v>
      </c>
      <c r="B6745" s="221">
        <v>34.0</v>
      </c>
      <c r="C6745" s="221">
        <v>2038.0</v>
      </c>
    </row>
    <row r="6746">
      <c r="A6746" s="221">
        <v>9139.0</v>
      </c>
      <c r="B6746" s="221">
        <v>35.0</v>
      </c>
      <c r="C6746" s="221">
        <v>739.0</v>
      </c>
    </row>
    <row r="6747">
      <c r="A6747" s="221">
        <v>9139.0</v>
      </c>
      <c r="B6747" s="221">
        <v>36.0</v>
      </c>
      <c r="C6747" s="221">
        <v>1086.0</v>
      </c>
    </row>
    <row r="6748">
      <c r="A6748" s="221">
        <v>9141.0</v>
      </c>
      <c r="B6748" s="221">
        <v>34.0</v>
      </c>
      <c r="C6748" s="221">
        <v>2038.0</v>
      </c>
    </row>
    <row r="6749">
      <c r="A6749" s="221">
        <v>9141.0</v>
      </c>
      <c r="B6749" s="221">
        <v>35.0</v>
      </c>
      <c r="C6749" s="221">
        <v>739.0</v>
      </c>
    </row>
    <row r="6750">
      <c r="A6750" s="221">
        <v>9141.0</v>
      </c>
      <c r="B6750" s="221">
        <v>36.0</v>
      </c>
      <c r="C6750" s="221">
        <v>1086.0</v>
      </c>
    </row>
    <row r="6751">
      <c r="A6751" s="221">
        <v>9207.0</v>
      </c>
      <c r="B6751" s="221">
        <v>34.0</v>
      </c>
      <c r="C6751" s="221">
        <v>4090.0</v>
      </c>
    </row>
    <row r="6752">
      <c r="A6752" s="221">
        <v>9207.0</v>
      </c>
      <c r="B6752" s="221">
        <v>35.0</v>
      </c>
      <c r="C6752" s="221">
        <v>1253.0</v>
      </c>
    </row>
    <row r="6753">
      <c r="A6753" s="221">
        <v>9207.0</v>
      </c>
      <c r="B6753" s="221">
        <v>36.0</v>
      </c>
      <c r="C6753" s="221">
        <v>1272.0</v>
      </c>
    </row>
    <row r="6754">
      <c r="A6754" s="221">
        <v>9207.0</v>
      </c>
      <c r="B6754" s="221">
        <v>37.0</v>
      </c>
      <c r="C6754" s="221">
        <v>6.0</v>
      </c>
    </row>
    <row r="6755">
      <c r="A6755" s="221">
        <v>9209.0</v>
      </c>
      <c r="B6755" s="221">
        <v>34.0</v>
      </c>
      <c r="C6755" s="221">
        <v>4090.0</v>
      </c>
    </row>
    <row r="6756">
      <c r="A6756" s="221">
        <v>9209.0</v>
      </c>
      <c r="B6756" s="221">
        <v>35.0</v>
      </c>
      <c r="C6756" s="221">
        <v>1253.0</v>
      </c>
    </row>
    <row r="6757">
      <c r="A6757" s="221">
        <v>9209.0</v>
      </c>
      <c r="B6757" s="221">
        <v>36.0</v>
      </c>
      <c r="C6757" s="221">
        <v>1272.0</v>
      </c>
    </row>
    <row r="6758">
      <c r="A6758" s="221">
        <v>9209.0</v>
      </c>
      <c r="B6758" s="221">
        <v>37.0</v>
      </c>
      <c r="C6758" s="221">
        <v>6.0</v>
      </c>
    </row>
    <row r="6759">
      <c r="A6759" s="221">
        <v>9211.0</v>
      </c>
      <c r="B6759" s="221">
        <v>34.0</v>
      </c>
      <c r="C6759" s="221">
        <v>4090.0</v>
      </c>
    </row>
    <row r="6760">
      <c r="A6760" s="221">
        <v>9211.0</v>
      </c>
      <c r="B6760" s="221">
        <v>35.0</v>
      </c>
      <c r="C6760" s="221">
        <v>1253.0</v>
      </c>
    </row>
    <row r="6761">
      <c r="A6761" s="221">
        <v>9211.0</v>
      </c>
      <c r="B6761" s="221">
        <v>36.0</v>
      </c>
      <c r="C6761" s="221">
        <v>1272.0</v>
      </c>
    </row>
    <row r="6762">
      <c r="A6762" s="221">
        <v>9211.0</v>
      </c>
      <c r="B6762" s="221">
        <v>37.0</v>
      </c>
      <c r="C6762" s="221">
        <v>6.0</v>
      </c>
    </row>
    <row r="6763">
      <c r="A6763" s="221">
        <v>9213.0</v>
      </c>
      <c r="B6763" s="221">
        <v>34.0</v>
      </c>
      <c r="C6763" s="221">
        <v>4090.0</v>
      </c>
    </row>
    <row r="6764">
      <c r="A6764" s="221">
        <v>9213.0</v>
      </c>
      <c r="B6764" s="221">
        <v>35.0</v>
      </c>
      <c r="C6764" s="221">
        <v>1253.0</v>
      </c>
    </row>
    <row r="6765">
      <c r="A6765" s="221">
        <v>9213.0</v>
      </c>
      <c r="B6765" s="221">
        <v>36.0</v>
      </c>
      <c r="C6765" s="221">
        <v>1272.0</v>
      </c>
    </row>
    <row r="6766">
      <c r="A6766" s="221">
        <v>9213.0</v>
      </c>
      <c r="B6766" s="221">
        <v>37.0</v>
      </c>
      <c r="C6766" s="221">
        <v>6.0</v>
      </c>
    </row>
    <row r="6767">
      <c r="A6767" s="221">
        <v>9247.0</v>
      </c>
      <c r="B6767" s="221">
        <v>34.0</v>
      </c>
      <c r="C6767" s="221">
        <v>6158.0</v>
      </c>
    </row>
    <row r="6768">
      <c r="A6768" s="221">
        <v>9247.0</v>
      </c>
      <c r="B6768" s="221">
        <v>35.0</v>
      </c>
      <c r="C6768" s="221">
        <v>1852.0</v>
      </c>
    </row>
    <row r="6769">
      <c r="A6769" s="221">
        <v>9247.0</v>
      </c>
      <c r="B6769" s="221">
        <v>36.0</v>
      </c>
      <c r="C6769" s="221">
        <v>1733.0</v>
      </c>
    </row>
    <row r="6770">
      <c r="A6770" s="221">
        <v>9247.0</v>
      </c>
      <c r="B6770" s="221">
        <v>40.0</v>
      </c>
      <c r="C6770" s="221">
        <v>2.0</v>
      </c>
    </row>
    <row r="6771">
      <c r="A6771" s="221">
        <v>9249.0</v>
      </c>
      <c r="B6771" s="221">
        <v>34.0</v>
      </c>
      <c r="C6771" s="221">
        <v>6158.0</v>
      </c>
    </row>
    <row r="6772">
      <c r="A6772" s="221">
        <v>9249.0</v>
      </c>
      <c r="B6772" s="221">
        <v>35.0</v>
      </c>
      <c r="C6772" s="221">
        <v>1852.0</v>
      </c>
    </row>
    <row r="6773">
      <c r="A6773" s="221">
        <v>9249.0</v>
      </c>
      <c r="B6773" s="221">
        <v>36.0</v>
      </c>
      <c r="C6773" s="221">
        <v>1733.0</v>
      </c>
    </row>
    <row r="6774">
      <c r="A6774" s="221">
        <v>9249.0</v>
      </c>
      <c r="B6774" s="221">
        <v>40.0</v>
      </c>
      <c r="C6774" s="221">
        <v>2.0</v>
      </c>
    </row>
    <row r="6775">
      <c r="A6775" s="221">
        <v>9251.0</v>
      </c>
      <c r="B6775" s="221">
        <v>34.0</v>
      </c>
      <c r="C6775" s="221">
        <v>6158.0</v>
      </c>
    </row>
    <row r="6776">
      <c r="A6776" s="221">
        <v>9251.0</v>
      </c>
      <c r="B6776" s="221">
        <v>35.0</v>
      </c>
      <c r="C6776" s="221">
        <v>1852.0</v>
      </c>
    </row>
    <row r="6777">
      <c r="A6777" s="221">
        <v>9251.0</v>
      </c>
      <c r="B6777" s="221">
        <v>36.0</v>
      </c>
      <c r="C6777" s="221">
        <v>1733.0</v>
      </c>
    </row>
    <row r="6778">
      <c r="A6778" s="221">
        <v>9251.0</v>
      </c>
      <c r="B6778" s="221">
        <v>40.0</v>
      </c>
      <c r="C6778" s="221">
        <v>2.0</v>
      </c>
    </row>
    <row r="6779">
      <c r="A6779" s="221">
        <v>9253.0</v>
      </c>
      <c r="B6779" s="221">
        <v>34.0</v>
      </c>
      <c r="C6779" s="221">
        <v>6158.0</v>
      </c>
    </row>
    <row r="6780">
      <c r="A6780" s="221">
        <v>9253.0</v>
      </c>
      <c r="B6780" s="221">
        <v>35.0</v>
      </c>
      <c r="C6780" s="221">
        <v>1852.0</v>
      </c>
    </row>
    <row r="6781">
      <c r="A6781" s="221">
        <v>9253.0</v>
      </c>
      <c r="B6781" s="221">
        <v>36.0</v>
      </c>
      <c r="C6781" s="221">
        <v>1733.0</v>
      </c>
    </row>
    <row r="6782">
      <c r="A6782" s="221">
        <v>9253.0</v>
      </c>
      <c r="B6782" s="221">
        <v>40.0</v>
      </c>
      <c r="C6782" s="221">
        <v>2.0</v>
      </c>
    </row>
    <row r="6783">
      <c r="A6783" s="221">
        <v>9287.0</v>
      </c>
      <c r="B6783" s="221">
        <v>34.0</v>
      </c>
      <c r="C6783" s="221">
        <v>20498.0</v>
      </c>
    </row>
    <row r="6784">
      <c r="A6784" s="221">
        <v>9287.0</v>
      </c>
      <c r="B6784" s="221">
        <v>35.0</v>
      </c>
      <c r="C6784" s="221">
        <v>5467.0</v>
      </c>
    </row>
    <row r="6785">
      <c r="A6785" s="221">
        <v>9287.0</v>
      </c>
      <c r="B6785" s="221">
        <v>36.0</v>
      </c>
      <c r="C6785" s="221">
        <v>2727.0</v>
      </c>
    </row>
    <row r="6786">
      <c r="A6786" s="221">
        <v>9287.0</v>
      </c>
      <c r="B6786" s="221">
        <v>37.0</v>
      </c>
      <c r="C6786" s="221">
        <v>718.0</v>
      </c>
    </row>
    <row r="6787">
      <c r="A6787" s="221">
        <v>9287.0</v>
      </c>
      <c r="B6787" s="221">
        <v>38.0</v>
      </c>
      <c r="C6787" s="221">
        <v>56.0</v>
      </c>
    </row>
    <row r="6788">
      <c r="A6788" s="221">
        <v>9287.0</v>
      </c>
      <c r="B6788" s="221">
        <v>39.0</v>
      </c>
      <c r="C6788" s="221">
        <v>3.0</v>
      </c>
    </row>
    <row r="6789">
      <c r="A6789" s="221">
        <v>9289.0</v>
      </c>
      <c r="B6789" s="221">
        <v>34.0</v>
      </c>
      <c r="C6789" s="221">
        <v>20498.0</v>
      </c>
    </row>
    <row r="6790">
      <c r="A6790" s="221">
        <v>9289.0</v>
      </c>
      <c r="B6790" s="221">
        <v>35.0</v>
      </c>
      <c r="C6790" s="221">
        <v>5467.0</v>
      </c>
    </row>
    <row r="6791">
      <c r="A6791" s="221">
        <v>9289.0</v>
      </c>
      <c r="B6791" s="221">
        <v>36.0</v>
      </c>
      <c r="C6791" s="221">
        <v>2727.0</v>
      </c>
    </row>
    <row r="6792">
      <c r="A6792" s="221">
        <v>9289.0</v>
      </c>
      <c r="B6792" s="221">
        <v>37.0</v>
      </c>
      <c r="C6792" s="221">
        <v>718.0</v>
      </c>
    </row>
    <row r="6793">
      <c r="A6793" s="221">
        <v>9289.0</v>
      </c>
      <c r="B6793" s="221">
        <v>38.0</v>
      </c>
      <c r="C6793" s="221">
        <v>56.0</v>
      </c>
    </row>
    <row r="6794">
      <c r="A6794" s="221">
        <v>9289.0</v>
      </c>
      <c r="B6794" s="221">
        <v>39.0</v>
      </c>
      <c r="C6794" s="221">
        <v>3.0</v>
      </c>
    </row>
    <row r="6795">
      <c r="A6795" s="221">
        <v>9291.0</v>
      </c>
      <c r="B6795" s="221">
        <v>34.0</v>
      </c>
      <c r="C6795" s="221">
        <v>20498.0</v>
      </c>
    </row>
    <row r="6796">
      <c r="A6796" s="221">
        <v>9291.0</v>
      </c>
      <c r="B6796" s="221">
        <v>35.0</v>
      </c>
      <c r="C6796" s="221">
        <v>5467.0</v>
      </c>
    </row>
    <row r="6797">
      <c r="A6797" s="221">
        <v>9291.0</v>
      </c>
      <c r="B6797" s="221">
        <v>36.0</v>
      </c>
      <c r="C6797" s="221">
        <v>2727.0</v>
      </c>
    </row>
    <row r="6798">
      <c r="A6798" s="221">
        <v>9291.0</v>
      </c>
      <c r="B6798" s="221">
        <v>37.0</v>
      </c>
      <c r="C6798" s="221">
        <v>718.0</v>
      </c>
    </row>
    <row r="6799">
      <c r="A6799" s="221">
        <v>9291.0</v>
      </c>
      <c r="B6799" s="221">
        <v>38.0</v>
      </c>
      <c r="C6799" s="221">
        <v>56.0</v>
      </c>
    </row>
    <row r="6800">
      <c r="A6800" s="221">
        <v>9291.0</v>
      </c>
      <c r="B6800" s="221">
        <v>39.0</v>
      </c>
      <c r="C6800" s="221">
        <v>3.0</v>
      </c>
    </row>
    <row r="6801">
      <c r="A6801" s="221">
        <v>9293.0</v>
      </c>
      <c r="B6801" s="221">
        <v>34.0</v>
      </c>
      <c r="C6801" s="221">
        <v>20498.0</v>
      </c>
    </row>
    <row r="6802">
      <c r="A6802" s="221">
        <v>9293.0</v>
      </c>
      <c r="B6802" s="221">
        <v>35.0</v>
      </c>
      <c r="C6802" s="221">
        <v>5467.0</v>
      </c>
    </row>
    <row r="6803">
      <c r="A6803" s="221">
        <v>9293.0</v>
      </c>
      <c r="B6803" s="221">
        <v>36.0</v>
      </c>
      <c r="C6803" s="221">
        <v>2727.0</v>
      </c>
    </row>
    <row r="6804">
      <c r="A6804" s="221">
        <v>9293.0</v>
      </c>
      <c r="B6804" s="221">
        <v>37.0</v>
      </c>
      <c r="C6804" s="221">
        <v>718.0</v>
      </c>
    </row>
    <row r="6805">
      <c r="A6805" s="221">
        <v>9293.0</v>
      </c>
      <c r="B6805" s="221">
        <v>38.0</v>
      </c>
      <c r="C6805" s="221">
        <v>56.0</v>
      </c>
    </row>
    <row r="6806">
      <c r="A6806" s="221">
        <v>9293.0</v>
      </c>
      <c r="B6806" s="221">
        <v>39.0</v>
      </c>
      <c r="C6806" s="221">
        <v>3.0</v>
      </c>
    </row>
    <row r="6807">
      <c r="A6807" s="221">
        <v>9327.0</v>
      </c>
      <c r="B6807" s="221">
        <v>34.0</v>
      </c>
      <c r="C6807" s="221">
        <v>30738.0</v>
      </c>
    </row>
    <row r="6808">
      <c r="A6808" s="221">
        <v>9327.0</v>
      </c>
      <c r="B6808" s="221">
        <v>35.0</v>
      </c>
      <c r="C6808" s="221">
        <v>8027.0</v>
      </c>
    </row>
    <row r="6809">
      <c r="A6809" s="221">
        <v>9327.0</v>
      </c>
      <c r="B6809" s="221">
        <v>36.0</v>
      </c>
      <c r="C6809" s="221">
        <v>3238.0</v>
      </c>
    </row>
    <row r="6810">
      <c r="A6810" s="221">
        <v>9327.0</v>
      </c>
      <c r="B6810" s="221">
        <v>37.0</v>
      </c>
      <c r="C6810" s="221">
        <v>878.0</v>
      </c>
    </row>
    <row r="6811">
      <c r="A6811" s="221">
        <v>9327.0</v>
      </c>
      <c r="B6811" s="221">
        <v>38.0</v>
      </c>
      <c r="C6811" s="221">
        <v>105.0</v>
      </c>
    </row>
    <row r="6812">
      <c r="A6812" s="221">
        <v>9327.0</v>
      </c>
      <c r="B6812" s="221">
        <v>39.0</v>
      </c>
      <c r="C6812" s="221">
        <v>2.0</v>
      </c>
    </row>
    <row r="6813">
      <c r="A6813" s="221">
        <v>9327.0</v>
      </c>
      <c r="B6813" s="221">
        <v>40.0</v>
      </c>
      <c r="C6813" s="221">
        <v>6.0</v>
      </c>
    </row>
    <row r="6814">
      <c r="A6814" s="221">
        <v>9329.0</v>
      </c>
      <c r="B6814" s="221">
        <v>34.0</v>
      </c>
      <c r="C6814" s="221">
        <v>30738.0</v>
      </c>
    </row>
    <row r="6815">
      <c r="A6815" s="221">
        <v>9329.0</v>
      </c>
      <c r="B6815" s="221">
        <v>35.0</v>
      </c>
      <c r="C6815" s="221">
        <v>8027.0</v>
      </c>
    </row>
    <row r="6816">
      <c r="A6816" s="221">
        <v>9329.0</v>
      </c>
      <c r="B6816" s="221">
        <v>36.0</v>
      </c>
      <c r="C6816" s="221">
        <v>3238.0</v>
      </c>
    </row>
    <row r="6817">
      <c r="A6817" s="221">
        <v>9329.0</v>
      </c>
      <c r="B6817" s="221">
        <v>37.0</v>
      </c>
      <c r="C6817" s="221">
        <v>878.0</v>
      </c>
    </row>
    <row r="6818">
      <c r="A6818" s="221">
        <v>9329.0</v>
      </c>
      <c r="B6818" s="221">
        <v>38.0</v>
      </c>
      <c r="C6818" s="221">
        <v>105.0</v>
      </c>
    </row>
    <row r="6819">
      <c r="A6819" s="221">
        <v>9329.0</v>
      </c>
      <c r="B6819" s="221">
        <v>39.0</v>
      </c>
      <c r="C6819" s="221">
        <v>2.0</v>
      </c>
    </row>
    <row r="6820">
      <c r="A6820" s="221">
        <v>9329.0</v>
      </c>
      <c r="B6820" s="221">
        <v>40.0</v>
      </c>
      <c r="C6820" s="221">
        <v>6.0</v>
      </c>
    </row>
    <row r="6821">
      <c r="A6821" s="221">
        <v>9331.0</v>
      </c>
      <c r="B6821" s="221">
        <v>34.0</v>
      </c>
      <c r="C6821" s="221">
        <v>30738.0</v>
      </c>
    </row>
    <row r="6822">
      <c r="A6822" s="221">
        <v>9331.0</v>
      </c>
      <c r="B6822" s="221">
        <v>35.0</v>
      </c>
      <c r="C6822" s="221">
        <v>8027.0</v>
      </c>
    </row>
    <row r="6823">
      <c r="A6823" s="221">
        <v>9331.0</v>
      </c>
      <c r="B6823" s="221">
        <v>36.0</v>
      </c>
      <c r="C6823" s="221">
        <v>3238.0</v>
      </c>
    </row>
    <row r="6824">
      <c r="A6824" s="221">
        <v>9331.0</v>
      </c>
      <c r="B6824" s="221">
        <v>37.0</v>
      </c>
      <c r="C6824" s="221">
        <v>878.0</v>
      </c>
    </row>
    <row r="6825">
      <c r="A6825" s="221">
        <v>9331.0</v>
      </c>
      <c r="B6825" s="221">
        <v>38.0</v>
      </c>
      <c r="C6825" s="221">
        <v>105.0</v>
      </c>
    </row>
    <row r="6826">
      <c r="A6826" s="221">
        <v>9331.0</v>
      </c>
      <c r="B6826" s="221">
        <v>39.0</v>
      </c>
      <c r="C6826" s="221">
        <v>2.0</v>
      </c>
    </row>
    <row r="6827">
      <c r="A6827" s="221">
        <v>9331.0</v>
      </c>
      <c r="B6827" s="221">
        <v>40.0</v>
      </c>
      <c r="C6827" s="221">
        <v>6.0</v>
      </c>
    </row>
    <row r="6828">
      <c r="A6828" s="221">
        <v>9333.0</v>
      </c>
      <c r="B6828" s="221">
        <v>34.0</v>
      </c>
      <c r="C6828" s="221">
        <v>30738.0</v>
      </c>
    </row>
    <row r="6829">
      <c r="A6829" s="221">
        <v>9333.0</v>
      </c>
      <c r="B6829" s="221">
        <v>35.0</v>
      </c>
      <c r="C6829" s="221">
        <v>8027.0</v>
      </c>
    </row>
    <row r="6830">
      <c r="A6830" s="221">
        <v>9333.0</v>
      </c>
      <c r="B6830" s="221">
        <v>36.0</v>
      </c>
      <c r="C6830" s="221">
        <v>3238.0</v>
      </c>
    </row>
    <row r="6831">
      <c r="A6831" s="221">
        <v>9333.0</v>
      </c>
      <c r="B6831" s="221">
        <v>37.0</v>
      </c>
      <c r="C6831" s="221">
        <v>878.0</v>
      </c>
    </row>
    <row r="6832">
      <c r="A6832" s="221">
        <v>9333.0</v>
      </c>
      <c r="B6832" s="221">
        <v>38.0</v>
      </c>
      <c r="C6832" s="221">
        <v>105.0</v>
      </c>
    </row>
    <row r="6833">
      <c r="A6833" s="221">
        <v>9333.0</v>
      </c>
      <c r="B6833" s="221">
        <v>39.0</v>
      </c>
      <c r="C6833" s="221">
        <v>2.0</v>
      </c>
    </row>
    <row r="6834">
      <c r="A6834" s="221">
        <v>9333.0</v>
      </c>
      <c r="B6834" s="221">
        <v>40.0</v>
      </c>
      <c r="C6834" s="221">
        <v>6.0</v>
      </c>
    </row>
    <row r="6835">
      <c r="A6835" s="221">
        <v>9367.0</v>
      </c>
      <c r="B6835" s="221">
        <v>34.0</v>
      </c>
      <c r="C6835" s="221">
        <v>40980.0</v>
      </c>
    </row>
    <row r="6836">
      <c r="A6836" s="221">
        <v>9367.0</v>
      </c>
      <c r="B6836" s="221">
        <v>35.0</v>
      </c>
      <c r="C6836" s="221">
        <v>10587.0</v>
      </c>
    </row>
    <row r="6837">
      <c r="A6837" s="221">
        <v>9367.0</v>
      </c>
      <c r="B6837" s="221">
        <v>36.0</v>
      </c>
      <c r="C6837" s="221">
        <v>3876.0</v>
      </c>
    </row>
    <row r="6838">
      <c r="A6838" s="221">
        <v>9367.0</v>
      </c>
      <c r="B6838" s="221">
        <v>37.0</v>
      </c>
      <c r="C6838" s="221">
        <v>1032.0</v>
      </c>
    </row>
    <row r="6839">
      <c r="A6839" s="221">
        <v>9367.0</v>
      </c>
      <c r="B6839" s="221">
        <v>38.0</v>
      </c>
      <c r="C6839" s="221">
        <v>146.0</v>
      </c>
    </row>
    <row r="6840">
      <c r="A6840" s="221">
        <v>9367.0</v>
      </c>
      <c r="B6840" s="221">
        <v>39.0</v>
      </c>
      <c r="C6840" s="221">
        <v>4.0</v>
      </c>
    </row>
    <row r="6841">
      <c r="A6841" s="221">
        <v>9367.0</v>
      </c>
      <c r="B6841" s="221">
        <v>40.0</v>
      </c>
      <c r="C6841" s="221">
        <v>11.0</v>
      </c>
    </row>
    <row r="6842">
      <c r="A6842" s="221">
        <v>9369.0</v>
      </c>
      <c r="B6842" s="221">
        <v>34.0</v>
      </c>
      <c r="C6842" s="221">
        <v>40980.0</v>
      </c>
    </row>
    <row r="6843">
      <c r="A6843" s="221">
        <v>9369.0</v>
      </c>
      <c r="B6843" s="221">
        <v>35.0</v>
      </c>
      <c r="C6843" s="221">
        <v>10587.0</v>
      </c>
    </row>
    <row r="6844">
      <c r="A6844" s="221">
        <v>9369.0</v>
      </c>
      <c r="B6844" s="221">
        <v>36.0</v>
      </c>
      <c r="C6844" s="221">
        <v>3876.0</v>
      </c>
    </row>
    <row r="6845">
      <c r="A6845" s="221">
        <v>9369.0</v>
      </c>
      <c r="B6845" s="221">
        <v>37.0</v>
      </c>
      <c r="C6845" s="221">
        <v>1032.0</v>
      </c>
    </row>
    <row r="6846">
      <c r="A6846" s="221">
        <v>9369.0</v>
      </c>
      <c r="B6846" s="221">
        <v>38.0</v>
      </c>
      <c r="C6846" s="221">
        <v>146.0</v>
      </c>
    </row>
    <row r="6847">
      <c r="A6847" s="221">
        <v>9369.0</v>
      </c>
      <c r="B6847" s="221">
        <v>39.0</v>
      </c>
      <c r="C6847" s="221">
        <v>4.0</v>
      </c>
    </row>
    <row r="6848">
      <c r="A6848" s="221">
        <v>9369.0</v>
      </c>
      <c r="B6848" s="221">
        <v>40.0</v>
      </c>
      <c r="C6848" s="221">
        <v>11.0</v>
      </c>
    </row>
    <row r="6849">
      <c r="A6849" s="221">
        <v>9371.0</v>
      </c>
      <c r="B6849" s="221">
        <v>34.0</v>
      </c>
      <c r="C6849" s="221">
        <v>40980.0</v>
      </c>
    </row>
    <row r="6850">
      <c r="A6850" s="221">
        <v>9371.0</v>
      </c>
      <c r="B6850" s="221">
        <v>35.0</v>
      </c>
      <c r="C6850" s="221">
        <v>10587.0</v>
      </c>
    </row>
    <row r="6851">
      <c r="A6851" s="221">
        <v>9371.0</v>
      </c>
      <c r="B6851" s="221">
        <v>36.0</v>
      </c>
      <c r="C6851" s="221">
        <v>3876.0</v>
      </c>
    </row>
    <row r="6852">
      <c r="A6852" s="221">
        <v>9371.0</v>
      </c>
      <c r="B6852" s="221">
        <v>37.0</v>
      </c>
      <c r="C6852" s="221">
        <v>1032.0</v>
      </c>
    </row>
    <row r="6853">
      <c r="A6853" s="221">
        <v>9371.0</v>
      </c>
      <c r="B6853" s="221">
        <v>38.0</v>
      </c>
      <c r="C6853" s="221">
        <v>146.0</v>
      </c>
    </row>
    <row r="6854">
      <c r="A6854" s="221">
        <v>9371.0</v>
      </c>
      <c r="B6854" s="221">
        <v>39.0</v>
      </c>
      <c r="C6854" s="221">
        <v>4.0</v>
      </c>
    </row>
    <row r="6855">
      <c r="A6855" s="221">
        <v>9371.0</v>
      </c>
      <c r="B6855" s="221">
        <v>40.0</v>
      </c>
      <c r="C6855" s="221">
        <v>11.0</v>
      </c>
    </row>
    <row r="6856">
      <c r="A6856" s="221">
        <v>9373.0</v>
      </c>
      <c r="B6856" s="221">
        <v>37.0</v>
      </c>
      <c r="C6856" s="221">
        <v>917.0</v>
      </c>
    </row>
    <row r="6857">
      <c r="A6857" s="221">
        <v>9373.0</v>
      </c>
      <c r="B6857" s="221">
        <v>38.0</v>
      </c>
      <c r="C6857" s="221">
        <v>83.0</v>
      </c>
    </row>
    <row r="6858">
      <c r="A6858" s="221">
        <v>9377.0</v>
      </c>
      <c r="B6858" s="221">
        <v>34.0</v>
      </c>
      <c r="C6858" s="221">
        <v>40980.0</v>
      </c>
    </row>
    <row r="6859">
      <c r="A6859" s="221">
        <v>9377.0</v>
      </c>
      <c r="B6859" s="221">
        <v>35.0</v>
      </c>
      <c r="C6859" s="221">
        <v>10587.0</v>
      </c>
    </row>
    <row r="6860">
      <c r="A6860" s="221">
        <v>9377.0</v>
      </c>
      <c r="B6860" s="221">
        <v>36.0</v>
      </c>
      <c r="C6860" s="221">
        <v>3876.0</v>
      </c>
    </row>
    <row r="6861">
      <c r="A6861" s="221">
        <v>9377.0</v>
      </c>
      <c r="B6861" s="221">
        <v>37.0</v>
      </c>
      <c r="C6861" s="221">
        <v>1032.0</v>
      </c>
    </row>
    <row r="6862">
      <c r="A6862" s="221">
        <v>9377.0</v>
      </c>
      <c r="B6862" s="221">
        <v>38.0</v>
      </c>
      <c r="C6862" s="221">
        <v>146.0</v>
      </c>
    </row>
    <row r="6863">
      <c r="A6863" s="221">
        <v>9377.0</v>
      </c>
      <c r="B6863" s="221">
        <v>39.0</v>
      </c>
      <c r="C6863" s="221">
        <v>4.0</v>
      </c>
    </row>
    <row r="6864">
      <c r="A6864" s="221">
        <v>9377.0</v>
      </c>
      <c r="B6864" s="221">
        <v>40.0</v>
      </c>
      <c r="C6864" s="221">
        <v>11.0</v>
      </c>
    </row>
    <row r="6865">
      <c r="A6865" s="221">
        <v>9411.0</v>
      </c>
      <c r="B6865" s="221">
        <v>34.0</v>
      </c>
      <c r="C6865" s="221">
        <v>1228.0</v>
      </c>
    </row>
    <row r="6866">
      <c r="A6866" s="221">
        <v>9411.0</v>
      </c>
      <c r="B6866" s="221">
        <v>35.0</v>
      </c>
      <c r="C6866" s="221">
        <v>66.0</v>
      </c>
    </row>
    <row r="6867">
      <c r="A6867" s="221">
        <v>9411.0</v>
      </c>
      <c r="B6867" s="221">
        <v>36.0</v>
      </c>
      <c r="C6867" s="221">
        <v>77.0</v>
      </c>
    </row>
    <row r="6868">
      <c r="A6868" s="221">
        <v>9411.0</v>
      </c>
      <c r="B6868" s="221">
        <v>39.0</v>
      </c>
      <c r="C6868" s="221">
        <v>1.0</v>
      </c>
    </row>
    <row r="6869">
      <c r="A6869" s="221">
        <v>9413.0</v>
      </c>
      <c r="B6869" s="221">
        <v>34.0</v>
      </c>
      <c r="C6869" s="221">
        <v>1228.0</v>
      </c>
    </row>
    <row r="6870">
      <c r="A6870" s="221">
        <v>9413.0</v>
      </c>
      <c r="B6870" s="221">
        <v>35.0</v>
      </c>
      <c r="C6870" s="221">
        <v>66.0</v>
      </c>
    </row>
    <row r="6871">
      <c r="A6871" s="221">
        <v>9413.0</v>
      </c>
      <c r="B6871" s="221">
        <v>36.0</v>
      </c>
      <c r="C6871" s="221">
        <v>77.0</v>
      </c>
    </row>
    <row r="6872">
      <c r="A6872" s="221">
        <v>9413.0</v>
      </c>
      <c r="B6872" s="221">
        <v>39.0</v>
      </c>
      <c r="C6872" s="221">
        <v>1.0</v>
      </c>
    </row>
    <row r="6873">
      <c r="A6873" s="221">
        <v>9415.0</v>
      </c>
      <c r="B6873" s="221">
        <v>34.0</v>
      </c>
      <c r="C6873" s="221">
        <v>1228.0</v>
      </c>
    </row>
    <row r="6874">
      <c r="A6874" s="221">
        <v>9415.0</v>
      </c>
      <c r="B6874" s="221">
        <v>35.0</v>
      </c>
      <c r="C6874" s="221">
        <v>66.0</v>
      </c>
    </row>
    <row r="6875">
      <c r="A6875" s="221">
        <v>9415.0</v>
      </c>
      <c r="B6875" s="221">
        <v>36.0</v>
      </c>
      <c r="C6875" s="221">
        <v>77.0</v>
      </c>
    </row>
    <row r="6876">
      <c r="A6876" s="221">
        <v>9415.0</v>
      </c>
      <c r="B6876" s="221">
        <v>39.0</v>
      </c>
      <c r="C6876" s="221">
        <v>1.0</v>
      </c>
    </row>
    <row r="6877">
      <c r="A6877" s="221">
        <v>9417.0</v>
      </c>
      <c r="B6877" s="221">
        <v>34.0</v>
      </c>
      <c r="C6877" s="221">
        <v>1228.0</v>
      </c>
    </row>
    <row r="6878">
      <c r="A6878" s="221">
        <v>9417.0</v>
      </c>
      <c r="B6878" s="221">
        <v>35.0</v>
      </c>
      <c r="C6878" s="221">
        <v>66.0</v>
      </c>
    </row>
    <row r="6879">
      <c r="A6879" s="221">
        <v>9417.0</v>
      </c>
      <c r="B6879" s="221">
        <v>36.0</v>
      </c>
      <c r="C6879" s="221">
        <v>77.0</v>
      </c>
    </row>
    <row r="6880">
      <c r="A6880" s="221">
        <v>9417.0</v>
      </c>
      <c r="B6880" s="221">
        <v>39.0</v>
      </c>
      <c r="C6880" s="221">
        <v>1.0</v>
      </c>
    </row>
    <row r="6881">
      <c r="A6881" s="221">
        <v>9419.0</v>
      </c>
      <c r="B6881" s="221">
        <v>37.0</v>
      </c>
      <c r="C6881" s="221">
        <v>41.0</v>
      </c>
    </row>
    <row r="6882">
      <c r="A6882" s="221">
        <v>9419.0</v>
      </c>
      <c r="B6882" s="221">
        <v>38.0</v>
      </c>
      <c r="C6882" s="221">
        <v>9.0</v>
      </c>
    </row>
    <row r="6883">
      <c r="A6883" s="221">
        <v>9421.0</v>
      </c>
      <c r="B6883" s="221">
        <v>37.0</v>
      </c>
      <c r="C6883" s="221">
        <v>41.0</v>
      </c>
    </row>
    <row r="6884">
      <c r="A6884" s="221">
        <v>9421.0</v>
      </c>
      <c r="B6884" s="221">
        <v>38.0</v>
      </c>
      <c r="C6884" s="221">
        <v>9.0</v>
      </c>
    </row>
    <row r="6885">
      <c r="A6885" s="221">
        <v>9451.0</v>
      </c>
      <c r="B6885" s="221">
        <v>34.0</v>
      </c>
      <c r="C6885" s="221">
        <v>4110.0</v>
      </c>
    </row>
    <row r="6886">
      <c r="A6886" s="221">
        <v>9451.0</v>
      </c>
      <c r="B6886" s="221">
        <v>35.0</v>
      </c>
      <c r="C6886" s="221">
        <v>1341.0</v>
      </c>
    </row>
    <row r="6887">
      <c r="A6887" s="221">
        <v>9451.0</v>
      </c>
      <c r="B6887" s="221">
        <v>36.0</v>
      </c>
      <c r="C6887" s="221">
        <v>1619.0</v>
      </c>
    </row>
    <row r="6888">
      <c r="A6888" s="221">
        <v>9451.0</v>
      </c>
      <c r="B6888" s="221">
        <v>37.0</v>
      </c>
      <c r="C6888" s="221">
        <v>1.0</v>
      </c>
    </row>
    <row r="6889">
      <c r="A6889" s="221">
        <v>9451.0</v>
      </c>
      <c r="B6889" s="221">
        <v>38.0</v>
      </c>
      <c r="C6889" s="221">
        <v>8.0</v>
      </c>
    </row>
    <row r="6890">
      <c r="A6890" s="221">
        <v>9453.0</v>
      </c>
      <c r="B6890" s="221">
        <v>34.0</v>
      </c>
      <c r="C6890" s="221">
        <v>4110.0</v>
      </c>
    </row>
    <row r="6891">
      <c r="A6891" s="221">
        <v>9453.0</v>
      </c>
      <c r="B6891" s="221">
        <v>35.0</v>
      </c>
      <c r="C6891" s="221">
        <v>1341.0</v>
      </c>
    </row>
    <row r="6892">
      <c r="A6892" s="221">
        <v>9453.0</v>
      </c>
      <c r="B6892" s="221">
        <v>36.0</v>
      </c>
      <c r="C6892" s="221">
        <v>1619.0</v>
      </c>
    </row>
    <row r="6893">
      <c r="A6893" s="221">
        <v>9453.0</v>
      </c>
      <c r="B6893" s="221">
        <v>37.0</v>
      </c>
      <c r="C6893" s="221">
        <v>1.0</v>
      </c>
    </row>
    <row r="6894">
      <c r="A6894" s="221">
        <v>9453.0</v>
      </c>
      <c r="B6894" s="221">
        <v>38.0</v>
      </c>
      <c r="C6894" s="221">
        <v>8.0</v>
      </c>
    </row>
    <row r="6895">
      <c r="A6895" s="221">
        <v>9455.0</v>
      </c>
      <c r="B6895" s="221">
        <v>34.0</v>
      </c>
      <c r="C6895" s="221">
        <v>4110.0</v>
      </c>
    </row>
    <row r="6896">
      <c r="A6896" s="221">
        <v>9455.0</v>
      </c>
      <c r="B6896" s="221">
        <v>35.0</v>
      </c>
      <c r="C6896" s="221">
        <v>1341.0</v>
      </c>
    </row>
    <row r="6897">
      <c r="A6897" s="221">
        <v>9455.0</v>
      </c>
      <c r="B6897" s="221">
        <v>36.0</v>
      </c>
      <c r="C6897" s="221">
        <v>1619.0</v>
      </c>
    </row>
    <row r="6898">
      <c r="A6898" s="221">
        <v>9455.0</v>
      </c>
      <c r="B6898" s="221">
        <v>37.0</v>
      </c>
      <c r="C6898" s="221">
        <v>1.0</v>
      </c>
    </row>
    <row r="6899">
      <c r="A6899" s="221">
        <v>9455.0</v>
      </c>
      <c r="B6899" s="221">
        <v>38.0</v>
      </c>
      <c r="C6899" s="221">
        <v>8.0</v>
      </c>
    </row>
    <row r="6900">
      <c r="A6900" s="221">
        <v>9457.0</v>
      </c>
      <c r="B6900" s="221">
        <v>34.0</v>
      </c>
      <c r="C6900" s="221">
        <v>4110.0</v>
      </c>
    </row>
    <row r="6901">
      <c r="A6901" s="221">
        <v>9457.0</v>
      </c>
      <c r="B6901" s="221">
        <v>35.0</v>
      </c>
      <c r="C6901" s="221">
        <v>1341.0</v>
      </c>
    </row>
    <row r="6902">
      <c r="A6902" s="221">
        <v>9457.0</v>
      </c>
      <c r="B6902" s="221">
        <v>36.0</v>
      </c>
      <c r="C6902" s="221">
        <v>1619.0</v>
      </c>
    </row>
    <row r="6903">
      <c r="A6903" s="221">
        <v>9457.0</v>
      </c>
      <c r="B6903" s="221">
        <v>37.0</v>
      </c>
      <c r="C6903" s="221">
        <v>1.0</v>
      </c>
    </row>
    <row r="6904">
      <c r="A6904" s="221">
        <v>9457.0</v>
      </c>
      <c r="B6904" s="221">
        <v>38.0</v>
      </c>
      <c r="C6904" s="221">
        <v>8.0</v>
      </c>
    </row>
    <row r="6905">
      <c r="A6905" s="221">
        <v>9491.0</v>
      </c>
      <c r="B6905" s="221">
        <v>34.0</v>
      </c>
      <c r="C6905" s="221">
        <v>51246.0</v>
      </c>
    </row>
    <row r="6906">
      <c r="A6906" s="221">
        <v>9491.0</v>
      </c>
      <c r="B6906" s="221">
        <v>35.0</v>
      </c>
      <c r="C6906" s="221">
        <v>13146.0</v>
      </c>
    </row>
    <row r="6907">
      <c r="A6907" s="221">
        <v>9491.0</v>
      </c>
      <c r="B6907" s="221">
        <v>36.0</v>
      </c>
      <c r="C6907" s="221">
        <v>4386.0</v>
      </c>
    </row>
    <row r="6908">
      <c r="A6908" s="221">
        <v>9491.0</v>
      </c>
      <c r="B6908" s="221">
        <v>37.0</v>
      </c>
      <c r="C6908" s="221">
        <v>1192.0</v>
      </c>
    </row>
    <row r="6909">
      <c r="A6909" s="221">
        <v>9491.0</v>
      </c>
      <c r="B6909" s="221">
        <v>38.0</v>
      </c>
      <c r="C6909" s="221">
        <v>185.0</v>
      </c>
    </row>
    <row r="6910">
      <c r="A6910" s="221">
        <v>9491.0</v>
      </c>
      <c r="B6910" s="221">
        <v>39.0</v>
      </c>
      <c r="C6910" s="221">
        <v>9.0</v>
      </c>
    </row>
    <row r="6911">
      <c r="A6911" s="221">
        <v>9491.0</v>
      </c>
      <c r="B6911" s="221">
        <v>40.0</v>
      </c>
      <c r="C6911" s="221">
        <v>16.0</v>
      </c>
    </row>
    <row r="6912">
      <c r="A6912" s="221">
        <v>9493.0</v>
      </c>
      <c r="B6912" s="221">
        <v>34.0</v>
      </c>
      <c r="C6912" s="221">
        <v>51246.0</v>
      </c>
    </row>
    <row r="6913">
      <c r="A6913" s="221">
        <v>9493.0</v>
      </c>
      <c r="B6913" s="221">
        <v>35.0</v>
      </c>
      <c r="C6913" s="221">
        <v>13146.0</v>
      </c>
    </row>
    <row r="6914">
      <c r="A6914" s="221">
        <v>9493.0</v>
      </c>
      <c r="B6914" s="221">
        <v>36.0</v>
      </c>
      <c r="C6914" s="221">
        <v>4386.0</v>
      </c>
    </row>
    <row r="6915">
      <c r="A6915" s="221">
        <v>9493.0</v>
      </c>
      <c r="B6915" s="221">
        <v>37.0</v>
      </c>
      <c r="C6915" s="221">
        <v>1192.0</v>
      </c>
    </row>
    <row r="6916">
      <c r="A6916" s="221">
        <v>9493.0</v>
      </c>
      <c r="B6916" s="221">
        <v>38.0</v>
      </c>
      <c r="C6916" s="221">
        <v>185.0</v>
      </c>
    </row>
    <row r="6917">
      <c r="A6917" s="221">
        <v>9493.0</v>
      </c>
      <c r="B6917" s="221">
        <v>39.0</v>
      </c>
      <c r="C6917" s="221">
        <v>9.0</v>
      </c>
    </row>
    <row r="6918">
      <c r="A6918" s="221">
        <v>9493.0</v>
      </c>
      <c r="B6918" s="221">
        <v>40.0</v>
      </c>
      <c r="C6918" s="221">
        <v>16.0</v>
      </c>
    </row>
    <row r="6919">
      <c r="A6919" s="221">
        <v>9495.0</v>
      </c>
      <c r="B6919" s="221">
        <v>34.0</v>
      </c>
      <c r="C6919" s="221">
        <v>51246.0</v>
      </c>
    </row>
    <row r="6920">
      <c r="A6920" s="221">
        <v>9495.0</v>
      </c>
      <c r="B6920" s="221">
        <v>35.0</v>
      </c>
      <c r="C6920" s="221">
        <v>13146.0</v>
      </c>
    </row>
    <row r="6921">
      <c r="A6921" s="221">
        <v>9495.0</v>
      </c>
      <c r="B6921" s="221">
        <v>36.0</v>
      </c>
      <c r="C6921" s="221">
        <v>4386.0</v>
      </c>
    </row>
    <row r="6922">
      <c r="A6922" s="221">
        <v>9495.0</v>
      </c>
      <c r="B6922" s="221">
        <v>37.0</v>
      </c>
      <c r="C6922" s="221">
        <v>1192.0</v>
      </c>
    </row>
    <row r="6923">
      <c r="A6923" s="221">
        <v>9495.0</v>
      </c>
      <c r="B6923" s="221">
        <v>38.0</v>
      </c>
      <c r="C6923" s="221">
        <v>185.0</v>
      </c>
    </row>
    <row r="6924">
      <c r="A6924" s="221">
        <v>9495.0</v>
      </c>
      <c r="B6924" s="221">
        <v>39.0</v>
      </c>
      <c r="C6924" s="221">
        <v>9.0</v>
      </c>
    </row>
    <row r="6925">
      <c r="A6925" s="221">
        <v>9495.0</v>
      </c>
      <c r="B6925" s="221">
        <v>40.0</v>
      </c>
      <c r="C6925" s="221">
        <v>16.0</v>
      </c>
    </row>
    <row r="6926">
      <c r="A6926" s="221">
        <v>9497.0</v>
      </c>
      <c r="B6926" s="221">
        <v>34.0</v>
      </c>
      <c r="C6926" s="221">
        <v>51246.0</v>
      </c>
    </row>
    <row r="6927">
      <c r="A6927" s="221">
        <v>9497.0</v>
      </c>
      <c r="B6927" s="221">
        <v>35.0</v>
      </c>
      <c r="C6927" s="221">
        <v>13146.0</v>
      </c>
    </row>
    <row r="6928">
      <c r="A6928" s="221">
        <v>9497.0</v>
      </c>
      <c r="B6928" s="221">
        <v>36.0</v>
      </c>
      <c r="C6928" s="221">
        <v>4386.0</v>
      </c>
    </row>
    <row r="6929">
      <c r="A6929" s="221">
        <v>9497.0</v>
      </c>
      <c r="B6929" s="221">
        <v>37.0</v>
      </c>
      <c r="C6929" s="221">
        <v>1192.0</v>
      </c>
    </row>
    <row r="6930">
      <c r="A6930" s="221">
        <v>9497.0</v>
      </c>
      <c r="B6930" s="221">
        <v>38.0</v>
      </c>
      <c r="C6930" s="221">
        <v>185.0</v>
      </c>
    </row>
    <row r="6931">
      <c r="A6931" s="221">
        <v>9497.0</v>
      </c>
      <c r="B6931" s="221">
        <v>39.0</v>
      </c>
      <c r="C6931" s="221">
        <v>9.0</v>
      </c>
    </row>
    <row r="6932">
      <c r="A6932" s="221">
        <v>9497.0</v>
      </c>
      <c r="B6932" s="221">
        <v>40.0</v>
      </c>
      <c r="C6932" s="221">
        <v>16.0</v>
      </c>
    </row>
    <row r="6933">
      <c r="A6933" s="221">
        <v>9518.0</v>
      </c>
      <c r="B6933" s="221">
        <v>36.0</v>
      </c>
      <c r="C6933" s="221">
        <v>15.0</v>
      </c>
    </row>
    <row r="6934">
      <c r="A6934" s="221">
        <v>9518.0</v>
      </c>
      <c r="B6934" s="221">
        <v>37.0</v>
      </c>
      <c r="C6934" s="221">
        <v>35.0</v>
      </c>
    </row>
    <row r="6935">
      <c r="A6935" s="221">
        <v>9519.0</v>
      </c>
      <c r="B6935" s="221">
        <v>36.0</v>
      </c>
      <c r="C6935" s="221">
        <v>15.0</v>
      </c>
    </row>
    <row r="6936">
      <c r="A6936" s="221">
        <v>9519.0</v>
      </c>
      <c r="B6936" s="221">
        <v>37.0</v>
      </c>
      <c r="C6936" s="221">
        <v>35.0</v>
      </c>
    </row>
    <row r="6937">
      <c r="A6937" s="221">
        <v>9520.0</v>
      </c>
      <c r="B6937" s="221">
        <v>36.0</v>
      </c>
      <c r="C6937" s="221">
        <v>15.0</v>
      </c>
    </row>
    <row r="6938">
      <c r="A6938" s="221">
        <v>9520.0</v>
      </c>
      <c r="B6938" s="221">
        <v>37.0</v>
      </c>
      <c r="C6938" s="221">
        <v>35.0</v>
      </c>
    </row>
    <row r="6939">
      <c r="A6939" s="221">
        <v>9521.0</v>
      </c>
      <c r="B6939" s="221">
        <v>37.0</v>
      </c>
      <c r="C6939" s="221">
        <v>28.0</v>
      </c>
    </row>
    <row r="6940">
      <c r="A6940" s="221">
        <v>9521.0</v>
      </c>
      <c r="B6940" s="221">
        <v>38.0</v>
      </c>
      <c r="C6940" s="221">
        <v>22.0</v>
      </c>
    </row>
    <row r="6941">
      <c r="A6941" s="221">
        <v>9522.0</v>
      </c>
      <c r="B6941" s="221">
        <v>36.0</v>
      </c>
      <c r="C6941" s="221">
        <v>15.0</v>
      </c>
    </row>
    <row r="6942">
      <c r="A6942" s="221">
        <v>9522.0</v>
      </c>
      <c r="B6942" s="221">
        <v>37.0</v>
      </c>
      <c r="C6942" s="221">
        <v>35.0</v>
      </c>
    </row>
    <row r="6943">
      <c r="A6943" s="221">
        <v>9556.0</v>
      </c>
      <c r="B6943" s="221">
        <v>37.0</v>
      </c>
      <c r="C6943" s="221">
        <v>23.0</v>
      </c>
    </row>
    <row r="6944">
      <c r="A6944" s="221">
        <v>9556.0</v>
      </c>
      <c r="B6944" s="221">
        <v>38.0</v>
      </c>
      <c r="C6944" s="221">
        <v>2.0</v>
      </c>
    </row>
    <row r="6945">
      <c r="A6945" s="221">
        <v>9562.0</v>
      </c>
      <c r="B6945" s="221">
        <v>36.0</v>
      </c>
      <c r="C6945" s="221">
        <v>12.0</v>
      </c>
    </row>
    <row r="6946">
      <c r="A6946" s="221">
        <v>9562.0</v>
      </c>
      <c r="B6946" s="221">
        <v>37.0</v>
      </c>
      <c r="C6946" s="221">
        <v>12.0</v>
      </c>
    </row>
    <row r="6947">
      <c r="A6947" s="221">
        <v>9566.0</v>
      </c>
      <c r="B6947" s="221">
        <v>36.0</v>
      </c>
      <c r="C6947" s="221">
        <v>12.0</v>
      </c>
    </row>
    <row r="6948">
      <c r="A6948" s="221">
        <v>9566.0</v>
      </c>
      <c r="B6948" s="221">
        <v>37.0</v>
      </c>
      <c r="C6948" s="221">
        <v>12.0</v>
      </c>
    </row>
    <row r="6949">
      <c r="A6949" s="221">
        <v>9568.0</v>
      </c>
      <c r="B6949" s="221">
        <v>37.0</v>
      </c>
      <c r="C6949" s="221">
        <v>23.0</v>
      </c>
    </row>
    <row r="6950">
      <c r="A6950" s="221">
        <v>9568.0</v>
      </c>
      <c r="B6950" s="221">
        <v>38.0</v>
      </c>
      <c r="C6950" s="221">
        <v>2.0</v>
      </c>
    </row>
    <row r="6951">
      <c r="A6951" s="221">
        <v>9570.0</v>
      </c>
      <c r="B6951" s="221">
        <v>36.0</v>
      </c>
      <c r="C6951" s="221">
        <v>12.0</v>
      </c>
    </row>
    <row r="6952">
      <c r="A6952" s="221">
        <v>9570.0</v>
      </c>
      <c r="B6952" s="221">
        <v>37.0</v>
      </c>
      <c r="C6952" s="221">
        <v>12.0</v>
      </c>
    </row>
    <row r="6953">
      <c r="A6953" s="221">
        <v>9574.0</v>
      </c>
      <c r="B6953" s="221">
        <v>36.0</v>
      </c>
      <c r="C6953" s="221">
        <v>12.0</v>
      </c>
    </row>
    <row r="6954">
      <c r="A6954" s="221">
        <v>9574.0</v>
      </c>
      <c r="B6954" s="221">
        <v>37.0</v>
      </c>
      <c r="C6954" s="221">
        <v>12.0</v>
      </c>
    </row>
    <row r="6955">
      <c r="A6955" s="221">
        <v>9580.0</v>
      </c>
      <c r="B6955" s="221">
        <v>36.0</v>
      </c>
      <c r="C6955" s="221">
        <v>92.0</v>
      </c>
    </row>
    <row r="6956">
      <c r="A6956" s="221">
        <v>9580.0</v>
      </c>
      <c r="B6956" s="221">
        <v>37.0</v>
      </c>
      <c r="C6956" s="221">
        <v>8.0</v>
      </c>
    </row>
    <row r="6957">
      <c r="A6957" s="221">
        <v>9582.0</v>
      </c>
      <c r="B6957" s="221">
        <v>37.0</v>
      </c>
      <c r="C6957" s="221">
        <v>23.0</v>
      </c>
    </row>
    <row r="6958">
      <c r="A6958" s="221">
        <v>9582.0</v>
      </c>
      <c r="B6958" s="221">
        <v>38.0</v>
      </c>
      <c r="C6958" s="221">
        <v>2.0</v>
      </c>
    </row>
    <row r="6959">
      <c r="A6959" s="221">
        <v>9608.0</v>
      </c>
      <c r="B6959" s="221">
        <v>34.0</v>
      </c>
      <c r="C6959" s="221">
        <v>168.0</v>
      </c>
    </row>
    <row r="6960">
      <c r="A6960" s="221">
        <v>9608.0</v>
      </c>
      <c r="B6960" s="221">
        <v>36.0</v>
      </c>
      <c r="C6960" s="221">
        <v>135.0</v>
      </c>
    </row>
    <row r="6961">
      <c r="A6961" s="221">
        <v>9608.0</v>
      </c>
      <c r="B6961" s="221">
        <v>37.0</v>
      </c>
      <c r="C6961" s="221">
        <v>1.0</v>
      </c>
    </row>
    <row r="6962">
      <c r="A6962" s="221">
        <v>9608.0</v>
      </c>
      <c r="B6962" s="221">
        <v>38.0</v>
      </c>
      <c r="C6962" s="221">
        <v>2.0</v>
      </c>
    </row>
    <row r="6963">
      <c r="A6963" s="221">
        <v>9622.0</v>
      </c>
      <c r="B6963" s="221">
        <v>34.0</v>
      </c>
      <c r="C6963" s="221">
        <v>50.0</v>
      </c>
    </row>
    <row r="6964">
      <c r="A6964" s="221">
        <v>9622.0</v>
      </c>
      <c r="B6964" s="221">
        <v>35.0</v>
      </c>
      <c r="C6964" s="221">
        <v>128.0</v>
      </c>
    </row>
    <row r="6965">
      <c r="A6965" s="221">
        <v>9622.0</v>
      </c>
      <c r="B6965" s="221">
        <v>36.0</v>
      </c>
      <c r="C6965" s="221">
        <v>400.0</v>
      </c>
    </row>
    <row r="6966">
      <c r="A6966" s="221">
        <v>9622.0</v>
      </c>
      <c r="B6966" s="221">
        <v>37.0</v>
      </c>
      <c r="C6966" s="221">
        <v>150.0</v>
      </c>
    </row>
    <row r="6967">
      <c r="A6967" s="221">
        <v>9622.0</v>
      </c>
      <c r="B6967" s="221">
        <v>38.0</v>
      </c>
      <c r="C6967" s="221">
        <v>8.0</v>
      </c>
    </row>
    <row r="6968">
      <c r="A6968" s="221">
        <v>9622.0</v>
      </c>
      <c r="B6968" s="221">
        <v>40.0</v>
      </c>
      <c r="C6968" s="221">
        <v>1.0</v>
      </c>
    </row>
    <row r="6969">
      <c r="A6969" s="221">
        <v>9632.0</v>
      </c>
      <c r="B6969" s="221">
        <v>34.0</v>
      </c>
      <c r="C6969" s="221">
        <v>75.0</v>
      </c>
    </row>
    <row r="6970">
      <c r="A6970" s="221">
        <v>9632.0</v>
      </c>
      <c r="B6970" s="221">
        <v>35.0</v>
      </c>
      <c r="C6970" s="221">
        <v>200.0</v>
      </c>
    </row>
    <row r="6971">
      <c r="A6971" s="221">
        <v>9632.0</v>
      </c>
      <c r="B6971" s="221">
        <v>36.0</v>
      </c>
      <c r="C6971" s="221">
        <v>500.0</v>
      </c>
    </row>
    <row r="6972">
      <c r="A6972" s="221">
        <v>9632.0</v>
      </c>
      <c r="B6972" s="221">
        <v>37.0</v>
      </c>
      <c r="C6972" s="221">
        <v>250.0</v>
      </c>
    </row>
    <row r="6973">
      <c r="A6973" s="221">
        <v>9632.0</v>
      </c>
      <c r="B6973" s="221">
        <v>38.0</v>
      </c>
      <c r="C6973" s="221">
        <v>10.0</v>
      </c>
    </row>
    <row r="6974">
      <c r="A6974" s="221">
        <v>9632.0</v>
      </c>
      <c r="B6974" s="221">
        <v>40.0</v>
      </c>
      <c r="C6974" s="221">
        <v>1.0</v>
      </c>
    </row>
    <row r="6975">
      <c r="A6975" s="221">
        <v>9646.0</v>
      </c>
      <c r="B6975" s="221">
        <v>34.0</v>
      </c>
      <c r="C6975" s="221">
        <v>50.0</v>
      </c>
    </row>
    <row r="6976">
      <c r="A6976" s="221">
        <v>9646.0</v>
      </c>
      <c r="B6976" s="221">
        <v>35.0</v>
      </c>
      <c r="C6976" s="221">
        <v>128.0</v>
      </c>
    </row>
    <row r="6977">
      <c r="A6977" s="221">
        <v>9646.0</v>
      </c>
      <c r="B6977" s="221">
        <v>36.0</v>
      </c>
      <c r="C6977" s="221">
        <v>400.0</v>
      </c>
    </row>
    <row r="6978">
      <c r="A6978" s="221">
        <v>9646.0</v>
      </c>
      <c r="B6978" s="221">
        <v>37.0</v>
      </c>
      <c r="C6978" s="221">
        <v>150.0</v>
      </c>
    </row>
    <row r="6979">
      <c r="A6979" s="221">
        <v>9646.0</v>
      </c>
      <c r="B6979" s="221">
        <v>38.0</v>
      </c>
      <c r="C6979" s="221">
        <v>8.0</v>
      </c>
    </row>
    <row r="6980">
      <c r="A6980" s="221">
        <v>9646.0</v>
      </c>
      <c r="B6980" s="221">
        <v>40.0</v>
      </c>
      <c r="C6980" s="221">
        <v>1.0</v>
      </c>
    </row>
    <row r="6981">
      <c r="A6981" s="221">
        <v>9660.0</v>
      </c>
      <c r="B6981" s="221">
        <v>34.0</v>
      </c>
      <c r="C6981" s="221">
        <v>50.0</v>
      </c>
    </row>
    <row r="6982">
      <c r="A6982" s="221">
        <v>9660.0</v>
      </c>
      <c r="B6982" s="221">
        <v>35.0</v>
      </c>
      <c r="C6982" s="221">
        <v>128.0</v>
      </c>
    </row>
    <row r="6983">
      <c r="A6983" s="221">
        <v>9660.0</v>
      </c>
      <c r="B6983" s="221">
        <v>36.0</v>
      </c>
      <c r="C6983" s="221">
        <v>400.0</v>
      </c>
    </row>
    <row r="6984">
      <c r="A6984" s="221">
        <v>9660.0</v>
      </c>
      <c r="B6984" s="221">
        <v>37.0</v>
      </c>
      <c r="C6984" s="221">
        <v>150.0</v>
      </c>
    </row>
    <row r="6985">
      <c r="A6985" s="221">
        <v>9660.0</v>
      </c>
      <c r="B6985" s="221">
        <v>38.0</v>
      </c>
      <c r="C6985" s="221">
        <v>8.0</v>
      </c>
    </row>
    <row r="6986">
      <c r="A6986" s="221">
        <v>9660.0</v>
      </c>
      <c r="B6986" s="221">
        <v>40.0</v>
      </c>
      <c r="C6986" s="221">
        <v>1.0</v>
      </c>
    </row>
    <row r="6987">
      <c r="A6987" s="221">
        <v>9668.0</v>
      </c>
      <c r="B6987" s="221">
        <v>34.0</v>
      </c>
      <c r="C6987" s="221">
        <v>1076.0</v>
      </c>
    </row>
    <row r="6988">
      <c r="A6988" s="221">
        <v>9668.0</v>
      </c>
      <c r="B6988" s="221">
        <v>35.0</v>
      </c>
      <c r="C6988" s="221">
        <v>945.0</v>
      </c>
    </row>
    <row r="6989">
      <c r="A6989" s="221">
        <v>9668.0</v>
      </c>
      <c r="B6989" s="221">
        <v>36.0</v>
      </c>
      <c r="C6989" s="221">
        <v>871.0</v>
      </c>
    </row>
    <row r="6990">
      <c r="A6990" s="221">
        <v>9668.0</v>
      </c>
      <c r="B6990" s="221">
        <v>37.0</v>
      </c>
      <c r="C6990" s="221">
        <v>848.0</v>
      </c>
    </row>
    <row r="6991">
      <c r="A6991" s="221">
        <v>9668.0</v>
      </c>
      <c r="B6991" s="221">
        <v>38.0</v>
      </c>
      <c r="C6991" s="221">
        <v>1010.0</v>
      </c>
    </row>
    <row r="6992">
      <c r="A6992" s="221">
        <v>9668.0</v>
      </c>
      <c r="B6992" s="221">
        <v>39.0</v>
      </c>
      <c r="C6992" s="221">
        <v>52.0</v>
      </c>
    </row>
    <row r="6993">
      <c r="A6993" s="221">
        <v>9670.0</v>
      </c>
      <c r="B6993" s="221">
        <v>34.0</v>
      </c>
      <c r="C6993" s="221">
        <v>182.0</v>
      </c>
    </row>
    <row r="6994">
      <c r="A6994" s="221">
        <v>9670.0</v>
      </c>
      <c r="B6994" s="221">
        <v>35.0</v>
      </c>
      <c r="C6994" s="221">
        <v>262.0</v>
      </c>
    </row>
    <row r="6995">
      <c r="A6995" s="221">
        <v>9670.0</v>
      </c>
      <c r="B6995" s="221">
        <v>36.0</v>
      </c>
      <c r="C6995" s="221">
        <v>25.0</v>
      </c>
    </row>
    <row r="6996">
      <c r="A6996" s="221">
        <v>9670.0</v>
      </c>
      <c r="B6996" s="221">
        <v>37.0</v>
      </c>
      <c r="C6996" s="221">
        <v>88.0</v>
      </c>
    </row>
    <row r="6997">
      <c r="A6997" s="221">
        <v>9670.0</v>
      </c>
      <c r="B6997" s="221">
        <v>39.0</v>
      </c>
      <c r="C6997" s="221">
        <v>2.0</v>
      </c>
    </row>
    <row r="6998">
      <c r="A6998" s="221">
        <v>9678.0</v>
      </c>
      <c r="B6998" s="221">
        <v>34.0</v>
      </c>
      <c r="C6998" s="221">
        <v>1076.0</v>
      </c>
    </row>
    <row r="6999">
      <c r="A6999" s="221">
        <v>9678.0</v>
      </c>
      <c r="B6999" s="221">
        <v>35.0</v>
      </c>
      <c r="C6999" s="221">
        <v>945.0</v>
      </c>
    </row>
    <row r="7000">
      <c r="A7000" s="221">
        <v>9678.0</v>
      </c>
      <c r="B7000" s="221">
        <v>36.0</v>
      </c>
      <c r="C7000" s="221">
        <v>871.0</v>
      </c>
    </row>
    <row r="7001">
      <c r="A7001" s="221">
        <v>9678.0</v>
      </c>
      <c r="B7001" s="221">
        <v>37.0</v>
      </c>
      <c r="C7001" s="221">
        <v>848.0</v>
      </c>
    </row>
    <row r="7002">
      <c r="A7002" s="221">
        <v>9678.0</v>
      </c>
      <c r="B7002" s="221">
        <v>38.0</v>
      </c>
      <c r="C7002" s="221">
        <v>1010.0</v>
      </c>
    </row>
    <row r="7003">
      <c r="A7003" s="221">
        <v>9678.0</v>
      </c>
      <c r="B7003" s="221">
        <v>39.0</v>
      </c>
      <c r="C7003" s="221">
        <v>52.0</v>
      </c>
    </row>
    <row r="7004">
      <c r="A7004" s="221">
        <v>9680.0</v>
      </c>
      <c r="B7004" s="221">
        <v>35.0</v>
      </c>
      <c r="C7004" s="221">
        <v>84.0</v>
      </c>
    </row>
    <row r="7005">
      <c r="A7005" s="221">
        <v>9680.0</v>
      </c>
      <c r="B7005" s="221">
        <v>36.0</v>
      </c>
      <c r="C7005" s="221">
        <v>515.0</v>
      </c>
    </row>
    <row r="7006">
      <c r="A7006" s="221">
        <v>9680.0</v>
      </c>
      <c r="B7006" s="221">
        <v>38.0</v>
      </c>
      <c r="C7006" s="221">
        <v>1.0</v>
      </c>
    </row>
    <row r="7007">
      <c r="A7007" s="221">
        <v>9680.0</v>
      </c>
      <c r="B7007" s="221">
        <v>39.0</v>
      </c>
      <c r="C7007" s="221">
        <v>1.0</v>
      </c>
    </row>
    <row r="7008">
      <c r="A7008" s="221">
        <v>9702.0</v>
      </c>
      <c r="B7008" s="221">
        <v>35.0</v>
      </c>
      <c r="C7008" s="221">
        <v>42.0</v>
      </c>
    </row>
    <row r="7009">
      <c r="A7009" s="221">
        <v>9702.0</v>
      </c>
      <c r="B7009" s="221">
        <v>36.0</v>
      </c>
      <c r="C7009" s="221">
        <v>257.0</v>
      </c>
    </row>
    <row r="7010">
      <c r="A7010" s="221">
        <v>9706.0</v>
      </c>
      <c r="B7010" s="221">
        <v>35.0</v>
      </c>
      <c r="C7010" s="221">
        <v>42.0</v>
      </c>
    </row>
    <row r="7011">
      <c r="A7011" s="221">
        <v>9706.0</v>
      </c>
      <c r="B7011" s="221">
        <v>36.0</v>
      </c>
      <c r="C7011" s="221">
        <v>257.0</v>
      </c>
    </row>
    <row r="7012">
      <c r="A7012" s="221">
        <v>9728.0</v>
      </c>
      <c r="B7012" s="221">
        <v>34.0</v>
      </c>
      <c r="C7012" s="221">
        <v>1076.0</v>
      </c>
    </row>
    <row r="7013">
      <c r="A7013" s="221">
        <v>9728.0</v>
      </c>
      <c r="B7013" s="221">
        <v>35.0</v>
      </c>
      <c r="C7013" s="221">
        <v>945.0</v>
      </c>
    </row>
    <row r="7014">
      <c r="A7014" s="221">
        <v>9728.0</v>
      </c>
      <c r="B7014" s="221">
        <v>36.0</v>
      </c>
      <c r="C7014" s="221">
        <v>871.0</v>
      </c>
    </row>
    <row r="7015">
      <c r="A7015" s="221">
        <v>9728.0</v>
      </c>
      <c r="B7015" s="221">
        <v>37.0</v>
      </c>
      <c r="C7015" s="221">
        <v>848.0</v>
      </c>
    </row>
    <row r="7016">
      <c r="A7016" s="221">
        <v>9728.0</v>
      </c>
      <c r="B7016" s="221">
        <v>38.0</v>
      </c>
      <c r="C7016" s="221">
        <v>1010.0</v>
      </c>
    </row>
    <row r="7017">
      <c r="A7017" s="221">
        <v>9728.0</v>
      </c>
      <c r="B7017" s="221">
        <v>39.0</v>
      </c>
      <c r="C7017" s="221">
        <v>52.0</v>
      </c>
    </row>
    <row r="7018">
      <c r="A7018" s="221">
        <v>9734.0</v>
      </c>
      <c r="B7018" s="221">
        <v>34.0</v>
      </c>
      <c r="C7018" s="221">
        <v>1076.0</v>
      </c>
    </row>
    <row r="7019">
      <c r="A7019" s="221">
        <v>9734.0</v>
      </c>
      <c r="B7019" s="221">
        <v>35.0</v>
      </c>
      <c r="C7019" s="221">
        <v>945.0</v>
      </c>
    </row>
    <row r="7020">
      <c r="A7020" s="221">
        <v>9734.0</v>
      </c>
      <c r="B7020" s="221">
        <v>36.0</v>
      </c>
      <c r="C7020" s="221">
        <v>871.0</v>
      </c>
    </row>
    <row r="7021">
      <c r="A7021" s="221">
        <v>9734.0</v>
      </c>
      <c r="B7021" s="221">
        <v>37.0</v>
      </c>
      <c r="C7021" s="221">
        <v>848.0</v>
      </c>
    </row>
    <row r="7022">
      <c r="A7022" s="221">
        <v>9734.0</v>
      </c>
      <c r="B7022" s="221">
        <v>38.0</v>
      </c>
      <c r="C7022" s="221">
        <v>1010.0</v>
      </c>
    </row>
    <row r="7023">
      <c r="A7023" s="221">
        <v>9734.0</v>
      </c>
      <c r="B7023" s="221">
        <v>39.0</v>
      </c>
      <c r="C7023" s="221">
        <v>52.0</v>
      </c>
    </row>
    <row r="7024">
      <c r="A7024" s="221">
        <v>9744.0</v>
      </c>
      <c r="B7024" s="221">
        <v>34.0</v>
      </c>
      <c r="C7024" s="221">
        <v>220.0</v>
      </c>
    </row>
    <row r="7025">
      <c r="A7025" s="221">
        <v>9744.0</v>
      </c>
      <c r="B7025" s="221">
        <v>35.0</v>
      </c>
      <c r="C7025" s="221">
        <v>297.0</v>
      </c>
    </row>
    <row r="7026">
      <c r="A7026" s="221">
        <v>9744.0</v>
      </c>
      <c r="B7026" s="221">
        <v>36.0</v>
      </c>
      <c r="C7026" s="221">
        <v>38.0</v>
      </c>
    </row>
    <row r="7027">
      <c r="A7027" s="221">
        <v>9744.0</v>
      </c>
      <c r="B7027" s="221">
        <v>37.0</v>
      </c>
      <c r="C7027" s="221">
        <v>34.0</v>
      </c>
    </row>
    <row r="7028">
      <c r="A7028" s="221">
        <v>9744.0</v>
      </c>
      <c r="B7028" s="221">
        <v>39.0</v>
      </c>
      <c r="C7028" s="221">
        <v>1.0</v>
      </c>
    </row>
    <row r="7029">
      <c r="A7029" s="221">
        <v>9744.0</v>
      </c>
      <c r="B7029" s="221">
        <v>40.0</v>
      </c>
      <c r="C7029" s="221">
        <v>1.0</v>
      </c>
    </row>
    <row r="7030">
      <c r="A7030" s="221">
        <v>9750.0</v>
      </c>
      <c r="B7030" s="221">
        <v>35.0</v>
      </c>
      <c r="C7030" s="221">
        <v>42.0</v>
      </c>
    </row>
    <row r="7031">
      <c r="A7031" s="221">
        <v>9750.0</v>
      </c>
      <c r="B7031" s="221">
        <v>36.0</v>
      </c>
      <c r="C7031" s="221">
        <v>257.0</v>
      </c>
    </row>
    <row r="7032">
      <c r="A7032" s="221">
        <v>9762.0</v>
      </c>
      <c r="B7032" s="221">
        <v>34.0</v>
      </c>
      <c r="C7032" s="221">
        <v>1076.0</v>
      </c>
    </row>
    <row r="7033">
      <c r="A7033" s="221">
        <v>9762.0</v>
      </c>
      <c r="B7033" s="221">
        <v>35.0</v>
      </c>
      <c r="C7033" s="221">
        <v>945.0</v>
      </c>
    </row>
    <row r="7034">
      <c r="A7034" s="221">
        <v>9762.0</v>
      </c>
      <c r="B7034" s="221">
        <v>36.0</v>
      </c>
      <c r="C7034" s="221">
        <v>871.0</v>
      </c>
    </row>
    <row r="7035">
      <c r="A7035" s="221">
        <v>9762.0</v>
      </c>
      <c r="B7035" s="221">
        <v>37.0</v>
      </c>
      <c r="C7035" s="221">
        <v>848.0</v>
      </c>
    </row>
    <row r="7036">
      <c r="A7036" s="221">
        <v>9762.0</v>
      </c>
      <c r="B7036" s="221">
        <v>38.0</v>
      </c>
      <c r="C7036" s="221">
        <v>1010.0</v>
      </c>
    </row>
    <row r="7037">
      <c r="A7037" s="221">
        <v>9762.0</v>
      </c>
      <c r="B7037" s="221">
        <v>39.0</v>
      </c>
      <c r="C7037" s="221">
        <v>52.0</v>
      </c>
    </row>
    <row r="7038">
      <c r="A7038" s="221">
        <v>9772.0</v>
      </c>
      <c r="B7038" s="221">
        <v>34.0</v>
      </c>
      <c r="C7038" s="221">
        <v>1076.0</v>
      </c>
    </row>
    <row r="7039">
      <c r="A7039" s="221">
        <v>9772.0</v>
      </c>
      <c r="B7039" s="221">
        <v>35.0</v>
      </c>
      <c r="C7039" s="221">
        <v>945.0</v>
      </c>
    </row>
    <row r="7040">
      <c r="A7040" s="221">
        <v>9772.0</v>
      </c>
      <c r="B7040" s="221">
        <v>36.0</v>
      </c>
      <c r="C7040" s="221">
        <v>871.0</v>
      </c>
    </row>
    <row r="7041">
      <c r="A7041" s="221">
        <v>9772.0</v>
      </c>
      <c r="B7041" s="221">
        <v>37.0</v>
      </c>
      <c r="C7041" s="221">
        <v>848.0</v>
      </c>
    </row>
    <row r="7042">
      <c r="A7042" s="221">
        <v>9772.0</v>
      </c>
      <c r="B7042" s="221">
        <v>38.0</v>
      </c>
      <c r="C7042" s="221">
        <v>1010.0</v>
      </c>
    </row>
    <row r="7043">
      <c r="A7043" s="221">
        <v>9772.0</v>
      </c>
      <c r="B7043" s="221">
        <v>39.0</v>
      </c>
      <c r="C7043" s="221">
        <v>52.0</v>
      </c>
    </row>
    <row r="7044">
      <c r="A7044" s="221">
        <v>9784.0</v>
      </c>
      <c r="B7044" s="221">
        <v>34.0</v>
      </c>
      <c r="C7044" s="221">
        <v>142.0</v>
      </c>
    </row>
    <row r="7045">
      <c r="A7045" s="221">
        <v>9784.0</v>
      </c>
      <c r="B7045" s="221">
        <v>35.0</v>
      </c>
      <c r="C7045" s="221">
        <v>272.0</v>
      </c>
    </row>
    <row r="7046">
      <c r="A7046" s="221">
        <v>9784.0</v>
      </c>
      <c r="B7046" s="221">
        <v>36.0</v>
      </c>
      <c r="C7046" s="221">
        <v>75.0</v>
      </c>
    </row>
    <row r="7047">
      <c r="A7047" s="221">
        <v>9784.0</v>
      </c>
      <c r="B7047" s="221">
        <v>37.0</v>
      </c>
      <c r="C7047" s="221">
        <v>110.0</v>
      </c>
    </row>
    <row r="7048">
      <c r="A7048" s="221">
        <v>9784.0</v>
      </c>
      <c r="B7048" s="221">
        <v>38.0</v>
      </c>
      <c r="C7048" s="221">
        <v>1.0</v>
      </c>
    </row>
    <row r="7049">
      <c r="A7049" s="221">
        <v>9790.0</v>
      </c>
      <c r="B7049" s="221">
        <v>35.0</v>
      </c>
      <c r="C7049" s="221">
        <v>42.0</v>
      </c>
    </row>
    <row r="7050">
      <c r="A7050" s="221">
        <v>9790.0</v>
      </c>
      <c r="B7050" s="221">
        <v>36.0</v>
      </c>
      <c r="C7050" s="221">
        <v>257.0</v>
      </c>
    </row>
    <row r="7051">
      <c r="A7051" s="221">
        <v>9800.0</v>
      </c>
      <c r="B7051" s="221">
        <v>34.0</v>
      </c>
      <c r="C7051" s="221">
        <v>1076.0</v>
      </c>
    </row>
    <row r="7052">
      <c r="A7052" s="221">
        <v>9800.0</v>
      </c>
      <c r="B7052" s="221">
        <v>35.0</v>
      </c>
      <c r="C7052" s="221">
        <v>945.0</v>
      </c>
    </row>
    <row r="7053">
      <c r="A7053" s="221">
        <v>9800.0</v>
      </c>
      <c r="B7053" s="221">
        <v>36.0</v>
      </c>
      <c r="C7053" s="221">
        <v>871.0</v>
      </c>
    </row>
    <row r="7054">
      <c r="A7054" s="221">
        <v>9800.0</v>
      </c>
      <c r="B7054" s="221">
        <v>37.0</v>
      </c>
      <c r="C7054" s="221">
        <v>848.0</v>
      </c>
    </row>
    <row r="7055">
      <c r="A7055" s="221">
        <v>9800.0</v>
      </c>
      <c r="B7055" s="221">
        <v>38.0</v>
      </c>
      <c r="C7055" s="221">
        <v>1010.0</v>
      </c>
    </row>
    <row r="7056">
      <c r="A7056" s="221">
        <v>9800.0</v>
      </c>
      <c r="B7056" s="221">
        <v>39.0</v>
      </c>
      <c r="C7056" s="221">
        <v>52.0</v>
      </c>
    </row>
    <row r="7057">
      <c r="A7057" s="221">
        <v>9808.0</v>
      </c>
      <c r="B7057" s="221">
        <v>34.0</v>
      </c>
      <c r="C7057" s="221">
        <v>1076.0</v>
      </c>
    </row>
    <row r="7058">
      <c r="A7058" s="221">
        <v>9808.0</v>
      </c>
      <c r="B7058" s="221">
        <v>35.0</v>
      </c>
      <c r="C7058" s="221">
        <v>945.0</v>
      </c>
    </row>
    <row r="7059">
      <c r="A7059" s="221">
        <v>9808.0</v>
      </c>
      <c r="B7059" s="221">
        <v>36.0</v>
      </c>
      <c r="C7059" s="221">
        <v>871.0</v>
      </c>
    </row>
    <row r="7060">
      <c r="A7060" s="221">
        <v>9808.0</v>
      </c>
      <c r="B7060" s="221">
        <v>37.0</v>
      </c>
      <c r="C7060" s="221">
        <v>848.0</v>
      </c>
    </row>
    <row r="7061">
      <c r="A7061" s="221">
        <v>9808.0</v>
      </c>
      <c r="B7061" s="221">
        <v>38.0</v>
      </c>
      <c r="C7061" s="221">
        <v>1010.0</v>
      </c>
    </row>
    <row r="7062">
      <c r="A7062" s="221">
        <v>9808.0</v>
      </c>
      <c r="B7062" s="221">
        <v>39.0</v>
      </c>
      <c r="C7062" s="221">
        <v>52.0</v>
      </c>
    </row>
    <row r="7063">
      <c r="A7063" s="221">
        <v>9869.0</v>
      </c>
      <c r="B7063" s="221">
        <v>34.0</v>
      </c>
      <c r="C7063" s="221">
        <v>5.0</v>
      </c>
    </row>
    <row r="7064">
      <c r="A7064" s="221">
        <v>9871.0</v>
      </c>
      <c r="B7064" s="221">
        <v>34.0</v>
      </c>
      <c r="C7064" s="221">
        <v>5.0</v>
      </c>
    </row>
    <row r="7065">
      <c r="A7065" s="221">
        <v>9899.0</v>
      </c>
      <c r="B7065" s="221">
        <v>38.0</v>
      </c>
      <c r="C7065" s="221">
        <v>1.0</v>
      </c>
    </row>
    <row r="7066">
      <c r="A7066" s="221">
        <v>9899.0</v>
      </c>
      <c r="B7066" s="221">
        <v>39.0</v>
      </c>
      <c r="C7066" s="221">
        <v>1.0</v>
      </c>
    </row>
    <row r="7067">
      <c r="A7067" s="221">
        <v>9899.0</v>
      </c>
      <c r="B7067" s="221">
        <v>40.0</v>
      </c>
      <c r="C7067" s="221">
        <v>1.0</v>
      </c>
    </row>
    <row r="7068">
      <c r="A7068" s="221">
        <v>9917.0</v>
      </c>
      <c r="B7068" s="221">
        <v>38.0</v>
      </c>
      <c r="C7068" s="221">
        <v>176.0</v>
      </c>
    </row>
    <row r="7069">
      <c r="A7069" s="221">
        <v>9919.0</v>
      </c>
      <c r="B7069" s="221">
        <v>38.0</v>
      </c>
      <c r="C7069" s="221">
        <v>248.0</v>
      </c>
    </row>
    <row r="7070">
      <c r="A7070" s="221">
        <v>9921.0</v>
      </c>
      <c r="B7070" s="221">
        <v>38.0</v>
      </c>
      <c r="C7070" s="221">
        <v>344.0</v>
      </c>
    </row>
    <row r="7071">
      <c r="A7071" s="221">
        <v>9923.0</v>
      </c>
      <c r="B7071" s="221">
        <v>38.0</v>
      </c>
      <c r="C7071" s="221">
        <v>474.0</v>
      </c>
    </row>
    <row r="7072">
      <c r="A7072" s="221">
        <v>9925.0</v>
      </c>
      <c r="B7072" s="221">
        <v>38.0</v>
      </c>
      <c r="C7072" s="221">
        <v>654.0</v>
      </c>
    </row>
    <row r="7073">
      <c r="A7073" s="221">
        <v>9927.0</v>
      </c>
      <c r="B7073" s="221">
        <v>38.0</v>
      </c>
      <c r="C7073" s="221">
        <v>906.0</v>
      </c>
    </row>
    <row r="7074">
      <c r="A7074" s="221">
        <v>9929.0</v>
      </c>
      <c r="B7074" s="221">
        <v>38.0</v>
      </c>
      <c r="C7074" s="221">
        <v>1267.0</v>
      </c>
    </row>
    <row r="7075">
      <c r="A7075" s="221">
        <v>9931.0</v>
      </c>
      <c r="B7075" s="221">
        <v>38.0</v>
      </c>
      <c r="C7075" s="221">
        <v>1798.0</v>
      </c>
    </row>
    <row r="7076">
      <c r="A7076" s="221">
        <v>9933.0</v>
      </c>
      <c r="B7076" s="221">
        <v>38.0</v>
      </c>
      <c r="C7076" s="221">
        <v>2594.0</v>
      </c>
    </row>
    <row r="7077">
      <c r="A7077" s="221">
        <v>9935.0</v>
      </c>
      <c r="B7077" s="221">
        <v>38.0</v>
      </c>
      <c r="C7077" s="221">
        <v>3827.0</v>
      </c>
    </row>
    <row r="7078">
      <c r="A7078" s="221">
        <v>9937.0</v>
      </c>
      <c r="B7078" s="221">
        <v>38.0</v>
      </c>
      <c r="C7078" s="221">
        <v>5805.0</v>
      </c>
    </row>
    <row r="7079">
      <c r="A7079" s="221">
        <v>9939.0</v>
      </c>
      <c r="B7079" s="221">
        <v>38.0</v>
      </c>
      <c r="C7079" s="221">
        <v>9145.0</v>
      </c>
    </row>
    <row r="7080">
      <c r="A7080" s="221">
        <v>9941.0</v>
      </c>
      <c r="B7080" s="221">
        <v>38.0</v>
      </c>
      <c r="C7080" s="221">
        <v>1.0</v>
      </c>
    </row>
    <row r="7081">
      <c r="A7081" s="221">
        <v>9941.0</v>
      </c>
      <c r="B7081" s="221">
        <v>39.0</v>
      </c>
      <c r="C7081" s="221">
        <v>1.0</v>
      </c>
    </row>
    <row r="7082">
      <c r="A7082" s="221">
        <v>9941.0</v>
      </c>
      <c r="B7082" s="221">
        <v>40.0</v>
      </c>
      <c r="C7082" s="221">
        <v>1.0</v>
      </c>
    </row>
    <row r="7083">
      <c r="A7083" s="221">
        <v>9942.0</v>
      </c>
      <c r="B7083" s="221">
        <v>38.0</v>
      </c>
      <c r="C7083" s="221">
        <v>1.0</v>
      </c>
    </row>
    <row r="7084">
      <c r="A7084" s="221">
        <v>9942.0</v>
      </c>
      <c r="B7084" s="221">
        <v>39.0</v>
      </c>
      <c r="C7084" s="221">
        <v>1.0</v>
      </c>
    </row>
    <row r="7085">
      <c r="A7085" s="221">
        <v>9942.0</v>
      </c>
      <c r="B7085" s="221">
        <v>40.0</v>
      </c>
      <c r="C7085" s="221">
        <v>1.0</v>
      </c>
    </row>
    <row r="7086">
      <c r="A7086" s="221">
        <v>9943.0</v>
      </c>
      <c r="B7086" s="221">
        <v>38.0</v>
      </c>
      <c r="C7086" s="221">
        <v>1.0</v>
      </c>
    </row>
    <row r="7087">
      <c r="A7087" s="221">
        <v>9943.0</v>
      </c>
      <c r="B7087" s="221">
        <v>39.0</v>
      </c>
      <c r="C7087" s="221">
        <v>1.0</v>
      </c>
    </row>
    <row r="7088">
      <c r="A7088" s="221">
        <v>9943.0</v>
      </c>
      <c r="B7088" s="221">
        <v>40.0</v>
      </c>
      <c r="C7088" s="221">
        <v>1.0</v>
      </c>
    </row>
    <row r="7089">
      <c r="A7089" s="221">
        <v>9944.0</v>
      </c>
      <c r="B7089" s="221">
        <v>34.0</v>
      </c>
      <c r="C7089" s="221">
        <v>8050.0</v>
      </c>
    </row>
    <row r="7090">
      <c r="A7090" s="221">
        <v>9944.0</v>
      </c>
      <c r="B7090" s="221">
        <v>35.0</v>
      </c>
      <c r="C7090" s="221">
        <v>1459.0</v>
      </c>
    </row>
    <row r="7091">
      <c r="A7091" s="221">
        <v>9947.0</v>
      </c>
      <c r="B7091" s="221">
        <v>40.0</v>
      </c>
      <c r="C7091" s="221">
        <v>8.0</v>
      </c>
    </row>
    <row r="7092">
      <c r="A7092" s="221">
        <v>9947.0</v>
      </c>
      <c r="B7092" s="221">
        <v>25242.0</v>
      </c>
      <c r="C7092" s="221">
        <v>17.0</v>
      </c>
    </row>
    <row r="7093">
      <c r="A7093" s="221">
        <v>9950.0</v>
      </c>
      <c r="B7093" s="221">
        <v>40.0</v>
      </c>
      <c r="C7093" s="221">
        <v>8.0</v>
      </c>
    </row>
    <row r="7094">
      <c r="A7094" s="221">
        <v>9950.0</v>
      </c>
      <c r="B7094" s="221">
        <v>25237.0</v>
      </c>
      <c r="C7094" s="221">
        <v>17.0</v>
      </c>
    </row>
    <row r="7095">
      <c r="A7095" s="221">
        <v>9956.0</v>
      </c>
      <c r="B7095" s="221">
        <v>38.0</v>
      </c>
      <c r="C7095" s="221">
        <v>1.0</v>
      </c>
    </row>
    <row r="7096">
      <c r="A7096" s="221">
        <v>9956.0</v>
      </c>
      <c r="B7096" s="221">
        <v>39.0</v>
      </c>
      <c r="C7096" s="221">
        <v>1.0</v>
      </c>
    </row>
    <row r="7097">
      <c r="A7097" s="221">
        <v>9956.0</v>
      </c>
      <c r="B7097" s="221">
        <v>40.0</v>
      </c>
      <c r="C7097" s="221">
        <v>1.0</v>
      </c>
    </row>
    <row r="7098">
      <c r="A7098" s="221">
        <v>9957.0</v>
      </c>
      <c r="B7098" s="221">
        <v>38.0</v>
      </c>
      <c r="C7098" s="221">
        <v>1.0</v>
      </c>
    </row>
    <row r="7099">
      <c r="A7099" s="221">
        <v>9957.0</v>
      </c>
      <c r="B7099" s="221">
        <v>39.0</v>
      </c>
      <c r="C7099" s="221">
        <v>1.0</v>
      </c>
    </row>
    <row r="7100">
      <c r="A7100" s="221">
        <v>9957.0</v>
      </c>
      <c r="B7100" s="221">
        <v>40.0</v>
      </c>
      <c r="C7100" s="221">
        <v>1.0</v>
      </c>
    </row>
    <row r="7101">
      <c r="A7101" s="221">
        <v>10039.0</v>
      </c>
      <c r="B7101" s="221">
        <v>34.0</v>
      </c>
      <c r="C7101" s="221">
        <v>71.0</v>
      </c>
    </row>
    <row r="7102">
      <c r="A7102" s="221">
        <v>10039.0</v>
      </c>
      <c r="B7102" s="221">
        <v>35.0</v>
      </c>
      <c r="C7102" s="221">
        <v>24.0</v>
      </c>
    </row>
    <row r="7103">
      <c r="A7103" s="221">
        <v>10039.0</v>
      </c>
      <c r="B7103" s="221">
        <v>36.0</v>
      </c>
      <c r="C7103" s="221">
        <v>1.0</v>
      </c>
    </row>
    <row r="7104">
      <c r="A7104" s="221">
        <v>10071.0</v>
      </c>
      <c r="B7104" s="221">
        <v>34.0</v>
      </c>
      <c r="C7104" s="221">
        <v>300.0</v>
      </c>
    </row>
    <row r="7105">
      <c r="A7105" s="221">
        <v>10071.0</v>
      </c>
      <c r="B7105" s="221">
        <v>39.0</v>
      </c>
      <c r="C7105" s="221">
        <v>166.0</v>
      </c>
    </row>
    <row r="7106">
      <c r="A7106" s="221">
        <v>10071.0</v>
      </c>
      <c r="B7106" s="221">
        <v>40.0</v>
      </c>
      <c r="C7106" s="221">
        <v>333.0</v>
      </c>
    </row>
    <row r="7107">
      <c r="A7107" s="221">
        <v>10073.0</v>
      </c>
      <c r="B7107" s="221">
        <v>34.0</v>
      </c>
      <c r="C7107" s="221">
        <v>300.0</v>
      </c>
    </row>
    <row r="7108">
      <c r="A7108" s="221">
        <v>10073.0</v>
      </c>
      <c r="B7108" s="221">
        <v>39.0</v>
      </c>
      <c r="C7108" s="221">
        <v>166.0</v>
      </c>
    </row>
    <row r="7109">
      <c r="A7109" s="221">
        <v>10073.0</v>
      </c>
      <c r="B7109" s="221">
        <v>40.0</v>
      </c>
      <c r="C7109" s="221">
        <v>333.0</v>
      </c>
    </row>
    <row r="7110">
      <c r="A7110" s="221">
        <v>10151.0</v>
      </c>
      <c r="B7110" s="221">
        <v>40.0</v>
      </c>
      <c r="C7110" s="221">
        <v>8.0</v>
      </c>
    </row>
    <row r="7111">
      <c r="A7111" s="221">
        <v>10151.0</v>
      </c>
      <c r="B7111" s="221">
        <v>25335.0</v>
      </c>
      <c r="C7111" s="221">
        <v>13.0</v>
      </c>
    </row>
    <row r="7112">
      <c r="A7112" s="221">
        <v>10152.0</v>
      </c>
      <c r="B7112" s="221">
        <v>40.0</v>
      </c>
      <c r="C7112" s="221">
        <v>8.0</v>
      </c>
    </row>
    <row r="7113">
      <c r="A7113" s="221">
        <v>10152.0</v>
      </c>
      <c r="B7113" s="221">
        <v>25342.0</v>
      </c>
      <c r="C7113" s="221">
        <v>11.0</v>
      </c>
    </row>
    <row r="7114">
      <c r="A7114" s="221">
        <v>10155.0</v>
      </c>
      <c r="B7114" s="221">
        <v>40.0</v>
      </c>
      <c r="C7114" s="221">
        <v>8.0</v>
      </c>
    </row>
    <row r="7115">
      <c r="A7115" s="221">
        <v>10155.0</v>
      </c>
      <c r="B7115" s="221">
        <v>25241.0</v>
      </c>
      <c r="C7115" s="221">
        <v>13.0</v>
      </c>
    </row>
    <row r="7116">
      <c r="A7116" s="221">
        <v>10156.0</v>
      </c>
      <c r="B7116" s="221">
        <v>40.0</v>
      </c>
      <c r="C7116" s="221">
        <v>8.0</v>
      </c>
    </row>
    <row r="7117">
      <c r="A7117" s="221">
        <v>10156.0</v>
      </c>
      <c r="B7117" s="221">
        <v>25283.0</v>
      </c>
      <c r="C7117" s="221">
        <v>11.0</v>
      </c>
    </row>
    <row r="7118">
      <c r="A7118" s="221">
        <v>10164.0</v>
      </c>
      <c r="B7118" s="221">
        <v>40.0</v>
      </c>
      <c r="C7118" s="221">
        <v>8.0</v>
      </c>
    </row>
    <row r="7119">
      <c r="A7119" s="221">
        <v>10164.0</v>
      </c>
      <c r="B7119" s="221">
        <v>25334.0</v>
      </c>
      <c r="C7119" s="221">
        <v>17.0</v>
      </c>
    </row>
    <row r="7120">
      <c r="A7120" s="221">
        <v>10165.0</v>
      </c>
      <c r="B7120" s="221">
        <v>40.0</v>
      </c>
      <c r="C7120" s="221">
        <v>8.0</v>
      </c>
    </row>
    <row r="7121">
      <c r="A7121" s="221">
        <v>10165.0</v>
      </c>
      <c r="B7121" s="221">
        <v>25341.0</v>
      </c>
      <c r="C7121" s="221">
        <v>13.0</v>
      </c>
    </row>
    <row r="7122">
      <c r="A7122" s="221">
        <v>10166.0</v>
      </c>
      <c r="B7122" s="221">
        <v>40.0</v>
      </c>
      <c r="C7122" s="221">
        <v>8.0</v>
      </c>
    </row>
    <row r="7123">
      <c r="A7123" s="221">
        <v>10166.0</v>
      </c>
      <c r="B7123" s="221">
        <v>25348.0</v>
      </c>
      <c r="C7123" s="221">
        <v>11.0</v>
      </c>
    </row>
    <row r="7124">
      <c r="A7124" s="221">
        <v>10188.0</v>
      </c>
      <c r="B7124" s="221">
        <v>34.0</v>
      </c>
      <c r="C7124" s="221">
        <v>508.0</v>
      </c>
    </row>
    <row r="7125">
      <c r="A7125" s="221">
        <v>10188.0</v>
      </c>
      <c r="B7125" s="221">
        <v>35.0</v>
      </c>
      <c r="C7125" s="221">
        <v>89.0</v>
      </c>
    </row>
    <row r="7126">
      <c r="A7126" s="221">
        <v>10188.0</v>
      </c>
      <c r="B7126" s="221">
        <v>36.0</v>
      </c>
      <c r="C7126" s="221">
        <v>214.0</v>
      </c>
    </row>
    <row r="7127">
      <c r="A7127" s="221">
        <v>10188.0</v>
      </c>
      <c r="B7127" s="221">
        <v>37.0</v>
      </c>
      <c r="C7127" s="221">
        <v>1.0</v>
      </c>
    </row>
    <row r="7128">
      <c r="A7128" s="221">
        <v>10188.0</v>
      </c>
      <c r="B7128" s="221">
        <v>38.0</v>
      </c>
      <c r="C7128" s="221">
        <v>2.0</v>
      </c>
    </row>
    <row r="7129">
      <c r="A7129" s="221">
        <v>10190.0</v>
      </c>
      <c r="B7129" s="221">
        <v>34.0</v>
      </c>
      <c r="C7129" s="221">
        <v>8050.0</v>
      </c>
    </row>
    <row r="7130">
      <c r="A7130" s="221">
        <v>10190.0</v>
      </c>
      <c r="B7130" s="221">
        <v>35.0</v>
      </c>
      <c r="C7130" s="221">
        <v>1459.0</v>
      </c>
    </row>
    <row r="7131">
      <c r="A7131" s="221">
        <v>10190.0</v>
      </c>
      <c r="B7131" s="221">
        <v>3689.0</v>
      </c>
      <c r="C7131" s="221">
        <v>8.0</v>
      </c>
    </row>
    <row r="7132">
      <c r="A7132" s="221">
        <v>10190.0</v>
      </c>
      <c r="B7132" s="221">
        <v>9842.0</v>
      </c>
      <c r="C7132" s="221">
        <v>3.0</v>
      </c>
    </row>
    <row r="7133">
      <c r="A7133" s="221">
        <v>10190.0</v>
      </c>
      <c r="B7133" s="221">
        <v>11399.0</v>
      </c>
      <c r="C7133" s="221">
        <v>5.0</v>
      </c>
    </row>
    <row r="7134">
      <c r="A7134" s="221">
        <v>10190.0</v>
      </c>
      <c r="B7134" s="221">
        <v>11540.0</v>
      </c>
      <c r="C7134" s="221">
        <v>8.0</v>
      </c>
    </row>
    <row r="7135">
      <c r="A7135" s="221">
        <v>10204.0</v>
      </c>
      <c r="B7135" s="221">
        <v>38.0</v>
      </c>
      <c r="C7135" s="221">
        <v>2.0</v>
      </c>
    </row>
    <row r="7136">
      <c r="A7136" s="221">
        <v>10204.0</v>
      </c>
      <c r="B7136" s="221">
        <v>39.0</v>
      </c>
      <c r="C7136" s="221">
        <v>2.0</v>
      </c>
    </row>
    <row r="7137">
      <c r="A7137" s="221">
        <v>10204.0</v>
      </c>
      <c r="B7137" s="221">
        <v>40.0</v>
      </c>
      <c r="C7137" s="221">
        <v>2.0</v>
      </c>
    </row>
    <row r="7138">
      <c r="A7138" s="221">
        <v>10208.0</v>
      </c>
      <c r="B7138" s="221">
        <v>38.0</v>
      </c>
      <c r="C7138" s="221">
        <v>2.0</v>
      </c>
    </row>
    <row r="7139">
      <c r="A7139" s="221">
        <v>10208.0</v>
      </c>
      <c r="B7139" s="221">
        <v>39.0</v>
      </c>
      <c r="C7139" s="221">
        <v>2.0</v>
      </c>
    </row>
    <row r="7140">
      <c r="A7140" s="221">
        <v>10208.0</v>
      </c>
      <c r="B7140" s="221">
        <v>40.0</v>
      </c>
      <c r="C7140" s="221">
        <v>2.0</v>
      </c>
    </row>
    <row r="7141">
      <c r="A7141" s="221">
        <v>10209.0</v>
      </c>
      <c r="B7141" s="221">
        <v>38.0</v>
      </c>
      <c r="C7141" s="221">
        <v>4.0</v>
      </c>
    </row>
    <row r="7142">
      <c r="A7142" s="221">
        <v>10209.0</v>
      </c>
      <c r="B7142" s="221">
        <v>39.0</v>
      </c>
      <c r="C7142" s="221">
        <v>4.0</v>
      </c>
    </row>
    <row r="7143">
      <c r="A7143" s="221">
        <v>10209.0</v>
      </c>
      <c r="B7143" s="221">
        <v>40.0</v>
      </c>
      <c r="C7143" s="221">
        <v>4.0</v>
      </c>
    </row>
    <row r="7144">
      <c r="A7144" s="221">
        <v>10210.0</v>
      </c>
      <c r="B7144" s="221">
        <v>38.0</v>
      </c>
      <c r="C7144" s="221">
        <v>8.0</v>
      </c>
    </row>
    <row r="7145">
      <c r="A7145" s="221">
        <v>10210.0</v>
      </c>
      <c r="B7145" s="221">
        <v>39.0</v>
      </c>
      <c r="C7145" s="221">
        <v>8.0</v>
      </c>
    </row>
    <row r="7146">
      <c r="A7146" s="221">
        <v>10210.0</v>
      </c>
      <c r="B7146" s="221">
        <v>40.0</v>
      </c>
      <c r="C7146" s="221">
        <v>8.0</v>
      </c>
    </row>
    <row r="7147">
      <c r="A7147" s="221">
        <v>10211.0</v>
      </c>
      <c r="B7147" s="221">
        <v>38.0</v>
      </c>
      <c r="C7147" s="221">
        <v>16.0</v>
      </c>
    </row>
    <row r="7148">
      <c r="A7148" s="221">
        <v>10211.0</v>
      </c>
      <c r="B7148" s="221">
        <v>39.0</v>
      </c>
      <c r="C7148" s="221">
        <v>16.0</v>
      </c>
    </row>
    <row r="7149">
      <c r="A7149" s="221">
        <v>10211.0</v>
      </c>
      <c r="B7149" s="221">
        <v>40.0</v>
      </c>
      <c r="C7149" s="221">
        <v>16.0</v>
      </c>
    </row>
    <row r="7150">
      <c r="A7150" s="221">
        <v>10212.0</v>
      </c>
      <c r="B7150" s="221">
        <v>38.0</v>
      </c>
      <c r="C7150" s="221">
        <v>2.0</v>
      </c>
    </row>
    <row r="7151">
      <c r="A7151" s="221">
        <v>10212.0</v>
      </c>
      <c r="B7151" s="221">
        <v>39.0</v>
      </c>
      <c r="C7151" s="221">
        <v>2.0</v>
      </c>
    </row>
    <row r="7152">
      <c r="A7152" s="221">
        <v>10212.0</v>
      </c>
      <c r="B7152" s="221">
        <v>40.0</v>
      </c>
      <c r="C7152" s="221">
        <v>2.0</v>
      </c>
    </row>
    <row r="7153">
      <c r="A7153" s="221">
        <v>10213.0</v>
      </c>
      <c r="B7153" s="221">
        <v>38.0</v>
      </c>
      <c r="C7153" s="221">
        <v>4.0</v>
      </c>
    </row>
    <row r="7154">
      <c r="A7154" s="221">
        <v>10213.0</v>
      </c>
      <c r="B7154" s="221">
        <v>39.0</v>
      </c>
      <c r="C7154" s="221">
        <v>4.0</v>
      </c>
    </row>
    <row r="7155">
      <c r="A7155" s="221">
        <v>10213.0</v>
      </c>
      <c r="B7155" s="221">
        <v>40.0</v>
      </c>
      <c r="C7155" s="221">
        <v>4.0</v>
      </c>
    </row>
    <row r="7156">
      <c r="A7156" s="221">
        <v>10214.0</v>
      </c>
      <c r="B7156" s="221">
        <v>38.0</v>
      </c>
      <c r="C7156" s="221">
        <v>8.0</v>
      </c>
    </row>
    <row r="7157">
      <c r="A7157" s="221">
        <v>10214.0</v>
      </c>
      <c r="B7157" s="221">
        <v>39.0</v>
      </c>
      <c r="C7157" s="221">
        <v>8.0</v>
      </c>
    </row>
    <row r="7158">
      <c r="A7158" s="221">
        <v>10214.0</v>
      </c>
      <c r="B7158" s="221">
        <v>40.0</v>
      </c>
      <c r="C7158" s="221">
        <v>8.0</v>
      </c>
    </row>
    <row r="7159">
      <c r="A7159" s="221">
        <v>10215.0</v>
      </c>
      <c r="B7159" s="221">
        <v>38.0</v>
      </c>
      <c r="C7159" s="221">
        <v>16.0</v>
      </c>
    </row>
    <row r="7160">
      <c r="A7160" s="221">
        <v>10215.0</v>
      </c>
      <c r="B7160" s="221">
        <v>39.0</v>
      </c>
      <c r="C7160" s="221">
        <v>16.0</v>
      </c>
    </row>
    <row r="7161">
      <c r="A7161" s="221">
        <v>10215.0</v>
      </c>
      <c r="B7161" s="221">
        <v>40.0</v>
      </c>
      <c r="C7161" s="221">
        <v>16.0</v>
      </c>
    </row>
    <row r="7162">
      <c r="A7162" s="221">
        <v>10216.0</v>
      </c>
      <c r="B7162" s="221">
        <v>38.0</v>
      </c>
      <c r="C7162" s="221">
        <v>2.0</v>
      </c>
    </row>
    <row r="7163">
      <c r="A7163" s="221">
        <v>10216.0</v>
      </c>
      <c r="B7163" s="221">
        <v>39.0</v>
      </c>
      <c r="C7163" s="221">
        <v>2.0</v>
      </c>
    </row>
    <row r="7164">
      <c r="A7164" s="221">
        <v>10216.0</v>
      </c>
      <c r="B7164" s="221">
        <v>40.0</v>
      </c>
      <c r="C7164" s="221">
        <v>2.0</v>
      </c>
    </row>
    <row r="7165">
      <c r="A7165" s="221">
        <v>10217.0</v>
      </c>
      <c r="B7165" s="221">
        <v>38.0</v>
      </c>
      <c r="C7165" s="221">
        <v>4.0</v>
      </c>
    </row>
    <row r="7166">
      <c r="A7166" s="221">
        <v>10217.0</v>
      </c>
      <c r="B7166" s="221">
        <v>39.0</v>
      </c>
      <c r="C7166" s="221">
        <v>4.0</v>
      </c>
    </row>
    <row r="7167">
      <c r="A7167" s="221">
        <v>10217.0</v>
      </c>
      <c r="B7167" s="221">
        <v>40.0</v>
      </c>
      <c r="C7167" s="221">
        <v>4.0</v>
      </c>
    </row>
    <row r="7168">
      <c r="A7168" s="221">
        <v>10218.0</v>
      </c>
      <c r="B7168" s="221">
        <v>38.0</v>
      </c>
      <c r="C7168" s="221">
        <v>8.0</v>
      </c>
    </row>
    <row r="7169">
      <c r="A7169" s="221">
        <v>10218.0</v>
      </c>
      <c r="B7169" s="221">
        <v>39.0</v>
      </c>
      <c r="C7169" s="221">
        <v>8.0</v>
      </c>
    </row>
    <row r="7170">
      <c r="A7170" s="221">
        <v>10218.0</v>
      </c>
      <c r="B7170" s="221">
        <v>40.0</v>
      </c>
      <c r="C7170" s="221">
        <v>8.0</v>
      </c>
    </row>
    <row r="7171">
      <c r="A7171" s="221">
        <v>10219.0</v>
      </c>
      <c r="B7171" s="221">
        <v>38.0</v>
      </c>
      <c r="C7171" s="221">
        <v>16.0</v>
      </c>
    </row>
    <row r="7172">
      <c r="A7172" s="221">
        <v>10219.0</v>
      </c>
      <c r="B7172" s="221">
        <v>39.0</v>
      </c>
      <c r="C7172" s="221">
        <v>16.0</v>
      </c>
    </row>
    <row r="7173">
      <c r="A7173" s="221">
        <v>10219.0</v>
      </c>
      <c r="B7173" s="221">
        <v>40.0</v>
      </c>
      <c r="C7173" s="221">
        <v>16.0</v>
      </c>
    </row>
    <row r="7174">
      <c r="A7174" s="221">
        <v>10221.0</v>
      </c>
      <c r="B7174" s="221">
        <v>38.0</v>
      </c>
      <c r="C7174" s="221">
        <v>2.0</v>
      </c>
    </row>
    <row r="7175">
      <c r="A7175" s="221">
        <v>10221.0</v>
      </c>
      <c r="B7175" s="221">
        <v>39.0</v>
      </c>
      <c r="C7175" s="221">
        <v>2.0</v>
      </c>
    </row>
    <row r="7176">
      <c r="A7176" s="221">
        <v>10221.0</v>
      </c>
      <c r="B7176" s="221">
        <v>40.0</v>
      </c>
      <c r="C7176" s="221">
        <v>2.0</v>
      </c>
    </row>
    <row r="7177">
      <c r="A7177" s="221">
        <v>10222.0</v>
      </c>
      <c r="B7177" s="221">
        <v>38.0</v>
      </c>
      <c r="C7177" s="221">
        <v>4.0</v>
      </c>
    </row>
    <row r="7178">
      <c r="A7178" s="221">
        <v>10222.0</v>
      </c>
      <c r="B7178" s="221">
        <v>39.0</v>
      </c>
      <c r="C7178" s="221">
        <v>4.0</v>
      </c>
    </row>
    <row r="7179">
      <c r="A7179" s="221">
        <v>10222.0</v>
      </c>
      <c r="B7179" s="221">
        <v>40.0</v>
      </c>
      <c r="C7179" s="221">
        <v>4.0</v>
      </c>
    </row>
    <row r="7180">
      <c r="A7180" s="221">
        <v>10223.0</v>
      </c>
      <c r="B7180" s="221">
        <v>38.0</v>
      </c>
      <c r="C7180" s="221">
        <v>8.0</v>
      </c>
    </row>
    <row r="7181">
      <c r="A7181" s="221">
        <v>10223.0</v>
      </c>
      <c r="B7181" s="221">
        <v>39.0</v>
      </c>
      <c r="C7181" s="221">
        <v>8.0</v>
      </c>
    </row>
    <row r="7182">
      <c r="A7182" s="221">
        <v>10223.0</v>
      </c>
      <c r="B7182" s="221">
        <v>40.0</v>
      </c>
      <c r="C7182" s="221">
        <v>8.0</v>
      </c>
    </row>
    <row r="7183">
      <c r="A7183" s="221">
        <v>10224.0</v>
      </c>
      <c r="B7183" s="221">
        <v>38.0</v>
      </c>
      <c r="C7183" s="221">
        <v>16.0</v>
      </c>
    </row>
    <row r="7184">
      <c r="A7184" s="221">
        <v>10224.0</v>
      </c>
      <c r="B7184" s="221">
        <v>39.0</v>
      </c>
      <c r="C7184" s="221">
        <v>16.0</v>
      </c>
    </row>
    <row r="7185">
      <c r="A7185" s="221">
        <v>10224.0</v>
      </c>
      <c r="B7185" s="221">
        <v>40.0</v>
      </c>
      <c r="C7185" s="221">
        <v>16.0</v>
      </c>
    </row>
    <row r="7186">
      <c r="A7186" s="221">
        <v>10225.0</v>
      </c>
      <c r="B7186" s="221">
        <v>38.0</v>
      </c>
      <c r="C7186" s="221">
        <v>2.0</v>
      </c>
    </row>
    <row r="7187">
      <c r="A7187" s="221">
        <v>10225.0</v>
      </c>
      <c r="B7187" s="221">
        <v>39.0</v>
      </c>
      <c r="C7187" s="221">
        <v>2.0</v>
      </c>
    </row>
    <row r="7188">
      <c r="A7188" s="221">
        <v>10225.0</v>
      </c>
      <c r="B7188" s="221">
        <v>40.0</v>
      </c>
      <c r="C7188" s="221">
        <v>2.0</v>
      </c>
    </row>
    <row r="7189">
      <c r="A7189" s="221">
        <v>10226.0</v>
      </c>
      <c r="B7189" s="221">
        <v>38.0</v>
      </c>
      <c r="C7189" s="221">
        <v>4.0</v>
      </c>
    </row>
    <row r="7190">
      <c r="A7190" s="221">
        <v>10226.0</v>
      </c>
      <c r="B7190" s="221">
        <v>39.0</v>
      </c>
      <c r="C7190" s="221">
        <v>4.0</v>
      </c>
    </row>
    <row r="7191">
      <c r="A7191" s="221">
        <v>10226.0</v>
      </c>
      <c r="B7191" s="221">
        <v>40.0</v>
      </c>
      <c r="C7191" s="221">
        <v>4.0</v>
      </c>
    </row>
    <row r="7192">
      <c r="A7192" s="221">
        <v>10227.0</v>
      </c>
      <c r="B7192" s="221">
        <v>38.0</v>
      </c>
      <c r="C7192" s="221">
        <v>8.0</v>
      </c>
    </row>
    <row r="7193">
      <c r="A7193" s="221">
        <v>10227.0</v>
      </c>
      <c r="B7193" s="221">
        <v>39.0</v>
      </c>
      <c r="C7193" s="221">
        <v>8.0</v>
      </c>
    </row>
    <row r="7194">
      <c r="A7194" s="221">
        <v>10227.0</v>
      </c>
      <c r="B7194" s="221">
        <v>40.0</v>
      </c>
      <c r="C7194" s="221">
        <v>8.0</v>
      </c>
    </row>
    <row r="7195">
      <c r="A7195" s="221">
        <v>10228.0</v>
      </c>
      <c r="B7195" s="221">
        <v>38.0</v>
      </c>
      <c r="C7195" s="221">
        <v>1.0</v>
      </c>
    </row>
    <row r="7196">
      <c r="A7196" s="221">
        <v>10228.0</v>
      </c>
      <c r="B7196" s="221">
        <v>39.0</v>
      </c>
      <c r="C7196" s="221">
        <v>1.0</v>
      </c>
    </row>
    <row r="7197">
      <c r="A7197" s="221">
        <v>10228.0</v>
      </c>
      <c r="B7197" s="221">
        <v>40.0</v>
      </c>
      <c r="C7197" s="221">
        <v>1.0</v>
      </c>
    </row>
    <row r="7198">
      <c r="A7198" s="221">
        <v>10244.0</v>
      </c>
      <c r="B7198" s="221">
        <v>38.0</v>
      </c>
      <c r="C7198" s="221">
        <v>1.0</v>
      </c>
    </row>
    <row r="7199">
      <c r="A7199" s="221">
        <v>10244.0</v>
      </c>
      <c r="B7199" s="221">
        <v>39.0</v>
      </c>
      <c r="C7199" s="221">
        <v>1.0</v>
      </c>
    </row>
    <row r="7200">
      <c r="A7200" s="221">
        <v>10244.0</v>
      </c>
      <c r="B7200" s="221">
        <v>40.0</v>
      </c>
      <c r="C7200" s="221">
        <v>1.0</v>
      </c>
    </row>
    <row r="7201">
      <c r="A7201" s="221">
        <v>10246.0</v>
      </c>
      <c r="B7201" s="221">
        <v>34.0</v>
      </c>
      <c r="C7201" s="221">
        <v>77.0</v>
      </c>
    </row>
    <row r="7202">
      <c r="A7202" s="221">
        <v>10246.0</v>
      </c>
      <c r="B7202" s="221">
        <v>37.0</v>
      </c>
      <c r="C7202" s="221">
        <v>4.0</v>
      </c>
    </row>
    <row r="7203">
      <c r="A7203" s="221">
        <v>10246.0</v>
      </c>
      <c r="B7203" s="221">
        <v>38.0</v>
      </c>
      <c r="C7203" s="221">
        <v>13.0</v>
      </c>
    </row>
    <row r="7204">
      <c r="A7204" s="221">
        <v>10246.0</v>
      </c>
      <c r="B7204" s="221">
        <v>40.0</v>
      </c>
      <c r="C7204" s="221">
        <v>2.0</v>
      </c>
    </row>
    <row r="7205">
      <c r="A7205" s="221">
        <v>10248.0</v>
      </c>
      <c r="B7205" s="221">
        <v>34.0</v>
      </c>
      <c r="C7205" s="221">
        <v>69.0</v>
      </c>
    </row>
    <row r="7206">
      <c r="A7206" s="221">
        <v>10248.0</v>
      </c>
      <c r="B7206" s="221">
        <v>37.0</v>
      </c>
      <c r="C7206" s="221">
        <v>4.0</v>
      </c>
    </row>
    <row r="7207">
      <c r="A7207" s="221">
        <v>10248.0</v>
      </c>
      <c r="B7207" s="221">
        <v>38.0</v>
      </c>
      <c r="C7207" s="221">
        <v>12.0</v>
      </c>
    </row>
    <row r="7208">
      <c r="A7208" s="221">
        <v>10248.0</v>
      </c>
      <c r="B7208" s="221">
        <v>40.0</v>
      </c>
      <c r="C7208" s="221">
        <v>1.0</v>
      </c>
    </row>
    <row r="7209">
      <c r="A7209" s="221">
        <v>10250.0</v>
      </c>
      <c r="B7209" s="221">
        <v>34.0</v>
      </c>
      <c r="C7209" s="221">
        <v>77.0</v>
      </c>
    </row>
    <row r="7210">
      <c r="A7210" s="221">
        <v>10250.0</v>
      </c>
      <c r="B7210" s="221">
        <v>37.0</v>
      </c>
      <c r="C7210" s="221">
        <v>4.0</v>
      </c>
    </row>
    <row r="7211">
      <c r="A7211" s="221">
        <v>10250.0</v>
      </c>
      <c r="B7211" s="221">
        <v>38.0</v>
      </c>
      <c r="C7211" s="221">
        <v>13.0</v>
      </c>
    </row>
    <row r="7212">
      <c r="A7212" s="221">
        <v>10250.0</v>
      </c>
      <c r="B7212" s="221">
        <v>40.0</v>
      </c>
      <c r="C7212" s="221">
        <v>2.0</v>
      </c>
    </row>
    <row r="7213">
      <c r="A7213" s="221">
        <v>10250.0</v>
      </c>
      <c r="B7213" s="221">
        <v>9848.0</v>
      </c>
      <c r="C7213" s="221">
        <v>5.0</v>
      </c>
    </row>
    <row r="7214">
      <c r="A7214" s="221">
        <v>10250.0</v>
      </c>
      <c r="B7214" s="221">
        <v>11399.0</v>
      </c>
      <c r="C7214" s="221">
        <v>3.0</v>
      </c>
    </row>
    <row r="7215">
      <c r="A7215" s="221">
        <v>10250.0</v>
      </c>
      <c r="B7215" s="221">
        <v>11541.0</v>
      </c>
      <c r="C7215" s="221">
        <v>1.0</v>
      </c>
    </row>
    <row r="7216">
      <c r="A7216" s="221">
        <v>10250.0</v>
      </c>
      <c r="B7216" s="221">
        <v>11689.0</v>
      </c>
      <c r="C7216" s="221">
        <v>1.0</v>
      </c>
    </row>
    <row r="7217">
      <c r="A7217" s="221">
        <v>10252.0</v>
      </c>
      <c r="B7217" s="221">
        <v>34.0</v>
      </c>
      <c r="C7217" s="221">
        <v>69.0</v>
      </c>
    </row>
    <row r="7218">
      <c r="A7218" s="221">
        <v>10252.0</v>
      </c>
      <c r="B7218" s="221">
        <v>37.0</v>
      </c>
      <c r="C7218" s="221">
        <v>4.0</v>
      </c>
    </row>
    <row r="7219">
      <c r="A7219" s="221">
        <v>10252.0</v>
      </c>
      <c r="B7219" s="221">
        <v>38.0</v>
      </c>
      <c r="C7219" s="221">
        <v>12.0</v>
      </c>
    </row>
    <row r="7220">
      <c r="A7220" s="221">
        <v>10252.0</v>
      </c>
      <c r="B7220" s="221">
        <v>40.0</v>
      </c>
      <c r="C7220" s="221">
        <v>1.0</v>
      </c>
    </row>
    <row r="7221">
      <c r="A7221" s="221">
        <v>10257.0</v>
      </c>
      <c r="B7221" s="221">
        <v>21947.0</v>
      </c>
      <c r="C7221" s="221">
        <v>11.0</v>
      </c>
    </row>
    <row r="7222">
      <c r="A7222" s="221">
        <v>10257.0</v>
      </c>
      <c r="B7222" s="221">
        <v>21949.0</v>
      </c>
      <c r="C7222" s="221">
        <v>11.0</v>
      </c>
    </row>
    <row r="7223">
      <c r="A7223" s="221">
        <v>10257.0</v>
      </c>
      <c r="B7223" s="221">
        <v>21951.0</v>
      </c>
      <c r="C7223" s="221">
        <v>11.0</v>
      </c>
    </row>
    <row r="7224">
      <c r="A7224" s="221">
        <v>10257.0</v>
      </c>
      <c r="B7224" s="221">
        <v>21953.0</v>
      </c>
      <c r="C7224" s="221">
        <v>44.0</v>
      </c>
    </row>
    <row r="7225">
      <c r="A7225" s="221">
        <v>10257.0</v>
      </c>
      <c r="B7225" s="221">
        <v>21955.0</v>
      </c>
      <c r="C7225" s="221">
        <v>44.0</v>
      </c>
    </row>
    <row r="7226">
      <c r="A7226" s="221">
        <v>10257.0</v>
      </c>
      <c r="B7226" s="221">
        <v>21957.0</v>
      </c>
      <c r="C7226" s="221">
        <v>11.0</v>
      </c>
    </row>
    <row r="7227">
      <c r="A7227" s="221">
        <v>10257.0</v>
      </c>
      <c r="B7227" s="221">
        <v>21961.0</v>
      </c>
      <c r="C7227" s="221">
        <v>11.0</v>
      </c>
    </row>
    <row r="7228">
      <c r="A7228" s="221">
        <v>10257.0</v>
      </c>
      <c r="B7228" s="221">
        <v>21963.0</v>
      </c>
      <c r="C7228" s="221">
        <v>11.0</v>
      </c>
    </row>
    <row r="7229">
      <c r="A7229" s="221">
        <v>10257.0</v>
      </c>
      <c r="B7229" s="221">
        <v>21965.0</v>
      </c>
      <c r="C7229" s="221">
        <v>11.0</v>
      </c>
    </row>
    <row r="7230">
      <c r="A7230" s="221">
        <v>10257.0</v>
      </c>
      <c r="B7230" s="221">
        <v>21967.0</v>
      </c>
      <c r="C7230" s="221">
        <v>178.0</v>
      </c>
    </row>
    <row r="7231">
      <c r="A7231" s="221">
        <v>10257.0</v>
      </c>
      <c r="B7231" s="221">
        <v>21969.0</v>
      </c>
      <c r="C7231" s="221">
        <v>11.0</v>
      </c>
    </row>
    <row r="7232">
      <c r="A7232" s="221">
        <v>10258.0</v>
      </c>
      <c r="B7232" s="221">
        <v>21947.0</v>
      </c>
      <c r="C7232" s="221">
        <v>11.0</v>
      </c>
    </row>
    <row r="7233">
      <c r="A7233" s="221">
        <v>10258.0</v>
      </c>
      <c r="B7233" s="221">
        <v>21949.0</v>
      </c>
      <c r="C7233" s="221">
        <v>11.0</v>
      </c>
    </row>
    <row r="7234">
      <c r="A7234" s="221">
        <v>10258.0</v>
      </c>
      <c r="B7234" s="221">
        <v>21951.0</v>
      </c>
      <c r="C7234" s="221">
        <v>11.0</v>
      </c>
    </row>
    <row r="7235">
      <c r="A7235" s="221">
        <v>10258.0</v>
      </c>
      <c r="B7235" s="221">
        <v>21955.0</v>
      </c>
      <c r="C7235" s="221">
        <v>22.0</v>
      </c>
    </row>
    <row r="7236">
      <c r="A7236" s="221">
        <v>10258.0</v>
      </c>
      <c r="B7236" s="221">
        <v>21957.0</v>
      </c>
      <c r="C7236" s="221">
        <v>11.0</v>
      </c>
    </row>
    <row r="7237">
      <c r="A7237" s="221">
        <v>10258.0</v>
      </c>
      <c r="B7237" s="221">
        <v>21959.0</v>
      </c>
      <c r="C7237" s="221">
        <v>111.0</v>
      </c>
    </row>
    <row r="7238">
      <c r="A7238" s="221">
        <v>10258.0</v>
      </c>
      <c r="B7238" s="221">
        <v>21961.0</v>
      </c>
      <c r="C7238" s="221">
        <v>11.0</v>
      </c>
    </row>
    <row r="7239">
      <c r="A7239" s="221">
        <v>10258.0</v>
      </c>
      <c r="B7239" s="221">
        <v>21965.0</v>
      </c>
      <c r="C7239" s="221">
        <v>11.0</v>
      </c>
    </row>
    <row r="7240">
      <c r="A7240" s="221">
        <v>10258.0</v>
      </c>
      <c r="B7240" s="221">
        <v>21967.0</v>
      </c>
      <c r="C7240" s="221">
        <v>89.0</v>
      </c>
    </row>
    <row r="7241">
      <c r="A7241" s="221">
        <v>10258.0</v>
      </c>
      <c r="B7241" s="221">
        <v>21969.0</v>
      </c>
      <c r="C7241" s="221">
        <v>11.0</v>
      </c>
    </row>
    <row r="7242">
      <c r="A7242" s="221">
        <v>10260.0</v>
      </c>
      <c r="B7242" s="221">
        <v>21947.0</v>
      </c>
      <c r="C7242" s="221">
        <v>11.0</v>
      </c>
    </row>
    <row r="7243">
      <c r="A7243" s="221">
        <v>10260.0</v>
      </c>
      <c r="B7243" s="221">
        <v>21949.0</v>
      </c>
      <c r="C7243" s="221">
        <v>11.0</v>
      </c>
    </row>
    <row r="7244">
      <c r="A7244" s="221">
        <v>10260.0</v>
      </c>
      <c r="B7244" s="221">
        <v>21951.0</v>
      </c>
      <c r="C7244" s="221">
        <v>11.0</v>
      </c>
    </row>
    <row r="7245">
      <c r="A7245" s="221">
        <v>10260.0</v>
      </c>
      <c r="B7245" s="221">
        <v>21953.0</v>
      </c>
      <c r="C7245" s="221">
        <v>44.0</v>
      </c>
    </row>
    <row r="7246">
      <c r="A7246" s="221">
        <v>10260.0</v>
      </c>
      <c r="B7246" s="221">
        <v>21955.0</v>
      </c>
      <c r="C7246" s="221">
        <v>178.0</v>
      </c>
    </row>
    <row r="7247">
      <c r="A7247" s="221">
        <v>10260.0</v>
      </c>
      <c r="B7247" s="221">
        <v>21957.0</v>
      </c>
      <c r="C7247" s="221">
        <v>11.0</v>
      </c>
    </row>
    <row r="7248">
      <c r="A7248" s="221">
        <v>10260.0</v>
      </c>
      <c r="B7248" s="221">
        <v>21961.0</v>
      </c>
      <c r="C7248" s="221">
        <v>11.0</v>
      </c>
    </row>
    <row r="7249">
      <c r="A7249" s="221">
        <v>10260.0</v>
      </c>
      <c r="B7249" s="221">
        <v>21965.0</v>
      </c>
      <c r="C7249" s="221">
        <v>11.0</v>
      </c>
    </row>
    <row r="7250">
      <c r="A7250" s="221">
        <v>10260.0</v>
      </c>
      <c r="B7250" s="221">
        <v>21967.0</v>
      </c>
      <c r="C7250" s="221">
        <v>44.0</v>
      </c>
    </row>
    <row r="7251">
      <c r="A7251" s="221">
        <v>10260.0</v>
      </c>
      <c r="B7251" s="221">
        <v>21969.0</v>
      </c>
      <c r="C7251" s="221">
        <v>11.0</v>
      </c>
    </row>
    <row r="7252">
      <c r="A7252" s="221">
        <v>10629.0</v>
      </c>
      <c r="B7252" s="221">
        <v>34.0</v>
      </c>
      <c r="C7252" s="221">
        <v>556.0</v>
      </c>
    </row>
    <row r="7253">
      <c r="A7253" s="221">
        <v>10629.0</v>
      </c>
      <c r="B7253" s="221">
        <v>35.0</v>
      </c>
      <c r="C7253" s="221">
        <v>278.0</v>
      </c>
    </row>
    <row r="7254">
      <c r="A7254" s="221">
        <v>10631.0</v>
      </c>
      <c r="B7254" s="221">
        <v>34.0</v>
      </c>
      <c r="C7254" s="221">
        <v>556.0</v>
      </c>
    </row>
    <row r="7255">
      <c r="A7255" s="221">
        <v>10631.0</v>
      </c>
      <c r="B7255" s="221">
        <v>35.0</v>
      </c>
      <c r="C7255" s="221">
        <v>278.0</v>
      </c>
    </row>
    <row r="7256">
      <c r="A7256" s="221">
        <v>10631.0</v>
      </c>
      <c r="B7256" s="221">
        <v>9848.0</v>
      </c>
      <c r="C7256" s="221">
        <v>1.0</v>
      </c>
    </row>
    <row r="7257">
      <c r="A7257" s="221">
        <v>10631.0</v>
      </c>
      <c r="B7257" s="221">
        <v>11399.0</v>
      </c>
      <c r="C7257" s="221">
        <v>1.0</v>
      </c>
    </row>
    <row r="7258">
      <c r="A7258" s="221">
        <v>10631.0</v>
      </c>
      <c r="B7258" s="221">
        <v>11540.0</v>
      </c>
      <c r="C7258" s="221">
        <v>1.0</v>
      </c>
    </row>
    <row r="7259">
      <c r="A7259" s="221">
        <v>10642.0</v>
      </c>
      <c r="B7259" s="221">
        <v>34.0</v>
      </c>
      <c r="C7259" s="221">
        <v>560.0</v>
      </c>
    </row>
    <row r="7260">
      <c r="A7260" s="221">
        <v>10642.0</v>
      </c>
      <c r="B7260" s="221">
        <v>35.0</v>
      </c>
      <c r="C7260" s="221">
        <v>492.0</v>
      </c>
    </row>
    <row r="7261">
      <c r="A7261" s="221">
        <v>10642.0</v>
      </c>
      <c r="B7261" s="221">
        <v>36.0</v>
      </c>
      <c r="C7261" s="221">
        <v>92.0</v>
      </c>
    </row>
    <row r="7262">
      <c r="A7262" s="221">
        <v>10642.0</v>
      </c>
      <c r="B7262" s="221">
        <v>37.0</v>
      </c>
      <c r="C7262" s="221">
        <v>2.0</v>
      </c>
    </row>
    <row r="7263">
      <c r="A7263" s="221">
        <v>10642.0</v>
      </c>
      <c r="B7263" s="221">
        <v>38.0</v>
      </c>
      <c r="C7263" s="221">
        <v>3.0</v>
      </c>
    </row>
    <row r="7264">
      <c r="A7264" s="221">
        <v>10678.0</v>
      </c>
      <c r="B7264" s="221">
        <v>34.0</v>
      </c>
      <c r="C7264" s="221">
        <v>1311.0</v>
      </c>
    </row>
    <row r="7265">
      <c r="A7265" s="221">
        <v>10678.0</v>
      </c>
      <c r="B7265" s="221">
        <v>35.0</v>
      </c>
      <c r="C7265" s="221">
        <v>473.0</v>
      </c>
    </row>
    <row r="7266">
      <c r="A7266" s="221">
        <v>10678.0</v>
      </c>
      <c r="B7266" s="221">
        <v>36.0</v>
      </c>
      <c r="C7266" s="221">
        <v>103.0</v>
      </c>
    </row>
    <row r="7267">
      <c r="A7267" s="221">
        <v>10678.0</v>
      </c>
      <c r="B7267" s="221">
        <v>37.0</v>
      </c>
      <c r="C7267" s="221">
        <v>2.0</v>
      </c>
    </row>
    <row r="7268">
      <c r="A7268" s="221">
        <v>10680.0</v>
      </c>
      <c r="B7268" s="221">
        <v>34.0</v>
      </c>
      <c r="C7268" s="221">
        <v>1311.0</v>
      </c>
    </row>
    <row r="7269">
      <c r="A7269" s="221">
        <v>10680.0</v>
      </c>
      <c r="B7269" s="221">
        <v>35.0</v>
      </c>
      <c r="C7269" s="221">
        <v>473.0</v>
      </c>
    </row>
    <row r="7270">
      <c r="A7270" s="221">
        <v>10680.0</v>
      </c>
      <c r="B7270" s="221">
        <v>36.0</v>
      </c>
      <c r="C7270" s="221">
        <v>103.0</v>
      </c>
    </row>
    <row r="7271">
      <c r="A7271" s="221">
        <v>10680.0</v>
      </c>
      <c r="B7271" s="221">
        <v>37.0</v>
      </c>
      <c r="C7271" s="221">
        <v>2.0</v>
      </c>
    </row>
    <row r="7272">
      <c r="A7272" s="221">
        <v>10680.0</v>
      </c>
      <c r="B7272" s="221">
        <v>9848.0</v>
      </c>
      <c r="C7272" s="221">
        <v>1.0</v>
      </c>
    </row>
    <row r="7273">
      <c r="A7273" s="221">
        <v>10680.0</v>
      </c>
      <c r="B7273" s="221">
        <v>11399.0</v>
      </c>
      <c r="C7273" s="221">
        <v>5.0</v>
      </c>
    </row>
    <row r="7274">
      <c r="A7274" s="221">
        <v>10680.0</v>
      </c>
      <c r="B7274" s="221">
        <v>11690.0</v>
      </c>
      <c r="C7274" s="221">
        <v>8.0</v>
      </c>
    </row>
    <row r="7275">
      <c r="A7275" s="221">
        <v>10688.0</v>
      </c>
      <c r="B7275" s="221">
        <v>34.0</v>
      </c>
      <c r="C7275" s="221">
        <v>590.0</v>
      </c>
    </row>
    <row r="7276">
      <c r="A7276" s="221">
        <v>10688.0</v>
      </c>
      <c r="B7276" s="221">
        <v>35.0</v>
      </c>
      <c r="C7276" s="221">
        <v>213.0</v>
      </c>
    </row>
    <row r="7277">
      <c r="A7277" s="221">
        <v>10688.0</v>
      </c>
      <c r="B7277" s="221">
        <v>36.0</v>
      </c>
      <c r="C7277" s="221">
        <v>46.0</v>
      </c>
    </row>
    <row r="7278">
      <c r="A7278" s="221">
        <v>10688.0</v>
      </c>
      <c r="B7278" s="221">
        <v>37.0</v>
      </c>
      <c r="C7278" s="221">
        <v>1.0</v>
      </c>
    </row>
    <row r="7279">
      <c r="A7279" s="221">
        <v>10690.0</v>
      </c>
      <c r="B7279" s="221">
        <v>34.0</v>
      </c>
      <c r="C7279" s="221">
        <v>590.0</v>
      </c>
    </row>
    <row r="7280">
      <c r="A7280" s="221">
        <v>10690.0</v>
      </c>
      <c r="B7280" s="221">
        <v>35.0</v>
      </c>
      <c r="C7280" s="221">
        <v>213.0</v>
      </c>
    </row>
    <row r="7281">
      <c r="A7281" s="221">
        <v>10690.0</v>
      </c>
      <c r="B7281" s="221">
        <v>36.0</v>
      </c>
      <c r="C7281" s="221">
        <v>46.0</v>
      </c>
    </row>
    <row r="7282">
      <c r="A7282" s="221">
        <v>10690.0</v>
      </c>
      <c r="B7282" s="221">
        <v>37.0</v>
      </c>
      <c r="C7282" s="221">
        <v>1.0</v>
      </c>
    </row>
    <row r="7283">
      <c r="A7283" s="221">
        <v>10692.0</v>
      </c>
      <c r="B7283" s="221">
        <v>34.0</v>
      </c>
      <c r="C7283" s="221">
        <v>590.0</v>
      </c>
    </row>
    <row r="7284">
      <c r="A7284" s="221">
        <v>10692.0</v>
      </c>
      <c r="B7284" s="221">
        <v>35.0</v>
      </c>
      <c r="C7284" s="221">
        <v>213.0</v>
      </c>
    </row>
    <row r="7285">
      <c r="A7285" s="221">
        <v>10692.0</v>
      </c>
      <c r="B7285" s="221">
        <v>36.0</v>
      </c>
      <c r="C7285" s="221">
        <v>46.0</v>
      </c>
    </row>
    <row r="7286">
      <c r="A7286" s="221">
        <v>10692.0</v>
      </c>
      <c r="B7286" s="221">
        <v>37.0</v>
      </c>
      <c r="C7286" s="221">
        <v>1.0</v>
      </c>
    </row>
    <row r="7287">
      <c r="A7287" s="221">
        <v>10694.0</v>
      </c>
      <c r="B7287" s="221">
        <v>34.0</v>
      </c>
      <c r="C7287" s="221">
        <v>590.0</v>
      </c>
    </row>
    <row r="7288">
      <c r="A7288" s="221">
        <v>10694.0</v>
      </c>
      <c r="B7288" s="221">
        <v>35.0</v>
      </c>
      <c r="C7288" s="221">
        <v>213.0</v>
      </c>
    </row>
    <row r="7289">
      <c r="A7289" s="221">
        <v>10694.0</v>
      </c>
      <c r="B7289" s="221">
        <v>36.0</v>
      </c>
      <c r="C7289" s="221">
        <v>46.0</v>
      </c>
    </row>
    <row r="7290">
      <c r="A7290" s="221">
        <v>10694.0</v>
      </c>
      <c r="B7290" s="221">
        <v>37.0</v>
      </c>
      <c r="C7290" s="221">
        <v>1.0</v>
      </c>
    </row>
    <row r="7291">
      <c r="A7291" s="221">
        <v>10836.0</v>
      </c>
      <c r="B7291" s="221">
        <v>35.0</v>
      </c>
      <c r="C7291" s="221">
        <v>1327.0</v>
      </c>
    </row>
    <row r="7292">
      <c r="A7292" s="221">
        <v>10836.0</v>
      </c>
      <c r="B7292" s="221">
        <v>36.0</v>
      </c>
      <c r="C7292" s="221">
        <v>481.0</v>
      </c>
    </row>
    <row r="7293">
      <c r="A7293" s="221">
        <v>10836.0</v>
      </c>
      <c r="B7293" s="221">
        <v>37.0</v>
      </c>
      <c r="C7293" s="221">
        <v>113.0</v>
      </c>
    </row>
    <row r="7294">
      <c r="A7294" s="221">
        <v>10838.0</v>
      </c>
      <c r="B7294" s="221">
        <v>36.0</v>
      </c>
      <c r="C7294" s="221">
        <v>1327.0</v>
      </c>
    </row>
    <row r="7295">
      <c r="A7295" s="221">
        <v>10838.0</v>
      </c>
      <c r="B7295" s="221">
        <v>37.0</v>
      </c>
      <c r="C7295" s="221">
        <v>481.0</v>
      </c>
    </row>
    <row r="7296">
      <c r="A7296" s="221">
        <v>10838.0</v>
      </c>
      <c r="B7296" s="221">
        <v>38.0</v>
      </c>
      <c r="C7296" s="221">
        <v>113.0</v>
      </c>
    </row>
    <row r="7297">
      <c r="A7297" s="221">
        <v>10840.0</v>
      </c>
      <c r="B7297" s="221">
        <v>37.0</v>
      </c>
      <c r="C7297" s="221">
        <v>1327.0</v>
      </c>
    </row>
    <row r="7298">
      <c r="A7298" s="221">
        <v>10840.0</v>
      </c>
      <c r="B7298" s="221">
        <v>38.0</v>
      </c>
      <c r="C7298" s="221">
        <v>481.0</v>
      </c>
    </row>
    <row r="7299">
      <c r="A7299" s="221">
        <v>10840.0</v>
      </c>
      <c r="B7299" s="221">
        <v>39.0</v>
      </c>
      <c r="C7299" s="221">
        <v>228.0</v>
      </c>
    </row>
    <row r="7300">
      <c r="A7300" s="221">
        <v>10842.0</v>
      </c>
      <c r="B7300" s="221">
        <v>37.0</v>
      </c>
      <c r="C7300" s="221">
        <v>1327.0</v>
      </c>
    </row>
    <row r="7301">
      <c r="A7301" s="221">
        <v>10842.0</v>
      </c>
      <c r="B7301" s="221">
        <v>38.0</v>
      </c>
      <c r="C7301" s="221">
        <v>481.0</v>
      </c>
    </row>
    <row r="7302">
      <c r="A7302" s="221">
        <v>10842.0</v>
      </c>
      <c r="B7302" s="221">
        <v>39.0</v>
      </c>
      <c r="C7302" s="221">
        <v>228.0</v>
      </c>
    </row>
    <row r="7303">
      <c r="A7303" s="221">
        <v>10842.0</v>
      </c>
      <c r="B7303" s="221">
        <v>9838.0</v>
      </c>
      <c r="C7303" s="221">
        <v>12.0</v>
      </c>
    </row>
    <row r="7304">
      <c r="A7304" s="221">
        <v>10842.0</v>
      </c>
      <c r="B7304" s="221">
        <v>11399.0</v>
      </c>
      <c r="C7304" s="221">
        <v>9.0</v>
      </c>
    </row>
    <row r="7305">
      <c r="A7305" s="221">
        <v>10842.0</v>
      </c>
      <c r="B7305" s="221">
        <v>11558.0</v>
      </c>
      <c r="C7305" s="221">
        <v>29.0</v>
      </c>
    </row>
    <row r="7306">
      <c r="A7306" s="221">
        <v>10850.0</v>
      </c>
      <c r="B7306" s="221">
        <v>35.0</v>
      </c>
      <c r="C7306" s="221">
        <v>1327.0</v>
      </c>
    </row>
    <row r="7307">
      <c r="A7307" s="221">
        <v>10850.0</v>
      </c>
      <c r="B7307" s="221">
        <v>36.0</v>
      </c>
      <c r="C7307" s="221">
        <v>481.0</v>
      </c>
    </row>
    <row r="7308">
      <c r="A7308" s="221">
        <v>10850.0</v>
      </c>
      <c r="B7308" s="221">
        <v>37.0</v>
      </c>
      <c r="C7308" s="221">
        <v>113.0</v>
      </c>
    </row>
    <row r="7309">
      <c r="A7309" s="221">
        <v>10850.0</v>
      </c>
      <c r="B7309" s="221">
        <v>9838.0</v>
      </c>
      <c r="C7309" s="221">
        <v>3.0</v>
      </c>
    </row>
    <row r="7310">
      <c r="A7310" s="221">
        <v>10850.0</v>
      </c>
      <c r="B7310" s="221">
        <v>11399.0</v>
      </c>
      <c r="C7310" s="221">
        <v>3.0</v>
      </c>
    </row>
    <row r="7311">
      <c r="A7311" s="221">
        <v>10850.0</v>
      </c>
      <c r="B7311" s="221">
        <v>11556.0</v>
      </c>
      <c r="C7311" s="221">
        <v>6.0</v>
      </c>
    </row>
    <row r="7312">
      <c r="A7312" s="221">
        <v>10858.0</v>
      </c>
      <c r="B7312" s="221">
        <v>36.0</v>
      </c>
      <c r="C7312" s="221">
        <v>1327.0</v>
      </c>
    </row>
    <row r="7313">
      <c r="A7313" s="221">
        <v>10858.0</v>
      </c>
      <c r="B7313" s="221">
        <v>37.0</v>
      </c>
      <c r="C7313" s="221">
        <v>481.0</v>
      </c>
    </row>
    <row r="7314">
      <c r="A7314" s="221">
        <v>10858.0</v>
      </c>
      <c r="B7314" s="221">
        <v>38.0</v>
      </c>
      <c r="C7314" s="221">
        <v>113.0</v>
      </c>
    </row>
    <row r="7315">
      <c r="A7315" s="221">
        <v>10858.0</v>
      </c>
      <c r="B7315" s="221">
        <v>9838.0</v>
      </c>
      <c r="C7315" s="221">
        <v>6.0</v>
      </c>
    </row>
    <row r="7316">
      <c r="A7316" s="221">
        <v>10858.0</v>
      </c>
      <c r="B7316" s="221">
        <v>11399.0</v>
      </c>
      <c r="C7316" s="221">
        <v>6.0</v>
      </c>
    </row>
    <row r="7317">
      <c r="A7317" s="221">
        <v>10858.0</v>
      </c>
      <c r="B7317" s="221">
        <v>11556.0</v>
      </c>
      <c r="C7317" s="221">
        <v>14.0</v>
      </c>
    </row>
    <row r="7318">
      <c r="A7318" s="221">
        <v>10866.0</v>
      </c>
      <c r="B7318" s="221">
        <v>35.0</v>
      </c>
      <c r="C7318" s="221">
        <v>597.0</v>
      </c>
    </row>
    <row r="7319">
      <c r="A7319" s="221">
        <v>10866.0</v>
      </c>
      <c r="B7319" s="221">
        <v>36.0</v>
      </c>
      <c r="C7319" s="221">
        <v>216.0</v>
      </c>
    </row>
    <row r="7320">
      <c r="A7320" s="221">
        <v>10866.0</v>
      </c>
      <c r="B7320" s="221">
        <v>37.0</v>
      </c>
      <c r="C7320" s="221">
        <v>51.0</v>
      </c>
    </row>
    <row r="7321">
      <c r="A7321" s="221">
        <v>10868.0</v>
      </c>
      <c r="B7321" s="221">
        <v>35.0</v>
      </c>
      <c r="C7321" s="221">
        <v>597.0</v>
      </c>
    </row>
    <row r="7322">
      <c r="A7322" s="221">
        <v>10868.0</v>
      </c>
      <c r="B7322" s="221">
        <v>36.0</v>
      </c>
      <c r="C7322" s="221">
        <v>216.0</v>
      </c>
    </row>
    <row r="7323">
      <c r="A7323" s="221">
        <v>10868.0</v>
      </c>
      <c r="B7323" s="221">
        <v>37.0</v>
      </c>
      <c r="C7323" s="221">
        <v>51.0</v>
      </c>
    </row>
    <row r="7324">
      <c r="A7324" s="221">
        <v>10870.0</v>
      </c>
      <c r="B7324" s="221">
        <v>35.0</v>
      </c>
      <c r="C7324" s="221">
        <v>597.0</v>
      </c>
    </row>
    <row r="7325">
      <c r="A7325" s="221">
        <v>10870.0</v>
      </c>
      <c r="B7325" s="221">
        <v>36.0</v>
      </c>
      <c r="C7325" s="221">
        <v>216.0</v>
      </c>
    </row>
    <row r="7326">
      <c r="A7326" s="221">
        <v>10870.0</v>
      </c>
      <c r="B7326" s="221">
        <v>37.0</v>
      </c>
      <c r="C7326" s="221">
        <v>51.0</v>
      </c>
    </row>
    <row r="7327">
      <c r="A7327" s="221">
        <v>10872.0</v>
      </c>
      <c r="B7327" s="221">
        <v>35.0</v>
      </c>
      <c r="C7327" s="221">
        <v>597.0</v>
      </c>
    </row>
    <row r="7328">
      <c r="A7328" s="221">
        <v>10872.0</v>
      </c>
      <c r="B7328" s="221">
        <v>36.0</v>
      </c>
      <c r="C7328" s="221">
        <v>216.0</v>
      </c>
    </row>
    <row r="7329">
      <c r="A7329" s="221">
        <v>10872.0</v>
      </c>
      <c r="B7329" s="221">
        <v>37.0</v>
      </c>
      <c r="C7329" s="221">
        <v>51.0</v>
      </c>
    </row>
    <row r="7330">
      <c r="A7330" s="221">
        <v>10874.0</v>
      </c>
      <c r="B7330" s="221">
        <v>36.0</v>
      </c>
      <c r="C7330" s="221">
        <v>597.0</v>
      </c>
    </row>
    <row r="7331">
      <c r="A7331" s="221">
        <v>10874.0</v>
      </c>
      <c r="B7331" s="221">
        <v>37.0</v>
      </c>
      <c r="C7331" s="221">
        <v>216.0</v>
      </c>
    </row>
    <row r="7332">
      <c r="A7332" s="221">
        <v>10874.0</v>
      </c>
      <c r="B7332" s="221">
        <v>38.0</v>
      </c>
      <c r="C7332" s="221">
        <v>51.0</v>
      </c>
    </row>
    <row r="7333">
      <c r="A7333" s="221">
        <v>10876.0</v>
      </c>
      <c r="B7333" s="221">
        <v>36.0</v>
      </c>
      <c r="C7333" s="221">
        <v>597.0</v>
      </c>
    </row>
    <row r="7334">
      <c r="A7334" s="221">
        <v>10876.0</v>
      </c>
      <c r="B7334" s="221">
        <v>37.0</v>
      </c>
      <c r="C7334" s="221">
        <v>216.0</v>
      </c>
    </row>
    <row r="7335">
      <c r="A7335" s="221">
        <v>10876.0</v>
      </c>
      <c r="B7335" s="221">
        <v>38.0</v>
      </c>
      <c r="C7335" s="221">
        <v>51.0</v>
      </c>
    </row>
    <row r="7336">
      <c r="A7336" s="221">
        <v>10878.0</v>
      </c>
      <c r="B7336" s="221">
        <v>36.0</v>
      </c>
      <c r="C7336" s="221">
        <v>597.0</v>
      </c>
    </row>
    <row r="7337">
      <c r="A7337" s="221">
        <v>10878.0</v>
      </c>
      <c r="B7337" s="221">
        <v>37.0</v>
      </c>
      <c r="C7337" s="221">
        <v>216.0</v>
      </c>
    </row>
    <row r="7338">
      <c r="A7338" s="221">
        <v>10878.0</v>
      </c>
      <c r="B7338" s="221">
        <v>38.0</v>
      </c>
      <c r="C7338" s="221">
        <v>51.0</v>
      </c>
    </row>
    <row r="7339">
      <c r="A7339" s="221">
        <v>10880.0</v>
      </c>
      <c r="B7339" s="221">
        <v>36.0</v>
      </c>
      <c r="C7339" s="221">
        <v>597.0</v>
      </c>
    </row>
    <row r="7340">
      <c r="A7340" s="221">
        <v>10880.0</v>
      </c>
      <c r="B7340" s="221">
        <v>37.0</v>
      </c>
      <c r="C7340" s="221">
        <v>216.0</v>
      </c>
    </row>
    <row r="7341">
      <c r="A7341" s="221">
        <v>10880.0</v>
      </c>
      <c r="B7341" s="221">
        <v>38.0</v>
      </c>
      <c r="C7341" s="221">
        <v>51.0</v>
      </c>
    </row>
    <row r="7342">
      <c r="A7342" s="221">
        <v>10882.0</v>
      </c>
      <c r="B7342" s="221">
        <v>37.0</v>
      </c>
      <c r="C7342" s="221">
        <v>597.0</v>
      </c>
    </row>
    <row r="7343">
      <c r="A7343" s="221">
        <v>10882.0</v>
      </c>
      <c r="B7343" s="221">
        <v>38.0</v>
      </c>
      <c r="C7343" s="221">
        <v>216.0</v>
      </c>
    </row>
    <row r="7344">
      <c r="A7344" s="221">
        <v>10882.0</v>
      </c>
      <c r="B7344" s="221">
        <v>39.0</v>
      </c>
      <c r="C7344" s="221">
        <v>51.0</v>
      </c>
    </row>
    <row r="7345">
      <c r="A7345" s="221">
        <v>10884.0</v>
      </c>
      <c r="B7345" s="221">
        <v>37.0</v>
      </c>
      <c r="C7345" s="221">
        <v>597.0</v>
      </c>
    </row>
    <row r="7346">
      <c r="A7346" s="221">
        <v>10884.0</v>
      </c>
      <c r="B7346" s="221">
        <v>38.0</v>
      </c>
      <c r="C7346" s="221">
        <v>216.0</v>
      </c>
    </row>
    <row r="7347">
      <c r="A7347" s="221">
        <v>10884.0</v>
      </c>
      <c r="B7347" s="221">
        <v>39.0</v>
      </c>
      <c r="C7347" s="221">
        <v>51.0</v>
      </c>
    </row>
    <row r="7348">
      <c r="A7348" s="221">
        <v>10886.0</v>
      </c>
      <c r="B7348" s="221">
        <v>37.0</v>
      </c>
      <c r="C7348" s="221">
        <v>597.0</v>
      </c>
    </row>
    <row r="7349">
      <c r="A7349" s="221">
        <v>10886.0</v>
      </c>
      <c r="B7349" s="221">
        <v>38.0</v>
      </c>
      <c r="C7349" s="221">
        <v>216.0</v>
      </c>
    </row>
    <row r="7350">
      <c r="A7350" s="221">
        <v>10886.0</v>
      </c>
      <c r="B7350" s="221">
        <v>39.0</v>
      </c>
      <c r="C7350" s="221">
        <v>51.0</v>
      </c>
    </row>
    <row r="7351">
      <c r="A7351" s="221">
        <v>10888.0</v>
      </c>
      <c r="B7351" s="221">
        <v>37.0</v>
      </c>
      <c r="C7351" s="221">
        <v>597.0</v>
      </c>
    </row>
    <row r="7352">
      <c r="A7352" s="221">
        <v>10888.0</v>
      </c>
      <c r="B7352" s="221">
        <v>38.0</v>
      </c>
      <c r="C7352" s="221">
        <v>216.0</v>
      </c>
    </row>
    <row r="7353">
      <c r="A7353" s="221">
        <v>10888.0</v>
      </c>
      <c r="B7353" s="221">
        <v>39.0</v>
      </c>
      <c r="C7353" s="221">
        <v>51.0</v>
      </c>
    </row>
    <row r="7354">
      <c r="A7354" s="221">
        <v>10998.0</v>
      </c>
      <c r="B7354" s="221">
        <v>34.0</v>
      </c>
      <c r="C7354" s="221">
        <v>566.0</v>
      </c>
    </row>
    <row r="7355">
      <c r="A7355" s="221">
        <v>10998.0</v>
      </c>
      <c r="B7355" s="221">
        <v>35.0</v>
      </c>
      <c r="C7355" s="221">
        <v>504.0</v>
      </c>
    </row>
    <row r="7356">
      <c r="A7356" s="221">
        <v>10998.0</v>
      </c>
      <c r="B7356" s="221">
        <v>36.0</v>
      </c>
      <c r="C7356" s="221">
        <v>186.0</v>
      </c>
    </row>
    <row r="7357">
      <c r="A7357" s="221">
        <v>11011.0</v>
      </c>
      <c r="B7357" s="221">
        <v>34.0</v>
      </c>
      <c r="C7357" s="221">
        <v>341927.0</v>
      </c>
    </row>
    <row r="7358">
      <c r="A7358" s="221">
        <v>11011.0</v>
      </c>
      <c r="B7358" s="221">
        <v>35.0</v>
      </c>
      <c r="C7358" s="221">
        <v>85780.0</v>
      </c>
    </row>
    <row r="7359">
      <c r="A7359" s="221">
        <v>11011.0</v>
      </c>
      <c r="B7359" s="221">
        <v>36.0</v>
      </c>
      <c r="C7359" s="221">
        <v>29088.0</v>
      </c>
    </row>
    <row r="7360">
      <c r="A7360" s="221">
        <v>11011.0</v>
      </c>
      <c r="B7360" s="221">
        <v>37.0</v>
      </c>
      <c r="C7360" s="221">
        <v>5943.0</v>
      </c>
    </row>
    <row r="7361">
      <c r="A7361" s="221">
        <v>11011.0</v>
      </c>
      <c r="B7361" s="221">
        <v>38.0</v>
      </c>
      <c r="C7361" s="221">
        <v>1418.0</v>
      </c>
    </row>
    <row r="7362">
      <c r="A7362" s="221">
        <v>11011.0</v>
      </c>
      <c r="B7362" s="221">
        <v>39.0</v>
      </c>
      <c r="C7362" s="221">
        <v>580.0</v>
      </c>
    </row>
    <row r="7363">
      <c r="A7363" s="221">
        <v>11011.0</v>
      </c>
      <c r="B7363" s="221">
        <v>40.0</v>
      </c>
      <c r="C7363" s="221">
        <v>118.0</v>
      </c>
    </row>
    <row r="7364">
      <c r="A7364" s="221">
        <v>11014.0</v>
      </c>
      <c r="B7364" s="221">
        <v>34.0</v>
      </c>
      <c r="C7364" s="221">
        <v>1111.0</v>
      </c>
    </row>
    <row r="7365">
      <c r="A7365" s="221">
        <v>11014.0</v>
      </c>
      <c r="B7365" s="221">
        <v>37.0</v>
      </c>
      <c r="C7365" s="221">
        <v>111.0</v>
      </c>
    </row>
    <row r="7366">
      <c r="A7366" s="221">
        <v>11014.0</v>
      </c>
      <c r="B7366" s="221">
        <v>38.0</v>
      </c>
      <c r="C7366" s="221">
        <v>33.0</v>
      </c>
    </row>
    <row r="7367">
      <c r="A7367" s="221">
        <v>11014.0</v>
      </c>
      <c r="B7367" s="221">
        <v>40.0</v>
      </c>
      <c r="C7367" s="221">
        <v>26.0</v>
      </c>
    </row>
    <row r="7368">
      <c r="A7368" s="221">
        <v>11014.0</v>
      </c>
      <c r="B7368" s="221">
        <v>2349.0</v>
      </c>
      <c r="C7368" s="221">
        <v>2.0</v>
      </c>
    </row>
    <row r="7369">
      <c r="A7369" s="221">
        <v>11017.0</v>
      </c>
      <c r="B7369" s="221">
        <v>34.0</v>
      </c>
      <c r="C7369" s="221">
        <v>949.0</v>
      </c>
    </row>
    <row r="7370">
      <c r="A7370" s="221">
        <v>11017.0</v>
      </c>
      <c r="B7370" s="221">
        <v>37.0</v>
      </c>
      <c r="C7370" s="221">
        <v>111.0</v>
      </c>
    </row>
    <row r="7371">
      <c r="A7371" s="221">
        <v>11017.0</v>
      </c>
      <c r="B7371" s="221">
        <v>38.0</v>
      </c>
      <c r="C7371" s="221">
        <v>56.0</v>
      </c>
    </row>
    <row r="7372">
      <c r="A7372" s="221">
        <v>11017.0</v>
      </c>
      <c r="B7372" s="221">
        <v>40.0</v>
      </c>
      <c r="C7372" s="221">
        <v>22.0</v>
      </c>
    </row>
    <row r="7373">
      <c r="A7373" s="221">
        <v>11017.0</v>
      </c>
      <c r="B7373" s="221">
        <v>2346.0</v>
      </c>
      <c r="C7373" s="221">
        <v>3.0</v>
      </c>
    </row>
    <row r="7374">
      <c r="A7374" s="221">
        <v>11019.0</v>
      </c>
      <c r="B7374" s="221">
        <v>34.0</v>
      </c>
      <c r="C7374" s="221">
        <v>11528.0</v>
      </c>
    </row>
    <row r="7375">
      <c r="A7375" s="221">
        <v>11019.0</v>
      </c>
      <c r="B7375" s="221">
        <v>35.0</v>
      </c>
      <c r="C7375" s="221">
        <v>9882.0</v>
      </c>
    </row>
    <row r="7376">
      <c r="A7376" s="221">
        <v>11019.0</v>
      </c>
      <c r="B7376" s="221">
        <v>36.0</v>
      </c>
      <c r="C7376" s="221">
        <v>3656.0</v>
      </c>
    </row>
    <row r="7377">
      <c r="A7377" s="221">
        <v>11019.0</v>
      </c>
      <c r="B7377" s="221">
        <v>37.0</v>
      </c>
      <c r="C7377" s="221">
        <v>7.0</v>
      </c>
    </row>
    <row r="7378">
      <c r="A7378" s="221">
        <v>11052.0</v>
      </c>
      <c r="B7378" s="221">
        <v>34.0</v>
      </c>
      <c r="C7378" s="221">
        <v>949.0</v>
      </c>
    </row>
    <row r="7379">
      <c r="A7379" s="221">
        <v>11052.0</v>
      </c>
      <c r="B7379" s="221">
        <v>37.0</v>
      </c>
      <c r="C7379" s="221">
        <v>111.0</v>
      </c>
    </row>
    <row r="7380">
      <c r="A7380" s="221">
        <v>11052.0</v>
      </c>
      <c r="B7380" s="221">
        <v>40.0</v>
      </c>
      <c r="C7380" s="221">
        <v>22.0</v>
      </c>
    </row>
    <row r="7381">
      <c r="A7381" s="221">
        <v>11052.0</v>
      </c>
      <c r="B7381" s="221">
        <v>2346.0</v>
      </c>
      <c r="C7381" s="221">
        <v>3.0</v>
      </c>
    </row>
    <row r="7382">
      <c r="A7382" s="221">
        <v>11101.0</v>
      </c>
      <c r="B7382" s="221">
        <v>34.0</v>
      </c>
      <c r="C7382" s="221">
        <v>7245.0</v>
      </c>
    </row>
    <row r="7383">
      <c r="A7383" s="221">
        <v>11101.0</v>
      </c>
      <c r="B7383" s="221">
        <v>35.0</v>
      </c>
      <c r="C7383" s="221">
        <v>1313.0</v>
      </c>
    </row>
    <row r="7384">
      <c r="A7384" s="221">
        <v>11103.0</v>
      </c>
      <c r="B7384" s="221">
        <v>34.0</v>
      </c>
      <c r="C7384" s="221">
        <v>7245.0</v>
      </c>
    </row>
    <row r="7385">
      <c r="A7385" s="221">
        <v>11103.0</v>
      </c>
      <c r="B7385" s="221">
        <v>35.0</v>
      </c>
      <c r="C7385" s="221">
        <v>1313.0</v>
      </c>
    </row>
    <row r="7386">
      <c r="A7386" s="221">
        <v>11105.0</v>
      </c>
      <c r="B7386" s="221">
        <v>34.0</v>
      </c>
      <c r="C7386" s="221">
        <v>7245.0</v>
      </c>
    </row>
    <row r="7387">
      <c r="A7387" s="221">
        <v>11105.0</v>
      </c>
      <c r="B7387" s="221">
        <v>35.0</v>
      </c>
      <c r="C7387" s="221">
        <v>1313.0</v>
      </c>
    </row>
    <row r="7388">
      <c r="A7388" s="221">
        <v>11107.0</v>
      </c>
      <c r="B7388" s="221">
        <v>34.0</v>
      </c>
      <c r="C7388" s="221">
        <v>7245.0</v>
      </c>
    </row>
    <row r="7389">
      <c r="A7389" s="221">
        <v>11107.0</v>
      </c>
      <c r="B7389" s="221">
        <v>35.0</v>
      </c>
      <c r="C7389" s="221">
        <v>1313.0</v>
      </c>
    </row>
    <row r="7390">
      <c r="A7390" s="221">
        <v>11109.0</v>
      </c>
      <c r="B7390" s="221">
        <v>34.0</v>
      </c>
      <c r="C7390" s="221">
        <v>508.0</v>
      </c>
    </row>
    <row r="7391">
      <c r="A7391" s="221">
        <v>11109.0</v>
      </c>
      <c r="B7391" s="221">
        <v>35.0</v>
      </c>
      <c r="C7391" s="221">
        <v>89.0</v>
      </c>
    </row>
    <row r="7392">
      <c r="A7392" s="221">
        <v>11109.0</v>
      </c>
      <c r="B7392" s="221">
        <v>36.0</v>
      </c>
      <c r="C7392" s="221">
        <v>214.0</v>
      </c>
    </row>
    <row r="7393">
      <c r="A7393" s="221">
        <v>11109.0</v>
      </c>
      <c r="B7393" s="221">
        <v>37.0</v>
      </c>
      <c r="C7393" s="221">
        <v>1.0</v>
      </c>
    </row>
    <row r="7394">
      <c r="A7394" s="221">
        <v>11109.0</v>
      </c>
      <c r="B7394" s="221">
        <v>38.0</v>
      </c>
      <c r="C7394" s="221">
        <v>2.0</v>
      </c>
    </row>
    <row r="7395">
      <c r="A7395" s="221">
        <v>11111.0</v>
      </c>
      <c r="B7395" s="221">
        <v>34.0</v>
      </c>
      <c r="C7395" s="221">
        <v>508.0</v>
      </c>
    </row>
    <row r="7396">
      <c r="A7396" s="221">
        <v>11111.0</v>
      </c>
      <c r="B7396" s="221">
        <v>35.0</v>
      </c>
      <c r="C7396" s="221">
        <v>89.0</v>
      </c>
    </row>
    <row r="7397">
      <c r="A7397" s="221">
        <v>11111.0</v>
      </c>
      <c r="B7397" s="221">
        <v>36.0</v>
      </c>
      <c r="C7397" s="221">
        <v>214.0</v>
      </c>
    </row>
    <row r="7398">
      <c r="A7398" s="221">
        <v>11111.0</v>
      </c>
      <c r="B7398" s="221">
        <v>37.0</v>
      </c>
      <c r="C7398" s="221">
        <v>1.0</v>
      </c>
    </row>
    <row r="7399">
      <c r="A7399" s="221">
        <v>11111.0</v>
      </c>
      <c r="B7399" s="221">
        <v>38.0</v>
      </c>
      <c r="C7399" s="221">
        <v>2.0</v>
      </c>
    </row>
    <row r="7400">
      <c r="A7400" s="221">
        <v>11113.0</v>
      </c>
      <c r="B7400" s="221">
        <v>34.0</v>
      </c>
      <c r="C7400" s="221">
        <v>508.0</v>
      </c>
    </row>
    <row r="7401">
      <c r="A7401" s="221">
        <v>11113.0</v>
      </c>
      <c r="B7401" s="221">
        <v>35.0</v>
      </c>
      <c r="C7401" s="221">
        <v>89.0</v>
      </c>
    </row>
    <row r="7402">
      <c r="A7402" s="221">
        <v>11113.0</v>
      </c>
      <c r="B7402" s="221">
        <v>36.0</v>
      </c>
      <c r="C7402" s="221">
        <v>214.0</v>
      </c>
    </row>
    <row r="7403">
      <c r="A7403" s="221">
        <v>11113.0</v>
      </c>
      <c r="B7403" s="221">
        <v>37.0</v>
      </c>
      <c r="C7403" s="221">
        <v>1.0</v>
      </c>
    </row>
    <row r="7404">
      <c r="A7404" s="221">
        <v>11113.0</v>
      </c>
      <c r="B7404" s="221">
        <v>38.0</v>
      </c>
      <c r="C7404" s="221">
        <v>2.0</v>
      </c>
    </row>
    <row r="7405">
      <c r="A7405" s="221">
        <v>11115.0</v>
      </c>
      <c r="B7405" s="221">
        <v>34.0</v>
      </c>
      <c r="C7405" s="221">
        <v>508.0</v>
      </c>
    </row>
    <row r="7406">
      <c r="A7406" s="221">
        <v>11115.0</v>
      </c>
      <c r="B7406" s="221">
        <v>35.0</v>
      </c>
      <c r="C7406" s="221">
        <v>89.0</v>
      </c>
    </row>
    <row r="7407">
      <c r="A7407" s="221">
        <v>11115.0</v>
      </c>
      <c r="B7407" s="221">
        <v>36.0</v>
      </c>
      <c r="C7407" s="221">
        <v>214.0</v>
      </c>
    </row>
    <row r="7408">
      <c r="A7408" s="221">
        <v>11115.0</v>
      </c>
      <c r="B7408" s="221">
        <v>37.0</v>
      </c>
      <c r="C7408" s="221">
        <v>1.0</v>
      </c>
    </row>
    <row r="7409">
      <c r="A7409" s="221">
        <v>11115.0</v>
      </c>
      <c r="B7409" s="221">
        <v>38.0</v>
      </c>
      <c r="C7409" s="221">
        <v>2.0</v>
      </c>
    </row>
    <row r="7410">
      <c r="A7410" s="221">
        <v>11129.0</v>
      </c>
      <c r="B7410" s="221">
        <v>34.0</v>
      </c>
      <c r="C7410" s="221">
        <v>2778.0</v>
      </c>
    </row>
    <row r="7411">
      <c r="A7411" s="221">
        <v>11132.0</v>
      </c>
      <c r="B7411" s="221">
        <v>34.0</v>
      </c>
      <c r="C7411" s="221">
        <v>2778.0</v>
      </c>
    </row>
    <row r="7412">
      <c r="A7412" s="221">
        <v>11134.0</v>
      </c>
      <c r="B7412" s="221">
        <v>34.0</v>
      </c>
      <c r="C7412" s="221">
        <v>2778.0</v>
      </c>
    </row>
    <row r="7413">
      <c r="A7413" s="221">
        <v>11172.0</v>
      </c>
      <c r="B7413" s="221">
        <v>34.0</v>
      </c>
      <c r="C7413" s="221">
        <v>16667.0</v>
      </c>
    </row>
    <row r="7414">
      <c r="A7414" s="221">
        <v>11172.0</v>
      </c>
      <c r="B7414" s="221">
        <v>35.0</v>
      </c>
      <c r="C7414" s="221">
        <v>10556.0</v>
      </c>
    </row>
    <row r="7415">
      <c r="A7415" s="221">
        <v>11172.0</v>
      </c>
      <c r="B7415" s="221">
        <v>36.0</v>
      </c>
      <c r="C7415" s="221">
        <v>2556.0</v>
      </c>
    </row>
    <row r="7416">
      <c r="A7416" s="221">
        <v>11172.0</v>
      </c>
      <c r="B7416" s="221">
        <v>37.0</v>
      </c>
      <c r="C7416" s="221">
        <v>278.0</v>
      </c>
    </row>
    <row r="7417">
      <c r="A7417" s="221">
        <v>11172.0</v>
      </c>
      <c r="B7417" s="221">
        <v>38.0</v>
      </c>
      <c r="C7417" s="221">
        <v>50.0</v>
      </c>
    </row>
    <row r="7418">
      <c r="A7418" s="221">
        <v>11172.0</v>
      </c>
      <c r="B7418" s="221">
        <v>39.0</v>
      </c>
      <c r="C7418" s="221">
        <v>44.0</v>
      </c>
    </row>
    <row r="7419">
      <c r="A7419" s="221">
        <v>11172.0</v>
      </c>
      <c r="B7419" s="221">
        <v>40.0</v>
      </c>
      <c r="C7419" s="221">
        <v>4.0</v>
      </c>
    </row>
    <row r="7420">
      <c r="A7420" s="221">
        <v>11172.0</v>
      </c>
      <c r="B7420" s="221">
        <v>3828.0</v>
      </c>
      <c r="C7420" s="221">
        <v>23.0</v>
      </c>
    </row>
    <row r="7421">
      <c r="A7421" s="221">
        <v>11172.0</v>
      </c>
      <c r="B7421" s="221">
        <v>11399.0</v>
      </c>
      <c r="C7421" s="221">
        <v>15.0</v>
      </c>
    </row>
    <row r="7422">
      <c r="A7422" s="221">
        <v>11172.0</v>
      </c>
      <c r="B7422" s="221">
        <v>11531.0</v>
      </c>
      <c r="C7422" s="221">
        <v>30.0</v>
      </c>
    </row>
    <row r="7423">
      <c r="A7423" s="221">
        <v>11172.0</v>
      </c>
      <c r="B7423" s="221">
        <v>11535.0</v>
      </c>
      <c r="C7423" s="221">
        <v>68.0</v>
      </c>
    </row>
    <row r="7424">
      <c r="A7424" s="221">
        <v>11172.0</v>
      </c>
      <c r="B7424" s="221">
        <v>11541.0</v>
      </c>
      <c r="C7424" s="221">
        <v>165.0</v>
      </c>
    </row>
    <row r="7425">
      <c r="A7425" s="221">
        <v>11172.0</v>
      </c>
      <c r="B7425" s="221">
        <v>11545.0</v>
      </c>
      <c r="C7425" s="221">
        <v>300.0</v>
      </c>
    </row>
    <row r="7426">
      <c r="A7426" s="221">
        <v>11172.0</v>
      </c>
      <c r="B7426" s="221">
        <v>11547.0</v>
      </c>
      <c r="C7426" s="221">
        <v>3.0</v>
      </c>
    </row>
    <row r="7427">
      <c r="A7427" s="221">
        <v>11172.0</v>
      </c>
      <c r="B7427" s="221">
        <v>11553.0</v>
      </c>
      <c r="C7427" s="221">
        <v>60.0</v>
      </c>
    </row>
    <row r="7428">
      <c r="A7428" s="221">
        <v>11172.0</v>
      </c>
      <c r="B7428" s="221">
        <v>11556.0</v>
      </c>
      <c r="C7428" s="221">
        <v>15.0</v>
      </c>
    </row>
    <row r="7429">
      <c r="A7429" s="221">
        <v>11174.0</v>
      </c>
      <c r="B7429" s="221">
        <v>34.0</v>
      </c>
      <c r="C7429" s="221">
        <v>15556.0</v>
      </c>
    </row>
    <row r="7430">
      <c r="A7430" s="221">
        <v>11174.0</v>
      </c>
      <c r="B7430" s="221">
        <v>35.0</v>
      </c>
      <c r="C7430" s="221">
        <v>13333.0</v>
      </c>
    </row>
    <row r="7431">
      <c r="A7431" s="221">
        <v>11174.0</v>
      </c>
      <c r="B7431" s="221">
        <v>36.0</v>
      </c>
      <c r="C7431" s="221">
        <v>2222.0</v>
      </c>
    </row>
    <row r="7432">
      <c r="A7432" s="221">
        <v>11174.0</v>
      </c>
      <c r="B7432" s="221">
        <v>37.0</v>
      </c>
      <c r="C7432" s="221">
        <v>56.0</v>
      </c>
    </row>
    <row r="7433">
      <c r="A7433" s="221">
        <v>11174.0</v>
      </c>
      <c r="B7433" s="221">
        <v>38.0</v>
      </c>
      <c r="C7433" s="221">
        <v>2.0</v>
      </c>
    </row>
    <row r="7434">
      <c r="A7434" s="221">
        <v>11174.0</v>
      </c>
      <c r="B7434" s="221">
        <v>39.0</v>
      </c>
      <c r="C7434" s="221">
        <v>4.0</v>
      </c>
    </row>
    <row r="7435">
      <c r="A7435" s="221">
        <v>11174.0</v>
      </c>
      <c r="B7435" s="221">
        <v>3828.0</v>
      </c>
      <c r="C7435" s="221">
        <v>23.0</v>
      </c>
    </row>
    <row r="7436">
      <c r="A7436" s="221">
        <v>11174.0</v>
      </c>
      <c r="B7436" s="221">
        <v>11399.0</v>
      </c>
      <c r="C7436" s="221">
        <v>15.0</v>
      </c>
    </row>
    <row r="7437">
      <c r="A7437" s="221">
        <v>11174.0</v>
      </c>
      <c r="B7437" s="221">
        <v>11531.0</v>
      </c>
      <c r="C7437" s="221">
        <v>30.0</v>
      </c>
    </row>
    <row r="7438">
      <c r="A7438" s="221">
        <v>11174.0</v>
      </c>
      <c r="B7438" s="221">
        <v>11535.0</v>
      </c>
      <c r="C7438" s="221">
        <v>75.0</v>
      </c>
    </row>
    <row r="7439">
      <c r="A7439" s="221">
        <v>11174.0</v>
      </c>
      <c r="B7439" s="221">
        <v>11541.0</v>
      </c>
      <c r="C7439" s="221">
        <v>150.0</v>
      </c>
    </row>
    <row r="7440">
      <c r="A7440" s="221">
        <v>11174.0</v>
      </c>
      <c r="B7440" s="221">
        <v>11545.0</v>
      </c>
      <c r="C7440" s="221">
        <v>375.0</v>
      </c>
    </row>
    <row r="7441">
      <c r="A7441" s="221">
        <v>11174.0</v>
      </c>
      <c r="B7441" s="221">
        <v>11547.0</v>
      </c>
      <c r="C7441" s="221">
        <v>3.0</v>
      </c>
    </row>
    <row r="7442">
      <c r="A7442" s="221">
        <v>11174.0</v>
      </c>
      <c r="B7442" s="221">
        <v>11553.0</v>
      </c>
      <c r="C7442" s="221">
        <v>75.0</v>
      </c>
    </row>
    <row r="7443">
      <c r="A7443" s="221">
        <v>11174.0</v>
      </c>
      <c r="B7443" s="221">
        <v>11556.0</v>
      </c>
      <c r="C7443" s="221">
        <v>15.0</v>
      </c>
    </row>
    <row r="7444">
      <c r="A7444" s="221">
        <v>11176.0</v>
      </c>
      <c r="B7444" s="221">
        <v>34.0</v>
      </c>
      <c r="C7444" s="221">
        <v>20000.0</v>
      </c>
    </row>
    <row r="7445">
      <c r="A7445" s="221">
        <v>11176.0</v>
      </c>
      <c r="B7445" s="221">
        <v>35.0</v>
      </c>
      <c r="C7445" s="221">
        <v>4444.0</v>
      </c>
    </row>
    <row r="7446">
      <c r="A7446" s="221">
        <v>11176.0</v>
      </c>
      <c r="B7446" s="221">
        <v>36.0</v>
      </c>
      <c r="C7446" s="221">
        <v>2111.0</v>
      </c>
    </row>
    <row r="7447">
      <c r="A7447" s="221">
        <v>11176.0</v>
      </c>
      <c r="B7447" s="221">
        <v>37.0</v>
      </c>
      <c r="C7447" s="221">
        <v>556.0</v>
      </c>
    </row>
    <row r="7448">
      <c r="A7448" s="221">
        <v>11176.0</v>
      </c>
      <c r="B7448" s="221">
        <v>38.0</v>
      </c>
      <c r="C7448" s="221">
        <v>11.0</v>
      </c>
    </row>
    <row r="7449">
      <c r="A7449" s="221">
        <v>11176.0</v>
      </c>
      <c r="B7449" s="221">
        <v>39.0</v>
      </c>
      <c r="C7449" s="221">
        <v>2.0</v>
      </c>
    </row>
    <row r="7450">
      <c r="A7450" s="221">
        <v>11176.0</v>
      </c>
      <c r="B7450" s="221">
        <v>3828.0</v>
      </c>
      <c r="C7450" s="221">
        <v>15.0</v>
      </c>
    </row>
    <row r="7451">
      <c r="A7451" s="221">
        <v>11176.0</v>
      </c>
      <c r="B7451" s="221">
        <v>11399.0</v>
      </c>
      <c r="C7451" s="221">
        <v>8.0</v>
      </c>
    </row>
    <row r="7452">
      <c r="A7452" s="221">
        <v>11176.0</v>
      </c>
      <c r="B7452" s="221">
        <v>11533.0</v>
      </c>
      <c r="C7452" s="221">
        <v>45.0</v>
      </c>
    </row>
    <row r="7453">
      <c r="A7453" s="221">
        <v>11176.0</v>
      </c>
      <c r="B7453" s="221">
        <v>11534.0</v>
      </c>
      <c r="C7453" s="221">
        <v>30.0</v>
      </c>
    </row>
    <row r="7454">
      <c r="A7454" s="221">
        <v>11176.0</v>
      </c>
      <c r="B7454" s="221">
        <v>11540.0</v>
      </c>
      <c r="C7454" s="221">
        <v>120.0</v>
      </c>
    </row>
    <row r="7455">
      <c r="A7455" s="221">
        <v>11176.0</v>
      </c>
      <c r="B7455" s="221">
        <v>11544.0</v>
      </c>
      <c r="C7455" s="221">
        <v>450.0</v>
      </c>
    </row>
    <row r="7456">
      <c r="A7456" s="221">
        <v>11176.0</v>
      </c>
      <c r="B7456" s="221">
        <v>11550.0</v>
      </c>
      <c r="C7456" s="221">
        <v>5.0</v>
      </c>
    </row>
    <row r="7457">
      <c r="A7457" s="221">
        <v>11176.0</v>
      </c>
      <c r="B7457" s="221">
        <v>11552.0</v>
      </c>
      <c r="C7457" s="221">
        <v>75.0</v>
      </c>
    </row>
    <row r="7458">
      <c r="A7458" s="221">
        <v>11176.0</v>
      </c>
      <c r="B7458" s="221">
        <v>11558.0</v>
      </c>
      <c r="C7458" s="221">
        <v>23.0</v>
      </c>
    </row>
    <row r="7459">
      <c r="A7459" s="221">
        <v>11178.0</v>
      </c>
      <c r="B7459" s="221">
        <v>34.0</v>
      </c>
      <c r="C7459" s="221">
        <v>20000.0</v>
      </c>
    </row>
    <row r="7460">
      <c r="A7460" s="221">
        <v>11178.0</v>
      </c>
      <c r="B7460" s="221">
        <v>35.0</v>
      </c>
      <c r="C7460" s="221">
        <v>4444.0</v>
      </c>
    </row>
    <row r="7461">
      <c r="A7461" s="221">
        <v>11178.0</v>
      </c>
      <c r="B7461" s="221">
        <v>36.0</v>
      </c>
      <c r="C7461" s="221">
        <v>2111.0</v>
      </c>
    </row>
    <row r="7462">
      <c r="A7462" s="221">
        <v>11178.0</v>
      </c>
      <c r="B7462" s="221">
        <v>37.0</v>
      </c>
      <c r="C7462" s="221">
        <v>556.0</v>
      </c>
    </row>
    <row r="7463">
      <c r="A7463" s="221">
        <v>11178.0</v>
      </c>
      <c r="B7463" s="221">
        <v>38.0</v>
      </c>
      <c r="C7463" s="221">
        <v>11.0</v>
      </c>
    </row>
    <row r="7464">
      <c r="A7464" s="221">
        <v>11178.0</v>
      </c>
      <c r="B7464" s="221">
        <v>39.0</v>
      </c>
      <c r="C7464" s="221">
        <v>2.0</v>
      </c>
    </row>
    <row r="7465">
      <c r="A7465" s="221">
        <v>11178.0</v>
      </c>
      <c r="B7465" s="221">
        <v>3828.0</v>
      </c>
      <c r="C7465" s="221">
        <v>15.0</v>
      </c>
    </row>
    <row r="7466">
      <c r="A7466" s="221">
        <v>11178.0</v>
      </c>
      <c r="B7466" s="221">
        <v>11399.0</v>
      </c>
      <c r="C7466" s="221">
        <v>8.0</v>
      </c>
    </row>
    <row r="7467">
      <c r="A7467" s="221">
        <v>11178.0</v>
      </c>
      <c r="B7467" s="221">
        <v>11533.0</v>
      </c>
      <c r="C7467" s="221">
        <v>45.0</v>
      </c>
    </row>
    <row r="7468">
      <c r="A7468" s="221">
        <v>11178.0</v>
      </c>
      <c r="B7468" s="221">
        <v>11534.0</v>
      </c>
      <c r="C7468" s="221">
        <v>30.0</v>
      </c>
    </row>
    <row r="7469">
      <c r="A7469" s="221">
        <v>11178.0</v>
      </c>
      <c r="B7469" s="221">
        <v>11540.0</v>
      </c>
      <c r="C7469" s="221">
        <v>120.0</v>
      </c>
    </row>
    <row r="7470">
      <c r="A7470" s="221">
        <v>11178.0</v>
      </c>
      <c r="B7470" s="221">
        <v>11544.0</v>
      </c>
      <c r="C7470" s="221">
        <v>450.0</v>
      </c>
    </row>
    <row r="7471">
      <c r="A7471" s="221">
        <v>11178.0</v>
      </c>
      <c r="B7471" s="221">
        <v>11550.0</v>
      </c>
      <c r="C7471" s="221">
        <v>5.0</v>
      </c>
    </row>
    <row r="7472">
      <c r="A7472" s="221">
        <v>11178.0</v>
      </c>
      <c r="B7472" s="221">
        <v>11552.0</v>
      </c>
      <c r="C7472" s="221">
        <v>75.0</v>
      </c>
    </row>
    <row r="7473">
      <c r="A7473" s="221">
        <v>11178.0</v>
      </c>
      <c r="B7473" s="221">
        <v>11558.0</v>
      </c>
      <c r="C7473" s="221">
        <v>23.0</v>
      </c>
    </row>
    <row r="7474">
      <c r="A7474" s="221">
        <v>11182.0</v>
      </c>
      <c r="B7474" s="221">
        <v>34.0</v>
      </c>
      <c r="C7474" s="221">
        <v>15556.0</v>
      </c>
    </row>
    <row r="7475">
      <c r="A7475" s="221">
        <v>11182.0</v>
      </c>
      <c r="B7475" s="221">
        <v>35.0</v>
      </c>
      <c r="C7475" s="221">
        <v>10222.0</v>
      </c>
    </row>
    <row r="7476">
      <c r="A7476" s="221">
        <v>11182.0</v>
      </c>
      <c r="B7476" s="221">
        <v>36.0</v>
      </c>
      <c r="C7476" s="221">
        <v>2778.0</v>
      </c>
    </row>
    <row r="7477">
      <c r="A7477" s="221">
        <v>11182.0</v>
      </c>
      <c r="B7477" s="221">
        <v>37.0</v>
      </c>
      <c r="C7477" s="221">
        <v>111.0</v>
      </c>
    </row>
    <row r="7478">
      <c r="A7478" s="221">
        <v>11182.0</v>
      </c>
      <c r="B7478" s="221">
        <v>38.0</v>
      </c>
      <c r="C7478" s="221">
        <v>78.0</v>
      </c>
    </row>
    <row r="7479">
      <c r="A7479" s="221">
        <v>11182.0</v>
      </c>
      <c r="B7479" s="221">
        <v>39.0</v>
      </c>
      <c r="C7479" s="221">
        <v>34.0</v>
      </c>
    </row>
    <row r="7480">
      <c r="A7480" s="221">
        <v>11182.0</v>
      </c>
      <c r="B7480" s="221">
        <v>40.0</v>
      </c>
      <c r="C7480" s="221">
        <v>6.0</v>
      </c>
    </row>
    <row r="7481">
      <c r="A7481" s="221">
        <v>11182.0</v>
      </c>
      <c r="B7481" s="221">
        <v>3828.0</v>
      </c>
      <c r="C7481" s="221">
        <v>23.0</v>
      </c>
    </row>
    <row r="7482">
      <c r="A7482" s="221">
        <v>11182.0</v>
      </c>
      <c r="B7482" s="221">
        <v>11399.0</v>
      </c>
      <c r="C7482" s="221">
        <v>15.0</v>
      </c>
    </row>
    <row r="7483">
      <c r="A7483" s="221">
        <v>11182.0</v>
      </c>
      <c r="B7483" s="221">
        <v>11530.0</v>
      </c>
      <c r="C7483" s="221">
        <v>30.0</v>
      </c>
    </row>
    <row r="7484">
      <c r="A7484" s="221">
        <v>11182.0</v>
      </c>
      <c r="B7484" s="221">
        <v>11536.0</v>
      </c>
      <c r="C7484" s="221">
        <v>68.0</v>
      </c>
    </row>
    <row r="7485">
      <c r="A7485" s="221">
        <v>11182.0</v>
      </c>
      <c r="B7485" s="221">
        <v>11538.0</v>
      </c>
      <c r="C7485" s="221">
        <v>165.0</v>
      </c>
    </row>
    <row r="7486">
      <c r="A7486" s="221">
        <v>11182.0</v>
      </c>
      <c r="B7486" s="221">
        <v>11542.0</v>
      </c>
      <c r="C7486" s="221">
        <v>300.0</v>
      </c>
    </row>
    <row r="7487">
      <c r="A7487" s="221">
        <v>11182.0</v>
      </c>
      <c r="B7487" s="221">
        <v>11548.0</v>
      </c>
      <c r="C7487" s="221">
        <v>3.0</v>
      </c>
    </row>
    <row r="7488">
      <c r="A7488" s="221">
        <v>11182.0</v>
      </c>
      <c r="B7488" s="221">
        <v>11551.0</v>
      </c>
      <c r="C7488" s="221">
        <v>60.0</v>
      </c>
    </row>
    <row r="7489">
      <c r="A7489" s="221">
        <v>11182.0</v>
      </c>
      <c r="B7489" s="221">
        <v>11555.0</v>
      </c>
      <c r="C7489" s="221">
        <v>15.0</v>
      </c>
    </row>
    <row r="7490">
      <c r="A7490" s="221">
        <v>11184.0</v>
      </c>
      <c r="B7490" s="221">
        <v>34.0</v>
      </c>
      <c r="C7490" s="221">
        <v>22222.0</v>
      </c>
    </row>
    <row r="7491">
      <c r="A7491" s="221">
        <v>11184.0</v>
      </c>
      <c r="B7491" s="221">
        <v>35.0</v>
      </c>
      <c r="C7491" s="221">
        <v>4444.0</v>
      </c>
    </row>
    <row r="7492">
      <c r="A7492" s="221">
        <v>11184.0</v>
      </c>
      <c r="B7492" s="221">
        <v>36.0</v>
      </c>
      <c r="C7492" s="221">
        <v>1667.0</v>
      </c>
    </row>
    <row r="7493">
      <c r="A7493" s="221">
        <v>11184.0</v>
      </c>
      <c r="B7493" s="221">
        <v>37.0</v>
      </c>
      <c r="C7493" s="221">
        <v>333.0</v>
      </c>
    </row>
    <row r="7494">
      <c r="A7494" s="221">
        <v>11184.0</v>
      </c>
      <c r="B7494" s="221">
        <v>38.0</v>
      </c>
      <c r="C7494" s="221">
        <v>67.0</v>
      </c>
    </row>
    <row r="7495">
      <c r="A7495" s="221">
        <v>11184.0</v>
      </c>
      <c r="B7495" s="221">
        <v>39.0</v>
      </c>
      <c r="C7495" s="221">
        <v>12.0</v>
      </c>
    </row>
    <row r="7496">
      <c r="A7496" s="221">
        <v>11184.0</v>
      </c>
      <c r="B7496" s="221">
        <v>3828.0</v>
      </c>
      <c r="C7496" s="221">
        <v>15.0</v>
      </c>
    </row>
    <row r="7497">
      <c r="A7497" s="221">
        <v>11184.0</v>
      </c>
      <c r="B7497" s="221">
        <v>11399.0</v>
      </c>
      <c r="C7497" s="221">
        <v>8.0</v>
      </c>
    </row>
    <row r="7498">
      <c r="A7498" s="221">
        <v>11184.0</v>
      </c>
      <c r="B7498" s="221">
        <v>11532.0</v>
      </c>
      <c r="C7498" s="221">
        <v>45.0</v>
      </c>
    </row>
    <row r="7499">
      <c r="A7499" s="221">
        <v>11184.0</v>
      </c>
      <c r="B7499" s="221">
        <v>11537.0</v>
      </c>
      <c r="C7499" s="221">
        <v>30.0</v>
      </c>
    </row>
    <row r="7500">
      <c r="A7500" s="221">
        <v>11184.0</v>
      </c>
      <c r="B7500" s="221">
        <v>11539.0</v>
      </c>
      <c r="C7500" s="221">
        <v>120.0</v>
      </c>
    </row>
    <row r="7501">
      <c r="A7501" s="221">
        <v>11184.0</v>
      </c>
      <c r="B7501" s="221">
        <v>11543.0</v>
      </c>
      <c r="C7501" s="221">
        <v>450.0</v>
      </c>
    </row>
    <row r="7502">
      <c r="A7502" s="221">
        <v>11184.0</v>
      </c>
      <c r="B7502" s="221">
        <v>11549.0</v>
      </c>
      <c r="C7502" s="221">
        <v>5.0</v>
      </c>
    </row>
    <row r="7503">
      <c r="A7503" s="221">
        <v>11184.0</v>
      </c>
      <c r="B7503" s="221">
        <v>11554.0</v>
      </c>
      <c r="C7503" s="221">
        <v>75.0</v>
      </c>
    </row>
    <row r="7504">
      <c r="A7504" s="221">
        <v>11184.0</v>
      </c>
      <c r="B7504" s="221">
        <v>11557.0</v>
      </c>
      <c r="C7504" s="221">
        <v>23.0</v>
      </c>
    </row>
    <row r="7505">
      <c r="A7505" s="221">
        <v>11186.0</v>
      </c>
      <c r="B7505" s="221">
        <v>34.0</v>
      </c>
      <c r="C7505" s="221">
        <v>22222.0</v>
      </c>
    </row>
    <row r="7506">
      <c r="A7506" s="221">
        <v>11186.0</v>
      </c>
      <c r="B7506" s="221">
        <v>35.0</v>
      </c>
      <c r="C7506" s="221">
        <v>4444.0</v>
      </c>
    </row>
    <row r="7507">
      <c r="A7507" s="221">
        <v>11186.0</v>
      </c>
      <c r="B7507" s="221">
        <v>36.0</v>
      </c>
      <c r="C7507" s="221">
        <v>1667.0</v>
      </c>
    </row>
    <row r="7508">
      <c r="A7508" s="221">
        <v>11186.0</v>
      </c>
      <c r="B7508" s="221">
        <v>37.0</v>
      </c>
      <c r="C7508" s="221">
        <v>333.0</v>
      </c>
    </row>
    <row r="7509">
      <c r="A7509" s="221">
        <v>11186.0</v>
      </c>
      <c r="B7509" s="221">
        <v>38.0</v>
      </c>
      <c r="C7509" s="221">
        <v>67.0</v>
      </c>
    </row>
    <row r="7510">
      <c r="A7510" s="221">
        <v>11186.0</v>
      </c>
      <c r="B7510" s="221">
        <v>39.0</v>
      </c>
      <c r="C7510" s="221">
        <v>12.0</v>
      </c>
    </row>
    <row r="7511">
      <c r="A7511" s="221">
        <v>11186.0</v>
      </c>
      <c r="B7511" s="221">
        <v>3828.0</v>
      </c>
      <c r="C7511" s="221">
        <v>15.0</v>
      </c>
    </row>
    <row r="7512">
      <c r="A7512" s="221">
        <v>11186.0</v>
      </c>
      <c r="B7512" s="221">
        <v>11399.0</v>
      </c>
      <c r="C7512" s="221">
        <v>8.0</v>
      </c>
    </row>
    <row r="7513">
      <c r="A7513" s="221">
        <v>11186.0</v>
      </c>
      <c r="B7513" s="221">
        <v>11532.0</v>
      </c>
      <c r="C7513" s="221">
        <v>45.0</v>
      </c>
    </row>
    <row r="7514">
      <c r="A7514" s="221">
        <v>11186.0</v>
      </c>
      <c r="B7514" s="221">
        <v>11537.0</v>
      </c>
      <c r="C7514" s="221">
        <v>30.0</v>
      </c>
    </row>
    <row r="7515">
      <c r="A7515" s="221">
        <v>11186.0</v>
      </c>
      <c r="B7515" s="221">
        <v>11539.0</v>
      </c>
      <c r="C7515" s="221">
        <v>120.0</v>
      </c>
    </row>
    <row r="7516">
      <c r="A7516" s="221">
        <v>11186.0</v>
      </c>
      <c r="B7516" s="221">
        <v>11543.0</v>
      </c>
      <c r="C7516" s="221">
        <v>450.0</v>
      </c>
    </row>
    <row r="7517">
      <c r="A7517" s="221">
        <v>11186.0</v>
      </c>
      <c r="B7517" s="221">
        <v>11549.0</v>
      </c>
      <c r="C7517" s="221">
        <v>5.0</v>
      </c>
    </row>
    <row r="7518">
      <c r="A7518" s="221">
        <v>11186.0</v>
      </c>
      <c r="B7518" s="221">
        <v>11554.0</v>
      </c>
      <c r="C7518" s="221">
        <v>75.0</v>
      </c>
    </row>
    <row r="7519">
      <c r="A7519" s="221">
        <v>11186.0</v>
      </c>
      <c r="B7519" s="221">
        <v>11557.0</v>
      </c>
      <c r="C7519" s="221">
        <v>23.0</v>
      </c>
    </row>
    <row r="7520">
      <c r="A7520" s="221">
        <v>11188.0</v>
      </c>
      <c r="B7520" s="221">
        <v>34.0</v>
      </c>
      <c r="C7520" s="221">
        <v>13889.0</v>
      </c>
    </row>
    <row r="7521">
      <c r="A7521" s="221">
        <v>11188.0</v>
      </c>
      <c r="B7521" s="221">
        <v>35.0</v>
      </c>
      <c r="C7521" s="221">
        <v>6111.0</v>
      </c>
    </row>
    <row r="7522">
      <c r="A7522" s="221">
        <v>11188.0</v>
      </c>
      <c r="B7522" s="221">
        <v>36.0</v>
      </c>
      <c r="C7522" s="221">
        <v>4000.0</v>
      </c>
    </row>
    <row r="7523">
      <c r="A7523" s="221">
        <v>11188.0</v>
      </c>
      <c r="B7523" s="221">
        <v>37.0</v>
      </c>
      <c r="C7523" s="221">
        <v>167.0</v>
      </c>
    </row>
    <row r="7524">
      <c r="A7524" s="221">
        <v>11188.0</v>
      </c>
      <c r="B7524" s="221">
        <v>38.0</v>
      </c>
      <c r="C7524" s="221">
        <v>67.0</v>
      </c>
    </row>
    <row r="7525">
      <c r="A7525" s="221">
        <v>11188.0</v>
      </c>
      <c r="B7525" s="221">
        <v>39.0</v>
      </c>
      <c r="C7525" s="221">
        <v>14.0</v>
      </c>
    </row>
    <row r="7526">
      <c r="A7526" s="221">
        <v>11188.0</v>
      </c>
      <c r="B7526" s="221">
        <v>40.0</v>
      </c>
      <c r="C7526" s="221">
        <v>4.0</v>
      </c>
    </row>
    <row r="7527">
      <c r="A7527" s="221">
        <v>11188.0</v>
      </c>
      <c r="B7527" s="221">
        <v>3828.0</v>
      </c>
      <c r="C7527" s="221">
        <v>23.0</v>
      </c>
    </row>
    <row r="7528">
      <c r="A7528" s="221">
        <v>11188.0</v>
      </c>
      <c r="B7528" s="221">
        <v>11399.0</v>
      </c>
      <c r="C7528" s="221">
        <v>15.0</v>
      </c>
    </row>
    <row r="7529">
      <c r="A7529" s="221">
        <v>11188.0</v>
      </c>
      <c r="B7529" s="221">
        <v>11532.0</v>
      </c>
      <c r="C7529" s="221">
        <v>30.0</v>
      </c>
    </row>
    <row r="7530">
      <c r="A7530" s="221">
        <v>11188.0</v>
      </c>
      <c r="B7530" s="221">
        <v>11537.0</v>
      </c>
      <c r="C7530" s="221">
        <v>68.0</v>
      </c>
    </row>
    <row r="7531">
      <c r="A7531" s="221">
        <v>11188.0</v>
      </c>
      <c r="B7531" s="221">
        <v>11539.0</v>
      </c>
      <c r="C7531" s="221">
        <v>165.0</v>
      </c>
    </row>
    <row r="7532">
      <c r="A7532" s="221">
        <v>11188.0</v>
      </c>
      <c r="B7532" s="221">
        <v>11543.0</v>
      </c>
      <c r="C7532" s="221">
        <v>300.0</v>
      </c>
    </row>
    <row r="7533">
      <c r="A7533" s="221">
        <v>11188.0</v>
      </c>
      <c r="B7533" s="221">
        <v>11549.0</v>
      </c>
      <c r="C7533" s="221">
        <v>3.0</v>
      </c>
    </row>
    <row r="7534">
      <c r="A7534" s="221">
        <v>11188.0</v>
      </c>
      <c r="B7534" s="221">
        <v>11554.0</v>
      </c>
      <c r="C7534" s="221">
        <v>60.0</v>
      </c>
    </row>
    <row r="7535">
      <c r="A7535" s="221">
        <v>11188.0</v>
      </c>
      <c r="B7535" s="221">
        <v>11557.0</v>
      </c>
      <c r="C7535" s="221">
        <v>15.0</v>
      </c>
    </row>
    <row r="7536">
      <c r="A7536" s="221">
        <v>11190.0</v>
      </c>
      <c r="B7536" s="221">
        <v>34.0</v>
      </c>
      <c r="C7536" s="221">
        <v>13333.0</v>
      </c>
    </row>
    <row r="7537">
      <c r="A7537" s="221">
        <v>11190.0</v>
      </c>
      <c r="B7537" s="221">
        <v>35.0</v>
      </c>
      <c r="C7537" s="221">
        <v>12222.0</v>
      </c>
    </row>
    <row r="7538">
      <c r="A7538" s="221">
        <v>11190.0</v>
      </c>
      <c r="B7538" s="221">
        <v>36.0</v>
      </c>
      <c r="C7538" s="221">
        <v>1333.0</v>
      </c>
    </row>
    <row r="7539">
      <c r="A7539" s="221">
        <v>11190.0</v>
      </c>
      <c r="B7539" s="221">
        <v>37.0</v>
      </c>
      <c r="C7539" s="221">
        <v>278.0</v>
      </c>
    </row>
    <row r="7540">
      <c r="A7540" s="221">
        <v>11190.0</v>
      </c>
      <c r="B7540" s="221">
        <v>38.0</v>
      </c>
      <c r="C7540" s="221">
        <v>83.0</v>
      </c>
    </row>
    <row r="7541">
      <c r="A7541" s="221">
        <v>11190.0</v>
      </c>
      <c r="B7541" s="221">
        <v>39.0</v>
      </c>
      <c r="C7541" s="221">
        <v>22.0</v>
      </c>
    </row>
    <row r="7542">
      <c r="A7542" s="221">
        <v>11190.0</v>
      </c>
      <c r="B7542" s="221">
        <v>40.0</v>
      </c>
      <c r="C7542" s="221">
        <v>12.0</v>
      </c>
    </row>
    <row r="7543">
      <c r="A7543" s="221">
        <v>11190.0</v>
      </c>
      <c r="B7543" s="221">
        <v>3828.0</v>
      </c>
      <c r="C7543" s="221">
        <v>23.0</v>
      </c>
    </row>
    <row r="7544">
      <c r="A7544" s="221">
        <v>11190.0</v>
      </c>
      <c r="B7544" s="221">
        <v>11399.0</v>
      </c>
      <c r="C7544" s="221">
        <v>15.0</v>
      </c>
    </row>
    <row r="7545">
      <c r="A7545" s="221">
        <v>11190.0</v>
      </c>
      <c r="B7545" s="221">
        <v>11532.0</v>
      </c>
      <c r="C7545" s="221">
        <v>30.0</v>
      </c>
    </row>
    <row r="7546">
      <c r="A7546" s="221">
        <v>11190.0</v>
      </c>
      <c r="B7546" s="221">
        <v>11537.0</v>
      </c>
      <c r="C7546" s="221">
        <v>75.0</v>
      </c>
    </row>
    <row r="7547">
      <c r="A7547" s="221">
        <v>11190.0</v>
      </c>
      <c r="B7547" s="221">
        <v>11539.0</v>
      </c>
      <c r="C7547" s="221">
        <v>150.0</v>
      </c>
    </row>
    <row r="7548">
      <c r="A7548" s="221">
        <v>11190.0</v>
      </c>
      <c r="B7548" s="221">
        <v>11543.0</v>
      </c>
      <c r="C7548" s="221">
        <v>375.0</v>
      </c>
    </row>
    <row r="7549">
      <c r="A7549" s="221">
        <v>11190.0</v>
      </c>
      <c r="B7549" s="221">
        <v>11549.0</v>
      </c>
      <c r="C7549" s="221">
        <v>3.0</v>
      </c>
    </row>
    <row r="7550">
      <c r="A7550" s="221">
        <v>11190.0</v>
      </c>
      <c r="B7550" s="221">
        <v>11554.0</v>
      </c>
      <c r="C7550" s="221">
        <v>75.0</v>
      </c>
    </row>
    <row r="7551">
      <c r="A7551" s="221">
        <v>11190.0</v>
      </c>
      <c r="B7551" s="221">
        <v>11557.0</v>
      </c>
      <c r="C7551" s="221">
        <v>15.0</v>
      </c>
    </row>
    <row r="7552">
      <c r="A7552" s="221">
        <v>11192.0</v>
      </c>
      <c r="B7552" s="221">
        <v>34.0</v>
      </c>
      <c r="C7552" s="221">
        <v>13333.0</v>
      </c>
    </row>
    <row r="7553">
      <c r="A7553" s="221">
        <v>11192.0</v>
      </c>
      <c r="B7553" s="221">
        <v>35.0</v>
      </c>
      <c r="C7553" s="221">
        <v>11111.0</v>
      </c>
    </row>
    <row r="7554">
      <c r="A7554" s="221">
        <v>11192.0</v>
      </c>
      <c r="B7554" s="221">
        <v>36.0</v>
      </c>
      <c r="C7554" s="221">
        <v>2444.0</v>
      </c>
    </row>
    <row r="7555">
      <c r="A7555" s="221">
        <v>11192.0</v>
      </c>
      <c r="B7555" s="221">
        <v>37.0</v>
      </c>
      <c r="C7555" s="221">
        <v>556.0</v>
      </c>
    </row>
    <row r="7556">
      <c r="A7556" s="221">
        <v>11192.0</v>
      </c>
      <c r="B7556" s="221">
        <v>38.0</v>
      </c>
      <c r="C7556" s="221">
        <v>56.0</v>
      </c>
    </row>
    <row r="7557">
      <c r="A7557" s="221">
        <v>11192.0</v>
      </c>
      <c r="B7557" s="221">
        <v>39.0</v>
      </c>
      <c r="C7557" s="221">
        <v>16.0</v>
      </c>
    </row>
    <row r="7558">
      <c r="A7558" s="221">
        <v>11192.0</v>
      </c>
      <c r="B7558" s="221">
        <v>40.0</v>
      </c>
      <c r="C7558" s="221">
        <v>8.0</v>
      </c>
    </row>
    <row r="7559">
      <c r="A7559" s="221">
        <v>11192.0</v>
      </c>
      <c r="B7559" s="221">
        <v>3828.0</v>
      </c>
      <c r="C7559" s="221">
        <v>23.0</v>
      </c>
    </row>
    <row r="7560">
      <c r="A7560" s="221">
        <v>11192.0</v>
      </c>
      <c r="B7560" s="221">
        <v>11399.0</v>
      </c>
      <c r="C7560" s="221">
        <v>15.0</v>
      </c>
    </row>
    <row r="7561">
      <c r="A7561" s="221">
        <v>11192.0</v>
      </c>
      <c r="B7561" s="221">
        <v>11533.0</v>
      </c>
      <c r="C7561" s="221">
        <v>30.0</v>
      </c>
    </row>
    <row r="7562">
      <c r="A7562" s="221">
        <v>11192.0</v>
      </c>
      <c r="B7562" s="221">
        <v>11534.0</v>
      </c>
      <c r="C7562" s="221">
        <v>68.0</v>
      </c>
    </row>
    <row r="7563">
      <c r="A7563" s="221">
        <v>11192.0</v>
      </c>
      <c r="B7563" s="221">
        <v>11540.0</v>
      </c>
      <c r="C7563" s="221">
        <v>165.0</v>
      </c>
    </row>
    <row r="7564">
      <c r="A7564" s="221">
        <v>11192.0</v>
      </c>
      <c r="B7564" s="221">
        <v>11544.0</v>
      </c>
      <c r="C7564" s="221">
        <v>300.0</v>
      </c>
    </row>
    <row r="7565">
      <c r="A7565" s="221">
        <v>11192.0</v>
      </c>
      <c r="B7565" s="221">
        <v>11550.0</v>
      </c>
      <c r="C7565" s="221">
        <v>3.0</v>
      </c>
    </row>
    <row r="7566">
      <c r="A7566" s="221">
        <v>11192.0</v>
      </c>
      <c r="B7566" s="221">
        <v>11552.0</v>
      </c>
      <c r="C7566" s="221">
        <v>60.0</v>
      </c>
    </row>
    <row r="7567">
      <c r="A7567" s="221">
        <v>11192.0</v>
      </c>
      <c r="B7567" s="221">
        <v>11558.0</v>
      </c>
      <c r="C7567" s="221">
        <v>15.0</v>
      </c>
    </row>
    <row r="7568">
      <c r="A7568" s="221">
        <v>11194.0</v>
      </c>
      <c r="B7568" s="221">
        <v>34.0</v>
      </c>
      <c r="C7568" s="221">
        <v>13333.0</v>
      </c>
    </row>
    <row r="7569">
      <c r="A7569" s="221">
        <v>11194.0</v>
      </c>
      <c r="B7569" s="221">
        <v>35.0</v>
      </c>
      <c r="C7569" s="221">
        <v>12778.0</v>
      </c>
    </row>
    <row r="7570">
      <c r="A7570" s="221">
        <v>11194.0</v>
      </c>
      <c r="B7570" s="221">
        <v>36.0</v>
      </c>
      <c r="C7570" s="221">
        <v>1667.0</v>
      </c>
    </row>
    <row r="7571">
      <c r="A7571" s="221">
        <v>11194.0</v>
      </c>
      <c r="B7571" s="221">
        <v>37.0</v>
      </c>
      <c r="C7571" s="221">
        <v>222.0</v>
      </c>
    </row>
    <row r="7572">
      <c r="A7572" s="221">
        <v>11194.0</v>
      </c>
      <c r="B7572" s="221">
        <v>38.0</v>
      </c>
      <c r="C7572" s="221">
        <v>56.0</v>
      </c>
    </row>
    <row r="7573">
      <c r="A7573" s="221">
        <v>11194.0</v>
      </c>
      <c r="B7573" s="221">
        <v>39.0</v>
      </c>
      <c r="C7573" s="221">
        <v>22.0</v>
      </c>
    </row>
    <row r="7574">
      <c r="A7574" s="221">
        <v>11194.0</v>
      </c>
      <c r="B7574" s="221">
        <v>40.0</v>
      </c>
      <c r="C7574" s="221">
        <v>6.0</v>
      </c>
    </row>
    <row r="7575">
      <c r="A7575" s="221">
        <v>11194.0</v>
      </c>
      <c r="B7575" s="221">
        <v>3828.0</v>
      </c>
      <c r="C7575" s="221">
        <v>23.0</v>
      </c>
    </row>
    <row r="7576">
      <c r="A7576" s="221">
        <v>11194.0</v>
      </c>
      <c r="B7576" s="221">
        <v>11399.0</v>
      </c>
      <c r="C7576" s="221">
        <v>15.0</v>
      </c>
    </row>
    <row r="7577">
      <c r="A7577" s="221">
        <v>11194.0</v>
      </c>
      <c r="B7577" s="221">
        <v>11533.0</v>
      </c>
      <c r="C7577" s="221">
        <v>30.0</v>
      </c>
    </row>
    <row r="7578">
      <c r="A7578" s="221">
        <v>11194.0</v>
      </c>
      <c r="B7578" s="221">
        <v>11534.0</v>
      </c>
      <c r="C7578" s="221">
        <v>75.0</v>
      </c>
    </row>
    <row r="7579">
      <c r="A7579" s="221">
        <v>11194.0</v>
      </c>
      <c r="B7579" s="221">
        <v>11540.0</v>
      </c>
      <c r="C7579" s="221">
        <v>150.0</v>
      </c>
    </row>
    <row r="7580">
      <c r="A7580" s="221">
        <v>11194.0</v>
      </c>
      <c r="B7580" s="221">
        <v>11544.0</v>
      </c>
      <c r="C7580" s="221">
        <v>375.0</v>
      </c>
    </row>
    <row r="7581">
      <c r="A7581" s="221">
        <v>11194.0</v>
      </c>
      <c r="B7581" s="221">
        <v>11550.0</v>
      </c>
      <c r="C7581" s="221">
        <v>3.0</v>
      </c>
    </row>
    <row r="7582">
      <c r="A7582" s="221">
        <v>11194.0</v>
      </c>
      <c r="B7582" s="221">
        <v>11552.0</v>
      </c>
      <c r="C7582" s="221">
        <v>75.0</v>
      </c>
    </row>
    <row r="7583">
      <c r="A7583" s="221">
        <v>11194.0</v>
      </c>
      <c r="B7583" s="221">
        <v>11558.0</v>
      </c>
      <c r="C7583" s="221">
        <v>15.0</v>
      </c>
    </row>
    <row r="7584">
      <c r="A7584" s="221">
        <v>11196.0</v>
      </c>
      <c r="B7584" s="221">
        <v>34.0</v>
      </c>
      <c r="C7584" s="221">
        <v>21111.0</v>
      </c>
    </row>
    <row r="7585">
      <c r="A7585" s="221">
        <v>11196.0</v>
      </c>
      <c r="B7585" s="221">
        <v>35.0</v>
      </c>
      <c r="C7585" s="221">
        <v>5000.0</v>
      </c>
    </row>
    <row r="7586">
      <c r="A7586" s="221">
        <v>11196.0</v>
      </c>
      <c r="B7586" s="221">
        <v>36.0</v>
      </c>
      <c r="C7586" s="221">
        <v>1667.0</v>
      </c>
    </row>
    <row r="7587">
      <c r="A7587" s="221">
        <v>11196.0</v>
      </c>
      <c r="B7587" s="221">
        <v>37.0</v>
      </c>
      <c r="C7587" s="221">
        <v>111.0</v>
      </c>
    </row>
    <row r="7588">
      <c r="A7588" s="221">
        <v>11196.0</v>
      </c>
      <c r="B7588" s="221">
        <v>38.0</v>
      </c>
      <c r="C7588" s="221">
        <v>100.0</v>
      </c>
    </row>
    <row r="7589">
      <c r="A7589" s="221">
        <v>11196.0</v>
      </c>
      <c r="B7589" s="221">
        <v>40.0</v>
      </c>
      <c r="C7589" s="221">
        <v>6.0</v>
      </c>
    </row>
    <row r="7590">
      <c r="A7590" s="221">
        <v>11196.0</v>
      </c>
      <c r="B7590" s="221">
        <v>3828.0</v>
      </c>
      <c r="C7590" s="221">
        <v>15.0</v>
      </c>
    </row>
    <row r="7591">
      <c r="A7591" s="221">
        <v>11196.0</v>
      </c>
      <c r="B7591" s="221">
        <v>11399.0</v>
      </c>
      <c r="C7591" s="221">
        <v>8.0</v>
      </c>
    </row>
    <row r="7592">
      <c r="A7592" s="221">
        <v>11196.0</v>
      </c>
      <c r="B7592" s="221">
        <v>11530.0</v>
      </c>
      <c r="C7592" s="221">
        <v>45.0</v>
      </c>
    </row>
    <row r="7593">
      <c r="A7593" s="221">
        <v>11196.0</v>
      </c>
      <c r="B7593" s="221">
        <v>11536.0</v>
      </c>
      <c r="C7593" s="221">
        <v>30.0</v>
      </c>
    </row>
    <row r="7594">
      <c r="A7594" s="221">
        <v>11196.0</v>
      </c>
      <c r="B7594" s="221">
        <v>11538.0</v>
      </c>
      <c r="C7594" s="221">
        <v>120.0</v>
      </c>
    </row>
    <row r="7595">
      <c r="A7595" s="221">
        <v>11196.0</v>
      </c>
      <c r="B7595" s="221">
        <v>11542.0</v>
      </c>
      <c r="C7595" s="221">
        <v>450.0</v>
      </c>
    </row>
    <row r="7596">
      <c r="A7596" s="221">
        <v>11196.0</v>
      </c>
      <c r="B7596" s="221">
        <v>11548.0</v>
      </c>
      <c r="C7596" s="221">
        <v>5.0</v>
      </c>
    </row>
    <row r="7597">
      <c r="A7597" s="221">
        <v>11196.0</v>
      </c>
      <c r="B7597" s="221">
        <v>11551.0</v>
      </c>
      <c r="C7597" s="221">
        <v>75.0</v>
      </c>
    </row>
    <row r="7598">
      <c r="A7598" s="221">
        <v>11196.0</v>
      </c>
      <c r="B7598" s="221">
        <v>11555.0</v>
      </c>
      <c r="C7598" s="221">
        <v>23.0</v>
      </c>
    </row>
    <row r="7599">
      <c r="A7599" s="221">
        <v>11198.0</v>
      </c>
      <c r="B7599" s="221">
        <v>34.0</v>
      </c>
      <c r="C7599" s="221">
        <v>21111.0</v>
      </c>
    </row>
    <row r="7600">
      <c r="A7600" s="221">
        <v>11198.0</v>
      </c>
      <c r="B7600" s="221">
        <v>35.0</v>
      </c>
      <c r="C7600" s="221">
        <v>5000.0</v>
      </c>
    </row>
    <row r="7601">
      <c r="A7601" s="221">
        <v>11198.0</v>
      </c>
      <c r="B7601" s="221">
        <v>36.0</v>
      </c>
      <c r="C7601" s="221">
        <v>1667.0</v>
      </c>
    </row>
    <row r="7602">
      <c r="A7602" s="221">
        <v>11198.0</v>
      </c>
      <c r="B7602" s="221">
        <v>37.0</v>
      </c>
      <c r="C7602" s="221">
        <v>111.0</v>
      </c>
    </row>
    <row r="7603">
      <c r="A7603" s="221">
        <v>11198.0</v>
      </c>
      <c r="B7603" s="221">
        <v>38.0</v>
      </c>
      <c r="C7603" s="221">
        <v>100.0</v>
      </c>
    </row>
    <row r="7604">
      <c r="A7604" s="221">
        <v>11198.0</v>
      </c>
      <c r="B7604" s="221">
        <v>40.0</v>
      </c>
      <c r="C7604" s="221">
        <v>6.0</v>
      </c>
    </row>
    <row r="7605">
      <c r="A7605" s="221">
        <v>11198.0</v>
      </c>
      <c r="B7605" s="221">
        <v>3828.0</v>
      </c>
      <c r="C7605" s="221">
        <v>15.0</v>
      </c>
    </row>
    <row r="7606">
      <c r="A7606" s="221">
        <v>11198.0</v>
      </c>
      <c r="B7606" s="221">
        <v>11399.0</v>
      </c>
      <c r="C7606" s="221">
        <v>8.0</v>
      </c>
    </row>
    <row r="7607">
      <c r="A7607" s="221">
        <v>11198.0</v>
      </c>
      <c r="B7607" s="221">
        <v>11530.0</v>
      </c>
      <c r="C7607" s="221">
        <v>45.0</v>
      </c>
    </row>
    <row r="7608">
      <c r="A7608" s="221">
        <v>11198.0</v>
      </c>
      <c r="B7608" s="221">
        <v>11536.0</v>
      </c>
      <c r="C7608" s="221">
        <v>30.0</v>
      </c>
    </row>
    <row r="7609">
      <c r="A7609" s="221">
        <v>11198.0</v>
      </c>
      <c r="B7609" s="221">
        <v>11538.0</v>
      </c>
      <c r="C7609" s="221">
        <v>120.0</v>
      </c>
    </row>
    <row r="7610">
      <c r="A7610" s="221">
        <v>11198.0</v>
      </c>
      <c r="B7610" s="221">
        <v>11542.0</v>
      </c>
      <c r="C7610" s="221">
        <v>450.0</v>
      </c>
    </row>
    <row r="7611">
      <c r="A7611" s="221">
        <v>11198.0</v>
      </c>
      <c r="B7611" s="221">
        <v>11548.0</v>
      </c>
      <c r="C7611" s="221">
        <v>5.0</v>
      </c>
    </row>
    <row r="7612">
      <c r="A7612" s="221">
        <v>11198.0</v>
      </c>
      <c r="B7612" s="221">
        <v>11551.0</v>
      </c>
      <c r="C7612" s="221">
        <v>75.0</v>
      </c>
    </row>
    <row r="7613">
      <c r="A7613" s="221">
        <v>11198.0</v>
      </c>
      <c r="B7613" s="221">
        <v>11555.0</v>
      </c>
      <c r="C7613" s="221">
        <v>23.0</v>
      </c>
    </row>
    <row r="7614">
      <c r="A7614" s="221">
        <v>11200.0</v>
      </c>
      <c r="B7614" s="221">
        <v>34.0</v>
      </c>
      <c r="C7614" s="221">
        <v>20556.0</v>
      </c>
    </row>
    <row r="7615">
      <c r="A7615" s="221">
        <v>11200.0</v>
      </c>
      <c r="B7615" s="221">
        <v>35.0</v>
      </c>
      <c r="C7615" s="221">
        <v>3889.0</v>
      </c>
    </row>
    <row r="7616">
      <c r="A7616" s="221">
        <v>11200.0</v>
      </c>
      <c r="B7616" s="221">
        <v>36.0</v>
      </c>
      <c r="C7616" s="221">
        <v>2222.0</v>
      </c>
    </row>
    <row r="7617">
      <c r="A7617" s="221">
        <v>11200.0</v>
      </c>
      <c r="B7617" s="221">
        <v>37.0</v>
      </c>
      <c r="C7617" s="221">
        <v>278.0</v>
      </c>
    </row>
    <row r="7618">
      <c r="A7618" s="221">
        <v>11200.0</v>
      </c>
      <c r="B7618" s="221">
        <v>38.0</v>
      </c>
      <c r="C7618" s="221">
        <v>56.0</v>
      </c>
    </row>
    <row r="7619">
      <c r="A7619" s="221">
        <v>11200.0</v>
      </c>
      <c r="B7619" s="221">
        <v>39.0</v>
      </c>
      <c r="C7619" s="221">
        <v>12.0</v>
      </c>
    </row>
    <row r="7620">
      <c r="A7620" s="221">
        <v>11200.0</v>
      </c>
      <c r="B7620" s="221">
        <v>3828.0</v>
      </c>
      <c r="C7620" s="221">
        <v>15.0</v>
      </c>
    </row>
    <row r="7621">
      <c r="A7621" s="221">
        <v>11200.0</v>
      </c>
      <c r="B7621" s="221">
        <v>11399.0</v>
      </c>
      <c r="C7621" s="221">
        <v>8.0</v>
      </c>
    </row>
    <row r="7622">
      <c r="A7622" s="221">
        <v>11200.0</v>
      </c>
      <c r="B7622" s="221">
        <v>11531.0</v>
      </c>
      <c r="C7622" s="221">
        <v>45.0</v>
      </c>
    </row>
    <row r="7623">
      <c r="A7623" s="221">
        <v>11200.0</v>
      </c>
      <c r="B7623" s="221">
        <v>11535.0</v>
      </c>
      <c r="C7623" s="221">
        <v>30.0</v>
      </c>
    </row>
    <row r="7624">
      <c r="A7624" s="221">
        <v>11200.0</v>
      </c>
      <c r="B7624" s="221">
        <v>11541.0</v>
      </c>
      <c r="C7624" s="221">
        <v>120.0</v>
      </c>
    </row>
    <row r="7625">
      <c r="A7625" s="221">
        <v>11200.0</v>
      </c>
      <c r="B7625" s="221">
        <v>11545.0</v>
      </c>
      <c r="C7625" s="221">
        <v>450.0</v>
      </c>
    </row>
    <row r="7626">
      <c r="A7626" s="221">
        <v>11200.0</v>
      </c>
      <c r="B7626" s="221">
        <v>11547.0</v>
      </c>
      <c r="C7626" s="221">
        <v>5.0</v>
      </c>
    </row>
    <row r="7627">
      <c r="A7627" s="221">
        <v>11200.0</v>
      </c>
      <c r="B7627" s="221">
        <v>11553.0</v>
      </c>
      <c r="C7627" s="221">
        <v>75.0</v>
      </c>
    </row>
    <row r="7628">
      <c r="A7628" s="221">
        <v>11200.0</v>
      </c>
      <c r="B7628" s="221">
        <v>11556.0</v>
      </c>
      <c r="C7628" s="221">
        <v>23.0</v>
      </c>
    </row>
    <row r="7629">
      <c r="A7629" s="221">
        <v>11202.0</v>
      </c>
      <c r="B7629" s="221">
        <v>34.0</v>
      </c>
      <c r="C7629" s="221">
        <v>20556.0</v>
      </c>
    </row>
    <row r="7630">
      <c r="A7630" s="221">
        <v>11202.0</v>
      </c>
      <c r="B7630" s="221">
        <v>35.0</v>
      </c>
      <c r="C7630" s="221">
        <v>3889.0</v>
      </c>
    </row>
    <row r="7631">
      <c r="A7631" s="221">
        <v>11202.0</v>
      </c>
      <c r="B7631" s="221">
        <v>36.0</v>
      </c>
      <c r="C7631" s="221">
        <v>2222.0</v>
      </c>
    </row>
    <row r="7632">
      <c r="A7632" s="221">
        <v>11202.0</v>
      </c>
      <c r="B7632" s="221">
        <v>37.0</v>
      </c>
      <c r="C7632" s="221">
        <v>278.0</v>
      </c>
    </row>
    <row r="7633">
      <c r="A7633" s="221">
        <v>11202.0</v>
      </c>
      <c r="B7633" s="221">
        <v>38.0</v>
      </c>
      <c r="C7633" s="221">
        <v>56.0</v>
      </c>
    </row>
    <row r="7634">
      <c r="A7634" s="221">
        <v>11202.0</v>
      </c>
      <c r="B7634" s="221">
        <v>39.0</v>
      </c>
      <c r="C7634" s="221">
        <v>12.0</v>
      </c>
    </row>
    <row r="7635">
      <c r="A7635" s="221">
        <v>11202.0</v>
      </c>
      <c r="B7635" s="221">
        <v>3828.0</v>
      </c>
      <c r="C7635" s="221">
        <v>15.0</v>
      </c>
    </row>
    <row r="7636">
      <c r="A7636" s="221">
        <v>11202.0</v>
      </c>
      <c r="B7636" s="221">
        <v>11399.0</v>
      </c>
      <c r="C7636" s="221">
        <v>8.0</v>
      </c>
    </row>
    <row r="7637">
      <c r="A7637" s="221">
        <v>11202.0</v>
      </c>
      <c r="B7637" s="221">
        <v>11531.0</v>
      </c>
      <c r="C7637" s="221">
        <v>45.0</v>
      </c>
    </row>
    <row r="7638">
      <c r="A7638" s="221">
        <v>11202.0</v>
      </c>
      <c r="B7638" s="221">
        <v>11535.0</v>
      </c>
      <c r="C7638" s="221">
        <v>30.0</v>
      </c>
    </row>
    <row r="7639">
      <c r="A7639" s="221">
        <v>11202.0</v>
      </c>
      <c r="B7639" s="221">
        <v>11541.0</v>
      </c>
      <c r="C7639" s="221">
        <v>120.0</v>
      </c>
    </row>
    <row r="7640">
      <c r="A7640" s="221">
        <v>11202.0</v>
      </c>
      <c r="B7640" s="221">
        <v>11545.0</v>
      </c>
      <c r="C7640" s="221">
        <v>450.0</v>
      </c>
    </row>
    <row r="7641">
      <c r="A7641" s="221">
        <v>11202.0</v>
      </c>
      <c r="B7641" s="221">
        <v>11547.0</v>
      </c>
      <c r="C7641" s="221">
        <v>5.0</v>
      </c>
    </row>
    <row r="7642">
      <c r="A7642" s="221">
        <v>11202.0</v>
      </c>
      <c r="B7642" s="221">
        <v>11553.0</v>
      </c>
      <c r="C7642" s="221">
        <v>75.0</v>
      </c>
    </row>
    <row r="7643">
      <c r="A7643" s="221">
        <v>11202.0</v>
      </c>
      <c r="B7643" s="221">
        <v>11556.0</v>
      </c>
      <c r="C7643" s="221">
        <v>23.0</v>
      </c>
    </row>
    <row r="7644">
      <c r="A7644" s="221">
        <v>11215.0</v>
      </c>
      <c r="B7644" s="221">
        <v>34.0</v>
      </c>
      <c r="C7644" s="221">
        <v>6653.0</v>
      </c>
    </row>
    <row r="7645">
      <c r="A7645" s="221">
        <v>11215.0</v>
      </c>
      <c r="B7645" s="221">
        <v>35.0</v>
      </c>
      <c r="C7645" s="221">
        <v>2374.0</v>
      </c>
    </row>
    <row r="7646">
      <c r="A7646" s="221">
        <v>11215.0</v>
      </c>
      <c r="B7646" s="221">
        <v>36.0</v>
      </c>
      <c r="C7646" s="221">
        <v>1.0</v>
      </c>
    </row>
    <row r="7647">
      <c r="A7647" s="221">
        <v>11215.0</v>
      </c>
      <c r="B7647" s="221">
        <v>37.0</v>
      </c>
      <c r="C7647" s="221">
        <v>8.0</v>
      </c>
    </row>
    <row r="7648">
      <c r="A7648" s="221">
        <v>11217.0</v>
      </c>
      <c r="B7648" s="221">
        <v>34.0</v>
      </c>
      <c r="C7648" s="221">
        <v>10178.0</v>
      </c>
    </row>
    <row r="7649">
      <c r="A7649" s="221">
        <v>11217.0</v>
      </c>
      <c r="B7649" s="221">
        <v>35.0</v>
      </c>
      <c r="C7649" s="221">
        <v>6494.0</v>
      </c>
    </row>
    <row r="7650">
      <c r="A7650" s="221">
        <v>11217.0</v>
      </c>
      <c r="B7650" s="221">
        <v>36.0</v>
      </c>
      <c r="C7650" s="221">
        <v>7.0</v>
      </c>
    </row>
    <row r="7651">
      <c r="A7651" s="221">
        <v>11217.0</v>
      </c>
      <c r="B7651" s="221">
        <v>38.0</v>
      </c>
      <c r="C7651" s="221">
        <v>3.0</v>
      </c>
    </row>
    <row r="7652">
      <c r="A7652" s="221">
        <v>11217.0</v>
      </c>
      <c r="B7652" s="221">
        <v>40.0</v>
      </c>
      <c r="C7652" s="221">
        <v>2.0</v>
      </c>
    </row>
    <row r="7653">
      <c r="A7653" s="221">
        <v>11219.0</v>
      </c>
      <c r="B7653" s="221">
        <v>34.0</v>
      </c>
      <c r="C7653" s="221">
        <v>10178.0</v>
      </c>
    </row>
    <row r="7654">
      <c r="A7654" s="221">
        <v>11219.0</v>
      </c>
      <c r="B7654" s="221">
        <v>35.0</v>
      </c>
      <c r="C7654" s="221">
        <v>6494.0</v>
      </c>
    </row>
    <row r="7655">
      <c r="A7655" s="221">
        <v>11219.0</v>
      </c>
      <c r="B7655" s="221">
        <v>36.0</v>
      </c>
      <c r="C7655" s="221">
        <v>7.0</v>
      </c>
    </row>
    <row r="7656">
      <c r="A7656" s="221">
        <v>11219.0</v>
      </c>
      <c r="B7656" s="221">
        <v>38.0</v>
      </c>
      <c r="C7656" s="221">
        <v>3.0</v>
      </c>
    </row>
    <row r="7657">
      <c r="A7657" s="221">
        <v>11219.0</v>
      </c>
      <c r="B7657" s="221">
        <v>40.0</v>
      </c>
      <c r="C7657" s="221">
        <v>2.0</v>
      </c>
    </row>
    <row r="7658">
      <c r="A7658" s="221">
        <v>11219.0</v>
      </c>
      <c r="B7658" s="221">
        <v>11399.0</v>
      </c>
      <c r="C7658" s="221">
        <v>5.0</v>
      </c>
    </row>
    <row r="7659">
      <c r="A7659" s="221">
        <v>11219.0</v>
      </c>
      <c r="B7659" s="221">
        <v>11543.0</v>
      </c>
      <c r="C7659" s="221">
        <v>3.0</v>
      </c>
    </row>
    <row r="7660">
      <c r="A7660" s="221">
        <v>11219.0</v>
      </c>
      <c r="B7660" s="221">
        <v>11544.0</v>
      </c>
      <c r="C7660" s="221">
        <v>3.0</v>
      </c>
    </row>
    <row r="7661">
      <c r="A7661" s="221">
        <v>11219.0</v>
      </c>
      <c r="B7661" s="221">
        <v>11554.0</v>
      </c>
      <c r="C7661" s="221">
        <v>3.0</v>
      </c>
    </row>
    <row r="7662">
      <c r="A7662" s="221">
        <v>11225.0</v>
      </c>
      <c r="B7662" s="221">
        <v>34.0</v>
      </c>
      <c r="C7662" s="221">
        <v>6653.0</v>
      </c>
    </row>
    <row r="7663">
      <c r="A7663" s="221">
        <v>11225.0</v>
      </c>
      <c r="B7663" s="221">
        <v>35.0</v>
      </c>
      <c r="C7663" s="221">
        <v>2374.0</v>
      </c>
    </row>
    <row r="7664">
      <c r="A7664" s="221">
        <v>11225.0</v>
      </c>
      <c r="B7664" s="221">
        <v>36.0</v>
      </c>
      <c r="C7664" s="221">
        <v>1.0</v>
      </c>
    </row>
    <row r="7665">
      <c r="A7665" s="221">
        <v>11225.0</v>
      </c>
      <c r="B7665" s="221">
        <v>37.0</v>
      </c>
      <c r="C7665" s="221">
        <v>8.0</v>
      </c>
    </row>
    <row r="7666">
      <c r="A7666" s="221">
        <v>11227.0</v>
      </c>
      <c r="B7666" s="221">
        <v>34.0</v>
      </c>
      <c r="C7666" s="221">
        <v>10178.0</v>
      </c>
    </row>
    <row r="7667">
      <c r="A7667" s="221">
        <v>11227.0</v>
      </c>
      <c r="B7667" s="221">
        <v>35.0</v>
      </c>
      <c r="C7667" s="221">
        <v>6494.0</v>
      </c>
    </row>
    <row r="7668">
      <c r="A7668" s="221">
        <v>11227.0</v>
      </c>
      <c r="B7668" s="221">
        <v>36.0</v>
      </c>
      <c r="C7668" s="221">
        <v>7.0</v>
      </c>
    </row>
    <row r="7669">
      <c r="A7669" s="221">
        <v>11227.0</v>
      </c>
      <c r="B7669" s="221">
        <v>38.0</v>
      </c>
      <c r="C7669" s="221">
        <v>3.0</v>
      </c>
    </row>
    <row r="7670">
      <c r="A7670" s="221">
        <v>11227.0</v>
      </c>
      <c r="B7670" s="221">
        <v>40.0</v>
      </c>
      <c r="C7670" s="221">
        <v>2.0</v>
      </c>
    </row>
    <row r="7671">
      <c r="A7671" s="221">
        <v>11229.0</v>
      </c>
      <c r="B7671" s="221">
        <v>34.0</v>
      </c>
      <c r="C7671" s="221">
        <v>10178.0</v>
      </c>
    </row>
    <row r="7672">
      <c r="A7672" s="221">
        <v>11229.0</v>
      </c>
      <c r="B7672" s="221">
        <v>35.0</v>
      </c>
      <c r="C7672" s="221">
        <v>6494.0</v>
      </c>
    </row>
    <row r="7673">
      <c r="A7673" s="221">
        <v>11229.0</v>
      </c>
      <c r="B7673" s="221">
        <v>36.0</v>
      </c>
      <c r="C7673" s="221">
        <v>7.0</v>
      </c>
    </row>
    <row r="7674">
      <c r="A7674" s="221">
        <v>11229.0</v>
      </c>
      <c r="B7674" s="221">
        <v>38.0</v>
      </c>
      <c r="C7674" s="221">
        <v>3.0</v>
      </c>
    </row>
    <row r="7675">
      <c r="A7675" s="221">
        <v>11229.0</v>
      </c>
      <c r="B7675" s="221">
        <v>40.0</v>
      </c>
      <c r="C7675" s="221">
        <v>2.0</v>
      </c>
    </row>
    <row r="7676">
      <c r="A7676" s="221">
        <v>11229.0</v>
      </c>
      <c r="B7676" s="221">
        <v>11399.0</v>
      </c>
      <c r="C7676" s="221">
        <v>5.0</v>
      </c>
    </row>
    <row r="7677">
      <c r="A7677" s="221">
        <v>11229.0</v>
      </c>
      <c r="B7677" s="221">
        <v>11543.0</v>
      </c>
      <c r="C7677" s="221">
        <v>5.0</v>
      </c>
    </row>
    <row r="7678">
      <c r="A7678" s="221">
        <v>11229.0</v>
      </c>
      <c r="B7678" s="221">
        <v>11545.0</v>
      </c>
      <c r="C7678" s="221">
        <v>5.0</v>
      </c>
    </row>
    <row r="7679">
      <c r="A7679" s="221">
        <v>11229.0</v>
      </c>
      <c r="B7679" s="221">
        <v>11554.0</v>
      </c>
      <c r="C7679" s="221">
        <v>3.0</v>
      </c>
    </row>
    <row r="7680">
      <c r="A7680" s="221">
        <v>11235.0</v>
      </c>
      <c r="B7680" s="221">
        <v>34.0</v>
      </c>
      <c r="C7680" s="221">
        <v>6653.0</v>
      </c>
    </row>
    <row r="7681">
      <c r="A7681" s="221">
        <v>11235.0</v>
      </c>
      <c r="B7681" s="221">
        <v>35.0</v>
      </c>
      <c r="C7681" s="221">
        <v>2374.0</v>
      </c>
    </row>
    <row r="7682">
      <c r="A7682" s="221">
        <v>11235.0</v>
      </c>
      <c r="B7682" s="221">
        <v>36.0</v>
      </c>
      <c r="C7682" s="221">
        <v>1.0</v>
      </c>
    </row>
    <row r="7683">
      <c r="A7683" s="221">
        <v>11235.0</v>
      </c>
      <c r="B7683" s="221">
        <v>37.0</v>
      </c>
      <c r="C7683" s="221">
        <v>8.0</v>
      </c>
    </row>
    <row r="7684">
      <c r="A7684" s="221">
        <v>11237.0</v>
      </c>
      <c r="B7684" s="221">
        <v>34.0</v>
      </c>
      <c r="C7684" s="221">
        <v>10178.0</v>
      </c>
    </row>
    <row r="7685">
      <c r="A7685" s="221">
        <v>11237.0</v>
      </c>
      <c r="B7685" s="221">
        <v>35.0</v>
      </c>
      <c r="C7685" s="221">
        <v>6494.0</v>
      </c>
    </row>
    <row r="7686">
      <c r="A7686" s="221">
        <v>11237.0</v>
      </c>
      <c r="B7686" s="221">
        <v>36.0</v>
      </c>
      <c r="C7686" s="221">
        <v>7.0</v>
      </c>
    </row>
    <row r="7687">
      <c r="A7687" s="221">
        <v>11237.0</v>
      </c>
      <c r="B7687" s="221">
        <v>38.0</v>
      </c>
      <c r="C7687" s="221">
        <v>3.0</v>
      </c>
    </row>
    <row r="7688">
      <c r="A7688" s="221">
        <v>11237.0</v>
      </c>
      <c r="B7688" s="221">
        <v>40.0</v>
      </c>
      <c r="C7688" s="221">
        <v>2.0</v>
      </c>
    </row>
    <row r="7689">
      <c r="A7689" s="221">
        <v>11239.0</v>
      </c>
      <c r="B7689" s="221">
        <v>34.0</v>
      </c>
      <c r="C7689" s="221">
        <v>10178.0</v>
      </c>
    </row>
    <row r="7690">
      <c r="A7690" s="221">
        <v>11239.0</v>
      </c>
      <c r="B7690" s="221">
        <v>35.0</v>
      </c>
      <c r="C7690" s="221">
        <v>6494.0</v>
      </c>
    </row>
    <row r="7691">
      <c r="A7691" s="221">
        <v>11239.0</v>
      </c>
      <c r="B7691" s="221">
        <v>36.0</v>
      </c>
      <c r="C7691" s="221">
        <v>7.0</v>
      </c>
    </row>
    <row r="7692">
      <c r="A7692" s="221">
        <v>11239.0</v>
      </c>
      <c r="B7692" s="221">
        <v>38.0</v>
      </c>
      <c r="C7692" s="221">
        <v>3.0</v>
      </c>
    </row>
    <row r="7693">
      <c r="A7693" s="221">
        <v>11239.0</v>
      </c>
      <c r="B7693" s="221">
        <v>40.0</v>
      </c>
      <c r="C7693" s="221">
        <v>2.0</v>
      </c>
    </row>
    <row r="7694">
      <c r="A7694" s="221">
        <v>11239.0</v>
      </c>
      <c r="B7694" s="221">
        <v>11399.0</v>
      </c>
      <c r="C7694" s="221">
        <v>5.0</v>
      </c>
    </row>
    <row r="7695">
      <c r="A7695" s="221">
        <v>11239.0</v>
      </c>
      <c r="B7695" s="221">
        <v>11542.0</v>
      </c>
      <c r="C7695" s="221">
        <v>1.0</v>
      </c>
    </row>
    <row r="7696">
      <c r="A7696" s="221">
        <v>11239.0</v>
      </c>
      <c r="B7696" s="221">
        <v>11543.0</v>
      </c>
      <c r="C7696" s="221">
        <v>3.0</v>
      </c>
    </row>
    <row r="7697">
      <c r="A7697" s="221">
        <v>11239.0</v>
      </c>
      <c r="B7697" s="221">
        <v>11544.0</v>
      </c>
      <c r="C7697" s="221">
        <v>3.0</v>
      </c>
    </row>
    <row r="7698">
      <c r="A7698" s="221">
        <v>11239.0</v>
      </c>
      <c r="B7698" s="221">
        <v>11554.0</v>
      </c>
      <c r="C7698" s="221">
        <v>3.0</v>
      </c>
    </row>
    <row r="7699">
      <c r="A7699" s="221">
        <v>11245.0</v>
      </c>
      <c r="B7699" s="221">
        <v>34.0</v>
      </c>
      <c r="C7699" s="221">
        <v>6653.0</v>
      </c>
    </row>
    <row r="7700">
      <c r="A7700" s="221">
        <v>11245.0</v>
      </c>
      <c r="B7700" s="221">
        <v>35.0</v>
      </c>
      <c r="C7700" s="221">
        <v>2374.0</v>
      </c>
    </row>
    <row r="7701">
      <c r="A7701" s="221">
        <v>11245.0</v>
      </c>
      <c r="B7701" s="221">
        <v>36.0</v>
      </c>
      <c r="C7701" s="221">
        <v>1.0</v>
      </c>
    </row>
    <row r="7702">
      <c r="A7702" s="221">
        <v>11245.0</v>
      </c>
      <c r="B7702" s="221">
        <v>37.0</v>
      </c>
      <c r="C7702" s="221">
        <v>8.0</v>
      </c>
    </row>
    <row r="7703">
      <c r="A7703" s="221">
        <v>11247.0</v>
      </c>
      <c r="B7703" s="221">
        <v>34.0</v>
      </c>
      <c r="C7703" s="221">
        <v>10178.0</v>
      </c>
    </row>
    <row r="7704">
      <c r="A7704" s="221">
        <v>11247.0</v>
      </c>
      <c r="B7704" s="221">
        <v>35.0</v>
      </c>
      <c r="C7704" s="221">
        <v>6494.0</v>
      </c>
    </row>
    <row r="7705">
      <c r="A7705" s="221">
        <v>11247.0</v>
      </c>
      <c r="B7705" s="221">
        <v>36.0</v>
      </c>
      <c r="C7705" s="221">
        <v>7.0</v>
      </c>
    </row>
    <row r="7706">
      <c r="A7706" s="221">
        <v>11247.0</v>
      </c>
      <c r="B7706" s="221">
        <v>38.0</v>
      </c>
      <c r="C7706" s="221">
        <v>3.0</v>
      </c>
    </row>
    <row r="7707">
      <c r="A7707" s="221">
        <v>11247.0</v>
      </c>
      <c r="B7707" s="221">
        <v>40.0</v>
      </c>
      <c r="C7707" s="221">
        <v>2.0</v>
      </c>
    </row>
    <row r="7708">
      <c r="A7708" s="221">
        <v>11249.0</v>
      </c>
      <c r="B7708" s="221">
        <v>34.0</v>
      </c>
      <c r="C7708" s="221">
        <v>10178.0</v>
      </c>
    </row>
    <row r="7709">
      <c r="A7709" s="221">
        <v>11249.0</v>
      </c>
      <c r="B7709" s="221">
        <v>35.0</v>
      </c>
      <c r="C7709" s="221">
        <v>6494.0</v>
      </c>
    </row>
    <row r="7710">
      <c r="A7710" s="221">
        <v>11249.0</v>
      </c>
      <c r="B7710" s="221">
        <v>36.0</v>
      </c>
      <c r="C7710" s="221">
        <v>7.0</v>
      </c>
    </row>
    <row r="7711">
      <c r="A7711" s="221">
        <v>11249.0</v>
      </c>
      <c r="B7711" s="221">
        <v>38.0</v>
      </c>
      <c r="C7711" s="221">
        <v>3.0</v>
      </c>
    </row>
    <row r="7712">
      <c r="A7712" s="221">
        <v>11249.0</v>
      </c>
      <c r="B7712" s="221">
        <v>40.0</v>
      </c>
      <c r="C7712" s="221">
        <v>2.0</v>
      </c>
    </row>
    <row r="7713">
      <c r="A7713" s="221">
        <v>11249.0</v>
      </c>
      <c r="B7713" s="221">
        <v>11399.0</v>
      </c>
      <c r="C7713" s="221">
        <v>5.0</v>
      </c>
    </row>
    <row r="7714">
      <c r="A7714" s="221">
        <v>11249.0</v>
      </c>
      <c r="B7714" s="221">
        <v>11542.0</v>
      </c>
      <c r="C7714" s="221">
        <v>3.0</v>
      </c>
    </row>
    <row r="7715">
      <c r="A7715" s="221">
        <v>11249.0</v>
      </c>
      <c r="B7715" s="221">
        <v>11544.0</v>
      </c>
      <c r="C7715" s="221">
        <v>3.0</v>
      </c>
    </row>
    <row r="7716">
      <c r="A7716" s="221">
        <v>11249.0</v>
      </c>
      <c r="B7716" s="221">
        <v>11545.0</v>
      </c>
      <c r="C7716" s="221">
        <v>3.0</v>
      </c>
    </row>
    <row r="7717">
      <c r="A7717" s="221">
        <v>11249.0</v>
      </c>
      <c r="B7717" s="221">
        <v>11554.0</v>
      </c>
      <c r="C7717" s="221">
        <v>3.0</v>
      </c>
    </row>
    <row r="7718">
      <c r="A7718" s="221">
        <v>11255.0</v>
      </c>
      <c r="B7718" s="221">
        <v>34.0</v>
      </c>
      <c r="C7718" s="221">
        <v>6653.0</v>
      </c>
    </row>
    <row r="7719">
      <c r="A7719" s="221">
        <v>11255.0</v>
      </c>
      <c r="B7719" s="221">
        <v>35.0</v>
      </c>
      <c r="C7719" s="221">
        <v>2374.0</v>
      </c>
    </row>
    <row r="7720">
      <c r="A7720" s="221">
        <v>11255.0</v>
      </c>
      <c r="B7720" s="221">
        <v>36.0</v>
      </c>
      <c r="C7720" s="221">
        <v>1.0</v>
      </c>
    </row>
    <row r="7721">
      <c r="A7721" s="221">
        <v>11255.0</v>
      </c>
      <c r="B7721" s="221">
        <v>37.0</v>
      </c>
      <c r="C7721" s="221">
        <v>8.0</v>
      </c>
    </row>
    <row r="7722">
      <c r="A7722" s="221">
        <v>11257.0</v>
      </c>
      <c r="B7722" s="221">
        <v>34.0</v>
      </c>
      <c r="C7722" s="221">
        <v>10178.0</v>
      </c>
    </row>
    <row r="7723">
      <c r="A7723" s="221">
        <v>11257.0</v>
      </c>
      <c r="B7723" s="221">
        <v>35.0</v>
      </c>
      <c r="C7723" s="221">
        <v>6494.0</v>
      </c>
    </row>
    <row r="7724">
      <c r="A7724" s="221">
        <v>11257.0</v>
      </c>
      <c r="B7724" s="221">
        <v>36.0</v>
      </c>
      <c r="C7724" s="221">
        <v>7.0</v>
      </c>
    </row>
    <row r="7725">
      <c r="A7725" s="221">
        <v>11257.0</v>
      </c>
      <c r="B7725" s="221">
        <v>38.0</v>
      </c>
      <c r="C7725" s="221">
        <v>3.0</v>
      </c>
    </row>
    <row r="7726">
      <c r="A7726" s="221">
        <v>11257.0</v>
      </c>
      <c r="B7726" s="221">
        <v>40.0</v>
      </c>
      <c r="C7726" s="221">
        <v>2.0</v>
      </c>
    </row>
    <row r="7727">
      <c r="A7727" s="221">
        <v>11259.0</v>
      </c>
      <c r="B7727" s="221">
        <v>34.0</v>
      </c>
      <c r="C7727" s="221">
        <v>10178.0</v>
      </c>
    </row>
    <row r="7728">
      <c r="A7728" s="221">
        <v>11259.0</v>
      </c>
      <c r="B7728" s="221">
        <v>35.0</v>
      </c>
      <c r="C7728" s="221">
        <v>6494.0</v>
      </c>
    </row>
    <row r="7729">
      <c r="A7729" s="221">
        <v>11259.0</v>
      </c>
      <c r="B7729" s="221">
        <v>36.0</v>
      </c>
      <c r="C7729" s="221">
        <v>7.0</v>
      </c>
    </row>
    <row r="7730">
      <c r="A7730" s="221">
        <v>11259.0</v>
      </c>
      <c r="B7730" s="221">
        <v>38.0</v>
      </c>
      <c r="C7730" s="221">
        <v>3.0</v>
      </c>
    </row>
    <row r="7731">
      <c r="A7731" s="221">
        <v>11259.0</v>
      </c>
      <c r="B7731" s="221">
        <v>40.0</v>
      </c>
      <c r="C7731" s="221">
        <v>2.0</v>
      </c>
    </row>
    <row r="7732">
      <c r="A7732" s="221">
        <v>11259.0</v>
      </c>
      <c r="B7732" s="221">
        <v>11399.0</v>
      </c>
      <c r="C7732" s="221">
        <v>5.0</v>
      </c>
    </row>
    <row r="7733">
      <c r="A7733" s="221">
        <v>11259.0</v>
      </c>
      <c r="B7733" s="221">
        <v>11545.0</v>
      </c>
      <c r="C7733" s="221">
        <v>6.0</v>
      </c>
    </row>
    <row r="7734">
      <c r="A7734" s="221">
        <v>11259.0</v>
      </c>
      <c r="B7734" s="221">
        <v>11554.0</v>
      </c>
      <c r="C7734" s="221">
        <v>3.0</v>
      </c>
    </row>
    <row r="7735">
      <c r="A7735" s="221">
        <v>11265.0</v>
      </c>
      <c r="B7735" s="221">
        <v>34.0</v>
      </c>
      <c r="C7735" s="221">
        <v>2350.0</v>
      </c>
    </row>
    <row r="7736">
      <c r="A7736" s="221">
        <v>11265.0</v>
      </c>
      <c r="B7736" s="221">
        <v>35.0</v>
      </c>
      <c r="C7736" s="221">
        <v>2530.0</v>
      </c>
    </row>
    <row r="7737">
      <c r="A7737" s="221">
        <v>11265.0</v>
      </c>
      <c r="B7737" s="221">
        <v>36.0</v>
      </c>
      <c r="C7737" s="221">
        <v>939.0</v>
      </c>
    </row>
    <row r="7738">
      <c r="A7738" s="221">
        <v>11265.0</v>
      </c>
      <c r="B7738" s="221">
        <v>38.0</v>
      </c>
      <c r="C7738" s="221">
        <v>1.0</v>
      </c>
    </row>
    <row r="7739">
      <c r="A7739" s="221">
        <v>11267.0</v>
      </c>
      <c r="B7739" s="221">
        <v>34.0</v>
      </c>
      <c r="C7739" s="221">
        <v>6013.0</v>
      </c>
    </row>
    <row r="7740">
      <c r="A7740" s="221">
        <v>11267.0</v>
      </c>
      <c r="B7740" s="221">
        <v>35.0</v>
      </c>
      <c r="C7740" s="221">
        <v>4514.0</v>
      </c>
    </row>
    <row r="7741">
      <c r="A7741" s="221">
        <v>11267.0</v>
      </c>
      <c r="B7741" s="221">
        <v>36.0</v>
      </c>
      <c r="C7741" s="221">
        <v>1612.0</v>
      </c>
    </row>
    <row r="7742">
      <c r="A7742" s="221">
        <v>11267.0</v>
      </c>
      <c r="B7742" s="221">
        <v>39.0</v>
      </c>
      <c r="C7742" s="221">
        <v>2.0</v>
      </c>
    </row>
    <row r="7743">
      <c r="A7743" s="221">
        <v>11267.0</v>
      </c>
      <c r="B7743" s="221">
        <v>40.0</v>
      </c>
      <c r="C7743" s="221">
        <v>2.0</v>
      </c>
    </row>
    <row r="7744">
      <c r="A7744" s="221">
        <v>11269.0</v>
      </c>
      <c r="B7744" s="221">
        <v>34.0</v>
      </c>
      <c r="C7744" s="221">
        <v>6013.0</v>
      </c>
    </row>
    <row r="7745">
      <c r="A7745" s="221">
        <v>11269.0</v>
      </c>
      <c r="B7745" s="221">
        <v>35.0</v>
      </c>
      <c r="C7745" s="221">
        <v>4514.0</v>
      </c>
    </row>
    <row r="7746">
      <c r="A7746" s="221">
        <v>11269.0</v>
      </c>
      <c r="B7746" s="221">
        <v>36.0</v>
      </c>
      <c r="C7746" s="221">
        <v>1612.0</v>
      </c>
    </row>
    <row r="7747">
      <c r="A7747" s="221">
        <v>11269.0</v>
      </c>
      <c r="B7747" s="221">
        <v>39.0</v>
      </c>
      <c r="C7747" s="221">
        <v>2.0</v>
      </c>
    </row>
    <row r="7748">
      <c r="A7748" s="221">
        <v>11269.0</v>
      </c>
      <c r="B7748" s="221">
        <v>40.0</v>
      </c>
      <c r="C7748" s="221">
        <v>2.0</v>
      </c>
    </row>
    <row r="7749">
      <c r="A7749" s="221">
        <v>11269.0</v>
      </c>
      <c r="B7749" s="221">
        <v>11399.0</v>
      </c>
      <c r="C7749" s="221">
        <v>5.0</v>
      </c>
    </row>
    <row r="7750">
      <c r="A7750" s="221">
        <v>11269.0</v>
      </c>
      <c r="B7750" s="221">
        <v>11542.0</v>
      </c>
      <c r="C7750" s="221">
        <v>1.0</v>
      </c>
    </row>
    <row r="7751">
      <c r="A7751" s="221">
        <v>11269.0</v>
      </c>
      <c r="B7751" s="221">
        <v>11543.0</v>
      </c>
      <c r="C7751" s="221">
        <v>1.0</v>
      </c>
    </row>
    <row r="7752">
      <c r="A7752" s="221">
        <v>11269.0</v>
      </c>
      <c r="B7752" s="221">
        <v>11544.0</v>
      </c>
      <c r="C7752" s="221">
        <v>1.0</v>
      </c>
    </row>
    <row r="7753">
      <c r="A7753" s="221">
        <v>11269.0</v>
      </c>
      <c r="B7753" s="221">
        <v>11545.0</v>
      </c>
      <c r="C7753" s="221">
        <v>1.0</v>
      </c>
    </row>
    <row r="7754">
      <c r="A7754" s="221">
        <v>11269.0</v>
      </c>
      <c r="B7754" s="221">
        <v>11554.0</v>
      </c>
      <c r="C7754" s="221">
        <v>3.0</v>
      </c>
    </row>
    <row r="7755">
      <c r="A7755" s="221">
        <v>11277.0</v>
      </c>
      <c r="B7755" s="221">
        <v>34.0</v>
      </c>
      <c r="C7755" s="221">
        <v>13467.0</v>
      </c>
    </row>
    <row r="7756">
      <c r="A7756" s="221">
        <v>11277.0</v>
      </c>
      <c r="B7756" s="221">
        <v>35.0</v>
      </c>
      <c r="C7756" s="221">
        <v>8383.0</v>
      </c>
    </row>
    <row r="7757">
      <c r="A7757" s="221">
        <v>11277.0</v>
      </c>
      <c r="B7757" s="221">
        <v>36.0</v>
      </c>
      <c r="C7757" s="221">
        <v>570.0</v>
      </c>
    </row>
    <row r="7758">
      <c r="A7758" s="221">
        <v>11277.0</v>
      </c>
      <c r="B7758" s="221">
        <v>37.0</v>
      </c>
      <c r="C7758" s="221">
        <v>18.0</v>
      </c>
    </row>
    <row r="7759">
      <c r="A7759" s="221">
        <v>11277.0</v>
      </c>
      <c r="B7759" s="221">
        <v>38.0</v>
      </c>
      <c r="C7759" s="221">
        <v>3.0</v>
      </c>
    </row>
    <row r="7760">
      <c r="A7760" s="221">
        <v>11277.0</v>
      </c>
      <c r="B7760" s="221">
        <v>39.0</v>
      </c>
      <c r="C7760" s="221">
        <v>16.0</v>
      </c>
    </row>
    <row r="7761">
      <c r="A7761" s="221">
        <v>11279.0</v>
      </c>
      <c r="B7761" s="221">
        <v>34.0</v>
      </c>
      <c r="C7761" s="221">
        <v>18938.0</v>
      </c>
    </row>
    <row r="7762">
      <c r="A7762" s="221">
        <v>11279.0</v>
      </c>
      <c r="B7762" s="221">
        <v>35.0</v>
      </c>
      <c r="C7762" s="221">
        <v>18012.0</v>
      </c>
    </row>
    <row r="7763">
      <c r="A7763" s="221">
        <v>11279.0</v>
      </c>
      <c r="B7763" s="221">
        <v>36.0</v>
      </c>
      <c r="C7763" s="221">
        <v>13619.0</v>
      </c>
    </row>
    <row r="7764">
      <c r="A7764" s="221">
        <v>11279.0</v>
      </c>
      <c r="B7764" s="221">
        <v>37.0</v>
      </c>
      <c r="C7764" s="221">
        <v>877.0</v>
      </c>
    </row>
    <row r="7765">
      <c r="A7765" s="221">
        <v>11279.0</v>
      </c>
      <c r="B7765" s="221">
        <v>39.0</v>
      </c>
      <c r="C7765" s="221">
        <v>2.0</v>
      </c>
    </row>
    <row r="7766">
      <c r="A7766" s="221">
        <v>11279.0</v>
      </c>
      <c r="B7766" s="221">
        <v>40.0</v>
      </c>
      <c r="C7766" s="221">
        <v>12.0</v>
      </c>
    </row>
    <row r="7767">
      <c r="A7767" s="221">
        <v>11283.0</v>
      </c>
      <c r="B7767" s="221">
        <v>34.0</v>
      </c>
      <c r="C7767" s="221">
        <v>331.0</v>
      </c>
    </row>
    <row r="7768">
      <c r="A7768" s="221">
        <v>11283.0</v>
      </c>
      <c r="B7768" s="221">
        <v>35.0</v>
      </c>
      <c r="C7768" s="221">
        <v>437.0</v>
      </c>
    </row>
    <row r="7769">
      <c r="A7769" s="221">
        <v>11283.0</v>
      </c>
      <c r="B7769" s="221">
        <v>36.0</v>
      </c>
      <c r="C7769" s="221">
        <v>24.0</v>
      </c>
    </row>
    <row r="7770">
      <c r="A7770" s="221">
        <v>11283.0</v>
      </c>
      <c r="B7770" s="221">
        <v>37.0</v>
      </c>
      <c r="C7770" s="221">
        <v>7.0</v>
      </c>
    </row>
    <row r="7771">
      <c r="A7771" s="221">
        <v>11283.0</v>
      </c>
      <c r="B7771" s="221">
        <v>38.0</v>
      </c>
      <c r="C7771" s="221">
        <v>9.0</v>
      </c>
    </row>
    <row r="7772">
      <c r="A7772" s="221">
        <v>11283.0</v>
      </c>
      <c r="B7772" s="221">
        <v>39.0</v>
      </c>
      <c r="C7772" s="221">
        <v>8.0</v>
      </c>
    </row>
    <row r="7773">
      <c r="A7773" s="221">
        <v>11285.0</v>
      </c>
      <c r="B7773" s="221">
        <v>34.0</v>
      </c>
      <c r="C7773" s="221">
        <v>1951.0</v>
      </c>
    </row>
    <row r="7774">
      <c r="A7774" s="221">
        <v>11285.0</v>
      </c>
      <c r="B7774" s="221">
        <v>35.0</v>
      </c>
      <c r="C7774" s="221">
        <v>398.0</v>
      </c>
    </row>
    <row r="7775">
      <c r="A7775" s="221">
        <v>11285.0</v>
      </c>
      <c r="B7775" s="221">
        <v>36.0</v>
      </c>
      <c r="C7775" s="221">
        <v>167.0</v>
      </c>
    </row>
    <row r="7776">
      <c r="A7776" s="221">
        <v>11285.0</v>
      </c>
      <c r="B7776" s="221">
        <v>37.0</v>
      </c>
      <c r="C7776" s="221">
        <v>13.0</v>
      </c>
    </row>
    <row r="7777">
      <c r="A7777" s="221">
        <v>11285.0</v>
      </c>
      <c r="B7777" s="221">
        <v>39.0</v>
      </c>
      <c r="C7777" s="221">
        <v>4.0</v>
      </c>
    </row>
    <row r="7778">
      <c r="A7778" s="221">
        <v>11285.0</v>
      </c>
      <c r="B7778" s="221">
        <v>40.0</v>
      </c>
      <c r="C7778" s="221">
        <v>2.0</v>
      </c>
    </row>
    <row r="7779">
      <c r="A7779" s="221">
        <v>11287.0</v>
      </c>
      <c r="B7779" s="221">
        <v>34.0</v>
      </c>
      <c r="C7779" s="221">
        <v>1984.0</v>
      </c>
    </row>
    <row r="7780">
      <c r="A7780" s="221">
        <v>11287.0</v>
      </c>
      <c r="B7780" s="221">
        <v>35.0</v>
      </c>
      <c r="C7780" s="221">
        <v>383.0</v>
      </c>
    </row>
    <row r="7781">
      <c r="A7781" s="221">
        <v>11287.0</v>
      </c>
      <c r="B7781" s="221">
        <v>36.0</v>
      </c>
      <c r="C7781" s="221">
        <v>371.0</v>
      </c>
    </row>
    <row r="7782">
      <c r="A7782" s="221">
        <v>11287.0</v>
      </c>
      <c r="B7782" s="221">
        <v>39.0</v>
      </c>
      <c r="C7782" s="221">
        <v>4.0</v>
      </c>
    </row>
    <row r="7783">
      <c r="A7783" s="221">
        <v>11287.0</v>
      </c>
      <c r="B7783" s="221">
        <v>40.0</v>
      </c>
      <c r="C7783" s="221">
        <v>4.0</v>
      </c>
    </row>
    <row r="7784">
      <c r="A7784" s="221">
        <v>11289.0</v>
      </c>
      <c r="B7784" s="221">
        <v>34.0</v>
      </c>
      <c r="C7784" s="221">
        <v>1502.0</v>
      </c>
    </row>
    <row r="7785">
      <c r="A7785" s="221">
        <v>11289.0</v>
      </c>
      <c r="B7785" s="221">
        <v>35.0</v>
      </c>
      <c r="C7785" s="221">
        <v>440.0</v>
      </c>
    </row>
    <row r="7786">
      <c r="A7786" s="221">
        <v>11289.0</v>
      </c>
      <c r="B7786" s="221">
        <v>36.0</v>
      </c>
      <c r="C7786" s="221">
        <v>252.0</v>
      </c>
    </row>
    <row r="7787">
      <c r="A7787" s="221">
        <v>11289.0</v>
      </c>
      <c r="B7787" s="221">
        <v>38.0</v>
      </c>
      <c r="C7787" s="221">
        <v>13.0</v>
      </c>
    </row>
    <row r="7788">
      <c r="A7788" s="221">
        <v>11289.0</v>
      </c>
      <c r="B7788" s="221">
        <v>39.0</v>
      </c>
      <c r="C7788" s="221">
        <v>6.0</v>
      </c>
    </row>
    <row r="7789">
      <c r="A7789" s="221">
        <v>11289.0</v>
      </c>
      <c r="B7789" s="221">
        <v>40.0</v>
      </c>
      <c r="C7789" s="221">
        <v>6.0</v>
      </c>
    </row>
    <row r="7790">
      <c r="A7790" s="221">
        <v>11291.0</v>
      </c>
      <c r="B7790" s="221">
        <v>34.0</v>
      </c>
      <c r="C7790" s="221">
        <v>1982.0</v>
      </c>
    </row>
    <row r="7791">
      <c r="A7791" s="221">
        <v>11291.0</v>
      </c>
      <c r="B7791" s="221">
        <v>35.0</v>
      </c>
      <c r="C7791" s="221">
        <v>98.0</v>
      </c>
    </row>
    <row r="7792">
      <c r="A7792" s="221">
        <v>11291.0</v>
      </c>
      <c r="B7792" s="221">
        <v>36.0</v>
      </c>
      <c r="C7792" s="221">
        <v>181.0</v>
      </c>
    </row>
    <row r="7793">
      <c r="A7793" s="221">
        <v>11291.0</v>
      </c>
      <c r="B7793" s="221">
        <v>38.0</v>
      </c>
      <c r="C7793" s="221">
        <v>1.0</v>
      </c>
    </row>
    <row r="7794">
      <c r="A7794" s="221">
        <v>11293.0</v>
      </c>
      <c r="B7794" s="221">
        <v>34.0</v>
      </c>
      <c r="C7794" s="221">
        <v>751.0</v>
      </c>
    </row>
    <row r="7795">
      <c r="A7795" s="221">
        <v>11293.0</v>
      </c>
      <c r="B7795" s="221">
        <v>35.0</v>
      </c>
      <c r="C7795" s="221">
        <v>226.0</v>
      </c>
    </row>
    <row r="7796">
      <c r="A7796" s="221">
        <v>11293.0</v>
      </c>
      <c r="B7796" s="221">
        <v>36.0</v>
      </c>
      <c r="C7796" s="221">
        <v>311.0</v>
      </c>
    </row>
    <row r="7797">
      <c r="A7797" s="221">
        <v>11293.0</v>
      </c>
      <c r="B7797" s="221">
        <v>37.0</v>
      </c>
      <c r="C7797" s="221">
        <v>43.0</v>
      </c>
    </row>
    <row r="7798">
      <c r="A7798" s="221">
        <v>11293.0</v>
      </c>
      <c r="B7798" s="221">
        <v>38.0</v>
      </c>
      <c r="C7798" s="221">
        <v>2.0</v>
      </c>
    </row>
    <row r="7799">
      <c r="A7799" s="221">
        <v>11293.0</v>
      </c>
      <c r="B7799" s="221">
        <v>39.0</v>
      </c>
      <c r="C7799" s="221">
        <v>2.0</v>
      </c>
    </row>
    <row r="7800">
      <c r="A7800" s="221">
        <v>11295.0</v>
      </c>
      <c r="B7800" s="221">
        <v>34.0</v>
      </c>
      <c r="C7800" s="221">
        <v>5244.0</v>
      </c>
    </row>
    <row r="7801">
      <c r="A7801" s="221">
        <v>11295.0</v>
      </c>
      <c r="B7801" s="221">
        <v>35.0</v>
      </c>
      <c r="C7801" s="221">
        <v>3160.0</v>
      </c>
    </row>
    <row r="7802">
      <c r="A7802" s="221">
        <v>11295.0</v>
      </c>
      <c r="B7802" s="221">
        <v>36.0</v>
      </c>
      <c r="C7802" s="221">
        <v>842.0</v>
      </c>
    </row>
    <row r="7803">
      <c r="A7803" s="221">
        <v>11295.0</v>
      </c>
      <c r="B7803" s="221">
        <v>38.0</v>
      </c>
      <c r="C7803" s="221">
        <v>20.0</v>
      </c>
    </row>
    <row r="7804">
      <c r="A7804" s="221">
        <v>11295.0</v>
      </c>
      <c r="B7804" s="221">
        <v>39.0</v>
      </c>
      <c r="C7804" s="221">
        <v>6.0</v>
      </c>
    </row>
    <row r="7805">
      <c r="A7805" s="221">
        <v>11295.0</v>
      </c>
      <c r="B7805" s="221">
        <v>40.0</v>
      </c>
      <c r="C7805" s="221">
        <v>2.0</v>
      </c>
    </row>
    <row r="7806">
      <c r="A7806" s="221">
        <v>11297.0</v>
      </c>
      <c r="B7806" s="221">
        <v>34.0</v>
      </c>
      <c r="C7806" s="221">
        <v>10591.0</v>
      </c>
    </row>
    <row r="7807">
      <c r="A7807" s="221">
        <v>11297.0</v>
      </c>
      <c r="B7807" s="221">
        <v>35.0</v>
      </c>
      <c r="C7807" s="221">
        <v>6983.0</v>
      </c>
    </row>
    <row r="7808">
      <c r="A7808" s="221">
        <v>11297.0</v>
      </c>
      <c r="B7808" s="221">
        <v>36.0</v>
      </c>
      <c r="C7808" s="221">
        <v>2503.0</v>
      </c>
    </row>
    <row r="7809">
      <c r="A7809" s="221">
        <v>11297.0</v>
      </c>
      <c r="B7809" s="221">
        <v>37.0</v>
      </c>
      <c r="C7809" s="221">
        <v>1.0</v>
      </c>
    </row>
    <row r="7810">
      <c r="A7810" s="221">
        <v>11297.0</v>
      </c>
      <c r="B7810" s="221">
        <v>39.0</v>
      </c>
      <c r="C7810" s="221">
        <v>12.0</v>
      </c>
    </row>
    <row r="7811">
      <c r="A7811" s="221">
        <v>11297.0</v>
      </c>
      <c r="B7811" s="221">
        <v>40.0</v>
      </c>
      <c r="C7811" s="221">
        <v>2.0</v>
      </c>
    </row>
    <row r="7812">
      <c r="A7812" s="221">
        <v>11299.0</v>
      </c>
      <c r="B7812" s="221">
        <v>34.0</v>
      </c>
      <c r="C7812" s="221">
        <v>12218.0</v>
      </c>
    </row>
    <row r="7813">
      <c r="A7813" s="221">
        <v>11299.0</v>
      </c>
      <c r="B7813" s="221">
        <v>35.0</v>
      </c>
      <c r="C7813" s="221">
        <v>11594.0</v>
      </c>
    </row>
    <row r="7814">
      <c r="A7814" s="221">
        <v>11299.0</v>
      </c>
      <c r="B7814" s="221">
        <v>36.0</v>
      </c>
      <c r="C7814" s="221">
        <v>8360.0</v>
      </c>
    </row>
    <row r="7815">
      <c r="A7815" s="221">
        <v>11299.0</v>
      </c>
      <c r="B7815" s="221">
        <v>37.0</v>
      </c>
      <c r="C7815" s="221">
        <v>231.0</v>
      </c>
    </row>
    <row r="7816">
      <c r="A7816" s="221">
        <v>11299.0</v>
      </c>
      <c r="B7816" s="221">
        <v>38.0</v>
      </c>
      <c r="C7816" s="221">
        <v>6.0</v>
      </c>
    </row>
    <row r="7817">
      <c r="A7817" s="221">
        <v>11299.0</v>
      </c>
      <c r="B7817" s="221">
        <v>40.0</v>
      </c>
      <c r="C7817" s="221">
        <v>6.0</v>
      </c>
    </row>
    <row r="7818">
      <c r="A7818" s="221">
        <v>11301.0</v>
      </c>
      <c r="B7818" s="221">
        <v>34.0</v>
      </c>
      <c r="C7818" s="221">
        <v>12461.0</v>
      </c>
    </row>
    <row r="7819">
      <c r="A7819" s="221">
        <v>11301.0</v>
      </c>
      <c r="B7819" s="221">
        <v>35.0</v>
      </c>
      <c r="C7819" s="221">
        <v>5417.0</v>
      </c>
    </row>
    <row r="7820">
      <c r="A7820" s="221">
        <v>11301.0</v>
      </c>
      <c r="B7820" s="221">
        <v>38.0</v>
      </c>
      <c r="C7820" s="221">
        <v>3.0</v>
      </c>
    </row>
    <row r="7821">
      <c r="A7821" s="221">
        <v>11301.0</v>
      </c>
      <c r="B7821" s="221">
        <v>39.0</v>
      </c>
      <c r="C7821" s="221">
        <v>16.0</v>
      </c>
    </row>
    <row r="7822">
      <c r="A7822" s="221">
        <v>11303.0</v>
      </c>
      <c r="B7822" s="221">
        <v>34.0</v>
      </c>
      <c r="C7822" s="221">
        <v>14720.0</v>
      </c>
    </row>
    <row r="7823">
      <c r="A7823" s="221">
        <v>11303.0</v>
      </c>
      <c r="B7823" s="221">
        <v>35.0</v>
      </c>
      <c r="C7823" s="221">
        <v>5174.0</v>
      </c>
    </row>
    <row r="7824">
      <c r="A7824" s="221">
        <v>11303.0</v>
      </c>
      <c r="B7824" s="221">
        <v>37.0</v>
      </c>
      <c r="C7824" s="221">
        <v>94.0</v>
      </c>
    </row>
    <row r="7825">
      <c r="A7825" s="221">
        <v>11303.0</v>
      </c>
      <c r="B7825" s="221">
        <v>38.0</v>
      </c>
      <c r="C7825" s="221">
        <v>13.0</v>
      </c>
    </row>
    <row r="7826">
      <c r="A7826" s="221">
        <v>11303.0</v>
      </c>
      <c r="B7826" s="221">
        <v>39.0</v>
      </c>
      <c r="C7826" s="221">
        <v>14.0</v>
      </c>
    </row>
    <row r="7827">
      <c r="A7827" s="221">
        <v>11303.0</v>
      </c>
      <c r="B7827" s="221">
        <v>40.0</v>
      </c>
      <c r="C7827" s="221">
        <v>2.0</v>
      </c>
    </row>
    <row r="7828">
      <c r="A7828" s="221">
        <v>11305.0</v>
      </c>
      <c r="B7828" s="221">
        <v>34.0</v>
      </c>
      <c r="C7828" s="221">
        <v>12494.0</v>
      </c>
    </row>
    <row r="7829">
      <c r="A7829" s="221">
        <v>11305.0</v>
      </c>
      <c r="B7829" s="221">
        <v>35.0</v>
      </c>
      <c r="C7829" s="221">
        <v>6187.0</v>
      </c>
    </row>
    <row r="7830">
      <c r="A7830" s="221">
        <v>11305.0</v>
      </c>
      <c r="B7830" s="221">
        <v>37.0</v>
      </c>
      <c r="C7830" s="221">
        <v>2.0</v>
      </c>
    </row>
    <row r="7831">
      <c r="A7831" s="221">
        <v>11305.0</v>
      </c>
      <c r="B7831" s="221">
        <v>38.0</v>
      </c>
      <c r="C7831" s="221">
        <v>7.0</v>
      </c>
    </row>
    <row r="7832">
      <c r="A7832" s="221">
        <v>11305.0</v>
      </c>
      <c r="B7832" s="221">
        <v>39.0</v>
      </c>
      <c r="C7832" s="221">
        <v>14.0</v>
      </c>
    </row>
    <row r="7833">
      <c r="A7833" s="221">
        <v>11305.0</v>
      </c>
      <c r="B7833" s="221">
        <v>40.0</v>
      </c>
      <c r="C7833" s="221">
        <v>2.0</v>
      </c>
    </row>
    <row r="7834">
      <c r="A7834" s="221">
        <v>11307.0</v>
      </c>
      <c r="B7834" s="221">
        <v>34.0</v>
      </c>
      <c r="C7834" s="221">
        <v>9532.0</v>
      </c>
    </row>
    <row r="7835">
      <c r="A7835" s="221">
        <v>11307.0</v>
      </c>
      <c r="B7835" s="221">
        <v>35.0</v>
      </c>
      <c r="C7835" s="221">
        <v>6285.0</v>
      </c>
    </row>
    <row r="7836">
      <c r="A7836" s="221">
        <v>11307.0</v>
      </c>
      <c r="B7836" s="221">
        <v>36.0</v>
      </c>
      <c r="C7836" s="221">
        <v>2253.0</v>
      </c>
    </row>
    <row r="7837">
      <c r="A7837" s="221">
        <v>11307.0</v>
      </c>
      <c r="B7837" s="221">
        <v>37.0</v>
      </c>
      <c r="C7837" s="221">
        <v>1.0</v>
      </c>
    </row>
    <row r="7838">
      <c r="A7838" s="221">
        <v>11307.0</v>
      </c>
      <c r="B7838" s="221">
        <v>39.0</v>
      </c>
      <c r="C7838" s="221">
        <v>5.0</v>
      </c>
    </row>
    <row r="7839">
      <c r="A7839" s="221">
        <v>11307.0</v>
      </c>
      <c r="B7839" s="221">
        <v>40.0</v>
      </c>
      <c r="C7839" s="221">
        <v>1.0</v>
      </c>
    </row>
    <row r="7840">
      <c r="A7840" s="221">
        <v>11309.0</v>
      </c>
      <c r="B7840" s="221">
        <v>34.0</v>
      </c>
      <c r="C7840" s="221">
        <v>9532.0</v>
      </c>
    </row>
    <row r="7841">
      <c r="A7841" s="221">
        <v>11309.0</v>
      </c>
      <c r="B7841" s="221">
        <v>35.0</v>
      </c>
      <c r="C7841" s="221">
        <v>6285.0</v>
      </c>
    </row>
    <row r="7842">
      <c r="A7842" s="221">
        <v>11309.0</v>
      </c>
      <c r="B7842" s="221">
        <v>36.0</v>
      </c>
      <c r="C7842" s="221">
        <v>2253.0</v>
      </c>
    </row>
    <row r="7843">
      <c r="A7843" s="221">
        <v>11309.0</v>
      </c>
      <c r="B7843" s="221">
        <v>37.0</v>
      </c>
      <c r="C7843" s="221">
        <v>1.0</v>
      </c>
    </row>
    <row r="7844">
      <c r="A7844" s="221">
        <v>11309.0</v>
      </c>
      <c r="B7844" s="221">
        <v>39.0</v>
      </c>
      <c r="C7844" s="221">
        <v>5.0</v>
      </c>
    </row>
    <row r="7845">
      <c r="A7845" s="221">
        <v>11309.0</v>
      </c>
      <c r="B7845" s="221">
        <v>40.0</v>
      </c>
      <c r="C7845" s="221">
        <v>1.0</v>
      </c>
    </row>
    <row r="7846">
      <c r="A7846" s="221">
        <v>11311.0</v>
      </c>
      <c r="B7846" s="221">
        <v>34.0</v>
      </c>
      <c r="C7846" s="221">
        <v>9532.0</v>
      </c>
    </row>
    <row r="7847">
      <c r="A7847" s="221">
        <v>11311.0</v>
      </c>
      <c r="B7847" s="221">
        <v>35.0</v>
      </c>
      <c r="C7847" s="221">
        <v>6285.0</v>
      </c>
    </row>
    <row r="7848">
      <c r="A7848" s="221">
        <v>11311.0</v>
      </c>
      <c r="B7848" s="221">
        <v>36.0</v>
      </c>
      <c r="C7848" s="221">
        <v>2253.0</v>
      </c>
    </row>
    <row r="7849">
      <c r="A7849" s="221">
        <v>11311.0</v>
      </c>
      <c r="B7849" s="221">
        <v>37.0</v>
      </c>
      <c r="C7849" s="221">
        <v>1.0</v>
      </c>
    </row>
    <row r="7850">
      <c r="A7850" s="221">
        <v>11311.0</v>
      </c>
      <c r="B7850" s="221">
        <v>39.0</v>
      </c>
      <c r="C7850" s="221">
        <v>5.0</v>
      </c>
    </row>
    <row r="7851">
      <c r="A7851" s="221">
        <v>11311.0</v>
      </c>
      <c r="B7851" s="221">
        <v>40.0</v>
      </c>
      <c r="C7851" s="221">
        <v>1.0</v>
      </c>
    </row>
    <row r="7852">
      <c r="A7852" s="221">
        <v>11313.0</v>
      </c>
      <c r="B7852" s="221">
        <v>34.0</v>
      </c>
      <c r="C7852" s="221">
        <v>9532.0</v>
      </c>
    </row>
    <row r="7853">
      <c r="A7853" s="221">
        <v>11313.0</v>
      </c>
      <c r="B7853" s="221">
        <v>35.0</v>
      </c>
      <c r="C7853" s="221">
        <v>6285.0</v>
      </c>
    </row>
    <row r="7854">
      <c r="A7854" s="221">
        <v>11313.0</v>
      </c>
      <c r="B7854" s="221">
        <v>36.0</v>
      </c>
      <c r="C7854" s="221">
        <v>2253.0</v>
      </c>
    </row>
    <row r="7855">
      <c r="A7855" s="221">
        <v>11313.0</v>
      </c>
      <c r="B7855" s="221">
        <v>37.0</v>
      </c>
      <c r="C7855" s="221">
        <v>1.0</v>
      </c>
    </row>
    <row r="7856">
      <c r="A7856" s="221">
        <v>11313.0</v>
      </c>
      <c r="B7856" s="221">
        <v>39.0</v>
      </c>
      <c r="C7856" s="221">
        <v>5.0</v>
      </c>
    </row>
    <row r="7857">
      <c r="A7857" s="221">
        <v>11313.0</v>
      </c>
      <c r="B7857" s="221">
        <v>40.0</v>
      </c>
      <c r="C7857" s="221">
        <v>1.0</v>
      </c>
    </row>
    <row r="7858">
      <c r="A7858" s="221">
        <v>11315.0</v>
      </c>
      <c r="B7858" s="221">
        <v>34.0</v>
      </c>
      <c r="C7858" s="221">
        <v>10996.0</v>
      </c>
    </row>
    <row r="7859">
      <c r="A7859" s="221">
        <v>11315.0</v>
      </c>
      <c r="B7859" s="221">
        <v>35.0</v>
      </c>
      <c r="C7859" s="221">
        <v>10435.0</v>
      </c>
    </row>
    <row r="7860">
      <c r="A7860" s="221">
        <v>11315.0</v>
      </c>
      <c r="B7860" s="221">
        <v>36.0</v>
      </c>
      <c r="C7860" s="221">
        <v>7524.0</v>
      </c>
    </row>
    <row r="7861">
      <c r="A7861" s="221">
        <v>11315.0</v>
      </c>
      <c r="B7861" s="221">
        <v>37.0</v>
      </c>
      <c r="C7861" s="221">
        <v>208.0</v>
      </c>
    </row>
    <row r="7862">
      <c r="A7862" s="221">
        <v>11315.0</v>
      </c>
      <c r="B7862" s="221">
        <v>38.0</v>
      </c>
      <c r="C7862" s="221">
        <v>5.0</v>
      </c>
    </row>
    <row r="7863">
      <c r="A7863" s="221">
        <v>11315.0</v>
      </c>
      <c r="B7863" s="221">
        <v>40.0</v>
      </c>
      <c r="C7863" s="221">
        <v>3.0</v>
      </c>
    </row>
    <row r="7864">
      <c r="A7864" s="221">
        <v>11317.0</v>
      </c>
      <c r="B7864" s="221">
        <v>34.0</v>
      </c>
      <c r="C7864" s="221">
        <v>10996.0</v>
      </c>
    </row>
    <row r="7865">
      <c r="A7865" s="221">
        <v>11317.0</v>
      </c>
      <c r="B7865" s="221">
        <v>35.0</v>
      </c>
      <c r="C7865" s="221">
        <v>10435.0</v>
      </c>
    </row>
    <row r="7866">
      <c r="A7866" s="221">
        <v>11317.0</v>
      </c>
      <c r="B7866" s="221">
        <v>36.0</v>
      </c>
      <c r="C7866" s="221">
        <v>7524.0</v>
      </c>
    </row>
    <row r="7867">
      <c r="A7867" s="221">
        <v>11317.0</v>
      </c>
      <c r="B7867" s="221">
        <v>37.0</v>
      </c>
      <c r="C7867" s="221">
        <v>208.0</v>
      </c>
    </row>
    <row r="7868">
      <c r="A7868" s="221">
        <v>11317.0</v>
      </c>
      <c r="B7868" s="221">
        <v>38.0</v>
      </c>
      <c r="C7868" s="221">
        <v>5.0</v>
      </c>
    </row>
    <row r="7869">
      <c r="A7869" s="221">
        <v>11317.0</v>
      </c>
      <c r="B7869" s="221">
        <v>40.0</v>
      </c>
      <c r="C7869" s="221">
        <v>3.0</v>
      </c>
    </row>
    <row r="7870">
      <c r="A7870" s="221">
        <v>11319.0</v>
      </c>
      <c r="B7870" s="221">
        <v>34.0</v>
      </c>
      <c r="C7870" s="221">
        <v>10996.0</v>
      </c>
    </row>
    <row r="7871">
      <c r="A7871" s="221">
        <v>11319.0</v>
      </c>
      <c r="B7871" s="221">
        <v>35.0</v>
      </c>
      <c r="C7871" s="221">
        <v>10435.0</v>
      </c>
    </row>
    <row r="7872">
      <c r="A7872" s="221">
        <v>11319.0</v>
      </c>
      <c r="B7872" s="221">
        <v>36.0</v>
      </c>
      <c r="C7872" s="221">
        <v>7524.0</v>
      </c>
    </row>
    <row r="7873">
      <c r="A7873" s="221">
        <v>11319.0</v>
      </c>
      <c r="B7873" s="221">
        <v>37.0</v>
      </c>
      <c r="C7873" s="221">
        <v>208.0</v>
      </c>
    </row>
    <row r="7874">
      <c r="A7874" s="221">
        <v>11319.0</v>
      </c>
      <c r="B7874" s="221">
        <v>38.0</v>
      </c>
      <c r="C7874" s="221">
        <v>5.0</v>
      </c>
    </row>
    <row r="7875">
      <c r="A7875" s="221">
        <v>11319.0</v>
      </c>
      <c r="B7875" s="221">
        <v>40.0</v>
      </c>
      <c r="C7875" s="221">
        <v>3.0</v>
      </c>
    </row>
    <row r="7876">
      <c r="A7876" s="221">
        <v>11321.0</v>
      </c>
      <c r="B7876" s="221">
        <v>34.0</v>
      </c>
      <c r="C7876" s="221">
        <v>10996.0</v>
      </c>
    </row>
    <row r="7877">
      <c r="A7877" s="221">
        <v>11321.0</v>
      </c>
      <c r="B7877" s="221">
        <v>35.0</v>
      </c>
      <c r="C7877" s="221">
        <v>10435.0</v>
      </c>
    </row>
    <row r="7878">
      <c r="A7878" s="221">
        <v>11321.0</v>
      </c>
      <c r="B7878" s="221">
        <v>36.0</v>
      </c>
      <c r="C7878" s="221">
        <v>7524.0</v>
      </c>
    </row>
    <row r="7879">
      <c r="A7879" s="221">
        <v>11321.0</v>
      </c>
      <c r="B7879" s="221">
        <v>37.0</v>
      </c>
      <c r="C7879" s="221">
        <v>208.0</v>
      </c>
    </row>
    <row r="7880">
      <c r="A7880" s="221">
        <v>11321.0</v>
      </c>
      <c r="B7880" s="221">
        <v>38.0</v>
      </c>
      <c r="C7880" s="221">
        <v>5.0</v>
      </c>
    </row>
    <row r="7881">
      <c r="A7881" s="221">
        <v>11321.0</v>
      </c>
      <c r="B7881" s="221">
        <v>40.0</v>
      </c>
      <c r="C7881" s="221">
        <v>3.0</v>
      </c>
    </row>
    <row r="7882">
      <c r="A7882" s="221">
        <v>11323.0</v>
      </c>
      <c r="B7882" s="221">
        <v>34.0</v>
      </c>
      <c r="C7882" s="221">
        <v>17044.0</v>
      </c>
    </row>
    <row r="7883">
      <c r="A7883" s="221">
        <v>11323.0</v>
      </c>
      <c r="B7883" s="221">
        <v>35.0</v>
      </c>
      <c r="C7883" s="221">
        <v>16211.0</v>
      </c>
    </row>
    <row r="7884">
      <c r="A7884" s="221">
        <v>11323.0</v>
      </c>
      <c r="B7884" s="221">
        <v>36.0</v>
      </c>
      <c r="C7884" s="221">
        <v>12257.0</v>
      </c>
    </row>
    <row r="7885">
      <c r="A7885" s="221">
        <v>11323.0</v>
      </c>
      <c r="B7885" s="221">
        <v>37.0</v>
      </c>
      <c r="C7885" s="221">
        <v>789.0</v>
      </c>
    </row>
    <row r="7886">
      <c r="A7886" s="221">
        <v>11323.0</v>
      </c>
      <c r="B7886" s="221">
        <v>39.0</v>
      </c>
      <c r="C7886" s="221">
        <v>1.0</v>
      </c>
    </row>
    <row r="7887">
      <c r="A7887" s="221">
        <v>11323.0</v>
      </c>
      <c r="B7887" s="221">
        <v>40.0</v>
      </c>
      <c r="C7887" s="221">
        <v>5.0</v>
      </c>
    </row>
    <row r="7888">
      <c r="A7888" s="221">
        <v>11325.0</v>
      </c>
      <c r="B7888" s="221">
        <v>34.0</v>
      </c>
      <c r="C7888" s="221">
        <v>17044.0</v>
      </c>
    </row>
    <row r="7889">
      <c r="A7889" s="221">
        <v>11325.0</v>
      </c>
      <c r="B7889" s="221">
        <v>35.0</v>
      </c>
      <c r="C7889" s="221">
        <v>16211.0</v>
      </c>
    </row>
    <row r="7890">
      <c r="A7890" s="221">
        <v>11325.0</v>
      </c>
      <c r="B7890" s="221">
        <v>36.0</v>
      </c>
      <c r="C7890" s="221">
        <v>12257.0</v>
      </c>
    </row>
    <row r="7891">
      <c r="A7891" s="221">
        <v>11325.0</v>
      </c>
      <c r="B7891" s="221">
        <v>37.0</v>
      </c>
      <c r="C7891" s="221">
        <v>789.0</v>
      </c>
    </row>
    <row r="7892">
      <c r="A7892" s="221">
        <v>11325.0</v>
      </c>
      <c r="B7892" s="221">
        <v>39.0</v>
      </c>
      <c r="C7892" s="221">
        <v>1.0</v>
      </c>
    </row>
    <row r="7893">
      <c r="A7893" s="221">
        <v>11325.0</v>
      </c>
      <c r="B7893" s="221">
        <v>40.0</v>
      </c>
      <c r="C7893" s="221">
        <v>5.0</v>
      </c>
    </row>
    <row r="7894">
      <c r="A7894" s="221">
        <v>11327.0</v>
      </c>
      <c r="B7894" s="221">
        <v>34.0</v>
      </c>
      <c r="C7894" s="221">
        <v>17044.0</v>
      </c>
    </row>
    <row r="7895">
      <c r="A7895" s="221">
        <v>11327.0</v>
      </c>
      <c r="B7895" s="221">
        <v>35.0</v>
      </c>
      <c r="C7895" s="221">
        <v>16211.0</v>
      </c>
    </row>
    <row r="7896">
      <c r="A7896" s="221">
        <v>11327.0</v>
      </c>
      <c r="B7896" s="221">
        <v>36.0</v>
      </c>
      <c r="C7896" s="221">
        <v>12257.0</v>
      </c>
    </row>
    <row r="7897">
      <c r="A7897" s="221">
        <v>11327.0</v>
      </c>
      <c r="B7897" s="221">
        <v>37.0</v>
      </c>
      <c r="C7897" s="221">
        <v>789.0</v>
      </c>
    </row>
    <row r="7898">
      <c r="A7898" s="221">
        <v>11327.0</v>
      </c>
      <c r="B7898" s="221">
        <v>39.0</v>
      </c>
      <c r="C7898" s="221">
        <v>1.0</v>
      </c>
    </row>
    <row r="7899">
      <c r="A7899" s="221">
        <v>11327.0</v>
      </c>
      <c r="B7899" s="221">
        <v>40.0</v>
      </c>
      <c r="C7899" s="221">
        <v>5.0</v>
      </c>
    </row>
    <row r="7900">
      <c r="A7900" s="221">
        <v>11329.0</v>
      </c>
      <c r="B7900" s="221">
        <v>34.0</v>
      </c>
      <c r="C7900" s="221">
        <v>17044.0</v>
      </c>
    </row>
    <row r="7901">
      <c r="A7901" s="221">
        <v>11329.0</v>
      </c>
      <c r="B7901" s="221">
        <v>35.0</v>
      </c>
      <c r="C7901" s="221">
        <v>16211.0</v>
      </c>
    </row>
    <row r="7902">
      <c r="A7902" s="221">
        <v>11329.0</v>
      </c>
      <c r="B7902" s="221">
        <v>36.0</v>
      </c>
      <c r="C7902" s="221">
        <v>12257.0</v>
      </c>
    </row>
    <row r="7903">
      <c r="A7903" s="221">
        <v>11329.0</v>
      </c>
      <c r="B7903" s="221">
        <v>37.0</v>
      </c>
      <c r="C7903" s="221">
        <v>789.0</v>
      </c>
    </row>
    <row r="7904">
      <c r="A7904" s="221">
        <v>11329.0</v>
      </c>
      <c r="B7904" s="221">
        <v>39.0</v>
      </c>
      <c r="C7904" s="221">
        <v>1.0</v>
      </c>
    </row>
    <row r="7905">
      <c r="A7905" s="221">
        <v>11329.0</v>
      </c>
      <c r="B7905" s="221">
        <v>40.0</v>
      </c>
      <c r="C7905" s="221">
        <v>5.0</v>
      </c>
    </row>
    <row r="7906">
      <c r="A7906" s="221">
        <v>11331.0</v>
      </c>
      <c r="B7906" s="221">
        <v>34.0</v>
      </c>
      <c r="C7906" s="221">
        <v>3045.0</v>
      </c>
    </row>
    <row r="7907">
      <c r="A7907" s="221">
        <v>11331.0</v>
      </c>
      <c r="B7907" s="221">
        <v>35.0</v>
      </c>
      <c r="C7907" s="221">
        <v>2492.0</v>
      </c>
    </row>
    <row r="7908">
      <c r="A7908" s="221">
        <v>11331.0</v>
      </c>
      <c r="B7908" s="221">
        <v>36.0</v>
      </c>
      <c r="C7908" s="221">
        <v>163.0</v>
      </c>
    </row>
    <row r="7909">
      <c r="A7909" s="221">
        <v>11333.0</v>
      </c>
      <c r="B7909" s="221">
        <v>34.0</v>
      </c>
      <c r="C7909" s="221">
        <v>3045.0</v>
      </c>
    </row>
    <row r="7910">
      <c r="A7910" s="221">
        <v>11333.0</v>
      </c>
      <c r="B7910" s="221">
        <v>35.0</v>
      </c>
      <c r="C7910" s="221">
        <v>2492.0</v>
      </c>
    </row>
    <row r="7911">
      <c r="A7911" s="221">
        <v>11333.0</v>
      </c>
      <c r="B7911" s="221">
        <v>36.0</v>
      </c>
      <c r="C7911" s="221">
        <v>163.0</v>
      </c>
    </row>
    <row r="7912">
      <c r="A7912" s="221">
        <v>11335.0</v>
      </c>
      <c r="B7912" s="221">
        <v>34.0</v>
      </c>
      <c r="C7912" s="221">
        <v>3045.0</v>
      </c>
    </row>
    <row r="7913">
      <c r="A7913" s="221">
        <v>11335.0</v>
      </c>
      <c r="B7913" s="221">
        <v>35.0</v>
      </c>
      <c r="C7913" s="221">
        <v>2492.0</v>
      </c>
    </row>
    <row r="7914">
      <c r="A7914" s="221">
        <v>11335.0</v>
      </c>
      <c r="B7914" s="221">
        <v>36.0</v>
      </c>
      <c r="C7914" s="221">
        <v>163.0</v>
      </c>
    </row>
    <row r="7915">
      <c r="A7915" s="221">
        <v>11337.0</v>
      </c>
      <c r="B7915" s="221">
        <v>34.0</v>
      </c>
      <c r="C7915" s="221">
        <v>3045.0</v>
      </c>
    </row>
    <row r="7916">
      <c r="A7916" s="221">
        <v>11337.0</v>
      </c>
      <c r="B7916" s="221">
        <v>35.0</v>
      </c>
      <c r="C7916" s="221">
        <v>2492.0</v>
      </c>
    </row>
    <row r="7917">
      <c r="A7917" s="221">
        <v>11337.0</v>
      </c>
      <c r="B7917" s="221">
        <v>36.0</v>
      </c>
      <c r="C7917" s="221">
        <v>163.0</v>
      </c>
    </row>
    <row r="7918">
      <c r="A7918" s="221">
        <v>11339.0</v>
      </c>
      <c r="B7918" s="221">
        <v>34.0</v>
      </c>
      <c r="C7918" s="221">
        <v>676.0</v>
      </c>
    </row>
    <row r="7919">
      <c r="A7919" s="221">
        <v>11339.0</v>
      </c>
      <c r="B7919" s="221">
        <v>35.0</v>
      </c>
      <c r="C7919" s="221">
        <v>203.0</v>
      </c>
    </row>
    <row r="7920">
      <c r="A7920" s="221">
        <v>11339.0</v>
      </c>
      <c r="B7920" s="221">
        <v>36.0</v>
      </c>
      <c r="C7920" s="221">
        <v>280.0</v>
      </c>
    </row>
    <row r="7921">
      <c r="A7921" s="221">
        <v>11339.0</v>
      </c>
      <c r="B7921" s="221">
        <v>37.0</v>
      </c>
      <c r="C7921" s="221">
        <v>39.0</v>
      </c>
    </row>
    <row r="7922">
      <c r="A7922" s="221">
        <v>11339.0</v>
      </c>
      <c r="B7922" s="221">
        <v>38.0</v>
      </c>
      <c r="C7922" s="221">
        <v>2.0</v>
      </c>
    </row>
    <row r="7923">
      <c r="A7923" s="221">
        <v>11339.0</v>
      </c>
      <c r="B7923" s="221">
        <v>39.0</v>
      </c>
      <c r="C7923" s="221">
        <v>1.0</v>
      </c>
    </row>
    <row r="7924">
      <c r="A7924" s="221">
        <v>11341.0</v>
      </c>
      <c r="B7924" s="221">
        <v>34.0</v>
      </c>
      <c r="C7924" s="221">
        <v>676.0</v>
      </c>
    </row>
    <row r="7925">
      <c r="A7925" s="221">
        <v>11341.0</v>
      </c>
      <c r="B7925" s="221">
        <v>35.0</v>
      </c>
      <c r="C7925" s="221">
        <v>203.0</v>
      </c>
    </row>
    <row r="7926">
      <c r="A7926" s="221">
        <v>11341.0</v>
      </c>
      <c r="B7926" s="221">
        <v>36.0</v>
      </c>
      <c r="C7926" s="221">
        <v>280.0</v>
      </c>
    </row>
    <row r="7927">
      <c r="A7927" s="221">
        <v>11341.0</v>
      </c>
      <c r="B7927" s="221">
        <v>37.0</v>
      </c>
      <c r="C7927" s="221">
        <v>39.0</v>
      </c>
    </row>
    <row r="7928">
      <c r="A7928" s="221">
        <v>11341.0</v>
      </c>
      <c r="B7928" s="221">
        <v>38.0</v>
      </c>
      <c r="C7928" s="221">
        <v>2.0</v>
      </c>
    </row>
    <row r="7929">
      <c r="A7929" s="221">
        <v>11341.0</v>
      </c>
      <c r="B7929" s="221">
        <v>39.0</v>
      </c>
      <c r="C7929" s="221">
        <v>1.0</v>
      </c>
    </row>
    <row r="7930">
      <c r="A7930" s="221">
        <v>11343.0</v>
      </c>
      <c r="B7930" s="221">
        <v>34.0</v>
      </c>
      <c r="C7930" s="221">
        <v>676.0</v>
      </c>
    </row>
    <row r="7931">
      <c r="A7931" s="221">
        <v>11343.0</v>
      </c>
      <c r="B7931" s="221">
        <v>35.0</v>
      </c>
      <c r="C7931" s="221">
        <v>203.0</v>
      </c>
    </row>
    <row r="7932">
      <c r="A7932" s="221">
        <v>11343.0</v>
      </c>
      <c r="B7932" s="221">
        <v>36.0</v>
      </c>
      <c r="C7932" s="221">
        <v>280.0</v>
      </c>
    </row>
    <row r="7933">
      <c r="A7933" s="221">
        <v>11343.0</v>
      </c>
      <c r="B7933" s="221">
        <v>37.0</v>
      </c>
      <c r="C7933" s="221">
        <v>39.0</v>
      </c>
    </row>
    <row r="7934">
      <c r="A7934" s="221">
        <v>11343.0</v>
      </c>
      <c r="B7934" s="221">
        <v>38.0</v>
      </c>
      <c r="C7934" s="221">
        <v>2.0</v>
      </c>
    </row>
    <row r="7935">
      <c r="A7935" s="221">
        <v>11343.0</v>
      </c>
      <c r="B7935" s="221">
        <v>39.0</v>
      </c>
      <c r="C7935" s="221">
        <v>1.0</v>
      </c>
    </row>
    <row r="7936">
      <c r="A7936" s="221">
        <v>11345.0</v>
      </c>
      <c r="B7936" s="221">
        <v>34.0</v>
      </c>
      <c r="C7936" s="221">
        <v>676.0</v>
      </c>
    </row>
    <row r="7937">
      <c r="A7937" s="221">
        <v>11345.0</v>
      </c>
      <c r="B7937" s="221">
        <v>35.0</v>
      </c>
      <c r="C7937" s="221">
        <v>203.0</v>
      </c>
    </row>
    <row r="7938">
      <c r="A7938" s="221">
        <v>11345.0</v>
      </c>
      <c r="B7938" s="221">
        <v>36.0</v>
      </c>
      <c r="C7938" s="221">
        <v>280.0</v>
      </c>
    </row>
    <row r="7939">
      <c r="A7939" s="221">
        <v>11345.0</v>
      </c>
      <c r="B7939" s="221">
        <v>37.0</v>
      </c>
      <c r="C7939" s="221">
        <v>39.0</v>
      </c>
    </row>
    <row r="7940">
      <c r="A7940" s="221">
        <v>11345.0</v>
      </c>
      <c r="B7940" s="221">
        <v>38.0</v>
      </c>
      <c r="C7940" s="221">
        <v>2.0</v>
      </c>
    </row>
    <row r="7941">
      <c r="A7941" s="221">
        <v>11345.0</v>
      </c>
      <c r="B7941" s="221">
        <v>39.0</v>
      </c>
      <c r="C7941" s="221">
        <v>1.0</v>
      </c>
    </row>
    <row r="7942">
      <c r="A7942" s="221">
        <v>11347.0</v>
      </c>
      <c r="B7942" s="221">
        <v>34.0</v>
      </c>
      <c r="C7942" s="221">
        <v>4720.0</v>
      </c>
    </row>
    <row r="7943">
      <c r="A7943" s="221">
        <v>11347.0</v>
      </c>
      <c r="B7943" s="221">
        <v>35.0</v>
      </c>
      <c r="C7943" s="221">
        <v>2844.0</v>
      </c>
    </row>
    <row r="7944">
      <c r="A7944" s="221">
        <v>11347.0</v>
      </c>
      <c r="B7944" s="221">
        <v>36.0</v>
      </c>
      <c r="C7944" s="221">
        <v>758.0</v>
      </c>
    </row>
    <row r="7945">
      <c r="A7945" s="221">
        <v>11347.0</v>
      </c>
      <c r="B7945" s="221">
        <v>38.0</v>
      </c>
      <c r="C7945" s="221">
        <v>18.0</v>
      </c>
    </row>
    <row r="7946">
      <c r="A7946" s="221">
        <v>11347.0</v>
      </c>
      <c r="B7946" s="221">
        <v>39.0</v>
      </c>
      <c r="C7946" s="221">
        <v>3.0</v>
      </c>
    </row>
    <row r="7947">
      <c r="A7947" s="221">
        <v>11347.0</v>
      </c>
      <c r="B7947" s="221">
        <v>40.0</v>
      </c>
      <c r="C7947" s="221">
        <v>1.0</v>
      </c>
    </row>
    <row r="7948">
      <c r="A7948" s="221">
        <v>11349.0</v>
      </c>
      <c r="B7948" s="221">
        <v>34.0</v>
      </c>
      <c r="C7948" s="221">
        <v>4720.0</v>
      </c>
    </row>
    <row r="7949">
      <c r="A7949" s="221">
        <v>11349.0</v>
      </c>
      <c r="B7949" s="221">
        <v>35.0</v>
      </c>
      <c r="C7949" s="221">
        <v>2844.0</v>
      </c>
    </row>
    <row r="7950">
      <c r="A7950" s="221">
        <v>11349.0</v>
      </c>
      <c r="B7950" s="221">
        <v>36.0</v>
      </c>
      <c r="C7950" s="221">
        <v>758.0</v>
      </c>
    </row>
    <row r="7951">
      <c r="A7951" s="221">
        <v>11349.0</v>
      </c>
      <c r="B7951" s="221">
        <v>38.0</v>
      </c>
      <c r="C7951" s="221">
        <v>18.0</v>
      </c>
    </row>
    <row r="7952">
      <c r="A7952" s="221">
        <v>11349.0</v>
      </c>
      <c r="B7952" s="221">
        <v>39.0</v>
      </c>
      <c r="C7952" s="221">
        <v>3.0</v>
      </c>
    </row>
    <row r="7953">
      <c r="A7953" s="221">
        <v>11349.0</v>
      </c>
      <c r="B7953" s="221">
        <v>40.0</v>
      </c>
      <c r="C7953" s="221">
        <v>1.0</v>
      </c>
    </row>
    <row r="7954">
      <c r="A7954" s="221">
        <v>11351.0</v>
      </c>
      <c r="B7954" s="221">
        <v>34.0</v>
      </c>
      <c r="C7954" s="221">
        <v>4720.0</v>
      </c>
    </row>
    <row r="7955">
      <c r="A7955" s="221">
        <v>11351.0</v>
      </c>
      <c r="B7955" s="221">
        <v>35.0</v>
      </c>
      <c r="C7955" s="221">
        <v>2844.0</v>
      </c>
    </row>
    <row r="7956">
      <c r="A7956" s="221">
        <v>11351.0</v>
      </c>
      <c r="B7956" s="221">
        <v>36.0</v>
      </c>
      <c r="C7956" s="221">
        <v>758.0</v>
      </c>
    </row>
    <row r="7957">
      <c r="A7957" s="221">
        <v>11351.0</v>
      </c>
      <c r="B7957" s="221">
        <v>38.0</v>
      </c>
      <c r="C7957" s="221">
        <v>18.0</v>
      </c>
    </row>
    <row r="7958">
      <c r="A7958" s="221">
        <v>11351.0</v>
      </c>
      <c r="B7958" s="221">
        <v>39.0</v>
      </c>
      <c r="C7958" s="221">
        <v>3.0</v>
      </c>
    </row>
    <row r="7959">
      <c r="A7959" s="221">
        <v>11351.0</v>
      </c>
      <c r="B7959" s="221">
        <v>40.0</v>
      </c>
      <c r="C7959" s="221">
        <v>1.0</v>
      </c>
    </row>
    <row r="7960">
      <c r="A7960" s="221">
        <v>11353.0</v>
      </c>
      <c r="B7960" s="221">
        <v>34.0</v>
      </c>
      <c r="C7960" s="221">
        <v>4720.0</v>
      </c>
    </row>
    <row r="7961">
      <c r="A7961" s="221">
        <v>11353.0</v>
      </c>
      <c r="B7961" s="221">
        <v>35.0</v>
      </c>
      <c r="C7961" s="221">
        <v>2844.0</v>
      </c>
    </row>
    <row r="7962">
      <c r="A7962" s="221">
        <v>11353.0</v>
      </c>
      <c r="B7962" s="221">
        <v>36.0</v>
      </c>
      <c r="C7962" s="221">
        <v>758.0</v>
      </c>
    </row>
    <row r="7963">
      <c r="A7963" s="221">
        <v>11353.0</v>
      </c>
      <c r="B7963" s="221">
        <v>38.0</v>
      </c>
      <c r="C7963" s="221">
        <v>18.0</v>
      </c>
    </row>
    <row r="7964">
      <c r="A7964" s="221">
        <v>11353.0</v>
      </c>
      <c r="B7964" s="221">
        <v>39.0</v>
      </c>
      <c r="C7964" s="221">
        <v>3.0</v>
      </c>
    </row>
    <row r="7965">
      <c r="A7965" s="221">
        <v>11353.0</v>
      </c>
      <c r="B7965" s="221">
        <v>40.0</v>
      </c>
      <c r="C7965" s="221">
        <v>1.0</v>
      </c>
    </row>
    <row r="7966">
      <c r="A7966" s="221">
        <v>11355.0</v>
      </c>
      <c r="B7966" s="221">
        <v>34.0</v>
      </c>
      <c r="C7966" s="221">
        <v>896.0</v>
      </c>
    </row>
    <row r="7967">
      <c r="A7967" s="221">
        <v>11355.0</v>
      </c>
      <c r="B7967" s="221">
        <v>35.0</v>
      </c>
      <c r="C7967" s="221">
        <v>3.0</v>
      </c>
    </row>
    <row r="7968">
      <c r="A7968" s="221">
        <v>11355.0</v>
      </c>
      <c r="B7968" s="221">
        <v>36.0</v>
      </c>
      <c r="C7968" s="221">
        <v>112.0</v>
      </c>
    </row>
    <row r="7969">
      <c r="A7969" s="221">
        <v>11355.0</v>
      </c>
      <c r="B7969" s="221">
        <v>37.0</v>
      </c>
      <c r="C7969" s="221">
        <v>1.0</v>
      </c>
    </row>
    <row r="7970">
      <c r="A7970" s="221">
        <v>11357.0</v>
      </c>
      <c r="B7970" s="221">
        <v>34.0</v>
      </c>
      <c r="C7970" s="221">
        <v>1506.0</v>
      </c>
    </row>
    <row r="7971">
      <c r="A7971" s="221">
        <v>11357.0</v>
      </c>
      <c r="B7971" s="221">
        <v>35.0</v>
      </c>
      <c r="C7971" s="221">
        <v>924.0</v>
      </c>
    </row>
    <row r="7972">
      <c r="A7972" s="221">
        <v>11357.0</v>
      </c>
      <c r="B7972" s="221">
        <v>36.0</v>
      </c>
      <c r="C7972" s="221">
        <v>108.0</v>
      </c>
    </row>
    <row r="7973">
      <c r="A7973" s="221">
        <v>11359.0</v>
      </c>
      <c r="B7973" s="221">
        <v>34.0</v>
      </c>
      <c r="C7973" s="221">
        <v>4318.0</v>
      </c>
    </row>
    <row r="7974">
      <c r="A7974" s="221">
        <v>11359.0</v>
      </c>
      <c r="B7974" s="221">
        <v>35.0</v>
      </c>
      <c r="C7974" s="221">
        <v>3256.0</v>
      </c>
    </row>
    <row r="7975">
      <c r="A7975" s="221">
        <v>11359.0</v>
      </c>
      <c r="B7975" s="221">
        <v>36.0</v>
      </c>
      <c r="C7975" s="221">
        <v>1.0</v>
      </c>
    </row>
    <row r="7976">
      <c r="A7976" s="221">
        <v>11365.0</v>
      </c>
      <c r="B7976" s="221">
        <v>34.0</v>
      </c>
      <c r="C7976" s="221">
        <v>22778.0</v>
      </c>
    </row>
    <row r="7977">
      <c r="A7977" s="221">
        <v>11365.0</v>
      </c>
      <c r="B7977" s="221">
        <v>35.0</v>
      </c>
      <c r="C7977" s="221">
        <v>6111.0</v>
      </c>
    </row>
    <row r="7978">
      <c r="A7978" s="221">
        <v>11365.0</v>
      </c>
      <c r="B7978" s="221">
        <v>36.0</v>
      </c>
      <c r="C7978" s="221">
        <v>2889.0</v>
      </c>
    </row>
    <row r="7979">
      <c r="A7979" s="221">
        <v>11365.0</v>
      </c>
      <c r="B7979" s="221">
        <v>37.0</v>
      </c>
      <c r="C7979" s="221">
        <v>400.0</v>
      </c>
    </row>
    <row r="7980">
      <c r="A7980" s="221">
        <v>11365.0</v>
      </c>
      <c r="B7980" s="221">
        <v>38.0</v>
      </c>
      <c r="C7980" s="221">
        <v>89.0</v>
      </c>
    </row>
    <row r="7981">
      <c r="A7981" s="221">
        <v>11365.0</v>
      </c>
      <c r="B7981" s="221">
        <v>39.0</v>
      </c>
      <c r="C7981" s="221">
        <v>34.0</v>
      </c>
    </row>
    <row r="7982">
      <c r="A7982" s="221">
        <v>11365.0</v>
      </c>
      <c r="B7982" s="221">
        <v>3828.0</v>
      </c>
      <c r="C7982" s="221">
        <v>38.0</v>
      </c>
    </row>
    <row r="7983">
      <c r="A7983" s="221">
        <v>11365.0</v>
      </c>
      <c r="B7983" s="221">
        <v>11399.0</v>
      </c>
      <c r="C7983" s="221">
        <v>45.0</v>
      </c>
    </row>
    <row r="7984">
      <c r="A7984" s="221">
        <v>11365.0</v>
      </c>
      <c r="B7984" s="221">
        <v>11532.0</v>
      </c>
      <c r="C7984" s="221">
        <v>30.0</v>
      </c>
    </row>
    <row r="7985">
      <c r="A7985" s="221">
        <v>11365.0</v>
      </c>
      <c r="B7985" s="221">
        <v>11537.0</v>
      </c>
      <c r="C7985" s="221">
        <v>30.0</v>
      </c>
    </row>
    <row r="7986">
      <c r="A7986" s="221">
        <v>11365.0</v>
      </c>
      <c r="B7986" s="221">
        <v>11539.0</v>
      </c>
      <c r="C7986" s="221">
        <v>135.0</v>
      </c>
    </row>
    <row r="7987">
      <c r="A7987" s="221">
        <v>11365.0</v>
      </c>
      <c r="B7987" s="221">
        <v>11543.0</v>
      </c>
      <c r="C7987" s="221">
        <v>750.0</v>
      </c>
    </row>
    <row r="7988">
      <c r="A7988" s="221">
        <v>11365.0</v>
      </c>
      <c r="B7988" s="221">
        <v>11549.0</v>
      </c>
      <c r="C7988" s="221">
        <v>8.0</v>
      </c>
    </row>
    <row r="7989">
      <c r="A7989" s="221">
        <v>11365.0</v>
      </c>
      <c r="B7989" s="221">
        <v>11554.0</v>
      </c>
      <c r="C7989" s="221">
        <v>90.0</v>
      </c>
    </row>
    <row r="7990">
      <c r="A7990" s="221">
        <v>11365.0</v>
      </c>
      <c r="B7990" s="221">
        <v>11557.0</v>
      </c>
      <c r="C7990" s="221">
        <v>30.0</v>
      </c>
    </row>
    <row r="7991">
      <c r="A7991" s="221">
        <v>11370.0</v>
      </c>
      <c r="B7991" s="221">
        <v>34.0</v>
      </c>
      <c r="C7991" s="221">
        <v>16253.0</v>
      </c>
    </row>
    <row r="7992">
      <c r="A7992" s="221">
        <v>11370.0</v>
      </c>
      <c r="B7992" s="221">
        <v>35.0</v>
      </c>
      <c r="C7992" s="221">
        <v>6353.0</v>
      </c>
    </row>
    <row r="7993">
      <c r="A7993" s="221">
        <v>11370.0</v>
      </c>
      <c r="B7993" s="221">
        <v>36.0</v>
      </c>
      <c r="C7993" s="221">
        <v>778.0</v>
      </c>
    </row>
    <row r="7994">
      <c r="A7994" s="221">
        <v>11370.0</v>
      </c>
      <c r="B7994" s="221">
        <v>37.0</v>
      </c>
      <c r="C7994" s="221">
        <v>460.0</v>
      </c>
    </row>
    <row r="7995">
      <c r="A7995" s="221">
        <v>11370.0</v>
      </c>
      <c r="B7995" s="221">
        <v>38.0</v>
      </c>
      <c r="C7995" s="221">
        <v>171.0</v>
      </c>
    </row>
    <row r="7996">
      <c r="A7996" s="221">
        <v>11370.0</v>
      </c>
      <c r="B7996" s="221">
        <v>39.0</v>
      </c>
      <c r="C7996" s="221">
        <v>134.0</v>
      </c>
    </row>
    <row r="7997">
      <c r="A7997" s="221">
        <v>11370.0</v>
      </c>
      <c r="B7997" s="221">
        <v>40.0</v>
      </c>
      <c r="C7997" s="221">
        <v>34.0</v>
      </c>
    </row>
    <row r="7998">
      <c r="A7998" s="221">
        <v>11370.0</v>
      </c>
      <c r="B7998" s="221">
        <v>2349.0</v>
      </c>
      <c r="C7998" s="221">
        <v>2.0</v>
      </c>
    </row>
    <row r="7999">
      <c r="A7999" s="221">
        <v>11370.0</v>
      </c>
      <c r="B7999" s="221">
        <v>2361.0</v>
      </c>
      <c r="C7999" s="221">
        <v>3.0</v>
      </c>
    </row>
    <row r="8000">
      <c r="A8000" s="221">
        <v>11370.0</v>
      </c>
      <c r="B8000" s="221">
        <v>9840.0</v>
      </c>
      <c r="C8000" s="221">
        <v>6.0</v>
      </c>
    </row>
    <row r="8001">
      <c r="A8001" s="221">
        <v>11370.0</v>
      </c>
      <c r="B8001" s="221">
        <v>9842.0</v>
      </c>
      <c r="C8001" s="221">
        <v>6.0</v>
      </c>
    </row>
    <row r="8002">
      <c r="A8002" s="221">
        <v>11370.0</v>
      </c>
      <c r="B8002" s="221">
        <v>11399.0</v>
      </c>
      <c r="C8002" s="221">
        <v>11.0</v>
      </c>
    </row>
    <row r="8003">
      <c r="A8003" s="221">
        <v>11371.0</v>
      </c>
      <c r="B8003" s="221">
        <v>34.0</v>
      </c>
      <c r="C8003" s="221">
        <v>22778.0</v>
      </c>
    </row>
    <row r="8004">
      <c r="A8004" s="221">
        <v>11371.0</v>
      </c>
      <c r="B8004" s="221">
        <v>35.0</v>
      </c>
      <c r="C8004" s="221">
        <v>6222.0</v>
      </c>
    </row>
    <row r="8005">
      <c r="A8005" s="221">
        <v>11371.0</v>
      </c>
      <c r="B8005" s="221">
        <v>36.0</v>
      </c>
      <c r="C8005" s="221">
        <v>2222.0</v>
      </c>
    </row>
    <row r="8006">
      <c r="A8006" s="221">
        <v>11371.0</v>
      </c>
      <c r="B8006" s="221">
        <v>37.0</v>
      </c>
      <c r="C8006" s="221">
        <v>356.0</v>
      </c>
    </row>
    <row r="8007">
      <c r="A8007" s="221">
        <v>11371.0</v>
      </c>
      <c r="B8007" s="221">
        <v>38.0</v>
      </c>
      <c r="C8007" s="221">
        <v>133.0</v>
      </c>
    </row>
    <row r="8008">
      <c r="A8008" s="221">
        <v>11371.0</v>
      </c>
      <c r="B8008" s="221">
        <v>39.0</v>
      </c>
      <c r="C8008" s="221">
        <v>34.0</v>
      </c>
    </row>
    <row r="8009">
      <c r="A8009" s="221">
        <v>11371.0</v>
      </c>
      <c r="B8009" s="221">
        <v>40.0</v>
      </c>
      <c r="C8009" s="221">
        <v>2.0</v>
      </c>
    </row>
    <row r="8010">
      <c r="A8010" s="221">
        <v>11371.0</v>
      </c>
      <c r="B8010" s="221">
        <v>3828.0</v>
      </c>
      <c r="C8010" s="221">
        <v>38.0</v>
      </c>
    </row>
    <row r="8011">
      <c r="A8011" s="221">
        <v>11371.0</v>
      </c>
      <c r="B8011" s="221">
        <v>11399.0</v>
      </c>
      <c r="C8011" s="221">
        <v>45.0</v>
      </c>
    </row>
    <row r="8012">
      <c r="A8012" s="221">
        <v>11371.0</v>
      </c>
      <c r="B8012" s="221">
        <v>11530.0</v>
      </c>
      <c r="C8012" s="221">
        <v>23.0</v>
      </c>
    </row>
    <row r="8013">
      <c r="A8013" s="221">
        <v>11371.0</v>
      </c>
      <c r="B8013" s="221">
        <v>11536.0</v>
      </c>
      <c r="C8013" s="221">
        <v>30.0</v>
      </c>
    </row>
    <row r="8014">
      <c r="A8014" s="221">
        <v>11371.0</v>
      </c>
      <c r="B8014" s="221">
        <v>11538.0</v>
      </c>
      <c r="C8014" s="221">
        <v>135.0</v>
      </c>
    </row>
    <row r="8015">
      <c r="A8015" s="221">
        <v>11371.0</v>
      </c>
      <c r="B8015" s="221">
        <v>11542.0</v>
      </c>
      <c r="C8015" s="221">
        <v>900.0</v>
      </c>
    </row>
    <row r="8016">
      <c r="A8016" s="221">
        <v>11371.0</v>
      </c>
      <c r="B8016" s="221">
        <v>11548.0</v>
      </c>
      <c r="C8016" s="221">
        <v>8.0</v>
      </c>
    </row>
    <row r="8017">
      <c r="A8017" s="221">
        <v>11371.0</v>
      </c>
      <c r="B8017" s="221">
        <v>11551.0</v>
      </c>
      <c r="C8017" s="221">
        <v>90.0</v>
      </c>
    </row>
    <row r="8018">
      <c r="A8018" s="221">
        <v>11371.0</v>
      </c>
      <c r="B8018" s="221">
        <v>11555.0</v>
      </c>
      <c r="C8018" s="221">
        <v>30.0</v>
      </c>
    </row>
    <row r="8019">
      <c r="A8019" s="221">
        <v>11373.0</v>
      </c>
      <c r="B8019" s="221">
        <v>34.0</v>
      </c>
      <c r="C8019" s="221">
        <v>22778.0</v>
      </c>
    </row>
    <row r="8020">
      <c r="A8020" s="221">
        <v>11373.0</v>
      </c>
      <c r="B8020" s="221">
        <v>35.0</v>
      </c>
      <c r="C8020" s="221">
        <v>6222.0</v>
      </c>
    </row>
    <row r="8021">
      <c r="A8021" s="221">
        <v>11373.0</v>
      </c>
      <c r="B8021" s="221">
        <v>36.0</v>
      </c>
      <c r="C8021" s="221">
        <v>2222.0</v>
      </c>
    </row>
    <row r="8022">
      <c r="A8022" s="221">
        <v>11373.0</v>
      </c>
      <c r="B8022" s="221">
        <v>37.0</v>
      </c>
      <c r="C8022" s="221">
        <v>356.0</v>
      </c>
    </row>
    <row r="8023">
      <c r="A8023" s="221">
        <v>11373.0</v>
      </c>
      <c r="B8023" s="221">
        <v>38.0</v>
      </c>
      <c r="C8023" s="221">
        <v>133.0</v>
      </c>
    </row>
    <row r="8024">
      <c r="A8024" s="221">
        <v>11373.0</v>
      </c>
      <c r="B8024" s="221">
        <v>39.0</v>
      </c>
      <c r="C8024" s="221">
        <v>34.0</v>
      </c>
    </row>
    <row r="8025">
      <c r="A8025" s="221">
        <v>11373.0</v>
      </c>
      <c r="B8025" s="221">
        <v>40.0</v>
      </c>
      <c r="C8025" s="221">
        <v>2.0</v>
      </c>
    </row>
    <row r="8026">
      <c r="A8026" s="221">
        <v>11373.0</v>
      </c>
      <c r="B8026" s="221">
        <v>3828.0</v>
      </c>
      <c r="C8026" s="221">
        <v>28.0</v>
      </c>
    </row>
    <row r="8027">
      <c r="A8027" s="221">
        <v>11373.0</v>
      </c>
      <c r="B8027" s="221">
        <v>11399.0</v>
      </c>
      <c r="C8027" s="221">
        <v>33.0</v>
      </c>
    </row>
    <row r="8028">
      <c r="A8028" s="221">
        <v>11373.0</v>
      </c>
      <c r="B8028" s="221">
        <v>11530.0</v>
      </c>
      <c r="C8028" s="221">
        <v>33.0</v>
      </c>
    </row>
    <row r="8029">
      <c r="A8029" s="221">
        <v>11373.0</v>
      </c>
      <c r="B8029" s="221">
        <v>11536.0</v>
      </c>
      <c r="C8029" s="221">
        <v>22.0</v>
      </c>
    </row>
    <row r="8030">
      <c r="A8030" s="221">
        <v>11373.0</v>
      </c>
      <c r="B8030" s="221">
        <v>11538.0</v>
      </c>
      <c r="C8030" s="221">
        <v>22.0</v>
      </c>
    </row>
    <row r="8031">
      <c r="A8031" s="221">
        <v>11373.0</v>
      </c>
      <c r="B8031" s="221">
        <v>11542.0</v>
      </c>
      <c r="C8031" s="221">
        <v>44.0</v>
      </c>
    </row>
    <row r="8032">
      <c r="A8032" s="221">
        <v>11373.0</v>
      </c>
      <c r="B8032" s="221">
        <v>11548.0</v>
      </c>
      <c r="C8032" s="221">
        <v>44.0</v>
      </c>
    </row>
    <row r="8033">
      <c r="A8033" s="221">
        <v>11373.0</v>
      </c>
      <c r="B8033" s="221">
        <v>11551.0</v>
      </c>
      <c r="C8033" s="221">
        <v>33.0</v>
      </c>
    </row>
    <row r="8034">
      <c r="A8034" s="221">
        <v>11373.0</v>
      </c>
      <c r="B8034" s="221">
        <v>11555.0</v>
      </c>
      <c r="C8034" s="221">
        <v>44.0</v>
      </c>
    </row>
    <row r="8035">
      <c r="A8035" s="221">
        <v>11375.0</v>
      </c>
      <c r="B8035" s="221">
        <v>34.0</v>
      </c>
      <c r="C8035" s="221">
        <v>23333.0</v>
      </c>
    </row>
    <row r="8036">
      <c r="A8036" s="221">
        <v>11375.0</v>
      </c>
      <c r="B8036" s="221">
        <v>35.0</v>
      </c>
      <c r="C8036" s="221">
        <v>6333.0</v>
      </c>
    </row>
    <row r="8037">
      <c r="A8037" s="221">
        <v>11375.0</v>
      </c>
      <c r="B8037" s="221">
        <v>36.0</v>
      </c>
      <c r="C8037" s="221">
        <v>3000.0</v>
      </c>
    </row>
    <row r="8038">
      <c r="A8038" s="221">
        <v>11375.0</v>
      </c>
      <c r="B8038" s="221">
        <v>37.0</v>
      </c>
      <c r="C8038" s="221">
        <v>333.0</v>
      </c>
    </row>
    <row r="8039">
      <c r="A8039" s="221">
        <v>11375.0</v>
      </c>
      <c r="B8039" s="221">
        <v>38.0</v>
      </c>
      <c r="C8039" s="221">
        <v>78.0</v>
      </c>
    </row>
    <row r="8040">
      <c r="A8040" s="221">
        <v>11375.0</v>
      </c>
      <c r="B8040" s="221">
        <v>39.0</v>
      </c>
      <c r="C8040" s="221">
        <v>22.0</v>
      </c>
    </row>
    <row r="8041">
      <c r="A8041" s="221">
        <v>11375.0</v>
      </c>
      <c r="B8041" s="221">
        <v>40.0</v>
      </c>
      <c r="C8041" s="221">
        <v>2.0</v>
      </c>
    </row>
    <row r="8042">
      <c r="A8042" s="221">
        <v>11375.0</v>
      </c>
      <c r="B8042" s="221">
        <v>3828.0</v>
      </c>
      <c r="C8042" s="221">
        <v>22.0</v>
      </c>
    </row>
    <row r="8043">
      <c r="A8043" s="221">
        <v>11375.0</v>
      </c>
      <c r="B8043" s="221">
        <v>11399.0</v>
      </c>
      <c r="C8043" s="221">
        <v>39.0</v>
      </c>
    </row>
    <row r="8044">
      <c r="A8044" s="221">
        <v>11375.0</v>
      </c>
      <c r="B8044" s="221">
        <v>11531.0</v>
      </c>
      <c r="C8044" s="221">
        <v>22.0</v>
      </c>
    </row>
    <row r="8045">
      <c r="A8045" s="221">
        <v>11375.0</v>
      </c>
      <c r="B8045" s="221">
        <v>11535.0</v>
      </c>
      <c r="C8045" s="221">
        <v>56.0</v>
      </c>
    </row>
    <row r="8046">
      <c r="A8046" s="221">
        <v>11375.0</v>
      </c>
      <c r="B8046" s="221">
        <v>11541.0</v>
      </c>
      <c r="C8046" s="221">
        <v>39.0</v>
      </c>
    </row>
    <row r="8047">
      <c r="A8047" s="221">
        <v>11375.0</v>
      </c>
      <c r="B8047" s="221">
        <v>11545.0</v>
      </c>
      <c r="C8047" s="221">
        <v>28.0</v>
      </c>
    </row>
    <row r="8048">
      <c r="A8048" s="221">
        <v>11375.0</v>
      </c>
      <c r="B8048" s="221">
        <v>11547.0</v>
      </c>
      <c r="C8048" s="221">
        <v>22.0</v>
      </c>
    </row>
    <row r="8049">
      <c r="A8049" s="221">
        <v>11375.0</v>
      </c>
      <c r="B8049" s="221">
        <v>11553.0</v>
      </c>
      <c r="C8049" s="221">
        <v>22.0</v>
      </c>
    </row>
    <row r="8050">
      <c r="A8050" s="221">
        <v>11375.0</v>
      </c>
      <c r="B8050" s="221">
        <v>11556.0</v>
      </c>
      <c r="C8050" s="221">
        <v>22.0</v>
      </c>
    </row>
    <row r="8051">
      <c r="A8051" s="221">
        <v>11377.0</v>
      </c>
      <c r="B8051" s="221">
        <v>34.0</v>
      </c>
      <c r="C8051" s="221">
        <v>23333.0</v>
      </c>
    </row>
    <row r="8052">
      <c r="A8052" s="221">
        <v>11377.0</v>
      </c>
      <c r="B8052" s="221">
        <v>35.0</v>
      </c>
      <c r="C8052" s="221">
        <v>6333.0</v>
      </c>
    </row>
    <row r="8053">
      <c r="A8053" s="221">
        <v>11377.0</v>
      </c>
      <c r="B8053" s="221">
        <v>36.0</v>
      </c>
      <c r="C8053" s="221">
        <v>3000.0</v>
      </c>
    </row>
    <row r="8054">
      <c r="A8054" s="221">
        <v>11377.0</v>
      </c>
      <c r="B8054" s="221">
        <v>37.0</v>
      </c>
      <c r="C8054" s="221">
        <v>333.0</v>
      </c>
    </row>
    <row r="8055">
      <c r="A8055" s="221">
        <v>11377.0</v>
      </c>
      <c r="B8055" s="221">
        <v>38.0</v>
      </c>
      <c r="C8055" s="221">
        <v>78.0</v>
      </c>
    </row>
    <row r="8056">
      <c r="A8056" s="221">
        <v>11377.0</v>
      </c>
      <c r="B8056" s="221">
        <v>39.0</v>
      </c>
      <c r="C8056" s="221">
        <v>22.0</v>
      </c>
    </row>
    <row r="8057">
      <c r="A8057" s="221">
        <v>11377.0</v>
      </c>
      <c r="B8057" s="221">
        <v>40.0</v>
      </c>
      <c r="C8057" s="221">
        <v>2.0</v>
      </c>
    </row>
    <row r="8058">
      <c r="A8058" s="221">
        <v>11377.0</v>
      </c>
      <c r="B8058" s="221">
        <v>3828.0</v>
      </c>
      <c r="C8058" s="221">
        <v>30.0</v>
      </c>
    </row>
    <row r="8059">
      <c r="A8059" s="221">
        <v>11377.0</v>
      </c>
      <c r="B8059" s="221">
        <v>11399.0</v>
      </c>
      <c r="C8059" s="221">
        <v>38.0</v>
      </c>
    </row>
    <row r="8060">
      <c r="A8060" s="221">
        <v>11377.0</v>
      </c>
      <c r="B8060" s="221">
        <v>11531.0</v>
      </c>
      <c r="C8060" s="221">
        <v>30.0</v>
      </c>
    </row>
    <row r="8061">
      <c r="A8061" s="221">
        <v>11377.0</v>
      </c>
      <c r="B8061" s="221">
        <v>11535.0</v>
      </c>
      <c r="C8061" s="221">
        <v>60.0</v>
      </c>
    </row>
    <row r="8062">
      <c r="A8062" s="221">
        <v>11377.0</v>
      </c>
      <c r="B8062" s="221">
        <v>11541.0</v>
      </c>
      <c r="C8062" s="221">
        <v>180.0</v>
      </c>
    </row>
    <row r="8063">
      <c r="A8063" s="221">
        <v>11377.0</v>
      </c>
      <c r="B8063" s="221">
        <v>11545.0</v>
      </c>
      <c r="C8063" s="221">
        <v>300.0</v>
      </c>
    </row>
    <row r="8064">
      <c r="A8064" s="221">
        <v>11377.0</v>
      </c>
      <c r="B8064" s="221">
        <v>11547.0</v>
      </c>
      <c r="C8064" s="221">
        <v>6.0</v>
      </c>
    </row>
    <row r="8065">
      <c r="A8065" s="221">
        <v>11377.0</v>
      </c>
      <c r="B8065" s="221">
        <v>11553.0</v>
      </c>
      <c r="C8065" s="221">
        <v>60.0</v>
      </c>
    </row>
    <row r="8066">
      <c r="A8066" s="221">
        <v>11377.0</v>
      </c>
      <c r="B8066" s="221">
        <v>11556.0</v>
      </c>
      <c r="C8066" s="221">
        <v>15.0</v>
      </c>
    </row>
    <row r="8067">
      <c r="A8067" s="221">
        <v>11379.0</v>
      </c>
      <c r="B8067" s="221">
        <v>34.0</v>
      </c>
      <c r="C8067" s="221">
        <v>21111.0</v>
      </c>
    </row>
    <row r="8068">
      <c r="A8068" s="221">
        <v>11379.0</v>
      </c>
      <c r="B8068" s="221">
        <v>35.0</v>
      </c>
      <c r="C8068" s="221">
        <v>8889.0</v>
      </c>
    </row>
    <row r="8069">
      <c r="A8069" s="221">
        <v>11379.0</v>
      </c>
      <c r="B8069" s="221">
        <v>36.0</v>
      </c>
      <c r="C8069" s="221">
        <v>3111.0</v>
      </c>
    </row>
    <row r="8070">
      <c r="A8070" s="221">
        <v>11379.0</v>
      </c>
      <c r="B8070" s="221">
        <v>37.0</v>
      </c>
      <c r="C8070" s="221">
        <v>589.0</v>
      </c>
    </row>
    <row r="8071">
      <c r="A8071" s="221">
        <v>11379.0</v>
      </c>
      <c r="B8071" s="221">
        <v>38.0</v>
      </c>
      <c r="C8071" s="221">
        <v>2.0</v>
      </c>
    </row>
    <row r="8072">
      <c r="A8072" s="221">
        <v>11379.0</v>
      </c>
      <c r="B8072" s="221">
        <v>39.0</v>
      </c>
      <c r="C8072" s="221">
        <v>4.0</v>
      </c>
    </row>
    <row r="8073">
      <c r="A8073" s="221">
        <v>11379.0</v>
      </c>
      <c r="B8073" s="221">
        <v>40.0</v>
      </c>
      <c r="C8073" s="221">
        <v>4.0</v>
      </c>
    </row>
    <row r="8074">
      <c r="A8074" s="221">
        <v>11379.0</v>
      </c>
      <c r="B8074" s="221">
        <v>3828.0</v>
      </c>
      <c r="C8074" s="221">
        <v>38.0</v>
      </c>
    </row>
    <row r="8075">
      <c r="A8075" s="221">
        <v>11379.0</v>
      </c>
      <c r="B8075" s="221">
        <v>11399.0</v>
      </c>
      <c r="C8075" s="221">
        <v>45.0</v>
      </c>
    </row>
    <row r="8076">
      <c r="A8076" s="221">
        <v>11379.0</v>
      </c>
      <c r="B8076" s="221">
        <v>11533.0</v>
      </c>
      <c r="C8076" s="221">
        <v>30.0</v>
      </c>
    </row>
    <row r="8077">
      <c r="A8077" s="221">
        <v>11379.0</v>
      </c>
      <c r="B8077" s="221">
        <v>11534.0</v>
      </c>
      <c r="C8077" s="221">
        <v>30.0</v>
      </c>
    </row>
    <row r="8078">
      <c r="A8078" s="221">
        <v>11379.0</v>
      </c>
      <c r="B8078" s="221">
        <v>11540.0</v>
      </c>
      <c r="C8078" s="221">
        <v>135.0</v>
      </c>
    </row>
    <row r="8079">
      <c r="A8079" s="221">
        <v>11379.0</v>
      </c>
      <c r="B8079" s="221">
        <v>11544.0</v>
      </c>
      <c r="C8079" s="221">
        <v>750.0</v>
      </c>
    </row>
    <row r="8080">
      <c r="A8080" s="221">
        <v>11379.0</v>
      </c>
      <c r="B8080" s="221">
        <v>11550.0</v>
      </c>
      <c r="C8080" s="221">
        <v>8.0</v>
      </c>
    </row>
    <row r="8081">
      <c r="A8081" s="221">
        <v>11379.0</v>
      </c>
      <c r="B8081" s="221">
        <v>11552.0</v>
      </c>
      <c r="C8081" s="221">
        <v>90.0</v>
      </c>
    </row>
    <row r="8082">
      <c r="A8082" s="221">
        <v>11379.0</v>
      </c>
      <c r="B8082" s="221">
        <v>11558.0</v>
      </c>
      <c r="C8082" s="221">
        <v>30.0</v>
      </c>
    </row>
    <row r="8083">
      <c r="A8083" s="221">
        <v>11381.0</v>
      </c>
      <c r="B8083" s="221">
        <v>34.0</v>
      </c>
      <c r="C8083" s="221">
        <v>21111.0</v>
      </c>
    </row>
    <row r="8084">
      <c r="A8084" s="221">
        <v>11381.0</v>
      </c>
      <c r="B8084" s="221">
        <v>35.0</v>
      </c>
      <c r="C8084" s="221">
        <v>8889.0</v>
      </c>
    </row>
    <row r="8085">
      <c r="A8085" s="221">
        <v>11381.0</v>
      </c>
      <c r="B8085" s="221">
        <v>36.0</v>
      </c>
      <c r="C8085" s="221">
        <v>3111.0</v>
      </c>
    </row>
    <row r="8086">
      <c r="A8086" s="221">
        <v>11381.0</v>
      </c>
      <c r="B8086" s="221">
        <v>37.0</v>
      </c>
      <c r="C8086" s="221">
        <v>589.0</v>
      </c>
    </row>
    <row r="8087">
      <c r="A8087" s="221">
        <v>11381.0</v>
      </c>
      <c r="B8087" s="221">
        <v>38.0</v>
      </c>
      <c r="C8087" s="221">
        <v>2.0</v>
      </c>
    </row>
    <row r="8088">
      <c r="A8088" s="221">
        <v>11381.0</v>
      </c>
      <c r="B8088" s="221">
        <v>39.0</v>
      </c>
      <c r="C8088" s="221">
        <v>4.0</v>
      </c>
    </row>
    <row r="8089">
      <c r="A8089" s="221">
        <v>11381.0</v>
      </c>
      <c r="B8089" s="221">
        <v>40.0</v>
      </c>
      <c r="C8089" s="221">
        <v>4.0</v>
      </c>
    </row>
    <row r="8090">
      <c r="A8090" s="221">
        <v>11381.0</v>
      </c>
      <c r="B8090" s="221">
        <v>3828.0</v>
      </c>
      <c r="C8090" s="221">
        <v>38.0</v>
      </c>
    </row>
    <row r="8091">
      <c r="A8091" s="221">
        <v>11381.0</v>
      </c>
      <c r="B8091" s="221">
        <v>11399.0</v>
      </c>
      <c r="C8091" s="221">
        <v>45.0</v>
      </c>
    </row>
    <row r="8092">
      <c r="A8092" s="221">
        <v>11381.0</v>
      </c>
      <c r="B8092" s="221">
        <v>11533.0</v>
      </c>
      <c r="C8092" s="221">
        <v>23.0</v>
      </c>
    </row>
    <row r="8093">
      <c r="A8093" s="221">
        <v>11381.0</v>
      </c>
      <c r="B8093" s="221">
        <v>11534.0</v>
      </c>
      <c r="C8093" s="221">
        <v>30.0</v>
      </c>
    </row>
    <row r="8094">
      <c r="A8094" s="221">
        <v>11381.0</v>
      </c>
      <c r="B8094" s="221">
        <v>11540.0</v>
      </c>
      <c r="C8094" s="221">
        <v>135.0</v>
      </c>
    </row>
    <row r="8095">
      <c r="A8095" s="221">
        <v>11381.0</v>
      </c>
      <c r="B8095" s="221">
        <v>11544.0</v>
      </c>
      <c r="C8095" s="221">
        <v>900.0</v>
      </c>
    </row>
    <row r="8096">
      <c r="A8096" s="221">
        <v>11381.0</v>
      </c>
      <c r="B8096" s="221">
        <v>11550.0</v>
      </c>
      <c r="C8096" s="221">
        <v>8.0</v>
      </c>
    </row>
    <row r="8097">
      <c r="A8097" s="221">
        <v>11381.0</v>
      </c>
      <c r="B8097" s="221">
        <v>11552.0</v>
      </c>
      <c r="C8097" s="221">
        <v>90.0</v>
      </c>
    </row>
    <row r="8098">
      <c r="A8098" s="221">
        <v>11381.0</v>
      </c>
      <c r="B8098" s="221">
        <v>11558.0</v>
      </c>
      <c r="C8098" s="221">
        <v>30.0</v>
      </c>
    </row>
    <row r="8099">
      <c r="A8099" s="221">
        <v>11383.0</v>
      </c>
      <c r="B8099" s="221">
        <v>34.0</v>
      </c>
      <c r="C8099" s="221">
        <v>12889.0</v>
      </c>
    </row>
    <row r="8100">
      <c r="A8100" s="221">
        <v>11383.0</v>
      </c>
      <c r="B8100" s="221">
        <v>35.0</v>
      </c>
      <c r="C8100" s="221">
        <v>10953.0</v>
      </c>
    </row>
    <row r="8101">
      <c r="A8101" s="221">
        <v>11383.0</v>
      </c>
      <c r="B8101" s="221">
        <v>36.0</v>
      </c>
      <c r="C8101" s="221">
        <v>633.0</v>
      </c>
    </row>
    <row r="8102">
      <c r="A8102" s="221">
        <v>11383.0</v>
      </c>
      <c r="B8102" s="221">
        <v>38.0</v>
      </c>
      <c r="C8102" s="221">
        <v>2.0</v>
      </c>
    </row>
    <row r="8103">
      <c r="A8103" s="221">
        <v>11383.0</v>
      </c>
      <c r="B8103" s="221">
        <v>39.0</v>
      </c>
      <c r="C8103" s="221">
        <v>12.0</v>
      </c>
    </row>
    <row r="8104">
      <c r="A8104" s="221">
        <v>11383.0</v>
      </c>
      <c r="B8104" s="221">
        <v>40.0</v>
      </c>
      <c r="C8104" s="221">
        <v>12.0</v>
      </c>
    </row>
    <row r="8105">
      <c r="A8105" s="221">
        <v>11383.0</v>
      </c>
      <c r="B8105" s="221">
        <v>3828.0</v>
      </c>
      <c r="C8105" s="221">
        <v>17.0</v>
      </c>
    </row>
    <row r="8106">
      <c r="A8106" s="221">
        <v>11383.0</v>
      </c>
      <c r="B8106" s="221">
        <v>11532.0</v>
      </c>
      <c r="C8106" s="221">
        <v>22.0</v>
      </c>
    </row>
    <row r="8107">
      <c r="A8107" s="221">
        <v>11383.0</v>
      </c>
      <c r="B8107" s="221">
        <v>11537.0</v>
      </c>
      <c r="C8107" s="221">
        <v>22.0</v>
      </c>
    </row>
    <row r="8108">
      <c r="A8108" s="221">
        <v>11383.0</v>
      </c>
      <c r="B8108" s="221">
        <v>11539.0</v>
      </c>
      <c r="C8108" s="221">
        <v>39.0</v>
      </c>
    </row>
    <row r="8109">
      <c r="A8109" s="221">
        <v>11383.0</v>
      </c>
      <c r="B8109" s="221">
        <v>11543.0</v>
      </c>
      <c r="C8109" s="221">
        <v>39.0</v>
      </c>
    </row>
    <row r="8110">
      <c r="A8110" s="221">
        <v>11383.0</v>
      </c>
      <c r="B8110" s="221">
        <v>11549.0</v>
      </c>
      <c r="C8110" s="221">
        <v>50.0</v>
      </c>
    </row>
    <row r="8111">
      <c r="A8111" s="221">
        <v>11383.0</v>
      </c>
      <c r="B8111" s="221">
        <v>11554.0</v>
      </c>
      <c r="C8111" s="221">
        <v>22.0</v>
      </c>
    </row>
    <row r="8112">
      <c r="A8112" s="221">
        <v>11383.0</v>
      </c>
      <c r="B8112" s="221">
        <v>11557.0</v>
      </c>
      <c r="C8112" s="221">
        <v>44.0</v>
      </c>
    </row>
    <row r="8113">
      <c r="A8113" s="221">
        <v>11387.0</v>
      </c>
      <c r="B8113" s="221">
        <v>34.0</v>
      </c>
      <c r="C8113" s="221">
        <v>14444.0</v>
      </c>
    </row>
    <row r="8114">
      <c r="A8114" s="221">
        <v>11387.0</v>
      </c>
      <c r="B8114" s="221">
        <v>35.0</v>
      </c>
      <c r="C8114" s="221">
        <v>5111.0</v>
      </c>
    </row>
    <row r="8115">
      <c r="A8115" s="221">
        <v>11387.0</v>
      </c>
      <c r="B8115" s="221">
        <v>36.0</v>
      </c>
      <c r="C8115" s="221">
        <v>2778.0</v>
      </c>
    </row>
    <row r="8116">
      <c r="A8116" s="221">
        <v>11387.0</v>
      </c>
      <c r="B8116" s="221">
        <v>37.0</v>
      </c>
      <c r="C8116" s="221">
        <v>278.0</v>
      </c>
    </row>
    <row r="8117">
      <c r="A8117" s="221">
        <v>11387.0</v>
      </c>
      <c r="B8117" s="221">
        <v>38.0</v>
      </c>
      <c r="C8117" s="221">
        <v>83.0</v>
      </c>
    </row>
    <row r="8118">
      <c r="A8118" s="221">
        <v>11387.0</v>
      </c>
      <c r="B8118" s="221">
        <v>39.0</v>
      </c>
      <c r="C8118" s="221">
        <v>22.0</v>
      </c>
    </row>
    <row r="8119">
      <c r="A8119" s="221">
        <v>11387.0</v>
      </c>
      <c r="B8119" s="221">
        <v>40.0</v>
      </c>
      <c r="C8119" s="221">
        <v>8.0</v>
      </c>
    </row>
    <row r="8120">
      <c r="A8120" s="221">
        <v>11387.0</v>
      </c>
      <c r="B8120" s="221">
        <v>3828.0</v>
      </c>
      <c r="C8120" s="221">
        <v>23.0</v>
      </c>
    </row>
    <row r="8121">
      <c r="A8121" s="221">
        <v>11387.0</v>
      </c>
      <c r="B8121" s="221">
        <v>11399.0</v>
      </c>
      <c r="C8121" s="221">
        <v>15.0</v>
      </c>
    </row>
    <row r="8122">
      <c r="A8122" s="221">
        <v>11387.0</v>
      </c>
      <c r="B8122" s="221">
        <v>11530.0</v>
      </c>
      <c r="C8122" s="221">
        <v>30.0</v>
      </c>
    </row>
    <row r="8123">
      <c r="A8123" s="221">
        <v>11387.0</v>
      </c>
      <c r="B8123" s="221">
        <v>11536.0</v>
      </c>
      <c r="C8123" s="221">
        <v>75.0</v>
      </c>
    </row>
    <row r="8124">
      <c r="A8124" s="221">
        <v>11387.0</v>
      </c>
      <c r="B8124" s="221">
        <v>11538.0</v>
      </c>
      <c r="C8124" s="221">
        <v>150.0</v>
      </c>
    </row>
    <row r="8125">
      <c r="A8125" s="221">
        <v>11387.0</v>
      </c>
      <c r="B8125" s="221">
        <v>11542.0</v>
      </c>
      <c r="C8125" s="221">
        <v>375.0</v>
      </c>
    </row>
    <row r="8126">
      <c r="A8126" s="221">
        <v>11387.0</v>
      </c>
      <c r="B8126" s="221">
        <v>11548.0</v>
      </c>
      <c r="C8126" s="221">
        <v>3.0</v>
      </c>
    </row>
    <row r="8127">
      <c r="A8127" s="221">
        <v>11387.0</v>
      </c>
      <c r="B8127" s="221">
        <v>11551.0</v>
      </c>
      <c r="C8127" s="221">
        <v>75.0</v>
      </c>
    </row>
    <row r="8128">
      <c r="A8128" s="221">
        <v>11387.0</v>
      </c>
      <c r="B8128" s="221">
        <v>11555.0</v>
      </c>
      <c r="C8128" s="221">
        <v>15.0</v>
      </c>
    </row>
    <row r="8129">
      <c r="A8129" s="221">
        <v>11389.0</v>
      </c>
      <c r="B8129" s="221">
        <v>34.0</v>
      </c>
      <c r="C8129" s="221">
        <v>12889.0</v>
      </c>
    </row>
    <row r="8130">
      <c r="A8130" s="221">
        <v>11389.0</v>
      </c>
      <c r="B8130" s="221">
        <v>35.0</v>
      </c>
      <c r="C8130" s="221">
        <v>10953.0</v>
      </c>
    </row>
    <row r="8131">
      <c r="A8131" s="221">
        <v>11389.0</v>
      </c>
      <c r="B8131" s="221">
        <v>36.0</v>
      </c>
      <c r="C8131" s="221">
        <v>633.0</v>
      </c>
    </row>
    <row r="8132">
      <c r="A8132" s="221">
        <v>11389.0</v>
      </c>
      <c r="B8132" s="221">
        <v>38.0</v>
      </c>
      <c r="C8132" s="221">
        <v>2.0</v>
      </c>
    </row>
    <row r="8133">
      <c r="A8133" s="221">
        <v>11389.0</v>
      </c>
      <c r="B8133" s="221">
        <v>39.0</v>
      </c>
      <c r="C8133" s="221">
        <v>12.0</v>
      </c>
    </row>
    <row r="8134">
      <c r="A8134" s="221">
        <v>11389.0</v>
      </c>
      <c r="B8134" s="221">
        <v>40.0</v>
      </c>
      <c r="C8134" s="221">
        <v>12.0</v>
      </c>
    </row>
    <row r="8135">
      <c r="A8135" s="221">
        <v>11389.0</v>
      </c>
      <c r="B8135" s="221">
        <v>3828.0</v>
      </c>
      <c r="C8135" s="221">
        <v>17.0</v>
      </c>
    </row>
    <row r="8136">
      <c r="A8136" s="221">
        <v>11389.0</v>
      </c>
      <c r="B8136" s="221">
        <v>11531.0</v>
      </c>
      <c r="C8136" s="221">
        <v>22.0</v>
      </c>
    </row>
    <row r="8137">
      <c r="A8137" s="221">
        <v>11389.0</v>
      </c>
      <c r="B8137" s="221">
        <v>11535.0</v>
      </c>
      <c r="C8137" s="221">
        <v>22.0</v>
      </c>
    </row>
    <row r="8138">
      <c r="A8138" s="221">
        <v>11389.0</v>
      </c>
      <c r="B8138" s="221">
        <v>11541.0</v>
      </c>
      <c r="C8138" s="221">
        <v>39.0</v>
      </c>
    </row>
    <row r="8139">
      <c r="A8139" s="221">
        <v>11389.0</v>
      </c>
      <c r="B8139" s="221">
        <v>11545.0</v>
      </c>
      <c r="C8139" s="221">
        <v>50.0</v>
      </c>
    </row>
    <row r="8140">
      <c r="A8140" s="221">
        <v>11389.0</v>
      </c>
      <c r="B8140" s="221">
        <v>11547.0</v>
      </c>
      <c r="C8140" s="221">
        <v>22.0</v>
      </c>
    </row>
    <row r="8141">
      <c r="A8141" s="221">
        <v>11389.0</v>
      </c>
      <c r="B8141" s="221">
        <v>11553.0</v>
      </c>
      <c r="C8141" s="221">
        <v>22.0</v>
      </c>
    </row>
    <row r="8142">
      <c r="A8142" s="221">
        <v>11389.0</v>
      </c>
      <c r="B8142" s="221">
        <v>11556.0</v>
      </c>
      <c r="C8142" s="221">
        <v>44.0</v>
      </c>
    </row>
    <row r="8143">
      <c r="A8143" s="221">
        <v>11393.0</v>
      </c>
      <c r="B8143" s="221">
        <v>34.0</v>
      </c>
      <c r="C8143" s="221">
        <v>22778.0</v>
      </c>
    </row>
    <row r="8144">
      <c r="A8144" s="221">
        <v>11393.0</v>
      </c>
      <c r="B8144" s="221">
        <v>35.0</v>
      </c>
      <c r="C8144" s="221">
        <v>6111.0</v>
      </c>
    </row>
    <row r="8145">
      <c r="A8145" s="221">
        <v>11393.0</v>
      </c>
      <c r="B8145" s="221">
        <v>36.0</v>
      </c>
      <c r="C8145" s="221">
        <v>2889.0</v>
      </c>
    </row>
    <row r="8146">
      <c r="A8146" s="221">
        <v>11393.0</v>
      </c>
      <c r="B8146" s="221">
        <v>37.0</v>
      </c>
      <c r="C8146" s="221">
        <v>400.0</v>
      </c>
    </row>
    <row r="8147">
      <c r="A8147" s="221">
        <v>11393.0</v>
      </c>
      <c r="B8147" s="221">
        <v>38.0</v>
      </c>
      <c r="C8147" s="221">
        <v>89.0</v>
      </c>
    </row>
    <row r="8148">
      <c r="A8148" s="221">
        <v>11393.0</v>
      </c>
      <c r="B8148" s="221">
        <v>39.0</v>
      </c>
      <c r="C8148" s="221">
        <v>34.0</v>
      </c>
    </row>
    <row r="8149">
      <c r="A8149" s="221">
        <v>11393.0</v>
      </c>
      <c r="B8149" s="221">
        <v>3828.0</v>
      </c>
      <c r="C8149" s="221">
        <v>38.0</v>
      </c>
    </row>
    <row r="8150">
      <c r="A8150" s="221">
        <v>11393.0</v>
      </c>
      <c r="B8150" s="221">
        <v>11399.0</v>
      </c>
      <c r="C8150" s="221">
        <v>45.0</v>
      </c>
    </row>
    <row r="8151">
      <c r="A8151" s="221">
        <v>11393.0</v>
      </c>
      <c r="B8151" s="221">
        <v>11532.0</v>
      </c>
      <c r="C8151" s="221">
        <v>23.0</v>
      </c>
    </row>
    <row r="8152">
      <c r="A8152" s="221">
        <v>11393.0</v>
      </c>
      <c r="B8152" s="221">
        <v>11537.0</v>
      </c>
      <c r="C8152" s="221">
        <v>30.0</v>
      </c>
    </row>
    <row r="8153">
      <c r="A8153" s="221">
        <v>11393.0</v>
      </c>
      <c r="B8153" s="221">
        <v>11539.0</v>
      </c>
      <c r="C8153" s="221">
        <v>135.0</v>
      </c>
    </row>
    <row r="8154">
      <c r="A8154" s="221">
        <v>11393.0</v>
      </c>
      <c r="B8154" s="221">
        <v>11543.0</v>
      </c>
      <c r="C8154" s="221">
        <v>900.0</v>
      </c>
    </row>
    <row r="8155">
      <c r="A8155" s="221">
        <v>11393.0</v>
      </c>
      <c r="B8155" s="221">
        <v>11549.0</v>
      </c>
      <c r="C8155" s="221">
        <v>8.0</v>
      </c>
    </row>
    <row r="8156">
      <c r="A8156" s="221">
        <v>11393.0</v>
      </c>
      <c r="B8156" s="221">
        <v>11554.0</v>
      </c>
      <c r="C8156" s="221">
        <v>90.0</v>
      </c>
    </row>
    <row r="8157">
      <c r="A8157" s="221">
        <v>11393.0</v>
      </c>
      <c r="B8157" s="221">
        <v>11557.0</v>
      </c>
      <c r="C8157" s="221">
        <v>30.0</v>
      </c>
    </row>
    <row r="8158">
      <c r="A8158" s="221">
        <v>11396.0</v>
      </c>
      <c r="B8158" s="221">
        <v>11399.0</v>
      </c>
      <c r="C8158" s="221">
        <v>300.0</v>
      </c>
    </row>
    <row r="8159">
      <c r="A8159" s="221">
        <v>11400.0</v>
      </c>
      <c r="B8159" s="221">
        <v>34.0</v>
      </c>
      <c r="C8159" s="221">
        <v>22778.0</v>
      </c>
    </row>
    <row r="8160">
      <c r="A8160" s="221">
        <v>11400.0</v>
      </c>
      <c r="B8160" s="221">
        <v>35.0</v>
      </c>
      <c r="C8160" s="221">
        <v>6222.0</v>
      </c>
    </row>
    <row r="8161">
      <c r="A8161" s="221">
        <v>11400.0</v>
      </c>
      <c r="B8161" s="221">
        <v>36.0</v>
      </c>
      <c r="C8161" s="221">
        <v>2222.0</v>
      </c>
    </row>
    <row r="8162">
      <c r="A8162" s="221">
        <v>11400.0</v>
      </c>
      <c r="B8162" s="221">
        <v>37.0</v>
      </c>
      <c r="C8162" s="221">
        <v>356.0</v>
      </c>
    </row>
    <row r="8163">
      <c r="A8163" s="221">
        <v>11400.0</v>
      </c>
      <c r="B8163" s="221">
        <v>38.0</v>
      </c>
      <c r="C8163" s="221">
        <v>133.0</v>
      </c>
    </row>
    <row r="8164">
      <c r="A8164" s="221">
        <v>11400.0</v>
      </c>
      <c r="B8164" s="221">
        <v>39.0</v>
      </c>
      <c r="C8164" s="221">
        <v>34.0</v>
      </c>
    </row>
    <row r="8165">
      <c r="A8165" s="221">
        <v>11400.0</v>
      </c>
      <c r="B8165" s="221">
        <v>40.0</v>
      </c>
      <c r="C8165" s="221">
        <v>2.0</v>
      </c>
    </row>
    <row r="8166">
      <c r="A8166" s="221">
        <v>11400.0</v>
      </c>
      <c r="B8166" s="221">
        <v>3828.0</v>
      </c>
      <c r="C8166" s="221">
        <v>38.0</v>
      </c>
    </row>
    <row r="8167">
      <c r="A8167" s="221">
        <v>11400.0</v>
      </c>
      <c r="B8167" s="221">
        <v>11399.0</v>
      </c>
      <c r="C8167" s="221">
        <v>45.0</v>
      </c>
    </row>
    <row r="8168">
      <c r="A8168" s="221">
        <v>11400.0</v>
      </c>
      <c r="B8168" s="221">
        <v>11530.0</v>
      </c>
      <c r="C8168" s="221">
        <v>30.0</v>
      </c>
    </row>
    <row r="8169">
      <c r="A8169" s="221">
        <v>11400.0</v>
      </c>
      <c r="B8169" s="221">
        <v>11536.0</v>
      </c>
      <c r="C8169" s="221">
        <v>30.0</v>
      </c>
    </row>
    <row r="8170">
      <c r="A8170" s="221">
        <v>11400.0</v>
      </c>
      <c r="B8170" s="221">
        <v>11538.0</v>
      </c>
      <c r="C8170" s="221">
        <v>135.0</v>
      </c>
    </row>
    <row r="8171">
      <c r="A8171" s="221">
        <v>11400.0</v>
      </c>
      <c r="B8171" s="221">
        <v>11542.0</v>
      </c>
      <c r="C8171" s="221">
        <v>750.0</v>
      </c>
    </row>
    <row r="8172">
      <c r="A8172" s="221">
        <v>11400.0</v>
      </c>
      <c r="B8172" s="221">
        <v>11548.0</v>
      </c>
      <c r="C8172" s="221">
        <v>8.0</v>
      </c>
    </row>
    <row r="8173">
      <c r="A8173" s="221">
        <v>11400.0</v>
      </c>
      <c r="B8173" s="221">
        <v>11551.0</v>
      </c>
      <c r="C8173" s="221">
        <v>90.0</v>
      </c>
    </row>
    <row r="8174">
      <c r="A8174" s="221">
        <v>11400.0</v>
      </c>
      <c r="B8174" s="221">
        <v>11555.0</v>
      </c>
      <c r="C8174" s="221">
        <v>30.0</v>
      </c>
    </row>
    <row r="8175">
      <c r="A8175" s="221">
        <v>11457.0</v>
      </c>
      <c r="B8175" s="221">
        <v>36.0</v>
      </c>
      <c r="C8175" s="221">
        <v>89.0</v>
      </c>
    </row>
    <row r="8176">
      <c r="A8176" s="221">
        <v>11457.0</v>
      </c>
      <c r="B8176" s="221">
        <v>37.0</v>
      </c>
      <c r="C8176" s="221">
        <v>167.0</v>
      </c>
    </row>
    <row r="8177">
      <c r="A8177" s="221">
        <v>11457.0</v>
      </c>
      <c r="B8177" s="221">
        <v>38.0</v>
      </c>
      <c r="C8177" s="221">
        <v>80.0</v>
      </c>
    </row>
    <row r="8178">
      <c r="A8178" s="221">
        <v>11458.0</v>
      </c>
      <c r="B8178" s="221">
        <v>36.0</v>
      </c>
      <c r="C8178" s="221">
        <v>89.0</v>
      </c>
    </row>
    <row r="8179">
      <c r="A8179" s="221">
        <v>11458.0</v>
      </c>
      <c r="B8179" s="221">
        <v>37.0</v>
      </c>
      <c r="C8179" s="221">
        <v>167.0</v>
      </c>
    </row>
    <row r="8180">
      <c r="A8180" s="221">
        <v>11458.0</v>
      </c>
      <c r="B8180" s="221">
        <v>38.0</v>
      </c>
      <c r="C8180" s="221">
        <v>80.0</v>
      </c>
    </row>
    <row r="8181">
      <c r="A8181" s="221">
        <v>11459.0</v>
      </c>
      <c r="B8181" s="221">
        <v>36.0</v>
      </c>
      <c r="C8181" s="221">
        <v>89.0</v>
      </c>
    </row>
    <row r="8182">
      <c r="A8182" s="221">
        <v>11459.0</v>
      </c>
      <c r="B8182" s="221">
        <v>37.0</v>
      </c>
      <c r="C8182" s="221">
        <v>167.0</v>
      </c>
    </row>
    <row r="8183">
      <c r="A8183" s="221">
        <v>11459.0</v>
      </c>
      <c r="B8183" s="221">
        <v>38.0</v>
      </c>
      <c r="C8183" s="221">
        <v>80.0</v>
      </c>
    </row>
    <row r="8184">
      <c r="A8184" s="221">
        <v>11460.0</v>
      </c>
      <c r="B8184" s="221">
        <v>36.0</v>
      </c>
      <c r="C8184" s="221">
        <v>89.0</v>
      </c>
    </row>
    <row r="8185">
      <c r="A8185" s="221">
        <v>11460.0</v>
      </c>
      <c r="B8185" s="221">
        <v>37.0</v>
      </c>
      <c r="C8185" s="221">
        <v>167.0</v>
      </c>
    </row>
    <row r="8186">
      <c r="A8186" s="221">
        <v>11460.0</v>
      </c>
      <c r="B8186" s="221">
        <v>38.0</v>
      </c>
      <c r="C8186" s="221">
        <v>80.0</v>
      </c>
    </row>
    <row r="8187">
      <c r="A8187" s="221">
        <v>11461.0</v>
      </c>
      <c r="B8187" s="221">
        <v>36.0</v>
      </c>
      <c r="C8187" s="221">
        <v>89.0</v>
      </c>
    </row>
    <row r="8188">
      <c r="A8188" s="221">
        <v>11461.0</v>
      </c>
      <c r="B8188" s="221">
        <v>37.0</v>
      </c>
      <c r="C8188" s="221">
        <v>167.0</v>
      </c>
    </row>
    <row r="8189">
      <c r="A8189" s="221">
        <v>11461.0</v>
      </c>
      <c r="B8189" s="221">
        <v>38.0</v>
      </c>
      <c r="C8189" s="221">
        <v>80.0</v>
      </c>
    </row>
    <row r="8190">
      <c r="A8190" s="221">
        <v>11462.0</v>
      </c>
      <c r="B8190" s="221">
        <v>36.0</v>
      </c>
      <c r="C8190" s="221">
        <v>89.0</v>
      </c>
    </row>
    <row r="8191">
      <c r="A8191" s="221">
        <v>11462.0</v>
      </c>
      <c r="B8191" s="221">
        <v>37.0</v>
      </c>
      <c r="C8191" s="221">
        <v>167.0</v>
      </c>
    </row>
    <row r="8192">
      <c r="A8192" s="221">
        <v>11462.0</v>
      </c>
      <c r="B8192" s="221">
        <v>38.0</v>
      </c>
      <c r="C8192" s="221">
        <v>80.0</v>
      </c>
    </row>
    <row r="8193">
      <c r="A8193" s="221">
        <v>11463.0</v>
      </c>
      <c r="B8193" s="221">
        <v>36.0</v>
      </c>
      <c r="C8193" s="221">
        <v>89.0</v>
      </c>
    </row>
    <row r="8194">
      <c r="A8194" s="221">
        <v>11463.0</v>
      </c>
      <c r="B8194" s="221">
        <v>37.0</v>
      </c>
      <c r="C8194" s="221">
        <v>167.0</v>
      </c>
    </row>
    <row r="8195">
      <c r="A8195" s="221">
        <v>11463.0</v>
      </c>
      <c r="B8195" s="221">
        <v>38.0</v>
      </c>
      <c r="C8195" s="221">
        <v>80.0</v>
      </c>
    </row>
    <row r="8196">
      <c r="A8196" s="221">
        <v>11464.0</v>
      </c>
      <c r="B8196" s="221">
        <v>36.0</v>
      </c>
      <c r="C8196" s="221">
        <v>89.0</v>
      </c>
    </row>
    <row r="8197">
      <c r="A8197" s="221">
        <v>11464.0</v>
      </c>
      <c r="B8197" s="221">
        <v>37.0</v>
      </c>
      <c r="C8197" s="221">
        <v>167.0</v>
      </c>
    </row>
    <row r="8198">
      <c r="A8198" s="221">
        <v>11464.0</v>
      </c>
      <c r="B8198" s="221">
        <v>38.0</v>
      </c>
      <c r="C8198" s="221">
        <v>80.0</v>
      </c>
    </row>
    <row r="8199">
      <c r="A8199" s="221">
        <v>11465.0</v>
      </c>
      <c r="B8199" s="221">
        <v>36.0</v>
      </c>
      <c r="C8199" s="221">
        <v>89.0</v>
      </c>
    </row>
    <row r="8200">
      <c r="A8200" s="221">
        <v>11465.0</v>
      </c>
      <c r="B8200" s="221">
        <v>37.0</v>
      </c>
      <c r="C8200" s="221">
        <v>167.0</v>
      </c>
    </row>
    <row r="8201">
      <c r="A8201" s="221">
        <v>11465.0</v>
      </c>
      <c r="B8201" s="221">
        <v>38.0</v>
      </c>
      <c r="C8201" s="221">
        <v>80.0</v>
      </c>
    </row>
    <row r="8202">
      <c r="A8202" s="221">
        <v>11466.0</v>
      </c>
      <c r="B8202" s="221">
        <v>36.0</v>
      </c>
      <c r="C8202" s="221">
        <v>89.0</v>
      </c>
    </row>
    <row r="8203">
      <c r="A8203" s="221">
        <v>11466.0</v>
      </c>
      <c r="B8203" s="221">
        <v>37.0</v>
      </c>
      <c r="C8203" s="221">
        <v>167.0</v>
      </c>
    </row>
    <row r="8204">
      <c r="A8204" s="221">
        <v>11466.0</v>
      </c>
      <c r="B8204" s="221">
        <v>38.0</v>
      </c>
      <c r="C8204" s="221">
        <v>80.0</v>
      </c>
    </row>
    <row r="8205">
      <c r="A8205" s="221">
        <v>11467.0</v>
      </c>
      <c r="B8205" s="221">
        <v>36.0</v>
      </c>
      <c r="C8205" s="221">
        <v>89.0</v>
      </c>
    </row>
    <row r="8206">
      <c r="A8206" s="221">
        <v>11467.0</v>
      </c>
      <c r="B8206" s="221">
        <v>37.0</v>
      </c>
      <c r="C8206" s="221">
        <v>167.0</v>
      </c>
    </row>
    <row r="8207">
      <c r="A8207" s="221">
        <v>11467.0</v>
      </c>
      <c r="B8207" s="221">
        <v>38.0</v>
      </c>
      <c r="C8207" s="221">
        <v>80.0</v>
      </c>
    </row>
    <row r="8208">
      <c r="A8208" s="221">
        <v>11468.0</v>
      </c>
      <c r="B8208" s="221">
        <v>37.0</v>
      </c>
      <c r="C8208" s="221">
        <v>167.0</v>
      </c>
    </row>
    <row r="8209">
      <c r="A8209" s="221">
        <v>11468.0</v>
      </c>
      <c r="B8209" s="221">
        <v>38.0</v>
      </c>
      <c r="C8209" s="221">
        <v>44.0</v>
      </c>
    </row>
    <row r="8210">
      <c r="A8210" s="221">
        <v>11468.0</v>
      </c>
      <c r="B8210" s="221">
        <v>40.0</v>
      </c>
      <c r="C8210" s="221">
        <v>2.0</v>
      </c>
    </row>
    <row r="8211">
      <c r="A8211" s="221">
        <v>11469.0</v>
      </c>
      <c r="B8211" s="221">
        <v>37.0</v>
      </c>
      <c r="C8211" s="221">
        <v>167.0</v>
      </c>
    </row>
    <row r="8212">
      <c r="A8212" s="221">
        <v>11469.0</v>
      </c>
      <c r="B8212" s="221">
        <v>38.0</v>
      </c>
      <c r="C8212" s="221">
        <v>44.0</v>
      </c>
    </row>
    <row r="8213">
      <c r="A8213" s="221">
        <v>11469.0</v>
      </c>
      <c r="B8213" s="221">
        <v>40.0</v>
      </c>
      <c r="C8213" s="221">
        <v>2.0</v>
      </c>
    </row>
    <row r="8214">
      <c r="A8214" s="221">
        <v>11470.0</v>
      </c>
      <c r="B8214" s="221">
        <v>37.0</v>
      </c>
      <c r="C8214" s="221">
        <v>167.0</v>
      </c>
    </row>
    <row r="8215">
      <c r="A8215" s="221">
        <v>11470.0</v>
      </c>
      <c r="B8215" s="221">
        <v>38.0</v>
      </c>
      <c r="C8215" s="221">
        <v>44.0</v>
      </c>
    </row>
    <row r="8216">
      <c r="A8216" s="221">
        <v>11470.0</v>
      </c>
      <c r="B8216" s="221">
        <v>40.0</v>
      </c>
      <c r="C8216" s="221">
        <v>2.0</v>
      </c>
    </row>
    <row r="8217">
      <c r="A8217" s="221">
        <v>11471.0</v>
      </c>
      <c r="B8217" s="221">
        <v>37.0</v>
      </c>
      <c r="C8217" s="221">
        <v>167.0</v>
      </c>
    </row>
    <row r="8218">
      <c r="A8218" s="221">
        <v>11471.0</v>
      </c>
      <c r="B8218" s="221">
        <v>38.0</v>
      </c>
      <c r="C8218" s="221">
        <v>44.0</v>
      </c>
    </row>
    <row r="8219">
      <c r="A8219" s="221">
        <v>11471.0</v>
      </c>
      <c r="B8219" s="221">
        <v>40.0</v>
      </c>
      <c r="C8219" s="221">
        <v>2.0</v>
      </c>
    </row>
    <row r="8220">
      <c r="A8220" s="221">
        <v>11472.0</v>
      </c>
      <c r="B8220" s="221">
        <v>37.0</v>
      </c>
      <c r="C8220" s="221">
        <v>167.0</v>
      </c>
    </row>
    <row r="8221">
      <c r="A8221" s="221">
        <v>11472.0</v>
      </c>
      <c r="B8221" s="221">
        <v>38.0</v>
      </c>
      <c r="C8221" s="221">
        <v>89.0</v>
      </c>
    </row>
    <row r="8222">
      <c r="A8222" s="221">
        <v>11472.0</v>
      </c>
      <c r="B8222" s="221">
        <v>40.0</v>
      </c>
      <c r="C8222" s="221">
        <v>8.0</v>
      </c>
    </row>
    <row r="8223">
      <c r="A8223" s="221">
        <v>11473.0</v>
      </c>
      <c r="B8223" s="221">
        <v>34.0</v>
      </c>
      <c r="C8223" s="221">
        <v>89.0</v>
      </c>
    </row>
    <row r="8224">
      <c r="A8224" s="221">
        <v>11473.0</v>
      </c>
      <c r="B8224" s="221">
        <v>37.0</v>
      </c>
      <c r="C8224" s="221">
        <v>111.0</v>
      </c>
    </row>
    <row r="8225">
      <c r="A8225" s="221">
        <v>11473.0</v>
      </c>
      <c r="B8225" s="221">
        <v>39.0</v>
      </c>
      <c r="C8225" s="221">
        <v>18.0</v>
      </c>
    </row>
    <row r="8226">
      <c r="A8226" s="221">
        <v>11473.0</v>
      </c>
      <c r="B8226" s="221">
        <v>40.0</v>
      </c>
      <c r="C8226" s="221">
        <v>18.0</v>
      </c>
    </row>
    <row r="8227">
      <c r="A8227" s="221">
        <v>11473.0</v>
      </c>
      <c r="B8227" s="221">
        <v>20431.0</v>
      </c>
      <c r="C8227" s="221">
        <v>222.0</v>
      </c>
    </row>
    <row r="8228">
      <c r="A8228" s="221">
        <v>11474.0</v>
      </c>
      <c r="B8228" s="221">
        <v>34.0</v>
      </c>
      <c r="C8228" s="221">
        <v>556.0</v>
      </c>
    </row>
    <row r="8229">
      <c r="A8229" s="221">
        <v>11474.0</v>
      </c>
      <c r="B8229" s="221">
        <v>35.0</v>
      </c>
      <c r="C8229" s="221">
        <v>444.0</v>
      </c>
    </row>
    <row r="8230">
      <c r="A8230" s="221">
        <v>11474.0</v>
      </c>
      <c r="B8230" s="221">
        <v>36.0</v>
      </c>
      <c r="C8230" s="221">
        <v>222.0</v>
      </c>
    </row>
    <row r="8231">
      <c r="A8231" s="221">
        <v>11474.0</v>
      </c>
      <c r="B8231" s="221">
        <v>37.0</v>
      </c>
      <c r="C8231" s="221">
        <v>82.0</v>
      </c>
    </row>
    <row r="8232">
      <c r="A8232" s="221">
        <v>11474.0</v>
      </c>
      <c r="B8232" s="221">
        <v>38.0</v>
      </c>
      <c r="C8232" s="221">
        <v>36.0</v>
      </c>
    </row>
    <row r="8233">
      <c r="A8233" s="221">
        <v>11475.0</v>
      </c>
      <c r="B8233" s="221">
        <v>34.0</v>
      </c>
      <c r="C8233" s="221">
        <v>556.0</v>
      </c>
    </row>
    <row r="8234">
      <c r="A8234" s="221">
        <v>11475.0</v>
      </c>
      <c r="B8234" s="221">
        <v>35.0</v>
      </c>
      <c r="C8234" s="221">
        <v>444.0</v>
      </c>
    </row>
    <row r="8235">
      <c r="A8235" s="221">
        <v>11475.0</v>
      </c>
      <c r="B8235" s="221">
        <v>36.0</v>
      </c>
      <c r="C8235" s="221">
        <v>222.0</v>
      </c>
    </row>
    <row r="8236">
      <c r="A8236" s="221">
        <v>11475.0</v>
      </c>
      <c r="B8236" s="221">
        <v>37.0</v>
      </c>
      <c r="C8236" s="221">
        <v>82.0</v>
      </c>
    </row>
    <row r="8237">
      <c r="A8237" s="221">
        <v>11475.0</v>
      </c>
      <c r="B8237" s="221">
        <v>38.0</v>
      </c>
      <c r="C8237" s="221">
        <v>36.0</v>
      </c>
    </row>
    <row r="8238">
      <c r="A8238" s="221">
        <v>11476.0</v>
      </c>
      <c r="B8238" s="221">
        <v>34.0</v>
      </c>
      <c r="C8238" s="221">
        <v>556.0</v>
      </c>
    </row>
    <row r="8239">
      <c r="A8239" s="221">
        <v>11476.0</v>
      </c>
      <c r="B8239" s="221">
        <v>35.0</v>
      </c>
      <c r="C8239" s="221">
        <v>444.0</v>
      </c>
    </row>
    <row r="8240">
      <c r="A8240" s="221">
        <v>11476.0</v>
      </c>
      <c r="B8240" s="221">
        <v>36.0</v>
      </c>
      <c r="C8240" s="221">
        <v>222.0</v>
      </c>
    </row>
    <row r="8241">
      <c r="A8241" s="221">
        <v>11476.0</v>
      </c>
      <c r="B8241" s="221">
        <v>37.0</v>
      </c>
      <c r="C8241" s="221">
        <v>82.0</v>
      </c>
    </row>
    <row r="8242">
      <c r="A8242" s="221">
        <v>11476.0</v>
      </c>
      <c r="B8242" s="221">
        <v>38.0</v>
      </c>
      <c r="C8242" s="221">
        <v>36.0</v>
      </c>
    </row>
    <row r="8243">
      <c r="A8243" s="221">
        <v>11477.0</v>
      </c>
      <c r="B8243" s="221">
        <v>34.0</v>
      </c>
      <c r="C8243" s="221">
        <v>556.0</v>
      </c>
    </row>
    <row r="8244">
      <c r="A8244" s="221">
        <v>11477.0</v>
      </c>
      <c r="B8244" s="221">
        <v>35.0</v>
      </c>
      <c r="C8244" s="221">
        <v>444.0</v>
      </c>
    </row>
    <row r="8245">
      <c r="A8245" s="221">
        <v>11477.0</v>
      </c>
      <c r="B8245" s="221">
        <v>36.0</v>
      </c>
      <c r="C8245" s="221">
        <v>222.0</v>
      </c>
    </row>
    <row r="8246">
      <c r="A8246" s="221">
        <v>11477.0</v>
      </c>
      <c r="B8246" s="221">
        <v>37.0</v>
      </c>
      <c r="C8246" s="221">
        <v>82.0</v>
      </c>
    </row>
    <row r="8247">
      <c r="A8247" s="221">
        <v>11477.0</v>
      </c>
      <c r="B8247" s="221">
        <v>38.0</v>
      </c>
      <c r="C8247" s="221">
        <v>36.0</v>
      </c>
    </row>
    <row r="8248">
      <c r="A8248" s="221">
        <v>11478.0</v>
      </c>
      <c r="B8248" s="221">
        <v>34.0</v>
      </c>
      <c r="C8248" s="221">
        <v>556.0</v>
      </c>
    </row>
    <row r="8249">
      <c r="A8249" s="221">
        <v>11478.0</v>
      </c>
      <c r="B8249" s="221">
        <v>35.0</v>
      </c>
      <c r="C8249" s="221">
        <v>444.0</v>
      </c>
    </row>
    <row r="8250">
      <c r="A8250" s="221">
        <v>11478.0</v>
      </c>
      <c r="B8250" s="221">
        <v>36.0</v>
      </c>
      <c r="C8250" s="221">
        <v>222.0</v>
      </c>
    </row>
    <row r="8251">
      <c r="A8251" s="221">
        <v>11478.0</v>
      </c>
      <c r="B8251" s="221">
        <v>37.0</v>
      </c>
      <c r="C8251" s="221">
        <v>82.0</v>
      </c>
    </row>
    <row r="8252">
      <c r="A8252" s="221">
        <v>11478.0</v>
      </c>
      <c r="B8252" s="221">
        <v>38.0</v>
      </c>
      <c r="C8252" s="221">
        <v>36.0</v>
      </c>
    </row>
    <row r="8253">
      <c r="A8253" s="221">
        <v>11479.0</v>
      </c>
      <c r="B8253" s="221">
        <v>34.0</v>
      </c>
      <c r="C8253" s="221">
        <v>1111.0</v>
      </c>
    </row>
    <row r="8254">
      <c r="A8254" s="221">
        <v>11479.0</v>
      </c>
      <c r="B8254" s="221">
        <v>35.0</v>
      </c>
      <c r="C8254" s="221">
        <v>889.0</v>
      </c>
    </row>
    <row r="8255">
      <c r="A8255" s="221">
        <v>11479.0</v>
      </c>
      <c r="B8255" s="221">
        <v>36.0</v>
      </c>
      <c r="C8255" s="221">
        <v>444.0</v>
      </c>
    </row>
    <row r="8256">
      <c r="A8256" s="221">
        <v>11479.0</v>
      </c>
      <c r="B8256" s="221">
        <v>37.0</v>
      </c>
      <c r="C8256" s="221">
        <v>82.0</v>
      </c>
    </row>
    <row r="8257">
      <c r="A8257" s="221">
        <v>11479.0</v>
      </c>
      <c r="B8257" s="221">
        <v>38.0</v>
      </c>
      <c r="C8257" s="221">
        <v>36.0</v>
      </c>
    </row>
    <row r="8258">
      <c r="A8258" s="221">
        <v>11480.0</v>
      </c>
      <c r="B8258" s="221">
        <v>34.0</v>
      </c>
      <c r="C8258" s="221">
        <v>2222.0</v>
      </c>
    </row>
    <row r="8259">
      <c r="A8259" s="221">
        <v>11480.0</v>
      </c>
      <c r="B8259" s="221">
        <v>35.0</v>
      </c>
      <c r="C8259" s="221">
        <v>1778.0</v>
      </c>
    </row>
    <row r="8260">
      <c r="A8260" s="221">
        <v>11480.0</v>
      </c>
      <c r="B8260" s="221">
        <v>36.0</v>
      </c>
      <c r="C8260" s="221">
        <v>889.0</v>
      </c>
    </row>
    <row r="8261">
      <c r="A8261" s="221">
        <v>11480.0</v>
      </c>
      <c r="B8261" s="221">
        <v>37.0</v>
      </c>
      <c r="C8261" s="221">
        <v>82.0</v>
      </c>
    </row>
    <row r="8262">
      <c r="A8262" s="221">
        <v>11480.0</v>
      </c>
      <c r="B8262" s="221">
        <v>38.0</v>
      </c>
      <c r="C8262" s="221">
        <v>36.0</v>
      </c>
    </row>
    <row r="8263">
      <c r="A8263" s="221">
        <v>11481.0</v>
      </c>
      <c r="B8263" s="221">
        <v>34.0</v>
      </c>
      <c r="C8263" s="221">
        <v>556.0</v>
      </c>
    </row>
    <row r="8264">
      <c r="A8264" s="221">
        <v>11481.0</v>
      </c>
      <c r="B8264" s="221">
        <v>35.0</v>
      </c>
      <c r="C8264" s="221">
        <v>444.0</v>
      </c>
    </row>
    <row r="8265">
      <c r="A8265" s="221">
        <v>11481.0</v>
      </c>
      <c r="B8265" s="221">
        <v>36.0</v>
      </c>
      <c r="C8265" s="221">
        <v>222.0</v>
      </c>
    </row>
    <row r="8266">
      <c r="A8266" s="221">
        <v>11481.0</v>
      </c>
      <c r="B8266" s="221">
        <v>37.0</v>
      </c>
      <c r="C8266" s="221">
        <v>82.0</v>
      </c>
    </row>
    <row r="8267">
      <c r="A8267" s="221">
        <v>11481.0</v>
      </c>
      <c r="B8267" s="221">
        <v>38.0</v>
      </c>
      <c r="C8267" s="221">
        <v>36.0</v>
      </c>
    </row>
    <row r="8268">
      <c r="A8268" s="221">
        <v>11482.0</v>
      </c>
      <c r="B8268" s="221">
        <v>34.0</v>
      </c>
      <c r="C8268" s="221">
        <v>556.0</v>
      </c>
    </row>
    <row r="8269">
      <c r="A8269" s="221">
        <v>11482.0</v>
      </c>
      <c r="B8269" s="221">
        <v>35.0</v>
      </c>
      <c r="C8269" s="221">
        <v>444.0</v>
      </c>
    </row>
    <row r="8270">
      <c r="A8270" s="221">
        <v>11482.0</v>
      </c>
      <c r="B8270" s="221">
        <v>36.0</v>
      </c>
      <c r="C8270" s="221">
        <v>222.0</v>
      </c>
    </row>
    <row r="8271">
      <c r="A8271" s="221">
        <v>11482.0</v>
      </c>
      <c r="B8271" s="221">
        <v>37.0</v>
      </c>
      <c r="C8271" s="221">
        <v>82.0</v>
      </c>
    </row>
    <row r="8272">
      <c r="A8272" s="221">
        <v>11482.0</v>
      </c>
      <c r="B8272" s="221">
        <v>38.0</v>
      </c>
      <c r="C8272" s="221">
        <v>36.0</v>
      </c>
    </row>
    <row r="8273">
      <c r="A8273" s="221">
        <v>11483.0</v>
      </c>
      <c r="B8273" s="221">
        <v>34.0</v>
      </c>
      <c r="C8273" s="221">
        <v>556.0</v>
      </c>
    </row>
    <row r="8274">
      <c r="A8274" s="221">
        <v>11483.0</v>
      </c>
      <c r="B8274" s="221">
        <v>35.0</v>
      </c>
      <c r="C8274" s="221">
        <v>444.0</v>
      </c>
    </row>
    <row r="8275">
      <c r="A8275" s="221">
        <v>11483.0</v>
      </c>
      <c r="B8275" s="221">
        <v>36.0</v>
      </c>
      <c r="C8275" s="221">
        <v>222.0</v>
      </c>
    </row>
    <row r="8276">
      <c r="A8276" s="221">
        <v>11483.0</v>
      </c>
      <c r="B8276" s="221">
        <v>37.0</v>
      </c>
      <c r="C8276" s="221">
        <v>82.0</v>
      </c>
    </row>
    <row r="8277">
      <c r="A8277" s="221">
        <v>11483.0</v>
      </c>
      <c r="B8277" s="221">
        <v>38.0</v>
      </c>
      <c r="C8277" s="221">
        <v>36.0</v>
      </c>
    </row>
    <row r="8278">
      <c r="A8278" s="221">
        <v>11484.0</v>
      </c>
      <c r="B8278" s="221">
        <v>34.0</v>
      </c>
      <c r="C8278" s="221">
        <v>556.0</v>
      </c>
    </row>
    <row r="8279">
      <c r="A8279" s="221">
        <v>11484.0</v>
      </c>
      <c r="B8279" s="221">
        <v>35.0</v>
      </c>
      <c r="C8279" s="221">
        <v>444.0</v>
      </c>
    </row>
    <row r="8280">
      <c r="A8280" s="221">
        <v>11484.0</v>
      </c>
      <c r="B8280" s="221">
        <v>36.0</v>
      </c>
      <c r="C8280" s="221">
        <v>222.0</v>
      </c>
    </row>
    <row r="8281">
      <c r="A8281" s="221">
        <v>11484.0</v>
      </c>
      <c r="B8281" s="221">
        <v>37.0</v>
      </c>
      <c r="C8281" s="221">
        <v>82.0</v>
      </c>
    </row>
    <row r="8282">
      <c r="A8282" s="221">
        <v>11484.0</v>
      </c>
      <c r="B8282" s="221">
        <v>38.0</v>
      </c>
      <c r="C8282" s="221">
        <v>36.0</v>
      </c>
    </row>
    <row r="8283">
      <c r="A8283" s="221">
        <v>11485.0</v>
      </c>
      <c r="B8283" s="221">
        <v>34.0</v>
      </c>
      <c r="C8283" s="221">
        <v>556.0</v>
      </c>
    </row>
    <row r="8284">
      <c r="A8284" s="221">
        <v>11485.0</v>
      </c>
      <c r="B8284" s="221">
        <v>35.0</v>
      </c>
      <c r="C8284" s="221">
        <v>444.0</v>
      </c>
    </row>
    <row r="8285">
      <c r="A8285" s="221">
        <v>11485.0</v>
      </c>
      <c r="B8285" s="221">
        <v>36.0</v>
      </c>
      <c r="C8285" s="221">
        <v>222.0</v>
      </c>
    </row>
    <row r="8286">
      <c r="A8286" s="221">
        <v>11485.0</v>
      </c>
      <c r="B8286" s="221">
        <v>37.0</v>
      </c>
      <c r="C8286" s="221">
        <v>82.0</v>
      </c>
    </row>
    <row r="8287">
      <c r="A8287" s="221">
        <v>11485.0</v>
      </c>
      <c r="B8287" s="221">
        <v>38.0</v>
      </c>
      <c r="C8287" s="221">
        <v>36.0</v>
      </c>
    </row>
    <row r="8288">
      <c r="A8288" s="221">
        <v>11486.0</v>
      </c>
      <c r="B8288" s="221">
        <v>34.0</v>
      </c>
      <c r="C8288" s="221">
        <v>556.0</v>
      </c>
    </row>
    <row r="8289">
      <c r="A8289" s="221">
        <v>11486.0</v>
      </c>
      <c r="B8289" s="221">
        <v>35.0</v>
      </c>
      <c r="C8289" s="221">
        <v>444.0</v>
      </c>
    </row>
    <row r="8290">
      <c r="A8290" s="221">
        <v>11486.0</v>
      </c>
      <c r="B8290" s="221">
        <v>36.0</v>
      </c>
      <c r="C8290" s="221">
        <v>222.0</v>
      </c>
    </row>
    <row r="8291">
      <c r="A8291" s="221">
        <v>11486.0</v>
      </c>
      <c r="B8291" s="221">
        <v>37.0</v>
      </c>
      <c r="C8291" s="221">
        <v>82.0</v>
      </c>
    </row>
    <row r="8292">
      <c r="A8292" s="221">
        <v>11486.0</v>
      </c>
      <c r="B8292" s="221">
        <v>38.0</v>
      </c>
      <c r="C8292" s="221">
        <v>36.0</v>
      </c>
    </row>
    <row r="8293">
      <c r="A8293" s="221">
        <v>11488.0</v>
      </c>
      <c r="B8293" s="221">
        <v>34.0</v>
      </c>
      <c r="C8293" s="221">
        <v>17778.0</v>
      </c>
    </row>
    <row r="8294">
      <c r="A8294" s="221">
        <v>11488.0</v>
      </c>
      <c r="B8294" s="221">
        <v>39.0</v>
      </c>
      <c r="C8294" s="221">
        <v>36.0</v>
      </c>
    </row>
    <row r="8295">
      <c r="A8295" s="221">
        <v>11489.0</v>
      </c>
      <c r="B8295" s="221">
        <v>34.0</v>
      </c>
      <c r="C8295" s="221">
        <v>35556.0</v>
      </c>
    </row>
    <row r="8296">
      <c r="A8296" s="221">
        <v>11489.0</v>
      </c>
      <c r="B8296" s="221">
        <v>39.0</v>
      </c>
      <c r="C8296" s="221">
        <v>72.0</v>
      </c>
    </row>
    <row r="8297">
      <c r="A8297" s="221">
        <v>11490.0</v>
      </c>
      <c r="B8297" s="221">
        <v>34.0</v>
      </c>
      <c r="C8297" s="221">
        <v>3368.0</v>
      </c>
    </row>
    <row r="8298">
      <c r="A8298" s="221">
        <v>11490.0</v>
      </c>
      <c r="B8298" s="221">
        <v>35.0</v>
      </c>
      <c r="C8298" s="221">
        <v>2753.0</v>
      </c>
    </row>
    <row r="8299">
      <c r="A8299" s="221">
        <v>11490.0</v>
      </c>
      <c r="B8299" s="221">
        <v>36.0</v>
      </c>
      <c r="C8299" s="221">
        <v>38.0</v>
      </c>
    </row>
    <row r="8300">
      <c r="A8300" s="221">
        <v>11490.0</v>
      </c>
      <c r="B8300" s="221">
        <v>38.0</v>
      </c>
      <c r="C8300" s="221">
        <v>2.0</v>
      </c>
    </row>
    <row r="8301">
      <c r="A8301" s="221">
        <v>11513.0</v>
      </c>
      <c r="B8301" s="221">
        <v>34.0</v>
      </c>
      <c r="C8301" s="221">
        <v>556.0</v>
      </c>
    </row>
    <row r="8302">
      <c r="A8302" s="221">
        <v>11513.0</v>
      </c>
      <c r="B8302" s="221">
        <v>35.0</v>
      </c>
      <c r="C8302" s="221">
        <v>444.0</v>
      </c>
    </row>
    <row r="8303">
      <c r="A8303" s="221">
        <v>11513.0</v>
      </c>
      <c r="B8303" s="221">
        <v>36.0</v>
      </c>
      <c r="C8303" s="221">
        <v>222.0</v>
      </c>
    </row>
    <row r="8304">
      <c r="A8304" s="221">
        <v>11513.0</v>
      </c>
      <c r="B8304" s="221">
        <v>37.0</v>
      </c>
      <c r="C8304" s="221">
        <v>82.0</v>
      </c>
    </row>
    <row r="8305">
      <c r="A8305" s="221">
        <v>11513.0</v>
      </c>
      <c r="B8305" s="221">
        <v>38.0</v>
      </c>
      <c r="C8305" s="221">
        <v>36.0</v>
      </c>
    </row>
    <row r="8306">
      <c r="A8306" s="221">
        <v>11514.0</v>
      </c>
      <c r="B8306" s="221">
        <v>34.0</v>
      </c>
      <c r="C8306" s="221">
        <v>556.0</v>
      </c>
    </row>
    <row r="8307">
      <c r="A8307" s="221">
        <v>11514.0</v>
      </c>
      <c r="B8307" s="221">
        <v>35.0</v>
      </c>
      <c r="C8307" s="221">
        <v>444.0</v>
      </c>
    </row>
    <row r="8308">
      <c r="A8308" s="221">
        <v>11514.0</v>
      </c>
      <c r="B8308" s="221">
        <v>36.0</v>
      </c>
      <c r="C8308" s="221">
        <v>222.0</v>
      </c>
    </row>
    <row r="8309">
      <c r="A8309" s="221">
        <v>11514.0</v>
      </c>
      <c r="B8309" s="221">
        <v>37.0</v>
      </c>
      <c r="C8309" s="221">
        <v>82.0</v>
      </c>
    </row>
    <row r="8310">
      <c r="A8310" s="221">
        <v>11514.0</v>
      </c>
      <c r="B8310" s="221">
        <v>38.0</v>
      </c>
      <c r="C8310" s="221">
        <v>36.0</v>
      </c>
    </row>
    <row r="8311">
      <c r="A8311" s="221">
        <v>11530.0</v>
      </c>
      <c r="B8311" s="221">
        <v>16673.0</v>
      </c>
      <c r="C8311" s="221">
        <v>13.0</v>
      </c>
    </row>
    <row r="8312">
      <c r="A8312" s="221">
        <v>11530.0</v>
      </c>
      <c r="B8312" s="221">
        <v>16680.0</v>
      </c>
      <c r="C8312" s="221">
        <v>3.0</v>
      </c>
    </row>
    <row r="8313">
      <c r="A8313" s="221">
        <v>11530.0</v>
      </c>
      <c r="B8313" s="221">
        <v>16683.0</v>
      </c>
      <c r="C8313" s="221">
        <v>1.0</v>
      </c>
    </row>
    <row r="8314">
      <c r="A8314" s="221">
        <v>11531.0</v>
      </c>
      <c r="B8314" s="221">
        <v>16670.0</v>
      </c>
      <c r="C8314" s="221">
        <v>13.0</v>
      </c>
    </row>
    <row r="8315">
      <c r="A8315" s="221">
        <v>11531.0</v>
      </c>
      <c r="B8315" s="221">
        <v>16680.0</v>
      </c>
      <c r="C8315" s="221">
        <v>3.0</v>
      </c>
    </row>
    <row r="8316">
      <c r="A8316" s="221">
        <v>11531.0</v>
      </c>
      <c r="B8316" s="221">
        <v>16683.0</v>
      </c>
      <c r="C8316" s="221">
        <v>1.0</v>
      </c>
    </row>
    <row r="8317">
      <c r="A8317" s="221">
        <v>11532.0</v>
      </c>
      <c r="B8317" s="221">
        <v>16672.0</v>
      </c>
      <c r="C8317" s="221">
        <v>13.0</v>
      </c>
    </row>
    <row r="8318">
      <c r="A8318" s="221">
        <v>11532.0</v>
      </c>
      <c r="B8318" s="221">
        <v>16680.0</v>
      </c>
      <c r="C8318" s="221">
        <v>3.0</v>
      </c>
    </row>
    <row r="8319">
      <c r="A8319" s="221">
        <v>11532.0</v>
      </c>
      <c r="B8319" s="221">
        <v>16683.0</v>
      </c>
      <c r="C8319" s="221">
        <v>1.0</v>
      </c>
    </row>
    <row r="8320">
      <c r="A8320" s="221">
        <v>11533.0</v>
      </c>
      <c r="B8320" s="221">
        <v>16671.0</v>
      </c>
      <c r="C8320" s="221">
        <v>13.0</v>
      </c>
    </row>
    <row r="8321">
      <c r="A8321" s="221">
        <v>11533.0</v>
      </c>
      <c r="B8321" s="221">
        <v>16680.0</v>
      </c>
      <c r="C8321" s="221">
        <v>3.0</v>
      </c>
    </row>
    <row r="8322">
      <c r="A8322" s="221">
        <v>11533.0</v>
      </c>
      <c r="B8322" s="221">
        <v>16683.0</v>
      </c>
      <c r="C8322" s="221">
        <v>1.0</v>
      </c>
    </row>
    <row r="8323">
      <c r="A8323" s="221">
        <v>11534.0</v>
      </c>
      <c r="B8323" s="221">
        <v>16671.0</v>
      </c>
      <c r="C8323" s="221">
        <v>22.0</v>
      </c>
    </row>
    <row r="8324">
      <c r="A8324" s="221">
        <v>11534.0</v>
      </c>
      <c r="B8324" s="221">
        <v>16681.0</v>
      </c>
      <c r="C8324" s="221">
        <v>1.0</v>
      </c>
    </row>
    <row r="8325">
      <c r="A8325" s="221">
        <v>11534.0</v>
      </c>
      <c r="B8325" s="221">
        <v>16682.0</v>
      </c>
      <c r="C8325" s="221">
        <v>2.0</v>
      </c>
    </row>
    <row r="8326">
      <c r="A8326" s="221">
        <v>11535.0</v>
      </c>
      <c r="B8326" s="221">
        <v>16670.0</v>
      </c>
      <c r="C8326" s="221">
        <v>22.0</v>
      </c>
    </row>
    <row r="8327">
      <c r="A8327" s="221">
        <v>11535.0</v>
      </c>
      <c r="B8327" s="221">
        <v>16681.0</v>
      </c>
      <c r="C8327" s="221">
        <v>1.0</v>
      </c>
    </row>
    <row r="8328">
      <c r="A8328" s="221">
        <v>11535.0</v>
      </c>
      <c r="B8328" s="221">
        <v>16682.0</v>
      </c>
      <c r="C8328" s="221">
        <v>2.0</v>
      </c>
    </row>
    <row r="8329">
      <c r="A8329" s="221">
        <v>11536.0</v>
      </c>
      <c r="B8329" s="221">
        <v>16673.0</v>
      </c>
      <c r="C8329" s="221">
        <v>22.0</v>
      </c>
    </row>
    <row r="8330">
      <c r="A8330" s="221">
        <v>11536.0</v>
      </c>
      <c r="B8330" s="221">
        <v>16681.0</v>
      </c>
      <c r="C8330" s="221">
        <v>1.0</v>
      </c>
    </row>
    <row r="8331">
      <c r="A8331" s="221">
        <v>11536.0</v>
      </c>
      <c r="B8331" s="221">
        <v>16682.0</v>
      </c>
      <c r="C8331" s="221">
        <v>2.0</v>
      </c>
    </row>
    <row r="8332">
      <c r="A8332" s="221">
        <v>11537.0</v>
      </c>
      <c r="B8332" s="221">
        <v>16672.0</v>
      </c>
      <c r="C8332" s="221">
        <v>22.0</v>
      </c>
    </row>
    <row r="8333">
      <c r="A8333" s="221">
        <v>11537.0</v>
      </c>
      <c r="B8333" s="221">
        <v>16681.0</v>
      </c>
      <c r="C8333" s="221">
        <v>1.0</v>
      </c>
    </row>
    <row r="8334">
      <c r="A8334" s="221">
        <v>11537.0</v>
      </c>
      <c r="B8334" s="221">
        <v>16682.0</v>
      </c>
      <c r="C8334" s="221">
        <v>2.0</v>
      </c>
    </row>
    <row r="8335">
      <c r="A8335" s="221">
        <v>11538.0</v>
      </c>
      <c r="B8335" s="221">
        <v>16673.0</v>
      </c>
      <c r="C8335" s="221">
        <v>17.0</v>
      </c>
    </row>
    <row r="8336">
      <c r="A8336" s="221">
        <v>11538.0</v>
      </c>
      <c r="B8336" s="221">
        <v>16680.0</v>
      </c>
      <c r="C8336" s="221">
        <v>6.0</v>
      </c>
    </row>
    <row r="8337">
      <c r="A8337" s="221">
        <v>11538.0</v>
      </c>
      <c r="B8337" s="221">
        <v>16681.0</v>
      </c>
      <c r="C8337" s="221">
        <v>2.0</v>
      </c>
    </row>
    <row r="8338">
      <c r="A8338" s="221">
        <v>11538.0</v>
      </c>
      <c r="B8338" s="221">
        <v>33361.0</v>
      </c>
      <c r="C8338" s="221">
        <v>2.0</v>
      </c>
    </row>
    <row r="8339">
      <c r="A8339" s="221">
        <v>11539.0</v>
      </c>
      <c r="B8339" s="221">
        <v>16672.0</v>
      </c>
      <c r="C8339" s="221">
        <v>17.0</v>
      </c>
    </row>
    <row r="8340">
      <c r="A8340" s="221">
        <v>11539.0</v>
      </c>
      <c r="B8340" s="221">
        <v>16680.0</v>
      </c>
      <c r="C8340" s="221">
        <v>6.0</v>
      </c>
    </row>
    <row r="8341">
      <c r="A8341" s="221">
        <v>11539.0</v>
      </c>
      <c r="B8341" s="221">
        <v>16681.0</v>
      </c>
      <c r="C8341" s="221">
        <v>2.0</v>
      </c>
    </row>
    <row r="8342">
      <c r="A8342" s="221">
        <v>11539.0</v>
      </c>
      <c r="B8342" s="221">
        <v>33360.0</v>
      </c>
      <c r="C8342" s="221">
        <v>2.0</v>
      </c>
    </row>
    <row r="8343">
      <c r="A8343" s="221">
        <v>11540.0</v>
      </c>
      <c r="B8343" s="221">
        <v>16671.0</v>
      </c>
      <c r="C8343" s="221">
        <v>17.0</v>
      </c>
    </row>
    <row r="8344">
      <c r="A8344" s="221">
        <v>11540.0</v>
      </c>
      <c r="B8344" s="221">
        <v>16680.0</v>
      </c>
      <c r="C8344" s="221">
        <v>6.0</v>
      </c>
    </row>
    <row r="8345">
      <c r="A8345" s="221">
        <v>11540.0</v>
      </c>
      <c r="B8345" s="221">
        <v>16681.0</v>
      </c>
      <c r="C8345" s="221">
        <v>2.0</v>
      </c>
    </row>
    <row r="8346">
      <c r="A8346" s="221">
        <v>11540.0</v>
      </c>
      <c r="B8346" s="221">
        <v>33362.0</v>
      </c>
      <c r="C8346" s="221">
        <v>2.0</v>
      </c>
    </row>
    <row r="8347">
      <c r="A8347" s="221">
        <v>11541.0</v>
      </c>
      <c r="B8347" s="221">
        <v>16670.0</v>
      </c>
      <c r="C8347" s="221">
        <v>17.0</v>
      </c>
    </row>
    <row r="8348">
      <c r="A8348" s="221">
        <v>11541.0</v>
      </c>
      <c r="B8348" s="221">
        <v>16680.0</v>
      </c>
      <c r="C8348" s="221">
        <v>6.0</v>
      </c>
    </row>
    <row r="8349">
      <c r="A8349" s="221">
        <v>11541.0</v>
      </c>
      <c r="B8349" s="221">
        <v>16681.0</v>
      </c>
      <c r="C8349" s="221">
        <v>2.0</v>
      </c>
    </row>
    <row r="8350">
      <c r="A8350" s="221">
        <v>11541.0</v>
      </c>
      <c r="B8350" s="221">
        <v>33359.0</v>
      </c>
      <c r="C8350" s="221">
        <v>2.0</v>
      </c>
    </row>
    <row r="8351">
      <c r="A8351" s="221">
        <v>11542.0</v>
      </c>
      <c r="B8351" s="221">
        <v>16673.0</v>
      </c>
      <c r="C8351" s="221">
        <v>44.0</v>
      </c>
    </row>
    <row r="8352">
      <c r="A8352" s="221">
        <v>11542.0</v>
      </c>
      <c r="B8352" s="221">
        <v>16678.0</v>
      </c>
      <c r="C8352" s="221">
        <v>11.0</v>
      </c>
    </row>
    <row r="8353">
      <c r="A8353" s="221">
        <v>11543.0</v>
      </c>
      <c r="B8353" s="221">
        <v>16672.0</v>
      </c>
      <c r="C8353" s="221">
        <v>44.0</v>
      </c>
    </row>
    <row r="8354">
      <c r="A8354" s="221">
        <v>11543.0</v>
      </c>
      <c r="B8354" s="221">
        <v>16678.0</v>
      </c>
      <c r="C8354" s="221">
        <v>11.0</v>
      </c>
    </row>
    <row r="8355">
      <c r="A8355" s="221">
        <v>11544.0</v>
      </c>
      <c r="B8355" s="221">
        <v>16671.0</v>
      </c>
      <c r="C8355" s="221">
        <v>44.0</v>
      </c>
    </row>
    <row r="8356">
      <c r="A8356" s="221">
        <v>11544.0</v>
      </c>
      <c r="B8356" s="221">
        <v>16678.0</v>
      </c>
      <c r="C8356" s="221">
        <v>11.0</v>
      </c>
    </row>
    <row r="8357">
      <c r="A8357" s="221">
        <v>11545.0</v>
      </c>
      <c r="B8357" s="221">
        <v>16670.0</v>
      </c>
      <c r="C8357" s="221">
        <v>44.0</v>
      </c>
    </row>
    <row r="8358">
      <c r="A8358" s="221">
        <v>11545.0</v>
      </c>
      <c r="B8358" s="221">
        <v>16678.0</v>
      </c>
      <c r="C8358" s="221">
        <v>11.0</v>
      </c>
    </row>
    <row r="8359">
      <c r="A8359" s="221">
        <v>11547.0</v>
      </c>
      <c r="B8359" s="221">
        <v>16670.0</v>
      </c>
      <c r="C8359" s="221">
        <v>9.0</v>
      </c>
    </row>
    <row r="8360">
      <c r="A8360" s="221">
        <v>11547.0</v>
      </c>
      <c r="B8360" s="221">
        <v>17317.0</v>
      </c>
      <c r="C8360" s="221">
        <v>2.0</v>
      </c>
    </row>
    <row r="8361">
      <c r="A8361" s="221">
        <v>11548.0</v>
      </c>
      <c r="B8361" s="221">
        <v>16673.0</v>
      </c>
      <c r="C8361" s="221">
        <v>9.0</v>
      </c>
    </row>
    <row r="8362">
      <c r="A8362" s="221">
        <v>11548.0</v>
      </c>
      <c r="B8362" s="221">
        <v>17317.0</v>
      </c>
      <c r="C8362" s="221">
        <v>2.0</v>
      </c>
    </row>
    <row r="8363">
      <c r="A8363" s="221">
        <v>11549.0</v>
      </c>
      <c r="B8363" s="221">
        <v>16672.0</v>
      </c>
      <c r="C8363" s="221">
        <v>9.0</v>
      </c>
    </row>
    <row r="8364">
      <c r="A8364" s="221">
        <v>11549.0</v>
      </c>
      <c r="B8364" s="221">
        <v>17317.0</v>
      </c>
      <c r="C8364" s="221">
        <v>2.0</v>
      </c>
    </row>
    <row r="8365">
      <c r="A8365" s="221">
        <v>11550.0</v>
      </c>
      <c r="B8365" s="221">
        <v>16671.0</v>
      </c>
      <c r="C8365" s="221">
        <v>9.0</v>
      </c>
    </row>
    <row r="8366">
      <c r="A8366" s="221">
        <v>11550.0</v>
      </c>
      <c r="B8366" s="221">
        <v>17317.0</v>
      </c>
      <c r="C8366" s="221">
        <v>2.0</v>
      </c>
    </row>
    <row r="8367">
      <c r="A8367" s="221">
        <v>11551.0</v>
      </c>
      <c r="B8367" s="221">
        <v>16673.0</v>
      </c>
      <c r="C8367" s="221">
        <v>27.0</v>
      </c>
    </row>
    <row r="8368">
      <c r="A8368" s="221">
        <v>11551.0</v>
      </c>
      <c r="B8368" s="221">
        <v>16679.0</v>
      </c>
      <c r="C8368" s="221">
        <v>11.0</v>
      </c>
    </row>
    <row r="8369">
      <c r="A8369" s="221">
        <v>11551.0</v>
      </c>
      <c r="B8369" s="221">
        <v>16681.0</v>
      </c>
      <c r="C8369" s="221">
        <v>1.0</v>
      </c>
    </row>
    <row r="8370">
      <c r="A8370" s="221">
        <v>11551.0</v>
      </c>
      <c r="B8370" s="221">
        <v>33361.0</v>
      </c>
      <c r="C8370" s="221">
        <v>2.0</v>
      </c>
    </row>
    <row r="8371">
      <c r="A8371" s="221">
        <v>11552.0</v>
      </c>
      <c r="B8371" s="221">
        <v>16671.0</v>
      </c>
      <c r="C8371" s="221">
        <v>27.0</v>
      </c>
    </row>
    <row r="8372">
      <c r="A8372" s="221">
        <v>11552.0</v>
      </c>
      <c r="B8372" s="221">
        <v>16679.0</v>
      </c>
      <c r="C8372" s="221">
        <v>11.0</v>
      </c>
    </row>
    <row r="8373">
      <c r="A8373" s="221">
        <v>11552.0</v>
      </c>
      <c r="B8373" s="221">
        <v>16681.0</v>
      </c>
      <c r="C8373" s="221">
        <v>1.0</v>
      </c>
    </row>
    <row r="8374">
      <c r="A8374" s="221">
        <v>11552.0</v>
      </c>
      <c r="B8374" s="221">
        <v>33362.0</v>
      </c>
      <c r="C8374" s="221">
        <v>2.0</v>
      </c>
    </row>
    <row r="8375">
      <c r="A8375" s="221">
        <v>11553.0</v>
      </c>
      <c r="B8375" s="221">
        <v>16670.0</v>
      </c>
      <c r="C8375" s="221">
        <v>27.0</v>
      </c>
    </row>
    <row r="8376">
      <c r="A8376" s="221">
        <v>11553.0</v>
      </c>
      <c r="B8376" s="221">
        <v>16679.0</v>
      </c>
      <c r="C8376" s="221">
        <v>11.0</v>
      </c>
    </row>
    <row r="8377">
      <c r="A8377" s="221">
        <v>11553.0</v>
      </c>
      <c r="B8377" s="221">
        <v>16681.0</v>
      </c>
      <c r="C8377" s="221">
        <v>1.0</v>
      </c>
    </row>
    <row r="8378">
      <c r="A8378" s="221">
        <v>11553.0</v>
      </c>
      <c r="B8378" s="221">
        <v>33359.0</v>
      </c>
      <c r="C8378" s="221">
        <v>2.0</v>
      </c>
    </row>
    <row r="8379">
      <c r="A8379" s="221">
        <v>11554.0</v>
      </c>
      <c r="B8379" s="221">
        <v>16672.0</v>
      </c>
      <c r="C8379" s="221">
        <v>27.0</v>
      </c>
    </row>
    <row r="8380">
      <c r="A8380" s="221">
        <v>11554.0</v>
      </c>
      <c r="B8380" s="221">
        <v>16679.0</v>
      </c>
      <c r="C8380" s="221">
        <v>11.0</v>
      </c>
    </row>
    <row r="8381">
      <c r="A8381" s="221">
        <v>11554.0</v>
      </c>
      <c r="B8381" s="221">
        <v>16681.0</v>
      </c>
      <c r="C8381" s="221">
        <v>1.0</v>
      </c>
    </row>
    <row r="8382">
      <c r="A8382" s="221">
        <v>11554.0</v>
      </c>
      <c r="B8382" s="221">
        <v>33360.0</v>
      </c>
      <c r="C8382" s="221">
        <v>2.0</v>
      </c>
    </row>
    <row r="8383">
      <c r="A8383" s="221">
        <v>11555.0</v>
      </c>
      <c r="B8383" s="221">
        <v>16673.0</v>
      </c>
      <c r="C8383" s="221">
        <v>22.0</v>
      </c>
    </row>
    <row r="8384">
      <c r="A8384" s="221">
        <v>11555.0</v>
      </c>
      <c r="B8384" s="221">
        <v>16678.0</v>
      </c>
      <c r="C8384" s="221">
        <v>9.0</v>
      </c>
    </row>
    <row r="8385">
      <c r="A8385" s="221">
        <v>11555.0</v>
      </c>
      <c r="B8385" s="221">
        <v>16683.0</v>
      </c>
      <c r="C8385" s="221">
        <v>1.0</v>
      </c>
    </row>
    <row r="8386">
      <c r="A8386" s="221">
        <v>11556.0</v>
      </c>
      <c r="B8386" s="221">
        <v>16670.0</v>
      </c>
      <c r="C8386" s="221">
        <v>22.0</v>
      </c>
    </row>
    <row r="8387">
      <c r="A8387" s="221">
        <v>11556.0</v>
      </c>
      <c r="B8387" s="221">
        <v>16678.0</v>
      </c>
      <c r="C8387" s="221">
        <v>9.0</v>
      </c>
    </row>
    <row r="8388">
      <c r="A8388" s="221">
        <v>11556.0</v>
      </c>
      <c r="B8388" s="221">
        <v>16683.0</v>
      </c>
      <c r="C8388" s="221">
        <v>1.0</v>
      </c>
    </row>
    <row r="8389">
      <c r="A8389" s="221">
        <v>11557.0</v>
      </c>
      <c r="B8389" s="221">
        <v>16672.0</v>
      </c>
      <c r="C8389" s="221">
        <v>22.0</v>
      </c>
    </row>
    <row r="8390">
      <c r="A8390" s="221">
        <v>11557.0</v>
      </c>
      <c r="B8390" s="221">
        <v>16678.0</v>
      </c>
      <c r="C8390" s="221">
        <v>9.0</v>
      </c>
    </row>
    <row r="8391">
      <c r="A8391" s="221">
        <v>11557.0</v>
      </c>
      <c r="B8391" s="221">
        <v>16683.0</v>
      </c>
      <c r="C8391" s="221">
        <v>1.0</v>
      </c>
    </row>
    <row r="8392">
      <c r="A8392" s="221">
        <v>11558.0</v>
      </c>
      <c r="B8392" s="221">
        <v>16671.0</v>
      </c>
      <c r="C8392" s="221">
        <v>22.0</v>
      </c>
    </row>
    <row r="8393">
      <c r="A8393" s="221">
        <v>11558.0</v>
      </c>
      <c r="B8393" s="221">
        <v>16678.0</v>
      </c>
      <c r="C8393" s="221">
        <v>9.0</v>
      </c>
    </row>
    <row r="8394">
      <c r="A8394" s="221">
        <v>11558.0</v>
      </c>
      <c r="B8394" s="221">
        <v>16683.0</v>
      </c>
      <c r="C8394" s="221">
        <v>1.0</v>
      </c>
    </row>
    <row r="8395">
      <c r="A8395" s="221">
        <v>11561.0</v>
      </c>
      <c r="B8395" s="221">
        <v>35.0</v>
      </c>
      <c r="C8395" s="221">
        <v>23700.0</v>
      </c>
    </row>
    <row r="8396">
      <c r="A8396" s="221">
        <v>11561.0</v>
      </c>
      <c r="B8396" s="221">
        <v>36.0</v>
      </c>
      <c r="C8396" s="221">
        <v>574.0</v>
      </c>
    </row>
    <row r="8397">
      <c r="A8397" s="221">
        <v>11561.0</v>
      </c>
      <c r="B8397" s="221">
        <v>38.0</v>
      </c>
      <c r="C8397" s="221">
        <v>87.0</v>
      </c>
    </row>
    <row r="8398">
      <c r="A8398" s="221">
        <v>11561.0</v>
      </c>
      <c r="B8398" s="221">
        <v>40.0</v>
      </c>
      <c r="C8398" s="221">
        <v>34.0</v>
      </c>
    </row>
    <row r="8399">
      <c r="A8399" s="221">
        <v>11563.0</v>
      </c>
      <c r="B8399" s="221">
        <v>34.0</v>
      </c>
      <c r="C8399" s="221">
        <v>9151.0</v>
      </c>
    </row>
    <row r="8400">
      <c r="A8400" s="221">
        <v>11563.0</v>
      </c>
      <c r="B8400" s="221">
        <v>35.0</v>
      </c>
      <c r="C8400" s="221">
        <v>2737.0</v>
      </c>
    </row>
    <row r="8401">
      <c r="A8401" s="221">
        <v>11563.0</v>
      </c>
      <c r="B8401" s="221">
        <v>36.0</v>
      </c>
      <c r="C8401" s="221">
        <v>988.0</v>
      </c>
    </row>
    <row r="8402">
      <c r="A8402" s="221">
        <v>11563.0</v>
      </c>
      <c r="B8402" s="221">
        <v>37.0</v>
      </c>
      <c r="C8402" s="221">
        <v>150.0</v>
      </c>
    </row>
    <row r="8403">
      <c r="A8403" s="221">
        <v>11563.0</v>
      </c>
      <c r="B8403" s="221">
        <v>38.0</v>
      </c>
      <c r="C8403" s="221">
        <v>148.0</v>
      </c>
    </row>
    <row r="8404">
      <c r="A8404" s="221">
        <v>11567.0</v>
      </c>
      <c r="B8404" s="221">
        <v>21009.0</v>
      </c>
      <c r="C8404" s="221">
        <v>222.0</v>
      </c>
    </row>
    <row r="8405">
      <c r="A8405" s="221">
        <v>11567.0</v>
      </c>
      <c r="B8405" s="221">
        <v>21011.0</v>
      </c>
      <c r="C8405" s="221">
        <v>556.0</v>
      </c>
    </row>
    <row r="8406">
      <c r="A8406" s="221">
        <v>11567.0</v>
      </c>
      <c r="B8406" s="221">
        <v>21013.0</v>
      </c>
      <c r="C8406" s="221">
        <v>333.0</v>
      </c>
    </row>
    <row r="8407">
      <c r="A8407" s="221">
        <v>11567.0</v>
      </c>
      <c r="B8407" s="221">
        <v>21017.0</v>
      </c>
      <c r="C8407" s="221">
        <v>556.0</v>
      </c>
    </row>
    <row r="8408">
      <c r="A8408" s="221">
        <v>11567.0</v>
      </c>
      <c r="B8408" s="221">
        <v>21019.0</v>
      </c>
      <c r="C8408" s="221">
        <v>556.0</v>
      </c>
    </row>
    <row r="8409">
      <c r="A8409" s="221">
        <v>11567.0</v>
      </c>
      <c r="B8409" s="221">
        <v>21021.0</v>
      </c>
      <c r="C8409" s="221">
        <v>556.0</v>
      </c>
    </row>
    <row r="8410">
      <c r="A8410" s="221">
        <v>11567.0</v>
      </c>
      <c r="B8410" s="221">
        <v>21023.0</v>
      </c>
      <c r="C8410" s="221">
        <v>111.0</v>
      </c>
    </row>
    <row r="8411">
      <c r="A8411" s="221">
        <v>11567.0</v>
      </c>
      <c r="B8411" s="221">
        <v>21025.0</v>
      </c>
      <c r="C8411" s="221">
        <v>556.0</v>
      </c>
    </row>
    <row r="8412">
      <c r="A8412" s="221">
        <v>11567.0</v>
      </c>
      <c r="B8412" s="221">
        <v>21035.0</v>
      </c>
      <c r="C8412" s="221">
        <v>333.0</v>
      </c>
    </row>
    <row r="8413">
      <c r="A8413" s="221">
        <v>11567.0</v>
      </c>
      <c r="B8413" s="221">
        <v>21037.0</v>
      </c>
      <c r="C8413" s="221">
        <v>444.0</v>
      </c>
    </row>
    <row r="8414">
      <c r="A8414" s="221">
        <v>11567.0</v>
      </c>
      <c r="B8414" s="221">
        <v>24545.0</v>
      </c>
      <c r="C8414" s="221">
        <v>556.0</v>
      </c>
    </row>
    <row r="8415">
      <c r="A8415" s="221">
        <v>11567.0</v>
      </c>
      <c r="B8415" s="221">
        <v>24547.0</v>
      </c>
      <c r="C8415" s="221">
        <v>556.0</v>
      </c>
    </row>
    <row r="8416">
      <c r="A8416" s="221">
        <v>11567.0</v>
      </c>
      <c r="B8416" s="221">
        <v>24556.0</v>
      </c>
      <c r="C8416" s="221">
        <v>556.0</v>
      </c>
    </row>
    <row r="8417">
      <c r="A8417" s="221">
        <v>11567.0</v>
      </c>
      <c r="B8417" s="221">
        <v>24558.0</v>
      </c>
      <c r="C8417" s="221">
        <v>556.0</v>
      </c>
    </row>
    <row r="8418">
      <c r="A8418" s="221">
        <v>11567.0</v>
      </c>
      <c r="B8418" s="221">
        <v>24560.0</v>
      </c>
      <c r="C8418" s="221">
        <v>556.0</v>
      </c>
    </row>
    <row r="8419">
      <c r="A8419" s="221">
        <v>11577.0</v>
      </c>
      <c r="B8419" s="221">
        <v>34.0</v>
      </c>
      <c r="C8419" s="221">
        <v>16253.0</v>
      </c>
    </row>
    <row r="8420">
      <c r="A8420" s="221">
        <v>11577.0</v>
      </c>
      <c r="B8420" s="221">
        <v>35.0</v>
      </c>
      <c r="C8420" s="221">
        <v>6353.0</v>
      </c>
    </row>
    <row r="8421">
      <c r="A8421" s="221">
        <v>11577.0</v>
      </c>
      <c r="B8421" s="221">
        <v>36.0</v>
      </c>
      <c r="C8421" s="221">
        <v>778.0</v>
      </c>
    </row>
    <row r="8422">
      <c r="A8422" s="221">
        <v>11577.0</v>
      </c>
      <c r="B8422" s="221">
        <v>37.0</v>
      </c>
      <c r="C8422" s="221">
        <v>460.0</v>
      </c>
    </row>
    <row r="8423">
      <c r="A8423" s="221">
        <v>11577.0</v>
      </c>
      <c r="B8423" s="221">
        <v>38.0</v>
      </c>
      <c r="C8423" s="221">
        <v>171.0</v>
      </c>
    </row>
    <row r="8424">
      <c r="A8424" s="221">
        <v>11577.0</v>
      </c>
      <c r="B8424" s="221">
        <v>39.0</v>
      </c>
      <c r="C8424" s="221">
        <v>134.0</v>
      </c>
    </row>
    <row r="8425">
      <c r="A8425" s="221">
        <v>11577.0</v>
      </c>
      <c r="B8425" s="221">
        <v>40.0</v>
      </c>
      <c r="C8425" s="221">
        <v>34.0</v>
      </c>
    </row>
    <row r="8426">
      <c r="A8426" s="221">
        <v>11577.0</v>
      </c>
      <c r="B8426" s="221">
        <v>2349.0</v>
      </c>
      <c r="C8426" s="221">
        <v>2.0</v>
      </c>
    </row>
    <row r="8427">
      <c r="A8427" s="221">
        <v>11577.0</v>
      </c>
      <c r="B8427" s="221">
        <v>2361.0</v>
      </c>
      <c r="C8427" s="221">
        <v>3.0</v>
      </c>
    </row>
    <row r="8428">
      <c r="A8428" s="221">
        <v>11577.0</v>
      </c>
      <c r="B8428" s="221">
        <v>9840.0</v>
      </c>
      <c r="C8428" s="221">
        <v>6.0</v>
      </c>
    </row>
    <row r="8429">
      <c r="A8429" s="221">
        <v>11577.0</v>
      </c>
      <c r="B8429" s="221">
        <v>9842.0</v>
      </c>
      <c r="C8429" s="221">
        <v>6.0</v>
      </c>
    </row>
    <row r="8430">
      <c r="A8430" s="221">
        <v>11577.0</v>
      </c>
      <c r="B8430" s="221">
        <v>11399.0</v>
      </c>
      <c r="C8430" s="221">
        <v>11.0</v>
      </c>
    </row>
    <row r="8431">
      <c r="A8431" s="221">
        <v>11577.0</v>
      </c>
      <c r="B8431" s="221">
        <v>11541.0</v>
      </c>
      <c r="C8431" s="221">
        <v>15.0</v>
      </c>
    </row>
    <row r="8432">
      <c r="A8432" s="221">
        <v>11577.0</v>
      </c>
      <c r="B8432" s="221">
        <v>11693.0</v>
      </c>
      <c r="C8432" s="221">
        <v>15.0</v>
      </c>
    </row>
    <row r="8433">
      <c r="A8433" s="221">
        <v>11578.0</v>
      </c>
      <c r="B8433" s="221">
        <v>34.0</v>
      </c>
      <c r="C8433" s="221">
        <v>16253.0</v>
      </c>
    </row>
    <row r="8434">
      <c r="A8434" s="221">
        <v>11578.0</v>
      </c>
      <c r="B8434" s="221">
        <v>35.0</v>
      </c>
      <c r="C8434" s="221">
        <v>6353.0</v>
      </c>
    </row>
    <row r="8435">
      <c r="A8435" s="221">
        <v>11578.0</v>
      </c>
      <c r="B8435" s="221">
        <v>36.0</v>
      </c>
      <c r="C8435" s="221">
        <v>778.0</v>
      </c>
    </row>
    <row r="8436">
      <c r="A8436" s="221">
        <v>11578.0</v>
      </c>
      <c r="B8436" s="221">
        <v>37.0</v>
      </c>
      <c r="C8436" s="221">
        <v>460.0</v>
      </c>
    </row>
    <row r="8437">
      <c r="A8437" s="221">
        <v>11578.0</v>
      </c>
      <c r="B8437" s="221">
        <v>38.0</v>
      </c>
      <c r="C8437" s="221">
        <v>171.0</v>
      </c>
    </row>
    <row r="8438">
      <c r="A8438" s="221">
        <v>11578.0</v>
      </c>
      <c r="B8438" s="221">
        <v>39.0</v>
      </c>
      <c r="C8438" s="221">
        <v>134.0</v>
      </c>
    </row>
    <row r="8439">
      <c r="A8439" s="221">
        <v>11578.0</v>
      </c>
      <c r="B8439" s="221">
        <v>40.0</v>
      </c>
      <c r="C8439" s="221">
        <v>34.0</v>
      </c>
    </row>
    <row r="8440">
      <c r="A8440" s="221">
        <v>11578.0</v>
      </c>
      <c r="B8440" s="221">
        <v>2349.0</v>
      </c>
      <c r="C8440" s="221">
        <v>2.0</v>
      </c>
    </row>
    <row r="8441">
      <c r="A8441" s="221">
        <v>11578.0</v>
      </c>
      <c r="B8441" s="221">
        <v>2361.0</v>
      </c>
      <c r="C8441" s="221">
        <v>3.0</v>
      </c>
    </row>
    <row r="8442">
      <c r="A8442" s="221">
        <v>11578.0</v>
      </c>
      <c r="B8442" s="221">
        <v>9840.0</v>
      </c>
      <c r="C8442" s="221">
        <v>28.0</v>
      </c>
    </row>
    <row r="8443">
      <c r="A8443" s="221">
        <v>11578.0</v>
      </c>
      <c r="B8443" s="221">
        <v>9842.0</v>
      </c>
      <c r="C8443" s="221">
        <v>28.0</v>
      </c>
    </row>
    <row r="8444">
      <c r="A8444" s="221">
        <v>11578.0</v>
      </c>
      <c r="B8444" s="221">
        <v>11399.0</v>
      </c>
      <c r="C8444" s="221">
        <v>26.0</v>
      </c>
    </row>
    <row r="8445">
      <c r="A8445" s="221">
        <v>11578.0</v>
      </c>
      <c r="B8445" s="221">
        <v>11541.0</v>
      </c>
      <c r="C8445" s="221">
        <v>33.0</v>
      </c>
    </row>
    <row r="8446">
      <c r="A8446" s="221">
        <v>11578.0</v>
      </c>
      <c r="B8446" s="221">
        <v>11693.0</v>
      </c>
      <c r="C8446" s="221">
        <v>26.0</v>
      </c>
    </row>
    <row r="8447">
      <c r="A8447" s="221">
        <v>11585.0</v>
      </c>
      <c r="B8447" s="221">
        <v>34.0</v>
      </c>
      <c r="C8447" s="221">
        <v>3.0</v>
      </c>
    </row>
    <row r="8448">
      <c r="A8448" s="221">
        <v>11640.0</v>
      </c>
      <c r="B8448" s="221">
        <v>34.0</v>
      </c>
      <c r="C8448" s="221">
        <v>566.0</v>
      </c>
    </row>
    <row r="8449">
      <c r="A8449" s="221">
        <v>11640.0</v>
      </c>
      <c r="B8449" s="221">
        <v>35.0</v>
      </c>
      <c r="C8449" s="221">
        <v>504.0</v>
      </c>
    </row>
    <row r="8450">
      <c r="A8450" s="221">
        <v>11640.0</v>
      </c>
      <c r="B8450" s="221">
        <v>36.0</v>
      </c>
      <c r="C8450" s="221">
        <v>186.0</v>
      </c>
    </row>
    <row r="8451">
      <c r="A8451" s="221">
        <v>11640.0</v>
      </c>
      <c r="B8451" s="221">
        <v>11399.0</v>
      </c>
      <c r="C8451" s="221">
        <v>5.0</v>
      </c>
    </row>
    <row r="8452">
      <c r="A8452" s="221">
        <v>11640.0</v>
      </c>
      <c r="B8452" s="221">
        <v>11538.0</v>
      </c>
      <c r="C8452" s="221">
        <v>5.0</v>
      </c>
    </row>
    <row r="8453">
      <c r="A8453" s="221">
        <v>11642.0</v>
      </c>
      <c r="B8453" s="221">
        <v>34.0</v>
      </c>
      <c r="C8453" s="221">
        <v>12461.0</v>
      </c>
    </row>
    <row r="8454">
      <c r="A8454" s="221">
        <v>11642.0</v>
      </c>
      <c r="B8454" s="221">
        <v>35.0</v>
      </c>
      <c r="C8454" s="221">
        <v>5417.0</v>
      </c>
    </row>
    <row r="8455">
      <c r="A8455" s="221">
        <v>11642.0</v>
      </c>
      <c r="B8455" s="221">
        <v>38.0</v>
      </c>
      <c r="C8455" s="221">
        <v>3.0</v>
      </c>
    </row>
    <row r="8456">
      <c r="A8456" s="221">
        <v>11642.0</v>
      </c>
      <c r="B8456" s="221">
        <v>39.0</v>
      </c>
      <c r="C8456" s="221">
        <v>16.0</v>
      </c>
    </row>
    <row r="8457">
      <c r="A8457" s="221">
        <v>11642.0</v>
      </c>
      <c r="B8457" s="221">
        <v>11399.0</v>
      </c>
      <c r="C8457" s="221">
        <v>23.0</v>
      </c>
    </row>
    <row r="8458">
      <c r="A8458" s="221">
        <v>11642.0</v>
      </c>
      <c r="B8458" s="221">
        <v>11543.0</v>
      </c>
      <c r="C8458" s="221">
        <v>15.0</v>
      </c>
    </row>
    <row r="8459">
      <c r="A8459" s="221">
        <v>11642.0</v>
      </c>
      <c r="B8459" s="221">
        <v>11558.0</v>
      </c>
      <c r="C8459" s="221">
        <v>27.0</v>
      </c>
    </row>
    <row r="8460">
      <c r="A8460" s="221">
        <v>11644.0</v>
      </c>
      <c r="B8460" s="221">
        <v>34.0</v>
      </c>
      <c r="C8460" s="221">
        <v>12494.0</v>
      </c>
    </row>
    <row r="8461">
      <c r="A8461" s="221">
        <v>11644.0</v>
      </c>
      <c r="B8461" s="221">
        <v>35.0</v>
      </c>
      <c r="C8461" s="221">
        <v>6187.0</v>
      </c>
    </row>
    <row r="8462">
      <c r="A8462" s="221">
        <v>11644.0</v>
      </c>
      <c r="B8462" s="221">
        <v>37.0</v>
      </c>
      <c r="C8462" s="221">
        <v>2.0</v>
      </c>
    </row>
    <row r="8463">
      <c r="A8463" s="221">
        <v>11644.0</v>
      </c>
      <c r="B8463" s="221">
        <v>38.0</v>
      </c>
      <c r="C8463" s="221">
        <v>7.0</v>
      </c>
    </row>
    <row r="8464">
      <c r="A8464" s="221">
        <v>11644.0</v>
      </c>
      <c r="B8464" s="221">
        <v>39.0</v>
      </c>
      <c r="C8464" s="221">
        <v>14.0</v>
      </c>
    </row>
    <row r="8465">
      <c r="A8465" s="221">
        <v>11644.0</v>
      </c>
      <c r="B8465" s="221">
        <v>40.0</v>
      </c>
      <c r="C8465" s="221">
        <v>2.0</v>
      </c>
    </row>
    <row r="8466">
      <c r="A8466" s="221">
        <v>11644.0</v>
      </c>
      <c r="B8466" s="221">
        <v>11399.0</v>
      </c>
      <c r="C8466" s="221">
        <v>23.0</v>
      </c>
    </row>
    <row r="8467">
      <c r="A8467" s="221">
        <v>11644.0</v>
      </c>
      <c r="B8467" s="221">
        <v>11544.0</v>
      </c>
      <c r="C8467" s="221">
        <v>15.0</v>
      </c>
    </row>
    <row r="8468">
      <c r="A8468" s="221">
        <v>11644.0</v>
      </c>
      <c r="B8468" s="221">
        <v>11558.0</v>
      </c>
      <c r="C8468" s="221">
        <v>27.0</v>
      </c>
    </row>
    <row r="8469">
      <c r="A8469" s="221">
        <v>11646.0</v>
      </c>
      <c r="B8469" s="221">
        <v>34.0</v>
      </c>
      <c r="C8469" s="221">
        <v>14720.0</v>
      </c>
    </row>
    <row r="8470">
      <c r="A8470" s="221">
        <v>11646.0</v>
      </c>
      <c r="B8470" s="221">
        <v>35.0</v>
      </c>
      <c r="C8470" s="221">
        <v>5174.0</v>
      </c>
    </row>
    <row r="8471">
      <c r="A8471" s="221">
        <v>11646.0</v>
      </c>
      <c r="B8471" s="221">
        <v>37.0</v>
      </c>
      <c r="C8471" s="221">
        <v>94.0</v>
      </c>
    </row>
    <row r="8472">
      <c r="A8472" s="221">
        <v>11646.0</v>
      </c>
      <c r="B8472" s="221">
        <v>38.0</v>
      </c>
      <c r="C8472" s="221">
        <v>13.0</v>
      </c>
    </row>
    <row r="8473">
      <c r="A8473" s="221">
        <v>11646.0</v>
      </c>
      <c r="B8473" s="221">
        <v>39.0</v>
      </c>
      <c r="C8473" s="221">
        <v>14.0</v>
      </c>
    </row>
    <row r="8474">
      <c r="A8474" s="221">
        <v>11646.0</v>
      </c>
      <c r="B8474" s="221">
        <v>40.0</v>
      </c>
      <c r="C8474" s="221">
        <v>2.0</v>
      </c>
    </row>
    <row r="8475">
      <c r="A8475" s="221">
        <v>11646.0</v>
      </c>
      <c r="B8475" s="221">
        <v>11399.0</v>
      </c>
      <c r="C8475" s="221">
        <v>23.0</v>
      </c>
    </row>
    <row r="8476">
      <c r="A8476" s="221">
        <v>11646.0</v>
      </c>
      <c r="B8476" s="221">
        <v>11542.0</v>
      </c>
      <c r="C8476" s="221">
        <v>15.0</v>
      </c>
    </row>
    <row r="8477">
      <c r="A8477" s="221">
        <v>11646.0</v>
      </c>
      <c r="B8477" s="221">
        <v>11558.0</v>
      </c>
      <c r="C8477" s="221">
        <v>27.0</v>
      </c>
    </row>
    <row r="8478">
      <c r="A8478" s="221">
        <v>11648.0</v>
      </c>
      <c r="B8478" s="221">
        <v>34.0</v>
      </c>
      <c r="C8478" s="221">
        <v>13467.0</v>
      </c>
    </row>
    <row r="8479">
      <c r="A8479" s="221">
        <v>11648.0</v>
      </c>
      <c r="B8479" s="221">
        <v>35.0</v>
      </c>
      <c r="C8479" s="221">
        <v>8383.0</v>
      </c>
    </row>
    <row r="8480">
      <c r="A8480" s="221">
        <v>11648.0</v>
      </c>
      <c r="B8480" s="221">
        <v>36.0</v>
      </c>
      <c r="C8480" s="221">
        <v>570.0</v>
      </c>
    </row>
    <row r="8481">
      <c r="A8481" s="221">
        <v>11648.0</v>
      </c>
      <c r="B8481" s="221">
        <v>37.0</v>
      </c>
      <c r="C8481" s="221">
        <v>18.0</v>
      </c>
    </row>
    <row r="8482">
      <c r="A8482" s="221">
        <v>11648.0</v>
      </c>
      <c r="B8482" s="221">
        <v>38.0</v>
      </c>
      <c r="C8482" s="221">
        <v>3.0</v>
      </c>
    </row>
    <row r="8483">
      <c r="A8483" s="221">
        <v>11648.0</v>
      </c>
      <c r="B8483" s="221">
        <v>39.0</v>
      </c>
      <c r="C8483" s="221">
        <v>16.0</v>
      </c>
    </row>
    <row r="8484">
      <c r="A8484" s="221">
        <v>11648.0</v>
      </c>
      <c r="B8484" s="221">
        <v>11399.0</v>
      </c>
      <c r="C8484" s="221">
        <v>23.0</v>
      </c>
    </row>
    <row r="8485">
      <c r="A8485" s="221">
        <v>11648.0</v>
      </c>
      <c r="B8485" s="221">
        <v>11545.0</v>
      </c>
      <c r="C8485" s="221">
        <v>15.0</v>
      </c>
    </row>
    <row r="8486">
      <c r="A8486" s="221">
        <v>11648.0</v>
      </c>
      <c r="B8486" s="221">
        <v>11558.0</v>
      </c>
      <c r="C8486" s="221">
        <v>27.0</v>
      </c>
    </row>
    <row r="8487">
      <c r="A8487" s="221">
        <v>11653.0</v>
      </c>
      <c r="B8487" s="221">
        <v>34.0</v>
      </c>
      <c r="C8487" s="221">
        <v>89.0</v>
      </c>
    </row>
    <row r="8488">
      <c r="A8488" s="221">
        <v>11653.0</v>
      </c>
      <c r="B8488" s="221">
        <v>37.0</v>
      </c>
      <c r="C8488" s="221">
        <v>111.0</v>
      </c>
    </row>
    <row r="8489">
      <c r="A8489" s="221">
        <v>11653.0</v>
      </c>
      <c r="B8489" s="221">
        <v>39.0</v>
      </c>
      <c r="C8489" s="221">
        <v>88.0</v>
      </c>
    </row>
    <row r="8490">
      <c r="A8490" s="221">
        <v>11680.0</v>
      </c>
      <c r="B8490" s="221">
        <v>34.0</v>
      </c>
      <c r="C8490" s="221">
        <v>580.0</v>
      </c>
    </row>
    <row r="8491">
      <c r="A8491" s="221">
        <v>11680.0</v>
      </c>
      <c r="B8491" s="221">
        <v>35.0</v>
      </c>
      <c r="C8491" s="221">
        <v>320.0</v>
      </c>
    </row>
    <row r="8492">
      <c r="A8492" s="221">
        <v>11680.0</v>
      </c>
      <c r="B8492" s="221">
        <v>36.0</v>
      </c>
      <c r="C8492" s="221">
        <v>4.0</v>
      </c>
    </row>
    <row r="8493">
      <c r="A8493" s="221">
        <v>11680.0</v>
      </c>
      <c r="B8493" s="221">
        <v>37.0</v>
      </c>
      <c r="C8493" s="221">
        <v>9.0</v>
      </c>
    </row>
    <row r="8494">
      <c r="A8494" s="221">
        <v>11688.0</v>
      </c>
      <c r="B8494" s="221">
        <v>16670.0</v>
      </c>
      <c r="C8494" s="221">
        <v>31.0</v>
      </c>
    </row>
    <row r="8495">
      <c r="A8495" s="221">
        <v>11688.0</v>
      </c>
      <c r="B8495" s="221">
        <v>16679.0</v>
      </c>
      <c r="C8495" s="221">
        <v>11.0</v>
      </c>
    </row>
    <row r="8496">
      <c r="A8496" s="221">
        <v>11688.0</v>
      </c>
      <c r="B8496" s="221">
        <v>16682.0</v>
      </c>
      <c r="C8496" s="221">
        <v>1.0</v>
      </c>
    </row>
    <row r="8497">
      <c r="A8497" s="221">
        <v>11689.0</v>
      </c>
      <c r="B8497" s="221">
        <v>16672.0</v>
      </c>
      <c r="C8497" s="221">
        <v>31.0</v>
      </c>
    </row>
    <row r="8498">
      <c r="A8498" s="221">
        <v>11689.0</v>
      </c>
      <c r="B8498" s="221">
        <v>16679.0</v>
      </c>
      <c r="C8498" s="221">
        <v>11.0</v>
      </c>
    </row>
    <row r="8499">
      <c r="A8499" s="221">
        <v>11689.0</v>
      </c>
      <c r="B8499" s="221">
        <v>16682.0</v>
      </c>
      <c r="C8499" s="221">
        <v>1.0</v>
      </c>
    </row>
    <row r="8500">
      <c r="A8500" s="221">
        <v>11690.0</v>
      </c>
      <c r="B8500" s="221">
        <v>16671.0</v>
      </c>
      <c r="C8500" s="221">
        <v>31.0</v>
      </c>
    </row>
    <row r="8501">
      <c r="A8501" s="221">
        <v>11690.0</v>
      </c>
      <c r="B8501" s="221">
        <v>16679.0</v>
      </c>
      <c r="C8501" s="221">
        <v>11.0</v>
      </c>
    </row>
    <row r="8502">
      <c r="A8502" s="221">
        <v>11690.0</v>
      </c>
      <c r="B8502" s="221">
        <v>16682.0</v>
      </c>
      <c r="C8502" s="221">
        <v>1.0</v>
      </c>
    </row>
    <row r="8503">
      <c r="A8503" s="221">
        <v>11691.0</v>
      </c>
      <c r="B8503" s="221">
        <v>16673.0</v>
      </c>
      <c r="C8503" s="221">
        <v>31.0</v>
      </c>
    </row>
    <row r="8504">
      <c r="A8504" s="221">
        <v>11691.0</v>
      </c>
      <c r="B8504" s="221">
        <v>16679.0</v>
      </c>
      <c r="C8504" s="221">
        <v>11.0</v>
      </c>
    </row>
    <row r="8505">
      <c r="A8505" s="221">
        <v>11691.0</v>
      </c>
      <c r="B8505" s="221">
        <v>16682.0</v>
      </c>
      <c r="C8505" s="221">
        <v>1.0</v>
      </c>
    </row>
    <row r="8506">
      <c r="A8506" s="221">
        <v>11692.0</v>
      </c>
      <c r="B8506" s="221">
        <v>16673.0</v>
      </c>
      <c r="C8506" s="221">
        <v>22.0</v>
      </c>
    </row>
    <row r="8507">
      <c r="A8507" s="221">
        <v>11692.0</v>
      </c>
      <c r="B8507" s="221">
        <v>16680.0</v>
      </c>
      <c r="C8507" s="221">
        <v>7.0</v>
      </c>
    </row>
    <row r="8508">
      <c r="A8508" s="221">
        <v>11692.0</v>
      </c>
      <c r="B8508" s="221">
        <v>16681.0</v>
      </c>
      <c r="C8508" s="221">
        <v>2.0</v>
      </c>
    </row>
    <row r="8509">
      <c r="A8509" s="221">
        <v>11693.0</v>
      </c>
      <c r="B8509" s="221">
        <v>16671.0</v>
      </c>
      <c r="C8509" s="221">
        <v>22.0</v>
      </c>
    </row>
    <row r="8510">
      <c r="A8510" s="221">
        <v>11693.0</v>
      </c>
      <c r="B8510" s="221">
        <v>16680.0</v>
      </c>
      <c r="C8510" s="221">
        <v>7.0</v>
      </c>
    </row>
    <row r="8511">
      <c r="A8511" s="221">
        <v>11693.0</v>
      </c>
      <c r="B8511" s="221">
        <v>16681.0</v>
      </c>
      <c r="C8511" s="221">
        <v>2.0</v>
      </c>
    </row>
    <row r="8512">
      <c r="A8512" s="221">
        <v>11694.0</v>
      </c>
      <c r="B8512" s="221">
        <v>16672.0</v>
      </c>
      <c r="C8512" s="221">
        <v>22.0</v>
      </c>
    </row>
    <row r="8513">
      <c r="A8513" s="221">
        <v>11694.0</v>
      </c>
      <c r="B8513" s="221">
        <v>16680.0</v>
      </c>
      <c r="C8513" s="221">
        <v>7.0</v>
      </c>
    </row>
    <row r="8514">
      <c r="A8514" s="221">
        <v>11694.0</v>
      </c>
      <c r="B8514" s="221">
        <v>16681.0</v>
      </c>
      <c r="C8514" s="221">
        <v>2.0</v>
      </c>
    </row>
    <row r="8515">
      <c r="A8515" s="221">
        <v>11695.0</v>
      </c>
      <c r="B8515" s="221">
        <v>16670.0</v>
      </c>
      <c r="C8515" s="221">
        <v>22.0</v>
      </c>
    </row>
    <row r="8516">
      <c r="A8516" s="221">
        <v>11695.0</v>
      </c>
      <c r="B8516" s="221">
        <v>16680.0</v>
      </c>
      <c r="C8516" s="221">
        <v>7.0</v>
      </c>
    </row>
    <row r="8517">
      <c r="A8517" s="221">
        <v>11695.0</v>
      </c>
      <c r="B8517" s="221">
        <v>16681.0</v>
      </c>
      <c r="C8517" s="221">
        <v>2.0</v>
      </c>
    </row>
    <row r="8518">
      <c r="A8518" s="221">
        <v>11724.0</v>
      </c>
      <c r="B8518" s="221">
        <v>36.0</v>
      </c>
      <c r="C8518" s="221">
        <v>384.0</v>
      </c>
    </row>
    <row r="8519">
      <c r="A8519" s="221">
        <v>11724.0</v>
      </c>
      <c r="B8519" s="221">
        <v>38.0</v>
      </c>
      <c r="C8519" s="221">
        <v>24.0</v>
      </c>
    </row>
    <row r="8520">
      <c r="A8520" s="221">
        <v>11724.0</v>
      </c>
      <c r="B8520" s="221">
        <v>40.0</v>
      </c>
      <c r="C8520" s="221">
        <v>1.0</v>
      </c>
    </row>
    <row r="8521">
      <c r="A8521" s="221">
        <v>11725.0</v>
      </c>
      <c r="B8521" s="221">
        <v>34.0</v>
      </c>
      <c r="C8521" s="221">
        <v>4096.0</v>
      </c>
    </row>
    <row r="8522">
      <c r="A8522" s="221">
        <v>11725.0</v>
      </c>
      <c r="B8522" s="221">
        <v>35.0</v>
      </c>
      <c r="C8522" s="221">
        <v>1024.0</v>
      </c>
    </row>
    <row r="8523">
      <c r="A8523" s="221">
        <v>11725.0</v>
      </c>
      <c r="B8523" s="221">
        <v>37.0</v>
      </c>
      <c r="C8523" s="221">
        <v>64.0</v>
      </c>
    </row>
    <row r="8524">
      <c r="A8524" s="221">
        <v>11725.0</v>
      </c>
      <c r="B8524" s="221">
        <v>39.0</v>
      </c>
      <c r="C8524" s="221">
        <v>4.0</v>
      </c>
    </row>
    <row r="8525">
      <c r="A8525" s="221">
        <v>11732.0</v>
      </c>
      <c r="B8525" s="221">
        <v>34.0</v>
      </c>
      <c r="C8525" s="221">
        <v>512.0</v>
      </c>
    </row>
    <row r="8526">
      <c r="A8526" s="221">
        <v>11732.0</v>
      </c>
      <c r="B8526" s="221">
        <v>35.0</v>
      </c>
      <c r="C8526" s="221">
        <v>128.0</v>
      </c>
    </row>
    <row r="8527">
      <c r="A8527" s="221">
        <v>11732.0</v>
      </c>
      <c r="B8527" s="221">
        <v>37.0</v>
      </c>
      <c r="C8527" s="221">
        <v>8.0</v>
      </c>
    </row>
    <row r="8528">
      <c r="A8528" s="221">
        <v>11732.0</v>
      </c>
      <c r="B8528" s="221">
        <v>38.0</v>
      </c>
      <c r="C8528" s="221">
        <v>2.0</v>
      </c>
    </row>
    <row r="8529">
      <c r="A8529" s="221">
        <v>11733.0</v>
      </c>
      <c r="B8529" s="221">
        <v>37.0</v>
      </c>
      <c r="C8529" s="221">
        <v>40.0</v>
      </c>
    </row>
    <row r="8530">
      <c r="A8530" s="221">
        <v>11733.0</v>
      </c>
      <c r="B8530" s="221">
        <v>38.0</v>
      </c>
      <c r="C8530" s="221">
        <v>10.0</v>
      </c>
    </row>
    <row r="8531">
      <c r="A8531" s="221">
        <v>11734.0</v>
      </c>
      <c r="B8531" s="221">
        <v>11399.0</v>
      </c>
      <c r="C8531" s="221">
        <v>2.0</v>
      </c>
    </row>
    <row r="8532">
      <c r="A8532" s="221">
        <v>11735.0</v>
      </c>
      <c r="B8532" s="221">
        <v>37.0</v>
      </c>
      <c r="C8532" s="221">
        <v>32.0</v>
      </c>
    </row>
    <row r="8533">
      <c r="A8533" s="221">
        <v>11735.0</v>
      </c>
      <c r="B8533" s="221">
        <v>38.0</v>
      </c>
      <c r="C8533" s="221">
        <v>8.0</v>
      </c>
    </row>
    <row r="8534">
      <c r="A8534" s="221">
        <v>11736.0</v>
      </c>
      <c r="B8534" s="221">
        <v>36.0</v>
      </c>
      <c r="C8534" s="221">
        <v>192.0</v>
      </c>
    </row>
    <row r="8535">
      <c r="A8535" s="221">
        <v>11736.0</v>
      </c>
      <c r="B8535" s="221">
        <v>37.0</v>
      </c>
      <c r="C8535" s="221">
        <v>48.0</v>
      </c>
    </row>
    <row r="8536">
      <c r="A8536" s="221">
        <v>11736.0</v>
      </c>
      <c r="B8536" s="221">
        <v>38.0</v>
      </c>
      <c r="C8536" s="221">
        <v>12.0</v>
      </c>
    </row>
    <row r="8537">
      <c r="A8537" s="221">
        <v>11736.0</v>
      </c>
      <c r="B8537" s="221">
        <v>39.0</v>
      </c>
      <c r="C8537" s="221">
        <v>3.0</v>
      </c>
    </row>
    <row r="8538">
      <c r="A8538" s="221">
        <v>11737.0</v>
      </c>
      <c r="B8538" s="221">
        <v>35.0</v>
      </c>
      <c r="C8538" s="221">
        <v>128.0</v>
      </c>
    </row>
    <row r="8539">
      <c r="A8539" s="221">
        <v>11737.0</v>
      </c>
      <c r="B8539" s="221">
        <v>37.0</v>
      </c>
      <c r="C8539" s="221">
        <v>8.0</v>
      </c>
    </row>
    <row r="8540">
      <c r="A8540" s="221">
        <v>11738.0</v>
      </c>
      <c r="B8540" s="221">
        <v>35.0</v>
      </c>
      <c r="C8540" s="221">
        <v>192.0</v>
      </c>
    </row>
    <row r="8541">
      <c r="A8541" s="221">
        <v>11738.0</v>
      </c>
      <c r="B8541" s="221">
        <v>36.0</v>
      </c>
      <c r="C8541" s="221">
        <v>48.0</v>
      </c>
    </row>
    <row r="8542">
      <c r="A8542" s="221">
        <v>11738.0</v>
      </c>
      <c r="B8542" s="221">
        <v>37.0</v>
      </c>
      <c r="C8542" s="221">
        <v>12.0</v>
      </c>
    </row>
    <row r="8543">
      <c r="A8543" s="221">
        <v>11738.0</v>
      </c>
      <c r="B8543" s="221">
        <v>38.0</v>
      </c>
      <c r="C8543" s="221">
        <v>3.0</v>
      </c>
    </row>
    <row r="8544">
      <c r="A8544" s="221">
        <v>11739.0</v>
      </c>
      <c r="B8544" s="221">
        <v>34.0</v>
      </c>
      <c r="C8544" s="221">
        <v>160.0</v>
      </c>
    </row>
    <row r="8545">
      <c r="A8545" s="221">
        <v>11739.0</v>
      </c>
      <c r="B8545" s="221">
        <v>35.0</v>
      </c>
      <c r="C8545" s="221">
        <v>40.0</v>
      </c>
    </row>
    <row r="8546">
      <c r="A8546" s="221">
        <v>11739.0</v>
      </c>
      <c r="B8546" s="221">
        <v>36.0</v>
      </c>
      <c r="C8546" s="221">
        <v>10.0</v>
      </c>
    </row>
    <row r="8547">
      <c r="A8547" s="221">
        <v>11740.0</v>
      </c>
      <c r="B8547" s="221">
        <v>34.0</v>
      </c>
      <c r="C8547" s="221">
        <v>768.0</v>
      </c>
    </row>
    <row r="8548">
      <c r="A8548" s="221">
        <v>11740.0</v>
      </c>
      <c r="B8548" s="221">
        <v>38.0</v>
      </c>
      <c r="C8548" s="221">
        <v>3.0</v>
      </c>
    </row>
    <row r="8549">
      <c r="A8549" s="221">
        <v>11741.0</v>
      </c>
      <c r="B8549" s="221">
        <v>36.0</v>
      </c>
      <c r="C8549" s="221">
        <v>24.0</v>
      </c>
    </row>
    <row r="8550">
      <c r="A8550" s="221">
        <v>11741.0</v>
      </c>
      <c r="B8550" s="221">
        <v>37.0</v>
      </c>
      <c r="C8550" s="221">
        <v>6.0</v>
      </c>
    </row>
    <row r="8551">
      <c r="A8551" s="221">
        <v>11744.0</v>
      </c>
      <c r="B8551" s="221">
        <v>34.0</v>
      </c>
      <c r="C8551" s="221">
        <v>14628.0</v>
      </c>
    </row>
    <row r="8552">
      <c r="A8552" s="221">
        <v>11744.0</v>
      </c>
      <c r="B8552" s="221">
        <v>35.0</v>
      </c>
      <c r="C8552" s="221">
        <v>5718.0</v>
      </c>
    </row>
    <row r="8553">
      <c r="A8553" s="221">
        <v>11744.0</v>
      </c>
      <c r="B8553" s="221">
        <v>36.0</v>
      </c>
      <c r="C8553" s="221">
        <v>700.0</v>
      </c>
    </row>
    <row r="8554">
      <c r="A8554" s="221">
        <v>11744.0</v>
      </c>
      <c r="B8554" s="221">
        <v>37.0</v>
      </c>
      <c r="C8554" s="221">
        <v>414.0</v>
      </c>
    </row>
    <row r="8555">
      <c r="A8555" s="221">
        <v>11744.0</v>
      </c>
      <c r="B8555" s="221">
        <v>38.0</v>
      </c>
      <c r="C8555" s="221">
        <v>154.0</v>
      </c>
    </row>
    <row r="8556">
      <c r="A8556" s="221">
        <v>11744.0</v>
      </c>
      <c r="B8556" s="221">
        <v>39.0</v>
      </c>
      <c r="C8556" s="221">
        <v>60.0</v>
      </c>
    </row>
    <row r="8557">
      <c r="A8557" s="221">
        <v>11744.0</v>
      </c>
      <c r="B8557" s="221">
        <v>40.0</v>
      </c>
      <c r="C8557" s="221">
        <v>15.0</v>
      </c>
    </row>
    <row r="8558">
      <c r="A8558" s="221">
        <v>11746.0</v>
      </c>
      <c r="B8558" s="221">
        <v>36.0</v>
      </c>
      <c r="C8558" s="221">
        <v>89.0</v>
      </c>
    </row>
    <row r="8559">
      <c r="A8559" s="221">
        <v>11746.0</v>
      </c>
      <c r="B8559" s="221">
        <v>37.0</v>
      </c>
      <c r="C8559" s="221">
        <v>167.0</v>
      </c>
    </row>
    <row r="8560">
      <c r="A8560" s="221">
        <v>11746.0</v>
      </c>
      <c r="B8560" s="221">
        <v>38.0</v>
      </c>
      <c r="C8560" s="221">
        <v>80.0</v>
      </c>
    </row>
    <row r="8561">
      <c r="A8561" s="221">
        <v>11936.0</v>
      </c>
      <c r="B8561" s="221">
        <v>34.0</v>
      </c>
      <c r="C8561" s="221">
        <v>8419596.0</v>
      </c>
    </row>
    <row r="8562">
      <c r="A8562" s="221">
        <v>11936.0</v>
      </c>
      <c r="B8562" s="221">
        <v>35.0</v>
      </c>
      <c r="C8562" s="221">
        <v>2105337.0</v>
      </c>
    </row>
    <row r="8563">
      <c r="A8563" s="221">
        <v>11936.0</v>
      </c>
      <c r="B8563" s="221">
        <v>36.0</v>
      </c>
      <c r="C8563" s="221">
        <v>527416.0</v>
      </c>
    </row>
    <row r="8564">
      <c r="A8564" s="221">
        <v>11936.0</v>
      </c>
      <c r="B8564" s="221">
        <v>37.0</v>
      </c>
      <c r="C8564" s="221">
        <v>131693.0</v>
      </c>
    </row>
    <row r="8565">
      <c r="A8565" s="221">
        <v>11936.0</v>
      </c>
      <c r="B8565" s="221">
        <v>38.0</v>
      </c>
      <c r="C8565" s="221">
        <v>32913.0</v>
      </c>
    </row>
    <row r="8566">
      <c r="A8566" s="221">
        <v>11936.0</v>
      </c>
      <c r="B8566" s="221">
        <v>39.0</v>
      </c>
      <c r="C8566" s="221">
        <v>15928.0</v>
      </c>
    </row>
    <row r="8567">
      <c r="A8567" s="221">
        <v>11936.0</v>
      </c>
      <c r="B8567" s="221">
        <v>40.0</v>
      </c>
      <c r="C8567" s="221">
        <v>5962.0</v>
      </c>
    </row>
    <row r="8568">
      <c r="A8568" s="221">
        <v>11938.0</v>
      </c>
      <c r="B8568" s="221">
        <v>34.0</v>
      </c>
      <c r="C8568" s="221">
        <v>4778711.0</v>
      </c>
    </row>
    <row r="8569">
      <c r="A8569" s="221">
        <v>11938.0</v>
      </c>
      <c r="B8569" s="221">
        <v>35.0</v>
      </c>
      <c r="C8569" s="221">
        <v>1195440.0</v>
      </c>
    </row>
    <row r="8570">
      <c r="A8570" s="221">
        <v>11938.0</v>
      </c>
      <c r="B8570" s="221">
        <v>36.0</v>
      </c>
      <c r="C8570" s="221">
        <v>301302.0</v>
      </c>
    </row>
    <row r="8571">
      <c r="A8571" s="221">
        <v>11938.0</v>
      </c>
      <c r="B8571" s="221">
        <v>37.0</v>
      </c>
      <c r="C8571" s="221">
        <v>74894.0</v>
      </c>
    </row>
    <row r="8572">
      <c r="A8572" s="221">
        <v>11938.0</v>
      </c>
      <c r="B8572" s="221">
        <v>38.0</v>
      </c>
      <c r="C8572" s="221">
        <v>18684.0</v>
      </c>
    </row>
    <row r="8573">
      <c r="A8573" s="221">
        <v>11938.0</v>
      </c>
      <c r="B8573" s="221">
        <v>39.0</v>
      </c>
      <c r="C8573" s="221">
        <v>8782.0</v>
      </c>
    </row>
    <row r="8574">
      <c r="A8574" s="221">
        <v>11938.0</v>
      </c>
      <c r="B8574" s="221">
        <v>40.0</v>
      </c>
      <c r="C8574" s="221">
        <v>4078.0</v>
      </c>
    </row>
    <row r="8575">
      <c r="A8575" s="221">
        <v>11940.0</v>
      </c>
      <c r="B8575" s="221">
        <v>34.0</v>
      </c>
      <c r="C8575" s="221">
        <v>22778.0</v>
      </c>
    </row>
    <row r="8576">
      <c r="A8576" s="221">
        <v>11940.0</v>
      </c>
      <c r="B8576" s="221">
        <v>35.0</v>
      </c>
      <c r="C8576" s="221">
        <v>6111.0</v>
      </c>
    </row>
    <row r="8577">
      <c r="A8577" s="221">
        <v>11940.0</v>
      </c>
      <c r="B8577" s="221">
        <v>36.0</v>
      </c>
      <c r="C8577" s="221">
        <v>2889.0</v>
      </c>
    </row>
    <row r="8578">
      <c r="A8578" s="221">
        <v>11940.0</v>
      </c>
      <c r="B8578" s="221">
        <v>37.0</v>
      </c>
      <c r="C8578" s="221">
        <v>400.0</v>
      </c>
    </row>
    <row r="8579">
      <c r="A8579" s="221">
        <v>11942.0</v>
      </c>
      <c r="B8579" s="221">
        <v>34.0</v>
      </c>
      <c r="C8579" s="221">
        <v>22778.0</v>
      </c>
    </row>
    <row r="8580">
      <c r="A8580" s="221">
        <v>11942.0</v>
      </c>
      <c r="B8580" s="221">
        <v>35.0</v>
      </c>
      <c r="C8580" s="221">
        <v>6111.0</v>
      </c>
    </row>
    <row r="8581">
      <c r="A8581" s="221">
        <v>11942.0</v>
      </c>
      <c r="B8581" s="221">
        <v>36.0</v>
      </c>
      <c r="C8581" s="221">
        <v>2889.0</v>
      </c>
    </row>
    <row r="8582">
      <c r="A8582" s="221">
        <v>11942.0</v>
      </c>
      <c r="B8582" s="221">
        <v>37.0</v>
      </c>
      <c r="C8582" s="221">
        <v>400.0</v>
      </c>
    </row>
    <row r="8583">
      <c r="A8583" s="221">
        <v>11957.0</v>
      </c>
      <c r="B8583" s="221">
        <v>34.0</v>
      </c>
      <c r="C8583" s="221">
        <v>411111.0</v>
      </c>
    </row>
    <row r="8584">
      <c r="A8584" s="221">
        <v>11957.0</v>
      </c>
      <c r="B8584" s="221">
        <v>35.0</v>
      </c>
      <c r="C8584" s="221">
        <v>95556.0</v>
      </c>
    </row>
    <row r="8585">
      <c r="A8585" s="221">
        <v>11957.0</v>
      </c>
      <c r="B8585" s="221">
        <v>36.0</v>
      </c>
      <c r="C8585" s="221">
        <v>40000.0</v>
      </c>
    </row>
    <row r="8586">
      <c r="A8586" s="221">
        <v>11957.0</v>
      </c>
      <c r="B8586" s="221">
        <v>37.0</v>
      </c>
      <c r="C8586" s="221">
        <v>9444.0</v>
      </c>
    </row>
    <row r="8587">
      <c r="A8587" s="221">
        <v>11957.0</v>
      </c>
      <c r="B8587" s="221">
        <v>38.0</v>
      </c>
      <c r="C8587" s="221">
        <v>2444.0</v>
      </c>
    </row>
    <row r="8588">
      <c r="A8588" s="221">
        <v>11957.0</v>
      </c>
      <c r="B8588" s="221">
        <v>39.0</v>
      </c>
      <c r="C8588" s="221">
        <v>1222.0</v>
      </c>
    </row>
    <row r="8589">
      <c r="A8589" s="221">
        <v>11957.0</v>
      </c>
      <c r="B8589" s="221">
        <v>40.0</v>
      </c>
      <c r="C8589" s="221">
        <v>334.0</v>
      </c>
    </row>
    <row r="8590">
      <c r="A8590" s="221">
        <v>11957.0</v>
      </c>
      <c r="B8590" s="221">
        <v>3828.0</v>
      </c>
      <c r="C8590" s="221">
        <v>75.0</v>
      </c>
    </row>
    <row r="8591">
      <c r="A8591" s="221">
        <v>11957.0</v>
      </c>
      <c r="B8591" s="221">
        <v>11399.0</v>
      </c>
      <c r="C8591" s="221">
        <v>150.0</v>
      </c>
    </row>
    <row r="8592">
      <c r="A8592" s="221">
        <v>11957.0</v>
      </c>
      <c r="B8592" s="221">
        <v>11533.0</v>
      </c>
      <c r="C8592" s="221">
        <v>57.0</v>
      </c>
    </row>
    <row r="8593">
      <c r="A8593" s="221">
        <v>11957.0</v>
      </c>
      <c r="B8593" s="221">
        <v>11534.0</v>
      </c>
      <c r="C8593" s="221">
        <v>495.0</v>
      </c>
    </row>
    <row r="8594">
      <c r="A8594" s="221">
        <v>11957.0</v>
      </c>
      <c r="B8594" s="221">
        <v>11540.0</v>
      </c>
      <c r="C8594" s="221">
        <v>1800.0</v>
      </c>
    </row>
    <row r="8595">
      <c r="A8595" s="221">
        <v>11957.0</v>
      </c>
      <c r="B8595" s="221">
        <v>11544.0</v>
      </c>
      <c r="C8595" s="221">
        <v>3750.0</v>
      </c>
    </row>
    <row r="8596">
      <c r="A8596" s="221">
        <v>11957.0</v>
      </c>
      <c r="B8596" s="221">
        <v>11550.0</v>
      </c>
      <c r="C8596" s="221">
        <v>30.0</v>
      </c>
    </row>
    <row r="8597">
      <c r="A8597" s="221">
        <v>11957.0</v>
      </c>
      <c r="B8597" s="221">
        <v>11552.0</v>
      </c>
      <c r="C8597" s="221">
        <v>375.0</v>
      </c>
    </row>
    <row r="8598">
      <c r="A8598" s="221">
        <v>11957.0</v>
      </c>
      <c r="B8598" s="221">
        <v>11558.0</v>
      </c>
      <c r="C8598" s="221">
        <v>300.0</v>
      </c>
    </row>
    <row r="8599">
      <c r="A8599" s="221">
        <v>11959.0</v>
      </c>
      <c r="B8599" s="221">
        <v>34.0</v>
      </c>
      <c r="C8599" s="221">
        <v>411111.0</v>
      </c>
    </row>
    <row r="8600">
      <c r="A8600" s="221">
        <v>11959.0</v>
      </c>
      <c r="B8600" s="221">
        <v>35.0</v>
      </c>
      <c r="C8600" s="221">
        <v>95556.0</v>
      </c>
    </row>
    <row r="8601">
      <c r="A8601" s="221">
        <v>11959.0</v>
      </c>
      <c r="B8601" s="221">
        <v>36.0</v>
      </c>
      <c r="C8601" s="221">
        <v>40000.0</v>
      </c>
    </row>
    <row r="8602">
      <c r="A8602" s="221">
        <v>11959.0</v>
      </c>
      <c r="B8602" s="221">
        <v>37.0</v>
      </c>
      <c r="C8602" s="221">
        <v>9444.0</v>
      </c>
    </row>
    <row r="8603">
      <c r="A8603" s="221">
        <v>11959.0</v>
      </c>
      <c r="B8603" s="221">
        <v>38.0</v>
      </c>
      <c r="C8603" s="221">
        <v>2444.0</v>
      </c>
    </row>
    <row r="8604">
      <c r="A8604" s="221">
        <v>11959.0</v>
      </c>
      <c r="B8604" s="221">
        <v>39.0</v>
      </c>
      <c r="C8604" s="221">
        <v>1222.0</v>
      </c>
    </row>
    <row r="8605">
      <c r="A8605" s="221">
        <v>11959.0</v>
      </c>
      <c r="B8605" s="221">
        <v>40.0</v>
      </c>
      <c r="C8605" s="221">
        <v>334.0</v>
      </c>
    </row>
    <row r="8606">
      <c r="A8606" s="221">
        <v>11959.0</v>
      </c>
      <c r="B8606" s="221">
        <v>3828.0</v>
      </c>
      <c r="C8606" s="221">
        <v>75.0</v>
      </c>
    </row>
    <row r="8607">
      <c r="A8607" s="221">
        <v>11959.0</v>
      </c>
      <c r="B8607" s="221">
        <v>11399.0</v>
      </c>
      <c r="C8607" s="221">
        <v>150.0</v>
      </c>
    </row>
    <row r="8608">
      <c r="A8608" s="221">
        <v>11959.0</v>
      </c>
      <c r="B8608" s="221">
        <v>11533.0</v>
      </c>
      <c r="C8608" s="221">
        <v>60.0</v>
      </c>
    </row>
    <row r="8609">
      <c r="A8609" s="221">
        <v>11959.0</v>
      </c>
      <c r="B8609" s="221">
        <v>11534.0</v>
      </c>
      <c r="C8609" s="221">
        <v>495.0</v>
      </c>
    </row>
    <row r="8610">
      <c r="A8610" s="221">
        <v>11959.0</v>
      </c>
      <c r="B8610" s="221">
        <v>11540.0</v>
      </c>
      <c r="C8610" s="221">
        <v>1800.0</v>
      </c>
    </row>
    <row r="8611">
      <c r="A8611" s="221">
        <v>11959.0</v>
      </c>
      <c r="B8611" s="221">
        <v>11544.0</v>
      </c>
      <c r="C8611" s="221">
        <v>3750.0</v>
      </c>
    </row>
    <row r="8612">
      <c r="A8612" s="221">
        <v>11959.0</v>
      </c>
      <c r="B8612" s="221">
        <v>11550.0</v>
      </c>
      <c r="C8612" s="221">
        <v>30.0</v>
      </c>
    </row>
    <row r="8613">
      <c r="A8613" s="221">
        <v>11959.0</v>
      </c>
      <c r="B8613" s="221">
        <v>11552.0</v>
      </c>
      <c r="C8613" s="221">
        <v>375.0</v>
      </c>
    </row>
    <row r="8614">
      <c r="A8614" s="221">
        <v>11959.0</v>
      </c>
      <c r="B8614" s="221">
        <v>11558.0</v>
      </c>
      <c r="C8614" s="221">
        <v>300.0</v>
      </c>
    </row>
    <row r="8615">
      <c r="A8615" s="221">
        <v>11961.0</v>
      </c>
      <c r="B8615" s="221">
        <v>34.0</v>
      </c>
      <c r="C8615" s="221">
        <v>433333.0</v>
      </c>
    </row>
    <row r="8616">
      <c r="A8616" s="221">
        <v>11961.0</v>
      </c>
      <c r="B8616" s="221">
        <v>35.0</v>
      </c>
      <c r="C8616" s="221">
        <v>101111.0</v>
      </c>
    </row>
    <row r="8617">
      <c r="A8617" s="221">
        <v>11961.0</v>
      </c>
      <c r="B8617" s="221">
        <v>36.0</v>
      </c>
      <c r="C8617" s="221">
        <v>43333.0</v>
      </c>
    </row>
    <row r="8618">
      <c r="A8618" s="221">
        <v>11961.0</v>
      </c>
      <c r="B8618" s="221">
        <v>37.0</v>
      </c>
      <c r="C8618" s="221">
        <v>9000.0</v>
      </c>
    </row>
    <row r="8619">
      <c r="A8619" s="221">
        <v>11961.0</v>
      </c>
      <c r="B8619" s="221">
        <v>38.0</v>
      </c>
      <c r="C8619" s="221">
        <v>2222.0</v>
      </c>
    </row>
    <row r="8620">
      <c r="A8620" s="221">
        <v>11961.0</v>
      </c>
      <c r="B8620" s="221">
        <v>39.0</v>
      </c>
      <c r="C8620" s="221">
        <v>1000.0</v>
      </c>
    </row>
    <row r="8621">
      <c r="A8621" s="221">
        <v>11961.0</v>
      </c>
      <c r="B8621" s="221">
        <v>40.0</v>
      </c>
      <c r="C8621" s="221">
        <v>178.0</v>
      </c>
    </row>
    <row r="8622">
      <c r="A8622" s="221">
        <v>11961.0</v>
      </c>
      <c r="B8622" s="221">
        <v>3828.0</v>
      </c>
      <c r="C8622" s="221">
        <v>75.0</v>
      </c>
    </row>
    <row r="8623">
      <c r="A8623" s="221">
        <v>11961.0</v>
      </c>
      <c r="B8623" s="221">
        <v>11399.0</v>
      </c>
      <c r="C8623" s="221">
        <v>150.0</v>
      </c>
    </row>
    <row r="8624">
      <c r="A8624" s="221">
        <v>11961.0</v>
      </c>
      <c r="B8624" s="221">
        <v>11530.0</v>
      </c>
      <c r="C8624" s="221">
        <v>60.0</v>
      </c>
    </row>
    <row r="8625">
      <c r="A8625" s="221">
        <v>11961.0</v>
      </c>
      <c r="B8625" s="221">
        <v>11536.0</v>
      </c>
      <c r="C8625" s="221">
        <v>495.0</v>
      </c>
    </row>
    <row r="8626">
      <c r="A8626" s="221">
        <v>11961.0</v>
      </c>
      <c r="B8626" s="221">
        <v>11538.0</v>
      </c>
      <c r="C8626" s="221">
        <v>1800.0</v>
      </c>
    </row>
    <row r="8627">
      <c r="A8627" s="221">
        <v>11961.0</v>
      </c>
      <c r="B8627" s="221">
        <v>11542.0</v>
      </c>
      <c r="C8627" s="221">
        <v>3750.0</v>
      </c>
    </row>
    <row r="8628">
      <c r="A8628" s="221">
        <v>11961.0</v>
      </c>
      <c r="B8628" s="221">
        <v>11548.0</v>
      </c>
      <c r="C8628" s="221">
        <v>30.0</v>
      </c>
    </row>
    <row r="8629">
      <c r="A8629" s="221">
        <v>11961.0</v>
      </c>
      <c r="B8629" s="221">
        <v>11551.0</v>
      </c>
      <c r="C8629" s="221">
        <v>375.0</v>
      </c>
    </row>
    <row r="8630">
      <c r="A8630" s="221">
        <v>11961.0</v>
      </c>
      <c r="B8630" s="221">
        <v>11555.0</v>
      </c>
      <c r="C8630" s="221">
        <v>300.0</v>
      </c>
    </row>
    <row r="8631">
      <c r="A8631" s="221">
        <v>11963.0</v>
      </c>
      <c r="B8631" s="221">
        <v>34.0</v>
      </c>
      <c r="C8631" s="221">
        <v>433333.0</v>
      </c>
    </row>
    <row r="8632">
      <c r="A8632" s="221">
        <v>11963.0</v>
      </c>
      <c r="B8632" s="221">
        <v>35.0</v>
      </c>
      <c r="C8632" s="221">
        <v>101111.0</v>
      </c>
    </row>
    <row r="8633">
      <c r="A8633" s="221">
        <v>11963.0</v>
      </c>
      <c r="B8633" s="221">
        <v>36.0</v>
      </c>
      <c r="C8633" s="221">
        <v>43333.0</v>
      </c>
    </row>
    <row r="8634">
      <c r="A8634" s="221">
        <v>11963.0</v>
      </c>
      <c r="B8634" s="221">
        <v>37.0</v>
      </c>
      <c r="C8634" s="221">
        <v>9000.0</v>
      </c>
    </row>
    <row r="8635">
      <c r="A8635" s="221">
        <v>11963.0</v>
      </c>
      <c r="B8635" s="221">
        <v>38.0</v>
      </c>
      <c r="C8635" s="221">
        <v>2222.0</v>
      </c>
    </row>
    <row r="8636">
      <c r="A8636" s="221">
        <v>11963.0</v>
      </c>
      <c r="B8636" s="221">
        <v>39.0</v>
      </c>
      <c r="C8636" s="221">
        <v>1000.0</v>
      </c>
    </row>
    <row r="8637">
      <c r="A8637" s="221">
        <v>11963.0</v>
      </c>
      <c r="B8637" s="221">
        <v>40.0</v>
      </c>
      <c r="C8637" s="221">
        <v>178.0</v>
      </c>
    </row>
    <row r="8638">
      <c r="A8638" s="221">
        <v>11963.0</v>
      </c>
      <c r="B8638" s="221">
        <v>3828.0</v>
      </c>
      <c r="C8638" s="221">
        <v>75.0</v>
      </c>
    </row>
    <row r="8639">
      <c r="A8639" s="221">
        <v>11963.0</v>
      </c>
      <c r="B8639" s="221">
        <v>11399.0</v>
      </c>
      <c r="C8639" s="221">
        <v>150.0</v>
      </c>
    </row>
    <row r="8640">
      <c r="A8640" s="221">
        <v>11963.0</v>
      </c>
      <c r="B8640" s="221">
        <v>11530.0</v>
      </c>
      <c r="C8640" s="221">
        <v>57.0</v>
      </c>
    </row>
    <row r="8641">
      <c r="A8641" s="221">
        <v>11963.0</v>
      </c>
      <c r="B8641" s="221">
        <v>11536.0</v>
      </c>
      <c r="C8641" s="221">
        <v>495.0</v>
      </c>
    </row>
    <row r="8642">
      <c r="A8642" s="221">
        <v>11963.0</v>
      </c>
      <c r="B8642" s="221">
        <v>11538.0</v>
      </c>
      <c r="C8642" s="221">
        <v>1800.0</v>
      </c>
    </row>
    <row r="8643">
      <c r="A8643" s="221">
        <v>11963.0</v>
      </c>
      <c r="B8643" s="221">
        <v>11542.0</v>
      </c>
      <c r="C8643" s="221">
        <v>3750.0</v>
      </c>
    </row>
    <row r="8644">
      <c r="A8644" s="221">
        <v>11963.0</v>
      </c>
      <c r="B8644" s="221">
        <v>11548.0</v>
      </c>
      <c r="C8644" s="221">
        <v>30.0</v>
      </c>
    </row>
    <row r="8645">
      <c r="A8645" s="221">
        <v>11963.0</v>
      </c>
      <c r="B8645" s="221">
        <v>11551.0</v>
      </c>
      <c r="C8645" s="221">
        <v>375.0</v>
      </c>
    </row>
    <row r="8646">
      <c r="A8646" s="221">
        <v>11963.0</v>
      </c>
      <c r="B8646" s="221">
        <v>11555.0</v>
      </c>
      <c r="C8646" s="221">
        <v>300.0</v>
      </c>
    </row>
    <row r="8647">
      <c r="A8647" s="221">
        <v>11965.0</v>
      </c>
      <c r="B8647" s="221">
        <v>34.0</v>
      </c>
      <c r="C8647" s="221">
        <v>444444.0</v>
      </c>
    </row>
    <row r="8648">
      <c r="A8648" s="221">
        <v>11965.0</v>
      </c>
      <c r="B8648" s="221">
        <v>35.0</v>
      </c>
      <c r="C8648" s="221">
        <v>100000.0</v>
      </c>
    </row>
    <row r="8649">
      <c r="A8649" s="221">
        <v>11965.0</v>
      </c>
      <c r="B8649" s="221">
        <v>36.0</v>
      </c>
      <c r="C8649" s="221">
        <v>41111.0</v>
      </c>
    </row>
    <row r="8650">
      <c r="A8650" s="221">
        <v>11965.0</v>
      </c>
      <c r="B8650" s="221">
        <v>37.0</v>
      </c>
      <c r="C8650" s="221">
        <v>8889.0</v>
      </c>
    </row>
    <row r="8651">
      <c r="A8651" s="221">
        <v>11965.0</v>
      </c>
      <c r="B8651" s="221">
        <v>38.0</v>
      </c>
      <c r="C8651" s="221">
        <v>2222.0</v>
      </c>
    </row>
    <row r="8652">
      <c r="A8652" s="221">
        <v>11965.0</v>
      </c>
      <c r="B8652" s="221">
        <v>39.0</v>
      </c>
      <c r="C8652" s="221">
        <v>1112.0</v>
      </c>
    </row>
    <row r="8653">
      <c r="A8653" s="221">
        <v>11965.0</v>
      </c>
      <c r="B8653" s="221">
        <v>40.0</v>
      </c>
      <c r="C8653" s="221">
        <v>222.0</v>
      </c>
    </row>
    <row r="8654">
      <c r="A8654" s="221">
        <v>11965.0</v>
      </c>
      <c r="B8654" s="221">
        <v>3828.0</v>
      </c>
      <c r="C8654" s="221">
        <v>75.0</v>
      </c>
    </row>
    <row r="8655">
      <c r="A8655" s="221">
        <v>11965.0</v>
      </c>
      <c r="B8655" s="221">
        <v>11399.0</v>
      </c>
      <c r="C8655" s="221">
        <v>150.0</v>
      </c>
    </row>
    <row r="8656">
      <c r="A8656" s="221">
        <v>11965.0</v>
      </c>
      <c r="B8656" s="221">
        <v>11532.0</v>
      </c>
      <c r="C8656" s="221">
        <v>57.0</v>
      </c>
    </row>
    <row r="8657">
      <c r="A8657" s="221">
        <v>11965.0</v>
      </c>
      <c r="B8657" s="221">
        <v>11537.0</v>
      </c>
      <c r="C8657" s="221">
        <v>495.0</v>
      </c>
    </row>
    <row r="8658">
      <c r="A8658" s="221">
        <v>11965.0</v>
      </c>
      <c r="B8658" s="221">
        <v>11539.0</v>
      </c>
      <c r="C8658" s="221">
        <v>1800.0</v>
      </c>
    </row>
    <row r="8659">
      <c r="A8659" s="221">
        <v>11965.0</v>
      </c>
      <c r="B8659" s="221">
        <v>11543.0</v>
      </c>
      <c r="C8659" s="221">
        <v>3750.0</v>
      </c>
    </row>
    <row r="8660">
      <c r="A8660" s="221">
        <v>11965.0</v>
      </c>
      <c r="B8660" s="221">
        <v>11549.0</v>
      </c>
      <c r="C8660" s="221">
        <v>30.0</v>
      </c>
    </row>
    <row r="8661">
      <c r="A8661" s="221">
        <v>11965.0</v>
      </c>
      <c r="B8661" s="221">
        <v>11554.0</v>
      </c>
      <c r="C8661" s="221">
        <v>375.0</v>
      </c>
    </row>
    <row r="8662">
      <c r="A8662" s="221">
        <v>11965.0</v>
      </c>
      <c r="B8662" s="221">
        <v>11557.0</v>
      </c>
      <c r="C8662" s="221">
        <v>300.0</v>
      </c>
    </row>
    <row r="8663">
      <c r="A8663" s="221">
        <v>11969.0</v>
      </c>
      <c r="B8663" s="221">
        <v>34.0</v>
      </c>
      <c r="C8663" s="221">
        <v>422222.0</v>
      </c>
    </row>
    <row r="8664">
      <c r="A8664" s="221">
        <v>11969.0</v>
      </c>
      <c r="B8664" s="221">
        <v>35.0</v>
      </c>
      <c r="C8664" s="221">
        <v>96667.0</v>
      </c>
    </row>
    <row r="8665">
      <c r="A8665" s="221">
        <v>11969.0</v>
      </c>
      <c r="B8665" s="221">
        <v>36.0</v>
      </c>
      <c r="C8665" s="221">
        <v>43333.0</v>
      </c>
    </row>
    <row r="8666">
      <c r="A8666" s="221">
        <v>11969.0</v>
      </c>
      <c r="B8666" s="221">
        <v>37.0</v>
      </c>
      <c r="C8666" s="221">
        <v>10000.0</v>
      </c>
    </row>
    <row r="8667">
      <c r="A8667" s="221">
        <v>11969.0</v>
      </c>
      <c r="B8667" s="221">
        <v>38.0</v>
      </c>
      <c r="C8667" s="221">
        <v>2111.0</v>
      </c>
    </row>
    <row r="8668">
      <c r="A8668" s="221">
        <v>11969.0</v>
      </c>
      <c r="B8668" s="221">
        <v>39.0</v>
      </c>
      <c r="C8668" s="221">
        <v>1088.0</v>
      </c>
    </row>
    <row r="8669">
      <c r="A8669" s="221">
        <v>11969.0</v>
      </c>
      <c r="B8669" s="221">
        <v>40.0</v>
      </c>
      <c r="C8669" s="221">
        <v>200.0</v>
      </c>
    </row>
    <row r="8670">
      <c r="A8670" s="221">
        <v>11969.0</v>
      </c>
      <c r="B8670" s="221">
        <v>3828.0</v>
      </c>
      <c r="C8670" s="221">
        <v>75.0</v>
      </c>
    </row>
    <row r="8671">
      <c r="A8671" s="221">
        <v>11969.0</v>
      </c>
      <c r="B8671" s="221">
        <v>11399.0</v>
      </c>
      <c r="C8671" s="221">
        <v>150.0</v>
      </c>
    </row>
    <row r="8672">
      <c r="A8672" s="221">
        <v>11969.0</v>
      </c>
      <c r="B8672" s="221">
        <v>11531.0</v>
      </c>
      <c r="C8672" s="221">
        <v>57.0</v>
      </c>
    </row>
    <row r="8673">
      <c r="A8673" s="221">
        <v>11969.0</v>
      </c>
      <c r="B8673" s="221">
        <v>11535.0</v>
      </c>
      <c r="C8673" s="221">
        <v>495.0</v>
      </c>
    </row>
    <row r="8674">
      <c r="A8674" s="221">
        <v>11969.0</v>
      </c>
      <c r="B8674" s="221">
        <v>11541.0</v>
      </c>
      <c r="C8674" s="221">
        <v>1800.0</v>
      </c>
    </row>
    <row r="8675">
      <c r="A8675" s="221">
        <v>11969.0</v>
      </c>
      <c r="B8675" s="221">
        <v>11545.0</v>
      </c>
      <c r="C8675" s="221">
        <v>3750.0</v>
      </c>
    </row>
    <row r="8676">
      <c r="A8676" s="221">
        <v>11969.0</v>
      </c>
      <c r="B8676" s="221">
        <v>11547.0</v>
      </c>
      <c r="C8676" s="221">
        <v>30.0</v>
      </c>
    </row>
    <row r="8677">
      <c r="A8677" s="221">
        <v>11969.0</v>
      </c>
      <c r="B8677" s="221">
        <v>11553.0</v>
      </c>
      <c r="C8677" s="221">
        <v>375.0</v>
      </c>
    </row>
    <row r="8678">
      <c r="A8678" s="221">
        <v>11969.0</v>
      </c>
      <c r="B8678" s="221">
        <v>11556.0</v>
      </c>
      <c r="C8678" s="221">
        <v>300.0</v>
      </c>
    </row>
    <row r="8679">
      <c r="A8679" s="221">
        <v>11971.0</v>
      </c>
      <c r="B8679" s="221">
        <v>34.0</v>
      </c>
      <c r="C8679" s="221">
        <v>422222.0</v>
      </c>
    </row>
    <row r="8680">
      <c r="A8680" s="221">
        <v>11971.0</v>
      </c>
      <c r="B8680" s="221">
        <v>35.0</v>
      </c>
      <c r="C8680" s="221">
        <v>96667.0</v>
      </c>
    </row>
    <row r="8681">
      <c r="A8681" s="221">
        <v>11971.0</v>
      </c>
      <c r="B8681" s="221">
        <v>36.0</v>
      </c>
      <c r="C8681" s="221">
        <v>43333.0</v>
      </c>
    </row>
    <row r="8682">
      <c r="A8682" s="221">
        <v>11971.0</v>
      </c>
      <c r="B8682" s="221">
        <v>37.0</v>
      </c>
      <c r="C8682" s="221">
        <v>10000.0</v>
      </c>
    </row>
    <row r="8683">
      <c r="A8683" s="221">
        <v>11971.0</v>
      </c>
      <c r="B8683" s="221">
        <v>38.0</v>
      </c>
      <c r="C8683" s="221">
        <v>2111.0</v>
      </c>
    </row>
    <row r="8684">
      <c r="A8684" s="221">
        <v>11971.0</v>
      </c>
      <c r="B8684" s="221">
        <v>39.0</v>
      </c>
      <c r="C8684" s="221">
        <v>1088.0</v>
      </c>
    </row>
    <row r="8685">
      <c r="A8685" s="221">
        <v>11971.0</v>
      </c>
      <c r="B8685" s="221">
        <v>40.0</v>
      </c>
      <c r="C8685" s="221">
        <v>200.0</v>
      </c>
    </row>
    <row r="8686">
      <c r="A8686" s="221">
        <v>11971.0</v>
      </c>
      <c r="B8686" s="221">
        <v>3828.0</v>
      </c>
      <c r="C8686" s="221">
        <v>75.0</v>
      </c>
    </row>
    <row r="8687">
      <c r="A8687" s="221">
        <v>11971.0</v>
      </c>
      <c r="B8687" s="221">
        <v>11399.0</v>
      </c>
      <c r="C8687" s="221">
        <v>150.0</v>
      </c>
    </row>
    <row r="8688">
      <c r="A8688" s="221">
        <v>11971.0</v>
      </c>
      <c r="B8688" s="221">
        <v>11531.0</v>
      </c>
      <c r="C8688" s="221">
        <v>60.0</v>
      </c>
    </row>
    <row r="8689">
      <c r="A8689" s="221">
        <v>11971.0</v>
      </c>
      <c r="B8689" s="221">
        <v>11535.0</v>
      </c>
      <c r="C8689" s="221">
        <v>495.0</v>
      </c>
    </row>
    <row r="8690">
      <c r="A8690" s="221">
        <v>11971.0</v>
      </c>
      <c r="B8690" s="221">
        <v>11541.0</v>
      </c>
      <c r="C8690" s="221">
        <v>1800.0</v>
      </c>
    </row>
    <row r="8691">
      <c r="A8691" s="221">
        <v>11971.0</v>
      </c>
      <c r="B8691" s="221">
        <v>11545.0</v>
      </c>
      <c r="C8691" s="221">
        <v>3750.0</v>
      </c>
    </row>
    <row r="8692">
      <c r="A8692" s="221">
        <v>11971.0</v>
      </c>
      <c r="B8692" s="221">
        <v>11547.0</v>
      </c>
      <c r="C8692" s="221">
        <v>30.0</v>
      </c>
    </row>
    <row r="8693">
      <c r="A8693" s="221">
        <v>11971.0</v>
      </c>
      <c r="B8693" s="221">
        <v>11553.0</v>
      </c>
      <c r="C8693" s="221">
        <v>375.0</v>
      </c>
    </row>
    <row r="8694">
      <c r="A8694" s="221">
        <v>11971.0</v>
      </c>
      <c r="B8694" s="221">
        <v>11556.0</v>
      </c>
      <c r="C8694" s="221">
        <v>300.0</v>
      </c>
    </row>
    <row r="8695">
      <c r="A8695" s="221">
        <v>11978.0</v>
      </c>
      <c r="B8695" s="221">
        <v>34.0</v>
      </c>
      <c r="C8695" s="221">
        <v>533333.0</v>
      </c>
    </row>
    <row r="8696">
      <c r="A8696" s="221">
        <v>11978.0</v>
      </c>
      <c r="B8696" s="221">
        <v>35.0</v>
      </c>
      <c r="C8696" s="221">
        <v>140000.0</v>
      </c>
    </row>
    <row r="8697">
      <c r="A8697" s="221">
        <v>11978.0</v>
      </c>
      <c r="B8697" s="221">
        <v>36.0</v>
      </c>
      <c r="C8697" s="221">
        <v>34444.0</v>
      </c>
    </row>
    <row r="8698">
      <c r="A8698" s="221">
        <v>11978.0</v>
      </c>
      <c r="B8698" s="221">
        <v>37.0</v>
      </c>
      <c r="C8698" s="221">
        <v>8556.0</v>
      </c>
    </row>
    <row r="8699">
      <c r="A8699" s="221">
        <v>11978.0</v>
      </c>
      <c r="B8699" s="221">
        <v>38.0</v>
      </c>
      <c r="C8699" s="221">
        <v>1222.0</v>
      </c>
    </row>
    <row r="8700">
      <c r="A8700" s="221">
        <v>11978.0</v>
      </c>
      <c r="B8700" s="221">
        <v>39.0</v>
      </c>
      <c r="C8700" s="221">
        <v>822.0</v>
      </c>
    </row>
    <row r="8701">
      <c r="A8701" s="221">
        <v>11978.0</v>
      </c>
      <c r="B8701" s="221">
        <v>40.0</v>
      </c>
      <c r="C8701" s="221">
        <v>156.0</v>
      </c>
    </row>
    <row r="8702">
      <c r="A8702" s="221">
        <v>11978.0</v>
      </c>
      <c r="B8702" s="221">
        <v>3828.0</v>
      </c>
      <c r="C8702" s="221">
        <v>75.0</v>
      </c>
    </row>
    <row r="8703">
      <c r="A8703" s="221">
        <v>11978.0</v>
      </c>
      <c r="B8703" s="221">
        <v>11399.0</v>
      </c>
      <c r="C8703" s="221">
        <v>90.0</v>
      </c>
    </row>
    <row r="8704">
      <c r="A8704" s="221">
        <v>11978.0</v>
      </c>
      <c r="B8704" s="221">
        <v>11530.0</v>
      </c>
      <c r="C8704" s="221">
        <v>75.0</v>
      </c>
    </row>
    <row r="8705">
      <c r="A8705" s="221">
        <v>11978.0</v>
      </c>
      <c r="B8705" s="221">
        <v>11536.0</v>
      </c>
      <c r="C8705" s="221">
        <v>263.0</v>
      </c>
    </row>
    <row r="8706">
      <c r="A8706" s="221">
        <v>11978.0</v>
      </c>
      <c r="B8706" s="221">
        <v>11538.0</v>
      </c>
      <c r="C8706" s="221">
        <v>1800.0</v>
      </c>
    </row>
    <row r="8707">
      <c r="A8707" s="221">
        <v>11978.0</v>
      </c>
      <c r="B8707" s="221">
        <v>11542.0</v>
      </c>
      <c r="C8707" s="221">
        <v>2250.0</v>
      </c>
    </row>
    <row r="8708">
      <c r="A8708" s="221">
        <v>11978.0</v>
      </c>
      <c r="B8708" s="221">
        <v>11548.0</v>
      </c>
      <c r="C8708" s="221">
        <v>23.0</v>
      </c>
    </row>
    <row r="8709">
      <c r="A8709" s="221">
        <v>11978.0</v>
      </c>
      <c r="B8709" s="221">
        <v>11551.0</v>
      </c>
      <c r="C8709" s="221">
        <v>750.0</v>
      </c>
    </row>
    <row r="8710">
      <c r="A8710" s="221">
        <v>11978.0</v>
      </c>
      <c r="B8710" s="221">
        <v>11555.0</v>
      </c>
      <c r="C8710" s="221">
        <v>150.0</v>
      </c>
    </row>
    <row r="8711">
      <c r="A8711" s="221">
        <v>11985.0</v>
      </c>
      <c r="B8711" s="221">
        <v>34.0</v>
      </c>
      <c r="C8711" s="221">
        <v>544444.0</v>
      </c>
    </row>
    <row r="8712">
      <c r="A8712" s="221">
        <v>11985.0</v>
      </c>
      <c r="B8712" s="221">
        <v>35.0</v>
      </c>
      <c r="C8712" s="221">
        <v>130000.0</v>
      </c>
    </row>
    <row r="8713">
      <c r="A8713" s="221">
        <v>11985.0</v>
      </c>
      <c r="B8713" s="221">
        <v>36.0</v>
      </c>
      <c r="C8713" s="221">
        <v>31111.0</v>
      </c>
    </row>
    <row r="8714">
      <c r="A8714" s="221">
        <v>11985.0</v>
      </c>
      <c r="B8714" s="221">
        <v>37.0</v>
      </c>
      <c r="C8714" s="221">
        <v>8778.0</v>
      </c>
    </row>
    <row r="8715">
      <c r="A8715" s="221">
        <v>11985.0</v>
      </c>
      <c r="B8715" s="221">
        <v>38.0</v>
      </c>
      <c r="C8715" s="221">
        <v>1556.0</v>
      </c>
    </row>
    <row r="8716">
      <c r="A8716" s="221">
        <v>11985.0</v>
      </c>
      <c r="B8716" s="221">
        <v>39.0</v>
      </c>
      <c r="C8716" s="221">
        <v>888.0</v>
      </c>
    </row>
    <row r="8717">
      <c r="A8717" s="221">
        <v>11985.0</v>
      </c>
      <c r="B8717" s="221">
        <v>40.0</v>
      </c>
      <c r="C8717" s="221">
        <v>178.0</v>
      </c>
    </row>
    <row r="8718">
      <c r="A8718" s="221">
        <v>11985.0</v>
      </c>
      <c r="B8718" s="221">
        <v>3828.0</v>
      </c>
      <c r="C8718" s="221">
        <v>75.0</v>
      </c>
    </row>
    <row r="8719">
      <c r="A8719" s="221">
        <v>11985.0</v>
      </c>
      <c r="B8719" s="221">
        <v>11399.0</v>
      </c>
      <c r="C8719" s="221">
        <v>90.0</v>
      </c>
    </row>
    <row r="8720">
      <c r="A8720" s="221">
        <v>11985.0</v>
      </c>
      <c r="B8720" s="221">
        <v>11533.0</v>
      </c>
      <c r="C8720" s="221">
        <v>75.0</v>
      </c>
    </row>
    <row r="8721">
      <c r="A8721" s="221">
        <v>11985.0</v>
      </c>
      <c r="B8721" s="221">
        <v>11534.0</v>
      </c>
      <c r="C8721" s="221">
        <v>263.0</v>
      </c>
    </row>
    <row r="8722">
      <c r="A8722" s="221">
        <v>11985.0</v>
      </c>
      <c r="B8722" s="221">
        <v>11540.0</v>
      </c>
      <c r="C8722" s="221">
        <v>1800.0</v>
      </c>
    </row>
    <row r="8723">
      <c r="A8723" s="221">
        <v>11985.0</v>
      </c>
      <c r="B8723" s="221">
        <v>11544.0</v>
      </c>
      <c r="C8723" s="221">
        <v>2250.0</v>
      </c>
    </row>
    <row r="8724">
      <c r="A8724" s="221">
        <v>11985.0</v>
      </c>
      <c r="B8724" s="221">
        <v>11550.0</v>
      </c>
      <c r="C8724" s="221">
        <v>23.0</v>
      </c>
    </row>
    <row r="8725">
      <c r="A8725" s="221">
        <v>11985.0</v>
      </c>
      <c r="B8725" s="221">
        <v>11552.0</v>
      </c>
      <c r="C8725" s="221">
        <v>750.0</v>
      </c>
    </row>
    <row r="8726">
      <c r="A8726" s="221">
        <v>11985.0</v>
      </c>
      <c r="B8726" s="221">
        <v>11558.0</v>
      </c>
      <c r="C8726" s="221">
        <v>150.0</v>
      </c>
    </row>
    <row r="8727">
      <c r="A8727" s="221">
        <v>11987.0</v>
      </c>
      <c r="B8727" s="221">
        <v>34.0</v>
      </c>
      <c r="C8727" s="221">
        <v>577778.0</v>
      </c>
    </row>
    <row r="8728">
      <c r="A8728" s="221">
        <v>11987.0</v>
      </c>
      <c r="B8728" s="221">
        <v>35.0</v>
      </c>
      <c r="C8728" s="221">
        <v>115556.0</v>
      </c>
    </row>
    <row r="8729">
      <c r="A8729" s="221">
        <v>11987.0</v>
      </c>
      <c r="B8729" s="221">
        <v>36.0</v>
      </c>
      <c r="C8729" s="221">
        <v>33333.0</v>
      </c>
    </row>
    <row r="8730">
      <c r="A8730" s="221">
        <v>11987.0</v>
      </c>
      <c r="B8730" s="221">
        <v>37.0</v>
      </c>
      <c r="C8730" s="221">
        <v>8667.0</v>
      </c>
    </row>
    <row r="8731">
      <c r="A8731" s="221">
        <v>11987.0</v>
      </c>
      <c r="B8731" s="221">
        <v>38.0</v>
      </c>
      <c r="C8731" s="221">
        <v>1444.0</v>
      </c>
    </row>
    <row r="8732">
      <c r="A8732" s="221">
        <v>11987.0</v>
      </c>
      <c r="B8732" s="221">
        <v>39.0</v>
      </c>
      <c r="C8732" s="221">
        <v>778.0</v>
      </c>
    </row>
    <row r="8733">
      <c r="A8733" s="221">
        <v>11987.0</v>
      </c>
      <c r="B8733" s="221">
        <v>40.0</v>
      </c>
      <c r="C8733" s="221">
        <v>134.0</v>
      </c>
    </row>
    <row r="8734">
      <c r="A8734" s="221">
        <v>11987.0</v>
      </c>
      <c r="B8734" s="221">
        <v>3828.0</v>
      </c>
      <c r="C8734" s="221">
        <v>75.0</v>
      </c>
    </row>
    <row r="8735">
      <c r="A8735" s="221">
        <v>11987.0</v>
      </c>
      <c r="B8735" s="221">
        <v>11399.0</v>
      </c>
      <c r="C8735" s="221">
        <v>90.0</v>
      </c>
    </row>
    <row r="8736">
      <c r="A8736" s="221">
        <v>11987.0</v>
      </c>
      <c r="B8736" s="221">
        <v>11532.0</v>
      </c>
      <c r="C8736" s="221">
        <v>75.0</v>
      </c>
    </row>
    <row r="8737">
      <c r="A8737" s="221">
        <v>11987.0</v>
      </c>
      <c r="B8737" s="221">
        <v>11537.0</v>
      </c>
      <c r="C8737" s="221">
        <v>263.0</v>
      </c>
    </row>
    <row r="8738">
      <c r="A8738" s="221">
        <v>11987.0</v>
      </c>
      <c r="B8738" s="221">
        <v>11539.0</v>
      </c>
      <c r="C8738" s="221">
        <v>1800.0</v>
      </c>
    </row>
    <row r="8739">
      <c r="A8739" s="221">
        <v>11987.0</v>
      </c>
      <c r="B8739" s="221">
        <v>11543.0</v>
      </c>
      <c r="C8739" s="221">
        <v>2250.0</v>
      </c>
    </row>
    <row r="8740">
      <c r="A8740" s="221">
        <v>11987.0</v>
      </c>
      <c r="B8740" s="221">
        <v>11549.0</v>
      </c>
      <c r="C8740" s="221">
        <v>23.0</v>
      </c>
    </row>
    <row r="8741">
      <c r="A8741" s="221">
        <v>11987.0</v>
      </c>
      <c r="B8741" s="221">
        <v>11554.0</v>
      </c>
      <c r="C8741" s="221">
        <v>750.0</v>
      </c>
    </row>
    <row r="8742">
      <c r="A8742" s="221">
        <v>11987.0</v>
      </c>
      <c r="B8742" s="221">
        <v>11557.0</v>
      </c>
      <c r="C8742" s="221">
        <v>150.0</v>
      </c>
    </row>
    <row r="8743">
      <c r="A8743" s="221">
        <v>11989.0</v>
      </c>
      <c r="B8743" s="221">
        <v>34.0</v>
      </c>
      <c r="C8743" s="221">
        <v>566667.0</v>
      </c>
    </row>
    <row r="8744">
      <c r="A8744" s="221">
        <v>11989.0</v>
      </c>
      <c r="B8744" s="221">
        <v>35.0</v>
      </c>
      <c r="C8744" s="221">
        <v>134444.0</v>
      </c>
    </row>
    <row r="8745">
      <c r="A8745" s="221">
        <v>11989.0</v>
      </c>
      <c r="B8745" s="221">
        <v>36.0</v>
      </c>
      <c r="C8745" s="221">
        <v>32222.0</v>
      </c>
    </row>
    <row r="8746">
      <c r="A8746" s="221">
        <v>11989.0</v>
      </c>
      <c r="B8746" s="221">
        <v>37.0</v>
      </c>
      <c r="C8746" s="221">
        <v>8889.0</v>
      </c>
    </row>
    <row r="8747">
      <c r="A8747" s="221">
        <v>11989.0</v>
      </c>
      <c r="B8747" s="221">
        <v>38.0</v>
      </c>
      <c r="C8747" s="221">
        <v>1111.0</v>
      </c>
    </row>
    <row r="8748">
      <c r="A8748" s="221">
        <v>11989.0</v>
      </c>
      <c r="B8748" s="221">
        <v>39.0</v>
      </c>
      <c r="C8748" s="221">
        <v>800.0</v>
      </c>
    </row>
    <row r="8749">
      <c r="A8749" s="221">
        <v>11989.0</v>
      </c>
      <c r="B8749" s="221">
        <v>40.0</v>
      </c>
      <c r="C8749" s="221">
        <v>200.0</v>
      </c>
    </row>
    <row r="8750">
      <c r="A8750" s="221">
        <v>11989.0</v>
      </c>
      <c r="B8750" s="221">
        <v>3828.0</v>
      </c>
      <c r="C8750" s="221">
        <v>75.0</v>
      </c>
    </row>
    <row r="8751">
      <c r="A8751" s="221">
        <v>11989.0</v>
      </c>
      <c r="B8751" s="221">
        <v>11399.0</v>
      </c>
      <c r="C8751" s="221">
        <v>90.0</v>
      </c>
    </row>
    <row r="8752">
      <c r="A8752" s="221">
        <v>11989.0</v>
      </c>
      <c r="B8752" s="221">
        <v>11531.0</v>
      </c>
      <c r="C8752" s="221">
        <v>75.0</v>
      </c>
    </row>
    <row r="8753">
      <c r="A8753" s="221">
        <v>11989.0</v>
      </c>
      <c r="B8753" s="221">
        <v>11535.0</v>
      </c>
      <c r="C8753" s="221">
        <v>263.0</v>
      </c>
    </row>
    <row r="8754">
      <c r="A8754" s="221">
        <v>11989.0</v>
      </c>
      <c r="B8754" s="221">
        <v>11541.0</v>
      </c>
      <c r="C8754" s="221">
        <v>1800.0</v>
      </c>
    </row>
    <row r="8755">
      <c r="A8755" s="221">
        <v>11989.0</v>
      </c>
      <c r="B8755" s="221">
        <v>11545.0</v>
      </c>
      <c r="C8755" s="221">
        <v>2250.0</v>
      </c>
    </row>
    <row r="8756">
      <c r="A8756" s="221">
        <v>11989.0</v>
      </c>
      <c r="B8756" s="221">
        <v>11547.0</v>
      </c>
      <c r="C8756" s="221">
        <v>23.0</v>
      </c>
    </row>
    <row r="8757">
      <c r="A8757" s="221">
        <v>11989.0</v>
      </c>
      <c r="B8757" s="221">
        <v>11553.0</v>
      </c>
      <c r="C8757" s="221">
        <v>750.0</v>
      </c>
    </row>
    <row r="8758">
      <c r="A8758" s="221">
        <v>11989.0</v>
      </c>
      <c r="B8758" s="221">
        <v>11556.0</v>
      </c>
      <c r="C8758" s="221">
        <v>150.0</v>
      </c>
    </row>
    <row r="8759">
      <c r="A8759" s="221">
        <v>11993.0</v>
      </c>
      <c r="B8759" s="221">
        <v>34.0</v>
      </c>
      <c r="C8759" s="221">
        <v>544444.0</v>
      </c>
    </row>
    <row r="8760">
      <c r="A8760" s="221">
        <v>11993.0</v>
      </c>
      <c r="B8760" s="221">
        <v>35.0</v>
      </c>
      <c r="C8760" s="221">
        <v>122222.0</v>
      </c>
    </row>
    <row r="8761">
      <c r="A8761" s="221">
        <v>11993.0</v>
      </c>
      <c r="B8761" s="221">
        <v>36.0</v>
      </c>
      <c r="C8761" s="221">
        <v>36667.0</v>
      </c>
    </row>
    <row r="8762">
      <c r="A8762" s="221">
        <v>11993.0</v>
      </c>
      <c r="B8762" s="221">
        <v>37.0</v>
      </c>
      <c r="C8762" s="221">
        <v>10444.0</v>
      </c>
    </row>
    <row r="8763">
      <c r="A8763" s="221">
        <v>11993.0</v>
      </c>
      <c r="B8763" s="221">
        <v>38.0</v>
      </c>
      <c r="C8763" s="221">
        <v>3333.0</v>
      </c>
    </row>
    <row r="8764">
      <c r="A8764" s="221">
        <v>11993.0</v>
      </c>
      <c r="B8764" s="221">
        <v>39.0</v>
      </c>
      <c r="C8764" s="221">
        <v>1400.0</v>
      </c>
    </row>
    <row r="8765">
      <c r="A8765" s="221">
        <v>11993.0</v>
      </c>
      <c r="B8765" s="221">
        <v>40.0</v>
      </c>
      <c r="C8765" s="221">
        <v>556.0</v>
      </c>
    </row>
    <row r="8766">
      <c r="A8766" s="221">
        <v>11993.0</v>
      </c>
      <c r="B8766" s="221">
        <v>3828.0</v>
      </c>
      <c r="C8766" s="221">
        <v>150.0</v>
      </c>
    </row>
    <row r="8767">
      <c r="A8767" s="221">
        <v>11993.0</v>
      </c>
      <c r="B8767" s="221">
        <v>11399.0</v>
      </c>
      <c r="C8767" s="221">
        <v>150.0</v>
      </c>
    </row>
    <row r="8768">
      <c r="A8768" s="221">
        <v>11993.0</v>
      </c>
      <c r="B8768" s="221">
        <v>11533.0</v>
      </c>
      <c r="C8768" s="221">
        <v>75.0</v>
      </c>
    </row>
    <row r="8769">
      <c r="A8769" s="221">
        <v>11993.0</v>
      </c>
      <c r="B8769" s="221">
        <v>11534.0</v>
      </c>
      <c r="C8769" s="221">
        <v>398.0</v>
      </c>
    </row>
    <row r="8770">
      <c r="A8770" s="221">
        <v>11993.0</v>
      </c>
      <c r="B8770" s="221">
        <v>11540.0</v>
      </c>
      <c r="C8770" s="221">
        <v>1350.0</v>
      </c>
    </row>
    <row r="8771">
      <c r="A8771" s="221">
        <v>11993.0</v>
      </c>
      <c r="B8771" s="221">
        <v>11544.0</v>
      </c>
      <c r="C8771" s="221">
        <v>5625.0</v>
      </c>
    </row>
    <row r="8772">
      <c r="A8772" s="221">
        <v>11993.0</v>
      </c>
      <c r="B8772" s="221">
        <v>11550.0</v>
      </c>
      <c r="C8772" s="221">
        <v>38.0</v>
      </c>
    </row>
    <row r="8773">
      <c r="A8773" s="221">
        <v>11993.0</v>
      </c>
      <c r="B8773" s="221">
        <v>11552.0</v>
      </c>
      <c r="C8773" s="221">
        <v>450.0</v>
      </c>
    </row>
    <row r="8774">
      <c r="A8774" s="221">
        <v>11993.0</v>
      </c>
      <c r="B8774" s="221">
        <v>11558.0</v>
      </c>
      <c r="C8774" s="221">
        <v>450.0</v>
      </c>
    </row>
    <row r="8775">
      <c r="A8775" s="221">
        <v>11995.0</v>
      </c>
      <c r="B8775" s="221">
        <v>34.0</v>
      </c>
      <c r="C8775" s="221">
        <v>611111.0</v>
      </c>
    </row>
    <row r="8776">
      <c r="A8776" s="221">
        <v>11995.0</v>
      </c>
      <c r="B8776" s="221">
        <v>35.0</v>
      </c>
      <c r="C8776" s="221">
        <v>155556.0</v>
      </c>
    </row>
    <row r="8777">
      <c r="A8777" s="221">
        <v>11995.0</v>
      </c>
      <c r="B8777" s="221">
        <v>36.0</v>
      </c>
      <c r="C8777" s="221">
        <v>40000.0</v>
      </c>
    </row>
    <row r="8778">
      <c r="A8778" s="221">
        <v>11995.0</v>
      </c>
      <c r="B8778" s="221">
        <v>37.0</v>
      </c>
      <c r="C8778" s="221">
        <v>9889.0</v>
      </c>
    </row>
    <row r="8779">
      <c r="A8779" s="221">
        <v>11995.0</v>
      </c>
      <c r="B8779" s="221">
        <v>38.0</v>
      </c>
      <c r="C8779" s="221">
        <v>2667.0</v>
      </c>
    </row>
    <row r="8780">
      <c r="A8780" s="221">
        <v>11995.0</v>
      </c>
      <c r="B8780" s="221">
        <v>39.0</v>
      </c>
      <c r="C8780" s="221">
        <v>1266.0</v>
      </c>
    </row>
    <row r="8781">
      <c r="A8781" s="221">
        <v>11995.0</v>
      </c>
      <c r="B8781" s="221">
        <v>40.0</v>
      </c>
      <c r="C8781" s="221">
        <v>388.0</v>
      </c>
    </row>
    <row r="8782">
      <c r="A8782" s="221">
        <v>11995.0</v>
      </c>
      <c r="B8782" s="221">
        <v>3828.0</v>
      </c>
      <c r="C8782" s="221">
        <v>188.0</v>
      </c>
    </row>
    <row r="8783">
      <c r="A8783" s="221">
        <v>11995.0</v>
      </c>
      <c r="B8783" s="221">
        <v>11399.0</v>
      </c>
      <c r="C8783" s="221">
        <v>150.0</v>
      </c>
    </row>
    <row r="8784">
      <c r="A8784" s="221">
        <v>11995.0</v>
      </c>
      <c r="B8784" s="221">
        <v>11533.0</v>
      </c>
      <c r="C8784" s="221">
        <v>105.0</v>
      </c>
    </row>
    <row r="8785">
      <c r="A8785" s="221">
        <v>11995.0</v>
      </c>
      <c r="B8785" s="221">
        <v>11534.0</v>
      </c>
      <c r="C8785" s="221">
        <v>180.0</v>
      </c>
    </row>
    <row r="8786">
      <c r="A8786" s="221">
        <v>11995.0</v>
      </c>
      <c r="B8786" s="221">
        <v>11540.0</v>
      </c>
      <c r="C8786" s="221">
        <v>2970.0</v>
      </c>
    </row>
    <row r="8787">
      <c r="A8787" s="221">
        <v>11995.0</v>
      </c>
      <c r="B8787" s="221">
        <v>11544.0</v>
      </c>
      <c r="C8787" s="221">
        <v>6750.0</v>
      </c>
    </row>
    <row r="8788">
      <c r="A8788" s="221">
        <v>11995.0</v>
      </c>
      <c r="B8788" s="221">
        <v>11550.0</v>
      </c>
      <c r="C8788" s="221">
        <v>53.0</v>
      </c>
    </row>
    <row r="8789">
      <c r="A8789" s="221">
        <v>11995.0</v>
      </c>
      <c r="B8789" s="221">
        <v>11552.0</v>
      </c>
      <c r="C8789" s="221">
        <v>660.0</v>
      </c>
    </row>
    <row r="8790">
      <c r="A8790" s="221">
        <v>11995.0</v>
      </c>
      <c r="B8790" s="221">
        <v>11558.0</v>
      </c>
      <c r="C8790" s="221">
        <v>413.0</v>
      </c>
    </row>
    <row r="8791">
      <c r="A8791" s="221">
        <v>11999.0</v>
      </c>
      <c r="B8791" s="221">
        <v>34.0</v>
      </c>
      <c r="C8791" s="221">
        <v>511111.0</v>
      </c>
    </row>
    <row r="8792">
      <c r="A8792" s="221">
        <v>11999.0</v>
      </c>
      <c r="B8792" s="221">
        <v>35.0</v>
      </c>
      <c r="C8792" s="221">
        <v>188889.0</v>
      </c>
    </row>
    <row r="8793">
      <c r="A8793" s="221">
        <v>11999.0</v>
      </c>
      <c r="B8793" s="221">
        <v>36.0</v>
      </c>
      <c r="C8793" s="221">
        <v>40000.0</v>
      </c>
    </row>
    <row r="8794">
      <c r="A8794" s="221">
        <v>11999.0</v>
      </c>
      <c r="B8794" s="221">
        <v>37.0</v>
      </c>
      <c r="C8794" s="221">
        <v>10333.0</v>
      </c>
    </row>
    <row r="8795">
      <c r="A8795" s="221">
        <v>11999.0</v>
      </c>
      <c r="B8795" s="221">
        <v>38.0</v>
      </c>
      <c r="C8795" s="221">
        <v>2778.0</v>
      </c>
    </row>
    <row r="8796">
      <c r="A8796" s="221">
        <v>11999.0</v>
      </c>
      <c r="B8796" s="221">
        <v>39.0</v>
      </c>
      <c r="C8796" s="221">
        <v>1244.0</v>
      </c>
    </row>
    <row r="8797">
      <c r="A8797" s="221">
        <v>11999.0</v>
      </c>
      <c r="B8797" s="221">
        <v>40.0</v>
      </c>
      <c r="C8797" s="221">
        <v>244.0</v>
      </c>
    </row>
    <row r="8798">
      <c r="A8798" s="221">
        <v>11999.0</v>
      </c>
      <c r="B8798" s="221">
        <v>3828.0</v>
      </c>
      <c r="C8798" s="221">
        <v>150.0</v>
      </c>
    </row>
    <row r="8799">
      <c r="A8799" s="221">
        <v>11999.0</v>
      </c>
      <c r="B8799" s="221">
        <v>11399.0</v>
      </c>
      <c r="C8799" s="221">
        <v>150.0</v>
      </c>
    </row>
    <row r="8800">
      <c r="A8800" s="221">
        <v>11999.0</v>
      </c>
      <c r="B8800" s="221">
        <v>11530.0</v>
      </c>
      <c r="C8800" s="221">
        <v>75.0</v>
      </c>
    </row>
    <row r="8801">
      <c r="A8801" s="221">
        <v>11999.0</v>
      </c>
      <c r="B8801" s="221">
        <v>11536.0</v>
      </c>
      <c r="C8801" s="221">
        <v>398.0</v>
      </c>
    </row>
    <row r="8802">
      <c r="A8802" s="221">
        <v>11999.0</v>
      </c>
      <c r="B8802" s="221">
        <v>11538.0</v>
      </c>
      <c r="C8802" s="221">
        <v>1350.0</v>
      </c>
    </row>
    <row r="8803">
      <c r="A8803" s="221">
        <v>11999.0</v>
      </c>
      <c r="B8803" s="221">
        <v>11542.0</v>
      </c>
      <c r="C8803" s="221">
        <v>5625.0</v>
      </c>
    </row>
    <row r="8804">
      <c r="A8804" s="221">
        <v>11999.0</v>
      </c>
      <c r="B8804" s="221">
        <v>11548.0</v>
      </c>
      <c r="C8804" s="221">
        <v>38.0</v>
      </c>
    </row>
    <row r="8805">
      <c r="A8805" s="221">
        <v>11999.0</v>
      </c>
      <c r="B8805" s="221">
        <v>11551.0</v>
      </c>
      <c r="C8805" s="221">
        <v>450.0</v>
      </c>
    </row>
    <row r="8806">
      <c r="A8806" s="221">
        <v>11999.0</v>
      </c>
      <c r="B8806" s="221">
        <v>11555.0</v>
      </c>
      <c r="C8806" s="221">
        <v>450.0</v>
      </c>
    </row>
    <row r="8807">
      <c r="A8807" s="221">
        <v>12003.0</v>
      </c>
      <c r="B8807" s="221">
        <v>34.0</v>
      </c>
      <c r="C8807" s="221">
        <v>566667.0</v>
      </c>
    </row>
    <row r="8808">
      <c r="A8808" s="221">
        <v>12003.0</v>
      </c>
      <c r="B8808" s="221">
        <v>35.0</v>
      </c>
      <c r="C8808" s="221">
        <v>133333.0</v>
      </c>
    </row>
    <row r="8809">
      <c r="A8809" s="221">
        <v>12003.0</v>
      </c>
      <c r="B8809" s="221">
        <v>36.0</v>
      </c>
      <c r="C8809" s="221">
        <v>37778.0</v>
      </c>
    </row>
    <row r="8810">
      <c r="A8810" s="221">
        <v>12003.0</v>
      </c>
      <c r="B8810" s="221">
        <v>37.0</v>
      </c>
      <c r="C8810" s="221">
        <v>10667.0</v>
      </c>
    </row>
    <row r="8811">
      <c r="A8811" s="221">
        <v>12003.0</v>
      </c>
      <c r="B8811" s="221">
        <v>38.0</v>
      </c>
      <c r="C8811" s="221">
        <v>2889.0</v>
      </c>
    </row>
    <row r="8812">
      <c r="A8812" s="221">
        <v>12003.0</v>
      </c>
      <c r="B8812" s="221">
        <v>39.0</v>
      </c>
      <c r="C8812" s="221">
        <v>1312.0</v>
      </c>
    </row>
    <row r="8813">
      <c r="A8813" s="221">
        <v>12003.0</v>
      </c>
      <c r="B8813" s="221">
        <v>40.0</v>
      </c>
      <c r="C8813" s="221">
        <v>412.0</v>
      </c>
    </row>
    <row r="8814">
      <c r="A8814" s="221">
        <v>12003.0</v>
      </c>
      <c r="B8814" s="221">
        <v>3828.0</v>
      </c>
      <c r="C8814" s="221">
        <v>150.0</v>
      </c>
    </row>
    <row r="8815">
      <c r="A8815" s="221">
        <v>12003.0</v>
      </c>
      <c r="B8815" s="221">
        <v>11399.0</v>
      </c>
      <c r="C8815" s="221">
        <v>150.0</v>
      </c>
    </row>
    <row r="8816">
      <c r="A8816" s="221">
        <v>12003.0</v>
      </c>
      <c r="B8816" s="221">
        <v>11532.0</v>
      </c>
      <c r="C8816" s="221">
        <v>75.0</v>
      </c>
    </row>
    <row r="8817">
      <c r="A8817" s="221">
        <v>12003.0</v>
      </c>
      <c r="B8817" s="221">
        <v>11537.0</v>
      </c>
      <c r="C8817" s="221">
        <v>398.0</v>
      </c>
    </row>
    <row r="8818">
      <c r="A8818" s="221">
        <v>12003.0</v>
      </c>
      <c r="B8818" s="221">
        <v>11539.0</v>
      </c>
      <c r="C8818" s="221">
        <v>1350.0</v>
      </c>
    </row>
    <row r="8819">
      <c r="A8819" s="221">
        <v>12003.0</v>
      </c>
      <c r="B8819" s="221">
        <v>11543.0</v>
      </c>
      <c r="C8819" s="221">
        <v>5625.0</v>
      </c>
    </row>
    <row r="8820">
      <c r="A8820" s="221">
        <v>12003.0</v>
      </c>
      <c r="B8820" s="221">
        <v>11549.0</v>
      </c>
      <c r="C8820" s="221">
        <v>38.0</v>
      </c>
    </row>
    <row r="8821">
      <c r="A8821" s="221">
        <v>12003.0</v>
      </c>
      <c r="B8821" s="221">
        <v>11554.0</v>
      </c>
      <c r="C8821" s="221">
        <v>450.0</v>
      </c>
    </row>
    <row r="8822">
      <c r="A8822" s="221">
        <v>12003.0</v>
      </c>
      <c r="B8822" s="221">
        <v>11557.0</v>
      </c>
      <c r="C8822" s="221">
        <v>450.0</v>
      </c>
    </row>
    <row r="8823">
      <c r="A8823" s="221">
        <v>12005.0</v>
      </c>
      <c r="B8823" s="221">
        <v>34.0</v>
      </c>
      <c r="C8823" s="221">
        <v>622222.0</v>
      </c>
    </row>
    <row r="8824">
      <c r="A8824" s="221">
        <v>12005.0</v>
      </c>
      <c r="B8824" s="221">
        <v>35.0</v>
      </c>
      <c r="C8824" s="221">
        <v>133333.0</v>
      </c>
    </row>
    <row r="8825">
      <c r="A8825" s="221">
        <v>12005.0</v>
      </c>
      <c r="B8825" s="221">
        <v>36.0</v>
      </c>
      <c r="C8825" s="221">
        <v>41111.0</v>
      </c>
    </row>
    <row r="8826">
      <c r="A8826" s="221">
        <v>12005.0</v>
      </c>
      <c r="B8826" s="221">
        <v>37.0</v>
      </c>
      <c r="C8826" s="221">
        <v>10111.0</v>
      </c>
    </row>
    <row r="8827">
      <c r="A8827" s="221">
        <v>12005.0</v>
      </c>
      <c r="B8827" s="221">
        <v>38.0</v>
      </c>
      <c r="C8827" s="221">
        <v>2889.0</v>
      </c>
    </row>
    <row r="8828">
      <c r="A8828" s="221">
        <v>12005.0</v>
      </c>
      <c r="B8828" s="221">
        <v>39.0</v>
      </c>
      <c r="C8828" s="221">
        <v>1312.0</v>
      </c>
    </row>
    <row r="8829">
      <c r="A8829" s="221">
        <v>12005.0</v>
      </c>
      <c r="B8829" s="221">
        <v>40.0</v>
      </c>
      <c r="C8829" s="221">
        <v>356.0</v>
      </c>
    </row>
    <row r="8830">
      <c r="A8830" s="221">
        <v>12005.0</v>
      </c>
      <c r="B8830" s="221">
        <v>3828.0</v>
      </c>
      <c r="C8830" s="221">
        <v>150.0</v>
      </c>
    </row>
    <row r="8831">
      <c r="A8831" s="221">
        <v>12005.0</v>
      </c>
      <c r="B8831" s="221">
        <v>11399.0</v>
      </c>
      <c r="C8831" s="221">
        <v>150.0</v>
      </c>
    </row>
    <row r="8832">
      <c r="A8832" s="221">
        <v>12005.0</v>
      </c>
      <c r="B8832" s="221">
        <v>11531.0</v>
      </c>
      <c r="C8832" s="221">
        <v>75.0</v>
      </c>
    </row>
    <row r="8833">
      <c r="A8833" s="221">
        <v>12005.0</v>
      </c>
      <c r="B8833" s="221">
        <v>11535.0</v>
      </c>
      <c r="C8833" s="221">
        <v>398.0</v>
      </c>
    </row>
    <row r="8834">
      <c r="A8834" s="221">
        <v>12005.0</v>
      </c>
      <c r="B8834" s="221">
        <v>11541.0</v>
      </c>
      <c r="C8834" s="221">
        <v>1350.0</v>
      </c>
    </row>
    <row r="8835">
      <c r="A8835" s="221">
        <v>12005.0</v>
      </c>
      <c r="B8835" s="221">
        <v>11545.0</v>
      </c>
      <c r="C8835" s="221">
        <v>5625.0</v>
      </c>
    </row>
    <row r="8836">
      <c r="A8836" s="221">
        <v>12005.0</v>
      </c>
      <c r="B8836" s="221">
        <v>11547.0</v>
      </c>
      <c r="C8836" s="221">
        <v>38.0</v>
      </c>
    </row>
    <row r="8837">
      <c r="A8837" s="221">
        <v>12005.0</v>
      </c>
      <c r="B8837" s="221">
        <v>11553.0</v>
      </c>
      <c r="C8837" s="221">
        <v>450.0</v>
      </c>
    </row>
    <row r="8838">
      <c r="A8838" s="221">
        <v>12005.0</v>
      </c>
      <c r="B8838" s="221">
        <v>11556.0</v>
      </c>
      <c r="C8838" s="221">
        <v>450.0</v>
      </c>
    </row>
    <row r="8839">
      <c r="A8839" s="221">
        <v>12011.0</v>
      </c>
      <c r="B8839" s="221">
        <v>34.0</v>
      </c>
      <c r="C8839" s="221">
        <v>611111.0</v>
      </c>
    </row>
    <row r="8840">
      <c r="A8840" s="221">
        <v>12011.0</v>
      </c>
      <c r="B8840" s="221">
        <v>35.0</v>
      </c>
      <c r="C8840" s="221">
        <v>155556.0</v>
      </c>
    </row>
    <row r="8841">
      <c r="A8841" s="221">
        <v>12011.0</v>
      </c>
      <c r="B8841" s="221">
        <v>36.0</v>
      </c>
      <c r="C8841" s="221">
        <v>40000.0</v>
      </c>
    </row>
    <row r="8842">
      <c r="A8842" s="221">
        <v>12011.0</v>
      </c>
      <c r="B8842" s="221">
        <v>37.0</v>
      </c>
      <c r="C8842" s="221">
        <v>9889.0</v>
      </c>
    </row>
    <row r="8843">
      <c r="A8843" s="221">
        <v>12011.0</v>
      </c>
      <c r="B8843" s="221">
        <v>38.0</v>
      </c>
      <c r="C8843" s="221">
        <v>2667.0</v>
      </c>
    </row>
    <row r="8844">
      <c r="A8844" s="221">
        <v>12011.0</v>
      </c>
      <c r="B8844" s="221">
        <v>39.0</v>
      </c>
      <c r="C8844" s="221">
        <v>1266.0</v>
      </c>
    </row>
    <row r="8845">
      <c r="A8845" s="221">
        <v>12011.0</v>
      </c>
      <c r="B8845" s="221">
        <v>40.0</v>
      </c>
      <c r="C8845" s="221">
        <v>388.0</v>
      </c>
    </row>
    <row r="8846">
      <c r="A8846" s="221">
        <v>12011.0</v>
      </c>
      <c r="B8846" s="221">
        <v>3828.0</v>
      </c>
      <c r="C8846" s="221">
        <v>188.0</v>
      </c>
    </row>
    <row r="8847">
      <c r="A8847" s="221">
        <v>12011.0</v>
      </c>
      <c r="B8847" s="221">
        <v>11399.0</v>
      </c>
      <c r="C8847" s="221">
        <v>150.0</v>
      </c>
    </row>
    <row r="8848">
      <c r="A8848" s="221">
        <v>12011.0</v>
      </c>
      <c r="B8848" s="221">
        <v>11533.0</v>
      </c>
      <c r="C8848" s="221">
        <v>75.0</v>
      </c>
    </row>
    <row r="8849">
      <c r="A8849" s="221">
        <v>12011.0</v>
      </c>
      <c r="B8849" s="221">
        <v>11534.0</v>
      </c>
      <c r="C8849" s="221">
        <v>165.0</v>
      </c>
    </row>
    <row r="8850">
      <c r="A8850" s="221">
        <v>12011.0</v>
      </c>
      <c r="B8850" s="221">
        <v>11540.0</v>
      </c>
      <c r="C8850" s="221">
        <v>1350.0</v>
      </c>
    </row>
    <row r="8851">
      <c r="A8851" s="221">
        <v>12011.0</v>
      </c>
      <c r="B8851" s="221">
        <v>11544.0</v>
      </c>
      <c r="C8851" s="221">
        <v>5625.0</v>
      </c>
    </row>
    <row r="8852">
      <c r="A8852" s="221">
        <v>12011.0</v>
      </c>
      <c r="B8852" s="221">
        <v>11550.0</v>
      </c>
      <c r="C8852" s="221">
        <v>45.0</v>
      </c>
    </row>
    <row r="8853">
      <c r="A8853" s="221">
        <v>12011.0</v>
      </c>
      <c r="B8853" s="221">
        <v>11552.0</v>
      </c>
      <c r="C8853" s="221">
        <v>600.0</v>
      </c>
    </row>
    <row r="8854">
      <c r="A8854" s="221">
        <v>12011.0</v>
      </c>
      <c r="B8854" s="221">
        <v>11558.0</v>
      </c>
      <c r="C8854" s="221">
        <v>450.0</v>
      </c>
    </row>
    <row r="8855">
      <c r="A8855" s="221">
        <v>12013.0</v>
      </c>
      <c r="B8855" s="221">
        <v>34.0</v>
      </c>
      <c r="C8855" s="221">
        <v>611111.0</v>
      </c>
    </row>
    <row r="8856">
      <c r="A8856" s="221">
        <v>12013.0</v>
      </c>
      <c r="B8856" s="221">
        <v>35.0</v>
      </c>
      <c r="C8856" s="221">
        <v>166667.0</v>
      </c>
    </row>
    <row r="8857">
      <c r="A8857" s="221">
        <v>12013.0</v>
      </c>
      <c r="B8857" s="221">
        <v>36.0</v>
      </c>
      <c r="C8857" s="221">
        <v>38889.0</v>
      </c>
    </row>
    <row r="8858">
      <c r="A8858" s="221">
        <v>12013.0</v>
      </c>
      <c r="B8858" s="221">
        <v>37.0</v>
      </c>
      <c r="C8858" s="221">
        <v>10222.0</v>
      </c>
    </row>
    <row r="8859">
      <c r="A8859" s="221">
        <v>12013.0</v>
      </c>
      <c r="B8859" s="221">
        <v>38.0</v>
      </c>
      <c r="C8859" s="221">
        <v>2556.0</v>
      </c>
    </row>
    <row r="8860">
      <c r="A8860" s="221">
        <v>12013.0</v>
      </c>
      <c r="B8860" s="221">
        <v>39.0</v>
      </c>
      <c r="C8860" s="221">
        <v>1044.0</v>
      </c>
    </row>
    <row r="8861">
      <c r="A8861" s="221">
        <v>12013.0</v>
      </c>
      <c r="B8861" s="221">
        <v>40.0</v>
      </c>
      <c r="C8861" s="221">
        <v>422.0</v>
      </c>
    </row>
    <row r="8862">
      <c r="A8862" s="221">
        <v>12013.0</v>
      </c>
      <c r="B8862" s="221">
        <v>3828.0</v>
      </c>
      <c r="C8862" s="221">
        <v>188.0</v>
      </c>
    </row>
    <row r="8863">
      <c r="A8863" s="221">
        <v>12013.0</v>
      </c>
      <c r="B8863" s="221">
        <v>11399.0</v>
      </c>
      <c r="C8863" s="221">
        <v>150.0</v>
      </c>
    </row>
    <row r="8864">
      <c r="A8864" s="221">
        <v>12013.0</v>
      </c>
      <c r="B8864" s="221">
        <v>11530.0</v>
      </c>
      <c r="C8864" s="221">
        <v>105.0</v>
      </c>
    </row>
    <row r="8865">
      <c r="A8865" s="221">
        <v>12013.0</v>
      </c>
      <c r="B8865" s="221">
        <v>11536.0</v>
      </c>
      <c r="C8865" s="221">
        <v>180.0</v>
      </c>
    </row>
    <row r="8866">
      <c r="A8866" s="221">
        <v>12013.0</v>
      </c>
      <c r="B8866" s="221">
        <v>11538.0</v>
      </c>
      <c r="C8866" s="221">
        <v>2970.0</v>
      </c>
    </row>
    <row r="8867">
      <c r="A8867" s="221">
        <v>12013.0</v>
      </c>
      <c r="B8867" s="221">
        <v>11542.0</v>
      </c>
      <c r="C8867" s="221">
        <v>6750.0</v>
      </c>
    </row>
    <row r="8868">
      <c r="A8868" s="221">
        <v>12013.0</v>
      </c>
      <c r="B8868" s="221">
        <v>11548.0</v>
      </c>
      <c r="C8868" s="221">
        <v>53.0</v>
      </c>
    </row>
    <row r="8869">
      <c r="A8869" s="221">
        <v>12013.0</v>
      </c>
      <c r="B8869" s="221">
        <v>11551.0</v>
      </c>
      <c r="C8869" s="221">
        <v>660.0</v>
      </c>
    </row>
    <row r="8870">
      <c r="A8870" s="221">
        <v>12013.0</v>
      </c>
      <c r="B8870" s="221">
        <v>11555.0</v>
      </c>
      <c r="C8870" s="221">
        <v>413.0</v>
      </c>
    </row>
    <row r="8871">
      <c r="A8871" s="221">
        <v>12015.0</v>
      </c>
      <c r="B8871" s="221">
        <v>34.0</v>
      </c>
      <c r="C8871" s="221">
        <v>611111.0</v>
      </c>
    </row>
    <row r="8872">
      <c r="A8872" s="221">
        <v>12015.0</v>
      </c>
      <c r="B8872" s="221">
        <v>35.0</v>
      </c>
      <c r="C8872" s="221">
        <v>166667.0</v>
      </c>
    </row>
    <row r="8873">
      <c r="A8873" s="221">
        <v>12015.0</v>
      </c>
      <c r="B8873" s="221">
        <v>36.0</v>
      </c>
      <c r="C8873" s="221">
        <v>38889.0</v>
      </c>
    </row>
    <row r="8874">
      <c r="A8874" s="221">
        <v>12015.0</v>
      </c>
      <c r="B8874" s="221">
        <v>37.0</v>
      </c>
      <c r="C8874" s="221">
        <v>10222.0</v>
      </c>
    </row>
    <row r="8875">
      <c r="A8875" s="221">
        <v>12015.0</v>
      </c>
      <c r="B8875" s="221">
        <v>38.0</v>
      </c>
      <c r="C8875" s="221">
        <v>2556.0</v>
      </c>
    </row>
    <row r="8876">
      <c r="A8876" s="221">
        <v>12015.0</v>
      </c>
      <c r="B8876" s="221">
        <v>39.0</v>
      </c>
      <c r="C8876" s="221">
        <v>1044.0</v>
      </c>
    </row>
    <row r="8877">
      <c r="A8877" s="221">
        <v>12015.0</v>
      </c>
      <c r="B8877" s="221">
        <v>40.0</v>
      </c>
      <c r="C8877" s="221">
        <v>422.0</v>
      </c>
    </row>
    <row r="8878">
      <c r="A8878" s="221">
        <v>12015.0</v>
      </c>
      <c r="B8878" s="221">
        <v>3828.0</v>
      </c>
      <c r="C8878" s="221">
        <v>188.0</v>
      </c>
    </row>
    <row r="8879">
      <c r="A8879" s="221">
        <v>12015.0</v>
      </c>
      <c r="B8879" s="221">
        <v>11399.0</v>
      </c>
      <c r="C8879" s="221">
        <v>150.0</v>
      </c>
    </row>
    <row r="8880">
      <c r="A8880" s="221">
        <v>12015.0</v>
      </c>
      <c r="B8880" s="221">
        <v>11530.0</v>
      </c>
      <c r="C8880" s="221">
        <v>75.0</v>
      </c>
    </row>
    <row r="8881">
      <c r="A8881" s="221">
        <v>12015.0</v>
      </c>
      <c r="B8881" s="221">
        <v>11536.0</v>
      </c>
      <c r="C8881" s="221">
        <v>165.0</v>
      </c>
    </row>
    <row r="8882">
      <c r="A8882" s="221">
        <v>12015.0</v>
      </c>
      <c r="B8882" s="221">
        <v>11538.0</v>
      </c>
      <c r="C8882" s="221">
        <v>1350.0</v>
      </c>
    </row>
    <row r="8883">
      <c r="A8883" s="221">
        <v>12015.0</v>
      </c>
      <c r="B8883" s="221">
        <v>11542.0</v>
      </c>
      <c r="C8883" s="221">
        <v>5625.0</v>
      </c>
    </row>
    <row r="8884">
      <c r="A8884" s="221">
        <v>12015.0</v>
      </c>
      <c r="B8884" s="221">
        <v>11548.0</v>
      </c>
      <c r="C8884" s="221">
        <v>45.0</v>
      </c>
    </row>
    <row r="8885">
      <c r="A8885" s="221">
        <v>12015.0</v>
      </c>
      <c r="B8885" s="221">
        <v>11551.0</v>
      </c>
      <c r="C8885" s="221">
        <v>600.0</v>
      </c>
    </row>
    <row r="8886">
      <c r="A8886" s="221">
        <v>12015.0</v>
      </c>
      <c r="B8886" s="221">
        <v>11555.0</v>
      </c>
      <c r="C8886" s="221">
        <v>450.0</v>
      </c>
    </row>
    <row r="8887">
      <c r="A8887" s="221">
        <v>12017.0</v>
      </c>
      <c r="B8887" s="221">
        <v>34.0</v>
      </c>
      <c r="C8887" s="221">
        <v>633333.0</v>
      </c>
    </row>
    <row r="8888">
      <c r="A8888" s="221">
        <v>12017.0</v>
      </c>
      <c r="B8888" s="221">
        <v>35.0</v>
      </c>
      <c r="C8888" s="221">
        <v>144444.0</v>
      </c>
    </row>
    <row r="8889">
      <c r="A8889" s="221">
        <v>12017.0</v>
      </c>
      <c r="B8889" s="221">
        <v>36.0</v>
      </c>
      <c r="C8889" s="221">
        <v>42222.0</v>
      </c>
    </row>
    <row r="8890">
      <c r="A8890" s="221">
        <v>12017.0</v>
      </c>
      <c r="B8890" s="221">
        <v>37.0</v>
      </c>
      <c r="C8890" s="221">
        <v>10000.0</v>
      </c>
    </row>
    <row r="8891">
      <c r="A8891" s="221">
        <v>12017.0</v>
      </c>
      <c r="B8891" s="221">
        <v>38.0</v>
      </c>
      <c r="C8891" s="221">
        <v>2556.0</v>
      </c>
    </row>
    <row r="8892">
      <c r="A8892" s="221">
        <v>12017.0</v>
      </c>
      <c r="B8892" s="221">
        <v>39.0</v>
      </c>
      <c r="C8892" s="221">
        <v>1222.0</v>
      </c>
    </row>
    <row r="8893">
      <c r="A8893" s="221">
        <v>12017.0</v>
      </c>
      <c r="B8893" s="221">
        <v>40.0</v>
      </c>
      <c r="C8893" s="221">
        <v>322.0</v>
      </c>
    </row>
    <row r="8894">
      <c r="A8894" s="221">
        <v>12017.0</v>
      </c>
      <c r="B8894" s="221">
        <v>3828.0</v>
      </c>
      <c r="C8894" s="221">
        <v>188.0</v>
      </c>
    </row>
    <row r="8895">
      <c r="A8895" s="221">
        <v>12017.0</v>
      </c>
      <c r="B8895" s="221">
        <v>11399.0</v>
      </c>
      <c r="C8895" s="221">
        <v>150.0</v>
      </c>
    </row>
    <row r="8896">
      <c r="A8896" s="221">
        <v>12017.0</v>
      </c>
      <c r="B8896" s="221">
        <v>11532.0</v>
      </c>
      <c r="C8896" s="221">
        <v>105.0</v>
      </c>
    </row>
    <row r="8897">
      <c r="A8897" s="221">
        <v>12017.0</v>
      </c>
      <c r="B8897" s="221">
        <v>11537.0</v>
      </c>
      <c r="C8897" s="221">
        <v>180.0</v>
      </c>
    </row>
    <row r="8898">
      <c r="A8898" s="221">
        <v>12017.0</v>
      </c>
      <c r="B8898" s="221">
        <v>11539.0</v>
      </c>
      <c r="C8898" s="221">
        <v>2970.0</v>
      </c>
    </row>
    <row r="8899">
      <c r="A8899" s="221">
        <v>12017.0</v>
      </c>
      <c r="B8899" s="221">
        <v>11543.0</v>
      </c>
      <c r="C8899" s="221">
        <v>6750.0</v>
      </c>
    </row>
    <row r="8900">
      <c r="A8900" s="221">
        <v>12017.0</v>
      </c>
      <c r="B8900" s="221">
        <v>11549.0</v>
      </c>
      <c r="C8900" s="221">
        <v>53.0</v>
      </c>
    </row>
    <row r="8901">
      <c r="A8901" s="221">
        <v>12017.0</v>
      </c>
      <c r="B8901" s="221">
        <v>11554.0</v>
      </c>
      <c r="C8901" s="221">
        <v>660.0</v>
      </c>
    </row>
    <row r="8902">
      <c r="A8902" s="221">
        <v>12017.0</v>
      </c>
      <c r="B8902" s="221">
        <v>11557.0</v>
      </c>
      <c r="C8902" s="221">
        <v>413.0</v>
      </c>
    </row>
    <row r="8903">
      <c r="A8903" s="221">
        <v>12019.0</v>
      </c>
      <c r="B8903" s="221">
        <v>34.0</v>
      </c>
      <c r="C8903" s="221">
        <v>633333.0</v>
      </c>
    </row>
    <row r="8904">
      <c r="A8904" s="221">
        <v>12019.0</v>
      </c>
      <c r="B8904" s="221">
        <v>35.0</v>
      </c>
      <c r="C8904" s="221">
        <v>144444.0</v>
      </c>
    </row>
    <row r="8905">
      <c r="A8905" s="221">
        <v>12019.0</v>
      </c>
      <c r="B8905" s="221">
        <v>36.0</v>
      </c>
      <c r="C8905" s="221">
        <v>42222.0</v>
      </c>
    </row>
    <row r="8906">
      <c r="A8906" s="221">
        <v>12019.0</v>
      </c>
      <c r="B8906" s="221">
        <v>37.0</v>
      </c>
      <c r="C8906" s="221">
        <v>10000.0</v>
      </c>
    </row>
    <row r="8907">
      <c r="A8907" s="221">
        <v>12019.0</v>
      </c>
      <c r="B8907" s="221">
        <v>38.0</v>
      </c>
      <c r="C8907" s="221">
        <v>2556.0</v>
      </c>
    </row>
    <row r="8908">
      <c r="A8908" s="221">
        <v>12019.0</v>
      </c>
      <c r="B8908" s="221">
        <v>39.0</v>
      </c>
      <c r="C8908" s="221">
        <v>1222.0</v>
      </c>
    </row>
    <row r="8909">
      <c r="A8909" s="221">
        <v>12019.0</v>
      </c>
      <c r="B8909" s="221">
        <v>40.0</v>
      </c>
      <c r="C8909" s="221">
        <v>322.0</v>
      </c>
    </row>
    <row r="8910">
      <c r="A8910" s="221">
        <v>12019.0</v>
      </c>
      <c r="B8910" s="221">
        <v>3828.0</v>
      </c>
      <c r="C8910" s="221">
        <v>188.0</v>
      </c>
    </row>
    <row r="8911">
      <c r="A8911" s="221">
        <v>12019.0</v>
      </c>
      <c r="B8911" s="221">
        <v>11399.0</v>
      </c>
      <c r="C8911" s="221">
        <v>150.0</v>
      </c>
    </row>
    <row r="8912">
      <c r="A8912" s="221">
        <v>12019.0</v>
      </c>
      <c r="B8912" s="221">
        <v>11532.0</v>
      </c>
      <c r="C8912" s="221">
        <v>75.0</v>
      </c>
    </row>
    <row r="8913">
      <c r="A8913" s="221">
        <v>12019.0</v>
      </c>
      <c r="B8913" s="221">
        <v>11537.0</v>
      </c>
      <c r="C8913" s="221">
        <v>165.0</v>
      </c>
    </row>
    <row r="8914">
      <c r="A8914" s="221">
        <v>12019.0</v>
      </c>
      <c r="B8914" s="221">
        <v>11539.0</v>
      </c>
      <c r="C8914" s="221">
        <v>1350.0</v>
      </c>
    </row>
    <row r="8915">
      <c r="A8915" s="221">
        <v>12019.0</v>
      </c>
      <c r="B8915" s="221">
        <v>11543.0</v>
      </c>
      <c r="C8915" s="221">
        <v>5625.0</v>
      </c>
    </row>
    <row r="8916">
      <c r="A8916" s="221">
        <v>12019.0</v>
      </c>
      <c r="B8916" s="221">
        <v>11549.0</v>
      </c>
      <c r="C8916" s="221">
        <v>45.0</v>
      </c>
    </row>
    <row r="8917">
      <c r="A8917" s="221">
        <v>12019.0</v>
      </c>
      <c r="B8917" s="221">
        <v>11554.0</v>
      </c>
      <c r="C8917" s="221">
        <v>600.0</v>
      </c>
    </row>
    <row r="8918">
      <c r="A8918" s="221">
        <v>12019.0</v>
      </c>
      <c r="B8918" s="221">
        <v>11557.0</v>
      </c>
      <c r="C8918" s="221">
        <v>450.0</v>
      </c>
    </row>
    <row r="8919">
      <c r="A8919" s="221">
        <v>12021.0</v>
      </c>
      <c r="B8919" s="221">
        <v>34.0</v>
      </c>
      <c r="C8919" s="221">
        <v>577778.0</v>
      </c>
    </row>
    <row r="8920">
      <c r="A8920" s="221">
        <v>12021.0</v>
      </c>
      <c r="B8920" s="221">
        <v>35.0</v>
      </c>
      <c r="C8920" s="221">
        <v>144444.0</v>
      </c>
    </row>
    <row r="8921">
      <c r="A8921" s="221">
        <v>12021.0</v>
      </c>
      <c r="B8921" s="221">
        <v>36.0</v>
      </c>
      <c r="C8921" s="221">
        <v>38889.0</v>
      </c>
    </row>
    <row r="8922">
      <c r="A8922" s="221">
        <v>12021.0</v>
      </c>
      <c r="B8922" s="221">
        <v>37.0</v>
      </c>
      <c r="C8922" s="221">
        <v>10556.0</v>
      </c>
    </row>
    <row r="8923">
      <c r="A8923" s="221">
        <v>12021.0</v>
      </c>
      <c r="B8923" s="221">
        <v>38.0</v>
      </c>
      <c r="C8923" s="221">
        <v>3000.0</v>
      </c>
    </row>
    <row r="8924">
      <c r="A8924" s="221">
        <v>12021.0</v>
      </c>
      <c r="B8924" s="221">
        <v>39.0</v>
      </c>
      <c r="C8924" s="221">
        <v>1134.0</v>
      </c>
    </row>
    <row r="8925">
      <c r="A8925" s="221">
        <v>12021.0</v>
      </c>
      <c r="B8925" s="221">
        <v>40.0</v>
      </c>
      <c r="C8925" s="221">
        <v>288.0</v>
      </c>
    </row>
    <row r="8926">
      <c r="A8926" s="221">
        <v>12021.0</v>
      </c>
      <c r="B8926" s="221">
        <v>3828.0</v>
      </c>
      <c r="C8926" s="221">
        <v>188.0</v>
      </c>
    </row>
    <row r="8927">
      <c r="A8927" s="221">
        <v>12021.0</v>
      </c>
      <c r="B8927" s="221">
        <v>11399.0</v>
      </c>
      <c r="C8927" s="221">
        <v>150.0</v>
      </c>
    </row>
    <row r="8928">
      <c r="A8928" s="221">
        <v>12021.0</v>
      </c>
      <c r="B8928" s="221">
        <v>11531.0</v>
      </c>
      <c r="C8928" s="221">
        <v>105.0</v>
      </c>
    </row>
    <row r="8929">
      <c r="A8929" s="221">
        <v>12021.0</v>
      </c>
      <c r="B8929" s="221">
        <v>11535.0</v>
      </c>
      <c r="C8929" s="221">
        <v>180.0</v>
      </c>
    </row>
    <row r="8930">
      <c r="A8930" s="221">
        <v>12021.0</v>
      </c>
      <c r="B8930" s="221">
        <v>11541.0</v>
      </c>
      <c r="C8930" s="221">
        <v>2970.0</v>
      </c>
    </row>
    <row r="8931">
      <c r="A8931" s="221">
        <v>12021.0</v>
      </c>
      <c r="B8931" s="221">
        <v>11545.0</v>
      </c>
      <c r="C8931" s="221">
        <v>6750.0</v>
      </c>
    </row>
    <row r="8932">
      <c r="A8932" s="221">
        <v>12021.0</v>
      </c>
      <c r="B8932" s="221">
        <v>11547.0</v>
      </c>
      <c r="C8932" s="221">
        <v>53.0</v>
      </c>
    </row>
    <row r="8933">
      <c r="A8933" s="221">
        <v>12021.0</v>
      </c>
      <c r="B8933" s="221">
        <v>11553.0</v>
      </c>
      <c r="C8933" s="221">
        <v>660.0</v>
      </c>
    </row>
    <row r="8934">
      <c r="A8934" s="221">
        <v>12021.0</v>
      </c>
      <c r="B8934" s="221">
        <v>11556.0</v>
      </c>
      <c r="C8934" s="221">
        <v>413.0</v>
      </c>
    </row>
    <row r="8935">
      <c r="A8935" s="221">
        <v>12023.0</v>
      </c>
      <c r="B8935" s="221">
        <v>34.0</v>
      </c>
      <c r="C8935" s="221">
        <v>577778.0</v>
      </c>
    </row>
    <row r="8936">
      <c r="A8936" s="221">
        <v>12023.0</v>
      </c>
      <c r="B8936" s="221">
        <v>35.0</v>
      </c>
      <c r="C8936" s="221">
        <v>144444.0</v>
      </c>
    </row>
    <row r="8937">
      <c r="A8937" s="221">
        <v>12023.0</v>
      </c>
      <c r="B8937" s="221">
        <v>36.0</v>
      </c>
      <c r="C8937" s="221">
        <v>38889.0</v>
      </c>
    </row>
    <row r="8938">
      <c r="A8938" s="221">
        <v>12023.0</v>
      </c>
      <c r="B8938" s="221">
        <v>37.0</v>
      </c>
      <c r="C8938" s="221">
        <v>10556.0</v>
      </c>
    </row>
    <row r="8939">
      <c r="A8939" s="221">
        <v>12023.0</v>
      </c>
      <c r="B8939" s="221">
        <v>38.0</v>
      </c>
      <c r="C8939" s="221">
        <v>3000.0</v>
      </c>
    </row>
    <row r="8940">
      <c r="A8940" s="221">
        <v>12023.0</v>
      </c>
      <c r="B8940" s="221">
        <v>39.0</v>
      </c>
      <c r="C8940" s="221">
        <v>1134.0</v>
      </c>
    </row>
    <row r="8941">
      <c r="A8941" s="221">
        <v>12023.0</v>
      </c>
      <c r="B8941" s="221">
        <v>40.0</v>
      </c>
      <c r="C8941" s="221">
        <v>288.0</v>
      </c>
    </row>
    <row r="8942">
      <c r="A8942" s="221">
        <v>12023.0</v>
      </c>
      <c r="B8942" s="221">
        <v>3828.0</v>
      </c>
      <c r="C8942" s="221">
        <v>188.0</v>
      </c>
    </row>
    <row r="8943">
      <c r="A8943" s="221">
        <v>12023.0</v>
      </c>
      <c r="B8943" s="221">
        <v>11399.0</v>
      </c>
      <c r="C8943" s="221">
        <v>150.0</v>
      </c>
    </row>
    <row r="8944">
      <c r="A8944" s="221">
        <v>12023.0</v>
      </c>
      <c r="B8944" s="221">
        <v>11531.0</v>
      </c>
      <c r="C8944" s="221">
        <v>75.0</v>
      </c>
    </row>
    <row r="8945">
      <c r="A8945" s="221">
        <v>12023.0</v>
      </c>
      <c r="B8945" s="221">
        <v>11535.0</v>
      </c>
      <c r="C8945" s="221">
        <v>165.0</v>
      </c>
    </row>
    <row r="8946">
      <c r="A8946" s="221">
        <v>12023.0</v>
      </c>
      <c r="B8946" s="221">
        <v>11541.0</v>
      </c>
      <c r="C8946" s="221">
        <v>1350.0</v>
      </c>
    </row>
    <row r="8947">
      <c r="A8947" s="221">
        <v>12023.0</v>
      </c>
      <c r="B8947" s="221">
        <v>11545.0</v>
      </c>
      <c r="C8947" s="221">
        <v>5625.0</v>
      </c>
    </row>
    <row r="8948">
      <c r="A8948" s="221">
        <v>12023.0</v>
      </c>
      <c r="B8948" s="221">
        <v>11547.0</v>
      </c>
      <c r="C8948" s="221">
        <v>45.0</v>
      </c>
    </row>
    <row r="8949">
      <c r="A8949" s="221">
        <v>12023.0</v>
      </c>
      <c r="B8949" s="221">
        <v>11553.0</v>
      </c>
      <c r="C8949" s="221">
        <v>600.0</v>
      </c>
    </row>
    <row r="8950">
      <c r="A8950" s="221">
        <v>12023.0</v>
      </c>
      <c r="B8950" s="221">
        <v>11556.0</v>
      </c>
      <c r="C8950" s="221">
        <v>450.0</v>
      </c>
    </row>
    <row r="8951">
      <c r="A8951" s="221">
        <v>12032.0</v>
      </c>
      <c r="B8951" s="221">
        <v>34.0</v>
      </c>
      <c r="C8951" s="221">
        <v>17778.0</v>
      </c>
    </row>
    <row r="8952">
      <c r="A8952" s="221">
        <v>12032.0</v>
      </c>
      <c r="B8952" s="221">
        <v>35.0</v>
      </c>
      <c r="C8952" s="221">
        <v>5556.0</v>
      </c>
    </row>
    <row r="8953">
      <c r="A8953" s="221">
        <v>12032.0</v>
      </c>
      <c r="B8953" s="221">
        <v>36.0</v>
      </c>
      <c r="C8953" s="221">
        <v>2889.0</v>
      </c>
    </row>
    <row r="8954">
      <c r="A8954" s="221">
        <v>12032.0</v>
      </c>
      <c r="B8954" s="221">
        <v>37.0</v>
      </c>
      <c r="C8954" s="221">
        <v>1111.0</v>
      </c>
    </row>
    <row r="8955">
      <c r="A8955" s="221">
        <v>12032.0</v>
      </c>
      <c r="B8955" s="221">
        <v>38.0</v>
      </c>
      <c r="C8955" s="221">
        <v>56.0</v>
      </c>
    </row>
    <row r="8956">
      <c r="A8956" s="221">
        <v>12032.0</v>
      </c>
      <c r="B8956" s="221">
        <v>39.0</v>
      </c>
      <c r="C8956" s="221">
        <v>22.0</v>
      </c>
    </row>
    <row r="8957">
      <c r="A8957" s="221">
        <v>12032.0</v>
      </c>
      <c r="B8957" s="221">
        <v>3828.0</v>
      </c>
      <c r="C8957" s="221">
        <v>30.0</v>
      </c>
    </row>
    <row r="8958">
      <c r="A8958" s="221">
        <v>12032.0</v>
      </c>
      <c r="B8958" s="221">
        <v>11399.0</v>
      </c>
      <c r="C8958" s="221">
        <v>38.0</v>
      </c>
    </row>
    <row r="8959">
      <c r="A8959" s="221">
        <v>12032.0</v>
      </c>
      <c r="B8959" s="221">
        <v>11533.0</v>
      </c>
      <c r="C8959" s="221">
        <v>30.0</v>
      </c>
    </row>
    <row r="8960">
      <c r="A8960" s="221">
        <v>12032.0</v>
      </c>
      <c r="B8960" s="221">
        <v>11534.0</v>
      </c>
      <c r="C8960" s="221">
        <v>60.0</v>
      </c>
    </row>
    <row r="8961">
      <c r="A8961" s="221">
        <v>12032.0</v>
      </c>
      <c r="B8961" s="221">
        <v>11540.0</v>
      </c>
      <c r="C8961" s="221">
        <v>180.0</v>
      </c>
    </row>
    <row r="8962">
      <c r="A8962" s="221">
        <v>12032.0</v>
      </c>
      <c r="B8962" s="221">
        <v>11544.0</v>
      </c>
      <c r="C8962" s="221">
        <v>300.0</v>
      </c>
    </row>
    <row r="8963">
      <c r="A8963" s="221">
        <v>12032.0</v>
      </c>
      <c r="B8963" s="221">
        <v>11550.0</v>
      </c>
      <c r="C8963" s="221">
        <v>6.0</v>
      </c>
    </row>
    <row r="8964">
      <c r="A8964" s="221">
        <v>12032.0</v>
      </c>
      <c r="B8964" s="221">
        <v>11552.0</v>
      </c>
      <c r="C8964" s="221">
        <v>60.0</v>
      </c>
    </row>
    <row r="8965">
      <c r="A8965" s="221">
        <v>12032.0</v>
      </c>
      <c r="B8965" s="221">
        <v>11558.0</v>
      </c>
      <c r="C8965" s="221">
        <v>15.0</v>
      </c>
    </row>
    <row r="8966">
      <c r="A8966" s="221">
        <v>12034.0</v>
      </c>
      <c r="B8966" s="221">
        <v>34.0</v>
      </c>
      <c r="C8966" s="221">
        <v>17778.0</v>
      </c>
    </row>
    <row r="8967">
      <c r="A8967" s="221">
        <v>12034.0</v>
      </c>
      <c r="B8967" s="221">
        <v>35.0</v>
      </c>
      <c r="C8967" s="221">
        <v>15000.0</v>
      </c>
    </row>
    <row r="8968">
      <c r="A8968" s="221">
        <v>12034.0</v>
      </c>
      <c r="B8968" s="221">
        <v>36.0</v>
      </c>
      <c r="C8968" s="221">
        <v>2778.0</v>
      </c>
    </row>
    <row r="8969">
      <c r="A8969" s="221">
        <v>12034.0</v>
      </c>
      <c r="B8969" s="221">
        <v>37.0</v>
      </c>
      <c r="C8969" s="221">
        <v>111.0</v>
      </c>
    </row>
    <row r="8970">
      <c r="A8970" s="221">
        <v>12034.0</v>
      </c>
      <c r="B8970" s="221">
        <v>38.0</v>
      </c>
      <c r="C8970" s="221">
        <v>2.0</v>
      </c>
    </row>
    <row r="8971">
      <c r="A8971" s="221">
        <v>12034.0</v>
      </c>
      <c r="B8971" s="221">
        <v>39.0</v>
      </c>
      <c r="C8971" s="221">
        <v>4.0</v>
      </c>
    </row>
    <row r="8972">
      <c r="A8972" s="221">
        <v>12034.0</v>
      </c>
      <c r="B8972" s="221">
        <v>40.0</v>
      </c>
      <c r="C8972" s="221">
        <v>2.0</v>
      </c>
    </row>
    <row r="8973">
      <c r="A8973" s="221">
        <v>12034.0</v>
      </c>
      <c r="B8973" s="221">
        <v>3828.0</v>
      </c>
      <c r="C8973" s="221">
        <v>30.0</v>
      </c>
    </row>
    <row r="8974">
      <c r="A8974" s="221">
        <v>12034.0</v>
      </c>
      <c r="B8974" s="221">
        <v>11399.0</v>
      </c>
      <c r="C8974" s="221">
        <v>38.0</v>
      </c>
    </row>
    <row r="8975">
      <c r="A8975" s="221">
        <v>12034.0</v>
      </c>
      <c r="B8975" s="221">
        <v>11530.0</v>
      </c>
      <c r="C8975" s="221">
        <v>30.0</v>
      </c>
    </row>
    <row r="8976">
      <c r="A8976" s="221">
        <v>12034.0</v>
      </c>
      <c r="B8976" s="221">
        <v>11536.0</v>
      </c>
      <c r="C8976" s="221">
        <v>60.0</v>
      </c>
    </row>
    <row r="8977">
      <c r="A8977" s="221">
        <v>12034.0</v>
      </c>
      <c r="B8977" s="221">
        <v>11538.0</v>
      </c>
      <c r="C8977" s="221">
        <v>180.0</v>
      </c>
    </row>
    <row r="8978">
      <c r="A8978" s="221">
        <v>12034.0</v>
      </c>
      <c r="B8978" s="221">
        <v>11542.0</v>
      </c>
      <c r="C8978" s="221">
        <v>300.0</v>
      </c>
    </row>
    <row r="8979">
      <c r="A8979" s="221">
        <v>12034.0</v>
      </c>
      <c r="B8979" s="221">
        <v>11548.0</v>
      </c>
      <c r="C8979" s="221">
        <v>6.0</v>
      </c>
    </row>
    <row r="8980">
      <c r="A8980" s="221">
        <v>12034.0</v>
      </c>
      <c r="B8980" s="221">
        <v>11551.0</v>
      </c>
      <c r="C8980" s="221">
        <v>60.0</v>
      </c>
    </row>
    <row r="8981">
      <c r="A8981" s="221">
        <v>12034.0</v>
      </c>
      <c r="B8981" s="221">
        <v>11555.0</v>
      </c>
      <c r="C8981" s="221">
        <v>15.0</v>
      </c>
    </row>
    <row r="8982">
      <c r="A8982" s="221">
        <v>12036.0</v>
      </c>
      <c r="B8982" s="221">
        <v>34.0</v>
      </c>
      <c r="C8982" s="221">
        <v>17778.0</v>
      </c>
    </row>
    <row r="8983">
      <c r="A8983" s="221">
        <v>12036.0</v>
      </c>
      <c r="B8983" s="221">
        <v>35.0</v>
      </c>
      <c r="C8983" s="221">
        <v>15000.0</v>
      </c>
    </row>
    <row r="8984">
      <c r="A8984" s="221">
        <v>12036.0</v>
      </c>
      <c r="B8984" s="221">
        <v>36.0</v>
      </c>
      <c r="C8984" s="221">
        <v>2778.0</v>
      </c>
    </row>
    <row r="8985">
      <c r="A8985" s="221">
        <v>12036.0</v>
      </c>
      <c r="B8985" s="221">
        <v>37.0</v>
      </c>
      <c r="C8985" s="221">
        <v>111.0</v>
      </c>
    </row>
    <row r="8986">
      <c r="A8986" s="221">
        <v>12036.0</v>
      </c>
      <c r="B8986" s="221">
        <v>38.0</v>
      </c>
      <c r="C8986" s="221">
        <v>2.0</v>
      </c>
    </row>
    <row r="8987">
      <c r="A8987" s="221">
        <v>12036.0</v>
      </c>
      <c r="B8987" s="221">
        <v>39.0</v>
      </c>
      <c r="C8987" s="221">
        <v>4.0</v>
      </c>
    </row>
    <row r="8988">
      <c r="A8988" s="221">
        <v>12036.0</v>
      </c>
      <c r="B8988" s="221">
        <v>40.0</v>
      </c>
      <c r="C8988" s="221">
        <v>2.0</v>
      </c>
    </row>
    <row r="8989">
      <c r="A8989" s="221">
        <v>12036.0</v>
      </c>
      <c r="B8989" s="221">
        <v>3828.0</v>
      </c>
      <c r="C8989" s="221">
        <v>22.0</v>
      </c>
    </row>
    <row r="8990">
      <c r="A8990" s="221">
        <v>12036.0</v>
      </c>
      <c r="B8990" s="221">
        <v>11399.0</v>
      </c>
      <c r="C8990" s="221">
        <v>39.0</v>
      </c>
    </row>
    <row r="8991">
      <c r="A8991" s="221">
        <v>12036.0</v>
      </c>
      <c r="B8991" s="221">
        <v>11530.0</v>
      </c>
      <c r="C8991" s="221">
        <v>33.0</v>
      </c>
    </row>
    <row r="8992">
      <c r="A8992" s="221">
        <v>12036.0</v>
      </c>
      <c r="B8992" s="221">
        <v>11536.0</v>
      </c>
      <c r="C8992" s="221">
        <v>56.0</v>
      </c>
    </row>
    <row r="8993">
      <c r="A8993" s="221">
        <v>12036.0</v>
      </c>
      <c r="B8993" s="221">
        <v>11538.0</v>
      </c>
      <c r="C8993" s="221">
        <v>39.0</v>
      </c>
    </row>
    <row r="8994">
      <c r="A8994" s="221">
        <v>12036.0</v>
      </c>
      <c r="B8994" s="221">
        <v>11542.0</v>
      </c>
      <c r="C8994" s="221">
        <v>28.0</v>
      </c>
    </row>
    <row r="8995">
      <c r="A8995" s="221">
        <v>12036.0</v>
      </c>
      <c r="B8995" s="221">
        <v>11548.0</v>
      </c>
      <c r="C8995" s="221">
        <v>28.0</v>
      </c>
    </row>
    <row r="8996">
      <c r="A8996" s="221">
        <v>12036.0</v>
      </c>
      <c r="B8996" s="221">
        <v>11551.0</v>
      </c>
      <c r="C8996" s="221">
        <v>22.0</v>
      </c>
    </row>
    <row r="8997">
      <c r="A8997" s="221">
        <v>12036.0</v>
      </c>
      <c r="B8997" s="221">
        <v>11555.0</v>
      </c>
      <c r="C8997" s="221">
        <v>22.0</v>
      </c>
    </row>
    <row r="8998">
      <c r="A8998" s="221">
        <v>12038.0</v>
      </c>
      <c r="B8998" s="221">
        <v>34.0</v>
      </c>
      <c r="C8998" s="221">
        <v>16667.0</v>
      </c>
    </row>
    <row r="8999">
      <c r="A8999" s="221">
        <v>12038.0</v>
      </c>
      <c r="B8999" s="221">
        <v>35.0</v>
      </c>
      <c r="C8999" s="221">
        <v>12222.0</v>
      </c>
    </row>
    <row r="9000">
      <c r="A9000" s="221">
        <v>12038.0</v>
      </c>
      <c r="B9000" s="221">
        <v>36.0</v>
      </c>
      <c r="C9000" s="221">
        <v>2778.0</v>
      </c>
    </row>
    <row r="9001">
      <c r="A9001" s="221">
        <v>12038.0</v>
      </c>
      <c r="B9001" s="221">
        <v>37.0</v>
      </c>
      <c r="C9001" s="221">
        <v>11.0</v>
      </c>
    </row>
    <row r="9002">
      <c r="A9002" s="221">
        <v>12038.0</v>
      </c>
      <c r="B9002" s="221">
        <v>38.0</v>
      </c>
      <c r="C9002" s="221">
        <v>6.0</v>
      </c>
    </row>
    <row r="9003">
      <c r="A9003" s="221">
        <v>12038.0</v>
      </c>
      <c r="B9003" s="221">
        <v>39.0</v>
      </c>
      <c r="C9003" s="221">
        <v>2.0</v>
      </c>
    </row>
    <row r="9004">
      <c r="A9004" s="221">
        <v>12038.0</v>
      </c>
      <c r="B9004" s="221">
        <v>40.0</v>
      </c>
      <c r="C9004" s="221">
        <v>2.0</v>
      </c>
    </row>
    <row r="9005">
      <c r="A9005" s="221">
        <v>12038.0</v>
      </c>
      <c r="B9005" s="221">
        <v>3828.0</v>
      </c>
      <c r="C9005" s="221">
        <v>30.0</v>
      </c>
    </row>
    <row r="9006">
      <c r="A9006" s="221">
        <v>12038.0</v>
      </c>
      <c r="B9006" s="221">
        <v>11399.0</v>
      </c>
      <c r="C9006" s="221">
        <v>38.0</v>
      </c>
    </row>
    <row r="9007">
      <c r="A9007" s="221">
        <v>12038.0</v>
      </c>
      <c r="B9007" s="221">
        <v>11532.0</v>
      </c>
      <c r="C9007" s="221">
        <v>30.0</v>
      </c>
    </row>
    <row r="9008">
      <c r="A9008" s="221">
        <v>12038.0</v>
      </c>
      <c r="B9008" s="221">
        <v>11537.0</v>
      </c>
      <c r="C9008" s="221">
        <v>60.0</v>
      </c>
    </row>
    <row r="9009">
      <c r="A9009" s="221">
        <v>12038.0</v>
      </c>
      <c r="B9009" s="221">
        <v>11539.0</v>
      </c>
      <c r="C9009" s="221">
        <v>180.0</v>
      </c>
    </row>
    <row r="9010">
      <c r="A9010" s="221">
        <v>12038.0</v>
      </c>
      <c r="B9010" s="221">
        <v>11543.0</v>
      </c>
      <c r="C9010" s="221">
        <v>300.0</v>
      </c>
    </row>
    <row r="9011">
      <c r="A9011" s="221">
        <v>12038.0</v>
      </c>
      <c r="B9011" s="221">
        <v>11549.0</v>
      </c>
      <c r="C9011" s="221">
        <v>6.0</v>
      </c>
    </row>
    <row r="9012">
      <c r="A9012" s="221">
        <v>12038.0</v>
      </c>
      <c r="B9012" s="221">
        <v>11554.0</v>
      </c>
      <c r="C9012" s="221">
        <v>60.0</v>
      </c>
    </row>
    <row r="9013">
      <c r="A9013" s="221">
        <v>12038.0</v>
      </c>
      <c r="B9013" s="221">
        <v>11557.0</v>
      </c>
      <c r="C9013" s="221">
        <v>15.0</v>
      </c>
    </row>
    <row r="9014">
      <c r="A9014" s="221">
        <v>12042.0</v>
      </c>
      <c r="B9014" s="221">
        <v>34.0</v>
      </c>
      <c r="C9014" s="221">
        <v>13333.0</v>
      </c>
    </row>
    <row r="9015">
      <c r="A9015" s="221">
        <v>12042.0</v>
      </c>
      <c r="B9015" s="221">
        <v>35.0</v>
      </c>
      <c r="C9015" s="221">
        <v>11111.0</v>
      </c>
    </row>
    <row r="9016">
      <c r="A9016" s="221">
        <v>12042.0</v>
      </c>
      <c r="B9016" s="221">
        <v>36.0</v>
      </c>
      <c r="C9016" s="221">
        <v>4000.0</v>
      </c>
    </row>
    <row r="9017">
      <c r="A9017" s="221">
        <v>12042.0</v>
      </c>
      <c r="B9017" s="221">
        <v>37.0</v>
      </c>
      <c r="C9017" s="221">
        <v>33.0</v>
      </c>
    </row>
    <row r="9018">
      <c r="A9018" s="221">
        <v>12042.0</v>
      </c>
      <c r="B9018" s="221">
        <v>38.0</v>
      </c>
      <c r="C9018" s="221">
        <v>17.0</v>
      </c>
    </row>
    <row r="9019">
      <c r="A9019" s="221">
        <v>12042.0</v>
      </c>
      <c r="B9019" s="221">
        <v>39.0</v>
      </c>
      <c r="C9019" s="221">
        <v>12.0</v>
      </c>
    </row>
    <row r="9020">
      <c r="A9020" s="221">
        <v>12042.0</v>
      </c>
      <c r="B9020" s="221">
        <v>3828.0</v>
      </c>
      <c r="C9020" s="221">
        <v>38.0</v>
      </c>
    </row>
    <row r="9021">
      <c r="A9021" s="221">
        <v>12042.0</v>
      </c>
      <c r="B9021" s="221">
        <v>11399.0</v>
      </c>
      <c r="C9021" s="221">
        <v>45.0</v>
      </c>
    </row>
    <row r="9022">
      <c r="A9022" s="221">
        <v>12042.0</v>
      </c>
      <c r="B9022" s="221">
        <v>11531.0</v>
      </c>
      <c r="C9022" s="221">
        <v>30.0</v>
      </c>
    </row>
    <row r="9023">
      <c r="A9023" s="221">
        <v>12042.0</v>
      </c>
      <c r="B9023" s="221">
        <v>11535.0</v>
      </c>
      <c r="C9023" s="221">
        <v>30.0</v>
      </c>
    </row>
    <row r="9024">
      <c r="A9024" s="221">
        <v>12042.0</v>
      </c>
      <c r="B9024" s="221">
        <v>11541.0</v>
      </c>
      <c r="C9024" s="221">
        <v>135.0</v>
      </c>
    </row>
    <row r="9025">
      <c r="A9025" s="221">
        <v>12042.0</v>
      </c>
      <c r="B9025" s="221">
        <v>11545.0</v>
      </c>
      <c r="C9025" s="221">
        <v>900.0</v>
      </c>
    </row>
    <row r="9026">
      <c r="A9026" s="221">
        <v>12042.0</v>
      </c>
      <c r="B9026" s="221">
        <v>11547.0</v>
      </c>
      <c r="C9026" s="221">
        <v>8.0</v>
      </c>
    </row>
    <row r="9027">
      <c r="A9027" s="221">
        <v>12042.0</v>
      </c>
      <c r="B9027" s="221">
        <v>11553.0</v>
      </c>
      <c r="C9027" s="221">
        <v>90.0</v>
      </c>
    </row>
    <row r="9028">
      <c r="A9028" s="221">
        <v>12042.0</v>
      </c>
      <c r="B9028" s="221">
        <v>11556.0</v>
      </c>
      <c r="C9028" s="221">
        <v>30.0</v>
      </c>
    </row>
    <row r="9029">
      <c r="A9029" s="221">
        <v>12044.0</v>
      </c>
      <c r="B9029" s="221">
        <v>34.0</v>
      </c>
      <c r="C9029" s="221">
        <v>13333.0</v>
      </c>
    </row>
    <row r="9030">
      <c r="A9030" s="221">
        <v>12044.0</v>
      </c>
      <c r="B9030" s="221">
        <v>35.0</v>
      </c>
      <c r="C9030" s="221">
        <v>11111.0</v>
      </c>
    </row>
    <row r="9031">
      <c r="A9031" s="221">
        <v>12044.0</v>
      </c>
      <c r="B9031" s="221">
        <v>36.0</v>
      </c>
      <c r="C9031" s="221">
        <v>4000.0</v>
      </c>
    </row>
    <row r="9032">
      <c r="A9032" s="221">
        <v>12044.0</v>
      </c>
      <c r="B9032" s="221">
        <v>37.0</v>
      </c>
      <c r="C9032" s="221">
        <v>33.0</v>
      </c>
    </row>
    <row r="9033">
      <c r="A9033" s="221">
        <v>12044.0</v>
      </c>
      <c r="B9033" s="221">
        <v>38.0</v>
      </c>
      <c r="C9033" s="221">
        <v>17.0</v>
      </c>
    </row>
    <row r="9034">
      <c r="A9034" s="221">
        <v>12044.0</v>
      </c>
      <c r="B9034" s="221">
        <v>39.0</v>
      </c>
      <c r="C9034" s="221">
        <v>12.0</v>
      </c>
    </row>
    <row r="9035">
      <c r="A9035" s="221">
        <v>12044.0</v>
      </c>
      <c r="B9035" s="221">
        <v>3828.0</v>
      </c>
      <c r="C9035" s="221">
        <v>38.0</v>
      </c>
    </row>
    <row r="9036">
      <c r="A9036" s="221">
        <v>12044.0</v>
      </c>
      <c r="B9036" s="221">
        <v>11399.0</v>
      </c>
      <c r="C9036" s="221">
        <v>45.0</v>
      </c>
    </row>
    <row r="9037">
      <c r="A9037" s="221">
        <v>12044.0</v>
      </c>
      <c r="B9037" s="221">
        <v>11531.0</v>
      </c>
      <c r="C9037" s="221">
        <v>23.0</v>
      </c>
    </row>
    <row r="9038">
      <c r="A9038" s="221">
        <v>12044.0</v>
      </c>
      <c r="B9038" s="221">
        <v>11535.0</v>
      </c>
      <c r="C9038" s="221">
        <v>30.0</v>
      </c>
    </row>
    <row r="9039">
      <c r="A9039" s="221">
        <v>12044.0</v>
      </c>
      <c r="B9039" s="221">
        <v>11541.0</v>
      </c>
      <c r="C9039" s="221">
        <v>135.0</v>
      </c>
    </row>
    <row r="9040">
      <c r="A9040" s="221">
        <v>12044.0</v>
      </c>
      <c r="B9040" s="221">
        <v>11545.0</v>
      </c>
      <c r="C9040" s="221">
        <v>750.0</v>
      </c>
    </row>
    <row r="9041">
      <c r="A9041" s="221">
        <v>12044.0</v>
      </c>
      <c r="B9041" s="221">
        <v>11547.0</v>
      </c>
      <c r="C9041" s="221">
        <v>8.0</v>
      </c>
    </row>
    <row r="9042">
      <c r="A9042" s="221">
        <v>12044.0</v>
      </c>
      <c r="B9042" s="221">
        <v>11553.0</v>
      </c>
      <c r="C9042" s="221">
        <v>90.0</v>
      </c>
    </row>
    <row r="9043">
      <c r="A9043" s="221">
        <v>12044.0</v>
      </c>
      <c r="B9043" s="221">
        <v>11556.0</v>
      </c>
      <c r="C9043" s="221">
        <v>30.0</v>
      </c>
    </row>
    <row r="9044">
      <c r="A9044" s="221">
        <v>12052.0</v>
      </c>
      <c r="B9044" s="221">
        <v>34.0</v>
      </c>
      <c r="C9044" s="221">
        <v>17367.0</v>
      </c>
    </row>
    <row r="9045">
      <c r="A9045" s="221">
        <v>12052.0</v>
      </c>
      <c r="B9045" s="221">
        <v>35.0</v>
      </c>
      <c r="C9045" s="221">
        <v>14709.0</v>
      </c>
    </row>
    <row r="9046">
      <c r="A9046" s="221">
        <v>12052.0</v>
      </c>
      <c r="B9046" s="221">
        <v>36.0</v>
      </c>
      <c r="C9046" s="221">
        <v>68.0</v>
      </c>
    </row>
    <row r="9047">
      <c r="A9047" s="221">
        <v>12052.0</v>
      </c>
      <c r="B9047" s="221">
        <v>37.0</v>
      </c>
      <c r="C9047" s="221">
        <v>1.0</v>
      </c>
    </row>
    <row r="9048">
      <c r="A9048" s="221">
        <v>12052.0</v>
      </c>
      <c r="B9048" s="221">
        <v>38.0</v>
      </c>
      <c r="C9048" s="221">
        <v>1.0</v>
      </c>
    </row>
    <row r="9049">
      <c r="A9049" s="221">
        <v>12052.0</v>
      </c>
      <c r="B9049" s="221">
        <v>39.0</v>
      </c>
      <c r="C9049" s="221">
        <v>2.0</v>
      </c>
    </row>
    <row r="9050">
      <c r="A9050" s="221">
        <v>12052.0</v>
      </c>
      <c r="B9050" s="221">
        <v>40.0</v>
      </c>
      <c r="C9050" s="221">
        <v>4.0</v>
      </c>
    </row>
    <row r="9051">
      <c r="A9051" s="221">
        <v>12054.0</v>
      </c>
      <c r="B9051" s="221">
        <v>34.0</v>
      </c>
      <c r="C9051" s="221">
        <v>63753.0</v>
      </c>
    </row>
    <row r="9052">
      <c r="A9052" s="221">
        <v>12054.0</v>
      </c>
      <c r="B9052" s="221">
        <v>35.0</v>
      </c>
      <c r="C9052" s="221">
        <v>16381.0</v>
      </c>
    </row>
    <row r="9053">
      <c r="A9053" s="221">
        <v>12054.0</v>
      </c>
      <c r="B9053" s="221">
        <v>36.0</v>
      </c>
      <c r="C9053" s="221">
        <v>4321.0</v>
      </c>
    </row>
    <row r="9054">
      <c r="A9054" s="221">
        <v>12054.0</v>
      </c>
      <c r="B9054" s="221">
        <v>37.0</v>
      </c>
      <c r="C9054" s="221">
        <v>1006.0</v>
      </c>
    </row>
    <row r="9055">
      <c r="A9055" s="221">
        <v>12054.0</v>
      </c>
      <c r="B9055" s="221">
        <v>38.0</v>
      </c>
      <c r="C9055" s="221">
        <v>308.0</v>
      </c>
    </row>
    <row r="9056">
      <c r="A9056" s="221">
        <v>12054.0</v>
      </c>
      <c r="B9056" s="221">
        <v>39.0</v>
      </c>
      <c r="C9056" s="221">
        <v>112.0</v>
      </c>
    </row>
    <row r="9057">
      <c r="A9057" s="221">
        <v>12054.0</v>
      </c>
      <c r="B9057" s="221">
        <v>40.0</v>
      </c>
      <c r="C9057" s="221">
        <v>20.0</v>
      </c>
    </row>
    <row r="9058">
      <c r="A9058" s="221">
        <v>12056.0</v>
      </c>
      <c r="B9058" s="221">
        <v>34.0</v>
      </c>
      <c r="C9058" s="221">
        <v>3818.0</v>
      </c>
    </row>
    <row r="9059">
      <c r="A9059" s="221">
        <v>12056.0</v>
      </c>
      <c r="B9059" s="221">
        <v>35.0</v>
      </c>
      <c r="C9059" s="221">
        <v>3477.0</v>
      </c>
    </row>
    <row r="9060">
      <c r="A9060" s="221">
        <v>12056.0</v>
      </c>
      <c r="B9060" s="221">
        <v>36.0</v>
      </c>
      <c r="C9060" s="221">
        <v>3.0</v>
      </c>
    </row>
    <row r="9061">
      <c r="A9061" s="221">
        <v>12056.0</v>
      </c>
      <c r="B9061" s="221">
        <v>37.0</v>
      </c>
      <c r="C9061" s="221">
        <v>2.0</v>
      </c>
    </row>
    <row r="9062">
      <c r="A9062" s="221">
        <v>12058.0</v>
      </c>
      <c r="B9062" s="221">
        <v>34.0</v>
      </c>
      <c r="C9062" s="221">
        <v>3818.0</v>
      </c>
    </row>
    <row r="9063">
      <c r="A9063" s="221">
        <v>12058.0</v>
      </c>
      <c r="B9063" s="221">
        <v>35.0</v>
      </c>
      <c r="C9063" s="221">
        <v>3477.0</v>
      </c>
    </row>
    <row r="9064">
      <c r="A9064" s="221">
        <v>12058.0</v>
      </c>
      <c r="B9064" s="221">
        <v>36.0</v>
      </c>
      <c r="C9064" s="221">
        <v>3.0</v>
      </c>
    </row>
    <row r="9065">
      <c r="A9065" s="221">
        <v>12058.0</v>
      </c>
      <c r="B9065" s="221">
        <v>37.0</v>
      </c>
      <c r="C9065" s="221">
        <v>2.0</v>
      </c>
    </row>
    <row r="9066">
      <c r="A9066" s="221">
        <v>12058.0</v>
      </c>
      <c r="B9066" s="221">
        <v>11399.0</v>
      </c>
      <c r="C9066" s="221">
        <v>6.0</v>
      </c>
    </row>
    <row r="9067">
      <c r="A9067" s="221">
        <v>12058.0</v>
      </c>
      <c r="B9067" s="221">
        <v>11530.0</v>
      </c>
      <c r="C9067" s="221">
        <v>6.0</v>
      </c>
    </row>
    <row r="9068">
      <c r="A9068" s="221">
        <v>12058.0</v>
      </c>
      <c r="B9068" s="221">
        <v>11531.0</v>
      </c>
      <c r="C9068" s="221">
        <v>15.0</v>
      </c>
    </row>
    <row r="9069">
      <c r="A9069" s="221">
        <v>12058.0</v>
      </c>
      <c r="B9069" s="221">
        <v>11549.0</v>
      </c>
      <c r="C9069" s="221">
        <v>8.0</v>
      </c>
    </row>
    <row r="9070">
      <c r="A9070" s="221">
        <v>12066.0</v>
      </c>
      <c r="B9070" s="221">
        <v>34.0</v>
      </c>
      <c r="C9070" s="221">
        <v>19884.0</v>
      </c>
    </row>
    <row r="9071">
      <c r="A9071" s="221">
        <v>12066.0</v>
      </c>
      <c r="B9071" s="221">
        <v>35.0</v>
      </c>
      <c r="C9071" s="221">
        <v>8922.0</v>
      </c>
    </row>
    <row r="9072">
      <c r="A9072" s="221">
        <v>12066.0</v>
      </c>
      <c r="B9072" s="221">
        <v>36.0</v>
      </c>
      <c r="C9072" s="221">
        <v>1113.0</v>
      </c>
    </row>
    <row r="9073">
      <c r="A9073" s="221">
        <v>12066.0</v>
      </c>
      <c r="B9073" s="221">
        <v>37.0</v>
      </c>
      <c r="C9073" s="221">
        <v>49.0</v>
      </c>
    </row>
    <row r="9074">
      <c r="A9074" s="221">
        <v>12066.0</v>
      </c>
      <c r="B9074" s="221">
        <v>38.0</v>
      </c>
      <c r="C9074" s="221">
        <v>24.0</v>
      </c>
    </row>
    <row r="9075">
      <c r="A9075" s="221">
        <v>12066.0</v>
      </c>
      <c r="B9075" s="221">
        <v>39.0</v>
      </c>
      <c r="C9075" s="221">
        <v>4.0</v>
      </c>
    </row>
    <row r="9076">
      <c r="A9076" s="221">
        <v>12066.0</v>
      </c>
      <c r="B9076" s="221">
        <v>40.0</v>
      </c>
      <c r="C9076" s="221">
        <v>2.0</v>
      </c>
    </row>
    <row r="9077">
      <c r="A9077" s="221">
        <v>12068.0</v>
      </c>
      <c r="B9077" s="221">
        <v>34.0</v>
      </c>
      <c r="C9077" s="221">
        <v>19884.0</v>
      </c>
    </row>
    <row r="9078">
      <c r="A9078" s="221">
        <v>12068.0</v>
      </c>
      <c r="B9078" s="221">
        <v>35.0</v>
      </c>
      <c r="C9078" s="221">
        <v>8922.0</v>
      </c>
    </row>
    <row r="9079">
      <c r="A9079" s="221">
        <v>12068.0</v>
      </c>
      <c r="B9079" s="221">
        <v>36.0</v>
      </c>
      <c r="C9079" s="221">
        <v>1113.0</v>
      </c>
    </row>
    <row r="9080">
      <c r="A9080" s="221">
        <v>12068.0</v>
      </c>
      <c r="B9080" s="221">
        <v>37.0</v>
      </c>
      <c r="C9080" s="221">
        <v>49.0</v>
      </c>
    </row>
    <row r="9081">
      <c r="A9081" s="221">
        <v>12068.0</v>
      </c>
      <c r="B9081" s="221">
        <v>38.0</v>
      </c>
      <c r="C9081" s="221">
        <v>24.0</v>
      </c>
    </row>
    <row r="9082">
      <c r="A9082" s="221">
        <v>12068.0</v>
      </c>
      <c r="B9082" s="221">
        <v>39.0</v>
      </c>
      <c r="C9082" s="221">
        <v>4.0</v>
      </c>
    </row>
    <row r="9083">
      <c r="A9083" s="221">
        <v>12068.0</v>
      </c>
      <c r="B9083" s="221">
        <v>40.0</v>
      </c>
      <c r="C9083" s="221">
        <v>2.0</v>
      </c>
    </row>
    <row r="9084">
      <c r="A9084" s="221">
        <v>12068.0</v>
      </c>
      <c r="B9084" s="221">
        <v>11399.0</v>
      </c>
      <c r="C9084" s="221">
        <v>12.0</v>
      </c>
    </row>
    <row r="9085">
      <c r="A9085" s="221">
        <v>12068.0</v>
      </c>
      <c r="B9085" s="221">
        <v>11530.0</v>
      </c>
      <c r="C9085" s="221">
        <v>12.0</v>
      </c>
    </row>
    <row r="9086">
      <c r="A9086" s="221">
        <v>12068.0</v>
      </c>
      <c r="B9086" s="221">
        <v>11531.0</v>
      </c>
      <c r="C9086" s="221">
        <v>15.0</v>
      </c>
    </row>
    <row r="9087">
      <c r="A9087" s="221">
        <v>12068.0</v>
      </c>
      <c r="B9087" s="221">
        <v>11549.0</v>
      </c>
      <c r="C9087" s="221">
        <v>8.0</v>
      </c>
    </row>
    <row r="9088">
      <c r="A9088" s="221">
        <v>12076.0</v>
      </c>
      <c r="B9088" s="221">
        <v>34.0</v>
      </c>
      <c r="C9088" s="221">
        <v>17367.0</v>
      </c>
    </row>
    <row r="9089">
      <c r="A9089" s="221">
        <v>12076.0</v>
      </c>
      <c r="B9089" s="221">
        <v>35.0</v>
      </c>
      <c r="C9089" s="221">
        <v>14709.0</v>
      </c>
    </row>
    <row r="9090">
      <c r="A9090" s="221">
        <v>12076.0</v>
      </c>
      <c r="B9090" s="221">
        <v>36.0</v>
      </c>
      <c r="C9090" s="221">
        <v>68.0</v>
      </c>
    </row>
    <row r="9091">
      <c r="A9091" s="221">
        <v>12076.0</v>
      </c>
      <c r="B9091" s="221">
        <v>37.0</v>
      </c>
      <c r="C9091" s="221">
        <v>1.0</v>
      </c>
    </row>
    <row r="9092">
      <c r="A9092" s="221">
        <v>12076.0</v>
      </c>
      <c r="B9092" s="221">
        <v>38.0</v>
      </c>
      <c r="C9092" s="221">
        <v>1.0</v>
      </c>
    </row>
    <row r="9093">
      <c r="A9093" s="221">
        <v>12076.0</v>
      </c>
      <c r="B9093" s="221">
        <v>39.0</v>
      </c>
      <c r="C9093" s="221">
        <v>2.0</v>
      </c>
    </row>
    <row r="9094">
      <c r="A9094" s="221">
        <v>12076.0</v>
      </c>
      <c r="B9094" s="221">
        <v>40.0</v>
      </c>
      <c r="C9094" s="221">
        <v>4.0</v>
      </c>
    </row>
    <row r="9095">
      <c r="A9095" s="221">
        <v>12076.0</v>
      </c>
      <c r="B9095" s="221">
        <v>11399.0</v>
      </c>
      <c r="C9095" s="221">
        <v>33.0</v>
      </c>
    </row>
    <row r="9096">
      <c r="A9096" s="221">
        <v>12076.0</v>
      </c>
      <c r="B9096" s="221">
        <v>11530.0</v>
      </c>
      <c r="C9096" s="221">
        <v>48.0</v>
      </c>
    </row>
    <row r="9097">
      <c r="A9097" s="221">
        <v>12076.0</v>
      </c>
      <c r="B9097" s="221">
        <v>11531.0</v>
      </c>
      <c r="C9097" s="221">
        <v>15.0</v>
      </c>
    </row>
    <row r="9098">
      <c r="A9098" s="221">
        <v>12076.0</v>
      </c>
      <c r="B9098" s="221">
        <v>11549.0</v>
      </c>
      <c r="C9098" s="221">
        <v>8.0</v>
      </c>
    </row>
    <row r="9099">
      <c r="A9099" s="221">
        <v>12084.0</v>
      </c>
      <c r="B9099" s="221">
        <v>34.0</v>
      </c>
      <c r="C9099" s="221">
        <v>63753.0</v>
      </c>
    </row>
    <row r="9100">
      <c r="A9100" s="221">
        <v>12084.0</v>
      </c>
      <c r="B9100" s="221">
        <v>35.0</v>
      </c>
      <c r="C9100" s="221">
        <v>16381.0</v>
      </c>
    </row>
    <row r="9101">
      <c r="A9101" s="221">
        <v>12084.0</v>
      </c>
      <c r="B9101" s="221">
        <v>36.0</v>
      </c>
      <c r="C9101" s="221">
        <v>4321.0</v>
      </c>
    </row>
    <row r="9102">
      <c r="A9102" s="221">
        <v>12084.0</v>
      </c>
      <c r="B9102" s="221">
        <v>37.0</v>
      </c>
      <c r="C9102" s="221">
        <v>1006.0</v>
      </c>
    </row>
    <row r="9103">
      <c r="A9103" s="221">
        <v>12084.0</v>
      </c>
      <c r="B9103" s="221">
        <v>38.0</v>
      </c>
      <c r="C9103" s="221">
        <v>308.0</v>
      </c>
    </row>
    <row r="9104">
      <c r="A9104" s="221">
        <v>12084.0</v>
      </c>
      <c r="B9104" s="221">
        <v>39.0</v>
      </c>
      <c r="C9104" s="221">
        <v>112.0</v>
      </c>
    </row>
    <row r="9105">
      <c r="A9105" s="221">
        <v>12084.0</v>
      </c>
      <c r="B9105" s="221">
        <v>40.0</v>
      </c>
      <c r="C9105" s="221">
        <v>20.0</v>
      </c>
    </row>
    <row r="9106">
      <c r="A9106" s="221">
        <v>12084.0</v>
      </c>
      <c r="B9106" s="221">
        <v>11399.0</v>
      </c>
      <c r="C9106" s="221">
        <v>75.0</v>
      </c>
    </row>
    <row r="9107">
      <c r="A9107" s="221">
        <v>12084.0</v>
      </c>
      <c r="B9107" s="221">
        <v>11530.0</v>
      </c>
      <c r="C9107" s="221">
        <v>96.0</v>
      </c>
    </row>
    <row r="9108">
      <c r="A9108" s="221">
        <v>12084.0</v>
      </c>
      <c r="B9108" s="221">
        <v>11531.0</v>
      </c>
      <c r="C9108" s="221">
        <v>15.0</v>
      </c>
    </row>
    <row r="9109">
      <c r="A9109" s="221">
        <v>12084.0</v>
      </c>
      <c r="B9109" s="221">
        <v>11549.0</v>
      </c>
      <c r="C9109" s="221">
        <v>8.0</v>
      </c>
    </row>
    <row r="9110">
      <c r="A9110" s="221">
        <v>12102.0</v>
      </c>
      <c r="B9110" s="221">
        <v>34.0</v>
      </c>
      <c r="C9110" s="221">
        <v>35778.0</v>
      </c>
    </row>
    <row r="9111">
      <c r="A9111" s="221">
        <v>12102.0</v>
      </c>
      <c r="B9111" s="221">
        <v>35.0</v>
      </c>
      <c r="C9111" s="221">
        <v>4679.0</v>
      </c>
    </row>
    <row r="9112">
      <c r="A9112" s="221">
        <v>12102.0</v>
      </c>
      <c r="B9112" s="221">
        <v>38.0</v>
      </c>
      <c r="C9112" s="221">
        <v>17.0</v>
      </c>
    </row>
    <row r="9113">
      <c r="A9113" s="221">
        <v>12102.0</v>
      </c>
      <c r="B9113" s="221">
        <v>40.0</v>
      </c>
      <c r="C9113" s="221">
        <v>16.0</v>
      </c>
    </row>
    <row r="9114">
      <c r="A9114" s="221">
        <v>12102.0</v>
      </c>
      <c r="B9114" s="221">
        <v>9838.0</v>
      </c>
      <c r="C9114" s="221">
        <v>45.0</v>
      </c>
    </row>
    <row r="9115">
      <c r="A9115" s="221">
        <v>12102.0</v>
      </c>
      <c r="B9115" s="221">
        <v>11399.0</v>
      </c>
      <c r="C9115" s="221">
        <v>14.0</v>
      </c>
    </row>
    <row r="9116">
      <c r="A9116" s="221">
        <v>12102.0</v>
      </c>
      <c r="B9116" s="221">
        <v>11539.0</v>
      </c>
      <c r="C9116" s="221">
        <v>14.0</v>
      </c>
    </row>
    <row r="9117">
      <c r="A9117" s="221">
        <v>12102.0</v>
      </c>
      <c r="B9117" s="221">
        <v>11554.0</v>
      </c>
      <c r="C9117" s="221">
        <v>23.0</v>
      </c>
    </row>
    <row r="9118">
      <c r="A9118" s="221">
        <v>12108.0</v>
      </c>
      <c r="B9118" s="221">
        <v>34.0</v>
      </c>
      <c r="C9118" s="221">
        <v>7547.0</v>
      </c>
    </row>
    <row r="9119">
      <c r="A9119" s="221">
        <v>12108.0</v>
      </c>
      <c r="B9119" s="221">
        <v>35.0</v>
      </c>
      <c r="C9119" s="221">
        <v>3947.0</v>
      </c>
    </row>
    <row r="9120">
      <c r="A9120" s="221">
        <v>12108.0</v>
      </c>
      <c r="B9120" s="221">
        <v>36.0</v>
      </c>
      <c r="C9120" s="221">
        <v>2250.0</v>
      </c>
    </row>
    <row r="9121">
      <c r="A9121" s="221">
        <v>12108.0</v>
      </c>
      <c r="B9121" s="221">
        <v>37.0</v>
      </c>
      <c r="C9121" s="221">
        <v>1667.0</v>
      </c>
    </row>
    <row r="9122">
      <c r="A9122" s="221">
        <v>12108.0</v>
      </c>
      <c r="B9122" s="221">
        <v>38.0</v>
      </c>
      <c r="C9122" s="221">
        <v>111.0</v>
      </c>
    </row>
    <row r="9123">
      <c r="A9123" s="221">
        <v>12108.0</v>
      </c>
      <c r="B9123" s="221">
        <v>3687.0</v>
      </c>
      <c r="C9123" s="221">
        <v>3.0</v>
      </c>
    </row>
    <row r="9124">
      <c r="A9124" s="221">
        <v>12108.0</v>
      </c>
      <c r="B9124" s="221">
        <v>3689.0</v>
      </c>
      <c r="C9124" s="221">
        <v>2.0</v>
      </c>
    </row>
    <row r="9125">
      <c r="A9125" s="221">
        <v>12198.0</v>
      </c>
      <c r="B9125" s="221">
        <v>34.0</v>
      </c>
      <c r="C9125" s="221">
        <v>17498.0</v>
      </c>
    </row>
    <row r="9126">
      <c r="A9126" s="221">
        <v>12198.0</v>
      </c>
      <c r="B9126" s="221">
        <v>35.0</v>
      </c>
      <c r="C9126" s="221">
        <v>5814.0</v>
      </c>
    </row>
    <row r="9127">
      <c r="A9127" s="221">
        <v>12198.0</v>
      </c>
      <c r="B9127" s="221">
        <v>36.0</v>
      </c>
      <c r="C9127" s="221">
        <v>3239.0</v>
      </c>
    </row>
    <row r="9128">
      <c r="A9128" s="221">
        <v>12198.0</v>
      </c>
      <c r="B9128" s="221">
        <v>37.0</v>
      </c>
      <c r="C9128" s="221">
        <v>851.0</v>
      </c>
    </row>
    <row r="9129">
      <c r="A9129" s="221">
        <v>12198.0</v>
      </c>
      <c r="B9129" s="221">
        <v>38.0</v>
      </c>
      <c r="C9129" s="221">
        <v>197.0</v>
      </c>
    </row>
    <row r="9130">
      <c r="A9130" s="221">
        <v>12198.0</v>
      </c>
      <c r="B9130" s="221">
        <v>39.0</v>
      </c>
      <c r="C9130" s="221">
        <v>178.0</v>
      </c>
    </row>
    <row r="9131">
      <c r="A9131" s="221">
        <v>12198.0</v>
      </c>
      <c r="B9131" s="221">
        <v>40.0</v>
      </c>
      <c r="C9131" s="221">
        <v>44.0</v>
      </c>
    </row>
    <row r="9132">
      <c r="A9132" s="221">
        <v>12198.0</v>
      </c>
      <c r="B9132" s="221">
        <v>3687.0</v>
      </c>
      <c r="C9132" s="221">
        <v>11.0</v>
      </c>
    </row>
    <row r="9133">
      <c r="A9133" s="221">
        <v>12199.0</v>
      </c>
      <c r="B9133" s="221">
        <v>34.0</v>
      </c>
      <c r="C9133" s="221">
        <v>69991.0</v>
      </c>
    </row>
    <row r="9134">
      <c r="A9134" s="221">
        <v>12199.0</v>
      </c>
      <c r="B9134" s="221">
        <v>35.0</v>
      </c>
      <c r="C9134" s="221">
        <v>23258.0</v>
      </c>
    </row>
    <row r="9135">
      <c r="A9135" s="221">
        <v>12199.0</v>
      </c>
      <c r="B9135" s="221">
        <v>36.0</v>
      </c>
      <c r="C9135" s="221">
        <v>12956.0</v>
      </c>
    </row>
    <row r="9136">
      <c r="A9136" s="221">
        <v>12199.0</v>
      </c>
      <c r="B9136" s="221">
        <v>37.0</v>
      </c>
      <c r="C9136" s="221">
        <v>3404.0</v>
      </c>
    </row>
    <row r="9137">
      <c r="A9137" s="221">
        <v>12199.0</v>
      </c>
      <c r="B9137" s="221">
        <v>38.0</v>
      </c>
      <c r="C9137" s="221">
        <v>787.0</v>
      </c>
    </row>
    <row r="9138">
      <c r="A9138" s="221">
        <v>12199.0</v>
      </c>
      <c r="B9138" s="221">
        <v>39.0</v>
      </c>
      <c r="C9138" s="221">
        <v>712.0</v>
      </c>
    </row>
    <row r="9139">
      <c r="A9139" s="221">
        <v>12199.0</v>
      </c>
      <c r="B9139" s="221">
        <v>40.0</v>
      </c>
      <c r="C9139" s="221">
        <v>178.0</v>
      </c>
    </row>
    <row r="9140">
      <c r="A9140" s="221">
        <v>12199.0</v>
      </c>
      <c r="B9140" s="221">
        <v>3687.0</v>
      </c>
      <c r="C9140" s="221">
        <v>17.0</v>
      </c>
    </row>
    <row r="9141">
      <c r="A9141" s="221">
        <v>12200.0</v>
      </c>
      <c r="B9141" s="221">
        <v>34.0</v>
      </c>
      <c r="C9141" s="221">
        <v>279966.0</v>
      </c>
    </row>
    <row r="9142">
      <c r="A9142" s="221">
        <v>12200.0</v>
      </c>
      <c r="B9142" s="221">
        <v>35.0</v>
      </c>
      <c r="C9142" s="221">
        <v>93031.0</v>
      </c>
    </row>
    <row r="9143">
      <c r="A9143" s="221">
        <v>12200.0</v>
      </c>
      <c r="B9143" s="221">
        <v>36.0</v>
      </c>
      <c r="C9143" s="221">
        <v>51822.0</v>
      </c>
    </row>
    <row r="9144">
      <c r="A9144" s="221">
        <v>12200.0</v>
      </c>
      <c r="B9144" s="221">
        <v>37.0</v>
      </c>
      <c r="C9144" s="221">
        <v>13618.0</v>
      </c>
    </row>
    <row r="9145">
      <c r="A9145" s="221">
        <v>12200.0</v>
      </c>
      <c r="B9145" s="221">
        <v>38.0</v>
      </c>
      <c r="C9145" s="221">
        <v>3147.0</v>
      </c>
    </row>
    <row r="9146">
      <c r="A9146" s="221">
        <v>12200.0</v>
      </c>
      <c r="B9146" s="221">
        <v>39.0</v>
      </c>
      <c r="C9146" s="221">
        <v>2844.0</v>
      </c>
    </row>
    <row r="9147">
      <c r="A9147" s="221">
        <v>12200.0</v>
      </c>
      <c r="B9147" s="221">
        <v>40.0</v>
      </c>
      <c r="C9147" s="221">
        <v>712.0</v>
      </c>
    </row>
    <row r="9148">
      <c r="A9148" s="221">
        <v>12200.0</v>
      </c>
      <c r="B9148" s="221">
        <v>3687.0</v>
      </c>
      <c r="C9148" s="221">
        <v>22.0</v>
      </c>
    </row>
    <row r="9149">
      <c r="A9149" s="221">
        <v>12217.0</v>
      </c>
      <c r="B9149" s="221">
        <v>34.0</v>
      </c>
      <c r="C9149" s="221">
        <v>16271.0</v>
      </c>
    </row>
    <row r="9150">
      <c r="A9150" s="221">
        <v>12217.0</v>
      </c>
      <c r="B9150" s="221">
        <v>35.0</v>
      </c>
      <c r="C9150" s="221">
        <v>2127.0</v>
      </c>
    </row>
    <row r="9151">
      <c r="A9151" s="221">
        <v>12217.0</v>
      </c>
      <c r="B9151" s="221">
        <v>38.0</v>
      </c>
      <c r="C9151" s="221">
        <v>8.0</v>
      </c>
    </row>
    <row r="9152">
      <c r="A9152" s="221">
        <v>12217.0</v>
      </c>
      <c r="B9152" s="221">
        <v>40.0</v>
      </c>
      <c r="C9152" s="221">
        <v>6.0</v>
      </c>
    </row>
    <row r="9153">
      <c r="A9153" s="221">
        <v>12219.0</v>
      </c>
      <c r="B9153" s="221">
        <v>34.0</v>
      </c>
      <c r="C9153" s="221">
        <v>2201418.0</v>
      </c>
    </row>
    <row r="9154">
      <c r="A9154" s="221">
        <v>12219.0</v>
      </c>
      <c r="B9154" s="221">
        <v>35.0</v>
      </c>
      <c r="C9154" s="221">
        <v>434123.0</v>
      </c>
    </row>
    <row r="9155">
      <c r="A9155" s="221">
        <v>12219.0</v>
      </c>
      <c r="B9155" s="221">
        <v>36.0</v>
      </c>
      <c r="C9155" s="221">
        <v>110079.0</v>
      </c>
    </row>
    <row r="9156">
      <c r="A9156" s="221">
        <v>12219.0</v>
      </c>
      <c r="B9156" s="221">
        <v>37.0</v>
      </c>
      <c r="C9156" s="221">
        <v>45664.0</v>
      </c>
    </row>
    <row r="9157">
      <c r="A9157" s="221">
        <v>12219.0</v>
      </c>
      <c r="B9157" s="221">
        <v>38.0</v>
      </c>
      <c r="C9157" s="221">
        <v>7656.0</v>
      </c>
    </row>
    <row r="9158">
      <c r="A9158" s="221">
        <v>12219.0</v>
      </c>
      <c r="B9158" s="221">
        <v>39.0</v>
      </c>
      <c r="C9158" s="221">
        <v>2268.0</v>
      </c>
    </row>
    <row r="9159">
      <c r="A9159" s="221">
        <v>12219.0</v>
      </c>
      <c r="B9159" s="221">
        <v>40.0</v>
      </c>
      <c r="C9159" s="221">
        <v>1528.0</v>
      </c>
    </row>
    <row r="9160">
      <c r="A9160" s="221">
        <v>12221.0</v>
      </c>
      <c r="B9160" s="221">
        <v>34.0</v>
      </c>
      <c r="C9160" s="221">
        <v>16271.0</v>
      </c>
    </row>
    <row r="9161">
      <c r="A9161" s="221">
        <v>12221.0</v>
      </c>
      <c r="B9161" s="221">
        <v>35.0</v>
      </c>
      <c r="C9161" s="221">
        <v>2127.0</v>
      </c>
    </row>
    <row r="9162">
      <c r="A9162" s="221">
        <v>12221.0</v>
      </c>
      <c r="B9162" s="221">
        <v>38.0</v>
      </c>
      <c r="C9162" s="221">
        <v>8.0</v>
      </c>
    </row>
    <row r="9163">
      <c r="A9163" s="221">
        <v>12221.0</v>
      </c>
      <c r="B9163" s="221">
        <v>40.0</v>
      </c>
      <c r="C9163" s="221">
        <v>6.0</v>
      </c>
    </row>
    <row r="9164">
      <c r="A9164" s="221">
        <v>12221.0</v>
      </c>
      <c r="B9164" s="221">
        <v>9838.0</v>
      </c>
      <c r="C9164" s="221">
        <v>23.0</v>
      </c>
    </row>
    <row r="9165">
      <c r="A9165" s="221">
        <v>12221.0</v>
      </c>
      <c r="B9165" s="221">
        <v>11399.0</v>
      </c>
      <c r="C9165" s="221">
        <v>9.0</v>
      </c>
    </row>
    <row r="9166">
      <c r="A9166" s="221">
        <v>12221.0</v>
      </c>
      <c r="B9166" s="221">
        <v>11539.0</v>
      </c>
      <c r="C9166" s="221">
        <v>9.0</v>
      </c>
    </row>
    <row r="9167">
      <c r="A9167" s="221">
        <v>12221.0</v>
      </c>
      <c r="B9167" s="221">
        <v>11554.0</v>
      </c>
      <c r="C9167" s="221">
        <v>15.0</v>
      </c>
    </row>
    <row r="9168">
      <c r="A9168" s="221">
        <v>12223.0</v>
      </c>
      <c r="B9168" s="221">
        <v>34.0</v>
      </c>
      <c r="C9168" s="221">
        <v>2201418.0</v>
      </c>
    </row>
    <row r="9169">
      <c r="A9169" s="221">
        <v>12223.0</v>
      </c>
      <c r="B9169" s="221">
        <v>35.0</v>
      </c>
      <c r="C9169" s="221">
        <v>434123.0</v>
      </c>
    </row>
    <row r="9170">
      <c r="A9170" s="221">
        <v>12223.0</v>
      </c>
      <c r="B9170" s="221">
        <v>36.0</v>
      </c>
      <c r="C9170" s="221">
        <v>110079.0</v>
      </c>
    </row>
    <row r="9171">
      <c r="A9171" s="221">
        <v>12223.0</v>
      </c>
      <c r="B9171" s="221">
        <v>37.0</v>
      </c>
      <c r="C9171" s="221">
        <v>45664.0</v>
      </c>
    </row>
    <row r="9172">
      <c r="A9172" s="221">
        <v>12223.0</v>
      </c>
      <c r="B9172" s="221">
        <v>38.0</v>
      </c>
      <c r="C9172" s="221">
        <v>7656.0</v>
      </c>
    </row>
    <row r="9173">
      <c r="A9173" s="221">
        <v>12223.0</v>
      </c>
      <c r="B9173" s="221">
        <v>39.0</v>
      </c>
      <c r="C9173" s="221">
        <v>2268.0</v>
      </c>
    </row>
    <row r="9174">
      <c r="A9174" s="221">
        <v>12223.0</v>
      </c>
      <c r="B9174" s="221">
        <v>40.0</v>
      </c>
      <c r="C9174" s="221">
        <v>1528.0</v>
      </c>
    </row>
    <row r="9175">
      <c r="A9175" s="221">
        <v>12223.0</v>
      </c>
      <c r="B9175" s="221">
        <v>9838.0</v>
      </c>
      <c r="C9175" s="221">
        <v>38.0</v>
      </c>
    </row>
    <row r="9176">
      <c r="A9176" s="221">
        <v>12223.0</v>
      </c>
      <c r="B9176" s="221">
        <v>11539.0</v>
      </c>
      <c r="C9176" s="221">
        <v>18.0</v>
      </c>
    </row>
    <row r="9177">
      <c r="A9177" s="221">
        <v>12223.0</v>
      </c>
      <c r="B9177" s="221">
        <v>11554.0</v>
      </c>
      <c r="C9177" s="221">
        <v>60.0</v>
      </c>
    </row>
    <row r="9178">
      <c r="A9178" s="221">
        <v>12225.0</v>
      </c>
      <c r="B9178" s="221">
        <v>34.0</v>
      </c>
      <c r="C9178" s="221">
        <v>35778.0</v>
      </c>
    </row>
    <row r="9179">
      <c r="A9179" s="221">
        <v>12225.0</v>
      </c>
      <c r="B9179" s="221">
        <v>35.0</v>
      </c>
      <c r="C9179" s="221">
        <v>4679.0</v>
      </c>
    </row>
    <row r="9180">
      <c r="A9180" s="221">
        <v>12225.0</v>
      </c>
      <c r="B9180" s="221">
        <v>38.0</v>
      </c>
      <c r="C9180" s="221">
        <v>17.0</v>
      </c>
    </row>
    <row r="9181">
      <c r="A9181" s="221">
        <v>12225.0</v>
      </c>
      <c r="B9181" s="221">
        <v>40.0</v>
      </c>
      <c r="C9181" s="221">
        <v>16.0</v>
      </c>
    </row>
    <row r="9182">
      <c r="A9182" s="221">
        <v>12235.0</v>
      </c>
      <c r="B9182" s="221">
        <v>2867.0</v>
      </c>
      <c r="C9182" s="221">
        <v>20.0</v>
      </c>
    </row>
    <row r="9183">
      <c r="A9183" s="221">
        <v>12235.0</v>
      </c>
      <c r="B9183" s="221">
        <v>2868.0</v>
      </c>
      <c r="C9183" s="221">
        <v>36.0</v>
      </c>
    </row>
    <row r="9184">
      <c r="A9184" s="221">
        <v>12235.0</v>
      </c>
      <c r="B9184" s="221">
        <v>2869.0</v>
      </c>
      <c r="C9184" s="221">
        <v>29.0</v>
      </c>
    </row>
    <row r="9185">
      <c r="A9185" s="221">
        <v>12235.0</v>
      </c>
      <c r="B9185" s="221">
        <v>2870.0</v>
      </c>
      <c r="C9185" s="221">
        <v>31.0</v>
      </c>
    </row>
    <row r="9186">
      <c r="A9186" s="221">
        <v>12235.0</v>
      </c>
      <c r="B9186" s="221">
        <v>2871.0</v>
      </c>
      <c r="C9186" s="221">
        <v>20.0</v>
      </c>
    </row>
    <row r="9187">
      <c r="A9187" s="221">
        <v>12235.0</v>
      </c>
      <c r="B9187" s="221">
        <v>2872.0</v>
      </c>
      <c r="C9187" s="221">
        <v>20.0</v>
      </c>
    </row>
    <row r="9188">
      <c r="A9188" s="221">
        <v>12235.0</v>
      </c>
      <c r="B9188" s="221">
        <v>2875.0</v>
      </c>
      <c r="C9188" s="221">
        <v>31.0</v>
      </c>
    </row>
    <row r="9189">
      <c r="A9189" s="221">
        <v>12235.0</v>
      </c>
      <c r="B9189" s="221">
        <v>2876.0</v>
      </c>
      <c r="C9189" s="221">
        <v>13.0</v>
      </c>
    </row>
    <row r="9190">
      <c r="A9190" s="221">
        <v>12235.0</v>
      </c>
      <c r="B9190" s="221">
        <v>21037.0</v>
      </c>
      <c r="C9190" s="221">
        <v>9.0</v>
      </c>
    </row>
    <row r="9191">
      <c r="A9191" s="221">
        <v>12236.0</v>
      </c>
      <c r="B9191" s="221">
        <v>2867.0</v>
      </c>
      <c r="C9191" s="221">
        <v>20.0</v>
      </c>
    </row>
    <row r="9192">
      <c r="A9192" s="221">
        <v>12236.0</v>
      </c>
      <c r="B9192" s="221">
        <v>2868.0</v>
      </c>
      <c r="C9192" s="221">
        <v>36.0</v>
      </c>
    </row>
    <row r="9193">
      <c r="A9193" s="221">
        <v>12236.0</v>
      </c>
      <c r="B9193" s="221">
        <v>2869.0</v>
      </c>
      <c r="C9193" s="221">
        <v>29.0</v>
      </c>
    </row>
    <row r="9194">
      <c r="A9194" s="221">
        <v>12236.0</v>
      </c>
      <c r="B9194" s="221">
        <v>2870.0</v>
      </c>
      <c r="C9194" s="221">
        <v>31.0</v>
      </c>
    </row>
    <row r="9195">
      <c r="A9195" s="221">
        <v>12236.0</v>
      </c>
      <c r="B9195" s="221">
        <v>2871.0</v>
      </c>
      <c r="C9195" s="221">
        <v>20.0</v>
      </c>
    </row>
    <row r="9196">
      <c r="A9196" s="221">
        <v>12236.0</v>
      </c>
      <c r="B9196" s="221">
        <v>2872.0</v>
      </c>
      <c r="C9196" s="221">
        <v>20.0</v>
      </c>
    </row>
    <row r="9197">
      <c r="A9197" s="221">
        <v>12236.0</v>
      </c>
      <c r="B9197" s="221">
        <v>2875.0</v>
      </c>
      <c r="C9197" s="221">
        <v>31.0</v>
      </c>
    </row>
    <row r="9198">
      <c r="A9198" s="221">
        <v>12236.0</v>
      </c>
      <c r="B9198" s="221">
        <v>2876.0</v>
      </c>
      <c r="C9198" s="221">
        <v>13.0</v>
      </c>
    </row>
    <row r="9199">
      <c r="A9199" s="221">
        <v>12236.0</v>
      </c>
      <c r="B9199" s="221">
        <v>21037.0</v>
      </c>
      <c r="C9199" s="221">
        <v>9.0</v>
      </c>
    </row>
    <row r="9200">
      <c r="A9200" s="221">
        <v>12237.0</v>
      </c>
      <c r="B9200" s="221">
        <v>2867.0</v>
      </c>
      <c r="C9200" s="221">
        <v>1.0</v>
      </c>
    </row>
    <row r="9201">
      <c r="A9201" s="221">
        <v>12237.0</v>
      </c>
      <c r="B9201" s="221">
        <v>2870.0</v>
      </c>
      <c r="C9201" s="221">
        <v>4.0</v>
      </c>
    </row>
    <row r="9202">
      <c r="A9202" s="221">
        <v>12237.0</v>
      </c>
      <c r="B9202" s="221">
        <v>2872.0</v>
      </c>
      <c r="C9202" s="221">
        <v>1.0</v>
      </c>
    </row>
    <row r="9203">
      <c r="A9203" s="221">
        <v>12237.0</v>
      </c>
      <c r="B9203" s="221">
        <v>2875.0</v>
      </c>
      <c r="C9203" s="221">
        <v>2.0</v>
      </c>
    </row>
    <row r="9204">
      <c r="A9204" s="221">
        <v>12237.0</v>
      </c>
      <c r="B9204" s="221">
        <v>2876.0</v>
      </c>
      <c r="C9204" s="221">
        <v>1.0</v>
      </c>
    </row>
    <row r="9205">
      <c r="A9205" s="221">
        <v>12237.0</v>
      </c>
      <c r="B9205" s="221">
        <v>21037.0</v>
      </c>
      <c r="C9205" s="221">
        <v>1.0</v>
      </c>
    </row>
    <row r="9206">
      <c r="A9206" s="221">
        <v>12238.0</v>
      </c>
      <c r="B9206" s="221">
        <v>2867.0</v>
      </c>
      <c r="C9206" s="221">
        <v>1.0</v>
      </c>
    </row>
    <row r="9207">
      <c r="A9207" s="221">
        <v>12238.0</v>
      </c>
      <c r="B9207" s="221">
        <v>2869.0</v>
      </c>
      <c r="C9207" s="221">
        <v>3.0</v>
      </c>
    </row>
    <row r="9208">
      <c r="A9208" s="221">
        <v>12238.0</v>
      </c>
      <c r="B9208" s="221">
        <v>2870.0</v>
      </c>
      <c r="C9208" s="221">
        <v>2.0</v>
      </c>
    </row>
    <row r="9209">
      <c r="A9209" s="221">
        <v>12238.0</v>
      </c>
      <c r="B9209" s="221">
        <v>2871.0</v>
      </c>
      <c r="C9209" s="221">
        <v>2.0</v>
      </c>
    </row>
    <row r="9210">
      <c r="A9210" s="221">
        <v>12238.0</v>
      </c>
      <c r="B9210" s="221">
        <v>2872.0</v>
      </c>
      <c r="C9210" s="221">
        <v>2.0</v>
      </c>
    </row>
    <row r="9211">
      <c r="A9211" s="221">
        <v>12238.0</v>
      </c>
      <c r="B9211" s="221">
        <v>2875.0</v>
      </c>
      <c r="C9211" s="221">
        <v>2.0</v>
      </c>
    </row>
    <row r="9212">
      <c r="A9212" s="221">
        <v>12238.0</v>
      </c>
      <c r="B9212" s="221">
        <v>21037.0</v>
      </c>
      <c r="C9212" s="221">
        <v>1.0</v>
      </c>
    </row>
    <row r="9213">
      <c r="A9213" s="221">
        <v>12239.0</v>
      </c>
      <c r="B9213" s="221">
        <v>2867.0</v>
      </c>
      <c r="C9213" s="221">
        <v>3.0</v>
      </c>
    </row>
    <row r="9214">
      <c r="A9214" s="221">
        <v>12239.0</v>
      </c>
      <c r="B9214" s="221">
        <v>2869.0</v>
      </c>
      <c r="C9214" s="221">
        <v>4.0</v>
      </c>
    </row>
    <row r="9215">
      <c r="A9215" s="221">
        <v>12239.0</v>
      </c>
      <c r="B9215" s="221">
        <v>2870.0</v>
      </c>
      <c r="C9215" s="221">
        <v>4.0</v>
      </c>
    </row>
    <row r="9216">
      <c r="A9216" s="221">
        <v>12239.0</v>
      </c>
      <c r="B9216" s="221">
        <v>2871.0</v>
      </c>
      <c r="C9216" s="221">
        <v>3.0</v>
      </c>
    </row>
    <row r="9217">
      <c r="A9217" s="221">
        <v>12239.0</v>
      </c>
      <c r="B9217" s="221">
        <v>2872.0</v>
      </c>
      <c r="C9217" s="221">
        <v>3.0</v>
      </c>
    </row>
    <row r="9218">
      <c r="A9218" s="221">
        <v>12239.0</v>
      </c>
      <c r="B9218" s="221">
        <v>2875.0</v>
      </c>
      <c r="C9218" s="221">
        <v>4.0</v>
      </c>
    </row>
    <row r="9219">
      <c r="A9219" s="221">
        <v>12239.0</v>
      </c>
      <c r="B9219" s="221">
        <v>21037.0</v>
      </c>
      <c r="C9219" s="221">
        <v>2.0</v>
      </c>
    </row>
    <row r="9220">
      <c r="A9220" s="221">
        <v>12257.0</v>
      </c>
      <c r="B9220" s="221">
        <v>34.0</v>
      </c>
      <c r="C9220" s="221">
        <v>4547.0</v>
      </c>
    </row>
    <row r="9221">
      <c r="A9221" s="221">
        <v>12257.0</v>
      </c>
      <c r="B9221" s="221">
        <v>35.0</v>
      </c>
      <c r="C9221" s="221">
        <v>3208.0</v>
      </c>
    </row>
    <row r="9222">
      <c r="A9222" s="221">
        <v>12257.0</v>
      </c>
      <c r="B9222" s="221">
        <v>36.0</v>
      </c>
      <c r="C9222" s="221">
        <v>274.0</v>
      </c>
    </row>
    <row r="9223">
      <c r="A9223" s="221">
        <v>12257.0</v>
      </c>
      <c r="B9223" s="221">
        <v>37.0</v>
      </c>
      <c r="C9223" s="221">
        <v>592.0</v>
      </c>
    </row>
    <row r="9224">
      <c r="A9224" s="221">
        <v>12257.0</v>
      </c>
      <c r="B9224" s="221">
        <v>40.0</v>
      </c>
      <c r="C9224" s="221">
        <v>24.0</v>
      </c>
    </row>
    <row r="9225">
      <c r="A9225" s="221">
        <v>12259.0</v>
      </c>
      <c r="B9225" s="221">
        <v>34.0</v>
      </c>
      <c r="C9225" s="221">
        <v>4547.0</v>
      </c>
    </row>
    <row r="9226">
      <c r="A9226" s="221">
        <v>12259.0</v>
      </c>
      <c r="B9226" s="221">
        <v>35.0</v>
      </c>
      <c r="C9226" s="221">
        <v>3208.0</v>
      </c>
    </row>
    <row r="9227">
      <c r="A9227" s="221">
        <v>12259.0</v>
      </c>
      <c r="B9227" s="221">
        <v>36.0</v>
      </c>
      <c r="C9227" s="221">
        <v>274.0</v>
      </c>
    </row>
    <row r="9228">
      <c r="A9228" s="221">
        <v>12259.0</v>
      </c>
      <c r="B9228" s="221">
        <v>37.0</v>
      </c>
      <c r="C9228" s="221">
        <v>592.0</v>
      </c>
    </row>
    <row r="9229">
      <c r="A9229" s="221">
        <v>12259.0</v>
      </c>
      <c r="B9229" s="221">
        <v>40.0</v>
      </c>
      <c r="C9229" s="221">
        <v>24.0</v>
      </c>
    </row>
    <row r="9230">
      <c r="A9230" s="221">
        <v>12259.0</v>
      </c>
      <c r="B9230" s="221">
        <v>9838.0</v>
      </c>
      <c r="C9230" s="221">
        <v>30.0</v>
      </c>
    </row>
    <row r="9231">
      <c r="A9231" s="221">
        <v>12259.0</v>
      </c>
      <c r="B9231" s="221">
        <v>11399.0</v>
      </c>
      <c r="C9231" s="221">
        <v>12.0</v>
      </c>
    </row>
    <row r="9232">
      <c r="A9232" s="221">
        <v>12259.0</v>
      </c>
      <c r="B9232" s="221">
        <v>11539.0</v>
      </c>
      <c r="C9232" s="221">
        <v>15.0</v>
      </c>
    </row>
    <row r="9233">
      <c r="A9233" s="221">
        <v>12259.0</v>
      </c>
      <c r="B9233" s="221">
        <v>11554.0</v>
      </c>
      <c r="C9233" s="221">
        <v>38.0</v>
      </c>
    </row>
    <row r="9234">
      <c r="A9234" s="221">
        <v>12261.0</v>
      </c>
      <c r="B9234" s="221">
        <v>34.0</v>
      </c>
      <c r="C9234" s="221">
        <v>12169.0</v>
      </c>
    </row>
    <row r="9235">
      <c r="A9235" s="221">
        <v>12261.0</v>
      </c>
      <c r="B9235" s="221">
        <v>35.0</v>
      </c>
      <c r="C9235" s="221">
        <v>6778.0</v>
      </c>
    </row>
    <row r="9236">
      <c r="A9236" s="221">
        <v>12261.0</v>
      </c>
      <c r="B9236" s="221">
        <v>36.0</v>
      </c>
      <c r="C9236" s="221">
        <v>1099.0</v>
      </c>
    </row>
    <row r="9237">
      <c r="A9237" s="221">
        <v>12261.0</v>
      </c>
      <c r="B9237" s="221">
        <v>37.0</v>
      </c>
      <c r="C9237" s="221">
        <v>3276.0</v>
      </c>
    </row>
    <row r="9238">
      <c r="A9238" s="221">
        <v>12261.0</v>
      </c>
      <c r="B9238" s="221">
        <v>40.0</v>
      </c>
      <c r="C9238" s="221">
        <v>138.0</v>
      </c>
    </row>
    <row r="9239">
      <c r="A9239" s="221">
        <v>12263.0</v>
      </c>
      <c r="B9239" s="221">
        <v>34.0</v>
      </c>
      <c r="C9239" s="221">
        <v>12169.0</v>
      </c>
    </row>
    <row r="9240">
      <c r="A9240" s="221">
        <v>12263.0</v>
      </c>
      <c r="B9240" s="221">
        <v>35.0</v>
      </c>
      <c r="C9240" s="221">
        <v>6778.0</v>
      </c>
    </row>
    <row r="9241">
      <c r="A9241" s="221">
        <v>12263.0</v>
      </c>
      <c r="B9241" s="221">
        <v>36.0</v>
      </c>
      <c r="C9241" s="221">
        <v>1099.0</v>
      </c>
    </row>
    <row r="9242">
      <c r="A9242" s="221">
        <v>12263.0</v>
      </c>
      <c r="B9242" s="221">
        <v>37.0</v>
      </c>
      <c r="C9242" s="221">
        <v>3276.0</v>
      </c>
    </row>
    <row r="9243">
      <c r="A9243" s="221">
        <v>12263.0</v>
      </c>
      <c r="B9243" s="221">
        <v>40.0</v>
      </c>
      <c r="C9243" s="221">
        <v>138.0</v>
      </c>
    </row>
    <row r="9244">
      <c r="A9244" s="221">
        <v>12263.0</v>
      </c>
      <c r="B9244" s="221">
        <v>9838.0</v>
      </c>
      <c r="C9244" s="221">
        <v>45.0</v>
      </c>
    </row>
    <row r="9245">
      <c r="A9245" s="221">
        <v>12263.0</v>
      </c>
      <c r="B9245" s="221">
        <v>11399.0</v>
      </c>
      <c r="C9245" s="221">
        <v>24.0</v>
      </c>
    </row>
    <row r="9246">
      <c r="A9246" s="221">
        <v>12263.0</v>
      </c>
      <c r="B9246" s="221">
        <v>11539.0</v>
      </c>
      <c r="C9246" s="221">
        <v>30.0</v>
      </c>
    </row>
    <row r="9247">
      <c r="A9247" s="221">
        <v>12263.0</v>
      </c>
      <c r="B9247" s="221">
        <v>11554.0</v>
      </c>
      <c r="C9247" s="221">
        <v>53.0</v>
      </c>
    </row>
    <row r="9248">
      <c r="A9248" s="221">
        <v>12265.0</v>
      </c>
      <c r="B9248" s="221">
        <v>34.0</v>
      </c>
      <c r="C9248" s="221">
        <v>1484.0</v>
      </c>
    </row>
    <row r="9249">
      <c r="A9249" s="221">
        <v>12265.0</v>
      </c>
      <c r="B9249" s="221">
        <v>35.0</v>
      </c>
      <c r="C9249" s="221">
        <v>211.0</v>
      </c>
    </row>
    <row r="9250">
      <c r="A9250" s="221">
        <v>12265.0</v>
      </c>
      <c r="B9250" s="221">
        <v>36.0</v>
      </c>
      <c r="C9250" s="221">
        <v>397.0</v>
      </c>
    </row>
    <row r="9251">
      <c r="A9251" s="221">
        <v>12265.0</v>
      </c>
      <c r="B9251" s="221">
        <v>37.0</v>
      </c>
      <c r="C9251" s="221">
        <v>198.0</v>
      </c>
    </row>
    <row r="9252">
      <c r="A9252" s="221">
        <v>12265.0</v>
      </c>
      <c r="B9252" s="221">
        <v>39.0</v>
      </c>
      <c r="C9252" s="221">
        <v>40.0</v>
      </c>
    </row>
    <row r="9253">
      <c r="A9253" s="221">
        <v>12265.0</v>
      </c>
      <c r="B9253" s="221">
        <v>40.0</v>
      </c>
      <c r="C9253" s="221">
        <v>6.0</v>
      </c>
    </row>
    <row r="9254">
      <c r="A9254" s="221">
        <v>12267.0</v>
      </c>
      <c r="B9254" s="221">
        <v>34.0</v>
      </c>
      <c r="C9254" s="221">
        <v>1484.0</v>
      </c>
    </row>
    <row r="9255">
      <c r="A9255" s="221">
        <v>12267.0</v>
      </c>
      <c r="B9255" s="221">
        <v>35.0</v>
      </c>
      <c r="C9255" s="221">
        <v>211.0</v>
      </c>
    </row>
    <row r="9256">
      <c r="A9256" s="221">
        <v>12267.0</v>
      </c>
      <c r="B9256" s="221">
        <v>36.0</v>
      </c>
      <c r="C9256" s="221">
        <v>397.0</v>
      </c>
    </row>
    <row r="9257">
      <c r="A9257" s="221">
        <v>12267.0</v>
      </c>
      <c r="B9257" s="221">
        <v>37.0</v>
      </c>
      <c r="C9257" s="221">
        <v>198.0</v>
      </c>
    </row>
    <row r="9258">
      <c r="A9258" s="221">
        <v>12267.0</v>
      </c>
      <c r="B9258" s="221">
        <v>39.0</v>
      </c>
      <c r="C9258" s="221">
        <v>40.0</v>
      </c>
    </row>
    <row r="9259">
      <c r="A9259" s="221">
        <v>12267.0</v>
      </c>
      <c r="B9259" s="221">
        <v>40.0</v>
      </c>
      <c r="C9259" s="221">
        <v>6.0</v>
      </c>
    </row>
    <row r="9260">
      <c r="A9260" s="221">
        <v>12267.0</v>
      </c>
      <c r="B9260" s="221">
        <v>9838.0</v>
      </c>
      <c r="C9260" s="221">
        <v>23.0</v>
      </c>
    </row>
    <row r="9261">
      <c r="A9261" s="221">
        <v>12267.0</v>
      </c>
      <c r="B9261" s="221">
        <v>11539.0</v>
      </c>
      <c r="C9261" s="221">
        <v>15.0</v>
      </c>
    </row>
    <row r="9262">
      <c r="A9262" s="221">
        <v>12267.0</v>
      </c>
      <c r="B9262" s="221">
        <v>11554.0</v>
      </c>
      <c r="C9262" s="221">
        <v>30.0</v>
      </c>
    </row>
    <row r="9263">
      <c r="A9263" s="221">
        <v>12269.0</v>
      </c>
      <c r="B9263" s="221">
        <v>34.0</v>
      </c>
      <c r="C9263" s="221">
        <v>1486.0</v>
      </c>
    </row>
    <row r="9264">
      <c r="A9264" s="221">
        <v>12269.0</v>
      </c>
      <c r="B9264" s="221">
        <v>35.0</v>
      </c>
      <c r="C9264" s="221">
        <v>1486.0</v>
      </c>
    </row>
    <row r="9265">
      <c r="A9265" s="221">
        <v>12269.0</v>
      </c>
      <c r="B9265" s="221">
        <v>36.0</v>
      </c>
      <c r="C9265" s="221">
        <v>1486.0</v>
      </c>
    </row>
    <row r="9266">
      <c r="A9266" s="221">
        <v>12269.0</v>
      </c>
      <c r="B9266" s="221">
        <v>37.0</v>
      </c>
      <c r="C9266" s="221">
        <v>1486.0</v>
      </c>
    </row>
    <row r="9267">
      <c r="A9267" s="221">
        <v>12269.0</v>
      </c>
      <c r="B9267" s="221">
        <v>39.0</v>
      </c>
      <c r="C9267" s="221">
        <v>100.0</v>
      </c>
    </row>
    <row r="9268">
      <c r="A9268" s="221">
        <v>12269.0</v>
      </c>
      <c r="B9268" s="221">
        <v>40.0</v>
      </c>
      <c r="C9268" s="221">
        <v>48.0</v>
      </c>
    </row>
    <row r="9269">
      <c r="A9269" s="221">
        <v>12271.0</v>
      </c>
      <c r="B9269" s="221">
        <v>34.0</v>
      </c>
      <c r="C9269" s="221">
        <v>1486.0</v>
      </c>
    </row>
    <row r="9270">
      <c r="A9270" s="221">
        <v>12271.0</v>
      </c>
      <c r="B9270" s="221">
        <v>35.0</v>
      </c>
      <c r="C9270" s="221">
        <v>1486.0</v>
      </c>
    </row>
    <row r="9271">
      <c r="A9271" s="221">
        <v>12271.0</v>
      </c>
      <c r="B9271" s="221">
        <v>36.0</v>
      </c>
      <c r="C9271" s="221">
        <v>1486.0</v>
      </c>
    </row>
    <row r="9272">
      <c r="A9272" s="221">
        <v>12271.0</v>
      </c>
      <c r="B9272" s="221">
        <v>37.0</v>
      </c>
      <c r="C9272" s="221">
        <v>1486.0</v>
      </c>
    </row>
    <row r="9273">
      <c r="A9273" s="221">
        <v>12271.0</v>
      </c>
      <c r="B9273" s="221">
        <v>39.0</v>
      </c>
      <c r="C9273" s="221">
        <v>100.0</v>
      </c>
    </row>
    <row r="9274">
      <c r="A9274" s="221">
        <v>12271.0</v>
      </c>
      <c r="B9274" s="221">
        <v>40.0</v>
      </c>
      <c r="C9274" s="221">
        <v>48.0</v>
      </c>
    </row>
    <row r="9275">
      <c r="A9275" s="221">
        <v>12271.0</v>
      </c>
      <c r="B9275" s="221">
        <v>9838.0</v>
      </c>
      <c r="C9275" s="221">
        <v>30.0</v>
      </c>
    </row>
    <row r="9276">
      <c r="A9276" s="221">
        <v>12271.0</v>
      </c>
      <c r="B9276" s="221">
        <v>11539.0</v>
      </c>
      <c r="C9276" s="221">
        <v>23.0</v>
      </c>
    </row>
    <row r="9277">
      <c r="A9277" s="221">
        <v>12271.0</v>
      </c>
      <c r="B9277" s="221">
        <v>11554.0</v>
      </c>
      <c r="C9277" s="221">
        <v>45.0</v>
      </c>
    </row>
    <row r="9278">
      <c r="A9278" s="221">
        <v>12274.0</v>
      </c>
      <c r="B9278" s="221">
        <v>34.0</v>
      </c>
      <c r="C9278" s="221">
        <v>1351.0</v>
      </c>
    </row>
    <row r="9279">
      <c r="A9279" s="221">
        <v>12274.0</v>
      </c>
      <c r="B9279" s="221">
        <v>36.0</v>
      </c>
      <c r="C9279" s="221">
        <v>636.0</v>
      </c>
    </row>
    <row r="9280">
      <c r="A9280" s="221">
        <v>12274.0</v>
      </c>
      <c r="B9280" s="221">
        <v>37.0</v>
      </c>
      <c r="C9280" s="221">
        <v>4.0</v>
      </c>
    </row>
    <row r="9281">
      <c r="A9281" s="221">
        <v>12274.0</v>
      </c>
      <c r="B9281" s="221">
        <v>39.0</v>
      </c>
      <c r="C9281" s="221">
        <v>14.0</v>
      </c>
    </row>
    <row r="9282">
      <c r="A9282" s="221">
        <v>12274.0</v>
      </c>
      <c r="B9282" s="221">
        <v>40.0</v>
      </c>
      <c r="C9282" s="221">
        <v>4.0</v>
      </c>
    </row>
    <row r="9283">
      <c r="A9283" s="221">
        <v>12304.0</v>
      </c>
      <c r="B9283" s="221">
        <v>37.0</v>
      </c>
      <c r="C9283" s="221">
        <v>2.0</v>
      </c>
    </row>
    <row r="9284">
      <c r="A9284" s="221">
        <v>12304.0</v>
      </c>
      <c r="B9284" s="221">
        <v>38.0</v>
      </c>
      <c r="C9284" s="221">
        <v>6.0</v>
      </c>
    </row>
    <row r="9285">
      <c r="A9285" s="221">
        <v>12306.0</v>
      </c>
      <c r="B9285" s="221">
        <v>37.0</v>
      </c>
      <c r="C9285" s="221">
        <v>2.0</v>
      </c>
    </row>
    <row r="9286">
      <c r="A9286" s="221">
        <v>12306.0</v>
      </c>
      <c r="B9286" s="221">
        <v>38.0</v>
      </c>
      <c r="C9286" s="221">
        <v>6.0</v>
      </c>
    </row>
    <row r="9287">
      <c r="A9287" s="221">
        <v>12339.0</v>
      </c>
      <c r="B9287" s="221">
        <v>37.0</v>
      </c>
      <c r="C9287" s="221">
        <v>2.0</v>
      </c>
    </row>
    <row r="9288">
      <c r="A9288" s="221">
        <v>12339.0</v>
      </c>
      <c r="B9288" s="221">
        <v>38.0</v>
      </c>
      <c r="C9288" s="221">
        <v>6.0</v>
      </c>
    </row>
    <row r="9289">
      <c r="A9289" s="221">
        <v>12340.0</v>
      </c>
      <c r="B9289" s="221">
        <v>37.0</v>
      </c>
      <c r="C9289" s="221">
        <v>2.0</v>
      </c>
    </row>
    <row r="9290">
      <c r="A9290" s="221">
        <v>12340.0</v>
      </c>
      <c r="B9290" s="221">
        <v>38.0</v>
      </c>
      <c r="C9290" s="221">
        <v>6.0</v>
      </c>
    </row>
    <row r="9291">
      <c r="A9291" s="221">
        <v>12341.0</v>
      </c>
      <c r="B9291" s="221">
        <v>37.0</v>
      </c>
      <c r="C9291" s="221">
        <v>2.0</v>
      </c>
    </row>
    <row r="9292">
      <c r="A9292" s="221">
        <v>12341.0</v>
      </c>
      <c r="B9292" s="221">
        <v>38.0</v>
      </c>
      <c r="C9292" s="221">
        <v>6.0</v>
      </c>
    </row>
    <row r="9293">
      <c r="A9293" s="221">
        <v>12342.0</v>
      </c>
      <c r="B9293" s="221">
        <v>37.0</v>
      </c>
      <c r="C9293" s="221">
        <v>2.0</v>
      </c>
    </row>
    <row r="9294">
      <c r="A9294" s="221">
        <v>12342.0</v>
      </c>
      <c r="B9294" s="221">
        <v>38.0</v>
      </c>
      <c r="C9294" s="221">
        <v>6.0</v>
      </c>
    </row>
    <row r="9295">
      <c r="A9295" s="221">
        <v>12343.0</v>
      </c>
      <c r="B9295" s="221">
        <v>37.0</v>
      </c>
      <c r="C9295" s="221">
        <v>2.0</v>
      </c>
    </row>
    <row r="9296">
      <c r="A9296" s="221">
        <v>12343.0</v>
      </c>
      <c r="B9296" s="221">
        <v>38.0</v>
      </c>
      <c r="C9296" s="221">
        <v>6.0</v>
      </c>
    </row>
    <row r="9297">
      <c r="A9297" s="221">
        <v>12344.0</v>
      </c>
      <c r="B9297" s="221">
        <v>34.0</v>
      </c>
      <c r="C9297" s="221">
        <v>4600.0</v>
      </c>
    </row>
    <row r="9298">
      <c r="A9298" s="221">
        <v>12344.0</v>
      </c>
      <c r="B9298" s="221">
        <v>35.0</v>
      </c>
      <c r="C9298" s="221">
        <v>1583.0</v>
      </c>
    </row>
    <row r="9299">
      <c r="A9299" s="221">
        <v>12344.0</v>
      </c>
      <c r="B9299" s="221">
        <v>36.0</v>
      </c>
      <c r="C9299" s="221">
        <v>1167.0</v>
      </c>
    </row>
    <row r="9300">
      <c r="A9300" s="221">
        <v>12344.0</v>
      </c>
      <c r="B9300" s="221">
        <v>37.0</v>
      </c>
      <c r="C9300" s="221">
        <v>63.0</v>
      </c>
    </row>
    <row r="9301">
      <c r="A9301" s="221">
        <v>12344.0</v>
      </c>
      <c r="B9301" s="221">
        <v>38.0</v>
      </c>
      <c r="C9301" s="221">
        <v>50.0</v>
      </c>
    </row>
    <row r="9302">
      <c r="A9302" s="221">
        <v>12344.0</v>
      </c>
      <c r="B9302" s="221">
        <v>39.0</v>
      </c>
      <c r="C9302" s="221">
        <v>18.0</v>
      </c>
    </row>
    <row r="9303">
      <c r="A9303" s="221">
        <v>12346.0</v>
      </c>
      <c r="B9303" s="221">
        <v>34.0</v>
      </c>
      <c r="C9303" s="221">
        <v>4600.0</v>
      </c>
    </row>
    <row r="9304">
      <c r="A9304" s="221">
        <v>12346.0</v>
      </c>
      <c r="B9304" s="221">
        <v>35.0</v>
      </c>
      <c r="C9304" s="221">
        <v>1583.0</v>
      </c>
    </row>
    <row r="9305">
      <c r="A9305" s="221">
        <v>12346.0</v>
      </c>
      <c r="B9305" s="221">
        <v>36.0</v>
      </c>
      <c r="C9305" s="221">
        <v>1167.0</v>
      </c>
    </row>
    <row r="9306">
      <c r="A9306" s="221">
        <v>12346.0</v>
      </c>
      <c r="B9306" s="221">
        <v>37.0</v>
      </c>
      <c r="C9306" s="221">
        <v>63.0</v>
      </c>
    </row>
    <row r="9307">
      <c r="A9307" s="221">
        <v>12346.0</v>
      </c>
      <c r="B9307" s="221">
        <v>38.0</v>
      </c>
      <c r="C9307" s="221">
        <v>50.0</v>
      </c>
    </row>
    <row r="9308">
      <c r="A9308" s="221">
        <v>12346.0</v>
      </c>
      <c r="B9308" s="221">
        <v>39.0</v>
      </c>
      <c r="C9308" s="221">
        <v>18.0</v>
      </c>
    </row>
    <row r="9309">
      <c r="A9309" s="221">
        <v>12346.0</v>
      </c>
      <c r="B9309" s="221">
        <v>9848.0</v>
      </c>
      <c r="C9309" s="221">
        <v>5.0</v>
      </c>
    </row>
    <row r="9310">
      <c r="A9310" s="221">
        <v>12346.0</v>
      </c>
      <c r="B9310" s="221">
        <v>11399.0</v>
      </c>
      <c r="C9310" s="221">
        <v>5.0</v>
      </c>
    </row>
    <row r="9311">
      <c r="A9311" s="221">
        <v>12346.0</v>
      </c>
      <c r="B9311" s="221">
        <v>11690.0</v>
      </c>
      <c r="C9311" s="221">
        <v>17.0</v>
      </c>
    </row>
    <row r="9312">
      <c r="A9312" s="221">
        <v>12354.0</v>
      </c>
      <c r="B9312" s="221">
        <v>34.0</v>
      </c>
      <c r="C9312" s="221">
        <v>77413.0</v>
      </c>
    </row>
    <row r="9313">
      <c r="A9313" s="221">
        <v>12354.0</v>
      </c>
      <c r="B9313" s="221">
        <v>35.0</v>
      </c>
      <c r="C9313" s="221">
        <v>19793.0</v>
      </c>
    </row>
    <row r="9314">
      <c r="A9314" s="221">
        <v>12354.0</v>
      </c>
      <c r="B9314" s="221">
        <v>36.0</v>
      </c>
      <c r="C9314" s="221">
        <v>5731.0</v>
      </c>
    </row>
    <row r="9315">
      <c r="A9315" s="221">
        <v>12354.0</v>
      </c>
      <c r="B9315" s="221">
        <v>37.0</v>
      </c>
      <c r="C9315" s="221">
        <v>1206.0</v>
      </c>
    </row>
    <row r="9316">
      <c r="A9316" s="221">
        <v>12354.0</v>
      </c>
      <c r="B9316" s="221">
        <v>38.0</v>
      </c>
      <c r="C9316" s="221">
        <v>343.0</v>
      </c>
    </row>
    <row r="9317">
      <c r="A9317" s="221">
        <v>12354.0</v>
      </c>
      <c r="B9317" s="221">
        <v>39.0</v>
      </c>
      <c r="C9317" s="221">
        <v>206.0</v>
      </c>
    </row>
    <row r="9318">
      <c r="A9318" s="221">
        <v>12354.0</v>
      </c>
      <c r="B9318" s="221">
        <v>40.0</v>
      </c>
      <c r="C9318" s="221">
        <v>18.0</v>
      </c>
    </row>
    <row r="9319">
      <c r="A9319" s="221">
        <v>12356.0</v>
      </c>
      <c r="B9319" s="221">
        <v>34.0</v>
      </c>
      <c r="C9319" s="221">
        <v>77413.0</v>
      </c>
    </row>
    <row r="9320">
      <c r="A9320" s="221">
        <v>12356.0</v>
      </c>
      <c r="B9320" s="221">
        <v>35.0</v>
      </c>
      <c r="C9320" s="221">
        <v>19793.0</v>
      </c>
    </row>
    <row r="9321">
      <c r="A9321" s="221">
        <v>12356.0</v>
      </c>
      <c r="B9321" s="221">
        <v>36.0</v>
      </c>
      <c r="C9321" s="221">
        <v>5731.0</v>
      </c>
    </row>
    <row r="9322">
      <c r="A9322" s="221">
        <v>12356.0</v>
      </c>
      <c r="B9322" s="221">
        <v>37.0</v>
      </c>
      <c r="C9322" s="221">
        <v>1206.0</v>
      </c>
    </row>
    <row r="9323">
      <c r="A9323" s="221">
        <v>12356.0</v>
      </c>
      <c r="B9323" s="221">
        <v>38.0</v>
      </c>
      <c r="C9323" s="221">
        <v>343.0</v>
      </c>
    </row>
    <row r="9324">
      <c r="A9324" s="221">
        <v>12356.0</v>
      </c>
      <c r="B9324" s="221">
        <v>39.0</v>
      </c>
      <c r="C9324" s="221">
        <v>206.0</v>
      </c>
    </row>
    <row r="9325">
      <c r="A9325" s="221">
        <v>12356.0</v>
      </c>
      <c r="B9325" s="221">
        <v>40.0</v>
      </c>
      <c r="C9325" s="221">
        <v>18.0</v>
      </c>
    </row>
    <row r="9326">
      <c r="A9326" s="221">
        <v>12356.0</v>
      </c>
      <c r="B9326" s="221">
        <v>9848.0</v>
      </c>
      <c r="C9326" s="221">
        <v>14.0</v>
      </c>
    </row>
    <row r="9327">
      <c r="A9327" s="221">
        <v>12356.0</v>
      </c>
      <c r="B9327" s="221">
        <v>11399.0</v>
      </c>
      <c r="C9327" s="221">
        <v>33.0</v>
      </c>
    </row>
    <row r="9328">
      <c r="A9328" s="221">
        <v>12356.0</v>
      </c>
      <c r="B9328" s="221">
        <v>11690.0</v>
      </c>
      <c r="C9328" s="221">
        <v>32.0</v>
      </c>
    </row>
    <row r="9329">
      <c r="A9329" s="221">
        <v>12369.0</v>
      </c>
      <c r="B9329" s="221">
        <v>37.0</v>
      </c>
      <c r="C9329" s="221">
        <v>2.0</v>
      </c>
    </row>
    <row r="9330">
      <c r="A9330" s="221">
        <v>12369.0</v>
      </c>
      <c r="B9330" s="221">
        <v>38.0</v>
      </c>
      <c r="C9330" s="221">
        <v>6.0</v>
      </c>
    </row>
    <row r="9331">
      <c r="A9331" s="221">
        <v>12370.0</v>
      </c>
      <c r="B9331" s="221">
        <v>37.0</v>
      </c>
      <c r="C9331" s="221">
        <v>2.0</v>
      </c>
    </row>
    <row r="9332">
      <c r="A9332" s="221">
        <v>12370.0</v>
      </c>
      <c r="B9332" s="221">
        <v>38.0</v>
      </c>
      <c r="C9332" s="221">
        <v>6.0</v>
      </c>
    </row>
    <row r="9333">
      <c r="A9333" s="221">
        <v>12371.0</v>
      </c>
      <c r="B9333" s="221">
        <v>37.0</v>
      </c>
      <c r="C9333" s="221">
        <v>2.0</v>
      </c>
    </row>
    <row r="9334">
      <c r="A9334" s="221">
        <v>12371.0</v>
      </c>
      <c r="B9334" s="221">
        <v>38.0</v>
      </c>
      <c r="C9334" s="221">
        <v>6.0</v>
      </c>
    </row>
    <row r="9335">
      <c r="A9335" s="221">
        <v>12372.0</v>
      </c>
      <c r="B9335" s="221">
        <v>37.0</v>
      </c>
      <c r="C9335" s="221">
        <v>2.0</v>
      </c>
    </row>
    <row r="9336">
      <c r="A9336" s="221">
        <v>12372.0</v>
      </c>
      <c r="B9336" s="221">
        <v>38.0</v>
      </c>
      <c r="C9336" s="221">
        <v>6.0</v>
      </c>
    </row>
    <row r="9337">
      <c r="A9337" s="221">
        <v>12373.0</v>
      </c>
      <c r="B9337" s="221">
        <v>37.0</v>
      </c>
      <c r="C9337" s="221">
        <v>2.0</v>
      </c>
    </row>
    <row r="9338">
      <c r="A9338" s="221">
        <v>12373.0</v>
      </c>
      <c r="B9338" s="221">
        <v>38.0</v>
      </c>
      <c r="C9338" s="221">
        <v>6.0</v>
      </c>
    </row>
    <row r="9339">
      <c r="A9339" s="221">
        <v>12374.0</v>
      </c>
      <c r="B9339" s="221">
        <v>37.0</v>
      </c>
      <c r="C9339" s="221">
        <v>2.0</v>
      </c>
    </row>
    <row r="9340">
      <c r="A9340" s="221">
        <v>12374.0</v>
      </c>
      <c r="B9340" s="221">
        <v>38.0</v>
      </c>
      <c r="C9340" s="221">
        <v>6.0</v>
      </c>
    </row>
    <row r="9341">
      <c r="A9341" s="221">
        <v>12375.0</v>
      </c>
      <c r="B9341" s="221">
        <v>37.0</v>
      </c>
      <c r="C9341" s="221">
        <v>2.0</v>
      </c>
    </row>
    <row r="9342">
      <c r="A9342" s="221">
        <v>12375.0</v>
      </c>
      <c r="B9342" s="221">
        <v>38.0</v>
      </c>
      <c r="C9342" s="221">
        <v>6.0</v>
      </c>
    </row>
    <row r="9343">
      <c r="A9343" s="221">
        <v>12377.0</v>
      </c>
      <c r="B9343" s="221">
        <v>37.0</v>
      </c>
      <c r="C9343" s="221">
        <v>2.0</v>
      </c>
    </row>
    <row r="9344">
      <c r="A9344" s="221">
        <v>12377.0</v>
      </c>
      <c r="B9344" s="221">
        <v>38.0</v>
      </c>
      <c r="C9344" s="221">
        <v>6.0</v>
      </c>
    </row>
    <row r="9345">
      <c r="A9345" s="221">
        <v>12378.0</v>
      </c>
      <c r="B9345" s="221">
        <v>37.0</v>
      </c>
      <c r="C9345" s="221">
        <v>2.0</v>
      </c>
    </row>
    <row r="9346">
      <c r="A9346" s="221">
        <v>12378.0</v>
      </c>
      <c r="B9346" s="221">
        <v>38.0</v>
      </c>
      <c r="C9346" s="221">
        <v>6.0</v>
      </c>
    </row>
    <row r="9347">
      <c r="A9347" s="221">
        <v>12379.0</v>
      </c>
      <c r="B9347" s="221">
        <v>37.0</v>
      </c>
      <c r="C9347" s="221">
        <v>2.0</v>
      </c>
    </row>
    <row r="9348">
      <c r="A9348" s="221">
        <v>12379.0</v>
      </c>
      <c r="B9348" s="221">
        <v>38.0</v>
      </c>
      <c r="C9348" s="221">
        <v>6.0</v>
      </c>
    </row>
    <row r="9349">
      <c r="A9349" s="221">
        <v>12380.0</v>
      </c>
      <c r="B9349" s="221">
        <v>37.0</v>
      </c>
      <c r="C9349" s="221">
        <v>2.0</v>
      </c>
    </row>
    <row r="9350">
      <c r="A9350" s="221">
        <v>12380.0</v>
      </c>
      <c r="B9350" s="221">
        <v>38.0</v>
      </c>
      <c r="C9350" s="221">
        <v>6.0</v>
      </c>
    </row>
    <row r="9351">
      <c r="A9351" s="221">
        <v>12381.0</v>
      </c>
      <c r="B9351" s="221">
        <v>37.0</v>
      </c>
      <c r="C9351" s="221">
        <v>2.0</v>
      </c>
    </row>
    <row r="9352">
      <c r="A9352" s="221">
        <v>12381.0</v>
      </c>
      <c r="B9352" s="221">
        <v>38.0</v>
      </c>
      <c r="C9352" s="221">
        <v>6.0</v>
      </c>
    </row>
    <row r="9353">
      <c r="A9353" s="221">
        <v>12382.0</v>
      </c>
      <c r="B9353" s="221">
        <v>37.0</v>
      </c>
      <c r="C9353" s="221">
        <v>2.0</v>
      </c>
    </row>
    <row r="9354">
      <c r="A9354" s="221">
        <v>12382.0</v>
      </c>
      <c r="B9354" s="221">
        <v>38.0</v>
      </c>
      <c r="C9354" s="221">
        <v>6.0</v>
      </c>
    </row>
    <row r="9355">
      <c r="A9355" s="221">
        <v>12384.0</v>
      </c>
      <c r="B9355" s="221">
        <v>37.0</v>
      </c>
      <c r="C9355" s="221">
        <v>2.0</v>
      </c>
    </row>
    <row r="9356">
      <c r="A9356" s="221">
        <v>12384.0</v>
      </c>
      <c r="B9356" s="221">
        <v>38.0</v>
      </c>
      <c r="C9356" s="221">
        <v>6.0</v>
      </c>
    </row>
    <row r="9357">
      <c r="A9357" s="221">
        <v>12444.0</v>
      </c>
      <c r="B9357" s="221">
        <v>37.0</v>
      </c>
      <c r="C9357" s="221">
        <v>2.0</v>
      </c>
    </row>
    <row r="9358">
      <c r="A9358" s="221">
        <v>12444.0</v>
      </c>
      <c r="B9358" s="221">
        <v>38.0</v>
      </c>
      <c r="C9358" s="221">
        <v>6.0</v>
      </c>
    </row>
    <row r="9359">
      <c r="A9359" s="221">
        <v>12445.0</v>
      </c>
      <c r="B9359" s="221">
        <v>37.0</v>
      </c>
      <c r="C9359" s="221">
        <v>2.0</v>
      </c>
    </row>
    <row r="9360">
      <c r="A9360" s="221">
        <v>12445.0</v>
      </c>
      <c r="B9360" s="221">
        <v>38.0</v>
      </c>
      <c r="C9360" s="221">
        <v>6.0</v>
      </c>
    </row>
    <row r="9361">
      <c r="A9361" s="221">
        <v>12446.0</v>
      </c>
      <c r="B9361" s="221">
        <v>37.0</v>
      </c>
      <c r="C9361" s="221">
        <v>2.0</v>
      </c>
    </row>
    <row r="9362">
      <c r="A9362" s="221">
        <v>12446.0</v>
      </c>
      <c r="B9362" s="221">
        <v>38.0</v>
      </c>
      <c r="C9362" s="221">
        <v>6.0</v>
      </c>
    </row>
    <row r="9363">
      <c r="A9363" s="221">
        <v>12447.0</v>
      </c>
      <c r="B9363" s="221">
        <v>37.0</v>
      </c>
      <c r="C9363" s="221">
        <v>2.0</v>
      </c>
    </row>
    <row r="9364">
      <c r="A9364" s="221">
        <v>12447.0</v>
      </c>
      <c r="B9364" s="221">
        <v>38.0</v>
      </c>
      <c r="C9364" s="221">
        <v>6.0</v>
      </c>
    </row>
    <row r="9365">
      <c r="A9365" s="221">
        <v>12448.0</v>
      </c>
      <c r="B9365" s="221">
        <v>37.0</v>
      </c>
      <c r="C9365" s="221">
        <v>2.0</v>
      </c>
    </row>
    <row r="9366">
      <c r="A9366" s="221">
        <v>12448.0</v>
      </c>
      <c r="B9366" s="221">
        <v>38.0</v>
      </c>
      <c r="C9366" s="221">
        <v>6.0</v>
      </c>
    </row>
    <row r="9367">
      <c r="A9367" s="221">
        <v>12449.0</v>
      </c>
      <c r="B9367" s="221">
        <v>37.0</v>
      </c>
      <c r="C9367" s="221">
        <v>2.0</v>
      </c>
    </row>
    <row r="9368">
      <c r="A9368" s="221">
        <v>12449.0</v>
      </c>
      <c r="B9368" s="221">
        <v>38.0</v>
      </c>
      <c r="C9368" s="221">
        <v>6.0</v>
      </c>
    </row>
    <row r="9369">
      <c r="A9369" s="221">
        <v>12450.0</v>
      </c>
      <c r="B9369" s="221">
        <v>37.0</v>
      </c>
      <c r="C9369" s="221">
        <v>2.0</v>
      </c>
    </row>
    <row r="9370">
      <c r="A9370" s="221">
        <v>12450.0</v>
      </c>
      <c r="B9370" s="221">
        <v>38.0</v>
      </c>
      <c r="C9370" s="221">
        <v>6.0</v>
      </c>
    </row>
    <row r="9371">
      <c r="A9371" s="221">
        <v>12451.0</v>
      </c>
      <c r="B9371" s="221">
        <v>37.0</v>
      </c>
      <c r="C9371" s="221">
        <v>2.0</v>
      </c>
    </row>
    <row r="9372">
      <c r="A9372" s="221">
        <v>12451.0</v>
      </c>
      <c r="B9372" s="221">
        <v>38.0</v>
      </c>
      <c r="C9372" s="221">
        <v>6.0</v>
      </c>
    </row>
    <row r="9373">
      <c r="A9373" s="221">
        <v>12452.0</v>
      </c>
      <c r="B9373" s="221">
        <v>37.0</v>
      </c>
      <c r="C9373" s="221">
        <v>2.0</v>
      </c>
    </row>
    <row r="9374">
      <c r="A9374" s="221">
        <v>12452.0</v>
      </c>
      <c r="B9374" s="221">
        <v>38.0</v>
      </c>
      <c r="C9374" s="221">
        <v>6.0</v>
      </c>
    </row>
    <row r="9375">
      <c r="A9375" s="221">
        <v>12453.0</v>
      </c>
      <c r="B9375" s="221">
        <v>37.0</v>
      </c>
      <c r="C9375" s="221">
        <v>2.0</v>
      </c>
    </row>
    <row r="9376">
      <c r="A9376" s="221">
        <v>12453.0</v>
      </c>
      <c r="B9376" s="221">
        <v>38.0</v>
      </c>
      <c r="C9376" s="221">
        <v>6.0</v>
      </c>
    </row>
    <row r="9377">
      <c r="A9377" s="221">
        <v>12454.0</v>
      </c>
      <c r="B9377" s="221">
        <v>37.0</v>
      </c>
      <c r="C9377" s="221">
        <v>2.0</v>
      </c>
    </row>
    <row r="9378">
      <c r="A9378" s="221">
        <v>12454.0</v>
      </c>
      <c r="B9378" s="221">
        <v>38.0</v>
      </c>
      <c r="C9378" s="221">
        <v>6.0</v>
      </c>
    </row>
    <row r="9379">
      <c r="A9379" s="221">
        <v>12455.0</v>
      </c>
      <c r="B9379" s="221">
        <v>37.0</v>
      </c>
      <c r="C9379" s="221">
        <v>2.0</v>
      </c>
    </row>
    <row r="9380">
      <c r="A9380" s="221">
        <v>12455.0</v>
      </c>
      <c r="B9380" s="221">
        <v>38.0</v>
      </c>
      <c r="C9380" s="221">
        <v>6.0</v>
      </c>
    </row>
    <row r="9381">
      <c r="A9381" s="221">
        <v>12456.0</v>
      </c>
      <c r="B9381" s="221">
        <v>37.0</v>
      </c>
      <c r="C9381" s="221">
        <v>2.0</v>
      </c>
    </row>
    <row r="9382">
      <c r="A9382" s="221">
        <v>12456.0</v>
      </c>
      <c r="B9382" s="221">
        <v>38.0</v>
      </c>
      <c r="C9382" s="221">
        <v>6.0</v>
      </c>
    </row>
    <row r="9383">
      <c r="A9383" s="221">
        <v>12457.0</v>
      </c>
      <c r="B9383" s="221">
        <v>37.0</v>
      </c>
      <c r="C9383" s="221">
        <v>2.0</v>
      </c>
    </row>
    <row r="9384">
      <c r="A9384" s="221">
        <v>12457.0</v>
      </c>
      <c r="B9384" s="221">
        <v>38.0</v>
      </c>
      <c r="C9384" s="221">
        <v>6.0</v>
      </c>
    </row>
    <row r="9385">
      <c r="A9385" s="221">
        <v>12460.0</v>
      </c>
      <c r="B9385" s="221">
        <v>37.0</v>
      </c>
      <c r="C9385" s="221">
        <v>2.0</v>
      </c>
    </row>
    <row r="9386">
      <c r="A9386" s="221">
        <v>12460.0</v>
      </c>
      <c r="B9386" s="221">
        <v>38.0</v>
      </c>
      <c r="C9386" s="221">
        <v>6.0</v>
      </c>
    </row>
    <row r="9387">
      <c r="A9387" s="221">
        <v>12461.0</v>
      </c>
      <c r="B9387" s="221">
        <v>37.0</v>
      </c>
      <c r="C9387" s="221">
        <v>2.0</v>
      </c>
    </row>
    <row r="9388">
      <c r="A9388" s="221">
        <v>12461.0</v>
      </c>
      <c r="B9388" s="221">
        <v>38.0</v>
      </c>
      <c r="C9388" s="221">
        <v>6.0</v>
      </c>
    </row>
    <row r="9389">
      <c r="A9389" s="221">
        <v>12462.0</v>
      </c>
      <c r="B9389" s="221">
        <v>37.0</v>
      </c>
      <c r="C9389" s="221">
        <v>2.0</v>
      </c>
    </row>
    <row r="9390">
      <c r="A9390" s="221">
        <v>12462.0</v>
      </c>
      <c r="B9390" s="221">
        <v>38.0</v>
      </c>
      <c r="C9390" s="221">
        <v>6.0</v>
      </c>
    </row>
    <row r="9391">
      <c r="A9391" s="221">
        <v>12463.0</v>
      </c>
      <c r="B9391" s="221">
        <v>37.0</v>
      </c>
      <c r="C9391" s="221">
        <v>2.0</v>
      </c>
    </row>
    <row r="9392">
      <c r="A9392" s="221">
        <v>12463.0</v>
      </c>
      <c r="B9392" s="221">
        <v>38.0</v>
      </c>
      <c r="C9392" s="221">
        <v>6.0</v>
      </c>
    </row>
    <row r="9393">
      <c r="A9393" s="221">
        <v>12465.0</v>
      </c>
      <c r="B9393" s="221">
        <v>37.0</v>
      </c>
      <c r="C9393" s="221">
        <v>2.0</v>
      </c>
    </row>
    <row r="9394">
      <c r="A9394" s="221">
        <v>12465.0</v>
      </c>
      <c r="B9394" s="221">
        <v>38.0</v>
      </c>
      <c r="C9394" s="221">
        <v>6.0</v>
      </c>
    </row>
    <row r="9395">
      <c r="A9395" s="221">
        <v>12466.0</v>
      </c>
      <c r="B9395" s="221">
        <v>37.0</v>
      </c>
      <c r="C9395" s="221">
        <v>2.0</v>
      </c>
    </row>
    <row r="9396">
      <c r="A9396" s="221">
        <v>12466.0</v>
      </c>
      <c r="B9396" s="221">
        <v>38.0</v>
      </c>
      <c r="C9396" s="221">
        <v>6.0</v>
      </c>
    </row>
    <row r="9397">
      <c r="A9397" s="221">
        <v>12467.0</v>
      </c>
      <c r="B9397" s="221">
        <v>37.0</v>
      </c>
      <c r="C9397" s="221">
        <v>2.0</v>
      </c>
    </row>
    <row r="9398">
      <c r="A9398" s="221">
        <v>12467.0</v>
      </c>
      <c r="B9398" s="221">
        <v>38.0</v>
      </c>
      <c r="C9398" s="221">
        <v>6.0</v>
      </c>
    </row>
    <row r="9399">
      <c r="A9399" s="221">
        <v>12468.0</v>
      </c>
      <c r="B9399" s="221">
        <v>37.0</v>
      </c>
      <c r="C9399" s="221">
        <v>2.0</v>
      </c>
    </row>
    <row r="9400">
      <c r="A9400" s="221">
        <v>12468.0</v>
      </c>
      <c r="B9400" s="221">
        <v>38.0</v>
      </c>
      <c r="C9400" s="221">
        <v>6.0</v>
      </c>
    </row>
    <row r="9401">
      <c r="A9401" s="221">
        <v>12469.0</v>
      </c>
      <c r="B9401" s="221">
        <v>37.0</v>
      </c>
      <c r="C9401" s="221">
        <v>2.0</v>
      </c>
    </row>
    <row r="9402">
      <c r="A9402" s="221">
        <v>12469.0</v>
      </c>
      <c r="B9402" s="221">
        <v>38.0</v>
      </c>
      <c r="C9402" s="221">
        <v>6.0</v>
      </c>
    </row>
    <row r="9403">
      <c r="A9403" s="221">
        <v>12474.0</v>
      </c>
      <c r="B9403" s="221">
        <v>37.0</v>
      </c>
      <c r="C9403" s="221">
        <v>2.0</v>
      </c>
    </row>
    <row r="9404">
      <c r="A9404" s="221">
        <v>12474.0</v>
      </c>
      <c r="B9404" s="221">
        <v>38.0</v>
      </c>
      <c r="C9404" s="221">
        <v>6.0</v>
      </c>
    </row>
    <row r="9405">
      <c r="A9405" s="221">
        <v>12475.0</v>
      </c>
      <c r="B9405" s="221">
        <v>37.0</v>
      </c>
      <c r="C9405" s="221">
        <v>2.0</v>
      </c>
    </row>
    <row r="9406">
      <c r="A9406" s="221">
        <v>12475.0</v>
      </c>
      <c r="B9406" s="221">
        <v>38.0</v>
      </c>
      <c r="C9406" s="221">
        <v>6.0</v>
      </c>
    </row>
    <row r="9407">
      <c r="A9407" s="221">
        <v>12476.0</v>
      </c>
      <c r="B9407" s="221">
        <v>37.0</v>
      </c>
      <c r="C9407" s="221">
        <v>2.0</v>
      </c>
    </row>
    <row r="9408">
      <c r="A9408" s="221">
        <v>12476.0</v>
      </c>
      <c r="B9408" s="221">
        <v>38.0</v>
      </c>
      <c r="C9408" s="221">
        <v>6.0</v>
      </c>
    </row>
    <row r="9409">
      <c r="A9409" s="221">
        <v>12477.0</v>
      </c>
      <c r="B9409" s="221">
        <v>37.0</v>
      </c>
      <c r="C9409" s="221">
        <v>2.0</v>
      </c>
    </row>
    <row r="9410">
      <c r="A9410" s="221">
        <v>12477.0</v>
      </c>
      <c r="B9410" s="221">
        <v>38.0</v>
      </c>
      <c r="C9410" s="221">
        <v>6.0</v>
      </c>
    </row>
    <row r="9411">
      <c r="A9411" s="221">
        <v>12479.0</v>
      </c>
      <c r="B9411" s="221">
        <v>37.0</v>
      </c>
      <c r="C9411" s="221">
        <v>2.0</v>
      </c>
    </row>
    <row r="9412">
      <c r="A9412" s="221">
        <v>12479.0</v>
      </c>
      <c r="B9412" s="221">
        <v>38.0</v>
      </c>
      <c r="C9412" s="221">
        <v>6.0</v>
      </c>
    </row>
    <row r="9413">
      <c r="A9413" s="221">
        <v>12480.0</v>
      </c>
      <c r="B9413" s="221">
        <v>37.0</v>
      </c>
      <c r="C9413" s="221">
        <v>2.0</v>
      </c>
    </row>
    <row r="9414">
      <c r="A9414" s="221">
        <v>12480.0</v>
      </c>
      <c r="B9414" s="221">
        <v>38.0</v>
      </c>
      <c r="C9414" s="221">
        <v>6.0</v>
      </c>
    </row>
    <row r="9415">
      <c r="A9415" s="221">
        <v>12481.0</v>
      </c>
      <c r="B9415" s="221">
        <v>37.0</v>
      </c>
      <c r="C9415" s="221">
        <v>2.0</v>
      </c>
    </row>
    <row r="9416">
      <c r="A9416" s="221">
        <v>12481.0</v>
      </c>
      <c r="B9416" s="221">
        <v>38.0</v>
      </c>
      <c r="C9416" s="221">
        <v>6.0</v>
      </c>
    </row>
    <row r="9417">
      <c r="A9417" s="221">
        <v>12528.0</v>
      </c>
      <c r="B9417" s="221">
        <v>37.0</v>
      </c>
      <c r="C9417" s="221">
        <v>2.0</v>
      </c>
    </row>
    <row r="9418">
      <c r="A9418" s="221">
        <v>12528.0</v>
      </c>
      <c r="B9418" s="221">
        <v>38.0</v>
      </c>
      <c r="C9418" s="221">
        <v>6.0</v>
      </c>
    </row>
    <row r="9419">
      <c r="A9419" s="221">
        <v>12529.0</v>
      </c>
      <c r="B9419" s="221">
        <v>37.0</v>
      </c>
      <c r="C9419" s="221">
        <v>2.0</v>
      </c>
    </row>
    <row r="9420">
      <c r="A9420" s="221">
        <v>12529.0</v>
      </c>
      <c r="B9420" s="221">
        <v>38.0</v>
      </c>
      <c r="C9420" s="221">
        <v>6.0</v>
      </c>
    </row>
    <row r="9421">
      <c r="A9421" s="221">
        <v>12530.0</v>
      </c>
      <c r="B9421" s="221">
        <v>37.0</v>
      </c>
      <c r="C9421" s="221">
        <v>2.0</v>
      </c>
    </row>
    <row r="9422">
      <c r="A9422" s="221">
        <v>12530.0</v>
      </c>
      <c r="B9422" s="221">
        <v>38.0</v>
      </c>
      <c r="C9422" s="221">
        <v>6.0</v>
      </c>
    </row>
    <row r="9423">
      <c r="A9423" s="221">
        <v>12531.0</v>
      </c>
      <c r="B9423" s="221">
        <v>37.0</v>
      </c>
      <c r="C9423" s="221">
        <v>2.0</v>
      </c>
    </row>
    <row r="9424">
      <c r="A9424" s="221">
        <v>12531.0</v>
      </c>
      <c r="B9424" s="221">
        <v>38.0</v>
      </c>
      <c r="C9424" s="221">
        <v>6.0</v>
      </c>
    </row>
    <row r="9425">
      <c r="A9425" s="221">
        <v>12532.0</v>
      </c>
      <c r="B9425" s="221">
        <v>37.0</v>
      </c>
      <c r="C9425" s="221">
        <v>2.0</v>
      </c>
    </row>
    <row r="9426">
      <c r="A9426" s="221">
        <v>12532.0</v>
      </c>
      <c r="B9426" s="221">
        <v>38.0</v>
      </c>
      <c r="C9426" s="221">
        <v>6.0</v>
      </c>
    </row>
    <row r="9427">
      <c r="A9427" s="221">
        <v>12533.0</v>
      </c>
      <c r="B9427" s="221">
        <v>37.0</v>
      </c>
      <c r="C9427" s="221">
        <v>2.0</v>
      </c>
    </row>
    <row r="9428">
      <c r="A9428" s="221">
        <v>12533.0</v>
      </c>
      <c r="B9428" s="221">
        <v>38.0</v>
      </c>
      <c r="C9428" s="221">
        <v>6.0</v>
      </c>
    </row>
    <row r="9429">
      <c r="A9429" s="221">
        <v>12534.0</v>
      </c>
      <c r="B9429" s="221">
        <v>37.0</v>
      </c>
      <c r="C9429" s="221">
        <v>2.0</v>
      </c>
    </row>
    <row r="9430">
      <c r="A9430" s="221">
        <v>12534.0</v>
      </c>
      <c r="B9430" s="221">
        <v>38.0</v>
      </c>
      <c r="C9430" s="221">
        <v>6.0</v>
      </c>
    </row>
    <row r="9431">
      <c r="A9431" s="221">
        <v>12535.0</v>
      </c>
      <c r="B9431" s="221">
        <v>37.0</v>
      </c>
      <c r="C9431" s="221">
        <v>2.0</v>
      </c>
    </row>
    <row r="9432">
      <c r="A9432" s="221">
        <v>12535.0</v>
      </c>
      <c r="B9432" s="221">
        <v>38.0</v>
      </c>
      <c r="C9432" s="221">
        <v>6.0</v>
      </c>
    </row>
    <row r="9433">
      <c r="A9433" s="221">
        <v>12536.0</v>
      </c>
      <c r="B9433" s="221">
        <v>37.0</v>
      </c>
      <c r="C9433" s="221">
        <v>2.0</v>
      </c>
    </row>
    <row r="9434">
      <c r="A9434" s="221">
        <v>12536.0</v>
      </c>
      <c r="B9434" s="221">
        <v>38.0</v>
      </c>
      <c r="C9434" s="221">
        <v>6.0</v>
      </c>
    </row>
    <row r="9435">
      <c r="A9435" s="221">
        <v>12537.0</v>
      </c>
      <c r="B9435" s="221">
        <v>37.0</v>
      </c>
      <c r="C9435" s="221">
        <v>2.0</v>
      </c>
    </row>
    <row r="9436">
      <c r="A9436" s="221">
        <v>12537.0</v>
      </c>
      <c r="B9436" s="221">
        <v>38.0</v>
      </c>
      <c r="C9436" s="221">
        <v>6.0</v>
      </c>
    </row>
    <row r="9437">
      <c r="A9437" s="221">
        <v>12538.0</v>
      </c>
      <c r="B9437" s="221">
        <v>37.0</v>
      </c>
      <c r="C9437" s="221">
        <v>2.0</v>
      </c>
    </row>
    <row r="9438">
      <c r="A9438" s="221">
        <v>12538.0</v>
      </c>
      <c r="B9438" s="221">
        <v>38.0</v>
      </c>
      <c r="C9438" s="221">
        <v>6.0</v>
      </c>
    </row>
    <row r="9439">
      <c r="A9439" s="221">
        <v>12539.0</v>
      </c>
      <c r="B9439" s="221">
        <v>37.0</v>
      </c>
      <c r="C9439" s="221">
        <v>2.0</v>
      </c>
    </row>
    <row r="9440">
      <c r="A9440" s="221">
        <v>12539.0</v>
      </c>
      <c r="B9440" s="221">
        <v>38.0</v>
      </c>
      <c r="C9440" s="221">
        <v>6.0</v>
      </c>
    </row>
    <row r="9441">
      <c r="A9441" s="221">
        <v>12540.0</v>
      </c>
      <c r="B9441" s="221">
        <v>37.0</v>
      </c>
      <c r="C9441" s="221">
        <v>2.0</v>
      </c>
    </row>
    <row r="9442">
      <c r="A9442" s="221">
        <v>12540.0</v>
      </c>
      <c r="B9442" s="221">
        <v>38.0</v>
      </c>
      <c r="C9442" s="221">
        <v>6.0</v>
      </c>
    </row>
    <row r="9443">
      <c r="A9443" s="221">
        <v>12541.0</v>
      </c>
      <c r="B9443" s="221">
        <v>37.0</v>
      </c>
      <c r="C9443" s="221">
        <v>2.0</v>
      </c>
    </row>
    <row r="9444">
      <c r="A9444" s="221">
        <v>12541.0</v>
      </c>
      <c r="B9444" s="221">
        <v>38.0</v>
      </c>
      <c r="C9444" s="221">
        <v>6.0</v>
      </c>
    </row>
    <row r="9445">
      <c r="A9445" s="221">
        <v>12542.0</v>
      </c>
      <c r="B9445" s="221">
        <v>37.0</v>
      </c>
      <c r="C9445" s="221">
        <v>2.0</v>
      </c>
    </row>
    <row r="9446">
      <c r="A9446" s="221">
        <v>12542.0</v>
      </c>
      <c r="B9446" s="221">
        <v>38.0</v>
      </c>
      <c r="C9446" s="221">
        <v>6.0</v>
      </c>
    </row>
    <row r="9447">
      <c r="A9447" s="221">
        <v>12543.0</v>
      </c>
      <c r="B9447" s="221">
        <v>37.0</v>
      </c>
      <c r="C9447" s="221">
        <v>2.0</v>
      </c>
    </row>
    <row r="9448">
      <c r="A9448" s="221">
        <v>12543.0</v>
      </c>
      <c r="B9448" s="221">
        <v>38.0</v>
      </c>
      <c r="C9448" s="221">
        <v>6.0</v>
      </c>
    </row>
    <row r="9449">
      <c r="A9449" s="221">
        <v>12544.0</v>
      </c>
      <c r="B9449" s="221">
        <v>37.0</v>
      </c>
      <c r="C9449" s="221">
        <v>2.0</v>
      </c>
    </row>
    <row r="9450">
      <c r="A9450" s="221">
        <v>12544.0</v>
      </c>
      <c r="B9450" s="221">
        <v>38.0</v>
      </c>
      <c r="C9450" s="221">
        <v>6.0</v>
      </c>
    </row>
    <row r="9451">
      <c r="A9451" s="221">
        <v>12545.0</v>
      </c>
      <c r="B9451" s="221">
        <v>37.0</v>
      </c>
      <c r="C9451" s="221">
        <v>2.0</v>
      </c>
    </row>
    <row r="9452">
      <c r="A9452" s="221">
        <v>12545.0</v>
      </c>
      <c r="B9452" s="221">
        <v>38.0</v>
      </c>
      <c r="C9452" s="221">
        <v>6.0</v>
      </c>
    </row>
    <row r="9453">
      <c r="A9453" s="221">
        <v>12546.0</v>
      </c>
      <c r="B9453" s="221">
        <v>37.0</v>
      </c>
      <c r="C9453" s="221">
        <v>2.0</v>
      </c>
    </row>
    <row r="9454">
      <c r="A9454" s="221">
        <v>12546.0</v>
      </c>
      <c r="B9454" s="221">
        <v>38.0</v>
      </c>
      <c r="C9454" s="221">
        <v>6.0</v>
      </c>
    </row>
    <row r="9455">
      <c r="A9455" s="221">
        <v>12547.0</v>
      </c>
      <c r="B9455" s="221">
        <v>37.0</v>
      </c>
      <c r="C9455" s="221">
        <v>2.0</v>
      </c>
    </row>
    <row r="9456">
      <c r="A9456" s="221">
        <v>12547.0</v>
      </c>
      <c r="B9456" s="221">
        <v>38.0</v>
      </c>
      <c r="C9456" s="221">
        <v>6.0</v>
      </c>
    </row>
    <row r="9457">
      <c r="A9457" s="221">
        <v>12548.0</v>
      </c>
      <c r="B9457" s="221">
        <v>37.0</v>
      </c>
      <c r="C9457" s="221">
        <v>2.0</v>
      </c>
    </row>
    <row r="9458">
      <c r="A9458" s="221">
        <v>12548.0</v>
      </c>
      <c r="B9458" s="221">
        <v>38.0</v>
      </c>
      <c r="C9458" s="221">
        <v>6.0</v>
      </c>
    </row>
    <row r="9459">
      <c r="A9459" s="221">
        <v>12549.0</v>
      </c>
      <c r="B9459" s="221">
        <v>37.0</v>
      </c>
      <c r="C9459" s="221">
        <v>2.0</v>
      </c>
    </row>
    <row r="9460">
      <c r="A9460" s="221">
        <v>12549.0</v>
      </c>
      <c r="B9460" s="221">
        <v>38.0</v>
      </c>
      <c r="C9460" s="221">
        <v>6.0</v>
      </c>
    </row>
    <row r="9461">
      <c r="A9461" s="221">
        <v>12550.0</v>
      </c>
      <c r="B9461" s="221">
        <v>37.0</v>
      </c>
      <c r="C9461" s="221">
        <v>2.0</v>
      </c>
    </row>
    <row r="9462">
      <c r="A9462" s="221">
        <v>12550.0</v>
      </c>
      <c r="B9462" s="221">
        <v>38.0</v>
      </c>
      <c r="C9462" s="221">
        <v>6.0</v>
      </c>
    </row>
    <row r="9463">
      <c r="A9463" s="221">
        <v>12551.0</v>
      </c>
      <c r="B9463" s="221">
        <v>37.0</v>
      </c>
      <c r="C9463" s="221">
        <v>2.0</v>
      </c>
    </row>
    <row r="9464">
      <c r="A9464" s="221">
        <v>12551.0</v>
      </c>
      <c r="B9464" s="221">
        <v>38.0</v>
      </c>
      <c r="C9464" s="221">
        <v>6.0</v>
      </c>
    </row>
    <row r="9465">
      <c r="A9465" s="221">
        <v>12552.0</v>
      </c>
      <c r="B9465" s="221">
        <v>11399.0</v>
      </c>
      <c r="C9465" s="221">
        <v>1.0</v>
      </c>
    </row>
    <row r="9466">
      <c r="A9466" s="221">
        <v>12557.0</v>
      </c>
      <c r="B9466" s="221">
        <v>11399.0</v>
      </c>
      <c r="C9466" s="221">
        <v>1.0</v>
      </c>
    </row>
    <row r="9467">
      <c r="A9467" s="221">
        <v>12557.0</v>
      </c>
      <c r="B9467" s="221">
        <v>16672.0</v>
      </c>
      <c r="C9467" s="221">
        <v>261.0</v>
      </c>
    </row>
    <row r="9468">
      <c r="A9468" s="221">
        <v>12557.0</v>
      </c>
      <c r="B9468" s="221">
        <v>16679.0</v>
      </c>
      <c r="C9468" s="221">
        <v>45.0</v>
      </c>
    </row>
    <row r="9469">
      <c r="A9469" s="221">
        <v>12559.0</v>
      </c>
      <c r="B9469" s="221">
        <v>11399.0</v>
      </c>
      <c r="C9469" s="221">
        <v>1.0</v>
      </c>
    </row>
    <row r="9470">
      <c r="A9470" s="221">
        <v>12559.0</v>
      </c>
      <c r="B9470" s="221">
        <v>16672.0</v>
      </c>
      <c r="C9470" s="221">
        <v>261.0</v>
      </c>
    </row>
    <row r="9471">
      <c r="A9471" s="221">
        <v>12559.0</v>
      </c>
      <c r="B9471" s="221">
        <v>16679.0</v>
      </c>
      <c r="C9471" s="221">
        <v>45.0</v>
      </c>
    </row>
    <row r="9472">
      <c r="A9472" s="221">
        <v>12561.0</v>
      </c>
      <c r="B9472" s="221">
        <v>11399.0</v>
      </c>
      <c r="C9472" s="221">
        <v>1.0</v>
      </c>
    </row>
    <row r="9473">
      <c r="A9473" s="221">
        <v>12563.0</v>
      </c>
      <c r="B9473" s="221">
        <v>11399.0</v>
      </c>
      <c r="C9473" s="221">
        <v>1.0</v>
      </c>
    </row>
    <row r="9474">
      <c r="A9474" s="221">
        <v>12563.0</v>
      </c>
      <c r="B9474" s="221">
        <v>16672.0</v>
      </c>
      <c r="C9474" s="221">
        <v>108.0</v>
      </c>
    </row>
    <row r="9475">
      <c r="A9475" s="221">
        <v>12563.0</v>
      </c>
      <c r="B9475" s="221">
        <v>16679.0</v>
      </c>
      <c r="C9475" s="221">
        <v>45.0</v>
      </c>
    </row>
    <row r="9476">
      <c r="A9476" s="221">
        <v>12565.0</v>
      </c>
      <c r="B9476" s="221">
        <v>11399.0</v>
      </c>
      <c r="C9476" s="221">
        <v>1.0</v>
      </c>
    </row>
    <row r="9477">
      <c r="A9477" s="221">
        <v>12565.0</v>
      </c>
      <c r="B9477" s="221">
        <v>16672.0</v>
      </c>
      <c r="C9477" s="221">
        <v>108.0</v>
      </c>
    </row>
    <row r="9478">
      <c r="A9478" s="221">
        <v>12565.0</v>
      </c>
      <c r="B9478" s="221">
        <v>16679.0</v>
      </c>
      <c r="C9478" s="221">
        <v>45.0</v>
      </c>
    </row>
    <row r="9479">
      <c r="A9479" s="221">
        <v>12597.0</v>
      </c>
      <c r="B9479" s="221">
        <v>37.0</v>
      </c>
      <c r="C9479" s="221">
        <v>2.0</v>
      </c>
    </row>
    <row r="9480">
      <c r="A9480" s="221">
        <v>12597.0</v>
      </c>
      <c r="B9480" s="221">
        <v>38.0</v>
      </c>
      <c r="C9480" s="221">
        <v>6.0</v>
      </c>
    </row>
    <row r="9481">
      <c r="A9481" s="221">
        <v>12598.0</v>
      </c>
      <c r="B9481" s="221">
        <v>37.0</v>
      </c>
      <c r="C9481" s="221">
        <v>2.0</v>
      </c>
    </row>
    <row r="9482">
      <c r="A9482" s="221">
        <v>12598.0</v>
      </c>
      <c r="B9482" s="221">
        <v>38.0</v>
      </c>
      <c r="C9482" s="221">
        <v>6.0</v>
      </c>
    </row>
    <row r="9483">
      <c r="A9483" s="221">
        <v>12599.0</v>
      </c>
      <c r="B9483" s="221">
        <v>37.0</v>
      </c>
      <c r="C9483" s="221">
        <v>2.0</v>
      </c>
    </row>
    <row r="9484">
      <c r="A9484" s="221">
        <v>12599.0</v>
      </c>
      <c r="B9484" s="221">
        <v>38.0</v>
      </c>
      <c r="C9484" s="221">
        <v>6.0</v>
      </c>
    </row>
    <row r="9485">
      <c r="A9485" s="221">
        <v>12600.0</v>
      </c>
      <c r="B9485" s="221">
        <v>37.0</v>
      </c>
      <c r="C9485" s="221">
        <v>2.0</v>
      </c>
    </row>
    <row r="9486">
      <c r="A9486" s="221">
        <v>12600.0</v>
      </c>
      <c r="B9486" s="221">
        <v>38.0</v>
      </c>
      <c r="C9486" s="221">
        <v>6.0</v>
      </c>
    </row>
    <row r="9487">
      <c r="A9487" s="221">
        <v>12601.0</v>
      </c>
      <c r="B9487" s="221">
        <v>37.0</v>
      </c>
      <c r="C9487" s="221">
        <v>2.0</v>
      </c>
    </row>
    <row r="9488">
      <c r="A9488" s="221">
        <v>12601.0</v>
      </c>
      <c r="B9488" s="221">
        <v>38.0</v>
      </c>
      <c r="C9488" s="221">
        <v>6.0</v>
      </c>
    </row>
    <row r="9489">
      <c r="A9489" s="221">
        <v>12604.0</v>
      </c>
      <c r="B9489" s="221">
        <v>34.0</v>
      </c>
      <c r="C9489" s="221">
        <v>496.0</v>
      </c>
    </row>
    <row r="9490">
      <c r="A9490" s="221">
        <v>12604.0</v>
      </c>
      <c r="B9490" s="221">
        <v>36.0</v>
      </c>
      <c r="C9490" s="221">
        <v>31.0</v>
      </c>
    </row>
    <row r="9491">
      <c r="A9491" s="221">
        <v>12608.0</v>
      </c>
      <c r="B9491" s="221">
        <v>11399.0</v>
      </c>
      <c r="C9491" s="221">
        <v>1.0</v>
      </c>
    </row>
    <row r="9492">
      <c r="A9492" s="221">
        <v>12608.0</v>
      </c>
      <c r="B9492" s="221">
        <v>16673.0</v>
      </c>
      <c r="C9492" s="221">
        <v>300.0</v>
      </c>
    </row>
    <row r="9493">
      <c r="A9493" s="221">
        <v>12608.0</v>
      </c>
      <c r="B9493" s="221">
        <v>16679.0</v>
      </c>
      <c r="C9493" s="221">
        <v>120.0</v>
      </c>
    </row>
    <row r="9494">
      <c r="A9494" s="221">
        <v>12610.0</v>
      </c>
      <c r="B9494" s="221">
        <v>11399.0</v>
      </c>
      <c r="C9494" s="221">
        <v>1.0</v>
      </c>
    </row>
    <row r="9495">
      <c r="A9495" s="221">
        <v>12612.0</v>
      </c>
      <c r="B9495" s="221">
        <v>11399.0</v>
      </c>
      <c r="C9495" s="221">
        <v>1.0</v>
      </c>
    </row>
    <row r="9496">
      <c r="A9496" s="221">
        <v>12612.0</v>
      </c>
      <c r="B9496" s="221">
        <v>16670.0</v>
      </c>
      <c r="C9496" s="221">
        <v>60.0</v>
      </c>
    </row>
    <row r="9497">
      <c r="A9497" s="221">
        <v>12612.0</v>
      </c>
      <c r="B9497" s="221">
        <v>16679.0</v>
      </c>
      <c r="C9497" s="221">
        <v>60.0</v>
      </c>
    </row>
    <row r="9498">
      <c r="A9498" s="221">
        <v>12614.0</v>
      </c>
      <c r="B9498" s="221">
        <v>11399.0</v>
      </c>
      <c r="C9498" s="221">
        <v>1.0</v>
      </c>
    </row>
    <row r="9499">
      <c r="A9499" s="221">
        <v>12614.0</v>
      </c>
      <c r="B9499" s="221">
        <v>16670.0</v>
      </c>
      <c r="C9499" s="221">
        <v>60.0</v>
      </c>
    </row>
    <row r="9500">
      <c r="A9500" s="221">
        <v>12614.0</v>
      </c>
      <c r="B9500" s="221">
        <v>16679.0</v>
      </c>
      <c r="C9500" s="221">
        <v>60.0</v>
      </c>
    </row>
    <row r="9501">
      <c r="A9501" s="221">
        <v>12616.0</v>
      </c>
      <c r="B9501" s="221">
        <v>11399.0</v>
      </c>
      <c r="C9501" s="221">
        <v>1.0</v>
      </c>
    </row>
    <row r="9502">
      <c r="A9502" s="221">
        <v>12618.0</v>
      </c>
      <c r="B9502" s="221">
        <v>11399.0</v>
      </c>
      <c r="C9502" s="221">
        <v>1.0</v>
      </c>
    </row>
    <row r="9503">
      <c r="A9503" s="221">
        <v>12618.0</v>
      </c>
      <c r="B9503" s="221">
        <v>16671.0</v>
      </c>
      <c r="C9503" s="221">
        <v>150.0</v>
      </c>
    </row>
    <row r="9504">
      <c r="A9504" s="221">
        <v>12618.0</v>
      </c>
      <c r="B9504" s="221">
        <v>16679.0</v>
      </c>
      <c r="C9504" s="221">
        <v>75.0</v>
      </c>
    </row>
    <row r="9505">
      <c r="A9505" s="221">
        <v>12620.0</v>
      </c>
      <c r="B9505" s="221">
        <v>11399.0</v>
      </c>
      <c r="C9505" s="221">
        <v>1.0</v>
      </c>
    </row>
    <row r="9506">
      <c r="A9506" s="221">
        <v>12620.0</v>
      </c>
      <c r="B9506" s="221">
        <v>16671.0</v>
      </c>
      <c r="C9506" s="221">
        <v>150.0</v>
      </c>
    </row>
    <row r="9507">
      <c r="A9507" s="221">
        <v>12620.0</v>
      </c>
      <c r="B9507" s="221">
        <v>16679.0</v>
      </c>
      <c r="C9507" s="221">
        <v>75.0</v>
      </c>
    </row>
    <row r="9508">
      <c r="A9508" s="221">
        <v>12625.0</v>
      </c>
      <c r="B9508" s="221">
        <v>11399.0</v>
      </c>
      <c r="C9508" s="221">
        <v>1.0</v>
      </c>
    </row>
    <row r="9509">
      <c r="A9509" s="221">
        <v>12625.0</v>
      </c>
      <c r="B9509" s="221">
        <v>16673.0</v>
      </c>
      <c r="C9509" s="221">
        <v>300.0</v>
      </c>
    </row>
    <row r="9510">
      <c r="A9510" s="221">
        <v>12625.0</v>
      </c>
      <c r="B9510" s="221">
        <v>16679.0</v>
      </c>
      <c r="C9510" s="221">
        <v>120.0</v>
      </c>
    </row>
    <row r="9511">
      <c r="A9511" s="221">
        <v>12629.0</v>
      </c>
      <c r="B9511" s="221">
        <v>11399.0</v>
      </c>
      <c r="C9511" s="221">
        <v>1.0</v>
      </c>
    </row>
    <row r="9512">
      <c r="A9512" s="221">
        <v>12631.0</v>
      </c>
      <c r="B9512" s="221">
        <v>11399.0</v>
      </c>
      <c r="C9512" s="221">
        <v>3.0</v>
      </c>
    </row>
    <row r="9513">
      <c r="A9513" s="221">
        <v>12631.0</v>
      </c>
      <c r="B9513" s="221">
        <v>16673.0</v>
      </c>
      <c r="C9513" s="221">
        <v>600.0</v>
      </c>
    </row>
    <row r="9514">
      <c r="A9514" s="221">
        <v>12631.0</v>
      </c>
      <c r="B9514" s="221">
        <v>16679.0</v>
      </c>
      <c r="C9514" s="221">
        <v>150.0</v>
      </c>
    </row>
    <row r="9515">
      <c r="A9515" s="221">
        <v>12633.0</v>
      </c>
      <c r="B9515" s="221">
        <v>11399.0</v>
      </c>
      <c r="C9515" s="221">
        <v>3.0</v>
      </c>
    </row>
    <row r="9516">
      <c r="A9516" s="221">
        <v>12633.0</v>
      </c>
      <c r="B9516" s="221">
        <v>16673.0</v>
      </c>
      <c r="C9516" s="221">
        <v>600.0</v>
      </c>
    </row>
    <row r="9517">
      <c r="A9517" s="221">
        <v>12633.0</v>
      </c>
      <c r="B9517" s="221">
        <v>16679.0</v>
      </c>
      <c r="C9517" s="221">
        <v>150.0</v>
      </c>
    </row>
    <row r="9518">
      <c r="A9518" s="221">
        <v>12709.0</v>
      </c>
      <c r="B9518" s="221">
        <v>34.0</v>
      </c>
      <c r="C9518" s="221">
        <v>840.0</v>
      </c>
    </row>
    <row r="9519">
      <c r="A9519" s="221">
        <v>12709.0</v>
      </c>
      <c r="B9519" s="221">
        <v>35.0</v>
      </c>
      <c r="C9519" s="221">
        <v>183.0</v>
      </c>
    </row>
    <row r="9520">
      <c r="A9520" s="221">
        <v>12709.0</v>
      </c>
      <c r="B9520" s="221">
        <v>36.0</v>
      </c>
      <c r="C9520" s="221">
        <v>470.0</v>
      </c>
    </row>
    <row r="9521">
      <c r="A9521" s="221">
        <v>12709.0</v>
      </c>
      <c r="B9521" s="221">
        <v>37.0</v>
      </c>
      <c r="C9521" s="221">
        <v>4.0</v>
      </c>
    </row>
    <row r="9522">
      <c r="A9522" s="221">
        <v>12709.0</v>
      </c>
      <c r="B9522" s="221">
        <v>40.0</v>
      </c>
      <c r="C9522" s="221">
        <v>4.0</v>
      </c>
    </row>
    <row r="9523">
      <c r="A9523" s="221">
        <v>12711.0</v>
      </c>
      <c r="B9523" s="221">
        <v>34.0</v>
      </c>
      <c r="C9523" s="221">
        <v>71.0</v>
      </c>
    </row>
    <row r="9524">
      <c r="A9524" s="221">
        <v>12711.0</v>
      </c>
      <c r="B9524" s="221">
        <v>35.0</v>
      </c>
      <c r="C9524" s="221">
        <v>24.0</v>
      </c>
    </row>
    <row r="9525">
      <c r="A9525" s="221">
        <v>12711.0</v>
      </c>
      <c r="B9525" s="221">
        <v>36.0</v>
      </c>
      <c r="C9525" s="221">
        <v>1.0</v>
      </c>
    </row>
    <row r="9526">
      <c r="A9526" s="221">
        <v>12713.0</v>
      </c>
      <c r="B9526" s="221">
        <v>34.0</v>
      </c>
      <c r="C9526" s="221">
        <v>71.0</v>
      </c>
    </row>
    <row r="9527">
      <c r="A9527" s="221">
        <v>12713.0</v>
      </c>
      <c r="B9527" s="221">
        <v>35.0</v>
      </c>
      <c r="C9527" s="221">
        <v>24.0</v>
      </c>
    </row>
    <row r="9528">
      <c r="A9528" s="221">
        <v>12713.0</v>
      </c>
      <c r="B9528" s="221">
        <v>36.0</v>
      </c>
      <c r="C9528" s="221">
        <v>1.0</v>
      </c>
    </row>
    <row r="9529">
      <c r="A9529" s="221">
        <v>12715.0</v>
      </c>
      <c r="B9529" s="221">
        <v>34.0</v>
      </c>
      <c r="C9529" s="221">
        <v>71.0</v>
      </c>
    </row>
    <row r="9530">
      <c r="A9530" s="221">
        <v>12715.0</v>
      </c>
      <c r="B9530" s="221">
        <v>35.0</v>
      </c>
      <c r="C9530" s="221">
        <v>24.0</v>
      </c>
    </row>
    <row r="9531">
      <c r="A9531" s="221">
        <v>12715.0</v>
      </c>
      <c r="B9531" s="221">
        <v>36.0</v>
      </c>
      <c r="C9531" s="221">
        <v>1.0</v>
      </c>
    </row>
    <row r="9532">
      <c r="A9532" s="221">
        <v>12717.0</v>
      </c>
      <c r="B9532" s="221">
        <v>34.0</v>
      </c>
      <c r="C9532" s="221">
        <v>71.0</v>
      </c>
    </row>
    <row r="9533">
      <c r="A9533" s="221">
        <v>12717.0</v>
      </c>
      <c r="B9533" s="221">
        <v>35.0</v>
      </c>
      <c r="C9533" s="221">
        <v>24.0</v>
      </c>
    </row>
    <row r="9534">
      <c r="A9534" s="221">
        <v>12717.0</v>
      </c>
      <c r="B9534" s="221">
        <v>36.0</v>
      </c>
      <c r="C9534" s="221">
        <v>1.0</v>
      </c>
    </row>
    <row r="9535">
      <c r="A9535" s="221">
        <v>12729.0</v>
      </c>
      <c r="B9535" s="221">
        <v>34.0</v>
      </c>
      <c r="C9535" s="221">
        <v>71111.0</v>
      </c>
    </row>
    <row r="9536">
      <c r="A9536" s="221">
        <v>12729.0</v>
      </c>
      <c r="B9536" s="221">
        <v>35.0</v>
      </c>
      <c r="C9536" s="221">
        <v>12667.0</v>
      </c>
    </row>
    <row r="9537">
      <c r="A9537" s="221">
        <v>12729.0</v>
      </c>
      <c r="B9537" s="221">
        <v>36.0</v>
      </c>
      <c r="C9537" s="221">
        <v>6667.0</v>
      </c>
    </row>
    <row r="9538">
      <c r="A9538" s="221">
        <v>12729.0</v>
      </c>
      <c r="B9538" s="221">
        <v>37.0</v>
      </c>
      <c r="C9538" s="221">
        <v>444.0</v>
      </c>
    </row>
    <row r="9539">
      <c r="A9539" s="221">
        <v>12729.0</v>
      </c>
      <c r="B9539" s="221">
        <v>38.0</v>
      </c>
      <c r="C9539" s="221">
        <v>222.0</v>
      </c>
    </row>
    <row r="9540">
      <c r="A9540" s="221">
        <v>12729.0</v>
      </c>
      <c r="B9540" s="221">
        <v>39.0</v>
      </c>
      <c r="C9540" s="221">
        <v>66.0</v>
      </c>
    </row>
    <row r="9541">
      <c r="A9541" s="221">
        <v>12729.0</v>
      </c>
      <c r="B9541" s="221">
        <v>40.0</v>
      </c>
      <c r="C9541" s="221">
        <v>12.0</v>
      </c>
    </row>
    <row r="9542">
      <c r="A9542" s="221">
        <v>12729.0</v>
      </c>
      <c r="B9542" s="221">
        <v>3828.0</v>
      </c>
      <c r="C9542" s="221">
        <v>113.0</v>
      </c>
    </row>
    <row r="9543">
      <c r="A9543" s="221">
        <v>12729.0</v>
      </c>
      <c r="B9543" s="221">
        <v>11399.0</v>
      </c>
      <c r="C9543" s="221">
        <v>60.0</v>
      </c>
    </row>
    <row r="9544">
      <c r="A9544" s="221">
        <v>12729.0</v>
      </c>
      <c r="B9544" s="221">
        <v>11533.0</v>
      </c>
      <c r="C9544" s="221">
        <v>113.0</v>
      </c>
    </row>
    <row r="9545">
      <c r="A9545" s="221">
        <v>12729.0</v>
      </c>
      <c r="B9545" s="221">
        <v>11534.0</v>
      </c>
      <c r="C9545" s="221">
        <v>90.0</v>
      </c>
    </row>
    <row r="9546">
      <c r="A9546" s="221">
        <v>12729.0</v>
      </c>
      <c r="B9546" s="221">
        <v>11540.0</v>
      </c>
      <c r="C9546" s="221">
        <v>1200.0</v>
      </c>
    </row>
    <row r="9547">
      <c r="A9547" s="221">
        <v>12729.0</v>
      </c>
      <c r="B9547" s="221">
        <v>11544.0</v>
      </c>
      <c r="C9547" s="221">
        <v>3000.0</v>
      </c>
    </row>
    <row r="9548">
      <c r="A9548" s="221">
        <v>12729.0</v>
      </c>
      <c r="B9548" s="221">
        <v>11550.0</v>
      </c>
      <c r="C9548" s="221">
        <v>38.0</v>
      </c>
    </row>
    <row r="9549">
      <c r="A9549" s="221">
        <v>12729.0</v>
      </c>
      <c r="B9549" s="221">
        <v>11552.0</v>
      </c>
      <c r="C9549" s="221">
        <v>225.0</v>
      </c>
    </row>
    <row r="9550">
      <c r="A9550" s="221">
        <v>12729.0</v>
      </c>
      <c r="B9550" s="221">
        <v>11558.0</v>
      </c>
      <c r="C9550" s="221">
        <v>150.0</v>
      </c>
    </row>
    <row r="9551">
      <c r="A9551" s="221">
        <v>12731.0</v>
      </c>
      <c r="B9551" s="221">
        <v>34.0</v>
      </c>
      <c r="C9551" s="221">
        <v>59444.0</v>
      </c>
    </row>
    <row r="9552">
      <c r="A9552" s="221">
        <v>12731.0</v>
      </c>
      <c r="B9552" s="221">
        <v>35.0</v>
      </c>
      <c r="C9552" s="221">
        <v>15333.0</v>
      </c>
    </row>
    <row r="9553">
      <c r="A9553" s="221">
        <v>12731.0</v>
      </c>
      <c r="B9553" s="221">
        <v>36.0</v>
      </c>
      <c r="C9553" s="221">
        <v>5833.0</v>
      </c>
    </row>
    <row r="9554">
      <c r="A9554" s="221">
        <v>12731.0</v>
      </c>
      <c r="B9554" s="221">
        <v>37.0</v>
      </c>
      <c r="C9554" s="221">
        <v>1389.0</v>
      </c>
    </row>
    <row r="9555">
      <c r="A9555" s="221">
        <v>12731.0</v>
      </c>
      <c r="B9555" s="221">
        <v>38.0</v>
      </c>
      <c r="C9555" s="221">
        <v>278.0</v>
      </c>
    </row>
    <row r="9556">
      <c r="A9556" s="221">
        <v>12731.0</v>
      </c>
      <c r="B9556" s="221">
        <v>39.0</v>
      </c>
      <c r="C9556" s="221">
        <v>88.0</v>
      </c>
    </row>
    <row r="9557">
      <c r="A9557" s="221">
        <v>12731.0</v>
      </c>
      <c r="B9557" s="221">
        <v>40.0</v>
      </c>
      <c r="C9557" s="221">
        <v>14.0</v>
      </c>
    </row>
    <row r="9558">
      <c r="A9558" s="221">
        <v>12731.0</v>
      </c>
      <c r="B9558" s="221">
        <v>3828.0</v>
      </c>
      <c r="C9558" s="221">
        <v>225.0</v>
      </c>
    </row>
    <row r="9559">
      <c r="A9559" s="221">
        <v>12731.0</v>
      </c>
      <c r="B9559" s="221">
        <v>11399.0</v>
      </c>
      <c r="C9559" s="221">
        <v>105.0</v>
      </c>
    </row>
    <row r="9560">
      <c r="A9560" s="221">
        <v>12731.0</v>
      </c>
      <c r="B9560" s="221">
        <v>11533.0</v>
      </c>
      <c r="C9560" s="221">
        <v>75.0</v>
      </c>
    </row>
    <row r="9561">
      <c r="A9561" s="221">
        <v>12731.0</v>
      </c>
      <c r="B9561" s="221">
        <v>11534.0</v>
      </c>
      <c r="C9561" s="221">
        <v>135.0</v>
      </c>
    </row>
    <row r="9562">
      <c r="A9562" s="221">
        <v>12731.0</v>
      </c>
      <c r="B9562" s="221">
        <v>11540.0</v>
      </c>
      <c r="C9562" s="221">
        <v>1800.0</v>
      </c>
    </row>
    <row r="9563">
      <c r="A9563" s="221">
        <v>12731.0</v>
      </c>
      <c r="B9563" s="221">
        <v>11544.0</v>
      </c>
      <c r="C9563" s="221">
        <v>5250.0</v>
      </c>
    </row>
    <row r="9564">
      <c r="A9564" s="221">
        <v>12731.0</v>
      </c>
      <c r="B9564" s="221">
        <v>11550.0</v>
      </c>
      <c r="C9564" s="221">
        <v>45.0</v>
      </c>
    </row>
    <row r="9565">
      <c r="A9565" s="221">
        <v>12731.0</v>
      </c>
      <c r="B9565" s="221">
        <v>11552.0</v>
      </c>
      <c r="C9565" s="221">
        <v>300.0</v>
      </c>
    </row>
    <row r="9566">
      <c r="A9566" s="221">
        <v>12731.0</v>
      </c>
      <c r="B9566" s="221">
        <v>11558.0</v>
      </c>
      <c r="C9566" s="221">
        <v>375.0</v>
      </c>
    </row>
    <row r="9567">
      <c r="A9567" s="221">
        <v>12733.0</v>
      </c>
      <c r="B9567" s="221">
        <v>34.0</v>
      </c>
      <c r="C9567" s="221">
        <v>47222.0</v>
      </c>
    </row>
    <row r="9568">
      <c r="A9568" s="221">
        <v>12733.0</v>
      </c>
      <c r="B9568" s="221">
        <v>35.0</v>
      </c>
      <c r="C9568" s="221">
        <v>14444.0</v>
      </c>
    </row>
    <row r="9569">
      <c r="A9569" s="221">
        <v>12733.0</v>
      </c>
      <c r="B9569" s="221">
        <v>36.0</v>
      </c>
      <c r="C9569" s="221">
        <v>6500.0</v>
      </c>
    </row>
    <row r="9570">
      <c r="A9570" s="221">
        <v>12733.0</v>
      </c>
      <c r="B9570" s="221">
        <v>37.0</v>
      </c>
      <c r="C9570" s="221">
        <v>611.0</v>
      </c>
    </row>
    <row r="9571">
      <c r="A9571" s="221">
        <v>12733.0</v>
      </c>
      <c r="B9571" s="221">
        <v>38.0</v>
      </c>
      <c r="C9571" s="221">
        <v>278.0</v>
      </c>
    </row>
    <row r="9572">
      <c r="A9572" s="221">
        <v>12733.0</v>
      </c>
      <c r="B9572" s="221">
        <v>39.0</v>
      </c>
      <c r="C9572" s="221">
        <v>88.0</v>
      </c>
    </row>
    <row r="9573">
      <c r="A9573" s="221">
        <v>12733.0</v>
      </c>
      <c r="B9573" s="221">
        <v>40.0</v>
      </c>
      <c r="C9573" s="221">
        <v>26.0</v>
      </c>
    </row>
    <row r="9574">
      <c r="A9574" s="221">
        <v>12733.0</v>
      </c>
      <c r="B9574" s="221">
        <v>3828.0</v>
      </c>
      <c r="C9574" s="221">
        <v>113.0</v>
      </c>
    </row>
    <row r="9575">
      <c r="A9575" s="221">
        <v>12733.0</v>
      </c>
      <c r="B9575" s="221">
        <v>11399.0</v>
      </c>
      <c r="C9575" s="221">
        <v>60.0</v>
      </c>
    </row>
    <row r="9576">
      <c r="A9576" s="221">
        <v>12733.0</v>
      </c>
      <c r="B9576" s="221">
        <v>11532.0</v>
      </c>
      <c r="C9576" s="221">
        <v>113.0</v>
      </c>
    </row>
    <row r="9577">
      <c r="A9577" s="221">
        <v>12733.0</v>
      </c>
      <c r="B9577" s="221">
        <v>11537.0</v>
      </c>
      <c r="C9577" s="221">
        <v>90.0</v>
      </c>
    </row>
    <row r="9578">
      <c r="A9578" s="221">
        <v>12733.0</v>
      </c>
      <c r="B9578" s="221">
        <v>11539.0</v>
      </c>
      <c r="C9578" s="221">
        <v>1200.0</v>
      </c>
    </row>
    <row r="9579">
      <c r="A9579" s="221">
        <v>12733.0</v>
      </c>
      <c r="B9579" s="221">
        <v>11543.0</v>
      </c>
      <c r="C9579" s="221">
        <v>3000.0</v>
      </c>
    </row>
    <row r="9580">
      <c r="A9580" s="221">
        <v>12733.0</v>
      </c>
      <c r="B9580" s="221">
        <v>11549.0</v>
      </c>
      <c r="C9580" s="221">
        <v>38.0</v>
      </c>
    </row>
    <row r="9581">
      <c r="A9581" s="221">
        <v>12733.0</v>
      </c>
      <c r="B9581" s="221">
        <v>11554.0</v>
      </c>
      <c r="C9581" s="221">
        <v>225.0</v>
      </c>
    </row>
    <row r="9582">
      <c r="A9582" s="221">
        <v>12733.0</v>
      </c>
      <c r="B9582" s="221">
        <v>11557.0</v>
      </c>
      <c r="C9582" s="221">
        <v>150.0</v>
      </c>
    </row>
    <row r="9583">
      <c r="A9583" s="221">
        <v>12735.0</v>
      </c>
      <c r="B9583" s="221">
        <v>34.0</v>
      </c>
      <c r="C9583" s="221">
        <v>82222.0</v>
      </c>
    </row>
    <row r="9584">
      <c r="A9584" s="221">
        <v>12735.0</v>
      </c>
      <c r="B9584" s="221">
        <v>35.0</v>
      </c>
      <c r="C9584" s="221">
        <v>9333.0</v>
      </c>
    </row>
    <row r="9585">
      <c r="A9585" s="221">
        <v>12735.0</v>
      </c>
      <c r="B9585" s="221">
        <v>36.0</v>
      </c>
      <c r="C9585" s="221">
        <v>3889.0</v>
      </c>
    </row>
    <row r="9586">
      <c r="A9586" s="221">
        <v>12735.0</v>
      </c>
      <c r="B9586" s="221">
        <v>37.0</v>
      </c>
      <c r="C9586" s="221">
        <v>667.0</v>
      </c>
    </row>
    <row r="9587">
      <c r="A9587" s="221">
        <v>12735.0</v>
      </c>
      <c r="B9587" s="221">
        <v>38.0</v>
      </c>
      <c r="C9587" s="221">
        <v>133.0</v>
      </c>
    </row>
    <row r="9588">
      <c r="A9588" s="221">
        <v>12735.0</v>
      </c>
      <c r="B9588" s="221">
        <v>39.0</v>
      </c>
      <c r="C9588" s="221">
        <v>88.0</v>
      </c>
    </row>
    <row r="9589">
      <c r="A9589" s="221">
        <v>12735.0</v>
      </c>
      <c r="B9589" s="221">
        <v>40.0</v>
      </c>
      <c r="C9589" s="221">
        <v>12.0</v>
      </c>
    </row>
    <row r="9590">
      <c r="A9590" s="221">
        <v>12735.0</v>
      </c>
      <c r="B9590" s="221">
        <v>3828.0</v>
      </c>
      <c r="C9590" s="221">
        <v>113.0</v>
      </c>
    </row>
    <row r="9591">
      <c r="A9591" s="221">
        <v>12735.0</v>
      </c>
      <c r="B9591" s="221">
        <v>11399.0</v>
      </c>
      <c r="C9591" s="221">
        <v>60.0</v>
      </c>
    </row>
    <row r="9592">
      <c r="A9592" s="221">
        <v>12735.0</v>
      </c>
      <c r="B9592" s="221">
        <v>11530.0</v>
      </c>
      <c r="C9592" s="221">
        <v>113.0</v>
      </c>
    </row>
    <row r="9593">
      <c r="A9593" s="221">
        <v>12735.0</v>
      </c>
      <c r="B9593" s="221">
        <v>11536.0</v>
      </c>
      <c r="C9593" s="221">
        <v>90.0</v>
      </c>
    </row>
    <row r="9594">
      <c r="A9594" s="221">
        <v>12735.0</v>
      </c>
      <c r="B9594" s="221">
        <v>11538.0</v>
      </c>
      <c r="C9594" s="221">
        <v>1200.0</v>
      </c>
    </row>
    <row r="9595">
      <c r="A9595" s="221">
        <v>12735.0</v>
      </c>
      <c r="B9595" s="221">
        <v>11542.0</v>
      </c>
      <c r="C9595" s="221">
        <v>3000.0</v>
      </c>
    </row>
    <row r="9596">
      <c r="A9596" s="221">
        <v>12735.0</v>
      </c>
      <c r="B9596" s="221">
        <v>11548.0</v>
      </c>
      <c r="C9596" s="221">
        <v>38.0</v>
      </c>
    </row>
    <row r="9597">
      <c r="A9597" s="221">
        <v>12735.0</v>
      </c>
      <c r="B9597" s="221">
        <v>11551.0</v>
      </c>
      <c r="C9597" s="221">
        <v>225.0</v>
      </c>
    </row>
    <row r="9598">
      <c r="A9598" s="221">
        <v>12735.0</v>
      </c>
      <c r="B9598" s="221">
        <v>11555.0</v>
      </c>
      <c r="C9598" s="221">
        <v>150.0</v>
      </c>
    </row>
    <row r="9599">
      <c r="A9599" s="221">
        <v>12743.0</v>
      </c>
      <c r="B9599" s="221">
        <v>34.0</v>
      </c>
      <c r="C9599" s="221">
        <v>53333.0</v>
      </c>
    </row>
    <row r="9600">
      <c r="A9600" s="221">
        <v>12743.0</v>
      </c>
      <c r="B9600" s="221">
        <v>35.0</v>
      </c>
      <c r="C9600" s="221">
        <v>13444.0</v>
      </c>
    </row>
    <row r="9601">
      <c r="A9601" s="221">
        <v>12743.0</v>
      </c>
      <c r="B9601" s="221">
        <v>36.0</v>
      </c>
      <c r="C9601" s="221">
        <v>5111.0</v>
      </c>
    </row>
    <row r="9602">
      <c r="A9602" s="221">
        <v>12743.0</v>
      </c>
      <c r="B9602" s="221">
        <v>37.0</v>
      </c>
      <c r="C9602" s="221">
        <v>356.0</v>
      </c>
    </row>
    <row r="9603">
      <c r="A9603" s="221">
        <v>12743.0</v>
      </c>
      <c r="B9603" s="221">
        <v>38.0</v>
      </c>
      <c r="C9603" s="221">
        <v>244.0</v>
      </c>
    </row>
    <row r="9604">
      <c r="A9604" s="221">
        <v>12743.0</v>
      </c>
      <c r="B9604" s="221">
        <v>39.0</v>
      </c>
      <c r="C9604" s="221">
        <v>56.0</v>
      </c>
    </row>
    <row r="9605">
      <c r="A9605" s="221">
        <v>12743.0</v>
      </c>
      <c r="B9605" s="221">
        <v>40.0</v>
      </c>
      <c r="C9605" s="221">
        <v>22.0</v>
      </c>
    </row>
    <row r="9606">
      <c r="A9606" s="221">
        <v>12743.0</v>
      </c>
      <c r="B9606" s="221">
        <v>3828.0</v>
      </c>
      <c r="C9606" s="221">
        <v>113.0</v>
      </c>
    </row>
    <row r="9607">
      <c r="A9607" s="221">
        <v>12743.0</v>
      </c>
      <c r="B9607" s="221">
        <v>11399.0</v>
      </c>
      <c r="C9607" s="221">
        <v>60.0</v>
      </c>
    </row>
    <row r="9608">
      <c r="A9608" s="221">
        <v>12743.0</v>
      </c>
      <c r="B9608" s="221">
        <v>11531.0</v>
      </c>
      <c r="C9608" s="221">
        <v>113.0</v>
      </c>
    </row>
    <row r="9609">
      <c r="A9609" s="221">
        <v>12743.0</v>
      </c>
      <c r="B9609" s="221">
        <v>11535.0</v>
      </c>
      <c r="C9609" s="221">
        <v>90.0</v>
      </c>
    </row>
    <row r="9610">
      <c r="A9610" s="221">
        <v>12743.0</v>
      </c>
      <c r="B9610" s="221">
        <v>11541.0</v>
      </c>
      <c r="C9610" s="221">
        <v>1200.0</v>
      </c>
    </row>
    <row r="9611">
      <c r="A9611" s="221">
        <v>12743.0</v>
      </c>
      <c r="B9611" s="221">
        <v>11545.0</v>
      </c>
      <c r="C9611" s="221">
        <v>3000.0</v>
      </c>
    </row>
    <row r="9612">
      <c r="A9612" s="221">
        <v>12743.0</v>
      </c>
      <c r="B9612" s="221">
        <v>11547.0</v>
      </c>
      <c r="C9612" s="221">
        <v>38.0</v>
      </c>
    </row>
    <row r="9613">
      <c r="A9613" s="221">
        <v>12743.0</v>
      </c>
      <c r="B9613" s="221">
        <v>11553.0</v>
      </c>
      <c r="C9613" s="221">
        <v>225.0</v>
      </c>
    </row>
    <row r="9614">
      <c r="A9614" s="221">
        <v>12743.0</v>
      </c>
      <c r="B9614" s="221">
        <v>11556.0</v>
      </c>
      <c r="C9614" s="221">
        <v>150.0</v>
      </c>
    </row>
    <row r="9615">
      <c r="A9615" s="221">
        <v>12745.0</v>
      </c>
      <c r="B9615" s="221">
        <v>34.0</v>
      </c>
      <c r="C9615" s="221">
        <v>69444.0</v>
      </c>
    </row>
    <row r="9616">
      <c r="A9616" s="221">
        <v>12745.0</v>
      </c>
      <c r="B9616" s="221">
        <v>35.0</v>
      </c>
      <c r="C9616" s="221">
        <v>11667.0</v>
      </c>
    </row>
    <row r="9617">
      <c r="A9617" s="221">
        <v>12745.0</v>
      </c>
      <c r="B9617" s="221">
        <v>36.0</v>
      </c>
      <c r="C9617" s="221">
        <v>4556.0</v>
      </c>
    </row>
    <row r="9618">
      <c r="A9618" s="221">
        <v>12745.0</v>
      </c>
      <c r="B9618" s="221">
        <v>37.0</v>
      </c>
      <c r="C9618" s="221">
        <v>611.0</v>
      </c>
    </row>
    <row r="9619">
      <c r="A9619" s="221">
        <v>12745.0</v>
      </c>
      <c r="B9619" s="221">
        <v>38.0</v>
      </c>
      <c r="C9619" s="221">
        <v>189.0</v>
      </c>
    </row>
    <row r="9620">
      <c r="A9620" s="221">
        <v>12745.0</v>
      </c>
      <c r="B9620" s="221">
        <v>39.0</v>
      </c>
      <c r="C9620" s="221">
        <v>56.0</v>
      </c>
    </row>
    <row r="9621">
      <c r="A9621" s="221">
        <v>12745.0</v>
      </c>
      <c r="B9621" s="221">
        <v>40.0</v>
      </c>
      <c r="C9621" s="221">
        <v>12.0</v>
      </c>
    </row>
    <row r="9622">
      <c r="A9622" s="221">
        <v>12745.0</v>
      </c>
      <c r="B9622" s="221">
        <v>3828.0</v>
      </c>
      <c r="C9622" s="221">
        <v>225.0</v>
      </c>
    </row>
    <row r="9623">
      <c r="A9623" s="221">
        <v>12745.0</v>
      </c>
      <c r="B9623" s="221">
        <v>11399.0</v>
      </c>
      <c r="C9623" s="221">
        <v>105.0</v>
      </c>
    </row>
    <row r="9624">
      <c r="A9624" s="221">
        <v>12745.0</v>
      </c>
      <c r="B9624" s="221">
        <v>11531.0</v>
      </c>
      <c r="C9624" s="221">
        <v>75.0</v>
      </c>
    </row>
    <row r="9625">
      <c r="A9625" s="221">
        <v>12745.0</v>
      </c>
      <c r="B9625" s="221">
        <v>11535.0</v>
      </c>
      <c r="C9625" s="221">
        <v>135.0</v>
      </c>
    </row>
    <row r="9626">
      <c r="A9626" s="221">
        <v>12745.0</v>
      </c>
      <c r="B9626" s="221">
        <v>11541.0</v>
      </c>
      <c r="C9626" s="221">
        <v>1800.0</v>
      </c>
    </row>
    <row r="9627">
      <c r="A9627" s="221">
        <v>12745.0</v>
      </c>
      <c r="B9627" s="221">
        <v>11545.0</v>
      </c>
      <c r="C9627" s="221">
        <v>5250.0</v>
      </c>
    </row>
    <row r="9628">
      <c r="A9628" s="221">
        <v>12745.0</v>
      </c>
      <c r="B9628" s="221">
        <v>11547.0</v>
      </c>
      <c r="C9628" s="221">
        <v>45.0</v>
      </c>
    </row>
    <row r="9629">
      <c r="A9629" s="221">
        <v>12745.0</v>
      </c>
      <c r="B9629" s="221">
        <v>11553.0</v>
      </c>
      <c r="C9629" s="221">
        <v>300.0</v>
      </c>
    </row>
    <row r="9630">
      <c r="A9630" s="221">
        <v>12745.0</v>
      </c>
      <c r="B9630" s="221">
        <v>11556.0</v>
      </c>
      <c r="C9630" s="221">
        <v>375.0</v>
      </c>
    </row>
    <row r="9631">
      <c r="A9631" s="221">
        <v>12747.0</v>
      </c>
      <c r="B9631" s="221">
        <v>34.0</v>
      </c>
      <c r="C9631" s="221">
        <v>73333.0</v>
      </c>
    </row>
    <row r="9632">
      <c r="A9632" s="221">
        <v>12747.0</v>
      </c>
      <c r="B9632" s="221">
        <v>35.0</v>
      </c>
      <c r="C9632" s="221">
        <v>18889.0</v>
      </c>
    </row>
    <row r="9633">
      <c r="A9633" s="221">
        <v>12747.0</v>
      </c>
      <c r="B9633" s="221">
        <v>36.0</v>
      </c>
      <c r="C9633" s="221">
        <v>7333.0</v>
      </c>
    </row>
    <row r="9634">
      <c r="A9634" s="221">
        <v>12747.0</v>
      </c>
      <c r="B9634" s="221">
        <v>37.0</v>
      </c>
      <c r="C9634" s="221">
        <v>1233.0</v>
      </c>
    </row>
    <row r="9635">
      <c r="A9635" s="221">
        <v>12747.0</v>
      </c>
      <c r="B9635" s="221">
        <v>38.0</v>
      </c>
      <c r="C9635" s="221">
        <v>344.0</v>
      </c>
    </row>
    <row r="9636">
      <c r="A9636" s="221">
        <v>12747.0</v>
      </c>
      <c r="B9636" s="221">
        <v>39.0</v>
      </c>
      <c r="C9636" s="221">
        <v>112.0</v>
      </c>
    </row>
    <row r="9637">
      <c r="A9637" s="221">
        <v>12747.0</v>
      </c>
      <c r="B9637" s="221">
        <v>40.0</v>
      </c>
      <c r="C9637" s="221">
        <v>18.0</v>
      </c>
    </row>
    <row r="9638">
      <c r="A9638" s="221">
        <v>12747.0</v>
      </c>
      <c r="B9638" s="221">
        <v>3828.0</v>
      </c>
      <c r="C9638" s="221">
        <v>225.0</v>
      </c>
    </row>
    <row r="9639">
      <c r="A9639" s="221">
        <v>12747.0</v>
      </c>
      <c r="B9639" s="221">
        <v>11399.0</v>
      </c>
      <c r="C9639" s="221">
        <v>105.0</v>
      </c>
    </row>
    <row r="9640">
      <c r="A9640" s="221">
        <v>12747.0</v>
      </c>
      <c r="B9640" s="221">
        <v>11530.0</v>
      </c>
      <c r="C9640" s="221">
        <v>75.0</v>
      </c>
    </row>
    <row r="9641">
      <c r="A9641" s="221">
        <v>12747.0</v>
      </c>
      <c r="B9641" s="221">
        <v>11536.0</v>
      </c>
      <c r="C9641" s="221">
        <v>135.0</v>
      </c>
    </row>
    <row r="9642">
      <c r="A9642" s="221">
        <v>12747.0</v>
      </c>
      <c r="B9642" s="221">
        <v>11538.0</v>
      </c>
      <c r="C9642" s="221">
        <v>1800.0</v>
      </c>
    </row>
    <row r="9643">
      <c r="A9643" s="221">
        <v>12747.0</v>
      </c>
      <c r="B9643" s="221">
        <v>11542.0</v>
      </c>
      <c r="C9643" s="221">
        <v>5250.0</v>
      </c>
    </row>
    <row r="9644">
      <c r="A9644" s="221">
        <v>12747.0</v>
      </c>
      <c r="B9644" s="221">
        <v>11548.0</v>
      </c>
      <c r="C9644" s="221">
        <v>45.0</v>
      </c>
    </row>
    <row r="9645">
      <c r="A9645" s="221">
        <v>12747.0</v>
      </c>
      <c r="B9645" s="221">
        <v>11551.0</v>
      </c>
      <c r="C9645" s="221">
        <v>300.0</v>
      </c>
    </row>
    <row r="9646">
      <c r="A9646" s="221">
        <v>12747.0</v>
      </c>
      <c r="B9646" s="221">
        <v>11555.0</v>
      </c>
      <c r="C9646" s="221">
        <v>375.0</v>
      </c>
    </row>
    <row r="9647">
      <c r="A9647" s="221">
        <v>12753.0</v>
      </c>
      <c r="B9647" s="221">
        <v>34.0</v>
      </c>
      <c r="C9647" s="221">
        <v>80556.0</v>
      </c>
    </row>
    <row r="9648">
      <c r="A9648" s="221">
        <v>12753.0</v>
      </c>
      <c r="B9648" s="221">
        <v>35.0</v>
      </c>
      <c r="C9648" s="221">
        <v>18111.0</v>
      </c>
    </row>
    <row r="9649">
      <c r="A9649" s="221">
        <v>12753.0</v>
      </c>
      <c r="B9649" s="221">
        <v>36.0</v>
      </c>
      <c r="C9649" s="221">
        <v>5667.0</v>
      </c>
    </row>
    <row r="9650">
      <c r="A9650" s="221">
        <v>12753.0</v>
      </c>
      <c r="B9650" s="221">
        <v>37.0</v>
      </c>
      <c r="C9650" s="221">
        <v>556.0</v>
      </c>
    </row>
    <row r="9651">
      <c r="A9651" s="221">
        <v>12753.0</v>
      </c>
      <c r="B9651" s="221">
        <v>38.0</v>
      </c>
      <c r="C9651" s="221">
        <v>183.0</v>
      </c>
    </row>
    <row r="9652">
      <c r="A9652" s="221">
        <v>12753.0</v>
      </c>
      <c r="B9652" s="221">
        <v>39.0</v>
      </c>
      <c r="C9652" s="221">
        <v>88.0</v>
      </c>
    </row>
    <row r="9653">
      <c r="A9653" s="221">
        <v>12753.0</v>
      </c>
      <c r="B9653" s="221">
        <v>40.0</v>
      </c>
      <c r="C9653" s="221">
        <v>20.0</v>
      </c>
    </row>
    <row r="9654">
      <c r="A9654" s="221">
        <v>12753.0</v>
      </c>
      <c r="B9654" s="221">
        <v>3828.0</v>
      </c>
      <c r="C9654" s="221">
        <v>225.0</v>
      </c>
    </row>
    <row r="9655">
      <c r="A9655" s="221">
        <v>12753.0</v>
      </c>
      <c r="B9655" s="221">
        <v>11399.0</v>
      </c>
      <c r="C9655" s="221">
        <v>105.0</v>
      </c>
    </row>
    <row r="9656">
      <c r="A9656" s="221">
        <v>12753.0</v>
      </c>
      <c r="B9656" s="221">
        <v>11532.0</v>
      </c>
      <c r="C9656" s="221">
        <v>75.0</v>
      </c>
    </row>
    <row r="9657">
      <c r="A9657" s="221">
        <v>12753.0</v>
      </c>
      <c r="B9657" s="221">
        <v>11537.0</v>
      </c>
      <c r="C9657" s="221">
        <v>135.0</v>
      </c>
    </row>
    <row r="9658">
      <c r="A9658" s="221">
        <v>12753.0</v>
      </c>
      <c r="B9658" s="221">
        <v>11539.0</v>
      </c>
      <c r="C9658" s="221">
        <v>1800.0</v>
      </c>
    </row>
    <row r="9659">
      <c r="A9659" s="221">
        <v>12753.0</v>
      </c>
      <c r="B9659" s="221">
        <v>11543.0</v>
      </c>
      <c r="C9659" s="221">
        <v>5250.0</v>
      </c>
    </row>
    <row r="9660">
      <c r="A9660" s="221">
        <v>12753.0</v>
      </c>
      <c r="B9660" s="221">
        <v>11549.0</v>
      </c>
      <c r="C9660" s="221">
        <v>45.0</v>
      </c>
    </row>
    <row r="9661">
      <c r="A9661" s="221">
        <v>12753.0</v>
      </c>
      <c r="B9661" s="221">
        <v>11554.0</v>
      </c>
      <c r="C9661" s="221">
        <v>300.0</v>
      </c>
    </row>
    <row r="9662">
      <c r="A9662" s="221">
        <v>12753.0</v>
      </c>
      <c r="B9662" s="221">
        <v>11557.0</v>
      </c>
      <c r="C9662" s="221">
        <v>375.0</v>
      </c>
    </row>
    <row r="9663">
      <c r="A9663" s="221">
        <v>12761.0</v>
      </c>
      <c r="B9663" s="221">
        <v>11399.0</v>
      </c>
      <c r="C9663" s="221">
        <v>30.0</v>
      </c>
    </row>
    <row r="9664">
      <c r="A9664" s="221">
        <v>12761.0</v>
      </c>
      <c r="B9664" s="221">
        <v>16673.0</v>
      </c>
      <c r="C9664" s="221">
        <v>6000.0</v>
      </c>
    </row>
    <row r="9665">
      <c r="A9665" s="221">
        <v>12761.0</v>
      </c>
      <c r="B9665" s="221">
        <v>16679.0</v>
      </c>
      <c r="C9665" s="221">
        <v>1500.0</v>
      </c>
    </row>
    <row r="9666">
      <c r="A9666" s="221">
        <v>12763.0</v>
      </c>
      <c r="B9666" s="221">
        <v>11399.0</v>
      </c>
      <c r="C9666" s="221">
        <v>1.0</v>
      </c>
    </row>
    <row r="9667">
      <c r="A9667" s="221">
        <v>12765.0</v>
      </c>
      <c r="B9667" s="221">
        <v>11399.0</v>
      </c>
      <c r="C9667" s="221">
        <v>30.0</v>
      </c>
    </row>
    <row r="9668">
      <c r="A9668" s="221">
        <v>12765.0</v>
      </c>
      <c r="B9668" s="221">
        <v>16673.0</v>
      </c>
      <c r="C9668" s="221">
        <v>6000.0</v>
      </c>
    </row>
    <row r="9669">
      <c r="A9669" s="221">
        <v>12765.0</v>
      </c>
      <c r="B9669" s="221">
        <v>16679.0</v>
      </c>
      <c r="C9669" s="221">
        <v>1500.0</v>
      </c>
    </row>
    <row r="9670">
      <c r="A9670" s="221">
        <v>12767.0</v>
      </c>
      <c r="B9670" s="221">
        <v>11399.0</v>
      </c>
      <c r="C9670" s="221">
        <v>12.0</v>
      </c>
    </row>
    <row r="9671">
      <c r="A9671" s="221">
        <v>12767.0</v>
      </c>
      <c r="B9671" s="221">
        <v>16673.0</v>
      </c>
      <c r="C9671" s="221">
        <v>2400.0</v>
      </c>
    </row>
    <row r="9672">
      <c r="A9672" s="221">
        <v>12767.0</v>
      </c>
      <c r="B9672" s="221">
        <v>16679.0</v>
      </c>
      <c r="C9672" s="221">
        <v>600.0</v>
      </c>
    </row>
    <row r="9673">
      <c r="A9673" s="221">
        <v>12769.0</v>
      </c>
      <c r="B9673" s="221">
        <v>11399.0</v>
      </c>
      <c r="C9673" s="221">
        <v>1.0</v>
      </c>
    </row>
    <row r="9674">
      <c r="A9674" s="221">
        <v>12771.0</v>
      </c>
      <c r="B9674" s="221">
        <v>11399.0</v>
      </c>
      <c r="C9674" s="221">
        <v>12.0</v>
      </c>
    </row>
    <row r="9675">
      <c r="A9675" s="221">
        <v>12771.0</v>
      </c>
      <c r="B9675" s="221">
        <v>16673.0</v>
      </c>
      <c r="C9675" s="221">
        <v>2400.0</v>
      </c>
    </row>
    <row r="9676">
      <c r="A9676" s="221">
        <v>12771.0</v>
      </c>
      <c r="B9676" s="221">
        <v>16679.0</v>
      </c>
      <c r="C9676" s="221">
        <v>600.0</v>
      </c>
    </row>
    <row r="9677">
      <c r="A9677" s="221">
        <v>12773.0</v>
      </c>
      <c r="B9677" s="221">
        <v>11399.0</v>
      </c>
      <c r="C9677" s="221">
        <v>6.0</v>
      </c>
    </row>
    <row r="9678">
      <c r="A9678" s="221">
        <v>12773.0</v>
      </c>
      <c r="B9678" s="221">
        <v>16673.0</v>
      </c>
      <c r="C9678" s="221">
        <v>1200.0</v>
      </c>
    </row>
    <row r="9679">
      <c r="A9679" s="221">
        <v>12773.0</v>
      </c>
      <c r="B9679" s="221">
        <v>16679.0</v>
      </c>
      <c r="C9679" s="221">
        <v>480.0</v>
      </c>
    </row>
    <row r="9680">
      <c r="A9680" s="221">
        <v>12775.0</v>
      </c>
      <c r="B9680" s="221">
        <v>11399.0</v>
      </c>
      <c r="C9680" s="221">
        <v>15.0</v>
      </c>
    </row>
    <row r="9681">
      <c r="A9681" s="221">
        <v>12775.0</v>
      </c>
      <c r="B9681" s="221">
        <v>16673.0</v>
      </c>
      <c r="C9681" s="221">
        <v>3000.0</v>
      </c>
    </row>
    <row r="9682">
      <c r="A9682" s="221">
        <v>12775.0</v>
      </c>
      <c r="B9682" s="221">
        <v>16679.0</v>
      </c>
      <c r="C9682" s="221">
        <v>1200.0</v>
      </c>
    </row>
    <row r="9683">
      <c r="A9683" s="221">
        <v>12777.0</v>
      </c>
      <c r="B9683" s="221">
        <v>11399.0</v>
      </c>
      <c r="C9683" s="221">
        <v>6.0</v>
      </c>
    </row>
    <row r="9684">
      <c r="A9684" s="221">
        <v>12777.0</v>
      </c>
      <c r="B9684" s="221">
        <v>16673.0</v>
      </c>
      <c r="C9684" s="221">
        <v>1200.0</v>
      </c>
    </row>
    <row r="9685">
      <c r="A9685" s="221">
        <v>12777.0</v>
      </c>
      <c r="B9685" s="221">
        <v>16679.0</v>
      </c>
      <c r="C9685" s="221">
        <v>480.0</v>
      </c>
    </row>
    <row r="9686">
      <c r="A9686" s="221">
        <v>12779.0</v>
      </c>
      <c r="B9686" s="221">
        <v>11399.0</v>
      </c>
      <c r="C9686" s="221">
        <v>15.0</v>
      </c>
    </row>
    <row r="9687">
      <c r="A9687" s="221">
        <v>12779.0</v>
      </c>
      <c r="B9687" s="221">
        <v>16673.0</v>
      </c>
      <c r="C9687" s="221">
        <v>3000.0</v>
      </c>
    </row>
    <row r="9688">
      <c r="A9688" s="221">
        <v>12779.0</v>
      </c>
      <c r="B9688" s="221">
        <v>16679.0</v>
      </c>
      <c r="C9688" s="221">
        <v>1200.0</v>
      </c>
    </row>
    <row r="9689">
      <c r="A9689" s="221">
        <v>12781.0</v>
      </c>
      <c r="B9689" s="221">
        <v>11399.0</v>
      </c>
      <c r="C9689" s="221">
        <v>1.0</v>
      </c>
    </row>
    <row r="9690">
      <c r="A9690" s="221">
        <v>12783.0</v>
      </c>
      <c r="B9690" s="221">
        <v>11399.0</v>
      </c>
      <c r="C9690" s="221">
        <v>1.0</v>
      </c>
    </row>
    <row r="9691">
      <c r="A9691" s="221">
        <v>12785.0</v>
      </c>
      <c r="B9691" s="221">
        <v>11399.0</v>
      </c>
      <c r="C9691" s="221">
        <v>6.0</v>
      </c>
    </row>
    <row r="9692">
      <c r="A9692" s="221">
        <v>12785.0</v>
      </c>
      <c r="B9692" s="221">
        <v>16670.0</v>
      </c>
      <c r="C9692" s="221">
        <v>240.0</v>
      </c>
    </row>
    <row r="9693">
      <c r="A9693" s="221">
        <v>12785.0</v>
      </c>
      <c r="B9693" s="221">
        <v>16679.0</v>
      </c>
      <c r="C9693" s="221">
        <v>240.0</v>
      </c>
    </row>
    <row r="9694">
      <c r="A9694" s="221">
        <v>12787.0</v>
      </c>
      <c r="B9694" s="221">
        <v>11399.0</v>
      </c>
      <c r="C9694" s="221">
        <v>15.0</v>
      </c>
    </row>
    <row r="9695">
      <c r="A9695" s="221">
        <v>12787.0</v>
      </c>
      <c r="B9695" s="221">
        <v>16670.0</v>
      </c>
      <c r="C9695" s="221">
        <v>600.0</v>
      </c>
    </row>
    <row r="9696">
      <c r="A9696" s="221">
        <v>12787.0</v>
      </c>
      <c r="B9696" s="221">
        <v>16679.0</v>
      </c>
      <c r="C9696" s="221">
        <v>600.0</v>
      </c>
    </row>
    <row r="9697">
      <c r="A9697" s="221">
        <v>12789.0</v>
      </c>
      <c r="B9697" s="221">
        <v>11399.0</v>
      </c>
      <c r="C9697" s="221">
        <v>6.0</v>
      </c>
    </row>
    <row r="9698">
      <c r="A9698" s="221">
        <v>12789.0</v>
      </c>
      <c r="B9698" s="221">
        <v>16670.0</v>
      </c>
      <c r="C9698" s="221">
        <v>240.0</v>
      </c>
    </row>
    <row r="9699">
      <c r="A9699" s="221">
        <v>12789.0</v>
      </c>
      <c r="B9699" s="221">
        <v>16679.0</v>
      </c>
      <c r="C9699" s="221">
        <v>240.0</v>
      </c>
    </row>
    <row r="9700">
      <c r="A9700" s="221">
        <v>12791.0</v>
      </c>
      <c r="B9700" s="221">
        <v>11399.0</v>
      </c>
      <c r="C9700" s="221">
        <v>15.0</v>
      </c>
    </row>
    <row r="9701">
      <c r="A9701" s="221">
        <v>12791.0</v>
      </c>
      <c r="B9701" s="221">
        <v>16670.0</v>
      </c>
      <c r="C9701" s="221">
        <v>600.0</v>
      </c>
    </row>
    <row r="9702">
      <c r="A9702" s="221">
        <v>12791.0</v>
      </c>
      <c r="B9702" s="221">
        <v>16679.0</v>
      </c>
      <c r="C9702" s="221">
        <v>600.0</v>
      </c>
    </row>
    <row r="9703">
      <c r="A9703" s="221">
        <v>12793.0</v>
      </c>
      <c r="B9703" s="221">
        <v>11399.0</v>
      </c>
      <c r="C9703" s="221">
        <v>1.0</v>
      </c>
    </row>
    <row r="9704">
      <c r="A9704" s="221">
        <v>12795.0</v>
      </c>
      <c r="B9704" s="221">
        <v>11399.0</v>
      </c>
      <c r="C9704" s="221">
        <v>1.0</v>
      </c>
    </row>
    <row r="9705">
      <c r="A9705" s="221">
        <v>12797.0</v>
      </c>
      <c r="B9705" s="221">
        <v>11399.0</v>
      </c>
      <c r="C9705" s="221">
        <v>1.0</v>
      </c>
    </row>
    <row r="9706">
      <c r="A9706" s="221">
        <v>12799.0</v>
      </c>
      <c r="B9706" s="221">
        <v>11399.0</v>
      </c>
      <c r="C9706" s="221">
        <v>1.0</v>
      </c>
    </row>
    <row r="9707">
      <c r="A9707" s="221">
        <v>12801.0</v>
      </c>
      <c r="B9707" s="221">
        <v>11399.0</v>
      </c>
      <c r="C9707" s="221">
        <v>6.0</v>
      </c>
    </row>
    <row r="9708">
      <c r="A9708" s="221">
        <v>12801.0</v>
      </c>
      <c r="B9708" s="221">
        <v>16671.0</v>
      </c>
      <c r="C9708" s="221">
        <v>600.0</v>
      </c>
    </row>
    <row r="9709">
      <c r="A9709" s="221">
        <v>12801.0</v>
      </c>
      <c r="B9709" s="221">
        <v>16679.0</v>
      </c>
      <c r="C9709" s="221">
        <v>300.0</v>
      </c>
    </row>
    <row r="9710">
      <c r="A9710" s="221">
        <v>12803.0</v>
      </c>
      <c r="B9710" s="221">
        <v>11399.0</v>
      </c>
      <c r="C9710" s="221">
        <v>15.0</v>
      </c>
    </row>
    <row r="9711">
      <c r="A9711" s="221">
        <v>12803.0</v>
      </c>
      <c r="B9711" s="221">
        <v>16671.0</v>
      </c>
      <c r="C9711" s="221">
        <v>1500.0</v>
      </c>
    </row>
    <row r="9712">
      <c r="A9712" s="221">
        <v>12803.0</v>
      </c>
      <c r="B9712" s="221">
        <v>16679.0</v>
      </c>
      <c r="C9712" s="221">
        <v>750.0</v>
      </c>
    </row>
    <row r="9713">
      <c r="A9713" s="221">
        <v>12805.0</v>
      </c>
      <c r="B9713" s="221">
        <v>11399.0</v>
      </c>
      <c r="C9713" s="221">
        <v>6.0</v>
      </c>
    </row>
    <row r="9714">
      <c r="A9714" s="221">
        <v>12805.0</v>
      </c>
      <c r="B9714" s="221">
        <v>16671.0</v>
      </c>
      <c r="C9714" s="221">
        <v>600.0</v>
      </c>
    </row>
    <row r="9715">
      <c r="A9715" s="221">
        <v>12805.0</v>
      </c>
      <c r="B9715" s="221">
        <v>16679.0</v>
      </c>
      <c r="C9715" s="221">
        <v>300.0</v>
      </c>
    </row>
    <row r="9716">
      <c r="A9716" s="221">
        <v>12807.0</v>
      </c>
      <c r="B9716" s="221">
        <v>11399.0</v>
      </c>
      <c r="C9716" s="221">
        <v>15.0</v>
      </c>
    </row>
    <row r="9717">
      <c r="A9717" s="221">
        <v>12807.0</v>
      </c>
      <c r="B9717" s="221">
        <v>16671.0</v>
      </c>
      <c r="C9717" s="221">
        <v>1500.0</v>
      </c>
    </row>
    <row r="9718">
      <c r="A9718" s="221">
        <v>12807.0</v>
      </c>
      <c r="B9718" s="221">
        <v>16679.0</v>
      </c>
      <c r="C9718" s="221">
        <v>750.0</v>
      </c>
    </row>
    <row r="9719">
      <c r="A9719" s="221">
        <v>12810.0</v>
      </c>
      <c r="B9719" s="221">
        <v>11399.0</v>
      </c>
      <c r="C9719" s="221">
        <v>1.0</v>
      </c>
    </row>
    <row r="9720">
      <c r="A9720" s="221">
        <v>12812.0</v>
      </c>
      <c r="B9720" s="221">
        <v>11399.0</v>
      </c>
      <c r="C9720" s="221">
        <v>1.0</v>
      </c>
    </row>
    <row r="9721">
      <c r="A9721" s="221">
        <v>12814.0</v>
      </c>
      <c r="B9721" s="221">
        <v>11399.0</v>
      </c>
      <c r="C9721" s="221">
        <v>6.0</v>
      </c>
    </row>
    <row r="9722">
      <c r="A9722" s="221">
        <v>12814.0</v>
      </c>
      <c r="B9722" s="221">
        <v>16672.0</v>
      </c>
      <c r="C9722" s="221">
        <v>432.0</v>
      </c>
    </row>
    <row r="9723">
      <c r="A9723" s="221">
        <v>12814.0</v>
      </c>
      <c r="B9723" s="221">
        <v>16679.0</v>
      </c>
      <c r="C9723" s="221">
        <v>180.0</v>
      </c>
    </row>
    <row r="9724">
      <c r="A9724" s="221">
        <v>12816.0</v>
      </c>
      <c r="B9724" s="221">
        <v>11399.0</v>
      </c>
      <c r="C9724" s="221">
        <v>15.0</v>
      </c>
    </row>
    <row r="9725">
      <c r="A9725" s="221">
        <v>12816.0</v>
      </c>
      <c r="B9725" s="221">
        <v>16672.0</v>
      </c>
      <c r="C9725" s="221">
        <v>1080.0</v>
      </c>
    </row>
    <row r="9726">
      <c r="A9726" s="221">
        <v>12816.0</v>
      </c>
      <c r="B9726" s="221">
        <v>16679.0</v>
      </c>
      <c r="C9726" s="221">
        <v>450.0</v>
      </c>
    </row>
    <row r="9727">
      <c r="A9727" s="221">
        <v>12818.0</v>
      </c>
      <c r="B9727" s="221">
        <v>11399.0</v>
      </c>
      <c r="C9727" s="221">
        <v>6.0</v>
      </c>
    </row>
    <row r="9728">
      <c r="A9728" s="221">
        <v>12818.0</v>
      </c>
      <c r="B9728" s="221">
        <v>16672.0</v>
      </c>
      <c r="C9728" s="221">
        <v>432.0</v>
      </c>
    </row>
    <row r="9729">
      <c r="A9729" s="221">
        <v>12818.0</v>
      </c>
      <c r="B9729" s="221">
        <v>16679.0</v>
      </c>
      <c r="C9729" s="221">
        <v>180.0</v>
      </c>
    </row>
    <row r="9730">
      <c r="A9730" s="221">
        <v>12820.0</v>
      </c>
      <c r="B9730" s="221">
        <v>11399.0</v>
      </c>
      <c r="C9730" s="221">
        <v>15.0</v>
      </c>
    </row>
    <row r="9731">
      <c r="A9731" s="221">
        <v>12820.0</v>
      </c>
      <c r="B9731" s="221">
        <v>16672.0</v>
      </c>
      <c r="C9731" s="221">
        <v>1080.0</v>
      </c>
    </row>
    <row r="9732">
      <c r="A9732" s="221">
        <v>12820.0</v>
      </c>
      <c r="B9732" s="221">
        <v>16679.0</v>
      </c>
      <c r="C9732" s="221">
        <v>450.0</v>
      </c>
    </row>
    <row r="9733">
      <c r="A9733" s="221">
        <v>12822.0</v>
      </c>
      <c r="B9733" s="221">
        <v>11399.0</v>
      </c>
      <c r="C9733" s="221">
        <v>6.0</v>
      </c>
    </row>
    <row r="9734">
      <c r="A9734" s="221">
        <v>12822.0</v>
      </c>
      <c r="B9734" s="221">
        <v>16672.0</v>
      </c>
      <c r="C9734" s="221">
        <v>1044.0</v>
      </c>
    </row>
    <row r="9735">
      <c r="A9735" s="221">
        <v>12822.0</v>
      </c>
      <c r="B9735" s="221">
        <v>16679.0</v>
      </c>
      <c r="C9735" s="221">
        <v>180.0</v>
      </c>
    </row>
    <row r="9736">
      <c r="A9736" s="221">
        <v>12824.0</v>
      </c>
      <c r="B9736" s="221">
        <v>11399.0</v>
      </c>
      <c r="C9736" s="221">
        <v>15.0</v>
      </c>
    </row>
    <row r="9737">
      <c r="A9737" s="221">
        <v>12824.0</v>
      </c>
      <c r="B9737" s="221">
        <v>16672.0</v>
      </c>
      <c r="C9737" s="221">
        <v>2610.0</v>
      </c>
    </row>
    <row r="9738">
      <c r="A9738" s="221">
        <v>12824.0</v>
      </c>
      <c r="B9738" s="221">
        <v>16679.0</v>
      </c>
      <c r="C9738" s="221">
        <v>450.0</v>
      </c>
    </row>
    <row r="9739">
      <c r="A9739" s="221">
        <v>12826.0</v>
      </c>
      <c r="B9739" s="221">
        <v>11399.0</v>
      </c>
      <c r="C9739" s="221">
        <v>6.0</v>
      </c>
    </row>
    <row r="9740">
      <c r="A9740" s="221">
        <v>12826.0</v>
      </c>
      <c r="B9740" s="221">
        <v>16672.0</v>
      </c>
      <c r="C9740" s="221">
        <v>1044.0</v>
      </c>
    </row>
    <row r="9741">
      <c r="A9741" s="221">
        <v>12826.0</v>
      </c>
      <c r="B9741" s="221">
        <v>16679.0</v>
      </c>
      <c r="C9741" s="221">
        <v>180.0</v>
      </c>
    </row>
    <row r="9742">
      <c r="A9742" s="221">
        <v>12828.0</v>
      </c>
      <c r="B9742" s="221">
        <v>11399.0</v>
      </c>
      <c r="C9742" s="221">
        <v>15.0</v>
      </c>
    </row>
    <row r="9743">
      <c r="A9743" s="221">
        <v>12828.0</v>
      </c>
      <c r="B9743" s="221">
        <v>16672.0</v>
      </c>
      <c r="C9743" s="221">
        <v>2610.0</v>
      </c>
    </row>
    <row r="9744">
      <c r="A9744" s="221">
        <v>12828.0</v>
      </c>
      <c r="B9744" s="221">
        <v>16679.0</v>
      </c>
      <c r="C9744" s="221">
        <v>450.0</v>
      </c>
    </row>
    <row r="9745">
      <c r="A9745" s="221">
        <v>12830.0</v>
      </c>
      <c r="B9745" s="221">
        <v>11399.0</v>
      </c>
      <c r="C9745" s="221">
        <v>1.0</v>
      </c>
    </row>
    <row r="9746">
      <c r="A9746" s="221">
        <v>12832.0</v>
      </c>
      <c r="B9746" s="221">
        <v>11399.0</v>
      </c>
      <c r="C9746" s="221">
        <v>1.0</v>
      </c>
    </row>
    <row r="9747">
      <c r="A9747" s="221">
        <v>13001.0</v>
      </c>
      <c r="B9747" s="221">
        <v>34.0</v>
      </c>
      <c r="C9747" s="221">
        <v>2093.0</v>
      </c>
    </row>
    <row r="9748">
      <c r="A9748" s="221">
        <v>13001.0</v>
      </c>
      <c r="B9748" s="221">
        <v>35.0</v>
      </c>
      <c r="C9748" s="221">
        <v>1532.0</v>
      </c>
    </row>
    <row r="9749">
      <c r="A9749" s="221">
        <v>13001.0</v>
      </c>
      <c r="B9749" s="221">
        <v>36.0</v>
      </c>
      <c r="C9749" s="221">
        <v>22.0</v>
      </c>
    </row>
    <row r="9750">
      <c r="A9750" s="221">
        <v>13001.0</v>
      </c>
      <c r="B9750" s="221">
        <v>37.0</v>
      </c>
      <c r="C9750" s="221">
        <v>138.0</v>
      </c>
    </row>
    <row r="9751">
      <c r="A9751" s="221">
        <v>13001.0</v>
      </c>
      <c r="B9751" s="221">
        <v>40.0</v>
      </c>
      <c r="C9751" s="221">
        <v>2.0</v>
      </c>
    </row>
    <row r="9752">
      <c r="A9752" s="221">
        <v>13001.0</v>
      </c>
      <c r="B9752" s="221">
        <v>9838.0</v>
      </c>
      <c r="C9752" s="221">
        <v>8.0</v>
      </c>
    </row>
    <row r="9753">
      <c r="A9753" s="221">
        <v>13001.0</v>
      </c>
      <c r="B9753" s="221">
        <v>11399.0</v>
      </c>
      <c r="C9753" s="221">
        <v>6.0</v>
      </c>
    </row>
    <row r="9754">
      <c r="A9754" s="221">
        <v>13001.0</v>
      </c>
      <c r="B9754" s="221">
        <v>11539.0</v>
      </c>
      <c r="C9754" s="221">
        <v>8.0</v>
      </c>
    </row>
    <row r="9755">
      <c r="A9755" s="221">
        <v>13001.0</v>
      </c>
      <c r="B9755" s="221">
        <v>11554.0</v>
      </c>
      <c r="C9755" s="221">
        <v>15.0</v>
      </c>
    </row>
    <row r="9756">
      <c r="A9756" s="221">
        <v>13003.0</v>
      </c>
      <c r="B9756" s="221">
        <v>34.0</v>
      </c>
      <c r="C9756" s="221">
        <v>520.0</v>
      </c>
    </row>
    <row r="9757">
      <c r="A9757" s="221">
        <v>13003.0</v>
      </c>
      <c r="B9757" s="221">
        <v>35.0</v>
      </c>
      <c r="C9757" s="221">
        <v>39.0</v>
      </c>
    </row>
    <row r="9758">
      <c r="A9758" s="221">
        <v>13003.0</v>
      </c>
      <c r="B9758" s="221">
        <v>36.0</v>
      </c>
      <c r="C9758" s="221">
        <v>198.0</v>
      </c>
    </row>
    <row r="9759">
      <c r="A9759" s="221">
        <v>13003.0</v>
      </c>
      <c r="B9759" s="221">
        <v>37.0</v>
      </c>
      <c r="C9759" s="221">
        <v>96.0</v>
      </c>
    </row>
    <row r="9760">
      <c r="A9760" s="221">
        <v>13003.0</v>
      </c>
      <c r="B9760" s="221">
        <v>39.0</v>
      </c>
      <c r="C9760" s="221">
        <v>2.0</v>
      </c>
    </row>
    <row r="9761">
      <c r="A9761" s="221">
        <v>13003.0</v>
      </c>
      <c r="B9761" s="221">
        <v>40.0</v>
      </c>
      <c r="C9761" s="221">
        <v>2.0</v>
      </c>
    </row>
    <row r="9762">
      <c r="A9762" s="221">
        <v>13003.0</v>
      </c>
      <c r="B9762" s="221">
        <v>9838.0</v>
      </c>
      <c r="C9762" s="221">
        <v>8.0</v>
      </c>
    </row>
    <row r="9763">
      <c r="A9763" s="221">
        <v>13003.0</v>
      </c>
      <c r="B9763" s="221">
        <v>11539.0</v>
      </c>
      <c r="C9763" s="221">
        <v>8.0</v>
      </c>
    </row>
    <row r="9764">
      <c r="A9764" s="221">
        <v>13003.0</v>
      </c>
      <c r="B9764" s="221">
        <v>11554.0</v>
      </c>
      <c r="C9764" s="221">
        <v>15.0</v>
      </c>
    </row>
    <row r="9765">
      <c r="A9765" s="221">
        <v>13119.0</v>
      </c>
      <c r="B9765" s="221">
        <v>9830.0</v>
      </c>
      <c r="C9765" s="221">
        <v>6.0</v>
      </c>
    </row>
    <row r="9766">
      <c r="A9766" s="221">
        <v>13119.0</v>
      </c>
      <c r="B9766" s="221">
        <v>11399.0</v>
      </c>
      <c r="C9766" s="221">
        <v>1.0</v>
      </c>
    </row>
    <row r="9767">
      <c r="A9767" s="221">
        <v>13119.0</v>
      </c>
      <c r="B9767" s="221">
        <v>11694.0</v>
      </c>
      <c r="C9767" s="221">
        <v>1.0</v>
      </c>
    </row>
    <row r="9768">
      <c r="A9768" s="221">
        <v>13119.0</v>
      </c>
      <c r="B9768" s="221">
        <v>16672.0</v>
      </c>
      <c r="C9768" s="221">
        <v>45.0</v>
      </c>
    </row>
    <row r="9769">
      <c r="A9769" s="221">
        <v>13119.0</v>
      </c>
      <c r="B9769" s="221">
        <v>16680.0</v>
      </c>
      <c r="C9769" s="221">
        <v>5.0</v>
      </c>
    </row>
    <row r="9770">
      <c r="A9770" s="221">
        <v>13166.0</v>
      </c>
      <c r="B9770" s="221">
        <v>38.0</v>
      </c>
      <c r="C9770" s="221">
        <v>8.0</v>
      </c>
    </row>
    <row r="9771">
      <c r="A9771" s="221">
        <v>13166.0</v>
      </c>
      <c r="B9771" s="221">
        <v>39.0</v>
      </c>
      <c r="C9771" s="221">
        <v>8.0</v>
      </c>
    </row>
    <row r="9772">
      <c r="A9772" s="221">
        <v>13166.0</v>
      </c>
      <c r="B9772" s="221">
        <v>40.0</v>
      </c>
      <c r="C9772" s="221">
        <v>8.0</v>
      </c>
    </row>
    <row r="9773">
      <c r="A9773" s="221">
        <v>13202.0</v>
      </c>
      <c r="B9773" s="221">
        <v>34.0</v>
      </c>
      <c r="C9773" s="221">
        <v>8192044.0</v>
      </c>
    </row>
    <row r="9774">
      <c r="A9774" s="221">
        <v>13202.0</v>
      </c>
      <c r="B9774" s="221">
        <v>35.0</v>
      </c>
      <c r="C9774" s="221">
        <v>2048771.0</v>
      </c>
    </row>
    <row r="9775">
      <c r="A9775" s="221">
        <v>13202.0</v>
      </c>
      <c r="B9775" s="221">
        <v>36.0</v>
      </c>
      <c r="C9775" s="221">
        <v>513478.0</v>
      </c>
    </row>
    <row r="9776">
      <c r="A9776" s="221">
        <v>13202.0</v>
      </c>
      <c r="B9776" s="221">
        <v>37.0</v>
      </c>
      <c r="C9776" s="221">
        <v>128129.0</v>
      </c>
    </row>
    <row r="9777">
      <c r="A9777" s="221">
        <v>13202.0</v>
      </c>
      <c r="B9777" s="221">
        <v>38.0</v>
      </c>
      <c r="C9777" s="221">
        <v>31986.0</v>
      </c>
    </row>
    <row r="9778">
      <c r="A9778" s="221">
        <v>13202.0</v>
      </c>
      <c r="B9778" s="221">
        <v>39.0</v>
      </c>
      <c r="C9778" s="221">
        <v>15178.0</v>
      </c>
    </row>
    <row r="9779">
      <c r="A9779" s="221">
        <v>13202.0</v>
      </c>
      <c r="B9779" s="221">
        <v>40.0</v>
      </c>
      <c r="C9779" s="221">
        <v>4674.0</v>
      </c>
    </row>
    <row r="9780">
      <c r="A9780" s="221">
        <v>13209.0</v>
      </c>
      <c r="B9780" s="221">
        <v>38.0</v>
      </c>
      <c r="C9780" s="221">
        <v>1.0</v>
      </c>
    </row>
    <row r="9781">
      <c r="A9781" s="221">
        <v>13209.0</v>
      </c>
      <c r="B9781" s="221">
        <v>39.0</v>
      </c>
      <c r="C9781" s="221">
        <v>1.0</v>
      </c>
    </row>
    <row r="9782">
      <c r="A9782" s="221">
        <v>13209.0</v>
      </c>
      <c r="B9782" s="221">
        <v>40.0</v>
      </c>
      <c r="C9782" s="221">
        <v>1.0</v>
      </c>
    </row>
    <row r="9783">
      <c r="A9783" s="221">
        <v>13216.0</v>
      </c>
      <c r="B9783" s="221">
        <v>38.0</v>
      </c>
      <c r="C9783" s="221">
        <v>2.0</v>
      </c>
    </row>
    <row r="9784">
      <c r="A9784" s="221">
        <v>13216.0</v>
      </c>
      <c r="B9784" s="221">
        <v>39.0</v>
      </c>
      <c r="C9784" s="221">
        <v>2.0</v>
      </c>
    </row>
    <row r="9785">
      <c r="A9785" s="221">
        <v>13216.0</v>
      </c>
      <c r="B9785" s="221">
        <v>40.0</v>
      </c>
      <c r="C9785" s="221">
        <v>2.0</v>
      </c>
    </row>
    <row r="9786">
      <c r="A9786" s="221">
        <v>13217.0</v>
      </c>
      <c r="B9786" s="221">
        <v>38.0</v>
      </c>
      <c r="C9786" s="221">
        <v>2.0</v>
      </c>
    </row>
    <row r="9787">
      <c r="A9787" s="221">
        <v>13217.0</v>
      </c>
      <c r="B9787" s="221">
        <v>39.0</v>
      </c>
      <c r="C9787" s="221">
        <v>2.0</v>
      </c>
    </row>
    <row r="9788">
      <c r="A9788" s="221">
        <v>13217.0</v>
      </c>
      <c r="B9788" s="221">
        <v>40.0</v>
      </c>
      <c r="C9788" s="221">
        <v>2.0</v>
      </c>
    </row>
    <row r="9789">
      <c r="A9789" s="221">
        <v>13218.0</v>
      </c>
      <c r="B9789" s="221">
        <v>38.0</v>
      </c>
      <c r="C9789" s="221">
        <v>2.0</v>
      </c>
    </row>
    <row r="9790">
      <c r="A9790" s="221">
        <v>13218.0</v>
      </c>
      <c r="B9790" s="221">
        <v>39.0</v>
      </c>
      <c r="C9790" s="221">
        <v>2.0</v>
      </c>
    </row>
    <row r="9791">
      <c r="A9791" s="221">
        <v>13218.0</v>
      </c>
      <c r="B9791" s="221">
        <v>40.0</v>
      </c>
      <c r="C9791" s="221">
        <v>2.0</v>
      </c>
    </row>
    <row r="9792">
      <c r="A9792" s="221">
        <v>13219.0</v>
      </c>
      <c r="B9792" s="221">
        <v>38.0</v>
      </c>
      <c r="C9792" s="221">
        <v>2.0</v>
      </c>
    </row>
    <row r="9793">
      <c r="A9793" s="221">
        <v>13219.0</v>
      </c>
      <c r="B9793" s="221">
        <v>39.0</v>
      </c>
      <c r="C9793" s="221">
        <v>2.0</v>
      </c>
    </row>
    <row r="9794">
      <c r="A9794" s="221">
        <v>13219.0</v>
      </c>
      <c r="B9794" s="221">
        <v>40.0</v>
      </c>
      <c r="C9794" s="221">
        <v>2.0</v>
      </c>
    </row>
    <row r="9795">
      <c r="A9795" s="221">
        <v>13220.0</v>
      </c>
      <c r="B9795" s="221">
        <v>38.0</v>
      </c>
      <c r="C9795" s="221">
        <v>2.0</v>
      </c>
    </row>
    <row r="9796">
      <c r="A9796" s="221">
        <v>13220.0</v>
      </c>
      <c r="B9796" s="221">
        <v>39.0</v>
      </c>
      <c r="C9796" s="221">
        <v>2.0</v>
      </c>
    </row>
    <row r="9797">
      <c r="A9797" s="221">
        <v>13220.0</v>
      </c>
      <c r="B9797" s="221">
        <v>40.0</v>
      </c>
      <c r="C9797" s="221">
        <v>2.0</v>
      </c>
    </row>
    <row r="9798">
      <c r="A9798" s="221">
        <v>13221.0</v>
      </c>
      <c r="B9798" s="221">
        <v>38.0</v>
      </c>
      <c r="C9798" s="221">
        <v>2.0</v>
      </c>
    </row>
    <row r="9799">
      <c r="A9799" s="221">
        <v>13221.0</v>
      </c>
      <c r="B9799" s="221">
        <v>39.0</v>
      </c>
      <c r="C9799" s="221">
        <v>2.0</v>
      </c>
    </row>
    <row r="9800">
      <c r="A9800" s="221">
        <v>13221.0</v>
      </c>
      <c r="B9800" s="221">
        <v>40.0</v>
      </c>
      <c r="C9800" s="221">
        <v>2.0</v>
      </c>
    </row>
    <row r="9801">
      <c r="A9801" s="221">
        <v>13222.0</v>
      </c>
      <c r="B9801" s="221">
        <v>38.0</v>
      </c>
      <c r="C9801" s="221">
        <v>2.0</v>
      </c>
    </row>
    <row r="9802">
      <c r="A9802" s="221">
        <v>13222.0</v>
      </c>
      <c r="B9802" s="221">
        <v>39.0</v>
      </c>
      <c r="C9802" s="221">
        <v>2.0</v>
      </c>
    </row>
    <row r="9803">
      <c r="A9803" s="221">
        <v>13222.0</v>
      </c>
      <c r="B9803" s="221">
        <v>40.0</v>
      </c>
      <c r="C9803" s="221">
        <v>2.0</v>
      </c>
    </row>
    <row r="9804">
      <c r="A9804" s="221">
        <v>13223.0</v>
      </c>
      <c r="B9804" s="221">
        <v>38.0</v>
      </c>
      <c r="C9804" s="221">
        <v>2.0</v>
      </c>
    </row>
    <row r="9805">
      <c r="A9805" s="221">
        <v>13223.0</v>
      </c>
      <c r="B9805" s="221">
        <v>39.0</v>
      </c>
      <c r="C9805" s="221">
        <v>2.0</v>
      </c>
    </row>
    <row r="9806">
      <c r="A9806" s="221">
        <v>13223.0</v>
      </c>
      <c r="B9806" s="221">
        <v>40.0</v>
      </c>
      <c r="C9806" s="221">
        <v>2.0</v>
      </c>
    </row>
    <row r="9807">
      <c r="A9807" s="221">
        <v>13224.0</v>
      </c>
      <c r="B9807" s="221">
        <v>38.0</v>
      </c>
      <c r="C9807" s="221">
        <v>2.0</v>
      </c>
    </row>
    <row r="9808">
      <c r="A9808" s="221">
        <v>13224.0</v>
      </c>
      <c r="B9808" s="221">
        <v>39.0</v>
      </c>
      <c r="C9808" s="221">
        <v>2.0</v>
      </c>
    </row>
    <row r="9809">
      <c r="A9809" s="221">
        <v>13224.0</v>
      </c>
      <c r="B9809" s="221">
        <v>40.0</v>
      </c>
      <c r="C9809" s="221">
        <v>2.0</v>
      </c>
    </row>
    <row r="9810">
      <c r="A9810" s="221">
        <v>13225.0</v>
      </c>
      <c r="B9810" s="221">
        <v>38.0</v>
      </c>
      <c r="C9810" s="221">
        <v>2.0</v>
      </c>
    </row>
    <row r="9811">
      <c r="A9811" s="221">
        <v>13225.0</v>
      </c>
      <c r="B9811" s="221">
        <v>39.0</v>
      </c>
      <c r="C9811" s="221">
        <v>2.0</v>
      </c>
    </row>
    <row r="9812">
      <c r="A9812" s="221">
        <v>13225.0</v>
      </c>
      <c r="B9812" s="221">
        <v>40.0</v>
      </c>
      <c r="C9812" s="221">
        <v>2.0</v>
      </c>
    </row>
    <row r="9813">
      <c r="A9813" s="221">
        <v>13226.0</v>
      </c>
      <c r="B9813" s="221">
        <v>38.0</v>
      </c>
      <c r="C9813" s="221">
        <v>2.0</v>
      </c>
    </row>
    <row r="9814">
      <c r="A9814" s="221">
        <v>13226.0</v>
      </c>
      <c r="B9814" s="221">
        <v>39.0</v>
      </c>
      <c r="C9814" s="221">
        <v>2.0</v>
      </c>
    </row>
    <row r="9815">
      <c r="A9815" s="221">
        <v>13226.0</v>
      </c>
      <c r="B9815" s="221">
        <v>40.0</v>
      </c>
      <c r="C9815" s="221">
        <v>2.0</v>
      </c>
    </row>
    <row r="9816">
      <c r="A9816" s="221">
        <v>13227.0</v>
      </c>
      <c r="B9816" s="221">
        <v>38.0</v>
      </c>
      <c r="C9816" s="221">
        <v>2.0</v>
      </c>
    </row>
    <row r="9817">
      <c r="A9817" s="221">
        <v>13227.0</v>
      </c>
      <c r="B9817" s="221">
        <v>39.0</v>
      </c>
      <c r="C9817" s="221">
        <v>2.0</v>
      </c>
    </row>
    <row r="9818">
      <c r="A9818" s="221">
        <v>13227.0</v>
      </c>
      <c r="B9818" s="221">
        <v>40.0</v>
      </c>
      <c r="C9818" s="221">
        <v>2.0</v>
      </c>
    </row>
    <row r="9819">
      <c r="A9819" s="221">
        <v>13228.0</v>
      </c>
      <c r="B9819" s="221">
        <v>38.0</v>
      </c>
      <c r="C9819" s="221">
        <v>2.0</v>
      </c>
    </row>
    <row r="9820">
      <c r="A9820" s="221">
        <v>13228.0</v>
      </c>
      <c r="B9820" s="221">
        <v>39.0</v>
      </c>
      <c r="C9820" s="221">
        <v>2.0</v>
      </c>
    </row>
    <row r="9821">
      <c r="A9821" s="221">
        <v>13228.0</v>
      </c>
      <c r="B9821" s="221">
        <v>40.0</v>
      </c>
      <c r="C9821" s="221">
        <v>2.0</v>
      </c>
    </row>
    <row r="9822">
      <c r="A9822" s="221">
        <v>13229.0</v>
      </c>
      <c r="B9822" s="221">
        <v>38.0</v>
      </c>
      <c r="C9822" s="221">
        <v>2.0</v>
      </c>
    </row>
    <row r="9823">
      <c r="A9823" s="221">
        <v>13229.0</v>
      </c>
      <c r="B9823" s="221">
        <v>39.0</v>
      </c>
      <c r="C9823" s="221">
        <v>2.0</v>
      </c>
    </row>
    <row r="9824">
      <c r="A9824" s="221">
        <v>13229.0</v>
      </c>
      <c r="B9824" s="221">
        <v>40.0</v>
      </c>
      <c r="C9824" s="221">
        <v>2.0</v>
      </c>
    </row>
    <row r="9825">
      <c r="A9825" s="221">
        <v>13230.0</v>
      </c>
      <c r="B9825" s="221">
        <v>38.0</v>
      </c>
      <c r="C9825" s="221">
        <v>2.0</v>
      </c>
    </row>
    <row r="9826">
      <c r="A9826" s="221">
        <v>13230.0</v>
      </c>
      <c r="B9826" s="221">
        <v>39.0</v>
      </c>
      <c r="C9826" s="221">
        <v>2.0</v>
      </c>
    </row>
    <row r="9827">
      <c r="A9827" s="221">
        <v>13230.0</v>
      </c>
      <c r="B9827" s="221">
        <v>40.0</v>
      </c>
      <c r="C9827" s="221">
        <v>2.0</v>
      </c>
    </row>
    <row r="9828">
      <c r="A9828" s="221">
        <v>13231.0</v>
      </c>
      <c r="B9828" s="221">
        <v>38.0</v>
      </c>
      <c r="C9828" s="221">
        <v>2.0</v>
      </c>
    </row>
    <row r="9829">
      <c r="A9829" s="221">
        <v>13231.0</v>
      </c>
      <c r="B9829" s="221">
        <v>39.0</v>
      </c>
      <c r="C9829" s="221">
        <v>2.0</v>
      </c>
    </row>
    <row r="9830">
      <c r="A9830" s="221">
        <v>13231.0</v>
      </c>
      <c r="B9830" s="221">
        <v>40.0</v>
      </c>
      <c r="C9830" s="221">
        <v>2.0</v>
      </c>
    </row>
    <row r="9831">
      <c r="A9831" s="221">
        <v>13232.0</v>
      </c>
      <c r="B9831" s="221">
        <v>38.0</v>
      </c>
      <c r="C9831" s="221">
        <v>2.0</v>
      </c>
    </row>
    <row r="9832">
      <c r="A9832" s="221">
        <v>13232.0</v>
      </c>
      <c r="B9832" s="221">
        <v>39.0</v>
      </c>
      <c r="C9832" s="221">
        <v>2.0</v>
      </c>
    </row>
    <row r="9833">
      <c r="A9833" s="221">
        <v>13232.0</v>
      </c>
      <c r="B9833" s="221">
        <v>40.0</v>
      </c>
      <c r="C9833" s="221">
        <v>2.0</v>
      </c>
    </row>
    <row r="9834">
      <c r="A9834" s="221">
        <v>13233.0</v>
      </c>
      <c r="B9834" s="221">
        <v>38.0</v>
      </c>
      <c r="C9834" s="221">
        <v>2.0</v>
      </c>
    </row>
    <row r="9835">
      <c r="A9835" s="221">
        <v>13233.0</v>
      </c>
      <c r="B9835" s="221">
        <v>39.0</v>
      </c>
      <c r="C9835" s="221">
        <v>2.0</v>
      </c>
    </row>
    <row r="9836">
      <c r="A9836" s="221">
        <v>13233.0</v>
      </c>
      <c r="B9836" s="221">
        <v>40.0</v>
      </c>
      <c r="C9836" s="221">
        <v>2.0</v>
      </c>
    </row>
    <row r="9837">
      <c r="A9837" s="221">
        <v>13234.0</v>
      </c>
      <c r="B9837" s="221">
        <v>38.0</v>
      </c>
      <c r="C9837" s="221">
        <v>2.0</v>
      </c>
    </row>
    <row r="9838">
      <c r="A9838" s="221">
        <v>13234.0</v>
      </c>
      <c r="B9838" s="221">
        <v>39.0</v>
      </c>
      <c r="C9838" s="221">
        <v>2.0</v>
      </c>
    </row>
    <row r="9839">
      <c r="A9839" s="221">
        <v>13234.0</v>
      </c>
      <c r="B9839" s="221">
        <v>40.0</v>
      </c>
      <c r="C9839" s="221">
        <v>2.0</v>
      </c>
    </row>
    <row r="9840">
      <c r="A9840" s="221">
        <v>13235.0</v>
      </c>
      <c r="B9840" s="221">
        <v>38.0</v>
      </c>
      <c r="C9840" s="221">
        <v>2.0</v>
      </c>
    </row>
    <row r="9841">
      <c r="A9841" s="221">
        <v>13235.0</v>
      </c>
      <c r="B9841" s="221">
        <v>39.0</v>
      </c>
      <c r="C9841" s="221">
        <v>2.0</v>
      </c>
    </row>
    <row r="9842">
      <c r="A9842" s="221">
        <v>13235.0</v>
      </c>
      <c r="B9842" s="221">
        <v>40.0</v>
      </c>
      <c r="C9842" s="221">
        <v>2.0</v>
      </c>
    </row>
    <row r="9843">
      <c r="A9843" s="221">
        <v>13236.0</v>
      </c>
      <c r="B9843" s="221">
        <v>38.0</v>
      </c>
      <c r="C9843" s="221">
        <v>2.0</v>
      </c>
    </row>
    <row r="9844">
      <c r="A9844" s="221">
        <v>13236.0</v>
      </c>
      <c r="B9844" s="221">
        <v>39.0</v>
      </c>
      <c r="C9844" s="221">
        <v>2.0</v>
      </c>
    </row>
    <row r="9845">
      <c r="A9845" s="221">
        <v>13236.0</v>
      </c>
      <c r="B9845" s="221">
        <v>40.0</v>
      </c>
      <c r="C9845" s="221">
        <v>2.0</v>
      </c>
    </row>
    <row r="9846">
      <c r="A9846" s="221">
        <v>13237.0</v>
      </c>
      <c r="B9846" s="221">
        <v>38.0</v>
      </c>
      <c r="C9846" s="221">
        <v>2.0</v>
      </c>
    </row>
    <row r="9847">
      <c r="A9847" s="221">
        <v>13237.0</v>
      </c>
      <c r="B9847" s="221">
        <v>39.0</v>
      </c>
      <c r="C9847" s="221">
        <v>2.0</v>
      </c>
    </row>
    <row r="9848">
      <c r="A9848" s="221">
        <v>13237.0</v>
      </c>
      <c r="B9848" s="221">
        <v>40.0</v>
      </c>
      <c r="C9848" s="221">
        <v>2.0</v>
      </c>
    </row>
    <row r="9849">
      <c r="A9849" s="221">
        <v>13238.0</v>
      </c>
      <c r="B9849" s="221">
        <v>38.0</v>
      </c>
      <c r="C9849" s="221">
        <v>2.0</v>
      </c>
    </row>
    <row r="9850">
      <c r="A9850" s="221">
        <v>13238.0</v>
      </c>
      <c r="B9850" s="221">
        <v>39.0</v>
      </c>
      <c r="C9850" s="221">
        <v>2.0</v>
      </c>
    </row>
    <row r="9851">
      <c r="A9851" s="221">
        <v>13238.0</v>
      </c>
      <c r="B9851" s="221">
        <v>40.0</v>
      </c>
      <c r="C9851" s="221">
        <v>2.0</v>
      </c>
    </row>
    <row r="9852">
      <c r="A9852" s="221">
        <v>13239.0</v>
      </c>
      <c r="B9852" s="221">
        <v>38.0</v>
      </c>
      <c r="C9852" s="221">
        <v>2.0</v>
      </c>
    </row>
    <row r="9853">
      <c r="A9853" s="221">
        <v>13239.0</v>
      </c>
      <c r="B9853" s="221">
        <v>39.0</v>
      </c>
      <c r="C9853" s="221">
        <v>2.0</v>
      </c>
    </row>
    <row r="9854">
      <c r="A9854" s="221">
        <v>13239.0</v>
      </c>
      <c r="B9854" s="221">
        <v>40.0</v>
      </c>
      <c r="C9854" s="221">
        <v>2.0</v>
      </c>
    </row>
    <row r="9855">
      <c r="A9855" s="221">
        <v>13240.0</v>
      </c>
      <c r="B9855" s="221">
        <v>38.0</v>
      </c>
      <c r="C9855" s="221">
        <v>2.0</v>
      </c>
    </row>
    <row r="9856">
      <c r="A9856" s="221">
        <v>13240.0</v>
      </c>
      <c r="B9856" s="221">
        <v>39.0</v>
      </c>
      <c r="C9856" s="221">
        <v>2.0</v>
      </c>
    </row>
    <row r="9857">
      <c r="A9857" s="221">
        <v>13240.0</v>
      </c>
      <c r="B9857" s="221">
        <v>40.0</v>
      </c>
      <c r="C9857" s="221">
        <v>2.0</v>
      </c>
    </row>
    <row r="9858">
      <c r="A9858" s="221">
        <v>13241.0</v>
      </c>
      <c r="B9858" s="221">
        <v>38.0</v>
      </c>
      <c r="C9858" s="221">
        <v>2.0</v>
      </c>
    </row>
    <row r="9859">
      <c r="A9859" s="221">
        <v>13241.0</v>
      </c>
      <c r="B9859" s="221">
        <v>39.0</v>
      </c>
      <c r="C9859" s="221">
        <v>2.0</v>
      </c>
    </row>
    <row r="9860">
      <c r="A9860" s="221">
        <v>13241.0</v>
      </c>
      <c r="B9860" s="221">
        <v>40.0</v>
      </c>
      <c r="C9860" s="221">
        <v>2.0</v>
      </c>
    </row>
    <row r="9861">
      <c r="A9861" s="221">
        <v>13242.0</v>
      </c>
      <c r="B9861" s="221">
        <v>38.0</v>
      </c>
      <c r="C9861" s="221">
        <v>2.0</v>
      </c>
    </row>
    <row r="9862">
      <c r="A9862" s="221">
        <v>13242.0</v>
      </c>
      <c r="B9862" s="221">
        <v>39.0</v>
      </c>
      <c r="C9862" s="221">
        <v>2.0</v>
      </c>
    </row>
    <row r="9863">
      <c r="A9863" s="221">
        <v>13242.0</v>
      </c>
      <c r="B9863" s="221">
        <v>40.0</v>
      </c>
      <c r="C9863" s="221">
        <v>2.0</v>
      </c>
    </row>
    <row r="9864">
      <c r="A9864" s="221">
        <v>13243.0</v>
      </c>
      <c r="B9864" s="221">
        <v>38.0</v>
      </c>
      <c r="C9864" s="221">
        <v>2.0</v>
      </c>
    </row>
    <row r="9865">
      <c r="A9865" s="221">
        <v>13243.0</v>
      </c>
      <c r="B9865" s="221">
        <v>39.0</v>
      </c>
      <c r="C9865" s="221">
        <v>2.0</v>
      </c>
    </row>
    <row r="9866">
      <c r="A9866" s="221">
        <v>13243.0</v>
      </c>
      <c r="B9866" s="221">
        <v>40.0</v>
      </c>
      <c r="C9866" s="221">
        <v>2.0</v>
      </c>
    </row>
    <row r="9867">
      <c r="A9867" s="221">
        <v>13244.0</v>
      </c>
      <c r="B9867" s="221">
        <v>38.0</v>
      </c>
      <c r="C9867" s="221">
        <v>2.0</v>
      </c>
    </row>
    <row r="9868">
      <c r="A9868" s="221">
        <v>13244.0</v>
      </c>
      <c r="B9868" s="221">
        <v>39.0</v>
      </c>
      <c r="C9868" s="221">
        <v>2.0</v>
      </c>
    </row>
    <row r="9869">
      <c r="A9869" s="221">
        <v>13244.0</v>
      </c>
      <c r="B9869" s="221">
        <v>40.0</v>
      </c>
      <c r="C9869" s="221">
        <v>2.0</v>
      </c>
    </row>
    <row r="9870">
      <c r="A9870" s="221">
        <v>13245.0</v>
      </c>
      <c r="B9870" s="221">
        <v>38.0</v>
      </c>
      <c r="C9870" s="221">
        <v>2.0</v>
      </c>
    </row>
    <row r="9871">
      <c r="A9871" s="221">
        <v>13245.0</v>
      </c>
      <c r="B9871" s="221">
        <v>39.0</v>
      </c>
      <c r="C9871" s="221">
        <v>2.0</v>
      </c>
    </row>
    <row r="9872">
      <c r="A9872" s="221">
        <v>13245.0</v>
      </c>
      <c r="B9872" s="221">
        <v>40.0</v>
      </c>
      <c r="C9872" s="221">
        <v>2.0</v>
      </c>
    </row>
    <row r="9873">
      <c r="A9873" s="221">
        <v>13246.0</v>
      </c>
      <c r="B9873" s="221">
        <v>38.0</v>
      </c>
      <c r="C9873" s="221">
        <v>2.0</v>
      </c>
    </row>
    <row r="9874">
      <c r="A9874" s="221">
        <v>13246.0</v>
      </c>
      <c r="B9874" s="221">
        <v>39.0</v>
      </c>
      <c r="C9874" s="221">
        <v>2.0</v>
      </c>
    </row>
    <row r="9875">
      <c r="A9875" s="221">
        <v>13246.0</v>
      </c>
      <c r="B9875" s="221">
        <v>40.0</v>
      </c>
      <c r="C9875" s="221">
        <v>2.0</v>
      </c>
    </row>
    <row r="9876">
      <c r="A9876" s="221">
        <v>13247.0</v>
      </c>
      <c r="B9876" s="221">
        <v>38.0</v>
      </c>
      <c r="C9876" s="221">
        <v>2.0</v>
      </c>
    </row>
    <row r="9877">
      <c r="A9877" s="221">
        <v>13247.0</v>
      </c>
      <c r="B9877" s="221">
        <v>39.0</v>
      </c>
      <c r="C9877" s="221">
        <v>2.0</v>
      </c>
    </row>
    <row r="9878">
      <c r="A9878" s="221">
        <v>13247.0</v>
      </c>
      <c r="B9878" s="221">
        <v>40.0</v>
      </c>
      <c r="C9878" s="221">
        <v>2.0</v>
      </c>
    </row>
    <row r="9879">
      <c r="A9879" s="221">
        <v>13248.0</v>
      </c>
      <c r="B9879" s="221">
        <v>38.0</v>
      </c>
      <c r="C9879" s="221">
        <v>2.0</v>
      </c>
    </row>
    <row r="9880">
      <c r="A9880" s="221">
        <v>13248.0</v>
      </c>
      <c r="B9880" s="221">
        <v>39.0</v>
      </c>
      <c r="C9880" s="221">
        <v>2.0</v>
      </c>
    </row>
    <row r="9881">
      <c r="A9881" s="221">
        <v>13248.0</v>
      </c>
      <c r="B9881" s="221">
        <v>40.0</v>
      </c>
      <c r="C9881" s="221">
        <v>2.0</v>
      </c>
    </row>
    <row r="9882">
      <c r="A9882" s="221">
        <v>13249.0</v>
      </c>
      <c r="B9882" s="221">
        <v>38.0</v>
      </c>
      <c r="C9882" s="221">
        <v>2.0</v>
      </c>
    </row>
    <row r="9883">
      <c r="A9883" s="221">
        <v>13249.0</v>
      </c>
      <c r="B9883" s="221">
        <v>39.0</v>
      </c>
      <c r="C9883" s="221">
        <v>2.0</v>
      </c>
    </row>
    <row r="9884">
      <c r="A9884" s="221">
        <v>13249.0</v>
      </c>
      <c r="B9884" s="221">
        <v>40.0</v>
      </c>
      <c r="C9884" s="221">
        <v>2.0</v>
      </c>
    </row>
    <row r="9885">
      <c r="A9885" s="221">
        <v>13250.0</v>
      </c>
      <c r="B9885" s="221">
        <v>38.0</v>
      </c>
      <c r="C9885" s="221">
        <v>2.0</v>
      </c>
    </row>
    <row r="9886">
      <c r="A9886" s="221">
        <v>13250.0</v>
      </c>
      <c r="B9886" s="221">
        <v>39.0</v>
      </c>
      <c r="C9886" s="221">
        <v>2.0</v>
      </c>
    </row>
    <row r="9887">
      <c r="A9887" s="221">
        <v>13250.0</v>
      </c>
      <c r="B9887" s="221">
        <v>40.0</v>
      </c>
      <c r="C9887" s="221">
        <v>2.0</v>
      </c>
    </row>
    <row r="9888">
      <c r="A9888" s="221">
        <v>13251.0</v>
      </c>
      <c r="B9888" s="221">
        <v>38.0</v>
      </c>
      <c r="C9888" s="221">
        <v>2.0</v>
      </c>
    </row>
    <row r="9889">
      <c r="A9889" s="221">
        <v>13251.0</v>
      </c>
      <c r="B9889" s="221">
        <v>39.0</v>
      </c>
      <c r="C9889" s="221">
        <v>2.0</v>
      </c>
    </row>
    <row r="9890">
      <c r="A9890" s="221">
        <v>13251.0</v>
      </c>
      <c r="B9890" s="221">
        <v>40.0</v>
      </c>
      <c r="C9890" s="221">
        <v>2.0</v>
      </c>
    </row>
    <row r="9891">
      <c r="A9891" s="221">
        <v>13252.0</v>
      </c>
      <c r="B9891" s="221">
        <v>38.0</v>
      </c>
      <c r="C9891" s="221">
        <v>2.0</v>
      </c>
    </row>
    <row r="9892">
      <c r="A9892" s="221">
        <v>13252.0</v>
      </c>
      <c r="B9892" s="221">
        <v>39.0</v>
      </c>
      <c r="C9892" s="221">
        <v>2.0</v>
      </c>
    </row>
    <row r="9893">
      <c r="A9893" s="221">
        <v>13252.0</v>
      </c>
      <c r="B9893" s="221">
        <v>40.0</v>
      </c>
      <c r="C9893" s="221">
        <v>2.0</v>
      </c>
    </row>
    <row r="9894">
      <c r="A9894" s="221">
        <v>13253.0</v>
      </c>
      <c r="B9894" s="221">
        <v>38.0</v>
      </c>
      <c r="C9894" s="221">
        <v>2.0</v>
      </c>
    </row>
    <row r="9895">
      <c r="A9895" s="221">
        <v>13253.0</v>
      </c>
      <c r="B9895" s="221">
        <v>39.0</v>
      </c>
      <c r="C9895" s="221">
        <v>2.0</v>
      </c>
    </row>
    <row r="9896">
      <c r="A9896" s="221">
        <v>13253.0</v>
      </c>
      <c r="B9896" s="221">
        <v>40.0</v>
      </c>
      <c r="C9896" s="221">
        <v>2.0</v>
      </c>
    </row>
    <row r="9897">
      <c r="A9897" s="221">
        <v>13254.0</v>
      </c>
      <c r="B9897" s="221">
        <v>38.0</v>
      </c>
      <c r="C9897" s="221">
        <v>2.0</v>
      </c>
    </row>
    <row r="9898">
      <c r="A9898" s="221">
        <v>13254.0</v>
      </c>
      <c r="B9898" s="221">
        <v>39.0</v>
      </c>
      <c r="C9898" s="221">
        <v>2.0</v>
      </c>
    </row>
    <row r="9899">
      <c r="A9899" s="221">
        <v>13254.0</v>
      </c>
      <c r="B9899" s="221">
        <v>40.0</v>
      </c>
      <c r="C9899" s="221">
        <v>2.0</v>
      </c>
    </row>
    <row r="9900">
      <c r="A9900" s="221">
        <v>13255.0</v>
      </c>
      <c r="B9900" s="221">
        <v>38.0</v>
      </c>
      <c r="C9900" s="221">
        <v>2.0</v>
      </c>
    </row>
    <row r="9901">
      <c r="A9901" s="221">
        <v>13255.0</v>
      </c>
      <c r="B9901" s="221">
        <v>39.0</v>
      </c>
      <c r="C9901" s="221">
        <v>2.0</v>
      </c>
    </row>
    <row r="9902">
      <c r="A9902" s="221">
        <v>13255.0</v>
      </c>
      <c r="B9902" s="221">
        <v>40.0</v>
      </c>
      <c r="C9902" s="221">
        <v>2.0</v>
      </c>
    </row>
    <row r="9903">
      <c r="A9903" s="221">
        <v>13256.0</v>
      </c>
      <c r="B9903" s="221">
        <v>38.0</v>
      </c>
      <c r="C9903" s="221">
        <v>2.0</v>
      </c>
    </row>
    <row r="9904">
      <c r="A9904" s="221">
        <v>13256.0</v>
      </c>
      <c r="B9904" s="221">
        <v>39.0</v>
      </c>
      <c r="C9904" s="221">
        <v>2.0</v>
      </c>
    </row>
    <row r="9905">
      <c r="A9905" s="221">
        <v>13256.0</v>
      </c>
      <c r="B9905" s="221">
        <v>40.0</v>
      </c>
      <c r="C9905" s="221">
        <v>2.0</v>
      </c>
    </row>
    <row r="9906">
      <c r="A9906" s="221">
        <v>13257.0</v>
      </c>
      <c r="B9906" s="221">
        <v>38.0</v>
      </c>
      <c r="C9906" s="221">
        <v>2.0</v>
      </c>
    </row>
    <row r="9907">
      <c r="A9907" s="221">
        <v>13257.0</v>
      </c>
      <c r="B9907" s="221">
        <v>39.0</v>
      </c>
      <c r="C9907" s="221">
        <v>2.0</v>
      </c>
    </row>
    <row r="9908">
      <c r="A9908" s="221">
        <v>13257.0</v>
      </c>
      <c r="B9908" s="221">
        <v>40.0</v>
      </c>
      <c r="C9908" s="221">
        <v>2.0</v>
      </c>
    </row>
    <row r="9909">
      <c r="A9909" s="221">
        <v>13258.0</v>
      </c>
      <c r="B9909" s="221">
        <v>38.0</v>
      </c>
      <c r="C9909" s="221">
        <v>2.0</v>
      </c>
    </row>
    <row r="9910">
      <c r="A9910" s="221">
        <v>13258.0</v>
      </c>
      <c r="B9910" s="221">
        <v>39.0</v>
      </c>
      <c r="C9910" s="221">
        <v>2.0</v>
      </c>
    </row>
    <row r="9911">
      <c r="A9911" s="221">
        <v>13258.0</v>
      </c>
      <c r="B9911" s="221">
        <v>40.0</v>
      </c>
      <c r="C9911" s="221">
        <v>2.0</v>
      </c>
    </row>
    <row r="9912">
      <c r="A9912" s="221">
        <v>13259.0</v>
      </c>
      <c r="B9912" s="221">
        <v>38.0</v>
      </c>
      <c r="C9912" s="221">
        <v>2.0</v>
      </c>
    </row>
    <row r="9913">
      <c r="A9913" s="221">
        <v>13259.0</v>
      </c>
      <c r="B9913" s="221">
        <v>39.0</v>
      </c>
      <c r="C9913" s="221">
        <v>2.0</v>
      </c>
    </row>
    <row r="9914">
      <c r="A9914" s="221">
        <v>13259.0</v>
      </c>
      <c r="B9914" s="221">
        <v>40.0</v>
      </c>
      <c r="C9914" s="221">
        <v>2.0</v>
      </c>
    </row>
    <row r="9915">
      <c r="A9915" s="221">
        <v>13260.0</v>
      </c>
      <c r="B9915" s="221">
        <v>38.0</v>
      </c>
      <c r="C9915" s="221">
        <v>2.0</v>
      </c>
    </row>
    <row r="9916">
      <c r="A9916" s="221">
        <v>13260.0</v>
      </c>
      <c r="B9916" s="221">
        <v>39.0</v>
      </c>
      <c r="C9916" s="221">
        <v>2.0</v>
      </c>
    </row>
    <row r="9917">
      <c r="A9917" s="221">
        <v>13260.0</v>
      </c>
      <c r="B9917" s="221">
        <v>40.0</v>
      </c>
      <c r="C9917" s="221">
        <v>2.0</v>
      </c>
    </row>
    <row r="9918">
      <c r="A9918" s="221">
        <v>13261.0</v>
      </c>
      <c r="B9918" s="221">
        <v>38.0</v>
      </c>
      <c r="C9918" s="221">
        <v>2.0</v>
      </c>
    </row>
    <row r="9919">
      <c r="A9919" s="221">
        <v>13261.0</v>
      </c>
      <c r="B9919" s="221">
        <v>39.0</v>
      </c>
      <c r="C9919" s="221">
        <v>2.0</v>
      </c>
    </row>
    <row r="9920">
      <c r="A9920" s="221">
        <v>13261.0</v>
      </c>
      <c r="B9920" s="221">
        <v>40.0</v>
      </c>
      <c r="C9920" s="221">
        <v>2.0</v>
      </c>
    </row>
    <row r="9921">
      <c r="A9921" s="221">
        <v>13262.0</v>
      </c>
      <c r="B9921" s="221">
        <v>38.0</v>
      </c>
      <c r="C9921" s="221">
        <v>2.0</v>
      </c>
    </row>
    <row r="9922">
      <c r="A9922" s="221">
        <v>13262.0</v>
      </c>
      <c r="B9922" s="221">
        <v>39.0</v>
      </c>
      <c r="C9922" s="221">
        <v>2.0</v>
      </c>
    </row>
    <row r="9923">
      <c r="A9923" s="221">
        <v>13262.0</v>
      </c>
      <c r="B9923" s="221">
        <v>40.0</v>
      </c>
      <c r="C9923" s="221">
        <v>2.0</v>
      </c>
    </row>
    <row r="9924">
      <c r="A9924" s="221">
        <v>13263.0</v>
      </c>
      <c r="B9924" s="221">
        <v>38.0</v>
      </c>
      <c r="C9924" s="221">
        <v>2.0</v>
      </c>
    </row>
    <row r="9925">
      <c r="A9925" s="221">
        <v>13263.0</v>
      </c>
      <c r="B9925" s="221">
        <v>39.0</v>
      </c>
      <c r="C9925" s="221">
        <v>2.0</v>
      </c>
    </row>
    <row r="9926">
      <c r="A9926" s="221">
        <v>13263.0</v>
      </c>
      <c r="B9926" s="221">
        <v>40.0</v>
      </c>
      <c r="C9926" s="221">
        <v>2.0</v>
      </c>
    </row>
    <row r="9927">
      <c r="A9927" s="221">
        <v>13265.0</v>
      </c>
      <c r="B9927" s="221">
        <v>38.0</v>
      </c>
      <c r="C9927" s="221">
        <v>2.0</v>
      </c>
    </row>
    <row r="9928">
      <c r="A9928" s="221">
        <v>13265.0</v>
      </c>
      <c r="B9928" s="221">
        <v>39.0</v>
      </c>
      <c r="C9928" s="221">
        <v>2.0</v>
      </c>
    </row>
    <row r="9929">
      <c r="A9929" s="221">
        <v>13265.0</v>
      </c>
      <c r="B9929" s="221">
        <v>40.0</v>
      </c>
      <c r="C9929" s="221">
        <v>2.0</v>
      </c>
    </row>
    <row r="9930">
      <c r="A9930" s="221">
        <v>13283.0</v>
      </c>
      <c r="B9930" s="221">
        <v>38.0</v>
      </c>
      <c r="C9930" s="221">
        <v>8.0</v>
      </c>
    </row>
    <row r="9931">
      <c r="A9931" s="221">
        <v>13283.0</v>
      </c>
      <c r="B9931" s="221">
        <v>39.0</v>
      </c>
      <c r="C9931" s="221">
        <v>8.0</v>
      </c>
    </row>
    <row r="9932">
      <c r="A9932" s="221">
        <v>13283.0</v>
      </c>
      <c r="B9932" s="221">
        <v>40.0</v>
      </c>
      <c r="C9932" s="221">
        <v>8.0</v>
      </c>
    </row>
    <row r="9933">
      <c r="A9933" s="221">
        <v>13284.0</v>
      </c>
      <c r="B9933" s="221">
        <v>38.0</v>
      </c>
      <c r="C9933" s="221">
        <v>8.0</v>
      </c>
    </row>
    <row r="9934">
      <c r="A9934" s="221">
        <v>13284.0</v>
      </c>
      <c r="B9934" s="221">
        <v>39.0</v>
      </c>
      <c r="C9934" s="221">
        <v>8.0</v>
      </c>
    </row>
    <row r="9935">
      <c r="A9935" s="221">
        <v>13284.0</v>
      </c>
      <c r="B9935" s="221">
        <v>40.0</v>
      </c>
      <c r="C9935" s="221">
        <v>8.0</v>
      </c>
    </row>
    <row r="9936">
      <c r="A9936" s="221">
        <v>13285.0</v>
      </c>
      <c r="B9936" s="221">
        <v>38.0</v>
      </c>
      <c r="C9936" s="221">
        <v>8.0</v>
      </c>
    </row>
    <row r="9937">
      <c r="A9937" s="221">
        <v>13285.0</v>
      </c>
      <c r="B9937" s="221">
        <v>39.0</v>
      </c>
      <c r="C9937" s="221">
        <v>8.0</v>
      </c>
    </row>
    <row r="9938">
      <c r="A9938" s="221">
        <v>13285.0</v>
      </c>
      <c r="B9938" s="221">
        <v>40.0</v>
      </c>
      <c r="C9938" s="221">
        <v>8.0</v>
      </c>
    </row>
    <row r="9939">
      <c r="A9939" s="221">
        <v>13286.0</v>
      </c>
      <c r="B9939" s="221">
        <v>38.0</v>
      </c>
      <c r="C9939" s="221">
        <v>8.0</v>
      </c>
    </row>
    <row r="9940">
      <c r="A9940" s="221">
        <v>13286.0</v>
      </c>
      <c r="B9940" s="221">
        <v>39.0</v>
      </c>
      <c r="C9940" s="221">
        <v>8.0</v>
      </c>
    </row>
    <row r="9941">
      <c r="A9941" s="221">
        <v>13286.0</v>
      </c>
      <c r="B9941" s="221">
        <v>40.0</v>
      </c>
      <c r="C9941" s="221">
        <v>8.0</v>
      </c>
    </row>
    <row r="9942">
      <c r="A9942" s="221">
        <v>13287.0</v>
      </c>
      <c r="B9942" s="221">
        <v>38.0</v>
      </c>
      <c r="C9942" s="221">
        <v>8.0</v>
      </c>
    </row>
    <row r="9943">
      <c r="A9943" s="221">
        <v>13287.0</v>
      </c>
      <c r="B9943" s="221">
        <v>39.0</v>
      </c>
      <c r="C9943" s="221">
        <v>8.0</v>
      </c>
    </row>
    <row r="9944">
      <c r="A9944" s="221">
        <v>13287.0</v>
      </c>
      <c r="B9944" s="221">
        <v>40.0</v>
      </c>
      <c r="C9944" s="221">
        <v>8.0</v>
      </c>
    </row>
    <row r="9945">
      <c r="A9945" s="221">
        <v>13320.0</v>
      </c>
      <c r="B9945" s="221">
        <v>34.0</v>
      </c>
      <c r="C9945" s="221">
        <v>92.0</v>
      </c>
    </row>
    <row r="9946">
      <c r="A9946" s="221">
        <v>13320.0</v>
      </c>
      <c r="B9946" s="221">
        <v>35.0</v>
      </c>
      <c r="C9946" s="221">
        <v>1007.0</v>
      </c>
    </row>
    <row r="9947">
      <c r="A9947" s="221">
        <v>13320.0</v>
      </c>
      <c r="B9947" s="221">
        <v>38.0</v>
      </c>
      <c r="C9947" s="221">
        <v>7.0</v>
      </c>
    </row>
    <row r="9948">
      <c r="A9948" s="221">
        <v>13320.0</v>
      </c>
      <c r="B9948" s="221">
        <v>39.0</v>
      </c>
      <c r="C9948" s="221">
        <v>4.0</v>
      </c>
    </row>
    <row r="9949">
      <c r="A9949" s="221">
        <v>13320.0</v>
      </c>
      <c r="B9949" s="221">
        <v>40.0</v>
      </c>
      <c r="C9949" s="221">
        <v>18.0</v>
      </c>
    </row>
    <row r="9950">
      <c r="A9950" s="221">
        <v>13773.0</v>
      </c>
      <c r="B9950" s="221">
        <v>34.0</v>
      </c>
      <c r="C9950" s="221">
        <v>104.0</v>
      </c>
    </row>
    <row r="9951">
      <c r="A9951" s="221">
        <v>13773.0</v>
      </c>
      <c r="B9951" s="221">
        <v>35.0</v>
      </c>
      <c r="C9951" s="221">
        <v>99.0</v>
      </c>
    </row>
    <row r="9952">
      <c r="A9952" s="221">
        <v>13774.0</v>
      </c>
      <c r="B9952" s="221">
        <v>34.0</v>
      </c>
      <c r="C9952" s="221">
        <v>40980.0</v>
      </c>
    </row>
    <row r="9953">
      <c r="A9953" s="221">
        <v>13774.0</v>
      </c>
      <c r="B9953" s="221">
        <v>35.0</v>
      </c>
      <c r="C9953" s="221">
        <v>10587.0</v>
      </c>
    </row>
    <row r="9954">
      <c r="A9954" s="221">
        <v>13774.0</v>
      </c>
      <c r="B9954" s="221">
        <v>36.0</v>
      </c>
      <c r="C9954" s="221">
        <v>3876.0</v>
      </c>
    </row>
    <row r="9955">
      <c r="A9955" s="221">
        <v>13774.0</v>
      </c>
      <c r="B9955" s="221">
        <v>37.0</v>
      </c>
      <c r="C9955" s="221">
        <v>1032.0</v>
      </c>
    </row>
    <row r="9956">
      <c r="A9956" s="221">
        <v>13774.0</v>
      </c>
      <c r="B9956" s="221">
        <v>38.0</v>
      </c>
      <c r="C9956" s="221">
        <v>146.0</v>
      </c>
    </row>
    <row r="9957">
      <c r="A9957" s="221">
        <v>13774.0</v>
      </c>
      <c r="B9957" s="221">
        <v>39.0</v>
      </c>
      <c r="C9957" s="221">
        <v>4.0</v>
      </c>
    </row>
    <row r="9958">
      <c r="A9958" s="221">
        <v>13774.0</v>
      </c>
      <c r="B9958" s="221">
        <v>40.0</v>
      </c>
      <c r="C9958" s="221">
        <v>11.0</v>
      </c>
    </row>
    <row r="9959">
      <c r="A9959" s="221">
        <v>13775.0</v>
      </c>
      <c r="B9959" s="221">
        <v>34.0</v>
      </c>
      <c r="C9959" s="221">
        <v>51246.0</v>
      </c>
    </row>
    <row r="9960">
      <c r="A9960" s="221">
        <v>13775.0</v>
      </c>
      <c r="B9960" s="221">
        <v>35.0</v>
      </c>
      <c r="C9960" s="221">
        <v>13146.0</v>
      </c>
    </row>
    <row r="9961">
      <c r="A9961" s="221">
        <v>13775.0</v>
      </c>
      <c r="B9961" s="221">
        <v>36.0</v>
      </c>
      <c r="C9961" s="221">
        <v>4386.0</v>
      </c>
    </row>
    <row r="9962">
      <c r="A9962" s="221">
        <v>13775.0</v>
      </c>
      <c r="B9962" s="221">
        <v>37.0</v>
      </c>
      <c r="C9962" s="221">
        <v>1192.0</v>
      </c>
    </row>
    <row r="9963">
      <c r="A9963" s="221">
        <v>13775.0</v>
      </c>
      <c r="B9963" s="221">
        <v>38.0</v>
      </c>
      <c r="C9963" s="221">
        <v>185.0</v>
      </c>
    </row>
    <row r="9964">
      <c r="A9964" s="221">
        <v>13775.0</v>
      </c>
      <c r="B9964" s="221">
        <v>39.0</v>
      </c>
      <c r="C9964" s="221">
        <v>9.0</v>
      </c>
    </row>
    <row r="9965">
      <c r="A9965" s="221">
        <v>13775.0</v>
      </c>
      <c r="B9965" s="221">
        <v>40.0</v>
      </c>
      <c r="C9965" s="221">
        <v>16.0</v>
      </c>
    </row>
    <row r="9966">
      <c r="A9966" s="221">
        <v>13776.0</v>
      </c>
      <c r="B9966" s="221">
        <v>34.0</v>
      </c>
      <c r="C9966" s="221">
        <v>448.0</v>
      </c>
    </row>
    <row r="9967">
      <c r="A9967" s="221">
        <v>13776.0</v>
      </c>
      <c r="B9967" s="221">
        <v>35.0</v>
      </c>
      <c r="C9967" s="221">
        <v>135.0</v>
      </c>
    </row>
    <row r="9968">
      <c r="A9968" s="221">
        <v>13777.0</v>
      </c>
      <c r="B9968" s="221">
        <v>34.0</v>
      </c>
      <c r="C9968" s="221">
        <v>750.0</v>
      </c>
    </row>
    <row r="9969">
      <c r="A9969" s="221">
        <v>13777.0</v>
      </c>
      <c r="B9969" s="221">
        <v>35.0</v>
      </c>
      <c r="C9969" s="221">
        <v>65.0</v>
      </c>
    </row>
    <row r="9970">
      <c r="A9970" s="221">
        <v>13777.0</v>
      </c>
      <c r="B9970" s="221">
        <v>36.0</v>
      </c>
      <c r="C9970" s="221">
        <v>37.0</v>
      </c>
    </row>
    <row r="9971">
      <c r="A9971" s="221">
        <v>13777.0</v>
      </c>
      <c r="B9971" s="221">
        <v>37.0</v>
      </c>
      <c r="C9971" s="221">
        <v>10.0</v>
      </c>
    </row>
    <row r="9972">
      <c r="A9972" s="221">
        <v>13778.0</v>
      </c>
      <c r="B9972" s="221">
        <v>34.0</v>
      </c>
      <c r="C9972" s="221">
        <v>2004.0</v>
      </c>
    </row>
    <row r="9973">
      <c r="A9973" s="221">
        <v>13778.0</v>
      </c>
      <c r="B9973" s="221">
        <v>35.0</v>
      </c>
      <c r="C9973" s="221">
        <v>579.0</v>
      </c>
    </row>
    <row r="9974">
      <c r="A9974" s="221">
        <v>13778.0</v>
      </c>
      <c r="B9974" s="221">
        <v>36.0</v>
      </c>
      <c r="C9974" s="221">
        <v>539.0</v>
      </c>
    </row>
    <row r="9975">
      <c r="A9975" s="221">
        <v>13779.0</v>
      </c>
      <c r="B9975" s="221">
        <v>34.0</v>
      </c>
      <c r="C9975" s="221">
        <v>718.0</v>
      </c>
    </row>
    <row r="9976">
      <c r="A9976" s="221">
        <v>13779.0</v>
      </c>
      <c r="B9976" s="221">
        <v>35.0</v>
      </c>
      <c r="C9976" s="221">
        <v>310.0</v>
      </c>
    </row>
    <row r="9977">
      <c r="A9977" s="221">
        <v>13779.0</v>
      </c>
      <c r="B9977" s="221">
        <v>36.0</v>
      </c>
      <c r="C9977" s="221">
        <v>65.0</v>
      </c>
    </row>
    <row r="9978">
      <c r="A9978" s="221">
        <v>13780.0</v>
      </c>
      <c r="B9978" s="221">
        <v>2867.0</v>
      </c>
      <c r="C9978" s="221">
        <v>3.0</v>
      </c>
    </row>
    <row r="9979">
      <c r="A9979" s="221">
        <v>13780.0</v>
      </c>
      <c r="B9979" s="221">
        <v>2869.0</v>
      </c>
      <c r="C9979" s="221">
        <v>6.0</v>
      </c>
    </row>
    <row r="9980">
      <c r="A9980" s="221">
        <v>13780.0</v>
      </c>
      <c r="B9980" s="221">
        <v>2870.0</v>
      </c>
      <c r="C9980" s="221">
        <v>6.0</v>
      </c>
    </row>
    <row r="9981">
      <c r="A9981" s="221">
        <v>13780.0</v>
      </c>
      <c r="B9981" s="221">
        <v>2871.0</v>
      </c>
      <c r="C9981" s="221">
        <v>3.0</v>
      </c>
    </row>
    <row r="9982">
      <c r="A9982" s="221">
        <v>13780.0</v>
      </c>
      <c r="B9982" s="221">
        <v>2872.0</v>
      </c>
      <c r="C9982" s="221">
        <v>3.0</v>
      </c>
    </row>
    <row r="9983">
      <c r="A9983" s="221">
        <v>13780.0</v>
      </c>
      <c r="B9983" s="221">
        <v>2875.0</v>
      </c>
      <c r="C9983" s="221">
        <v>6.0</v>
      </c>
    </row>
    <row r="9984">
      <c r="A9984" s="221">
        <v>13780.0</v>
      </c>
      <c r="B9984" s="221">
        <v>2876.0</v>
      </c>
      <c r="C9984" s="221">
        <v>4.0</v>
      </c>
    </row>
    <row r="9985">
      <c r="A9985" s="221">
        <v>13780.0</v>
      </c>
      <c r="B9985" s="221">
        <v>21037.0</v>
      </c>
      <c r="C9985" s="221">
        <v>1.0</v>
      </c>
    </row>
    <row r="9986">
      <c r="A9986" s="221">
        <v>13781.0</v>
      </c>
      <c r="B9986" s="221">
        <v>34.0</v>
      </c>
      <c r="C9986" s="221">
        <v>1228.0</v>
      </c>
    </row>
    <row r="9987">
      <c r="A9987" s="221">
        <v>13781.0</v>
      </c>
      <c r="B9987" s="221">
        <v>35.0</v>
      </c>
      <c r="C9987" s="221">
        <v>66.0</v>
      </c>
    </row>
    <row r="9988">
      <c r="A9988" s="221">
        <v>13781.0</v>
      </c>
      <c r="B9988" s="221">
        <v>36.0</v>
      </c>
      <c r="C9988" s="221">
        <v>77.0</v>
      </c>
    </row>
    <row r="9989">
      <c r="A9989" s="221">
        <v>13781.0</v>
      </c>
      <c r="B9989" s="221">
        <v>39.0</v>
      </c>
      <c r="C9989" s="221">
        <v>1.0</v>
      </c>
    </row>
    <row r="9990">
      <c r="A9990" s="221">
        <v>13782.0</v>
      </c>
      <c r="B9990" s="221">
        <v>34.0</v>
      </c>
      <c r="C9990" s="221">
        <v>2038.0</v>
      </c>
    </row>
    <row r="9991">
      <c r="A9991" s="221">
        <v>13782.0</v>
      </c>
      <c r="B9991" s="221">
        <v>35.0</v>
      </c>
      <c r="C9991" s="221">
        <v>739.0</v>
      </c>
    </row>
    <row r="9992">
      <c r="A9992" s="221">
        <v>13782.0</v>
      </c>
      <c r="B9992" s="221">
        <v>36.0</v>
      </c>
      <c r="C9992" s="221">
        <v>1086.0</v>
      </c>
    </row>
    <row r="9993">
      <c r="A9993" s="221">
        <v>13783.0</v>
      </c>
      <c r="B9993" s="221">
        <v>34.0</v>
      </c>
      <c r="C9993" s="221">
        <v>4090.0</v>
      </c>
    </row>
    <row r="9994">
      <c r="A9994" s="221">
        <v>13783.0</v>
      </c>
      <c r="B9994" s="221">
        <v>35.0</v>
      </c>
      <c r="C9994" s="221">
        <v>1253.0</v>
      </c>
    </row>
    <row r="9995">
      <c r="A9995" s="221">
        <v>13783.0</v>
      </c>
      <c r="B9995" s="221">
        <v>36.0</v>
      </c>
      <c r="C9995" s="221">
        <v>1272.0</v>
      </c>
    </row>
    <row r="9996">
      <c r="A9996" s="221">
        <v>13783.0</v>
      </c>
      <c r="B9996" s="221">
        <v>37.0</v>
      </c>
      <c r="C9996" s="221">
        <v>6.0</v>
      </c>
    </row>
    <row r="9997">
      <c r="A9997" s="221">
        <v>13784.0</v>
      </c>
      <c r="B9997" s="221">
        <v>34.0</v>
      </c>
      <c r="C9997" s="221">
        <v>4110.0</v>
      </c>
    </row>
    <row r="9998">
      <c r="A9998" s="221">
        <v>13784.0</v>
      </c>
      <c r="B9998" s="221">
        <v>35.0</v>
      </c>
      <c r="C9998" s="221">
        <v>1341.0</v>
      </c>
    </row>
    <row r="9999">
      <c r="A9999" s="221">
        <v>13784.0</v>
      </c>
      <c r="B9999" s="221">
        <v>36.0</v>
      </c>
      <c r="C9999" s="221">
        <v>1619.0</v>
      </c>
    </row>
    <row r="10000">
      <c r="A10000" s="221">
        <v>13784.0</v>
      </c>
      <c r="B10000" s="221">
        <v>37.0</v>
      </c>
      <c r="C10000" s="221">
        <v>1.0</v>
      </c>
    </row>
    <row r="10001">
      <c r="A10001" s="221">
        <v>13784.0</v>
      </c>
      <c r="B10001" s="221">
        <v>38.0</v>
      </c>
      <c r="C10001" s="221">
        <v>8.0</v>
      </c>
    </row>
    <row r="10002">
      <c r="A10002" s="221">
        <v>13785.0</v>
      </c>
      <c r="B10002" s="221">
        <v>34.0</v>
      </c>
      <c r="C10002" s="221">
        <v>30738.0</v>
      </c>
    </row>
    <row r="10003">
      <c r="A10003" s="221">
        <v>13785.0</v>
      </c>
      <c r="B10003" s="221">
        <v>35.0</v>
      </c>
      <c r="C10003" s="221">
        <v>8027.0</v>
      </c>
    </row>
    <row r="10004">
      <c r="A10004" s="221">
        <v>13785.0</v>
      </c>
      <c r="B10004" s="221">
        <v>36.0</v>
      </c>
      <c r="C10004" s="221">
        <v>3238.0</v>
      </c>
    </row>
    <row r="10005">
      <c r="A10005" s="221">
        <v>13785.0</v>
      </c>
      <c r="B10005" s="221">
        <v>37.0</v>
      </c>
      <c r="C10005" s="221">
        <v>878.0</v>
      </c>
    </row>
    <row r="10006">
      <c r="A10006" s="221">
        <v>13785.0</v>
      </c>
      <c r="B10006" s="221">
        <v>38.0</v>
      </c>
      <c r="C10006" s="221">
        <v>105.0</v>
      </c>
    </row>
    <row r="10007">
      <c r="A10007" s="221">
        <v>13785.0</v>
      </c>
      <c r="B10007" s="221">
        <v>39.0</v>
      </c>
      <c r="C10007" s="221">
        <v>2.0</v>
      </c>
    </row>
    <row r="10008">
      <c r="A10008" s="221">
        <v>13785.0</v>
      </c>
      <c r="B10008" s="221">
        <v>40.0</v>
      </c>
      <c r="C10008" s="221">
        <v>6.0</v>
      </c>
    </row>
    <row r="10009">
      <c r="A10009" s="221">
        <v>13786.0</v>
      </c>
      <c r="B10009" s="221">
        <v>34.0</v>
      </c>
      <c r="C10009" s="221">
        <v>372.0</v>
      </c>
    </row>
    <row r="10010">
      <c r="A10010" s="221">
        <v>13786.0</v>
      </c>
      <c r="B10010" s="221">
        <v>35.0</v>
      </c>
      <c r="C10010" s="221">
        <v>269.0</v>
      </c>
    </row>
    <row r="10011">
      <c r="A10011" s="221">
        <v>13786.0</v>
      </c>
      <c r="B10011" s="221">
        <v>36.0</v>
      </c>
      <c r="C10011" s="221">
        <v>222.0</v>
      </c>
    </row>
    <row r="10012">
      <c r="A10012" s="221">
        <v>13787.0</v>
      </c>
      <c r="B10012" s="221">
        <v>34.0</v>
      </c>
      <c r="C10012" s="221">
        <v>6158.0</v>
      </c>
    </row>
    <row r="10013">
      <c r="A10013" s="221">
        <v>13787.0</v>
      </c>
      <c r="B10013" s="221">
        <v>35.0</v>
      </c>
      <c r="C10013" s="221">
        <v>1852.0</v>
      </c>
    </row>
    <row r="10014">
      <c r="A10014" s="221">
        <v>13787.0</v>
      </c>
      <c r="B10014" s="221">
        <v>36.0</v>
      </c>
      <c r="C10014" s="221">
        <v>1733.0</v>
      </c>
    </row>
    <row r="10015">
      <c r="A10015" s="221">
        <v>13787.0</v>
      </c>
      <c r="B10015" s="221">
        <v>40.0</v>
      </c>
      <c r="C10015" s="221">
        <v>2.0</v>
      </c>
    </row>
    <row r="10016">
      <c r="A10016" s="221">
        <v>13788.0</v>
      </c>
      <c r="B10016" s="221">
        <v>34.0</v>
      </c>
      <c r="C10016" s="221">
        <v>20498.0</v>
      </c>
    </row>
    <row r="10017">
      <c r="A10017" s="221">
        <v>13788.0</v>
      </c>
      <c r="B10017" s="221">
        <v>35.0</v>
      </c>
      <c r="C10017" s="221">
        <v>5467.0</v>
      </c>
    </row>
    <row r="10018">
      <c r="A10018" s="221">
        <v>13788.0</v>
      </c>
      <c r="B10018" s="221">
        <v>36.0</v>
      </c>
      <c r="C10018" s="221">
        <v>2727.0</v>
      </c>
    </row>
    <row r="10019">
      <c r="A10019" s="221">
        <v>13788.0</v>
      </c>
      <c r="B10019" s="221">
        <v>37.0</v>
      </c>
      <c r="C10019" s="221">
        <v>718.0</v>
      </c>
    </row>
    <row r="10020">
      <c r="A10020" s="221">
        <v>13788.0</v>
      </c>
      <c r="B10020" s="221">
        <v>38.0</v>
      </c>
      <c r="C10020" s="221">
        <v>56.0</v>
      </c>
    </row>
    <row r="10021">
      <c r="A10021" s="221">
        <v>13788.0</v>
      </c>
      <c r="B10021" s="221">
        <v>39.0</v>
      </c>
      <c r="C10021" s="221">
        <v>3.0</v>
      </c>
    </row>
    <row r="10022">
      <c r="A10022" s="221">
        <v>13791.0</v>
      </c>
      <c r="B10022" s="221">
        <v>34.0</v>
      </c>
      <c r="C10022" s="221">
        <v>6158.0</v>
      </c>
    </row>
    <row r="10023">
      <c r="A10023" s="221">
        <v>13791.0</v>
      </c>
      <c r="B10023" s="221">
        <v>35.0</v>
      </c>
      <c r="C10023" s="221">
        <v>1852.0</v>
      </c>
    </row>
    <row r="10024">
      <c r="A10024" s="221">
        <v>13791.0</v>
      </c>
      <c r="B10024" s="221">
        <v>36.0</v>
      </c>
      <c r="C10024" s="221">
        <v>1733.0</v>
      </c>
    </row>
    <row r="10025">
      <c r="A10025" s="221">
        <v>13791.0</v>
      </c>
      <c r="B10025" s="221">
        <v>40.0</v>
      </c>
      <c r="C10025" s="221">
        <v>2.0</v>
      </c>
    </row>
    <row r="10026">
      <c r="A10026" s="221">
        <v>13793.0</v>
      </c>
      <c r="B10026" s="221">
        <v>34.0</v>
      </c>
      <c r="C10026" s="221">
        <v>20498.0</v>
      </c>
    </row>
    <row r="10027">
      <c r="A10027" s="221">
        <v>13793.0</v>
      </c>
      <c r="B10027" s="221">
        <v>35.0</v>
      </c>
      <c r="C10027" s="221">
        <v>5467.0</v>
      </c>
    </row>
    <row r="10028">
      <c r="A10028" s="221">
        <v>13793.0</v>
      </c>
      <c r="B10028" s="221">
        <v>36.0</v>
      </c>
      <c r="C10028" s="221">
        <v>2727.0</v>
      </c>
    </row>
    <row r="10029">
      <c r="A10029" s="221">
        <v>13793.0</v>
      </c>
      <c r="B10029" s="221">
        <v>37.0</v>
      </c>
      <c r="C10029" s="221">
        <v>718.0</v>
      </c>
    </row>
    <row r="10030">
      <c r="A10030" s="221">
        <v>13793.0</v>
      </c>
      <c r="B10030" s="221">
        <v>38.0</v>
      </c>
      <c r="C10030" s="221">
        <v>56.0</v>
      </c>
    </row>
    <row r="10031">
      <c r="A10031" s="221">
        <v>13793.0</v>
      </c>
      <c r="B10031" s="221">
        <v>39.0</v>
      </c>
      <c r="C10031" s="221">
        <v>3.0</v>
      </c>
    </row>
    <row r="10032">
      <c r="A10032" s="221">
        <v>13795.0</v>
      </c>
      <c r="B10032" s="221">
        <v>34.0</v>
      </c>
      <c r="C10032" s="221">
        <v>784.0</v>
      </c>
    </row>
    <row r="10033">
      <c r="A10033" s="221">
        <v>13795.0</v>
      </c>
      <c r="B10033" s="221">
        <v>35.0</v>
      </c>
      <c r="C10033" s="221">
        <v>2.0</v>
      </c>
    </row>
    <row r="10034">
      <c r="A10034" s="221">
        <v>13795.0</v>
      </c>
      <c r="B10034" s="221">
        <v>36.0</v>
      </c>
      <c r="C10034" s="221">
        <v>35.0</v>
      </c>
    </row>
    <row r="10035">
      <c r="A10035" s="221">
        <v>13795.0</v>
      </c>
      <c r="B10035" s="221">
        <v>37.0</v>
      </c>
      <c r="C10035" s="221">
        <v>6.0</v>
      </c>
    </row>
    <row r="10036">
      <c r="A10036" s="221">
        <v>13797.0</v>
      </c>
      <c r="B10036" s="221">
        <v>34.0</v>
      </c>
      <c r="C10036" s="221">
        <v>496.0</v>
      </c>
    </row>
    <row r="10037">
      <c r="A10037" s="221">
        <v>13797.0</v>
      </c>
      <c r="B10037" s="221">
        <v>35.0</v>
      </c>
      <c r="C10037" s="221">
        <v>51.0</v>
      </c>
    </row>
    <row r="10038">
      <c r="A10038" s="221">
        <v>13797.0</v>
      </c>
      <c r="B10038" s="221">
        <v>36.0</v>
      </c>
      <c r="C10038" s="221">
        <v>2.0</v>
      </c>
    </row>
    <row r="10039">
      <c r="A10039" s="221">
        <v>13797.0</v>
      </c>
      <c r="B10039" s="221">
        <v>38.0</v>
      </c>
      <c r="C10039" s="221">
        <v>1.0</v>
      </c>
    </row>
    <row r="10040">
      <c r="A10040" s="221">
        <v>13799.0</v>
      </c>
      <c r="B10040" s="221">
        <v>34.0</v>
      </c>
      <c r="C10040" s="221">
        <v>2038.0</v>
      </c>
    </row>
    <row r="10041">
      <c r="A10041" s="221">
        <v>13799.0</v>
      </c>
      <c r="B10041" s="221">
        <v>35.0</v>
      </c>
      <c r="C10041" s="221">
        <v>739.0</v>
      </c>
    </row>
    <row r="10042">
      <c r="A10042" s="221">
        <v>13799.0</v>
      </c>
      <c r="B10042" s="221">
        <v>36.0</v>
      </c>
      <c r="C10042" s="221">
        <v>1086.0</v>
      </c>
    </row>
    <row r="10043">
      <c r="A10043" s="221">
        <v>13801.0</v>
      </c>
      <c r="B10043" s="221">
        <v>34.0</v>
      </c>
      <c r="C10043" s="221">
        <v>2004.0</v>
      </c>
    </row>
    <row r="10044">
      <c r="A10044" s="221">
        <v>13801.0</v>
      </c>
      <c r="B10044" s="221">
        <v>35.0</v>
      </c>
      <c r="C10044" s="221">
        <v>579.0</v>
      </c>
    </row>
    <row r="10045">
      <c r="A10045" s="221">
        <v>13801.0</v>
      </c>
      <c r="B10045" s="221">
        <v>36.0</v>
      </c>
      <c r="C10045" s="221">
        <v>539.0</v>
      </c>
    </row>
    <row r="10046">
      <c r="A10046" s="221">
        <v>13803.0</v>
      </c>
      <c r="B10046" s="221">
        <v>34.0</v>
      </c>
      <c r="C10046" s="221">
        <v>104.0</v>
      </c>
    </row>
    <row r="10047">
      <c r="A10047" s="221">
        <v>13803.0</v>
      </c>
      <c r="B10047" s="221">
        <v>35.0</v>
      </c>
      <c r="C10047" s="221">
        <v>99.0</v>
      </c>
    </row>
    <row r="10048">
      <c r="A10048" s="221">
        <v>13805.0</v>
      </c>
      <c r="B10048" s="221">
        <v>34.0</v>
      </c>
      <c r="C10048" s="221">
        <v>4110.0</v>
      </c>
    </row>
    <row r="10049">
      <c r="A10049" s="221">
        <v>13805.0</v>
      </c>
      <c r="B10049" s="221">
        <v>35.0</v>
      </c>
      <c r="C10049" s="221">
        <v>1341.0</v>
      </c>
    </row>
    <row r="10050">
      <c r="A10050" s="221">
        <v>13805.0</v>
      </c>
      <c r="B10050" s="221">
        <v>36.0</v>
      </c>
      <c r="C10050" s="221">
        <v>1619.0</v>
      </c>
    </row>
    <row r="10051">
      <c r="A10051" s="221">
        <v>13805.0</v>
      </c>
      <c r="B10051" s="221">
        <v>37.0</v>
      </c>
      <c r="C10051" s="221">
        <v>1.0</v>
      </c>
    </row>
    <row r="10052">
      <c r="A10052" s="221">
        <v>13805.0</v>
      </c>
      <c r="B10052" s="221">
        <v>38.0</v>
      </c>
      <c r="C10052" s="221">
        <v>8.0</v>
      </c>
    </row>
    <row r="10053">
      <c r="A10053" s="221">
        <v>13807.0</v>
      </c>
      <c r="B10053" s="221">
        <v>34.0</v>
      </c>
      <c r="C10053" s="221">
        <v>4090.0</v>
      </c>
    </row>
    <row r="10054">
      <c r="A10054" s="221">
        <v>13807.0</v>
      </c>
      <c r="B10054" s="221">
        <v>35.0</v>
      </c>
      <c r="C10054" s="221">
        <v>1253.0</v>
      </c>
    </row>
    <row r="10055">
      <c r="A10055" s="221">
        <v>13807.0</v>
      </c>
      <c r="B10055" s="221">
        <v>36.0</v>
      </c>
      <c r="C10055" s="221">
        <v>1272.0</v>
      </c>
    </row>
    <row r="10056">
      <c r="A10056" s="221">
        <v>13807.0</v>
      </c>
      <c r="B10056" s="221">
        <v>37.0</v>
      </c>
      <c r="C10056" s="221">
        <v>6.0</v>
      </c>
    </row>
    <row r="10057">
      <c r="A10057" s="221">
        <v>13809.0</v>
      </c>
      <c r="B10057" s="221">
        <v>34.0</v>
      </c>
      <c r="C10057" s="221">
        <v>990.0</v>
      </c>
    </row>
    <row r="10058">
      <c r="A10058" s="221">
        <v>13809.0</v>
      </c>
      <c r="B10058" s="221">
        <v>35.0</v>
      </c>
      <c r="C10058" s="221">
        <v>364.0</v>
      </c>
    </row>
    <row r="10059">
      <c r="A10059" s="221">
        <v>13809.0</v>
      </c>
      <c r="B10059" s="221">
        <v>36.0</v>
      </c>
      <c r="C10059" s="221">
        <v>9.0</v>
      </c>
    </row>
    <row r="10060">
      <c r="A10060" s="221">
        <v>13809.0</v>
      </c>
      <c r="B10060" s="221">
        <v>37.0</v>
      </c>
      <c r="C10060" s="221">
        <v>2.0</v>
      </c>
    </row>
    <row r="10061">
      <c r="A10061" s="221">
        <v>13809.0</v>
      </c>
      <c r="B10061" s="221">
        <v>39.0</v>
      </c>
      <c r="C10061" s="221">
        <v>1.0</v>
      </c>
    </row>
    <row r="10062">
      <c r="A10062" s="221">
        <v>13811.0</v>
      </c>
      <c r="B10062" s="221">
        <v>34.0</v>
      </c>
      <c r="C10062" s="221">
        <v>700.0</v>
      </c>
    </row>
    <row r="10063">
      <c r="A10063" s="221">
        <v>13811.0</v>
      </c>
      <c r="B10063" s="221">
        <v>35.0</v>
      </c>
      <c r="C10063" s="221">
        <v>521.0</v>
      </c>
    </row>
    <row r="10064">
      <c r="A10064" s="221">
        <v>13811.0</v>
      </c>
      <c r="B10064" s="221">
        <v>36.0</v>
      </c>
      <c r="C10064" s="221">
        <v>1.0</v>
      </c>
    </row>
    <row r="10065">
      <c r="A10065" s="221">
        <v>13811.0</v>
      </c>
      <c r="B10065" s="221">
        <v>37.0</v>
      </c>
      <c r="C10065" s="221">
        <v>3.0</v>
      </c>
    </row>
    <row r="10066">
      <c r="A10066" s="221">
        <v>13813.0</v>
      </c>
      <c r="B10066" s="221">
        <v>34.0</v>
      </c>
      <c r="C10066" s="221">
        <v>40980.0</v>
      </c>
    </row>
    <row r="10067">
      <c r="A10067" s="221">
        <v>13813.0</v>
      </c>
      <c r="B10067" s="221">
        <v>35.0</v>
      </c>
      <c r="C10067" s="221">
        <v>10587.0</v>
      </c>
    </row>
    <row r="10068">
      <c r="A10068" s="221">
        <v>13813.0</v>
      </c>
      <c r="B10068" s="221">
        <v>36.0</v>
      </c>
      <c r="C10068" s="221">
        <v>3876.0</v>
      </c>
    </row>
    <row r="10069">
      <c r="A10069" s="221">
        <v>13813.0</v>
      </c>
      <c r="B10069" s="221">
        <v>37.0</v>
      </c>
      <c r="C10069" s="221">
        <v>1032.0</v>
      </c>
    </row>
    <row r="10070">
      <c r="A10070" s="221">
        <v>13813.0</v>
      </c>
      <c r="B10070" s="221">
        <v>38.0</v>
      </c>
      <c r="C10070" s="221">
        <v>146.0</v>
      </c>
    </row>
    <row r="10071">
      <c r="A10071" s="221">
        <v>13813.0</v>
      </c>
      <c r="B10071" s="221">
        <v>39.0</v>
      </c>
      <c r="C10071" s="221">
        <v>4.0</v>
      </c>
    </row>
    <row r="10072">
      <c r="A10072" s="221">
        <v>13813.0</v>
      </c>
      <c r="B10072" s="221">
        <v>40.0</v>
      </c>
      <c r="C10072" s="221">
        <v>11.0</v>
      </c>
    </row>
    <row r="10073">
      <c r="A10073" s="221">
        <v>13815.0</v>
      </c>
      <c r="B10073" s="221">
        <v>34.0</v>
      </c>
      <c r="C10073" s="221">
        <v>30738.0</v>
      </c>
    </row>
    <row r="10074">
      <c r="A10074" s="221">
        <v>13815.0</v>
      </c>
      <c r="B10074" s="221">
        <v>35.0</v>
      </c>
      <c r="C10074" s="221">
        <v>8027.0</v>
      </c>
    </row>
    <row r="10075">
      <c r="A10075" s="221">
        <v>13815.0</v>
      </c>
      <c r="B10075" s="221">
        <v>36.0</v>
      </c>
      <c r="C10075" s="221">
        <v>3238.0</v>
      </c>
    </row>
    <row r="10076">
      <c r="A10076" s="221">
        <v>13815.0</v>
      </c>
      <c r="B10076" s="221">
        <v>37.0</v>
      </c>
      <c r="C10076" s="221">
        <v>878.0</v>
      </c>
    </row>
    <row r="10077">
      <c r="A10077" s="221">
        <v>13815.0</v>
      </c>
      <c r="B10077" s="221">
        <v>38.0</v>
      </c>
      <c r="C10077" s="221">
        <v>105.0</v>
      </c>
    </row>
    <row r="10078">
      <c r="A10078" s="221">
        <v>13815.0</v>
      </c>
      <c r="B10078" s="221">
        <v>39.0</v>
      </c>
      <c r="C10078" s="221">
        <v>2.0</v>
      </c>
    </row>
    <row r="10079">
      <c r="A10079" s="221">
        <v>13815.0</v>
      </c>
      <c r="B10079" s="221">
        <v>40.0</v>
      </c>
      <c r="C10079" s="221">
        <v>6.0</v>
      </c>
    </row>
    <row r="10080">
      <c r="A10080" s="221">
        <v>13817.0</v>
      </c>
      <c r="B10080" s="221">
        <v>34.0</v>
      </c>
      <c r="C10080" s="221">
        <v>51246.0</v>
      </c>
    </row>
    <row r="10081">
      <c r="A10081" s="221">
        <v>13817.0</v>
      </c>
      <c r="B10081" s="221">
        <v>35.0</v>
      </c>
      <c r="C10081" s="221">
        <v>13146.0</v>
      </c>
    </row>
    <row r="10082">
      <c r="A10082" s="221">
        <v>13817.0</v>
      </c>
      <c r="B10082" s="221">
        <v>36.0</v>
      </c>
      <c r="C10082" s="221">
        <v>4386.0</v>
      </c>
    </row>
    <row r="10083">
      <c r="A10083" s="221">
        <v>13817.0</v>
      </c>
      <c r="B10083" s="221">
        <v>37.0</v>
      </c>
      <c r="C10083" s="221">
        <v>1192.0</v>
      </c>
    </row>
    <row r="10084">
      <c r="A10084" s="221">
        <v>13817.0</v>
      </c>
      <c r="B10084" s="221">
        <v>38.0</v>
      </c>
      <c r="C10084" s="221">
        <v>185.0</v>
      </c>
    </row>
    <row r="10085">
      <c r="A10085" s="221">
        <v>13817.0</v>
      </c>
      <c r="B10085" s="221">
        <v>39.0</v>
      </c>
      <c r="C10085" s="221">
        <v>9.0</v>
      </c>
    </row>
    <row r="10086">
      <c r="A10086" s="221">
        <v>13817.0</v>
      </c>
      <c r="B10086" s="221">
        <v>40.0</v>
      </c>
      <c r="C10086" s="221">
        <v>16.0</v>
      </c>
    </row>
    <row r="10087">
      <c r="A10087" s="221">
        <v>13819.0</v>
      </c>
      <c r="B10087" s="221">
        <v>34.0</v>
      </c>
      <c r="C10087" s="221">
        <v>372.0</v>
      </c>
    </row>
    <row r="10088">
      <c r="A10088" s="221">
        <v>13819.0</v>
      </c>
      <c r="B10088" s="221">
        <v>35.0</v>
      </c>
      <c r="C10088" s="221">
        <v>269.0</v>
      </c>
    </row>
    <row r="10089">
      <c r="A10089" s="221">
        <v>13819.0</v>
      </c>
      <c r="B10089" s="221">
        <v>36.0</v>
      </c>
      <c r="C10089" s="221">
        <v>222.0</v>
      </c>
    </row>
    <row r="10090">
      <c r="A10090" s="221">
        <v>13820.0</v>
      </c>
      <c r="B10090" s="221">
        <v>34.0</v>
      </c>
      <c r="C10090" s="221">
        <v>20498.0</v>
      </c>
    </row>
    <row r="10091">
      <c r="A10091" s="221">
        <v>13820.0</v>
      </c>
      <c r="B10091" s="221">
        <v>35.0</v>
      </c>
      <c r="C10091" s="221">
        <v>5467.0</v>
      </c>
    </row>
    <row r="10092">
      <c r="A10092" s="221">
        <v>13820.0</v>
      </c>
      <c r="B10092" s="221">
        <v>36.0</v>
      </c>
      <c r="C10092" s="221">
        <v>2727.0</v>
      </c>
    </row>
    <row r="10093">
      <c r="A10093" s="221">
        <v>13820.0</v>
      </c>
      <c r="B10093" s="221">
        <v>37.0</v>
      </c>
      <c r="C10093" s="221">
        <v>718.0</v>
      </c>
    </row>
    <row r="10094">
      <c r="A10094" s="221">
        <v>13820.0</v>
      </c>
      <c r="B10094" s="221">
        <v>38.0</v>
      </c>
      <c r="C10094" s="221">
        <v>56.0</v>
      </c>
    </row>
    <row r="10095">
      <c r="A10095" s="221">
        <v>13820.0</v>
      </c>
      <c r="B10095" s="221">
        <v>39.0</v>
      </c>
      <c r="C10095" s="221">
        <v>3.0</v>
      </c>
    </row>
    <row r="10096">
      <c r="A10096" s="221">
        <v>13821.0</v>
      </c>
      <c r="B10096" s="221">
        <v>34.0</v>
      </c>
      <c r="C10096" s="221">
        <v>6158.0</v>
      </c>
    </row>
    <row r="10097">
      <c r="A10097" s="221">
        <v>13821.0</v>
      </c>
      <c r="B10097" s="221">
        <v>35.0</v>
      </c>
      <c r="C10097" s="221">
        <v>1852.0</v>
      </c>
    </row>
    <row r="10098">
      <c r="A10098" s="221">
        <v>13821.0</v>
      </c>
      <c r="B10098" s="221">
        <v>36.0</v>
      </c>
      <c r="C10098" s="221">
        <v>1733.0</v>
      </c>
    </row>
    <row r="10099">
      <c r="A10099" s="221">
        <v>13821.0</v>
      </c>
      <c r="B10099" s="221">
        <v>40.0</v>
      </c>
      <c r="C10099" s="221">
        <v>2.0</v>
      </c>
    </row>
    <row r="10100">
      <c r="A10100" s="221">
        <v>13822.0</v>
      </c>
      <c r="B10100" s="221">
        <v>34.0</v>
      </c>
      <c r="C10100" s="221">
        <v>784.0</v>
      </c>
    </row>
    <row r="10101">
      <c r="A10101" s="221">
        <v>13822.0</v>
      </c>
      <c r="B10101" s="221">
        <v>35.0</v>
      </c>
      <c r="C10101" s="221">
        <v>2.0</v>
      </c>
    </row>
    <row r="10102">
      <c r="A10102" s="221">
        <v>13822.0</v>
      </c>
      <c r="B10102" s="221">
        <v>36.0</v>
      </c>
      <c r="C10102" s="221">
        <v>35.0</v>
      </c>
    </row>
    <row r="10103">
      <c r="A10103" s="221">
        <v>13822.0</v>
      </c>
      <c r="B10103" s="221">
        <v>37.0</v>
      </c>
      <c r="C10103" s="221">
        <v>6.0</v>
      </c>
    </row>
    <row r="10104">
      <c r="A10104" s="221">
        <v>13823.0</v>
      </c>
      <c r="B10104" s="221">
        <v>34.0</v>
      </c>
      <c r="C10104" s="221">
        <v>496.0</v>
      </c>
    </row>
    <row r="10105">
      <c r="A10105" s="221">
        <v>13823.0</v>
      </c>
      <c r="B10105" s="221">
        <v>35.0</v>
      </c>
      <c r="C10105" s="221">
        <v>51.0</v>
      </c>
    </row>
    <row r="10106">
      <c r="A10106" s="221">
        <v>13823.0</v>
      </c>
      <c r="B10106" s="221">
        <v>36.0</v>
      </c>
      <c r="C10106" s="221">
        <v>2.0</v>
      </c>
    </row>
    <row r="10107">
      <c r="A10107" s="221">
        <v>13823.0</v>
      </c>
      <c r="B10107" s="221">
        <v>38.0</v>
      </c>
      <c r="C10107" s="221">
        <v>1.0</v>
      </c>
    </row>
    <row r="10108">
      <c r="A10108" s="221">
        <v>13824.0</v>
      </c>
      <c r="B10108" s="221">
        <v>34.0</v>
      </c>
      <c r="C10108" s="221">
        <v>2038.0</v>
      </c>
    </row>
    <row r="10109">
      <c r="A10109" s="221">
        <v>13824.0</v>
      </c>
      <c r="B10109" s="221">
        <v>35.0</v>
      </c>
      <c r="C10109" s="221">
        <v>739.0</v>
      </c>
    </row>
    <row r="10110">
      <c r="A10110" s="221">
        <v>13824.0</v>
      </c>
      <c r="B10110" s="221">
        <v>36.0</v>
      </c>
      <c r="C10110" s="221">
        <v>1086.0</v>
      </c>
    </row>
    <row r="10111">
      <c r="A10111" s="221">
        <v>13825.0</v>
      </c>
      <c r="B10111" s="221">
        <v>34.0</v>
      </c>
      <c r="C10111" s="221">
        <v>2004.0</v>
      </c>
    </row>
    <row r="10112">
      <c r="A10112" s="221">
        <v>13825.0</v>
      </c>
      <c r="B10112" s="221">
        <v>35.0</v>
      </c>
      <c r="C10112" s="221">
        <v>579.0</v>
      </c>
    </row>
    <row r="10113">
      <c r="A10113" s="221">
        <v>13825.0</v>
      </c>
      <c r="B10113" s="221">
        <v>36.0</v>
      </c>
      <c r="C10113" s="221">
        <v>539.0</v>
      </c>
    </row>
    <row r="10114">
      <c r="A10114" s="221">
        <v>13826.0</v>
      </c>
      <c r="B10114" s="221">
        <v>34.0</v>
      </c>
      <c r="C10114" s="221">
        <v>104.0</v>
      </c>
    </row>
    <row r="10115">
      <c r="A10115" s="221">
        <v>13826.0</v>
      </c>
      <c r="B10115" s="221">
        <v>35.0</v>
      </c>
      <c r="C10115" s="221">
        <v>99.0</v>
      </c>
    </row>
    <row r="10116">
      <c r="A10116" s="221">
        <v>13827.0</v>
      </c>
      <c r="B10116" s="221">
        <v>34.0</v>
      </c>
      <c r="C10116" s="221">
        <v>4110.0</v>
      </c>
    </row>
    <row r="10117">
      <c r="A10117" s="221">
        <v>13827.0</v>
      </c>
      <c r="B10117" s="221">
        <v>35.0</v>
      </c>
      <c r="C10117" s="221">
        <v>1341.0</v>
      </c>
    </row>
    <row r="10118">
      <c r="A10118" s="221">
        <v>13827.0</v>
      </c>
      <c r="B10118" s="221">
        <v>36.0</v>
      </c>
      <c r="C10118" s="221">
        <v>1619.0</v>
      </c>
    </row>
    <row r="10119">
      <c r="A10119" s="221">
        <v>13827.0</v>
      </c>
      <c r="B10119" s="221">
        <v>37.0</v>
      </c>
      <c r="C10119" s="221">
        <v>1.0</v>
      </c>
    </row>
    <row r="10120">
      <c r="A10120" s="221">
        <v>13827.0</v>
      </c>
      <c r="B10120" s="221">
        <v>38.0</v>
      </c>
      <c r="C10120" s="221">
        <v>8.0</v>
      </c>
    </row>
    <row r="10121">
      <c r="A10121" s="221">
        <v>13828.0</v>
      </c>
      <c r="B10121" s="221">
        <v>34.0</v>
      </c>
      <c r="C10121" s="221">
        <v>4090.0</v>
      </c>
    </row>
    <row r="10122">
      <c r="A10122" s="221">
        <v>13828.0</v>
      </c>
      <c r="B10122" s="221">
        <v>35.0</v>
      </c>
      <c r="C10122" s="221">
        <v>1253.0</v>
      </c>
    </row>
    <row r="10123">
      <c r="A10123" s="221">
        <v>13828.0</v>
      </c>
      <c r="B10123" s="221">
        <v>36.0</v>
      </c>
      <c r="C10123" s="221">
        <v>1272.0</v>
      </c>
    </row>
    <row r="10124">
      <c r="A10124" s="221">
        <v>13828.0</v>
      </c>
      <c r="B10124" s="221">
        <v>37.0</v>
      </c>
      <c r="C10124" s="221">
        <v>6.0</v>
      </c>
    </row>
    <row r="10125">
      <c r="A10125" s="221">
        <v>13829.0</v>
      </c>
      <c r="B10125" s="221">
        <v>34.0</v>
      </c>
      <c r="C10125" s="221">
        <v>990.0</v>
      </c>
    </row>
    <row r="10126">
      <c r="A10126" s="221">
        <v>13829.0</v>
      </c>
      <c r="B10126" s="221">
        <v>35.0</v>
      </c>
      <c r="C10126" s="221">
        <v>364.0</v>
      </c>
    </row>
    <row r="10127">
      <c r="A10127" s="221">
        <v>13829.0</v>
      </c>
      <c r="B10127" s="221">
        <v>36.0</v>
      </c>
      <c r="C10127" s="221">
        <v>9.0</v>
      </c>
    </row>
    <row r="10128">
      <c r="A10128" s="221">
        <v>13829.0</v>
      </c>
      <c r="B10128" s="221">
        <v>37.0</v>
      </c>
      <c r="C10128" s="221">
        <v>2.0</v>
      </c>
    </row>
    <row r="10129">
      <c r="A10129" s="221">
        <v>13829.0</v>
      </c>
      <c r="B10129" s="221">
        <v>39.0</v>
      </c>
      <c r="C10129" s="221">
        <v>1.0</v>
      </c>
    </row>
    <row r="10130">
      <c r="A10130" s="221">
        <v>13830.0</v>
      </c>
      <c r="B10130" s="221">
        <v>34.0</v>
      </c>
      <c r="C10130" s="221">
        <v>700.0</v>
      </c>
    </row>
    <row r="10131">
      <c r="A10131" s="221">
        <v>13830.0</v>
      </c>
      <c r="B10131" s="221">
        <v>35.0</v>
      </c>
      <c r="C10131" s="221">
        <v>521.0</v>
      </c>
    </row>
    <row r="10132">
      <c r="A10132" s="221">
        <v>13830.0</v>
      </c>
      <c r="B10132" s="221">
        <v>36.0</v>
      </c>
      <c r="C10132" s="221">
        <v>1.0</v>
      </c>
    </row>
    <row r="10133">
      <c r="A10133" s="221">
        <v>13830.0</v>
      </c>
      <c r="B10133" s="221">
        <v>37.0</v>
      </c>
      <c r="C10133" s="221">
        <v>3.0</v>
      </c>
    </row>
    <row r="10134">
      <c r="A10134" s="221">
        <v>13831.0</v>
      </c>
      <c r="B10134" s="221">
        <v>34.0</v>
      </c>
      <c r="C10134" s="221">
        <v>40980.0</v>
      </c>
    </row>
    <row r="10135">
      <c r="A10135" s="221">
        <v>13831.0</v>
      </c>
      <c r="B10135" s="221">
        <v>35.0</v>
      </c>
      <c r="C10135" s="221">
        <v>10587.0</v>
      </c>
    </row>
    <row r="10136">
      <c r="A10136" s="221">
        <v>13831.0</v>
      </c>
      <c r="B10136" s="221">
        <v>36.0</v>
      </c>
      <c r="C10136" s="221">
        <v>3876.0</v>
      </c>
    </row>
    <row r="10137">
      <c r="A10137" s="221">
        <v>13831.0</v>
      </c>
      <c r="B10137" s="221">
        <v>37.0</v>
      </c>
      <c r="C10137" s="221">
        <v>1032.0</v>
      </c>
    </row>
    <row r="10138">
      <c r="A10138" s="221">
        <v>13831.0</v>
      </c>
      <c r="B10138" s="221">
        <v>38.0</v>
      </c>
      <c r="C10138" s="221">
        <v>146.0</v>
      </c>
    </row>
    <row r="10139">
      <c r="A10139" s="221">
        <v>13831.0</v>
      </c>
      <c r="B10139" s="221">
        <v>39.0</v>
      </c>
      <c r="C10139" s="221">
        <v>4.0</v>
      </c>
    </row>
    <row r="10140">
      <c r="A10140" s="221">
        <v>13831.0</v>
      </c>
      <c r="B10140" s="221">
        <v>40.0</v>
      </c>
      <c r="C10140" s="221">
        <v>11.0</v>
      </c>
    </row>
    <row r="10141">
      <c r="A10141" s="221">
        <v>13832.0</v>
      </c>
      <c r="B10141" s="221">
        <v>34.0</v>
      </c>
      <c r="C10141" s="221">
        <v>30738.0</v>
      </c>
    </row>
    <row r="10142">
      <c r="A10142" s="221">
        <v>13832.0</v>
      </c>
      <c r="B10142" s="221">
        <v>35.0</v>
      </c>
      <c r="C10142" s="221">
        <v>8027.0</v>
      </c>
    </row>
    <row r="10143">
      <c r="A10143" s="221">
        <v>13832.0</v>
      </c>
      <c r="B10143" s="221">
        <v>36.0</v>
      </c>
      <c r="C10143" s="221">
        <v>3238.0</v>
      </c>
    </row>
    <row r="10144">
      <c r="A10144" s="221">
        <v>13832.0</v>
      </c>
      <c r="B10144" s="221">
        <v>37.0</v>
      </c>
      <c r="C10144" s="221">
        <v>878.0</v>
      </c>
    </row>
    <row r="10145">
      <c r="A10145" s="221">
        <v>13832.0</v>
      </c>
      <c r="B10145" s="221">
        <v>38.0</v>
      </c>
      <c r="C10145" s="221">
        <v>105.0</v>
      </c>
    </row>
    <row r="10146">
      <c r="A10146" s="221">
        <v>13832.0</v>
      </c>
      <c r="B10146" s="221">
        <v>39.0</v>
      </c>
      <c r="C10146" s="221">
        <v>2.0</v>
      </c>
    </row>
    <row r="10147">
      <c r="A10147" s="221">
        <v>13832.0</v>
      </c>
      <c r="B10147" s="221">
        <v>40.0</v>
      </c>
      <c r="C10147" s="221">
        <v>6.0</v>
      </c>
    </row>
    <row r="10148">
      <c r="A10148" s="221">
        <v>13833.0</v>
      </c>
      <c r="B10148" s="221">
        <v>34.0</v>
      </c>
      <c r="C10148" s="221">
        <v>372.0</v>
      </c>
    </row>
    <row r="10149">
      <c r="A10149" s="221">
        <v>13833.0</v>
      </c>
      <c r="B10149" s="221">
        <v>35.0</v>
      </c>
      <c r="C10149" s="221">
        <v>269.0</v>
      </c>
    </row>
    <row r="10150">
      <c r="A10150" s="221">
        <v>13833.0</v>
      </c>
      <c r="B10150" s="221">
        <v>36.0</v>
      </c>
      <c r="C10150" s="221">
        <v>222.0</v>
      </c>
    </row>
    <row r="10151">
      <c r="A10151" s="221">
        <v>13834.0</v>
      </c>
      <c r="B10151" s="221">
        <v>34.0</v>
      </c>
      <c r="C10151" s="221">
        <v>51246.0</v>
      </c>
    </row>
    <row r="10152">
      <c r="A10152" s="221">
        <v>13834.0</v>
      </c>
      <c r="B10152" s="221">
        <v>35.0</v>
      </c>
      <c r="C10152" s="221">
        <v>13146.0</v>
      </c>
    </row>
    <row r="10153">
      <c r="A10153" s="221">
        <v>13834.0</v>
      </c>
      <c r="B10153" s="221">
        <v>36.0</v>
      </c>
      <c r="C10153" s="221">
        <v>4386.0</v>
      </c>
    </row>
    <row r="10154">
      <c r="A10154" s="221">
        <v>13834.0</v>
      </c>
      <c r="B10154" s="221">
        <v>37.0</v>
      </c>
      <c r="C10154" s="221">
        <v>1192.0</v>
      </c>
    </row>
    <row r="10155">
      <c r="A10155" s="221">
        <v>13834.0</v>
      </c>
      <c r="B10155" s="221">
        <v>38.0</v>
      </c>
      <c r="C10155" s="221">
        <v>185.0</v>
      </c>
    </row>
    <row r="10156">
      <c r="A10156" s="221">
        <v>13834.0</v>
      </c>
      <c r="B10156" s="221">
        <v>39.0</v>
      </c>
      <c r="C10156" s="221">
        <v>9.0</v>
      </c>
    </row>
    <row r="10157">
      <c r="A10157" s="221">
        <v>13834.0</v>
      </c>
      <c r="B10157" s="221">
        <v>40.0</v>
      </c>
      <c r="C10157" s="221">
        <v>16.0</v>
      </c>
    </row>
    <row r="10158">
      <c r="A10158" s="221">
        <v>13856.0</v>
      </c>
      <c r="B10158" s="221">
        <v>9830.0</v>
      </c>
      <c r="C10158" s="221">
        <v>12.0</v>
      </c>
    </row>
    <row r="10159">
      <c r="A10159" s="221">
        <v>13856.0</v>
      </c>
      <c r="B10159" s="221">
        <v>11399.0</v>
      </c>
      <c r="C10159" s="221">
        <v>1.0</v>
      </c>
    </row>
    <row r="10160">
      <c r="A10160" s="221">
        <v>13856.0</v>
      </c>
      <c r="B10160" s="221">
        <v>11692.0</v>
      </c>
      <c r="C10160" s="221">
        <v>3.0</v>
      </c>
    </row>
    <row r="10161">
      <c r="A10161" s="221">
        <v>13856.0</v>
      </c>
      <c r="B10161" s="221">
        <v>16680.0</v>
      </c>
      <c r="C10161" s="221">
        <v>12.0</v>
      </c>
    </row>
    <row r="10162">
      <c r="A10162" s="221">
        <v>13864.0</v>
      </c>
      <c r="B10162" s="221">
        <v>34.0</v>
      </c>
      <c r="C10162" s="221">
        <v>590.0</v>
      </c>
    </row>
    <row r="10163">
      <c r="A10163" s="221">
        <v>13864.0</v>
      </c>
      <c r="B10163" s="221">
        <v>35.0</v>
      </c>
      <c r="C10163" s="221">
        <v>213.0</v>
      </c>
    </row>
    <row r="10164">
      <c r="A10164" s="221">
        <v>13864.0</v>
      </c>
      <c r="B10164" s="221">
        <v>36.0</v>
      </c>
      <c r="C10164" s="221">
        <v>46.0</v>
      </c>
    </row>
    <row r="10165">
      <c r="A10165" s="221">
        <v>13864.0</v>
      </c>
      <c r="B10165" s="221">
        <v>37.0</v>
      </c>
      <c r="C10165" s="221">
        <v>1.0</v>
      </c>
    </row>
    <row r="10166">
      <c r="A10166" s="221">
        <v>13865.0</v>
      </c>
      <c r="B10166" s="221">
        <v>34.0</v>
      </c>
      <c r="C10166" s="221">
        <v>590.0</v>
      </c>
    </row>
    <row r="10167">
      <c r="A10167" s="221">
        <v>13865.0</v>
      </c>
      <c r="B10167" s="221">
        <v>35.0</v>
      </c>
      <c r="C10167" s="221">
        <v>213.0</v>
      </c>
    </row>
    <row r="10168">
      <c r="A10168" s="221">
        <v>13865.0</v>
      </c>
      <c r="B10168" s="221">
        <v>36.0</v>
      </c>
      <c r="C10168" s="221">
        <v>46.0</v>
      </c>
    </row>
    <row r="10169">
      <c r="A10169" s="221">
        <v>13865.0</v>
      </c>
      <c r="B10169" s="221">
        <v>37.0</v>
      </c>
      <c r="C10169" s="221">
        <v>1.0</v>
      </c>
    </row>
    <row r="10170">
      <c r="A10170" s="221">
        <v>13866.0</v>
      </c>
      <c r="B10170" s="221">
        <v>34.0</v>
      </c>
      <c r="C10170" s="221">
        <v>1228.0</v>
      </c>
    </row>
    <row r="10171">
      <c r="A10171" s="221">
        <v>13866.0</v>
      </c>
      <c r="B10171" s="221">
        <v>35.0</v>
      </c>
      <c r="C10171" s="221">
        <v>66.0</v>
      </c>
    </row>
    <row r="10172">
      <c r="A10172" s="221">
        <v>13866.0</v>
      </c>
      <c r="B10172" s="221">
        <v>36.0</v>
      </c>
      <c r="C10172" s="221">
        <v>77.0</v>
      </c>
    </row>
    <row r="10173">
      <c r="A10173" s="221">
        <v>13866.0</v>
      </c>
      <c r="B10173" s="221">
        <v>39.0</v>
      </c>
      <c r="C10173" s="221">
        <v>1.0</v>
      </c>
    </row>
    <row r="10174">
      <c r="A10174" s="221">
        <v>13867.0</v>
      </c>
      <c r="B10174" s="221">
        <v>34.0</v>
      </c>
      <c r="C10174" s="221">
        <v>1228.0</v>
      </c>
    </row>
    <row r="10175">
      <c r="A10175" s="221">
        <v>13867.0</v>
      </c>
      <c r="B10175" s="221">
        <v>35.0</v>
      </c>
      <c r="C10175" s="221">
        <v>66.0</v>
      </c>
    </row>
    <row r="10176">
      <c r="A10176" s="221">
        <v>13867.0</v>
      </c>
      <c r="B10176" s="221">
        <v>36.0</v>
      </c>
      <c r="C10176" s="221">
        <v>77.0</v>
      </c>
    </row>
    <row r="10177">
      <c r="A10177" s="221">
        <v>13867.0</v>
      </c>
      <c r="B10177" s="221">
        <v>39.0</v>
      </c>
      <c r="C10177" s="221">
        <v>1.0</v>
      </c>
    </row>
    <row r="10178">
      <c r="A10178" s="221">
        <v>13868.0</v>
      </c>
      <c r="B10178" s="221">
        <v>34.0</v>
      </c>
      <c r="C10178" s="221">
        <v>4140.0</v>
      </c>
    </row>
    <row r="10179">
      <c r="A10179" s="221">
        <v>13868.0</v>
      </c>
      <c r="B10179" s="221">
        <v>35.0</v>
      </c>
      <c r="C10179" s="221">
        <v>1425.0</v>
      </c>
    </row>
    <row r="10180">
      <c r="A10180" s="221">
        <v>13868.0</v>
      </c>
      <c r="B10180" s="221">
        <v>36.0</v>
      </c>
      <c r="C10180" s="221">
        <v>1050.0</v>
      </c>
    </row>
    <row r="10181">
      <c r="A10181" s="221">
        <v>13868.0</v>
      </c>
      <c r="B10181" s="221">
        <v>37.0</v>
      </c>
      <c r="C10181" s="221">
        <v>57.0</v>
      </c>
    </row>
    <row r="10182">
      <c r="A10182" s="221">
        <v>13868.0</v>
      </c>
      <c r="B10182" s="221">
        <v>38.0</v>
      </c>
      <c r="C10182" s="221">
        <v>45.0</v>
      </c>
    </row>
    <row r="10183">
      <c r="A10183" s="221">
        <v>13868.0</v>
      </c>
      <c r="B10183" s="221">
        <v>39.0</v>
      </c>
      <c r="C10183" s="221">
        <v>8.0</v>
      </c>
    </row>
    <row r="10184">
      <c r="A10184" s="221">
        <v>13870.0</v>
      </c>
      <c r="B10184" s="221">
        <v>34.0</v>
      </c>
      <c r="C10184" s="221">
        <v>4140.0</v>
      </c>
    </row>
    <row r="10185">
      <c r="A10185" s="221">
        <v>13870.0</v>
      </c>
      <c r="B10185" s="221">
        <v>35.0</v>
      </c>
      <c r="C10185" s="221">
        <v>1425.0</v>
      </c>
    </row>
    <row r="10186">
      <c r="A10186" s="221">
        <v>13870.0</v>
      </c>
      <c r="B10186" s="221">
        <v>36.0</v>
      </c>
      <c r="C10186" s="221">
        <v>1050.0</v>
      </c>
    </row>
    <row r="10187">
      <c r="A10187" s="221">
        <v>13870.0</v>
      </c>
      <c r="B10187" s="221">
        <v>37.0</v>
      </c>
      <c r="C10187" s="221">
        <v>57.0</v>
      </c>
    </row>
    <row r="10188">
      <c r="A10188" s="221">
        <v>13870.0</v>
      </c>
      <c r="B10188" s="221">
        <v>38.0</v>
      </c>
      <c r="C10188" s="221">
        <v>45.0</v>
      </c>
    </row>
    <row r="10189">
      <c r="A10189" s="221">
        <v>13870.0</v>
      </c>
      <c r="B10189" s="221">
        <v>39.0</v>
      </c>
      <c r="C10189" s="221">
        <v>8.0</v>
      </c>
    </row>
    <row r="10190">
      <c r="A10190" s="221">
        <v>13872.0</v>
      </c>
      <c r="B10190" s="221">
        <v>34.0</v>
      </c>
      <c r="C10190" s="221">
        <v>4110.0</v>
      </c>
    </row>
    <row r="10191">
      <c r="A10191" s="221">
        <v>13872.0</v>
      </c>
      <c r="B10191" s="221">
        <v>35.0</v>
      </c>
      <c r="C10191" s="221">
        <v>1341.0</v>
      </c>
    </row>
    <row r="10192">
      <c r="A10192" s="221">
        <v>13872.0</v>
      </c>
      <c r="B10192" s="221">
        <v>36.0</v>
      </c>
      <c r="C10192" s="221">
        <v>1619.0</v>
      </c>
    </row>
    <row r="10193">
      <c r="A10193" s="221">
        <v>13872.0</v>
      </c>
      <c r="B10193" s="221">
        <v>37.0</v>
      </c>
      <c r="C10193" s="221">
        <v>1.0</v>
      </c>
    </row>
    <row r="10194">
      <c r="A10194" s="221">
        <v>13872.0</v>
      </c>
      <c r="B10194" s="221">
        <v>38.0</v>
      </c>
      <c r="C10194" s="221">
        <v>8.0</v>
      </c>
    </row>
    <row r="10195">
      <c r="A10195" s="221">
        <v>13873.0</v>
      </c>
      <c r="B10195" s="221">
        <v>34.0</v>
      </c>
      <c r="C10195" s="221">
        <v>4110.0</v>
      </c>
    </row>
    <row r="10196">
      <c r="A10196" s="221">
        <v>13873.0</v>
      </c>
      <c r="B10196" s="221">
        <v>35.0</v>
      </c>
      <c r="C10196" s="221">
        <v>1341.0</v>
      </c>
    </row>
    <row r="10197">
      <c r="A10197" s="221">
        <v>13873.0</v>
      </c>
      <c r="B10197" s="221">
        <v>36.0</v>
      </c>
      <c r="C10197" s="221">
        <v>1619.0</v>
      </c>
    </row>
    <row r="10198">
      <c r="A10198" s="221">
        <v>13873.0</v>
      </c>
      <c r="B10198" s="221">
        <v>37.0</v>
      </c>
      <c r="C10198" s="221">
        <v>1.0</v>
      </c>
    </row>
    <row r="10199">
      <c r="A10199" s="221">
        <v>13873.0</v>
      </c>
      <c r="B10199" s="221">
        <v>38.0</v>
      </c>
      <c r="C10199" s="221">
        <v>8.0</v>
      </c>
    </row>
    <row r="10200">
      <c r="A10200" s="221">
        <v>13874.0</v>
      </c>
      <c r="B10200" s="221">
        <v>34.0</v>
      </c>
      <c r="C10200" s="221">
        <v>69672.0</v>
      </c>
    </row>
    <row r="10201">
      <c r="A10201" s="221">
        <v>13874.0</v>
      </c>
      <c r="B10201" s="221">
        <v>35.0</v>
      </c>
      <c r="C10201" s="221">
        <v>17814.0</v>
      </c>
    </row>
    <row r="10202">
      <c r="A10202" s="221">
        <v>13874.0</v>
      </c>
      <c r="B10202" s="221">
        <v>36.0</v>
      </c>
      <c r="C10202" s="221">
        <v>5158.0</v>
      </c>
    </row>
    <row r="10203">
      <c r="A10203" s="221">
        <v>13874.0</v>
      </c>
      <c r="B10203" s="221">
        <v>37.0</v>
      </c>
      <c r="C10203" s="221">
        <v>1085.0</v>
      </c>
    </row>
    <row r="10204">
      <c r="A10204" s="221">
        <v>13874.0</v>
      </c>
      <c r="B10204" s="221">
        <v>38.0</v>
      </c>
      <c r="C10204" s="221">
        <v>309.0</v>
      </c>
    </row>
    <row r="10205">
      <c r="A10205" s="221">
        <v>13874.0</v>
      </c>
      <c r="B10205" s="221">
        <v>39.0</v>
      </c>
      <c r="C10205" s="221">
        <v>93.0</v>
      </c>
    </row>
    <row r="10206">
      <c r="A10206" s="221">
        <v>13874.0</v>
      </c>
      <c r="B10206" s="221">
        <v>40.0</v>
      </c>
      <c r="C10206" s="221">
        <v>8.0</v>
      </c>
    </row>
    <row r="10207">
      <c r="A10207" s="221">
        <v>13876.0</v>
      </c>
      <c r="B10207" s="221">
        <v>34.0</v>
      </c>
      <c r="C10207" s="221">
        <v>69672.0</v>
      </c>
    </row>
    <row r="10208">
      <c r="A10208" s="221">
        <v>13876.0</v>
      </c>
      <c r="B10208" s="221">
        <v>35.0</v>
      </c>
      <c r="C10208" s="221">
        <v>17814.0</v>
      </c>
    </row>
    <row r="10209">
      <c r="A10209" s="221">
        <v>13876.0</v>
      </c>
      <c r="B10209" s="221">
        <v>36.0</v>
      </c>
      <c r="C10209" s="221">
        <v>5158.0</v>
      </c>
    </row>
    <row r="10210">
      <c r="A10210" s="221">
        <v>13876.0</v>
      </c>
      <c r="B10210" s="221">
        <v>37.0</v>
      </c>
      <c r="C10210" s="221">
        <v>1085.0</v>
      </c>
    </row>
    <row r="10211">
      <c r="A10211" s="221">
        <v>13876.0</v>
      </c>
      <c r="B10211" s="221">
        <v>38.0</v>
      </c>
      <c r="C10211" s="221">
        <v>309.0</v>
      </c>
    </row>
    <row r="10212">
      <c r="A10212" s="221">
        <v>13876.0</v>
      </c>
      <c r="B10212" s="221">
        <v>39.0</v>
      </c>
      <c r="C10212" s="221">
        <v>93.0</v>
      </c>
    </row>
    <row r="10213">
      <c r="A10213" s="221">
        <v>13876.0</v>
      </c>
      <c r="B10213" s="221">
        <v>40.0</v>
      </c>
      <c r="C10213" s="221">
        <v>8.0</v>
      </c>
    </row>
    <row r="10214">
      <c r="A10214" s="221">
        <v>13878.0</v>
      </c>
      <c r="B10214" s="221">
        <v>34.0</v>
      </c>
      <c r="C10214" s="221">
        <v>51246.0</v>
      </c>
    </row>
    <row r="10215">
      <c r="A10215" s="221">
        <v>13878.0</v>
      </c>
      <c r="B10215" s="221">
        <v>35.0</v>
      </c>
      <c r="C10215" s="221">
        <v>13146.0</v>
      </c>
    </row>
    <row r="10216">
      <c r="A10216" s="221">
        <v>13878.0</v>
      </c>
      <c r="B10216" s="221">
        <v>36.0</v>
      </c>
      <c r="C10216" s="221">
        <v>4386.0</v>
      </c>
    </row>
    <row r="10217">
      <c r="A10217" s="221">
        <v>13878.0</v>
      </c>
      <c r="B10217" s="221">
        <v>37.0</v>
      </c>
      <c r="C10217" s="221">
        <v>1192.0</v>
      </c>
    </row>
    <row r="10218">
      <c r="A10218" s="221">
        <v>13878.0</v>
      </c>
      <c r="B10218" s="221">
        <v>38.0</v>
      </c>
      <c r="C10218" s="221">
        <v>185.0</v>
      </c>
    </row>
    <row r="10219">
      <c r="A10219" s="221">
        <v>13878.0</v>
      </c>
      <c r="B10219" s="221">
        <v>39.0</v>
      </c>
      <c r="C10219" s="221">
        <v>9.0</v>
      </c>
    </row>
    <row r="10220">
      <c r="A10220" s="221">
        <v>13878.0</v>
      </c>
      <c r="B10220" s="221">
        <v>40.0</v>
      </c>
      <c r="C10220" s="221">
        <v>16.0</v>
      </c>
    </row>
    <row r="10221">
      <c r="A10221" s="221">
        <v>13879.0</v>
      </c>
      <c r="B10221" s="221">
        <v>34.0</v>
      </c>
      <c r="C10221" s="221">
        <v>51246.0</v>
      </c>
    </row>
    <row r="10222">
      <c r="A10222" s="221">
        <v>13879.0</v>
      </c>
      <c r="B10222" s="221">
        <v>35.0</v>
      </c>
      <c r="C10222" s="221">
        <v>13146.0</v>
      </c>
    </row>
    <row r="10223">
      <c r="A10223" s="221">
        <v>13879.0</v>
      </c>
      <c r="B10223" s="221">
        <v>36.0</v>
      </c>
      <c r="C10223" s="221">
        <v>4386.0</v>
      </c>
    </row>
    <row r="10224">
      <c r="A10224" s="221">
        <v>13879.0</v>
      </c>
      <c r="B10224" s="221">
        <v>37.0</v>
      </c>
      <c r="C10224" s="221">
        <v>1192.0</v>
      </c>
    </row>
    <row r="10225">
      <c r="A10225" s="221">
        <v>13879.0</v>
      </c>
      <c r="B10225" s="221">
        <v>38.0</v>
      </c>
      <c r="C10225" s="221">
        <v>185.0</v>
      </c>
    </row>
    <row r="10226">
      <c r="A10226" s="221">
        <v>13879.0</v>
      </c>
      <c r="B10226" s="221">
        <v>39.0</v>
      </c>
      <c r="C10226" s="221">
        <v>9.0</v>
      </c>
    </row>
    <row r="10227">
      <c r="A10227" s="221">
        <v>13879.0</v>
      </c>
      <c r="B10227" s="221">
        <v>40.0</v>
      </c>
      <c r="C10227" s="221">
        <v>16.0</v>
      </c>
    </row>
    <row r="10228">
      <c r="A10228" s="221">
        <v>13880.0</v>
      </c>
      <c r="B10228" s="221">
        <v>34.0</v>
      </c>
      <c r="C10228" s="221">
        <v>372.0</v>
      </c>
    </row>
    <row r="10229">
      <c r="A10229" s="221">
        <v>13880.0</v>
      </c>
      <c r="B10229" s="221">
        <v>35.0</v>
      </c>
      <c r="C10229" s="221">
        <v>269.0</v>
      </c>
    </row>
    <row r="10230">
      <c r="A10230" s="221">
        <v>13880.0</v>
      </c>
      <c r="B10230" s="221">
        <v>36.0</v>
      </c>
      <c r="C10230" s="221">
        <v>222.0</v>
      </c>
    </row>
    <row r="10231">
      <c r="A10231" s="221">
        <v>13881.0</v>
      </c>
      <c r="B10231" s="221">
        <v>34.0</v>
      </c>
      <c r="C10231" s="221">
        <v>372.0</v>
      </c>
    </row>
    <row r="10232">
      <c r="A10232" s="221">
        <v>13881.0</v>
      </c>
      <c r="B10232" s="221">
        <v>35.0</v>
      </c>
      <c r="C10232" s="221">
        <v>269.0</v>
      </c>
    </row>
    <row r="10233">
      <c r="A10233" s="221">
        <v>13881.0</v>
      </c>
      <c r="B10233" s="221">
        <v>36.0</v>
      </c>
      <c r="C10233" s="221">
        <v>222.0</v>
      </c>
    </row>
    <row r="10234">
      <c r="A10234" s="221">
        <v>13882.0</v>
      </c>
      <c r="B10234" s="221">
        <v>34.0</v>
      </c>
      <c r="C10234" s="221">
        <v>6158.0</v>
      </c>
    </row>
    <row r="10235">
      <c r="A10235" s="221">
        <v>13882.0</v>
      </c>
      <c r="B10235" s="221">
        <v>35.0</v>
      </c>
      <c r="C10235" s="221">
        <v>1852.0</v>
      </c>
    </row>
    <row r="10236">
      <c r="A10236" s="221">
        <v>13882.0</v>
      </c>
      <c r="B10236" s="221">
        <v>36.0</v>
      </c>
      <c r="C10236" s="221">
        <v>1733.0</v>
      </c>
    </row>
    <row r="10237">
      <c r="A10237" s="221">
        <v>13882.0</v>
      </c>
      <c r="B10237" s="221">
        <v>40.0</v>
      </c>
      <c r="C10237" s="221">
        <v>2.0</v>
      </c>
    </row>
    <row r="10238">
      <c r="A10238" s="221">
        <v>13883.0</v>
      </c>
      <c r="B10238" s="221">
        <v>34.0</v>
      </c>
      <c r="C10238" s="221">
        <v>6158.0</v>
      </c>
    </row>
    <row r="10239">
      <c r="A10239" s="221">
        <v>13883.0</v>
      </c>
      <c r="B10239" s="221">
        <v>35.0</v>
      </c>
      <c r="C10239" s="221">
        <v>1852.0</v>
      </c>
    </row>
    <row r="10240">
      <c r="A10240" s="221">
        <v>13883.0</v>
      </c>
      <c r="B10240" s="221">
        <v>36.0</v>
      </c>
      <c r="C10240" s="221">
        <v>1733.0</v>
      </c>
    </row>
    <row r="10241">
      <c r="A10241" s="221">
        <v>13883.0</v>
      </c>
      <c r="B10241" s="221">
        <v>40.0</v>
      </c>
      <c r="C10241" s="221">
        <v>2.0</v>
      </c>
    </row>
    <row r="10242">
      <c r="A10242" s="221">
        <v>13884.0</v>
      </c>
      <c r="B10242" s="221">
        <v>34.0</v>
      </c>
      <c r="C10242" s="221">
        <v>2004.0</v>
      </c>
    </row>
    <row r="10243">
      <c r="A10243" s="221">
        <v>13884.0</v>
      </c>
      <c r="B10243" s="221">
        <v>35.0</v>
      </c>
      <c r="C10243" s="221">
        <v>579.0</v>
      </c>
    </row>
    <row r="10244">
      <c r="A10244" s="221">
        <v>13884.0</v>
      </c>
      <c r="B10244" s="221">
        <v>36.0</v>
      </c>
      <c r="C10244" s="221">
        <v>539.0</v>
      </c>
    </row>
    <row r="10245">
      <c r="A10245" s="221">
        <v>13885.0</v>
      </c>
      <c r="B10245" s="221">
        <v>34.0</v>
      </c>
      <c r="C10245" s="221">
        <v>2038.0</v>
      </c>
    </row>
    <row r="10246">
      <c r="A10246" s="221">
        <v>13885.0</v>
      </c>
      <c r="B10246" s="221">
        <v>35.0</v>
      </c>
      <c r="C10246" s="221">
        <v>739.0</v>
      </c>
    </row>
    <row r="10247">
      <c r="A10247" s="221">
        <v>13885.0</v>
      </c>
      <c r="B10247" s="221">
        <v>36.0</v>
      </c>
      <c r="C10247" s="221">
        <v>1086.0</v>
      </c>
    </row>
    <row r="10248">
      <c r="A10248" s="221">
        <v>13886.0</v>
      </c>
      <c r="B10248" s="221">
        <v>34.0</v>
      </c>
      <c r="C10248" s="221">
        <v>448.0</v>
      </c>
    </row>
    <row r="10249">
      <c r="A10249" s="221">
        <v>13886.0</v>
      </c>
      <c r="B10249" s="221">
        <v>35.0</v>
      </c>
      <c r="C10249" s="221">
        <v>135.0</v>
      </c>
    </row>
    <row r="10250">
      <c r="A10250" s="221">
        <v>13887.0</v>
      </c>
      <c r="B10250" s="221">
        <v>34.0</v>
      </c>
      <c r="C10250" s="221">
        <v>750.0</v>
      </c>
    </row>
    <row r="10251">
      <c r="A10251" s="221">
        <v>13887.0</v>
      </c>
      <c r="B10251" s="221">
        <v>35.0</v>
      </c>
      <c r="C10251" s="221">
        <v>65.0</v>
      </c>
    </row>
    <row r="10252">
      <c r="A10252" s="221">
        <v>13887.0</v>
      </c>
      <c r="B10252" s="221">
        <v>36.0</v>
      </c>
      <c r="C10252" s="221">
        <v>37.0</v>
      </c>
    </row>
    <row r="10253">
      <c r="A10253" s="221">
        <v>13887.0</v>
      </c>
      <c r="B10253" s="221">
        <v>37.0</v>
      </c>
      <c r="C10253" s="221">
        <v>10.0</v>
      </c>
    </row>
    <row r="10254">
      <c r="A10254" s="221">
        <v>13888.0</v>
      </c>
      <c r="B10254" s="221">
        <v>34.0</v>
      </c>
      <c r="C10254" s="221">
        <v>718.0</v>
      </c>
    </row>
    <row r="10255">
      <c r="A10255" s="221">
        <v>13888.0</v>
      </c>
      <c r="B10255" s="221">
        <v>35.0</v>
      </c>
      <c r="C10255" s="221">
        <v>310.0</v>
      </c>
    </row>
    <row r="10256">
      <c r="A10256" s="221">
        <v>13888.0</v>
      </c>
      <c r="B10256" s="221">
        <v>36.0</v>
      </c>
      <c r="C10256" s="221">
        <v>65.0</v>
      </c>
    </row>
    <row r="10257">
      <c r="A10257" s="221">
        <v>13889.0</v>
      </c>
      <c r="B10257" s="221">
        <v>34.0</v>
      </c>
      <c r="C10257" s="221">
        <v>20498.0</v>
      </c>
    </row>
    <row r="10258">
      <c r="A10258" s="221">
        <v>13889.0</v>
      </c>
      <c r="B10258" s="221">
        <v>35.0</v>
      </c>
      <c r="C10258" s="221">
        <v>5467.0</v>
      </c>
    </row>
    <row r="10259">
      <c r="A10259" s="221">
        <v>13889.0</v>
      </c>
      <c r="B10259" s="221">
        <v>36.0</v>
      </c>
      <c r="C10259" s="221">
        <v>2727.0</v>
      </c>
    </row>
    <row r="10260">
      <c r="A10260" s="221">
        <v>13889.0</v>
      </c>
      <c r="B10260" s="221">
        <v>37.0</v>
      </c>
      <c r="C10260" s="221">
        <v>718.0</v>
      </c>
    </row>
    <row r="10261">
      <c r="A10261" s="221">
        <v>13889.0</v>
      </c>
      <c r="B10261" s="221">
        <v>38.0</v>
      </c>
      <c r="C10261" s="221">
        <v>56.0</v>
      </c>
    </row>
    <row r="10262">
      <c r="A10262" s="221">
        <v>13889.0</v>
      </c>
      <c r="B10262" s="221">
        <v>39.0</v>
      </c>
      <c r="C10262" s="221">
        <v>3.0</v>
      </c>
    </row>
    <row r="10263">
      <c r="A10263" s="221">
        <v>13890.0</v>
      </c>
      <c r="B10263" s="221">
        <v>34.0</v>
      </c>
      <c r="C10263" s="221">
        <v>30738.0</v>
      </c>
    </row>
    <row r="10264">
      <c r="A10264" s="221">
        <v>13890.0</v>
      </c>
      <c r="B10264" s="221">
        <v>35.0</v>
      </c>
      <c r="C10264" s="221">
        <v>8027.0</v>
      </c>
    </row>
    <row r="10265">
      <c r="A10265" s="221">
        <v>13890.0</v>
      </c>
      <c r="B10265" s="221">
        <v>36.0</v>
      </c>
      <c r="C10265" s="221">
        <v>3238.0</v>
      </c>
    </row>
    <row r="10266">
      <c r="A10266" s="221">
        <v>13890.0</v>
      </c>
      <c r="B10266" s="221">
        <v>37.0</v>
      </c>
      <c r="C10266" s="221">
        <v>878.0</v>
      </c>
    </row>
    <row r="10267">
      <c r="A10267" s="221">
        <v>13890.0</v>
      </c>
      <c r="B10267" s="221">
        <v>38.0</v>
      </c>
      <c r="C10267" s="221">
        <v>105.0</v>
      </c>
    </row>
    <row r="10268">
      <c r="A10268" s="221">
        <v>13890.0</v>
      </c>
      <c r="B10268" s="221">
        <v>39.0</v>
      </c>
      <c r="C10268" s="221">
        <v>2.0</v>
      </c>
    </row>
    <row r="10269">
      <c r="A10269" s="221">
        <v>13890.0</v>
      </c>
      <c r="B10269" s="221">
        <v>40.0</v>
      </c>
      <c r="C10269" s="221">
        <v>6.0</v>
      </c>
    </row>
    <row r="10270">
      <c r="A10270" s="221">
        <v>13891.0</v>
      </c>
      <c r="B10270" s="221">
        <v>34.0</v>
      </c>
      <c r="C10270" s="221">
        <v>40980.0</v>
      </c>
    </row>
    <row r="10271">
      <c r="A10271" s="221">
        <v>13891.0</v>
      </c>
      <c r="B10271" s="221">
        <v>35.0</v>
      </c>
      <c r="C10271" s="221">
        <v>10587.0</v>
      </c>
    </row>
    <row r="10272">
      <c r="A10272" s="221">
        <v>13891.0</v>
      </c>
      <c r="B10272" s="221">
        <v>36.0</v>
      </c>
      <c r="C10272" s="221">
        <v>3876.0</v>
      </c>
    </row>
    <row r="10273">
      <c r="A10273" s="221">
        <v>13891.0</v>
      </c>
      <c r="B10273" s="221">
        <v>37.0</v>
      </c>
      <c r="C10273" s="221">
        <v>1032.0</v>
      </c>
    </row>
    <row r="10274">
      <c r="A10274" s="221">
        <v>13891.0</v>
      </c>
      <c r="B10274" s="221">
        <v>38.0</v>
      </c>
      <c r="C10274" s="221">
        <v>146.0</v>
      </c>
    </row>
    <row r="10275">
      <c r="A10275" s="221">
        <v>13891.0</v>
      </c>
      <c r="B10275" s="221">
        <v>39.0</v>
      </c>
      <c r="C10275" s="221">
        <v>4.0</v>
      </c>
    </row>
    <row r="10276">
      <c r="A10276" s="221">
        <v>13891.0</v>
      </c>
      <c r="B10276" s="221">
        <v>40.0</v>
      </c>
      <c r="C10276" s="221">
        <v>11.0</v>
      </c>
    </row>
    <row r="10277">
      <c r="A10277" s="221">
        <v>13892.0</v>
      </c>
      <c r="B10277" s="221">
        <v>34.0</v>
      </c>
      <c r="C10277" s="221">
        <v>4090.0</v>
      </c>
    </row>
    <row r="10278">
      <c r="A10278" s="221">
        <v>13892.0</v>
      </c>
      <c r="B10278" s="221">
        <v>35.0</v>
      </c>
      <c r="C10278" s="221">
        <v>1253.0</v>
      </c>
    </row>
    <row r="10279">
      <c r="A10279" s="221">
        <v>13892.0</v>
      </c>
      <c r="B10279" s="221">
        <v>36.0</v>
      </c>
      <c r="C10279" s="221">
        <v>1272.0</v>
      </c>
    </row>
    <row r="10280">
      <c r="A10280" s="221">
        <v>13892.0</v>
      </c>
      <c r="B10280" s="221">
        <v>37.0</v>
      </c>
      <c r="C10280" s="221">
        <v>6.0</v>
      </c>
    </row>
    <row r="10281">
      <c r="A10281" s="221">
        <v>13893.0</v>
      </c>
      <c r="B10281" s="221">
        <v>34.0</v>
      </c>
      <c r="C10281" s="221">
        <v>104.0</v>
      </c>
    </row>
    <row r="10282">
      <c r="A10282" s="221">
        <v>13893.0</v>
      </c>
      <c r="B10282" s="221">
        <v>35.0</v>
      </c>
      <c r="C10282" s="221">
        <v>99.0</v>
      </c>
    </row>
    <row r="10283">
      <c r="A10283" s="221">
        <v>13894.0</v>
      </c>
      <c r="B10283" s="221">
        <v>34.0</v>
      </c>
      <c r="C10283" s="221">
        <v>104.0</v>
      </c>
    </row>
    <row r="10284">
      <c r="A10284" s="221">
        <v>13894.0</v>
      </c>
      <c r="B10284" s="221">
        <v>35.0</v>
      </c>
      <c r="C10284" s="221">
        <v>99.0</v>
      </c>
    </row>
    <row r="10285">
      <c r="A10285" s="221">
        <v>13919.0</v>
      </c>
      <c r="B10285" s="221">
        <v>34.0</v>
      </c>
      <c r="C10285" s="221">
        <v>252.0</v>
      </c>
    </row>
    <row r="10286">
      <c r="A10286" s="221">
        <v>13919.0</v>
      </c>
      <c r="B10286" s="221">
        <v>35.0</v>
      </c>
      <c r="C10286" s="221">
        <v>221.0</v>
      </c>
    </row>
    <row r="10287">
      <c r="A10287" s="221">
        <v>13919.0</v>
      </c>
      <c r="B10287" s="221">
        <v>36.0</v>
      </c>
      <c r="C10287" s="221">
        <v>41.0</v>
      </c>
    </row>
    <row r="10288">
      <c r="A10288" s="221">
        <v>13919.0</v>
      </c>
      <c r="B10288" s="221">
        <v>37.0</v>
      </c>
      <c r="C10288" s="221">
        <v>1.0</v>
      </c>
    </row>
    <row r="10289">
      <c r="A10289" s="221">
        <v>13919.0</v>
      </c>
      <c r="B10289" s="221">
        <v>38.0</v>
      </c>
      <c r="C10289" s="221">
        <v>1.0</v>
      </c>
    </row>
    <row r="10290">
      <c r="A10290" s="221">
        <v>13920.0</v>
      </c>
      <c r="B10290" s="221">
        <v>34.0</v>
      </c>
      <c r="C10290" s="221">
        <v>252.0</v>
      </c>
    </row>
    <row r="10291">
      <c r="A10291" s="221">
        <v>13920.0</v>
      </c>
      <c r="B10291" s="221">
        <v>35.0</v>
      </c>
      <c r="C10291" s="221">
        <v>221.0</v>
      </c>
    </row>
    <row r="10292">
      <c r="A10292" s="221">
        <v>13920.0</v>
      </c>
      <c r="B10292" s="221">
        <v>36.0</v>
      </c>
      <c r="C10292" s="221">
        <v>41.0</v>
      </c>
    </row>
    <row r="10293">
      <c r="A10293" s="221">
        <v>13920.0</v>
      </c>
      <c r="B10293" s="221">
        <v>37.0</v>
      </c>
      <c r="C10293" s="221">
        <v>1.0</v>
      </c>
    </row>
    <row r="10294">
      <c r="A10294" s="221">
        <v>13920.0</v>
      </c>
      <c r="B10294" s="221">
        <v>38.0</v>
      </c>
      <c r="C10294" s="221">
        <v>1.0</v>
      </c>
    </row>
    <row r="10295">
      <c r="A10295" s="221">
        <v>13921.0</v>
      </c>
      <c r="B10295" s="221">
        <v>34.0</v>
      </c>
      <c r="C10295" s="221">
        <v>1466.0</v>
      </c>
    </row>
    <row r="10296">
      <c r="A10296" s="221">
        <v>13921.0</v>
      </c>
      <c r="B10296" s="221">
        <v>35.0</v>
      </c>
      <c r="C10296" s="221">
        <v>1316.0</v>
      </c>
    </row>
    <row r="10297">
      <c r="A10297" s="221">
        <v>13921.0</v>
      </c>
      <c r="B10297" s="221">
        <v>36.0</v>
      </c>
      <c r="C10297" s="221">
        <v>48.0</v>
      </c>
    </row>
    <row r="10298">
      <c r="A10298" s="221">
        <v>13922.0</v>
      </c>
      <c r="B10298" s="221">
        <v>34.0</v>
      </c>
      <c r="C10298" s="221">
        <v>1466.0</v>
      </c>
    </row>
    <row r="10299">
      <c r="A10299" s="221">
        <v>13922.0</v>
      </c>
      <c r="B10299" s="221">
        <v>35.0</v>
      </c>
      <c r="C10299" s="221">
        <v>1316.0</v>
      </c>
    </row>
    <row r="10300">
      <c r="A10300" s="221">
        <v>13922.0</v>
      </c>
      <c r="B10300" s="221">
        <v>36.0</v>
      </c>
      <c r="C10300" s="221">
        <v>48.0</v>
      </c>
    </row>
    <row r="10301">
      <c r="A10301" s="221">
        <v>13923.0</v>
      </c>
      <c r="B10301" s="221">
        <v>34.0</v>
      </c>
      <c r="C10301" s="221">
        <v>3278.0</v>
      </c>
    </row>
    <row r="10302">
      <c r="A10302" s="221">
        <v>13923.0</v>
      </c>
      <c r="B10302" s="221">
        <v>35.0</v>
      </c>
      <c r="C10302" s="221">
        <v>1725.0</v>
      </c>
    </row>
    <row r="10303">
      <c r="A10303" s="221">
        <v>13923.0</v>
      </c>
      <c r="B10303" s="221">
        <v>36.0</v>
      </c>
      <c r="C10303" s="221">
        <v>7.0</v>
      </c>
    </row>
    <row r="10304">
      <c r="A10304" s="221">
        <v>13924.0</v>
      </c>
      <c r="B10304" s="221">
        <v>34.0</v>
      </c>
      <c r="C10304" s="221">
        <v>3278.0</v>
      </c>
    </row>
    <row r="10305">
      <c r="A10305" s="221">
        <v>13924.0</v>
      </c>
      <c r="B10305" s="221">
        <v>35.0</v>
      </c>
      <c r="C10305" s="221">
        <v>1725.0</v>
      </c>
    </row>
    <row r="10306">
      <c r="A10306" s="221">
        <v>13924.0</v>
      </c>
      <c r="B10306" s="221">
        <v>36.0</v>
      </c>
      <c r="C10306" s="221">
        <v>7.0</v>
      </c>
    </row>
    <row r="10307">
      <c r="A10307" s="221">
        <v>13925.0</v>
      </c>
      <c r="B10307" s="221">
        <v>34.0</v>
      </c>
      <c r="C10307" s="221">
        <v>212.0</v>
      </c>
    </row>
    <row r="10308">
      <c r="A10308" s="221">
        <v>13925.0</v>
      </c>
      <c r="B10308" s="221">
        <v>35.0</v>
      </c>
      <c r="C10308" s="221">
        <v>322.0</v>
      </c>
    </row>
    <row r="10309">
      <c r="A10309" s="221">
        <v>13926.0</v>
      </c>
      <c r="B10309" s="221">
        <v>34.0</v>
      </c>
      <c r="C10309" s="221">
        <v>212.0</v>
      </c>
    </row>
    <row r="10310">
      <c r="A10310" s="221">
        <v>13926.0</v>
      </c>
      <c r="B10310" s="221">
        <v>35.0</v>
      </c>
      <c r="C10310" s="221">
        <v>322.0</v>
      </c>
    </row>
    <row r="10311">
      <c r="A10311" s="221">
        <v>13927.0</v>
      </c>
      <c r="B10311" s="221">
        <v>34.0</v>
      </c>
      <c r="C10311" s="221">
        <v>110.0</v>
      </c>
    </row>
    <row r="10312">
      <c r="A10312" s="221">
        <v>13927.0</v>
      </c>
      <c r="B10312" s="221">
        <v>35.0</v>
      </c>
      <c r="C10312" s="221">
        <v>1208.0</v>
      </c>
    </row>
    <row r="10313">
      <c r="A10313" s="221">
        <v>13927.0</v>
      </c>
      <c r="B10313" s="221">
        <v>38.0</v>
      </c>
      <c r="C10313" s="221">
        <v>8.0</v>
      </c>
    </row>
    <row r="10314">
      <c r="A10314" s="221">
        <v>13927.0</v>
      </c>
      <c r="B10314" s="221">
        <v>39.0</v>
      </c>
      <c r="C10314" s="221">
        <v>2.0</v>
      </c>
    </row>
    <row r="10315">
      <c r="A10315" s="221">
        <v>13927.0</v>
      </c>
      <c r="B10315" s="221">
        <v>40.0</v>
      </c>
      <c r="C10315" s="221">
        <v>10.0</v>
      </c>
    </row>
    <row r="10316">
      <c r="A10316" s="221">
        <v>13929.0</v>
      </c>
      <c r="B10316" s="221">
        <v>34.0</v>
      </c>
      <c r="C10316" s="221">
        <v>110.0</v>
      </c>
    </row>
    <row r="10317">
      <c r="A10317" s="221">
        <v>13929.0</v>
      </c>
      <c r="B10317" s="221">
        <v>35.0</v>
      </c>
      <c r="C10317" s="221">
        <v>1208.0</v>
      </c>
    </row>
    <row r="10318">
      <c r="A10318" s="221">
        <v>13929.0</v>
      </c>
      <c r="B10318" s="221">
        <v>38.0</v>
      </c>
      <c r="C10318" s="221">
        <v>8.0</v>
      </c>
    </row>
    <row r="10319">
      <c r="A10319" s="221">
        <v>13929.0</v>
      </c>
      <c r="B10319" s="221">
        <v>39.0</v>
      </c>
      <c r="C10319" s="221">
        <v>2.0</v>
      </c>
    </row>
    <row r="10320">
      <c r="A10320" s="221">
        <v>13929.0</v>
      </c>
      <c r="B10320" s="221">
        <v>40.0</v>
      </c>
      <c r="C10320" s="221">
        <v>10.0</v>
      </c>
    </row>
    <row r="10321">
      <c r="A10321" s="221">
        <v>13931.0</v>
      </c>
      <c r="B10321" s="221">
        <v>34.0</v>
      </c>
      <c r="C10321" s="221">
        <v>500.0</v>
      </c>
    </row>
    <row r="10322">
      <c r="A10322" s="221">
        <v>13931.0</v>
      </c>
      <c r="B10322" s="221">
        <v>35.0</v>
      </c>
      <c r="C10322" s="221">
        <v>250.0</v>
      </c>
    </row>
    <row r="10323">
      <c r="A10323" s="221">
        <v>13933.0</v>
      </c>
      <c r="B10323" s="221">
        <v>34.0</v>
      </c>
      <c r="C10323" s="221">
        <v>500.0</v>
      </c>
    </row>
    <row r="10324">
      <c r="A10324" s="221">
        <v>13933.0</v>
      </c>
      <c r="B10324" s="221">
        <v>35.0</v>
      </c>
      <c r="C10324" s="221">
        <v>250.0</v>
      </c>
    </row>
    <row r="10325">
      <c r="A10325" s="221">
        <v>13935.0</v>
      </c>
      <c r="B10325" s="221">
        <v>34.0</v>
      </c>
      <c r="C10325" s="221">
        <v>608.0</v>
      </c>
    </row>
    <row r="10326">
      <c r="A10326" s="221">
        <v>13935.0</v>
      </c>
      <c r="B10326" s="221">
        <v>36.0</v>
      </c>
      <c r="C10326" s="221">
        <v>286.0</v>
      </c>
    </row>
    <row r="10327">
      <c r="A10327" s="221">
        <v>13935.0</v>
      </c>
      <c r="B10327" s="221">
        <v>37.0</v>
      </c>
      <c r="C10327" s="221">
        <v>2.0</v>
      </c>
    </row>
    <row r="10328">
      <c r="A10328" s="221">
        <v>13935.0</v>
      </c>
      <c r="B10328" s="221">
        <v>39.0</v>
      </c>
      <c r="C10328" s="221">
        <v>3.0</v>
      </c>
    </row>
    <row r="10329">
      <c r="A10329" s="221">
        <v>13935.0</v>
      </c>
      <c r="B10329" s="221">
        <v>40.0</v>
      </c>
      <c r="C10329" s="221">
        <v>1.0</v>
      </c>
    </row>
    <row r="10330">
      <c r="A10330" s="221">
        <v>13937.0</v>
      </c>
      <c r="B10330" s="221">
        <v>34.0</v>
      </c>
      <c r="C10330" s="221">
        <v>608.0</v>
      </c>
    </row>
    <row r="10331">
      <c r="A10331" s="221">
        <v>13937.0</v>
      </c>
      <c r="B10331" s="221">
        <v>36.0</v>
      </c>
      <c r="C10331" s="221">
        <v>286.0</v>
      </c>
    </row>
    <row r="10332">
      <c r="A10332" s="221">
        <v>13937.0</v>
      </c>
      <c r="B10332" s="221">
        <v>37.0</v>
      </c>
      <c r="C10332" s="221">
        <v>2.0</v>
      </c>
    </row>
    <row r="10333">
      <c r="A10333" s="221">
        <v>13937.0</v>
      </c>
      <c r="B10333" s="221">
        <v>39.0</v>
      </c>
      <c r="C10333" s="221">
        <v>3.0</v>
      </c>
    </row>
    <row r="10334">
      <c r="A10334" s="221">
        <v>13937.0</v>
      </c>
      <c r="B10334" s="221">
        <v>40.0</v>
      </c>
      <c r="C10334" s="221">
        <v>1.0</v>
      </c>
    </row>
    <row r="10335">
      <c r="A10335" s="221">
        <v>13939.0</v>
      </c>
      <c r="B10335" s="221">
        <v>34.0</v>
      </c>
      <c r="C10335" s="221">
        <v>696.0</v>
      </c>
    </row>
    <row r="10336">
      <c r="A10336" s="221">
        <v>13939.0</v>
      </c>
      <c r="B10336" s="221">
        <v>35.0</v>
      </c>
      <c r="C10336" s="221">
        <v>442.0</v>
      </c>
    </row>
    <row r="10337">
      <c r="A10337" s="221">
        <v>13939.0</v>
      </c>
      <c r="B10337" s="221">
        <v>36.0</v>
      </c>
      <c r="C10337" s="221">
        <v>466.0</v>
      </c>
    </row>
    <row r="10338">
      <c r="A10338" s="221">
        <v>13939.0</v>
      </c>
      <c r="B10338" s="221">
        <v>37.0</v>
      </c>
      <c r="C10338" s="221">
        <v>3.0</v>
      </c>
    </row>
    <row r="10339">
      <c r="A10339" s="221">
        <v>13939.0</v>
      </c>
      <c r="B10339" s="221">
        <v>39.0</v>
      </c>
      <c r="C10339" s="221">
        <v>2.0</v>
      </c>
    </row>
    <row r="10340">
      <c r="A10340" s="221">
        <v>13941.0</v>
      </c>
      <c r="B10340" s="221">
        <v>34.0</v>
      </c>
      <c r="C10340" s="221">
        <v>608.0</v>
      </c>
    </row>
    <row r="10341">
      <c r="A10341" s="221">
        <v>13941.0</v>
      </c>
      <c r="B10341" s="221">
        <v>36.0</v>
      </c>
      <c r="C10341" s="221">
        <v>286.0</v>
      </c>
    </row>
    <row r="10342">
      <c r="A10342" s="221">
        <v>13941.0</v>
      </c>
      <c r="B10342" s="221">
        <v>37.0</v>
      </c>
      <c r="C10342" s="221">
        <v>2.0</v>
      </c>
    </row>
    <row r="10343">
      <c r="A10343" s="221">
        <v>13941.0</v>
      </c>
      <c r="B10343" s="221">
        <v>39.0</v>
      </c>
      <c r="C10343" s="221">
        <v>3.0</v>
      </c>
    </row>
    <row r="10344">
      <c r="A10344" s="221">
        <v>13941.0</v>
      </c>
      <c r="B10344" s="221">
        <v>40.0</v>
      </c>
      <c r="C10344" s="221">
        <v>1.0</v>
      </c>
    </row>
    <row r="10345">
      <c r="A10345" s="221">
        <v>13943.0</v>
      </c>
      <c r="B10345" s="221">
        <v>34.0</v>
      </c>
      <c r="C10345" s="221">
        <v>608.0</v>
      </c>
    </row>
    <row r="10346">
      <c r="A10346" s="221">
        <v>13943.0</v>
      </c>
      <c r="B10346" s="221">
        <v>36.0</v>
      </c>
      <c r="C10346" s="221">
        <v>286.0</v>
      </c>
    </row>
    <row r="10347">
      <c r="A10347" s="221">
        <v>13943.0</v>
      </c>
      <c r="B10347" s="221">
        <v>37.0</v>
      </c>
      <c r="C10347" s="221">
        <v>2.0</v>
      </c>
    </row>
    <row r="10348">
      <c r="A10348" s="221">
        <v>13943.0</v>
      </c>
      <c r="B10348" s="221">
        <v>39.0</v>
      </c>
      <c r="C10348" s="221">
        <v>3.0</v>
      </c>
    </row>
    <row r="10349">
      <c r="A10349" s="221">
        <v>13943.0</v>
      </c>
      <c r="B10349" s="221">
        <v>40.0</v>
      </c>
      <c r="C10349" s="221">
        <v>1.0</v>
      </c>
    </row>
    <row r="10350">
      <c r="A10350" s="221">
        <v>13945.0</v>
      </c>
      <c r="B10350" s="221">
        <v>34.0</v>
      </c>
      <c r="C10350" s="221">
        <v>7245.0</v>
      </c>
    </row>
    <row r="10351">
      <c r="A10351" s="221">
        <v>13945.0</v>
      </c>
      <c r="B10351" s="221">
        <v>35.0</v>
      </c>
      <c r="C10351" s="221">
        <v>1313.0</v>
      </c>
    </row>
    <row r="10352">
      <c r="A10352" s="221">
        <v>13947.0</v>
      </c>
      <c r="B10352" s="221">
        <v>36.0</v>
      </c>
      <c r="C10352" s="221">
        <v>597.0</v>
      </c>
    </row>
    <row r="10353">
      <c r="A10353" s="221">
        <v>13947.0</v>
      </c>
      <c r="B10353" s="221">
        <v>37.0</v>
      </c>
      <c r="C10353" s="221">
        <v>216.0</v>
      </c>
    </row>
    <row r="10354">
      <c r="A10354" s="221">
        <v>13947.0</v>
      </c>
      <c r="B10354" s="221">
        <v>38.0</v>
      </c>
      <c r="C10354" s="221">
        <v>51.0</v>
      </c>
    </row>
    <row r="10355">
      <c r="A10355" s="221">
        <v>13948.0</v>
      </c>
      <c r="B10355" s="221">
        <v>36.0</v>
      </c>
      <c r="C10355" s="221">
        <v>597.0</v>
      </c>
    </row>
    <row r="10356">
      <c r="A10356" s="221">
        <v>13948.0</v>
      </c>
      <c r="B10356" s="221">
        <v>37.0</v>
      </c>
      <c r="C10356" s="221">
        <v>216.0</v>
      </c>
    </row>
    <row r="10357">
      <c r="A10357" s="221">
        <v>13948.0</v>
      </c>
      <c r="B10357" s="221">
        <v>38.0</v>
      </c>
      <c r="C10357" s="221">
        <v>51.0</v>
      </c>
    </row>
    <row r="10358">
      <c r="A10358" s="221">
        <v>13949.0</v>
      </c>
      <c r="B10358" s="221">
        <v>35.0</v>
      </c>
      <c r="C10358" s="221">
        <v>597.0</v>
      </c>
    </row>
    <row r="10359">
      <c r="A10359" s="221">
        <v>13949.0</v>
      </c>
      <c r="B10359" s="221">
        <v>36.0</v>
      </c>
      <c r="C10359" s="221">
        <v>216.0</v>
      </c>
    </row>
    <row r="10360">
      <c r="A10360" s="221">
        <v>13949.0</v>
      </c>
      <c r="B10360" s="221">
        <v>37.0</v>
      </c>
      <c r="C10360" s="221">
        <v>51.0</v>
      </c>
    </row>
    <row r="10361">
      <c r="A10361" s="221">
        <v>13950.0</v>
      </c>
      <c r="B10361" s="221">
        <v>35.0</v>
      </c>
      <c r="C10361" s="221">
        <v>597.0</v>
      </c>
    </row>
    <row r="10362">
      <c r="A10362" s="221">
        <v>13950.0</v>
      </c>
      <c r="B10362" s="221">
        <v>36.0</v>
      </c>
      <c r="C10362" s="221">
        <v>216.0</v>
      </c>
    </row>
    <row r="10363">
      <c r="A10363" s="221">
        <v>13950.0</v>
      </c>
      <c r="B10363" s="221">
        <v>37.0</v>
      </c>
      <c r="C10363" s="221">
        <v>51.0</v>
      </c>
    </row>
    <row r="10364">
      <c r="A10364" s="221">
        <v>13951.0</v>
      </c>
      <c r="B10364" s="221">
        <v>34.0</v>
      </c>
      <c r="C10364" s="221">
        <v>597.0</v>
      </c>
    </row>
    <row r="10365">
      <c r="A10365" s="221">
        <v>13951.0</v>
      </c>
      <c r="B10365" s="221">
        <v>35.0</v>
      </c>
      <c r="C10365" s="221">
        <v>216.0</v>
      </c>
    </row>
    <row r="10366">
      <c r="A10366" s="221">
        <v>13951.0</v>
      </c>
      <c r="B10366" s="221">
        <v>36.0</v>
      </c>
      <c r="C10366" s="221">
        <v>51.0</v>
      </c>
    </row>
    <row r="10367">
      <c r="A10367" s="221">
        <v>13952.0</v>
      </c>
      <c r="B10367" s="221">
        <v>34.0</v>
      </c>
      <c r="C10367" s="221">
        <v>597.0</v>
      </c>
    </row>
    <row r="10368">
      <c r="A10368" s="221">
        <v>13952.0</v>
      </c>
      <c r="B10368" s="221">
        <v>35.0</v>
      </c>
      <c r="C10368" s="221">
        <v>216.0</v>
      </c>
    </row>
    <row r="10369">
      <c r="A10369" s="221">
        <v>13952.0</v>
      </c>
      <c r="B10369" s="221">
        <v>36.0</v>
      </c>
      <c r="C10369" s="221">
        <v>51.0</v>
      </c>
    </row>
    <row r="10370">
      <c r="A10370" s="221">
        <v>13953.0</v>
      </c>
      <c r="B10370" s="221">
        <v>37.0</v>
      </c>
      <c r="C10370" s="221">
        <v>597.0</v>
      </c>
    </row>
    <row r="10371">
      <c r="A10371" s="221">
        <v>13953.0</v>
      </c>
      <c r="B10371" s="221">
        <v>38.0</v>
      </c>
      <c r="C10371" s="221">
        <v>216.0</v>
      </c>
    </row>
    <row r="10372">
      <c r="A10372" s="221">
        <v>13953.0</v>
      </c>
      <c r="B10372" s="221">
        <v>39.0</v>
      </c>
      <c r="C10372" s="221">
        <v>51.0</v>
      </c>
    </row>
    <row r="10373">
      <c r="A10373" s="221">
        <v>13954.0</v>
      </c>
      <c r="B10373" s="221">
        <v>37.0</v>
      </c>
      <c r="C10373" s="221">
        <v>597.0</v>
      </c>
    </row>
    <row r="10374">
      <c r="A10374" s="221">
        <v>13954.0</v>
      </c>
      <c r="B10374" s="221">
        <v>38.0</v>
      </c>
      <c r="C10374" s="221">
        <v>216.0</v>
      </c>
    </row>
    <row r="10375">
      <c r="A10375" s="221">
        <v>13954.0</v>
      </c>
      <c r="B10375" s="221">
        <v>39.0</v>
      </c>
      <c r="C10375" s="221">
        <v>51.0</v>
      </c>
    </row>
    <row r="10376">
      <c r="A10376" s="221">
        <v>13955.0</v>
      </c>
      <c r="B10376" s="221">
        <v>34.0</v>
      </c>
      <c r="C10376" s="221">
        <v>2098.0</v>
      </c>
    </row>
    <row r="10377">
      <c r="A10377" s="221">
        <v>13955.0</v>
      </c>
      <c r="B10377" s="221">
        <v>35.0</v>
      </c>
      <c r="C10377" s="221">
        <v>835.0</v>
      </c>
    </row>
    <row r="10378">
      <c r="A10378" s="221">
        <v>13955.0</v>
      </c>
      <c r="B10378" s="221">
        <v>36.0</v>
      </c>
      <c r="C10378" s="221">
        <v>462.0</v>
      </c>
    </row>
    <row r="10379">
      <c r="A10379" s="221">
        <v>13955.0</v>
      </c>
      <c r="B10379" s="221">
        <v>37.0</v>
      </c>
      <c r="C10379" s="221">
        <v>20.0</v>
      </c>
    </row>
    <row r="10380">
      <c r="A10380" s="221">
        <v>13955.0</v>
      </c>
      <c r="B10380" s="221">
        <v>38.0</v>
      </c>
      <c r="C10380" s="221">
        <v>23.0</v>
      </c>
    </row>
    <row r="10381">
      <c r="A10381" s="221">
        <v>13956.0</v>
      </c>
      <c r="B10381" s="221">
        <v>34.0</v>
      </c>
      <c r="C10381" s="221">
        <v>2098.0</v>
      </c>
    </row>
    <row r="10382">
      <c r="A10382" s="221">
        <v>13956.0</v>
      </c>
      <c r="B10382" s="221">
        <v>35.0</v>
      </c>
      <c r="C10382" s="221">
        <v>835.0</v>
      </c>
    </row>
    <row r="10383">
      <c r="A10383" s="221">
        <v>13956.0</v>
      </c>
      <c r="B10383" s="221">
        <v>36.0</v>
      </c>
      <c r="C10383" s="221">
        <v>462.0</v>
      </c>
    </row>
    <row r="10384">
      <c r="A10384" s="221">
        <v>13956.0</v>
      </c>
      <c r="B10384" s="221">
        <v>37.0</v>
      </c>
      <c r="C10384" s="221">
        <v>20.0</v>
      </c>
    </row>
    <row r="10385">
      <c r="A10385" s="221">
        <v>13956.0</v>
      </c>
      <c r="B10385" s="221">
        <v>38.0</v>
      </c>
      <c r="C10385" s="221">
        <v>23.0</v>
      </c>
    </row>
    <row r="10386">
      <c r="A10386" s="221">
        <v>13957.0</v>
      </c>
      <c r="B10386" s="221">
        <v>34.0</v>
      </c>
      <c r="C10386" s="221">
        <v>2098.0</v>
      </c>
    </row>
    <row r="10387">
      <c r="A10387" s="221">
        <v>13957.0</v>
      </c>
      <c r="B10387" s="221">
        <v>35.0</v>
      </c>
      <c r="C10387" s="221">
        <v>835.0</v>
      </c>
    </row>
    <row r="10388">
      <c r="A10388" s="221">
        <v>13957.0</v>
      </c>
      <c r="B10388" s="221">
        <v>36.0</v>
      </c>
      <c r="C10388" s="221">
        <v>462.0</v>
      </c>
    </row>
    <row r="10389">
      <c r="A10389" s="221">
        <v>13957.0</v>
      </c>
      <c r="B10389" s="221">
        <v>37.0</v>
      </c>
      <c r="C10389" s="221">
        <v>20.0</v>
      </c>
    </row>
    <row r="10390">
      <c r="A10390" s="221">
        <v>13957.0</v>
      </c>
      <c r="B10390" s="221">
        <v>38.0</v>
      </c>
      <c r="C10390" s="221">
        <v>23.0</v>
      </c>
    </row>
    <row r="10391">
      <c r="A10391" s="221">
        <v>13958.0</v>
      </c>
      <c r="B10391" s="221">
        <v>34.0</v>
      </c>
      <c r="C10391" s="221">
        <v>1022.0</v>
      </c>
    </row>
    <row r="10392">
      <c r="A10392" s="221">
        <v>13958.0</v>
      </c>
      <c r="B10392" s="221">
        <v>35.0</v>
      </c>
      <c r="C10392" s="221">
        <v>478.0</v>
      </c>
    </row>
    <row r="10393">
      <c r="A10393" s="221">
        <v>13958.0</v>
      </c>
      <c r="B10393" s="221">
        <v>36.0</v>
      </c>
      <c r="C10393" s="221">
        <v>407.0</v>
      </c>
    </row>
    <row r="10394">
      <c r="A10394" s="221">
        <v>13958.0</v>
      </c>
      <c r="B10394" s="221">
        <v>38.0</v>
      </c>
      <c r="C10394" s="221">
        <v>2.0</v>
      </c>
    </row>
    <row r="10395">
      <c r="A10395" s="221">
        <v>13959.0</v>
      </c>
      <c r="B10395" s="221">
        <v>34.0</v>
      </c>
      <c r="C10395" s="221">
        <v>1022.0</v>
      </c>
    </row>
    <row r="10396">
      <c r="A10396" s="221">
        <v>13959.0</v>
      </c>
      <c r="B10396" s="221">
        <v>35.0</v>
      </c>
      <c r="C10396" s="221">
        <v>478.0</v>
      </c>
    </row>
    <row r="10397">
      <c r="A10397" s="221">
        <v>13959.0</v>
      </c>
      <c r="B10397" s="221">
        <v>36.0</v>
      </c>
      <c r="C10397" s="221">
        <v>407.0</v>
      </c>
    </row>
    <row r="10398">
      <c r="A10398" s="221">
        <v>13959.0</v>
      </c>
      <c r="B10398" s="221">
        <v>38.0</v>
      </c>
      <c r="C10398" s="221">
        <v>2.0</v>
      </c>
    </row>
    <row r="10399">
      <c r="A10399" s="221">
        <v>13960.0</v>
      </c>
      <c r="B10399" s="221">
        <v>34.0</v>
      </c>
      <c r="C10399" s="221">
        <v>1022.0</v>
      </c>
    </row>
    <row r="10400">
      <c r="A10400" s="221">
        <v>13960.0</v>
      </c>
      <c r="B10400" s="221">
        <v>35.0</v>
      </c>
      <c r="C10400" s="221">
        <v>478.0</v>
      </c>
    </row>
    <row r="10401">
      <c r="A10401" s="221">
        <v>13960.0</v>
      </c>
      <c r="B10401" s="221">
        <v>36.0</v>
      </c>
      <c r="C10401" s="221">
        <v>407.0</v>
      </c>
    </row>
    <row r="10402">
      <c r="A10402" s="221">
        <v>13960.0</v>
      </c>
      <c r="B10402" s="221">
        <v>38.0</v>
      </c>
      <c r="C10402" s="221">
        <v>2.0</v>
      </c>
    </row>
    <row r="10403">
      <c r="A10403" s="221">
        <v>13962.0</v>
      </c>
      <c r="B10403" s="221">
        <v>34.0</v>
      </c>
      <c r="C10403" s="221">
        <v>386.0</v>
      </c>
    </row>
    <row r="10404">
      <c r="A10404" s="221">
        <v>13962.0</v>
      </c>
      <c r="B10404" s="221">
        <v>35.0</v>
      </c>
      <c r="C10404" s="221">
        <v>129.0</v>
      </c>
    </row>
    <row r="10405">
      <c r="A10405" s="221">
        <v>13962.0</v>
      </c>
      <c r="B10405" s="221">
        <v>40.0</v>
      </c>
      <c r="C10405" s="221">
        <v>1.0</v>
      </c>
    </row>
    <row r="10406">
      <c r="A10406" s="221">
        <v>13963.0</v>
      </c>
      <c r="B10406" s="221">
        <v>34.0</v>
      </c>
      <c r="C10406" s="221">
        <v>386.0</v>
      </c>
    </row>
    <row r="10407">
      <c r="A10407" s="221">
        <v>13963.0</v>
      </c>
      <c r="B10407" s="221">
        <v>35.0</v>
      </c>
      <c r="C10407" s="221">
        <v>129.0</v>
      </c>
    </row>
    <row r="10408">
      <c r="A10408" s="221">
        <v>13963.0</v>
      </c>
      <c r="B10408" s="221">
        <v>40.0</v>
      </c>
      <c r="C10408" s="221">
        <v>1.0</v>
      </c>
    </row>
    <row r="10409">
      <c r="A10409" s="221">
        <v>13964.0</v>
      </c>
      <c r="B10409" s="221">
        <v>34.0</v>
      </c>
      <c r="C10409" s="221">
        <v>386.0</v>
      </c>
    </row>
    <row r="10410">
      <c r="A10410" s="221">
        <v>13964.0</v>
      </c>
      <c r="B10410" s="221">
        <v>35.0</v>
      </c>
      <c r="C10410" s="221">
        <v>129.0</v>
      </c>
    </row>
    <row r="10411">
      <c r="A10411" s="221">
        <v>13964.0</v>
      </c>
      <c r="B10411" s="221">
        <v>40.0</v>
      </c>
      <c r="C10411" s="221">
        <v>1.0</v>
      </c>
    </row>
    <row r="10412">
      <c r="A10412" s="221">
        <v>13965.0</v>
      </c>
      <c r="B10412" s="221">
        <v>34.0</v>
      </c>
      <c r="C10412" s="221">
        <v>50.0</v>
      </c>
    </row>
    <row r="10413">
      <c r="A10413" s="221">
        <v>13965.0</v>
      </c>
      <c r="B10413" s="221">
        <v>35.0</v>
      </c>
      <c r="C10413" s="221">
        <v>128.0</v>
      </c>
    </row>
    <row r="10414">
      <c r="A10414" s="221">
        <v>13965.0</v>
      </c>
      <c r="B10414" s="221">
        <v>36.0</v>
      </c>
      <c r="C10414" s="221">
        <v>400.0</v>
      </c>
    </row>
    <row r="10415">
      <c r="A10415" s="221">
        <v>13965.0</v>
      </c>
      <c r="B10415" s="221">
        <v>37.0</v>
      </c>
      <c r="C10415" s="221">
        <v>150.0</v>
      </c>
    </row>
    <row r="10416">
      <c r="A10416" s="221">
        <v>13965.0</v>
      </c>
      <c r="B10416" s="221">
        <v>38.0</v>
      </c>
      <c r="C10416" s="221">
        <v>8.0</v>
      </c>
    </row>
    <row r="10417">
      <c r="A10417" s="221">
        <v>13965.0</v>
      </c>
      <c r="B10417" s="221">
        <v>40.0</v>
      </c>
      <c r="C10417" s="221">
        <v>1.0</v>
      </c>
    </row>
    <row r="10418">
      <c r="A10418" s="221">
        <v>13966.0</v>
      </c>
      <c r="B10418" s="221">
        <v>34.0</v>
      </c>
      <c r="C10418" s="221">
        <v>50.0</v>
      </c>
    </row>
    <row r="10419">
      <c r="A10419" s="221">
        <v>13966.0</v>
      </c>
      <c r="B10419" s="221">
        <v>35.0</v>
      </c>
      <c r="C10419" s="221">
        <v>128.0</v>
      </c>
    </row>
    <row r="10420">
      <c r="A10420" s="221">
        <v>13966.0</v>
      </c>
      <c r="B10420" s="221">
        <v>36.0</v>
      </c>
      <c r="C10420" s="221">
        <v>400.0</v>
      </c>
    </row>
    <row r="10421">
      <c r="A10421" s="221">
        <v>13966.0</v>
      </c>
      <c r="B10421" s="221">
        <v>37.0</v>
      </c>
      <c r="C10421" s="221">
        <v>150.0</v>
      </c>
    </row>
    <row r="10422">
      <c r="A10422" s="221">
        <v>13966.0</v>
      </c>
      <c r="B10422" s="221">
        <v>38.0</v>
      </c>
      <c r="C10422" s="221">
        <v>8.0</v>
      </c>
    </row>
    <row r="10423">
      <c r="A10423" s="221">
        <v>13966.0</v>
      </c>
      <c r="B10423" s="221">
        <v>40.0</v>
      </c>
      <c r="C10423" s="221">
        <v>1.0</v>
      </c>
    </row>
    <row r="10424">
      <c r="A10424" s="221">
        <v>13967.0</v>
      </c>
      <c r="B10424" s="221">
        <v>34.0</v>
      </c>
      <c r="C10424" s="221">
        <v>50.0</v>
      </c>
    </row>
    <row r="10425">
      <c r="A10425" s="221">
        <v>13967.0</v>
      </c>
      <c r="B10425" s="221">
        <v>35.0</v>
      </c>
      <c r="C10425" s="221">
        <v>128.0</v>
      </c>
    </row>
    <row r="10426">
      <c r="A10426" s="221">
        <v>13967.0</v>
      </c>
      <c r="B10426" s="221">
        <v>36.0</v>
      </c>
      <c r="C10426" s="221">
        <v>400.0</v>
      </c>
    </row>
    <row r="10427">
      <c r="A10427" s="221">
        <v>13967.0</v>
      </c>
      <c r="B10427" s="221">
        <v>37.0</v>
      </c>
      <c r="C10427" s="221">
        <v>150.0</v>
      </c>
    </row>
    <row r="10428">
      <c r="A10428" s="221">
        <v>13967.0</v>
      </c>
      <c r="B10428" s="221">
        <v>38.0</v>
      </c>
      <c r="C10428" s="221">
        <v>8.0</v>
      </c>
    </row>
    <row r="10429">
      <c r="A10429" s="221">
        <v>13967.0</v>
      </c>
      <c r="B10429" s="221">
        <v>40.0</v>
      </c>
      <c r="C10429" s="221">
        <v>1.0</v>
      </c>
    </row>
    <row r="10430">
      <c r="A10430" s="221">
        <v>13968.0</v>
      </c>
      <c r="B10430" s="221">
        <v>34.0</v>
      </c>
      <c r="C10430" s="221">
        <v>168.0</v>
      </c>
    </row>
    <row r="10431">
      <c r="A10431" s="221">
        <v>13968.0</v>
      </c>
      <c r="B10431" s="221">
        <v>36.0</v>
      </c>
      <c r="C10431" s="221">
        <v>135.0</v>
      </c>
    </row>
    <row r="10432">
      <c r="A10432" s="221">
        <v>13968.0</v>
      </c>
      <c r="B10432" s="221">
        <v>37.0</v>
      </c>
      <c r="C10432" s="221">
        <v>1.0</v>
      </c>
    </row>
    <row r="10433">
      <c r="A10433" s="221">
        <v>13968.0</v>
      </c>
      <c r="B10433" s="221">
        <v>38.0</v>
      </c>
      <c r="C10433" s="221">
        <v>2.0</v>
      </c>
    </row>
    <row r="10434">
      <c r="A10434" s="221">
        <v>13969.0</v>
      </c>
      <c r="B10434" s="221">
        <v>34.0</v>
      </c>
      <c r="C10434" s="221">
        <v>75.0</v>
      </c>
    </row>
    <row r="10435">
      <c r="A10435" s="221">
        <v>13969.0</v>
      </c>
      <c r="B10435" s="221">
        <v>35.0</v>
      </c>
      <c r="C10435" s="221">
        <v>200.0</v>
      </c>
    </row>
    <row r="10436">
      <c r="A10436" s="221">
        <v>13969.0</v>
      </c>
      <c r="B10436" s="221">
        <v>36.0</v>
      </c>
      <c r="C10436" s="221">
        <v>500.0</v>
      </c>
    </row>
    <row r="10437">
      <c r="A10437" s="221">
        <v>13969.0</v>
      </c>
      <c r="B10437" s="221">
        <v>37.0</v>
      </c>
      <c r="C10437" s="221">
        <v>250.0</v>
      </c>
    </row>
    <row r="10438">
      <c r="A10438" s="221">
        <v>13969.0</v>
      </c>
      <c r="B10438" s="221">
        <v>38.0</v>
      </c>
      <c r="C10438" s="221">
        <v>10.0</v>
      </c>
    </row>
    <row r="10439">
      <c r="A10439" s="221">
        <v>13969.0</v>
      </c>
      <c r="B10439" s="221">
        <v>40.0</v>
      </c>
      <c r="C10439" s="221">
        <v>1.0</v>
      </c>
    </row>
    <row r="10440">
      <c r="A10440" s="221">
        <v>13970.0</v>
      </c>
      <c r="B10440" s="221">
        <v>34.0</v>
      </c>
      <c r="C10440" s="221">
        <v>23084.0</v>
      </c>
    </row>
    <row r="10441">
      <c r="A10441" s="221">
        <v>13970.0</v>
      </c>
      <c r="B10441" s="221">
        <v>35.0</v>
      </c>
      <c r="C10441" s="221">
        <v>18525.0</v>
      </c>
    </row>
    <row r="10442">
      <c r="A10442" s="221">
        <v>13970.0</v>
      </c>
      <c r="B10442" s="221">
        <v>38.0</v>
      </c>
      <c r="C10442" s="221">
        <v>3.0</v>
      </c>
    </row>
    <row r="10443">
      <c r="A10443" s="221">
        <v>13970.0</v>
      </c>
      <c r="B10443" s="221">
        <v>39.0</v>
      </c>
      <c r="C10443" s="221">
        <v>2.0</v>
      </c>
    </row>
    <row r="10444">
      <c r="A10444" s="221">
        <v>13972.0</v>
      </c>
      <c r="B10444" s="221">
        <v>34.0</v>
      </c>
      <c r="C10444" s="221">
        <v>23084.0</v>
      </c>
    </row>
    <row r="10445">
      <c r="A10445" s="221">
        <v>13972.0</v>
      </c>
      <c r="B10445" s="221">
        <v>35.0</v>
      </c>
      <c r="C10445" s="221">
        <v>18525.0</v>
      </c>
    </row>
    <row r="10446">
      <c r="A10446" s="221">
        <v>13972.0</v>
      </c>
      <c r="B10446" s="221">
        <v>38.0</v>
      </c>
      <c r="C10446" s="221">
        <v>3.0</v>
      </c>
    </row>
    <row r="10447">
      <c r="A10447" s="221">
        <v>13972.0</v>
      </c>
      <c r="B10447" s="221">
        <v>39.0</v>
      </c>
      <c r="C10447" s="221">
        <v>2.0</v>
      </c>
    </row>
    <row r="10448">
      <c r="A10448" s="221">
        <v>13974.0</v>
      </c>
      <c r="B10448" s="221">
        <v>34.0</v>
      </c>
      <c r="C10448" s="221">
        <v>39632.0</v>
      </c>
    </row>
    <row r="10449">
      <c r="A10449" s="221">
        <v>13974.0</v>
      </c>
      <c r="B10449" s="221">
        <v>35.0</v>
      </c>
      <c r="C10449" s="221">
        <v>30434.0</v>
      </c>
    </row>
    <row r="10450">
      <c r="A10450" s="221">
        <v>13974.0</v>
      </c>
      <c r="B10450" s="221">
        <v>37.0</v>
      </c>
      <c r="C10450" s="221">
        <v>85.0</v>
      </c>
    </row>
    <row r="10451">
      <c r="A10451" s="221">
        <v>13974.0</v>
      </c>
      <c r="B10451" s="221">
        <v>38.0</v>
      </c>
      <c r="C10451" s="221">
        <v>12.0</v>
      </c>
    </row>
    <row r="10452">
      <c r="A10452" s="221">
        <v>13974.0</v>
      </c>
      <c r="B10452" s="221">
        <v>39.0</v>
      </c>
      <c r="C10452" s="221">
        <v>1.0</v>
      </c>
    </row>
    <row r="10453">
      <c r="A10453" s="221">
        <v>13974.0</v>
      </c>
      <c r="B10453" s="221">
        <v>40.0</v>
      </c>
      <c r="C10453" s="221">
        <v>1.0</v>
      </c>
    </row>
    <row r="10454">
      <c r="A10454" s="221">
        <v>13976.0</v>
      </c>
      <c r="B10454" s="221">
        <v>34.0</v>
      </c>
      <c r="C10454" s="221">
        <v>39632.0</v>
      </c>
    </row>
    <row r="10455">
      <c r="A10455" s="221">
        <v>13976.0</v>
      </c>
      <c r="B10455" s="221">
        <v>35.0</v>
      </c>
      <c r="C10455" s="221">
        <v>30434.0</v>
      </c>
    </row>
    <row r="10456">
      <c r="A10456" s="221">
        <v>13976.0</v>
      </c>
      <c r="B10456" s="221">
        <v>37.0</v>
      </c>
      <c r="C10456" s="221">
        <v>85.0</v>
      </c>
    </row>
    <row r="10457">
      <c r="A10457" s="221">
        <v>13976.0</v>
      </c>
      <c r="B10457" s="221">
        <v>38.0</v>
      </c>
      <c r="C10457" s="221">
        <v>12.0</v>
      </c>
    </row>
    <row r="10458">
      <c r="A10458" s="221">
        <v>13976.0</v>
      </c>
      <c r="B10458" s="221">
        <v>39.0</v>
      </c>
      <c r="C10458" s="221">
        <v>1.0</v>
      </c>
    </row>
    <row r="10459">
      <c r="A10459" s="221">
        <v>13976.0</v>
      </c>
      <c r="B10459" s="221">
        <v>40.0</v>
      </c>
      <c r="C10459" s="221">
        <v>1.0</v>
      </c>
    </row>
    <row r="10460">
      <c r="A10460" s="221">
        <v>13978.0</v>
      </c>
      <c r="B10460" s="221">
        <v>34.0</v>
      </c>
      <c r="C10460" s="221">
        <v>34508.0</v>
      </c>
    </row>
    <row r="10461">
      <c r="A10461" s="221">
        <v>13978.0</v>
      </c>
      <c r="B10461" s="221">
        <v>35.0</v>
      </c>
      <c r="C10461" s="221">
        <v>27433.0</v>
      </c>
    </row>
    <row r="10462">
      <c r="A10462" s="221">
        <v>13978.0</v>
      </c>
      <c r="B10462" s="221">
        <v>37.0</v>
      </c>
      <c r="C10462" s="221">
        <v>2.0</v>
      </c>
    </row>
    <row r="10463">
      <c r="A10463" s="221">
        <v>13978.0</v>
      </c>
      <c r="B10463" s="221">
        <v>38.0</v>
      </c>
      <c r="C10463" s="221">
        <v>6.0</v>
      </c>
    </row>
    <row r="10464">
      <c r="A10464" s="221">
        <v>13978.0</v>
      </c>
      <c r="B10464" s="221">
        <v>40.0</v>
      </c>
      <c r="C10464" s="221">
        <v>1.0</v>
      </c>
    </row>
    <row r="10465">
      <c r="A10465" s="221">
        <v>13980.0</v>
      </c>
      <c r="B10465" s="221">
        <v>34.0</v>
      </c>
      <c r="C10465" s="221">
        <v>34508.0</v>
      </c>
    </row>
    <row r="10466">
      <c r="A10466" s="221">
        <v>13980.0</v>
      </c>
      <c r="B10466" s="221">
        <v>35.0</v>
      </c>
      <c r="C10466" s="221">
        <v>27433.0</v>
      </c>
    </row>
    <row r="10467">
      <c r="A10467" s="221">
        <v>13980.0</v>
      </c>
      <c r="B10467" s="221">
        <v>37.0</v>
      </c>
      <c r="C10467" s="221">
        <v>2.0</v>
      </c>
    </row>
    <row r="10468">
      <c r="A10468" s="221">
        <v>13980.0</v>
      </c>
      <c r="B10468" s="221">
        <v>38.0</v>
      </c>
      <c r="C10468" s="221">
        <v>6.0</v>
      </c>
    </row>
    <row r="10469">
      <c r="A10469" s="221">
        <v>13980.0</v>
      </c>
      <c r="B10469" s="221">
        <v>40.0</v>
      </c>
      <c r="C10469" s="221">
        <v>1.0</v>
      </c>
    </row>
    <row r="10470">
      <c r="A10470" s="221">
        <v>13982.0</v>
      </c>
      <c r="B10470" s="221">
        <v>34.0</v>
      </c>
      <c r="C10470" s="221">
        <v>27804.0</v>
      </c>
    </row>
    <row r="10471">
      <c r="A10471" s="221">
        <v>13982.0</v>
      </c>
      <c r="B10471" s="221">
        <v>35.0</v>
      </c>
      <c r="C10471" s="221">
        <v>21799.0</v>
      </c>
    </row>
    <row r="10472">
      <c r="A10472" s="221">
        <v>13982.0</v>
      </c>
      <c r="B10472" s="221">
        <v>36.0</v>
      </c>
      <c r="C10472" s="221">
        <v>513.0</v>
      </c>
    </row>
    <row r="10473">
      <c r="A10473" s="221">
        <v>13982.0</v>
      </c>
      <c r="B10473" s="221">
        <v>37.0</v>
      </c>
      <c r="C10473" s="221">
        <v>16.0</v>
      </c>
    </row>
    <row r="10474">
      <c r="A10474" s="221">
        <v>13982.0</v>
      </c>
      <c r="B10474" s="221">
        <v>38.0</v>
      </c>
      <c r="C10474" s="221">
        <v>3.0</v>
      </c>
    </row>
    <row r="10475">
      <c r="A10475" s="221">
        <v>13984.0</v>
      </c>
      <c r="B10475" s="221">
        <v>34.0</v>
      </c>
      <c r="C10475" s="221">
        <v>27804.0</v>
      </c>
    </row>
    <row r="10476">
      <c r="A10476" s="221">
        <v>13984.0</v>
      </c>
      <c r="B10476" s="221">
        <v>35.0</v>
      </c>
      <c r="C10476" s="221">
        <v>21799.0</v>
      </c>
    </row>
    <row r="10477">
      <c r="A10477" s="221">
        <v>13984.0</v>
      </c>
      <c r="B10477" s="221">
        <v>36.0</v>
      </c>
      <c r="C10477" s="221">
        <v>513.0</v>
      </c>
    </row>
    <row r="10478">
      <c r="A10478" s="221">
        <v>13984.0</v>
      </c>
      <c r="B10478" s="221">
        <v>37.0</v>
      </c>
      <c r="C10478" s="221">
        <v>16.0</v>
      </c>
    </row>
    <row r="10479">
      <c r="A10479" s="221">
        <v>13984.0</v>
      </c>
      <c r="B10479" s="221">
        <v>38.0</v>
      </c>
      <c r="C10479" s="221">
        <v>3.0</v>
      </c>
    </row>
    <row r="10480">
      <c r="A10480" s="221">
        <v>13986.0</v>
      </c>
      <c r="B10480" s="221">
        <v>34.0</v>
      </c>
      <c r="C10480" s="221">
        <v>23084.0</v>
      </c>
    </row>
    <row r="10481">
      <c r="A10481" s="221">
        <v>13986.0</v>
      </c>
      <c r="B10481" s="221">
        <v>35.0</v>
      </c>
      <c r="C10481" s="221">
        <v>18525.0</v>
      </c>
    </row>
    <row r="10482">
      <c r="A10482" s="221">
        <v>13986.0</v>
      </c>
      <c r="B10482" s="221">
        <v>38.0</v>
      </c>
      <c r="C10482" s="221">
        <v>3.0</v>
      </c>
    </row>
    <row r="10483">
      <c r="A10483" s="221">
        <v>13986.0</v>
      </c>
      <c r="B10483" s="221">
        <v>39.0</v>
      </c>
      <c r="C10483" s="221">
        <v>2.0</v>
      </c>
    </row>
    <row r="10484">
      <c r="A10484" s="221">
        <v>13988.0</v>
      </c>
      <c r="B10484" s="221">
        <v>34.0</v>
      </c>
      <c r="C10484" s="221">
        <v>39632.0</v>
      </c>
    </row>
    <row r="10485">
      <c r="A10485" s="221">
        <v>13988.0</v>
      </c>
      <c r="B10485" s="221">
        <v>35.0</v>
      </c>
      <c r="C10485" s="221">
        <v>30434.0</v>
      </c>
    </row>
    <row r="10486">
      <c r="A10486" s="221">
        <v>13988.0</v>
      </c>
      <c r="B10486" s="221">
        <v>37.0</v>
      </c>
      <c r="C10486" s="221">
        <v>85.0</v>
      </c>
    </row>
    <row r="10487">
      <c r="A10487" s="221">
        <v>13988.0</v>
      </c>
      <c r="B10487" s="221">
        <v>38.0</v>
      </c>
      <c r="C10487" s="221">
        <v>12.0</v>
      </c>
    </row>
    <row r="10488">
      <c r="A10488" s="221">
        <v>13988.0</v>
      </c>
      <c r="B10488" s="221">
        <v>39.0</v>
      </c>
      <c r="C10488" s="221">
        <v>1.0</v>
      </c>
    </row>
    <row r="10489">
      <c r="A10489" s="221">
        <v>13988.0</v>
      </c>
      <c r="B10489" s="221">
        <v>40.0</v>
      </c>
      <c r="C10489" s="221">
        <v>1.0</v>
      </c>
    </row>
    <row r="10490">
      <c r="A10490" s="221">
        <v>13990.0</v>
      </c>
      <c r="B10490" s="221">
        <v>34.0</v>
      </c>
      <c r="C10490" s="221">
        <v>34508.0</v>
      </c>
    </row>
    <row r="10491">
      <c r="A10491" s="221">
        <v>13990.0</v>
      </c>
      <c r="B10491" s="221">
        <v>35.0</v>
      </c>
      <c r="C10491" s="221">
        <v>27433.0</v>
      </c>
    </row>
    <row r="10492">
      <c r="A10492" s="221">
        <v>13990.0</v>
      </c>
      <c r="B10492" s="221">
        <v>37.0</v>
      </c>
      <c r="C10492" s="221">
        <v>2.0</v>
      </c>
    </row>
    <row r="10493">
      <c r="A10493" s="221">
        <v>13990.0</v>
      </c>
      <c r="B10493" s="221">
        <v>38.0</v>
      </c>
      <c r="C10493" s="221">
        <v>6.0</v>
      </c>
    </row>
    <row r="10494">
      <c r="A10494" s="221">
        <v>13990.0</v>
      </c>
      <c r="B10494" s="221">
        <v>40.0</v>
      </c>
      <c r="C10494" s="221">
        <v>1.0</v>
      </c>
    </row>
    <row r="10495">
      <c r="A10495" s="221">
        <v>13992.0</v>
      </c>
      <c r="B10495" s="221">
        <v>34.0</v>
      </c>
      <c r="C10495" s="221">
        <v>27804.0</v>
      </c>
    </row>
    <row r="10496">
      <c r="A10496" s="221">
        <v>13992.0</v>
      </c>
      <c r="B10496" s="221">
        <v>35.0</v>
      </c>
      <c r="C10496" s="221">
        <v>21799.0</v>
      </c>
    </row>
    <row r="10497">
      <c r="A10497" s="221">
        <v>13992.0</v>
      </c>
      <c r="B10497" s="221">
        <v>36.0</v>
      </c>
      <c r="C10497" s="221">
        <v>513.0</v>
      </c>
    </row>
    <row r="10498">
      <c r="A10498" s="221">
        <v>13992.0</v>
      </c>
      <c r="B10498" s="221">
        <v>37.0</v>
      </c>
      <c r="C10498" s="221">
        <v>16.0</v>
      </c>
    </row>
    <row r="10499">
      <c r="A10499" s="221">
        <v>13992.0</v>
      </c>
      <c r="B10499" s="221">
        <v>38.0</v>
      </c>
      <c r="C10499" s="221">
        <v>3.0</v>
      </c>
    </row>
    <row r="10500">
      <c r="A10500" s="221">
        <v>13994.0</v>
      </c>
      <c r="B10500" s="221">
        <v>34.0</v>
      </c>
      <c r="C10500" s="221">
        <v>50.0</v>
      </c>
    </row>
    <row r="10501">
      <c r="A10501" s="221">
        <v>13994.0</v>
      </c>
      <c r="B10501" s="221">
        <v>35.0</v>
      </c>
      <c r="C10501" s="221">
        <v>128.0</v>
      </c>
    </row>
    <row r="10502">
      <c r="A10502" s="221">
        <v>13994.0</v>
      </c>
      <c r="B10502" s="221">
        <v>36.0</v>
      </c>
      <c r="C10502" s="221">
        <v>400.0</v>
      </c>
    </row>
    <row r="10503">
      <c r="A10503" s="221">
        <v>13994.0</v>
      </c>
      <c r="B10503" s="221">
        <v>37.0</v>
      </c>
      <c r="C10503" s="221">
        <v>150.0</v>
      </c>
    </row>
    <row r="10504">
      <c r="A10504" s="221">
        <v>13994.0</v>
      </c>
      <c r="B10504" s="221">
        <v>38.0</v>
      </c>
      <c r="C10504" s="221">
        <v>8.0</v>
      </c>
    </row>
    <row r="10505">
      <c r="A10505" s="221">
        <v>13994.0</v>
      </c>
      <c r="B10505" s="221">
        <v>40.0</v>
      </c>
      <c r="C10505" s="221">
        <v>1.0</v>
      </c>
    </row>
    <row r="10506">
      <c r="A10506" s="221">
        <v>13995.0</v>
      </c>
      <c r="B10506" s="221">
        <v>34.0</v>
      </c>
      <c r="C10506" s="221">
        <v>50.0</v>
      </c>
    </row>
    <row r="10507">
      <c r="A10507" s="221">
        <v>13995.0</v>
      </c>
      <c r="B10507" s="221">
        <v>35.0</v>
      </c>
      <c r="C10507" s="221">
        <v>128.0</v>
      </c>
    </row>
    <row r="10508">
      <c r="A10508" s="221">
        <v>13995.0</v>
      </c>
      <c r="B10508" s="221">
        <v>36.0</v>
      </c>
      <c r="C10508" s="221">
        <v>400.0</v>
      </c>
    </row>
    <row r="10509">
      <c r="A10509" s="221">
        <v>13995.0</v>
      </c>
      <c r="B10509" s="221">
        <v>37.0</v>
      </c>
      <c r="C10509" s="221">
        <v>150.0</v>
      </c>
    </row>
    <row r="10510">
      <c r="A10510" s="221">
        <v>13995.0</v>
      </c>
      <c r="B10510" s="221">
        <v>38.0</v>
      </c>
      <c r="C10510" s="221">
        <v>8.0</v>
      </c>
    </row>
    <row r="10511">
      <c r="A10511" s="221">
        <v>13995.0</v>
      </c>
      <c r="B10511" s="221">
        <v>40.0</v>
      </c>
      <c r="C10511" s="221">
        <v>1.0</v>
      </c>
    </row>
    <row r="10512">
      <c r="A10512" s="221">
        <v>13996.0</v>
      </c>
      <c r="B10512" s="221">
        <v>34.0</v>
      </c>
      <c r="C10512" s="221">
        <v>50.0</v>
      </c>
    </row>
    <row r="10513">
      <c r="A10513" s="221">
        <v>13996.0</v>
      </c>
      <c r="B10513" s="221">
        <v>35.0</v>
      </c>
      <c r="C10513" s="221">
        <v>128.0</v>
      </c>
    </row>
    <row r="10514">
      <c r="A10514" s="221">
        <v>13996.0</v>
      </c>
      <c r="B10514" s="221">
        <v>36.0</v>
      </c>
      <c r="C10514" s="221">
        <v>400.0</v>
      </c>
    </row>
    <row r="10515">
      <c r="A10515" s="221">
        <v>13996.0</v>
      </c>
      <c r="B10515" s="221">
        <v>37.0</v>
      </c>
      <c r="C10515" s="221">
        <v>150.0</v>
      </c>
    </row>
    <row r="10516">
      <c r="A10516" s="221">
        <v>13996.0</v>
      </c>
      <c r="B10516" s="221">
        <v>38.0</v>
      </c>
      <c r="C10516" s="221">
        <v>8.0</v>
      </c>
    </row>
    <row r="10517">
      <c r="A10517" s="221">
        <v>13996.0</v>
      </c>
      <c r="B10517" s="221">
        <v>40.0</v>
      </c>
      <c r="C10517" s="221">
        <v>1.0</v>
      </c>
    </row>
    <row r="10518">
      <c r="A10518" s="221">
        <v>13997.0</v>
      </c>
      <c r="B10518" s="221">
        <v>34.0</v>
      </c>
      <c r="C10518" s="221">
        <v>168.0</v>
      </c>
    </row>
    <row r="10519">
      <c r="A10519" s="221">
        <v>13997.0</v>
      </c>
      <c r="B10519" s="221">
        <v>36.0</v>
      </c>
      <c r="C10519" s="221">
        <v>135.0</v>
      </c>
    </row>
    <row r="10520">
      <c r="A10520" s="221">
        <v>13997.0</v>
      </c>
      <c r="B10520" s="221">
        <v>37.0</v>
      </c>
      <c r="C10520" s="221">
        <v>1.0</v>
      </c>
    </row>
    <row r="10521">
      <c r="A10521" s="221">
        <v>13997.0</v>
      </c>
      <c r="B10521" s="221">
        <v>38.0</v>
      </c>
      <c r="C10521" s="221">
        <v>2.0</v>
      </c>
    </row>
    <row r="10522">
      <c r="A10522" s="221">
        <v>13998.0</v>
      </c>
      <c r="B10522" s="221">
        <v>34.0</v>
      </c>
      <c r="C10522" s="221">
        <v>75.0</v>
      </c>
    </row>
    <row r="10523">
      <c r="A10523" s="221">
        <v>13998.0</v>
      </c>
      <c r="B10523" s="221">
        <v>35.0</v>
      </c>
      <c r="C10523" s="221">
        <v>200.0</v>
      </c>
    </row>
    <row r="10524">
      <c r="A10524" s="221">
        <v>13998.0</v>
      </c>
      <c r="B10524" s="221">
        <v>36.0</v>
      </c>
      <c r="C10524" s="221">
        <v>500.0</v>
      </c>
    </row>
    <row r="10525">
      <c r="A10525" s="221">
        <v>13998.0</v>
      </c>
      <c r="B10525" s="221">
        <v>37.0</v>
      </c>
      <c r="C10525" s="221">
        <v>250.0</v>
      </c>
    </row>
    <row r="10526">
      <c r="A10526" s="221">
        <v>13998.0</v>
      </c>
      <c r="B10526" s="221">
        <v>38.0</v>
      </c>
      <c r="C10526" s="221">
        <v>10.0</v>
      </c>
    </row>
    <row r="10527">
      <c r="A10527" s="221">
        <v>13998.0</v>
      </c>
      <c r="B10527" s="221">
        <v>40.0</v>
      </c>
      <c r="C10527" s="221">
        <v>1.0</v>
      </c>
    </row>
    <row r="10528">
      <c r="A10528" s="221">
        <v>13999.0</v>
      </c>
      <c r="B10528" s="221">
        <v>34.0</v>
      </c>
      <c r="C10528" s="221">
        <v>806.0</v>
      </c>
    </row>
    <row r="10529">
      <c r="A10529" s="221">
        <v>13999.0</v>
      </c>
      <c r="B10529" s="221">
        <v>35.0</v>
      </c>
      <c r="C10529" s="221">
        <v>628.0</v>
      </c>
    </row>
    <row r="10530">
      <c r="A10530" s="221">
        <v>13999.0</v>
      </c>
      <c r="B10530" s="221">
        <v>36.0</v>
      </c>
      <c r="C10530" s="221">
        <v>26.0</v>
      </c>
    </row>
    <row r="10531">
      <c r="A10531" s="221">
        <v>14001.0</v>
      </c>
      <c r="B10531" s="221">
        <v>34.0</v>
      </c>
      <c r="C10531" s="221">
        <v>806.0</v>
      </c>
    </row>
    <row r="10532">
      <c r="A10532" s="221">
        <v>14001.0</v>
      </c>
      <c r="B10532" s="221">
        <v>35.0</v>
      </c>
      <c r="C10532" s="221">
        <v>628.0</v>
      </c>
    </row>
    <row r="10533">
      <c r="A10533" s="221">
        <v>14001.0</v>
      </c>
      <c r="B10533" s="221">
        <v>36.0</v>
      </c>
      <c r="C10533" s="221">
        <v>26.0</v>
      </c>
    </row>
    <row r="10534">
      <c r="A10534" s="221">
        <v>14003.0</v>
      </c>
      <c r="B10534" s="221">
        <v>34.0</v>
      </c>
      <c r="C10534" s="221">
        <v>806.0</v>
      </c>
    </row>
    <row r="10535">
      <c r="A10535" s="221">
        <v>14003.0</v>
      </c>
      <c r="B10535" s="221">
        <v>35.0</v>
      </c>
      <c r="C10535" s="221">
        <v>628.0</v>
      </c>
    </row>
    <row r="10536">
      <c r="A10536" s="221">
        <v>14003.0</v>
      </c>
      <c r="B10536" s="221">
        <v>36.0</v>
      </c>
      <c r="C10536" s="221">
        <v>26.0</v>
      </c>
    </row>
    <row r="10537">
      <c r="A10537" s="221">
        <v>14005.0</v>
      </c>
      <c r="B10537" s="221">
        <v>34.0</v>
      </c>
      <c r="C10537" s="221">
        <v>599.0</v>
      </c>
    </row>
    <row r="10538">
      <c r="A10538" s="221">
        <v>14005.0</v>
      </c>
      <c r="B10538" s="221">
        <v>35.0</v>
      </c>
      <c r="C10538" s="221">
        <v>452.0</v>
      </c>
    </row>
    <row r="10539">
      <c r="A10539" s="221">
        <v>14005.0</v>
      </c>
      <c r="B10539" s="221">
        <v>36.0</v>
      </c>
      <c r="C10539" s="221">
        <v>1.0</v>
      </c>
    </row>
    <row r="10540">
      <c r="A10540" s="221">
        <v>14005.0</v>
      </c>
      <c r="B10540" s="221">
        <v>37.0</v>
      </c>
      <c r="C10540" s="221">
        <v>1.0</v>
      </c>
    </row>
    <row r="10541">
      <c r="A10541" s="221">
        <v>14007.0</v>
      </c>
      <c r="B10541" s="221">
        <v>34.0</v>
      </c>
      <c r="C10541" s="221">
        <v>599.0</v>
      </c>
    </row>
    <row r="10542">
      <c r="A10542" s="221">
        <v>14007.0</v>
      </c>
      <c r="B10542" s="221">
        <v>35.0</v>
      </c>
      <c r="C10542" s="221">
        <v>452.0</v>
      </c>
    </row>
    <row r="10543">
      <c r="A10543" s="221">
        <v>14007.0</v>
      </c>
      <c r="B10543" s="221">
        <v>36.0</v>
      </c>
      <c r="C10543" s="221">
        <v>1.0</v>
      </c>
    </row>
    <row r="10544">
      <c r="A10544" s="221">
        <v>14007.0</v>
      </c>
      <c r="B10544" s="221">
        <v>37.0</v>
      </c>
      <c r="C10544" s="221">
        <v>1.0</v>
      </c>
    </row>
    <row r="10545">
      <c r="A10545" s="221">
        <v>14009.0</v>
      </c>
      <c r="B10545" s="221">
        <v>34.0</v>
      </c>
      <c r="C10545" s="221">
        <v>599.0</v>
      </c>
    </row>
    <row r="10546">
      <c r="A10546" s="221">
        <v>14009.0</v>
      </c>
      <c r="B10546" s="221">
        <v>35.0</v>
      </c>
      <c r="C10546" s="221">
        <v>452.0</v>
      </c>
    </row>
    <row r="10547">
      <c r="A10547" s="221">
        <v>14009.0</v>
      </c>
      <c r="B10547" s="221">
        <v>36.0</v>
      </c>
      <c r="C10547" s="221">
        <v>1.0</v>
      </c>
    </row>
    <row r="10548">
      <c r="A10548" s="221">
        <v>14009.0</v>
      </c>
      <c r="B10548" s="221">
        <v>37.0</v>
      </c>
      <c r="C10548" s="221">
        <v>1.0</v>
      </c>
    </row>
    <row r="10549">
      <c r="A10549" s="221">
        <v>14011.0</v>
      </c>
      <c r="B10549" s="221">
        <v>34.0</v>
      </c>
      <c r="C10549" s="221">
        <v>599.0</v>
      </c>
    </row>
    <row r="10550">
      <c r="A10550" s="221">
        <v>14011.0</v>
      </c>
      <c r="B10550" s="221">
        <v>35.0</v>
      </c>
      <c r="C10550" s="221">
        <v>452.0</v>
      </c>
    </row>
    <row r="10551">
      <c r="A10551" s="221">
        <v>14011.0</v>
      </c>
      <c r="B10551" s="221">
        <v>36.0</v>
      </c>
      <c r="C10551" s="221">
        <v>1.0</v>
      </c>
    </row>
    <row r="10552">
      <c r="A10552" s="221">
        <v>14011.0</v>
      </c>
      <c r="B10552" s="221">
        <v>37.0</v>
      </c>
      <c r="C10552" s="221">
        <v>1.0</v>
      </c>
    </row>
    <row r="10553">
      <c r="A10553" s="221">
        <v>14013.0</v>
      </c>
      <c r="B10553" s="221">
        <v>34.0</v>
      </c>
      <c r="C10553" s="221">
        <v>599.0</v>
      </c>
    </row>
    <row r="10554">
      <c r="A10554" s="221">
        <v>14013.0</v>
      </c>
      <c r="B10554" s="221">
        <v>35.0</v>
      </c>
      <c r="C10554" s="221">
        <v>452.0</v>
      </c>
    </row>
    <row r="10555">
      <c r="A10555" s="221">
        <v>14013.0</v>
      </c>
      <c r="B10555" s="221">
        <v>36.0</v>
      </c>
      <c r="C10555" s="221">
        <v>1.0</v>
      </c>
    </row>
    <row r="10556">
      <c r="A10556" s="221">
        <v>14013.0</v>
      </c>
      <c r="B10556" s="221">
        <v>37.0</v>
      </c>
      <c r="C10556" s="221">
        <v>1.0</v>
      </c>
    </row>
    <row r="10557">
      <c r="A10557" s="221">
        <v>14015.0</v>
      </c>
      <c r="B10557" s="221">
        <v>34.0</v>
      </c>
      <c r="C10557" s="221">
        <v>599.0</v>
      </c>
    </row>
    <row r="10558">
      <c r="A10558" s="221">
        <v>14015.0</v>
      </c>
      <c r="B10558" s="221">
        <v>35.0</v>
      </c>
      <c r="C10558" s="221">
        <v>452.0</v>
      </c>
    </row>
    <row r="10559">
      <c r="A10559" s="221">
        <v>14015.0</v>
      </c>
      <c r="B10559" s="221">
        <v>36.0</v>
      </c>
      <c r="C10559" s="221">
        <v>1.0</v>
      </c>
    </row>
    <row r="10560">
      <c r="A10560" s="221">
        <v>14015.0</v>
      </c>
      <c r="B10560" s="221">
        <v>37.0</v>
      </c>
      <c r="C10560" s="221">
        <v>1.0</v>
      </c>
    </row>
    <row r="10561">
      <c r="A10561" s="221">
        <v>14017.0</v>
      </c>
      <c r="B10561" s="221">
        <v>34.0</v>
      </c>
      <c r="C10561" s="221">
        <v>599.0</v>
      </c>
    </row>
    <row r="10562">
      <c r="A10562" s="221">
        <v>14017.0</v>
      </c>
      <c r="B10562" s="221">
        <v>35.0</v>
      </c>
      <c r="C10562" s="221">
        <v>452.0</v>
      </c>
    </row>
    <row r="10563">
      <c r="A10563" s="221">
        <v>14017.0</v>
      </c>
      <c r="B10563" s="221">
        <v>36.0</v>
      </c>
      <c r="C10563" s="221">
        <v>1.0</v>
      </c>
    </row>
    <row r="10564">
      <c r="A10564" s="221">
        <v>14017.0</v>
      </c>
      <c r="B10564" s="221">
        <v>37.0</v>
      </c>
      <c r="C10564" s="221">
        <v>1.0</v>
      </c>
    </row>
    <row r="10565">
      <c r="A10565" s="221">
        <v>14019.0</v>
      </c>
      <c r="B10565" s="221">
        <v>34.0</v>
      </c>
      <c r="C10565" s="221">
        <v>599.0</v>
      </c>
    </row>
    <row r="10566">
      <c r="A10566" s="221">
        <v>14019.0</v>
      </c>
      <c r="B10566" s="221">
        <v>35.0</v>
      </c>
      <c r="C10566" s="221">
        <v>452.0</v>
      </c>
    </row>
    <row r="10567">
      <c r="A10567" s="221">
        <v>14019.0</v>
      </c>
      <c r="B10567" s="221">
        <v>36.0</v>
      </c>
      <c r="C10567" s="221">
        <v>1.0</v>
      </c>
    </row>
    <row r="10568">
      <c r="A10568" s="221">
        <v>14019.0</v>
      </c>
      <c r="B10568" s="221">
        <v>37.0</v>
      </c>
      <c r="C10568" s="221">
        <v>1.0</v>
      </c>
    </row>
    <row r="10569">
      <c r="A10569" s="221">
        <v>14021.0</v>
      </c>
      <c r="B10569" s="221">
        <v>34.0</v>
      </c>
      <c r="C10569" s="221">
        <v>599.0</v>
      </c>
    </row>
    <row r="10570">
      <c r="A10570" s="221">
        <v>14021.0</v>
      </c>
      <c r="B10570" s="221">
        <v>35.0</v>
      </c>
      <c r="C10570" s="221">
        <v>452.0</v>
      </c>
    </row>
    <row r="10571">
      <c r="A10571" s="221">
        <v>14021.0</v>
      </c>
      <c r="B10571" s="221">
        <v>36.0</v>
      </c>
      <c r="C10571" s="221">
        <v>1.0</v>
      </c>
    </row>
    <row r="10572">
      <c r="A10572" s="221">
        <v>14021.0</v>
      </c>
      <c r="B10572" s="221">
        <v>37.0</v>
      </c>
      <c r="C10572" s="221">
        <v>1.0</v>
      </c>
    </row>
    <row r="10573">
      <c r="A10573" s="221">
        <v>14023.0</v>
      </c>
      <c r="B10573" s="221">
        <v>34.0</v>
      </c>
      <c r="C10573" s="221">
        <v>599.0</v>
      </c>
    </row>
    <row r="10574">
      <c r="A10574" s="221">
        <v>14023.0</v>
      </c>
      <c r="B10574" s="221">
        <v>35.0</v>
      </c>
      <c r="C10574" s="221">
        <v>452.0</v>
      </c>
    </row>
    <row r="10575">
      <c r="A10575" s="221">
        <v>14023.0</v>
      </c>
      <c r="B10575" s="221">
        <v>36.0</v>
      </c>
      <c r="C10575" s="221">
        <v>1.0</v>
      </c>
    </row>
    <row r="10576">
      <c r="A10576" s="221">
        <v>14023.0</v>
      </c>
      <c r="B10576" s="221">
        <v>37.0</v>
      </c>
      <c r="C10576" s="221">
        <v>1.0</v>
      </c>
    </row>
    <row r="10577">
      <c r="A10577" s="221">
        <v>14025.0</v>
      </c>
      <c r="B10577" s="221">
        <v>34.0</v>
      </c>
      <c r="C10577" s="221">
        <v>599.0</v>
      </c>
    </row>
    <row r="10578">
      <c r="A10578" s="221">
        <v>14025.0</v>
      </c>
      <c r="B10578" s="221">
        <v>35.0</v>
      </c>
      <c r="C10578" s="221">
        <v>452.0</v>
      </c>
    </row>
    <row r="10579">
      <c r="A10579" s="221">
        <v>14025.0</v>
      </c>
      <c r="B10579" s="221">
        <v>36.0</v>
      </c>
      <c r="C10579" s="221">
        <v>1.0</v>
      </c>
    </row>
    <row r="10580">
      <c r="A10580" s="221">
        <v>14025.0</v>
      </c>
      <c r="B10580" s="221">
        <v>37.0</v>
      </c>
      <c r="C10580" s="221">
        <v>1.0</v>
      </c>
    </row>
    <row r="10581">
      <c r="A10581" s="221">
        <v>14027.0</v>
      </c>
      <c r="B10581" s="221">
        <v>34.0</v>
      </c>
      <c r="C10581" s="221">
        <v>599.0</v>
      </c>
    </row>
    <row r="10582">
      <c r="A10582" s="221">
        <v>14027.0</v>
      </c>
      <c r="B10582" s="221">
        <v>35.0</v>
      </c>
      <c r="C10582" s="221">
        <v>452.0</v>
      </c>
    </row>
    <row r="10583">
      <c r="A10583" s="221">
        <v>14027.0</v>
      </c>
      <c r="B10583" s="221">
        <v>36.0</v>
      </c>
      <c r="C10583" s="221">
        <v>1.0</v>
      </c>
    </row>
    <row r="10584">
      <c r="A10584" s="221">
        <v>14027.0</v>
      </c>
      <c r="B10584" s="221">
        <v>37.0</v>
      </c>
      <c r="C10584" s="221">
        <v>1.0</v>
      </c>
    </row>
    <row r="10585">
      <c r="A10585" s="221">
        <v>14029.0</v>
      </c>
      <c r="B10585" s="221">
        <v>34.0</v>
      </c>
      <c r="C10585" s="221">
        <v>1895.0</v>
      </c>
    </row>
    <row r="10586">
      <c r="A10586" s="221">
        <v>14029.0</v>
      </c>
      <c r="B10586" s="221">
        <v>35.0</v>
      </c>
      <c r="C10586" s="221">
        <v>1869.0</v>
      </c>
    </row>
    <row r="10587">
      <c r="A10587" s="221">
        <v>14031.0</v>
      </c>
      <c r="B10587" s="221">
        <v>34.0</v>
      </c>
      <c r="C10587" s="221">
        <v>1895.0</v>
      </c>
    </row>
    <row r="10588">
      <c r="A10588" s="221">
        <v>14031.0</v>
      </c>
      <c r="B10588" s="221">
        <v>35.0</v>
      </c>
      <c r="C10588" s="221">
        <v>1869.0</v>
      </c>
    </row>
    <row r="10589">
      <c r="A10589" s="221">
        <v>14033.0</v>
      </c>
      <c r="B10589" s="221">
        <v>34.0</v>
      </c>
      <c r="C10589" s="221">
        <v>1895.0</v>
      </c>
    </row>
    <row r="10590">
      <c r="A10590" s="221">
        <v>14033.0</v>
      </c>
      <c r="B10590" s="221">
        <v>35.0</v>
      </c>
      <c r="C10590" s="221">
        <v>1869.0</v>
      </c>
    </row>
    <row r="10591">
      <c r="A10591" s="221">
        <v>14035.0</v>
      </c>
      <c r="B10591" s="221">
        <v>34.0</v>
      </c>
      <c r="C10591" s="221">
        <v>1895.0</v>
      </c>
    </row>
    <row r="10592">
      <c r="A10592" s="221">
        <v>14035.0</v>
      </c>
      <c r="B10592" s="221">
        <v>35.0</v>
      </c>
      <c r="C10592" s="221">
        <v>1869.0</v>
      </c>
    </row>
    <row r="10593">
      <c r="A10593" s="221">
        <v>14037.0</v>
      </c>
      <c r="B10593" s="221">
        <v>34.0</v>
      </c>
      <c r="C10593" s="221">
        <v>1895.0</v>
      </c>
    </row>
    <row r="10594">
      <c r="A10594" s="221">
        <v>14037.0</v>
      </c>
      <c r="B10594" s="221">
        <v>35.0</v>
      </c>
      <c r="C10594" s="221">
        <v>1869.0</v>
      </c>
    </row>
    <row r="10595">
      <c r="A10595" s="221">
        <v>14039.0</v>
      </c>
      <c r="B10595" s="221">
        <v>34.0</v>
      </c>
      <c r="C10595" s="221">
        <v>1895.0</v>
      </c>
    </row>
    <row r="10596">
      <c r="A10596" s="221">
        <v>14039.0</v>
      </c>
      <c r="B10596" s="221">
        <v>35.0</v>
      </c>
      <c r="C10596" s="221">
        <v>1869.0</v>
      </c>
    </row>
    <row r="10597">
      <c r="A10597" s="221">
        <v>14041.0</v>
      </c>
      <c r="B10597" s="221">
        <v>34.0</v>
      </c>
      <c r="C10597" s="221">
        <v>1895.0</v>
      </c>
    </row>
    <row r="10598">
      <c r="A10598" s="221">
        <v>14041.0</v>
      </c>
      <c r="B10598" s="221">
        <v>35.0</v>
      </c>
      <c r="C10598" s="221">
        <v>1869.0</v>
      </c>
    </row>
    <row r="10599">
      <c r="A10599" s="221">
        <v>14043.0</v>
      </c>
      <c r="B10599" s="221">
        <v>34.0</v>
      </c>
      <c r="C10599" s="221">
        <v>1895.0</v>
      </c>
    </row>
    <row r="10600">
      <c r="A10600" s="221">
        <v>14043.0</v>
      </c>
      <c r="B10600" s="221">
        <v>35.0</v>
      </c>
      <c r="C10600" s="221">
        <v>1869.0</v>
      </c>
    </row>
    <row r="10601">
      <c r="A10601" s="221">
        <v>14045.0</v>
      </c>
      <c r="B10601" s="221">
        <v>35.0</v>
      </c>
      <c r="C10601" s="221">
        <v>21330.0</v>
      </c>
    </row>
    <row r="10602">
      <c r="A10602" s="221">
        <v>14045.0</v>
      </c>
      <c r="B10602" s="221">
        <v>36.0</v>
      </c>
      <c r="C10602" s="221">
        <v>517.0</v>
      </c>
    </row>
    <row r="10603">
      <c r="A10603" s="221">
        <v>14045.0</v>
      </c>
      <c r="B10603" s="221">
        <v>38.0</v>
      </c>
      <c r="C10603" s="221">
        <v>78.0</v>
      </c>
    </row>
    <row r="10604">
      <c r="A10604" s="221">
        <v>14045.0</v>
      </c>
      <c r="B10604" s="221">
        <v>40.0</v>
      </c>
      <c r="C10604" s="221">
        <v>15.0</v>
      </c>
    </row>
    <row r="10605">
      <c r="A10605" s="221">
        <v>14047.0</v>
      </c>
      <c r="B10605" s="221">
        <v>35.0</v>
      </c>
      <c r="C10605" s="221">
        <v>21330.0</v>
      </c>
    </row>
    <row r="10606">
      <c r="A10606" s="221">
        <v>14047.0</v>
      </c>
      <c r="B10606" s="221">
        <v>36.0</v>
      </c>
      <c r="C10606" s="221">
        <v>517.0</v>
      </c>
    </row>
    <row r="10607">
      <c r="A10607" s="221">
        <v>14047.0</v>
      </c>
      <c r="B10607" s="221">
        <v>38.0</v>
      </c>
      <c r="C10607" s="221">
        <v>78.0</v>
      </c>
    </row>
    <row r="10608">
      <c r="A10608" s="221">
        <v>14047.0</v>
      </c>
      <c r="B10608" s="221">
        <v>40.0</v>
      </c>
      <c r="C10608" s="221">
        <v>15.0</v>
      </c>
    </row>
    <row r="10609">
      <c r="A10609" s="221">
        <v>14049.0</v>
      </c>
      <c r="B10609" s="221">
        <v>34.0</v>
      </c>
      <c r="C10609" s="221">
        <v>806.0</v>
      </c>
    </row>
    <row r="10610">
      <c r="A10610" s="221">
        <v>14049.0</v>
      </c>
      <c r="B10610" s="221">
        <v>35.0</v>
      </c>
      <c r="C10610" s="221">
        <v>628.0</v>
      </c>
    </row>
    <row r="10611">
      <c r="A10611" s="221">
        <v>14049.0</v>
      </c>
      <c r="B10611" s="221">
        <v>36.0</v>
      </c>
      <c r="C10611" s="221">
        <v>26.0</v>
      </c>
    </row>
    <row r="10612">
      <c r="A10612" s="221">
        <v>14051.0</v>
      </c>
      <c r="B10612" s="221">
        <v>34.0</v>
      </c>
      <c r="C10612" s="221">
        <v>599.0</v>
      </c>
    </row>
    <row r="10613">
      <c r="A10613" s="221">
        <v>14051.0</v>
      </c>
      <c r="B10613" s="221">
        <v>35.0</v>
      </c>
      <c r="C10613" s="221">
        <v>452.0</v>
      </c>
    </row>
    <row r="10614">
      <c r="A10614" s="221">
        <v>14051.0</v>
      </c>
      <c r="B10614" s="221">
        <v>36.0</v>
      </c>
      <c r="C10614" s="221">
        <v>1.0</v>
      </c>
    </row>
    <row r="10615">
      <c r="A10615" s="221">
        <v>14051.0</v>
      </c>
      <c r="B10615" s="221">
        <v>37.0</v>
      </c>
      <c r="C10615" s="221">
        <v>1.0</v>
      </c>
    </row>
    <row r="10616">
      <c r="A10616" s="221">
        <v>14053.0</v>
      </c>
      <c r="B10616" s="221">
        <v>34.0</v>
      </c>
      <c r="C10616" s="221">
        <v>599.0</v>
      </c>
    </row>
    <row r="10617">
      <c r="A10617" s="221">
        <v>14053.0</v>
      </c>
      <c r="B10617" s="221">
        <v>35.0</v>
      </c>
      <c r="C10617" s="221">
        <v>452.0</v>
      </c>
    </row>
    <row r="10618">
      <c r="A10618" s="221">
        <v>14053.0</v>
      </c>
      <c r="B10618" s="221">
        <v>36.0</v>
      </c>
      <c r="C10618" s="221">
        <v>1.0</v>
      </c>
    </row>
    <row r="10619">
      <c r="A10619" s="221">
        <v>14053.0</v>
      </c>
      <c r="B10619" s="221">
        <v>37.0</v>
      </c>
      <c r="C10619" s="221">
        <v>1.0</v>
      </c>
    </row>
    <row r="10620">
      <c r="A10620" s="221">
        <v>14055.0</v>
      </c>
      <c r="B10620" s="221">
        <v>34.0</v>
      </c>
      <c r="C10620" s="221">
        <v>599.0</v>
      </c>
    </row>
    <row r="10621">
      <c r="A10621" s="221">
        <v>14055.0</v>
      </c>
      <c r="B10621" s="221">
        <v>35.0</v>
      </c>
      <c r="C10621" s="221">
        <v>452.0</v>
      </c>
    </row>
    <row r="10622">
      <c r="A10622" s="221">
        <v>14055.0</v>
      </c>
      <c r="B10622" s="221">
        <v>36.0</v>
      </c>
      <c r="C10622" s="221">
        <v>1.0</v>
      </c>
    </row>
    <row r="10623">
      <c r="A10623" s="221">
        <v>14055.0</v>
      </c>
      <c r="B10623" s="221">
        <v>37.0</v>
      </c>
      <c r="C10623" s="221">
        <v>1.0</v>
      </c>
    </row>
    <row r="10624">
      <c r="A10624" s="221">
        <v>14057.0</v>
      </c>
      <c r="B10624" s="221">
        <v>34.0</v>
      </c>
      <c r="C10624" s="221">
        <v>599.0</v>
      </c>
    </row>
    <row r="10625">
      <c r="A10625" s="221">
        <v>14057.0</v>
      </c>
      <c r="B10625" s="221">
        <v>35.0</v>
      </c>
      <c r="C10625" s="221">
        <v>452.0</v>
      </c>
    </row>
    <row r="10626">
      <c r="A10626" s="221">
        <v>14057.0</v>
      </c>
      <c r="B10626" s="221">
        <v>36.0</v>
      </c>
      <c r="C10626" s="221">
        <v>1.0</v>
      </c>
    </row>
    <row r="10627">
      <c r="A10627" s="221">
        <v>14057.0</v>
      </c>
      <c r="B10627" s="221">
        <v>37.0</v>
      </c>
      <c r="C10627" s="221">
        <v>1.0</v>
      </c>
    </row>
    <row r="10628">
      <c r="A10628" s="221">
        <v>14059.0</v>
      </c>
      <c r="B10628" s="221">
        <v>34.0</v>
      </c>
      <c r="C10628" s="221">
        <v>23084.0</v>
      </c>
    </row>
    <row r="10629">
      <c r="A10629" s="221">
        <v>14059.0</v>
      </c>
      <c r="B10629" s="221">
        <v>35.0</v>
      </c>
      <c r="C10629" s="221">
        <v>18525.0</v>
      </c>
    </row>
    <row r="10630">
      <c r="A10630" s="221">
        <v>14059.0</v>
      </c>
      <c r="B10630" s="221">
        <v>38.0</v>
      </c>
      <c r="C10630" s="221">
        <v>3.0</v>
      </c>
    </row>
    <row r="10631">
      <c r="A10631" s="221">
        <v>14059.0</v>
      </c>
      <c r="B10631" s="221">
        <v>39.0</v>
      </c>
      <c r="C10631" s="221">
        <v>2.0</v>
      </c>
    </row>
    <row r="10632">
      <c r="A10632" s="221">
        <v>14061.0</v>
      </c>
      <c r="B10632" s="221">
        <v>34.0</v>
      </c>
      <c r="C10632" s="221">
        <v>39632.0</v>
      </c>
    </row>
    <row r="10633">
      <c r="A10633" s="221">
        <v>14061.0</v>
      </c>
      <c r="B10633" s="221">
        <v>35.0</v>
      </c>
      <c r="C10633" s="221">
        <v>30434.0</v>
      </c>
    </row>
    <row r="10634">
      <c r="A10634" s="221">
        <v>14061.0</v>
      </c>
      <c r="B10634" s="221">
        <v>37.0</v>
      </c>
      <c r="C10634" s="221">
        <v>85.0</v>
      </c>
    </row>
    <row r="10635">
      <c r="A10635" s="221">
        <v>14061.0</v>
      </c>
      <c r="B10635" s="221">
        <v>38.0</v>
      </c>
      <c r="C10635" s="221">
        <v>12.0</v>
      </c>
    </row>
    <row r="10636">
      <c r="A10636" s="221">
        <v>14061.0</v>
      </c>
      <c r="B10636" s="221">
        <v>39.0</v>
      </c>
      <c r="C10636" s="221">
        <v>1.0</v>
      </c>
    </row>
    <row r="10637">
      <c r="A10637" s="221">
        <v>14061.0</v>
      </c>
      <c r="B10637" s="221">
        <v>40.0</v>
      </c>
      <c r="C10637" s="221">
        <v>1.0</v>
      </c>
    </row>
    <row r="10638">
      <c r="A10638" s="221">
        <v>14063.0</v>
      </c>
      <c r="B10638" s="221">
        <v>34.0</v>
      </c>
      <c r="C10638" s="221">
        <v>34508.0</v>
      </c>
    </row>
    <row r="10639">
      <c r="A10639" s="221">
        <v>14063.0</v>
      </c>
      <c r="B10639" s="221">
        <v>35.0</v>
      </c>
      <c r="C10639" s="221">
        <v>27433.0</v>
      </c>
    </row>
    <row r="10640">
      <c r="A10640" s="221">
        <v>14063.0</v>
      </c>
      <c r="B10640" s="221">
        <v>37.0</v>
      </c>
      <c r="C10640" s="221">
        <v>2.0</v>
      </c>
    </row>
    <row r="10641">
      <c r="A10641" s="221">
        <v>14063.0</v>
      </c>
      <c r="B10641" s="221">
        <v>38.0</v>
      </c>
      <c r="C10641" s="221">
        <v>6.0</v>
      </c>
    </row>
    <row r="10642">
      <c r="A10642" s="221">
        <v>14063.0</v>
      </c>
      <c r="B10642" s="221">
        <v>40.0</v>
      </c>
      <c r="C10642" s="221">
        <v>1.0</v>
      </c>
    </row>
    <row r="10643">
      <c r="A10643" s="221">
        <v>14065.0</v>
      </c>
      <c r="B10643" s="221">
        <v>34.0</v>
      </c>
      <c r="C10643" s="221">
        <v>27804.0</v>
      </c>
    </row>
    <row r="10644">
      <c r="A10644" s="221">
        <v>14065.0</v>
      </c>
      <c r="B10644" s="221">
        <v>35.0</v>
      </c>
      <c r="C10644" s="221">
        <v>21799.0</v>
      </c>
    </row>
    <row r="10645">
      <c r="A10645" s="221">
        <v>14065.0</v>
      </c>
      <c r="B10645" s="221">
        <v>36.0</v>
      </c>
      <c r="C10645" s="221">
        <v>513.0</v>
      </c>
    </row>
    <row r="10646">
      <c r="A10646" s="221">
        <v>14065.0</v>
      </c>
      <c r="B10646" s="221">
        <v>37.0</v>
      </c>
      <c r="C10646" s="221">
        <v>16.0</v>
      </c>
    </row>
    <row r="10647">
      <c r="A10647" s="221">
        <v>14065.0</v>
      </c>
      <c r="B10647" s="221">
        <v>38.0</v>
      </c>
      <c r="C10647" s="221">
        <v>3.0</v>
      </c>
    </row>
    <row r="10648">
      <c r="A10648" s="221">
        <v>14067.0</v>
      </c>
      <c r="B10648" s="221">
        <v>34.0</v>
      </c>
      <c r="C10648" s="221">
        <v>2098.0</v>
      </c>
    </row>
    <row r="10649">
      <c r="A10649" s="221">
        <v>14067.0</v>
      </c>
      <c r="B10649" s="221">
        <v>35.0</v>
      </c>
      <c r="C10649" s="221">
        <v>835.0</v>
      </c>
    </row>
    <row r="10650">
      <c r="A10650" s="221">
        <v>14067.0</v>
      </c>
      <c r="B10650" s="221">
        <v>36.0</v>
      </c>
      <c r="C10650" s="221">
        <v>462.0</v>
      </c>
    </row>
    <row r="10651">
      <c r="A10651" s="221">
        <v>14067.0</v>
      </c>
      <c r="B10651" s="221">
        <v>37.0</v>
      </c>
      <c r="C10651" s="221">
        <v>20.0</v>
      </c>
    </row>
    <row r="10652">
      <c r="A10652" s="221">
        <v>14067.0</v>
      </c>
      <c r="B10652" s="221">
        <v>38.0</v>
      </c>
      <c r="C10652" s="221">
        <v>23.0</v>
      </c>
    </row>
    <row r="10653">
      <c r="A10653" s="221">
        <v>14068.0</v>
      </c>
      <c r="B10653" s="221">
        <v>34.0</v>
      </c>
      <c r="C10653" s="221">
        <v>1022.0</v>
      </c>
    </row>
    <row r="10654">
      <c r="A10654" s="221">
        <v>14068.0</v>
      </c>
      <c r="B10654" s="221">
        <v>35.0</v>
      </c>
      <c r="C10654" s="221">
        <v>478.0</v>
      </c>
    </row>
    <row r="10655">
      <c r="A10655" s="221">
        <v>14068.0</v>
      </c>
      <c r="B10655" s="221">
        <v>36.0</v>
      </c>
      <c r="C10655" s="221">
        <v>407.0</v>
      </c>
    </row>
    <row r="10656">
      <c r="A10656" s="221">
        <v>14068.0</v>
      </c>
      <c r="B10656" s="221">
        <v>38.0</v>
      </c>
      <c r="C10656" s="221">
        <v>2.0</v>
      </c>
    </row>
    <row r="10657">
      <c r="A10657" s="221">
        <v>14069.0</v>
      </c>
      <c r="B10657" s="221">
        <v>34.0</v>
      </c>
      <c r="C10657" s="221">
        <v>386.0</v>
      </c>
    </row>
    <row r="10658">
      <c r="A10658" s="221">
        <v>14069.0</v>
      </c>
      <c r="B10658" s="221">
        <v>35.0</v>
      </c>
      <c r="C10658" s="221">
        <v>129.0</v>
      </c>
    </row>
    <row r="10659">
      <c r="A10659" s="221">
        <v>14069.0</v>
      </c>
      <c r="B10659" s="221">
        <v>40.0</v>
      </c>
      <c r="C10659" s="221">
        <v>1.0</v>
      </c>
    </row>
    <row r="10660">
      <c r="A10660" s="221">
        <v>14070.0</v>
      </c>
      <c r="B10660" s="221">
        <v>34.0</v>
      </c>
      <c r="C10660" s="221">
        <v>5412.0</v>
      </c>
    </row>
    <row r="10661">
      <c r="A10661" s="221">
        <v>14070.0</v>
      </c>
      <c r="B10661" s="221">
        <v>35.0</v>
      </c>
      <c r="C10661" s="221">
        <v>4063.0</v>
      </c>
    </row>
    <row r="10662">
      <c r="A10662" s="221">
        <v>14070.0</v>
      </c>
      <c r="B10662" s="221">
        <v>36.0</v>
      </c>
      <c r="C10662" s="221">
        <v>1451.0</v>
      </c>
    </row>
    <row r="10663">
      <c r="A10663" s="221">
        <v>14070.0</v>
      </c>
      <c r="B10663" s="221">
        <v>39.0</v>
      </c>
      <c r="C10663" s="221">
        <v>1.0</v>
      </c>
    </row>
    <row r="10664">
      <c r="A10664" s="221">
        <v>14070.0</v>
      </c>
      <c r="B10664" s="221">
        <v>40.0</v>
      </c>
      <c r="C10664" s="221">
        <v>1.0</v>
      </c>
    </row>
    <row r="10665">
      <c r="A10665" s="221">
        <v>14072.0</v>
      </c>
      <c r="B10665" s="221">
        <v>34.0</v>
      </c>
      <c r="C10665" s="221">
        <v>5412.0</v>
      </c>
    </row>
    <row r="10666">
      <c r="A10666" s="221">
        <v>14072.0</v>
      </c>
      <c r="B10666" s="221">
        <v>35.0</v>
      </c>
      <c r="C10666" s="221">
        <v>4063.0</v>
      </c>
    </row>
    <row r="10667">
      <c r="A10667" s="221">
        <v>14072.0</v>
      </c>
      <c r="B10667" s="221">
        <v>36.0</v>
      </c>
      <c r="C10667" s="221">
        <v>1451.0</v>
      </c>
    </row>
    <row r="10668">
      <c r="A10668" s="221">
        <v>14072.0</v>
      </c>
      <c r="B10668" s="221">
        <v>39.0</v>
      </c>
      <c r="C10668" s="221">
        <v>1.0</v>
      </c>
    </row>
    <row r="10669">
      <c r="A10669" s="221">
        <v>14072.0</v>
      </c>
      <c r="B10669" s="221">
        <v>40.0</v>
      </c>
      <c r="C10669" s="221">
        <v>1.0</v>
      </c>
    </row>
    <row r="10670">
      <c r="A10670" s="221">
        <v>14074.0</v>
      </c>
      <c r="B10670" s="221">
        <v>34.0</v>
      </c>
      <c r="C10670" s="221">
        <v>5412.0</v>
      </c>
    </row>
    <row r="10671">
      <c r="A10671" s="221">
        <v>14074.0</v>
      </c>
      <c r="B10671" s="221">
        <v>35.0</v>
      </c>
      <c r="C10671" s="221">
        <v>4063.0</v>
      </c>
    </row>
    <row r="10672">
      <c r="A10672" s="221">
        <v>14074.0</v>
      </c>
      <c r="B10672" s="221">
        <v>36.0</v>
      </c>
      <c r="C10672" s="221">
        <v>1451.0</v>
      </c>
    </row>
    <row r="10673">
      <c r="A10673" s="221">
        <v>14074.0</v>
      </c>
      <c r="B10673" s="221">
        <v>39.0</v>
      </c>
      <c r="C10673" s="221">
        <v>1.0</v>
      </c>
    </row>
    <row r="10674">
      <c r="A10674" s="221">
        <v>14074.0</v>
      </c>
      <c r="B10674" s="221">
        <v>40.0</v>
      </c>
      <c r="C10674" s="221">
        <v>1.0</v>
      </c>
    </row>
    <row r="10675">
      <c r="A10675" s="221">
        <v>14076.0</v>
      </c>
      <c r="B10675" s="221">
        <v>34.0</v>
      </c>
      <c r="C10675" s="221">
        <v>9160.0</v>
      </c>
    </row>
    <row r="10676">
      <c r="A10676" s="221">
        <v>14076.0</v>
      </c>
      <c r="B10676" s="221">
        <v>35.0</v>
      </c>
      <c r="C10676" s="221">
        <v>5845.0</v>
      </c>
    </row>
    <row r="10677">
      <c r="A10677" s="221">
        <v>14076.0</v>
      </c>
      <c r="B10677" s="221">
        <v>36.0</v>
      </c>
      <c r="C10677" s="221">
        <v>6.0</v>
      </c>
    </row>
    <row r="10678">
      <c r="A10678" s="221">
        <v>14076.0</v>
      </c>
      <c r="B10678" s="221">
        <v>38.0</v>
      </c>
      <c r="C10678" s="221">
        <v>3.0</v>
      </c>
    </row>
    <row r="10679">
      <c r="A10679" s="221">
        <v>14076.0</v>
      </c>
      <c r="B10679" s="221">
        <v>40.0</v>
      </c>
      <c r="C10679" s="221">
        <v>1.0</v>
      </c>
    </row>
    <row r="10680">
      <c r="A10680" s="221">
        <v>14078.0</v>
      </c>
      <c r="B10680" s="221">
        <v>34.0</v>
      </c>
      <c r="C10680" s="221">
        <v>9160.0</v>
      </c>
    </row>
    <row r="10681">
      <c r="A10681" s="221">
        <v>14078.0</v>
      </c>
      <c r="B10681" s="221">
        <v>35.0</v>
      </c>
      <c r="C10681" s="221">
        <v>5845.0</v>
      </c>
    </row>
    <row r="10682">
      <c r="A10682" s="221">
        <v>14078.0</v>
      </c>
      <c r="B10682" s="221">
        <v>36.0</v>
      </c>
      <c r="C10682" s="221">
        <v>6.0</v>
      </c>
    </row>
    <row r="10683">
      <c r="A10683" s="221">
        <v>14078.0</v>
      </c>
      <c r="B10683" s="221">
        <v>38.0</v>
      </c>
      <c r="C10683" s="221">
        <v>3.0</v>
      </c>
    </row>
    <row r="10684">
      <c r="A10684" s="221">
        <v>14078.0</v>
      </c>
      <c r="B10684" s="221">
        <v>40.0</v>
      </c>
      <c r="C10684" s="221">
        <v>1.0</v>
      </c>
    </row>
    <row r="10685">
      <c r="A10685" s="221">
        <v>14080.0</v>
      </c>
      <c r="B10685" s="221">
        <v>34.0</v>
      </c>
      <c r="C10685" s="221">
        <v>9160.0</v>
      </c>
    </row>
    <row r="10686">
      <c r="A10686" s="221">
        <v>14080.0</v>
      </c>
      <c r="B10686" s="221">
        <v>35.0</v>
      </c>
      <c r="C10686" s="221">
        <v>5845.0</v>
      </c>
    </row>
    <row r="10687">
      <c r="A10687" s="221">
        <v>14080.0</v>
      </c>
      <c r="B10687" s="221">
        <v>36.0</v>
      </c>
      <c r="C10687" s="221">
        <v>6.0</v>
      </c>
    </row>
    <row r="10688">
      <c r="A10688" s="221">
        <v>14080.0</v>
      </c>
      <c r="B10688" s="221">
        <v>38.0</v>
      </c>
      <c r="C10688" s="221">
        <v>3.0</v>
      </c>
    </row>
    <row r="10689">
      <c r="A10689" s="221">
        <v>14080.0</v>
      </c>
      <c r="B10689" s="221">
        <v>40.0</v>
      </c>
      <c r="C10689" s="221">
        <v>1.0</v>
      </c>
    </row>
    <row r="10690">
      <c r="A10690" s="221">
        <v>14082.0</v>
      </c>
      <c r="B10690" s="221">
        <v>34.0</v>
      </c>
      <c r="C10690" s="221">
        <v>9160.0</v>
      </c>
    </row>
    <row r="10691">
      <c r="A10691" s="221">
        <v>14082.0</v>
      </c>
      <c r="B10691" s="221">
        <v>35.0</v>
      </c>
      <c r="C10691" s="221">
        <v>5845.0</v>
      </c>
    </row>
    <row r="10692">
      <c r="A10692" s="221">
        <v>14082.0</v>
      </c>
      <c r="B10692" s="221">
        <v>36.0</v>
      </c>
      <c r="C10692" s="221">
        <v>6.0</v>
      </c>
    </row>
    <row r="10693">
      <c r="A10693" s="221">
        <v>14082.0</v>
      </c>
      <c r="B10693" s="221">
        <v>38.0</v>
      </c>
      <c r="C10693" s="221">
        <v>3.0</v>
      </c>
    </row>
    <row r="10694">
      <c r="A10694" s="221">
        <v>14082.0</v>
      </c>
      <c r="B10694" s="221">
        <v>40.0</v>
      </c>
      <c r="C10694" s="221">
        <v>1.0</v>
      </c>
    </row>
    <row r="10695">
      <c r="A10695" s="221">
        <v>14084.0</v>
      </c>
      <c r="B10695" s="221">
        <v>34.0</v>
      </c>
      <c r="C10695" s="221">
        <v>9160.0</v>
      </c>
    </row>
    <row r="10696">
      <c r="A10696" s="221">
        <v>14084.0</v>
      </c>
      <c r="B10696" s="221">
        <v>35.0</v>
      </c>
      <c r="C10696" s="221">
        <v>5845.0</v>
      </c>
    </row>
    <row r="10697">
      <c r="A10697" s="221">
        <v>14084.0</v>
      </c>
      <c r="B10697" s="221">
        <v>36.0</v>
      </c>
      <c r="C10697" s="221">
        <v>6.0</v>
      </c>
    </row>
    <row r="10698">
      <c r="A10698" s="221">
        <v>14084.0</v>
      </c>
      <c r="B10698" s="221">
        <v>38.0</v>
      </c>
      <c r="C10698" s="221">
        <v>3.0</v>
      </c>
    </row>
    <row r="10699">
      <c r="A10699" s="221">
        <v>14084.0</v>
      </c>
      <c r="B10699" s="221">
        <v>40.0</v>
      </c>
      <c r="C10699" s="221">
        <v>1.0</v>
      </c>
    </row>
    <row r="10700">
      <c r="A10700" s="221">
        <v>14086.0</v>
      </c>
      <c r="B10700" s="221">
        <v>34.0</v>
      </c>
      <c r="C10700" s="221">
        <v>9160.0</v>
      </c>
    </row>
    <row r="10701">
      <c r="A10701" s="221">
        <v>14086.0</v>
      </c>
      <c r="B10701" s="221">
        <v>35.0</v>
      </c>
      <c r="C10701" s="221">
        <v>5845.0</v>
      </c>
    </row>
    <row r="10702">
      <c r="A10702" s="221">
        <v>14086.0</v>
      </c>
      <c r="B10702" s="221">
        <v>36.0</v>
      </c>
      <c r="C10702" s="221">
        <v>6.0</v>
      </c>
    </row>
    <row r="10703">
      <c r="A10703" s="221">
        <v>14086.0</v>
      </c>
      <c r="B10703" s="221">
        <v>38.0</v>
      </c>
      <c r="C10703" s="221">
        <v>3.0</v>
      </c>
    </row>
    <row r="10704">
      <c r="A10704" s="221">
        <v>14086.0</v>
      </c>
      <c r="B10704" s="221">
        <v>40.0</v>
      </c>
      <c r="C10704" s="221">
        <v>1.0</v>
      </c>
    </row>
    <row r="10705">
      <c r="A10705" s="221">
        <v>14088.0</v>
      </c>
      <c r="B10705" s="221">
        <v>34.0</v>
      </c>
      <c r="C10705" s="221">
        <v>9160.0</v>
      </c>
    </row>
    <row r="10706">
      <c r="A10706" s="221">
        <v>14088.0</v>
      </c>
      <c r="B10706" s="221">
        <v>35.0</v>
      </c>
      <c r="C10706" s="221">
        <v>5845.0</v>
      </c>
    </row>
    <row r="10707">
      <c r="A10707" s="221">
        <v>14088.0</v>
      </c>
      <c r="B10707" s="221">
        <v>36.0</v>
      </c>
      <c r="C10707" s="221">
        <v>6.0</v>
      </c>
    </row>
    <row r="10708">
      <c r="A10708" s="221">
        <v>14088.0</v>
      </c>
      <c r="B10708" s="221">
        <v>38.0</v>
      </c>
      <c r="C10708" s="221">
        <v>3.0</v>
      </c>
    </row>
    <row r="10709">
      <c r="A10709" s="221">
        <v>14088.0</v>
      </c>
      <c r="B10709" s="221">
        <v>40.0</v>
      </c>
      <c r="C10709" s="221">
        <v>1.0</v>
      </c>
    </row>
    <row r="10710">
      <c r="A10710" s="221">
        <v>14090.0</v>
      </c>
      <c r="B10710" s="221">
        <v>34.0</v>
      </c>
      <c r="C10710" s="221">
        <v>9160.0</v>
      </c>
    </row>
    <row r="10711">
      <c r="A10711" s="221">
        <v>14090.0</v>
      </c>
      <c r="B10711" s="221">
        <v>35.0</v>
      </c>
      <c r="C10711" s="221">
        <v>5845.0</v>
      </c>
    </row>
    <row r="10712">
      <c r="A10712" s="221">
        <v>14090.0</v>
      </c>
      <c r="B10712" s="221">
        <v>36.0</v>
      </c>
      <c r="C10712" s="221">
        <v>6.0</v>
      </c>
    </row>
    <row r="10713">
      <c r="A10713" s="221">
        <v>14090.0</v>
      </c>
      <c r="B10713" s="221">
        <v>38.0</v>
      </c>
      <c r="C10713" s="221">
        <v>3.0</v>
      </c>
    </row>
    <row r="10714">
      <c r="A10714" s="221">
        <v>14090.0</v>
      </c>
      <c r="B10714" s="221">
        <v>40.0</v>
      </c>
      <c r="C10714" s="221">
        <v>1.0</v>
      </c>
    </row>
    <row r="10715">
      <c r="A10715" s="221">
        <v>14092.0</v>
      </c>
      <c r="B10715" s="221">
        <v>34.0</v>
      </c>
      <c r="C10715" s="221">
        <v>9160.0</v>
      </c>
    </row>
    <row r="10716">
      <c r="A10716" s="221">
        <v>14092.0</v>
      </c>
      <c r="B10716" s="221">
        <v>35.0</v>
      </c>
      <c r="C10716" s="221">
        <v>5845.0</v>
      </c>
    </row>
    <row r="10717">
      <c r="A10717" s="221">
        <v>14092.0</v>
      </c>
      <c r="B10717" s="221">
        <v>36.0</v>
      </c>
      <c r="C10717" s="221">
        <v>6.0</v>
      </c>
    </row>
    <row r="10718">
      <c r="A10718" s="221">
        <v>14092.0</v>
      </c>
      <c r="B10718" s="221">
        <v>38.0</v>
      </c>
      <c r="C10718" s="221">
        <v>3.0</v>
      </c>
    </row>
    <row r="10719">
      <c r="A10719" s="221">
        <v>14092.0</v>
      </c>
      <c r="B10719" s="221">
        <v>40.0</v>
      </c>
      <c r="C10719" s="221">
        <v>1.0</v>
      </c>
    </row>
    <row r="10720">
      <c r="A10720" s="221">
        <v>14094.0</v>
      </c>
      <c r="B10720" s="221">
        <v>34.0</v>
      </c>
      <c r="C10720" s="221">
        <v>9160.0</v>
      </c>
    </row>
    <row r="10721">
      <c r="A10721" s="221">
        <v>14094.0</v>
      </c>
      <c r="B10721" s="221">
        <v>35.0</v>
      </c>
      <c r="C10721" s="221">
        <v>5845.0</v>
      </c>
    </row>
    <row r="10722">
      <c r="A10722" s="221">
        <v>14094.0</v>
      </c>
      <c r="B10722" s="221">
        <v>36.0</v>
      </c>
      <c r="C10722" s="221">
        <v>6.0</v>
      </c>
    </row>
    <row r="10723">
      <c r="A10723" s="221">
        <v>14094.0</v>
      </c>
      <c r="B10723" s="221">
        <v>38.0</v>
      </c>
      <c r="C10723" s="221">
        <v>3.0</v>
      </c>
    </row>
    <row r="10724">
      <c r="A10724" s="221">
        <v>14094.0</v>
      </c>
      <c r="B10724" s="221">
        <v>40.0</v>
      </c>
      <c r="C10724" s="221">
        <v>1.0</v>
      </c>
    </row>
    <row r="10725">
      <c r="A10725" s="221">
        <v>14096.0</v>
      </c>
      <c r="B10725" s="221">
        <v>34.0</v>
      </c>
      <c r="C10725" s="221">
        <v>9160.0</v>
      </c>
    </row>
    <row r="10726">
      <c r="A10726" s="221">
        <v>14096.0</v>
      </c>
      <c r="B10726" s="221">
        <v>35.0</v>
      </c>
      <c r="C10726" s="221">
        <v>5845.0</v>
      </c>
    </row>
    <row r="10727">
      <c r="A10727" s="221">
        <v>14096.0</v>
      </c>
      <c r="B10727" s="221">
        <v>36.0</v>
      </c>
      <c r="C10727" s="221">
        <v>6.0</v>
      </c>
    </row>
    <row r="10728">
      <c r="A10728" s="221">
        <v>14096.0</v>
      </c>
      <c r="B10728" s="221">
        <v>38.0</v>
      </c>
      <c r="C10728" s="221">
        <v>3.0</v>
      </c>
    </row>
    <row r="10729">
      <c r="A10729" s="221">
        <v>14096.0</v>
      </c>
      <c r="B10729" s="221">
        <v>40.0</v>
      </c>
      <c r="C10729" s="221">
        <v>1.0</v>
      </c>
    </row>
    <row r="10730">
      <c r="A10730" s="221">
        <v>14098.0</v>
      </c>
      <c r="B10730" s="221">
        <v>34.0</v>
      </c>
      <c r="C10730" s="221">
        <v>9160.0</v>
      </c>
    </row>
    <row r="10731">
      <c r="A10731" s="221">
        <v>14098.0</v>
      </c>
      <c r="B10731" s="221">
        <v>35.0</v>
      </c>
      <c r="C10731" s="221">
        <v>5845.0</v>
      </c>
    </row>
    <row r="10732">
      <c r="A10732" s="221">
        <v>14098.0</v>
      </c>
      <c r="B10732" s="221">
        <v>36.0</v>
      </c>
      <c r="C10732" s="221">
        <v>6.0</v>
      </c>
    </row>
    <row r="10733">
      <c r="A10733" s="221">
        <v>14098.0</v>
      </c>
      <c r="B10733" s="221">
        <v>38.0</v>
      </c>
      <c r="C10733" s="221">
        <v>3.0</v>
      </c>
    </row>
    <row r="10734">
      <c r="A10734" s="221">
        <v>14098.0</v>
      </c>
      <c r="B10734" s="221">
        <v>40.0</v>
      </c>
      <c r="C10734" s="221">
        <v>1.0</v>
      </c>
    </row>
    <row r="10735">
      <c r="A10735" s="221">
        <v>14100.0</v>
      </c>
      <c r="B10735" s="221">
        <v>34.0</v>
      </c>
      <c r="C10735" s="221">
        <v>484.0</v>
      </c>
    </row>
    <row r="10736">
      <c r="A10736" s="221">
        <v>14100.0</v>
      </c>
      <c r="B10736" s="221">
        <v>35.0</v>
      </c>
      <c r="C10736" s="221">
        <v>79.0</v>
      </c>
    </row>
    <row r="10737">
      <c r="A10737" s="221">
        <v>14100.0</v>
      </c>
      <c r="B10737" s="221">
        <v>36.0</v>
      </c>
      <c r="C10737" s="221">
        <v>332.0</v>
      </c>
    </row>
    <row r="10738">
      <c r="A10738" s="221">
        <v>14100.0</v>
      </c>
      <c r="B10738" s="221">
        <v>37.0</v>
      </c>
      <c r="C10738" s="221">
        <v>1.0</v>
      </c>
    </row>
    <row r="10739">
      <c r="A10739" s="221">
        <v>14100.0</v>
      </c>
      <c r="B10739" s="221">
        <v>38.0</v>
      </c>
      <c r="C10739" s="221">
        <v>4.0</v>
      </c>
    </row>
    <row r="10740">
      <c r="A10740" s="221">
        <v>14102.0</v>
      </c>
      <c r="B10740" s="221">
        <v>34.0</v>
      </c>
      <c r="C10740" s="221">
        <v>17896.0</v>
      </c>
    </row>
    <row r="10741">
      <c r="A10741" s="221">
        <v>14102.0</v>
      </c>
      <c r="B10741" s="221">
        <v>35.0</v>
      </c>
      <c r="C10741" s="221">
        <v>8030.0</v>
      </c>
    </row>
    <row r="10742">
      <c r="A10742" s="221">
        <v>14102.0</v>
      </c>
      <c r="B10742" s="221">
        <v>36.0</v>
      </c>
      <c r="C10742" s="221">
        <v>1002.0</v>
      </c>
    </row>
    <row r="10743">
      <c r="A10743" s="221">
        <v>14102.0</v>
      </c>
      <c r="B10743" s="221">
        <v>37.0</v>
      </c>
      <c r="C10743" s="221">
        <v>44.0</v>
      </c>
    </row>
    <row r="10744">
      <c r="A10744" s="221">
        <v>14102.0</v>
      </c>
      <c r="B10744" s="221">
        <v>38.0</v>
      </c>
      <c r="C10744" s="221">
        <v>22.0</v>
      </c>
    </row>
    <row r="10745">
      <c r="A10745" s="221">
        <v>14102.0</v>
      </c>
      <c r="B10745" s="221">
        <v>39.0</v>
      </c>
      <c r="C10745" s="221">
        <v>2.0</v>
      </c>
    </row>
    <row r="10746">
      <c r="A10746" s="221">
        <v>14102.0</v>
      </c>
      <c r="B10746" s="221">
        <v>40.0</v>
      </c>
      <c r="C10746" s="221">
        <v>1.0</v>
      </c>
    </row>
    <row r="10747">
      <c r="A10747" s="221">
        <v>14104.0</v>
      </c>
      <c r="B10747" s="221">
        <v>34.0</v>
      </c>
      <c r="C10747" s="221">
        <v>17896.0</v>
      </c>
    </row>
    <row r="10748">
      <c r="A10748" s="221">
        <v>14104.0</v>
      </c>
      <c r="B10748" s="221">
        <v>35.0</v>
      </c>
      <c r="C10748" s="221">
        <v>8030.0</v>
      </c>
    </row>
    <row r="10749">
      <c r="A10749" s="221">
        <v>14104.0</v>
      </c>
      <c r="B10749" s="221">
        <v>36.0</v>
      </c>
      <c r="C10749" s="221">
        <v>1002.0</v>
      </c>
    </row>
    <row r="10750">
      <c r="A10750" s="221">
        <v>14104.0</v>
      </c>
      <c r="B10750" s="221">
        <v>37.0</v>
      </c>
      <c r="C10750" s="221">
        <v>44.0</v>
      </c>
    </row>
    <row r="10751">
      <c r="A10751" s="221">
        <v>14104.0</v>
      </c>
      <c r="B10751" s="221">
        <v>38.0</v>
      </c>
      <c r="C10751" s="221">
        <v>22.0</v>
      </c>
    </row>
    <row r="10752">
      <c r="A10752" s="221">
        <v>14104.0</v>
      </c>
      <c r="B10752" s="221">
        <v>39.0</v>
      </c>
      <c r="C10752" s="221">
        <v>2.0</v>
      </c>
    </row>
    <row r="10753">
      <c r="A10753" s="221">
        <v>14104.0</v>
      </c>
      <c r="B10753" s="221">
        <v>40.0</v>
      </c>
      <c r="C10753" s="221">
        <v>1.0</v>
      </c>
    </row>
    <row r="10754">
      <c r="A10754" s="221">
        <v>14106.0</v>
      </c>
      <c r="B10754" s="221">
        <v>34.0</v>
      </c>
      <c r="C10754" s="221">
        <v>3436.0</v>
      </c>
    </row>
    <row r="10755">
      <c r="A10755" s="221">
        <v>14106.0</v>
      </c>
      <c r="B10755" s="221">
        <v>35.0</v>
      </c>
      <c r="C10755" s="221">
        <v>3129.0</v>
      </c>
    </row>
    <row r="10756">
      <c r="A10756" s="221">
        <v>14106.0</v>
      </c>
      <c r="B10756" s="221">
        <v>36.0</v>
      </c>
      <c r="C10756" s="221">
        <v>3.0</v>
      </c>
    </row>
    <row r="10757">
      <c r="A10757" s="221">
        <v>14106.0</v>
      </c>
      <c r="B10757" s="221">
        <v>37.0</v>
      </c>
      <c r="C10757" s="221">
        <v>2.0</v>
      </c>
    </row>
    <row r="10758">
      <c r="A10758" s="221">
        <v>14108.0</v>
      </c>
      <c r="B10758" s="221">
        <v>34.0</v>
      </c>
      <c r="C10758" s="221">
        <v>3436.0</v>
      </c>
    </row>
    <row r="10759">
      <c r="A10759" s="221">
        <v>14108.0</v>
      </c>
      <c r="B10759" s="221">
        <v>35.0</v>
      </c>
      <c r="C10759" s="221">
        <v>3129.0</v>
      </c>
    </row>
    <row r="10760">
      <c r="A10760" s="221">
        <v>14108.0</v>
      </c>
      <c r="B10760" s="221">
        <v>36.0</v>
      </c>
      <c r="C10760" s="221">
        <v>3.0</v>
      </c>
    </row>
    <row r="10761">
      <c r="A10761" s="221">
        <v>14108.0</v>
      </c>
      <c r="B10761" s="221">
        <v>37.0</v>
      </c>
      <c r="C10761" s="221">
        <v>2.0</v>
      </c>
    </row>
    <row r="10762">
      <c r="A10762" s="221">
        <v>14110.0</v>
      </c>
      <c r="B10762" s="221">
        <v>34.0</v>
      </c>
      <c r="C10762" s="221">
        <v>637.0</v>
      </c>
    </row>
    <row r="10763">
      <c r="A10763" s="221">
        <v>14110.0</v>
      </c>
      <c r="B10763" s="221">
        <v>35.0</v>
      </c>
      <c r="C10763" s="221">
        <v>579.0</v>
      </c>
    </row>
    <row r="10764">
      <c r="A10764" s="221">
        <v>14110.0</v>
      </c>
      <c r="B10764" s="221">
        <v>36.0</v>
      </c>
      <c r="C10764" s="221">
        <v>1.0</v>
      </c>
    </row>
    <row r="10765">
      <c r="A10765" s="221">
        <v>14110.0</v>
      </c>
      <c r="B10765" s="221">
        <v>38.0</v>
      </c>
      <c r="C10765" s="221">
        <v>1.0</v>
      </c>
    </row>
    <row r="10766">
      <c r="A10766" s="221">
        <v>14112.0</v>
      </c>
      <c r="B10766" s="221">
        <v>34.0</v>
      </c>
      <c r="C10766" s="221">
        <v>637.0</v>
      </c>
    </row>
    <row r="10767">
      <c r="A10767" s="221">
        <v>14112.0</v>
      </c>
      <c r="B10767" s="221">
        <v>35.0</v>
      </c>
      <c r="C10767" s="221">
        <v>579.0</v>
      </c>
    </row>
    <row r="10768">
      <c r="A10768" s="221">
        <v>14112.0</v>
      </c>
      <c r="B10768" s="221">
        <v>36.0</v>
      </c>
      <c r="C10768" s="221">
        <v>1.0</v>
      </c>
    </row>
    <row r="10769">
      <c r="A10769" s="221">
        <v>14112.0</v>
      </c>
      <c r="B10769" s="221">
        <v>38.0</v>
      </c>
      <c r="C10769" s="221">
        <v>1.0</v>
      </c>
    </row>
    <row r="10770">
      <c r="A10770" s="221">
        <v>14114.0</v>
      </c>
      <c r="B10770" s="221">
        <v>34.0</v>
      </c>
      <c r="C10770" s="221">
        <v>57378.0</v>
      </c>
    </row>
    <row r="10771">
      <c r="A10771" s="221">
        <v>14114.0</v>
      </c>
      <c r="B10771" s="221">
        <v>35.0</v>
      </c>
      <c r="C10771" s="221">
        <v>14743.0</v>
      </c>
    </row>
    <row r="10772">
      <c r="A10772" s="221">
        <v>14114.0</v>
      </c>
      <c r="B10772" s="221">
        <v>36.0</v>
      </c>
      <c r="C10772" s="221">
        <v>3889.0</v>
      </c>
    </row>
    <row r="10773">
      <c r="A10773" s="221">
        <v>14114.0</v>
      </c>
      <c r="B10773" s="221">
        <v>37.0</v>
      </c>
      <c r="C10773" s="221">
        <v>905.0</v>
      </c>
    </row>
    <row r="10774">
      <c r="A10774" s="221">
        <v>14114.0</v>
      </c>
      <c r="B10774" s="221">
        <v>38.0</v>
      </c>
      <c r="C10774" s="221">
        <v>277.0</v>
      </c>
    </row>
    <row r="10775">
      <c r="A10775" s="221">
        <v>14114.0</v>
      </c>
      <c r="B10775" s="221">
        <v>39.0</v>
      </c>
      <c r="C10775" s="221">
        <v>50.0</v>
      </c>
    </row>
    <row r="10776">
      <c r="A10776" s="221">
        <v>14114.0</v>
      </c>
      <c r="B10776" s="221">
        <v>40.0</v>
      </c>
      <c r="C10776" s="221">
        <v>9.0</v>
      </c>
    </row>
    <row r="10777">
      <c r="A10777" s="221">
        <v>14116.0</v>
      </c>
      <c r="B10777" s="221">
        <v>34.0</v>
      </c>
      <c r="C10777" s="221">
        <v>57378.0</v>
      </c>
    </row>
    <row r="10778">
      <c r="A10778" s="221">
        <v>14116.0</v>
      </c>
      <c r="B10778" s="221">
        <v>35.0</v>
      </c>
      <c r="C10778" s="221">
        <v>14743.0</v>
      </c>
    </row>
    <row r="10779">
      <c r="A10779" s="221">
        <v>14116.0</v>
      </c>
      <c r="B10779" s="221">
        <v>36.0</v>
      </c>
      <c r="C10779" s="221">
        <v>3889.0</v>
      </c>
    </row>
    <row r="10780">
      <c r="A10780" s="221">
        <v>14116.0</v>
      </c>
      <c r="B10780" s="221">
        <v>37.0</v>
      </c>
      <c r="C10780" s="221">
        <v>905.0</v>
      </c>
    </row>
    <row r="10781">
      <c r="A10781" s="221">
        <v>14116.0</v>
      </c>
      <c r="B10781" s="221">
        <v>38.0</v>
      </c>
      <c r="C10781" s="221">
        <v>277.0</v>
      </c>
    </row>
    <row r="10782">
      <c r="A10782" s="221">
        <v>14116.0</v>
      </c>
      <c r="B10782" s="221">
        <v>39.0</v>
      </c>
      <c r="C10782" s="221">
        <v>50.0</v>
      </c>
    </row>
    <row r="10783">
      <c r="A10783" s="221">
        <v>14116.0</v>
      </c>
      <c r="B10783" s="221">
        <v>40.0</v>
      </c>
      <c r="C10783" s="221">
        <v>9.0</v>
      </c>
    </row>
    <row r="10784">
      <c r="A10784" s="221">
        <v>14118.0</v>
      </c>
      <c r="B10784" s="221">
        <v>34.0</v>
      </c>
      <c r="C10784" s="221">
        <v>15630.0</v>
      </c>
    </row>
    <row r="10785">
      <c r="A10785" s="221">
        <v>14118.0</v>
      </c>
      <c r="B10785" s="221">
        <v>35.0</v>
      </c>
      <c r="C10785" s="221">
        <v>13238.0</v>
      </c>
    </row>
    <row r="10786">
      <c r="A10786" s="221">
        <v>14118.0</v>
      </c>
      <c r="B10786" s="221">
        <v>36.0</v>
      </c>
      <c r="C10786" s="221">
        <v>61.0</v>
      </c>
    </row>
    <row r="10787">
      <c r="A10787" s="221">
        <v>14118.0</v>
      </c>
      <c r="B10787" s="221">
        <v>37.0</v>
      </c>
      <c r="C10787" s="221">
        <v>1.0</v>
      </c>
    </row>
    <row r="10788">
      <c r="A10788" s="221">
        <v>14118.0</v>
      </c>
      <c r="B10788" s="221">
        <v>38.0</v>
      </c>
      <c r="C10788" s="221">
        <v>1.0</v>
      </c>
    </row>
    <row r="10789">
      <c r="A10789" s="221">
        <v>14118.0</v>
      </c>
      <c r="B10789" s="221">
        <v>39.0</v>
      </c>
      <c r="C10789" s="221">
        <v>1.0</v>
      </c>
    </row>
    <row r="10790">
      <c r="A10790" s="221">
        <v>14118.0</v>
      </c>
      <c r="B10790" s="221">
        <v>40.0</v>
      </c>
      <c r="C10790" s="221">
        <v>2.0</v>
      </c>
    </row>
    <row r="10791">
      <c r="A10791" s="221">
        <v>14120.0</v>
      </c>
      <c r="B10791" s="221">
        <v>34.0</v>
      </c>
      <c r="C10791" s="221">
        <v>15630.0</v>
      </c>
    </row>
    <row r="10792">
      <c r="A10792" s="221">
        <v>14120.0</v>
      </c>
      <c r="B10792" s="221">
        <v>35.0</v>
      </c>
      <c r="C10792" s="221">
        <v>13238.0</v>
      </c>
    </row>
    <row r="10793">
      <c r="A10793" s="221">
        <v>14120.0</v>
      </c>
      <c r="B10793" s="221">
        <v>36.0</v>
      </c>
      <c r="C10793" s="221">
        <v>61.0</v>
      </c>
    </row>
    <row r="10794">
      <c r="A10794" s="221">
        <v>14120.0</v>
      </c>
      <c r="B10794" s="221">
        <v>37.0</v>
      </c>
      <c r="C10794" s="221">
        <v>1.0</v>
      </c>
    </row>
    <row r="10795">
      <c r="A10795" s="221">
        <v>14120.0</v>
      </c>
      <c r="B10795" s="221">
        <v>38.0</v>
      </c>
      <c r="C10795" s="221">
        <v>1.0</v>
      </c>
    </row>
    <row r="10796">
      <c r="A10796" s="221">
        <v>14120.0</v>
      </c>
      <c r="B10796" s="221">
        <v>39.0</v>
      </c>
      <c r="C10796" s="221">
        <v>1.0</v>
      </c>
    </row>
    <row r="10797">
      <c r="A10797" s="221">
        <v>14120.0</v>
      </c>
      <c r="B10797" s="221">
        <v>40.0</v>
      </c>
      <c r="C10797" s="221">
        <v>2.0</v>
      </c>
    </row>
    <row r="10798">
      <c r="A10798" s="221">
        <v>14122.0</v>
      </c>
      <c r="B10798" s="221">
        <v>34.0</v>
      </c>
      <c r="C10798" s="221">
        <v>3570.0</v>
      </c>
    </row>
    <row r="10799">
      <c r="A10799" s="221">
        <v>14122.0</v>
      </c>
      <c r="B10799" s="221">
        <v>35.0</v>
      </c>
      <c r="C10799" s="221">
        <v>1918.0</v>
      </c>
    </row>
    <row r="10800">
      <c r="A10800" s="221">
        <v>14122.0</v>
      </c>
      <c r="B10800" s="221">
        <v>36.0</v>
      </c>
      <c r="C10800" s="221">
        <v>206.0</v>
      </c>
    </row>
    <row r="10801">
      <c r="A10801" s="221">
        <v>14122.0</v>
      </c>
      <c r="B10801" s="221">
        <v>37.0</v>
      </c>
      <c r="C10801" s="221">
        <v>12.0</v>
      </c>
    </row>
    <row r="10802">
      <c r="A10802" s="221">
        <v>14122.0</v>
      </c>
      <c r="B10802" s="221">
        <v>38.0</v>
      </c>
      <c r="C10802" s="221">
        <v>2.0</v>
      </c>
    </row>
    <row r="10803">
      <c r="A10803" s="221">
        <v>14124.0</v>
      </c>
      <c r="B10803" s="221">
        <v>34.0</v>
      </c>
      <c r="C10803" s="221">
        <v>3570.0</v>
      </c>
    </row>
    <row r="10804">
      <c r="A10804" s="221">
        <v>14124.0</v>
      </c>
      <c r="B10804" s="221">
        <v>35.0</v>
      </c>
      <c r="C10804" s="221">
        <v>1918.0</v>
      </c>
    </row>
    <row r="10805">
      <c r="A10805" s="221">
        <v>14124.0</v>
      </c>
      <c r="B10805" s="221">
        <v>36.0</v>
      </c>
      <c r="C10805" s="221">
        <v>206.0</v>
      </c>
    </row>
    <row r="10806">
      <c r="A10806" s="221">
        <v>14124.0</v>
      </c>
      <c r="B10806" s="221">
        <v>37.0</v>
      </c>
      <c r="C10806" s="221">
        <v>12.0</v>
      </c>
    </row>
    <row r="10807">
      <c r="A10807" s="221">
        <v>14124.0</v>
      </c>
      <c r="B10807" s="221">
        <v>38.0</v>
      </c>
      <c r="C10807" s="221">
        <v>2.0</v>
      </c>
    </row>
    <row r="10808">
      <c r="A10808" s="221">
        <v>14126.0</v>
      </c>
      <c r="B10808" s="221">
        <v>37.0</v>
      </c>
      <c r="C10808" s="221">
        <v>4.0</v>
      </c>
    </row>
    <row r="10809">
      <c r="A10809" s="221">
        <v>14127.0</v>
      </c>
      <c r="B10809" s="221">
        <v>37.0</v>
      </c>
      <c r="C10809" s="221">
        <v>4.0</v>
      </c>
    </row>
    <row r="10810">
      <c r="A10810" s="221">
        <v>14128.0</v>
      </c>
      <c r="B10810" s="221">
        <v>34.0</v>
      </c>
      <c r="C10810" s="221">
        <v>464.0</v>
      </c>
    </row>
    <row r="10811">
      <c r="A10811" s="221">
        <v>14128.0</v>
      </c>
      <c r="B10811" s="221">
        <v>35.0</v>
      </c>
      <c r="C10811" s="221">
        <v>60.0</v>
      </c>
    </row>
    <row r="10812">
      <c r="A10812" s="221">
        <v>14128.0</v>
      </c>
      <c r="B10812" s="221">
        <v>36.0</v>
      </c>
      <c r="C10812" s="221">
        <v>2.0</v>
      </c>
    </row>
    <row r="10813">
      <c r="A10813" s="221">
        <v>14128.0</v>
      </c>
      <c r="B10813" s="221">
        <v>37.0</v>
      </c>
      <c r="C10813" s="221">
        <v>66.0</v>
      </c>
    </row>
    <row r="10814">
      <c r="A10814" s="221">
        <v>14130.0</v>
      </c>
      <c r="B10814" s="221">
        <v>34.0</v>
      </c>
      <c r="C10814" s="221">
        <v>464.0</v>
      </c>
    </row>
    <row r="10815">
      <c r="A10815" s="221">
        <v>14130.0</v>
      </c>
      <c r="B10815" s="221">
        <v>35.0</v>
      </c>
      <c r="C10815" s="221">
        <v>60.0</v>
      </c>
    </row>
    <row r="10816">
      <c r="A10816" s="221">
        <v>14130.0</v>
      </c>
      <c r="B10816" s="221">
        <v>36.0</v>
      </c>
      <c r="C10816" s="221">
        <v>2.0</v>
      </c>
    </row>
    <row r="10817">
      <c r="A10817" s="221">
        <v>14130.0</v>
      </c>
      <c r="B10817" s="221">
        <v>37.0</v>
      </c>
      <c r="C10817" s="221">
        <v>66.0</v>
      </c>
    </row>
    <row r="10818">
      <c r="A10818" s="221">
        <v>14132.0</v>
      </c>
      <c r="B10818" s="221">
        <v>34.0</v>
      </c>
      <c r="C10818" s="221">
        <v>464.0</v>
      </c>
    </row>
    <row r="10819">
      <c r="A10819" s="221">
        <v>14132.0</v>
      </c>
      <c r="B10819" s="221">
        <v>35.0</v>
      </c>
      <c r="C10819" s="221">
        <v>60.0</v>
      </c>
    </row>
    <row r="10820">
      <c r="A10820" s="221">
        <v>14132.0</v>
      </c>
      <c r="B10820" s="221">
        <v>36.0</v>
      </c>
      <c r="C10820" s="221">
        <v>2.0</v>
      </c>
    </row>
    <row r="10821">
      <c r="A10821" s="221">
        <v>14132.0</v>
      </c>
      <c r="B10821" s="221">
        <v>37.0</v>
      </c>
      <c r="C10821" s="221">
        <v>66.0</v>
      </c>
    </row>
    <row r="10822">
      <c r="A10822" s="221">
        <v>14134.0</v>
      </c>
      <c r="B10822" s="221">
        <v>35.0</v>
      </c>
      <c r="C10822" s="221">
        <v>592.0</v>
      </c>
    </row>
    <row r="10823">
      <c r="A10823" s="221">
        <v>14134.0</v>
      </c>
      <c r="B10823" s="221">
        <v>36.0</v>
      </c>
      <c r="C10823" s="221">
        <v>2.0</v>
      </c>
    </row>
    <row r="10824">
      <c r="A10824" s="221">
        <v>14134.0</v>
      </c>
      <c r="B10824" s="221">
        <v>37.0</v>
      </c>
      <c r="C10824" s="221">
        <v>4.0</v>
      </c>
    </row>
    <row r="10825">
      <c r="A10825" s="221">
        <v>14134.0</v>
      </c>
      <c r="B10825" s="221">
        <v>38.0</v>
      </c>
      <c r="C10825" s="221">
        <v>1.0</v>
      </c>
    </row>
    <row r="10826">
      <c r="A10826" s="221">
        <v>14134.0</v>
      </c>
      <c r="B10826" s="221">
        <v>39.0</v>
      </c>
      <c r="C10826" s="221">
        <v>2.0</v>
      </c>
    </row>
    <row r="10827">
      <c r="A10827" s="221">
        <v>14136.0</v>
      </c>
      <c r="B10827" s="221">
        <v>35.0</v>
      </c>
      <c r="C10827" s="221">
        <v>592.0</v>
      </c>
    </row>
    <row r="10828">
      <c r="A10828" s="221">
        <v>14136.0</v>
      </c>
      <c r="B10828" s="221">
        <v>36.0</v>
      </c>
      <c r="C10828" s="221">
        <v>2.0</v>
      </c>
    </row>
    <row r="10829">
      <c r="A10829" s="221">
        <v>14136.0</v>
      </c>
      <c r="B10829" s="221">
        <v>37.0</v>
      </c>
      <c r="C10829" s="221">
        <v>4.0</v>
      </c>
    </row>
    <row r="10830">
      <c r="A10830" s="221">
        <v>14136.0</v>
      </c>
      <c r="B10830" s="221">
        <v>38.0</v>
      </c>
      <c r="C10830" s="221">
        <v>1.0</v>
      </c>
    </row>
    <row r="10831">
      <c r="A10831" s="221">
        <v>14136.0</v>
      </c>
      <c r="B10831" s="221">
        <v>39.0</v>
      </c>
      <c r="C10831" s="221">
        <v>2.0</v>
      </c>
    </row>
    <row r="10832">
      <c r="A10832" s="221">
        <v>14138.0</v>
      </c>
      <c r="B10832" s="221">
        <v>35.0</v>
      </c>
      <c r="C10832" s="221">
        <v>592.0</v>
      </c>
    </row>
    <row r="10833">
      <c r="A10833" s="221">
        <v>14138.0</v>
      </c>
      <c r="B10833" s="221">
        <v>36.0</v>
      </c>
      <c r="C10833" s="221">
        <v>2.0</v>
      </c>
    </row>
    <row r="10834">
      <c r="A10834" s="221">
        <v>14138.0</v>
      </c>
      <c r="B10834" s="221">
        <v>37.0</v>
      </c>
      <c r="C10834" s="221">
        <v>4.0</v>
      </c>
    </row>
    <row r="10835">
      <c r="A10835" s="221">
        <v>14138.0</v>
      </c>
      <c r="B10835" s="221">
        <v>38.0</v>
      </c>
      <c r="C10835" s="221">
        <v>1.0</v>
      </c>
    </row>
    <row r="10836">
      <c r="A10836" s="221">
        <v>14138.0</v>
      </c>
      <c r="B10836" s="221">
        <v>39.0</v>
      </c>
      <c r="C10836" s="221">
        <v>2.0</v>
      </c>
    </row>
    <row r="10837">
      <c r="A10837" s="221">
        <v>14140.0</v>
      </c>
      <c r="B10837" s="221">
        <v>34.0</v>
      </c>
      <c r="C10837" s="221">
        <v>687.0</v>
      </c>
    </row>
    <row r="10838">
      <c r="A10838" s="221">
        <v>14140.0</v>
      </c>
      <c r="B10838" s="221">
        <v>35.0</v>
      </c>
      <c r="C10838" s="221">
        <v>289.0</v>
      </c>
    </row>
    <row r="10839">
      <c r="A10839" s="221">
        <v>14140.0</v>
      </c>
      <c r="B10839" s="221">
        <v>36.0</v>
      </c>
      <c r="C10839" s="221">
        <v>371.0</v>
      </c>
    </row>
    <row r="10840">
      <c r="A10840" s="221">
        <v>14140.0</v>
      </c>
      <c r="B10840" s="221">
        <v>40.0</v>
      </c>
      <c r="C10840" s="221">
        <v>1.0</v>
      </c>
    </row>
    <row r="10841">
      <c r="A10841" s="221">
        <v>14142.0</v>
      </c>
      <c r="B10841" s="221">
        <v>34.0</v>
      </c>
      <c r="C10841" s="221">
        <v>687.0</v>
      </c>
    </row>
    <row r="10842">
      <c r="A10842" s="221">
        <v>14142.0</v>
      </c>
      <c r="B10842" s="221">
        <v>35.0</v>
      </c>
      <c r="C10842" s="221">
        <v>289.0</v>
      </c>
    </row>
    <row r="10843">
      <c r="A10843" s="221">
        <v>14142.0</v>
      </c>
      <c r="B10843" s="221">
        <v>36.0</v>
      </c>
      <c r="C10843" s="221">
        <v>371.0</v>
      </c>
    </row>
    <row r="10844">
      <c r="A10844" s="221">
        <v>14142.0</v>
      </c>
      <c r="B10844" s="221">
        <v>40.0</v>
      </c>
      <c r="C10844" s="221">
        <v>1.0</v>
      </c>
    </row>
    <row r="10845">
      <c r="A10845" s="221">
        <v>14144.0</v>
      </c>
      <c r="B10845" s="221">
        <v>34.0</v>
      </c>
      <c r="C10845" s="221">
        <v>1004.0</v>
      </c>
    </row>
    <row r="10846">
      <c r="A10846" s="221">
        <v>14144.0</v>
      </c>
      <c r="B10846" s="221">
        <v>35.0</v>
      </c>
      <c r="C10846" s="221">
        <v>775.0</v>
      </c>
    </row>
    <row r="10847">
      <c r="A10847" s="221">
        <v>14144.0</v>
      </c>
      <c r="B10847" s="221">
        <v>38.0</v>
      </c>
      <c r="C10847" s="221">
        <v>3.0</v>
      </c>
    </row>
    <row r="10848">
      <c r="A10848" s="221">
        <v>14146.0</v>
      </c>
      <c r="B10848" s="221">
        <v>34.0</v>
      </c>
      <c r="C10848" s="221">
        <v>1004.0</v>
      </c>
    </row>
    <row r="10849">
      <c r="A10849" s="221">
        <v>14146.0</v>
      </c>
      <c r="B10849" s="221">
        <v>35.0</v>
      </c>
      <c r="C10849" s="221">
        <v>775.0</v>
      </c>
    </row>
    <row r="10850">
      <c r="A10850" s="221">
        <v>14146.0</v>
      </c>
      <c r="B10850" s="221">
        <v>38.0</v>
      </c>
      <c r="C10850" s="221">
        <v>3.0</v>
      </c>
    </row>
    <row r="10851">
      <c r="A10851" s="221">
        <v>14148.0</v>
      </c>
      <c r="B10851" s="221">
        <v>34.0</v>
      </c>
      <c r="C10851" s="221">
        <v>1884.0</v>
      </c>
    </row>
    <row r="10852">
      <c r="A10852" s="221">
        <v>14148.0</v>
      </c>
      <c r="B10852" s="221">
        <v>35.0</v>
      </c>
      <c r="C10852" s="221">
        <v>1379.0</v>
      </c>
    </row>
    <row r="10853">
      <c r="A10853" s="221">
        <v>14148.0</v>
      </c>
      <c r="B10853" s="221">
        <v>36.0</v>
      </c>
      <c r="C10853" s="221">
        <v>20.0</v>
      </c>
    </row>
    <row r="10854">
      <c r="A10854" s="221">
        <v>14148.0</v>
      </c>
      <c r="B10854" s="221">
        <v>37.0</v>
      </c>
      <c r="C10854" s="221">
        <v>124.0</v>
      </c>
    </row>
    <row r="10855">
      <c r="A10855" s="221">
        <v>14148.0</v>
      </c>
      <c r="B10855" s="221">
        <v>40.0</v>
      </c>
      <c r="C10855" s="221">
        <v>1.0</v>
      </c>
    </row>
    <row r="10856">
      <c r="A10856" s="221">
        <v>14150.0</v>
      </c>
      <c r="B10856" s="221">
        <v>34.0</v>
      </c>
      <c r="C10856" s="221">
        <v>1884.0</v>
      </c>
    </row>
    <row r="10857">
      <c r="A10857" s="221">
        <v>14150.0</v>
      </c>
      <c r="B10857" s="221">
        <v>35.0</v>
      </c>
      <c r="C10857" s="221">
        <v>1379.0</v>
      </c>
    </row>
    <row r="10858">
      <c r="A10858" s="221">
        <v>14150.0</v>
      </c>
      <c r="B10858" s="221">
        <v>36.0</v>
      </c>
      <c r="C10858" s="221">
        <v>20.0</v>
      </c>
    </row>
    <row r="10859">
      <c r="A10859" s="221">
        <v>14150.0</v>
      </c>
      <c r="B10859" s="221">
        <v>37.0</v>
      </c>
      <c r="C10859" s="221">
        <v>124.0</v>
      </c>
    </row>
    <row r="10860">
      <c r="A10860" s="221">
        <v>14150.0</v>
      </c>
      <c r="B10860" s="221">
        <v>40.0</v>
      </c>
      <c r="C10860" s="221">
        <v>1.0</v>
      </c>
    </row>
    <row r="10861">
      <c r="A10861" s="221">
        <v>14152.0</v>
      </c>
      <c r="B10861" s="221">
        <v>34.0</v>
      </c>
      <c r="C10861" s="221">
        <v>10952.0</v>
      </c>
    </row>
    <row r="10862">
      <c r="A10862" s="221">
        <v>14152.0</v>
      </c>
      <c r="B10862" s="221">
        <v>35.0</v>
      </c>
      <c r="C10862" s="221">
        <v>6100.0</v>
      </c>
    </row>
    <row r="10863">
      <c r="A10863" s="221">
        <v>14152.0</v>
      </c>
      <c r="B10863" s="221">
        <v>36.0</v>
      </c>
      <c r="C10863" s="221">
        <v>989.0</v>
      </c>
    </row>
    <row r="10864">
      <c r="A10864" s="221">
        <v>14152.0</v>
      </c>
      <c r="B10864" s="221">
        <v>37.0</v>
      </c>
      <c r="C10864" s="221">
        <v>2948.0</v>
      </c>
    </row>
    <row r="10865">
      <c r="A10865" s="221">
        <v>14152.0</v>
      </c>
      <c r="B10865" s="221">
        <v>40.0</v>
      </c>
      <c r="C10865" s="221">
        <v>62.0</v>
      </c>
    </row>
    <row r="10866">
      <c r="A10866" s="221">
        <v>14154.0</v>
      </c>
      <c r="B10866" s="221">
        <v>34.0</v>
      </c>
      <c r="C10866" s="221">
        <v>10952.0</v>
      </c>
    </row>
    <row r="10867">
      <c r="A10867" s="221">
        <v>14154.0</v>
      </c>
      <c r="B10867" s="221">
        <v>35.0</v>
      </c>
      <c r="C10867" s="221">
        <v>6100.0</v>
      </c>
    </row>
    <row r="10868">
      <c r="A10868" s="221">
        <v>14154.0</v>
      </c>
      <c r="B10868" s="221">
        <v>36.0</v>
      </c>
      <c r="C10868" s="221">
        <v>989.0</v>
      </c>
    </row>
    <row r="10869">
      <c r="A10869" s="221">
        <v>14154.0</v>
      </c>
      <c r="B10869" s="221">
        <v>37.0</v>
      </c>
      <c r="C10869" s="221">
        <v>2948.0</v>
      </c>
    </row>
    <row r="10870">
      <c r="A10870" s="221">
        <v>14154.0</v>
      </c>
      <c r="B10870" s="221">
        <v>40.0</v>
      </c>
      <c r="C10870" s="221">
        <v>62.0</v>
      </c>
    </row>
    <row r="10871">
      <c r="A10871" s="221">
        <v>14156.0</v>
      </c>
      <c r="B10871" s="221">
        <v>34.0</v>
      </c>
      <c r="C10871" s="221">
        <v>4092.0</v>
      </c>
    </row>
    <row r="10872">
      <c r="A10872" s="221">
        <v>14156.0</v>
      </c>
      <c r="B10872" s="221">
        <v>35.0</v>
      </c>
      <c r="C10872" s="221">
        <v>2887.0</v>
      </c>
    </row>
    <row r="10873">
      <c r="A10873" s="221">
        <v>14156.0</v>
      </c>
      <c r="B10873" s="221">
        <v>36.0</v>
      </c>
      <c r="C10873" s="221">
        <v>247.0</v>
      </c>
    </row>
    <row r="10874">
      <c r="A10874" s="221">
        <v>14156.0</v>
      </c>
      <c r="B10874" s="221">
        <v>37.0</v>
      </c>
      <c r="C10874" s="221">
        <v>533.0</v>
      </c>
    </row>
    <row r="10875">
      <c r="A10875" s="221">
        <v>14156.0</v>
      </c>
      <c r="B10875" s="221">
        <v>40.0</v>
      </c>
      <c r="C10875" s="221">
        <v>11.0</v>
      </c>
    </row>
    <row r="10876">
      <c r="A10876" s="221">
        <v>14158.0</v>
      </c>
      <c r="B10876" s="221">
        <v>34.0</v>
      </c>
      <c r="C10876" s="221">
        <v>4092.0</v>
      </c>
    </row>
    <row r="10877">
      <c r="A10877" s="221">
        <v>14158.0</v>
      </c>
      <c r="B10877" s="221">
        <v>35.0</v>
      </c>
      <c r="C10877" s="221">
        <v>2887.0</v>
      </c>
    </row>
    <row r="10878">
      <c r="A10878" s="221">
        <v>14158.0</v>
      </c>
      <c r="B10878" s="221">
        <v>36.0</v>
      </c>
      <c r="C10878" s="221">
        <v>247.0</v>
      </c>
    </row>
    <row r="10879">
      <c r="A10879" s="221">
        <v>14158.0</v>
      </c>
      <c r="B10879" s="221">
        <v>37.0</v>
      </c>
      <c r="C10879" s="221">
        <v>533.0</v>
      </c>
    </row>
    <row r="10880">
      <c r="A10880" s="221">
        <v>14158.0</v>
      </c>
      <c r="B10880" s="221">
        <v>40.0</v>
      </c>
      <c r="C10880" s="221">
        <v>11.0</v>
      </c>
    </row>
    <row r="10881">
      <c r="A10881" s="221">
        <v>14160.0</v>
      </c>
      <c r="B10881" s="221">
        <v>34.0</v>
      </c>
      <c r="C10881" s="221">
        <v>468.0</v>
      </c>
    </row>
    <row r="10882">
      <c r="A10882" s="221">
        <v>14160.0</v>
      </c>
      <c r="B10882" s="221">
        <v>35.0</v>
      </c>
      <c r="C10882" s="221">
        <v>35.0</v>
      </c>
    </row>
    <row r="10883">
      <c r="A10883" s="221">
        <v>14160.0</v>
      </c>
      <c r="B10883" s="221">
        <v>36.0</v>
      </c>
      <c r="C10883" s="221">
        <v>178.0</v>
      </c>
    </row>
    <row r="10884">
      <c r="A10884" s="221">
        <v>14160.0</v>
      </c>
      <c r="B10884" s="221">
        <v>37.0</v>
      </c>
      <c r="C10884" s="221">
        <v>86.0</v>
      </c>
    </row>
    <row r="10885">
      <c r="A10885" s="221">
        <v>14160.0</v>
      </c>
      <c r="B10885" s="221">
        <v>39.0</v>
      </c>
      <c r="C10885" s="221">
        <v>1.0</v>
      </c>
    </row>
    <row r="10886">
      <c r="A10886" s="221">
        <v>14160.0</v>
      </c>
      <c r="B10886" s="221">
        <v>40.0</v>
      </c>
      <c r="C10886" s="221">
        <v>1.0</v>
      </c>
    </row>
    <row r="10887">
      <c r="A10887" s="221">
        <v>14162.0</v>
      </c>
      <c r="B10887" s="221">
        <v>34.0</v>
      </c>
      <c r="C10887" s="221">
        <v>468.0</v>
      </c>
    </row>
    <row r="10888">
      <c r="A10888" s="221">
        <v>14162.0</v>
      </c>
      <c r="B10888" s="221">
        <v>35.0</v>
      </c>
      <c r="C10888" s="221">
        <v>35.0</v>
      </c>
    </row>
    <row r="10889">
      <c r="A10889" s="221">
        <v>14162.0</v>
      </c>
      <c r="B10889" s="221">
        <v>36.0</v>
      </c>
      <c r="C10889" s="221">
        <v>178.0</v>
      </c>
    </row>
    <row r="10890">
      <c r="A10890" s="221">
        <v>14162.0</v>
      </c>
      <c r="B10890" s="221">
        <v>37.0</v>
      </c>
      <c r="C10890" s="221">
        <v>86.0</v>
      </c>
    </row>
    <row r="10891">
      <c r="A10891" s="221">
        <v>14162.0</v>
      </c>
      <c r="B10891" s="221">
        <v>39.0</v>
      </c>
      <c r="C10891" s="221">
        <v>1.0</v>
      </c>
    </row>
    <row r="10892">
      <c r="A10892" s="221">
        <v>14162.0</v>
      </c>
      <c r="B10892" s="221">
        <v>40.0</v>
      </c>
      <c r="C10892" s="221">
        <v>1.0</v>
      </c>
    </row>
    <row r="10893">
      <c r="A10893" s="221">
        <v>14164.0</v>
      </c>
      <c r="B10893" s="221">
        <v>34.0</v>
      </c>
      <c r="C10893" s="221">
        <v>1336.0</v>
      </c>
    </row>
    <row r="10894">
      <c r="A10894" s="221">
        <v>14164.0</v>
      </c>
      <c r="B10894" s="221">
        <v>35.0</v>
      </c>
      <c r="C10894" s="221">
        <v>190.0</v>
      </c>
    </row>
    <row r="10895">
      <c r="A10895" s="221">
        <v>14164.0</v>
      </c>
      <c r="B10895" s="221">
        <v>36.0</v>
      </c>
      <c r="C10895" s="221">
        <v>357.0</v>
      </c>
    </row>
    <row r="10896">
      <c r="A10896" s="221">
        <v>14164.0</v>
      </c>
      <c r="B10896" s="221">
        <v>37.0</v>
      </c>
      <c r="C10896" s="221">
        <v>178.0</v>
      </c>
    </row>
    <row r="10897">
      <c r="A10897" s="221">
        <v>14164.0</v>
      </c>
      <c r="B10897" s="221">
        <v>39.0</v>
      </c>
      <c r="C10897" s="221">
        <v>18.0</v>
      </c>
    </row>
    <row r="10898">
      <c r="A10898" s="221">
        <v>14164.0</v>
      </c>
      <c r="B10898" s="221">
        <v>40.0</v>
      </c>
      <c r="C10898" s="221">
        <v>3.0</v>
      </c>
    </row>
    <row r="10899">
      <c r="A10899" s="221">
        <v>14166.0</v>
      </c>
      <c r="B10899" s="221">
        <v>34.0</v>
      </c>
      <c r="C10899" s="221">
        <v>1336.0</v>
      </c>
    </row>
    <row r="10900">
      <c r="A10900" s="221">
        <v>14166.0</v>
      </c>
      <c r="B10900" s="221">
        <v>35.0</v>
      </c>
      <c r="C10900" s="221">
        <v>190.0</v>
      </c>
    </row>
    <row r="10901">
      <c r="A10901" s="221">
        <v>14166.0</v>
      </c>
      <c r="B10901" s="221">
        <v>36.0</v>
      </c>
      <c r="C10901" s="221">
        <v>357.0</v>
      </c>
    </row>
    <row r="10902">
      <c r="A10902" s="221">
        <v>14166.0</v>
      </c>
      <c r="B10902" s="221">
        <v>37.0</v>
      </c>
      <c r="C10902" s="221">
        <v>178.0</v>
      </c>
    </row>
    <row r="10903">
      <c r="A10903" s="221">
        <v>14166.0</v>
      </c>
      <c r="B10903" s="221">
        <v>39.0</v>
      </c>
      <c r="C10903" s="221">
        <v>18.0</v>
      </c>
    </row>
    <row r="10904">
      <c r="A10904" s="221">
        <v>14166.0</v>
      </c>
      <c r="B10904" s="221">
        <v>40.0</v>
      </c>
      <c r="C10904" s="221">
        <v>3.0</v>
      </c>
    </row>
    <row r="10905">
      <c r="A10905" s="221">
        <v>14168.0</v>
      </c>
      <c r="B10905" s="221">
        <v>34.0</v>
      </c>
      <c r="C10905" s="221">
        <v>1337.0</v>
      </c>
    </row>
    <row r="10906">
      <c r="A10906" s="221">
        <v>14168.0</v>
      </c>
      <c r="B10906" s="221">
        <v>35.0</v>
      </c>
      <c r="C10906" s="221">
        <v>1337.0</v>
      </c>
    </row>
    <row r="10907">
      <c r="A10907" s="221">
        <v>14168.0</v>
      </c>
      <c r="B10907" s="221">
        <v>36.0</v>
      </c>
      <c r="C10907" s="221">
        <v>1337.0</v>
      </c>
    </row>
    <row r="10908">
      <c r="A10908" s="221">
        <v>14168.0</v>
      </c>
      <c r="B10908" s="221">
        <v>37.0</v>
      </c>
      <c r="C10908" s="221">
        <v>1337.0</v>
      </c>
    </row>
    <row r="10909">
      <c r="A10909" s="221">
        <v>14168.0</v>
      </c>
      <c r="B10909" s="221">
        <v>39.0</v>
      </c>
      <c r="C10909" s="221">
        <v>45.0</v>
      </c>
    </row>
    <row r="10910">
      <c r="A10910" s="221">
        <v>14168.0</v>
      </c>
      <c r="B10910" s="221">
        <v>40.0</v>
      </c>
      <c r="C10910" s="221">
        <v>22.0</v>
      </c>
    </row>
    <row r="10911">
      <c r="A10911" s="221">
        <v>14170.0</v>
      </c>
      <c r="B10911" s="221">
        <v>34.0</v>
      </c>
      <c r="C10911" s="221">
        <v>1337.0</v>
      </c>
    </row>
    <row r="10912">
      <c r="A10912" s="221">
        <v>14170.0</v>
      </c>
      <c r="B10912" s="221">
        <v>35.0</v>
      </c>
      <c r="C10912" s="221">
        <v>1337.0</v>
      </c>
    </row>
    <row r="10913">
      <c r="A10913" s="221">
        <v>14170.0</v>
      </c>
      <c r="B10913" s="221">
        <v>36.0</v>
      </c>
      <c r="C10913" s="221">
        <v>1337.0</v>
      </c>
    </row>
    <row r="10914">
      <c r="A10914" s="221">
        <v>14170.0</v>
      </c>
      <c r="B10914" s="221">
        <v>37.0</v>
      </c>
      <c r="C10914" s="221">
        <v>1337.0</v>
      </c>
    </row>
    <row r="10915">
      <c r="A10915" s="221">
        <v>14170.0</v>
      </c>
      <c r="B10915" s="221">
        <v>39.0</v>
      </c>
      <c r="C10915" s="221">
        <v>45.0</v>
      </c>
    </row>
    <row r="10916">
      <c r="A10916" s="221">
        <v>14170.0</v>
      </c>
      <c r="B10916" s="221">
        <v>40.0</v>
      </c>
      <c r="C10916" s="221">
        <v>22.0</v>
      </c>
    </row>
    <row r="10917">
      <c r="A10917" s="221">
        <v>14172.0</v>
      </c>
      <c r="B10917" s="221">
        <v>34.0</v>
      </c>
      <c r="C10917" s="221">
        <v>1509.0</v>
      </c>
    </row>
    <row r="10918">
      <c r="A10918" s="221">
        <v>14172.0</v>
      </c>
      <c r="B10918" s="221">
        <v>35.0</v>
      </c>
      <c r="C10918" s="221">
        <v>505.0</v>
      </c>
    </row>
    <row r="10919">
      <c r="A10919" s="221">
        <v>14172.0</v>
      </c>
      <c r="B10919" s="221">
        <v>36.0</v>
      </c>
      <c r="C10919" s="221">
        <v>439.0</v>
      </c>
    </row>
    <row r="10920">
      <c r="A10920" s="221">
        <v>14172.0</v>
      </c>
      <c r="B10920" s="221">
        <v>37.0</v>
      </c>
      <c r="C10920" s="221">
        <v>364.0</v>
      </c>
    </row>
    <row r="10921">
      <c r="A10921" s="221">
        <v>14172.0</v>
      </c>
      <c r="B10921" s="221">
        <v>38.0</v>
      </c>
      <c r="C10921" s="221">
        <v>5.0</v>
      </c>
    </row>
    <row r="10922">
      <c r="A10922" s="221">
        <v>14174.0</v>
      </c>
      <c r="B10922" s="221">
        <v>34.0</v>
      </c>
      <c r="C10922" s="221">
        <v>1509.0</v>
      </c>
    </row>
    <row r="10923">
      <c r="A10923" s="221">
        <v>14174.0</v>
      </c>
      <c r="B10923" s="221">
        <v>35.0</v>
      </c>
      <c r="C10923" s="221">
        <v>505.0</v>
      </c>
    </row>
    <row r="10924">
      <c r="A10924" s="221">
        <v>14174.0</v>
      </c>
      <c r="B10924" s="221">
        <v>36.0</v>
      </c>
      <c r="C10924" s="221">
        <v>439.0</v>
      </c>
    </row>
    <row r="10925">
      <c r="A10925" s="221">
        <v>14174.0</v>
      </c>
      <c r="B10925" s="221">
        <v>37.0</v>
      </c>
      <c r="C10925" s="221">
        <v>364.0</v>
      </c>
    </row>
    <row r="10926">
      <c r="A10926" s="221">
        <v>14174.0</v>
      </c>
      <c r="B10926" s="221">
        <v>38.0</v>
      </c>
      <c r="C10926" s="221">
        <v>5.0</v>
      </c>
    </row>
    <row r="10927">
      <c r="A10927" s="221">
        <v>14176.0</v>
      </c>
      <c r="B10927" s="221">
        <v>34.0</v>
      </c>
      <c r="C10927" s="221">
        <v>218.0</v>
      </c>
    </row>
    <row r="10928">
      <c r="A10928" s="221">
        <v>14176.0</v>
      </c>
      <c r="B10928" s="221">
        <v>35.0</v>
      </c>
      <c r="C10928" s="221">
        <v>133.0</v>
      </c>
    </row>
    <row r="10929">
      <c r="A10929" s="221">
        <v>14176.0</v>
      </c>
      <c r="B10929" s="221">
        <v>36.0</v>
      </c>
      <c r="C10929" s="221">
        <v>512.0</v>
      </c>
    </row>
    <row r="10930">
      <c r="A10930" s="221">
        <v>14176.0</v>
      </c>
      <c r="B10930" s="221">
        <v>39.0</v>
      </c>
      <c r="C10930" s="221">
        <v>1.0</v>
      </c>
    </row>
    <row r="10931">
      <c r="A10931" s="221">
        <v>14176.0</v>
      </c>
      <c r="B10931" s="221">
        <v>40.0</v>
      </c>
      <c r="C10931" s="221">
        <v>1.0</v>
      </c>
    </row>
    <row r="10932">
      <c r="A10932" s="221">
        <v>14178.0</v>
      </c>
      <c r="B10932" s="221">
        <v>34.0</v>
      </c>
      <c r="C10932" s="221">
        <v>218.0</v>
      </c>
    </row>
    <row r="10933">
      <c r="A10933" s="221">
        <v>14178.0</v>
      </c>
      <c r="B10933" s="221">
        <v>35.0</v>
      </c>
      <c r="C10933" s="221">
        <v>133.0</v>
      </c>
    </row>
    <row r="10934">
      <c r="A10934" s="221">
        <v>14178.0</v>
      </c>
      <c r="B10934" s="221">
        <v>36.0</v>
      </c>
      <c r="C10934" s="221">
        <v>512.0</v>
      </c>
    </row>
    <row r="10935">
      <c r="A10935" s="221">
        <v>14178.0</v>
      </c>
      <c r="B10935" s="221">
        <v>39.0</v>
      </c>
      <c r="C10935" s="221">
        <v>1.0</v>
      </c>
    </row>
    <row r="10936">
      <c r="A10936" s="221">
        <v>14178.0</v>
      </c>
      <c r="B10936" s="221">
        <v>40.0</v>
      </c>
      <c r="C10936" s="221">
        <v>1.0</v>
      </c>
    </row>
    <row r="10937">
      <c r="A10937" s="221">
        <v>14180.0</v>
      </c>
      <c r="B10937" s="221">
        <v>34.0</v>
      </c>
      <c r="C10937" s="221">
        <v>554.0</v>
      </c>
    </row>
    <row r="10938">
      <c r="A10938" s="221">
        <v>14180.0</v>
      </c>
      <c r="B10938" s="221">
        <v>35.0</v>
      </c>
      <c r="C10938" s="221">
        <v>236.0</v>
      </c>
    </row>
    <row r="10939">
      <c r="A10939" s="221">
        <v>14180.0</v>
      </c>
      <c r="B10939" s="221">
        <v>36.0</v>
      </c>
      <c r="C10939" s="221">
        <v>47.0</v>
      </c>
    </row>
    <row r="10940">
      <c r="A10940" s="221">
        <v>14182.0</v>
      </c>
      <c r="B10940" s="221">
        <v>34.0</v>
      </c>
      <c r="C10940" s="221">
        <v>554.0</v>
      </c>
    </row>
    <row r="10941">
      <c r="A10941" s="221">
        <v>14182.0</v>
      </c>
      <c r="B10941" s="221">
        <v>35.0</v>
      </c>
      <c r="C10941" s="221">
        <v>236.0</v>
      </c>
    </row>
    <row r="10942">
      <c r="A10942" s="221">
        <v>14182.0</v>
      </c>
      <c r="B10942" s="221">
        <v>36.0</v>
      </c>
      <c r="C10942" s="221">
        <v>47.0</v>
      </c>
    </row>
    <row r="10943">
      <c r="A10943" s="221">
        <v>14184.0</v>
      </c>
      <c r="B10943" s="221">
        <v>34.0</v>
      </c>
      <c r="C10943" s="221">
        <v>249.0</v>
      </c>
    </row>
    <row r="10944">
      <c r="A10944" s="221">
        <v>14184.0</v>
      </c>
      <c r="B10944" s="221">
        <v>38.0</v>
      </c>
      <c r="C10944" s="221">
        <v>5.0</v>
      </c>
    </row>
    <row r="10945">
      <c r="A10945" s="221">
        <v>14184.0</v>
      </c>
      <c r="B10945" s="221">
        <v>40.0</v>
      </c>
      <c r="C10945" s="221">
        <v>1.0</v>
      </c>
    </row>
    <row r="10946">
      <c r="A10946" s="221">
        <v>14186.0</v>
      </c>
      <c r="B10946" s="221">
        <v>34.0</v>
      </c>
      <c r="C10946" s="221">
        <v>249.0</v>
      </c>
    </row>
    <row r="10947">
      <c r="A10947" s="221">
        <v>14186.0</v>
      </c>
      <c r="B10947" s="221">
        <v>38.0</v>
      </c>
      <c r="C10947" s="221">
        <v>5.0</v>
      </c>
    </row>
    <row r="10948">
      <c r="A10948" s="221">
        <v>14186.0</v>
      </c>
      <c r="B10948" s="221">
        <v>40.0</v>
      </c>
      <c r="C10948" s="221">
        <v>1.0</v>
      </c>
    </row>
    <row r="10949">
      <c r="A10949" s="221">
        <v>14188.0</v>
      </c>
      <c r="B10949" s="221">
        <v>34.0</v>
      </c>
      <c r="C10949" s="221">
        <v>36212.0</v>
      </c>
    </row>
    <row r="10950">
      <c r="A10950" s="221">
        <v>14188.0</v>
      </c>
      <c r="B10950" s="221">
        <v>35.0</v>
      </c>
      <c r="C10950" s="221">
        <v>30009.0</v>
      </c>
    </row>
    <row r="10951">
      <c r="A10951" s="221">
        <v>14190.0</v>
      </c>
      <c r="B10951" s="221">
        <v>34.0</v>
      </c>
      <c r="C10951" s="221">
        <v>36212.0</v>
      </c>
    </row>
    <row r="10952">
      <c r="A10952" s="221">
        <v>14190.0</v>
      </c>
      <c r="B10952" s="221">
        <v>35.0</v>
      </c>
      <c r="C10952" s="221">
        <v>30009.0</v>
      </c>
    </row>
    <row r="10953">
      <c r="A10953" s="221">
        <v>14192.0</v>
      </c>
      <c r="B10953" s="221">
        <v>34.0</v>
      </c>
      <c r="C10953" s="221">
        <v>13987.0</v>
      </c>
    </row>
    <row r="10954">
      <c r="A10954" s="221">
        <v>14192.0</v>
      </c>
      <c r="B10954" s="221">
        <v>35.0</v>
      </c>
      <c r="C10954" s="221">
        <v>1186.0</v>
      </c>
    </row>
    <row r="10955">
      <c r="A10955" s="221">
        <v>14192.0</v>
      </c>
      <c r="B10955" s="221">
        <v>36.0</v>
      </c>
      <c r="C10955" s="221">
        <v>60.0</v>
      </c>
    </row>
    <row r="10956">
      <c r="A10956" s="221">
        <v>14194.0</v>
      </c>
      <c r="B10956" s="221">
        <v>34.0</v>
      </c>
      <c r="C10956" s="221">
        <v>13987.0</v>
      </c>
    </row>
    <row r="10957">
      <c r="A10957" s="221">
        <v>14194.0</v>
      </c>
      <c r="B10957" s="221">
        <v>35.0</v>
      </c>
      <c r="C10957" s="221">
        <v>1186.0</v>
      </c>
    </row>
    <row r="10958">
      <c r="A10958" s="221">
        <v>14194.0</v>
      </c>
      <c r="B10958" s="221">
        <v>36.0</v>
      </c>
      <c r="C10958" s="221">
        <v>60.0</v>
      </c>
    </row>
    <row r="10959">
      <c r="A10959" s="221">
        <v>14196.0</v>
      </c>
      <c r="B10959" s="221">
        <v>34.0</v>
      </c>
      <c r="C10959" s="221">
        <v>2658.0</v>
      </c>
    </row>
    <row r="10960">
      <c r="A10960" s="221">
        <v>14196.0</v>
      </c>
      <c r="B10960" s="221">
        <v>35.0</v>
      </c>
      <c r="C10960" s="221">
        <v>850.0</v>
      </c>
    </row>
    <row r="10961">
      <c r="A10961" s="221">
        <v>14196.0</v>
      </c>
      <c r="B10961" s="221">
        <v>36.0</v>
      </c>
      <c r="C10961" s="221">
        <v>182.0</v>
      </c>
    </row>
    <row r="10962">
      <c r="A10962" s="221">
        <v>14196.0</v>
      </c>
      <c r="B10962" s="221">
        <v>39.0</v>
      </c>
      <c r="C10962" s="221">
        <v>1.0</v>
      </c>
    </row>
    <row r="10963">
      <c r="A10963" s="221">
        <v>14198.0</v>
      </c>
      <c r="B10963" s="221">
        <v>34.0</v>
      </c>
      <c r="C10963" s="221">
        <v>2658.0</v>
      </c>
    </row>
    <row r="10964">
      <c r="A10964" s="221">
        <v>14198.0</v>
      </c>
      <c r="B10964" s="221">
        <v>35.0</v>
      </c>
      <c r="C10964" s="221">
        <v>850.0</v>
      </c>
    </row>
    <row r="10965">
      <c r="A10965" s="221">
        <v>14198.0</v>
      </c>
      <c r="B10965" s="221">
        <v>36.0</v>
      </c>
      <c r="C10965" s="221">
        <v>182.0</v>
      </c>
    </row>
    <row r="10966">
      <c r="A10966" s="221">
        <v>14198.0</v>
      </c>
      <c r="B10966" s="221">
        <v>39.0</v>
      </c>
      <c r="C10966" s="221">
        <v>1.0</v>
      </c>
    </row>
    <row r="10967">
      <c r="A10967" s="221">
        <v>14200.0</v>
      </c>
      <c r="B10967" s="221">
        <v>34.0</v>
      </c>
      <c r="C10967" s="221">
        <v>5451.0</v>
      </c>
    </row>
    <row r="10968">
      <c r="A10968" s="221">
        <v>14200.0</v>
      </c>
      <c r="B10968" s="221">
        <v>35.0</v>
      </c>
      <c r="C10968" s="221">
        <v>3638.0</v>
      </c>
    </row>
    <row r="10969">
      <c r="A10969" s="221">
        <v>14200.0</v>
      </c>
      <c r="B10969" s="221">
        <v>38.0</v>
      </c>
      <c r="C10969" s="221">
        <v>3.0</v>
      </c>
    </row>
    <row r="10970">
      <c r="A10970" s="221">
        <v>14200.0</v>
      </c>
      <c r="B10970" s="221">
        <v>40.0</v>
      </c>
      <c r="C10970" s="221">
        <v>1.0</v>
      </c>
    </row>
    <row r="10971">
      <c r="A10971" s="221">
        <v>14202.0</v>
      </c>
      <c r="B10971" s="221">
        <v>34.0</v>
      </c>
      <c r="C10971" s="221">
        <v>5451.0</v>
      </c>
    </row>
    <row r="10972">
      <c r="A10972" s="221">
        <v>14202.0</v>
      </c>
      <c r="B10972" s="221">
        <v>35.0</v>
      </c>
      <c r="C10972" s="221">
        <v>3638.0</v>
      </c>
    </row>
    <row r="10973">
      <c r="A10973" s="221">
        <v>14202.0</v>
      </c>
      <c r="B10973" s="221">
        <v>38.0</v>
      </c>
      <c r="C10973" s="221">
        <v>3.0</v>
      </c>
    </row>
    <row r="10974">
      <c r="A10974" s="221">
        <v>14202.0</v>
      </c>
      <c r="B10974" s="221">
        <v>40.0</v>
      </c>
      <c r="C10974" s="221">
        <v>1.0</v>
      </c>
    </row>
    <row r="10975">
      <c r="A10975" s="221">
        <v>14204.0</v>
      </c>
      <c r="B10975" s="221">
        <v>34.0</v>
      </c>
      <c r="C10975" s="221">
        <v>36212.0</v>
      </c>
    </row>
    <row r="10976">
      <c r="A10976" s="221">
        <v>14204.0</v>
      </c>
      <c r="B10976" s="221">
        <v>35.0</v>
      </c>
      <c r="C10976" s="221">
        <v>30009.0</v>
      </c>
    </row>
    <row r="10977">
      <c r="A10977" s="221">
        <v>14206.0</v>
      </c>
      <c r="B10977" s="221">
        <v>34.0</v>
      </c>
      <c r="C10977" s="221">
        <v>36212.0</v>
      </c>
    </row>
    <row r="10978">
      <c r="A10978" s="221">
        <v>14206.0</v>
      </c>
      <c r="B10978" s="221">
        <v>35.0</v>
      </c>
      <c r="C10978" s="221">
        <v>30009.0</v>
      </c>
    </row>
    <row r="10979">
      <c r="A10979" s="221">
        <v>14208.0</v>
      </c>
      <c r="B10979" s="221">
        <v>34.0</v>
      </c>
      <c r="C10979" s="221">
        <v>36212.0</v>
      </c>
    </row>
    <row r="10980">
      <c r="A10980" s="221">
        <v>14208.0</v>
      </c>
      <c r="B10980" s="221">
        <v>35.0</v>
      </c>
      <c r="C10980" s="221">
        <v>30009.0</v>
      </c>
    </row>
    <row r="10981">
      <c r="A10981" s="221">
        <v>14210.0</v>
      </c>
      <c r="B10981" s="221">
        <v>34.0</v>
      </c>
      <c r="C10981" s="221">
        <v>13987.0</v>
      </c>
    </row>
    <row r="10982">
      <c r="A10982" s="221">
        <v>14210.0</v>
      </c>
      <c r="B10982" s="221">
        <v>35.0</v>
      </c>
      <c r="C10982" s="221">
        <v>1186.0</v>
      </c>
    </row>
    <row r="10983">
      <c r="A10983" s="221">
        <v>14210.0</v>
      </c>
      <c r="B10983" s="221">
        <v>36.0</v>
      </c>
      <c r="C10983" s="221">
        <v>60.0</v>
      </c>
    </row>
    <row r="10984">
      <c r="A10984" s="221">
        <v>14212.0</v>
      </c>
      <c r="B10984" s="221">
        <v>34.0</v>
      </c>
      <c r="C10984" s="221">
        <v>2658.0</v>
      </c>
    </row>
    <row r="10985">
      <c r="A10985" s="221">
        <v>14212.0</v>
      </c>
      <c r="B10985" s="221">
        <v>35.0</v>
      </c>
      <c r="C10985" s="221">
        <v>850.0</v>
      </c>
    </row>
    <row r="10986">
      <c r="A10986" s="221">
        <v>14212.0</v>
      </c>
      <c r="B10986" s="221">
        <v>36.0</v>
      </c>
      <c r="C10986" s="221">
        <v>182.0</v>
      </c>
    </row>
    <row r="10987">
      <c r="A10987" s="221">
        <v>14212.0</v>
      </c>
      <c r="B10987" s="221">
        <v>39.0</v>
      </c>
      <c r="C10987" s="221">
        <v>1.0</v>
      </c>
    </row>
    <row r="10988">
      <c r="A10988" s="221">
        <v>14214.0</v>
      </c>
      <c r="B10988" s="221">
        <v>34.0</v>
      </c>
      <c r="C10988" s="221">
        <v>5451.0</v>
      </c>
    </row>
    <row r="10989">
      <c r="A10989" s="221">
        <v>14214.0</v>
      </c>
      <c r="B10989" s="221">
        <v>35.0</v>
      </c>
      <c r="C10989" s="221">
        <v>3638.0</v>
      </c>
    </row>
    <row r="10990">
      <c r="A10990" s="221">
        <v>14214.0</v>
      </c>
      <c r="B10990" s="221">
        <v>38.0</v>
      </c>
      <c r="C10990" s="221">
        <v>3.0</v>
      </c>
    </row>
    <row r="10991">
      <c r="A10991" s="221">
        <v>14214.0</v>
      </c>
      <c r="B10991" s="221">
        <v>40.0</v>
      </c>
      <c r="C10991" s="221">
        <v>1.0</v>
      </c>
    </row>
    <row r="10992">
      <c r="A10992" s="221">
        <v>14218.0</v>
      </c>
      <c r="B10992" s="221">
        <v>34.0</v>
      </c>
      <c r="C10992" s="221">
        <v>2658.0</v>
      </c>
    </row>
    <row r="10993">
      <c r="A10993" s="221">
        <v>14218.0</v>
      </c>
      <c r="B10993" s="221">
        <v>35.0</v>
      </c>
      <c r="C10993" s="221">
        <v>850.0</v>
      </c>
    </row>
    <row r="10994">
      <c r="A10994" s="221">
        <v>14218.0</v>
      </c>
      <c r="B10994" s="221">
        <v>36.0</v>
      </c>
      <c r="C10994" s="221">
        <v>182.0</v>
      </c>
    </row>
    <row r="10995">
      <c r="A10995" s="221">
        <v>14218.0</v>
      </c>
      <c r="B10995" s="221">
        <v>39.0</v>
      </c>
      <c r="C10995" s="221">
        <v>1.0</v>
      </c>
    </row>
    <row r="10996">
      <c r="A10996" s="221">
        <v>14220.0</v>
      </c>
      <c r="B10996" s="221">
        <v>34.0</v>
      </c>
      <c r="C10996" s="221">
        <v>13987.0</v>
      </c>
    </row>
    <row r="10997">
      <c r="A10997" s="221">
        <v>14220.0</v>
      </c>
      <c r="B10997" s="221">
        <v>35.0</v>
      </c>
      <c r="C10997" s="221">
        <v>1186.0</v>
      </c>
    </row>
    <row r="10998">
      <c r="A10998" s="221">
        <v>14220.0</v>
      </c>
      <c r="B10998" s="221">
        <v>36.0</v>
      </c>
      <c r="C10998" s="221">
        <v>60.0</v>
      </c>
    </row>
    <row r="10999">
      <c r="A10999" s="221">
        <v>14222.0</v>
      </c>
      <c r="B10999" s="221">
        <v>34.0</v>
      </c>
      <c r="C10999" s="221">
        <v>13987.0</v>
      </c>
    </row>
    <row r="11000">
      <c r="A11000" s="221">
        <v>14222.0</v>
      </c>
      <c r="B11000" s="221">
        <v>35.0</v>
      </c>
      <c r="C11000" s="221">
        <v>1186.0</v>
      </c>
    </row>
    <row r="11001">
      <c r="A11001" s="221">
        <v>14222.0</v>
      </c>
      <c r="B11001" s="221">
        <v>36.0</v>
      </c>
      <c r="C11001" s="221">
        <v>60.0</v>
      </c>
    </row>
    <row r="11002">
      <c r="A11002" s="221">
        <v>14224.0</v>
      </c>
      <c r="B11002" s="221">
        <v>34.0</v>
      </c>
      <c r="C11002" s="221">
        <v>2658.0</v>
      </c>
    </row>
    <row r="11003">
      <c r="A11003" s="221">
        <v>14224.0</v>
      </c>
      <c r="B11003" s="221">
        <v>35.0</v>
      </c>
      <c r="C11003" s="221">
        <v>850.0</v>
      </c>
    </row>
    <row r="11004">
      <c r="A11004" s="221">
        <v>14224.0</v>
      </c>
      <c r="B11004" s="221">
        <v>36.0</v>
      </c>
      <c r="C11004" s="221">
        <v>182.0</v>
      </c>
    </row>
    <row r="11005">
      <c r="A11005" s="221">
        <v>14224.0</v>
      </c>
      <c r="B11005" s="221">
        <v>39.0</v>
      </c>
      <c r="C11005" s="221">
        <v>1.0</v>
      </c>
    </row>
    <row r="11006">
      <c r="A11006" s="221">
        <v>14226.0</v>
      </c>
      <c r="B11006" s="221">
        <v>34.0</v>
      </c>
      <c r="C11006" s="221">
        <v>5451.0</v>
      </c>
    </row>
    <row r="11007">
      <c r="A11007" s="221">
        <v>14226.0</v>
      </c>
      <c r="B11007" s="221">
        <v>35.0</v>
      </c>
      <c r="C11007" s="221">
        <v>3638.0</v>
      </c>
    </row>
    <row r="11008">
      <c r="A11008" s="221">
        <v>14226.0</v>
      </c>
      <c r="B11008" s="221">
        <v>38.0</v>
      </c>
      <c r="C11008" s="221">
        <v>3.0</v>
      </c>
    </row>
    <row r="11009">
      <c r="A11009" s="221">
        <v>14226.0</v>
      </c>
      <c r="B11009" s="221">
        <v>40.0</v>
      </c>
      <c r="C11009" s="221">
        <v>1.0</v>
      </c>
    </row>
    <row r="11010">
      <c r="A11010" s="221">
        <v>14228.0</v>
      </c>
      <c r="B11010" s="221">
        <v>34.0</v>
      </c>
      <c r="C11010" s="221">
        <v>5451.0</v>
      </c>
    </row>
    <row r="11011">
      <c r="A11011" s="221">
        <v>14228.0</v>
      </c>
      <c r="B11011" s="221">
        <v>35.0</v>
      </c>
      <c r="C11011" s="221">
        <v>3638.0</v>
      </c>
    </row>
    <row r="11012">
      <c r="A11012" s="221">
        <v>14228.0</v>
      </c>
      <c r="B11012" s="221">
        <v>38.0</v>
      </c>
      <c r="C11012" s="221">
        <v>3.0</v>
      </c>
    </row>
    <row r="11013">
      <c r="A11013" s="221">
        <v>14228.0</v>
      </c>
      <c r="B11013" s="221">
        <v>40.0</v>
      </c>
      <c r="C11013" s="221">
        <v>2.0</v>
      </c>
    </row>
    <row r="11014">
      <c r="A11014" s="221">
        <v>14230.0</v>
      </c>
      <c r="B11014" s="221">
        <v>34.0</v>
      </c>
      <c r="C11014" s="221">
        <v>2158.0</v>
      </c>
    </row>
    <row r="11015">
      <c r="A11015" s="221">
        <v>14230.0</v>
      </c>
      <c r="B11015" s="221">
        <v>35.0</v>
      </c>
      <c r="C11015" s="221">
        <v>419.0</v>
      </c>
    </row>
    <row r="11016">
      <c r="A11016" s="221">
        <v>14230.0</v>
      </c>
      <c r="B11016" s="221">
        <v>36.0</v>
      </c>
      <c r="C11016" s="221">
        <v>161.0</v>
      </c>
    </row>
    <row r="11017">
      <c r="A11017" s="221">
        <v>14230.0</v>
      </c>
      <c r="B11017" s="221">
        <v>37.0</v>
      </c>
      <c r="C11017" s="221">
        <v>1.0</v>
      </c>
    </row>
    <row r="11018">
      <c r="A11018" s="221">
        <v>14230.0</v>
      </c>
      <c r="B11018" s="221">
        <v>38.0</v>
      </c>
      <c r="C11018" s="221">
        <v>4.0</v>
      </c>
    </row>
    <row r="11019">
      <c r="A11019" s="221">
        <v>14232.0</v>
      </c>
      <c r="B11019" s="221">
        <v>34.0</v>
      </c>
      <c r="C11019" s="221">
        <v>2158.0</v>
      </c>
    </row>
    <row r="11020">
      <c r="A11020" s="221">
        <v>14232.0</v>
      </c>
      <c r="B11020" s="221">
        <v>35.0</v>
      </c>
      <c r="C11020" s="221">
        <v>419.0</v>
      </c>
    </row>
    <row r="11021">
      <c r="A11021" s="221">
        <v>14232.0</v>
      </c>
      <c r="B11021" s="221">
        <v>36.0</v>
      </c>
      <c r="C11021" s="221">
        <v>161.0</v>
      </c>
    </row>
    <row r="11022">
      <c r="A11022" s="221">
        <v>14232.0</v>
      </c>
      <c r="B11022" s="221">
        <v>37.0</v>
      </c>
      <c r="C11022" s="221">
        <v>1.0</v>
      </c>
    </row>
    <row r="11023">
      <c r="A11023" s="221">
        <v>14232.0</v>
      </c>
      <c r="B11023" s="221">
        <v>38.0</v>
      </c>
      <c r="C11023" s="221">
        <v>4.0</v>
      </c>
    </row>
    <row r="11024">
      <c r="A11024" s="221">
        <v>14234.0</v>
      </c>
      <c r="B11024" s="221">
        <v>34.0</v>
      </c>
      <c r="C11024" s="221">
        <v>146280.0</v>
      </c>
    </row>
    <row r="11025">
      <c r="A11025" s="221">
        <v>14234.0</v>
      </c>
      <c r="B11025" s="221">
        <v>35.0</v>
      </c>
      <c r="C11025" s="221">
        <v>5718.0</v>
      </c>
    </row>
    <row r="11026">
      <c r="A11026" s="221">
        <v>14234.0</v>
      </c>
      <c r="B11026" s="221">
        <v>36.0</v>
      </c>
      <c r="C11026" s="221">
        <v>700.0</v>
      </c>
    </row>
    <row r="11027">
      <c r="A11027" s="221">
        <v>14234.0</v>
      </c>
      <c r="B11027" s="221">
        <v>37.0</v>
      </c>
      <c r="C11027" s="221">
        <v>414.0</v>
      </c>
    </row>
    <row r="11028">
      <c r="A11028" s="221">
        <v>14234.0</v>
      </c>
      <c r="B11028" s="221">
        <v>38.0</v>
      </c>
      <c r="C11028" s="221">
        <v>154.0</v>
      </c>
    </row>
    <row r="11029">
      <c r="A11029" s="221">
        <v>14234.0</v>
      </c>
      <c r="B11029" s="221">
        <v>39.0</v>
      </c>
      <c r="C11029" s="221">
        <v>60.0</v>
      </c>
    </row>
    <row r="11030">
      <c r="A11030" s="221">
        <v>14234.0</v>
      </c>
      <c r="B11030" s="221">
        <v>40.0</v>
      </c>
      <c r="C11030" s="221">
        <v>15.0</v>
      </c>
    </row>
    <row r="11031">
      <c r="A11031" s="221">
        <v>14236.0</v>
      </c>
      <c r="B11031" s="221">
        <v>34.0</v>
      </c>
      <c r="C11031" s="221">
        <v>4527.0</v>
      </c>
    </row>
    <row r="11032">
      <c r="A11032" s="221">
        <v>14236.0</v>
      </c>
      <c r="B11032" s="221">
        <v>35.0</v>
      </c>
      <c r="C11032" s="221">
        <v>70.0</v>
      </c>
    </row>
    <row r="11033">
      <c r="A11033" s="221">
        <v>14236.0</v>
      </c>
      <c r="B11033" s="221">
        <v>37.0</v>
      </c>
      <c r="C11033" s="221">
        <v>2.0</v>
      </c>
    </row>
    <row r="11034">
      <c r="A11034" s="221">
        <v>14238.0</v>
      </c>
      <c r="B11034" s="221">
        <v>34.0</v>
      </c>
      <c r="C11034" s="221">
        <v>854.0</v>
      </c>
    </row>
    <row r="11035">
      <c r="A11035" s="221">
        <v>14238.0</v>
      </c>
      <c r="B11035" s="221">
        <v>40.0</v>
      </c>
      <c r="C11035" s="221">
        <v>1.0</v>
      </c>
    </row>
    <row r="11036">
      <c r="A11036" s="221">
        <v>14240.0</v>
      </c>
      <c r="B11036" s="221">
        <v>34.0</v>
      </c>
      <c r="C11036" s="221">
        <v>3433.0</v>
      </c>
    </row>
    <row r="11037">
      <c r="A11037" s="221">
        <v>14240.0</v>
      </c>
      <c r="B11037" s="221">
        <v>35.0</v>
      </c>
      <c r="C11037" s="221">
        <v>2847.0</v>
      </c>
    </row>
    <row r="11038">
      <c r="A11038" s="221">
        <v>14240.0</v>
      </c>
      <c r="B11038" s="221">
        <v>36.0</v>
      </c>
      <c r="C11038" s="221">
        <v>3.0</v>
      </c>
    </row>
    <row r="11039">
      <c r="A11039" s="221">
        <v>14240.0</v>
      </c>
      <c r="B11039" s="221">
        <v>37.0</v>
      </c>
      <c r="C11039" s="221">
        <v>2.0</v>
      </c>
    </row>
    <row r="11040">
      <c r="A11040" s="221">
        <v>14242.0</v>
      </c>
      <c r="B11040" s="221">
        <v>34.0</v>
      </c>
      <c r="C11040" s="221">
        <v>452.0</v>
      </c>
    </row>
    <row r="11041">
      <c r="A11041" s="221">
        <v>14242.0</v>
      </c>
      <c r="B11041" s="221">
        <v>35.0</v>
      </c>
      <c r="C11041" s="221">
        <v>267.0</v>
      </c>
    </row>
    <row r="11042">
      <c r="A11042" s="221">
        <v>14242.0</v>
      </c>
      <c r="B11042" s="221">
        <v>36.0</v>
      </c>
      <c r="C11042" s="221">
        <v>301.0</v>
      </c>
    </row>
    <row r="11043">
      <c r="A11043" s="221">
        <v>14242.0</v>
      </c>
      <c r="B11043" s="221">
        <v>37.0</v>
      </c>
      <c r="C11043" s="221">
        <v>177.0</v>
      </c>
    </row>
    <row r="11044">
      <c r="A11044" s="221">
        <v>14242.0</v>
      </c>
      <c r="B11044" s="221">
        <v>39.0</v>
      </c>
      <c r="C11044" s="221">
        <v>2.0</v>
      </c>
    </row>
    <row r="11045">
      <c r="A11045" s="221">
        <v>14244.0</v>
      </c>
      <c r="B11045" s="221">
        <v>34.0</v>
      </c>
      <c r="C11045" s="221">
        <v>452.0</v>
      </c>
    </row>
    <row r="11046">
      <c r="A11046" s="221">
        <v>14244.0</v>
      </c>
      <c r="B11046" s="221">
        <v>35.0</v>
      </c>
      <c r="C11046" s="221">
        <v>267.0</v>
      </c>
    </row>
    <row r="11047">
      <c r="A11047" s="221">
        <v>14244.0</v>
      </c>
      <c r="B11047" s="221">
        <v>36.0</v>
      </c>
      <c r="C11047" s="221">
        <v>301.0</v>
      </c>
    </row>
    <row r="11048">
      <c r="A11048" s="221">
        <v>14244.0</v>
      </c>
      <c r="B11048" s="221">
        <v>37.0</v>
      </c>
      <c r="C11048" s="221">
        <v>177.0</v>
      </c>
    </row>
    <row r="11049">
      <c r="A11049" s="221">
        <v>14244.0</v>
      </c>
      <c r="B11049" s="221">
        <v>39.0</v>
      </c>
      <c r="C11049" s="221">
        <v>2.0</v>
      </c>
    </row>
    <row r="11050">
      <c r="A11050" s="221">
        <v>14246.0</v>
      </c>
      <c r="B11050" s="221">
        <v>34.0</v>
      </c>
      <c r="C11050" s="221">
        <v>452.0</v>
      </c>
    </row>
    <row r="11051">
      <c r="A11051" s="221">
        <v>14246.0</v>
      </c>
      <c r="B11051" s="221">
        <v>35.0</v>
      </c>
      <c r="C11051" s="221">
        <v>267.0</v>
      </c>
    </row>
    <row r="11052">
      <c r="A11052" s="221">
        <v>14246.0</v>
      </c>
      <c r="B11052" s="221">
        <v>36.0</v>
      </c>
      <c r="C11052" s="221">
        <v>301.0</v>
      </c>
    </row>
    <row r="11053">
      <c r="A11053" s="221">
        <v>14246.0</v>
      </c>
      <c r="B11053" s="221">
        <v>37.0</v>
      </c>
      <c r="C11053" s="221">
        <v>177.0</v>
      </c>
    </row>
    <row r="11054">
      <c r="A11054" s="221">
        <v>14246.0</v>
      </c>
      <c r="B11054" s="221">
        <v>39.0</v>
      </c>
      <c r="C11054" s="221">
        <v>2.0</v>
      </c>
    </row>
    <row r="11055">
      <c r="A11055" s="221">
        <v>14248.0</v>
      </c>
      <c r="B11055" s="221">
        <v>34.0</v>
      </c>
      <c r="C11055" s="221">
        <v>452.0</v>
      </c>
    </row>
    <row r="11056">
      <c r="A11056" s="221">
        <v>14248.0</v>
      </c>
      <c r="B11056" s="221">
        <v>35.0</v>
      </c>
      <c r="C11056" s="221">
        <v>267.0</v>
      </c>
    </row>
    <row r="11057">
      <c r="A11057" s="221">
        <v>14248.0</v>
      </c>
      <c r="B11057" s="221">
        <v>36.0</v>
      </c>
      <c r="C11057" s="221">
        <v>301.0</v>
      </c>
    </row>
    <row r="11058">
      <c r="A11058" s="221">
        <v>14248.0</v>
      </c>
      <c r="B11058" s="221">
        <v>37.0</v>
      </c>
      <c r="C11058" s="221">
        <v>177.0</v>
      </c>
    </row>
    <row r="11059">
      <c r="A11059" s="221">
        <v>14248.0</v>
      </c>
      <c r="B11059" s="221">
        <v>39.0</v>
      </c>
      <c r="C11059" s="221">
        <v>2.0</v>
      </c>
    </row>
    <row r="11060">
      <c r="A11060" s="221">
        <v>14250.0</v>
      </c>
      <c r="B11060" s="221">
        <v>34.0</v>
      </c>
      <c r="C11060" s="221">
        <v>452.0</v>
      </c>
    </row>
    <row r="11061">
      <c r="A11061" s="221">
        <v>14250.0</v>
      </c>
      <c r="B11061" s="221">
        <v>35.0</v>
      </c>
      <c r="C11061" s="221">
        <v>267.0</v>
      </c>
    </row>
    <row r="11062">
      <c r="A11062" s="221">
        <v>14250.0</v>
      </c>
      <c r="B11062" s="221">
        <v>36.0</v>
      </c>
      <c r="C11062" s="221">
        <v>301.0</v>
      </c>
    </row>
    <row r="11063">
      <c r="A11063" s="221">
        <v>14250.0</v>
      </c>
      <c r="B11063" s="221">
        <v>37.0</v>
      </c>
      <c r="C11063" s="221">
        <v>177.0</v>
      </c>
    </row>
    <row r="11064">
      <c r="A11064" s="221">
        <v>14250.0</v>
      </c>
      <c r="B11064" s="221">
        <v>39.0</v>
      </c>
      <c r="C11064" s="221">
        <v>2.0</v>
      </c>
    </row>
    <row r="11065">
      <c r="A11065" s="221">
        <v>14252.0</v>
      </c>
      <c r="B11065" s="221">
        <v>34.0</v>
      </c>
      <c r="C11065" s="221">
        <v>452.0</v>
      </c>
    </row>
    <row r="11066">
      <c r="A11066" s="221">
        <v>14252.0</v>
      </c>
      <c r="B11066" s="221">
        <v>35.0</v>
      </c>
      <c r="C11066" s="221">
        <v>267.0</v>
      </c>
    </row>
    <row r="11067">
      <c r="A11067" s="221">
        <v>14252.0</v>
      </c>
      <c r="B11067" s="221">
        <v>36.0</v>
      </c>
      <c r="C11067" s="221">
        <v>301.0</v>
      </c>
    </row>
    <row r="11068">
      <c r="A11068" s="221">
        <v>14252.0</v>
      </c>
      <c r="B11068" s="221">
        <v>37.0</v>
      </c>
      <c r="C11068" s="221">
        <v>177.0</v>
      </c>
    </row>
    <row r="11069">
      <c r="A11069" s="221">
        <v>14252.0</v>
      </c>
      <c r="B11069" s="221">
        <v>39.0</v>
      </c>
      <c r="C11069" s="221">
        <v>2.0</v>
      </c>
    </row>
    <row r="11070">
      <c r="A11070" s="221">
        <v>14254.0</v>
      </c>
      <c r="B11070" s="221">
        <v>34.0</v>
      </c>
      <c r="C11070" s="221">
        <v>452.0</v>
      </c>
    </row>
    <row r="11071">
      <c r="A11071" s="221">
        <v>14254.0</v>
      </c>
      <c r="B11071" s="221">
        <v>35.0</v>
      </c>
      <c r="C11071" s="221">
        <v>267.0</v>
      </c>
    </row>
    <row r="11072">
      <c r="A11072" s="221">
        <v>14254.0</v>
      </c>
      <c r="B11072" s="221">
        <v>36.0</v>
      </c>
      <c r="C11072" s="221">
        <v>301.0</v>
      </c>
    </row>
    <row r="11073">
      <c r="A11073" s="221">
        <v>14254.0</v>
      </c>
      <c r="B11073" s="221">
        <v>37.0</v>
      </c>
      <c r="C11073" s="221">
        <v>177.0</v>
      </c>
    </row>
    <row r="11074">
      <c r="A11074" s="221">
        <v>14254.0</v>
      </c>
      <c r="B11074" s="221">
        <v>39.0</v>
      </c>
      <c r="C11074" s="221">
        <v>2.0</v>
      </c>
    </row>
    <row r="11075">
      <c r="A11075" s="221">
        <v>14256.0</v>
      </c>
      <c r="B11075" s="221">
        <v>34.0</v>
      </c>
      <c r="C11075" s="221">
        <v>452.0</v>
      </c>
    </row>
    <row r="11076">
      <c r="A11076" s="221">
        <v>14256.0</v>
      </c>
      <c r="B11076" s="221">
        <v>35.0</v>
      </c>
      <c r="C11076" s="221">
        <v>267.0</v>
      </c>
    </row>
    <row r="11077">
      <c r="A11077" s="221">
        <v>14256.0</v>
      </c>
      <c r="B11077" s="221">
        <v>36.0</v>
      </c>
      <c r="C11077" s="221">
        <v>301.0</v>
      </c>
    </row>
    <row r="11078">
      <c r="A11078" s="221">
        <v>14256.0</v>
      </c>
      <c r="B11078" s="221">
        <v>37.0</v>
      </c>
      <c r="C11078" s="221">
        <v>177.0</v>
      </c>
    </row>
    <row r="11079">
      <c r="A11079" s="221">
        <v>14256.0</v>
      </c>
      <c r="B11079" s="221">
        <v>39.0</v>
      </c>
      <c r="C11079" s="221">
        <v>2.0</v>
      </c>
    </row>
    <row r="11080">
      <c r="A11080" s="221">
        <v>14258.0</v>
      </c>
      <c r="B11080" s="221">
        <v>34.0</v>
      </c>
      <c r="C11080" s="221">
        <v>452.0</v>
      </c>
    </row>
    <row r="11081">
      <c r="A11081" s="221">
        <v>14258.0</v>
      </c>
      <c r="B11081" s="221">
        <v>35.0</v>
      </c>
      <c r="C11081" s="221">
        <v>267.0</v>
      </c>
    </row>
    <row r="11082">
      <c r="A11082" s="221">
        <v>14258.0</v>
      </c>
      <c r="B11082" s="221">
        <v>36.0</v>
      </c>
      <c r="C11082" s="221">
        <v>301.0</v>
      </c>
    </row>
    <row r="11083">
      <c r="A11083" s="221">
        <v>14258.0</v>
      </c>
      <c r="B11083" s="221">
        <v>37.0</v>
      </c>
      <c r="C11083" s="221">
        <v>177.0</v>
      </c>
    </row>
    <row r="11084">
      <c r="A11084" s="221">
        <v>14258.0</v>
      </c>
      <c r="B11084" s="221">
        <v>39.0</v>
      </c>
      <c r="C11084" s="221">
        <v>2.0</v>
      </c>
    </row>
    <row r="11085">
      <c r="A11085" s="221">
        <v>14260.0</v>
      </c>
      <c r="B11085" s="221">
        <v>34.0</v>
      </c>
      <c r="C11085" s="221">
        <v>452.0</v>
      </c>
    </row>
    <row r="11086">
      <c r="A11086" s="221">
        <v>14260.0</v>
      </c>
      <c r="B11086" s="221">
        <v>35.0</v>
      </c>
      <c r="C11086" s="221">
        <v>267.0</v>
      </c>
    </row>
    <row r="11087">
      <c r="A11087" s="221">
        <v>14260.0</v>
      </c>
      <c r="B11087" s="221">
        <v>36.0</v>
      </c>
      <c r="C11087" s="221">
        <v>301.0</v>
      </c>
    </row>
    <row r="11088">
      <c r="A11088" s="221">
        <v>14260.0</v>
      </c>
      <c r="B11088" s="221">
        <v>37.0</v>
      </c>
      <c r="C11088" s="221">
        <v>177.0</v>
      </c>
    </row>
    <row r="11089">
      <c r="A11089" s="221">
        <v>14260.0</v>
      </c>
      <c r="B11089" s="221">
        <v>39.0</v>
      </c>
      <c r="C11089" s="221">
        <v>2.0</v>
      </c>
    </row>
    <row r="11090">
      <c r="A11090" s="221">
        <v>14262.0</v>
      </c>
      <c r="B11090" s="221">
        <v>34.0</v>
      </c>
      <c r="C11090" s="221">
        <v>776.0</v>
      </c>
    </row>
    <row r="11091">
      <c r="A11091" s="221">
        <v>14262.0</v>
      </c>
      <c r="B11091" s="221">
        <v>35.0</v>
      </c>
      <c r="C11091" s="221">
        <v>713.0</v>
      </c>
    </row>
    <row r="11092">
      <c r="A11092" s="221">
        <v>14262.0</v>
      </c>
      <c r="B11092" s="221">
        <v>36.0</v>
      </c>
      <c r="C11092" s="221">
        <v>476.0</v>
      </c>
    </row>
    <row r="11093">
      <c r="A11093" s="221">
        <v>14264.0</v>
      </c>
      <c r="B11093" s="221">
        <v>34.0</v>
      </c>
      <c r="C11093" s="221">
        <v>776.0</v>
      </c>
    </row>
    <row r="11094">
      <c r="A11094" s="221">
        <v>14264.0</v>
      </c>
      <c r="B11094" s="221">
        <v>35.0</v>
      </c>
      <c r="C11094" s="221">
        <v>713.0</v>
      </c>
    </row>
    <row r="11095">
      <c r="A11095" s="221">
        <v>14264.0</v>
      </c>
      <c r="B11095" s="221">
        <v>36.0</v>
      </c>
      <c r="C11095" s="221">
        <v>476.0</v>
      </c>
    </row>
    <row r="11096">
      <c r="A11096" s="221">
        <v>14266.0</v>
      </c>
      <c r="B11096" s="221">
        <v>34.0</v>
      </c>
      <c r="C11096" s="221">
        <v>776.0</v>
      </c>
    </row>
    <row r="11097">
      <c r="A11097" s="221">
        <v>14266.0</v>
      </c>
      <c r="B11097" s="221">
        <v>35.0</v>
      </c>
      <c r="C11097" s="221">
        <v>713.0</v>
      </c>
    </row>
    <row r="11098">
      <c r="A11098" s="221">
        <v>14266.0</v>
      </c>
      <c r="B11098" s="221">
        <v>36.0</v>
      </c>
      <c r="C11098" s="221">
        <v>476.0</v>
      </c>
    </row>
    <row r="11099">
      <c r="A11099" s="221">
        <v>14268.0</v>
      </c>
      <c r="B11099" s="221">
        <v>34.0</v>
      </c>
      <c r="C11099" s="221">
        <v>776.0</v>
      </c>
    </row>
    <row r="11100">
      <c r="A11100" s="221">
        <v>14268.0</v>
      </c>
      <c r="B11100" s="221">
        <v>35.0</v>
      </c>
      <c r="C11100" s="221">
        <v>713.0</v>
      </c>
    </row>
    <row r="11101">
      <c r="A11101" s="221">
        <v>14268.0</v>
      </c>
      <c r="B11101" s="221">
        <v>36.0</v>
      </c>
      <c r="C11101" s="221">
        <v>476.0</v>
      </c>
    </row>
    <row r="11102">
      <c r="A11102" s="221">
        <v>14270.0</v>
      </c>
      <c r="B11102" s="221">
        <v>34.0</v>
      </c>
      <c r="C11102" s="221">
        <v>776.0</v>
      </c>
    </row>
    <row r="11103">
      <c r="A11103" s="221">
        <v>14270.0</v>
      </c>
      <c r="B11103" s="221">
        <v>35.0</v>
      </c>
      <c r="C11103" s="221">
        <v>713.0</v>
      </c>
    </row>
    <row r="11104">
      <c r="A11104" s="221">
        <v>14270.0</v>
      </c>
      <c r="B11104" s="221">
        <v>36.0</v>
      </c>
      <c r="C11104" s="221">
        <v>476.0</v>
      </c>
    </row>
    <row r="11105">
      <c r="A11105" s="221">
        <v>14272.0</v>
      </c>
      <c r="B11105" s="221">
        <v>34.0</v>
      </c>
      <c r="C11105" s="221">
        <v>4140.0</v>
      </c>
    </row>
    <row r="11106">
      <c r="A11106" s="221">
        <v>14272.0</v>
      </c>
      <c r="B11106" s="221">
        <v>35.0</v>
      </c>
      <c r="C11106" s="221">
        <v>1425.0</v>
      </c>
    </row>
    <row r="11107">
      <c r="A11107" s="221">
        <v>14272.0</v>
      </c>
      <c r="B11107" s="221">
        <v>36.0</v>
      </c>
      <c r="C11107" s="221">
        <v>1050.0</v>
      </c>
    </row>
    <row r="11108">
      <c r="A11108" s="221">
        <v>14272.0</v>
      </c>
      <c r="B11108" s="221">
        <v>37.0</v>
      </c>
      <c r="C11108" s="221">
        <v>57.0</v>
      </c>
    </row>
    <row r="11109">
      <c r="A11109" s="221">
        <v>14272.0</v>
      </c>
      <c r="B11109" s="221">
        <v>38.0</v>
      </c>
      <c r="C11109" s="221">
        <v>45.0</v>
      </c>
    </row>
    <row r="11110">
      <c r="A11110" s="221">
        <v>14272.0</v>
      </c>
      <c r="B11110" s="221">
        <v>39.0</v>
      </c>
      <c r="C11110" s="221">
        <v>8.0</v>
      </c>
    </row>
    <row r="11111">
      <c r="A11111" s="221">
        <v>14274.0</v>
      </c>
      <c r="B11111" s="221">
        <v>34.0</v>
      </c>
      <c r="C11111" s="221">
        <v>4140.0</v>
      </c>
    </row>
    <row r="11112">
      <c r="A11112" s="221">
        <v>14274.0</v>
      </c>
      <c r="B11112" s="221">
        <v>35.0</v>
      </c>
      <c r="C11112" s="221">
        <v>1425.0</v>
      </c>
    </row>
    <row r="11113">
      <c r="A11113" s="221">
        <v>14274.0</v>
      </c>
      <c r="B11113" s="221">
        <v>36.0</v>
      </c>
      <c r="C11113" s="221">
        <v>1050.0</v>
      </c>
    </row>
    <row r="11114">
      <c r="A11114" s="221">
        <v>14274.0</v>
      </c>
      <c r="B11114" s="221">
        <v>37.0</v>
      </c>
      <c r="C11114" s="221">
        <v>57.0</v>
      </c>
    </row>
    <row r="11115">
      <c r="A11115" s="221">
        <v>14274.0</v>
      </c>
      <c r="B11115" s="221">
        <v>38.0</v>
      </c>
      <c r="C11115" s="221">
        <v>45.0</v>
      </c>
    </row>
    <row r="11116">
      <c r="A11116" s="221">
        <v>14274.0</v>
      </c>
      <c r="B11116" s="221">
        <v>39.0</v>
      </c>
      <c r="C11116" s="221">
        <v>8.0</v>
      </c>
    </row>
    <row r="11117">
      <c r="A11117" s="221">
        <v>14276.0</v>
      </c>
      <c r="B11117" s="221">
        <v>34.0</v>
      </c>
      <c r="C11117" s="221">
        <v>4140.0</v>
      </c>
    </row>
    <row r="11118">
      <c r="A11118" s="221">
        <v>14276.0</v>
      </c>
      <c r="B11118" s="221">
        <v>35.0</v>
      </c>
      <c r="C11118" s="221">
        <v>1425.0</v>
      </c>
    </row>
    <row r="11119">
      <c r="A11119" s="221">
        <v>14276.0</v>
      </c>
      <c r="B11119" s="221">
        <v>36.0</v>
      </c>
      <c r="C11119" s="221">
        <v>1050.0</v>
      </c>
    </row>
    <row r="11120">
      <c r="A11120" s="221">
        <v>14276.0</v>
      </c>
      <c r="B11120" s="221">
        <v>37.0</v>
      </c>
      <c r="C11120" s="221">
        <v>57.0</v>
      </c>
    </row>
    <row r="11121">
      <c r="A11121" s="221">
        <v>14276.0</v>
      </c>
      <c r="B11121" s="221">
        <v>38.0</v>
      </c>
      <c r="C11121" s="221">
        <v>45.0</v>
      </c>
    </row>
    <row r="11122">
      <c r="A11122" s="221">
        <v>14276.0</v>
      </c>
      <c r="B11122" s="221">
        <v>39.0</v>
      </c>
      <c r="C11122" s="221">
        <v>8.0</v>
      </c>
    </row>
    <row r="11123">
      <c r="A11123" s="221">
        <v>14278.0</v>
      </c>
      <c r="B11123" s="221">
        <v>34.0</v>
      </c>
      <c r="C11123" s="221">
        <v>4140.0</v>
      </c>
    </row>
    <row r="11124">
      <c r="A11124" s="221">
        <v>14278.0</v>
      </c>
      <c r="B11124" s="221">
        <v>35.0</v>
      </c>
      <c r="C11124" s="221">
        <v>1425.0</v>
      </c>
    </row>
    <row r="11125">
      <c r="A11125" s="221">
        <v>14278.0</v>
      </c>
      <c r="B11125" s="221">
        <v>36.0</v>
      </c>
      <c r="C11125" s="221">
        <v>1050.0</v>
      </c>
    </row>
    <row r="11126">
      <c r="A11126" s="221">
        <v>14278.0</v>
      </c>
      <c r="B11126" s="221">
        <v>37.0</v>
      </c>
      <c r="C11126" s="221">
        <v>57.0</v>
      </c>
    </row>
    <row r="11127">
      <c r="A11127" s="221">
        <v>14278.0</v>
      </c>
      <c r="B11127" s="221">
        <v>38.0</v>
      </c>
      <c r="C11127" s="221">
        <v>45.0</v>
      </c>
    </row>
    <row r="11128">
      <c r="A11128" s="221">
        <v>14278.0</v>
      </c>
      <c r="B11128" s="221">
        <v>39.0</v>
      </c>
      <c r="C11128" s="221">
        <v>8.0</v>
      </c>
    </row>
    <row r="11129">
      <c r="A11129" s="221">
        <v>14280.0</v>
      </c>
      <c r="B11129" s="221">
        <v>34.0</v>
      </c>
      <c r="C11129" s="221">
        <v>69672.0</v>
      </c>
    </row>
    <row r="11130">
      <c r="A11130" s="221">
        <v>14280.0</v>
      </c>
      <c r="B11130" s="221">
        <v>35.0</v>
      </c>
      <c r="C11130" s="221">
        <v>17814.0</v>
      </c>
    </row>
    <row r="11131">
      <c r="A11131" s="221">
        <v>14280.0</v>
      </c>
      <c r="B11131" s="221">
        <v>36.0</v>
      </c>
      <c r="C11131" s="221">
        <v>5158.0</v>
      </c>
    </row>
    <row r="11132">
      <c r="A11132" s="221">
        <v>14280.0</v>
      </c>
      <c r="B11132" s="221">
        <v>37.0</v>
      </c>
      <c r="C11132" s="221">
        <v>1085.0</v>
      </c>
    </row>
    <row r="11133">
      <c r="A11133" s="221">
        <v>14280.0</v>
      </c>
      <c r="B11133" s="221">
        <v>38.0</v>
      </c>
      <c r="C11133" s="221">
        <v>309.0</v>
      </c>
    </row>
    <row r="11134">
      <c r="A11134" s="221">
        <v>14280.0</v>
      </c>
      <c r="B11134" s="221">
        <v>39.0</v>
      </c>
      <c r="C11134" s="221">
        <v>93.0</v>
      </c>
    </row>
    <row r="11135">
      <c r="A11135" s="221">
        <v>14280.0</v>
      </c>
      <c r="B11135" s="221">
        <v>40.0</v>
      </c>
      <c r="C11135" s="221">
        <v>8.0</v>
      </c>
    </row>
    <row r="11136">
      <c r="A11136" s="221">
        <v>14282.0</v>
      </c>
      <c r="B11136" s="221">
        <v>34.0</v>
      </c>
      <c r="C11136" s="221">
        <v>69672.0</v>
      </c>
    </row>
    <row r="11137">
      <c r="A11137" s="221">
        <v>14282.0</v>
      </c>
      <c r="B11137" s="221">
        <v>35.0</v>
      </c>
      <c r="C11137" s="221">
        <v>17814.0</v>
      </c>
    </row>
    <row r="11138">
      <c r="A11138" s="221">
        <v>14282.0</v>
      </c>
      <c r="B11138" s="221">
        <v>36.0</v>
      </c>
      <c r="C11138" s="221">
        <v>5158.0</v>
      </c>
    </row>
    <row r="11139">
      <c r="A11139" s="221">
        <v>14282.0</v>
      </c>
      <c r="B11139" s="221">
        <v>37.0</v>
      </c>
      <c r="C11139" s="221">
        <v>1085.0</v>
      </c>
    </row>
    <row r="11140">
      <c r="A11140" s="221">
        <v>14282.0</v>
      </c>
      <c r="B11140" s="221">
        <v>38.0</v>
      </c>
      <c r="C11140" s="221">
        <v>309.0</v>
      </c>
    </row>
    <row r="11141">
      <c r="A11141" s="221">
        <v>14282.0</v>
      </c>
      <c r="B11141" s="221">
        <v>39.0</v>
      </c>
      <c r="C11141" s="221">
        <v>93.0</v>
      </c>
    </row>
    <row r="11142">
      <c r="A11142" s="221">
        <v>14282.0</v>
      </c>
      <c r="B11142" s="221">
        <v>40.0</v>
      </c>
      <c r="C11142" s="221">
        <v>8.0</v>
      </c>
    </row>
    <row r="11143">
      <c r="A11143" s="221">
        <v>14284.0</v>
      </c>
      <c r="B11143" s="221">
        <v>34.0</v>
      </c>
      <c r="C11143" s="221">
        <v>69672.0</v>
      </c>
    </row>
    <row r="11144">
      <c r="A11144" s="221">
        <v>14284.0</v>
      </c>
      <c r="B11144" s="221">
        <v>35.0</v>
      </c>
      <c r="C11144" s="221">
        <v>17814.0</v>
      </c>
    </row>
    <row r="11145">
      <c r="A11145" s="221">
        <v>14284.0</v>
      </c>
      <c r="B11145" s="221">
        <v>36.0</v>
      </c>
      <c r="C11145" s="221">
        <v>5158.0</v>
      </c>
    </row>
    <row r="11146">
      <c r="A11146" s="221">
        <v>14284.0</v>
      </c>
      <c r="B11146" s="221">
        <v>37.0</v>
      </c>
      <c r="C11146" s="221">
        <v>1085.0</v>
      </c>
    </row>
    <row r="11147">
      <c r="A11147" s="221">
        <v>14284.0</v>
      </c>
      <c r="B11147" s="221">
        <v>38.0</v>
      </c>
      <c r="C11147" s="221">
        <v>309.0</v>
      </c>
    </row>
    <row r="11148">
      <c r="A11148" s="221">
        <v>14284.0</v>
      </c>
      <c r="B11148" s="221">
        <v>39.0</v>
      </c>
      <c r="C11148" s="221">
        <v>93.0</v>
      </c>
    </row>
    <row r="11149">
      <c r="A11149" s="221">
        <v>14284.0</v>
      </c>
      <c r="B11149" s="221">
        <v>40.0</v>
      </c>
      <c r="C11149" s="221">
        <v>8.0</v>
      </c>
    </row>
    <row r="11150">
      <c r="A11150" s="221">
        <v>14286.0</v>
      </c>
      <c r="B11150" s="221">
        <v>34.0</v>
      </c>
      <c r="C11150" s="221">
        <v>69672.0</v>
      </c>
    </row>
    <row r="11151">
      <c r="A11151" s="221">
        <v>14286.0</v>
      </c>
      <c r="B11151" s="221">
        <v>35.0</v>
      </c>
      <c r="C11151" s="221">
        <v>17814.0</v>
      </c>
    </row>
    <row r="11152">
      <c r="A11152" s="221">
        <v>14286.0</v>
      </c>
      <c r="B11152" s="221">
        <v>36.0</v>
      </c>
      <c r="C11152" s="221">
        <v>5158.0</v>
      </c>
    </row>
    <row r="11153">
      <c r="A11153" s="221">
        <v>14286.0</v>
      </c>
      <c r="B11153" s="221">
        <v>37.0</v>
      </c>
      <c r="C11153" s="221">
        <v>1085.0</v>
      </c>
    </row>
    <row r="11154">
      <c r="A11154" s="221">
        <v>14286.0</v>
      </c>
      <c r="B11154" s="221">
        <v>38.0</v>
      </c>
      <c r="C11154" s="221">
        <v>309.0</v>
      </c>
    </row>
    <row r="11155">
      <c r="A11155" s="221">
        <v>14286.0</v>
      </c>
      <c r="B11155" s="221">
        <v>39.0</v>
      </c>
      <c r="C11155" s="221">
        <v>93.0</v>
      </c>
    </row>
    <row r="11156">
      <c r="A11156" s="221">
        <v>14286.0</v>
      </c>
      <c r="B11156" s="221">
        <v>40.0</v>
      </c>
      <c r="C11156" s="221">
        <v>8.0</v>
      </c>
    </row>
    <row r="11157">
      <c r="A11157" s="221">
        <v>14295.0</v>
      </c>
      <c r="B11157" s="221">
        <v>38.0</v>
      </c>
      <c r="C11157" s="221">
        <v>8.0</v>
      </c>
    </row>
    <row r="11158">
      <c r="A11158" s="221">
        <v>14295.0</v>
      </c>
      <c r="B11158" s="221">
        <v>39.0</v>
      </c>
      <c r="C11158" s="221">
        <v>8.0</v>
      </c>
    </row>
    <row r="11159">
      <c r="A11159" s="221">
        <v>14295.0</v>
      </c>
      <c r="B11159" s="221">
        <v>40.0</v>
      </c>
      <c r="C11159" s="221">
        <v>8.0</v>
      </c>
    </row>
    <row r="11160">
      <c r="A11160" s="221">
        <v>14296.0</v>
      </c>
      <c r="B11160" s="221">
        <v>38.0</v>
      </c>
      <c r="C11160" s="221">
        <v>8.0</v>
      </c>
    </row>
    <row r="11161">
      <c r="A11161" s="221">
        <v>14296.0</v>
      </c>
      <c r="B11161" s="221">
        <v>39.0</v>
      </c>
      <c r="C11161" s="221">
        <v>8.0</v>
      </c>
    </row>
    <row r="11162">
      <c r="A11162" s="221">
        <v>14296.0</v>
      </c>
      <c r="B11162" s="221">
        <v>40.0</v>
      </c>
      <c r="C11162" s="221">
        <v>8.0</v>
      </c>
    </row>
    <row r="11163">
      <c r="A11163" s="221">
        <v>14297.0</v>
      </c>
      <c r="B11163" s="221">
        <v>38.0</v>
      </c>
      <c r="C11163" s="221">
        <v>8.0</v>
      </c>
    </row>
    <row r="11164">
      <c r="A11164" s="221">
        <v>14297.0</v>
      </c>
      <c r="B11164" s="221">
        <v>39.0</v>
      </c>
      <c r="C11164" s="221">
        <v>8.0</v>
      </c>
    </row>
    <row r="11165">
      <c r="A11165" s="221">
        <v>14297.0</v>
      </c>
      <c r="B11165" s="221">
        <v>40.0</v>
      </c>
      <c r="C11165" s="221">
        <v>8.0</v>
      </c>
    </row>
    <row r="11166">
      <c r="A11166" s="221">
        <v>14298.0</v>
      </c>
      <c r="B11166" s="221">
        <v>38.0</v>
      </c>
      <c r="C11166" s="221">
        <v>8.0</v>
      </c>
    </row>
    <row r="11167">
      <c r="A11167" s="221">
        <v>14298.0</v>
      </c>
      <c r="B11167" s="221">
        <v>39.0</v>
      </c>
      <c r="C11167" s="221">
        <v>8.0</v>
      </c>
    </row>
    <row r="11168">
      <c r="A11168" s="221">
        <v>14298.0</v>
      </c>
      <c r="B11168" s="221">
        <v>40.0</v>
      </c>
      <c r="C11168" s="221">
        <v>8.0</v>
      </c>
    </row>
    <row r="11169">
      <c r="A11169" s="221">
        <v>14299.0</v>
      </c>
      <c r="B11169" s="221">
        <v>38.0</v>
      </c>
      <c r="C11169" s="221">
        <v>8.0</v>
      </c>
    </row>
    <row r="11170">
      <c r="A11170" s="221">
        <v>14299.0</v>
      </c>
      <c r="B11170" s="221">
        <v>39.0</v>
      </c>
      <c r="C11170" s="221">
        <v>8.0</v>
      </c>
    </row>
    <row r="11171">
      <c r="A11171" s="221">
        <v>14299.0</v>
      </c>
      <c r="B11171" s="221">
        <v>40.0</v>
      </c>
      <c r="C11171" s="221">
        <v>8.0</v>
      </c>
    </row>
    <row r="11172">
      <c r="A11172" s="221">
        <v>14343.0</v>
      </c>
      <c r="B11172" s="221">
        <v>34.0</v>
      </c>
      <c r="C11172" s="221">
        <v>55556.0</v>
      </c>
    </row>
    <row r="11173">
      <c r="A11173" s="221">
        <v>14343.0</v>
      </c>
      <c r="B11173" s="221">
        <v>38.0</v>
      </c>
      <c r="C11173" s="221">
        <v>222.0</v>
      </c>
    </row>
    <row r="11174">
      <c r="A11174" s="221">
        <v>14343.0</v>
      </c>
      <c r="B11174" s="221">
        <v>40.0</v>
      </c>
      <c r="C11174" s="221">
        <v>112.0</v>
      </c>
    </row>
    <row r="11175">
      <c r="A11175" s="221">
        <v>14343.0</v>
      </c>
      <c r="B11175" s="221">
        <v>2871.0</v>
      </c>
      <c r="C11175" s="221">
        <v>2.0</v>
      </c>
    </row>
    <row r="11176">
      <c r="A11176" s="221">
        <v>14343.0</v>
      </c>
      <c r="B11176" s="221">
        <v>2875.0</v>
      </c>
      <c r="C11176" s="221">
        <v>2.0</v>
      </c>
    </row>
    <row r="11177">
      <c r="A11177" s="221">
        <v>14375.0</v>
      </c>
      <c r="B11177" s="221">
        <v>34.0</v>
      </c>
      <c r="C11177" s="221">
        <v>40996.0</v>
      </c>
    </row>
    <row r="11178">
      <c r="A11178" s="221">
        <v>14375.0</v>
      </c>
      <c r="B11178" s="221">
        <v>35.0</v>
      </c>
      <c r="C11178" s="221">
        <v>10935.0</v>
      </c>
    </row>
    <row r="11179">
      <c r="A11179" s="221">
        <v>14375.0</v>
      </c>
      <c r="B11179" s="221">
        <v>36.0</v>
      </c>
      <c r="C11179" s="221">
        <v>5454.0</v>
      </c>
    </row>
    <row r="11180">
      <c r="A11180" s="221">
        <v>14375.0</v>
      </c>
      <c r="B11180" s="221">
        <v>37.0</v>
      </c>
      <c r="C11180" s="221">
        <v>1436.0</v>
      </c>
    </row>
    <row r="11181">
      <c r="A11181" s="221">
        <v>14375.0</v>
      </c>
      <c r="B11181" s="221">
        <v>38.0</v>
      </c>
      <c r="C11181" s="221">
        <v>113.0</v>
      </c>
    </row>
    <row r="11182">
      <c r="A11182" s="221">
        <v>14375.0</v>
      </c>
      <c r="B11182" s="221">
        <v>39.0</v>
      </c>
      <c r="C11182" s="221">
        <v>7.0</v>
      </c>
    </row>
    <row r="11183">
      <c r="A11183" s="221">
        <v>14377.0</v>
      </c>
      <c r="B11183" s="221">
        <v>34.0</v>
      </c>
      <c r="C11183" s="221">
        <v>40996.0</v>
      </c>
    </row>
    <row r="11184">
      <c r="A11184" s="221">
        <v>14377.0</v>
      </c>
      <c r="B11184" s="221">
        <v>35.0</v>
      </c>
      <c r="C11184" s="221">
        <v>10935.0</v>
      </c>
    </row>
    <row r="11185">
      <c r="A11185" s="221">
        <v>14377.0</v>
      </c>
      <c r="B11185" s="221">
        <v>36.0</v>
      </c>
      <c r="C11185" s="221">
        <v>5454.0</v>
      </c>
    </row>
    <row r="11186">
      <c r="A11186" s="221">
        <v>14377.0</v>
      </c>
      <c r="B11186" s="221">
        <v>37.0</v>
      </c>
      <c r="C11186" s="221">
        <v>1436.0</v>
      </c>
    </row>
    <row r="11187">
      <c r="A11187" s="221">
        <v>14377.0</v>
      </c>
      <c r="B11187" s="221">
        <v>38.0</v>
      </c>
      <c r="C11187" s="221">
        <v>113.0</v>
      </c>
    </row>
    <row r="11188">
      <c r="A11188" s="221">
        <v>14377.0</v>
      </c>
      <c r="B11188" s="221">
        <v>39.0</v>
      </c>
      <c r="C11188" s="221">
        <v>7.0</v>
      </c>
    </row>
    <row r="11189">
      <c r="A11189" s="221">
        <v>14379.0</v>
      </c>
      <c r="B11189" s="221">
        <v>34.0</v>
      </c>
      <c r="C11189" s="221">
        <v>61476.0</v>
      </c>
    </row>
    <row r="11190">
      <c r="A11190" s="221">
        <v>14379.0</v>
      </c>
      <c r="B11190" s="221">
        <v>35.0</v>
      </c>
      <c r="C11190" s="221">
        <v>16055.0</v>
      </c>
    </row>
    <row r="11191">
      <c r="A11191" s="221">
        <v>14379.0</v>
      </c>
      <c r="B11191" s="221">
        <v>36.0</v>
      </c>
      <c r="C11191" s="221">
        <v>6477.0</v>
      </c>
    </row>
    <row r="11192">
      <c r="A11192" s="221">
        <v>14379.0</v>
      </c>
      <c r="B11192" s="221">
        <v>37.0</v>
      </c>
      <c r="C11192" s="221">
        <v>1756.0</v>
      </c>
    </row>
    <row r="11193">
      <c r="A11193" s="221">
        <v>14379.0</v>
      </c>
      <c r="B11193" s="221">
        <v>38.0</v>
      </c>
      <c r="C11193" s="221">
        <v>211.0</v>
      </c>
    </row>
    <row r="11194">
      <c r="A11194" s="221">
        <v>14379.0</v>
      </c>
      <c r="B11194" s="221">
        <v>39.0</v>
      </c>
      <c r="C11194" s="221">
        <v>5.0</v>
      </c>
    </row>
    <row r="11195">
      <c r="A11195" s="221">
        <v>14379.0</v>
      </c>
      <c r="B11195" s="221">
        <v>40.0</v>
      </c>
      <c r="C11195" s="221">
        <v>12.0</v>
      </c>
    </row>
    <row r="11196">
      <c r="A11196" s="221">
        <v>14381.0</v>
      </c>
      <c r="B11196" s="221">
        <v>34.0</v>
      </c>
      <c r="C11196" s="221">
        <v>61476.0</v>
      </c>
    </row>
    <row r="11197">
      <c r="A11197" s="221">
        <v>14381.0</v>
      </c>
      <c r="B11197" s="221">
        <v>35.0</v>
      </c>
      <c r="C11197" s="221">
        <v>16055.0</v>
      </c>
    </row>
    <row r="11198">
      <c r="A11198" s="221">
        <v>14381.0</v>
      </c>
      <c r="B11198" s="221">
        <v>36.0</v>
      </c>
      <c r="C11198" s="221">
        <v>6477.0</v>
      </c>
    </row>
    <row r="11199">
      <c r="A11199" s="221">
        <v>14381.0</v>
      </c>
      <c r="B11199" s="221">
        <v>37.0</v>
      </c>
      <c r="C11199" s="221">
        <v>1756.0</v>
      </c>
    </row>
    <row r="11200">
      <c r="A11200" s="221">
        <v>14381.0</v>
      </c>
      <c r="B11200" s="221">
        <v>38.0</v>
      </c>
      <c r="C11200" s="221">
        <v>211.0</v>
      </c>
    </row>
    <row r="11201">
      <c r="A11201" s="221">
        <v>14381.0</v>
      </c>
      <c r="B11201" s="221">
        <v>39.0</v>
      </c>
      <c r="C11201" s="221">
        <v>5.0</v>
      </c>
    </row>
    <row r="11202">
      <c r="A11202" s="221">
        <v>14381.0</v>
      </c>
      <c r="B11202" s="221">
        <v>40.0</v>
      </c>
      <c r="C11202" s="221">
        <v>12.0</v>
      </c>
    </row>
    <row r="11203">
      <c r="A11203" s="221">
        <v>14383.0</v>
      </c>
      <c r="B11203" s="221">
        <v>34.0</v>
      </c>
      <c r="C11203" s="221">
        <v>81960.0</v>
      </c>
    </row>
    <row r="11204">
      <c r="A11204" s="221">
        <v>14383.0</v>
      </c>
      <c r="B11204" s="221">
        <v>35.0</v>
      </c>
      <c r="C11204" s="221">
        <v>21174.0</v>
      </c>
    </row>
    <row r="11205">
      <c r="A11205" s="221">
        <v>14383.0</v>
      </c>
      <c r="B11205" s="221">
        <v>36.0</v>
      </c>
      <c r="C11205" s="221">
        <v>7752.0</v>
      </c>
    </row>
    <row r="11206">
      <c r="A11206" s="221">
        <v>14383.0</v>
      </c>
      <c r="B11206" s="221">
        <v>37.0</v>
      </c>
      <c r="C11206" s="221">
        <v>2065.0</v>
      </c>
    </row>
    <row r="11207">
      <c r="A11207" s="221">
        <v>14383.0</v>
      </c>
      <c r="B11207" s="221">
        <v>38.0</v>
      </c>
      <c r="C11207" s="221">
        <v>292.0</v>
      </c>
    </row>
    <row r="11208">
      <c r="A11208" s="221">
        <v>14383.0</v>
      </c>
      <c r="B11208" s="221">
        <v>39.0</v>
      </c>
      <c r="C11208" s="221">
        <v>8.0</v>
      </c>
    </row>
    <row r="11209">
      <c r="A11209" s="221">
        <v>14383.0</v>
      </c>
      <c r="B11209" s="221">
        <v>40.0</v>
      </c>
      <c r="C11209" s="221">
        <v>23.0</v>
      </c>
    </row>
    <row r="11210">
      <c r="A11210" s="221">
        <v>14385.0</v>
      </c>
      <c r="B11210" s="221">
        <v>34.0</v>
      </c>
      <c r="C11210" s="221">
        <v>81960.0</v>
      </c>
    </row>
    <row r="11211">
      <c r="A11211" s="221">
        <v>14385.0</v>
      </c>
      <c r="B11211" s="221">
        <v>35.0</v>
      </c>
      <c r="C11211" s="221">
        <v>21174.0</v>
      </c>
    </row>
    <row r="11212">
      <c r="A11212" s="221">
        <v>14385.0</v>
      </c>
      <c r="B11212" s="221">
        <v>36.0</v>
      </c>
      <c r="C11212" s="221">
        <v>7752.0</v>
      </c>
    </row>
    <row r="11213">
      <c r="A11213" s="221">
        <v>14385.0</v>
      </c>
      <c r="B11213" s="221">
        <v>37.0</v>
      </c>
      <c r="C11213" s="221">
        <v>2065.0</v>
      </c>
    </row>
    <row r="11214">
      <c r="A11214" s="221">
        <v>14385.0</v>
      </c>
      <c r="B11214" s="221">
        <v>38.0</v>
      </c>
      <c r="C11214" s="221">
        <v>292.0</v>
      </c>
    </row>
    <row r="11215">
      <c r="A11215" s="221">
        <v>14385.0</v>
      </c>
      <c r="B11215" s="221">
        <v>39.0</v>
      </c>
      <c r="C11215" s="221">
        <v>8.0</v>
      </c>
    </row>
    <row r="11216">
      <c r="A11216" s="221">
        <v>14385.0</v>
      </c>
      <c r="B11216" s="221">
        <v>40.0</v>
      </c>
      <c r="C11216" s="221">
        <v>23.0</v>
      </c>
    </row>
    <row r="11217">
      <c r="A11217" s="221">
        <v>14387.0</v>
      </c>
      <c r="B11217" s="221">
        <v>34.0</v>
      </c>
      <c r="C11217" s="221">
        <v>69672.0</v>
      </c>
    </row>
    <row r="11218">
      <c r="A11218" s="221">
        <v>14387.0</v>
      </c>
      <c r="B11218" s="221">
        <v>35.0</v>
      </c>
      <c r="C11218" s="221">
        <v>17814.0</v>
      </c>
    </row>
    <row r="11219">
      <c r="A11219" s="221">
        <v>14387.0</v>
      </c>
      <c r="B11219" s="221">
        <v>36.0</v>
      </c>
      <c r="C11219" s="221">
        <v>5158.0</v>
      </c>
    </row>
    <row r="11220">
      <c r="A11220" s="221">
        <v>14387.0</v>
      </c>
      <c r="B11220" s="221">
        <v>37.0</v>
      </c>
      <c r="C11220" s="221">
        <v>1085.0</v>
      </c>
    </row>
    <row r="11221">
      <c r="A11221" s="221">
        <v>14387.0</v>
      </c>
      <c r="B11221" s="221">
        <v>38.0</v>
      </c>
      <c r="C11221" s="221">
        <v>309.0</v>
      </c>
    </row>
    <row r="11222">
      <c r="A11222" s="221">
        <v>14387.0</v>
      </c>
      <c r="B11222" s="221">
        <v>39.0</v>
      </c>
      <c r="C11222" s="221">
        <v>93.0</v>
      </c>
    </row>
    <row r="11223">
      <c r="A11223" s="221">
        <v>14387.0</v>
      </c>
      <c r="B11223" s="221">
        <v>40.0</v>
      </c>
      <c r="C11223" s="221">
        <v>8.0</v>
      </c>
    </row>
    <row r="11224">
      <c r="A11224" s="221">
        <v>14389.0</v>
      </c>
      <c r="B11224" s="221">
        <v>34.0</v>
      </c>
      <c r="C11224" s="221">
        <v>69672.0</v>
      </c>
    </row>
    <row r="11225">
      <c r="A11225" s="221">
        <v>14389.0</v>
      </c>
      <c r="B11225" s="221">
        <v>35.0</v>
      </c>
      <c r="C11225" s="221">
        <v>17814.0</v>
      </c>
    </row>
    <row r="11226">
      <c r="A11226" s="221">
        <v>14389.0</v>
      </c>
      <c r="B11226" s="221">
        <v>36.0</v>
      </c>
      <c r="C11226" s="221">
        <v>5158.0</v>
      </c>
    </row>
    <row r="11227">
      <c r="A11227" s="221">
        <v>14389.0</v>
      </c>
      <c r="B11227" s="221">
        <v>37.0</v>
      </c>
      <c r="C11227" s="221">
        <v>1085.0</v>
      </c>
    </row>
    <row r="11228">
      <c r="A11228" s="221">
        <v>14389.0</v>
      </c>
      <c r="B11228" s="221">
        <v>38.0</v>
      </c>
      <c r="C11228" s="221">
        <v>309.0</v>
      </c>
    </row>
    <row r="11229">
      <c r="A11229" s="221">
        <v>14389.0</v>
      </c>
      <c r="B11229" s="221">
        <v>39.0</v>
      </c>
      <c r="C11229" s="221">
        <v>93.0</v>
      </c>
    </row>
    <row r="11230">
      <c r="A11230" s="221">
        <v>14389.0</v>
      </c>
      <c r="B11230" s="221">
        <v>40.0</v>
      </c>
      <c r="C11230" s="221">
        <v>8.0</v>
      </c>
    </row>
    <row r="11231">
      <c r="A11231" s="221">
        <v>14391.0</v>
      </c>
      <c r="B11231" s="221">
        <v>34.0</v>
      </c>
      <c r="C11231" s="221">
        <v>69672.0</v>
      </c>
    </row>
    <row r="11232">
      <c r="A11232" s="221">
        <v>14391.0</v>
      </c>
      <c r="B11232" s="221">
        <v>35.0</v>
      </c>
      <c r="C11232" s="221">
        <v>17814.0</v>
      </c>
    </row>
    <row r="11233">
      <c r="A11233" s="221">
        <v>14391.0</v>
      </c>
      <c r="B11233" s="221">
        <v>36.0</v>
      </c>
      <c r="C11233" s="221">
        <v>5158.0</v>
      </c>
    </row>
    <row r="11234">
      <c r="A11234" s="221">
        <v>14391.0</v>
      </c>
      <c r="B11234" s="221">
        <v>37.0</v>
      </c>
      <c r="C11234" s="221">
        <v>1085.0</v>
      </c>
    </row>
    <row r="11235">
      <c r="A11235" s="221">
        <v>14391.0</v>
      </c>
      <c r="B11235" s="221">
        <v>38.0</v>
      </c>
      <c r="C11235" s="221">
        <v>309.0</v>
      </c>
    </row>
    <row r="11236">
      <c r="A11236" s="221">
        <v>14391.0</v>
      </c>
      <c r="B11236" s="221">
        <v>39.0</v>
      </c>
      <c r="C11236" s="221">
        <v>93.0</v>
      </c>
    </row>
    <row r="11237">
      <c r="A11237" s="221">
        <v>14391.0</v>
      </c>
      <c r="B11237" s="221">
        <v>40.0</v>
      </c>
      <c r="C11237" s="221">
        <v>8.0</v>
      </c>
    </row>
    <row r="11238">
      <c r="A11238" s="221">
        <v>14393.0</v>
      </c>
      <c r="B11238" s="221">
        <v>34.0</v>
      </c>
      <c r="C11238" s="221">
        <v>69672.0</v>
      </c>
    </row>
    <row r="11239">
      <c r="A11239" s="221">
        <v>14393.0</v>
      </c>
      <c r="B11239" s="221">
        <v>35.0</v>
      </c>
      <c r="C11239" s="221">
        <v>17814.0</v>
      </c>
    </row>
    <row r="11240">
      <c r="A11240" s="221">
        <v>14393.0</v>
      </c>
      <c r="B11240" s="221">
        <v>36.0</v>
      </c>
      <c r="C11240" s="221">
        <v>5158.0</v>
      </c>
    </row>
    <row r="11241">
      <c r="A11241" s="221">
        <v>14393.0</v>
      </c>
      <c r="B11241" s="221">
        <v>37.0</v>
      </c>
      <c r="C11241" s="221">
        <v>1085.0</v>
      </c>
    </row>
    <row r="11242">
      <c r="A11242" s="221">
        <v>14393.0</v>
      </c>
      <c r="B11242" s="221">
        <v>38.0</v>
      </c>
      <c r="C11242" s="221">
        <v>309.0</v>
      </c>
    </row>
    <row r="11243">
      <c r="A11243" s="221">
        <v>14393.0</v>
      </c>
      <c r="B11243" s="221">
        <v>39.0</v>
      </c>
      <c r="C11243" s="221">
        <v>93.0</v>
      </c>
    </row>
    <row r="11244">
      <c r="A11244" s="221">
        <v>14393.0</v>
      </c>
      <c r="B11244" s="221">
        <v>40.0</v>
      </c>
      <c r="C11244" s="221">
        <v>8.0</v>
      </c>
    </row>
    <row r="11245">
      <c r="A11245" s="221">
        <v>14395.0</v>
      </c>
      <c r="B11245" s="221">
        <v>34.0</v>
      </c>
      <c r="C11245" s="221">
        <v>69672.0</v>
      </c>
    </row>
    <row r="11246">
      <c r="A11246" s="221">
        <v>14395.0</v>
      </c>
      <c r="B11246" s="221">
        <v>35.0</v>
      </c>
      <c r="C11246" s="221">
        <v>17814.0</v>
      </c>
    </row>
    <row r="11247">
      <c r="A11247" s="221">
        <v>14395.0</v>
      </c>
      <c r="B11247" s="221">
        <v>36.0</v>
      </c>
      <c r="C11247" s="221">
        <v>5158.0</v>
      </c>
    </row>
    <row r="11248">
      <c r="A11248" s="221">
        <v>14395.0</v>
      </c>
      <c r="B11248" s="221">
        <v>37.0</v>
      </c>
      <c r="C11248" s="221">
        <v>1085.0</v>
      </c>
    </row>
    <row r="11249">
      <c r="A11249" s="221">
        <v>14395.0</v>
      </c>
      <c r="B11249" s="221">
        <v>38.0</v>
      </c>
      <c r="C11249" s="221">
        <v>309.0</v>
      </c>
    </row>
    <row r="11250">
      <c r="A11250" s="221">
        <v>14395.0</v>
      </c>
      <c r="B11250" s="221">
        <v>39.0</v>
      </c>
      <c r="C11250" s="221">
        <v>93.0</v>
      </c>
    </row>
    <row r="11251">
      <c r="A11251" s="221">
        <v>14395.0</v>
      </c>
      <c r="B11251" s="221">
        <v>40.0</v>
      </c>
      <c r="C11251" s="221">
        <v>8.0</v>
      </c>
    </row>
    <row r="11252">
      <c r="A11252" s="221">
        <v>14397.0</v>
      </c>
      <c r="B11252" s="221">
        <v>34.0</v>
      </c>
      <c r="C11252" s="221">
        <v>102492.0</v>
      </c>
    </row>
    <row r="11253">
      <c r="A11253" s="221">
        <v>14397.0</v>
      </c>
      <c r="B11253" s="221">
        <v>35.0</v>
      </c>
      <c r="C11253" s="221">
        <v>26293.0</v>
      </c>
    </row>
    <row r="11254">
      <c r="A11254" s="221">
        <v>14397.0</v>
      </c>
      <c r="B11254" s="221">
        <v>36.0</v>
      </c>
      <c r="C11254" s="221">
        <v>8772.0</v>
      </c>
    </row>
    <row r="11255">
      <c r="A11255" s="221">
        <v>14397.0</v>
      </c>
      <c r="B11255" s="221">
        <v>37.0</v>
      </c>
      <c r="C11255" s="221">
        <v>2385.0</v>
      </c>
    </row>
    <row r="11256">
      <c r="A11256" s="221">
        <v>14397.0</v>
      </c>
      <c r="B11256" s="221">
        <v>38.0</v>
      </c>
      <c r="C11256" s="221">
        <v>370.0</v>
      </c>
    </row>
    <row r="11257">
      <c r="A11257" s="221">
        <v>14397.0</v>
      </c>
      <c r="B11257" s="221">
        <v>39.0</v>
      </c>
      <c r="C11257" s="221">
        <v>19.0</v>
      </c>
    </row>
    <row r="11258">
      <c r="A11258" s="221">
        <v>14397.0</v>
      </c>
      <c r="B11258" s="221">
        <v>40.0</v>
      </c>
      <c r="C11258" s="221">
        <v>33.0</v>
      </c>
    </row>
    <row r="11259">
      <c r="A11259" s="221">
        <v>14399.0</v>
      </c>
      <c r="B11259" s="221">
        <v>34.0</v>
      </c>
      <c r="C11259" s="221">
        <v>102492.0</v>
      </c>
    </row>
    <row r="11260">
      <c r="A11260" s="221">
        <v>14399.0</v>
      </c>
      <c r="B11260" s="221">
        <v>35.0</v>
      </c>
      <c r="C11260" s="221">
        <v>26293.0</v>
      </c>
    </row>
    <row r="11261">
      <c r="A11261" s="221">
        <v>14399.0</v>
      </c>
      <c r="B11261" s="221">
        <v>36.0</v>
      </c>
      <c r="C11261" s="221">
        <v>8772.0</v>
      </c>
    </row>
    <row r="11262">
      <c r="A11262" s="221">
        <v>14399.0</v>
      </c>
      <c r="B11262" s="221">
        <v>37.0</v>
      </c>
      <c r="C11262" s="221">
        <v>2385.0</v>
      </c>
    </row>
    <row r="11263">
      <c r="A11263" s="221">
        <v>14399.0</v>
      </c>
      <c r="B11263" s="221">
        <v>38.0</v>
      </c>
      <c r="C11263" s="221">
        <v>370.0</v>
      </c>
    </row>
    <row r="11264">
      <c r="A11264" s="221">
        <v>14399.0</v>
      </c>
      <c r="B11264" s="221">
        <v>39.0</v>
      </c>
      <c r="C11264" s="221">
        <v>19.0</v>
      </c>
    </row>
    <row r="11265">
      <c r="A11265" s="221">
        <v>14399.0</v>
      </c>
      <c r="B11265" s="221">
        <v>40.0</v>
      </c>
      <c r="C11265" s="221">
        <v>33.0</v>
      </c>
    </row>
    <row r="11266">
      <c r="A11266" s="221">
        <v>14401.0</v>
      </c>
      <c r="B11266" s="221">
        <v>34.0</v>
      </c>
      <c r="C11266" s="221">
        <v>102492.0</v>
      </c>
    </row>
    <row r="11267">
      <c r="A11267" s="221">
        <v>14401.0</v>
      </c>
      <c r="B11267" s="221">
        <v>35.0</v>
      </c>
      <c r="C11267" s="221">
        <v>26293.0</v>
      </c>
    </row>
    <row r="11268">
      <c r="A11268" s="221">
        <v>14401.0</v>
      </c>
      <c r="B11268" s="221">
        <v>36.0</v>
      </c>
      <c r="C11268" s="221">
        <v>8772.0</v>
      </c>
    </row>
    <row r="11269">
      <c r="A11269" s="221">
        <v>14401.0</v>
      </c>
      <c r="B11269" s="221">
        <v>37.0</v>
      </c>
      <c r="C11269" s="221">
        <v>2385.0</v>
      </c>
    </row>
    <row r="11270">
      <c r="A11270" s="221">
        <v>14401.0</v>
      </c>
      <c r="B11270" s="221">
        <v>38.0</v>
      </c>
      <c r="C11270" s="221">
        <v>370.0</v>
      </c>
    </row>
    <row r="11271">
      <c r="A11271" s="221">
        <v>14401.0</v>
      </c>
      <c r="B11271" s="221">
        <v>39.0</v>
      </c>
      <c r="C11271" s="221">
        <v>19.0</v>
      </c>
    </row>
    <row r="11272">
      <c r="A11272" s="221">
        <v>14401.0</v>
      </c>
      <c r="B11272" s="221">
        <v>40.0</v>
      </c>
      <c r="C11272" s="221">
        <v>33.0</v>
      </c>
    </row>
    <row r="11273">
      <c r="A11273" s="221">
        <v>14403.0</v>
      </c>
      <c r="B11273" s="221">
        <v>34.0</v>
      </c>
      <c r="C11273" s="221">
        <v>102492.0</v>
      </c>
    </row>
    <row r="11274">
      <c r="A11274" s="221">
        <v>14403.0</v>
      </c>
      <c r="B11274" s="221">
        <v>35.0</v>
      </c>
      <c r="C11274" s="221">
        <v>26293.0</v>
      </c>
    </row>
    <row r="11275">
      <c r="A11275" s="221">
        <v>14403.0</v>
      </c>
      <c r="B11275" s="221">
        <v>36.0</v>
      </c>
      <c r="C11275" s="221">
        <v>8772.0</v>
      </c>
    </row>
    <row r="11276">
      <c r="A11276" s="221">
        <v>14403.0</v>
      </c>
      <c r="B11276" s="221">
        <v>37.0</v>
      </c>
      <c r="C11276" s="221">
        <v>2385.0</v>
      </c>
    </row>
    <row r="11277">
      <c r="A11277" s="221">
        <v>14403.0</v>
      </c>
      <c r="B11277" s="221">
        <v>38.0</v>
      </c>
      <c r="C11277" s="221">
        <v>370.0</v>
      </c>
    </row>
    <row r="11278">
      <c r="A11278" s="221">
        <v>14403.0</v>
      </c>
      <c r="B11278" s="221">
        <v>39.0</v>
      </c>
      <c r="C11278" s="221">
        <v>19.0</v>
      </c>
    </row>
    <row r="11279">
      <c r="A11279" s="221">
        <v>14403.0</v>
      </c>
      <c r="B11279" s="221">
        <v>40.0</v>
      </c>
      <c r="C11279" s="221">
        <v>33.0</v>
      </c>
    </row>
    <row r="11280">
      <c r="A11280" s="221">
        <v>14405.0</v>
      </c>
      <c r="B11280" s="221">
        <v>34.0</v>
      </c>
      <c r="C11280" s="221">
        <v>102492.0</v>
      </c>
    </row>
    <row r="11281">
      <c r="A11281" s="221">
        <v>14405.0</v>
      </c>
      <c r="B11281" s="221">
        <v>35.0</v>
      </c>
      <c r="C11281" s="221">
        <v>26293.0</v>
      </c>
    </row>
    <row r="11282">
      <c r="A11282" s="221">
        <v>14405.0</v>
      </c>
      <c r="B11282" s="221">
        <v>36.0</v>
      </c>
      <c r="C11282" s="221">
        <v>8772.0</v>
      </c>
    </row>
    <row r="11283">
      <c r="A11283" s="221">
        <v>14405.0</v>
      </c>
      <c r="B11283" s="221">
        <v>37.0</v>
      </c>
      <c r="C11283" s="221">
        <v>2385.0</v>
      </c>
    </row>
    <row r="11284">
      <c r="A11284" s="221">
        <v>14405.0</v>
      </c>
      <c r="B11284" s="221">
        <v>38.0</v>
      </c>
      <c r="C11284" s="221">
        <v>370.0</v>
      </c>
    </row>
    <row r="11285">
      <c r="A11285" s="221">
        <v>14405.0</v>
      </c>
      <c r="B11285" s="221">
        <v>39.0</v>
      </c>
      <c r="C11285" s="221">
        <v>19.0</v>
      </c>
    </row>
    <row r="11286">
      <c r="A11286" s="221">
        <v>14405.0</v>
      </c>
      <c r="B11286" s="221">
        <v>40.0</v>
      </c>
      <c r="C11286" s="221">
        <v>33.0</v>
      </c>
    </row>
    <row r="11287">
      <c r="A11287" s="221">
        <v>14407.0</v>
      </c>
      <c r="B11287" s="221">
        <v>34.0</v>
      </c>
      <c r="C11287" s="221">
        <v>12316.0</v>
      </c>
    </row>
    <row r="11288">
      <c r="A11288" s="221">
        <v>14407.0</v>
      </c>
      <c r="B11288" s="221">
        <v>35.0</v>
      </c>
      <c r="C11288" s="221">
        <v>3705.0</v>
      </c>
    </row>
    <row r="11289">
      <c r="A11289" s="221">
        <v>14407.0</v>
      </c>
      <c r="B11289" s="221">
        <v>36.0</v>
      </c>
      <c r="C11289" s="221">
        <v>3466.0</v>
      </c>
    </row>
    <row r="11290">
      <c r="A11290" s="221">
        <v>14407.0</v>
      </c>
      <c r="B11290" s="221">
        <v>39.0</v>
      </c>
      <c r="C11290" s="221">
        <v>1.0</v>
      </c>
    </row>
    <row r="11291">
      <c r="A11291" s="221">
        <v>14407.0</v>
      </c>
      <c r="B11291" s="221">
        <v>40.0</v>
      </c>
      <c r="C11291" s="221">
        <v>4.0</v>
      </c>
    </row>
    <row r="11292">
      <c r="A11292" s="221">
        <v>14409.0</v>
      </c>
      <c r="B11292" s="221">
        <v>34.0</v>
      </c>
      <c r="C11292" s="221">
        <v>12316.0</v>
      </c>
    </row>
    <row r="11293">
      <c r="A11293" s="221">
        <v>14409.0</v>
      </c>
      <c r="B11293" s="221">
        <v>35.0</v>
      </c>
      <c r="C11293" s="221">
        <v>3705.0</v>
      </c>
    </row>
    <row r="11294">
      <c r="A11294" s="221">
        <v>14409.0</v>
      </c>
      <c r="B11294" s="221">
        <v>36.0</v>
      </c>
      <c r="C11294" s="221">
        <v>3466.0</v>
      </c>
    </row>
    <row r="11295">
      <c r="A11295" s="221">
        <v>14409.0</v>
      </c>
      <c r="B11295" s="221">
        <v>39.0</v>
      </c>
      <c r="C11295" s="221">
        <v>1.0</v>
      </c>
    </row>
    <row r="11296">
      <c r="A11296" s="221">
        <v>14409.0</v>
      </c>
      <c r="B11296" s="221">
        <v>40.0</v>
      </c>
      <c r="C11296" s="221">
        <v>4.0</v>
      </c>
    </row>
    <row r="11297">
      <c r="A11297" s="221">
        <v>14411.0</v>
      </c>
      <c r="B11297" s="221">
        <v>34.0</v>
      </c>
      <c r="C11297" s="221">
        <v>12316.0</v>
      </c>
    </row>
    <row r="11298">
      <c r="A11298" s="221">
        <v>14411.0</v>
      </c>
      <c r="B11298" s="221">
        <v>35.0</v>
      </c>
      <c r="C11298" s="221">
        <v>3705.0</v>
      </c>
    </row>
    <row r="11299">
      <c r="A11299" s="221">
        <v>14411.0</v>
      </c>
      <c r="B11299" s="221">
        <v>36.0</v>
      </c>
      <c r="C11299" s="221">
        <v>3466.0</v>
      </c>
    </row>
    <row r="11300">
      <c r="A11300" s="221">
        <v>14411.0</v>
      </c>
      <c r="B11300" s="221">
        <v>39.0</v>
      </c>
      <c r="C11300" s="221">
        <v>1.0</v>
      </c>
    </row>
    <row r="11301">
      <c r="A11301" s="221">
        <v>14411.0</v>
      </c>
      <c r="B11301" s="221">
        <v>40.0</v>
      </c>
      <c r="C11301" s="221">
        <v>4.0</v>
      </c>
    </row>
    <row r="11302">
      <c r="A11302" s="221">
        <v>14413.0</v>
      </c>
      <c r="B11302" s="221">
        <v>34.0</v>
      </c>
      <c r="C11302" s="221">
        <v>12316.0</v>
      </c>
    </row>
    <row r="11303">
      <c r="A11303" s="221">
        <v>14413.0</v>
      </c>
      <c r="B11303" s="221">
        <v>35.0</v>
      </c>
      <c r="C11303" s="221">
        <v>3705.0</v>
      </c>
    </row>
    <row r="11304">
      <c r="A11304" s="221">
        <v>14413.0</v>
      </c>
      <c r="B11304" s="221">
        <v>36.0</v>
      </c>
      <c r="C11304" s="221">
        <v>3466.0</v>
      </c>
    </row>
    <row r="11305">
      <c r="A11305" s="221">
        <v>14413.0</v>
      </c>
      <c r="B11305" s="221">
        <v>39.0</v>
      </c>
      <c r="C11305" s="221">
        <v>1.0</v>
      </c>
    </row>
    <row r="11306">
      <c r="A11306" s="221">
        <v>14413.0</v>
      </c>
      <c r="B11306" s="221">
        <v>40.0</v>
      </c>
      <c r="C11306" s="221">
        <v>4.0</v>
      </c>
    </row>
    <row r="11307">
      <c r="A11307" s="221">
        <v>14415.0</v>
      </c>
      <c r="B11307" s="221">
        <v>34.0</v>
      </c>
      <c r="C11307" s="221">
        <v>12316.0</v>
      </c>
    </row>
    <row r="11308">
      <c r="A11308" s="221">
        <v>14415.0</v>
      </c>
      <c r="B11308" s="221">
        <v>35.0</v>
      </c>
      <c r="C11308" s="221">
        <v>3705.0</v>
      </c>
    </row>
    <row r="11309">
      <c r="A11309" s="221">
        <v>14415.0</v>
      </c>
      <c r="B11309" s="221">
        <v>36.0</v>
      </c>
      <c r="C11309" s="221">
        <v>3466.0</v>
      </c>
    </row>
    <row r="11310">
      <c r="A11310" s="221">
        <v>14415.0</v>
      </c>
      <c r="B11310" s="221">
        <v>39.0</v>
      </c>
      <c r="C11310" s="221">
        <v>1.0</v>
      </c>
    </row>
    <row r="11311">
      <c r="A11311" s="221">
        <v>14415.0</v>
      </c>
      <c r="B11311" s="221">
        <v>40.0</v>
      </c>
      <c r="C11311" s="221">
        <v>4.0</v>
      </c>
    </row>
    <row r="11312">
      <c r="A11312" s="221">
        <v>14417.0</v>
      </c>
      <c r="B11312" s="221">
        <v>34.0</v>
      </c>
      <c r="C11312" s="221">
        <v>40996.0</v>
      </c>
    </row>
    <row r="11313">
      <c r="A11313" s="221">
        <v>14417.0</v>
      </c>
      <c r="B11313" s="221">
        <v>35.0</v>
      </c>
      <c r="C11313" s="221">
        <v>10935.0</v>
      </c>
    </row>
    <row r="11314">
      <c r="A11314" s="221">
        <v>14417.0</v>
      </c>
      <c r="B11314" s="221">
        <v>36.0</v>
      </c>
      <c r="C11314" s="221">
        <v>5454.0</v>
      </c>
    </row>
    <row r="11315">
      <c r="A11315" s="221">
        <v>14417.0</v>
      </c>
      <c r="B11315" s="221">
        <v>37.0</v>
      </c>
      <c r="C11315" s="221">
        <v>1436.0</v>
      </c>
    </row>
    <row r="11316">
      <c r="A11316" s="221">
        <v>14417.0</v>
      </c>
      <c r="B11316" s="221">
        <v>38.0</v>
      </c>
      <c r="C11316" s="221">
        <v>113.0</v>
      </c>
    </row>
    <row r="11317">
      <c r="A11317" s="221">
        <v>14417.0</v>
      </c>
      <c r="B11317" s="221">
        <v>39.0</v>
      </c>
      <c r="C11317" s="221">
        <v>7.0</v>
      </c>
    </row>
    <row r="11318">
      <c r="A11318" s="221">
        <v>14419.0</v>
      </c>
      <c r="B11318" s="221">
        <v>34.0</v>
      </c>
      <c r="C11318" s="221">
        <v>40996.0</v>
      </c>
    </row>
    <row r="11319">
      <c r="A11319" s="221">
        <v>14419.0</v>
      </c>
      <c r="B11319" s="221">
        <v>35.0</v>
      </c>
      <c r="C11319" s="221">
        <v>10935.0</v>
      </c>
    </row>
    <row r="11320">
      <c r="A11320" s="221">
        <v>14419.0</v>
      </c>
      <c r="B11320" s="221">
        <v>36.0</v>
      </c>
      <c r="C11320" s="221">
        <v>5454.0</v>
      </c>
    </row>
    <row r="11321">
      <c r="A11321" s="221">
        <v>14419.0</v>
      </c>
      <c r="B11321" s="221">
        <v>37.0</v>
      </c>
      <c r="C11321" s="221">
        <v>1436.0</v>
      </c>
    </row>
    <row r="11322">
      <c r="A11322" s="221">
        <v>14419.0</v>
      </c>
      <c r="B11322" s="221">
        <v>38.0</v>
      </c>
      <c r="C11322" s="221">
        <v>113.0</v>
      </c>
    </row>
    <row r="11323">
      <c r="A11323" s="221">
        <v>14419.0</v>
      </c>
      <c r="B11323" s="221">
        <v>39.0</v>
      </c>
      <c r="C11323" s="221">
        <v>7.0</v>
      </c>
    </row>
    <row r="11324">
      <c r="A11324" s="221">
        <v>14421.0</v>
      </c>
      <c r="B11324" s="221">
        <v>34.0</v>
      </c>
      <c r="C11324" s="221">
        <v>40996.0</v>
      </c>
    </row>
    <row r="11325">
      <c r="A11325" s="221">
        <v>14421.0</v>
      </c>
      <c r="B11325" s="221">
        <v>35.0</v>
      </c>
      <c r="C11325" s="221">
        <v>10935.0</v>
      </c>
    </row>
    <row r="11326">
      <c r="A11326" s="221">
        <v>14421.0</v>
      </c>
      <c r="B11326" s="221">
        <v>36.0</v>
      </c>
      <c r="C11326" s="221">
        <v>5454.0</v>
      </c>
    </row>
    <row r="11327">
      <c r="A11327" s="221">
        <v>14421.0</v>
      </c>
      <c r="B11327" s="221">
        <v>37.0</v>
      </c>
      <c r="C11327" s="221">
        <v>1436.0</v>
      </c>
    </row>
    <row r="11328">
      <c r="A11328" s="221">
        <v>14421.0</v>
      </c>
      <c r="B11328" s="221">
        <v>38.0</v>
      </c>
      <c r="C11328" s="221">
        <v>113.0</v>
      </c>
    </row>
    <row r="11329">
      <c r="A11329" s="221">
        <v>14421.0</v>
      </c>
      <c r="B11329" s="221">
        <v>39.0</v>
      </c>
      <c r="C11329" s="221">
        <v>7.0</v>
      </c>
    </row>
    <row r="11330">
      <c r="A11330" s="221">
        <v>14423.0</v>
      </c>
      <c r="B11330" s="221">
        <v>34.0</v>
      </c>
      <c r="C11330" s="221">
        <v>40996.0</v>
      </c>
    </row>
    <row r="11331">
      <c r="A11331" s="221">
        <v>14423.0</v>
      </c>
      <c r="B11331" s="221">
        <v>35.0</v>
      </c>
      <c r="C11331" s="221">
        <v>10935.0</v>
      </c>
    </row>
    <row r="11332">
      <c r="A11332" s="221">
        <v>14423.0</v>
      </c>
      <c r="B11332" s="221">
        <v>36.0</v>
      </c>
      <c r="C11332" s="221">
        <v>5454.0</v>
      </c>
    </row>
    <row r="11333">
      <c r="A11333" s="221">
        <v>14423.0</v>
      </c>
      <c r="B11333" s="221">
        <v>37.0</v>
      </c>
      <c r="C11333" s="221">
        <v>1436.0</v>
      </c>
    </row>
    <row r="11334">
      <c r="A11334" s="221">
        <v>14423.0</v>
      </c>
      <c r="B11334" s="221">
        <v>38.0</v>
      </c>
      <c r="C11334" s="221">
        <v>113.0</v>
      </c>
    </row>
    <row r="11335">
      <c r="A11335" s="221">
        <v>14423.0</v>
      </c>
      <c r="B11335" s="221">
        <v>39.0</v>
      </c>
      <c r="C11335" s="221">
        <v>7.0</v>
      </c>
    </row>
    <row r="11336">
      <c r="A11336" s="221">
        <v>14425.0</v>
      </c>
      <c r="B11336" s="221">
        <v>34.0</v>
      </c>
      <c r="C11336" s="221">
        <v>12316.0</v>
      </c>
    </row>
    <row r="11337">
      <c r="A11337" s="221">
        <v>14425.0</v>
      </c>
      <c r="B11337" s="221">
        <v>35.0</v>
      </c>
      <c r="C11337" s="221">
        <v>3705.0</v>
      </c>
    </row>
    <row r="11338">
      <c r="A11338" s="221">
        <v>14425.0</v>
      </c>
      <c r="B11338" s="221">
        <v>36.0</v>
      </c>
      <c r="C11338" s="221">
        <v>3466.0</v>
      </c>
    </row>
    <row r="11339">
      <c r="A11339" s="221">
        <v>14425.0</v>
      </c>
      <c r="B11339" s="221">
        <v>39.0</v>
      </c>
      <c r="C11339" s="221">
        <v>1.0</v>
      </c>
    </row>
    <row r="11340">
      <c r="A11340" s="221">
        <v>14425.0</v>
      </c>
      <c r="B11340" s="221">
        <v>40.0</v>
      </c>
      <c r="C11340" s="221">
        <v>4.0</v>
      </c>
    </row>
    <row r="11341">
      <c r="A11341" s="221">
        <v>14427.0</v>
      </c>
      <c r="B11341" s="221">
        <v>34.0</v>
      </c>
      <c r="C11341" s="221">
        <v>12316.0</v>
      </c>
    </row>
    <row r="11342">
      <c r="A11342" s="221">
        <v>14427.0</v>
      </c>
      <c r="B11342" s="221">
        <v>35.0</v>
      </c>
      <c r="C11342" s="221">
        <v>3705.0</v>
      </c>
    </row>
    <row r="11343">
      <c r="A11343" s="221">
        <v>14427.0</v>
      </c>
      <c r="B11343" s="221">
        <v>36.0</v>
      </c>
      <c r="C11343" s="221">
        <v>3466.0</v>
      </c>
    </row>
    <row r="11344">
      <c r="A11344" s="221">
        <v>14427.0</v>
      </c>
      <c r="B11344" s="221">
        <v>39.0</v>
      </c>
      <c r="C11344" s="221">
        <v>1.0</v>
      </c>
    </row>
    <row r="11345">
      <c r="A11345" s="221">
        <v>14427.0</v>
      </c>
      <c r="B11345" s="221">
        <v>40.0</v>
      </c>
      <c r="C11345" s="221">
        <v>4.0</v>
      </c>
    </row>
    <row r="11346">
      <c r="A11346" s="221">
        <v>14429.0</v>
      </c>
      <c r="B11346" s="221">
        <v>34.0</v>
      </c>
      <c r="C11346" s="221">
        <v>12316.0</v>
      </c>
    </row>
    <row r="11347">
      <c r="A11347" s="221">
        <v>14429.0</v>
      </c>
      <c r="B11347" s="221">
        <v>35.0</v>
      </c>
      <c r="C11347" s="221">
        <v>3705.0</v>
      </c>
    </row>
    <row r="11348">
      <c r="A11348" s="221">
        <v>14429.0</v>
      </c>
      <c r="B11348" s="221">
        <v>36.0</v>
      </c>
      <c r="C11348" s="221">
        <v>3466.0</v>
      </c>
    </row>
    <row r="11349">
      <c r="A11349" s="221">
        <v>14429.0</v>
      </c>
      <c r="B11349" s="221">
        <v>39.0</v>
      </c>
      <c r="C11349" s="221">
        <v>1.0</v>
      </c>
    </row>
    <row r="11350">
      <c r="A11350" s="221">
        <v>14429.0</v>
      </c>
      <c r="B11350" s="221">
        <v>40.0</v>
      </c>
      <c r="C11350" s="221">
        <v>4.0</v>
      </c>
    </row>
    <row r="11351">
      <c r="A11351" s="221">
        <v>14431.0</v>
      </c>
      <c r="B11351" s="221">
        <v>34.0</v>
      </c>
      <c r="C11351" s="221">
        <v>12316.0</v>
      </c>
    </row>
    <row r="11352">
      <c r="A11352" s="221">
        <v>14431.0</v>
      </c>
      <c r="B11352" s="221">
        <v>35.0</v>
      </c>
      <c r="C11352" s="221">
        <v>3705.0</v>
      </c>
    </row>
    <row r="11353">
      <c r="A11353" s="221">
        <v>14431.0</v>
      </c>
      <c r="B11353" s="221">
        <v>36.0</v>
      </c>
      <c r="C11353" s="221">
        <v>3466.0</v>
      </c>
    </row>
    <row r="11354">
      <c r="A11354" s="221">
        <v>14431.0</v>
      </c>
      <c r="B11354" s="221">
        <v>39.0</v>
      </c>
      <c r="C11354" s="221">
        <v>1.0</v>
      </c>
    </row>
    <row r="11355">
      <c r="A11355" s="221">
        <v>14431.0</v>
      </c>
      <c r="B11355" s="221">
        <v>40.0</v>
      </c>
      <c r="C11355" s="221">
        <v>4.0</v>
      </c>
    </row>
    <row r="11356">
      <c r="A11356" s="221">
        <v>14433.0</v>
      </c>
      <c r="B11356" s="221">
        <v>34.0</v>
      </c>
      <c r="C11356" s="221">
        <v>81960.0</v>
      </c>
    </row>
    <row r="11357">
      <c r="A11357" s="221">
        <v>14433.0</v>
      </c>
      <c r="B11357" s="221">
        <v>35.0</v>
      </c>
      <c r="C11357" s="221">
        <v>21174.0</v>
      </c>
    </row>
    <row r="11358">
      <c r="A11358" s="221">
        <v>14433.0</v>
      </c>
      <c r="B11358" s="221">
        <v>36.0</v>
      </c>
      <c r="C11358" s="221">
        <v>7752.0</v>
      </c>
    </row>
    <row r="11359">
      <c r="A11359" s="221">
        <v>14433.0</v>
      </c>
      <c r="B11359" s="221">
        <v>37.0</v>
      </c>
      <c r="C11359" s="221">
        <v>2065.0</v>
      </c>
    </row>
    <row r="11360">
      <c r="A11360" s="221">
        <v>14433.0</v>
      </c>
      <c r="B11360" s="221">
        <v>38.0</v>
      </c>
      <c r="C11360" s="221">
        <v>292.0</v>
      </c>
    </row>
    <row r="11361">
      <c r="A11361" s="221">
        <v>14433.0</v>
      </c>
      <c r="B11361" s="221">
        <v>39.0</v>
      </c>
      <c r="C11361" s="221">
        <v>8.0</v>
      </c>
    </row>
    <row r="11362">
      <c r="A11362" s="221">
        <v>14433.0</v>
      </c>
      <c r="B11362" s="221">
        <v>40.0</v>
      </c>
      <c r="C11362" s="221">
        <v>23.0</v>
      </c>
    </row>
    <row r="11363">
      <c r="A11363" s="221">
        <v>14435.0</v>
      </c>
      <c r="B11363" s="221">
        <v>34.0</v>
      </c>
      <c r="C11363" s="221">
        <v>81960.0</v>
      </c>
    </row>
    <row r="11364">
      <c r="A11364" s="221">
        <v>14435.0</v>
      </c>
      <c r="B11364" s="221">
        <v>35.0</v>
      </c>
      <c r="C11364" s="221">
        <v>21174.0</v>
      </c>
    </row>
    <row r="11365">
      <c r="A11365" s="221">
        <v>14435.0</v>
      </c>
      <c r="B11365" s="221">
        <v>36.0</v>
      </c>
      <c r="C11365" s="221">
        <v>7752.0</v>
      </c>
    </row>
    <row r="11366">
      <c r="A11366" s="221">
        <v>14435.0</v>
      </c>
      <c r="B11366" s="221">
        <v>37.0</v>
      </c>
      <c r="C11366" s="221">
        <v>2065.0</v>
      </c>
    </row>
    <row r="11367">
      <c r="A11367" s="221">
        <v>14435.0</v>
      </c>
      <c r="B11367" s="221">
        <v>38.0</v>
      </c>
      <c r="C11367" s="221">
        <v>292.0</v>
      </c>
    </row>
    <row r="11368">
      <c r="A11368" s="221">
        <v>14435.0</v>
      </c>
      <c r="B11368" s="221">
        <v>39.0</v>
      </c>
      <c r="C11368" s="221">
        <v>8.0</v>
      </c>
    </row>
    <row r="11369">
      <c r="A11369" s="221">
        <v>14435.0</v>
      </c>
      <c r="B11369" s="221">
        <v>40.0</v>
      </c>
      <c r="C11369" s="221">
        <v>23.0</v>
      </c>
    </row>
    <row r="11370">
      <c r="A11370" s="221">
        <v>14437.0</v>
      </c>
      <c r="B11370" s="221">
        <v>34.0</v>
      </c>
      <c r="C11370" s="221">
        <v>81960.0</v>
      </c>
    </row>
    <row r="11371">
      <c r="A11371" s="221">
        <v>14437.0</v>
      </c>
      <c r="B11371" s="221">
        <v>35.0</v>
      </c>
      <c r="C11371" s="221">
        <v>21174.0</v>
      </c>
    </row>
    <row r="11372">
      <c r="A11372" s="221">
        <v>14437.0</v>
      </c>
      <c r="B11372" s="221">
        <v>36.0</v>
      </c>
      <c r="C11372" s="221">
        <v>7752.0</v>
      </c>
    </row>
    <row r="11373">
      <c r="A11373" s="221">
        <v>14437.0</v>
      </c>
      <c r="B11373" s="221">
        <v>37.0</v>
      </c>
      <c r="C11373" s="221">
        <v>2065.0</v>
      </c>
    </row>
    <row r="11374">
      <c r="A11374" s="221">
        <v>14437.0</v>
      </c>
      <c r="B11374" s="221">
        <v>38.0</v>
      </c>
      <c r="C11374" s="221">
        <v>292.0</v>
      </c>
    </row>
    <row r="11375">
      <c r="A11375" s="221">
        <v>14437.0</v>
      </c>
      <c r="B11375" s="221">
        <v>39.0</v>
      </c>
      <c r="C11375" s="221">
        <v>8.0</v>
      </c>
    </row>
    <row r="11376">
      <c r="A11376" s="221">
        <v>14437.0</v>
      </c>
      <c r="B11376" s="221">
        <v>40.0</v>
      </c>
      <c r="C11376" s="221">
        <v>23.0</v>
      </c>
    </row>
    <row r="11377">
      <c r="A11377" s="221">
        <v>14439.0</v>
      </c>
      <c r="B11377" s="221">
        <v>34.0</v>
      </c>
      <c r="C11377" s="221">
        <v>81960.0</v>
      </c>
    </row>
    <row r="11378">
      <c r="A11378" s="221">
        <v>14439.0</v>
      </c>
      <c r="B11378" s="221">
        <v>35.0</v>
      </c>
      <c r="C11378" s="221">
        <v>21174.0</v>
      </c>
    </row>
    <row r="11379">
      <c r="A11379" s="221">
        <v>14439.0</v>
      </c>
      <c r="B11379" s="221">
        <v>36.0</v>
      </c>
      <c r="C11379" s="221">
        <v>7752.0</v>
      </c>
    </row>
    <row r="11380">
      <c r="A11380" s="221">
        <v>14439.0</v>
      </c>
      <c r="B11380" s="221">
        <v>37.0</v>
      </c>
      <c r="C11380" s="221">
        <v>2065.0</v>
      </c>
    </row>
    <row r="11381">
      <c r="A11381" s="221">
        <v>14439.0</v>
      </c>
      <c r="B11381" s="221">
        <v>38.0</v>
      </c>
      <c r="C11381" s="221">
        <v>292.0</v>
      </c>
    </row>
    <row r="11382">
      <c r="A11382" s="221">
        <v>14439.0</v>
      </c>
      <c r="B11382" s="221">
        <v>39.0</v>
      </c>
      <c r="C11382" s="221">
        <v>8.0</v>
      </c>
    </row>
    <row r="11383">
      <c r="A11383" s="221">
        <v>14439.0</v>
      </c>
      <c r="B11383" s="221">
        <v>40.0</v>
      </c>
      <c r="C11383" s="221">
        <v>23.0</v>
      </c>
    </row>
    <row r="11384">
      <c r="A11384" s="221">
        <v>14441.0</v>
      </c>
      <c r="B11384" s="221">
        <v>34.0</v>
      </c>
      <c r="C11384" s="221">
        <v>61476.0</v>
      </c>
    </row>
    <row r="11385">
      <c r="A11385" s="221">
        <v>14441.0</v>
      </c>
      <c r="B11385" s="221">
        <v>35.0</v>
      </c>
      <c r="C11385" s="221">
        <v>16055.0</v>
      </c>
    </row>
    <row r="11386">
      <c r="A11386" s="221">
        <v>14441.0</v>
      </c>
      <c r="B11386" s="221">
        <v>36.0</v>
      </c>
      <c r="C11386" s="221">
        <v>6477.0</v>
      </c>
    </row>
    <row r="11387">
      <c r="A11387" s="221">
        <v>14441.0</v>
      </c>
      <c r="B11387" s="221">
        <v>37.0</v>
      </c>
      <c r="C11387" s="221">
        <v>1756.0</v>
      </c>
    </row>
    <row r="11388">
      <c r="A11388" s="221">
        <v>14441.0</v>
      </c>
      <c r="B11388" s="221">
        <v>38.0</v>
      </c>
      <c r="C11388" s="221">
        <v>211.0</v>
      </c>
    </row>
    <row r="11389">
      <c r="A11389" s="221">
        <v>14441.0</v>
      </c>
      <c r="B11389" s="221">
        <v>39.0</v>
      </c>
      <c r="C11389" s="221">
        <v>5.0</v>
      </c>
    </row>
    <row r="11390">
      <c r="A11390" s="221">
        <v>14441.0</v>
      </c>
      <c r="B11390" s="221">
        <v>40.0</v>
      </c>
      <c r="C11390" s="221">
        <v>12.0</v>
      </c>
    </row>
    <row r="11391">
      <c r="A11391" s="221">
        <v>14443.0</v>
      </c>
      <c r="B11391" s="221">
        <v>34.0</v>
      </c>
      <c r="C11391" s="221">
        <v>61476.0</v>
      </c>
    </row>
    <row r="11392">
      <c r="A11392" s="221">
        <v>14443.0</v>
      </c>
      <c r="B11392" s="221">
        <v>35.0</v>
      </c>
      <c r="C11392" s="221">
        <v>16055.0</v>
      </c>
    </row>
    <row r="11393">
      <c r="A11393" s="221">
        <v>14443.0</v>
      </c>
      <c r="B11393" s="221">
        <v>36.0</v>
      </c>
      <c r="C11393" s="221">
        <v>6477.0</v>
      </c>
    </row>
    <row r="11394">
      <c r="A11394" s="221">
        <v>14443.0</v>
      </c>
      <c r="B11394" s="221">
        <v>37.0</v>
      </c>
      <c r="C11394" s="221">
        <v>1756.0</v>
      </c>
    </row>
    <row r="11395">
      <c r="A11395" s="221">
        <v>14443.0</v>
      </c>
      <c r="B11395" s="221">
        <v>38.0</v>
      </c>
      <c r="C11395" s="221">
        <v>211.0</v>
      </c>
    </row>
    <row r="11396">
      <c r="A11396" s="221">
        <v>14443.0</v>
      </c>
      <c r="B11396" s="221">
        <v>39.0</v>
      </c>
      <c r="C11396" s="221">
        <v>5.0</v>
      </c>
    </row>
    <row r="11397">
      <c r="A11397" s="221">
        <v>14443.0</v>
      </c>
      <c r="B11397" s="221">
        <v>40.0</v>
      </c>
      <c r="C11397" s="221">
        <v>12.0</v>
      </c>
    </row>
    <row r="11398">
      <c r="A11398" s="221">
        <v>14445.0</v>
      </c>
      <c r="B11398" s="221">
        <v>34.0</v>
      </c>
      <c r="C11398" s="221">
        <v>61476.0</v>
      </c>
    </row>
    <row r="11399">
      <c r="A11399" s="221">
        <v>14445.0</v>
      </c>
      <c r="B11399" s="221">
        <v>35.0</v>
      </c>
      <c r="C11399" s="221">
        <v>16055.0</v>
      </c>
    </row>
    <row r="11400">
      <c r="A11400" s="221">
        <v>14445.0</v>
      </c>
      <c r="B11400" s="221">
        <v>36.0</v>
      </c>
      <c r="C11400" s="221">
        <v>6477.0</v>
      </c>
    </row>
    <row r="11401">
      <c r="A11401" s="221">
        <v>14445.0</v>
      </c>
      <c r="B11401" s="221">
        <v>37.0</v>
      </c>
      <c r="C11401" s="221">
        <v>1756.0</v>
      </c>
    </row>
    <row r="11402">
      <c r="A11402" s="221">
        <v>14445.0</v>
      </c>
      <c r="B11402" s="221">
        <v>38.0</v>
      </c>
      <c r="C11402" s="221">
        <v>211.0</v>
      </c>
    </row>
    <row r="11403">
      <c r="A11403" s="221">
        <v>14445.0</v>
      </c>
      <c r="B11403" s="221">
        <v>39.0</v>
      </c>
      <c r="C11403" s="221">
        <v>5.0</v>
      </c>
    </row>
    <row r="11404">
      <c r="A11404" s="221">
        <v>14445.0</v>
      </c>
      <c r="B11404" s="221">
        <v>40.0</v>
      </c>
      <c r="C11404" s="221">
        <v>12.0</v>
      </c>
    </row>
    <row r="11405">
      <c r="A11405" s="221">
        <v>14447.0</v>
      </c>
      <c r="B11405" s="221">
        <v>34.0</v>
      </c>
      <c r="C11405" s="221">
        <v>61476.0</v>
      </c>
    </row>
    <row r="11406">
      <c r="A11406" s="221">
        <v>14447.0</v>
      </c>
      <c r="B11406" s="221">
        <v>35.0</v>
      </c>
      <c r="C11406" s="221">
        <v>16055.0</v>
      </c>
    </row>
    <row r="11407">
      <c r="A11407" s="221">
        <v>14447.0</v>
      </c>
      <c r="B11407" s="221">
        <v>36.0</v>
      </c>
      <c r="C11407" s="221">
        <v>6477.0</v>
      </c>
    </row>
    <row r="11408">
      <c r="A11408" s="221">
        <v>14447.0</v>
      </c>
      <c r="B11408" s="221">
        <v>37.0</v>
      </c>
      <c r="C11408" s="221">
        <v>1756.0</v>
      </c>
    </row>
    <row r="11409">
      <c r="A11409" s="221">
        <v>14447.0</v>
      </c>
      <c r="B11409" s="221">
        <v>38.0</v>
      </c>
      <c r="C11409" s="221">
        <v>211.0</v>
      </c>
    </row>
    <row r="11410">
      <c r="A11410" s="221">
        <v>14447.0</v>
      </c>
      <c r="B11410" s="221">
        <v>39.0</v>
      </c>
      <c r="C11410" s="221">
        <v>5.0</v>
      </c>
    </row>
    <row r="11411">
      <c r="A11411" s="221">
        <v>14447.0</v>
      </c>
      <c r="B11411" s="221">
        <v>40.0</v>
      </c>
      <c r="C11411" s="221">
        <v>12.0</v>
      </c>
    </row>
    <row r="11412">
      <c r="A11412" s="221">
        <v>14449.0</v>
      </c>
      <c r="B11412" s="221">
        <v>34.0</v>
      </c>
      <c r="C11412" s="221">
        <v>102492.0</v>
      </c>
    </row>
    <row r="11413">
      <c r="A11413" s="221">
        <v>14449.0</v>
      </c>
      <c r="B11413" s="221">
        <v>35.0</v>
      </c>
      <c r="C11413" s="221">
        <v>26293.0</v>
      </c>
    </row>
    <row r="11414">
      <c r="A11414" s="221">
        <v>14449.0</v>
      </c>
      <c r="B11414" s="221">
        <v>36.0</v>
      </c>
      <c r="C11414" s="221">
        <v>8772.0</v>
      </c>
    </row>
    <row r="11415">
      <c r="A11415" s="221">
        <v>14449.0</v>
      </c>
      <c r="B11415" s="221">
        <v>37.0</v>
      </c>
      <c r="C11415" s="221">
        <v>2385.0</v>
      </c>
    </row>
    <row r="11416">
      <c r="A11416" s="221">
        <v>14449.0</v>
      </c>
      <c r="B11416" s="221">
        <v>38.0</v>
      </c>
      <c r="C11416" s="221">
        <v>370.0</v>
      </c>
    </row>
    <row r="11417">
      <c r="A11417" s="221">
        <v>14449.0</v>
      </c>
      <c r="B11417" s="221">
        <v>39.0</v>
      </c>
      <c r="C11417" s="221">
        <v>19.0</v>
      </c>
    </row>
    <row r="11418">
      <c r="A11418" s="221">
        <v>14449.0</v>
      </c>
      <c r="B11418" s="221">
        <v>40.0</v>
      </c>
      <c r="C11418" s="221">
        <v>33.0</v>
      </c>
    </row>
    <row r="11419">
      <c r="A11419" s="221">
        <v>14451.0</v>
      </c>
      <c r="B11419" s="221">
        <v>34.0</v>
      </c>
      <c r="C11419" s="221">
        <v>102492.0</v>
      </c>
    </row>
    <row r="11420">
      <c r="A11420" s="221">
        <v>14451.0</v>
      </c>
      <c r="B11420" s="221">
        <v>35.0</v>
      </c>
      <c r="C11420" s="221">
        <v>26293.0</v>
      </c>
    </row>
    <row r="11421">
      <c r="A11421" s="221">
        <v>14451.0</v>
      </c>
      <c r="B11421" s="221">
        <v>36.0</v>
      </c>
      <c r="C11421" s="221">
        <v>8772.0</v>
      </c>
    </row>
    <row r="11422">
      <c r="A11422" s="221">
        <v>14451.0</v>
      </c>
      <c r="B11422" s="221">
        <v>37.0</v>
      </c>
      <c r="C11422" s="221">
        <v>2385.0</v>
      </c>
    </row>
    <row r="11423">
      <c r="A11423" s="221">
        <v>14451.0</v>
      </c>
      <c r="B11423" s="221">
        <v>38.0</v>
      </c>
      <c r="C11423" s="221">
        <v>370.0</v>
      </c>
    </row>
    <row r="11424">
      <c r="A11424" s="221">
        <v>14451.0</v>
      </c>
      <c r="B11424" s="221">
        <v>39.0</v>
      </c>
      <c r="C11424" s="221">
        <v>19.0</v>
      </c>
    </row>
    <row r="11425">
      <c r="A11425" s="221">
        <v>14451.0</v>
      </c>
      <c r="B11425" s="221">
        <v>40.0</v>
      </c>
      <c r="C11425" s="221">
        <v>33.0</v>
      </c>
    </row>
    <row r="11426">
      <c r="A11426" s="221">
        <v>14453.0</v>
      </c>
      <c r="B11426" s="221">
        <v>34.0</v>
      </c>
      <c r="C11426" s="221">
        <v>102492.0</v>
      </c>
    </row>
    <row r="11427">
      <c r="A11427" s="221">
        <v>14453.0</v>
      </c>
      <c r="B11427" s="221">
        <v>35.0</v>
      </c>
      <c r="C11427" s="221">
        <v>26293.0</v>
      </c>
    </row>
    <row r="11428">
      <c r="A11428" s="221">
        <v>14453.0</v>
      </c>
      <c r="B11428" s="221">
        <v>36.0</v>
      </c>
      <c r="C11428" s="221">
        <v>8772.0</v>
      </c>
    </row>
    <row r="11429">
      <c r="A11429" s="221">
        <v>14453.0</v>
      </c>
      <c r="B11429" s="221">
        <v>37.0</v>
      </c>
      <c r="C11429" s="221">
        <v>2385.0</v>
      </c>
    </row>
    <row r="11430">
      <c r="A11430" s="221">
        <v>14453.0</v>
      </c>
      <c r="B11430" s="221">
        <v>38.0</v>
      </c>
      <c r="C11430" s="221">
        <v>370.0</v>
      </c>
    </row>
    <row r="11431">
      <c r="A11431" s="221">
        <v>14453.0</v>
      </c>
      <c r="B11431" s="221">
        <v>39.0</v>
      </c>
      <c r="C11431" s="221">
        <v>19.0</v>
      </c>
    </row>
    <row r="11432">
      <c r="A11432" s="221">
        <v>14453.0</v>
      </c>
      <c r="B11432" s="221">
        <v>40.0</v>
      </c>
      <c r="C11432" s="221">
        <v>33.0</v>
      </c>
    </row>
    <row r="11433">
      <c r="A11433" s="221">
        <v>14455.0</v>
      </c>
      <c r="B11433" s="221">
        <v>34.0</v>
      </c>
      <c r="C11433" s="221">
        <v>102492.0</v>
      </c>
    </row>
    <row r="11434">
      <c r="A11434" s="221">
        <v>14455.0</v>
      </c>
      <c r="B11434" s="221">
        <v>35.0</v>
      </c>
      <c r="C11434" s="221">
        <v>26293.0</v>
      </c>
    </row>
    <row r="11435">
      <c r="A11435" s="221">
        <v>14455.0</v>
      </c>
      <c r="B11435" s="221">
        <v>36.0</v>
      </c>
      <c r="C11435" s="221">
        <v>8772.0</v>
      </c>
    </row>
    <row r="11436">
      <c r="A11436" s="221">
        <v>14455.0</v>
      </c>
      <c r="B11436" s="221">
        <v>37.0</v>
      </c>
      <c r="C11436" s="221">
        <v>2385.0</v>
      </c>
    </row>
    <row r="11437">
      <c r="A11437" s="221">
        <v>14455.0</v>
      </c>
      <c r="B11437" s="221">
        <v>38.0</v>
      </c>
      <c r="C11437" s="221">
        <v>370.0</v>
      </c>
    </row>
    <row r="11438">
      <c r="A11438" s="221">
        <v>14455.0</v>
      </c>
      <c r="B11438" s="221">
        <v>39.0</v>
      </c>
      <c r="C11438" s="221">
        <v>19.0</v>
      </c>
    </row>
    <row r="11439">
      <c r="A11439" s="221">
        <v>14455.0</v>
      </c>
      <c r="B11439" s="221">
        <v>40.0</v>
      </c>
      <c r="C11439" s="221">
        <v>33.0</v>
      </c>
    </row>
    <row r="11440">
      <c r="A11440" s="221">
        <v>14457.0</v>
      </c>
      <c r="B11440" s="221">
        <v>34.0</v>
      </c>
      <c r="C11440" s="221">
        <v>61476.0</v>
      </c>
    </row>
    <row r="11441">
      <c r="A11441" s="221">
        <v>14457.0</v>
      </c>
      <c r="B11441" s="221">
        <v>35.0</v>
      </c>
      <c r="C11441" s="221">
        <v>16055.0</v>
      </c>
    </row>
    <row r="11442">
      <c r="A11442" s="221">
        <v>14457.0</v>
      </c>
      <c r="B11442" s="221">
        <v>36.0</v>
      </c>
      <c r="C11442" s="221">
        <v>6477.0</v>
      </c>
    </row>
    <row r="11443">
      <c r="A11443" s="221">
        <v>14457.0</v>
      </c>
      <c r="B11443" s="221">
        <v>37.0</v>
      </c>
      <c r="C11443" s="221">
        <v>1756.0</v>
      </c>
    </row>
    <row r="11444">
      <c r="A11444" s="221">
        <v>14457.0</v>
      </c>
      <c r="B11444" s="221">
        <v>38.0</v>
      </c>
      <c r="C11444" s="221">
        <v>211.0</v>
      </c>
    </row>
    <row r="11445">
      <c r="A11445" s="221">
        <v>14457.0</v>
      </c>
      <c r="B11445" s="221">
        <v>39.0</v>
      </c>
      <c r="C11445" s="221">
        <v>5.0</v>
      </c>
    </row>
    <row r="11446">
      <c r="A11446" s="221">
        <v>14457.0</v>
      </c>
      <c r="B11446" s="221">
        <v>40.0</v>
      </c>
      <c r="C11446" s="221">
        <v>12.0</v>
      </c>
    </row>
    <row r="11447">
      <c r="A11447" s="221">
        <v>14459.0</v>
      </c>
      <c r="B11447" s="221">
        <v>34.0</v>
      </c>
      <c r="C11447" s="221">
        <v>61476.0</v>
      </c>
    </row>
    <row r="11448">
      <c r="A11448" s="221">
        <v>14459.0</v>
      </c>
      <c r="B11448" s="221">
        <v>35.0</v>
      </c>
      <c r="C11448" s="221">
        <v>16055.0</v>
      </c>
    </row>
    <row r="11449">
      <c r="A11449" s="221">
        <v>14459.0</v>
      </c>
      <c r="B11449" s="221">
        <v>36.0</v>
      </c>
      <c r="C11449" s="221">
        <v>6477.0</v>
      </c>
    </row>
    <row r="11450">
      <c r="A11450" s="221">
        <v>14459.0</v>
      </c>
      <c r="B11450" s="221">
        <v>37.0</v>
      </c>
      <c r="C11450" s="221">
        <v>1756.0</v>
      </c>
    </row>
    <row r="11451">
      <c r="A11451" s="221">
        <v>14459.0</v>
      </c>
      <c r="B11451" s="221">
        <v>38.0</v>
      </c>
      <c r="C11451" s="221">
        <v>211.0</v>
      </c>
    </row>
    <row r="11452">
      <c r="A11452" s="221">
        <v>14459.0</v>
      </c>
      <c r="B11452" s="221">
        <v>39.0</v>
      </c>
      <c r="C11452" s="221">
        <v>5.0</v>
      </c>
    </row>
    <row r="11453">
      <c r="A11453" s="221">
        <v>14459.0</v>
      </c>
      <c r="B11453" s="221">
        <v>40.0</v>
      </c>
      <c r="C11453" s="221">
        <v>12.0</v>
      </c>
    </row>
    <row r="11454">
      <c r="A11454" s="221">
        <v>14461.0</v>
      </c>
      <c r="B11454" s="221">
        <v>34.0</v>
      </c>
      <c r="C11454" s="221">
        <v>81960.0</v>
      </c>
    </row>
    <row r="11455">
      <c r="A11455" s="221">
        <v>14461.0</v>
      </c>
      <c r="B11455" s="221">
        <v>35.0</v>
      </c>
      <c r="C11455" s="221">
        <v>21174.0</v>
      </c>
    </row>
    <row r="11456">
      <c r="A11456" s="221">
        <v>14461.0</v>
      </c>
      <c r="B11456" s="221">
        <v>36.0</v>
      </c>
      <c r="C11456" s="221">
        <v>7752.0</v>
      </c>
    </row>
    <row r="11457">
      <c r="A11457" s="221">
        <v>14461.0</v>
      </c>
      <c r="B11457" s="221">
        <v>37.0</v>
      </c>
      <c r="C11457" s="221">
        <v>2065.0</v>
      </c>
    </row>
    <row r="11458">
      <c r="A11458" s="221">
        <v>14461.0</v>
      </c>
      <c r="B11458" s="221">
        <v>38.0</v>
      </c>
      <c r="C11458" s="221">
        <v>292.0</v>
      </c>
    </row>
    <row r="11459">
      <c r="A11459" s="221">
        <v>14461.0</v>
      </c>
      <c r="B11459" s="221">
        <v>39.0</v>
      </c>
      <c r="C11459" s="221">
        <v>8.0</v>
      </c>
    </row>
    <row r="11460">
      <c r="A11460" s="221">
        <v>14461.0</v>
      </c>
      <c r="B11460" s="221">
        <v>40.0</v>
      </c>
      <c r="C11460" s="221">
        <v>23.0</v>
      </c>
    </row>
    <row r="11461">
      <c r="A11461" s="221">
        <v>14463.0</v>
      </c>
      <c r="B11461" s="221">
        <v>34.0</v>
      </c>
      <c r="C11461" s="221">
        <v>81960.0</v>
      </c>
    </row>
    <row r="11462">
      <c r="A11462" s="221">
        <v>14463.0</v>
      </c>
      <c r="B11462" s="221">
        <v>35.0</v>
      </c>
      <c r="C11462" s="221">
        <v>21174.0</v>
      </c>
    </row>
    <row r="11463">
      <c r="A11463" s="221">
        <v>14463.0</v>
      </c>
      <c r="B11463" s="221">
        <v>36.0</v>
      </c>
      <c r="C11463" s="221">
        <v>7752.0</v>
      </c>
    </row>
    <row r="11464">
      <c r="A11464" s="221">
        <v>14463.0</v>
      </c>
      <c r="B11464" s="221">
        <v>37.0</v>
      </c>
      <c r="C11464" s="221">
        <v>2065.0</v>
      </c>
    </row>
    <row r="11465">
      <c r="A11465" s="221">
        <v>14463.0</v>
      </c>
      <c r="B11465" s="221">
        <v>38.0</v>
      </c>
      <c r="C11465" s="221">
        <v>292.0</v>
      </c>
    </row>
    <row r="11466">
      <c r="A11466" s="221">
        <v>14463.0</v>
      </c>
      <c r="B11466" s="221">
        <v>39.0</v>
      </c>
      <c r="C11466" s="221">
        <v>8.0</v>
      </c>
    </row>
    <row r="11467">
      <c r="A11467" s="221">
        <v>14463.0</v>
      </c>
      <c r="B11467" s="221">
        <v>40.0</v>
      </c>
      <c r="C11467" s="221">
        <v>23.0</v>
      </c>
    </row>
    <row r="11468">
      <c r="A11468" s="221">
        <v>14465.0</v>
      </c>
      <c r="B11468" s="221">
        <v>34.0</v>
      </c>
      <c r="C11468" s="221">
        <v>102492.0</v>
      </c>
    </row>
    <row r="11469">
      <c r="A11469" s="221">
        <v>14465.0</v>
      </c>
      <c r="B11469" s="221">
        <v>35.0</v>
      </c>
      <c r="C11469" s="221">
        <v>26293.0</v>
      </c>
    </row>
    <row r="11470">
      <c r="A11470" s="221">
        <v>14465.0</v>
      </c>
      <c r="B11470" s="221">
        <v>36.0</v>
      </c>
      <c r="C11470" s="221">
        <v>8772.0</v>
      </c>
    </row>
    <row r="11471">
      <c r="A11471" s="221">
        <v>14465.0</v>
      </c>
      <c r="B11471" s="221">
        <v>37.0</v>
      </c>
      <c r="C11471" s="221">
        <v>2385.0</v>
      </c>
    </row>
    <row r="11472">
      <c r="A11472" s="221">
        <v>14465.0</v>
      </c>
      <c r="B11472" s="221">
        <v>38.0</v>
      </c>
      <c r="C11472" s="221">
        <v>370.0</v>
      </c>
    </row>
    <row r="11473">
      <c r="A11473" s="221">
        <v>14465.0</v>
      </c>
      <c r="B11473" s="221">
        <v>39.0</v>
      </c>
      <c r="C11473" s="221">
        <v>19.0</v>
      </c>
    </row>
    <row r="11474">
      <c r="A11474" s="221">
        <v>14465.0</v>
      </c>
      <c r="B11474" s="221">
        <v>40.0</v>
      </c>
      <c r="C11474" s="221">
        <v>33.0</v>
      </c>
    </row>
    <row r="11475">
      <c r="A11475" s="221">
        <v>14467.0</v>
      </c>
      <c r="B11475" s="221">
        <v>34.0</v>
      </c>
      <c r="C11475" s="221">
        <v>102492.0</v>
      </c>
    </row>
    <row r="11476">
      <c r="A11476" s="221">
        <v>14467.0</v>
      </c>
      <c r="B11476" s="221">
        <v>35.0</v>
      </c>
      <c r="C11476" s="221">
        <v>26293.0</v>
      </c>
    </row>
    <row r="11477">
      <c r="A11477" s="221">
        <v>14467.0</v>
      </c>
      <c r="B11477" s="221">
        <v>36.0</v>
      </c>
      <c r="C11477" s="221">
        <v>8772.0</v>
      </c>
    </row>
    <row r="11478">
      <c r="A11478" s="221">
        <v>14467.0</v>
      </c>
      <c r="B11478" s="221">
        <v>37.0</v>
      </c>
      <c r="C11478" s="221">
        <v>2385.0</v>
      </c>
    </row>
    <row r="11479">
      <c r="A11479" s="221">
        <v>14467.0</v>
      </c>
      <c r="B11479" s="221">
        <v>38.0</v>
      </c>
      <c r="C11479" s="221">
        <v>370.0</v>
      </c>
    </row>
    <row r="11480">
      <c r="A11480" s="221">
        <v>14467.0</v>
      </c>
      <c r="B11480" s="221">
        <v>39.0</v>
      </c>
      <c r="C11480" s="221">
        <v>19.0</v>
      </c>
    </row>
    <row r="11481">
      <c r="A11481" s="221">
        <v>14467.0</v>
      </c>
      <c r="B11481" s="221">
        <v>40.0</v>
      </c>
      <c r="C11481" s="221">
        <v>33.0</v>
      </c>
    </row>
    <row r="11482">
      <c r="A11482" s="221">
        <v>14469.0</v>
      </c>
      <c r="B11482" s="221">
        <v>34.0</v>
      </c>
      <c r="C11482" s="221">
        <v>12316.0</v>
      </c>
    </row>
    <row r="11483">
      <c r="A11483" s="221">
        <v>14469.0</v>
      </c>
      <c r="B11483" s="221">
        <v>35.0</v>
      </c>
      <c r="C11483" s="221">
        <v>3705.0</v>
      </c>
    </row>
    <row r="11484">
      <c r="A11484" s="221">
        <v>14469.0</v>
      </c>
      <c r="B11484" s="221">
        <v>36.0</v>
      </c>
      <c r="C11484" s="221">
        <v>3466.0</v>
      </c>
    </row>
    <row r="11485">
      <c r="A11485" s="221">
        <v>14469.0</v>
      </c>
      <c r="B11485" s="221">
        <v>39.0</v>
      </c>
      <c r="C11485" s="221">
        <v>1.0</v>
      </c>
    </row>
    <row r="11486">
      <c r="A11486" s="221">
        <v>14469.0</v>
      </c>
      <c r="B11486" s="221">
        <v>40.0</v>
      </c>
      <c r="C11486" s="221">
        <v>4.0</v>
      </c>
    </row>
    <row r="11487">
      <c r="A11487" s="221">
        <v>14471.0</v>
      </c>
      <c r="B11487" s="221">
        <v>34.0</v>
      </c>
      <c r="C11487" s="221">
        <v>12316.0</v>
      </c>
    </row>
    <row r="11488">
      <c r="A11488" s="221">
        <v>14471.0</v>
      </c>
      <c r="B11488" s="221">
        <v>35.0</v>
      </c>
      <c r="C11488" s="221">
        <v>3705.0</v>
      </c>
    </row>
    <row r="11489">
      <c r="A11489" s="221">
        <v>14471.0</v>
      </c>
      <c r="B11489" s="221">
        <v>36.0</v>
      </c>
      <c r="C11489" s="221">
        <v>3466.0</v>
      </c>
    </row>
    <row r="11490">
      <c r="A11490" s="221">
        <v>14471.0</v>
      </c>
      <c r="B11490" s="221">
        <v>39.0</v>
      </c>
      <c r="C11490" s="221">
        <v>1.0</v>
      </c>
    </row>
    <row r="11491">
      <c r="A11491" s="221">
        <v>14471.0</v>
      </c>
      <c r="B11491" s="221">
        <v>40.0</v>
      </c>
      <c r="C11491" s="221">
        <v>4.0</v>
      </c>
    </row>
    <row r="11492">
      <c r="A11492" s="221">
        <v>14473.0</v>
      </c>
      <c r="B11492" s="221">
        <v>34.0</v>
      </c>
      <c r="C11492" s="221">
        <v>40996.0</v>
      </c>
    </row>
    <row r="11493">
      <c r="A11493" s="221">
        <v>14473.0</v>
      </c>
      <c r="B11493" s="221">
        <v>35.0</v>
      </c>
      <c r="C11493" s="221">
        <v>10935.0</v>
      </c>
    </row>
    <row r="11494">
      <c r="A11494" s="221">
        <v>14473.0</v>
      </c>
      <c r="B11494" s="221">
        <v>36.0</v>
      </c>
      <c r="C11494" s="221">
        <v>5454.0</v>
      </c>
    </row>
    <row r="11495">
      <c r="A11495" s="221">
        <v>14473.0</v>
      </c>
      <c r="B11495" s="221">
        <v>37.0</v>
      </c>
      <c r="C11495" s="221">
        <v>1436.0</v>
      </c>
    </row>
    <row r="11496">
      <c r="A11496" s="221">
        <v>14473.0</v>
      </c>
      <c r="B11496" s="221">
        <v>38.0</v>
      </c>
      <c r="C11496" s="221">
        <v>113.0</v>
      </c>
    </row>
    <row r="11497">
      <c r="A11497" s="221">
        <v>14473.0</v>
      </c>
      <c r="B11497" s="221">
        <v>39.0</v>
      </c>
      <c r="C11497" s="221">
        <v>7.0</v>
      </c>
    </row>
    <row r="11498">
      <c r="A11498" s="221">
        <v>14475.0</v>
      </c>
      <c r="B11498" s="221">
        <v>34.0</v>
      </c>
      <c r="C11498" s="221">
        <v>40996.0</v>
      </c>
    </row>
    <row r="11499">
      <c r="A11499" s="221">
        <v>14475.0</v>
      </c>
      <c r="B11499" s="221">
        <v>35.0</v>
      </c>
      <c r="C11499" s="221">
        <v>10935.0</v>
      </c>
    </row>
    <row r="11500">
      <c r="A11500" s="221">
        <v>14475.0</v>
      </c>
      <c r="B11500" s="221">
        <v>36.0</v>
      </c>
      <c r="C11500" s="221">
        <v>5454.0</v>
      </c>
    </row>
    <row r="11501">
      <c r="A11501" s="221">
        <v>14475.0</v>
      </c>
      <c r="B11501" s="221">
        <v>37.0</v>
      </c>
      <c r="C11501" s="221">
        <v>1436.0</v>
      </c>
    </row>
    <row r="11502">
      <c r="A11502" s="221">
        <v>14475.0</v>
      </c>
      <c r="B11502" s="221">
        <v>38.0</v>
      </c>
      <c r="C11502" s="221">
        <v>113.0</v>
      </c>
    </row>
    <row r="11503">
      <c r="A11503" s="221">
        <v>14475.0</v>
      </c>
      <c r="B11503" s="221">
        <v>39.0</v>
      </c>
      <c r="C11503" s="221">
        <v>7.0</v>
      </c>
    </row>
    <row r="11504">
      <c r="A11504" s="221">
        <v>14484.0</v>
      </c>
      <c r="B11504" s="221">
        <v>34.0</v>
      </c>
      <c r="C11504" s="221">
        <v>17896.0</v>
      </c>
    </row>
    <row r="11505">
      <c r="A11505" s="221">
        <v>14484.0</v>
      </c>
      <c r="B11505" s="221">
        <v>35.0</v>
      </c>
      <c r="C11505" s="221">
        <v>8030.0</v>
      </c>
    </row>
    <row r="11506">
      <c r="A11506" s="221">
        <v>14484.0</v>
      </c>
      <c r="B11506" s="221">
        <v>36.0</v>
      </c>
      <c r="C11506" s="221">
        <v>1002.0</v>
      </c>
    </row>
    <row r="11507">
      <c r="A11507" s="221">
        <v>14484.0</v>
      </c>
      <c r="B11507" s="221">
        <v>37.0</v>
      </c>
      <c r="C11507" s="221">
        <v>44.0</v>
      </c>
    </row>
    <row r="11508">
      <c r="A11508" s="221">
        <v>14484.0</v>
      </c>
      <c r="B11508" s="221">
        <v>38.0</v>
      </c>
      <c r="C11508" s="221">
        <v>22.0</v>
      </c>
    </row>
    <row r="11509">
      <c r="A11509" s="221">
        <v>14484.0</v>
      </c>
      <c r="B11509" s="221">
        <v>39.0</v>
      </c>
      <c r="C11509" s="221">
        <v>2.0</v>
      </c>
    </row>
    <row r="11510">
      <c r="A11510" s="221">
        <v>14484.0</v>
      </c>
      <c r="B11510" s="221">
        <v>40.0</v>
      </c>
      <c r="C11510" s="221">
        <v>1.0</v>
      </c>
    </row>
    <row r="11511">
      <c r="A11511" s="221">
        <v>14486.0</v>
      </c>
      <c r="B11511" s="221">
        <v>34.0</v>
      </c>
      <c r="C11511" s="221">
        <v>17896.0</v>
      </c>
    </row>
    <row r="11512">
      <c r="A11512" s="221">
        <v>14486.0</v>
      </c>
      <c r="B11512" s="221">
        <v>35.0</v>
      </c>
      <c r="C11512" s="221">
        <v>8030.0</v>
      </c>
    </row>
    <row r="11513">
      <c r="A11513" s="221">
        <v>14486.0</v>
      </c>
      <c r="B11513" s="221">
        <v>36.0</v>
      </c>
      <c r="C11513" s="221">
        <v>1002.0</v>
      </c>
    </row>
    <row r="11514">
      <c r="A11514" s="221">
        <v>14486.0</v>
      </c>
      <c r="B11514" s="221">
        <v>37.0</v>
      </c>
      <c r="C11514" s="221">
        <v>44.0</v>
      </c>
    </row>
    <row r="11515">
      <c r="A11515" s="221">
        <v>14486.0</v>
      </c>
      <c r="B11515" s="221">
        <v>38.0</v>
      </c>
      <c r="C11515" s="221">
        <v>22.0</v>
      </c>
    </row>
    <row r="11516">
      <c r="A11516" s="221">
        <v>14486.0</v>
      </c>
      <c r="B11516" s="221">
        <v>39.0</v>
      </c>
      <c r="C11516" s="221">
        <v>2.0</v>
      </c>
    </row>
    <row r="11517">
      <c r="A11517" s="221">
        <v>14486.0</v>
      </c>
      <c r="B11517" s="221">
        <v>40.0</v>
      </c>
      <c r="C11517" s="221">
        <v>1.0</v>
      </c>
    </row>
    <row r="11518">
      <c r="A11518" s="221">
        <v>14488.0</v>
      </c>
      <c r="B11518" s="221">
        <v>34.0</v>
      </c>
      <c r="C11518" s="221">
        <v>17896.0</v>
      </c>
    </row>
    <row r="11519">
      <c r="A11519" s="221">
        <v>14488.0</v>
      </c>
      <c r="B11519" s="221">
        <v>35.0</v>
      </c>
      <c r="C11519" s="221">
        <v>8030.0</v>
      </c>
    </row>
    <row r="11520">
      <c r="A11520" s="221">
        <v>14488.0</v>
      </c>
      <c r="B11520" s="221">
        <v>36.0</v>
      </c>
      <c r="C11520" s="221">
        <v>1002.0</v>
      </c>
    </row>
    <row r="11521">
      <c r="A11521" s="221">
        <v>14488.0</v>
      </c>
      <c r="B11521" s="221">
        <v>37.0</v>
      </c>
      <c r="C11521" s="221">
        <v>44.0</v>
      </c>
    </row>
    <row r="11522">
      <c r="A11522" s="221">
        <v>14488.0</v>
      </c>
      <c r="B11522" s="221">
        <v>38.0</v>
      </c>
      <c r="C11522" s="221">
        <v>22.0</v>
      </c>
    </row>
    <row r="11523">
      <c r="A11523" s="221">
        <v>14488.0</v>
      </c>
      <c r="B11523" s="221">
        <v>39.0</v>
      </c>
      <c r="C11523" s="221">
        <v>2.0</v>
      </c>
    </row>
    <row r="11524">
      <c r="A11524" s="221">
        <v>14488.0</v>
      </c>
      <c r="B11524" s="221">
        <v>40.0</v>
      </c>
      <c r="C11524" s="221">
        <v>1.0</v>
      </c>
    </row>
    <row r="11525">
      <c r="A11525" s="221">
        <v>14490.0</v>
      </c>
      <c r="B11525" s="221">
        <v>34.0</v>
      </c>
      <c r="C11525" s="221">
        <v>17896.0</v>
      </c>
    </row>
    <row r="11526">
      <c r="A11526" s="221">
        <v>14490.0</v>
      </c>
      <c r="B11526" s="221">
        <v>35.0</v>
      </c>
      <c r="C11526" s="221">
        <v>8030.0</v>
      </c>
    </row>
    <row r="11527">
      <c r="A11527" s="221">
        <v>14490.0</v>
      </c>
      <c r="B11527" s="221">
        <v>36.0</v>
      </c>
      <c r="C11527" s="221">
        <v>1002.0</v>
      </c>
    </row>
    <row r="11528">
      <c r="A11528" s="221">
        <v>14490.0</v>
      </c>
      <c r="B11528" s="221">
        <v>37.0</v>
      </c>
      <c r="C11528" s="221">
        <v>44.0</v>
      </c>
    </row>
    <row r="11529">
      <c r="A11529" s="221">
        <v>14490.0</v>
      </c>
      <c r="B11529" s="221">
        <v>38.0</v>
      </c>
      <c r="C11529" s="221">
        <v>22.0</v>
      </c>
    </row>
    <row r="11530">
      <c r="A11530" s="221">
        <v>14490.0</v>
      </c>
      <c r="B11530" s="221">
        <v>39.0</v>
      </c>
      <c r="C11530" s="221">
        <v>2.0</v>
      </c>
    </row>
    <row r="11531">
      <c r="A11531" s="221">
        <v>14490.0</v>
      </c>
      <c r="B11531" s="221">
        <v>40.0</v>
      </c>
      <c r="C11531" s="221">
        <v>1.0</v>
      </c>
    </row>
    <row r="11532">
      <c r="A11532" s="221">
        <v>14492.0</v>
      </c>
      <c r="B11532" s="221">
        <v>34.0</v>
      </c>
      <c r="C11532" s="221">
        <v>57378.0</v>
      </c>
    </row>
    <row r="11533">
      <c r="A11533" s="221">
        <v>14492.0</v>
      </c>
      <c r="B11533" s="221">
        <v>35.0</v>
      </c>
      <c r="C11533" s="221">
        <v>14743.0</v>
      </c>
    </row>
    <row r="11534">
      <c r="A11534" s="221">
        <v>14492.0</v>
      </c>
      <c r="B11534" s="221">
        <v>36.0</v>
      </c>
      <c r="C11534" s="221">
        <v>3889.0</v>
      </c>
    </row>
    <row r="11535">
      <c r="A11535" s="221">
        <v>14492.0</v>
      </c>
      <c r="B11535" s="221">
        <v>37.0</v>
      </c>
      <c r="C11535" s="221">
        <v>905.0</v>
      </c>
    </row>
    <row r="11536">
      <c r="A11536" s="221">
        <v>14492.0</v>
      </c>
      <c r="B11536" s="221">
        <v>38.0</v>
      </c>
      <c r="C11536" s="221">
        <v>277.0</v>
      </c>
    </row>
    <row r="11537">
      <c r="A11537" s="221">
        <v>14492.0</v>
      </c>
      <c r="B11537" s="221">
        <v>39.0</v>
      </c>
      <c r="C11537" s="221">
        <v>50.0</v>
      </c>
    </row>
    <row r="11538">
      <c r="A11538" s="221">
        <v>14492.0</v>
      </c>
      <c r="B11538" s="221">
        <v>40.0</v>
      </c>
      <c r="C11538" s="221">
        <v>9.0</v>
      </c>
    </row>
    <row r="11539">
      <c r="A11539" s="221">
        <v>14494.0</v>
      </c>
      <c r="B11539" s="221">
        <v>34.0</v>
      </c>
      <c r="C11539" s="221">
        <v>57378.0</v>
      </c>
    </row>
    <row r="11540">
      <c r="A11540" s="221">
        <v>14494.0</v>
      </c>
      <c r="B11540" s="221">
        <v>35.0</v>
      </c>
      <c r="C11540" s="221">
        <v>14743.0</v>
      </c>
    </row>
    <row r="11541">
      <c r="A11541" s="221">
        <v>14494.0</v>
      </c>
      <c r="B11541" s="221">
        <v>36.0</v>
      </c>
      <c r="C11541" s="221">
        <v>3889.0</v>
      </c>
    </row>
    <row r="11542">
      <c r="A11542" s="221">
        <v>14494.0</v>
      </c>
      <c r="B11542" s="221">
        <v>37.0</v>
      </c>
      <c r="C11542" s="221">
        <v>905.0</v>
      </c>
    </row>
    <row r="11543">
      <c r="A11543" s="221">
        <v>14494.0</v>
      </c>
      <c r="B11543" s="221">
        <v>38.0</v>
      </c>
      <c r="C11543" s="221">
        <v>277.0</v>
      </c>
    </row>
    <row r="11544">
      <c r="A11544" s="221">
        <v>14494.0</v>
      </c>
      <c r="B11544" s="221">
        <v>39.0</v>
      </c>
      <c r="C11544" s="221">
        <v>50.0</v>
      </c>
    </row>
    <row r="11545">
      <c r="A11545" s="221">
        <v>14494.0</v>
      </c>
      <c r="B11545" s="221">
        <v>40.0</v>
      </c>
      <c r="C11545" s="221">
        <v>9.0</v>
      </c>
    </row>
    <row r="11546">
      <c r="A11546" s="221">
        <v>14496.0</v>
      </c>
      <c r="B11546" s="221">
        <v>34.0</v>
      </c>
      <c r="C11546" s="221">
        <v>57378.0</v>
      </c>
    </row>
    <row r="11547">
      <c r="A11547" s="221">
        <v>14496.0</v>
      </c>
      <c r="B11547" s="221">
        <v>35.0</v>
      </c>
      <c r="C11547" s="221">
        <v>14743.0</v>
      </c>
    </row>
    <row r="11548">
      <c r="A11548" s="221">
        <v>14496.0</v>
      </c>
      <c r="B11548" s="221">
        <v>36.0</v>
      </c>
      <c r="C11548" s="221">
        <v>3889.0</v>
      </c>
    </row>
    <row r="11549">
      <c r="A11549" s="221">
        <v>14496.0</v>
      </c>
      <c r="B11549" s="221">
        <v>37.0</v>
      </c>
      <c r="C11549" s="221">
        <v>905.0</v>
      </c>
    </row>
    <row r="11550">
      <c r="A11550" s="221">
        <v>14496.0</v>
      </c>
      <c r="B11550" s="221">
        <v>38.0</v>
      </c>
      <c r="C11550" s="221">
        <v>277.0</v>
      </c>
    </row>
    <row r="11551">
      <c r="A11551" s="221">
        <v>14496.0</v>
      </c>
      <c r="B11551" s="221">
        <v>39.0</v>
      </c>
      <c r="C11551" s="221">
        <v>50.0</v>
      </c>
    </row>
    <row r="11552">
      <c r="A11552" s="221">
        <v>14496.0</v>
      </c>
      <c r="B11552" s="221">
        <v>40.0</v>
      </c>
      <c r="C11552" s="221">
        <v>9.0</v>
      </c>
    </row>
    <row r="11553">
      <c r="A11553" s="221">
        <v>14498.0</v>
      </c>
      <c r="B11553" s="221">
        <v>34.0</v>
      </c>
      <c r="C11553" s="221">
        <v>57378.0</v>
      </c>
    </row>
    <row r="11554">
      <c r="A11554" s="221">
        <v>14498.0</v>
      </c>
      <c r="B11554" s="221">
        <v>35.0</v>
      </c>
      <c r="C11554" s="221">
        <v>14743.0</v>
      </c>
    </row>
    <row r="11555">
      <c r="A11555" s="221">
        <v>14498.0</v>
      </c>
      <c r="B11555" s="221">
        <v>36.0</v>
      </c>
      <c r="C11555" s="221">
        <v>3889.0</v>
      </c>
    </row>
    <row r="11556">
      <c r="A11556" s="221">
        <v>14498.0</v>
      </c>
      <c r="B11556" s="221">
        <v>37.0</v>
      </c>
      <c r="C11556" s="221">
        <v>905.0</v>
      </c>
    </row>
    <row r="11557">
      <c r="A11557" s="221">
        <v>14498.0</v>
      </c>
      <c r="B11557" s="221">
        <v>38.0</v>
      </c>
      <c r="C11557" s="221">
        <v>277.0</v>
      </c>
    </row>
    <row r="11558">
      <c r="A11558" s="221">
        <v>14498.0</v>
      </c>
      <c r="B11558" s="221">
        <v>39.0</v>
      </c>
      <c r="C11558" s="221">
        <v>50.0</v>
      </c>
    </row>
    <row r="11559">
      <c r="A11559" s="221">
        <v>14498.0</v>
      </c>
      <c r="B11559" s="221">
        <v>40.0</v>
      </c>
      <c r="C11559" s="221">
        <v>9.0</v>
      </c>
    </row>
    <row r="11560">
      <c r="A11560" s="221">
        <v>14500.0</v>
      </c>
      <c r="B11560" s="221">
        <v>34.0</v>
      </c>
      <c r="C11560" s="221">
        <v>17896.0</v>
      </c>
    </row>
    <row r="11561">
      <c r="A11561" s="221">
        <v>14500.0</v>
      </c>
      <c r="B11561" s="221">
        <v>35.0</v>
      </c>
      <c r="C11561" s="221">
        <v>8030.0</v>
      </c>
    </row>
    <row r="11562">
      <c r="A11562" s="221">
        <v>14500.0</v>
      </c>
      <c r="B11562" s="221">
        <v>36.0</v>
      </c>
      <c r="C11562" s="221">
        <v>1002.0</v>
      </c>
    </row>
    <row r="11563">
      <c r="A11563" s="221">
        <v>14500.0</v>
      </c>
      <c r="B11563" s="221">
        <v>37.0</v>
      </c>
      <c r="C11563" s="221">
        <v>44.0</v>
      </c>
    </row>
    <row r="11564">
      <c r="A11564" s="221">
        <v>14500.0</v>
      </c>
      <c r="B11564" s="221">
        <v>38.0</v>
      </c>
      <c r="C11564" s="221">
        <v>22.0</v>
      </c>
    </row>
    <row r="11565">
      <c r="A11565" s="221">
        <v>14500.0</v>
      </c>
      <c r="B11565" s="221">
        <v>39.0</v>
      </c>
      <c r="C11565" s="221">
        <v>2.0</v>
      </c>
    </row>
    <row r="11566">
      <c r="A11566" s="221">
        <v>14500.0</v>
      </c>
      <c r="B11566" s="221">
        <v>40.0</v>
      </c>
      <c r="C11566" s="221">
        <v>1.0</v>
      </c>
    </row>
    <row r="11567">
      <c r="A11567" s="221">
        <v>14502.0</v>
      </c>
      <c r="B11567" s="221">
        <v>34.0</v>
      </c>
      <c r="C11567" s="221">
        <v>17896.0</v>
      </c>
    </row>
    <row r="11568">
      <c r="A11568" s="221">
        <v>14502.0</v>
      </c>
      <c r="B11568" s="221">
        <v>35.0</v>
      </c>
      <c r="C11568" s="221">
        <v>8030.0</v>
      </c>
    </row>
    <row r="11569">
      <c r="A11569" s="221">
        <v>14502.0</v>
      </c>
      <c r="B11569" s="221">
        <v>36.0</v>
      </c>
      <c r="C11569" s="221">
        <v>1002.0</v>
      </c>
    </row>
    <row r="11570">
      <c r="A11570" s="221">
        <v>14502.0</v>
      </c>
      <c r="B11570" s="221">
        <v>37.0</v>
      </c>
      <c r="C11570" s="221">
        <v>44.0</v>
      </c>
    </row>
    <row r="11571">
      <c r="A11571" s="221">
        <v>14502.0</v>
      </c>
      <c r="B11571" s="221">
        <v>38.0</v>
      </c>
      <c r="C11571" s="221">
        <v>22.0</v>
      </c>
    </row>
    <row r="11572">
      <c r="A11572" s="221">
        <v>14502.0</v>
      </c>
      <c r="B11572" s="221">
        <v>39.0</v>
      </c>
      <c r="C11572" s="221">
        <v>2.0</v>
      </c>
    </row>
    <row r="11573">
      <c r="A11573" s="221">
        <v>14502.0</v>
      </c>
      <c r="B11573" s="221">
        <v>40.0</v>
      </c>
      <c r="C11573" s="221">
        <v>1.0</v>
      </c>
    </row>
    <row r="11574">
      <c r="A11574" s="221">
        <v>14504.0</v>
      </c>
      <c r="B11574" s="221">
        <v>34.0</v>
      </c>
      <c r="C11574" s="221">
        <v>17896.0</v>
      </c>
    </row>
    <row r="11575">
      <c r="A11575" s="221">
        <v>14504.0</v>
      </c>
      <c r="B11575" s="221">
        <v>35.0</v>
      </c>
      <c r="C11575" s="221">
        <v>8030.0</v>
      </c>
    </row>
    <row r="11576">
      <c r="A11576" s="221">
        <v>14504.0</v>
      </c>
      <c r="B11576" s="221">
        <v>36.0</v>
      </c>
      <c r="C11576" s="221">
        <v>1002.0</v>
      </c>
    </row>
    <row r="11577">
      <c r="A11577" s="221">
        <v>14504.0</v>
      </c>
      <c r="B11577" s="221">
        <v>37.0</v>
      </c>
      <c r="C11577" s="221">
        <v>44.0</v>
      </c>
    </row>
    <row r="11578">
      <c r="A11578" s="221">
        <v>14504.0</v>
      </c>
      <c r="B11578" s="221">
        <v>38.0</v>
      </c>
      <c r="C11578" s="221">
        <v>22.0</v>
      </c>
    </row>
    <row r="11579">
      <c r="A11579" s="221">
        <v>14504.0</v>
      </c>
      <c r="B11579" s="221">
        <v>39.0</v>
      </c>
      <c r="C11579" s="221">
        <v>2.0</v>
      </c>
    </row>
    <row r="11580">
      <c r="A11580" s="221">
        <v>14504.0</v>
      </c>
      <c r="B11580" s="221">
        <v>40.0</v>
      </c>
      <c r="C11580" s="221">
        <v>1.0</v>
      </c>
    </row>
    <row r="11581">
      <c r="A11581" s="221">
        <v>14506.0</v>
      </c>
      <c r="B11581" s="221">
        <v>34.0</v>
      </c>
      <c r="C11581" s="221">
        <v>17896.0</v>
      </c>
    </row>
    <row r="11582">
      <c r="A11582" s="221">
        <v>14506.0</v>
      </c>
      <c r="B11582" s="221">
        <v>35.0</v>
      </c>
      <c r="C11582" s="221">
        <v>8030.0</v>
      </c>
    </row>
    <row r="11583">
      <c r="A11583" s="221">
        <v>14506.0</v>
      </c>
      <c r="B11583" s="221">
        <v>36.0</v>
      </c>
      <c r="C11583" s="221">
        <v>1002.0</v>
      </c>
    </row>
    <row r="11584">
      <c r="A11584" s="221">
        <v>14506.0</v>
      </c>
      <c r="B11584" s="221">
        <v>37.0</v>
      </c>
      <c r="C11584" s="221">
        <v>44.0</v>
      </c>
    </row>
    <row r="11585">
      <c r="A11585" s="221">
        <v>14506.0</v>
      </c>
      <c r="B11585" s="221">
        <v>38.0</v>
      </c>
      <c r="C11585" s="221">
        <v>22.0</v>
      </c>
    </row>
    <row r="11586">
      <c r="A11586" s="221">
        <v>14506.0</v>
      </c>
      <c r="B11586" s="221">
        <v>39.0</v>
      </c>
      <c r="C11586" s="221">
        <v>2.0</v>
      </c>
    </row>
    <row r="11587">
      <c r="A11587" s="221">
        <v>14506.0</v>
      </c>
      <c r="B11587" s="221">
        <v>40.0</v>
      </c>
      <c r="C11587" s="221">
        <v>1.0</v>
      </c>
    </row>
    <row r="11588">
      <c r="A11588" s="221">
        <v>14508.0</v>
      </c>
      <c r="B11588" s="221">
        <v>34.0</v>
      </c>
      <c r="C11588" s="221">
        <v>57378.0</v>
      </c>
    </row>
    <row r="11589">
      <c r="A11589" s="221">
        <v>14508.0</v>
      </c>
      <c r="B11589" s="221">
        <v>35.0</v>
      </c>
      <c r="C11589" s="221">
        <v>14743.0</v>
      </c>
    </row>
    <row r="11590">
      <c r="A11590" s="221">
        <v>14508.0</v>
      </c>
      <c r="B11590" s="221">
        <v>36.0</v>
      </c>
      <c r="C11590" s="221">
        <v>3889.0</v>
      </c>
    </row>
    <row r="11591">
      <c r="A11591" s="221">
        <v>14508.0</v>
      </c>
      <c r="B11591" s="221">
        <v>37.0</v>
      </c>
      <c r="C11591" s="221">
        <v>905.0</v>
      </c>
    </row>
    <row r="11592">
      <c r="A11592" s="221">
        <v>14508.0</v>
      </c>
      <c r="B11592" s="221">
        <v>38.0</v>
      </c>
      <c r="C11592" s="221">
        <v>277.0</v>
      </c>
    </row>
    <row r="11593">
      <c r="A11593" s="221">
        <v>14508.0</v>
      </c>
      <c r="B11593" s="221">
        <v>39.0</v>
      </c>
      <c r="C11593" s="221">
        <v>50.0</v>
      </c>
    </row>
    <row r="11594">
      <c r="A11594" s="221">
        <v>14508.0</v>
      </c>
      <c r="B11594" s="221">
        <v>40.0</v>
      </c>
      <c r="C11594" s="221">
        <v>9.0</v>
      </c>
    </row>
    <row r="11595">
      <c r="A11595" s="221">
        <v>14510.0</v>
      </c>
      <c r="B11595" s="221">
        <v>34.0</v>
      </c>
      <c r="C11595" s="221">
        <v>57378.0</v>
      </c>
    </row>
    <row r="11596">
      <c r="A11596" s="221">
        <v>14510.0</v>
      </c>
      <c r="B11596" s="221">
        <v>35.0</v>
      </c>
      <c r="C11596" s="221">
        <v>14743.0</v>
      </c>
    </row>
    <row r="11597">
      <c r="A11597" s="221">
        <v>14510.0</v>
      </c>
      <c r="B11597" s="221">
        <v>36.0</v>
      </c>
      <c r="C11597" s="221">
        <v>3889.0</v>
      </c>
    </row>
    <row r="11598">
      <c r="A11598" s="221">
        <v>14510.0</v>
      </c>
      <c r="B11598" s="221">
        <v>37.0</v>
      </c>
      <c r="C11598" s="221">
        <v>905.0</v>
      </c>
    </row>
    <row r="11599">
      <c r="A11599" s="221">
        <v>14510.0</v>
      </c>
      <c r="B11599" s="221">
        <v>38.0</v>
      </c>
      <c r="C11599" s="221">
        <v>277.0</v>
      </c>
    </row>
    <row r="11600">
      <c r="A11600" s="221">
        <v>14510.0</v>
      </c>
      <c r="B11600" s="221">
        <v>39.0</v>
      </c>
      <c r="C11600" s="221">
        <v>50.0</v>
      </c>
    </row>
    <row r="11601">
      <c r="A11601" s="221">
        <v>14510.0</v>
      </c>
      <c r="B11601" s="221">
        <v>40.0</v>
      </c>
      <c r="C11601" s="221">
        <v>9.0</v>
      </c>
    </row>
    <row r="11602">
      <c r="A11602" s="221">
        <v>14512.0</v>
      </c>
      <c r="B11602" s="221">
        <v>34.0</v>
      </c>
      <c r="C11602" s="221">
        <v>57378.0</v>
      </c>
    </row>
    <row r="11603">
      <c r="A11603" s="221">
        <v>14512.0</v>
      </c>
      <c r="B11603" s="221">
        <v>35.0</v>
      </c>
      <c r="C11603" s="221">
        <v>14743.0</v>
      </c>
    </row>
    <row r="11604">
      <c r="A11604" s="221">
        <v>14512.0</v>
      </c>
      <c r="B11604" s="221">
        <v>36.0</v>
      </c>
      <c r="C11604" s="221">
        <v>3889.0</v>
      </c>
    </row>
    <row r="11605">
      <c r="A11605" s="221">
        <v>14512.0</v>
      </c>
      <c r="B11605" s="221">
        <v>37.0</v>
      </c>
      <c r="C11605" s="221">
        <v>905.0</v>
      </c>
    </row>
    <row r="11606">
      <c r="A11606" s="221">
        <v>14512.0</v>
      </c>
      <c r="B11606" s="221">
        <v>38.0</v>
      </c>
      <c r="C11606" s="221">
        <v>277.0</v>
      </c>
    </row>
    <row r="11607">
      <c r="A11607" s="221">
        <v>14512.0</v>
      </c>
      <c r="B11607" s="221">
        <v>39.0</v>
      </c>
      <c r="C11607" s="221">
        <v>50.0</v>
      </c>
    </row>
    <row r="11608">
      <c r="A11608" s="221">
        <v>14512.0</v>
      </c>
      <c r="B11608" s="221">
        <v>40.0</v>
      </c>
      <c r="C11608" s="221">
        <v>9.0</v>
      </c>
    </row>
    <row r="11609">
      <c r="A11609" s="221">
        <v>14514.0</v>
      </c>
      <c r="B11609" s="221">
        <v>34.0</v>
      </c>
      <c r="C11609" s="221">
        <v>57378.0</v>
      </c>
    </row>
    <row r="11610">
      <c r="A11610" s="221">
        <v>14514.0</v>
      </c>
      <c r="B11610" s="221">
        <v>35.0</v>
      </c>
      <c r="C11610" s="221">
        <v>14743.0</v>
      </c>
    </row>
    <row r="11611">
      <c r="A11611" s="221">
        <v>14514.0</v>
      </c>
      <c r="B11611" s="221">
        <v>36.0</v>
      </c>
      <c r="C11611" s="221">
        <v>3889.0</v>
      </c>
    </row>
    <row r="11612">
      <c r="A11612" s="221">
        <v>14514.0</v>
      </c>
      <c r="B11612" s="221">
        <v>37.0</v>
      </c>
      <c r="C11612" s="221">
        <v>905.0</v>
      </c>
    </row>
    <row r="11613">
      <c r="A11613" s="221">
        <v>14514.0</v>
      </c>
      <c r="B11613" s="221">
        <v>38.0</v>
      </c>
      <c r="C11613" s="221">
        <v>277.0</v>
      </c>
    </row>
    <row r="11614">
      <c r="A11614" s="221">
        <v>14514.0</v>
      </c>
      <c r="B11614" s="221">
        <v>39.0</v>
      </c>
      <c r="C11614" s="221">
        <v>50.0</v>
      </c>
    </row>
    <row r="11615">
      <c r="A11615" s="221">
        <v>14514.0</v>
      </c>
      <c r="B11615" s="221">
        <v>40.0</v>
      </c>
      <c r="C11615" s="221">
        <v>9.0</v>
      </c>
    </row>
    <row r="11616">
      <c r="A11616" s="221">
        <v>14516.0</v>
      </c>
      <c r="B11616" s="221">
        <v>34.0</v>
      </c>
      <c r="C11616" s="221">
        <v>110.0</v>
      </c>
    </row>
    <row r="11617">
      <c r="A11617" s="221">
        <v>14516.0</v>
      </c>
      <c r="B11617" s="221">
        <v>35.0</v>
      </c>
      <c r="C11617" s="221">
        <v>1208.0</v>
      </c>
    </row>
    <row r="11618">
      <c r="A11618" s="221">
        <v>14516.0</v>
      </c>
      <c r="B11618" s="221">
        <v>38.0</v>
      </c>
      <c r="C11618" s="221">
        <v>8.0</v>
      </c>
    </row>
    <row r="11619">
      <c r="A11619" s="221">
        <v>14516.0</v>
      </c>
      <c r="B11619" s="221">
        <v>39.0</v>
      </c>
      <c r="C11619" s="221">
        <v>2.0</v>
      </c>
    </row>
    <row r="11620">
      <c r="A11620" s="221">
        <v>14516.0</v>
      </c>
      <c r="B11620" s="221">
        <v>40.0</v>
      </c>
      <c r="C11620" s="221">
        <v>10.0</v>
      </c>
    </row>
    <row r="11621">
      <c r="A11621" s="221">
        <v>14518.0</v>
      </c>
      <c r="B11621" s="221">
        <v>34.0</v>
      </c>
      <c r="C11621" s="221">
        <v>110.0</v>
      </c>
    </row>
    <row r="11622">
      <c r="A11622" s="221">
        <v>14518.0</v>
      </c>
      <c r="B11622" s="221">
        <v>35.0</v>
      </c>
      <c r="C11622" s="221">
        <v>1208.0</v>
      </c>
    </row>
    <row r="11623">
      <c r="A11623" s="221">
        <v>14518.0</v>
      </c>
      <c r="B11623" s="221">
        <v>38.0</v>
      </c>
      <c r="C11623" s="221">
        <v>8.0</v>
      </c>
    </row>
    <row r="11624">
      <c r="A11624" s="221">
        <v>14518.0</v>
      </c>
      <c r="B11624" s="221">
        <v>39.0</v>
      </c>
      <c r="C11624" s="221">
        <v>2.0</v>
      </c>
    </row>
    <row r="11625">
      <c r="A11625" s="221">
        <v>14518.0</v>
      </c>
      <c r="B11625" s="221">
        <v>40.0</v>
      </c>
      <c r="C11625" s="221">
        <v>10.0</v>
      </c>
    </row>
    <row r="11626">
      <c r="A11626" s="221">
        <v>14520.0</v>
      </c>
      <c r="B11626" s="221">
        <v>34.0</v>
      </c>
      <c r="C11626" s="221">
        <v>110.0</v>
      </c>
    </row>
    <row r="11627">
      <c r="A11627" s="221">
        <v>14520.0</v>
      </c>
      <c r="B11627" s="221">
        <v>35.0</v>
      </c>
      <c r="C11627" s="221">
        <v>1208.0</v>
      </c>
    </row>
    <row r="11628">
      <c r="A11628" s="221">
        <v>14520.0</v>
      </c>
      <c r="B11628" s="221">
        <v>38.0</v>
      </c>
      <c r="C11628" s="221">
        <v>8.0</v>
      </c>
    </row>
    <row r="11629">
      <c r="A11629" s="221">
        <v>14520.0</v>
      </c>
      <c r="B11629" s="221">
        <v>39.0</v>
      </c>
      <c r="C11629" s="221">
        <v>2.0</v>
      </c>
    </row>
    <row r="11630">
      <c r="A11630" s="221">
        <v>14520.0</v>
      </c>
      <c r="B11630" s="221">
        <v>40.0</v>
      </c>
      <c r="C11630" s="221">
        <v>10.0</v>
      </c>
    </row>
    <row r="11631">
      <c r="A11631" s="221">
        <v>14522.0</v>
      </c>
      <c r="B11631" s="221">
        <v>34.0</v>
      </c>
      <c r="C11631" s="221">
        <v>110.0</v>
      </c>
    </row>
    <row r="11632">
      <c r="A11632" s="221">
        <v>14522.0</v>
      </c>
      <c r="B11632" s="221">
        <v>35.0</v>
      </c>
      <c r="C11632" s="221">
        <v>1208.0</v>
      </c>
    </row>
    <row r="11633">
      <c r="A11633" s="221">
        <v>14522.0</v>
      </c>
      <c r="B11633" s="221">
        <v>38.0</v>
      </c>
      <c r="C11633" s="221">
        <v>8.0</v>
      </c>
    </row>
    <row r="11634">
      <c r="A11634" s="221">
        <v>14522.0</v>
      </c>
      <c r="B11634" s="221">
        <v>39.0</v>
      </c>
      <c r="C11634" s="221">
        <v>2.0</v>
      </c>
    </row>
    <row r="11635">
      <c r="A11635" s="221">
        <v>14522.0</v>
      </c>
      <c r="B11635" s="221">
        <v>40.0</v>
      </c>
      <c r="C11635" s="221">
        <v>10.0</v>
      </c>
    </row>
    <row r="11636">
      <c r="A11636" s="221">
        <v>14524.0</v>
      </c>
      <c r="B11636" s="221">
        <v>34.0</v>
      </c>
      <c r="C11636" s="221">
        <v>3278.0</v>
      </c>
    </row>
    <row r="11637">
      <c r="A11637" s="221">
        <v>14524.0</v>
      </c>
      <c r="B11637" s="221">
        <v>35.0</v>
      </c>
      <c r="C11637" s="221">
        <v>1725.0</v>
      </c>
    </row>
    <row r="11638">
      <c r="A11638" s="221">
        <v>14524.0</v>
      </c>
      <c r="B11638" s="221">
        <v>36.0</v>
      </c>
      <c r="C11638" s="221">
        <v>7.0</v>
      </c>
    </row>
    <row r="11639">
      <c r="A11639" s="221">
        <v>14525.0</v>
      </c>
      <c r="B11639" s="221">
        <v>34.0</v>
      </c>
      <c r="C11639" s="221">
        <v>3278.0</v>
      </c>
    </row>
    <row r="11640">
      <c r="A11640" s="221">
        <v>14525.0</v>
      </c>
      <c r="B11640" s="221">
        <v>35.0</v>
      </c>
      <c r="C11640" s="221">
        <v>1725.0</v>
      </c>
    </row>
    <row r="11641">
      <c r="A11641" s="221">
        <v>14525.0</v>
      </c>
      <c r="B11641" s="221">
        <v>36.0</v>
      </c>
      <c r="C11641" s="221">
        <v>7.0</v>
      </c>
    </row>
    <row r="11642">
      <c r="A11642" s="221">
        <v>14526.0</v>
      </c>
      <c r="B11642" s="221">
        <v>34.0</v>
      </c>
      <c r="C11642" s="221">
        <v>3278.0</v>
      </c>
    </row>
    <row r="11643">
      <c r="A11643" s="221">
        <v>14526.0</v>
      </c>
      <c r="B11643" s="221">
        <v>35.0</v>
      </c>
      <c r="C11643" s="221">
        <v>1725.0</v>
      </c>
    </row>
    <row r="11644">
      <c r="A11644" s="221">
        <v>14526.0</v>
      </c>
      <c r="B11644" s="221">
        <v>36.0</v>
      </c>
      <c r="C11644" s="221">
        <v>7.0</v>
      </c>
    </row>
    <row r="11645">
      <c r="A11645" s="221">
        <v>14527.0</v>
      </c>
      <c r="B11645" s="221">
        <v>34.0</v>
      </c>
      <c r="C11645" s="221">
        <v>3278.0</v>
      </c>
    </row>
    <row r="11646">
      <c r="A11646" s="221">
        <v>14527.0</v>
      </c>
      <c r="B11646" s="221">
        <v>35.0</v>
      </c>
      <c r="C11646" s="221">
        <v>1725.0</v>
      </c>
    </row>
    <row r="11647">
      <c r="A11647" s="221">
        <v>14527.0</v>
      </c>
      <c r="B11647" s="221">
        <v>36.0</v>
      </c>
      <c r="C11647" s="221">
        <v>7.0</v>
      </c>
    </row>
    <row r="11648">
      <c r="A11648" s="221">
        <v>14528.0</v>
      </c>
      <c r="B11648" s="221">
        <v>34.0</v>
      </c>
      <c r="C11648" s="221">
        <v>608.0</v>
      </c>
    </row>
    <row r="11649">
      <c r="A11649" s="221">
        <v>14528.0</v>
      </c>
      <c r="B11649" s="221">
        <v>36.0</v>
      </c>
      <c r="C11649" s="221">
        <v>286.0</v>
      </c>
    </row>
    <row r="11650">
      <c r="A11650" s="221">
        <v>14528.0</v>
      </c>
      <c r="B11650" s="221">
        <v>37.0</v>
      </c>
      <c r="C11650" s="221">
        <v>2.0</v>
      </c>
    </row>
    <row r="11651">
      <c r="A11651" s="221">
        <v>14528.0</v>
      </c>
      <c r="B11651" s="221">
        <v>39.0</v>
      </c>
      <c r="C11651" s="221">
        <v>3.0</v>
      </c>
    </row>
    <row r="11652">
      <c r="A11652" s="221">
        <v>14528.0</v>
      </c>
      <c r="B11652" s="221">
        <v>40.0</v>
      </c>
      <c r="C11652" s="221">
        <v>1.0</v>
      </c>
    </row>
    <row r="11653">
      <c r="A11653" s="221">
        <v>14530.0</v>
      </c>
      <c r="B11653" s="221">
        <v>34.0</v>
      </c>
      <c r="C11653" s="221">
        <v>608.0</v>
      </c>
    </row>
    <row r="11654">
      <c r="A11654" s="221">
        <v>14530.0</v>
      </c>
      <c r="B11654" s="221">
        <v>36.0</v>
      </c>
      <c r="C11654" s="221">
        <v>286.0</v>
      </c>
    </row>
    <row r="11655">
      <c r="A11655" s="221">
        <v>14530.0</v>
      </c>
      <c r="B11655" s="221">
        <v>37.0</v>
      </c>
      <c r="C11655" s="221">
        <v>2.0</v>
      </c>
    </row>
    <row r="11656">
      <c r="A11656" s="221">
        <v>14530.0</v>
      </c>
      <c r="B11656" s="221">
        <v>39.0</v>
      </c>
      <c r="C11656" s="221">
        <v>3.0</v>
      </c>
    </row>
    <row r="11657">
      <c r="A11657" s="221">
        <v>14530.0</v>
      </c>
      <c r="B11657" s="221">
        <v>40.0</v>
      </c>
      <c r="C11657" s="221">
        <v>1.0</v>
      </c>
    </row>
    <row r="11658">
      <c r="A11658" s="221">
        <v>14532.0</v>
      </c>
      <c r="B11658" s="221">
        <v>34.0</v>
      </c>
      <c r="C11658" s="221">
        <v>608.0</v>
      </c>
    </row>
    <row r="11659">
      <c r="A11659" s="221">
        <v>14532.0</v>
      </c>
      <c r="B11659" s="221">
        <v>36.0</v>
      </c>
      <c r="C11659" s="221">
        <v>286.0</v>
      </c>
    </row>
    <row r="11660">
      <c r="A11660" s="221">
        <v>14532.0</v>
      </c>
      <c r="B11660" s="221">
        <v>37.0</v>
      </c>
      <c r="C11660" s="221">
        <v>2.0</v>
      </c>
    </row>
    <row r="11661">
      <c r="A11661" s="221">
        <v>14532.0</v>
      </c>
      <c r="B11661" s="221">
        <v>39.0</v>
      </c>
      <c r="C11661" s="221">
        <v>3.0</v>
      </c>
    </row>
    <row r="11662">
      <c r="A11662" s="221">
        <v>14532.0</v>
      </c>
      <c r="B11662" s="221">
        <v>40.0</v>
      </c>
      <c r="C11662" s="221">
        <v>1.0</v>
      </c>
    </row>
    <row r="11663">
      <c r="A11663" s="221">
        <v>14534.0</v>
      </c>
      <c r="B11663" s="221">
        <v>34.0</v>
      </c>
      <c r="C11663" s="221">
        <v>608.0</v>
      </c>
    </row>
    <row r="11664">
      <c r="A11664" s="221">
        <v>14534.0</v>
      </c>
      <c r="B11664" s="221">
        <v>36.0</v>
      </c>
      <c r="C11664" s="221">
        <v>286.0</v>
      </c>
    </row>
    <row r="11665">
      <c r="A11665" s="221">
        <v>14534.0</v>
      </c>
      <c r="B11665" s="221">
        <v>37.0</v>
      </c>
      <c r="C11665" s="221">
        <v>2.0</v>
      </c>
    </row>
    <row r="11666">
      <c r="A11666" s="221">
        <v>14534.0</v>
      </c>
      <c r="B11666" s="221">
        <v>39.0</v>
      </c>
      <c r="C11666" s="221">
        <v>3.0</v>
      </c>
    </row>
    <row r="11667">
      <c r="A11667" s="221">
        <v>14534.0</v>
      </c>
      <c r="B11667" s="221">
        <v>40.0</v>
      </c>
      <c r="C11667" s="221">
        <v>1.0</v>
      </c>
    </row>
    <row r="11668">
      <c r="A11668" s="221">
        <v>14536.0</v>
      </c>
      <c r="B11668" s="221">
        <v>34.0</v>
      </c>
      <c r="C11668" s="221">
        <v>696.0</v>
      </c>
    </row>
    <row r="11669">
      <c r="A11669" s="221">
        <v>14536.0</v>
      </c>
      <c r="B11669" s="221">
        <v>35.0</v>
      </c>
      <c r="C11669" s="221">
        <v>442.0</v>
      </c>
    </row>
    <row r="11670">
      <c r="A11670" s="221">
        <v>14536.0</v>
      </c>
      <c r="B11670" s="221">
        <v>36.0</v>
      </c>
      <c r="C11670" s="221">
        <v>466.0</v>
      </c>
    </row>
    <row r="11671">
      <c r="A11671" s="221">
        <v>14536.0</v>
      </c>
      <c r="B11671" s="221">
        <v>37.0</v>
      </c>
      <c r="C11671" s="221">
        <v>3.0</v>
      </c>
    </row>
    <row r="11672">
      <c r="A11672" s="221">
        <v>14536.0</v>
      </c>
      <c r="B11672" s="221">
        <v>39.0</v>
      </c>
      <c r="C11672" s="221">
        <v>2.0</v>
      </c>
    </row>
    <row r="11673">
      <c r="A11673" s="221">
        <v>14538.0</v>
      </c>
      <c r="B11673" s="221">
        <v>34.0</v>
      </c>
      <c r="C11673" s="221">
        <v>696.0</v>
      </c>
    </row>
    <row r="11674">
      <c r="A11674" s="221">
        <v>14538.0</v>
      </c>
      <c r="B11674" s="221">
        <v>35.0</v>
      </c>
      <c r="C11674" s="221">
        <v>442.0</v>
      </c>
    </row>
    <row r="11675">
      <c r="A11675" s="221">
        <v>14538.0</v>
      </c>
      <c r="B11675" s="221">
        <v>36.0</v>
      </c>
      <c r="C11675" s="221">
        <v>466.0</v>
      </c>
    </row>
    <row r="11676">
      <c r="A11676" s="221">
        <v>14538.0</v>
      </c>
      <c r="B11676" s="221">
        <v>37.0</v>
      </c>
      <c r="C11676" s="221">
        <v>3.0</v>
      </c>
    </row>
    <row r="11677">
      <c r="A11677" s="221">
        <v>14538.0</v>
      </c>
      <c r="B11677" s="221">
        <v>39.0</v>
      </c>
      <c r="C11677" s="221">
        <v>2.0</v>
      </c>
    </row>
    <row r="11678">
      <c r="A11678" s="221">
        <v>14540.0</v>
      </c>
      <c r="B11678" s="221">
        <v>34.0</v>
      </c>
      <c r="C11678" s="221">
        <v>696.0</v>
      </c>
    </row>
    <row r="11679">
      <c r="A11679" s="221">
        <v>14540.0</v>
      </c>
      <c r="B11679" s="221">
        <v>35.0</v>
      </c>
      <c r="C11679" s="221">
        <v>442.0</v>
      </c>
    </row>
    <row r="11680">
      <c r="A11680" s="221">
        <v>14540.0</v>
      </c>
      <c r="B11680" s="221">
        <v>36.0</v>
      </c>
      <c r="C11680" s="221">
        <v>466.0</v>
      </c>
    </row>
    <row r="11681">
      <c r="A11681" s="221">
        <v>14540.0</v>
      </c>
      <c r="B11681" s="221">
        <v>37.0</v>
      </c>
      <c r="C11681" s="221">
        <v>3.0</v>
      </c>
    </row>
    <row r="11682">
      <c r="A11682" s="221">
        <v>14540.0</v>
      </c>
      <c r="B11682" s="221">
        <v>39.0</v>
      </c>
      <c r="C11682" s="221">
        <v>2.0</v>
      </c>
    </row>
    <row r="11683">
      <c r="A11683" s="221">
        <v>14542.0</v>
      </c>
      <c r="B11683" s="221">
        <v>34.0</v>
      </c>
      <c r="C11683" s="221">
        <v>696.0</v>
      </c>
    </row>
    <row r="11684">
      <c r="A11684" s="221">
        <v>14542.0</v>
      </c>
      <c r="B11684" s="221">
        <v>35.0</v>
      </c>
      <c r="C11684" s="221">
        <v>442.0</v>
      </c>
    </row>
    <row r="11685">
      <c r="A11685" s="221">
        <v>14542.0</v>
      </c>
      <c r="B11685" s="221">
        <v>36.0</v>
      </c>
      <c r="C11685" s="221">
        <v>466.0</v>
      </c>
    </row>
    <row r="11686">
      <c r="A11686" s="221">
        <v>14542.0</v>
      </c>
      <c r="B11686" s="221">
        <v>37.0</v>
      </c>
      <c r="C11686" s="221">
        <v>3.0</v>
      </c>
    </row>
    <row r="11687">
      <c r="A11687" s="221">
        <v>14542.0</v>
      </c>
      <c r="B11687" s="221">
        <v>39.0</v>
      </c>
      <c r="C11687" s="221">
        <v>2.0</v>
      </c>
    </row>
    <row r="11688">
      <c r="A11688" s="221">
        <v>14544.0</v>
      </c>
      <c r="B11688" s="221">
        <v>34.0</v>
      </c>
      <c r="C11688" s="221">
        <v>36212.0</v>
      </c>
    </row>
    <row r="11689">
      <c r="A11689" s="221">
        <v>14544.0</v>
      </c>
      <c r="B11689" s="221">
        <v>35.0</v>
      </c>
      <c r="C11689" s="221">
        <v>30009.0</v>
      </c>
    </row>
    <row r="11690">
      <c r="A11690" s="221">
        <v>14546.0</v>
      </c>
      <c r="B11690" s="221">
        <v>34.0</v>
      </c>
      <c r="C11690" s="221">
        <v>36212.0</v>
      </c>
    </row>
    <row r="11691">
      <c r="A11691" s="221">
        <v>14546.0</v>
      </c>
      <c r="B11691" s="221">
        <v>35.0</v>
      </c>
      <c r="C11691" s="221">
        <v>30009.0</v>
      </c>
    </row>
    <row r="11692">
      <c r="A11692" s="221">
        <v>14548.0</v>
      </c>
      <c r="B11692" s="221">
        <v>34.0</v>
      </c>
      <c r="C11692" s="221">
        <v>36212.0</v>
      </c>
    </row>
    <row r="11693">
      <c r="A11693" s="221">
        <v>14548.0</v>
      </c>
      <c r="B11693" s="221">
        <v>35.0</v>
      </c>
      <c r="C11693" s="221">
        <v>30009.0</v>
      </c>
    </row>
    <row r="11694">
      <c r="A11694" s="221">
        <v>14550.0</v>
      </c>
      <c r="B11694" s="221">
        <v>34.0</v>
      </c>
      <c r="C11694" s="221">
        <v>36212.0</v>
      </c>
    </row>
    <row r="11695">
      <c r="A11695" s="221">
        <v>14550.0</v>
      </c>
      <c r="B11695" s="221">
        <v>35.0</v>
      </c>
      <c r="C11695" s="221">
        <v>30009.0</v>
      </c>
    </row>
    <row r="11696">
      <c r="A11696" s="221">
        <v>14552.0</v>
      </c>
      <c r="B11696" s="221">
        <v>34.0</v>
      </c>
      <c r="C11696" s="221">
        <v>2098.0</v>
      </c>
    </row>
    <row r="11697">
      <c r="A11697" s="221">
        <v>14552.0</v>
      </c>
      <c r="B11697" s="221">
        <v>35.0</v>
      </c>
      <c r="C11697" s="221">
        <v>835.0</v>
      </c>
    </row>
    <row r="11698">
      <c r="A11698" s="221">
        <v>14552.0</v>
      </c>
      <c r="B11698" s="221">
        <v>36.0</v>
      </c>
      <c r="C11698" s="221">
        <v>462.0</v>
      </c>
    </row>
    <row r="11699">
      <c r="A11699" s="221">
        <v>14552.0</v>
      </c>
      <c r="B11699" s="221">
        <v>37.0</v>
      </c>
      <c r="C11699" s="221">
        <v>20.0</v>
      </c>
    </row>
    <row r="11700">
      <c r="A11700" s="221">
        <v>14552.0</v>
      </c>
      <c r="B11700" s="221">
        <v>38.0</v>
      </c>
      <c r="C11700" s="221">
        <v>23.0</v>
      </c>
    </row>
    <row r="11701">
      <c r="A11701" s="221">
        <v>14554.0</v>
      </c>
      <c r="B11701" s="221">
        <v>34.0</v>
      </c>
      <c r="C11701" s="221">
        <v>2098.0</v>
      </c>
    </row>
    <row r="11702">
      <c r="A11702" s="221">
        <v>14554.0</v>
      </c>
      <c r="B11702" s="221">
        <v>35.0</v>
      </c>
      <c r="C11702" s="221">
        <v>835.0</v>
      </c>
    </row>
    <row r="11703">
      <c r="A11703" s="221">
        <v>14554.0</v>
      </c>
      <c r="B11703" s="221">
        <v>36.0</v>
      </c>
      <c r="C11703" s="221">
        <v>462.0</v>
      </c>
    </row>
    <row r="11704">
      <c r="A11704" s="221">
        <v>14554.0</v>
      </c>
      <c r="B11704" s="221">
        <v>37.0</v>
      </c>
      <c r="C11704" s="221">
        <v>20.0</v>
      </c>
    </row>
    <row r="11705">
      <c r="A11705" s="221">
        <v>14554.0</v>
      </c>
      <c r="B11705" s="221">
        <v>38.0</v>
      </c>
      <c r="C11705" s="221">
        <v>23.0</v>
      </c>
    </row>
    <row r="11706">
      <c r="A11706" s="221">
        <v>14556.0</v>
      </c>
      <c r="B11706" s="221">
        <v>34.0</v>
      </c>
      <c r="C11706" s="221">
        <v>806.0</v>
      </c>
    </row>
    <row r="11707">
      <c r="A11707" s="221">
        <v>14556.0</v>
      </c>
      <c r="B11707" s="221">
        <v>35.0</v>
      </c>
      <c r="C11707" s="221">
        <v>628.0</v>
      </c>
    </row>
    <row r="11708">
      <c r="A11708" s="221">
        <v>14556.0</v>
      </c>
      <c r="B11708" s="221">
        <v>36.0</v>
      </c>
      <c r="C11708" s="221">
        <v>26.0</v>
      </c>
    </row>
    <row r="11709">
      <c r="A11709" s="221">
        <v>14560.0</v>
      </c>
      <c r="B11709" s="221">
        <v>34.0</v>
      </c>
      <c r="C11709" s="221">
        <v>806.0</v>
      </c>
    </row>
    <row r="11710">
      <c r="A11710" s="221">
        <v>14560.0</v>
      </c>
      <c r="B11710" s="221">
        <v>35.0</v>
      </c>
      <c r="C11710" s="221">
        <v>628.0</v>
      </c>
    </row>
    <row r="11711">
      <c r="A11711" s="221">
        <v>14560.0</v>
      </c>
      <c r="B11711" s="221">
        <v>36.0</v>
      </c>
      <c r="C11711" s="221">
        <v>26.0</v>
      </c>
    </row>
    <row r="11712">
      <c r="A11712" s="221">
        <v>14564.0</v>
      </c>
      <c r="B11712" s="221">
        <v>34.0</v>
      </c>
      <c r="C11712" s="221">
        <v>599.0</v>
      </c>
    </row>
    <row r="11713">
      <c r="A11713" s="221">
        <v>14564.0</v>
      </c>
      <c r="B11713" s="221">
        <v>35.0</v>
      </c>
      <c r="C11713" s="221">
        <v>452.0</v>
      </c>
    </row>
    <row r="11714">
      <c r="A11714" s="221">
        <v>14564.0</v>
      </c>
      <c r="B11714" s="221">
        <v>36.0</v>
      </c>
      <c r="C11714" s="221">
        <v>1.0</v>
      </c>
    </row>
    <row r="11715">
      <c r="A11715" s="221">
        <v>14564.0</v>
      </c>
      <c r="B11715" s="221">
        <v>37.0</v>
      </c>
      <c r="C11715" s="221">
        <v>1.0</v>
      </c>
    </row>
    <row r="11716">
      <c r="A11716" s="221">
        <v>14568.0</v>
      </c>
      <c r="B11716" s="221">
        <v>34.0</v>
      </c>
      <c r="C11716" s="221">
        <v>599.0</v>
      </c>
    </row>
    <row r="11717">
      <c r="A11717" s="221">
        <v>14568.0</v>
      </c>
      <c r="B11717" s="221">
        <v>35.0</v>
      </c>
      <c r="C11717" s="221">
        <v>452.0</v>
      </c>
    </row>
    <row r="11718">
      <c r="A11718" s="221">
        <v>14568.0</v>
      </c>
      <c r="B11718" s="221">
        <v>36.0</v>
      </c>
      <c r="C11718" s="221">
        <v>1.0</v>
      </c>
    </row>
    <row r="11719">
      <c r="A11719" s="221">
        <v>14568.0</v>
      </c>
      <c r="B11719" s="221">
        <v>37.0</v>
      </c>
      <c r="C11719" s="221">
        <v>1.0</v>
      </c>
    </row>
    <row r="11720">
      <c r="A11720" s="221">
        <v>14572.0</v>
      </c>
      <c r="B11720" s="221">
        <v>34.0</v>
      </c>
      <c r="C11720" s="221">
        <v>599.0</v>
      </c>
    </row>
    <row r="11721">
      <c r="A11721" s="221">
        <v>14572.0</v>
      </c>
      <c r="B11721" s="221">
        <v>35.0</v>
      </c>
      <c r="C11721" s="221">
        <v>452.0</v>
      </c>
    </row>
    <row r="11722">
      <c r="A11722" s="221">
        <v>14572.0</v>
      </c>
      <c r="B11722" s="221">
        <v>36.0</v>
      </c>
      <c r="C11722" s="221">
        <v>1.0</v>
      </c>
    </row>
    <row r="11723">
      <c r="A11723" s="221">
        <v>14572.0</v>
      </c>
      <c r="B11723" s="221">
        <v>37.0</v>
      </c>
      <c r="C11723" s="221">
        <v>1.0</v>
      </c>
    </row>
    <row r="11724">
      <c r="A11724" s="221">
        <v>14576.0</v>
      </c>
      <c r="B11724" s="221">
        <v>34.0</v>
      </c>
      <c r="C11724" s="221">
        <v>599.0</v>
      </c>
    </row>
    <row r="11725">
      <c r="A11725" s="221">
        <v>14576.0</v>
      </c>
      <c r="B11725" s="221">
        <v>35.0</v>
      </c>
      <c r="C11725" s="221">
        <v>452.0</v>
      </c>
    </row>
    <row r="11726">
      <c r="A11726" s="221">
        <v>14576.0</v>
      </c>
      <c r="B11726" s="221">
        <v>36.0</v>
      </c>
      <c r="C11726" s="221">
        <v>1.0</v>
      </c>
    </row>
    <row r="11727">
      <c r="A11727" s="221">
        <v>14576.0</v>
      </c>
      <c r="B11727" s="221">
        <v>37.0</v>
      </c>
      <c r="C11727" s="221">
        <v>1.0</v>
      </c>
    </row>
    <row r="11728">
      <c r="A11728" s="221">
        <v>14580.0</v>
      </c>
      <c r="B11728" s="221">
        <v>34.0</v>
      </c>
      <c r="C11728" s="221">
        <v>599.0</v>
      </c>
    </row>
    <row r="11729">
      <c r="A11729" s="221">
        <v>14580.0</v>
      </c>
      <c r="B11729" s="221">
        <v>35.0</v>
      </c>
      <c r="C11729" s="221">
        <v>452.0</v>
      </c>
    </row>
    <row r="11730">
      <c r="A11730" s="221">
        <v>14580.0</v>
      </c>
      <c r="B11730" s="221">
        <v>36.0</v>
      </c>
      <c r="C11730" s="221">
        <v>1.0</v>
      </c>
    </row>
    <row r="11731">
      <c r="A11731" s="221">
        <v>14580.0</v>
      </c>
      <c r="B11731" s="221">
        <v>37.0</v>
      </c>
      <c r="C11731" s="221">
        <v>1.0</v>
      </c>
    </row>
    <row r="11732">
      <c r="A11732" s="221">
        <v>14584.0</v>
      </c>
      <c r="B11732" s="221">
        <v>34.0</v>
      </c>
      <c r="C11732" s="221">
        <v>599.0</v>
      </c>
    </row>
    <row r="11733">
      <c r="A11733" s="221">
        <v>14584.0</v>
      </c>
      <c r="B11733" s="221">
        <v>35.0</v>
      </c>
      <c r="C11733" s="221">
        <v>452.0</v>
      </c>
    </row>
    <row r="11734">
      <c r="A11734" s="221">
        <v>14584.0</v>
      </c>
      <c r="B11734" s="221">
        <v>36.0</v>
      </c>
      <c r="C11734" s="221">
        <v>1.0</v>
      </c>
    </row>
    <row r="11735">
      <c r="A11735" s="221">
        <v>14584.0</v>
      </c>
      <c r="B11735" s="221">
        <v>37.0</v>
      </c>
      <c r="C11735" s="221">
        <v>1.0</v>
      </c>
    </row>
    <row r="11736">
      <c r="A11736" s="221">
        <v>14588.0</v>
      </c>
      <c r="B11736" s="221">
        <v>34.0</v>
      </c>
      <c r="C11736" s="221">
        <v>599.0</v>
      </c>
    </row>
    <row r="11737">
      <c r="A11737" s="221">
        <v>14588.0</v>
      </c>
      <c r="B11737" s="221">
        <v>35.0</v>
      </c>
      <c r="C11737" s="221">
        <v>452.0</v>
      </c>
    </row>
    <row r="11738">
      <c r="A11738" s="221">
        <v>14588.0</v>
      </c>
      <c r="B11738" s="221">
        <v>36.0</v>
      </c>
      <c r="C11738" s="221">
        <v>1.0</v>
      </c>
    </row>
    <row r="11739">
      <c r="A11739" s="221">
        <v>14588.0</v>
      </c>
      <c r="B11739" s="221">
        <v>37.0</v>
      </c>
      <c r="C11739" s="221">
        <v>1.0</v>
      </c>
    </row>
    <row r="11740">
      <c r="A11740" s="221">
        <v>14592.0</v>
      </c>
      <c r="B11740" s="221">
        <v>34.0</v>
      </c>
      <c r="C11740" s="221">
        <v>599.0</v>
      </c>
    </row>
    <row r="11741">
      <c r="A11741" s="221">
        <v>14592.0</v>
      </c>
      <c r="B11741" s="221">
        <v>35.0</v>
      </c>
      <c r="C11741" s="221">
        <v>452.0</v>
      </c>
    </row>
    <row r="11742">
      <c r="A11742" s="221">
        <v>14592.0</v>
      </c>
      <c r="B11742" s="221">
        <v>36.0</v>
      </c>
      <c r="C11742" s="221">
        <v>1.0</v>
      </c>
    </row>
    <row r="11743">
      <c r="A11743" s="221">
        <v>14592.0</v>
      </c>
      <c r="B11743" s="221">
        <v>37.0</v>
      </c>
      <c r="C11743" s="221">
        <v>1.0</v>
      </c>
    </row>
    <row r="11744">
      <c r="A11744" s="221">
        <v>14597.0</v>
      </c>
      <c r="B11744" s="221">
        <v>36.0</v>
      </c>
      <c r="C11744" s="221">
        <v>597.0</v>
      </c>
    </row>
    <row r="11745">
      <c r="A11745" s="221">
        <v>14597.0</v>
      </c>
      <c r="B11745" s="221">
        <v>37.0</v>
      </c>
      <c r="C11745" s="221">
        <v>216.0</v>
      </c>
    </row>
    <row r="11746">
      <c r="A11746" s="221">
        <v>14597.0</v>
      </c>
      <c r="B11746" s="221">
        <v>38.0</v>
      </c>
      <c r="C11746" s="221">
        <v>51.0</v>
      </c>
    </row>
    <row r="11747">
      <c r="A11747" s="221">
        <v>14599.0</v>
      </c>
      <c r="B11747" s="221">
        <v>36.0</v>
      </c>
      <c r="C11747" s="221">
        <v>597.0</v>
      </c>
    </row>
    <row r="11748">
      <c r="A11748" s="221">
        <v>14599.0</v>
      </c>
      <c r="B11748" s="221">
        <v>37.0</v>
      </c>
      <c r="C11748" s="221">
        <v>216.0</v>
      </c>
    </row>
    <row r="11749">
      <c r="A11749" s="221">
        <v>14599.0</v>
      </c>
      <c r="B11749" s="221">
        <v>38.0</v>
      </c>
      <c r="C11749" s="221">
        <v>51.0</v>
      </c>
    </row>
    <row r="11750">
      <c r="A11750" s="221">
        <v>14601.0</v>
      </c>
      <c r="B11750" s="221">
        <v>37.0</v>
      </c>
      <c r="C11750" s="221">
        <v>597.0</v>
      </c>
    </row>
    <row r="11751">
      <c r="A11751" s="221">
        <v>14601.0</v>
      </c>
      <c r="B11751" s="221">
        <v>38.0</v>
      </c>
      <c r="C11751" s="221">
        <v>216.0</v>
      </c>
    </row>
    <row r="11752">
      <c r="A11752" s="221">
        <v>14601.0</v>
      </c>
      <c r="B11752" s="221">
        <v>39.0</v>
      </c>
      <c r="C11752" s="221">
        <v>51.0</v>
      </c>
    </row>
    <row r="11753">
      <c r="A11753" s="221">
        <v>14603.0</v>
      </c>
      <c r="B11753" s="221">
        <v>37.0</v>
      </c>
      <c r="C11753" s="221">
        <v>597.0</v>
      </c>
    </row>
    <row r="11754">
      <c r="A11754" s="221">
        <v>14603.0</v>
      </c>
      <c r="B11754" s="221">
        <v>38.0</v>
      </c>
      <c r="C11754" s="221">
        <v>216.0</v>
      </c>
    </row>
    <row r="11755">
      <c r="A11755" s="221">
        <v>14603.0</v>
      </c>
      <c r="B11755" s="221">
        <v>39.0</v>
      </c>
      <c r="C11755" s="221">
        <v>51.0</v>
      </c>
    </row>
    <row r="11756">
      <c r="A11756" s="221">
        <v>14606.0</v>
      </c>
      <c r="B11756" s="221">
        <v>34.0</v>
      </c>
      <c r="C11756" s="221">
        <v>1895.0</v>
      </c>
    </row>
    <row r="11757">
      <c r="A11757" s="221">
        <v>14606.0</v>
      </c>
      <c r="B11757" s="221">
        <v>35.0</v>
      </c>
      <c r="C11757" s="221">
        <v>1869.0</v>
      </c>
    </row>
    <row r="11758">
      <c r="A11758" s="221">
        <v>14610.0</v>
      </c>
      <c r="B11758" s="221">
        <v>34.0</v>
      </c>
      <c r="C11758" s="221">
        <v>1895.0</v>
      </c>
    </row>
    <row r="11759">
      <c r="A11759" s="221">
        <v>14610.0</v>
      </c>
      <c r="B11759" s="221">
        <v>35.0</v>
      </c>
      <c r="C11759" s="221">
        <v>1869.0</v>
      </c>
    </row>
    <row r="11760">
      <c r="A11760" s="221">
        <v>14614.0</v>
      </c>
      <c r="B11760" s="221">
        <v>34.0</v>
      </c>
      <c r="C11760" s="221">
        <v>1895.0</v>
      </c>
    </row>
    <row r="11761">
      <c r="A11761" s="221">
        <v>14614.0</v>
      </c>
      <c r="B11761" s="221">
        <v>35.0</v>
      </c>
      <c r="C11761" s="221">
        <v>1869.0</v>
      </c>
    </row>
    <row r="11762">
      <c r="A11762" s="221">
        <v>14618.0</v>
      </c>
      <c r="B11762" s="221">
        <v>34.0</v>
      </c>
      <c r="C11762" s="221">
        <v>1895.0</v>
      </c>
    </row>
    <row r="11763">
      <c r="A11763" s="221">
        <v>14618.0</v>
      </c>
      <c r="B11763" s="221">
        <v>35.0</v>
      </c>
      <c r="C11763" s="221">
        <v>1869.0</v>
      </c>
    </row>
    <row r="11764">
      <c r="A11764" s="221">
        <v>14622.0</v>
      </c>
      <c r="B11764" s="221">
        <v>34.0</v>
      </c>
      <c r="C11764" s="221">
        <v>1895.0</v>
      </c>
    </row>
    <row r="11765">
      <c r="A11765" s="221">
        <v>14622.0</v>
      </c>
      <c r="B11765" s="221">
        <v>35.0</v>
      </c>
      <c r="C11765" s="221">
        <v>1869.0</v>
      </c>
    </row>
    <row r="11766">
      <c r="A11766" s="221">
        <v>14626.0</v>
      </c>
      <c r="B11766" s="221">
        <v>34.0</v>
      </c>
      <c r="C11766" s="221">
        <v>1895.0</v>
      </c>
    </row>
    <row r="11767">
      <c r="A11767" s="221">
        <v>14626.0</v>
      </c>
      <c r="B11767" s="221">
        <v>35.0</v>
      </c>
      <c r="C11767" s="221">
        <v>1869.0</v>
      </c>
    </row>
    <row r="11768">
      <c r="A11768" s="221">
        <v>14630.0</v>
      </c>
      <c r="B11768" s="221">
        <v>34.0</v>
      </c>
      <c r="C11768" s="221">
        <v>1895.0</v>
      </c>
    </row>
    <row r="11769">
      <c r="A11769" s="221">
        <v>14630.0</v>
      </c>
      <c r="B11769" s="221">
        <v>35.0</v>
      </c>
      <c r="C11769" s="221">
        <v>1869.0</v>
      </c>
    </row>
    <row r="11770">
      <c r="A11770" s="221">
        <v>14634.0</v>
      </c>
      <c r="B11770" s="221">
        <v>34.0</v>
      </c>
      <c r="C11770" s="221">
        <v>1895.0</v>
      </c>
    </row>
    <row r="11771">
      <c r="A11771" s="221">
        <v>14634.0</v>
      </c>
      <c r="B11771" s="221">
        <v>35.0</v>
      </c>
      <c r="C11771" s="221">
        <v>1869.0</v>
      </c>
    </row>
    <row r="11772">
      <c r="A11772" s="221">
        <v>14636.0</v>
      </c>
      <c r="B11772" s="221">
        <v>35.0</v>
      </c>
      <c r="C11772" s="221">
        <v>21330.0</v>
      </c>
    </row>
    <row r="11773">
      <c r="A11773" s="221">
        <v>14636.0</v>
      </c>
      <c r="B11773" s="221">
        <v>36.0</v>
      </c>
      <c r="C11773" s="221">
        <v>517.0</v>
      </c>
    </row>
    <row r="11774">
      <c r="A11774" s="221">
        <v>14636.0</v>
      </c>
      <c r="B11774" s="221">
        <v>38.0</v>
      </c>
      <c r="C11774" s="221">
        <v>78.0</v>
      </c>
    </row>
    <row r="11775">
      <c r="A11775" s="221">
        <v>14636.0</v>
      </c>
      <c r="B11775" s="221">
        <v>40.0</v>
      </c>
      <c r="C11775" s="221">
        <v>15.0</v>
      </c>
    </row>
    <row r="11776">
      <c r="A11776" s="221">
        <v>14638.0</v>
      </c>
      <c r="B11776" s="221">
        <v>35.0</v>
      </c>
      <c r="C11776" s="221">
        <v>21330.0</v>
      </c>
    </row>
    <row r="11777">
      <c r="A11777" s="221">
        <v>14638.0</v>
      </c>
      <c r="B11777" s="221">
        <v>36.0</v>
      </c>
      <c r="C11777" s="221">
        <v>517.0</v>
      </c>
    </row>
    <row r="11778">
      <c r="A11778" s="221">
        <v>14638.0</v>
      </c>
      <c r="B11778" s="221">
        <v>38.0</v>
      </c>
      <c r="C11778" s="221">
        <v>78.0</v>
      </c>
    </row>
    <row r="11779">
      <c r="A11779" s="221">
        <v>14638.0</v>
      </c>
      <c r="B11779" s="221">
        <v>40.0</v>
      </c>
      <c r="C11779" s="221">
        <v>15.0</v>
      </c>
    </row>
    <row r="11780">
      <c r="A11780" s="221">
        <v>14640.0</v>
      </c>
      <c r="B11780" s="221">
        <v>34.0</v>
      </c>
      <c r="C11780" s="221">
        <v>484.0</v>
      </c>
    </row>
    <row r="11781">
      <c r="A11781" s="221">
        <v>14640.0</v>
      </c>
      <c r="B11781" s="221">
        <v>35.0</v>
      </c>
      <c r="C11781" s="221">
        <v>79.0</v>
      </c>
    </row>
    <row r="11782">
      <c r="A11782" s="221">
        <v>14640.0</v>
      </c>
      <c r="B11782" s="221">
        <v>36.0</v>
      </c>
      <c r="C11782" s="221">
        <v>332.0</v>
      </c>
    </row>
    <row r="11783">
      <c r="A11783" s="221">
        <v>14640.0</v>
      </c>
      <c r="B11783" s="221">
        <v>37.0</v>
      </c>
      <c r="C11783" s="221">
        <v>1.0</v>
      </c>
    </row>
    <row r="11784">
      <c r="A11784" s="221">
        <v>14640.0</v>
      </c>
      <c r="B11784" s="221">
        <v>38.0</v>
      </c>
      <c r="C11784" s="221">
        <v>4.0</v>
      </c>
    </row>
    <row r="11785">
      <c r="A11785" s="221">
        <v>14642.0</v>
      </c>
      <c r="B11785" s="221">
        <v>34.0</v>
      </c>
      <c r="C11785" s="221">
        <v>484.0</v>
      </c>
    </row>
    <row r="11786">
      <c r="A11786" s="221">
        <v>14642.0</v>
      </c>
      <c r="B11786" s="221">
        <v>35.0</v>
      </c>
      <c r="C11786" s="221">
        <v>79.0</v>
      </c>
    </row>
    <row r="11787">
      <c r="A11787" s="221">
        <v>14642.0</v>
      </c>
      <c r="B11787" s="221">
        <v>36.0</v>
      </c>
      <c r="C11787" s="221">
        <v>332.0</v>
      </c>
    </row>
    <row r="11788">
      <c r="A11788" s="221">
        <v>14642.0</v>
      </c>
      <c r="B11788" s="221">
        <v>37.0</v>
      </c>
      <c r="C11788" s="221">
        <v>1.0</v>
      </c>
    </row>
    <row r="11789">
      <c r="A11789" s="221">
        <v>14642.0</v>
      </c>
      <c r="B11789" s="221">
        <v>38.0</v>
      </c>
      <c r="C11789" s="221">
        <v>4.0</v>
      </c>
    </row>
    <row r="11790">
      <c r="A11790" s="221">
        <v>14644.0</v>
      </c>
      <c r="B11790" s="221">
        <v>34.0</v>
      </c>
      <c r="C11790" s="221">
        <v>484.0</v>
      </c>
    </row>
    <row r="11791">
      <c r="A11791" s="221">
        <v>14644.0</v>
      </c>
      <c r="B11791" s="221">
        <v>35.0</v>
      </c>
      <c r="C11791" s="221">
        <v>79.0</v>
      </c>
    </row>
    <row r="11792">
      <c r="A11792" s="221">
        <v>14644.0</v>
      </c>
      <c r="B11792" s="221">
        <v>36.0</v>
      </c>
      <c r="C11792" s="221">
        <v>332.0</v>
      </c>
    </row>
    <row r="11793">
      <c r="A11793" s="221">
        <v>14644.0</v>
      </c>
      <c r="B11793" s="221">
        <v>37.0</v>
      </c>
      <c r="C11793" s="221">
        <v>1.0</v>
      </c>
    </row>
    <row r="11794">
      <c r="A11794" s="221">
        <v>14644.0</v>
      </c>
      <c r="B11794" s="221">
        <v>38.0</v>
      </c>
      <c r="C11794" s="221">
        <v>4.0</v>
      </c>
    </row>
    <row r="11795">
      <c r="A11795" s="221">
        <v>14646.0</v>
      </c>
      <c r="B11795" s="221">
        <v>34.0</v>
      </c>
      <c r="C11795" s="221">
        <v>484.0</v>
      </c>
    </row>
    <row r="11796">
      <c r="A11796" s="221">
        <v>14646.0</v>
      </c>
      <c r="B11796" s="221">
        <v>35.0</v>
      </c>
      <c r="C11796" s="221">
        <v>79.0</v>
      </c>
    </row>
    <row r="11797">
      <c r="A11797" s="221">
        <v>14646.0</v>
      </c>
      <c r="B11797" s="221">
        <v>36.0</v>
      </c>
      <c r="C11797" s="221">
        <v>332.0</v>
      </c>
    </row>
    <row r="11798">
      <c r="A11798" s="221">
        <v>14646.0</v>
      </c>
      <c r="B11798" s="221">
        <v>37.0</v>
      </c>
      <c r="C11798" s="221">
        <v>1.0</v>
      </c>
    </row>
    <row r="11799">
      <c r="A11799" s="221">
        <v>14646.0</v>
      </c>
      <c r="B11799" s="221">
        <v>38.0</v>
      </c>
      <c r="C11799" s="221">
        <v>4.0</v>
      </c>
    </row>
    <row r="11800">
      <c r="A11800" s="221">
        <v>14648.0</v>
      </c>
      <c r="B11800" s="221">
        <v>34.0</v>
      </c>
      <c r="C11800" s="221">
        <v>776.0</v>
      </c>
    </row>
    <row r="11801">
      <c r="A11801" s="221">
        <v>14648.0</v>
      </c>
      <c r="B11801" s="221">
        <v>35.0</v>
      </c>
      <c r="C11801" s="221">
        <v>713.0</v>
      </c>
    </row>
    <row r="11802">
      <c r="A11802" s="221">
        <v>14648.0</v>
      </c>
      <c r="B11802" s="221">
        <v>36.0</v>
      </c>
      <c r="C11802" s="221">
        <v>476.0</v>
      </c>
    </row>
    <row r="11803">
      <c r="A11803" s="221">
        <v>14650.0</v>
      </c>
      <c r="B11803" s="221">
        <v>34.0</v>
      </c>
      <c r="C11803" s="221">
        <v>776.0</v>
      </c>
    </row>
    <row r="11804">
      <c r="A11804" s="221">
        <v>14650.0</v>
      </c>
      <c r="B11804" s="221">
        <v>35.0</v>
      </c>
      <c r="C11804" s="221">
        <v>713.0</v>
      </c>
    </row>
    <row r="11805">
      <c r="A11805" s="221">
        <v>14650.0</v>
      </c>
      <c r="B11805" s="221">
        <v>36.0</v>
      </c>
      <c r="C11805" s="221">
        <v>476.0</v>
      </c>
    </row>
    <row r="11806">
      <c r="A11806" s="221">
        <v>14652.0</v>
      </c>
      <c r="B11806" s="221">
        <v>34.0</v>
      </c>
      <c r="C11806" s="221">
        <v>776.0</v>
      </c>
    </row>
    <row r="11807">
      <c r="A11807" s="221">
        <v>14652.0</v>
      </c>
      <c r="B11807" s="221">
        <v>35.0</v>
      </c>
      <c r="C11807" s="221">
        <v>713.0</v>
      </c>
    </row>
    <row r="11808">
      <c r="A11808" s="221">
        <v>14652.0</v>
      </c>
      <c r="B11808" s="221">
        <v>36.0</v>
      </c>
      <c r="C11808" s="221">
        <v>476.0</v>
      </c>
    </row>
    <row r="11809">
      <c r="A11809" s="221">
        <v>14654.0</v>
      </c>
      <c r="B11809" s="221">
        <v>34.0</v>
      </c>
      <c r="C11809" s="221">
        <v>776.0</v>
      </c>
    </row>
    <row r="11810">
      <c r="A11810" s="221">
        <v>14654.0</v>
      </c>
      <c r="B11810" s="221">
        <v>35.0</v>
      </c>
      <c r="C11810" s="221">
        <v>713.0</v>
      </c>
    </row>
    <row r="11811">
      <c r="A11811" s="221">
        <v>14654.0</v>
      </c>
      <c r="B11811" s="221">
        <v>36.0</v>
      </c>
      <c r="C11811" s="221">
        <v>476.0</v>
      </c>
    </row>
    <row r="11812">
      <c r="A11812" s="221">
        <v>14656.0</v>
      </c>
      <c r="B11812" s="221">
        <v>34.0</v>
      </c>
      <c r="C11812" s="221">
        <v>452.0</v>
      </c>
    </row>
    <row r="11813">
      <c r="A11813" s="221">
        <v>14656.0</v>
      </c>
      <c r="B11813" s="221">
        <v>35.0</v>
      </c>
      <c r="C11813" s="221">
        <v>267.0</v>
      </c>
    </row>
    <row r="11814">
      <c r="A11814" s="221">
        <v>14656.0</v>
      </c>
      <c r="B11814" s="221">
        <v>36.0</v>
      </c>
      <c r="C11814" s="221">
        <v>301.0</v>
      </c>
    </row>
    <row r="11815">
      <c r="A11815" s="221">
        <v>14656.0</v>
      </c>
      <c r="B11815" s="221">
        <v>37.0</v>
      </c>
      <c r="C11815" s="221">
        <v>177.0</v>
      </c>
    </row>
    <row r="11816">
      <c r="A11816" s="221">
        <v>14656.0</v>
      </c>
      <c r="B11816" s="221">
        <v>39.0</v>
      </c>
      <c r="C11816" s="221">
        <v>2.0</v>
      </c>
    </row>
    <row r="11817">
      <c r="A11817" s="221">
        <v>14658.0</v>
      </c>
      <c r="B11817" s="221">
        <v>34.0</v>
      </c>
      <c r="C11817" s="221">
        <v>452.0</v>
      </c>
    </row>
    <row r="11818">
      <c r="A11818" s="221">
        <v>14658.0</v>
      </c>
      <c r="B11818" s="221">
        <v>35.0</v>
      </c>
      <c r="C11818" s="221">
        <v>267.0</v>
      </c>
    </row>
    <row r="11819">
      <c r="A11819" s="221">
        <v>14658.0</v>
      </c>
      <c r="B11819" s="221">
        <v>36.0</v>
      </c>
      <c r="C11819" s="221">
        <v>301.0</v>
      </c>
    </row>
    <row r="11820">
      <c r="A11820" s="221">
        <v>14658.0</v>
      </c>
      <c r="B11820" s="221">
        <v>37.0</v>
      </c>
      <c r="C11820" s="221">
        <v>177.0</v>
      </c>
    </row>
    <row r="11821">
      <c r="A11821" s="221">
        <v>14658.0</v>
      </c>
      <c r="B11821" s="221">
        <v>39.0</v>
      </c>
      <c r="C11821" s="221">
        <v>2.0</v>
      </c>
    </row>
    <row r="11822">
      <c r="A11822" s="221">
        <v>14660.0</v>
      </c>
      <c r="B11822" s="221">
        <v>34.0</v>
      </c>
      <c r="C11822" s="221">
        <v>452.0</v>
      </c>
    </row>
    <row r="11823">
      <c r="A11823" s="221">
        <v>14660.0</v>
      </c>
      <c r="B11823" s="221">
        <v>35.0</v>
      </c>
      <c r="C11823" s="221">
        <v>267.0</v>
      </c>
    </row>
    <row r="11824">
      <c r="A11824" s="221">
        <v>14660.0</v>
      </c>
      <c r="B11824" s="221">
        <v>36.0</v>
      </c>
      <c r="C11824" s="221">
        <v>301.0</v>
      </c>
    </row>
    <row r="11825">
      <c r="A11825" s="221">
        <v>14660.0</v>
      </c>
      <c r="B11825" s="221">
        <v>37.0</v>
      </c>
      <c r="C11825" s="221">
        <v>177.0</v>
      </c>
    </row>
    <row r="11826">
      <c r="A11826" s="221">
        <v>14660.0</v>
      </c>
      <c r="B11826" s="221">
        <v>39.0</v>
      </c>
      <c r="C11826" s="221">
        <v>2.0</v>
      </c>
    </row>
    <row r="11827">
      <c r="A11827" s="221">
        <v>14662.0</v>
      </c>
      <c r="B11827" s="221">
        <v>34.0</v>
      </c>
      <c r="C11827" s="221">
        <v>452.0</v>
      </c>
    </row>
    <row r="11828">
      <c r="A11828" s="221">
        <v>14662.0</v>
      </c>
      <c r="B11828" s="221">
        <v>35.0</v>
      </c>
      <c r="C11828" s="221">
        <v>267.0</v>
      </c>
    </row>
    <row r="11829">
      <c r="A11829" s="221">
        <v>14662.0</v>
      </c>
      <c r="B11829" s="221">
        <v>36.0</v>
      </c>
      <c r="C11829" s="221">
        <v>301.0</v>
      </c>
    </row>
    <row r="11830">
      <c r="A11830" s="221">
        <v>14662.0</v>
      </c>
      <c r="B11830" s="221">
        <v>37.0</v>
      </c>
      <c r="C11830" s="221">
        <v>177.0</v>
      </c>
    </row>
    <row r="11831">
      <c r="A11831" s="221">
        <v>14662.0</v>
      </c>
      <c r="B11831" s="221">
        <v>39.0</v>
      </c>
      <c r="C11831" s="221">
        <v>2.0</v>
      </c>
    </row>
    <row r="11832">
      <c r="A11832" s="221">
        <v>14664.0</v>
      </c>
      <c r="B11832" s="221">
        <v>34.0</v>
      </c>
      <c r="C11832" s="221">
        <v>452.0</v>
      </c>
    </row>
    <row r="11833">
      <c r="A11833" s="221">
        <v>14664.0</v>
      </c>
      <c r="B11833" s="221">
        <v>35.0</v>
      </c>
      <c r="C11833" s="221">
        <v>267.0</v>
      </c>
    </row>
    <row r="11834">
      <c r="A11834" s="221">
        <v>14664.0</v>
      </c>
      <c r="B11834" s="221">
        <v>36.0</v>
      </c>
      <c r="C11834" s="221">
        <v>301.0</v>
      </c>
    </row>
    <row r="11835">
      <c r="A11835" s="221">
        <v>14664.0</v>
      </c>
      <c r="B11835" s="221">
        <v>37.0</v>
      </c>
      <c r="C11835" s="221">
        <v>177.0</v>
      </c>
    </row>
    <row r="11836">
      <c r="A11836" s="221">
        <v>14664.0</v>
      </c>
      <c r="B11836" s="221">
        <v>39.0</v>
      </c>
      <c r="C11836" s="221">
        <v>2.0</v>
      </c>
    </row>
    <row r="11837">
      <c r="A11837" s="221">
        <v>14666.0</v>
      </c>
      <c r="B11837" s="221">
        <v>34.0</v>
      </c>
      <c r="C11837" s="221">
        <v>452.0</v>
      </c>
    </row>
    <row r="11838">
      <c r="A11838" s="221">
        <v>14666.0</v>
      </c>
      <c r="B11838" s="221">
        <v>35.0</v>
      </c>
      <c r="C11838" s="221">
        <v>267.0</v>
      </c>
    </row>
    <row r="11839">
      <c r="A11839" s="221">
        <v>14666.0</v>
      </c>
      <c r="B11839" s="221">
        <v>36.0</v>
      </c>
      <c r="C11839" s="221">
        <v>301.0</v>
      </c>
    </row>
    <row r="11840">
      <c r="A11840" s="221">
        <v>14666.0</v>
      </c>
      <c r="B11840" s="221">
        <v>37.0</v>
      </c>
      <c r="C11840" s="221">
        <v>177.0</v>
      </c>
    </row>
    <row r="11841">
      <c r="A11841" s="221">
        <v>14666.0</v>
      </c>
      <c r="B11841" s="221">
        <v>39.0</v>
      </c>
      <c r="C11841" s="221">
        <v>2.0</v>
      </c>
    </row>
    <row r="11842">
      <c r="A11842" s="221">
        <v>14668.0</v>
      </c>
      <c r="B11842" s="221">
        <v>34.0</v>
      </c>
      <c r="C11842" s="221">
        <v>452.0</v>
      </c>
    </row>
    <row r="11843">
      <c r="A11843" s="221">
        <v>14668.0</v>
      </c>
      <c r="B11843" s="221">
        <v>35.0</v>
      </c>
      <c r="C11843" s="221">
        <v>267.0</v>
      </c>
    </row>
    <row r="11844">
      <c r="A11844" s="221">
        <v>14668.0</v>
      </c>
      <c r="B11844" s="221">
        <v>36.0</v>
      </c>
      <c r="C11844" s="221">
        <v>301.0</v>
      </c>
    </row>
    <row r="11845">
      <c r="A11845" s="221">
        <v>14668.0</v>
      </c>
      <c r="B11845" s="221">
        <v>37.0</v>
      </c>
      <c r="C11845" s="221">
        <v>177.0</v>
      </c>
    </row>
    <row r="11846">
      <c r="A11846" s="221">
        <v>14668.0</v>
      </c>
      <c r="B11846" s="221">
        <v>39.0</v>
      </c>
      <c r="C11846" s="221">
        <v>2.0</v>
      </c>
    </row>
    <row r="11847">
      <c r="A11847" s="221">
        <v>14670.0</v>
      </c>
      <c r="B11847" s="221">
        <v>34.0</v>
      </c>
      <c r="C11847" s="221">
        <v>452.0</v>
      </c>
    </row>
    <row r="11848">
      <c r="A11848" s="221">
        <v>14670.0</v>
      </c>
      <c r="B11848" s="221">
        <v>35.0</v>
      </c>
      <c r="C11848" s="221">
        <v>267.0</v>
      </c>
    </row>
    <row r="11849">
      <c r="A11849" s="221">
        <v>14670.0</v>
      </c>
      <c r="B11849" s="221">
        <v>36.0</v>
      </c>
      <c r="C11849" s="221">
        <v>301.0</v>
      </c>
    </row>
    <row r="11850">
      <c r="A11850" s="221">
        <v>14670.0</v>
      </c>
      <c r="B11850" s="221">
        <v>37.0</v>
      </c>
      <c r="C11850" s="221">
        <v>177.0</v>
      </c>
    </row>
    <row r="11851">
      <c r="A11851" s="221">
        <v>14670.0</v>
      </c>
      <c r="B11851" s="221">
        <v>39.0</v>
      </c>
      <c r="C11851" s="221">
        <v>2.0</v>
      </c>
    </row>
    <row r="11852">
      <c r="A11852" s="221">
        <v>14672.0</v>
      </c>
      <c r="B11852" s="221">
        <v>34.0</v>
      </c>
      <c r="C11852" s="221">
        <v>110.0</v>
      </c>
    </row>
    <row r="11853">
      <c r="A11853" s="221">
        <v>14672.0</v>
      </c>
      <c r="B11853" s="221">
        <v>35.0</v>
      </c>
      <c r="C11853" s="221">
        <v>1208.0</v>
      </c>
    </row>
    <row r="11854">
      <c r="A11854" s="221">
        <v>14672.0</v>
      </c>
      <c r="B11854" s="221">
        <v>38.0</v>
      </c>
      <c r="C11854" s="221">
        <v>8.0</v>
      </c>
    </row>
    <row r="11855">
      <c r="A11855" s="221">
        <v>14672.0</v>
      </c>
      <c r="B11855" s="221">
        <v>39.0</v>
      </c>
      <c r="C11855" s="221">
        <v>2.0</v>
      </c>
    </row>
    <row r="11856">
      <c r="A11856" s="221">
        <v>14672.0</v>
      </c>
      <c r="B11856" s="221">
        <v>40.0</v>
      </c>
      <c r="C11856" s="221">
        <v>10.0</v>
      </c>
    </row>
    <row r="11857">
      <c r="A11857" s="221">
        <v>14674.0</v>
      </c>
      <c r="B11857" s="221">
        <v>34.0</v>
      </c>
      <c r="C11857" s="221">
        <v>110.0</v>
      </c>
    </row>
    <row r="11858">
      <c r="A11858" s="221">
        <v>14674.0</v>
      </c>
      <c r="B11858" s="221">
        <v>35.0</v>
      </c>
      <c r="C11858" s="221">
        <v>1208.0</v>
      </c>
    </row>
    <row r="11859">
      <c r="A11859" s="221">
        <v>14674.0</v>
      </c>
      <c r="B11859" s="221">
        <v>38.0</v>
      </c>
      <c r="C11859" s="221">
        <v>8.0</v>
      </c>
    </row>
    <row r="11860">
      <c r="A11860" s="221">
        <v>14674.0</v>
      </c>
      <c r="B11860" s="221">
        <v>39.0</v>
      </c>
      <c r="C11860" s="221">
        <v>2.0</v>
      </c>
    </row>
    <row r="11861">
      <c r="A11861" s="221">
        <v>14674.0</v>
      </c>
      <c r="B11861" s="221">
        <v>40.0</v>
      </c>
      <c r="C11861" s="221">
        <v>10.0</v>
      </c>
    </row>
    <row r="11862">
      <c r="A11862" s="221">
        <v>14676.0</v>
      </c>
      <c r="B11862" s="221">
        <v>34.0</v>
      </c>
      <c r="C11862" s="221">
        <v>110.0</v>
      </c>
    </row>
    <row r="11863">
      <c r="A11863" s="221">
        <v>14676.0</v>
      </c>
      <c r="B11863" s="221">
        <v>35.0</v>
      </c>
      <c r="C11863" s="221">
        <v>1208.0</v>
      </c>
    </row>
    <row r="11864">
      <c r="A11864" s="221">
        <v>14676.0</v>
      </c>
      <c r="B11864" s="221">
        <v>38.0</v>
      </c>
      <c r="C11864" s="221">
        <v>8.0</v>
      </c>
    </row>
    <row r="11865">
      <c r="A11865" s="221">
        <v>14676.0</v>
      </c>
      <c r="B11865" s="221">
        <v>39.0</v>
      </c>
      <c r="C11865" s="221">
        <v>2.0</v>
      </c>
    </row>
    <row r="11866">
      <c r="A11866" s="221">
        <v>14676.0</v>
      </c>
      <c r="B11866" s="221">
        <v>40.0</v>
      </c>
      <c r="C11866" s="221">
        <v>10.0</v>
      </c>
    </row>
    <row r="11867">
      <c r="A11867" s="221">
        <v>14678.0</v>
      </c>
      <c r="B11867" s="221">
        <v>34.0</v>
      </c>
      <c r="C11867" s="221">
        <v>110.0</v>
      </c>
    </row>
    <row r="11868">
      <c r="A11868" s="221">
        <v>14678.0</v>
      </c>
      <c r="B11868" s="221">
        <v>35.0</v>
      </c>
      <c r="C11868" s="221">
        <v>1208.0</v>
      </c>
    </row>
    <row r="11869">
      <c r="A11869" s="221">
        <v>14678.0</v>
      </c>
      <c r="B11869" s="221">
        <v>38.0</v>
      </c>
      <c r="C11869" s="221">
        <v>8.0</v>
      </c>
    </row>
    <row r="11870">
      <c r="A11870" s="221">
        <v>14678.0</v>
      </c>
      <c r="B11870" s="221">
        <v>39.0</v>
      </c>
      <c r="C11870" s="221">
        <v>2.0</v>
      </c>
    </row>
    <row r="11871">
      <c r="A11871" s="221">
        <v>14678.0</v>
      </c>
      <c r="B11871" s="221">
        <v>40.0</v>
      </c>
      <c r="C11871" s="221">
        <v>10.0</v>
      </c>
    </row>
    <row r="11872">
      <c r="A11872" s="221">
        <v>14680.0</v>
      </c>
      <c r="B11872" s="221">
        <v>34.0</v>
      </c>
      <c r="C11872" s="221">
        <v>3278.0</v>
      </c>
    </row>
    <row r="11873">
      <c r="A11873" s="221">
        <v>14680.0</v>
      </c>
      <c r="B11873" s="221">
        <v>35.0</v>
      </c>
      <c r="C11873" s="221">
        <v>1725.0</v>
      </c>
    </row>
    <row r="11874">
      <c r="A11874" s="221">
        <v>14680.0</v>
      </c>
      <c r="B11874" s="221">
        <v>36.0</v>
      </c>
      <c r="C11874" s="221">
        <v>7.0</v>
      </c>
    </row>
    <row r="11875">
      <c r="A11875" s="221">
        <v>14681.0</v>
      </c>
      <c r="B11875" s="221">
        <v>34.0</v>
      </c>
      <c r="C11875" s="221">
        <v>3278.0</v>
      </c>
    </row>
    <row r="11876">
      <c r="A11876" s="221">
        <v>14681.0</v>
      </c>
      <c r="B11876" s="221">
        <v>35.0</v>
      </c>
      <c r="C11876" s="221">
        <v>1725.0</v>
      </c>
    </row>
    <row r="11877">
      <c r="A11877" s="221">
        <v>14681.0</v>
      </c>
      <c r="B11877" s="221">
        <v>36.0</v>
      </c>
      <c r="C11877" s="221">
        <v>7.0</v>
      </c>
    </row>
    <row r="11878">
      <c r="A11878" s="221">
        <v>14682.0</v>
      </c>
      <c r="B11878" s="221">
        <v>34.0</v>
      </c>
      <c r="C11878" s="221">
        <v>3278.0</v>
      </c>
    </row>
    <row r="11879">
      <c r="A11879" s="221">
        <v>14682.0</v>
      </c>
      <c r="B11879" s="221">
        <v>35.0</v>
      </c>
      <c r="C11879" s="221">
        <v>1725.0</v>
      </c>
    </row>
    <row r="11880">
      <c r="A11880" s="221">
        <v>14682.0</v>
      </c>
      <c r="B11880" s="221">
        <v>36.0</v>
      </c>
      <c r="C11880" s="221">
        <v>7.0</v>
      </c>
    </row>
    <row r="11881">
      <c r="A11881" s="221">
        <v>14683.0</v>
      </c>
      <c r="B11881" s="221">
        <v>34.0</v>
      </c>
      <c r="C11881" s="221">
        <v>3278.0</v>
      </c>
    </row>
    <row r="11882">
      <c r="A11882" s="221">
        <v>14683.0</v>
      </c>
      <c r="B11882" s="221">
        <v>35.0</v>
      </c>
      <c r="C11882" s="221">
        <v>1725.0</v>
      </c>
    </row>
    <row r="11883">
      <c r="A11883" s="221">
        <v>14683.0</v>
      </c>
      <c r="B11883" s="221">
        <v>36.0</v>
      </c>
      <c r="C11883" s="221">
        <v>7.0</v>
      </c>
    </row>
    <row r="11884">
      <c r="A11884" s="221">
        <v>14684.0</v>
      </c>
      <c r="B11884" s="221">
        <v>34.0</v>
      </c>
      <c r="C11884" s="221">
        <v>608.0</v>
      </c>
    </row>
    <row r="11885">
      <c r="A11885" s="221">
        <v>14684.0</v>
      </c>
      <c r="B11885" s="221">
        <v>36.0</v>
      </c>
      <c r="C11885" s="221">
        <v>286.0</v>
      </c>
    </row>
    <row r="11886">
      <c r="A11886" s="221">
        <v>14684.0</v>
      </c>
      <c r="B11886" s="221">
        <v>37.0</v>
      </c>
      <c r="C11886" s="221">
        <v>2.0</v>
      </c>
    </row>
    <row r="11887">
      <c r="A11887" s="221">
        <v>14684.0</v>
      </c>
      <c r="B11887" s="221">
        <v>39.0</v>
      </c>
      <c r="C11887" s="221">
        <v>3.0</v>
      </c>
    </row>
    <row r="11888">
      <c r="A11888" s="221">
        <v>14684.0</v>
      </c>
      <c r="B11888" s="221">
        <v>40.0</v>
      </c>
      <c r="C11888" s="221">
        <v>1.0</v>
      </c>
    </row>
    <row r="11889">
      <c r="A11889" s="221">
        <v>14686.0</v>
      </c>
      <c r="B11889" s="221">
        <v>34.0</v>
      </c>
      <c r="C11889" s="221">
        <v>608.0</v>
      </c>
    </row>
    <row r="11890">
      <c r="A11890" s="221">
        <v>14686.0</v>
      </c>
      <c r="B11890" s="221">
        <v>36.0</v>
      </c>
      <c r="C11890" s="221">
        <v>286.0</v>
      </c>
    </row>
    <row r="11891">
      <c r="A11891" s="221">
        <v>14686.0</v>
      </c>
      <c r="B11891" s="221">
        <v>37.0</v>
      </c>
      <c r="C11891" s="221">
        <v>2.0</v>
      </c>
    </row>
    <row r="11892">
      <c r="A11892" s="221">
        <v>14686.0</v>
      </c>
      <c r="B11892" s="221">
        <v>39.0</v>
      </c>
      <c r="C11892" s="221">
        <v>3.0</v>
      </c>
    </row>
    <row r="11893">
      <c r="A11893" s="221">
        <v>14686.0</v>
      </c>
      <c r="B11893" s="221">
        <v>40.0</v>
      </c>
      <c r="C11893" s="221">
        <v>1.0</v>
      </c>
    </row>
    <row r="11894">
      <c r="A11894" s="221">
        <v>14688.0</v>
      </c>
      <c r="B11894" s="221">
        <v>34.0</v>
      </c>
      <c r="C11894" s="221">
        <v>608.0</v>
      </c>
    </row>
    <row r="11895">
      <c r="A11895" s="221">
        <v>14688.0</v>
      </c>
      <c r="B11895" s="221">
        <v>36.0</v>
      </c>
      <c r="C11895" s="221">
        <v>286.0</v>
      </c>
    </row>
    <row r="11896">
      <c r="A11896" s="221">
        <v>14688.0</v>
      </c>
      <c r="B11896" s="221">
        <v>37.0</v>
      </c>
      <c r="C11896" s="221">
        <v>2.0</v>
      </c>
    </row>
    <row r="11897">
      <c r="A11897" s="221">
        <v>14688.0</v>
      </c>
      <c r="B11897" s="221">
        <v>39.0</v>
      </c>
      <c r="C11897" s="221">
        <v>3.0</v>
      </c>
    </row>
    <row r="11898">
      <c r="A11898" s="221">
        <v>14688.0</v>
      </c>
      <c r="B11898" s="221">
        <v>40.0</v>
      </c>
      <c r="C11898" s="221">
        <v>1.0</v>
      </c>
    </row>
    <row r="11899">
      <c r="A11899" s="221">
        <v>14690.0</v>
      </c>
      <c r="B11899" s="221">
        <v>34.0</v>
      </c>
      <c r="C11899" s="221">
        <v>608.0</v>
      </c>
    </row>
    <row r="11900">
      <c r="A11900" s="221">
        <v>14690.0</v>
      </c>
      <c r="B11900" s="221">
        <v>36.0</v>
      </c>
      <c r="C11900" s="221">
        <v>286.0</v>
      </c>
    </row>
    <row r="11901">
      <c r="A11901" s="221">
        <v>14690.0</v>
      </c>
      <c r="B11901" s="221">
        <v>37.0</v>
      </c>
      <c r="C11901" s="221">
        <v>2.0</v>
      </c>
    </row>
    <row r="11902">
      <c r="A11902" s="221">
        <v>14690.0</v>
      </c>
      <c r="B11902" s="221">
        <v>39.0</v>
      </c>
      <c r="C11902" s="221">
        <v>3.0</v>
      </c>
    </row>
    <row r="11903">
      <c r="A11903" s="221">
        <v>14690.0</v>
      </c>
      <c r="B11903" s="221">
        <v>40.0</v>
      </c>
      <c r="C11903" s="221">
        <v>1.0</v>
      </c>
    </row>
    <row r="11904">
      <c r="A11904" s="221">
        <v>14692.0</v>
      </c>
      <c r="B11904" s="221">
        <v>34.0</v>
      </c>
      <c r="C11904" s="221">
        <v>36212.0</v>
      </c>
    </row>
    <row r="11905">
      <c r="A11905" s="221">
        <v>14692.0</v>
      </c>
      <c r="B11905" s="221">
        <v>35.0</v>
      </c>
      <c r="C11905" s="221">
        <v>30009.0</v>
      </c>
    </row>
    <row r="11906">
      <c r="A11906" s="221">
        <v>14694.0</v>
      </c>
      <c r="B11906" s="221">
        <v>34.0</v>
      </c>
      <c r="C11906" s="221">
        <v>36212.0</v>
      </c>
    </row>
    <row r="11907">
      <c r="A11907" s="221">
        <v>14694.0</v>
      </c>
      <c r="B11907" s="221">
        <v>35.0</v>
      </c>
      <c r="C11907" s="221">
        <v>30009.0</v>
      </c>
    </row>
    <row r="11908">
      <c r="A11908" s="221">
        <v>14696.0</v>
      </c>
      <c r="B11908" s="221">
        <v>34.0</v>
      </c>
      <c r="C11908" s="221">
        <v>36212.0</v>
      </c>
    </row>
    <row r="11909">
      <c r="A11909" s="221">
        <v>14696.0</v>
      </c>
      <c r="B11909" s="221">
        <v>35.0</v>
      </c>
      <c r="C11909" s="221">
        <v>30009.0</v>
      </c>
    </row>
    <row r="11910">
      <c r="A11910" s="221">
        <v>14698.0</v>
      </c>
      <c r="B11910" s="221">
        <v>34.0</v>
      </c>
      <c r="C11910" s="221">
        <v>36212.0</v>
      </c>
    </row>
    <row r="11911">
      <c r="A11911" s="221">
        <v>14698.0</v>
      </c>
      <c r="B11911" s="221">
        <v>35.0</v>
      </c>
      <c r="C11911" s="221">
        <v>30009.0</v>
      </c>
    </row>
    <row r="11912">
      <c r="A11912" s="221">
        <v>14700.0</v>
      </c>
      <c r="B11912" s="221">
        <v>36.0</v>
      </c>
      <c r="C11912" s="221">
        <v>597.0</v>
      </c>
    </row>
    <row r="11913">
      <c r="A11913" s="221">
        <v>14700.0</v>
      </c>
      <c r="B11913" s="221">
        <v>37.0</v>
      </c>
      <c r="C11913" s="221">
        <v>216.0</v>
      </c>
    </row>
    <row r="11914">
      <c r="A11914" s="221">
        <v>14700.0</v>
      </c>
      <c r="B11914" s="221">
        <v>38.0</v>
      </c>
      <c r="C11914" s="221">
        <v>51.0</v>
      </c>
    </row>
    <row r="11915">
      <c r="A11915" s="221">
        <v>14701.0</v>
      </c>
      <c r="B11915" s="221">
        <v>36.0</v>
      </c>
      <c r="C11915" s="221">
        <v>597.0</v>
      </c>
    </row>
    <row r="11916">
      <c r="A11916" s="221">
        <v>14701.0</v>
      </c>
      <c r="B11916" s="221">
        <v>37.0</v>
      </c>
      <c r="C11916" s="221">
        <v>216.0</v>
      </c>
    </row>
    <row r="11917">
      <c r="A11917" s="221">
        <v>14701.0</v>
      </c>
      <c r="B11917" s="221">
        <v>38.0</v>
      </c>
      <c r="C11917" s="221">
        <v>51.0</v>
      </c>
    </row>
    <row r="11918">
      <c r="A11918" s="221">
        <v>14702.0</v>
      </c>
      <c r="B11918" s="221">
        <v>36.0</v>
      </c>
      <c r="C11918" s="221">
        <v>597.0</v>
      </c>
    </row>
    <row r="11919">
      <c r="A11919" s="221">
        <v>14702.0</v>
      </c>
      <c r="B11919" s="221">
        <v>37.0</v>
      </c>
      <c r="C11919" s="221">
        <v>216.0</v>
      </c>
    </row>
    <row r="11920">
      <c r="A11920" s="221">
        <v>14702.0</v>
      </c>
      <c r="B11920" s="221">
        <v>38.0</v>
      </c>
      <c r="C11920" s="221">
        <v>51.0</v>
      </c>
    </row>
    <row r="11921">
      <c r="A11921" s="221">
        <v>14703.0</v>
      </c>
      <c r="B11921" s="221">
        <v>36.0</v>
      </c>
      <c r="C11921" s="221">
        <v>597.0</v>
      </c>
    </row>
    <row r="11922">
      <c r="A11922" s="221">
        <v>14703.0</v>
      </c>
      <c r="B11922" s="221">
        <v>37.0</v>
      </c>
      <c r="C11922" s="221">
        <v>216.0</v>
      </c>
    </row>
    <row r="11923">
      <c r="A11923" s="221">
        <v>14703.0</v>
      </c>
      <c r="B11923" s="221">
        <v>38.0</v>
      </c>
      <c r="C11923" s="221">
        <v>51.0</v>
      </c>
    </row>
    <row r="11924">
      <c r="A11924" s="221">
        <v>14704.0</v>
      </c>
      <c r="B11924" s="221">
        <v>37.0</v>
      </c>
      <c r="C11924" s="221">
        <v>597.0</v>
      </c>
    </row>
    <row r="11925">
      <c r="A11925" s="221">
        <v>14704.0</v>
      </c>
      <c r="B11925" s="221">
        <v>38.0</v>
      </c>
      <c r="C11925" s="221">
        <v>216.0</v>
      </c>
    </row>
    <row r="11926">
      <c r="A11926" s="221">
        <v>14704.0</v>
      </c>
      <c r="B11926" s="221">
        <v>39.0</v>
      </c>
      <c r="C11926" s="221">
        <v>51.0</v>
      </c>
    </row>
    <row r="11927">
      <c r="A11927" s="221">
        <v>14705.0</v>
      </c>
      <c r="B11927" s="221">
        <v>37.0</v>
      </c>
      <c r="C11927" s="221">
        <v>597.0</v>
      </c>
    </row>
    <row r="11928">
      <c r="A11928" s="221">
        <v>14705.0</v>
      </c>
      <c r="B11928" s="221">
        <v>38.0</v>
      </c>
      <c r="C11928" s="221">
        <v>216.0</v>
      </c>
    </row>
    <row r="11929">
      <c r="A11929" s="221">
        <v>14705.0</v>
      </c>
      <c r="B11929" s="221">
        <v>39.0</v>
      </c>
      <c r="C11929" s="221">
        <v>51.0</v>
      </c>
    </row>
    <row r="11930">
      <c r="A11930" s="221">
        <v>14706.0</v>
      </c>
      <c r="B11930" s="221">
        <v>37.0</v>
      </c>
      <c r="C11930" s="221">
        <v>597.0</v>
      </c>
    </row>
    <row r="11931">
      <c r="A11931" s="221">
        <v>14706.0</v>
      </c>
      <c r="B11931" s="221">
        <v>38.0</v>
      </c>
      <c r="C11931" s="221">
        <v>216.0</v>
      </c>
    </row>
    <row r="11932">
      <c r="A11932" s="221">
        <v>14706.0</v>
      </c>
      <c r="B11932" s="221">
        <v>39.0</v>
      </c>
      <c r="C11932" s="221">
        <v>51.0</v>
      </c>
    </row>
    <row r="11933">
      <c r="A11933" s="221">
        <v>14707.0</v>
      </c>
      <c r="B11933" s="221">
        <v>37.0</v>
      </c>
      <c r="C11933" s="221">
        <v>597.0</v>
      </c>
    </row>
    <row r="11934">
      <c r="A11934" s="221">
        <v>14707.0</v>
      </c>
      <c r="B11934" s="221">
        <v>38.0</v>
      </c>
      <c r="C11934" s="221">
        <v>216.0</v>
      </c>
    </row>
    <row r="11935">
      <c r="A11935" s="221">
        <v>14707.0</v>
      </c>
      <c r="B11935" s="221">
        <v>39.0</v>
      </c>
      <c r="C11935" s="221">
        <v>51.0</v>
      </c>
    </row>
    <row r="11936">
      <c r="A11936" s="221">
        <v>14708.0</v>
      </c>
      <c r="B11936" s="221">
        <v>35.0</v>
      </c>
      <c r="C11936" s="221">
        <v>21330.0</v>
      </c>
    </row>
    <row r="11937">
      <c r="A11937" s="221">
        <v>14708.0</v>
      </c>
      <c r="B11937" s="221">
        <v>36.0</v>
      </c>
      <c r="C11937" s="221">
        <v>517.0</v>
      </c>
    </row>
    <row r="11938">
      <c r="A11938" s="221">
        <v>14708.0</v>
      </c>
      <c r="B11938" s="221">
        <v>38.0</v>
      </c>
      <c r="C11938" s="221">
        <v>78.0</v>
      </c>
    </row>
    <row r="11939">
      <c r="A11939" s="221">
        <v>14708.0</v>
      </c>
      <c r="B11939" s="221">
        <v>40.0</v>
      </c>
      <c r="C11939" s="221">
        <v>15.0</v>
      </c>
    </row>
    <row r="11940">
      <c r="A11940" s="221">
        <v>14710.0</v>
      </c>
      <c r="B11940" s="221">
        <v>35.0</v>
      </c>
      <c r="C11940" s="221">
        <v>21330.0</v>
      </c>
    </row>
    <row r="11941">
      <c r="A11941" s="221">
        <v>14710.0</v>
      </c>
      <c r="B11941" s="221">
        <v>36.0</v>
      </c>
      <c r="C11941" s="221">
        <v>517.0</v>
      </c>
    </row>
    <row r="11942">
      <c r="A11942" s="221">
        <v>14710.0</v>
      </c>
      <c r="B11942" s="221">
        <v>38.0</v>
      </c>
      <c r="C11942" s="221">
        <v>78.0</v>
      </c>
    </row>
    <row r="11943">
      <c r="A11943" s="221">
        <v>14710.0</v>
      </c>
      <c r="B11943" s="221">
        <v>40.0</v>
      </c>
      <c r="C11943" s="221">
        <v>15.0</v>
      </c>
    </row>
    <row r="11944">
      <c r="A11944" s="221">
        <v>14712.0</v>
      </c>
      <c r="B11944" s="221">
        <v>35.0</v>
      </c>
      <c r="C11944" s="221">
        <v>21330.0</v>
      </c>
    </row>
    <row r="11945">
      <c r="A11945" s="221">
        <v>14712.0</v>
      </c>
      <c r="B11945" s="221">
        <v>36.0</v>
      </c>
      <c r="C11945" s="221">
        <v>517.0</v>
      </c>
    </row>
    <row r="11946">
      <c r="A11946" s="221">
        <v>14712.0</v>
      </c>
      <c r="B11946" s="221">
        <v>38.0</v>
      </c>
      <c r="C11946" s="221">
        <v>78.0</v>
      </c>
    </row>
    <row r="11947">
      <c r="A11947" s="221">
        <v>14712.0</v>
      </c>
      <c r="B11947" s="221">
        <v>40.0</v>
      </c>
      <c r="C11947" s="221">
        <v>15.0</v>
      </c>
    </row>
    <row r="11948">
      <c r="A11948" s="221">
        <v>14714.0</v>
      </c>
      <c r="B11948" s="221">
        <v>35.0</v>
      </c>
      <c r="C11948" s="221">
        <v>21330.0</v>
      </c>
    </row>
    <row r="11949">
      <c r="A11949" s="221">
        <v>14714.0</v>
      </c>
      <c r="B11949" s="221">
        <v>36.0</v>
      </c>
      <c r="C11949" s="221">
        <v>517.0</v>
      </c>
    </row>
    <row r="11950">
      <c r="A11950" s="221">
        <v>14714.0</v>
      </c>
      <c r="B11950" s="221">
        <v>38.0</v>
      </c>
      <c r="C11950" s="221">
        <v>78.0</v>
      </c>
    </row>
    <row r="11951">
      <c r="A11951" s="221">
        <v>14714.0</v>
      </c>
      <c r="B11951" s="221">
        <v>40.0</v>
      </c>
      <c r="C11951" s="221">
        <v>15.0</v>
      </c>
    </row>
    <row r="11952">
      <c r="A11952" s="221">
        <v>14716.0</v>
      </c>
      <c r="B11952" s="221">
        <v>34.0</v>
      </c>
      <c r="C11952" s="221">
        <v>1895.0</v>
      </c>
    </row>
    <row r="11953">
      <c r="A11953" s="221">
        <v>14716.0</v>
      </c>
      <c r="B11953" s="221">
        <v>35.0</v>
      </c>
      <c r="C11953" s="221">
        <v>1869.0</v>
      </c>
    </row>
    <row r="11954">
      <c r="A11954" s="221">
        <v>14718.0</v>
      </c>
      <c r="B11954" s="221">
        <v>34.0</v>
      </c>
      <c r="C11954" s="221">
        <v>1895.0</v>
      </c>
    </row>
    <row r="11955">
      <c r="A11955" s="221">
        <v>14718.0</v>
      </c>
      <c r="B11955" s="221">
        <v>35.0</v>
      </c>
      <c r="C11955" s="221">
        <v>1869.0</v>
      </c>
    </row>
    <row r="11956">
      <c r="A11956" s="221">
        <v>14720.0</v>
      </c>
      <c r="B11956" s="221">
        <v>34.0</v>
      </c>
      <c r="C11956" s="221">
        <v>1895.0</v>
      </c>
    </row>
    <row r="11957">
      <c r="A11957" s="221">
        <v>14720.0</v>
      </c>
      <c r="B11957" s="221">
        <v>35.0</v>
      </c>
      <c r="C11957" s="221">
        <v>1869.0</v>
      </c>
    </row>
    <row r="11958">
      <c r="A11958" s="221">
        <v>14722.0</v>
      </c>
      <c r="B11958" s="221">
        <v>34.0</v>
      </c>
      <c r="C11958" s="221">
        <v>1895.0</v>
      </c>
    </row>
    <row r="11959">
      <c r="A11959" s="221">
        <v>14722.0</v>
      </c>
      <c r="B11959" s="221">
        <v>35.0</v>
      </c>
      <c r="C11959" s="221">
        <v>1869.0</v>
      </c>
    </row>
    <row r="11960">
      <c r="A11960" s="221">
        <v>14724.0</v>
      </c>
      <c r="B11960" s="221">
        <v>34.0</v>
      </c>
      <c r="C11960" s="221">
        <v>1895.0</v>
      </c>
    </row>
    <row r="11961">
      <c r="A11961" s="221">
        <v>14724.0</v>
      </c>
      <c r="B11961" s="221">
        <v>35.0</v>
      </c>
      <c r="C11961" s="221">
        <v>1869.0</v>
      </c>
    </row>
    <row r="11962">
      <c r="A11962" s="221">
        <v>14726.0</v>
      </c>
      <c r="B11962" s="221">
        <v>34.0</v>
      </c>
      <c r="C11962" s="221">
        <v>1895.0</v>
      </c>
    </row>
    <row r="11963">
      <c r="A11963" s="221">
        <v>14726.0</v>
      </c>
      <c r="B11963" s="221">
        <v>35.0</v>
      </c>
      <c r="C11963" s="221">
        <v>1869.0</v>
      </c>
    </row>
    <row r="11964">
      <c r="A11964" s="221">
        <v>14728.0</v>
      </c>
      <c r="B11964" s="221">
        <v>34.0</v>
      </c>
      <c r="C11964" s="221">
        <v>1895.0</v>
      </c>
    </row>
    <row r="11965">
      <c r="A11965" s="221">
        <v>14728.0</v>
      </c>
      <c r="B11965" s="221">
        <v>35.0</v>
      </c>
      <c r="C11965" s="221">
        <v>1869.0</v>
      </c>
    </row>
    <row r="11966">
      <c r="A11966" s="221">
        <v>14730.0</v>
      </c>
      <c r="B11966" s="221">
        <v>34.0</v>
      </c>
      <c r="C11966" s="221">
        <v>1895.0</v>
      </c>
    </row>
    <row r="11967">
      <c r="A11967" s="221">
        <v>14730.0</v>
      </c>
      <c r="B11967" s="221">
        <v>35.0</v>
      </c>
      <c r="C11967" s="221">
        <v>1869.0</v>
      </c>
    </row>
    <row r="11968">
      <c r="A11968" s="221">
        <v>14732.0</v>
      </c>
      <c r="B11968" s="221">
        <v>34.0</v>
      </c>
      <c r="C11968" s="221">
        <v>1895.0</v>
      </c>
    </row>
    <row r="11969">
      <c r="A11969" s="221">
        <v>14732.0</v>
      </c>
      <c r="B11969" s="221">
        <v>35.0</v>
      </c>
      <c r="C11969" s="221">
        <v>1869.0</v>
      </c>
    </row>
    <row r="11970">
      <c r="A11970" s="221">
        <v>14734.0</v>
      </c>
      <c r="B11970" s="221">
        <v>34.0</v>
      </c>
      <c r="C11970" s="221">
        <v>1895.0</v>
      </c>
    </row>
    <row r="11971">
      <c r="A11971" s="221">
        <v>14734.0</v>
      </c>
      <c r="B11971" s="221">
        <v>35.0</v>
      </c>
      <c r="C11971" s="221">
        <v>1869.0</v>
      </c>
    </row>
    <row r="11972">
      <c r="A11972" s="221">
        <v>14736.0</v>
      </c>
      <c r="B11972" s="221">
        <v>34.0</v>
      </c>
      <c r="C11972" s="221">
        <v>1895.0</v>
      </c>
    </row>
    <row r="11973">
      <c r="A11973" s="221">
        <v>14736.0</v>
      </c>
      <c r="B11973" s="221">
        <v>35.0</v>
      </c>
      <c r="C11973" s="221">
        <v>1869.0</v>
      </c>
    </row>
    <row r="11974">
      <c r="A11974" s="221">
        <v>14738.0</v>
      </c>
      <c r="B11974" s="221">
        <v>34.0</v>
      </c>
      <c r="C11974" s="221">
        <v>1895.0</v>
      </c>
    </row>
    <row r="11975">
      <c r="A11975" s="221">
        <v>14738.0</v>
      </c>
      <c r="B11975" s="221">
        <v>35.0</v>
      </c>
      <c r="C11975" s="221">
        <v>1869.0</v>
      </c>
    </row>
    <row r="11976">
      <c r="A11976" s="221">
        <v>14740.0</v>
      </c>
      <c r="B11976" s="221">
        <v>34.0</v>
      </c>
      <c r="C11976" s="221">
        <v>1895.0</v>
      </c>
    </row>
    <row r="11977">
      <c r="A11977" s="221">
        <v>14740.0</v>
      </c>
      <c r="B11977" s="221">
        <v>35.0</v>
      </c>
      <c r="C11977" s="221">
        <v>1869.0</v>
      </c>
    </row>
    <row r="11978">
      <c r="A11978" s="221">
        <v>14742.0</v>
      </c>
      <c r="B11978" s="221">
        <v>34.0</v>
      </c>
      <c r="C11978" s="221">
        <v>1895.0</v>
      </c>
    </row>
    <row r="11979">
      <c r="A11979" s="221">
        <v>14742.0</v>
      </c>
      <c r="B11979" s="221">
        <v>35.0</v>
      </c>
      <c r="C11979" s="221">
        <v>1869.0</v>
      </c>
    </row>
    <row r="11980">
      <c r="A11980" s="221">
        <v>14744.0</v>
      </c>
      <c r="B11980" s="221">
        <v>34.0</v>
      </c>
      <c r="C11980" s="221">
        <v>1895.0</v>
      </c>
    </row>
    <row r="11981">
      <c r="A11981" s="221">
        <v>14744.0</v>
      </c>
      <c r="B11981" s="221">
        <v>35.0</v>
      </c>
      <c r="C11981" s="221">
        <v>1869.0</v>
      </c>
    </row>
    <row r="11982">
      <c r="A11982" s="221">
        <v>14746.0</v>
      </c>
      <c r="B11982" s="221">
        <v>34.0</v>
      </c>
      <c r="C11982" s="221">
        <v>1895.0</v>
      </c>
    </row>
    <row r="11983">
      <c r="A11983" s="221">
        <v>14746.0</v>
      </c>
      <c r="B11983" s="221">
        <v>35.0</v>
      </c>
      <c r="C11983" s="221">
        <v>1869.0</v>
      </c>
    </row>
    <row r="11984">
      <c r="A11984" s="221">
        <v>14748.0</v>
      </c>
      <c r="B11984" s="221">
        <v>34.0</v>
      </c>
      <c r="C11984" s="221">
        <v>168.0</v>
      </c>
    </row>
    <row r="11985">
      <c r="A11985" s="221">
        <v>14748.0</v>
      </c>
      <c r="B11985" s="221">
        <v>36.0</v>
      </c>
      <c r="C11985" s="221">
        <v>135.0</v>
      </c>
    </row>
    <row r="11986">
      <c r="A11986" s="221">
        <v>14748.0</v>
      </c>
      <c r="B11986" s="221">
        <v>37.0</v>
      </c>
      <c r="C11986" s="221">
        <v>1.0</v>
      </c>
    </row>
    <row r="11987">
      <c r="A11987" s="221">
        <v>14748.0</v>
      </c>
      <c r="B11987" s="221">
        <v>38.0</v>
      </c>
      <c r="C11987" s="221">
        <v>2.0</v>
      </c>
    </row>
    <row r="11988">
      <c r="A11988" s="221">
        <v>14749.0</v>
      </c>
      <c r="B11988" s="221">
        <v>34.0</v>
      </c>
      <c r="C11988" s="221">
        <v>168.0</v>
      </c>
    </row>
    <row r="11989">
      <c r="A11989" s="221">
        <v>14749.0</v>
      </c>
      <c r="B11989" s="221">
        <v>36.0</v>
      </c>
      <c r="C11989" s="221">
        <v>135.0</v>
      </c>
    </row>
    <row r="11990">
      <c r="A11990" s="221">
        <v>14749.0</v>
      </c>
      <c r="B11990" s="221">
        <v>37.0</v>
      </c>
      <c r="C11990" s="221">
        <v>1.0</v>
      </c>
    </row>
    <row r="11991">
      <c r="A11991" s="221">
        <v>14749.0</v>
      </c>
      <c r="B11991" s="221">
        <v>38.0</v>
      </c>
      <c r="C11991" s="221">
        <v>2.0</v>
      </c>
    </row>
    <row r="11992">
      <c r="A11992" s="221">
        <v>14750.0</v>
      </c>
      <c r="B11992" s="221">
        <v>34.0</v>
      </c>
      <c r="C11992" s="221">
        <v>168.0</v>
      </c>
    </row>
    <row r="11993">
      <c r="A11993" s="221">
        <v>14750.0</v>
      </c>
      <c r="B11993" s="221">
        <v>36.0</v>
      </c>
      <c r="C11993" s="221">
        <v>135.0</v>
      </c>
    </row>
    <row r="11994">
      <c r="A11994" s="221">
        <v>14750.0</v>
      </c>
      <c r="B11994" s="221">
        <v>37.0</v>
      </c>
      <c r="C11994" s="221">
        <v>1.0</v>
      </c>
    </row>
    <row r="11995">
      <c r="A11995" s="221">
        <v>14750.0</v>
      </c>
      <c r="B11995" s="221">
        <v>38.0</v>
      </c>
      <c r="C11995" s="221">
        <v>2.0</v>
      </c>
    </row>
    <row r="11996">
      <c r="A11996" s="221">
        <v>14751.0</v>
      </c>
      <c r="B11996" s="221">
        <v>34.0</v>
      </c>
      <c r="C11996" s="221">
        <v>168.0</v>
      </c>
    </row>
    <row r="11997">
      <c r="A11997" s="221">
        <v>14751.0</v>
      </c>
      <c r="B11997" s="221">
        <v>36.0</v>
      </c>
      <c r="C11997" s="221">
        <v>135.0</v>
      </c>
    </row>
    <row r="11998">
      <c r="A11998" s="221">
        <v>14751.0</v>
      </c>
      <c r="B11998" s="221">
        <v>37.0</v>
      </c>
      <c r="C11998" s="221">
        <v>1.0</v>
      </c>
    </row>
    <row r="11999">
      <c r="A11999" s="221">
        <v>14751.0</v>
      </c>
      <c r="B11999" s="221">
        <v>38.0</v>
      </c>
      <c r="C11999" s="221">
        <v>2.0</v>
      </c>
    </row>
    <row r="12000">
      <c r="A12000" s="221">
        <v>14752.0</v>
      </c>
      <c r="B12000" s="221">
        <v>34.0</v>
      </c>
      <c r="C12000" s="221">
        <v>50.0</v>
      </c>
    </row>
    <row r="12001">
      <c r="A12001" s="221">
        <v>14752.0</v>
      </c>
      <c r="B12001" s="221">
        <v>35.0</v>
      </c>
      <c r="C12001" s="221">
        <v>128.0</v>
      </c>
    </row>
    <row r="12002">
      <c r="A12002" s="221">
        <v>14752.0</v>
      </c>
      <c r="B12002" s="221">
        <v>36.0</v>
      </c>
      <c r="C12002" s="221">
        <v>400.0</v>
      </c>
    </row>
    <row r="12003">
      <c r="A12003" s="221">
        <v>14752.0</v>
      </c>
      <c r="B12003" s="221">
        <v>37.0</v>
      </c>
      <c r="C12003" s="221">
        <v>150.0</v>
      </c>
    </row>
    <row r="12004">
      <c r="A12004" s="221">
        <v>14752.0</v>
      </c>
      <c r="B12004" s="221">
        <v>38.0</v>
      </c>
      <c r="C12004" s="221">
        <v>8.0</v>
      </c>
    </row>
    <row r="12005">
      <c r="A12005" s="221">
        <v>14752.0</v>
      </c>
      <c r="B12005" s="221">
        <v>40.0</v>
      </c>
      <c r="C12005" s="221">
        <v>1.0</v>
      </c>
    </row>
    <row r="12006">
      <c r="A12006" s="221">
        <v>14753.0</v>
      </c>
      <c r="B12006" s="221">
        <v>34.0</v>
      </c>
      <c r="C12006" s="221">
        <v>50.0</v>
      </c>
    </row>
    <row r="12007">
      <c r="A12007" s="221">
        <v>14753.0</v>
      </c>
      <c r="B12007" s="221">
        <v>35.0</v>
      </c>
      <c r="C12007" s="221">
        <v>128.0</v>
      </c>
    </row>
    <row r="12008">
      <c r="A12008" s="221">
        <v>14753.0</v>
      </c>
      <c r="B12008" s="221">
        <v>36.0</v>
      </c>
      <c r="C12008" s="221">
        <v>400.0</v>
      </c>
    </row>
    <row r="12009">
      <c r="A12009" s="221">
        <v>14753.0</v>
      </c>
      <c r="B12009" s="221">
        <v>37.0</v>
      </c>
      <c r="C12009" s="221">
        <v>150.0</v>
      </c>
    </row>
    <row r="12010">
      <c r="A12010" s="221">
        <v>14753.0</v>
      </c>
      <c r="B12010" s="221">
        <v>38.0</v>
      </c>
      <c r="C12010" s="221">
        <v>8.0</v>
      </c>
    </row>
    <row r="12011">
      <c r="A12011" s="221">
        <v>14753.0</v>
      </c>
      <c r="B12011" s="221">
        <v>40.0</v>
      </c>
      <c r="C12011" s="221">
        <v>1.0</v>
      </c>
    </row>
    <row r="12012">
      <c r="A12012" s="221">
        <v>14754.0</v>
      </c>
      <c r="B12012" s="221">
        <v>34.0</v>
      </c>
      <c r="C12012" s="221">
        <v>50.0</v>
      </c>
    </row>
    <row r="12013">
      <c r="A12013" s="221">
        <v>14754.0</v>
      </c>
      <c r="B12013" s="221">
        <v>35.0</v>
      </c>
      <c r="C12013" s="221">
        <v>128.0</v>
      </c>
    </row>
    <row r="12014">
      <c r="A12014" s="221">
        <v>14754.0</v>
      </c>
      <c r="B12014" s="221">
        <v>36.0</v>
      </c>
      <c r="C12014" s="221">
        <v>400.0</v>
      </c>
    </row>
    <row r="12015">
      <c r="A12015" s="221">
        <v>14754.0</v>
      </c>
      <c r="B12015" s="221">
        <v>37.0</v>
      </c>
      <c r="C12015" s="221">
        <v>150.0</v>
      </c>
    </row>
    <row r="12016">
      <c r="A12016" s="221">
        <v>14754.0</v>
      </c>
      <c r="B12016" s="221">
        <v>38.0</v>
      </c>
      <c r="C12016" s="221">
        <v>8.0</v>
      </c>
    </row>
    <row r="12017">
      <c r="A12017" s="221">
        <v>14754.0</v>
      </c>
      <c r="B12017" s="221">
        <v>40.0</v>
      </c>
      <c r="C12017" s="221">
        <v>1.0</v>
      </c>
    </row>
    <row r="12018">
      <c r="A12018" s="221">
        <v>14755.0</v>
      </c>
      <c r="B12018" s="221">
        <v>34.0</v>
      </c>
      <c r="C12018" s="221">
        <v>50.0</v>
      </c>
    </row>
    <row r="12019">
      <c r="A12019" s="221">
        <v>14755.0</v>
      </c>
      <c r="B12019" s="221">
        <v>35.0</v>
      </c>
      <c r="C12019" s="221">
        <v>128.0</v>
      </c>
    </row>
    <row r="12020">
      <c r="A12020" s="221">
        <v>14755.0</v>
      </c>
      <c r="B12020" s="221">
        <v>36.0</v>
      </c>
      <c r="C12020" s="221">
        <v>400.0</v>
      </c>
    </row>
    <row r="12021">
      <c r="A12021" s="221">
        <v>14755.0</v>
      </c>
      <c r="B12021" s="221">
        <v>37.0</v>
      </c>
      <c r="C12021" s="221">
        <v>150.0</v>
      </c>
    </row>
    <row r="12022">
      <c r="A12022" s="221">
        <v>14755.0</v>
      </c>
      <c r="B12022" s="221">
        <v>38.0</v>
      </c>
      <c r="C12022" s="221">
        <v>8.0</v>
      </c>
    </row>
    <row r="12023">
      <c r="A12023" s="221">
        <v>14755.0</v>
      </c>
      <c r="B12023" s="221">
        <v>40.0</v>
      </c>
      <c r="C12023" s="221">
        <v>1.0</v>
      </c>
    </row>
    <row r="12024">
      <c r="A12024" s="221">
        <v>14756.0</v>
      </c>
      <c r="B12024" s="221">
        <v>34.0</v>
      </c>
      <c r="C12024" s="221">
        <v>50.0</v>
      </c>
    </row>
    <row r="12025">
      <c r="A12025" s="221">
        <v>14756.0</v>
      </c>
      <c r="B12025" s="221">
        <v>35.0</v>
      </c>
      <c r="C12025" s="221">
        <v>128.0</v>
      </c>
    </row>
    <row r="12026">
      <c r="A12026" s="221">
        <v>14756.0</v>
      </c>
      <c r="B12026" s="221">
        <v>36.0</v>
      </c>
      <c r="C12026" s="221">
        <v>400.0</v>
      </c>
    </row>
    <row r="12027">
      <c r="A12027" s="221">
        <v>14756.0</v>
      </c>
      <c r="B12027" s="221">
        <v>37.0</v>
      </c>
      <c r="C12027" s="221">
        <v>150.0</v>
      </c>
    </row>
    <row r="12028">
      <c r="A12028" s="221">
        <v>14756.0</v>
      </c>
      <c r="B12028" s="221">
        <v>38.0</v>
      </c>
      <c r="C12028" s="221">
        <v>8.0</v>
      </c>
    </row>
    <row r="12029">
      <c r="A12029" s="221">
        <v>14756.0</v>
      </c>
      <c r="B12029" s="221">
        <v>40.0</v>
      </c>
      <c r="C12029" s="221">
        <v>1.0</v>
      </c>
    </row>
    <row r="12030">
      <c r="A12030" s="221">
        <v>14757.0</v>
      </c>
      <c r="B12030" s="221">
        <v>34.0</v>
      </c>
      <c r="C12030" s="221">
        <v>50.0</v>
      </c>
    </row>
    <row r="12031">
      <c r="A12031" s="221">
        <v>14757.0</v>
      </c>
      <c r="B12031" s="221">
        <v>35.0</v>
      </c>
      <c r="C12031" s="221">
        <v>128.0</v>
      </c>
    </row>
    <row r="12032">
      <c r="A12032" s="221">
        <v>14757.0</v>
      </c>
      <c r="B12032" s="221">
        <v>36.0</v>
      </c>
      <c r="C12032" s="221">
        <v>400.0</v>
      </c>
    </row>
    <row r="12033">
      <c r="A12033" s="221">
        <v>14757.0</v>
      </c>
      <c r="B12033" s="221">
        <v>37.0</v>
      </c>
      <c r="C12033" s="221">
        <v>150.0</v>
      </c>
    </row>
    <row r="12034">
      <c r="A12034" s="221">
        <v>14757.0</v>
      </c>
      <c r="B12034" s="221">
        <v>38.0</v>
      </c>
      <c r="C12034" s="221">
        <v>8.0</v>
      </c>
    </row>
    <row r="12035">
      <c r="A12035" s="221">
        <v>14757.0</v>
      </c>
      <c r="B12035" s="221">
        <v>40.0</v>
      </c>
      <c r="C12035" s="221">
        <v>1.0</v>
      </c>
    </row>
    <row r="12036">
      <c r="A12036" s="221">
        <v>14758.0</v>
      </c>
      <c r="B12036" s="221">
        <v>34.0</v>
      </c>
      <c r="C12036" s="221">
        <v>50.0</v>
      </c>
    </row>
    <row r="12037">
      <c r="A12037" s="221">
        <v>14758.0</v>
      </c>
      <c r="B12037" s="221">
        <v>35.0</v>
      </c>
      <c r="C12037" s="221">
        <v>128.0</v>
      </c>
    </row>
    <row r="12038">
      <c r="A12038" s="221">
        <v>14758.0</v>
      </c>
      <c r="B12038" s="221">
        <v>36.0</v>
      </c>
      <c r="C12038" s="221">
        <v>400.0</v>
      </c>
    </row>
    <row r="12039">
      <c r="A12039" s="221">
        <v>14758.0</v>
      </c>
      <c r="B12039" s="221">
        <v>37.0</v>
      </c>
      <c r="C12039" s="221">
        <v>150.0</v>
      </c>
    </row>
    <row r="12040">
      <c r="A12040" s="221">
        <v>14758.0</v>
      </c>
      <c r="B12040" s="221">
        <v>38.0</v>
      </c>
      <c r="C12040" s="221">
        <v>8.0</v>
      </c>
    </row>
    <row r="12041">
      <c r="A12041" s="221">
        <v>14758.0</v>
      </c>
      <c r="B12041" s="221">
        <v>40.0</v>
      </c>
      <c r="C12041" s="221">
        <v>1.0</v>
      </c>
    </row>
    <row r="12042">
      <c r="A12042" s="221">
        <v>14759.0</v>
      </c>
      <c r="B12042" s="221">
        <v>34.0</v>
      </c>
      <c r="C12042" s="221">
        <v>50.0</v>
      </c>
    </row>
    <row r="12043">
      <c r="A12043" s="221">
        <v>14759.0</v>
      </c>
      <c r="B12043" s="221">
        <v>35.0</v>
      </c>
      <c r="C12043" s="221">
        <v>128.0</v>
      </c>
    </row>
    <row r="12044">
      <c r="A12044" s="221">
        <v>14759.0</v>
      </c>
      <c r="B12044" s="221">
        <v>36.0</v>
      </c>
      <c r="C12044" s="221">
        <v>400.0</v>
      </c>
    </row>
    <row r="12045">
      <c r="A12045" s="221">
        <v>14759.0</v>
      </c>
      <c r="B12045" s="221">
        <v>37.0</v>
      </c>
      <c r="C12045" s="221">
        <v>150.0</v>
      </c>
    </row>
    <row r="12046">
      <c r="A12046" s="221">
        <v>14759.0</v>
      </c>
      <c r="B12046" s="221">
        <v>38.0</v>
      </c>
      <c r="C12046" s="221">
        <v>8.0</v>
      </c>
    </row>
    <row r="12047">
      <c r="A12047" s="221">
        <v>14759.0</v>
      </c>
      <c r="B12047" s="221">
        <v>40.0</v>
      </c>
      <c r="C12047" s="221">
        <v>1.0</v>
      </c>
    </row>
    <row r="12048">
      <c r="A12048" s="221">
        <v>14760.0</v>
      </c>
      <c r="B12048" s="221">
        <v>34.0</v>
      </c>
      <c r="C12048" s="221">
        <v>50.0</v>
      </c>
    </row>
    <row r="12049">
      <c r="A12049" s="221">
        <v>14760.0</v>
      </c>
      <c r="B12049" s="221">
        <v>35.0</v>
      </c>
      <c r="C12049" s="221">
        <v>128.0</v>
      </c>
    </row>
    <row r="12050">
      <c r="A12050" s="221">
        <v>14760.0</v>
      </c>
      <c r="B12050" s="221">
        <v>36.0</v>
      </c>
      <c r="C12050" s="221">
        <v>400.0</v>
      </c>
    </row>
    <row r="12051">
      <c r="A12051" s="221">
        <v>14760.0</v>
      </c>
      <c r="B12051" s="221">
        <v>37.0</v>
      </c>
      <c r="C12051" s="221">
        <v>150.0</v>
      </c>
    </row>
    <row r="12052">
      <c r="A12052" s="221">
        <v>14760.0</v>
      </c>
      <c r="B12052" s="221">
        <v>38.0</v>
      </c>
      <c r="C12052" s="221">
        <v>8.0</v>
      </c>
    </row>
    <row r="12053">
      <c r="A12053" s="221">
        <v>14760.0</v>
      </c>
      <c r="B12053" s="221">
        <v>40.0</v>
      </c>
      <c r="C12053" s="221">
        <v>1.0</v>
      </c>
    </row>
    <row r="12054">
      <c r="A12054" s="221">
        <v>14761.0</v>
      </c>
      <c r="B12054" s="221">
        <v>34.0</v>
      </c>
      <c r="C12054" s="221">
        <v>50.0</v>
      </c>
    </row>
    <row r="12055">
      <c r="A12055" s="221">
        <v>14761.0</v>
      </c>
      <c r="B12055" s="221">
        <v>35.0</v>
      </c>
      <c r="C12055" s="221">
        <v>128.0</v>
      </c>
    </row>
    <row r="12056">
      <c r="A12056" s="221">
        <v>14761.0</v>
      </c>
      <c r="B12056" s="221">
        <v>36.0</v>
      </c>
      <c r="C12056" s="221">
        <v>400.0</v>
      </c>
    </row>
    <row r="12057">
      <c r="A12057" s="221">
        <v>14761.0</v>
      </c>
      <c r="B12057" s="221">
        <v>37.0</v>
      </c>
      <c r="C12057" s="221">
        <v>150.0</v>
      </c>
    </row>
    <row r="12058">
      <c r="A12058" s="221">
        <v>14761.0</v>
      </c>
      <c r="B12058" s="221">
        <v>38.0</v>
      </c>
      <c r="C12058" s="221">
        <v>8.0</v>
      </c>
    </row>
    <row r="12059">
      <c r="A12059" s="221">
        <v>14761.0</v>
      </c>
      <c r="B12059" s="221">
        <v>40.0</v>
      </c>
      <c r="C12059" s="221">
        <v>1.0</v>
      </c>
    </row>
    <row r="12060">
      <c r="A12060" s="221">
        <v>14762.0</v>
      </c>
      <c r="B12060" s="221">
        <v>34.0</v>
      </c>
      <c r="C12060" s="221">
        <v>50.0</v>
      </c>
    </row>
    <row r="12061">
      <c r="A12061" s="221">
        <v>14762.0</v>
      </c>
      <c r="B12061" s="221">
        <v>35.0</v>
      </c>
      <c r="C12061" s="221">
        <v>128.0</v>
      </c>
    </row>
    <row r="12062">
      <c r="A12062" s="221">
        <v>14762.0</v>
      </c>
      <c r="B12062" s="221">
        <v>36.0</v>
      </c>
      <c r="C12062" s="221">
        <v>400.0</v>
      </c>
    </row>
    <row r="12063">
      <c r="A12063" s="221">
        <v>14762.0</v>
      </c>
      <c r="B12063" s="221">
        <v>37.0</v>
      </c>
      <c r="C12063" s="221">
        <v>150.0</v>
      </c>
    </row>
    <row r="12064">
      <c r="A12064" s="221">
        <v>14762.0</v>
      </c>
      <c r="B12064" s="221">
        <v>38.0</v>
      </c>
      <c r="C12064" s="221">
        <v>8.0</v>
      </c>
    </row>
    <row r="12065">
      <c r="A12065" s="221">
        <v>14762.0</v>
      </c>
      <c r="B12065" s="221">
        <v>40.0</v>
      </c>
      <c r="C12065" s="221">
        <v>1.0</v>
      </c>
    </row>
    <row r="12066">
      <c r="A12066" s="221">
        <v>14763.0</v>
      </c>
      <c r="B12066" s="221">
        <v>34.0</v>
      </c>
      <c r="C12066" s="221">
        <v>50.0</v>
      </c>
    </row>
    <row r="12067">
      <c r="A12067" s="221">
        <v>14763.0</v>
      </c>
      <c r="B12067" s="221">
        <v>35.0</v>
      </c>
      <c r="C12067" s="221">
        <v>128.0</v>
      </c>
    </row>
    <row r="12068">
      <c r="A12068" s="221">
        <v>14763.0</v>
      </c>
      <c r="B12068" s="221">
        <v>36.0</v>
      </c>
      <c r="C12068" s="221">
        <v>400.0</v>
      </c>
    </row>
    <row r="12069">
      <c r="A12069" s="221">
        <v>14763.0</v>
      </c>
      <c r="B12069" s="221">
        <v>37.0</v>
      </c>
      <c r="C12069" s="221">
        <v>150.0</v>
      </c>
    </row>
    <row r="12070">
      <c r="A12070" s="221">
        <v>14763.0</v>
      </c>
      <c r="B12070" s="221">
        <v>38.0</v>
      </c>
      <c r="C12070" s="221">
        <v>8.0</v>
      </c>
    </row>
    <row r="12071">
      <c r="A12071" s="221">
        <v>14763.0</v>
      </c>
      <c r="B12071" s="221">
        <v>40.0</v>
      </c>
      <c r="C12071" s="221">
        <v>1.0</v>
      </c>
    </row>
    <row r="12072">
      <c r="A12072" s="221">
        <v>14764.0</v>
      </c>
      <c r="B12072" s="221">
        <v>34.0</v>
      </c>
      <c r="C12072" s="221">
        <v>75.0</v>
      </c>
    </row>
    <row r="12073">
      <c r="A12073" s="221">
        <v>14764.0</v>
      </c>
      <c r="B12073" s="221">
        <v>35.0</v>
      </c>
      <c r="C12073" s="221">
        <v>200.0</v>
      </c>
    </row>
    <row r="12074">
      <c r="A12074" s="221">
        <v>14764.0</v>
      </c>
      <c r="B12074" s="221">
        <v>36.0</v>
      </c>
      <c r="C12074" s="221">
        <v>500.0</v>
      </c>
    </row>
    <row r="12075">
      <c r="A12075" s="221">
        <v>14764.0</v>
      </c>
      <c r="B12075" s="221">
        <v>37.0</v>
      </c>
      <c r="C12075" s="221">
        <v>250.0</v>
      </c>
    </row>
    <row r="12076">
      <c r="A12076" s="221">
        <v>14764.0</v>
      </c>
      <c r="B12076" s="221">
        <v>38.0</v>
      </c>
      <c r="C12076" s="221">
        <v>10.0</v>
      </c>
    </row>
    <row r="12077">
      <c r="A12077" s="221">
        <v>14764.0</v>
      </c>
      <c r="B12077" s="221">
        <v>40.0</v>
      </c>
      <c r="C12077" s="221">
        <v>1.0</v>
      </c>
    </row>
    <row r="12078">
      <c r="A12078" s="221">
        <v>14765.0</v>
      </c>
      <c r="B12078" s="221">
        <v>34.0</v>
      </c>
      <c r="C12078" s="221">
        <v>75.0</v>
      </c>
    </row>
    <row r="12079">
      <c r="A12079" s="221">
        <v>14765.0</v>
      </c>
      <c r="B12079" s="221">
        <v>35.0</v>
      </c>
      <c r="C12079" s="221">
        <v>200.0</v>
      </c>
    </row>
    <row r="12080">
      <c r="A12080" s="221">
        <v>14765.0</v>
      </c>
      <c r="B12080" s="221">
        <v>36.0</v>
      </c>
      <c r="C12080" s="221">
        <v>500.0</v>
      </c>
    </row>
    <row r="12081">
      <c r="A12081" s="221">
        <v>14765.0</v>
      </c>
      <c r="B12081" s="221">
        <v>37.0</v>
      </c>
      <c r="C12081" s="221">
        <v>250.0</v>
      </c>
    </row>
    <row r="12082">
      <c r="A12082" s="221">
        <v>14765.0</v>
      </c>
      <c r="B12082" s="221">
        <v>38.0</v>
      </c>
      <c r="C12082" s="221">
        <v>10.0</v>
      </c>
    </row>
    <row r="12083">
      <c r="A12083" s="221">
        <v>14765.0</v>
      </c>
      <c r="B12083" s="221">
        <v>40.0</v>
      </c>
      <c r="C12083" s="221">
        <v>1.0</v>
      </c>
    </row>
    <row r="12084">
      <c r="A12084" s="221">
        <v>14766.0</v>
      </c>
      <c r="B12084" s="221">
        <v>34.0</v>
      </c>
      <c r="C12084" s="221">
        <v>75.0</v>
      </c>
    </row>
    <row r="12085">
      <c r="A12085" s="221">
        <v>14766.0</v>
      </c>
      <c r="B12085" s="221">
        <v>35.0</v>
      </c>
      <c r="C12085" s="221">
        <v>200.0</v>
      </c>
    </row>
    <row r="12086">
      <c r="A12086" s="221">
        <v>14766.0</v>
      </c>
      <c r="B12086" s="221">
        <v>36.0</v>
      </c>
      <c r="C12086" s="221">
        <v>500.0</v>
      </c>
    </row>
    <row r="12087">
      <c r="A12087" s="221">
        <v>14766.0</v>
      </c>
      <c r="B12087" s="221">
        <v>37.0</v>
      </c>
      <c r="C12087" s="221">
        <v>250.0</v>
      </c>
    </row>
    <row r="12088">
      <c r="A12088" s="221">
        <v>14766.0</v>
      </c>
      <c r="B12088" s="221">
        <v>38.0</v>
      </c>
      <c r="C12088" s="221">
        <v>10.0</v>
      </c>
    </row>
    <row r="12089">
      <c r="A12089" s="221">
        <v>14766.0</v>
      </c>
      <c r="B12089" s="221">
        <v>40.0</v>
      </c>
      <c r="C12089" s="221">
        <v>1.0</v>
      </c>
    </row>
    <row r="12090">
      <c r="A12090" s="221">
        <v>14767.0</v>
      </c>
      <c r="B12090" s="221">
        <v>34.0</v>
      </c>
      <c r="C12090" s="221">
        <v>75.0</v>
      </c>
    </row>
    <row r="12091">
      <c r="A12091" s="221">
        <v>14767.0</v>
      </c>
      <c r="B12091" s="221">
        <v>35.0</v>
      </c>
      <c r="C12091" s="221">
        <v>200.0</v>
      </c>
    </row>
    <row r="12092">
      <c r="A12092" s="221">
        <v>14767.0</v>
      </c>
      <c r="B12092" s="221">
        <v>36.0</v>
      </c>
      <c r="C12092" s="221">
        <v>500.0</v>
      </c>
    </row>
    <row r="12093">
      <c r="A12093" s="221">
        <v>14767.0</v>
      </c>
      <c r="B12093" s="221">
        <v>37.0</v>
      </c>
      <c r="C12093" s="221">
        <v>250.0</v>
      </c>
    </row>
    <row r="12094">
      <c r="A12094" s="221">
        <v>14767.0</v>
      </c>
      <c r="B12094" s="221">
        <v>38.0</v>
      </c>
      <c r="C12094" s="221">
        <v>10.0</v>
      </c>
    </row>
    <row r="12095">
      <c r="A12095" s="221">
        <v>14767.0</v>
      </c>
      <c r="B12095" s="221">
        <v>40.0</v>
      </c>
      <c r="C12095" s="221">
        <v>1.0</v>
      </c>
    </row>
    <row r="12096">
      <c r="A12096" s="221">
        <v>14768.0</v>
      </c>
      <c r="B12096" s="221">
        <v>34.0</v>
      </c>
      <c r="C12096" s="221">
        <v>2158.0</v>
      </c>
    </row>
    <row r="12097">
      <c r="A12097" s="221">
        <v>14768.0</v>
      </c>
      <c r="B12097" s="221">
        <v>35.0</v>
      </c>
      <c r="C12097" s="221">
        <v>419.0</v>
      </c>
    </row>
    <row r="12098">
      <c r="A12098" s="221">
        <v>14768.0</v>
      </c>
      <c r="B12098" s="221">
        <v>36.0</v>
      </c>
      <c r="C12098" s="221">
        <v>161.0</v>
      </c>
    </row>
    <row r="12099">
      <c r="A12099" s="221">
        <v>14768.0</v>
      </c>
      <c r="B12099" s="221">
        <v>37.0</v>
      </c>
      <c r="C12099" s="221">
        <v>1.0</v>
      </c>
    </row>
    <row r="12100">
      <c r="A12100" s="221">
        <v>14768.0</v>
      </c>
      <c r="B12100" s="221">
        <v>38.0</v>
      </c>
      <c r="C12100" s="221">
        <v>4.0</v>
      </c>
    </row>
    <row r="12101">
      <c r="A12101" s="221">
        <v>14770.0</v>
      </c>
      <c r="B12101" s="221">
        <v>34.0</v>
      </c>
      <c r="C12101" s="221">
        <v>2158.0</v>
      </c>
    </row>
    <row r="12102">
      <c r="A12102" s="221">
        <v>14770.0</v>
      </c>
      <c r="B12102" s="221">
        <v>35.0</v>
      </c>
      <c r="C12102" s="221">
        <v>419.0</v>
      </c>
    </row>
    <row r="12103">
      <c r="A12103" s="221">
        <v>14770.0</v>
      </c>
      <c r="B12103" s="221">
        <v>36.0</v>
      </c>
      <c r="C12103" s="221">
        <v>161.0</v>
      </c>
    </row>
    <row r="12104">
      <c r="A12104" s="221">
        <v>14770.0</v>
      </c>
      <c r="B12104" s="221">
        <v>37.0</v>
      </c>
      <c r="C12104" s="221">
        <v>1.0</v>
      </c>
    </row>
    <row r="12105">
      <c r="A12105" s="221">
        <v>14770.0</v>
      </c>
      <c r="B12105" s="221">
        <v>38.0</v>
      </c>
      <c r="C12105" s="221">
        <v>4.0</v>
      </c>
    </row>
    <row r="12106">
      <c r="A12106" s="221">
        <v>14772.0</v>
      </c>
      <c r="B12106" s="221">
        <v>34.0</v>
      </c>
      <c r="C12106" s="221">
        <v>2158.0</v>
      </c>
    </row>
    <row r="12107">
      <c r="A12107" s="221">
        <v>14772.0</v>
      </c>
      <c r="B12107" s="221">
        <v>35.0</v>
      </c>
      <c r="C12107" s="221">
        <v>419.0</v>
      </c>
    </row>
    <row r="12108">
      <c r="A12108" s="221">
        <v>14772.0</v>
      </c>
      <c r="B12108" s="221">
        <v>36.0</v>
      </c>
      <c r="C12108" s="221">
        <v>161.0</v>
      </c>
    </row>
    <row r="12109">
      <c r="A12109" s="221">
        <v>14772.0</v>
      </c>
      <c r="B12109" s="221">
        <v>37.0</v>
      </c>
      <c r="C12109" s="221">
        <v>1.0</v>
      </c>
    </row>
    <row r="12110">
      <c r="A12110" s="221">
        <v>14772.0</v>
      </c>
      <c r="B12110" s="221">
        <v>38.0</v>
      </c>
      <c r="C12110" s="221">
        <v>4.0</v>
      </c>
    </row>
    <row r="12111">
      <c r="A12111" s="221">
        <v>14774.0</v>
      </c>
      <c r="B12111" s="221">
        <v>34.0</v>
      </c>
      <c r="C12111" s="221">
        <v>2158.0</v>
      </c>
    </row>
    <row r="12112">
      <c r="A12112" s="221">
        <v>14774.0</v>
      </c>
      <c r="B12112" s="221">
        <v>35.0</v>
      </c>
      <c r="C12112" s="221">
        <v>419.0</v>
      </c>
    </row>
    <row r="12113">
      <c r="A12113" s="221">
        <v>14774.0</v>
      </c>
      <c r="B12113" s="221">
        <v>36.0</v>
      </c>
      <c r="C12113" s="221">
        <v>161.0</v>
      </c>
    </row>
    <row r="12114">
      <c r="A12114" s="221">
        <v>14774.0</v>
      </c>
      <c r="B12114" s="221">
        <v>37.0</v>
      </c>
      <c r="C12114" s="221">
        <v>1.0</v>
      </c>
    </row>
    <row r="12115">
      <c r="A12115" s="221">
        <v>14774.0</v>
      </c>
      <c r="B12115" s="221">
        <v>38.0</v>
      </c>
      <c r="C12115" s="221">
        <v>4.0</v>
      </c>
    </row>
    <row r="12116">
      <c r="A12116" s="221">
        <v>14776.0</v>
      </c>
      <c r="B12116" s="221">
        <v>34.0</v>
      </c>
      <c r="C12116" s="221">
        <v>14628.0</v>
      </c>
    </row>
    <row r="12117">
      <c r="A12117" s="221">
        <v>14776.0</v>
      </c>
      <c r="B12117" s="221">
        <v>35.0</v>
      </c>
      <c r="C12117" s="221">
        <v>5718.0</v>
      </c>
    </row>
    <row r="12118">
      <c r="A12118" s="221">
        <v>14776.0</v>
      </c>
      <c r="B12118" s="221">
        <v>36.0</v>
      </c>
      <c r="C12118" s="221">
        <v>700.0</v>
      </c>
    </row>
    <row r="12119">
      <c r="A12119" s="221">
        <v>14776.0</v>
      </c>
      <c r="B12119" s="221">
        <v>37.0</v>
      </c>
      <c r="C12119" s="221">
        <v>414.0</v>
      </c>
    </row>
    <row r="12120">
      <c r="A12120" s="221">
        <v>14776.0</v>
      </c>
      <c r="B12120" s="221">
        <v>38.0</v>
      </c>
      <c r="C12120" s="221">
        <v>154.0</v>
      </c>
    </row>
    <row r="12121">
      <c r="A12121" s="221">
        <v>14776.0</v>
      </c>
      <c r="B12121" s="221">
        <v>39.0</v>
      </c>
      <c r="C12121" s="221">
        <v>60.0</v>
      </c>
    </row>
    <row r="12122">
      <c r="A12122" s="221">
        <v>14776.0</v>
      </c>
      <c r="B12122" s="221">
        <v>40.0</v>
      </c>
      <c r="C12122" s="221">
        <v>15.0</v>
      </c>
    </row>
    <row r="12123">
      <c r="A12123" s="221">
        <v>14778.0</v>
      </c>
      <c r="B12123" s="221">
        <v>34.0</v>
      </c>
      <c r="C12123" s="221">
        <v>14628.0</v>
      </c>
    </row>
    <row r="12124">
      <c r="A12124" s="221">
        <v>14778.0</v>
      </c>
      <c r="B12124" s="221">
        <v>35.0</v>
      </c>
      <c r="C12124" s="221">
        <v>5718.0</v>
      </c>
    </row>
    <row r="12125">
      <c r="A12125" s="221">
        <v>14778.0</v>
      </c>
      <c r="B12125" s="221">
        <v>36.0</v>
      </c>
      <c r="C12125" s="221">
        <v>700.0</v>
      </c>
    </row>
    <row r="12126">
      <c r="A12126" s="221">
        <v>14778.0</v>
      </c>
      <c r="B12126" s="221">
        <v>37.0</v>
      </c>
      <c r="C12126" s="221">
        <v>414.0</v>
      </c>
    </row>
    <row r="12127">
      <c r="A12127" s="221">
        <v>14778.0</v>
      </c>
      <c r="B12127" s="221">
        <v>38.0</v>
      </c>
      <c r="C12127" s="221">
        <v>154.0</v>
      </c>
    </row>
    <row r="12128">
      <c r="A12128" s="221">
        <v>14778.0</v>
      </c>
      <c r="B12128" s="221">
        <v>39.0</v>
      </c>
      <c r="C12128" s="221">
        <v>60.0</v>
      </c>
    </row>
    <row r="12129">
      <c r="A12129" s="221">
        <v>14778.0</v>
      </c>
      <c r="B12129" s="221">
        <v>40.0</v>
      </c>
      <c r="C12129" s="221">
        <v>15.0</v>
      </c>
    </row>
    <row r="12130">
      <c r="A12130" s="221">
        <v>14780.0</v>
      </c>
      <c r="B12130" s="221">
        <v>34.0</v>
      </c>
      <c r="C12130" s="221">
        <v>14628.0</v>
      </c>
    </row>
    <row r="12131">
      <c r="A12131" s="221">
        <v>14780.0</v>
      </c>
      <c r="B12131" s="221">
        <v>35.0</v>
      </c>
      <c r="C12131" s="221">
        <v>5718.0</v>
      </c>
    </row>
    <row r="12132">
      <c r="A12132" s="221">
        <v>14780.0</v>
      </c>
      <c r="B12132" s="221">
        <v>36.0</v>
      </c>
      <c r="C12132" s="221">
        <v>700.0</v>
      </c>
    </row>
    <row r="12133">
      <c r="A12133" s="221">
        <v>14780.0</v>
      </c>
      <c r="B12133" s="221">
        <v>37.0</v>
      </c>
      <c r="C12133" s="221">
        <v>414.0</v>
      </c>
    </row>
    <row r="12134">
      <c r="A12134" s="221">
        <v>14780.0</v>
      </c>
      <c r="B12134" s="221">
        <v>38.0</v>
      </c>
      <c r="C12134" s="221">
        <v>154.0</v>
      </c>
    </row>
    <row r="12135">
      <c r="A12135" s="221">
        <v>14780.0</v>
      </c>
      <c r="B12135" s="221">
        <v>39.0</v>
      </c>
      <c r="C12135" s="221">
        <v>60.0</v>
      </c>
    </row>
    <row r="12136">
      <c r="A12136" s="221">
        <v>14780.0</v>
      </c>
      <c r="B12136" s="221">
        <v>40.0</v>
      </c>
      <c r="C12136" s="221">
        <v>15.0</v>
      </c>
    </row>
    <row r="12137">
      <c r="A12137" s="221">
        <v>14782.0</v>
      </c>
      <c r="B12137" s="221">
        <v>34.0</v>
      </c>
      <c r="C12137" s="221">
        <v>14628.0</v>
      </c>
    </row>
    <row r="12138">
      <c r="A12138" s="221">
        <v>14782.0</v>
      </c>
      <c r="B12138" s="221">
        <v>35.0</v>
      </c>
      <c r="C12138" s="221">
        <v>5718.0</v>
      </c>
    </row>
    <row r="12139">
      <c r="A12139" s="221">
        <v>14782.0</v>
      </c>
      <c r="B12139" s="221">
        <v>36.0</v>
      </c>
      <c r="C12139" s="221">
        <v>700.0</v>
      </c>
    </row>
    <row r="12140">
      <c r="A12140" s="221">
        <v>14782.0</v>
      </c>
      <c r="B12140" s="221">
        <v>37.0</v>
      </c>
      <c r="C12140" s="221">
        <v>414.0</v>
      </c>
    </row>
    <row r="12141">
      <c r="A12141" s="221">
        <v>14782.0</v>
      </c>
      <c r="B12141" s="221">
        <v>38.0</v>
      </c>
      <c r="C12141" s="221">
        <v>154.0</v>
      </c>
    </row>
    <row r="12142">
      <c r="A12142" s="221">
        <v>14782.0</v>
      </c>
      <c r="B12142" s="221">
        <v>39.0</v>
      </c>
      <c r="C12142" s="221">
        <v>60.0</v>
      </c>
    </row>
    <row r="12143">
      <c r="A12143" s="221">
        <v>14782.0</v>
      </c>
      <c r="B12143" s="221">
        <v>40.0</v>
      </c>
      <c r="C12143" s="221">
        <v>15.0</v>
      </c>
    </row>
    <row r="12144">
      <c r="A12144" s="221">
        <v>14784.0</v>
      </c>
      <c r="B12144" s="221">
        <v>34.0</v>
      </c>
      <c r="C12144" s="221">
        <v>36212.0</v>
      </c>
    </row>
    <row r="12145">
      <c r="A12145" s="221">
        <v>14784.0</v>
      </c>
      <c r="B12145" s="221">
        <v>35.0</v>
      </c>
      <c r="C12145" s="221">
        <v>30009.0</v>
      </c>
    </row>
    <row r="12146">
      <c r="A12146" s="221">
        <v>14786.0</v>
      </c>
      <c r="B12146" s="221">
        <v>34.0</v>
      </c>
      <c r="C12146" s="221">
        <v>36212.0</v>
      </c>
    </row>
    <row r="12147">
      <c r="A12147" s="221">
        <v>14786.0</v>
      </c>
      <c r="B12147" s="221">
        <v>35.0</v>
      </c>
      <c r="C12147" s="221">
        <v>30009.0</v>
      </c>
    </row>
    <row r="12148">
      <c r="A12148" s="221">
        <v>14788.0</v>
      </c>
      <c r="B12148" s="221">
        <v>34.0</v>
      </c>
      <c r="C12148" s="221">
        <v>36212.0</v>
      </c>
    </row>
    <row r="12149">
      <c r="A12149" s="221">
        <v>14788.0</v>
      </c>
      <c r="B12149" s="221">
        <v>35.0</v>
      </c>
      <c r="C12149" s="221">
        <v>30009.0</v>
      </c>
    </row>
    <row r="12150">
      <c r="A12150" s="221">
        <v>14790.0</v>
      </c>
      <c r="B12150" s="221">
        <v>34.0</v>
      </c>
      <c r="C12150" s="221">
        <v>36212.0</v>
      </c>
    </row>
    <row r="12151">
      <c r="A12151" s="221">
        <v>14790.0</v>
      </c>
      <c r="B12151" s="221">
        <v>35.0</v>
      </c>
      <c r="C12151" s="221">
        <v>30009.0</v>
      </c>
    </row>
    <row r="12152">
      <c r="A12152" s="221">
        <v>14792.0</v>
      </c>
      <c r="B12152" s="221">
        <v>34.0</v>
      </c>
      <c r="C12152" s="221">
        <v>36212.0</v>
      </c>
    </row>
    <row r="12153">
      <c r="A12153" s="221">
        <v>14792.0</v>
      </c>
      <c r="B12153" s="221">
        <v>35.0</v>
      </c>
      <c r="C12153" s="221">
        <v>30009.0</v>
      </c>
    </row>
    <row r="12154">
      <c r="A12154" s="221">
        <v>14794.0</v>
      </c>
      <c r="B12154" s="221">
        <v>34.0</v>
      </c>
      <c r="C12154" s="221">
        <v>36212.0</v>
      </c>
    </row>
    <row r="12155">
      <c r="A12155" s="221">
        <v>14794.0</v>
      </c>
      <c r="B12155" s="221">
        <v>35.0</v>
      </c>
      <c r="C12155" s="221">
        <v>30009.0</v>
      </c>
    </row>
    <row r="12156">
      <c r="A12156" s="221">
        <v>14796.0</v>
      </c>
      <c r="B12156" s="221">
        <v>34.0</v>
      </c>
      <c r="C12156" s="221">
        <v>36212.0</v>
      </c>
    </row>
    <row r="12157">
      <c r="A12157" s="221">
        <v>14796.0</v>
      </c>
      <c r="B12157" s="221">
        <v>35.0</v>
      </c>
      <c r="C12157" s="221">
        <v>30009.0</v>
      </c>
    </row>
    <row r="12158">
      <c r="A12158" s="221">
        <v>14798.0</v>
      </c>
      <c r="B12158" s="221">
        <v>34.0</v>
      </c>
      <c r="C12158" s="221">
        <v>36212.0</v>
      </c>
    </row>
    <row r="12159">
      <c r="A12159" s="221">
        <v>14798.0</v>
      </c>
      <c r="B12159" s="221">
        <v>35.0</v>
      </c>
      <c r="C12159" s="221">
        <v>30009.0</v>
      </c>
    </row>
    <row r="12160">
      <c r="A12160" s="221">
        <v>14800.0</v>
      </c>
      <c r="B12160" s="221">
        <v>34.0</v>
      </c>
      <c r="C12160" s="221">
        <v>608.0</v>
      </c>
    </row>
    <row r="12161">
      <c r="A12161" s="221">
        <v>14800.0</v>
      </c>
      <c r="B12161" s="221">
        <v>36.0</v>
      </c>
      <c r="C12161" s="221">
        <v>286.0</v>
      </c>
    </row>
    <row r="12162">
      <c r="A12162" s="221">
        <v>14800.0</v>
      </c>
      <c r="B12162" s="221">
        <v>37.0</v>
      </c>
      <c r="C12162" s="221">
        <v>2.0</v>
      </c>
    </row>
    <row r="12163">
      <c r="A12163" s="221">
        <v>14800.0</v>
      </c>
      <c r="B12163" s="221">
        <v>39.0</v>
      </c>
      <c r="C12163" s="221">
        <v>3.0</v>
      </c>
    </row>
    <row r="12164">
      <c r="A12164" s="221">
        <v>14800.0</v>
      </c>
      <c r="B12164" s="221">
        <v>40.0</v>
      </c>
      <c r="C12164" s="221">
        <v>1.0</v>
      </c>
    </row>
    <row r="12165">
      <c r="A12165" s="221">
        <v>14802.0</v>
      </c>
      <c r="B12165" s="221">
        <v>34.0</v>
      </c>
      <c r="C12165" s="221">
        <v>608.0</v>
      </c>
    </row>
    <row r="12166">
      <c r="A12166" s="221">
        <v>14802.0</v>
      </c>
      <c r="B12166" s="221">
        <v>36.0</v>
      </c>
      <c r="C12166" s="221">
        <v>286.0</v>
      </c>
    </row>
    <row r="12167">
      <c r="A12167" s="221">
        <v>14802.0</v>
      </c>
      <c r="B12167" s="221">
        <v>37.0</v>
      </c>
      <c r="C12167" s="221">
        <v>2.0</v>
      </c>
    </row>
    <row r="12168">
      <c r="A12168" s="221">
        <v>14802.0</v>
      </c>
      <c r="B12168" s="221">
        <v>39.0</v>
      </c>
      <c r="C12168" s="221">
        <v>3.0</v>
      </c>
    </row>
    <row r="12169">
      <c r="A12169" s="221">
        <v>14802.0</v>
      </c>
      <c r="B12169" s="221">
        <v>40.0</v>
      </c>
      <c r="C12169" s="221">
        <v>1.0</v>
      </c>
    </row>
    <row r="12170">
      <c r="A12170" s="221">
        <v>14804.0</v>
      </c>
      <c r="B12170" s="221">
        <v>34.0</v>
      </c>
      <c r="C12170" s="221">
        <v>608.0</v>
      </c>
    </row>
    <row r="12171">
      <c r="A12171" s="221">
        <v>14804.0</v>
      </c>
      <c r="B12171" s="221">
        <v>36.0</v>
      </c>
      <c r="C12171" s="221">
        <v>286.0</v>
      </c>
    </row>
    <row r="12172">
      <c r="A12172" s="221">
        <v>14804.0</v>
      </c>
      <c r="B12172" s="221">
        <v>37.0</v>
      </c>
      <c r="C12172" s="221">
        <v>2.0</v>
      </c>
    </row>
    <row r="12173">
      <c r="A12173" s="221">
        <v>14804.0</v>
      </c>
      <c r="B12173" s="221">
        <v>39.0</v>
      </c>
      <c r="C12173" s="221">
        <v>3.0</v>
      </c>
    </row>
    <row r="12174">
      <c r="A12174" s="221">
        <v>14804.0</v>
      </c>
      <c r="B12174" s="221">
        <v>40.0</v>
      </c>
      <c r="C12174" s="221">
        <v>1.0</v>
      </c>
    </row>
    <row r="12175">
      <c r="A12175" s="221">
        <v>14806.0</v>
      </c>
      <c r="B12175" s="221">
        <v>34.0</v>
      </c>
      <c r="C12175" s="221">
        <v>608.0</v>
      </c>
    </row>
    <row r="12176">
      <c r="A12176" s="221">
        <v>14806.0</v>
      </c>
      <c r="B12176" s="221">
        <v>36.0</v>
      </c>
      <c r="C12176" s="221">
        <v>286.0</v>
      </c>
    </row>
    <row r="12177">
      <c r="A12177" s="221">
        <v>14806.0</v>
      </c>
      <c r="B12177" s="221">
        <v>37.0</v>
      </c>
      <c r="C12177" s="221">
        <v>2.0</v>
      </c>
    </row>
    <row r="12178">
      <c r="A12178" s="221">
        <v>14806.0</v>
      </c>
      <c r="B12178" s="221">
        <v>39.0</v>
      </c>
      <c r="C12178" s="221">
        <v>3.0</v>
      </c>
    </row>
    <row r="12179">
      <c r="A12179" s="221">
        <v>14806.0</v>
      </c>
      <c r="B12179" s="221">
        <v>40.0</v>
      </c>
      <c r="C12179" s="221">
        <v>1.0</v>
      </c>
    </row>
    <row r="12180">
      <c r="A12180" s="221">
        <v>14808.0</v>
      </c>
      <c r="B12180" s="221">
        <v>34.0</v>
      </c>
      <c r="C12180" s="221">
        <v>608.0</v>
      </c>
    </row>
    <row r="12181">
      <c r="A12181" s="221">
        <v>14808.0</v>
      </c>
      <c r="B12181" s="221">
        <v>36.0</v>
      </c>
      <c r="C12181" s="221">
        <v>286.0</v>
      </c>
    </row>
    <row r="12182">
      <c r="A12182" s="221">
        <v>14808.0</v>
      </c>
      <c r="B12182" s="221">
        <v>37.0</v>
      </c>
      <c r="C12182" s="221">
        <v>2.0</v>
      </c>
    </row>
    <row r="12183">
      <c r="A12183" s="221">
        <v>14808.0</v>
      </c>
      <c r="B12183" s="221">
        <v>39.0</v>
      </c>
      <c r="C12183" s="221">
        <v>3.0</v>
      </c>
    </row>
    <row r="12184">
      <c r="A12184" s="221">
        <v>14808.0</v>
      </c>
      <c r="B12184" s="221">
        <v>40.0</v>
      </c>
      <c r="C12184" s="221">
        <v>1.0</v>
      </c>
    </row>
    <row r="12185">
      <c r="A12185" s="221">
        <v>14810.0</v>
      </c>
      <c r="B12185" s="221">
        <v>34.0</v>
      </c>
      <c r="C12185" s="221">
        <v>608.0</v>
      </c>
    </row>
    <row r="12186">
      <c r="A12186" s="221">
        <v>14810.0</v>
      </c>
      <c r="B12186" s="221">
        <v>36.0</v>
      </c>
      <c r="C12186" s="221">
        <v>286.0</v>
      </c>
    </row>
    <row r="12187">
      <c r="A12187" s="221">
        <v>14810.0</v>
      </c>
      <c r="B12187" s="221">
        <v>37.0</v>
      </c>
      <c r="C12187" s="221">
        <v>2.0</v>
      </c>
    </row>
    <row r="12188">
      <c r="A12188" s="221">
        <v>14810.0</v>
      </c>
      <c r="B12188" s="221">
        <v>39.0</v>
      </c>
      <c r="C12188" s="221">
        <v>3.0</v>
      </c>
    </row>
    <row r="12189">
      <c r="A12189" s="221">
        <v>14810.0</v>
      </c>
      <c r="B12189" s="221">
        <v>40.0</v>
      </c>
      <c r="C12189" s="221">
        <v>1.0</v>
      </c>
    </row>
    <row r="12190">
      <c r="A12190" s="221">
        <v>14812.0</v>
      </c>
      <c r="B12190" s="221">
        <v>34.0</v>
      </c>
      <c r="C12190" s="221">
        <v>608.0</v>
      </c>
    </row>
    <row r="12191">
      <c r="A12191" s="221">
        <v>14812.0</v>
      </c>
      <c r="B12191" s="221">
        <v>36.0</v>
      </c>
      <c r="C12191" s="221">
        <v>286.0</v>
      </c>
    </row>
    <row r="12192">
      <c r="A12192" s="221">
        <v>14812.0</v>
      </c>
      <c r="B12192" s="221">
        <v>37.0</v>
      </c>
      <c r="C12192" s="221">
        <v>2.0</v>
      </c>
    </row>
    <row r="12193">
      <c r="A12193" s="221">
        <v>14812.0</v>
      </c>
      <c r="B12193" s="221">
        <v>39.0</v>
      </c>
      <c r="C12193" s="221">
        <v>3.0</v>
      </c>
    </row>
    <row r="12194">
      <c r="A12194" s="221">
        <v>14812.0</v>
      </c>
      <c r="B12194" s="221">
        <v>40.0</v>
      </c>
      <c r="C12194" s="221">
        <v>1.0</v>
      </c>
    </row>
    <row r="12195">
      <c r="A12195" s="221">
        <v>14814.0</v>
      </c>
      <c r="B12195" s="221">
        <v>34.0</v>
      </c>
      <c r="C12195" s="221">
        <v>608.0</v>
      </c>
    </row>
    <row r="12196">
      <c r="A12196" s="221">
        <v>14814.0</v>
      </c>
      <c r="B12196" s="221">
        <v>36.0</v>
      </c>
      <c r="C12196" s="221">
        <v>286.0</v>
      </c>
    </row>
    <row r="12197">
      <c r="A12197" s="221">
        <v>14814.0</v>
      </c>
      <c r="B12197" s="221">
        <v>37.0</v>
      </c>
      <c r="C12197" s="221">
        <v>2.0</v>
      </c>
    </row>
    <row r="12198">
      <c r="A12198" s="221">
        <v>14814.0</v>
      </c>
      <c r="B12198" s="221">
        <v>39.0</v>
      </c>
      <c r="C12198" s="221">
        <v>3.0</v>
      </c>
    </row>
    <row r="12199">
      <c r="A12199" s="221">
        <v>14814.0</v>
      </c>
      <c r="B12199" s="221">
        <v>40.0</v>
      </c>
      <c r="C12199" s="221">
        <v>1.0</v>
      </c>
    </row>
    <row r="12200">
      <c r="A12200" s="221">
        <v>14816.0</v>
      </c>
      <c r="B12200" s="221">
        <v>34.0</v>
      </c>
      <c r="C12200" s="221">
        <v>10952.0</v>
      </c>
    </row>
    <row r="12201">
      <c r="A12201" s="221">
        <v>14816.0</v>
      </c>
      <c r="B12201" s="221">
        <v>35.0</v>
      </c>
      <c r="C12201" s="221">
        <v>6100.0</v>
      </c>
    </row>
    <row r="12202">
      <c r="A12202" s="221">
        <v>14816.0</v>
      </c>
      <c r="B12202" s="221">
        <v>36.0</v>
      </c>
      <c r="C12202" s="221">
        <v>989.0</v>
      </c>
    </row>
    <row r="12203">
      <c r="A12203" s="221">
        <v>14816.0</v>
      </c>
      <c r="B12203" s="221">
        <v>37.0</v>
      </c>
      <c r="C12203" s="221">
        <v>2948.0</v>
      </c>
    </row>
    <row r="12204">
      <c r="A12204" s="221">
        <v>14816.0</v>
      </c>
      <c r="B12204" s="221">
        <v>40.0</v>
      </c>
      <c r="C12204" s="221">
        <v>62.0</v>
      </c>
    </row>
    <row r="12205">
      <c r="A12205" s="221">
        <v>14818.0</v>
      </c>
      <c r="B12205" s="221">
        <v>34.0</v>
      </c>
      <c r="C12205" s="221">
        <v>10952.0</v>
      </c>
    </row>
    <row r="12206">
      <c r="A12206" s="221">
        <v>14818.0</v>
      </c>
      <c r="B12206" s="221">
        <v>35.0</v>
      </c>
      <c r="C12206" s="221">
        <v>6100.0</v>
      </c>
    </row>
    <row r="12207">
      <c r="A12207" s="221">
        <v>14818.0</v>
      </c>
      <c r="B12207" s="221">
        <v>36.0</v>
      </c>
      <c r="C12207" s="221">
        <v>989.0</v>
      </c>
    </row>
    <row r="12208">
      <c r="A12208" s="221">
        <v>14818.0</v>
      </c>
      <c r="B12208" s="221">
        <v>37.0</v>
      </c>
      <c r="C12208" s="221">
        <v>2948.0</v>
      </c>
    </row>
    <row r="12209">
      <c r="A12209" s="221">
        <v>14818.0</v>
      </c>
      <c r="B12209" s="221">
        <v>40.0</v>
      </c>
      <c r="C12209" s="221">
        <v>62.0</v>
      </c>
    </row>
    <row r="12210">
      <c r="A12210" s="221">
        <v>14820.0</v>
      </c>
      <c r="B12210" s="221">
        <v>34.0</v>
      </c>
      <c r="C12210" s="221">
        <v>10952.0</v>
      </c>
    </row>
    <row r="12211">
      <c r="A12211" s="221">
        <v>14820.0</v>
      </c>
      <c r="B12211" s="221">
        <v>35.0</v>
      </c>
      <c r="C12211" s="221">
        <v>6100.0</v>
      </c>
    </row>
    <row r="12212">
      <c r="A12212" s="221">
        <v>14820.0</v>
      </c>
      <c r="B12212" s="221">
        <v>36.0</v>
      </c>
      <c r="C12212" s="221">
        <v>989.0</v>
      </c>
    </row>
    <row r="12213">
      <c r="A12213" s="221">
        <v>14820.0</v>
      </c>
      <c r="B12213" s="221">
        <v>37.0</v>
      </c>
      <c r="C12213" s="221">
        <v>2948.0</v>
      </c>
    </row>
    <row r="12214">
      <c r="A12214" s="221">
        <v>14820.0</v>
      </c>
      <c r="B12214" s="221">
        <v>40.0</v>
      </c>
      <c r="C12214" s="221">
        <v>62.0</v>
      </c>
    </row>
    <row r="12215">
      <c r="A12215" s="221">
        <v>14822.0</v>
      </c>
      <c r="B12215" s="221">
        <v>34.0</v>
      </c>
      <c r="C12215" s="221">
        <v>10952.0</v>
      </c>
    </row>
    <row r="12216">
      <c r="A12216" s="221">
        <v>14822.0</v>
      </c>
      <c r="B12216" s="221">
        <v>35.0</v>
      </c>
      <c r="C12216" s="221">
        <v>6100.0</v>
      </c>
    </row>
    <row r="12217">
      <c r="A12217" s="221">
        <v>14822.0</v>
      </c>
      <c r="B12217" s="221">
        <v>36.0</v>
      </c>
      <c r="C12217" s="221">
        <v>989.0</v>
      </c>
    </row>
    <row r="12218">
      <c r="A12218" s="221">
        <v>14822.0</v>
      </c>
      <c r="B12218" s="221">
        <v>37.0</v>
      </c>
      <c r="C12218" s="221">
        <v>2948.0</v>
      </c>
    </row>
    <row r="12219">
      <c r="A12219" s="221">
        <v>14822.0</v>
      </c>
      <c r="B12219" s="221">
        <v>40.0</v>
      </c>
      <c r="C12219" s="221">
        <v>62.0</v>
      </c>
    </row>
    <row r="12220">
      <c r="A12220" s="221">
        <v>14824.0</v>
      </c>
      <c r="B12220" s="221">
        <v>34.0</v>
      </c>
      <c r="C12220" s="221">
        <v>10952.0</v>
      </c>
    </row>
    <row r="12221">
      <c r="A12221" s="221">
        <v>14824.0</v>
      </c>
      <c r="B12221" s="221">
        <v>35.0</v>
      </c>
      <c r="C12221" s="221">
        <v>6100.0</v>
      </c>
    </row>
    <row r="12222">
      <c r="A12222" s="221">
        <v>14824.0</v>
      </c>
      <c r="B12222" s="221">
        <v>36.0</v>
      </c>
      <c r="C12222" s="221">
        <v>989.0</v>
      </c>
    </row>
    <row r="12223">
      <c r="A12223" s="221">
        <v>14824.0</v>
      </c>
      <c r="B12223" s="221">
        <v>37.0</v>
      </c>
      <c r="C12223" s="221">
        <v>2948.0</v>
      </c>
    </row>
    <row r="12224">
      <c r="A12224" s="221">
        <v>14824.0</v>
      </c>
      <c r="B12224" s="221">
        <v>40.0</v>
      </c>
      <c r="C12224" s="221">
        <v>62.0</v>
      </c>
    </row>
    <row r="12225">
      <c r="A12225" s="221">
        <v>14826.0</v>
      </c>
      <c r="B12225" s="221">
        <v>34.0</v>
      </c>
      <c r="C12225" s="221">
        <v>10952.0</v>
      </c>
    </row>
    <row r="12226">
      <c r="A12226" s="221">
        <v>14826.0</v>
      </c>
      <c r="B12226" s="221">
        <v>35.0</v>
      </c>
      <c r="C12226" s="221">
        <v>6100.0</v>
      </c>
    </row>
    <row r="12227">
      <c r="A12227" s="221">
        <v>14826.0</v>
      </c>
      <c r="B12227" s="221">
        <v>36.0</v>
      </c>
      <c r="C12227" s="221">
        <v>989.0</v>
      </c>
    </row>
    <row r="12228">
      <c r="A12228" s="221">
        <v>14826.0</v>
      </c>
      <c r="B12228" s="221">
        <v>37.0</v>
      </c>
      <c r="C12228" s="221">
        <v>2948.0</v>
      </c>
    </row>
    <row r="12229">
      <c r="A12229" s="221">
        <v>14826.0</v>
      </c>
      <c r="B12229" s="221">
        <v>40.0</v>
      </c>
      <c r="C12229" s="221">
        <v>62.0</v>
      </c>
    </row>
    <row r="12230">
      <c r="A12230" s="221">
        <v>14828.0</v>
      </c>
      <c r="B12230" s="221">
        <v>34.0</v>
      </c>
      <c r="C12230" s="221">
        <v>10952.0</v>
      </c>
    </row>
    <row r="12231">
      <c r="A12231" s="221">
        <v>14828.0</v>
      </c>
      <c r="B12231" s="221">
        <v>35.0</v>
      </c>
      <c r="C12231" s="221">
        <v>6100.0</v>
      </c>
    </row>
    <row r="12232">
      <c r="A12232" s="221">
        <v>14828.0</v>
      </c>
      <c r="B12232" s="221">
        <v>36.0</v>
      </c>
      <c r="C12232" s="221">
        <v>989.0</v>
      </c>
    </row>
    <row r="12233">
      <c r="A12233" s="221">
        <v>14828.0</v>
      </c>
      <c r="B12233" s="221">
        <v>37.0</v>
      </c>
      <c r="C12233" s="221">
        <v>2948.0</v>
      </c>
    </row>
    <row r="12234">
      <c r="A12234" s="221">
        <v>14828.0</v>
      </c>
      <c r="B12234" s="221">
        <v>40.0</v>
      </c>
      <c r="C12234" s="221">
        <v>62.0</v>
      </c>
    </row>
    <row r="12235">
      <c r="A12235" s="221">
        <v>14830.0</v>
      </c>
      <c r="B12235" s="221">
        <v>34.0</v>
      </c>
      <c r="C12235" s="221">
        <v>10952.0</v>
      </c>
    </row>
    <row r="12236">
      <c r="A12236" s="221">
        <v>14830.0</v>
      </c>
      <c r="B12236" s="221">
        <v>35.0</v>
      </c>
      <c r="C12236" s="221">
        <v>6100.0</v>
      </c>
    </row>
    <row r="12237">
      <c r="A12237" s="221">
        <v>14830.0</v>
      </c>
      <c r="B12237" s="221">
        <v>36.0</v>
      </c>
      <c r="C12237" s="221">
        <v>989.0</v>
      </c>
    </row>
    <row r="12238">
      <c r="A12238" s="221">
        <v>14830.0</v>
      </c>
      <c r="B12238" s="221">
        <v>37.0</v>
      </c>
      <c r="C12238" s="221">
        <v>2948.0</v>
      </c>
    </row>
    <row r="12239">
      <c r="A12239" s="221">
        <v>14830.0</v>
      </c>
      <c r="B12239" s="221">
        <v>40.0</v>
      </c>
      <c r="C12239" s="221">
        <v>62.0</v>
      </c>
    </row>
    <row r="12240">
      <c r="A12240" s="221">
        <v>14832.0</v>
      </c>
      <c r="B12240" s="221">
        <v>34.0</v>
      </c>
      <c r="C12240" s="221">
        <v>1337.0</v>
      </c>
    </row>
    <row r="12241">
      <c r="A12241" s="221">
        <v>14832.0</v>
      </c>
      <c r="B12241" s="221">
        <v>35.0</v>
      </c>
      <c r="C12241" s="221">
        <v>1337.0</v>
      </c>
    </row>
    <row r="12242">
      <c r="A12242" s="221">
        <v>14832.0</v>
      </c>
      <c r="B12242" s="221">
        <v>36.0</v>
      </c>
      <c r="C12242" s="221">
        <v>1337.0</v>
      </c>
    </row>
    <row r="12243">
      <c r="A12243" s="221">
        <v>14832.0</v>
      </c>
      <c r="B12243" s="221">
        <v>37.0</v>
      </c>
      <c r="C12243" s="221">
        <v>1337.0</v>
      </c>
    </row>
    <row r="12244">
      <c r="A12244" s="221">
        <v>14832.0</v>
      </c>
      <c r="B12244" s="221">
        <v>39.0</v>
      </c>
      <c r="C12244" s="221">
        <v>45.0</v>
      </c>
    </row>
    <row r="12245">
      <c r="A12245" s="221">
        <v>14832.0</v>
      </c>
      <c r="B12245" s="221">
        <v>40.0</v>
      </c>
      <c r="C12245" s="221">
        <v>22.0</v>
      </c>
    </row>
    <row r="12246">
      <c r="A12246" s="221">
        <v>14834.0</v>
      </c>
      <c r="B12246" s="221">
        <v>34.0</v>
      </c>
      <c r="C12246" s="221">
        <v>1337.0</v>
      </c>
    </row>
    <row r="12247">
      <c r="A12247" s="221">
        <v>14834.0</v>
      </c>
      <c r="B12247" s="221">
        <v>35.0</v>
      </c>
      <c r="C12247" s="221">
        <v>1337.0</v>
      </c>
    </row>
    <row r="12248">
      <c r="A12248" s="221">
        <v>14834.0</v>
      </c>
      <c r="B12248" s="221">
        <v>36.0</v>
      </c>
      <c r="C12248" s="221">
        <v>1337.0</v>
      </c>
    </row>
    <row r="12249">
      <c r="A12249" s="221">
        <v>14834.0</v>
      </c>
      <c r="B12249" s="221">
        <v>37.0</v>
      </c>
      <c r="C12249" s="221">
        <v>1337.0</v>
      </c>
    </row>
    <row r="12250">
      <c r="A12250" s="221">
        <v>14834.0</v>
      </c>
      <c r="B12250" s="221">
        <v>39.0</v>
      </c>
      <c r="C12250" s="221">
        <v>45.0</v>
      </c>
    </row>
    <row r="12251">
      <c r="A12251" s="221">
        <v>14834.0</v>
      </c>
      <c r="B12251" s="221">
        <v>40.0</v>
      </c>
      <c r="C12251" s="221">
        <v>22.0</v>
      </c>
    </row>
    <row r="12252">
      <c r="A12252" s="221">
        <v>14836.0</v>
      </c>
      <c r="B12252" s="221">
        <v>34.0</v>
      </c>
      <c r="C12252" s="221">
        <v>1337.0</v>
      </c>
    </row>
    <row r="12253">
      <c r="A12253" s="221">
        <v>14836.0</v>
      </c>
      <c r="B12253" s="221">
        <v>35.0</v>
      </c>
      <c r="C12253" s="221">
        <v>1337.0</v>
      </c>
    </row>
    <row r="12254">
      <c r="A12254" s="221">
        <v>14836.0</v>
      </c>
      <c r="B12254" s="221">
        <v>36.0</v>
      </c>
      <c r="C12254" s="221">
        <v>1337.0</v>
      </c>
    </row>
    <row r="12255">
      <c r="A12255" s="221">
        <v>14836.0</v>
      </c>
      <c r="B12255" s="221">
        <v>37.0</v>
      </c>
      <c r="C12255" s="221">
        <v>1337.0</v>
      </c>
    </row>
    <row r="12256">
      <c r="A12256" s="221">
        <v>14836.0</v>
      </c>
      <c r="B12256" s="221">
        <v>39.0</v>
      </c>
      <c r="C12256" s="221">
        <v>45.0</v>
      </c>
    </row>
    <row r="12257">
      <c r="A12257" s="221">
        <v>14836.0</v>
      </c>
      <c r="B12257" s="221">
        <v>40.0</v>
      </c>
      <c r="C12257" s="221">
        <v>22.0</v>
      </c>
    </row>
    <row r="12258">
      <c r="A12258" s="221">
        <v>14838.0</v>
      </c>
      <c r="B12258" s="221">
        <v>34.0</v>
      </c>
      <c r="C12258" s="221">
        <v>1337.0</v>
      </c>
    </row>
    <row r="12259">
      <c r="A12259" s="221">
        <v>14838.0</v>
      </c>
      <c r="B12259" s="221">
        <v>35.0</v>
      </c>
      <c r="C12259" s="221">
        <v>1337.0</v>
      </c>
    </row>
    <row r="12260">
      <c r="A12260" s="221">
        <v>14838.0</v>
      </c>
      <c r="B12260" s="221">
        <v>36.0</v>
      </c>
      <c r="C12260" s="221">
        <v>1337.0</v>
      </c>
    </row>
    <row r="12261">
      <c r="A12261" s="221">
        <v>14838.0</v>
      </c>
      <c r="B12261" s="221">
        <v>37.0</v>
      </c>
      <c r="C12261" s="221">
        <v>1337.0</v>
      </c>
    </row>
    <row r="12262">
      <c r="A12262" s="221">
        <v>14838.0</v>
      </c>
      <c r="B12262" s="221">
        <v>39.0</v>
      </c>
      <c r="C12262" s="221">
        <v>45.0</v>
      </c>
    </row>
    <row r="12263">
      <c r="A12263" s="221">
        <v>14838.0</v>
      </c>
      <c r="B12263" s="221">
        <v>40.0</v>
      </c>
      <c r="C12263" s="221">
        <v>22.0</v>
      </c>
    </row>
    <row r="12264">
      <c r="A12264" s="221">
        <v>14840.0</v>
      </c>
      <c r="B12264" s="221">
        <v>34.0</v>
      </c>
      <c r="C12264" s="221">
        <v>1337.0</v>
      </c>
    </row>
    <row r="12265">
      <c r="A12265" s="221">
        <v>14840.0</v>
      </c>
      <c r="B12265" s="221">
        <v>35.0</v>
      </c>
      <c r="C12265" s="221">
        <v>1337.0</v>
      </c>
    </row>
    <row r="12266">
      <c r="A12266" s="221">
        <v>14840.0</v>
      </c>
      <c r="B12266" s="221">
        <v>36.0</v>
      </c>
      <c r="C12266" s="221">
        <v>1337.0</v>
      </c>
    </row>
    <row r="12267">
      <c r="A12267" s="221">
        <v>14840.0</v>
      </c>
      <c r="B12267" s="221">
        <v>37.0</v>
      </c>
      <c r="C12267" s="221">
        <v>1337.0</v>
      </c>
    </row>
    <row r="12268">
      <c r="A12268" s="221">
        <v>14840.0</v>
      </c>
      <c r="B12268" s="221">
        <v>39.0</v>
      </c>
      <c r="C12268" s="221">
        <v>45.0</v>
      </c>
    </row>
    <row r="12269">
      <c r="A12269" s="221">
        <v>14840.0</v>
      </c>
      <c r="B12269" s="221">
        <v>40.0</v>
      </c>
      <c r="C12269" s="221">
        <v>22.0</v>
      </c>
    </row>
    <row r="12270">
      <c r="A12270" s="221">
        <v>14842.0</v>
      </c>
      <c r="B12270" s="221">
        <v>34.0</v>
      </c>
      <c r="C12270" s="221">
        <v>1337.0</v>
      </c>
    </row>
    <row r="12271">
      <c r="A12271" s="221">
        <v>14842.0</v>
      </c>
      <c r="B12271" s="221">
        <v>35.0</v>
      </c>
      <c r="C12271" s="221">
        <v>1337.0</v>
      </c>
    </row>
    <row r="12272">
      <c r="A12272" s="221">
        <v>14842.0</v>
      </c>
      <c r="B12272" s="221">
        <v>36.0</v>
      </c>
      <c r="C12272" s="221">
        <v>1337.0</v>
      </c>
    </row>
    <row r="12273">
      <c r="A12273" s="221">
        <v>14842.0</v>
      </c>
      <c r="B12273" s="221">
        <v>37.0</v>
      </c>
      <c r="C12273" s="221">
        <v>1337.0</v>
      </c>
    </row>
    <row r="12274">
      <c r="A12274" s="221">
        <v>14842.0</v>
      </c>
      <c r="B12274" s="221">
        <v>39.0</v>
      </c>
      <c r="C12274" s="221">
        <v>45.0</v>
      </c>
    </row>
    <row r="12275">
      <c r="A12275" s="221">
        <v>14842.0</v>
      </c>
      <c r="B12275" s="221">
        <v>40.0</v>
      </c>
      <c r="C12275" s="221">
        <v>22.0</v>
      </c>
    </row>
    <row r="12276">
      <c r="A12276" s="221">
        <v>14844.0</v>
      </c>
      <c r="B12276" s="221">
        <v>34.0</v>
      </c>
      <c r="C12276" s="221">
        <v>1337.0</v>
      </c>
    </row>
    <row r="12277">
      <c r="A12277" s="221">
        <v>14844.0</v>
      </c>
      <c r="B12277" s="221">
        <v>35.0</v>
      </c>
      <c r="C12277" s="221">
        <v>1337.0</v>
      </c>
    </row>
    <row r="12278">
      <c r="A12278" s="221">
        <v>14844.0</v>
      </c>
      <c r="B12278" s="221">
        <v>36.0</v>
      </c>
      <c r="C12278" s="221">
        <v>1337.0</v>
      </c>
    </row>
    <row r="12279">
      <c r="A12279" s="221">
        <v>14844.0</v>
      </c>
      <c r="B12279" s="221">
        <v>37.0</v>
      </c>
      <c r="C12279" s="221">
        <v>1337.0</v>
      </c>
    </row>
    <row r="12280">
      <c r="A12280" s="221">
        <v>14844.0</v>
      </c>
      <c r="B12280" s="221">
        <v>39.0</v>
      </c>
      <c r="C12280" s="221">
        <v>45.0</v>
      </c>
    </row>
    <row r="12281">
      <c r="A12281" s="221">
        <v>14844.0</v>
      </c>
      <c r="B12281" s="221">
        <v>40.0</v>
      </c>
      <c r="C12281" s="221">
        <v>22.0</v>
      </c>
    </row>
    <row r="12282">
      <c r="A12282" s="221">
        <v>14846.0</v>
      </c>
      <c r="B12282" s="221">
        <v>34.0</v>
      </c>
      <c r="C12282" s="221">
        <v>1337.0</v>
      </c>
    </row>
    <row r="12283">
      <c r="A12283" s="221">
        <v>14846.0</v>
      </c>
      <c r="B12283" s="221">
        <v>35.0</v>
      </c>
      <c r="C12283" s="221">
        <v>1337.0</v>
      </c>
    </row>
    <row r="12284">
      <c r="A12284" s="221">
        <v>14846.0</v>
      </c>
      <c r="B12284" s="221">
        <v>36.0</v>
      </c>
      <c r="C12284" s="221">
        <v>1337.0</v>
      </c>
    </row>
    <row r="12285">
      <c r="A12285" s="221">
        <v>14846.0</v>
      </c>
      <c r="B12285" s="221">
        <v>37.0</v>
      </c>
      <c r="C12285" s="221">
        <v>1337.0</v>
      </c>
    </row>
    <row r="12286">
      <c r="A12286" s="221">
        <v>14846.0</v>
      </c>
      <c r="B12286" s="221">
        <v>39.0</v>
      </c>
      <c r="C12286" s="221">
        <v>45.0</v>
      </c>
    </row>
    <row r="12287">
      <c r="A12287" s="221">
        <v>14846.0</v>
      </c>
      <c r="B12287" s="221">
        <v>40.0</v>
      </c>
      <c r="C12287" s="221">
        <v>22.0</v>
      </c>
    </row>
    <row r="12288">
      <c r="A12288" s="221">
        <v>14848.0</v>
      </c>
      <c r="B12288" s="221">
        <v>34.0</v>
      </c>
      <c r="C12288" s="221">
        <v>2098.0</v>
      </c>
    </row>
    <row r="12289">
      <c r="A12289" s="221">
        <v>14848.0</v>
      </c>
      <c r="B12289" s="221">
        <v>35.0</v>
      </c>
      <c r="C12289" s="221">
        <v>835.0</v>
      </c>
    </row>
    <row r="12290">
      <c r="A12290" s="221">
        <v>14848.0</v>
      </c>
      <c r="B12290" s="221">
        <v>36.0</v>
      </c>
      <c r="C12290" s="221">
        <v>462.0</v>
      </c>
    </row>
    <row r="12291">
      <c r="A12291" s="221">
        <v>14848.0</v>
      </c>
      <c r="B12291" s="221">
        <v>37.0</v>
      </c>
      <c r="C12291" s="221">
        <v>20.0</v>
      </c>
    </row>
    <row r="12292">
      <c r="A12292" s="221">
        <v>14848.0</v>
      </c>
      <c r="B12292" s="221">
        <v>38.0</v>
      </c>
      <c r="C12292" s="221">
        <v>23.0</v>
      </c>
    </row>
    <row r="12293">
      <c r="A12293" s="221">
        <v>14849.0</v>
      </c>
      <c r="B12293" s="221">
        <v>34.0</v>
      </c>
      <c r="C12293" s="221">
        <v>2098.0</v>
      </c>
    </row>
    <row r="12294">
      <c r="A12294" s="221">
        <v>14849.0</v>
      </c>
      <c r="B12294" s="221">
        <v>35.0</v>
      </c>
      <c r="C12294" s="221">
        <v>835.0</v>
      </c>
    </row>
    <row r="12295">
      <c r="A12295" s="221">
        <v>14849.0</v>
      </c>
      <c r="B12295" s="221">
        <v>36.0</v>
      </c>
      <c r="C12295" s="221">
        <v>462.0</v>
      </c>
    </row>
    <row r="12296">
      <c r="A12296" s="221">
        <v>14849.0</v>
      </c>
      <c r="B12296" s="221">
        <v>37.0</v>
      </c>
      <c r="C12296" s="221">
        <v>20.0</v>
      </c>
    </row>
    <row r="12297">
      <c r="A12297" s="221">
        <v>14849.0</v>
      </c>
      <c r="B12297" s="221">
        <v>38.0</v>
      </c>
      <c r="C12297" s="221">
        <v>23.0</v>
      </c>
    </row>
    <row r="12298">
      <c r="A12298" s="221">
        <v>14850.0</v>
      </c>
      <c r="B12298" s="221">
        <v>34.0</v>
      </c>
      <c r="C12298" s="221">
        <v>2098.0</v>
      </c>
    </row>
    <row r="12299">
      <c r="A12299" s="221">
        <v>14850.0</v>
      </c>
      <c r="B12299" s="221">
        <v>35.0</v>
      </c>
      <c r="C12299" s="221">
        <v>835.0</v>
      </c>
    </row>
    <row r="12300">
      <c r="A12300" s="221">
        <v>14850.0</v>
      </c>
      <c r="B12300" s="221">
        <v>36.0</v>
      </c>
      <c r="C12300" s="221">
        <v>462.0</v>
      </c>
    </row>
    <row r="12301">
      <c r="A12301" s="221">
        <v>14850.0</v>
      </c>
      <c r="B12301" s="221">
        <v>37.0</v>
      </c>
      <c r="C12301" s="221">
        <v>20.0</v>
      </c>
    </row>
    <row r="12302">
      <c r="A12302" s="221">
        <v>14850.0</v>
      </c>
      <c r="B12302" s="221">
        <v>38.0</v>
      </c>
      <c r="C12302" s="221">
        <v>23.0</v>
      </c>
    </row>
    <row r="12303">
      <c r="A12303" s="221">
        <v>14851.0</v>
      </c>
      <c r="B12303" s="221">
        <v>34.0</v>
      </c>
      <c r="C12303" s="221">
        <v>2098.0</v>
      </c>
    </row>
    <row r="12304">
      <c r="A12304" s="221">
        <v>14851.0</v>
      </c>
      <c r="B12304" s="221">
        <v>35.0</v>
      </c>
      <c r="C12304" s="221">
        <v>835.0</v>
      </c>
    </row>
    <row r="12305">
      <c r="A12305" s="221">
        <v>14851.0</v>
      </c>
      <c r="B12305" s="221">
        <v>36.0</v>
      </c>
      <c r="C12305" s="221">
        <v>462.0</v>
      </c>
    </row>
    <row r="12306">
      <c r="A12306" s="221">
        <v>14851.0</v>
      </c>
      <c r="B12306" s="221">
        <v>37.0</v>
      </c>
      <c r="C12306" s="221">
        <v>20.0</v>
      </c>
    </row>
    <row r="12307">
      <c r="A12307" s="221">
        <v>14851.0</v>
      </c>
      <c r="B12307" s="221">
        <v>38.0</v>
      </c>
      <c r="C12307" s="221">
        <v>23.0</v>
      </c>
    </row>
    <row r="12308">
      <c r="A12308" s="221">
        <v>14852.0</v>
      </c>
      <c r="B12308" s="221">
        <v>34.0</v>
      </c>
      <c r="C12308" s="221">
        <v>2098.0</v>
      </c>
    </row>
    <row r="12309">
      <c r="A12309" s="221">
        <v>14852.0</v>
      </c>
      <c r="B12309" s="221">
        <v>35.0</v>
      </c>
      <c r="C12309" s="221">
        <v>835.0</v>
      </c>
    </row>
    <row r="12310">
      <c r="A12310" s="221">
        <v>14852.0</v>
      </c>
      <c r="B12310" s="221">
        <v>36.0</v>
      </c>
      <c r="C12310" s="221">
        <v>462.0</v>
      </c>
    </row>
    <row r="12311">
      <c r="A12311" s="221">
        <v>14852.0</v>
      </c>
      <c r="B12311" s="221">
        <v>37.0</v>
      </c>
      <c r="C12311" s="221">
        <v>20.0</v>
      </c>
    </row>
    <row r="12312">
      <c r="A12312" s="221">
        <v>14852.0</v>
      </c>
      <c r="B12312" s="221">
        <v>38.0</v>
      </c>
      <c r="C12312" s="221">
        <v>23.0</v>
      </c>
    </row>
    <row r="12313">
      <c r="A12313" s="221">
        <v>14853.0</v>
      </c>
      <c r="B12313" s="221">
        <v>34.0</v>
      </c>
      <c r="C12313" s="221">
        <v>2098.0</v>
      </c>
    </row>
    <row r="12314">
      <c r="A12314" s="221">
        <v>14853.0</v>
      </c>
      <c r="B12314" s="221">
        <v>35.0</v>
      </c>
      <c r="C12314" s="221">
        <v>835.0</v>
      </c>
    </row>
    <row r="12315">
      <c r="A12315" s="221">
        <v>14853.0</v>
      </c>
      <c r="B12315" s="221">
        <v>36.0</v>
      </c>
      <c r="C12315" s="221">
        <v>462.0</v>
      </c>
    </row>
    <row r="12316">
      <c r="A12316" s="221">
        <v>14853.0</v>
      </c>
      <c r="B12316" s="221">
        <v>37.0</v>
      </c>
      <c r="C12316" s="221">
        <v>20.0</v>
      </c>
    </row>
    <row r="12317">
      <c r="A12317" s="221">
        <v>14853.0</v>
      </c>
      <c r="B12317" s="221">
        <v>38.0</v>
      </c>
      <c r="C12317" s="221">
        <v>23.0</v>
      </c>
    </row>
    <row r="12318">
      <c r="A12318" s="221">
        <v>14854.0</v>
      </c>
      <c r="B12318" s="221">
        <v>34.0</v>
      </c>
      <c r="C12318" s="221">
        <v>2098.0</v>
      </c>
    </row>
    <row r="12319">
      <c r="A12319" s="221">
        <v>14854.0</v>
      </c>
      <c r="B12319" s="221">
        <v>35.0</v>
      </c>
      <c r="C12319" s="221">
        <v>835.0</v>
      </c>
    </row>
    <row r="12320">
      <c r="A12320" s="221">
        <v>14854.0</v>
      </c>
      <c r="B12320" s="221">
        <v>36.0</v>
      </c>
      <c r="C12320" s="221">
        <v>462.0</v>
      </c>
    </row>
    <row r="12321">
      <c r="A12321" s="221">
        <v>14854.0</v>
      </c>
      <c r="B12321" s="221">
        <v>37.0</v>
      </c>
      <c r="C12321" s="221">
        <v>20.0</v>
      </c>
    </row>
    <row r="12322">
      <c r="A12322" s="221">
        <v>14854.0</v>
      </c>
      <c r="B12322" s="221">
        <v>38.0</v>
      </c>
      <c r="C12322" s="221">
        <v>23.0</v>
      </c>
    </row>
    <row r="12323">
      <c r="A12323" s="221">
        <v>14855.0</v>
      </c>
      <c r="B12323" s="221">
        <v>34.0</v>
      </c>
      <c r="C12323" s="221">
        <v>2098.0</v>
      </c>
    </row>
    <row r="12324">
      <c r="A12324" s="221">
        <v>14855.0</v>
      </c>
      <c r="B12324" s="221">
        <v>35.0</v>
      </c>
      <c r="C12324" s="221">
        <v>835.0</v>
      </c>
    </row>
    <row r="12325">
      <c r="A12325" s="221">
        <v>14855.0</v>
      </c>
      <c r="B12325" s="221">
        <v>36.0</v>
      </c>
      <c r="C12325" s="221">
        <v>462.0</v>
      </c>
    </row>
    <row r="12326">
      <c r="A12326" s="221">
        <v>14855.0</v>
      </c>
      <c r="B12326" s="221">
        <v>37.0</v>
      </c>
      <c r="C12326" s="221">
        <v>20.0</v>
      </c>
    </row>
    <row r="12327">
      <c r="A12327" s="221">
        <v>14855.0</v>
      </c>
      <c r="B12327" s="221">
        <v>38.0</v>
      </c>
      <c r="C12327" s="221">
        <v>23.0</v>
      </c>
    </row>
    <row r="12328">
      <c r="A12328" s="221">
        <v>14856.0</v>
      </c>
      <c r="B12328" s="221">
        <v>34.0</v>
      </c>
      <c r="C12328" s="221">
        <v>806.0</v>
      </c>
    </row>
    <row r="12329">
      <c r="A12329" s="221">
        <v>14856.0</v>
      </c>
      <c r="B12329" s="221">
        <v>35.0</v>
      </c>
      <c r="C12329" s="221">
        <v>628.0</v>
      </c>
    </row>
    <row r="12330">
      <c r="A12330" s="221">
        <v>14856.0</v>
      </c>
      <c r="B12330" s="221">
        <v>36.0</v>
      </c>
      <c r="C12330" s="221">
        <v>26.0</v>
      </c>
    </row>
    <row r="12331">
      <c r="A12331" s="221">
        <v>14858.0</v>
      </c>
      <c r="B12331" s="221">
        <v>34.0</v>
      </c>
      <c r="C12331" s="221">
        <v>806.0</v>
      </c>
    </row>
    <row r="12332">
      <c r="A12332" s="221">
        <v>14858.0</v>
      </c>
      <c r="B12332" s="221">
        <v>35.0</v>
      </c>
      <c r="C12332" s="221">
        <v>628.0</v>
      </c>
    </row>
    <row r="12333">
      <c r="A12333" s="221">
        <v>14858.0</v>
      </c>
      <c r="B12333" s="221">
        <v>36.0</v>
      </c>
      <c r="C12333" s="221">
        <v>26.0</v>
      </c>
    </row>
    <row r="12334">
      <c r="A12334" s="221">
        <v>14860.0</v>
      </c>
      <c r="B12334" s="221">
        <v>34.0</v>
      </c>
      <c r="C12334" s="221">
        <v>806.0</v>
      </c>
    </row>
    <row r="12335">
      <c r="A12335" s="221">
        <v>14860.0</v>
      </c>
      <c r="B12335" s="221">
        <v>35.0</v>
      </c>
      <c r="C12335" s="221">
        <v>628.0</v>
      </c>
    </row>
    <row r="12336">
      <c r="A12336" s="221">
        <v>14860.0</v>
      </c>
      <c r="B12336" s="221">
        <v>36.0</v>
      </c>
      <c r="C12336" s="221">
        <v>26.0</v>
      </c>
    </row>
    <row r="12337">
      <c r="A12337" s="221">
        <v>14862.0</v>
      </c>
      <c r="B12337" s="221">
        <v>34.0</v>
      </c>
      <c r="C12337" s="221">
        <v>806.0</v>
      </c>
    </row>
    <row r="12338">
      <c r="A12338" s="221">
        <v>14862.0</v>
      </c>
      <c r="B12338" s="221">
        <v>35.0</v>
      </c>
      <c r="C12338" s="221">
        <v>628.0</v>
      </c>
    </row>
    <row r="12339">
      <c r="A12339" s="221">
        <v>14862.0</v>
      </c>
      <c r="B12339" s="221">
        <v>36.0</v>
      </c>
      <c r="C12339" s="221">
        <v>26.0</v>
      </c>
    </row>
    <row r="12340">
      <c r="A12340" s="221">
        <v>14864.0</v>
      </c>
      <c r="B12340" s="221">
        <v>34.0</v>
      </c>
      <c r="C12340" s="221">
        <v>806.0</v>
      </c>
    </row>
    <row r="12341">
      <c r="A12341" s="221">
        <v>14864.0</v>
      </c>
      <c r="B12341" s="221">
        <v>35.0</v>
      </c>
      <c r="C12341" s="221">
        <v>628.0</v>
      </c>
    </row>
    <row r="12342">
      <c r="A12342" s="221">
        <v>14864.0</v>
      </c>
      <c r="B12342" s="221">
        <v>36.0</v>
      </c>
      <c r="C12342" s="221">
        <v>26.0</v>
      </c>
    </row>
    <row r="12343">
      <c r="A12343" s="221">
        <v>14866.0</v>
      </c>
      <c r="B12343" s="221">
        <v>34.0</v>
      </c>
      <c r="C12343" s="221">
        <v>806.0</v>
      </c>
    </row>
    <row r="12344">
      <c r="A12344" s="221">
        <v>14866.0</v>
      </c>
      <c r="B12344" s="221">
        <v>35.0</v>
      </c>
      <c r="C12344" s="221">
        <v>628.0</v>
      </c>
    </row>
    <row r="12345">
      <c r="A12345" s="221">
        <v>14866.0</v>
      </c>
      <c r="B12345" s="221">
        <v>36.0</v>
      </c>
      <c r="C12345" s="221">
        <v>26.0</v>
      </c>
    </row>
    <row r="12346">
      <c r="A12346" s="221">
        <v>14868.0</v>
      </c>
      <c r="B12346" s="221">
        <v>34.0</v>
      </c>
      <c r="C12346" s="221">
        <v>806.0</v>
      </c>
    </row>
    <row r="12347">
      <c r="A12347" s="221">
        <v>14868.0</v>
      </c>
      <c r="B12347" s="221">
        <v>35.0</v>
      </c>
      <c r="C12347" s="221">
        <v>628.0</v>
      </c>
    </row>
    <row r="12348">
      <c r="A12348" s="221">
        <v>14868.0</v>
      </c>
      <c r="B12348" s="221">
        <v>36.0</v>
      </c>
      <c r="C12348" s="221">
        <v>26.0</v>
      </c>
    </row>
    <row r="12349">
      <c r="A12349" s="221">
        <v>14870.0</v>
      </c>
      <c r="B12349" s="221">
        <v>34.0</v>
      </c>
      <c r="C12349" s="221">
        <v>806.0</v>
      </c>
    </row>
    <row r="12350">
      <c r="A12350" s="221">
        <v>14870.0</v>
      </c>
      <c r="B12350" s="221">
        <v>35.0</v>
      </c>
      <c r="C12350" s="221">
        <v>628.0</v>
      </c>
    </row>
    <row r="12351">
      <c r="A12351" s="221">
        <v>14870.0</v>
      </c>
      <c r="B12351" s="221">
        <v>36.0</v>
      </c>
      <c r="C12351" s="221">
        <v>26.0</v>
      </c>
    </row>
    <row r="12352">
      <c r="A12352" s="221">
        <v>14872.0</v>
      </c>
      <c r="B12352" s="221">
        <v>34.0</v>
      </c>
      <c r="C12352" s="221">
        <v>599.0</v>
      </c>
    </row>
    <row r="12353">
      <c r="A12353" s="221">
        <v>14872.0</v>
      </c>
      <c r="B12353" s="221">
        <v>35.0</v>
      </c>
      <c r="C12353" s="221">
        <v>452.0</v>
      </c>
    </row>
    <row r="12354">
      <c r="A12354" s="221">
        <v>14872.0</v>
      </c>
      <c r="B12354" s="221">
        <v>36.0</v>
      </c>
      <c r="C12354" s="221">
        <v>1.0</v>
      </c>
    </row>
    <row r="12355">
      <c r="A12355" s="221">
        <v>14872.0</v>
      </c>
      <c r="B12355" s="221">
        <v>37.0</v>
      </c>
      <c r="C12355" s="221">
        <v>1.0</v>
      </c>
    </row>
    <row r="12356">
      <c r="A12356" s="221">
        <v>14874.0</v>
      </c>
      <c r="B12356" s="221">
        <v>34.0</v>
      </c>
      <c r="C12356" s="221">
        <v>599.0</v>
      </c>
    </row>
    <row r="12357">
      <c r="A12357" s="221">
        <v>14874.0</v>
      </c>
      <c r="B12357" s="221">
        <v>35.0</v>
      </c>
      <c r="C12357" s="221">
        <v>452.0</v>
      </c>
    </row>
    <row r="12358">
      <c r="A12358" s="221">
        <v>14874.0</v>
      </c>
      <c r="B12358" s="221">
        <v>36.0</v>
      </c>
      <c r="C12358" s="221">
        <v>1.0</v>
      </c>
    </row>
    <row r="12359">
      <c r="A12359" s="221">
        <v>14874.0</v>
      </c>
      <c r="B12359" s="221">
        <v>37.0</v>
      </c>
      <c r="C12359" s="221">
        <v>1.0</v>
      </c>
    </row>
    <row r="12360">
      <c r="A12360" s="221">
        <v>14876.0</v>
      </c>
      <c r="B12360" s="221">
        <v>34.0</v>
      </c>
      <c r="C12360" s="221">
        <v>599.0</v>
      </c>
    </row>
    <row r="12361">
      <c r="A12361" s="221">
        <v>14876.0</v>
      </c>
      <c r="B12361" s="221">
        <v>35.0</v>
      </c>
      <c r="C12361" s="221">
        <v>452.0</v>
      </c>
    </row>
    <row r="12362">
      <c r="A12362" s="221">
        <v>14876.0</v>
      </c>
      <c r="B12362" s="221">
        <v>36.0</v>
      </c>
      <c r="C12362" s="221">
        <v>1.0</v>
      </c>
    </row>
    <row r="12363">
      <c r="A12363" s="221">
        <v>14876.0</v>
      </c>
      <c r="B12363" s="221">
        <v>37.0</v>
      </c>
      <c r="C12363" s="221">
        <v>1.0</v>
      </c>
    </row>
    <row r="12364">
      <c r="A12364" s="221">
        <v>14878.0</v>
      </c>
      <c r="B12364" s="221">
        <v>34.0</v>
      </c>
      <c r="C12364" s="221">
        <v>599.0</v>
      </c>
    </row>
    <row r="12365">
      <c r="A12365" s="221">
        <v>14878.0</v>
      </c>
      <c r="B12365" s="221">
        <v>35.0</v>
      </c>
      <c r="C12365" s="221">
        <v>452.0</v>
      </c>
    </row>
    <row r="12366">
      <c r="A12366" s="221">
        <v>14878.0</v>
      </c>
      <c r="B12366" s="221">
        <v>36.0</v>
      </c>
      <c r="C12366" s="221">
        <v>1.0</v>
      </c>
    </row>
    <row r="12367">
      <c r="A12367" s="221">
        <v>14878.0</v>
      </c>
      <c r="B12367" s="221">
        <v>37.0</v>
      </c>
      <c r="C12367" s="221">
        <v>1.0</v>
      </c>
    </row>
    <row r="12368">
      <c r="A12368" s="221">
        <v>14880.0</v>
      </c>
      <c r="B12368" s="221">
        <v>34.0</v>
      </c>
      <c r="C12368" s="221">
        <v>599.0</v>
      </c>
    </row>
    <row r="12369">
      <c r="A12369" s="221">
        <v>14880.0</v>
      </c>
      <c r="B12369" s="221">
        <v>35.0</v>
      </c>
      <c r="C12369" s="221">
        <v>452.0</v>
      </c>
    </row>
    <row r="12370">
      <c r="A12370" s="221">
        <v>14880.0</v>
      </c>
      <c r="B12370" s="221">
        <v>36.0</v>
      </c>
      <c r="C12370" s="221">
        <v>1.0</v>
      </c>
    </row>
    <row r="12371">
      <c r="A12371" s="221">
        <v>14880.0</v>
      </c>
      <c r="B12371" s="221">
        <v>37.0</v>
      </c>
      <c r="C12371" s="221">
        <v>1.0</v>
      </c>
    </row>
    <row r="12372">
      <c r="A12372" s="221">
        <v>14882.0</v>
      </c>
      <c r="B12372" s="221">
        <v>34.0</v>
      </c>
      <c r="C12372" s="221">
        <v>599.0</v>
      </c>
    </row>
    <row r="12373">
      <c r="A12373" s="221">
        <v>14882.0</v>
      </c>
      <c r="B12373" s="221">
        <v>35.0</v>
      </c>
      <c r="C12373" s="221">
        <v>452.0</v>
      </c>
    </row>
    <row r="12374">
      <c r="A12374" s="221">
        <v>14882.0</v>
      </c>
      <c r="B12374" s="221">
        <v>36.0</v>
      </c>
      <c r="C12374" s="221">
        <v>1.0</v>
      </c>
    </row>
    <row r="12375">
      <c r="A12375" s="221">
        <v>14882.0</v>
      </c>
      <c r="B12375" s="221">
        <v>37.0</v>
      </c>
      <c r="C12375" s="221">
        <v>1.0</v>
      </c>
    </row>
    <row r="12376">
      <c r="A12376" s="221">
        <v>14884.0</v>
      </c>
      <c r="B12376" s="221">
        <v>34.0</v>
      </c>
      <c r="C12376" s="221">
        <v>599.0</v>
      </c>
    </row>
    <row r="12377">
      <c r="A12377" s="221">
        <v>14884.0</v>
      </c>
      <c r="B12377" s="221">
        <v>35.0</v>
      </c>
      <c r="C12377" s="221">
        <v>452.0</v>
      </c>
    </row>
    <row r="12378">
      <c r="A12378" s="221">
        <v>14884.0</v>
      </c>
      <c r="B12378" s="221">
        <v>36.0</v>
      </c>
      <c r="C12378" s="221">
        <v>1.0</v>
      </c>
    </row>
    <row r="12379">
      <c r="A12379" s="221">
        <v>14884.0</v>
      </c>
      <c r="B12379" s="221">
        <v>37.0</v>
      </c>
      <c r="C12379" s="221">
        <v>1.0</v>
      </c>
    </row>
    <row r="12380">
      <c r="A12380" s="221">
        <v>14886.0</v>
      </c>
      <c r="B12380" s="221">
        <v>34.0</v>
      </c>
      <c r="C12380" s="221">
        <v>599.0</v>
      </c>
    </row>
    <row r="12381">
      <c r="A12381" s="221">
        <v>14886.0</v>
      </c>
      <c r="B12381" s="221">
        <v>35.0</v>
      </c>
      <c r="C12381" s="221">
        <v>452.0</v>
      </c>
    </row>
    <row r="12382">
      <c r="A12382" s="221">
        <v>14886.0</v>
      </c>
      <c r="B12382" s="221">
        <v>36.0</v>
      </c>
      <c r="C12382" s="221">
        <v>1.0</v>
      </c>
    </row>
    <row r="12383">
      <c r="A12383" s="221">
        <v>14886.0</v>
      </c>
      <c r="B12383" s="221">
        <v>37.0</v>
      </c>
      <c r="C12383" s="221">
        <v>1.0</v>
      </c>
    </row>
    <row r="12384">
      <c r="A12384" s="221">
        <v>14888.0</v>
      </c>
      <c r="B12384" s="221">
        <v>34.0</v>
      </c>
      <c r="C12384" s="221">
        <v>599.0</v>
      </c>
    </row>
    <row r="12385">
      <c r="A12385" s="221">
        <v>14888.0</v>
      </c>
      <c r="B12385" s="221">
        <v>35.0</v>
      </c>
      <c r="C12385" s="221">
        <v>452.0</v>
      </c>
    </row>
    <row r="12386">
      <c r="A12386" s="221">
        <v>14888.0</v>
      </c>
      <c r="B12386" s="221">
        <v>36.0</v>
      </c>
      <c r="C12386" s="221">
        <v>1.0</v>
      </c>
    </row>
    <row r="12387">
      <c r="A12387" s="221">
        <v>14888.0</v>
      </c>
      <c r="B12387" s="221">
        <v>37.0</v>
      </c>
      <c r="C12387" s="221">
        <v>1.0</v>
      </c>
    </row>
    <row r="12388">
      <c r="A12388" s="221">
        <v>14890.0</v>
      </c>
      <c r="B12388" s="221">
        <v>34.0</v>
      </c>
      <c r="C12388" s="221">
        <v>599.0</v>
      </c>
    </row>
    <row r="12389">
      <c r="A12389" s="221">
        <v>14890.0</v>
      </c>
      <c r="B12389" s="221">
        <v>35.0</v>
      </c>
      <c r="C12389" s="221">
        <v>452.0</v>
      </c>
    </row>
    <row r="12390">
      <c r="A12390" s="221">
        <v>14890.0</v>
      </c>
      <c r="B12390" s="221">
        <v>36.0</v>
      </c>
      <c r="C12390" s="221">
        <v>1.0</v>
      </c>
    </row>
    <row r="12391">
      <c r="A12391" s="221">
        <v>14890.0</v>
      </c>
      <c r="B12391" s="221">
        <v>37.0</v>
      </c>
      <c r="C12391" s="221">
        <v>1.0</v>
      </c>
    </row>
    <row r="12392">
      <c r="A12392" s="221">
        <v>14892.0</v>
      </c>
      <c r="B12392" s="221">
        <v>34.0</v>
      </c>
      <c r="C12392" s="221">
        <v>599.0</v>
      </c>
    </row>
    <row r="12393">
      <c r="A12393" s="221">
        <v>14892.0</v>
      </c>
      <c r="B12393" s="221">
        <v>35.0</v>
      </c>
      <c r="C12393" s="221">
        <v>452.0</v>
      </c>
    </row>
    <row r="12394">
      <c r="A12394" s="221">
        <v>14892.0</v>
      </c>
      <c r="B12394" s="221">
        <v>36.0</v>
      </c>
      <c r="C12394" s="221">
        <v>1.0</v>
      </c>
    </row>
    <row r="12395">
      <c r="A12395" s="221">
        <v>14892.0</v>
      </c>
      <c r="B12395" s="221">
        <v>37.0</v>
      </c>
      <c r="C12395" s="221">
        <v>1.0</v>
      </c>
    </row>
    <row r="12396">
      <c r="A12396" s="221">
        <v>14894.0</v>
      </c>
      <c r="B12396" s="221">
        <v>34.0</v>
      </c>
      <c r="C12396" s="221">
        <v>599.0</v>
      </c>
    </row>
    <row r="12397">
      <c r="A12397" s="221">
        <v>14894.0</v>
      </c>
      <c r="B12397" s="221">
        <v>35.0</v>
      </c>
      <c r="C12397" s="221">
        <v>452.0</v>
      </c>
    </row>
    <row r="12398">
      <c r="A12398" s="221">
        <v>14894.0</v>
      </c>
      <c r="B12398" s="221">
        <v>36.0</v>
      </c>
      <c r="C12398" s="221">
        <v>1.0</v>
      </c>
    </row>
    <row r="12399">
      <c r="A12399" s="221">
        <v>14894.0</v>
      </c>
      <c r="B12399" s="221">
        <v>37.0</v>
      </c>
      <c r="C12399" s="221">
        <v>1.0</v>
      </c>
    </row>
    <row r="12400">
      <c r="A12400" s="221">
        <v>14896.0</v>
      </c>
      <c r="B12400" s="221">
        <v>34.0</v>
      </c>
      <c r="C12400" s="221">
        <v>599.0</v>
      </c>
    </row>
    <row r="12401">
      <c r="A12401" s="221">
        <v>14896.0</v>
      </c>
      <c r="B12401" s="221">
        <v>35.0</v>
      </c>
      <c r="C12401" s="221">
        <v>452.0</v>
      </c>
    </row>
    <row r="12402">
      <c r="A12402" s="221">
        <v>14896.0</v>
      </c>
      <c r="B12402" s="221">
        <v>36.0</v>
      </c>
      <c r="C12402" s="221">
        <v>1.0</v>
      </c>
    </row>
    <row r="12403">
      <c r="A12403" s="221">
        <v>14896.0</v>
      </c>
      <c r="B12403" s="221">
        <v>37.0</v>
      </c>
      <c r="C12403" s="221">
        <v>1.0</v>
      </c>
    </row>
    <row r="12404">
      <c r="A12404" s="221">
        <v>14898.0</v>
      </c>
      <c r="B12404" s="221">
        <v>34.0</v>
      </c>
      <c r="C12404" s="221">
        <v>599.0</v>
      </c>
    </row>
    <row r="12405">
      <c r="A12405" s="221">
        <v>14898.0</v>
      </c>
      <c r="B12405" s="221">
        <v>35.0</v>
      </c>
      <c r="C12405" s="221">
        <v>452.0</v>
      </c>
    </row>
    <row r="12406">
      <c r="A12406" s="221">
        <v>14898.0</v>
      </c>
      <c r="B12406" s="221">
        <v>36.0</v>
      </c>
      <c r="C12406" s="221">
        <v>1.0</v>
      </c>
    </row>
    <row r="12407">
      <c r="A12407" s="221">
        <v>14898.0</v>
      </c>
      <c r="B12407" s="221">
        <v>37.0</v>
      </c>
      <c r="C12407" s="221">
        <v>1.0</v>
      </c>
    </row>
    <row r="12408">
      <c r="A12408" s="221">
        <v>14900.0</v>
      </c>
      <c r="B12408" s="221">
        <v>34.0</v>
      </c>
      <c r="C12408" s="221">
        <v>599.0</v>
      </c>
    </row>
    <row r="12409">
      <c r="A12409" s="221">
        <v>14900.0</v>
      </c>
      <c r="B12409" s="221">
        <v>35.0</v>
      </c>
      <c r="C12409" s="221">
        <v>452.0</v>
      </c>
    </row>
    <row r="12410">
      <c r="A12410" s="221">
        <v>14900.0</v>
      </c>
      <c r="B12410" s="221">
        <v>36.0</v>
      </c>
      <c r="C12410" s="221">
        <v>1.0</v>
      </c>
    </row>
    <row r="12411">
      <c r="A12411" s="221">
        <v>14900.0</v>
      </c>
      <c r="B12411" s="221">
        <v>37.0</v>
      </c>
      <c r="C12411" s="221">
        <v>1.0</v>
      </c>
    </row>
    <row r="12412">
      <c r="A12412" s="221">
        <v>14902.0</v>
      </c>
      <c r="B12412" s="221">
        <v>34.0</v>
      </c>
      <c r="C12412" s="221">
        <v>599.0</v>
      </c>
    </row>
    <row r="12413">
      <c r="A12413" s="221">
        <v>14902.0</v>
      </c>
      <c r="B12413" s="221">
        <v>35.0</v>
      </c>
      <c r="C12413" s="221">
        <v>452.0</v>
      </c>
    </row>
    <row r="12414">
      <c r="A12414" s="221">
        <v>14902.0</v>
      </c>
      <c r="B12414" s="221">
        <v>36.0</v>
      </c>
      <c r="C12414" s="221">
        <v>1.0</v>
      </c>
    </row>
    <row r="12415">
      <c r="A12415" s="221">
        <v>14902.0</v>
      </c>
      <c r="B12415" s="221">
        <v>37.0</v>
      </c>
      <c r="C12415" s="221">
        <v>1.0</v>
      </c>
    </row>
    <row r="12416">
      <c r="A12416" s="221">
        <v>14904.0</v>
      </c>
      <c r="B12416" s="221">
        <v>34.0</v>
      </c>
      <c r="C12416" s="221">
        <v>599.0</v>
      </c>
    </row>
    <row r="12417">
      <c r="A12417" s="221">
        <v>14904.0</v>
      </c>
      <c r="B12417" s="221">
        <v>35.0</v>
      </c>
      <c r="C12417" s="221">
        <v>452.0</v>
      </c>
    </row>
    <row r="12418">
      <c r="A12418" s="221">
        <v>14904.0</v>
      </c>
      <c r="B12418" s="221">
        <v>36.0</v>
      </c>
      <c r="C12418" s="221">
        <v>1.0</v>
      </c>
    </row>
    <row r="12419">
      <c r="A12419" s="221">
        <v>14904.0</v>
      </c>
      <c r="B12419" s="221">
        <v>37.0</v>
      </c>
      <c r="C12419" s="221">
        <v>1.0</v>
      </c>
    </row>
    <row r="12420">
      <c r="A12420" s="221">
        <v>14906.0</v>
      </c>
      <c r="B12420" s="221">
        <v>34.0</v>
      </c>
      <c r="C12420" s="221">
        <v>599.0</v>
      </c>
    </row>
    <row r="12421">
      <c r="A12421" s="221">
        <v>14906.0</v>
      </c>
      <c r="B12421" s="221">
        <v>35.0</v>
      </c>
      <c r="C12421" s="221">
        <v>452.0</v>
      </c>
    </row>
    <row r="12422">
      <c r="A12422" s="221">
        <v>14906.0</v>
      </c>
      <c r="B12422" s="221">
        <v>36.0</v>
      </c>
      <c r="C12422" s="221">
        <v>1.0</v>
      </c>
    </row>
    <row r="12423">
      <c r="A12423" s="221">
        <v>14906.0</v>
      </c>
      <c r="B12423" s="221">
        <v>37.0</v>
      </c>
      <c r="C12423" s="221">
        <v>1.0</v>
      </c>
    </row>
    <row r="12424">
      <c r="A12424" s="221">
        <v>14908.0</v>
      </c>
      <c r="B12424" s="221">
        <v>34.0</v>
      </c>
      <c r="C12424" s="221">
        <v>599.0</v>
      </c>
    </row>
    <row r="12425">
      <c r="A12425" s="221">
        <v>14908.0</v>
      </c>
      <c r="B12425" s="221">
        <v>35.0</v>
      </c>
      <c r="C12425" s="221">
        <v>452.0</v>
      </c>
    </row>
    <row r="12426">
      <c r="A12426" s="221">
        <v>14908.0</v>
      </c>
      <c r="B12426" s="221">
        <v>36.0</v>
      </c>
      <c r="C12426" s="221">
        <v>1.0</v>
      </c>
    </row>
    <row r="12427">
      <c r="A12427" s="221">
        <v>14908.0</v>
      </c>
      <c r="B12427" s="221">
        <v>37.0</v>
      </c>
      <c r="C12427" s="221">
        <v>1.0</v>
      </c>
    </row>
    <row r="12428">
      <c r="A12428" s="221">
        <v>14910.0</v>
      </c>
      <c r="B12428" s="221">
        <v>34.0</v>
      </c>
      <c r="C12428" s="221">
        <v>599.0</v>
      </c>
    </row>
    <row r="12429">
      <c r="A12429" s="221">
        <v>14910.0</v>
      </c>
      <c r="B12429" s="221">
        <v>35.0</v>
      </c>
      <c r="C12429" s="221">
        <v>452.0</v>
      </c>
    </row>
    <row r="12430">
      <c r="A12430" s="221">
        <v>14910.0</v>
      </c>
      <c r="B12430" s="221">
        <v>36.0</v>
      </c>
      <c r="C12430" s="221">
        <v>1.0</v>
      </c>
    </row>
    <row r="12431">
      <c r="A12431" s="221">
        <v>14910.0</v>
      </c>
      <c r="B12431" s="221">
        <v>37.0</v>
      </c>
      <c r="C12431" s="221">
        <v>1.0</v>
      </c>
    </row>
    <row r="12432">
      <c r="A12432" s="221">
        <v>14912.0</v>
      </c>
      <c r="B12432" s="221">
        <v>34.0</v>
      </c>
      <c r="C12432" s="221">
        <v>599.0</v>
      </c>
    </row>
    <row r="12433">
      <c r="A12433" s="221">
        <v>14912.0</v>
      </c>
      <c r="B12433" s="221">
        <v>35.0</v>
      </c>
      <c r="C12433" s="221">
        <v>452.0</v>
      </c>
    </row>
    <row r="12434">
      <c r="A12434" s="221">
        <v>14912.0</v>
      </c>
      <c r="B12434" s="221">
        <v>36.0</v>
      </c>
      <c r="C12434" s="221">
        <v>1.0</v>
      </c>
    </row>
    <row r="12435">
      <c r="A12435" s="221">
        <v>14912.0</v>
      </c>
      <c r="B12435" s="221">
        <v>37.0</v>
      </c>
      <c r="C12435" s="221">
        <v>1.0</v>
      </c>
    </row>
    <row r="12436">
      <c r="A12436" s="221">
        <v>14914.0</v>
      </c>
      <c r="B12436" s="221">
        <v>34.0</v>
      </c>
      <c r="C12436" s="221">
        <v>599.0</v>
      </c>
    </row>
    <row r="12437">
      <c r="A12437" s="221">
        <v>14914.0</v>
      </c>
      <c r="B12437" s="221">
        <v>35.0</v>
      </c>
      <c r="C12437" s="221">
        <v>452.0</v>
      </c>
    </row>
    <row r="12438">
      <c r="A12438" s="221">
        <v>14914.0</v>
      </c>
      <c r="B12438" s="221">
        <v>36.0</v>
      </c>
      <c r="C12438" s="221">
        <v>1.0</v>
      </c>
    </row>
    <row r="12439">
      <c r="A12439" s="221">
        <v>14914.0</v>
      </c>
      <c r="B12439" s="221">
        <v>37.0</v>
      </c>
      <c r="C12439" s="221">
        <v>1.0</v>
      </c>
    </row>
    <row r="12440">
      <c r="A12440" s="221">
        <v>14916.0</v>
      </c>
      <c r="B12440" s="221">
        <v>34.0</v>
      </c>
      <c r="C12440" s="221">
        <v>599.0</v>
      </c>
    </row>
    <row r="12441">
      <c r="A12441" s="221">
        <v>14916.0</v>
      </c>
      <c r="B12441" s="221">
        <v>35.0</v>
      </c>
      <c r="C12441" s="221">
        <v>452.0</v>
      </c>
    </row>
    <row r="12442">
      <c r="A12442" s="221">
        <v>14916.0</v>
      </c>
      <c r="B12442" s="221">
        <v>36.0</v>
      </c>
      <c r="C12442" s="221">
        <v>1.0</v>
      </c>
    </row>
    <row r="12443">
      <c r="A12443" s="221">
        <v>14916.0</v>
      </c>
      <c r="B12443" s="221">
        <v>37.0</v>
      </c>
      <c r="C12443" s="221">
        <v>1.0</v>
      </c>
    </row>
    <row r="12444">
      <c r="A12444" s="221">
        <v>14918.0</v>
      </c>
      <c r="B12444" s="221">
        <v>34.0</v>
      </c>
      <c r="C12444" s="221">
        <v>599.0</v>
      </c>
    </row>
    <row r="12445">
      <c r="A12445" s="221">
        <v>14918.0</v>
      </c>
      <c r="B12445" s="221">
        <v>35.0</v>
      </c>
      <c r="C12445" s="221">
        <v>452.0</v>
      </c>
    </row>
    <row r="12446">
      <c r="A12446" s="221">
        <v>14918.0</v>
      </c>
      <c r="B12446" s="221">
        <v>36.0</v>
      </c>
      <c r="C12446" s="221">
        <v>1.0</v>
      </c>
    </row>
    <row r="12447">
      <c r="A12447" s="221">
        <v>14918.0</v>
      </c>
      <c r="B12447" s="221">
        <v>37.0</v>
      </c>
      <c r="C12447" s="221">
        <v>1.0</v>
      </c>
    </row>
    <row r="12448">
      <c r="A12448" s="221">
        <v>14920.0</v>
      </c>
      <c r="B12448" s="221">
        <v>34.0</v>
      </c>
      <c r="C12448" s="221">
        <v>599.0</v>
      </c>
    </row>
    <row r="12449">
      <c r="A12449" s="221">
        <v>14920.0</v>
      </c>
      <c r="B12449" s="221">
        <v>35.0</v>
      </c>
      <c r="C12449" s="221">
        <v>452.0</v>
      </c>
    </row>
    <row r="12450">
      <c r="A12450" s="221">
        <v>14920.0</v>
      </c>
      <c r="B12450" s="221">
        <v>36.0</v>
      </c>
      <c r="C12450" s="221">
        <v>1.0</v>
      </c>
    </row>
    <row r="12451">
      <c r="A12451" s="221">
        <v>14920.0</v>
      </c>
      <c r="B12451" s="221">
        <v>37.0</v>
      </c>
      <c r="C12451" s="221">
        <v>1.0</v>
      </c>
    </row>
    <row r="12452">
      <c r="A12452" s="221">
        <v>14922.0</v>
      </c>
      <c r="B12452" s="221">
        <v>34.0</v>
      </c>
      <c r="C12452" s="221">
        <v>599.0</v>
      </c>
    </row>
    <row r="12453">
      <c r="A12453" s="221">
        <v>14922.0</v>
      </c>
      <c r="B12453" s="221">
        <v>35.0</v>
      </c>
      <c r="C12453" s="221">
        <v>452.0</v>
      </c>
    </row>
    <row r="12454">
      <c r="A12454" s="221">
        <v>14922.0</v>
      </c>
      <c r="B12454" s="221">
        <v>36.0</v>
      </c>
      <c r="C12454" s="221">
        <v>1.0</v>
      </c>
    </row>
    <row r="12455">
      <c r="A12455" s="221">
        <v>14922.0</v>
      </c>
      <c r="B12455" s="221">
        <v>37.0</v>
      </c>
      <c r="C12455" s="221">
        <v>1.0</v>
      </c>
    </row>
    <row r="12456">
      <c r="A12456" s="221">
        <v>14924.0</v>
      </c>
      <c r="B12456" s="221">
        <v>34.0</v>
      </c>
      <c r="C12456" s="221">
        <v>599.0</v>
      </c>
    </row>
    <row r="12457">
      <c r="A12457" s="221">
        <v>14924.0</v>
      </c>
      <c r="B12457" s="221">
        <v>35.0</v>
      </c>
      <c r="C12457" s="221">
        <v>452.0</v>
      </c>
    </row>
    <row r="12458">
      <c r="A12458" s="221">
        <v>14924.0</v>
      </c>
      <c r="B12458" s="221">
        <v>36.0</v>
      </c>
      <c r="C12458" s="221">
        <v>1.0</v>
      </c>
    </row>
    <row r="12459">
      <c r="A12459" s="221">
        <v>14924.0</v>
      </c>
      <c r="B12459" s="221">
        <v>37.0</v>
      </c>
      <c r="C12459" s="221">
        <v>1.0</v>
      </c>
    </row>
    <row r="12460">
      <c r="A12460" s="221">
        <v>14926.0</v>
      </c>
      <c r="B12460" s="221">
        <v>34.0</v>
      </c>
      <c r="C12460" s="221">
        <v>599.0</v>
      </c>
    </row>
    <row r="12461">
      <c r="A12461" s="221">
        <v>14926.0</v>
      </c>
      <c r="B12461" s="221">
        <v>35.0</v>
      </c>
      <c r="C12461" s="221">
        <v>452.0</v>
      </c>
    </row>
    <row r="12462">
      <c r="A12462" s="221">
        <v>14926.0</v>
      </c>
      <c r="B12462" s="221">
        <v>36.0</v>
      </c>
      <c r="C12462" s="221">
        <v>1.0</v>
      </c>
    </row>
    <row r="12463">
      <c r="A12463" s="221">
        <v>14926.0</v>
      </c>
      <c r="B12463" s="221">
        <v>37.0</v>
      </c>
      <c r="C12463" s="221">
        <v>1.0</v>
      </c>
    </row>
    <row r="12464">
      <c r="A12464" s="221">
        <v>14928.0</v>
      </c>
      <c r="B12464" s="221">
        <v>34.0</v>
      </c>
      <c r="C12464" s="221">
        <v>599.0</v>
      </c>
    </row>
    <row r="12465">
      <c r="A12465" s="221">
        <v>14928.0</v>
      </c>
      <c r="B12465" s="221">
        <v>35.0</v>
      </c>
      <c r="C12465" s="221">
        <v>452.0</v>
      </c>
    </row>
    <row r="12466">
      <c r="A12466" s="221">
        <v>14928.0</v>
      </c>
      <c r="B12466" s="221">
        <v>36.0</v>
      </c>
      <c r="C12466" s="221">
        <v>1.0</v>
      </c>
    </row>
    <row r="12467">
      <c r="A12467" s="221">
        <v>14928.0</v>
      </c>
      <c r="B12467" s="221">
        <v>37.0</v>
      </c>
      <c r="C12467" s="221">
        <v>1.0</v>
      </c>
    </row>
    <row r="12468">
      <c r="A12468" s="221">
        <v>14930.0</v>
      </c>
      <c r="B12468" s="221">
        <v>34.0</v>
      </c>
      <c r="C12468" s="221">
        <v>599.0</v>
      </c>
    </row>
    <row r="12469">
      <c r="A12469" s="221">
        <v>14930.0</v>
      </c>
      <c r="B12469" s="221">
        <v>35.0</v>
      </c>
      <c r="C12469" s="221">
        <v>452.0</v>
      </c>
    </row>
    <row r="12470">
      <c r="A12470" s="221">
        <v>14930.0</v>
      </c>
      <c r="B12470" s="221">
        <v>36.0</v>
      </c>
      <c r="C12470" s="221">
        <v>1.0</v>
      </c>
    </row>
    <row r="12471">
      <c r="A12471" s="221">
        <v>14930.0</v>
      </c>
      <c r="B12471" s="221">
        <v>37.0</v>
      </c>
      <c r="C12471" s="221">
        <v>1.0</v>
      </c>
    </row>
    <row r="12472">
      <c r="A12472" s="221">
        <v>14932.0</v>
      </c>
      <c r="B12472" s="221">
        <v>34.0</v>
      </c>
      <c r="C12472" s="221">
        <v>599.0</v>
      </c>
    </row>
    <row r="12473">
      <c r="A12473" s="221">
        <v>14932.0</v>
      </c>
      <c r="B12473" s="221">
        <v>35.0</v>
      </c>
      <c r="C12473" s="221">
        <v>452.0</v>
      </c>
    </row>
    <row r="12474">
      <c r="A12474" s="221">
        <v>14932.0</v>
      </c>
      <c r="B12474" s="221">
        <v>36.0</v>
      </c>
      <c r="C12474" s="221">
        <v>1.0</v>
      </c>
    </row>
    <row r="12475">
      <c r="A12475" s="221">
        <v>14932.0</v>
      </c>
      <c r="B12475" s="221">
        <v>37.0</v>
      </c>
      <c r="C12475" s="221">
        <v>1.0</v>
      </c>
    </row>
    <row r="12476">
      <c r="A12476" s="221">
        <v>14934.0</v>
      </c>
      <c r="B12476" s="221">
        <v>34.0</v>
      </c>
      <c r="C12476" s="221">
        <v>599.0</v>
      </c>
    </row>
    <row r="12477">
      <c r="A12477" s="221">
        <v>14934.0</v>
      </c>
      <c r="B12477" s="221">
        <v>35.0</v>
      </c>
      <c r="C12477" s="221">
        <v>452.0</v>
      </c>
    </row>
    <row r="12478">
      <c r="A12478" s="221">
        <v>14934.0</v>
      </c>
      <c r="B12478" s="221">
        <v>36.0</v>
      </c>
      <c r="C12478" s="221">
        <v>1.0</v>
      </c>
    </row>
    <row r="12479">
      <c r="A12479" s="221">
        <v>14934.0</v>
      </c>
      <c r="B12479" s="221">
        <v>37.0</v>
      </c>
      <c r="C12479" s="221">
        <v>1.0</v>
      </c>
    </row>
    <row r="12480">
      <c r="A12480" s="221">
        <v>14936.0</v>
      </c>
      <c r="B12480" s="221">
        <v>34.0</v>
      </c>
      <c r="C12480" s="221">
        <v>5412.0</v>
      </c>
    </row>
    <row r="12481">
      <c r="A12481" s="221">
        <v>14936.0</v>
      </c>
      <c r="B12481" s="221">
        <v>35.0</v>
      </c>
      <c r="C12481" s="221">
        <v>4063.0</v>
      </c>
    </row>
    <row r="12482">
      <c r="A12482" s="221">
        <v>14936.0</v>
      </c>
      <c r="B12482" s="221">
        <v>36.0</v>
      </c>
      <c r="C12482" s="221">
        <v>1451.0</v>
      </c>
    </row>
    <row r="12483">
      <c r="A12483" s="221">
        <v>14936.0</v>
      </c>
      <c r="B12483" s="221">
        <v>39.0</v>
      </c>
      <c r="C12483" s="221">
        <v>1.0</v>
      </c>
    </row>
    <row r="12484">
      <c r="A12484" s="221">
        <v>14936.0</v>
      </c>
      <c r="B12484" s="221">
        <v>40.0</v>
      </c>
      <c r="C12484" s="221">
        <v>1.0</v>
      </c>
    </row>
    <row r="12485">
      <c r="A12485" s="221">
        <v>14938.0</v>
      </c>
      <c r="B12485" s="221">
        <v>34.0</v>
      </c>
      <c r="C12485" s="221">
        <v>5412.0</v>
      </c>
    </row>
    <row r="12486">
      <c r="A12486" s="221">
        <v>14938.0</v>
      </c>
      <c r="B12486" s="221">
        <v>35.0</v>
      </c>
      <c r="C12486" s="221">
        <v>4063.0</v>
      </c>
    </row>
    <row r="12487">
      <c r="A12487" s="221">
        <v>14938.0</v>
      </c>
      <c r="B12487" s="221">
        <v>36.0</v>
      </c>
      <c r="C12487" s="221">
        <v>1451.0</v>
      </c>
    </row>
    <row r="12488">
      <c r="A12488" s="221">
        <v>14938.0</v>
      </c>
      <c r="B12488" s="221">
        <v>39.0</v>
      </c>
      <c r="C12488" s="221">
        <v>1.0</v>
      </c>
    </row>
    <row r="12489">
      <c r="A12489" s="221">
        <v>14938.0</v>
      </c>
      <c r="B12489" s="221">
        <v>40.0</v>
      </c>
      <c r="C12489" s="221">
        <v>1.0</v>
      </c>
    </row>
    <row r="12490">
      <c r="A12490" s="221">
        <v>14940.0</v>
      </c>
      <c r="B12490" s="221">
        <v>34.0</v>
      </c>
      <c r="C12490" s="221">
        <v>5412.0</v>
      </c>
    </row>
    <row r="12491">
      <c r="A12491" s="221">
        <v>14940.0</v>
      </c>
      <c r="B12491" s="221">
        <v>35.0</v>
      </c>
      <c r="C12491" s="221">
        <v>4063.0</v>
      </c>
    </row>
    <row r="12492">
      <c r="A12492" s="221">
        <v>14940.0</v>
      </c>
      <c r="B12492" s="221">
        <v>36.0</v>
      </c>
      <c r="C12492" s="221">
        <v>1451.0</v>
      </c>
    </row>
    <row r="12493">
      <c r="A12493" s="221">
        <v>14940.0</v>
      </c>
      <c r="B12493" s="221">
        <v>39.0</v>
      </c>
      <c r="C12493" s="221">
        <v>1.0</v>
      </c>
    </row>
    <row r="12494">
      <c r="A12494" s="221">
        <v>14940.0</v>
      </c>
      <c r="B12494" s="221">
        <v>40.0</v>
      </c>
      <c r="C12494" s="221">
        <v>1.0</v>
      </c>
    </row>
    <row r="12495">
      <c r="A12495" s="221">
        <v>14942.0</v>
      </c>
      <c r="B12495" s="221">
        <v>34.0</v>
      </c>
      <c r="C12495" s="221">
        <v>5412.0</v>
      </c>
    </row>
    <row r="12496">
      <c r="A12496" s="221">
        <v>14942.0</v>
      </c>
      <c r="B12496" s="221">
        <v>35.0</v>
      </c>
      <c r="C12496" s="221">
        <v>4063.0</v>
      </c>
    </row>
    <row r="12497">
      <c r="A12497" s="221">
        <v>14942.0</v>
      </c>
      <c r="B12497" s="221">
        <v>36.0</v>
      </c>
      <c r="C12497" s="221">
        <v>1451.0</v>
      </c>
    </row>
    <row r="12498">
      <c r="A12498" s="221">
        <v>14942.0</v>
      </c>
      <c r="B12498" s="221">
        <v>39.0</v>
      </c>
      <c r="C12498" s="221">
        <v>1.0</v>
      </c>
    </row>
    <row r="12499">
      <c r="A12499" s="221">
        <v>14942.0</v>
      </c>
      <c r="B12499" s="221">
        <v>40.0</v>
      </c>
      <c r="C12499" s="221">
        <v>1.0</v>
      </c>
    </row>
    <row r="12500">
      <c r="A12500" s="221">
        <v>14944.0</v>
      </c>
      <c r="B12500" s="221">
        <v>34.0</v>
      </c>
      <c r="C12500" s="221">
        <v>5412.0</v>
      </c>
    </row>
    <row r="12501">
      <c r="A12501" s="221">
        <v>14944.0</v>
      </c>
      <c r="B12501" s="221">
        <v>35.0</v>
      </c>
      <c r="C12501" s="221">
        <v>4063.0</v>
      </c>
    </row>
    <row r="12502">
      <c r="A12502" s="221">
        <v>14944.0</v>
      </c>
      <c r="B12502" s="221">
        <v>36.0</v>
      </c>
      <c r="C12502" s="221">
        <v>1451.0</v>
      </c>
    </row>
    <row r="12503">
      <c r="A12503" s="221">
        <v>14944.0</v>
      </c>
      <c r="B12503" s="221">
        <v>39.0</v>
      </c>
      <c r="C12503" s="221">
        <v>1.0</v>
      </c>
    </row>
    <row r="12504">
      <c r="A12504" s="221">
        <v>14944.0</v>
      </c>
      <c r="B12504" s="221">
        <v>40.0</v>
      </c>
      <c r="C12504" s="221">
        <v>1.0</v>
      </c>
    </row>
    <row r="12505">
      <c r="A12505" s="221">
        <v>14946.0</v>
      </c>
      <c r="B12505" s="221">
        <v>34.0</v>
      </c>
      <c r="C12505" s="221">
        <v>5412.0</v>
      </c>
    </row>
    <row r="12506">
      <c r="A12506" s="221">
        <v>14946.0</v>
      </c>
      <c r="B12506" s="221">
        <v>35.0</v>
      </c>
      <c r="C12506" s="221">
        <v>4063.0</v>
      </c>
    </row>
    <row r="12507">
      <c r="A12507" s="221">
        <v>14946.0</v>
      </c>
      <c r="B12507" s="221">
        <v>36.0</v>
      </c>
      <c r="C12507" s="221">
        <v>1451.0</v>
      </c>
    </row>
    <row r="12508">
      <c r="A12508" s="221">
        <v>14946.0</v>
      </c>
      <c r="B12508" s="221">
        <v>39.0</v>
      </c>
      <c r="C12508" s="221">
        <v>1.0</v>
      </c>
    </row>
    <row r="12509">
      <c r="A12509" s="221">
        <v>14946.0</v>
      </c>
      <c r="B12509" s="221">
        <v>40.0</v>
      </c>
      <c r="C12509" s="221">
        <v>1.0</v>
      </c>
    </row>
    <row r="12510">
      <c r="A12510" s="221">
        <v>14948.0</v>
      </c>
      <c r="B12510" s="221">
        <v>34.0</v>
      </c>
      <c r="C12510" s="221">
        <v>5412.0</v>
      </c>
    </row>
    <row r="12511">
      <c r="A12511" s="221">
        <v>14948.0</v>
      </c>
      <c r="B12511" s="221">
        <v>35.0</v>
      </c>
      <c r="C12511" s="221">
        <v>4063.0</v>
      </c>
    </row>
    <row r="12512">
      <c r="A12512" s="221">
        <v>14948.0</v>
      </c>
      <c r="B12512" s="221">
        <v>36.0</v>
      </c>
      <c r="C12512" s="221">
        <v>1451.0</v>
      </c>
    </row>
    <row r="12513">
      <c r="A12513" s="221">
        <v>14948.0</v>
      </c>
      <c r="B12513" s="221">
        <v>39.0</v>
      </c>
      <c r="C12513" s="221">
        <v>1.0</v>
      </c>
    </row>
    <row r="12514">
      <c r="A12514" s="221">
        <v>14948.0</v>
      </c>
      <c r="B12514" s="221">
        <v>40.0</v>
      </c>
      <c r="C12514" s="221">
        <v>1.0</v>
      </c>
    </row>
    <row r="12515">
      <c r="A12515" s="221">
        <v>14950.0</v>
      </c>
      <c r="B12515" s="221">
        <v>34.0</v>
      </c>
      <c r="C12515" s="221">
        <v>5412.0</v>
      </c>
    </row>
    <row r="12516">
      <c r="A12516" s="221">
        <v>14950.0</v>
      </c>
      <c r="B12516" s="221">
        <v>35.0</v>
      </c>
      <c r="C12516" s="221">
        <v>4063.0</v>
      </c>
    </row>
    <row r="12517">
      <c r="A12517" s="221">
        <v>14950.0</v>
      </c>
      <c r="B12517" s="221">
        <v>36.0</v>
      </c>
      <c r="C12517" s="221">
        <v>1451.0</v>
      </c>
    </row>
    <row r="12518">
      <c r="A12518" s="221">
        <v>14950.0</v>
      </c>
      <c r="B12518" s="221">
        <v>39.0</v>
      </c>
      <c r="C12518" s="221">
        <v>1.0</v>
      </c>
    </row>
    <row r="12519">
      <c r="A12519" s="221">
        <v>14950.0</v>
      </c>
      <c r="B12519" s="221">
        <v>40.0</v>
      </c>
      <c r="C12519" s="221">
        <v>1.0</v>
      </c>
    </row>
    <row r="12520">
      <c r="A12520" s="221">
        <v>14952.0</v>
      </c>
      <c r="B12520" s="221">
        <v>34.0</v>
      </c>
      <c r="C12520" s="221">
        <v>9160.0</v>
      </c>
    </row>
    <row r="12521">
      <c r="A12521" s="221">
        <v>14952.0</v>
      </c>
      <c r="B12521" s="221">
        <v>35.0</v>
      </c>
      <c r="C12521" s="221">
        <v>5845.0</v>
      </c>
    </row>
    <row r="12522">
      <c r="A12522" s="221">
        <v>14952.0</v>
      </c>
      <c r="B12522" s="221">
        <v>36.0</v>
      </c>
      <c r="C12522" s="221">
        <v>6.0</v>
      </c>
    </row>
    <row r="12523">
      <c r="A12523" s="221">
        <v>14952.0</v>
      </c>
      <c r="B12523" s="221">
        <v>38.0</v>
      </c>
      <c r="C12523" s="221">
        <v>3.0</v>
      </c>
    </row>
    <row r="12524">
      <c r="A12524" s="221">
        <v>14952.0</v>
      </c>
      <c r="B12524" s="221">
        <v>40.0</v>
      </c>
      <c r="C12524" s="221">
        <v>1.0</v>
      </c>
    </row>
    <row r="12525">
      <c r="A12525" s="221">
        <v>14954.0</v>
      </c>
      <c r="B12525" s="221">
        <v>34.0</v>
      </c>
      <c r="C12525" s="221">
        <v>9160.0</v>
      </c>
    </row>
    <row r="12526">
      <c r="A12526" s="221">
        <v>14954.0</v>
      </c>
      <c r="B12526" s="221">
        <v>35.0</v>
      </c>
      <c r="C12526" s="221">
        <v>5845.0</v>
      </c>
    </row>
    <row r="12527">
      <c r="A12527" s="221">
        <v>14954.0</v>
      </c>
      <c r="B12527" s="221">
        <v>36.0</v>
      </c>
      <c r="C12527" s="221">
        <v>6.0</v>
      </c>
    </row>
    <row r="12528">
      <c r="A12528" s="221">
        <v>14954.0</v>
      </c>
      <c r="B12528" s="221">
        <v>38.0</v>
      </c>
      <c r="C12528" s="221">
        <v>3.0</v>
      </c>
    </row>
    <row r="12529">
      <c r="A12529" s="221">
        <v>14954.0</v>
      </c>
      <c r="B12529" s="221">
        <v>40.0</v>
      </c>
      <c r="C12529" s="221">
        <v>1.0</v>
      </c>
    </row>
    <row r="12530">
      <c r="A12530" s="221">
        <v>14956.0</v>
      </c>
      <c r="B12530" s="221">
        <v>34.0</v>
      </c>
      <c r="C12530" s="221">
        <v>9160.0</v>
      </c>
    </row>
    <row r="12531">
      <c r="A12531" s="221">
        <v>14956.0</v>
      </c>
      <c r="B12531" s="221">
        <v>35.0</v>
      </c>
      <c r="C12531" s="221">
        <v>5845.0</v>
      </c>
    </row>
    <row r="12532">
      <c r="A12532" s="221">
        <v>14956.0</v>
      </c>
      <c r="B12532" s="221">
        <v>36.0</v>
      </c>
      <c r="C12532" s="221">
        <v>6.0</v>
      </c>
    </row>
    <row r="12533">
      <c r="A12533" s="221">
        <v>14956.0</v>
      </c>
      <c r="B12533" s="221">
        <v>38.0</v>
      </c>
      <c r="C12533" s="221">
        <v>3.0</v>
      </c>
    </row>
    <row r="12534">
      <c r="A12534" s="221">
        <v>14956.0</v>
      </c>
      <c r="B12534" s="221">
        <v>40.0</v>
      </c>
      <c r="C12534" s="221">
        <v>1.0</v>
      </c>
    </row>
    <row r="12535">
      <c r="A12535" s="221">
        <v>14958.0</v>
      </c>
      <c r="B12535" s="221">
        <v>34.0</v>
      </c>
      <c r="C12535" s="221">
        <v>9160.0</v>
      </c>
    </row>
    <row r="12536">
      <c r="A12536" s="221">
        <v>14958.0</v>
      </c>
      <c r="B12536" s="221">
        <v>35.0</v>
      </c>
      <c r="C12536" s="221">
        <v>5845.0</v>
      </c>
    </row>
    <row r="12537">
      <c r="A12537" s="221">
        <v>14958.0</v>
      </c>
      <c r="B12537" s="221">
        <v>36.0</v>
      </c>
      <c r="C12537" s="221">
        <v>6.0</v>
      </c>
    </row>
    <row r="12538">
      <c r="A12538" s="221">
        <v>14958.0</v>
      </c>
      <c r="B12538" s="221">
        <v>38.0</v>
      </c>
      <c r="C12538" s="221">
        <v>3.0</v>
      </c>
    </row>
    <row r="12539">
      <c r="A12539" s="221">
        <v>14958.0</v>
      </c>
      <c r="B12539" s="221">
        <v>40.0</v>
      </c>
      <c r="C12539" s="221">
        <v>1.0</v>
      </c>
    </row>
    <row r="12540">
      <c r="A12540" s="221">
        <v>14960.0</v>
      </c>
      <c r="B12540" s="221">
        <v>34.0</v>
      </c>
      <c r="C12540" s="221">
        <v>9160.0</v>
      </c>
    </row>
    <row r="12541">
      <c r="A12541" s="221">
        <v>14960.0</v>
      </c>
      <c r="B12541" s="221">
        <v>35.0</v>
      </c>
      <c r="C12541" s="221">
        <v>5845.0</v>
      </c>
    </row>
    <row r="12542">
      <c r="A12542" s="221">
        <v>14960.0</v>
      </c>
      <c r="B12542" s="221">
        <v>36.0</v>
      </c>
      <c r="C12542" s="221">
        <v>6.0</v>
      </c>
    </row>
    <row r="12543">
      <c r="A12543" s="221">
        <v>14960.0</v>
      </c>
      <c r="B12543" s="221">
        <v>38.0</v>
      </c>
      <c r="C12543" s="221">
        <v>3.0</v>
      </c>
    </row>
    <row r="12544">
      <c r="A12544" s="221">
        <v>14960.0</v>
      </c>
      <c r="B12544" s="221">
        <v>40.0</v>
      </c>
      <c r="C12544" s="221">
        <v>1.0</v>
      </c>
    </row>
    <row r="12545">
      <c r="A12545" s="221">
        <v>14962.0</v>
      </c>
      <c r="B12545" s="221">
        <v>34.0</v>
      </c>
      <c r="C12545" s="221">
        <v>9160.0</v>
      </c>
    </row>
    <row r="12546">
      <c r="A12546" s="221">
        <v>14962.0</v>
      </c>
      <c r="B12546" s="221">
        <v>35.0</v>
      </c>
      <c r="C12546" s="221">
        <v>5845.0</v>
      </c>
    </row>
    <row r="12547">
      <c r="A12547" s="221">
        <v>14962.0</v>
      </c>
      <c r="B12547" s="221">
        <v>36.0</v>
      </c>
      <c r="C12547" s="221">
        <v>6.0</v>
      </c>
    </row>
    <row r="12548">
      <c r="A12548" s="221">
        <v>14962.0</v>
      </c>
      <c r="B12548" s="221">
        <v>38.0</v>
      </c>
      <c r="C12548" s="221">
        <v>3.0</v>
      </c>
    </row>
    <row r="12549">
      <c r="A12549" s="221">
        <v>14962.0</v>
      </c>
      <c r="B12549" s="221">
        <v>40.0</v>
      </c>
      <c r="C12549" s="221">
        <v>1.0</v>
      </c>
    </row>
    <row r="12550">
      <c r="A12550" s="221">
        <v>14964.0</v>
      </c>
      <c r="B12550" s="221">
        <v>34.0</v>
      </c>
      <c r="C12550" s="221">
        <v>9160.0</v>
      </c>
    </row>
    <row r="12551">
      <c r="A12551" s="221">
        <v>14964.0</v>
      </c>
      <c r="B12551" s="221">
        <v>35.0</v>
      </c>
      <c r="C12551" s="221">
        <v>5845.0</v>
      </c>
    </row>
    <row r="12552">
      <c r="A12552" s="221">
        <v>14964.0</v>
      </c>
      <c r="B12552" s="221">
        <v>36.0</v>
      </c>
      <c r="C12552" s="221">
        <v>6.0</v>
      </c>
    </row>
    <row r="12553">
      <c r="A12553" s="221">
        <v>14964.0</v>
      </c>
      <c r="B12553" s="221">
        <v>38.0</v>
      </c>
      <c r="C12553" s="221">
        <v>3.0</v>
      </c>
    </row>
    <row r="12554">
      <c r="A12554" s="221">
        <v>14964.0</v>
      </c>
      <c r="B12554" s="221">
        <v>40.0</v>
      </c>
      <c r="C12554" s="221">
        <v>1.0</v>
      </c>
    </row>
    <row r="12555">
      <c r="A12555" s="221">
        <v>14966.0</v>
      </c>
      <c r="B12555" s="221">
        <v>34.0</v>
      </c>
      <c r="C12555" s="221">
        <v>9160.0</v>
      </c>
    </row>
    <row r="12556">
      <c r="A12556" s="221">
        <v>14966.0</v>
      </c>
      <c r="B12556" s="221">
        <v>35.0</v>
      </c>
      <c r="C12556" s="221">
        <v>5845.0</v>
      </c>
    </row>
    <row r="12557">
      <c r="A12557" s="221">
        <v>14966.0</v>
      </c>
      <c r="B12557" s="221">
        <v>36.0</v>
      </c>
      <c r="C12557" s="221">
        <v>6.0</v>
      </c>
    </row>
    <row r="12558">
      <c r="A12558" s="221">
        <v>14966.0</v>
      </c>
      <c r="B12558" s="221">
        <v>38.0</v>
      </c>
      <c r="C12558" s="221">
        <v>3.0</v>
      </c>
    </row>
    <row r="12559">
      <c r="A12559" s="221">
        <v>14966.0</v>
      </c>
      <c r="B12559" s="221">
        <v>40.0</v>
      </c>
      <c r="C12559" s="221">
        <v>1.0</v>
      </c>
    </row>
    <row r="12560">
      <c r="A12560" s="221">
        <v>14968.0</v>
      </c>
      <c r="B12560" s="221">
        <v>34.0</v>
      </c>
      <c r="C12560" s="221">
        <v>9160.0</v>
      </c>
    </row>
    <row r="12561">
      <c r="A12561" s="221">
        <v>14968.0</v>
      </c>
      <c r="B12561" s="221">
        <v>35.0</v>
      </c>
      <c r="C12561" s="221">
        <v>5845.0</v>
      </c>
    </row>
    <row r="12562">
      <c r="A12562" s="221">
        <v>14968.0</v>
      </c>
      <c r="B12562" s="221">
        <v>36.0</v>
      </c>
      <c r="C12562" s="221">
        <v>6.0</v>
      </c>
    </row>
    <row r="12563">
      <c r="A12563" s="221">
        <v>14968.0</v>
      </c>
      <c r="B12563" s="221">
        <v>38.0</v>
      </c>
      <c r="C12563" s="221">
        <v>3.0</v>
      </c>
    </row>
    <row r="12564">
      <c r="A12564" s="221">
        <v>14968.0</v>
      </c>
      <c r="B12564" s="221">
        <v>40.0</v>
      </c>
      <c r="C12564" s="221">
        <v>1.0</v>
      </c>
    </row>
    <row r="12565">
      <c r="A12565" s="221">
        <v>14970.0</v>
      </c>
      <c r="B12565" s="221">
        <v>34.0</v>
      </c>
      <c r="C12565" s="221">
        <v>9160.0</v>
      </c>
    </row>
    <row r="12566">
      <c r="A12566" s="221">
        <v>14970.0</v>
      </c>
      <c r="B12566" s="221">
        <v>35.0</v>
      </c>
      <c r="C12566" s="221">
        <v>5845.0</v>
      </c>
    </row>
    <row r="12567">
      <c r="A12567" s="221">
        <v>14970.0</v>
      </c>
      <c r="B12567" s="221">
        <v>36.0</v>
      </c>
      <c r="C12567" s="221">
        <v>6.0</v>
      </c>
    </row>
    <row r="12568">
      <c r="A12568" s="221">
        <v>14970.0</v>
      </c>
      <c r="B12568" s="221">
        <v>38.0</v>
      </c>
      <c r="C12568" s="221">
        <v>3.0</v>
      </c>
    </row>
    <row r="12569">
      <c r="A12569" s="221">
        <v>14970.0</v>
      </c>
      <c r="B12569" s="221">
        <v>40.0</v>
      </c>
      <c r="C12569" s="221">
        <v>1.0</v>
      </c>
    </row>
    <row r="12570">
      <c r="A12570" s="221">
        <v>14972.0</v>
      </c>
      <c r="B12570" s="221">
        <v>34.0</v>
      </c>
      <c r="C12570" s="221">
        <v>9160.0</v>
      </c>
    </row>
    <row r="12571">
      <c r="A12571" s="221">
        <v>14972.0</v>
      </c>
      <c r="B12571" s="221">
        <v>35.0</v>
      </c>
      <c r="C12571" s="221">
        <v>5845.0</v>
      </c>
    </row>
    <row r="12572">
      <c r="A12572" s="221">
        <v>14972.0</v>
      </c>
      <c r="B12572" s="221">
        <v>36.0</v>
      </c>
      <c r="C12572" s="221">
        <v>6.0</v>
      </c>
    </row>
    <row r="12573">
      <c r="A12573" s="221">
        <v>14972.0</v>
      </c>
      <c r="B12573" s="221">
        <v>38.0</v>
      </c>
      <c r="C12573" s="221">
        <v>3.0</v>
      </c>
    </row>
    <row r="12574">
      <c r="A12574" s="221">
        <v>14972.0</v>
      </c>
      <c r="B12574" s="221">
        <v>40.0</v>
      </c>
      <c r="C12574" s="221">
        <v>1.0</v>
      </c>
    </row>
    <row r="12575">
      <c r="A12575" s="221">
        <v>14974.0</v>
      </c>
      <c r="B12575" s="221">
        <v>34.0</v>
      </c>
      <c r="C12575" s="221">
        <v>9160.0</v>
      </c>
    </row>
    <row r="12576">
      <c r="A12576" s="221">
        <v>14974.0</v>
      </c>
      <c r="B12576" s="221">
        <v>35.0</v>
      </c>
      <c r="C12576" s="221">
        <v>5845.0</v>
      </c>
    </row>
    <row r="12577">
      <c r="A12577" s="221">
        <v>14974.0</v>
      </c>
      <c r="B12577" s="221">
        <v>36.0</v>
      </c>
      <c r="C12577" s="221">
        <v>6.0</v>
      </c>
    </row>
    <row r="12578">
      <c r="A12578" s="221">
        <v>14974.0</v>
      </c>
      <c r="B12578" s="221">
        <v>38.0</v>
      </c>
      <c r="C12578" s="221">
        <v>3.0</v>
      </c>
    </row>
    <row r="12579">
      <c r="A12579" s="221">
        <v>14974.0</v>
      </c>
      <c r="B12579" s="221">
        <v>40.0</v>
      </c>
      <c r="C12579" s="221">
        <v>1.0</v>
      </c>
    </row>
    <row r="12580">
      <c r="A12580" s="221">
        <v>14976.0</v>
      </c>
      <c r="B12580" s="221">
        <v>34.0</v>
      </c>
      <c r="C12580" s="221">
        <v>9160.0</v>
      </c>
    </row>
    <row r="12581">
      <c r="A12581" s="221">
        <v>14976.0</v>
      </c>
      <c r="B12581" s="221">
        <v>35.0</v>
      </c>
      <c r="C12581" s="221">
        <v>5845.0</v>
      </c>
    </row>
    <row r="12582">
      <c r="A12582" s="221">
        <v>14976.0</v>
      </c>
      <c r="B12582" s="221">
        <v>36.0</v>
      </c>
      <c r="C12582" s="221">
        <v>6.0</v>
      </c>
    </row>
    <row r="12583">
      <c r="A12583" s="221">
        <v>14976.0</v>
      </c>
      <c r="B12583" s="221">
        <v>38.0</v>
      </c>
      <c r="C12583" s="221">
        <v>3.0</v>
      </c>
    </row>
    <row r="12584">
      <c r="A12584" s="221">
        <v>14976.0</v>
      </c>
      <c r="B12584" s="221">
        <v>40.0</v>
      </c>
      <c r="C12584" s="221">
        <v>1.0</v>
      </c>
    </row>
    <row r="12585">
      <c r="A12585" s="221">
        <v>14978.0</v>
      </c>
      <c r="B12585" s="221">
        <v>34.0</v>
      </c>
      <c r="C12585" s="221">
        <v>9160.0</v>
      </c>
    </row>
    <row r="12586">
      <c r="A12586" s="221">
        <v>14978.0</v>
      </c>
      <c r="B12586" s="221">
        <v>35.0</v>
      </c>
      <c r="C12586" s="221">
        <v>5845.0</v>
      </c>
    </row>
    <row r="12587">
      <c r="A12587" s="221">
        <v>14978.0</v>
      </c>
      <c r="B12587" s="221">
        <v>36.0</v>
      </c>
      <c r="C12587" s="221">
        <v>6.0</v>
      </c>
    </row>
    <row r="12588">
      <c r="A12588" s="221">
        <v>14978.0</v>
      </c>
      <c r="B12588" s="221">
        <v>38.0</v>
      </c>
      <c r="C12588" s="221">
        <v>3.0</v>
      </c>
    </row>
    <row r="12589">
      <c r="A12589" s="221">
        <v>14978.0</v>
      </c>
      <c r="B12589" s="221">
        <v>40.0</v>
      </c>
      <c r="C12589" s="221">
        <v>1.0</v>
      </c>
    </row>
    <row r="12590">
      <c r="A12590" s="221">
        <v>14980.0</v>
      </c>
      <c r="B12590" s="221">
        <v>34.0</v>
      </c>
      <c r="C12590" s="221">
        <v>9160.0</v>
      </c>
    </row>
    <row r="12591">
      <c r="A12591" s="221">
        <v>14980.0</v>
      </c>
      <c r="B12591" s="221">
        <v>35.0</v>
      </c>
      <c r="C12591" s="221">
        <v>5845.0</v>
      </c>
    </row>
    <row r="12592">
      <c r="A12592" s="221">
        <v>14980.0</v>
      </c>
      <c r="B12592" s="221">
        <v>36.0</v>
      </c>
      <c r="C12592" s="221">
        <v>6.0</v>
      </c>
    </row>
    <row r="12593">
      <c r="A12593" s="221">
        <v>14980.0</v>
      </c>
      <c r="B12593" s="221">
        <v>38.0</v>
      </c>
      <c r="C12593" s="221">
        <v>3.0</v>
      </c>
    </row>
    <row r="12594">
      <c r="A12594" s="221">
        <v>14980.0</v>
      </c>
      <c r="B12594" s="221">
        <v>40.0</v>
      </c>
      <c r="C12594" s="221">
        <v>1.0</v>
      </c>
    </row>
    <row r="12595">
      <c r="A12595" s="221">
        <v>14982.0</v>
      </c>
      <c r="B12595" s="221">
        <v>34.0</v>
      </c>
      <c r="C12595" s="221">
        <v>9160.0</v>
      </c>
    </row>
    <row r="12596">
      <c r="A12596" s="221">
        <v>14982.0</v>
      </c>
      <c r="B12596" s="221">
        <v>35.0</v>
      </c>
      <c r="C12596" s="221">
        <v>5845.0</v>
      </c>
    </row>
    <row r="12597">
      <c r="A12597" s="221">
        <v>14982.0</v>
      </c>
      <c r="B12597" s="221">
        <v>36.0</v>
      </c>
      <c r="C12597" s="221">
        <v>6.0</v>
      </c>
    </row>
    <row r="12598">
      <c r="A12598" s="221">
        <v>14982.0</v>
      </c>
      <c r="B12598" s="221">
        <v>38.0</v>
      </c>
      <c r="C12598" s="221">
        <v>3.0</v>
      </c>
    </row>
    <row r="12599">
      <c r="A12599" s="221">
        <v>14982.0</v>
      </c>
      <c r="B12599" s="221">
        <v>40.0</v>
      </c>
      <c r="C12599" s="221">
        <v>1.0</v>
      </c>
    </row>
    <row r="12600">
      <c r="A12600" s="221">
        <v>14984.0</v>
      </c>
      <c r="B12600" s="221">
        <v>34.0</v>
      </c>
      <c r="C12600" s="221">
        <v>9160.0</v>
      </c>
    </row>
    <row r="12601">
      <c r="A12601" s="221">
        <v>14984.0</v>
      </c>
      <c r="B12601" s="221">
        <v>35.0</v>
      </c>
      <c r="C12601" s="221">
        <v>5845.0</v>
      </c>
    </row>
    <row r="12602">
      <c r="A12602" s="221">
        <v>14984.0</v>
      </c>
      <c r="B12602" s="221">
        <v>36.0</v>
      </c>
      <c r="C12602" s="221">
        <v>6.0</v>
      </c>
    </row>
    <row r="12603">
      <c r="A12603" s="221">
        <v>14984.0</v>
      </c>
      <c r="B12603" s="221">
        <v>38.0</v>
      </c>
      <c r="C12603" s="221">
        <v>3.0</v>
      </c>
    </row>
    <row r="12604">
      <c r="A12604" s="221">
        <v>14984.0</v>
      </c>
      <c r="B12604" s="221">
        <v>40.0</v>
      </c>
      <c r="C12604" s="221">
        <v>1.0</v>
      </c>
    </row>
    <row r="12605">
      <c r="A12605" s="221">
        <v>14986.0</v>
      </c>
      <c r="B12605" s="221">
        <v>34.0</v>
      </c>
      <c r="C12605" s="221">
        <v>9160.0</v>
      </c>
    </row>
    <row r="12606">
      <c r="A12606" s="221">
        <v>14986.0</v>
      </c>
      <c r="B12606" s="221">
        <v>35.0</v>
      </c>
      <c r="C12606" s="221">
        <v>5845.0</v>
      </c>
    </row>
    <row r="12607">
      <c r="A12607" s="221">
        <v>14986.0</v>
      </c>
      <c r="B12607" s="221">
        <v>36.0</v>
      </c>
      <c r="C12607" s="221">
        <v>6.0</v>
      </c>
    </row>
    <row r="12608">
      <c r="A12608" s="221">
        <v>14986.0</v>
      </c>
      <c r="B12608" s="221">
        <v>38.0</v>
      </c>
      <c r="C12608" s="221">
        <v>3.0</v>
      </c>
    </row>
    <row r="12609">
      <c r="A12609" s="221">
        <v>14986.0</v>
      </c>
      <c r="B12609" s="221">
        <v>40.0</v>
      </c>
      <c r="C12609" s="221">
        <v>1.0</v>
      </c>
    </row>
    <row r="12610">
      <c r="A12610" s="221">
        <v>14988.0</v>
      </c>
      <c r="B12610" s="221">
        <v>34.0</v>
      </c>
      <c r="C12610" s="221">
        <v>9160.0</v>
      </c>
    </row>
    <row r="12611">
      <c r="A12611" s="221">
        <v>14988.0</v>
      </c>
      <c r="B12611" s="221">
        <v>35.0</v>
      </c>
      <c r="C12611" s="221">
        <v>5845.0</v>
      </c>
    </row>
    <row r="12612">
      <c r="A12612" s="221">
        <v>14988.0</v>
      </c>
      <c r="B12612" s="221">
        <v>36.0</v>
      </c>
      <c r="C12612" s="221">
        <v>6.0</v>
      </c>
    </row>
    <row r="12613">
      <c r="A12613" s="221">
        <v>14988.0</v>
      </c>
      <c r="B12613" s="221">
        <v>38.0</v>
      </c>
      <c r="C12613" s="221">
        <v>3.0</v>
      </c>
    </row>
    <row r="12614">
      <c r="A12614" s="221">
        <v>14988.0</v>
      </c>
      <c r="B12614" s="221">
        <v>40.0</v>
      </c>
      <c r="C12614" s="221">
        <v>1.0</v>
      </c>
    </row>
    <row r="12615">
      <c r="A12615" s="221">
        <v>14990.0</v>
      </c>
      <c r="B12615" s="221">
        <v>34.0</v>
      </c>
      <c r="C12615" s="221">
        <v>9160.0</v>
      </c>
    </row>
    <row r="12616">
      <c r="A12616" s="221">
        <v>14990.0</v>
      </c>
      <c r="B12616" s="221">
        <v>35.0</v>
      </c>
      <c r="C12616" s="221">
        <v>5845.0</v>
      </c>
    </row>
    <row r="12617">
      <c r="A12617" s="221">
        <v>14990.0</v>
      </c>
      <c r="B12617" s="221">
        <v>36.0</v>
      </c>
      <c r="C12617" s="221">
        <v>6.0</v>
      </c>
    </row>
    <row r="12618">
      <c r="A12618" s="221">
        <v>14990.0</v>
      </c>
      <c r="B12618" s="221">
        <v>38.0</v>
      </c>
      <c r="C12618" s="221">
        <v>3.0</v>
      </c>
    </row>
    <row r="12619">
      <c r="A12619" s="221">
        <v>14990.0</v>
      </c>
      <c r="B12619" s="221">
        <v>40.0</v>
      </c>
      <c r="C12619" s="221">
        <v>1.0</v>
      </c>
    </row>
    <row r="12620">
      <c r="A12620" s="221">
        <v>14992.0</v>
      </c>
      <c r="B12620" s="221">
        <v>34.0</v>
      </c>
      <c r="C12620" s="221">
        <v>9160.0</v>
      </c>
    </row>
    <row r="12621">
      <c r="A12621" s="221">
        <v>14992.0</v>
      </c>
      <c r="B12621" s="221">
        <v>35.0</v>
      </c>
      <c r="C12621" s="221">
        <v>5845.0</v>
      </c>
    </row>
    <row r="12622">
      <c r="A12622" s="221">
        <v>14992.0</v>
      </c>
      <c r="B12622" s="221">
        <v>36.0</v>
      </c>
      <c r="C12622" s="221">
        <v>6.0</v>
      </c>
    </row>
    <row r="12623">
      <c r="A12623" s="221">
        <v>14992.0</v>
      </c>
      <c r="B12623" s="221">
        <v>38.0</v>
      </c>
      <c r="C12623" s="221">
        <v>3.0</v>
      </c>
    </row>
    <row r="12624">
      <c r="A12624" s="221">
        <v>14992.0</v>
      </c>
      <c r="B12624" s="221">
        <v>40.0</v>
      </c>
      <c r="C12624" s="221">
        <v>1.0</v>
      </c>
    </row>
    <row r="12625">
      <c r="A12625" s="221">
        <v>14994.0</v>
      </c>
      <c r="B12625" s="221">
        <v>34.0</v>
      </c>
      <c r="C12625" s="221">
        <v>9160.0</v>
      </c>
    </row>
    <row r="12626">
      <c r="A12626" s="221">
        <v>14994.0</v>
      </c>
      <c r="B12626" s="221">
        <v>35.0</v>
      </c>
      <c r="C12626" s="221">
        <v>5845.0</v>
      </c>
    </row>
    <row r="12627">
      <c r="A12627" s="221">
        <v>14994.0</v>
      </c>
      <c r="B12627" s="221">
        <v>36.0</v>
      </c>
      <c r="C12627" s="221">
        <v>6.0</v>
      </c>
    </row>
    <row r="12628">
      <c r="A12628" s="221">
        <v>14994.0</v>
      </c>
      <c r="B12628" s="221">
        <v>38.0</v>
      </c>
      <c r="C12628" s="221">
        <v>3.0</v>
      </c>
    </row>
    <row r="12629">
      <c r="A12629" s="221">
        <v>14994.0</v>
      </c>
      <c r="B12629" s="221">
        <v>40.0</v>
      </c>
      <c r="C12629" s="221">
        <v>1.0</v>
      </c>
    </row>
    <row r="12630">
      <c r="A12630" s="221">
        <v>14996.0</v>
      </c>
      <c r="B12630" s="221">
        <v>34.0</v>
      </c>
      <c r="C12630" s="221">
        <v>9160.0</v>
      </c>
    </row>
    <row r="12631">
      <c r="A12631" s="221">
        <v>14996.0</v>
      </c>
      <c r="B12631" s="221">
        <v>35.0</v>
      </c>
      <c r="C12631" s="221">
        <v>5845.0</v>
      </c>
    </row>
    <row r="12632">
      <c r="A12632" s="221">
        <v>14996.0</v>
      </c>
      <c r="B12632" s="221">
        <v>36.0</v>
      </c>
      <c r="C12632" s="221">
        <v>6.0</v>
      </c>
    </row>
    <row r="12633">
      <c r="A12633" s="221">
        <v>14996.0</v>
      </c>
      <c r="B12633" s="221">
        <v>38.0</v>
      </c>
      <c r="C12633" s="221">
        <v>3.0</v>
      </c>
    </row>
    <row r="12634">
      <c r="A12634" s="221">
        <v>14996.0</v>
      </c>
      <c r="B12634" s="221">
        <v>40.0</v>
      </c>
      <c r="C12634" s="221">
        <v>1.0</v>
      </c>
    </row>
    <row r="12635">
      <c r="A12635" s="221">
        <v>14998.0</v>
      </c>
      <c r="B12635" s="221">
        <v>34.0</v>
      </c>
      <c r="C12635" s="221">
        <v>9160.0</v>
      </c>
    </row>
    <row r="12636">
      <c r="A12636" s="221">
        <v>14998.0</v>
      </c>
      <c r="B12636" s="221">
        <v>35.0</v>
      </c>
      <c r="C12636" s="221">
        <v>5845.0</v>
      </c>
    </row>
    <row r="12637">
      <c r="A12637" s="221">
        <v>14998.0</v>
      </c>
      <c r="B12637" s="221">
        <v>36.0</v>
      </c>
      <c r="C12637" s="221">
        <v>6.0</v>
      </c>
    </row>
    <row r="12638">
      <c r="A12638" s="221">
        <v>14998.0</v>
      </c>
      <c r="B12638" s="221">
        <v>38.0</v>
      </c>
      <c r="C12638" s="221">
        <v>3.0</v>
      </c>
    </row>
    <row r="12639">
      <c r="A12639" s="221">
        <v>14998.0</v>
      </c>
      <c r="B12639" s="221">
        <v>40.0</v>
      </c>
      <c r="C12639" s="221">
        <v>1.0</v>
      </c>
    </row>
    <row r="12640">
      <c r="A12640" s="221">
        <v>15000.0</v>
      </c>
      <c r="B12640" s="221">
        <v>34.0</v>
      </c>
      <c r="C12640" s="221">
        <v>9160.0</v>
      </c>
    </row>
    <row r="12641">
      <c r="A12641" s="221">
        <v>15000.0</v>
      </c>
      <c r="B12641" s="221">
        <v>35.0</v>
      </c>
      <c r="C12641" s="221">
        <v>5845.0</v>
      </c>
    </row>
    <row r="12642">
      <c r="A12642" s="221">
        <v>15000.0</v>
      </c>
      <c r="B12642" s="221">
        <v>36.0</v>
      </c>
      <c r="C12642" s="221">
        <v>6.0</v>
      </c>
    </row>
    <row r="12643">
      <c r="A12643" s="221">
        <v>15000.0</v>
      </c>
      <c r="B12643" s="221">
        <v>38.0</v>
      </c>
      <c r="C12643" s="221">
        <v>3.0</v>
      </c>
    </row>
    <row r="12644">
      <c r="A12644" s="221">
        <v>15000.0</v>
      </c>
      <c r="B12644" s="221">
        <v>40.0</v>
      </c>
      <c r="C12644" s="221">
        <v>1.0</v>
      </c>
    </row>
    <row r="12645">
      <c r="A12645" s="221">
        <v>15002.0</v>
      </c>
      <c r="B12645" s="221">
        <v>34.0</v>
      </c>
      <c r="C12645" s="221">
        <v>9160.0</v>
      </c>
    </row>
    <row r="12646">
      <c r="A12646" s="221">
        <v>15002.0</v>
      </c>
      <c r="B12646" s="221">
        <v>35.0</v>
      </c>
      <c r="C12646" s="221">
        <v>5845.0</v>
      </c>
    </row>
    <row r="12647">
      <c r="A12647" s="221">
        <v>15002.0</v>
      </c>
      <c r="B12647" s="221">
        <v>36.0</v>
      </c>
      <c r="C12647" s="221">
        <v>6.0</v>
      </c>
    </row>
    <row r="12648">
      <c r="A12648" s="221">
        <v>15002.0</v>
      </c>
      <c r="B12648" s="221">
        <v>38.0</v>
      </c>
      <c r="C12648" s="221">
        <v>3.0</v>
      </c>
    </row>
    <row r="12649">
      <c r="A12649" s="221">
        <v>15002.0</v>
      </c>
      <c r="B12649" s="221">
        <v>40.0</v>
      </c>
      <c r="C12649" s="221">
        <v>1.0</v>
      </c>
    </row>
    <row r="12650">
      <c r="A12650" s="221">
        <v>15004.0</v>
      </c>
      <c r="B12650" s="221">
        <v>34.0</v>
      </c>
      <c r="C12650" s="221">
        <v>9160.0</v>
      </c>
    </row>
    <row r="12651">
      <c r="A12651" s="221">
        <v>15004.0</v>
      </c>
      <c r="B12651" s="221">
        <v>35.0</v>
      </c>
      <c r="C12651" s="221">
        <v>5845.0</v>
      </c>
    </row>
    <row r="12652">
      <c r="A12652" s="221">
        <v>15004.0</v>
      </c>
      <c r="B12652" s="221">
        <v>36.0</v>
      </c>
      <c r="C12652" s="221">
        <v>6.0</v>
      </c>
    </row>
    <row r="12653">
      <c r="A12653" s="221">
        <v>15004.0</v>
      </c>
      <c r="B12653" s="221">
        <v>38.0</v>
      </c>
      <c r="C12653" s="221">
        <v>3.0</v>
      </c>
    </row>
    <row r="12654">
      <c r="A12654" s="221">
        <v>15004.0</v>
      </c>
      <c r="B12654" s="221">
        <v>40.0</v>
      </c>
      <c r="C12654" s="221">
        <v>1.0</v>
      </c>
    </row>
    <row r="12655">
      <c r="A12655" s="221">
        <v>15006.0</v>
      </c>
      <c r="B12655" s="221">
        <v>34.0</v>
      </c>
      <c r="C12655" s="221">
        <v>9160.0</v>
      </c>
    </row>
    <row r="12656">
      <c r="A12656" s="221">
        <v>15006.0</v>
      </c>
      <c r="B12656" s="221">
        <v>35.0</v>
      </c>
      <c r="C12656" s="221">
        <v>5845.0</v>
      </c>
    </row>
    <row r="12657">
      <c r="A12657" s="221">
        <v>15006.0</v>
      </c>
      <c r="B12657" s="221">
        <v>36.0</v>
      </c>
      <c r="C12657" s="221">
        <v>6.0</v>
      </c>
    </row>
    <row r="12658">
      <c r="A12658" s="221">
        <v>15006.0</v>
      </c>
      <c r="B12658" s="221">
        <v>38.0</v>
      </c>
      <c r="C12658" s="221">
        <v>3.0</v>
      </c>
    </row>
    <row r="12659">
      <c r="A12659" s="221">
        <v>15006.0</v>
      </c>
      <c r="B12659" s="221">
        <v>40.0</v>
      </c>
      <c r="C12659" s="221">
        <v>1.0</v>
      </c>
    </row>
    <row r="12660">
      <c r="A12660" s="221">
        <v>15008.0</v>
      </c>
      <c r="B12660" s="221">
        <v>34.0</v>
      </c>
      <c r="C12660" s="221">
        <v>9160.0</v>
      </c>
    </row>
    <row r="12661">
      <c r="A12661" s="221">
        <v>15008.0</v>
      </c>
      <c r="B12661" s="221">
        <v>35.0</v>
      </c>
      <c r="C12661" s="221">
        <v>5845.0</v>
      </c>
    </row>
    <row r="12662">
      <c r="A12662" s="221">
        <v>15008.0</v>
      </c>
      <c r="B12662" s="221">
        <v>36.0</v>
      </c>
      <c r="C12662" s="221">
        <v>6.0</v>
      </c>
    </row>
    <row r="12663">
      <c r="A12663" s="221">
        <v>15008.0</v>
      </c>
      <c r="B12663" s="221">
        <v>38.0</v>
      </c>
      <c r="C12663" s="221">
        <v>3.0</v>
      </c>
    </row>
    <row r="12664">
      <c r="A12664" s="221">
        <v>15008.0</v>
      </c>
      <c r="B12664" s="221">
        <v>40.0</v>
      </c>
      <c r="C12664" s="221">
        <v>1.0</v>
      </c>
    </row>
    <row r="12665">
      <c r="A12665" s="221">
        <v>15010.0</v>
      </c>
      <c r="B12665" s="221">
        <v>34.0</v>
      </c>
      <c r="C12665" s="221">
        <v>9160.0</v>
      </c>
    </row>
    <row r="12666">
      <c r="A12666" s="221">
        <v>15010.0</v>
      </c>
      <c r="B12666" s="221">
        <v>35.0</v>
      </c>
      <c r="C12666" s="221">
        <v>5845.0</v>
      </c>
    </row>
    <row r="12667">
      <c r="A12667" s="221">
        <v>15010.0</v>
      </c>
      <c r="B12667" s="221">
        <v>36.0</v>
      </c>
      <c r="C12667" s="221">
        <v>6.0</v>
      </c>
    </row>
    <row r="12668">
      <c r="A12668" s="221">
        <v>15010.0</v>
      </c>
      <c r="B12668" s="221">
        <v>38.0</v>
      </c>
      <c r="C12668" s="221">
        <v>3.0</v>
      </c>
    </row>
    <row r="12669">
      <c r="A12669" s="221">
        <v>15010.0</v>
      </c>
      <c r="B12669" s="221">
        <v>40.0</v>
      </c>
      <c r="C12669" s="221">
        <v>1.0</v>
      </c>
    </row>
    <row r="12670">
      <c r="A12670" s="221">
        <v>15012.0</v>
      </c>
      <c r="B12670" s="221">
        <v>34.0</v>
      </c>
      <c r="C12670" s="221">
        <v>9160.0</v>
      </c>
    </row>
    <row r="12671">
      <c r="A12671" s="221">
        <v>15012.0</v>
      </c>
      <c r="B12671" s="221">
        <v>35.0</v>
      </c>
      <c r="C12671" s="221">
        <v>5845.0</v>
      </c>
    </row>
    <row r="12672">
      <c r="A12672" s="221">
        <v>15012.0</v>
      </c>
      <c r="B12672" s="221">
        <v>36.0</v>
      </c>
      <c r="C12672" s="221">
        <v>6.0</v>
      </c>
    </row>
    <row r="12673">
      <c r="A12673" s="221">
        <v>15012.0</v>
      </c>
      <c r="B12673" s="221">
        <v>38.0</v>
      </c>
      <c r="C12673" s="221">
        <v>3.0</v>
      </c>
    </row>
    <row r="12674">
      <c r="A12674" s="221">
        <v>15012.0</v>
      </c>
      <c r="B12674" s="221">
        <v>40.0</v>
      </c>
      <c r="C12674" s="221">
        <v>1.0</v>
      </c>
    </row>
    <row r="12675">
      <c r="A12675" s="221">
        <v>15014.0</v>
      </c>
      <c r="B12675" s="221">
        <v>34.0</v>
      </c>
      <c r="C12675" s="221">
        <v>9160.0</v>
      </c>
    </row>
    <row r="12676">
      <c r="A12676" s="221">
        <v>15014.0</v>
      </c>
      <c r="B12676" s="221">
        <v>35.0</v>
      </c>
      <c r="C12676" s="221">
        <v>5845.0</v>
      </c>
    </row>
    <row r="12677">
      <c r="A12677" s="221">
        <v>15014.0</v>
      </c>
      <c r="B12677" s="221">
        <v>36.0</v>
      </c>
      <c r="C12677" s="221">
        <v>6.0</v>
      </c>
    </row>
    <row r="12678">
      <c r="A12678" s="221">
        <v>15014.0</v>
      </c>
      <c r="B12678" s="221">
        <v>38.0</v>
      </c>
      <c r="C12678" s="221">
        <v>3.0</v>
      </c>
    </row>
    <row r="12679">
      <c r="A12679" s="221">
        <v>15014.0</v>
      </c>
      <c r="B12679" s="221">
        <v>40.0</v>
      </c>
      <c r="C12679" s="221">
        <v>1.0</v>
      </c>
    </row>
    <row r="12680">
      <c r="A12680" s="221">
        <v>15016.0</v>
      </c>
      <c r="B12680" s="221">
        <v>34.0</v>
      </c>
      <c r="C12680" s="221">
        <v>23084.0</v>
      </c>
    </row>
    <row r="12681">
      <c r="A12681" s="221">
        <v>15016.0</v>
      </c>
      <c r="B12681" s="221">
        <v>35.0</v>
      </c>
      <c r="C12681" s="221">
        <v>18525.0</v>
      </c>
    </row>
    <row r="12682">
      <c r="A12682" s="221">
        <v>15016.0</v>
      </c>
      <c r="B12682" s="221">
        <v>38.0</v>
      </c>
      <c r="C12682" s="221">
        <v>3.0</v>
      </c>
    </row>
    <row r="12683">
      <c r="A12683" s="221">
        <v>15016.0</v>
      </c>
      <c r="B12683" s="221">
        <v>39.0</v>
      </c>
      <c r="C12683" s="221">
        <v>2.0</v>
      </c>
    </row>
    <row r="12684">
      <c r="A12684" s="221">
        <v>15018.0</v>
      </c>
      <c r="B12684" s="221">
        <v>34.0</v>
      </c>
      <c r="C12684" s="221">
        <v>23084.0</v>
      </c>
    </row>
    <row r="12685">
      <c r="A12685" s="221">
        <v>15018.0</v>
      </c>
      <c r="B12685" s="221">
        <v>35.0</v>
      </c>
      <c r="C12685" s="221">
        <v>18525.0</v>
      </c>
    </row>
    <row r="12686">
      <c r="A12686" s="221">
        <v>15018.0</v>
      </c>
      <c r="B12686" s="221">
        <v>38.0</v>
      </c>
      <c r="C12686" s="221">
        <v>3.0</v>
      </c>
    </row>
    <row r="12687">
      <c r="A12687" s="221">
        <v>15018.0</v>
      </c>
      <c r="B12687" s="221">
        <v>39.0</v>
      </c>
      <c r="C12687" s="221">
        <v>2.0</v>
      </c>
    </row>
    <row r="12688">
      <c r="A12688" s="221">
        <v>15020.0</v>
      </c>
      <c r="B12688" s="221">
        <v>34.0</v>
      </c>
      <c r="C12688" s="221">
        <v>23084.0</v>
      </c>
    </row>
    <row r="12689">
      <c r="A12689" s="221">
        <v>15020.0</v>
      </c>
      <c r="B12689" s="221">
        <v>35.0</v>
      </c>
      <c r="C12689" s="221">
        <v>18525.0</v>
      </c>
    </row>
    <row r="12690">
      <c r="A12690" s="221">
        <v>15020.0</v>
      </c>
      <c r="B12690" s="221">
        <v>38.0</v>
      </c>
      <c r="C12690" s="221">
        <v>3.0</v>
      </c>
    </row>
    <row r="12691">
      <c r="A12691" s="221">
        <v>15020.0</v>
      </c>
      <c r="B12691" s="221">
        <v>39.0</v>
      </c>
      <c r="C12691" s="221">
        <v>2.0</v>
      </c>
    </row>
    <row r="12692">
      <c r="A12692" s="221">
        <v>15022.0</v>
      </c>
      <c r="B12692" s="221">
        <v>34.0</v>
      </c>
      <c r="C12692" s="221">
        <v>23084.0</v>
      </c>
    </row>
    <row r="12693">
      <c r="A12693" s="221">
        <v>15022.0</v>
      </c>
      <c r="B12693" s="221">
        <v>35.0</v>
      </c>
      <c r="C12693" s="221">
        <v>18525.0</v>
      </c>
    </row>
    <row r="12694">
      <c r="A12694" s="221">
        <v>15022.0</v>
      </c>
      <c r="B12694" s="221">
        <v>38.0</v>
      </c>
      <c r="C12694" s="221">
        <v>3.0</v>
      </c>
    </row>
    <row r="12695">
      <c r="A12695" s="221">
        <v>15022.0</v>
      </c>
      <c r="B12695" s="221">
        <v>39.0</v>
      </c>
      <c r="C12695" s="221">
        <v>2.0</v>
      </c>
    </row>
    <row r="12696">
      <c r="A12696" s="221">
        <v>15024.0</v>
      </c>
      <c r="B12696" s="221">
        <v>34.0</v>
      </c>
      <c r="C12696" s="221">
        <v>23084.0</v>
      </c>
    </row>
    <row r="12697">
      <c r="A12697" s="221">
        <v>15024.0</v>
      </c>
      <c r="B12697" s="221">
        <v>35.0</v>
      </c>
      <c r="C12697" s="221">
        <v>18525.0</v>
      </c>
    </row>
    <row r="12698">
      <c r="A12698" s="221">
        <v>15024.0</v>
      </c>
      <c r="B12698" s="221">
        <v>38.0</v>
      </c>
      <c r="C12698" s="221">
        <v>3.0</v>
      </c>
    </row>
    <row r="12699">
      <c r="A12699" s="221">
        <v>15024.0</v>
      </c>
      <c r="B12699" s="221">
        <v>39.0</v>
      </c>
      <c r="C12699" s="221">
        <v>2.0</v>
      </c>
    </row>
    <row r="12700">
      <c r="A12700" s="221">
        <v>15026.0</v>
      </c>
      <c r="B12700" s="221">
        <v>34.0</v>
      </c>
      <c r="C12700" s="221">
        <v>23084.0</v>
      </c>
    </row>
    <row r="12701">
      <c r="A12701" s="221">
        <v>15026.0</v>
      </c>
      <c r="B12701" s="221">
        <v>35.0</v>
      </c>
      <c r="C12701" s="221">
        <v>18525.0</v>
      </c>
    </row>
    <row r="12702">
      <c r="A12702" s="221">
        <v>15026.0</v>
      </c>
      <c r="B12702" s="221">
        <v>38.0</v>
      </c>
      <c r="C12702" s="221">
        <v>3.0</v>
      </c>
    </row>
    <row r="12703">
      <c r="A12703" s="221">
        <v>15026.0</v>
      </c>
      <c r="B12703" s="221">
        <v>39.0</v>
      </c>
      <c r="C12703" s="221">
        <v>2.0</v>
      </c>
    </row>
    <row r="12704">
      <c r="A12704" s="221">
        <v>15028.0</v>
      </c>
      <c r="B12704" s="221">
        <v>34.0</v>
      </c>
      <c r="C12704" s="221">
        <v>23084.0</v>
      </c>
    </row>
    <row r="12705">
      <c r="A12705" s="221">
        <v>15028.0</v>
      </c>
      <c r="B12705" s="221">
        <v>35.0</v>
      </c>
      <c r="C12705" s="221">
        <v>18525.0</v>
      </c>
    </row>
    <row r="12706">
      <c r="A12706" s="221">
        <v>15028.0</v>
      </c>
      <c r="B12706" s="221">
        <v>38.0</v>
      </c>
      <c r="C12706" s="221">
        <v>3.0</v>
      </c>
    </row>
    <row r="12707">
      <c r="A12707" s="221">
        <v>15028.0</v>
      </c>
      <c r="B12707" s="221">
        <v>39.0</v>
      </c>
      <c r="C12707" s="221">
        <v>2.0</v>
      </c>
    </row>
    <row r="12708">
      <c r="A12708" s="221">
        <v>15030.0</v>
      </c>
      <c r="B12708" s="221">
        <v>34.0</v>
      </c>
      <c r="C12708" s="221">
        <v>23084.0</v>
      </c>
    </row>
    <row r="12709">
      <c r="A12709" s="221">
        <v>15030.0</v>
      </c>
      <c r="B12709" s="221">
        <v>35.0</v>
      </c>
      <c r="C12709" s="221">
        <v>18525.0</v>
      </c>
    </row>
    <row r="12710">
      <c r="A12710" s="221">
        <v>15030.0</v>
      </c>
      <c r="B12710" s="221">
        <v>38.0</v>
      </c>
      <c r="C12710" s="221">
        <v>3.0</v>
      </c>
    </row>
    <row r="12711">
      <c r="A12711" s="221">
        <v>15030.0</v>
      </c>
      <c r="B12711" s="221">
        <v>39.0</v>
      </c>
      <c r="C12711" s="221">
        <v>2.0</v>
      </c>
    </row>
    <row r="12712">
      <c r="A12712" s="221">
        <v>15032.0</v>
      </c>
      <c r="B12712" s="221">
        <v>34.0</v>
      </c>
      <c r="C12712" s="221">
        <v>27804.0</v>
      </c>
    </row>
    <row r="12713">
      <c r="A12713" s="221">
        <v>15032.0</v>
      </c>
      <c r="B12713" s="221">
        <v>35.0</v>
      </c>
      <c r="C12713" s="221">
        <v>21799.0</v>
      </c>
    </row>
    <row r="12714">
      <c r="A12714" s="221">
        <v>15032.0</v>
      </c>
      <c r="B12714" s="221">
        <v>36.0</v>
      </c>
      <c r="C12714" s="221">
        <v>513.0</v>
      </c>
    </row>
    <row r="12715">
      <c r="A12715" s="221">
        <v>15032.0</v>
      </c>
      <c r="B12715" s="221">
        <v>37.0</v>
      </c>
      <c r="C12715" s="221">
        <v>16.0</v>
      </c>
    </row>
    <row r="12716">
      <c r="A12716" s="221">
        <v>15032.0</v>
      </c>
      <c r="B12716" s="221">
        <v>38.0</v>
      </c>
      <c r="C12716" s="221">
        <v>3.0</v>
      </c>
    </row>
    <row r="12717">
      <c r="A12717" s="221">
        <v>15034.0</v>
      </c>
      <c r="B12717" s="221">
        <v>34.0</v>
      </c>
      <c r="C12717" s="221">
        <v>27804.0</v>
      </c>
    </row>
    <row r="12718">
      <c r="A12718" s="221">
        <v>15034.0</v>
      </c>
      <c r="B12718" s="221">
        <v>35.0</v>
      </c>
      <c r="C12718" s="221">
        <v>21799.0</v>
      </c>
    </row>
    <row r="12719">
      <c r="A12719" s="221">
        <v>15034.0</v>
      </c>
      <c r="B12719" s="221">
        <v>36.0</v>
      </c>
      <c r="C12719" s="221">
        <v>513.0</v>
      </c>
    </row>
    <row r="12720">
      <c r="A12720" s="221">
        <v>15034.0</v>
      </c>
      <c r="B12720" s="221">
        <v>37.0</v>
      </c>
      <c r="C12720" s="221">
        <v>16.0</v>
      </c>
    </row>
    <row r="12721">
      <c r="A12721" s="221">
        <v>15034.0</v>
      </c>
      <c r="B12721" s="221">
        <v>38.0</v>
      </c>
      <c r="C12721" s="221">
        <v>3.0</v>
      </c>
    </row>
    <row r="12722">
      <c r="A12722" s="221">
        <v>15036.0</v>
      </c>
      <c r="B12722" s="221">
        <v>34.0</v>
      </c>
      <c r="C12722" s="221">
        <v>27804.0</v>
      </c>
    </row>
    <row r="12723">
      <c r="A12723" s="221">
        <v>15036.0</v>
      </c>
      <c r="B12723" s="221">
        <v>35.0</v>
      </c>
      <c r="C12723" s="221">
        <v>21799.0</v>
      </c>
    </row>
    <row r="12724">
      <c r="A12724" s="221">
        <v>15036.0</v>
      </c>
      <c r="B12724" s="221">
        <v>36.0</v>
      </c>
      <c r="C12724" s="221">
        <v>513.0</v>
      </c>
    </row>
    <row r="12725">
      <c r="A12725" s="221">
        <v>15036.0</v>
      </c>
      <c r="B12725" s="221">
        <v>37.0</v>
      </c>
      <c r="C12725" s="221">
        <v>16.0</v>
      </c>
    </row>
    <row r="12726">
      <c r="A12726" s="221">
        <v>15036.0</v>
      </c>
      <c r="B12726" s="221">
        <v>38.0</v>
      </c>
      <c r="C12726" s="221">
        <v>3.0</v>
      </c>
    </row>
    <row r="12727">
      <c r="A12727" s="221">
        <v>15038.0</v>
      </c>
      <c r="B12727" s="221">
        <v>34.0</v>
      </c>
      <c r="C12727" s="221">
        <v>27804.0</v>
      </c>
    </row>
    <row r="12728">
      <c r="A12728" s="221">
        <v>15038.0</v>
      </c>
      <c r="B12728" s="221">
        <v>35.0</v>
      </c>
      <c r="C12728" s="221">
        <v>21799.0</v>
      </c>
    </row>
    <row r="12729">
      <c r="A12729" s="221">
        <v>15038.0</v>
      </c>
      <c r="B12729" s="221">
        <v>36.0</v>
      </c>
      <c r="C12729" s="221">
        <v>513.0</v>
      </c>
    </row>
    <row r="12730">
      <c r="A12730" s="221">
        <v>15038.0</v>
      </c>
      <c r="B12730" s="221">
        <v>37.0</v>
      </c>
      <c r="C12730" s="221">
        <v>16.0</v>
      </c>
    </row>
    <row r="12731">
      <c r="A12731" s="221">
        <v>15038.0</v>
      </c>
      <c r="B12731" s="221">
        <v>38.0</v>
      </c>
      <c r="C12731" s="221">
        <v>3.0</v>
      </c>
    </row>
    <row r="12732">
      <c r="A12732" s="221">
        <v>15040.0</v>
      </c>
      <c r="B12732" s="221">
        <v>34.0</v>
      </c>
      <c r="C12732" s="221">
        <v>27804.0</v>
      </c>
    </row>
    <row r="12733">
      <c r="A12733" s="221">
        <v>15040.0</v>
      </c>
      <c r="B12733" s="221">
        <v>35.0</v>
      </c>
      <c r="C12733" s="221">
        <v>21799.0</v>
      </c>
    </row>
    <row r="12734">
      <c r="A12734" s="221">
        <v>15040.0</v>
      </c>
      <c r="B12734" s="221">
        <v>36.0</v>
      </c>
      <c r="C12734" s="221">
        <v>513.0</v>
      </c>
    </row>
    <row r="12735">
      <c r="A12735" s="221">
        <v>15040.0</v>
      </c>
      <c r="B12735" s="221">
        <v>37.0</v>
      </c>
      <c r="C12735" s="221">
        <v>16.0</v>
      </c>
    </row>
    <row r="12736">
      <c r="A12736" s="221">
        <v>15040.0</v>
      </c>
      <c r="B12736" s="221">
        <v>38.0</v>
      </c>
      <c r="C12736" s="221">
        <v>3.0</v>
      </c>
    </row>
    <row r="12737">
      <c r="A12737" s="221">
        <v>15042.0</v>
      </c>
      <c r="B12737" s="221">
        <v>34.0</v>
      </c>
      <c r="C12737" s="221">
        <v>27804.0</v>
      </c>
    </row>
    <row r="12738">
      <c r="A12738" s="221">
        <v>15042.0</v>
      </c>
      <c r="B12738" s="221">
        <v>35.0</v>
      </c>
      <c r="C12738" s="221">
        <v>21799.0</v>
      </c>
    </row>
    <row r="12739">
      <c r="A12739" s="221">
        <v>15042.0</v>
      </c>
      <c r="B12739" s="221">
        <v>36.0</v>
      </c>
      <c r="C12739" s="221">
        <v>513.0</v>
      </c>
    </row>
    <row r="12740">
      <c r="A12740" s="221">
        <v>15042.0</v>
      </c>
      <c r="B12740" s="221">
        <v>37.0</v>
      </c>
      <c r="C12740" s="221">
        <v>16.0</v>
      </c>
    </row>
    <row r="12741">
      <c r="A12741" s="221">
        <v>15042.0</v>
      </c>
      <c r="B12741" s="221">
        <v>38.0</v>
      </c>
      <c r="C12741" s="221">
        <v>3.0</v>
      </c>
    </row>
    <row r="12742">
      <c r="A12742" s="221">
        <v>15044.0</v>
      </c>
      <c r="B12742" s="221">
        <v>34.0</v>
      </c>
      <c r="C12742" s="221">
        <v>27804.0</v>
      </c>
    </row>
    <row r="12743">
      <c r="A12743" s="221">
        <v>15044.0</v>
      </c>
      <c r="B12743" s="221">
        <v>35.0</v>
      </c>
      <c r="C12743" s="221">
        <v>21799.0</v>
      </c>
    </row>
    <row r="12744">
      <c r="A12744" s="221">
        <v>15044.0</v>
      </c>
      <c r="B12744" s="221">
        <v>36.0</v>
      </c>
      <c r="C12744" s="221">
        <v>513.0</v>
      </c>
    </row>
    <row r="12745">
      <c r="A12745" s="221">
        <v>15044.0</v>
      </c>
      <c r="B12745" s="221">
        <v>37.0</v>
      </c>
      <c r="C12745" s="221">
        <v>16.0</v>
      </c>
    </row>
    <row r="12746">
      <c r="A12746" s="221">
        <v>15044.0</v>
      </c>
      <c r="B12746" s="221">
        <v>38.0</v>
      </c>
      <c r="C12746" s="221">
        <v>3.0</v>
      </c>
    </row>
    <row r="12747">
      <c r="A12747" s="221">
        <v>15046.0</v>
      </c>
      <c r="B12747" s="221">
        <v>34.0</v>
      </c>
      <c r="C12747" s="221">
        <v>27804.0</v>
      </c>
    </row>
    <row r="12748">
      <c r="A12748" s="221">
        <v>15046.0</v>
      </c>
      <c r="B12748" s="221">
        <v>35.0</v>
      </c>
      <c r="C12748" s="221">
        <v>21799.0</v>
      </c>
    </row>
    <row r="12749">
      <c r="A12749" s="221">
        <v>15046.0</v>
      </c>
      <c r="B12749" s="221">
        <v>36.0</v>
      </c>
      <c r="C12749" s="221">
        <v>513.0</v>
      </c>
    </row>
    <row r="12750">
      <c r="A12750" s="221">
        <v>15046.0</v>
      </c>
      <c r="B12750" s="221">
        <v>37.0</v>
      </c>
      <c r="C12750" s="221">
        <v>16.0</v>
      </c>
    </row>
    <row r="12751">
      <c r="A12751" s="221">
        <v>15046.0</v>
      </c>
      <c r="B12751" s="221">
        <v>38.0</v>
      </c>
      <c r="C12751" s="221">
        <v>3.0</v>
      </c>
    </row>
    <row r="12752">
      <c r="A12752" s="221">
        <v>15048.0</v>
      </c>
      <c r="B12752" s="221">
        <v>34.0</v>
      </c>
      <c r="C12752" s="221">
        <v>34508.0</v>
      </c>
    </row>
    <row r="12753">
      <c r="A12753" s="221">
        <v>15048.0</v>
      </c>
      <c r="B12753" s="221">
        <v>35.0</v>
      </c>
      <c r="C12753" s="221">
        <v>27433.0</v>
      </c>
    </row>
    <row r="12754">
      <c r="A12754" s="221">
        <v>15048.0</v>
      </c>
      <c r="B12754" s="221">
        <v>37.0</v>
      </c>
      <c r="C12754" s="221">
        <v>2.0</v>
      </c>
    </row>
    <row r="12755">
      <c r="A12755" s="221">
        <v>15048.0</v>
      </c>
      <c r="B12755" s="221">
        <v>38.0</v>
      </c>
      <c r="C12755" s="221">
        <v>6.0</v>
      </c>
    </row>
    <row r="12756">
      <c r="A12756" s="221">
        <v>15048.0</v>
      </c>
      <c r="B12756" s="221">
        <v>40.0</v>
      </c>
      <c r="C12756" s="221">
        <v>1.0</v>
      </c>
    </row>
    <row r="12757">
      <c r="A12757" s="221">
        <v>15050.0</v>
      </c>
      <c r="B12757" s="221">
        <v>34.0</v>
      </c>
      <c r="C12757" s="221">
        <v>34508.0</v>
      </c>
    </row>
    <row r="12758">
      <c r="A12758" s="221">
        <v>15050.0</v>
      </c>
      <c r="B12758" s="221">
        <v>35.0</v>
      </c>
      <c r="C12758" s="221">
        <v>27433.0</v>
      </c>
    </row>
    <row r="12759">
      <c r="A12759" s="221">
        <v>15050.0</v>
      </c>
      <c r="B12759" s="221">
        <v>37.0</v>
      </c>
      <c r="C12759" s="221">
        <v>2.0</v>
      </c>
    </row>
    <row r="12760">
      <c r="A12760" s="221">
        <v>15050.0</v>
      </c>
      <c r="B12760" s="221">
        <v>38.0</v>
      </c>
      <c r="C12760" s="221">
        <v>6.0</v>
      </c>
    </row>
    <row r="12761">
      <c r="A12761" s="221">
        <v>15050.0</v>
      </c>
      <c r="B12761" s="221">
        <v>40.0</v>
      </c>
      <c r="C12761" s="221">
        <v>1.0</v>
      </c>
    </row>
    <row r="12762">
      <c r="A12762" s="221">
        <v>15052.0</v>
      </c>
      <c r="B12762" s="221">
        <v>34.0</v>
      </c>
      <c r="C12762" s="221">
        <v>34508.0</v>
      </c>
    </row>
    <row r="12763">
      <c r="A12763" s="221">
        <v>15052.0</v>
      </c>
      <c r="B12763" s="221">
        <v>35.0</v>
      </c>
      <c r="C12763" s="221">
        <v>27433.0</v>
      </c>
    </row>
    <row r="12764">
      <c r="A12764" s="221">
        <v>15052.0</v>
      </c>
      <c r="B12764" s="221">
        <v>37.0</v>
      </c>
      <c r="C12764" s="221">
        <v>2.0</v>
      </c>
    </row>
    <row r="12765">
      <c r="A12765" s="221">
        <v>15052.0</v>
      </c>
      <c r="B12765" s="221">
        <v>38.0</v>
      </c>
      <c r="C12765" s="221">
        <v>6.0</v>
      </c>
    </row>
    <row r="12766">
      <c r="A12766" s="221">
        <v>15052.0</v>
      </c>
      <c r="B12766" s="221">
        <v>40.0</v>
      </c>
      <c r="C12766" s="221">
        <v>1.0</v>
      </c>
    </row>
    <row r="12767">
      <c r="A12767" s="221">
        <v>15054.0</v>
      </c>
      <c r="B12767" s="221">
        <v>34.0</v>
      </c>
      <c r="C12767" s="221">
        <v>34508.0</v>
      </c>
    </row>
    <row r="12768">
      <c r="A12768" s="221">
        <v>15054.0</v>
      </c>
      <c r="B12768" s="221">
        <v>35.0</v>
      </c>
      <c r="C12768" s="221">
        <v>27433.0</v>
      </c>
    </row>
    <row r="12769">
      <c r="A12769" s="221">
        <v>15054.0</v>
      </c>
      <c r="B12769" s="221">
        <v>37.0</v>
      </c>
      <c r="C12769" s="221">
        <v>2.0</v>
      </c>
    </row>
    <row r="12770">
      <c r="A12770" s="221">
        <v>15054.0</v>
      </c>
      <c r="B12770" s="221">
        <v>38.0</v>
      </c>
      <c r="C12770" s="221">
        <v>6.0</v>
      </c>
    </row>
    <row r="12771">
      <c r="A12771" s="221">
        <v>15054.0</v>
      </c>
      <c r="B12771" s="221">
        <v>40.0</v>
      </c>
      <c r="C12771" s="221">
        <v>1.0</v>
      </c>
    </row>
    <row r="12772">
      <c r="A12772" s="221">
        <v>15056.0</v>
      </c>
      <c r="B12772" s="221">
        <v>34.0</v>
      </c>
      <c r="C12772" s="221">
        <v>34508.0</v>
      </c>
    </row>
    <row r="12773">
      <c r="A12773" s="221">
        <v>15056.0</v>
      </c>
      <c r="B12773" s="221">
        <v>35.0</v>
      </c>
      <c r="C12773" s="221">
        <v>27433.0</v>
      </c>
    </row>
    <row r="12774">
      <c r="A12774" s="221">
        <v>15056.0</v>
      </c>
      <c r="B12774" s="221">
        <v>37.0</v>
      </c>
      <c r="C12774" s="221">
        <v>2.0</v>
      </c>
    </row>
    <row r="12775">
      <c r="A12775" s="221">
        <v>15056.0</v>
      </c>
      <c r="B12775" s="221">
        <v>38.0</v>
      </c>
      <c r="C12775" s="221">
        <v>6.0</v>
      </c>
    </row>
    <row r="12776">
      <c r="A12776" s="221">
        <v>15056.0</v>
      </c>
      <c r="B12776" s="221">
        <v>40.0</v>
      </c>
      <c r="C12776" s="221">
        <v>1.0</v>
      </c>
    </row>
    <row r="12777">
      <c r="A12777" s="221">
        <v>15058.0</v>
      </c>
      <c r="B12777" s="221">
        <v>34.0</v>
      </c>
      <c r="C12777" s="221">
        <v>34508.0</v>
      </c>
    </row>
    <row r="12778">
      <c r="A12778" s="221">
        <v>15058.0</v>
      </c>
      <c r="B12778" s="221">
        <v>35.0</v>
      </c>
      <c r="C12778" s="221">
        <v>27433.0</v>
      </c>
    </row>
    <row r="12779">
      <c r="A12779" s="221">
        <v>15058.0</v>
      </c>
      <c r="B12779" s="221">
        <v>37.0</v>
      </c>
      <c r="C12779" s="221">
        <v>2.0</v>
      </c>
    </row>
    <row r="12780">
      <c r="A12780" s="221">
        <v>15058.0</v>
      </c>
      <c r="B12780" s="221">
        <v>38.0</v>
      </c>
      <c r="C12780" s="221">
        <v>6.0</v>
      </c>
    </row>
    <row r="12781">
      <c r="A12781" s="221">
        <v>15058.0</v>
      </c>
      <c r="B12781" s="221">
        <v>40.0</v>
      </c>
      <c r="C12781" s="221">
        <v>1.0</v>
      </c>
    </row>
    <row r="12782">
      <c r="A12782" s="221">
        <v>15060.0</v>
      </c>
      <c r="B12782" s="221">
        <v>34.0</v>
      </c>
      <c r="C12782" s="221">
        <v>34508.0</v>
      </c>
    </row>
    <row r="12783">
      <c r="A12783" s="221">
        <v>15060.0</v>
      </c>
      <c r="B12783" s="221">
        <v>35.0</v>
      </c>
      <c r="C12783" s="221">
        <v>27433.0</v>
      </c>
    </row>
    <row r="12784">
      <c r="A12784" s="221">
        <v>15060.0</v>
      </c>
      <c r="B12784" s="221">
        <v>37.0</v>
      </c>
      <c r="C12784" s="221">
        <v>2.0</v>
      </c>
    </row>
    <row r="12785">
      <c r="A12785" s="221">
        <v>15060.0</v>
      </c>
      <c r="B12785" s="221">
        <v>38.0</v>
      </c>
      <c r="C12785" s="221">
        <v>6.0</v>
      </c>
    </row>
    <row r="12786">
      <c r="A12786" s="221">
        <v>15060.0</v>
      </c>
      <c r="B12786" s="221">
        <v>40.0</v>
      </c>
      <c r="C12786" s="221">
        <v>1.0</v>
      </c>
    </row>
    <row r="12787">
      <c r="A12787" s="221">
        <v>15062.0</v>
      </c>
      <c r="B12787" s="221">
        <v>34.0</v>
      </c>
      <c r="C12787" s="221">
        <v>34508.0</v>
      </c>
    </row>
    <row r="12788">
      <c r="A12788" s="221">
        <v>15062.0</v>
      </c>
      <c r="B12788" s="221">
        <v>35.0</v>
      </c>
      <c r="C12788" s="221">
        <v>27433.0</v>
      </c>
    </row>
    <row r="12789">
      <c r="A12789" s="221">
        <v>15062.0</v>
      </c>
      <c r="B12789" s="221">
        <v>37.0</v>
      </c>
      <c r="C12789" s="221">
        <v>2.0</v>
      </c>
    </row>
    <row r="12790">
      <c r="A12790" s="221">
        <v>15062.0</v>
      </c>
      <c r="B12790" s="221">
        <v>38.0</v>
      </c>
      <c r="C12790" s="221">
        <v>6.0</v>
      </c>
    </row>
    <row r="12791">
      <c r="A12791" s="221">
        <v>15062.0</v>
      </c>
      <c r="B12791" s="221">
        <v>40.0</v>
      </c>
      <c r="C12791" s="221">
        <v>1.0</v>
      </c>
    </row>
    <row r="12792">
      <c r="A12792" s="221">
        <v>15064.0</v>
      </c>
      <c r="B12792" s="221">
        <v>34.0</v>
      </c>
      <c r="C12792" s="221">
        <v>39632.0</v>
      </c>
    </row>
    <row r="12793">
      <c r="A12793" s="221">
        <v>15064.0</v>
      </c>
      <c r="B12793" s="221">
        <v>35.0</v>
      </c>
      <c r="C12793" s="221">
        <v>30434.0</v>
      </c>
    </row>
    <row r="12794">
      <c r="A12794" s="221">
        <v>15064.0</v>
      </c>
      <c r="B12794" s="221">
        <v>37.0</v>
      </c>
      <c r="C12794" s="221">
        <v>85.0</v>
      </c>
    </row>
    <row r="12795">
      <c r="A12795" s="221">
        <v>15064.0</v>
      </c>
      <c r="B12795" s="221">
        <v>38.0</v>
      </c>
      <c r="C12795" s="221">
        <v>12.0</v>
      </c>
    </row>
    <row r="12796">
      <c r="A12796" s="221">
        <v>15064.0</v>
      </c>
      <c r="B12796" s="221">
        <v>39.0</v>
      </c>
      <c r="C12796" s="221">
        <v>1.0</v>
      </c>
    </row>
    <row r="12797">
      <c r="A12797" s="221">
        <v>15064.0</v>
      </c>
      <c r="B12797" s="221">
        <v>40.0</v>
      </c>
      <c r="C12797" s="221">
        <v>1.0</v>
      </c>
    </row>
    <row r="12798">
      <c r="A12798" s="221">
        <v>15066.0</v>
      </c>
      <c r="B12798" s="221">
        <v>34.0</v>
      </c>
      <c r="C12798" s="221">
        <v>39632.0</v>
      </c>
    </row>
    <row r="12799">
      <c r="A12799" s="221">
        <v>15066.0</v>
      </c>
      <c r="B12799" s="221">
        <v>35.0</v>
      </c>
      <c r="C12799" s="221">
        <v>30434.0</v>
      </c>
    </row>
    <row r="12800">
      <c r="A12800" s="221">
        <v>15066.0</v>
      </c>
      <c r="B12800" s="221">
        <v>37.0</v>
      </c>
      <c r="C12800" s="221">
        <v>85.0</v>
      </c>
    </row>
    <row r="12801">
      <c r="A12801" s="221">
        <v>15066.0</v>
      </c>
      <c r="B12801" s="221">
        <v>38.0</v>
      </c>
      <c r="C12801" s="221">
        <v>12.0</v>
      </c>
    </row>
    <row r="12802">
      <c r="A12802" s="221">
        <v>15066.0</v>
      </c>
      <c r="B12802" s="221">
        <v>39.0</v>
      </c>
      <c r="C12802" s="221">
        <v>1.0</v>
      </c>
    </row>
    <row r="12803">
      <c r="A12803" s="221">
        <v>15066.0</v>
      </c>
      <c r="B12803" s="221">
        <v>40.0</v>
      </c>
      <c r="C12803" s="221">
        <v>1.0</v>
      </c>
    </row>
    <row r="12804">
      <c r="A12804" s="221">
        <v>15068.0</v>
      </c>
      <c r="B12804" s="221">
        <v>34.0</v>
      </c>
      <c r="C12804" s="221">
        <v>39632.0</v>
      </c>
    </row>
    <row r="12805">
      <c r="A12805" s="221">
        <v>15068.0</v>
      </c>
      <c r="B12805" s="221">
        <v>35.0</v>
      </c>
      <c r="C12805" s="221">
        <v>30434.0</v>
      </c>
    </row>
    <row r="12806">
      <c r="A12806" s="221">
        <v>15068.0</v>
      </c>
      <c r="B12806" s="221">
        <v>37.0</v>
      </c>
      <c r="C12806" s="221">
        <v>85.0</v>
      </c>
    </row>
    <row r="12807">
      <c r="A12807" s="221">
        <v>15068.0</v>
      </c>
      <c r="B12807" s="221">
        <v>38.0</v>
      </c>
      <c r="C12807" s="221">
        <v>12.0</v>
      </c>
    </row>
    <row r="12808">
      <c r="A12808" s="221">
        <v>15068.0</v>
      </c>
      <c r="B12808" s="221">
        <v>39.0</v>
      </c>
      <c r="C12808" s="221">
        <v>1.0</v>
      </c>
    </row>
    <row r="12809">
      <c r="A12809" s="221">
        <v>15068.0</v>
      </c>
      <c r="B12809" s="221">
        <v>40.0</v>
      </c>
      <c r="C12809" s="221">
        <v>1.0</v>
      </c>
    </row>
    <row r="12810">
      <c r="A12810" s="221">
        <v>15070.0</v>
      </c>
      <c r="B12810" s="221">
        <v>34.0</v>
      </c>
      <c r="C12810" s="221">
        <v>39632.0</v>
      </c>
    </row>
    <row r="12811">
      <c r="A12811" s="221">
        <v>15070.0</v>
      </c>
      <c r="B12811" s="221">
        <v>35.0</v>
      </c>
      <c r="C12811" s="221">
        <v>30434.0</v>
      </c>
    </row>
    <row r="12812">
      <c r="A12812" s="221">
        <v>15070.0</v>
      </c>
      <c r="B12812" s="221">
        <v>37.0</v>
      </c>
      <c r="C12812" s="221">
        <v>85.0</v>
      </c>
    </row>
    <row r="12813">
      <c r="A12813" s="221">
        <v>15070.0</v>
      </c>
      <c r="B12813" s="221">
        <v>38.0</v>
      </c>
      <c r="C12813" s="221">
        <v>12.0</v>
      </c>
    </row>
    <row r="12814">
      <c r="A12814" s="221">
        <v>15070.0</v>
      </c>
      <c r="B12814" s="221">
        <v>39.0</v>
      </c>
      <c r="C12814" s="221">
        <v>1.0</v>
      </c>
    </row>
    <row r="12815">
      <c r="A12815" s="221">
        <v>15070.0</v>
      </c>
      <c r="B12815" s="221">
        <v>40.0</v>
      </c>
      <c r="C12815" s="221">
        <v>1.0</v>
      </c>
    </row>
    <row r="12816">
      <c r="A12816" s="221">
        <v>15072.0</v>
      </c>
      <c r="B12816" s="221">
        <v>34.0</v>
      </c>
      <c r="C12816" s="221">
        <v>39632.0</v>
      </c>
    </row>
    <row r="12817">
      <c r="A12817" s="221">
        <v>15072.0</v>
      </c>
      <c r="B12817" s="221">
        <v>35.0</v>
      </c>
      <c r="C12817" s="221">
        <v>30434.0</v>
      </c>
    </row>
    <row r="12818">
      <c r="A12818" s="221">
        <v>15072.0</v>
      </c>
      <c r="B12818" s="221">
        <v>37.0</v>
      </c>
      <c r="C12818" s="221">
        <v>85.0</v>
      </c>
    </row>
    <row r="12819">
      <c r="A12819" s="221">
        <v>15072.0</v>
      </c>
      <c r="B12819" s="221">
        <v>38.0</v>
      </c>
      <c r="C12819" s="221">
        <v>12.0</v>
      </c>
    </row>
    <row r="12820">
      <c r="A12820" s="221">
        <v>15072.0</v>
      </c>
      <c r="B12820" s="221">
        <v>39.0</v>
      </c>
      <c r="C12820" s="221">
        <v>1.0</v>
      </c>
    </row>
    <row r="12821">
      <c r="A12821" s="221">
        <v>15072.0</v>
      </c>
      <c r="B12821" s="221">
        <v>40.0</v>
      </c>
      <c r="C12821" s="221">
        <v>1.0</v>
      </c>
    </row>
    <row r="12822">
      <c r="A12822" s="221">
        <v>15074.0</v>
      </c>
      <c r="B12822" s="221">
        <v>34.0</v>
      </c>
      <c r="C12822" s="221">
        <v>39632.0</v>
      </c>
    </row>
    <row r="12823">
      <c r="A12823" s="221">
        <v>15074.0</v>
      </c>
      <c r="B12823" s="221">
        <v>35.0</v>
      </c>
      <c r="C12823" s="221">
        <v>30434.0</v>
      </c>
    </row>
    <row r="12824">
      <c r="A12824" s="221">
        <v>15074.0</v>
      </c>
      <c r="B12824" s="221">
        <v>37.0</v>
      </c>
      <c r="C12824" s="221">
        <v>85.0</v>
      </c>
    </row>
    <row r="12825">
      <c r="A12825" s="221">
        <v>15074.0</v>
      </c>
      <c r="B12825" s="221">
        <v>38.0</v>
      </c>
      <c r="C12825" s="221">
        <v>12.0</v>
      </c>
    </row>
    <row r="12826">
      <c r="A12826" s="221">
        <v>15074.0</v>
      </c>
      <c r="B12826" s="221">
        <v>39.0</v>
      </c>
      <c r="C12826" s="221">
        <v>1.0</v>
      </c>
    </row>
    <row r="12827">
      <c r="A12827" s="221">
        <v>15074.0</v>
      </c>
      <c r="B12827" s="221">
        <v>40.0</v>
      </c>
      <c r="C12827" s="221">
        <v>1.0</v>
      </c>
    </row>
    <row r="12828">
      <c r="A12828" s="221">
        <v>15076.0</v>
      </c>
      <c r="B12828" s="221">
        <v>34.0</v>
      </c>
      <c r="C12828" s="221">
        <v>39632.0</v>
      </c>
    </row>
    <row r="12829">
      <c r="A12829" s="221">
        <v>15076.0</v>
      </c>
      <c r="B12829" s="221">
        <v>35.0</v>
      </c>
      <c r="C12829" s="221">
        <v>30434.0</v>
      </c>
    </row>
    <row r="12830">
      <c r="A12830" s="221">
        <v>15076.0</v>
      </c>
      <c r="B12830" s="221">
        <v>37.0</v>
      </c>
      <c r="C12830" s="221">
        <v>85.0</v>
      </c>
    </row>
    <row r="12831">
      <c r="A12831" s="221">
        <v>15076.0</v>
      </c>
      <c r="B12831" s="221">
        <v>38.0</v>
      </c>
      <c r="C12831" s="221">
        <v>12.0</v>
      </c>
    </row>
    <row r="12832">
      <c r="A12832" s="221">
        <v>15076.0</v>
      </c>
      <c r="B12832" s="221">
        <v>39.0</v>
      </c>
      <c r="C12832" s="221">
        <v>1.0</v>
      </c>
    </row>
    <row r="12833">
      <c r="A12833" s="221">
        <v>15076.0</v>
      </c>
      <c r="B12833" s="221">
        <v>40.0</v>
      </c>
      <c r="C12833" s="221">
        <v>1.0</v>
      </c>
    </row>
    <row r="12834">
      <c r="A12834" s="221">
        <v>15078.0</v>
      </c>
      <c r="B12834" s="221">
        <v>34.0</v>
      </c>
      <c r="C12834" s="221">
        <v>39632.0</v>
      </c>
    </row>
    <row r="12835">
      <c r="A12835" s="221">
        <v>15078.0</v>
      </c>
      <c r="B12835" s="221">
        <v>35.0</v>
      </c>
      <c r="C12835" s="221">
        <v>30434.0</v>
      </c>
    </row>
    <row r="12836">
      <c r="A12836" s="221">
        <v>15078.0</v>
      </c>
      <c r="B12836" s="221">
        <v>37.0</v>
      </c>
      <c r="C12836" s="221">
        <v>85.0</v>
      </c>
    </row>
    <row r="12837">
      <c r="A12837" s="221">
        <v>15078.0</v>
      </c>
      <c r="B12837" s="221">
        <v>38.0</v>
      </c>
      <c r="C12837" s="221">
        <v>12.0</v>
      </c>
    </row>
    <row r="12838">
      <c r="A12838" s="221">
        <v>15078.0</v>
      </c>
      <c r="B12838" s="221">
        <v>39.0</v>
      </c>
      <c r="C12838" s="221">
        <v>1.0</v>
      </c>
    </row>
    <row r="12839">
      <c r="A12839" s="221">
        <v>15078.0</v>
      </c>
      <c r="B12839" s="221">
        <v>40.0</v>
      </c>
      <c r="C12839" s="221">
        <v>1.0</v>
      </c>
    </row>
    <row r="12840">
      <c r="A12840" s="221">
        <v>15080.0</v>
      </c>
      <c r="B12840" s="221">
        <v>34.0</v>
      </c>
      <c r="C12840" s="221">
        <v>1004.0</v>
      </c>
    </row>
    <row r="12841">
      <c r="A12841" s="221">
        <v>15080.0</v>
      </c>
      <c r="B12841" s="221">
        <v>35.0</v>
      </c>
      <c r="C12841" s="221">
        <v>775.0</v>
      </c>
    </row>
    <row r="12842">
      <c r="A12842" s="221">
        <v>15080.0</v>
      </c>
      <c r="B12842" s="221">
        <v>38.0</v>
      </c>
      <c r="C12842" s="221">
        <v>3.0</v>
      </c>
    </row>
    <row r="12843">
      <c r="A12843" s="221">
        <v>15082.0</v>
      </c>
      <c r="B12843" s="221">
        <v>34.0</v>
      </c>
      <c r="C12843" s="221">
        <v>1004.0</v>
      </c>
    </row>
    <row r="12844">
      <c r="A12844" s="221">
        <v>15082.0</v>
      </c>
      <c r="B12844" s="221">
        <v>35.0</v>
      </c>
      <c r="C12844" s="221">
        <v>775.0</v>
      </c>
    </row>
    <row r="12845">
      <c r="A12845" s="221">
        <v>15082.0</v>
      </c>
      <c r="B12845" s="221">
        <v>38.0</v>
      </c>
      <c r="C12845" s="221">
        <v>3.0</v>
      </c>
    </row>
    <row r="12846">
      <c r="A12846" s="221">
        <v>15084.0</v>
      </c>
      <c r="B12846" s="221">
        <v>34.0</v>
      </c>
      <c r="C12846" s="221">
        <v>1004.0</v>
      </c>
    </row>
    <row r="12847">
      <c r="A12847" s="221">
        <v>15084.0</v>
      </c>
      <c r="B12847" s="221">
        <v>35.0</v>
      </c>
      <c r="C12847" s="221">
        <v>775.0</v>
      </c>
    </row>
    <row r="12848">
      <c r="A12848" s="221">
        <v>15084.0</v>
      </c>
      <c r="B12848" s="221">
        <v>38.0</v>
      </c>
      <c r="C12848" s="221">
        <v>3.0</v>
      </c>
    </row>
    <row r="12849">
      <c r="A12849" s="221">
        <v>15086.0</v>
      </c>
      <c r="B12849" s="221">
        <v>34.0</v>
      </c>
      <c r="C12849" s="221">
        <v>1004.0</v>
      </c>
    </row>
    <row r="12850">
      <c r="A12850" s="221">
        <v>15086.0</v>
      </c>
      <c r="B12850" s="221">
        <v>35.0</v>
      </c>
      <c r="C12850" s="221">
        <v>775.0</v>
      </c>
    </row>
    <row r="12851">
      <c r="A12851" s="221">
        <v>15086.0</v>
      </c>
      <c r="B12851" s="221">
        <v>38.0</v>
      </c>
      <c r="C12851" s="221">
        <v>3.0</v>
      </c>
    </row>
    <row r="12852">
      <c r="A12852" s="221">
        <v>15088.0</v>
      </c>
      <c r="B12852" s="221">
        <v>34.0</v>
      </c>
      <c r="C12852" s="221">
        <v>1004.0</v>
      </c>
    </row>
    <row r="12853">
      <c r="A12853" s="221">
        <v>15088.0</v>
      </c>
      <c r="B12853" s="221">
        <v>35.0</v>
      </c>
      <c r="C12853" s="221">
        <v>775.0</v>
      </c>
    </row>
    <row r="12854">
      <c r="A12854" s="221">
        <v>15088.0</v>
      </c>
      <c r="B12854" s="221">
        <v>38.0</v>
      </c>
      <c r="C12854" s="221">
        <v>3.0</v>
      </c>
    </row>
    <row r="12855">
      <c r="A12855" s="221">
        <v>15090.0</v>
      </c>
      <c r="B12855" s="221">
        <v>34.0</v>
      </c>
      <c r="C12855" s="221">
        <v>1004.0</v>
      </c>
    </row>
    <row r="12856">
      <c r="A12856" s="221">
        <v>15090.0</v>
      </c>
      <c r="B12856" s="221">
        <v>35.0</v>
      </c>
      <c r="C12856" s="221">
        <v>775.0</v>
      </c>
    </row>
    <row r="12857">
      <c r="A12857" s="221">
        <v>15090.0</v>
      </c>
      <c r="B12857" s="221">
        <v>38.0</v>
      </c>
      <c r="C12857" s="221">
        <v>3.0</v>
      </c>
    </row>
    <row r="12858">
      <c r="A12858" s="221">
        <v>15092.0</v>
      </c>
      <c r="B12858" s="221">
        <v>34.0</v>
      </c>
      <c r="C12858" s="221">
        <v>1004.0</v>
      </c>
    </row>
    <row r="12859">
      <c r="A12859" s="221">
        <v>15092.0</v>
      </c>
      <c r="B12859" s="221">
        <v>35.0</v>
      </c>
      <c r="C12859" s="221">
        <v>775.0</v>
      </c>
    </row>
    <row r="12860">
      <c r="A12860" s="221">
        <v>15092.0</v>
      </c>
      <c r="B12860" s="221">
        <v>38.0</v>
      </c>
      <c r="C12860" s="221">
        <v>3.0</v>
      </c>
    </row>
    <row r="12861">
      <c r="A12861" s="221">
        <v>15094.0</v>
      </c>
      <c r="B12861" s="221">
        <v>34.0</v>
      </c>
      <c r="C12861" s="221">
        <v>1004.0</v>
      </c>
    </row>
    <row r="12862">
      <c r="A12862" s="221">
        <v>15094.0</v>
      </c>
      <c r="B12862" s="221">
        <v>35.0</v>
      </c>
      <c r="C12862" s="221">
        <v>775.0</v>
      </c>
    </row>
    <row r="12863">
      <c r="A12863" s="221">
        <v>15094.0</v>
      </c>
      <c r="B12863" s="221">
        <v>38.0</v>
      </c>
      <c r="C12863" s="221">
        <v>3.0</v>
      </c>
    </row>
    <row r="12864">
      <c r="A12864" s="221">
        <v>15096.0</v>
      </c>
      <c r="B12864" s="221">
        <v>35.0</v>
      </c>
      <c r="C12864" s="221">
        <v>592.0</v>
      </c>
    </row>
    <row r="12865">
      <c r="A12865" s="221">
        <v>15096.0</v>
      </c>
      <c r="B12865" s="221">
        <v>36.0</v>
      </c>
      <c r="C12865" s="221">
        <v>2.0</v>
      </c>
    </row>
    <row r="12866">
      <c r="A12866" s="221">
        <v>15096.0</v>
      </c>
      <c r="B12866" s="221">
        <v>37.0</v>
      </c>
      <c r="C12866" s="221">
        <v>4.0</v>
      </c>
    </row>
    <row r="12867">
      <c r="A12867" s="221">
        <v>15096.0</v>
      </c>
      <c r="B12867" s="221">
        <v>38.0</v>
      </c>
      <c r="C12867" s="221">
        <v>1.0</v>
      </c>
    </row>
    <row r="12868">
      <c r="A12868" s="221">
        <v>15096.0</v>
      </c>
      <c r="B12868" s="221">
        <v>39.0</v>
      </c>
      <c r="C12868" s="221">
        <v>2.0</v>
      </c>
    </row>
    <row r="12869">
      <c r="A12869" s="221">
        <v>15098.0</v>
      </c>
      <c r="B12869" s="221">
        <v>35.0</v>
      </c>
      <c r="C12869" s="221">
        <v>592.0</v>
      </c>
    </row>
    <row r="12870">
      <c r="A12870" s="221">
        <v>15098.0</v>
      </c>
      <c r="B12870" s="221">
        <v>36.0</v>
      </c>
      <c r="C12870" s="221">
        <v>2.0</v>
      </c>
    </row>
    <row r="12871">
      <c r="A12871" s="221">
        <v>15098.0</v>
      </c>
      <c r="B12871" s="221">
        <v>37.0</v>
      </c>
      <c r="C12871" s="221">
        <v>4.0</v>
      </c>
    </row>
    <row r="12872">
      <c r="A12872" s="221">
        <v>15098.0</v>
      </c>
      <c r="B12872" s="221">
        <v>38.0</v>
      </c>
      <c r="C12872" s="221">
        <v>1.0</v>
      </c>
    </row>
    <row r="12873">
      <c r="A12873" s="221">
        <v>15098.0</v>
      </c>
      <c r="B12873" s="221">
        <v>39.0</v>
      </c>
      <c r="C12873" s="221">
        <v>2.0</v>
      </c>
    </row>
    <row r="12874">
      <c r="A12874" s="221">
        <v>15100.0</v>
      </c>
      <c r="B12874" s="221">
        <v>35.0</v>
      </c>
      <c r="C12874" s="221">
        <v>592.0</v>
      </c>
    </row>
    <row r="12875">
      <c r="A12875" s="221">
        <v>15100.0</v>
      </c>
      <c r="B12875" s="221">
        <v>36.0</v>
      </c>
      <c r="C12875" s="221">
        <v>2.0</v>
      </c>
    </row>
    <row r="12876">
      <c r="A12876" s="221">
        <v>15100.0</v>
      </c>
      <c r="B12876" s="221">
        <v>37.0</v>
      </c>
      <c r="C12876" s="221">
        <v>4.0</v>
      </c>
    </row>
    <row r="12877">
      <c r="A12877" s="221">
        <v>15100.0</v>
      </c>
      <c r="B12877" s="221">
        <v>38.0</v>
      </c>
      <c r="C12877" s="221">
        <v>1.0</v>
      </c>
    </row>
    <row r="12878">
      <c r="A12878" s="221">
        <v>15100.0</v>
      </c>
      <c r="B12878" s="221">
        <v>39.0</v>
      </c>
      <c r="C12878" s="221">
        <v>2.0</v>
      </c>
    </row>
    <row r="12879">
      <c r="A12879" s="221">
        <v>15102.0</v>
      </c>
      <c r="B12879" s="221">
        <v>35.0</v>
      </c>
      <c r="C12879" s="221">
        <v>592.0</v>
      </c>
    </row>
    <row r="12880">
      <c r="A12880" s="221">
        <v>15102.0</v>
      </c>
      <c r="B12880" s="221">
        <v>36.0</v>
      </c>
      <c r="C12880" s="221">
        <v>2.0</v>
      </c>
    </row>
    <row r="12881">
      <c r="A12881" s="221">
        <v>15102.0</v>
      </c>
      <c r="B12881" s="221">
        <v>37.0</v>
      </c>
      <c r="C12881" s="221">
        <v>4.0</v>
      </c>
    </row>
    <row r="12882">
      <c r="A12882" s="221">
        <v>15102.0</v>
      </c>
      <c r="B12882" s="221">
        <v>38.0</v>
      </c>
      <c r="C12882" s="221">
        <v>1.0</v>
      </c>
    </row>
    <row r="12883">
      <c r="A12883" s="221">
        <v>15102.0</v>
      </c>
      <c r="B12883" s="221">
        <v>39.0</v>
      </c>
      <c r="C12883" s="221">
        <v>2.0</v>
      </c>
    </row>
    <row r="12884">
      <c r="A12884" s="221">
        <v>15104.0</v>
      </c>
      <c r="B12884" s="221">
        <v>35.0</v>
      </c>
      <c r="C12884" s="221">
        <v>592.0</v>
      </c>
    </row>
    <row r="12885">
      <c r="A12885" s="221">
        <v>15104.0</v>
      </c>
      <c r="B12885" s="221">
        <v>36.0</v>
      </c>
      <c r="C12885" s="221">
        <v>2.0</v>
      </c>
    </row>
    <row r="12886">
      <c r="A12886" s="221">
        <v>15104.0</v>
      </c>
      <c r="B12886" s="221">
        <v>37.0</v>
      </c>
      <c r="C12886" s="221">
        <v>4.0</v>
      </c>
    </row>
    <row r="12887">
      <c r="A12887" s="221">
        <v>15104.0</v>
      </c>
      <c r="B12887" s="221">
        <v>38.0</v>
      </c>
      <c r="C12887" s="221">
        <v>1.0</v>
      </c>
    </row>
    <row r="12888">
      <c r="A12888" s="221">
        <v>15104.0</v>
      </c>
      <c r="B12888" s="221">
        <v>39.0</v>
      </c>
      <c r="C12888" s="221">
        <v>2.0</v>
      </c>
    </row>
    <row r="12889">
      <c r="A12889" s="221">
        <v>15106.0</v>
      </c>
      <c r="B12889" s="221">
        <v>35.0</v>
      </c>
      <c r="C12889" s="221">
        <v>592.0</v>
      </c>
    </row>
    <row r="12890">
      <c r="A12890" s="221">
        <v>15106.0</v>
      </c>
      <c r="B12890" s="221">
        <v>36.0</v>
      </c>
      <c r="C12890" s="221">
        <v>2.0</v>
      </c>
    </row>
    <row r="12891">
      <c r="A12891" s="221">
        <v>15106.0</v>
      </c>
      <c r="B12891" s="221">
        <v>37.0</v>
      </c>
      <c r="C12891" s="221">
        <v>4.0</v>
      </c>
    </row>
    <row r="12892">
      <c r="A12892" s="221">
        <v>15106.0</v>
      </c>
      <c r="B12892" s="221">
        <v>38.0</v>
      </c>
      <c r="C12892" s="221">
        <v>1.0</v>
      </c>
    </row>
    <row r="12893">
      <c r="A12893" s="221">
        <v>15106.0</v>
      </c>
      <c r="B12893" s="221">
        <v>39.0</v>
      </c>
      <c r="C12893" s="221">
        <v>2.0</v>
      </c>
    </row>
    <row r="12894">
      <c r="A12894" s="221">
        <v>15108.0</v>
      </c>
      <c r="B12894" s="221">
        <v>35.0</v>
      </c>
      <c r="C12894" s="221">
        <v>592.0</v>
      </c>
    </row>
    <row r="12895">
      <c r="A12895" s="221">
        <v>15108.0</v>
      </c>
      <c r="B12895" s="221">
        <v>36.0</v>
      </c>
      <c r="C12895" s="221">
        <v>2.0</v>
      </c>
    </row>
    <row r="12896">
      <c r="A12896" s="221">
        <v>15108.0</v>
      </c>
      <c r="B12896" s="221">
        <v>37.0</v>
      </c>
      <c r="C12896" s="221">
        <v>4.0</v>
      </c>
    </row>
    <row r="12897">
      <c r="A12897" s="221">
        <v>15108.0</v>
      </c>
      <c r="B12897" s="221">
        <v>38.0</v>
      </c>
      <c r="C12897" s="221">
        <v>1.0</v>
      </c>
    </row>
    <row r="12898">
      <c r="A12898" s="221">
        <v>15108.0</v>
      </c>
      <c r="B12898" s="221">
        <v>39.0</v>
      </c>
      <c r="C12898" s="221">
        <v>2.0</v>
      </c>
    </row>
    <row r="12899">
      <c r="A12899" s="221">
        <v>15110.0</v>
      </c>
      <c r="B12899" s="221">
        <v>35.0</v>
      </c>
      <c r="C12899" s="221">
        <v>592.0</v>
      </c>
    </row>
    <row r="12900">
      <c r="A12900" s="221">
        <v>15110.0</v>
      </c>
      <c r="B12900" s="221">
        <v>36.0</v>
      </c>
      <c r="C12900" s="221">
        <v>2.0</v>
      </c>
    </row>
    <row r="12901">
      <c r="A12901" s="221">
        <v>15110.0</v>
      </c>
      <c r="B12901" s="221">
        <v>37.0</v>
      </c>
      <c r="C12901" s="221">
        <v>4.0</v>
      </c>
    </row>
    <row r="12902">
      <c r="A12902" s="221">
        <v>15110.0</v>
      </c>
      <c r="B12902" s="221">
        <v>38.0</v>
      </c>
      <c r="C12902" s="221">
        <v>1.0</v>
      </c>
    </row>
    <row r="12903">
      <c r="A12903" s="221">
        <v>15110.0</v>
      </c>
      <c r="B12903" s="221">
        <v>39.0</v>
      </c>
      <c r="C12903" s="221">
        <v>2.0</v>
      </c>
    </row>
    <row r="12904">
      <c r="A12904" s="221">
        <v>15112.0</v>
      </c>
      <c r="B12904" s="221">
        <v>34.0</v>
      </c>
      <c r="C12904" s="221">
        <v>464.0</v>
      </c>
    </row>
    <row r="12905">
      <c r="A12905" s="221">
        <v>15112.0</v>
      </c>
      <c r="B12905" s="221">
        <v>35.0</v>
      </c>
      <c r="C12905" s="221">
        <v>60.0</v>
      </c>
    </row>
    <row r="12906">
      <c r="A12906" s="221">
        <v>15112.0</v>
      </c>
      <c r="B12906" s="221">
        <v>36.0</v>
      </c>
      <c r="C12906" s="221">
        <v>2.0</v>
      </c>
    </row>
    <row r="12907">
      <c r="A12907" s="221">
        <v>15112.0</v>
      </c>
      <c r="B12907" s="221">
        <v>37.0</v>
      </c>
      <c r="C12907" s="221">
        <v>66.0</v>
      </c>
    </row>
    <row r="12908">
      <c r="A12908" s="221">
        <v>15114.0</v>
      </c>
      <c r="B12908" s="221">
        <v>34.0</v>
      </c>
      <c r="C12908" s="221">
        <v>464.0</v>
      </c>
    </row>
    <row r="12909">
      <c r="A12909" s="221">
        <v>15114.0</v>
      </c>
      <c r="B12909" s="221">
        <v>35.0</v>
      </c>
      <c r="C12909" s="221">
        <v>60.0</v>
      </c>
    </row>
    <row r="12910">
      <c r="A12910" s="221">
        <v>15114.0</v>
      </c>
      <c r="B12910" s="221">
        <v>36.0</v>
      </c>
      <c r="C12910" s="221">
        <v>2.0</v>
      </c>
    </row>
    <row r="12911">
      <c r="A12911" s="221">
        <v>15114.0</v>
      </c>
      <c r="B12911" s="221">
        <v>37.0</v>
      </c>
      <c r="C12911" s="221">
        <v>66.0</v>
      </c>
    </row>
    <row r="12912">
      <c r="A12912" s="221">
        <v>15116.0</v>
      </c>
      <c r="B12912" s="221">
        <v>34.0</v>
      </c>
      <c r="C12912" s="221">
        <v>464.0</v>
      </c>
    </row>
    <row r="12913">
      <c r="A12913" s="221">
        <v>15116.0</v>
      </c>
      <c r="B12913" s="221">
        <v>35.0</v>
      </c>
      <c r="C12913" s="221">
        <v>60.0</v>
      </c>
    </row>
    <row r="12914">
      <c r="A12914" s="221">
        <v>15116.0</v>
      </c>
      <c r="B12914" s="221">
        <v>36.0</v>
      </c>
      <c r="C12914" s="221">
        <v>2.0</v>
      </c>
    </row>
    <row r="12915">
      <c r="A12915" s="221">
        <v>15116.0</v>
      </c>
      <c r="B12915" s="221">
        <v>37.0</v>
      </c>
      <c r="C12915" s="221">
        <v>66.0</v>
      </c>
    </row>
    <row r="12916">
      <c r="A12916" s="221">
        <v>15118.0</v>
      </c>
      <c r="B12916" s="221">
        <v>34.0</v>
      </c>
      <c r="C12916" s="221">
        <v>464.0</v>
      </c>
    </row>
    <row r="12917">
      <c r="A12917" s="221">
        <v>15118.0</v>
      </c>
      <c r="B12917" s="221">
        <v>35.0</v>
      </c>
      <c r="C12917" s="221">
        <v>60.0</v>
      </c>
    </row>
    <row r="12918">
      <c r="A12918" s="221">
        <v>15118.0</v>
      </c>
      <c r="B12918" s="221">
        <v>36.0</v>
      </c>
      <c r="C12918" s="221">
        <v>2.0</v>
      </c>
    </row>
    <row r="12919">
      <c r="A12919" s="221">
        <v>15118.0</v>
      </c>
      <c r="B12919" s="221">
        <v>37.0</v>
      </c>
      <c r="C12919" s="221">
        <v>66.0</v>
      </c>
    </row>
    <row r="12920">
      <c r="A12920" s="221">
        <v>15120.0</v>
      </c>
      <c r="B12920" s="221">
        <v>34.0</v>
      </c>
      <c r="C12920" s="221">
        <v>464.0</v>
      </c>
    </row>
    <row r="12921">
      <c r="A12921" s="221">
        <v>15120.0</v>
      </c>
      <c r="B12921" s="221">
        <v>35.0</v>
      </c>
      <c r="C12921" s="221">
        <v>60.0</v>
      </c>
    </row>
    <row r="12922">
      <c r="A12922" s="221">
        <v>15120.0</v>
      </c>
      <c r="B12922" s="221">
        <v>36.0</v>
      </c>
      <c r="C12922" s="221">
        <v>2.0</v>
      </c>
    </row>
    <row r="12923">
      <c r="A12923" s="221">
        <v>15120.0</v>
      </c>
      <c r="B12923" s="221">
        <v>37.0</v>
      </c>
      <c r="C12923" s="221">
        <v>66.0</v>
      </c>
    </row>
    <row r="12924">
      <c r="A12924" s="221">
        <v>15122.0</v>
      </c>
      <c r="B12924" s="221">
        <v>34.0</v>
      </c>
      <c r="C12924" s="221">
        <v>464.0</v>
      </c>
    </row>
    <row r="12925">
      <c r="A12925" s="221">
        <v>15122.0</v>
      </c>
      <c r="B12925" s="221">
        <v>35.0</v>
      </c>
      <c r="C12925" s="221">
        <v>60.0</v>
      </c>
    </row>
    <row r="12926">
      <c r="A12926" s="221">
        <v>15122.0</v>
      </c>
      <c r="B12926" s="221">
        <v>36.0</v>
      </c>
      <c r="C12926" s="221">
        <v>2.0</v>
      </c>
    </row>
    <row r="12927">
      <c r="A12927" s="221">
        <v>15122.0</v>
      </c>
      <c r="B12927" s="221">
        <v>37.0</v>
      </c>
      <c r="C12927" s="221">
        <v>66.0</v>
      </c>
    </row>
    <row r="12928">
      <c r="A12928" s="221">
        <v>15124.0</v>
      </c>
      <c r="B12928" s="221">
        <v>34.0</v>
      </c>
      <c r="C12928" s="221">
        <v>464.0</v>
      </c>
    </row>
    <row r="12929">
      <c r="A12929" s="221">
        <v>15124.0</v>
      </c>
      <c r="B12929" s="221">
        <v>35.0</v>
      </c>
      <c r="C12929" s="221">
        <v>60.0</v>
      </c>
    </row>
    <row r="12930">
      <c r="A12930" s="221">
        <v>15124.0</v>
      </c>
      <c r="B12930" s="221">
        <v>36.0</v>
      </c>
      <c r="C12930" s="221">
        <v>2.0</v>
      </c>
    </row>
    <row r="12931">
      <c r="A12931" s="221">
        <v>15124.0</v>
      </c>
      <c r="B12931" s="221">
        <v>37.0</v>
      </c>
      <c r="C12931" s="221">
        <v>66.0</v>
      </c>
    </row>
    <row r="12932">
      <c r="A12932" s="221">
        <v>15126.0</v>
      </c>
      <c r="B12932" s="221">
        <v>34.0</v>
      </c>
      <c r="C12932" s="221">
        <v>464.0</v>
      </c>
    </row>
    <row r="12933">
      <c r="A12933" s="221">
        <v>15126.0</v>
      </c>
      <c r="B12933" s="221">
        <v>35.0</v>
      </c>
      <c r="C12933" s="221">
        <v>60.0</v>
      </c>
    </row>
    <row r="12934">
      <c r="A12934" s="221">
        <v>15126.0</v>
      </c>
      <c r="B12934" s="221">
        <v>36.0</v>
      </c>
      <c r="C12934" s="221">
        <v>2.0</v>
      </c>
    </row>
    <row r="12935">
      <c r="A12935" s="221">
        <v>15126.0</v>
      </c>
      <c r="B12935" s="221">
        <v>37.0</v>
      </c>
      <c r="C12935" s="221">
        <v>66.0</v>
      </c>
    </row>
    <row r="12936">
      <c r="A12936" s="221">
        <v>15128.0</v>
      </c>
      <c r="B12936" s="221">
        <v>34.0</v>
      </c>
      <c r="C12936" s="221">
        <v>1509.0</v>
      </c>
    </row>
    <row r="12937">
      <c r="A12937" s="221">
        <v>15128.0</v>
      </c>
      <c r="B12937" s="221">
        <v>35.0</v>
      </c>
      <c r="C12937" s="221">
        <v>505.0</v>
      </c>
    </row>
    <row r="12938">
      <c r="A12938" s="221">
        <v>15128.0</v>
      </c>
      <c r="B12938" s="221">
        <v>36.0</v>
      </c>
      <c r="C12938" s="221">
        <v>439.0</v>
      </c>
    </row>
    <row r="12939">
      <c r="A12939" s="221">
        <v>15128.0</v>
      </c>
      <c r="B12939" s="221">
        <v>37.0</v>
      </c>
      <c r="C12939" s="221">
        <v>364.0</v>
      </c>
    </row>
    <row r="12940">
      <c r="A12940" s="221">
        <v>15128.0</v>
      </c>
      <c r="B12940" s="221">
        <v>38.0</v>
      </c>
      <c r="C12940" s="221">
        <v>5.0</v>
      </c>
    </row>
    <row r="12941">
      <c r="A12941" s="221">
        <v>15130.0</v>
      </c>
      <c r="B12941" s="221">
        <v>34.0</v>
      </c>
      <c r="C12941" s="221">
        <v>1509.0</v>
      </c>
    </row>
    <row r="12942">
      <c r="A12942" s="221">
        <v>15130.0</v>
      </c>
      <c r="B12942" s="221">
        <v>35.0</v>
      </c>
      <c r="C12942" s="221">
        <v>505.0</v>
      </c>
    </row>
    <row r="12943">
      <c r="A12943" s="221">
        <v>15130.0</v>
      </c>
      <c r="B12943" s="221">
        <v>36.0</v>
      </c>
      <c r="C12943" s="221">
        <v>439.0</v>
      </c>
    </row>
    <row r="12944">
      <c r="A12944" s="221">
        <v>15130.0</v>
      </c>
      <c r="B12944" s="221">
        <v>37.0</v>
      </c>
      <c r="C12944" s="221">
        <v>364.0</v>
      </c>
    </row>
    <row r="12945">
      <c r="A12945" s="221">
        <v>15130.0</v>
      </c>
      <c r="B12945" s="221">
        <v>38.0</v>
      </c>
      <c r="C12945" s="221">
        <v>5.0</v>
      </c>
    </row>
    <row r="12946">
      <c r="A12946" s="221">
        <v>15132.0</v>
      </c>
      <c r="B12946" s="221">
        <v>34.0</v>
      </c>
      <c r="C12946" s="221">
        <v>1509.0</v>
      </c>
    </row>
    <row r="12947">
      <c r="A12947" s="221">
        <v>15132.0</v>
      </c>
      <c r="B12947" s="221">
        <v>35.0</v>
      </c>
      <c r="C12947" s="221">
        <v>505.0</v>
      </c>
    </row>
    <row r="12948">
      <c r="A12948" s="221">
        <v>15132.0</v>
      </c>
      <c r="B12948" s="221">
        <v>36.0</v>
      </c>
      <c r="C12948" s="221">
        <v>439.0</v>
      </c>
    </row>
    <row r="12949">
      <c r="A12949" s="221">
        <v>15132.0</v>
      </c>
      <c r="B12949" s="221">
        <v>37.0</v>
      </c>
      <c r="C12949" s="221">
        <v>364.0</v>
      </c>
    </row>
    <row r="12950">
      <c r="A12950" s="221">
        <v>15132.0</v>
      </c>
      <c r="B12950" s="221">
        <v>38.0</v>
      </c>
      <c r="C12950" s="221">
        <v>5.0</v>
      </c>
    </row>
    <row r="12951">
      <c r="A12951" s="221">
        <v>15134.0</v>
      </c>
      <c r="B12951" s="221">
        <v>34.0</v>
      </c>
      <c r="C12951" s="221">
        <v>1509.0</v>
      </c>
    </row>
    <row r="12952">
      <c r="A12952" s="221">
        <v>15134.0</v>
      </c>
      <c r="B12952" s="221">
        <v>35.0</v>
      </c>
      <c r="C12952" s="221">
        <v>505.0</v>
      </c>
    </row>
    <row r="12953">
      <c r="A12953" s="221">
        <v>15134.0</v>
      </c>
      <c r="B12953" s="221">
        <v>36.0</v>
      </c>
      <c r="C12953" s="221">
        <v>439.0</v>
      </c>
    </row>
    <row r="12954">
      <c r="A12954" s="221">
        <v>15134.0</v>
      </c>
      <c r="B12954" s="221">
        <v>37.0</v>
      </c>
      <c r="C12954" s="221">
        <v>364.0</v>
      </c>
    </row>
    <row r="12955">
      <c r="A12955" s="221">
        <v>15134.0</v>
      </c>
      <c r="B12955" s="221">
        <v>38.0</v>
      </c>
      <c r="C12955" s="221">
        <v>5.0</v>
      </c>
    </row>
    <row r="12956">
      <c r="A12956" s="221">
        <v>15136.0</v>
      </c>
      <c r="B12956" s="221">
        <v>34.0</v>
      </c>
      <c r="C12956" s="221">
        <v>1509.0</v>
      </c>
    </row>
    <row r="12957">
      <c r="A12957" s="221">
        <v>15136.0</v>
      </c>
      <c r="B12957" s="221">
        <v>35.0</v>
      </c>
      <c r="C12957" s="221">
        <v>505.0</v>
      </c>
    </row>
    <row r="12958">
      <c r="A12958" s="221">
        <v>15136.0</v>
      </c>
      <c r="B12958" s="221">
        <v>36.0</v>
      </c>
      <c r="C12958" s="221">
        <v>439.0</v>
      </c>
    </row>
    <row r="12959">
      <c r="A12959" s="221">
        <v>15136.0</v>
      </c>
      <c r="B12959" s="221">
        <v>37.0</v>
      </c>
      <c r="C12959" s="221">
        <v>364.0</v>
      </c>
    </row>
    <row r="12960">
      <c r="A12960" s="221">
        <v>15136.0</v>
      </c>
      <c r="B12960" s="221">
        <v>38.0</v>
      </c>
      <c r="C12960" s="221">
        <v>5.0</v>
      </c>
    </row>
    <row r="12961">
      <c r="A12961" s="221">
        <v>15138.0</v>
      </c>
      <c r="B12961" s="221">
        <v>34.0</v>
      </c>
      <c r="C12961" s="221">
        <v>1509.0</v>
      </c>
    </row>
    <row r="12962">
      <c r="A12962" s="221">
        <v>15138.0</v>
      </c>
      <c r="B12962" s="221">
        <v>35.0</v>
      </c>
      <c r="C12962" s="221">
        <v>505.0</v>
      </c>
    </row>
    <row r="12963">
      <c r="A12963" s="221">
        <v>15138.0</v>
      </c>
      <c r="B12963" s="221">
        <v>36.0</v>
      </c>
      <c r="C12963" s="221">
        <v>439.0</v>
      </c>
    </row>
    <row r="12964">
      <c r="A12964" s="221">
        <v>15138.0</v>
      </c>
      <c r="B12964" s="221">
        <v>37.0</v>
      </c>
      <c r="C12964" s="221">
        <v>364.0</v>
      </c>
    </row>
    <row r="12965">
      <c r="A12965" s="221">
        <v>15138.0</v>
      </c>
      <c r="B12965" s="221">
        <v>38.0</v>
      </c>
      <c r="C12965" s="221">
        <v>5.0</v>
      </c>
    </row>
    <row r="12966">
      <c r="A12966" s="221">
        <v>15140.0</v>
      </c>
      <c r="B12966" s="221">
        <v>34.0</v>
      </c>
      <c r="C12966" s="221">
        <v>1509.0</v>
      </c>
    </row>
    <row r="12967">
      <c r="A12967" s="221">
        <v>15140.0</v>
      </c>
      <c r="B12967" s="221">
        <v>35.0</v>
      </c>
      <c r="C12967" s="221">
        <v>505.0</v>
      </c>
    </row>
    <row r="12968">
      <c r="A12968" s="221">
        <v>15140.0</v>
      </c>
      <c r="B12968" s="221">
        <v>36.0</v>
      </c>
      <c r="C12968" s="221">
        <v>439.0</v>
      </c>
    </row>
    <row r="12969">
      <c r="A12969" s="221">
        <v>15140.0</v>
      </c>
      <c r="B12969" s="221">
        <v>37.0</v>
      </c>
      <c r="C12969" s="221">
        <v>364.0</v>
      </c>
    </row>
    <row r="12970">
      <c r="A12970" s="221">
        <v>15140.0</v>
      </c>
      <c r="B12970" s="221">
        <v>38.0</v>
      </c>
      <c r="C12970" s="221">
        <v>5.0</v>
      </c>
    </row>
    <row r="12971">
      <c r="A12971" s="221">
        <v>15142.0</v>
      </c>
      <c r="B12971" s="221">
        <v>34.0</v>
      </c>
      <c r="C12971" s="221">
        <v>1509.0</v>
      </c>
    </row>
    <row r="12972">
      <c r="A12972" s="221">
        <v>15142.0</v>
      </c>
      <c r="B12972" s="221">
        <v>35.0</v>
      </c>
      <c r="C12972" s="221">
        <v>505.0</v>
      </c>
    </row>
    <row r="12973">
      <c r="A12973" s="221">
        <v>15142.0</v>
      </c>
      <c r="B12973" s="221">
        <v>36.0</v>
      </c>
      <c r="C12973" s="221">
        <v>439.0</v>
      </c>
    </row>
    <row r="12974">
      <c r="A12974" s="221">
        <v>15142.0</v>
      </c>
      <c r="B12974" s="221">
        <v>37.0</v>
      </c>
      <c r="C12974" s="221">
        <v>364.0</v>
      </c>
    </row>
    <row r="12975">
      <c r="A12975" s="221">
        <v>15142.0</v>
      </c>
      <c r="B12975" s="221">
        <v>38.0</v>
      </c>
      <c r="C12975" s="221">
        <v>5.0</v>
      </c>
    </row>
    <row r="12976">
      <c r="A12976" s="221">
        <v>15144.0</v>
      </c>
      <c r="B12976" s="221">
        <v>34.0</v>
      </c>
      <c r="C12976" s="221">
        <v>7245.0</v>
      </c>
    </row>
    <row r="12977">
      <c r="A12977" s="221">
        <v>15144.0</v>
      </c>
      <c r="B12977" s="221">
        <v>35.0</v>
      </c>
      <c r="C12977" s="221">
        <v>1313.0</v>
      </c>
    </row>
    <row r="12978">
      <c r="A12978" s="221">
        <v>15146.0</v>
      </c>
      <c r="B12978" s="221">
        <v>34.0</v>
      </c>
      <c r="C12978" s="221">
        <v>7245.0</v>
      </c>
    </row>
    <row r="12979">
      <c r="A12979" s="221">
        <v>15146.0</v>
      </c>
      <c r="B12979" s="221">
        <v>35.0</v>
      </c>
      <c r="C12979" s="221">
        <v>1313.0</v>
      </c>
    </row>
    <row r="12980">
      <c r="A12980" s="221">
        <v>15148.0</v>
      </c>
      <c r="B12980" s="221">
        <v>34.0</v>
      </c>
      <c r="C12980" s="221">
        <v>7245.0</v>
      </c>
    </row>
    <row r="12981">
      <c r="A12981" s="221">
        <v>15148.0</v>
      </c>
      <c r="B12981" s="221">
        <v>35.0</v>
      </c>
      <c r="C12981" s="221">
        <v>1313.0</v>
      </c>
    </row>
    <row r="12982">
      <c r="A12982" s="221">
        <v>15150.0</v>
      </c>
      <c r="B12982" s="221">
        <v>34.0</v>
      </c>
      <c r="C12982" s="221">
        <v>7245.0</v>
      </c>
    </row>
    <row r="12983">
      <c r="A12983" s="221">
        <v>15150.0</v>
      </c>
      <c r="B12983" s="221">
        <v>35.0</v>
      </c>
      <c r="C12983" s="221">
        <v>1313.0</v>
      </c>
    </row>
    <row r="12984">
      <c r="A12984" s="221">
        <v>15152.0</v>
      </c>
      <c r="B12984" s="221">
        <v>34.0</v>
      </c>
      <c r="C12984" s="221">
        <v>36212.0</v>
      </c>
    </row>
    <row r="12985">
      <c r="A12985" s="221">
        <v>15152.0</v>
      </c>
      <c r="B12985" s="221">
        <v>35.0</v>
      </c>
      <c r="C12985" s="221">
        <v>30009.0</v>
      </c>
    </row>
    <row r="12986">
      <c r="A12986" s="221">
        <v>15154.0</v>
      </c>
      <c r="B12986" s="221">
        <v>34.0</v>
      </c>
      <c r="C12986" s="221">
        <v>36212.0</v>
      </c>
    </row>
    <row r="12987">
      <c r="A12987" s="221">
        <v>15154.0</v>
      </c>
      <c r="B12987" s="221">
        <v>35.0</v>
      </c>
      <c r="C12987" s="221">
        <v>30009.0</v>
      </c>
    </row>
    <row r="12988">
      <c r="A12988" s="221">
        <v>15156.0</v>
      </c>
      <c r="B12988" s="221">
        <v>34.0</v>
      </c>
      <c r="C12988" s="221">
        <v>36212.0</v>
      </c>
    </row>
    <row r="12989">
      <c r="A12989" s="221">
        <v>15156.0</v>
      </c>
      <c r="B12989" s="221">
        <v>35.0</v>
      </c>
      <c r="C12989" s="221">
        <v>30009.0</v>
      </c>
    </row>
    <row r="12990">
      <c r="A12990" s="221">
        <v>15158.0</v>
      </c>
      <c r="B12990" s="221">
        <v>34.0</v>
      </c>
      <c r="C12990" s="221">
        <v>36212.0</v>
      </c>
    </row>
    <row r="12991">
      <c r="A12991" s="221">
        <v>15158.0</v>
      </c>
      <c r="B12991" s="221">
        <v>35.0</v>
      </c>
      <c r="C12991" s="221">
        <v>30009.0</v>
      </c>
    </row>
    <row r="12992">
      <c r="A12992" s="221">
        <v>15160.0</v>
      </c>
      <c r="B12992" s="221">
        <v>34.0</v>
      </c>
      <c r="C12992" s="221">
        <v>2098.0</v>
      </c>
    </row>
    <row r="12993">
      <c r="A12993" s="221">
        <v>15160.0</v>
      </c>
      <c r="B12993" s="221">
        <v>35.0</v>
      </c>
      <c r="C12993" s="221">
        <v>835.0</v>
      </c>
    </row>
    <row r="12994">
      <c r="A12994" s="221">
        <v>15160.0</v>
      </c>
      <c r="B12994" s="221">
        <v>36.0</v>
      </c>
      <c r="C12994" s="221">
        <v>462.0</v>
      </c>
    </row>
    <row r="12995">
      <c r="A12995" s="221">
        <v>15160.0</v>
      </c>
      <c r="B12995" s="221">
        <v>37.0</v>
      </c>
      <c r="C12995" s="221">
        <v>20.0</v>
      </c>
    </row>
    <row r="12996">
      <c r="A12996" s="221">
        <v>15160.0</v>
      </c>
      <c r="B12996" s="221">
        <v>38.0</v>
      </c>
      <c r="C12996" s="221">
        <v>23.0</v>
      </c>
    </row>
    <row r="12997">
      <c r="A12997" s="221">
        <v>15161.0</v>
      </c>
      <c r="B12997" s="221">
        <v>34.0</v>
      </c>
      <c r="C12997" s="221">
        <v>2098.0</v>
      </c>
    </row>
    <row r="12998">
      <c r="A12998" s="221">
        <v>15161.0</v>
      </c>
      <c r="B12998" s="221">
        <v>35.0</v>
      </c>
      <c r="C12998" s="221">
        <v>835.0</v>
      </c>
    </row>
    <row r="12999">
      <c r="A12999" s="221">
        <v>15161.0</v>
      </c>
      <c r="B12999" s="221">
        <v>36.0</v>
      </c>
      <c r="C12999" s="221">
        <v>462.0</v>
      </c>
    </row>
    <row r="13000">
      <c r="A13000" s="221">
        <v>15161.0</v>
      </c>
      <c r="B13000" s="221">
        <v>37.0</v>
      </c>
      <c r="C13000" s="221">
        <v>20.0</v>
      </c>
    </row>
    <row r="13001">
      <c r="A13001" s="221">
        <v>15161.0</v>
      </c>
      <c r="B13001" s="221">
        <v>38.0</v>
      </c>
      <c r="C13001" s="221">
        <v>23.0</v>
      </c>
    </row>
    <row r="13002">
      <c r="A13002" s="221">
        <v>15162.0</v>
      </c>
      <c r="B13002" s="221">
        <v>34.0</v>
      </c>
      <c r="C13002" s="221">
        <v>2098.0</v>
      </c>
    </row>
    <row r="13003">
      <c r="A13003" s="221">
        <v>15162.0</v>
      </c>
      <c r="B13003" s="221">
        <v>35.0</v>
      </c>
      <c r="C13003" s="221">
        <v>835.0</v>
      </c>
    </row>
    <row r="13004">
      <c r="A13004" s="221">
        <v>15162.0</v>
      </c>
      <c r="B13004" s="221">
        <v>36.0</v>
      </c>
      <c r="C13004" s="221">
        <v>462.0</v>
      </c>
    </row>
    <row r="13005">
      <c r="A13005" s="221">
        <v>15162.0</v>
      </c>
      <c r="B13005" s="221">
        <v>37.0</v>
      </c>
      <c r="C13005" s="221">
        <v>20.0</v>
      </c>
    </row>
    <row r="13006">
      <c r="A13006" s="221">
        <v>15162.0</v>
      </c>
      <c r="B13006" s="221">
        <v>38.0</v>
      </c>
      <c r="C13006" s="221">
        <v>23.0</v>
      </c>
    </row>
    <row r="13007">
      <c r="A13007" s="221">
        <v>15163.0</v>
      </c>
      <c r="B13007" s="221">
        <v>34.0</v>
      </c>
      <c r="C13007" s="221">
        <v>2098.0</v>
      </c>
    </row>
    <row r="13008">
      <c r="A13008" s="221">
        <v>15163.0</v>
      </c>
      <c r="B13008" s="221">
        <v>35.0</v>
      </c>
      <c r="C13008" s="221">
        <v>835.0</v>
      </c>
    </row>
    <row r="13009">
      <c r="A13009" s="221">
        <v>15163.0</v>
      </c>
      <c r="B13009" s="221">
        <v>36.0</v>
      </c>
      <c r="C13009" s="221">
        <v>462.0</v>
      </c>
    </row>
    <row r="13010">
      <c r="A13010" s="221">
        <v>15163.0</v>
      </c>
      <c r="B13010" s="221">
        <v>37.0</v>
      </c>
      <c r="C13010" s="221">
        <v>20.0</v>
      </c>
    </row>
    <row r="13011">
      <c r="A13011" s="221">
        <v>15163.0</v>
      </c>
      <c r="B13011" s="221">
        <v>38.0</v>
      </c>
      <c r="C13011" s="221">
        <v>23.0</v>
      </c>
    </row>
    <row r="13012">
      <c r="A13012" s="221">
        <v>15164.0</v>
      </c>
      <c r="B13012" s="221">
        <v>34.0</v>
      </c>
      <c r="C13012" s="221">
        <v>806.0</v>
      </c>
    </row>
    <row r="13013">
      <c r="A13013" s="221">
        <v>15164.0</v>
      </c>
      <c r="B13013" s="221">
        <v>35.0</v>
      </c>
      <c r="C13013" s="221">
        <v>628.0</v>
      </c>
    </row>
    <row r="13014">
      <c r="A13014" s="221">
        <v>15164.0</v>
      </c>
      <c r="B13014" s="221">
        <v>36.0</v>
      </c>
      <c r="C13014" s="221">
        <v>26.0</v>
      </c>
    </row>
    <row r="13015">
      <c r="A13015" s="221">
        <v>15166.0</v>
      </c>
      <c r="B13015" s="221">
        <v>34.0</v>
      </c>
      <c r="C13015" s="221">
        <v>806.0</v>
      </c>
    </row>
    <row r="13016">
      <c r="A13016" s="221">
        <v>15166.0</v>
      </c>
      <c r="B13016" s="221">
        <v>35.0</v>
      </c>
      <c r="C13016" s="221">
        <v>628.0</v>
      </c>
    </row>
    <row r="13017">
      <c r="A13017" s="221">
        <v>15166.0</v>
      </c>
      <c r="B13017" s="221">
        <v>36.0</v>
      </c>
      <c r="C13017" s="221">
        <v>26.0</v>
      </c>
    </row>
    <row r="13018">
      <c r="A13018" s="221">
        <v>15168.0</v>
      </c>
      <c r="B13018" s="221">
        <v>34.0</v>
      </c>
      <c r="C13018" s="221">
        <v>806.0</v>
      </c>
    </row>
    <row r="13019">
      <c r="A13019" s="221">
        <v>15168.0</v>
      </c>
      <c r="B13019" s="221">
        <v>35.0</v>
      </c>
      <c r="C13019" s="221">
        <v>628.0</v>
      </c>
    </row>
    <row r="13020">
      <c r="A13020" s="221">
        <v>15168.0</v>
      </c>
      <c r="B13020" s="221">
        <v>36.0</v>
      </c>
      <c r="C13020" s="221">
        <v>26.0</v>
      </c>
    </row>
    <row r="13021">
      <c r="A13021" s="221">
        <v>15170.0</v>
      </c>
      <c r="B13021" s="221">
        <v>34.0</v>
      </c>
      <c r="C13021" s="221">
        <v>806.0</v>
      </c>
    </row>
    <row r="13022">
      <c r="A13022" s="221">
        <v>15170.0</v>
      </c>
      <c r="B13022" s="221">
        <v>35.0</v>
      </c>
      <c r="C13022" s="221">
        <v>628.0</v>
      </c>
    </row>
    <row r="13023">
      <c r="A13023" s="221">
        <v>15170.0</v>
      </c>
      <c r="B13023" s="221">
        <v>36.0</v>
      </c>
      <c r="C13023" s="221">
        <v>26.0</v>
      </c>
    </row>
    <row r="13024">
      <c r="A13024" s="221">
        <v>15172.0</v>
      </c>
      <c r="B13024" s="221">
        <v>34.0</v>
      </c>
      <c r="C13024" s="221">
        <v>599.0</v>
      </c>
    </row>
    <row r="13025">
      <c r="A13025" s="221">
        <v>15172.0</v>
      </c>
      <c r="B13025" s="221">
        <v>35.0</v>
      </c>
      <c r="C13025" s="221">
        <v>452.0</v>
      </c>
    </row>
    <row r="13026">
      <c r="A13026" s="221">
        <v>15172.0</v>
      </c>
      <c r="B13026" s="221">
        <v>36.0</v>
      </c>
      <c r="C13026" s="221">
        <v>1.0</v>
      </c>
    </row>
    <row r="13027">
      <c r="A13027" s="221">
        <v>15172.0</v>
      </c>
      <c r="B13027" s="221">
        <v>37.0</v>
      </c>
      <c r="C13027" s="221">
        <v>1.0</v>
      </c>
    </row>
    <row r="13028">
      <c r="A13028" s="221">
        <v>15174.0</v>
      </c>
      <c r="B13028" s="221">
        <v>34.0</v>
      </c>
      <c r="C13028" s="221">
        <v>599.0</v>
      </c>
    </row>
    <row r="13029">
      <c r="A13029" s="221">
        <v>15174.0</v>
      </c>
      <c r="B13029" s="221">
        <v>35.0</v>
      </c>
      <c r="C13029" s="221">
        <v>452.0</v>
      </c>
    </row>
    <row r="13030">
      <c r="A13030" s="221">
        <v>15174.0</v>
      </c>
      <c r="B13030" s="221">
        <v>36.0</v>
      </c>
      <c r="C13030" s="221">
        <v>1.0</v>
      </c>
    </row>
    <row r="13031">
      <c r="A13031" s="221">
        <v>15174.0</v>
      </c>
      <c r="B13031" s="221">
        <v>37.0</v>
      </c>
      <c r="C13031" s="221">
        <v>1.0</v>
      </c>
    </row>
    <row r="13032">
      <c r="A13032" s="221">
        <v>15176.0</v>
      </c>
      <c r="B13032" s="221">
        <v>34.0</v>
      </c>
      <c r="C13032" s="221">
        <v>599.0</v>
      </c>
    </row>
    <row r="13033">
      <c r="A13033" s="221">
        <v>15176.0</v>
      </c>
      <c r="B13033" s="221">
        <v>35.0</v>
      </c>
      <c r="C13033" s="221">
        <v>452.0</v>
      </c>
    </row>
    <row r="13034">
      <c r="A13034" s="221">
        <v>15176.0</v>
      </c>
      <c r="B13034" s="221">
        <v>36.0</v>
      </c>
      <c r="C13034" s="221">
        <v>1.0</v>
      </c>
    </row>
    <row r="13035">
      <c r="A13035" s="221">
        <v>15176.0</v>
      </c>
      <c r="B13035" s="221">
        <v>37.0</v>
      </c>
      <c r="C13035" s="221">
        <v>1.0</v>
      </c>
    </row>
    <row r="13036">
      <c r="A13036" s="221">
        <v>15178.0</v>
      </c>
      <c r="B13036" s="221">
        <v>34.0</v>
      </c>
      <c r="C13036" s="221">
        <v>599.0</v>
      </c>
    </row>
    <row r="13037">
      <c r="A13037" s="221">
        <v>15178.0</v>
      </c>
      <c r="B13037" s="221">
        <v>35.0</v>
      </c>
      <c r="C13037" s="221">
        <v>452.0</v>
      </c>
    </row>
    <row r="13038">
      <c r="A13038" s="221">
        <v>15178.0</v>
      </c>
      <c r="B13038" s="221">
        <v>36.0</v>
      </c>
      <c r="C13038" s="221">
        <v>1.0</v>
      </c>
    </row>
    <row r="13039">
      <c r="A13039" s="221">
        <v>15178.0</v>
      </c>
      <c r="B13039" s="221">
        <v>37.0</v>
      </c>
      <c r="C13039" s="221">
        <v>1.0</v>
      </c>
    </row>
    <row r="13040">
      <c r="A13040" s="221">
        <v>15180.0</v>
      </c>
      <c r="B13040" s="221">
        <v>34.0</v>
      </c>
      <c r="C13040" s="221">
        <v>599.0</v>
      </c>
    </row>
    <row r="13041">
      <c r="A13041" s="221">
        <v>15180.0</v>
      </c>
      <c r="B13041" s="221">
        <v>35.0</v>
      </c>
      <c r="C13041" s="221">
        <v>452.0</v>
      </c>
    </row>
    <row r="13042">
      <c r="A13042" s="221">
        <v>15180.0</v>
      </c>
      <c r="B13042" s="221">
        <v>36.0</v>
      </c>
      <c r="C13042" s="221">
        <v>1.0</v>
      </c>
    </row>
    <row r="13043">
      <c r="A13043" s="221">
        <v>15180.0</v>
      </c>
      <c r="B13043" s="221">
        <v>37.0</v>
      </c>
      <c r="C13043" s="221">
        <v>1.0</v>
      </c>
    </row>
    <row r="13044">
      <c r="A13044" s="221">
        <v>15182.0</v>
      </c>
      <c r="B13044" s="221">
        <v>34.0</v>
      </c>
      <c r="C13044" s="221">
        <v>599.0</v>
      </c>
    </row>
    <row r="13045">
      <c r="A13045" s="221">
        <v>15182.0</v>
      </c>
      <c r="B13045" s="221">
        <v>35.0</v>
      </c>
      <c r="C13045" s="221">
        <v>452.0</v>
      </c>
    </row>
    <row r="13046">
      <c r="A13046" s="221">
        <v>15182.0</v>
      </c>
      <c r="B13046" s="221">
        <v>36.0</v>
      </c>
      <c r="C13046" s="221">
        <v>1.0</v>
      </c>
    </row>
    <row r="13047">
      <c r="A13047" s="221">
        <v>15182.0</v>
      </c>
      <c r="B13047" s="221">
        <v>37.0</v>
      </c>
      <c r="C13047" s="221">
        <v>1.0</v>
      </c>
    </row>
    <row r="13048">
      <c r="A13048" s="221">
        <v>15184.0</v>
      </c>
      <c r="B13048" s="221">
        <v>34.0</v>
      </c>
      <c r="C13048" s="221">
        <v>599.0</v>
      </c>
    </row>
    <row r="13049">
      <c r="A13049" s="221">
        <v>15184.0</v>
      </c>
      <c r="B13049" s="221">
        <v>35.0</v>
      </c>
      <c r="C13049" s="221">
        <v>452.0</v>
      </c>
    </row>
    <row r="13050">
      <c r="A13050" s="221">
        <v>15184.0</v>
      </c>
      <c r="B13050" s="221">
        <v>36.0</v>
      </c>
      <c r="C13050" s="221">
        <v>1.0</v>
      </c>
    </row>
    <row r="13051">
      <c r="A13051" s="221">
        <v>15184.0</v>
      </c>
      <c r="B13051" s="221">
        <v>37.0</v>
      </c>
      <c r="C13051" s="221">
        <v>1.0</v>
      </c>
    </row>
    <row r="13052">
      <c r="A13052" s="221">
        <v>15186.0</v>
      </c>
      <c r="B13052" s="221">
        <v>34.0</v>
      </c>
      <c r="C13052" s="221">
        <v>599.0</v>
      </c>
    </row>
    <row r="13053">
      <c r="A13053" s="221">
        <v>15186.0</v>
      </c>
      <c r="B13053" s="221">
        <v>35.0</v>
      </c>
      <c r="C13053" s="221">
        <v>452.0</v>
      </c>
    </row>
    <row r="13054">
      <c r="A13054" s="221">
        <v>15186.0</v>
      </c>
      <c r="B13054" s="221">
        <v>36.0</v>
      </c>
      <c r="C13054" s="221">
        <v>1.0</v>
      </c>
    </row>
    <row r="13055">
      <c r="A13055" s="221">
        <v>15186.0</v>
      </c>
      <c r="B13055" s="221">
        <v>37.0</v>
      </c>
      <c r="C13055" s="221">
        <v>1.0</v>
      </c>
    </row>
    <row r="13056">
      <c r="A13056" s="221">
        <v>15188.0</v>
      </c>
      <c r="B13056" s="221">
        <v>34.0</v>
      </c>
      <c r="C13056" s="221">
        <v>599.0</v>
      </c>
    </row>
    <row r="13057">
      <c r="A13057" s="221">
        <v>15188.0</v>
      </c>
      <c r="B13057" s="221">
        <v>35.0</v>
      </c>
      <c r="C13057" s="221">
        <v>452.0</v>
      </c>
    </row>
    <row r="13058">
      <c r="A13058" s="221">
        <v>15188.0</v>
      </c>
      <c r="B13058" s="221">
        <v>36.0</v>
      </c>
      <c r="C13058" s="221">
        <v>1.0</v>
      </c>
    </row>
    <row r="13059">
      <c r="A13059" s="221">
        <v>15188.0</v>
      </c>
      <c r="B13059" s="221">
        <v>37.0</v>
      </c>
      <c r="C13059" s="221">
        <v>1.0</v>
      </c>
    </row>
    <row r="13060">
      <c r="A13060" s="221">
        <v>15190.0</v>
      </c>
      <c r="B13060" s="221">
        <v>34.0</v>
      </c>
      <c r="C13060" s="221">
        <v>599.0</v>
      </c>
    </row>
    <row r="13061">
      <c r="A13061" s="221">
        <v>15190.0</v>
      </c>
      <c r="B13061" s="221">
        <v>35.0</v>
      </c>
      <c r="C13061" s="221">
        <v>452.0</v>
      </c>
    </row>
    <row r="13062">
      <c r="A13062" s="221">
        <v>15190.0</v>
      </c>
      <c r="B13062" s="221">
        <v>36.0</v>
      </c>
      <c r="C13062" s="221">
        <v>1.0</v>
      </c>
    </row>
    <row r="13063">
      <c r="A13063" s="221">
        <v>15190.0</v>
      </c>
      <c r="B13063" s="221">
        <v>37.0</v>
      </c>
      <c r="C13063" s="221">
        <v>1.0</v>
      </c>
    </row>
    <row r="13064">
      <c r="A13064" s="221">
        <v>15192.0</v>
      </c>
      <c r="B13064" s="221">
        <v>34.0</v>
      </c>
      <c r="C13064" s="221">
        <v>599.0</v>
      </c>
    </row>
    <row r="13065">
      <c r="A13065" s="221">
        <v>15192.0</v>
      </c>
      <c r="B13065" s="221">
        <v>35.0</v>
      </c>
      <c r="C13065" s="221">
        <v>452.0</v>
      </c>
    </row>
    <row r="13066">
      <c r="A13066" s="221">
        <v>15192.0</v>
      </c>
      <c r="B13066" s="221">
        <v>36.0</v>
      </c>
      <c r="C13066" s="221">
        <v>1.0</v>
      </c>
    </row>
    <row r="13067">
      <c r="A13067" s="221">
        <v>15192.0</v>
      </c>
      <c r="B13067" s="221">
        <v>37.0</v>
      </c>
      <c r="C13067" s="221">
        <v>1.0</v>
      </c>
    </row>
    <row r="13068">
      <c r="A13068" s="221">
        <v>15194.0</v>
      </c>
      <c r="B13068" s="221">
        <v>34.0</v>
      </c>
      <c r="C13068" s="221">
        <v>599.0</v>
      </c>
    </row>
    <row r="13069">
      <c r="A13069" s="221">
        <v>15194.0</v>
      </c>
      <c r="B13069" s="221">
        <v>35.0</v>
      </c>
      <c r="C13069" s="221">
        <v>452.0</v>
      </c>
    </row>
    <row r="13070">
      <c r="A13070" s="221">
        <v>15194.0</v>
      </c>
      <c r="B13070" s="221">
        <v>36.0</v>
      </c>
      <c r="C13070" s="221">
        <v>1.0</v>
      </c>
    </row>
    <row r="13071">
      <c r="A13071" s="221">
        <v>15194.0</v>
      </c>
      <c r="B13071" s="221">
        <v>37.0</v>
      </c>
      <c r="C13071" s="221">
        <v>1.0</v>
      </c>
    </row>
    <row r="13072">
      <c r="A13072" s="221">
        <v>15196.0</v>
      </c>
      <c r="B13072" s="221">
        <v>34.0</v>
      </c>
      <c r="C13072" s="221">
        <v>599.0</v>
      </c>
    </row>
    <row r="13073">
      <c r="A13073" s="221">
        <v>15196.0</v>
      </c>
      <c r="B13073" s="221">
        <v>35.0</v>
      </c>
      <c r="C13073" s="221">
        <v>452.0</v>
      </c>
    </row>
    <row r="13074">
      <c r="A13074" s="221">
        <v>15196.0</v>
      </c>
      <c r="B13074" s="221">
        <v>36.0</v>
      </c>
      <c r="C13074" s="221">
        <v>1.0</v>
      </c>
    </row>
    <row r="13075">
      <c r="A13075" s="221">
        <v>15196.0</v>
      </c>
      <c r="B13075" s="221">
        <v>37.0</v>
      </c>
      <c r="C13075" s="221">
        <v>1.0</v>
      </c>
    </row>
    <row r="13076">
      <c r="A13076" s="221">
        <v>15198.0</v>
      </c>
      <c r="B13076" s="221">
        <v>34.0</v>
      </c>
      <c r="C13076" s="221">
        <v>599.0</v>
      </c>
    </row>
    <row r="13077">
      <c r="A13077" s="221">
        <v>15198.0</v>
      </c>
      <c r="B13077" s="221">
        <v>35.0</v>
      </c>
      <c r="C13077" s="221">
        <v>452.0</v>
      </c>
    </row>
    <row r="13078">
      <c r="A13078" s="221">
        <v>15198.0</v>
      </c>
      <c r="B13078" s="221">
        <v>36.0</v>
      </c>
      <c r="C13078" s="221">
        <v>1.0</v>
      </c>
    </row>
    <row r="13079">
      <c r="A13079" s="221">
        <v>15198.0</v>
      </c>
      <c r="B13079" s="221">
        <v>37.0</v>
      </c>
      <c r="C13079" s="221">
        <v>1.0</v>
      </c>
    </row>
    <row r="13080">
      <c r="A13080" s="221">
        <v>15200.0</v>
      </c>
      <c r="B13080" s="221">
        <v>34.0</v>
      </c>
      <c r="C13080" s="221">
        <v>599.0</v>
      </c>
    </row>
    <row r="13081">
      <c r="A13081" s="221">
        <v>15200.0</v>
      </c>
      <c r="B13081" s="221">
        <v>35.0</v>
      </c>
      <c r="C13081" s="221">
        <v>452.0</v>
      </c>
    </row>
    <row r="13082">
      <c r="A13082" s="221">
        <v>15200.0</v>
      </c>
      <c r="B13082" s="221">
        <v>36.0</v>
      </c>
      <c r="C13082" s="221">
        <v>1.0</v>
      </c>
    </row>
    <row r="13083">
      <c r="A13083" s="221">
        <v>15200.0</v>
      </c>
      <c r="B13083" s="221">
        <v>37.0</v>
      </c>
      <c r="C13083" s="221">
        <v>1.0</v>
      </c>
    </row>
    <row r="13084">
      <c r="A13084" s="221">
        <v>15202.0</v>
      </c>
      <c r="B13084" s="221">
        <v>34.0</v>
      </c>
      <c r="C13084" s="221">
        <v>599.0</v>
      </c>
    </row>
    <row r="13085">
      <c r="A13085" s="221">
        <v>15202.0</v>
      </c>
      <c r="B13085" s="221">
        <v>35.0</v>
      </c>
      <c r="C13085" s="221">
        <v>452.0</v>
      </c>
    </row>
    <row r="13086">
      <c r="A13086" s="221">
        <v>15202.0</v>
      </c>
      <c r="B13086" s="221">
        <v>36.0</v>
      </c>
      <c r="C13086" s="221">
        <v>1.0</v>
      </c>
    </row>
    <row r="13087">
      <c r="A13087" s="221">
        <v>15202.0</v>
      </c>
      <c r="B13087" s="221">
        <v>37.0</v>
      </c>
      <c r="C13087" s="221">
        <v>1.0</v>
      </c>
    </row>
    <row r="13088">
      <c r="A13088" s="221">
        <v>15204.0</v>
      </c>
      <c r="B13088" s="221">
        <v>34.0</v>
      </c>
      <c r="C13088" s="221">
        <v>5412.0</v>
      </c>
    </row>
    <row r="13089">
      <c r="A13089" s="221">
        <v>15204.0</v>
      </c>
      <c r="B13089" s="221">
        <v>35.0</v>
      </c>
      <c r="C13089" s="221">
        <v>4063.0</v>
      </c>
    </row>
    <row r="13090">
      <c r="A13090" s="221">
        <v>15204.0</v>
      </c>
      <c r="B13090" s="221">
        <v>36.0</v>
      </c>
      <c r="C13090" s="221">
        <v>1451.0</v>
      </c>
    </row>
    <row r="13091">
      <c r="A13091" s="221">
        <v>15204.0</v>
      </c>
      <c r="B13091" s="221">
        <v>39.0</v>
      </c>
      <c r="C13091" s="221">
        <v>1.0</v>
      </c>
    </row>
    <row r="13092">
      <c r="A13092" s="221">
        <v>15204.0</v>
      </c>
      <c r="B13092" s="221">
        <v>40.0</v>
      </c>
      <c r="C13092" s="221">
        <v>1.0</v>
      </c>
    </row>
    <row r="13093">
      <c r="A13093" s="221">
        <v>15206.0</v>
      </c>
      <c r="B13093" s="221">
        <v>34.0</v>
      </c>
      <c r="C13093" s="221">
        <v>5412.0</v>
      </c>
    </row>
    <row r="13094">
      <c r="A13094" s="221">
        <v>15206.0</v>
      </c>
      <c r="B13094" s="221">
        <v>35.0</v>
      </c>
      <c r="C13094" s="221">
        <v>4063.0</v>
      </c>
    </row>
    <row r="13095">
      <c r="A13095" s="221">
        <v>15206.0</v>
      </c>
      <c r="B13095" s="221">
        <v>36.0</v>
      </c>
      <c r="C13095" s="221">
        <v>1451.0</v>
      </c>
    </row>
    <row r="13096">
      <c r="A13096" s="221">
        <v>15206.0</v>
      </c>
      <c r="B13096" s="221">
        <v>39.0</v>
      </c>
      <c r="C13096" s="221">
        <v>1.0</v>
      </c>
    </row>
    <row r="13097">
      <c r="A13097" s="221">
        <v>15206.0</v>
      </c>
      <c r="B13097" s="221">
        <v>40.0</v>
      </c>
      <c r="C13097" s="221">
        <v>1.0</v>
      </c>
    </row>
    <row r="13098">
      <c r="A13098" s="221">
        <v>15208.0</v>
      </c>
      <c r="B13098" s="221">
        <v>34.0</v>
      </c>
      <c r="C13098" s="221">
        <v>5412.0</v>
      </c>
    </row>
    <row r="13099">
      <c r="A13099" s="221">
        <v>15208.0</v>
      </c>
      <c r="B13099" s="221">
        <v>35.0</v>
      </c>
      <c r="C13099" s="221">
        <v>4063.0</v>
      </c>
    </row>
    <row r="13100">
      <c r="A13100" s="221">
        <v>15208.0</v>
      </c>
      <c r="B13100" s="221">
        <v>36.0</v>
      </c>
      <c r="C13100" s="221">
        <v>1451.0</v>
      </c>
    </row>
    <row r="13101">
      <c r="A13101" s="221">
        <v>15208.0</v>
      </c>
      <c r="B13101" s="221">
        <v>39.0</v>
      </c>
      <c r="C13101" s="221">
        <v>1.0</v>
      </c>
    </row>
    <row r="13102">
      <c r="A13102" s="221">
        <v>15208.0</v>
      </c>
      <c r="B13102" s="221">
        <v>40.0</v>
      </c>
      <c r="C13102" s="221">
        <v>1.0</v>
      </c>
    </row>
    <row r="13103">
      <c r="A13103" s="221">
        <v>15210.0</v>
      </c>
      <c r="B13103" s="221">
        <v>34.0</v>
      </c>
      <c r="C13103" s="221">
        <v>5412.0</v>
      </c>
    </row>
    <row r="13104">
      <c r="A13104" s="221">
        <v>15210.0</v>
      </c>
      <c r="B13104" s="221">
        <v>35.0</v>
      </c>
      <c r="C13104" s="221">
        <v>4063.0</v>
      </c>
    </row>
    <row r="13105">
      <c r="A13105" s="221">
        <v>15210.0</v>
      </c>
      <c r="B13105" s="221">
        <v>36.0</v>
      </c>
      <c r="C13105" s="221">
        <v>1451.0</v>
      </c>
    </row>
    <row r="13106">
      <c r="A13106" s="221">
        <v>15210.0</v>
      </c>
      <c r="B13106" s="221">
        <v>39.0</v>
      </c>
      <c r="C13106" s="221">
        <v>1.0</v>
      </c>
    </row>
    <row r="13107">
      <c r="A13107" s="221">
        <v>15210.0</v>
      </c>
      <c r="B13107" s="221">
        <v>40.0</v>
      </c>
      <c r="C13107" s="221">
        <v>1.0</v>
      </c>
    </row>
    <row r="13108">
      <c r="A13108" s="221">
        <v>15212.0</v>
      </c>
      <c r="B13108" s="221">
        <v>34.0</v>
      </c>
      <c r="C13108" s="221">
        <v>9160.0</v>
      </c>
    </row>
    <row r="13109">
      <c r="A13109" s="221">
        <v>15212.0</v>
      </c>
      <c r="B13109" s="221">
        <v>35.0</v>
      </c>
      <c r="C13109" s="221">
        <v>5845.0</v>
      </c>
    </row>
    <row r="13110">
      <c r="A13110" s="221">
        <v>15212.0</v>
      </c>
      <c r="B13110" s="221">
        <v>36.0</v>
      </c>
      <c r="C13110" s="221">
        <v>6.0</v>
      </c>
    </row>
    <row r="13111">
      <c r="A13111" s="221">
        <v>15212.0</v>
      </c>
      <c r="B13111" s="221">
        <v>38.0</v>
      </c>
      <c r="C13111" s="221">
        <v>3.0</v>
      </c>
    </row>
    <row r="13112">
      <c r="A13112" s="221">
        <v>15212.0</v>
      </c>
      <c r="B13112" s="221">
        <v>40.0</v>
      </c>
      <c r="C13112" s="221">
        <v>1.0</v>
      </c>
    </row>
    <row r="13113">
      <c r="A13113" s="221">
        <v>15214.0</v>
      </c>
      <c r="B13113" s="221">
        <v>34.0</v>
      </c>
      <c r="C13113" s="221">
        <v>9160.0</v>
      </c>
    </row>
    <row r="13114">
      <c r="A13114" s="221">
        <v>15214.0</v>
      </c>
      <c r="B13114" s="221">
        <v>35.0</v>
      </c>
      <c r="C13114" s="221">
        <v>5845.0</v>
      </c>
    </row>
    <row r="13115">
      <c r="A13115" s="221">
        <v>15214.0</v>
      </c>
      <c r="B13115" s="221">
        <v>36.0</v>
      </c>
      <c r="C13115" s="221">
        <v>6.0</v>
      </c>
    </row>
    <row r="13116">
      <c r="A13116" s="221">
        <v>15214.0</v>
      </c>
      <c r="B13116" s="221">
        <v>38.0</v>
      </c>
      <c r="C13116" s="221">
        <v>3.0</v>
      </c>
    </row>
    <row r="13117">
      <c r="A13117" s="221">
        <v>15214.0</v>
      </c>
      <c r="B13117" s="221">
        <v>40.0</v>
      </c>
      <c r="C13117" s="221">
        <v>1.0</v>
      </c>
    </row>
    <row r="13118">
      <c r="A13118" s="221">
        <v>15216.0</v>
      </c>
      <c r="B13118" s="221">
        <v>34.0</v>
      </c>
      <c r="C13118" s="221">
        <v>9160.0</v>
      </c>
    </row>
    <row r="13119">
      <c r="A13119" s="221">
        <v>15216.0</v>
      </c>
      <c r="B13119" s="221">
        <v>35.0</v>
      </c>
      <c r="C13119" s="221">
        <v>5845.0</v>
      </c>
    </row>
    <row r="13120">
      <c r="A13120" s="221">
        <v>15216.0</v>
      </c>
      <c r="B13120" s="221">
        <v>36.0</v>
      </c>
      <c r="C13120" s="221">
        <v>6.0</v>
      </c>
    </row>
    <row r="13121">
      <c r="A13121" s="221">
        <v>15216.0</v>
      </c>
      <c r="B13121" s="221">
        <v>38.0</v>
      </c>
      <c r="C13121" s="221">
        <v>3.0</v>
      </c>
    </row>
    <row r="13122">
      <c r="A13122" s="221">
        <v>15216.0</v>
      </c>
      <c r="B13122" s="221">
        <v>40.0</v>
      </c>
      <c r="C13122" s="221">
        <v>1.0</v>
      </c>
    </row>
    <row r="13123">
      <c r="A13123" s="221">
        <v>15218.0</v>
      </c>
      <c r="B13123" s="221">
        <v>34.0</v>
      </c>
      <c r="C13123" s="221">
        <v>9160.0</v>
      </c>
    </row>
    <row r="13124">
      <c r="A13124" s="221">
        <v>15218.0</v>
      </c>
      <c r="B13124" s="221">
        <v>35.0</v>
      </c>
      <c r="C13124" s="221">
        <v>5845.0</v>
      </c>
    </row>
    <row r="13125">
      <c r="A13125" s="221">
        <v>15218.0</v>
      </c>
      <c r="B13125" s="221">
        <v>36.0</v>
      </c>
      <c r="C13125" s="221">
        <v>6.0</v>
      </c>
    </row>
    <row r="13126">
      <c r="A13126" s="221">
        <v>15218.0</v>
      </c>
      <c r="B13126" s="221">
        <v>38.0</v>
      </c>
      <c r="C13126" s="221">
        <v>3.0</v>
      </c>
    </row>
    <row r="13127">
      <c r="A13127" s="221">
        <v>15218.0</v>
      </c>
      <c r="B13127" s="221">
        <v>40.0</v>
      </c>
      <c r="C13127" s="221">
        <v>1.0</v>
      </c>
    </row>
    <row r="13128">
      <c r="A13128" s="221">
        <v>15220.0</v>
      </c>
      <c r="B13128" s="221">
        <v>34.0</v>
      </c>
      <c r="C13128" s="221">
        <v>9160.0</v>
      </c>
    </row>
    <row r="13129">
      <c r="A13129" s="221">
        <v>15220.0</v>
      </c>
      <c r="B13129" s="221">
        <v>35.0</v>
      </c>
      <c r="C13129" s="221">
        <v>5845.0</v>
      </c>
    </row>
    <row r="13130">
      <c r="A13130" s="221">
        <v>15220.0</v>
      </c>
      <c r="B13130" s="221">
        <v>36.0</v>
      </c>
      <c r="C13130" s="221">
        <v>6.0</v>
      </c>
    </row>
    <row r="13131">
      <c r="A13131" s="221">
        <v>15220.0</v>
      </c>
      <c r="B13131" s="221">
        <v>38.0</v>
      </c>
      <c r="C13131" s="221">
        <v>3.0</v>
      </c>
    </row>
    <row r="13132">
      <c r="A13132" s="221">
        <v>15220.0</v>
      </c>
      <c r="B13132" s="221">
        <v>40.0</v>
      </c>
      <c r="C13132" s="221">
        <v>1.0</v>
      </c>
    </row>
    <row r="13133">
      <c r="A13133" s="221">
        <v>15222.0</v>
      </c>
      <c r="B13133" s="221">
        <v>34.0</v>
      </c>
      <c r="C13133" s="221">
        <v>9160.0</v>
      </c>
    </row>
    <row r="13134">
      <c r="A13134" s="221">
        <v>15222.0</v>
      </c>
      <c r="B13134" s="221">
        <v>35.0</v>
      </c>
      <c r="C13134" s="221">
        <v>5845.0</v>
      </c>
    </row>
    <row r="13135">
      <c r="A13135" s="221">
        <v>15222.0</v>
      </c>
      <c r="B13135" s="221">
        <v>36.0</v>
      </c>
      <c r="C13135" s="221">
        <v>6.0</v>
      </c>
    </row>
    <row r="13136">
      <c r="A13136" s="221">
        <v>15222.0</v>
      </c>
      <c r="B13136" s="221">
        <v>38.0</v>
      </c>
      <c r="C13136" s="221">
        <v>3.0</v>
      </c>
    </row>
    <row r="13137">
      <c r="A13137" s="221">
        <v>15222.0</v>
      </c>
      <c r="B13137" s="221">
        <v>40.0</v>
      </c>
      <c r="C13137" s="221">
        <v>1.0</v>
      </c>
    </row>
    <row r="13138">
      <c r="A13138" s="221">
        <v>15224.0</v>
      </c>
      <c r="B13138" s="221">
        <v>34.0</v>
      </c>
      <c r="C13138" s="221">
        <v>9160.0</v>
      </c>
    </row>
    <row r="13139">
      <c r="A13139" s="221">
        <v>15224.0</v>
      </c>
      <c r="B13139" s="221">
        <v>35.0</v>
      </c>
      <c r="C13139" s="221">
        <v>5845.0</v>
      </c>
    </row>
    <row r="13140">
      <c r="A13140" s="221">
        <v>15224.0</v>
      </c>
      <c r="B13140" s="221">
        <v>36.0</v>
      </c>
      <c r="C13140" s="221">
        <v>6.0</v>
      </c>
    </row>
    <row r="13141">
      <c r="A13141" s="221">
        <v>15224.0</v>
      </c>
      <c r="B13141" s="221">
        <v>38.0</v>
      </c>
      <c r="C13141" s="221">
        <v>3.0</v>
      </c>
    </row>
    <row r="13142">
      <c r="A13142" s="221">
        <v>15224.0</v>
      </c>
      <c r="B13142" s="221">
        <v>40.0</v>
      </c>
      <c r="C13142" s="221">
        <v>1.0</v>
      </c>
    </row>
    <row r="13143">
      <c r="A13143" s="221">
        <v>15226.0</v>
      </c>
      <c r="B13143" s="221">
        <v>34.0</v>
      </c>
      <c r="C13143" s="221">
        <v>9160.0</v>
      </c>
    </row>
    <row r="13144">
      <c r="A13144" s="221">
        <v>15226.0</v>
      </c>
      <c r="B13144" s="221">
        <v>35.0</v>
      </c>
      <c r="C13144" s="221">
        <v>5845.0</v>
      </c>
    </row>
    <row r="13145">
      <c r="A13145" s="221">
        <v>15226.0</v>
      </c>
      <c r="B13145" s="221">
        <v>36.0</v>
      </c>
      <c r="C13145" s="221">
        <v>6.0</v>
      </c>
    </row>
    <row r="13146">
      <c r="A13146" s="221">
        <v>15226.0</v>
      </c>
      <c r="B13146" s="221">
        <v>38.0</v>
      </c>
      <c r="C13146" s="221">
        <v>3.0</v>
      </c>
    </row>
    <row r="13147">
      <c r="A13147" s="221">
        <v>15226.0</v>
      </c>
      <c r="B13147" s="221">
        <v>40.0</v>
      </c>
      <c r="C13147" s="221">
        <v>1.0</v>
      </c>
    </row>
    <row r="13148">
      <c r="A13148" s="221">
        <v>15228.0</v>
      </c>
      <c r="B13148" s="221">
        <v>34.0</v>
      </c>
      <c r="C13148" s="221">
        <v>9160.0</v>
      </c>
    </row>
    <row r="13149">
      <c r="A13149" s="221">
        <v>15228.0</v>
      </c>
      <c r="B13149" s="221">
        <v>35.0</v>
      </c>
      <c r="C13149" s="221">
        <v>5845.0</v>
      </c>
    </row>
    <row r="13150">
      <c r="A13150" s="221">
        <v>15228.0</v>
      </c>
      <c r="B13150" s="221">
        <v>36.0</v>
      </c>
      <c r="C13150" s="221">
        <v>6.0</v>
      </c>
    </row>
    <row r="13151">
      <c r="A13151" s="221">
        <v>15228.0</v>
      </c>
      <c r="B13151" s="221">
        <v>38.0</v>
      </c>
      <c r="C13151" s="221">
        <v>3.0</v>
      </c>
    </row>
    <row r="13152">
      <c r="A13152" s="221">
        <v>15228.0</v>
      </c>
      <c r="B13152" s="221">
        <v>40.0</v>
      </c>
      <c r="C13152" s="221">
        <v>1.0</v>
      </c>
    </row>
    <row r="13153">
      <c r="A13153" s="221">
        <v>15230.0</v>
      </c>
      <c r="B13153" s="221">
        <v>34.0</v>
      </c>
      <c r="C13153" s="221">
        <v>9160.0</v>
      </c>
    </row>
    <row r="13154">
      <c r="A13154" s="221">
        <v>15230.0</v>
      </c>
      <c r="B13154" s="221">
        <v>35.0</v>
      </c>
      <c r="C13154" s="221">
        <v>5845.0</v>
      </c>
    </row>
    <row r="13155">
      <c r="A13155" s="221">
        <v>15230.0</v>
      </c>
      <c r="B13155" s="221">
        <v>36.0</v>
      </c>
      <c r="C13155" s="221">
        <v>6.0</v>
      </c>
    </row>
    <row r="13156">
      <c r="A13156" s="221">
        <v>15230.0</v>
      </c>
      <c r="B13156" s="221">
        <v>38.0</v>
      </c>
      <c r="C13156" s="221">
        <v>3.0</v>
      </c>
    </row>
    <row r="13157">
      <c r="A13157" s="221">
        <v>15230.0</v>
      </c>
      <c r="B13157" s="221">
        <v>40.0</v>
      </c>
      <c r="C13157" s="221">
        <v>1.0</v>
      </c>
    </row>
    <row r="13158">
      <c r="A13158" s="221">
        <v>15232.0</v>
      </c>
      <c r="B13158" s="221">
        <v>34.0</v>
      </c>
      <c r="C13158" s="221">
        <v>9160.0</v>
      </c>
    </row>
    <row r="13159">
      <c r="A13159" s="221">
        <v>15232.0</v>
      </c>
      <c r="B13159" s="221">
        <v>35.0</v>
      </c>
      <c r="C13159" s="221">
        <v>5845.0</v>
      </c>
    </row>
    <row r="13160">
      <c r="A13160" s="221">
        <v>15232.0</v>
      </c>
      <c r="B13160" s="221">
        <v>36.0</v>
      </c>
      <c r="C13160" s="221">
        <v>6.0</v>
      </c>
    </row>
    <row r="13161">
      <c r="A13161" s="221">
        <v>15232.0</v>
      </c>
      <c r="B13161" s="221">
        <v>38.0</v>
      </c>
      <c r="C13161" s="221">
        <v>3.0</v>
      </c>
    </row>
    <row r="13162">
      <c r="A13162" s="221">
        <v>15232.0</v>
      </c>
      <c r="B13162" s="221">
        <v>40.0</v>
      </c>
      <c r="C13162" s="221">
        <v>1.0</v>
      </c>
    </row>
    <row r="13163">
      <c r="A13163" s="221">
        <v>15234.0</v>
      </c>
      <c r="B13163" s="221">
        <v>34.0</v>
      </c>
      <c r="C13163" s="221">
        <v>9160.0</v>
      </c>
    </row>
    <row r="13164">
      <c r="A13164" s="221">
        <v>15234.0</v>
      </c>
      <c r="B13164" s="221">
        <v>35.0</v>
      </c>
      <c r="C13164" s="221">
        <v>5845.0</v>
      </c>
    </row>
    <row r="13165">
      <c r="A13165" s="221">
        <v>15234.0</v>
      </c>
      <c r="B13165" s="221">
        <v>36.0</v>
      </c>
      <c r="C13165" s="221">
        <v>6.0</v>
      </c>
    </row>
    <row r="13166">
      <c r="A13166" s="221">
        <v>15234.0</v>
      </c>
      <c r="B13166" s="221">
        <v>38.0</v>
      </c>
      <c r="C13166" s="221">
        <v>3.0</v>
      </c>
    </row>
    <row r="13167">
      <c r="A13167" s="221">
        <v>15234.0</v>
      </c>
      <c r="B13167" s="221">
        <v>40.0</v>
      </c>
      <c r="C13167" s="221">
        <v>1.0</v>
      </c>
    </row>
    <row r="13168">
      <c r="A13168" s="221">
        <v>15236.0</v>
      </c>
      <c r="B13168" s="221">
        <v>34.0</v>
      </c>
      <c r="C13168" s="221">
        <v>9160.0</v>
      </c>
    </row>
    <row r="13169">
      <c r="A13169" s="221">
        <v>15236.0</v>
      </c>
      <c r="B13169" s="221">
        <v>35.0</v>
      </c>
      <c r="C13169" s="221">
        <v>5845.0</v>
      </c>
    </row>
    <row r="13170">
      <c r="A13170" s="221">
        <v>15236.0</v>
      </c>
      <c r="B13170" s="221">
        <v>36.0</v>
      </c>
      <c r="C13170" s="221">
        <v>6.0</v>
      </c>
    </row>
    <row r="13171">
      <c r="A13171" s="221">
        <v>15236.0</v>
      </c>
      <c r="B13171" s="221">
        <v>38.0</v>
      </c>
      <c r="C13171" s="221">
        <v>3.0</v>
      </c>
    </row>
    <row r="13172">
      <c r="A13172" s="221">
        <v>15236.0</v>
      </c>
      <c r="B13172" s="221">
        <v>40.0</v>
      </c>
      <c r="C13172" s="221">
        <v>1.0</v>
      </c>
    </row>
    <row r="13173">
      <c r="A13173" s="221">
        <v>15238.0</v>
      </c>
      <c r="B13173" s="221">
        <v>34.0</v>
      </c>
      <c r="C13173" s="221">
        <v>9160.0</v>
      </c>
    </row>
    <row r="13174">
      <c r="A13174" s="221">
        <v>15238.0</v>
      </c>
      <c r="B13174" s="221">
        <v>35.0</v>
      </c>
      <c r="C13174" s="221">
        <v>5845.0</v>
      </c>
    </row>
    <row r="13175">
      <c r="A13175" s="221">
        <v>15238.0</v>
      </c>
      <c r="B13175" s="221">
        <v>36.0</v>
      </c>
      <c r="C13175" s="221">
        <v>6.0</v>
      </c>
    </row>
    <row r="13176">
      <c r="A13176" s="221">
        <v>15238.0</v>
      </c>
      <c r="B13176" s="221">
        <v>38.0</v>
      </c>
      <c r="C13176" s="221">
        <v>3.0</v>
      </c>
    </row>
    <row r="13177">
      <c r="A13177" s="221">
        <v>15238.0</v>
      </c>
      <c r="B13177" s="221">
        <v>40.0</v>
      </c>
      <c r="C13177" s="221">
        <v>1.0</v>
      </c>
    </row>
    <row r="13178">
      <c r="A13178" s="221">
        <v>15240.0</v>
      </c>
      <c r="B13178" s="221">
        <v>34.0</v>
      </c>
      <c r="C13178" s="221">
        <v>9160.0</v>
      </c>
    </row>
    <row r="13179">
      <c r="A13179" s="221">
        <v>15240.0</v>
      </c>
      <c r="B13179" s="221">
        <v>35.0</v>
      </c>
      <c r="C13179" s="221">
        <v>5845.0</v>
      </c>
    </row>
    <row r="13180">
      <c r="A13180" s="221">
        <v>15240.0</v>
      </c>
      <c r="B13180" s="221">
        <v>36.0</v>
      </c>
      <c r="C13180" s="221">
        <v>6.0</v>
      </c>
    </row>
    <row r="13181">
      <c r="A13181" s="221">
        <v>15240.0</v>
      </c>
      <c r="B13181" s="221">
        <v>38.0</v>
      </c>
      <c r="C13181" s="221">
        <v>3.0</v>
      </c>
    </row>
    <row r="13182">
      <c r="A13182" s="221">
        <v>15240.0</v>
      </c>
      <c r="B13182" s="221">
        <v>40.0</v>
      </c>
      <c r="C13182" s="221">
        <v>1.0</v>
      </c>
    </row>
    <row r="13183">
      <c r="A13183" s="221">
        <v>15242.0</v>
      </c>
      <c r="B13183" s="221">
        <v>34.0</v>
      </c>
      <c r="C13183" s="221">
        <v>9160.0</v>
      </c>
    </row>
    <row r="13184">
      <c r="A13184" s="221">
        <v>15242.0</v>
      </c>
      <c r="B13184" s="221">
        <v>35.0</v>
      </c>
      <c r="C13184" s="221">
        <v>5845.0</v>
      </c>
    </row>
    <row r="13185">
      <c r="A13185" s="221">
        <v>15242.0</v>
      </c>
      <c r="B13185" s="221">
        <v>36.0</v>
      </c>
      <c r="C13185" s="221">
        <v>6.0</v>
      </c>
    </row>
    <row r="13186">
      <c r="A13186" s="221">
        <v>15242.0</v>
      </c>
      <c r="B13186" s="221">
        <v>38.0</v>
      </c>
      <c r="C13186" s="221">
        <v>3.0</v>
      </c>
    </row>
    <row r="13187">
      <c r="A13187" s="221">
        <v>15242.0</v>
      </c>
      <c r="B13187" s="221">
        <v>40.0</v>
      </c>
      <c r="C13187" s="221">
        <v>1.0</v>
      </c>
    </row>
    <row r="13188">
      <c r="A13188" s="221">
        <v>15244.0</v>
      </c>
      <c r="B13188" s="221">
        <v>34.0</v>
      </c>
      <c r="C13188" s="221">
        <v>23084.0</v>
      </c>
    </row>
    <row r="13189">
      <c r="A13189" s="221">
        <v>15244.0</v>
      </c>
      <c r="B13189" s="221">
        <v>35.0</v>
      </c>
      <c r="C13189" s="221">
        <v>18525.0</v>
      </c>
    </row>
    <row r="13190">
      <c r="A13190" s="221">
        <v>15244.0</v>
      </c>
      <c r="B13190" s="221">
        <v>38.0</v>
      </c>
      <c r="C13190" s="221">
        <v>3.0</v>
      </c>
    </row>
    <row r="13191">
      <c r="A13191" s="221">
        <v>15244.0</v>
      </c>
      <c r="B13191" s="221">
        <v>39.0</v>
      </c>
      <c r="C13191" s="221">
        <v>2.0</v>
      </c>
    </row>
    <row r="13192">
      <c r="A13192" s="221">
        <v>15246.0</v>
      </c>
      <c r="B13192" s="221">
        <v>34.0</v>
      </c>
      <c r="C13192" s="221">
        <v>23084.0</v>
      </c>
    </row>
    <row r="13193">
      <c r="A13193" s="221">
        <v>15246.0</v>
      </c>
      <c r="B13193" s="221">
        <v>35.0</v>
      </c>
      <c r="C13193" s="221">
        <v>18525.0</v>
      </c>
    </row>
    <row r="13194">
      <c r="A13194" s="221">
        <v>15246.0</v>
      </c>
      <c r="B13194" s="221">
        <v>38.0</v>
      </c>
      <c r="C13194" s="221">
        <v>3.0</v>
      </c>
    </row>
    <row r="13195">
      <c r="A13195" s="221">
        <v>15246.0</v>
      </c>
      <c r="B13195" s="221">
        <v>39.0</v>
      </c>
      <c r="C13195" s="221">
        <v>2.0</v>
      </c>
    </row>
    <row r="13196">
      <c r="A13196" s="221">
        <v>15248.0</v>
      </c>
      <c r="B13196" s="221">
        <v>34.0</v>
      </c>
      <c r="C13196" s="221">
        <v>23084.0</v>
      </c>
    </row>
    <row r="13197">
      <c r="A13197" s="221">
        <v>15248.0</v>
      </c>
      <c r="B13197" s="221">
        <v>35.0</v>
      </c>
      <c r="C13197" s="221">
        <v>18525.0</v>
      </c>
    </row>
    <row r="13198">
      <c r="A13198" s="221">
        <v>15248.0</v>
      </c>
      <c r="B13198" s="221">
        <v>38.0</v>
      </c>
      <c r="C13198" s="221">
        <v>3.0</v>
      </c>
    </row>
    <row r="13199">
      <c r="A13199" s="221">
        <v>15248.0</v>
      </c>
      <c r="B13199" s="221">
        <v>39.0</v>
      </c>
      <c r="C13199" s="221">
        <v>2.0</v>
      </c>
    </row>
    <row r="13200">
      <c r="A13200" s="221">
        <v>15250.0</v>
      </c>
      <c r="B13200" s="221">
        <v>34.0</v>
      </c>
      <c r="C13200" s="221">
        <v>23084.0</v>
      </c>
    </row>
    <row r="13201">
      <c r="A13201" s="221">
        <v>15250.0</v>
      </c>
      <c r="B13201" s="221">
        <v>35.0</v>
      </c>
      <c r="C13201" s="221">
        <v>18525.0</v>
      </c>
    </row>
    <row r="13202">
      <c r="A13202" s="221">
        <v>15250.0</v>
      </c>
      <c r="B13202" s="221">
        <v>38.0</v>
      </c>
      <c r="C13202" s="221">
        <v>3.0</v>
      </c>
    </row>
    <row r="13203">
      <c r="A13203" s="221">
        <v>15250.0</v>
      </c>
      <c r="B13203" s="221">
        <v>39.0</v>
      </c>
      <c r="C13203" s="221">
        <v>2.0</v>
      </c>
    </row>
    <row r="13204">
      <c r="A13204" s="221">
        <v>15252.0</v>
      </c>
      <c r="B13204" s="221">
        <v>34.0</v>
      </c>
      <c r="C13204" s="221">
        <v>27804.0</v>
      </c>
    </row>
    <row r="13205">
      <c r="A13205" s="221">
        <v>15252.0</v>
      </c>
      <c r="B13205" s="221">
        <v>35.0</v>
      </c>
      <c r="C13205" s="221">
        <v>21799.0</v>
      </c>
    </row>
    <row r="13206">
      <c r="A13206" s="221">
        <v>15252.0</v>
      </c>
      <c r="B13206" s="221">
        <v>36.0</v>
      </c>
      <c r="C13206" s="221">
        <v>513.0</v>
      </c>
    </row>
    <row r="13207">
      <c r="A13207" s="221">
        <v>15252.0</v>
      </c>
      <c r="B13207" s="221">
        <v>37.0</v>
      </c>
      <c r="C13207" s="221">
        <v>16.0</v>
      </c>
    </row>
    <row r="13208">
      <c r="A13208" s="221">
        <v>15252.0</v>
      </c>
      <c r="B13208" s="221">
        <v>38.0</v>
      </c>
      <c r="C13208" s="221">
        <v>3.0</v>
      </c>
    </row>
    <row r="13209">
      <c r="A13209" s="221">
        <v>15254.0</v>
      </c>
      <c r="B13209" s="221">
        <v>34.0</v>
      </c>
      <c r="C13209" s="221">
        <v>27804.0</v>
      </c>
    </row>
    <row r="13210">
      <c r="A13210" s="221">
        <v>15254.0</v>
      </c>
      <c r="B13210" s="221">
        <v>35.0</v>
      </c>
      <c r="C13210" s="221">
        <v>21799.0</v>
      </c>
    </row>
    <row r="13211">
      <c r="A13211" s="221">
        <v>15254.0</v>
      </c>
      <c r="B13211" s="221">
        <v>36.0</v>
      </c>
      <c r="C13211" s="221">
        <v>513.0</v>
      </c>
    </row>
    <row r="13212">
      <c r="A13212" s="221">
        <v>15254.0</v>
      </c>
      <c r="B13212" s="221">
        <v>37.0</v>
      </c>
      <c r="C13212" s="221">
        <v>16.0</v>
      </c>
    </row>
    <row r="13213">
      <c r="A13213" s="221">
        <v>15254.0</v>
      </c>
      <c r="B13213" s="221">
        <v>38.0</v>
      </c>
      <c r="C13213" s="221">
        <v>3.0</v>
      </c>
    </row>
    <row r="13214">
      <c r="A13214" s="221">
        <v>15256.0</v>
      </c>
      <c r="B13214" s="221">
        <v>34.0</v>
      </c>
      <c r="C13214" s="221">
        <v>27804.0</v>
      </c>
    </row>
    <row r="13215">
      <c r="A13215" s="221">
        <v>15256.0</v>
      </c>
      <c r="B13215" s="221">
        <v>35.0</v>
      </c>
      <c r="C13215" s="221">
        <v>21799.0</v>
      </c>
    </row>
    <row r="13216">
      <c r="A13216" s="221">
        <v>15256.0</v>
      </c>
      <c r="B13216" s="221">
        <v>36.0</v>
      </c>
      <c r="C13216" s="221">
        <v>513.0</v>
      </c>
    </row>
    <row r="13217">
      <c r="A13217" s="221">
        <v>15256.0</v>
      </c>
      <c r="B13217" s="221">
        <v>37.0</v>
      </c>
      <c r="C13217" s="221">
        <v>16.0</v>
      </c>
    </row>
    <row r="13218">
      <c r="A13218" s="221">
        <v>15256.0</v>
      </c>
      <c r="B13218" s="221">
        <v>38.0</v>
      </c>
      <c r="C13218" s="221">
        <v>3.0</v>
      </c>
    </row>
    <row r="13219">
      <c r="A13219" s="221">
        <v>15258.0</v>
      </c>
      <c r="B13219" s="221">
        <v>34.0</v>
      </c>
      <c r="C13219" s="221">
        <v>27804.0</v>
      </c>
    </row>
    <row r="13220">
      <c r="A13220" s="221">
        <v>15258.0</v>
      </c>
      <c r="B13220" s="221">
        <v>35.0</v>
      </c>
      <c r="C13220" s="221">
        <v>21799.0</v>
      </c>
    </row>
    <row r="13221">
      <c r="A13221" s="221">
        <v>15258.0</v>
      </c>
      <c r="B13221" s="221">
        <v>36.0</v>
      </c>
      <c r="C13221" s="221">
        <v>513.0</v>
      </c>
    </row>
    <row r="13222">
      <c r="A13222" s="221">
        <v>15258.0</v>
      </c>
      <c r="B13222" s="221">
        <v>37.0</v>
      </c>
      <c r="C13222" s="221">
        <v>16.0</v>
      </c>
    </row>
    <row r="13223">
      <c r="A13223" s="221">
        <v>15258.0</v>
      </c>
      <c r="B13223" s="221">
        <v>38.0</v>
      </c>
      <c r="C13223" s="221">
        <v>3.0</v>
      </c>
    </row>
    <row r="13224">
      <c r="A13224" s="221">
        <v>15260.0</v>
      </c>
      <c r="B13224" s="221">
        <v>34.0</v>
      </c>
      <c r="C13224" s="221">
        <v>34508.0</v>
      </c>
    </row>
    <row r="13225">
      <c r="A13225" s="221">
        <v>15260.0</v>
      </c>
      <c r="B13225" s="221">
        <v>35.0</v>
      </c>
      <c r="C13225" s="221">
        <v>27433.0</v>
      </c>
    </row>
    <row r="13226">
      <c r="A13226" s="221">
        <v>15260.0</v>
      </c>
      <c r="B13226" s="221">
        <v>37.0</v>
      </c>
      <c r="C13226" s="221">
        <v>2.0</v>
      </c>
    </row>
    <row r="13227">
      <c r="A13227" s="221">
        <v>15260.0</v>
      </c>
      <c r="B13227" s="221">
        <v>38.0</v>
      </c>
      <c r="C13227" s="221">
        <v>6.0</v>
      </c>
    </row>
    <row r="13228">
      <c r="A13228" s="221">
        <v>15260.0</v>
      </c>
      <c r="B13228" s="221">
        <v>40.0</v>
      </c>
      <c r="C13228" s="221">
        <v>1.0</v>
      </c>
    </row>
    <row r="13229">
      <c r="A13229" s="221">
        <v>15262.0</v>
      </c>
      <c r="B13229" s="221">
        <v>34.0</v>
      </c>
      <c r="C13229" s="221">
        <v>34508.0</v>
      </c>
    </row>
    <row r="13230">
      <c r="A13230" s="221">
        <v>15262.0</v>
      </c>
      <c r="B13230" s="221">
        <v>35.0</v>
      </c>
      <c r="C13230" s="221">
        <v>27433.0</v>
      </c>
    </row>
    <row r="13231">
      <c r="A13231" s="221">
        <v>15262.0</v>
      </c>
      <c r="B13231" s="221">
        <v>37.0</v>
      </c>
      <c r="C13231" s="221">
        <v>2.0</v>
      </c>
    </row>
    <row r="13232">
      <c r="A13232" s="221">
        <v>15262.0</v>
      </c>
      <c r="B13232" s="221">
        <v>38.0</v>
      </c>
      <c r="C13232" s="221">
        <v>6.0</v>
      </c>
    </row>
    <row r="13233">
      <c r="A13233" s="221">
        <v>15262.0</v>
      </c>
      <c r="B13233" s="221">
        <v>40.0</v>
      </c>
      <c r="C13233" s="221">
        <v>1.0</v>
      </c>
    </row>
    <row r="13234">
      <c r="A13234" s="221">
        <v>15264.0</v>
      </c>
      <c r="B13234" s="221">
        <v>34.0</v>
      </c>
      <c r="C13234" s="221">
        <v>34508.0</v>
      </c>
    </row>
    <row r="13235">
      <c r="A13235" s="221">
        <v>15264.0</v>
      </c>
      <c r="B13235" s="221">
        <v>35.0</v>
      </c>
      <c r="C13235" s="221">
        <v>27433.0</v>
      </c>
    </row>
    <row r="13236">
      <c r="A13236" s="221">
        <v>15264.0</v>
      </c>
      <c r="B13236" s="221">
        <v>37.0</v>
      </c>
      <c r="C13236" s="221">
        <v>2.0</v>
      </c>
    </row>
    <row r="13237">
      <c r="A13237" s="221">
        <v>15264.0</v>
      </c>
      <c r="B13237" s="221">
        <v>38.0</v>
      </c>
      <c r="C13237" s="221">
        <v>6.0</v>
      </c>
    </row>
    <row r="13238">
      <c r="A13238" s="221">
        <v>15264.0</v>
      </c>
      <c r="B13238" s="221">
        <v>40.0</v>
      </c>
      <c r="C13238" s="221">
        <v>1.0</v>
      </c>
    </row>
    <row r="13239">
      <c r="A13239" s="221">
        <v>15266.0</v>
      </c>
      <c r="B13239" s="221">
        <v>34.0</v>
      </c>
      <c r="C13239" s="221">
        <v>34508.0</v>
      </c>
    </row>
    <row r="13240">
      <c r="A13240" s="221">
        <v>15266.0</v>
      </c>
      <c r="B13240" s="221">
        <v>35.0</v>
      </c>
      <c r="C13240" s="221">
        <v>27433.0</v>
      </c>
    </row>
    <row r="13241">
      <c r="A13241" s="221">
        <v>15266.0</v>
      </c>
      <c r="B13241" s="221">
        <v>37.0</v>
      </c>
      <c r="C13241" s="221">
        <v>2.0</v>
      </c>
    </row>
    <row r="13242">
      <c r="A13242" s="221">
        <v>15266.0</v>
      </c>
      <c r="B13242" s="221">
        <v>38.0</v>
      </c>
      <c r="C13242" s="221">
        <v>6.0</v>
      </c>
    </row>
    <row r="13243">
      <c r="A13243" s="221">
        <v>15266.0</v>
      </c>
      <c r="B13243" s="221">
        <v>40.0</v>
      </c>
      <c r="C13243" s="221">
        <v>1.0</v>
      </c>
    </row>
    <row r="13244">
      <c r="A13244" s="221">
        <v>15268.0</v>
      </c>
      <c r="B13244" s="221">
        <v>34.0</v>
      </c>
      <c r="C13244" s="221">
        <v>39632.0</v>
      </c>
    </row>
    <row r="13245">
      <c r="A13245" s="221">
        <v>15268.0</v>
      </c>
      <c r="B13245" s="221">
        <v>35.0</v>
      </c>
      <c r="C13245" s="221">
        <v>30434.0</v>
      </c>
    </row>
    <row r="13246">
      <c r="A13246" s="221">
        <v>15268.0</v>
      </c>
      <c r="B13246" s="221">
        <v>37.0</v>
      </c>
      <c r="C13246" s="221">
        <v>85.0</v>
      </c>
    </row>
    <row r="13247">
      <c r="A13247" s="221">
        <v>15268.0</v>
      </c>
      <c r="B13247" s="221">
        <v>38.0</v>
      </c>
      <c r="C13247" s="221">
        <v>12.0</v>
      </c>
    </row>
    <row r="13248">
      <c r="A13248" s="221">
        <v>15268.0</v>
      </c>
      <c r="B13248" s="221">
        <v>39.0</v>
      </c>
      <c r="C13248" s="221">
        <v>1.0</v>
      </c>
    </row>
    <row r="13249">
      <c r="A13249" s="221">
        <v>15268.0</v>
      </c>
      <c r="B13249" s="221">
        <v>40.0</v>
      </c>
      <c r="C13249" s="221">
        <v>1.0</v>
      </c>
    </row>
    <row r="13250">
      <c r="A13250" s="221">
        <v>15270.0</v>
      </c>
      <c r="B13250" s="221">
        <v>34.0</v>
      </c>
      <c r="C13250" s="221">
        <v>39632.0</v>
      </c>
    </row>
    <row r="13251">
      <c r="A13251" s="221">
        <v>15270.0</v>
      </c>
      <c r="B13251" s="221">
        <v>35.0</v>
      </c>
      <c r="C13251" s="221">
        <v>30434.0</v>
      </c>
    </row>
    <row r="13252">
      <c r="A13252" s="221">
        <v>15270.0</v>
      </c>
      <c r="B13252" s="221">
        <v>37.0</v>
      </c>
      <c r="C13252" s="221">
        <v>85.0</v>
      </c>
    </row>
    <row r="13253">
      <c r="A13253" s="221">
        <v>15270.0</v>
      </c>
      <c r="B13253" s="221">
        <v>38.0</v>
      </c>
      <c r="C13253" s="221">
        <v>12.0</v>
      </c>
    </row>
    <row r="13254">
      <c r="A13254" s="221">
        <v>15270.0</v>
      </c>
      <c r="B13254" s="221">
        <v>39.0</v>
      </c>
      <c r="C13254" s="221">
        <v>1.0</v>
      </c>
    </row>
    <row r="13255">
      <c r="A13255" s="221">
        <v>15270.0</v>
      </c>
      <c r="B13255" s="221">
        <v>40.0</v>
      </c>
      <c r="C13255" s="221">
        <v>1.0</v>
      </c>
    </row>
    <row r="13256">
      <c r="A13256" s="221">
        <v>15272.0</v>
      </c>
      <c r="B13256" s="221">
        <v>34.0</v>
      </c>
      <c r="C13256" s="221">
        <v>39632.0</v>
      </c>
    </row>
    <row r="13257">
      <c r="A13257" s="221">
        <v>15272.0</v>
      </c>
      <c r="B13257" s="221">
        <v>35.0</v>
      </c>
      <c r="C13257" s="221">
        <v>30434.0</v>
      </c>
    </row>
    <row r="13258">
      <c r="A13258" s="221">
        <v>15272.0</v>
      </c>
      <c r="B13258" s="221">
        <v>37.0</v>
      </c>
      <c r="C13258" s="221">
        <v>85.0</v>
      </c>
    </row>
    <row r="13259">
      <c r="A13259" s="221">
        <v>15272.0</v>
      </c>
      <c r="B13259" s="221">
        <v>38.0</v>
      </c>
      <c r="C13259" s="221">
        <v>12.0</v>
      </c>
    </row>
    <row r="13260">
      <c r="A13260" s="221">
        <v>15272.0</v>
      </c>
      <c r="B13260" s="221">
        <v>39.0</v>
      </c>
      <c r="C13260" s="221">
        <v>1.0</v>
      </c>
    </row>
    <row r="13261">
      <c r="A13261" s="221">
        <v>15272.0</v>
      </c>
      <c r="B13261" s="221">
        <v>40.0</v>
      </c>
      <c r="C13261" s="221">
        <v>1.0</v>
      </c>
    </row>
    <row r="13262">
      <c r="A13262" s="221">
        <v>15274.0</v>
      </c>
      <c r="B13262" s="221">
        <v>34.0</v>
      </c>
      <c r="C13262" s="221">
        <v>39632.0</v>
      </c>
    </row>
    <row r="13263">
      <c r="A13263" s="221">
        <v>15274.0</v>
      </c>
      <c r="B13263" s="221">
        <v>35.0</v>
      </c>
      <c r="C13263" s="221">
        <v>30434.0</v>
      </c>
    </row>
    <row r="13264">
      <c r="A13264" s="221">
        <v>15274.0</v>
      </c>
      <c r="B13264" s="221">
        <v>37.0</v>
      </c>
      <c r="C13264" s="221">
        <v>85.0</v>
      </c>
    </row>
    <row r="13265">
      <c r="A13265" s="221">
        <v>15274.0</v>
      </c>
      <c r="B13265" s="221">
        <v>38.0</v>
      </c>
      <c r="C13265" s="221">
        <v>12.0</v>
      </c>
    </row>
    <row r="13266">
      <c r="A13266" s="221">
        <v>15274.0</v>
      </c>
      <c r="B13266" s="221">
        <v>39.0</v>
      </c>
      <c r="C13266" s="221">
        <v>1.0</v>
      </c>
    </row>
    <row r="13267">
      <c r="A13267" s="221">
        <v>15274.0</v>
      </c>
      <c r="B13267" s="221">
        <v>40.0</v>
      </c>
      <c r="C13267" s="221">
        <v>1.0</v>
      </c>
    </row>
    <row r="13268">
      <c r="A13268" s="221">
        <v>15276.0</v>
      </c>
      <c r="B13268" s="221">
        <v>34.0</v>
      </c>
      <c r="C13268" s="221">
        <v>4527.0</v>
      </c>
    </row>
    <row r="13269">
      <c r="A13269" s="221">
        <v>15276.0</v>
      </c>
      <c r="B13269" s="221">
        <v>35.0</v>
      </c>
      <c r="C13269" s="221">
        <v>70.0</v>
      </c>
    </row>
    <row r="13270">
      <c r="A13270" s="221">
        <v>15276.0</v>
      </c>
      <c r="B13270" s="221">
        <v>37.0</v>
      </c>
      <c r="C13270" s="221">
        <v>2.0</v>
      </c>
    </row>
    <row r="13271">
      <c r="A13271" s="221">
        <v>15278.0</v>
      </c>
      <c r="B13271" s="221">
        <v>34.0</v>
      </c>
      <c r="C13271" s="221">
        <v>4527.0</v>
      </c>
    </row>
    <row r="13272">
      <c r="A13272" s="221">
        <v>15278.0</v>
      </c>
      <c r="B13272" s="221">
        <v>35.0</v>
      </c>
      <c r="C13272" s="221">
        <v>70.0</v>
      </c>
    </row>
    <row r="13273">
      <c r="A13273" s="221">
        <v>15278.0</v>
      </c>
      <c r="B13273" s="221">
        <v>37.0</v>
      </c>
      <c r="C13273" s="221">
        <v>2.0</v>
      </c>
    </row>
    <row r="13274">
      <c r="A13274" s="221">
        <v>15280.0</v>
      </c>
      <c r="B13274" s="221">
        <v>34.0</v>
      </c>
      <c r="C13274" s="221">
        <v>4527.0</v>
      </c>
    </row>
    <row r="13275">
      <c r="A13275" s="221">
        <v>15280.0</v>
      </c>
      <c r="B13275" s="221">
        <v>35.0</v>
      </c>
      <c r="C13275" s="221">
        <v>70.0</v>
      </c>
    </row>
    <row r="13276">
      <c r="A13276" s="221">
        <v>15280.0</v>
      </c>
      <c r="B13276" s="221">
        <v>37.0</v>
      </c>
      <c r="C13276" s="221">
        <v>2.0</v>
      </c>
    </row>
    <row r="13277">
      <c r="A13277" s="221">
        <v>15282.0</v>
      </c>
      <c r="B13277" s="221">
        <v>34.0</v>
      </c>
      <c r="C13277" s="221">
        <v>4527.0</v>
      </c>
    </row>
    <row r="13278">
      <c r="A13278" s="221">
        <v>15282.0</v>
      </c>
      <c r="B13278" s="221">
        <v>35.0</v>
      </c>
      <c r="C13278" s="221">
        <v>70.0</v>
      </c>
    </row>
    <row r="13279">
      <c r="A13279" s="221">
        <v>15282.0</v>
      </c>
      <c r="B13279" s="221">
        <v>37.0</v>
      </c>
      <c r="C13279" s="221">
        <v>2.0</v>
      </c>
    </row>
    <row r="13280">
      <c r="A13280" s="221">
        <v>15284.0</v>
      </c>
      <c r="B13280" s="221">
        <v>34.0</v>
      </c>
      <c r="C13280" s="221">
        <v>854.0</v>
      </c>
    </row>
    <row r="13281">
      <c r="A13281" s="221">
        <v>15284.0</v>
      </c>
      <c r="B13281" s="221">
        <v>40.0</v>
      </c>
      <c r="C13281" s="221">
        <v>1.0</v>
      </c>
    </row>
    <row r="13282">
      <c r="A13282" s="221">
        <v>15286.0</v>
      </c>
      <c r="B13282" s="221">
        <v>34.0</v>
      </c>
      <c r="C13282" s="221">
        <v>854.0</v>
      </c>
    </row>
    <row r="13283">
      <c r="A13283" s="221">
        <v>15286.0</v>
      </c>
      <c r="B13283" s="221">
        <v>40.0</v>
      </c>
      <c r="C13283" s="221">
        <v>1.0</v>
      </c>
    </row>
    <row r="13284">
      <c r="A13284" s="221">
        <v>15288.0</v>
      </c>
      <c r="B13284" s="221">
        <v>34.0</v>
      </c>
      <c r="C13284" s="221">
        <v>854.0</v>
      </c>
    </row>
    <row r="13285">
      <c r="A13285" s="221">
        <v>15288.0</v>
      </c>
      <c r="B13285" s="221">
        <v>40.0</v>
      </c>
      <c r="C13285" s="221">
        <v>1.0</v>
      </c>
    </row>
    <row r="13286">
      <c r="A13286" s="221">
        <v>15290.0</v>
      </c>
      <c r="B13286" s="221">
        <v>34.0</v>
      </c>
      <c r="C13286" s="221">
        <v>854.0</v>
      </c>
    </row>
    <row r="13287">
      <c r="A13287" s="221">
        <v>15290.0</v>
      </c>
      <c r="B13287" s="221">
        <v>40.0</v>
      </c>
      <c r="C13287" s="221">
        <v>1.0</v>
      </c>
    </row>
    <row r="13288">
      <c r="A13288" s="221">
        <v>15292.0</v>
      </c>
      <c r="B13288" s="221">
        <v>35.0</v>
      </c>
      <c r="C13288" s="221">
        <v>592.0</v>
      </c>
    </row>
    <row r="13289">
      <c r="A13289" s="221">
        <v>15292.0</v>
      </c>
      <c r="B13289" s="221">
        <v>36.0</v>
      </c>
      <c r="C13289" s="221">
        <v>2.0</v>
      </c>
    </row>
    <row r="13290">
      <c r="A13290" s="221">
        <v>15292.0</v>
      </c>
      <c r="B13290" s="221">
        <v>37.0</v>
      </c>
      <c r="C13290" s="221">
        <v>4.0</v>
      </c>
    </row>
    <row r="13291">
      <c r="A13291" s="221">
        <v>15292.0</v>
      </c>
      <c r="B13291" s="221">
        <v>38.0</v>
      </c>
      <c r="C13291" s="221">
        <v>1.0</v>
      </c>
    </row>
    <row r="13292">
      <c r="A13292" s="221">
        <v>15292.0</v>
      </c>
      <c r="B13292" s="221">
        <v>39.0</v>
      </c>
      <c r="C13292" s="221">
        <v>2.0</v>
      </c>
    </row>
    <row r="13293">
      <c r="A13293" s="221">
        <v>15294.0</v>
      </c>
      <c r="B13293" s="221">
        <v>35.0</v>
      </c>
      <c r="C13293" s="221">
        <v>592.0</v>
      </c>
    </row>
    <row r="13294">
      <c r="A13294" s="221">
        <v>15294.0</v>
      </c>
      <c r="B13294" s="221">
        <v>36.0</v>
      </c>
      <c r="C13294" s="221">
        <v>2.0</v>
      </c>
    </row>
    <row r="13295">
      <c r="A13295" s="221">
        <v>15294.0</v>
      </c>
      <c r="B13295" s="221">
        <v>37.0</v>
      </c>
      <c r="C13295" s="221">
        <v>4.0</v>
      </c>
    </row>
    <row r="13296">
      <c r="A13296" s="221">
        <v>15294.0</v>
      </c>
      <c r="B13296" s="221">
        <v>38.0</v>
      </c>
      <c r="C13296" s="221">
        <v>1.0</v>
      </c>
    </row>
    <row r="13297">
      <c r="A13297" s="221">
        <v>15294.0</v>
      </c>
      <c r="B13297" s="221">
        <v>39.0</v>
      </c>
      <c r="C13297" s="221">
        <v>2.0</v>
      </c>
    </row>
    <row r="13298">
      <c r="A13298" s="221">
        <v>15296.0</v>
      </c>
      <c r="B13298" s="221">
        <v>35.0</v>
      </c>
      <c r="C13298" s="221">
        <v>592.0</v>
      </c>
    </row>
    <row r="13299">
      <c r="A13299" s="221">
        <v>15296.0</v>
      </c>
      <c r="B13299" s="221">
        <v>36.0</v>
      </c>
      <c r="C13299" s="221">
        <v>2.0</v>
      </c>
    </row>
    <row r="13300">
      <c r="A13300" s="221">
        <v>15296.0</v>
      </c>
      <c r="B13300" s="221">
        <v>37.0</v>
      </c>
      <c r="C13300" s="221">
        <v>4.0</v>
      </c>
    </row>
    <row r="13301">
      <c r="A13301" s="221">
        <v>15296.0</v>
      </c>
      <c r="B13301" s="221">
        <v>38.0</v>
      </c>
      <c r="C13301" s="221">
        <v>1.0</v>
      </c>
    </row>
    <row r="13302">
      <c r="A13302" s="221">
        <v>15296.0</v>
      </c>
      <c r="B13302" s="221">
        <v>39.0</v>
      </c>
      <c r="C13302" s="221">
        <v>2.0</v>
      </c>
    </row>
    <row r="13303">
      <c r="A13303" s="221">
        <v>15298.0</v>
      </c>
      <c r="B13303" s="221">
        <v>35.0</v>
      </c>
      <c r="C13303" s="221">
        <v>592.0</v>
      </c>
    </row>
    <row r="13304">
      <c r="A13304" s="221">
        <v>15298.0</v>
      </c>
      <c r="B13304" s="221">
        <v>36.0</v>
      </c>
      <c r="C13304" s="221">
        <v>2.0</v>
      </c>
    </row>
    <row r="13305">
      <c r="A13305" s="221">
        <v>15298.0</v>
      </c>
      <c r="B13305" s="221">
        <v>37.0</v>
      </c>
      <c r="C13305" s="221">
        <v>4.0</v>
      </c>
    </row>
    <row r="13306">
      <c r="A13306" s="221">
        <v>15298.0</v>
      </c>
      <c r="B13306" s="221">
        <v>38.0</v>
      </c>
      <c r="C13306" s="221">
        <v>1.0</v>
      </c>
    </row>
    <row r="13307">
      <c r="A13307" s="221">
        <v>15298.0</v>
      </c>
      <c r="B13307" s="221">
        <v>39.0</v>
      </c>
      <c r="C13307" s="221">
        <v>2.0</v>
      </c>
    </row>
    <row r="13308">
      <c r="A13308" s="221">
        <v>15300.0</v>
      </c>
      <c r="B13308" s="221">
        <v>34.0</v>
      </c>
      <c r="C13308" s="221">
        <v>464.0</v>
      </c>
    </row>
    <row r="13309">
      <c r="A13309" s="221">
        <v>15300.0</v>
      </c>
      <c r="B13309" s="221">
        <v>35.0</v>
      </c>
      <c r="C13309" s="221">
        <v>60.0</v>
      </c>
    </row>
    <row r="13310">
      <c r="A13310" s="221">
        <v>15300.0</v>
      </c>
      <c r="B13310" s="221">
        <v>36.0</v>
      </c>
      <c r="C13310" s="221">
        <v>2.0</v>
      </c>
    </row>
    <row r="13311">
      <c r="A13311" s="221">
        <v>15300.0</v>
      </c>
      <c r="B13311" s="221">
        <v>37.0</v>
      </c>
      <c r="C13311" s="221">
        <v>66.0</v>
      </c>
    </row>
    <row r="13312">
      <c r="A13312" s="221">
        <v>15302.0</v>
      </c>
      <c r="B13312" s="221">
        <v>34.0</v>
      </c>
      <c r="C13312" s="221">
        <v>464.0</v>
      </c>
    </row>
    <row r="13313">
      <c r="A13313" s="221">
        <v>15302.0</v>
      </c>
      <c r="B13313" s="221">
        <v>35.0</v>
      </c>
      <c r="C13313" s="221">
        <v>60.0</v>
      </c>
    </row>
    <row r="13314">
      <c r="A13314" s="221">
        <v>15302.0</v>
      </c>
      <c r="B13314" s="221">
        <v>36.0</v>
      </c>
      <c r="C13314" s="221">
        <v>2.0</v>
      </c>
    </row>
    <row r="13315">
      <c r="A13315" s="221">
        <v>15302.0</v>
      </c>
      <c r="B13315" s="221">
        <v>37.0</v>
      </c>
      <c r="C13315" s="221">
        <v>66.0</v>
      </c>
    </row>
    <row r="13316">
      <c r="A13316" s="221">
        <v>15304.0</v>
      </c>
      <c r="B13316" s="221">
        <v>34.0</v>
      </c>
      <c r="C13316" s="221">
        <v>464.0</v>
      </c>
    </row>
    <row r="13317">
      <c r="A13317" s="221">
        <v>15304.0</v>
      </c>
      <c r="B13317" s="221">
        <v>35.0</v>
      </c>
      <c r="C13317" s="221">
        <v>60.0</v>
      </c>
    </row>
    <row r="13318">
      <c r="A13318" s="221">
        <v>15304.0</v>
      </c>
      <c r="B13318" s="221">
        <v>36.0</v>
      </c>
      <c r="C13318" s="221">
        <v>2.0</v>
      </c>
    </row>
    <row r="13319">
      <c r="A13319" s="221">
        <v>15304.0</v>
      </c>
      <c r="B13319" s="221">
        <v>37.0</v>
      </c>
      <c r="C13319" s="221">
        <v>66.0</v>
      </c>
    </row>
    <row r="13320">
      <c r="A13320" s="221">
        <v>15306.0</v>
      </c>
      <c r="B13320" s="221">
        <v>34.0</v>
      </c>
      <c r="C13320" s="221">
        <v>464.0</v>
      </c>
    </row>
    <row r="13321">
      <c r="A13321" s="221">
        <v>15306.0</v>
      </c>
      <c r="B13321" s="221">
        <v>35.0</v>
      </c>
      <c r="C13321" s="221">
        <v>60.0</v>
      </c>
    </row>
    <row r="13322">
      <c r="A13322" s="221">
        <v>15306.0</v>
      </c>
      <c r="B13322" s="221">
        <v>36.0</v>
      </c>
      <c r="C13322" s="221">
        <v>2.0</v>
      </c>
    </row>
    <row r="13323">
      <c r="A13323" s="221">
        <v>15306.0</v>
      </c>
      <c r="B13323" s="221">
        <v>37.0</v>
      </c>
      <c r="C13323" s="221">
        <v>66.0</v>
      </c>
    </row>
    <row r="13324">
      <c r="A13324" s="221">
        <v>15308.0</v>
      </c>
      <c r="B13324" s="221">
        <v>34.0</v>
      </c>
      <c r="C13324" s="221">
        <v>2158.0</v>
      </c>
    </row>
    <row r="13325">
      <c r="A13325" s="221">
        <v>15308.0</v>
      </c>
      <c r="B13325" s="221">
        <v>35.0</v>
      </c>
      <c r="C13325" s="221">
        <v>419.0</v>
      </c>
    </row>
    <row r="13326">
      <c r="A13326" s="221">
        <v>15308.0</v>
      </c>
      <c r="B13326" s="221">
        <v>36.0</v>
      </c>
      <c r="C13326" s="221">
        <v>161.0</v>
      </c>
    </row>
    <row r="13327">
      <c r="A13327" s="221">
        <v>15308.0</v>
      </c>
      <c r="B13327" s="221">
        <v>37.0</v>
      </c>
      <c r="C13327" s="221">
        <v>1.0</v>
      </c>
    </row>
    <row r="13328">
      <c r="A13328" s="221">
        <v>15308.0</v>
      </c>
      <c r="B13328" s="221">
        <v>38.0</v>
      </c>
      <c r="C13328" s="221">
        <v>4.0</v>
      </c>
    </row>
    <row r="13329">
      <c r="A13329" s="221">
        <v>15310.0</v>
      </c>
      <c r="B13329" s="221">
        <v>34.0</v>
      </c>
      <c r="C13329" s="221">
        <v>2158.0</v>
      </c>
    </row>
    <row r="13330">
      <c r="A13330" s="221">
        <v>15310.0</v>
      </c>
      <c r="B13330" s="221">
        <v>35.0</v>
      </c>
      <c r="C13330" s="221">
        <v>419.0</v>
      </c>
    </row>
    <row r="13331">
      <c r="A13331" s="221">
        <v>15310.0</v>
      </c>
      <c r="B13331" s="221">
        <v>36.0</v>
      </c>
      <c r="C13331" s="221">
        <v>161.0</v>
      </c>
    </row>
    <row r="13332">
      <c r="A13332" s="221">
        <v>15310.0</v>
      </c>
      <c r="B13332" s="221">
        <v>37.0</v>
      </c>
      <c r="C13332" s="221">
        <v>1.0</v>
      </c>
    </row>
    <row r="13333">
      <c r="A13333" s="221">
        <v>15310.0</v>
      </c>
      <c r="B13333" s="221">
        <v>38.0</v>
      </c>
      <c r="C13333" s="221">
        <v>4.0</v>
      </c>
    </row>
    <row r="13334">
      <c r="A13334" s="221">
        <v>15312.0</v>
      </c>
      <c r="B13334" s="221">
        <v>34.0</v>
      </c>
      <c r="C13334" s="221">
        <v>2158.0</v>
      </c>
    </row>
    <row r="13335">
      <c r="A13335" s="221">
        <v>15312.0</v>
      </c>
      <c r="B13335" s="221">
        <v>35.0</v>
      </c>
      <c r="C13335" s="221">
        <v>419.0</v>
      </c>
    </row>
    <row r="13336">
      <c r="A13336" s="221">
        <v>15312.0</v>
      </c>
      <c r="B13336" s="221">
        <v>36.0</v>
      </c>
      <c r="C13336" s="221">
        <v>161.0</v>
      </c>
    </row>
    <row r="13337">
      <c r="A13337" s="221">
        <v>15312.0</v>
      </c>
      <c r="B13337" s="221">
        <v>37.0</v>
      </c>
      <c r="C13337" s="221">
        <v>1.0</v>
      </c>
    </row>
    <row r="13338">
      <c r="A13338" s="221">
        <v>15312.0</v>
      </c>
      <c r="B13338" s="221">
        <v>38.0</v>
      </c>
      <c r="C13338" s="221">
        <v>4.0</v>
      </c>
    </row>
    <row r="13339">
      <c r="A13339" s="221">
        <v>15314.0</v>
      </c>
      <c r="B13339" s="221">
        <v>34.0</v>
      </c>
      <c r="C13339" s="221">
        <v>2158.0</v>
      </c>
    </row>
    <row r="13340">
      <c r="A13340" s="221">
        <v>15314.0</v>
      </c>
      <c r="B13340" s="221">
        <v>35.0</v>
      </c>
      <c r="C13340" s="221">
        <v>419.0</v>
      </c>
    </row>
    <row r="13341">
      <c r="A13341" s="221">
        <v>15314.0</v>
      </c>
      <c r="B13341" s="221">
        <v>36.0</v>
      </c>
      <c r="C13341" s="221">
        <v>161.0</v>
      </c>
    </row>
    <row r="13342">
      <c r="A13342" s="221">
        <v>15314.0</v>
      </c>
      <c r="B13342" s="221">
        <v>37.0</v>
      </c>
      <c r="C13342" s="221">
        <v>1.0</v>
      </c>
    </row>
    <row r="13343">
      <c r="A13343" s="221">
        <v>15314.0</v>
      </c>
      <c r="B13343" s="221">
        <v>38.0</v>
      </c>
      <c r="C13343" s="221">
        <v>4.0</v>
      </c>
    </row>
    <row r="13344">
      <c r="A13344" s="221">
        <v>15331.0</v>
      </c>
      <c r="B13344" s="221">
        <v>34.0</v>
      </c>
      <c r="C13344" s="221">
        <v>500.0</v>
      </c>
    </row>
    <row r="13345">
      <c r="A13345" s="221">
        <v>15397.0</v>
      </c>
      <c r="B13345" s="221">
        <v>34.0</v>
      </c>
      <c r="C13345" s="221">
        <v>608.0</v>
      </c>
    </row>
    <row r="13346">
      <c r="A13346" s="221">
        <v>15397.0</v>
      </c>
      <c r="B13346" s="221">
        <v>36.0</v>
      </c>
      <c r="C13346" s="221">
        <v>286.0</v>
      </c>
    </row>
    <row r="13347">
      <c r="A13347" s="221">
        <v>15397.0</v>
      </c>
      <c r="B13347" s="221">
        <v>37.0</v>
      </c>
      <c r="C13347" s="221">
        <v>2.0</v>
      </c>
    </row>
    <row r="13348">
      <c r="A13348" s="221">
        <v>15397.0</v>
      </c>
      <c r="B13348" s="221">
        <v>39.0</v>
      </c>
      <c r="C13348" s="221">
        <v>3.0</v>
      </c>
    </row>
    <row r="13349">
      <c r="A13349" s="221">
        <v>15397.0</v>
      </c>
      <c r="B13349" s="221">
        <v>40.0</v>
      </c>
      <c r="C13349" s="221">
        <v>1.0</v>
      </c>
    </row>
    <row r="13350">
      <c r="A13350" s="221">
        <v>15399.0</v>
      </c>
      <c r="B13350" s="221">
        <v>34.0</v>
      </c>
      <c r="C13350" s="221">
        <v>40996.0</v>
      </c>
    </row>
    <row r="13351">
      <c r="A13351" s="221">
        <v>15399.0</v>
      </c>
      <c r="B13351" s="221">
        <v>35.0</v>
      </c>
      <c r="C13351" s="221">
        <v>10935.0</v>
      </c>
    </row>
    <row r="13352">
      <c r="A13352" s="221">
        <v>15399.0</v>
      </c>
      <c r="B13352" s="221">
        <v>36.0</v>
      </c>
      <c r="C13352" s="221">
        <v>5454.0</v>
      </c>
    </row>
    <row r="13353">
      <c r="A13353" s="221">
        <v>15399.0</v>
      </c>
      <c r="B13353" s="221">
        <v>37.0</v>
      </c>
      <c r="C13353" s="221">
        <v>1436.0</v>
      </c>
    </row>
    <row r="13354">
      <c r="A13354" s="221">
        <v>15399.0</v>
      </c>
      <c r="B13354" s="221">
        <v>38.0</v>
      </c>
      <c r="C13354" s="221">
        <v>113.0</v>
      </c>
    </row>
    <row r="13355">
      <c r="A13355" s="221">
        <v>15399.0</v>
      </c>
      <c r="B13355" s="221">
        <v>39.0</v>
      </c>
      <c r="C13355" s="221">
        <v>7.0</v>
      </c>
    </row>
    <row r="13356">
      <c r="A13356" s="221">
        <v>15401.0</v>
      </c>
      <c r="B13356" s="221">
        <v>34.0</v>
      </c>
      <c r="C13356" s="221">
        <v>81960.0</v>
      </c>
    </row>
    <row r="13357">
      <c r="A13357" s="221">
        <v>15401.0</v>
      </c>
      <c r="B13357" s="221">
        <v>35.0</v>
      </c>
      <c r="C13357" s="221">
        <v>21174.0</v>
      </c>
    </row>
    <row r="13358">
      <c r="A13358" s="221">
        <v>15401.0</v>
      </c>
      <c r="B13358" s="221">
        <v>36.0</v>
      </c>
      <c r="C13358" s="221">
        <v>7752.0</v>
      </c>
    </row>
    <row r="13359">
      <c r="A13359" s="221">
        <v>15401.0</v>
      </c>
      <c r="B13359" s="221">
        <v>37.0</v>
      </c>
      <c r="C13359" s="221">
        <v>2065.0</v>
      </c>
    </row>
    <row r="13360">
      <c r="A13360" s="221">
        <v>15401.0</v>
      </c>
      <c r="B13360" s="221">
        <v>38.0</v>
      </c>
      <c r="C13360" s="221">
        <v>292.0</v>
      </c>
    </row>
    <row r="13361">
      <c r="A13361" s="221">
        <v>15401.0</v>
      </c>
      <c r="B13361" s="221">
        <v>39.0</v>
      </c>
      <c r="C13361" s="221">
        <v>8.0</v>
      </c>
    </row>
    <row r="13362">
      <c r="A13362" s="221">
        <v>15401.0</v>
      </c>
      <c r="B13362" s="221">
        <v>40.0</v>
      </c>
      <c r="C13362" s="221">
        <v>23.0</v>
      </c>
    </row>
    <row r="13363">
      <c r="A13363" s="221">
        <v>15403.0</v>
      </c>
      <c r="B13363" s="221">
        <v>34.0</v>
      </c>
      <c r="C13363" s="221">
        <v>102492.0</v>
      </c>
    </row>
    <row r="13364">
      <c r="A13364" s="221">
        <v>15403.0</v>
      </c>
      <c r="B13364" s="221">
        <v>35.0</v>
      </c>
      <c r="C13364" s="221">
        <v>26293.0</v>
      </c>
    </row>
    <row r="13365">
      <c r="A13365" s="221">
        <v>15403.0</v>
      </c>
      <c r="B13365" s="221">
        <v>36.0</v>
      </c>
      <c r="C13365" s="221">
        <v>8772.0</v>
      </c>
    </row>
    <row r="13366">
      <c r="A13366" s="221">
        <v>15403.0</v>
      </c>
      <c r="B13366" s="221">
        <v>37.0</v>
      </c>
      <c r="C13366" s="221">
        <v>2385.0</v>
      </c>
    </row>
    <row r="13367">
      <c r="A13367" s="221">
        <v>15403.0</v>
      </c>
      <c r="B13367" s="221">
        <v>38.0</v>
      </c>
      <c r="C13367" s="221">
        <v>370.0</v>
      </c>
    </row>
    <row r="13368">
      <c r="A13368" s="221">
        <v>15403.0</v>
      </c>
      <c r="B13368" s="221">
        <v>39.0</v>
      </c>
      <c r="C13368" s="221">
        <v>19.0</v>
      </c>
    </row>
    <row r="13369">
      <c r="A13369" s="221">
        <v>15403.0</v>
      </c>
      <c r="B13369" s="221">
        <v>40.0</v>
      </c>
      <c r="C13369" s="221">
        <v>33.0</v>
      </c>
    </row>
    <row r="13370">
      <c r="A13370" s="221">
        <v>15405.0</v>
      </c>
      <c r="B13370" s="221">
        <v>34.0</v>
      </c>
      <c r="C13370" s="221">
        <v>36212.0</v>
      </c>
    </row>
    <row r="13371">
      <c r="A13371" s="221">
        <v>15405.0</v>
      </c>
      <c r="B13371" s="221">
        <v>35.0</v>
      </c>
      <c r="C13371" s="221">
        <v>30009.0</v>
      </c>
    </row>
    <row r="13372">
      <c r="A13372" s="221">
        <v>15407.0</v>
      </c>
      <c r="B13372" s="221">
        <v>34.0</v>
      </c>
      <c r="C13372" s="221">
        <v>75.0</v>
      </c>
    </row>
    <row r="13373">
      <c r="A13373" s="221">
        <v>15407.0</v>
      </c>
      <c r="B13373" s="221">
        <v>35.0</v>
      </c>
      <c r="C13373" s="221">
        <v>200.0</v>
      </c>
    </row>
    <row r="13374">
      <c r="A13374" s="221">
        <v>15407.0</v>
      </c>
      <c r="B13374" s="221">
        <v>36.0</v>
      </c>
      <c r="C13374" s="221">
        <v>500.0</v>
      </c>
    </row>
    <row r="13375">
      <c r="A13375" s="221">
        <v>15407.0</v>
      </c>
      <c r="B13375" s="221">
        <v>37.0</v>
      </c>
      <c r="C13375" s="221">
        <v>250.0</v>
      </c>
    </row>
    <row r="13376">
      <c r="A13376" s="221">
        <v>15407.0</v>
      </c>
      <c r="B13376" s="221">
        <v>38.0</v>
      </c>
      <c r="C13376" s="221">
        <v>10.0</v>
      </c>
    </row>
    <row r="13377">
      <c r="A13377" s="221">
        <v>15407.0</v>
      </c>
      <c r="B13377" s="221">
        <v>40.0</v>
      </c>
      <c r="C13377" s="221">
        <v>1.0</v>
      </c>
    </row>
    <row r="13378">
      <c r="A13378" s="221">
        <v>15408.0</v>
      </c>
      <c r="B13378" s="221">
        <v>34.0</v>
      </c>
      <c r="C13378" s="221">
        <v>3236.0</v>
      </c>
    </row>
    <row r="13379">
      <c r="A13379" s="221">
        <v>15408.0</v>
      </c>
      <c r="B13379" s="221">
        <v>35.0</v>
      </c>
      <c r="C13379" s="221">
        <v>2689.0</v>
      </c>
    </row>
    <row r="13380">
      <c r="A13380" s="221">
        <v>15408.0</v>
      </c>
      <c r="B13380" s="221">
        <v>36.0</v>
      </c>
      <c r="C13380" s="221">
        <v>195.0</v>
      </c>
    </row>
    <row r="13381">
      <c r="A13381" s="221">
        <v>15408.0</v>
      </c>
      <c r="B13381" s="221">
        <v>38.0</v>
      </c>
      <c r="C13381" s="221">
        <v>4.0</v>
      </c>
    </row>
    <row r="13382">
      <c r="A13382" s="221">
        <v>15408.0</v>
      </c>
      <c r="B13382" s="221">
        <v>11399.0</v>
      </c>
      <c r="C13382" s="221">
        <v>4.0</v>
      </c>
    </row>
    <row r="13383">
      <c r="A13383" s="221">
        <v>15416.0</v>
      </c>
      <c r="B13383" s="221">
        <v>34.0</v>
      </c>
      <c r="C13383" s="221">
        <v>7245.0</v>
      </c>
    </row>
    <row r="13384">
      <c r="A13384" s="221">
        <v>15416.0</v>
      </c>
      <c r="B13384" s="221">
        <v>35.0</v>
      </c>
      <c r="C13384" s="221">
        <v>1313.0</v>
      </c>
    </row>
    <row r="13385">
      <c r="A13385" s="221">
        <v>15418.0</v>
      </c>
      <c r="B13385" s="221">
        <v>34.0</v>
      </c>
      <c r="C13385" s="221">
        <v>75.0</v>
      </c>
    </row>
    <row r="13386">
      <c r="A13386" s="221">
        <v>15418.0</v>
      </c>
      <c r="B13386" s="221">
        <v>35.0</v>
      </c>
      <c r="C13386" s="221">
        <v>200.0</v>
      </c>
    </row>
    <row r="13387">
      <c r="A13387" s="221">
        <v>15418.0</v>
      </c>
      <c r="B13387" s="221">
        <v>36.0</v>
      </c>
      <c r="C13387" s="221">
        <v>500.0</v>
      </c>
    </row>
    <row r="13388">
      <c r="A13388" s="221">
        <v>15418.0</v>
      </c>
      <c r="B13388" s="221">
        <v>37.0</v>
      </c>
      <c r="C13388" s="221">
        <v>250.0</v>
      </c>
    </row>
    <row r="13389">
      <c r="A13389" s="221">
        <v>15418.0</v>
      </c>
      <c r="B13389" s="221">
        <v>38.0</v>
      </c>
      <c r="C13389" s="221">
        <v>10.0</v>
      </c>
    </row>
    <row r="13390">
      <c r="A13390" s="221">
        <v>15418.0</v>
      </c>
      <c r="B13390" s="221">
        <v>40.0</v>
      </c>
      <c r="C13390" s="221">
        <v>1.0</v>
      </c>
    </row>
    <row r="13391">
      <c r="A13391" s="221">
        <v>15419.0</v>
      </c>
      <c r="B13391" s="221">
        <v>34.0</v>
      </c>
      <c r="C13391" s="221">
        <v>776.0</v>
      </c>
    </row>
    <row r="13392">
      <c r="A13392" s="221">
        <v>15419.0</v>
      </c>
      <c r="B13392" s="221">
        <v>35.0</v>
      </c>
      <c r="C13392" s="221">
        <v>713.0</v>
      </c>
    </row>
    <row r="13393">
      <c r="A13393" s="221">
        <v>15419.0</v>
      </c>
      <c r="B13393" s="221">
        <v>36.0</v>
      </c>
      <c r="C13393" s="221">
        <v>476.0</v>
      </c>
    </row>
    <row r="13394">
      <c r="A13394" s="221">
        <v>15421.0</v>
      </c>
      <c r="B13394" s="221">
        <v>34.0</v>
      </c>
      <c r="C13394" s="221">
        <v>102492.0</v>
      </c>
    </row>
    <row r="13395">
      <c r="A13395" s="221">
        <v>15421.0</v>
      </c>
      <c r="B13395" s="221">
        <v>35.0</v>
      </c>
      <c r="C13395" s="221">
        <v>26293.0</v>
      </c>
    </row>
    <row r="13396">
      <c r="A13396" s="221">
        <v>15421.0</v>
      </c>
      <c r="B13396" s="221">
        <v>36.0</v>
      </c>
      <c r="C13396" s="221">
        <v>8772.0</v>
      </c>
    </row>
    <row r="13397">
      <c r="A13397" s="221">
        <v>15421.0</v>
      </c>
      <c r="B13397" s="221">
        <v>37.0</v>
      </c>
      <c r="C13397" s="221">
        <v>2385.0</v>
      </c>
    </row>
    <row r="13398">
      <c r="A13398" s="221">
        <v>15421.0</v>
      </c>
      <c r="B13398" s="221">
        <v>38.0</v>
      </c>
      <c r="C13398" s="221">
        <v>370.0</v>
      </c>
    </row>
    <row r="13399">
      <c r="A13399" s="221">
        <v>15421.0</v>
      </c>
      <c r="B13399" s="221">
        <v>39.0</v>
      </c>
      <c r="C13399" s="221">
        <v>19.0</v>
      </c>
    </row>
    <row r="13400">
      <c r="A13400" s="221">
        <v>15421.0</v>
      </c>
      <c r="B13400" s="221">
        <v>40.0</v>
      </c>
      <c r="C13400" s="221">
        <v>33.0</v>
      </c>
    </row>
    <row r="13401">
      <c r="A13401" s="221">
        <v>15423.0</v>
      </c>
      <c r="B13401" s="221">
        <v>34.0</v>
      </c>
      <c r="C13401" s="221">
        <v>69672.0</v>
      </c>
    </row>
    <row r="13402">
      <c r="A13402" s="221">
        <v>15423.0</v>
      </c>
      <c r="B13402" s="221">
        <v>35.0</v>
      </c>
      <c r="C13402" s="221">
        <v>17814.0</v>
      </c>
    </row>
    <row r="13403">
      <c r="A13403" s="221">
        <v>15423.0</v>
      </c>
      <c r="B13403" s="221">
        <v>36.0</v>
      </c>
      <c r="C13403" s="221">
        <v>5158.0</v>
      </c>
    </row>
    <row r="13404">
      <c r="A13404" s="221">
        <v>15423.0</v>
      </c>
      <c r="B13404" s="221">
        <v>37.0</v>
      </c>
      <c r="C13404" s="221">
        <v>1085.0</v>
      </c>
    </row>
    <row r="13405">
      <c r="A13405" s="221">
        <v>15423.0</v>
      </c>
      <c r="B13405" s="221">
        <v>38.0</v>
      </c>
      <c r="C13405" s="221">
        <v>309.0</v>
      </c>
    </row>
    <row r="13406">
      <c r="A13406" s="221">
        <v>15423.0</v>
      </c>
      <c r="B13406" s="221">
        <v>39.0</v>
      </c>
      <c r="C13406" s="221">
        <v>93.0</v>
      </c>
    </row>
    <row r="13407">
      <c r="A13407" s="221">
        <v>15423.0</v>
      </c>
      <c r="B13407" s="221">
        <v>40.0</v>
      </c>
      <c r="C13407" s="221">
        <v>8.0</v>
      </c>
    </row>
    <row r="13408">
      <c r="A13408" s="221">
        <v>15425.0</v>
      </c>
      <c r="B13408" s="221">
        <v>34.0</v>
      </c>
      <c r="C13408" s="221">
        <v>2158.0</v>
      </c>
    </row>
    <row r="13409">
      <c r="A13409" s="221">
        <v>15425.0</v>
      </c>
      <c r="B13409" s="221">
        <v>35.0</v>
      </c>
      <c r="C13409" s="221">
        <v>419.0</v>
      </c>
    </row>
    <row r="13410">
      <c r="A13410" s="221">
        <v>15425.0</v>
      </c>
      <c r="B13410" s="221">
        <v>36.0</v>
      </c>
      <c r="C13410" s="221">
        <v>161.0</v>
      </c>
    </row>
    <row r="13411">
      <c r="A13411" s="221">
        <v>15425.0</v>
      </c>
      <c r="B13411" s="221">
        <v>37.0</v>
      </c>
      <c r="C13411" s="221">
        <v>1.0</v>
      </c>
    </row>
    <row r="13412">
      <c r="A13412" s="221">
        <v>15425.0</v>
      </c>
      <c r="B13412" s="221">
        <v>38.0</v>
      </c>
      <c r="C13412" s="221">
        <v>4.0</v>
      </c>
    </row>
    <row r="13413">
      <c r="A13413" s="221">
        <v>15427.0</v>
      </c>
      <c r="B13413" s="221">
        <v>34.0</v>
      </c>
      <c r="C13413" s="221">
        <v>40996.0</v>
      </c>
    </row>
    <row r="13414">
      <c r="A13414" s="221">
        <v>15427.0</v>
      </c>
      <c r="B13414" s="221">
        <v>35.0</v>
      </c>
      <c r="C13414" s="221">
        <v>10935.0</v>
      </c>
    </row>
    <row r="13415">
      <c r="A13415" s="221">
        <v>15427.0</v>
      </c>
      <c r="B13415" s="221">
        <v>36.0</v>
      </c>
      <c r="C13415" s="221">
        <v>5454.0</v>
      </c>
    </row>
    <row r="13416">
      <c r="A13416" s="221">
        <v>15427.0</v>
      </c>
      <c r="B13416" s="221">
        <v>37.0</v>
      </c>
      <c r="C13416" s="221">
        <v>1436.0</v>
      </c>
    </row>
    <row r="13417">
      <c r="A13417" s="221">
        <v>15427.0</v>
      </c>
      <c r="B13417" s="221">
        <v>38.0</v>
      </c>
      <c r="C13417" s="221">
        <v>113.0</v>
      </c>
    </row>
    <row r="13418">
      <c r="A13418" s="221">
        <v>15427.0</v>
      </c>
      <c r="B13418" s="221">
        <v>39.0</v>
      </c>
      <c r="C13418" s="221">
        <v>7.0</v>
      </c>
    </row>
    <row r="13419">
      <c r="A13419" s="221">
        <v>15429.0</v>
      </c>
      <c r="B13419" s="221">
        <v>34.0</v>
      </c>
      <c r="C13419" s="221">
        <v>81960.0</v>
      </c>
    </row>
    <row r="13420">
      <c r="A13420" s="221">
        <v>15429.0</v>
      </c>
      <c r="B13420" s="221">
        <v>35.0</v>
      </c>
      <c r="C13420" s="221">
        <v>21174.0</v>
      </c>
    </row>
    <row r="13421">
      <c r="A13421" s="221">
        <v>15429.0</v>
      </c>
      <c r="B13421" s="221">
        <v>36.0</v>
      </c>
      <c r="C13421" s="221">
        <v>7752.0</v>
      </c>
    </row>
    <row r="13422">
      <c r="A13422" s="221">
        <v>15429.0</v>
      </c>
      <c r="B13422" s="221">
        <v>37.0</v>
      </c>
      <c r="C13422" s="221">
        <v>2065.0</v>
      </c>
    </row>
    <row r="13423">
      <c r="A13423" s="221">
        <v>15429.0</v>
      </c>
      <c r="B13423" s="221">
        <v>38.0</v>
      </c>
      <c r="C13423" s="221">
        <v>292.0</v>
      </c>
    </row>
    <row r="13424">
      <c r="A13424" s="221">
        <v>15429.0</v>
      </c>
      <c r="B13424" s="221">
        <v>39.0</v>
      </c>
      <c r="C13424" s="221">
        <v>8.0</v>
      </c>
    </row>
    <row r="13425">
      <c r="A13425" s="221">
        <v>15429.0</v>
      </c>
      <c r="B13425" s="221">
        <v>40.0</v>
      </c>
      <c r="C13425" s="221">
        <v>23.0</v>
      </c>
    </row>
    <row r="13426">
      <c r="A13426" s="221">
        <v>15431.0</v>
      </c>
      <c r="B13426" s="221">
        <v>34.0</v>
      </c>
      <c r="C13426" s="221">
        <v>452.0</v>
      </c>
    </row>
    <row r="13427">
      <c r="A13427" s="221">
        <v>15431.0</v>
      </c>
      <c r="B13427" s="221">
        <v>35.0</v>
      </c>
      <c r="C13427" s="221">
        <v>267.0</v>
      </c>
    </row>
    <row r="13428">
      <c r="A13428" s="221">
        <v>15431.0</v>
      </c>
      <c r="B13428" s="221">
        <v>36.0</v>
      </c>
      <c r="C13428" s="221">
        <v>301.0</v>
      </c>
    </row>
    <row r="13429">
      <c r="A13429" s="221">
        <v>15431.0</v>
      </c>
      <c r="B13429" s="221">
        <v>37.0</v>
      </c>
      <c r="C13429" s="221">
        <v>177.0</v>
      </c>
    </row>
    <row r="13430">
      <c r="A13430" s="221">
        <v>15431.0</v>
      </c>
      <c r="B13430" s="221">
        <v>39.0</v>
      </c>
      <c r="C13430" s="221">
        <v>2.0</v>
      </c>
    </row>
    <row r="13431">
      <c r="A13431" s="221">
        <v>15433.0</v>
      </c>
      <c r="B13431" s="221">
        <v>34.0</v>
      </c>
      <c r="C13431" s="221">
        <v>452.0</v>
      </c>
    </row>
    <row r="13432">
      <c r="A13432" s="221">
        <v>15433.0</v>
      </c>
      <c r="B13432" s="221">
        <v>35.0</v>
      </c>
      <c r="C13432" s="221">
        <v>267.0</v>
      </c>
    </row>
    <row r="13433">
      <c r="A13433" s="221">
        <v>15433.0</v>
      </c>
      <c r="B13433" s="221">
        <v>36.0</v>
      </c>
      <c r="C13433" s="221">
        <v>301.0</v>
      </c>
    </row>
    <row r="13434">
      <c r="A13434" s="221">
        <v>15433.0</v>
      </c>
      <c r="B13434" s="221">
        <v>37.0</v>
      </c>
      <c r="C13434" s="221">
        <v>177.0</v>
      </c>
    </row>
    <row r="13435">
      <c r="A13435" s="221">
        <v>15433.0</v>
      </c>
      <c r="B13435" s="221">
        <v>39.0</v>
      </c>
      <c r="C13435" s="221">
        <v>2.0</v>
      </c>
    </row>
    <row r="13436">
      <c r="A13436" s="221">
        <v>15435.0</v>
      </c>
      <c r="B13436" s="221">
        <v>34.0</v>
      </c>
      <c r="C13436" s="221">
        <v>608.0</v>
      </c>
    </row>
    <row r="13437">
      <c r="A13437" s="221">
        <v>15435.0</v>
      </c>
      <c r="B13437" s="221">
        <v>36.0</v>
      </c>
      <c r="C13437" s="221">
        <v>286.0</v>
      </c>
    </row>
    <row r="13438">
      <c r="A13438" s="221">
        <v>15435.0</v>
      </c>
      <c r="B13438" s="221">
        <v>37.0</v>
      </c>
      <c r="C13438" s="221">
        <v>2.0</v>
      </c>
    </row>
    <row r="13439">
      <c r="A13439" s="221">
        <v>15435.0</v>
      </c>
      <c r="B13439" s="221">
        <v>39.0</v>
      </c>
      <c r="C13439" s="221">
        <v>3.0</v>
      </c>
    </row>
    <row r="13440">
      <c r="A13440" s="221">
        <v>15435.0</v>
      </c>
      <c r="B13440" s="221">
        <v>40.0</v>
      </c>
      <c r="C13440" s="221">
        <v>1.0</v>
      </c>
    </row>
    <row r="13441">
      <c r="A13441" s="221">
        <v>15437.0</v>
      </c>
      <c r="B13441" s="221">
        <v>34.0</v>
      </c>
      <c r="C13441" s="221">
        <v>1004.0</v>
      </c>
    </row>
    <row r="13442">
      <c r="A13442" s="221">
        <v>15437.0</v>
      </c>
      <c r="B13442" s="221">
        <v>35.0</v>
      </c>
      <c r="C13442" s="221">
        <v>775.0</v>
      </c>
    </row>
    <row r="13443">
      <c r="A13443" s="221">
        <v>15437.0</v>
      </c>
      <c r="B13443" s="221">
        <v>38.0</v>
      </c>
      <c r="C13443" s="221">
        <v>3.0</v>
      </c>
    </row>
    <row r="13444">
      <c r="A13444" s="221">
        <v>15439.0</v>
      </c>
      <c r="B13444" s="221">
        <v>35.0</v>
      </c>
      <c r="C13444" s="221">
        <v>592.0</v>
      </c>
    </row>
    <row r="13445">
      <c r="A13445" s="221">
        <v>15439.0</v>
      </c>
      <c r="B13445" s="221">
        <v>36.0</v>
      </c>
      <c r="C13445" s="221">
        <v>2.0</v>
      </c>
    </row>
    <row r="13446">
      <c r="A13446" s="221">
        <v>15439.0</v>
      </c>
      <c r="B13446" s="221">
        <v>37.0</v>
      </c>
      <c r="C13446" s="221">
        <v>4.0</v>
      </c>
    </row>
    <row r="13447">
      <c r="A13447" s="221">
        <v>15439.0</v>
      </c>
      <c r="B13447" s="221">
        <v>38.0</v>
      </c>
      <c r="C13447" s="221">
        <v>1.0</v>
      </c>
    </row>
    <row r="13448">
      <c r="A13448" s="221">
        <v>15439.0</v>
      </c>
      <c r="B13448" s="221">
        <v>39.0</v>
      </c>
      <c r="C13448" s="221">
        <v>2.0</v>
      </c>
    </row>
    <row r="13449">
      <c r="A13449" s="221">
        <v>15443.0</v>
      </c>
      <c r="B13449" s="221">
        <v>34.0</v>
      </c>
      <c r="C13449" s="221">
        <v>81960.0</v>
      </c>
    </row>
    <row r="13450">
      <c r="A13450" s="221">
        <v>15443.0</v>
      </c>
      <c r="B13450" s="221">
        <v>35.0</v>
      </c>
      <c r="C13450" s="221">
        <v>21174.0</v>
      </c>
    </row>
    <row r="13451">
      <c r="A13451" s="221">
        <v>15443.0</v>
      </c>
      <c r="B13451" s="221">
        <v>36.0</v>
      </c>
      <c r="C13451" s="221">
        <v>7752.0</v>
      </c>
    </row>
    <row r="13452">
      <c r="A13452" s="221">
        <v>15443.0</v>
      </c>
      <c r="B13452" s="221">
        <v>37.0</v>
      </c>
      <c r="C13452" s="221">
        <v>2065.0</v>
      </c>
    </row>
    <row r="13453">
      <c r="A13453" s="221">
        <v>15443.0</v>
      </c>
      <c r="B13453" s="221">
        <v>38.0</v>
      </c>
      <c r="C13453" s="221">
        <v>292.0</v>
      </c>
    </row>
    <row r="13454">
      <c r="A13454" s="221">
        <v>15443.0</v>
      </c>
      <c r="B13454" s="221">
        <v>39.0</v>
      </c>
      <c r="C13454" s="221">
        <v>8.0</v>
      </c>
    </row>
    <row r="13455">
      <c r="A13455" s="221">
        <v>15443.0</v>
      </c>
      <c r="B13455" s="221">
        <v>40.0</v>
      </c>
      <c r="C13455" s="221">
        <v>23.0</v>
      </c>
    </row>
    <row r="13456">
      <c r="A13456" s="221">
        <v>15445.0</v>
      </c>
      <c r="B13456" s="221">
        <v>34.0</v>
      </c>
      <c r="C13456" s="221">
        <v>102492.0</v>
      </c>
    </row>
    <row r="13457">
      <c r="A13457" s="221">
        <v>15445.0</v>
      </c>
      <c r="B13457" s="221">
        <v>35.0</v>
      </c>
      <c r="C13457" s="221">
        <v>26293.0</v>
      </c>
    </row>
    <row r="13458">
      <c r="A13458" s="221">
        <v>15445.0</v>
      </c>
      <c r="B13458" s="221">
        <v>36.0</v>
      </c>
      <c r="C13458" s="221">
        <v>8772.0</v>
      </c>
    </row>
    <row r="13459">
      <c r="A13459" s="221">
        <v>15445.0</v>
      </c>
      <c r="B13459" s="221">
        <v>37.0</v>
      </c>
      <c r="C13459" s="221">
        <v>2385.0</v>
      </c>
    </row>
    <row r="13460">
      <c r="A13460" s="221">
        <v>15445.0</v>
      </c>
      <c r="B13460" s="221">
        <v>38.0</v>
      </c>
      <c r="C13460" s="221">
        <v>370.0</v>
      </c>
    </row>
    <row r="13461">
      <c r="A13461" s="221">
        <v>15445.0</v>
      </c>
      <c r="B13461" s="221">
        <v>39.0</v>
      </c>
      <c r="C13461" s="221">
        <v>19.0</v>
      </c>
    </row>
    <row r="13462">
      <c r="A13462" s="221">
        <v>15445.0</v>
      </c>
      <c r="B13462" s="221">
        <v>40.0</v>
      </c>
      <c r="C13462" s="221">
        <v>33.0</v>
      </c>
    </row>
    <row r="13463">
      <c r="A13463" s="221">
        <v>15447.0</v>
      </c>
      <c r="B13463" s="221">
        <v>34.0</v>
      </c>
      <c r="C13463" s="221">
        <v>696.0</v>
      </c>
    </row>
    <row r="13464">
      <c r="A13464" s="221">
        <v>15447.0</v>
      </c>
      <c r="B13464" s="221">
        <v>35.0</v>
      </c>
      <c r="C13464" s="221">
        <v>442.0</v>
      </c>
    </row>
    <row r="13465">
      <c r="A13465" s="221">
        <v>15447.0</v>
      </c>
      <c r="B13465" s="221">
        <v>36.0</v>
      </c>
      <c r="C13465" s="221">
        <v>466.0</v>
      </c>
    </row>
    <row r="13466">
      <c r="A13466" s="221">
        <v>15447.0</v>
      </c>
      <c r="B13466" s="221">
        <v>37.0</v>
      </c>
      <c r="C13466" s="221">
        <v>3.0</v>
      </c>
    </row>
    <row r="13467">
      <c r="A13467" s="221">
        <v>15447.0</v>
      </c>
      <c r="B13467" s="221">
        <v>39.0</v>
      </c>
      <c r="C13467" s="221">
        <v>2.0</v>
      </c>
    </row>
    <row r="13468">
      <c r="A13468" s="221">
        <v>15449.0</v>
      </c>
      <c r="B13468" s="221">
        <v>34.0</v>
      </c>
      <c r="C13468" s="221">
        <v>110.0</v>
      </c>
    </row>
    <row r="13469">
      <c r="A13469" s="221">
        <v>15449.0</v>
      </c>
      <c r="B13469" s="221">
        <v>35.0</v>
      </c>
      <c r="C13469" s="221">
        <v>1208.0</v>
      </c>
    </row>
    <row r="13470">
      <c r="A13470" s="221">
        <v>15449.0</v>
      </c>
      <c r="B13470" s="221">
        <v>38.0</v>
      </c>
      <c r="C13470" s="221">
        <v>8.0</v>
      </c>
    </row>
    <row r="13471">
      <c r="A13471" s="221">
        <v>15449.0</v>
      </c>
      <c r="B13471" s="221">
        <v>39.0</v>
      </c>
      <c r="C13471" s="221">
        <v>2.0</v>
      </c>
    </row>
    <row r="13472">
      <c r="A13472" s="221">
        <v>15449.0</v>
      </c>
      <c r="B13472" s="221">
        <v>40.0</v>
      </c>
      <c r="C13472" s="221">
        <v>10.0</v>
      </c>
    </row>
    <row r="13473">
      <c r="A13473" s="221">
        <v>15451.0</v>
      </c>
      <c r="B13473" s="221">
        <v>34.0</v>
      </c>
      <c r="C13473" s="221">
        <v>10952.0</v>
      </c>
    </row>
    <row r="13474">
      <c r="A13474" s="221">
        <v>15451.0</v>
      </c>
      <c r="B13474" s="221">
        <v>35.0</v>
      </c>
      <c r="C13474" s="221">
        <v>6100.0</v>
      </c>
    </row>
    <row r="13475">
      <c r="A13475" s="221">
        <v>15451.0</v>
      </c>
      <c r="B13475" s="221">
        <v>36.0</v>
      </c>
      <c r="C13475" s="221">
        <v>989.0</v>
      </c>
    </row>
    <row r="13476">
      <c r="A13476" s="221">
        <v>15451.0</v>
      </c>
      <c r="B13476" s="221">
        <v>37.0</v>
      </c>
      <c r="C13476" s="221">
        <v>2948.0</v>
      </c>
    </row>
    <row r="13477">
      <c r="A13477" s="221">
        <v>15451.0</v>
      </c>
      <c r="B13477" s="221">
        <v>40.0</v>
      </c>
      <c r="C13477" s="221">
        <v>62.0</v>
      </c>
    </row>
    <row r="13478">
      <c r="A13478" s="221">
        <v>15453.0</v>
      </c>
      <c r="B13478" s="221">
        <v>34.0</v>
      </c>
      <c r="C13478" s="221">
        <v>9160.0</v>
      </c>
    </row>
    <row r="13479">
      <c r="A13479" s="221">
        <v>15453.0</v>
      </c>
      <c r="B13479" s="221">
        <v>35.0</v>
      </c>
      <c r="C13479" s="221">
        <v>5845.0</v>
      </c>
    </row>
    <row r="13480">
      <c r="A13480" s="221">
        <v>15453.0</v>
      </c>
      <c r="B13480" s="221">
        <v>36.0</v>
      </c>
      <c r="C13480" s="221">
        <v>6.0</v>
      </c>
    </row>
    <row r="13481">
      <c r="A13481" s="221">
        <v>15453.0</v>
      </c>
      <c r="B13481" s="221">
        <v>38.0</v>
      </c>
      <c r="C13481" s="221">
        <v>3.0</v>
      </c>
    </row>
    <row r="13482">
      <c r="A13482" s="221">
        <v>15453.0</v>
      </c>
      <c r="B13482" s="221">
        <v>40.0</v>
      </c>
      <c r="C13482" s="221">
        <v>1.0</v>
      </c>
    </row>
    <row r="13483">
      <c r="A13483" s="221">
        <v>15455.0</v>
      </c>
      <c r="B13483" s="221">
        <v>34.0</v>
      </c>
      <c r="C13483" s="221">
        <v>5412.0</v>
      </c>
    </row>
    <row r="13484">
      <c r="A13484" s="221">
        <v>15455.0</v>
      </c>
      <c r="B13484" s="221">
        <v>35.0</v>
      </c>
      <c r="C13484" s="221">
        <v>4063.0</v>
      </c>
    </row>
    <row r="13485">
      <c r="A13485" s="221">
        <v>15455.0</v>
      </c>
      <c r="B13485" s="221">
        <v>36.0</v>
      </c>
      <c r="C13485" s="221">
        <v>1451.0</v>
      </c>
    </row>
    <row r="13486">
      <c r="A13486" s="221">
        <v>15455.0</v>
      </c>
      <c r="B13486" s="221">
        <v>39.0</v>
      </c>
      <c r="C13486" s="221">
        <v>1.0</v>
      </c>
    </row>
    <row r="13487">
      <c r="A13487" s="221">
        <v>15455.0</v>
      </c>
      <c r="B13487" s="221">
        <v>40.0</v>
      </c>
      <c r="C13487" s="221">
        <v>1.0</v>
      </c>
    </row>
    <row r="13488">
      <c r="A13488" s="221">
        <v>15457.0</v>
      </c>
      <c r="B13488" s="221">
        <v>40.0</v>
      </c>
      <c r="C13488" s="221">
        <v>8.0</v>
      </c>
    </row>
    <row r="13489">
      <c r="A13489" s="221">
        <v>15457.0</v>
      </c>
      <c r="B13489" s="221">
        <v>25333.0</v>
      </c>
      <c r="C13489" s="221">
        <v>17.0</v>
      </c>
    </row>
    <row r="13490">
      <c r="A13490" s="221">
        <v>15458.0</v>
      </c>
      <c r="B13490" s="221">
        <v>40.0</v>
      </c>
      <c r="C13490" s="221">
        <v>8.0</v>
      </c>
    </row>
    <row r="13491">
      <c r="A13491" s="221">
        <v>15458.0</v>
      </c>
      <c r="B13491" s="221">
        <v>25340.0</v>
      </c>
      <c r="C13491" s="221">
        <v>13.0</v>
      </c>
    </row>
    <row r="13492">
      <c r="A13492" s="221">
        <v>15459.0</v>
      </c>
      <c r="B13492" s="221">
        <v>40.0</v>
      </c>
      <c r="C13492" s="221">
        <v>8.0</v>
      </c>
    </row>
    <row r="13493">
      <c r="A13493" s="221">
        <v>15459.0</v>
      </c>
      <c r="B13493" s="221">
        <v>25347.0</v>
      </c>
      <c r="C13493" s="221">
        <v>11.0</v>
      </c>
    </row>
    <row r="13494">
      <c r="A13494" s="221">
        <v>15460.0</v>
      </c>
      <c r="B13494" s="221">
        <v>40.0</v>
      </c>
      <c r="C13494" s="221">
        <v>8.0</v>
      </c>
    </row>
    <row r="13495">
      <c r="A13495" s="221">
        <v>15460.0</v>
      </c>
      <c r="B13495" s="221">
        <v>25252.0</v>
      </c>
      <c r="C13495" s="221">
        <v>17.0</v>
      </c>
    </row>
    <row r="13496">
      <c r="A13496" s="221">
        <v>15461.0</v>
      </c>
      <c r="B13496" s="221">
        <v>40.0</v>
      </c>
      <c r="C13496" s="221">
        <v>8.0</v>
      </c>
    </row>
    <row r="13497">
      <c r="A13497" s="221">
        <v>15461.0</v>
      </c>
      <c r="B13497" s="221">
        <v>25339.0</v>
      </c>
      <c r="C13497" s="221">
        <v>13.0</v>
      </c>
    </row>
    <row r="13498">
      <c r="A13498" s="221">
        <v>15462.0</v>
      </c>
      <c r="B13498" s="221">
        <v>40.0</v>
      </c>
      <c r="C13498" s="221">
        <v>8.0</v>
      </c>
    </row>
    <row r="13499">
      <c r="A13499" s="221">
        <v>15462.0</v>
      </c>
      <c r="B13499" s="221">
        <v>25346.0</v>
      </c>
      <c r="C13499" s="221">
        <v>11.0</v>
      </c>
    </row>
    <row r="13500">
      <c r="A13500" s="221">
        <v>15463.0</v>
      </c>
      <c r="B13500" s="221">
        <v>40.0</v>
      </c>
      <c r="C13500" s="221">
        <v>8.0</v>
      </c>
    </row>
    <row r="13501">
      <c r="A13501" s="221">
        <v>15463.0</v>
      </c>
      <c r="B13501" s="221">
        <v>25332.0</v>
      </c>
      <c r="C13501" s="221">
        <v>17.0</v>
      </c>
    </row>
    <row r="13502">
      <c r="A13502" s="221">
        <v>15464.0</v>
      </c>
      <c r="B13502" s="221">
        <v>40.0</v>
      </c>
      <c r="C13502" s="221">
        <v>8.0</v>
      </c>
    </row>
    <row r="13503">
      <c r="A13503" s="221">
        <v>15464.0</v>
      </c>
      <c r="B13503" s="221">
        <v>25338.0</v>
      </c>
      <c r="C13503" s="221">
        <v>13.0</v>
      </c>
    </row>
    <row r="13504">
      <c r="A13504" s="221">
        <v>15465.0</v>
      </c>
      <c r="B13504" s="221">
        <v>40.0</v>
      </c>
      <c r="C13504" s="221">
        <v>8.0</v>
      </c>
    </row>
    <row r="13505">
      <c r="A13505" s="221">
        <v>15465.0</v>
      </c>
      <c r="B13505" s="221">
        <v>25345.0</v>
      </c>
      <c r="C13505" s="221">
        <v>11.0</v>
      </c>
    </row>
    <row r="13506">
      <c r="A13506" s="221">
        <v>15466.0</v>
      </c>
      <c r="B13506" s="221">
        <v>40.0</v>
      </c>
      <c r="C13506" s="221">
        <v>8.0</v>
      </c>
    </row>
    <row r="13507">
      <c r="A13507" s="221">
        <v>15466.0</v>
      </c>
      <c r="B13507" s="221">
        <v>25330.0</v>
      </c>
      <c r="C13507" s="221">
        <v>17.0</v>
      </c>
    </row>
    <row r="13508">
      <c r="A13508" s="221">
        <v>15477.0</v>
      </c>
      <c r="B13508" s="221">
        <v>40.0</v>
      </c>
      <c r="C13508" s="221">
        <v>8.0</v>
      </c>
    </row>
    <row r="13509">
      <c r="A13509" s="221">
        <v>15477.0</v>
      </c>
      <c r="B13509" s="221">
        <v>25336.0</v>
      </c>
      <c r="C13509" s="221">
        <v>13.0</v>
      </c>
    </row>
    <row r="13510">
      <c r="A13510" s="221">
        <v>15478.0</v>
      </c>
      <c r="B13510" s="221">
        <v>40.0</v>
      </c>
      <c r="C13510" s="221">
        <v>8.0</v>
      </c>
    </row>
    <row r="13511">
      <c r="A13511" s="221">
        <v>15478.0</v>
      </c>
      <c r="B13511" s="221">
        <v>25343.0</v>
      </c>
      <c r="C13511" s="221">
        <v>11.0</v>
      </c>
    </row>
    <row r="13512">
      <c r="A13512" s="221">
        <v>15479.0</v>
      </c>
      <c r="B13512" s="221">
        <v>40.0</v>
      </c>
      <c r="C13512" s="221">
        <v>8.0</v>
      </c>
    </row>
    <row r="13513">
      <c r="A13513" s="221">
        <v>15479.0</v>
      </c>
      <c r="B13513" s="221">
        <v>25331.0</v>
      </c>
      <c r="C13513" s="221">
        <v>17.0</v>
      </c>
    </row>
    <row r="13514">
      <c r="A13514" s="221">
        <v>15480.0</v>
      </c>
      <c r="B13514" s="221">
        <v>40.0</v>
      </c>
      <c r="C13514" s="221">
        <v>8.0</v>
      </c>
    </row>
    <row r="13515">
      <c r="A13515" s="221">
        <v>15480.0</v>
      </c>
      <c r="B13515" s="221">
        <v>25337.0</v>
      </c>
      <c r="C13515" s="221">
        <v>13.0</v>
      </c>
    </row>
    <row r="13516">
      <c r="A13516" s="221">
        <v>15508.0</v>
      </c>
      <c r="B13516" s="221">
        <v>34.0</v>
      </c>
      <c r="C13516" s="221">
        <v>2631.0</v>
      </c>
    </row>
    <row r="13517">
      <c r="A13517" s="221">
        <v>15508.0</v>
      </c>
      <c r="B13517" s="221">
        <v>35.0</v>
      </c>
      <c r="C13517" s="221">
        <v>542.0</v>
      </c>
    </row>
    <row r="13518">
      <c r="A13518" s="221">
        <v>15508.0</v>
      </c>
      <c r="B13518" s="221">
        <v>36.0</v>
      </c>
      <c r="C13518" s="221">
        <v>113.0</v>
      </c>
    </row>
    <row r="13519">
      <c r="A13519" s="221">
        <v>15508.0</v>
      </c>
      <c r="B13519" s="221">
        <v>39.0</v>
      </c>
      <c r="C13519" s="221">
        <v>4.0</v>
      </c>
    </row>
    <row r="13520">
      <c r="A13520" s="221">
        <v>15510.0</v>
      </c>
      <c r="B13520" s="221">
        <v>34.0</v>
      </c>
      <c r="C13520" s="221">
        <v>2724.0</v>
      </c>
    </row>
    <row r="13521">
      <c r="A13521" s="221">
        <v>15510.0</v>
      </c>
      <c r="B13521" s="221">
        <v>35.0</v>
      </c>
      <c r="C13521" s="221">
        <v>300.0</v>
      </c>
    </row>
    <row r="13522">
      <c r="A13522" s="221">
        <v>15510.0</v>
      </c>
      <c r="B13522" s="221">
        <v>36.0</v>
      </c>
      <c r="C13522" s="221">
        <v>187.0</v>
      </c>
    </row>
    <row r="13523">
      <c r="A13523" s="221">
        <v>15510.0</v>
      </c>
      <c r="B13523" s="221">
        <v>37.0</v>
      </c>
      <c r="C13523" s="221">
        <v>4.0</v>
      </c>
    </row>
    <row r="13524">
      <c r="A13524" s="221">
        <v>15510.0</v>
      </c>
      <c r="B13524" s="221">
        <v>38.0</v>
      </c>
      <c r="C13524" s="221">
        <v>4.0</v>
      </c>
    </row>
    <row r="13525">
      <c r="A13525" s="221">
        <v>15675.0</v>
      </c>
      <c r="B13525" s="221">
        <v>34.0</v>
      </c>
      <c r="C13525" s="221">
        <v>2398.0</v>
      </c>
    </row>
    <row r="13526">
      <c r="A13526" s="221">
        <v>15675.0</v>
      </c>
      <c r="B13526" s="221">
        <v>35.0</v>
      </c>
      <c r="C13526" s="221">
        <v>466.0</v>
      </c>
    </row>
    <row r="13527">
      <c r="A13527" s="221">
        <v>15675.0</v>
      </c>
      <c r="B13527" s="221">
        <v>36.0</v>
      </c>
      <c r="C13527" s="221">
        <v>179.0</v>
      </c>
    </row>
    <row r="13528">
      <c r="A13528" s="221">
        <v>15675.0</v>
      </c>
      <c r="B13528" s="221">
        <v>37.0</v>
      </c>
      <c r="C13528" s="221">
        <v>1.0</v>
      </c>
    </row>
    <row r="13529">
      <c r="A13529" s="221">
        <v>15675.0</v>
      </c>
      <c r="B13529" s="221">
        <v>38.0</v>
      </c>
      <c r="C13529" s="221">
        <v>4.0</v>
      </c>
    </row>
    <row r="13530">
      <c r="A13530" s="221">
        <v>15677.0</v>
      </c>
      <c r="B13530" s="221">
        <v>34.0</v>
      </c>
      <c r="C13530" s="221">
        <v>2398.0</v>
      </c>
    </row>
    <row r="13531">
      <c r="A13531" s="221">
        <v>15677.0</v>
      </c>
      <c r="B13531" s="221">
        <v>35.0</v>
      </c>
      <c r="C13531" s="221">
        <v>466.0</v>
      </c>
    </row>
    <row r="13532">
      <c r="A13532" s="221">
        <v>15677.0</v>
      </c>
      <c r="B13532" s="221">
        <v>36.0</v>
      </c>
      <c r="C13532" s="221">
        <v>179.0</v>
      </c>
    </row>
    <row r="13533">
      <c r="A13533" s="221">
        <v>15677.0</v>
      </c>
      <c r="B13533" s="221">
        <v>37.0</v>
      </c>
      <c r="C13533" s="221">
        <v>1.0</v>
      </c>
    </row>
    <row r="13534">
      <c r="A13534" s="221">
        <v>15677.0</v>
      </c>
      <c r="B13534" s="221">
        <v>38.0</v>
      </c>
      <c r="C13534" s="221">
        <v>4.0</v>
      </c>
    </row>
    <row r="13535">
      <c r="A13535" s="221">
        <v>15681.0</v>
      </c>
      <c r="B13535" s="221">
        <v>34.0</v>
      </c>
      <c r="C13535" s="221">
        <v>1351.0</v>
      </c>
    </row>
    <row r="13536">
      <c r="A13536" s="221">
        <v>15681.0</v>
      </c>
      <c r="B13536" s="221">
        <v>36.0</v>
      </c>
      <c r="C13536" s="221">
        <v>636.0</v>
      </c>
    </row>
    <row r="13537">
      <c r="A13537" s="221">
        <v>15681.0</v>
      </c>
      <c r="B13537" s="221">
        <v>37.0</v>
      </c>
      <c r="C13537" s="221">
        <v>4.0</v>
      </c>
    </row>
    <row r="13538">
      <c r="A13538" s="221">
        <v>15681.0</v>
      </c>
      <c r="B13538" s="221">
        <v>39.0</v>
      </c>
      <c r="C13538" s="221">
        <v>14.0</v>
      </c>
    </row>
    <row r="13539">
      <c r="A13539" s="221">
        <v>15681.0</v>
      </c>
      <c r="B13539" s="221">
        <v>40.0</v>
      </c>
      <c r="C13539" s="221">
        <v>4.0</v>
      </c>
    </row>
    <row r="13540">
      <c r="A13540" s="221">
        <v>15683.0</v>
      </c>
      <c r="B13540" s="221">
        <v>34.0</v>
      </c>
      <c r="C13540" s="221">
        <v>1351.0</v>
      </c>
    </row>
    <row r="13541">
      <c r="A13541" s="221">
        <v>15683.0</v>
      </c>
      <c r="B13541" s="221">
        <v>36.0</v>
      </c>
      <c r="C13541" s="221">
        <v>636.0</v>
      </c>
    </row>
    <row r="13542">
      <c r="A13542" s="221">
        <v>15683.0</v>
      </c>
      <c r="B13542" s="221">
        <v>37.0</v>
      </c>
      <c r="C13542" s="221">
        <v>4.0</v>
      </c>
    </row>
    <row r="13543">
      <c r="A13543" s="221">
        <v>15683.0</v>
      </c>
      <c r="B13543" s="221">
        <v>39.0</v>
      </c>
      <c r="C13543" s="221">
        <v>14.0</v>
      </c>
    </row>
    <row r="13544">
      <c r="A13544" s="221">
        <v>15683.0</v>
      </c>
      <c r="B13544" s="221">
        <v>40.0</v>
      </c>
      <c r="C13544" s="221">
        <v>4.0</v>
      </c>
    </row>
    <row r="13545">
      <c r="A13545" s="221">
        <v>15685.0</v>
      </c>
      <c r="B13545" s="221">
        <v>34.0</v>
      </c>
      <c r="C13545" s="221">
        <v>666.0</v>
      </c>
    </row>
    <row r="13546">
      <c r="A13546" s="221">
        <v>15685.0</v>
      </c>
      <c r="B13546" s="221">
        <v>35.0</v>
      </c>
      <c r="C13546" s="221">
        <v>502.0</v>
      </c>
    </row>
    <row r="13547">
      <c r="A13547" s="221">
        <v>15685.0</v>
      </c>
      <c r="B13547" s="221">
        <v>36.0</v>
      </c>
      <c r="C13547" s="221">
        <v>1.0</v>
      </c>
    </row>
    <row r="13548">
      <c r="A13548" s="221">
        <v>15685.0</v>
      </c>
      <c r="B13548" s="221">
        <v>37.0</v>
      </c>
      <c r="C13548" s="221">
        <v>1.0</v>
      </c>
    </row>
    <row r="13549">
      <c r="A13549" s="221">
        <v>15687.0</v>
      </c>
      <c r="B13549" s="221">
        <v>34.0</v>
      </c>
      <c r="C13549" s="221">
        <v>666.0</v>
      </c>
    </row>
    <row r="13550">
      <c r="A13550" s="221">
        <v>15687.0</v>
      </c>
      <c r="B13550" s="221">
        <v>35.0</v>
      </c>
      <c r="C13550" s="221">
        <v>502.0</v>
      </c>
    </row>
    <row r="13551">
      <c r="A13551" s="221">
        <v>15687.0</v>
      </c>
      <c r="B13551" s="221">
        <v>36.0</v>
      </c>
      <c r="C13551" s="221">
        <v>1.0</v>
      </c>
    </row>
    <row r="13552">
      <c r="A13552" s="221">
        <v>15687.0</v>
      </c>
      <c r="B13552" s="221">
        <v>37.0</v>
      </c>
      <c r="C13552" s="221">
        <v>1.0</v>
      </c>
    </row>
    <row r="13553">
      <c r="A13553" s="221">
        <v>15689.0</v>
      </c>
      <c r="B13553" s="221">
        <v>34.0</v>
      </c>
      <c r="C13553" s="221">
        <v>666.0</v>
      </c>
    </row>
    <row r="13554">
      <c r="A13554" s="221">
        <v>15689.0</v>
      </c>
      <c r="B13554" s="221">
        <v>35.0</v>
      </c>
      <c r="C13554" s="221">
        <v>502.0</v>
      </c>
    </row>
    <row r="13555">
      <c r="A13555" s="221">
        <v>15689.0</v>
      </c>
      <c r="B13555" s="221">
        <v>36.0</v>
      </c>
      <c r="C13555" s="221">
        <v>1.0</v>
      </c>
    </row>
    <row r="13556">
      <c r="A13556" s="221">
        <v>15689.0</v>
      </c>
      <c r="B13556" s="221">
        <v>37.0</v>
      </c>
      <c r="C13556" s="221">
        <v>1.0</v>
      </c>
    </row>
    <row r="13557">
      <c r="A13557" s="221">
        <v>15691.0</v>
      </c>
      <c r="B13557" s="221">
        <v>34.0</v>
      </c>
      <c r="C13557" s="221">
        <v>666.0</v>
      </c>
    </row>
    <row r="13558">
      <c r="A13558" s="221">
        <v>15691.0</v>
      </c>
      <c r="B13558" s="221">
        <v>35.0</v>
      </c>
      <c r="C13558" s="221">
        <v>502.0</v>
      </c>
    </row>
    <row r="13559">
      <c r="A13559" s="221">
        <v>15691.0</v>
      </c>
      <c r="B13559" s="221">
        <v>36.0</v>
      </c>
      <c r="C13559" s="221">
        <v>1.0</v>
      </c>
    </row>
    <row r="13560">
      <c r="A13560" s="221">
        <v>15691.0</v>
      </c>
      <c r="B13560" s="221">
        <v>37.0</v>
      </c>
      <c r="C13560" s="221">
        <v>1.0</v>
      </c>
    </row>
    <row r="13561">
      <c r="A13561" s="221">
        <v>15693.0</v>
      </c>
      <c r="B13561" s="221">
        <v>34.0</v>
      </c>
      <c r="C13561" s="221">
        <v>896.0</v>
      </c>
    </row>
    <row r="13562">
      <c r="A13562" s="221">
        <v>15693.0</v>
      </c>
      <c r="B13562" s="221">
        <v>35.0</v>
      </c>
      <c r="C13562" s="221">
        <v>698.0</v>
      </c>
    </row>
    <row r="13563">
      <c r="A13563" s="221">
        <v>15693.0</v>
      </c>
      <c r="B13563" s="221">
        <v>36.0</v>
      </c>
      <c r="C13563" s="221">
        <v>29.0</v>
      </c>
    </row>
    <row r="13564">
      <c r="A13564" s="221">
        <v>15695.0</v>
      </c>
      <c r="B13564" s="221">
        <v>34.0</v>
      </c>
      <c r="C13564" s="221">
        <v>666.0</v>
      </c>
    </row>
    <row r="13565">
      <c r="A13565" s="221">
        <v>15695.0</v>
      </c>
      <c r="B13565" s="221">
        <v>35.0</v>
      </c>
      <c r="C13565" s="221">
        <v>502.0</v>
      </c>
    </row>
    <row r="13566">
      <c r="A13566" s="221">
        <v>15695.0</v>
      </c>
      <c r="B13566" s="221">
        <v>36.0</v>
      </c>
      <c r="C13566" s="221">
        <v>1.0</v>
      </c>
    </row>
    <row r="13567">
      <c r="A13567" s="221">
        <v>15695.0</v>
      </c>
      <c r="B13567" s="221">
        <v>37.0</v>
      </c>
      <c r="C13567" s="221">
        <v>1.0</v>
      </c>
    </row>
    <row r="13568">
      <c r="A13568" s="221">
        <v>15697.0</v>
      </c>
      <c r="B13568" s="221">
        <v>34.0</v>
      </c>
      <c r="C13568" s="221">
        <v>666.0</v>
      </c>
    </row>
    <row r="13569">
      <c r="A13569" s="221">
        <v>15697.0</v>
      </c>
      <c r="B13569" s="221">
        <v>35.0</v>
      </c>
      <c r="C13569" s="221">
        <v>502.0</v>
      </c>
    </row>
    <row r="13570">
      <c r="A13570" s="221">
        <v>15697.0</v>
      </c>
      <c r="B13570" s="221">
        <v>36.0</v>
      </c>
      <c r="C13570" s="221">
        <v>1.0</v>
      </c>
    </row>
    <row r="13571">
      <c r="A13571" s="221">
        <v>15697.0</v>
      </c>
      <c r="B13571" s="221">
        <v>37.0</v>
      </c>
      <c r="C13571" s="221">
        <v>1.0</v>
      </c>
    </row>
    <row r="13572">
      <c r="A13572" s="221">
        <v>15699.0</v>
      </c>
      <c r="B13572" s="221">
        <v>34.0</v>
      </c>
      <c r="C13572" s="221">
        <v>666.0</v>
      </c>
    </row>
    <row r="13573">
      <c r="A13573" s="221">
        <v>15699.0</v>
      </c>
      <c r="B13573" s="221">
        <v>35.0</v>
      </c>
      <c r="C13573" s="221">
        <v>502.0</v>
      </c>
    </row>
    <row r="13574">
      <c r="A13574" s="221">
        <v>15699.0</v>
      </c>
      <c r="B13574" s="221">
        <v>36.0</v>
      </c>
      <c r="C13574" s="221">
        <v>1.0</v>
      </c>
    </row>
    <row r="13575">
      <c r="A13575" s="221">
        <v>15699.0</v>
      </c>
      <c r="B13575" s="221">
        <v>37.0</v>
      </c>
      <c r="C13575" s="221">
        <v>1.0</v>
      </c>
    </row>
    <row r="13576">
      <c r="A13576" s="221">
        <v>15701.0</v>
      </c>
      <c r="B13576" s="221">
        <v>34.0</v>
      </c>
      <c r="C13576" s="221">
        <v>666.0</v>
      </c>
    </row>
    <row r="13577">
      <c r="A13577" s="221">
        <v>15701.0</v>
      </c>
      <c r="B13577" s="221">
        <v>35.0</v>
      </c>
      <c r="C13577" s="221">
        <v>502.0</v>
      </c>
    </row>
    <row r="13578">
      <c r="A13578" s="221">
        <v>15701.0</v>
      </c>
      <c r="B13578" s="221">
        <v>36.0</v>
      </c>
      <c r="C13578" s="221">
        <v>1.0</v>
      </c>
    </row>
    <row r="13579">
      <c r="A13579" s="221">
        <v>15701.0</v>
      </c>
      <c r="B13579" s="221">
        <v>37.0</v>
      </c>
      <c r="C13579" s="221">
        <v>1.0</v>
      </c>
    </row>
    <row r="13580">
      <c r="A13580" s="221">
        <v>15703.0</v>
      </c>
      <c r="B13580" s="221">
        <v>34.0</v>
      </c>
      <c r="C13580" s="221">
        <v>896.0</v>
      </c>
    </row>
    <row r="13581">
      <c r="A13581" s="221">
        <v>15703.0</v>
      </c>
      <c r="B13581" s="221">
        <v>35.0</v>
      </c>
      <c r="C13581" s="221">
        <v>698.0</v>
      </c>
    </row>
    <row r="13582">
      <c r="A13582" s="221">
        <v>15703.0</v>
      </c>
      <c r="B13582" s="221">
        <v>36.0</v>
      </c>
      <c r="C13582" s="221">
        <v>29.0</v>
      </c>
    </row>
    <row r="13583">
      <c r="A13583" s="221">
        <v>15705.0</v>
      </c>
      <c r="B13583" s="221">
        <v>34.0</v>
      </c>
      <c r="C13583" s="221">
        <v>30893.0</v>
      </c>
    </row>
    <row r="13584">
      <c r="A13584" s="221">
        <v>15705.0</v>
      </c>
      <c r="B13584" s="221">
        <v>35.0</v>
      </c>
      <c r="C13584" s="221">
        <v>24221.0</v>
      </c>
    </row>
    <row r="13585">
      <c r="A13585" s="221">
        <v>15705.0</v>
      </c>
      <c r="B13585" s="221">
        <v>36.0</v>
      </c>
      <c r="C13585" s="221">
        <v>570.0</v>
      </c>
    </row>
    <row r="13586">
      <c r="A13586" s="221">
        <v>15705.0</v>
      </c>
      <c r="B13586" s="221">
        <v>37.0</v>
      </c>
      <c r="C13586" s="221">
        <v>18.0</v>
      </c>
    </row>
    <row r="13587">
      <c r="A13587" s="221">
        <v>15705.0</v>
      </c>
      <c r="B13587" s="221">
        <v>38.0</v>
      </c>
      <c r="C13587" s="221">
        <v>3.0</v>
      </c>
    </row>
    <row r="13588">
      <c r="A13588" s="221">
        <v>15707.0</v>
      </c>
      <c r="B13588" s="221">
        <v>34.0</v>
      </c>
      <c r="C13588" s="221">
        <v>38342.0</v>
      </c>
    </row>
    <row r="13589">
      <c r="A13589" s="221">
        <v>15707.0</v>
      </c>
      <c r="B13589" s="221">
        <v>35.0</v>
      </c>
      <c r="C13589" s="221">
        <v>30481.0</v>
      </c>
    </row>
    <row r="13590">
      <c r="A13590" s="221">
        <v>15707.0</v>
      </c>
      <c r="B13590" s="221">
        <v>37.0</v>
      </c>
      <c r="C13590" s="221">
        <v>2.0</v>
      </c>
    </row>
    <row r="13591">
      <c r="A13591" s="221">
        <v>15707.0</v>
      </c>
      <c r="B13591" s="221">
        <v>38.0</v>
      </c>
      <c r="C13591" s="221">
        <v>7.0</v>
      </c>
    </row>
    <row r="13592">
      <c r="A13592" s="221">
        <v>15707.0</v>
      </c>
      <c r="B13592" s="221">
        <v>40.0</v>
      </c>
      <c r="C13592" s="221">
        <v>2.0</v>
      </c>
    </row>
    <row r="13593">
      <c r="A13593" s="221">
        <v>15709.0</v>
      </c>
      <c r="B13593" s="221">
        <v>34.0</v>
      </c>
      <c r="C13593" s="221">
        <v>44036.0</v>
      </c>
    </row>
    <row r="13594">
      <c r="A13594" s="221">
        <v>15709.0</v>
      </c>
      <c r="B13594" s="221">
        <v>35.0</v>
      </c>
      <c r="C13594" s="221">
        <v>33816.0</v>
      </c>
    </row>
    <row r="13595">
      <c r="A13595" s="221">
        <v>15709.0</v>
      </c>
      <c r="B13595" s="221">
        <v>37.0</v>
      </c>
      <c r="C13595" s="221">
        <v>94.0</v>
      </c>
    </row>
    <row r="13596">
      <c r="A13596" s="221">
        <v>15709.0</v>
      </c>
      <c r="B13596" s="221">
        <v>38.0</v>
      </c>
      <c r="C13596" s="221">
        <v>13.0</v>
      </c>
    </row>
    <row r="13597">
      <c r="A13597" s="221">
        <v>15709.0</v>
      </c>
      <c r="B13597" s="221">
        <v>39.0</v>
      </c>
      <c r="C13597" s="221">
        <v>2.0</v>
      </c>
    </row>
    <row r="13598">
      <c r="A13598" s="221">
        <v>15709.0</v>
      </c>
      <c r="B13598" s="221">
        <v>40.0</v>
      </c>
      <c r="C13598" s="221">
        <v>2.0</v>
      </c>
    </row>
    <row r="13599">
      <c r="A13599" s="221">
        <v>15711.0</v>
      </c>
      <c r="B13599" s="221">
        <v>34.0</v>
      </c>
      <c r="C13599" s="221">
        <v>25649.0</v>
      </c>
    </row>
    <row r="13600">
      <c r="A13600" s="221">
        <v>15711.0</v>
      </c>
      <c r="B13600" s="221">
        <v>35.0</v>
      </c>
      <c r="C13600" s="221">
        <v>20583.0</v>
      </c>
    </row>
    <row r="13601">
      <c r="A13601" s="221">
        <v>15711.0</v>
      </c>
      <c r="B13601" s="221">
        <v>38.0</v>
      </c>
      <c r="C13601" s="221">
        <v>3.0</v>
      </c>
    </row>
    <row r="13602">
      <c r="A13602" s="221">
        <v>15711.0</v>
      </c>
      <c r="B13602" s="221">
        <v>39.0</v>
      </c>
      <c r="C13602" s="221">
        <v>4.0</v>
      </c>
    </row>
    <row r="13603">
      <c r="A13603" s="221">
        <v>15713.0</v>
      </c>
      <c r="B13603" s="221">
        <v>34.0</v>
      </c>
      <c r="C13603" s="221">
        <v>30893.0</v>
      </c>
    </row>
    <row r="13604">
      <c r="A13604" s="221">
        <v>15713.0</v>
      </c>
      <c r="B13604" s="221">
        <v>35.0</v>
      </c>
      <c r="C13604" s="221">
        <v>24221.0</v>
      </c>
    </row>
    <row r="13605">
      <c r="A13605" s="221">
        <v>15713.0</v>
      </c>
      <c r="B13605" s="221">
        <v>36.0</v>
      </c>
      <c r="C13605" s="221">
        <v>570.0</v>
      </c>
    </row>
    <row r="13606">
      <c r="A13606" s="221">
        <v>15713.0</v>
      </c>
      <c r="B13606" s="221">
        <v>37.0</v>
      </c>
      <c r="C13606" s="221">
        <v>18.0</v>
      </c>
    </row>
    <row r="13607">
      <c r="A13607" s="221">
        <v>15713.0</v>
      </c>
      <c r="B13607" s="221">
        <v>38.0</v>
      </c>
      <c r="C13607" s="221">
        <v>3.0</v>
      </c>
    </row>
    <row r="13608">
      <c r="A13608" s="221">
        <v>15715.0</v>
      </c>
      <c r="B13608" s="221">
        <v>34.0</v>
      </c>
      <c r="C13608" s="221">
        <v>38342.0</v>
      </c>
    </row>
    <row r="13609">
      <c r="A13609" s="221">
        <v>15715.0</v>
      </c>
      <c r="B13609" s="221">
        <v>35.0</v>
      </c>
      <c r="C13609" s="221">
        <v>30481.0</v>
      </c>
    </row>
    <row r="13610">
      <c r="A13610" s="221">
        <v>15715.0</v>
      </c>
      <c r="B13610" s="221">
        <v>37.0</v>
      </c>
      <c r="C13610" s="221">
        <v>2.0</v>
      </c>
    </row>
    <row r="13611">
      <c r="A13611" s="221">
        <v>15715.0</v>
      </c>
      <c r="B13611" s="221">
        <v>38.0</v>
      </c>
      <c r="C13611" s="221">
        <v>7.0</v>
      </c>
    </row>
    <row r="13612">
      <c r="A13612" s="221">
        <v>15715.0</v>
      </c>
      <c r="B13612" s="221">
        <v>40.0</v>
      </c>
      <c r="C13612" s="221">
        <v>2.0</v>
      </c>
    </row>
    <row r="13613">
      <c r="A13613" s="221">
        <v>15717.0</v>
      </c>
      <c r="B13613" s="221">
        <v>34.0</v>
      </c>
      <c r="C13613" s="221">
        <v>44036.0</v>
      </c>
    </row>
    <row r="13614">
      <c r="A13614" s="221">
        <v>15717.0</v>
      </c>
      <c r="B13614" s="221">
        <v>35.0</v>
      </c>
      <c r="C13614" s="221">
        <v>33816.0</v>
      </c>
    </row>
    <row r="13615">
      <c r="A13615" s="221">
        <v>15717.0</v>
      </c>
      <c r="B13615" s="221">
        <v>37.0</v>
      </c>
      <c r="C13615" s="221">
        <v>94.0</v>
      </c>
    </row>
    <row r="13616">
      <c r="A13616" s="221">
        <v>15717.0</v>
      </c>
      <c r="B13616" s="221">
        <v>38.0</v>
      </c>
      <c r="C13616" s="221">
        <v>13.0</v>
      </c>
    </row>
    <row r="13617">
      <c r="A13617" s="221">
        <v>15717.0</v>
      </c>
      <c r="B13617" s="221">
        <v>39.0</v>
      </c>
      <c r="C13617" s="221">
        <v>2.0</v>
      </c>
    </row>
    <row r="13618">
      <c r="A13618" s="221">
        <v>15717.0</v>
      </c>
      <c r="B13618" s="221">
        <v>40.0</v>
      </c>
      <c r="C13618" s="221">
        <v>2.0</v>
      </c>
    </row>
    <row r="13619">
      <c r="A13619" s="221">
        <v>15719.0</v>
      </c>
      <c r="B13619" s="221">
        <v>34.0</v>
      </c>
      <c r="C13619" s="221">
        <v>25649.0</v>
      </c>
    </row>
    <row r="13620">
      <c r="A13620" s="221">
        <v>15719.0</v>
      </c>
      <c r="B13620" s="221">
        <v>35.0</v>
      </c>
      <c r="C13620" s="221">
        <v>20583.0</v>
      </c>
    </row>
    <row r="13621">
      <c r="A13621" s="221">
        <v>15719.0</v>
      </c>
      <c r="B13621" s="221">
        <v>38.0</v>
      </c>
      <c r="C13621" s="221">
        <v>3.0</v>
      </c>
    </row>
    <row r="13622">
      <c r="A13622" s="221">
        <v>15719.0</v>
      </c>
      <c r="B13622" s="221">
        <v>39.0</v>
      </c>
      <c r="C13622" s="221">
        <v>4.0</v>
      </c>
    </row>
    <row r="13623">
      <c r="A13623" s="221">
        <v>15721.0</v>
      </c>
      <c r="B13623" s="221">
        <v>34.0</v>
      </c>
      <c r="C13623" s="221">
        <v>10178.0</v>
      </c>
    </row>
    <row r="13624">
      <c r="A13624" s="221">
        <v>15721.0</v>
      </c>
      <c r="B13624" s="221">
        <v>35.0</v>
      </c>
      <c r="C13624" s="221">
        <v>6494.0</v>
      </c>
    </row>
    <row r="13625">
      <c r="A13625" s="221">
        <v>15721.0</v>
      </c>
      <c r="B13625" s="221">
        <v>36.0</v>
      </c>
      <c r="C13625" s="221">
        <v>7.0</v>
      </c>
    </row>
    <row r="13626">
      <c r="A13626" s="221">
        <v>15721.0</v>
      </c>
      <c r="B13626" s="221">
        <v>38.0</v>
      </c>
      <c r="C13626" s="221">
        <v>3.0</v>
      </c>
    </row>
    <row r="13627">
      <c r="A13627" s="221">
        <v>15721.0</v>
      </c>
      <c r="B13627" s="221">
        <v>40.0</v>
      </c>
      <c r="C13627" s="221">
        <v>2.0</v>
      </c>
    </row>
    <row r="13628">
      <c r="A13628" s="221">
        <v>15723.0</v>
      </c>
      <c r="B13628" s="221">
        <v>34.0</v>
      </c>
      <c r="C13628" s="221">
        <v>10178.0</v>
      </c>
    </row>
    <row r="13629">
      <c r="A13629" s="221">
        <v>15723.0</v>
      </c>
      <c r="B13629" s="221">
        <v>35.0</v>
      </c>
      <c r="C13629" s="221">
        <v>6494.0</v>
      </c>
    </row>
    <row r="13630">
      <c r="A13630" s="221">
        <v>15723.0</v>
      </c>
      <c r="B13630" s="221">
        <v>36.0</v>
      </c>
      <c r="C13630" s="221">
        <v>7.0</v>
      </c>
    </row>
    <row r="13631">
      <c r="A13631" s="221">
        <v>15723.0</v>
      </c>
      <c r="B13631" s="221">
        <v>38.0</v>
      </c>
      <c r="C13631" s="221">
        <v>3.0</v>
      </c>
    </row>
    <row r="13632">
      <c r="A13632" s="221">
        <v>15723.0</v>
      </c>
      <c r="B13632" s="221">
        <v>40.0</v>
      </c>
      <c r="C13632" s="221">
        <v>2.0</v>
      </c>
    </row>
    <row r="13633">
      <c r="A13633" s="221">
        <v>15725.0</v>
      </c>
      <c r="B13633" s="221">
        <v>34.0</v>
      </c>
      <c r="C13633" s="221">
        <v>10178.0</v>
      </c>
    </row>
    <row r="13634">
      <c r="A13634" s="221">
        <v>15725.0</v>
      </c>
      <c r="B13634" s="221">
        <v>35.0</v>
      </c>
      <c r="C13634" s="221">
        <v>6494.0</v>
      </c>
    </row>
    <row r="13635">
      <c r="A13635" s="221">
        <v>15725.0</v>
      </c>
      <c r="B13635" s="221">
        <v>36.0</v>
      </c>
      <c r="C13635" s="221">
        <v>7.0</v>
      </c>
    </row>
    <row r="13636">
      <c r="A13636" s="221">
        <v>15725.0</v>
      </c>
      <c r="B13636" s="221">
        <v>38.0</v>
      </c>
      <c r="C13636" s="221">
        <v>3.0</v>
      </c>
    </row>
    <row r="13637">
      <c r="A13637" s="221">
        <v>15725.0</v>
      </c>
      <c r="B13637" s="221">
        <v>40.0</v>
      </c>
      <c r="C13637" s="221">
        <v>2.0</v>
      </c>
    </row>
    <row r="13638">
      <c r="A13638" s="221">
        <v>15727.0</v>
      </c>
      <c r="B13638" s="221">
        <v>34.0</v>
      </c>
      <c r="C13638" s="221">
        <v>10178.0</v>
      </c>
    </row>
    <row r="13639">
      <c r="A13639" s="221">
        <v>15727.0</v>
      </c>
      <c r="B13639" s="221">
        <v>35.0</v>
      </c>
      <c r="C13639" s="221">
        <v>6494.0</v>
      </c>
    </row>
    <row r="13640">
      <c r="A13640" s="221">
        <v>15727.0</v>
      </c>
      <c r="B13640" s="221">
        <v>36.0</v>
      </c>
      <c r="C13640" s="221">
        <v>7.0</v>
      </c>
    </row>
    <row r="13641">
      <c r="A13641" s="221">
        <v>15727.0</v>
      </c>
      <c r="B13641" s="221">
        <v>38.0</v>
      </c>
      <c r="C13641" s="221">
        <v>3.0</v>
      </c>
    </row>
    <row r="13642">
      <c r="A13642" s="221">
        <v>15727.0</v>
      </c>
      <c r="B13642" s="221">
        <v>40.0</v>
      </c>
      <c r="C13642" s="221">
        <v>2.0</v>
      </c>
    </row>
    <row r="13643">
      <c r="A13643" s="221">
        <v>15729.0</v>
      </c>
      <c r="B13643" s="221">
        <v>34.0</v>
      </c>
      <c r="C13643" s="221">
        <v>6013.0</v>
      </c>
    </row>
    <row r="13644">
      <c r="A13644" s="221">
        <v>15729.0</v>
      </c>
      <c r="B13644" s="221">
        <v>35.0</v>
      </c>
      <c r="C13644" s="221">
        <v>4514.0</v>
      </c>
    </row>
    <row r="13645">
      <c r="A13645" s="221">
        <v>15729.0</v>
      </c>
      <c r="B13645" s="221">
        <v>36.0</v>
      </c>
      <c r="C13645" s="221">
        <v>1612.0</v>
      </c>
    </row>
    <row r="13646">
      <c r="A13646" s="221">
        <v>15729.0</v>
      </c>
      <c r="B13646" s="221">
        <v>39.0</v>
      </c>
      <c r="C13646" s="221">
        <v>2.0</v>
      </c>
    </row>
    <row r="13647">
      <c r="A13647" s="221">
        <v>15729.0</v>
      </c>
      <c r="B13647" s="221">
        <v>40.0</v>
      </c>
      <c r="C13647" s="221">
        <v>2.0</v>
      </c>
    </row>
    <row r="13648">
      <c r="A13648" s="221">
        <v>15731.0</v>
      </c>
      <c r="B13648" s="221">
        <v>34.0</v>
      </c>
      <c r="C13648" s="221">
        <v>10178.0</v>
      </c>
    </row>
    <row r="13649">
      <c r="A13649" s="221">
        <v>15731.0</v>
      </c>
      <c r="B13649" s="221">
        <v>35.0</v>
      </c>
      <c r="C13649" s="221">
        <v>6494.0</v>
      </c>
    </row>
    <row r="13650">
      <c r="A13650" s="221">
        <v>15731.0</v>
      </c>
      <c r="B13650" s="221">
        <v>36.0</v>
      </c>
      <c r="C13650" s="221">
        <v>7.0</v>
      </c>
    </row>
    <row r="13651">
      <c r="A13651" s="221">
        <v>15731.0</v>
      </c>
      <c r="B13651" s="221">
        <v>38.0</v>
      </c>
      <c r="C13651" s="221">
        <v>3.0</v>
      </c>
    </row>
    <row r="13652">
      <c r="A13652" s="221">
        <v>15731.0</v>
      </c>
      <c r="B13652" s="221">
        <v>40.0</v>
      </c>
      <c r="C13652" s="221">
        <v>2.0</v>
      </c>
    </row>
    <row r="13653">
      <c r="A13653" s="221">
        <v>15733.0</v>
      </c>
      <c r="B13653" s="221">
        <v>34.0</v>
      </c>
      <c r="C13653" s="221">
        <v>10178.0</v>
      </c>
    </row>
    <row r="13654">
      <c r="A13654" s="221">
        <v>15733.0</v>
      </c>
      <c r="B13654" s="221">
        <v>35.0</v>
      </c>
      <c r="C13654" s="221">
        <v>6494.0</v>
      </c>
    </row>
    <row r="13655">
      <c r="A13655" s="221">
        <v>15733.0</v>
      </c>
      <c r="B13655" s="221">
        <v>36.0</v>
      </c>
      <c r="C13655" s="221">
        <v>7.0</v>
      </c>
    </row>
    <row r="13656">
      <c r="A13656" s="221">
        <v>15733.0</v>
      </c>
      <c r="B13656" s="221">
        <v>38.0</v>
      </c>
      <c r="C13656" s="221">
        <v>3.0</v>
      </c>
    </row>
    <row r="13657">
      <c r="A13657" s="221">
        <v>15733.0</v>
      </c>
      <c r="B13657" s="221">
        <v>40.0</v>
      </c>
      <c r="C13657" s="221">
        <v>2.0</v>
      </c>
    </row>
    <row r="13658">
      <c r="A13658" s="221">
        <v>15735.0</v>
      </c>
      <c r="B13658" s="221">
        <v>34.0</v>
      </c>
      <c r="C13658" s="221">
        <v>10178.0</v>
      </c>
    </row>
    <row r="13659">
      <c r="A13659" s="221">
        <v>15735.0</v>
      </c>
      <c r="B13659" s="221">
        <v>35.0</v>
      </c>
      <c r="C13659" s="221">
        <v>6494.0</v>
      </c>
    </row>
    <row r="13660">
      <c r="A13660" s="221">
        <v>15735.0</v>
      </c>
      <c r="B13660" s="221">
        <v>36.0</v>
      </c>
      <c r="C13660" s="221">
        <v>7.0</v>
      </c>
    </row>
    <row r="13661">
      <c r="A13661" s="221">
        <v>15735.0</v>
      </c>
      <c r="B13661" s="221">
        <v>38.0</v>
      </c>
      <c r="C13661" s="221">
        <v>3.0</v>
      </c>
    </row>
    <row r="13662">
      <c r="A13662" s="221">
        <v>15735.0</v>
      </c>
      <c r="B13662" s="221">
        <v>40.0</v>
      </c>
      <c r="C13662" s="221">
        <v>2.0</v>
      </c>
    </row>
    <row r="13663">
      <c r="A13663" s="221">
        <v>15737.0</v>
      </c>
      <c r="B13663" s="221">
        <v>34.0</v>
      </c>
      <c r="C13663" s="221">
        <v>10178.0</v>
      </c>
    </row>
    <row r="13664">
      <c r="A13664" s="221">
        <v>15737.0</v>
      </c>
      <c r="B13664" s="221">
        <v>35.0</v>
      </c>
      <c r="C13664" s="221">
        <v>6494.0</v>
      </c>
    </row>
    <row r="13665">
      <c r="A13665" s="221">
        <v>15737.0</v>
      </c>
      <c r="B13665" s="221">
        <v>36.0</v>
      </c>
      <c r="C13665" s="221">
        <v>7.0</v>
      </c>
    </row>
    <row r="13666">
      <c r="A13666" s="221">
        <v>15737.0</v>
      </c>
      <c r="B13666" s="221">
        <v>38.0</v>
      </c>
      <c r="C13666" s="221">
        <v>3.0</v>
      </c>
    </row>
    <row r="13667">
      <c r="A13667" s="221">
        <v>15737.0</v>
      </c>
      <c r="B13667" s="221">
        <v>40.0</v>
      </c>
      <c r="C13667" s="221">
        <v>2.0</v>
      </c>
    </row>
    <row r="13668">
      <c r="A13668" s="221">
        <v>15739.0</v>
      </c>
      <c r="B13668" s="221">
        <v>34.0</v>
      </c>
      <c r="C13668" s="221">
        <v>6013.0</v>
      </c>
    </row>
    <row r="13669">
      <c r="A13669" s="221">
        <v>15739.0</v>
      </c>
      <c r="B13669" s="221">
        <v>35.0</v>
      </c>
      <c r="C13669" s="221">
        <v>4514.0</v>
      </c>
    </row>
    <row r="13670">
      <c r="A13670" s="221">
        <v>15739.0</v>
      </c>
      <c r="B13670" s="221">
        <v>36.0</v>
      </c>
      <c r="C13670" s="221">
        <v>1612.0</v>
      </c>
    </row>
    <row r="13671">
      <c r="A13671" s="221">
        <v>15739.0</v>
      </c>
      <c r="B13671" s="221">
        <v>39.0</v>
      </c>
      <c r="C13671" s="221">
        <v>2.0</v>
      </c>
    </row>
    <row r="13672">
      <c r="A13672" s="221">
        <v>15739.0</v>
      </c>
      <c r="B13672" s="221">
        <v>40.0</v>
      </c>
      <c r="C13672" s="221">
        <v>2.0</v>
      </c>
    </row>
    <row r="13673">
      <c r="A13673" s="221">
        <v>15741.0</v>
      </c>
      <c r="B13673" s="221">
        <v>34.0</v>
      </c>
      <c r="C13673" s="221">
        <v>386.0</v>
      </c>
    </row>
    <row r="13674">
      <c r="A13674" s="221">
        <v>15741.0</v>
      </c>
      <c r="B13674" s="221">
        <v>35.0</v>
      </c>
      <c r="C13674" s="221">
        <v>129.0</v>
      </c>
    </row>
    <row r="13675">
      <c r="A13675" s="221">
        <v>15741.0</v>
      </c>
      <c r="B13675" s="221">
        <v>40.0</v>
      </c>
      <c r="C13675" s="221">
        <v>1.0</v>
      </c>
    </row>
    <row r="13676">
      <c r="A13676" s="221">
        <v>15742.0</v>
      </c>
      <c r="B13676" s="221">
        <v>34.0</v>
      </c>
      <c r="C13676" s="221">
        <v>1022.0</v>
      </c>
    </row>
    <row r="13677">
      <c r="A13677" s="221">
        <v>15742.0</v>
      </c>
      <c r="B13677" s="221">
        <v>35.0</v>
      </c>
      <c r="C13677" s="221">
        <v>478.0</v>
      </c>
    </row>
    <row r="13678">
      <c r="A13678" s="221">
        <v>15742.0</v>
      </c>
      <c r="B13678" s="221">
        <v>36.0</v>
      </c>
      <c r="C13678" s="221">
        <v>407.0</v>
      </c>
    </row>
    <row r="13679">
      <c r="A13679" s="221">
        <v>15742.0</v>
      </c>
      <c r="B13679" s="221">
        <v>38.0</v>
      </c>
      <c r="C13679" s="221">
        <v>2.0</v>
      </c>
    </row>
    <row r="13680">
      <c r="A13680" s="221">
        <v>15743.0</v>
      </c>
      <c r="B13680" s="221">
        <v>34.0</v>
      </c>
      <c r="C13680" s="221">
        <v>2098.0</v>
      </c>
    </row>
    <row r="13681">
      <c r="A13681" s="221">
        <v>15743.0</v>
      </c>
      <c r="B13681" s="221">
        <v>35.0</v>
      </c>
      <c r="C13681" s="221">
        <v>835.0</v>
      </c>
    </row>
    <row r="13682">
      <c r="A13682" s="221">
        <v>15743.0</v>
      </c>
      <c r="B13682" s="221">
        <v>36.0</v>
      </c>
      <c r="C13682" s="221">
        <v>462.0</v>
      </c>
    </row>
    <row r="13683">
      <c r="A13683" s="221">
        <v>15743.0</v>
      </c>
      <c r="B13683" s="221">
        <v>37.0</v>
      </c>
      <c r="C13683" s="221">
        <v>20.0</v>
      </c>
    </row>
    <row r="13684">
      <c r="A13684" s="221">
        <v>15743.0</v>
      </c>
      <c r="B13684" s="221">
        <v>38.0</v>
      </c>
      <c r="C13684" s="221">
        <v>23.0</v>
      </c>
    </row>
    <row r="13685">
      <c r="A13685" s="221">
        <v>15744.0</v>
      </c>
      <c r="B13685" s="221">
        <v>34.0</v>
      </c>
      <c r="C13685" s="221">
        <v>386.0</v>
      </c>
    </row>
    <row r="13686">
      <c r="A13686" s="221">
        <v>15744.0</v>
      </c>
      <c r="B13686" s="221">
        <v>35.0</v>
      </c>
      <c r="C13686" s="221">
        <v>129.0</v>
      </c>
    </row>
    <row r="13687">
      <c r="A13687" s="221">
        <v>15744.0</v>
      </c>
      <c r="B13687" s="221">
        <v>40.0</v>
      </c>
      <c r="C13687" s="221">
        <v>1.0</v>
      </c>
    </row>
    <row r="13688">
      <c r="A13688" s="221">
        <v>15745.0</v>
      </c>
      <c r="B13688" s="221">
        <v>34.0</v>
      </c>
      <c r="C13688" s="221">
        <v>1022.0</v>
      </c>
    </row>
    <row r="13689">
      <c r="A13689" s="221">
        <v>15745.0</v>
      </c>
      <c r="B13689" s="221">
        <v>35.0</v>
      </c>
      <c r="C13689" s="221">
        <v>478.0</v>
      </c>
    </row>
    <row r="13690">
      <c r="A13690" s="221">
        <v>15745.0</v>
      </c>
      <c r="B13690" s="221">
        <v>36.0</v>
      </c>
      <c r="C13690" s="221">
        <v>407.0</v>
      </c>
    </row>
    <row r="13691">
      <c r="A13691" s="221">
        <v>15745.0</v>
      </c>
      <c r="B13691" s="221">
        <v>38.0</v>
      </c>
      <c r="C13691" s="221">
        <v>2.0</v>
      </c>
    </row>
    <row r="13692">
      <c r="A13692" s="221">
        <v>15746.0</v>
      </c>
      <c r="B13692" s="221">
        <v>34.0</v>
      </c>
      <c r="C13692" s="221">
        <v>2098.0</v>
      </c>
    </row>
    <row r="13693">
      <c r="A13693" s="221">
        <v>15746.0</v>
      </c>
      <c r="B13693" s="221">
        <v>35.0</v>
      </c>
      <c r="C13693" s="221">
        <v>835.0</v>
      </c>
    </row>
    <row r="13694">
      <c r="A13694" s="221">
        <v>15746.0</v>
      </c>
      <c r="B13694" s="221">
        <v>36.0</v>
      </c>
      <c r="C13694" s="221">
        <v>462.0</v>
      </c>
    </row>
    <row r="13695">
      <c r="A13695" s="221">
        <v>15746.0</v>
      </c>
      <c r="B13695" s="221">
        <v>37.0</v>
      </c>
      <c r="C13695" s="221">
        <v>20.0</v>
      </c>
    </row>
    <row r="13696">
      <c r="A13696" s="221">
        <v>15746.0</v>
      </c>
      <c r="B13696" s="221">
        <v>38.0</v>
      </c>
      <c r="C13696" s="221">
        <v>23.0</v>
      </c>
    </row>
    <row r="13697">
      <c r="A13697" s="221">
        <v>15747.0</v>
      </c>
      <c r="B13697" s="221">
        <v>34.0</v>
      </c>
      <c r="C13697" s="221">
        <v>3967.0</v>
      </c>
    </row>
    <row r="13698">
      <c r="A13698" s="221">
        <v>15747.0</v>
      </c>
      <c r="B13698" s="221">
        <v>35.0</v>
      </c>
      <c r="C13698" s="221">
        <v>2131.0</v>
      </c>
    </row>
    <row r="13699">
      <c r="A13699" s="221">
        <v>15747.0</v>
      </c>
      <c r="B13699" s="221">
        <v>36.0</v>
      </c>
      <c r="C13699" s="221">
        <v>229.0</v>
      </c>
    </row>
    <row r="13700">
      <c r="A13700" s="221">
        <v>15747.0</v>
      </c>
      <c r="B13700" s="221">
        <v>37.0</v>
      </c>
      <c r="C13700" s="221">
        <v>13.0</v>
      </c>
    </row>
    <row r="13701">
      <c r="A13701" s="221">
        <v>15747.0</v>
      </c>
      <c r="B13701" s="221">
        <v>38.0</v>
      </c>
      <c r="C13701" s="221">
        <v>2.0</v>
      </c>
    </row>
    <row r="13702">
      <c r="A13702" s="221">
        <v>15749.0</v>
      </c>
      <c r="B13702" s="221">
        <v>34.0</v>
      </c>
      <c r="C13702" s="221">
        <v>708.0</v>
      </c>
    </row>
    <row r="13703">
      <c r="A13703" s="221">
        <v>15749.0</v>
      </c>
      <c r="B13703" s="221">
        <v>35.0</v>
      </c>
      <c r="C13703" s="221">
        <v>643.0</v>
      </c>
    </row>
    <row r="13704">
      <c r="A13704" s="221">
        <v>15749.0</v>
      </c>
      <c r="B13704" s="221">
        <v>36.0</v>
      </c>
      <c r="C13704" s="221">
        <v>1.0</v>
      </c>
    </row>
    <row r="13705">
      <c r="A13705" s="221">
        <v>15749.0</v>
      </c>
      <c r="B13705" s="221">
        <v>38.0</v>
      </c>
      <c r="C13705" s="221">
        <v>1.0</v>
      </c>
    </row>
    <row r="13706">
      <c r="A13706" s="221">
        <v>15751.0</v>
      </c>
      <c r="B13706" s="221">
        <v>34.0</v>
      </c>
      <c r="C13706" s="221">
        <v>17367.0</v>
      </c>
    </row>
    <row r="13707">
      <c r="A13707" s="221">
        <v>15751.0</v>
      </c>
      <c r="B13707" s="221">
        <v>35.0</v>
      </c>
      <c r="C13707" s="221">
        <v>14709.0</v>
      </c>
    </row>
    <row r="13708">
      <c r="A13708" s="221">
        <v>15751.0</v>
      </c>
      <c r="B13708" s="221">
        <v>36.0</v>
      </c>
      <c r="C13708" s="221">
        <v>68.0</v>
      </c>
    </row>
    <row r="13709">
      <c r="A13709" s="221">
        <v>15751.0</v>
      </c>
      <c r="B13709" s="221">
        <v>37.0</v>
      </c>
      <c r="C13709" s="221">
        <v>1.0</v>
      </c>
    </row>
    <row r="13710">
      <c r="A13710" s="221">
        <v>15751.0</v>
      </c>
      <c r="B13710" s="221">
        <v>38.0</v>
      </c>
      <c r="C13710" s="221">
        <v>1.0</v>
      </c>
    </row>
    <row r="13711">
      <c r="A13711" s="221">
        <v>15751.0</v>
      </c>
      <c r="B13711" s="221">
        <v>39.0</v>
      </c>
      <c r="C13711" s="221">
        <v>2.0</v>
      </c>
    </row>
    <row r="13712">
      <c r="A13712" s="221">
        <v>15751.0</v>
      </c>
      <c r="B13712" s="221">
        <v>40.0</v>
      </c>
      <c r="C13712" s="221">
        <v>4.0</v>
      </c>
    </row>
    <row r="13713">
      <c r="A13713" s="221">
        <v>15753.0</v>
      </c>
      <c r="B13713" s="221">
        <v>34.0</v>
      </c>
      <c r="C13713" s="221">
        <v>3818.0</v>
      </c>
    </row>
    <row r="13714">
      <c r="A13714" s="221">
        <v>15753.0</v>
      </c>
      <c r="B13714" s="221">
        <v>35.0</v>
      </c>
      <c r="C13714" s="221">
        <v>3477.0</v>
      </c>
    </row>
    <row r="13715">
      <c r="A13715" s="221">
        <v>15753.0</v>
      </c>
      <c r="B13715" s="221">
        <v>36.0</v>
      </c>
      <c r="C13715" s="221">
        <v>3.0</v>
      </c>
    </row>
    <row r="13716">
      <c r="A13716" s="221">
        <v>15753.0</v>
      </c>
      <c r="B13716" s="221">
        <v>37.0</v>
      </c>
      <c r="C13716" s="221">
        <v>2.0</v>
      </c>
    </row>
    <row r="13717">
      <c r="A13717" s="221">
        <v>15755.0</v>
      </c>
      <c r="B13717" s="221">
        <v>34.0</v>
      </c>
      <c r="C13717" s="221">
        <v>63753.0</v>
      </c>
    </row>
    <row r="13718">
      <c r="A13718" s="221">
        <v>15755.0</v>
      </c>
      <c r="B13718" s="221">
        <v>35.0</v>
      </c>
      <c r="C13718" s="221">
        <v>16381.0</v>
      </c>
    </row>
    <row r="13719">
      <c r="A13719" s="221">
        <v>15755.0</v>
      </c>
      <c r="B13719" s="221">
        <v>36.0</v>
      </c>
      <c r="C13719" s="221">
        <v>4321.0</v>
      </c>
    </row>
    <row r="13720">
      <c r="A13720" s="221">
        <v>15755.0</v>
      </c>
      <c r="B13720" s="221">
        <v>37.0</v>
      </c>
      <c r="C13720" s="221">
        <v>1006.0</v>
      </c>
    </row>
    <row r="13721">
      <c r="A13721" s="221">
        <v>15755.0</v>
      </c>
      <c r="B13721" s="221">
        <v>38.0</v>
      </c>
      <c r="C13721" s="221">
        <v>308.0</v>
      </c>
    </row>
    <row r="13722">
      <c r="A13722" s="221">
        <v>15755.0</v>
      </c>
      <c r="B13722" s="221">
        <v>39.0</v>
      </c>
      <c r="C13722" s="221">
        <v>112.0</v>
      </c>
    </row>
    <row r="13723">
      <c r="A13723" s="221">
        <v>15755.0</v>
      </c>
      <c r="B13723" s="221">
        <v>40.0</v>
      </c>
      <c r="C13723" s="221">
        <v>20.0</v>
      </c>
    </row>
    <row r="13724">
      <c r="A13724" s="221">
        <v>15757.0</v>
      </c>
      <c r="B13724" s="221">
        <v>34.0</v>
      </c>
      <c r="C13724" s="221">
        <v>19884.0</v>
      </c>
    </row>
    <row r="13725">
      <c r="A13725" s="221">
        <v>15757.0</v>
      </c>
      <c r="B13725" s="221">
        <v>35.0</v>
      </c>
      <c r="C13725" s="221">
        <v>8922.0</v>
      </c>
    </row>
    <row r="13726">
      <c r="A13726" s="221">
        <v>15757.0</v>
      </c>
      <c r="B13726" s="221">
        <v>36.0</v>
      </c>
      <c r="C13726" s="221">
        <v>1113.0</v>
      </c>
    </row>
    <row r="13727">
      <c r="A13727" s="221">
        <v>15757.0</v>
      </c>
      <c r="B13727" s="221">
        <v>37.0</v>
      </c>
      <c r="C13727" s="221">
        <v>49.0</v>
      </c>
    </row>
    <row r="13728">
      <c r="A13728" s="221">
        <v>15757.0</v>
      </c>
      <c r="B13728" s="221">
        <v>38.0</v>
      </c>
      <c r="C13728" s="221">
        <v>24.0</v>
      </c>
    </row>
    <row r="13729">
      <c r="A13729" s="221">
        <v>15757.0</v>
      </c>
      <c r="B13729" s="221">
        <v>39.0</v>
      </c>
      <c r="C13729" s="221">
        <v>4.0</v>
      </c>
    </row>
    <row r="13730">
      <c r="A13730" s="221">
        <v>15757.0</v>
      </c>
      <c r="B13730" s="221">
        <v>40.0</v>
      </c>
      <c r="C13730" s="221">
        <v>2.0</v>
      </c>
    </row>
    <row r="13731">
      <c r="A13731" s="221">
        <v>15759.0</v>
      </c>
      <c r="B13731" s="221">
        <v>34.0</v>
      </c>
      <c r="C13731" s="221">
        <v>3967.0</v>
      </c>
    </row>
    <row r="13732">
      <c r="A13732" s="221">
        <v>15759.0</v>
      </c>
      <c r="B13732" s="221">
        <v>35.0</v>
      </c>
      <c r="C13732" s="221">
        <v>2131.0</v>
      </c>
    </row>
    <row r="13733">
      <c r="A13733" s="221">
        <v>15759.0</v>
      </c>
      <c r="B13733" s="221">
        <v>36.0</v>
      </c>
      <c r="C13733" s="221">
        <v>229.0</v>
      </c>
    </row>
    <row r="13734">
      <c r="A13734" s="221">
        <v>15759.0</v>
      </c>
      <c r="B13734" s="221">
        <v>37.0</v>
      </c>
      <c r="C13734" s="221">
        <v>13.0</v>
      </c>
    </row>
    <row r="13735">
      <c r="A13735" s="221">
        <v>15759.0</v>
      </c>
      <c r="B13735" s="221">
        <v>38.0</v>
      </c>
      <c r="C13735" s="221">
        <v>2.0</v>
      </c>
    </row>
    <row r="13736">
      <c r="A13736" s="221">
        <v>15761.0</v>
      </c>
      <c r="B13736" s="221">
        <v>34.0</v>
      </c>
      <c r="C13736" s="221">
        <v>708.0</v>
      </c>
    </row>
    <row r="13737">
      <c r="A13737" s="221">
        <v>15761.0</v>
      </c>
      <c r="B13737" s="221">
        <v>35.0</v>
      </c>
      <c r="C13737" s="221">
        <v>643.0</v>
      </c>
    </row>
    <row r="13738">
      <c r="A13738" s="221">
        <v>15761.0</v>
      </c>
      <c r="B13738" s="221">
        <v>36.0</v>
      </c>
      <c r="C13738" s="221">
        <v>1.0</v>
      </c>
    </row>
    <row r="13739">
      <c r="A13739" s="221">
        <v>15761.0</v>
      </c>
      <c r="B13739" s="221">
        <v>38.0</v>
      </c>
      <c r="C13739" s="221">
        <v>1.0</v>
      </c>
    </row>
    <row r="13740">
      <c r="A13740" s="221">
        <v>15764.0</v>
      </c>
      <c r="B13740" s="221">
        <v>34.0</v>
      </c>
      <c r="C13740" s="221">
        <v>17367.0</v>
      </c>
    </row>
    <row r="13741">
      <c r="A13741" s="221">
        <v>15764.0</v>
      </c>
      <c r="B13741" s="221">
        <v>35.0</v>
      </c>
      <c r="C13741" s="221">
        <v>14709.0</v>
      </c>
    </row>
    <row r="13742">
      <c r="A13742" s="221">
        <v>15764.0</v>
      </c>
      <c r="B13742" s="221">
        <v>36.0</v>
      </c>
      <c r="C13742" s="221">
        <v>68.0</v>
      </c>
    </row>
    <row r="13743">
      <c r="A13743" s="221">
        <v>15764.0</v>
      </c>
      <c r="B13743" s="221">
        <v>37.0</v>
      </c>
      <c r="C13743" s="221">
        <v>1.0</v>
      </c>
    </row>
    <row r="13744">
      <c r="A13744" s="221">
        <v>15764.0</v>
      </c>
      <c r="B13744" s="221">
        <v>38.0</v>
      </c>
      <c r="C13744" s="221">
        <v>1.0</v>
      </c>
    </row>
    <row r="13745">
      <c r="A13745" s="221">
        <v>15764.0</v>
      </c>
      <c r="B13745" s="221">
        <v>39.0</v>
      </c>
      <c r="C13745" s="221">
        <v>2.0</v>
      </c>
    </row>
    <row r="13746">
      <c r="A13746" s="221">
        <v>15764.0</v>
      </c>
      <c r="B13746" s="221">
        <v>40.0</v>
      </c>
      <c r="C13746" s="221">
        <v>4.0</v>
      </c>
    </row>
    <row r="13747">
      <c r="A13747" s="221">
        <v>15766.0</v>
      </c>
      <c r="B13747" s="221">
        <v>34.0</v>
      </c>
      <c r="C13747" s="221">
        <v>3818.0</v>
      </c>
    </row>
    <row r="13748">
      <c r="A13748" s="221">
        <v>15766.0</v>
      </c>
      <c r="B13748" s="221">
        <v>35.0</v>
      </c>
      <c r="C13748" s="221">
        <v>3477.0</v>
      </c>
    </row>
    <row r="13749">
      <c r="A13749" s="221">
        <v>15766.0</v>
      </c>
      <c r="B13749" s="221">
        <v>36.0</v>
      </c>
      <c r="C13749" s="221">
        <v>3.0</v>
      </c>
    </row>
    <row r="13750">
      <c r="A13750" s="221">
        <v>15766.0</v>
      </c>
      <c r="B13750" s="221">
        <v>37.0</v>
      </c>
      <c r="C13750" s="221">
        <v>2.0</v>
      </c>
    </row>
    <row r="13751">
      <c r="A13751" s="221">
        <v>15768.0</v>
      </c>
      <c r="B13751" s="221">
        <v>34.0</v>
      </c>
      <c r="C13751" s="221">
        <v>63753.0</v>
      </c>
    </row>
    <row r="13752">
      <c r="A13752" s="221">
        <v>15768.0</v>
      </c>
      <c r="B13752" s="221">
        <v>35.0</v>
      </c>
      <c r="C13752" s="221">
        <v>16381.0</v>
      </c>
    </row>
    <row r="13753">
      <c r="A13753" s="221">
        <v>15768.0</v>
      </c>
      <c r="B13753" s="221">
        <v>36.0</v>
      </c>
      <c r="C13753" s="221">
        <v>4321.0</v>
      </c>
    </row>
    <row r="13754">
      <c r="A13754" s="221">
        <v>15768.0</v>
      </c>
      <c r="B13754" s="221">
        <v>37.0</v>
      </c>
      <c r="C13754" s="221">
        <v>1006.0</v>
      </c>
    </row>
    <row r="13755">
      <c r="A13755" s="221">
        <v>15768.0</v>
      </c>
      <c r="B13755" s="221">
        <v>38.0</v>
      </c>
      <c r="C13755" s="221">
        <v>308.0</v>
      </c>
    </row>
    <row r="13756">
      <c r="A13756" s="221">
        <v>15768.0</v>
      </c>
      <c r="B13756" s="221">
        <v>39.0</v>
      </c>
      <c r="C13756" s="221">
        <v>112.0</v>
      </c>
    </row>
    <row r="13757">
      <c r="A13757" s="221">
        <v>15768.0</v>
      </c>
      <c r="B13757" s="221">
        <v>40.0</v>
      </c>
      <c r="C13757" s="221">
        <v>20.0</v>
      </c>
    </row>
    <row r="13758">
      <c r="A13758" s="221">
        <v>15770.0</v>
      </c>
      <c r="B13758" s="221">
        <v>34.0</v>
      </c>
      <c r="C13758" s="221">
        <v>19884.0</v>
      </c>
    </row>
    <row r="13759">
      <c r="A13759" s="221">
        <v>15770.0</v>
      </c>
      <c r="B13759" s="221">
        <v>35.0</v>
      </c>
      <c r="C13759" s="221">
        <v>8922.0</v>
      </c>
    </row>
    <row r="13760">
      <c r="A13760" s="221">
        <v>15770.0</v>
      </c>
      <c r="B13760" s="221">
        <v>36.0</v>
      </c>
      <c r="C13760" s="221">
        <v>1113.0</v>
      </c>
    </row>
    <row r="13761">
      <c r="A13761" s="221">
        <v>15770.0</v>
      </c>
      <c r="B13761" s="221">
        <v>37.0</v>
      </c>
      <c r="C13761" s="221">
        <v>49.0</v>
      </c>
    </row>
    <row r="13762">
      <c r="A13762" s="221">
        <v>15770.0</v>
      </c>
      <c r="B13762" s="221">
        <v>38.0</v>
      </c>
      <c r="C13762" s="221">
        <v>24.0</v>
      </c>
    </row>
    <row r="13763">
      <c r="A13763" s="221">
        <v>15770.0</v>
      </c>
      <c r="B13763" s="221">
        <v>39.0</v>
      </c>
      <c r="C13763" s="221">
        <v>4.0</v>
      </c>
    </row>
    <row r="13764">
      <c r="A13764" s="221">
        <v>15770.0</v>
      </c>
      <c r="B13764" s="221">
        <v>40.0</v>
      </c>
      <c r="C13764" s="221">
        <v>2.0</v>
      </c>
    </row>
    <row r="13765">
      <c r="A13765" s="221">
        <v>15772.0</v>
      </c>
      <c r="B13765" s="221">
        <v>34.0</v>
      </c>
      <c r="C13765" s="221">
        <v>277.0</v>
      </c>
    </row>
    <row r="13766">
      <c r="A13766" s="221">
        <v>15772.0</v>
      </c>
      <c r="B13766" s="221">
        <v>38.0</v>
      </c>
      <c r="C13766" s="221">
        <v>6.0</v>
      </c>
    </row>
    <row r="13767">
      <c r="A13767" s="221">
        <v>15772.0</v>
      </c>
      <c r="B13767" s="221">
        <v>40.0</v>
      </c>
      <c r="C13767" s="221">
        <v>2.0</v>
      </c>
    </row>
    <row r="13768">
      <c r="A13768" s="221">
        <v>15774.0</v>
      </c>
      <c r="B13768" s="221">
        <v>34.0</v>
      </c>
      <c r="C13768" s="221">
        <v>554.0</v>
      </c>
    </row>
    <row r="13769">
      <c r="A13769" s="221">
        <v>15774.0</v>
      </c>
      <c r="B13769" s="221">
        <v>35.0</v>
      </c>
      <c r="C13769" s="221">
        <v>236.0</v>
      </c>
    </row>
    <row r="13770">
      <c r="A13770" s="221">
        <v>15774.0</v>
      </c>
      <c r="B13770" s="221">
        <v>36.0</v>
      </c>
      <c r="C13770" s="221">
        <v>47.0</v>
      </c>
    </row>
    <row r="13771">
      <c r="A13771" s="221">
        <v>15776.0</v>
      </c>
      <c r="B13771" s="221">
        <v>34.0</v>
      </c>
      <c r="C13771" s="221">
        <v>242.0</v>
      </c>
    </row>
    <row r="13772">
      <c r="A13772" s="221">
        <v>15776.0</v>
      </c>
      <c r="B13772" s="221">
        <v>35.0</v>
      </c>
      <c r="C13772" s="221">
        <v>148.0</v>
      </c>
    </row>
    <row r="13773">
      <c r="A13773" s="221">
        <v>15776.0</v>
      </c>
      <c r="B13773" s="221">
        <v>36.0</v>
      </c>
      <c r="C13773" s="221">
        <v>569.0</v>
      </c>
    </row>
    <row r="13774">
      <c r="A13774" s="221">
        <v>15776.0</v>
      </c>
      <c r="B13774" s="221">
        <v>39.0</v>
      </c>
      <c r="C13774" s="221">
        <v>2.0</v>
      </c>
    </row>
    <row r="13775">
      <c r="A13775" s="221">
        <v>15776.0</v>
      </c>
      <c r="B13775" s="221">
        <v>40.0</v>
      </c>
      <c r="C13775" s="221">
        <v>2.0</v>
      </c>
    </row>
    <row r="13776">
      <c r="A13776" s="221">
        <v>15778.0</v>
      </c>
      <c r="B13776" s="221">
        <v>34.0</v>
      </c>
      <c r="C13776" s="221">
        <v>1677.0</v>
      </c>
    </row>
    <row r="13777">
      <c r="A13777" s="221">
        <v>15778.0</v>
      </c>
      <c r="B13777" s="221">
        <v>35.0</v>
      </c>
      <c r="C13777" s="221">
        <v>561.0</v>
      </c>
    </row>
    <row r="13778">
      <c r="A13778" s="221">
        <v>15778.0</v>
      </c>
      <c r="B13778" s="221">
        <v>36.0</v>
      </c>
      <c r="C13778" s="221">
        <v>488.0</v>
      </c>
    </row>
    <row r="13779">
      <c r="A13779" s="221">
        <v>15778.0</v>
      </c>
      <c r="B13779" s="221">
        <v>37.0</v>
      </c>
      <c r="C13779" s="221">
        <v>404.0</v>
      </c>
    </row>
    <row r="13780">
      <c r="A13780" s="221">
        <v>15778.0</v>
      </c>
      <c r="B13780" s="221">
        <v>38.0</v>
      </c>
      <c r="C13780" s="221">
        <v>6.0</v>
      </c>
    </row>
    <row r="13781">
      <c r="A13781" s="221">
        <v>15780.0</v>
      </c>
      <c r="B13781" s="221">
        <v>34.0</v>
      </c>
      <c r="C13781" s="221">
        <v>277.0</v>
      </c>
    </row>
    <row r="13782">
      <c r="A13782" s="221">
        <v>15780.0</v>
      </c>
      <c r="B13782" s="221">
        <v>38.0</v>
      </c>
      <c r="C13782" s="221">
        <v>6.0</v>
      </c>
    </row>
    <row r="13783">
      <c r="A13783" s="221">
        <v>15780.0</v>
      </c>
      <c r="B13783" s="221">
        <v>40.0</v>
      </c>
      <c r="C13783" s="221">
        <v>2.0</v>
      </c>
    </row>
    <row r="13784">
      <c r="A13784" s="221">
        <v>15782.0</v>
      </c>
      <c r="B13784" s="221">
        <v>34.0</v>
      </c>
      <c r="C13784" s="221">
        <v>616.0</v>
      </c>
    </row>
    <row r="13785">
      <c r="A13785" s="221">
        <v>15782.0</v>
      </c>
      <c r="B13785" s="221">
        <v>35.0</v>
      </c>
      <c r="C13785" s="221">
        <v>262.0</v>
      </c>
    </row>
    <row r="13786">
      <c r="A13786" s="221">
        <v>15782.0</v>
      </c>
      <c r="B13786" s="221">
        <v>36.0</v>
      </c>
      <c r="C13786" s="221">
        <v>52.0</v>
      </c>
    </row>
    <row r="13787">
      <c r="A13787" s="221">
        <v>15784.0</v>
      </c>
      <c r="B13787" s="221">
        <v>34.0</v>
      </c>
      <c r="C13787" s="221">
        <v>242.0</v>
      </c>
    </row>
    <row r="13788">
      <c r="A13788" s="221">
        <v>15784.0</v>
      </c>
      <c r="B13788" s="221">
        <v>35.0</v>
      </c>
      <c r="C13788" s="221">
        <v>148.0</v>
      </c>
    </row>
    <row r="13789">
      <c r="A13789" s="221">
        <v>15784.0</v>
      </c>
      <c r="B13789" s="221">
        <v>36.0</v>
      </c>
      <c r="C13789" s="221">
        <v>569.0</v>
      </c>
    </row>
    <row r="13790">
      <c r="A13790" s="221">
        <v>15784.0</v>
      </c>
      <c r="B13790" s="221">
        <v>39.0</v>
      </c>
      <c r="C13790" s="221">
        <v>2.0</v>
      </c>
    </row>
    <row r="13791">
      <c r="A13791" s="221">
        <v>15784.0</v>
      </c>
      <c r="B13791" s="221">
        <v>40.0</v>
      </c>
      <c r="C13791" s="221">
        <v>2.0</v>
      </c>
    </row>
    <row r="13792">
      <c r="A13792" s="221">
        <v>15786.0</v>
      </c>
      <c r="B13792" s="221">
        <v>34.0</v>
      </c>
      <c r="C13792" s="221">
        <v>1677.0</v>
      </c>
    </row>
    <row r="13793">
      <c r="A13793" s="221">
        <v>15786.0</v>
      </c>
      <c r="B13793" s="221">
        <v>35.0</v>
      </c>
      <c r="C13793" s="221">
        <v>561.0</v>
      </c>
    </row>
    <row r="13794">
      <c r="A13794" s="221">
        <v>15786.0</v>
      </c>
      <c r="B13794" s="221">
        <v>36.0</v>
      </c>
      <c r="C13794" s="221">
        <v>488.0</v>
      </c>
    </row>
    <row r="13795">
      <c r="A13795" s="221">
        <v>15786.0</v>
      </c>
      <c r="B13795" s="221">
        <v>37.0</v>
      </c>
      <c r="C13795" s="221">
        <v>404.0</v>
      </c>
    </row>
    <row r="13796">
      <c r="A13796" s="221">
        <v>15786.0</v>
      </c>
      <c r="B13796" s="221">
        <v>38.0</v>
      </c>
      <c r="C13796" s="221">
        <v>6.0</v>
      </c>
    </row>
    <row r="13797">
      <c r="A13797" s="221">
        <v>15788.0</v>
      </c>
      <c r="B13797" s="221">
        <v>34.0</v>
      </c>
      <c r="C13797" s="221">
        <v>763.0</v>
      </c>
    </row>
    <row r="13798">
      <c r="A13798" s="221">
        <v>15788.0</v>
      </c>
      <c r="B13798" s="221">
        <v>35.0</v>
      </c>
      <c r="C13798" s="221">
        <v>321.0</v>
      </c>
    </row>
    <row r="13799">
      <c r="A13799" s="221">
        <v>15788.0</v>
      </c>
      <c r="B13799" s="221">
        <v>36.0</v>
      </c>
      <c r="C13799" s="221">
        <v>412.0</v>
      </c>
    </row>
    <row r="13800">
      <c r="A13800" s="221">
        <v>15788.0</v>
      </c>
      <c r="B13800" s="221">
        <v>40.0</v>
      </c>
      <c r="C13800" s="221">
        <v>2.0</v>
      </c>
    </row>
    <row r="13801">
      <c r="A13801" s="221">
        <v>15790.0</v>
      </c>
      <c r="B13801" s="221">
        <v>34.0</v>
      </c>
      <c r="C13801" s="221">
        <v>16253.0</v>
      </c>
    </row>
    <row r="13802">
      <c r="A13802" s="221">
        <v>15790.0</v>
      </c>
      <c r="B13802" s="221">
        <v>35.0</v>
      </c>
      <c r="C13802" s="221">
        <v>6353.0</v>
      </c>
    </row>
    <row r="13803">
      <c r="A13803" s="221">
        <v>15790.0</v>
      </c>
      <c r="B13803" s="221">
        <v>36.0</v>
      </c>
      <c r="C13803" s="221">
        <v>778.0</v>
      </c>
    </row>
    <row r="13804">
      <c r="A13804" s="221">
        <v>15790.0</v>
      </c>
      <c r="B13804" s="221">
        <v>37.0</v>
      </c>
      <c r="C13804" s="221">
        <v>460.0</v>
      </c>
    </row>
    <row r="13805">
      <c r="A13805" s="221">
        <v>15790.0</v>
      </c>
      <c r="B13805" s="221">
        <v>38.0</v>
      </c>
      <c r="C13805" s="221">
        <v>171.0</v>
      </c>
    </row>
    <row r="13806">
      <c r="A13806" s="221">
        <v>15790.0</v>
      </c>
      <c r="B13806" s="221">
        <v>39.0</v>
      </c>
      <c r="C13806" s="221">
        <v>134.0</v>
      </c>
    </row>
    <row r="13807">
      <c r="A13807" s="221">
        <v>15790.0</v>
      </c>
      <c r="B13807" s="221">
        <v>40.0</v>
      </c>
      <c r="C13807" s="221">
        <v>34.0</v>
      </c>
    </row>
    <row r="13808">
      <c r="A13808" s="221">
        <v>15792.0</v>
      </c>
      <c r="B13808" s="221">
        <v>34.0</v>
      </c>
      <c r="C13808" s="221">
        <v>949.0</v>
      </c>
    </row>
    <row r="13809">
      <c r="A13809" s="221">
        <v>15792.0</v>
      </c>
      <c r="B13809" s="221">
        <v>40.0</v>
      </c>
      <c r="C13809" s="221">
        <v>2.0</v>
      </c>
    </row>
    <row r="13810">
      <c r="A13810" s="221">
        <v>15794.0</v>
      </c>
      <c r="B13810" s="221">
        <v>34.0</v>
      </c>
      <c r="C13810" s="221">
        <v>520.0</v>
      </c>
    </row>
    <row r="13811">
      <c r="A13811" s="221">
        <v>15794.0</v>
      </c>
      <c r="B13811" s="221">
        <v>35.0</v>
      </c>
      <c r="C13811" s="221">
        <v>39.0</v>
      </c>
    </row>
    <row r="13812">
      <c r="A13812" s="221">
        <v>15794.0</v>
      </c>
      <c r="B13812" s="221">
        <v>36.0</v>
      </c>
      <c r="C13812" s="221">
        <v>198.0</v>
      </c>
    </row>
    <row r="13813">
      <c r="A13813" s="221">
        <v>15794.0</v>
      </c>
      <c r="B13813" s="221">
        <v>37.0</v>
      </c>
      <c r="C13813" s="221">
        <v>96.0</v>
      </c>
    </row>
    <row r="13814">
      <c r="A13814" s="221">
        <v>15794.0</v>
      </c>
      <c r="B13814" s="221">
        <v>39.0</v>
      </c>
      <c r="C13814" s="221">
        <v>2.0</v>
      </c>
    </row>
    <row r="13815">
      <c r="A13815" s="221">
        <v>15794.0</v>
      </c>
      <c r="B13815" s="221">
        <v>40.0</v>
      </c>
      <c r="C13815" s="221">
        <v>2.0</v>
      </c>
    </row>
    <row r="13816">
      <c r="A13816" s="221">
        <v>15796.0</v>
      </c>
      <c r="B13816" s="221">
        <v>34.0</v>
      </c>
      <c r="C13816" s="221">
        <v>1484.0</v>
      </c>
    </row>
    <row r="13817">
      <c r="A13817" s="221">
        <v>15796.0</v>
      </c>
      <c r="B13817" s="221">
        <v>35.0</v>
      </c>
      <c r="C13817" s="221">
        <v>211.0</v>
      </c>
    </row>
    <row r="13818">
      <c r="A13818" s="221">
        <v>15796.0</v>
      </c>
      <c r="B13818" s="221">
        <v>36.0</v>
      </c>
      <c r="C13818" s="221">
        <v>397.0</v>
      </c>
    </row>
    <row r="13819">
      <c r="A13819" s="221">
        <v>15796.0</v>
      </c>
      <c r="B13819" s="221">
        <v>37.0</v>
      </c>
      <c r="C13819" s="221">
        <v>198.0</v>
      </c>
    </row>
    <row r="13820">
      <c r="A13820" s="221">
        <v>15796.0</v>
      </c>
      <c r="B13820" s="221">
        <v>39.0</v>
      </c>
      <c r="C13820" s="221">
        <v>40.0</v>
      </c>
    </row>
    <row r="13821">
      <c r="A13821" s="221">
        <v>15796.0</v>
      </c>
      <c r="B13821" s="221">
        <v>40.0</v>
      </c>
      <c r="C13821" s="221">
        <v>6.0</v>
      </c>
    </row>
    <row r="13822">
      <c r="A13822" s="221">
        <v>15798.0</v>
      </c>
      <c r="B13822" s="221">
        <v>34.0</v>
      </c>
      <c r="C13822" s="221">
        <v>1486.0</v>
      </c>
    </row>
    <row r="13823">
      <c r="A13823" s="221">
        <v>15798.0</v>
      </c>
      <c r="B13823" s="221">
        <v>35.0</v>
      </c>
      <c r="C13823" s="221">
        <v>1486.0</v>
      </c>
    </row>
    <row r="13824">
      <c r="A13824" s="221">
        <v>15798.0</v>
      </c>
      <c r="B13824" s="221">
        <v>36.0</v>
      </c>
      <c r="C13824" s="221">
        <v>1486.0</v>
      </c>
    </row>
    <row r="13825">
      <c r="A13825" s="221">
        <v>15798.0</v>
      </c>
      <c r="B13825" s="221">
        <v>37.0</v>
      </c>
      <c r="C13825" s="221">
        <v>1486.0</v>
      </c>
    </row>
    <row r="13826">
      <c r="A13826" s="221">
        <v>15798.0</v>
      </c>
      <c r="B13826" s="221">
        <v>39.0</v>
      </c>
      <c r="C13826" s="221">
        <v>100.0</v>
      </c>
    </row>
    <row r="13827">
      <c r="A13827" s="221">
        <v>15798.0</v>
      </c>
      <c r="B13827" s="221">
        <v>40.0</v>
      </c>
      <c r="C13827" s="221">
        <v>48.0</v>
      </c>
    </row>
    <row r="13828">
      <c r="A13828" s="221">
        <v>15800.0</v>
      </c>
      <c r="B13828" s="221">
        <v>34.0</v>
      </c>
      <c r="C13828" s="221">
        <v>520.0</v>
      </c>
    </row>
    <row r="13829">
      <c r="A13829" s="221">
        <v>15800.0</v>
      </c>
      <c r="B13829" s="221">
        <v>35.0</v>
      </c>
      <c r="C13829" s="221">
        <v>39.0</v>
      </c>
    </row>
    <row r="13830">
      <c r="A13830" s="221">
        <v>15800.0</v>
      </c>
      <c r="B13830" s="221">
        <v>36.0</v>
      </c>
      <c r="C13830" s="221">
        <v>198.0</v>
      </c>
    </row>
    <row r="13831">
      <c r="A13831" s="221">
        <v>15800.0</v>
      </c>
      <c r="B13831" s="221">
        <v>37.0</v>
      </c>
      <c r="C13831" s="221">
        <v>96.0</v>
      </c>
    </row>
    <row r="13832">
      <c r="A13832" s="221">
        <v>15800.0</v>
      </c>
      <c r="B13832" s="221">
        <v>39.0</v>
      </c>
      <c r="C13832" s="221">
        <v>2.0</v>
      </c>
    </row>
    <row r="13833">
      <c r="A13833" s="221">
        <v>15800.0</v>
      </c>
      <c r="B13833" s="221">
        <v>40.0</v>
      </c>
      <c r="C13833" s="221">
        <v>2.0</v>
      </c>
    </row>
    <row r="13834">
      <c r="A13834" s="221">
        <v>15802.0</v>
      </c>
      <c r="B13834" s="221">
        <v>34.0</v>
      </c>
      <c r="C13834" s="221">
        <v>1484.0</v>
      </c>
    </row>
    <row r="13835">
      <c r="A13835" s="221">
        <v>15802.0</v>
      </c>
      <c r="B13835" s="221">
        <v>35.0</v>
      </c>
      <c r="C13835" s="221">
        <v>211.0</v>
      </c>
    </row>
    <row r="13836">
      <c r="A13836" s="221">
        <v>15802.0</v>
      </c>
      <c r="B13836" s="221">
        <v>36.0</v>
      </c>
      <c r="C13836" s="221">
        <v>397.0</v>
      </c>
    </row>
    <row r="13837">
      <c r="A13837" s="221">
        <v>15802.0</v>
      </c>
      <c r="B13837" s="221">
        <v>37.0</v>
      </c>
      <c r="C13837" s="221">
        <v>198.0</v>
      </c>
    </row>
    <row r="13838">
      <c r="A13838" s="221">
        <v>15802.0</v>
      </c>
      <c r="B13838" s="221">
        <v>39.0</v>
      </c>
      <c r="C13838" s="221">
        <v>40.0</v>
      </c>
    </row>
    <row r="13839">
      <c r="A13839" s="221">
        <v>15802.0</v>
      </c>
      <c r="B13839" s="221">
        <v>40.0</v>
      </c>
      <c r="C13839" s="221">
        <v>6.0</v>
      </c>
    </row>
    <row r="13840">
      <c r="A13840" s="221">
        <v>15804.0</v>
      </c>
      <c r="B13840" s="221">
        <v>34.0</v>
      </c>
      <c r="C13840" s="221">
        <v>1486.0</v>
      </c>
    </row>
    <row r="13841">
      <c r="A13841" s="221">
        <v>15804.0</v>
      </c>
      <c r="B13841" s="221">
        <v>35.0</v>
      </c>
      <c r="C13841" s="221">
        <v>1486.0</v>
      </c>
    </row>
    <row r="13842">
      <c r="A13842" s="221">
        <v>15804.0</v>
      </c>
      <c r="B13842" s="221">
        <v>36.0</v>
      </c>
      <c r="C13842" s="221">
        <v>1486.0</v>
      </c>
    </row>
    <row r="13843">
      <c r="A13843" s="221">
        <v>15804.0</v>
      </c>
      <c r="B13843" s="221">
        <v>37.0</v>
      </c>
      <c r="C13843" s="221">
        <v>1486.0</v>
      </c>
    </row>
    <row r="13844">
      <c r="A13844" s="221">
        <v>15804.0</v>
      </c>
      <c r="B13844" s="221">
        <v>39.0</v>
      </c>
      <c r="C13844" s="221">
        <v>100.0</v>
      </c>
    </row>
    <row r="13845">
      <c r="A13845" s="221">
        <v>15804.0</v>
      </c>
      <c r="B13845" s="221">
        <v>40.0</v>
      </c>
      <c r="C13845" s="221">
        <v>48.0</v>
      </c>
    </row>
    <row r="13846">
      <c r="A13846" s="221">
        <v>15806.0</v>
      </c>
      <c r="B13846" s="221">
        <v>34.0</v>
      </c>
      <c r="C13846" s="221">
        <v>773.0</v>
      </c>
    </row>
    <row r="13847">
      <c r="A13847" s="221">
        <v>15806.0</v>
      </c>
      <c r="B13847" s="221">
        <v>35.0</v>
      </c>
      <c r="C13847" s="221">
        <v>491.0</v>
      </c>
    </row>
    <row r="13848">
      <c r="A13848" s="221">
        <v>15806.0</v>
      </c>
      <c r="B13848" s="221">
        <v>36.0</v>
      </c>
      <c r="C13848" s="221">
        <v>518.0</v>
      </c>
    </row>
    <row r="13849">
      <c r="A13849" s="221">
        <v>15806.0</v>
      </c>
      <c r="B13849" s="221">
        <v>37.0</v>
      </c>
      <c r="C13849" s="221">
        <v>3.0</v>
      </c>
    </row>
    <row r="13850">
      <c r="A13850" s="221">
        <v>15806.0</v>
      </c>
      <c r="B13850" s="221">
        <v>39.0</v>
      </c>
      <c r="C13850" s="221">
        <v>4.0</v>
      </c>
    </row>
    <row r="13851">
      <c r="A13851" s="221">
        <v>15808.0</v>
      </c>
      <c r="B13851" s="221">
        <v>34.0</v>
      </c>
      <c r="C13851" s="221">
        <v>676.0</v>
      </c>
    </row>
    <row r="13852">
      <c r="A13852" s="221">
        <v>15808.0</v>
      </c>
      <c r="B13852" s="221">
        <v>36.0</v>
      </c>
      <c r="C13852" s="221">
        <v>318.0</v>
      </c>
    </row>
    <row r="13853">
      <c r="A13853" s="221">
        <v>15808.0</v>
      </c>
      <c r="B13853" s="221">
        <v>37.0</v>
      </c>
      <c r="C13853" s="221">
        <v>2.0</v>
      </c>
    </row>
    <row r="13854">
      <c r="A13854" s="221">
        <v>15808.0</v>
      </c>
      <c r="B13854" s="221">
        <v>39.0</v>
      </c>
      <c r="C13854" s="221">
        <v>6.0</v>
      </c>
    </row>
    <row r="13855">
      <c r="A13855" s="221">
        <v>15808.0</v>
      </c>
      <c r="B13855" s="221">
        <v>40.0</v>
      </c>
      <c r="C13855" s="221">
        <v>2.0</v>
      </c>
    </row>
    <row r="13856">
      <c r="A13856" s="221">
        <v>15810.0</v>
      </c>
      <c r="B13856" s="221">
        <v>34.0</v>
      </c>
      <c r="C13856" s="221">
        <v>676.0</v>
      </c>
    </row>
    <row r="13857">
      <c r="A13857" s="221">
        <v>15810.0</v>
      </c>
      <c r="B13857" s="221">
        <v>36.0</v>
      </c>
      <c r="C13857" s="221">
        <v>318.0</v>
      </c>
    </row>
    <row r="13858">
      <c r="A13858" s="221">
        <v>15810.0</v>
      </c>
      <c r="B13858" s="221">
        <v>37.0</v>
      </c>
      <c r="C13858" s="221">
        <v>2.0</v>
      </c>
    </row>
    <row r="13859">
      <c r="A13859" s="221">
        <v>15810.0</v>
      </c>
      <c r="B13859" s="221">
        <v>39.0</v>
      </c>
      <c r="C13859" s="221">
        <v>6.0</v>
      </c>
    </row>
    <row r="13860">
      <c r="A13860" s="221">
        <v>15810.0</v>
      </c>
      <c r="B13860" s="221">
        <v>40.0</v>
      </c>
      <c r="C13860" s="221">
        <v>2.0</v>
      </c>
    </row>
    <row r="13861">
      <c r="A13861" s="221">
        <v>15812.0</v>
      </c>
      <c r="B13861" s="221">
        <v>37.0</v>
      </c>
      <c r="C13861" s="221">
        <v>4.0</v>
      </c>
    </row>
    <row r="13862">
      <c r="A13862" s="221">
        <v>15813.0</v>
      </c>
      <c r="B13862" s="221">
        <v>37.0</v>
      </c>
      <c r="C13862" s="221">
        <v>4.0</v>
      </c>
    </row>
    <row r="13863">
      <c r="A13863" s="221">
        <v>15814.0</v>
      </c>
      <c r="B13863" s="221">
        <v>34.0</v>
      </c>
      <c r="C13863" s="221">
        <v>6158.0</v>
      </c>
    </row>
    <row r="13864">
      <c r="A13864" s="221">
        <v>15814.0</v>
      </c>
      <c r="B13864" s="221">
        <v>35.0</v>
      </c>
      <c r="C13864" s="221">
        <v>1852.0</v>
      </c>
    </row>
    <row r="13865">
      <c r="A13865" s="221">
        <v>15814.0</v>
      </c>
      <c r="B13865" s="221">
        <v>36.0</v>
      </c>
      <c r="C13865" s="221">
        <v>1733.0</v>
      </c>
    </row>
    <row r="13866">
      <c r="A13866" s="221">
        <v>15814.0</v>
      </c>
      <c r="B13866" s="221">
        <v>40.0</v>
      </c>
      <c r="C13866" s="221">
        <v>2.0</v>
      </c>
    </row>
    <row r="13867">
      <c r="A13867" s="221">
        <v>15815.0</v>
      </c>
      <c r="B13867" s="221">
        <v>34.0</v>
      </c>
      <c r="C13867" s="221">
        <v>372.0</v>
      </c>
    </row>
    <row r="13868">
      <c r="A13868" s="221">
        <v>15815.0</v>
      </c>
      <c r="B13868" s="221">
        <v>35.0</v>
      </c>
      <c r="C13868" s="221">
        <v>269.0</v>
      </c>
    </row>
    <row r="13869">
      <c r="A13869" s="221">
        <v>15815.0</v>
      </c>
      <c r="B13869" s="221">
        <v>36.0</v>
      </c>
      <c r="C13869" s="221">
        <v>222.0</v>
      </c>
    </row>
    <row r="13870">
      <c r="A13870" s="221">
        <v>15816.0</v>
      </c>
      <c r="B13870" s="221">
        <v>34.0</v>
      </c>
      <c r="C13870" s="221">
        <v>104.0</v>
      </c>
    </row>
    <row r="13871">
      <c r="A13871" s="221">
        <v>15816.0</v>
      </c>
      <c r="B13871" s="221">
        <v>35.0</v>
      </c>
      <c r="C13871" s="221">
        <v>99.0</v>
      </c>
    </row>
    <row r="13872">
      <c r="A13872" s="221">
        <v>15817.0</v>
      </c>
      <c r="B13872" s="221">
        <v>34.0</v>
      </c>
      <c r="C13872" s="221">
        <v>51246.0</v>
      </c>
    </row>
    <row r="13873">
      <c r="A13873" s="221">
        <v>15817.0</v>
      </c>
      <c r="B13873" s="221">
        <v>35.0</v>
      </c>
      <c r="C13873" s="221">
        <v>13146.0</v>
      </c>
    </row>
    <row r="13874">
      <c r="A13874" s="221">
        <v>15817.0</v>
      </c>
      <c r="B13874" s="221">
        <v>36.0</v>
      </c>
      <c r="C13874" s="221">
        <v>4386.0</v>
      </c>
    </row>
    <row r="13875">
      <c r="A13875" s="221">
        <v>15817.0</v>
      </c>
      <c r="B13875" s="221">
        <v>37.0</v>
      </c>
      <c r="C13875" s="221">
        <v>1192.0</v>
      </c>
    </row>
    <row r="13876">
      <c r="A13876" s="221">
        <v>15817.0</v>
      </c>
      <c r="B13876" s="221">
        <v>38.0</v>
      </c>
      <c r="C13876" s="221">
        <v>185.0</v>
      </c>
    </row>
    <row r="13877">
      <c r="A13877" s="221">
        <v>15817.0</v>
      </c>
      <c r="B13877" s="221">
        <v>39.0</v>
      </c>
      <c r="C13877" s="221">
        <v>9.0</v>
      </c>
    </row>
    <row r="13878">
      <c r="A13878" s="221">
        <v>15817.0</v>
      </c>
      <c r="B13878" s="221">
        <v>40.0</v>
      </c>
      <c r="C13878" s="221">
        <v>16.0</v>
      </c>
    </row>
    <row r="13879">
      <c r="A13879" s="221">
        <v>15818.0</v>
      </c>
      <c r="B13879" s="221">
        <v>34.0</v>
      </c>
      <c r="C13879" s="221">
        <v>77413.0</v>
      </c>
    </row>
    <row r="13880">
      <c r="A13880" s="221">
        <v>15818.0</v>
      </c>
      <c r="B13880" s="221">
        <v>35.0</v>
      </c>
      <c r="C13880" s="221">
        <v>19793.0</v>
      </c>
    </row>
    <row r="13881">
      <c r="A13881" s="221">
        <v>15818.0</v>
      </c>
      <c r="B13881" s="221">
        <v>36.0</v>
      </c>
      <c r="C13881" s="221">
        <v>5731.0</v>
      </c>
    </row>
    <row r="13882">
      <c r="A13882" s="221">
        <v>15818.0</v>
      </c>
      <c r="B13882" s="221">
        <v>37.0</v>
      </c>
      <c r="C13882" s="221">
        <v>1206.0</v>
      </c>
    </row>
    <row r="13883">
      <c r="A13883" s="221">
        <v>15818.0</v>
      </c>
      <c r="B13883" s="221">
        <v>38.0</v>
      </c>
      <c r="C13883" s="221">
        <v>343.0</v>
      </c>
    </row>
    <row r="13884">
      <c r="A13884" s="221">
        <v>15818.0</v>
      </c>
      <c r="B13884" s="221">
        <v>39.0</v>
      </c>
      <c r="C13884" s="221">
        <v>206.0</v>
      </c>
    </row>
    <row r="13885">
      <c r="A13885" s="221">
        <v>15818.0</v>
      </c>
      <c r="B13885" s="221">
        <v>40.0</v>
      </c>
      <c r="C13885" s="221">
        <v>18.0</v>
      </c>
    </row>
    <row r="13886">
      <c r="A13886" s="221">
        <v>15820.0</v>
      </c>
      <c r="B13886" s="221">
        <v>34.0</v>
      </c>
      <c r="C13886" s="221">
        <v>4110.0</v>
      </c>
    </row>
    <row r="13887">
      <c r="A13887" s="221">
        <v>15820.0</v>
      </c>
      <c r="B13887" s="221">
        <v>35.0</v>
      </c>
      <c r="C13887" s="221">
        <v>1341.0</v>
      </c>
    </row>
    <row r="13888">
      <c r="A13888" s="221">
        <v>15820.0</v>
      </c>
      <c r="B13888" s="221">
        <v>36.0</v>
      </c>
      <c r="C13888" s="221">
        <v>1619.0</v>
      </c>
    </row>
    <row r="13889">
      <c r="A13889" s="221">
        <v>15820.0</v>
      </c>
      <c r="B13889" s="221">
        <v>37.0</v>
      </c>
      <c r="C13889" s="221">
        <v>1.0</v>
      </c>
    </row>
    <row r="13890">
      <c r="A13890" s="221">
        <v>15820.0</v>
      </c>
      <c r="B13890" s="221">
        <v>38.0</v>
      </c>
      <c r="C13890" s="221">
        <v>8.0</v>
      </c>
    </row>
    <row r="13891">
      <c r="A13891" s="221">
        <v>15821.0</v>
      </c>
      <c r="B13891" s="221">
        <v>34.0</v>
      </c>
      <c r="C13891" s="221">
        <v>4600.0</v>
      </c>
    </row>
    <row r="13892">
      <c r="A13892" s="221">
        <v>15821.0</v>
      </c>
      <c r="B13892" s="221">
        <v>35.0</v>
      </c>
      <c r="C13892" s="221">
        <v>1583.0</v>
      </c>
    </row>
    <row r="13893">
      <c r="A13893" s="221">
        <v>15821.0</v>
      </c>
      <c r="B13893" s="221">
        <v>36.0</v>
      </c>
      <c r="C13893" s="221">
        <v>1167.0</v>
      </c>
    </row>
    <row r="13894">
      <c r="A13894" s="221">
        <v>15821.0</v>
      </c>
      <c r="B13894" s="221">
        <v>37.0</v>
      </c>
      <c r="C13894" s="221">
        <v>63.0</v>
      </c>
    </row>
    <row r="13895">
      <c r="A13895" s="221">
        <v>15821.0</v>
      </c>
      <c r="B13895" s="221">
        <v>38.0</v>
      </c>
      <c r="C13895" s="221">
        <v>50.0</v>
      </c>
    </row>
    <row r="13896">
      <c r="A13896" s="221">
        <v>15821.0</v>
      </c>
      <c r="B13896" s="221">
        <v>39.0</v>
      </c>
      <c r="C13896" s="221">
        <v>18.0</v>
      </c>
    </row>
    <row r="13897">
      <c r="A13897" s="221">
        <v>15823.0</v>
      </c>
      <c r="B13897" s="221">
        <v>34.0</v>
      </c>
      <c r="C13897" s="221">
        <v>1228.0</v>
      </c>
    </row>
    <row r="13898">
      <c r="A13898" s="221">
        <v>15823.0</v>
      </c>
      <c r="B13898" s="221">
        <v>35.0</v>
      </c>
      <c r="C13898" s="221">
        <v>66.0</v>
      </c>
    </row>
    <row r="13899">
      <c r="A13899" s="221">
        <v>15823.0</v>
      </c>
      <c r="B13899" s="221">
        <v>36.0</v>
      </c>
      <c r="C13899" s="221">
        <v>77.0</v>
      </c>
    </row>
    <row r="13900">
      <c r="A13900" s="221">
        <v>15823.0</v>
      </c>
      <c r="B13900" s="221">
        <v>39.0</v>
      </c>
      <c r="C13900" s="221">
        <v>1.0</v>
      </c>
    </row>
    <row r="13901">
      <c r="A13901" s="221">
        <v>15824.0</v>
      </c>
      <c r="B13901" s="221">
        <v>34.0</v>
      </c>
      <c r="C13901" s="221">
        <v>590.0</v>
      </c>
    </row>
    <row r="13902">
      <c r="A13902" s="221">
        <v>15824.0</v>
      </c>
      <c r="B13902" s="221">
        <v>35.0</v>
      </c>
      <c r="C13902" s="221">
        <v>213.0</v>
      </c>
    </row>
    <row r="13903">
      <c r="A13903" s="221">
        <v>15824.0</v>
      </c>
      <c r="B13903" s="221">
        <v>36.0</v>
      </c>
      <c r="C13903" s="221">
        <v>46.0</v>
      </c>
    </row>
    <row r="13904">
      <c r="A13904" s="221">
        <v>15824.0</v>
      </c>
      <c r="B13904" s="221">
        <v>37.0</v>
      </c>
      <c r="C13904" s="221">
        <v>1.0</v>
      </c>
    </row>
    <row r="13905">
      <c r="A13905" s="221">
        <v>15825.0</v>
      </c>
      <c r="B13905" s="221">
        <v>34.0</v>
      </c>
      <c r="C13905" s="221">
        <v>40980.0</v>
      </c>
    </row>
    <row r="13906">
      <c r="A13906" s="221">
        <v>15825.0</v>
      </c>
      <c r="B13906" s="221">
        <v>35.0</v>
      </c>
      <c r="C13906" s="221">
        <v>10587.0</v>
      </c>
    </row>
    <row r="13907">
      <c r="A13907" s="221">
        <v>15825.0</v>
      </c>
      <c r="B13907" s="221">
        <v>36.0</v>
      </c>
      <c r="C13907" s="221">
        <v>3876.0</v>
      </c>
    </row>
    <row r="13908">
      <c r="A13908" s="221">
        <v>15825.0</v>
      </c>
      <c r="B13908" s="221">
        <v>37.0</v>
      </c>
      <c r="C13908" s="221">
        <v>1032.0</v>
      </c>
    </row>
    <row r="13909">
      <c r="A13909" s="221">
        <v>15825.0</v>
      </c>
      <c r="B13909" s="221">
        <v>38.0</v>
      </c>
      <c r="C13909" s="221">
        <v>146.0</v>
      </c>
    </row>
    <row r="13910">
      <c r="A13910" s="221">
        <v>15825.0</v>
      </c>
      <c r="B13910" s="221">
        <v>39.0</v>
      </c>
      <c r="C13910" s="221">
        <v>4.0</v>
      </c>
    </row>
    <row r="13911">
      <c r="A13911" s="221">
        <v>15825.0</v>
      </c>
      <c r="B13911" s="221">
        <v>40.0</v>
      </c>
      <c r="C13911" s="221">
        <v>11.0</v>
      </c>
    </row>
    <row r="13912">
      <c r="A13912" s="221">
        <v>15826.0</v>
      </c>
      <c r="B13912" s="221">
        <v>34.0</v>
      </c>
      <c r="C13912" s="221">
        <v>718.0</v>
      </c>
    </row>
    <row r="13913">
      <c r="A13913" s="221">
        <v>15826.0</v>
      </c>
      <c r="B13913" s="221">
        <v>35.0</v>
      </c>
      <c r="C13913" s="221">
        <v>310.0</v>
      </c>
    </row>
    <row r="13914">
      <c r="A13914" s="221">
        <v>15826.0</v>
      </c>
      <c r="B13914" s="221">
        <v>36.0</v>
      </c>
      <c r="C13914" s="221">
        <v>65.0</v>
      </c>
    </row>
    <row r="13915">
      <c r="A13915" s="221">
        <v>15827.0</v>
      </c>
      <c r="B13915" s="221">
        <v>34.0</v>
      </c>
      <c r="C13915" s="221">
        <v>750.0</v>
      </c>
    </row>
    <row r="13916">
      <c r="A13916" s="221">
        <v>15827.0</v>
      </c>
      <c r="B13916" s="221">
        <v>35.0</v>
      </c>
      <c r="C13916" s="221">
        <v>65.0</v>
      </c>
    </row>
    <row r="13917">
      <c r="A13917" s="221">
        <v>15827.0</v>
      </c>
      <c r="B13917" s="221">
        <v>36.0</v>
      </c>
      <c r="C13917" s="221">
        <v>37.0</v>
      </c>
    </row>
    <row r="13918">
      <c r="A13918" s="221">
        <v>15827.0</v>
      </c>
      <c r="B13918" s="221">
        <v>37.0</v>
      </c>
      <c r="C13918" s="221">
        <v>10.0</v>
      </c>
    </row>
    <row r="13919">
      <c r="A13919" s="221">
        <v>15828.0</v>
      </c>
      <c r="B13919" s="221">
        <v>34.0</v>
      </c>
      <c r="C13919" s="221">
        <v>448.0</v>
      </c>
    </row>
    <row r="13920">
      <c r="A13920" s="221">
        <v>15828.0</v>
      </c>
      <c r="B13920" s="221">
        <v>35.0</v>
      </c>
      <c r="C13920" s="221">
        <v>135.0</v>
      </c>
    </row>
    <row r="13921">
      <c r="A13921" s="221">
        <v>15829.0</v>
      </c>
      <c r="B13921" s="221">
        <v>34.0</v>
      </c>
      <c r="C13921" s="221">
        <v>30738.0</v>
      </c>
    </row>
    <row r="13922">
      <c r="A13922" s="221">
        <v>15829.0</v>
      </c>
      <c r="B13922" s="221">
        <v>35.0</v>
      </c>
      <c r="C13922" s="221">
        <v>8027.0</v>
      </c>
    </row>
    <row r="13923">
      <c r="A13923" s="221">
        <v>15829.0</v>
      </c>
      <c r="B13923" s="221">
        <v>36.0</v>
      </c>
      <c r="C13923" s="221">
        <v>3238.0</v>
      </c>
    </row>
    <row r="13924">
      <c r="A13924" s="221">
        <v>15829.0</v>
      </c>
      <c r="B13924" s="221">
        <v>37.0</v>
      </c>
      <c r="C13924" s="221">
        <v>878.0</v>
      </c>
    </row>
    <row r="13925">
      <c r="A13925" s="221">
        <v>15829.0</v>
      </c>
      <c r="B13925" s="221">
        <v>38.0</v>
      </c>
      <c r="C13925" s="221">
        <v>105.0</v>
      </c>
    </row>
    <row r="13926">
      <c r="A13926" s="221">
        <v>15829.0</v>
      </c>
      <c r="B13926" s="221">
        <v>39.0</v>
      </c>
      <c r="C13926" s="221">
        <v>2.0</v>
      </c>
    </row>
    <row r="13927">
      <c r="A13927" s="221">
        <v>15829.0</v>
      </c>
      <c r="B13927" s="221">
        <v>40.0</v>
      </c>
      <c r="C13927" s="221">
        <v>6.0</v>
      </c>
    </row>
    <row r="13928">
      <c r="A13928" s="221">
        <v>15830.0</v>
      </c>
      <c r="B13928" s="221">
        <v>34.0</v>
      </c>
      <c r="C13928" s="221">
        <v>4090.0</v>
      </c>
    </row>
    <row r="13929">
      <c r="A13929" s="221">
        <v>15830.0</v>
      </c>
      <c r="B13929" s="221">
        <v>35.0</v>
      </c>
      <c r="C13929" s="221">
        <v>1253.0</v>
      </c>
    </row>
    <row r="13930">
      <c r="A13930" s="221">
        <v>15830.0</v>
      </c>
      <c r="B13930" s="221">
        <v>36.0</v>
      </c>
      <c r="C13930" s="221">
        <v>1272.0</v>
      </c>
    </row>
    <row r="13931">
      <c r="A13931" s="221">
        <v>15830.0</v>
      </c>
      <c r="B13931" s="221">
        <v>37.0</v>
      </c>
      <c r="C13931" s="221">
        <v>6.0</v>
      </c>
    </row>
    <row r="13932">
      <c r="A13932" s="221">
        <v>15831.0</v>
      </c>
      <c r="B13932" s="221">
        <v>34.0</v>
      </c>
      <c r="C13932" s="221">
        <v>2038.0</v>
      </c>
    </row>
    <row r="13933">
      <c r="A13933" s="221">
        <v>15831.0</v>
      </c>
      <c r="B13933" s="221">
        <v>35.0</v>
      </c>
      <c r="C13933" s="221">
        <v>739.0</v>
      </c>
    </row>
    <row r="13934">
      <c r="A13934" s="221">
        <v>15831.0</v>
      </c>
      <c r="B13934" s="221">
        <v>36.0</v>
      </c>
      <c r="C13934" s="221">
        <v>1086.0</v>
      </c>
    </row>
    <row r="13935">
      <c r="A13935" s="221">
        <v>15832.0</v>
      </c>
      <c r="B13935" s="221">
        <v>34.0</v>
      </c>
      <c r="C13935" s="221">
        <v>2004.0</v>
      </c>
    </row>
    <row r="13936">
      <c r="A13936" s="221">
        <v>15832.0</v>
      </c>
      <c r="B13936" s="221">
        <v>35.0</v>
      </c>
      <c r="C13936" s="221">
        <v>579.0</v>
      </c>
    </row>
    <row r="13937">
      <c r="A13937" s="221">
        <v>15832.0</v>
      </c>
      <c r="B13937" s="221">
        <v>36.0</v>
      </c>
      <c r="C13937" s="221">
        <v>539.0</v>
      </c>
    </row>
    <row r="13938">
      <c r="A13938" s="221">
        <v>15833.0</v>
      </c>
      <c r="B13938" s="221">
        <v>34.0</v>
      </c>
      <c r="C13938" s="221">
        <v>20498.0</v>
      </c>
    </row>
    <row r="13939">
      <c r="A13939" s="221">
        <v>15833.0</v>
      </c>
      <c r="B13939" s="221">
        <v>35.0</v>
      </c>
      <c r="C13939" s="221">
        <v>5467.0</v>
      </c>
    </row>
    <row r="13940">
      <c r="A13940" s="221">
        <v>15833.0</v>
      </c>
      <c r="B13940" s="221">
        <v>36.0</v>
      </c>
      <c r="C13940" s="221">
        <v>2727.0</v>
      </c>
    </row>
    <row r="13941">
      <c r="A13941" s="221">
        <v>15833.0</v>
      </c>
      <c r="B13941" s="221">
        <v>37.0</v>
      </c>
      <c r="C13941" s="221">
        <v>718.0</v>
      </c>
    </row>
    <row r="13942">
      <c r="A13942" s="221">
        <v>15833.0</v>
      </c>
      <c r="B13942" s="221">
        <v>38.0</v>
      </c>
      <c r="C13942" s="221">
        <v>56.0</v>
      </c>
    </row>
    <row r="13943">
      <c r="A13943" s="221">
        <v>15833.0</v>
      </c>
      <c r="B13943" s="221">
        <v>39.0</v>
      </c>
      <c r="C13943" s="221">
        <v>3.0</v>
      </c>
    </row>
    <row r="13944">
      <c r="A13944" s="221">
        <v>15834.0</v>
      </c>
      <c r="B13944" s="221">
        <v>34.0</v>
      </c>
      <c r="C13944" s="221">
        <v>6158.0</v>
      </c>
    </row>
    <row r="13945">
      <c r="A13945" s="221">
        <v>15834.0</v>
      </c>
      <c r="B13945" s="221">
        <v>35.0</v>
      </c>
      <c r="C13945" s="221">
        <v>1852.0</v>
      </c>
    </row>
    <row r="13946">
      <c r="A13946" s="221">
        <v>15834.0</v>
      </c>
      <c r="B13946" s="221">
        <v>36.0</v>
      </c>
      <c r="C13946" s="221">
        <v>1733.0</v>
      </c>
    </row>
    <row r="13947">
      <c r="A13947" s="221">
        <v>15834.0</v>
      </c>
      <c r="B13947" s="221">
        <v>40.0</v>
      </c>
      <c r="C13947" s="221">
        <v>2.0</v>
      </c>
    </row>
    <row r="13948">
      <c r="A13948" s="221">
        <v>15835.0</v>
      </c>
      <c r="B13948" s="221">
        <v>34.0</v>
      </c>
      <c r="C13948" s="221">
        <v>372.0</v>
      </c>
    </row>
    <row r="13949">
      <c r="A13949" s="221">
        <v>15835.0</v>
      </c>
      <c r="B13949" s="221">
        <v>35.0</v>
      </c>
      <c r="C13949" s="221">
        <v>269.0</v>
      </c>
    </row>
    <row r="13950">
      <c r="A13950" s="221">
        <v>15835.0</v>
      </c>
      <c r="B13950" s="221">
        <v>36.0</v>
      </c>
      <c r="C13950" s="221">
        <v>222.0</v>
      </c>
    </row>
    <row r="13951">
      <c r="A13951" s="221">
        <v>15836.0</v>
      </c>
      <c r="B13951" s="221">
        <v>34.0</v>
      </c>
      <c r="C13951" s="221">
        <v>104.0</v>
      </c>
    </row>
    <row r="13952">
      <c r="A13952" s="221">
        <v>15836.0</v>
      </c>
      <c r="B13952" s="221">
        <v>35.0</v>
      </c>
      <c r="C13952" s="221">
        <v>99.0</v>
      </c>
    </row>
    <row r="13953">
      <c r="A13953" s="221">
        <v>15837.0</v>
      </c>
      <c r="B13953" s="221">
        <v>34.0</v>
      </c>
      <c r="C13953" s="221">
        <v>51246.0</v>
      </c>
    </row>
    <row r="13954">
      <c r="A13954" s="221">
        <v>15837.0</v>
      </c>
      <c r="B13954" s="221">
        <v>35.0</v>
      </c>
      <c r="C13954" s="221">
        <v>13146.0</v>
      </c>
    </row>
    <row r="13955">
      <c r="A13955" s="221">
        <v>15837.0</v>
      </c>
      <c r="B13955" s="221">
        <v>36.0</v>
      </c>
      <c r="C13955" s="221">
        <v>4386.0</v>
      </c>
    </row>
    <row r="13956">
      <c r="A13956" s="221">
        <v>15837.0</v>
      </c>
      <c r="B13956" s="221">
        <v>37.0</v>
      </c>
      <c r="C13956" s="221">
        <v>1192.0</v>
      </c>
    </row>
    <row r="13957">
      <c r="A13957" s="221">
        <v>15837.0</v>
      </c>
      <c r="B13957" s="221">
        <v>38.0</v>
      </c>
      <c r="C13957" s="221">
        <v>185.0</v>
      </c>
    </row>
    <row r="13958">
      <c r="A13958" s="221">
        <v>15837.0</v>
      </c>
      <c r="B13958" s="221">
        <v>39.0</v>
      </c>
      <c r="C13958" s="221">
        <v>9.0</v>
      </c>
    </row>
    <row r="13959">
      <c r="A13959" s="221">
        <v>15837.0</v>
      </c>
      <c r="B13959" s="221">
        <v>40.0</v>
      </c>
      <c r="C13959" s="221">
        <v>16.0</v>
      </c>
    </row>
    <row r="13960">
      <c r="A13960" s="221">
        <v>15838.0</v>
      </c>
      <c r="B13960" s="221">
        <v>34.0</v>
      </c>
      <c r="C13960" s="221">
        <v>77413.0</v>
      </c>
    </row>
    <row r="13961">
      <c r="A13961" s="221">
        <v>15838.0</v>
      </c>
      <c r="B13961" s="221">
        <v>35.0</v>
      </c>
      <c r="C13961" s="221">
        <v>19793.0</v>
      </c>
    </row>
    <row r="13962">
      <c r="A13962" s="221">
        <v>15838.0</v>
      </c>
      <c r="B13962" s="221">
        <v>36.0</v>
      </c>
      <c r="C13962" s="221">
        <v>5731.0</v>
      </c>
    </row>
    <row r="13963">
      <c r="A13963" s="221">
        <v>15838.0</v>
      </c>
      <c r="B13963" s="221">
        <v>37.0</v>
      </c>
      <c r="C13963" s="221">
        <v>1206.0</v>
      </c>
    </row>
    <row r="13964">
      <c r="A13964" s="221">
        <v>15838.0</v>
      </c>
      <c r="B13964" s="221">
        <v>38.0</v>
      </c>
      <c r="C13964" s="221">
        <v>343.0</v>
      </c>
    </row>
    <row r="13965">
      <c r="A13965" s="221">
        <v>15838.0</v>
      </c>
      <c r="B13965" s="221">
        <v>39.0</v>
      </c>
      <c r="C13965" s="221">
        <v>206.0</v>
      </c>
    </row>
    <row r="13966">
      <c r="A13966" s="221">
        <v>15838.0</v>
      </c>
      <c r="B13966" s="221">
        <v>40.0</v>
      </c>
      <c r="C13966" s="221">
        <v>18.0</v>
      </c>
    </row>
    <row r="13967">
      <c r="A13967" s="221">
        <v>15840.0</v>
      </c>
      <c r="B13967" s="221">
        <v>34.0</v>
      </c>
      <c r="C13967" s="221">
        <v>4110.0</v>
      </c>
    </row>
    <row r="13968">
      <c r="A13968" s="221">
        <v>15840.0</v>
      </c>
      <c r="B13968" s="221">
        <v>35.0</v>
      </c>
      <c r="C13968" s="221">
        <v>1341.0</v>
      </c>
    </row>
    <row r="13969">
      <c r="A13969" s="221">
        <v>15840.0</v>
      </c>
      <c r="B13969" s="221">
        <v>36.0</v>
      </c>
      <c r="C13969" s="221">
        <v>1619.0</v>
      </c>
    </row>
    <row r="13970">
      <c r="A13970" s="221">
        <v>15840.0</v>
      </c>
      <c r="B13970" s="221">
        <v>37.0</v>
      </c>
      <c r="C13970" s="221">
        <v>1.0</v>
      </c>
    </row>
    <row r="13971">
      <c r="A13971" s="221">
        <v>15840.0</v>
      </c>
      <c r="B13971" s="221">
        <v>38.0</v>
      </c>
      <c r="C13971" s="221">
        <v>8.0</v>
      </c>
    </row>
    <row r="13972">
      <c r="A13972" s="221">
        <v>15841.0</v>
      </c>
      <c r="B13972" s="221">
        <v>34.0</v>
      </c>
      <c r="C13972" s="221">
        <v>4600.0</v>
      </c>
    </row>
    <row r="13973">
      <c r="A13973" s="221">
        <v>15841.0</v>
      </c>
      <c r="B13973" s="221">
        <v>35.0</v>
      </c>
      <c r="C13973" s="221">
        <v>1583.0</v>
      </c>
    </row>
    <row r="13974">
      <c r="A13974" s="221">
        <v>15841.0</v>
      </c>
      <c r="B13974" s="221">
        <v>36.0</v>
      </c>
      <c r="C13974" s="221">
        <v>1167.0</v>
      </c>
    </row>
    <row r="13975">
      <c r="A13975" s="221">
        <v>15841.0</v>
      </c>
      <c r="B13975" s="221">
        <v>37.0</v>
      </c>
      <c r="C13975" s="221">
        <v>63.0</v>
      </c>
    </row>
    <row r="13976">
      <c r="A13976" s="221">
        <v>15841.0</v>
      </c>
      <c r="B13976" s="221">
        <v>38.0</v>
      </c>
      <c r="C13976" s="221">
        <v>50.0</v>
      </c>
    </row>
    <row r="13977">
      <c r="A13977" s="221">
        <v>15841.0</v>
      </c>
      <c r="B13977" s="221">
        <v>39.0</v>
      </c>
      <c r="C13977" s="221">
        <v>18.0</v>
      </c>
    </row>
    <row r="13978">
      <c r="A13978" s="221">
        <v>15843.0</v>
      </c>
      <c r="B13978" s="221">
        <v>34.0</v>
      </c>
      <c r="C13978" s="221">
        <v>1228.0</v>
      </c>
    </row>
    <row r="13979">
      <c r="A13979" s="221">
        <v>15843.0</v>
      </c>
      <c r="B13979" s="221">
        <v>35.0</v>
      </c>
      <c r="C13979" s="221">
        <v>66.0</v>
      </c>
    </row>
    <row r="13980">
      <c r="A13980" s="221">
        <v>15843.0</v>
      </c>
      <c r="B13980" s="221">
        <v>36.0</v>
      </c>
      <c r="C13980" s="221">
        <v>77.0</v>
      </c>
    </row>
    <row r="13981">
      <c r="A13981" s="221">
        <v>15843.0</v>
      </c>
      <c r="B13981" s="221">
        <v>39.0</v>
      </c>
      <c r="C13981" s="221">
        <v>1.0</v>
      </c>
    </row>
    <row r="13982">
      <c r="A13982" s="221">
        <v>15844.0</v>
      </c>
      <c r="B13982" s="221">
        <v>34.0</v>
      </c>
      <c r="C13982" s="221">
        <v>590.0</v>
      </c>
    </row>
    <row r="13983">
      <c r="A13983" s="221">
        <v>15844.0</v>
      </c>
      <c r="B13983" s="221">
        <v>35.0</v>
      </c>
      <c r="C13983" s="221">
        <v>213.0</v>
      </c>
    </row>
    <row r="13984">
      <c r="A13984" s="221">
        <v>15844.0</v>
      </c>
      <c r="B13984" s="221">
        <v>36.0</v>
      </c>
      <c r="C13984" s="221">
        <v>46.0</v>
      </c>
    </row>
    <row r="13985">
      <c r="A13985" s="221">
        <v>15844.0</v>
      </c>
      <c r="B13985" s="221">
        <v>37.0</v>
      </c>
      <c r="C13985" s="221">
        <v>1.0</v>
      </c>
    </row>
    <row r="13986">
      <c r="A13986" s="221">
        <v>15845.0</v>
      </c>
      <c r="B13986" s="221">
        <v>34.0</v>
      </c>
      <c r="C13986" s="221">
        <v>51246.0</v>
      </c>
    </row>
    <row r="13987">
      <c r="A13987" s="221">
        <v>15845.0</v>
      </c>
      <c r="B13987" s="221">
        <v>35.0</v>
      </c>
      <c r="C13987" s="221">
        <v>13146.0</v>
      </c>
    </row>
    <row r="13988">
      <c r="A13988" s="221">
        <v>15845.0</v>
      </c>
      <c r="B13988" s="221">
        <v>36.0</v>
      </c>
      <c r="C13988" s="221">
        <v>4386.0</v>
      </c>
    </row>
    <row r="13989">
      <c r="A13989" s="221">
        <v>15845.0</v>
      </c>
      <c r="B13989" s="221">
        <v>37.0</v>
      </c>
      <c r="C13989" s="221">
        <v>1192.0</v>
      </c>
    </row>
    <row r="13990">
      <c r="A13990" s="221">
        <v>15845.0</v>
      </c>
      <c r="B13990" s="221">
        <v>38.0</v>
      </c>
      <c r="C13990" s="221">
        <v>185.0</v>
      </c>
    </row>
    <row r="13991">
      <c r="A13991" s="221">
        <v>15845.0</v>
      </c>
      <c r="B13991" s="221">
        <v>39.0</v>
      </c>
      <c r="C13991" s="221">
        <v>9.0</v>
      </c>
    </row>
    <row r="13992">
      <c r="A13992" s="221">
        <v>15845.0</v>
      </c>
      <c r="B13992" s="221">
        <v>40.0</v>
      </c>
      <c r="C13992" s="221">
        <v>16.0</v>
      </c>
    </row>
    <row r="13993">
      <c r="A13993" s="221">
        <v>15846.0</v>
      </c>
      <c r="B13993" s="221">
        <v>34.0</v>
      </c>
      <c r="C13993" s="221">
        <v>372.0</v>
      </c>
    </row>
    <row r="13994">
      <c r="A13994" s="221">
        <v>15846.0</v>
      </c>
      <c r="B13994" s="221">
        <v>35.0</v>
      </c>
      <c r="C13994" s="221">
        <v>269.0</v>
      </c>
    </row>
    <row r="13995">
      <c r="A13995" s="221">
        <v>15846.0</v>
      </c>
      <c r="B13995" s="221">
        <v>36.0</v>
      </c>
      <c r="C13995" s="221">
        <v>222.0</v>
      </c>
    </row>
    <row r="13996">
      <c r="A13996" s="221">
        <v>15847.0</v>
      </c>
      <c r="B13996" s="221">
        <v>34.0</v>
      </c>
      <c r="C13996" s="221">
        <v>30738.0</v>
      </c>
    </row>
    <row r="13997">
      <c r="A13997" s="221">
        <v>15847.0</v>
      </c>
      <c r="B13997" s="221">
        <v>35.0</v>
      </c>
      <c r="C13997" s="221">
        <v>8027.0</v>
      </c>
    </row>
    <row r="13998">
      <c r="A13998" s="221">
        <v>15847.0</v>
      </c>
      <c r="B13998" s="221">
        <v>36.0</v>
      </c>
      <c r="C13998" s="221">
        <v>3238.0</v>
      </c>
    </row>
    <row r="13999">
      <c r="A13999" s="221">
        <v>15847.0</v>
      </c>
      <c r="B13999" s="221">
        <v>37.0</v>
      </c>
      <c r="C13999" s="221">
        <v>878.0</v>
      </c>
    </row>
    <row r="14000">
      <c r="A14000" s="221">
        <v>15847.0</v>
      </c>
      <c r="B14000" s="221">
        <v>38.0</v>
      </c>
      <c r="C14000" s="221">
        <v>105.0</v>
      </c>
    </row>
    <row r="14001">
      <c r="A14001" s="221">
        <v>15847.0</v>
      </c>
      <c r="B14001" s="221">
        <v>39.0</v>
      </c>
      <c r="C14001" s="221">
        <v>2.0</v>
      </c>
    </row>
    <row r="14002">
      <c r="A14002" s="221">
        <v>15847.0</v>
      </c>
      <c r="B14002" s="221">
        <v>40.0</v>
      </c>
      <c r="C14002" s="221">
        <v>6.0</v>
      </c>
    </row>
    <row r="14003">
      <c r="A14003" s="221">
        <v>15848.0</v>
      </c>
      <c r="B14003" s="221">
        <v>34.0</v>
      </c>
      <c r="C14003" s="221">
        <v>40980.0</v>
      </c>
    </row>
    <row r="14004">
      <c r="A14004" s="221">
        <v>15848.0</v>
      </c>
      <c r="B14004" s="221">
        <v>35.0</v>
      </c>
      <c r="C14004" s="221">
        <v>10587.0</v>
      </c>
    </row>
    <row r="14005">
      <c r="A14005" s="221">
        <v>15848.0</v>
      </c>
      <c r="B14005" s="221">
        <v>36.0</v>
      </c>
      <c r="C14005" s="221">
        <v>3876.0</v>
      </c>
    </row>
    <row r="14006">
      <c r="A14006" s="221">
        <v>15848.0</v>
      </c>
      <c r="B14006" s="221">
        <v>37.0</v>
      </c>
      <c r="C14006" s="221">
        <v>1032.0</v>
      </c>
    </row>
    <row r="14007">
      <c r="A14007" s="221">
        <v>15848.0</v>
      </c>
      <c r="B14007" s="221">
        <v>38.0</v>
      </c>
      <c r="C14007" s="221">
        <v>146.0</v>
      </c>
    </row>
    <row r="14008">
      <c r="A14008" s="221">
        <v>15848.0</v>
      </c>
      <c r="B14008" s="221">
        <v>39.0</v>
      </c>
      <c r="C14008" s="221">
        <v>4.0</v>
      </c>
    </row>
    <row r="14009">
      <c r="A14009" s="221">
        <v>15848.0</v>
      </c>
      <c r="B14009" s="221">
        <v>40.0</v>
      </c>
      <c r="C14009" s="221">
        <v>11.0</v>
      </c>
    </row>
    <row r="14010">
      <c r="A14010" s="221">
        <v>15849.0</v>
      </c>
      <c r="B14010" s="221">
        <v>34.0</v>
      </c>
      <c r="C14010" s="221">
        <v>700.0</v>
      </c>
    </row>
    <row r="14011">
      <c r="A14011" s="221">
        <v>15849.0</v>
      </c>
      <c r="B14011" s="221">
        <v>35.0</v>
      </c>
      <c r="C14011" s="221">
        <v>521.0</v>
      </c>
    </row>
    <row r="14012">
      <c r="A14012" s="221">
        <v>15849.0</v>
      </c>
      <c r="B14012" s="221">
        <v>36.0</v>
      </c>
      <c r="C14012" s="221">
        <v>1.0</v>
      </c>
    </row>
    <row r="14013">
      <c r="A14013" s="221">
        <v>15849.0</v>
      </c>
      <c r="B14013" s="221">
        <v>37.0</v>
      </c>
      <c r="C14013" s="221">
        <v>3.0</v>
      </c>
    </row>
    <row r="14014">
      <c r="A14014" s="221">
        <v>15850.0</v>
      </c>
      <c r="B14014" s="221">
        <v>34.0</v>
      </c>
      <c r="C14014" s="221">
        <v>990.0</v>
      </c>
    </row>
    <row r="14015">
      <c r="A14015" s="221">
        <v>15850.0</v>
      </c>
      <c r="B14015" s="221">
        <v>35.0</v>
      </c>
      <c r="C14015" s="221">
        <v>364.0</v>
      </c>
    </row>
    <row r="14016">
      <c r="A14016" s="221">
        <v>15850.0</v>
      </c>
      <c r="B14016" s="221">
        <v>36.0</v>
      </c>
      <c r="C14016" s="221">
        <v>9.0</v>
      </c>
    </row>
    <row r="14017">
      <c r="A14017" s="221">
        <v>15850.0</v>
      </c>
      <c r="B14017" s="221">
        <v>37.0</v>
      </c>
      <c r="C14017" s="221">
        <v>2.0</v>
      </c>
    </row>
    <row r="14018">
      <c r="A14018" s="221">
        <v>15850.0</v>
      </c>
      <c r="B14018" s="221">
        <v>39.0</v>
      </c>
      <c r="C14018" s="221">
        <v>1.0</v>
      </c>
    </row>
    <row r="14019">
      <c r="A14019" s="221">
        <v>15851.0</v>
      </c>
      <c r="B14019" s="221">
        <v>34.0</v>
      </c>
      <c r="C14019" s="221">
        <v>4090.0</v>
      </c>
    </row>
    <row r="14020">
      <c r="A14020" s="221">
        <v>15851.0</v>
      </c>
      <c r="B14020" s="221">
        <v>35.0</v>
      </c>
      <c r="C14020" s="221">
        <v>1253.0</v>
      </c>
    </row>
    <row r="14021">
      <c r="A14021" s="221">
        <v>15851.0</v>
      </c>
      <c r="B14021" s="221">
        <v>36.0</v>
      </c>
      <c r="C14021" s="221">
        <v>1272.0</v>
      </c>
    </row>
    <row r="14022">
      <c r="A14022" s="221">
        <v>15851.0</v>
      </c>
      <c r="B14022" s="221">
        <v>37.0</v>
      </c>
      <c r="C14022" s="221">
        <v>6.0</v>
      </c>
    </row>
    <row r="14023">
      <c r="A14023" s="221">
        <v>15852.0</v>
      </c>
      <c r="B14023" s="221">
        <v>34.0</v>
      </c>
      <c r="C14023" s="221">
        <v>4110.0</v>
      </c>
    </row>
    <row r="14024">
      <c r="A14024" s="221">
        <v>15852.0</v>
      </c>
      <c r="B14024" s="221">
        <v>35.0</v>
      </c>
      <c r="C14024" s="221">
        <v>1341.0</v>
      </c>
    </row>
    <row r="14025">
      <c r="A14025" s="221">
        <v>15852.0</v>
      </c>
      <c r="B14025" s="221">
        <v>36.0</v>
      </c>
      <c r="C14025" s="221">
        <v>1619.0</v>
      </c>
    </row>
    <row r="14026">
      <c r="A14026" s="221">
        <v>15852.0</v>
      </c>
      <c r="B14026" s="221">
        <v>37.0</v>
      </c>
      <c r="C14026" s="221">
        <v>1.0</v>
      </c>
    </row>
    <row r="14027">
      <c r="A14027" s="221">
        <v>15852.0</v>
      </c>
      <c r="B14027" s="221">
        <v>38.0</v>
      </c>
      <c r="C14027" s="221">
        <v>8.0</v>
      </c>
    </row>
    <row r="14028">
      <c r="A14028" s="221">
        <v>15853.0</v>
      </c>
      <c r="B14028" s="221">
        <v>34.0</v>
      </c>
      <c r="C14028" s="221">
        <v>104.0</v>
      </c>
    </row>
    <row r="14029">
      <c r="A14029" s="221">
        <v>15853.0</v>
      </c>
      <c r="B14029" s="221">
        <v>35.0</v>
      </c>
      <c r="C14029" s="221">
        <v>99.0</v>
      </c>
    </row>
    <row r="14030">
      <c r="A14030" s="221">
        <v>15854.0</v>
      </c>
      <c r="B14030" s="221">
        <v>34.0</v>
      </c>
      <c r="C14030" s="221">
        <v>2004.0</v>
      </c>
    </row>
    <row r="14031">
      <c r="A14031" s="221">
        <v>15854.0</v>
      </c>
      <c r="B14031" s="221">
        <v>35.0</v>
      </c>
      <c r="C14031" s="221">
        <v>579.0</v>
      </c>
    </row>
    <row r="14032">
      <c r="A14032" s="221">
        <v>15854.0</v>
      </c>
      <c r="B14032" s="221">
        <v>36.0</v>
      </c>
      <c r="C14032" s="221">
        <v>539.0</v>
      </c>
    </row>
    <row r="14033">
      <c r="A14033" s="221">
        <v>15855.0</v>
      </c>
      <c r="B14033" s="221">
        <v>34.0</v>
      </c>
      <c r="C14033" s="221">
        <v>2038.0</v>
      </c>
    </row>
    <row r="14034">
      <c r="A14034" s="221">
        <v>15855.0</v>
      </c>
      <c r="B14034" s="221">
        <v>35.0</v>
      </c>
      <c r="C14034" s="221">
        <v>739.0</v>
      </c>
    </row>
    <row r="14035">
      <c r="A14035" s="221">
        <v>15855.0</v>
      </c>
      <c r="B14035" s="221">
        <v>36.0</v>
      </c>
      <c r="C14035" s="221">
        <v>1086.0</v>
      </c>
    </row>
    <row r="14036">
      <c r="A14036" s="221">
        <v>15856.0</v>
      </c>
      <c r="B14036" s="221">
        <v>34.0</v>
      </c>
      <c r="C14036" s="221">
        <v>496.0</v>
      </c>
    </row>
    <row r="14037">
      <c r="A14037" s="221">
        <v>15856.0</v>
      </c>
      <c r="B14037" s="221">
        <v>35.0</v>
      </c>
      <c r="C14037" s="221">
        <v>51.0</v>
      </c>
    </row>
    <row r="14038">
      <c r="A14038" s="221">
        <v>15856.0</v>
      </c>
      <c r="B14038" s="221">
        <v>36.0</v>
      </c>
      <c r="C14038" s="221">
        <v>2.0</v>
      </c>
    </row>
    <row r="14039">
      <c r="A14039" s="221">
        <v>15856.0</v>
      </c>
      <c r="B14039" s="221">
        <v>38.0</v>
      </c>
      <c r="C14039" s="221">
        <v>1.0</v>
      </c>
    </row>
    <row r="14040">
      <c r="A14040" s="221">
        <v>15857.0</v>
      </c>
      <c r="B14040" s="221">
        <v>34.0</v>
      </c>
      <c r="C14040" s="221">
        <v>784.0</v>
      </c>
    </row>
    <row r="14041">
      <c r="A14041" s="221">
        <v>15857.0</v>
      </c>
      <c r="B14041" s="221">
        <v>35.0</v>
      </c>
      <c r="C14041" s="221">
        <v>2.0</v>
      </c>
    </row>
    <row r="14042">
      <c r="A14042" s="221">
        <v>15857.0</v>
      </c>
      <c r="B14042" s="221">
        <v>36.0</v>
      </c>
      <c r="C14042" s="221">
        <v>35.0</v>
      </c>
    </row>
    <row r="14043">
      <c r="A14043" s="221">
        <v>15857.0</v>
      </c>
      <c r="B14043" s="221">
        <v>37.0</v>
      </c>
      <c r="C14043" s="221">
        <v>6.0</v>
      </c>
    </row>
    <row r="14044">
      <c r="A14044" s="221">
        <v>15858.0</v>
      </c>
      <c r="B14044" s="221">
        <v>34.0</v>
      </c>
      <c r="C14044" s="221">
        <v>6158.0</v>
      </c>
    </row>
    <row r="14045">
      <c r="A14045" s="221">
        <v>15858.0</v>
      </c>
      <c r="B14045" s="221">
        <v>35.0</v>
      </c>
      <c r="C14045" s="221">
        <v>1852.0</v>
      </c>
    </row>
    <row r="14046">
      <c r="A14046" s="221">
        <v>15858.0</v>
      </c>
      <c r="B14046" s="221">
        <v>36.0</v>
      </c>
      <c r="C14046" s="221">
        <v>1733.0</v>
      </c>
    </row>
    <row r="14047">
      <c r="A14047" s="221">
        <v>15858.0</v>
      </c>
      <c r="B14047" s="221">
        <v>40.0</v>
      </c>
      <c r="C14047" s="221">
        <v>2.0</v>
      </c>
    </row>
    <row r="14048">
      <c r="A14048" s="221">
        <v>15859.0</v>
      </c>
      <c r="B14048" s="221">
        <v>34.0</v>
      </c>
      <c r="C14048" s="221">
        <v>20498.0</v>
      </c>
    </row>
    <row r="14049">
      <c r="A14049" s="221">
        <v>15859.0</v>
      </c>
      <c r="B14049" s="221">
        <v>35.0</v>
      </c>
      <c r="C14049" s="221">
        <v>5467.0</v>
      </c>
    </row>
    <row r="14050">
      <c r="A14050" s="221">
        <v>15859.0</v>
      </c>
      <c r="B14050" s="221">
        <v>36.0</v>
      </c>
      <c r="C14050" s="221">
        <v>2727.0</v>
      </c>
    </row>
    <row r="14051">
      <c r="A14051" s="221">
        <v>15859.0</v>
      </c>
      <c r="B14051" s="221">
        <v>37.0</v>
      </c>
      <c r="C14051" s="221">
        <v>718.0</v>
      </c>
    </row>
    <row r="14052">
      <c r="A14052" s="221">
        <v>15859.0</v>
      </c>
      <c r="B14052" s="221">
        <v>38.0</v>
      </c>
      <c r="C14052" s="221">
        <v>56.0</v>
      </c>
    </row>
    <row r="14053">
      <c r="A14053" s="221">
        <v>15859.0</v>
      </c>
      <c r="B14053" s="221">
        <v>39.0</v>
      </c>
      <c r="C14053" s="221">
        <v>3.0</v>
      </c>
    </row>
    <row r="14054">
      <c r="A14054" s="221">
        <v>15860.0</v>
      </c>
      <c r="B14054" s="221">
        <v>34.0</v>
      </c>
      <c r="C14054" s="221">
        <v>51246.0</v>
      </c>
    </row>
    <row r="14055">
      <c r="A14055" s="221">
        <v>15860.0</v>
      </c>
      <c r="B14055" s="221">
        <v>35.0</v>
      </c>
      <c r="C14055" s="221">
        <v>13146.0</v>
      </c>
    </row>
    <row r="14056">
      <c r="A14056" s="221">
        <v>15860.0</v>
      </c>
      <c r="B14056" s="221">
        <v>36.0</v>
      </c>
      <c r="C14056" s="221">
        <v>4386.0</v>
      </c>
    </row>
    <row r="14057">
      <c r="A14057" s="221">
        <v>15860.0</v>
      </c>
      <c r="B14057" s="221">
        <v>37.0</v>
      </c>
      <c r="C14057" s="221">
        <v>1192.0</v>
      </c>
    </row>
    <row r="14058">
      <c r="A14058" s="221">
        <v>15860.0</v>
      </c>
      <c r="B14058" s="221">
        <v>38.0</v>
      </c>
      <c r="C14058" s="221">
        <v>185.0</v>
      </c>
    </row>
    <row r="14059">
      <c r="A14059" s="221">
        <v>15860.0</v>
      </c>
      <c r="B14059" s="221">
        <v>39.0</v>
      </c>
      <c r="C14059" s="221">
        <v>9.0</v>
      </c>
    </row>
    <row r="14060">
      <c r="A14060" s="221">
        <v>15860.0</v>
      </c>
      <c r="B14060" s="221">
        <v>40.0</v>
      </c>
      <c r="C14060" s="221">
        <v>16.0</v>
      </c>
    </row>
    <row r="14061">
      <c r="A14061" s="221">
        <v>15861.0</v>
      </c>
      <c r="B14061" s="221">
        <v>34.0</v>
      </c>
      <c r="C14061" s="221">
        <v>372.0</v>
      </c>
    </row>
    <row r="14062">
      <c r="A14062" s="221">
        <v>15861.0</v>
      </c>
      <c r="B14062" s="221">
        <v>35.0</v>
      </c>
      <c r="C14062" s="221">
        <v>269.0</v>
      </c>
    </row>
    <row r="14063">
      <c r="A14063" s="221">
        <v>15861.0</v>
      </c>
      <c r="B14063" s="221">
        <v>36.0</v>
      </c>
      <c r="C14063" s="221">
        <v>222.0</v>
      </c>
    </row>
    <row r="14064">
      <c r="A14064" s="221">
        <v>15862.0</v>
      </c>
      <c r="B14064" s="221">
        <v>34.0</v>
      </c>
      <c r="C14064" s="221">
        <v>30738.0</v>
      </c>
    </row>
    <row r="14065">
      <c r="A14065" s="221">
        <v>15862.0</v>
      </c>
      <c r="B14065" s="221">
        <v>35.0</v>
      </c>
      <c r="C14065" s="221">
        <v>8027.0</v>
      </c>
    </row>
    <row r="14066">
      <c r="A14066" s="221">
        <v>15862.0</v>
      </c>
      <c r="B14066" s="221">
        <v>36.0</v>
      </c>
      <c r="C14066" s="221">
        <v>3238.0</v>
      </c>
    </row>
    <row r="14067">
      <c r="A14067" s="221">
        <v>15862.0</v>
      </c>
      <c r="B14067" s="221">
        <v>37.0</v>
      </c>
      <c r="C14067" s="221">
        <v>878.0</v>
      </c>
    </row>
    <row r="14068">
      <c r="A14068" s="221">
        <v>15862.0</v>
      </c>
      <c r="B14068" s="221">
        <v>38.0</v>
      </c>
      <c r="C14068" s="221">
        <v>105.0</v>
      </c>
    </row>
    <row r="14069">
      <c r="A14069" s="221">
        <v>15862.0</v>
      </c>
      <c r="B14069" s="221">
        <v>39.0</v>
      </c>
      <c r="C14069" s="221">
        <v>2.0</v>
      </c>
    </row>
    <row r="14070">
      <c r="A14070" s="221">
        <v>15862.0</v>
      </c>
      <c r="B14070" s="221">
        <v>40.0</v>
      </c>
      <c r="C14070" s="221">
        <v>6.0</v>
      </c>
    </row>
    <row r="14071">
      <c r="A14071" s="221">
        <v>15863.0</v>
      </c>
      <c r="B14071" s="221">
        <v>34.0</v>
      </c>
      <c r="C14071" s="221">
        <v>40980.0</v>
      </c>
    </row>
    <row r="14072">
      <c r="A14072" s="221">
        <v>15863.0</v>
      </c>
      <c r="B14072" s="221">
        <v>35.0</v>
      </c>
      <c r="C14072" s="221">
        <v>10587.0</v>
      </c>
    </row>
    <row r="14073">
      <c r="A14073" s="221">
        <v>15863.0</v>
      </c>
      <c r="B14073" s="221">
        <v>36.0</v>
      </c>
      <c r="C14073" s="221">
        <v>3876.0</v>
      </c>
    </row>
    <row r="14074">
      <c r="A14074" s="221">
        <v>15863.0</v>
      </c>
      <c r="B14074" s="221">
        <v>37.0</v>
      </c>
      <c r="C14074" s="221">
        <v>1032.0</v>
      </c>
    </row>
    <row r="14075">
      <c r="A14075" s="221">
        <v>15863.0</v>
      </c>
      <c r="B14075" s="221">
        <v>38.0</v>
      </c>
      <c r="C14075" s="221">
        <v>146.0</v>
      </c>
    </row>
    <row r="14076">
      <c r="A14076" s="221">
        <v>15863.0</v>
      </c>
      <c r="B14076" s="221">
        <v>39.0</v>
      </c>
      <c r="C14076" s="221">
        <v>4.0</v>
      </c>
    </row>
    <row r="14077">
      <c r="A14077" s="221">
        <v>15863.0</v>
      </c>
      <c r="B14077" s="221">
        <v>40.0</v>
      </c>
      <c r="C14077" s="221">
        <v>11.0</v>
      </c>
    </row>
    <row r="14078">
      <c r="A14078" s="221">
        <v>15864.0</v>
      </c>
      <c r="B14078" s="221">
        <v>34.0</v>
      </c>
      <c r="C14078" s="221">
        <v>700.0</v>
      </c>
    </row>
    <row r="14079">
      <c r="A14079" s="221">
        <v>15864.0</v>
      </c>
      <c r="B14079" s="221">
        <v>35.0</v>
      </c>
      <c r="C14079" s="221">
        <v>521.0</v>
      </c>
    </row>
    <row r="14080">
      <c r="A14080" s="221">
        <v>15864.0</v>
      </c>
      <c r="B14080" s="221">
        <v>36.0</v>
      </c>
      <c r="C14080" s="221">
        <v>1.0</v>
      </c>
    </row>
    <row r="14081">
      <c r="A14081" s="221">
        <v>15864.0</v>
      </c>
      <c r="B14081" s="221">
        <v>37.0</v>
      </c>
      <c r="C14081" s="221">
        <v>3.0</v>
      </c>
    </row>
    <row r="14082">
      <c r="A14082" s="221">
        <v>15865.0</v>
      </c>
      <c r="B14082" s="221">
        <v>34.0</v>
      </c>
      <c r="C14082" s="221">
        <v>990.0</v>
      </c>
    </row>
    <row r="14083">
      <c r="A14083" s="221">
        <v>15865.0</v>
      </c>
      <c r="B14083" s="221">
        <v>35.0</v>
      </c>
      <c r="C14083" s="221">
        <v>364.0</v>
      </c>
    </row>
    <row r="14084">
      <c r="A14084" s="221">
        <v>15865.0</v>
      </c>
      <c r="B14084" s="221">
        <v>36.0</v>
      </c>
      <c r="C14084" s="221">
        <v>9.0</v>
      </c>
    </row>
    <row r="14085">
      <c r="A14085" s="221">
        <v>15865.0</v>
      </c>
      <c r="B14085" s="221">
        <v>37.0</v>
      </c>
      <c r="C14085" s="221">
        <v>2.0</v>
      </c>
    </row>
    <row r="14086">
      <c r="A14086" s="221">
        <v>15865.0</v>
      </c>
      <c r="B14086" s="221">
        <v>39.0</v>
      </c>
      <c r="C14086" s="221">
        <v>1.0</v>
      </c>
    </row>
    <row r="14087">
      <c r="A14087" s="221">
        <v>15866.0</v>
      </c>
      <c r="B14087" s="221">
        <v>34.0</v>
      </c>
      <c r="C14087" s="221">
        <v>4090.0</v>
      </c>
    </row>
    <row r="14088">
      <c r="A14088" s="221">
        <v>15866.0</v>
      </c>
      <c r="B14088" s="221">
        <v>35.0</v>
      </c>
      <c r="C14088" s="221">
        <v>1253.0</v>
      </c>
    </row>
    <row r="14089">
      <c r="A14089" s="221">
        <v>15866.0</v>
      </c>
      <c r="B14089" s="221">
        <v>36.0</v>
      </c>
      <c r="C14089" s="221">
        <v>1272.0</v>
      </c>
    </row>
    <row r="14090">
      <c r="A14090" s="221">
        <v>15866.0</v>
      </c>
      <c r="B14090" s="221">
        <v>37.0</v>
      </c>
      <c r="C14090" s="221">
        <v>6.0</v>
      </c>
    </row>
    <row r="14091">
      <c r="A14091" s="221">
        <v>15867.0</v>
      </c>
      <c r="B14091" s="221">
        <v>34.0</v>
      </c>
      <c r="C14091" s="221">
        <v>4110.0</v>
      </c>
    </row>
    <row r="14092">
      <c r="A14092" s="221">
        <v>15867.0</v>
      </c>
      <c r="B14092" s="221">
        <v>35.0</v>
      </c>
      <c r="C14092" s="221">
        <v>1341.0</v>
      </c>
    </row>
    <row r="14093">
      <c r="A14093" s="221">
        <v>15867.0</v>
      </c>
      <c r="B14093" s="221">
        <v>36.0</v>
      </c>
      <c r="C14093" s="221">
        <v>1619.0</v>
      </c>
    </row>
    <row r="14094">
      <c r="A14094" s="221">
        <v>15867.0</v>
      </c>
      <c r="B14094" s="221">
        <v>37.0</v>
      </c>
      <c r="C14094" s="221">
        <v>1.0</v>
      </c>
    </row>
    <row r="14095">
      <c r="A14095" s="221">
        <v>15867.0</v>
      </c>
      <c r="B14095" s="221">
        <v>38.0</v>
      </c>
      <c r="C14095" s="221">
        <v>8.0</v>
      </c>
    </row>
    <row r="14096">
      <c r="A14096" s="221">
        <v>15868.0</v>
      </c>
      <c r="B14096" s="221">
        <v>34.0</v>
      </c>
      <c r="C14096" s="221">
        <v>104.0</v>
      </c>
    </row>
    <row r="14097">
      <c r="A14097" s="221">
        <v>15868.0</v>
      </c>
      <c r="B14097" s="221">
        <v>35.0</v>
      </c>
      <c r="C14097" s="221">
        <v>99.0</v>
      </c>
    </row>
    <row r="14098">
      <c r="A14098" s="221">
        <v>15869.0</v>
      </c>
      <c r="B14098" s="221">
        <v>34.0</v>
      </c>
      <c r="C14098" s="221">
        <v>2004.0</v>
      </c>
    </row>
    <row r="14099">
      <c r="A14099" s="221">
        <v>15869.0</v>
      </c>
      <c r="B14099" s="221">
        <v>35.0</v>
      </c>
      <c r="C14099" s="221">
        <v>579.0</v>
      </c>
    </row>
    <row r="14100">
      <c r="A14100" s="221">
        <v>15869.0</v>
      </c>
      <c r="B14100" s="221">
        <v>36.0</v>
      </c>
      <c r="C14100" s="221">
        <v>539.0</v>
      </c>
    </row>
    <row r="14101">
      <c r="A14101" s="221">
        <v>15870.0</v>
      </c>
      <c r="B14101" s="221">
        <v>34.0</v>
      </c>
      <c r="C14101" s="221">
        <v>2038.0</v>
      </c>
    </row>
    <row r="14102">
      <c r="A14102" s="221">
        <v>15870.0</v>
      </c>
      <c r="B14102" s="221">
        <v>35.0</v>
      </c>
      <c r="C14102" s="221">
        <v>739.0</v>
      </c>
    </row>
    <row r="14103">
      <c r="A14103" s="221">
        <v>15870.0</v>
      </c>
      <c r="B14103" s="221">
        <v>36.0</v>
      </c>
      <c r="C14103" s="221">
        <v>1086.0</v>
      </c>
    </row>
    <row r="14104">
      <c r="A14104" s="221">
        <v>15871.0</v>
      </c>
      <c r="B14104" s="221">
        <v>34.0</v>
      </c>
      <c r="C14104" s="221">
        <v>496.0</v>
      </c>
    </row>
    <row r="14105">
      <c r="A14105" s="221">
        <v>15871.0</v>
      </c>
      <c r="B14105" s="221">
        <v>35.0</v>
      </c>
      <c r="C14105" s="221">
        <v>51.0</v>
      </c>
    </row>
    <row r="14106">
      <c r="A14106" s="221">
        <v>15871.0</v>
      </c>
      <c r="B14106" s="221">
        <v>36.0</v>
      </c>
      <c r="C14106" s="221">
        <v>2.0</v>
      </c>
    </row>
    <row r="14107">
      <c r="A14107" s="221">
        <v>15871.0</v>
      </c>
      <c r="B14107" s="221">
        <v>38.0</v>
      </c>
      <c r="C14107" s="221">
        <v>1.0</v>
      </c>
    </row>
    <row r="14108">
      <c r="A14108" s="221">
        <v>15872.0</v>
      </c>
      <c r="B14108" s="221">
        <v>34.0</v>
      </c>
      <c r="C14108" s="221">
        <v>784.0</v>
      </c>
    </row>
    <row r="14109">
      <c r="A14109" s="221">
        <v>15872.0</v>
      </c>
      <c r="B14109" s="221">
        <v>35.0</v>
      </c>
      <c r="C14109" s="221">
        <v>2.0</v>
      </c>
    </row>
    <row r="14110">
      <c r="A14110" s="221">
        <v>15872.0</v>
      </c>
      <c r="B14110" s="221">
        <v>36.0</v>
      </c>
      <c r="C14110" s="221">
        <v>35.0</v>
      </c>
    </row>
    <row r="14111">
      <c r="A14111" s="221">
        <v>15872.0</v>
      </c>
      <c r="B14111" s="221">
        <v>37.0</v>
      </c>
      <c r="C14111" s="221">
        <v>6.0</v>
      </c>
    </row>
    <row r="14112">
      <c r="A14112" s="221">
        <v>15873.0</v>
      </c>
      <c r="B14112" s="221">
        <v>34.0</v>
      </c>
      <c r="C14112" s="221">
        <v>6158.0</v>
      </c>
    </row>
    <row r="14113">
      <c r="A14113" s="221">
        <v>15873.0</v>
      </c>
      <c r="B14113" s="221">
        <v>35.0</v>
      </c>
      <c r="C14113" s="221">
        <v>1852.0</v>
      </c>
    </row>
    <row r="14114">
      <c r="A14114" s="221">
        <v>15873.0</v>
      </c>
      <c r="B14114" s="221">
        <v>36.0</v>
      </c>
      <c r="C14114" s="221">
        <v>1733.0</v>
      </c>
    </row>
    <row r="14115">
      <c r="A14115" s="221">
        <v>15873.0</v>
      </c>
      <c r="B14115" s="221">
        <v>40.0</v>
      </c>
      <c r="C14115" s="221">
        <v>2.0</v>
      </c>
    </row>
    <row r="14116">
      <c r="A14116" s="221">
        <v>15874.0</v>
      </c>
      <c r="B14116" s="221">
        <v>34.0</v>
      </c>
      <c r="C14116" s="221">
        <v>20498.0</v>
      </c>
    </row>
    <row r="14117">
      <c r="A14117" s="221">
        <v>15874.0</v>
      </c>
      <c r="B14117" s="221">
        <v>35.0</v>
      </c>
      <c r="C14117" s="221">
        <v>5467.0</v>
      </c>
    </row>
    <row r="14118">
      <c r="A14118" s="221">
        <v>15874.0</v>
      </c>
      <c r="B14118" s="221">
        <v>36.0</v>
      </c>
      <c r="C14118" s="221">
        <v>2727.0</v>
      </c>
    </row>
    <row r="14119">
      <c r="A14119" s="221">
        <v>15874.0</v>
      </c>
      <c r="B14119" s="221">
        <v>37.0</v>
      </c>
      <c r="C14119" s="221">
        <v>718.0</v>
      </c>
    </row>
    <row r="14120">
      <c r="A14120" s="221">
        <v>15874.0</v>
      </c>
      <c r="B14120" s="221">
        <v>38.0</v>
      </c>
      <c r="C14120" s="221">
        <v>56.0</v>
      </c>
    </row>
    <row r="14121">
      <c r="A14121" s="221">
        <v>15874.0</v>
      </c>
      <c r="B14121" s="221">
        <v>39.0</v>
      </c>
      <c r="C14121" s="221">
        <v>3.0</v>
      </c>
    </row>
    <row r="14122">
      <c r="A14122" s="221">
        <v>15875.0</v>
      </c>
      <c r="B14122" s="221">
        <v>34.0</v>
      </c>
      <c r="C14122" s="221">
        <v>2093.0</v>
      </c>
    </row>
    <row r="14123">
      <c r="A14123" s="221">
        <v>15875.0</v>
      </c>
      <c r="B14123" s="221">
        <v>35.0</v>
      </c>
      <c r="C14123" s="221">
        <v>1532.0</v>
      </c>
    </row>
    <row r="14124">
      <c r="A14124" s="221">
        <v>15875.0</v>
      </c>
      <c r="B14124" s="221">
        <v>36.0</v>
      </c>
      <c r="C14124" s="221">
        <v>22.0</v>
      </c>
    </row>
    <row r="14125">
      <c r="A14125" s="221">
        <v>15875.0</v>
      </c>
      <c r="B14125" s="221">
        <v>37.0</v>
      </c>
      <c r="C14125" s="221">
        <v>138.0</v>
      </c>
    </row>
    <row r="14126">
      <c r="A14126" s="221">
        <v>15875.0</v>
      </c>
      <c r="B14126" s="221">
        <v>40.0</v>
      </c>
      <c r="C14126" s="221">
        <v>2.0</v>
      </c>
    </row>
    <row r="14127">
      <c r="A14127" s="221">
        <v>15877.0</v>
      </c>
      <c r="B14127" s="221">
        <v>34.0</v>
      </c>
      <c r="C14127" s="221">
        <v>4547.0</v>
      </c>
    </row>
    <row r="14128">
      <c r="A14128" s="221">
        <v>15877.0</v>
      </c>
      <c r="B14128" s="221">
        <v>35.0</v>
      </c>
      <c r="C14128" s="221">
        <v>3208.0</v>
      </c>
    </row>
    <row r="14129">
      <c r="A14129" s="221">
        <v>15877.0</v>
      </c>
      <c r="B14129" s="221">
        <v>36.0</v>
      </c>
      <c r="C14129" s="221">
        <v>274.0</v>
      </c>
    </row>
    <row r="14130">
      <c r="A14130" s="221">
        <v>15877.0</v>
      </c>
      <c r="B14130" s="221">
        <v>37.0</v>
      </c>
      <c r="C14130" s="221">
        <v>592.0</v>
      </c>
    </row>
    <row r="14131">
      <c r="A14131" s="221">
        <v>15877.0</v>
      </c>
      <c r="B14131" s="221">
        <v>40.0</v>
      </c>
      <c r="C14131" s="221">
        <v>24.0</v>
      </c>
    </row>
    <row r="14132">
      <c r="A14132" s="221">
        <v>15879.0</v>
      </c>
      <c r="B14132" s="221">
        <v>34.0</v>
      </c>
      <c r="C14132" s="221">
        <v>12169.0</v>
      </c>
    </row>
    <row r="14133">
      <c r="A14133" s="221">
        <v>15879.0</v>
      </c>
      <c r="B14133" s="221">
        <v>35.0</v>
      </c>
      <c r="C14133" s="221">
        <v>6778.0</v>
      </c>
    </row>
    <row r="14134">
      <c r="A14134" s="221">
        <v>15879.0</v>
      </c>
      <c r="B14134" s="221">
        <v>36.0</v>
      </c>
      <c r="C14134" s="221">
        <v>1099.0</v>
      </c>
    </row>
    <row r="14135">
      <c r="A14135" s="221">
        <v>15879.0</v>
      </c>
      <c r="B14135" s="221">
        <v>37.0</v>
      </c>
      <c r="C14135" s="221">
        <v>3276.0</v>
      </c>
    </row>
    <row r="14136">
      <c r="A14136" s="221">
        <v>15879.0</v>
      </c>
      <c r="B14136" s="221">
        <v>40.0</v>
      </c>
      <c r="C14136" s="221">
        <v>138.0</v>
      </c>
    </row>
    <row r="14137">
      <c r="A14137" s="221">
        <v>15881.0</v>
      </c>
      <c r="B14137" s="221">
        <v>34.0</v>
      </c>
      <c r="C14137" s="221">
        <v>2093.0</v>
      </c>
    </row>
    <row r="14138">
      <c r="A14138" s="221">
        <v>15881.0</v>
      </c>
      <c r="B14138" s="221">
        <v>35.0</v>
      </c>
      <c r="C14138" s="221">
        <v>1532.0</v>
      </c>
    </row>
    <row r="14139">
      <c r="A14139" s="221">
        <v>15881.0</v>
      </c>
      <c r="B14139" s="221">
        <v>36.0</v>
      </c>
      <c r="C14139" s="221">
        <v>22.0</v>
      </c>
    </row>
    <row r="14140">
      <c r="A14140" s="221">
        <v>15881.0</v>
      </c>
      <c r="B14140" s="221">
        <v>37.0</v>
      </c>
      <c r="C14140" s="221">
        <v>138.0</v>
      </c>
    </row>
    <row r="14141">
      <c r="A14141" s="221">
        <v>15881.0</v>
      </c>
      <c r="B14141" s="221">
        <v>40.0</v>
      </c>
      <c r="C14141" s="221">
        <v>2.0</v>
      </c>
    </row>
    <row r="14142">
      <c r="A14142" s="221">
        <v>15883.0</v>
      </c>
      <c r="B14142" s="221">
        <v>34.0</v>
      </c>
      <c r="C14142" s="221">
        <v>4547.0</v>
      </c>
    </row>
    <row r="14143">
      <c r="A14143" s="221">
        <v>15883.0</v>
      </c>
      <c r="B14143" s="221">
        <v>35.0</v>
      </c>
      <c r="C14143" s="221">
        <v>3208.0</v>
      </c>
    </row>
    <row r="14144">
      <c r="A14144" s="221">
        <v>15883.0</v>
      </c>
      <c r="B14144" s="221">
        <v>36.0</v>
      </c>
      <c r="C14144" s="221">
        <v>274.0</v>
      </c>
    </row>
    <row r="14145">
      <c r="A14145" s="221">
        <v>15883.0</v>
      </c>
      <c r="B14145" s="221">
        <v>37.0</v>
      </c>
      <c r="C14145" s="221">
        <v>592.0</v>
      </c>
    </row>
    <row r="14146">
      <c r="A14146" s="221">
        <v>15883.0</v>
      </c>
      <c r="B14146" s="221">
        <v>40.0</v>
      </c>
      <c r="C14146" s="221">
        <v>24.0</v>
      </c>
    </row>
    <row r="14147">
      <c r="A14147" s="221">
        <v>15885.0</v>
      </c>
      <c r="B14147" s="221">
        <v>34.0</v>
      </c>
      <c r="C14147" s="221">
        <v>12169.0</v>
      </c>
    </row>
    <row r="14148">
      <c r="A14148" s="221">
        <v>15885.0</v>
      </c>
      <c r="B14148" s="221">
        <v>35.0</v>
      </c>
      <c r="C14148" s="221">
        <v>6778.0</v>
      </c>
    </row>
    <row r="14149">
      <c r="A14149" s="221">
        <v>15885.0</v>
      </c>
      <c r="B14149" s="221">
        <v>36.0</v>
      </c>
      <c r="C14149" s="221">
        <v>1099.0</v>
      </c>
    </row>
    <row r="14150">
      <c r="A14150" s="221">
        <v>15885.0</v>
      </c>
      <c r="B14150" s="221">
        <v>37.0</v>
      </c>
      <c r="C14150" s="221">
        <v>3276.0</v>
      </c>
    </row>
    <row r="14151">
      <c r="A14151" s="221">
        <v>15885.0</v>
      </c>
      <c r="B14151" s="221">
        <v>40.0</v>
      </c>
      <c r="C14151" s="221">
        <v>138.0</v>
      </c>
    </row>
    <row r="14152">
      <c r="A14152" s="221">
        <v>15887.0</v>
      </c>
      <c r="B14152" s="221">
        <v>34.0</v>
      </c>
      <c r="C14152" s="221">
        <v>502.0</v>
      </c>
    </row>
    <row r="14153">
      <c r="A14153" s="221">
        <v>15887.0</v>
      </c>
      <c r="B14153" s="221">
        <v>35.0</v>
      </c>
      <c r="C14153" s="221">
        <v>297.0</v>
      </c>
    </row>
    <row r="14154">
      <c r="A14154" s="221">
        <v>15887.0</v>
      </c>
      <c r="B14154" s="221">
        <v>36.0</v>
      </c>
      <c r="C14154" s="221">
        <v>334.0</v>
      </c>
    </row>
    <row r="14155">
      <c r="A14155" s="221">
        <v>15887.0</v>
      </c>
      <c r="B14155" s="221">
        <v>37.0</v>
      </c>
      <c r="C14155" s="221">
        <v>197.0</v>
      </c>
    </row>
    <row r="14156">
      <c r="A14156" s="221">
        <v>15887.0</v>
      </c>
      <c r="B14156" s="221">
        <v>39.0</v>
      </c>
      <c r="C14156" s="221">
        <v>4.0</v>
      </c>
    </row>
    <row r="14157">
      <c r="A14157" s="221">
        <v>15889.0</v>
      </c>
      <c r="B14157" s="221">
        <v>34.0</v>
      </c>
      <c r="C14157" s="221">
        <v>502.0</v>
      </c>
    </row>
    <row r="14158">
      <c r="A14158" s="221">
        <v>15889.0</v>
      </c>
      <c r="B14158" s="221">
        <v>35.0</v>
      </c>
      <c r="C14158" s="221">
        <v>297.0</v>
      </c>
    </row>
    <row r="14159">
      <c r="A14159" s="221">
        <v>15889.0</v>
      </c>
      <c r="B14159" s="221">
        <v>36.0</v>
      </c>
      <c r="C14159" s="221">
        <v>334.0</v>
      </c>
    </row>
    <row r="14160">
      <c r="A14160" s="221">
        <v>15889.0</v>
      </c>
      <c r="B14160" s="221">
        <v>37.0</v>
      </c>
      <c r="C14160" s="221">
        <v>197.0</v>
      </c>
    </row>
    <row r="14161">
      <c r="A14161" s="221">
        <v>15889.0</v>
      </c>
      <c r="B14161" s="221">
        <v>39.0</v>
      </c>
      <c r="C14161" s="221">
        <v>4.0</v>
      </c>
    </row>
    <row r="14162">
      <c r="A14162" s="221">
        <v>15891.0</v>
      </c>
      <c r="B14162" s="221">
        <v>34.0</v>
      </c>
      <c r="C14162" s="221">
        <v>502.0</v>
      </c>
    </row>
    <row r="14163">
      <c r="A14163" s="221">
        <v>15891.0</v>
      </c>
      <c r="B14163" s="221">
        <v>35.0</v>
      </c>
      <c r="C14163" s="221">
        <v>297.0</v>
      </c>
    </row>
    <row r="14164">
      <c r="A14164" s="221">
        <v>15891.0</v>
      </c>
      <c r="B14164" s="221">
        <v>36.0</v>
      </c>
      <c r="C14164" s="221">
        <v>334.0</v>
      </c>
    </row>
    <row r="14165">
      <c r="A14165" s="221">
        <v>15891.0</v>
      </c>
      <c r="B14165" s="221">
        <v>37.0</v>
      </c>
      <c r="C14165" s="221">
        <v>197.0</v>
      </c>
    </row>
    <row r="14166">
      <c r="A14166" s="221">
        <v>15891.0</v>
      </c>
      <c r="B14166" s="221">
        <v>39.0</v>
      </c>
      <c r="C14166" s="221">
        <v>4.0</v>
      </c>
    </row>
    <row r="14167">
      <c r="A14167" s="221">
        <v>15893.0</v>
      </c>
      <c r="B14167" s="221">
        <v>34.0</v>
      </c>
      <c r="C14167" s="221">
        <v>502.0</v>
      </c>
    </row>
    <row r="14168">
      <c r="A14168" s="221">
        <v>15893.0</v>
      </c>
      <c r="B14168" s="221">
        <v>35.0</v>
      </c>
      <c r="C14168" s="221">
        <v>297.0</v>
      </c>
    </row>
    <row r="14169">
      <c r="A14169" s="221">
        <v>15893.0</v>
      </c>
      <c r="B14169" s="221">
        <v>36.0</v>
      </c>
      <c r="C14169" s="221">
        <v>334.0</v>
      </c>
    </row>
    <row r="14170">
      <c r="A14170" s="221">
        <v>15893.0</v>
      </c>
      <c r="B14170" s="221">
        <v>37.0</v>
      </c>
      <c r="C14170" s="221">
        <v>197.0</v>
      </c>
    </row>
    <row r="14171">
      <c r="A14171" s="221">
        <v>15893.0</v>
      </c>
      <c r="B14171" s="221">
        <v>39.0</v>
      </c>
      <c r="C14171" s="221">
        <v>4.0</v>
      </c>
    </row>
    <row r="14172">
      <c r="A14172" s="221">
        <v>15895.0</v>
      </c>
      <c r="B14172" s="221">
        <v>34.0</v>
      </c>
      <c r="C14172" s="221">
        <v>8050.0</v>
      </c>
    </row>
    <row r="14173">
      <c r="A14173" s="221">
        <v>15895.0</v>
      </c>
      <c r="B14173" s="221">
        <v>35.0</v>
      </c>
      <c r="C14173" s="221">
        <v>1459.0</v>
      </c>
    </row>
    <row r="14174">
      <c r="A14174" s="221">
        <v>15897.0</v>
      </c>
      <c r="B14174" s="221">
        <v>37.0</v>
      </c>
      <c r="C14174" s="221">
        <v>597.0</v>
      </c>
    </row>
    <row r="14175">
      <c r="A14175" s="221">
        <v>15897.0</v>
      </c>
      <c r="B14175" s="221">
        <v>38.0</v>
      </c>
      <c r="C14175" s="221">
        <v>216.0</v>
      </c>
    </row>
    <row r="14176">
      <c r="A14176" s="221">
        <v>15897.0</v>
      </c>
      <c r="B14176" s="221">
        <v>39.0</v>
      </c>
      <c r="C14176" s="221">
        <v>51.0</v>
      </c>
    </row>
    <row r="14177">
      <c r="A14177" s="221">
        <v>15898.0</v>
      </c>
      <c r="B14177" s="221">
        <v>34.0</v>
      </c>
      <c r="C14177" s="221">
        <v>597.0</v>
      </c>
    </row>
    <row r="14178">
      <c r="A14178" s="221">
        <v>15898.0</v>
      </c>
      <c r="B14178" s="221">
        <v>35.0</v>
      </c>
      <c r="C14178" s="221">
        <v>216.0</v>
      </c>
    </row>
    <row r="14179">
      <c r="A14179" s="221">
        <v>15898.0</v>
      </c>
      <c r="B14179" s="221">
        <v>36.0</v>
      </c>
      <c r="C14179" s="221">
        <v>51.0</v>
      </c>
    </row>
    <row r="14180">
      <c r="A14180" s="221">
        <v>15899.0</v>
      </c>
      <c r="B14180" s="221">
        <v>35.0</v>
      </c>
      <c r="C14180" s="221">
        <v>597.0</v>
      </c>
    </row>
    <row r="14181">
      <c r="A14181" s="221">
        <v>15899.0</v>
      </c>
      <c r="B14181" s="221">
        <v>36.0</v>
      </c>
      <c r="C14181" s="221">
        <v>216.0</v>
      </c>
    </row>
    <row r="14182">
      <c r="A14182" s="221">
        <v>15899.0</v>
      </c>
      <c r="B14182" s="221">
        <v>37.0</v>
      </c>
      <c r="C14182" s="221">
        <v>51.0</v>
      </c>
    </row>
    <row r="14183">
      <c r="A14183" s="221">
        <v>15900.0</v>
      </c>
      <c r="B14183" s="221">
        <v>36.0</v>
      </c>
      <c r="C14183" s="221">
        <v>597.0</v>
      </c>
    </row>
    <row r="14184">
      <c r="A14184" s="221">
        <v>15900.0</v>
      </c>
      <c r="B14184" s="221">
        <v>37.0</v>
      </c>
      <c r="C14184" s="221">
        <v>216.0</v>
      </c>
    </row>
    <row r="14185">
      <c r="A14185" s="221">
        <v>15900.0</v>
      </c>
      <c r="B14185" s="221">
        <v>38.0</v>
      </c>
      <c r="C14185" s="221">
        <v>51.0</v>
      </c>
    </row>
    <row r="14186">
      <c r="A14186" s="221">
        <v>15901.0</v>
      </c>
      <c r="B14186" s="221">
        <v>37.0</v>
      </c>
      <c r="C14186" s="221">
        <v>597.0</v>
      </c>
    </row>
    <row r="14187">
      <c r="A14187" s="221">
        <v>15901.0</v>
      </c>
      <c r="B14187" s="221">
        <v>38.0</v>
      </c>
      <c r="C14187" s="221">
        <v>216.0</v>
      </c>
    </row>
    <row r="14188">
      <c r="A14188" s="221">
        <v>15901.0</v>
      </c>
      <c r="B14188" s="221">
        <v>39.0</v>
      </c>
      <c r="C14188" s="221">
        <v>51.0</v>
      </c>
    </row>
    <row r="14189">
      <c r="A14189" s="221">
        <v>15902.0</v>
      </c>
      <c r="B14189" s="221">
        <v>34.0</v>
      </c>
      <c r="C14189" s="221">
        <v>597.0</v>
      </c>
    </row>
    <row r="14190">
      <c r="A14190" s="221">
        <v>15902.0</v>
      </c>
      <c r="B14190" s="221">
        <v>35.0</v>
      </c>
      <c r="C14190" s="221">
        <v>216.0</v>
      </c>
    </row>
    <row r="14191">
      <c r="A14191" s="221">
        <v>15902.0</v>
      </c>
      <c r="B14191" s="221">
        <v>36.0</v>
      </c>
      <c r="C14191" s="221">
        <v>51.0</v>
      </c>
    </row>
    <row r="14192">
      <c r="A14192" s="221">
        <v>15903.0</v>
      </c>
      <c r="B14192" s="221">
        <v>35.0</v>
      </c>
      <c r="C14192" s="221">
        <v>597.0</v>
      </c>
    </row>
    <row r="14193">
      <c r="A14193" s="221">
        <v>15903.0</v>
      </c>
      <c r="B14193" s="221">
        <v>36.0</v>
      </c>
      <c r="C14193" s="221">
        <v>216.0</v>
      </c>
    </row>
    <row r="14194">
      <c r="A14194" s="221">
        <v>15903.0</v>
      </c>
      <c r="B14194" s="221">
        <v>37.0</v>
      </c>
      <c r="C14194" s="221">
        <v>51.0</v>
      </c>
    </row>
    <row r="14195">
      <c r="A14195" s="221">
        <v>15904.0</v>
      </c>
      <c r="B14195" s="221">
        <v>36.0</v>
      </c>
      <c r="C14195" s="221">
        <v>597.0</v>
      </c>
    </row>
    <row r="14196">
      <c r="A14196" s="221">
        <v>15904.0</v>
      </c>
      <c r="B14196" s="221">
        <v>37.0</v>
      </c>
      <c r="C14196" s="221">
        <v>216.0</v>
      </c>
    </row>
    <row r="14197">
      <c r="A14197" s="221">
        <v>15904.0</v>
      </c>
      <c r="B14197" s="221">
        <v>38.0</v>
      </c>
      <c r="C14197" s="221">
        <v>51.0</v>
      </c>
    </row>
    <row r="14198">
      <c r="A14198" s="221">
        <v>15905.0</v>
      </c>
      <c r="B14198" s="221">
        <v>35.0</v>
      </c>
      <c r="C14198" s="221">
        <v>23700.0</v>
      </c>
    </row>
    <row r="14199">
      <c r="A14199" s="221">
        <v>15905.0</v>
      </c>
      <c r="B14199" s="221">
        <v>36.0</v>
      </c>
      <c r="C14199" s="221">
        <v>574.0</v>
      </c>
    </row>
    <row r="14200">
      <c r="A14200" s="221">
        <v>15905.0</v>
      </c>
      <c r="B14200" s="221">
        <v>38.0</v>
      </c>
      <c r="C14200" s="221">
        <v>87.0</v>
      </c>
    </row>
    <row r="14201">
      <c r="A14201" s="221">
        <v>15905.0</v>
      </c>
      <c r="B14201" s="221">
        <v>40.0</v>
      </c>
      <c r="C14201" s="221">
        <v>34.0</v>
      </c>
    </row>
    <row r="14202">
      <c r="A14202" s="221">
        <v>15907.0</v>
      </c>
      <c r="B14202" s="221">
        <v>35.0</v>
      </c>
      <c r="C14202" s="221">
        <v>23700.0</v>
      </c>
    </row>
    <row r="14203">
      <c r="A14203" s="221">
        <v>15907.0</v>
      </c>
      <c r="B14203" s="221">
        <v>36.0</v>
      </c>
      <c r="C14203" s="221">
        <v>574.0</v>
      </c>
    </row>
    <row r="14204">
      <c r="A14204" s="221">
        <v>15907.0</v>
      </c>
      <c r="B14204" s="221">
        <v>38.0</v>
      </c>
      <c r="C14204" s="221">
        <v>87.0</v>
      </c>
    </row>
    <row r="14205">
      <c r="A14205" s="221">
        <v>15907.0</v>
      </c>
      <c r="B14205" s="221">
        <v>40.0</v>
      </c>
      <c r="C14205" s="221">
        <v>34.0</v>
      </c>
    </row>
    <row r="14206">
      <c r="A14206" s="221">
        <v>15909.0</v>
      </c>
      <c r="B14206" s="221">
        <v>34.0</v>
      </c>
      <c r="C14206" s="221">
        <v>2106.0</v>
      </c>
    </row>
    <row r="14207">
      <c r="A14207" s="221">
        <v>15909.0</v>
      </c>
      <c r="B14207" s="221">
        <v>35.0</v>
      </c>
      <c r="C14207" s="221">
        <v>2077.0</v>
      </c>
    </row>
    <row r="14208">
      <c r="A14208" s="221">
        <v>15911.0</v>
      </c>
      <c r="B14208" s="221">
        <v>34.0</v>
      </c>
      <c r="C14208" s="221">
        <v>2106.0</v>
      </c>
    </row>
    <row r="14209">
      <c r="A14209" s="221">
        <v>15911.0</v>
      </c>
      <c r="B14209" s="221">
        <v>35.0</v>
      </c>
      <c r="C14209" s="221">
        <v>2077.0</v>
      </c>
    </row>
    <row r="14210">
      <c r="A14210" s="221">
        <v>15913.0</v>
      </c>
      <c r="B14210" s="221">
        <v>34.0</v>
      </c>
      <c r="C14210" s="221">
        <v>2106.0</v>
      </c>
    </row>
    <row r="14211">
      <c r="A14211" s="221">
        <v>15913.0</v>
      </c>
      <c r="B14211" s="221">
        <v>35.0</v>
      </c>
      <c r="C14211" s="221">
        <v>2077.0</v>
      </c>
    </row>
    <row r="14212">
      <c r="A14212" s="221">
        <v>15915.0</v>
      </c>
      <c r="B14212" s="221">
        <v>34.0</v>
      </c>
      <c r="C14212" s="221">
        <v>2106.0</v>
      </c>
    </row>
    <row r="14213">
      <c r="A14213" s="221">
        <v>15915.0</v>
      </c>
      <c r="B14213" s="221">
        <v>35.0</v>
      </c>
      <c r="C14213" s="221">
        <v>2077.0</v>
      </c>
    </row>
    <row r="14214">
      <c r="A14214" s="221">
        <v>15917.0</v>
      </c>
      <c r="B14214" s="221">
        <v>34.0</v>
      </c>
      <c r="C14214" s="221">
        <v>2106.0</v>
      </c>
    </row>
    <row r="14215">
      <c r="A14215" s="221">
        <v>15917.0</v>
      </c>
      <c r="B14215" s="221">
        <v>35.0</v>
      </c>
      <c r="C14215" s="221">
        <v>2077.0</v>
      </c>
    </row>
    <row r="14216">
      <c r="A14216" s="221">
        <v>15919.0</v>
      </c>
      <c r="B14216" s="221">
        <v>34.0</v>
      </c>
      <c r="C14216" s="221">
        <v>2106.0</v>
      </c>
    </row>
    <row r="14217">
      <c r="A14217" s="221">
        <v>15919.0</v>
      </c>
      <c r="B14217" s="221">
        <v>35.0</v>
      </c>
      <c r="C14217" s="221">
        <v>2077.0</v>
      </c>
    </row>
    <row r="14218">
      <c r="A14218" s="221">
        <v>15921.0</v>
      </c>
      <c r="B14218" s="221">
        <v>34.0</v>
      </c>
      <c r="C14218" s="221">
        <v>2106.0</v>
      </c>
    </row>
    <row r="14219">
      <c r="A14219" s="221">
        <v>15921.0</v>
      </c>
      <c r="B14219" s="221">
        <v>35.0</v>
      </c>
      <c r="C14219" s="221">
        <v>2077.0</v>
      </c>
    </row>
    <row r="14220">
      <c r="A14220" s="221">
        <v>15923.0</v>
      </c>
      <c r="B14220" s="221">
        <v>34.0</v>
      </c>
      <c r="C14220" s="221">
        <v>2106.0</v>
      </c>
    </row>
    <row r="14221">
      <c r="A14221" s="221">
        <v>15923.0</v>
      </c>
      <c r="B14221" s="221">
        <v>35.0</v>
      </c>
      <c r="C14221" s="221">
        <v>2077.0</v>
      </c>
    </row>
    <row r="14222">
      <c r="A14222" s="221">
        <v>15925.0</v>
      </c>
      <c r="B14222" s="221">
        <v>34.0</v>
      </c>
      <c r="C14222" s="221">
        <v>6057.0</v>
      </c>
    </row>
    <row r="14223">
      <c r="A14223" s="221">
        <v>15925.0</v>
      </c>
      <c r="B14223" s="221">
        <v>35.0</v>
      </c>
      <c r="C14223" s="221">
        <v>4042.0</v>
      </c>
    </row>
    <row r="14224">
      <c r="A14224" s="221">
        <v>15925.0</v>
      </c>
      <c r="B14224" s="221">
        <v>38.0</v>
      </c>
      <c r="C14224" s="221">
        <v>3.0</v>
      </c>
    </row>
    <row r="14225">
      <c r="A14225" s="221">
        <v>15925.0</v>
      </c>
      <c r="B14225" s="221">
        <v>40.0</v>
      </c>
      <c r="C14225" s="221">
        <v>2.0</v>
      </c>
    </row>
    <row r="14226">
      <c r="A14226" s="221">
        <v>15927.0</v>
      </c>
      <c r="B14226" s="221">
        <v>34.0</v>
      </c>
      <c r="C14226" s="221">
        <v>2953.0</v>
      </c>
    </row>
    <row r="14227">
      <c r="A14227" s="221">
        <v>15927.0</v>
      </c>
      <c r="B14227" s="221">
        <v>35.0</v>
      </c>
      <c r="C14227" s="221">
        <v>944.0</v>
      </c>
    </row>
    <row r="14228">
      <c r="A14228" s="221">
        <v>15927.0</v>
      </c>
      <c r="B14228" s="221">
        <v>36.0</v>
      </c>
      <c r="C14228" s="221">
        <v>202.0</v>
      </c>
    </row>
    <row r="14229">
      <c r="A14229" s="221">
        <v>15927.0</v>
      </c>
      <c r="B14229" s="221">
        <v>39.0</v>
      </c>
      <c r="C14229" s="221">
        <v>2.0</v>
      </c>
    </row>
    <row r="14230">
      <c r="A14230" s="221">
        <v>15929.0</v>
      </c>
      <c r="B14230" s="221">
        <v>34.0</v>
      </c>
      <c r="C14230" s="221">
        <v>15541.0</v>
      </c>
    </row>
    <row r="14231">
      <c r="A14231" s="221">
        <v>15929.0</v>
      </c>
      <c r="B14231" s="221">
        <v>35.0</v>
      </c>
      <c r="C14231" s="221">
        <v>1318.0</v>
      </c>
    </row>
    <row r="14232">
      <c r="A14232" s="221">
        <v>15929.0</v>
      </c>
      <c r="B14232" s="221">
        <v>36.0</v>
      </c>
      <c r="C14232" s="221">
        <v>67.0</v>
      </c>
    </row>
    <row r="14233">
      <c r="A14233" s="221">
        <v>15931.0</v>
      </c>
      <c r="B14233" s="221">
        <v>34.0</v>
      </c>
      <c r="C14233" s="221">
        <v>40236.0</v>
      </c>
    </row>
    <row r="14234">
      <c r="A14234" s="221">
        <v>15931.0</v>
      </c>
      <c r="B14234" s="221">
        <v>35.0</v>
      </c>
      <c r="C14234" s="221">
        <v>33343.0</v>
      </c>
    </row>
    <row r="14235">
      <c r="A14235" s="221">
        <v>15933.0</v>
      </c>
      <c r="B14235" s="221">
        <v>34.0</v>
      </c>
      <c r="C14235" s="221">
        <v>2658.0</v>
      </c>
    </row>
    <row r="14236">
      <c r="A14236" s="221">
        <v>15933.0</v>
      </c>
      <c r="B14236" s="221">
        <v>35.0</v>
      </c>
      <c r="C14236" s="221">
        <v>850.0</v>
      </c>
    </row>
    <row r="14237">
      <c r="A14237" s="221">
        <v>15933.0</v>
      </c>
      <c r="B14237" s="221">
        <v>36.0</v>
      </c>
      <c r="C14237" s="221">
        <v>182.0</v>
      </c>
    </row>
    <row r="14238">
      <c r="A14238" s="221">
        <v>15933.0</v>
      </c>
      <c r="B14238" s="221">
        <v>39.0</v>
      </c>
      <c r="C14238" s="221">
        <v>1.0</v>
      </c>
    </row>
    <row r="14239">
      <c r="A14239" s="221">
        <v>15935.0</v>
      </c>
      <c r="B14239" s="221">
        <v>34.0</v>
      </c>
      <c r="C14239" s="221">
        <v>6057.0</v>
      </c>
    </row>
    <row r="14240">
      <c r="A14240" s="221">
        <v>15935.0</v>
      </c>
      <c r="B14240" s="221">
        <v>35.0</v>
      </c>
      <c r="C14240" s="221">
        <v>4042.0</v>
      </c>
    </row>
    <row r="14241">
      <c r="A14241" s="221">
        <v>15935.0</v>
      </c>
      <c r="B14241" s="221">
        <v>38.0</v>
      </c>
      <c r="C14241" s="221">
        <v>3.0</v>
      </c>
    </row>
    <row r="14242">
      <c r="A14242" s="221">
        <v>15935.0</v>
      </c>
      <c r="B14242" s="221">
        <v>40.0</v>
      </c>
      <c r="C14242" s="221">
        <v>2.0</v>
      </c>
    </row>
    <row r="14243">
      <c r="A14243" s="221">
        <v>15937.0</v>
      </c>
      <c r="B14243" s="221">
        <v>34.0</v>
      </c>
      <c r="C14243" s="221">
        <v>15541.0</v>
      </c>
    </row>
    <row r="14244">
      <c r="A14244" s="221">
        <v>15937.0</v>
      </c>
      <c r="B14244" s="221">
        <v>35.0</v>
      </c>
      <c r="C14244" s="221">
        <v>1318.0</v>
      </c>
    </row>
    <row r="14245">
      <c r="A14245" s="221">
        <v>15937.0</v>
      </c>
      <c r="B14245" s="221">
        <v>36.0</v>
      </c>
      <c r="C14245" s="221">
        <v>67.0</v>
      </c>
    </row>
    <row r="14246">
      <c r="A14246" s="221">
        <v>15939.0</v>
      </c>
      <c r="B14246" s="221">
        <v>34.0</v>
      </c>
      <c r="C14246" s="221">
        <v>40236.0</v>
      </c>
    </row>
    <row r="14247">
      <c r="A14247" s="221">
        <v>15939.0</v>
      </c>
      <c r="B14247" s="221">
        <v>35.0</v>
      </c>
      <c r="C14247" s="221">
        <v>33343.0</v>
      </c>
    </row>
    <row r="14248">
      <c r="A14248" s="221">
        <v>15941.0</v>
      </c>
      <c r="B14248" s="221">
        <v>34.0</v>
      </c>
      <c r="C14248" s="221">
        <v>6057.0</v>
      </c>
    </row>
    <row r="14249">
      <c r="A14249" s="221">
        <v>15941.0</v>
      </c>
      <c r="B14249" s="221">
        <v>35.0</v>
      </c>
      <c r="C14249" s="221">
        <v>4042.0</v>
      </c>
    </row>
    <row r="14250">
      <c r="A14250" s="221">
        <v>15941.0</v>
      </c>
      <c r="B14250" s="221">
        <v>38.0</v>
      </c>
      <c r="C14250" s="221">
        <v>3.0</v>
      </c>
    </row>
    <row r="14251">
      <c r="A14251" s="221">
        <v>15941.0</v>
      </c>
      <c r="B14251" s="221">
        <v>40.0</v>
      </c>
      <c r="C14251" s="221">
        <v>2.0</v>
      </c>
    </row>
    <row r="14252">
      <c r="A14252" s="221">
        <v>15943.0</v>
      </c>
      <c r="B14252" s="221">
        <v>34.0</v>
      </c>
      <c r="C14252" s="221">
        <v>2658.0</v>
      </c>
    </row>
    <row r="14253">
      <c r="A14253" s="221">
        <v>15943.0</v>
      </c>
      <c r="B14253" s="221">
        <v>35.0</v>
      </c>
      <c r="C14253" s="221">
        <v>850.0</v>
      </c>
    </row>
    <row r="14254">
      <c r="A14254" s="221">
        <v>15943.0</v>
      </c>
      <c r="B14254" s="221">
        <v>36.0</v>
      </c>
      <c r="C14254" s="221">
        <v>182.0</v>
      </c>
    </row>
    <row r="14255">
      <c r="A14255" s="221">
        <v>15943.0</v>
      </c>
      <c r="B14255" s="221">
        <v>39.0</v>
      </c>
      <c r="C14255" s="221">
        <v>1.0</v>
      </c>
    </row>
    <row r="14256">
      <c r="A14256" s="221">
        <v>15945.0</v>
      </c>
      <c r="B14256" s="221">
        <v>34.0</v>
      </c>
      <c r="C14256" s="221">
        <v>15541.0</v>
      </c>
    </row>
    <row r="14257">
      <c r="A14257" s="221">
        <v>15945.0</v>
      </c>
      <c r="B14257" s="221">
        <v>35.0</v>
      </c>
      <c r="C14257" s="221">
        <v>1318.0</v>
      </c>
    </row>
    <row r="14258">
      <c r="A14258" s="221">
        <v>15945.0</v>
      </c>
      <c r="B14258" s="221">
        <v>36.0</v>
      </c>
      <c r="C14258" s="221">
        <v>67.0</v>
      </c>
    </row>
    <row r="14259">
      <c r="A14259" s="221">
        <v>15947.0</v>
      </c>
      <c r="B14259" s="221">
        <v>34.0</v>
      </c>
      <c r="C14259" s="221">
        <v>40236.0</v>
      </c>
    </row>
    <row r="14260">
      <c r="A14260" s="221">
        <v>15947.0</v>
      </c>
      <c r="B14260" s="221">
        <v>35.0</v>
      </c>
      <c r="C14260" s="221">
        <v>33343.0</v>
      </c>
    </row>
    <row r="14261">
      <c r="A14261" s="221">
        <v>15949.0</v>
      </c>
      <c r="B14261" s="221">
        <v>34.0</v>
      </c>
      <c r="C14261" s="221">
        <v>6057.0</v>
      </c>
    </row>
    <row r="14262">
      <c r="A14262" s="221">
        <v>15949.0</v>
      </c>
      <c r="B14262" s="221">
        <v>35.0</v>
      </c>
      <c r="C14262" s="221">
        <v>4042.0</v>
      </c>
    </row>
    <row r="14263">
      <c r="A14263" s="221">
        <v>15949.0</v>
      </c>
      <c r="B14263" s="221">
        <v>38.0</v>
      </c>
      <c r="C14263" s="221">
        <v>3.0</v>
      </c>
    </row>
    <row r="14264">
      <c r="A14264" s="221">
        <v>15949.0</v>
      </c>
      <c r="B14264" s="221">
        <v>40.0</v>
      </c>
      <c r="C14264" s="221">
        <v>4.0</v>
      </c>
    </row>
    <row r="14265">
      <c r="A14265" s="221">
        <v>15951.0</v>
      </c>
      <c r="B14265" s="221">
        <v>34.0</v>
      </c>
      <c r="C14265" s="221">
        <v>2658.0</v>
      </c>
    </row>
    <row r="14266">
      <c r="A14266" s="221">
        <v>15951.0</v>
      </c>
      <c r="B14266" s="221">
        <v>35.0</v>
      </c>
      <c r="C14266" s="221">
        <v>850.0</v>
      </c>
    </row>
    <row r="14267">
      <c r="A14267" s="221">
        <v>15951.0</v>
      </c>
      <c r="B14267" s="221">
        <v>36.0</v>
      </c>
      <c r="C14267" s="221">
        <v>182.0</v>
      </c>
    </row>
    <row r="14268">
      <c r="A14268" s="221">
        <v>15951.0</v>
      </c>
      <c r="B14268" s="221">
        <v>39.0</v>
      </c>
      <c r="C14268" s="221">
        <v>1.0</v>
      </c>
    </row>
    <row r="14269">
      <c r="A14269" s="221">
        <v>15953.0</v>
      </c>
      <c r="B14269" s="221">
        <v>34.0</v>
      </c>
      <c r="C14269" s="221">
        <v>15541.0</v>
      </c>
    </row>
    <row r="14270">
      <c r="A14270" s="221">
        <v>15953.0</v>
      </c>
      <c r="B14270" s="221">
        <v>35.0</v>
      </c>
      <c r="C14270" s="221">
        <v>1318.0</v>
      </c>
    </row>
    <row r="14271">
      <c r="A14271" s="221">
        <v>15953.0</v>
      </c>
      <c r="B14271" s="221">
        <v>36.0</v>
      </c>
      <c r="C14271" s="221">
        <v>67.0</v>
      </c>
    </row>
    <row r="14272">
      <c r="A14272" s="221">
        <v>15955.0</v>
      </c>
      <c r="B14272" s="221">
        <v>34.0</v>
      </c>
      <c r="C14272" s="221">
        <v>40236.0</v>
      </c>
    </row>
    <row r="14273">
      <c r="A14273" s="221">
        <v>15955.0</v>
      </c>
      <c r="B14273" s="221">
        <v>35.0</v>
      </c>
      <c r="C14273" s="221">
        <v>33343.0</v>
      </c>
    </row>
    <row r="14274">
      <c r="A14274" s="221">
        <v>15957.0</v>
      </c>
      <c r="B14274" s="221">
        <v>34.0</v>
      </c>
      <c r="C14274" s="221">
        <v>6057.0</v>
      </c>
    </row>
    <row r="14275">
      <c r="A14275" s="221">
        <v>15957.0</v>
      </c>
      <c r="B14275" s="221">
        <v>35.0</v>
      </c>
      <c r="C14275" s="221">
        <v>4042.0</v>
      </c>
    </row>
    <row r="14276">
      <c r="A14276" s="221">
        <v>15957.0</v>
      </c>
      <c r="B14276" s="221">
        <v>38.0</v>
      </c>
      <c r="C14276" s="221">
        <v>3.0</v>
      </c>
    </row>
    <row r="14277">
      <c r="A14277" s="221">
        <v>15957.0</v>
      </c>
      <c r="B14277" s="221">
        <v>40.0</v>
      </c>
      <c r="C14277" s="221">
        <v>2.0</v>
      </c>
    </row>
    <row r="14278">
      <c r="A14278" s="221">
        <v>15959.0</v>
      </c>
      <c r="B14278" s="221">
        <v>34.0</v>
      </c>
      <c r="C14278" s="221">
        <v>2953.0</v>
      </c>
    </row>
    <row r="14279">
      <c r="A14279" s="221">
        <v>15959.0</v>
      </c>
      <c r="B14279" s="221">
        <v>35.0</v>
      </c>
      <c r="C14279" s="221">
        <v>944.0</v>
      </c>
    </row>
    <row r="14280">
      <c r="A14280" s="221">
        <v>15959.0</v>
      </c>
      <c r="B14280" s="221">
        <v>36.0</v>
      </c>
      <c r="C14280" s="221">
        <v>202.0</v>
      </c>
    </row>
    <row r="14281">
      <c r="A14281" s="221">
        <v>15959.0</v>
      </c>
      <c r="B14281" s="221">
        <v>39.0</v>
      </c>
      <c r="C14281" s="221">
        <v>2.0</v>
      </c>
    </row>
    <row r="14282">
      <c r="A14282" s="221">
        <v>15961.0</v>
      </c>
      <c r="B14282" s="221">
        <v>34.0</v>
      </c>
      <c r="C14282" s="221">
        <v>15541.0</v>
      </c>
    </row>
    <row r="14283">
      <c r="A14283" s="221">
        <v>15961.0</v>
      </c>
      <c r="B14283" s="221">
        <v>35.0</v>
      </c>
      <c r="C14283" s="221">
        <v>1318.0</v>
      </c>
    </row>
    <row r="14284">
      <c r="A14284" s="221">
        <v>15961.0</v>
      </c>
      <c r="B14284" s="221">
        <v>36.0</v>
      </c>
      <c r="C14284" s="221">
        <v>67.0</v>
      </c>
    </row>
    <row r="14285">
      <c r="A14285" s="221">
        <v>15963.0</v>
      </c>
      <c r="B14285" s="221">
        <v>34.0</v>
      </c>
      <c r="C14285" s="221">
        <v>40236.0</v>
      </c>
    </row>
    <row r="14286">
      <c r="A14286" s="221">
        <v>15963.0</v>
      </c>
      <c r="B14286" s="221">
        <v>35.0</v>
      </c>
      <c r="C14286" s="221">
        <v>33343.0</v>
      </c>
    </row>
    <row r="14287">
      <c r="A14287" s="221">
        <v>15965.0</v>
      </c>
      <c r="B14287" s="221">
        <v>34.0</v>
      </c>
      <c r="C14287" s="221">
        <v>538.0</v>
      </c>
    </row>
    <row r="14288">
      <c r="A14288" s="221">
        <v>15965.0</v>
      </c>
      <c r="B14288" s="221">
        <v>35.0</v>
      </c>
      <c r="C14288" s="221">
        <v>88.0</v>
      </c>
    </row>
    <row r="14289">
      <c r="A14289" s="221">
        <v>15965.0</v>
      </c>
      <c r="B14289" s="221">
        <v>36.0</v>
      </c>
      <c r="C14289" s="221">
        <v>369.0</v>
      </c>
    </row>
    <row r="14290">
      <c r="A14290" s="221">
        <v>15965.0</v>
      </c>
      <c r="B14290" s="221">
        <v>37.0</v>
      </c>
      <c r="C14290" s="221">
        <v>1.0</v>
      </c>
    </row>
    <row r="14291">
      <c r="A14291" s="221">
        <v>15965.0</v>
      </c>
      <c r="B14291" s="221">
        <v>38.0</v>
      </c>
      <c r="C14291" s="221">
        <v>4.0</v>
      </c>
    </row>
    <row r="14292">
      <c r="A14292" s="221">
        <v>15967.0</v>
      </c>
      <c r="B14292" s="221">
        <v>34.0</v>
      </c>
      <c r="C14292" s="221">
        <v>3814.0</v>
      </c>
    </row>
    <row r="14293">
      <c r="A14293" s="221">
        <v>15967.0</v>
      </c>
      <c r="B14293" s="221">
        <v>35.0</v>
      </c>
      <c r="C14293" s="221">
        <v>3163.0</v>
      </c>
    </row>
    <row r="14294">
      <c r="A14294" s="221">
        <v>15967.0</v>
      </c>
      <c r="B14294" s="221">
        <v>36.0</v>
      </c>
      <c r="C14294" s="221">
        <v>3.0</v>
      </c>
    </row>
    <row r="14295">
      <c r="A14295" s="221">
        <v>15967.0</v>
      </c>
      <c r="B14295" s="221">
        <v>37.0</v>
      </c>
      <c r="C14295" s="221">
        <v>2.0</v>
      </c>
    </row>
    <row r="14296">
      <c r="A14296" s="221">
        <v>16003.0</v>
      </c>
      <c r="B14296" s="221">
        <v>38.0</v>
      </c>
      <c r="C14296" s="221">
        <v>2.0</v>
      </c>
    </row>
    <row r="14297">
      <c r="A14297" s="221">
        <v>16003.0</v>
      </c>
      <c r="B14297" s="221">
        <v>39.0</v>
      </c>
      <c r="C14297" s="221">
        <v>2.0</v>
      </c>
    </row>
    <row r="14298">
      <c r="A14298" s="221">
        <v>16003.0</v>
      </c>
      <c r="B14298" s="221">
        <v>40.0</v>
      </c>
      <c r="C14298" s="221">
        <v>2.0</v>
      </c>
    </row>
    <row r="14299">
      <c r="A14299" s="221">
        <v>16004.0</v>
      </c>
      <c r="B14299" s="221">
        <v>38.0</v>
      </c>
      <c r="C14299" s="221">
        <v>2.0</v>
      </c>
    </row>
    <row r="14300">
      <c r="A14300" s="221">
        <v>16004.0</v>
      </c>
      <c r="B14300" s="221">
        <v>39.0</v>
      </c>
      <c r="C14300" s="221">
        <v>2.0</v>
      </c>
    </row>
    <row r="14301">
      <c r="A14301" s="221">
        <v>16004.0</v>
      </c>
      <c r="B14301" s="221">
        <v>40.0</v>
      </c>
      <c r="C14301" s="221">
        <v>2.0</v>
      </c>
    </row>
    <row r="14302">
      <c r="A14302" s="221">
        <v>16005.0</v>
      </c>
      <c r="B14302" s="221">
        <v>38.0</v>
      </c>
      <c r="C14302" s="221">
        <v>2.0</v>
      </c>
    </row>
    <row r="14303">
      <c r="A14303" s="221">
        <v>16005.0</v>
      </c>
      <c r="B14303" s="221">
        <v>39.0</v>
      </c>
      <c r="C14303" s="221">
        <v>2.0</v>
      </c>
    </row>
    <row r="14304">
      <c r="A14304" s="221">
        <v>16005.0</v>
      </c>
      <c r="B14304" s="221">
        <v>40.0</v>
      </c>
      <c r="C14304" s="221">
        <v>2.0</v>
      </c>
    </row>
    <row r="14305">
      <c r="A14305" s="221">
        <v>16006.0</v>
      </c>
      <c r="B14305" s="221">
        <v>38.0</v>
      </c>
      <c r="C14305" s="221">
        <v>2.0</v>
      </c>
    </row>
    <row r="14306">
      <c r="A14306" s="221">
        <v>16006.0</v>
      </c>
      <c r="B14306" s="221">
        <v>39.0</v>
      </c>
      <c r="C14306" s="221">
        <v>2.0</v>
      </c>
    </row>
    <row r="14307">
      <c r="A14307" s="221">
        <v>16006.0</v>
      </c>
      <c r="B14307" s="221">
        <v>40.0</v>
      </c>
      <c r="C14307" s="221">
        <v>2.0</v>
      </c>
    </row>
    <row r="14308">
      <c r="A14308" s="221">
        <v>16008.0</v>
      </c>
      <c r="B14308" s="221">
        <v>38.0</v>
      </c>
      <c r="C14308" s="221">
        <v>2.0</v>
      </c>
    </row>
    <row r="14309">
      <c r="A14309" s="221">
        <v>16008.0</v>
      </c>
      <c r="B14309" s="221">
        <v>39.0</v>
      </c>
      <c r="C14309" s="221">
        <v>2.0</v>
      </c>
    </row>
    <row r="14310">
      <c r="A14310" s="221">
        <v>16008.0</v>
      </c>
      <c r="B14310" s="221">
        <v>40.0</v>
      </c>
      <c r="C14310" s="221">
        <v>2.0</v>
      </c>
    </row>
    <row r="14311">
      <c r="A14311" s="221">
        <v>16009.0</v>
      </c>
      <c r="B14311" s="221">
        <v>38.0</v>
      </c>
      <c r="C14311" s="221">
        <v>2.0</v>
      </c>
    </row>
    <row r="14312">
      <c r="A14312" s="221">
        <v>16009.0</v>
      </c>
      <c r="B14312" s="221">
        <v>39.0</v>
      </c>
      <c r="C14312" s="221">
        <v>2.0</v>
      </c>
    </row>
    <row r="14313">
      <c r="A14313" s="221">
        <v>16009.0</v>
      </c>
      <c r="B14313" s="221">
        <v>40.0</v>
      </c>
      <c r="C14313" s="221">
        <v>2.0</v>
      </c>
    </row>
    <row r="14314">
      <c r="A14314" s="221">
        <v>16025.0</v>
      </c>
      <c r="B14314" s="221">
        <v>34.0</v>
      </c>
      <c r="C14314" s="221">
        <v>62.0</v>
      </c>
    </row>
    <row r="14315">
      <c r="A14315" s="221">
        <v>16025.0</v>
      </c>
      <c r="B14315" s="221">
        <v>35.0</v>
      </c>
      <c r="C14315" s="221">
        <v>39.0</v>
      </c>
    </row>
    <row r="14316">
      <c r="A14316" s="221">
        <v>16025.0</v>
      </c>
      <c r="B14316" s="221">
        <v>36.0</v>
      </c>
      <c r="C14316" s="221">
        <v>2.0</v>
      </c>
    </row>
    <row r="14317">
      <c r="A14317" s="221">
        <v>16046.0</v>
      </c>
      <c r="B14317" s="221">
        <v>34.0</v>
      </c>
      <c r="C14317" s="221">
        <v>104.0</v>
      </c>
    </row>
    <row r="14318">
      <c r="A14318" s="221">
        <v>16046.0</v>
      </c>
      <c r="B14318" s="221">
        <v>35.0</v>
      </c>
      <c r="C14318" s="221">
        <v>99.0</v>
      </c>
    </row>
    <row r="14319">
      <c r="A14319" s="221">
        <v>16047.0</v>
      </c>
      <c r="B14319" s="221">
        <v>34.0</v>
      </c>
      <c r="C14319" s="221">
        <v>40980.0</v>
      </c>
    </row>
    <row r="14320">
      <c r="A14320" s="221">
        <v>16047.0</v>
      </c>
      <c r="B14320" s="221">
        <v>35.0</v>
      </c>
      <c r="C14320" s="221">
        <v>10587.0</v>
      </c>
    </row>
    <row r="14321">
      <c r="A14321" s="221">
        <v>16047.0</v>
      </c>
      <c r="B14321" s="221">
        <v>36.0</v>
      </c>
      <c r="C14321" s="221">
        <v>3876.0</v>
      </c>
    </row>
    <row r="14322">
      <c r="A14322" s="221">
        <v>16047.0</v>
      </c>
      <c r="B14322" s="221">
        <v>37.0</v>
      </c>
      <c r="C14322" s="221">
        <v>1032.0</v>
      </c>
    </row>
    <row r="14323">
      <c r="A14323" s="221">
        <v>16047.0</v>
      </c>
      <c r="B14323" s="221">
        <v>38.0</v>
      </c>
      <c r="C14323" s="221">
        <v>146.0</v>
      </c>
    </row>
    <row r="14324">
      <c r="A14324" s="221">
        <v>16047.0</v>
      </c>
      <c r="B14324" s="221">
        <v>39.0</v>
      </c>
      <c r="C14324" s="221">
        <v>4.0</v>
      </c>
    </row>
    <row r="14325">
      <c r="A14325" s="221">
        <v>16047.0</v>
      </c>
      <c r="B14325" s="221">
        <v>40.0</v>
      </c>
      <c r="C14325" s="221">
        <v>11.0</v>
      </c>
    </row>
    <row r="14326">
      <c r="A14326" s="221">
        <v>16048.0</v>
      </c>
      <c r="B14326" s="221">
        <v>34.0</v>
      </c>
      <c r="C14326" s="221">
        <v>51246.0</v>
      </c>
    </row>
    <row r="14327">
      <c r="A14327" s="221">
        <v>16048.0</v>
      </c>
      <c r="B14327" s="221">
        <v>35.0</v>
      </c>
      <c r="C14327" s="221">
        <v>13146.0</v>
      </c>
    </row>
    <row r="14328">
      <c r="A14328" s="221">
        <v>16048.0</v>
      </c>
      <c r="B14328" s="221">
        <v>36.0</v>
      </c>
      <c r="C14328" s="221">
        <v>4386.0</v>
      </c>
    </row>
    <row r="14329">
      <c r="A14329" s="221">
        <v>16048.0</v>
      </c>
      <c r="B14329" s="221">
        <v>37.0</v>
      </c>
      <c r="C14329" s="221">
        <v>1192.0</v>
      </c>
    </row>
    <row r="14330">
      <c r="A14330" s="221">
        <v>16048.0</v>
      </c>
      <c r="B14330" s="221">
        <v>38.0</v>
      </c>
      <c r="C14330" s="221">
        <v>185.0</v>
      </c>
    </row>
    <row r="14331">
      <c r="A14331" s="221">
        <v>16048.0</v>
      </c>
      <c r="B14331" s="221">
        <v>39.0</v>
      </c>
      <c r="C14331" s="221">
        <v>9.0</v>
      </c>
    </row>
    <row r="14332">
      <c r="A14332" s="221">
        <v>16048.0</v>
      </c>
      <c r="B14332" s="221">
        <v>40.0</v>
      </c>
      <c r="C14332" s="221">
        <v>16.0</v>
      </c>
    </row>
    <row r="14333">
      <c r="A14333" s="221">
        <v>16049.0</v>
      </c>
      <c r="B14333" s="221">
        <v>34.0</v>
      </c>
      <c r="C14333" s="221">
        <v>448.0</v>
      </c>
    </row>
    <row r="14334">
      <c r="A14334" s="221">
        <v>16049.0</v>
      </c>
      <c r="B14334" s="221">
        <v>35.0</v>
      </c>
      <c r="C14334" s="221">
        <v>135.0</v>
      </c>
    </row>
    <row r="14335">
      <c r="A14335" s="221">
        <v>16050.0</v>
      </c>
      <c r="B14335" s="221">
        <v>34.0</v>
      </c>
      <c r="C14335" s="221">
        <v>750.0</v>
      </c>
    </row>
    <row r="14336">
      <c r="A14336" s="221">
        <v>16050.0</v>
      </c>
      <c r="B14336" s="221">
        <v>35.0</v>
      </c>
      <c r="C14336" s="221">
        <v>65.0</v>
      </c>
    </row>
    <row r="14337">
      <c r="A14337" s="221">
        <v>16050.0</v>
      </c>
      <c r="B14337" s="221">
        <v>36.0</v>
      </c>
      <c r="C14337" s="221">
        <v>37.0</v>
      </c>
    </row>
    <row r="14338">
      <c r="A14338" s="221">
        <v>16050.0</v>
      </c>
      <c r="B14338" s="221">
        <v>37.0</v>
      </c>
      <c r="C14338" s="221">
        <v>10.0</v>
      </c>
    </row>
    <row r="14339">
      <c r="A14339" s="221">
        <v>16051.0</v>
      </c>
      <c r="B14339" s="221">
        <v>34.0</v>
      </c>
      <c r="C14339" s="221">
        <v>2004.0</v>
      </c>
    </row>
    <row r="14340">
      <c r="A14340" s="221">
        <v>16051.0</v>
      </c>
      <c r="B14340" s="221">
        <v>35.0</v>
      </c>
      <c r="C14340" s="221">
        <v>579.0</v>
      </c>
    </row>
    <row r="14341">
      <c r="A14341" s="221">
        <v>16051.0</v>
      </c>
      <c r="B14341" s="221">
        <v>36.0</v>
      </c>
      <c r="C14341" s="221">
        <v>539.0</v>
      </c>
    </row>
    <row r="14342">
      <c r="A14342" s="221">
        <v>16052.0</v>
      </c>
      <c r="B14342" s="221">
        <v>34.0</v>
      </c>
      <c r="C14342" s="221">
        <v>718.0</v>
      </c>
    </row>
    <row r="14343">
      <c r="A14343" s="221">
        <v>16052.0</v>
      </c>
      <c r="B14343" s="221">
        <v>35.0</v>
      </c>
      <c r="C14343" s="221">
        <v>310.0</v>
      </c>
    </row>
    <row r="14344">
      <c r="A14344" s="221">
        <v>16052.0</v>
      </c>
      <c r="B14344" s="221">
        <v>36.0</v>
      </c>
      <c r="C14344" s="221">
        <v>65.0</v>
      </c>
    </row>
    <row r="14345">
      <c r="A14345" s="221">
        <v>16053.0</v>
      </c>
      <c r="B14345" s="221">
        <v>34.0</v>
      </c>
      <c r="C14345" s="221">
        <v>1228.0</v>
      </c>
    </row>
    <row r="14346">
      <c r="A14346" s="221">
        <v>16053.0</v>
      </c>
      <c r="B14346" s="221">
        <v>35.0</v>
      </c>
      <c r="C14346" s="221">
        <v>66.0</v>
      </c>
    </row>
    <row r="14347">
      <c r="A14347" s="221">
        <v>16053.0</v>
      </c>
      <c r="B14347" s="221">
        <v>36.0</v>
      </c>
      <c r="C14347" s="221">
        <v>77.0</v>
      </c>
    </row>
    <row r="14348">
      <c r="A14348" s="221">
        <v>16053.0</v>
      </c>
      <c r="B14348" s="221">
        <v>39.0</v>
      </c>
      <c r="C14348" s="221">
        <v>1.0</v>
      </c>
    </row>
    <row r="14349">
      <c r="A14349" s="221">
        <v>16054.0</v>
      </c>
      <c r="B14349" s="221">
        <v>34.0</v>
      </c>
      <c r="C14349" s="221">
        <v>2038.0</v>
      </c>
    </row>
    <row r="14350">
      <c r="A14350" s="221">
        <v>16054.0</v>
      </c>
      <c r="B14350" s="221">
        <v>35.0</v>
      </c>
      <c r="C14350" s="221">
        <v>739.0</v>
      </c>
    </row>
    <row r="14351">
      <c r="A14351" s="221">
        <v>16054.0</v>
      </c>
      <c r="B14351" s="221">
        <v>36.0</v>
      </c>
      <c r="C14351" s="221">
        <v>1086.0</v>
      </c>
    </row>
    <row r="14352">
      <c r="A14352" s="221">
        <v>16055.0</v>
      </c>
      <c r="B14352" s="221">
        <v>34.0</v>
      </c>
      <c r="C14352" s="221">
        <v>4090.0</v>
      </c>
    </row>
    <row r="14353">
      <c r="A14353" s="221">
        <v>16055.0</v>
      </c>
      <c r="B14353" s="221">
        <v>35.0</v>
      </c>
      <c r="C14353" s="221">
        <v>1253.0</v>
      </c>
    </row>
    <row r="14354">
      <c r="A14354" s="221">
        <v>16055.0</v>
      </c>
      <c r="B14354" s="221">
        <v>36.0</v>
      </c>
      <c r="C14354" s="221">
        <v>1272.0</v>
      </c>
    </row>
    <row r="14355">
      <c r="A14355" s="221">
        <v>16055.0</v>
      </c>
      <c r="B14355" s="221">
        <v>37.0</v>
      </c>
      <c r="C14355" s="221">
        <v>6.0</v>
      </c>
    </row>
    <row r="14356">
      <c r="A14356" s="221">
        <v>16056.0</v>
      </c>
      <c r="B14356" s="221">
        <v>34.0</v>
      </c>
      <c r="C14356" s="221">
        <v>4110.0</v>
      </c>
    </row>
    <row r="14357">
      <c r="A14357" s="221">
        <v>16056.0</v>
      </c>
      <c r="B14357" s="221">
        <v>35.0</v>
      </c>
      <c r="C14357" s="221">
        <v>1341.0</v>
      </c>
    </row>
    <row r="14358">
      <c r="A14358" s="221">
        <v>16056.0</v>
      </c>
      <c r="B14358" s="221">
        <v>36.0</v>
      </c>
      <c r="C14358" s="221">
        <v>1619.0</v>
      </c>
    </row>
    <row r="14359">
      <c r="A14359" s="221">
        <v>16056.0</v>
      </c>
      <c r="B14359" s="221">
        <v>37.0</v>
      </c>
      <c r="C14359" s="221">
        <v>1.0</v>
      </c>
    </row>
    <row r="14360">
      <c r="A14360" s="221">
        <v>16056.0</v>
      </c>
      <c r="B14360" s="221">
        <v>38.0</v>
      </c>
      <c r="C14360" s="221">
        <v>8.0</v>
      </c>
    </row>
    <row r="14361">
      <c r="A14361" s="221">
        <v>16057.0</v>
      </c>
      <c r="B14361" s="221">
        <v>34.0</v>
      </c>
      <c r="C14361" s="221">
        <v>30738.0</v>
      </c>
    </row>
    <row r="14362">
      <c r="A14362" s="221">
        <v>16057.0</v>
      </c>
      <c r="B14362" s="221">
        <v>35.0</v>
      </c>
      <c r="C14362" s="221">
        <v>8027.0</v>
      </c>
    </row>
    <row r="14363">
      <c r="A14363" s="221">
        <v>16057.0</v>
      </c>
      <c r="B14363" s="221">
        <v>36.0</v>
      </c>
      <c r="C14363" s="221">
        <v>3238.0</v>
      </c>
    </row>
    <row r="14364">
      <c r="A14364" s="221">
        <v>16057.0</v>
      </c>
      <c r="B14364" s="221">
        <v>37.0</v>
      </c>
      <c r="C14364" s="221">
        <v>878.0</v>
      </c>
    </row>
    <row r="14365">
      <c r="A14365" s="221">
        <v>16057.0</v>
      </c>
      <c r="B14365" s="221">
        <v>38.0</v>
      </c>
      <c r="C14365" s="221">
        <v>105.0</v>
      </c>
    </row>
    <row r="14366">
      <c r="A14366" s="221">
        <v>16057.0</v>
      </c>
      <c r="B14366" s="221">
        <v>39.0</v>
      </c>
      <c r="C14366" s="221">
        <v>2.0</v>
      </c>
    </row>
    <row r="14367">
      <c r="A14367" s="221">
        <v>16057.0</v>
      </c>
      <c r="B14367" s="221">
        <v>40.0</v>
      </c>
      <c r="C14367" s="221">
        <v>6.0</v>
      </c>
    </row>
    <row r="14368">
      <c r="A14368" s="221">
        <v>16058.0</v>
      </c>
      <c r="B14368" s="221">
        <v>34.0</v>
      </c>
      <c r="C14368" s="221">
        <v>372.0</v>
      </c>
    </row>
    <row r="14369">
      <c r="A14369" s="221">
        <v>16058.0</v>
      </c>
      <c r="B14369" s="221">
        <v>35.0</v>
      </c>
      <c r="C14369" s="221">
        <v>269.0</v>
      </c>
    </row>
    <row r="14370">
      <c r="A14370" s="221">
        <v>16058.0</v>
      </c>
      <c r="B14370" s="221">
        <v>36.0</v>
      </c>
      <c r="C14370" s="221">
        <v>222.0</v>
      </c>
    </row>
    <row r="14371">
      <c r="A14371" s="221">
        <v>16059.0</v>
      </c>
      <c r="B14371" s="221">
        <v>34.0</v>
      </c>
      <c r="C14371" s="221">
        <v>6158.0</v>
      </c>
    </row>
    <row r="14372">
      <c r="A14372" s="221">
        <v>16059.0</v>
      </c>
      <c r="B14372" s="221">
        <v>35.0</v>
      </c>
      <c r="C14372" s="221">
        <v>1852.0</v>
      </c>
    </row>
    <row r="14373">
      <c r="A14373" s="221">
        <v>16059.0</v>
      </c>
      <c r="B14373" s="221">
        <v>36.0</v>
      </c>
      <c r="C14373" s="221">
        <v>1733.0</v>
      </c>
    </row>
    <row r="14374">
      <c r="A14374" s="221">
        <v>16059.0</v>
      </c>
      <c r="B14374" s="221">
        <v>40.0</v>
      </c>
      <c r="C14374" s="221">
        <v>2.0</v>
      </c>
    </row>
    <row r="14375">
      <c r="A14375" s="221">
        <v>16060.0</v>
      </c>
      <c r="B14375" s="221">
        <v>34.0</v>
      </c>
      <c r="C14375" s="221">
        <v>20498.0</v>
      </c>
    </row>
    <row r="14376">
      <c r="A14376" s="221">
        <v>16060.0</v>
      </c>
      <c r="B14376" s="221">
        <v>35.0</v>
      </c>
      <c r="C14376" s="221">
        <v>5467.0</v>
      </c>
    </row>
    <row r="14377">
      <c r="A14377" s="221">
        <v>16060.0</v>
      </c>
      <c r="B14377" s="221">
        <v>36.0</v>
      </c>
      <c r="C14377" s="221">
        <v>2727.0</v>
      </c>
    </row>
    <row r="14378">
      <c r="A14378" s="221">
        <v>16060.0</v>
      </c>
      <c r="B14378" s="221">
        <v>37.0</v>
      </c>
      <c r="C14378" s="221">
        <v>718.0</v>
      </c>
    </row>
    <row r="14379">
      <c r="A14379" s="221">
        <v>16060.0</v>
      </c>
      <c r="B14379" s="221">
        <v>38.0</v>
      </c>
      <c r="C14379" s="221">
        <v>56.0</v>
      </c>
    </row>
    <row r="14380">
      <c r="A14380" s="221">
        <v>16060.0</v>
      </c>
      <c r="B14380" s="221">
        <v>39.0</v>
      </c>
      <c r="C14380" s="221">
        <v>3.0</v>
      </c>
    </row>
    <row r="14381">
      <c r="A14381" s="221">
        <v>16061.0</v>
      </c>
      <c r="B14381" s="221">
        <v>34.0</v>
      </c>
      <c r="C14381" s="221">
        <v>252.0</v>
      </c>
    </row>
    <row r="14382">
      <c r="A14382" s="221">
        <v>16061.0</v>
      </c>
      <c r="B14382" s="221">
        <v>35.0</v>
      </c>
      <c r="C14382" s="221">
        <v>221.0</v>
      </c>
    </row>
    <row r="14383">
      <c r="A14383" s="221">
        <v>16061.0</v>
      </c>
      <c r="B14383" s="221">
        <v>36.0</v>
      </c>
      <c r="C14383" s="221">
        <v>41.0</v>
      </c>
    </row>
    <row r="14384">
      <c r="A14384" s="221">
        <v>16061.0</v>
      </c>
      <c r="B14384" s="221">
        <v>37.0</v>
      </c>
      <c r="C14384" s="221">
        <v>1.0</v>
      </c>
    </row>
    <row r="14385">
      <c r="A14385" s="221">
        <v>16061.0</v>
      </c>
      <c r="B14385" s="221">
        <v>38.0</v>
      </c>
      <c r="C14385" s="221">
        <v>1.0</v>
      </c>
    </row>
    <row r="14386">
      <c r="A14386" s="221">
        <v>16062.0</v>
      </c>
      <c r="B14386" s="221">
        <v>34.0</v>
      </c>
      <c r="C14386" s="221">
        <v>122.0</v>
      </c>
    </row>
    <row r="14387">
      <c r="A14387" s="221">
        <v>16062.0</v>
      </c>
      <c r="B14387" s="221">
        <v>35.0</v>
      </c>
      <c r="C14387" s="221">
        <v>1342.0</v>
      </c>
    </row>
    <row r="14388">
      <c r="A14388" s="221">
        <v>16062.0</v>
      </c>
      <c r="B14388" s="221">
        <v>38.0</v>
      </c>
      <c r="C14388" s="221">
        <v>9.0</v>
      </c>
    </row>
    <row r="14389">
      <c r="A14389" s="221">
        <v>16062.0</v>
      </c>
      <c r="B14389" s="221">
        <v>39.0</v>
      </c>
      <c r="C14389" s="221">
        <v>4.0</v>
      </c>
    </row>
    <row r="14390">
      <c r="A14390" s="221">
        <v>16062.0</v>
      </c>
      <c r="B14390" s="221">
        <v>40.0</v>
      </c>
      <c r="C14390" s="221">
        <v>22.0</v>
      </c>
    </row>
    <row r="14391">
      <c r="A14391" s="221">
        <v>16064.0</v>
      </c>
      <c r="B14391" s="221">
        <v>34.0</v>
      </c>
      <c r="C14391" s="221">
        <v>1466.0</v>
      </c>
    </row>
    <row r="14392">
      <c r="A14392" s="221">
        <v>16064.0</v>
      </c>
      <c r="B14392" s="221">
        <v>35.0</v>
      </c>
      <c r="C14392" s="221">
        <v>1316.0</v>
      </c>
    </row>
    <row r="14393">
      <c r="A14393" s="221">
        <v>16064.0</v>
      </c>
      <c r="B14393" s="221">
        <v>36.0</v>
      </c>
      <c r="C14393" s="221">
        <v>48.0</v>
      </c>
    </row>
    <row r="14394">
      <c r="A14394" s="221">
        <v>16065.0</v>
      </c>
      <c r="B14394" s="221">
        <v>34.0</v>
      </c>
      <c r="C14394" s="221">
        <v>556.0</v>
      </c>
    </row>
    <row r="14395">
      <c r="A14395" s="221">
        <v>16065.0</v>
      </c>
      <c r="B14395" s="221">
        <v>35.0</v>
      </c>
      <c r="C14395" s="221">
        <v>278.0</v>
      </c>
    </row>
    <row r="14396">
      <c r="A14396" s="221">
        <v>16067.0</v>
      </c>
      <c r="B14396" s="221">
        <v>34.0</v>
      </c>
      <c r="C14396" s="221">
        <v>3278.0</v>
      </c>
    </row>
    <row r="14397">
      <c r="A14397" s="221">
        <v>16067.0</v>
      </c>
      <c r="B14397" s="221">
        <v>35.0</v>
      </c>
      <c r="C14397" s="221">
        <v>1725.0</v>
      </c>
    </row>
    <row r="14398">
      <c r="A14398" s="221">
        <v>16067.0</v>
      </c>
      <c r="B14398" s="221">
        <v>36.0</v>
      </c>
      <c r="C14398" s="221">
        <v>7.0</v>
      </c>
    </row>
    <row r="14399">
      <c r="A14399" s="221">
        <v>16068.0</v>
      </c>
      <c r="B14399" s="221">
        <v>34.0</v>
      </c>
      <c r="C14399" s="221">
        <v>212.0</v>
      </c>
    </row>
    <row r="14400">
      <c r="A14400" s="221">
        <v>16068.0</v>
      </c>
      <c r="B14400" s="221">
        <v>35.0</v>
      </c>
      <c r="C14400" s="221">
        <v>322.0</v>
      </c>
    </row>
    <row r="14401">
      <c r="A14401" s="221">
        <v>16126.0</v>
      </c>
      <c r="B14401" s="221">
        <v>34.0</v>
      </c>
      <c r="C14401" s="221">
        <v>14628.0</v>
      </c>
    </row>
    <row r="14402">
      <c r="A14402" s="221">
        <v>16126.0</v>
      </c>
      <c r="B14402" s="221">
        <v>35.0</v>
      </c>
      <c r="C14402" s="221">
        <v>5718.0</v>
      </c>
    </row>
    <row r="14403">
      <c r="A14403" s="221">
        <v>16126.0</v>
      </c>
      <c r="B14403" s="221">
        <v>36.0</v>
      </c>
      <c r="C14403" s="221">
        <v>700.0</v>
      </c>
    </row>
    <row r="14404">
      <c r="A14404" s="221">
        <v>16126.0</v>
      </c>
      <c r="B14404" s="221">
        <v>37.0</v>
      </c>
      <c r="C14404" s="221">
        <v>414.0</v>
      </c>
    </row>
    <row r="14405">
      <c r="A14405" s="221">
        <v>16126.0</v>
      </c>
      <c r="B14405" s="221">
        <v>38.0</v>
      </c>
      <c r="C14405" s="221">
        <v>154.0</v>
      </c>
    </row>
    <row r="14406">
      <c r="A14406" s="221">
        <v>16126.0</v>
      </c>
      <c r="B14406" s="221">
        <v>39.0</v>
      </c>
      <c r="C14406" s="221">
        <v>60.0</v>
      </c>
    </row>
    <row r="14407">
      <c r="A14407" s="221">
        <v>16126.0</v>
      </c>
      <c r="B14407" s="221">
        <v>40.0</v>
      </c>
      <c r="C14407" s="221">
        <v>15.0</v>
      </c>
    </row>
    <row r="14408">
      <c r="A14408" s="221">
        <v>16128.0</v>
      </c>
      <c r="B14408" s="221">
        <v>34.0</v>
      </c>
      <c r="C14408" s="221">
        <v>700.0</v>
      </c>
    </row>
    <row r="14409">
      <c r="A14409" s="221">
        <v>16128.0</v>
      </c>
      <c r="B14409" s="221">
        <v>35.0</v>
      </c>
      <c r="C14409" s="221">
        <v>521.0</v>
      </c>
    </row>
    <row r="14410">
      <c r="A14410" s="221">
        <v>16128.0</v>
      </c>
      <c r="B14410" s="221">
        <v>36.0</v>
      </c>
      <c r="C14410" s="221">
        <v>1.0</v>
      </c>
    </row>
    <row r="14411">
      <c r="A14411" s="221">
        <v>16128.0</v>
      </c>
      <c r="B14411" s="221">
        <v>37.0</v>
      </c>
      <c r="C14411" s="221">
        <v>3.0</v>
      </c>
    </row>
    <row r="14412">
      <c r="A14412" s="221">
        <v>16129.0</v>
      </c>
      <c r="B14412" s="221">
        <v>34.0</v>
      </c>
      <c r="C14412" s="221">
        <v>12316.0</v>
      </c>
    </row>
    <row r="14413">
      <c r="A14413" s="221">
        <v>16129.0</v>
      </c>
      <c r="B14413" s="221">
        <v>35.0</v>
      </c>
      <c r="C14413" s="221">
        <v>3705.0</v>
      </c>
    </row>
    <row r="14414">
      <c r="A14414" s="221">
        <v>16129.0</v>
      </c>
      <c r="B14414" s="221">
        <v>36.0</v>
      </c>
      <c r="C14414" s="221">
        <v>3466.0</v>
      </c>
    </row>
    <row r="14415">
      <c r="A14415" s="221">
        <v>16129.0</v>
      </c>
      <c r="B14415" s="221">
        <v>39.0</v>
      </c>
      <c r="C14415" s="221">
        <v>1.0</v>
      </c>
    </row>
    <row r="14416">
      <c r="A14416" s="221">
        <v>16129.0</v>
      </c>
      <c r="B14416" s="221">
        <v>40.0</v>
      </c>
      <c r="C14416" s="221">
        <v>4.0</v>
      </c>
    </row>
    <row r="14417">
      <c r="A14417" s="221">
        <v>16131.0</v>
      </c>
      <c r="B14417" s="221">
        <v>34.0</v>
      </c>
      <c r="C14417" s="221">
        <v>4090.0</v>
      </c>
    </row>
    <row r="14418">
      <c r="A14418" s="221">
        <v>16131.0</v>
      </c>
      <c r="B14418" s="221">
        <v>35.0</v>
      </c>
      <c r="C14418" s="221">
        <v>1253.0</v>
      </c>
    </row>
    <row r="14419">
      <c r="A14419" s="221">
        <v>16131.0</v>
      </c>
      <c r="B14419" s="221">
        <v>36.0</v>
      </c>
      <c r="C14419" s="221">
        <v>1272.0</v>
      </c>
    </row>
    <row r="14420">
      <c r="A14420" s="221">
        <v>16131.0</v>
      </c>
      <c r="B14420" s="221">
        <v>37.0</v>
      </c>
      <c r="C14420" s="221">
        <v>6.0</v>
      </c>
    </row>
    <row r="14421">
      <c r="A14421" s="221">
        <v>16132.0</v>
      </c>
      <c r="B14421" s="221">
        <v>34.0</v>
      </c>
      <c r="C14421" s="221">
        <v>1228.0</v>
      </c>
    </row>
    <row r="14422">
      <c r="A14422" s="221">
        <v>16132.0</v>
      </c>
      <c r="B14422" s="221">
        <v>35.0</v>
      </c>
      <c r="C14422" s="221">
        <v>66.0</v>
      </c>
    </row>
    <row r="14423">
      <c r="A14423" s="221">
        <v>16132.0</v>
      </c>
      <c r="B14423" s="221">
        <v>36.0</v>
      </c>
      <c r="C14423" s="221">
        <v>77.0</v>
      </c>
    </row>
    <row r="14424">
      <c r="A14424" s="221">
        <v>16132.0</v>
      </c>
      <c r="B14424" s="221">
        <v>39.0</v>
      </c>
      <c r="C14424" s="221">
        <v>1.0</v>
      </c>
    </row>
    <row r="14425">
      <c r="A14425" s="221">
        <v>16133.0</v>
      </c>
      <c r="B14425" s="221">
        <v>34.0</v>
      </c>
      <c r="C14425" s="221">
        <v>4110.0</v>
      </c>
    </row>
    <row r="14426">
      <c r="A14426" s="221">
        <v>16133.0</v>
      </c>
      <c r="B14426" s="221">
        <v>35.0</v>
      </c>
      <c r="C14426" s="221">
        <v>1341.0</v>
      </c>
    </row>
    <row r="14427">
      <c r="A14427" s="221">
        <v>16133.0</v>
      </c>
      <c r="B14427" s="221">
        <v>36.0</v>
      </c>
      <c r="C14427" s="221">
        <v>1619.0</v>
      </c>
    </row>
    <row r="14428">
      <c r="A14428" s="221">
        <v>16133.0</v>
      </c>
      <c r="B14428" s="221">
        <v>37.0</v>
      </c>
      <c r="C14428" s="221">
        <v>1.0</v>
      </c>
    </row>
    <row r="14429">
      <c r="A14429" s="221">
        <v>16133.0</v>
      </c>
      <c r="B14429" s="221">
        <v>38.0</v>
      </c>
      <c r="C14429" s="221">
        <v>8.0</v>
      </c>
    </row>
    <row r="14430">
      <c r="A14430" s="221">
        <v>16134.0</v>
      </c>
      <c r="B14430" s="221">
        <v>34.0</v>
      </c>
      <c r="C14430" s="221">
        <v>69672.0</v>
      </c>
    </row>
    <row r="14431">
      <c r="A14431" s="221">
        <v>16134.0</v>
      </c>
      <c r="B14431" s="221">
        <v>35.0</v>
      </c>
      <c r="C14431" s="221">
        <v>17814.0</v>
      </c>
    </row>
    <row r="14432">
      <c r="A14432" s="221">
        <v>16134.0</v>
      </c>
      <c r="B14432" s="221">
        <v>36.0</v>
      </c>
      <c r="C14432" s="221">
        <v>5158.0</v>
      </c>
    </row>
    <row r="14433">
      <c r="A14433" s="221">
        <v>16134.0</v>
      </c>
      <c r="B14433" s="221">
        <v>37.0</v>
      </c>
      <c r="C14433" s="221">
        <v>1085.0</v>
      </c>
    </row>
    <row r="14434">
      <c r="A14434" s="221">
        <v>16134.0</v>
      </c>
      <c r="B14434" s="221">
        <v>38.0</v>
      </c>
      <c r="C14434" s="221">
        <v>309.0</v>
      </c>
    </row>
    <row r="14435">
      <c r="A14435" s="221">
        <v>16134.0</v>
      </c>
      <c r="B14435" s="221">
        <v>39.0</v>
      </c>
      <c r="C14435" s="221">
        <v>93.0</v>
      </c>
    </row>
    <row r="14436">
      <c r="A14436" s="221">
        <v>16134.0</v>
      </c>
      <c r="B14436" s="221">
        <v>40.0</v>
      </c>
      <c r="C14436" s="221">
        <v>8.0</v>
      </c>
    </row>
    <row r="14437">
      <c r="A14437" s="221">
        <v>16136.0</v>
      </c>
      <c r="B14437" s="221">
        <v>34.0</v>
      </c>
      <c r="C14437" s="221">
        <v>212.0</v>
      </c>
    </row>
    <row r="14438">
      <c r="A14438" s="221">
        <v>16136.0</v>
      </c>
      <c r="B14438" s="221">
        <v>35.0</v>
      </c>
      <c r="C14438" s="221">
        <v>322.0</v>
      </c>
    </row>
    <row r="14439">
      <c r="A14439" s="221">
        <v>16137.0</v>
      </c>
      <c r="B14439" s="221">
        <v>34.0</v>
      </c>
      <c r="C14439" s="221">
        <v>1466.0</v>
      </c>
    </row>
    <row r="14440">
      <c r="A14440" s="221">
        <v>16137.0</v>
      </c>
      <c r="B14440" s="221">
        <v>35.0</v>
      </c>
      <c r="C14440" s="221">
        <v>1316.0</v>
      </c>
    </row>
    <row r="14441">
      <c r="A14441" s="221">
        <v>16137.0</v>
      </c>
      <c r="B14441" s="221">
        <v>36.0</v>
      </c>
      <c r="C14441" s="221">
        <v>48.0</v>
      </c>
    </row>
    <row r="14442">
      <c r="A14442" s="221">
        <v>16138.0</v>
      </c>
      <c r="B14442" s="221">
        <v>34.0</v>
      </c>
      <c r="C14442" s="221">
        <v>110.0</v>
      </c>
    </row>
    <row r="14443">
      <c r="A14443" s="221">
        <v>16138.0</v>
      </c>
      <c r="B14443" s="221">
        <v>35.0</v>
      </c>
      <c r="C14443" s="221">
        <v>1208.0</v>
      </c>
    </row>
    <row r="14444">
      <c r="A14444" s="221">
        <v>16138.0</v>
      </c>
      <c r="B14444" s="221">
        <v>38.0</v>
      </c>
      <c r="C14444" s="221">
        <v>8.0</v>
      </c>
    </row>
    <row r="14445">
      <c r="A14445" s="221">
        <v>16138.0</v>
      </c>
      <c r="B14445" s="221">
        <v>39.0</v>
      </c>
      <c r="C14445" s="221">
        <v>2.0</v>
      </c>
    </row>
    <row r="14446">
      <c r="A14446" s="221">
        <v>16138.0</v>
      </c>
      <c r="B14446" s="221">
        <v>40.0</v>
      </c>
      <c r="C14446" s="221">
        <v>10.0</v>
      </c>
    </row>
    <row r="14447">
      <c r="A14447" s="221">
        <v>16140.0</v>
      </c>
      <c r="B14447" s="221">
        <v>34.0</v>
      </c>
      <c r="C14447" s="221">
        <v>452.0</v>
      </c>
    </row>
    <row r="14448">
      <c r="A14448" s="221">
        <v>16140.0</v>
      </c>
      <c r="B14448" s="221">
        <v>35.0</v>
      </c>
      <c r="C14448" s="221">
        <v>267.0</v>
      </c>
    </row>
    <row r="14449">
      <c r="A14449" s="221">
        <v>16140.0</v>
      </c>
      <c r="B14449" s="221">
        <v>36.0</v>
      </c>
      <c r="C14449" s="221">
        <v>301.0</v>
      </c>
    </row>
    <row r="14450">
      <c r="A14450" s="221">
        <v>16140.0</v>
      </c>
      <c r="B14450" s="221">
        <v>37.0</v>
      </c>
      <c r="C14450" s="221">
        <v>177.0</v>
      </c>
    </row>
    <row r="14451">
      <c r="A14451" s="221">
        <v>16140.0</v>
      </c>
      <c r="B14451" s="221">
        <v>39.0</v>
      </c>
      <c r="C14451" s="221">
        <v>2.0</v>
      </c>
    </row>
    <row r="14452">
      <c r="A14452" s="221">
        <v>16142.0</v>
      </c>
      <c r="B14452" s="221">
        <v>34.0</v>
      </c>
      <c r="C14452" s="221">
        <v>245.0</v>
      </c>
    </row>
    <row r="14453">
      <c r="A14453" s="221">
        <v>16142.0</v>
      </c>
      <c r="B14453" s="221">
        <v>35.0</v>
      </c>
      <c r="C14453" s="221">
        <v>186.0</v>
      </c>
    </row>
    <row r="14454">
      <c r="A14454" s="221">
        <v>16142.0</v>
      </c>
      <c r="B14454" s="221">
        <v>36.0</v>
      </c>
      <c r="C14454" s="221">
        <v>12.0</v>
      </c>
    </row>
    <row r="14455">
      <c r="A14455" s="221">
        <v>16142.0</v>
      </c>
      <c r="B14455" s="221">
        <v>38.0</v>
      </c>
      <c r="C14455" s="221">
        <v>4.0</v>
      </c>
    </row>
    <row r="14456">
      <c r="A14456" s="221">
        <v>16142.0</v>
      </c>
      <c r="B14456" s="221">
        <v>11399.0</v>
      </c>
      <c r="C14456" s="221">
        <v>1.0</v>
      </c>
    </row>
    <row r="14457">
      <c r="A14457" s="221">
        <v>16144.0</v>
      </c>
      <c r="B14457" s="221">
        <v>34.0</v>
      </c>
      <c r="C14457" s="221">
        <v>1956.0</v>
      </c>
    </row>
    <row r="14458">
      <c r="A14458" s="221">
        <v>16144.0</v>
      </c>
      <c r="B14458" s="221">
        <v>35.0</v>
      </c>
      <c r="C14458" s="221">
        <v>456.0</v>
      </c>
    </row>
    <row r="14459">
      <c r="A14459" s="221">
        <v>16144.0</v>
      </c>
      <c r="B14459" s="221">
        <v>36.0</v>
      </c>
      <c r="C14459" s="221">
        <v>186.0</v>
      </c>
    </row>
    <row r="14460">
      <c r="A14460" s="221">
        <v>16144.0</v>
      </c>
      <c r="B14460" s="221">
        <v>37.0</v>
      </c>
      <c r="C14460" s="221">
        <v>7.0</v>
      </c>
    </row>
    <row r="14461">
      <c r="A14461" s="221">
        <v>16144.0</v>
      </c>
      <c r="B14461" s="221">
        <v>38.0</v>
      </c>
      <c r="C14461" s="221">
        <v>4.0</v>
      </c>
    </row>
    <row r="14462">
      <c r="A14462" s="221">
        <v>16144.0</v>
      </c>
      <c r="B14462" s="221">
        <v>11399.0</v>
      </c>
      <c r="C14462" s="221">
        <v>3.0</v>
      </c>
    </row>
    <row r="14463">
      <c r="A14463" s="221">
        <v>16146.0</v>
      </c>
      <c r="B14463" s="221">
        <v>34.0</v>
      </c>
      <c r="C14463" s="221">
        <v>3236.0</v>
      </c>
    </row>
    <row r="14464">
      <c r="A14464" s="221">
        <v>16146.0</v>
      </c>
      <c r="B14464" s="221">
        <v>35.0</v>
      </c>
      <c r="C14464" s="221">
        <v>2689.0</v>
      </c>
    </row>
    <row r="14465">
      <c r="A14465" s="221">
        <v>16146.0</v>
      </c>
      <c r="B14465" s="221">
        <v>36.0</v>
      </c>
      <c r="C14465" s="221">
        <v>195.0</v>
      </c>
    </row>
    <row r="14466">
      <c r="A14466" s="221">
        <v>16146.0</v>
      </c>
      <c r="B14466" s="221">
        <v>38.0</v>
      </c>
      <c r="C14466" s="221">
        <v>4.0</v>
      </c>
    </row>
    <row r="14467">
      <c r="A14467" s="221">
        <v>16146.0</v>
      </c>
      <c r="B14467" s="221">
        <v>11399.0</v>
      </c>
      <c r="C14467" s="221">
        <v>4.0</v>
      </c>
    </row>
    <row r="14468">
      <c r="A14468" s="221">
        <v>16148.0</v>
      </c>
      <c r="B14468" s="221">
        <v>34.0</v>
      </c>
      <c r="C14468" s="221">
        <v>40980.0</v>
      </c>
    </row>
    <row r="14469">
      <c r="A14469" s="221">
        <v>16148.0</v>
      </c>
      <c r="B14469" s="221">
        <v>35.0</v>
      </c>
      <c r="C14469" s="221">
        <v>10587.0</v>
      </c>
    </row>
    <row r="14470">
      <c r="A14470" s="221">
        <v>16148.0</v>
      </c>
      <c r="B14470" s="221">
        <v>36.0</v>
      </c>
      <c r="C14470" s="221">
        <v>3876.0</v>
      </c>
    </row>
    <row r="14471">
      <c r="A14471" s="221">
        <v>16148.0</v>
      </c>
      <c r="B14471" s="221">
        <v>37.0</v>
      </c>
      <c r="C14471" s="221">
        <v>1032.0</v>
      </c>
    </row>
    <row r="14472">
      <c r="A14472" s="221">
        <v>16148.0</v>
      </c>
      <c r="B14472" s="221">
        <v>38.0</v>
      </c>
      <c r="C14472" s="221">
        <v>146.0</v>
      </c>
    </row>
    <row r="14473">
      <c r="A14473" s="221">
        <v>16148.0</v>
      </c>
      <c r="B14473" s="221">
        <v>39.0</v>
      </c>
      <c r="C14473" s="221">
        <v>4.0</v>
      </c>
    </row>
    <row r="14474">
      <c r="A14474" s="221">
        <v>16148.0</v>
      </c>
      <c r="B14474" s="221">
        <v>40.0</v>
      </c>
      <c r="C14474" s="221">
        <v>11.0</v>
      </c>
    </row>
    <row r="14475">
      <c r="A14475" s="221">
        <v>16149.0</v>
      </c>
      <c r="B14475" s="221">
        <v>34.0</v>
      </c>
      <c r="C14475" s="221">
        <v>4090.0</v>
      </c>
    </row>
    <row r="14476">
      <c r="A14476" s="221">
        <v>16149.0</v>
      </c>
      <c r="B14476" s="221">
        <v>35.0</v>
      </c>
      <c r="C14476" s="221">
        <v>1253.0</v>
      </c>
    </row>
    <row r="14477">
      <c r="A14477" s="221">
        <v>16149.0</v>
      </c>
      <c r="B14477" s="221">
        <v>36.0</v>
      </c>
      <c r="C14477" s="221">
        <v>1272.0</v>
      </c>
    </row>
    <row r="14478">
      <c r="A14478" s="221">
        <v>16149.0</v>
      </c>
      <c r="B14478" s="221">
        <v>37.0</v>
      </c>
      <c r="C14478" s="221">
        <v>6.0</v>
      </c>
    </row>
    <row r="14479">
      <c r="A14479" s="221">
        <v>16150.0</v>
      </c>
      <c r="B14479" s="221">
        <v>34.0</v>
      </c>
      <c r="C14479" s="221">
        <v>750.0</v>
      </c>
    </row>
    <row r="14480">
      <c r="A14480" s="221">
        <v>16150.0</v>
      </c>
      <c r="B14480" s="221">
        <v>35.0</v>
      </c>
      <c r="C14480" s="221">
        <v>65.0</v>
      </c>
    </row>
    <row r="14481">
      <c r="A14481" s="221">
        <v>16150.0</v>
      </c>
      <c r="B14481" s="221">
        <v>36.0</v>
      </c>
      <c r="C14481" s="221">
        <v>37.0</v>
      </c>
    </row>
    <row r="14482">
      <c r="A14482" s="221">
        <v>16150.0</v>
      </c>
      <c r="B14482" s="221">
        <v>37.0</v>
      </c>
      <c r="C14482" s="221">
        <v>10.0</v>
      </c>
    </row>
    <row r="14483">
      <c r="A14483" s="221">
        <v>16151.0</v>
      </c>
      <c r="B14483" s="221">
        <v>34.0</v>
      </c>
      <c r="C14483" s="221">
        <v>23084.0</v>
      </c>
    </row>
    <row r="14484">
      <c r="A14484" s="221">
        <v>16151.0</v>
      </c>
      <c r="B14484" s="221">
        <v>35.0</v>
      </c>
      <c r="C14484" s="221">
        <v>18525.0</v>
      </c>
    </row>
    <row r="14485">
      <c r="A14485" s="221">
        <v>16151.0</v>
      </c>
      <c r="B14485" s="221">
        <v>38.0</v>
      </c>
      <c r="C14485" s="221">
        <v>3.0</v>
      </c>
    </row>
    <row r="14486">
      <c r="A14486" s="221">
        <v>16151.0</v>
      </c>
      <c r="B14486" s="221">
        <v>39.0</v>
      </c>
      <c r="C14486" s="221">
        <v>2.0</v>
      </c>
    </row>
    <row r="14487">
      <c r="A14487" s="221">
        <v>16153.0</v>
      </c>
      <c r="B14487" s="221">
        <v>34.0</v>
      </c>
      <c r="C14487" s="221">
        <v>39632.0</v>
      </c>
    </row>
    <row r="14488">
      <c r="A14488" s="221">
        <v>16153.0</v>
      </c>
      <c r="B14488" s="221">
        <v>35.0</v>
      </c>
      <c r="C14488" s="221">
        <v>30434.0</v>
      </c>
    </row>
    <row r="14489">
      <c r="A14489" s="221">
        <v>16153.0</v>
      </c>
      <c r="B14489" s="221">
        <v>37.0</v>
      </c>
      <c r="C14489" s="221">
        <v>85.0</v>
      </c>
    </row>
    <row r="14490">
      <c r="A14490" s="221">
        <v>16153.0</v>
      </c>
      <c r="B14490" s="221">
        <v>38.0</v>
      </c>
      <c r="C14490" s="221">
        <v>12.0</v>
      </c>
    </row>
    <row r="14491">
      <c r="A14491" s="221">
        <v>16153.0</v>
      </c>
      <c r="B14491" s="221">
        <v>39.0</v>
      </c>
      <c r="C14491" s="221">
        <v>1.0</v>
      </c>
    </row>
    <row r="14492">
      <c r="A14492" s="221">
        <v>16153.0</v>
      </c>
      <c r="B14492" s="221">
        <v>40.0</v>
      </c>
      <c r="C14492" s="221">
        <v>1.0</v>
      </c>
    </row>
    <row r="14493">
      <c r="A14493" s="221">
        <v>16155.0</v>
      </c>
      <c r="B14493" s="221">
        <v>34.0</v>
      </c>
      <c r="C14493" s="221">
        <v>34508.0</v>
      </c>
    </row>
    <row r="14494">
      <c r="A14494" s="221">
        <v>16155.0</v>
      </c>
      <c r="B14494" s="221">
        <v>35.0</v>
      </c>
      <c r="C14494" s="221">
        <v>27433.0</v>
      </c>
    </row>
    <row r="14495">
      <c r="A14495" s="221">
        <v>16155.0</v>
      </c>
      <c r="B14495" s="221">
        <v>37.0</v>
      </c>
      <c r="C14495" s="221">
        <v>2.0</v>
      </c>
    </row>
    <row r="14496">
      <c r="A14496" s="221">
        <v>16155.0</v>
      </c>
      <c r="B14496" s="221">
        <v>38.0</v>
      </c>
      <c r="C14496" s="221">
        <v>6.0</v>
      </c>
    </row>
    <row r="14497">
      <c r="A14497" s="221">
        <v>16155.0</v>
      </c>
      <c r="B14497" s="221">
        <v>40.0</v>
      </c>
      <c r="C14497" s="221">
        <v>1.0</v>
      </c>
    </row>
    <row r="14498">
      <c r="A14498" s="221">
        <v>16157.0</v>
      </c>
      <c r="B14498" s="221">
        <v>34.0</v>
      </c>
      <c r="C14498" s="221">
        <v>27804.0</v>
      </c>
    </row>
    <row r="14499">
      <c r="A14499" s="221">
        <v>16157.0</v>
      </c>
      <c r="B14499" s="221">
        <v>35.0</v>
      </c>
      <c r="C14499" s="221">
        <v>21799.0</v>
      </c>
    </row>
    <row r="14500">
      <c r="A14500" s="221">
        <v>16157.0</v>
      </c>
      <c r="B14500" s="221">
        <v>36.0</v>
      </c>
      <c r="C14500" s="221">
        <v>513.0</v>
      </c>
    </row>
    <row r="14501">
      <c r="A14501" s="221">
        <v>16157.0</v>
      </c>
      <c r="B14501" s="221">
        <v>37.0</v>
      </c>
      <c r="C14501" s="221">
        <v>16.0</v>
      </c>
    </row>
    <row r="14502">
      <c r="A14502" s="221">
        <v>16157.0</v>
      </c>
      <c r="B14502" s="221">
        <v>38.0</v>
      </c>
      <c r="C14502" s="221">
        <v>3.0</v>
      </c>
    </row>
    <row r="14503">
      <c r="A14503" s="221">
        <v>16206.0</v>
      </c>
      <c r="B14503" s="221">
        <v>34.0</v>
      </c>
      <c r="C14503" s="221">
        <v>232.0</v>
      </c>
    </row>
    <row r="14504">
      <c r="A14504" s="221">
        <v>16206.0</v>
      </c>
      <c r="B14504" s="221">
        <v>35.0</v>
      </c>
      <c r="C14504" s="221">
        <v>4468.0</v>
      </c>
    </row>
    <row r="14505">
      <c r="A14505" s="221">
        <v>16206.0</v>
      </c>
      <c r="B14505" s="221">
        <v>38.0</v>
      </c>
      <c r="C14505" s="221">
        <v>2.0</v>
      </c>
    </row>
    <row r="14506">
      <c r="A14506" s="221">
        <v>16206.0</v>
      </c>
      <c r="B14506" s="221">
        <v>40.0</v>
      </c>
      <c r="C14506" s="221">
        <v>4.0</v>
      </c>
    </row>
    <row r="14507">
      <c r="A14507" s="221">
        <v>16213.0</v>
      </c>
      <c r="B14507" s="221">
        <v>2867.0</v>
      </c>
      <c r="C14507" s="221">
        <v>20.0</v>
      </c>
    </row>
    <row r="14508">
      <c r="A14508" s="221">
        <v>16213.0</v>
      </c>
      <c r="B14508" s="221">
        <v>2868.0</v>
      </c>
      <c r="C14508" s="221">
        <v>36.0</v>
      </c>
    </row>
    <row r="14509">
      <c r="A14509" s="221">
        <v>16213.0</v>
      </c>
      <c r="B14509" s="221">
        <v>2869.0</v>
      </c>
      <c r="C14509" s="221">
        <v>29.0</v>
      </c>
    </row>
    <row r="14510">
      <c r="A14510" s="221">
        <v>16213.0</v>
      </c>
      <c r="B14510" s="221">
        <v>2870.0</v>
      </c>
      <c r="C14510" s="221">
        <v>31.0</v>
      </c>
    </row>
    <row r="14511">
      <c r="A14511" s="221">
        <v>16213.0</v>
      </c>
      <c r="B14511" s="221">
        <v>2871.0</v>
      </c>
      <c r="C14511" s="221">
        <v>20.0</v>
      </c>
    </row>
    <row r="14512">
      <c r="A14512" s="221">
        <v>16213.0</v>
      </c>
      <c r="B14512" s="221">
        <v>2872.0</v>
      </c>
      <c r="C14512" s="221">
        <v>20.0</v>
      </c>
    </row>
    <row r="14513">
      <c r="A14513" s="221">
        <v>16213.0</v>
      </c>
      <c r="B14513" s="221">
        <v>2875.0</v>
      </c>
      <c r="C14513" s="221">
        <v>31.0</v>
      </c>
    </row>
    <row r="14514">
      <c r="A14514" s="221">
        <v>16213.0</v>
      </c>
      <c r="B14514" s="221">
        <v>2876.0</v>
      </c>
      <c r="C14514" s="221">
        <v>13.0</v>
      </c>
    </row>
    <row r="14515">
      <c r="A14515" s="221">
        <v>16213.0</v>
      </c>
      <c r="B14515" s="221">
        <v>21037.0</v>
      </c>
      <c r="C14515" s="221">
        <v>9.0</v>
      </c>
    </row>
    <row r="14516">
      <c r="A14516" s="221">
        <v>16214.0</v>
      </c>
      <c r="B14516" s="221">
        <v>2867.0</v>
      </c>
      <c r="C14516" s="221">
        <v>20.0</v>
      </c>
    </row>
    <row r="14517">
      <c r="A14517" s="221">
        <v>16214.0</v>
      </c>
      <c r="B14517" s="221">
        <v>2868.0</v>
      </c>
      <c r="C14517" s="221">
        <v>36.0</v>
      </c>
    </row>
    <row r="14518">
      <c r="A14518" s="221">
        <v>16214.0</v>
      </c>
      <c r="B14518" s="221">
        <v>2869.0</v>
      </c>
      <c r="C14518" s="221">
        <v>29.0</v>
      </c>
    </row>
    <row r="14519">
      <c r="A14519" s="221">
        <v>16214.0</v>
      </c>
      <c r="B14519" s="221">
        <v>2870.0</v>
      </c>
      <c r="C14519" s="221">
        <v>31.0</v>
      </c>
    </row>
    <row r="14520">
      <c r="A14520" s="221">
        <v>16214.0</v>
      </c>
      <c r="B14520" s="221">
        <v>2871.0</v>
      </c>
      <c r="C14520" s="221">
        <v>20.0</v>
      </c>
    </row>
    <row r="14521">
      <c r="A14521" s="221">
        <v>16214.0</v>
      </c>
      <c r="B14521" s="221">
        <v>2872.0</v>
      </c>
      <c r="C14521" s="221">
        <v>20.0</v>
      </c>
    </row>
    <row r="14522">
      <c r="A14522" s="221">
        <v>16214.0</v>
      </c>
      <c r="B14522" s="221">
        <v>2875.0</v>
      </c>
      <c r="C14522" s="221">
        <v>31.0</v>
      </c>
    </row>
    <row r="14523">
      <c r="A14523" s="221">
        <v>16214.0</v>
      </c>
      <c r="B14523" s="221">
        <v>2876.0</v>
      </c>
      <c r="C14523" s="221">
        <v>13.0</v>
      </c>
    </row>
    <row r="14524">
      <c r="A14524" s="221">
        <v>16214.0</v>
      </c>
      <c r="B14524" s="221">
        <v>21037.0</v>
      </c>
      <c r="C14524" s="221">
        <v>9.0</v>
      </c>
    </row>
    <row r="14525">
      <c r="A14525" s="221">
        <v>16216.0</v>
      </c>
      <c r="B14525" s="221">
        <v>2867.0</v>
      </c>
      <c r="C14525" s="221">
        <v>6.0</v>
      </c>
    </row>
    <row r="14526">
      <c r="A14526" s="221">
        <v>16216.0</v>
      </c>
      <c r="B14526" s="221">
        <v>2868.0</v>
      </c>
      <c r="C14526" s="221">
        <v>4.0</v>
      </c>
    </row>
    <row r="14527">
      <c r="A14527" s="221">
        <v>16216.0</v>
      </c>
      <c r="B14527" s="221">
        <v>2869.0</v>
      </c>
      <c r="C14527" s="221">
        <v>9.0</v>
      </c>
    </row>
    <row r="14528">
      <c r="A14528" s="221">
        <v>16216.0</v>
      </c>
      <c r="B14528" s="221">
        <v>2870.0</v>
      </c>
      <c r="C14528" s="221">
        <v>9.0</v>
      </c>
    </row>
    <row r="14529">
      <c r="A14529" s="221">
        <v>16216.0</v>
      </c>
      <c r="B14529" s="221">
        <v>2871.0</v>
      </c>
      <c r="C14529" s="221">
        <v>6.0</v>
      </c>
    </row>
    <row r="14530">
      <c r="A14530" s="221">
        <v>16216.0</v>
      </c>
      <c r="B14530" s="221">
        <v>2872.0</v>
      </c>
      <c r="C14530" s="221">
        <v>6.0</v>
      </c>
    </row>
    <row r="14531">
      <c r="A14531" s="221">
        <v>16216.0</v>
      </c>
      <c r="B14531" s="221">
        <v>2875.0</v>
      </c>
      <c r="C14531" s="221">
        <v>9.0</v>
      </c>
    </row>
    <row r="14532">
      <c r="A14532" s="221">
        <v>16216.0</v>
      </c>
      <c r="B14532" s="221">
        <v>2876.0</v>
      </c>
      <c r="C14532" s="221">
        <v>4.0</v>
      </c>
    </row>
    <row r="14533">
      <c r="A14533" s="221">
        <v>16216.0</v>
      </c>
      <c r="B14533" s="221">
        <v>21037.0</v>
      </c>
      <c r="C14533" s="221">
        <v>2.0</v>
      </c>
    </row>
    <row r="14534">
      <c r="A14534" s="221">
        <v>16220.0</v>
      </c>
      <c r="B14534" s="221">
        <v>34.0</v>
      </c>
      <c r="C14534" s="221">
        <v>111111.0</v>
      </c>
    </row>
    <row r="14535">
      <c r="A14535" s="221">
        <v>16220.0</v>
      </c>
      <c r="B14535" s="221">
        <v>38.0</v>
      </c>
      <c r="C14535" s="221">
        <v>222.0</v>
      </c>
    </row>
    <row r="14536">
      <c r="A14536" s="221">
        <v>16220.0</v>
      </c>
      <c r="B14536" s="221">
        <v>40.0</v>
      </c>
      <c r="C14536" s="221">
        <v>112.0</v>
      </c>
    </row>
    <row r="14537">
      <c r="A14537" s="221">
        <v>16220.0</v>
      </c>
      <c r="B14537" s="221">
        <v>2867.0</v>
      </c>
      <c r="C14537" s="221">
        <v>3.0</v>
      </c>
    </row>
    <row r="14538">
      <c r="A14538" s="221">
        <v>16220.0</v>
      </c>
      <c r="B14538" s="221">
        <v>2869.0</v>
      </c>
      <c r="C14538" s="221">
        <v>6.0</v>
      </c>
    </row>
    <row r="14539">
      <c r="A14539" s="221">
        <v>16220.0</v>
      </c>
      <c r="B14539" s="221">
        <v>2870.0</v>
      </c>
      <c r="C14539" s="221">
        <v>6.0</v>
      </c>
    </row>
    <row r="14540">
      <c r="A14540" s="221">
        <v>16220.0</v>
      </c>
      <c r="B14540" s="221">
        <v>2871.0</v>
      </c>
      <c r="C14540" s="221">
        <v>3.0</v>
      </c>
    </row>
    <row r="14541">
      <c r="A14541" s="221">
        <v>16220.0</v>
      </c>
      <c r="B14541" s="221">
        <v>2872.0</v>
      </c>
      <c r="C14541" s="221">
        <v>3.0</v>
      </c>
    </row>
    <row r="14542">
      <c r="A14542" s="221">
        <v>16220.0</v>
      </c>
      <c r="B14542" s="221">
        <v>2875.0</v>
      </c>
      <c r="C14542" s="221">
        <v>6.0</v>
      </c>
    </row>
    <row r="14543">
      <c r="A14543" s="221">
        <v>16220.0</v>
      </c>
      <c r="B14543" s="221">
        <v>2876.0</v>
      </c>
      <c r="C14543" s="221">
        <v>4.0</v>
      </c>
    </row>
    <row r="14544">
      <c r="A14544" s="221">
        <v>16221.0</v>
      </c>
      <c r="B14544" s="221">
        <v>2867.0</v>
      </c>
      <c r="C14544" s="221">
        <v>4.0</v>
      </c>
    </row>
    <row r="14545">
      <c r="A14545" s="221">
        <v>16221.0</v>
      </c>
      <c r="B14545" s="221">
        <v>2869.0</v>
      </c>
      <c r="C14545" s="221">
        <v>2.0</v>
      </c>
    </row>
    <row r="14546">
      <c r="A14546" s="221">
        <v>16221.0</v>
      </c>
      <c r="B14546" s="221">
        <v>2871.0</v>
      </c>
      <c r="C14546" s="221">
        <v>2.0</v>
      </c>
    </row>
    <row r="14547">
      <c r="A14547" s="221">
        <v>16221.0</v>
      </c>
      <c r="B14547" s="221">
        <v>2872.0</v>
      </c>
      <c r="C14547" s="221">
        <v>2.0</v>
      </c>
    </row>
    <row r="14548">
      <c r="A14548" s="221">
        <v>16221.0</v>
      </c>
      <c r="B14548" s="221">
        <v>21037.0</v>
      </c>
      <c r="C14548" s="221">
        <v>1.0</v>
      </c>
    </row>
    <row r="14549">
      <c r="A14549" s="221">
        <v>16222.0</v>
      </c>
      <c r="B14549" s="221">
        <v>37.0</v>
      </c>
      <c r="C14549" s="221">
        <v>1.0</v>
      </c>
    </row>
    <row r="14550">
      <c r="A14550" s="221">
        <v>16227.0</v>
      </c>
      <c r="B14550" s="221">
        <v>34.0</v>
      </c>
      <c r="C14550" s="221">
        <v>2555556.0</v>
      </c>
    </row>
    <row r="14551">
      <c r="A14551" s="221">
        <v>16227.0</v>
      </c>
      <c r="B14551" s="221">
        <v>35.0</v>
      </c>
      <c r="C14551" s="221">
        <v>666667.0</v>
      </c>
    </row>
    <row r="14552">
      <c r="A14552" s="221">
        <v>16227.0</v>
      </c>
      <c r="B14552" s="221">
        <v>36.0</v>
      </c>
      <c r="C14552" s="221">
        <v>194444.0</v>
      </c>
    </row>
    <row r="14553">
      <c r="A14553" s="221">
        <v>16227.0</v>
      </c>
      <c r="B14553" s="221">
        <v>37.0</v>
      </c>
      <c r="C14553" s="221">
        <v>22222.0</v>
      </c>
    </row>
    <row r="14554">
      <c r="A14554" s="221">
        <v>16227.0</v>
      </c>
      <c r="B14554" s="221">
        <v>38.0</v>
      </c>
      <c r="C14554" s="221">
        <v>17222.0</v>
      </c>
    </row>
    <row r="14555">
      <c r="A14555" s="221">
        <v>16227.0</v>
      </c>
      <c r="B14555" s="221">
        <v>39.0</v>
      </c>
      <c r="C14555" s="221">
        <v>8444.0</v>
      </c>
    </row>
    <row r="14556">
      <c r="A14556" s="221">
        <v>16227.0</v>
      </c>
      <c r="B14556" s="221">
        <v>40.0</v>
      </c>
      <c r="C14556" s="221">
        <v>1778.0</v>
      </c>
    </row>
    <row r="14557">
      <c r="A14557" s="221">
        <v>16229.0</v>
      </c>
      <c r="B14557" s="221">
        <v>34.0</v>
      </c>
      <c r="C14557" s="221">
        <v>3111111.0</v>
      </c>
    </row>
    <row r="14558">
      <c r="A14558" s="221">
        <v>16229.0</v>
      </c>
      <c r="B14558" s="221">
        <v>35.0</v>
      </c>
      <c r="C14558" s="221">
        <v>700000.0</v>
      </c>
    </row>
    <row r="14559">
      <c r="A14559" s="221">
        <v>16229.0</v>
      </c>
      <c r="B14559" s="221">
        <v>36.0</v>
      </c>
      <c r="C14559" s="221">
        <v>244444.0</v>
      </c>
    </row>
    <row r="14560">
      <c r="A14560" s="221">
        <v>16229.0</v>
      </c>
      <c r="B14560" s="221">
        <v>38.0</v>
      </c>
      <c r="C14560" s="221">
        <v>12778.0</v>
      </c>
    </row>
    <row r="14561">
      <c r="A14561" s="221">
        <v>16229.0</v>
      </c>
      <c r="B14561" s="221">
        <v>39.0</v>
      </c>
      <c r="C14561" s="221">
        <v>4888.0</v>
      </c>
    </row>
    <row r="14562">
      <c r="A14562" s="221">
        <v>16229.0</v>
      </c>
      <c r="B14562" s="221">
        <v>40.0</v>
      </c>
      <c r="C14562" s="221">
        <v>2888.0</v>
      </c>
    </row>
    <row r="14563">
      <c r="A14563" s="221">
        <v>16231.0</v>
      </c>
      <c r="B14563" s="221">
        <v>34.0</v>
      </c>
      <c r="C14563" s="221">
        <v>3222222.0</v>
      </c>
    </row>
    <row r="14564">
      <c r="A14564" s="221">
        <v>16231.0</v>
      </c>
      <c r="B14564" s="221">
        <v>35.0</v>
      </c>
      <c r="C14564" s="221">
        <v>766667.0</v>
      </c>
    </row>
    <row r="14565">
      <c r="A14565" s="221">
        <v>16231.0</v>
      </c>
      <c r="B14565" s="221">
        <v>36.0</v>
      </c>
      <c r="C14565" s="221">
        <v>188889.0</v>
      </c>
    </row>
    <row r="14566">
      <c r="A14566" s="221">
        <v>16231.0</v>
      </c>
      <c r="B14566" s="221">
        <v>37.0</v>
      </c>
      <c r="C14566" s="221">
        <v>58889.0</v>
      </c>
    </row>
    <row r="14567">
      <c r="A14567" s="221">
        <v>16231.0</v>
      </c>
      <c r="B14567" s="221">
        <v>39.0</v>
      </c>
      <c r="C14567" s="221">
        <v>6222.0</v>
      </c>
    </row>
    <row r="14568">
      <c r="A14568" s="221">
        <v>16231.0</v>
      </c>
      <c r="B14568" s="221">
        <v>40.0</v>
      </c>
      <c r="C14568" s="221">
        <v>3334.0</v>
      </c>
    </row>
    <row r="14569">
      <c r="A14569" s="221">
        <v>16233.0</v>
      </c>
      <c r="B14569" s="221">
        <v>34.0</v>
      </c>
      <c r="C14569" s="221">
        <v>4111111.0</v>
      </c>
    </row>
    <row r="14570">
      <c r="A14570" s="221">
        <v>16233.0</v>
      </c>
      <c r="B14570" s="221">
        <v>35.0</v>
      </c>
      <c r="C14570" s="221">
        <v>777778.0</v>
      </c>
    </row>
    <row r="14571">
      <c r="A14571" s="221">
        <v>16233.0</v>
      </c>
      <c r="B14571" s="221">
        <v>36.0</v>
      </c>
      <c r="C14571" s="221">
        <v>211111.0</v>
      </c>
    </row>
    <row r="14572">
      <c r="A14572" s="221">
        <v>16233.0</v>
      </c>
      <c r="B14572" s="221">
        <v>37.0</v>
      </c>
      <c r="C14572" s="221">
        <v>34444.0</v>
      </c>
    </row>
    <row r="14573">
      <c r="A14573" s="221">
        <v>16233.0</v>
      </c>
      <c r="B14573" s="221">
        <v>39.0</v>
      </c>
      <c r="C14573" s="221">
        <v>6000.0</v>
      </c>
    </row>
    <row r="14574">
      <c r="A14574" s="221">
        <v>16233.0</v>
      </c>
      <c r="B14574" s="221">
        <v>40.0</v>
      </c>
      <c r="C14574" s="221">
        <v>2222.0</v>
      </c>
    </row>
    <row r="14575">
      <c r="A14575" s="221">
        <v>16236.0</v>
      </c>
      <c r="B14575" s="221">
        <v>34.0</v>
      </c>
      <c r="C14575" s="221">
        <v>55860.0</v>
      </c>
    </row>
    <row r="14576">
      <c r="A14576" s="221">
        <v>16236.0</v>
      </c>
      <c r="B14576" s="221">
        <v>35.0</v>
      </c>
      <c r="C14576" s="221">
        <v>20333.0</v>
      </c>
    </row>
    <row r="14577">
      <c r="A14577" s="221">
        <v>16236.0</v>
      </c>
      <c r="B14577" s="221">
        <v>36.0</v>
      </c>
      <c r="C14577" s="221">
        <v>5413.0</v>
      </c>
    </row>
    <row r="14578">
      <c r="A14578" s="221">
        <v>16236.0</v>
      </c>
      <c r="B14578" s="221">
        <v>37.0</v>
      </c>
      <c r="C14578" s="221">
        <v>1137.0</v>
      </c>
    </row>
    <row r="14579">
      <c r="A14579" s="221">
        <v>16236.0</v>
      </c>
      <c r="B14579" s="221">
        <v>39.0</v>
      </c>
      <c r="C14579" s="221">
        <v>198.0</v>
      </c>
    </row>
    <row r="14580">
      <c r="A14580" s="221">
        <v>16236.0</v>
      </c>
      <c r="B14580" s="221">
        <v>40.0</v>
      </c>
      <c r="C14580" s="221">
        <v>40.0</v>
      </c>
    </row>
    <row r="14581">
      <c r="A14581" s="221">
        <v>16238.0</v>
      </c>
      <c r="B14581" s="221">
        <v>34.0</v>
      </c>
      <c r="C14581" s="221">
        <v>39253.0</v>
      </c>
    </row>
    <row r="14582">
      <c r="A14582" s="221">
        <v>16238.0</v>
      </c>
      <c r="B14582" s="221">
        <v>35.0</v>
      </c>
      <c r="C14582" s="221">
        <v>11863.0</v>
      </c>
    </row>
    <row r="14583">
      <c r="A14583" s="221">
        <v>16238.0</v>
      </c>
      <c r="B14583" s="221">
        <v>36.0</v>
      </c>
      <c r="C14583" s="221">
        <v>5107.0</v>
      </c>
    </row>
    <row r="14584">
      <c r="A14584" s="221">
        <v>16238.0</v>
      </c>
      <c r="B14584" s="221">
        <v>37.0</v>
      </c>
      <c r="C14584" s="221">
        <v>1070.0</v>
      </c>
    </row>
    <row r="14585">
      <c r="A14585" s="221">
        <v>16238.0</v>
      </c>
      <c r="B14585" s="221">
        <v>38.0</v>
      </c>
      <c r="C14585" s="221">
        <v>332.0</v>
      </c>
    </row>
    <row r="14586">
      <c r="A14586" s="221">
        <v>16238.0</v>
      </c>
      <c r="B14586" s="221">
        <v>39.0</v>
      </c>
      <c r="C14586" s="221">
        <v>214.0</v>
      </c>
    </row>
    <row r="14587">
      <c r="A14587" s="221">
        <v>16238.0</v>
      </c>
      <c r="B14587" s="221">
        <v>40.0</v>
      </c>
      <c r="C14587" s="221">
        <v>18.0</v>
      </c>
    </row>
    <row r="14588">
      <c r="A14588" s="221">
        <v>16240.0</v>
      </c>
      <c r="B14588" s="221">
        <v>34.0</v>
      </c>
      <c r="C14588" s="221">
        <v>52007.0</v>
      </c>
    </row>
    <row r="14589">
      <c r="A14589" s="221">
        <v>16240.0</v>
      </c>
      <c r="B14589" s="221">
        <v>35.0</v>
      </c>
      <c r="C14589" s="221">
        <v>14667.0</v>
      </c>
    </row>
    <row r="14590">
      <c r="A14590" s="221">
        <v>16240.0</v>
      </c>
      <c r="B14590" s="221">
        <v>36.0</v>
      </c>
      <c r="C14590" s="221">
        <v>6427.0</v>
      </c>
    </row>
    <row r="14591">
      <c r="A14591" s="221">
        <v>16240.0</v>
      </c>
      <c r="B14591" s="221">
        <v>38.0</v>
      </c>
      <c r="C14591" s="221">
        <v>269.0</v>
      </c>
    </row>
    <row r="14592">
      <c r="A14592" s="221">
        <v>16240.0</v>
      </c>
      <c r="B14592" s="221">
        <v>39.0</v>
      </c>
      <c r="C14592" s="221">
        <v>92.0</v>
      </c>
    </row>
    <row r="14593">
      <c r="A14593" s="221">
        <v>16240.0</v>
      </c>
      <c r="B14593" s="221">
        <v>40.0</v>
      </c>
      <c r="C14593" s="221">
        <v>54.0</v>
      </c>
    </row>
    <row r="14594">
      <c r="A14594" s="221">
        <v>16242.0</v>
      </c>
      <c r="B14594" s="221">
        <v>34.0</v>
      </c>
      <c r="C14594" s="221">
        <v>47907.0</v>
      </c>
    </row>
    <row r="14595">
      <c r="A14595" s="221">
        <v>16242.0</v>
      </c>
      <c r="B14595" s="221">
        <v>35.0</v>
      </c>
      <c r="C14595" s="221">
        <v>11483.0</v>
      </c>
    </row>
    <row r="14596">
      <c r="A14596" s="221">
        <v>16242.0</v>
      </c>
      <c r="B14596" s="221">
        <v>36.0</v>
      </c>
      <c r="C14596" s="221">
        <v>3977.0</v>
      </c>
    </row>
    <row r="14597">
      <c r="A14597" s="221">
        <v>16242.0</v>
      </c>
      <c r="B14597" s="221">
        <v>37.0</v>
      </c>
      <c r="C14597" s="221">
        <v>1757.0</v>
      </c>
    </row>
    <row r="14598">
      <c r="A14598" s="221">
        <v>16242.0</v>
      </c>
      <c r="B14598" s="221">
        <v>39.0</v>
      </c>
      <c r="C14598" s="221">
        <v>180.0</v>
      </c>
    </row>
    <row r="14599">
      <c r="A14599" s="221">
        <v>16242.0</v>
      </c>
      <c r="B14599" s="221">
        <v>40.0</v>
      </c>
      <c r="C14599" s="221">
        <v>26.0</v>
      </c>
    </row>
    <row r="14600">
      <c r="A14600" s="221">
        <v>16245.0</v>
      </c>
      <c r="B14600" s="221">
        <v>38.0</v>
      </c>
      <c r="C14600" s="221">
        <v>2.0</v>
      </c>
    </row>
    <row r="14601">
      <c r="A14601" s="221">
        <v>16245.0</v>
      </c>
      <c r="B14601" s="221">
        <v>39.0</v>
      </c>
      <c r="C14601" s="221">
        <v>2.0</v>
      </c>
    </row>
    <row r="14602">
      <c r="A14602" s="221">
        <v>16245.0</v>
      </c>
      <c r="B14602" s="221">
        <v>40.0</v>
      </c>
      <c r="C14602" s="221">
        <v>2.0</v>
      </c>
    </row>
    <row r="14603">
      <c r="A14603" s="221">
        <v>16246.0</v>
      </c>
      <c r="B14603" s="221">
        <v>38.0</v>
      </c>
      <c r="C14603" s="221">
        <v>1.0</v>
      </c>
    </row>
    <row r="14604">
      <c r="A14604" s="221">
        <v>16246.0</v>
      </c>
      <c r="B14604" s="221">
        <v>39.0</v>
      </c>
      <c r="C14604" s="221">
        <v>1.0</v>
      </c>
    </row>
    <row r="14605">
      <c r="A14605" s="221">
        <v>16246.0</v>
      </c>
      <c r="B14605" s="221">
        <v>40.0</v>
      </c>
      <c r="C14605" s="221">
        <v>1.0</v>
      </c>
    </row>
    <row r="14606">
      <c r="A14606" s="221">
        <v>16247.0</v>
      </c>
      <c r="B14606" s="221">
        <v>38.0</v>
      </c>
      <c r="C14606" s="221">
        <v>2.0</v>
      </c>
    </row>
    <row r="14607">
      <c r="A14607" s="221">
        <v>16247.0</v>
      </c>
      <c r="B14607" s="221">
        <v>39.0</v>
      </c>
      <c r="C14607" s="221">
        <v>2.0</v>
      </c>
    </row>
    <row r="14608">
      <c r="A14608" s="221">
        <v>16247.0</v>
      </c>
      <c r="B14608" s="221">
        <v>40.0</v>
      </c>
      <c r="C14608" s="221">
        <v>2.0</v>
      </c>
    </row>
    <row r="14609">
      <c r="A14609" s="221">
        <v>16248.0</v>
      </c>
      <c r="B14609" s="221">
        <v>38.0</v>
      </c>
      <c r="C14609" s="221">
        <v>2.0</v>
      </c>
    </row>
    <row r="14610">
      <c r="A14610" s="221">
        <v>16248.0</v>
      </c>
      <c r="B14610" s="221">
        <v>39.0</v>
      </c>
      <c r="C14610" s="221">
        <v>2.0</v>
      </c>
    </row>
    <row r="14611">
      <c r="A14611" s="221">
        <v>16248.0</v>
      </c>
      <c r="B14611" s="221">
        <v>40.0</v>
      </c>
      <c r="C14611" s="221">
        <v>2.0</v>
      </c>
    </row>
    <row r="14612">
      <c r="A14612" s="221">
        <v>16249.0</v>
      </c>
      <c r="B14612" s="221">
        <v>38.0</v>
      </c>
      <c r="C14612" s="221">
        <v>2.0</v>
      </c>
    </row>
    <row r="14613">
      <c r="A14613" s="221">
        <v>16249.0</v>
      </c>
      <c r="B14613" s="221">
        <v>39.0</v>
      </c>
      <c r="C14613" s="221">
        <v>2.0</v>
      </c>
    </row>
    <row r="14614">
      <c r="A14614" s="221">
        <v>16249.0</v>
      </c>
      <c r="B14614" s="221">
        <v>40.0</v>
      </c>
      <c r="C14614" s="221">
        <v>2.0</v>
      </c>
    </row>
    <row r="14615">
      <c r="A14615" s="221">
        <v>16262.0</v>
      </c>
      <c r="B14615" s="221">
        <v>16272.0</v>
      </c>
      <c r="C14615" s="221">
        <v>69.0</v>
      </c>
    </row>
    <row r="14616">
      <c r="A14616" s="221">
        <v>16262.0</v>
      </c>
      <c r="B14616" s="221">
        <v>16273.0</v>
      </c>
      <c r="C14616" s="221">
        <v>35.0</v>
      </c>
    </row>
    <row r="14617">
      <c r="A14617" s="221">
        <v>16262.0</v>
      </c>
      <c r="B14617" s="221">
        <v>16274.0</v>
      </c>
      <c r="C14617" s="221">
        <v>414.0</v>
      </c>
    </row>
    <row r="14618">
      <c r="A14618" s="221">
        <v>16262.0</v>
      </c>
      <c r="B14618" s="221">
        <v>16275.0</v>
      </c>
      <c r="C14618" s="221">
        <v>1.0</v>
      </c>
    </row>
    <row r="14619">
      <c r="A14619" s="221">
        <v>16263.0</v>
      </c>
      <c r="B14619" s="221">
        <v>16272.0</v>
      </c>
      <c r="C14619" s="221">
        <v>69.0</v>
      </c>
    </row>
    <row r="14620">
      <c r="A14620" s="221">
        <v>16263.0</v>
      </c>
      <c r="B14620" s="221">
        <v>16273.0</v>
      </c>
      <c r="C14620" s="221">
        <v>35.0</v>
      </c>
    </row>
    <row r="14621">
      <c r="A14621" s="221">
        <v>16263.0</v>
      </c>
      <c r="B14621" s="221">
        <v>16275.0</v>
      </c>
      <c r="C14621" s="221">
        <v>1.0</v>
      </c>
    </row>
    <row r="14622">
      <c r="A14622" s="221">
        <v>16263.0</v>
      </c>
      <c r="B14622" s="221">
        <v>17889.0</v>
      </c>
      <c r="C14622" s="221">
        <v>414.0</v>
      </c>
    </row>
    <row r="14623">
      <c r="A14623" s="221">
        <v>16264.0</v>
      </c>
      <c r="B14623" s="221">
        <v>16272.0</v>
      </c>
      <c r="C14623" s="221">
        <v>69.0</v>
      </c>
    </row>
    <row r="14624">
      <c r="A14624" s="221">
        <v>16264.0</v>
      </c>
      <c r="B14624" s="221">
        <v>16273.0</v>
      </c>
      <c r="C14624" s="221">
        <v>35.0</v>
      </c>
    </row>
    <row r="14625">
      <c r="A14625" s="221">
        <v>16264.0</v>
      </c>
      <c r="B14625" s="221">
        <v>16275.0</v>
      </c>
      <c r="C14625" s="221">
        <v>1.0</v>
      </c>
    </row>
    <row r="14626">
      <c r="A14626" s="221">
        <v>16264.0</v>
      </c>
      <c r="B14626" s="221">
        <v>17887.0</v>
      </c>
      <c r="C14626" s="221">
        <v>414.0</v>
      </c>
    </row>
    <row r="14627">
      <c r="A14627" s="221">
        <v>16265.0</v>
      </c>
      <c r="B14627" s="221">
        <v>16272.0</v>
      </c>
      <c r="C14627" s="221">
        <v>69.0</v>
      </c>
    </row>
    <row r="14628">
      <c r="A14628" s="221">
        <v>16265.0</v>
      </c>
      <c r="B14628" s="221">
        <v>16273.0</v>
      </c>
      <c r="C14628" s="221">
        <v>35.0</v>
      </c>
    </row>
    <row r="14629">
      <c r="A14629" s="221">
        <v>16265.0</v>
      </c>
      <c r="B14629" s="221">
        <v>16275.0</v>
      </c>
      <c r="C14629" s="221">
        <v>1.0</v>
      </c>
    </row>
    <row r="14630">
      <c r="A14630" s="221">
        <v>16265.0</v>
      </c>
      <c r="B14630" s="221">
        <v>17888.0</v>
      </c>
      <c r="C14630" s="221">
        <v>414.0</v>
      </c>
    </row>
    <row r="14631">
      <c r="A14631" s="221">
        <v>16266.0</v>
      </c>
      <c r="B14631" s="221">
        <v>16272.0</v>
      </c>
      <c r="C14631" s="221">
        <v>1381.0</v>
      </c>
    </row>
    <row r="14632">
      <c r="A14632" s="221">
        <v>16266.0</v>
      </c>
      <c r="B14632" s="221">
        <v>16273.0</v>
      </c>
      <c r="C14632" s="221">
        <v>691.0</v>
      </c>
    </row>
    <row r="14633">
      <c r="A14633" s="221">
        <v>16266.0</v>
      </c>
      <c r="B14633" s="221">
        <v>16275.0</v>
      </c>
      <c r="C14633" s="221">
        <v>35.0</v>
      </c>
    </row>
    <row r="14634">
      <c r="A14634" s="221">
        <v>16267.0</v>
      </c>
      <c r="B14634" s="221">
        <v>16272.0</v>
      </c>
      <c r="C14634" s="221">
        <v>691.0</v>
      </c>
    </row>
    <row r="14635">
      <c r="A14635" s="221">
        <v>16267.0</v>
      </c>
      <c r="B14635" s="221">
        <v>16273.0</v>
      </c>
      <c r="C14635" s="221">
        <v>1381.0</v>
      </c>
    </row>
    <row r="14636">
      <c r="A14636" s="221">
        <v>16267.0</v>
      </c>
      <c r="B14636" s="221">
        <v>16275.0</v>
      </c>
      <c r="C14636" s="221">
        <v>69.0</v>
      </c>
    </row>
    <row r="14637">
      <c r="A14637" s="221">
        <v>16268.0</v>
      </c>
      <c r="B14637" s="221">
        <v>16272.0</v>
      </c>
      <c r="C14637" s="221">
        <v>345.0</v>
      </c>
    </row>
    <row r="14638">
      <c r="A14638" s="221">
        <v>16268.0</v>
      </c>
      <c r="B14638" s="221">
        <v>16273.0</v>
      </c>
      <c r="C14638" s="221">
        <v>691.0</v>
      </c>
    </row>
    <row r="14639">
      <c r="A14639" s="221">
        <v>16268.0</v>
      </c>
      <c r="B14639" s="221">
        <v>16275.0</v>
      </c>
      <c r="C14639" s="221">
        <v>104.0</v>
      </c>
    </row>
    <row r="14640">
      <c r="A14640" s="221">
        <v>16269.0</v>
      </c>
      <c r="B14640" s="221">
        <v>16272.0</v>
      </c>
      <c r="C14640" s="221">
        <v>173.0</v>
      </c>
    </row>
    <row r="14641">
      <c r="A14641" s="221">
        <v>16269.0</v>
      </c>
      <c r="B14641" s="221">
        <v>16273.0</v>
      </c>
      <c r="C14641" s="221">
        <v>691.0</v>
      </c>
    </row>
    <row r="14642">
      <c r="A14642" s="221">
        <v>16269.0</v>
      </c>
      <c r="B14642" s="221">
        <v>16275.0</v>
      </c>
      <c r="C14642" s="221">
        <v>173.0</v>
      </c>
    </row>
    <row r="14643">
      <c r="A14643" s="221">
        <v>16278.0</v>
      </c>
      <c r="B14643" s="221">
        <v>34.0</v>
      </c>
      <c r="C14643" s="221">
        <v>30710.0</v>
      </c>
    </row>
    <row r="14644">
      <c r="A14644" s="221">
        <v>16278.0</v>
      </c>
      <c r="B14644" s="221">
        <v>35.0</v>
      </c>
      <c r="C14644" s="221">
        <v>17250.0</v>
      </c>
    </row>
    <row r="14645">
      <c r="A14645" s="221">
        <v>16278.0</v>
      </c>
      <c r="B14645" s="221">
        <v>36.0</v>
      </c>
      <c r="C14645" s="221">
        <v>4921.0</v>
      </c>
    </row>
    <row r="14646">
      <c r="A14646" s="221">
        <v>16278.0</v>
      </c>
      <c r="B14646" s="221">
        <v>37.0</v>
      </c>
      <c r="C14646" s="221">
        <v>1527.0</v>
      </c>
    </row>
    <row r="14647">
      <c r="A14647" s="221">
        <v>16278.0</v>
      </c>
      <c r="B14647" s="221">
        <v>38.0</v>
      </c>
      <c r="C14647" s="221">
        <v>597.0</v>
      </c>
    </row>
    <row r="14648">
      <c r="A14648" s="221">
        <v>16278.0</v>
      </c>
      <c r="B14648" s="221">
        <v>39.0</v>
      </c>
      <c r="C14648" s="221">
        <v>300.0</v>
      </c>
    </row>
    <row r="14649">
      <c r="A14649" s="221">
        <v>16278.0</v>
      </c>
      <c r="B14649" s="221">
        <v>40.0</v>
      </c>
      <c r="C14649" s="221">
        <v>512.0</v>
      </c>
    </row>
    <row r="14650">
      <c r="A14650" s="221">
        <v>16282.0</v>
      </c>
      <c r="B14650" s="221">
        <v>34.0</v>
      </c>
      <c r="C14650" s="221">
        <v>2120.0</v>
      </c>
    </row>
    <row r="14651">
      <c r="A14651" s="221">
        <v>16282.0</v>
      </c>
      <c r="B14651" s="221">
        <v>35.0</v>
      </c>
      <c r="C14651" s="221">
        <v>1816.0</v>
      </c>
    </row>
    <row r="14652">
      <c r="A14652" s="221">
        <v>16282.0</v>
      </c>
      <c r="B14652" s="221">
        <v>36.0</v>
      </c>
      <c r="C14652" s="221">
        <v>148.0</v>
      </c>
    </row>
    <row r="14653">
      <c r="A14653" s="221">
        <v>16282.0</v>
      </c>
      <c r="B14653" s="221">
        <v>37.0</v>
      </c>
      <c r="C14653" s="221">
        <v>59.0</v>
      </c>
    </row>
    <row r="14654">
      <c r="A14654" s="221">
        <v>16282.0</v>
      </c>
      <c r="B14654" s="221">
        <v>38.0</v>
      </c>
      <c r="C14654" s="221">
        <v>5.0</v>
      </c>
    </row>
    <row r="14655">
      <c r="A14655" s="221">
        <v>16282.0</v>
      </c>
      <c r="B14655" s="221">
        <v>40.0</v>
      </c>
      <c r="C14655" s="221">
        <v>2.0</v>
      </c>
    </row>
    <row r="14656">
      <c r="A14656" s="221">
        <v>16286.0</v>
      </c>
      <c r="B14656" s="221">
        <v>34.0</v>
      </c>
      <c r="C14656" s="221">
        <v>100000.0</v>
      </c>
    </row>
    <row r="14657">
      <c r="A14657" s="221">
        <v>16286.0</v>
      </c>
      <c r="B14657" s="221">
        <v>40.0</v>
      </c>
      <c r="C14657" s="221">
        <v>100.0</v>
      </c>
    </row>
    <row r="14658">
      <c r="A14658" s="221">
        <v>16297.0</v>
      </c>
      <c r="B14658" s="221">
        <v>34.0</v>
      </c>
      <c r="C14658" s="221">
        <v>509.0</v>
      </c>
    </row>
    <row r="14659">
      <c r="A14659" s="221">
        <v>16297.0</v>
      </c>
      <c r="B14659" s="221">
        <v>35.0</v>
      </c>
      <c r="C14659" s="221">
        <v>454.0</v>
      </c>
    </row>
    <row r="14660">
      <c r="A14660" s="221">
        <v>16297.0</v>
      </c>
      <c r="B14660" s="221">
        <v>36.0</v>
      </c>
      <c r="C14660" s="221">
        <v>167.0</v>
      </c>
    </row>
    <row r="14661">
      <c r="A14661" s="221">
        <v>16299.0</v>
      </c>
      <c r="B14661" s="221">
        <v>34.0</v>
      </c>
      <c r="C14661" s="221">
        <v>509.0</v>
      </c>
    </row>
    <row r="14662">
      <c r="A14662" s="221">
        <v>16299.0</v>
      </c>
      <c r="B14662" s="221">
        <v>35.0</v>
      </c>
      <c r="C14662" s="221">
        <v>454.0</v>
      </c>
    </row>
    <row r="14663">
      <c r="A14663" s="221">
        <v>16299.0</v>
      </c>
      <c r="B14663" s="221">
        <v>36.0</v>
      </c>
      <c r="C14663" s="221">
        <v>167.0</v>
      </c>
    </row>
    <row r="14664">
      <c r="A14664" s="221">
        <v>16301.0</v>
      </c>
      <c r="B14664" s="221">
        <v>34.0</v>
      </c>
      <c r="C14664" s="221">
        <v>509.0</v>
      </c>
    </row>
    <row r="14665">
      <c r="A14665" s="221">
        <v>16301.0</v>
      </c>
      <c r="B14665" s="221">
        <v>35.0</v>
      </c>
      <c r="C14665" s="221">
        <v>454.0</v>
      </c>
    </row>
    <row r="14666">
      <c r="A14666" s="221">
        <v>16301.0</v>
      </c>
      <c r="B14666" s="221">
        <v>36.0</v>
      </c>
      <c r="C14666" s="221">
        <v>167.0</v>
      </c>
    </row>
    <row r="14667">
      <c r="A14667" s="221">
        <v>16303.0</v>
      </c>
      <c r="B14667" s="221">
        <v>34.0</v>
      </c>
      <c r="C14667" s="221">
        <v>509.0</v>
      </c>
    </row>
    <row r="14668">
      <c r="A14668" s="221">
        <v>16303.0</v>
      </c>
      <c r="B14668" s="221">
        <v>35.0</v>
      </c>
      <c r="C14668" s="221">
        <v>454.0</v>
      </c>
    </row>
    <row r="14669">
      <c r="A14669" s="221">
        <v>16303.0</v>
      </c>
      <c r="B14669" s="221">
        <v>36.0</v>
      </c>
      <c r="C14669" s="221">
        <v>167.0</v>
      </c>
    </row>
    <row r="14670">
      <c r="A14670" s="221">
        <v>16305.0</v>
      </c>
      <c r="B14670" s="221">
        <v>34.0</v>
      </c>
      <c r="C14670" s="221">
        <v>806.0</v>
      </c>
    </row>
    <row r="14671">
      <c r="A14671" s="221">
        <v>16305.0</v>
      </c>
      <c r="B14671" s="221">
        <v>35.0</v>
      </c>
      <c r="C14671" s="221">
        <v>628.0</v>
      </c>
    </row>
    <row r="14672">
      <c r="A14672" s="221">
        <v>16305.0</v>
      </c>
      <c r="B14672" s="221">
        <v>36.0</v>
      </c>
      <c r="C14672" s="221">
        <v>26.0</v>
      </c>
    </row>
    <row r="14673">
      <c r="A14673" s="221">
        <v>16307.0</v>
      </c>
      <c r="B14673" s="221">
        <v>34.0</v>
      </c>
      <c r="C14673" s="221">
        <v>806.0</v>
      </c>
    </row>
    <row r="14674">
      <c r="A14674" s="221">
        <v>16307.0</v>
      </c>
      <c r="B14674" s="221">
        <v>35.0</v>
      </c>
      <c r="C14674" s="221">
        <v>628.0</v>
      </c>
    </row>
    <row r="14675">
      <c r="A14675" s="221">
        <v>16307.0</v>
      </c>
      <c r="B14675" s="221">
        <v>36.0</v>
      </c>
      <c r="C14675" s="221">
        <v>26.0</v>
      </c>
    </row>
    <row r="14676">
      <c r="A14676" s="221">
        <v>16309.0</v>
      </c>
      <c r="B14676" s="221">
        <v>34.0</v>
      </c>
      <c r="C14676" s="221">
        <v>806.0</v>
      </c>
    </row>
    <row r="14677">
      <c r="A14677" s="221">
        <v>16309.0</v>
      </c>
      <c r="B14677" s="221">
        <v>35.0</v>
      </c>
      <c r="C14677" s="221">
        <v>628.0</v>
      </c>
    </row>
    <row r="14678">
      <c r="A14678" s="221">
        <v>16309.0</v>
      </c>
      <c r="B14678" s="221">
        <v>36.0</v>
      </c>
      <c r="C14678" s="221">
        <v>26.0</v>
      </c>
    </row>
    <row r="14679">
      <c r="A14679" s="221">
        <v>16311.0</v>
      </c>
      <c r="B14679" s="221">
        <v>34.0</v>
      </c>
      <c r="C14679" s="221">
        <v>806.0</v>
      </c>
    </row>
    <row r="14680">
      <c r="A14680" s="221">
        <v>16311.0</v>
      </c>
      <c r="B14680" s="221">
        <v>35.0</v>
      </c>
      <c r="C14680" s="221">
        <v>628.0</v>
      </c>
    </row>
    <row r="14681">
      <c r="A14681" s="221">
        <v>16311.0</v>
      </c>
      <c r="B14681" s="221">
        <v>36.0</v>
      </c>
      <c r="C14681" s="221">
        <v>26.0</v>
      </c>
    </row>
    <row r="14682">
      <c r="A14682" s="221">
        <v>16313.0</v>
      </c>
      <c r="B14682" s="221">
        <v>34.0</v>
      </c>
      <c r="C14682" s="221">
        <v>599.0</v>
      </c>
    </row>
    <row r="14683">
      <c r="A14683" s="221">
        <v>16313.0</v>
      </c>
      <c r="B14683" s="221">
        <v>35.0</v>
      </c>
      <c r="C14683" s="221">
        <v>452.0</v>
      </c>
    </row>
    <row r="14684">
      <c r="A14684" s="221">
        <v>16313.0</v>
      </c>
      <c r="B14684" s="221">
        <v>36.0</v>
      </c>
      <c r="C14684" s="221">
        <v>1.0</v>
      </c>
    </row>
    <row r="14685">
      <c r="A14685" s="221">
        <v>16313.0</v>
      </c>
      <c r="B14685" s="221">
        <v>37.0</v>
      </c>
      <c r="C14685" s="221">
        <v>1.0</v>
      </c>
    </row>
    <row r="14686">
      <c r="A14686" s="221">
        <v>16315.0</v>
      </c>
      <c r="B14686" s="221">
        <v>34.0</v>
      </c>
      <c r="C14686" s="221">
        <v>599.0</v>
      </c>
    </row>
    <row r="14687">
      <c r="A14687" s="221">
        <v>16315.0</v>
      </c>
      <c r="B14687" s="221">
        <v>35.0</v>
      </c>
      <c r="C14687" s="221">
        <v>452.0</v>
      </c>
    </row>
    <row r="14688">
      <c r="A14688" s="221">
        <v>16315.0</v>
      </c>
      <c r="B14688" s="221">
        <v>36.0</v>
      </c>
      <c r="C14688" s="221">
        <v>1.0</v>
      </c>
    </row>
    <row r="14689">
      <c r="A14689" s="221">
        <v>16315.0</v>
      </c>
      <c r="B14689" s="221">
        <v>37.0</v>
      </c>
      <c r="C14689" s="221">
        <v>1.0</v>
      </c>
    </row>
    <row r="14690">
      <c r="A14690" s="221">
        <v>16317.0</v>
      </c>
      <c r="B14690" s="221">
        <v>34.0</v>
      </c>
      <c r="C14690" s="221">
        <v>599.0</v>
      </c>
    </row>
    <row r="14691">
      <c r="A14691" s="221">
        <v>16317.0</v>
      </c>
      <c r="B14691" s="221">
        <v>35.0</v>
      </c>
      <c r="C14691" s="221">
        <v>452.0</v>
      </c>
    </row>
    <row r="14692">
      <c r="A14692" s="221">
        <v>16317.0</v>
      </c>
      <c r="B14692" s="221">
        <v>36.0</v>
      </c>
      <c r="C14692" s="221">
        <v>1.0</v>
      </c>
    </row>
    <row r="14693">
      <c r="A14693" s="221">
        <v>16317.0</v>
      </c>
      <c r="B14693" s="221">
        <v>37.0</v>
      </c>
      <c r="C14693" s="221">
        <v>1.0</v>
      </c>
    </row>
    <row r="14694">
      <c r="A14694" s="221">
        <v>16319.0</v>
      </c>
      <c r="B14694" s="221">
        <v>34.0</v>
      </c>
      <c r="C14694" s="221">
        <v>599.0</v>
      </c>
    </row>
    <row r="14695">
      <c r="A14695" s="221">
        <v>16319.0</v>
      </c>
      <c r="B14695" s="221">
        <v>35.0</v>
      </c>
      <c r="C14695" s="221">
        <v>452.0</v>
      </c>
    </row>
    <row r="14696">
      <c r="A14696" s="221">
        <v>16319.0</v>
      </c>
      <c r="B14696" s="221">
        <v>36.0</v>
      </c>
      <c r="C14696" s="221">
        <v>1.0</v>
      </c>
    </row>
    <row r="14697">
      <c r="A14697" s="221">
        <v>16319.0</v>
      </c>
      <c r="B14697" s="221">
        <v>37.0</v>
      </c>
      <c r="C14697" s="221">
        <v>1.0</v>
      </c>
    </row>
    <row r="14698">
      <c r="A14698" s="221">
        <v>16321.0</v>
      </c>
      <c r="B14698" s="221">
        <v>34.0</v>
      </c>
      <c r="C14698" s="221">
        <v>599.0</v>
      </c>
    </row>
    <row r="14699">
      <c r="A14699" s="221">
        <v>16321.0</v>
      </c>
      <c r="B14699" s="221">
        <v>35.0</v>
      </c>
      <c r="C14699" s="221">
        <v>452.0</v>
      </c>
    </row>
    <row r="14700">
      <c r="A14700" s="221">
        <v>16321.0</v>
      </c>
      <c r="B14700" s="221">
        <v>36.0</v>
      </c>
      <c r="C14700" s="221">
        <v>1.0</v>
      </c>
    </row>
    <row r="14701">
      <c r="A14701" s="221">
        <v>16321.0</v>
      </c>
      <c r="B14701" s="221">
        <v>37.0</v>
      </c>
      <c r="C14701" s="221">
        <v>1.0</v>
      </c>
    </row>
    <row r="14702">
      <c r="A14702" s="221">
        <v>16323.0</v>
      </c>
      <c r="B14702" s="221">
        <v>34.0</v>
      </c>
      <c r="C14702" s="221">
        <v>599.0</v>
      </c>
    </row>
    <row r="14703">
      <c r="A14703" s="221">
        <v>16323.0</v>
      </c>
      <c r="B14703" s="221">
        <v>35.0</v>
      </c>
      <c r="C14703" s="221">
        <v>452.0</v>
      </c>
    </row>
    <row r="14704">
      <c r="A14704" s="221">
        <v>16323.0</v>
      </c>
      <c r="B14704" s="221">
        <v>36.0</v>
      </c>
      <c r="C14704" s="221">
        <v>1.0</v>
      </c>
    </row>
    <row r="14705">
      <c r="A14705" s="221">
        <v>16323.0</v>
      </c>
      <c r="B14705" s="221">
        <v>37.0</v>
      </c>
      <c r="C14705" s="221">
        <v>1.0</v>
      </c>
    </row>
    <row r="14706">
      <c r="A14706" s="221">
        <v>16325.0</v>
      </c>
      <c r="B14706" s="221">
        <v>34.0</v>
      </c>
      <c r="C14706" s="221">
        <v>599.0</v>
      </c>
    </row>
    <row r="14707">
      <c r="A14707" s="221">
        <v>16325.0</v>
      </c>
      <c r="B14707" s="221">
        <v>35.0</v>
      </c>
      <c r="C14707" s="221">
        <v>452.0</v>
      </c>
    </row>
    <row r="14708">
      <c r="A14708" s="221">
        <v>16325.0</v>
      </c>
      <c r="B14708" s="221">
        <v>36.0</v>
      </c>
      <c r="C14708" s="221">
        <v>1.0</v>
      </c>
    </row>
    <row r="14709">
      <c r="A14709" s="221">
        <v>16325.0</v>
      </c>
      <c r="B14709" s="221">
        <v>37.0</v>
      </c>
      <c r="C14709" s="221">
        <v>1.0</v>
      </c>
    </row>
    <row r="14710">
      <c r="A14710" s="221">
        <v>16327.0</v>
      </c>
      <c r="B14710" s="221">
        <v>34.0</v>
      </c>
      <c r="C14710" s="221">
        <v>599.0</v>
      </c>
    </row>
    <row r="14711">
      <c r="A14711" s="221">
        <v>16327.0</v>
      </c>
      <c r="B14711" s="221">
        <v>35.0</v>
      </c>
      <c r="C14711" s="221">
        <v>452.0</v>
      </c>
    </row>
    <row r="14712">
      <c r="A14712" s="221">
        <v>16327.0</v>
      </c>
      <c r="B14712" s="221">
        <v>36.0</v>
      </c>
      <c r="C14712" s="221">
        <v>1.0</v>
      </c>
    </row>
    <row r="14713">
      <c r="A14713" s="221">
        <v>16327.0</v>
      </c>
      <c r="B14713" s="221">
        <v>37.0</v>
      </c>
      <c r="C14713" s="221">
        <v>1.0</v>
      </c>
    </row>
    <row r="14714">
      <c r="A14714" s="221">
        <v>16329.0</v>
      </c>
      <c r="B14714" s="221">
        <v>34.0</v>
      </c>
      <c r="C14714" s="221">
        <v>599.0</v>
      </c>
    </row>
    <row r="14715">
      <c r="A14715" s="221">
        <v>16329.0</v>
      </c>
      <c r="B14715" s="221">
        <v>35.0</v>
      </c>
      <c r="C14715" s="221">
        <v>452.0</v>
      </c>
    </row>
    <row r="14716">
      <c r="A14716" s="221">
        <v>16329.0</v>
      </c>
      <c r="B14716" s="221">
        <v>36.0</v>
      </c>
      <c r="C14716" s="221">
        <v>1.0</v>
      </c>
    </row>
    <row r="14717">
      <c r="A14717" s="221">
        <v>16329.0</v>
      </c>
      <c r="B14717" s="221">
        <v>37.0</v>
      </c>
      <c r="C14717" s="221">
        <v>1.0</v>
      </c>
    </row>
    <row r="14718">
      <c r="A14718" s="221">
        <v>16331.0</v>
      </c>
      <c r="B14718" s="221">
        <v>34.0</v>
      </c>
      <c r="C14718" s="221">
        <v>599.0</v>
      </c>
    </row>
    <row r="14719">
      <c r="A14719" s="221">
        <v>16331.0</v>
      </c>
      <c r="B14719" s="221">
        <v>35.0</v>
      </c>
      <c r="C14719" s="221">
        <v>452.0</v>
      </c>
    </row>
    <row r="14720">
      <c r="A14720" s="221">
        <v>16331.0</v>
      </c>
      <c r="B14720" s="221">
        <v>36.0</v>
      </c>
      <c r="C14720" s="221">
        <v>1.0</v>
      </c>
    </row>
    <row r="14721">
      <c r="A14721" s="221">
        <v>16331.0</v>
      </c>
      <c r="B14721" s="221">
        <v>37.0</v>
      </c>
      <c r="C14721" s="221">
        <v>1.0</v>
      </c>
    </row>
    <row r="14722">
      <c r="A14722" s="221">
        <v>16333.0</v>
      </c>
      <c r="B14722" s="221">
        <v>34.0</v>
      </c>
      <c r="C14722" s="221">
        <v>599.0</v>
      </c>
    </row>
    <row r="14723">
      <c r="A14723" s="221">
        <v>16333.0</v>
      </c>
      <c r="B14723" s="221">
        <v>35.0</v>
      </c>
      <c r="C14723" s="221">
        <v>452.0</v>
      </c>
    </row>
    <row r="14724">
      <c r="A14724" s="221">
        <v>16333.0</v>
      </c>
      <c r="B14724" s="221">
        <v>36.0</v>
      </c>
      <c r="C14724" s="221">
        <v>1.0</v>
      </c>
    </row>
    <row r="14725">
      <c r="A14725" s="221">
        <v>16333.0</v>
      </c>
      <c r="B14725" s="221">
        <v>37.0</v>
      </c>
      <c r="C14725" s="221">
        <v>1.0</v>
      </c>
    </row>
    <row r="14726">
      <c r="A14726" s="221">
        <v>16335.0</v>
      </c>
      <c r="B14726" s="221">
        <v>34.0</v>
      </c>
      <c r="C14726" s="221">
        <v>599.0</v>
      </c>
    </row>
    <row r="14727">
      <c r="A14727" s="221">
        <v>16335.0</v>
      </c>
      <c r="B14727" s="221">
        <v>35.0</v>
      </c>
      <c r="C14727" s="221">
        <v>452.0</v>
      </c>
    </row>
    <row r="14728">
      <c r="A14728" s="221">
        <v>16335.0</v>
      </c>
      <c r="B14728" s="221">
        <v>36.0</v>
      </c>
      <c r="C14728" s="221">
        <v>1.0</v>
      </c>
    </row>
    <row r="14729">
      <c r="A14729" s="221">
        <v>16335.0</v>
      </c>
      <c r="B14729" s="221">
        <v>37.0</v>
      </c>
      <c r="C14729" s="221">
        <v>1.0</v>
      </c>
    </row>
    <row r="14730">
      <c r="A14730" s="221">
        <v>16337.0</v>
      </c>
      <c r="B14730" s="221">
        <v>34.0</v>
      </c>
      <c r="C14730" s="221">
        <v>599.0</v>
      </c>
    </row>
    <row r="14731">
      <c r="A14731" s="221">
        <v>16337.0</v>
      </c>
      <c r="B14731" s="221">
        <v>35.0</v>
      </c>
      <c r="C14731" s="221">
        <v>452.0</v>
      </c>
    </row>
    <row r="14732">
      <c r="A14732" s="221">
        <v>16337.0</v>
      </c>
      <c r="B14732" s="221">
        <v>36.0</v>
      </c>
      <c r="C14732" s="221">
        <v>1.0</v>
      </c>
    </row>
    <row r="14733">
      <c r="A14733" s="221">
        <v>16337.0</v>
      </c>
      <c r="B14733" s="221">
        <v>37.0</v>
      </c>
      <c r="C14733" s="221">
        <v>1.0</v>
      </c>
    </row>
    <row r="14734">
      <c r="A14734" s="221">
        <v>16339.0</v>
      </c>
      <c r="B14734" s="221">
        <v>34.0</v>
      </c>
      <c r="C14734" s="221">
        <v>599.0</v>
      </c>
    </row>
    <row r="14735">
      <c r="A14735" s="221">
        <v>16339.0</v>
      </c>
      <c r="B14735" s="221">
        <v>35.0</v>
      </c>
      <c r="C14735" s="221">
        <v>452.0</v>
      </c>
    </row>
    <row r="14736">
      <c r="A14736" s="221">
        <v>16339.0</v>
      </c>
      <c r="B14736" s="221">
        <v>36.0</v>
      </c>
      <c r="C14736" s="221">
        <v>1.0</v>
      </c>
    </row>
    <row r="14737">
      <c r="A14737" s="221">
        <v>16339.0</v>
      </c>
      <c r="B14737" s="221">
        <v>37.0</v>
      </c>
      <c r="C14737" s="221">
        <v>1.0</v>
      </c>
    </row>
    <row r="14738">
      <c r="A14738" s="221">
        <v>16341.0</v>
      </c>
      <c r="B14738" s="221">
        <v>34.0</v>
      </c>
      <c r="C14738" s="221">
        <v>599.0</v>
      </c>
    </row>
    <row r="14739">
      <c r="A14739" s="221">
        <v>16341.0</v>
      </c>
      <c r="B14739" s="221">
        <v>35.0</v>
      </c>
      <c r="C14739" s="221">
        <v>452.0</v>
      </c>
    </row>
    <row r="14740">
      <c r="A14740" s="221">
        <v>16341.0</v>
      </c>
      <c r="B14740" s="221">
        <v>36.0</v>
      </c>
      <c r="C14740" s="221">
        <v>1.0</v>
      </c>
    </row>
    <row r="14741">
      <c r="A14741" s="221">
        <v>16341.0</v>
      </c>
      <c r="B14741" s="221">
        <v>37.0</v>
      </c>
      <c r="C14741" s="221">
        <v>1.0</v>
      </c>
    </row>
    <row r="14742">
      <c r="A14742" s="221">
        <v>16343.0</v>
      </c>
      <c r="B14742" s="221">
        <v>34.0</v>
      </c>
      <c r="C14742" s="221">
        <v>599.0</v>
      </c>
    </row>
    <row r="14743">
      <c r="A14743" s="221">
        <v>16343.0</v>
      </c>
      <c r="B14743" s="221">
        <v>35.0</v>
      </c>
      <c r="C14743" s="221">
        <v>452.0</v>
      </c>
    </row>
    <row r="14744">
      <c r="A14744" s="221">
        <v>16343.0</v>
      </c>
      <c r="B14744" s="221">
        <v>36.0</v>
      </c>
      <c r="C14744" s="221">
        <v>1.0</v>
      </c>
    </row>
    <row r="14745">
      <c r="A14745" s="221">
        <v>16343.0</v>
      </c>
      <c r="B14745" s="221">
        <v>37.0</v>
      </c>
      <c r="C14745" s="221">
        <v>1.0</v>
      </c>
    </row>
    <row r="14746">
      <c r="A14746" s="221">
        <v>16345.0</v>
      </c>
      <c r="B14746" s="221">
        <v>34.0</v>
      </c>
      <c r="C14746" s="221">
        <v>599.0</v>
      </c>
    </row>
    <row r="14747">
      <c r="A14747" s="221">
        <v>16345.0</v>
      </c>
      <c r="B14747" s="221">
        <v>35.0</v>
      </c>
      <c r="C14747" s="221">
        <v>452.0</v>
      </c>
    </row>
    <row r="14748">
      <c r="A14748" s="221">
        <v>16345.0</v>
      </c>
      <c r="B14748" s="221">
        <v>36.0</v>
      </c>
      <c r="C14748" s="221">
        <v>1.0</v>
      </c>
    </row>
    <row r="14749">
      <c r="A14749" s="221">
        <v>16345.0</v>
      </c>
      <c r="B14749" s="221">
        <v>37.0</v>
      </c>
      <c r="C14749" s="221">
        <v>1.0</v>
      </c>
    </row>
    <row r="14750">
      <c r="A14750" s="221">
        <v>16347.0</v>
      </c>
      <c r="B14750" s="221">
        <v>34.0</v>
      </c>
      <c r="C14750" s="221">
        <v>599.0</v>
      </c>
    </row>
    <row r="14751">
      <c r="A14751" s="221">
        <v>16347.0</v>
      </c>
      <c r="B14751" s="221">
        <v>35.0</v>
      </c>
      <c r="C14751" s="221">
        <v>452.0</v>
      </c>
    </row>
    <row r="14752">
      <c r="A14752" s="221">
        <v>16347.0</v>
      </c>
      <c r="B14752" s="221">
        <v>36.0</v>
      </c>
      <c r="C14752" s="221">
        <v>1.0</v>
      </c>
    </row>
    <row r="14753">
      <c r="A14753" s="221">
        <v>16347.0</v>
      </c>
      <c r="B14753" s="221">
        <v>37.0</v>
      </c>
      <c r="C14753" s="221">
        <v>1.0</v>
      </c>
    </row>
    <row r="14754">
      <c r="A14754" s="221">
        <v>16349.0</v>
      </c>
      <c r="B14754" s="221">
        <v>34.0</v>
      </c>
      <c r="C14754" s="221">
        <v>599.0</v>
      </c>
    </row>
    <row r="14755">
      <c r="A14755" s="221">
        <v>16349.0</v>
      </c>
      <c r="B14755" s="221">
        <v>35.0</v>
      </c>
      <c r="C14755" s="221">
        <v>452.0</v>
      </c>
    </row>
    <row r="14756">
      <c r="A14756" s="221">
        <v>16349.0</v>
      </c>
      <c r="B14756" s="221">
        <v>36.0</v>
      </c>
      <c r="C14756" s="221">
        <v>1.0</v>
      </c>
    </row>
    <row r="14757">
      <c r="A14757" s="221">
        <v>16349.0</v>
      </c>
      <c r="B14757" s="221">
        <v>37.0</v>
      </c>
      <c r="C14757" s="221">
        <v>1.0</v>
      </c>
    </row>
    <row r="14758">
      <c r="A14758" s="221">
        <v>16351.0</v>
      </c>
      <c r="B14758" s="221">
        <v>34.0</v>
      </c>
      <c r="C14758" s="221">
        <v>599.0</v>
      </c>
    </row>
    <row r="14759">
      <c r="A14759" s="221">
        <v>16351.0</v>
      </c>
      <c r="B14759" s="221">
        <v>35.0</v>
      </c>
      <c r="C14759" s="221">
        <v>452.0</v>
      </c>
    </row>
    <row r="14760">
      <c r="A14760" s="221">
        <v>16351.0</v>
      </c>
      <c r="B14760" s="221">
        <v>36.0</v>
      </c>
      <c r="C14760" s="221">
        <v>1.0</v>
      </c>
    </row>
    <row r="14761">
      <c r="A14761" s="221">
        <v>16351.0</v>
      </c>
      <c r="B14761" s="221">
        <v>37.0</v>
      </c>
      <c r="C14761" s="221">
        <v>1.0</v>
      </c>
    </row>
    <row r="14762">
      <c r="A14762" s="221">
        <v>16353.0</v>
      </c>
      <c r="B14762" s="221">
        <v>34.0</v>
      </c>
      <c r="C14762" s="221">
        <v>23084.0</v>
      </c>
    </row>
    <row r="14763">
      <c r="A14763" s="221">
        <v>16353.0</v>
      </c>
      <c r="B14763" s="221">
        <v>35.0</v>
      </c>
      <c r="C14763" s="221">
        <v>18525.0</v>
      </c>
    </row>
    <row r="14764">
      <c r="A14764" s="221">
        <v>16353.0</v>
      </c>
      <c r="B14764" s="221">
        <v>38.0</v>
      </c>
      <c r="C14764" s="221">
        <v>3.0</v>
      </c>
    </row>
    <row r="14765">
      <c r="A14765" s="221">
        <v>16353.0</v>
      </c>
      <c r="B14765" s="221">
        <v>39.0</v>
      </c>
      <c r="C14765" s="221">
        <v>2.0</v>
      </c>
    </row>
    <row r="14766">
      <c r="A14766" s="221">
        <v>16355.0</v>
      </c>
      <c r="B14766" s="221">
        <v>34.0</v>
      </c>
      <c r="C14766" s="221">
        <v>23084.0</v>
      </c>
    </row>
    <row r="14767">
      <c r="A14767" s="221">
        <v>16355.0</v>
      </c>
      <c r="B14767" s="221">
        <v>35.0</v>
      </c>
      <c r="C14767" s="221">
        <v>18525.0</v>
      </c>
    </row>
    <row r="14768">
      <c r="A14768" s="221">
        <v>16355.0</v>
      </c>
      <c r="B14768" s="221">
        <v>38.0</v>
      </c>
      <c r="C14768" s="221">
        <v>3.0</v>
      </c>
    </row>
    <row r="14769">
      <c r="A14769" s="221">
        <v>16355.0</v>
      </c>
      <c r="B14769" s="221">
        <v>39.0</v>
      </c>
      <c r="C14769" s="221">
        <v>2.0</v>
      </c>
    </row>
    <row r="14770">
      <c r="A14770" s="221">
        <v>16357.0</v>
      </c>
      <c r="B14770" s="221">
        <v>34.0</v>
      </c>
      <c r="C14770" s="221">
        <v>23084.0</v>
      </c>
    </row>
    <row r="14771">
      <c r="A14771" s="221">
        <v>16357.0</v>
      </c>
      <c r="B14771" s="221">
        <v>35.0</v>
      </c>
      <c r="C14771" s="221">
        <v>18525.0</v>
      </c>
    </row>
    <row r="14772">
      <c r="A14772" s="221">
        <v>16357.0</v>
      </c>
      <c r="B14772" s="221">
        <v>38.0</v>
      </c>
      <c r="C14772" s="221">
        <v>3.0</v>
      </c>
    </row>
    <row r="14773">
      <c r="A14773" s="221">
        <v>16357.0</v>
      </c>
      <c r="B14773" s="221">
        <v>39.0</v>
      </c>
      <c r="C14773" s="221">
        <v>2.0</v>
      </c>
    </row>
    <row r="14774">
      <c r="A14774" s="221">
        <v>16359.0</v>
      </c>
      <c r="B14774" s="221">
        <v>34.0</v>
      </c>
      <c r="C14774" s="221">
        <v>23084.0</v>
      </c>
    </row>
    <row r="14775">
      <c r="A14775" s="221">
        <v>16359.0</v>
      </c>
      <c r="B14775" s="221">
        <v>35.0</v>
      </c>
      <c r="C14775" s="221">
        <v>18525.0</v>
      </c>
    </row>
    <row r="14776">
      <c r="A14776" s="221">
        <v>16359.0</v>
      </c>
      <c r="B14776" s="221">
        <v>38.0</v>
      </c>
      <c r="C14776" s="221">
        <v>3.0</v>
      </c>
    </row>
    <row r="14777">
      <c r="A14777" s="221">
        <v>16359.0</v>
      </c>
      <c r="B14777" s="221">
        <v>39.0</v>
      </c>
      <c r="C14777" s="221">
        <v>2.0</v>
      </c>
    </row>
    <row r="14778">
      <c r="A14778" s="221">
        <v>16361.0</v>
      </c>
      <c r="B14778" s="221">
        <v>34.0</v>
      </c>
      <c r="C14778" s="221">
        <v>39632.0</v>
      </c>
    </row>
    <row r="14779">
      <c r="A14779" s="221">
        <v>16361.0</v>
      </c>
      <c r="B14779" s="221">
        <v>35.0</v>
      </c>
      <c r="C14779" s="221">
        <v>30434.0</v>
      </c>
    </row>
    <row r="14780">
      <c r="A14780" s="221">
        <v>16361.0</v>
      </c>
      <c r="B14780" s="221">
        <v>37.0</v>
      </c>
      <c r="C14780" s="221">
        <v>85.0</v>
      </c>
    </row>
    <row r="14781">
      <c r="A14781" s="221">
        <v>16361.0</v>
      </c>
      <c r="B14781" s="221">
        <v>38.0</v>
      </c>
      <c r="C14781" s="221">
        <v>12.0</v>
      </c>
    </row>
    <row r="14782">
      <c r="A14782" s="221">
        <v>16361.0</v>
      </c>
      <c r="B14782" s="221">
        <v>39.0</v>
      </c>
      <c r="C14782" s="221">
        <v>1.0</v>
      </c>
    </row>
    <row r="14783">
      <c r="A14783" s="221">
        <v>16361.0</v>
      </c>
      <c r="B14783" s="221">
        <v>40.0</v>
      </c>
      <c r="C14783" s="221">
        <v>1.0</v>
      </c>
    </row>
    <row r="14784">
      <c r="A14784" s="221">
        <v>16363.0</v>
      </c>
      <c r="B14784" s="221">
        <v>34.0</v>
      </c>
      <c r="C14784" s="221">
        <v>39632.0</v>
      </c>
    </row>
    <row r="14785">
      <c r="A14785" s="221">
        <v>16363.0</v>
      </c>
      <c r="B14785" s="221">
        <v>35.0</v>
      </c>
      <c r="C14785" s="221">
        <v>30434.0</v>
      </c>
    </row>
    <row r="14786">
      <c r="A14786" s="221">
        <v>16363.0</v>
      </c>
      <c r="B14786" s="221">
        <v>37.0</v>
      </c>
      <c r="C14786" s="221">
        <v>85.0</v>
      </c>
    </row>
    <row r="14787">
      <c r="A14787" s="221">
        <v>16363.0</v>
      </c>
      <c r="B14787" s="221">
        <v>38.0</v>
      </c>
      <c r="C14787" s="221">
        <v>12.0</v>
      </c>
    </row>
    <row r="14788">
      <c r="A14788" s="221">
        <v>16363.0</v>
      </c>
      <c r="B14788" s="221">
        <v>39.0</v>
      </c>
      <c r="C14788" s="221">
        <v>1.0</v>
      </c>
    </row>
    <row r="14789">
      <c r="A14789" s="221">
        <v>16363.0</v>
      </c>
      <c r="B14789" s="221">
        <v>40.0</v>
      </c>
      <c r="C14789" s="221">
        <v>1.0</v>
      </c>
    </row>
    <row r="14790">
      <c r="A14790" s="221">
        <v>16365.0</v>
      </c>
      <c r="B14790" s="221">
        <v>34.0</v>
      </c>
      <c r="C14790" s="221">
        <v>39632.0</v>
      </c>
    </row>
    <row r="14791">
      <c r="A14791" s="221">
        <v>16365.0</v>
      </c>
      <c r="B14791" s="221">
        <v>35.0</v>
      </c>
      <c r="C14791" s="221">
        <v>30434.0</v>
      </c>
    </row>
    <row r="14792">
      <c r="A14792" s="221">
        <v>16365.0</v>
      </c>
      <c r="B14792" s="221">
        <v>37.0</v>
      </c>
      <c r="C14792" s="221">
        <v>85.0</v>
      </c>
    </row>
    <row r="14793">
      <c r="A14793" s="221">
        <v>16365.0</v>
      </c>
      <c r="B14793" s="221">
        <v>38.0</v>
      </c>
      <c r="C14793" s="221">
        <v>12.0</v>
      </c>
    </row>
    <row r="14794">
      <c r="A14794" s="221">
        <v>16365.0</v>
      </c>
      <c r="B14794" s="221">
        <v>39.0</v>
      </c>
      <c r="C14794" s="221">
        <v>1.0</v>
      </c>
    </row>
    <row r="14795">
      <c r="A14795" s="221">
        <v>16365.0</v>
      </c>
      <c r="B14795" s="221">
        <v>40.0</v>
      </c>
      <c r="C14795" s="221">
        <v>1.0</v>
      </c>
    </row>
    <row r="14796">
      <c r="A14796" s="221">
        <v>16367.0</v>
      </c>
      <c r="B14796" s="221">
        <v>34.0</v>
      </c>
      <c r="C14796" s="221">
        <v>39632.0</v>
      </c>
    </row>
    <row r="14797">
      <c r="A14797" s="221">
        <v>16367.0</v>
      </c>
      <c r="B14797" s="221">
        <v>35.0</v>
      </c>
      <c r="C14797" s="221">
        <v>30434.0</v>
      </c>
    </row>
    <row r="14798">
      <c r="A14798" s="221">
        <v>16367.0</v>
      </c>
      <c r="B14798" s="221">
        <v>37.0</v>
      </c>
      <c r="C14798" s="221">
        <v>85.0</v>
      </c>
    </row>
    <row r="14799">
      <c r="A14799" s="221">
        <v>16367.0</v>
      </c>
      <c r="B14799" s="221">
        <v>38.0</v>
      </c>
      <c r="C14799" s="221">
        <v>12.0</v>
      </c>
    </row>
    <row r="14800">
      <c r="A14800" s="221">
        <v>16367.0</v>
      </c>
      <c r="B14800" s="221">
        <v>39.0</v>
      </c>
      <c r="C14800" s="221">
        <v>1.0</v>
      </c>
    </row>
    <row r="14801">
      <c r="A14801" s="221">
        <v>16367.0</v>
      </c>
      <c r="B14801" s="221">
        <v>40.0</v>
      </c>
      <c r="C14801" s="221">
        <v>1.0</v>
      </c>
    </row>
    <row r="14802">
      <c r="A14802" s="221">
        <v>16369.0</v>
      </c>
      <c r="B14802" s="221">
        <v>34.0</v>
      </c>
      <c r="C14802" s="221">
        <v>34508.0</v>
      </c>
    </row>
    <row r="14803">
      <c r="A14803" s="221">
        <v>16369.0</v>
      </c>
      <c r="B14803" s="221">
        <v>35.0</v>
      </c>
      <c r="C14803" s="221">
        <v>27433.0</v>
      </c>
    </row>
    <row r="14804">
      <c r="A14804" s="221">
        <v>16369.0</v>
      </c>
      <c r="B14804" s="221">
        <v>37.0</v>
      </c>
      <c r="C14804" s="221">
        <v>2.0</v>
      </c>
    </row>
    <row r="14805">
      <c r="A14805" s="221">
        <v>16369.0</v>
      </c>
      <c r="B14805" s="221">
        <v>38.0</v>
      </c>
      <c r="C14805" s="221">
        <v>6.0</v>
      </c>
    </row>
    <row r="14806">
      <c r="A14806" s="221">
        <v>16369.0</v>
      </c>
      <c r="B14806" s="221">
        <v>40.0</v>
      </c>
      <c r="C14806" s="221">
        <v>1.0</v>
      </c>
    </row>
    <row r="14807">
      <c r="A14807" s="221">
        <v>16371.0</v>
      </c>
      <c r="B14807" s="221">
        <v>34.0</v>
      </c>
      <c r="C14807" s="221">
        <v>34508.0</v>
      </c>
    </row>
    <row r="14808">
      <c r="A14808" s="221">
        <v>16371.0</v>
      </c>
      <c r="B14808" s="221">
        <v>35.0</v>
      </c>
      <c r="C14808" s="221">
        <v>27433.0</v>
      </c>
    </row>
    <row r="14809">
      <c r="A14809" s="221">
        <v>16371.0</v>
      </c>
      <c r="B14809" s="221">
        <v>37.0</v>
      </c>
      <c r="C14809" s="221">
        <v>2.0</v>
      </c>
    </row>
    <row r="14810">
      <c r="A14810" s="221">
        <v>16371.0</v>
      </c>
      <c r="B14810" s="221">
        <v>38.0</v>
      </c>
      <c r="C14810" s="221">
        <v>6.0</v>
      </c>
    </row>
    <row r="14811">
      <c r="A14811" s="221">
        <v>16371.0</v>
      </c>
      <c r="B14811" s="221">
        <v>40.0</v>
      </c>
      <c r="C14811" s="221">
        <v>1.0</v>
      </c>
    </row>
    <row r="14812">
      <c r="A14812" s="221">
        <v>16373.0</v>
      </c>
      <c r="B14812" s="221">
        <v>34.0</v>
      </c>
      <c r="C14812" s="221">
        <v>34508.0</v>
      </c>
    </row>
    <row r="14813">
      <c r="A14813" s="221">
        <v>16373.0</v>
      </c>
      <c r="B14813" s="221">
        <v>35.0</v>
      </c>
      <c r="C14813" s="221">
        <v>27433.0</v>
      </c>
    </row>
    <row r="14814">
      <c r="A14814" s="221">
        <v>16373.0</v>
      </c>
      <c r="B14814" s="221">
        <v>37.0</v>
      </c>
      <c r="C14814" s="221">
        <v>2.0</v>
      </c>
    </row>
    <row r="14815">
      <c r="A14815" s="221">
        <v>16373.0</v>
      </c>
      <c r="B14815" s="221">
        <v>38.0</v>
      </c>
      <c r="C14815" s="221">
        <v>6.0</v>
      </c>
    </row>
    <row r="14816">
      <c r="A14816" s="221">
        <v>16373.0</v>
      </c>
      <c r="B14816" s="221">
        <v>40.0</v>
      </c>
      <c r="C14816" s="221">
        <v>1.0</v>
      </c>
    </row>
    <row r="14817">
      <c r="A14817" s="221">
        <v>16375.0</v>
      </c>
      <c r="B14817" s="221">
        <v>34.0</v>
      </c>
      <c r="C14817" s="221">
        <v>34508.0</v>
      </c>
    </row>
    <row r="14818">
      <c r="A14818" s="221">
        <v>16375.0</v>
      </c>
      <c r="B14818" s="221">
        <v>35.0</v>
      </c>
      <c r="C14818" s="221">
        <v>27433.0</v>
      </c>
    </row>
    <row r="14819">
      <c r="A14819" s="221">
        <v>16375.0</v>
      </c>
      <c r="B14819" s="221">
        <v>37.0</v>
      </c>
      <c r="C14819" s="221">
        <v>2.0</v>
      </c>
    </row>
    <row r="14820">
      <c r="A14820" s="221">
        <v>16375.0</v>
      </c>
      <c r="B14820" s="221">
        <v>38.0</v>
      </c>
      <c r="C14820" s="221">
        <v>6.0</v>
      </c>
    </row>
    <row r="14821">
      <c r="A14821" s="221">
        <v>16375.0</v>
      </c>
      <c r="B14821" s="221">
        <v>40.0</v>
      </c>
      <c r="C14821" s="221">
        <v>1.0</v>
      </c>
    </row>
    <row r="14822">
      <c r="A14822" s="221">
        <v>16377.0</v>
      </c>
      <c r="B14822" s="221">
        <v>34.0</v>
      </c>
      <c r="C14822" s="221">
        <v>27804.0</v>
      </c>
    </row>
    <row r="14823">
      <c r="A14823" s="221">
        <v>16377.0</v>
      </c>
      <c r="B14823" s="221">
        <v>35.0</v>
      </c>
      <c r="C14823" s="221">
        <v>21799.0</v>
      </c>
    </row>
    <row r="14824">
      <c r="A14824" s="221">
        <v>16377.0</v>
      </c>
      <c r="B14824" s="221">
        <v>36.0</v>
      </c>
      <c r="C14824" s="221">
        <v>513.0</v>
      </c>
    </row>
    <row r="14825">
      <c r="A14825" s="221">
        <v>16377.0</v>
      </c>
      <c r="B14825" s="221">
        <v>37.0</v>
      </c>
      <c r="C14825" s="221">
        <v>16.0</v>
      </c>
    </row>
    <row r="14826">
      <c r="A14826" s="221">
        <v>16377.0</v>
      </c>
      <c r="B14826" s="221">
        <v>38.0</v>
      </c>
      <c r="C14826" s="221">
        <v>3.0</v>
      </c>
    </row>
    <row r="14827">
      <c r="A14827" s="221">
        <v>16379.0</v>
      </c>
      <c r="B14827" s="221">
        <v>34.0</v>
      </c>
      <c r="C14827" s="221">
        <v>27804.0</v>
      </c>
    </row>
    <row r="14828">
      <c r="A14828" s="221">
        <v>16379.0</v>
      </c>
      <c r="B14828" s="221">
        <v>35.0</v>
      </c>
      <c r="C14828" s="221">
        <v>21799.0</v>
      </c>
    </row>
    <row r="14829">
      <c r="A14829" s="221">
        <v>16379.0</v>
      </c>
      <c r="B14829" s="221">
        <v>36.0</v>
      </c>
      <c r="C14829" s="221">
        <v>513.0</v>
      </c>
    </row>
    <row r="14830">
      <c r="A14830" s="221">
        <v>16379.0</v>
      </c>
      <c r="B14830" s="221">
        <v>37.0</v>
      </c>
      <c r="C14830" s="221">
        <v>16.0</v>
      </c>
    </row>
    <row r="14831">
      <c r="A14831" s="221">
        <v>16379.0</v>
      </c>
      <c r="B14831" s="221">
        <v>38.0</v>
      </c>
      <c r="C14831" s="221">
        <v>3.0</v>
      </c>
    </row>
    <row r="14832">
      <c r="A14832" s="221">
        <v>16381.0</v>
      </c>
      <c r="B14832" s="221">
        <v>34.0</v>
      </c>
      <c r="C14832" s="221">
        <v>27804.0</v>
      </c>
    </row>
    <row r="14833">
      <c r="A14833" s="221">
        <v>16381.0</v>
      </c>
      <c r="B14833" s="221">
        <v>35.0</v>
      </c>
      <c r="C14833" s="221">
        <v>21799.0</v>
      </c>
    </row>
    <row r="14834">
      <c r="A14834" s="221">
        <v>16381.0</v>
      </c>
      <c r="B14834" s="221">
        <v>36.0</v>
      </c>
      <c r="C14834" s="221">
        <v>513.0</v>
      </c>
    </row>
    <row r="14835">
      <c r="A14835" s="221">
        <v>16381.0</v>
      </c>
      <c r="B14835" s="221">
        <v>37.0</v>
      </c>
      <c r="C14835" s="221">
        <v>16.0</v>
      </c>
    </row>
    <row r="14836">
      <c r="A14836" s="221">
        <v>16381.0</v>
      </c>
      <c r="B14836" s="221">
        <v>38.0</v>
      </c>
      <c r="C14836" s="221">
        <v>3.0</v>
      </c>
    </row>
    <row r="14837">
      <c r="A14837" s="221">
        <v>16383.0</v>
      </c>
      <c r="B14837" s="221">
        <v>34.0</v>
      </c>
      <c r="C14837" s="221">
        <v>27804.0</v>
      </c>
    </row>
    <row r="14838">
      <c r="A14838" s="221">
        <v>16383.0</v>
      </c>
      <c r="B14838" s="221">
        <v>35.0</v>
      </c>
      <c r="C14838" s="221">
        <v>21799.0</v>
      </c>
    </row>
    <row r="14839">
      <c r="A14839" s="221">
        <v>16383.0</v>
      </c>
      <c r="B14839" s="221">
        <v>36.0</v>
      </c>
      <c r="C14839" s="221">
        <v>513.0</v>
      </c>
    </row>
    <row r="14840">
      <c r="A14840" s="221">
        <v>16383.0</v>
      </c>
      <c r="B14840" s="221">
        <v>37.0</v>
      </c>
      <c r="C14840" s="221">
        <v>16.0</v>
      </c>
    </row>
    <row r="14841">
      <c r="A14841" s="221">
        <v>16383.0</v>
      </c>
      <c r="B14841" s="221">
        <v>38.0</v>
      </c>
      <c r="C14841" s="221">
        <v>3.0</v>
      </c>
    </row>
    <row r="14842">
      <c r="A14842" s="221">
        <v>16385.0</v>
      </c>
      <c r="B14842" s="221">
        <v>34.0</v>
      </c>
      <c r="C14842" s="221">
        <v>5412.0</v>
      </c>
    </row>
    <row r="14843">
      <c r="A14843" s="221">
        <v>16385.0</v>
      </c>
      <c r="B14843" s="221">
        <v>35.0</v>
      </c>
      <c r="C14843" s="221">
        <v>4063.0</v>
      </c>
    </row>
    <row r="14844">
      <c r="A14844" s="221">
        <v>16385.0</v>
      </c>
      <c r="B14844" s="221">
        <v>36.0</v>
      </c>
      <c r="C14844" s="221">
        <v>1451.0</v>
      </c>
    </row>
    <row r="14845">
      <c r="A14845" s="221">
        <v>16385.0</v>
      </c>
      <c r="B14845" s="221">
        <v>39.0</v>
      </c>
      <c r="C14845" s="221">
        <v>1.0</v>
      </c>
    </row>
    <row r="14846">
      <c r="A14846" s="221">
        <v>16385.0</v>
      </c>
      <c r="B14846" s="221">
        <v>40.0</v>
      </c>
      <c r="C14846" s="221">
        <v>1.0</v>
      </c>
    </row>
    <row r="14847">
      <c r="A14847" s="221">
        <v>16387.0</v>
      </c>
      <c r="B14847" s="221">
        <v>34.0</v>
      </c>
      <c r="C14847" s="221">
        <v>5412.0</v>
      </c>
    </row>
    <row r="14848">
      <c r="A14848" s="221">
        <v>16387.0</v>
      </c>
      <c r="B14848" s="221">
        <v>35.0</v>
      </c>
      <c r="C14848" s="221">
        <v>4063.0</v>
      </c>
    </row>
    <row r="14849">
      <c r="A14849" s="221">
        <v>16387.0</v>
      </c>
      <c r="B14849" s="221">
        <v>36.0</v>
      </c>
      <c r="C14849" s="221">
        <v>1451.0</v>
      </c>
    </row>
    <row r="14850">
      <c r="A14850" s="221">
        <v>16387.0</v>
      </c>
      <c r="B14850" s="221">
        <v>39.0</v>
      </c>
      <c r="C14850" s="221">
        <v>1.0</v>
      </c>
    </row>
    <row r="14851">
      <c r="A14851" s="221">
        <v>16387.0</v>
      </c>
      <c r="B14851" s="221">
        <v>40.0</v>
      </c>
      <c r="C14851" s="221">
        <v>1.0</v>
      </c>
    </row>
    <row r="14852">
      <c r="A14852" s="221">
        <v>16389.0</v>
      </c>
      <c r="B14852" s="221">
        <v>34.0</v>
      </c>
      <c r="C14852" s="221">
        <v>5412.0</v>
      </c>
    </row>
    <row r="14853">
      <c r="A14853" s="221">
        <v>16389.0</v>
      </c>
      <c r="B14853" s="221">
        <v>35.0</v>
      </c>
      <c r="C14853" s="221">
        <v>4063.0</v>
      </c>
    </row>
    <row r="14854">
      <c r="A14854" s="221">
        <v>16389.0</v>
      </c>
      <c r="B14854" s="221">
        <v>36.0</v>
      </c>
      <c r="C14854" s="221">
        <v>1451.0</v>
      </c>
    </row>
    <row r="14855">
      <c r="A14855" s="221">
        <v>16389.0</v>
      </c>
      <c r="B14855" s="221">
        <v>39.0</v>
      </c>
      <c r="C14855" s="221">
        <v>1.0</v>
      </c>
    </row>
    <row r="14856">
      <c r="A14856" s="221">
        <v>16389.0</v>
      </c>
      <c r="B14856" s="221">
        <v>40.0</v>
      </c>
      <c r="C14856" s="221">
        <v>1.0</v>
      </c>
    </row>
    <row r="14857">
      <c r="A14857" s="221">
        <v>16391.0</v>
      </c>
      <c r="B14857" s="221">
        <v>34.0</v>
      </c>
      <c r="C14857" s="221">
        <v>5412.0</v>
      </c>
    </row>
    <row r="14858">
      <c r="A14858" s="221">
        <v>16391.0</v>
      </c>
      <c r="B14858" s="221">
        <v>35.0</v>
      </c>
      <c r="C14858" s="221">
        <v>4063.0</v>
      </c>
    </row>
    <row r="14859">
      <c r="A14859" s="221">
        <v>16391.0</v>
      </c>
      <c r="B14859" s="221">
        <v>36.0</v>
      </c>
      <c r="C14859" s="221">
        <v>1451.0</v>
      </c>
    </row>
    <row r="14860">
      <c r="A14860" s="221">
        <v>16391.0</v>
      </c>
      <c r="B14860" s="221">
        <v>39.0</v>
      </c>
      <c r="C14860" s="221">
        <v>1.0</v>
      </c>
    </row>
    <row r="14861">
      <c r="A14861" s="221">
        <v>16391.0</v>
      </c>
      <c r="B14861" s="221">
        <v>40.0</v>
      </c>
      <c r="C14861" s="221">
        <v>1.0</v>
      </c>
    </row>
    <row r="14862">
      <c r="A14862" s="221">
        <v>16393.0</v>
      </c>
      <c r="B14862" s="221">
        <v>34.0</v>
      </c>
      <c r="C14862" s="221">
        <v>9160.0</v>
      </c>
    </row>
    <row r="14863">
      <c r="A14863" s="221">
        <v>16393.0</v>
      </c>
      <c r="B14863" s="221">
        <v>35.0</v>
      </c>
      <c r="C14863" s="221">
        <v>5845.0</v>
      </c>
    </row>
    <row r="14864">
      <c r="A14864" s="221">
        <v>16393.0</v>
      </c>
      <c r="B14864" s="221">
        <v>36.0</v>
      </c>
      <c r="C14864" s="221">
        <v>6.0</v>
      </c>
    </row>
    <row r="14865">
      <c r="A14865" s="221">
        <v>16393.0</v>
      </c>
      <c r="B14865" s="221">
        <v>38.0</v>
      </c>
      <c r="C14865" s="221">
        <v>3.0</v>
      </c>
    </row>
    <row r="14866">
      <c r="A14866" s="221">
        <v>16393.0</v>
      </c>
      <c r="B14866" s="221">
        <v>40.0</v>
      </c>
      <c r="C14866" s="221">
        <v>1.0</v>
      </c>
    </row>
    <row r="14867">
      <c r="A14867" s="221">
        <v>16395.0</v>
      </c>
      <c r="B14867" s="221">
        <v>34.0</v>
      </c>
      <c r="C14867" s="221">
        <v>9160.0</v>
      </c>
    </row>
    <row r="14868">
      <c r="A14868" s="221">
        <v>16395.0</v>
      </c>
      <c r="B14868" s="221">
        <v>35.0</v>
      </c>
      <c r="C14868" s="221">
        <v>5845.0</v>
      </c>
    </row>
    <row r="14869">
      <c r="A14869" s="221">
        <v>16395.0</v>
      </c>
      <c r="B14869" s="221">
        <v>36.0</v>
      </c>
      <c r="C14869" s="221">
        <v>6.0</v>
      </c>
    </row>
    <row r="14870">
      <c r="A14870" s="221">
        <v>16395.0</v>
      </c>
      <c r="B14870" s="221">
        <v>38.0</v>
      </c>
      <c r="C14870" s="221">
        <v>3.0</v>
      </c>
    </row>
    <row r="14871">
      <c r="A14871" s="221">
        <v>16395.0</v>
      </c>
      <c r="B14871" s="221">
        <v>40.0</v>
      </c>
      <c r="C14871" s="221">
        <v>1.0</v>
      </c>
    </row>
    <row r="14872">
      <c r="A14872" s="221">
        <v>16397.0</v>
      </c>
      <c r="B14872" s="221">
        <v>34.0</v>
      </c>
      <c r="C14872" s="221">
        <v>9160.0</v>
      </c>
    </row>
    <row r="14873">
      <c r="A14873" s="221">
        <v>16397.0</v>
      </c>
      <c r="B14873" s="221">
        <v>35.0</v>
      </c>
      <c r="C14873" s="221">
        <v>5845.0</v>
      </c>
    </row>
    <row r="14874">
      <c r="A14874" s="221">
        <v>16397.0</v>
      </c>
      <c r="B14874" s="221">
        <v>36.0</v>
      </c>
      <c r="C14874" s="221">
        <v>6.0</v>
      </c>
    </row>
    <row r="14875">
      <c r="A14875" s="221">
        <v>16397.0</v>
      </c>
      <c r="B14875" s="221">
        <v>38.0</v>
      </c>
      <c r="C14875" s="221">
        <v>3.0</v>
      </c>
    </row>
    <row r="14876">
      <c r="A14876" s="221">
        <v>16397.0</v>
      </c>
      <c r="B14876" s="221">
        <v>40.0</v>
      </c>
      <c r="C14876" s="221">
        <v>1.0</v>
      </c>
    </row>
    <row r="14877">
      <c r="A14877" s="221">
        <v>16399.0</v>
      </c>
      <c r="B14877" s="221">
        <v>34.0</v>
      </c>
      <c r="C14877" s="221">
        <v>9160.0</v>
      </c>
    </row>
    <row r="14878">
      <c r="A14878" s="221">
        <v>16399.0</v>
      </c>
      <c r="B14878" s="221">
        <v>35.0</v>
      </c>
      <c r="C14878" s="221">
        <v>5845.0</v>
      </c>
    </row>
    <row r="14879">
      <c r="A14879" s="221">
        <v>16399.0</v>
      </c>
      <c r="B14879" s="221">
        <v>36.0</v>
      </c>
      <c r="C14879" s="221">
        <v>6.0</v>
      </c>
    </row>
    <row r="14880">
      <c r="A14880" s="221">
        <v>16399.0</v>
      </c>
      <c r="B14880" s="221">
        <v>38.0</v>
      </c>
      <c r="C14880" s="221">
        <v>3.0</v>
      </c>
    </row>
    <row r="14881">
      <c r="A14881" s="221">
        <v>16399.0</v>
      </c>
      <c r="B14881" s="221">
        <v>40.0</v>
      </c>
      <c r="C14881" s="221">
        <v>1.0</v>
      </c>
    </row>
    <row r="14882">
      <c r="A14882" s="221">
        <v>16401.0</v>
      </c>
      <c r="B14882" s="221">
        <v>34.0</v>
      </c>
      <c r="C14882" s="221">
        <v>9160.0</v>
      </c>
    </row>
    <row r="14883">
      <c r="A14883" s="221">
        <v>16401.0</v>
      </c>
      <c r="B14883" s="221">
        <v>35.0</v>
      </c>
      <c r="C14883" s="221">
        <v>5845.0</v>
      </c>
    </row>
    <row r="14884">
      <c r="A14884" s="221">
        <v>16401.0</v>
      </c>
      <c r="B14884" s="221">
        <v>36.0</v>
      </c>
      <c r="C14884" s="221">
        <v>6.0</v>
      </c>
    </row>
    <row r="14885">
      <c r="A14885" s="221">
        <v>16401.0</v>
      </c>
      <c r="B14885" s="221">
        <v>38.0</v>
      </c>
      <c r="C14885" s="221">
        <v>3.0</v>
      </c>
    </row>
    <row r="14886">
      <c r="A14886" s="221">
        <v>16401.0</v>
      </c>
      <c r="B14886" s="221">
        <v>40.0</v>
      </c>
      <c r="C14886" s="221">
        <v>1.0</v>
      </c>
    </row>
    <row r="14887">
      <c r="A14887" s="221">
        <v>16403.0</v>
      </c>
      <c r="B14887" s="221">
        <v>34.0</v>
      </c>
      <c r="C14887" s="221">
        <v>9160.0</v>
      </c>
    </row>
    <row r="14888">
      <c r="A14888" s="221">
        <v>16403.0</v>
      </c>
      <c r="B14888" s="221">
        <v>35.0</v>
      </c>
      <c r="C14888" s="221">
        <v>5845.0</v>
      </c>
    </row>
    <row r="14889">
      <c r="A14889" s="221">
        <v>16403.0</v>
      </c>
      <c r="B14889" s="221">
        <v>36.0</v>
      </c>
      <c r="C14889" s="221">
        <v>6.0</v>
      </c>
    </row>
    <row r="14890">
      <c r="A14890" s="221">
        <v>16403.0</v>
      </c>
      <c r="B14890" s="221">
        <v>38.0</v>
      </c>
      <c r="C14890" s="221">
        <v>3.0</v>
      </c>
    </row>
    <row r="14891">
      <c r="A14891" s="221">
        <v>16403.0</v>
      </c>
      <c r="B14891" s="221">
        <v>40.0</v>
      </c>
      <c r="C14891" s="221">
        <v>1.0</v>
      </c>
    </row>
    <row r="14892">
      <c r="A14892" s="221">
        <v>16405.0</v>
      </c>
      <c r="B14892" s="221">
        <v>34.0</v>
      </c>
      <c r="C14892" s="221">
        <v>9160.0</v>
      </c>
    </row>
    <row r="14893">
      <c r="A14893" s="221">
        <v>16405.0</v>
      </c>
      <c r="B14893" s="221">
        <v>35.0</v>
      </c>
      <c r="C14893" s="221">
        <v>5845.0</v>
      </c>
    </row>
    <row r="14894">
      <c r="A14894" s="221">
        <v>16405.0</v>
      </c>
      <c r="B14894" s="221">
        <v>36.0</v>
      </c>
      <c r="C14894" s="221">
        <v>6.0</v>
      </c>
    </row>
    <row r="14895">
      <c r="A14895" s="221">
        <v>16405.0</v>
      </c>
      <c r="B14895" s="221">
        <v>38.0</v>
      </c>
      <c r="C14895" s="221">
        <v>3.0</v>
      </c>
    </row>
    <row r="14896">
      <c r="A14896" s="221">
        <v>16405.0</v>
      </c>
      <c r="B14896" s="221">
        <v>40.0</v>
      </c>
      <c r="C14896" s="221">
        <v>1.0</v>
      </c>
    </row>
    <row r="14897">
      <c r="A14897" s="221">
        <v>16407.0</v>
      </c>
      <c r="B14897" s="221">
        <v>34.0</v>
      </c>
      <c r="C14897" s="221">
        <v>9160.0</v>
      </c>
    </row>
    <row r="14898">
      <c r="A14898" s="221">
        <v>16407.0</v>
      </c>
      <c r="B14898" s="221">
        <v>35.0</v>
      </c>
      <c r="C14898" s="221">
        <v>5845.0</v>
      </c>
    </row>
    <row r="14899">
      <c r="A14899" s="221">
        <v>16407.0</v>
      </c>
      <c r="B14899" s="221">
        <v>36.0</v>
      </c>
      <c r="C14899" s="221">
        <v>6.0</v>
      </c>
    </row>
    <row r="14900">
      <c r="A14900" s="221">
        <v>16407.0</v>
      </c>
      <c r="B14900" s="221">
        <v>38.0</v>
      </c>
      <c r="C14900" s="221">
        <v>3.0</v>
      </c>
    </row>
    <row r="14901">
      <c r="A14901" s="221">
        <v>16407.0</v>
      </c>
      <c r="B14901" s="221">
        <v>40.0</v>
      </c>
      <c r="C14901" s="221">
        <v>1.0</v>
      </c>
    </row>
    <row r="14902">
      <c r="A14902" s="221">
        <v>16409.0</v>
      </c>
      <c r="B14902" s="221">
        <v>34.0</v>
      </c>
      <c r="C14902" s="221">
        <v>9160.0</v>
      </c>
    </row>
    <row r="14903">
      <c r="A14903" s="221">
        <v>16409.0</v>
      </c>
      <c r="B14903" s="221">
        <v>35.0</v>
      </c>
      <c r="C14903" s="221">
        <v>5845.0</v>
      </c>
    </row>
    <row r="14904">
      <c r="A14904" s="221">
        <v>16409.0</v>
      </c>
      <c r="B14904" s="221">
        <v>36.0</v>
      </c>
      <c r="C14904" s="221">
        <v>6.0</v>
      </c>
    </row>
    <row r="14905">
      <c r="A14905" s="221">
        <v>16409.0</v>
      </c>
      <c r="B14905" s="221">
        <v>38.0</v>
      </c>
      <c r="C14905" s="221">
        <v>3.0</v>
      </c>
    </row>
    <row r="14906">
      <c r="A14906" s="221">
        <v>16409.0</v>
      </c>
      <c r="B14906" s="221">
        <v>40.0</v>
      </c>
      <c r="C14906" s="221">
        <v>1.0</v>
      </c>
    </row>
    <row r="14907">
      <c r="A14907" s="221">
        <v>16411.0</v>
      </c>
      <c r="B14907" s="221">
        <v>34.0</v>
      </c>
      <c r="C14907" s="221">
        <v>9160.0</v>
      </c>
    </row>
    <row r="14908">
      <c r="A14908" s="221">
        <v>16411.0</v>
      </c>
      <c r="B14908" s="221">
        <v>35.0</v>
      </c>
      <c r="C14908" s="221">
        <v>5845.0</v>
      </c>
    </row>
    <row r="14909">
      <c r="A14909" s="221">
        <v>16411.0</v>
      </c>
      <c r="B14909" s="221">
        <v>36.0</v>
      </c>
      <c r="C14909" s="221">
        <v>6.0</v>
      </c>
    </row>
    <row r="14910">
      <c r="A14910" s="221">
        <v>16411.0</v>
      </c>
      <c r="B14910" s="221">
        <v>38.0</v>
      </c>
      <c r="C14910" s="221">
        <v>3.0</v>
      </c>
    </row>
    <row r="14911">
      <c r="A14911" s="221">
        <v>16411.0</v>
      </c>
      <c r="B14911" s="221">
        <v>40.0</v>
      </c>
      <c r="C14911" s="221">
        <v>1.0</v>
      </c>
    </row>
    <row r="14912">
      <c r="A14912" s="221">
        <v>16413.0</v>
      </c>
      <c r="B14912" s="221">
        <v>34.0</v>
      </c>
      <c r="C14912" s="221">
        <v>9160.0</v>
      </c>
    </row>
    <row r="14913">
      <c r="A14913" s="221">
        <v>16413.0</v>
      </c>
      <c r="B14913" s="221">
        <v>35.0</v>
      </c>
      <c r="C14913" s="221">
        <v>5845.0</v>
      </c>
    </row>
    <row r="14914">
      <c r="A14914" s="221">
        <v>16413.0</v>
      </c>
      <c r="B14914" s="221">
        <v>36.0</v>
      </c>
      <c r="C14914" s="221">
        <v>6.0</v>
      </c>
    </row>
    <row r="14915">
      <c r="A14915" s="221">
        <v>16413.0</v>
      </c>
      <c r="B14915" s="221">
        <v>38.0</v>
      </c>
      <c r="C14915" s="221">
        <v>3.0</v>
      </c>
    </row>
    <row r="14916">
      <c r="A14916" s="221">
        <v>16413.0</v>
      </c>
      <c r="B14916" s="221">
        <v>40.0</v>
      </c>
      <c r="C14916" s="221">
        <v>1.0</v>
      </c>
    </row>
    <row r="14917">
      <c r="A14917" s="221">
        <v>16415.0</v>
      </c>
      <c r="B14917" s="221">
        <v>34.0</v>
      </c>
      <c r="C14917" s="221">
        <v>9160.0</v>
      </c>
    </row>
    <row r="14918">
      <c r="A14918" s="221">
        <v>16415.0</v>
      </c>
      <c r="B14918" s="221">
        <v>35.0</v>
      </c>
      <c r="C14918" s="221">
        <v>5845.0</v>
      </c>
    </row>
    <row r="14919">
      <c r="A14919" s="221">
        <v>16415.0</v>
      </c>
      <c r="B14919" s="221">
        <v>36.0</v>
      </c>
      <c r="C14919" s="221">
        <v>6.0</v>
      </c>
    </row>
    <row r="14920">
      <c r="A14920" s="221">
        <v>16415.0</v>
      </c>
      <c r="B14920" s="221">
        <v>38.0</v>
      </c>
      <c r="C14920" s="221">
        <v>3.0</v>
      </c>
    </row>
    <row r="14921">
      <c r="A14921" s="221">
        <v>16415.0</v>
      </c>
      <c r="B14921" s="221">
        <v>40.0</v>
      </c>
      <c r="C14921" s="221">
        <v>1.0</v>
      </c>
    </row>
    <row r="14922">
      <c r="A14922" s="221">
        <v>16417.0</v>
      </c>
      <c r="B14922" s="221">
        <v>34.0</v>
      </c>
      <c r="C14922" s="221">
        <v>9160.0</v>
      </c>
    </row>
    <row r="14923">
      <c r="A14923" s="221">
        <v>16417.0</v>
      </c>
      <c r="B14923" s="221">
        <v>35.0</v>
      </c>
      <c r="C14923" s="221">
        <v>5845.0</v>
      </c>
    </row>
    <row r="14924">
      <c r="A14924" s="221">
        <v>16417.0</v>
      </c>
      <c r="B14924" s="221">
        <v>36.0</v>
      </c>
      <c r="C14924" s="221">
        <v>6.0</v>
      </c>
    </row>
    <row r="14925">
      <c r="A14925" s="221">
        <v>16417.0</v>
      </c>
      <c r="B14925" s="221">
        <v>38.0</v>
      </c>
      <c r="C14925" s="221">
        <v>3.0</v>
      </c>
    </row>
    <row r="14926">
      <c r="A14926" s="221">
        <v>16417.0</v>
      </c>
      <c r="B14926" s="221">
        <v>40.0</v>
      </c>
      <c r="C14926" s="221">
        <v>1.0</v>
      </c>
    </row>
    <row r="14927">
      <c r="A14927" s="221">
        <v>16419.0</v>
      </c>
      <c r="B14927" s="221">
        <v>34.0</v>
      </c>
      <c r="C14927" s="221">
        <v>9160.0</v>
      </c>
    </row>
    <row r="14928">
      <c r="A14928" s="221">
        <v>16419.0</v>
      </c>
      <c r="B14928" s="221">
        <v>35.0</v>
      </c>
      <c r="C14928" s="221">
        <v>5845.0</v>
      </c>
    </row>
    <row r="14929">
      <c r="A14929" s="221">
        <v>16419.0</v>
      </c>
      <c r="B14929" s="221">
        <v>36.0</v>
      </c>
      <c r="C14929" s="221">
        <v>6.0</v>
      </c>
    </row>
    <row r="14930">
      <c r="A14930" s="221">
        <v>16419.0</v>
      </c>
      <c r="B14930" s="221">
        <v>38.0</v>
      </c>
      <c r="C14930" s="221">
        <v>3.0</v>
      </c>
    </row>
    <row r="14931">
      <c r="A14931" s="221">
        <v>16419.0</v>
      </c>
      <c r="B14931" s="221">
        <v>40.0</v>
      </c>
      <c r="C14931" s="221">
        <v>1.0</v>
      </c>
    </row>
    <row r="14932">
      <c r="A14932" s="221">
        <v>16421.0</v>
      </c>
      <c r="B14932" s="221">
        <v>34.0</v>
      </c>
      <c r="C14932" s="221">
        <v>9160.0</v>
      </c>
    </row>
    <row r="14933">
      <c r="A14933" s="221">
        <v>16421.0</v>
      </c>
      <c r="B14933" s="221">
        <v>35.0</v>
      </c>
      <c r="C14933" s="221">
        <v>5845.0</v>
      </c>
    </row>
    <row r="14934">
      <c r="A14934" s="221">
        <v>16421.0</v>
      </c>
      <c r="B14934" s="221">
        <v>36.0</v>
      </c>
      <c r="C14934" s="221">
        <v>6.0</v>
      </c>
    </row>
    <row r="14935">
      <c r="A14935" s="221">
        <v>16421.0</v>
      </c>
      <c r="B14935" s="221">
        <v>38.0</v>
      </c>
      <c r="C14935" s="221">
        <v>3.0</v>
      </c>
    </row>
    <row r="14936">
      <c r="A14936" s="221">
        <v>16421.0</v>
      </c>
      <c r="B14936" s="221">
        <v>40.0</v>
      </c>
      <c r="C14936" s="221">
        <v>1.0</v>
      </c>
    </row>
    <row r="14937">
      <c r="A14937" s="221">
        <v>16423.0</v>
      </c>
      <c r="B14937" s="221">
        <v>34.0</v>
      </c>
      <c r="C14937" s="221">
        <v>9160.0</v>
      </c>
    </row>
    <row r="14938">
      <c r="A14938" s="221">
        <v>16423.0</v>
      </c>
      <c r="B14938" s="221">
        <v>35.0</v>
      </c>
      <c r="C14938" s="221">
        <v>5845.0</v>
      </c>
    </row>
    <row r="14939">
      <c r="A14939" s="221">
        <v>16423.0</v>
      </c>
      <c r="B14939" s="221">
        <v>36.0</v>
      </c>
      <c r="C14939" s="221">
        <v>6.0</v>
      </c>
    </row>
    <row r="14940">
      <c r="A14940" s="221">
        <v>16423.0</v>
      </c>
      <c r="B14940" s="221">
        <v>38.0</v>
      </c>
      <c r="C14940" s="221">
        <v>3.0</v>
      </c>
    </row>
    <row r="14941">
      <c r="A14941" s="221">
        <v>16423.0</v>
      </c>
      <c r="B14941" s="221">
        <v>40.0</v>
      </c>
      <c r="C14941" s="221">
        <v>1.0</v>
      </c>
    </row>
    <row r="14942">
      <c r="A14942" s="221">
        <v>16425.0</v>
      </c>
      <c r="B14942" s="221">
        <v>34.0</v>
      </c>
      <c r="C14942" s="221">
        <v>9160.0</v>
      </c>
    </row>
    <row r="14943">
      <c r="A14943" s="221">
        <v>16425.0</v>
      </c>
      <c r="B14943" s="221">
        <v>35.0</v>
      </c>
      <c r="C14943" s="221">
        <v>5845.0</v>
      </c>
    </row>
    <row r="14944">
      <c r="A14944" s="221">
        <v>16425.0</v>
      </c>
      <c r="B14944" s="221">
        <v>36.0</v>
      </c>
      <c r="C14944" s="221">
        <v>6.0</v>
      </c>
    </row>
    <row r="14945">
      <c r="A14945" s="221">
        <v>16425.0</v>
      </c>
      <c r="B14945" s="221">
        <v>38.0</v>
      </c>
      <c r="C14945" s="221">
        <v>3.0</v>
      </c>
    </row>
    <row r="14946">
      <c r="A14946" s="221">
        <v>16425.0</v>
      </c>
      <c r="B14946" s="221">
        <v>40.0</v>
      </c>
      <c r="C14946" s="221">
        <v>1.0</v>
      </c>
    </row>
    <row r="14947">
      <c r="A14947" s="221">
        <v>16427.0</v>
      </c>
      <c r="B14947" s="221">
        <v>34.0</v>
      </c>
      <c r="C14947" s="221">
        <v>9160.0</v>
      </c>
    </row>
    <row r="14948">
      <c r="A14948" s="221">
        <v>16427.0</v>
      </c>
      <c r="B14948" s="221">
        <v>35.0</v>
      </c>
      <c r="C14948" s="221">
        <v>5845.0</v>
      </c>
    </row>
    <row r="14949">
      <c r="A14949" s="221">
        <v>16427.0</v>
      </c>
      <c r="B14949" s="221">
        <v>36.0</v>
      </c>
      <c r="C14949" s="221">
        <v>6.0</v>
      </c>
    </row>
    <row r="14950">
      <c r="A14950" s="221">
        <v>16427.0</v>
      </c>
      <c r="B14950" s="221">
        <v>38.0</v>
      </c>
      <c r="C14950" s="221">
        <v>3.0</v>
      </c>
    </row>
    <row r="14951">
      <c r="A14951" s="221">
        <v>16427.0</v>
      </c>
      <c r="B14951" s="221">
        <v>40.0</v>
      </c>
      <c r="C14951" s="221">
        <v>1.0</v>
      </c>
    </row>
    <row r="14952">
      <c r="A14952" s="221">
        <v>16429.0</v>
      </c>
      <c r="B14952" s="221">
        <v>34.0</v>
      </c>
      <c r="C14952" s="221">
        <v>9160.0</v>
      </c>
    </row>
    <row r="14953">
      <c r="A14953" s="221">
        <v>16429.0</v>
      </c>
      <c r="B14953" s="221">
        <v>35.0</v>
      </c>
      <c r="C14953" s="221">
        <v>5845.0</v>
      </c>
    </row>
    <row r="14954">
      <c r="A14954" s="221">
        <v>16429.0</v>
      </c>
      <c r="B14954" s="221">
        <v>36.0</v>
      </c>
      <c r="C14954" s="221">
        <v>6.0</v>
      </c>
    </row>
    <row r="14955">
      <c r="A14955" s="221">
        <v>16429.0</v>
      </c>
      <c r="B14955" s="221">
        <v>38.0</v>
      </c>
      <c r="C14955" s="221">
        <v>3.0</v>
      </c>
    </row>
    <row r="14956">
      <c r="A14956" s="221">
        <v>16429.0</v>
      </c>
      <c r="B14956" s="221">
        <v>40.0</v>
      </c>
      <c r="C14956" s="221">
        <v>1.0</v>
      </c>
    </row>
    <row r="14957">
      <c r="A14957" s="221">
        <v>16431.0</v>
      </c>
      <c r="B14957" s="221">
        <v>34.0</v>
      </c>
      <c r="C14957" s="221">
        <v>9160.0</v>
      </c>
    </row>
    <row r="14958">
      <c r="A14958" s="221">
        <v>16431.0</v>
      </c>
      <c r="B14958" s="221">
        <v>35.0</v>
      </c>
      <c r="C14958" s="221">
        <v>5845.0</v>
      </c>
    </row>
    <row r="14959">
      <c r="A14959" s="221">
        <v>16431.0</v>
      </c>
      <c r="B14959" s="221">
        <v>36.0</v>
      </c>
      <c r="C14959" s="221">
        <v>6.0</v>
      </c>
    </row>
    <row r="14960">
      <c r="A14960" s="221">
        <v>16431.0</v>
      </c>
      <c r="B14960" s="221">
        <v>38.0</v>
      </c>
      <c r="C14960" s="221">
        <v>3.0</v>
      </c>
    </row>
    <row r="14961">
      <c r="A14961" s="221">
        <v>16431.0</v>
      </c>
      <c r="B14961" s="221">
        <v>40.0</v>
      </c>
      <c r="C14961" s="221">
        <v>1.0</v>
      </c>
    </row>
    <row r="14962">
      <c r="A14962" s="221">
        <v>16433.0</v>
      </c>
      <c r="B14962" s="221">
        <v>34.0</v>
      </c>
      <c r="C14962" s="221">
        <v>806.0</v>
      </c>
    </row>
    <row r="14963">
      <c r="A14963" s="221">
        <v>16433.0</v>
      </c>
      <c r="B14963" s="221">
        <v>35.0</v>
      </c>
      <c r="C14963" s="221">
        <v>3.0</v>
      </c>
    </row>
    <row r="14964">
      <c r="A14964" s="221">
        <v>16433.0</v>
      </c>
      <c r="B14964" s="221">
        <v>36.0</v>
      </c>
      <c r="C14964" s="221">
        <v>101.0</v>
      </c>
    </row>
    <row r="14965">
      <c r="A14965" s="221">
        <v>16433.0</v>
      </c>
      <c r="B14965" s="221">
        <v>37.0</v>
      </c>
      <c r="C14965" s="221">
        <v>1.0</v>
      </c>
    </row>
    <row r="14966">
      <c r="A14966" s="221">
        <v>16435.0</v>
      </c>
      <c r="B14966" s="221">
        <v>34.0</v>
      </c>
      <c r="C14966" s="221">
        <v>806.0</v>
      </c>
    </row>
    <row r="14967">
      <c r="A14967" s="221">
        <v>16435.0</v>
      </c>
      <c r="B14967" s="221">
        <v>35.0</v>
      </c>
      <c r="C14967" s="221">
        <v>3.0</v>
      </c>
    </row>
    <row r="14968">
      <c r="A14968" s="221">
        <v>16435.0</v>
      </c>
      <c r="B14968" s="221">
        <v>36.0</v>
      </c>
      <c r="C14968" s="221">
        <v>101.0</v>
      </c>
    </row>
    <row r="14969">
      <c r="A14969" s="221">
        <v>16435.0</v>
      </c>
      <c r="B14969" s="221">
        <v>37.0</v>
      </c>
      <c r="C14969" s="221">
        <v>1.0</v>
      </c>
    </row>
    <row r="14970">
      <c r="A14970" s="221">
        <v>16437.0</v>
      </c>
      <c r="B14970" s="221">
        <v>34.0</v>
      </c>
      <c r="C14970" s="221">
        <v>806.0</v>
      </c>
    </row>
    <row r="14971">
      <c r="A14971" s="221">
        <v>16437.0</v>
      </c>
      <c r="B14971" s="221">
        <v>35.0</v>
      </c>
      <c r="C14971" s="221">
        <v>3.0</v>
      </c>
    </row>
    <row r="14972">
      <c r="A14972" s="221">
        <v>16437.0</v>
      </c>
      <c r="B14972" s="221">
        <v>36.0</v>
      </c>
      <c r="C14972" s="221">
        <v>101.0</v>
      </c>
    </row>
    <row r="14973">
      <c r="A14973" s="221">
        <v>16437.0</v>
      </c>
      <c r="B14973" s="221">
        <v>37.0</v>
      </c>
      <c r="C14973" s="221">
        <v>1.0</v>
      </c>
    </row>
    <row r="14974">
      <c r="A14974" s="221">
        <v>16439.0</v>
      </c>
      <c r="B14974" s="221">
        <v>34.0</v>
      </c>
      <c r="C14974" s="221">
        <v>806.0</v>
      </c>
    </row>
    <row r="14975">
      <c r="A14975" s="221">
        <v>16439.0</v>
      </c>
      <c r="B14975" s="221">
        <v>35.0</v>
      </c>
      <c r="C14975" s="221">
        <v>3.0</v>
      </c>
    </row>
    <row r="14976">
      <c r="A14976" s="221">
        <v>16439.0</v>
      </c>
      <c r="B14976" s="221">
        <v>36.0</v>
      </c>
      <c r="C14976" s="221">
        <v>101.0</v>
      </c>
    </row>
    <row r="14977">
      <c r="A14977" s="221">
        <v>16439.0</v>
      </c>
      <c r="B14977" s="221">
        <v>37.0</v>
      </c>
      <c r="C14977" s="221">
        <v>1.0</v>
      </c>
    </row>
    <row r="14978">
      <c r="A14978" s="221">
        <v>16441.0</v>
      </c>
      <c r="B14978" s="221">
        <v>34.0</v>
      </c>
      <c r="C14978" s="221">
        <v>1355.0</v>
      </c>
    </row>
    <row r="14979">
      <c r="A14979" s="221">
        <v>16441.0</v>
      </c>
      <c r="B14979" s="221">
        <v>35.0</v>
      </c>
      <c r="C14979" s="221">
        <v>832.0</v>
      </c>
    </row>
    <row r="14980">
      <c r="A14980" s="221">
        <v>16441.0</v>
      </c>
      <c r="B14980" s="221">
        <v>36.0</v>
      </c>
      <c r="C14980" s="221">
        <v>97.0</v>
      </c>
    </row>
    <row r="14981">
      <c r="A14981" s="221">
        <v>16443.0</v>
      </c>
      <c r="B14981" s="221">
        <v>34.0</v>
      </c>
      <c r="C14981" s="221">
        <v>1355.0</v>
      </c>
    </row>
    <row r="14982">
      <c r="A14982" s="221">
        <v>16443.0</v>
      </c>
      <c r="B14982" s="221">
        <v>35.0</v>
      </c>
      <c r="C14982" s="221">
        <v>832.0</v>
      </c>
    </row>
    <row r="14983">
      <c r="A14983" s="221">
        <v>16443.0</v>
      </c>
      <c r="B14983" s="221">
        <v>36.0</v>
      </c>
      <c r="C14983" s="221">
        <v>97.0</v>
      </c>
    </row>
    <row r="14984">
      <c r="A14984" s="221">
        <v>16445.0</v>
      </c>
      <c r="B14984" s="221">
        <v>34.0</v>
      </c>
      <c r="C14984" s="221">
        <v>1355.0</v>
      </c>
    </row>
    <row r="14985">
      <c r="A14985" s="221">
        <v>16445.0</v>
      </c>
      <c r="B14985" s="221">
        <v>35.0</v>
      </c>
      <c r="C14985" s="221">
        <v>832.0</v>
      </c>
    </row>
    <row r="14986">
      <c r="A14986" s="221">
        <v>16445.0</v>
      </c>
      <c r="B14986" s="221">
        <v>36.0</v>
      </c>
      <c r="C14986" s="221">
        <v>97.0</v>
      </c>
    </row>
    <row r="14987">
      <c r="A14987" s="221">
        <v>16447.0</v>
      </c>
      <c r="B14987" s="221">
        <v>34.0</v>
      </c>
      <c r="C14987" s="221">
        <v>1355.0</v>
      </c>
    </row>
    <row r="14988">
      <c r="A14988" s="221">
        <v>16447.0</v>
      </c>
      <c r="B14988" s="221">
        <v>35.0</v>
      </c>
      <c r="C14988" s="221">
        <v>832.0</v>
      </c>
    </row>
    <row r="14989">
      <c r="A14989" s="221">
        <v>16447.0</v>
      </c>
      <c r="B14989" s="221">
        <v>36.0</v>
      </c>
      <c r="C14989" s="221">
        <v>97.0</v>
      </c>
    </row>
    <row r="14990">
      <c r="A14990" s="221">
        <v>16449.0</v>
      </c>
      <c r="B14990" s="221">
        <v>34.0</v>
      </c>
      <c r="C14990" s="221">
        <v>3886.0</v>
      </c>
    </row>
    <row r="14991">
      <c r="A14991" s="221">
        <v>16449.0</v>
      </c>
      <c r="B14991" s="221">
        <v>35.0</v>
      </c>
      <c r="C14991" s="221">
        <v>2930.0</v>
      </c>
    </row>
    <row r="14992">
      <c r="A14992" s="221">
        <v>16449.0</v>
      </c>
      <c r="B14992" s="221">
        <v>36.0</v>
      </c>
      <c r="C14992" s="221">
        <v>1.0</v>
      </c>
    </row>
    <row r="14993">
      <c r="A14993" s="221">
        <v>16451.0</v>
      </c>
      <c r="B14993" s="221">
        <v>34.0</v>
      </c>
      <c r="C14993" s="221">
        <v>3886.0</v>
      </c>
    </row>
    <row r="14994">
      <c r="A14994" s="221">
        <v>16451.0</v>
      </c>
      <c r="B14994" s="221">
        <v>35.0</v>
      </c>
      <c r="C14994" s="221">
        <v>2930.0</v>
      </c>
    </row>
    <row r="14995">
      <c r="A14995" s="221">
        <v>16451.0</v>
      </c>
      <c r="B14995" s="221">
        <v>36.0</v>
      </c>
      <c r="C14995" s="221">
        <v>1.0</v>
      </c>
    </row>
    <row r="14996">
      <c r="A14996" s="221">
        <v>16453.0</v>
      </c>
      <c r="B14996" s="221">
        <v>34.0</v>
      </c>
      <c r="C14996" s="221">
        <v>3886.0</v>
      </c>
    </row>
    <row r="14997">
      <c r="A14997" s="221">
        <v>16453.0</v>
      </c>
      <c r="B14997" s="221">
        <v>35.0</v>
      </c>
      <c r="C14997" s="221">
        <v>2930.0</v>
      </c>
    </row>
    <row r="14998">
      <c r="A14998" s="221">
        <v>16453.0</v>
      </c>
      <c r="B14998" s="221">
        <v>36.0</v>
      </c>
      <c r="C14998" s="221">
        <v>1.0</v>
      </c>
    </row>
    <row r="14999">
      <c r="A14999" s="221">
        <v>16455.0</v>
      </c>
      <c r="B14999" s="221">
        <v>34.0</v>
      </c>
      <c r="C14999" s="221">
        <v>3886.0</v>
      </c>
    </row>
    <row r="15000">
      <c r="A15000" s="221">
        <v>16455.0</v>
      </c>
      <c r="B15000" s="221">
        <v>35.0</v>
      </c>
      <c r="C15000" s="221">
        <v>2930.0</v>
      </c>
    </row>
    <row r="15001">
      <c r="A15001" s="221">
        <v>16455.0</v>
      </c>
      <c r="B15001" s="221">
        <v>36.0</v>
      </c>
      <c r="C15001" s="221">
        <v>1.0</v>
      </c>
    </row>
    <row r="15002">
      <c r="A15002" s="221">
        <v>16457.0</v>
      </c>
      <c r="B15002" s="221">
        <v>34.0</v>
      </c>
      <c r="C15002" s="221">
        <v>1216.0</v>
      </c>
    </row>
    <row r="15003">
      <c r="A15003" s="221">
        <v>16457.0</v>
      </c>
      <c r="B15003" s="221">
        <v>36.0</v>
      </c>
      <c r="C15003" s="221">
        <v>572.0</v>
      </c>
    </row>
    <row r="15004">
      <c r="A15004" s="221">
        <v>16457.0</v>
      </c>
      <c r="B15004" s="221">
        <v>37.0</v>
      </c>
      <c r="C15004" s="221">
        <v>4.0</v>
      </c>
    </row>
    <row r="15005">
      <c r="A15005" s="221">
        <v>16457.0</v>
      </c>
      <c r="B15005" s="221">
        <v>39.0</v>
      </c>
      <c r="C15005" s="221">
        <v>6.0</v>
      </c>
    </row>
    <row r="15006">
      <c r="A15006" s="221">
        <v>16457.0</v>
      </c>
      <c r="B15006" s="221">
        <v>40.0</v>
      </c>
      <c r="C15006" s="221">
        <v>2.0</v>
      </c>
    </row>
    <row r="15007">
      <c r="A15007" s="221">
        <v>16459.0</v>
      </c>
      <c r="B15007" s="221">
        <v>34.0</v>
      </c>
      <c r="C15007" s="221">
        <v>1216.0</v>
      </c>
    </row>
    <row r="15008">
      <c r="A15008" s="221">
        <v>16459.0</v>
      </c>
      <c r="B15008" s="221">
        <v>36.0</v>
      </c>
      <c r="C15008" s="221">
        <v>572.0</v>
      </c>
    </row>
    <row r="15009">
      <c r="A15009" s="221">
        <v>16459.0</v>
      </c>
      <c r="B15009" s="221">
        <v>37.0</v>
      </c>
      <c r="C15009" s="221">
        <v>4.0</v>
      </c>
    </row>
    <row r="15010">
      <c r="A15010" s="221">
        <v>16459.0</v>
      </c>
      <c r="B15010" s="221">
        <v>39.0</v>
      </c>
      <c r="C15010" s="221">
        <v>6.0</v>
      </c>
    </row>
    <row r="15011">
      <c r="A15011" s="221">
        <v>16459.0</v>
      </c>
      <c r="B15011" s="221">
        <v>40.0</v>
      </c>
      <c r="C15011" s="221">
        <v>2.0</v>
      </c>
    </row>
    <row r="15012">
      <c r="A15012" s="221">
        <v>16461.0</v>
      </c>
      <c r="B15012" s="221">
        <v>34.0</v>
      </c>
      <c r="C15012" s="221">
        <v>1216.0</v>
      </c>
    </row>
    <row r="15013">
      <c r="A15013" s="221">
        <v>16461.0</v>
      </c>
      <c r="B15013" s="221">
        <v>36.0</v>
      </c>
      <c r="C15013" s="221">
        <v>572.0</v>
      </c>
    </row>
    <row r="15014">
      <c r="A15014" s="221">
        <v>16461.0</v>
      </c>
      <c r="B15014" s="221">
        <v>37.0</v>
      </c>
      <c r="C15014" s="221">
        <v>4.0</v>
      </c>
    </row>
    <row r="15015">
      <c r="A15015" s="221">
        <v>16461.0</v>
      </c>
      <c r="B15015" s="221">
        <v>39.0</v>
      </c>
      <c r="C15015" s="221">
        <v>6.0</v>
      </c>
    </row>
    <row r="15016">
      <c r="A15016" s="221">
        <v>16461.0</v>
      </c>
      <c r="B15016" s="221">
        <v>40.0</v>
      </c>
      <c r="C15016" s="221">
        <v>2.0</v>
      </c>
    </row>
    <row r="15017">
      <c r="A15017" s="221">
        <v>16463.0</v>
      </c>
      <c r="B15017" s="221">
        <v>34.0</v>
      </c>
      <c r="C15017" s="221">
        <v>1216.0</v>
      </c>
    </row>
    <row r="15018">
      <c r="A15018" s="221">
        <v>16463.0</v>
      </c>
      <c r="B15018" s="221">
        <v>36.0</v>
      </c>
      <c r="C15018" s="221">
        <v>572.0</v>
      </c>
    </row>
    <row r="15019">
      <c r="A15019" s="221">
        <v>16463.0</v>
      </c>
      <c r="B15019" s="221">
        <v>37.0</v>
      </c>
      <c r="C15019" s="221">
        <v>4.0</v>
      </c>
    </row>
    <row r="15020">
      <c r="A15020" s="221">
        <v>16463.0</v>
      </c>
      <c r="B15020" s="221">
        <v>39.0</v>
      </c>
      <c r="C15020" s="221">
        <v>6.0</v>
      </c>
    </row>
    <row r="15021">
      <c r="A15021" s="221">
        <v>16463.0</v>
      </c>
      <c r="B15021" s="221">
        <v>40.0</v>
      </c>
      <c r="C15021" s="221">
        <v>2.0</v>
      </c>
    </row>
    <row r="15022">
      <c r="A15022" s="221">
        <v>16465.0</v>
      </c>
      <c r="B15022" s="221">
        <v>34.0</v>
      </c>
      <c r="C15022" s="221">
        <v>1336.0</v>
      </c>
    </row>
    <row r="15023">
      <c r="A15023" s="221">
        <v>16465.0</v>
      </c>
      <c r="B15023" s="221">
        <v>35.0</v>
      </c>
      <c r="C15023" s="221">
        <v>190.0</v>
      </c>
    </row>
    <row r="15024">
      <c r="A15024" s="221">
        <v>16465.0</v>
      </c>
      <c r="B15024" s="221">
        <v>36.0</v>
      </c>
      <c r="C15024" s="221">
        <v>357.0</v>
      </c>
    </row>
    <row r="15025">
      <c r="A15025" s="221">
        <v>16465.0</v>
      </c>
      <c r="B15025" s="221">
        <v>37.0</v>
      </c>
      <c r="C15025" s="221">
        <v>178.0</v>
      </c>
    </row>
    <row r="15026">
      <c r="A15026" s="221">
        <v>16465.0</v>
      </c>
      <c r="B15026" s="221">
        <v>39.0</v>
      </c>
      <c r="C15026" s="221">
        <v>18.0</v>
      </c>
    </row>
    <row r="15027">
      <c r="A15027" s="221">
        <v>16465.0</v>
      </c>
      <c r="B15027" s="221">
        <v>40.0</v>
      </c>
      <c r="C15027" s="221">
        <v>3.0</v>
      </c>
    </row>
    <row r="15028">
      <c r="A15028" s="221">
        <v>16467.0</v>
      </c>
      <c r="B15028" s="221">
        <v>34.0</v>
      </c>
      <c r="C15028" s="221">
        <v>1336.0</v>
      </c>
    </row>
    <row r="15029">
      <c r="A15029" s="221">
        <v>16467.0</v>
      </c>
      <c r="B15029" s="221">
        <v>35.0</v>
      </c>
      <c r="C15029" s="221">
        <v>190.0</v>
      </c>
    </row>
    <row r="15030">
      <c r="A15030" s="221">
        <v>16467.0</v>
      </c>
      <c r="B15030" s="221">
        <v>36.0</v>
      </c>
      <c r="C15030" s="221">
        <v>357.0</v>
      </c>
    </row>
    <row r="15031">
      <c r="A15031" s="221">
        <v>16467.0</v>
      </c>
      <c r="B15031" s="221">
        <v>37.0</v>
      </c>
      <c r="C15031" s="221">
        <v>178.0</v>
      </c>
    </row>
    <row r="15032">
      <c r="A15032" s="221">
        <v>16467.0</v>
      </c>
      <c r="B15032" s="221">
        <v>39.0</v>
      </c>
      <c r="C15032" s="221">
        <v>18.0</v>
      </c>
    </row>
    <row r="15033">
      <c r="A15033" s="221">
        <v>16467.0</v>
      </c>
      <c r="B15033" s="221">
        <v>40.0</v>
      </c>
      <c r="C15033" s="221">
        <v>3.0</v>
      </c>
    </row>
    <row r="15034">
      <c r="A15034" s="221">
        <v>16469.0</v>
      </c>
      <c r="B15034" s="221">
        <v>34.0</v>
      </c>
      <c r="C15034" s="221">
        <v>1336.0</v>
      </c>
    </row>
    <row r="15035">
      <c r="A15035" s="221">
        <v>16469.0</v>
      </c>
      <c r="B15035" s="221">
        <v>35.0</v>
      </c>
      <c r="C15035" s="221">
        <v>190.0</v>
      </c>
    </row>
    <row r="15036">
      <c r="A15036" s="221">
        <v>16469.0</v>
      </c>
      <c r="B15036" s="221">
        <v>36.0</v>
      </c>
      <c r="C15036" s="221">
        <v>357.0</v>
      </c>
    </row>
    <row r="15037">
      <c r="A15037" s="221">
        <v>16469.0</v>
      </c>
      <c r="B15037" s="221">
        <v>37.0</v>
      </c>
      <c r="C15037" s="221">
        <v>178.0</v>
      </c>
    </row>
    <row r="15038">
      <c r="A15038" s="221">
        <v>16469.0</v>
      </c>
      <c r="B15038" s="221">
        <v>39.0</v>
      </c>
      <c r="C15038" s="221">
        <v>18.0</v>
      </c>
    </row>
    <row r="15039">
      <c r="A15039" s="221">
        <v>16469.0</v>
      </c>
      <c r="B15039" s="221">
        <v>40.0</v>
      </c>
      <c r="C15039" s="221">
        <v>3.0</v>
      </c>
    </row>
    <row r="15040">
      <c r="A15040" s="221">
        <v>16471.0</v>
      </c>
      <c r="B15040" s="221">
        <v>34.0</v>
      </c>
      <c r="C15040" s="221">
        <v>1336.0</v>
      </c>
    </row>
    <row r="15041">
      <c r="A15041" s="221">
        <v>16471.0</v>
      </c>
      <c r="B15041" s="221">
        <v>35.0</v>
      </c>
      <c r="C15041" s="221">
        <v>190.0</v>
      </c>
    </row>
    <row r="15042">
      <c r="A15042" s="221">
        <v>16471.0</v>
      </c>
      <c r="B15042" s="221">
        <v>36.0</v>
      </c>
      <c r="C15042" s="221">
        <v>357.0</v>
      </c>
    </row>
    <row r="15043">
      <c r="A15043" s="221">
        <v>16471.0</v>
      </c>
      <c r="B15043" s="221">
        <v>37.0</v>
      </c>
      <c r="C15043" s="221">
        <v>178.0</v>
      </c>
    </row>
    <row r="15044">
      <c r="A15044" s="221">
        <v>16471.0</v>
      </c>
      <c r="B15044" s="221">
        <v>39.0</v>
      </c>
      <c r="C15044" s="221">
        <v>18.0</v>
      </c>
    </row>
    <row r="15045">
      <c r="A15045" s="221">
        <v>16471.0</v>
      </c>
      <c r="B15045" s="221">
        <v>40.0</v>
      </c>
      <c r="C15045" s="221">
        <v>3.0</v>
      </c>
    </row>
    <row r="15046">
      <c r="A15046" s="221">
        <v>16473.0</v>
      </c>
      <c r="B15046" s="221">
        <v>34.0</v>
      </c>
      <c r="C15046" s="221">
        <v>1337.0</v>
      </c>
    </row>
    <row r="15047">
      <c r="A15047" s="221">
        <v>16473.0</v>
      </c>
      <c r="B15047" s="221">
        <v>35.0</v>
      </c>
      <c r="C15047" s="221">
        <v>1337.0</v>
      </c>
    </row>
    <row r="15048">
      <c r="A15048" s="221">
        <v>16473.0</v>
      </c>
      <c r="B15048" s="221">
        <v>36.0</v>
      </c>
      <c r="C15048" s="221">
        <v>1337.0</v>
      </c>
    </row>
    <row r="15049">
      <c r="A15049" s="221">
        <v>16473.0</v>
      </c>
      <c r="B15049" s="221">
        <v>37.0</v>
      </c>
      <c r="C15049" s="221">
        <v>1337.0</v>
      </c>
    </row>
    <row r="15050">
      <c r="A15050" s="221">
        <v>16473.0</v>
      </c>
      <c r="B15050" s="221">
        <v>39.0</v>
      </c>
      <c r="C15050" s="221">
        <v>45.0</v>
      </c>
    </row>
    <row r="15051">
      <c r="A15051" s="221">
        <v>16473.0</v>
      </c>
      <c r="B15051" s="221">
        <v>40.0</v>
      </c>
      <c r="C15051" s="221">
        <v>22.0</v>
      </c>
    </row>
    <row r="15052">
      <c r="A15052" s="221">
        <v>16475.0</v>
      </c>
      <c r="B15052" s="221">
        <v>34.0</v>
      </c>
      <c r="C15052" s="221">
        <v>1337.0</v>
      </c>
    </row>
    <row r="15053">
      <c r="A15053" s="221">
        <v>16475.0</v>
      </c>
      <c r="B15053" s="221">
        <v>35.0</v>
      </c>
      <c r="C15053" s="221">
        <v>1337.0</v>
      </c>
    </row>
    <row r="15054">
      <c r="A15054" s="221">
        <v>16475.0</v>
      </c>
      <c r="B15054" s="221">
        <v>36.0</v>
      </c>
      <c r="C15054" s="221">
        <v>1337.0</v>
      </c>
    </row>
    <row r="15055">
      <c r="A15055" s="221">
        <v>16475.0</v>
      </c>
      <c r="B15055" s="221">
        <v>37.0</v>
      </c>
      <c r="C15055" s="221">
        <v>1337.0</v>
      </c>
    </row>
    <row r="15056">
      <c r="A15056" s="221">
        <v>16475.0</v>
      </c>
      <c r="B15056" s="221">
        <v>39.0</v>
      </c>
      <c r="C15056" s="221">
        <v>45.0</v>
      </c>
    </row>
    <row r="15057">
      <c r="A15057" s="221">
        <v>16475.0</v>
      </c>
      <c r="B15057" s="221">
        <v>40.0</v>
      </c>
      <c r="C15057" s="221">
        <v>22.0</v>
      </c>
    </row>
    <row r="15058">
      <c r="A15058" s="221">
        <v>16477.0</v>
      </c>
      <c r="B15058" s="221">
        <v>34.0</v>
      </c>
      <c r="C15058" s="221">
        <v>1337.0</v>
      </c>
    </row>
    <row r="15059">
      <c r="A15059" s="221">
        <v>16477.0</v>
      </c>
      <c r="B15059" s="221">
        <v>35.0</v>
      </c>
      <c r="C15059" s="221">
        <v>1337.0</v>
      </c>
    </row>
    <row r="15060">
      <c r="A15060" s="221">
        <v>16477.0</v>
      </c>
      <c r="B15060" s="221">
        <v>36.0</v>
      </c>
      <c r="C15060" s="221">
        <v>1337.0</v>
      </c>
    </row>
    <row r="15061">
      <c r="A15061" s="221">
        <v>16477.0</v>
      </c>
      <c r="B15061" s="221">
        <v>37.0</v>
      </c>
      <c r="C15061" s="221">
        <v>1337.0</v>
      </c>
    </row>
    <row r="15062">
      <c r="A15062" s="221">
        <v>16477.0</v>
      </c>
      <c r="B15062" s="221">
        <v>39.0</v>
      </c>
      <c r="C15062" s="221">
        <v>45.0</v>
      </c>
    </row>
    <row r="15063">
      <c r="A15063" s="221">
        <v>16477.0</v>
      </c>
      <c r="B15063" s="221">
        <v>40.0</v>
      </c>
      <c r="C15063" s="221">
        <v>22.0</v>
      </c>
    </row>
    <row r="15064">
      <c r="A15064" s="221">
        <v>16479.0</v>
      </c>
      <c r="B15064" s="221">
        <v>34.0</v>
      </c>
      <c r="C15064" s="221">
        <v>1337.0</v>
      </c>
    </row>
    <row r="15065">
      <c r="A15065" s="221">
        <v>16479.0</v>
      </c>
      <c r="B15065" s="221">
        <v>35.0</v>
      </c>
      <c r="C15065" s="221">
        <v>1337.0</v>
      </c>
    </row>
    <row r="15066">
      <c r="A15066" s="221">
        <v>16479.0</v>
      </c>
      <c r="B15066" s="221">
        <v>36.0</v>
      </c>
      <c r="C15066" s="221">
        <v>1337.0</v>
      </c>
    </row>
    <row r="15067">
      <c r="A15067" s="221">
        <v>16479.0</v>
      </c>
      <c r="B15067" s="221">
        <v>37.0</v>
      </c>
      <c r="C15067" s="221">
        <v>1337.0</v>
      </c>
    </row>
    <row r="15068">
      <c r="A15068" s="221">
        <v>16479.0</v>
      </c>
      <c r="B15068" s="221">
        <v>39.0</v>
      </c>
      <c r="C15068" s="221">
        <v>45.0</v>
      </c>
    </row>
    <row r="15069">
      <c r="A15069" s="221">
        <v>16479.0</v>
      </c>
      <c r="B15069" s="221">
        <v>40.0</v>
      </c>
      <c r="C15069" s="221">
        <v>22.0</v>
      </c>
    </row>
    <row r="15070">
      <c r="A15070" s="221">
        <v>16481.0</v>
      </c>
      <c r="B15070" s="221">
        <v>34.0</v>
      </c>
      <c r="C15070" s="221">
        <v>16640.0</v>
      </c>
    </row>
    <row r="15071">
      <c r="A15071" s="221">
        <v>16481.0</v>
      </c>
      <c r="B15071" s="221">
        <v>35.0</v>
      </c>
      <c r="C15071" s="221">
        <v>2175.0</v>
      </c>
    </row>
    <row r="15072">
      <c r="A15072" s="221">
        <v>16481.0</v>
      </c>
      <c r="B15072" s="221">
        <v>38.0</v>
      </c>
      <c r="C15072" s="221">
        <v>7.0</v>
      </c>
    </row>
    <row r="15073">
      <c r="A15073" s="221">
        <v>16481.0</v>
      </c>
      <c r="B15073" s="221">
        <v>40.0</v>
      </c>
      <c r="C15073" s="221">
        <v>3.0</v>
      </c>
    </row>
    <row r="15074">
      <c r="A15074" s="221">
        <v>16483.0</v>
      </c>
      <c r="B15074" s="221">
        <v>34.0</v>
      </c>
      <c r="C15074" s="221">
        <v>16640.0</v>
      </c>
    </row>
    <row r="15075">
      <c r="A15075" s="221">
        <v>16483.0</v>
      </c>
      <c r="B15075" s="221">
        <v>35.0</v>
      </c>
      <c r="C15075" s="221">
        <v>2175.0</v>
      </c>
    </row>
    <row r="15076">
      <c r="A15076" s="221">
        <v>16483.0</v>
      </c>
      <c r="B15076" s="221">
        <v>38.0</v>
      </c>
      <c r="C15076" s="221">
        <v>7.0</v>
      </c>
    </row>
    <row r="15077">
      <c r="A15077" s="221">
        <v>16483.0</v>
      </c>
      <c r="B15077" s="221">
        <v>40.0</v>
      </c>
      <c r="C15077" s="221">
        <v>3.0</v>
      </c>
    </row>
    <row r="15078">
      <c r="A15078" s="221">
        <v>16485.0</v>
      </c>
      <c r="B15078" s="221">
        <v>34.0</v>
      </c>
      <c r="C15078" s="221">
        <v>16640.0</v>
      </c>
    </row>
    <row r="15079">
      <c r="A15079" s="221">
        <v>16485.0</v>
      </c>
      <c r="B15079" s="221">
        <v>35.0</v>
      </c>
      <c r="C15079" s="221">
        <v>2175.0</v>
      </c>
    </row>
    <row r="15080">
      <c r="A15080" s="221">
        <v>16485.0</v>
      </c>
      <c r="B15080" s="221">
        <v>38.0</v>
      </c>
      <c r="C15080" s="221">
        <v>7.0</v>
      </c>
    </row>
    <row r="15081">
      <c r="A15081" s="221">
        <v>16485.0</v>
      </c>
      <c r="B15081" s="221">
        <v>40.0</v>
      </c>
      <c r="C15081" s="221">
        <v>3.0</v>
      </c>
    </row>
    <row r="15082">
      <c r="A15082" s="221">
        <v>16487.0</v>
      </c>
      <c r="B15082" s="221">
        <v>34.0</v>
      </c>
      <c r="C15082" s="221">
        <v>16640.0</v>
      </c>
    </row>
    <row r="15083">
      <c r="A15083" s="221">
        <v>16487.0</v>
      </c>
      <c r="B15083" s="221">
        <v>35.0</v>
      </c>
      <c r="C15083" s="221">
        <v>2175.0</v>
      </c>
    </row>
    <row r="15084">
      <c r="A15084" s="221">
        <v>16487.0</v>
      </c>
      <c r="B15084" s="221">
        <v>38.0</v>
      </c>
      <c r="C15084" s="221">
        <v>7.0</v>
      </c>
    </row>
    <row r="15085">
      <c r="A15085" s="221">
        <v>16487.0</v>
      </c>
      <c r="B15085" s="221">
        <v>40.0</v>
      </c>
      <c r="C15085" s="221">
        <v>3.0</v>
      </c>
    </row>
    <row r="15086">
      <c r="A15086" s="221">
        <v>16489.0</v>
      </c>
      <c r="B15086" s="221">
        <v>34.0</v>
      </c>
      <c r="C15086" s="221">
        <v>6656.0</v>
      </c>
    </row>
    <row r="15087">
      <c r="A15087" s="221">
        <v>16489.0</v>
      </c>
      <c r="B15087" s="221">
        <v>35.0</v>
      </c>
      <c r="C15087" s="221">
        <v>870.0</v>
      </c>
    </row>
    <row r="15088">
      <c r="A15088" s="221">
        <v>16489.0</v>
      </c>
      <c r="B15088" s="221">
        <v>38.0</v>
      </c>
      <c r="C15088" s="221">
        <v>3.0</v>
      </c>
    </row>
    <row r="15089">
      <c r="A15089" s="221">
        <v>16489.0</v>
      </c>
      <c r="B15089" s="221">
        <v>40.0</v>
      </c>
      <c r="C15089" s="221">
        <v>1.0</v>
      </c>
    </row>
    <row r="15090">
      <c r="A15090" s="221">
        <v>16491.0</v>
      </c>
      <c r="B15090" s="221">
        <v>34.0</v>
      </c>
      <c r="C15090" s="221">
        <v>6656.0</v>
      </c>
    </row>
    <row r="15091">
      <c r="A15091" s="221">
        <v>16491.0</v>
      </c>
      <c r="B15091" s="221">
        <v>35.0</v>
      </c>
      <c r="C15091" s="221">
        <v>870.0</v>
      </c>
    </row>
    <row r="15092">
      <c r="A15092" s="221">
        <v>16491.0</v>
      </c>
      <c r="B15092" s="221">
        <v>38.0</v>
      </c>
      <c r="C15092" s="221">
        <v>3.0</v>
      </c>
    </row>
    <row r="15093">
      <c r="A15093" s="221">
        <v>16491.0</v>
      </c>
      <c r="B15093" s="221">
        <v>40.0</v>
      </c>
      <c r="C15093" s="221">
        <v>1.0</v>
      </c>
    </row>
    <row r="15094">
      <c r="A15094" s="221">
        <v>16493.0</v>
      </c>
      <c r="B15094" s="221">
        <v>34.0</v>
      </c>
      <c r="C15094" s="221">
        <v>6656.0</v>
      </c>
    </row>
    <row r="15095">
      <c r="A15095" s="221">
        <v>16493.0</v>
      </c>
      <c r="B15095" s="221">
        <v>35.0</v>
      </c>
      <c r="C15095" s="221">
        <v>870.0</v>
      </c>
    </row>
    <row r="15096">
      <c r="A15096" s="221">
        <v>16493.0</v>
      </c>
      <c r="B15096" s="221">
        <v>38.0</v>
      </c>
      <c r="C15096" s="221">
        <v>3.0</v>
      </c>
    </row>
    <row r="15097">
      <c r="A15097" s="221">
        <v>16493.0</v>
      </c>
      <c r="B15097" s="221">
        <v>40.0</v>
      </c>
      <c r="C15097" s="221">
        <v>1.0</v>
      </c>
    </row>
    <row r="15098">
      <c r="A15098" s="221">
        <v>16495.0</v>
      </c>
      <c r="B15098" s="221">
        <v>34.0</v>
      </c>
      <c r="C15098" s="221">
        <v>6656.0</v>
      </c>
    </row>
    <row r="15099">
      <c r="A15099" s="221">
        <v>16495.0</v>
      </c>
      <c r="B15099" s="221">
        <v>35.0</v>
      </c>
      <c r="C15099" s="221">
        <v>870.0</v>
      </c>
    </row>
    <row r="15100">
      <c r="A15100" s="221">
        <v>16495.0</v>
      </c>
      <c r="B15100" s="221">
        <v>38.0</v>
      </c>
      <c r="C15100" s="221">
        <v>3.0</v>
      </c>
    </row>
    <row r="15101">
      <c r="A15101" s="221">
        <v>16495.0</v>
      </c>
      <c r="B15101" s="221">
        <v>40.0</v>
      </c>
      <c r="C15101" s="221">
        <v>1.0</v>
      </c>
    </row>
    <row r="15102">
      <c r="A15102" s="221">
        <v>16497.0</v>
      </c>
      <c r="B15102" s="221">
        <v>34.0</v>
      </c>
      <c r="C15102" s="221">
        <v>10952.0</v>
      </c>
    </row>
    <row r="15103">
      <c r="A15103" s="221">
        <v>16497.0</v>
      </c>
      <c r="B15103" s="221">
        <v>35.0</v>
      </c>
      <c r="C15103" s="221">
        <v>6100.0</v>
      </c>
    </row>
    <row r="15104">
      <c r="A15104" s="221">
        <v>16497.0</v>
      </c>
      <c r="B15104" s="221">
        <v>36.0</v>
      </c>
      <c r="C15104" s="221">
        <v>989.0</v>
      </c>
    </row>
    <row r="15105">
      <c r="A15105" s="221">
        <v>16497.0</v>
      </c>
      <c r="B15105" s="221">
        <v>37.0</v>
      </c>
      <c r="C15105" s="221">
        <v>2948.0</v>
      </c>
    </row>
    <row r="15106">
      <c r="A15106" s="221">
        <v>16497.0</v>
      </c>
      <c r="B15106" s="221">
        <v>40.0</v>
      </c>
      <c r="C15106" s="221">
        <v>62.0</v>
      </c>
    </row>
    <row r="15107">
      <c r="A15107" s="221">
        <v>16499.0</v>
      </c>
      <c r="B15107" s="221">
        <v>34.0</v>
      </c>
      <c r="C15107" s="221">
        <v>10952.0</v>
      </c>
    </row>
    <row r="15108">
      <c r="A15108" s="221">
        <v>16499.0</v>
      </c>
      <c r="B15108" s="221">
        <v>35.0</v>
      </c>
      <c r="C15108" s="221">
        <v>6100.0</v>
      </c>
    </row>
    <row r="15109">
      <c r="A15109" s="221">
        <v>16499.0</v>
      </c>
      <c r="B15109" s="221">
        <v>36.0</v>
      </c>
      <c r="C15109" s="221">
        <v>989.0</v>
      </c>
    </row>
    <row r="15110">
      <c r="A15110" s="221">
        <v>16499.0</v>
      </c>
      <c r="B15110" s="221">
        <v>37.0</v>
      </c>
      <c r="C15110" s="221">
        <v>2948.0</v>
      </c>
    </row>
    <row r="15111">
      <c r="A15111" s="221">
        <v>16499.0</v>
      </c>
      <c r="B15111" s="221">
        <v>40.0</v>
      </c>
      <c r="C15111" s="221">
        <v>62.0</v>
      </c>
    </row>
    <row r="15112">
      <c r="A15112" s="221">
        <v>16501.0</v>
      </c>
      <c r="B15112" s="221">
        <v>34.0</v>
      </c>
      <c r="C15112" s="221">
        <v>10952.0</v>
      </c>
    </row>
    <row r="15113">
      <c r="A15113" s="221">
        <v>16501.0</v>
      </c>
      <c r="B15113" s="221">
        <v>35.0</v>
      </c>
      <c r="C15113" s="221">
        <v>6100.0</v>
      </c>
    </row>
    <row r="15114">
      <c r="A15114" s="221">
        <v>16501.0</v>
      </c>
      <c r="B15114" s="221">
        <v>36.0</v>
      </c>
      <c r="C15114" s="221">
        <v>989.0</v>
      </c>
    </row>
    <row r="15115">
      <c r="A15115" s="221">
        <v>16501.0</v>
      </c>
      <c r="B15115" s="221">
        <v>37.0</v>
      </c>
      <c r="C15115" s="221">
        <v>2948.0</v>
      </c>
    </row>
    <row r="15116">
      <c r="A15116" s="221">
        <v>16501.0</v>
      </c>
      <c r="B15116" s="221">
        <v>40.0</v>
      </c>
      <c r="C15116" s="221">
        <v>62.0</v>
      </c>
    </row>
    <row r="15117">
      <c r="A15117" s="221">
        <v>16503.0</v>
      </c>
      <c r="B15117" s="221">
        <v>34.0</v>
      </c>
      <c r="C15117" s="221">
        <v>10952.0</v>
      </c>
    </row>
    <row r="15118">
      <c r="A15118" s="221">
        <v>16503.0</v>
      </c>
      <c r="B15118" s="221">
        <v>35.0</v>
      </c>
      <c r="C15118" s="221">
        <v>6100.0</v>
      </c>
    </row>
    <row r="15119">
      <c r="A15119" s="221">
        <v>16503.0</v>
      </c>
      <c r="B15119" s="221">
        <v>36.0</v>
      </c>
      <c r="C15119" s="221">
        <v>989.0</v>
      </c>
    </row>
    <row r="15120">
      <c r="A15120" s="221">
        <v>16503.0</v>
      </c>
      <c r="B15120" s="221">
        <v>37.0</v>
      </c>
      <c r="C15120" s="221">
        <v>2948.0</v>
      </c>
    </row>
    <row r="15121">
      <c r="A15121" s="221">
        <v>16503.0</v>
      </c>
      <c r="B15121" s="221">
        <v>40.0</v>
      </c>
      <c r="C15121" s="221">
        <v>62.0</v>
      </c>
    </row>
    <row r="15122">
      <c r="A15122" s="221">
        <v>16505.0</v>
      </c>
      <c r="B15122" s="221">
        <v>34.0</v>
      </c>
      <c r="C15122" s="221">
        <v>4092.0</v>
      </c>
    </row>
    <row r="15123">
      <c r="A15123" s="221">
        <v>16505.0</v>
      </c>
      <c r="B15123" s="221">
        <v>35.0</v>
      </c>
      <c r="C15123" s="221">
        <v>2887.0</v>
      </c>
    </row>
    <row r="15124">
      <c r="A15124" s="221">
        <v>16505.0</v>
      </c>
      <c r="B15124" s="221">
        <v>36.0</v>
      </c>
      <c r="C15124" s="221">
        <v>247.0</v>
      </c>
    </row>
    <row r="15125">
      <c r="A15125" s="221">
        <v>16505.0</v>
      </c>
      <c r="B15125" s="221">
        <v>37.0</v>
      </c>
      <c r="C15125" s="221">
        <v>533.0</v>
      </c>
    </row>
    <row r="15126">
      <c r="A15126" s="221">
        <v>16505.0</v>
      </c>
      <c r="B15126" s="221">
        <v>40.0</v>
      </c>
      <c r="C15126" s="221">
        <v>11.0</v>
      </c>
    </row>
    <row r="15127">
      <c r="A15127" s="221">
        <v>16507.0</v>
      </c>
      <c r="B15127" s="221">
        <v>34.0</v>
      </c>
      <c r="C15127" s="221">
        <v>4092.0</v>
      </c>
    </row>
    <row r="15128">
      <c r="A15128" s="221">
        <v>16507.0</v>
      </c>
      <c r="B15128" s="221">
        <v>35.0</v>
      </c>
      <c r="C15128" s="221">
        <v>2887.0</v>
      </c>
    </row>
    <row r="15129">
      <c r="A15129" s="221">
        <v>16507.0</v>
      </c>
      <c r="B15129" s="221">
        <v>36.0</v>
      </c>
      <c r="C15129" s="221">
        <v>247.0</v>
      </c>
    </row>
    <row r="15130">
      <c r="A15130" s="221">
        <v>16507.0</v>
      </c>
      <c r="B15130" s="221">
        <v>37.0</v>
      </c>
      <c r="C15130" s="221">
        <v>533.0</v>
      </c>
    </row>
    <row r="15131">
      <c r="A15131" s="221">
        <v>16507.0</v>
      </c>
      <c r="B15131" s="221">
        <v>40.0</v>
      </c>
      <c r="C15131" s="221">
        <v>11.0</v>
      </c>
    </row>
    <row r="15132">
      <c r="A15132" s="221">
        <v>16509.0</v>
      </c>
      <c r="B15132" s="221">
        <v>34.0</v>
      </c>
      <c r="C15132" s="221">
        <v>4092.0</v>
      </c>
    </row>
    <row r="15133">
      <c r="A15133" s="221">
        <v>16509.0</v>
      </c>
      <c r="B15133" s="221">
        <v>35.0</v>
      </c>
      <c r="C15133" s="221">
        <v>2887.0</v>
      </c>
    </row>
    <row r="15134">
      <c r="A15134" s="221">
        <v>16509.0</v>
      </c>
      <c r="B15134" s="221">
        <v>36.0</v>
      </c>
      <c r="C15134" s="221">
        <v>247.0</v>
      </c>
    </row>
    <row r="15135">
      <c r="A15135" s="221">
        <v>16509.0</v>
      </c>
      <c r="B15135" s="221">
        <v>37.0</v>
      </c>
      <c r="C15135" s="221">
        <v>533.0</v>
      </c>
    </row>
    <row r="15136">
      <c r="A15136" s="221">
        <v>16509.0</v>
      </c>
      <c r="B15136" s="221">
        <v>40.0</v>
      </c>
      <c r="C15136" s="221">
        <v>11.0</v>
      </c>
    </row>
    <row r="15137">
      <c r="A15137" s="221">
        <v>16511.0</v>
      </c>
      <c r="B15137" s="221">
        <v>34.0</v>
      </c>
      <c r="C15137" s="221">
        <v>4092.0</v>
      </c>
    </row>
    <row r="15138">
      <c r="A15138" s="221">
        <v>16511.0</v>
      </c>
      <c r="B15138" s="221">
        <v>35.0</v>
      </c>
      <c r="C15138" s="221">
        <v>2887.0</v>
      </c>
    </row>
    <row r="15139">
      <c r="A15139" s="221">
        <v>16511.0</v>
      </c>
      <c r="B15139" s="221">
        <v>36.0</v>
      </c>
      <c r="C15139" s="221">
        <v>247.0</v>
      </c>
    </row>
    <row r="15140">
      <c r="A15140" s="221">
        <v>16511.0</v>
      </c>
      <c r="B15140" s="221">
        <v>37.0</v>
      </c>
      <c r="C15140" s="221">
        <v>533.0</v>
      </c>
    </row>
    <row r="15141">
      <c r="A15141" s="221">
        <v>16511.0</v>
      </c>
      <c r="B15141" s="221">
        <v>40.0</v>
      </c>
      <c r="C15141" s="221">
        <v>11.0</v>
      </c>
    </row>
    <row r="15142">
      <c r="A15142" s="221">
        <v>16513.0</v>
      </c>
      <c r="B15142" s="221">
        <v>34.0</v>
      </c>
      <c r="C15142" s="221">
        <v>83.0</v>
      </c>
    </row>
    <row r="15143">
      <c r="A15143" s="221">
        <v>16513.0</v>
      </c>
      <c r="B15143" s="221">
        <v>35.0</v>
      </c>
      <c r="C15143" s="221">
        <v>906.0</v>
      </c>
    </row>
    <row r="15144">
      <c r="A15144" s="221">
        <v>16513.0</v>
      </c>
      <c r="B15144" s="221">
        <v>38.0</v>
      </c>
      <c r="C15144" s="221">
        <v>6.0</v>
      </c>
    </row>
    <row r="15145">
      <c r="A15145" s="221">
        <v>16513.0</v>
      </c>
      <c r="B15145" s="221">
        <v>39.0</v>
      </c>
      <c r="C15145" s="221">
        <v>2.0</v>
      </c>
    </row>
    <row r="15146">
      <c r="A15146" s="221">
        <v>16513.0</v>
      </c>
      <c r="B15146" s="221">
        <v>40.0</v>
      </c>
      <c r="C15146" s="221">
        <v>8.0</v>
      </c>
    </row>
    <row r="15147">
      <c r="A15147" s="221">
        <v>16515.0</v>
      </c>
      <c r="B15147" s="221">
        <v>34.0</v>
      </c>
      <c r="C15147" s="221">
        <v>83.0</v>
      </c>
    </row>
    <row r="15148">
      <c r="A15148" s="221">
        <v>16515.0</v>
      </c>
      <c r="B15148" s="221">
        <v>35.0</v>
      </c>
      <c r="C15148" s="221">
        <v>906.0</v>
      </c>
    </row>
    <row r="15149">
      <c r="A15149" s="221">
        <v>16515.0</v>
      </c>
      <c r="B15149" s="221">
        <v>38.0</v>
      </c>
      <c r="C15149" s="221">
        <v>6.0</v>
      </c>
    </row>
    <row r="15150">
      <c r="A15150" s="221">
        <v>16515.0</v>
      </c>
      <c r="B15150" s="221">
        <v>39.0</v>
      </c>
      <c r="C15150" s="221">
        <v>2.0</v>
      </c>
    </row>
    <row r="15151">
      <c r="A15151" s="221">
        <v>16515.0</v>
      </c>
      <c r="B15151" s="221">
        <v>40.0</v>
      </c>
      <c r="C15151" s="221">
        <v>8.0</v>
      </c>
    </row>
    <row r="15152">
      <c r="A15152" s="221">
        <v>16517.0</v>
      </c>
      <c r="B15152" s="221">
        <v>34.0</v>
      </c>
      <c r="C15152" s="221">
        <v>83.0</v>
      </c>
    </row>
    <row r="15153">
      <c r="A15153" s="221">
        <v>16517.0</v>
      </c>
      <c r="B15153" s="221">
        <v>35.0</v>
      </c>
      <c r="C15153" s="221">
        <v>906.0</v>
      </c>
    </row>
    <row r="15154">
      <c r="A15154" s="221">
        <v>16517.0</v>
      </c>
      <c r="B15154" s="221">
        <v>38.0</v>
      </c>
      <c r="C15154" s="221">
        <v>6.0</v>
      </c>
    </row>
    <row r="15155">
      <c r="A15155" s="221">
        <v>16517.0</v>
      </c>
      <c r="B15155" s="221">
        <v>39.0</v>
      </c>
      <c r="C15155" s="221">
        <v>2.0</v>
      </c>
    </row>
    <row r="15156">
      <c r="A15156" s="221">
        <v>16517.0</v>
      </c>
      <c r="B15156" s="221">
        <v>40.0</v>
      </c>
      <c r="C15156" s="221">
        <v>8.0</v>
      </c>
    </row>
    <row r="15157">
      <c r="A15157" s="221">
        <v>16519.0</v>
      </c>
      <c r="B15157" s="221">
        <v>34.0</v>
      </c>
      <c r="C15157" s="221">
        <v>83.0</v>
      </c>
    </row>
    <row r="15158">
      <c r="A15158" s="221">
        <v>16519.0</v>
      </c>
      <c r="B15158" s="221">
        <v>35.0</v>
      </c>
      <c r="C15158" s="221">
        <v>906.0</v>
      </c>
    </row>
    <row r="15159">
      <c r="A15159" s="221">
        <v>16519.0</v>
      </c>
      <c r="B15159" s="221">
        <v>38.0</v>
      </c>
      <c r="C15159" s="221">
        <v>6.0</v>
      </c>
    </row>
    <row r="15160">
      <c r="A15160" s="221">
        <v>16519.0</v>
      </c>
      <c r="B15160" s="221">
        <v>39.0</v>
      </c>
      <c r="C15160" s="221">
        <v>2.0</v>
      </c>
    </row>
    <row r="15161">
      <c r="A15161" s="221">
        <v>16519.0</v>
      </c>
      <c r="B15161" s="221">
        <v>40.0</v>
      </c>
      <c r="C15161" s="221">
        <v>8.0</v>
      </c>
    </row>
    <row r="15162">
      <c r="A15162" s="221">
        <v>16521.0</v>
      </c>
      <c r="B15162" s="221">
        <v>34.0</v>
      </c>
      <c r="C15162" s="221">
        <v>500.0</v>
      </c>
    </row>
    <row r="15163">
      <c r="A15163" s="221">
        <v>16521.0</v>
      </c>
      <c r="B15163" s="221">
        <v>35.0</v>
      </c>
      <c r="C15163" s="221">
        <v>250.0</v>
      </c>
    </row>
    <row r="15164">
      <c r="A15164" s="221">
        <v>16523.0</v>
      </c>
      <c r="B15164" s="221">
        <v>34.0</v>
      </c>
      <c r="C15164" s="221">
        <v>500.0</v>
      </c>
    </row>
    <row r="15165">
      <c r="A15165" s="221">
        <v>16523.0</v>
      </c>
      <c r="B15165" s="221">
        <v>35.0</v>
      </c>
      <c r="C15165" s="221">
        <v>250.0</v>
      </c>
    </row>
    <row r="15166">
      <c r="A15166" s="221">
        <v>16525.0</v>
      </c>
      <c r="B15166" s="221">
        <v>34.0</v>
      </c>
      <c r="C15166" s="221">
        <v>500.0</v>
      </c>
    </row>
    <row r="15167">
      <c r="A15167" s="221">
        <v>16525.0</v>
      </c>
      <c r="B15167" s="221">
        <v>35.0</v>
      </c>
      <c r="C15167" s="221">
        <v>250.0</v>
      </c>
    </row>
    <row r="15168">
      <c r="A15168" s="221">
        <v>16527.0</v>
      </c>
      <c r="B15168" s="221">
        <v>34.0</v>
      </c>
      <c r="C15168" s="221">
        <v>500.0</v>
      </c>
    </row>
    <row r="15169">
      <c r="A15169" s="221">
        <v>16527.0</v>
      </c>
      <c r="B15169" s="221">
        <v>35.0</v>
      </c>
      <c r="C15169" s="221">
        <v>250.0</v>
      </c>
    </row>
    <row r="15170">
      <c r="A15170" s="221">
        <v>16529.0</v>
      </c>
      <c r="B15170" s="221">
        <v>35.0</v>
      </c>
      <c r="C15170" s="221">
        <v>21330.0</v>
      </c>
    </row>
    <row r="15171">
      <c r="A15171" s="221">
        <v>16529.0</v>
      </c>
      <c r="B15171" s="221">
        <v>36.0</v>
      </c>
      <c r="C15171" s="221">
        <v>517.0</v>
      </c>
    </row>
    <row r="15172">
      <c r="A15172" s="221">
        <v>16529.0</v>
      </c>
      <c r="B15172" s="221">
        <v>38.0</v>
      </c>
      <c r="C15172" s="221">
        <v>78.0</v>
      </c>
    </row>
    <row r="15173">
      <c r="A15173" s="221">
        <v>16529.0</v>
      </c>
      <c r="B15173" s="221">
        <v>40.0</v>
      </c>
      <c r="C15173" s="221">
        <v>15.0</v>
      </c>
    </row>
    <row r="15174">
      <c r="A15174" s="221">
        <v>16531.0</v>
      </c>
      <c r="B15174" s="221">
        <v>35.0</v>
      </c>
      <c r="C15174" s="221">
        <v>21330.0</v>
      </c>
    </row>
    <row r="15175">
      <c r="A15175" s="221">
        <v>16531.0</v>
      </c>
      <c r="B15175" s="221">
        <v>36.0</v>
      </c>
      <c r="C15175" s="221">
        <v>517.0</v>
      </c>
    </row>
    <row r="15176">
      <c r="A15176" s="221">
        <v>16531.0</v>
      </c>
      <c r="B15176" s="221">
        <v>38.0</v>
      </c>
      <c r="C15176" s="221">
        <v>78.0</v>
      </c>
    </row>
    <row r="15177">
      <c r="A15177" s="221">
        <v>16531.0</v>
      </c>
      <c r="B15177" s="221">
        <v>40.0</v>
      </c>
      <c r="C15177" s="221">
        <v>15.0</v>
      </c>
    </row>
    <row r="15178">
      <c r="A15178" s="221">
        <v>16533.0</v>
      </c>
      <c r="B15178" s="221">
        <v>35.0</v>
      </c>
      <c r="C15178" s="221">
        <v>21330.0</v>
      </c>
    </row>
    <row r="15179">
      <c r="A15179" s="221">
        <v>16533.0</v>
      </c>
      <c r="B15179" s="221">
        <v>36.0</v>
      </c>
      <c r="C15179" s="221">
        <v>517.0</v>
      </c>
    </row>
    <row r="15180">
      <c r="A15180" s="221">
        <v>16533.0</v>
      </c>
      <c r="B15180" s="221">
        <v>38.0</v>
      </c>
      <c r="C15180" s="221">
        <v>78.0</v>
      </c>
    </row>
    <row r="15181">
      <c r="A15181" s="221">
        <v>16533.0</v>
      </c>
      <c r="B15181" s="221">
        <v>40.0</v>
      </c>
      <c r="C15181" s="221">
        <v>15.0</v>
      </c>
    </row>
    <row r="15182">
      <c r="A15182" s="221">
        <v>16535.0</v>
      </c>
      <c r="B15182" s="221">
        <v>35.0</v>
      </c>
      <c r="C15182" s="221">
        <v>21330.0</v>
      </c>
    </row>
    <row r="15183">
      <c r="A15183" s="221">
        <v>16535.0</v>
      </c>
      <c r="B15183" s="221">
        <v>36.0</v>
      </c>
      <c r="C15183" s="221">
        <v>517.0</v>
      </c>
    </row>
    <row r="15184">
      <c r="A15184" s="221">
        <v>16535.0</v>
      </c>
      <c r="B15184" s="221">
        <v>38.0</v>
      </c>
      <c r="C15184" s="221">
        <v>78.0</v>
      </c>
    </row>
    <row r="15185">
      <c r="A15185" s="221">
        <v>16535.0</v>
      </c>
      <c r="B15185" s="221">
        <v>40.0</v>
      </c>
      <c r="C15185" s="221">
        <v>15.0</v>
      </c>
    </row>
    <row r="15186">
      <c r="A15186" s="221">
        <v>16537.0</v>
      </c>
      <c r="B15186" s="221">
        <v>34.0</v>
      </c>
      <c r="C15186" s="221">
        <v>8236.0</v>
      </c>
    </row>
    <row r="15187">
      <c r="A15187" s="221">
        <v>16537.0</v>
      </c>
      <c r="B15187" s="221">
        <v>35.0</v>
      </c>
      <c r="C15187" s="221">
        <v>2463.0</v>
      </c>
    </row>
    <row r="15188">
      <c r="A15188" s="221">
        <v>16537.0</v>
      </c>
      <c r="B15188" s="221">
        <v>36.0</v>
      </c>
      <c r="C15188" s="221">
        <v>889.0</v>
      </c>
    </row>
    <row r="15189">
      <c r="A15189" s="221">
        <v>16537.0</v>
      </c>
      <c r="B15189" s="221">
        <v>37.0</v>
      </c>
      <c r="C15189" s="221">
        <v>135.0</v>
      </c>
    </row>
    <row r="15190">
      <c r="A15190" s="221">
        <v>16537.0</v>
      </c>
      <c r="B15190" s="221">
        <v>38.0</v>
      </c>
      <c r="C15190" s="221">
        <v>133.0</v>
      </c>
    </row>
    <row r="15191">
      <c r="A15191" s="221">
        <v>16539.0</v>
      </c>
      <c r="B15191" s="221">
        <v>34.0</v>
      </c>
      <c r="C15191" s="221">
        <v>8236.0</v>
      </c>
    </row>
    <row r="15192">
      <c r="A15192" s="221">
        <v>16539.0</v>
      </c>
      <c r="B15192" s="221">
        <v>35.0</v>
      </c>
      <c r="C15192" s="221">
        <v>2463.0</v>
      </c>
    </row>
    <row r="15193">
      <c r="A15193" s="221">
        <v>16539.0</v>
      </c>
      <c r="B15193" s="221">
        <v>36.0</v>
      </c>
      <c r="C15193" s="221">
        <v>889.0</v>
      </c>
    </row>
    <row r="15194">
      <c r="A15194" s="221">
        <v>16539.0</v>
      </c>
      <c r="B15194" s="221">
        <v>37.0</v>
      </c>
      <c r="C15194" s="221">
        <v>135.0</v>
      </c>
    </row>
    <row r="15195">
      <c r="A15195" s="221">
        <v>16539.0</v>
      </c>
      <c r="B15195" s="221">
        <v>38.0</v>
      </c>
      <c r="C15195" s="221">
        <v>133.0</v>
      </c>
    </row>
    <row r="15196">
      <c r="A15196" s="221">
        <v>16541.0</v>
      </c>
      <c r="B15196" s="221">
        <v>34.0</v>
      </c>
      <c r="C15196" s="221">
        <v>8236.0</v>
      </c>
    </row>
    <row r="15197">
      <c r="A15197" s="221">
        <v>16541.0</v>
      </c>
      <c r="B15197" s="221">
        <v>35.0</v>
      </c>
      <c r="C15197" s="221">
        <v>2463.0</v>
      </c>
    </row>
    <row r="15198">
      <c r="A15198" s="221">
        <v>16541.0</v>
      </c>
      <c r="B15198" s="221">
        <v>36.0</v>
      </c>
      <c r="C15198" s="221">
        <v>889.0</v>
      </c>
    </row>
    <row r="15199">
      <c r="A15199" s="221">
        <v>16541.0</v>
      </c>
      <c r="B15199" s="221">
        <v>37.0</v>
      </c>
      <c r="C15199" s="221">
        <v>135.0</v>
      </c>
    </row>
    <row r="15200">
      <c r="A15200" s="221">
        <v>16541.0</v>
      </c>
      <c r="B15200" s="221">
        <v>38.0</v>
      </c>
      <c r="C15200" s="221">
        <v>133.0</v>
      </c>
    </row>
    <row r="15201">
      <c r="A15201" s="221">
        <v>16543.0</v>
      </c>
      <c r="B15201" s="221">
        <v>34.0</v>
      </c>
      <c r="C15201" s="221">
        <v>8236.0</v>
      </c>
    </row>
    <row r="15202">
      <c r="A15202" s="221">
        <v>16543.0</v>
      </c>
      <c r="B15202" s="221">
        <v>35.0</v>
      </c>
      <c r="C15202" s="221">
        <v>2463.0</v>
      </c>
    </row>
    <row r="15203">
      <c r="A15203" s="221">
        <v>16543.0</v>
      </c>
      <c r="B15203" s="221">
        <v>36.0</v>
      </c>
      <c r="C15203" s="221">
        <v>889.0</v>
      </c>
    </row>
    <row r="15204">
      <c r="A15204" s="221">
        <v>16543.0</v>
      </c>
      <c r="B15204" s="221">
        <v>37.0</v>
      </c>
      <c r="C15204" s="221">
        <v>135.0</v>
      </c>
    </row>
    <row r="15205">
      <c r="A15205" s="221">
        <v>16543.0</v>
      </c>
      <c r="B15205" s="221">
        <v>38.0</v>
      </c>
      <c r="C15205" s="221">
        <v>133.0</v>
      </c>
    </row>
    <row r="15206">
      <c r="A15206" s="221">
        <v>16599.0</v>
      </c>
      <c r="B15206" s="221">
        <v>34.0</v>
      </c>
      <c r="C15206" s="221">
        <v>687.0</v>
      </c>
    </row>
    <row r="15207">
      <c r="A15207" s="221">
        <v>16599.0</v>
      </c>
      <c r="B15207" s="221">
        <v>35.0</v>
      </c>
      <c r="C15207" s="221">
        <v>289.0</v>
      </c>
    </row>
    <row r="15208">
      <c r="A15208" s="221">
        <v>16599.0</v>
      </c>
      <c r="B15208" s="221">
        <v>36.0</v>
      </c>
      <c r="C15208" s="221">
        <v>371.0</v>
      </c>
    </row>
    <row r="15209">
      <c r="A15209" s="221">
        <v>16599.0</v>
      </c>
      <c r="B15209" s="221">
        <v>40.0</v>
      </c>
      <c r="C15209" s="221">
        <v>1.0</v>
      </c>
    </row>
    <row r="15210">
      <c r="A15210" s="221">
        <v>16601.0</v>
      </c>
      <c r="B15210" s="221">
        <v>34.0</v>
      </c>
      <c r="C15210" s="221">
        <v>687.0</v>
      </c>
    </row>
    <row r="15211">
      <c r="A15211" s="221">
        <v>16601.0</v>
      </c>
      <c r="B15211" s="221">
        <v>35.0</v>
      </c>
      <c r="C15211" s="221">
        <v>289.0</v>
      </c>
    </row>
    <row r="15212">
      <c r="A15212" s="221">
        <v>16601.0</v>
      </c>
      <c r="B15212" s="221">
        <v>36.0</v>
      </c>
      <c r="C15212" s="221">
        <v>371.0</v>
      </c>
    </row>
    <row r="15213">
      <c r="A15213" s="221">
        <v>16601.0</v>
      </c>
      <c r="B15213" s="221">
        <v>40.0</v>
      </c>
      <c r="C15213" s="221">
        <v>1.0</v>
      </c>
    </row>
    <row r="15214">
      <c r="A15214" s="221">
        <v>16603.0</v>
      </c>
      <c r="B15214" s="221">
        <v>34.0</v>
      </c>
      <c r="C15214" s="221">
        <v>687.0</v>
      </c>
    </row>
    <row r="15215">
      <c r="A15215" s="221">
        <v>16603.0</v>
      </c>
      <c r="B15215" s="221">
        <v>35.0</v>
      </c>
      <c r="C15215" s="221">
        <v>289.0</v>
      </c>
    </row>
    <row r="15216">
      <c r="A15216" s="221">
        <v>16603.0</v>
      </c>
      <c r="B15216" s="221">
        <v>36.0</v>
      </c>
      <c r="C15216" s="221">
        <v>371.0</v>
      </c>
    </row>
    <row r="15217">
      <c r="A15217" s="221">
        <v>16603.0</v>
      </c>
      <c r="B15217" s="221">
        <v>40.0</v>
      </c>
      <c r="C15217" s="221">
        <v>1.0</v>
      </c>
    </row>
    <row r="15218">
      <c r="A15218" s="221">
        <v>16605.0</v>
      </c>
      <c r="B15218" s="221">
        <v>34.0</v>
      </c>
      <c r="C15218" s="221">
        <v>687.0</v>
      </c>
    </row>
    <row r="15219">
      <c r="A15219" s="221">
        <v>16605.0</v>
      </c>
      <c r="B15219" s="221">
        <v>35.0</v>
      </c>
      <c r="C15219" s="221">
        <v>289.0</v>
      </c>
    </row>
    <row r="15220">
      <c r="A15220" s="221">
        <v>16605.0</v>
      </c>
      <c r="B15220" s="221">
        <v>36.0</v>
      </c>
      <c r="C15220" s="221">
        <v>371.0</v>
      </c>
    </row>
    <row r="15221">
      <c r="A15221" s="221">
        <v>16605.0</v>
      </c>
      <c r="B15221" s="221">
        <v>40.0</v>
      </c>
      <c r="C15221" s="221">
        <v>1.0</v>
      </c>
    </row>
    <row r="15222">
      <c r="A15222" s="221">
        <v>16631.0</v>
      </c>
      <c r="B15222" s="221">
        <v>34.0</v>
      </c>
      <c r="C15222" s="221">
        <v>2729.0</v>
      </c>
    </row>
    <row r="15223">
      <c r="A15223" s="221">
        <v>16631.0</v>
      </c>
      <c r="B15223" s="221">
        <v>35.0</v>
      </c>
      <c r="C15223" s="221">
        <v>148.0</v>
      </c>
    </row>
    <row r="15224">
      <c r="A15224" s="221">
        <v>16631.0</v>
      </c>
      <c r="B15224" s="221">
        <v>36.0</v>
      </c>
      <c r="C15224" s="221">
        <v>171.0</v>
      </c>
    </row>
    <row r="15225">
      <c r="A15225" s="221">
        <v>16631.0</v>
      </c>
      <c r="B15225" s="221">
        <v>39.0</v>
      </c>
      <c r="C15225" s="221">
        <v>4.0</v>
      </c>
    </row>
    <row r="15226">
      <c r="A15226" s="221">
        <v>16631.0</v>
      </c>
      <c r="B15226" s="221">
        <v>2872.0</v>
      </c>
      <c r="C15226" s="221">
        <v>1.0</v>
      </c>
    </row>
    <row r="15227">
      <c r="A15227" s="221">
        <v>16686.0</v>
      </c>
      <c r="B15227" s="221">
        <v>36.0</v>
      </c>
      <c r="C15227" s="221">
        <v>80.0</v>
      </c>
    </row>
    <row r="15228">
      <c r="A15228" s="221">
        <v>16686.0</v>
      </c>
      <c r="B15228" s="221">
        <v>37.0</v>
      </c>
      <c r="C15228" s="221">
        <v>150.0</v>
      </c>
    </row>
    <row r="15229">
      <c r="A15229" s="221">
        <v>16686.0</v>
      </c>
      <c r="B15229" s="221">
        <v>38.0</v>
      </c>
      <c r="C15229" s="221">
        <v>72.0</v>
      </c>
    </row>
    <row r="15230">
      <c r="A15230" s="221">
        <v>16688.0</v>
      </c>
      <c r="B15230" s="221">
        <v>34.0</v>
      </c>
      <c r="C15230" s="221">
        <v>9133.0</v>
      </c>
    </row>
    <row r="15231">
      <c r="A15231" s="221">
        <v>16688.0</v>
      </c>
      <c r="B15231" s="221">
        <v>35.0</v>
      </c>
      <c r="C15231" s="221">
        <v>2981.0</v>
      </c>
    </row>
    <row r="15232">
      <c r="A15232" s="221">
        <v>16688.0</v>
      </c>
      <c r="B15232" s="221">
        <v>36.0</v>
      </c>
      <c r="C15232" s="221">
        <v>3599.0</v>
      </c>
    </row>
    <row r="15233">
      <c r="A15233" s="221">
        <v>16688.0</v>
      </c>
      <c r="B15233" s="221">
        <v>37.0</v>
      </c>
      <c r="C15233" s="221">
        <v>2.0</v>
      </c>
    </row>
    <row r="15234">
      <c r="A15234" s="221">
        <v>16688.0</v>
      </c>
      <c r="B15234" s="221">
        <v>38.0</v>
      </c>
      <c r="C15234" s="221">
        <v>18.0</v>
      </c>
    </row>
    <row r="15235">
      <c r="A15235" s="221">
        <v>16688.0</v>
      </c>
      <c r="B15235" s="221">
        <v>2867.0</v>
      </c>
      <c r="C15235" s="221">
        <v>1.0</v>
      </c>
    </row>
    <row r="15236">
      <c r="A15236" s="221">
        <v>16688.0</v>
      </c>
      <c r="B15236" s="221">
        <v>2872.0</v>
      </c>
      <c r="C15236" s="221">
        <v>1.0</v>
      </c>
    </row>
    <row r="15237">
      <c r="A15237" s="221">
        <v>16689.0</v>
      </c>
      <c r="B15237" s="221">
        <v>34.0</v>
      </c>
      <c r="C15237" s="221">
        <v>113880.0</v>
      </c>
    </row>
    <row r="15238">
      <c r="A15238" s="221">
        <v>16689.0</v>
      </c>
      <c r="B15238" s="221">
        <v>35.0</v>
      </c>
      <c r="C15238" s="221">
        <v>29214.0</v>
      </c>
    </row>
    <row r="15239">
      <c r="A15239" s="221">
        <v>16689.0</v>
      </c>
      <c r="B15239" s="221">
        <v>36.0</v>
      </c>
      <c r="C15239" s="221">
        <v>9747.0</v>
      </c>
    </row>
    <row r="15240">
      <c r="A15240" s="221">
        <v>16689.0</v>
      </c>
      <c r="B15240" s="221">
        <v>37.0</v>
      </c>
      <c r="C15240" s="221">
        <v>2650.0</v>
      </c>
    </row>
    <row r="15241">
      <c r="A15241" s="221">
        <v>16689.0</v>
      </c>
      <c r="B15241" s="221">
        <v>38.0</v>
      </c>
      <c r="C15241" s="221">
        <v>411.0</v>
      </c>
    </row>
    <row r="15242">
      <c r="A15242" s="221">
        <v>16689.0</v>
      </c>
      <c r="B15242" s="221">
        <v>39.0</v>
      </c>
      <c r="C15242" s="221">
        <v>42.0</v>
      </c>
    </row>
    <row r="15243">
      <c r="A15243" s="221">
        <v>16689.0</v>
      </c>
      <c r="B15243" s="221">
        <v>40.0</v>
      </c>
      <c r="C15243" s="221">
        <v>74.0</v>
      </c>
    </row>
    <row r="15244">
      <c r="A15244" s="221">
        <v>16689.0</v>
      </c>
      <c r="B15244" s="221">
        <v>2867.0</v>
      </c>
      <c r="C15244" s="221">
        <v>2.0</v>
      </c>
    </row>
    <row r="15245">
      <c r="A15245" s="221">
        <v>16689.0</v>
      </c>
      <c r="B15245" s="221">
        <v>2870.0</v>
      </c>
      <c r="C15245" s="221">
        <v>1.0</v>
      </c>
    </row>
    <row r="15246">
      <c r="A15246" s="221">
        <v>16689.0</v>
      </c>
      <c r="B15246" s="221">
        <v>2872.0</v>
      </c>
      <c r="C15246" s="221">
        <v>2.0</v>
      </c>
    </row>
    <row r="15247">
      <c r="A15247" s="221">
        <v>16690.0</v>
      </c>
      <c r="B15247" s="221">
        <v>34.0</v>
      </c>
      <c r="C15247" s="221">
        <v>2729.0</v>
      </c>
    </row>
    <row r="15248">
      <c r="A15248" s="221">
        <v>16690.0</v>
      </c>
      <c r="B15248" s="221">
        <v>35.0</v>
      </c>
      <c r="C15248" s="221">
        <v>148.0</v>
      </c>
    </row>
    <row r="15249">
      <c r="A15249" s="221">
        <v>16690.0</v>
      </c>
      <c r="B15249" s="221">
        <v>36.0</v>
      </c>
      <c r="C15249" s="221">
        <v>171.0</v>
      </c>
    </row>
    <row r="15250">
      <c r="A15250" s="221">
        <v>16690.0</v>
      </c>
      <c r="B15250" s="221">
        <v>39.0</v>
      </c>
      <c r="C15250" s="221">
        <v>4.0</v>
      </c>
    </row>
    <row r="15251">
      <c r="A15251" s="221">
        <v>16690.0</v>
      </c>
      <c r="B15251" s="221">
        <v>2872.0</v>
      </c>
      <c r="C15251" s="221">
        <v>1.0</v>
      </c>
    </row>
    <row r="15252">
      <c r="A15252" s="221">
        <v>16691.0</v>
      </c>
      <c r="B15252" s="221">
        <v>34.0</v>
      </c>
      <c r="C15252" s="221">
        <v>9133.0</v>
      </c>
    </row>
    <row r="15253">
      <c r="A15253" s="221">
        <v>16691.0</v>
      </c>
      <c r="B15253" s="221">
        <v>35.0</v>
      </c>
      <c r="C15253" s="221">
        <v>2981.0</v>
      </c>
    </row>
    <row r="15254">
      <c r="A15254" s="221">
        <v>16691.0</v>
      </c>
      <c r="B15254" s="221">
        <v>36.0</v>
      </c>
      <c r="C15254" s="221">
        <v>3599.0</v>
      </c>
    </row>
    <row r="15255">
      <c r="A15255" s="221">
        <v>16691.0</v>
      </c>
      <c r="B15255" s="221">
        <v>37.0</v>
      </c>
      <c r="C15255" s="221">
        <v>2.0</v>
      </c>
    </row>
    <row r="15256">
      <c r="A15256" s="221">
        <v>16691.0</v>
      </c>
      <c r="B15256" s="221">
        <v>38.0</v>
      </c>
      <c r="C15256" s="221">
        <v>18.0</v>
      </c>
    </row>
    <row r="15257">
      <c r="A15257" s="221">
        <v>16691.0</v>
      </c>
      <c r="B15257" s="221">
        <v>2867.0</v>
      </c>
      <c r="C15257" s="221">
        <v>1.0</v>
      </c>
    </row>
    <row r="15258">
      <c r="A15258" s="221">
        <v>16691.0</v>
      </c>
      <c r="B15258" s="221">
        <v>2872.0</v>
      </c>
      <c r="C15258" s="221">
        <v>1.0</v>
      </c>
    </row>
    <row r="15259">
      <c r="A15259" s="221">
        <v>16692.0</v>
      </c>
      <c r="B15259" s="221">
        <v>34.0</v>
      </c>
      <c r="C15259" s="221">
        <v>113880.0</v>
      </c>
    </row>
    <row r="15260">
      <c r="A15260" s="221">
        <v>16692.0</v>
      </c>
      <c r="B15260" s="221">
        <v>35.0</v>
      </c>
      <c r="C15260" s="221">
        <v>29214.0</v>
      </c>
    </row>
    <row r="15261">
      <c r="A15261" s="221">
        <v>16692.0</v>
      </c>
      <c r="B15261" s="221">
        <v>36.0</v>
      </c>
      <c r="C15261" s="221">
        <v>9747.0</v>
      </c>
    </row>
    <row r="15262">
      <c r="A15262" s="221">
        <v>16692.0</v>
      </c>
      <c r="B15262" s="221">
        <v>37.0</v>
      </c>
      <c r="C15262" s="221">
        <v>2650.0</v>
      </c>
    </row>
    <row r="15263">
      <c r="A15263" s="221">
        <v>16692.0</v>
      </c>
      <c r="B15263" s="221">
        <v>38.0</v>
      </c>
      <c r="C15263" s="221">
        <v>411.0</v>
      </c>
    </row>
    <row r="15264">
      <c r="A15264" s="221">
        <v>16692.0</v>
      </c>
      <c r="B15264" s="221">
        <v>39.0</v>
      </c>
      <c r="C15264" s="221">
        <v>42.0</v>
      </c>
    </row>
    <row r="15265">
      <c r="A15265" s="221">
        <v>16692.0</v>
      </c>
      <c r="B15265" s="221">
        <v>40.0</v>
      </c>
      <c r="C15265" s="221">
        <v>74.0</v>
      </c>
    </row>
    <row r="15266">
      <c r="A15266" s="221">
        <v>16692.0</v>
      </c>
      <c r="B15266" s="221">
        <v>2867.0</v>
      </c>
      <c r="C15266" s="221">
        <v>2.0</v>
      </c>
    </row>
    <row r="15267">
      <c r="A15267" s="221">
        <v>16692.0</v>
      </c>
      <c r="B15267" s="221">
        <v>2870.0</v>
      </c>
      <c r="C15267" s="221">
        <v>1.0</v>
      </c>
    </row>
    <row r="15268">
      <c r="A15268" s="221">
        <v>16692.0</v>
      </c>
      <c r="B15268" s="221">
        <v>2872.0</v>
      </c>
      <c r="C15268" s="221">
        <v>2.0</v>
      </c>
    </row>
    <row r="15269">
      <c r="A15269" s="221">
        <v>16694.0</v>
      </c>
      <c r="B15269" s="221">
        <v>34.0</v>
      </c>
      <c r="C15269" s="221">
        <v>113880.0</v>
      </c>
    </row>
    <row r="15270">
      <c r="A15270" s="221">
        <v>16694.0</v>
      </c>
      <c r="B15270" s="221">
        <v>35.0</v>
      </c>
      <c r="C15270" s="221">
        <v>29214.0</v>
      </c>
    </row>
    <row r="15271">
      <c r="A15271" s="221">
        <v>16694.0</v>
      </c>
      <c r="B15271" s="221">
        <v>36.0</v>
      </c>
      <c r="C15271" s="221">
        <v>9747.0</v>
      </c>
    </row>
    <row r="15272">
      <c r="A15272" s="221">
        <v>16694.0</v>
      </c>
      <c r="B15272" s="221">
        <v>37.0</v>
      </c>
      <c r="C15272" s="221">
        <v>2650.0</v>
      </c>
    </row>
    <row r="15273">
      <c r="A15273" s="221">
        <v>16694.0</v>
      </c>
      <c r="B15273" s="221">
        <v>38.0</v>
      </c>
      <c r="C15273" s="221">
        <v>411.0</v>
      </c>
    </row>
    <row r="15274">
      <c r="A15274" s="221">
        <v>16694.0</v>
      </c>
      <c r="B15274" s="221">
        <v>39.0</v>
      </c>
      <c r="C15274" s="221">
        <v>42.0</v>
      </c>
    </row>
    <row r="15275">
      <c r="A15275" s="221">
        <v>16694.0</v>
      </c>
      <c r="B15275" s="221">
        <v>40.0</v>
      </c>
      <c r="C15275" s="221">
        <v>74.0</v>
      </c>
    </row>
    <row r="15276">
      <c r="A15276" s="221">
        <v>16694.0</v>
      </c>
      <c r="B15276" s="221">
        <v>2867.0</v>
      </c>
      <c r="C15276" s="221">
        <v>2.0</v>
      </c>
    </row>
    <row r="15277">
      <c r="A15277" s="221">
        <v>16694.0</v>
      </c>
      <c r="B15277" s="221">
        <v>2870.0</v>
      </c>
      <c r="C15277" s="221">
        <v>1.0</v>
      </c>
    </row>
    <row r="15278">
      <c r="A15278" s="221">
        <v>16694.0</v>
      </c>
      <c r="B15278" s="221">
        <v>2872.0</v>
      </c>
      <c r="C15278" s="221">
        <v>2.0</v>
      </c>
    </row>
    <row r="15279">
      <c r="A15279" s="221">
        <v>16695.0</v>
      </c>
      <c r="B15279" s="221">
        <v>37.0</v>
      </c>
      <c r="C15279" s="221">
        <v>1.0</v>
      </c>
    </row>
    <row r="15280">
      <c r="A15280" s="221">
        <v>16696.0</v>
      </c>
      <c r="B15280" s="221">
        <v>34.0</v>
      </c>
      <c r="C15280" s="221">
        <v>3258.0</v>
      </c>
    </row>
    <row r="15281">
      <c r="A15281" s="221">
        <v>16696.0</v>
      </c>
      <c r="B15281" s="221">
        <v>35.0</v>
      </c>
      <c r="C15281" s="221">
        <v>2926.0</v>
      </c>
    </row>
    <row r="15282">
      <c r="A15282" s="221">
        <v>16696.0</v>
      </c>
      <c r="B15282" s="221">
        <v>36.0</v>
      </c>
      <c r="C15282" s="221">
        <v>107.0</v>
      </c>
    </row>
    <row r="15283">
      <c r="A15283" s="221">
        <v>16696.0</v>
      </c>
      <c r="B15283" s="221">
        <v>2872.0</v>
      </c>
      <c r="C15283" s="221">
        <v>1.0</v>
      </c>
    </row>
    <row r="15284">
      <c r="A15284" s="221">
        <v>16697.0</v>
      </c>
      <c r="B15284" s="221">
        <v>34.0</v>
      </c>
      <c r="C15284" s="221">
        <v>92.0</v>
      </c>
    </row>
    <row r="15285">
      <c r="A15285" s="221">
        <v>16697.0</v>
      </c>
      <c r="B15285" s="221">
        <v>35.0</v>
      </c>
      <c r="C15285" s="221">
        <v>1007.0</v>
      </c>
    </row>
    <row r="15286">
      <c r="A15286" s="221">
        <v>16697.0</v>
      </c>
      <c r="B15286" s="221">
        <v>38.0</v>
      </c>
      <c r="C15286" s="221">
        <v>7.0</v>
      </c>
    </row>
    <row r="15287">
      <c r="A15287" s="221">
        <v>16697.0</v>
      </c>
      <c r="B15287" s="221">
        <v>39.0</v>
      </c>
      <c r="C15287" s="221">
        <v>4.0</v>
      </c>
    </row>
    <row r="15288">
      <c r="A15288" s="221">
        <v>16697.0</v>
      </c>
      <c r="B15288" s="221">
        <v>40.0</v>
      </c>
      <c r="C15288" s="221">
        <v>18.0</v>
      </c>
    </row>
    <row r="15289">
      <c r="A15289" s="221">
        <v>16697.0</v>
      </c>
      <c r="B15289" s="221">
        <v>2867.0</v>
      </c>
      <c r="C15289" s="221">
        <v>1.0</v>
      </c>
    </row>
    <row r="15290">
      <c r="A15290" s="221">
        <v>16697.0</v>
      </c>
      <c r="B15290" s="221">
        <v>2872.0</v>
      </c>
      <c r="C15290" s="221">
        <v>1.0</v>
      </c>
    </row>
    <row r="15291">
      <c r="A15291" s="221">
        <v>16715.0</v>
      </c>
      <c r="B15291" s="221">
        <v>38.0</v>
      </c>
      <c r="C15291" s="221">
        <v>15212.0</v>
      </c>
    </row>
    <row r="15292">
      <c r="A15292" s="221">
        <v>16718.0</v>
      </c>
      <c r="B15292" s="221">
        <v>38.0</v>
      </c>
      <c r="C15292" s="221">
        <v>27647.0</v>
      </c>
    </row>
    <row r="15293">
      <c r="A15293" s="221">
        <v>16869.0</v>
      </c>
      <c r="B15293" s="221">
        <v>34.0</v>
      </c>
      <c r="C15293" s="221">
        <v>55556.0</v>
      </c>
    </row>
    <row r="15294">
      <c r="A15294" s="221">
        <v>16869.0</v>
      </c>
      <c r="B15294" s="221">
        <v>38.0</v>
      </c>
      <c r="C15294" s="221">
        <v>111.0</v>
      </c>
    </row>
    <row r="15295">
      <c r="A15295" s="221">
        <v>16869.0</v>
      </c>
      <c r="B15295" s="221">
        <v>40.0</v>
      </c>
      <c r="C15295" s="221">
        <v>222.0</v>
      </c>
    </row>
    <row r="15296">
      <c r="A15296" s="221">
        <v>16869.0</v>
      </c>
      <c r="B15296" s="221">
        <v>2867.0</v>
      </c>
      <c r="C15296" s="221">
        <v>3.0</v>
      </c>
    </row>
    <row r="15297">
      <c r="A15297" s="221">
        <v>16869.0</v>
      </c>
      <c r="B15297" s="221">
        <v>2868.0</v>
      </c>
      <c r="C15297" s="221">
        <v>1.0</v>
      </c>
    </row>
    <row r="15298">
      <c r="A15298" s="221">
        <v>16869.0</v>
      </c>
      <c r="B15298" s="221">
        <v>2869.0</v>
      </c>
      <c r="C15298" s="221">
        <v>2.0</v>
      </c>
    </row>
    <row r="15299">
      <c r="A15299" s="221">
        <v>16869.0</v>
      </c>
      <c r="B15299" s="221">
        <v>2870.0</v>
      </c>
      <c r="C15299" s="221">
        <v>3.0</v>
      </c>
    </row>
    <row r="15300">
      <c r="A15300" s="221">
        <v>16869.0</v>
      </c>
      <c r="B15300" s="221">
        <v>2871.0</v>
      </c>
      <c r="C15300" s="221">
        <v>1.0</v>
      </c>
    </row>
    <row r="15301">
      <c r="A15301" s="221">
        <v>16869.0</v>
      </c>
      <c r="B15301" s="221">
        <v>2876.0</v>
      </c>
      <c r="C15301" s="221">
        <v>1.0</v>
      </c>
    </row>
    <row r="15302">
      <c r="A15302" s="221">
        <v>17167.0</v>
      </c>
      <c r="B15302" s="221">
        <v>34.0</v>
      </c>
      <c r="C15302" s="221">
        <v>2200.0</v>
      </c>
    </row>
    <row r="15303">
      <c r="A15303" s="221">
        <v>17167.0</v>
      </c>
      <c r="B15303" s="221">
        <v>35.0</v>
      </c>
      <c r="C15303" s="221">
        <v>809.0</v>
      </c>
    </row>
    <row r="15304">
      <c r="A15304" s="221">
        <v>17167.0</v>
      </c>
      <c r="B15304" s="221">
        <v>36.0</v>
      </c>
      <c r="C15304" s="221">
        <v>21.0</v>
      </c>
    </row>
    <row r="15305">
      <c r="A15305" s="221">
        <v>17167.0</v>
      </c>
      <c r="B15305" s="221">
        <v>37.0</v>
      </c>
      <c r="C15305" s="221">
        <v>4.0</v>
      </c>
    </row>
    <row r="15306">
      <c r="A15306" s="221">
        <v>17167.0</v>
      </c>
      <c r="B15306" s="221">
        <v>39.0</v>
      </c>
      <c r="C15306" s="221">
        <v>4.0</v>
      </c>
    </row>
    <row r="15307">
      <c r="A15307" s="221">
        <v>17167.0</v>
      </c>
      <c r="B15307" s="221">
        <v>2872.0</v>
      </c>
      <c r="C15307" s="221">
        <v>1.0</v>
      </c>
    </row>
    <row r="15308">
      <c r="A15308" s="221">
        <v>17168.0</v>
      </c>
      <c r="B15308" s="221">
        <v>34.0</v>
      </c>
      <c r="C15308" s="221">
        <v>9133.0</v>
      </c>
    </row>
    <row r="15309">
      <c r="A15309" s="221">
        <v>17168.0</v>
      </c>
      <c r="B15309" s="221">
        <v>35.0</v>
      </c>
      <c r="C15309" s="221">
        <v>2981.0</v>
      </c>
    </row>
    <row r="15310">
      <c r="A15310" s="221">
        <v>17168.0</v>
      </c>
      <c r="B15310" s="221">
        <v>36.0</v>
      </c>
      <c r="C15310" s="221">
        <v>3599.0</v>
      </c>
    </row>
    <row r="15311">
      <c r="A15311" s="221">
        <v>17168.0</v>
      </c>
      <c r="B15311" s="221">
        <v>37.0</v>
      </c>
      <c r="C15311" s="221">
        <v>2.0</v>
      </c>
    </row>
    <row r="15312">
      <c r="A15312" s="221">
        <v>17168.0</v>
      </c>
      <c r="B15312" s="221">
        <v>38.0</v>
      </c>
      <c r="C15312" s="221">
        <v>18.0</v>
      </c>
    </row>
    <row r="15313">
      <c r="A15313" s="221">
        <v>17168.0</v>
      </c>
      <c r="B15313" s="221">
        <v>2867.0</v>
      </c>
      <c r="C15313" s="221">
        <v>1.0</v>
      </c>
    </row>
    <row r="15314">
      <c r="A15314" s="221">
        <v>17168.0</v>
      </c>
      <c r="B15314" s="221">
        <v>2872.0</v>
      </c>
      <c r="C15314" s="221">
        <v>1.0</v>
      </c>
    </row>
    <row r="15315">
      <c r="A15315" s="221">
        <v>17174.0</v>
      </c>
      <c r="B15315" s="221">
        <v>34.0</v>
      </c>
      <c r="C15315" s="221">
        <v>2884.0</v>
      </c>
    </row>
    <row r="15316">
      <c r="A15316" s="221">
        <v>17174.0</v>
      </c>
      <c r="B15316" s="221">
        <v>35.0</v>
      </c>
      <c r="C15316" s="221">
        <v>919.0</v>
      </c>
    </row>
    <row r="15317">
      <c r="A15317" s="221">
        <v>17174.0</v>
      </c>
      <c r="B15317" s="221">
        <v>40.0</v>
      </c>
      <c r="C15317" s="221">
        <v>2.0</v>
      </c>
    </row>
    <row r="15318">
      <c r="A15318" s="221">
        <v>17174.0</v>
      </c>
      <c r="B15318" s="221">
        <v>2867.0</v>
      </c>
      <c r="C15318" s="221">
        <v>1.0</v>
      </c>
    </row>
    <row r="15319">
      <c r="A15319" s="221">
        <v>17174.0</v>
      </c>
      <c r="B15319" s="221">
        <v>2876.0</v>
      </c>
      <c r="C15319" s="221">
        <v>1.0</v>
      </c>
    </row>
    <row r="15320">
      <c r="A15320" s="221">
        <v>17175.0</v>
      </c>
      <c r="B15320" s="221">
        <v>34.0</v>
      </c>
      <c r="C15320" s="221">
        <v>2884.0</v>
      </c>
    </row>
    <row r="15321">
      <c r="A15321" s="221">
        <v>17175.0</v>
      </c>
      <c r="B15321" s="221">
        <v>35.0</v>
      </c>
      <c r="C15321" s="221">
        <v>919.0</v>
      </c>
    </row>
    <row r="15322">
      <c r="A15322" s="221">
        <v>17175.0</v>
      </c>
      <c r="B15322" s="221">
        <v>40.0</v>
      </c>
      <c r="C15322" s="221">
        <v>2.0</v>
      </c>
    </row>
    <row r="15323">
      <c r="A15323" s="221">
        <v>17175.0</v>
      </c>
      <c r="B15323" s="221">
        <v>2867.0</v>
      </c>
      <c r="C15323" s="221">
        <v>1.0</v>
      </c>
    </row>
    <row r="15324">
      <c r="A15324" s="221">
        <v>17175.0</v>
      </c>
      <c r="B15324" s="221">
        <v>2876.0</v>
      </c>
      <c r="C15324" s="221">
        <v>1.0</v>
      </c>
    </row>
    <row r="15325">
      <c r="A15325" s="221">
        <v>17176.0</v>
      </c>
      <c r="B15325" s="221">
        <v>34.0</v>
      </c>
      <c r="C15325" s="221">
        <v>2884.0</v>
      </c>
    </row>
    <row r="15326">
      <c r="A15326" s="221">
        <v>17176.0</v>
      </c>
      <c r="B15326" s="221">
        <v>35.0</v>
      </c>
      <c r="C15326" s="221">
        <v>919.0</v>
      </c>
    </row>
    <row r="15327">
      <c r="A15327" s="221">
        <v>17176.0</v>
      </c>
      <c r="B15327" s="221">
        <v>40.0</v>
      </c>
      <c r="C15327" s="221">
        <v>2.0</v>
      </c>
    </row>
    <row r="15328">
      <c r="A15328" s="221">
        <v>17176.0</v>
      </c>
      <c r="B15328" s="221">
        <v>2867.0</v>
      </c>
      <c r="C15328" s="221">
        <v>1.0</v>
      </c>
    </row>
    <row r="15329">
      <c r="A15329" s="221">
        <v>17176.0</v>
      </c>
      <c r="B15329" s="221">
        <v>2876.0</v>
      </c>
      <c r="C15329" s="221">
        <v>1.0</v>
      </c>
    </row>
    <row r="15330">
      <c r="A15330" s="221">
        <v>17177.0</v>
      </c>
      <c r="B15330" s="221">
        <v>34.0</v>
      </c>
      <c r="C15330" s="221">
        <v>2884.0</v>
      </c>
    </row>
    <row r="15331">
      <c r="A15331" s="221">
        <v>17177.0</v>
      </c>
      <c r="B15331" s="221">
        <v>35.0</v>
      </c>
      <c r="C15331" s="221">
        <v>919.0</v>
      </c>
    </row>
    <row r="15332">
      <c r="A15332" s="221">
        <v>17177.0</v>
      </c>
      <c r="B15332" s="221">
        <v>40.0</v>
      </c>
      <c r="C15332" s="221">
        <v>2.0</v>
      </c>
    </row>
    <row r="15333">
      <c r="A15333" s="221">
        <v>17177.0</v>
      </c>
      <c r="B15333" s="221">
        <v>2867.0</v>
      </c>
      <c r="C15333" s="221">
        <v>1.0</v>
      </c>
    </row>
    <row r="15334">
      <c r="A15334" s="221">
        <v>17177.0</v>
      </c>
      <c r="B15334" s="221">
        <v>2876.0</v>
      </c>
      <c r="C15334" s="221">
        <v>1.0</v>
      </c>
    </row>
    <row r="15335">
      <c r="A15335" s="221">
        <v>17178.0</v>
      </c>
      <c r="B15335" s="221">
        <v>34.0</v>
      </c>
      <c r="C15335" s="221">
        <v>862.0</v>
      </c>
    </row>
    <row r="15336">
      <c r="A15336" s="221">
        <v>17178.0</v>
      </c>
      <c r="B15336" s="221">
        <v>35.0</v>
      </c>
      <c r="C15336" s="221">
        <v>792.0</v>
      </c>
    </row>
    <row r="15337">
      <c r="A15337" s="221">
        <v>17178.0</v>
      </c>
      <c r="B15337" s="221">
        <v>36.0</v>
      </c>
      <c r="C15337" s="221">
        <v>529.0</v>
      </c>
    </row>
    <row r="15338">
      <c r="A15338" s="221">
        <v>17178.0</v>
      </c>
      <c r="B15338" s="221">
        <v>2867.0</v>
      </c>
      <c r="C15338" s="221">
        <v>1.0</v>
      </c>
    </row>
    <row r="15339">
      <c r="A15339" s="221">
        <v>17178.0</v>
      </c>
      <c r="B15339" s="221">
        <v>2876.0</v>
      </c>
      <c r="C15339" s="221">
        <v>1.0</v>
      </c>
    </row>
    <row r="15340">
      <c r="A15340" s="221">
        <v>17180.0</v>
      </c>
      <c r="B15340" s="221">
        <v>34.0</v>
      </c>
      <c r="C15340" s="221">
        <v>252.0</v>
      </c>
    </row>
    <row r="15341">
      <c r="A15341" s="221">
        <v>17180.0</v>
      </c>
      <c r="B15341" s="221">
        <v>35.0</v>
      </c>
      <c r="C15341" s="221">
        <v>766.0</v>
      </c>
    </row>
    <row r="15342">
      <c r="A15342" s="221">
        <v>17180.0</v>
      </c>
      <c r="B15342" s="221">
        <v>36.0</v>
      </c>
      <c r="C15342" s="221">
        <v>1053.0</v>
      </c>
    </row>
    <row r="15343">
      <c r="A15343" s="221">
        <v>17180.0</v>
      </c>
      <c r="B15343" s="221">
        <v>37.0</v>
      </c>
      <c r="C15343" s="221">
        <v>119.0</v>
      </c>
    </row>
    <row r="15344">
      <c r="A15344" s="221">
        <v>17180.0</v>
      </c>
      <c r="B15344" s="221">
        <v>2867.0</v>
      </c>
      <c r="C15344" s="221">
        <v>1.0</v>
      </c>
    </row>
    <row r="15345">
      <c r="A15345" s="221">
        <v>17180.0</v>
      </c>
      <c r="B15345" s="221">
        <v>2876.0</v>
      </c>
      <c r="C15345" s="221">
        <v>1.0</v>
      </c>
    </row>
    <row r="15346">
      <c r="A15346" s="221">
        <v>17181.0</v>
      </c>
      <c r="B15346" s="221">
        <v>34.0</v>
      </c>
      <c r="C15346" s="221">
        <v>502.0</v>
      </c>
    </row>
    <row r="15347">
      <c r="A15347" s="221">
        <v>17181.0</v>
      </c>
      <c r="B15347" s="221">
        <v>35.0</v>
      </c>
      <c r="C15347" s="221">
        <v>297.0</v>
      </c>
    </row>
    <row r="15348">
      <c r="A15348" s="221">
        <v>17181.0</v>
      </c>
      <c r="B15348" s="221">
        <v>36.0</v>
      </c>
      <c r="C15348" s="221">
        <v>334.0</v>
      </c>
    </row>
    <row r="15349">
      <c r="A15349" s="221">
        <v>17181.0</v>
      </c>
      <c r="B15349" s="221">
        <v>37.0</v>
      </c>
      <c r="C15349" s="221">
        <v>197.0</v>
      </c>
    </row>
    <row r="15350">
      <c r="A15350" s="221">
        <v>17181.0</v>
      </c>
      <c r="B15350" s="221">
        <v>39.0</v>
      </c>
      <c r="C15350" s="221">
        <v>4.0</v>
      </c>
    </row>
    <row r="15351">
      <c r="A15351" s="221">
        <v>17181.0</v>
      </c>
      <c r="B15351" s="221">
        <v>2867.0</v>
      </c>
      <c r="C15351" s="221">
        <v>1.0</v>
      </c>
    </row>
    <row r="15352">
      <c r="A15352" s="221">
        <v>17181.0</v>
      </c>
      <c r="B15352" s="221">
        <v>2876.0</v>
      </c>
      <c r="C15352" s="221">
        <v>1.0</v>
      </c>
    </row>
    <row r="15353">
      <c r="A15353" s="221">
        <v>17182.0</v>
      </c>
      <c r="B15353" s="221">
        <v>34.0</v>
      </c>
      <c r="C15353" s="221">
        <v>502.0</v>
      </c>
    </row>
    <row r="15354">
      <c r="A15354" s="221">
        <v>17182.0</v>
      </c>
      <c r="B15354" s="221">
        <v>35.0</v>
      </c>
      <c r="C15354" s="221">
        <v>297.0</v>
      </c>
    </row>
    <row r="15355">
      <c r="A15355" s="221">
        <v>17182.0</v>
      </c>
      <c r="B15355" s="221">
        <v>36.0</v>
      </c>
      <c r="C15355" s="221">
        <v>334.0</v>
      </c>
    </row>
    <row r="15356">
      <c r="A15356" s="221">
        <v>17182.0</v>
      </c>
      <c r="B15356" s="221">
        <v>37.0</v>
      </c>
      <c r="C15356" s="221">
        <v>197.0</v>
      </c>
    </row>
    <row r="15357">
      <c r="A15357" s="221">
        <v>17182.0</v>
      </c>
      <c r="B15357" s="221">
        <v>39.0</v>
      </c>
      <c r="C15357" s="221">
        <v>4.0</v>
      </c>
    </row>
    <row r="15358">
      <c r="A15358" s="221">
        <v>17182.0</v>
      </c>
      <c r="B15358" s="221">
        <v>2867.0</v>
      </c>
      <c r="C15358" s="221">
        <v>1.0</v>
      </c>
    </row>
    <row r="15359">
      <c r="A15359" s="221">
        <v>17182.0</v>
      </c>
      <c r="B15359" s="221">
        <v>2876.0</v>
      </c>
      <c r="C15359" s="221">
        <v>1.0</v>
      </c>
    </row>
    <row r="15360">
      <c r="A15360" s="221">
        <v>17184.0</v>
      </c>
      <c r="B15360" s="221">
        <v>34.0</v>
      </c>
      <c r="C15360" s="221">
        <v>8071.0</v>
      </c>
    </row>
    <row r="15361">
      <c r="A15361" s="221">
        <v>17184.0</v>
      </c>
      <c r="B15361" s="221">
        <v>35.0</v>
      </c>
      <c r="C15361" s="221">
        <v>7488.0</v>
      </c>
    </row>
    <row r="15362">
      <c r="A15362" s="221">
        <v>17184.0</v>
      </c>
      <c r="B15362" s="221">
        <v>36.0</v>
      </c>
      <c r="C15362" s="221">
        <v>219.0</v>
      </c>
    </row>
    <row r="15363">
      <c r="A15363" s="221">
        <v>17184.0</v>
      </c>
      <c r="B15363" s="221">
        <v>37.0</v>
      </c>
      <c r="C15363" s="221">
        <v>2.0</v>
      </c>
    </row>
    <row r="15364">
      <c r="A15364" s="221">
        <v>17184.0</v>
      </c>
      <c r="B15364" s="221">
        <v>2867.0</v>
      </c>
      <c r="C15364" s="221">
        <v>1.0</v>
      </c>
    </row>
    <row r="15365">
      <c r="A15365" s="221">
        <v>17184.0</v>
      </c>
      <c r="B15365" s="221">
        <v>2868.0</v>
      </c>
      <c r="C15365" s="221">
        <v>1.0</v>
      </c>
    </row>
    <row r="15366">
      <c r="A15366" s="221">
        <v>17184.0</v>
      </c>
      <c r="B15366" s="221">
        <v>2869.0</v>
      </c>
      <c r="C15366" s="221">
        <v>1.0</v>
      </c>
    </row>
    <row r="15367">
      <c r="A15367" s="221">
        <v>17185.0</v>
      </c>
      <c r="B15367" s="221">
        <v>34.0</v>
      </c>
      <c r="C15367" s="221">
        <v>8071.0</v>
      </c>
    </row>
    <row r="15368">
      <c r="A15368" s="221">
        <v>17185.0</v>
      </c>
      <c r="B15368" s="221">
        <v>35.0</v>
      </c>
      <c r="C15368" s="221">
        <v>7488.0</v>
      </c>
    </row>
    <row r="15369">
      <c r="A15369" s="221">
        <v>17185.0</v>
      </c>
      <c r="B15369" s="221">
        <v>36.0</v>
      </c>
      <c r="C15369" s="221">
        <v>219.0</v>
      </c>
    </row>
    <row r="15370">
      <c r="A15370" s="221">
        <v>17185.0</v>
      </c>
      <c r="B15370" s="221">
        <v>37.0</v>
      </c>
      <c r="C15370" s="221">
        <v>2.0</v>
      </c>
    </row>
    <row r="15371">
      <c r="A15371" s="221">
        <v>17185.0</v>
      </c>
      <c r="B15371" s="221">
        <v>2867.0</v>
      </c>
      <c r="C15371" s="221">
        <v>1.0</v>
      </c>
    </row>
    <row r="15372">
      <c r="A15372" s="221">
        <v>17185.0</v>
      </c>
      <c r="B15372" s="221">
        <v>2868.0</v>
      </c>
      <c r="C15372" s="221">
        <v>1.0</v>
      </c>
    </row>
    <row r="15373">
      <c r="A15373" s="221">
        <v>17185.0</v>
      </c>
      <c r="B15373" s="221">
        <v>2870.0</v>
      </c>
      <c r="C15373" s="221">
        <v>1.0</v>
      </c>
    </row>
    <row r="15374">
      <c r="A15374" s="221">
        <v>17186.0</v>
      </c>
      <c r="B15374" s="221">
        <v>34.0</v>
      </c>
      <c r="C15374" s="221">
        <v>8071.0</v>
      </c>
    </row>
    <row r="15375">
      <c r="A15375" s="221">
        <v>17186.0</v>
      </c>
      <c r="B15375" s="221">
        <v>35.0</v>
      </c>
      <c r="C15375" s="221">
        <v>7488.0</v>
      </c>
    </row>
    <row r="15376">
      <c r="A15376" s="221">
        <v>17186.0</v>
      </c>
      <c r="B15376" s="221">
        <v>36.0</v>
      </c>
      <c r="C15376" s="221">
        <v>219.0</v>
      </c>
    </row>
    <row r="15377">
      <c r="A15377" s="221">
        <v>17186.0</v>
      </c>
      <c r="B15377" s="221">
        <v>37.0</v>
      </c>
      <c r="C15377" s="221">
        <v>2.0</v>
      </c>
    </row>
    <row r="15378">
      <c r="A15378" s="221">
        <v>17186.0</v>
      </c>
      <c r="B15378" s="221">
        <v>2867.0</v>
      </c>
      <c r="C15378" s="221">
        <v>1.0</v>
      </c>
    </row>
    <row r="15379">
      <c r="A15379" s="221">
        <v>17186.0</v>
      </c>
      <c r="B15379" s="221">
        <v>2868.0</v>
      </c>
      <c r="C15379" s="221">
        <v>1.0</v>
      </c>
    </row>
    <row r="15380">
      <c r="A15380" s="221">
        <v>17186.0</v>
      </c>
      <c r="B15380" s="221">
        <v>2870.0</v>
      </c>
      <c r="C15380" s="221">
        <v>1.0</v>
      </c>
    </row>
    <row r="15381">
      <c r="A15381" s="221">
        <v>17187.0</v>
      </c>
      <c r="B15381" s="221">
        <v>34.0</v>
      </c>
      <c r="C15381" s="221">
        <v>8071.0</v>
      </c>
    </row>
    <row r="15382">
      <c r="A15382" s="221">
        <v>17187.0</v>
      </c>
      <c r="B15382" s="221">
        <v>35.0</v>
      </c>
      <c r="C15382" s="221">
        <v>7488.0</v>
      </c>
    </row>
    <row r="15383">
      <c r="A15383" s="221">
        <v>17187.0</v>
      </c>
      <c r="B15383" s="221">
        <v>36.0</v>
      </c>
      <c r="C15383" s="221">
        <v>219.0</v>
      </c>
    </row>
    <row r="15384">
      <c r="A15384" s="221">
        <v>17187.0</v>
      </c>
      <c r="B15384" s="221">
        <v>37.0</v>
      </c>
      <c r="C15384" s="221">
        <v>2.0</v>
      </c>
    </row>
    <row r="15385">
      <c r="A15385" s="221">
        <v>17187.0</v>
      </c>
      <c r="B15385" s="221">
        <v>2867.0</v>
      </c>
      <c r="C15385" s="221">
        <v>1.0</v>
      </c>
    </row>
    <row r="15386">
      <c r="A15386" s="221">
        <v>17187.0</v>
      </c>
      <c r="B15386" s="221">
        <v>2868.0</v>
      </c>
      <c r="C15386" s="221">
        <v>1.0</v>
      </c>
    </row>
    <row r="15387">
      <c r="A15387" s="221">
        <v>17187.0</v>
      </c>
      <c r="B15387" s="221">
        <v>2870.0</v>
      </c>
      <c r="C15387" s="221">
        <v>1.0</v>
      </c>
    </row>
    <row r="15388">
      <c r="A15388" s="221">
        <v>17188.0</v>
      </c>
      <c r="B15388" s="221">
        <v>34.0</v>
      </c>
      <c r="C15388" s="221">
        <v>1.0</v>
      </c>
    </row>
    <row r="15389">
      <c r="A15389" s="221">
        <v>17190.0</v>
      </c>
      <c r="B15389" s="221">
        <v>37.0</v>
      </c>
      <c r="C15389" s="221">
        <v>2.0</v>
      </c>
    </row>
    <row r="15390">
      <c r="A15390" s="221">
        <v>17190.0</v>
      </c>
      <c r="B15390" s="221">
        <v>38.0</v>
      </c>
      <c r="C15390" s="221">
        <v>6.0</v>
      </c>
    </row>
    <row r="15391">
      <c r="A15391" s="221">
        <v>17192.0</v>
      </c>
      <c r="B15391" s="221">
        <v>37.0</v>
      </c>
      <c r="C15391" s="221">
        <v>2.0</v>
      </c>
    </row>
    <row r="15392">
      <c r="A15392" s="221">
        <v>17192.0</v>
      </c>
      <c r="B15392" s="221">
        <v>38.0</v>
      </c>
      <c r="C15392" s="221">
        <v>6.0</v>
      </c>
    </row>
    <row r="15393">
      <c r="A15393" s="221">
        <v>17194.0</v>
      </c>
      <c r="B15393" s="221">
        <v>37.0</v>
      </c>
      <c r="C15393" s="221">
        <v>2.0</v>
      </c>
    </row>
    <row r="15394">
      <c r="A15394" s="221">
        <v>17194.0</v>
      </c>
      <c r="B15394" s="221">
        <v>38.0</v>
      </c>
      <c r="C15394" s="221">
        <v>6.0</v>
      </c>
    </row>
    <row r="15395">
      <c r="A15395" s="221">
        <v>17196.0</v>
      </c>
      <c r="B15395" s="221">
        <v>37.0</v>
      </c>
      <c r="C15395" s="221">
        <v>2.0</v>
      </c>
    </row>
    <row r="15396">
      <c r="A15396" s="221">
        <v>17196.0</v>
      </c>
      <c r="B15396" s="221">
        <v>38.0</v>
      </c>
      <c r="C15396" s="221">
        <v>6.0</v>
      </c>
    </row>
    <row r="15397">
      <c r="A15397" s="221">
        <v>17199.0</v>
      </c>
      <c r="B15397" s="221">
        <v>37.0</v>
      </c>
      <c r="C15397" s="221">
        <v>2.0</v>
      </c>
    </row>
    <row r="15398">
      <c r="A15398" s="221">
        <v>17199.0</v>
      </c>
      <c r="B15398" s="221">
        <v>38.0</v>
      </c>
      <c r="C15398" s="221">
        <v>6.0</v>
      </c>
    </row>
    <row r="15399">
      <c r="A15399" s="221">
        <v>17200.0</v>
      </c>
      <c r="B15399" s="221">
        <v>37.0</v>
      </c>
      <c r="C15399" s="221">
        <v>2.0</v>
      </c>
    </row>
    <row r="15400">
      <c r="A15400" s="221">
        <v>17200.0</v>
      </c>
      <c r="B15400" s="221">
        <v>38.0</v>
      </c>
      <c r="C15400" s="221">
        <v>6.0</v>
      </c>
    </row>
    <row r="15401">
      <c r="A15401" s="221">
        <v>17201.0</v>
      </c>
      <c r="B15401" s="221">
        <v>37.0</v>
      </c>
      <c r="C15401" s="221">
        <v>2.0</v>
      </c>
    </row>
    <row r="15402">
      <c r="A15402" s="221">
        <v>17201.0</v>
      </c>
      <c r="B15402" s="221">
        <v>38.0</v>
      </c>
      <c r="C15402" s="221">
        <v>6.0</v>
      </c>
    </row>
    <row r="15403">
      <c r="A15403" s="221">
        <v>17202.0</v>
      </c>
      <c r="B15403" s="221">
        <v>37.0</v>
      </c>
      <c r="C15403" s="221">
        <v>2.0</v>
      </c>
    </row>
    <row r="15404">
      <c r="A15404" s="221">
        <v>17202.0</v>
      </c>
      <c r="B15404" s="221">
        <v>38.0</v>
      </c>
      <c r="C15404" s="221">
        <v>6.0</v>
      </c>
    </row>
    <row r="15405">
      <c r="A15405" s="221">
        <v>17203.0</v>
      </c>
      <c r="B15405" s="221">
        <v>37.0</v>
      </c>
      <c r="C15405" s="221">
        <v>2.0</v>
      </c>
    </row>
    <row r="15406">
      <c r="A15406" s="221">
        <v>17203.0</v>
      </c>
      <c r="B15406" s="221">
        <v>38.0</v>
      </c>
      <c r="C15406" s="221">
        <v>6.0</v>
      </c>
    </row>
    <row r="15407">
      <c r="A15407" s="221">
        <v>17204.0</v>
      </c>
      <c r="B15407" s="221">
        <v>37.0</v>
      </c>
      <c r="C15407" s="221">
        <v>2.0</v>
      </c>
    </row>
    <row r="15408">
      <c r="A15408" s="221">
        <v>17204.0</v>
      </c>
      <c r="B15408" s="221">
        <v>38.0</v>
      </c>
      <c r="C15408" s="221">
        <v>6.0</v>
      </c>
    </row>
    <row r="15409">
      <c r="A15409" s="221">
        <v>17205.0</v>
      </c>
      <c r="B15409" s="221">
        <v>37.0</v>
      </c>
      <c r="C15409" s="221">
        <v>2.0</v>
      </c>
    </row>
    <row r="15410">
      <c r="A15410" s="221">
        <v>17205.0</v>
      </c>
      <c r="B15410" s="221">
        <v>38.0</v>
      </c>
      <c r="C15410" s="221">
        <v>6.0</v>
      </c>
    </row>
    <row r="15411">
      <c r="A15411" s="221">
        <v>17206.0</v>
      </c>
      <c r="B15411" s="221">
        <v>37.0</v>
      </c>
      <c r="C15411" s="221">
        <v>2.0</v>
      </c>
    </row>
    <row r="15412">
      <c r="A15412" s="221">
        <v>17206.0</v>
      </c>
      <c r="B15412" s="221">
        <v>38.0</v>
      </c>
      <c r="C15412" s="221">
        <v>6.0</v>
      </c>
    </row>
    <row r="15413">
      <c r="A15413" s="221">
        <v>17207.0</v>
      </c>
      <c r="B15413" s="221">
        <v>37.0</v>
      </c>
      <c r="C15413" s="221">
        <v>2.0</v>
      </c>
    </row>
    <row r="15414">
      <c r="A15414" s="221">
        <v>17207.0</v>
      </c>
      <c r="B15414" s="221">
        <v>38.0</v>
      </c>
      <c r="C15414" s="221">
        <v>6.0</v>
      </c>
    </row>
    <row r="15415">
      <c r="A15415" s="221">
        <v>17208.0</v>
      </c>
      <c r="B15415" s="221">
        <v>37.0</v>
      </c>
      <c r="C15415" s="221">
        <v>2.0</v>
      </c>
    </row>
    <row r="15416">
      <c r="A15416" s="221">
        <v>17208.0</v>
      </c>
      <c r="B15416" s="221">
        <v>38.0</v>
      </c>
      <c r="C15416" s="221">
        <v>6.0</v>
      </c>
    </row>
    <row r="15417">
      <c r="A15417" s="221">
        <v>17209.0</v>
      </c>
      <c r="B15417" s="221">
        <v>37.0</v>
      </c>
      <c r="C15417" s="221">
        <v>2.0</v>
      </c>
    </row>
    <row r="15418">
      <c r="A15418" s="221">
        <v>17209.0</v>
      </c>
      <c r="B15418" s="221">
        <v>38.0</v>
      </c>
      <c r="C15418" s="221">
        <v>6.0</v>
      </c>
    </row>
    <row r="15419">
      <c r="A15419" s="221">
        <v>17210.0</v>
      </c>
      <c r="B15419" s="221">
        <v>37.0</v>
      </c>
      <c r="C15419" s="221">
        <v>2.0</v>
      </c>
    </row>
    <row r="15420">
      <c r="A15420" s="221">
        <v>17210.0</v>
      </c>
      <c r="B15420" s="221">
        <v>38.0</v>
      </c>
      <c r="C15420" s="221">
        <v>6.0</v>
      </c>
    </row>
    <row r="15421">
      <c r="A15421" s="221">
        <v>17211.0</v>
      </c>
      <c r="B15421" s="221">
        <v>37.0</v>
      </c>
      <c r="C15421" s="221">
        <v>2.0</v>
      </c>
    </row>
    <row r="15422">
      <c r="A15422" s="221">
        <v>17211.0</v>
      </c>
      <c r="B15422" s="221">
        <v>38.0</v>
      </c>
      <c r="C15422" s="221">
        <v>6.0</v>
      </c>
    </row>
    <row r="15423">
      <c r="A15423" s="221">
        <v>17212.0</v>
      </c>
      <c r="B15423" s="221">
        <v>37.0</v>
      </c>
      <c r="C15423" s="221">
        <v>2.0</v>
      </c>
    </row>
    <row r="15424">
      <c r="A15424" s="221">
        <v>17212.0</v>
      </c>
      <c r="B15424" s="221">
        <v>38.0</v>
      </c>
      <c r="C15424" s="221">
        <v>6.0</v>
      </c>
    </row>
    <row r="15425">
      <c r="A15425" s="221">
        <v>17213.0</v>
      </c>
      <c r="B15425" s="221">
        <v>37.0</v>
      </c>
      <c r="C15425" s="221">
        <v>2.0</v>
      </c>
    </row>
    <row r="15426">
      <c r="A15426" s="221">
        <v>17213.0</v>
      </c>
      <c r="B15426" s="221">
        <v>38.0</v>
      </c>
      <c r="C15426" s="221">
        <v>6.0</v>
      </c>
    </row>
    <row r="15427">
      <c r="A15427" s="221">
        <v>17214.0</v>
      </c>
      <c r="B15427" s="221">
        <v>37.0</v>
      </c>
      <c r="C15427" s="221">
        <v>2.0</v>
      </c>
    </row>
    <row r="15428">
      <c r="A15428" s="221">
        <v>17214.0</v>
      </c>
      <c r="B15428" s="221">
        <v>38.0</v>
      </c>
      <c r="C15428" s="221">
        <v>6.0</v>
      </c>
    </row>
    <row r="15429">
      <c r="A15429" s="221">
        <v>17215.0</v>
      </c>
      <c r="B15429" s="221">
        <v>37.0</v>
      </c>
      <c r="C15429" s="221">
        <v>2.0</v>
      </c>
    </row>
    <row r="15430">
      <c r="A15430" s="221">
        <v>17215.0</v>
      </c>
      <c r="B15430" s="221">
        <v>38.0</v>
      </c>
      <c r="C15430" s="221">
        <v>6.0</v>
      </c>
    </row>
    <row r="15431">
      <c r="A15431" s="221">
        <v>17216.0</v>
      </c>
      <c r="B15431" s="221">
        <v>37.0</v>
      </c>
      <c r="C15431" s="221">
        <v>2.0</v>
      </c>
    </row>
    <row r="15432">
      <c r="A15432" s="221">
        <v>17216.0</v>
      </c>
      <c r="B15432" s="221">
        <v>38.0</v>
      </c>
      <c r="C15432" s="221">
        <v>6.0</v>
      </c>
    </row>
    <row r="15433">
      <c r="A15433" s="221">
        <v>17217.0</v>
      </c>
      <c r="B15433" s="221">
        <v>37.0</v>
      </c>
      <c r="C15433" s="221">
        <v>2.0</v>
      </c>
    </row>
    <row r="15434">
      <c r="A15434" s="221">
        <v>17217.0</v>
      </c>
      <c r="B15434" s="221">
        <v>38.0</v>
      </c>
      <c r="C15434" s="221">
        <v>6.0</v>
      </c>
    </row>
    <row r="15435">
      <c r="A15435" s="221">
        <v>17218.0</v>
      </c>
      <c r="B15435" s="221">
        <v>37.0</v>
      </c>
      <c r="C15435" s="221">
        <v>2.0</v>
      </c>
    </row>
    <row r="15436">
      <c r="A15436" s="221">
        <v>17218.0</v>
      </c>
      <c r="B15436" s="221">
        <v>38.0</v>
      </c>
      <c r="C15436" s="221">
        <v>6.0</v>
      </c>
    </row>
    <row r="15437">
      <c r="A15437" s="221">
        <v>17219.0</v>
      </c>
      <c r="B15437" s="221">
        <v>37.0</v>
      </c>
      <c r="C15437" s="221">
        <v>2.0</v>
      </c>
    </row>
    <row r="15438">
      <c r="A15438" s="221">
        <v>17219.0</v>
      </c>
      <c r="B15438" s="221">
        <v>38.0</v>
      </c>
      <c r="C15438" s="221">
        <v>6.0</v>
      </c>
    </row>
    <row r="15439">
      <c r="A15439" s="221">
        <v>17220.0</v>
      </c>
      <c r="B15439" s="221">
        <v>37.0</v>
      </c>
      <c r="C15439" s="221">
        <v>2.0</v>
      </c>
    </row>
    <row r="15440">
      <c r="A15440" s="221">
        <v>17220.0</v>
      </c>
      <c r="B15440" s="221">
        <v>38.0</v>
      </c>
      <c r="C15440" s="221">
        <v>6.0</v>
      </c>
    </row>
    <row r="15441">
      <c r="A15441" s="221">
        <v>17221.0</v>
      </c>
      <c r="B15441" s="221">
        <v>37.0</v>
      </c>
      <c r="C15441" s="221">
        <v>2.0</v>
      </c>
    </row>
    <row r="15442">
      <c r="A15442" s="221">
        <v>17221.0</v>
      </c>
      <c r="B15442" s="221">
        <v>38.0</v>
      </c>
      <c r="C15442" s="221">
        <v>6.0</v>
      </c>
    </row>
    <row r="15443">
      <c r="A15443" s="221">
        <v>17222.0</v>
      </c>
      <c r="B15443" s="221">
        <v>37.0</v>
      </c>
      <c r="C15443" s="221">
        <v>2.0</v>
      </c>
    </row>
    <row r="15444">
      <c r="A15444" s="221">
        <v>17222.0</v>
      </c>
      <c r="B15444" s="221">
        <v>38.0</v>
      </c>
      <c r="C15444" s="221">
        <v>6.0</v>
      </c>
    </row>
    <row r="15445">
      <c r="A15445" s="221">
        <v>17223.0</v>
      </c>
      <c r="B15445" s="221">
        <v>37.0</v>
      </c>
      <c r="C15445" s="221">
        <v>2.0</v>
      </c>
    </row>
    <row r="15446">
      <c r="A15446" s="221">
        <v>17223.0</v>
      </c>
      <c r="B15446" s="221">
        <v>38.0</v>
      </c>
      <c r="C15446" s="221">
        <v>6.0</v>
      </c>
    </row>
    <row r="15447">
      <c r="A15447" s="221">
        <v>17224.0</v>
      </c>
      <c r="B15447" s="221">
        <v>37.0</v>
      </c>
      <c r="C15447" s="221">
        <v>2.0</v>
      </c>
    </row>
    <row r="15448">
      <c r="A15448" s="221">
        <v>17224.0</v>
      </c>
      <c r="B15448" s="221">
        <v>38.0</v>
      </c>
      <c r="C15448" s="221">
        <v>6.0</v>
      </c>
    </row>
    <row r="15449">
      <c r="A15449" s="221">
        <v>17225.0</v>
      </c>
      <c r="B15449" s="221">
        <v>37.0</v>
      </c>
      <c r="C15449" s="221">
        <v>2.0</v>
      </c>
    </row>
    <row r="15450">
      <c r="A15450" s="221">
        <v>17225.0</v>
      </c>
      <c r="B15450" s="221">
        <v>38.0</v>
      </c>
      <c r="C15450" s="221">
        <v>6.0</v>
      </c>
    </row>
    <row r="15451">
      <c r="A15451" s="221">
        <v>17226.0</v>
      </c>
      <c r="B15451" s="221">
        <v>37.0</v>
      </c>
      <c r="C15451" s="221">
        <v>2.0</v>
      </c>
    </row>
    <row r="15452">
      <c r="A15452" s="221">
        <v>17226.0</v>
      </c>
      <c r="B15452" s="221">
        <v>38.0</v>
      </c>
      <c r="C15452" s="221">
        <v>6.0</v>
      </c>
    </row>
    <row r="15453">
      <c r="A15453" s="221">
        <v>17227.0</v>
      </c>
      <c r="B15453" s="221">
        <v>37.0</v>
      </c>
      <c r="C15453" s="221">
        <v>2.0</v>
      </c>
    </row>
    <row r="15454">
      <c r="A15454" s="221">
        <v>17227.0</v>
      </c>
      <c r="B15454" s="221">
        <v>38.0</v>
      </c>
      <c r="C15454" s="221">
        <v>6.0</v>
      </c>
    </row>
    <row r="15455">
      <c r="A15455" s="221">
        <v>17229.0</v>
      </c>
      <c r="B15455" s="221">
        <v>37.0</v>
      </c>
      <c r="C15455" s="221">
        <v>2.0</v>
      </c>
    </row>
    <row r="15456">
      <c r="A15456" s="221">
        <v>17229.0</v>
      </c>
      <c r="B15456" s="221">
        <v>38.0</v>
      </c>
      <c r="C15456" s="221">
        <v>6.0</v>
      </c>
    </row>
    <row r="15457">
      <c r="A15457" s="221">
        <v>17230.0</v>
      </c>
      <c r="B15457" s="221">
        <v>37.0</v>
      </c>
      <c r="C15457" s="221">
        <v>2.0</v>
      </c>
    </row>
    <row r="15458">
      <c r="A15458" s="221">
        <v>17230.0</v>
      </c>
      <c r="B15458" s="221">
        <v>38.0</v>
      </c>
      <c r="C15458" s="221">
        <v>6.0</v>
      </c>
    </row>
    <row r="15459">
      <c r="A15459" s="221">
        <v>17231.0</v>
      </c>
      <c r="B15459" s="221">
        <v>37.0</v>
      </c>
      <c r="C15459" s="221">
        <v>2.0</v>
      </c>
    </row>
    <row r="15460">
      <c r="A15460" s="221">
        <v>17231.0</v>
      </c>
      <c r="B15460" s="221">
        <v>38.0</v>
      </c>
      <c r="C15460" s="221">
        <v>6.0</v>
      </c>
    </row>
    <row r="15461">
      <c r="A15461" s="221">
        <v>17232.0</v>
      </c>
      <c r="B15461" s="221">
        <v>37.0</v>
      </c>
      <c r="C15461" s="221">
        <v>2.0</v>
      </c>
    </row>
    <row r="15462">
      <c r="A15462" s="221">
        <v>17232.0</v>
      </c>
      <c r="B15462" s="221">
        <v>38.0</v>
      </c>
      <c r="C15462" s="221">
        <v>6.0</v>
      </c>
    </row>
    <row r="15463">
      <c r="A15463" s="221">
        <v>17233.0</v>
      </c>
      <c r="B15463" s="221">
        <v>37.0</v>
      </c>
      <c r="C15463" s="221">
        <v>2.0</v>
      </c>
    </row>
    <row r="15464">
      <c r="A15464" s="221">
        <v>17233.0</v>
      </c>
      <c r="B15464" s="221">
        <v>38.0</v>
      </c>
      <c r="C15464" s="221">
        <v>6.0</v>
      </c>
    </row>
    <row r="15465">
      <c r="A15465" s="221">
        <v>17234.0</v>
      </c>
      <c r="B15465" s="221">
        <v>37.0</v>
      </c>
      <c r="C15465" s="221">
        <v>2.0</v>
      </c>
    </row>
    <row r="15466">
      <c r="A15466" s="221">
        <v>17234.0</v>
      </c>
      <c r="B15466" s="221">
        <v>38.0</v>
      </c>
      <c r="C15466" s="221">
        <v>6.0</v>
      </c>
    </row>
    <row r="15467">
      <c r="A15467" s="221">
        <v>17235.0</v>
      </c>
      <c r="B15467" s="221">
        <v>37.0</v>
      </c>
      <c r="C15467" s="221">
        <v>2.0</v>
      </c>
    </row>
    <row r="15468">
      <c r="A15468" s="221">
        <v>17235.0</v>
      </c>
      <c r="B15468" s="221">
        <v>38.0</v>
      </c>
      <c r="C15468" s="221">
        <v>6.0</v>
      </c>
    </row>
    <row r="15469">
      <c r="A15469" s="221">
        <v>17236.0</v>
      </c>
      <c r="B15469" s="221">
        <v>37.0</v>
      </c>
      <c r="C15469" s="221">
        <v>2.0</v>
      </c>
    </row>
    <row r="15470">
      <c r="A15470" s="221">
        <v>17236.0</v>
      </c>
      <c r="B15470" s="221">
        <v>38.0</v>
      </c>
      <c r="C15470" s="221">
        <v>6.0</v>
      </c>
    </row>
    <row r="15471">
      <c r="A15471" s="221">
        <v>17237.0</v>
      </c>
      <c r="B15471" s="221">
        <v>37.0</v>
      </c>
      <c r="C15471" s="221">
        <v>2.0</v>
      </c>
    </row>
    <row r="15472">
      <c r="A15472" s="221">
        <v>17237.0</v>
      </c>
      <c r="B15472" s="221">
        <v>38.0</v>
      </c>
      <c r="C15472" s="221">
        <v>6.0</v>
      </c>
    </row>
    <row r="15473">
      <c r="A15473" s="221">
        <v>17238.0</v>
      </c>
      <c r="B15473" s="221">
        <v>37.0</v>
      </c>
      <c r="C15473" s="221">
        <v>2.0</v>
      </c>
    </row>
    <row r="15474">
      <c r="A15474" s="221">
        <v>17238.0</v>
      </c>
      <c r="B15474" s="221">
        <v>38.0</v>
      </c>
      <c r="C15474" s="221">
        <v>6.0</v>
      </c>
    </row>
    <row r="15475">
      <c r="A15475" s="221">
        <v>17239.0</v>
      </c>
      <c r="B15475" s="221">
        <v>37.0</v>
      </c>
      <c r="C15475" s="221">
        <v>2.0</v>
      </c>
    </row>
    <row r="15476">
      <c r="A15476" s="221">
        <v>17239.0</v>
      </c>
      <c r="B15476" s="221">
        <v>38.0</v>
      </c>
      <c r="C15476" s="221">
        <v>6.0</v>
      </c>
    </row>
    <row r="15477">
      <c r="A15477" s="221">
        <v>17240.0</v>
      </c>
      <c r="B15477" s="221">
        <v>37.0</v>
      </c>
      <c r="C15477" s="221">
        <v>2.0</v>
      </c>
    </row>
    <row r="15478">
      <c r="A15478" s="221">
        <v>17240.0</v>
      </c>
      <c r="B15478" s="221">
        <v>38.0</v>
      </c>
      <c r="C15478" s="221">
        <v>6.0</v>
      </c>
    </row>
    <row r="15479">
      <c r="A15479" s="221">
        <v>17241.0</v>
      </c>
      <c r="B15479" s="221">
        <v>37.0</v>
      </c>
      <c r="C15479" s="221">
        <v>2.0</v>
      </c>
    </row>
    <row r="15480">
      <c r="A15480" s="221">
        <v>17241.0</v>
      </c>
      <c r="B15480" s="221">
        <v>38.0</v>
      </c>
      <c r="C15480" s="221">
        <v>6.0</v>
      </c>
    </row>
    <row r="15481">
      <c r="A15481" s="221">
        <v>17242.0</v>
      </c>
      <c r="B15481" s="221">
        <v>37.0</v>
      </c>
      <c r="C15481" s="221">
        <v>2.0</v>
      </c>
    </row>
    <row r="15482">
      <c r="A15482" s="221">
        <v>17242.0</v>
      </c>
      <c r="B15482" s="221">
        <v>38.0</v>
      </c>
      <c r="C15482" s="221">
        <v>6.0</v>
      </c>
    </row>
    <row r="15483">
      <c r="A15483" s="221">
        <v>17243.0</v>
      </c>
      <c r="B15483" s="221">
        <v>37.0</v>
      </c>
      <c r="C15483" s="221">
        <v>2.0</v>
      </c>
    </row>
    <row r="15484">
      <c r="A15484" s="221">
        <v>17243.0</v>
      </c>
      <c r="B15484" s="221">
        <v>38.0</v>
      </c>
      <c r="C15484" s="221">
        <v>6.0</v>
      </c>
    </row>
    <row r="15485">
      <c r="A15485" s="221">
        <v>17244.0</v>
      </c>
      <c r="B15485" s="221">
        <v>37.0</v>
      </c>
      <c r="C15485" s="221">
        <v>2.0</v>
      </c>
    </row>
    <row r="15486">
      <c r="A15486" s="221">
        <v>17244.0</v>
      </c>
      <c r="B15486" s="221">
        <v>38.0</v>
      </c>
      <c r="C15486" s="221">
        <v>6.0</v>
      </c>
    </row>
    <row r="15487">
      <c r="A15487" s="221">
        <v>17245.0</v>
      </c>
      <c r="B15487" s="221">
        <v>37.0</v>
      </c>
      <c r="C15487" s="221">
        <v>2.0</v>
      </c>
    </row>
    <row r="15488">
      <c r="A15488" s="221">
        <v>17245.0</v>
      </c>
      <c r="B15488" s="221">
        <v>38.0</v>
      </c>
      <c r="C15488" s="221">
        <v>6.0</v>
      </c>
    </row>
    <row r="15489">
      <c r="A15489" s="221">
        <v>17247.0</v>
      </c>
      <c r="B15489" s="221">
        <v>37.0</v>
      </c>
      <c r="C15489" s="221">
        <v>2.0</v>
      </c>
    </row>
    <row r="15490">
      <c r="A15490" s="221">
        <v>17247.0</v>
      </c>
      <c r="B15490" s="221">
        <v>38.0</v>
      </c>
      <c r="C15490" s="221">
        <v>6.0</v>
      </c>
    </row>
    <row r="15491">
      <c r="A15491" s="221">
        <v>17248.0</v>
      </c>
      <c r="B15491" s="221">
        <v>37.0</v>
      </c>
      <c r="C15491" s="221">
        <v>2.0</v>
      </c>
    </row>
    <row r="15492">
      <c r="A15492" s="221">
        <v>17248.0</v>
      </c>
      <c r="B15492" s="221">
        <v>38.0</v>
      </c>
      <c r="C15492" s="221">
        <v>6.0</v>
      </c>
    </row>
    <row r="15493">
      <c r="A15493" s="221">
        <v>17249.0</v>
      </c>
      <c r="B15493" s="221">
        <v>37.0</v>
      </c>
      <c r="C15493" s="221">
        <v>2.0</v>
      </c>
    </row>
    <row r="15494">
      <c r="A15494" s="221">
        <v>17249.0</v>
      </c>
      <c r="B15494" s="221">
        <v>38.0</v>
      </c>
      <c r="C15494" s="221">
        <v>6.0</v>
      </c>
    </row>
    <row r="15495">
      <c r="A15495" s="221">
        <v>17250.0</v>
      </c>
      <c r="B15495" s="221">
        <v>37.0</v>
      </c>
      <c r="C15495" s="221">
        <v>2.0</v>
      </c>
    </row>
    <row r="15496">
      <c r="A15496" s="221">
        <v>17250.0</v>
      </c>
      <c r="B15496" s="221">
        <v>38.0</v>
      </c>
      <c r="C15496" s="221">
        <v>6.0</v>
      </c>
    </row>
    <row r="15497">
      <c r="A15497" s="221">
        <v>17251.0</v>
      </c>
      <c r="B15497" s="221">
        <v>37.0</v>
      </c>
      <c r="C15497" s="221">
        <v>2.0</v>
      </c>
    </row>
    <row r="15498">
      <c r="A15498" s="221">
        <v>17251.0</v>
      </c>
      <c r="B15498" s="221">
        <v>38.0</v>
      </c>
      <c r="C15498" s="221">
        <v>6.0</v>
      </c>
    </row>
    <row r="15499">
      <c r="A15499" s="221">
        <v>17252.0</v>
      </c>
      <c r="B15499" s="221">
        <v>37.0</v>
      </c>
      <c r="C15499" s="221">
        <v>2.0</v>
      </c>
    </row>
    <row r="15500">
      <c r="A15500" s="221">
        <v>17252.0</v>
      </c>
      <c r="B15500" s="221">
        <v>38.0</v>
      </c>
      <c r="C15500" s="221">
        <v>6.0</v>
      </c>
    </row>
    <row r="15501">
      <c r="A15501" s="221">
        <v>17253.0</v>
      </c>
      <c r="B15501" s="221">
        <v>37.0</v>
      </c>
      <c r="C15501" s="221">
        <v>2.0</v>
      </c>
    </row>
    <row r="15502">
      <c r="A15502" s="221">
        <v>17253.0</v>
      </c>
      <c r="B15502" s="221">
        <v>38.0</v>
      </c>
      <c r="C15502" s="221">
        <v>6.0</v>
      </c>
    </row>
    <row r="15503">
      <c r="A15503" s="221">
        <v>17254.0</v>
      </c>
      <c r="B15503" s="221">
        <v>37.0</v>
      </c>
      <c r="C15503" s="221">
        <v>2.0</v>
      </c>
    </row>
    <row r="15504">
      <c r="A15504" s="221">
        <v>17254.0</v>
      </c>
      <c r="B15504" s="221">
        <v>38.0</v>
      </c>
      <c r="C15504" s="221">
        <v>6.0</v>
      </c>
    </row>
    <row r="15505">
      <c r="A15505" s="221">
        <v>17255.0</v>
      </c>
      <c r="B15505" s="221">
        <v>37.0</v>
      </c>
      <c r="C15505" s="221">
        <v>2.0</v>
      </c>
    </row>
    <row r="15506">
      <c r="A15506" s="221">
        <v>17255.0</v>
      </c>
      <c r="B15506" s="221">
        <v>38.0</v>
      </c>
      <c r="C15506" s="221">
        <v>6.0</v>
      </c>
    </row>
    <row r="15507">
      <c r="A15507" s="221">
        <v>17256.0</v>
      </c>
      <c r="B15507" s="221">
        <v>37.0</v>
      </c>
      <c r="C15507" s="221">
        <v>2.0</v>
      </c>
    </row>
    <row r="15508">
      <c r="A15508" s="221">
        <v>17256.0</v>
      </c>
      <c r="B15508" s="221">
        <v>38.0</v>
      </c>
      <c r="C15508" s="221">
        <v>6.0</v>
      </c>
    </row>
    <row r="15509">
      <c r="A15509" s="221">
        <v>17257.0</v>
      </c>
      <c r="B15509" s="221">
        <v>37.0</v>
      </c>
      <c r="C15509" s="221">
        <v>2.0</v>
      </c>
    </row>
    <row r="15510">
      <c r="A15510" s="221">
        <v>17257.0</v>
      </c>
      <c r="B15510" s="221">
        <v>38.0</v>
      </c>
      <c r="C15510" s="221">
        <v>6.0</v>
      </c>
    </row>
    <row r="15511">
      <c r="A15511" s="221">
        <v>17258.0</v>
      </c>
      <c r="B15511" s="221">
        <v>37.0</v>
      </c>
      <c r="C15511" s="221">
        <v>2.0</v>
      </c>
    </row>
    <row r="15512">
      <c r="A15512" s="221">
        <v>17258.0</v>
      </c>
      <c r="B15512" s="221">
        <v>38.0</v>
      </c>
      <c r="C15512" s="221">
        <v>6.0</v>
      </c>
    </row>
    <row r="15513">
      <c r="A15513" s="221">
        <v>17259.0</v>
      </c>
      <c r="B15513" s="221">
        <v>37.0</v>
      </c>
      <c r="C15513" s="221">
        <v>2.0</v>
      </c>
    </row>
    <row r="15514">
      <c r="A15514" s="221">
        <v>17259.0</v>
      </c>
      <c r="B15514" s="221">
        <v>38.0</v>
      </c>
      <c r="C15514" s="221">
        <v>6.0</v>
      </c>
    </row>
    <row r="15515">
      <c r="A15515" s="221">
        <v>17260.0</v>
      </c>
      <c r="B15515" s="221">
        <v>37.0</v>
      </c>
      <c r="C15515" s="221">
        <v>2.0</v>
      </c>
    </row>
    <row r="15516">
      <c r="A15516" s="221">
        <v>17260.0</v>
      </c>
      <c r="B15516" s="221">
        <v>38.0</v>
      </c>
      <c r="C15516" s="221">
        <v>6.0</v>
      </c>
    </row>
    <row r="15517">
      <c r="A15517" s="221">
        <v>17261.0</v>
      </c>
      <c r="B15517" s="221">
        <v>37.0</v>
      </c>
      <c r="C15517" s="221">
        <v>2.0</v>
      </c>
    </row>
    <row r="15518">
      <c r="A15518" s="221">
        <v>17261.0</v>
      </c>
      <c r="B15518" s="221">
        <v>38.0</v>
      </c>
      <c r="C15518" s="221">
        <v>6.0</v>
      </c>
    </row>
    <row r="15519">
      <c r="A15519" s="221">
        <v>17262.0</v>
      </c>
      <c r="B15519" s="221">
        <v>37.0</v>
      </c>
      <c r="C15519" s="221">
        <v>2.0</v>
      </c>
    </row>
    <row r="15520">
      <c r="A15520" s="221">
        <v>17262.0</v>
      </c>
      <c r="B15520" s="221">
        <v>38.0</v>
      </c>
      <c r="C15520" s="221">
        <v>6.0</v>
      </c>
    </row>
    <row r="15521">
      <c r="A15521" s="221">
        <v>17263.0</v>
      </c>
      <c r="B15521" s="221">
        <v>37.0</v>
      </c>
      <c r="C15521" s="221">
        <v>2.0</v>
      </c>
    </row>
    <row r="15522">
      <c r="A15522" s="221">
        <v>17263.0</v>
      </c>
      <c r="B15522" s="221">
        <v>38.0</v>
      </c>
      <c r="C15522" s="221">
        <v>6.0</v>
      </c>
    </row>
    <row r="15523">
      <c r="A15523" s="221">
        <v>17264.0</v>
      </c>
      <c r="B15523" s="221">
        <v>37.0</v>
      </c>
      <c r="C15523" s="221">
        <v>2.0</v>
      </c>
    </row>
    <row r="15524">
      <c r="A15524" s="221">
        <v>17264.0</v>
      </c>
      <c r="B15524" s="221">
        <v>38.0</v>
      </c>
      <c r="C15524" s="221">
        <v>6.0</v>
      </c>
    </row>
    <row r="15525">
      <c r="A15525" s="221">
        <v>17266.0</v>
      </c>
      <c r="B15525" s="221">
        <v>37.0</v>
      </c>
      <c r="C15525" s="221">
        <v>2.0</v>
      </c>
    </row>
    <row r="15526">
      <c r="A15526" s="221">
        <v>17266.0</v>
      </c>
      <c r="B15526" s="221">
        <v>38.0</v>
      </c>
      <c r="C15526" s="221">
        <v>6.0</v>
      </c>
    </row>
    <row r="15527">
      <c r="A15527" s="221">
        <v>17267.0</v>
      </c>
      <c r="B15527" s="221">
        <v>37.0</v>
      </c>
      <c r="C15527" s="221">
        <v>2.0</v>
      </c>
    </row>
    <row r="15528">
      <c r="A15528" s="221">
        <v>17267.0</v>
      </c>
      <c r="B15528" s="221">
        <v>38.0</v>
      </c>
      <c r="C15528" s="221">
        <v>6.0</v>
      </c>
    </row>
    <row r="15529">
      <c r="A15529" s="221">
        <v>17268.0</v>
      </c>
      <c r="B15529" s="221">
        <v>37.0</v>
      </c>
      <c r="C15529" s="221">
        <v>2.0</v>
      </c>
    </row>
    <row r="15530">
      <c r="A15530" s="221">
        <v>17268.0</v>
      </c>
      <c r="B15530" s="221">
        <v>38.0</v>
      </c>
      <c r="C15530" s="221">
        <v>6.0</v>
      </c>
    </row>
    <row r="15531">
      <c r="A15531" s="221">
        <v>17269.0</v>
      </c>
      <c r="B15531" s="221">
        <v>37.0</v>
      </c>
      <c r="C15531" s="221">
        <v>2.0</v>
      </c>
    </row>
    <row r="15532">
      <c r="A15532" s="221">
        <v>17269.0</v>
      </c>
      <c r="B15532" s="221">
        <v>38.0</v>
      </c>
      <c r="C15532" s="221">
        <v>6.0</v>
      </c>
    </row>
    <row r="15533">
      <c r="A15533" s="221">
        <v>17270.0</v>
      </c>
      <c r="B15533" s="221">
        <v>37.0</v>
      </c>
      <c r="C15533" s="221">
        <v>2.0</v>
      </c>
    </row>
    <row r="15534">
      <c r="A15534" s="221">
        <v>17270.0</v>
      </c>
      <c r="B15534" s="221">
        <v>38.0</v>
      </c>
      <c r="C15534" s="221">
        <v>6.0</v>
      </c>
    </row>
    <row r="15535">
      <c r="A15535" s="221">
        <v>17271.0</v>
      </c>
      <c r="B15535" s="221">
        <v>37.0</v>
      </c>
      <c r="C15535" s="221">
        <v>2.0</v>
      </c>
    </row>
    <row r="15536">
      <c r="A15536" s="221">
        <v>17271.0</v>
      </c>
      <c r="B15536" s="221">
        <v>38.0</v>
      </c>
      <c r="C15536" s="221">
        <v>6.0</v>
      </c>
    </row>
    <row r="15537">
      <c r="A15537" s="221">
        <v>17272.0</v>
      </c>
      <c r="B15537" s="221">
        <v>37.0</v>
      </c>
      <c r="C15537" s="221">
        <v>2.0</v>
      </c>
    </row>
    <row r="15538">
      <c r="A15538" s="221">
        <v>17272.0</v>
      </c>
      <c r="B15538" s="221">
        <v>38.0</v>
      </c>
      <c r="C15538" s="221">
        <v>6.0</v>
      </c>
    </row>
    <row r="15539">
      <c r="A15539" s="221">
        <v>17287.0</v>
      </c>
      <c r="B15539" s="221">
        <v>37.0</v>
      </c>
      <c r="C15539" s="221">
        <v>2.0</v>
      </c>
    </row>
    <row r="15540">
      <c r="A15540" s="221">
        <v>17287.0</v>
      </c>
      <c r="B15540" s="221">
        <v>38.0</v>
      </c>
      <c r="C15540" s="221">
        <v>6.0</v>
      </c>
    </row>
    <row r="15541">
      <c r="A15541" s="221">
        <v>17288.0</v>
      </c>
      <c r="B15541" s="221">
        <v>37.0</v>
      </c>
      <c r="C15541" s="221">
        <v>2.0</v>
      </c>
    </row>
    <row r="15542">
      <c r="A15542" s="221">
        <v>17288.0</v>
      </c>
      <c r="B15542" s="221">
        <v>38.0</v>
      </c>
      <c r="C15542" s="221">
        <v>6.0</v>
      </c>
    </row>
    <row r="15543">
      <c r="A15543" s="221">
        <v>17289.0</v>
      </c>
      <c r="B15543" s="221">
        <v>37.0</v>
      </c>
      <c r="C15543" s="221">
        <v>2.0</v>
      </c>
    </row>
    <row r="15544">
      <c r="A15544" s="221">
        <v>17289.0</v>
      </c>
      <c r="B15544" s="221">
        <v>38.0</v>
      </c>
      <c r="C15544" s="221">
        <v>6.0</v>
      </c>
    </row>
    <row r="15545">
      <c r="A15545" s="221">
        <v>17290.0</v>
      </c>
      <c r="B15545" s="221">
        <v>37.0</v>
      </c>
      <c r="C15545" s="221">
        <v>2.0</v>
      </c>
    </row>
    <row r="15546">
      <c r="A15546" s="221">
        <v>17290.0</v>
      </c>
      <c r="B15546" s="221">
        <v>38.0</v>
      </c>
      <c r="C15546" s="221">
        <v>6.0</v>
      </c>
    </row>
    <row r="15547">
      <c r="A15547" s="221">
        <v>17291.0</v>
      </c>
      <c r="B15547" s="221">
        <v>37.0</v>
      </c>
      <c r="C15547" s="221">
        <v>2.0</v>
      </c>
    </row>
    <row r="15548">
      <c r="A15548" s="221">
        <v>17291.0</v>
      </c>
      <c r="B15548" s="221">
        <v>38.0</v>
      </c>
      <c r="C15548" s="221">
        <v>6.0</v>
      </c>
    </row>
    <row r="15549">
      <c r="A15549" s="221">
        <v>17292.0</v>
      </c>
      <c r="B15549" s="221">
        <v>37.0</v>
      </c>
      <c r="C15549" s="221">
        <v>2.0</v>
      </c>
    </row>
    <row r="15550">
      <c r="A15550" s="221">
        <v>17292.0</v>
      </c>
      <c r="B15550" s="221">
        <v>38.0</v>
      </c>
      <c r="C15550" s="221">
        <v>6.0</v>
      </c>
    </row>
    <row r="15551">
      <c r="A15551" s="221">
        <v>17293.0</v>
      </c>
      <c r="B15551" s="221">
        <v>37.0</v>
      </c>
      <c r="C15551" s="221">
        <v>2.0</v>
      </c>
    </row>
    <row r="15552">
      <c r="A15552" s="221">
        <v>17293.0</v>
      </c>
      <c r="B15552" s="221">
        <v>38.0</v>
      </c>
      <c r="C15552" s="221">
        <v>6.0</v>
      </c>
    </row>
    <row r="15553">
      <c r="A15553" s="221">
        <v>17294.0</v>
      </c>
      <c r="B15553" s="221">
        <v>37.0</v>
      </c>
      <c r="C15553" s="221">
        <v>2.0</v>
      </c>
    </row>
    <row r="15554">
      <c r="A15554" s="221">
        <v>17294.0</v>
      </c>
      <c r="B15554" s="221">
        <v>38.0</v>
      </c>
      <c r="C15554" s="221">
        <v>6.0</v>
      </c>
    </row>
    <row r="15555">
      <c r="A15555" s="221">
        <v>17295.0</v>
      </c>
      <c r="B15555" s="221">
        <v>37.0</v>
      </c>
      <c r="C15555" s="221">
        <v>2.0</v>
      </c>
    </row>
    <row r="15556">
      <c r="A15556" s="221">
        <v>17295.0</v>
      </c>
      <c r="B15556" s="221">
        <v>38.0</v>
      </c>
      <c r="C15556" s="221">
        <v>6.0</v>
      </c>
    </row>
    <row r="15557">
      <c r="A15557" s="221">
        <v>17296.0</v>
      </c>
      <c r="B15557" s="221">
        <v>37.0</v>
      </c>
      <c r="C15557" s="221">
        <v>2.0</v>
      </c>
    </row>
    <row r="15558">
      <c r="A15558" s="221">
        <v>17296.0</v>
      </c>
      <c r="B15558" s="221">
        <v>38.0</v>
      </c>
      <c r="C15558" s="221">
        <v>6.0</v>
      </c>
    </row>
    <row r="15559">
      <c r="A15559" s="221">
        <v>17297.0</v>
      </c>
      <c r="B15559" s="221">
        <v>37.0</v>
      </c>
      <c r="C15559" s="221">
        <v>2.0</v>
      </c>
    </row>
    <row r="15560">
      <c r="A15560" s="221">
        <v>17297.0</v>
      </c>
      <c r="B15560" s="221">
        <v>38.0</v>
      </c>
      <c r="C15560" s="221">
        <v>6.0</v>
      </c>
    </row>
    <row r="15561">
      <c r="A15561" s="221">
        <v>17298.0</v>
      </c>
      <c r="B15561" s="221">
        <v>37.0</v>
      </c>
      <c r="C15561" s="221">
        <v>2.0</v>
      </c>
    </row>
    <row r="15562">
      <c r="A15562" s="221">
        <v>17298.0</v>
      </c>
      <c r="B15562" s="221">
        <v>38.0</v>
      </c>
      <c r="C15562" s="221">
        <v>6.0</v>
      </c>
    </row>
    <row r="15563">
      <c r="A15563" s="221">
        <v>17299.0</v>
      </c>
      <c r="B15563" s="221">
        <v>37.0</v>
      </c>
      <c r="C15563" s="221">
        <v>2.0</v>
      </c>
    </row>
    <row r="15564">
      <c r="A15564" s="221">
        <v>17299.0</v>
      </c>
      <c r="B15564" s="221">
        <v>38.0</v>
      </c>
      <c r="C15564" s="221">
        <v>6.0</v>
      </c>
    </row>
    <row r="15565">
      <c r="A15565" s="221">
        <v>17300.0</v>
      </c>
      <c r="B15565" s="221">
        <v>37.0</v>
      </c>
      <c r="C15565" s="221">
        <v>2.0</v>
      </c>
    </row>
    <row r="15566">
      <c r="A15566" s="221">
        <v>17300.0</v>
      </c>
      <c r="B15566" s="221">
        <v>38.0</v>
      </c>
      <c r="C15566" s="221">
        <v>6.0</v>
      </c>
    </row>
    <row r="15567">
      <c r="A15567" s="221">
        <v>17301.0</v>
      </c>
      <c r="B15567" s="221">
        <v>37.0</v>
      </c>
      <c r="C15567" s="221">
        <v>2.0</v>
      </c>
    </row>
    <row r="15568">
      <c r="A15568" s="221">
        <v>17301.0</v>
      </c>
      <c r="B15568" s="221">
        <v>38.0</v>
      </c>
      <c r="C15568" s="221">
        <v>6.0</v>
      </c>
    </row>
    <row r="15569">
      <c r="A15569" s="221">
        <v>17302.0</v>
      </c>
      <c r="B15569" s="221">
        <v>37.0</v>
      </c>
      <c r="C15569" s="221">
        <v>2.0</v>
      </c>
    </row>
    <row r="15570">
      <c r="A15570" s="221">
        <v>17302.0</v>
      </c>
      <c r="B15570" s="221">
        <v>38.0</v>
      </c>
      <c r="C15570" s="221">
        <v>6.0</v>
      </c>
    </row>
    <row r="15571">
      <c r="A15571" s="221">
        <v>17303.0</v>
      </c>
      <c r="B15571" s="221">
        <v>37.0</v>
      </c>
      <c r="C15571" s="221">
        <v>2.0</v>
      </c>
    </row>
    <row r="15572">
      <c r="A15572" s="221">
        <v>17303.0</v>
      </c>
      <c r="B15572" s="221">
        <v>38.0</v>
      </c>
      <c r="C15572" s="221">
        <v>6.0</v>
      </c>
    </row>
    <row r="15573">
      <c r="A15573" s="221">
        <v>17304.0</v>
      </c>
      <c r="B15573" s="221">
        <v>37.0</v>
      </c>
      <c r="C15573" s="221">
        <v>2.0</v>
      </c>
    </row>
    <row r="15574">
      <c r="A15574" s="221">
        <v>17304.0</v>
      </c>
      <c r="B15574" s="221">
        <v>38.0</v>
      </c>
      <c r="C15574" s="221">
        <v>6.0</v>
      </c>
    </row>
    <row r="15575">
      <c r="A15575" s="221">
        <v>17305.0</v>
      </c>
      <c r="B15575" s="221">
        <v>37.0</v>
      </c>
      <c r="C15575" s="221">
        <v>2.0</v>
      </c>
    </row>
    <row r="15576">
      <c r="A15576" s="221">
        <v>17305.0</v>
      </c>
      <c r="B15576" s="221">
        <v>38.0</v>
      </c>
      <c r="C15576" s="221">
        <v>6.0</v>
      </c>
    </row>
    <row r="15577">
      <c r="A15577" s="221">
        <v>17306.0</v>
      </c>
      <c r="B15577" s="221">
        <v>37.0</v>
      </c>
      <c r="C15577" s="221">
        <v>2.0</v>
      </c>
    </row>
    <row r="15578">
      <c r="A15578" s="221">
        <v>17306.0</v>
      </c>
      <c r="B15578" s="221">
        <v>38.0</v>
      </c>
      <c r="C15578" s="221">
        <v>6.0</v>
      </c>
    </row>
    <row r="15579">
      <c r="A15579" s="221">
        <v>17363.0</v>
      </c>
      <c r="B15579" s="221">
        <v>34.0</v>
      </c>
      <c r="C15579" s="221">
        <v>2222.0</v>
      </c>
    </row>
    <row r="15580">
      <c r="A15580" s="221">
        <v>17363.0</v>
      </c>
      <c r="B15580" s="221">
        <v>38.0</v>
      </c>
      <c r="C15580" s="221">
        <v>22.0</v>
      </c>
    </row>
    <row r="15581">
      <c r="A15581" s="221">
        <v>17363.0</v>
      </c>
      <c r="B15581" s="221">
        <v>40.0</v>
      </c>
      <c r="C15581" s="221">
        <v>44.0</v>
      </c>
    </row>
    <row r="15582">
      <c r="A15582" s="221">
        <v>17364.0</v>
      </c>
      <c r="B15582" s="221">
        <v>34.0</v>
      </c>
      <c r="C15582" s="221">
        <v>6667.0</v>
      </c>
    </row>
    <row r="15583">
      <c r="A15583" s="221">
        <v>17364.0</v>
      </c>
      <c r="B15583" s="221">
        <v>38.0</v>
      </c>
      <c r="C15583" s="221">
        <v>56.0</v>
      </c>
    </row>
    <row r="15584">
      <c r="A15584" s="221">
        <v>17364.0</v>
      </c>
      <c r="B15584" s="221">
        <v>40.0</v>
      </c>
      <c r="C15584" s="221">
        <v>112.0</v>
      </c>
    </row>
    <row r="15585">
      <c r="A15585" s="221">
        <v>17365.0</v>
      </c>
      <c r="B15585" s="221">
        <v>34.0</v>
      </c>
      <c r="C15585" s="221">
        <v>13333.0</v>
      </c>
    </row>
    <row r="15586">
      <c r="A15586" s="221">
        <v>17365.0</v>
      </c>
      <c r="B15586" s="221">
        <v>38.0</v>
      </c>
      <c r="C15586" s="221">
        <v>111.0</v>
      </c>
    </row>
    <row r="15587">
      <c r="A15587" s="221">
        <v>17365.0</v>
      </c>
      <c r="B15587" s="221">
        <v>40.0</v>
      </c>
      <c r="C15587" s="221">
        <v>222.0</v>
      </c>
    </row>
    <row r="15588">
      <c r="A15588" s="221">
        <v>17366.0</v>
      </c>
      <c r="B15588" s="221">
        <v>34.0</v>
      </c>
      <c r="C15588" s="221">
        <v>556.0</v>
      </c>
    </row>
    <row r="15589">
      <c r="A15589" s="221">
        <v>17366.0</v>
      </c>
      <c r="B15589" s="221">
        <v>35.0</v>
      </c>
      <c r="C15589" s="221">
        <v>556.0</v>
      </c>
    </row>
    <row r="15590">
      <c r="A15590" s="221">
        <v>17366.0</v>
      </c>
      <c r="B15590" s="221">
        <v>36.0</v>
      </c>
      <c r="C15590" s="221">
        <v>167.0</v>
      </c>
    </row>
    <row r="15591">
      <c r="A15591" s="221">
        <v>17367.0</v>
      </c>
      <c r="B15591" s="221">
        <v>34.0</v>
      </c>
      <c r="C15591" s="221">
        <v>16667.0</v>
      </c>
    </row>
    <row r="15592">
      <c r="A15592" s="221">
        <v>17367.0</v>
      </c>
      <c r="B15592" s="221">
        <v>35.0</v>
      </c>
      <c r="C15592" s="221">
        <v>5556.0</v>
      </c>
    </row>
    <row r="15593">
      <c r="A15593" s="221">
        <v>17367.0</v>
      </c>
      <c r="B15593" s="221">
        <v>36.0</v>
      </c>
      <c r="C15593" s="221">
        <v>556.0</v>
      </c>
    </row>
    <row r="15594">
      <c r="A15594" s="221">
        <v>17368.0</v>
      </c>
      <c r="B15594" s="221">
        <v>34.0</v>
      </c>
      <c r="C15594" s="221">
        <v>144444.0</v>
      </c>
    </row>
    <row r="15595">
      <c r="A15595" s="221">
        <v>17368.0</v>
      </c>
      <c r="B15595" s="221">
        <v>35.0</v>
      </c>
      <c r="C15595" s="221">
        <v>77778.0</v>
      </c>
    </row>
    <row r="15596">
      <c r="A15596" s="221">
        <v>17368.0</v>
      </c>
      <c r="B15596" s="221">
        <v>36.0</v>
      </c>
      <c r="C15596" s="221">
        <v>1667.0</v>
      </c>
    </row>
    <row r="15597">
      <c r="A15597" s="221">
        <v>17402.0</v>
      </c>
      <c r="B15597" s="221">
        <v>34.0</v>
      </c>
      <c r="C15597" s="221">
        <v>91067.0</v>
      </c>
    </row>
    <row r="15598">
      <c r="A15598" s="221">
        <v>17402.0</v>
      </c>
      <c r="B15598" s="221">
        <v>35.0</v>
      </c>
      <c r="C15598" s="221">
        <v>23527.0</v>
      </c>
    </row>
    <row r="15599">
      <c r="A15599" s="221">
        <v>17402.0</v>
      </c>
      <c r="B15599" s="221">
        <v>36.0</v>
      </c>
      <c r="C15599" s="221">
        <v>8613.0</v>
      </c>
    </row>
    <row r="15600">
      <c r="A15600" s="221">
        <v>17402.0</v>
      </c>
      <c r="B15600" s="221">
        <v>37.0</v>
      </c>
      <c r="C15600" s="221">
        <v>2294.0</v>
      </c>
    </row>
    <row r="15601">
      <c r="A15601" s="221">
        <v>17402.0</v>
      </c>
      <c r="B15601" s="221">
        <v>38.0</v>
      </c>
      <c r="C15601" s="221">
        <v>324.0</v>
      </c>
    </row>
    <row r="15602">
      <c r="A15602" s="221">
        <v>17402.0</v>
      </c>
      <c r="B15602" s="221">
        <v>39.0</v>
      </c>
      <c r="C15602" s="221">
        <v>18.0</v>
      </c>
    </row>
    <row r="15603">
      <c r="A15603" s="221">
        <v>17402.0</v>
      </c>
      <c r="B15603" s="221">
        <v>40.0</v>
      </c>
      <c r="C15603" s="221">
        <v>52.0</v>
      </c>
    </row>
    <row r="15604">
      <c r="A15604" s="221">
        <v>17402.0</v>
      </c>
      <c r="B15604" s="221">
        <v>2867.0</v>
      </c>
      <c r="C15604" s="221">
        <v>1.0</v>
      </c>
    </row>
    <row r="15605">
      <c r="A15605" s="221">
        <v>17402.0</v>
      </c>
      <c r="B15605" s="221">
        <v>2870.0</v>
      </c>
      <c r="C15605" s="221">
        <v>1.0</v>
      </c>
    </row>
    <row r="15606">
      <c r="A15606" s="221">
        <v>17402.0</v>
      </c>
      <c r="B15606" s="221">
        <v>2872.0</v>
      </c>
      <c r="C15606" s="221">
        <v>1.0</v>
      </c>
    </row>
    <row r="15607">
      <c r="A15607" s="221">
        <v>17403.0</v>
      </c>
      <c r="B15607" s="221">
        <v>34.0</v>
      </c>
      <c r="C15607" s="221">
        <v>9089.0</v>
      </c>
    </row>
    <row r="15608">
      <c r="A15608" s="221">
        <v>17403.0</v>
      </c>
      <c r="B15608" s="221">
        <v>35.0</v>
      </c>
      <c r="C15608" s="221">
        <v>2786.0</v>
      </c>
    </row>
    <row r="15609">
      <c r="A15609" s="221">
        <v>17403.0</v>
      </c>
      <c r="B15609" s="221">
        <v>36.0</v>
      </c>
      <c r="C15609" s="221">
        <v>2827.0</v>
      </c>
    </row>
    <row r="15610">
      <c r="A15610" s="221">
        <v>17403.0</v>
      </c>
      <c r="B15610" s="221">
        <v>37.0</v>
      </c>
      <c r="C15610" s="221">
        <v>14.0</v>
      </c>
    </row>
    <row r="15611">
      <c r="A15611" s="221">
        <v>17403.0</v>
      </c>
      <c r="B15611" s="221">
        <v>38.0</v>
      </c>
      <c r="C15611" s="221">
        <v>1.0</v>
      </c>
    </row>
    <row r="15612">
      <c r="A15612" s="221">
        <v>17403.0</v>
      </c>
      <c r="B15612" s="221">
        <v>2867.0</v>
      </c>
      <c r="C15612" s="221">
        <v>1.0</v>
      </c>
    </row>
    <row r="15613">
      <c r="A15613" s="221">
        <v>17403.0</v>
      </c>
      <c r="B15613" s="221">
        <v>2872.0</v>
      </c>
      <c r="C15613" s="221">
        <v>1.0</v>
      </c>
    </row>
    <row r="15614">
      <c r="A15614" s="221">
        <v>17404.0</v>
      </c>
      <c r="B15614" s="221">
        <v>34.0</v>
      </c>
      <c r="C15614" s="221">
        <v>1596.0</v>
      </c>
    </row>
    <row r="15615">
      <c r="A15615" s="221">
        <v>17404.0</v>
      </c>
      <c r="B15615" s="221">
        <v>35.0</v>
      </c>
      <c r="C15615" s="221">
        <v>690.0</v>
      </c>
    </row>
    <row r="15616">
      <c r="A15616" s="221">
        <v>17404.0</v>
      </c>
      <c r="B15616" s="221">
        <v>36.0</v>
      </c>
      <c r="C15616" s="221">
        <v>144.0</v>
      </c>
    </row>
    <row r="15617">
      <c r="A15617" s="221">
        <v>17404.0</v>
      </c>
      <c r="B15617" s="221">
        <v>2872.0</v>
      </c>
      <c r="C15617" s="221">
        <v>1.0</v>
      </c>
    </row>
    <row r="15618">
      <c r="A15618" s="221">
        <v>17406.0</v>
      </c>
      <c r="B15618" s="221">
        <v>34.0</v>
      </c>
      <c r="C15618" s="221">
        <v>68307.0</v>
      </c>
    </row>
    <row r="15619">
      <c r="A15619" s="221">
        <v>17406.0</v>
      </c>
      <c r="B15619" s="221">
        <v>35.0</v>
      </c>
      <c r="C15619" s="221">
        <v>17839.0</v>
      </c>
    </row>
    <row r="15620">
      <c r="A15620" s="221">
        <v>17406.0</v>
      </c>
      <c r="B15620" s="221">
        <v>36.0</v>
      </c>
      <c r="C15620" s="221">
        <v>7197.0</v>
      </c>
    </row>
    <row r="15621">
      <c r="A15621" s="221">
        <v>17406.0</v>
      </c>
      <c r="B15621" s="221">
        <v>37.0</v>
      </c>
      <c r="C15621" s="221">
        <v>1951.0</v>
      </c>
    </row>
    <row r="15622">
      <c r="A15622" s="221">
        <v>17406.0</v>
      </c>
      <c r="B15622" s="221">
        <v>38.0</v>
      </c>
      <c r="C15622" s="221">
        <v>234.0</v>
      </c>
    </row>
    <row r="15623">
      <c r="A15623" s="221">
        <v>17406.0</v>
      </c>
      <c r="B15623" s="221">
        <v>39.0</v>
      </c>
      <c r="C15623" s="221">
        <v>12.0</v>
      </c>
    </row>
    <row r="15624">
      <c r="A15624" s="221">
        <v>17406.0</v>
      </c>
      <c r="B15624" s="221">
        <v>40.0</v>
      </c>
      <c r="C15624" s="221">
        <v>26.0</v>
      </c>
    </row>
    <row r="15625">
      <c r="A15625" s="221">
        <v>17406.0</v>
      </c>
      <c r="B15625" s="221">
        <v>2867.0</v>
      </c>
      <c r="C15625" s="221">
        <v>1.0</v>
      </c>
    </row>
    <row r="15626">
      <c r="A15626" s="221">
        <v>17406.0</v>
      </c>
      <c r="B15626" s="221">
        <v>2870.0</v>
      </c>
      <c r="C15626" s="221">
        <v>1.0</v>
      </c>
    </row>
    <row r="15627">
      <c r="A15627" s="221">
        <v>17406.0</v>
      </c>
      <c r="B15627" s="221">
        <v>2872.0</v>
      </c>
      <c r="C15627" s="221">
        <v>1.0</v>
      </c>
    </row>
    <row r="15628">
      <c r="A15628" s="221">
        <v>17407.0</v>
      </c>
      <c r="B15628" s="221">
        <v>34.0</v>
      </c>
      <c r="C15628" s="221">
        <v>9089.0</v>
      </c>
    </row>
    <row r="15629">
      <c r="A15629" s="221">
        <v>17407.0</v>
      </c>
      <c r="B15629" s="221">
        <v>35.0</v>
      </c>
      <c r="C15629" s="221">
        <v>2786.0</v>
      </c>
    </row>
    <row r="15630">
      <c r="A15630" s="221">
        <v>17407.0</v>
      </c>
      <c r="B15630" s="221">
        <v>36.0</v>
      </c>
      <c r="C15630" s="221">
        <v>2827.0</v>
      </c>
    </row>
    <row r="15631">
      <c r="A15631" s="221">
        <v>17407.0</v>
      </c>
      <c r="B15631" s="221">
        <v>37.0</v>
      </c>
      <c r="C15631" s="221">
        <v>14.0</v>
      </c>
    </row>
    <row r="15632">
      <c r="A15632" s="221">
        <v>17407.0</v>
      </c>
      <c r="B15632" s="221">
        <v>38.0</v>
      </c>
      <c r="C15632" s="221">
        <v>1.0</v>
      </c>
    </row>
    <row r="15633">
      <c r="A15633" s="221">
        <v>17407.0</v>
      </c>
      <c r="B15633" s="221">
        <v>2867.0</v>
      </c>
      <c r="C15633" s="221">
        <v>1.0</v>
      </c>
    </row>
    <row r="15634">
      <c r="A15634" s="221">
        <v>17407.0</v>
      </c>
      <c r="B15634" s="221">
        <v>2872.0</v>
      </c>
      <c r="C15634" s="221">
        <v>1.0</v>
      </c>
    </row>
    <row r="15635">
      <c r="A15635" s="221">
        <v>17408.0</v>
      </c>
      <c r="B15635" s="221">
        <v>34.0</v>
      </c>
      <c r="C15635" s="221">
        <v>1556.0</v>
      </c>
    </row>
    <row r="15636">
      <c r="A15636" s="221">
        <v>17408.0</v>
      </c>
      <c r="B15636" s="221">
        <v>35.0</v>
      </c>
      <c r="C15636" s="221">
        <v>1158.0</v>
      </c>
    </row>
    <row r="15637">
      <c r="A15637" s="221">
        <v>17408.0</v>
      </c>
      <c r="B15637" s="221">
        <v>36.0</v>
      </c>
      <c r="C15637" s="221">
        <v>3.0</v>
      </c>
    </row>
    <row r="15638">
      <c r="A15638" s="221">
        <v>17408.0</v>
      </c>
      <c r="B15638" s="221">
        <v>37.0</v>
      </c>
      <c r="C15638" s="221">
        <v>7.0</v>
      </c>
    </row>
    <row r="15639">
      <c r="A15639" s="221">
        <v>17408.0</v>
      </c>
      <c r="B15639" s="221">
        <v>2872.0</v>
      </c>
      <c r="C15639" s="221">
        <v>1.0</v>
      </c>
    </row>
    <row r="15640">
      <c r="A15640" s="221">
        <v>17425.0</v>
      </c>
      <c r="B15640" s="221">
        <v>34.0</v>
      </c>
      <c r="C15640" s="221">
        <v>23100.0</v>
      </c>
    </row>
    <row r="15641">
      <c r="A15641" s="221">
        <v>17425.0</v>
      </c>
      <c r="B15641" s="221">
        <v>36.0</v>
      </c>
      <c r="C15641" s="221">
        <v>2625.0</v>
      </c>
    </row>
    <row r="15642">
      <c r="A15642" s="221">
        <v>17425.0</v>
      </c>
      <c r="B15642" s="221">
        <v>40.0</v>
      </c>
      <c r="C15642" s="221">
        <v>336.0</v>
      </c>
    </row>
    <row r="15643">
      <c r="A15643" s="221">
        <v>17426.0</v>
      </c>
      <c r="B15643" s="221">
        <v>34.0</v>
      </c>
      <c r="C15643" s="221">
        <v>24200.0</v>
      </c>
    </row>
    <row r="15644">
      <c r="A15644" s="221">
        <v>17426.0</v>
      </c>
      <c r="B15644" s="221">
        <v>36.0</v>
      </c>
      <c r="C15644" s="221">
        <v>2750.0</v>
      </c>
    </row>
    <row r="15645">
      <c r="A15645" s="221">
        <v>17426.0</v>
      </c>
      <c r="B15645" s="221">
        <v>40.0</v>
      </c>
      <c r="C15645" s="221">
        <v>352.0</v>
      </c>
    </row>
    <row r="15646">
      <c r="A15646" s="221">
        <v>17428.0</v>
      </c>
      <c r="B15646" s="221">
        <v>35.0</v>
      </c>
      <c r="C15646" s="221">
        <v>12600.0</v>
      </c>
    </row>
    <row r="15647">
      <c r="A15647" s="221">
        <v>17428.0</v>
      </c>
      <c r="B15647" s="221">
        <v>39.0</v>
      </c>
      <c r="C15647" s="221">
        <v>473.0</v>
      </c>
    </row>
    <row r="15648">
      <c r="A15648" s="221">
        <v>17428.0</v>
      </c>
      <c r="B15648" s="221">
        <v>40.0</v>
      </c>
      <c r="C15648" s="221">
        <v>105.0</v>
      </c>
    </row>
    <row r="15649">
      <c r="A15649" s="221">
        <v>17429.0</v>
      </c>
      <c r="B15649" s="221">
        <v>35.0</v>
      </c>
      <c r="C15649" s="221">
        <v>13200.0</v>
      </c>
    </row>
    <row r="15650">
      <c r="A15650" s="221">
        <v>17429.0</v>
      </c>
      <c r="B15650" s="221">
        <v>39.0</v>
      </c>
      <c r="C15650" s="221">
        <v>495.0</v>
      </c>
    </row>
    <row r="15651">
      <c r="A15651" s="221">
        <v>17429.0</v>
      </c>
      <c r="B15651" s="221">
        <v>40.0</v>
      </c>
      <c r="C15651" s="221">
        <v>110.0</v>
      </c>
    </row>
    <row r="15652">
      <c r="A15652" s="221">
        <v>17432.0</v>
      </c>
      <c r="B15652" s="221">
        <v>34.0</v>
      </c>
      <c r="C15652" s="221">
        <v>22050.0</v>
      </c>
    </row>
    <row r="15653">
      <c r="A15653" s="221">
        <v>17432.0</v>
      </c>
      <c r="B15653" s="221">
        <v>38.0</v>
      </c>
      <c r="C15653" s="221">
        <v>798.0</v>
      </c>
    </row>
    <row r="15654">
      <c r="A15654" s="221">
        <v>17432.0</v>
      </c>
      <c r="B15654" s="221">
        <v>39.0</v>
      </c>
      <c r="C15654" s="221">
        <v>142.0</v>
      </c>
    </row>
    <row r="15655">
      <c r="A15655" s="221">
        <v>17433.0</v>
      </c>
      <c r="B15655" s="221">
        <v>34.0</v>
      </c>
      <c r="C15655" s="221">
        <v>23100.0</v>
      </c>
    </row>
    <row r="15656">
      <c r="A15656" s="221">
        <v>17433.0</v>
      </c>
      <c r="B15656" s="221">
        <v>38.0</v>
      </c>
      <c r="C15656" s="221">
        <v>836.0</v>
      </c>
    </row>
    <row r="15657">
      <c r="A15657" s="221">
        <v>17433.0</v>
      </c>
      <c r="B15657" s="221">
        <v>39.0</v>
      </c>
      <c r="C15657" s="221">
        <v>149.0</v>
      </c>
    </row>
    <row r="15658">
      <c r="A15658" s="221">
        <v>17436.0</v>
      </c>
      <c r="B15658" s="221">
        <v>34.0</v>
      </c>
      <c r="C15658" s="221">
        <v>10500.0</v>
      </c>
    </row>
    <row r="15659">
      <c r="A15659" s="221">
        <v>17436.0</v>
      </c>
      <c r="B15659" s="221">
        <v>37.0</v>
      </c>
      <c r="C15659" s="221">
        <v>1680.0</v>
      </c>
    </row>
    <row r="15660">
      <c r="A15660" s="221">
        <v>17436.0</v>
      </c>
      <c r="B15660" s="221">
        <v>38.0</v>
      </c>
      <c r="C15660" s="221">
        <v>126.0</v>
      </c>
    </row>
    <row r="15661">
      <c r="A15661" s="221">
        <v>17437.0</v>
      </c>
      <c r="B15661" s="221">
        <v>34.0</v>
      </c>
      <c r="C15661" s="221">
        <v>11000.0</v>
      </c>
    </row>
    <row r="15662">
      <c r="A15662" s="221">
        <v>17437.0</v>
      </c>
      <c r="B15662" s="221">
        <v>37.0</v>
      </c>
      <c r="C15662" s="221">
        <v>1760.0</v>
      </c>
    </row>
    <row r="15663">
      <c r="A15663" s="221">
        <v>17437.0</v>
      </c>
      <c r="B15663" s="221">
        <v>38.0</v>
      </c>
      <c r="C15663" s="221">
        <v>132.0</v>
      </c>
    </row>
    <row r="15664">
      <c r="A15664" s="221">
        <v>17440.0</v>
      </c>
      <c r="B15664" s="221">
        <v>35.0</v>
      </c>
      <c r="C15664" s="221">
        <v>1050.0</v>
      </c>
    </row>
    <row r="15665">
      <c r="A15665" s="221">
        <v>17440.0</v>
      </c>
      <c r="B15665" s="221">
        <v>37.0</v>
      </c>
      <c r="C15665" s="221">
        <v>210.0</v>
      </c>
    </row>
    <row r="15666">
      <c r="A15666" s="221">
        <v>17440.0</v>
      </c>
      <c r="B15666" s="221">
        <v>38.0</v>
      </c>
      <c r="C15666" s="221">
        <v>105.0</v>
      </c>
    </row>
    <row r="15667">
      <c r="A15667" s="221">
        <v>17440.0</v>
      </c>
      <c r="B15667" s="221">
        <v>39.0</v>
      </c>
      <c r="C15667" s="221">
        <v>20.0</v>
      </c>
    </row>
    <row r="15668">
      <c r="A15668" s="221">
        <v>17441.0</v>
      </c>
      <c r="B15668" s="221">
        <v>35.0</v>
      </c>
      <c r="C15668" s="221">
        <v>1100.0</v>
      </c>
    </row>
    <row r="15669">
      <c r="A15669" s="221">
        <v>17441.0</v>
      </c>
      <c r="B15669" s="221">
        <v>37.0</v>
      </c>
      <c r="C15669" s="221">
        <v>220.0</v>
      </c>
    </row>
    <row r="15670">
      <c r="A15670" s="221">
        <v>17441.0</v>
      </c>
      <c r="B15670" s="221">
        <v>38.0</v>
      </c>
      <c r="C15670" s="221">
        <v>110.0</v>
      </c>
    </row>
    <row r="15671">
      <c r="A15671" s="221">
        <v>17441.0</v>
      </c>
      <c r="B15671" s="221">
        <v>39.0</v>
      </c>
      <c r="C15671" s="221">
        <v>21.0</v>
      </c>
    </row>
    <row r="15672">
      <c r="A15672" s="221">
        <v>17444.0</v>
      </c>
      <c r="B15672" s="221">
        <v>34.0</v>
      </c>
      <c r="C15672" s="221">
        <v>2310.0</v>
      </c>
    </row>
    <row r="15673">
      <c r="A15673" s="221">
        <v>17444.0</v>
      </c>
      <c r="B15673" s="221">
        <v>37.0</v>
      </c>
      <c r="C15673" s="221">
        <v>105.0</v>
      </c>
    </row>
    <row r="15674">
      <c r="A15674" s="221">
        <v>17444.0</v>
      </c>
      <c r="B15674" s="221">
        <v>38.0</v>
      </c>
      <c r="C15674" s="221">
        <v>126.0</v>
      </c>
    </row>
    <row r="15675">
      <c r="A15675" s="221">
        <v>17444.0</v>
      </c>
      <c r="B15675" s="221">
        <v>39.0</v>
      </c>
      <c r="C15675" s="221">
        <v>16.0</v>
      </c>
    </row>
    <row r="15676">
      <c r="A15676" s="221">
        <v>17445.0</v>
      </c>
      <c r="B15676" s="221">
        <v>34.0</v>
      </c>
      <c r="C15676" s="221">
        <v>2420.0</v>
      </c>
    </row>
    <row r="15677">
      <c r="A15677" s="221">
        <v>17445.0</v>
      </c>
      <c r="B15677" s="221">
        <v>37.0</v>
      </c>
      <c r="C15677" s="221">
        <v>110.0</v>
      </c>
    </row>
    <row r="15678">
      <c r="A15678" s="221">
        <v>17445.0</v>
      </c>
      <c r="B15678" s="221">
        <v>38.0</v>
      </c>
      <c r="C15678" s="221">
        <v>132.0</v>
      </c>
    </row>
    <row r="15679">
      <c r="A15679" s="221">
        <v>17445.0</v>
      </c>
      <c r="B15679" s="221">
        <v>39.0</v>
      </c>
      <c r="C15679" s="221">
        <v>17.0</v>
      </c>
    </row>
    <row r="15680">
      <c r="A15680" s="221">
        <v>17448.0</v>
      </c>
      <c r="B15680" s="221">
        <v>36.0</v>
      </c>
      <c r="C15680" s="221">
        <v>368.0</v>
      </c>
    </row>
    <row r="15681">
      <c r="A15681" s="221">
        <v>17448.0</v>
      </c>
      <c r="B15681" s="221">
        <v>38.0</v>
      </c>
      <c r="C15681" s="221">
        <v>79.0</v>
      </c>
    </row>
    <row r="15682">
      <c r="A15682" s="221">
        <v>17448.0</v>
      </c>
      <c r="B15682" s="221">
        <v>39.0</v>
      </c>
      <c r="C15682" s="221">
        <v>8.0</v>
      </c>
    </row>
    <row r="15683">
      <c r="A15683" s="221">
        <v>17449.0</v>
      </c>
      <c r="B15683" s="221">
        <v>36.0</v>
      </c>
      <c r="C15683" s="221">
        <v>385.0</v>
      </c>
    </row>
    <row r="15684">
      <c r="A15684" s="221">
        <v>17449.0</v>
      </c>
      <c r="B15684" s="221">
        <v>38.0</v>
      </c>
      <c r="C15684" s="221">
        <v>83.0</v>
      </c>
    </row>
    <row r="15685">
      <c r="A15685" s="221">
        <v>17449.0</v>
      </c>
      <c r="B15685" s="221">
        <v>39.0</v>
      </c>
      <c r="C15685" s="221">
        <v>9.0</v>
      </c>
    </row>
    <row r="15686">
      <c r="A15686" s="221">
        <v>17452.0</v>
      </c>
      <c r="B15686" s="221">
        <v>34.0</v>
      </c>
      <c r="C15686" s="221">
        <v>141.0</v>
      </c>
    </row>
    <row r="15687">
      <c r="A15687" s="221">
        <v>17452.0</v>
      </c>
      <c r="B15687" s="221">
        <v>36.0</v>
      </c>
      <c r="C15687" s="221">
        <v>281.0</v>
      </c>
    </row>
    <row r="15688">
      <c r="A15688" s="221">
        <v>17452.0</v>
      </c>
      <c r="B15688" s="221">
        <v>37.0</v>
      </c>
      <c r="C15688" s="221">
        <v>141.0</v>
      </c>
    </row>
    <row r="15689">
      <c r="A15689" s="221">
        <v>17453.0</v>
      </c>
      <c r="B15689" s="221">
        <v>34.0</v>
      </c>
      <c r="C15689" s="221">
        <v>148.0</v>
      </c>
    </row>
    <row r="15690">
      <c r="A15690" s="221">
        <v>17453.0</v>
      </c>
      <c r="B15690" s="221">
        <v>36.0</v>
      </c>
      <c r="C15690" s="221">
        <v>294.0</v>
      </c>
    </row>
    <row r="15691">
      <c r="A15691" s="221">
        <v>17453.0</v>
      </c>
      <c r="B15691" s="221">
        <v>37.0</v>
      </c>
      <c r="C15691" s="221">
        <v>148.0</v>
      </c>
    </row>
    <row r="15692">
      <c r="A15692" s="221">
        <v>17455.0</v>
      </c>
      <c r="B15692" s="221">
        <v>34.0</v>
      </c>
      <c r="C15692" s="221">
        <v>113.0</v>
      </c>
    </row>
    <row r="15693">
      <c r="A15693" s="221">
        <v>17455.0</v>
      </c>
      <c r="B15693" s="221">
        <v>35.0</v>
      </c>
      <c r="C15693" s="221">
        <v>224.0</v>
      </c>
    </row>
    <row r="15694">
      <c r="A15694" s="221">
        <v>17455.0</v>
      </c>
      <c r="B15694" s="221">
        <v>36.0</v>
      </c>
      <c r="C15694" s="221">
        <v>113.0</v>
      </c>
    </row>
    <row r="15695">
      <c r="A15695" s="221">
        <v>17456.0</v>
      </c>
      <c r="B15695" s="221">
        <v>34.0</v>
      </c>
      <c r="C15695" s="221">
        <v>118.0</v>
      </c>
    </row>
    <row r="15696">
      <c r="A15696" s="221">
        <v>17456.0</v>
      </c>
      <c r="B15696" s="221">
        <v>35.0</v>
      </c>
      <c r="C15696" s="221">
        <v>235.0</v>
      </c>
    </row>
    <row r="15697">
      <c r="A15697" s="221">
        <v>17456.0</v>
      </c>
      <c r="B15697" s="221">
        <v>36.0</v>
      </c>
      <c r="C15697" s="221">
        <v>118.0</v>
      </c>
    </row>
    <row r="15698">
      <c r="A15698" s="221">
        <v>17459.0</v>
      </c>
      <c r="B15698" s="221">
        <v>34.0</v>
      </c>
      <c r="C15698" s="221">
        <v>369.0</v>
      </c>
    </row>
    <row r="15699">
      <c r="A15699" s="221">
        <v>17459.0</v>
      </c>
      <c r="B15699" s="221">
        <v>35.0</v>
      </c>
      <c r="C15699" s="221">
        <v>26.0</v>
      </c>
    </row>
    <row r="15700">
      <c r="A15700" s="221">
        <v>17459.0</v>
      </c>
      <c r="B15700" s="221">
        <v>36.0</v>
      </c>
      <c r="C15700" s="221">
        <v>53.0</v>
      </c>
    </row>
    <row r="15701">
      <c r="A15701" s="221">
        <v>17459.0</v>
      </c>
      <c r="B15701" s="221">
        <v>38.0</v>
      </c>
      <c r="C15701" s="221">
        <v>5.0</v>
      </c>
    </row>
    <row r="15702">
      <c r="A15702" s="221">
        <v>17460.0</v>
      </c>
      <c r="B15702" s="221">
        <v>34.0</v>
      </c>
      <c r="C15702" s="221">
        <v>387.0</v>
      </c>
    </row>
    <row r="15703">
      <c r="A15703" s="221">
        <v>17460.0</v>
      </c>
      <c r="B15703" s="221">
        <v>35.0</v>
      </c>
      <c r="C15703" s="221">
        <v>27.0</v>
      </c>
    </row>
    <row r="15704">
      <c r="A15704" s="221">
        <v>17460.0</v>
      </c>
      <c r="B15704" s="221">
        <v>36.0</v>
      </c>
      <c r="C15704" s="221">
        <v>55.0</v>
      </c>
    </row>
    <row r="15705">
      <c r="A15705" s="221">
        <v>17460.0</v>
      </c>
      <c r="B15705" s="221">
        <v>38.0</v>
      </c>
      <c r="C15705" s="221">
        <v>5.0</v>
      </c>
    </row>
    <row r="15706">
      <c r="A15706" s="221">
        <v>17463.0</v>
      </c>
      <c r="B15706" s="221">
        <v>34.0</v>
      </c>
      <c r="C15706" s="221">
        <v>364.0</v>
      </c>
    </row>
    <row r="15707">
      <c r="A15707" s="221">
        <v>17463.0</v>
      </c>
      <c r="B15707" s="221">
        <v>35.0</v>
      </c>
      <c r="C15707" s="221">
        <v>182.0</v>
      </c>
    </row>
    <row r="15708">
      <c r="A15708" s="221">
        <v>17464.0</v>
      </c>
      <c r="B15708" s="221">
        <v>34.0</v>
      </c>
      <c r="C15708" s="221">
        <v>381.0</v>
      </c>
    </row>
    <row r="15709">
      <c r="A15709" s="221">
        <v>17464.0</v>
      </c>
      <c r="B15709" s="221">
        <v>35.0</v>
      </c>
      <c r="C15709" s="221">
        <v>190.0</v>
      </c>
    </row>
    <row r="15710">
      <c r="A15710" s="221">
        <v>17466.0</v>
      </c>
      <c r="B15710" s="221">
        <v>34.0</v>
      </c>
      <c r="C15710" s="221">
        <v>58800.0</v>
      </c>
    </row>
    <row r="15711">
      <c r="A15711" s="221">
        <v>17466.0</v>
      </c>
      <c r="B15711" s="221">
        <v>35.0</v>
      </c>
      <c r="C15711" s="221">
        <v>12653.0</v>
      </c>
    </row>
    <row r="15712">
      <c r="A15712" s="221">
        <v>17466.0</v>
      </c>
      <c r="B15712" s="221">
        <v>36.0</v>
      </c>
      <c r="C15712" s="221">
        <v>2205.0</v>
      </c>
    </row>
    <row r="15713">
      <c r="A15713" s="221">
        <v>17466.0</v>
      </c>
      <c r="B15713" s="221">
        <v>37.0</v>
      </c>
      <c r="C15713" s="221">
        <v>473.0</v>
      </c>
    </row>
    <row r="15714">
      <c r="A15714" s="221">
        <v>17467.0</v>
      </c>
      <c r="B15714" s="221">
        <v>34.0</v>
      </c>
      <c r="C15714" s="221">
        <v>61600.0</v>
      </c>
    </row>
    <row r="15715">
      <c r="A15715" s="221">
        <v>17467.0</v>
      </c>
      <c r="B15715" s="221">
        <v>35.0</v>
      </c>
      <c r="C15715" s="221">
        <v>13255.0</v>
      </c>
    </row>
    <row r="15716">
      <c r="A15716" s="221">
        <v>17467.0</v>
      </c>
      <c r="B15716" s="221">
        <v>36.0</v>
      </c>
      <c r="C15716" s="221">
        <v>2310.0</v>
      </c>
    </row>
    <row r="15717">
      <c r="A15717" s="221">
        <v>17467.0</v>
      </c>
      <c r="B15717" s="221">
        <v>37.0</v>
      </c>
      <c r="C15717" s="221">
        <v>495.0</v>
      </c>
    </row>
    <row r="15718">
      <c r="A15718" s="221">
        <v>17470.0</v>
      </c>
      <c r="B15718" s="221">
        <v>34.0</v>
      </c>
      <c r="C15718" s="221">
        <v>436.0</v>
      </c>
    </row>
    <row r="15719">
      <c r="A15719" s="221">
        <v>17471.0</v>
      </c>
      <c r="B15719" s="221">
        <v>34.0</v>
      </c>
      <c r="C15719" s="221">
        <v>457.0</v>
      </c>
    </row>
    <row r="15720">
      <c r="A15720" s="221">
        <v>17476.0</v>
      </c>
      <c r="B15720" s="221">
        <v>34.0</v>
      </c>
      <c r="C15720" s="221">
        <v>2222222.0</v>
      </c>
    </row>
    <row r="15721">
      <c r="A15721" s="221">
        <v>17476.0</v>
      </c>
      <c r="B15721" s="221">
        <v>35.0</v>
      </c>
      <c r="C15721" s="221">
        <v>666667.0</v>
      </c>
    </row>
    <row r="15722">
      <c r="A15722" s="221">
        <v>17476.0</v>
      </c>
      <c r="B15722" s="221">
        <v>36.0</v>
      </c>
      <c r="C15722" s="221">
        <v>66667.0</v>
      </c>
    </row>
    <row r="15723">
      <c r="A15723" s="221">
        <v>17476.0</v>
      </c>
      <c r="B15723" s="221">
        <v>37.0</v>
      </c>
      <c r="C15723" s="221">
        <v>44444.0</v>
      </c>
    </row>
    <row r="15724">
      <c r="A15724" s="221">
        <v>17476.0</v>
      </c>
      <c r="B15724" s="221">
        <v>38.0</v>
      </c>
      <c r="C15724" s="221">
        <v>4444.0</v>
      </c>
    </row>
    <row r="15725">
      <c r="A15725" s="221">
        <v>17476.0</v>
      </c>
      <c r="B15725" s="221">
        <v>39.0</v>
      </c>
      <c r="C15725" s="221">
        <v>2222.0</v>
      </c>
    </row>
    <row r="15726">
      <c r="A15726" s="221">
        <v>17476.0</v>
      </c>
      <c r="B15726" s="221">
        <v>40.0</v>
      </c>
      <c r="C15726" s="221">
        <v>666.0</v>
      </c>
    </row>
    <row r="15727">
      <c r="A15727" s="221">
        <v>17478.0</v>
      </c>
      <c r="B15727" s="221">
        <v>34.0</v>
      </c>
      <c r="C15727" s="221">
        <v>1888889.0</v>
      </c>
    </row>
    <row r="15728">
      <c r="A15728" s="221">
        <v>17478.0</v>
      </c>
      <c r="B15728" s="221">
        <v>35.0</v>
      </c>
      <c r="C15728" s="221">
        <v>566667.0</v>
      </c>
    </row>
    <row r="15729">
      <c r="A15729" s="221">
        <v>17478.0</v>
      </c>
      <c r="B15729" s="221">
        <v>36.0</v>
      </c>
      <c r="C15729" s="221">
        <v>56667.0</v>
      </c>
    </row>
    <row r="15730">
      <c r="A15730" s="221">
        <v>17478.0</v>
      </c>
      <c r="B15730" s="221">
        <v>37.0</v>
      </c>
      <c r="C15730" s="221">
        <v>37778.0</v>
      </c>
    </row>
    <row r="15731">
      <c r="A15731" s="221">
        <v>17478.0</v>
      </c>
      <c r="B15731" s="221">
        <v>38.0</v>
      </c>
      <c r="C15731" s="221">
        <v>3778.0</v>
      </c>
    </row>
    <row r="15732">
      <c r="A15732" s="221">
        <v>17478.0</v>
      </c>
      <c r="B15732" s="221">
        <v>39.0</v>
      </c>
      <c r="C15732" s="221">
        <v>1888.0</v>
      </c>
    </row>
    <row r="15733">
      <c r="A15733" s="221">
        <v>17478.0</v>
      </c>
      <c r="B15733" s="221">
        <v>40.0</v>
      </c>
      <c r="C15733" s="221">
        <v>566.0</v>
      </c>
    </row>
    <row r="15734">
      <c r="A15734" s="221">
        <v>17480.0</v>
      </c>
      <c r="B15734" s="221">
        <v>34.0</v>
      </c>
      <c r="C15734" s="221">
        <v>1555556.0</v>
      </c>
    </row>
    <row r="15735">
      <c r="A15735" s="221">
        <v>17480.0</v>
      </c>
      <c r="B15735" s="221">
        <v>35.0</v>
      </c>
      <c r="C15735" s="221">
        <v>466667.0</v>
      </c>
    </row>
    <row r="15736">
      <c r="A15736" s="221">
        <v>17480.0</v>
      </c>
      <c r="B15736" s="221">
        <v>36.0</v>
      </c>
      <c r="C15736" s="221">
        <v>46667.0</v>
      </c>
    </row>
    <row r="15737">
      <c r="A15737" s="221">
        <v>17480.0</v>
      </c>
      <c r="B15737" s="221">
        <v>37.0</v>
      </c>
      <c r="C15737" s="221">
        <v>31111.0</v>
      </c>
    </row>
    <row r="15738">
      <c r="A15738" s="221">
        <v>17480.0</v>
      </c>
      <c r="B15738" s="221">
        <v>38.0</v>
      </c>
      <c r="C15738" s="221">
        <v>3111.0</v>
      </c>
    </row>
    <row r="15739">
      <c r="A15739" s="221">
        <v>17480.0</v>
      </c>
      <c r="B15739" s="221">
        <v>39.0</v>
      </c>
      <c r="C15739" s="221">
        <v>1556.0</v>
      </c>
    </row>
    <row r="15740">
      <c r="A15740" s="221">
        <v>17480.0</v>
      </c>
      <c r="B15740" s="221">
        <v>40.0</v>
      </c>
      <c r="C15740" s="221">
        <v>466.0</v>
      </c>
    </row>
    <row r="15741">
      <c r="A15741" s="221">
        <v>17482.0</v>
      </c>
      <c r="B15741" s="221">
        <v>34.0</v>
      </c>
      <c r="C15741" s="221">
        <v>24663.0</v>
      </c>
    </row>
    <row r="15742">
      <c r="A15742" s="221">
        <v>17482.0</v>
      </c>
      <c r="B15742" s="221">
        <v>35.0</v>
      </c>
      <c r="C15742" s="221">
        <v>19132.0</v>
      </c>
    </row>
    <row r="15743">
      <c r="A15743" s="221">
        <v>17482.0</v>
      </c>
      <c r="B15743" s="221">
        <v>36.0</v>
      </c>
      <c r="C15743" s="221">
        <v>7806.0</v>
      </c>
    </row>
    <row r="15744">
      <c r="A15744" s="221">
        <v>17482.0</v>
      </c>
      <c r="B15744" s="221">
        <v>38.0</v>
      </c>
      <c r="C15744" s="221">
        <v>1351.0</v>
      </c>
    </row>
    <row r="15745">
      <c r="A15745" s="221">
        <v>17482.0</v>
      </c>
      <c r="B15745" s="221">
        <v>40.0</v>
      </c>
      <c r="C15745" s="221">
        <v>528.0</v>
      </c>
    </row>
    <row r="15746">
      <c r="A15746" s="221">
        <v>17484.0</v>
      </c>
      <c r="B15746" s="221">
        <v>34.0</v>
      </c>
      <c r="C15746" s="221">
        <v>252.0</v>
      </c>
    </row>
    <row r="15747">
      <c r="A15747" s="221">
        <v>17484.0</v>
      </c>
      <c r="B15747" s="221">
        <v>35.0</v>
      </c>
      <c r="C15747" s="221">
        <v>221.0</v>
      </c>
    </row>
    <row r="15748">
      <c r="A15748" s="221">
        <v>17484.0</v>
      </c>
      <c r="B15748" s="221">
        <v>36.0</v>
      </c>
      <c r="C15748" s="221">
        <v>41.0</v>
      </c>
    </row>
    <row r="15749">
      <c r="A15749" s="221">
        <v>17484.0</v>
      </c>
      <c r="B15749" s="221">
        <v>37.0</v>
      </c>
      <c r="C15749" s="221">
        <v>1.0</v>
      </c>
    </row>
    <row r="15750">
      <c r="A15750" s="221">
        <v>17484.0</v>
      </c>
      <c r="B15750" s="221">
        <v>38.0</v>
      </c>
      <c r="C15750" s="221">
        <v>1.0</v>
      </c>
    </row>
    <row r="15751">
      <c r="A15751" s="221">
        <v>17485.0</v>
      </c>
      <c r="B15751" s="221">
        <v>34.0</v>
      </c>
      <c r="C15751" s="221">
        <v>122.0</v>
      </c>
    </row>
    <row r="15752">
      <c r="A15752" s="221">
        <v>17485.0</v>
      </c>
      <c r="B15752" s="221">
        <v>35.0</v>
      </c>
      <c r="C15752" s="221">
        <v>1342.0</v>
      </c>
    </row>
    <row r="15753">
      <c r="A15753" s="221">
        <v>17485.0</v>
      </c>
      <c r="B15753" s="221">
        <v>38.0</v>
      </c>
      <c r="C15753" s="221">
        <v>9.0</v>
      </c>
    </row>
    <row r="15754">
      <c r="A15754" s="221">
        <v>17485.0</v>
      </c>
      <c r="B15754" s="221">
        <v>39.0</v>
      </c>
      <c r="C15754" s="221">
        <v>4.0</v>
      </c>
    </row>
    <row r="15755">
      <c r="A15755" s="221">
        <v>17485.0</v>
      </c>
      <c r="B15755" s="221">
        <v>40.0</v>
      </c>
      <c r="C15755" s="221">
        <v>22.0</v>
      </c>
    </row>
    <row r="15756">
      <c r="A15756" s="221">
        <v>17487.0</v>
      </c>
      <c r="B15756" s="221">
        <v>34.0</v>
      </c>
      <c r="C15756" s="221">
        <v>1466.0</v>
      </c>
    </row>
    <row r="15757">
      <c r="A15757" s="221">
        <v>17487.0</v>
      </c>
      <c r="B15757" s="221">
        <v>35.0</v>
      </c>
      <c r="C15757" s="221">
        <v>1316.0</v>
      </c>
    </row>
    <row r="15758">
      <c r="A15758" s="221">
        <v>17487.0</v>
      </c>
      <c r="B15758" s="221">
        <v>36.0</v>
      </c>
      <c r="C15758" s="221">
        <v>48.0</v>
      </c>
    </row>
    <row r="15759">
      <c r="A15759" s="221">
        <v>17488.0</v>
      </c>
      <c r="B15759" s="221">
        <v>34.0</v>
      </c>
      <c r="C15759" s="221">
        <v>556.0</v>
      </c>
    </row>
    <row r="15760">
      <c r="A15760" s="221">
        <v>17488.0</v>
      </c>
      <c r="B15760" s="221">
        <v>35.0</v>
      </c>
      <c r="C15760" s="221">
        <v>278.0</v>
      </c>
    </row>
    <row r="15761">
      <c r="A15761" s="221">
        <v>17490.0</v>
      </c>
      <c r="B15761" s="221">
        <v>34.0</v>
      </c>
      <c r="C15761" s="221">
        <v>3278.0</v>
      </c>
    </row>
    <row r="15762">
      <c r="A15762" s="221">
        <v>17490.0</v>
      </c>
      <c r="B15762" s="221">
        <v>35.0</v>
      </c>
      <c r="C15762" s="221">
        <v>1725.0</v>
      </c>
    </row>
    <row r="15763">
      <c r="A15763" s="221">
        <v>17490.0</v>
      </c>
      <c r="B15763" s="221">
        <v>36.0</v>
      </c>
      <c r="C15763" s="221">
        <v>7.0</v>
      </c>
    </row>
    <row r="15764">
      <c r="A15764" s="221">
        <v>17491.0</v>
      </c>
      <c r="B15764" s="221">
        <v>34.0</v>
      </c>
      <c r="C15764" s="221">
        <v>212.0</v>
      </c>
    </row>
    <row r="15765">
      <c r="A15765" s="221">
        <v>17491.0</v>
      </c>
      <c r="B15765" s="221">
        <v>35.0</v>
      </c>
      <c r="C15765" s="221">
        <v>322.0</v>
      </c>
    </row>
    <row r="15766">
      <c r="A15766" s="221">
        <v>17492.0</v>
      </c>
      <c r="B15766" s="221">
        <v>34.0</v>
      </c>
      <c r="C15766" s="221">
        <v>2098.0</v>
      </c>
    </row>
    <row r="15767">
      <c r="A15767" s="221">
        <v>17492.0</v>
      </c>
      <c r="B15767" s="221">
        <v>35.0</v>
      </c>
      <c r="C15767" s="221">
        <v>835.0</v>
      </c>
    </row>
    <row r="15768">
      <c r="A15768" s="221">
        <v>17492.0</v>
      </c>
      <c r="B15768" s="221">
        <v>36.0</v>
      </c>
      <c r="C15768" s="221">
        <v>462.0</v>
      </c>
    </row>
    <row r="15769">
      <c r="A15769" s="221">
        <v>17492.0</v>
      </c>
      <c r="B15769" s="221">
        <v>37.0</v>
      </c>
      <c r="C15769" s="221">
        <v>20.0</v>
      </c>
    </row>
    <row r="15770">
      <c r="A15770" s="221">
        <v>17492.0</v>
      </c>
      <c r="B15770" s="221">
        <v>38.0</v>
      </c>
      <c r="C15770" s="221">
        <v>23.0</v>
      </c>
    </row>
    <row r="15771">
      <c r="A15771" s="221">
        <v>17493.0</v>
      </c>
      <c r="B15771" s="221">
        <v>34.0</v>
      </c>
      <c r="C15771" s="221">
        <v>1022.0</v>
      </c>
    </row>
    <row r="15772">
      <c r="A15772" s="221">
        <v>17493.0</v>
      </c>
      <c r="B15772" s="221">
        <v>35.0</v>
      </c>
      <c r="C15772" s="221">
        <v>478.0</v>
      </c>
    </row>
    <row r="15773">
      <c r="A15773" s="221">
        <v>17493.0</v>
      </c>
      <c r="B15773" s="221">
        <v>36.0</v>
      </c>
      <c r="C15773" s="221">
        <v>407.0</v>
      </c>
    </row>
    <row r="15774">
      <c r="A15774" s="221">
        <v>17493.0</v>
      </c>
      <c r="B15774" s="221">
        <v>38.0</v>
      </c>
      <c r="C15774" s="221">
        <v>2.0</v>
      </c>
    </row>
    <row r="15775">
      <c r="A15775" s="221">
        <v>17494.0</v>
      </c>
      <c r="B15775" s="221">
        <v>34.0</v>
      </c>
      <c r="C15775" s="221">
        <v>386.0</v>
      </c>
    </row>
    <row r="15776">
      <c r="A15776" s="221">
        <v>17494.0</v>
      </c>
      <c r="B15776" s="221">
        <v>35.0</v>
      </c>
      <c r="C15776" s="221">
        <v>129.0</v>
      </c>
    </row>
    <row r="15777">
      <c r="A15777" s="221">
        <v>17494.0</v>
      </c>
      <c r="B15777" s="221">
        <v>40.0</v>
      </c>
      <c r="C15777" s="221">
        <v>1.0</v>
      </c>
    </row>
    <row r="15778">
      <c r="A15778" s="221">
        <v>17495.0</v>
      </c>
      <c r="B15778" s="221">
        <v>34.0</v>
      </c>
      <c r="C15778" s="221">
        <v>168.0</v>
      </c>
    </row>
    <row r="15779">
      <c r="A15779" s="221">
        <v>17495.0</v>
      </c>
      <c r="B15779" s="221">
        <v>36.0</v>
      </c>
      <c r="C15779" s="221">
        <v>135.0</v>
      </c>
    </row>
    <row r="15780">
      <c r="A15780" s="221">
        <v>17495.0</v>
      </c>
      <c r="B15780" s="221">
        <v>37.0</v>
      </c>
      <c r="C15780" s="221">
        <v>1.0</v>
      </c>
    </row>
    <row r="15781">
      <c r="A15781" s="221">
        <v>17495.0</v>
      </c>
      <c r="B15781" s="221">
        <v>38.0</v>
      </c>
      <c r="C15781" s="221">
        <v>2.0</v>
      </c>
    </row>
    <row r="15782">
      <c r="A15782" s="221">
        <v>17496.0</v>
      </c>
      <c r="B15782" s="221">
        <v>34.0</v>
      </c>
      <c r="C15782" s="221">
        <v>50.0</v>
      </c>
    </row>
    <row r="15783">
      <c r="A15783" s="221">
        <v>17496.0</v>
      </c>
      <c r="B15783" s="221">
        <v>35.0</v>
      </c>
      <c r="C15783" s="221">
        <v>128.0</v>
      </c>
    </row>
    <row r="15784">
      <c r="A15784" s="221">
        <v>17496.0</v>
      </c>
      <c r="B15784" s="221">
        <v>36.0</v>
      </c>
      <c r="C15784" s="221">
        <v>400.0</v>
      </c>
    </row>
    <row r="15785">
      <c r="A15785" s="221">
        <v>17496.0</v>
      </c>
      <c r="B15785" s="221">
        <v>37.0</v>
      </c>
      <c r="C15785" s="221">
        <v>150.0</v>
      </c>
    </row>
    <row r="15786">
      <c r="A15786" s="221">
        <v>17496.0</v>
      </c>
      <c r="B15786" s="221">
        <v>38.0</v>
      </c>
      <c r="C15786" s="221">
        <v>8.0</v>
      </c>
    </row>
    <row r="15787">
      <c r="A15787" s="221">
        <v>17496.0</v>
      </c>
      <c r="B15787" s="221">
        <v>40.0</v>
      </c>
      <c r="C15787" s="221">
        <v>1.0</v>
      </c>
    </row>
    <row r="15788">
      <c r="A15788" s="221">
        <v>17497.0</v>
      </c>
      <c r="B15788" s="221">
        <v>34.0</v>
      </c>
      <c r="C15788" s="221">
        <v>50.0</v>
      </c>
    </row>
    <row r="15789">
      <c r="A15789" s="221">
        <v>17497.0</v>
      </c>
      <c r="B15789" s="221">
        <v>35.0</v>
      </c>
      <c r="C15789" s="221">
        <v>128.0</v>
      </c>
    </row>
    <row r="15790">
      <c r="A15790" s="221">
        <v>17497.0</v>
      </c>
      <c r="B15790" s="221">
        <v>36.0</v>
      </c>
      <c r="C15790" s="221">
        <v>400.0</v>
      </c>
    </row>
    <row r="15791">
      <c r="A15791" s="221">
        <v>17497.0</v>
      </c>
      <c r="B15791" s="221">
        <v>37.0</v>
      </c>
      <c r="C15791" s="221">
        <v>150.0</v>
      </c>
    </row>
    <row r="15792">
      <c r="A15792" s="221">
        <v>17497.0</v>
      </c>
      <c r="B15792" s="221">
        <v>38.0</v>
      </c>
      <c r="C15792" s="221">
        <v>8.0</v>
      </c>
    </row>
    <row r="15793">
      <c r="A15793" s="221">
        <v>17497.0</v>
      </c>
      <c r="B15793" s="221">
        <v>40.0</v>
      </c>
      <c r="C15793" s="221">
        <v>1.0</v>
      </c>
    </row>
    <row r="15794">
      <c r="A15794" s="221">
        <v>17498.0</v>
      </c>
      <c r="B15794" s="221">
        <v>34.0</v>
      </c>
      <c r="C15794" s="221">
        <v>75.0</v>
      </c>
    </row>
    <row r="15795">
      <c r="A15795" s="221">
        <v>17498.0</v>
      </c>
      <c r="B15795" s="221">
        <v>35.0</v>
      </c>
      <c r="C15795" s="221">
        <v>200.0</v>
      </c>
    </row>
    <row r="15796">
      <c r="A15796" s="221">
        <v>17498.0</v>
      </c>
      <c r="B15796" s="221">
        <v>36.0</v>
      </c>
      <c r="C15796" s="221">
        <v>500.0</v>
      </c>
    </row>
    <row r="15797">
      <c r="A15797" s="221">
        <v>17498.0</v>
      </c>
      <c r="B15797" s="221">
        <v>37.0</v>
      </c>
      <c r="C15797" s="221">
        <v>250.0</v>
      </c>
    </row>
    <row r="15798">
      <c r="A15798" s="221">
        <v>17498.0</v>
      </c>
      <c r="B15798" s="221">
        <v>38.0</v>
      </c>
      <c r="C15798" s="221">
        <v>10.0</v>
      </c>
    </row>
    <row r="15799">
      <c r="A15799" s="221">
        <v>17498.0</v>
      </c>
      <c r="B15799" s="221">
        <v>40.0</v>
      </c>
      <c r="C15799" s="221">
        <v>1.0</v>
      </c>
    </row>
    <row r="15800">
      <c r="A15800" s="221">
        <v>17499.0</v>
      </c>
      <c r="B15800" s="221">
        <v>34.0</v>
      </c>
      <c r="C15800" s="221">
        <v>50.0</v>
      </c>
    </row>
    <row r="15801">
      <c r="A15801" s="221">
        <v>17499.0</v>
      </c>
      <c r="B15801" s="221">
        <v>35.0</v>
      </c>
      <c r="C15801" s="221">
        <v>128.0</v>
      </c>
    </row>
    <row r="15802">
      <c r="A15802" s="221">
        <v>17499.0</v>
      </c>
      <c r="B15802" s="221">
        <v>36.0</v>
      </c>
      <c r="C15802" s="221">
        <v>400.0</v>
      </c>
    </row>
    <row r="15803">
      <c r="A15803" s="221">
        <v>17499.0</v>
      </c>
      <c r="B15803" s="221">
        <v>37.0</v>
      </c>
      <c r="C15803" s="221">
        <v>150.0</v>
      </c>
    </row>
    <row r="15804">
      <c r="A15804" s="221">
        <v>17499.0</v>
      </c>
      <c r="B15804" s="221">
        <v>38.0</v>
      </c>
      <c r="C15804" s="221">
        <v>8.0</v>
      </c>
    </row>
    <row r="15805">
      <c r="A15805" s="221">
        <v>17499.0</v>
      </c>
      <c r="B15805" s="221">
        <v>40.0</v>
      </c>
      <c r="C15805" s="221">
        <v>1.0</v>
      </c>
    </row>
    <row r="15806">
      <c r="A15806" s="221">
        <v>17500.0</v>
      </c>
      <c r="B15806" s="221">
        <v>34.0</v>
      </c>
      <c r="C15806" s="221">
        <v>862.0</v>
      </c>
    </row>
    <row r="15807">
      <c r="A15807" s="221">
        <v>17500.0</v>
      </c>
      <c r="B15807" s="221">
        <v>35.0</v>
      </c>
      <c r="C15807" s="221">
        <v>792.0</v>
      </c>
    </row>
    <row r="15808">
      <c r="A15808" s="221">
        <v>17500.0</v>
      </c>
      <c r="B15808" s="221">
        <v>36.0</v>
      </c>
      <c r="C15808" s="221">
        <v>529.0</v>
      </c>
    </row>
    <row r="15809">
      <c r="A15809" s="221">
        <v>17502.0</v>
      </c>
      <c r="B15809" s="221">
        <v>34.0</v>
      </c>
      <c r="C15809" s="221">
        <v>25649.0</v>
      </c>
    </row>
    <row r="15810">
      <c r="A15810" s="221">
        <v>17502.0</v>
      </c>
      <c r="B15810" s="221">
        <v>35.0</v>
      </c>
      <c r="C15810" s="221">
        <v>20583.0</v>
      </c>
    </row>
    <row r="15811">
      <c r="A15811" s="221">
        <v>17502.0</v>
      </c>
      <c r="B15811" s="221">
        <v>38.0</v>
      </c>
      <c r="C15811" s="221">
        <v>3.0</v>
      </c>
    </row>
    <row r="15812">
      <c r="A15812" s="221">
        <v>17502.0</v>
      </c>
      <c r="B15812" s="221">
        <v>39.0</v>
      </c>
      <c r="C15812" s="221">
        <v>4.0</v>
      </c>
    </row>
    <row r="15813">
      <c r="A15813" s="221">
        <v>17504.0</v>
      </c>
      <c r="B15813" s="221">
        <v>34.0</v>
      </c>
      <c r="C15813" s="221">
        <v>44036.0</v>
      </c>
    </row>
    <row r="15814">
      <c r="A15814" s="221">
        <v>17504.0</v>
      </c>
      <c r="B15814" s="221">
        <v>35.0</v>
      </c>
      <c r="C15814" s="221">
        <v>33816.0</v>
      </c>
    </row>
    <row r="15815">
      <c r="A15815" s="221">
        <v>17504.0</v>
      </c>
      <c r="B15815" s="221">
        <v>37.0</v>
      </c>
      <c r="C15815" s="221">
        <v>94.0</v>
      </c>
    </row>
    <row r="15816">
      <c r="A15816" s="221">
        <v>17504.0</v>
      </c>
      <c r="B15816" s="221">
        <v>38.0</v>
      </c>
      <c r="C15816" s="221">
        <v>13.0</v>
      </c>
    </row>
    <row r="15817">
      <c r="A15817" s="221">
        <v>17504.0</v>
      </c>
      <c r="B15817" s="221">
        <v>39.0</v>
      </c>
      <c r="C15817" s="221">
        <v>2.0</v>
      </c>
    </row>
    <row r="15818">
      <c r="A15818" s="221">
        <v>17504.0</v>
      </c>
      <c r="B15818" s="221">
        <v>40.0</v>
      </c>
      <c r="C15818" s="221">
        <v>2.0</v>
      </c>
    </row>
    <row r="15819">
      <c r="A15819" s="221">
        <v>17506.0</v>
      </c>
      <c r="B15819" s="221">
        <v>34.0</v>
      </c>
      <c r="C15819" s="221">
        <v>38342.0</v>
      </c>
    </row>
    <row r="15820">
      <c r="A15820" s="221">
        <v>17506.0</v>
      </c>
      <c r="B15820" s="221">
        <v>35.0</v>
      </c>
      <c r="C15820" s="221">
        <v>30481.0</v>
      </c>
    </row>
    <row r="15821">
      <c r="A15821" s="221">
        <v>17506.0</v>
      </c>
      <c r="B15821" s="221">
        <v>37.0</v>
      </c>
      <c r="C15821" s="221">
        <v>2.0</v>
      </c>
    </row>
    <row r="15822">
      <c r="A15822" s="221">
        <v>17506.0</v>
      </c>
      <c r="B15822" s="221">
        <v>38.0</v>
      </c>
      <c r="C15822" s="221">
        <v>7.0</v>
      </c>
    </row>
    <row r="15823">
      <c r="A15823" s="221">
        <v>17506.0</v>
      </c>
      <c r="B15823" s="221">
        <v>40.0</v>
      </c>
      <c r="C15823" s="221">
        <v>2.0</v>
      </c>
    </row>
    <row r="15824">
      <c r="A15824" s="221">
        <v>17508.0</v>
      </c>
      <c r="B15824" s="221">
        <v>34.0</v>
      </c>
      <c r="C15824" s="221">
        <v>30893.0</v>
      </c>
    </row>
    <row r="15825">
      <c r="A15825" s="221">
        <v>17508.0</v>
      </c>
      <c r="B15825" s="221">
        <v>35.0</v>
      </c>
      <c r="C15825" s="221">
        <v>24221.0</v>
      </c>
    </row>
    <row r="15826">
      <c r="A15826" s="221">
        <v>17508.0</v>
      </c>
      <c r="B15826" s="221">
        <v>36.0</v>
      </c>
      <c r="C15826" s="221">
        <v>570.0</v>
      </c>
    </row>
    <row r="15827">
      <c r="A15827" s="221">
        <v>17508.0</v>
      </c>
      <c r="B15827" s="221">
        <v>37.0</v>
      </c>
      <c r="C15827" s="221">
        <v>18.0</v>
      </c>
    </row>
    <row r="15828">
      <c r="A15828" s="221">
        <v>17508.0</v>
      </c>
      <c r="B15828" s="221">
        <v>38.0</v>
      </c>
      <c r="C15828" s="221">
        <v>3.0</v>
      </c>
    </row>
    <row r="15829">
      <c r="A15829" s="221">
        <v>17510.0</v>
      </c>
      <c r="B15829" s="221">
        <v>34.0</v>
      </c>
      <c r="C15829" s="221">
        <v>1116.0</v>
      </c>
    </row>
    <row r="15830">
      <c r="A15830" s="221">
        <v>17510.0</v>
      </c>
      <c r="B15830" s="221">
        <v>35.0</v>
      </c>
      <c r="C15830" s="221">
        <v>861.0</v>
      </c>
    </row>
    <row r="15831">
      <c r="A15831" s="221">
        <v>17510.0</v>
      </c>
      <c r="B15831" s="221">
        <v>38.0</v>
      </c>
      <c r="C15831" s="221">
        <v>3.0</v>
      </c>
    </row>
    <row r="15832">
      <c r="A15832" s="221">
        <v>17512.0</v>
      </c>
      <c r="B15832" s="221">
        <v>34.0</v>
      </c>
      <c r="C15832" s="221">
        <v>666.0</v>
      </c>
    </row>
    <row r="15833">
      <c r="A15833" s="221">
        <v>17512.0</v>
      </c>
      <c r="B15833" s="221">
        <v>35.0</v>
      </c>
      <c r="C15833" s="221">
        <v>502.0</v>
      </c>
    </row>
    <row r="15834">
      <c r="A15834" s="221">
        <v>17512.0</v>
      </c>
      <c r="B15834" s="221">
        <v>36.0</v>
      </c>
      <c r="C15834" s="221">
        <v>1.0</v>
      </c>
    </row>
    <row r="15835">
      <c r="A15835" s="221">
        <v>17512.0</v>
      </c>
      <c r="B15835" s="221">
        <v>37.0</v>
      </c>
      <c r="C15835" s="221">
        <v>1.0</v>
      </c>
    </row>
    <row r="15836">
      <c r="A15836" s="221">
        <v>17514.0</v>
      </c>
      <c r="B15836" s="221">
        <v>34.0</v>
      </c>
      <c r="C15836" s="221">
        <v>896.0</v>
      </c>
    </row>
    <row r="15837">
      <c r="A15837" s="221">
        <v>17514.0</v>
      </c>
      <c r="B15837" s="221">
        <v>35.0</v>
      </c>
      <c r="C15837" s="221">
        <v>698.0</v>
      </c>
    </row>
    <row r="15838">
      <c r="A15838" s="221">
        <v>17514.0</v>
      </c>
      <c r="B15838" s="221">
        <v>36.0</v>
      </c>
      <c r="C15838" s="221">
        <v>29.0</v>
      </c>
    </row>
    <row r="15839">
      <c r="A15839" s="221">
        <v>17516.0</v>
      </c>
      <c r="B15839" s="221">
        <v>34.0</v>
      </c>
      <c r="C15839" s="221">
        <v>666.0</v>
      </c>
    </row>
    <row r="15840">
      <c r="A15840" s="221">
        <v>17516.0</v>
      </c>
      <c r="B15840" s="221">
        <v>35.0</v>
      </c>
      <c r="C15840" s="221">
        <v>502.0</v>
      </c>
    </row>
    <row r="15841">
      <c r="A15841" s="221">
        <v>17516.0</v>
      </c>
      <c r="B15841" s="221">
        <v>36.0</v>
      </c>
      <c r="C15841" s="221">
        <v>1.0</v>
      </c>
    </row>
    <row r="15842">
      <c r="A15842" s="221">
        <v>17516.0</v>
      </c>
      <c r="B15842" s="221">
        <v>37.0</v>
      </c>
      <c r="C15842" s="221">
        <v>1.0</v>
      </c>
    </row>
    <row r="15843">
      <c r="A15843" s="221">
        <v>17518.0</v>
      </c>
      <c r="B15843" s="221">
        <v>34.0</v>
      </c>
      <c r="C15843" s="221">
        <v>666.0</v>
      </c>
    </row>
    <row r="15844">
      <c r="A15844" s="221">
        <v>17518.0</v>
      </c>
      <c r="B15844" s="221">
        <v>35.0</v>
      </c>
      <c r="C15844" s="221">
        <v>502.0</v>
      </c>
    </row>
    <row r="15845">
      <c r="A15845" s="221">
        <v>17518.0</v>
      </c>
      <c r="B15845" s="221">
        <v>36.0</v>
      </c>
      <c r="C15845" s="221">
        <v>1.0</v>
      </c>
    </row>
    <row r="15846">
      <c r="A15846" s="221">
        <v>17518.0</v>
      </c>
      <c r="B15846" s="221">
        <v>37.0</v>
      </c>
      <c r="C15846" s="221">
        <v>1.0</v>
      </c>
    </row>
    <row r="15847">
      <c r="A15847" s="221">
        <v>17520.0</v>
      </c>
      <c r="B15847" s="221">
        <v>34.0</v>
      </c>
      <c r="C15847" s="221">
        <v>5030.0</v>
      </c>
    </row>
    <row r="15848">
      <c r="A15848" s="221">
        <v>17520.0</v>
      </c>
      <c r="B15848" s="221">
        <v>35.0</v>
      </c>
      <c r="C15848" s="221">
        <v>78.0</v>
      </c>
    </row>
    <row r="15849">
      <c r="A15849" s="221">
        <v>17520.0</v>
      </c>
      <c r="B15849" s="221">
        <v>37.0</v>
      </c>
      <c r="C15849" s="221">
        <v>2.0</v>
      </c>
    </row>
    <row r="15850">
      <c r="A15850" s="221">
        <v>17522.0</v>
      </c>
      <c r="B15850" s="221">
        <v>34.0</v>
      </c>
      <c r="C15850" s="221">
        <v>516.0</v>
      </c>
    </row>
    <row r="15851">
      <c r="A15851" s="221">
        <v>17522.0</v>
      </c>
      <c r="B15851" s="221">
        <v>35.0</v>
      </c>
      <c r="C15851" s="221">
        <v>67.0</v>
      </c>
    </row>
    <row r="15852">
      <c r="A15852" s="221">
        <v>17522.0</v>
      </c>
      <c r="B15852" s="221">
        <v>36.0</v>
      </c>
      <c r="C15852" s="221">
        <v>2.0</v>
      </c>
    </row>
    <row r="15853">
      <c r="A15853" s="221">
        <v>17522.0</v>
      </c>
      <c r="B15853" s="221">
        <v>37.0</v>
      </c>
      <c r="C15853" s="221">
        <v>73.0</v>
      </c>
    </row>
    <row r="15854">
      <c r="A15854" s="221">
        <v>17524.0</v>
      </c>
      <c r="B15854" s="221">
        <v>35.0</v>
      </c>
      <c r="C15854" s="221">
        <v>658.0</v>
      </c>
    </row>
    <row r="15855">
      <c r="A15855" s="221">
        <v>17524.0</v>
      </c>
      <c r="B15855" s="221">
        <v>36.0</v>
      </c>
      <c r="C15855" s="221">
        <v>2.0</v>
      </c>
    </row>
    <row r="15856">
      <c r="A15856" s="221">
        <v>17524.0</v>
      </c>
      <c r="B15856" s="221">
        <v>37.0</v>
      </c>
      <c r="C15856" s="221">
        <v>4.0</v>
      </c>
    </row>
    <row r="15857">
      <c r="A15857" s="221">
        <v>17524.0</v>
      </c>
      <c r="B15857" s="221">
        <v>38.0</v>
      </c>
      <c r="C15857" s="221">
        <v>1.0</v>
      </c>
    </row>
    <row r="15858">
      <c r="A15858" s="221">
        <v>17524.0</v>
      </c>
      <c r="B15858" s="221">
        <v>39.0</v>
      </c>
      <c r="C15858" s="221">
        <v>4.0</v>
      </c>
    </row>
    <row r="15859">
      <c r="A15859" s="221">
        <v>17526.0</v>
      </c>
      <c r="B15859" s="221">
        <v>34.0</v>
      </c>
      <c r="C15859" s="221">
        <v>763.0</v>
      </c>
    </row>
    <row r="15860">
      <c r="A15860" s="221">
        <v>17526.0</v>
      </c>
      <c r="B15860" s="221">
        <v>35.0</v>
      </c>
      <c r="C15860" s="221">
        <v>321.0</v>
      </c>
    </row>
    <row r="15861">
      <c r="A15861" s="221">
        <v>17526.0</v>
      </c>
      <c r="B15861" s="221">
        <v>36.0</v>
      </c>
      <c r="C15861" s="221">
        <v>412.0</v>
      </c>
    </row>
    <row r="15862">
      <c r="A15862" s="221">
        <v>17526.0</v>
      </c>
      <c r="B15862" s="221">
        <v>40.0</v>
      </c>
      <c r="C15862" s="221">
        <v>2.0</v>
      </c>
    </row>
    <row r="15863">
      <c r="A15863" s="221">
        <v>17528.0</v>
      </c>
      <c r="B15863" s="221">
        <v>34.0</v>
      </c>
      <c r="C15863" s="221">
        <v>1116.0</v>
      </c>
    </row>
    <row r="15864">
      <c r="A15864" s="221">
        <v>17528.0</v>
      </c>
      <c r="B15864" s="221">
        <v>35.0</v>
      </c>
      <c r="C15864" s="221">
        <v>861.0</v>
      </c>
    </row>
    <row r="15865">
      <c r="A15865" s="221">
        <v>17528.0</v>
      </c>
      <c r="B15865" s="221">
        <v>38.0</v>
      </c>
      <c r="C15865" s="221">
        <v>3.0</v>
      </c>
    </row>
    <row r="15866">
      <c r="A15866" s="221">
        <v>17536.0</v>
      </c>
      <c r="B15866" s="221">
        <v>34.0</v>
      </c>
      <c r="C15866" s="221">
        <v>6013.0</v>
      </c>
    </row>
    <row r="15867">
      <c r="A15867" s="221">
        <v>17536.0</v>
      </c>
      <c r="B15867" s="221">
        <v>35.0</v>
      </c>
      <c r="C15867" s="221">
        <v>4514.0</v>
      </c>
    </row>
    <row r="15868">
      <c r="A15868" s="221">
        <v>17536.0</v>
      </c>
      <c r="B15868" s="221">
        <v>36.0</v>
      </c>
      <c r="C15868" s="221">
        <v>1612.0</v>
      </c>
    </row>
    <row r="15869">
      <c r="A15869" s="221">
        <v>17536.0</v>
      </c>
      <c r="B15869" s="221">
        <v>39.0</v>
      </c>
      <c r="C15869" s="221">
        <v>2.0</v>
      </c>
    </row>
    <row r="15870">
      <c r="A15870" s="221">
        <v>17536.0</v>
      </c>
      <c r="B15870" s="221">
        <v>40.0</v>
      </c>
      <c r="C15870" s="221">
        <v>2.0</v>
      </c>
    </row>
    <row r="15871">
      <c r="A15871" s="221">
        <v>17538.0</v>
      </c>
      <c r="B15871" s="221">
        <v>34.0</v>
      </c>
      <c r="C15871" s="221">
        <v>10178.0</v>
      </c>
    </row>
    <row r="15872">
      <c r="A15872" s="221">
        <v>17538.0</v>
      </c>
      <c r="B15872" s="221">
        <v>35.0</v>
      </c>
      <c r="C15872" s="221">
        <v>6494.0</v>
      </c>
    </row>
    <row r="15873">
      <c r="A15873" s="221">
        <v>17538.0</v>
      </c>
      <c r="B15873" s="221">
        <v>36.0</v>
      </c>
      <c r="C15873" s="221">
        <v>7.0</v>
      </c>
    </row>
    <row r="15874">
      <c r="A15874" s="221">
        <v>17538.0</v>
      </c>
      <c r="B15874" s="221">
        <v>38.0</v>
      </c>
      <c r="C15874" s="221">
        <v>3.0</v>
      </c>
    </row>
    <row r="15875">
      <c r="A15875" s="221">
        <v>17538.0</v>
      </c>
      <c r="B15875" s="221">
        <v>40.0</v>
      </c>
      <c r="C15875" s="221">
        <v>2.0</v>
      </c>
    </row>
    <row r="15876">
      <c r="A15876" s="221">
        <v>17540.0</v>
      </c>
      <c r="B15876" s="221">
        <v>34.0</v>
      </c>
      <c r="C15876" s="221">
        <v>10178.0</v>
      </c>
    </row>
    <row r="15877">
      <c r="A15877" s="221">
        <v>17540.0</v>
      </c>
      <c r="B15877" s="221">
        <v>35.0</v>
      </c>
      <c r="C15877" s="221">
        <v>6494.0</v>
      </c>
    </row>
    <row r="15878">
      <c r="A15878" s="221">
        <v>17540.0</v>
      </c>
      <c r="B15878" s="221">
        <v>36.0</v>
      </c>
      <c r="C15878" s="221">
        <v>7.0</v>
      </c>
    </row>
    <row r="15879">
      <c r="A15879" s="221">
        <v>17540.0</v>
      </c>
      <c r="B15879" s="221">
        <v>38.0</v>
      </c>
      <c r="C15879" s="221">
        <v>3.0</v>
      </c>
    </row>
    <row r="15880">
      <c r="A15880" s="221">
        <v>17540.0</v>
      </c>
      <c r="B15880" s="221">
        <v>40.0</v>
      </c>
      <c r="C15880" s="221">
        <v>2.0</v>
      </c>
    </row>
    <row r="15881">
      <c r="A15881" s="221">
        <v>17542.0</v>
      </c>
      <c r="B15881" s="221">
        <v>34.0</v>
      </c>
      <c r="C15881" s="221">
        <v>10178.0</v>
      </c>
    </row>
    <row r="15882">
      <c r="A15882" s="221">
        <v>17542.0</v>
      </c>
      <c r="B15882" s="221">
        <v>35.0</v>
      </c>
      <c r="C15882" s="221">
        <v>6494.0</v>
      </c>
    </row>
    <row r="15883">
      <c r="A15883" s="221">
        <v>17542.0</v>
      </c>
      <c r="B15883" s="221">
        <v>36.0</v>
      </c>
      <c r="C15883" s="221">
        <v>7.0</v>
      </c>
    </row>
    <row r="15884">
      <c r="A15884" s="221">
        <v>17542.0</v>
      </c>
      <c r="B15884" s="221">
        <v>38.0</v>
      </c>
      <c r="C15884" s="221">
        <v>3.0</v>
      </c>
    </row>
    <row r="15885">
      <c r="A15885" s="221">
        <v>17542.0</v>
      </c>
      <c r="B15885" s="221">
        <v>40.0</v>
      </c>
      <c r="C15885" s="221">
        <v>2.0</v>
      </c>
    </row>
    <row r="15886">
      <c r="A15886" s="221">
        <v>17544.0</v>
      </c>
      <c r="B15886" s="221">
        <v>34.0</v>
      </c>
      <c r="C15886" s="221">
        <v>10178.0</v>
      </c>
    </row>
    <row r="15887">
      <c r="A15887" s="221">
        <v>17544.0</v>
      </c>
      <c r="B15887" s="221">
        <v>35.0</v>
      </c>
      <c r="C15887" s="221">
        <v>6494.0</v>
      </c>
    </row>
    <row r="15888">
      <c r="A15888" s="221">
        <v>17544.0</v>
      </c>
      <c r="B15888" s="221">
        <v>36.0</v>
      </c>
      <c r="C15888" s="221">
        <v>7.0</v>
      </c>
    </row>
    <row r="15889">
      <c r="A15889" s="221">
        <v>17544.0</v>
      </c>
      <c r="B15889" s="221">
        <v>38.0</v>
      </c>
      <c r="C15889" s="221">
        <v>3.0</v>
      </c>
    </row>
    <row r="15890">
      <c r="A15890" s="221">
        <v>17544.0</v>
      </c>
      <c r="B15890" s="221">
        <v>40.0</v>
      </c>
      <c r="C15890" s="221">
        <v>2.0</v>
      </c>
    </row>
    <row r="15891">
      <c r="A15891" s="221">
        <v>17546.0</v>
      </c>
      <c r="B15891" s="221">
        <v>34.0</v>
      </c>
      <c r="C15891" s="221">
        <v>2098.0</v>
      </c>
    </row>
    <row r="15892">
      <c r="A15892" s="221">
        <v>17546.0</v>
      </c>
      <c r="B15892" s="221">
        <v>35.0</v>
      </c>
      <c r="C15892" s="221">
        <v>835.0</v>
      </c>
    </row>
    <row r="15893">
      <c r="A15893" s="221">
        <v>17546.0</v>
      </c>
      <c r="B15893" s="221">
        <v>36.0</v>
      </c>
      <c r="C15893" s="221">
        <v>462.0</v>
      </c>
    </row>
    <row r="15894">
      <c r="A15894" s="221">
        <v>17546.0</v>
      </c>
      <c r="B15894" s="221">
        <v>37.0</v>
      </c>
      <c r="C15894" s="221">
        <v>20.0</v>
      </c>
    </row>
    <row r="15895">
      <c r="A15895" s="221">
        <v>17546.0</v>
      </c>
      <c r="B15895" s="221">
        <v>38.0</v>
      </c>
      <c r="C15895" s="221">
        <v>23.0</v>
      </c>
    </row>
    <row r="15896">
      <c r="A15896" s="221">
        <v>17547.0</v>
      </c>
      <c r="B15896" s="221">
        <v>34.0</v>
      </c>
      <c r="C15896" s="221">
        <v>1022.0</v>
      </c>
    </row>
    <row r="15897">
      <c r="A15897" s="221">
        <v>17547.0</v>
      </c>
      <c r="B15897" s="221">
        <v>35.0</v>
      </c>
      <c r="C15897" s="221">
        <v>478.0</v>
      </c>
    </row>
    <row r="15898">
      <c r="A15898" s="221">
        <v>17547.0</v>
      </c>
      <c r="B15898" s="221">
        <v>36.0</v>
      </c>
      <c r="C15898" s="221">
        <v>407.0</v>
      </c>
    </row>
    <row r="15899">
      <c r="A15899" s="221">
        <v>17547.0</v>
      </c>
      <c r="B15899" s="221">
        <v>38.0</v>
      </c>
      <c r="C15899" s="221">
        <v>2.0</v>
      </c>
    </row>
    <row r="15900">
      <c r="A15900" s="221">
        <v>17548.0</v>
      </c>
      <c r="B15900" s="221">
        <v>34.0</v>
      </c>
      <c r="C15900" s="221">
        <v>386.0</v>
      </c>
    </row>
    <row r="15901">
      <c r="A15901" s="221">
        <v>17548.0</v>
      </c>
      <c r="B15901" s="221">
        <v>35.0</v>
      </c>
      <c r="C15901" s="221">
        <v>129.0</v>
      </c>
    </row>
    <row r="15902">
      <c r="A15902" s="221">
        <v>17548.0</v>
      </c>
      <c r="B15902" s="221">
        <v>40.0</v>
      </c>
      <c r="C15902" s="221">
        <v>1.0</v>
      </c>
    </row>
    <row r="15903">
      <c r="A15903" s="221">
        <v>17549.0</v>
      </c>
      <c r="B15903" s="221">
        <v>34.0</v>
      </c>
      <c r="C15903" s="221">
        <v>896.0</v>
      </c>
    </row>
    <row r="15904">
      <c r="A15904" s="221">
        <v>17549.0</v>
      </c>
      <c r="B15904" s="221">
        <v>35.0</v>
      </c>
      <c r="C15904" s="221">
        <v>698.0</v>
      </c>
    </row>
    <row r="15905">
      <c r="A15905" s="221">
        <v>17549.0</v>
      </c>
      <c r="B15905" s="221">
        <v>36.0</v>
      </c>
      <c r="C15905" s="221">
        <v>29.0</v>
      </c>
    </row>
    <row r="15906">
      <c r="A15906" s="221">
        <v>17551.0</v>
      </c>
      <c r="B15906" s="221">
        <v>34.0</v>
      </c>
      <c r="C15906" s="221">
        <v>666.0</v>
      </c>
    </row>
    <row r="15907">
      <c r="A15907" s="221">
        <v>17551.0</v>
      </c>
      <c r="B15907" s="221">
        <v>35.0</v>
      </c>
      <c r="C15907" s="221">
        <v>502.0</v>
      </c>
    </row>
    <row r="15908">
      <c r="A15908" s="221">
        <v>17551.0</v>
      </c>
      <c r="B15908" s="221">
        <v>36.0</v>
      </c>
      <c r="C15908" s="221">
        <v>1.0</v>
      </c>
    </row>
    <row r="15909">
      <c r="A15909" s="221">
        <v>17551.0</v>
      </c>
      <c r="B15909" s="221">
        <v>37.0</v>
      </c>
      <c r="C15909" s="221">
        <v>1.0</v>
      </c>
    </row>
    <row r="15910">
      <c r="A15910" s="221">
        <v>17553.0</v>
      </c>
      <c r="B15910" s="221">
        <v>34.0</v>
      </c>
      <c r="C15910" s="221">
        <v>666.0</v>
      </c>
    </row>
    <row r="15911">
      <c r="A15911" s="221">
        <v>17553.0</v>
      </c>
      <c r="B15911" s="221">
        <v>35.0</v>
      </c>
      <c r="C15911" s="221">
        <v>502.0</v>
      </c>
    </row>
    <row r="15912">
      <c r="A15912" s="221">
        <v>17553.0</v>
      </c>
      <c r="B15912" s="221">
        <v>36.0</v>
      </c>
      <c r="C15912" s="221">
        <v>1.0</v>
      </c>
    </row>
    <row r="15913">
      <c r="A15913" s="221">
        <v>17553.0</v>
      </c>
      <c r="B15913" s="221">
        <v>37.0</v>
      </c>
      <c r="C15913" s="221">
        <v>1.0</v>
      </c>
    </row>
    <row r="15914">
      <c r="A15914" s="221">
        <v>17555.0</v>
      </c>
      <c r="B15914" s="221">
        <v>34.0</v>
      </c>
      <c r="C15914" s="221">
        <v>666.0</v>
      </c>
    </row>
    <row r="15915">
      <c r="A15915" s="221">
        <v>17555.0</v>
      </c>
      <c r="B15915" s="221">
        <v>35.0</v>
      </c>
      <c r="C15915" s="221">
        <v>502.0</v>
      </c>
    </row>
    <row r="15916">
      <c r="A15916" s="221">
        <v>17555.0</v>
      </c>
      <c r="B15916" s="221">
        <v>36.0</v>
      </c>
      <c r="C15916" s="221">
        <v>1.0</v>
      </c>
    </row>
    <row r="15917">
      <c r="A15917" s="221">
        <v>17555.0</v>
      </c>
      <c r="B15917" s="221">
        <v>37.0</v>
      </c>
      <c r="C15917" s="221">
        <v>1.0</v>
      </c>
    </row>
    <row r="15918">
      <c r="A15918" s="221">
        <v>17557.0</v>
      </c>
      <c r="B15918" s="221">
        <v>34.0</v>
      </c>
      <c r="C15918" s="221">
        <v>666.0</v>
      </c>
    </row>
    <row r="15919">
      <c r="A15919" s="221">
        <v>17557.0</v>
      </c>
      <c r="B15919" s="221">
        <v>35.0</v>
      </c>
      <c r="C15919" s="221">
        <v>502.0</v>
      </c>
    </row>
    <row r="15920">
      <c r="A15920" s="221">
        <v>17557.0</v>
      </c>
      <c r="B15920" s="221">
        <v>36.0</v>
      </c>
      <c r="C15920" s="221">
        <v>1.0</v>
      </c>
    </row>
    <row r="15921">
      <c r="A15921" s="221">
        <v>17557.0</v>
      </c>
      <c r="B15921" s="221">
        <v>37.0</v>
      </c>
      <c r="C15921" s="221">
        <v>1.0</v>
      </c>
    </row>
    <row r="15922">
      <c r="A15922" s="221">
        <v>17559.0</v>
      </c>
      <c r="B15922" s="221">
        <v>34.0</v>
      </c>
      <c r="C15922" s="221">
        <v>862.0</v>
      </c>
    </row>
    <row r="15923">
      <c r="A15923" s="221">
        <v>17559.0</v>
      </c>
      <c r="B15923" s="221">
        <v>35.0</v>
      </c>
      <c r="C15923" s="221">
        <v>792.0</v>
      </c>
    </row>
    <row r="15924">
      <c r="A15924" s="221">
        <v>17559.0</v>
      </c>
      <c r="B15924" s="221">
        <v>36.0</v>
      </c>
      <c r="C15924" s="221">
        <v>529.0</v>
      </c>
    </row>
    <row r="15925">
      <c r="A15925" s="221">
        <v>17565.0</v>
      </c>
      <c r="B15925" s="221">
        <v>34.0</v>
      </c>
      <c r="C15925" s="221">
        <v>69.0</v>
      </c>
    </row>
    <row r="15926">
      <c r="A15926" s="221">
        <v>17565.0</v>
      </c>
      <c r="B15926" s="221">
        <v>37.0</v>
      </c>
      <c r="C15926" s="221">
        <v>4.0</v>
      </c>
    </row>
    <row r="15927">
      <c r="A15927" s="221">
        <v>17565.0</v>
      </c>
      <c r="B15927" s="221">
        <v>38.0</v>
      </c>
      <c r="C15927" s="221">
        <v>12.0</v>
      </c>
    </row>
    <row r="15928">
      <c r="A15928" s="221">
        <v>17565.0</v>
      </c>
      <c r="B15928" s="221">
        <v>40.0</v>
      </c>
      <c r="C15928" s="221">
        <v>1.0</v>
      </c>
    </row>
    <row r="15929">
      <c r="A15929" s="221">
        <v>17617.0</v>
      </c>
      <c r="B15929" s="221">
        <v>34.0</v>
      </c>
      <c r="C15929" s="221">
        <v>211.0</v>
      </c>
    </row>
    <row r="15930">
      <c r="A15930" s="221">
        <v>17617.0</v>
      </c>
      <c r="B15930" s="221">
        <v>35.0</v>
      </c>
      <c r="C15930" s="221">
        <v>3072.0</v>
      </c>
    </row>
    <row r="15931">
      <c r="A15931" s="221">
        <v>17619.0</v>
      </c>
      <c r="B15931" s="221">
        <v>34.0</v>
      </c>
      <c r="C15931" s="221">
        <v>21111.0</v>
      </c>
    </row>
    <row r="15932">
      <c r="A15932" s="221">
        <v>17619.0</v>
      </c>
      <c r="B15932" s="221">
        <v>35.0</v>
      </c>
      <c r="C15932" s="221">
        <v>9667.0</v>
      </c>
    </row>
    <row r="15933">
      <c r="A15933" s="221">
        <v>17619.0</v>
      </c>
      <c r="B15933" s="221">
        <v>36.0</v>
      </c>
      <c r="C15933" s="221">
        <v>3333.0</v>
      </c>
    </row>
    <row r="15934">
      <c r="A15934" s="221">
        <v>17619.0</v>
      </c>
      <c r="B15934" s="221">
        <v>37.0</v>
      </c>
      <c r="C15934" s="221">
        <v>611.0</v>
      </c>
    </row>
    <row r="15935">
      <c r="A15935" s="221">
        <v>17619.0</v>
      </c>
      <c r="B15935" s="221">
        <v>38.0</v>
      </c>
      <c r="C15935" s="221">
        <v>2.0</v>
      </c>
    </row>
    <row r="15936">
      <c r="A15936" s="221">
        <v>17619.0</v>
      </c>
      <c r="B15936" s="221">
        <v>39.0</v>
      </c>
      <c r="C15936" s="221">
        <v>12.0</v>
      </c>
    </row>
    <row r="15937">
      <c r="A15937" s="221">
        <v>17619.0</v>
      </c>
      <c r="B15937" s="221">
        <v>40.0</v>
      </c>
      <c r="C15937" s="221">
        <v>4.0</v>
      </c>
    </row>
    <row r="15938">
      <c r="A15938" s="221">
        <v>17621.0</v>
      </c>
      <c r="B15938" s="221">
        <v>34.0</v>
      </c>
      <c r="C15938" s="221">
        <v>111111.0</v>
      </c>
    </row>
    <row r="15939">
      <c r="A15939" s="221">
        <v>17621.0</v>
      </c>
      <c r="B15939" s="221">
        <v>38.0</v>
      </c>
      <c r="C15939" s="221">
        <v>222.0</v>
      </c>
    </row>
    <row r="15940">
      <c r="A15940" s="221">
        <v>17621.0</v>
      </c>
      <c r="B15940" s="221">
        <v>40.0</v>
      </c>
      <c r="C15940" s="221">
        <v>112.0</v>
      </c>
    </row>
    <row r="15941">
      <c r="A15941" s="221">
        <v>17621.0</v>
      </c>
      <c r="B15941" s="221">
        <v>2870.0</v>
      </c>
      <c r="C15941" s="221">
        <v>1.0</v>
      </c>
    </row>
    <row r="15942">
      <c r="A15942" s="221">
        <v>17621.0</v>
      </c>
      <c r="B15942" s="221">
        <v>2872.0</v>
      </c>
      <c r="C15942" s="221">
        <v>1.0</v>
      </c>
    </row>
    <row r="15943">
      <c r="A15943" s="221">
        <v>17621.0</v>
      </c>
      <c r="B15943" s="221">
        <v>2875.0</v>
      </c>
      <c r="C15943" s="221">
        <v>1.0</v>
      </c>
    </row>
    <row r="15944">
      <c r="A15944" s="221">
        <v>17623.0</v>
      </c>
      <c r="B15944" s="221">
        <v>37.0</v>
      </c>
      <c r="C15944" s="221">
        <v>2.0</v>
      </c>
    </row>
    <row r="15945">
      <c r="A15945" s="221">
        <v>17623.0</v>
      </c>
      <c r="B15945" s="221">
        <v>38.0</v>
      </c>
      <c r="C15945" s="221">
        <v>6.0</v>
      </c>
    </row>
    <row r="15946">
      <c r="A15946" s="221">
        <v>17630.0</v>
      </c>
      <c r="B15946" s="221">
        <v>37.0</v>
      </c>
      <c r="C15946" s="221">
        <v>2.0</v>
      </c>
    </row>
    <row r="15947">
      <c r="A15947" s="221">
        <v>17630.0</v>
      </c>
      <c r="B15947" s="221">
        <v>38.0</v>
      </c>
      <c r="C15947" s="221">
        <v>6.0</v>
      </c>
    </row>
    <row r="15948">
      <c r="A15948" s="221">
        <v>17634.0</v>
      </c>
      <c r="B15948" s="221">
        <v>34.0</v>
      </c>
      <c r="C15948" s="221">
        <v>622222.0</v>
      </c>
    </row>
    <row r="15949">
      <c r="A15949" s="221">
        <v>17634.0</v>
      </c>
      <c r="B15949" s="221">
        <v>35.0</v>
      </c>
      <c r="C15949" s="221">
        <v>155556.0</v>
      </c>
    </row>
    <row r="15950">
      <c r="A15950" s="221">
        <v>17634.0</v>
      </c>
      <c r="B15950" s="221">
        <v>36.0</v>
      </c>
      <c r="C15950" s="221">
        <v>46667.0</v>
      </c>
    </row>
    <row r="15951">
      <c r="A15951" s="221">
        <v>17634.0</v>
      </c>
      <c r="B15951" s="221">
        <v>37.0</v>
      </c>
      <c r="C15951" s="221">
        <v>10000.0</v>
      </c>
    </row>
    <row r="15952">
      <c r="A15952" s="221">
        <v>17634.0</v>
      </c>
      <c r="B15952" s="221">
        <v>38.0</v>
      </c>
      <c r="C15952" s="221">
        <v>2778.0</v>
      </c>
    </row>
    <row r="15953">
      <c r="A15953" s="221">
        <v>17634.0</v>
      </c>
      <c r="B15953" s="221">
        <v>39.0</v>
      </c>
      <c r="C15953" s="221">
        <v>1222.0</v>
      </c>
    </row>
    <row r="15954">
      <c r="A15954" s="221">
        <v>17634.0</v>
      </c>
      <c r="B15954" s="221">
        <v>40.0</v>
      </c>
      <c r="C15954" s="221">
        <v>356.0</v>
      </c>
    </row>
    <row r="15955">
      <c r="A15955" s="221">
        <v>17636.0</v>
      </c>
      <c r="B15955" s="221">
        <v>34.0</v>
      </c>
      <c r="C15955" s="221">
        <v>1.0608667E7</v>
      </c>
    </row>
    <row r="15956">
      <c r="A15956" s="221">
        <v>17636.0</v>
      </c>
      <c r="B15956" s="221">
        <v>35.0</v>
      </c>
      <c r="C15956" s="221">
        <v>2652667.0</v>
      </c>
    </row>
    <row r="15957">
      <c r="A15957" s="221">
        <v>17636.0</v>
      </c>
      <c r="B15957" s="221">
        <v>36.0</v>
      </c>
      <c r="C15957" s="221">
        <v>664444.0</v>
      </c>
    </row>
    <row r="15958">
      <c r="A15958" s="221">
        <v>17636.0</v>
      </c>
      <c r="B15958" s="221">
        <v>37.0</v>
      </c>
      <c r="C15958" s="221">
        <v>165911.0</v>
      </c>
    </row>
    <row r="15959">
      <c r="A15959" s="221">
        <v>17636.0</v>
      </c>
      <c r="B15959" s="221">
        <v>38.0</v>
      </c>
      <c r="C15959" s="221">
        <v>41422.0</v>
      </c>
    </row>
    <row r="15960">
      <c r="A15960" s="221">
        <v>17636.0</v>
      </c>
      <c r="B15960" s="221">
        <v>39.0</v>
      </c>
      <c r="C15960" s="221">
        <v>19756.0</v>
      </c>
    </row>
    <row r="15961">
      <c r="A15961" s="221">
        <v>17636.0</v>
      </c>
      <c r="B15961" s="221">
        <v>40.0</v>
      </c>
      <c r="C15961" s="221">
        <v>6288.0</v>
      </c>
    </row>
    <row r="15962">
      <c r="A15962" s="221">
        <v>17642.0</v>
      </c>
      <c r="B15962" s="221">
        <v>37.0</v>
      </c>
      <c r="C15962" s="221">
        <v>2.0</v>
      </c>
    </row>
    <row r="15963">
      <c r="A15963" s="221">
        <v>17642.0</v>
      </c>
      <c r="B15963" s="221">
        <v>38.0</v>
      </c>
      <c r="C15963" s="221">
        <v>6.0</v>
      </c>
    </row>
    <row r="15964">
      <c r="A15964" s="221">
        <v>17648.0</v>
      </c>
      <c r="B15964" s="221">
        <v>34.0</v>
      </c>
      <c r="C15964" s="221">
        <v>17778.0</v>
      </c>
    </row>
    <row r="15965">
      <c r="A15965" s="221">
        <v>17648.0</v>
      </c>
      <c r="B15965" s="221">
        <v>35.0</v>
      </c>
      <c r="C15965" s="221">
        <v>1267.0</v>
      </c>
    </row>
    <row r="15966">
      <c r="A15966" s="221">
        <v>17648.0</v>
      </c>
      <c r="B15966" s="221">
        <v>36.0</v>
      </c>
      <c r="C15966" s="221">
        <v>889.0</v>
      </c>
    </row>
    <row r="15967">
      <c r="A15967" s="221">
        <v>17648.0</v>
      </c>
      <c r="B15967" s="221">
        <v>37.0</v>
      </c>
      <c r="C15967" s="221">
        <v>289.0</v>
      </c>
    </row>
    <row r="15968">
      <c r="A15968" s="221">
        <v>17650.0</v>
      </c>
      <c r="B15968" s="221">
        <v>34.0</v>
      </c>
      <c r="C15968" s="221">
        <v>5111.0</v>
      </c>
    </row>
    <row r="15969">
      <c r="A15969" s="221">
        <v>17650.0</v>
      </c>
      <c r="B15969" s="221">
        <v>35.0</v>
      </c>
      <c r="C15969" s="221">
        <v>4278.0</v>
      </c>
    </row>
    <row r="15970">
      <c r="A15970" s="221">
        <v>17652.0</v>
      </c>
      <c r="B15970" s="221">
        <v>34.0</v>
      </c>
      <c r="C15970" s="221">
        <v>2489.0</v>
      </c>
    </row>
    <row r="15971">
      <c r="A15971" s="221">
        <v>17652.0</v>
      </c>
      <c r="B15971" s="221">
        <v>35.0</v>
      </c>
      <c r="C15971" s="221">
        <v>1978.0</v>
      </c>
    </row>
    <row r="15972">
      <c r="A15972" s="221">
        <v>17652.0</v>
      </c>
      <c r="B15972" s="221">
        <v>37.0</v>
      </c>
      <c r="C15972" s="221">
        <v>11.0</v>
      </c>
    </row>
    <row r="15973">
      <c r="A15973" s="221">
        <v>17654.0</v>
      </c>
      <c r="B15973" s="221">
        <v>34.0</v>
      </c>
      <c r="C15973" s="221">
        <v>4578.0</v>
      </c>
    </row>
    <row r="15974">
      <c r="A15974" s="221">
        <v>17654.0</v>
      </c>
      <c r="B15974" s="221">
        <v>35.0</v>
      </c>
      <c r="C15974" s="221">
        <v>5800.0</v>
      </c>
    </row>
    <row r="15975">
      <c r="A15975" s="221">
        <v>17656.0</v>
      </c>
      <c r="B15975" s="221">
        <v>34.0</v>
      </c>
      <c r="C15975" s="221">
        <v>15289.0</v>
      </c>
    </row>
    <row r="15976">
      <c r="A15976" s="221">
        <v>17656.0</v>
      </c>
      <c r="B15976" s="221">
        <v>36.0</v>
      </c>
      <c r="C15976" s="221">
        <v>889.0</v>
      </c>
    </row>
    <row r="15977">
      <c r="A15977" s="221">
        <v>17656.0</v>
      </c>
      <c r="B15977" s="221">
        <v>37.0</v>
      </c>
      <c r="C15977" s="221">
        <v>233.0</v>
      </c>
    </row>
    <row r="15978">
      <c r="A15978" s="221">
        <v>17658.0</v>
      </c>
      <c r="B15978" s="221">
        <v>34.0</v>
      </c>
      <c r="C15978" s="221">
        <v>10400.0</v>
      </c>
    </row>
    <row r="15979">
      <c r="A15979" s="221">
        <v>17658.0</v>
      </c>
      <c r="B15979" s="221">
        <v>35.0</v>
      </c>
      <c r="C15979" s="221">
        <v>1556.0</v>
      </c>
    </row>
    <row r="15980">
      <c r="A15980" s="221">
        <v>17658.0</v>
      </c>
      <c r="B15980" s="221">
        <v>36.0</v>
      </c>
      <c r="C15980" s="221">
        <v>1044.0</v>
      </c>
    </row>
    <row r="15981">
      <c r="A15981" s="221">
        <v>17660.0</v>
      </c>
      <c r="B15981" s="221">
        <v>34.0</v>
      </c>
      <c r="C15981" s="221">
        <v>5200.0</v>
      </c>
    </row>
    <row r="15982">
      <c r="A15982" s="221">
        <v>17660.0</v>
      </c>
      <c r="B15982" s="221">
        <v>35.0</v>
      </c>
      <c r="C15982" s="221">
        <v>1000.0</v>
      </c>
    </row>
    <row r="15983">
      <c r="A15983" s="221">
        <v>17660.0</v>
      </c>
      <c r="B15983" s="221">
        <v>36.0</v>
      </c>
      <c r="C15983" s="221">
        <v>22.0</v>
      </c>
    </row>
    <row r="15984">
      <c r="A15984" s="221">
        <v>17660.0</v>
      </c>
      <c r="B15984" s="221">
        <v>37.0</v>
      </c>
      <c r="C15984" s="221">
        <v>22.0</v>
      </c>
    </row>
    <row r="15985">
      <c r="A15985" s="221">
        <v>17660.0</v>
      </c>
      <c r="B15985" s="221">
        <v>38.0</v>
      </c>
      <c r="C15985" s="221">
        <v>22.0</v>
      </c>
    </row>
    <row r="15986">
      <c r="A15986" s="221">
        <v>17662.0</v>
      </c>
      <c r="B15986" s="221">
        <v>34.0</v>
      </c>
      <c r="C15986" s="221">
        <v>12356.0</v>
      </c>
    </row>
    <row r="15987">
      <c r="A15987" s="221">
        <v>17662.0</v>
      </c>
      <c r="B15987" s="221">
        <v>35.0</v>
      </c>
      <c r="C15987" s="221">
        <v>2233.0</v>
      </c>
    </row>
    <row r="15988">
      <c r="A15988" s="221">
        <v>17662.0</v>
      </c>
      <c r="B15988" s="221">
        <v>36.0</v>
      </c>
      <c r="C15988" s="221">
        <v>1100.0</v>
      </c>
    </row>
    <row r="15989">
      <c r="A15989" s="221">
        <v>17664.0</v>
      </c>
      <c r="B15989" s="221">
        <v>34.0</v>
      </c>
      <c r="C15989" s="221">
        <v>2489.0</v>
      </c>
    </row>
    <row r="15990">
      <c r="A15990" s="221">
        <v>17664.0</v>
      </c>
      <c r="B15990" s="221">
        <v>35.0</v>
      </c>
      <c r="C15990" s="221">
        <v>1978.0</v>
      </c>
    </row>
    <row r="15991">
      <c r="A15991" s="221">
        <v>17664.0</v>
      </c>
      <c r="B15991" s="221">
        <v>37.0</v>
      </c>
      <c r="C15991" s="221">
        <v>11.0</v>
      </c>
    </row>
    <row r="15992">
      <c r="A15992" s="221">
        <v>17666.0</v>
      </c>
      <c r="B15992" s="221">
        <v>34.0</v>
      </c>
      <c r="C15992" s="221">
        <v>4578.0</v>
      </c>
    </row>
    <row r="15993">
      <c r="A15993" s="221">
        <v>17666.0</v>
      </c>
      <c r="B15993" s="221">
        <v>35.0</v>
      </c>
      <c r="C15993" s="221">
        <v>5800.0</v>
      </c>
    </row>
    <row r="15994">
      <c r="A15994" s="221">
        <v>17668.0</v>
      </c>
      <c r="B15994" s="221">
        <v>34.0</v>
      </c>
      <c r="C15994" s="221">
        <v>17778.0</v>
      </c>
    </row>
    <row r="15995">
      <c r="A15995" s="221">
        <v>17668.0</v>
      </c>
      <c r="B15995" s="221">
        <v>35.0</v>
      </c>
      <c r="C15995" s="221">
        <v>1267.0</v>
      </c>
    </row>
    <row r="15996">
      <c r="A15996" s="221">
        <v>17668.0</v>
      </c>
      <c r="B15996" s="221">
        <v>36.0</v>
      </c>
      <c r="C15996" s="221">
        <v>889.0</v>
      </c>
    </row>
    <row r="15997">
      <c r="A15997" s="221">
        <v>17668.0</v>
      </c>
      <c r="B15997" s="221">
        <v>37.0</v>
      </c>
      <c r="C15997" s="221">
        <v>289.0</v>
      </c>
    </row>
    <row r="15998">
      <c r="A15998" s="221">
        <v>17670.0</v>
      </c>
      <c r="B15998" s="221">
        <v>34.0</v>
      </c>
      <c r="C15998" s="221">
        <v>12356.0</v>
      </c>
    </row>
    <row r="15999">
      <c r="A15999" s="221">
        <v>17670.0</v>
      </c>
      <c r="B15999" s="221">
        <v>35.0</v>
      </c>
      <c r="C15999" s="221">
        <v>2233.0</v>
      </c>
    </row>
    <row r="16000">
      <c r="A16000" s="221">
        <v>17670.0</v>
      </c>
      <c r="B16000" s="221">
        <v>36.0</v>
      </c>
      <c r="C16000" s="221">
        <v>1100.0</v>
      </c>
    </row>
    <row r="16001">
      <c r="A16001" s="221">
        <v>17672.0</v>
      </c>
      <c r="B16001" s="221">
        <v>34.0</v>
      </c>
      <c r="C16001" s="221">
        <v>5200.0</v>
      </c>
    </row>
    <row r="16002">
      <c r="A16002" s="221">
        <v>17672.0</v>
      </c>
      <c r="B16002" s="221">
        <v>35.0</v>
      </c>
      <c r="C16002" s="221">
        <v>1000.0</v>
      </c>
    </row>
    <row r="16003">
      <c r="A16003" s="221">
        <v>17672.0</v>
      </c>
      <c r="B16003" s="221">
        <v>36.0</v>
      </c>
      <c r="C16003" s="221">
        <v>22.0</v>
      </c>
    </row>
    <row r="16004">
      <c r="A16004" s="221">
        <v>17672.0</v>
      </c>
      <c r="B16004" s="221">
        <v>37.0</v>
      </c>
      <c r="C16004" s="221">
        <v>22.0</v>
      </c>
    </row>
    <row r="16005">
      <c r="A16005" s="221">
        <v>17672.0</v>
      </c>
      <c r="B16005" s="221">
        <v>38.0</v>
      </c>
      <c r="C16005" s="221">
        <v>22.0</v>
      </c>
    </row>
    <row r="16006">
      <c r="A16006" s="221">
        <v>17674.0</v>
      </c>
      <c r="B16006" s="221">
        <v>34.0</v>
      </c>
      <c r="C16006" s="221">
        <v>15289.0</v>
      </c>
    </row>
    <row r="16007">
      <c r="A16007" s="221">
        <v>17674.0</v>
      </c>
      <c r="B16007" s="221">
        <v>36.0</v>
      </c>
      <c r="C16007" s="221">
        <v>889.0</v>
      </c>
    </row>
    <row r="16008">
      <c r="A16008" s="221">
        <v>17674.0</v>
      </c>
      <c r="B16008" s="221">
        <v>37.0</v>
      </c>
      <c r="C16008" s="221">
        <v>233.0</v>
      </c>
    </row>
    <row r="16009">
      <c r="A16009" s="221">
        <v>17676.0</v>
      </c>
      <c r="B16009" s="221">
        <v>34.0</v>
      </c>
      <c r="C16009" s="221">
        <v>5111.0</v>
      </c>
    </row>
    <row r="16010">
      <c r="A16010" s="221">
        <v>17676.0</v>
      </c>
      <c r="B16010" s="221">
        <v>35.0</v>
      </c>
      <c r="C16010" s="221">
        <v>4278.0</v>
      </c>
    </row>
    <row r="16011">
      <c r="A16011" s="221">
        <v>17678.0</v>
      </c>
      <c r="B16011" s="221">
        <v>34.0</v>
      </c>
      <c r="C16011" s="221">
        <v>10400.0</v>
      </c>
    </row>
    <row r="16012">
      <c r="A16012" s="221">
        <v>17678.0</v>
      </c>
      <c r="B16012" s="221">
        <v>35.0</v>
      </c>
      <c r="C16012" s="221">
        <v>1556.0</v>
      </c>
    </row>
    <row r="16013">
      <c r="A16013" s="221">
        <v>17678.0</v>
      </c>
      <c r="B16013" s="221">
        <v>36.0</v>
      </c>
      <c r="C16013" s="221">
        <v>1044.0</v>
      </c>
    </row>
    <row r="16014">
      <c r="A16014" s="221">
        <v>17680.0</v>
      </c>
      <c r="B16014" s="221">
        <v>35.0</v>
      </c>
      <c r="C16014" s="221">
        <v>511.0</v>
      </c>
    </row>
    <row r="16015">
      <c r="A16015" s="221">
        <v>17680.0</v>
      </c>
      <c r="B16015" s="221">
        <v>36.0</v>
      </c>
      <c r="C16015" s="221">
        <v>22.0</v>
      </c>
    </row>
    <row r="16016">
      <c r="A16016" s="221">
        <v>17680.0</v>
      </c>
      <c r="B16016" s="221">
        <v>37.0</v>
      </c>
      <c r="C16016" s="221">
        <v>33.0</v>
      </c>
    </row>
    <row r="16017">
      <c r="A16017" s="221">
        <v>17680.0</v>
      </c>
      <c r="B16017" s="221">
        <v>38.0</v>
      </c>
      <c r="C16017" s="221">
        <v>200.0</v>
      </c>
    </row>
    <row r="16018">
      <c r="A16018" s="221">
        <v>17680.0</v>
      </c>
      <c r="B16018" s="221">
        <v>39.0</v>
      </c>
      <c r="C16018" s="221">
        <v>67.0</v>
      </c>
    </row>
    <row r="16019">
      <c r="A16019" s="221">
        <v>17680.0</v>
      </c>
      <c r="B16019" s="221">
        <v>40.0</v>
      </c>
      <c r="C16019" s="221">
        <v>444.0</v>
      </c>
    </row>
    <row r="16020">
      <c r="A16020" s="221">
        <v>17682.0</v>
      </c>
      <c r="B16020" s="221">
        <v>35.0</v>
      </c>
      <c r="C16020" s="221">
        <v>89.0</v>
      </c>
    </row>
    <row r="16021">
      <c r="A16021" s="221">
        <v>17682.0</v>
      </c>
      <c r="B16021" s="221">
        <v>36.0</v>
      </c>
      <c r="C16021" s="221">
        <v>1100.0</v>
      </c>
    </row>
    <row r="16022">
      <c r="A16022" s="221">
        <v>17682.0</v>
      </c>
      <c r="B16022" s="221">
        <v>37.0</v>
      </c>
      <c r="C16022" s="221">
        <v>44.0</v>
      </c>
    </row>
    <row r="16023">
      <c r="A16023" s="221">
        <v>17682.0</v>
      </c>
      <c r="B16023" s="221">
        <v>38.0</v>
      </c>
      <c r="C16023" s="221">
        <v>44.0</v>
      </c>
    </row>
    <row r="16024">
      <c r="A16024" s="221">
        <v>17682.0</v>
      </c>
      <c r="B16024" s="221">
        <v>39.0</v>
      </c>
      <c r="C16024" s="221">
        <v>22.0</v>
      </c>
    </row>
    <row r="16025">
      <c r="A16025" s="221">
        <v>17682.0</v>
      </c>
      <c r="B16025" s="221">
        <v>40.0</v>
      </c>
      <c r="C16025" s="221">
        <v>122.0</v>
      </c>
    </row>
    <row r="16026">
      <c r="A16026" s="221">
        <v>17684.0</v>
      </c>
      <c r="B16026" s="221">
        <v>36.0</v>
      </c>
      <c r="C16026" s="221">
        <v>867.0</v>
      </c>
    </row>
    <row r="16027">
      <c r="A16027" s="221">
        <v>17684.0</v>
      </c>
      <c r="B16027" s="221">
        <v>37.0</v>
      </c>
      <c r="C16027" s="221">
        <v>33.0</v>
      </c>
    </row>
    <row r="16028">
      <c r="A16028" s="221">
        <v>17684.0</v>
      </c>
      <c r="B16028" s="221">
        <v>38.0</v>
      </c>
      <c r="C16028" s="221">
        <v>11.0</v>
      </c>
    </row>
    <row r="16029">
      <c r="A16029" s="221">
        <v>17684.0</v>
      </c>
      <c r="B16029" s="221">
        <v>39.0</v>
      </c>
      <c r="C16029" s="221">
        <v>89.0</v>
      </c>
    </row>
    <row r="16030">
      <c r="A16030" s="221">
        <v>17684.0</v>
      </c>
      <c r="B16030" s="221">
        <v>40.0</v>
      </c>
      <c r="C16030" s="221">
        <v>244.0</v>
      </c>
    </row>
    <row r="16031">
      <c r="A16031" s="221">
        <v>17686.0</v>
      </c>
      <c r="B16031" s="221">
        <v>35.0</v>
      </c>
      <c r="C16031" s="221">
        <v>356.0</v>
      </c>
    </row>
    <row r="16032">
      <c r="A16032" s="221">
        <v>17686.0</v>
      </c>
      <c r="B16032" s="221">
        <v>36.0</v>
      </c>
      <c r="C16032" s="221">
        <v>44.0</v>
      </c>
    </row>
    <row r="16033">
      <c r="A16033" s="221">
        <v>17686.0</v>
      </c>
      <c r="B16033" s="221">
        <v>37.0</v>
      </c>
      <c r="C16033" s="221">
        <v>244.0</v>
      </c>
    </row>
    <row r="16034">
      <c r="A16034" s="221">
        <v>17686.0</v>
      </c>
      <c r="B16034" s="221">
        <v>38.0</v>
      </c>
      <c r="C16034" s="221">
        <v>33.0</v>
      </c>
    </row>
    <row r="16035">
      <c r="A16035" s="221">
        <v>17686.0</v>
      </c>
      <c r="B16035" s="221">
        <v>39.0</v>
      </c>
      <c r="C16035" s="221">
        <v>144.0</v>
      </c>
    </row>
    <row r="16036">
      <c r="A16036" s="221">
        <v>17686.0</v>
      </c>
      <c r="B16036" s="221">
        <v>40.0</v>
      </c>
      <c r="C16036" s="221">
        <v>500.0</v>
      </c>
    </row>
    <row r="16037">
      <c r="A16037" s="221">
        <v>17688.0</v>
      </c>
      <c r="B16037" s="221">
        <v>34.0</v>
      </c>
      <c r="C16037" s="221">
        <v>133.0</v>
      </c>
    </row>
    <row r="16038">
      <c r="A16038" s="221">
        <v>17688.0</v>
      </c>
      <c r="B16038" s="221">
        <v>35.0</v>
      </c>
      <c r="C16038" s="221">
        <v>56.0</v>
      </c>
    </row>
    <row r="16039">
      <c r="A16039" s="221">
        <v>17688.0</v>
      </c>
      <c r="B16039" s="221">
        <v>36.0</v>
      </c>
      <c r="C16039" s="221">
        <v>56.0</v>
      </c>
    </row>
    <row r="16040">
      <c r="A16040" s="221">
        <v>17688.0</v>
      </c>
      <c r="B16040" s="221">
        <v>37.0</v>
      </c>
      <c r="C16040" s="221">
        <v>467.0</v>
      </c>
    </row>
    <row r="16041">
      <c r="A16041" s="221">
        <v>17688.0</v>
      </c>
      <c r="B16041" s="221">
        <v>38.0</v>
      </c>
      <c r="C16041" s="221">
        <v>167.0</v>
      </c>
    </row>
    <row r="16042">
      <c r="A16042" s="221">
        <v>17688.0</v>
      </c>
      <c r="B16042" s="221">
        <v>39.0</v>
      </c>
      <c r="C16042" s="221">
        <v>89.0</v>
      </c>
    </row>
    <row r="16043">
      <c r="A16043" s="221">
        <v>17688.0</v>
      </c>
      <c r="B16043" s="221">
        <v>40.0</v>
      </c>
      <c r="C16043" s="221">
        <v>367.0</v>
      </c>
    </row>
    <row r="16044">
      <c r="A16044" s="221">
        <v>17690.0</v>
      </c>
      <c r="B16044" s="221">
        <v>35.0</v>
      </c>
      <c r="C16044" s="221">
        <v>567.0</v>
      </c>
    </row>
    <row r="16045">
      <c r="A16045" s="221">
        <v>17690.0</v>
      </c>
      <c r="B16045" s="221">
        <v>36.0</v>
      </c>
      <c r="C16045" s="221">
        <v>550.0</v>
      </c>
    </row>
    <row r="16046">
      <c r="A16046" s="221">
        <v>17690.0</v>
      </c>
      <c r="B16046" s="221">
        <v>37.0</v>
      </c>
      <c r="C16046" s="221">
        <v>33.0</v>
      </c>
    </row>
    <row r="16047">
      <c r="A16047" s="221">
        <v>17690.0</v>
      </c>
      <c r="B16047" s="221">
        <v>38.0</v>
      </c>
      <c r="C16047" s="221">
        <v>39.0</v>
      </c>
    </row>
    <row r="16048">
      <c r="A16048" s="221">
        <v>17690.0</v>
      </c>
      <c r="B16048" s="221">
        <v>39.0</v>
      </c>
      <c r="C16048" s="221">
        <v>33.0</v>
      </c>
    </row>
    <row r="16049">
      <c r="A16049" s="221">
        <v>17690.0</v>
      </c>
      <c r="B16049" s="221">
        <v>40.0</v>
      </c>
      <c r="C16049" s="221">
        <v>156.0</v>
      </c>
    </row>
    <row r="16050">
      <c r="A16050" s="221">
        <v>17692.0</v>
      </c>
      <c r="B16050" s="221">
        <v>35.0</v>
      </c>
      <c r="C16050" s="221">
        <v>1044.0</v>
      </c>
    </row>
    <row r="16051">
      <c r="A16051" s="221">
        <v>17692.0</v>
      </c>
      <c r="B16051" s="221">
        <v>37.0</v>
      </c>
      <c r="C16051" s="221">
        <v>22.0</v>
      </c>
    </row>
    <row r="16052">
      <c r="A16052" s="221">
        <v>17692.0</v>
      </c>
      <c r="B16052" s="221">
        <v>38.0</v>
      </c>
      <c r="C16052" s="221">
        <v>33.0</v>
      </c>
    </row>
    <row r="16053">
      <c r="A16053" s="221">
        <v>17692.0</v>
      </c>
      <c r="B16053" s="221">
        <v>39.0</v>
      </c>
      <c r="C16053" s="221">
        <v>44.0</v>
      </c>
    </row>
    <row r="16054">
      <c r="A16054" s="221">
        <v>17692.0</v>
      </c>
      <c r="B16054" s="221">
        <v>40.0</v>
      </c>
      <c r="C16054" s="221">
        <v>189.0</v>
      </c>
    </row>
    <row r="16055">
      <c r="A16055" s="221">
        <v>17694.0</v>
      </c>
      <c r="B16055" s="221">
        <v>35.0</v>
      </c>
      <c r="C16055" s="221">
        <v>22.0</v>
      </c>
    </row>
    <row r="16056">
      <c r="A16056" s="221">
        <v>17694.0</v>
      </c>
      <c r="B16056" s="221">
        <v>36.0</v>
      </c>
      <c r="C16056" s="221">
        <v>667.0</v>
      </c>
    </row>
    <row r="16057">
      <c r="A16057" s="221">
        <v>17694.0</v>
      </c>
      <c r="B16057" s="221">
        <v>37.0</v>
      </c>
      <c r="C16057" s="221">
        <v>200.0</v>
      </c>
    </row>
    <row r="16058">
      <c r="A16058" s="221">
        <v>17694.0</v>
      </c>
      <c r="B16058" s="221">
        <v>38.0</v>
      </c>
      <c r="C16058" s="221">
        <v>44.0</v>
      </c>
    </row>
    <row r="16059">
      <c r="A16059" s="221">
        <v>17694.0</v>
      </c>
      <c r="B16059" s="221">
        <v>39.0</v>
      </c>
      <c r="C16059" s="221">
        <v>167.0</v>
      </c>
    </row>
    <row r="16060">
      <c r="A16060" s="221">
        <v>17694.0</v>
      </c>
      <c r="B16060" s="221">
        <v>40.0</v>
      </c>
      <c r="C16060" s="221">
        <v>289.0</v>
      </c>
    </row>
    <row r="16061">
      <c r="A16061" s="221">
        <v>17701.0</v>
      </c>
      <c r="B16061" s="221">
        <v>39.0</v>
      </c>
      <c r="C16061" s="221">
        <v>3.0</v>
      </c>
    </row>
    <row r="16062">
      <c r="A16062" s="221">
        <v>17701.0</v>
      </c>
      <c r="B16062" s="221">
        <v>40.0</v>
      </c>
      <c r="C16062" s="221">
        <v>81.0</v>
      </c>
    </row>
    <row r="16063">
      <c r="A16063" s="221">
        <v>17701.0</v>
      </c>
      <c r="B16063" s="221">
        <v>11399.0</v>
      </c>
      <c r="C16063" s="221">
        <v>10.0</v>
      </c>
    </row>
    <row r="16064">
      <c r="A16064" s="221">
        <v>17703.0</v>
      </c>
      <c r="B16064" s="221">
        <v>34.0</v>
      </c>
      <c r="C16064" s="221">
        <v>23333.0</v>
      </c>
    </row>
    <row r="16065">
      <c r="A16065" s="221">
        <v>17703.0</v>
      </c>
      <c r="B16065" s="221">
        <v>35.0</v>
      </c>
      <c r="C16065" s="221">
        <v>9444.0</v>
      </c>
    </row>
    <row r="16066">
      <c r="A16066" s="221">
        <v>17703.0</v>
      </c>
      <c r="B16066" s="221">
        <v>36.0</v>
      </c>
      <c r="C16066" s="221">
        <v>3222.0</v>
      </c>
    </row>
    <row r="16067">
      <c r="A16067" s="221">
        <v>17703.0</v>
      </c>
      <c r="B16067" s="221">
        <v>37.0</v>
      </c>
      <c r="C16067" s="221">
        <v>600.0</v>
      </c>
    </row>
    <row r="16068">
      <c r="A16068" s="221">
        <v>17703.0</v>
      </c>
      <c r="B16068" s="221">
        <v>38.0</v>
      </c>
      <c r="C16068" s="221">
        <v>2.0</v>
      </c>
    </row>
    <row r="16069">
      <c r="A16069" s="221">
        <v>17703.0</v>
      </c>
      <c r="B16069" s="221">
        <v>39.0</v>
      </c>
      <c r="C16069" s="221">
        <v>4.0</v>
      </c>
    </row>
    <row r="16070">
      <c r="A16070" s="221">
        <v>17703.0</v>
      </c>
      <c r="B16070" s="221">
        <v>40.0</v>
      </c>
      <c r="C16070" s="221">
        <v>4.0</v>
      </c>
    </row>
    <row r="16071">
      <c r="A16071" s="221">
        <v>17705.0</v>
      </c>
      <c r="B16071" s="221">
        <v>34.0</v>
      </c>
      <c r="C16071" s="221">
        <v>21071.0</v>
      </c>
    </row>
    <row r="16072">
      <c r="A16072" s="221">
        <v>17705.0</v>
      </c>
      <c r="B16072" s="221">
        <v>35.0</v>
      </c>
      <c r="C16072" s="221">
        <v>9382.0</v>
      </c>
    </row>
    <row r="16073">
      <c r="A16073" s="221">
        <v>17705.0</v>
      </c>
      <c r="B16073" s="221">
        <v>36.0</v>
      </c>
      <c r="C16073" s="221">
        <v>3127.0</v>
      </c>
    </row>
    <row r="16074">
      <c r="A16074" s="221">
        <v>17705.0</v>
      </c>
      <c r="B16074" s="221">
        <v>37.0</v>
      </c>
      <c r="C16074" s="221">
        <v>590.0</v>
      </c>
    </row>
    <row r="16075">
      <c r="A16075" s="221">
        <v>17705.0</v>
      </c>
      <c r="B16075" s="221">
        <v>38.0</v>
      </c>
      <c r="C16075" s="221">
        <v>2.0</v>
      </c>
    </row>
    <row r="16076">
      <c r="A16076" s="221">
        <v>17705.0</v>
      </c>
      <c r="B16076" s="221">
        <v>39.0</v>
      </c>
      <c r="C16076" s="221">
        <v>4.0</v>
      </c>
    </row>
    <row r="16077">
      <c r="A16077" s="221">
        <v>17705.0</v>
      </c>
      <c r="B16077" s="221">
        <v>40.0</v>
      </c>
      <c r="C16077" s="221">
        <v>4.0</v>
      </c>
    </row>
    <row r="16078">
      <c r="A16078" s="221">
        <v>17707.0</v>
      </c>
      <c r="B16078" s="221">
        <v>34.0</v>
      </c>
      <c r="C16078" s="221">
        <v>21071.0</v>
      </c>
    </row>
    <row r="16079">
      <c r="A16079" s="221">
        <v>17707.0</v>
      </c>
      <c r="B16079" s="221">
        <v>35.0</v>
      </c>
      <c r="C16079" s="221">
        <v>9382.0</v>
      </c>
    </row>
    <row r="16080">
      <c r="A16080" s="221">
        <v>17707.0</v>
      </c>
      <c r="B16080" s="221">
        <v>36.0</v>
      </c>
      <c r="C16080" s="221">
        <v>3127.0</v>
      </c>
    </row>
    <row r="16081">
      <c r="A16081" s="221">
        <v>17707.0</v>
      </c>
      <c r="B16081" s="221">
        <v>37.0</v>
      </c>
      <c r="C16081" s="221">
        <v>590.0</v>
      </c>
    </row>
    <row r="16082">
      <c r="A16082" s="221">
        <v>17707.0</v>
      </c>
      <c r="B16082" s="221">
        <v>38.0</v>
      </c>
      <c r="C16082" s="221">
        <v>2.0</v>
      </c>
    </row>
    <row r="16083">
      <c r="A16083" s="221">
        <v>17707.0</v>
      </c>
      <c r="B16083" s="221">
        <v>39.0</v>
      </c>
      <c r="C16083" s="221">
        <v>4.0</v>
      </c>
    </row>
    <row r="16084">
      <c r="A16084" s="221">
        <v>17707.0</v>
      </c>
      <c r="B16084" s="221">
        <v>40.0</v>
      </c>
      <c r="C16084" s="221">
        <v>4.0</v>
      </c>
    </row>
    <row r="16085">
      <c r="A16085" s="221">
        <v>17709.0</v>
      </c>
      <c r="B16085" s="221">
        <v>34.0</v>
      </c>
      <c r="C16085" s="221">
        <v>611111.0</v>
      </c>
    </row>
    <row r="16086">
      <c r="A16086" s="221">
        <v>17709.0</v>
      </c>
      <c r="B16086" s="221">
        <v>35.0</v>
      </c>
      <c r="C16086" s="221">
        <v>155556.0</v>
      </c>
    </row>
    <row r="16087">
      <c r="A16087" s="221">
        <v>17709.0</v>
      </c>
      <c r="B16087" s="221">
        <v>36.0</v>
      </c>
      <c r="C16087" s="221">
        <v>51111.0</v>
      </c>
    </row>
    <row r="16088">
      <c r="A16088" s="221">
        <v>17709.0</v>
      </c>
      <c r="B16088" s="221">
        <v>37.0</v>
      </c>
      <c r="C16088" s="221">
        <v>10556.0</v>
      </c>
    </row>
    <row r="16089">
      <c r="A16089" s="221">
        <v>17709.0</v>
      </c>
      <c r="B16089" s="221">
        <v>38.0</v>
      </c>
      <c r="C16089" s="221">
        <v>2556.0</v>
      </c>
    </row>
    <row r="16090">
      <c r="A16090" s="221">
        <v>17709.0</v>
      </c>
      <c r="B16090" s="221">
        <v>39.0</v>
      </c>
      <c r="C16090" s="221">
        <v>1112.0</v>
      </c>
    </row>
    <row r="16091">
      <c r="A16091" s="221">
        <v>17709.0</v>
      </c>
      <c r="B16091" s="221">
        <v>40.0</v>
      </c>
      <c r="C16091" s="221">
        <v>278.0</v>
      </c>
    </row>
    <row r="16092">
      <c r="A16092" s="221">
        <v>17713.0</v>
      </c>
      <c r="B16092" s="221">
        <v>34.0</v>
      </c>
      <c r="C16092" s="221">
        <v>622222.0</v>
      </c>
    </row>
    <row r="16093">
      <c r="A16093" s="221">
        <v>17713.0</v>
      </c>
      <c r="B16093" s="221">
        <v>35.0</v>
      </c>
      <c r="C16093" s="221">
        <v>177778.0</v>
      </c>
    </row>
    <row r="16094">
      <c r="A16094" s="221">
        <v>17713.0</v>
      </c>
      <c r="B16094" s="221">
        <v>36.0</v>
      </c>
      <c r="C16094" s="221">
        <v>47778.0</v>
      </c>
    </row>
    <row r="16095">
      <c r="A16095" s="221">
        <v>17713.0</v>
      </c>
      <c r="B16095" s="221">
        <v>37.0</v>
      </c>
      <c r="C16095" s="221">
        <v>9667.0</v>
      </c>
    </row>
    <row r="16096">
      <c r="A16096" s="221">
        <v>17713.0</v>
      </c>
      <c r="B16096" s="221">
        <v>38.0</v>
      </c>
      <c r="C16096" s="221">
        <v>2444.0</v>
      </c>
    </row>
    <row r="16097">
      <c r="A16097" s="221">
        <v>17713.0</v>
      </c>
      <c r="B16097" s="221">
        <v>39.0</v>
      </c>
      <c r="C16097" s="221">
        <v>1200.0</v>
      </c>
    </row>
    <row r="16098">
      <c r="A16098" s="221">
        <v>17713.0</v>
      </c>
      <c r="B16098" s="221">
        <v>40.0</v>
      </c>
      <c r="C16098" s="221">
        <v>356.0</v>
      </c>
    </row>
    <row r="16099">
      <c r="A16099" s="221">
        <v>17715.0</v>
      </c>
      <c r="B16099" s="221">
        <v>34.0</v>
      </c>
      <c r="C16099" s="221">
        <v>614356.0</v>
      </c>
    </row>
    <row r="16100">
      <c r="A16100" s="221">
        <v>17715.0</v>
      </c>
      <c r="B16100" s="221">
        <v>35.0</v>
      </c>
      <c r="C16100" s="221">
        <v>154233.0</v>
      </c>
    </row>
    <row r="16101">
      <c r="A16101" s="221">
        <v>17715.0</v>
      </c>
      <c r="B16101" s="221">
        <v>36.0</v>
      </c>
      <c r="C16101" s="221">
        <v>39907.0</v>
      </c>
    </row>
    <row r="16102">
      <c r="A16102" s="221">
        <v>17715.0</v>
      </c>
      <c r="B16102" s="221">
        <v>37.0</v>
      </c>
      <c r="C16102" s="221">
        <v>9687.0</v>
      </c>
    </row>
    <row r="16103">
      <c r="A16103" s="221">
        <v>17715.0</v>
      </c>
      <c r="B16103" s="221">
        <v>38.0</v>
      </c>
      <c r="C16103" s="221">
        <v>2387.0</v>
      </c>
    </row>
    <row r="16104">
      <c r="A16104" s="221">
        <v>17715.0</v>
      </c>
      <c r="B16104" s="221">
        <v>39.0</v>
      </c>
      <c r="C16104" s="221">
        <v>1202.0</v>
      </c>
    </row>
    <row r="16105">
      <c r="A16105" s="221">
        <v>17715.0</v>
      </c>
      <c r="B16105" s="221">
        <v>40.0</v>
      </c>
      <c r="C16105" s="221">
        <v>356.0</v>
      </c>
    </row>
    <row r="16106">
      <c r="A16106" s="221">
        <v>17718.0</v>
      </c>
      <c r="B16106" s="221">
        <v>34.0</v>
      </c>
      <c r="C16106" s="221">
        <v>614356.0</v>
      </c>
    </row>
    <row r="16107">
      <c r="A16107" s="221">
        <v>17718.0</v>
      </c>
      <c r="B16107" s="221">
        <v>35.0</v>
      </c>
      <c r="C16107" s="221">
        <v>154233.0</v>
      </c>
    </row>
    <row r="16108">
      <c r="A16108" s="221">
        <v>17718.0</v>
      </c>
      <c r="B16108" s="221">
        <v>36.0</v>
      </c>
      <c r="C16108" s="221">
        <v>39907.0</v>
      </c>
    </row>
    <row r="16109">
      <c r="A16109" s="221">
        <v>17718.0</v>
      </c>
      <c r="B16109" s="221">
        <v>37.0</v>
      </c>
      <c r="C16109" s="221">
        <v>9687.0</v>
      </c>
    </row>
    <row r="16110">
      <c r="A16110" s="221">
        <v>17718.0</v>
      </c>
      <c r="B16110" s="221">
        <v>38.0</v>
      </c>
      <c r="C16110" s="221">
        <v>2387.0</v>
      </c>
    </row>
    <row r="16111">
      <c r="A16111" s="221">
        <v>17718.0</v>
      </c>
      <c r="B16111" s="221">
        <v>39.0</v>
      </c>
      <c r="C16111" s="221">
        <v>1202.0</v>
      </c>
    </row>
    <row r="16112">
      <c r="A16112" s="221">
        <v>17718.0</v>
      </c>
      <c r="B16112" s="221">
        <v>40.0</v>
      </c>
      <c r="C16112" s="221">
        <v>356.0</v>
      </c>
    </row>
    <row r="16113">
      <c r="A16113" s="221">
        <v>17720.0</v>
      </c>
      <c r="B16113" s="221">
        <v>34.0</v>
      </c>
      <c r="C16113" s="221">
        <v>614356.0</v>
      </c>
    </row>
    <row r="16114">
      <c r="A16114" s="221">
        <v>17720.0</v>
      </c>
      <c r="B16114" s="221">
        <v>35.0</v>
      </c>
      <c r="C16114" s="221">
        <v>154233.0</v>
      </c>
    </row>
    <row r="16115">
      <c r="A16115" s="221">
        <v>17720.0</v>
      </c>
      <c r="B16115" s="221">
        <v>36.0</v>
      </c>
      <c r="C16115" s="221">
        <v>39907.0</v>
      </c>
    </row>
    <row r="16116">
      <c r="A16116" s="221">
        <v>17720.0</v>
      </c>
      <c r="B16116" s="221">
        <v>37.0</v>
      </c>
      <c r="C16116" s="221">
        <v>9687.0</v>
      </c>
    </row>
    <row r="16117">
      <c r="A16117" s="221">
        <v>17720.0</v>
      </c>
      <c r="B16117" s="221">
        <v>38.0</v>
      </c>
      <c r="C16117" s="221">
        <v>2387.0</v>
      </c>
    </row>
    <row r="16118">
      <c r="A16118" s="221">
        <v>17720.0</v>
      </c>
      <c r="B16118" s="221">
        <v>39.0</v>
      </c>
      <c r="C16118" s="221">
        <v>1202.0</v>
      </c>
    </row>
    <row r="16119">
      <c r="A16119" s="221">
        <v>17720.0</v>
      </c>
      <c r="B16119" s="221">
        <v>40.0</v>
      </c>
      <c r="C16119" s="221">
        <v>356.0</v>
      </c>
    </row>
    <row r="16120">
      <c r="A16120" s="221">
        <v>17722.0</v>
      </c>
      <c r="B16120" s="221">
        <v>34.0</v>
      </c>
      <c r="C16120" s="221">
        <v>614356.0</v>
      </c>
    </row>
    <row r="16121">
      <c r="A16121" s="221">
        <v>17722.0</v>
      </c>
      <c r="B16121" s="221">
        <v>35.0</v>
      </c>
      <c r="C16121" s="221">
        <v>154233.0</v>
      </c>
    </row>
    <row r="16122">
      <c r="A16122" s="221">
        <v>17722.0</v>
      </c>
      <c r="B16122" s="221">
        <v>36.0</v>
      </c>
      <c r="C16122" s="221">
        <v>39907.0</v>
      </c>
    </row>
    <row r="16123">
      <c r="A16123" s="221">
        <v>17722.0</v>
      </c>
      <c r="B16123" s="221">
        <v>37.0</v>
      </c>
      <c r="C16123" s="221">
        <v>9687.0</v>
      </c>
    </row>
    <row r="16124">
      <c r="A16124" s="221">
        <v>17722.0</v>
      </c>
      <c r="B16124" s="221">
        <v>38.0</v>
      </c>
      <c r="C16124" s="221">
        <v>2387.0</v>
      </c>
    </row>
    <row r="16125">
      <c r="A16125" s="221">
        <v>17722.0</v>
      </c>
      <c r="B16125" s="221">
        <v>39.0</v>
      </c>
      <c r="C16125" s="221">
        <v>1202.0</v>
      </c>
    </row>
    <row r="16126">
      <c r="A16126" s="221">
        <v>17722.0</v>
      </c>
      <c r="B16126" s="221">
        <v>40.0</v>
      </c>
      <c r="C16126" s="221">
        <v>356.0</v>
      </c>
    </row>
    <row r="16127">
      <c r="A16127" s="221">
        <v>17726.0</v>
      </c>
      <c r="B16127" s="221">
        <v>34.0</v>
      </c>
      <c r="C16127" s="221">
        <v>1.0608662E7</v>
      </c>
    </row>
    <row r="16128">
      <c r="A16128" s="221">
        <v>17726.0</v>
      </c>
      <c r="B16128" s="221">
        <v>35.0</v>
      </c>
      <c r="C16128" s="221">
        <v>2652666.0</v>
      </c>
    </row>
    <row r="16129">
      <c r="A16129" s="221">
        <v>17726.0</v>
      </c>
      <c r="B16129" s="221">
        <v>36.0</v>
      </c>
      <c r="C16129" s="221">
        <v>664446.0</v>
      </c>
    </row>
    <row r="16130">
      <c r="A16130" s="221">
        <v>17726.0</v>
      </c>
      <c r="B16130" s="221">
        <v>37.0</v>
      </c>
      <c r="C16130" s="221">
        <v>165917.0</v>
      </c>
    </row>
    <row r="16131">
      <c r="A16131" s="221">
        <v>17726.0</v>
      </c>
      <c r="B16131" s="221">
        <v>38.0</v>
      </c>
      <c r="C16131" s="221">
        <v>41437.0</v>
      </c>
    </row>
    <row r="16132">
      <c r="A16132" s="221">
        <v>17726.0</v>
      </c>
      <c r="B16132" s="221">
        <v>39.0</v>
      </c>
      <c r="C16132" s="221">
        <v>19804.0</v>
      </c>
    </row>
    <row r="16133">
      <c r="A16133" s="221">
        <v>17726.0</v>
      </c>
      <c r="B16133" s="221">
        <v>40.0</v>
      </c>
      <c r="C16133" s="221">
        <v>5446.0</v>
      </c>
    </row>
    <row r="16134">
      <c r="A16134" s="221">
        <v>17728.0</v>
      </c>
      <c r="B16134" s="221">
        <v>34.0</v>
      </c>
      <c r="C16134" s="221">
        <v>1.0549436E7</v>
      </c>
    </row>
    <row r="16135">
      <c r="A16135" s="221">
        <v>17728.0</v>
      </c>
      <c r="B16135" s="221">
        <v>35.0</v>
      </c>
      <c r="C16135" s="221">
        <v>2693564.0</v>
      </c>
    </row>
    <row r="16136">
      <c r="A16136" s="221">
        <v>17728.0</v>
      </c>
      <c r="B16136" s="221">
        <v>36.0</v>
      </c>
      <c r="C16136" s="221">
        <v>660828.0</v>
      </c>
    </row>
    <row r="16137">
      <c r="A16137" s="221">
        <v>17728.0</v>
      </c>
      <c r="B16137" s="221">
        <v>37.0</v>
      </c>
      <c r="C16137" s="221">
        <v>164992.0</v>
      </c>
    </row>
    <row r="16138">
      <c r="A16138" s="221">
        <v>17728.0</v>
      </c>
      <c r="B16138" s="221">
        <v>38.0</v>
      </c>
      <c r="C16138" s="221">
        <v>41198.0</v>
      </c>
    </row>
    <row r="16139">
      <c r="A16139" s="221">
        <v>17728.0</v>
      </c>
      <c r="B16139" s="221">
        <v>39.0</v>
      </c>
      <c r="C16139" s="221">
        <v>19622.0</v>
      </c>
    </row>
    <row r="16140">
      <c r="A16140" s="221">
        <v>17728.0</v>
      </c>
      <c r="B16140" s="221">
        <v>40.0</v>
      </c>
      <c r="C16140" s="221">
        <v>6202.0</v>
      </c>
    </row>
    <row r="16141">
      <c r="A16141" s="221">
        <v>17732.0</v>
      </c>
      <c r="B16141" s="221">
        <v>34.0</v>
      </c>
      <c r="C16141" s="221">
        <v>1.0549422E7</v>
      </c>
    </row>
    <row r="16142">
      <c r="A16142" s="221">
        <v>17732.0</v>
      </c>
      <c r="B16142" s="221">
        <v>35.0</v>
      </c>
      <c r="C16142" s="221">
        <v>2638010.0</v>
      </c>
    </row>
    <row r="16143">
      <c r="A16143" s="221">
        <v>17732.0</v>
      </c>
      <c r="B16143" s="221">
        <v>36.0</v>
      </c>
      <c r="C16143" s="221">
        <v>661036.0</v>
      </c>
    </row>
    <row r="16144">
      <c r="A16144" s="221">
        <v>17732.0</v>
      </c>
      <c r="B16144" s="221">
        <v>37.0</v>
      </c>
      <c r="C16144" s="221">
        <v>165001.0</v>
      </c>
    </row>
    <row r="16145">
      <c r="A16145" s="221">
        <v>17732.0</v>
      </c>
      <c r="B16145" s="221">
        <v>38.0</v>
      </c>
      <c r="C16145" s="221">
        <v>41186.0</v>
      </c>
    </row>
    <row r="16146">
      <c r="A16146" s="221">
        <v>17732.0</v>
      </c>
      <c r="B16146" s="221">
        <v>39.0</v>
      </c>
      <c r="C16146" s="221">
        <v>19592.0</v>
      </c>
    </row>
    <row r="16147">
      <c r="A16147" s="221">
        <v>17732.0</v>
      </c>
      <c r="B16147" s="221">
        <v>40.0</v>
      </c>
      <c r="C16147" s="221">
        <v>6126.0</v>
      </c>
    </row>
    <row r="16148">
      <c r="A16148" s="221">
        <v>17736.0</v>
      </c>
      <c r="B16148" s="221">
        <v>34.0</v>
      </c>
      <c r="C16148" s="221">
        <v>1.197687E7</v>
      </c>
    </row>
    <row r="16149">
      <c r="A16149" s="221">
        <v>17736.0</v>
      </c>
      <c r="B16149" s="221">
        <v>35.0</v>
      </c>
      <c r="C16149" s="221">
        <v>2824745.0</v>
      </c>
    </row>
    <row r="16150">
      <c r="A16150" s="221">
        <v>17736.0</v>
      </c>
      <c r="B16150" s="221">
        <v>36.0</v>
      </c>
      <c r="C16150" s="221">
        <v>722088.0</v>
      </c>
    </row>
    <row r="16151">
      <c r="A16151" s="221">
        <v>17736.0</v>
      </c>
      <c r="B16151" s="221">
        <v>37.0</v>
      </c>
      <c r="C16151" s="221">
        <v>180463.0</v>
      </c>
    </row>
    <row r="16152">
      <c r="A16152" s="221">
        <v>17736.0</v>
      </c>
      <c r="B16152" s="221">
        <v>38.0</v>
      </c>
      <c r="C16152" s="221">
        <v>45309.0</v>
      </c>
    </row>
    <row r="16153">
      <c r="A16153" s="221">
        <v>17736.0</v>
      </c>
      <c r="B16153" s="221">
        <v>39.0</v>
      </c>
      <c r="C16153" s="221">
        <v>20040.0</v>
      </c>
    </row>
    <row r="16154">
      <c r="A16154" s="221">
        <v>17736.0</v>
      </c>
      <c r="B16154" s="221">
        <v>40.0</v>
      </c>
      <c r="C16154" s="221">
        <v>7249.0</v>
      </c>
    </row>
    <row r="16155">
      <c r="A16155" s="221">
        <v>17738.0</v>
      </c>
      <c r="B16155" s="221">
        <v>34.0</v>
      </c>
      <c r="C16155" s="221">
        <v>1.1225438E7</v>
      </c>
    </row>
    <row r="16156">
      <c r="A16156" s="221">
        <v>17738.0</v>
      </c>
      <c r="B16156" s="221">
        <v>35.0</v>
      </c>
      <c r="C16156" s="221">
        <v>2758045.0</v>
      </c>
    </row>
    <row r="16157">
      <c r="A16157" s="221">
        <v>17738.0</v>
      </c>
      <c r="B16157" s="221">
        <v>36.0</v>
      </c>
      <c r="C16157" s="221">
        <v>700827.0</v>
      </c>
    </row>
    <row r="16158">
      <c r="A16158" s="221">
        <v>17738.0</v>
      </c>
      <c r="B16158" s="221">
        <v>37.0</v>
      </c>
      <c r="C16158" s="221">
        <v>177765.0</v>
      </c>
    </row>
    <row r="16159">
      <c r="A16159" s="221">
        <v>17738.0</v>
      </c>
      <c r="B16159" s="221">
        <v>38.0</v>
      </c>
      <c r="C16159" s="221">
        <v>44184.0</v>
      </c>
    </row>
    <row r="16160">
      <c r="A16160" s="221">
        <v>17738.0</v>
      </c>
      <c r="B16160" s="221">
        <v>39.0</v>
      </c>
      <c r="C16160" s="221">
        <v>20828.0</v>
      </c>
    </row>
    <row r="16161">
      <c r="A16161" s="221">
        <v>17738.0</v>
      </c>
      <c r="B16161" s="221">
        <v>40.0</v>
      </c>
      <c r="C16161" s="221">
        <v>5811.0</v>
      </c>
    </row>
    <row r="16162">
      <c r="A16162" s="221">
        <v>17740.0</v>
      </c>
      <c r="B16162" s="221">
        <v>34.0</v>
      </c>
      <c r="C16162" s="221">
        <v>1.1716296E7</v>
      </c>
    </row>
    <row r="16163">
      <c r="A16163" s="221">
        <v>17740.0</v>
      </c>
      <c r="B16163" s="221">
        <v>35.0</v>
      </c>
      <c r="C16163" s="221">
        <v>2930004.0</v>
      </c>
    </row>
    <row r="16164">
      <c r="A16164" s="221">
        <v>17740.0</v>
      </c>
      <c r="B16164" s="221">
        <v>36.0</v>
      </c>
      <c r="C16164" s="221">
        <v>733304.0</v>
      </c>
    </row>
    <row r="16165">
      <c r="A16165" s="221">
        <v>17740.0</v>
      </c>
      <c r="B16165" s="221">
        <v>37.0</v>
      </c>
      <c r="C16165" s="221">
        <v>186361.0</v>
      </c>
    </row>
    <row r="16166">
      <c r="A16166" s="221">
        <v>17740.0</v>
      </c>
      <c r="B16166" s="221">
        <v>38.0</v>
      </c>
      <c r="C16166" s="221">
        <v>45699.0</v>
      </c>
    </row>
    <row r="16167">
      <c r="A16167" s="221">
        <v>17740.0</v>
      </c>
      <c r="B16167" s="221">
        <v>39.0</v>
      </c>
      <c r="C16167" s="221">
        <v>21186.0</v>
      </c>
    </row>
    <row r="16168">
      <c r="A16168" s="221">
        <v>17740.0</v>
      </c>
      <c r="B16168" s="221">
        <v>40.0</v>
      </c>
      <c r="C16168" s="221">
        <v>6575.0</v>
      </c>
    </row>
    <row r="16169">
      <c r="A16169" s="221">
        <v>17743.0</v>
      </c>
      <c r="B16169" s="221">
        <v>37.0</v>
      </c>
      <c r="C16169" s="221">
        <v>2.0</v>
      </c>
    </row>
    <row r="16170">
      <c r="A16170" s="221">
        <v>17743.0</v>
      </c>
      <c r="B16170" s="221">
        <v>38.0</v>
      </c>
      <c r="C16170" s="221">
        <v>6.0</v>
      </c>
    </row>
    <row r="16171">
      <c r="A16171" s="221">
        <v>17757.0</v>
      </c>
      <c r="B16171" s="221">
        <v>34.0</v>
      </c>
      <c r="C16171" s="221">
        <v>1000.0</v>
      </c>
    </row>
    <row r="16172">
      <c r="A16172" s="221">
        <v>17759.0</v>
      </c>
      <c r="B16172" s="221">
        <v>35.0</v>
      </c>
      <c r="C16172" s="221">
        <v>5000.0</v>
      </c>
    </row>
    <row r="16173">
      <c r="A16173" s="221">
        <v>17761.0</v>
      </c>
      <c r="B16173" s="221">
        <v>36.0</v>
      </c>
      <c r="C16173" s="221">
        <v>11111.0</v>
      </c>
    </row>
    <row r="16174">
      <c r="A16174" s="221">
        <v>17764.0</v>
      </c>
      <c r="B16174" s="221">
        <v>34.0</v>
      </c>
      <c r="C16174" s="221">
        <v>10000.0</v>
      </c>
    </row>
    <row r="16175">
      <c r="A16175" s="221">
        <v>17764.0</v>
      </c>
      <c r="B16175" s="221">
        <v>37.0</v>
      </c>
      <c r="C16175" s="221">
        <v>1.0</v>
      </c>
    </row>
    <row r="16176">
      <c r="A16176" s="221">
        <v>17764.0</v>
      </c>
      <c r="B16176" s="221">
        <v>40.0</v>
      </c>
      <c r="C16176" s="221">
        <v>10.0</v>
      </c>
    </row>
    <row r="16177">
      <c r="A16177" s="221">
        <v>17770.0</v>
      </c>
      <c r="B16177" s="221">
        <v>34.0</v>
      </c>
      <c r="C16177" s="221">
        <v>68307.0</v>
      </c>
    </row>
    <row r="16178">
      <c r="A16178" s="221">
        <v>17770.0</v>
      </c>
      <c r="B16178" s="221">
        <v>35.0</v>
      </c>
      <c r="C16178" s="221">
        <v>17839.0</v>
      </c>
    </row>
    <row r="16179">
      <c r="A16179" s="221">
        <v>17770.0</v>
      </c>
      <c r="B16179" s="221">
        <v>36.0</v>
      </c>
      <c r="C16179" s="221">
        <v>7197.0</v>
      </c>
    </row>
    <row r="16180">
      <c r="A16180" s="221">
        <v>17770.0</v>
      </c>
      <c r="B16180" s="221">
        <v>37.0</v>
      </c>
      <c r="C16180" s="221">
        <v>1951.0</v>
      </c>
    </row>
    <row r="16181">
      <c r="A16181" s="221">
        <v>17770.0</v>
      </c>
      <c r="B16181" s="221">
        <v>38.0</v>
      </c>
      <c r="C16181" s="221">
        <v>234.0</v>
      </c>
    </row>
    <row r="16182">
      <c r="A16182" s="221">
        <v>17770.0</v>
      </c>
      <c r="B16182" s="221">
        <v>39.0</v>
      </c>
      <c r="C16182" s="221">
        <v>12.0</v>
      </c>
    </row>
    <row r="16183">
      <c r="A16183" s="221">
        <v>17770.0</v>
      </c>
      <c r="B16183" s="221">
        <v>40.0</v>
      </c>
      <c r="C16183" s="221">
        <v>26.0</v>
      </c>
    </row>
    <row r="16184">
      <c r="A16184" s="221">
        <v>17770.0</v>
      </c>
      <c r="B16184" s="221">
        <v>2867.0</v>
      </c>
      <c r="C16184" s="221">
        <v>1.0</v>
      </c>
    </row>
    <row r="16185">
      <c r="A16185" s="221">
        <v>17770.0</v>
      </c>
      <c r="B16185" s="221">
        <v>2870.0</v>
      </c>
      <c r="C16185" s="221">
        <v>1.0</v>
      </c>
    </row>
    <row r="16186">
      <c r="A16186" s="221">
        <v>17770.0</v>
      </c>
      <c r="B16186" s="221">
        <v>2872.0</v>
      </c>
      <c r="C16186" s="221">
        <v>1.0</v>
      </c>
    </row>
    <row r="16187">
      <c r="A16187" s="221">
        <v>17771.0</v>
      </c>
      <c r="B16187" s="221">
        <v>34.0</v>
      </c>
      <c r="C16187" s="221">
        <v>4529.0</v>
      </c>
    </row>
    <row r="16188">
      <c r="A16188" s="221">
        <v>17771.0</v>
      </c>
      <c r="B16188" s="221">
        <v>35.0</v>
      </c>
      <c r="C16188" s="221">
        <v>1643.0</v>
      </c>
    </row>
    <row r="16189">
      <c r="A16189" s="221">
        <v>17771.0</v>
      </c>
      <c r="B16189" s="221">
        <v>36.0</v>
      </c>
      <c r="C16189" s="221">
        <v>2413.0</v>
      </c>
    </row>
    <row r="16190">
      <c r="A16190" s="221">
        <v>17771.0</v>
      </c>
      <c r="B16190" s="221">
        <v>38.0</v>
      </c>
      <c r="C16190" s="221">
        <v>1.0</v>
      </c>
    </row>
    <row r="16191">
      <c r="A16191" s="221">
        <v>17771.0</v>
      </c>
      <c r="B16191" s="221">
        <v>2867.0</v>
      </c>
      <c r="C16191" s="221">
        <v>1.0</v>
      </c>
    </row>
    <row r="16192">
      <c r="A16192" s="221">
        <v>17771.0</v>
      </c>
      <c r="B16192" s="221">
        <v>2872.0</v>
      </c>
      <c r="C16192" s="221">
        <v>1.0</v>
      </c>
    </row>
    <row r="16193">
      <c r="A16193" s="221">
        <v>17772.0</v>
      </c>
      <c r="B16193" s="221">
        <v>34.0</v>
      </c>
      <c r="C16193" s="221">
        <v>1667.0</v>
      </c>
    </row>
    <row r="16194">
      <c r="A16194" s="221">
        <v>17772.0</v>
      </c>
      <c r="B16194" s="221">
        <v>35.0</v>
      </c>
      <c r="C16194" s="221">
        <v>144.0</v>
      </c>
    </row>
    <row r="16195">
      <c r="A16195" s="221">
        <v>17772.0</v>
      </c>
      <c r="B16195" s="221">
        <v>36.0</v>
      </c>
      <c r="C16195" s="221">
        <v>83.0</v>
      </c>
    </row>
    <row r="16196">
      <c r="A16196" s="221">
        <v>17772.0</v>
      </c>
      <c r="B16196" s="221">
        <v>37.0</v>
      </c>
      <c r="C16196" s="221">
        <v>22.0</v>
      </c>
    </row>
    <row r="16197">
      <c r="A16197" s="221">
        <v>17772.0</v>
      </c>
      <c r="B16197" s="221">
        <v>2872.0</v>
      </c>
      <c r="C16197" s="221">
        <v>1.0</v>
      </c>
    </row>
    <row r="16198">
      <c r="A16198" s="221">
        <v>17773.0</v>
      </c>
      <c r="B16198" s="221">
        <v>34.0</v>
      </c>
      <c r="C16198" s="221">
        <v>122.0</v>
      </c>
    </row>
    <row r="16199">
      <c r="A16199" s="221">
        <v>17773.0</v>
      </c>
      <c r="B16199" s="221">
        <v>35.0</v>
      </c>
      <c r="C16199" s="221">
        <v>1342.0</v>
      </c>
    </row>
    <row r="16200">
      <c r="A16200" s="221">
        <v>17773.0</v>
      </c>
      <c r="B16200" s="221">
        <v>38.0</v>
      </c>
      <c r="C16200" s="221">
        <v>9.0</v>
      </c>
    </row>
    <row r="16201">
      <c r="A16201" s="221">
        <v>17773.0</v>
      </c>
      <c r="B16201" s="221">
        <v>39.0</v>
      </c>
      <c r="C16201" s="221">
        <v>4.0</v>
      </c>
    </row>
    <row r="16202">
      <c r="A16202" s="221">
        <v>17773.0</v>
      </c>
      <c r="B16202" s="221">
        <v>40.0</v>
      </c>
      <c r="C16202" s="221">
        <v>22.0</v>
      </c>
    </row>
    <row r="16203">
      <c r="A16203" s="221">
        <v>17773.0</v>
      </c>
      <c r="B16203" s="221">
        <v>2867.0</v>
      </c>
      <c r="C16203" s="221">
        <v>2.0</v>
      </c>
    </row>
    <row r="16204">
      <c r="A16204" s="221">
        <v>17773.0</v>
      </c>
      <c r="B16204" s="221">
        <v>2870.0</v>
      </c>
      <c r="C16204" s="221">
        <v>2.0</v>
      </c>
    </row>
    <row r="16205">
      <c r="A16205" s="221">
        <v>17773.0</v>
      </c>
      <c r="B16205" s="221">
        <v>2872.0</v>
      </c>
      <c r="C16205" s="221">
        <v>2.0</v>
      </c>
    </row>
    <row r="16206">
      <c r="A16206" s="221">
        <v>17812.0</v>
      </c>
      <c r="B16206" s="221">
        <v>34.0</v>
      </c>
      <c r="C16206" s="221">
        <v>22222.0</v>
      </c>
    </row>
    <row r="16207">
      <c r="A16207" s="221">
        <v>17812.0</v>
      </c>
      <c r="B16207" s="221">
        <v>35.0</v>
      </c>
      <c r="C16207" s="221">
        <v>9556.0</v>
      </c>
    </row>
    <row r="16208">
      <c r="A16208" s="221">
        <v>17812.0</v>
      </c>
      <c r="B16208" s="221">
        <v>36.0</v>
      </c>
      <c r="C16208" s="221">
        <v>3111.0</v>
      </c>
    </row>
    <row r="16209">
      <c r="A16209" s="221">
        <v>17812.0</v>
      </c>
      <c r="B16209" s="221">
        <v>37.0</v>
      </c>
      <c r="C16209" s="221">
        <v>633.0</v>
      </c>
    </row>
    <row r="16210">
      <c r="A16210" s="221">
        <v>17812.0</v>
      </c>
      <c r="B16210" s="221">
        <v>38.0</v>
      </c>
      <c r="C16210" s="221">
        <v>11.0</v>
      </c>
    </row>
    <row r="16211">
      <c r="A16211" s="221">
        <v>17812.0</v>
      </c>
      <c r="B16211" s="221">
        <v>39.0</v>
      </c>
      <c r="C16211" s="221">
        <v>4.0</v>
      </c>
    </row>
    <row r="16212">
      <c r="A16212" s="221">
        <v>17812.0</v>
      </c>
      <c r="B16212" s="221">
        <v>40.0</v>
      </c>
      <c r="C16212" s="221">
        <v>4.0</v>
      </c>
    </row>
    <row r="16213">
      <c r="A16213" s="221">
        <v>17832.0</v>
      </c>
      <c r="B16213" s="221">
        <v>34.0</v>
      </c>
      <c r="C16213" s="221">
        <v>25649.0</v>
      </c>
    </row>
    <row r="16214">
      <c r="A16214" s="221">
        <v>17832.0</v>
      </c>
      <c r="B16214" s="221">
        <v>35.0</v>
      </c>
      <c r="C16214" s="221">
        <v>20583.0</v>
      </c>
    </row>
    <row r="16215">
      <c r="A16215" s="221">
        <v>17832.0</v>
      </c>
      <c r="B16215" s="221">
        <v>38.0</v>
      </c>
      <c r="C16215" s="221">
        <v>3.0</v>
      </c>
    </row>
    <row r="16216">
      <c r="A16216" s="221">
        <v>17832.0</v>
      </c>
      <c r="B16216" s="221">
        <v>39.0</v>
      </c>
      <c r="C16216" s="221">
        <v>4.0</v>
      </c>
    </row>
    <row r="16217">
      <c r="A16217" s="221">
        <v>17834.0</v>
      </c>
      <c r="B16217" s="221">
        <v>34.0</v>
      </c>
      <c r="C16217" s="221">
        <v>44036.0</v>
      </c>
    </row>
    <row r="16218">
      <c r="A16218" s="221">
        <v>17834.0</v>
      </c>
      <c r="B16218" s="221">
        <v>35.0</v>
      </c>
      <c r="C16218" s="221">
        <v>33816.0</v>
      </c>
    </row>
    <row r="16219">
      <c r="A16219" s="221">
        <v>17834.0</v>
      </c>
      <c r="B16219" s="221">
        <v>37.0</v>
      </c>
      <c r="C16219" s="221">
        <v>94.0</v>
      </c>
    </row>
    <row r="16220">
      <c r="A16220" s="221">
        <v>17834.0</v>
      </c>
      <c r="B16220" s="221">
        <v>38.0</v>
      </c>
      <c r="C16220" s="221">
        <v>13.0</v>
      </c>
    </row>
    <row r="16221">
      <c r="A16221" s="221">
        <v>17834.0</v>
      </c>
      <c r="B16221" s="221">
        <v>39.0</v>
      </c>
      <c r="C16221" s="221">
        <v>2.0</v>
      </c>
    </row>
    <row r="16222">
      <c r="A16222" s="221">
        <v>17834.0</v>
      </c>
      <c r="B16222" s="221">
        <v>40.0</v>
      </c>
      <c r="C16222" s="221">
        <v>2.0</v>
      </c>
    </row>
    <row r="16223">
      <c r="A16223" s="221">
        <v>17836.0</v>
      </c>
      <c r="B16223" s="221">
        <v>34.0</v>
      </c>
      <c r="C16223" s="221">
        <v>38342.0</v>
      </c>
    </row>
    <row r="16224">
      <c r="A16224" s="221">
        <v>17836.0</v>
      </c>
      <c r="B16224" s="221">
        <v>35.0</v>
      </c>
      <c r="C16224" s="221">
        <v>30481.0</v>
      </c>
    </row>
    <row r="16225">
      <c r="A16225" s="221">
        <v>17836.0</v>
      </c>
      <c r="B16225" s="221">
        <v>37.0</v>
      </c>
      <c r="C16225" s="221">
        <v>2.0</v>
      </c>
    </row>
    <row r="16226">
      <c r="A16226" s="221">
        <v>17836.0</v>
      </c>
      <c r="B16226" s="221">
        <v>38.0</v>
      </c>
      <c r="C16226" s="221">
        <v>7.0</v>
      </c>
    </row>
    <row r="16227">
      <c r="A16227" s="221">
        <v>17836.0</v>
      </c>
      <c r="B16227" s="221">
        <v>40.0</v>
      </c>
      <c r="C16227" s="221">
        <v>2.0</v>
      </c>
    </row>
    <row r="16228">
      <c r="A16228" s="221">
        <v>17838.0</v>
      </c>
      <c r="B16228" s="221">
        <v>34.0</v>
      </c>
      <c r="C16228" s="221">
        <v>30893.0</v>
      </c>
    </row>
    <row r="16229">
      <c r="A16229" s="221">
        <v>17838.0</v>
      </c>
      <c r="B16229" s="221">
        <v>35.0</v>
      </c>
      <c r="C16229" s="221">
        <v>24221.0</v>
      </c>
    </row>
    <row r="16230">
      <c r="A16230" s="221">
        <v>17838.0</v>
      </c>
      <c r="B16230" s="221">
        <v>36.0</v>
      </c>
      <c r="C16230" s="221">
        <v>570.0</v>
      </c>
    </row>
    <row r="16231">
      <c r="A16231" s="221">
        <v>17838.0</v>
      </c>
      <c r="B16231" s="221">
        <v>37.0</v>
      </c>
      <c r="C16231" s="221">
        <v>18.0</v>
      </c>
    </row>
    <row r="16232">
      <c r="A16232" s="221">
        <v>17838.0</v>
      </c>
      <c r="B16232" s="221">
        <v>38.0</v>
      </c>
      <c r="C16232" s="221">
        <v>3.0</v>
      </c>
    </row>
    <row r="16233">
      <c r="A16233" s="221">
        <v>17841.0</v>
      </c>
      <c r="B16233" s="221">
        <v>34.0</v>
      </c>
      <c r="C16233" s="221">
        <v>24444.0</v>
      </c>
    </row>
    <row r="16234">
      <c r="A16234" s="221">
        <v>17841.0</v>
      </c>
      <c r="B16234" s="221">
        <v>35.0</v>
      </c>
      <c r="C16234" s="221">
        <v>6444.0</v>
      </c>
    </row>
    <row r="16235">
      <c r="A16235" s="221">
        <v>17841.0</v>
      </c>
      <c r="B16235" s="221">
        <v>36.0</v>
      </c>
      <c r="C16235" s="221">
        <v>3000.0</v>
      </c>
    </row>
    <row r="16236">
      <c r="A16236" s="221">
        <v>17841.0</v>
      </c>
      <c r="B16236" s="221">
        <v>37.0</v>
      </c>
      <c r="C16236" s="221">
        <v>433.0</v>
      </c>
    </row>
    <row r="16237">
      <c r="A16237" s="221">
        <v>17841.0</v>
      </c>
      <c r="B16237" s="221">
        <v>38.0</v>
      </c>
      <c r="C16237" s="221">
        <v>83.0</v>
      </c>
    </row>
    <row r="16238">
      <c r="A16238" s="221">
        <v>17841.0</v>
      </c>
      <c r="B16238" s="221">
        <v>39.0</v>
      </c>
      <c r="C16238" s="221">
        <v>22.0</v>
      </c>
    </row>
    <row r="16239">
      <c r="A16239" s="221">
        <v>17841.0</v>
      </c>
      <c r="B16239" s="221">
        <v>40.0</v>
      </c>
      <c r="C16239" s="221">
        <v>4.0</v>
      </c>
    </row>
    <row r="16240">
      <c r="A16240" s="221">
        <v>17843.0</v>
      </c>
      <c r="B16240" s="221">
        <v>34.0</v>
      </c>
      <c r="C16240" s="221">
        <v>611111.0</v>
      </c>
    </row>
    <row r="16241">
      <c r="A16241" s="221">
        <v>17843.0</v>
      </c>
      <c r="B16241" s="221">
        <v>35.0</v>
      </c>
      <c r="C16241" s="221">
        <v>188889.0</v>
      </c>
    </row>
    <row r="16242">
      <c r="A16242" s="221">
        <v>17843.0</v>
      </c>
      <c r="B16242" s="221">
        <v>36.0</v>
      </c>
      <c r="C16242" s="221">
        <v>50000.0</v>
      </c>
    </row>
    <row r="16243">
      <c r="A16243" s="221">
        <v>17843.0</v>
      </c>
      <c r="B16243" s="221">
        <v>37.0</v>
      </c>
      <c r="C16243" s="221">
        <v>9222.0</v>
      </c>
    </row>
    <row r="16244">
      <c r="A16244" s="221">
        <v>17843.0</v>
      </c>
      <c r="B16244" s="221">
        <v>38.0</v>
      </c>
      <c r="C16244" s="221">
        <v>2333.0</v>
      </c>
    </row>
    <row r="16245">
      <c r="A16245" s="221">
        <v>17843.0</v>
      </c>
      <c r="B16245" s="221">
        <v>39.0</v>
      </c>
      <c r="C16245" s="221">
        <v>1266.0</v>
      </c>
    </row>
    <row r="16246">
      <c r="A16246" s="221">
        <v>17843.0</v>
      </c>
      <c r="B16246" s="221">
        <v>40.0</v>
      </c>
      <c r="C16246" s="221">
        <v>288.0</v>
      </c>
    </row>
    <row r="16247">
      <c r="A16247" s="221">
        <v>17847.0</v>
      </c>
      <c r="B16247" s="221">
        <v>37.0</v>
      </c>
      <c r="C16247" s="221">
        <v>2.0</v>
      </c>
    </row>
    <row r="16248">
      <c r="A16248" s="221">
        <v>17847.0</v>
      </c>
      <c r="B16248" s="221">
        <v>38.0</v>
      </c>
      <c r="C16248" s="221">
        <v>6.0</v>
      </c>
    </row>
    <row r="16249">
      <c r="A16249" s="221">
        <v>17852.0</v>
      </c>
      <c r="B16249" s="221">
        <v>37.0</v>
      </c>
      <c r="C16249" s="221">
        <v>2.0</v>
      </c>
    </row>
    <row r="16250">
      <c r="A16250" s="221">
        <v>17852.0</v>
      </c>
      <c r="B16250" s="221">
        <v>38.0</v>
      </c>
      <c r="C16250" s="221">
        <v>6.0</v>
      </c>
    </row>
    <row r="16251">
      <c r="A16251" s="221">
        <v>17857.0</v>
      </c>
      <c r="B16251" s="221">
        <v>34.0</v>
      </c>
      <c r="C16251" s="221">
        <v>39244.0</v>
      </c>
    </row>
    <row r="16252">
      <c r="A16252" s="221">
        <v>17857.0</v>
      </c>
      <c r="B16252" s="221">
        <v>35.0</v>
      </c>
      <c r="C16252" s="221">
        <v>3556.0</v>
      </c>
    </row>
    <row r="16253">
      <c r="A16253" s="221">
        <v>17857.0</v>
      </c>
      <c r="B16253" s="221">
        <v>36.0</v>
      </c>
      <c r="C16253" s="221">
        <v>278.0</v>
      </c>
    </row>
    <row r="16254">
      <c r="A16254" s="221">
        <v>17857.0</v>
      </c>
      <c r="B16254" s="221">
        <v>40.0</v>
      </c>
      <c r="C16254" s="221">
        <v>66.0</v>
      </c>
    </row>
    <row r="16255">
      <c r="A16255" s="221">
        <v>17859.0</v>
      </c>
      <c r="B16255" s="221">
        <v>34.0</v>
      </c>
      <c r="C16255" s="221">
        <v>18756.0</v>
      </c>
    </row>
    <row r="16256">
      <c r="A16256" s="221">
        <v>17859.0</v>
      </c>
      <c r="B16256" s="221">
        <v>39.0</v>
      </c>
      <c r="C16256" s="221">
        <v>112.0</v>
      </c>
    </row>
    <row r="16257">
      <c r="A16257" s="221">
        <v>17859.0</v>
      </c>
      <c r="B16257" s="221">
        <v>40.0</v>
      </c>
      <c r="C16257" s="221">
        <v>44.0</v>
      </c>
    </row>
    <row r="16258">
      <c r="A16258" s="221">
        <v>17861.0</v>
      </c>
      <c r="B16258" s="221">
        <v>34.0</v>
      </c>
      <c r="C16258" s="221">
        <v>39889.0</v>
      </c>
    </row>
    <row r="16259">
      <c r="A16259" s="221">
        <v>17861.0</v>
      </c>
      <c r="B16259" s="221">
        <v>35.0</v>
      </c>
      <c r="C16259" s="221">
        <v>29389.0</v>
      </c>
    </row>
    <row r="16260">
      <c r="A16260" s="221">
        <v>17861.0</v>
      </c>
      <c r="B16260" s="221">
        <v>36.0</v>
      </c>
      <c r="C16260" s="221">
        <v>289.0</v>
      </c>
    </row>
    <row r="16261">
      <c r="A16261" s="221">
        <v>17861.0</v>
      </c>
      <c r="B16261" s="221">
        <v>37.0</v>
      </c>
      <c r="C16261" s="221">
        <v>22.0</v>
      </c>
    </row>
    <row r="16262">
      <c r="A16262" s="221">
        <v>17861.0</v>
      </c>
      <c r="B16262" s="221">
        <v>38.0</v>
      </c>
      <c r="C16262" s="221">
        <v>22.0</v>
      </c>
    </row>
    <row r="16263">
      <c r="A16263" s="221">
        <v>17861.0</v>
      </c>
      <c r="B16263" s="221">
        <v>39.0</v>
      </c>
      <c r="C16263" s="221">
        <v>22.0</v>
      </c>
    </row>
    <row r="16264">
      <c r="A16264" s="221">
        <v>17863.0</v>
      </c>
      <c r="B16264" s="221">
        <v>34.0</v>
      </c>
      <c r="C16264" s="221">
        <v>37289.0</v>
      </c>
    </row>
    <row r="16265">
      <c r="A16265" s="221">
        <v>17863.0</v>
      </c>
      <c r="B16265" s="221">
        <v>35.0</v>
      </c>
      <c r="C16265" s="221">
        <v>8333.0</v>
      </c>
    </row>
    <row r="16266">
      <c r="A16266" s="221">
        <v>17863.0</v>
      </c>
      <c r="B16266" s="221">
        <v>39.0</v>
      </c>
      <c r="C16266" s="221">
        <v>134.0</v>
      </c>
    </row>
    <row r="16267">
      <c r="A16267" s="221">
        <v>17865.0</v>
      </c>
      <c r="B16267" s="221">
        <v>35.0</v>
      </c>
      <c r="C16267" s="221">
        <v>2310.0</v>
      </c>
    </row>
    <row r="16268">
      <c r="A16268" s="221">
        <v>17865.0</v>
      </c>
      <c r="B16268" s="221">
        <v>36.0</v>
      </c>
      <c r="C16268" s="221">
        <v>2520.0</v>
      </c>
    </row>
    <row r="16269">
      <c r="A16269" s="221">
        <v>17865.0</v>
      </c>
      <c r="B16269" s="221">
        <v>37.0</v>
      </c>
      <c r="C16269" s="221">
        <v>315.0</v>
      </c>
    </row>
    <row r="16270">
      <c r="A16270" s="221">
        <v>17866.0</v>
      </c>
      <c r="B16270" s="221">
        <v>35.0</v>
      </c>
      <c r="C16270" s="221">
        <v>2420.0</v>
      </c>
    </row>
    <row r="16271">
      <c r="A16271" s="221">
        <v>17866.0</v>
      </c>
      <c r="B16271" s="221">
        <v>36.0</v>
      </c>
      <c r="C16271" s="221">
        <v>2640.0</v>
      </c>
    </row>
    <row r="16272">
      <c r="A16272" s="221">
        <v>17866.0</v>
      </c>
      <c r="B16272" s="221">
        <v>37.0</v>
      </c>
      <c r="C16272" s="221">
        <v>330.0</v>
      </c>
    </row>
    <row r="16273">
      <c r="A16273" s="221">
        <v>17867.0</v>
      </c>
      <c r="B16273" s="221">
        <v>34.0</v>
      </c>
      <c r="C16273" s="221">
        <v>840.0</v>
      </c>
    </row>
    <row r="16274">
      <c r="A16274" s="221">
        <v>17867.0</v>
      </c>
      <c r="B16274" s="221">
        <v>35.0</v>
      </c>
      <c r="C16274" s="221">
        <v>105.0</v>
      </c>
    </row>
    <row r="16275">
      <c r="A16275" s="221">
        <v>17867.0</v>
      </c>
      <c r="B16275" s="221">
        <v>37.0</v>
      </c>
      <c r="C16275" s="221">
        <v>90.0</v>
      </c>
    </row>
    <row r="16276">
      <c r="A16276" s="221">
        <v>17868.0</v>
      </c>
      <c r="B16276" s="221">
        <v>34.0</v>
      </c>
      <c r="C16276" s="221">
        <v>880.0</v>
      </c>
    </row>
    <row r="16277">
      <c r="A16277" s="221">
        <v>17868.0</v>
      </c>
      <c r="B16277" s="221">
        <v>35.0</v>
      </c>
      <c r="C16277" s="221">
        <v>110.0</v>
      </c>
    </row>
    <row r="16278">
      <c r="A16278" s="221">
        <v>17868.0</v>
      </c>
      <c r="B16278" s="221">
        <v>37.0</v>
      </c>
      <c r="C16278" s="221">
        <v>94.0</v>
      </c>
    </row>
    <row r="16279">
      <c r="A16279" s="221">
        <v>17869.0</v>
      </c>
      <c r="B16279" s="221">
        <v>11399.0</v>
      </c>
      <c r="C16279" s="221">
        <v>315.0</v>
      </c>
    </row>
    <row r="16280">
      <c r="A16280" s="221">
        <v>17870.0</v>
      </c>
      <c r="B16280" s="221">
        <v>11399.0</v>
      </c>
      <c r="C16280" s="221">
        <v>330.0</v>
      </c>
    </row>
    <row r="16281">
      <c r="A16281" s="221">
        <v>17871.0</v>
      </c>
      <c r="B16281" s="221">
        <v>38.0</v>
      </c>
      <c r="C16281" s="221">
        <v>2.0</v>
      </c>
    </row>
    <row r="16282">
      <c r="A16282" s="221">
        <v>17871.0</v>
      </c>
      <c r="B16282" s="221">
        <v>39.0</v>
      </c>
      <c r="C16282" s="221">
        <v>2.0</v>
      </c>
    </row>
    <row r="16283">
      <c r="A16283" s="221">
        <v>17871.0</v>
      </c>
      <c r="B16283" s="221">
        <v>40.0</v>
      </c>
      <c r="C16283" s="221">
        <v>2.0</v>
      </c>
    </row>
    <row r="16284">
      <c r="A16284" s="221">
        <v>17873.0</v>
      </c>
      <c r="B16284" s="221">
        <v>34.0</v>
      </c>
      <c r="C16284" s="221">
        <v>1111.0</v>
      </c>
    </row>
    <row r="16285">
      <c r="A16285" s="221">
        <v>17884.0</v>
      </c>
      <c r="B16285" s="221">
        <v>34.0</v>
      </c>
      <c r="C16285" s="221">
        <v>1111.0</v>
      </c>
    </row>
    <row r="16286">
      <c r="A16286" s="221">
        <v>17895.0</v>
      </c>
      <c r="B16286" s="221">
        <v>36.0</v>
      </c>
      <c r="C16286" s="221">
        <v>25.0</v>
      </c>
    </row>
    <row r="16287">
      <c r="A16287" s="221">
        <v>17895.0</v>
      </c>
      <c r="B16287" s="221">
        <v>37.0</v>
      </c>
      <c r="C16287" s="221">
        <v>10.0</v>
      </c>
    </row>
    <row r="16288">
      <c r="A16288" s="221">
        <v>17895.0</v>
      </c>
      <c r="B16288" s="221">
        <v>38.0</v>
      </c>
      <c r="C16288" s="221">
        <v>5.0</v>
      </c>
    </row>
    <row r="16289">
      <c r="A16289" s="221">
        <v>17899.0</v>
      </c>
      <c r="B16289" s="221">
        <v>36.0</v>
      </c>
      <c r="C16289" s="221">
        <v>3125.0</v>
      </c>
    </row>
    <row r="16290">
      <c r="A16290" s="221">
        <v>17908.0</v>
      </c>
      <c r="B16290" s="221">
        <v>34.0</v>
      </c>
      <c r="C16290" s="221">
        <v>1658.0</v>
      </c>
    </row>
    <row r="16291">
      <c r="A16291" s="221">
        <v>17908.0</v>
      </c>
      <c r="B16291" s="221">
        <v>35.0</v>
      </c>
      <c r="C16291" s="221">
        <v>636.0</v>
      </c>
    </row>
    <row r="16292">
      <c r="A16292" s="221">
        <v>17908.0</v>
      </c>
      <c r="B16292" s="221">
        <v>39.0</v>
      </c>
      <c r="C16292" s="221">
        <v>2.0</v>
      </c>
    </row>
    <row r="16293">
      <c r="A16293" s="221">
        <v>17912.0</v>
      </c>
      <c r="B16293" s="221">
        <v>34.0</v>
      </c>
      <c r="C16293" s="221">
        <v>32210.0</v>
      </c>
    </row>
    <row r="16294">
      <c r="A16294" s="221">
        <v>17912.0</v>
      </c>
      <c r="B16294" s="221">
        <v>35.0</v>
      </c>
      <c r="C16294" s="221">
        <v>23079.0</v>
      </c>
    </row>
    <row r="16295">
      <c r="A16295" s="221">
        <v>17912.0</v>
      </c>
      <c r="B16295" s="221">
        <v>36.0</v>
      </c>
      <c r="C16295" s="221">
        <v>10056.0</v>
      </c>
    </row>
    <row r="16296">
      <c r="A16296" s="221">
        <v>17912.0</v>
      </c>
      <c r="B16296" s="221">
        <v>37.0</v>
      </c>
      <c r="C16296" s="221">
        <v>1667.0</v>
      </c>
    </row>
    <row r="16297">
      <c r="A16297" s="221">
        <v>17912.0</v>
      </c>
      <c r="B16297" s="221">
        <v>38.0</v>
      </c>
      <c r="C16297" s="221">
        <v>1462.0</v>
      </c>
    </row>
    <row r="16298">
      <c r="A16298" s="221">
        <v>17912.0</v>
      </c>
      <c r="B16298" s="221">
        <v>40.0</v>
      </c>
      <c r="C16298" s="221">
        <v>528.0</v>
      </c>
    </row>
    <row r="16299">
      <c r="A16299" s="221">
        <v>17912.0</v>
      </c>
      <c r="B16299" s="221">
        <v>3687.0</v>
      </c>
      <c r="C16299" s="221">
        <v>8.0</v>
      </c>
    </row>
    <row r="16300">
      <c r="A16300" s="221">
        <v>17912.0</v>
      </c>
      <c r="B16300" s="221">
        <v>3689.0</v>
      </c>
      <c r="C16300" s="221">
        <v>8.0</v>
      </c>
    </row>
    <row r="16301">
      <c r="A16301" s="221">
        <v>17912.0</v>
      </c>
      <c r="B16301" s="221">
        <v>11399.0</v>
      </c>
      <c r="C16301" s="221">
        <v>23.0</v>
      </c>
    </row>
    <row r="16302">
      <c r="A16302" s="221">
        <v>17912.0</v>
      </c>
      <c r="B16302" s="221">
        <v>11541.0</v>
      </c>
      <c r="C16302" s="221">
        <v>5.0</v>
      </c>
    </row>
    <row r="16303">
      <c r="A16303" s="221">
        <v>17912.0</v>
      </c>
      <c r="B16303" s="221">
        <v>11689.0</v>
      </c>
      <c r="C16303" s="221">
        <v>3.0</v>
      </c>
    </row>
    <row r="16304">
      <c r="A16304" s="221">
        <v>17918.0</v>
      </c>
      <c r="B16304" s="221">
        <v>34.0</v>
      </c>
      <c r="C16304" s="221">
        <v>1.1278533E7</v>
      </c>
    </row>
    <row r="16305">
      <c r="A16305" s="221">
        <v>17918.0</v>
      </c>
      <c r="B16305" s="221">
        <v>35.0</v>
      </c>
      <c r="C16305" s="221">
        <v>2746133.0</v>
      </c>
    </row>
    <row r="16306">
      <c r="A16306" s="221">
        <v>17918.0</v>
      </c>
      <c r="B16306" s="221">
        <v>36.0</v>
      </c>
      <c r="C16306" s="221">
        <v>669424.0</v>
      </c>
    </row>
    <row r="16307">
      <c r="A16307" s="221">
        <v>17918.0</v>
      </c>
      <c r="B16307" s="221">
        <v>37.0</v>
      </c>
      <c r="C16307" s="221">
        <v>165417.0</v>
      </c>
    </row>
    <row r="16308">
      <c r="A16308" s="221">
        <v>17918.0</v>
      </c>
      <c r="B16308" s="221">
        <v>38.0</v>
      </c>
      <c r="C16308" s="221">
        <v>41642.0</v>
      </c>
    </row>
    <row r="16309">
      <c r="A16309" s="221">
        <v>17918.0</v>
      </c>
      <c r="B16309" s="221">
        <v>39.0</v>
      </c>
      <c r="C16309" s="221">
        <v>20205.0</v>
      </c>
    </row>
    <row r="16310">
      <c r="A16310" s="221">
        <v>17918.0</v>
      </c>
      <c r="B16310" s="221">
        <v>40.0</v>
      </c>
      <c r="C16310" s="221">
        <v>6383.0</v>
      </c>
    </row>
    <row r="16311">
      <c r="A16311" s="221">
        <v>17920.0</v>
      </c>
      <c r="B16311" s="221">
        <v>34.0</v>
      </c>
      <c r="C16311" s="221">
        <v>1.1968215E7</v>
      </c>
    </row>
    <row r="16312">
      <c r="A16312" s="221">
        <v>17920.0</v>
      </c>
      <c r="B16312" s="221">
        <v>35.0</v>
      </c>
      <c r="C16312" s="221">
        <v>3114677.0</v>
      </c>
    </row>
    <row r="16313">
      <c r="A16313" s="221">
        <v>17920.0</v>
      </c>
      <c r="B16313" s="221">
        <v>36.0</v>
      </c>
      <c r="C16313" s="221">
        <v>721723.0</v>
      </c>
    </row>
    <row r="16314">
      <c r="A16314" s="221">
        <v>17920.0</v>
      </c>
      <c r="B16314" s="221">
        <v>37.0</v>
      </c>
      <c r="C16314" s="221">
        <v>186459.0</v>
      </c>
    </row>
    <row r="16315">
      <c r="A16315" s="221">
        <v>17920.0</v>
      </c>
      <c r="B16315" s="221">
        <v>38.0</v>
      </c>
      <c r="C16315" s="221">
        <v>48828.0</v>
      </c>
    </row>
    <row r="16316">
      <c r="A16316" s="221">
        <v>17920.0</v>
      </c>
      <c r="B16316" s="221">
        <v>39.0</v>
      </c>
      <c r="C16316" s="221">
        <v>19710.0</v>
      </c>
    </row>
    <row r="16317">
      <c r="A16317" s="221">
        <v>17920.0</v>
      </c>
      <c r="B16317" s="221">
        <v>40.0</v>
      </c>
      <c r="C16317" s="221">
        <v>8226.0</v>
      </c>
    </row>
    <row r="16318">
      <c r="A16318" s="221">
        <v>17922.0</v>
      </c>
      <c r="B16318" s="221">
        <v>34.0</v>
      </c>
      <c r="C16318" s="221">
        <v>659871.0</v>
      </c>
    </row>
    <row r="16319">
      <c r="A16319" s="221">
        <v>17922.0</v>
      </c>
      <c r="B16319" s="221">
        <v>35.0</v>
      </c>
      <c r="C16319" s="221">
        <v>165622.0</v>
      </c>
    </row>
    <row r="16320">
      <c r="A16320" s="221">
        <v>17922.0</v>
      </c>
      <c r="B16320" s="221">
        <v>36.0</v>
      </c>
      <c r="C16320" s="221">
        <v>43364.0</v>
      </c>
    </row>
    <row r="16321">
      <c r="A16321" s="221">
        <v>17922.0</v>
      </c>
      <c r="B16321" s="221">
        <v>37.0</v>
      </c>
      <c r="C16321" s="221">
        <v>10397.0</v>
      </c>
    </row>
    <row r="16322">
      <c r="A16322" s="221">
        <v>17922.0</v>
      </c>
      <c r="B16322" s="221">
        <v>38.0</v>
      </c>
      <c r="C16322" s="221">
        <v>2562.0</v>
      </c>
    </row>
    <row r="16323">
      <c r="A16323" s="221">
        <v>17922.0</v>
      </c>
      <c r="B16323" s="221">
        <v>39.0</v>
      </c>
      <c r="C16323" s="221">
        <v>1280.0</v>
      </c>
    </row>
    <row r="16324">
      <c r="A16324" s="221">
        <v>17922.0</v>
      </c>
      <c r="B16324" s="221">
        <v>40.0</v>
      </c>
      <c r="C16324" s="221">
        <v>322.0</v>
      </c>
    </row>
    <row r="16325">
      <c r="A16325" s="221">
        <v>17924.0</v>
      </c>
      <c r="B16325" s="221">
        <v>34.0</v>
      </c>
      <c r="C16325" s="221">
        <v>22798.0</v>
      </c>
    </row>
    <row r="16326">
      <c r="A16326" s="221">
        <v>17924.0</v>
      </c>
      <c r="B16326" s="221">
        <v>35.0</v>
      </c>
      <c r="C16326" s="221">
        <v>6133.0</v>
      </c>
    </row>
    <row r="16327">
      <c r="A16327" s="221">
        <v>17924.0</v>
      </c>
      <c r="B16327" s="221">
        <v>36.0</v>
      </c>
      <c r="C16327" s="221">
        <v>2949.0</v>
      </c>
    </row>
    <row r="16328">
      <c r="A16328" s="221">
        <v>17924.0</v>
      </c>
      <c r="B16328" s="221">
        <v>37.0</v>
      </c>
      <c r="C16328" s="221">
        <v>401.0</v>
      </c>
    </row>
    <row r="16329">
      <c r="A16329" s="221">
        <v>17924.0</v>
      </c>
      <c r="B16329" s="221">
        <v>38.0</v>
      </c>
      <c r="C16329" s="221">
        <v>88.0</v>
      </c>
    </row>
    <row r="16330">
      <c r="A16330" s="221">
        <v>17924.0</v>
      </c>
      <c r="B16330" s="221">
        <v>39.0</v>
      </c>
      <c r="C16330" s="221">
        <v>34.0</v>
      </c>
    </row>
    <row r="16331">
      <c r="A16331" s="221">
        <v>17926.0</v>
      </c>
      <c r="B16331" s="221">
        <v>34.0</v>
      </c>
      <c r="C16331" s="221">
        <v>22798.0</v>
      </c>
    </row>
    <row r="16332">
      <c r="A16332" s="221">
        <v>17926.0</v>
      </c>
      <c r="B16332" s="221">
        <v>35.0</v>
      </c>
      <c r="C16332" s="221">
        <v>6133.0</v>
      </c>
    </row>
    <row r="16333">
      <c r="A16333" s="221">
        <v>17926.0</v>
      </c>
      <c r="B16333" s="221">
        <v>36.0</v>
      </c>
      <c r="C16333" s="221">
        <v>2949.0</v>
      </c>
    </row>
    <row r="16334">
      <c r="A16334" s="221">
        <v>17926.0</v>
      </c>
      <c r="B16334" s="221">
        <v>37.0</v>
      </c>
      <c r="C16334" s="221">
        <v>401.0</v>
      </c>
    </row>
    <row r="16335">
      <c r="A16335" s="221">
        <v>17926.0</v>
      </c>
      <c r="B16335" s="221">
        <v>38.0</v>
      </c>
      <c r="C16335" s="221">
        <v>88.0</v>
      </c>
    </row>
    <row r="16336">
      <c r="A16336" s="221">
        <v>17926.0</v>
      </c>
      <c r="B16336" s="221">
        <v>39.0</v>
      </c>
      <c r="C16336" s="221">
        <v>34.0</v>
      </c>
    </row>
    <row r="16337">
      <c r="A16337" s="221">
        <v>17928.0</v>
      </c>
      <c r="B16337" s="221">
        <v>34.0</v>
      </c>
      <c r="C16337" s="221">
        <v>23304.0</v>
      </c>
    </row>
    <row r="16338">
      <c r="A16338" s="221">
        <v>17928.0</v>
      </c>
      <c r="B16338" s="221">
        <v>35.0</v>
      </c>
      <c r="C16338" s="221">
        <v>6290.0</v>
      </c>
    </row>
    <row r="16339">
      <c r="A16339" s="221">
        <v>17928.0</v>
      </c>
      <c r="B16339" s="221">
        <v>36.0</v>
      </c>
      <c r="C16339" s="221">
        <v>2949.0</v>
      </c>
    </row>
    <row r="16340">
      <c r="A16340" s="221">
        <v>17928.0</v>
      </c>
      <c r="B16340" s="221">
        <v>37.0</v>
      </c>
      <c r="C16340" s="221">
        <v>398.0</v>
      </c>
    </row>
    <row r="16341">
      <c r="A16341" s="221">
        <v>17928.0</v>
      </c>
      <c r="B16341" s="221">
        <v>38.0</v>
      </c>
      <c r="C16341" s="221">
        <v>82.0</v>
      </c>
    </row>
    <row r="16342">
      <c r="A16342" s="221">
        <v>17928.0</v>
      </c>
      <c r="B16342" s="221">
        <v>39.0</v>
      </c>
      <c r="C16342" s="221">
        <v>20.0</v>
      </c>
    </row>
    <row r="16343">
      <c r="A16343" s="221">
        <v>17928.0</v>
      </c>
      <c r="B16343" s="221">
        <v>40.0</v>
      </c>
      <c r="C16343" s="221">
        <v>2.0</v>
      </c>
    </row>
    <row r="16344">
      <c r="A16344" s="221">
        <v>17930.0</v>
      </c>
      <c r="B16344" s="221">
        <v>34.0</v>
      </c>
      <c r="C16344" s="221">
        <v>21071.0</v>
      </c>
    </row>
    <row r="16345">
      <c r="A16345" s="221">
        <v>17930.0</v>
      </c>
      <c r="B16345" s="221">
        <v>35.0</v>
      </c>
      <c r="C16345" s="221">
        <v>9382.0</v>
      </c>
    </row>
    <row r="16346">
      <c r="A16346" s="221">
        <v>17930.0</v>
      </c>
      <c r="B16346" s="221">
        <v>36.0</v>
      </c>
      <c r="C16346" s="221">
        <v>3127.0</v>
      </c>
    </row>
    <row r="16347">
      <c r="A16347" s="221">
        <v>17930.0</v>
      </c>
      <c r="B16347" s="221">
        <v>37.0</v>
      </c>
      <c r="C16347" s="221">
        <v>590.0</v>
      </c>
    </row>
    <row r="16348">
      <c r="A16348" s="221">
        <v>17930.0</v>
      </c>
      <c r="B16348" s="221">
        <v>38.0</v>
      </c>
      <c r="C16348" s="221">
        <v>2.0</v>
      </c>
    </row>
    <row r="16349">
      <c r="A16349" s="221">
        <v>17930.0</v>
      </c>
      <c r="B16349" s="221">
        <v>39.0</v>
      </c>
      <c r="C16349" s="221">
        <v>4.0</v>
      </c>
    </row>
    <row r="16350">
      <c r="A16350" s="221">
        <v>17930.0</v>
      </c>
      <c r="B16350" s="221">
        <v>40.0</v>
      </c>
      <c r="C16350" s="221">
        <v>4.0</v>
      </c>
    </row>
    <row r="16351">
      <c r="A16351" s="221">
        <v>17932.0</v>
      </c>
      <c r="B16351" s="221">
        <v>34.0</v>
      </c>
      <c r="C16351" s="221">
        <v>22804.0</v>
      </c>
    </row>
    <row r="16352">
      <c r="A16352" s="221">
        <v>17932.0</v>
      </c>
      <c r="B16352" s="221">
        <v>35.0</v>
      </c>
      <c r="C16352" s="221">
        <v>6143.0</v>
      </c>
    </row>
    <row r="16353">
      <c r="A16353" s="221">
        <v>17932.0</v>
      </c>
      <c r="B16353" s="221">
        <v>36.0</v>
      </c>
      <c r="C16353" s="221">
        <v>2046.0</v>
      </c>
    </row>
    <row r="16354">
      <c r="A16354" s="221">
        <v>17932.0</v>
      </c>
      <c r="B16354" s="221">
        <v>37.0</v>
      </c>
      <c r="C16354" s="221">
        <v>352.0</v>
      </c>
    </row>
    <row r="16355">
      <c r="A16355" s="221">
        <v>17932.0</v>
      </c>
      <c r="B16355" s="221">
        <v>38.0</v>
      </c>
      <c r="C16355" s="221">
        <v>131.0</v>
      </c>
    </row>
    <row r="16356">
      <c r="A16356" s="221">
        <v>17932.0</v>
      </c>
      <c r="B16356" s="221">
        <v>39.0</v>
      </c>
      <c r="C16356" s="221">
        <v>28.0</v>
      </c>
    </row>
    <row r="16357">
      <c r="A16357" s="221">
        <v>17932.0</v>
      </c>
      <c r="B16357" s="221">
        <v>40.0</v>
      </c>
      <c r="C16357" s="221">
        <v>2.0</v>
      </c>
    </row>
    <row r="16358">
      <c r="A16358" s="221">
        <v>17938.0</v>
      </c>
      <c r="B16358" s="221">
        <v>34.0</v>
      </c>
      <c r="C16358" s="221">
        <v>471.0</v>
      </c>
    </row>
    <row r="16359">
      <c r="A16359" s="221">
        <v>17938.0</v>
      </c>
      <c r="B16359" s="221">
        <v>35.0</v>
      </c>
      <c r="C16359" s="221">
        <v>716.0</v>
      </c>
    </row>
    <row r="16360">
      <c r="A16360" s="221">
        <v>17975.0</v>
      </c>
      <c r="B16360" s="221">
        <v>16272.0</v>
      </c>
      <c r="C16360" s="221">
        <v>104.0</v>
      </c>
    </row>
    <row r="16361">
      <c r="A16361" s="221">
        <v>17975.0</v>
      </c>
      <c r="B16361" s="221">
        <v>16273.0</v>
      </c>
      <c r="C16361" s="221">
        <v>55.0</v>
      </c>
    </row>
    <row r="16362">
      <c r="A16362" s="221">
        <v>17975.0</v>
      </c>
      <c r="B16362" s="221">
        <v>16275.0</v>
      </c>
      <c r="C16362" s="221">
        <v>1.0</v>
      </c>
    </row>
    <row r="16363">
      <c r="A16363" s="221">
        <v>17975.0</v>
      </c>
      <c r="B16363" s="221">
        <v>17887.0</v>
      </c>
      <c r="C16363" s="221">
        <v>483.0</v>
      </c>
    </row>
    <row r="16364">
      <c r="A16364" s="221">
        <v>17976.0</v>
      </c>
      <c r="B16364" s="221">
        <v>16272.0</v>
      </c>
      <c r="C16364" s="221">
        <v>104.0</v>
      </c>
    </row>
    <row r="16365">
      <c r="A16365" s="221">
        <v>17976.0</v>
      </c>
      <c r="B16365" s="221">
        <v>16273.0</v>
      </c>
      <c r="C16365" s="221">
        <v>55.0</v>
      </c>
    </row>
    <row r="16366">
      <c r="A16366" s="221">
        <v>17976.0</v>
      </c>
      <c r="B16366" s="221">
        <v>16275.0</v>
      </c>
      <c r="C16366" s="221">
        <v>1.0</v>
      </c>
    </row>
    <row r="16367">
      <c r="A16367" s="221">
        <v>17976.0</v>
      </c>
      <c r="B16367" s="221">
        <v>17888.0</v>
      </c>
      <c r="C16367" s="221">
        <v>483.0</v>
      </c>
    </row>
    <row r="16368">
      <c r="A16368" s="221">
        <v>17977.0</v>
      </c>
      <c r="B16368" s="221">
        <v>16272.0</v>
      </c>
      <c r="C16368" s="221">
        <v>104.0</v>
      </c>
    </row>
    <row r="16369">
      <c r="A16369" s="221">
        <v>17977.0</v>
      </c>
      <c r="B16369" s="221">
        <v>16273.0</v>
      </c>
      <c r="C16369" s="221">
        <v>55.0</v>
      </c>
    </row>
    <row r="16370">
      <c r="A16370" s="221">
        <v>17977.0</v>
      </c>
      <c r="B16370" s="221">
        <v>16275.0</v>
      </c>
      <c r="C16370" s="221">
        <v>1.0</v>
      </c>
    </row>
    <row r="16371">
      <c r="A16371" s="221">
        <v>17977.0</v>
      </c>
      <c r="B16371" s="221">
        <v>17889.0</v>
      </c>
      <c r="C16371" s="221">
        <v>483.0</v>
      </c>
    </row>
    <row r="16372">
      <c r="A16372" s="221">
        <v>17978.0</v>
      </c>
      <c r="B16372" s="221">
        <v>16272.0</v>
      </c>
      <c r="C16372" s="221">
        <v>104.0</v>
      </c>
    </row>
    <row r="16373">
      <c r="A16373" s="221">
        <v>17978.0</v>
      </c>
      <c r="B16373" s="221">
        <v>16273.0</v>
      </c>
      <c r="C16373" s="221">
        <v>55.0</v>
      </c>
    </row>
    <row r="16374">
      <c r="A16374" s="221">
        <v>17978.0</v>
      </c>
      <c r="B16374" s="221">
        <v>16274.0</v>
      </c>
      <c r="C16374" s="221">
        <v>483.0</v>
      </c>
    </row>
    <row r="16375">
      <c r="A16375" s="221">
        <v>17978.0</v>
      </c>
      <c r="B16375" s="221">
        <v>16275.0</v>
      </c>
      <c r="C16375" s="221">
        <v>1.0</v>
      </c>
    </row>
    <row r="16376">
      <c r="A16376" s="221">
        <v>17982.0</v>
      </c>
      <c r="B16376" s="221">
        <v>34.0</v>
      </c>
      <c r="C16376" s="221">
        <v>55556.0</v>
      </c>
    </row>
    <row r="16377">
      <c r="A16377" s="221">
        <v>17982.0</v>
      </c>
      <c r="B16377" s="221">
        <v>38.0</v>
      </c>
      <c r="C16377" s="221">
        <v>222.0</v>
      </c>
    </row>
    <row r="16378">
      <c r="A16378" s="221">
        <v>17982.0</v>
      </c>
      <c r="B16378" s="221">
        <v>2870.0</v>
      </c>
      <c r="C16378" s="221">
        <v>1.0</v>
      </c>
    </row>
    <row r="16379">
      <c r="A16379" s="221">
        <v>17982.0</v>
      </c>
      <c r="B16379" s="221">
        <v>2875.0</v>
      </c>
      <c r="C16379" s="221">
        <v>1.0</v>
      </c>
    </row>
    <row r="16380">
      <c r="A16380" s="221">
        <v>18036.0</v>
      </c>
      <c r="B16380" s="221">
        <v>38.0</v>
      </c>
      <c r="C16380" s="221">
        <v>417.0</v>
      </c>
    </row>
    <row r="16381">
      <c r="A16381" s="221">
        <v>18038.0</v>
      </c>
      <c r="B16381" s="221">
        <v>38.0</v>
      </c>
      <c r="C16381" s="221">
        <v>389.0</v>
      </c>
    </row>
    <row r="16382">
      <c r="A16382" s="221">
        <v>18040.0</v>
      </c>
      <c r="B16382" s="221">
        <v>38.0</v>
      </c>
      <c r="C16382" s="221">
        <v>361.0</v>
      </c>
    </row>
    <row r="16383">
      <c r="A16383" s="221">
        <v>18042.0</v>
      </c>
      <c r="B16383" s="221">
        <v>38.0</v>
      </c>
      <c r="C16383" s="221">
        <v>306.0</v>
      </c>
    </row>
    <row r="16384">
      <c r="A16384" s="221">
        <v>18044.0</v>
      </c>
      <c r="B16384" s="221">
        <v>38.0</v>
      </c>
      <c r="C16384" s="221">
        <v>278.0</v>
      </c>
    </row>
    <row r="16385">
      <c r="A16385" s="221">
        <v>18046.0</v>
      </c>
      <c r="B16385" s="221">
        <v>38.0</v>
      </c>
      <c r="C16385" s="221">
        <v>250.0</v>
      </c>
    </row>
    <row r="16386">
      <c r="A16386" s="221">
        <v>18048.0</v>
      </c>
      <c r="B16386" s="221">
        <v>38.0</v>
      </c>
      <c r="C16386" s="221">
        <v>250.0</v>
      </c>
    </row>
    <row r="16387">
      <c r="A16387" s="221">
        <v>18050.0</v>
      </c>
      <c r="B16387" s="221">
        <v>38.0</v>
      </c>
      <c r="C16387" s="221">
        <v>222.0</v>
      </c>
    </row>
    <row r="16388">
      <c r="A16388" s="221">
        <v>18052.0</v>
      </c>
      <c r="B16388" s="221">
        <v>38.0</v>
      </c>
      <c r="C16388" s="221">
        <v>194.0</v>
      </c>
    </row>
    <row r="16389">
      <c r="A16389" s="221">
        <v>18054.0</v>
      </c>
      <c r="B16389" s="221">
        <v>38.0</v>
      </c>
      <c r="C16389" s="221">
        <v>889.0</v>
      </c>
    </row>
    <row r="16390">
      <c r="A16390" s="221">
        <v>18056.0</v>
      </c>
      <c r="B16390" s="221">
        <v>38.0</v>
      </c>
      <c r="C16390" s="221">
        <v>139.0</v>
      </c>
    </row>
    <row r="16391">
      <c r="A16391" s="221">
        <v>18058.0</v>
      </c>
      <c r="B16391" s="221">
        <v>38.0</v>
      </c>
      <c r="C16391" s="221">
        <v>111.0</v>
      </c>
    </row>
    <row r="16392">
      <c r="A16392" s="221">
        <v>18060.0</v>
      </c>
      <c r="B16392" s="221">
        <v>38.0</v>
      </c>
      <c r="C16392" s="221">
        <v>83.0</v>
      </c>
    </row>
    <row r="16393">
      <c r="A16393" s="221">
        <v>18062.0</v>
      </c>
      <c r="B16393" s="221">
        <v>38.0</v>
      </c>
      <c r="C16393" s="221">
        <v>56.0</v>
      </c>
    </row>
    <row r="16394">
      <c r="A16394" s="221">
        <v>18064.0</v>
      </c>
      <c r="B16394" s="221">
        <v>38.0</v>
      </c>
      <c r="C16394" s="221">
        <v>333.0</v>
      </c>
    </row>
    <row r="16395">
      <c r="A16395" s="221">
        <v>18066.0</v>
      </c>
      <c r="B16395" s="221">
        <v>38.0</v>
      </c>
      <c r="C16395" s="221">
        <v>28.0</v>
      </c>
    </row>
    <row r="16396">
      <c r="A16396" s="221">
        <v>18068.0</v>
      </c>
      <c r="B16396" s="221">
        <v>34.0</v>
      </c>
      <c r="C16396" s="221">
        <v>7547.0</v>
      </c>
    </row>
    <row r="16397">
      <c r="A16397" s="221">
        <v>18068.0</v>
      </c>
      <c r="B16397" s="221">
        <v>35.0</v>
      </c>
      <c r="C16397" s="221">
        <v>3947.0</v>
      </c>
    </row>
    <row r="16398">
      <c r="A16398" s="221">
        <v>18068.0</v>
      </c>
      <c r="B16398" s="221">
        <v>36.0</v>
      </c>
      <c r="C16398" s="221">
        <v>2250.0</v>
      </c>
    </row>
    <row r="16399">
      <c r="A16399" s="221">
        <v>18068.0</v>
      </c>
      <c r="B16399" s="221">
        <v>37.0</v>
      </c>
      <c r="C16399" s="221">
        <v>1667.0</v>
      </c>
    </row>
    <row r="16400">
      <c r="A16400" s="221">
        <v>18068.0</v>
      </c>
      <c r="B16400" s="221">
        <v>38.0</v>
      </c>
      <c r="C16400" s="221">
        <v>111.0</v>
      </c>
    </row>
    <row r="16401">
      <c r="A16401" s="221">
        <v>18068.0</v>
      </c>
      <c r="B16401" s="221">
        <v>3687.0</v>
      </c>
      <c r="C16401" s="221">
        <v>3.0</v>
      </c>
    </row>
    <row r="16402">
      <c r="A16402" s="221">
        <v>18068.0</v>
      </c>
      <c r="B16402" s="221">
        <v>3689.0</v>
      </c>
      <c r="C16402" s="221">
        <v>2.0</v>
      </c>
    </row>
    <row r="16403">
      <c r="A16403" s="221">
        <v>18068.0</v>
      </c>
      <c r="B16403" s="221">
        <v>11399.0</v>
      </c>
      <c r="C16403" s="221">
        <v>23.0</v>
      </c>
    </row>
    <row r="16404">
      <c r="A16404" s="221">
        <v>18068.0</v>
      </c>
      <c r="B16404" s="221">
        <v>11541.0</v>
      </c>
      <c r="C16404" s="221">
        <v>5.0</v>
      </c>
    </row>
    <row r="16405">
      <c r="A16405" s="221">
        <v>18068.0</v>
      </c>
      <c r="B16405" s="221">
        <v>11689.0</v>
      </c>
      <c r="C16405" s="221">
        <v>3.0</v>
      </c>
    </row>
    <row r="16406">
      <c r="A16406" s="221">
        <v>18586.0</v>
      </c>
      <c r="B16406" s="221">
        <v>36.0</v>
      </c>
      <c r="C16406" s="221">
        <v>3125.0</v>
      </c>
    </row>
    <row r="16407">
      <c r="A16407" s="221">
        <v>18588.0</v>
      </c>
      <c r="B16407" s="221">
        <v>34.0</v>
      </c>
      <c r="C16407" s="221">
        <v>3.0</v>
      </c>
    </row>
    <row r="16408">
      <c r="A16408" s="221">
        <v>18588.0</v>
      </c>
      <c r="B16408" s="221">
        <v>35.0</v>
      </c>
      <c r="C16408" s="221">
        <v>8.0</v>
      </c>
    </row>
    <row r="16409">
      <c r="A16409" s="221">
        <v>18588.0</v>
      </c>
      <c r="B16409" s="221">
        <v>36.0</v>
      </c>
      <c r="C16409" s="221">
        <v>8.0</v>
      </c>
    </row>
    <row r="16410">
      <c r="A16410" s="221">
        <v>18588.0</v>
      </c>
      <c r="B16410" s="221">
        <v>37.0</v>
      </c>
      <c r="C16410" s="221">
        <v>1.0</v>
      </c>
    </row>
    <row r="16411">
      <c r="A16411" s="221">
        <v>18588.0</v>
      </c>
      <c r="B16411" s="221">
        <v>38.0</v>
      </c>
      <c r="C16411" s="221">
        <v>2.0</v>
      </c>
    </row>
    <row r="16412">
      <c r="A16412" s="221">
        <v>18588.0</v>
      </c>
      <c r="B16412" s="221">
        <v>40.0</v>
      </c>
      <c r="C16412" s="221">
        <v>1.0</v>
      </c>
    </row>
    <row r="16413">
      <c r="A16413" s="221">
        <v>18588.0</v>
      </c>
      <c r="B16413" s="221">
        <v>16275.0</v>
      </c>
      <c r="C16413" s="221">
        <v>8.0</v>
      </c>
    </row>
    <row r="16414">
      <c r="A16414" s="221">
        <v>18590.0</v>
      </c>
      <c r="B16414" s="221">
        <v>38.0</v>
      </c>
      <c r="C16414" s="221">
        <v>417.0</v>
      </c>
    </row>
    <row r="16415">
      <c r="A16415" s="221">
        <v>18590.0</v>
      </c>
      <c r="B16415" s="221">
        <v>16682.0</v>
      </c>
      <c r="C16415" s="221">
        <v>26.0</v>
      </c>
    </row>
    <row r="16416">
      <c r="A16416" s="221">
        <v>18592.0</v>
      </c>
      <c r="B16416" s="221">
        <v>38.0</v>
      </c>
      <c r="C16416" s="221">
        <v>389.0</v>
      </c>
    </row>
    <row r="16417">
      <c r="A16417" s="221">
        <v>18592.0</v>
      </c>
      <c r="B16417" s="221">
        <v>16682.0</v>
      </c>
      <c r="C16417" s="221">
        <v>24.0</v>
      </c>
    </row>
    <row r="16418">
      <c r="A16418" s="221">
        <v>18594.0</v>
      </c>
      <c r="B16418" s="221">
        <v>38.0</v>
      </c>
      <c r="C16418" s="221">
        <v>361.0</v>
      </c>
    </row>
    <row r="16419">
      <c r="A16419" s="221">
        <v>18594.0</v>
      </c>
      <c r="B16419" s="221">
        <v>16682.0</v>
      </c>
      <c r="C16419" s="221">
        <v>23.0</v>
      </c>
    </row>
    <row r="16420">
      <c r="A16420" s="221">
        <v>18596.0</v>
      </c>
      <c r="B16420" s="221">
        <v>38.0</v>
      </c>
      <c r="C16420" s="221">
        <v>306.0</v>
      </c>
    </row>
    <row r="16421">
      <c r="A16421" s="221">
        <v>18596.0</v>
      </c>
      <c r="B16421" s="221">
        <v>16682.0</v>
      </c>
      <c r="C16421" s="221">
        <v>20.0</v>
      </c>
    </row>
    <row r="16422">
      <c r="A16422" s="221">
        <v>18598.0</v>
      </c>
      <c r="B16422" s="221">
        <v>38.0</v>
      </c>
      <c r="C16422" s="221">
        <v>278.0</v>
      </c>
    </row>
    <row r="16423">
      <c r="A16423" s="221">
        <v>18598.0</v>
      </c>
      <c r="B16423" s="221">
        <v>16682.0</v>
      </c>
      <c r="C16423" s="221">
        <v>18.0</v>
      </c>
    </row>
    <row r="16424">
      <c r="A16424" s="221">
        <v>18600.0</v>
      </c>
      <c r="B16424" s="221">
        <v>38.0</v>
      </c>
      <c r="C16424" s="221">
        <v>250.0</v>
      </c>
    </row>
    <row r="16425">
      <c r="A16425" s="221">
        <v>18600.0</v>
      </c>
      <c r="B16425" s="221">
        <v>16682.0</v>
      </c>
      <c r="C16425" s="221">
        <v>17.0</v>
      </c>
    </row>
    <row r="16426">
      <c r="A16426" s="221">
        <v>18602.0</v>
      </c>
      <c r="B16426" s="221">
        <v>38.0</v>
      </c>
      <c r="C16426" s="221">
        <v>250.0</v>
      </c>
    </row>
    <row r="16427">
      <c r="A16427" s="221">
        <v>18602.0</v>
      </c>
      <c r="B16427" s="221">
        <v>16682.0</v>
      </c>
      <c r="C16427" s="221">
        <v>15.0</v>
      </c>
    </row>
    <row r="16428">
      <c r="A16428" s="221">
        <v>18604.0</v>
      </c>
      <c r="B16428" s="221">
        <v>38.0</v>
      </c>
      <c r="C16428" s="221">
        <v>222.0</v>
      </c>
    </row>
    <row r="16429">
      <c r="A16429" s="221">
        <v>18604.0</v>
      </c>
      <c r="B16429" s="221">
        <v>16682.0</v>
      </c>
      <c r="C16429" s="221">
        <v>14.0</v>
      </c>
    </row>
    <row r="16430">
      <c r="A16430" s="221">
        <v>18606.0</v>
      </c>
      <c r="B16430" s="221">
        <v>38.0</v>
      </c>
      <c r="C16430" s="221">
        <v>194.0</v>
      </c>
    </row>
    <row r="16431">
      <c r="A16431" s="221">
        <v>18606.0</v>
      </c>
      <c r="B16431" s="221">
        <v>16682.0</v>
      </c>
      <c r="C16431" s="221">
        <v>12.0</v>
      </c>
    </row>
    <row r="16432">
      <c r="A16432" s="221">
        <v>18608.0</v>
      </c>
      <c r="B16432" s="221">
        <v>38.0</v>
      </c>
      <c r="C16432" s="221">
        <v>889.0</v>
      </c>
    </row>
    <row r="16433">
      <c r="A16433" s="221">
        <v>18608.0</v>
      </c>
      <c r="B16433" s="221">
        <v>16682.0</v>
      </c>
      <c r="C16433" s="221">
        <v>24.0</v>
      </c>
    </row>
    <row r="16434">
      <c r="A16434" s="221">
        <v>18610.0</v>
      </c>
      <c r="B16434" s="221">
        <v>38.0</v>
      </c>
      <c r="C16434" s="221">
        <v>139.0</v>
      </c>
    </row>
    <row r="16435">
      <c r="A16435" s="221">
        <v>18610.0</v>
      </c>
      <c r="B16435" s="221">
        <v>16682.0</v>
      </c>
      <c r="C16435" s="221">
        <v>11.0</v>
      </c>
    </row>
    <row r="16436">
      <c r="A16436" s="221">
        <v>18612.0</v>
      </c>
      <c r="B16436" s="221">
        <v>38.0</v>
      </c>
      <c r="C16436" s="221">
        <v>111.0</v>
      </c>
    </row>
    <row r="16437">
      <c r="A16437" s="221">
        <v>18612.0</v>
      </c>
      <c r="B16437" s="221">
        <v>16682.0</v>
      </c>
      <c r="C16437" s="221">
        <v>9.0</v>
      </c>
    </row>
    <row r="16438">
      <c r="A16438" s="221">
        <v>18614.0</v>
      </c>
      <c r="B16438" s="221">
        <v>38.0</v>
      </c>
      <c r="C16438" s="221">
        <v>83.0</v>
      </c>
    </row>
    <row r="16439">
      <c r="A16439" s="221">
        <v>18614.0</v>
      </c>
      <c r="B16439" s="221">
        <v>16682.0</v>
      </c>
      <c r="C16439" s="221">
        <v>8.0</v>
      </c>
    </row>
    <row r="16440">
      <c r="A16440" s="221">
        <v>18616.0</v>
      </c>
      <c r="B16440" s="221">
        <v>38.0</v>
      </c>
      <c r="C16440" s="221">
        <v>56.0</v>
      </c>
    </row>
    <row r="16441">
      <c r="A16441" s="221">
        <v>18616.0</v>
      </c>
      <c r="B16441" s="221">
        <v>16682.0</v>
      </c>
      <c r="C16441" s="221">
        <v>6.0</v>
      </c>
    </row>
    <row r="16442">
      <c r="A16442" s="221">
        <v>18618.0</v>
      </c>
      <c r="B16442" s="221">
        <v>38.0</v>
      </c>
      <c r="C16442" s="221">
        <v>28.0</v>
      </c>
    </row>
    <row r="16443">
      <c r="A16443" s="221">
        <v>18618.0</v>
      </c>
      <c r="B16443" s="221">
        <v>16682.0</v>
      </c>
      <c r="C16443" s="221">
        <v>5.0</v>
      </c>
    </row>
    <row r="16444">
      <c r="A16444" s="221">
        <v>18624.0</v>
      </c>
      <c r="B16444" s="221">
        <v>38.0</v>
      </c>
      <c r="C16444" s="221">
        <v>333.0</v>
      </c>
    </row>
    <row r="16445">
      <c r="A16445" s="221">
        <v>18624.0</v>
      </c>
      <c r="B16445" s="221">
        <v>16682.0</v>
      </c>
      <c r="C16445" s="221">
        <v>26.0</v>
      </c>
    </row>
    <row r="16446">
      <c r="A16446" s="221">
        <v>18626.0</v>
      </c>
      <c r="B16446" s="221">
        <v>34.0</v>
      </c>
      <c r="C16446" s="221">
        <v>8889.0</v>
      </c>
    </row>
    <row r="16447">
      <c r="A16447" s="221">
        <v>18626.0</v>
      </c>
      <c r="B16447" s="221">
        <v>35.0</v>
      </c>
      <c r="C16447" s="221">
        <v>667.0</v>
      </c>
    </row>
    <row r="16448">
      <c r="A16448" s="221">
        <v>18626.0</v>
      </c>
      <c r="B16448" s="221">
        <v>36.0</v>
      </c>
      <c r="C16448" s="221">
        <v>222.0</v>
      </c>
    </row>
    <row r="16449">
      <c r="A16449" s="221">
        <v>18626.0</v>
      </c>
      <c r="B16449" s="221">
        <v>37.0</v>
      </c>
      <c r="C16449" s="221">
        <v>111.0</v>
      </c>
    </row>
    <row r="16450">
      <c r="A16450" s="221">
        <v>18635.0</v>
      </c>
      <c r="B16450" s="221">
        <v>34.0</v>
      </c>
      <c r="C16450" s="221">
        <v>11111.0</v>
      </c>
    </row>
    <row r="16451">
      <c r="A16451" s="221">
        <v>18635.0</v>
      </c>
      <c r="B16451" s="221">
        <v>35.0</v>
      </c>
      <c r="C16451" s="221">
        <v>889.0</v>
      </c>
    </row>
    <row r="16452">
      <c r="A16452" s="221">
        <v>18635.0</v>
      </c>
      <c r="B16452" s="221">
        <v>36.0</v>
      </c>
      <c r="C16452" s="221">
        <v>444.0</v>
      </c>
    </row>
    <row r="16453">
      <c r="A16453" s="221">
        <v>18635.0</v>
      </c>
      <c r="B16453" s="221">
        <v>37.0</v>
      </c>
      <c r="C16453" s="221">
        <v>222.0</v>
      </c>
    </row>
    <row r="16454">
      <c r="A16454" s="221">
        <v>18637.0</v>
      </c>
      <c r="B16454" s="221">
        <v>34.0</v>
      </c>
      <c r="C16454" s="221">
        <v>15556.0</v>
      </c>
    </row>
    <row r="16455">
      <c r="A16455" s="221">
        <v>18637.0</v>
      </c>
      <c r="B16455" s="221">
        <v>35.0</v>
      </c>
      <c r="C16455" s="221">
        <v>1111.0</v>
      </c>
    </row>
    <row r="16456">
      <c r="A16456" s="221">
        <v>18637.0</v>
      </c>
      <c r="B16456" s="221">
        <v>36.0</v>
      </c>
      <c r="C16456" s="221">
        <v>667.0</v>
      </c>
    </row>
    <row r="16457">
      <c r="A16457" s="221">
        <v>18637.0</v>
      </c>
      <c r="B16457" s="221">
        <v>37.0</v>
      </c>
      <c r="C16457" s="221">
        <v>444.0</v>
      </c>
    </row>
    <row r="16458">
      <c r="A16458" s="221">
        <v>18639.0</v>
      </c>
      <c r="B16458" s="221">
        <v>34.0</v>
      </c>
      <c r="C16458" s="221">
        <v>471.0</v>
      </c>
    </row>
    <row r="16459">
      <c r="A16459" s="221">
        <v>18639.0</v>
      </c>
      <c r="B16459" s="221">
        <v>35.0</v>
      </c>
      <c r="C16459" s="221">
        <v>716.0</v>
      </c>
    </row>
    <row r="16460">
      <c r="A16460" s="221">
        <v>18642.0</v>
      </c>
      <c r="B16460" s="221">
        <v>34.0</v>
      </c>
      <c r="C16460" s="221">
        <v>36212.0</v>
      </c>
    </row>
    <row r="16461">
      <c r="A16461" s="221">
        <v>18642.0</v>
      </c>
      <c r="B16461" s="221">
        <v>35.0</v>
      </c>
      <c r="C16461" s="221">
        <v>30009.0</v>
      </c>
    </row>
    <row r="16462">
      <c r="A16462" s="221">
        <v>18658.0</v>
      </c>
      <c r="B16462" s="221">
        <v>34.0</v>
      </c>
      <c r="C16462" s="221">
        <v>17896.0</v>
      </c>
    </row>
    <row r="16463">
      <c r="A16463" s="221">
        <v>18658.0</v>
      </c>
      <c r="B16463" s="221">
        <v>35.0</v>
      </c>
      <c r="C16463" s="221">
        <v>8030.0</v>
      </c>
    </row>
    <row r="16464">
      <c r="A16464" s="221">
        <v>18658.0</v>
      </c>
      <c r="B16464" s="221">
        <v>36.0</v>
      </c>
      <c r="C16464" s="221">
        <v>1002.0</v>
      </c>
    </row>
    <row r="16465">
      <c r="A16465" s="221">
        <v>18658.0</v>
      </c>
      <c r="B16465" s="221">
        <v>37.0</v>
      </c>
      <c r="C16465" s="221">
        <v>44.0</v>
      </c>
    </row>
    <row r="16466">
      <c r="A16466" s="221">
        <v>18658.0</v>
      </c>
      <c r="B16466" s="221">
        <v>38.0</v>
      </c>
      <c r="C16466" s="221">
        <v>22.0</v>
      </c>
    </row>
    <row r="16467">
      <c r="A16467" s="221">
        <v>18658.0</v>
      </c>
      <c r="B16467" s="221">
        <v>39.0</v>
      </c>
      <c r="C16467" s="221">
        <v>2.0</v>
      </c>
    </row>
    <row r="16468">
      <c r="A16468" s="221">
        <v>18658.0</v>
      </c>
      <c r="B16468" s="221">
        <v>40.0</v>
      </c>
      <c r="C16468" s="221">
        <v>1.0</v>
      </c>
    </row>
    <row r="16469">
      <c r="A16469" s="221">
        <v>18660.0</v>
      </c>
      <c r="B16469" s="221">
        <v>34.0</v>
      </c>
      <c r="C16469" s="221">
        <v>17896.0</v>
      </c>
    </row>
    <row r="16470">
      <c r="A16470" s="221">
        <v>18660.0</v>
      </c>
      <c r="B16470" s="221">
        <v>35.0</v>
      </c>
      <c r="C16470" s="221">
        <v>8030.0</v>
      </c>
    </row>
    <row r="16471">
      <c r="A16471" s="221">
        <v>18660.0</v>
      </c>
      <c r="B16471" s="221">
        <v>36.0</v>
      </c>
      <c r="C16471" s="221">
        <v>1002.0</v>
      </c>
    </row>
    <row r="16472">
      <c r="A16472" s="221">
        <v>18660.0</v>
      </c>
      <c r="B16472" s="221">
        <v>37.0</v>
      </c>
      <c r="C16472" s="221">
        <v>44.0</v>
      </c>
    </row>
    <row r="16473">
      <c r="A16473" s="221">
        <v>18660.0</v>
      </c>
      <c r="B16473" s="221">
        <v>38.0</v>
      </c>
      <c r="C16473" s="221">
        <v>22.0</v>
      </c>
    </row>
    <row r="16474">
      <c r="A16474" s="221">
        <v>18660.0</v>
      </c>
      <c r="B16474" s="221">
        <v>39.0</v>
      </c>
      <c r="C16474" s="221">
        <v>2.0</v>
      </c>
    </row>
    <row r="16475">
      <c r="A16475" s="221">
        <v>18660.0</v>
      </c>
      <c r="B16475" s="221">
        <v>40.0</v>
      </c>
      <c r="C16475" s="221">
        <v>1.0</v>
      </c>
    </row>
    <row r="16476">
      <c r="A16476" s="221">
        <v>18662.0</v>
      </c>
      <c r="B16476" s="221">
        <v>34.0</v>
      </c>
      <c r="C16476" s="221">
        <v>17896.0</v>
      </c>
    </row>
    <row r="16477">
      <c r="A16477" s="221">
        <v>18662.0</v>
      </c>
      <c r="B16477" s="221">
        <v>35.0</v>
      </c>
      <c r="C16477" s="221">
        <v>8030.0</v>
      </c>
    </row>
    <row r="16478">
      <c r="A16478" s="221">
        <v>18662.0</v>
      </c>
      <c r="B16478" s="221">
        <v>36.0</v>
      </c>
      <c r="C16478" s="221">
        <v>1002.0</v>
      </c>
    </row>
    <row r="16479">
      <c r="A16479" s="221">
        <v>18662.0</v>
      </c>
      <c r="B16479" s="221">
        <v>37.0</v>
      </c>
      <c r="C16479" s="221">
        <v>44.0</v>
      </c>
    </row>
    <row r="16480">
      <c r="A16480" s="221">
        <v>18662.0</v>
      </c>
      <c r="B16480" s="221">
        <v>38.0</v>
      </c>
      <c r="C16480" s="221">
        <v>22.0</v>
      </c>
    </row>
    <row r="16481">
      <c r="A16481" s="221">
        <v>18662.0</v>
      </c>
      <c r="B16481" s="221">
        <v>39.0</v>
      </c>
      <c r="C16481" s="221">
        <v>2.0</v>
      </c>
    </row>
    <row r="16482">
      <c r="A16482" s="221">
        <v>18662.0</v>
      </c>
      <c r="B16482" s="221">
        <v>40.0</v>
      </c>
      <c r="C16482" s="221">
        <v>1.0</v>
      </c>
    </row>
    <row r="16483">
      <c r="A16483" s="221">
        <v>18664.0</v>
      </c>
      <c r="B16483" s="221">
        <v>34.0</v>
      </c>
      <c r="C16483" s="221">
        <v>17896.0</v>
      </c>
    </row>
    <row r="16484">
      <c r="A16484" s="221">
        <v>18664.0</v>
      </c>
      <c r="B16484" s="221">
        <v>35.0</v>
      </c>
      <c r="C16484" s="221">
        <v>8030.0</v>
      </c>
    </row>
    <row r="16485">
      <c r="A16485" s="221">
        <v>18664.0</v>
      </c>
      <c r="B16485" s="221">
        <v>36.0</v>
      </c>
      <c r="C16485" s="221">
        <v>1002.0</v>
      </c>
    </row>
    <row r="16486">
      <c r="A16486" s="221">
        <v>18664.0</v>
      </c>
      <c r="B16486" s="221">
        <v>37.0</v>
      </c>
      <c r="C16486" s="221">
        <v>44.0</v>
      </c>
    </row>
    <row r="16487">
      <c r="A16487" s="221">
        <v>18664.0</v>
      </c>
      <c r="B16487" s="221">
        <v>38.0</v>
      </c>
      <c r="C16487" s="221">
        <v>22.0</v>
      </c>
    </row>
    <row r="16488">
      <c r="A16488" s="221">
        <v>18664.0</v>
      </c>
      <c r="B16488" s="221">
        <v>39.0</v>
      </c>
      <c r="C16488" s="221">
        <v>2.0</v>
      </c>
    </row>
    <row r="16489">
      <c r="A16489" s="221">
        <v>18664.0</v>
      </c>
      <c r="B16489" s="221">
        <v>40.0</v>
      </c>
      <c r="C16489" s="221">
        <v>1.0</v>
      </c>
    </row>
    <row r="16490">
      <c r="A16490" s="221">
        <v>18666.0</v>
      </c>
      <c r="B16490" s="221">
        <v>34.0</v>
      </c>
      <c r="C16490" s="221">
        <v>17896.0</v>
      </c>
    </row>
    <row r="16491">
      <c r="A16491" s="221">
        <v>18666.0</v>
      </c>
      <c r="B16491" s="221">
        <v>35.0</v>
      </c>
      <c r="C16491" s="221">
        <v>8030.0</v>
      </c>
    </row>
    <row r="16492">
      <c r="A16492" s="221">
        <v>18666.0</v>
      </c>
      <c r="B16492" s="221">
        <v>36.0</v>
      </c>
      <c r="C16492" s="221">
        <v>1002.0</v>
      </c>
    </row>
    <row r="16493">
      <c r="A16493" s="221">
        <v>18666.0</v>
      </c>
      <c r="B16493" s="221">
        <v>37.0</v>
      </c>
      <c r="C16493" s="221">
        <v>44.0</v>
      </c>
    </row>
    <row r="16494">
      <c r="A16494" s="221">
        <v>18666.0</v>
      </c>
      <c r="B16494" s="221">
        <v>38.0</v>
      </c>
      <c r="C16494" s="221">
        <v>22.0</v>
      </c>
    </row>
    <row r="16495">
      <c r="A16495" s="221">
        <v>18666.0</v>
      </c>
      <c r="B16495" s="221">
        <v>39.0</v>
      </c>
      <c r="C16495" s="221">
        <v>2.0</v>
      </c>
    </row>
    <row r="16496">
      <c r="A16496" s="221">
        <v>18666.0</v>
      </c>
      <c r="B16496" s="221">
        <v>40.0</v>
      </c>
      <c r="C16496" s="221">
        <v>1.0</v>
      </c>
    </row>
    <row r="16497">
      <c r="A16497" s="221">
        <v>18668.0</v>
      </c>
      <c r="B16497" s="221">
        <v>34.0</v>
      </c>
      <c r="C16497" s="221">
        <v>17896.0</v>
      </c>
    </row>
    <row r="16498">
      <c r="A16498" s="221">
        <v>18668.0</v>
      </c>
      <c r="B16498" s="221">
        <v>35.0</v>
      </c>
      <c r="C16498" s="221">
        <v>8030.0</v>
      </c>
    </row>
    <row r="16499">
      <c r="A16499" s="221">
        <v>18668.0</v>
      </c>
      <c r="B16499" s="221">
        <v>36.0</v>
      </c>
      <c r="C16499" s="221">
        <v>1002.0</v>
      </c>
    </row>
    <row r="16500">
      <c r="A16500" s="221">
        <v>18668.0</v>
      </c>
      <c r="B16500" s="221">
        <v>37.0</v>
      </c>
      <c r="C16500" s="221">
        <v>44.0</v>
      </c>
    </row>
    <row r="16501">
      <c r="A16501" s="221">
        <v>18668.0</v>
      </c>
      <c r="B16501" s="221">
        <v>38.0</v>
      </c>
      <c r="C16501" s="221">
        <v>22.0</v>
      </c>
    </row>
    <row r="16502">
      <c r="A16502" s="221">
        <v>18668.0</v>
      </c>
      <c r="B16502" s="221">
        <v>39.0</v>
      </c>
      <c r="C16502" s="221">
        <v>2.0</v>
      </c>
    </row>
    <row r="16503">
      <c r="A16503" s="221">
        <v>18668.0</v>
      </c>
      <c r="B16503" s="221">
        <v>40.0</v>
      </c>
      <c r="C16503" s="221">
        <v>1.0</v>
      </c>
    </row>
    <row r="16504">
      <c r="A16504" s="221">
        <v>18670.0</v>
      </c>
      <c r="B16504" s="221">
        <v>34.0</v>
      </c>
      <c r="C16504" s="221">
        <v>17896.0</v>
      </c>
    </row>
    <row r="16505">
      <c r="A16505" s="221">
        <v>18670.0</v>
      </c>
      <c r="B16505" s="221">
        <v>35.0</v>
      </c>
      <c r="C16505" s="221">
        <v>8030.0</v>
      </c>
    </row>
    <row r="16506">
      <c r="A16506" s="221">
        <v>18670.0</v>
      </c>
      <c r="B16506" s="221">
        <v>36.0</v>
      </c>
      <c r="C16506" s="221">
        <v>1002.0</v>
      </c>
    </row>
    <row r="16507">
      <c r="A16507" s="221">
        <v>18670.0</v>
      </c>
      <c r="B16507" s="221">
        <v>37.0</v>
      </c>
      <c r="C16507" s="221">
        <v>44.0</v>
      </c>
    </row>
    <row r="16508">
      <c r="A16508" s="221">
        <v>18670.0</v>
      </c>
      <c r="B16508" s="221">
        <v>38.0</v>
      </c>
      <c r="C16508" s="221">
        <v>22.0</v>
      </c>
    </row>
    <row r="16509">
      <c r="A16509" s="221">
        <v>18670.0</v>
      </c>
      <c r="B16509" s="221">
        <v>39.0</v>
      </c>
      <c r="C16509" s="221">
        <v>2.0</v>
      </c>
    </row>
    <row r="16510">
      <c r="A16510" s="221">
        <v>18670.0</v>
      </c>
      <c r="B16510" s="221">
        <v>40.0</v>
      </c>
      <c r="C16510" s="221">
        <v>1.0</v>
      </c>
    </row>
    <row r="16511">
      <c r="A16511" s="221">
        <v>18672.0</v>
      </c>
      <c r="B16511" s="221">
        <v>34.0</v>
      </c>
      <c r="C16511" s="221">
        <v>17896.0</v>
      </c>
    </row>
    <row r="16512">
      <c r="A16512" s="221">
        <v>18672.0</v>
      </c>
      <c r="B16512" s="221">
        <v>35.0</v>
      </c>
      <c r="C16512" s="221">
        <v>8030.0</v>
      </c>
    </row>
    <row r="16513">
      <c r="A16513" s="221">
        <v>18672.0</v>
      </c>
      <c r="B16513" s="221">
        <v>36.0</v>
      </c>
      <c r="C16513" s="221">
        <v>1002.0</v>
      </c>
    </row>
    <row r="16514">
      <c r="A16514" s="221">
        <v>18672.0</v>
      </c>
      <c r="B16514" s="221">
        <v>37.0</v>
      </c>
      <c r="C16514" s="221">
        <v>44.0</v>
      </c>
    </row>
    <row r="16515">
      <c r="A16515" s="221">
        <v>18672.0</v>
      </c>
      <c r="B16515" s="221">
        <v>38.0</v>
      </c>
      <c r="C16515" s="221">
        <v>22.0</v>
      </c>
    </row>
    <row r="16516">
      <c r="A16516" s="221">
        <v>18672.0</v>
      </c>
      <c r="B16516" s="221">
        <v>39.0</v>
      </c>
      <c r="C16516" s="221">
        <v>2.0</v>
      </c>
    </row>
    <row r="16517">
      <c r="A16517" s="221">
        <v>18672.0</v>
      </c>
      <c r="B16517" s="221">
        <v>40.0</v>
      </c>
      <c r="C16517" s="221">
        <v>1.0</v>
      </c>
    </row>
    <row r="16518">
      <c r="A16518" s="221">
        <v>18674.0</v>
      </c>
      <c r="B16518" s="221">
        <v>34.0</v>
      </c>
      <c r="C16518" s="221">
        <v>17896.0</v>
      </c>
    </row>
    <row r="16519">
      <c r="A16519" s="221">
        <v>18674.0</v>
      </c>
      <c r="B16519" s="221">
        <v>35.0</v>
      </c>
      <c r="C16519" s="221">
        <v>8030.0</v>
      </c>
    </row>
    <row r="16520">
      <c r="A16520" s="221">
        <v>18674.0</v>
      </c>
      <c r="B16520" s="221">
        <v>36.0</v>
      </c>
      <c r="C16520" s="221">
        <v>1002.0</v>
      </c>
    </row>
    <row r="16521">
      <c r="A16521" s="221">
        <v>18674.0</v>
      </c>
      <c r="B16521" s="221">
        <v>37.0</v>
      </c>
      <c r="C16521" s="221">
        <v>44.0</v>
      </c>
    </row>
    <row r="16522">
      <c r="A16522" s="221">
        <v>18674.0</v>
      </c>
      <c r="B16522" s="221">
        <v>38.0</v>
      </c>
      <c r="C16522" s="221">
        <v>22.0</v>
      </c>
    </row>
    <row r="16523">
      <c r="A16523" s="221">
        <v>18674.0</v>
      </c>
      <c r="B16523" s="221">
        <v>39.0</v>
      </c>
      <c r="C16523" s="221">
        <v>2.0</v>
      </c>
    </row>
    <row r="16524">
      <c r="A16524" s="221">
        <v>18674.0</v>
      </c>
      <c r="B16524" s="221">
        <v>40.0</v>
      </c>
      <c r="C16524" s="221">
        <v>1.0</v>
      </c>
    </row>
    <row r="16525">
      <c r="A16525" s="221">
        <v>18676.0</v>
      </c>
      <c r="B16525" s="221">
        <v>34.0</v>
      </c>
      <c r="C16525" s="221">
        <v>17896.0</v>
      </c>
    </row>
    <row r="16526">
      <c r="A16526" s="221">
        <v>18676.0</v>
      </c>
      <c r="B16526" s="221">
        <v>35.0</v>
      </c>
      <c r="C16526" s="221">
        <v>8030.0</v>
      </c>
    </row>
    <row r="16527">
      <c r="A16527" s="221">
        <v>18676.0</v>
      </c>
      <c r="B16527" s="221">
        <v>36.0</v>
      </c>
      <c r="C16527" s="221">
        <v>1002.0</v>
      </c>
    </row>
    <row r="16528">
      <c r="A16528" s="221">
        <v>18676.0</v>
      </c>
      <c r="B16528" s="221">
        <v>37.0</v>
      </c>
      <c r="C16528" s="221">
        <v>44.0</v>
      </c>
    </row>
    <row r="16529">
      <c r="A16529" s="221">
        <v>18676.0</v>
      </c>
      <c r="B16529" s="221">
        <v>38.0</v>
      </c>
      <c r="C16529" s="221">
        <v>22.0</v>
      </c>
    </row>
    <row r="16530">
      <c r="A16530" s="221">
        <v>18676.0</v>
      </c>
      <c r="B16530" s="221">
        <v>39.0</v>
      </c>
      <c r="C16530" s="221">
        <v>2.0</v>
      </c>
    </row>
    <row r="16531">
      <c r="A16531" s="221">
        <v>18676.0</v>
      </c>
      <c r="B16531" s="221">
        <v>40.0</v>
      </c>
      <c r="C16531" s="221">
        <v>1.0</v>
      </c>
    </row>
    <row r="16532">
      <c r="A16532" s="221">
        <v>18679.0</v>
      </c>
      <c r="B16532" s="221">
        <v>37.0</v>
      </c>
      <c r="C16532" s="221">
        <v>2.0</v>
      </c>
    </row>
    <row r="16533">
      <c r="A16533" s="221">
        <v>18679.0</v>
      </c>
      <c r="B16533" s="221">
        <v>38.0</v>
      </c>
      <c r="C16533" s="221">
        <v>6.0</v>
      </c>
    </row>
    <row r="16534">
      <c r="A16534" s="221">
        <v>18680.0</v>
      </c>
      <c r="B16534" s="221">
        <v>34.0</v>
      </c>
      <c r="C16534" s="221">
        <v>17896.0</v>
      </c>
    </row>
    <row r="16535">
      <c r="A16535" s="221">
        <v>18680.0</v>
      </c>
      <c r="B16535" s="221">
        <v>35.0</v>
      </c>
      <c r="C16535" s="221">
        <v>8030.0</v>
      </c>
    </row>
    <row r="16536">
      <c r="A16536" s="221">
        <v>18680.0</v>
      </c>
      <c r="B16536" s="221">
        <v>36.0</v>
      </c>
      <c r="C16536" s="221">
        <v>1002.0</v>
      </c>
    </row>
    <row r="16537">
      <c r="A16537" s="221">
        <v>18680.0</v>
      </c>
      <c r="B16537" s="221">
        <v>37.0</v>
      </c>
      <c r="C16537" s="221">
        <v>44.0</v>
      </c>
    </row>
    <row r="16538">
      <c r="A16538" s="221">
        <v>18680.0</v>
      </c>
      <c r="B16538" s="221">
        <v>38.0</v>
      </c>
      <c r="C16538" s="221">
        <v>22.0</v>
      </c>
    </row>
    <row r="16539">
      <c r="A16539" s="221">
        <v>18680.0</v>
      </c>
      <c r="B16539" s="221">
        <v>39.0</v>
      </c>
      <c r="C16539" s="221">
        <v>2.0</v>
      </c>
    </row>
    <row r="16540">
      <c r="A16540" s="221">
        <v>18680.0</v>
      </c>
      <c r="B16540" s="221">
        <v>40.0</v>
      </c>
      <c r="C16540" s="221">
        <v>1.0</v>
      </c>
    </row>
    <row r="16541">
      <c r="A16541" s="221">
        <v>18682.0</v>
      </c>
      <c r="B16541" s="221">
        <v>34.0</v>
      </c>
      <c r="C16541" s="221">
        <v>17896.0</v>
      </c>
    </row>
    <row r="16542">
      <c r="A16542" s="221">
        <v>18682.0</v>
      </c>
      <c r="B16542" s="221">
        <v>35.0</v>
      </c>
      <c r="C16542" s="221">
        <v>8030.0</v>
      </c>
    </row>
    <row r="16543">
      <c r="A16543" s="221">
        <v>18682.0</v>
      </c>
      <c r="B16543" s="221">
        <v>36.0</v>
      </c>
      <c r="C16543" s="221">
        <v>1002.0</v>
      </c>
    </row>
    <row r="16544">
      <c r="A16544" s="221">
        <v>18682.0</v>
      </c>
      <c r="B16544" s="221">
        <v>37.0</v>
      </c>
      <c r="C16544" s="221">
        <v>44.0</v>
      </c>
    </row>
    <row r="16545">
      <c r="A16545" s="221">
        <v>18682.0</v>
      </c>
      <c r="B16545" s="221">
        <v>38.0</v>
      </c>
      <c r="C16545" s="221">
        <v>22.0</v>
      </c>
    </row>
    <row r="16546">
      <c r="A16546" s="221">
        <v>18682.0</v>
      </c>
      <c r="B16546" s="221">
        <v>39.0</v>
      </c>
      <c r="C16546" s="221">
        <v>2.0</v>
      </c>
    </row>
    <row r="16547">
      <c r="A16547" s="221">
        <v>18682.0</v>
      </c>
      <c r="B16547" s="221">
        <v>40.0</v>
      </c>
      <c r="C16547" s="221">
        <v>1.0</v>
      </c>
    </row>
    <row r="16548">
      <c r="A16548" s="221">
        <v>18684.0</v>
      </c>
      <c r="B16548" s="221">
        <v>34.0</v>
      </c>
      <c r="C16548" s="221">
        <v>17896.0</v>
      </c>
    </row>
    <row r="16549">
      <c r="A16549" s="221">
        <v>18684.0</v>
      </c>
      <c r="B16549" s="221">
        <v>35.0</v>
      </c>
      <c r="C16549" s="221">
        <v>8030.0</v>
      </c>
    </row>
    <row r="16550">
      <c r="A16550" s="221">
        <v>18684.0</v>
      </c>
      <c r="B16550" s="221">
        <v>36.0</v>
      </c>
      <c r="C16550" s="221">
        <v>1002.0</v>
      </c>
    </row>
    <row r="16551">
      <c r="A16551" s="221">
        <v>18684.0</v>
      </c>
      <c r="B16551" s="221">
        <v>37.0</v>
      </c>
      <c r="C16551" s="221">
        <v>44.0</v>
      </c>
    </row>
    <row r="16552">
      <c r="A16552" s="221">
        <v>18684.0</v>
      </c>
      <c r="B16552" s="221">
        <v>38.0</v>
      </c>
      <c r="C16552" s="221">
        <v>22.0</v>
      </c>
    </row>
    <row r="16553">
      <c r="A16553" s="221">
        <v>18684.0</v>
      </c>
      <c r="B16553" s="221">
        <v>39.0</v>
      </c>
      <c r="C16553" s="221">
        <v>2.0</v>
      </c>
    </row>
    <row r="16554">
      <c r="A16554" s="221">
        <v>18684.0</v>
      </c>
      <c r="B16554" s="221">
        <v>40.0</v>
      </c>
      <c r="C16554" s="221">
        <v>1.0</v>
      </c>
    </row>
    <row r="16555">
      <c r="A16555" s="221">
        <v>18686.0</v>
      </c>
      <c r="B16555" s="221">
        <v>34.0</v>
      </c>
      <c r="C16555" s="221">
        <v>17896.0</v>
      </c>
    </row>
    <row r="16556">
      <c r="A16556" s="221">
        <v>18686.0</v>
      </c>
      <c r="B16556" s="221">
        <v>35.0</v>
      </c>
      <c r="C16556" s="221">
        <v>8030.0</v>
      </c>
    </row>
    <row r="16557">
      <c r="A16557" s="221">
        <v>18686.0</v>
      </c>
      <c r="B16557" s="221">
        <v>36.0</v>
      </c>
      <c r="C16557" s="221">
        <v>1002.0</v>
      </c>
    </row>
    <row r="16558">
      <c r="A16558" s="221">
        <v>18686.0</v>
      </c>
      <c r="B16558" s="221">
        <v>37.0</v>
      </c>
      <c r="C16558" s="221">
        <v>44.0</v>
      </c>
    </row>
    <row r="16559">
      <c r="A16559" s="221">
        <v>18686.0</v>
      </c>
      <c r="B16559" s="221">
        <v>38.0</v>
      </c>
      <c r="C16559" s="221">
        <v>22.0</v>
      </c>
    </row>
    <row r="16560">
      <c r="A16560" s="221">
        <v>18686.0</v>
      </c>
      <c r="B16560" s="221">
        <v>39.0</v>
      </c>
      <c r="C16560" s="221">
        <v>2.0</v>
      </c>
    </row>
    <row r="16561">
      <c r="A16561" s="221">
        <v>18686.0</v>
      </c>
      <c r="B16561" s="221">
        <v>40.0</v>
      </c>
      <c r="C16561" s="221">
        <v>1.0</v>
      </c>
    </row>
    <row r="16562">
      <c r="A16562" s="221">
        <v>18688.0</v>
      </c>
      <c r="B16562" s="221">
        <v>34.0</v>
      </c>
      <c r="C16562" s="221">
        <v>17896.0</v>
      </c>
    </row>
    <row r="16563">
      <c r="A16563" s="221">
        <v>18688.0</v>
      </c>
      <c r="B16563" s="221">
        <v>35.0</v>
      </c>
      <c r="C16563" s="221">
        <v>8030.0</v>
      </c>
    </row>
    <row r="16564">
      <c r="A16564" s="221">
        <v>18688.0</v>
      </c>
      <c r="B16564" s="221">
        <v>36.0</v>
      </c>
      <c r="C16564" s="221">
        <v>1002.0</v>
      </c>
    </row>
    <row r="16565">
      <c r="A16565" s="221">
        <v>18688.0</v>
      </c>
      <c r="B16565" s="221">
        <v>37.0</v>
      </c>
      <c r="C16565" s="221">
        <v>44.0</v>
      </c>
    </row>
    <row r="16566">
      <c r="A16566" s="221">
        <v>18688.0</v>
      </c>
      <c r="B16566" s="221">
        <v>38.0</v>
      </c>
      <c r="C16566" s="221">
        <v>22.0</v>
      </c>
    </row>
    <row r="16567">
      <c r="A16567" s="221">
        <v>18688.0</v>
      </c>
      <c r="B16567" s="221">
        <v>39.0</v>
      </c>
      <c r="C16567" s="221">
        <v>2.0</v>
      </c>
    </row>
    <row r="16568">
      <c r="A16568" s="221">
        <v>18688.0</v>
      </c>
      <c r="B16568" s="221">
        <v>40.0</v>
      </c>
      <c r="C16568" s="221">
        <v>1.0</v>
      </c>
    </row>
    <row r="16569">
      <c r="A16569" s="221">
        <v>18690.0</v>
      </c>
      <c r="B16569" s="221">
        <v>34.0</v>
      </c>
      <c r="C16569" s="221">
        <v>17896.0</v>
      </c>
    </row>
    <row r="16570">
      <c r="A16570" s="221">
        <v>18690.0</v>
      </c>
      <c r="B16570" s="221">
        <v>35.0</v>
      </c>
      <c r="C16570" s="221">
        <v>8030.0</v>
      </c>
    </row>
    <row r="16571">
      <c r="A16571" s="221">
        <v>18690.0</v>
      </c>
      <c r="B16571" s="221">
        <v>36.0</v>
      </c>
      <c r="C16571" s="221">
        <v>1002.0</v>
      </c>
    </row>
    <row r="16572">
      <c r="A16572" s="221">
        <v>18690.0</v>
      </c>
      <c r="B16572" s="221">
        <v>37.0</v>
      </c>
      <c r="C16572" s="221">
        <v>44.0</v>
      </c>
    </row>
    <row r="16573">
      <c r="A16573" s="221">
        <v>18690.0</v>
      </c>
      <c r="B16573" s="221">
        <v>38.0</v>
      </c>
      <c r="C16573" s="221">
        <v>22.0</v>
      </c>
    </row>
    <row r="16574">
      <c r="A16574" s="221">
        <v>18690.0</v>
      </c>
      <c r="B16574" s="221">
        <v>39.0</v>
      </c>
      <c r="C16574" s="221">
        <v>2.0</v>
      </c>
    </row>
    <row r="16575">
      <c r="A16575" s="221">
        <v>18690.0</v>
      </c>
      <c r="B16575" s="221">
        <v>40.0</v>
      </c>
      <c r="C16575" s="221">
        <v>1.0</v>
      </c>
    </row>
    <row r="16576">
      <c r="A16576" s="221">
        <v>18692.0</v>
      </c>
      <c r="B16576" s="221">
        <v>34.0</v>
      </c>
      <c r="C16576" s="221">
        <v>17896.0</v>
      </c>
    </row>
    <row r="16577">
      <c r="A16577" s="221">
        <v>18692.0</v>
      </c>
      <c r="B16577" s="221">
        <v>35.0</v>
      </c>
      <c r="C16577" s="221">
        <v>8030.0</v>
      </c>
    </row>
    <row r="16578">
      <c r="A16578" s="221">
        <v>18692.0</v>
      </c>
      <c r="B16578" s="221">
        <v>36.0</v>
      </c>
      <c r="C16578" s="221">
        <v>1002.0</v>
      </c>
    </row>
    <row r="16579">
      <c r="A16579" s="221">
        <v>18692.0</v>
      </c>
      <c r="B16579" s="221">
        <v>37.0</v>
      </c>
      <c r="C16579" s="221">
        <v>44.0</v>
      </c>
    </row>
    <row r="16580">
      <c r="A16580" s="221">
        <v>18692.0</v>
      </c>
      <c r="B16580" s="221">
        <v>38.0</v>
      </c>
      <c r="C16580" s="221">
        <v>22.0</v>
      </c>
    </row>
    <row r="16581">
      <c r="A16581" s="221">
        <v>18692.0</v>
      </c>
      <c r="B16581" s="221">
        <v>39.0</v>
      </c>
      <c r="C16581" s="221">
        <v>2.0</v>
      </c>
    </row>
    <row r="16582">
      <c r="A16582" s="221">
        <v>18692.0</v>
      </c>
      <c r="B16582" s="221">
        <v>40.0</v>
      </c>
      <c r="C16582" s="221">
        <v>1.0</v>
      </c>
    </row>
    <row r="16583">
      <c r="A16583" s="221">
        <v>18694.0</v>
      </c>
      <c r="B16583" s="221">
        <v>34.0</v>
      </c>
      <c r="C16583" s="221">
        <v>17896.0</v>
      </c>
    </row>
    <row r="16584">
      <c r="A16584" s="221">
        <v>18694.0</v>
      </c>
      <c r="B16584" s="221">
        <v>35.0</v>
      </c>
      <c r="C16584" s="221">
        <v>8030.0</v>
      </c>
    </row>
    <row r="16585">
      <c r="A16585" s="221">
        <v>18694.0</v>
      </c>
      <c r="B16585" s="221">
        <v>36.0</v>
      </c>
      <c r="C16585" s="221">
        <v>1002.0</v>
      </c>
    </row>
    <row r="16586">
      <c r="A16586" s="221">
        <v>18694.0</v>
      </c>
      <c r="B16586" s="221">
        <v>37.0</v>
      </c>
      <c r="C16586" s="221">
        <v>44.0</v>
      </c>
    </row>
    <row r="16587">
      <c r="A16587" s="221">
        <v>18694.0</v>
      </c>
      <c r="B16587" s="221">
        <v>38.0</v>
      </c>
      <c r="C16587" s="221">
        <v>22.0</v>
      </c>
    </row>
    <row r="16588">
      <c r="A16588" s="221">
        <v>18694.0</v>
      </c>
      <c r="B16588" s="221">
        <v>39.0</v>
      </c>
      <c r="C16588" s="221">
        <v>2.0</v>
      </c>
    </row>
    <row r="16589">
      <c r="A16589" s="221">
        <v>18694.0</v>
      </c>
      <c r="B16589" s="221">
        <v>40.0</v>
      </c>
      <c r="C16589" s="221">
        <v>1.0</v>
      </c>
    </row>
    <row r="16590">
      <c r="A16590" s="221">
        <v>18696.0</v>
      </c>
      <c r="B16590" s="221">
        <v>34.0</v>
      </c>
      <c r="C16590" s="221">
        <v>17896.0</v>
      </c>
    </row>
    <row r="16591">
      <c r="A16591" s="221">
        <v>18696.0</v>
      </c>
      <c r="B16591" s="221">
        <v>35.0</v>
      </c>
      <c r="C16591" s="221">
        <v>8030.0</v>
      </c>
    </row>
    <row r="16592">
      <c r="A16592" s="221">
        <v>18696.0</v>
      </c>
      <c r="B16592" s="221">
        <v>36.0</v>
      </c>
      <c r="C16592" s="221">
        <v>1002.0</v>
      </c>
    </row>
    <row r="16593">
      <c r="A16593" s="221">
        <v>18696.0</v>
      </c>
      <c r="B16593" s="221">
        <v>37.0</v>
      </c>
      <c r="C16593" s="221">
        <v>44.0</v>
      </c>
    </row>
    <row r="16594">
      <c r="A16594" s="221">
        <v>18696.0</v>
      </c>
      <c r="B16594" s="221">
        <v>38.0</v>
      </c>
      <c r="C16594" s="221">
        <v>22.0</v>
      </c>
    </row>
    <row r="16595">
      <c r="A16595" s="221">
        <v>18696.0</v>
      </c>
      <c r="B16595" s="221">
        <v>39.0</v>
      </c>
      <c r="C16595" s="221">
        <v>2.0</v>
      </c>
    </row>
    <row r="16596">
      <c r="A16596" s="221">
        <v>18696.0</v>
      </c>
      <c r="B16596" s="221">
        <v>40.0</v>
      </c>
      <c r="C16596" s="221">
        <v>1.0</v>
      </c>
    </row>
    <row r="16597">
      <c r="A16597" s="221">
        <v>18698.0</v>
      </c>
      <c r="B16597" s="221">
        <v>34.0</v>
      </c>
      <c r="C16597" s="221">
        <v>17896.0</v>
      </c>
    </row>
    <row r="16598">
      <c r="A16598" s="221">
        <v>18698.0</v>
      </c>
      <c r="B16598" s="221">
        <v>35.0</v>
      </c>
      <c r="C16598" s="221">
        <v>8030.0</v>
      </c>
    </row>
    <row r="16599">
      <c r="A16599" s="221">
        <v>18698.0</v>
      </c>
      <c r="B16599" s="221">
        <v>36.0</v>
      </c>
      <c r="C16599" s="221">
        <v>1002.0</v>
      </c>
    </row>
    <row r="16600">
      <c r="A16600" s="221">
        <v>18698.0</v>
      </c>
      <c r="B16600" s="221">
        <v>37.0</v>
      </c>
      <c r="C16600" s="221">
        <v>44.0</v>
      </c>
    </row>
    <row r="16601">
      <c r="A16601" s="221">
        <v>18698.0</v>
      </c>
      <c r="B16601" s="221">
        <v>38.0</v>
      </c>
      <c r="C16601" s="221">
        <v>22.0</v>
      </c>
    </row>
    <row r="16602">
      <c r="A16602" s="221">
        <v>18698.0</v>
      </c>
      <c r="B16602" s="221">
        <v>39.0</v>
      </c>
      <c r="C16602" s="221">
        <v>2.0</v>
      </c>
    </row>
    <row r="16603">
      <c r="A16603" s="221">
        <v>18698.0</v>
      </c>
      <c r="B16603" s="221">
        <v>40.0</v>
      </c>
      <c r="C16603" s="221">
        <v>1.0</v>
      </c>
    </row>
    <row r="16604">
      <c r="A16604" s="221">
        <v>18700.0</v>
      </c>
      <c r="B16604" s="221">
        <v>34.0</v>
      </c>
      <c r="C16604" s="221">
        <v>806.0</v>
      </c>
    </row>
    <row r="16605">
      <c r="A16605" s="221">
        <v>18700.0</v>
      </c>
      <c r="B16605" s="221">
        <v>35.0</v>
      </c>
      <c r="C16605" s="221">
        <v>628.0</v>
      </c>
    </row>
    <row r="16606">
      <c r="A16606" s="221">
        <v>18700.0</v>
      </c>
      <c r="B16606" s="221">
        <v>36.0</v>
      </c>
      <c r="C16606" s="221">
        <v>26.0</v>
      </c>
    </row>
    <row r="16607">
      <c r="A16607" s="221">
        <v>18702.0</v>
      </c>
      <c r="B16607" s="221">
        <v>34.0</v>
      </c>
      <c r="C16607" s="221">
        <v>806.0</v>
      </c>
    </row>
    <row r="16608">
      <c r="A16608" s="221">
        <v>18702.0</v>
      </c>
      <c r="B16608" s="221">
        <v>35.0</v>
      </c>
      <c r="C16608" s="221">
        <v>628.0</v>
      </c>
    </row>
    <row r="16609">
      <c r="A16609" s="221">
        <v>18702.0</v>
      </c>
      <c r="B16609" s="221">
        <v>36.0</v>
      </c>
      <c r="C16609" s="221">
        <v>26.0</v>
      </c>
    </row>
    <row r="16610">
      <c r="A16610" s="221">
        <v>18704.0</v>
      </c>
      <c r="B16610" s="221">
        <v>34.0</v>
      </c>
      <c r="C16610" s="221">
        <v>806.0</v>
      </c>
    </row>
    <row r="16611">
      <c r="A16611" s="221">
        <v>18704.0</v>
      </c>
      <c r="B16611" s="221">
        <v>35.0</v>
      </c>
      <c r="C16611" s="221">
        <v>628.0</v>
      </c>
    </row>
    <row r="16612">
      <c r="A16612" s="221">
        <v>18704.0</v>
      </c>
      <c r="B16612" s="221">
        <v>36.0</v>
      </c>
      <c r="C16612" s="221">
        <v>26.0</v>
      </c>
    </row>
    <row r="16613">
      <c r="A16613" s="221">
        <v>18706.0</v>
      </c>
      <c r="B16613" s="221">
        <v>34.0</v>
      </c>
      <c r="C16613" s="221">
        <v>806.0</v>
      </c>
    </row>
    <row r="16614">
      <c r="A16614" s="221">
        <v>18706.0</v>
      </c>
      <c r="B16614" s="221">
        <v>35.0</v>
      </c>
      <c r="C16614" s="221">
        <v>628.0</v>
      </c>
    </row>
    <row r="16615">
      <c r="A16615" s="221">
        <v>18706.0</v>
      </c>
      <c r="B16615" s="221">
        <v>36.0</v>
      </c>
      <c r="C16615" s="221">
        <v>26.0</v>
      </c>
    </row>
    <row r="16616">
      <c r="A16616" s="221">
        <v>18708.0</v>
      </c>
      <c r="B16616" s="221">
        <v>34.0</v>
      </c>
      <c r="C16616" s="221">
        <v>806.0</v>
      </c>
    </row>
    <row r="16617">
      <c r="A16617" s="221">
        <v>18708.0</v>
      </c>
      <c r="B16617" s="221">
        <v>35.0</v>
      </c>
      <c r="C16617" s="221">
        <v>628.0</v>
      </c>
    </row>
    <row r="16618">
      <c r="A16618" s="221">
        <v>18708.0</v>
      </c>
      <c r="B16618" s="221">
        <v>36.0</v>
      </c>
      <c r="C16618" s="221">
        <v>26.0</v>
      </c>
    </row>
    <row r="16619">
      <c r="A16619" s="221">
        <v>18710.0</v>
      </c>
      <c r="B16619" s="221">
        <v>34.0</v>
      </c>
      <c r="C16619" s="221">
        <v>806.0</v>
      </c>
    </row>
    <row r="16620">
      <c r="A16620" s="221">
        <v>18710.0</v>
      </c>
      <c r="B16620" s="221">
        <v>35.0</v>
      </c>
      <c r="C16620" s="221">
        <v>628.0</v>
      </c>
    </row>
    <row r="16621">
      <c r="A16621" s="221">
        <v>18710.0</v>
      </c>
      <c r="B16621" s="221">
        <v>36.0</v>
      </c>
      <c r="C16621" s="221">
        <v>26.0</v>
      </c>
    </row>
    <row r="16622">
      <c r="A16622" s="221">
        <v>18712.0</v>
      </c>
      <c r="B16622" s="221">
        <v>34.0</v>
      </c>
      <c r="C16622" s="221">
        <v>599.0</v>
      </c>
    </row>
    <row r="16623">
      <c r="A16623" s="221">
        <v>18712.0</v>
      </c>
      <c r="B16623" s="221">
        <v>35.0</v>
      </c>
      <c r="C16623" s="221">
        <v>452.0</v>
      </c>
    </row>
    <row r="16624">
      <c r="A16624" s="221">
        <v>18712.0</v>
      </c>
      <c r="B16624" s="221">
        <v>36.0</v>
      </c>
      <c r="C16624" s="221">
        <v>1.0</v>
      </c>
    </row>
    <row r="16625">
      <c r="A16625" s="221">
        <v>18712.0</v>
      </c>
      <c r="B16625" s="221">
        <v>37.0</v>
      </c>
      <c r="C16625" s="221">
        <v>1.0</v>
      </c>
    </row>
    <row r="16626">
      <c r="A16626" s="221">
        <v>18714.0</v>
      </c>
      <c r="B16626" s="221">
        <v>34.0</v>
      </c>
      <c r="C16626" s="221">
        <v>599.0</v>
      </c>
    </row>
    <row r="16627">
      <c r="A16627" s="221">
        <v>18714.0</v>
      </c>
      <c r="B16627" s="221">
        <v>35.0</v>
      </c>
      <c r="C16627" s="221">
        <v>452.0</v>
      </c>
    </row>
    <row r="16628">
      <c r="A16628" s="221">
        <v>18714.0</v>
      </c>
      <c r="B16628" s="221">
        <v>36.0</v>
      </c>
      <c r="C16628" s="221">
        <v>1.0</v>
      </c>
    </row>
    <row r="16629">
      <c r="A16629" s="221">
        <v>18714.0</v>
      </c>
      <c r="B16629" s="221">
        <v>37.0</v>
      </c>
      <c r="C16629" s="221">
        <v>1.0</v>
      </c>
    </row>
    <row r="16630">
      <c r="A16630" s="221">
        <v>18716.0</v>
      </c>
      <c r="B16630" s="221">
        <v>34.0</v>
      </c>
      <c r="C16630" s="221">
        <v>599.0</v>
      </c>
    </row>
    <row r="16631">
      <c r="A16631" s="221">
        <v>18716.0</v>
      </c>
      <c r="B16631" s="221">
        <v>35.0</v>
      </c>
      <c r="C16631" s="221">
        <v>452.0</v>
      </c>
    </row>
    <row r="16632">
      <c r="A16632" s="221">
        <v>18716.0</v>
      </c>
      <c r="B16632" s="221">
        <v>36.0</v>
      </c>
      <c r="C16632" s="221">
        <v>1.0</v>
      </c>
    </row>
    <row r="16633">
      <c r="A16633" s="221">
        <v>18716.0</v>
      </c>
      <c r="B16633" s="221">
        <v>37.0</v>
      </c>
      <c r="C16633" s="221">
        <v>1.0</v>
      </c>
    </row>
    <row r="16634">
      <c r="A16634" s="221">
        <v>18718.0</v>
      </c>
      <c r="B16634" s="221">
        <v>34.0</v>
      </c>
      <c r="C16634" s="221">
        <v>599.0</v>
      </c>
    </row>
    <row r="16635">
      <c r="A16635" s="221">
        <v>18718.0</v>
      </c>
      <c r="B16635" s="221">
        <v>35.0</v>
      </c>
      <c r="C16635" s="221">
        <v>452.0</v>
      </c>
    </row>
    <row r="16636">
      <c r="A16636" s="221">
        <v>18718.0</v>
      </c>
      <c r="B16636" s="221">
        <v>36.0</v>
      </c>
      <c r="C16636" s="221">
        <v>1.0</v>
      </c>
    </row>
    <row r="16637">
      <c r="A16637" s="221">
        <v>18718.0</v>
      </c>
      <c r="B16637" s="221">
        <v>37.0</v>
      </c>
      <c r="C16637" s="221">
        <v>1.0</v>
      </c>
    </row>
    <row r="16638">
      <c r="A16638" s="221">
        <v>18720.0</v>
      </c>
      <c r="B16638" s="221">
        <v>34.0</v>
      </c>
      <c r="C16638" s="221">
        <v>599.0</v>
      </c>
    </row>
    <row r="16639">
      <c r="A16639" s="221">
        <v>18720.0</v>
      </c>
      <c r="B16639" s="221">
        <v>35.0</v>
      </c>
      <c r="C16639" s="221">
        <v>452.0</v>
      </c>
    </row>
    <row r="16640">
      <c r="A16640" s="221">
        <v>18720.0</v>
      </c>
      <c r="B16640" s="221">
        <v>36.0</v>
      </c>
      <c r="C16640" s="221">
        <v>1.0</v>
      </c>
    </row>
    <row r="16641">
      <c r="A16641" s="221">
        <v>18720.0</v>
      </c>
      <c r="B16641" s="221">
        <v>37.0</v>
      </c>
      <c r="C16641" s="221">
        <v>1.0</v>
      </c>
    </row>
    <row r="16642">
      <c r="A16642" s="221">
        <v>18722.0</v>
      </c>
      <c r="B16642" s="221">
        <v>34.0</v>
      </c>
      <c r="C16642" s="221">
        <v>599.0</v>
      </c>
    </row>
    <row r="16643">
      <c r="A16643" s="221">
        <v>18722.0</v>
      </c>
      <c r="B16643" s="221">
        <v>35.0</v>
      </c>
      <c r="C16643" s="221">
        <v>452.0</v>
      </c>
    </row>
    <row r="16644">
      <c r="A16644" s="221">
        <v>18722.0</v>
      </c>
      <c r="B16644" s="221">
        <v>36.0</v>
      </c>
      <c r="C16644" s="221">
        <v>1.0</v>
      </c>
    </row>
    <row r="16645">
      <c r="A16645" s="221">
        <v>18722.0</v>
      </c>
      <c r="B16645" s="221">
        <v>37.0</v>
      </c>
      <c r="C16645" s="221">
        <v>1.0</v>
      </c>
    </row>
    <row r="16646">
      <c r="A16646" s="221">
        <v>18724.0</v>
      </c>
      <c r="B16646" s="221">
        <v>34.0</v>
      </c>
      <c r="C16646" s="221">
        <v>599.0</v>
      </c>
    </row>
    <row r="16647">
      <c r="A16647" s="221">
        <v>18724.0</v>
      </c>
      <c r="B16647" s="221">
        <v>35.0</v>
      </c>
      <c r="C16647" s="221">
        <v>452.0</v>
      </c>
    </row>
    <row r="16648">
      <c r="A16648" s="221">
        <v>18724.0</v>
      </c>
      <c r="B16648" s="221">
        <v>36.0</v>
      </c>
      <c r="C16648" s="221">
        <v>1.0</v>
      </c>
    </row>
    <row r="16649">
      <c r="A16649" s="221">
        <v>18724.0</v>
      </c>
      <c r="B16649" s="221">
        <v>37.0</v>
      </c>
      <c r="C16649" s="221">
        <v>1.0</v>
      </c>
    </row>
    <row r="16650">
      <c r="A16650" s="221">
        <v>18726.0</v>
      </c>
      <c r="B16650" s="221">
        <v>34.0</v>
      </c>
      <c r="C16650" s="221">
        <v>599.0</v>
      </c>
    </row>
    <row r="16651">
      <c r="A16651" s="221">
        <v>18726.0</v>
      </c>
      <c r="B16651" s="221">
        <v>35.0</v>
      </c>
      <c r="C16651" s="221">
        <v>452.0</v>
      </c>
    </row>
    <row r="16652">
      <c r="A16652" s="221">
        <v>18726.0</v>
      </c>
      <c r="B16652" s="221">
        <v>36.0</v>
      </c>
      <c r="C16652" s="221">
        <v>1.0</v>
      </c>
    </row>
    <row r="16653">
      <c r="A16653" s="221">
        <v>18726.0</v>
      </c>
      <c r="B16653" s="221">
        <v>37.0</v>
      </c>
      <c r="C16653" s="221">
        <v>1.0</v>
      </c>
    </row>
    <row r="16654">
      <c r="A16654" s="221">
        <v>18728.0</v>
      </c>
      <c r="B16654" s="221">
        <v>34.0</v>
      </c>
      <c r="C16654" s="221">
        <v>599.0</v>
      </c>
    </row>
    <row r="16655">
      <c r="A16655" s="221">
        <v>18728.0</v>
      </c>
      <c r="B16655" s="221">
        <v>35.0</v>
      </c>
      <c r="C16655" s="221">
        <v>452.0</v>
      </c>
    </row>
    <row r="16656">
      <c r="A16656" s="221">
        <v>18728.0</v>
      </c>
      <c r="B16656" s="221">
        <v>36.0</v>
      </c>
      <c r="C16656" s="221">
        <v>1.0</v>
      </c>
    </row>
    <row r="16657">
      <c r="A16657" s="221">
        <v>18728.0</v>
      </c>
      <c r="B16657" s="221">
        <v>37.0</v>
      </c>
      <c r="C16657" s="221">
        <v>1.0</v>
      </c>
    </row>
    <row r="16658">
      <c r="A16658" s="221">
        <v>18730.0</v>
      </c>
      <c r="B16658" s="221">
        <v>34.0</v>
      </c>
      <c r="C16658" s="221">
        <v>599.0</v>
      </c>
    </row>
    <row r="16659">
      <c r="A16659" s="221">
        <v>18730.0</v>
      </c>
      <c r="B16659" s="221">
        <v>35.0</v>
      </c>
      <c r="C16659" s="221">
        <v>452.0</v>
      </c>
    </row>
    <row r="16660">
      <c r="A16660" s="221">
        <v>18730.0</v>
      </c>
      <c r="B16660" s="221">
        <v>36.0</v>
      </c>
      <c r="C16660" s="221">
        <v>1.0</v>
      </c>
    </row>
    <row r="16661">
      <c r="A16661" s="221">
        <v>18730.0</v>
      </c>
      <c r="B16661" s="221">
        <v>37.0</v>
      </c>
      <c r="C16661" s="221">
        <v>1.0</v>
      </c>
    </row>
    <row r="16662">
      <c r="A16662" s="221">
        <v>18740.0</v>
      </c>
      <c r="B16662" s="221">
        <v>34.0</v>
      </c>
      <c r="C16662" s="221">
        <v>599.0</v>
      </c>
    </row>
    <row r="16663">
      <c r="A16663" s="221">
        <v>18740.0</v>
      </c>
      <c r="B16663" s="221">
        <v>35.0</v>
      </c>
      <c r="C16663" s="221">
        <v>452.0</v>
      </c>
    </row>
    <row r="16664">
      <c r="A16664" s="221">
        <v>18740.0</v>
      </c>
      <c r="B16664" s="221">
        <v>36.0</v>
      </c>
      <c r="C16664" s="221">
        <v>1.0</v>
      </c>
    </row>
    <row r="16665">
      <c r="A16665" s="221">
        <v>18740.0</v>
      </c>
      <c r="B16665" s="221">
        <v>37.0</v>
      </c>
      <c r="C16665" s="221">
        <v>1.0</v>
      </c>
    </row>
    <row r="16666">
      <c r="A16666" s="221">
        <v>18742.0</v>
      </c>
      <c r="B16666" s="221">
        <v>34.0</v>
      </c>
      <c r="C16666" s="221">
        <v>599.0</v>
      </c>
    </row>
    <row r="16667">
      <c r="A16667" s="221">
        <v>18742.0</v>
      </c>
      <c r="B16667" s="221">
        <v>35.0</v>
      </c>
      <c r="C16667" s="221">
        <v>452.0</v>
      </c>
    </row>
    <row r="16668">
      <c r="A16668" s="221">
        <v>18742.0</v>
      </c>
      <c r="B16668" s="221">
        <v>36.0</v>
      </c>
      <c r="C16668" s="221">
        <v>1.0</v>
      </c>
    </row>
    <row r="16669">
      <c r="A16669" s="221">
        <v>18742.0</v>
      </c>
      <c r="B16669" s="221">
        <v>37.0</v>
      </c>
      <c r="C16669" s="221">
        <v>1.0</v>
      </c>
    </row>
    <row r="16670">
      <c r="A16670" s="221">
        <v>18744.0</v>
      </c>
      <c r="B16670" s="221">
        <v>34.0</v>
      </c>
      <c r="C16670" s="221">
        <v>599.0</v>
      </c>
    </row>
    <row r="16671">
      <c r="A16671" s="221">
        <v>18744.0</v>
      </c>
      <c r="B16671" s="221">
        <v>35.0</v>
      </c>
      <c r="C16671" s="221">
        <v>452.0</v>
      </c>
    </row>
    <row r="16672">
      <c r="A16672" s="221">
        <v>18744.0</v>
      </c>
      <c r="B16672" s="221">
        <v>36.0</v>
      </c>
      <c r="C16672" s="221">
        <v>1.0</v>
      </c>
    </row>
    <row r="16673">
      <c r="A16673" s="221">
        <v>18744.0</v>
      </c>
      <c r="B16673" s="221">
        <v>37.0</v>
      </c>
      <c r="C16673" s="221">
        <v>1.0</v>
      </c>
    </row>
    <row r="16674">
      <c r="A16674" s="221">
        <v>18746.0</v>
      </c>
      <c r="B16674" s="221">
        <v>34.0</v>
      </c>
      <c r="C16674" s="221">
        <v>599.0</v>
      </c>
    </row>
    <row r="16675">
      <c r="A16675" s="221">
        <v>18746.0</v>
      </c>
      <c r="B16675" s="221">
        <v>35.0</v>
      </c>
      <c r="C16675" s="221">
        <v>452.0</v>
      </c>
    </row>
    <row r="16676">
      <c r="A16676" s="221">
        <v>18746.0</v>
      </c>
      <c r="B16676" s="221">
        <v>36.0</v>
      </c>
      <c r="C16676" s="221">
        <v>1.0</v>
      </c>
    </row>
    <row r="16677">
      <c r="A16677" s="221">
        <v>18746.0</v>
      </c>
      <c r="B16677" s="221">
        <v>37.0</v>
      </c>
      <c r="C16677" s="221">
        <v>1.0</v>
      </c>
    </row>
    <row r="16678">
      <c r="A16678" s="221">
        <v>18748.0</v>
      </c>
      <c r="B16678" s="221">
        <v>34.0</v>
      </c>
      <c r="C16678" s="221">
        <v>599.0</v>
      </c>
    </row>
    <row r="16679">
      <c r="A16679" s="221">
        <v>18748.0</v>
      </c>
      <c r="B16679" s="221">
        <v>35.0</v>
      </c>
      <c r="C16679" s="221">
        <v>452.0</v>
      </c>
    </row>
    <row r="16680">
      <c r="A16680" s="221">
        <v>18748.0</v>
      </c>
      <c r="B16680" s="221">
        <v>36.0</v>
      </c>
      <c r="C16680" s="221">
        <v>1.0</v>
      </c>
    </row>
    <row r="16681">
      <c r="A16681" s="221">
        <v>18748.0</v>
      </c>
      <c r="B16681" s="221">
        <v>37.0</v>
      </c>
      <c r="C16681" s="221">
        <v>1.0</v>
      </c>
    </row>
    <row r="16682">
      <c r="A16682" s="221">
        <v>18750.0</v>
      </c>
      <c r="B16682" s="221">
        <v>34.0</v>
      </c>
      <c r="C16682" s="221">
        <v>599.0</v>
      </c>
    </row>
    <row r="16683">
      <c r="A16683" s="221">
        <v>18750.0</v>
      </c>
      <c r="B16683" s="221">
        <v>35.0</v>
      </c>
      <c r="C16683" s="221">
        <v>452.0</v>
      </c>
    </row>
    <row r="16684">
      <c r="A16684" s="221">
        <v>18750.0</v>
      </c>
      <c r="B16684" s="221">
        <v>36.0</v>
      </c>
      <c r="C16684" s="221">
        <v>1.0</v>
      </c>
    </row>
    <row r="16685">
      <c r="A16685" s="221">
        <v>18750.0</v>
      </c>
      <c r="B16685" s="221">
        <v>37.0</v>
      </c>
      <c r="C16685" s="221">
        <v>1.0</v>
      </c>
    </row>
    <row r="16686">
      <c r="A16686" s="221">
        <v>18752.0</v>
      </c>
      <c r="B16686" s="221">
        <v>34.0</v>
      </c>
      <c r="C16686" s="221">
        <v>599.0</v>
      </c>
    </row>
    <row r="16687">
      <c r="A16687" s="221">
        <v>18752.0</v>
      </c>
      <c r="B16687" s="221">
        <v>35.0</v>
      </c>
      <c r="C16687" s="221">
        <v>452.0</v>
      </c>
    </row>
    <row r="16688">
      <c r="A16688" s="221">
        <v>18752.0</v>
      </c>
      <c r="B16688" s="221">
        <v>36.0</v>
      </c>
      <c r="C16688" s="221">
        <v>1.0</v>
      </c>
    </row>
    <row r="16689">
      <c r="A16689" s="221">
        <v>18752.0</v>
      </c>
      <c r="B16689" s="221">
        <v>37.0</v>
      </c>
      <c r="C16689" s="221">
        <v>1.0</v>
      </c>
    </row>
    <row r="16690">
      <c r="A16690" s="221">
        <v>18754.0</v>
      </c>
      <c r="B16690" s="221">
        <v>34.0</v>
      </c>
      <c r="C16690" s="221">
        <v>599.0</v>
      </c>
    </row>
    <row r="16691">
      <c r="A16691" s="221">
        <v>18754.0</v>
      </c>
      <c r="B16691" s="221">
        <v>35.0</v>
      </c>
      <c r="C16691" s="221">
        <v>452.0</v>
      </c>
    </row>
    <row r="16692">
      <c r="A16692" s="221">
        <v>18754.0</v>
      </c>
      <c r="B16692" s="221">
        <v>36.0</v>
      </c>
      <c r="C16692" s="221">
        <v>1.0</v>
      </c>
    </row>
    <row r="16693">
      <c r="A16693" s="221">
        <v>18754.0</v>
      </c>
      <c r="B16693" s="221">
        <v>37.0</v>
      </c>
      <c r="C16693" s="221">
        <v>1.0</v>
      </c>
    </row>
    <row r="16694">
      <c r="A16694" s="221">
        <v>18756.0</v>
      </c>
      <c r="B16694" s="221">
        <v>34.0</v>
      </c>
      <c r="C16694" s="221">
        <v>599.0</v>
      </c>
    </row>
    <row r="16695">
      <c r="A16695" s="221">
        <v>18756.0</v>
      </c>
      <c r="B16695" s="221">
        <v>35.0</v>
      </c>
      <c r="C16695" s="221">
        <v>452.0</v>
      </c>
    </row>
    <row r="16696">
      <c r="A16696" s="221">
        <v>18756.0</v>
      </c>
      <c r="B16696" s="221">
        <v>36.0</v>
      </c>
      <c r="C16696" s="221">
        <v>1.0</v>
      </c>
    </row>
    <row r="16697">
      <c r="A16697" s="221">
        <v>18756.0</v>
      </c>
      <c r="B16697" s="221">
        <v>37.0</v>
      </c>
      <c r="C16697" s="221">
        <v>1.0</v>
      </c>
    </row>
    <row r="16698">
      <c r="A16698" s="221">
        <v>18758.0</v>
      </c>
      <c r="B16698" s="221">
        <v>34.0</v>
      </c>
      <c r="C16698" s="221">
        <v>599.0</v>
      </c>
    </row>
    <row r="16699">
      <c r="A16699" s="221">
        <v>18758.0</v>
      </c>
      <c r="B16699" s="221">
        <v>35.0</v>
      </c>
      <c r="C16699" s="221">
        <v>452.0</v>
      </c>
    </row>
    <row r="16700">
      <c r="A16700" s="221">
        <v>18758.0</v>
      </c>
      <c r="B16700" s="221">
        <v>36.0</v>
      </c>
      <c r="C16700" s="221">
        <v>1.0</v>
      </c>
    </row>
    <row r="16701">
      <c r="A16701" s="221">
        <v>18758.0</v>
      </c>
      <c r="B16701" s="221">
        <v>37.0</v>
      </c>
      <c r="C16701" s="221">
        <v>1.0</v>
      </c>
    </row>
    <row r="16702">
      <c r="A16702" s="221">
        <v>18760.0</v>
      </c>
      <c r="B16702" s="221">
        <v>34.0</v>
      </c>
      <c r="C16702" s="221">
        <v>599.0</v>
      </c>
    </row>
    <row r="16703">
      <c r="A16703" s="221">
        <v>18760.0</v>
      </c>
      <c r="B16703" s="221">
        <v>35.0</v>
      </c>
      <c r="C16703" s="221">
        <v>452.0</v>
      </c>
    </row>
    <row r="16704">
      <c r="A16704" s="221">
        <v>18760.0</v>
      </c>
      <c r="B16704" s="221">
        <v>36.0</v>
      </c>
      <c r="C16704" s="221">
        <v>1.0</v>
      </c>
    </row>
    <row r="16705">
      <c r="A16705" s="221">
        <v>18760.0</v>
      </c>
      <c r="B16705" s="221">
        <v>37.0</v>
      </c>
      <c r="C16705" s="221">
        <v>1.0</v>
      </c>
    </row>
    <row r="16706">
      <c r="A16706" s="221">
        <v>18762.0</v>
      </c>
      <c r="B16706" s="221">
        <v>34.0</v>
      </c>
      <c r="C16706" s="221">
        <v>599.0</v>
      </c>
    </row>
    <row r="16707">
      <c r="A16707" s="221">
        <v>18762.0</v>
      </c>
      <c r="B16707" s="221">
        <v>35.0</v>
      </c>
      <c r="C16707" s="221">
        <v>452.0</v>
      </c>
    </row>
    <row r="16708">
      <c r="A16708" s="221">
        <v>18762.0</v>
      </c>
      <c r="B16708" s="221">
        <v>36.0</v>
      </c>
      <c r="C16708" s="221">
        <v>1.0</v>
      </c>
    </row>
    <row r="16709">
      <c r="A16709" s="221">
        <v>18762.0</v>
      </c>
      <c r="B16709" s="221">
        <v>37.0</v>
      </c>
      <c r="C16709" s="221">
        <v>1.0</v>
      </c>
    </row>
    <row r="16710">
      <c r="A16710" s="221">
        <v>18764.0</v>
      </c>
      <c r="B16710" s="221">
        <v>34.0</v>
      </c>
      <c r="C16710" s="221">
        <v>599.0</v>
      </c>
    </row>
    <row r="16711">
      <c r="A16711" s="221">
        <v>18764.0</v>
      </c>
      <c r="B16711" s="221">
        <v>35.0</v>
      </c>
      <c r="C16711" s="221">
        <v>452.0</v>
      </c>
    </row>
    <row r="16712">
      <c r="A16712" s="221">
        <v>18764.0</v>
      </c>
      <c r="B16712" s="221">
        <v>36.0</v>
      </c>
      <c r="C16712" s="221">
        <v>1.0</v>
      </c>
    </row>
    <row r="16713">
      <c r="A16713" s="221">
        <v>18764.0</v>
      </c>
      <c r="B16713" s="221">
        <v>37.0</v>
      </c>
      <c r="C16713" s="221">
        <v>1.0</v>
      </c>
    </row>
    <row r="16714">
      <c r="A16714" s="221">
        <v>18766.0</v>
      </c>
      <c r="B16714" s="221">
        <v>34.0</v>
      </c>
      <c r="C16714" s="221">
        <v>599.0</v>
      </c>
    </row>
    <row r="16715">
      <c r="A16715" s="221">
        <v>18766.0</v>
      </c>
      <c r="B16715" s="221">
        <v>35.0</v>
      </c>
      <c r="C16715" s="221">
        <v>452.0</v>
      </c>
    </row>
    <row r="16716">
      <c r="A16716" s="221">
        <v>18766.0</v>
      </c>
      <c r="B16716" s="221">
        <v>36.0</v>
      </c>
      <c r="C16716" s="221">
        <v>1.0</v>
      </c>
    </row>
    <row r="16717">
      <c r="A16717" s="221">
        <v>18766.0</v>
      </c>
      <c r="B16717" s="221">
        <v>37.0</v>
      </c>
      <c r="C16717" s="221">
        <v>1.0</v>
      </c>
    </row>
    <row r="16718">
      <c r="A16718" s="221">
        <v>18768.0</v>
      </c>
      <c r="B16718" s="221">
        <v>34.0</v>
      </c>
      <c r="C16718" s="221">
        <v>806.0</v>
      </c>
    </row>
    <row r="16719">
      <c r="A16719" s="221">
        <v>18768.0</v>
      </c>
      <c r="B16719" s="221">
        <v>35.0</v>
      </c>
      <c r="C16719" s="221">
        <v>628.0</v>
      </c>
    </row>
    <row r="16720">
      <c r="A16720" s="221">
        <v>18768.0</v>
      </c>
      <c r="B16720" s="221">
        <v>36.0</v>
      </c>
      <c r="C16720" s="221">
        <v>26.0</v>
      </c>
    </row>
    <row r="16721">
      <c r="A16721" s="221">
        <v>18770.0</v>
      </c>
      <c r="B16721" s="221">
        <v>34.0</v>
      </c>
      <c r="C16721" s="221">
        <v>599.0</v>
      </c>
    </row>
    <row r="16722">
      <c r="A16722" s="221">
        <v>18770.0</v>
      </c>
      <c r="B16722" s="221">
        <v>35.0</v>
      </c>
      <c r="C16722" s="221">
        <v>452.0</v>
      </c>
    </row>
    <row r="16723">
      <c r="A16723" s="221">
        <v>18770.0</v>
      </c>
      <c r="B16723" s="221">
        <v>36.0</v>
      </c>
      <c r="C16723" s="221">
        <v>1.0</v>
      </c>
    </row>
    <row r="16724">
      <c r="A16724" s="221">
        <v>18770.0</v>
      </c>
      <c r="B16724" s="221">
        <v>37.0</v>
      </c>
      <c r="C16724" s="221">
        <v>1.0</v>
      </c>
    </row>
    <row r="16725">
      <c r="A16725" s="221">
        <v>18772.0</v>
      </c>
      <c r="B16725" s="221">
        <v>34.0</v>
      </c>
      <c r="C16725" s="221">
        <v>599.0</v>
      </c>
    </row>
    <row r="16726">
      <c r="A16726" s="221">
        <v>18772.0</v>
      </c>
      <c r="B16726" s="221">
        <v>35.0</v>
      </c>
      <c r="C16726" s="221">
        <v>452.0</v>
      </c>
    </row>
    <row r="16727">
      <c r="A16727" s="221">
        <v>18772.0</v>
      </c>
      <c r="B16727" s="221">
        <v>36.0</v>
      </c>
      <c r="C16727" s="221">
        <v>1.0</v>
      </c>
    </row>
    <row r="16728">
      <c r="A16728" s="221">
        <v>18772.0</v>
      </c>
      <c r="B16728" s="221">
        <v>37.0</v>
      </c>
      <c r="C16728" s="221">
        <v>1.0</v>
      </c>
    </row>
    <row r="16729">
      <c r="A16729" s="221">
        <v>18775.0</v>
      </c>
      <c r="B16729" s="221">
        <v>34.0</v>
      </c>
      <c r="C16729" s="221">
        <v>599.0</v>
      </c>
    </row>
    <row r="16730">
      <c r="A16730" s="221">
        <v>18775.0</v>
      </c>
      <c r="B16730" s="221">
        <v>35.0</v>
      </c>
      <c r="C16730" s="221">
        <v>452.0</v>
      </c>
    </row>
    <row r="16731">
      <c r="A16731" s="221">
        <v>18775.0</v>
      </c>
      <c r="B16731" s="221">
        <v>36.0</v>
      </c>
      <c r="C16731" s="221">
        <v>1.0</v>
      </c>
    </row>
    <row r="16732">
      <c r="A16732" s="221">
        <v>18775.0</v>
      </c>
      <c r="B16732" s="221">
        <v>37.0</v>
      </c>
      <c r="C16732" s="221">
        <v>1.0</v>
      </c>
    </row>
    <row r="16733">
      <c r="A16733" s="221">
        <v>18777.0</v>
      </c>
      <c r="B16733" s="221">
        <v>34.0</v>
      </c>
      <c r="C16733" s="221">
        <v>599.0</v>
      </c>
    </row>
    <row r="16734">
      <c r="A16734" s="221">
        <v>18777.0</v>
      </c>
      <c r="B16734" s="221">
        <v>35.0</v>
      </c>
      <c r="C16734" s="221">
        <v>452.0</v>
      </c>
    </row>
    <row r="16735">
      <c r="A16735" s="221">
        <v>18777.0</v>
      </c>
      <c r="B16735" s="221">
        <v>36.0</v>
      </c>
      <c r="C16735" s="221">
        <v>1.0</v>
      </c>
    </row>
    <row r="16736">
      <c r="A16736" s="221">
        <v>18777.0</v>
      </c>
      <c r="B16736" s="221">
        <v>37.0</v>
      </c>
      <c r="C16736" s="221">
        <v>1.0</v>
      </c>
    </row>
    <row r="16737">
      <c r="A16737" s="221">
        <v>18779.0</v>
      </c>
      <c r="B16737" s="221">
        <v>34.0</v>
      </c>
      <c r="C16737" s="221">
        <v>806.0</v>
      </c>
    </row>
    <row r="16738">
      <c r="A16738" s="221">
        <v>18779.0</v>
      </c>
      <c r="B16738" s="221">
        <v>35.0</v>
      </c>
      <c r="C16738" s="221">
        <v>628.0</v>
      </c>
    </row>
    <row r="16739">
      <c r="A16739" s="221">
        <v>18779.0</v>
      </c>
      <c r="B16739" s="221">
        <v>36.0</v>
      </c>
      <c r="C16739" s="221">
        <v>26.0</v>
      </c>
    </row>
    <row r="16740">
      <c r="A16740" s="221">
        <v>18781.0</v>
      </c>
      <c r="B16740" s="221">
        <v>34.0</v>
      </c>
      <c r="C16740" s="221">
        <v>599.0</v>
      </c>
    </row>
    <row r="16741">
      <c r="A16741" s="221">
        <v>18781.0</v>
      </c>
      <c r="B16741" s="221">
        <v>35.0</v>
      </c>
      <c r="C16741" s="221">
        <v>452.0</v>
      </c>
    </row>
    <row r="16742">
      <c r="A16742" s="221">
        <v>18781.0</v>
      </c>
      <c r="B16742" s="221">
        <v>36.0</v>
      </c>
      <c r="C16742" s="221">
        <v>1.0</v>
      </c>
    </row>
    <row r="16743">
      <c r="A16743" s="221">
        <v>18781.0</v>
      </c>
      <c r="B16743" s="221">
        <v>37.0</v>
      </c>
      <c r="C16743" s="221">
        <v>1.0</v>
      </c>
    </row>
    <row r="16744">
      <c r="A16744" s="221">
        <v>18783.0</v>
      </c>
      <c r="B16744" s="221">
        <v>34.0</v>
      </c>
      <c r="C16744" s="221">
        <v>599.0</v>
      </c>
    </row>
    <row r="16745">
      <c r="A16745" s="221">
        <v>18783.0</v>
      </c>
      <c r="B16745" s="221">
        <v>35.0</v>
      </c>
      <c r="C16745" s="221">
        <v>452.0</v>
      </c>
    </row>
    <row r="16746">
      <c r="A16746" s="221">
        <v>18783.0</v>
      </c>
      <c r="B16746" s="221">
        <v>36.0</v>
      </c>
      <c r="C16746" s="221">
        <v>1.0</v>
      </c>
    </row>
    <row r="16747">
      <c r="A16747" s="221">
        <v>18783.0</v>
      </c>
      <c r="B16747" s="221">
        <v>37.0</v>
      </c>
      <c r="C16747" s="221">
        <v>1.0</v>
      </c>
    </row>
    <row r="16748">
      <c r="A16748" s="221">
        <v>18785.0</v>
      </c>
      <c r="B16748" s="221">
        <v>34.0</v>
      </c>
      <c r="C16748" s="221">
        <v>599.0</v>
      </c>
    </row>
    <row r="16749">
      <c r="A16749" s="221">
        <v>18785.0</v>
      </c>
      <c r="B16749" s="221">
        <v>35.0</v>
      </c>
      <c r="C16749" s="221">
        <v>452.0</v>
      </c>
    </row>
    <row r="16750">
      <c r="A16750" s="221">
        <v>18785.0</v>
      </c>
      <c r="B16750" s="221">
        <v>36.0</v>
      </c>
      <c r="C16750" s="221">
        <v>1.0</v>
      </c>
    </row>
    <row r="16751">
      <c r="A16751" s="221">
        <v>18785.0</v>
      </c>
      <c r="B16751" s="221">
        <v>37.0</v>
      </c>
      <c r="C16751" s="221">
        <v>1.0</v>
      </c>
    </row>
    <row r="16752">
      <c r="A16752" s="221">
        <v>18787.0</v>
      </c>
      <c r="B16752" s="221">
        <v>34.0</v>
      </c>
      <c r="C16752" s="221">
        <v>599.0</v>
      </c>
    </row>
    <row r="16753">
      <c r="A16753" s="221">
        <v>18787.0</v>
      </c>
      <c r="B16753" s="221">
        <v>35.0</v>
      </c>
      <c r="C16753" s="221">
        <v>452.0</v>
      </c>
    </row>
    <row r="16754">
      <c r="A16754" s="221">
        <v>18787.0</v>
      </c>
      <c r="B16754" s="221">
        <v>36.0</v>
      </c>
      <c r="C16754" s="221">
        <v>1.0</v>
      </c>
    </row>
    <row r="16755">
      <c r="A16755" s="221">
        <v>18787.0</v>
      </c>
      <c r="B16755" s="221">
        <v>37.0</v>
      </c>
      <c r="C16755" s="221">
        <v>1.0</v>
      </c>
    </row>
    <row r="16756">
      <c r="A16756" s="221">
        <v>18789.0</v>
      </c>
      <c r="B16756" s="221">
        <v>34.0</v>
      </c>
      <c r="C16756" s="221">
        <v>806.0</v>
      </c>
    </row>
    <row r="16757">
      <c r="A16757" s="221">
        <v>18789.0</v>
      </c>
      <c r="B16757" s="221">
        <v>35.0</v>
      </c>
      <c r="C16757" s="221">
        <v>628.0</v>
      </c>
    </row>
    <row r="16758">
      <c r="A16758" s="221">
        <v>18789.0</v>
      </c>
      <c r="B16758" s="221">
        <v>36.0</v>
      </c>
      <c r="C16758" s="221">
        <v>26.0</v>
      </c>
    </row>
    <row r="16759">
      <c r="A16759" s="221">
        <v>18791.0</v>
      </c>
      <c r="B16759" s="221">
        <v>34.0</v>
      </c>
      <c r="C16759" s="221">
        <v>599.0</v>
      </c>
    </row>
    <row r="16760">
      <c r="A16760" s="221">
        <v>18791.0</v>
      </c>
      <c r="B16760" s="221">
        <v>35.0</v>
      </c>
      <c r="C16760" s="221">
        <v>452.0</v>
      </c>
    </row>
    <row r="16761">
      <c r="A16761" s="221">
        <v>18791.0</v>
      </c>
      <c r="B16761" s="221">
        <v>36.0</v>
      </c>
      <c r="C16761" s="221">
        <v>1.0</v>
      </c>
    </row>
    <row r="16762">
      <c r="A16762" s="221">
        <v>18791.0</v>
      </c>
      <c r="B16762" s="221">
        <v>37.0</v>
      </c>
      <c r="C16762" s="221">
        <v>1.0</v>
      </c>
    </row>
    <row r="16763">
      <c r="A16763" s="221">
        <v>18793.0</v>
      </c>
      <c r="B16763" s="221">
        <v>34.0</v>
      </c>
      <c r="C16763" s="221">
        <v>599.0</v>
      </c>
    </row>
    <row r="16764">
      <c r="A16764" s="221">
        <v>18793.0</v>
      </c>
      <c r="B16764" s="221">
        <v>35.0</v>
      </c>
      <c r="C16764" s="221">
        <v>452.0</v>
      </c>
    </row>
    <row r="16765">
      <c r="A16765" s="221">
        <v>18793.0</v>
      </c>
      <c r="B16765" s="221">
        <v>36.0</v>
      </c>
      <c r="C16765" s="221">
        <v>1.0</v>
      </c>
    </row>
    <row r="16766">
      <c r="A16766" s="221">
        <v>18793.0</v>
      </c>
      <c r="B16766" s="221">
        <v>37.0</v>
      </c>
      <c r="C16766" s="221">
        <v>1.0</v>
      </c>
    </row>
    <row r="16767">
      <c r="A16767" s="221">
        <v>18795.0</v>
      </c>
      <c r="B16767" s="221">
        <v>34.0</v>
      </c>
      <c r="C16767" s="221">
        <v>599.0</v>
      </c>
    </row>
    <row r="16768">
      <c r="A16768" s="221">
        <v>18795.0</v>
      </c>
      <c r="B16768" s="221">
        <v>35.0</v>
      </c>
      <c r="C16768" s="221">
        <v>452.0</v>
      </c>
    </row>
    <row r="16769">
      <c r="A16769" s="221">
        <v>18795.0</v>
      </c>
      <c r="B16769" s="221">
        <v>36.0</v>
      </c>
      <c r="C16769" s="221">
        <v>1.0</v>
      </c>
    </row>
    <row r="16770">
      <c r="A16770" s="221">
        <v>18795.0</v>
      </c>
      <c r="B16770" s="221">
        <v>37.0</v>
      </c>
      <c r="C16770" s="221">
        <v>1.0</v>
      </c>
    </row>
    <row r="16771">
      <c r="A16771" s="221">
        <v>18797.0</v>
      </c>
      <c r="B16771" s="221">
        <v>34.0</v>
      </c>
      <c r="C16771" s="221">
        <v>599.0</v>
      </c>
    </row>
    <row r="16772">
      <c r="A16772" s="221">
        <v>18797.0</v>
      </c>
      <c r="B16772" s="221">
        <v>35.0</v>
      </c>
      <c r="C16772" s="221">
        <v>452.0</v>
      </c>
    </row>
    <row r="16773">
      <c r="A16773" s="221">
        <v>18797.0</v>
      </c>
      <c r="B16773" s="221">
        <v>36.0</v>
      </c>
      <c r="C16773" s="221">
        <v>1.0</v>
      </c>
    </row>
    <row r="16774">
      <c r="A16774" s="221">
        <v>18797.0</v>
      </c>
      <c r="B16774" s="221">
        <v>37.0</v>
      </c>
      <c r="C16774" s="221">
        <v>1.0</v>
      </c>
    </row>
    <row r="16775">
      <c r="A16775" s="221">
        <v>18799.0</v>
      </c>
      <c r="B16775" s="221">
        <v>34.0</v>
      </c>
      <c r="C16775" s="221">
        <v>5412.0</v>
      </c>
    </row>
    <row r="16776">
      <c r="A16776" s="221">
        <v>18799.0</v>
      </c>
      <c r="B16776" s="221">
        <v>35.0</v>
      </c>
      <c r="C16776" s="221">
        <v>4063.0</v>
      </c>
    </row>
    <row r="16777">
      <c r="A16777" s="221">
        <v>18799.0</v>
      </c>
      <c r="B16777" s="221">
        <v>36.0</v>
      </c>
      <c r="C16777" s="221">
        <v>1451.0</v>
      </c>
    </row>
    <row r="16778">
      <c r="A16778" s="221">
        <v>18799.0</v>
      </c>
      <c r="B16778" s="221">
        <v>39.0</v>
      </c>
      <c r="C16778" s="221">
        <v>1.0</v>
      </c>
    </row>
    <row r="16779">
      <c r="A16779" s="221">
        <v>18799.0</v>
      </c>
      <c r="B16779" s="221">
        <v>40.0</v>
      </c>
      <c r="C16779" s="221">
        <v>1.0</v>
      </c>
    </row>
    <row r="16780">
      <c r="A16780" s="221">
        <v>18801.0</v>
      </c>
      <c r="B16780" s="221">
        <v>34.0</v>
      </c>
      <c r="C16780" s="221">
        <v>9160.0</v>
      </c>
    </row>
    <row r="16781">
      <c r="A16781" s="221">
        <v>18801.0</v>
      </c>
      <c r="B16781" s="221">
        <v>35.0</v>
      </c>
      <c r="C16781" s="221">
        <v>5845.0</v>
      </c>
    </row>
    <row r="16782">
      <c r="A16782" s="221">
        <v>18801.0</v>
      </c>
      <c r="B16782" s="221">
        <v>36.0</v>
      </c>
      <c r="C16782" s="221">
        <v>6.0</v>
      </c>
    </row>
    <row r="16783">
      <c r="A16783" s="221">
        <v>18801.0</v>
      </c>
      <c r="B16783" s="221">
        <v>38.0</v>
      </c>
      <c r="C16783" s="221">
        <v>3.0</v>
      </c>
    </row>
    <row r="16784">
      <c r="A16784" s="221">
        <v>18801.0</v>
      </c>
      <c r="B16784" s="221">
        <v>40.0</v>
      </c>
      <c r="C16784" s="221">
        <v>1.0</v>
      </c>
    </row>
    <row r="16785">
      <c r="A16785" s="221">
        <v>18803.0</v>
      </c>
      <c r="B16785" s="221">
        <v>34.0</v>
      </c>
      <c r="C16785" s="221">
        <v>9160.0</v>
      </c>
    </row>
    <row r="16786">
      <c r="A16786" s="221">
        <v>18803.0</v>
      </c>
      <c r="B16786" s="221">
        <v>35.0</v>
      </c>
      <c r="C16786" s="221">
        <v>5845.0</v>
      </c>
    </row>
    <row r="16787">
      <c r="A16787" s="221">
        <v>18803.0</v>
      </c>
      <c r="B16787" s="221">
        <v>36.0</v>
      </c>
      <c r="C16787" s="221">
        <v>6.0</v>
      </c>
    </row>
    <row r="16788">
      <c r="A16788" s="221">
        <v>18803.0</v>
      </c>
      <c r="B16788" s="221">
        <v>38.0</v>
      </c>
      <c r="C16788" s="221">
        <v>3.0</v>
      </c>
    </row>
    <row r="16789">
      <c r="A16789" s="221">
        <v>18803.0</v>
      </c>
      <c r="B16789" s="221">
        <v>40.0</v>
      </c>
      <c r="C16789" s="221">
        <v>1.0</v>
      </c>
    </row>
    <row r="16790">
      <c r="A16790" s="221">
        <v>18805.0</v>
      </c>
      <c r="B16790" s="221">
        <v>34.0</v>
      </c>
      <c r="C16790" s="221">
        <v>9160.0</v>
      </c>
    </row>
    <row r="16791">
      <c r="A16791" s="221">
        <v>18805.0</v>
      </c>
      <c r="B16791" s="221">
        <v>35.0</v>
      </c>
      <c r="C16791" s="221">
        <v>5845.0</v>
      </c>
    </row>
    <row r="16792">
      <c r="A16792" s="221">
        <v>18805.0</v>
      </c>
      <c r="B16792" s="221">
        <v>36.0</v>
      </c>
      <c r="C16792" s="221">
        <v>6.0</v>
      </c>
    </row>
    <row r="16793">
      <c r="A16793" s="221">
        <v>18805.0</v>
      </c>
      <c r="B16793" s="221">
        <v>38.0</v>
      </c>
      <c r="C16793" s="221">
        <v>3.0</v>
      </c>
    </row>
    <row r="16794">
      <c r="A16794" s="221">
        <v>18805.0</v>
      </c>
      <c r="B16794" s="221">
        <v>40.0</v>
      </c>
      <c r="C16794" s="221">
        <v>1.0</v>
      </c>
    </row>
    <row r="16795">
      <c r="A16795" s="221">
        <v>18807.0</v>
      </c>
      <c r="B16795" s="221">
        <v>34.0</v>
      </c>
      <c r="C16795" s="221">
        <v>9160.0</v>
      </c>
    </row>
    <row r="16796">
      <c r="A16796" s="221">
        <v>18807.0</v>
      </c>
      <c r="B16796" s="221">
        <v>35.0</v>
      </c>
      <c r="C16796" s="221">
        <v>5845.0</v>
      </c>
    </row>
    <row r="16797">
      <c r="A16797" s="221">
        <v>18807.0</v>
      </c>
      <c r="B16797" s="221">
        <v>36.0</v>
      </c>
      <c r="C16797" s="221">
        <v>6.0</v>
      </c>
    </row>
    <row r="16798">
      <c r="A16798" s="221">
        <v>18807.0</v>
      </c>
      <c r="B16798" s="221">
        <v>38.0</v>
      </c>
      <c r="C16798" s="221">
        <v>3.0</v>
      </c>
    </row>
    <row r="16799">
      <c r="A16799" s="221">
        <v>18807.0</v>
      </c>
      <c r="B16799" s="221">
        <v>40.0</v>
      </c>
      <c r="C16799" s="221">
        <v>1.0</v>
      </c>
    </row>
    <row r="16800">
      <c r="A16800" s="221">
        <v>18809.0</v>
      </c>
      <c r="B16800" s="221">
        <v>34.0</v>
      </c>
      <c r="C16800" s="221">
        <v>5412.0</v>
      </c>
    </row>
    <row r="16801">
      <c r="A16801" s="221">
        <v>18809.0</v>
      </c>
      <c r="B16801" s="221">
        <v>35.0</v>
      </c>
      <c r="C16801" s="221">
        <v>4063.0</v>
      </c>
    </row>
    <row r="16802">
      <c r="A16802" s="221">
        <v>18809.0</v>
      </c>
      <c r="B16802" s="221">
        <v>36.0</v>
      </c>
      <c r="C16802" s="221">
        <v>1451.0</v>
      </c>
    </row>
    <row r="16803">
      <c r="A16803" s="221">
        <v>18809.0</v>
      </c>
      <c r="B16803" s="221">
        <v>39.0</v>
      </c>
      <c r="C16803" s="221">
        <v>1.0</v>
      </c>
    </row>
    <row r="16804">
      <c r="A16804" s="221">
        <v>18809.0</v>
      </c>
      <c r="B16804" s="221">
        <v>40.0</v>
      </c>
      <c r="C16804" s="221">
        <v>1.0</v>
      </c>
    </row>
    <row r="16805">
      <c r="A16805" s="221">
        <v>18811.0</v>
      </c>
      <c r="B16805" s="221">
        <v>34.0</v>
      </c>
      <c r="C16805" s="221">
        <v>9160.0</v>
      </c>
    </row>
    <row r="16806">
      <c r="A16806" s="221">
        <v>18811.0</v>
      </c>
      <c r="B16806" s="221">
        <v>35.0</v>
      </c>
      <c r="C16806" s="221">
        <v>5845.0</v>
      </c>
    </row>
    <row r="16807">
      <c r="A16807" s="221">
        <v>18811.0</v>
      </c>
      <c r="B16807" s="221">
        <v>36.0</v>
      </c>
      <c r="C16807" s="221">
        <v>6.0</v>
      </c>
    </row>
    <row r="16808">
      <c r="A16808" s="221">
        <v>18811.0</v>
      </c>
      <c r="B16808" s="221">
        <v>38.0</v>
      </c>
      <c r="C16808" s="221">
        <v>3.0</v>
      </c>
    </row>
    <row r="16809">
      <c r="A16809" s="221">
        <v>18811.0</v>
      </c>
      <c r="B16809" s="221">
        <v>40.0</v>
      </c>
      <c r="C16809" s="221">
        <v>1.0</v>
      </c>
    </row>
    <row r="16810">
      <c r="A16810" s="221">
        <v>18813.0</v>
      </c>
      <c r="B16810" s="221">
        <v>34.0</v>
      </c>
      <c r="C16810" s="221">
        <v>9160.0</v>
      </c>
    </row>
    <row r="16811">
      <c r="A16811" s="221">
        <v>18813.0</v>
      </c>
      <c r="B16811" s="221">
        <v>35.0</v>
      </c>
      <c r="C16811" s="221">
        <v>5845.0</v>
      </c>
    </row>
    <row r="16812">
      <c r="A16812" s="221">
        <v>18813.0</v>
      </c>
      <c r="B16812" s="221">
        <v>36.0</v>
      </c>
      <c r="C16812" s="221">
        <v>6.0</v>
      </c>
    </row>
    <row r="16813">
      <c r="A16813" s="221">
        <v>18813.0</v>
      </c>
      <c r="B16813" s="221">
        <v>38.0</v>
      </c>
      <c r="C16813" s="221">
        <v>3.0</v>
      </c>
    </row>
    <row r="16814">
      <c r="A16814" s="221">
        <v>18813.0</v>
      </c>
      <c r="B16814" s="221">
        <v>40.0</v>
      </c>
      <c r="C16814" s="221">
        <v>1.0</v>
      </c>
    </row>
    <row r="16815">
      <c r="A16815" s="221">
        <v>18815.0</v>
      </c>
      <c r="B16815" s="221">
        <v>34.0</v>
      </c>
      <c r="C16815" s="221">
        <v>9160.0</v>
      </c>
    </row>
    <row r="16816">
      <c r="A16816" s="221">
        <v>18815.0</v>
      </c>
      <c r="B16816" s="221">
        <v>35.0</v>
      </c>
      <c r="C16816" s="221">
        <v>5845.0</v>
      </c>
    </row>
    <row r="16817">
      <c r="A16817" s="221">
        <v>18815.0</v>
      </c>
      <c r="B16817" s="221">
        <v>36.0</v>
      </c>
      <c r="C16817" s="221">
        <v>6.0</v>
      </c>
    </row>
    <row r="16818">
      <c r="A16818" s="221">
        <v>18815.0</v>
      </c>
      <c r="B16818" s="221">
        <v>38.0</v>
      </c>
      <c r="C16818" s="221">
        <v>3.0</v>
      </c>
    </row>
    <row r="16819">
      <c r="A16819" s="221">
        <v>18815.0</v>
      </c>
      <c r="B16819" s="221">
        <v>40.0</v>
      </c>
      <c r="C16819" s="221">
        <v>1.0</v>
      </c>
    </row>
    <row r="16820">
      <c r="A16820" s="221">
        <v>18817.0</v>
      </c>
      <c r="B16820" s="221">
        <v>34.0</v>
      </c>
      <c r="C16820" s="221">
        <v>9160.0</v>
      </c>
    </row>
    <row r="16821">
      <c r="A16821" s="221">
        <v>18817.0</v>
      </c>
      <c r="B16821" s="221">
        <v>35.0</v>
      </c>
      <c r="C16821" s="221">
        <v>5845.0</v>
      </c>
    </row>
    <row r="16822">
      <c r="A16822" s="221">
        <v>18817.0</v>
      </c>
      <c r="B16822" s="221">
        <v>36.0</v>
      </c>
      <c r="C16822" s="221">
        <v>6.0</v>
      </c>
    </row>
    <row r="16823">
      <c r="A16823" s="221">
        <v>18817.0</v>
      </c>
      <c r="B16823" s="221">
        <v>38.0</v>
      </c>
      <c r="C16823" s="221">
        <v>3.0</v>
      </c>
    </row>
    <row r="16824">
      <c r="A16824" s="221">
        <v>18817.0</v>
      </c>
      <c r="B16824" s="221">
        <v>40.0</v>
      </c>
      <c r="C16824" s="221">
        <v>1.0</v>
      </c>
    </row>
    <row r="16825">
      <c r="A16825" s="221">
        <v>18819.0</v>
      </c>
      <c r="B16825" s="221">
        <v>34.0</v>
      </c>
      <c r="C16825" s="221">
        <v>5412.0</v>
      </c>
    </row>
    <row r="16826">
      <c r="A16826" s="221">
        <v>18819.0</v>
      </c>
      <c r="B16826" s="221">
        <v>35.0</v>
      </c>
      <c r="C16826" s="221">
        <v>4063.0</v>
      </c>
    </row>
    <row r="16827">
      <c r="A16827" s="221">
        <v>18819.0</v>
      </c>
      <c r="B16827" s="221">
        <v>36.0</v>
      </c>
      <c r="C16827" s="221">
        <v>1451.0</v>
      </c>
    </row>
    <row r="16828">
      <c r="A16828" s="221">
        <v>18819.0</v>
      </c>
      <c r="B16828" s="221">
        <v>39.0</v>
      </c>
      <c r="C16828" s="221">
        <v>1.0</v>
      </c>
    </row>
    <row r="16829">
      <c r="A16829" s="221">
        <v>18819.0</v>
      </c>
      <c r="B16829" s="221">
        <v>40.0</v>
      </c>
      <c r="C16829" s="221">
        <v>1.0</v>
      </c>
    </row>
    <row r="16830">
      <c r="A16830" s="221">
        <v>18821.0</v>
      </c>
      <c r="B16830" s="221">
        <v>34.0</v>
      </c>
      <c r="C16830" s="221">
        <v>9160.0</v>
      </c>
    </row>
    <row r="16831">
      <c r="A16831" s="221">
        <v>18821.0</v>
      </c>
      <c r="B16831" s="221">
        <v>35.0</v>
      </c>
      <c r="C16831" s="221">
        <v>5845.0</v>
      </c>
    </row>
    <row r="16832">
      <c r="A16832" s="221">
        <v>18821.0</v>
      </c>
      <c r="B16832" s="221">
        <v>36.0</v>
      </c>
      <c r="C16832" s="221">
        <v>6.0</v>
      </c>
    </row>
    <row r="16833">
      <c r="A16833" s="221">
        <v>18821.0</v>
      </c>
      <c r="B16833" s="221">
        <v>38.0</v>
      </c>
      <c r="C16833" s="221">
        <v>3.0</v>
      </c>
    </row>
    <row r="16834">
      <c r="A16834" s="221">
        <v>18821.0</v>
      </c>
      <c r="B16834" s="221">
        <v>40.0</v>
      </c>
      <c r="C16834" s="221">
        <v>1.0</v>
      </c>
    </row>
    <row r="16835">
      <c r="A16835" s="221">
        <v>18823.0</v>
      </c>
      <c r="B16835" s="221">
        <v>34.0</v>
      </c>
      <c r="C16835" s="221">
        <v>9160.0</v>
      </c>
    </row>
    <row r="16836">
      <c r="A16836" s="221">
        <v>18823.0</v>
      </c>
      <c r="B16836" s="221">
        <v>35.0</v>
      </c>
      <c r="C16836" s="221">
        <v>5845.0</v>
      </c>
    </row>
    <row r="16837">
      <c r="A16837" s="221">
        <v>18823.0</v>
      </c>
      <c r="B16837" s="221">
        <v>36.0</v>
      </c>
      <c r="C16837" s="221">
        <v>6.0</v>
      </c>
    </row>
    <row r="16838">
      <c r="A16838" s="221">
        <v>18823.0</v>
      </c>
      <c r="B16838" s="221">
        <v>38.0</v>
      </c>
      <c r="C16838" s="221">
        <v>3.0</v>
      </c>
    </row>
    <row r="16839">
      <c r="A16839" s="221">
        <v>18823.0</v>
      </c>
      <c r="B16839" s="221">
        <v>40.0</v>
      </c>
      <c r="C16839" s="221">
        <v>1.0</v>
      </c>
    </row>
    <row r="16840">
      <c r="A16840" s="221">
        <v>18825.0</v>
      </c>
      <c r="B16840" s="221">
        <v>34.0</v>
      </c>
      <c r="C16840" s="221">
        <v>9160.0</v>
      </c>
    </row>
    <row r="16841">
      <c r="A16841" s="221">
        <v>18825.0</v>
      </c>
      <c r="B16841" s="221">
        <v>35.0</v>
      </c>
      <c r="C16841" s="221">
        <v>5845.0</v>
      </c>
    </row>
    <row r="16842">
      <c r="A16842" s="221">
        <v>18825.0</v>
      </c>
      <c r="B16842" s="221">
        <v>36.0</v>
      </c>
      <c r="C16842" s="221">
        <v>6.0</v>
      </c>
    </row>
    <row r="16843">
      <c r="A16843" s="221">
        <v>18825.0</v>
      </c>
      <c r="B16843" s="221">
        <v>38.0</v>
      </c>
      <c r="C16843" s="221">
        <v>3.0</v>
      </c>
    </row>
    <row r="16844">
      <c r="A16844" s="221">
        <v>18825.0</v>
      </c>
      <c r="B16844" s="221">
        <v>40.0</v>
      </c>
      <c r="C16844" s="221">
        <v>1.0</v>
      </c>
    </row>
    <row r="16845">
      <c r="A16845" s="221">
        <v>18827.0</v>
      </c>
      <c r="B16845" s="221">
        <v>34.0</v>
      </c>
      <c r="C16845" s="221">
        <v>9160.0</v>
      </c>
    </row>
    <row r="16846">
      <c r="A16846" s="221">
        <v>18827.0</v>
      </c>
      <c r="B16846" s="221">
        <v>35.0</v>
      </c>
      <c r="C16846" s="221">
        <v>5845.0</v>
      </c>
    </row>
    <row r="16847">
      <c r="A16847" s="221">
        <v>18827.0</v>
      </c>
      <c r="B16847" s="221">
        <v>36.0</v>
      </c>
      <c r="C16847" s="221">
        <v>6.0</v>
      </c>
    </row>
    <row r="16848">
      <c r="A16848" s="221">
        <v>18827.0</v>
      </c>
      <c r="B16848" s="221">
        <v>38.0</v>
      </c>
      <c r="C16848" s="221">
        <v>3.0</v>
      </c>
    </row>
    <row r="16849">
      <c r="A16849" s="221">
        <v>18827.0</v>
      </c>
      <c r="B16849" s="221">
        <v>40.0</v>
      </c>
      <c r="C16849" s="221">
        <v>1.0</v>
      </c>
    </row>
    <row r="16850">
      <c r="A16850" s="221">
        <v>18829.0</v>
      </c>
      <c r="B16850" s="221">
        <v>34.0</v>
      </c>
      <c r="C16850" s="221">
        <v>5412.0</v>
      </c>
    </row>
    <row r="16851">
      <c r="A16851" s="221">
        <v>18829.0</v>
      </c>
      <c r="B16851" s="221">
        <v>35.0</v>
      </c>
      <c r="C16851" s="221">
        <v>4063.0</v>
      </c>
    </row>
    <row r="16852">
      <c r="A16852" s="221">
        <v>18829.0</v>
      </c>
      <c r="B16852" s="221">
        <v>36.0</v>
      </c>
      <c r="C16852" s="221">
        <v>1451.0</v>
      </c>
    </row>
    <row r="16853">
      <c r="A16853" s="221">
        <v>18829.0</v>
      </c>
      <c r="B16853" s="221">
        <v>39.0</v>
      </c>
      <c r="C16853" s="221">
        <v>1.0</v>
      </c>
    </row>
    <row r="16854">
      <c r="A16854" s="221">
        <v>18829.0</v>
      </c>
      <c r="B16854" s="221">
        <v>40.0</v>
      </c>
      <c r="C16854" s="221">
        <v>1.0</v>
      </c>
    </row>
    <row r="16855">
      <c r="A16855" s="221">
        <v>18831.0</v>
      </c>
      <c r="B16855" s="221">
        <v>34.0</v>
      </c>
      <c r="C16855" s="221">
        <v>5412.0</v>
      </c>
    </row>
    <row r="16856">
      <c r="A16856" s="221">
        <v>18831.0</v>
      </c>
      <c r="B16856" s="221">
        <v>35.0</v>
      </c>
      <c r="C16856" s="221">
        <v>4063.0</v>
      </c>
    </row>
    <row r="16857">
      <c r="A16857" s="221">
        <v>18831.0</v>
      </c>
      <c r="B16857" s="221">
        <v>36.0</v>
      </c>
      <c r="C16857" s="221">
        <v>1451.0</v>
      </c>
    </row>
    <row r="16858">
      <c r="A16858" s="221">
        <v>18831.0</v>
      </c>
      <c r="B16858" s="221">
        <v>39.0</v>
      </c>
      <c r="C16858" s="221">
        <v>1.0</v>
      </c>
    </row>
    <row r="16859">
      <c r="A16859" s="221">
        <v>18831.0</v>
      </c>
      <c r="B16859" s="221">
        <v>40.0</v>
      </c>
      <c r="C16859" s="221">
        <v>1.0</v>
      </c>
    </row>
    <row r="16860">
      <c r="A16860" s="221">
        <v>18833.0</v>
      </c>
      <c r="B16860" s="221">
        <v>34.0</v>
      </c>
      <c r="C16860" s="221">
        <v>9160.0</v>
      </c>
    </row>
    <row r="16861">
      <c r="A16861" s="221">
        <v>18833.0</v>
      </c>
      <c r="B16861" s="221">
        <v>35.0</v>
      </c>
      <c r="C16861" s="221">
        <v>5845.0</v>
      </c>
    </row>
    <row r="16862">
      <c r="A16862" s="221">
        <v>18833.0</v>
      </c>
      <c r="B16862" s="221">
        <v>36.0</v>
      </c>
      <c r="C16862" s="221">
        <v>6.0</v>
      </c>
    </row>
    <row r="16863">
      <c r="A16863" s="221">
        <v>18833.0</v>
      </c>
      <c r="B16863" s="221">
        <v>38.0</v>
      </c>
      <c r="C16863" s="221">
        <v>3.0</v>
      </c>
    </row>
    <row r="16864">
      <c r="A16864" s="221">
        <v>18833.0</v>
      </c>
      <c r="B16864" s="221">
        <v>40.0</v>
      </c>
      <c r="C16864" s="221">
        <v>1.0</v>
      </c>
    </row>
    <row r="16865">
      <c r="A16865" s="221">
        <v>18835.0</v>
      </c>
      <c r="B16865" s="221">
        <v>34.0</v>
      </c>
      <c r="C16865" s="221">
        <v>9160.0</v>
      </c>
    </row>
    <row r="16866">
      <c r="A16866" s="221">
        <v>18835.0</v>
      </c>
      <c r="B16866" s="221">
        <v>35.0</v>
      </c>
      <c r="C16866" s="221">
        <v>5845.0</v>
      </c>
    </row>
    <row r="16867">
      <c r="A16867" s="221">
        <v>18835.0</v>
      </c>
      <c r="B16867" s="221">
        <v>36.0</v>
      </c>
      <c r="C16867" s="221">
        <v>6.0</v>
      </c>
    </row>
    <row r="16868">
      <c r="A16868" s="221">
        <v>18835.0</v>
      </c>
      <c r="B16868" s="221">
        <v>38.0</v>
      </c>
      <c r="C16868" s="221">
        <v>3.0</v>
      </c>
    </row>
    <row r="16869">
      <c r="A16869" s="221">
        <v>18835.0</v>
      </c>
      <c r="B16869" s="221">
        <v>40.0</v>
      </c>
      <c r="C16869" s="221">
        <v>1.0</v>
      </c>
    </row>
    <row r="16870">
      <c r="A16870" s="221">
        <v>18837.0</v>
      </c>
      <c r="B16870" s="221">
        <v>34.0</v>
      </c>
      <c r="C16870" s="221">
        <v>9160.0</v>
      </c>
    </row>
    <row r="16871">
      <c r="A16871" s="221">
        <v>18837.0</v>
      </c>
      <c r="B16871" s="221">
        <v>35.0</v>
      </c>
      <c r="C16871" s="221">
        <v>5845.0</v>
      </c>
    </row>
    <row r="16872">
      <c r="A16872" s="221">
        <v>18837.0</v>
      </c>
      <c r="B16872" s="221">
        <v>36.0</v>
      </c>
      <c r="C16872" s="221">
        <v>6.0</v>
      </c>
    </row>
    <row r="16873">
      <c r="A16873" s="221">
        <v>18837.0</v>
      </c>
      <c r="B16873" s="221">
        <v>38.0</v>
      </c>
      <c r="C16873" s="221">
        <v>3.0</v>
      </c>
    </row>
    <row r="16874">
      <c r="A16874" s="221">
        <v>18837.0</v>
      </c>
      <c r="B16874" s="221">
        <v>40.0</v>
      </c>
      <c r="C16874" s="221">
        <v>1.0</v>
      </c>
    </row>
    <row r="16875">
      <c r="A16875" s="221">
        <v>18839.0</v>
      </c>
      <c r="B16875" s="221">
        <v>34.0</v>
      </c>
      <c r="C16875" s="221">
        <v>9160.0</v>
      </c>
    </row>
    <row r="16876">
      <c r="A16876" s="221">
        <v>18839.0</v>
      </c>
      <c r="B16876" s="221">
        <v>35.0</v>
      </c>
      <c r="C16876" s="221">
        <v>5845.0</v>
      </c>
    </row>
    <row r="16877">
      <c r="A16877" s="221">
        <v>18839.0</v>
      </c>
      <c r="B16877" s="221">
        <v>36.0</v>
      </c>
      <c r="C16877" s="221">
        <v>6.0</v>
      </c>
    </row>
    <row r="16878">
      <c r="A16878" s="221">
        <v>18839.0</v>
      </c>
      <c r="B16878" s="221">
        <v>38.0</v>
      </c>
      <c r="C16878" s="221">
        <v>3.0</v>
      </c>
    </row>
    <row r="16879">
      <c r="A16879" s="221">
        <v>18839.0</v>
      </c>
      <c r="B16879" s="221">
        <v>40.0</v>
      </c>
      <c r="C16879" s="221">
        <v>1.0</v>
      </c>
    </row>
    <row r="16880">
      <c r="A16880" s="221">
        <v>18841.0</v>
      </c>
      <c r="B16880" s="221">
        <v>34.0</v>
      </c>
      <c r="C16880" s="221">
        <v>9160.0</v>
      </c>
    </row>
    <row r="16881">
      <c r="A16881" s="221">
        <v>18841.0</v>
      </c>
      <c r="B16881" s="221">
        <v>35.0</v>
      </c>
      <c r="C16881" s="221">
        <v>5845.0</v>
      </c>
    </row>
    <row r="16882">
      <c r="A16882" s="221">
        <v>18841.0</v>
      </c>
      <c r="B16882" s="221">
        <v>36.0</v>
      </c>
      <c r="C16882" s="221">
        <v>6.0</v>
      </c>
    </row>
    <row r="16883">
      <c r="A16883" s="221">
        <v>18841.0</v>
      </c>
      <c r="B16883" s="221">
        <v>38.0</v>
      </c>
      <c r="C16883" s="221">
        <v>3.0</v>
      </c>
    </row>
    <row r="16884">
      <c r="A16884" s="221">
        <v>18841.0</v>
      </c>
      <c r="B16884" s="221">
        <v>40.0</v>
      </c>
      <c r="C16884" s="221">
        <v>1.0</v>
      </c>
    </row>
    <row r="16885">
      <c r="A16885" s="221">
        <v>18843.0</v>
      </c>
      <c r="B16885" s="221">
        <v>34.0</v>
      </c>
      <c r="C16885" s="221">
        <v>9160.0</v>
      </c>
    </row>
    <row r="16886">
      <c r="A16886" s="221">
        <v>18843.0</v>
      </c>
      <c r="B16886" s="221">
        <v>35.0</v>
      </c>
      <c r="C16886" s="221">
        <v>5845.0</v>
      </c>
    </row>
    <row r="16887">
      <c r="A16887" s="221">
        <v>18843.0</v>
      </c>
      <c r="B16887" s="221">
        <v>36.0</v>
      </c>
      <c r="C16887" s="221">
        <v>6.0</v>
      </c>
    </row>
    <row r="16888">
      <c r="A16888" s="221">
        <v>18843.0</v>
      </c>
      <c r="B16888" s="221">
        <v>38.0</v>
      </c>
      <c r="C16888" s="221">
        <v>3.0</v>
      </c>
    </row>
    <row r="16889">
      <c r="A16889" s="221">
        <v>18843.0</v>
      </c>
      <c r="B16889" s="221">
        <v>40.0</v>
      </c>
      <c r="C16889" s="221">
        <v>1.0</v>
      </c>
    </row>
    <row r="16890">
      <c r="A16890" s="221">
        <v>18845.0</v>
      </c>
      <c r="B16890" s="221">
        <v>34.0</v>
      </c>
      <c r="C16890" s="221">
        <v>9160.0</v>
      </c>
    </row>
    <row r="16891">
      <c r="A16891" s="221">
        <v>18845.0</v>
      </c>
      <c r="B16891" s="221">
        <v>35.0</v>
      </c>
      <c r="C16891" s="221">
        <v>5845.0</v>
      </c>
    </row>
    <row r="16892">
      <c r="A16892" s="221">
        <v>18845.0</v>
      </c>
      <c r="B16892" s="221">
        <v>36.0</v>
      </c>
      <c r="C16892" s="221">
        <v>6.0</v>
      </c>
    </row>
    <row r="16893">
      <c r="A16893" s="221">
        <v>18845.0</v>
      </c>
      <c r="B16893" s="221">
        <v>38.0</v>
      </c>
      <c r="C16893" s="221">
        <v>3.0</v>
      </c>
    </row>
    <row r="16894">
      <c r="A16894" s="221">
        <v>18845.0</v>
      </c>
      <c r="B16894" s="221">
        <v>40.0</v>
      </c>
      <c r="C16894" s="221">
        <v>1.0</v>
      </c>
    </row>
    <row r="16895">
      <c r="A16895" s="221">
        <v>18847.0</v>
      </c>
      <c r="B16895" s="221">
        <v>34.0</v>
      </c>
      <c r="C16895" s="221">
        <v>9160.0</v>
      </c>
    </row>
    <row r="16896">
      <c r="A16896" s="221">
        <v>18847.0</v>
      </c>
      <c r="B16896" s="221">
        <v>35.0</v>
      </c>
      <c r="C16896" s="221">
        <v>5845.0</v>
      </c>
    </row>
    <row r="16897">
      <c r="A16897" s="221">
        <v>18847.0</v>
      </c>
      <c r="B16897" s="221">
        <v>36.0</v>
      </c>
      <c r="C16897" s="221">
        <v>6.0</v>
      </c>
    </row>
    <row r="16898">
      <c r="A16898" s="221">
        <v>18847.0</v>
      </c>
      <c r="B16898" s="221">
        <v>38.0</v>
      </c>
      <c r="C16898" s="221">
        <v>3.0</v>
      </c>
    </row>
    <row r="16899">
      <c r="A16899" s="221">
        <v>18847.0</v>
      </c>
      <c r="B16899" s="221">
        <v>40.0</v>
      </c>
      <c r="C16899" s="221">
        <v>1.0</v>
      </c>
    </row>
    <row r="16900">
      <c r="A16900" s="221">
        <v>18849.0</v>
      </c>
      <c r="B16900" s="221">
        <v>34.0</v>
      </c>
      <c r="C16900" s="221">
        <v>5412.0</v>
      </c>
    </row>
    <row r="16901">
      <c r="A16901" s="221">
        <v>18849.0</v>
      </c>
      <c r="B16901" s="221">
        <v>35.0</v>
      </c>
      <c r="C16901" s="221">
        <v>4063.0</v>
      </c>
    </row>
    <row r="16902">
      <c r="A16902" s="221">
        <v>18849.0</v>
      </c>
      <c r="B16902" s="221">
        <v>36.0</v>
      </c>
      <c r="C16902" s="221">
        <v>1451.0</v>
      </c>
    </row>
    <row r="16903">
      <c r="A16903" s="221">
        <v>18849.0</v>
      </c>
      <c r="B16903" s="221">
        <v>39.0</v>
      </c>
      <c r="C16903" s="221">
        <v>1.0</v>
      </c>
    </row>
    <row r="16904">
      <c r="A16904" s="221">
        <v>18849.0</v>
      </c>
      <c r="B16904" s="221">
        <v>40.0</v>
      </c>
      <c r="C16904" s="221">
        <v>1.0</v>
      </c>
    </row>
    <row r="16905">
      <c r="A16905" s="221">
        <v>18851.0</v>
      </c>
      <c r="B16905" s="221">
        <v>34.0</v>
      </c>
      <c r="C16905" s="221">
        <v>5412.0</v>
      </c>
    </row>
    <row r="16906">
      <c r="A16906" s="221">
        <v>18851.0</v>
      </c>
      <c r="B16906" s="221">
        <v>35.0</v>
      </c>
      <c r="C16906" s="221">
        <v>4063.0</v>
      </c>
    </row>
    <row r="16907">
      <c r="A16907" s="221">
        <v>18851.0</v>
      </c>
      <c r="B16907" s="221">
        <v>36.0</v>
      </c>
      <c r="C16907" s="221">
        <v>1451.0</v>
      </c>
    </row>
    <row r="16908">
      <c r="A16908" s="221">
        <v>18851.0</v>
      </c>
      <c r="B16908" s="221">
        <v>39.0</v>
      </c>
      <c r="C16908" s="221">
        <v>1.0</v>
      </c>
    </row>
    <row r="16909">
      <c r="A16909" s="221">
        <v>18851.0</v>
      </c>
      <c r="B16909" s="221">
        <v>40.0</v>
      </c>
      <c r="C16909" s="221">
        <v>1.0</v>
      </c>
    </row>
    <row r="16910">
      <c r="A16910" s="221">
        <v>18853.0</v>
      </c>
      <c r="B16910" s="221">
        <v>34.0</v>
      </c>
      <c r="C16910" s="221">
        <v>9160.0</v>
      </c>
    </row>
    <row r="16911">
      <c r="A16911" s="221">
        <v>18853.0</v>
      </c>
      <c r="B16911" s="221">
        <v>35.0</v>
      </c>
      <c r="C16911" s="221">
        <v>5845.0</v>
      </c>
    </row>
    <row r="16912">
      <c r="A16912" s="221">
        <v>18853.0</v>
      </c>
      <c r="B16912" s="221">
        <v>36.0</v>
      </c>
      <c r="C16912" s="221">
        <v>6.0</v>
      </c>
    </row>
    <row r="16913">
      <c r="A16913" s="221">
        <v>18853.0</v>
      </c>
      <c r="B16913" s="221">
        <v>38.0</v>
      </c>
      <c r="C16913" s="221">
        <v>3.0</v>
      </c>
    </row>
    <row r="16914">
      <c r="A16914" s="221">
        <v>18853.0</v>
      </c>
      <c r="B16914" s="221">
        <v>40.0</v>
      </c>
      <c r="C16914" s="221">
        <v>1.0</v>
      </c>
    </row>
    <row r="16915">
      <c r="A16915" s="221">
        <v>18855.0</v>
      </c>
      <c r="B16915" s="221">
        <v>34.0</v>
      </c>
      <c r="C16915" s="221">
        <v>9160.0</v>
      </c>
    </row>
    <row r="16916">
      <c r="A16916" s="221">
        <v>18855.0</v>
      </c>
      <c r="B16916" s="221">
        <v>35.0</v>
      </c>
      <c r="C16916" s="221">
        <v>5845.0</v>
      </c>
    </row>
    <row r="16917">
      <c r="A16917" s="221">
        <v>18855.0</v>
      </c>
      <c r="B16917" s="221">
        <v>36.0</v>
      </c>
      <c r="C16917" s="221">
        <v>6.0</v>
      </c>
    </row>
    <row r="16918">
      <c r="A16918" s="221">
        <v>18855.0</v>
      </c>
      <c r="B16918" s="221">
        <v>38.0</v>
      </c>
      <c r="C16918" s="221">
        <v>3.0</v>
      </c>
    </row>
    <row r="16919">
      <c r="A16919" s="221">
        <v>18855.0</v>
      </c>
      <c r="B16919" s="221">
        <v>40.0</v>
      </c>
      <c r="C16919" s="221">
        <v>1.0</v>
      </c>
    </row>
    <row r="16920">
      <c r="A16920" s="221">
        <v>18857.0</v>
      </c>
      <c r="B16920" s="221">
        <v>34.0</v>
      </c>
      <c r="C16920" s="221">
        <v>9160.0</v>
      </c>
    </row>
    <row r="16921">
      <c r="A16921" s="221">
        <v>18857.0</v>
      </c>
      <c r="B16921" s="221">
        <v>35.0</v>
      </c>
      <c r="C16921" s="221">
        <v>5845.0</v>
      </c>
    </row>
    <row r="16922">
      <c r="A16922" s="221">
        <v>18857.0</v>
      </c>
      <c r="B16922" s="221">
        <v>36.0</v>
      </c>
      <c r="C16922" s="221">
        <v>6.0</v>
      </c>
    </row>
    <row r="16923">
      <c r="A16923" s="221">
        <v>18857.0</v>
      </c>
      <c r="B16923" s="221">
        <v>38.0</v>
      </c>
      <c r="C16923" s="221">
        <v>3.0</v>
      </c>
    </row>
    <row r="16924">
      <c r="A16924" s="221">
        <v>18857.0</v>
      </c>
      <c r="B16924" s="221">
        <v>40.0</v>
      </c>
      <c r="C16924" s="221">
        <v>1.0</v>
      </c>
    </row>
    <row r="16925">
      <c r="A16925" s="221">
        <v>18859.0</v>
      </c>
      <c r="B16925" s="221">
        <v>34.0</v>
      </c>
      <c r="C16925" s="221">
        <v>9160.0</v>
      </c>
    </row>
    <row r="16926">
      <c r="A16926" s="221">
        <v>18859.0</v>
      </c>
      <c r="B16926" s="221">
        <v>35.0</v>
      </c>
      <c r="C16926" s="221">
        <v>5845.0</v>
      </c>
    </row>
    <row r="16927">
      <c r="A16927" s="221">
        <v>18859.0</v>
      </c>
      <c r="B16927" s="221">
        <v>36.0</v>
      </c>
      <c r="C16927" s="221">
        <v>6.0</v>
      </c>
    </row>
    <row r="16928">
      <c r="A16928" s="221">
        <v>18859.0</v>
      </c>
      <c r="B16928" s="221">
        <v>38.0</v>
      </c>
      <c r="C16928" s="221">
        <v>3.0</v>
      </c>
    </row>
    <row r="16929">
      <c r="A16929" s="221">
        <v>18859.0</v>
      </c>
      <c r="B16929" s="221">
        <v>40.0</v>
      </c>
      <c r="C16929" s="221">
        <v>1.0</v>
      </c>
    </row>
    <row r="16930">
      <c r="A16930" s="221">
        <v>18861.0</v>
      </c>
      <c r="B16930" s="221">
        <v>34.0</v>
      </c>
      <c r="C16930" s="221">
        <v>9160.0</v>
      </c>
    </row>
    <row r="16931">
      <c r="A16931" s="221">
        <v>18861.0</v>
      </c>
      <c r="B16931" s="221">
        <v>35.0</v>
      </c>
      <c r="C16931" s="221">
        <v>5845.0</v>
      </c>
    </row>
    <row r="16932">
      <c r="A16932" s="221">
        <v>18861.0</v>
      </c>
      <c r="B16932" s="221">
        <v>36.0</v>
      </c>
      <c r="C16932" s="221">
        <v>6.0</v>
      </c>
    </row>
    <row r="16933">
      <c r="A16933" s="221">
        <v>18861.0</v>
      </c>
      <c r="B16933" s="221">
        <v>38.0</v>
      </c>
      <c r="C16933" s="221">
        <v>3.0</v>
      </c>
    </row>
    <row r="16934">
      <c r="A16934" s="221">
        <v>18861.0</v>
      </c>
      <c r="B16934" s="221">
        <v>40.0</v>
      </c>
      <c r="C16934" s="221">
        <v>1.0</v>
      </c>
    </row>
    <row r="16935">
      <c r="A16935" s="221">
        <v>18863.0</v>
      </c>
      <c r="B16935" s="221">
        <v>34.0</v>
      </c>
      <c r="C16935" s="221">
        <v>9160.0</v>
      </c>
    </row>
    <row r="16936">
      <c r="A16936" s="221">
        <v>18863.0</v>
      </c>
      <c r="B16936" s="221">
        <v>35.0</v>
      </c>
      <c r="C16936" s="221">
        <v>5845.0</v>
      </c>
    </row>
    <row r="16937">
      <c r="A16937" s="221">
        <v>18863.0</v>
      </c>
      <c r="B16937" s="221">
        <v>36.0</v>
      </c>
      <c r="C16937" s="221">
        <v>6.0</v>
      </c>
    </row>
    <row r="16938">
      <c r="A16938" s="221">
        <v>18863.0</v>
      </c>
      <c r="B16938" s="221">
        <v>38.0</v>
      </c>
      <c r="C16938" s="221">
        <v>3.0</v>
      </c>
    </row>
    <row r="16939">
      <c r="A16939" s="221">
        <v>18863.0</v>
      </c>
      <c r="B16939" s="221">
        <v>40.0</v>
      </c>
      <c r="C16939" s="221">
        <v>1.0</v>
      </c>
    </row>
    <row r="16940">
      <c r="A16940" s="221">
        <v>18865.0</v>
      </c>
      <c r="B16940" s="221">
        <v>34.0</v>
      </c>
      <c r="C16940" s="221">
        <v>9160.0</v>
      </c>
    </row>
    <row r="16941">
      <c r="A16941" s="221">
        <v>18865.0</v>
      </c>
      <c r="B16941" s="221">
        <v>35.0</v>
      </c>
      <c r="C16941" s="221">
        <v>5845.0</v>
      </c>
    </row>
    <row r="16942">
      <c r="A16942" s="221">
        <v>18865.0</v>
      </c>
      <c r="B16942" s="221">
        <v>36.0</v>
      </c>
      <c r="C16942" s="221">
        <v>6.0</v>
      </c>
    </row>
    <row r="16943">
      <c r="A16943" s="221">
        <v>18865.0</v>
      </c>
      <c r="B16943" s="221">
        <v>38.0</v>
      </c>
      <c r="C16943" s="221">
        <v>3.0</v>
      </c>
    </row>
    <row r="16944">
      <c r="A16944" s="221">
        <v>18865.0</v>
      </c>
      <c r="B16944" s="221">
        <v>40.0</v>
      </c>
      <c r="C16944" s="221">
        <v>1.0</v>
      </c>
    </row>
    <row r="16945">
      <c r="A16945" s="221">
        <v>18867.0</v>
      </c>
      <c r="B16945" s="221">
        <v>34.0</v>
      </c>
      <c r="C16945" s="221">
        <v>9160.0</v>
      </c>
    </row>
    <row r="16946">
      <c r="A16946" s="221">
        <v>18867.0</v>
      </c>
      <c r="B16946" s="221">
        <v>35.0</v>
      </c>
      <c r="C16946" s="221">
        <v>5845.0</v>
      </c>
    </row>
    <row r="16947">
      <c r="A16947" s="221">
        <v>18867.0</v>
      </c>
      <c r="B16947" s="221">
        <v>36.0</v>
      </c>
      <c r="C16947" s="221">
        <v>6.0</v>
      </c>
    </row>
    <row r="16948">
      <c r="A16948" s="221">
        <v>18867.0</v>
      </c>
      <c r="B16948" s="221">
        <v>38.0</v>
      </c>
      <c r="C16948" s="221">
        <v>3.0</v>
      </c>
    </row>
    <row r="16949">
      <c r="A16949" s="221">
        <v>18867.0</v>
      </c>
      <c r="B16949" s="221">
        <v>40.0</v>
      </c>
      <c r="C16949" s="221">
        <v>1.0</v>
      </c>
    </row>
    <row r="16950">
      <c r="A16950" s="221">
        <v>18869.0</v>
      </c>
      <c r="B16950" s="221">
        <v>34.0</v>
      </c>
      <c r="C16950" s="221">
        <v>9160.0</v>
      </c>
    </row>
    <row r="16951">
      <c r="A16951" s="221">
        <v>18869.0</v>
      </c>
      <c r="B16951" s="221">
        <v>35.0</v>
      </c>
      <c r="C16951" s="221">
        <v>5845.0</v>
      </c>
    </row>
    <row r="16952">
      <c r="A16952" s="221">
        <v>18869.0</v>
      </c>
      <c r="B16952" s="221">
        <v>36.0</v>
      </c>
      <c r="C16952" s="221">
        <v>6.0</v>
      </c>
    </row>
    <row r="16953">
      <c r="A16953" s="221">
        <v>18869.0</v>
      </c>
      <c r="B16953" s="221">
        <v>38.0</v>
      </c>
      <c r="C16953" s="221">
        <v>3.0</v>
      </c>
    </row>
    <row r="16954">
      <c r="A16954" s="221">
        <v>18869.0</v>
      </c>
      <c r="B16954" s="221">
        <v>40.0</v>
      </c>
      <c r="C16954" s="221">
        <v>1.0</v>
      </c>
    </row>
    <row r="16955">
      <c r="A16955" s="221">
        <v>18871.0</v>
      </c>
      <c r="B16955" s="221">
        <v>34.0</v>
      </c>
      <c r="C16955" s="221">
        <v>9160.0</v>
      </c>
    </row>
    <row r="16956">
      <c r="A16956" s="221">
        <v>18871.0</v>
      </c>
      <c r="B16956" s="221">
        <v>35.0</v>
      </c>
      <c r="C16956" s="221">
        <v>5845.0</v>
      </c>
    </row>
    <row r="16957">
      <c r="A16957" s="221">
        <v>18871.0</v>
      </c>
      <c r="B16957" s="221">
        <v>36.0</v>
      </c>
      <c r="C16957" s="221">
        <v>6.0</v>
      </c>
    </row>
    <row r="16958">
      <c r="A16958" s="221">
        <v>18871.0</v>
      </c>
      <c r="B16958" s="221">
        <v>38.0</v>
      </c>
      <c r="C16958" s="221">
        <v>3.0</v>
      </c>
    </row>
    <row r="16959">
      <c r="A16959" s="221">
        <v>18871.0</v>
      </c>
      <c r="B16959" s="221">
        <v>40.0</v>
      </c>
      <c r="C16959" s="221">
        <v>1.0</v>
      </c>
    </row>
    <row r="16960">
      <c r="A16960" s="221">
        <v>18873.0</v>
      </c>
      <c r="B16960" s="221">
        <v>34.0</v>
      </c>
      <c r="C16960" s="221">
        <v>9160.0</v>
      </c>
    </row>
    <row r="16961">
      <c r="A16961" s="221">
        <v>18873.0</v>
      </c>
      <c r="B16961" s="221">
        <v>35.0</v>
      </c>
      <c r="C16961" s="221">
        <v>5845.0</v>
      </c>
    </row>
    <row r="16962">
      <c r="A16962" s="221">
        <v>18873.0</v>
      </c>
      <c r="B16962" s="221">
        <v>36.0</v>
      </c>
      <c r="C16962" s="221">
        <v>6.0</v>
      </c>
    </row>
    <row r="16963">
      <c r="A16963" s="221">
        <v>18873.0</v>
      </c>
      <c r="B16963" s="221">
        <v>38.0</v>
      </c>
      <c r="C16963" s="221">
        <v>3.0</v>
      </c>
    </row>
    <row r="16964">
      <c r="A16964" s="221">
        <v>18873.0</v>
      </c>
      <c r="B16964" s="221">
        <v>40.0</v>
      </c>
      <c r="C16964" s="221">
        <v>1.0</v>
      </c>
    </row>
    <row r="16965">
      <c r="A16965" s="221">
        <v>18875.0</v>
      </c>
      <c r="B16965" s="221">
        <v>34.0</v>
      </c>
      <c r="C16965" s="221">
        <v>9160.0</v>
      </c>
    </row>
    <row r="16966">
      <c r="A16966" s="221">
        <v>18875.0</v>
      </c>
      <c r="B16966" s="221">
        <v>35.0</v>
      </c>
      <c r="C16966" s="221">
        <v>5845.0</v>
      </c>
    </row>
    <row r="16967">
      <c r="A16967" s="221">
        <v>18875.0</v>
      </c>
      <c r="B16967" s="221">
        <v>36.0</v>
      </c>
      <c r="C16967" s="221">
        <v>6.0</v>
      </c>
    </row>
    <row r="16968">
      <c r="A16968" s="221">
        <v>18875.0</v>
      </c>
      <c r="B16968" s="221">
        <v>38.0</v>
      </c>
      <c r="C16968" s="221">
        <v>3.0</v>
      </c>
    </row>
    <row r="16969">
      <c r="A16969" s="221">
        <v>18875.0</v>
      </c>
      <c r="B16969" s="221">
        <v>40.0</v>
      </c>
      <c r="C16969" s="221">
        <v>1.0</v>
      </c>
    </row>
    <row r="16970">
      <c r="A16970" s="221">
        <v>18877.0</v>
      </c>
      <c r="B16970" s="221">
        <v>34.0</v>
      </c>
      <c r="C16970" s="221">
        <v>9160.0</v>
      </c>
    </row>
    <row r="16971">
      <c r="A16971" s="221">
        <v>18877.0</v>
      </c>
      <c r="B16971" s="221">
        <v>35.0</v>
      </c>
      <c r="C16971" s="221">
        <v>5845.0</v>
      </c>
    </row>
    <row r="16972">
      <c r="A16972" s="221">
        <v>18877.0</v>
      </c>
      <c r="B16972" s="221">
        <v>36.0</v>
      </c>
      <c r="C16972" s="221">
        <v>6.0</v>
      </c>
    </row>
    <row r="16973">
      <c r="A16973" s="221">
        <v>18877.0</v>
      </c>
      <c r="B16973" s="221">
        <v>38.0</v>
      </c>
      <c r="C16973" s="221">
        <v>3.0</v>
      </c>
    </row>
    <row r="16974">
      <c r="A16974" s="221">
        <v>18877.0</v>
      </c>
      <c r="B16974" s="221">
        <v>40.0</v>
      </c>
      <c r="C16974" s="221">
        <v>1.0</v>
      </c>
    </row>
    <row r="16975">
      <c r="A16975" s="221">
        <v>18879.0</v>
      </c>
      <c r="B16975" s="221">
        <v>34.0</v>
      </c>
      <c r="C16975" s="221">
        <v>9160.0</v>
      </c>
    </row>
    <row r="16976">
      <c r="A16976" s="221">
        <v>18879.0</v>
      </c>
      <c r="B16976" s="221">
        <v>35.0</v>
      </c>
      <c r="C16976" s="221">
        <v>5845.0</v>
      </c>
    </row>
    <row r="16977">
      <c r="A16977" s="221">
        <v>18879.0</v>
      </c>
      <c r="B16977" s="221">
        <v>36.0</v>
      </c>
      <c r="C16977" s="221">
        <v>6.0</v>
      </c>
    </row>
    <row r="16978">
      <c r="A16978" s="221">
        <v>18879.0</v>
      </c>
      <c r="B16978" s="221">
        <v>38.0</v>
      </c>
      <c r="C16978" s="221">
        <v>3.0</v>
      </c>
    </row>
    <row r="16979">
      <c r="A16979" s="221">
        <v>18879.0</v>
      </c>
      <c r="B16979" s="221">
        <v>40.0</v>
      </c>
      <c r="C16979" s="221">
        <v>1.0</v>
      </c>
    </row>
    <row r="16980">
      <c r="A16980" s="221">
        <v>18881.0</v>
      </c>
      <c r="B16980" s="221">
        <v>34.0</v>
      </c>
      <c r="C16980" s="221">
        <v>5412.0</v>
      </c>
    </row>
    <row r="16981">
      <c r="A16981" s="221">
        <v>18881.0</v>
      </c>
      <c r="B16981" s="221">
        <v>35.0</v>
      </c>
      <c r="C16981" s="221">
        <v>4063.0</v>
      </c>
    </row>
    <row r="16982">
      <c r="A16982" s="221">
        <v>18881.0</v>
      </c>
      <c r="B16982" s="221">
        <v>36.0</v>
      </c>
      <c r="C16982" s="221">
        <v>1451.0</v>
      </c>
    </row>
    <row r="16983">
      <c r="A16983" s="221">
        <v>18881.0</v>
      </c>
      <c r="B16983" s="221">
        <v>39.0</v>
      </c>
      <c r="C16983" s="221">
        <v>1.0</v>
      </c>
    </row>
    <row r="16984">
      <c r="A16984" s="221">
        <v>18881.0</v>
      </c>
      <c r="B16984" s="221">
        <v>40.0</v>
      </c>
      <c r="C16984" s="221">
        <v>1.0</v>
      </c>
    </row>
    <row r="16985">
      <c r="A16985" s="221">
        <v>18883.0</v>
      </c>
      <c r="B16985" s="221">
        <v>34.0</v>
      </c>
      <c r="C16985" s="221">
        <v>5412.0</v>
      </c>
    </row>
    <row r="16986">
      <c r="A16986" s="221">
        <v>18883.0</v>
      </c>
      <c r="B16986" s="221">
        <v>35.0</v>
      </c>
      <c r="C16986" s="221">
        <v>4063.0</v>
      </c>
    </row>
    <row r="16987">
      <c r="A16987" s="221">
        <v>18883.0</v>
      </c>
      <c r="B16987" s="221">
        <v>36.0</v>
      </c>
      <c r="C16987" s="221">
        <v>1451.0</v>
      </c>
    </row>
    <row r="16988">
      <c r="A16988" s="221">
        <v>18883.0</v>
      </c>
      <c r="B16988" s="221">
        <v>39.0</v>
      </c>
      <c r="C16988" s="221">
        <v>1.0</v>
      </c>
    </row>
    <row r="16989">
      <c r="A16989" s="221">
        <v>18883.0</v>
      </c>
      <c r="B16989" s="221">
        <v>40.0</v>
      </c>
      <c r="C16989" s="221">
        <v>1.0</v>
      </c>
    </row>
    <row r="16990">
      <c r="A16990" s="221">
        <v>18885.0</v>
      </c>
      <c r="B16990" s="221">
        <v>34.0</v>
      </c>
      <c r="C16990" s="221">
        <v>23084.0</v>
      </c>
    </row>
    <row r="16991">
      <c r="A16991" s="221">
        <v>18885.0</v>
      </c>
      <c r="B16991" s="221">
        <v>35.0</v>
      </c>
      <c r="C16991" s="221">
        <v>18525.0</v>
      </c>
    </row>
    <row r="16992">
      <c r="A16992" s="221">
        <v>18885.0</v>
      </c>
      <c r="B16992" s="221">
        <v>38.0</v>
      </c>
      <c r="C16992" s="221">
        <v>3.0</v>
      </c>
    </row>
    <row r="16993">
      <c r="A16993" s="221">
        <v>18885.0</v>
      </c>
      <c r="B16993" s="221">
        <v>39.0</v>
      </c>
      <c r="C16993" s="221">
        <v>2.0</v>
      </c>
    </row>
    <row r="16994">
      <c r="A16994" s="221">
        <v>18887.0</v>
      </c>
      <c r="B16994" s="221">
        <v>34.0</v>
      </c>
      <c r="C16994" s="221">
        <v>23084.0</v>
      </c>
    </row>
    <row r="16995">
      <c r="A16995" s="221">
        <v>18887.0</v>
      </c>
      <c r="B16995" s="221">
        <v>35.0</v>
      </c>
      <c r="C16995" s="221">
        <v>18525.0</v>
      </c>
    </row>
    <row r="16996">
      <c r="A16996" s="221">
        <v>18887.0</v>
      </c>
      <c r="B16996" s="221">
        <v>38.0</v>
      </c>
      <c r="C16996" s="221">
        <v>3.0</v>
      </c>
    </row>
    <row r="16997">
      <c r="A16997" s="221">
        <v>18887.0</v>
      </c>
      <c r="B16997" s="221">
        <v>39.0</v>
      </c>
      <c r="C16997" s="221">
        <v>2.0</v>
      </c>
    </row>
    <row r="16998">
      <c r="A16998" s="221">
        <v>18889.0</v>
      </c>
      <c r="B16998" s="221">
        <v>34.0</v>
      </c>
      <c r="C16998" s="221">
        <v>39632.0</v>
      </c>
    </row>
    <row r="16999">
      <c r="A16999" s="221">
        <v>18889.0</v>
      </c>
      <c r="B16999" s="221">
        <v>35.0</v>
      </c>
      <c r="C16999" s="221">
        <v>30434.0</v>
      </c>
    </row>
    <row r="17000">
      <c r="A17000" s="221">
        <v>18889.0</v>
      </c>
      <c r="B17000" s="221">
        <v>37.0</v>
      </c>
      <c r="C17000" s="221">
        <v>85.0</v>
      </c>
    </row>
    <row r="17001">
      <c r="A17001" s="221">
        <v>18889.0</v>
      </c>
      <c r="B17001" s="221">
        <v>38.0</v>
      </c>
      <c r="C17001" s="221">
        <v>12.0</v>
      </c>
    </row>
    <row r="17002">
      <c r="A17002" s="221">
        <v>18889.0</v>
      </c>
      <c r="B17002" s="221">
        <v>39.0</v>
      </c>
      <c r="C17002" s="221">
        <v>1.0</v>
      </c>
    </row>
    <row r="17003">
      <c r="A17003" s="221">
        <v>18889.0</v>
      </c>
      <c r="B17003" s="221">
        <v>40.0</v>
      </c>
      <c r="C17003" s="221">
        <v>1.0</v>
      </c>
    </row>
    <row r="17004">
      <c r="A17004" s="221">
        <v>18891.0</v>
      </c>
      <c r="B17004" s="221">
        <v>34.0</v>
      </c>
      <c r="C17004" s="221">
        <v>39632.0</v>
      </c>
    </row>
    <row r="17005">
      <c r="A17005" s="221">
        <v>18891.0</v>
      </c>
      <c r="B17005" s="221">
        <v>35.0</v>
      </c>
      <c r="C17005" s="221">
        <v>30434.0</v>
      </c>
    </row>
    <row r="17006">
      <c r="A17006" s="221">
        <v>18891.0</v>
      </c>
      <c r="B17006" s="221">
        <v>37.0</v>
      </c>
      <c r="C17006" s="221">
        <v>85.0</v>
      </c>
    </row>
    <row r="17007">
      <c r="A17007" s="221">
        <v>18891.0</v>
      </c>
      <c r="B17007" s="221">
        <v>38.0</v>
      </c>
      <c r="C17007" s="221">
        <v>12.0</v>
      </c>
    </row>
    <row r="17008">
      <c r="A17008" s="221">
        <v>18891.0</v>
      </c>
      <c r="B17008" s="221">
        <v>39.0</v>
      </c>
      <c r="C17008" s="221">
        <v>1.0</v>
      </c>
    </row>
    <row r="17009">
      <c r="A17009" s="221">
        <v>18891.0</v>
      </c>
      <c r="B17009" s="221">
        <v>40.0</v>
      </c>
      <c r="C17009" s="221">
        <v>1.0</v>
      </c>
    </row>
    <row r="17010">
      <c r="A17010" s="221">
        <v>18893.0</v>
      </c>
      <c r="B17010" s="221">
        <v>34.0</v>
      </c>
      <c r="C17010" s="221">
        <v>34508.0</v>
      </c>
    </row>
    <row r="17011">
      <c r="A17011" s="221">
        <v>18893.0</v>
      </c>
      <c r="B17011" s="221">
        <v>35.0</v>
      </c>
      <c r="C17011" s="221">
        <v>27433.0</v>
      </c>
    </row>
    <row r="17012">
      <c r="A17012" s="221">
        <v>18893.0</v>
      </c>
      <c r="B17012" s="221">
        <v>37.0</v>
      </c>
      <c r="C17012" s="221">
        <v>2.0</v>
      </c>
    </row>
    <row r="17013">
      <c r="A17013" s="221">
        <v>18893.0</v>
      </c>
      <c r="B17013" s="221">
        <v>38.0</v>
      </c>
      <c r="C17013" s="221">
        <v>6.0</v>
      </c>
    </row>
    <row r="17014">
      <c r="A17014" s="221">
        <v>18893.0</v>
      </c>
      <c r="B17014" s="221">
        <v>40.0</v>
      </c>
      <c r="C17014" s="221">
        <v>1.0</v>
      </c>
    </row>
    <row r="17015">
      <c r="A17015" s="221">
        <v>18895.0</v>
      </c>
      <c r="B17015" s="221">
        <v>34.0</v>
      </c>
      <c r="C17015" s="221">
        <v>34508.0</v>
      </c>
    </row>
    <row r="17016">
      <c r="A17016" s="221">
        <v>18895.0</v>
      </c>
      <c r="B17016" s="221">
        <v>35.0</v>
      </c>
      <c r="C17016" s="221">
        <v>27433.0</v>
      </c>
    </row>
    <row r="17017">
      <c r="A17017" s="221">
        <v>18895.0</v>
      </c>
      <c r="B17017" s="221">
        <v>37.0</v>
      </c>
      <c r="C17017" s="221">
        <v>2.0</v>
      </c>
    </row>
    <row r="17018">
      <c r="A17018" s="221">
        <v>18895.0</v>
      </c>
      <c r="B17018" s="221">
        <v>38.0</v>
      </c>
      <c r="C17018" s="221">
        <v>6.0</v>
      </c>
    </row>
    <row r="17019">
      <c r="A17019" s="221">
        <v>18895.0</v>
      </c>
      <c r="B17019" s="221">
        <v>40.0</v>
      </c>
      <c r="C17019" s="221">
        <v>1.0</v>
      </c>
    </row>
    <row r="17020">
      <c r="A17020" s="221">
        <v>18897.0</v>
      </c>
      <c r="B17020" s="221">
        <v>34.0</v>
      </c>
      <c r="C17020" s="221">
        <v>27804.0</v>
      </c>
    </row>
    <row r="17021">
      <c r="A17021" s="221">
        <v>18897.0</v>
      </c>
      <c r="B17021" s="221">
        <v>35.0</v>
      </c>
      <c r="C17021" s="221">
        <v>21799.0</v>
      </c>
    </row>
    <row r="17022">
      <c r="A17022" s="221">
        <v>18897.0</v>
      </c>
      <c r="B17022" s="221">
        <v>36.0</v>
      </c>
      <c r="C17022" s="221">
        <v>513.0</v>
      </c>
    </row>
    <row r="17023">
      <c r="A17023" s="221">
        <v>18897.0</v>
      </c>
      <c r="B17023" s="221">
        <v>37.0</v>
      </c>
      <c r="C17023" s="221">
        <v>16.0</v>
      </c>
    </row>
    <row r="17024">
      <c r="A17024" s="221">
        <v>18897.0</v>
      </c>
      <c r="B17024" s="221">
        <v>38.0</v>
      </c>
      <c r="C17024" s="221">
        <v>3.0</v>
      </c>
    </row>
    <row r="17025">
      <c r="A17025" s="221">
        <v>18899.0</v>
      </c>
      <c r="B17025" s="221">
        <v>34.0</v>
      </c>
      <c r="C17025" s="221">
        <v>27804.0</v>
      </c>
    </row>
    <row r="17026">
      <c r="A17026" s="221">
        <v>18899.0</v>
      </c>
      <c r="B17026" s="221">
        <v>35.0</v>
      </c>
      <c r="C17026" s="221">
        <v>21799.0</v>
      </c>
    </row>
    <row r="17027">
      <c r="A17027" s="221">
        <v>18899.0</v>
      </c>
      <c r="B17027" s="221">
        <v>36.0</v>
      </c>
      <c r="C17027" s="221">
        <v>513.0</v>
      </c>
    </row>
    <row r="17028">
      <c r="A17028" s="221">
        <v>18899.0</v>
      </c>
      <c r="B17028" s="221">
        <v>37.0</v>
      </c>
      <c r="C17028" s="221">
        <v>16.0</v>
      </c>
    </row>
    <row r="17029">
      <c r="A17029" s="221">
        <v>18899.0</v>
      </c>
      <c r="B17029" s="221">
        <v>38.0</v>
      </c>
      <c r="C17029" s="221">
        <v>3.0</v>
      </c>
    </row>
    <row r="17030">
      <c r="A17030" s="221">
        <v>18901.0</v>
      </c>
      <c r="B17030" s="221">
        <v>34.0</v>
      </c>
      <c r="C17030" s="221">
        <v>23084.0</v>
      </c>
    </row>
    <row r="17031">
      <c r="A17031" s="221">
        <v>18901.0</v>
      </c>
      <c r="B17031" s="221">
        <v>35.0</v>
      </c>
      <c r="C17031" s="221">
        <v>18525.0</v>
      </c>
    </row>
    <row r="17032">
      <c r="A17032" s="221">
        <v>18901.0</v>
      </c>
      <c r="B17032" s="221">
        <v>38.0</v>
      </c>
      <c r="C17032" s="221">
        <v>3.0</v>
      </c>
    </row>
    <row r="17033">
      <c r="A17033" s="221">
        <v>18901.0</v>
      </c>
      <c r="B17033" s="221">
        <v>39.0</v>
      </c>
      <c r="C17033" s="221">
        <v>2.0</v>
      </c>
    </row>
    <row r="17034">
      <c r="A17034" s="221">
        <v>18903.0</v>
      </c>
      <c r="B17034" s="221">
        <v>34.0</v>
      </c>
      <c r="C17034" s="221">
        <v>23084.0</v>
      </c>
    </row>
    <row r="17035">
      <c r="A17035" s="221">
        <v>18903.0</v>
      </c>
      <c r="B17035" s="221">
        <v>35.0</v>
      </c>
      <c r="C17035" s="221">
        <v>18525.0</v>
      </c>
    </row>
    <row r="17036">
      <c r="A17036" s="221">
        <v>18903.0</v>
      </c>
      <c r="B17036" s="221">
        <v>38.0</v>
      </c>
      <c r="C17036" s="221">
        <v>3.0</v>
      </c>
    </row>
    <row r="17037">
      <c r="A17037" s="221">
        <v>18903.0</v>
      </c>
      <c r="B17037" s="221">
        <v>39.0</v>
      </c>
      <c r="C17037" s="221">
        <v>2.0</v>
      </c>
    </row>
    <row r="17038">
      <c r="A17038" s="221">
        <v>18905.0</v>
      </c>
      <c r="B17038" s="221">
        <v>34.0</v>
      </c>
      <c r="C17038" s="221">
        <v>39632.0</v>
      </c>
    </row>
    <row r="17039">
      <c r="A17039" s="221">
        <v>18905.0</v>
      </c>
      <c r="B17039" s="221">
        <v>35.0</v>
      </c>
      <c r="C17039" s="221">
        <v>30434.0</v>
      </c>
    </row>
    <row r="17040">
      <c r="A17040" s="221">
        <v>18905.0</v>
      </c>
      <c r="B17040" s="221">
        <v>37.0</v>
      </c>
      <c r="C17040" s="221">
        <v>85.0</v>
      </c>
    </row>
    <row r="17041">
      <c r="A17041" s="221">
        <v>18905.0</v>
      </c>
      <c r="B17041" s="221">
        <v>38.0</v>
      </c>
      <c r="C17041" s="221">
        <v>12.0</v>
      </c>
    </row>
    <row r="17042">
      <c r="A17042" s="221">
        <v>18905.0</v>
      </c>
      <c r="B17042" s="221">
        <v>39.0</v>
      </c>
      <c r="C17042" s="221">
        <v>1.0</v>
      </c>
    </row>
    <row r="17043">
      <c r="A17043" s="221">
        <v>18905.0</v>
      </c>
      <c r="B17043" s="221">
        <v>40.0</v>
      </c>
      <c r="C17043" s="221">
        <v>1.0</v>
      </c>
    </row>
    <row r="17044">
      <c r="A17044" s="221">
        <v>18907.0</v>
      </c>
      <c r="B17044" s="221">
        <v>34.0</v>
      </c>
      <c r="C17044" s="221">
        <v>39632.0</v>
      </c>
    </row>
    <row r="17045">
      <c r="A17045" s="221">
        <v>18907.0</v>
      </c>
      <c r="B17045" s="221">
        <v>35.0</v>
      </c>
      <c r="C17045" s="221">
        <v>30434.0</v>
      </c>
    </row>
    <row r="17046">
      <c r="A17046" s="221">
        <v>18907.0</v>
      </c>
      <c r="B17046" s="221">
        <v>37.0</v>
      </c>
      <c r="C17046" s="221">
        <v>85.0</v>
      </c>
    </row>
    <row r="17047">
      <c r="A17047" s="221">
        <v>18907.0</v>
      </c>
      <c r="B17047" s="221">
        <v>38.0</v>
      </c>
      <c r="C17047" s="221">
        <v>12.0</v>
      </c>
    </row>
    <row r="17048">
      <c r="A17048" s="221">
        <v>18907.0</v>
      </c>
      <c r="B17048" s="221">
        <v>39.0</v>
      </c>
      <c r="C17048" s="221">
        <v>1.0</v>
      </c>
    </row>
    <row r="17049">
      <c r="A17049" s="221">
        <v>18907.0</v>
      </c>
      <c r="B17049" s="221">
        <v>40.0</v>
      </c>
      <c r="C17049" s="221">
        <v>1.0</v>
      </c>
    </row>
    <row r="17050">
      <c r="A17050" s="221">
        <v>18909.0</v>
      </c>
      <c r="B17050" s="221">
        <v>34.0</v>
      </c>
      <c r="C17050" s="221">
        <v>34508.0</v>
      </c>
    </row>
    <row r="17051">
      <c r="A17051" s="221">
        <v>18909.0</v>
      </c>
      <c r="B17051" s="221">
        <v>35.0</v>
      </c>
      <c r="C17051" s="221">
        <v>27433.0</v>
      </c>
    </row>
    <row r="17052">
      <c r="A17052" s="221">
        <v>18909.0</v>
      </c>
      <c r="B17052" s="221">
        <v>37.0</v>
      </c>
      <c r="C17052" s="221">
        <v>2.0</v>
      </c>
    </row>
    <row r="17053">
      <c r="A17053" s="221">
        <v>18909.0</v>
      </c>
      <c r="B17053" s="221">
        <v>38.0</v>
      </c>
      <c r="C17053" s="221">
        <v>6.0</v>
      </c>
    </row>
    <row r="17054">
      <c r="A17054" s="221">
        <v>18909.0</v>
      </c>
      <c r="B17054" s="221">
        <v>40.0</v>
      </c>
      <c r="C17054" s="221">
        <v>1.0</v>
      </c>
    </row>
    <row r="17055">
      <c r="A17055" s="221">
        <v>18911.0</v>
      </c>
      <c r="B17055" s="221">
        <v>34.0</v>
      </c>
      <c r="C17055" s="221">
        <v>34508.0</v>
      </c>
    </row>
    <row r="17056">
      <c r="A17056" s="221">
        <v>18911.0</v>
      </c>
      <c r="B17056" s="221">
        <v>35.0</v>
      </c>
      <c r="C17056" s="221">
        <v>27433.0</v>
      </c>
    </row>
    <row r="17057">
      <c r="A17057" s="221">
        <v>18911.0</v>
      </c>
      <c r="B17057" s="221">
        <v>37.0</v>
      </c>
      <c r="C17057" s="221">
        <v>2.0</v>
      </c>
    </row>
    <row r="17058">
      <c r="A17058" s="221">
        <v>18911.0</v>
      </c>
      <c r="B17058" s="221">
        <v>38.0</v>
      </c>
      <c r="C17058" s="221">
        <v>6.0</v>
      </c>
    </row>
    <row r="17059">
      <c r="A17059" s="221">
        <v>18911.0</v>
      </c>
      <c r="B17059" s="221">
        <v>40.0</v>
      </c>
      <c r="C17059" s="221">
        <v>1.0</v>
      </c>
    </row>
    <row r="17060">
      <c r="A17060" s="221">
        <v>18913.0</v>
      </c>
      <c r="B17060" s="221">
        <v>34.0</v>
      </c>
      <c r="C17060" s="221">
        <v>27804.0</v>
      </c>
    </row>
    <row r="17061">
      <c r="A17061" s="221">
        <v>18913.0</v>
      </c>
      <c r="B17061" s="221">
        <v>35.0</v>
      </c>
      <c r="C17061" s="221">
        <v>21799.0</v>
      </c>
    </row>
    <row r="17062">
      <c r="A17062" s="221">
        <v>18913.0</v>
      </c>
      <c r="B17062" s="221">
        <v>36.0</v>
      </c>
      <c r="C17062" s="221">
        <v>513.0</v>
      </c>
    </row>
    <row r="17063">
      <c r="A17063" s="221">
        <v>18913.0</v>
      </c>
      <c r="B17063" s="221">
        <v>37.0</v>
      </c>
      <c r="C17063" s="221">
        <v>16.0</v>
      </c>
    </row>
    <row r="17064">
      <c r="A17064" s="221">
        <v>18913.0</v>
      </c>
      <c r="B17064" s="221">
        <v>38.0</v>
      </c>
      <c r="C17064" s="221">
        <v>3.0</v>
      </c>
    </row>
    <row r="17065">
      <c r="A17065" s="221">
        <v>18915.0</v>
      </c>
      <c r="B17065" s="221">
        <v>34.0</v>
      </c>
      <c r="C17065" s="221">
        <v>27804.0</v>
      </c>
    </row>
    <row r="17066">
      <c r="A17066" s="221">
        <v>18915.0</v>
      </c>
      <c r="B17066" s="221">
        <v>35.0</v>
      </c>
      <c r="C17066" s="221">
        <v>21799.0</v>
      </c>
    </row>
    <row r="17067">
      <c r="A17067" s="221">
        <v>18915.0</v>
      </c>
      <c r="B17067" s="221">
        <v>36.0</v>
      </c>
      <c r="C17067" s="221">
        <v>513.0</v>
      </c>
    </row>
    <row r="17068">
      <c r="A17068" s="221">
        <v>18915.0</v>
      </c>
      <c r="B17068" s="221">
        <v>37.0</v>
      </c>
      <c r="C17068" s="221">
        <v>16.0</v>
      </c>
    </row>
    <row r="17069">
      <c r="A17069" s="221">
        <v>18915.0</v>
      </c>
      <c r="B17069" s="221">
        <v>38.0</v>
      </c>
      <c r="C17069" s="221">
        <v>3.0</v>
      </c>
    </row>
    <row r="17070">
      <c r="A17070" s="221">
        <v>18917.0</v>
      </c>
      <c r="B17070" s="221">
        <v>34.0</v>
      </c>
      <c r="C17070" s="221">
        <v>27804.0</v>
      </c>
    </row>
    <row r="17071">
      <c r="A17071" s="221">
        <v>18917.0</v>
      </c>
      <c r="B17071" s="221">
        <v>35.0</v>
      </c>
      <c r="C17071" s="221">
        <v>21799.0</v>
      </c>
    </row>
    <row r="17072">
      <c r="A17072" s="221">
        <v>18917.0</v>
      </c>
      <c r="B17072" s="221">
        <v>36.0</v>
      </c>
      <c r="C17072" s="221">
        <v>513.0</v>
      </c>
    </row>
    <row r="17073">
      <c r="A17073" s="221">
        <v>18917.0</v>
      </c>
      <c r="B17073" s="221">
        <v>37.0</v>
      </c>
      <c r="C17073" s="221">
        <v>16.0</v>
      </c>
    </row>
    <row r="17074">
      <c r="A17074" s="221">
        <v>18917.0</v>
      </c>
      <c r="B17074" s="221">
        <v>38.0</v>
      </c>
      <c r="C17074" s="221">
        <v>3.0</v>
      </c>
    </row>
    <row r="17075">
      <c r="A17075" s="221">
        <v>18919.0</v>
      </c>
      <c r="B17075" s="221">
        <v>34.0</v>
      </c>
      <c r="C17075" s="221">
        <v>27804.0</v>
      </c>
    </row>
    <row r="17076">
      <c r="A17076" s="221">
        <v>18919.0</v>
      </c>
      <c r="B17076" s="221">
        <v>35.0</v>
      </c>
      <c r="C17076" s="221">
        <v>21799.0</v>
      </c>
    </row>
    <row r="17077">
      <c r="A17077" s="221">
        <v>18919.0</v>
      </c>
      <c r="B17077" s="221">
        <v>36.0</v>
      </c>
      <c r="C17077" s="221">
        <v>513.0</v>
      </c>
    </row>
    <row r="17078">
      <c r="A17078" s="221">
        <v>18919.0</v>
      </c>
      <c r="B17078" s="221">
        <v>37.0</v>
      </c>
      <c r="C17078" s="221">
        <v>16.0</v>
      </c>
    </row>
    <row r="17079">
      <c r="A17079" s="221">
        <v>18919.0</v>
      </c>
      <c r="B17079" s="221">
        <v>38.0</v>
      </c>
      <c r="C17079" s="221">
        <v>3.0</v>
      </c>
    </row>
    <row r="17080">
      <c r="A17080" s="221">
        <v>18921.0</v>
      </c>
      <c r="B17080" s="221">
        <v>34.0</v>
      </c>
      <c r="C17080" s="221">
        <v>34508.0</v>
      </c>
    </row>
    <row r="17081">
      <c r="A17081" s="221">
        <v>18921.0</v>
      </c>
      <c r="B17081" s="221">
        <v>35.0</v>
      </c>
      <c r="C17081" s="221">
        <v>27433.0</v>
      </c>
    </row>
    <row r="17082">
      <c r="A17082" s="221">
        <v>18921.0</v>
      </c>
      <c r="B17082" s="221">
        <v>37.0</v>
      </c>
      <c r="C17082" s="221">
        <v>2.0</v>
      </c>
    </row>
    <row r="17083">
      <c r="A17083" s="221">
        <v>18921.0</v>
      </c>
      <c r="B17083" s="221">
        <v>38.0</v>
      </c>
      <c r="C17083" s="221">
        <v>6.0</v>
      </c>
    </row>
    <row r="17084">
      <c r="A17084" s="221">
        <v>18921.0</v>
      </c>
      <c r="B17084" s="221">
        <v>40.0</v>
      </c>
      <c r="C17084" s="221">
        <v>1.0</v>
      </c>
    </row>
    <row r="17085">
      <c r="A17085" s="221">
        <v>18923.0</v>
      </c>
      <c r="B17085" s="221">
        <v>34.0</v>
      </c>
      <c r="C17085" s="221">
        <v>34508.0</v>
      </c>
    </row>
    <row r="17086">
      <c r="A17086" s="221">
        <v>18923.0</v>
      </c>
      <c r="B17086" s="221">
        <v>35.0</v>
      </c>
      <c r="C17086" s="221">
        <v>27433.0</v>
      </c>
    </row>
    <row r="17087">
      <c r="A17087" s="221">
        <v>18923.0</v>
      </c>
      <c r="B17087" s="221">
        <v>37.0</v>
      </c>
      <c r="C17087" s="221">
        <v>2.0</v>
      </c>
    </row>
    <row r="17088">
      <c r="A17088" s="221">
        <v>18923.0</v>
      </c>
      <c r="B17088" s="221">
        <v>38.0</v>
      </c>
      <c r="C17088" s="221">
        <v>6.0</v>
      </c>
    </row>
    <row r="17089">
      <c r="A17089" s="221">
        <v>18923.0</v>
      </c>
      <c r="B17089" s="221">
        <v>40.0</v>
      </c>
      <c r="C17089" s="221">
        <v>1.0</v>
      </c>
    </row>
    <row r="17090">
      <c r="A17090" s="221">
        <v>18925.0</v>
      </c>
      <c r="B17090" s="221">
        <v>34.0</v>
      </c>
      <c r="C17090" s="221">
        <v>39632.0</v>
      </c>
    </row>
    <row r="17091">
      <c r="A17091" s="221">
        <v>18925.0</v>
      </c>
      <c r="B17091" s="221">
        <v>35.0</v>
      </c>
      <c r="C17091" s="221">
        <v>30434.0</v>
      </c>
    </row>
    <row r="17092">
      <c r="A17092" s="221">
        <v>18925.0</v>
      </c>
      <c r="B17092" s="221">
        <v>37.0</v>
      </c>
      <c r="C17092" s="221">
        <v>85.0</v>
      </c>
    </row>
    <row r="17093">
      <c r="A17093" s="221">
        <v>18925.0</v>
      </c>
      <c r="B17093" s="221">
        <v>38.0</v>
      </c>
      <c r="C17093" s="221">
        <v>12.0</v>
      </c>
    </row>
    <row r="17094">
      <c r="A17094" s="221">
        <v>18925.0</v>
      </c>
      <c r="B17094" s="221">
        <v>39.0</v>
      </c>
      <c r="C17094" s="221">
        <v>1.0</v>
      </c>
    </row>
    <row r="17095">
      <c r="A17095" s="221">
        <v>18925.0</v>
      </c>
      <c r="B17095" s="221">
        <v>40.0</v>
      </c>
      <c r="C17095" s="221">
        <v>1.0</v>
      </c>
    </row>
    <row r="17096">
      <c r="A17096" s="221">
        <v>18927.0</v>
      </c>
      <c r="B17096" s="221">
        <v>34.0</v>
      </c>
      <c r="C17096" s="221">
        <v>39632.0</v>
      </c>
    </row>
    <row r="17097">
      <c r="A17097" s="221">
        <v>18927.0</v>
      </c>
      <c r="B17097" s="221">
        <v>35.0</v>
      </c>
      <c r="C17097" s="221">
        <v>30434.0</v>
      </c>
    </row>
    <row r="17098">
      <c r="A17098" s="221">
        <v>18927.0</v>
      </c>
      <c r="B17098" s="221">
        <v>37.0</v>
      </c>
      <c r="C17098" s="221">
        <v>85.0</v>
      </c>
    </row>
    <row r="17099">
      <c r="A17099" s="221">
        <v>18927.0</v>
      </c>
      <c r="B17099" s="221">
        <v>38.0</v>
      </c>
      <c r="C17099" s="221">
        <v>12.0</v>
      </c>
    </row>
    <row r="17100">
      <c r="A17100" s="221">
        <v>18927.0</v>
      </c>
      <c r="B17100" s="221">
        <v>39.0</v>
      </c>
      <c r="C17100" s="221">
        <v>1.0</v>
      </c>
    </row>
    <row r="17101">
      <c r="A17101" s="221">
        <v>18927.0</v>
      </c>
      <c r="B17101" s="221">
        <v>40.0</v>
      </c>
      <c r="C17101" s="221">
        <v>1.0</v>
      </c>
    </row>
    <row r="17102">
      <c r="A17102" s="221">
        <v>18929.0</v>
      </c>
      <c r="B17102" s="221">
        <v>34.0</v>
      </c>
      <c r="C17102" s="221">
        <v>23084.0</v>
      </c>
    </row>
    <row r="17103">
      <c r="A17103" s="221">
        <v>18929.0</v>
      </c>
      <c r="B17103" s="221">
        <v>35.0</v>
      </c>
      <c r="C17103" s="221">
        <v>18525.0</v>
      </c>
    </row>
    <row r="17104">
      <c r="A17104" s="221">
        <v>18929.0</v>
      </c>
      <c r="B17104" s="221">
        <v>38.0</v>
      </c>
      <c r="C17104" s="221">
        <v>3.0</v>
      </c>
    </row>
    <row r="17105">
      <c r="A17105" s="221">
        <v>18929.0</v>
      </c>
      <c r="B17105" s="221">
        <v>39.0</v>
      </c>
      <c r="C17105" s="221">
        <v>2.0</v>
      </c>
    </row>
    <row r="17106">
      <c r="A17106" s="221">
        <v>18931.0</v>
      </c>
      <c r="B17106" s="221">
        <v>34.0</v>
      </c>
      <c r="C17106" s="221">
        <v>23084.0</v>
      </c>
    </row>
    <row r="17107">
      <c r="A17107" s="221">
        <v>18931.0</v>
      </c>
      <c r="B17107" s="221">
        <v>35.0</v>
      </c>
      <c r="C17107" s="221">
        <v>18525.0</v>
      </c>
    </row>
    <row r="17108">
      <c r="A17108" s="221">
        <v>18931.0</v>
      </c>
      <c r="B17108" s="221">
        <v>38.0</v>
      </c>
      <c r="C17108" s="221">
        <v>3.0</v>
      </c>
    </row>
    <row r="17109">
      <c r="A17109" s="221">
        <v>18931.0</v>
      </c>
      <c r="B17109" s="221">
        <v>39.0</v>
      </c>
      <c r="C17109" s="221">
        <v>2.0</v>
      </c>
    </row>
    <row r="17110">
      <c r="A17110" s="221">
        <v>18933.0</v>
      </c>
      <c r="B17110" s="221">
        <v>34.0</v>
      </c>
      <c r="C17110" s="221">
        <v>23084.0</v>
      </c>
    </row>
    <row r="17111">
      <c r="A17111" s="221">
        <v>18933.0</v>
      </c>
      <c r="B17111" s="221">
        <v>35.0</v>
      </c>
      <c r="C17111" s="221">
        <v>18525.0</v>
      </c>
    </row>
    <row r="17112">
      <c r="A17112" s="221">
        <v>18933.0</v>
      </c>
      <c r="B17112" s="221">
        <v>38.0</v>
      </c>
      <c r="C17112" s="221">
        <v>3.0</v>
      </c>
    </row>
    <row r="17113">
      <c r="A17113" s="221">
        <v>18933.0</v>
      </c>
      <c r="B17113" s="221">
        <v>39.0</v>
      </c>
      <c r="C17113" s="221">
        <v>2.0</v>
      </c>
    </row>
    <row r="17114">
      <c r="A17114" s="221">
        <v>18935.0</v>
      </c>
      <c r="B17114" s="221">
        <v>34.0</v>
      </c>
      <c r="C17114" s="221">
        <v>23084.0</v>
      </c>
    </row>
    <row r="17115">
      <c r="A17115" s="221">
        <v>18935.0</v>
      </c>
      <c r="B17115" s="221">
        <v>35.0</v>
      </c>
      <c r="C17115" s="221">
        <v>18525.0</v>
      </c>
    </row>
    <row r="17116">
      <c r="A17116" s="221">
        <v>18935.0</v>
      </c>
      <c r="B17116" s="221">
        <v>38.0</v>
      </c>
      <c r="C17116" s="221">
        <v>3.0</v>
      </c>
    </row>
    <row r="17117">
      <c r="A17117" s="221">
        <v>18935.0</v>
      </c>
      <c r="B17117" s="221">
        <v>39.0</v>
      </c>
      <c r="C17117" s="221">
        <v>2.0</v>
      </c>
    </row>
    <row r="17118">
      <c r="A17118" s="221">
        <v>18937.0</v>
      </c>
      <c r="B17118" s="221">
        <v>34.0</v>
      </c>
      <c r="C17118" s="221">
        <v>39632.0</v>
      </c>
    </row>
    <row r="17119">
      <c r="A17119" s="221">
        <v>18937.0</v>
      </c>
      <c r="B17119" s="221">
        <v>35.0</v>
      </c>
      <c r="C17119" s="221">
        <v>30434.0</v>
      </c>
    </row>
    <row r="17120">
      <c r="A17120" s="221">
        <v>18937.0</v>
      </c>
      <c r="B17120" s="221">
        <v>37.0</v>
      </c>
      <c r="C17120" s="221">
        <v>85.0</v>
      </c>
    </row>
    <row r="17121">
      <c r="A17121" s="221">
        <v>18937.0</v>
      </c>
      <c r="B17121" s="221">
        <v>38.0</v>
      </c>
      <c r="C17121" s="221">
        <v>12.0</v>
      </c>
    </row>
    <row r="17122">
      <c r="A17122" s="221">
        <v>18937.0</v>
      </c>
      <c r="B17122" s="221">
        <v>39.0</v>
      </c>
      <c r="C17122" s="221">
        <v>1.0</v>
      </c>
    </row>
    <row r="17123">
      <c r="A17123" s="221">
        <v>18937.0</v>
      </c>
      <c r="B17123" s="221">
        <v>40.0</v>
      </c>
      <c r="C17123" s="221">
        <v>1.0</v>
      </c>
    </row>
    <row r="17124">
      <c r="A17124" s="221">
        <v>18939.0</v>
      </c>
      <c r="B17124" s="221">
        <v>34.0</v>
      </c>
      <c r="C17124" s="221">
        <v>39632.0</v>
      </c>
    </row>
    <row r="17125">
      <c r="A17125" s="221">
        <v>18939.0</v>
      </c>
      <c r="B17125" s="221">
        <v>35.0</v>
      </c>
      <c r="C17125" s="221">
        <v>30434.0</v>
      </c>
    </row>
    <row r="17126">
      <c r="A17126" s="221">
        <v>18939.0</v>
      </c>
      <c r="B17126" s="221">
        <v>37.0</v>
      </c>
      <c r="C17126" s="221">
        <v>85.0</v>
      </c>
    </row>
    <row r="17127">
      <c r="A17127" s="221">
        <v>18939.0</v>
      </c>
      <c r="B17127" s="221">
        <v>38.0</v>
      </c>
      <c r="C17127" s="221">
        <v>12.0</v>
      </c>
    </row>
    <row r="17128">
      <c r="A17128" s="221">
        <v>18939.0</v>
      </c>
      <c r="B17128" s="221">
        <v>39.0</v>
      </c>
      <c r="C17128" s="221">
        <v>1.0</v>
      </c>
    </row>
    <row r="17129">
      <c r="A17129" s="221">
        <v>18939.0</v>
      </c>
      <c r="B17129" s="221">
        <v>40.0</v>
      </c>
      <c r="C17129" s="221">
        <v>1.0</v>
      </c>
    </row>
    <row r="17130">
      <c r="A17130" s="221">
        <v>18941.0</v>
      </c>
      <c r="B17130" s="221">
        <v>34.0</v>
      </c>
      <c r="C17130" s="221">
        <v>34508.0</v>
      </c>
    </row>
    <row r="17131">
      <c r="A17131" s="221">
        <v>18941.0</v>
      </c>
      <c r="B17131" s="221">
        <v>35.0</v>
      </c>
      <c r="C17131" s="221">
        <v>27433.0</v>
      </c>
    </row>
    <row r="17132">
      <c r="A17132" s="221">
        <v>18941.0</v>
      </c>
      <c r="B17132" s="221">
        <v>37.0</v>
      </c>
      <c r="C17132" s="221">
        <v>2.0</v>
      </c>
    </row>
    <row r="17133">
      <c r="A17133" s="221">
        <v>18941.0</v>
      </c>
      <c r="B17133" s="221">
        <v>38.0</v>
      </c>
      <c r="C17133" s="221">
        <v>6.0</v>
      </c>
    </row>
    <row r="17134">
      <c r="A17134" s="221">
        <v>18941.0</v>
      </c>
      <c r="B17134" s="221">
        <v>40.0</v>
      </c>
      <c r="C17134" s="221">
        <v>1.0</v>
      </c>
    </row>
    <row r="17135">
      <c r="A17135" s="221">
        <v>18943.0</v>
      </c>
      <c r="B17135" s="221">
        <v>34.0</v>
      </c>
      <c r="C17135" s="221">
        <v>34508.0</v>
      </c>
    </row>
    <row r="17136">
      <c r="A17136" s="221">
        <v>18943.0</v>
      </c>
      <c r="B17136" s="221">
        <v>35.0</v>
      </c>
      <c r="C17136" s="221">
        <v>27433.0</v>
      </c>
    </row>
    <row r="17137">
      <c r="A17137" s="221">
        <v>18943.0</v>
      </c>
      <c r="B17137" s="221">
        <v>37.0</v>
      </c>
      <c r="C17137" s="221">
        <v>2.0</v>
      </c>
    </row>
    <row r="17138">
      <c r="A17138" s="221">
        <v>18943.0</v>
      </c>
      <c r="B17138" s="221">
        <v>38.0</v>
      </c>
      <c r="C17138" s="221">
        <v>6.0</v>
      </c>
    </row>
    <row r="17139">
      <c r="A17139" s="221">
        <v>18943.0</v>
      </c>
      <c r="B17139" s="221">
        <v>40.0</v>
      </c>
      <c r="C17139" s="221">
        <v>1.0</v>
      </c>
    </row>
    <row r="17140">
      <c r="A17140" s="221">
        <v>18945.0</v>
      </c>
      <c r="B17140" s="221">
        <v>34.0</v>
      </c>
      <c r="C17140" s="221">
        <v>27804.0</v>
      </c>
    </row>
    <row r="17141">
      <c r="A17141" s="221">
        <v>18945.0</v>
      </c>
      <c r="B17141" s="221">
        <v>35.0</v>
      </c>
      <c r="C17141" s="221">
        <v>21799.0</v>
      </c>
    </row>
    <row r="17142">
      <c r="A17142" s="221">
        <v>18945.0</v>
      </c>
      <c r="B17142" s="221">
        <v>36.0</v>
      </c>
      <c r="C17142" s="221">
        <v>513.0</v>
      </c>
    </row>
    <row r="17143">
      <c r="A17143" s="221">
        <v>18945.0</v>
      </c>
      <c r="B17143" s="221">
        <v>37.0</v>
      </c>
      <c r="C17143" s="221">
        <v>16.0</v>
      </c>
    </row>
    <row r="17144">
      <c r="A17144" s="221">
        <v>18945.0</v>
      </c>
      <c r="B17144" s="221">
        <v>38.0</v>
      </c>
      <c r="C17144" s="221">
        <v>3.0</v>
      </c>
    </row>
    <row r="17145">
      <c r="A17145" s="221">
        <v>18947.0</v>
      </c>
      <c r="B17145" s="221">
        <v>34.0</v>
      </c>
      <c r="C17145" s="221">
        <v>27804.0</v>
      </c>
    </row>
    <row r="17146">
      <c r="A17146" s="221">
        <v>18947.0</v>
      </c>
      <c r="B17146" s="221">
        <v>35.0</v>
      </c>
      <c r="C17146" s="221">
        <v>21799.0</v>
      </c>
    </row>
    <row r="17147">
      <c r="A17147" s="221">
        <v>18947.0</v>
      </c>
      <c r="B17147" s="221">
        <v>36.0</v>
      </c>
      <c r="C17147" s="221">
        <v>513.0</v>
      </c>
    </row>
    <row r="17148">
      <c r="A17148" s="221">
        <v>18947.0</v>
      </c>
      <c r="B17148" s="221">
        <v>37.0</v>
      </c>
      <c r="C17148" s="221">
        <v>16.0</v>
      </c>
    </row>
    <row r="17149">
      <c r="A17149" s="221">
        <v>18947.0</v>
      </c>
      <c r="B17149" s="221">
        <v>38.0</v>
      </c>
      <c r="C17149" s="221">
        <v>3.0</v>
      </c>
    </row>
    <row r="17150">
      <c r="A17150" s="221">
        <v>18949.0</v>
      </c>
      <c r="B17150" s="221">
        <v>34.0</v>
      </c>
      <c r="C17150" s="221">
        <v>23084.0</v>
      </c>
    </row>
    <row r="17151">
      <c r="A17151" s="221">
        <v>18949.0</v>
      </c>
      <c r="B17151" s="221">
        <v>35.0</v>
      </c>
      <c r="C17151" s="221">
        <v>18525.0</v>
      </c>
    </row>
    <row r="17152">
      <c r="A17152" s="221">
        <v>18949.0</v>
      </c>
      <c r="B17152" s="221">
        <v>38.0</v>
      </c>
      <c r="C17152" s="221">
        <v>3.0</v>
      </c>
    </row>
    <row r="17153">
      <c r="A17153" s="221">
        <v>18949.0</v>
      </c>
      <c r="B17153" s="221">
        <v>39.0</v>
      </c>
      <c r="C17153" s="221">
        <v>2.0</v>
      </c>
    </row>
    <row r="17154">
      <c r="A17154" s="221">
        <v>18951.0</v>
      </c>
      <c r="B17154" s="221">
        <v>34.0</v>
      </c>
      <c r="C17154" s="221">
        <v>39632.0</v>
      </c>
    </row>
    <row r="17155">
      <c r="A17155" s="221">
        <v>18951.0</v>
      </c>
      <c r="B17155" s="221">
        <v>35.0</v>
      </c>
      <c r="C17155" s="221">
        <v>30434.0</v>
      </c>
    </row>
    <row r="17156">
      <c r="A17156" s="221">
        <v>18951.0</v>
      </c>
      <c r="B17156" s="221">
        <v>37.0</v>
      </c>
      <c r="C17156" s="221">
        <v>85.0</v>
      </c>
    </row>
    <row r="17157">
      <c r="A17157" s="221">
        <v>18951.0</v>
      </c>
      <c r="B17157" s="221">
        <v>38.0</v>
      </c>
      <c r="C17157" s="221">
        <v>12.0</v>
      </c>
    </row>
    <row r="17158">
      <c r="A17158" s="221">
        <v>18951.0</v>
      </c>
      <c r="B17158" s="221">
        <v>39.0</v>
      </c>
      <c r="C17158" s="221">
        <v>1.0</v>
      </c>
    </row>
    <row r="17159">
      <c r="A17159" s="221">
        <v>18951.0</v>
      </c>
      <c r="B17159" s="221">
        <v>40.0</v>
      </c>
      <c r="C17159" s="221">
        <v>1.0</v>
      </c>
    </row>
    <row r="17160">
      <c r="A17160" s="221">
        <v>18953.0</v>
      </c>
      <c r="B17160" s="221">
        <v>34.0</v>
      </c>
      <c r="C17160" s="221">
        <v>34508.0</v>
      </c>
    </row>
    <row r="17161">
      <c r="A17161" s="221">
        <v>18953.0</v>
      </c>
      <c r="B17161" s="221">
        <v>35.0</v>
      </c>
      <c r="C17161" s="221">
        <v>27433.0</v>
      </c>
    </row>
    <row r="17162">
      <c r="A17162" s="221">
        <v>18953.0</v>
      </c>
      <c r="B17162" s="221">
        <v>37.0</v>
      </c>
      <c r="C17162" s="221">
        <v>2.0</v>
      </c>
    </row>
    <row r="17163">
      <c r="A17163" s="221">
        <v>18953.0</v>
      </c>
      <c r="B17163" s="221">
        <v>38.0</v>
      </c>
      <c r="C17163" s="221">
        <v>6.0</v>
      </c>
    </row>
    <row r="17164">
      <c r="A17164" s="221">
        <v>18953.0</v>
      </c>
      <c r="B17164" s="221">
        <v>40.0</v>
      </c>
      <c r="C17164" s="221">
        <v>1.0</v>
      </c>
    </row>
    <row r="17165">
      <c r="A17165" s="221">
        <v>18955.0</v>
      </c>
      <c r="B17165" s="221">
        <v>34.0</v>
      </c>
      <c r="C17165" s="221">
        <v>27804.0</v>
      </c>
    </row>
    <row r="17166">
      <c r="A17166" s="221">
        <v>18955.0</v>
      </c>
      <c r="B17166" s="221">
        <v>35.0</v>
      </c>
      <c r="C17166" s="221">
        <v>21799.0</v>
      </c>
    </row>
    <row r="17167">
      <c r="A17167" s="221">
        <v>18955.0</v>
      </c>
      <c r="B17167" s="221">
        <v>36.0</v>
      </c>
      <c r="C17167" s="221">
        <v>513.0</v>
      </c>
    </row>
    <row r="17168">
      <c r="A17168" s="221">
        <v>18955.0</v>
      </c>
      <c r="B17168" s="221">
        <v>37.0</v>
      </c>
      <c r="C17168" s="221">
        <v>16.0</v>
      </c>
    </row>
    <row r="17169">
      <c r="A17169" s="221">
        <v>18955.0</v>
      </c>
      <c r="B17169" s="221">
        <v>38.0</v>
      </c>
      <c r="C17169" s="221">
        <v>3.0</v>
      </c>
    </row>
    <row r="17170">
      <c r="A17170" s="221">
        <v>18957.0</v>
      </c>
      <c r="B17170" s="221">
        <v>34.0</v>
      </c>
      <c r="C17170" s="221">
        <v>23084.0</v>
      </c>
    </row>
    <row r="17171">
      <c r="A17171" s="221">
        <v>18957.0</v>
      </c>
      <c r="B17171" s="221">
        <v>35.0</v>
      </c>
      <c r="C17171" s="221">
        <v>18525.0</v>
      </c>
    </row>
    <row r="17172">
      <c r="A17172" s="221">
        <v>18957.0</v>
      </c>
      <c r="B17172" s="221">
        <v>38.0</v>
      </c>
      <c r="C17172" s="221">
        <v>3.0</v>
      </c>
    </row>
    <row r="17173">
      <c r="A17173" s="221">
        <v>18957.0</v>
      </c>
      <c r="B17173" s="221">
        <v>39.0</v>
      </c>
      <c r="C17173" s="221">
        <v>2.0</v>
      </c>
    </row>
    <row r="17174">
      <c r="A17174" s="221">
        <v>18959.0</v>
      </c>
      <c r="B17174" s="221">
        <v>34.0</v>
      </c>
      <c r="C17174" s="221">
        <v>39632.0</v>
      </c>
    </row>
    <row r="17175">
      <c r="A17175" s="221">
        <v>18959.0</v>
      </c>
      <c r="B17175" s="221">
        <v>35.0</v>
      </c>
      <c r="C17175" s="221">
        <v>30434.0</v>
      </c>
    </row>
    <row r="17176">
      <c r="A17176" s="221">
        <v>18959.0</v>
      </c>
      <c r="B17176" s="221">
        <v>37.0</v>
      </c>
      <c r="C17176" s="221">
        <v>85.0</v>
      </c>
    </row>
    <row r="17177">
      <c r="A17177" s="221">
        <v>18959.0</v>
      </c>
      <c r="B17177" s="221">
        <v>38.0</v>
      </c>
      <c r="C17177" s="221">
        <v>12.0</v>
      </c>
    </row>
    <row r="17178">
      <c r="A17178" s="221">
        <v>18959.0</v>
      </c>
      <c r="B17178" s="221">
        <v>39.0</v>
      </c>
      <c r="C17178" s="221">
        <v>1.0</v>
      </c>
    </row>
    <row r="17179">
      <c r="A17179" s="221">
        <v>18959.0</v>
      </c>
      <c r="B17179" s="221">
        <v>40.0</v>
      </c>
      <c r="C17179" s="221">
        <v>1.0</v>
      </c>
    </row>
    <row r="17180">
      <c r="A17180" s="221">
        <v>18961.0</v>
      </c>
      <c r="B17180" s="221">
        <v>34.0</v>
      </c>
      <c r="C17180" s="221">
        <v>34508.0</v>
      </c>
    </row>
    <row r="17181">
      <c r="A17181" s="221">
        <v>18961.0</v>
      </c>
      <c r="B17181" s="221">
        <v>35.0</v>
      </c>
      <c r="C17181" s="221">
        <v>27433.0</v>
      </c>
    </row>
    <row r="17182">
      <c r="A17182" s="221">
        <v>18961.0</v>
      </c>
      <c r="B17182" s="221">
        <v>37.0</v>
      </c>
      <c r="C17182" s="221">
        <v>2.0</v>
      </c>
    </row>
    <row r="17183">
      <c r="A17183" s="221">
        <v>18961.0</v>
      </c>
      <c r="B17183" s="221">
        <v>38.0</v>
      </c>
      <c r="C17183" s="221">
        <v>6.0</v>
      </c>
    </row>
    <row r="17184">
      <c r="A17184" s="221">
        <v>18961.0</v>
      </c>
      <c r="B17184" s="221">
        <v>40.0</v>
      </c>
      <c r="C17184" s="221">
        <v>1.0</v>
      </c>
    </row>
    <row r="17185">
      <c r="A17185" s="221">
        <v>18963.0</v>
      </c>
      <c r="B17185" s="221">
        <v>34.0</v>
      </c>
      <c r="C17185" s="221">
        <v>27804.0</v>
      </c>
    </row>
    <row r="17186">
      <c r="A17186" s="221">
        <v>18963.0</v>
      </c>
      <c r="B17186" s="221">
        <v>35.0</v>
      </c>
      <c r="C17186" s="221">
        <v>21799.0</v>
      </c>
    </row>
    <row r="17187">
      <c r="A17187" s="221">
        <v>18963.0</v>
      </c>
      <c r="B17187" s="221">
        <v>36.0</v>
      </c>
      <c r="C17187" s="221">
        <v>513.0</v>
      </c>
    </row>
    <row r="17188">
      <c r="A17188" s="221">
        <v>18963.0</v>
      </c>
      <c r="B17188" s="221">
        <v>37.0</v>
      </c>
      <c r="C17188" s="221">
        <v>16.0</v>
      </c>
    </row>
    <row r="17189">
      <c r="A17189" s="221">
        <v>18963.0</v>
      </c>
      <c r="B17189" s="221">
        <v>38.0</v>
      </c>
      <c r="C17189" s="221">
        <v>3.0</v>
      </c>
    </row>
    <row r="17190">
      <c r="A17190" s="221">
        <v>18965.0</v>
      </c>
      <c r="B17190" s="221">
        <v>34.0</v>
      </c>
      <c r="C17190" s="221">
        <v>23084.0</v>
      </c>
    </row>
    <row r="17191">
      <c r="A17191" s="221">
        <v>18965.0</v>
      </c>
      <c r="B17191" s="221">
        <v>35.0</v>
      </c>
      <c r="C17191" s="221">
        <v>18525.0</v>
      </c>
    </row>
    <row r="17192">
      <c r="A17192" s="221">
        <v>18965.0</v>
      </c>
      <c r="B17192" s="221">
        <v>38.0</v>
      </c>
      <c r="C17192" s="221">
        <v>3.0</v>
      </c>
    </row>
    <row r="17193">
      <c r="A17193" s="221">
        <v>18965.0</v>
      </c>
      <c r="B17193" s="221">
        <v>39.0</v>
      </c>
      <c r="C17193" s="221">
        <v>2.0</v>
      </c>
    </row>
    <row r="17194">
      <c r="A17194" s="221">
        <v>18967.0</v>
      </c>
      <c r="B17194" s="221">
        <v>34.0</v>
      </c>
      <c r="C17194" s="221">
        <v>39632.0</v>
      </c>
    </row>
    <row r="17195">
      <c r="A17195" s="221">
        <v>18967.0</v>
      </c>
      <c r="B17195" s="221">
        <v>35.0</v>
      </c>
      <c r="C17195" s="221">
        <v>30434.0</v>
      </c>
    </row>
    <row r="17196">
      <c r="A17196" s="221">
        <v>18967.0</v>
      </c>
      <c r="B17196" s="221">
        <v>37.0</v>
      </c>
      <c r="C17196" s="221">
        <v>85.0</v>
      </c>
    </row>
    <row r="17197">
      <c r="A17197" s="221">
        <v>18967.0</v>
      </c>
      <c r="B17197" s="221">
        <v>38.0</v>
      </c>
      <c r="C17197" s="221">
        <v>12.0</v>
      </c>
    </row>
    <row r="17198">
      <c r="A17198" s="221">
        <v>18967.0</v>
      </c>
      <c r="B17198" s="221">
        <v>39.0</v>
      </c>
      <c r="C17198" s="221">
        <v>1.0</v>
      </c>
    </row>
    <row r="17199">
      <c r="A17199" s="221">
        <v>18967.0</v>
      </c>
      <c r="B17199" s="221">
        <v>40.0</v>
      </c>
      <c r="C17199" s="221">
        <v>1.0</v>
      </c>
    </row>
    <row r="17200">
      <c r="A17200" s="221">
        <v>18969.0</v>
      </c>
      <c r="B17200" s="221">
        <v>34.0</v>
      </c>
      <c r="C17200" s="221">
        <v>34508.0</v>
      </c>
    </row>
    <row r="17201">
      <c r="A17201" s="221">
        <v>18969.0</v>
      </c>
      <c r="B17201" s="221">
        <v>35.0</v>
      </c>
      <c r="C17201" s="221">
        <v>27433.0</v>
      </c>
    </row>
    <row r="17202">
      <c r="A17202" s="221">
        <v>18969.0</v>
      </c>
      <c r="B17202" s="221">
        <v>37.0</v>
      </c>
      <c r="C17202" s="221">
        <v>2.0</v>
      </c>
    </row>
    <row r="17203">
      <c r="A17203" s="221">
        <v>18969.0</v>
      </c>
      <c r="B17203" s="221">
        <v>38.0</v>
      </c>
      <c r="C17203" s="221">
        <v>6.0</v>
      </c>
    </row>
    <row r="17204">
      <c r="A17204" s="221">
        <v>18969.0</v>
      </c>
      <c r="B17204" s="221">
        <v>40.0</v>
      </c>
      <c r="C17204" s="221">
        <v>1.0</v>
      </c>
    </row>
    <row r="17205">
      <c r="A17205" s="221">
        <v>18971.0</v>
      </c>
      <c r="B17205" s="221">
        <v>34.0</v>
      </c>
      <c r="C17205" s="221">
        <v>27804.0</v>
      </c>
    </row>
    <row r="17206">
      <c r="A17206" s="221">
        <v>18971.0</v>
      </c>
      <c r="B17206" s="221">
        <v>35.0</v>
      </c>
      <c r="C17206" s="221">
        <v>21799.0</v>
      </c>
    </row>
    <row r="17207">
      <c r="A17207" s="221">
        <v>18971.0</v>
      </c>
      <c r="B17207" s="221">
        <v>36.0</v>
      </c>
      <c r="C17207" s="221">
        <v>513.0</v>
      </c>
    </row>
    <row r="17208">
      <c r="A17208" s="221">
        <v>18971.0</v>
      </c>
      <c r="B17208" s="221">
        <v>37.0</v>
      </c>
      <c r="C17208" s="221">
        <v>16.0</v>
      </c>
    </row>
    <row r="17209">
      <c r="A17209" s="221">
        <v>18971.0</v>
      </c>
      <c r="B17209" s="221">
        <v>38.0</v>
      </c>
      <c r="C17209" s="221">
        <v>3.0</v>
      </c>
    </row>
    <row r="17210">
      <c r="A17210" s="221">
        <v>18973.0</v>
      </c>
      <c r="B17210" s="221">
        <v>34.0</v>
      </c>
      <c r="C17210" s="221">
        <v>23084.0</v>
      </c>
    </row>
    <row r="17211">
      <c r="A17211" s="221">
        <v>18973.0</v>
      </c>
      <c r="B17211" s="221">
        <v>35.0</v>
      </c>
      <c r="C17211" s="221">
        <v>18525.0</v>
      </c>
    </row>
    <row r="17212">
      <c r="A17212" s="221">
        <v>18973.0</v>
      </c>
      <c r="B17212" s="221">
        <v>38.0</v>
      </c>
      <c r="C17212" s="221">
        <v>3.0</v>
      </c>
    </row>
    <row r="17213">
      <c r="A17213" s="221">
        <v>18973.0</v>
      </c>
      <c r="B17213" s="221">
        <v>39.0</v>
      </c>
      <c r="C17213" s="221">
        <v>2.0</v>
      </c>
    </row>
    <row r="17214">
      <c r="A17214" s="221">
        <v>18975.0</v>
      </c>
      <c r="B17214" s="221">
        <v>34.0</v>
      </c>
      <c r="C17214" s="221">
        <v>39632.0</v>
      </c>
    </row>
    <row r="17215">
      <c r="A17215" s="221">
        <v>18975.0</v>
      </c>
      <c r="B17215" s="221">
        <v>35.0</v>
      </c>
      <c r="C17215" s="221">
        <v>30434.0</v>
      </c>
    </row>
    <row r="17216">
      <c r="A17216" s="221">
        <v>18975.0</v>
      </c>
      <c r="B17216" s="221">
        <v>37.0</v>
      </c>
      <c r="C17216" s="221">
        <v>85.0</v>
      </c>
    </row>
    <row r="17217">
      <c r="A17217" s="221">
        <v>18975.0</v>
      </c>
      <c r="B17217" s="221">
        <v>38.0</v>
      </c>
      <c r="C17217" s="221">
        <v>12.0</v>
      </c>
    </row>
    <row r="17218">
      <c r="A17218" s="221">
        <v>18975.0</v>
      </c>
      <c r="B17218" s="221">
        <v>39.0</v>
      </c>
      <c r="C17218" s="221">
        <v>1.0</v>
      </c>
    </row>
    <row r="17219">
      <c r="A17219" s="221">
        <v>18975.0</v>
      </c>
      <c r="B17219" s="221">
        <v>40.0</v>
      </c>
      <c r="C17219" s="221">
        <v>1.0</v>
      </c>
    </row>
    <row r="17220">
      <c r="A17220" s="221">
        <v>18977.0</v>
      </c>
      <c r="B17220" s="221">
        <v>34.0</v>
      </c>
      <c r="C17220" s="221">
        <v>34508.0</v>
      </c>
    </row>
    <row r="17221">
      <c r="A17221" s="221">
        <v>18977.0</v>
      </c>
      <c r="B17221" s="221">
        <v>35.0</v>
      </c>
      <c r="C17221" s="221">
        <v>27433.0</v>
      </c>
    </row>
    <row r="17222">
      <c r="A17222" s="221">
        <v>18977.0</v>
      </c>
      <c r="B17222" s="221">
        <v>37.0</v>
      </c>
      <c r="C17222" s="221">
        <v>2.0</v>
      </c>
    </row>
    <row r="17223">
      <c r="A17223" s="221">
        <v>18977.0</v>
      </c>
      <c r="B17223" s="221">
        <v>38.0</v>
      </c>
      <c r="C17223" s="221">
        <v>6.0</v>
      </c>
    </row>
    <row r="17224">
      <c r="A17224" s="221">
        <v>18977.0</v>
      </c>
      <c r="B17224" s="221">
        <v>40.0</v>
      </c>
      <c r="C17224" s="221">
        <v>1.0</v>
      </c>
    </row>
    <row r="17225">
      <c r="A17225" s="221">
        <v>18979.0</v>
      </c>
      <c r="B17225" s="221">
        <v>34.0</v>
      </c>
      <c r="C17225" s="221">
        <v>27804.0</v>
      </c>
    </row>
    <row r="17226">
      <c r="A17226" s="221">
        <v>18979.0</v>
      </c>
      <c r="B17226" s="221">
        <v>35.0</v>
      </c>
      <c r="C17226" s="221">
        <v>21799.0</v>
      </c>
    </row>
    <row r="17227">
      <c r="A17227" s="221">
        <v>18979.0</v>
      </c>
      <c r="B17227" s="221">
        <v>36.0</v>
      </c>
      <c r="C17227" s="221">
        <v>513.0</v>
      </c>
    </row>
    <row r="17228">
      <c r="A17228" s="221">
        <v>18979.0</v>
      </c>
      <c r="B17228" s="221">
        <v>37.0</v>
      </c>
      <c r="C17228" s="221">
        <v>16.0</v>
      </c>
    </row>
    <row r="17229">
      <c r="A17229" s="221">
        <v>18979.0</v>
      </c>
      <c r="B17229" s="221">
        <v>38.0</v>
      </c>
      <c r="C17229" s="221">
        <v>3.0</v>
      </c>
    </row>
    <row r="17230">
      <c r="A17230" s="221">
        <v>18981.0</v>
      </c>
      <c r="B17230" s="221">
        <v>34.0</v>
      </c>
      <c r="C17230" s="221">
        <v>806.0</v>
      </c>
    </row>
    <row r="17231">
      <c r="A17231" s="221">
        <v>18981.0</v>
      </c>
      <c r="B17231" s="221">
        <v>35.0</v>
      </c>
      <c r="C17231" s="221">
        <v>3.0</v>
      </c>
    </row>
    <row r="17232">
      <c r="A17232" s="221">
        <v>18981.0</v>
      </c>
      <c r="B17232" s="221">
        <v>36.0</v>
      </c>
      <c r="C17232" s="221">
        <v>101.0</v>
      </c>
    </row>
    <row r="17233">
      <c r="A17233" s="221">
        <v>18981.0</v>
      </c>
      <c r="B17233" s="221">
        <v>37.0</v>
      </c>
      <c r="C17233" s="221">
        <v>1.0</v>
      </c>
    </row>
    <row r="17234">
      <c r="A17234" s="221">
        <v>18983.0</v>
      </c>
      <c r="B17234" s="221">
        <v>34.0</v>
      </c>
      <c r="C17234" s="221">
        <v>806.0</v>
      </c>
    </row>
    <row r="17235">
      <c r="A17235" s="221">
        <v>18983.0</v>
      </c>
      <c r="B17235" s="221">
        <v>35.0</v>
      </c>
      <c r="C17235" s="221">
        <v>3.0</v>
      </c>
    </row>
    <row r="17236">
      <c r="A17236" s="221">
        <v>18983.0</v>
      </c>
      <c r="B17236" s="221">
        <v>36.0</v>
      </c>
      <c r="C17236" s="221">
        <v>101.0</v>
      </c>
    </row>
    <row r="17237">
      <c r="A17237" s="221">
        <v>18983.0</v>
      </c>
      <c r="B17237" s="221">
        <v>37.0</v>
      </c>
      <c r="C17237" s="221">
        <v>1.0</v>
      </c>
    </row>
    <row r="17238">
      <c r="A17238" s="221">
        <v>18985.0</v>
      </c>
      <c r="B17238" s="221">
        <v>34.0</v>
      </c>
      <c r="C17238" s="221">
        <v>806.0</v>
      </c>
    </row>
    <row r="17239">
      <c r="A17239" s="221">
        <v>18985.0</v>
      </c>
      <c r="B17239" s="221">
        <v>35.0</v>
      </c>
      <c r="C17239" s="221">
        <v>3.0</v>
      </c>
    </row>
    <row r="17240">
      <c r="A17240" s="221">
        <v>18985.0</v>
      </c>
      <c r="B17240" s="221">
        <v>36.0</v>
      </c>
      <c r="C17240" s="221">
        <v>101.0</v>
      </c>
    </row>
    <row r="17241">
      <c r="A17241" s="221">
        <v>18985.0</v>
      </c>
      <c r="B17241" s="221">
        <v>37.0</v>
      </c>
      <c r="C17241" s="221">
        <v>1.0</v>
      </c>
    </row>
    <row r="17242">
      <c r="A17242" s="221">
        <v>18987.0</v>
      </c>
      <c r="B17242" s="221">
        <v>34.0</v>
      </c>
      <c r="C17242" s="221">
        <v>1355.0</v>
      </c>
    </row>
    <row r="17243">
      <c r="A17243" s="221">
        <v>18987.0</v>
      </c>
      <c r="B17243" s="221">
        <v>35.0</v>
      </c>
      <c r="C17243" s="221">
        <v>832.0</v>
      </c>
    </row>
    <row r="17244">
      <c r="A17244" s="221">
        <v>18987.0</v>
      </c>
      <c r="B17244" s="221">
        <v>36.0</v>
      </c>
      <c r="C17244" s="221">
        <v>97.0</v>
      </c>
    </row>
    <row r="17245">
      <c r="A17245" s="221">
        <v>18989.0</v>
      </c>
      <c r="B17245" s="221">
        <v>34.0</v>
      </c>
      <c r="C17245" s="221">
        <v>1355.0</v>
      </c>
    </row>
    <row r="17246">
      <c r="A17246" s="221">
        <v>18989.0</v>
      </c>
      <c r="B17246" s="221">
        <v>35.0</v>
      </c>
      <c r="C17246" s="221">
        <v>832.0</v>
      </c>
    </row>
    <row r="17247">
      <c r="A17247" s="221">
        <v>18989.0</v>
      </c>
      <c r="B17247" s="221">
        <v>36.0</v>
      </c>
      <c r="C17247" s="221">
        <v>97.0</v>
      </c>
    </row>
    <row r="17248">
      <c r="A17248" s="221">
        <v>18991.0</v>
      </c>
      <c r="B17248" s="221">
        <v>34.0</v>
      </c>
      <c r="C17248" s="221">
        <v>1355.0</v>
      </c>
    </row>
    <row r="17249">
      <c r="A17249" s="221">
        <v>18991.0</v>
      </c>
      <c r="B17249" s="221">
        <v>35.0</v>
      </c>
      <c r="C17249" s="221">
        <v>832.0</v>
      </c>
    </row>
    <row r="17250">
      <c r="A17250" s="221">
        <v>18991.0</v>
      </c>
      <c r="B17250" s="221">
        <v>36.0</v>
      </c>
      <c r="C17250" s="221">
        <v>97.0</v>
      </c>
    </row>
    <row r="17251">
      <c r="A17251" s="221">
        <v>18999.0</v>
      </c>
      <c r="B17251" s="221">
        <v>34.0</v>
      </c>
      <c r="C17251" s="221">
        <v>772.0</v>
      </c>
    </row>
    <row r="17252">
      <c r="A17252" s="221">
        <v>18999.0</v>
      </c>
      <c r="B17252" s="221">
        <v>35.0</v>
      </c>
      <c r="C17252" s="221">
        <v>259.0</v>
      </c>
    </row>
    <row r="17253">
      <c r="A17253" s="221">
        <v>18999.0</v>
      </c>
      <c r="B17253" s="221">
        <v>40.0</v>
      </c>
      <c r="C17253" s="221">
        <v>2.0</v>
      </c>
    </row>
    <row r="17254">
      <c r="A17254" s="221">
        <v>19001.0</v>
      </c>
      <c r="B17254" s="221">
        <v>34.0</v>
      </c>
      <c r="C17254" s="221">
        <v>772.0</v>
      </c>
    </row>
    <row r="17255">
      <c r="A17255" s="221">
        <v>19001.0</v>
      </c>
      <c r="B17255" s="221">
        <v>35.0</v>
      </c>
      <c r="C17255" s="221">
        <v>259.0</v>
      </c>
    </row>
    <row r="17256">
      <c r="A17256" s="221">
        <v>19001.0</v>
      </c>
      <c r="B17256" s="221">
        <v>40.0</v>
      </c>
      <c r="C17256" s="221">
        <v>2.0</v>
      </c>
    </row>
    <row r="17257">
      <c r="A17257" s="221">
        <v>19003.0</v>
      </c>
      <c r="B17257" s="221">
        <v>34.0</v>
      </c>
      <c r="C17257" s="221">
        <v>772.0</v>
      </c>
    </row>
    <row r="17258">
      <c r="A17258" s="221">
        <v>19003.0</v>
      </c>
      <c r="B17258" s="221">
        <v>35.0</v>
      </c>
      <c r="C17258" s="221">
        <v>259.0</v>
      </c>
    </row>
    <row r="17259">
      <c r="A17259" s="221">
        <v>19003.0</v>
      </c>
      <c r="B17259" s="221">
        <v>40.0</v>
      </c>
      <c r="C17259" s="221">
        <v>2.0</v>
      </c>
    </row>
    <row r="17260">
      <c r="A17260" s="221">
        <v>19005.0</v>
      </c>
      <c r="B17260" s="221">
        <v>34.0</v>
      </c>
      <c r="C17260" s="221">
        <v>772.0</v>
      </c>
    </row>
    <row r="17261">
      <c r="A17261" s="221">
        <v>19005.0</v>
      </c>
      <c r="B17261" s="221">
        <v>35.0</v>
      </c>
      <c r="C17261" s="221">
        <v>259.0</v>
      </c>
    </row>
    <row r="17262">
      <c r="A17262" s="221">
        <v>19005.0</v>
      </c>
      <c r="B17262" s="221">
        <v>40.0</v>
      </c>
      <c r="C17262" s="221">
        <v>2.0</v>
      </c>
    </row>
    <row r="17263">
      <c r="A17263" s="221">
        <v>19007.0</v>
      </c>
      <c r="B17263" s="221">
        <v>34.0</v>
      </c>
      <c r="C17263" s="221">
        <v>772.0</v>
      </c>
    </row>
    <row r="17264">
      <c r="A17264" s="221">
        <v>19007.0</v>
      </c>
      <c r="B17264" s="221">
        <v>35.0</v>
      </c>
      <c r="C17264" s="221">
        <v>259.0</v>
      </c>
    </row>
    <row r="17265">
      <c r="A17265" s="221">
        <v>19007.0</v>
      </c>
      <c r="B17265" s="221">
        <v>40.0</v>
      </c>
      <c r="C17265" s="221">
        <v>2.0</v>
      </c>
    </row>
    <row r="17266">
      <c r="A17266" s="221">
        <v>19009.0</v>
      </c>
      <c r="B17266" s="221">
        <v>34.0</v>
      </c>
      <c r="C17266" s="221">
        <v>772.0</v>
      </c>
    </row>
    <row r="17267">
      <c r="A17267" s="221">
        <v>19009.0</v>
      </c>
      <c r="B17267" s="221">
        <v>35.0</v>
      </c>
      <c r="C17267" s="221">
        <v>259.0</v>
      </c>
    </row>
    <row r="17268">
      <c r="A17268" s="221">
        <v>19009.0</v>
      </c>
      <c r="B17268" s="221">
        <v>40.0</v>
      </c>
      <c r="C17268" s="221">
        <v>2.0</v>
      </c>
    </row>
    <row r="17269">
      <c r="A17269" s="221">
        <v>19011.0</v>
      </c>
      <c r="B17269" s="221">
        <v>34.0</v>
      </c>
      <c r="C17269" s="221">
        <v>772.0</v>
      </c>
    </row>
    <row r="17270">
      <c r="A17270" s="221">
        <v>19011.0</v>
      </c>
      <c r="B17270" s="221">
        <v>35.0</v>
      </c>
      <c r="C17270" s="221">
        <v>259.0</v>
      </c>
    </row>
    <row r="17271">
      <c r="A17271" s="221">
        <v>19011.0</v>
      </c>
      <c r="B17271" s="221">
        <v>40.0</v>
      </c>
      <c r="C17271" s="221">
        <v>2.0</v>
      </c>
    </row>
    <row r="17272">
      <c r="A17272" s="221">
        <v>19013.0</v>
      </c>
      <c r="B17272" s="221">
        <v>34.0</v>
      </c>
      <c r="C17272" s="221">
        <v>772.0</v>
      </c>
    </row>
    <row r="17273">
      <c r="A17273" s="221">
        <v>19013.0</v>
      </c>
      <c r="B17273" s="221">
        <v>35.0</v>
      </c>
      <c r="C17273" s="221">
        <v>259.0</v>
      </c>
    </row>
    <row r="17274">
      <c r="A17274" s="221">
        <v>19013.0</v>
      </c>
      <c r="B17274" s="221">
        <v>40.0</v>
      </c>
      <c r="C17274" s="221">
        <v>2.0</v>
      </c>
    </row>
    <row r="17275">
      <c r="A17275" s="221">
        <v>19015.0</v>
      </c>
      <c r="B17275" s="221">
        <v>34.0</v>
      </c>
      <c r="C17275" s="221">
        <v>772.0</v>
      </c>
    </row>
    <row r="17276">
      <c r="A17276" s="221">
        <v>19015.0</v>
      </c>
      <c r="B17276" s="221">
        <v>35.0</v>
      </c>
      <c r="C17276" s="221">
        <v>259.0</v>
      </c>
    </row>
    <row r="17277">
      <c r="A17277" s="221">
        <v>19015.0</v>
      </c>
      <c r="B17277" s="221">
        <v>40.0</v>
      </c>
      <c r="C17277" s="221">
        <v>2.0</v>
      </c>
    </row>
    <row r="17278">
      <c r="A17278" s="221">
        <v>19017.0</v>
      </c>
      <c r="B17278" s="221">
        <v>34.0</v>
      </c>
      <c r="C17278" s="221">
        <v>2044.0</v>
      </c>
    </row>
    <row r="17279">
      <c r="A17279" s="221">
        <v>19017.0</v>
      </c>
      <c r="B17279" s="221">
        <v>35.0</v>
      </c>
      <c r="C17279" s="221">
        <v>957.0</v>
      </c>
    </row>
    <row r="17280">
      <c r="A17280" s="221">
        <v>19017.0</v>
      </c>
      <c r="B17280" s="221">
        <v>36.0</v>
      </c>
      <c r="C17280" s="221">
        <v>815.0</v>
      </c>
    </row>
    <row r="17281">
      <c r="A17281" s="221">
        <v>19017.0</v>
      </c>
      <c r="B17281" s="221">
        <v>37.0</v>
      </c>
      <c r="C17281" s="221">
        <v>1.0</v>
      </c>
    </row>
    <row r="17282">
      <c r="A17282" s="221">
        <v>19017.0</v>
      </c>
      <c r="B17282" s="221">
        <v>38.0</v>
      </c>
      <c r="C17282" s="221">
        <v>4.0</v>
      </c>
    </row>
    <row r="17283">
      <c r="A17283" s="221">
        <v>19019.0</v>
      </c>
      <c r="B17283" s="221">
        <v>34.0</v>
      </c>
      <c r="C17283" s="221">
        <v>2044.0</v>
      </c>
    </row>
    <row r="17284">
      <c r="A17284" s="221">
        <v>19019.0</v>
      </c>
      <c r="B17284" s="221">
        <v>35.0</v>
      </c>
      <c r="C17284" s="221">
        <v>957.0</v>
      </c>
    </row>
    <row r="17285">
      <c r="A17285" s="221">
        <v>19019.0</v>
      </c>
      <c r="B17285" s="221">
        <v>36.0</v>
      </c>
      <c r="C17285" s="221">
        <v>815.0</v>
      </c>
    </row>
    <row r="17286">
      <c r="A17286" s="221">
        <v>19019.0</v>
      </c>
      <c r="B17286" s="221">
        <v>37.0</v>
      </c>
      <c r="C17286" s="221">
        <v>1.0</v>
      </c>
    </row>
    <row r="17287">
      <c r="A17287" s="221">
        <v>19019.0</v>
      </c>
      <c r="B17287" s="221">
        <v>38.0</v>
      </c>
      <c r="C17287" s="221">
        <v>4.0</v>
      </c>
    </row>
    <row r="17288">
      <c r="A17288" s="221">
        <v>19021.0</v>
      </c>
      <c r="B17288" s="221">
        <v>34.0</v>
      </c>
      <c r="C17288" s="221">
        <v>2044.0</v>
      </c>
    </row>
    <row r="17289">
      <c r="A17289" s="221">
        <v>19021.0</v>
      </c>
      <c r="B17289" s="221">
        <v>35.0</v>
      </c>
      <c r="C17289" s="221">
        <v>957.0</v>
      </c>
    </row>
    <row r="17290">
      <c r="A17290" s="221">
        <v>19021.0</v>
      </c>
      <c r="B17290" s="221">
        <v>36.0</v>
      </c>
      <c r="C17290" s="221">
        <v>815.0</v>
      </c>
    </row>
    <row r="17291">
      <c r="A17291" s="221">
        <v>19021.0</v>
      </c>
      <c r="B17291" s="221">
        <v>37.0</v>
      </c>
      <c r="C17291" s="221">
        <v>1.0</v>
      </c>
    </row>
    <row r="17292">
      <c r="A17292" s="221">
        <v>19021.0</v>
      </c>
      <c r="B17292" s="221">
        <v>38.0</v>
      </c>
      <c r="C17292" s="221">
        <v>4.0</v>
      </c>
    </row>
    <row r="17293">
      <c r="A17293" s="221">
        <v>19023.0</v>
      </c>
      <c r="B17293" s="221">
        <v>34.0</v>
      </c>
      <c r="C17293" s="221">
        <v>2044.0</v>
      </c>
    </row>
    <row r="17294">
      <c r="A17294" s="221">
        <v>19023.0</v>
      </c>
      <c r="B17294" s="221">
        <v>35.0</v>
      </c>
      <c r="C17294" s="221">
        <v>957.0</v>
      </c>
    </row>
    <row r="17295">
      <c r="A17295" s="221">
        <v>19023.0</v>
      </c>
      <c r="B17295" s="221">
        <v>36.0</v>
      </c>
      <c r="C17295" s="221">
        <v>815.0</v>
      </c>
    </row>
    <row r="17296">
      <c r="A17296" s="221">
        <v>19023.0</v>
      </c>
      <c r="B17296" s="221">
        <v>37.0</v>
      </c>
      <c r="C17296" s="221">
        <v>1.0</v>
      </c>
    </row>
    <row r="17297">
      <c r="A17297" s="221">
        <v>19023.0</v>
      </c>
      <c r="B17297" s="221">
        <v>38.0</v>
      </c>
      <c r="C17297" s="221">
        <v>4.0</v>
      </c>
    </row>
    <row r="17298">
      <c r="A17298" s="221">
        <v>19025.0</v>
      </c>
      <c r="B17298" s="221">
        <v>34.0</v>
      </c>
      <c r="C17298" s="221">
        <v>2044.0</v>
      </c>
    </row>
    <row r="17299">
      <c r="A17299" s="221">
        <v>19025.0</v>
      </c>
      <c r="B17299" s="221">
        <v>35.0</v>
      </c>
      <c r="C17299" s="221">
        <v>957.0</v>
      </c>
    </row>
    <row r="17300">
      <c r="A17300" s="221">
        <v>19025.0</v>
      </c>
      <c r="B17300" s="221">
        <v>36.0</v>
      </c>
      <c r="C17300" s="221">
        <v>815.0</v>
      </c>
    </row>
    <row r="17301">
      <c r="A17301" s="221">
        <v>19025.0</v>
      </c>
      <c r="B17301" s="221">
        <v>37.0</v>
      </c>
      <c r="C17301" s="221">
        <v>1.0</v>
      </c>
    </row>
    <row r="17302">
      <c r="A17302" s="221">
        <v>19025.0</v>
      </c>
      <c r="B17302" s="221">
        <v>38.0</v>
      </c>
      <c r="C17302" s="221">
        <v>4.0</v>
      </c>
    </row>
    <row r="17303">
      <c r="A17303" s="221">
        <v>19027.0</v>
      </c>
      <c r="B17303" s="221">
        <v>34.0</v>
      </c>
      <c r="C17303" s="221">
        <v>2044.0</v>
      </c>
    </row>
    <row r="17304">
      <c r="A17304" s="221">
        <v>19027.0</v>
      </c>
      <c r="B17304" s="221">
        <v>35.0</v>
      </c>
      <c r="C17304" s="221">
        <v>957.0</v>
      </c>
    </row>
    <row r="17305">
      <c r="A17305" s="221">
        <v>19027.0</v>
      </c>
      <c r="B17305" s="221">
        <v>36.0</v>
      </c>
      <c r="C17305" s="221">
        <v>815.0</v>
      </c>
    </row>
    <row r="17306">
      <c r="A17306" s="221">
        <v>19027.0</v>
      </c>
      <c r="B17306" s="221">
        <v>37.0</v>
      </c>
      <c r="C17306" s="221">
        <v>1.0</v>
      </c>
    </row>
    <row r="17307">
      <c r="A17307" s="221">
        <v>19027.0</v>
      </c>
      <c r="B17307" s="221">
        <v>38.0</v>
      </c>
      <c r="C17307" s="221">
        <v>4.0</v>
      </c>
    </row>
    <row r="17308">
      <c r="A17308" s="221">
        <v>19029.0</v>
      </c>
      <c r="B17308" s="221">
        <v>34.0</v>
      </c>
      <c r="C17308" s="221">
        <v>2044.0</v>
      </c>
    </row>
    <row r="17309">
      <c r="A17309" s="221">
        <v>19029.0</v>
      </c>
      <c r="B17309" s="221">
        <v>35.0</v>
      </c>
      <c r="C17309" s="221">
        <v>957.0</v>
      </c>
    </row>
    <row r="17310">
      <c r="A17310" s="221">
        <v>19029.0</v>
      </c>
      <c r="B17310" s="221">
        <v>36.0</v>
      </c>
      <c r="C17310" s="221">
        <v>815.0</v>
      </c>
    </row>
    <row r="17311">
      <c r="A17311" s="221">
        <v>19029.0</v>
      </c>
      <c r="B17311" s="221">
        <v>37.0</v>
      </c>
      <c r="C17311" s="221">
        <v>1.0</v>
      </c>
    </row>
    <row r="17312">
      <c r="A17312" s="221">
        <v>19029.0</v>
      </c>
      <c r="B17312" s="221">
        <v>38.0</v>
      </c>
      <c r="C17312" s="221">
        <v>4.0</v>
      </c>
    </row>
    <row r="17313">
      <c r="A17313" s="221">
        <v>19031.0</v>
      </c>
      <c r="B17313" s="221">
        <v>34.0</v>
      </c>
      <c r="C17313" s="221">
        <v>2044.0</v>
      </c>
    </row>
    <row r="17314">
      <c r="A17314" s="221">
        <v>19031.0</v>
      </c>
      <c r="B17314" s="221">
        <v>35.0</v>
      </c>
      <c r="C17314" s="221">
        <v>957.0</v>
      </c>
    </row>
    <row r="17315">
      <c r="A17315" s="221">
        <v>19031.0</v>
      </c>
      <c r="B17315" s="221">
        <v>36.0</v>
      </c>
      <c r="C17315" s="221">
        <v>815.0</v>
      </c>
    </row>
    <row r="17316">
      <c r="A17316" s="221">
        <v>19031.0</v>
      </c>
      <c r="B17316" s="221">
        <v>37.0</v>
      </c>
      <c r="C17316" s="221">
        <v>1.0</v>
      </c>
    </row>
    <row r="17317">
      <c r="A17317" s="221">
        <v>19031.0</v>
      </c>
      <c r="B17317" s="221">
        <v>38.0</v>
      </c>
      <c r="C17317" s="221">
        <v>4.0</v>
      </c>
    </row>
    <row r="17318">
      <c r="A17318" s="221">
        <v>19033.0</v>
      </c>
      <c r="B17318" s="221">
        <v>34.0</v>
      </c>
      <c r="C17318" s="221">
        <v>2044.0</v>
      </c>
    </row>
    <row r="17319">
      <c r="A17319" s="221">
        <v>19033.0</v>
      </c>
      <c r="B17319" s="221">
        <v>35.0</v>
      </c>
      <c r="C17319" s="221">
        <v>957.0</v>
      </c>
    </row>
    <row r="17320">
      <c r="A17320" s="221">
        <v>19033.0</v>
      </c>
      <c r="B17320" s="221">
        <v>36.0</v>
      </c>
      <c r="C17320" s="221">
        <v>815.0</v>
      </c>
    </row>
    <row r="17321">
      <c r="A17321" s="221">
        <v>19033.0</v>
      </c>
      <c r="B17321" s="221">
        <v>37.0</v>
      </c>
      <c r="C17321" s="221">
        <v>1.0</v>
      </c>
    </row>
    <row r="17322">
      <c r="A17322" s="221">
        <v>19033.0</v>
      </c>
      <c r="B17322" s="221">
        <v>38.0</v>
      </c>
      <c r="C17322" s="221">
        <v>4.0</v>
      </c>
    </row>
    <row r="17323">
      <c r="A17323" s="221">
        <v>19035.0</v>
      </c>
      <c r="B17323" s="221">
        <v>34.0</v>
      </c>
      <c r="C17323" s="221">
        <v>2098.0</v>
      </c>
    </row>
    <row r="17324">
      <c r="A17324" s="221">
        <v>19035.0</v>
      </c>
      <c r="B17324" s="221">
        <v>35.0</v>
      </c>
      <c r="C17324" s="221">
        <v>835.0</v>
      </c>
    </row>
    <row r="17325">
      <c r="A17325" s="221">
        <v>19035.0</v>
      </c>
      <c r="B17325" s="221">
        <v>36.0</v>
      </c>
      <c r="C17325" s="221">
        <v>462.0</v>
      </c>
    </row>
    <row r="17326">
      <c r="A17326" s="221">
        <v>19035.0</v>
      </c>
      <c r="B17326" s="221">
        <v>37.0</v>
      </c>
      <c r="C17326" s="221">
        <v>20.0</v>
      </c>
    </row>
    <row r="17327">
      <c r="A17327" s="221">
        <v>19035.0</v>
      </c>
      <c r="B17327" s="221">
        <v>38.0</v>
      </c>
      <c r="C17327" s="221">
        <v>23.0</v>
      </c>
    </row>
    <row r="17328">
      <c r="A17328" s="221">
        <v>19036.0</v>
      </c>
      <c r="B17328" s="221">
        <v>34.0</v>
      </c>
      <c r="C17328" s="221">
        <v>2098.0</v>
      </c>
    </row>
    <row r="17329">
      <c r="A17329" s="221">
        <v>19036.0</v>
      </c>
      <c r="B17329" s="221">
        <v>35.0</v>
      </c>
      <c r="C17329" s="221">
        <v>835.0</v>
      </c>
    </row>
    <row r="17330">
      <c r="A17330" s="221">
        <v>19036.0</v>
      </c>
      <c r="B17330" s="221">
        <v>36.0</v>
      </c>
      <c r="C17330" s="221">
        <v>462.0</v>
      </c>
    </row>
    <row r="17331">
      <c r="A17331" s="221">
        <v>19036.0</v>
      </c>
      <c r="B17331" s="221">
        <v>37.0</v>
      </c>
      <c r="C17331" s="221">
        <v>20.0</v>
      </c>
    </row>
    <row r="17332">
      <c r="A17332" s="221">
        <v>19036.0</v>
      </c>
      <c r="B17332" s="221">
        <v>38.0</v>
      </c>
      <c r="C17332" s="221">
        <v>23.0</v>
      </c>
    </row>
    <row r="17333">
      <c r="A17333" s="221">
        <v>19037.0</v>
      </c>
      <c r="B17333" s="221">
        <v>34.0</v>
      </c>
      <c r="C17333" s="221">
        <v>2098.0</v>
      </c>
    </row>
    <row r="17334">
      <c r="A17334" s="221">
        <v>19037.0</v>
      </c>
      <c r="B17334" s="221">
        <v>35.0</v>
      </c>
      <c r="C17334" s="221">
        <v>835.0</v>
      </c>
    </row>
    <row r="17335">
      <c r="A17335" s="221">
        <v>19037.0</v>
      </c>
      <c r="B17335" s="221">
        <v>36.0</v>
      </c>
      <c r="C17335" s="221">
        <v>462.0</v>
      </c>
    </row>
    <row r="17336">
      <c r="A17336" s="221">
        <v>19037.0</v>
      </c>
      <c r="B17336" s="221">
        <v>37.0</v>
      </c>
      <c r="C17336" s="221">
        <v>20.0</v>
      </c>
    </row>
    <row r="17337">
      <c r="A17337" s="221">
        <v>19037.0</v>
      </c>
      <c r="B17337" s="221">
        <v>38.0</v>
      </c>
      <c r="C17337" s="221">
        <v>23.0</v>
      </c>
    </row>
    <row r="17338">
      <c r="A17338" s="221">
        <v>19038.0</v>
      </c>
      <c r="B17338" s="221">
        <v>34.0</v>
      </c>
      <c r="C17338" s="221">
        <v>2098.0</v>
      </c>
    </row>
    <row r="17339">
      <c r="A17339" s="221">
        <v>19038.0</v>
      </c>
      <c r="B17339" s="221">
        <v>35.0</v>
      </c>
      <c r="C17339" s="221">
        <v>835.0</v>
      </c>
    </row>
    <row r="17340">
      <c r="A17340" s="221">
        <v>19038.0</v>
      </c>
      <c r="B17340" s="221">
        <v>36.0</v>
      </c>
      <c r="C17340" s="221">
        <v>462.0</v>
      </c>
    </row>
    <row r="17341">
      <c r="A17341" s="221">
        <v>19038.0</v>
      </c>
      <c r="B17341" s="221">
        <v>37.0</v>
      </c>
      <c r="C17341" s="221">
        <v>20.0</v>
      </c>
    </row>
    <row r="17342">
      <c r="A17342" s="221">
        <v>19038.0</v>
      </c>
      <c r="B17342" s="221">
        <v>38.0</v>
      </c>
      <c r="C17342" s="221">
        <v>23.0</v>
      </c>
    </row>
    <row r="17343">
      <c r="A17343" s="221">
        <v>19039.0</v>
      </c>
      <c r="B17343" s="221">
        <v>34.0</v>
      </c>
      <c r="C17343" s="221">
        <v>2098.0</v>
      </c>
    </row>
    <row r="17344">
      <c r="A17344" s="221">
        <v>19039.0</v>
      </c>
      <c r="B17344" s="221">
        <v>35.0</v>
      </c>
      <c r="C17344" s="221">
        <v>835.0</v>
      </c>
    </row>
    <row r="17345">
      <c r="A17345" s="221">
        <v>19039.0</v>
      </c>
      <c r="B17345" s="221">
        <v>36.0</v>
      </c>
      <c r="C17345" s="221">
        <v>462.0</v>
      </c>
    </row>
    <row r="17346">
      <c r="A17346" s="221">
        <v>19039.0</v>
      </c>
      <c r="B17346" s="221">
        <v>37.0</v>
      </c>
      <c r="C17346" s="221">
        <v>20.0</v>
      </c>
    </row>
    <row r="17347">
      <c r="A17347" s="221">
        <v>19039.0</v>
      </c>
      <c r="B17347" s="221">
        <v>38.0</v>
      </c>
      <c r="C17347" s="221">
        <v>23.0</v>
      </c>
    </row>
    <row r="17348">
      <c r="A17348" s="221">
        <v>19040.0</v>
      </c>
      <c r="B17348" s="221">
        <v>34.0</v>
      </c>
      <c r="C17348" s="221">
        <v>2098.0</v>
      </c>
    </row>
    <row r="17349">
      <c r="A17349" s="221">
        <v>19040.0</v>
      </c>
      <c r="B17349" s="221">
        <v>35.0</v>
      </c>
      <c r="C17349" s="221">
        <v>835.0</v>
      </c>
    </row>
    <row r="17350">
      <c r="A17350" s="221">
        <v>19040.0</v>
      </c>
      <c r="B17350" s="221">
        <v>36.0</v>
      </c>
      <c r="C17350" s="221">
        <v>462.0</v>
      </c>
    </row>
    <row r="17351">
      <c r="A17351" s="221">
        <v>19040.0</v>
      </c>
      <c r="B17351" s="221">
        <v>37.0</v>
      </c>
      <c r="C17351" s="221">
        <v>20.0</v>
      </c>
    </row>
    <row r="17352">
      <c r="A17352" s="221">
        <v>19040.0</v>
      </c>
      <c r="B17352" s="221">
        <v>38.0</v>
      </c>
      <c r="C17352" s="221">
        <v>23.0</v>
      </c>
    </row>
    <row r="17353">
      <c r="A17353" s="221">
        <v>19041.0</v>
      </c>
      <c r="B17353" s="221">
        <v>34.0</v>
      </c>
      <c r="C17353" s="221">
        <v>2098.0</v>
      </c>
    </row>
    <row r="17354">
      <c r="A17354" s="221">
        <v>19041.0</v>
      </c>
      <c r="B17354" s="221">
        <v>35.0</v>
      </c>
      <c r="C17354" s="221">
        <v>835.0</v>
      </c>
    </row>
    <row r="17355">
      <c r="A17355" s="221">
        <v>19041.0</v>
      </c>
      <c r="B17355" s="221">
        <v>36.0</v>
      </c>
      <c r="C17355" s="221">
        <v>462.0</v>
      </c>
    </row>
    <row r="17356">
      <c r="A17356" s="221">
        <v>19041.0</v>
      </c>
      <c r="B17356" s="221">
        <v>37.0</v>
      </c>
      <c r="C17356" s="221">
        <v>20.0</v>
      </c>
    </row>
    <row r="17357">
      <c r="A17357" s="221">
        <v>19041.0</v>
      </c>
      <c r="B17357" s="221">
        <v>38.0</v>
      </c>
      <c r="C17357" s="221">
        <v>23.0</v>
      </c>
    </row>
    <row r="17358">
      <c r="A17358" s="221">
        <v>19042.0</v>
      </c>
      <c r="B17358" s="221">
        <v>34.0</v>
      </c>
      <c r="C17358" s="221">
        <v>2098.0</v>
      </c>
    </row>
    <row r="17359">
      <c r="A17359" s="221">
        <v>19042.0</v>
      </c>
      <c r="B17359" s="221">
        <v>35.0</v>
      </c>
      <c r="C17359" s="221">
        <v>835.0</v>
      </c>
    </row>
    <row r="17360">
      <c r="A17360" s="221">
        <v>19042.0</v>
      </c>
      <c r="B17360" s="221">
        <v>36.0</v>
      </c>
      <c r="C17360" s="221">
        <v>462.0</v>
      </c>
    </row>
    <row r="17361">
      <c r="A17361" s="221">
        <v>19042.0</v>
      </c>
      <c r="B17361" s="221">
        <v>37.0</v>
      </c>
      <c r="C17361" s="221">
        <v>20.0</v>
      </c>
    </row>
    <row r="17362">
      <c r="A17362" s="221">
        <v>19042.0</v>
      </c>
      <c r="B17362" s="221">
        <v>38.0</v>
      </c>
      <c r="C17362" s="221">
        <v>23.0</v>
      </c>
    </row>
    <row r="17363">
      <c r="A17363" s="221">
        <v>19043.0</v>
      </c>
      <c r="B17363" s="221">
        <v>34.0</v>
      </c>
      <c r="C17363" s="221">
        <v>2098.0</v>
      </c>
    </row>
    <row r="17364">
      <c r="A17364" s="221">
        <v>19043.0</v>
      </c>
      <c r="B17364" s="221">
        <v>35.0</v>
      </c>
      <c r="C17364" s="221">
        <v>835.0</v>
      </c>
    </row>
    <row r="17365">
      <c r="A17365" s="221">
        <v>19043.0</v>
      </c>
      <c r="B17365" s="221">
        <v>36.0</v>
      </c>
      <c r="C17365" s="221">
        <v>462.0</v>
      </c>
    </row>
    <row r="17366">
      <c r="A17366" s="221">
        <v>19043.0</v>
      </c>
      <c r="B17366" s="221">
        <v>37.0</v>
      </c>
      <c r="C17366" s="221">
        <v>20.0</v>
      </c>
    </row>
    <row r="17367">
      <c r="A17367" s="221">
        <v>19043.0</v>
      </c>
      <c r="B17367" s="221">
        <v>38.0</v>
      </c>
      <c r="C17367" s="221">
        <v>23.0</v>
      </c>
    </row>
    <row r="17368">
      <c r="A17368" s="221">
        <v>19044.0</v>
      </c>
      <c r="B17368" s="221">
        <v>34.0</v>
      </c>
      <c r="C17368" s="221">
        <v>2098.0</v>
      </c>
    </row>
    <row r="17369">
      <c r="A17369" s="221">
        <v>19044.0</v>
      </c>
      <c r="B17369" s="221">
        <v>35.0</v>
      </c>
      <c r="C17369" s="221">
        <v>835.0</v>
      </c>
    </row>
    <row r="17370">
      <c r="A17370" s="221">
        <v>19044.0</v>
      </c>
      <c r="B17370" s="221">
        <v>36.0</v>
      </c>
      <c r="C17370" s="221">
        <v>462.0</v>
      </c>
    </row>
    <row r="17371">
      <c r="A17371" s="221">
        <v>19044.0</v>
      </c>
      <c r="B17371" s="221">
        <v>37.0</v>
      </c>
      <c r="C17371" s="221">
        <v>20.0</v>
      </c>
    </row>
    <row r="17372">
      <c r="A17372" s="221">
        <v>19044.0</v>
      </c>
      <c r="B17372" s="221">
        <v>38.0</v>
      </c>
      <c r="C17372" s="221">
        <v>23.0</v>
      </c>
    </row>
    <row r="17373">
      <c r="A17373" s="221">
        <v>19045.0</v>
      </c>
      <c r="B17373" s="221">
        <v>34.0</v>
      </c>
      <c r="C17373" s="221">
        <v>2098.0</v>
      </c>
    </row>
    <row r="17374">
      <c r="A17374" s="221">
        <v>19045.0</v>
      </c>
      <c r="B17374" s="221">
        <v>35.0</v>
      </c>
      <c r="C17374" s="221">
        <v>835.0</v>
      </c>
    </row>
    <row r="17375">
      <c r="A17375" s="221">
        <v>19045.0</v>
      </c>
      <c r="B17375" s="221">
        <v>36.0</v>
      </c>
      <c r="C17375" s="221">
        <v>462.0</v>
      </c>
    </row>
    <row r="17376">
      <c r="A17376" s="221">
        <v>19045.0</v>
      </c>
      <c r="B17376" s="221">
        <v>37.0</v>
      </c>
      <c r="C17376" s="221">
        <v>20.0</v>
      </c>
    </row>
    <row r="17377">
      <c r="A17377" s="221">
        <v>19045.0</v>
      </c>
      <c r="B17377" s="221">
        <v>38.0</v>
      </c>
      <c r="C17377" s="221">
        <v>23.0</v>
      </c>
    </row>
    <row r="17378">
      <c r="A17378" s="221">
        <v>19046.0</v>
      </c>
      <c r="B17378" s="221">
        <v>34.0</v>
      </c>
      <c r="C17378" s="221">
        <v>2098.0</v>
      </c>
    </row>
    <row r="17379">
      <c r="A17379" s="221">
        <v>19046.0</v>
      </c>
      <c r="B17379" s="221">
        <v>35.0</v>
      </c>
      <c r="C17379" s="221">
        <v>835.0</v>
      </c>
    </row>
    <row r="17380">
      <c r="A17380" s="221">
        <v>19046.0</v>
      </c>
      <c r="B17380" s="221">
        <v>36.0</v>
      </c>
      <c r="C17380" s="221">
        <v>462.0</v>
      </c>
    </row>
    <row r="17381">
      <c r="A17381" s="221">
        <v>19046.0</v>
      </c>
      <c r="B17381" s="221">
        <v>37.0</v>
      </c>
      <c r="C17381" s="221">
        <v>20.0</v>
      </c>
    </row>
    <row r="17382">
      <c r="A17382" s="221">
        <v>19046.0</v>
      </c>
      <c r="B17382" s="221">
        <v>38.0</v>
      </c>
      <c r="C17382" s="221">
        <v>23.0</v>
      </c>
    </row>
    <row r="17383">
      <c r="A17383" s="221">
        <v>19047.0</v>
      </c>
      <c r="B17383" s="221">
        <v>34.0</v>
      </c>
      <c r="C17383" s="221">
        <v>806.0</v>
      </c>
    </row>
    <row r="17384">
      <c r="A17384" s="221">
        <v>19047.0</v>
      </c>
      <c r="B17384" s="221">
        <v>35.0</v>
      </c>
      <c r="C17384" s="221">
        <v>3.0</v>
      </c>
    </row>
    <row r="17385">
      <c r="A17385" s="221">
        <v>19047.0</v>
      </c>
      <c r="B17385" s="221">
        <v>36.0</v>
      </c>
      <c r="C17385" s="221">
        <v>101.0</v>
      </c>
    </row>
    <row r="17386">
      <c r="A17386" s="221">
        <v>19047.0</v>
      </c>
      <c r="B17386" s="221">
        <v>37.0</v>
      </c>
      <c r="C17386" s="221">
        <v>1.0</v>
      </c>
    </row>
    <row r="17387">
      <c r="A17387" s="221">
        <v>19049.0</v>
      </c>
      <c r="B17387" s="221">
        <v>34.0</v>
      </c>
      <c r="C17387" s="221">
        <v>806.0</v>
      </c>
    </row>
    <row r="17388">
      <c r="A17388" s="221">
        <v>19049.0</v>
      </c>
      <c r="B17388" s="221">
        <v>35.0</v>
      </c>
      <c r="C17388" s="221">
        <v>3.0</v>
      </c>
    </row>
    <row r="17389">
      <c r="A17389" s="221">
        <v>19049.0</v>
      </c>
      <c r="B17389" s="221">
        <v>36.0</v>
      </c>
      <c r="C17389" s="221">
        <v>101.0</v>
      </c>
    </row>
    <row r="17390">
      <c r="A17390" s="221">
        <v>19049.0</v>
      </c>
      <c r="B17390" s="221">
        <v>37.0</v>
      </c>
      <c r="C17390" s="221">
        <v>1.0</v>
      </c>
    </row>
    <row r="17391">
      <c r="A17391" s="221">
        <v>19051.0</v>
      </c>
      <c r="B17391" s="221">
        <v>34.0</v>
      </c>
      <c r="C17391" s="221">
        <v>806.0</v>
      </c>
    </row>
    <row r="17392">
      <c r="A17392" s="221">
        <v>19051.0</v>
      </c>
      <c r="B17392" s="221">
        <v>35.0</v>
      </c>
      <c r="C17392" s="221">
        <v>3.0</v>
      </c>
    </row>
    <row r="17393">
      <c r="A17393" s="221">
        <v>19051.0</v>
      </c>
      <c r="B17393" s="221">
        <v>36.0</v>
      </c>
      <c r="C17393" s="221">
        <v>101.0</v>
      </c>
    </row>
    <row r="17394">
      <c r="A17394" s="221">
        <v>19051.0</v>
      </c>
      <c r="B17394" s="221">
        <v>37.0</v>
      </c>
      <c r="C17394" s="221">
        <v>1.0</v>
      </c>
    </row>
    <row r="17395">
      <c r="A17395" s="221">
        <v>19053.0</v>
      </c>
      <c r="B17395" s="221">
        <v>34.0</v>
      </c>
      <c r="C17395" s="221">
        <v>1355.0</v>
      </c>
    </row>
    <row r="17396">
      <c r="A17396" s="221">
        <v>19053.0</v>
      </c>
      <c r="B17396" s="221">
        <v>35.0</v>
      </c>
      <c r="C17396" s="221">
        <v>832.0</v>
      </c>
    </row>
    <row r="17397">
      <c r="A17397" s="221">
        <v>19053.0</v>
      </c>
      <c r="B17397" s="221">
        <v>36.0</v>
      </c>
      <c r="C17397" s="221">
        <v>97.0</v>
      </c>
    </row>
    <row r="17398">
      <c r="A17398" s="221">
        <v>19055.0</v>
      </c>
      <c r="B17398" s="221">
        <v>34.0</v>
      </c>
      <c r="C17398" s="221">
        <v>1355.0</v>
      </c>
    </row>
    <row r="17399">
      <c r="A17399" s="221">
        <v>19055.0</v>
      </c>
      <c r="B17399" s="221">
        <v>35.0</v>
      </c>
      <c r="C17399" s="221">
        <v>832.0</v>
      </c>
    </row>
    <row r="17400">
      <c r="A17400" s="221">
        <v>19055.0</v>
      </c>
      <c r="B17400" s="221">
        <v>36.0</v>
      </c>
      <c r="C17400" s="221">
        <v>97.0</v>
      </c>
    </row>
    <row r="17401">
      <c r="A17401" s="221">
        <v>19057.0</v>
      </c>
      <c r="B17401" s="221">
        <v>34.0</v>
      </c>
      <c r="C17401" s="221">
        <v>1355.0</v>
      </c>
    </row>
    <row r="17402">
      <c r="A17402" s="221">
        <v>19057.0</v>
      </c>
      <c r="B17402" s="221">
        <v>35.0</v>
      </c>
      <c r="C17402" s="221">
        <v>832.0</v>
      </c>
    </row>
    <row r="17403">
      <c r="A17403" s="221">
        <v>19057.0</v>
      </c>
      <c r="B17403" s="221">
        <v>36.0</v>
      </c>
      <c r="C17403" s="221">
        <v>97.0</v>
      </c>
    </row>
    <row r="17404">
      <c r="A17404" s="221">
        <v>19065.0</v>
      </c>
      <c r="B17404" s="221">
        <v>34.0</v>
      </c>
      <c r="C17404" s="221">
        <v>6656.0</v>
      </c>
    </row>
    <row r="17405">
      <c r="A17405" s="221">
        <v>19065.0</v>
      </c>
      <c r="B17405" s="221">
        <v>35.0</v>
      </c>
      <c r="C17405" s="221">
        <v>870.0</v>
      </c>
    </row>
    <row r="17406">
      <c r="A17406" s="221">
        <v>19065.0</v>
      </c>
      <c r="B17406" s="221">
        <v>38.0</v>
      </c>
      <c r="C17406" s="221">
        <v>3.0</v>
      </c>
    </row>
    <row r="17407">
      <c r="A17407" s="221">
        <v>19065.0</v>
      </c>
      <c r="B17407" s="221">
        <v>40.0</v>
      </c>
      <c r="C17407" s="221">
        <v>1.0</v>
      </c>
    </row>
    <row r="17408">
      <c r="A17408" s="221">
        <v>19067.0</v>
      </c>
      <c r="B17408" s="221">
        <v>34.0</v>
      </c>
      <c r="C17408" s="221">
        <v>6656.0</v>
      </c>
    </row>
    <row r="17409">
      <c r="A17409" s="221">
        <v>19067.0</v>
      </c>
      <c r="B17409" s="221">
        <v>35.0</v>
      </c>
      <c r="C17409" s="221">
        <v>870.0</v>
      </c>
    </row>
    <row r="17410">
      <c r="A17410" s="221">
        <v>19067.0</v>
      </c>
      <c r="B17410" s="221">
        <v>38.0</v>
      </c>
      <c r="C17410" s="221">
        <v>3.0</v>
      </c>
    </row>
    <row r="17411">
      <c r="A17411" s="221">
        <v>19067.0</v>
      </c>
      <c r="B17411" s="221">
        <v>40.0</v>
      </c>
      <c r="C17411" s="221">
        <v>1.0</v>
      </c>
    </row>
    <row r="17412">
      <c r="A17412" s="221">
        <v>19069.0</v>
      </c>
      <c r="B17412" s="221">
        <v>34.0</v>
      </c>
      <c r="C17412" s="221">
        <v>6656.0</v>
      </c>
    </row>
    <row r="17413">
      <c r="A17413" s="221">
        <v>19069.0</v>
      </c>
      <c r="B17413" s="221">
        <v>35.0</v>
      </c>
      <c r="C17413" s="221">
        <v>870.0</v>
      </c>
    </row>
    <row r="17414">
      <c r="A17414" s="221">
        <v>19069.0</v>
      </c>
      <c r="B17414" s="221">
        <v>38.0</v>
      </c>
      <c r="C17414" s="221">
        <v>3.0</v>
      </c>
    </row>
    <row r="17415">
      <c r="A17415" s="221">
        <v>19069.0</v>
      </c>
      <c r="B17415" s="221">
        <v>40.0</v>
      </c>
      <c r="C17415" s="221">
        <v>1.0</v>
      </c>
    </row>
    <row r="17416">
      <c r="A17416" s="221">
        <v>19071.0</v>
      </c>
      <c r="B17416" s="221">
        <v>34.0</v>
      </c>
      <c r="C17416" s="221">
        <v>6656.0</v>
      </c>
    </row>
    <row r="17417">
      <c r="A17417" s="221">
        <v>19071.0</v>
      </c>
      <c r="B17417" s="221">
        <v>35.0</v>
      </c>
      <c r="C17417" s="221">
        <v>870.0</v>
      </c>
    </row>
    <row r="17418">
      <c r="A17418" s="221">
        <v>19071.0</v>
      </c>
      <c r="B17418" s="221">
        <v>38.0</v>
      </c>
      <c r="C17418" s="221">
        <v>3.0</v>
      </c>
    </row>
    <row r="17419">
      <c r="A17419" s="221">
        <v>19071.0</v>
      </c>
      <c r="B17419" s="221">
        <v>40.0</v>
      </c>
      <c r="C17419" s="221">
        <v>1.0</v>
      </c>
    </row>
    <row r="17420">
      <c r="A17420" s="221">
        <v>19073.0</v>
      </c>
      <c r="B17420" s="221">
        <v>34.0</v>
      </c>
      <c r="C17420" s="221">
        <v>6656.0</v>
      </c>
    </row>
    <row r="17421">
      <c r="A17421" s="221">
        <v>19073.0</v>
      </c>
      <c r="B17421" s="221">
        <v>35.0</v>
      </c>
      <c r="C17421" s="221">
        <v>870.0</v>
      </c>
    </row>
    <row r="17422">
      <c r="A17422" s="221">
        <v>19073.0</v>
      </c>
      <c r="B17422" s="221">
        <v>38.0</v>
      </c>
      <c r="C17422" s="221">
        <v>3.0</v>
      </c>
    </row>
    <row r="17423">
      <c r="A17423" s="221">
        <v>19073.0</v>
      </c>
      <c r="B17423" s="221">
        <v>40.0</v>
      </c>
      <c r="C17423" s="221">
        <v>1.0</v>
      </c>
    </row>
    <row r="17424">
      <c r="A17424" s="221">
        <v>19075.0</v>
      </c>
      <c r="B17424" s="221">
        <v>34.0</v>
      </c>
      <c r="C17424" s="221">
        <v>6656.0</v>
      </c>
    </row>
    <row r="17425">
      <c r="A17425" s="221">
        <v>19075.0</v>
      </c>
      <c r="B17425" s="221">
        <v>35.0</v>
      </c>
      <c r="C17425" s="221">
        <v>870.0</v>
      </c>
    </row>
    <row r="17426">
      <c r="A17426" s="221">
        <v>19075.0</v>
      </c>
      <c r="B17426" s="221">
        <v>38.0</v>
      </c>
      <c r="C17426" s="221">
        <v>3.0</v>
      </c>
    </row>
    <row r="17427">
      <c r="A17427" s="221">
        <v>19075.0</v>
      </c>
      <c r="B17427" s="221">
        <v>40.0</v>
      </c>
      <c r="C17427" s="221">
        <v>1.0</v>
      </c>
    </row>
    <row r="17428">
      <c r="A17428" s="221">
        <v>19077.0</v>
      </c>
      <c r="B17428" s="221">
        <v>34.0</v>
      </c>
      <c r="C17428" s="221">
        <v>6656.0</v>
      </c>
    </row>
    <row r="17429">
      <c r="A17429" s="221">
        <v>19077.0</v>
      </c>
      <c r="B17429" s="221">
        <v>35.0</v>
      </c>
      <c r="C17429" s="221">
        <v>870.0</v>
      </c>
    </row>
    <row r="17430">
      <c r="A17430" s="221">
        <v>19077.0</v>
      </c>
      <c r="B17430" s="221">
        <v>38.0</v>
      </c>
      <c r="C17430" s="221">
        <v>3.0</v>
      </c>
    </row>
    <row r="17431">
      <c r="A17431" s="221">
        <v>19077.0</v>
      </c>
      <c r="B17431" s="221">
        <v>40.0</v>
      </c>
      <c r="C17431" s="221">
        <v>1.0</v>
      </c>
    </row>
    <row r="17432">
      <c r="A17432" s="221">
        <v>19079.0</v>
      </c>
      <c r="B17432" s="221">
        <v>34.0</v>
      </c>
      <c r="C17432" s="221">
        <v>6656.0</v>
      </c>
    </row>
    <row r="17433">
      <c r="A17433" s="221">
        <v>19079.0</v>
      </c>
      <c r="B17433" s="221">
        <v>35.0</v>
      </c>
      <c r="C17433" s="221">
        <v>870.0</v>
      </c>
    </row>
    <row r="17434">
      <c r="A17434" s="221">
        <v>19079.0</v>
      </c>
      <c r="B17434" s="221">
        <v>38.0</v>
      </c>
      <c r="C17434" s="221">
        <v>3.0</v>
      </c>
    </row>
    <row r="17435">
      <c r="A17435" s="221">
        <v>19079.0</v>
      </c>
      <c r="B17435" s="221">
        <v>40.0</v>
      </c>
      <c r="C17435" s="221">
        <v>1.0</v>
      </c>
    </row>
    <row r="17436">
      <c r="A17436" s="221">
        <v>19081.0</v>
      </c>
      <c r="B17436" s="221">
        <v>34.0</v>
      </c>
      <c r="C17436" s="221">
        <v>6656.0</v>
      </c>
    </row>
    <row r="17437">
      <c r="A17437" s="221">
        <v>19081.0</v>
      </c>
      <c r="B17437" s="221">
        <v>35.0</v>
      </c>
      <c r="C17437" s="221">
        <v>870.0</v>
      </c>
    </row>
    <row r="17438">
      <c r="A17438" s="221">
        <v>19081.0</v>
      </c>
      <c r="B17438" s="221">
        <v>38.0</v>
      </c>
      <c r="C17438" s="221">
        <v>3.0</v>
      </c>
    </row>
    <row r="17439">
      <c r="A17439" s="221">
        <v>19081.0</v>
      </c>
      <c r="B17439" s="221">
        <v>40.0</v>
      </c>
      <c r="C17439" s="221">
        <v>1.0</v>
      </c>
    </row>
    <row r="17440">
      <c r="A17440" s="221">
        <v>19083.0</v>
      </c>
      <c r="B17440" s="221">
        <v>34.0</v>
      </c>
      <c r="C17440" s="221">
        <v>6656.0</v>
      </c>
    </row>
    <row r="17441">
      <c r="A17441" s="221">
        <v>19083.0</v>
      </c>
      <c r="B17441" s="221">
        <v>35.0</v>
      </c>
      <c r="C17441" s="221">
        <v>870.0</v>
      </c>
    </row>
    <row r="17442">
      <c r="A17442" s="221">
        <v>19083.0</v>
      </c>
      <c r="B17442" s="221">
        <v>38.0</v>
      </c>
      <c r="C17442" s="221">
        <v>3.0</v>
      </c>
    </row>
    <row r="17443">
      <c r="A17443" s="221">
        <v>19083.0</v>
      </c>
      <c r="B17443" s="221">
        <v>40.0</v>
      </c>
      <c r="C17443" s="221">
        <v>1.0</v>
      </c>
    </row>
    <row r="17444">
      <c r="A17444" s="221">
        <v>19085.0</v>
      </c>
      <c r="B17444" s="221">
        <v>34.0</v>
      </c>
      <c r="C17444" s="221">
        <v>6656.0</v>
      </c>
    </row>
    <row r="17445">
      <c r="A17445" s="221">
        <v>19085.0</v>
      </c>
      <c r="B17445" s="221">
        <v>35.0</v>
      </c>
      <c r="C17445" s="221">
        <v>870.0</v>
      </c>
    </row>
    <row r="17446">
      <c r="A17446" s="221">
        <v>19085.0</v>
      </c>
      <c r="B17446" s="221">
        <v>38.0</v>
      </c>
      <c r="C17446" s="221">
        <v>3.0</v>
      </c>
    </row>
    <row r="17447">
      <c r="A17447" s="221">
        <v>19085.0</v>
      </c>
      <c r="B17447" s="221">
        <v>40.0</v>
      </c>
      <c r="C17447" s="221">
        <v>1.0</v>
      </c>
    </row>
    <row r="17448">
      <c r="A17448" s="221">
        <v>19087.0</v>
      </c>
      <c r="B17448" s="221">
        <v>34.0</v>
      </c>
      <c r="C17448" s="221">
        <v>6656.0</v>
      </c>
    </row>
    <row r="17449">
      <c r="A17449" s="221">
        <v>19087.0</v>
      </c>
      <c r="B17449" s="221">
        <v>35.0</v>
      </c>
      <c r="C17449" s="221">
        <v>870.0</v>
      </c>
    </row>
    <row r="17450">
      <c r="A17450" s="221">
        <v>19087.0</v>
      </c>
      <c r="B17450" s="221">
        <v>38.0</v>
      </c>
      <c r="C17450" s="221">
        <v>3.0</v>
      </c>
    </row>
    <row r="17451">
      <c r="A17451" s="221">
        <v>19087.0</v>
      </c>
      <c r="B17451" s="221">
        <v>40.0</v>
      </c>
      <c r="C17451" s="221">
        <v>1.0</v>
      </c>
    </row>
    <row r="17452">
      <c r="A17452" s="221">
        <v>19101.0</v>
      </c>
      <c r="B17452" s="221">
        <v>34.0</v>
      </c>
      <c r="C17452" s="221">
        <v>1884.0</v>
      </c>
    </row>
    <row r="17453">
      <c r="A17453" s="221">
        <v>19101.0</v>
      </c>
      <c r="B17453" s="221">
        <v>35.0</v>
      </c>
      <c r="C17453" s="221">
        <v>1379.0</v>
      </c>
    </row>
    <row r="17454">
      <c r="A17454" s="221">
        <v>19101.0</v>
      </c>
      <c r="B17454" s="221">
        <v>36.0</v>
      </c>
      <c r="C17454" s="221">
        <v>20.0</v>
      </c>
    </row>
    <row r="17455">
      <c r="A17455" s="221">
        <v>19101.0</v>
      </c>
      <c r="B17455" s="221">
        <v>37.0</v>
      </c>
      <c r="C17455" s="221">
        <v>124.0</v>
      </c>
    </row>
    <row r="17456">
      <c r="A17456" s="221">
        <v>19101.0</v>
      </c>
      <c r="B17456" s="221">
        <v>40.0</v>
      </c>
      <c r="C17456" s="221">
        <v>1.0</v>
      </c>
    </row>
    <row r="17457">
      <c r="A17457" s="221">
        <v>19103.0</v>
      </c>
      <c r="B17457" s="221">
        <v>34.0</v>
      </c>
      <c r="C17457" s="221">
        <v>1884.0</v>
      </c>
    </row>
    <row r="17458">
      <c r="A17458" s="221">
        <v>19103.0</v>
      </c>
      <c r="B17458" s="221">
        <v>35.0</v>
      </c>
      <c r="C17458" s="221">
        <v>1379.0</v>
      </c>
    </row>
    <row r="17459">
      <c r="A17459" s="221">
        <v>19103.0</v>
      </c>
      <c r="B17459" s="221">
        <v>36.0</v>
      </c>
      <c r="C17459" s="221">
        <v>20.0</v>
      </c>
    </row>
    <row r="17460">
      <c r="A17460" s="221">
        <v>19103.0</v>
      </c>
      <c r="B17460" s="221">
        <v>37.0</v>
      </c>
      <c r="C17460" s="221">
        <v>124.0</v>
      </c>
    </row>
    <row r="17461">
      <c r="A17461" s="221">
        <v>19103.0</v>
      </c>
      <c r="B17461" s="221">
        <v>40.0</v>
      </c>
      <c r="C17461" s="221">
        <v>1.0</v>
      </c>
    </row>
    <row r="17462">
      <c r="A17462" s="221">
        <v>19105.0</v>
      </c>
      <c r="B17462" s="221">
        <v>34.0</v>
      </c>
      <c r="C17462" s="221">
        <v>1884.0</v>
      </c>
    </row>
    <row r="17463">
      <c r="A17463" s="221">
        <v>19105.0</v>
      </c>
      <c r="B17463" s="221">
        <v>35.0</v>
      </c>
      <c r="C17463" s="221">
        <v>1379.0</v>
      </c>
    </row>
    <row r="17464">
      <c r="A17464" s="221">
        <v>19105.0</v>
      </c>
      <c r="B17464" s="221">
        <v>36.0</v>
      </c>
      <c r="C17464" s="221">
        <v>20.0</v>
      </c>
    </row>
    <row r="17465">
      <c r="A17465" s="221">
        <v>19105.0</v>
      </c>
      <c r="B17465" s="221">
        <v>37.0</v>
      </c>
      <c r="C17465" s="221">
        <v>124.0</v>
      </c>
    </row>
    <row r="17466">
      <c r="A17466" s="221">
        <v>19105.0</v>
      </c>
      <c r="B17466" s="221">
        <v>40.0</v>
      </c>
      <c r="C17466" s="221">
        <v>1.0</v>
      </c>
    </row>
    <row r="17467">
      <c r="A17467" s="221">
        <v>19107.0</v>
      </c>
      <c r="B17467" s="221">
        <v>34.0</v>
      </c>
      <c r="C17467" s="221">
        <v>4092.0</v>
      </c>
    </row>
    <row r="17468">
      <c r="A17468" s="221">
        <v>19107.0</v>
      </c>
      <c r="B17468" s="221">
        <v>35.0</v>
      </c>
      <c r="C17468" s="221">
        <v>2887.0</v>
      </c>
    </row>
    <row r="17469">
      <c r="A17469" s="221">
        <v>19107.0</v>
      </c>
      <c r="B17469" s="221">
        <v>36.0</v>
      </c>
      <c r="C17469" s="221">
        <v>247.0</v>
      </c>
    </row>
    <row r="17470">
      <c r="A17470" s="221">
        <v>19107.0</v>
      </c>
      <c r="B17470" s="221">
        <v>37.0</v>
      </c>
      <c r="C17470" s="221">
        <v>533.0</v>
      </c>
    </row>
    <row r="17471">
      <c r="A17471" s="221">
        <v>19107.0</v>
      </c>
      <c r="B17471" s="221">
        <v>40.0</v>
      </c>
      <c r="C17471" s="221">
        <v>11.0</v>
      </c>
    </row>
    <row r="17472">
      <c r="A17472" s="221">
        <v>19109.0</v>
      </c>
      <c r="B17472" s="221">
        <v>34.0</v>
      </c>
      <c r="C17472" s="221">
        <v>4092.0</v>
      </c>
    </row>
    <row r="17473">
      <c r="A17473" s="221">
        <v>19109.0</v>
      </c>
      <c r="B17473" s="221">
        <v>35.0</v>
      </c>
      <c r="C17473" s="221">
        <v>2887.0</v>
      </c>
    </row>
    <row r="17474">
      <c r="A17474" s="221">
        <v>19109.0</v>
      </c>
      <c r="B17474" s="221">
        <v>36.0</v>
      </c>
      <c r="C17474" s="221">
        <v>247.0</v>
      </c>
    </row>
    <row r="17475">
      <c r="A17475" s="221">
        <v>19109.0</v>
      </c>
      <c r="B17475" s="221">
        <v>37.0</v>
      </c>
      <c r="C17475" s="221">
        <v>533.0</v>
      </c>
    </row>
    <row r="17476">
      <c r="A17476" s="221">
        <v>19109.0</v>
      </c>
      <c r="B17476" s="221">
        <v>40.0</v>
      </c>
      <c r="C17476" s="221">
        <v>11.0</v>
      </c>
    </row>
    <row r="17477">
      <c r="A17477" s="221">
        <v>19111.0</v>
      </c>
      <c r="B17477" s="221">
        <v>34.0</v>
      </c>
      <c r="C17477" s="221">
        <v>4092.0</v>
      </c>
    </row>
    <row r="17478">
      <c r="A17478" s="221">
        <v>19111.0</v>
      </c>
      <c r="B17478" s="221">
        <v>35.0</v>
      </c>
      <c r="C17478" s="221">
        <v>2887.0</v>
      </c>
    </row>
    <row r="17479">
      <c r="A17479" s="221">
        <v>19111.0</v>
      </c>
      <c r="B17479" s="221">
        <v>36.0</v>
      </c>
      <c r="C17479" s="221">
        <v>247.0</v>
      </c>
    </row>
    <row r="17480">
      <c r="A17480" s="221">
        <v>19111.0</v>
      </c>
      <c r="B17480" s="221">
        <v>37.0</v>
      </c>
      <c r="C17480" s="221">
        <v>533.0</v>
      </c>
    </row>
    <row r="17481">
      <c r="A17481" s="221">
        <v>19111.0</v>
      </c>
      <c r="B17481" s="221">
        <v>40.0</v>
      </c>
      <c r="C17481" s="221">
        <v>11.0</v>
      </c>
    </row>
    <row r="17482">
      <c r="A17482" s="221">
        <v>19113.0</v>
      </c>
      <c r="B17482" s="221">
        <v>34.0</v>
      </c>
      <c r="C17482" s="221">
        <v>10952.0</v>
      </c>
    </row>
    <row r="17483">
      <c r="A17483" s="221">
        <v>19113.0</v>
      </c>
      <c r="B17483" s="221">
        <v>35.0</v>
      </c>
      <c r="C17483" s="221">
        <v>6100.0</v>
      </c>
    </row>
    <row r="17484">
      <c r="A17484" s="221">
        <v>19113.0</v>
      </c>
      <c r="B17484" s="221">
        <v>36.0</v>
      </c>
      <c r="C17484" s="221">
        <v>989.0</v>
      </c>
    </row>
    <row r="17485">
      <c r="A17485" s="221">
        <v>19113.0</v>
      </c>
      <c r="B17485" s="221">
        <v>37.0</v>
      </c>
      <c r="C17485" s="221">
        <v>2948.0</v>
      </c>
    </row>
    <row r="17486">
      <c r="A17486" s="221">
        <v>19113.0</v>
      </c>
      <c r="B17486" s="221">
        <v>40.0</v>
      </c>
      <c r="C17486" s="221">
        <v>62.0</v>
      </c>
    </row>
    <row r="17487">
      <c r="A17487" s="221">
        <v>19115.0</v>
      </c>
      <c r="B17487" s="221">
        <v>34.0</v>
      </c>
      <c r="C17487" s="221">
        <v>10952.0</v>
      </c>
    </row>
    <row r="17488">
      <c r="A17488" s="221">
        <v>19115.0</v>
      </c>
      <c r="B17488" s="221">
        <v>35.0</v>
      </c>
      <c r="C17488" s="221">
        <v>6100.0</v>
      </c>
    </row>
    <row r="17489">
      <c r="A17489" s="221">
        <v>19115.0</v>
      </c>
      <c r="B17489" s="221">
        <v>36.0</v>
      </c>
      <c r="C17489" s="221">
        <v>989.0</v>
      </c>
    </row>
    <row r="17490">
      <c r="A17490" s="221">
        <v>19115.0</v>
      </c>
      <c r="B17490" s="221">
        <v>37.0</v>
      </c>
      <c r="C17490" s="221">
        <v>2948.0</v>
      </c>
    </row>
    <row r="17491">
      <c r="A17491" s="221">
        <v>19115.0</v>
      </c>
      <c r="B17491" s="221">
        <v>40.0</v>
      </c>
      <c r="C17491" s="221">
        <v>62.0</v>
      </c>
    </row>
    <row r="17492">
      <c r="A17492" s="221">
        <v>19117.0</v>
      </c>
      <c r="B17492" s="221">
        <v>34.0</v>
      </c>
      <c r="C17492" s="221">
        <v>10952.0</v>
      </c>
    </row>
    <row r="17493">
      <c r="A17493" s="221">
        <v>19117.0</v>
      </c>
      <c r="B17493" s="221">
        <v>35.0</v>
      </c>
      <c r="C17493" s="221">
        <v>6100.0</v>
      </c>
    </row>
    <row r="17494">
      <c r="A17494" s="221">
        <v>19117.0</v>
      </c>
      <c r="B17494" s="221">
        <v>36.0</v>
      </c>
      <c r="C17494" s="221">
        <v>989.0</v>
      </c>
    </row>
    <row r="17495">
      <c r="A17495" s="221">
        <v>19117.0</v>
      </c>
      <c r="B17495" s="221">
        <v>37.0</v>
      </c>
      <c r="C17495" s="221">
        <v>2948.0</v>
      </c>
    </row>
    <row r="17496">
      <c r="A17496" s="221">
        <v>19117.0</v>
      </c>
      <c r="B17496" s="221">
        <v>40.0</v>
      </c>
      <c r="C17496" s="221">
        <v>62.0</v>
      </c>
    </row>
    <row r="17497">
      <c r="A17497" s="221">
        <v>19119.0</v>
      </c>
      <c r="B17497" s="221">
        <v>34.0</v>
      </c>
      <c r="C17497" s="221">
        <v>10952.0</v>
      </c>
    </row>
    <row r="17498">
      <c r="A17498" s="221">
        <v>19119.0</v>
      </c>
      <c r="B17498" s="221">
        <v>35.0</v>
      </c>
      <c r="C17498" s="221">
        <v>6100.0</v>
      </c>
    </row>
    <row r="17499">
      <c r="A17499" s="221">
        <v>19119.0</v>
      </c>
      <c r="B17499" s="221">
        <v>36.0</v>
      </c>
      <c r="C17499" s="221">
        <v>989.0</v>
      </c>
    </row>
    <row r="17500">
      <c r="A17500" s="221">
        <v>19119.0</v>
      </c>
      <c r="B17500" s="221">
        <v>37.0</v>
      </c>
      <c r="C17500" s="221">
        <v>2948.0</v>
      </c>
    </row>
    <row r="17501">
      <c r="A17501" s="221">
        <v>19119.0</v>
      </c>
      <c r="B17501" s="221">
        <v>40.0</v>
      </c>
      <c r="C17501" s="221">
        <v>62.0</v>
      </c>
    </row>
    <row r="17502">
      <c r="A17502" s="221">
        <v>19129.0</v>
      </c>
      <c r="B17502" s="221">
        <v>34.0</v>
      </c>
      <c r="C17502" s="221">
        <v>806.0</v>
      </c>
    </row>
    <row r="17503">
      <c r="A17503" s="221">
        <v>19129.0</v>
      </c>
      <c r="B17503" s="221">
        <v>35.0</v>
      </c>
      <c r="C17503" s="221">
        <v>3.0</v>
      </c>
    </row>
    <row r="17504">
      <c r="A17504" s="221">
        <v>19129.0</v>
      </c>
      <c r="B17504" s="221">
        <v>36.0</v>
      </c>
      <c r="C17504" s="221">
        <v>101.0</v>
      </c>
    </row>
    <row r="17505">
      <c r="A17505" s="221">
        <v>19129.0</v>
      </c>
      <c r="B17505" s="221">
        <v>37.0</v>
      </c>
      <c r="C17505" s="221">
        <v>1.0</v>
      </c>
    </row>
    <row r="17506">
      <c r="A17506" s="221">
        <v>19131.0</v>
      </c>
      <c r="B17506" s="221">
        <v>34.0</v>
      </c>
      <c r="C17506" s="221">
        <v>806.0</v>
      </c>
    </row>
    <row r="17507">
      <c r="A17507" s="221">
        <v>19131.0</v>
      </c>
      <c r="B17507" s="221">
        <v>35.0</v>
      </c>
      <c r="C17507" s="221">
        <v>3.0</v>
      </c>
    </row>
    <row r="17508">
      <c r="A17508" s="221">
        <v>19131.0</v>
      </c>
      <c r="B17508" s="221">
        <v>36.0</v>
      </c>
      <c r="C17508" s="221">
        <v>101.0</v>
      </c>
    </row>
    <row r="17509">
      <c r="A17509" s="221">
        <v>19131.0</v>
      </c>
      <c r="B17509" s="221">
        <v>37.0</v>
      </c>
      <c r="C17509" s="221">
        <v>1.0</v>
      </c>
    </row>
    <row r="17510">
      <c r="A17510" s="221">
        <v>19133.0</v>
      </c>
      <c r="B17510" s="221">
        <v>34.0</v>
      </c>
      <c r="C17510" s="221">
        <v>806.0</v>
      </c>
    </row>
    <row r="17511">
      <c r="A17511" s="221">
        <v>19133.0</v>
      </c>
      <c r="B17511" s="221">
        <v>35.0</v>
      </c>
      <c r="C17511" s="221">
        <v>3.0</v>
      </c>
    </row>
    <row r="17512">
      <c r="A17512" s="221">
        <v>19133.0</v>
      </c>
      <c r="B17512" s="221">
        <v>36.0</v>
      </c>
      <c r="C17512" s="221">
        <v>101.0</v>
      </c>
    </row>
    <row r="17513">
      <c r="A17513" s="221">
        <v>19133.0</v>
      </c>
      <c r="B17513" s="221">
        <v>37.0</v>
      </c>
      <c r="C17513" s="221">
        <v>1.0</v>
      </c>
    </row>
    <row r="17514">
      <c r="A17514" s="221">
        <v>19135.0</v>
      </c>
      <c r="B17514" s="221">
        <v>34.0</v>
      </c>
      <c r="C17514" s="221">
        <v>806.0</v>
      </c>
    </row>
    <row r="17515">
      <c r="A17515" s="221">
        <v>19135.0</v>
      </c>
      <c r="B17515" s="221">
        <v>35.0</v>
      </c>
      <c r="C17515" s="221">
        <v>3.0</v>
      </c>
    </row>
    <row r="17516">
      <c r="A17516" s="221">
        <v>19135.0</v>
      </c>
      <c r="B17516" s="221">
        <v>36.0</v>
      </c>
      <c r="C17516" s="221">
        <v>101.0</v>
      </c>
    </row>
    <row r="17517">
      <c r="A17517" s="221">
        <v>19135.0</v>
      </c>
      <c r="B17517" s="221">
        <v>37.0</v>
      </c>
      <c r="C17517" s="221">
        <v>1.0</v>
      </c>
    </row>
    <row r="17518">
      <c r="A17518" s="221">
        <v>19137.0</v>
      </c>
      <c r="B17518" s="221">
        <v>34.0</v>
      </c>
      <c r="C17518" s="221">
        <v>806.0</v>
      </c>
    </row>
    <row r="17519">
      <c r="A17519" s="221">
        <v>19137.0</v>
      </c>
      <c r="B17519" s="221">
        <v>35.0</v>
      </c>
      <c r="C17519" s="221">
        <v>3.0</v>
      </c>
    </row>
    <row r="17520">
      <c r="A17520" s="221">
        <v>19137.0</v>
      </c>
      <c r="B17520" s="221">
        <v>36.0</v>
      </c>
      <c r="C17520" s="221">
        <v>101.0</v>
      </c>
    </row>
    <row r="17521">
      <c r="A17521" s="221">
        <v>19137.0</v>
      </c>
      <c r="B17521" s="221">
        <v>37.0</v>
      </c>
      <c r="C17521" s="221">
        <v>1.0</v>
      </c>
    </row>
    <row r="17522">
      <c r="A17522" s="221">
        <v>19139.0</v>
      </c>
      <c r="B17522" s="221">
        <v>34.0</v>
      </c>
      <c r="C17522" s="221">
        <v>806.0</v>
      </c>
    </row>
    <row r="17523">
      <c r="A17523" s="221">
        <v>19139.0</v>
      </c>
      <c r="B17523" s="221">
        <v>35.0</v>
      </c>
      <c r="C17523" s="221">
        <v>3.0</v>
      </c>
    </row>
    <row r="17524">
      <c r="A17524" s="221">
        <v>19139.0</v>
      </c>
      <c r="B17524" s="221">
        <v>36.0</v>
      </c>
      <c r="C17524" s="221">
        <v>101.0</v>
      </c>
    </row>
    <row r="17525">
      <c r="A17525" s="221">
        <v>19139.0</v>
      </c>
      <c r="B17525" s="221">
        <v>37.0</v>
      </c>
      <c r="C17525" s="221">
        <v>1.0</v>
      </c>
    </row>
    <row r="17526">
      <c r="A17526" s="221">
        <v>19141.0</v>
      </c>
      <c r="B17526" s="221">
        <v>34.0</v>
      </c>
      <c r="C17526" s="221">
        <v>1355.0</v>
      </c>
    </row>
    <row r="17527">
      <c r="A17527" s="221">
        <v>19141.0</v>
      </c>
      <c r="B17527" s="221">
        <v>35.0</v>
      </c>
      <c r="C17527" s="221">
        <v>832.0</v>
      </c>
    </row>
    <row r="17528">
      <c r="A17528" s="221">
        <v>19141.0</v>
      </c>
      <c r="B17528" s="221">
        <v>36.0</v>
      </c>
      <c r="C17528" s="221">
        <v>97.0</v>
      </c>
    </row>
    <row r="17529">
      <c r="A17529" s="221">
        <v>19143.0</v>
      </c>
      <c r="B17529" s="221">
        <v>34.0</v>
      </c>
      <c r="C17529" s="221">
        <v>1355.0</v>
      </c>
    </row>
    <row r="17530">
      <c r="A17530" s="221">
        <v>19143.0</v>
      </c>
      <c r="B17530" s="221">
        <v>35.0</v>
      </c>
      <c r="C17530" s="221">
        <v>832.0</v>
      </c>
    </row>
    <row r="17531">
      <c r="A17531" s="221">
        <v>19143.0</v>
      </c>
      <c r="B17531" s="221">
        <v>36.0</v>
      </c>
      <c r="C17531" s="221">
        <v>97.0</v>
      </c>
    </row>
    <row r="17532">
      <c r="A17532" s="221">
        <v>19145.0</v>
      </c>
      <c r="B17532" s="221">
        <v>34.0</v>
      </c>
      <c r="C17532" s="221">
        <v>1355.0</v>
      </c>
    </row>
    <row r="17533">
      <c r="A17533" s="221">
        <v>19145.0</v>
      </c>
      <c r="B17533" s="221">
        <v>35.0</v>
      </c>
      <c r="C17533" s="221">
        <v>832.0</v>
      </c>
    </row>
    <row r="17534">
      <c r="A17534" s="221">
        <v>19145.0</v>
      </c>
      <c r="B17534" s="221">
        <v>36.0</v>
      </c>
      <c r="C17534" s="221">
        <v>97.0</v>
      </c>
    </row>
    <row r="17535">
      <c r="A17535" s="221">
        <v>19147.0</v>
      </c>
      <c r="B17535" s="221">
        <v>34.0</v>
      </c>
      <c r="C17535" s="221">
        <v>1355.0</v>
      </c>
    </row>
    <row r="17536">
      <c r="A17536" s="221">
        <v>19147.0</v>
      </c>
      <c r="B17536" s="221">
        <v>35.0</v>
      </c>
      <c r="C17536" s="221">
        <v>832.0</v>
      </c>
    </row>
    <row r="17537">
      <c r="A17537" s="221">
        <v>19147.0</v>
      </c>
      <c r="B17537" s="221">
        <v>36.0</v>
      </c>
      <c r="C17537" s="221">
        <v>97.0</v>
      </c>
    </row>
    <row r="17538">
      <c r="A17538" s="221">
        <v>19149.0</v>
      </c>
      <c r="B17538" s="221">
        <v>34.0</v>
      </c>
      <c r="C17538" s="221">
        <v>1355.0</v>
      </c>
    </row>
    <row r="17539">
      <c r="A17539" s="221">
        <v>19149.0</v>
      </c>
      <c r="B17539" s="221">
        <v>35.0</v>
      </c>
      <c r="C17539" s="221">
        <v>832.0</v>
      </c>
    </row>
    <row r="17540">
      <c r="A17540" s="221">
        <v>19149.0</v>
      </c>
      <c r="B17540" s="221">
        <v>36.0</v>
      </c>
      <c r="C17540" s="221">
        <v>97.0</v>
      </c>
    </row>
    <row r="17541">
      <c r="A17541" s="221">
        <v>19151.0</v>
      </c>
      <c r="B17541" s="221">
        <v>34.0</v>
      </c>
      <c r="C17541" s="221">
        <v>1355.0</v>
      </c>
    </row>
    <row r="17542">
      <c r="A17542" s="221">
        <v>19151.0</v>
      </c>
      <c r="B17542" s="221">
        <v>35.0</v>
      </c>
      <c r="C17542" s="221">
        <v>832.0</v>
      </c>
    </row>
    <row r="17543">
      <c r="A17543" s="221">
        <v>19151.0</v>
      </c>
      <c r="B17543" s="221">
        <v>36.0</v>
      </c>
      <c r="C17543" s="221">
        <v>97.0</v>
      </c>
    </row>
    <row r="17544">
      <c r="A17544" s="221">
        <v>19169.0</v>
      </c>
      <c r="B17544" s="221">
        <v>34.0</v>
      </c>
      <c r="C17544" s="221">
        <v>1194.0</v>
      </c>
    </row>
    <row r="17545">
      <c r="A17545" s="221">
        <v>19169.0</v>
      </c>
      <c r="B17545" s="221">
        <v>35.0</v>
      </c>
      <c r="C17545" s="221">
        <v>433.0</v>
      </c>
    </row>
    <row r="17546">
      <c r="A17546" s="221">
        <v>19169.0</v>
      </c>
      <c r="B17546" s="221">
        <v>36.0</v>
      </c>
      <c r="C17546" s="221">
        <v>102.0</v>
      </c>
    </row>
    <row r="17547">
      <c r="A17547" s="221">
        <v>19171.0</v>
      </c>
      <c r="B17547" s="221">
        <v>34.0</v>
      </c>
      <c r="C17547" s="221">
        <v>1194.0</v>
      </c>
    </row>
    <row r="17548">
      <c r="A17548" s="221">
        <v>19171.0</v>
      </c>
      <c r="B17548" s="221">
        <v>35.0</v>
      </c>
      <c r="C17548" s="221">
        <v>433.0</v>
      </c>
    </row>
    <row r="17549">
      <c r="A17549" s="221">
        <v>19171.0</v>
      </c>
      <c r="B17549" s="221">
        <v>36.0</v>
      </c>
      <c r="C17549" s="221">
        <v>102.0</v>
      </c>
    </row>
    <row r="17550">
      <c r="A17550" s="221">
        <v>19173.0</v>
      </c>
      <c r="B17550" s="221">
        <v>34.0</v>
      </c>
      <c r="C17550" s="221">
        <v>1194.0</v>
      </c>
    </row>
    <row r="17551">
      <c r="A17551" s="221">
        <v>19173.0</v>
      </c>
      <c r="B17551" s="221">
        <v>35.0</v>
      </c>
      <c r="C17551" s="221">
        <v>433.0</v>
      </c>
    </row>
    <row r="17552">
      <c r="A17552" s="221">
        <v>19173.0</v>
      </c>
      <c r="B17552" s="221">
        <v>36.0</v>
      </c>
      <c r="C17552" s="221">
        <v>102.0</v>
      </c>
    </row>
    <row r="17553">
      <c r="A17553" s="221">
        <v>19175.0</v>
      </c>
      <c r="B17553" s="221">
        <v>34.0</v>
      </c>
      <c r="C17553" s="221">
        <v>1194.0</v>
      </c>
    </row>
    <row r="17554">
      <c r="A17554" s="221">
        <v>19175.0</v>
      </c>
      <c r="B17554" s="221">
        <v>35.0</v>
      </c>
      <c r="C17554" s="221">
        <v>433.0</v>
      </c>
    </row>
    <row r="17555">
      <c r="A17555" s="221">
        <v>19175.0</v>
      </c>
      <c r="B17555" s="221">
        <v>36.0</v>
      </c>
      <c r="C17555" s="221">
        <v>102.0</v>
      </c>
    </row>
    <row r="17556">
      <c r="A17556" s="221">
        <v>19177.0</v>
      </c>
      <c r="B17556" s="221">
        <v>34.0</v>
      </c>
      <c r="C17556" s="221">
        <v>1194.0</v>
      </c>
    </row>
    <row r="17557">
      <c r="A17557" s="221">
        <v>19177.0</v>
      </c>
      <c r="B17557" s="221">
        <v>35.0</v>
      </c>
      <c r="C17557" s="221">
        <v>433.0</v>
      </c>
    </row>
    <row r="17558">
      <c r="A17558" s="221">
        <v>19177.0</v>
      </c>
      <c r="B17558" s="221">
        <v>36.0</v>
      </c>
      <c r="C17558" s="221">
        <v>102.0</v>
      </c>
    </row>
    <row r="17559">
      <c r="A17559" s="221">
        <v>19179.0</v>
      </c>
      <c r="B17559" s="221">
        <v>34.0</v>
      </c>
      <c r="C17559" s="221">
        <v>1194.0</v>
      </c>
    </row>
    <row r="17560">
      <c r="A17560" s="221">
        <v>19179.0</v>
      </c>
      <c r="B17560" s="221">
        <v>35.0</v>
      </c>
      <c r="C17560" s="221">
        <v>433.0</v>
      </c>
    </row>
    <row r="17561">
      <c r="A17561" s="221">
        <v>19179.0</v>
      </c>
      <c r="B17561" s="221">
        <v>36.0</v>
      </c>
      <c r="C17561" s="221">
        <v>102.0</v>
      </c>
    </row>
    <row r="17562">
      <c r="A17562" s="221">
        <v>19181.0</v>
      </c>
      <c r="B17562" s="221">
        <v>35.0</v>
      </c>
      <c r="C17562" s="221">
        <v>1194.0</v>
      </c>
    </row>
    <row r="17563">
      <c r="A17563" s="221">
        <v>19181.0</v>
      </c>
      <c r="B17563" s="221">
        <v>36.0</v>
      </c>
      <c r="C17563" s="221">
        <v>433.0</v>
      </c>
    </row>
    <row r="17564">
      <c r="A17564" s="221">
        <v>19181.0</v>
      </c>
      <c r="B17564" s="221">
        <v>37.0</v>
      </c>
      <c r="C17564" s="221">
        <v>102.0</v>
      </c>
    </row>
    <row r="17565">
      <c r="A17565" s="221">
        <v>19183.0</v>
      </c>
      <c r="B17565" s="221">
        <v>35.0</v>
      </c>
      <c r="C17565" s="221">
        <v>1194.0</v>
      </c>
    </row>
    <row r="17566">
      <c r="A17566" s="221">
        <v>19183.0</v>
      </c>
      <c r="B17566" s="221">
        <v>36.0</v>
      </c>
      <c r="C17566" s="221">
        <v>433.0</v>
      </c>
    </row>
    <row r="17567">
      <c r="A17567" s="221">
        <v>19183.0</v>
      </c>
      <c r="B17567" s="221">
        <v>37.0</v>
      </c>
      <c r="C17567" s="221">
        <v>102.0</v>
      </c>
    </row>
    <row r="17568">
      <c r="A17568" s="221">
        <v>19185.0</v>
      </c>
      <c r="B17568" s="221">
        <v>35.0</v>
      </c>
      <c r="C17568" s="221">
        <v>1194.0</v>
      </c>
    </row>
    <row r="17569">
      <c r="A17569" s="221">
        <v>19185.0</v>
      </c>
      <c r="B17569" s="221">
        <v>36.0</v>
      </c>
      <c r="C17569" s="221">
        <v>433.0</v>
      </c>
    </row>
    <row r="17570">
      <c r="A17570" s="221">
        <v>19185.0</v>
      </c>
      <c r="B17570" s="221">
        <v>37.0</v>
      </c>
      <c r="C17570" s="221">
        <v>102.0</v>
      </c>
    </row>
    <row r="17571">
      <c r="A17571" s="221">
        <v>19187.0</v>
      </c>
      <c r="B17571" s="221">
        <v>35.0</v>
      </c>
      <c r="C17571" s="221">
        <v>1194.0</v>
      </c>
    </row>
    <row r="17572">
      <c r="A17572" s="221">
        <v>19187.0</v>
      </c>
      <c r="B17572" s="221">
        <v>36.0</v>
      </c>
      <c r="C17572" s="221">
        <v>433.0</v>
      </c>
    </row>
    <row r="17573">
      <c r="A17573" s="221">
        <v>19187.0</v>
      </c>
      <c r="B17573" s="221">
        <v>37.0</v>
      </c>
      <c r="C17573" s="221">
        <v>102.0</v>
      </c>
    </row>
    <row r="17574">
      <c r="A17574" s="221">
        <v>19189.0</v>
      </c>
      <c r="B17574" s="221">
        <v>35.0</v>
      </c>
      <c r="C17574" s="221">
        <v>1194.0</v>
      </c>
    </row>
    <row r="17575">
      <c r="A17575" s="221">
        <v>19189.0</v>
      </c>
      <c r="B17575" s="221">
        <v>36.0</v>
      </c>
      <c r="C17575" s="221">
        <v>433.0</v>
      </c>
    </row>
    <row r="17576">
      <c r="A17576" s="221">
        <v>19189.0</v>
      </c>
      <c r="B17576" s="221">
        <v>37.0</v>
      </c>
      <c r="C17576" s="221">
        <v>102.0</v>
      </c>
    </row>
    <row r="17577">
      <c r="A17577" s="221">
        <v>19191.0</v>
      </c>
      <c r="B17577" s="221">
        <v>35.0</v>
      </c>
      <c r="C17577" s="221">
        <v>1194.0</v>
      </c>
    </row>
    <row r="17578">
      <c r="A17578" s="221">
        <v>19191.0</v>
      </c>
      <c r="B17578" s="221">
        <v>36.0</v>
      </c>
      <c r="C17578" s="221">
        <v>433.0</v>
      </c>
    </row>
    <row r="17579">
      <c r="A17579" s="221">
        <v>19191.0</v>
      </c>
      <c r="B17579" s="221">
        <v>37.0</v>
      </c>
      <c r="C17579" s="221">
        <v>102.0</v>
      </c>
    </row>
    <row r="17580">
      <c r="A17580" s="221">
        <v>19193.0</v>
      </c>
      <c r="B17580" s="221">
        <v>36.0</v>
      </c>
      <c r="C17580" s="221">
        <v>597.0</v>
      </c>
    </row>
    <row r="17581">
      <c r="A17581" s="221">
        <v>19193.0</v>
      </c>
      <c r="B17581" s="221">
        <v>37.0</v>
      </c>
      <c r="C17581" s="221">
        <v>216.0</v>
      </c>
    </row>
    <row r="17582">
      <c r="A17582" s="221">
        <v>19193.0</v>
      </c>
      <c r="B17582" s="221">
        <v>38.0</v>
      </c>
      <c r="C17582" s="221">
        <v>51.0</v>
      </c>
    </row>
    <row r="17583">
      <c r="A17583" s="221">
        <v>19194.0</v>
      </c>
      <c r="B17583" s="221">
        <v>36.0</v>
      </c>
      <c r="C17583" s="221">
        <v>597.0</v>
      </c>
    </row>
    <row r="17584">
      <c r="A17584" s="221">
        <v>19194.0</v>
      </c>
      <c r="B17584" s="221">
        <v>37.0</v>
      </c>
      <c r="C17584" s="221">
        <v>216.0</v>
      </c>
    </row>
    <row r="17585">
      <c r="A17585" s="221">
        <v>19194.0</v>
      </c>
      <c r="B17585" s="221">
        <v>38.0</v>
      </c>
      <c r="C17585" s="221">
        <v>51.0</v>
      </c>
    </row>
    <row r="17586">
      <c r="A17586" s="221">
        <v>19195.0</v>
      </c>
      <c r="B17586" s="221">
        <v>37.0</v>
      </c>
      <c r="C17586" s="221">
        <v>597.0</v>
      </c>
    </row>
    <row r="17587">
      <c r="A17587" s="221">
        <v>19195.0</v>
      </c>
      <c r="B17587" s="221">
        <v>38.0</v>
      </c>
      <c r="C17587" s="221">
        <v>216.0</v>
      </c>
    </row>
    <row r="17588">
      <c r="A17588" s="221">
        <v>19195.0</v>
      </c>
      <c r="B17588" s="221">
        <v>39.0</v>
      </c>
      <c r="C17588" s="221">
        <v>51.0</v>
      </c>
    </row>
    <row r="17589">
      <c r="A17589" s="221">
        <v>19196.0</v>
      </c>
      <c r="B17589" s="221">
        <v>37.0</v>
      </c>
      <c r="C17589" s="221">
        <v>597.0</v>
      </c>
    </row>
    <row r="17590">
      <c r="A17590" s="221">
        <v>19196.0</v>
      </c>
      <c r="B17590" s="221">
        <v>38.0</v>
      </c>
      <c r="C17590" s="221">
        <v>216.0</v>
      </c>
    </row>
    <row r="17591">
      <c r="A17591" s="221">
        <v>19196.0</v>
      </c>
      <c r="B17591" s="221">
        <v>39.0</v>
      </c>
      <c r="C17591" s="221">
        <v>51.0</v>
      </c>
    </row>
    <row r="17592">
      <c r="A17592" s="221">
        <v>19197.0</v>
      </c>
      <c r="B17592" s="221">
        <v>37.0</v>
      </c>
      <c r="C17592" s="221">
        <v>597.0</v>
      </c>
    </row>
    <row r="17593">
      <c r="A17593" s="221">
        <v>19197.0</v>
      </c>
      <c r="B17593" s="221">
        <v>38.0</v>
      </c>
      <c r="C17593" s="221">
        <v>216.0</v>
      </c>
    </row>
    <row r="17594">
      <c r="A17594" s="221">
        <v>19197.0</v>
      </c>
      <c r="B17594" s="221">
        <v>39.0</v>
      </c>
      <c r="C17594" s="221">
        <v>51.0</v>
      </c>
    </row>
    <row r="17595">
      <c r="A17595" s="221">
        <v>19198.0</v>
      </c>
      <c r="B17595" s="221">
        <v>37.0</v>
      </c>
      <c r="C17595" s="221">
        <v>597.0</v>
      </c>
    </row>
    <row r="17596">
      <c r="A17596" s="221">
        <v>19198.0</v>
      </c>
      <c r="B17596" s="221">
        <v>38.0</v>
      </c>
      <c r="C17596" s="221">
        <v>216.0</v>
      </c>
    </row>
    <row r="17597">
      <c r="A17597" s="221">
        <v>19198.0</v>
      </c>
      <c r="B17597" s="221">
        <v>39.0</v>
      </c>
      <c r="C17597" s="221">
        <v>51.0</v>
      </c>
    </row>
    <row r="17598">
      <c r="A17598" s="221">
        <v>19199.0</v>
      </c>
      <c r="B17598" s="221">
        <v>36.0</v>
      </c>
      <c r="C17598" s="221">
        <v>597.0</v>
      </c>
    </row>
    <row r="17599">
      <c r="A17599" s="221">
        <v>19199.0</v>
      </c>
      <c r="B17599" s="221">
        <v>37.0</v>
      </c>
      <c r="C17599" s="221">
        <v>216.0</v>
      </c>
    </row>
    <row r="17600">
      <c r="A17600" s="221">
        <v>19199.0</v>
      </c>
      <c r="B17600" s="221">
        <v>38.0</v>
      </c>
      <c r="C17600" s="221">
        <v>51.0</v>
      </c>
    </row>
    <row r="17601">
      <c r="A17601" s="221">
        <v>19200.0</v>
      </c>
      <c r="B17601" s="221">
        <v>36.0</v>
      </c>
      <c r="C17601" s="221">
        <v>597.0</v>
      </c>
    </row>
    <row r="17602">
      <c r="A17602" s="221">
        <v>19200.0</v>
      </c>
      <c r="B17602" s="221">
        <v>37.0</v>
      </c>
      <c r="C17602" s="221">
        <v>216.0</v>
      </c>
    </row>
    <row r="17603">
      <c r="A17603" s="221">
        <v>19200.0</v>
      </c>
      <c r="B17603" s="221">
        <v>38.0</v>
      </c>
      <c r="C17603" s="221">
        <v>51.0</v>
      </c>
    </row>
    <row r="17604">
      <c r="A17604" s="221">
        <v>19201.0</v>
      </c>
      <c r="B17604" s="221">
        <v>36.0</v>
      </c>
      <c r="C17604" s="221">
        <v>597.0</v>
      </c>
    </row>
    <row r="17605">
      <c r="A17605" s="221">
        <v>19201.0</v>
      </c>
      <c r="B17605" s="221">
        <v>37.0</v>
      </c>
      <c r="C17605" s="221">
        <v>216.0</v>
      </c>
    </row>
    <row r="17606">
      <c r="A17606" s="221">
        <v>19201.0</v>
      </c>
      <c r="B17606" s="221">
        <v>38.0</v>
      </c>
      <c r="C17606" s="221">
        <v>51.0</v>
      </c>
    </row>
    <row r="17607">
      <c r="A17607" s="221">
        <v>19202.0</v>
      </c>
      <c r="B17607" s="221">
        <v>37.0</v>
      </c>
      <c r="C17607" s="221">
        <v>597.0</v>
      </c>
    </row>
    <row r="17608">
      <c r="A17608" s="221">
        <v>19202.0</v>
      </c>
      <c r="B17608" s="221">
        <v>38.0</v>
      </c>
      <c r="C17608" s="221">
        <v>216.0</v>
      </c>
    </row>
    <row r="17609">
      <c r="A17609" s="221">
        <v>19202.0</v>
      </c>
      <c r="B17609" s="221">
        <v>39.0</v>
      </c>
      <c r="C17609" s="221">
        <v>51.0</v>
      </c>
    </row>
    <row r="17610">
      <c r="A17610" s="221">
        <v>19203.0</v>
      </c>
      <c r="B17610" s="221">
        <v>36.0</v>
      </c>
      <c r="C17610" s="221">
        <v>597.0</v>
      </c>
    </row>
    <row r="17611">
      <c r="A17611" s="221">
        <v>19203.0</v>
      </c>
      <c r="B17611" s="221">
        <v>37.0</v>
      </c>
      <c r="C17611" s="221">
        <v>216.0</v>
      </c>
    </row>
    <row r="17612">
      <c r="A17612" s="221">
        <v>19203.0</v>
      </c>
      <c r="B17612" s="221">
        <v>38.0</v>
      </c>
      <c r="C17612" s="221">
        <v>51.0</v>
      </c>
    </row>
    <row r="17613">
      <c r="A17613" s="221">
        <v>19204.0</v>
      </c>
      <c r="B17613" s="221">
        <v>37.0</v>
      </c>
      <c r="C17613" s="221">
        <v>597.0</v>
      </c>
    </row>
    <row r="17614">
      <c r="A17614" s="221">
        <v>19204.0</v>
      </c>
      <c r="B17614" s="221">
        <v>38.0</v>
      </c>
      <c r="C17614" s="221">
        <v>216.0</v>
      </c>
    </row>
    <row r="17615">
      <c r="A17615" s="221">
        <v>19204.0</v>
      </c>
      <c r="B17615" s="221">
        <v>39.0</v>
      </c>
      <c r="C17615" s="221">
        <v>51.0</v>
      </c>
    </row>
    <row r="17616">
      <c r="A17616" s="221">
        <v>19205.0</v>
      </c>
      <c r="B17616" s="221">
        <v>36.0</v>
      </c>
      <c r="C17616" s="221">
        <v>597.0</v>
      </c>
    </row>
    <row r="17617">
      <c r="A17617" s="221">
        <v>19205.0</v>
      </c>
      <c r="B17617" s="221">
        <v>37.0</v>
      </c>
      <c r="C17617" s="221">
        <v>216.0</v>
      </c>
    </row>
    <row r="17618">
      <c r="A17618" s="221">
        <v>19205.0</v>
      </c>
      <c r="B17618" s="221">
        <v>38.0</v>
      </c>
      <c r="C17618" s="221">
        <v>51.0</v>
      </c>
    </row>
    <row r="17619">
      <c r="A17619" s="221">
        <v>19206.0</v>
      </c>
      <c r="B17619" s="221">
        <v>37.0</v>
      </c>
      <c r="C17619" s="221">
        <v>597.0</v>
      </c>
    </row>
    <row r="17620">
      <c r="A17620" s="221">
        <v>19206.0</v>
      </c>
      <c r="B17620" s="221">
        <v>38.0</v>
      </c>
      <c r="C17620" s="221">
        <v>216.0</v>
      </c>
    </row>
    <row r="17621">
      <c r="A17621" s="221">
        <v>19206.0</v>
      </c>
      <c r="B17621" s="221">
        <v>39.0</v>
      </c>
      <c r="C17621" s="221">
        <v>51.0</v>
      </c>
    </row>
    <row r="17622">
      <c r="A17622" s="221">
        <v>19207.0</v>
      </c>
      <c r="B17622" s="221">
        <v>36.0</v>
      </c>
      <c r="C17622" s="221">
        <v>597.0</v>
      </c>
    </row>
    <row r="17623">
      <c r="A17623" s="221">
        <v>19207.0</v>
      </c>
      <c r="B17623" s="221">
        <v>37.0</v>
      </c>
      <c r="C17623" s="221">
        <v>216.0</v>
      </c>
    </row>
    <row r="17624">
      <c r="A17624" s="221">
        <v>19207.0</v>
      </c>
      <c r="B17624" s="221">
        <v>38.0</v>
      </c>
      <c r="C17624" s="221">
        <v>51.0</v>
      </c>
    </row>
    <row r="17625">
      <c r="A17625" s="221">
        <v>19208.0</v>
      </c>
      <c r="B17625" s="221">
        <v>37.0</v>
      </c>
      <c r="C17625" s="221">
        <v>597.0</v>
      </c>
    </row>
    <row r="17626">
      <c r="A17626" s="221">
        <v>19208.0</v>
      </c>
      <c r="B17626" s="221">
        <v>38.0</v>
      </c>
      <c r="C17626" s="221">
        <v>216.0</v>
      </c>
    </row>
    <row r="17627">
      <c r="A17627" s="221">
        <v>19208.0</v>
      </c>
      <c r="B17627" s="221">
        <v>39.0</v>
      </c>
      <c r="C17627" s="221">
        <v>51.0</v>
      </c>
    </row>
    <row r="17628">
      <c r="A17628" s="221">
        <v>19209.0</v>
      </c>
      <c r="B17628" s="221">
        <v>34.0</v>
      </c>
      <c r="C17628" s="221">
        <v>1895.0</v>
      </c>
    </row>
    <row r="17629">
      <c r="A17629" s="221">
        <v>19209.0</v>
      </c>
      <c r="B17629" s="221">
        <v>35.0</v>
      </c>
      <c r="C17629" s="221">
        <v>1869.0</v>
      </c>
    </row>
    <row r="17630">
      <c r="A17630" s="221">
        <v>19211.0</v>
      </c>
      <c r="B17630" s="221">
        <v>34.0</v>
      </c>
      <c r="C17630" s="221">
        <v>1895.0</v>
      </c>
    </row>
    <row r="17631">
      <c r="A17631" s="221">
        <v>19211.0</v>
      </c>
      <c r="B17631" s="221">
        <v>35.0</v>
      </c>
      <c r="C17631" s="221">
        <v>1869.0</v>
      </c>
    </row>
    <row r="17632">
      <c r="A17632" s="221">
        <v>19213.0</v>
      </c>
      <c r="B17632" s="221">
        <v>34.0</v>
      </c>
      <c r="C17632" s="221">
        <v>1895.0</v>
      </c>
    </row>
    <row r="17633">
      <c r="A17633" s="221">
        <v>19213.0</v>
      </c>
      <c r="B17633" s="221">
        <v>35.0</v>
      </c>
      <c r="C17633" s="221">
        <v>1869.0</v>
      </c>
    </row>
    <row r="17634">
      <c r="A17634" s="221">
        <v>19215.0</v>
      </c>
      <c r="B17634" s="221">
        <v>34.0</v>
      </c>
      <c r="C17634" s="221">
        <v>1895.0</v>
      </c>
    </row>
    <row r="17635">
      <c r="A17635" s="221">
        <v>19215.0</v>
      </c>
      <c r="B17635" s="221">
        <v>35.0</v>
      </c>
      <c r="C17635" s="221">
        <v>1869.0</v>
      </c>
    </row>
    <row r="17636">
      <c r="A17636" s="221">
        <v>19217.0</v>
      </c>
      <c r="B17636" s="221">
        <v>34.0</v>
      </c>
      <c r="C17636" s="221">
        <v>1895.0</v>
      </c>
    </row>
    <row r="17637">
      <c r="A17637" s="221">
        <v>19217.0</v>
      </c>
      <c r="B17637" s="221">
        <v>35.0</v>
      </c>
      <c r="C17637" s="221">
        <v>1869.0</v>
      </c>
    </row>
    <row r="17638">
      <c r="A17638" s="221">
        <v>19219.0</v>
      </c>
      <c r="B17638" s="221">
        <v>34.0</v>
      </c>
      <c r="C17638" s="221">
        <v>1895.0</v>
      </c>
    </row>
    <row r="17639">
      <c r="A17639" s="221">
        <v>19219.0</v>
      </c>
      <c r="B17639" s="221">
        <v>35.0</v>
      </c>
      <c r="C17639" s="221">
        <v>1869.0</v>
      </c>
    </row>
    <row r="17640">
      <c r="A17640" s="221">
        <v>19221.0</v>
      </c>
      <c r="B17640" s="221">
        <v>34.0</v>
      </c>
      <c r="C17640" s="221">
        <v>1895.0</v>
      </c>
    </row>
    <row r="17641">
      <c r="A17641" s="221">
        <v>19221.0</v>
      </c>
      <c r="B17641" s="221">
        <v>35.0</v>
      </c>
      <c r="C17641" s="221">
        <v>1869.0</v>
      </c>
    </row>
    <row r="17642">
      <c r="A17642" s="221">
        <v>19223.0</v>
      </c>
      <c r="B17642" s="221">
        <v>34.0</v>
      </c>
      <c r="C17642" s="221">
        <v>1895.0</v>
      </c>
    </row>
    <row r="17643">
      <c r="A17643" s="221">
        <v>19223.0</v>
      </c>
      <c r="B17643" s="221">
        <v>35.0</v>
      </c>
      <c r="C17643" s="221">
        <v>1869.0</v>
      </c>
    </row>
    <row r="17644">
      <c r="A17644" s="221">
        <v>19225.0</v>
      </c>
      <c r="B17644" s="221">
        <v>34.0</v>
      </c>
      <c r="C17644" s="221">
        <v>1895.0</v>
      </c>
    </row>
    <row r="17645">
      <c r="A17645" s="221">
        <v>19225.0</v>
      </c>
      <c r="B17645" s="221">
        <v>35.0</v>
      </c>
      <c r="C17645" s="221">
        <v>1869.0</v>
      </c>
    </row>
    <row r="17646">
      <c r="A17646" s="221">
        <v>19227.0</v>
      </c>
      <c r="B17646" s="221">
        <v>34.0</v>
      </c>
      <c r="C17646" s="221">
        <v>1895.0</v>
      </c>
    </row>
    <row r="17647">
      <c r="A17647" s="221">
        <v>19227.0</v>
      </c>
      <c r="B17647" s="221">
        <v>35.0</v>
      </c>
      <c r="C17647" s="221">
        <v>1869.0</v>
      </c>
    </row>
    <row r="17648">
      <c r="A17648" s="221">
        <v>19229.0</v>
      </c>
      <c r="B17648" s="221">
        <v>34.0</v>
      </c>
      <c r="C17648" s="221">
        <v>1895.0</v>
      </c>
    </row>
    <row r="17649">
      <c r="A17649" s="221">
        <v>19229.0</v>
      </c>
      <c r="B17649" s="221">
        <v>35.0</v>
      </c>
      <c r="C17649" s="221">
        <v>1869.0</v>
      </c>
    </row>
    <row r="17650">
      <c r="A17650" s="221">
        <v>19231.0</v>
      </c>
      <c r="B17650" s="221">
        <v>34.0</v>
      </c>
      <c r="C17650" s="221">
        <v>1895.0</v>
      </c>
    </row>
    <row r="17651">
      <c r="A17651" s="221">
        <v>19231.0</v>
      </c>
      <c r="B17651" s="221">
        <v>35.0</v>
      </c>
      <c r="C17651" s="221">
        <v>1869.0</v>
      </c>
    </row>
    <row r="17652">
      <c r="A17652" s="221">
        <v>19233.0</v>
      </c>
      <c r="B17652" s="221">
        <v>34.0</v>
      </c>
      <c r="C17652" s="221">
        <v>1895.0</v>
      </c>
    </row>
    <row r="17653">
      <c r="A17653" s="221">
        <v>19233.0</v>
      </c>
      <c r="B17653" s="221">
        <v>35.0</v>
      </c>
      <c r="C17653" s="221">
        <v>1869.0</v>
      </c>
    </row>
    <row r="17654">
      <c r="A17654" s="221">
        <v>19235.0</v>
      </c>
      <c r="B17654" s="221">
        <v>34.0</v>
      </c>
      <c r="C17654" s="221">
        <v>1895.0</v>
      </c>
    </row>
    <row r="17655">
      <c r="A17655" s="221">
        <v>19235.0</v>
      </c>
      <c r="B17655" s="221">
        <v>35.0</v>
      </c>
      <c r="C17655" s="221">
        <v>1869.0</v>
      </c>
    </row>
    <row r="17656">
      <c r="A17656" s="221">
        <v>19237.0</v>
      </c>
      <c r="B17656" s="221">
        <v>34.0</v>
      </c>
      <c r="C17656" s="221">
        <v>1895.0</v>
      </c>
    </row>
    <row r="17657">
      <c r="A17657" s="221">
        <v>19237.0</v>
      </c>
      <c r="B17657" s="221">
        <v>35.0</v>
      </c>
      <c r="C17657" s="221">
        <v>1869.0</v>
      </c>
    </row>
    <row r="17658">
      <c r="A17658" s="221">
        <v>19239.0</v>
      </c>
      <c r="B17658" s="221">
        <v>34.0</v>
      </c>
      <c r="C17658" s="221">
        <v>1895.0</v>
      </c>
    </row>
    <row r="17659">
      <c r="A17659" s="221">
        <v>19239.0</v>
      </c>
      <c r="B17659" s="221">
        <v>35.0</v>
      </c>
      <c r="C17659" s="221">
        <v>1869.0</v>
      </c>
    </row>
    <row r="17660">
      <c r="A17660" s="221">
        <v>19241.0</v>
      </c>
      <c r="B17660" s="221">
        <v>34.0</v>
      </c>
      <c r="C17660" s="221">
        <v>1895.0</v>
      </c>
    </row>
    <row r="17661">
      <c r="A17661" s="221">
        <v>19241.0</v>
      </c>
      <c r="B17661" s="221">
        <v>35.0</v>
      </c>
      <c r="C17661" s="221">
        <v>1869.0</v>
      </c>
    </row>
    <row r="17662">
      <c r="A17662" s="221">
        <v>19243.0</v>
      </c>
      <c r="B17662" s="221">
        <v>34.0</v>
      </c>
      <c r="C17662" s="221">
        <v>1895.0</v>
      </c>
    </row>
    <row r="17663">
      <c r="A17663" s="221">
        <v>19243.0</v>
      </c>
      <c r="B17663" s="221">
        <v>35.0</v>
      </c>
      <c r="C17663" s="221">
        <v>1869.0</v>
      </c>
    </row>
    <row r="17664">
      <c r="A17664" s="221">
        <v>19245.0</v>
      </c>
      <c r="B17664" s="221">
        <v>34.0</v>
      </c>
      <c r="C17664" s="221">
        <v>1895.0</v>
      </c>
    </row>
    <row r="17665">
      <c r="A17665" s="221">
        <v>19245.0</v>
      </c>
      <c r="B17665" s="221">
        <v>35.0</v>
      </c>
      <c r="C17665" s="221">
        <v>1869.0</v>
      </c>
    </row>
    <row r="17666">
      <c r="A17666" s="221">
        <v>19247.0</v>
      </c>
      <c r="B17666" s="221">
        <v>34.0</v>
      </c>
      <c r="C17666" s="221">
        <v>1895.0</v>
      </c>
    </row>
    <row r="17667">
      <c r="A17667" s="221">
        <v>19247.0</v>
      </c>
      <c r="B17667" s="221">
        <v>35.0</v>
      </c>
      <c r="C17667" s="221">
        <v>1869.0</v>
      </c>
    </row>
    <row r="17668">
      <c r="A17668" s="221">
        <v>19249.0</v>
      </c>
      <c r="B17668" s="221">
        <v>34.0</v>
      </c>
      <c r="C17668" s="221">
        <v>1895.0</v>
      </c>
    </row>
    <row r="17669">
      <c r="A17669" s="221">
        <v>19249.0</v>
      </c>
      <c r="B17669" s="221">
        <v>35.0</v>
      </c>
      <c r="C17669" s="221">
        <v>1869.0</v>
      </c>
    </row>
    <row r="17670">
      <c r="A17670" s="221">
        <v>19251.0</v>
      </c>
      <c r="B17670" s="221">
        <v>34.0</v>
      </c>
      <c r="C17670" s="221">
        <v>1895.0</v>
      </c>
    </row>
    <row r="17671">
      <c r="A17671" s="221">
        <v>19251.0</v>
      </c>
      <c r="B17671" s="221">
        <v>35.0</v>
      </c>
      <c r="C17671" s="221">
        <v>1869.0</v>
      </c>
    </row>
    <row r="17672">
      <c r="A17672" s="221">
        <v>19253.0</v>
      </c>
      <c r="B17672" s="221">
        <v>34.0</v>
      </c>
      <c r="C17672" s="221">
        <v>1895.0</v>
      </c>
    </row>
    <row r="17673">
      <c r="A17673" s="221">
        <v>19253.0</v>
      </c>
      <c r="B17673" s="221">
        <v>35.0</v>
      </c>
      <c r="C17673" s="221">
        <v>1869.0</v>
      </c>
    </row>
    <row r="17674">
      <c r="A17674" s="221">
        <v>19255.0</v>
      </c>
      <c r="B17674" s="221">
        <v>34.0</v>
      </c>
      <c r="C17674" s="221">
        <v>1895.0</v>
      </c>
    </row>
    <row r="17675">
      <c r="A17675" s="221">
        <v>19255.0</v>
      </c>
      <c r="B17675" s="221">
        <v>35.0</v>
      </c>
      <c r="C17675" s="221">
        <v>1869.0</v>
      </c>
    </row>
    <row r="17676">
      <c r="A17676" s="221">
        <v>19257.0</v>
      </c>
      <c r="B17676" s="221">
        <v>34.0</v>
      </c>
      <c r="C17676" s="221">
        <v>168.0</v>
      </c>
    </row>
    <row r="17677">
      <c r="A17677" s="221">
        <v>19257.0</v>
      </c>
      <c r="B17677" s="221">
        <v>36.0</v>
      </c>
      <c r="C17677" s="221">
        <v>135.0</v>
      </c>
    </row>
    <row r="17678">
      <c r="A17678" s="221">
        <v>19257.0</v>
      </c>
      <c r="B17678" s="221">
        <v>37.0</v>
      </c>
      <c r="C17678" s="221">
        <v>1.0</v>
      </c>
    </row>
    <row r="17679">
      <c r="A17679" s="221">
        <v>19257.0</v>
      </c>
      <c r="B17679" s="221">
        <v>38.0</v>
      </c>
      <c r="C17679" s="221">
        <v>2.0</v>
      </c>
    </row>
    <row r="17680">
      <c r="A17680" s="221">
        <v>19258.0</v>
      </c>
      <c r="B17680" s="221">
        <v>34.0</v>
      </c>
      <c r="C17680" s="221">
        <v>168.0</v>
      </c>
    </row>
    <row r="17681">
      <c r="A17681" s="221">
        <v>19258.0</v>
      </c>
      <c r="B17681" s="221">
        <v>36.0</v>
      </c>
      <c r="C17681" s="221">
        <v>135.0</v>
      </c>
    </row>
    <row r="17682">
      <c r="A17682" s="221">
        <v>19258.0</v>
      </c>
      <c r="B17682" s="221">
        <v>37.0</v>
      </c>
      <c r="C17682" s="221">
        <v>1.0</v>
      </c>
    </row>
    <row r="17683">
      <c r="A17683" s="221">
        <v>19258.0</v>
      </c>
      <c r="B17683" s="221">
        <v>38.0</v>
      </c>
      <c r="C17683" s="221">
        <v>2.0</v>
      </c>
    </row>
    <row r="17684">
      <c r="A17684" s="221">
        <v>19259.0</v>
      </c>
      <c r="B17684" s="221">
        <v>34.0</v>
      </c>
      <c r="C17684" s="221">
        <v>50.0</v>
      </c>
    </row>
    <row r="17685">
      <c r="A17685" s="221">
        <v>19259.0</v>
      </c>
      <c r="B17685" s="221">
        <v>35.0</v>
      </c>
      <c r="C17685" s="221">
        <v>128.0</v>
      </c>
    </row>
    <row r="17686">
      <c r="A17686" s="221">
        <v>19259.0</v>
      </c>
      <c r="B17686" s="221">
        <v>36.0</v>
      </c>
      <c r="C17686" s="221">
        <v>400.0</v>
      </c>
    </row>
    <row r="17687">
      <c r="A17687" s="221">
        <v>19259.0</v>
      </c>
      <c r="B17687" s="221">
        <v>37.0</v>
      </c>
      <c r="C17687" s="221">
        <v>150.0</v>
      </c>
    </row>
    <row r="17688">
      <c r="A17688" s="221">
        <v>19259.0</v>
      </c>
      <c r="B17688" s="221">
        <v>38.0</v>
      </c>
      <c r="C17688" s="221">
        <v>8.0</v>
      </c>
    </row>
    <row r="17689">
      <c r="A17689" s="221">
        <v>19259.0</v>
      </c>
      <c r="B17689" s="221">
        <v>40.0</v>
      </c>
      <c r="C17689" s="221">
        <v>1.0</v>
      </c>
    </row>
    <row r="17690">
      <c r="A17690" s="221">
        <v>19260.0</v>
      </c>
      <c r="B17690" s="221">
        <v>34.0</v>
      </c>
      <c r="C17690" s="221">
        <v>50.0</v>
      </c>
    </row>
    <row r="17691">
      <c r="A17691" s="221">
        <v>19260.0</v>
      </c>
      <c r="B17691" s="221">
        <v>35.0</v>
      </c>
      <c r="C17691" s="221">
        <v>128.0</v>
      </c>
    </row>
    <row r="17692">
      <c r="A17692" s="221">
        <v>19260.0</v>
      </c>
      <c r="B17692" s="221">
        <v>36.0</v>
      </c>
      <c r="C17692" s="221">
        <v>400.0</v>
      </c>
    </row>
    <row r="17693">
      <c r="A17693" s="221">
        <v>19260.0</v>
      </c>
      <c r="B17693" s="221">
        <v>37.0</v>
      </c>
      <c r="C17693" s="221">
        <v>150.0</v>
      </c>
    </row>
    <row r="17694">
      <c r="A17694" s="221">
        <v>19260.0</v>
      </c>
      <c r="B17694" s="221">
        <v>38.0</v>
      </c>
      <c r="C17694" s="221">
        <v>8.0</v>
      </c>
    </row>
    <row r="17695">
      <c r="A17695" s="221">
        <v>19260.0</v>
      </c>
      <c r="B17695" s="221">
        <v>40.0</v>
      </c>
      <c r="C17695" s="221">
        <v>1.0</v>
      </c>
    </row>
    <row r="17696">
      <c r="A17696" s="221">
        <v>19261.0</v>
      </c>
      <c r="B17696" s="221">
        <v>34.0</v>
      </c>
      <c r="C17696" s="221">
        <v>50.0</v>
      </c>
    </row>
    <row r="17697">
      <c r="A17697" s="221">
        <v>19261.0</v>
      </c>
      <c r="B17697" s="221">
        <v>35.0</v>
      </c>
      <c r="C17697" s="221">
        <v>128.0</v>
      </c>
    </row>
    <row r="17698">
      <c r="A17698" s="221">
        <v>19261.0</v>
      </c>
      <c r="B17698" s="221">
        <v>36.0</v>
      </c>
      <c r="C17698" s="221">
        <v>400.0</v>
      </c>
    </row>
    <row r="17699">
      <c r="A17699" s="221">
        <v>19261.0</v>
      </c>
      <c r="B17699" s="221">
        <v>37.0</v>
      </c>
      <c r="C17699" s="221">
        <v>150.0</v>
      </c>
    </row>
    <row r="17700">
      <c r="A17700" s="221">
        <v>19261.0</v>
      </c>
      <c r="B17700" s="221">
        <v>38.0</v>
      </c>
      <c r="C17700" s="221">
        <v>8.0</v>
      </c>
    </row>
    <row r="17701">
      <c r="A17701" s="221">
        <v>19261.0</v>
      </c>
      <c r="B17701" s="221">
        <v>40.0</v>
      </c>
      <c r="C17701" s="221">
        <v>1.0</v>
      </c>
    </row>
    <row r="17702">
      <c r="A17702" s="221">
        <v>19262.0</v>
      </c>
      <c r="B17702" s="221">
        <v>34.0</v>
      </c>
      <c r="C17702" s="221">
        <v>50.0</v>
      </c>
    </row>
    <row r="17703">
      <c r="A17703" s="221">
        <v>19262.0</v>
      </c>
      <c r="B17703" s="221">
        <v>35.0</v>
      </c>
      <c r="C17703" s="221">
        <v>128.0</v>
      </c>
    </row>
    <row r="17704">
      <c r="A17704" s="221">
        <v>19262.0</v>
      </c>
      <c r="B17704" s="221">
        <v>36.0</v>
      </c>
      <c r="C17704" s="221">
        <v>400.0</v>
      </c>
    </row>
    <row r="17705">
      <c r="A17705" s="221">
        <v>19262.0</v>
      </c>
      <c r="B17705" s="221">
        <v>37.0</v>
      </c>
      <c r="C17705" s="221">
        <v>150.0</v>
      </c>
    </row>
    <row r="17706">
      <c r="A17706" s="221">
        <v>19262.0</v>
      </c>
      <c r="B17706" s="221">
        <v>38.0</v>
      </c>
      <c r="C17706" s="221">
        <v>8.0</v>
      </c>
    </row>
    <row r="17707">
      <c r="A17707" s="221">
        <v>19262.0</v>
      </c>
      <c r="B17707" s="221">
        <v>40.0</v>
      </c>
      <c r="C17707" s="221">
        <v>1.0</v>
      </c>
    </row>
    <row r="17708">
      <c r="A17708" s="221">
        <v>19263.0</v>
      </c>
      <c r="B17708" s="221">
        <v>34.0</v>
      </c>
      <c r="C17708" s="221">
        <v>50.0</v>
      </c>
    </row>
    <row r="17709">
      <c r="A17709" s="221">
        <v>19263.0</v>
      </c>
      <c r="B17709" s="221">
        <v>35.0</v>
      </c>
      <c r="C17709" s="221">
        <v>128.0</v>
      </c>
    </row>
    <row r="17710">
      <c r="A17710" s="221">
        <v>19263.0</v>
      </c>
      <c r="B17710" s="221">
        <v>36.0</v>
      </c>
      <c r="C17710" s="221">
        <v>400.0</v>
      </c>
    </row>
    <row r="17711">
      <c r="A17711" s="221">
        <v>19263.0</v>
      </c>
      <c r="B17711" s="221">
        <v>37.0</v>
      </c>
      <c r="C17711" s="221">
        <v>150.0</v>
      </c>
    </row>
    <row r="17712">
      <c r="A17712" s="221">
        <v>19263.0</v>
      </c>
      <c r="B17712" s="221">
        <v>38.0</v>
      </c>
      <c r="C17712" s="221">
        <v>8.0</v>
      </c>
    </row>
    <row r="17713">
      <c r="A17713" s="221">
        <v>19263.0</v>
      </c>
      <c r="B17713" s="221">
        <v>40.0</v>
      </c>
      <c r="C17713" s="221">
        <v>1.0</v>
      </c>
    </row>
    <row r="17714">
      <c r="A17714" s="221">
        <v>19264.0</v>
      </c>
      <c r="B17714" s="221">
        <v>34.0</v>
      </c>
      <c r="C17714" s="221">
        <v>50.0</v>
      </c>
    </row>
    <row r="17715">
      <c r="A17715" s="221">
        <v>19264.0</v>
      </c>
      <c r="B17715" s="221">
        <v>35.0</v>
      </c>
      <c r="C17715" s="221">
        <v>128.0</v>
      </c>
    </row>
    <row r="17716">
      <c r="A17716" s="221">
        <v>19264.0</v>
      </c>
      <c r="B17716" s="221">
        <v>36.0</v>
      </c>
      <c r="C17716" s="221">
        <v>400.0</v>
      </c>
    </row>
    <row r="17717">
      <c r="A17717" s="221">
        <v>19264.0</v>
      </c>
      <c r="B17717" s="221">
        <v>37.0</v>
      </c>
      <c r="C17717" s="221">
        <v>150.0</v>
      </c>
    </row>
    <row r="17718">
      <c r="A17718" s="221">
        <v>19264.0</v>
      </c>
      <c r="B17718" s="221">
        <v>38.0</v>
      </c>
      <c r="C17718" s="221">
        <v>8.0</v>
      </c>
    </row>
    <row r="17719">
      <c r="A17719" s="221">
        <v>19264.0</v>
      </c>
      <c r="B17719" s="221">
        <v>40.0</v>
      </c>
      <c r="C17719" s="221">
        <v>1.0</v>
      </c>
    </row>
    <row r="17720">
      <c r="A17720" s="221">
        <v>19265.0</v>
      </c>
      <c r="B17720" s="221">
        <v>34.0</v>
      </c>
      <c r="C17720" s="221">
        <v>50.0</v>
      </c>
    </row>
    <row r="17721">
      <c r="A17721" s="221">
        <v>19265.0</v>
      </c>
      <c r="B17721" s="221">
        <v>35.0</v>
      </c>
      <c r="C17721" s="221">
        <v>128.0</v>
      </c>
    </row>
    <row r="17722">
      <c r="A17722" s="221">
        <v>19265.0</v>
      </c>
      <c r="B17722" s="221">
        <v>36.0</v>
      </c>
      <c r="C17722" s="221">
        <v>400.0</v>
      </c>
    </row>
    <row r="17723">
      <c r="A17723" s="221">
        <v>19265.0</v>
      </c>
      <c r="B17723" s="221">
        <v>37.0</v>
      </c>
      <c r="C17723" s="221">
        <v>150.0</v>
      </c>
    </row>
    <row r="17724">
      <c r="A17724" s="221">
        <v>19265.0</v>
      </c>
      <c r="B17724" s="221">
        <v>38.0</v>
      </c>
      <c r="C17724" s="221">
        <v>8.0</v>
      </c>
    </row>
    <row r="17725">
      <c r="A17725" s="221">
        <v>19265.0</v>
      </c>
      <c r="B17725" s="221">
        <v>40.0</v>
      </c>
      <c r="C17725" s="221">
        <v>1.0</v>
      </c>
    </row>
    <row r="17726">
      <c r="A17726" s="221">
        <v>19266.0</v>
      </c>
      <c r="B17726" s="221">
        <v>34.0</v>
      </c>
      <c r="C17726" s="221">
        <v>50.0</v>
      </c>
    </row>
    <row r="17727">
      <c r="A17727" s="221">
        <v>19266.0</v>
      </c>
      <c r="B17727" s="221">
        <v>35.0</v>
      </c>
      <c r="C17727" s="221">
        <v>128.0</v>
      </c>
    </row>
    <row r="17728">
      <c r="A17728" s="221">
        <v>19266.0</v>
      </c>
      <c r="B17728" s="221">
        <v>36.0</v>
      </c>
      <c r="C17728" s="221">
        <v>400.0</v>
      </c>
    </row>
    <row r="17729">
      <c r="A17729" s="221">
        <v>19266.0</v>
      </c>
      <c r="B17729" s="221">
        <v>37.0</v>
      </c>
      <c r="C17729" s="221">
        <v>150.0</v>
      </c>
    </row>
    <row r="17730">
      <c r="A17730" s="221">
        <v>19266.0</v>
      </c>
      <c r="B17730" s="221">
        <v>38.0</v>
      </c>
      <c r="C17730" s="221">
        <v>8.0</v>
      </c>
    </row>
    <row r="17731">
      <c r="A17731" s="221">
        <v>19266.0</v>
      </c>
      <c r="B17731" s="221">
        <v>40.0</v>
      </c>
      <c r="C17731" s="221">
        <v>1.0</v>
      </c>
    </row>
    <row r="17732">
      <c r="A17732" s="221">
        <v>19267.0</v>
      </c>
      <c r="B17732" s="221">
        <v>34.0</v>
      </c>
      <c r="C17732" s="221">
        <v>50.0</v>
      </c>
    </row>
    <row r="17733">
      <c r="A17733" s="221">
        <v>19267.0</v>
      </c>
      <c r="B17733" s="221">
        <v>35.0</v>
      </c>
      <c r="C17733" s="221">
        <v>128.0</v>
      </c>
    </row>
    <row r="17734">
      <c r="A17734" s="221">
        <v>19267.0</v>
      </c>
      <c r="B17734" s="221">
        <v>36.0</v>
      </c>
      <c r="C17734" s="221">
        <v>400.0</v>
      </c>
    </row>
    <row r="17735">
      <c r="A17735" s="221">
        <v>19267.0</v>
      </c>
      <c r="B17735" s="221">
        <v>37.0</v>
      </c>
      <c r="C17735" s="221">
        <v>150.0</v>
      </c>
    </row>
    <row r="17736">
      <c r="A17736" s="221">
        <v>19267.0</v>
      </c>
      <c r="B17736" s="221">
        <v>38.0</v>
      </c>
      <c r="C17736" s="221">
        <v>8.0</v>
      </c>
    </row>
    <row r="17737">
      <c r="A17737" s="221">
        <v>19267.0</v>
      </c>
      <c r="B17737" s="221">
        <v>40.0</v>
      </c>
      <c r="C17737" s="221">
        <v>1.0</v>
      </c>
    </row>
    <row r="17738">
      <c r="A17738" s="221">
        <v>19268.0</v>
      </c>
      <c r="B17738" s="221">
        <v>34.0</v>
      </c>
      <c r="C17738" s="221">
        <v>50.0</v>
      </c>
    </row>
    <row r="17739">
      <c r="A17739" s="221">
        <v>19268.0</v>
      </c>
      <c r="B17739" s="221">
        <v>35.0</v>
      </c>
      <c r="C17739" s="221">
        <v>128.0</v>
      </c>
    </row>
    <row r="17740">
      <c r="A17740" s="221">
        <v>19268.0</v>
      </c>
      <c r="B17740" s="221">
        <v>36.0</v>
      </c>
      <c r="C17740" s="221">
        <v>400.0</v>
      </c>
    </row>
    <row r="17741">
      <c r="A17741" s="221">
        <v>19268.0</v>
      </c>
      <c r="B17741" s="221">
        <v>37.0</v>
      </c>
      <c r="C17741" s="221">
        <v>150.0</v>
      </c>
    </row>
    <row r="17742">
      <c r="A17742" s="221">
        <v>19268.0</v>
      </c>
      <c r="B17742" s="221">
        <v>38.0</v>
      </c>
      <c r="C17742" s="221">
        <v>8.0</v>
      </c>
    </row>
    <row r="17743">
      <c r="A17743" s="221">
        <v>19268.0</v>
      </c>
      <c r="B17743" s="221">
        <v>40.0</v>
      </c>
      <c r="C17743" s="221">
        <v>1.0</v>
      </c>
    </row>
    <row r="17744">
      <c r="A17744" s="221">
        <v>19269.0</v>
      </c>
      <c r="B17744" s="221">
        <v>34.0</v>
      </c>
      <c r="C17744" s="221">
        <v>50.0</v>
      </c>
    </row>
    <row r="17745">
      <c r="A17745" s="221">
        <v>19269.0</v>
      </c>
      <c r="B17745" s="221">
        <v>35.0</v>
      </c>
      <c r="C17745" s="221">
        <v>128.0</v>
      </c>
    </row>
    <row r="17746">
      <c r="A17746" s="221">
        <v>19269.0</v>
      </c>
      <c r="B17746" s="221">
        <v>36.0</v>
      </c>
      <c r="C17746" s="221">
        <v>400.0</v>
      </c>
    </row>
    <row r="17747">
      <c r="A17747" s="221">
        <v>19269.0</v>
      </c>
      <c r="B17747" s="221">
        <v>37.0</v>
      </c>
      <c r="C17747" s="221">
        <v>150.0</v>
      </c>
    </row>
    <row r="17748">
      <c r="A17748" s="221">
        <v>19269.0</v>
      </c>
      <c r="B17748" s="221">
        <v>38.0</v>
      </c>
      <c r="C17748" s="221">
        <v>8.0</v>
      </c>
    </row>
    <row r="17749">
      <c r="A17749" s="221">
        <v>19269.0</v>
      </c>
      <c r="B17749" s="221">
        <v>40.0</v>
      </c>
      <c r="C17749" s="221">
        <v>1.0</v>
      </c>
    </row>
    <row r="17750">
      <c r="A17750" s="221">
        <v>19270.0</v>
      </c>
      <c r="B17750" s="221">
        <v>34.0</v>
      </c>
      <c r="C17750" s="221">
        <v>50.0</v>
      </c>
    </row>
    <row r="17751">
      <c r="A17751" s="221">
        <v>19270.0</v>
      </c>
      <c r="B17751" s="221">
        <v>35.0</v>
      </c>
      <c r="C17751" s="221">
        <v>128.0</v>
      </c>
    </row>
    <row r="17752">
      <c r="A17752" s="221">
        <v>19270.0</v>
      </c>
      <c r="B17752" s="221">
        <v>36.0</v>
      </c>
      <c r="C17752" s="221">
        <v>400.0</v>
      </c>
    </row>
    <row r="17753">
      <c r="A17753" s="221">
        <v>19270.0</v>
      </c>
      <c r="B17753" s="221">
        <v>37.0</v>
      </c>
      <c r="C17753" s="221">
        <v>150.0</v>
      </c>
    </row>
    <row r="17754">
      <c r="A17754" s="221">
        <v>19270.0</v>
      </c>
      <c r="B17754" s="221">
        <v>38.0</v>
      </c>
      <c r="C17754" s="221">
        <v>8.0</v>
      </c>
    </row>
    <row r="17755">
      <c r="A17755" s="221">
        <v>19270.0</v>
      </c>
      <c r="B17755" s="221">
        <v>40.0</v>
      </c>
      <c r="C17755" s="221">
        <v>1.0</v>
      </c>
    </row>
    <row r="17756">
      <c r="A17756" s="221">
        <v>19271.0</v>
      </c>
      <c r="B17756" s="221">
        <v>34.0</v>
      </c>
      <c r="C17756" s="221">
        <v>168.0</v>
      </c>
    </row>
    <row r="17757">
      <c r="A17757" s="221">
        <v>19271.0</v>
      </c>
      <c r="B17757" s="221">
        <v>36.0</v>
      </c>
      <c r="C17757" s="221">
        <v>135.0</v>
      </c>
    </row>
    <row r="17758">
      <c r="A17758" s="221">
        <v>19271.0</v>
      </c>
      <c r="B17758" s="221">
        <v>37.0</v>
      </c>
      <c r="C17758" s="221">
        <v>1.0</v>
      </c>
    </row>
    <row r="17759">
      <c r="A17759" s="221">
        <v>19271.0</v>
      </c>
      <c r="B17759" s="221">
        <v>38.0</v>
      </c>
      <c r="C17759" s="221">
        <v>2.0</v>
      </c>
    </row>
    <row r="17760">
      <c r="A17760" s="221">
        <v>19272.0</v>
      </c>
      <c r="B17760" s="221">
        <v>34.0</v>
      </c>
      <c r="C17760" s="221">
        <v>168.0</v>
      </c>
    </row>
    <row r="17761">
      <c r="A17761" s="221">
        <v>19272.0</v>
      </c>
      <c r="B17761" s="221">
        <v>36.0</v>
      </c>
      <c r="C17761" s="221">
        <v>135.0</v>
      </c>
    </row>
    <row r="17762">
      <c r="A17762" s="221">
        <v>19272.0</v>
      </c>
      <c r="B17762" s="221">
        <v>37.0</v>
      </c>
      <c r="C17762" s="221">
        <v>1.0</v>
      </c>
    </row>
    <row r="17763">
      <c r="A17763" s="221">
        <v>19272.0</v>
      </c>
      <c r="B17763" s="221">
        <v>38.0</v>
      </c>
      <c r="C17763" s="221">
        <v>2.0</v>
      </c>
    </row>
    <row r="17764">
      <c r="A17764" s="221">
        <v>19273.0</v>
      </c>
      <c r="B17764" s="221">
        <v>34.0</v>
      </c>
      <c r="C17764" s="221">
        <v>168.0</v>
      </c>
    </row>
    <row r="17765">
      <c r="A17765" s="221">
        <v>19273.0</v>
      </c>
      <c r="B17765" s="221">
        <v>36.0</v>
      </c>
      <c r="C17765" s="221">
        <v>135.0</v>
      </c>
    </row>
    <row r="17766">
      <c r="A17766" s="221">
        <v>19273.0</v>
      </c>
      <c r="B17766" s="221">
        <v>37.0</v>
      </c>
      <c r="C17766" s="221">
        <v>1.0</v>
      </c>
    </row>
    <row r="17767">
      <c r="A17767" s="221">
        <v>19273.0</v>
      </c>
      <c r="B17767" s="221">
        <v>38.0</v>
      </c>
      <c r="C17767" s="221">
        <v>2.0</v>
      </c>
    </row>
    <row r="17768">
      <c r="A17768" s="221">
        <v>19274.0</v>
      </c>
      <c r="B17768" s="221">
        <v>34.0</v>
      </c>
      <c r="C17768" s="221">
        <v>168.0</v>
      </c>
    </row>
    <row r="17769">
      <c r="A17769" s="221">
        <v>19274.0</v>
      </c>
      <c r="B17769" s="221">
        <v>36.0</v>
      </c>
      <c r="C17769" s="221">
        <v>135.0</v>
      </c>
    </row>
    <row r="17770">
      <c r="A17770" s="221">
        <v>19274.0</v>
      </c>
      <c r="B17770" s="221">
        <v>37.0</v>
      </c>
      <c r="C17770" s="221">
        <v>1.0</v>
      </c>
    </row>
    <row r="17771">
      <c r="A17771" s="221">
        <v>19274.0</v>
      </c>
      <c r="B17771" s="221">
        <v>38.0</v>
      </c>
      <c r="C17771" s="221">
        <v>2.0</v>
      </c>
    </row>
    <row r="17772">
      <c r="A17772" s="221">
        <v>19275.0</v>
      </c>
      <c r="B17772" s="221">
        <v>34.0</v>
      </c>
      <c r="C17772" s="221">
        <v>50.0</v>
      </c>
    </row>
    <row r="17773">
      <c r="A17773" s="221">
        <v>19275.0</v>
      </c>
      <c r="B17773" s="221">
        <v>35.0</v>
      </c>
      <c r="C17773" s="221">
        <v>128.0</v>
      </c>
    </row>
    <row r="17774">
      <c r="A17774" s="221">
        <v>19275.0</v>
      </c>
      <c r="B17774" s="221">
        <v>36.0</v>
      </c>
      <c r="C17774" s="221">
        <v>400.0</v>
      </c>
    </row>
    <row r="17775">
      <c r="A17775" s="221">
        <v>19275.0</v>
      </c>
      <c r="B17775" s="221">
        <v>37.0</v>
      </c>
      <c r="C17775" s="221">
        <v>150.0</v>
      </c>
    </row>
    <row r="17776">
      <c r="A17776" s="221">
        <v>19275.0</v>
      </c>
      <c r="B17776" s="221">
        <v>38.0</v>
      </c>
      <c r="C17776" s="221">
        <v>8.0</v>
      </c>
    </row>
    <row r="17777">
      <c r="A17777" s="221">
        <v>19275.0</v>
      </c>
      <c r="B17777" s="221">
        <v>40.0</v>
      </c>
      <c r="C17777" s="221">
        <v>1.0</v>
      </c>
    </row>
    <row r="17778">
      <c r="A17778" s="221">
        <v>19276.0</v>
      </c>
      <c r="B17778" s="221">
        <v>34.0</v>
      </c>
      <c r="C17778" s="221">
        <v>50.0</v>
      </c>
    </row>
    <row r="17779">
      <c r="A17779" s="221">
        <v>19276.0</v>
      </c>
      <c r="B17779" s="221">
        <v>35.0</v>
      </c>
      <c r="C17779" s="221">
        <v>128.0</v>
      </c>
    </row>
    <row r="17780">
      <c r="A17780" s="221">
        <v>19276.0</v>
      </c>
      <c r="B17780" s="221">
        <v>36.0</v>
      </c>
      <c r="C17780" s="221">
        <v>400.0</v>
      </c>
    </row>
    <row r="17781">
      <c r="A17781" s="221">
        <v>19276.0</v>
      </c>
      <c r="B17781" s="221">
        <v>37.0</v>
      </c>
      <c r="C17781" s="221">
        <v>150.0</v>
      </c>
    </row>
    <row r="17782">
      <c r="A17782" s="221">
        <v>19276.0</v>
      </c>
      <c r="B17782" s="221">
        <v>38.0</v>
      </c>
      <c r="C17782" s="221">
        <v>8.0</v>
      </c>
    </row>
    <row r="17783">
      <c r="A17783" s="221">
        <v>19276.0</v>
      </c>
      <c r="B17783" s="221">
        <v>40.0</v>
      </c>
      <c r="C17783" s="221">
        <v>1.0</v>
      </c>
    </row>
    <row r="17784">
      <c r="A17784" s="221">
        <v>19277.0</v>
      </c>
      <c r="B17784" s="221">
        <v>34.0</v>
      </c>
      <c r="C17784" s="221">
        <v>50.0</v>
      </c>
    </row>
    <row r="17785">
      <c r="A17785" s="221">
        <v>19277.0</v>
      </c>
      <c r="B17785" s="221">
        <v>35.0</v>
      </c>
      <c r="C17785" s="221">
        <v>128.0</v>
      </c>
    </row>
    <row r="17786">
      <c r="A17786" s="221">
        <v>19277.0</v>
      </c>
      <c r="B17786" s="221">
        <v>36.0</v>
      </c>
      <c r="C17786" s="221">
        <v>400.0</v>
      </c>
    </row>
    <row r="17787">
      <c r="A17787" s="221">
        <v>19277.0</v>
      </c>
      <c r="B17787" s="221">
        <v>37.0</v>
      </c>
      <c r="C17787" s="221">
        <v>150.0</v>
      </c>
    </row>
    <row r="17788">
      <c r="A17788" s="221">
        <v>19277.0</v>
      </c>
      <c r="B17788" s="221">
        <v>38.0</v>
      </c>
      <c r="C17788" s="221">
        <v>8.0</v>
      </c>
    </row>
    <row r="17789">
      <c r="A17789" s="221">
        <v>19277.0</v>
      </c>
      <c r="B17789" s="221">
        <v>40.0</v>
      </c>
      <c r="C17789" s="221">
        <v>1.0</v>
      </c>
    </row>
    <row r="17790">
      <c r="A17790" s="221">
        <v>19278.0</v>
      </c>
      <c r="B17790" s="221">
        <v>34.0</v>
      </c>
      <c r="C17790" s="221">
        <v>50.0</v>
      </c>
    </row>
    <row r="17791">
      <c r="A17791" s="221">
        <v>19278.0</v>
      </c>
      <c r="B17791" s="221">
        <v>35.0</v>
      </c>
      <c r="C17791" s="221">
        <v>128.0</v>
      </c>
    </row>
    <row r="17792">
      <c r="A17792" s="221">
        <v>19278.0</v>
      </c>
      <c r="B17792" s="221">
        <v>36.0</v>
      </c>
      <c r="C17792" s="221">
        <v>400.0</v>
      </c>
    </row>
    <row r="17793">
      <c r="A17793" s="221">
        <v>19278.0</v>
      </c>
      <c r="B17793" s="221">
        <v>37.0</v>
      </c>
      <c r="C17793" s="221">
        <v>150.0</v>
      </c>
    </row>
    <row r="17794">
      <c r="A17794" s="221">
        <v>19278.0</v>
      </c>
      <c r="B17794" s="221">
        <v>38.0</v>
      </c>
      <c r="C17794" s="221">
        <v>8.0</v>
      </c>
    </row>
    <row r="17795">
      <c r="A17795" s="221">
        <v>19278.0</v>
      </c>
      <c r="B17795" s="221">
        <v>40.0</v>
      </c>
      <c r="C17795" s="221">
        <v>1.0</v>
      </c>
    </row>
    <row r="17796">
      <c r="A17796" s="221">
        <v>19279.0</v>
      </c>
      <c r="B17796" s="221">
        <v>34.0</v>
      </c>
      <c r="C17796" s="221">
        <v>50.0</v>
      </c>
    </row>
    <row r="17797">
      <c r="A17797" s="221">
        <v>19279.0</v>
      </c>
      <c r="B17797" s="221">
        <v>35.0</v>
      </c>
      <c r="C17797" s="221">
        <v>128.0</v>
      </c>
    </row>
    <row r="17798">
      <c r="A17798" s="221">
        <v>19279.0</v>
      </c>
      <c r="B17798" s="221">
        <v>36.0</v>
      </c>
      <c r="C17798" s="221">
        <v>400.0</v>
      </c>
    </row>
    <row r="17799">
      <c r="A17799" s="221">
        <v>19279.0</v>
      </c>
      <c r="B17799" s="221">
        <v>37.0</v>
      </c>
      <c r="C17799" s="221">
        <v>150.0</v>
      </c>
    </row>
    <row r="17800">
      <c r="A17800" s="221">
        <v>19279.0</v>
      </c>
      <c r="B17800" s="221">
        <v>38.0</v>
      </c>
      <c r="C17800" s="221">
        <v>8.0</v>
      </c>
    </row>
    <row r="17801">
      <c r="A17801" s="221">
        <v>19279.0</v>
      </c>
      <c r="B17801" s="221">
        <v>40.0</v>
      </c>
      <c r="C17801" s="221">
        <v>1.0</v>
      </c>
    </row>
    <row r="17802">
      <c r="A17802" s="221">
        <v>19280.0</v>
      </c>
      <c r="B17802" s="221">
        <v>34.0</v>
      </c>
      <c r="C17802" s="221">
        <v>50.0</v>
      </c>
    </row>
    <row r="17803">
      <c r="A17803" s="221">
        <v>19280.0</v>
      </c>
      <c r="B17803" s="221">
        <v>35.0</v>
      </c>
      <c r="C17803" s="221">
        <v>128.0</v>
      </c>
    </row>
    <row r="17804">
      <c r="A17804" s="221">
        <v>19280.0</v>
      </c>
      <c r="B17804" s="221">
        <v>36.0</v>
      </c>
      <c r="C17804" s="221">
        <v>400.0</v>
      </c>
    </row>
    <row r="17805">
      <c r="A17805" s="221">
        <v>19280.0</v>
      </c>
      <c r="B17805" s="221">
        <v>37.0</v>
      </c>
      <c r="C17805" s="221">
        <v>150.0</v>
      </c>
    </row>
    <row r="17806">
      <c r="A17806" s="221">
        <v>19280.0</v>
      </c>
      <c r="B17806" s="221">
        <v>38.0</v>
      </c>
      <c r="C17806" s="221">
        <v>8.0</v>
      </c>
    </row>
    <row r="17807">
      <c r="A17807" s="221">
        <v>19280.0</v>
      </c>
      <c r="B17807" s="221">
        <v>40.0</v>
      </c>
      <c r="C17807" s="221">
        <v>1.0</v>
      </c>
    </row>
    <row r="17808">
      <c r="A17808" s="221">
        <v>19281.0</v>
      </c>
      <c r="B17808" s="221">
        <v>34.0</v>
      </c>
      <c r="C17808" s="221">
        <v>50.0</v>
      </c>
    </row>
    <row r="17809">
      <c r="A17809" s="221">
        <v>19281.0</v>
      </c>
      <c r="B17809" s="221">
        <v>35.0</v>
      </c>
      <c r="C17809" s="221">
        <v>128.0</v>
      </c>
    </row>
    <row r="17810">
      <c r="A17810" s="221">
        <v>19281.0</v>
      </c>
      <c r="B17810" s="221">
        <v>36.0</v>
      </c>
      <c r="C17810" s="221">
        <v>400.0</v>
      </c>
    </row>
    <row r="17811">
      <c r="A17811" s="221">
        <v>19281.0</v>
      </c>
      <c r="B17811" s="221">
        <v>37.0</v>
      </c>
      <c r="C17811" s="221">
        <v>150.0</v>
      </c>
    </row>
    <row r="17812">
      <c r="A17812" s="221">
        <v>19281.0</v>
      </c>
      <c r="B17812" s="221">
        <v>38.0</v>
      </c>
      <c r="C17812" s="221">
        <v>8.0</v>
      </c>
    </row>
    <row r="17813">
      <c r="A17813" s="221">
        <v>19281.0</v>
      </c>
      <c r="B17813" s="221">
        <v>40.0</v>
      </c>
      <c r="C17813" s="221">
        <v>1.0</v>
      </c>
    </row>
    <row r="17814">
      <c r="A17814" s="221">
        <v>19282.0</v>
      </c>
      <c r="B17814" s="221">
        <v>34.0</v>
      </c>
      <c r="C17814" s="221">
        <v>50.0</v>
      </c>
    </row>
    <row r="17815">
      <c r="A17815" s="221">
        <v>19282.0</v>
      </c>
      <c r="B17815" s="221">
        <v>35.0</v>
      </c>
      <c r="C17815" s="221">
        <v>128.0</v>
      </c>
    </row>
    <row r="17816">
      <c r="A17816" s="221">
        <v>19282.0</v>
      </c>
      <c r="B17816" s="221">
        <v>36.0</v>
      </c>
      <c r="C17816" s="221">
        <v>400.0</v>
      </c>
    </row>
    <row r="17817">
      <c r="A17817" s="221">
        <v>19282.0</v>
      </c>
      <c r="B17817" s="221">
        <v>37.0</v>
      </c>
      <c r="C17817" s="221">
        <v>150.0</v>
      </c>
    </row>
    <row r="17818">
      <c r="A17818" s="221">
        <v>19282.0</v>
      </c>
      <c r="B17818" s="221">
        <v>38.0</v>
      </c>
      <c r="C17818" s="221">
        <v>8.0</v>
      </c>
    </row>
    <row r="17819">
      <c r="A17819" s="221">
        <v>19282.0</v>
      </c>
      <c r="B17819" s="221">
        <v>40.0</v>
      </c>
      <c r="C17819" s="221">
        <v>1.0</v>
      </c>
    </row>
    <row r="17820">
      <c r="A17820" s="221">
        <v>19283.0</v>
      </c>
      <c r="B17820" s="221">
        <v>34.0</v>
      </c>
      <c r="C17820" s="221">
        <v>50.0</v>
      </c>
    </row>
    <row r="17821">
      <c r="A17821" s="221">
        <v>19283.0</v>
      </c>
      <c r="B17821" s="221">
        <v>35.0</v>
      </c>
      <c r="C17821" s="221">
        <v>128.0</v>
      </c>
    </row>
    <row r="17822">
      <c r="A17822" s="221">
        <v>19283.0</v>
      </c>
      <c r="B17822" s="221">
        <v>36.0</v>
      </c>
      <c r="C17822" s="221">
        <v>400.0</v>
      </c>
    </row>
    <row r="17823">
      <c r="A17823" s="221">
        <v>19283.0</v>
      </c>
      <c r="B17823" s="221">
        <v>37.0</v>
      </c>
      <c r="C17823" s="221">
        <v>150.0</v>
      </c>
    </row>
    <row r="17824">
      <c r="A17824" s="221">
        <v>19283.0</v>
      </c>
      <c r="B17824" s="221">
        <v>38.0</v>
      </c>
      <c r="C17824" s="221">
        <v>8.0</v>
      </c>
    </row>
    <row r="17825">
      <c r="A17825" s="221">
        <v>19283.0</v>
      </c>
      <c r="B17825" s="221">
        <v>40.0</v>
      </c>
      <c r="C17825" s="221">
        <v>1.0</v>
      </c>
    </row>
    <row r="17826">
      <c r="A17826" s="221">
        <v>19284.0</v>
      </c>
      <c r="B17826" s="221">
        <v>34.0</v>
      </c>
      <c r="C17826" s="221">
        <v>50.0</v>
      </c>
    </row>
    <row r="17827">
      <c r="A17827" s="221">
        <v>19284.0</v>
      </c>
      <c r="B17827" s="221">
        <v>35.0</v>
      </c>
      <c r="C17827" s="221">
        <v>128.0</v>
      </c>
    </row>
    <row r="17828">
      <c r="A17828" s="221">
        <v>19284.0</v>
      </c>
      <c r="B17828" s="221">
        <v>36.0</v>
      </c>
      <c r="C17828" s="221">
        <v>400.0</v>
      </c>
    </row>
    <row r="17829">
      <c r="A17829" s="221">
        <v>19284.0</v>
      </c>
      <c r="B17829" s="221">
        <v>37.0</v>
      </c>
      <c r="C17829" s="221">
        <v>150.0</v>
      </c>
    </row>
    <row r="17830">
      <c r="A17830" s="221">
        <v>19284.0</v>
      </c>
      <c r="B17830" s="221">
        <v>38.0</v>
      </c>
      <c r="C17830" s="221">
        <v>8.0</v>
      </c>
    </row>
    <row r="17831">
      <c r="A17831" s="221">
        <v>19284.0</v>
      </c>
      <c r="B17831" s="221">
        <v>40.0</v>
      </c>
      <c r="C17831" s="221">
        <v>1.0</v>
      </c>
    </row>
    <row r="17832">
      <c r="A17832" s="221">
        <v>19285.0</v>
      </c>
      <c r="B17832" s="221">
        <v>34.0</v>
      </c>
      <c r="C17832" s="221">
        <v>50.0</v>
      </c>
    </row>
    <row r="17833">
      <c r="A17833" s="221">
        <v>19285.0</v>
      </c>
      <c r="B17833" s="221">
        <v>35.0</v>
      </c>
      <c r="C17833" s="221">
        <v>128.0</v>
      </c>
    </row>
    <row r="17834">
      <c r="A17834" s="221">
        <v>19285.0</v>
      </c>
      <c r="B17834" s="221">
        <v>36.0</v>
      </c>
      <c r="C17834" s="221">
        <v>400.0</v>
      </c>
    </row>
    <row r="17835">
      <c r="A17835" s="221">
        <v>19285.0</v>
      </c>
      <c r="B17835" s="221">
        <v>37.0</v>
      </c>
      <c r="C17835" s="221">
        <v>150.0</v>
      </c>
    </row>
    <row r="17836">
      <c r="A17836" s="221">
        <v>19285.0</v>
      </c>
      <c r="B17836" s="221">
        <v>38.0</v>
      </c>
      <c r="C17836" s="221">
        <v>8.0</v>
      </c>
    </row>
    <row r="17837">
      <c r="A17837" s="221">
        <v>19285.0</v>
      </c>
      <c r="B17837" s="221">
        <v>40.0</v>
      </c>
      <c r="C17837" s="221">
        <v>1.0</v>
      </c>
    </row>
    <row r="17838">
      <c r="A17838" s="221">
        <v>19286.0</v>
      </c>
      <c r="B17838" s="221">
        <v>34.0</v>
      </c>
      <c r="C17838" s="221">
        <v>50.0</v>
      </c>
    </row>
    <row r="17839">
      <c r="A17839" s="221">
        <v>19286.0</v>
      </c>
      <c r="B17839" s="221">
        <v>35.0</v>
      </c>
      <c r="C17839" s="221">
        <v>128.0</v>
      </c>
    </row>
    <row r="17840">
      <c r="A17840" s="221">
        <v>19286.0</v>
      </c>
      <c r="B17840" s="221">
        <v>36.0</v>
      </c>
      <c r="C17840" s="221">
        <v>400.0</v>
      </c>
    </row>
    <row r="17841">
      <c r="A17841" s="221">
        <v>19286.0</v>
      </c>
      <c r="B17841" s="221">
        <v>37.0</v>
      </c>
      <c r="C17841" s="221">
        <v>150.0</v>
      </c>
    </row>
    <row r="17842">
      <c r="A17842" s="221">
        <v>19286.0</v>
      </c>
      <c r="B17842" s="221">
        <v>38.0</v>
      </c>
      <c r="C17842" s="221">
        <v>8.0</v>
      </c>
    </row>
    <row r="17843">
      <c r="A17843" s="221">
        <v>19286.0</v>
      </c>
      <c r="B17843" s="221">
        <v>40.0</v>
      </c>
      <c r="C17843" s="221">
        <v>1.0</v>
      </c>
    </row>
    <row r="17844">
      <c r="A17844" s="221">
        <v>19287.0</v>
      </c>
      <c r="B17844" s="221">
        <v>34.0</v>
      </c>
      <c r="C17844" s="221">
        <v>168.0</v>
      </c>
    </row>
    <row r="17845">
      <c r="A17845" s="221">
        <v>19287.0</v>
      </c>
      <c r="B17845" s="221">
        <v>36.0</v>
      </c>
      <c r="C17845" s="221">
        <v>135.0</v>
      </c>
    </row>
    <row r="17846">
      <c r="A17846" s="221">
        <v>19287.0</v>
      </c>
      <c r="B17846" s="221">
        <v>37.0</v>
      </c>
      <c r="C17846" s="221">
        <v>1.0</v>
      </c>
    </row>
    <row r="17847">
      <c r="A17847" s="221">
        <v>19287.0</v>
      </c>
      <c r="B17847" s="221">
        <v>38.0</v>
      </c>
      <c r="C17847" s="221">
        <v>2.0</v>
      </c>
    </row>
    <row r="17848">
      <c r="A17848" s="221">
        <v>19288.0</v>
      </c>
      <c r="B17848" s="221">
        <v>34.0</v>
      </c>
      <c r="C17848" s="221">
        <v>168.0</v>
      </c>
    </row>
    <row r="17849">
      <c r="A17849" s="221">
        <v>19288.0</v>
      </c>
      <c r="B17849" s="221">
        <v>36.0</v>
      </c>
      <c r="C17849" s="221">
        <v>135.0</v>
      </c>
    </row>
    <row r="17850">
      <c r="A17850" s="221">
        <v>19288.0</v>
      </c>
      <c r="B17850" s="221">
        <v>37.0</v>
      </c>
      <c r="C17850" s="221">
        <v>1.0</v>
      </c>
    </row>
    <row r="17851">
      <c r="A17851" s="221">
        <v>19288.0</v>
      </c>
      <c r="B17851" s="221">
        <v>38.0</v>
      </c>
      <c r="C17851" s="221">
        <v>2.0</v>
      </c>
    </row>
    <row r="17852">
      <c r="A17852" s="221">
        <v>19289.0</v>
      </c>
      <c r="B17852" s="221">
        <v>35.0</v>
      </c>
      <c r="C17852" s="221">
        <v>21330.0</v>
      </c>
    </row>
    <row r="17853">
      <c r="A17853" s="221">
        <v>19289.0</v>
      </c>
      <c r="B17853" s="221">
        <v>36.0</v>
      </c>
      <c r="C17853" s="221">
        <v>517.0</v>
      </c>
    </row>
    <row r="17854">
      <c r="A17854" s="221">
        <v>19289.0</v>
      </c>
      <c r="B17854" s="221">
        <v>38.0</v>
      </c>
      <c r="C17854" s="221">
        <v>78.0</v>
      </c>
    </row>
    <row r="17855">
      <c r="A17855" s="221">
        <v>19289.0</v>
      </c>
      <c r="B17855" s="221">
        <v>40.0</v>
      </c>
      <c r="C17855" s="221">
        <v>15.0</v>
      </c>
    </row>
    <row r="17856">
      <c r="A17856" s="221">
        <v>19293.0</v>
      </c>
      <c r="B17856" s="221">
        <v>35.0</v>
      </c>
      <c r="C17856" s="221">
        <v>21330.0</v>
      </c>
    </row>
    <row r="17857">
      <c r="A17857" s="221">
        <v>19293.0</v>
      </c>
      <c r="B17857" s="221">
        <v>36.0</v>
      </c>
      <c r="C17857" s="221">
        <v>517.0</v>
      </c>
    </row>
    <row r="17858">
      <c r="A17858" s="221">
        <v>19293.0</v>
      </c>
      <c r="B17858" s="221">
        <v>38.0</v>
      </c>
      <c r="C17858" s="221">
        <v>78.0</v>
      </c>
    </row>
    <row r="17859">
      <c r="A17859" s="221">
        <v>19293.0</v>
      </c>
      <c r="B17859" s="221">
        <v>40.0</v>
      </c>
      <c r="C17859" s="221">
        <v>15.0</v>
      </c>
    </row>
    <row r="17860">
      <c r="A17860" s="221">
        <v>19295.0</v>
      </c>
      <c r="B17860" s="221">
        <v>35.0</v>
      </c>
      <c r="C17860" s="221">
        <v>21330.0</v>
      </c>
    </row>
    <row r="17861">
      <c r="A17861" s="221">
        <v>19295.0</v>
      </c>
      <c r="B17861" s="221">
        <v>36.0</v>
      </c>
      <c r="C17861" s="221">
        <v>517.0</v>
      </c>
    </row>
    <row r="17862">
      <c r="A17862" s="221">
        <v>19295.0</v>
      </c>
      <c r="B17862" s="221">
        <v>38.0</v>
      </c>
      <c r="C17862" s="221">
        <v>78.0</v>
      </c>
    </row>
    <row r="17863">
      <c r="A17863" s="221">
        <v>19295.0</v>
      </c>
      <c r="B17863" s="221">
        <v>40.0</v>
      </c>
      <c r="C17863" s="221">
        <v>15.0</v>
      </c>
    </row>
    <row r="17864">
      <c r="A17864" s="221">
        <v>19297.0</v>
      </c>
      <c r="B17864" s="221">
        <v>35.0</v>
      </c>
      <c r="C17864" s="221">
        <v>21330.0</v>
      </c>
    </row>
    <row r="17865">
      <c r="A17865" s="221">
        <v>19297.0</v>
      </c>
      <c r="B17865" s="221">
        <v>36.0</v>
      </c>
      <c r="C17865" s="221">
        <v>517.0</v>
      </c>
    </row>
    <row r="17866">
      <c r="A17866" s="221">
        <v>19297.0</v>
      </c>
      <c r="B17866" s="221">
        <v>38.0</v>
      </c>
      <c r="C17866" s="221">
        <v>78.0</v>
      </c>
    </row>
    <row r="17867">
      <c r="A17867" s="221">
        <v>19297.0</v>
      </c>
      <c r="B17867" s="221">
        <v>40.0</v>
      </c>
      <c r="C17867" s="221">
        <v>15.0</v>
      </c>
    </row>
    <row r="17868">
      <c r="A17868" s="221">
        <v>19299.0</v>
      </c>
      <c r="B17868" s="221">
        <v>35.0</v>
      </c>
      <c r="C17868" s="221">
        <v>21330.0</v>
      </c>
    </row>
    <row r="17869">
      <c r="A17869" s="221">
        <v>19299.0</v>
      </c>
      <c r="B17869" s="221">
        <v>36.0</v>
      </c>
      <c r="C17869" s="221">
        <v>517.0</v>
      </c>
    </row>
    <row r="17870">
      <c r="A17870" s="221">
        <v>19299.0</v>
      </c>
      <c r="B17870" s="221">
        <v>38.0</v>
      </c>
      <c r="C17870" s="221">
        <v>78.0</v>
      </c>
    </row>
    <row r="17871">
      <c r="A17871" s="221">
        <v>19299.0</v>
      </c>
      <c r="B17871" s="221">
        <v>40.0</v>
      </c>
      <c r="C17871" s="221">
        <v>15.0</v>
      </c>
    </row>
    <row r="17872">
      <c r="A17872" s="221">
        <v>19301.0</v>
      </c>
      <c r="B17872" s="221">
        <v>35.0</v>
      </c>
      <c r="C17872" s="221">
        <v>21330.0</v>
      </c>
    </row>
    <row r="17873">
      <c r="A17873" s="221">
        <v>19301.0</v>
      </c>
      <c r="B17873" s="221">
        <v>36.0</v>
      </c>
      <c r="C17873" s="221">
        <v>517.0</v>
      </c>
    </row>
    <row r="17874">
      <c r="A17874" s="221">
        <v>19301.0</v>
      </c>
      <c r="B17874" s="221">
        <v>38.0</v>
      </c>
      <c r="C17874" s="221">
        <v>78.0</v>
      </c>
    </row>
    <row r="17875">
      <c r="A17875" s="221">
        <v>19301.0</v>
      </c>
      <c r="B17875" s="221">
        <v>40.0</v>
      </c>
      <c r="C17875" s="221">
        <v>15.0</v>
      </c>
    </row>
    <row r="17876">
      <c r="A17876" s="221">
        <v>19303.0</v>
      </c>
      <c r="B17876" s="221">
        <v>35.0</v>
      </c>
      <c r="C17876" s="221">
        <v>21330.0</v>
      </c>
    </row>
    <row r="17877">
      <c r="A17877" s="221">
        <v>19303.0</v>
      </c>
      <c r="B17877" s="221">
        <v>36.0</v>
      </c>
      <c r="C17877" s="221">
        <v>517.0</v>
      </c>
    </row>
    <row r="17878">
      <c r="A17878" s="221">
        <v>19303.0</v>
      </c>
      <c r="B17878" s="221">
        <v>38.0</v>
      </c>
      <c r="C17878" s="221">
        <v>78.0</v>
      </c>
    </row>
    <row r="17879">
      <c r="A17879" s="221">
        <v>19303.0</v>
      </c>
      <c r="B17879" s="221">
        <v>40.0</v>
      </c>
      <c r="C17879" s="221">
        <v>15.0</v>
      </c>
    </row>
    <row r="17880">
      <c r="A17880" s="221">
        <v>19311.0</v>
      </c>
      <c r="B17880" s="221">
        <v>35.0</v>
      </c>
      <c r="C17880" s="221">
        <v>21330.0</v>
      </c>
    </row>
    <row r="17881">
      <c r="A17881" s="221">
        <v>19311.0</v>
      </c>
      <c r="B17881" s="221">
        <v>36.0</v>
      </c>
      <c r="C17881" s="221">
        <v>517.0</v>
      </c>
    </row>
    <row r="17882">
      <c r="A17882" s="221">
        <v>19311.0</v>
      </c>
      <c r="B17882" s="221">
        <v>38.0</v>
      </c>
      <c r="C17882" s="221">
        <v>78.0</v>
      </c>
    </row>
    <row r="17883">
      <c r="A17883" s="221">
        <v>19311.0</v>
      </c>
      <c r="B17883" s="221">
        <v>40.0</v>
      </c>
      <c r="C17883" s="221">
        <v>15.0</v>
      </c>
    </row>
    <row r="17884">
      <c r="A17884" s="221">
        <v>19313.0</v>
      </c>
      <c r="B17884" s="221">
        <v>34.0</v>
      </c>
      <c r="C17884" s="221">
        <v>57378.0</v>
      </c>
    </row>
    <row r="17885">
      <c r="A17885" s="221">
        <v>19313.0</v>
      </c>
      <c r="B17885" s="221">
        <v>35.0</v>
      </c>
      <c r="C17885" s="221">
        <v>14743.0</v>
      </c>
    </row>
    <row r="17886">
      <c r="A17886" s="221">
        <v>19313.0</v>
      </c>
      <c r="B17886" s="221">
        <v>36.0</v>
      </c>
      <c r="C17886" s="221">
        <v>3889.0</v>
      </c>
    </row>
    <row r="17887">
      <c r="A17887" s="221">
        <v>19313.0</v>
      </c>
      <c r="B17887" s="221">
        <v>37.0</v>
      </c>
      <c r="C17887" s="221">
        <v>905.0</v>
      </c>
    </row>
    <row r="17888">
      <c r="A17888" s="221">
        <v>19313.0</v>
      </c>
      <c r="B17888" s="221">
        <v>38.0</v>
      </c>
      <c r="C17888" s="221">
        <v>277.0</v>
      </c>
    </row>
    <row r="17889">
      <c r="A17889" s="221">
        <v>19313.0</v>
      </c>
      <c r="B17889" s="221">
        <v>39.0</v>
      </c>
      <c r="C17889" s="221">
        <v>50.0</v>
      </c>
    </row>
    <row r="17890">
      <c r="A17890" s="221">
        <v>19313.0</v>
      </c>
      <c r="B17890" s="221">
        <v>40.0</v>
      </c>
      <c r="C17890" s="221">
        <v>9.0</v>
      </c>
    </row>
    <row r="17891">
      <c r="A17891" s="221">
        <v>19315.0</v>
      </c>
      <c r="B17891" s="221">
        <v>34.0</v>
      </c>
      <c r="C17891" s="221">
        <v>57378.0</v>
      </c>
    </row>
    <row r="17892">
      <c r="A17892" s="221">
        <v>19315.0</v>
      </c>
      <c r="B17892" s="221">
        <v>35.0</v>
      </c>
      <c r="C17892" s="221">
        <v>14743.0</v>
      </c>
    </row>
    <row r="17893">
      <c r="A17893" s="221">
        <v>19315.0</v>
      </c>
      <c r="B17893" s="221">
        <v>36.0</v>
      </c>
      <c r="C17893" s="221">
        <v>3889.0</v>
      </c>
    </row>
    <row r="17894">
      <c r="A17894" s="221">
        <v>19315.0</v>
      </c>
      <c r="B17894" s="221">
        <v>37.0</v>
      </c>
      <c r="C17894" s="221">
        <v>905.0</v>
      </c>
    </row>
    <row r="17895">
      <c r="A17895" s="221">
        <v>19315.0</v>
      </c>
      <c r="B17895" s="221">
        <v>38.0</v>
      </c>
      <c r="C17895" s="221">
        <v>277.0</v>
      </c>
    </row>
    <row r="17896">
      <c r="A17896" s="221">
        <v>19315.0</v>
      </c>
      <c r="B17896" s="221">
        <v>39.0</v>
      </c>
      <c r="C17896" s="221">
        <v>50.0</v>
      </c>
    </row>
    <row r="17897">
      <c r="A17897" s="221">
        <v>19315.0</v>
      </c>
      <c r="B17897" s="221">
        <v>40.0</v>
      </c>
      <c r="C17897" s="221">
        <v>9.0</v>
      </c>
    </row>
    <row r="17898">
      <c r="A17898" s="221">
        <v>19317.0</v>
      </c>
      <c r="B17898" s="221">
        <v>34.0</v>
      </c>
      <c r="C17898" s="221">
        <v>57378.0</v>
      </c>
    </row>
    <row r="17899">
      <c r="A17899" s="221">
        <v>19317.0</v>
      </c>
      <c r="B17899" s="221">
        <v>35.0</v>
      </c>
      <c r="C17899" s="221">
        <v>14743.0</v>
      </c>
    </row>
    <row r="17900">
      <c r="A17900" s="221">
        <v>19317.0</v>
      </c>
      <c r="B17900" s="221">
        <v>36.0</v>
      </c>
      <c r="C17900" s="221">
        <v>3889.0</v>
      </c>
    </row>
    <row r="17901">
      <c r="A17901" s="221">
        <v>19317.0</v>
      </c>
      <c r="B17901" s="221">
        <v>37.0</v>
      </c>
      <c r="C17901" s="221">
        <v>905.0</v>
      </c>
    </row>
    <row r="17902">
      <c r="A17902" s="221">
        <v>19317.0</v>
      </c>
      <c r="B17902" s="221">
        <v>38.0</v>
      </c>
      <c r="C17902" s="221">
        <v>277.0</v>
      </c>
    </row>
    <row r="17903">
      <c r="A17903" s="221">
        <v>19317.0</v>
      </c>
      <c r="B17903" s="221">
        <v>39.0</v>
      </c>
      <c r="C17903" s="221">
        <v>50.0</v>
      </c>
    </row>
    <row r="17904">
      <c r="A17904" s="221">
        <v>19317.0</v>
      </c>
      <c r="B17904" s="221">
        <v>40.0</v>
      </c>
      <c r="C17904" s="221">
        <v>9.0</v>
      </c>
    </row>
    <row r="17905">
      <c r="A17905" s="221">
        <v>19319.0</v>
      </c>
      <c r="B17905" s="221">
        <v>34.0</v>
      </c>
      <c r="C17905" s="221">
        <v>57378.0</v>
      </c>
    </row>
    <row r="17906">
      <c r="A17906" s="221">
        <v>19319.0</v>
      </c>
      <c r="B17906" s="221">
        <v>35.0</v>
      </c>
      <c r="C17906" s="221">
        <v>14743.0</v>
      </c>
    </row>
    <row r="17907">
      <c r="A17907" s="221">
        <v>19319.0</v>
      </c>
      <c r="B17907" s="221">
        <v>36.0</v>
      </c>
      <c r="C17907" s="221">
        <v>3889.0</v>
      </c>
    </row>
    <row r="17908">
      <c r="A17908" s="221">
        <v>19319.0</v>
      </c>
      <c r="B17908" s="221">
        <v>37.0</v>
      </c>
      <c r="C17908" s="221">
        <v>905.0</v>
      </c>
    </row>
    <row r="17909">
      <c r="A17909" s="221">
        <v>19319.0</v>
      </c>
      <c r="B17909" s="221">
        <v>38.0</v>
      </c>
      <c r="C17909" s="221">
        <v>277.0</v>
      </c>
    </row>
    <row r="17910">
      <c r="A17910" s="221">
        <v>19319.0</v>
      </c>
      <c r="B17910" s="221">
        <v>39.0</v>
      </c>
      <c r="C17910" s="221">
        <v>50.0</v>
      </c>
    </row>
    <row r="17911">
      <c r="A17911" s="221">
        <v>19319.0</v>
      </c>
      <c r="B17911" s="221">
        <v>40.0</v>
      </c>
      <c r="C17911" s="221">
        <v>9.0</v>
      </c>
    </row>
    <row r="17912">
      <c r="A17912" s="221">
        <v>19321.0</v>
      </c>
      <c r="B17912" s="221">
        <v>34.0</v>
      </c>
      <c r="C17912" s="221">
        <v>57378.0</v>
      </c>
    </row>
    <row r="17913">
      <c r="A17913" s="221">
        <v>19321.0</v>
      </c>
      <c r="B17913" s="221">
        <v>35.0</v>
      </c>
      <c r="C17913" s="221">
        <v>14743.0</v>
      </c>
    </row>
    <row r="17914">
      <c r="A17914" s="221">
        <v>19321.0</v>
      </c>
      <c r="B17914" s="221">
        <v>36.0</v>
      </c>
      <c r="C17914" s="221">
        <v>3889.0</v>
      </c>
    </row>
    <row r="17915">
      <c r="A17915" s="221">
        <v>19321.0</v>
      </c>
      <c r="B17915" s="221">
        <v>37.0</v>
      </c>
      <c r="C17915" s="221">
        <v>905.0</v>
      </c>
    </row>
    <row r="17916">
      <c r="A17916" s="221">
        <v>19321.0</v>
      </c>
      <c r="B17916" s="221">
        <v>38.0</v>
      </c>
      <c r="C17916" s="221">
        <v>277.0</v>
      </c>
    </row>
    <row r="17917">
      <c r="A17917" s="221">
        <v>19321.0</v>
      </c>
      <c r="B17917" s="221">
        <v>39.0</v>
      </c>
      <c r="C17917" s="221">
        <v>50.0</v>
      </c>
    </row>
    <row r="17918">
      <c r="A17918" s="221">
        <v>19321.0</v>
      </c>
      <c r="B17918" s="221">
        <v>40.0</v>
      </c>
      <c r="C17918" s="221">
        <v>9.0</v>
      </c>
    </row>
    <row r="17919">
      <c r="A17919" s="221">
        <v>19323.0</v>
      </c>
      <c r="B17919" s="221">
        <v>34.0</v>
      </c>
      <c r="C17919" s="221">
        <v>57378.0</v>
      </c>
    </row>
    <row r="17920">
      <c r="A17920" s="221">
        <v>19323.0</v>
      </c>
      <c r="B17920" s="221">
        <v>35.0</v>
      </c>
      <c r="C17920" s="221">
        <v>14743.0</v>
      </c>
    </row>
    <row r="17921">
      <c r="A17921" s="221">
        <v>19323.0</v>
      </c>
      <c r="B17921" s="221">
        <v>36.0</v>
      </c>
      <c r="C17921" s="221">
        <v>3889.0</v>
      </c>
    </row>
    <row r="17922">
      <c r="A17922" s="221">
        <v>19323.0</v>
      </c>
      <c r="B17922" s="221">
        <v>37.0</v>
      </c>
      <c r="C17922" s="221">
        <v>905.0</v>
      </c>
    </row>
    <row r="17923">
      <c r="A17923" s="221">
        <v>19323.0</v>
      </c>
      <c r="B17923" s="221">
        <v>38.0</v>
      </c>
      <c r="C17923" s="221">
        <v>277.0</v>
      </c>
    </row>
    <row r="17924">
      <c r="A17924" s="221">
        <v>19323.0</v>
      </c>
      <c r="B17924" s="221">
        <v>39.0</v>
      </c>
      <c r="C17924" s="221">
        <v>50.0</v>
      </c>
    </row>
    <row r="17925">
      <c r="A17925" s="221">
        <v>19323.0</v>
      </c>
      <c r="B17925" s="221">
        <v>40.0</v>
      </c>
      <c r="C17925" s="221">
        <v>9.0</v>
      </c>
    </row>
    <row r="17926">
      <c r="A17926" s="221">
        <v>19325.0</v>
      </c>
      <c r="B17926" s="221">
        <v>34.0</v>
      </c>
      <c r="C17926" s="221">
        <v>57378.0</v>
      </c>
    </row>
    <row r="17927">
      <c r="A17927" s="221">
        <v>19325.0</v>
      </c>
      <c r="B17927" s="221">
        <v>35.0</v>
      </c>
      <c r="C17927" s="221">
        <v>14743.0</v>
      </c>
    </row>
    <row r="17928">
      <c r="A17928" s="221">
        <v>19325.0</v>
      </c>
      <c r="B17928" s="221">
        <v>36.0</v>
      </c>
      <c r="C17928" s="221">
        <v>3889.0</v>
      </c>
    </row>
    <row r="17929">
      <c r="A17929" s="221">
        <v>19325.0</v>
      </c>
      <c r="B17929" s="221">
        <v>37.0</v>
      </c>
      <c r="C17929" s="221">
        <v>905.0</v>
      </c>
    </row>
    <row r="17930">
      <c r="A17930" s="221">
        <v>19325.0</v>
      </c>
      <c r="B17930" s="221">
        <v>38.0</v>
      </c>
      <c r="C17930" s="221">
        <v>277.0</v>
      </c>
    </row>
    <row r="17931">
      <c r="A17931" s="221">
        <v>19325.0</v>
      </c>
      <c r="B17931" s="221">
        <v>39.0</v>
      </c>
      <c r="C17931" s="221">
        <v>50.0</v>
      </c>
    </row>
    <row r="17932">
      <c r="A17932" s="221">
        <v>19325.0</v>
      </c>
      <c r="B17932" s="221">
        <v>40.0</v>
      </c>
      <c r="C17932" s="221">
        <v>9.0</v>
      </c>
    </row>
    <row r="17933">
      <c r="A17933" s="221">
        <v>19327.0</v>
      </c>
      <c r="B17933" s="221">
        <v>34.0</v>
      </c>
      <c r="C17933" s="221">
        <v>57378.0</v>
      </c>
    </row>
    <row r="17934">
      <c r="A17934" s="221">
        <v>19327.0</v>
      </c>
      <c r="B17934" s="221">
        <v>35.0</v>
      </c>
      <c r="C17934" s="221">
        <v>14743.0</v>
      </c>
    </row>
    <row r="17935">
      <c r="A17935" s="221">
        <v>19327.0</v>
      </c>
      <c r="B17935" s="221">
        <v>36.0</v>
      </c>
      <c r="C17935" s="221">
        <v>3889.0</v>
      </c>
    </row>
    <row r="17936">
      <c r="A17936" s="221">
        <v>19327.0</v>
      </c>
      <c r="B17936" s="221">
        <v>37.0</v>
      </c>
      <c r="C17936" s="221">
        <v>905.0</v>
      </c>
    </row>
    <row r="17937">
      <c r="A17937" s="221">
        <v>19327.0</v>
      </c>
      <c r="B17937" s="221">
        <v>38.0</v>
      </c>
      <c r="C17937" s="221">
        <v>277.0</v>
      </c>
    </row>
    <row r="17938">
      <c r="A17938" s="221">
        <v>19327.0</v>
      </c>
      <c r="B17938" s="221">
        <v>39.0</v>
      </c>
      <c r="C17938" s="221">
        <v>50.0</v>
      </c>
    </row>
    <row r="17939">
      <c r="A17939" s="221">
        <v>19327.0</v>
      </c>
      <c r="B17939" s="221">
        <v>40.0</v>
      </c>
      <c r="C17939" s="221">
        <v>9.0</v>
      </c>
    </row>
    <row r="17940">
      <c r="A17940" s="221">
        <v>19329.0</v>
      </c>
      <c r="B17940" s="221">
        <v>34.0</v>
      </c>
      <c r="C17940" s="221">
        <v>57378.0</v>
      </c>
    </row>
    <row r="17941">
      <c r="A17941" s="221">
        <v>19329.0</v>
      </c>
      <c r="B17941" s="221">
        <v>35.0</v>
      </c>
      <c r="C17941" s="221">
        <v>14743.0</v>
      </c>
    </row>
    <row r="17942">
      <c r="A17942" s="221">
        <v>19329.0</v>
      </c>
      <c r="B17942" s="221">
        <v>36.0</v>
      </c>
      <c r="C17942" s="221">
        <v>3889.0</v>
      </c>
    </row>
    <row r="17943">
      <c r="A17943" s="221">
        <v>19329.0</v>
      </c>
      <c r="B17943" s="221">
        <v>37.0</v>
      </c>
      <c r="C17943" s="221">
        <v>905.0</v>
      </c>
    </row>
    <row r="17944">
      <c r="A17944" s="221">
        <v>19329.0</v>
      </c>
      <c r="B17944" s="221">
        <v>38.0</v>
      </c>
      <c r="C17944" s="221">
        <v>277.0</v>
      </c>
    </row>
    <row r="17945">
      <c r="A17945" s="221">
        <v>19329.0</v>
      </c>
      <c r="B17945" s="221">
        <v>39.0</v>
      </c>
      <c r="C17945" s="221">
        <v>50.0</v>
      </c>
    </row>
    <row r="17946">
      <c r="A17946" s="221">
        <v>19329.0</v>
      </c>
      <c r="B17946" s="221">
        <v>40.0</v>
      </c>
      <c r="C17946" s="221">
        <v>9.0</v>
      </c>
    </row>
    <row r="17947">
      <c r="A17947" s="221">
        <v>19335.0</v>
      </c>
      <c r="B17947" s="221">
        <v>34.0</v>
      </c>
      <c r="C17947" s="221">
        <v>57378.0</v>
      </c>
    </row>
    <row r="17948">
      <c r="A17948" s="221">
        <v>19335.0</v>
      </c>
      <c r="B17948" s="221">
        <v>35.0</v>
      </c>
      <c r="C17948" s="221">
        <v>14743.0</v>
      </c>
    </row>
    <row r="17949">
      <c r="A17949" s="221">
        <v>19335.0</v>
      </c>
      <c r="B17949" s="221">
        <v>36.0</v>
      </c>
      <c r="C17949" s="221">
        <v>3889.0</v>
      </c>
    </row>
    <row r="17950">
      <c r="A17950" s="221">
        <v>19335.0</v>
      </c>
      <c r="B17950" s="221">
        <v>37.0</v>
      </c>
      <c r="C17950" s="221">
        <v>905.0</v>
      </c>
    </row>
    <row r="17951">
      <c r="A17951" s="221">
        <v>19335.0</v>
      </c>
      <c r="B17951" s="221">
        <v>38.0</v>
      </c>
      <c r="C17951" s="221">
        <v>277.0</v>
      </c>
    </row>
    <row r="17952">
      <c r="A17952" s="221">
        <v>19335.0</v>
      </c>
      <c r="B17952" s="221">
        <v>39.0</v>
      </c>
      <c r="C17952" s="221">
        <v>50.0</v>
      </c>
    </row>
    <row r="17953">
      <c r="A17953" s="221">
        <v>19335.0</v>
      </c>
      <c r="B17953" s="221">
        <v>40.0</v>
      </c>
      <c r="C17953" s="221">
        <v>9.0</v>
      </c>
    </row>
    <row r="17954">
      <c r="A17954" s="221">
        <v>19337.0</v>
      </c>
      <c r="B17954" s="221">
        <v>34.0</v>
      </c>
      <c r="C17954" s="221">
        <v>57378.0</v>
      </c>
    </row>
    <row r="17955">
      <c r="A17955" s="221">
        <v>19337.0</v>
      </c>
      <c r="B17955" s="221">
        <v>35.0</v>
      </c>
      <c r="C17955" s="221">
        <v>14743.0</v>
      </c>
    </row>
    <row r="17956">
      <c r="A17956" s="221">
        <v>19337.0</v>
      </c>
      <c r="B17956" s="221">
        <v>36.0</v>
      </c>
      <c r="C17956" s="221">
        <v>3889.0</v>
      </c>
    </row>
    <row r="17957">
      <c r="A17957" s="221">
        <v>19337.0</v>
      </c>
      <c r="B17957" s="221">
        <v>37.0</v>
      </c>
      <c r="C17957" s="221">
        <v>905.0</v>
      </c>
    </row>
    <row r="17958">
      <c r="A17958" s="221">
        <v>19337.0</v>
      </c>
      <c r="B17958" s="221">
        <v>38.0</v>
      </c>
      <c r="C17958" s="221">
        <v>277.0</v>
      </c>
    </row>
    <row r="17959">
      <c r="A17959" s="221">
        <v>19337.0</v>
      </c>
      <c r="B17959" s="221">
        <v>39.0</v>
      </c>
      <c r="C17959" s="221">
        <v>50.0</v>
      </c>
    </row>
    <row r="17960">
      <c r="A17960" s="221">
        <v>19337.0</v>
      </c>
      <c r="B17960" s="221">
        <v>40.0</v>
      </c>
      <c r="C17960" s="221">
        <v>9.0</v>
      </c>
    </row>
    <row r="17961">
      <c r="A17961" s="221">
        <v>19339.0</v>
      </c>
      <c r="B17961" s="221">
        <v>34.0</v>
      </c>
      <c r="C17961" s="221">
        <v>57378.0</v>
      </c>
    </row>
    <row r="17962">
      <c r="A17962" s="221">
        <v>19339.0</v>
      </c>
      <c r="B17962" s="221">
        <v>35.0</v>
      </c>
      <c r="C17962" s="221">
        <v>14743.0</v>
      </c>
    </row>
    <row r="17963">
      <c r="A17963" s="221">
        <v>19339.0</v>
      </c>
      <c r="B17963" s="221">
        <v>36.0</v>
      </c>
      <c r="C17963" s="221">
        <v>3889.0</v>
      </c>
    </row>
    <row r="17964">
      <c r="A17964" s="221">
        <v>19339.0</v>
      </c>
      <c r="B17964" s="221">
        <v>37.0</v>
      </c>
      <c r="C17964" s="221">
        <v>905.0</v>
      </c>
    </row>
    <row r="17965">
      <c r="A17965" s="221">
        <v>19339.0</v>
      </c>
      <c r="B17965" s="221">
        <v>38.0</v>
      </c>
      <c r="C17965" s="221">
        <v>277.0</v>
      </c>
    </row>
    <row r="17966">
      <c r="A17966" s="221">
        <v>19339.0</v>
      </c>
      <c r="B17966" s="221">
        <v>39.0</v>
      </c>
      <c r="C17966" s="221">
        <v>50.0</v>
      </c>
    </row>
    <row r="17967">
      <c r="A17967" s="221">
        <v>19339.0</v>
      </c>
      <c r="B17967" s="221">
        <v>40.0</v>
      </c>
      <c r="C17967" s="221">
        <v>9.0</v>
      </c>
    </row>
    <row r="17968">
      <c r="A17968" s="221">
        <v>19341.0</v>
      </c>
      <c r="B17968" s="221">
        <v>34.0</v>
      </c>
      <c r="C17968" s="221">
        <v>57378.0</v>
      </c>
    </row>
    <row r="17969">
      <c r="A17969" s="221">
        <v>19341.0</v>
      </c>
      <c r="B17969" s="221">
        <v>35.0</v>
      </c>
      <c r="C17969" s="221">
        <v>14743.0</v>
      </c>
    </row>
    <row r="17970">
      <c r="A17970" s="221">
        <v>19341.0</v>
      </c>
      <c r="B17970" s="221">
        <v>36.0</v>
      </c>
      <c r="C17970" s="221">
        <v>3889.0</v>
      </c>
    </row>
    <row r="17971">
      <c r="A17971" s="221">
        <v>19341.0</v>
      </c>
      <c r="B17971" s="221">
        <v>37.0</v>
      </c>
      <c r="C17971" s="221">
        <v>905.0</v>
      </c>
    </row>
    <row r="17972">
      <c r="A17972" s="221">
        <v>19341.0</v>
      </c>
      <c r="B17972" s="221">
        <v>38.0</v>
      </c>
      <c r="C17972" s="221">
        <v>277.0</v>
      </c>
    </row>
    <row r="17973">
      <c r="A17973" s="221">
        <v>19341.0</v>
      </c>
      <c r="B17973" s="221">
        <v>39.0</v>
      </c>
      <c r="C17973" s="221">
        <v>50.0</v>
      </c>
    </row>
    <row r="17974">
      <c r="A17974" s="221">
        <v>19341.0</v>
      </c>
      <c r="B17974" s="221">
        <v>40.0</v>
      </c>
      <c r="C17974" s="221">
        <v>9.0</v>
      </c>
    </row>
    <row r="17975">
      <c r="A17975" s="221">
        <v>19343.0</v>
      </c>
      <c r="B17975" s="221">
        <v>34.0</v>
      </c>
      <c r="C17975" s="221">
        <v>57378.0</v>
      </c>
    </row>
    <row r="17976">
      <c r="A17976" s="221">
        <v>19343.0</v>
      </c>
      <c r="B17976" s="221">
        <v>35.0</v>
      </c>
      <c r="C17976" s="221">
        <v>14743.0</v>
      </c>
    </row>
    <row r="17977">
      <c r="A17977" s="221">
        <v>19343.0</v>
      </c>
      <c r="B17977" s="221">
        <v>36.0</v>
      </c>
      <c r="C17977" s="221">
        <v>3889.0</v>
      </c>
    </row>
    <row r="17978">
      <c r="A17978" s="221">
        <v>19343.0</v>
      </c>
      <c r="B17978" s="221">
        <v>37.0</v>
      </c>
      <c r="C17978" s="221">
        <v>905.0</v>
      </c>
    </row>
    <row r="17979">
      <c r="A17979" s="221">
        <v>19343.0</v>
      </c>
      <c r="B17979" s="221">
        <v>38.0</v>
      </c>
      <c r="C17979" s="221">
        <v>277.0</v>
      </c>
    </row>
    <row r="17980">
      <c r="A17980" s="221">
        <v>19343.0</v>
      </c>
      <c r="B17980" s="221">
        <v>39.0</v>
      </c>
      <c r="C17980" s="221">
        <v>50.0</v>
      </c>
    </row>
    <row r="17981">
      <c r="A17981" s="221">
        <v>19343.0</v>
      </c>
      <c r="B17981" s="221">
        <v>40.0</v>
      </c>
      <c r="C17981" s="221">
        <v>9.0</v>
      </c>
    </row>
    <row r="17982">
      <c r="A17982" s="221">
        <v>19345.0</v>
      </c>
      <c r="B17982" s="221">
        <v>34.0</v>
      </c>
      <c r="C17982" s="221">
        <v>57378.0</v>
      </c>
    </row>
    <row r="17983">
      <c r="A17983" s="221">
        <v>19345.0</v>
      </c>
      <c r="B17983" s="221">
        <v>35.0</v>
      </c>
      <c r="C17983" s="221">
        <v>14743.0</v>
      </c>
    </row>
    <row r="17984">
      <c r="A17984" s="221">
        <v>19345.0</v>
      </c>
      <c r="B17984" s="221">
        <v>36.0</v>
      </c>
      <c r="C17984" s="221">
        <v>3889.0</v>
      </c>
    </row>
    <row r="17985">
      <c r="A17985" s="221">
        <v>19345.0</v>
      </c>
      <c r="B17985" s="221">
        <v>37.0</v>
      </c>
      <c r="C17985" s="221">
        <v>905.0</v>
      </c>
    </row>
    <row r="17986">
      <c r="A17986" s="221">
        <v>19345.0</v>
      </c>
      <c r="B17986" s="221">
        <v>38.0</v>
      </c>
      <c r="C17986" s="221">
        <v>277.0</v>
      </c>
    </row>
    <row r="17987">
      <c r="A17987" s="221">
        <v>19345.0</v>
      </c>
      <c r="B17987" s="221">
        <v>39.0</v>
      </c>
      <c r="C17987" s="221">
        <v>50.0</v>
      </c>
    </row>
    <row r="17988">
      <c r="A17988" s="221">
        <v>19345.0</v>
      </c>
      <c r="B17988" s="221">
        <v>40.0</v>
      </c>
      <c r="C17988" s="221">
        <v>9.0</v>
      </c>
    </row>
    <row r="17989">
      <c r="A17989" s="221">
        <v>19347.0</v>
      </c>
      <c r="B17989" s="221">
        <v>34.0</v>
      </c>
      <c r="C17989" s="221">
        <v>57378.0</v>
      </c>
    </row>
    <row r="17990">
      <c r="A17990" s="221">
        <v>19347.0</v>
      </c>
      <c r="B17990" s="221">
        <v>35.0</v>
      </c>
      <c r="C17990" s="221">
        <v>14743.0</v>
      </c>
    </row>
    <row r="17991">
      <c r="A17991" s="221">
        <v>19347.0</v>
      </c>
      <c r="B17991" s="221">
        <v>36.0</v>
      </c>
      <c r="C17991" s="221">
        <v>3889.0</v>
      </c>
    </row>
    <row r="17992">
      <c r="A17992" s="221">
        <v>19347.0</v>
      </c>
      <c r="B17992" s="221">
        <v>37.0</v>
      </c>
      <c r="C17992" s="221">
        <v>905.0</v>
      </c>
    </row>
    <row r="17993">
      <c r="A17993" s="221">
        <v>19347.0</v>
      </c>
      <c r="B17993" s="221">
        <v>38.0</v>
      </c>
      <c r="C17993" s="221">
        <v>277.0</v>
      </c>
    </row>
    <row r="17994">
      <c r="A17994" s="221">
        <v>19347.0</v>
      </c>
      <c r="B17994" s="221">
        <v>39.0</v>
      </c>
      <c r="C17994" s="221">
        <v>50.0</v>
      </c>
    </row>
    <row r="17995">
      <c r="A17995" s="221">
        <v>19347.0</v>
      </c>
      <c r="B17995" s="221">
        <v>40.0</v>
      </c>
      <c r="C17995" s="221">
        <v>9.0</v>
      </c>
    </row>
    <row r="17996">
      <c r="A17996" s="221">
        <v>19349.0</v>
      </c>
      <c r="B17996" s="221">
        <v>34.0</v>
      </c>
      <c r="C17996" s="221">
        <v>57378.0</v>
      </c>
    </row>
    <row r="17997">
      <c r="A17997" s="221">
        <v>19349.0</v>
      </c>
      <c r="B17997" s="221">
        <v>35.0</v>
      </c>
      <c r="C17997" s="221">
        <v>14743.0</v>
      </c>
    </row>
    <row r="17998">
      <c r="A17998" s="221">
        <v>19349.0</v>
      </c>
      <c r="B17998" s="221">
        <v>36.0</v>
      </c>
      <c r="C17998" s="221">
        <v>3889.0</v>
      </c>
    </row>
    <row r="17999">
      <c r="A17999" s="221">
        <v>19349.0</v>
      </c>
      <c r="B17999" s="221">
        <v>37.0</v>
      </c>
      <c r="C17999" s="221">
        <v>905.0</v>
      </c>
    </row>
    <row r="18000">
      <c r="A18000" s="221">
        <v>19349.0</v>
      </c>
      <c r="B18000" s="221">
        <v>38.0</v>
      </c>
      <c r="C18000" s="221">
        <v>277.0</v>
      </c>
    </row>
    <row r="18001">
      <c r="A18001" s="221">
        <v>19349.0</v>
      </c>
      <c r="B18001" s="221">
        <v>39.0</v>
      </c>
      <c r="C18001" s="221">
        <v>50.0</v>
      </c>
    </row>
    <row r="18002">
      <c r="A18002" s="221">
        <v>19349.0</v>
      </c>
      <c r="B18002" s="221">
        <v>40.0</v>
      </c>
      <c r="C18002" s="221">
        <v>9.0</v>
      </c>
    </row>
    <row r="18003">
      <c r="A18003" s="221">
        <v>19351.0</v>
      </c>
      <c r="B18003" s="221">
        <v>34.0</v>
      </c>
      <c r="C18003" s="221">
        <v>57378.0</v>
      </c>
    </row>
    <row r="18004">
      <c r="A18004" s="221">
        <v>19351.0</v>
      </c>
      <c r="B18004" s="221">
        <v>35.0</v>
      </c>
      <c r="C18004" s="221">
        <v>14743.0</v>
      </c>
    </row>
    <row r="18005">
      <c r="A18005" s="221">
        <v>19351.0</v>
      </c>
      <c r="B18005" s="221">
        <v>36.0</v>
      </c>
      <c r="C18005" s="221">
        <v>3889.0</v>
      </c>
    </row>
    <row r="18006">
      <c r="A18006" s="221">
        <v>19351.0</v>
      </c>
      <c r="B18006" s="221">
        <v>37.0</v>
      </c>
      <c r="C18006" s="221">
        <v>905.0</v>
      </c>
    </row>
    <row r="18007">
      <c r="A18007" s="221">
        <v>19351.0</v>
      </c>
      <c r="B18007" s="221">
        <v>38.0</v>
      </c>
      <c r="C18007" s="221">
        <v>277.0</v>
      </c>
    </row>
    <row r="18008">
      <c r="A18008" s="221">
        <v>19351.0</v>
      </c>
      <c r="B18008" s="221">
        <v>39.0</v>
      </c>
      <c r="C18008" s="221">
        <v>50.0</v>
      </c>
    </row>
    <row r="18009">
      <c r="A18009" s="221">
        <v>19351.0</v>
      </c>
      <c r="B18009" s="221">
        <v>40.0</v>
      </c>
      <c r="C18009" s="221">
        <v>9.0</v>
      </c>
    </row>
    <row r="18010">
      <c r="A18010" s="221">
        <v>19353.0</v>
      </c>
      <c r="B18010" s="221">
        <v>34.0</v>
      </c>
      <c r="C18010" s="221">
        <v>57378.0</v>
      </c>
    </row>
    <row r="18011">
      <c r="A18011" s="221">
        <v>19353.0</v>
      </c>
      <c r="B18011" s="221">
        <v>35.0</v>
      </c>
      <c r="C18011" s="221">
        <v>14743.0</v>
      </c>
    </row>
    <row r="18012">
      <c r="A18012" s="221">
        <v>19353.0</v>
      </c>
      <c r="B18012" s="221">
        <v>36.0</v>
      </c>
      <c r="C18012" s="221">
        <v>3889.0</v>
      </c>
    </row>
    <row r="18013">
      <c r="A18013" s="221">
        <v>19353.0</v>
      </c>
      <c r="B18013" s="221">
        <v>37.0</v>
      </c>
      <c r="C18013" s="221">
        <v>905.0</v>
      </c>
    </row>
    <row r="18014">
      <c r="A18014" s="221">
        <v>19353.0</v>
      </c>
      <c r="B18014" s="221">
        <v>38.0</v>
      </c>
      <c r="C18014" s="221">
        <v>277.0</v>
      </c>
    </row>
    <row r="18015">
      <c r="A18015" s="221">
        <v>19353.0</v>
      </c>
      <c r="B18015" s="221">
        <v>39.0</v>
      </c>
      <c r="C18015" s="221">
        <v>50.0</v>
      </c>
    </row>
    <row r="18016">
      <c r="A18016" s="221">
        <v>19353.0</v>
      </c>
      <c r="B18016" s="221">
        <v>40.0</v>
      </c>
      <c r="C18016" s="221">
        <v>9.0</v>
      </c>
    </row>
    <row r="18017">
      <c r="A18017" s="221">
        <v>19359.0</v>
      </c>
      <c r="B18017" s="221">
        <v>34.0</v>
      </c>
      <c r="C18017" s="221">
        <v>57378.0</v>
      </c>
    </row>
    <row r="18018">
      <c r="A18018" s="221">
        <v>19359.0</v>
      </c>
      <c r="B18018" s="221">
        <v>35.0</v>
      </c>
      <c r="C18018" s="221">
        <v>14743.0</v>
      </c>
    </row>
    <row r="18019">
      <c r="A18019" s="221">
        <v>19359.0</v>
      </c>
      <c r="B18019" s="221">
        <v>36.0</v>
      </c>
      <c r="C18019" s="221">
        <v>3889.0</v>
      </c>
    </row>
    <row r="18020">
      <c r="A18020" s="221">
        <v>19359.0</v>
      </c>
      <c r="B18020" s="221">
        <v>37.0</v>
      </c>
      <c r="C18020" s="221">
        <v>905.0</v>
      </c>
    </row>
    <row r="18021">
      <c r="A18021" s="221">
        <v>19359.0</v>
      </c>
      <c r="B18021" s="221">
        <v>38.0</v>
      </c>
      <c r="C18021" s="221">
        <v>277.0</v>
      </c>
    </row>
    <row r="18022">
      <c r="A18022" s="221">
        <v>19359.0</v>
      </c>
      <c r="B18022" s="221">
        <v>39.0</v>
      </c>
      <c r="C18022" s="221">
        <v>50.0</v>
      </c>
    </row>
    <row r="18023">
      <c r="A18023" s="221">
        <v>19359.0</v>
      </c>
      <c r="B18023" s="221">
        <v>40.0</v>
      </c>
      <c r="C18023" s="221">
        <v>9.0</v>
      </c>
    </row>
    <row r="18024">
      <c r="A18024" s="221">
        <v>19361.0</v>
      </c>
      <c r="B18024" s="221">
        <v>34.0</v>
      </c>
      <c r="C18024" s="221">
        <v>9160.0</v>
      </c>
    </row>
    <row r="18025">
      <c r="A18025" s="221">
        <v>19361.0</v>
      </c>
      <c r="B18025" s="221">
        <v>35.0</v>
      </c>
      <c r="C18025" s="221">
        <v>5845.0</v>
      </c>
    </row>
    <row r="18026">
      <c r="A18026" s="221">
        <v>19361.0</v>
      </c>
      <c r="B18026" s="221">
        <v>36.0</v>
      </c>
      <c r="C18026" s="221">
        <v>6.0</v>
      </c>
    </row>
    <row r="18027">
      <c r="A18027" s="221">
        <v>19361.0</v>
      </c>
      <c r="B18027" s="221">
        <v>38.0</v>
      </c>
      <c r="C18027" s="221">
        <v>3.0</v>
      </c>
    </row>
    <row r="18028">
      <c r="A18028" s="221">
        <v>19361.0</v>
      </c>
      <c r="B18028" s="221">
        <v>40.0</v>
      </c>
      <c r="C18028" s="221">
        <v>1.0</v>
      </c>
    </row>
    <row r="18029">
      <c r="A18029" s="221">
        <v>19363.0</v>
      </c>
      <c r="B18029" s="221">
        <v>34.0</v>
      </c>
      <c r="C18029" s="221">
        <v>9160.0</v>
      </c>
    </row>
    <row r="18030">
      <c r="A18030" s="221">
        <v>19363.0</v>
      </c>
      <c r="B18030" s="221">
        <v>35.0</v>
      </c>
      <c r="C18030" s="221">
        <v>5845.0</v>
      </c>
    </row>
    <row r="18031">
      <c r="A18031" s="221">
        <v>19363.0</v>
      </c>
      <c r="B18031" s="221">
        <v>36.0</v>
      </c>
      <c r="C18031" s="221">
        <v>6.0</v>
      </c>
    </row>
    <row r="18032">
      <c r="A18032" s="221">
        <v>19363.0</v>
      </c>
      <c r="B18032" s="221">
        <v>38.0</v>
      </c>
      <c r="C18032" s="221">
        <v>3.0</v>
      </c>
    </row>
    <row r="18033">
      <c r="A18033" s="221">
        <v>19363.0</v>
      </c>
      <c r="B18033" s="221">
        <v>40.0</v>
      </c>
      <c r="C18033" s="221">
        <v>1.0</v>
      </c>
    </row>
    <row r="18034">
      <c r="A18034" s="221">
        <v>19470.0</v>
      </c>
      <c r="B18034" s="221">
        <v>2867.0</v>
      </c>
      <c r="C18034" s="221">
        <v>4.0</v>
      </c>
    </row>
    <row r="18035">
      <c r="A18035" s="221">
        <v>19470.0</v>
      </c>
      <c r="B18035" s="221">
        <v>2869.0</v>
      </c>
      <c r="C18035" s="221">
        <v>3.0</v>
      </c>
    </row>
    <row r="18036">
      <c r="A18036" s="221">
        <v>19470.0</v>
      </c>
      <c r="B18036" s="221">
        <v>2870.0</v>
      </c>
      <c r="C18036" s="221">
        <v>7.0</v>
      </c>
    </row>
    <row r="18037">
      <c r="A18037" s="221">
        <v>19470.0</v>
      </c>
      <c r="B18037" s="221">
        <v>2871.0</v>
      </c>
      <c r="C18037" s="221">
        <v>7.0</v>
      </c>
    </row>
    <row r="18038">
      <c r="A18038" s="221">
        <v>19470.0</v>
      </c>
      <c r="B18038" s="221">
        <v>2872.0</v>
      </c>
      <c r="C18038" s="221">
        <v>4.0</v>
      </c>
    </row>
    <row r="18039">
      <c r="A18039" s="221">
        <v>19470.0</v>
      </c>
      <c r="B18039" s="221">
        <v>2875.0</v>
      </c>
      <c r="C18039" s="221">
        <v>4.0</v>
      </c>
    </row>
    <row r="18040">
      <c r="A18040" s="221">
        <v>19470.0</v>
      </c>
      <c r="B18040" s="221">
        <v>21037.0</v>
      </c>
      <c r="C18040" s="221">
        <v>3.0</v>
      </c>
    </row>
    <row r="18041">
      <c r="A18041" s="221">
        <v>19489.0</v>
      </c>
      <c r="B18041" s="221">
        <v>34.0</v>
      </c>
      <c r="C18041" s="221">
        <v>1956.0</v>
      </c>
    </row>
    <row r="18042">
      <c r="A18042" s="221">
        <v>19489.0</v>
      </c>
      <c r="B18042" s="221">
        <v>35.0</v>
      </c>
      <c r="C18042" s="221">
        <v>456.0</v>
      </c>
    </row>
    <row r="18043">
      <c r="A18043" s="221">
        <v>19489.0</v>
      </c>
      <c r="B18043" s="221">
        <v>36.0</v>
      </c>
      <c r="C18043" s="221">
        <v>186.0</v>
      </c>
    </row>
    <row r="18044">
      <c r="A18044" s="221">
        <v>19489.0</v>
      </c>
      <c r="B18044" s="221">
        <v>37.0</v>
      </c>
      <c r="C18044" s="221">
        <v>7.0</v>
      </c>
    </row>
    <row r="18045">
      <c r="A18045" s="221">
        <v>19489.0</v>
      </c>
      <c r="B18045" s="221">
        <v>38.0</v>
      </c>
      <c r="C18045" s="221">
        <v>4.0</v>
      </c>
    </row>
    <row r="18046">
      <c r="A18046" s="221">
        <v>19489.0</v>
      </c>
      <c r="B18046" s="221">
        <v>11399.0</v>
      </c>
      <c r="C18046" s="221">
        <v>3.0</v>
      </c>
    </row>
    <row r="18047">
      <c r="A18047" s="221">
        <v>19491.0</v>
      </c>
      <c r="B18047" s="221">
        <v>34.0</v>
      </c>
      <c r="C18047" s="221">
        <v>17896.0</v>
      </c>
    </row>
    <row r="18048">
      <c r="A18048" s="221">
        <v>19491.0</v>
      </c>
      <c r="B18048" s="221">
        <v>35.0</v>
      </c>
      <c r="C18048" s="221">
        <v>8030.0</v>
      </c>
    </row>
    <row r="18049">
      <c r="A18049" s="221">
        <v>19491.0</v>
      </c>
      <c r="B18049" s="221">
        <v>36.0</v>
      </c>
      <c r="C18049" s="221">
        <v>1002.0</v>
      </c>
    </row>
    <row r="18050">
      <c r="A18050" s="221">
        <v>19491.0</v>
      </c>
      <c r="B18050" s="221">
        <v>37.0</v>
      </c>
      <c r="C18050" s="221">
        <v>44.0</v>
      </c>
    </row>
    <row r="18051">
      <c r="A18051" s="221">
        <v>19491.0</v>
      </c>
      <c r="B18051" s="221">
        <v>38.0</v>
      </c>
      <c r="C18051" s="221">
        <v>22.0</v>
      </c>
    </row>
    <row r="18052">
      <c r="A18052" s="221">
        <v>19491.0</v>
      </c>
      <c r="B18052" s="221">
        <v>39.0</v>
      </c>
      <c r="C18052" s="221">
        <v>2.0</v>
      </c>
    </row>
    <row r="18053">
      <c r="A18053" s="221">
        <v>19491.0</v>
      </c>
      <c r="B18053" s="221">
        <v>40.0</v>
      </c>
      <c r="C18053" s="221">
        <v>1.0</v>
      </c>
    </row>
    <row r="18054">
      <c r="A18054" s="221">
        <v>19500.0</v>
      </c>
      <c r="B18054" s="221">
        <v>38.0</v>
      </c>
      <c r="C18054" s="221">
        <v>2.0</v>
      </c>
    </row>
    <row r="18055">
      <c r="A18055" s="221">
        <v>19500.0</v>
      </c>
      <c r="B18055" s="221">
        <v>39.0</v>
      </c>
      <c r="C18055" s="221">
        <v>2.0</v>
      </c>
    </row>
    <row r="18056">
      <c r="A18056" s="221">
        <v>19500.0</v>
      </c>
      <c r="B18056" s="221">
        <v>40.0</v>
      </c>
      <c r="C18056" s="221">
        <v>2.0</v>
      </c>
    </row>
    <row r="18057">
      <c r="A18057" s="221">
        <v>19534.0</v>
      </c>
      <c r="B18057" s="221">
        <v>38.0</v>
      </c>
      <c r="C18057" s="221">
        <v>1.0</v>
      </c>
    </row>
    <row r="18058">
      <c r="A18058" s="221">
        <v>19534.0</v>
      </c>
      <c r="B18058" s="221">
        <v>39.0</v>
      </c>
      <c r="C18058" s="221">
        <v>2.0</v>
      </c>
    </row>
    <row r="18059">
      <c r="A18059" s="221">
        <v>19534.0</v>
      </c>
      <c r="B18059" s="221">
        <v>40.0</v>
      </c>
      <c r="C18059" s="221">
        <v>2.0</v>
      </c>
    </row>
    <row r="18060">
      <c r="A18060" s="221">
        <v>19534.0</v>
      </c>
      <c r="B18060" s="221">
        <v>16682.0</v>
      </c>
      <c r="C18060" s="221">
        <v>11.0</v>
      </c>
    </row>
    <row r="18061">
      <c r="A18061" s="221">
        <v>19535.0</v>
      </c>
      <c r="B18061" s="221">
        <v>38.0</v>
      </c>
      <c r="C18061" s="221">
        <v>1.0</v>
      </c>
    </row>
    <row r="18062">
      <c r="A18062" s="221">
        <v>19535.0</v>
      </c>
      <c r="B18062" s="221">
        <v>39.0</v>
      </c>
      <c r="C18062" s="221">
        <v>1.0</v>
      </c>
    </row>
    <row r="18063">
      <c r="A18063" s="221">
        <v>19535.0</v>
      </c>
      <c r="B18063" s="221">
        <v>40.0</v>
      </c>
      <c r="C18063" s="221">
        <v>1.0</v>
      </c>
    </row>
    <row r="18064">
      <c r="A18064" s="221">
        <v>19536.0</v>
      </c>
      <c r="B18064" s="221">
        <v>38.0</v>
      </c>
      <c r="C18064" s="221">
        <v>1.0</v>
      </c>
    </row>
    <row r="18065">
      <c r="A18065" s="221">
        <v>19536.0</v>
      </c>
      <c r="B18065" s="221">
        <v>39.0</v>
      </c>
      <c r="C18065" s="221">
        <v>1.0</v>
      </c>
    </row>
    <row r="18066">
      <c r="A18066" s="221">
        <v>19536.0</v>
      </c>
      <c r="B18066" s="221">
        <v>40.0</v>
      </c>
      <c r="C18066" s="221">
        <v>1.0</v>
      </c>
    </row>
    <row r="18067">
      <c r="A18067" s="221">
        <v>19537.0</v>
      </c>
      <c r="B18067" s="221">
        <v>38.0</v>
      </c>
      <c r="C18067" s="221">
        <v>1.0</v>
      </c>
    </row>
    <row r="18068">
      <c r="A18068" s="221">
        <v>19537.0</v>
      </c>
      <c r="B18068" s="221">
        <v>39.0</v>
      </c>
      <c r="C18068" s="221">
        <v>1.0</v>
      </c>
    </row>
    <row r="18069">
      <c r="A18069" s="221">
        <v>19537.0</v>
      </c>
      <c r="B18069" s="221">
        <v>40.0</v>
      </c>
      <c r="C18069" s="221">
        <v>1.0</v>
      </c>
    </row>
    <row r="18070">
      <c r="A18070" s="221">
        <v>19538.0</v>
      </c>
      <c r="B18070" s="221">
        <v>38.0</v>
      </c>
      <c r="C18070" s="221">
        <v>1.0</v>
      </c>
    </row>
    <row r="18071">
      <c r="A18071" s="221">
        <v>19538.0</v>
      </c>
      <c r="B18071" s="221">
        <v>39.0</v>
      </c>
      <c r="C18071" s="221">
        <v>1.0</v>
      </c>
    </row>
    <row r="18072">
      <c r="A18072" s="221">
        <v>19538.0</v>
      </c>
      <c r="B18072" s="221">
        <v>40.0</v>
      </c>
      <c r="C18072" s="221">
        <v>1.0</v>
      </c>
    </row>
    <row r="18073">
      <c r="A18073" s="221">
        <v>19539.0</v>
      </c>
      <c r="B18073" s="221">
        <v>38.0</v>
      </c>
      <c r="C18073" s="221">
        <v>1.0</v>
      </c>
    </row>
    <row r="18074">
      <c r="A18074" s="221">
        <v>19539.0</v>
      </c>
      <c r="B18074" s="221">
        <v>39.0</v>
      </c>
      <c r="C18074" s="221">
        <v>1.0</v>
      </c>
    </row>
    <row r="18075">
      <c r="A18075" s="221">
        <v>19539.0</v>
      </c>
      <c r="B18075" s="221">
        <v>40.0</v>
      </c>
      <c r="C18075" s="221">
        <v>1.0</v>
      </c>
    </row>
    <row r="18076">
      <c r="A18076" s="221">
        <v>19540.0</v>
      </c>
      <c r="B18076" s="221">
        <v>38.0</v>
      </c>
      <c r="C18076" s="221">
        <v>1.0</v>
      </c>
    </row>
    <row r="18077">
      <c r="A18077" s="221">
        <v>19540.0</v>
      </c>
      <c r="B18077" s="221">
        <v>39.0</v>
      </c>
      <c r="C18077" s="221">
        <v>1.0</v>
      </c>
    </row>
    <row r="18078">
      <c r="A18078" s="221">
        <v>19540.0</v>
      </c>
      <c r="B18078" s="221">
        <v>40.0</v>
      </c>
      <c r="C18078" s="221">
        <v>1.0</v>
      </c>
    </row>
    <row r="18079">
      <c r="A18079" s="221">
        <v>19547.0</v>
      </c>
      <c r="B18079" s="221">
        <v>38.0</v>
      </c>
      <c r="C18079" s="221">
        <v>2.0</v>
      </c>
    </row>
    <row r="18080">
      <c r="A18080" s="221">
        <v>19547.0</v>
      </c>
      <c r="B18080" s="221">
        <v>39.0</v>
      </c>
      <c r="C18080" s="221">
        <v>2.0</v>
      </c>
    </row>
    <row r="18081">
      <c r="A18081" s="221">
        <v>19547.0</v>
      </c>
      <c r="B18081" s="221">
        <v>40.0</v>
      </c>
      <c r="C18081" s="221">
        <v>2.0</v>
      </c>
    </row>
    <row r="18082">
      <c r="A18082" s="221">
        <v>19548.0</v>
      </c>
      <c r="B18082" s="221">
        <v>38.0</v>
      </c>
      <c r="C18082" s="221">
        <v>2.0</v>
      </c>
    </row>
    <row r="18083">
      <c r="A18083" s="221">
        <v>19548.0</v>
      </c>
      <c r="B18083" s="221">
        <v>39.0</v>
      </c>
      <c r="C18083" s="221">
        <v>2.0</v>
      </c>
    </row>
    <row r="18084">
      <c r="A18084" s="221">
        <v>19548.0</v>
      </c>
      <c r="B18084" s="221">
        <v>40.0</v>
      </c>
      <c r="C18084" s="221">
        <v>2.0</v>
      </c>
    </row>
    <row r="18085">
      <c r="A18085" s="221">
        <v>19549.0</v>
      </c>
      <c r="B18085" s="221">
        <v>38.0</v>
      </c>
      <c r="C18085" s="221">
        <v>2.0</v>
      </c>
    </row>
    <row r="18086">
      <c r="A18086" s="221">
        <v>19549.0</v>
      </c>
      <c r="B18086" s="221">
        <v>39.0</v>
      </c>
      <c r="C18086" s="221">
        <v>2.0</v>
      </c>
    </row>
    <row r="18087">
      <c r="A18087" s="221">
        <v>19549.0</v>
      </c>
      <c r="B18087" s="221">
        <v>40.0</v>
      </c>
      <c r="C18087" s="221">
        <v>2.0</v>
      </c>
    </row>
    <row r="18088">
      <c r="A18088" s="221">
        <v>19550.0</v>
      </c>
      <c r="B18088" s="221">
        <v>38.0</v>
      </c>
      <c r="C18088" s="221">
        <v>2.0</v>
      </c>
    </row>
    <row r="18089">
      <c r="A18089" s="221">
        <v>19550.0</v>
      </c>
      <c r="B18089" s="221">
        <v>39.0</v>
      </c>
      <c r="C18089" s="221">
        <v>2.0</v>
      </c>
    </row>
    <row r="18090">
      <c r="A18090" s="221">
        <v>19550.0</v>
      </c>
      <c r="B18090" s="221">
        <v>40.0</v>
      </c>
      <c r="C18090" s="221">
        <v>2.0</v>
      </c>
    </row>
    <row r="18091">
      <c r="A18091" s="221">
        <v>19551.0</v>
      </c>
      <c r="B18091" s="221">
        <v>38.0</v>
      </c>
      <c r="C18091" s="221">
        <v>1.0</v>
      </c>
    </row>
    <row r="18092">
      <c r="A18092" s="221">
        <v>19551.0</v>
      </c>
      <c r="B18092" s="221">
        <v>39.0</v>
      </c>
      <c r="C18092" s="221">
        <v>1.0</v>
      </c>
    </row>
    <row r="18093">
      <c r="A18093" s="221">
        <v>19551.0</v>
      </c>
      <c r="B18093" s="221">
        <v>40.0</v>
      </c>
      <c r="C18093" s="221">
        <v>1.0</v>
      </c>
    </row>
    <row r="18094">
      <c r="A18094" s="221">
        <v>19553.0</v>
      </c>
      <c r="B18094" s="221">
        <v>38.0</v>
      </c>
      <c r="C18094" s="221">
        <v>1.0</v>
      </c>
    </row>
    <row r="18095">
      <c r="A18095" s="221">
        <v>19553.0</v>
      </c>
      <c r="B18095" s="221">
        <v>39.0</v>
      </c>
      <c r="C18095" s="221">
        <v>1.0</v>
      </c>
    </row>
    <row r="18096">
      <c r="A18096" s="221">
        <v>19553.0</v>
      </c>
      <c r="B18096" s="221">
        <v>40.0</v>
      </c>
      <c r="C18096" s="221">
        <v>1.0</v>
      </c>
    </row>
    <row r="18097">
      <c r="A18097" s="221">
        <v>19554.0</v>
      </c>
      <c r="B18097" s="221">
        <v>38.0</v>
      </c>
      <c r="C18097" s="221">
        <v>1.0</v>
      </c>
    </row>
    <row r="18098">
      <c r="A18098" s="221">
        <v>19554.0</v>
      </c>
      <c r="B18098" s="221">
        <v>39.0</v>
      </c>
      <c r="C18098" s="221">
        <v>1.0</v>
      </c>
    </row>
    <row r="18099">
      <c r="A18099" s="221">
        <v>19554.0</v>
      </c>
      <c r="B18099" s="221">
        <v>40.0</v>
      </c>
      <c r="C18099" s="221">
        <v>1.0</v>
      </c>
    </row>
    <row r="18100">
      <c r="A18100" s="221">
        <v>19555.0</v>
      </c>
      <c r="B18100" s="221">
        <v>38.0</v>
      </c>
      <c r="C18100" s="221">
        <v>1.0</v>
      </c>
    </row>
    <row r="18101">
      <c r="A18101" s="221">
        <v>19555.0</v>
      </c>
      <c r="B18101" s="221">
        <v>39.0</v>
      </c>
      <c r="C18101" s="221">
        <v>1.0</v>
      </c>
    </row>
    <row r="18102">
      <c r="A18102" s="221">
        <v>19555.0</v>
      </c>
      <c r="B18102" s="221">
        <v>40.0</v>
      </c>
      <c r="C18102" s="221">
        <v>1.0</v>
      </c>
    </row>
    <row r="18103">
      <c r="A18103" s="221">
        <v>19556.0</v>
      </c>
      <c r="B18103" s="221">
        <v>38.0</v>
      </c>
      <c r="C18103" s="221">
        <v>1.0</v>
      </c>
    </row>
    <row r="18104">
      <c r="A18104" s="221">
        <v>19556.0</v>
      </c>
      <c r="B18104" s="221">
        <v>39.0</v>
      </c>
      <c r="C18104" s="221">
        <v>1.0</v>
      </c>
    </row>
    <row r="18105">
      <c r="A18105" s="221">
        <v>19556.0</v>
      </c>
      <c r="B18105" s="221">
        <v>40.0</v>
      </c>
      <c r="C18105" s="221">
        <v>1.0</v>
      </c>
    </row>
    <row r="18106">
      <c r="A18106" s="221">
        <v>19663.0</v>
      </c>
      <c r="B18106" s="221">
        <v>37.0</v>
      </c>
      <c r="C18106" s="221">
        <v>2.0</v>
      </c>
    </row>
    <row r="18107">
      <c r="A18107" s="221">
        <v>19663.0</v>
      </c>
      <c r="B18107" s="221">
        <v>38.0</v>
      </c>
      <c r="C18107" s="221">
        <v>6.0</v>
      </c>
    </row>
    <row r="18108">
      <c r="A18108" s="221">
        <v>19684.0</v>
      </c>
      <c r="B18108" s="221">
        <v>38.0</v>
      </c>
      <c r="C18108" s="221">
        <v>2.0</v>
      </c>
    </row>
    <row r="18109">
      <c r="A18109" s="221">
        <v>19684.0</v>
      </c>
      <c r="B18109" s="221">
        <v>39.0</v>
      </c>
      <c r="C18109" s="221">
        <v>2.0</v>
      </c>
    </row>
    <row r="18110">
      <c r="A18110" s="221">
        <v>19684.0</v>
      </c>
      <c r="B18110" s="221">
        <v>40.0</v>
      </c>
      <c r="C18110" s="221">
        <v>2.0</v>
      </c>
    </row>
    <row r="18111">
      <c r="A18111" s="221">
        <v>19685.0</v>
      </c>
      <c r="B18111" s="221">
        <v>38.0</v>
      </c>
      <c r="C18111" s="221">
        <v>2.0</v>
      </c>
    </row>
    <row r="18112">
      <c r="A18112" s="221">
        <v>19685.0</v>
      </c>
      <c r="B18112" s="221">
        <v>39.0</v>
      </c>
      <c r="C18112" s="221">
        <v>2.0</v>
      </c>
    </row>
    <row r="18113">
      <c r="A18113" s="221">
        <v>19685.0</v>
      </c>
      <c r="B18113" s="221">
        <v>40.0</v>
      </c>
      <c r="C18113" s="221">
        <v>2.0</v>
      </c>
    </row>
    <row r="18114">
      <c r="A18114" s="221">
        <v>19686.0</v>
      </c>
      <c r="B18114" s="221">
        <v>38.0</v>
      </c>
      <c r="C18114" s="221">
        <v>1.0</v>
      </c>
    </row>
    <row r="18115">
      <c r="A18115" s="221">
        <v>19686.0</v>
      </c>
      <c r="B18115" s="221">
        <v>39.0</v>
      </c>
      <c r="C18115" s="221">
        <v>1.0</v>
      </c>
    </row>
    <row r="18116">
      <c r="A18116" s="221">
        <v>19686.0</v>
      </c>
      <c r="B18116" s="221">
        <v>40.0</v>
      </c>
      <c r="C18116" s="221">
        <v>1.0</v>
      </c>
    </row>
    <row r="18117">
      <c r="A18117" s="221">
        <v>19687.0</v>
      </c>
      <c r="B18117" s="221">
        <v>38.0</v>
      </c>
      <c r="C18117" s="221">
        <v>2.0</v>
      </c>
    </row>
    <row r="18118">
      <c r="A18118" s="221">
        <v>19687.0</v>
      </c>
      <c r="B18118" s="221">
        <v>39.0</v>
      </c>
      <c r="C18118" s="221">
        <v>2.0</v>
      </c>
    </row>
    <row r="18119">
      <c r="A18119" s="221">
        <v>19687.0</v>
      </c>
      <c r="B18119" s="221">
        <v>40.0</v>
      </c>
      <c r="C18119" s="221">
        <v>2.0</v>
      </c>
    </row>
    <row r="18120">
      <c r="A18120" s="221">
        <v>19688.0</v>
      </c>
      <c r="B18120" s="221">
        <v>38.0</v>
      </c>
      <c r="C18120" s="221">
        <v>2.0</v>
      </c>
    </row>
    <row r="18121">
      <c r="A18121" s="221">
        <v>19688.0</v>
      </c>
      <c r="B18121" s="221">
        <v>39.0</v>
      </c>
      <c r="C18121" s="221">
        <v>2.0</v>
      </c>
    </row>
    <row r="18122">
      <c r="A18122" s="221">
        <v>19688.0</v>
      </c>
      <c r="B18122" s="221">
        <v>40.0</v>
      </c>
      <c r="C18122" s="221">
        <v>2.0</v>
      </c>
    </row>
    <row r="18123">
      <c r="A18123" s="221">
        <v>19689.0</v>
      </c>
      <c r="B18123" s="221">
        <v>38.0</v>
      </c>
      <c r="C18123" s="221">
        <v>2.0</v>
      </c>
    </row>
    <row r="18124">
      <c r="A18124" s="221">
        <v>19689.0</v>
      </c>
      <c r="B18124" s="221">
        <v>39.0</v>
      </c>
      <c r="C18124" s="221">
        <v>2.0</v>
      </c>
    </row>
    <row r="18125">
      <c r="A18125" s="221">
        <v>19689.0</v>
      </c>
      <c r="B18125" s="221">
        <v>40.0</v>
      </c>
      <c r="C18125" s="221">
        <v>2.0</v>
      </c>
    </row>
    <row r="18126">
      <c r="A18126" s="221">
        <v>19690.0</v>
      </c>
      <c r="B18126" s="221">
        <v>38.0</v>
      </c>
      <c r="C18126" s="221">
        <v>2.0</v>
      </c>
    </row>
    <row r="18127">
      <c r="A18127" s="221">
        <v>19690.0</v>
      </c>
      <c r="B18127" s="221">
        <v>39.0</v>
      </c>
      <c r="C18127" s="221">
        <v>2.0</v>
      </c>
    </row>
    <row r="18128">
      <c r="A18128" s="221">
        <v>19690.0</v>
      </c>
      <c r="B18128" s="221">
        <v>40.0</v>
      </c>
      <c r="C18128" s="221">
        <v>2.0</v>
      </c>
    </row>
    <row r="18129">
      <c r="A18129" s="221">
        <v>19691.0</v>
      </c>
      <c r="B18129" s="221">
        <v>38.0</v>
      </c>
      <c r="C18129" s="221">
        <v>2.0</v>
      </c>
    </row>
    <row r="18130">
      <c r="A18130" s="221">
        <v>19691.0</v>
      </c>
      <c r="B18130" s="221">
        <v>39.0</v>
      </c>
      <c r="C18130" s="221">
        <v>2.0</v>
      </c>
    </row>
    <row r="18131">
      <c r="A18131" s="221">
        <v>19691.0</v>
      </c>
      <c r="B18131" s="221">
        <v>40.0</v>
      </c>
      <c r="C18131" s="221">
        <v>2.0</v>
      </c>
    </row>
    <row r="18132">
      <c r="A18132" s="221">
        <v>19692.0</v>
      </c>
      <c r="B18132" s="221">
        <v>38.0</v>
      </c>
      <c r="C18132" s="221">
        <v>2.0</v>
      </c>
    </row>
    <row r="18133">
      <c r="A18133" s="221">
        <v>19692.0</v>
      </c>
      <c r="B18133" s="221">
        <v>39.0</v>
      </c>
      <c r="C18133" s="221">
        <v>2.0</v>
      </c>
    </row>
    <row r="18134">
      <c r="A18134" s="221">
        <v>19692.0</v>
      </c>
      <c r="B18134" s="221">
        <v>40.0</v>
      </c>
      <c r="C18134" s="221">
        <v>2.0</v>
      </c>
    </row>
    <row r="18135">
      <c r="A18135" s="221">
        <v>19693.0</v>
      </c>
      <c r="B18135" s="221">
        <v>38.0</v>
      </c>
      <c r="C18135" s="221">
        <v>8.0</v>
      </c>
    </row>
    <row r="18136">
      <c r="A18136" s="221">
        <v>19693.0</v>
      </c>
      <c r="B18136" s="221">
        <v>39.0</v>
      </c>
      <c r="C18136" s="221">
        <v>8.0</v>
      </c>
    </row>
    <row r="18137">
      <c r="A18137" s="221">
        <v>19693.0</v>
      </c>
      <c r="B18137" s="221">
        <v>40.0</v>
      </c>
      <c r="C18137" s="221">
        <v>8.0</v>
      </c>
    </row>
    <row r="18138">
      <c r="A18138" s="221">
        <v>19694.0</v>
      </c>
      <c r="B18138" s="221">
        <v>38.0</v>
      </c>
      <c r="C18138" s="221">
        <v>2.0</v>
      </c>
    </row>
    <row r="18139">
      <c r="A18139" s="221">
        <v>19694.0</v>
      </c>
      <c r="B18139" s="221">
        <v>39.0</v>
      </c>
      <c r="C18139" s="221">
        <v>2.0</v>
      </c>
    </row>
    <row r="18140">
      <c r="A18140" s="221">
        <v>19694.0</v>
      </c>
      <c r="B18140" s="221">
        <v>40.0</v>
      </c>
      <c r="C18140" s="221">
        <v>2.0</v>
      </c>
    </row>
    <row r="18141">
      <c r="A18141" s="221">
        <v>19695.0</v>
      </c>
      <c r="B18141" s="221">
        <v>38.0</v>
      </c>
      <c r="C18141" s="221">
        <v>2.0</v>
      </c>
    </row>
    <row r="18142">
      <c r="A18142" s="221">
        <v>19695.0</v>
      </c>
      <c r="B18142" s="221">
        <v>39.0</v>
      </c>
      <c r="C18142" s="221">
        <v>2.0</v>
      </c>
    </row>
    <row r="18143">
      <c r="A18143" s="221">
        <v>19695.0</v>
      </c>
      <c r="B18143" s="221">
        <v>40.0</v>
      </c>
      <c r="C18143" s="221">
        <v>2.0</v>
      </c>
    </row>
    <row r="18144">
      <c r="A18144" s="221">
        <v>19696.0</v>
      </c>
      <c r="B18144" s="221">
        <v>38.0</v>
      </c>
      <c r="C18144" s="221">
        <v>2.0</v>
      </c>
    </row>
    <row r="18145">
      <c r="A18145" s="221">
        <v>19696.0</v>
      </c>
      <c r="B18145" s="221">
        <v>39.0</v>
      </c>
      <c r="C18145" s="221">
        <v>2.0</v>
      </c>
    </row>
    <row r="18146">
      <c r="A18146" s="221">
        <v>19696.0</v>
      </c>
      <c r="B18146" s="221">
        <v>40.0</v>
      </c>
      <c r="C18146" s="221">
        <v>2.0</v>
      </c>
    </row>
    <row r="18147">
      <c r="A18147" s="221">
        <v>19697.0</v>
      </c>
      <c r="B18147" s="221">
        <v>38.0</v>
      </c>
      <c r="C18147" s="221">
        <v>2.0</v>
      </c>
    </row>
    <row r="18148">
      <c r="A18148" s="221">
        <v>19697.0</v>
      </c>
      <c r="B18148" s="221">
        <v>39.0</v>
      </c>
      <c r="C18148" s="221">
        <v>2.0</v>
      </c>
    </row>
    <row r="18149">
      <c r="A18149" s="221">
        <v>19697.0</v>
      </c>
      <c r="B18149" s="221">
        <v>40.0</v>
      </c>
      <c r="C18149" s="221">
        <v>2.0</v>
      </c>
    </row>
    <row r="18150">
      <c r="A18150" s="221">
        <v>19698.0</v>
      </c>
      <c r="B18150" s="221">
        <v>38.0</v>
      </c>
      <c r="C18150" s="221">
        <v>2.0</v>
      </c>
    </row>
    <row r="18151">
      <c r="A18151" s="221">
        <v>19698.0</v>
      </c>
      <c r="B18151" s="221">
        <v>39.0</v>
      </c>
      <c r="C18151" s="221">
        <v>2.0</v>
      </c>
    </row>
    <row r="18152">
      <c r="A18152" s="221">
        <v>19698.0</v>
      </c>
      <c r="B18152" s="221">
        <v>40.0</v>
      </c>
      <c r="C18152" s="221">
        <v>2.0</v>
      </c>
    </row>
    <row r="18153">
      <c r="A18153" s="221">
        <v>19699.0</v>
      </c>
      <c r="B18153" s="221">
        <v>38.0</v>
      </c>
      <c r="C18153" s="221">
        <v>2.0</v>
      </c>
    </row>
    <row r="18154">
      <c r="A18154" s="221">
        <v>19699.0</v>
      </c>
      <c r="B18154" s="221">
        <v>39.0</v>
      </c>
      <c r="C18154" s="221">
        <v>2.0</v>
      </c>
    </row>
    <row r="18155">
      <c r="A18155" s="221">
        <v>19699.0</v>
      </c>
      <c r="B18155" s="221">
        <v>40.0</v>
      </c>
      <c r="C18155" s="221">
        <v>2.0</v>
      </c>
    </row>
    <row r="18156">
      <c r="A18156" s="221">
        <v>19700.0</v>
      </c>
      <c r="B18156" s="221">
        <v>38.0</v>
      </c>
      <c r="C18156" s="221">
        <v>2.0</v>
      </c>
    </row>
    <row r="18157">
      <c r="A18157" s="221">
        <v>19700.0</v>
      </c>
      <c r="B18157" s="221">
        <v>39.0</v>
      </c>
      <c r="C18157" s="221">
        <v>2.0</v>
      </c>
    </row>
    <row r="18158">
      <c r="A18158" s="221">
        <v>19700.0</v>
      </c>
      <c r="B18158" s="221">
        <v>40.0</v>
      </c>
      <c r="C18158" s="221">
        <v>2.0</v>
      </c>
    </row>
    <row r="18159">
      <c r="A18159" s="221">
        <v>19720.0</v>
      </c>
      <c r="B18159" s="221">
        <v>21009.0</v>
      </c>
      <c r="C18159" s="221">
        <v>7.0</v>
      </c>
    </row>
    <row r="18160">
      <c r="A18160" s="221">
        <v>19720.0</v>
      </c>
      <c r="B18160" s="221">
        <v>21011.0</v>
      </c>
      <c r="C18160" s="221">
        <v>37.0</v>
      </c>
    </row>
    <row r="18161">
      <c r="A18161" s="221">
        <v>19720.0</v>
      </c>
      <c r="B18161" s="221">
        <v>21013.0</v>
      </c>
      <c r="C18161" s="221">
        <v>6.0</v>
      </c>
    </row>
    <row r="18162">
      <c r="A18162" s="221">
        <v>19720.0</v>
      </c>
      <c r="B18162" s="221">
        <v>21017.0</v>
      </c>
      <c r="C18162" s="221">
        <v>28.0</v>
      </c>
    </row>
    <row r="18163">
      <c r="A18163" s="221">
        <v>19720.0</v>
      </c>
      <c r="B18163" s="221">
        <v>21019.0</v>
      </c>
      <c r="C18163" s="221">
        <v>7.0</v>
      </c>
    </row>
    <row r="18164">
      <c r="A18164" s="221">
        <v>19720.0</v>
      </c>
      <c r="B18164" s="221">
        <v>21021.0</v>
      </c>
      <c r="C18164" s="221">
        <v>28.0</v>
      </c>
    </row>
    <row r="18165">
      <c r="A18165" s="221">
        <v>19720.0</v>
      </c>
      <c r="B18165" s="221">
        <v>21023.0</v>
      </c>
      <c r="C18165" s="221">
        <v>7.0</v>
      </c>
    </row>
    <row r="18166">
      <c r="A18166" s="221">
        <v>19720.0</v>
      </c>
      <c r="B18166" s="221">
        <v>21025.0</v>
      </c>
      <c r="C18166" s="221">
        <v>9.0</v>
      </c>
    </row>
    <row r="18167">
      <c r="A18167" s="221">
        <v>19720.0</v>
      </c>
      <c r="B18167" s="221">
        <v>21035.0</v>
      </c>
      <c r="C18167" s="221">
        <v>6.0</v>
      </c>
    </row>
    <row r="18168">
      <c r="A18168" s="221">
        <v>19720.0</v>
      </c>
      <c r="B18168" s="221">
        <v>21037.0</v>
      </c>
      <c r="C18168" s="221">
        <v>13.0</v>
      </c>
    </row>
    <row r="18169">
      <c r="A18169" s="221">
        <v>19720.0</v>
      </c>
      <c r="B18169" s="221">
        <v>21039.0</v>
      </c>
      <c r="C18169" s="221">
        <v>28.0</v>
      </c>
    </row>
    <row r="18170">
      <c r="A18170" s="221">
        <v>19720.0</v>
      </c>
      <c r="B18170" s="221">
        <v>24558.0</v>
      </c>
      <c r="C18170" s="221">
        <v>16.0</v>
      </c>
    </row>
    <row r="18171">
      <c r="A18171" s="221">
        <v>19720.0</v>
      </c>
      <c r="B18171" s="221">
        <v>24560.0</v>
      </c>
      <c r="C18171" s="221">
        <v>8.0</v>
      </c>
    </row>
    <row r="18172">
      <c r="A18172" s="221">
        <v>19722.0</v>
      </c>
      <c r="B18172" s="221">
        <v>21009.0</v>
      </c>
      <c r="C18172" s="221">
        <v>7.0</v>
      </c>
    </row>
    <row r="18173">
      <c r="A18173" s="221">
        <v>19722.0</v>
      </c>
      <c r="B18173" s="221">
        <v>21011.0</v>
      </c>
      <c r="C18173" s="221">
        <v>37.0</v>
      </c>
    </row>
    <row r="18174">
      <c r="A18174" s="221">
        <v>19722.0</v>
      </c>
      <c r="B18174" s="221">
        <v>21013.0</v>
      </c>
      <c r="C18174" s="221">
        <v>6.0</v>
      </c>
    </row>
    <row r="18175">
      <c r="A18175" s="221">
        <v>19722.0</v>
      </c>
      <c r="B18175" s="221">
        <v>21017.0</v>
      </c>
      <c r="C18175" s="221">
        <v>11.0</v>
      </c>
    </row>
    <row r="18176">
      <c r="A18176" s="221">
        <v>19722.0</v>
      </c>
      <c r="B18176" s="221">
        <v>21019.0</v>
      </c>
      <c r="C18176" s="221">
        <v>7.0</v>
      </c>
    </row>
    <row r="18177">
      <c r="A18177" s="221">
        <v>19722.0</v>
      </c>
      <c r="B18177" s="221">
        <v>21021.0</v>
      </c>
      <c r="C18177" s="221">
        <v>6.0</v>
      </c>
    </row>
    <row r="18178">
      <c r="A18178" s="221">
        <v>19722.0</v>
      </c>
      <c r="B18178" s="221">
        <v>21023.0</v>
      </c>
      <c r="C18178" s="221">
        <v>24.0</v>
      </c>
    </row>
    <row r="18179">
      <c r="A18179" s="221">
        <v>19722.0</v>
      </c>
      <c r="B18179" s="221">
        <v>21025.0</v>
      </c>
      <c r="C18179" s="221">
        <v>9.0</v>
      </c>
    </row>
    <row r="18180">
      <c r="A18180" s="221">
        <v>19722.0</v>
      </c>
      <c r="B18180" s="221">
        <v>21035.0</v>
      </c>
      <c r="C18180" s="221">
        <v>13.0</v>
      </c>
    </row>
    <row r="18181">
      <c r="A18181" s="221">
        <v>19722.0</v>
      </c>
      <c r="B18181" s="221">
        <v>21037.0</v>
      </c>
      <c r="C18181" s="221">
        <v>13.0</v>
      </c>
    </row>
    <row r="18182">
      <c r="A18182" s="221">
        <v>19722.0</v>
      </c>
      <c r="B18182" s="221">
        <v>21039.0</v>
      </c>
      <c r="C18182" s="221">
        <v>28.0</v>
      </c>
    </row>
    <row r="18183">
      <c r="A18183" s="221">
        <v>19722.0</v>
      </c>
      <c r="B18183" s="221">
        <v>24558.0</v>
      </c>
      <c r="C18183" s="221">
        <v>16.0</v>
      </c>
    </row>
    <row r="18184">
      <c r="A18184" s="221">
        <v>19722.0</v>
      </c>
      <c r="B18184" s="221">
        <v>24560.0</v>
      </c>
      <c r="C18184" s="221">
        <v>8.0</v>
      </c>
    </row>
    <row r="18185">
      <c r="A18185" s="221">
        <v>19724.0</v>
      </c>
      <c r="B18185" s="221">
        <v>21009.0</v>
      </c>
      <c r="C18185" s="221">
        <v>7.0</v>
      </c>
    </row>
    <row r="18186">
      <c r="A18186" s="221">
        <v>19724.0</v>
      </c>
      <c r="B18186" s="221">
        <v>21011.0</v>
      </c>
      <c r="C18186" s="221">
        <v>37.0</v>
      </c>
    </row>
    <row r="18187">
      <c r="A18187" s="221">
        <v>19724.0</v>
      </c>
      <c r="B18187" s="221">
        <v>21013.0</v>
      </c>
      <c r="C18187" s="221">
        <v>6.0</v>
      </c>
    </row>
    <row r="18188">
      <c r="A18188" s="221">
        <v>19724.0</v>
      </c>
      <c r="B18188" s="221">
        <v>21017.0</v>
      </c>
      <c r="C18188" s="221">
        <v>24.0</v>
      </c>
    </row>
    <row r="18189">
      <c r="A18189" s="221">
        <v>19724.0</v>
      </c>
      <c r="B18189" s="221">
        <v>21019.0</v>
      </c>
      <c r="C18189" s="221">
        <v>7.0</v>
      </c>
    </row>
    <row r="18190">
      <c r="A18190" s="221">
        <v>19724.0</v>
      </c>
      <c r="B18190" s="221">
        <v>21021.0</v>
      </c>
      <c r="C18190" s="221">
        <v>13.0</v>
      </c>
    </row>
    <row r="18191">
      <c r="A18191" s="221">
        <v>19724.0</v>
      </c>
      <c r="B18191" s="221">
        <v>21023.0</v>
      </c>
      <c r="C18191" s="221">
        <v>11.0</v>
      </c>
    </row>
    <row r="18192">
      <c r="A18192" s="221">
        <v>19724.0</v>
      </c>
      <c r="B18192" s="221">
        <v>21025.0</v>
      </c>
      <c r="C18192" s="221">
        <v>9.0</v>
      </c>
    </row>
    <row r="18193">
      <c r="A18193" s="221">
        <v>19724.0</v>
      </c>
      <c r="B18193" s="221">
        <v>21035.0</v>
      </c>
      <c r="C18193" s="221">
        <v>6.0</v>
      </c>
    </row>
    <row r="18194">
      <c r="A18194" s="221">
        <v>19724.0</v>
      </c>
      <c r="B18194" s="221">
        <v>21037.0</v>
      </c>
      <c r="C18194" s="221">
        <v>13.0</v>
      </c>
    </row>
    <row r="18195">
      <c r="A18195" s="221">
        <v>19724.0</v>
      </c>
      <c r="B18195" s="221">
        <v>21039.0</v>
      </c>
      <c r="C18195" s="221">
        <v>28.0</v>
      </c>
    </row>
    <row r="18196">
      <c r="A18196" s="221">
        <v>19724.0</v>
      </c>
      <c r="B18196" s="221">
        <v>24558.0</v>
      </c>
      <c r="C18196" s="221">
        <v>16.0</v>
      </c>
    </row>
    <row r="18197">
      <c r="A18197" s="221">
        <v>19724.0</v>
      </c>
      <c r="B18197" s="221">
        <v>24560.0</v>
      </c>
      <c r="C18197" s="221">
        <v>8.0</v>
      </c>
    </row>
    <row r="18198">
      <c r="A18198" s="221">
        <v>19726.0</v>
      </c>
      <c r="B18198" s="221">
        <v>21009.0</v>
      </c>
      <c r="C18198" s="221">
        <v>7.0</v>
      </c>
    </row>
    <row r="18199">
      <c r="A18199" s="221">
        <v>19726.0</v>
      </c>
      <c r="B18199" s="221">
        <v>21013.0</v>
      </c>
      <c r="C18199" s="221">
        <v>6.0</v>
      </c>
    </row>
    <row r="18200">
      <c r="A18200" s="221">
        <v>19726.0</v>
      </c>
      <c r="B18200" s="221">
        <v>21017.0</v>
      </c>
      <c r="C18200" s="221">
        <v>7.0</v>
      </c>
    </row>
    <row r="18201">
      <c r="A18201" s="221">
        <v>19726.0</v>
      </c>
      <c r="B18201" s="221">
        <v>21019.0</v>
      </c>
      <c r="C18201" s="221">
        <v>7.0</v>
      </c>
    </row>
    <row r="18202">
      <c r="A18202" s="221">
        <v>19726.0</v>
      </c>
      <c r="B18202" s="221">
        <v>21021.0</v>
      </c>
      <c r="C18202" s="221">
        <v>6.0</v>
      </c>
    </row>
    <row r="18203">
      <c r="A18203" s="221">
        <v>19726.0</v>
      </c>
      <c r="B18203" s="221">
        <v>21023.0</v>
      </c>
      <c r="C18203" s="221">
        <v>28.0</v>
      </c>
    </row>
    <row r="18204">
      <c r="A18204" s="221">
        <v>19726.0</v>
      </c>
      <c r="B18204" s="221">
        <v>21025.0</v>
      </c>
      <c r="C18204" s="221">
        <v>9.0</v>
      </c>
    </row>
    <row r="18205">
      <c r="A18205" s="221">
        <v>19726.0</v>
      </c>
      <c r="B18205" s="221">
        <v>21035.0</v>
      </c>
      <c r="C18205" s="221">
        <v>13.0</v>
      </c>
    </row>
    <row r="18206">
      <c r="A18206" s="221">
        <v>19726.0</v>
      </c>
      <c r="B18206" s="221">
        <v>21037.0</v>
      </c>
      <c r="C18206" s="221">
        <v>13.0</v>
      </c>
    </row>
    <row r="18207">
      <c r="A18207" s="221">
        <v>19726.0</v>
      </c>
      <c r="B18207" s="221">
        <v>21039.0</v>
      </c>
      <c r="C18207" s="221">
        <v>28.0</v>
      </c>
    </row>
    <row r="18208">
      <c r="A18208" s="221">
        <v>19726.0</v>
      </c>
      <c r="B18208" s="221">
        <v>21041.0</v>
      </c>
      <c r="C18208" s="221">
        <v>37.0</v>
      </c>
    </row>
    <row r="18209">
      <c r="A18209" s="221">
        <v>19726.0</v>
      </c>
      <c r="B18209" s="221">
        <v>24558.0</v>
      </c>
      <c r="C18209" s="221">
        <v>16.0</v>
      </c>
    </row>
    <row r="18210">
      <c r="A18210" s="221">
        <v>19726.0</v>
      </c>
      <c r="B18210" s="221">
        <v>24560.0</v>
      </c>
      <c r="C18210" s="221">
        <v>8.0</v>
      </c>
    </row>
    <row r="18211">
      <c r="A18211" s="221">
        <v>19739.0</v>
      </c>
      <c r="B18211" s="221">
        <v>34.0</v>
      </c>
      <c r="C18211" s="221">
        <v>92.0</v>
      </c>
    </row>
    <row r="18212">
      <c r="A18212" s="221">
        <v>19739.0</v>
      </c>
      <c r="B18212" s="221">
        <v>35.0</v>
      </c>
      <c r="C18212" s="221">
        <v>1007.0</v>
      </c>
    </row>
    <row r="18213">
      <c r="A18213" s="221">
        <v>19739.0</v>
      </c>
      <c r="B18213" s="221">
        <v>38.0</v>
      </c>
      <c r="C18213" s="221">
        <v>7.0</v>
      </c>
    </row>
    <row r="18214">
      <c r="A18214" s="221">
        <v>19739.0</v>
      </c>
      <c r="B18214" s="221">
        <v>39.0</v>
      </c>
      <c r="C18214" s="221">
        <v>4.0</v>
      </c>
    </row>
    <row r="18215">
      <c r="A18215" s="221">
        <v>19739.0</v>
      </c>
      <c r="B18215" s="221">
        <v>40.0</v>
      </c>
      <c r="C18215" s="221">
        <v>18.0</v>
      </c>
    </row>
    <row r="18216">
      <c r="A18216" s="221">
        <v>19739.0</v>
      </c>
      <c r="B18216" s="221">
        <v>9848.0</v>
      </c>
      <c r="C18216" s="221">
        <v>12.0</v>
      </c>
    </row>
    <row r="18217">
      <c r="A18217" s="221">
        <v>19739.0</v>
      </c>
      <c r="B18217" s="221">
        <v>11399.0</v>
      </c>
      <c r="C18217" s="221">
        <v>12.0</v>
      </c>
    </row>
    <row r="18218">
      <c r="A18218" s="221">
        <v>19739.0</v>
      </c>
      <c r="B18218" s="221">
        <v>11540.0</v>
      </c>
      <c r="C18218" s="221">
        <v>12.0</v>
      </c>
    </row>
    <row r="18219">
      <c r="A18219" s="221">
        <v>19744.0</v>
      </c>
      <c r="B18219" s="221">
        <v>34.0</v>
      </c>
      <c r="C18219" s="221">
        <v>47222.0</v>
      </c>
    </row>
    <row r="18220">
      <c r="A18220" s="221">
        <v>19744.0</v>
      </c>
      <c r="B18220" s="221">
        <v>35.0</v>
      </c>
      <c r="C18220" s="221">
        <v>14444.0</v>
      </c>
    </row>
    <row r="18221">
      <c r="A18221" s="221">
        <v>19744.0</v>
      </c>
      <c r="B18221" s="221">
        <v>36.0</v>
      </c>
      <c r="C18221" s="221">
        <v>6500.0</v>
      </c>
    </row>
    <row r="18222">
      <c r="A18222" s="221">
        <v>19744.0</v>
      </c>
      <c r="B18222" s="221">
        <v>37.0</v>
      </c>
      <c r="C18222" s="221">
        <v>611.0</v>
      </c>
    </row>
    <row r="18223">
      <c r="A18223" s="221">
        <v>19744.0</v>
      </c>
      <c r="B18223" s="221">
        <v>38.0</v>
      </c>
      <c r="C18223" s="221">
        <v>278.0</v>
      </c>
    </row>
    <row r="18224">
      <c r="A18224" s="221">
        <v>19744.0</v>
      </c>
      <c r="B18224" s="221">
        <v>39.0</v>
      </c>
      <c r="C18224" s="221">
        <v>88.0</v>
      </c>
    </row>
    <row r="18225">
      <c r="A18225" s="221">
        <v>19744.0</v>
      </c>
      <c r="B18225" s="221">
        <v>40.0</v>
      </c>
      <c r="C18225" s="221">
        <v>26.0</v>
      </c>
    </row>
    <row r="18226">
      <c r="A18226" s="221">
        <v>19758.0</v>
      </c>
      <c r="B18226" s="221">
        <v>21947.0</v>
      </c>
      <c r="C18226" s="221">
        <v>11.0</v>
      </c>
    </row>
    <row r="18227">
      <c r="A18227" s="221">
        <v>19758.0</v>
      </c>
      <c r="B18227" s="221">
        <v>21949.0</v>
      </c>
      <c r="C18227" s="221">
        <v>11.0</v>
      </c>
    </row>
    <row r="18228">
      <c r="A18228" s="221">
        <v>19758.0</v>
      </c>
      <c r="B18228" s="221">
        <v>21951.0</v>
      </c>
      <c r="C18228" s="221">
        <v>11.0</v>
      </c>
    </row>
    <row r="18229">
      <c r="A18229" s="221">
        <v>19758.0</v>
      </c>
      <c r="B18229" s="221">
        <v>21953.0</v>
      </c>
      <c r="C18229" s="221">
        <v>178.0</v>
      </c>
    </row>
    <row r="18230">
      <c r="A18230" s="221">
        <v>19758.0</v>
      </c>
      <c r="B18230" s="221">
        <v>21955.0</v>
      </c>
      <c r="C18230" s="221">
        <v>22.0</v>
      </c>
    </row>
    <row r="18231">
      <c r="A18231" s="221">
        <v>19758.0</v>
      </c>
      <c r="B18231" s="221">
        <v>21957.0</v>
      </c>
      <c r="C18231" s="221">
        <v>11.0</v>
      </c>
    </row>
    <row r="18232">
      <c r="A18232" s="221">
        <v>19758.0</v>
      </c>
      <c r="B18232" s="221">
        <v>21961.0</v>
      </c>
      <c r="C18232" s="221">
        <v>11.0</v>
      </c>
    </row>
    <row r="18233">
      <c r="A18233" s="221">
        <v>19758.0</v>
      </c>
      <c r="B18233" s="221">
        <v>21965.0</v>
      </c>
      <c r="C18233" s="221">
        <v>11.0</v>
      </c>
    </row>
    <row r="18234">
      <c r="A18234" s="221">
        <v>19758.0</v>
      </c>
      <c r="B18234" s="221">
        <v>21967.0</v>
      </c>
      <c r="C18234" s="221">
        <v>67.0</v>
      </c>
    </row>
    <row r="18235">
      <c r="A18235" s="221">
        <v>19758.0</v>
      </c>
      <c r="B18235" s="221">
        <v>21969.0</v>
      </c>
      <c r="C18235" s="221">
        <v>11.0</v>
      </c>
    </row>
    <row r="18236">
      <c r="A18236" s="221">
        <v>19806.0</v>
      </c>
      <c r="B18236" s="221">
        <v>34.0</v>
      </c>
      <c r="C18236" s="221">
        <v>840.0</v>
      </c>
    </row>
    <row r="18237">
      <c r="A18237" s="221">
        <v>19806.0</v>
      </c>
      <c r="B18237" s="221">
        <v>35.0</v>
      </c>
      <c r="C18237" s="221">
        <v>183.0</v>
      </c>
    </row>
    <row r="18238">
      <c r="A18238" s="221">
        <v>19806.0</v>
      </c>
      <c r="B18238" s="221">
        <v>36.0</v>
      </c>
      <c r="C18238" s="221">
        <v>470.0</v>
      </c>
    </row>
    <row r="18239">
      <c r="A18239" s="221">
        <v>19806.0</v>
      </c>
      <c r="B18239" s="221">
        <v>37.0</v>
      </c>
      <c r="C18239" s="221">
        <v>4.0</v>
      </c>
    </row>
    <row r="18240">
      <c r="A18240" s="221">
        <v>19806.0</v>
      </c>
      <c r="B18240" s="221">
        <v>40.0</v>
      </c>
      <c r="C18240" s="221">
        <v>4.0</v>
      </c>
    </row>
    <row r="18241">
      <c r="A18241" s="221">
        <v>19806.0</v>
      </c>
      <c r="B18241" s="221">
        <v>9842.0</v>
      </c>
      <c r="C18241" s="221">
        <v>5.0</v>
      </c>
    </row>
    <row r="18242">
      <c r="A18242" s="221">
        <v>19806.0</v>
      </c>
      <c r="B18242" s="221">
        <v>11534.0</v>
      </c>
      <c r="C18242" s="221">
        <v>9.0</v>
      </c>
    </row>
    <row r="18243">
      <c r="A18243" s="221">
        <v>19806.0</v>
      </c>
      <c r="B18243" s="221">
        <v>11540.0</v>
      </c>
      <c r="C18243" s="221">
        <v>5.0</v>
      </c>
    </row>
    <row r="18244">
      <c r="A18244" s="221">
        <v>19808.0</v>
      </c>
      <c r="B18244" s="221">
        <v>34.0</v>
      </c>
      <c r="C18244" s="221">
        <v>71.0</v>
      </c>
    </row>
    <row r="18245">
      <c r="A18245" s="221">
        <v>19808.0</v>
      </c>
      <c r="B18245" s="221">
        <v>35.0</v>
      </c>
      <c r="C18245" s="221">
        <v>24.0</v>
      </c>
    </row>
    <row r="18246">
      <c r="A18246" s="221">
        <v>19808.0</v>
      </c>
      <c r="B18246" s="221">
        <v>36.0</v>
      </c>
      <c r="C18246" s="221">
        <v>1.0</v>
      </c>
    </row>
    <row r="18247">
      <c r="A18247" s="221">
        <v>19810.0</v>
      </c>
      <c r="B18247" s="221">
        <v>34.0</v>
      </c>
      <c r="C18247" s="221">
        <v>71.0</v>
      </c>
    </row>
    <row r="18248">
      <c r="A18248" s="221">
        <v>19810.0</v>
      </c>
      <c r="B18248" s="221">
        <v>35.0</v>
      </c>
      <c r="C18248" s="221">
        <v>24.0</v>
      </c>
    </row>
    <row r="18249">
      <c r="A18249" s="221">
        <v>19810.0</v>
      </c>
      <c r="B18249" s="221">
        <v>36.0</v>
      </c>
      <c r="C18249" s="221">
        <v>1.0</v>
      </c>
    </row>
    <row r="18250">
      <c r="A18250" s="221">
        <v>19812.0</v>
      </c>
      <c r="B18250" s="221">
        <v>34.0</v>
      </c>
      <c r="C18250" s="221">
        <v>71.0</v>
      </c>
    </row>
    <row r="18251">
      <c r="A18251" s="221">
        <v>19812.0</v>
      </c>
      <c r="B18251" s="221">
        <v>35.0</v>
      </c>
      <c r="C18251" s="221">
        <v>24.0</v>
      </c>
    </row>
    <row r="18252">
      <c r="A18252" s="221">
        <v>19812.0</v>
      </c>
      <c r="B18252" s="221">
        <v>36.0</v>
      </c>
      <c r="C18252" s="221">
        <v>1.0</v>
      </c>
    </row>
    <row r="18253">
      <c r="A18253" s="221">
        <v>19814.0</v>
      </c>
      <c r="B18253" s="221">
        <v>34.0</v>
      </c>
      <c r="C18253" s="221">
        <v>71.0</v>
      </c>
    </row>
    <row r="18254">
      <c r="A18254" s="221">
        <v>19814.0</v>
      </c>
      <c r="B18254" s="221">
        <v>35.0</v>
      </c>
      <c r="C18254" s="221">
        <v>24.0</v>
      </c>
    </row>
    <row r="18255">
      <c r="A18255" s="221">
        <v>19814.0</v>
      </c>
      <c r="B18255" s="221">
        <v>36.0</v>
      </c>
      <c r="C18255" s="221">
        <v>1.0</v>
      </c>
    </row>
    <row r="18256">
      <c r="A18256" s="221">
        <v>19923.0</v>
      </c>
      <c r="B18256" s="221">
        <v>34.0</v>
      </c>
      <c r="C18256" s="221">
        <v>2596.0</v>
      </c>
    </row>
    <row r="18257">
      <c r="A18257" s="221">
        <v>19923.0</v>
      </c>
      <c r="B18257" s="221">
        <v>35.0</v>
      </c>
      <c r="C18257" s="221">
        <v>827.0</v>
      </c>
    </row>
    <row r="18258">
      <c r="A18258" s="221">
        <v>19923.0</v>
      </c>
      <c r="B18258" s="221">
        <v>40.0</v>
      </c>
      <c r="C18258" s="221">
        <v>1.0</v>
      </c>
    </row>
    <row r="18259">
      <c r="A18259" s="221">
        <v>19925.0</v>
      </c>
      <c r="B18259" s="221">
        <v>34.0</v>
      </c>
      <c r="C18259" s="221">
        <v>2596.0</v>
      </c>
    </row>
    <row r="18260">
      <c r="A18260" s="221">
        <v>19925.0</v>
      </c>
      <c r="B18260" s="221">
        <v>35.0</v>
      </c>
      <c r="C18260" s="221">
        <v>827.0</v>
      </c>
    </row>
    <row r="18261">
      <c r="A18261" s="221">
        <v>19925.0</v>
      </c>
      <c r="B18261" s="221">
        <v>40.0</v>
      </c>
      <c r="C18261" s="221">
        <v>1.0</v>
      </c>
    </row>
    <row r="18262">
      <c r="A18262" s="221">
        <v>19927.0</v>
      </c>
      <c r="B18262" s="221">
        <v>34.0</v>
      </c>
      <c r="C18262" s="221">
        <v>2596.0</v>
      </c>
    </row>
    <row r="18263">
      <c r="A18263" s="221">
        <v>19927.0</v>
      </c>
      <c r="B18263" s="221">
        <v>35.0</v>
      </c>
      <c r="C18263" s="221">
        <v>827.0</v>
      </c>
    </row>
    <row r="18264">
      <c r="A18264" s="221">
        <v>19927.0</v>
      </c>
      <c r="B18264" s="221">
        <v>40.0</v>
      </c>
      <c r="C18264" s="221">
        <v>1.0</v>
      </c>
    </row>
    <row r="18265">
      <c r="A18265" s="221">
        <v>19929.0</v>
      </c>
      <c r="B18265" s="221">
        <v>37.0</v>
      </c>
      <c r="C18265" s="221">
        <v>56.0</v>
      </c>
    </row>
    <row r="18266">
      <c r="A18266" s="221">
        <v>19929.0</v>
      </c>
      <c r="B18266" s="221">
        <v>38.0</v>
      </c>
      <c r="C18266" s="221">
        <v>44.0</v>
      </c>
    </row>
    <row r="18267">
      <c r="A18267" s="221">
        <v>19931.0</v>
      </c>
      <c r="B18267" s="221">
        <v>37.0</v>
      </c>
      <c r="C18267" s="221">
        <v>56.0</v>
      </c>
    </row>
    <row r="18268">
      <c r="A18268" s="221">
        <v>19931.0</v>
      </c>
      <c r="B18268" s="221">
        <v>38.0</v>
      </c>
      <c r="C18268" s="221">
        <v>44.0</v>
      </c>
    </row>
    <row r="18269">
      <c r="A18269" s="221">
        <v>19933.0</v>
      </c>
      <c r="B18269" s="221">
        <v>37.0</v>
      </c>
      <c r="C18269" s="221">
        <v>56.0</v>
      </c>
    </row>
    <row r="18270">
      <c r="A18270" s="221">
        <v>19933.0</v>
      </c>
      <c r="B18270" s="221">
        <v>38.0</v>
      </c>
      <c r="C18270" s="221">
        <v>44.0</v>
      </c>
    </row>
    <row r="18271">
      <c r="A18271" s="221">
        <v>19935.0</v>
      </c>
      <c r="B18271" s="221">
        <v>34.0</v>
      </c>
      <c r="C18271" s="221">
        <v>2596.0</v>
      </c>
    </row>
    <row r="18272">
      <c r="A18272" s="221">
        <v>19935.0</v>
      </c>
      <c r="B18272" s="221">
        <v>35.0</v>
      </c>
      <c r="C18272" s="221">
        <v>827.0</v>
      </c>
    </row>
    <row r="18273">
      <c r="A18273" s="221">
        <v>19935.0</v>
      </c>
      <c r="B18273" s="221">
        <v>40.0</v>
      </c>
      <c r="C18273" s="221">
        <v>1.0</v>
      </c>
    </row>
    <row r="18274">
      <c r="A18274" s="221">
        <v>19937.0</v>
      </c>
      <c r="B18274" s="221">
        <v>34.0</v>
      </c>
      <c r="C18274" s="221">
        <v>2596.0</v>
      </c>
    </row>
    <row r="18275">
      <c r="A18275" s="221">
        <v>19937.0</v>
      </c>
      <c r="B18275" s="221">
        <v>35.0</v>
      </c>
      <c r="C18275" s="221">
        <v>827.0</v>
      </c>
    </row>
    <row r="18276">
      <c r="A18276" s="221">
        <v>19937.0</v>
      </c>
      <c r="B18276" s="221">
        <v>40.0</v>
      </c>
      <c r="C18276" s="221">
        <v>1.0</v>
      </c>
    </row>
    <row r="18277">
      <c r="A18277" s="221">
        <v>19939.0</v>
      </c>
      <c r="B18277" s="221">
        <v>34.0</v>
      </c>
      <c r="C18277" s="221">
        <v>2596.0</v>
      </c>
    </row>
    <row r="18278">
      <c r="A18278" s="221">
        <v>19939.0</v>
      </c>
      <c r="B18278" s="221">
        <v>35.0</v>
      </c>
      <c r="C18278" s="221">
        <v>827.0</v>
      </c>
    </row>
    <row r="18279">
      <c r="A18279" s="221">
        <v>19939.0</v>
      </c>
      <c r="B18279" s="221">
        <v>40.0</v>
      </c>
      <c r="C18279" s="221">
        <v>1.0</v>
      </c>
    </row>
    <row r="18280">
      <c r="A18280" s="221">
        <v>19942.0</v>
      </c>
      <c r="B18280" s="221">
        <v>34.0</v>
      </c>
      <c r="C18280" s="221">
        <v>2596.0</v>
      </c>
    </row>
    <row r="18281">
      <c r="A18281" s="221">
        <v>19942.0</v>
      </c>
      <c r="B18281" s="221">
        <v>35.0</v>
      </c>
      <c r="C18281" s="221">
        <v>827.0</v>
      </c>
    </row>
    <row r="18282">
      <c r="A18282" s="221">
        <v>19942.0</v>
      </c>
      <c r="B18282" s="221">
        <v>40.0</v>
      </c>
      <c r="C18282" s="221">
        <v>1.0</v>
      </c>
    </row>
    <row r="18283">
      <c r="A18283" s="221">
        <v>19944.0</v>
      </c>
      <c r="B18283" s="221">
        <v>34.0</v>
      </c>
      <c r="C18283" s="221">
        <v>2596.0</v>
      </c>
    </row>
    <row r="18284">
      <c r="A18284" s="221">
        <v>19944.0</v>
      </c>
      <c r="B18284" s="221">
        <v>35.0</v>
      </c>
      <c r="C18284" s="221">
        <v>827.0</v>
      </c>
    </row>
    <row r="18285">
      <c r="A18285" s="221">
        <v>19944.0</v>
      </c>
      <c r="B18285" s="221">
        <v>40.0</v>
      </c>
      <c r="C18285" s="221">
        <v>1.0</v>
      </c>
    </row>
    <row r="18286">
      <c r="A18286" s="221">
        <v>19946.0</v>
      </c>
      <c r="B18286" s="221">
        <v>34.0</v>
      </c>
      <c r="C18286" s="221">
        <v>2596.0</v>
      </c>
    </row>
    <row r="18287">
      <c r="A18287" s="221">
        <v>19946.0</v>
      </c>
      <c r="B18287" s="221">
        <v>35.0</v>
      </c>
      <c r="C18287" s="221">
        <v>827.0</v>
      </c>
    </row>
    <row r="18288">
      <c r="A18288" s="221">
        <v>19946.0</v>
      </c>
      <c r="B18288" s="221">
        <v>40.0</v>
      </c>
      <c r="C18288" s="221">
        <v>1.0</v>
      </c>
    </row>
    <row r="18289">
      <c r="A18289" s="221">
        <v>19948.0</v>
      </c>
      <c r="B18289" s="221">
        <v>34.0</v>
      </c>
      <c r="C18289" s="221">
        <v>2596.0</v>
      </c>
    </row>
    <row r="18290">
      <c r="A18290" s="221">
        <v>19948.0</v>
      </c>
      <c r="B18290" s="221">
        <v>35.0</v>
      </c>
      <c r="C18290" s="221">
        <v>827.0</v>
      </c>
    </row>
    <row r="18291">
      <c r="A18291" s="221">
        <v>19948.0</v>
      </c>
      <c r="B18291" s="221">
        <v>40.0</v>
      </c>
      <c r="C18291" s="221">
        <v>1.0</v>
      </c>
    </row>
    <row r="18292">
      <c r="A18292" s="221">
        <v>19950.0</v>
      </c>
      <c r="B18292" s="221">
        <v>34.0</v>
      </c>
      <c r="C18292" s="221">
        <v>2596.0</v>
      </c>
    </row>
    <row r="18293">
      <c r="A18293" s="221">
        <v>19950.0</v>
      </c>
      <c r="B18293" s="221">
        <v>35.0</v>
      </c>
      <c r="C18293" s="221">
        <v>827.0</v>
      </c>
    </row>
    <row r="18294">
      <c r="A18294" s="221">
        <v>19950.0</v>
      </c>
      <c r="B18294" s="221">
        <v>40.0</v>
      </c>
      <c r="C18294" s="221">
        <v>1.0</v>
      </c>
    </row>
    <row r="18295">
      <c r="A18295" s="221">
        <v>19952.0</v>
      </c>
      <c r="B18295" s="221">
        <v>34.0</v>
      </c>
      <c r="C18295" s="221">
        <v>2596.0</v>
      </c>
    </row>
    <row r="18296">
      <c r="A18296" s="221">
        <v>19952.0</v>
      </c>
      <c r="B18296" s="221">
        <v>35.0</v>
      </c>
      <c r="C18296" s="221">
        <v>827.0</v>
      </c>
    </row>
    <row r="18297">
      <c r="A18297" s="221">
        <v>19952.0</v>
      </c>
      <c r="B18297" s="221">
        <v>40.0</v>
      </c>
      <c r="C18297" s="221">
        <v>1.0</v>
      </c>
    </row>
    <row r="18298">
      <c r="A18298" s="221">
        <v>19962.0</v>
      </c>
      <c r="B18298" s="221">
        <v>34.0</v>
      </c>
      <c r="C18298" s="221">
        <v>27.0</v>
      </c>
    </row>
    <row r="18299">
      <c r="A18299" s="221">
        <v>19962.0</v>
      </c>
      <c r="B18299" s="221">
        <v>35.0</v>
      </c>
      <c r="C18299" s="221">
        <v>21.0</v>
      </c>
    </row>
    <row r="18300">
      <c r="A18300" s="221">
        <v>19964.0</v>
      </c>
      <c r="B18300" s="221">
        <v>34.0</v>
      </c>
      <c r="C18300" s="221">
        <v>38.0</v>
      </c>
    </row>
    <row r="18301">
      <c r="A18301" s="221">
        <v>19964.0</v>
      </c>
      <c r="B18301" s="221">
        <v>35.0</v>
      </c>
      <c r="C18301" s="221">
        <v>32.0</v>
      </c>
    </row>
    <row r="18302">
      <c r="A18302" s="221">
        <v>19966.0</v>
      </c>
      <c r="B18302" s="221">
        <v>34.0</v>
      </c>
      <c r="C18302" s="221">
        <v>58.0</v>
      </c>
    </row>
    <row r="18303">
      <c r="A18303" s="221">
        <v>19966.0</v>
      </c>
      <c r="B18303" s="221">
        <v>35.0</v>
      </c>
      <c r="C18303" s="221">
        <v>23.0</v>
      </c>
    </row>
    <row r="18304">
      <c r="A18304" s="221">
        <v>19966.0</v>
      </c>
      <c r="B18304" s="221">
        <v>37.0</v>
      </c>
      <c r="C18304" s="221">
        <v>1.0</v>
      </c>
    </row>
    <row r="18305">
      <c r="A18305" s="221">
        <v>19968.0</v>
      </c>
      <c r="B18305" s="221">
        <v>34.0</v>
      </c>
      <c r="C18305" s="221">
        <v>118.0</v>
      </c>
    </row>
    <row r="18306">
      <c r="A18306" s="221">
        <v>19968.0</v>
      </c>
      <c r="B18306" s="221">
        <v>36.0</v>
      </c>
      <c r="C18306" s="221">
        <v>1.0</v>
      </c>
    </row>
    <row r="18307">
      <c r="A18307" s="221">
        <v>19968.0</v>
      </c>
      <c r="B18307" s="221">
        <v>37.0</v>
      </c>
      <c r="C18307" s="221">
        <v>2.0</v>
      </c>
    </row>
    <row r="18308">
      <c r="A18308" s="221">
        <v>19970.0</v>
      </c>
      <c r="B18308" s="221">
        <v>34.0</v>
      </c>
      <c r="C18308" s="221">
        <v>27.0</v>
      </c>
    </row>
    <row r="18309">
      <c r="A18309" s="221">
        <v>19970.0</v>
      </c>
      <c r="B18309" s="221">
        <v>35.0</v>
      </c>
      <c r="C18309" s="221">
        <v>21.0</v>
      </c>
    </row>
    <row r="18310">
      <c r="A18310" s="221">
        <v>19972.0</v>
      </c>
      <c r="B18310" s="221">
        <v>34.0</v>
      </c>
      <c r="C18310" s="221">
        <v>38.0</v>
      </c>
    </row>
    <row r="18311">
      <c r="A18311" s="221">
        <v>19972.0</v>
      </c>
      <c r="B18311" s="221">
        <v>35.0</v>
      </c>
      <c r="C18311" s="221">
        <v>32.0</v>
      </c>
    </row>
    <row r="18312">
      <c r="A18312" s="221">
        <v>19974.0</v>
      </c>
      <c r="B18312" s="221">
        <v>34.0</v>
      </c>
      <c r="C18312" s="221">
        <v>58.0</v>
      </c>
    </row>
    <row r="18313">
      <c r="A18313" s="221">
        <v>19974.0</v>
      </c>
      <c r="B18313" s="221">
        <v>35.0</v>
      </c>
      <c r="C18313" s="221">
        <v>23.0</v>
      </c>
    </row>
    <row r="18314">
      <c r="A18314" s="221">
        <v>19974.0</v>
      </c>
      <c r="B18314" s="221">
        <v>37.0</v>
      </c>
      <c r="C18314" s="221">
        <v>1.0</v>
      </c>
    </row>
    <row r="18315">
      <c r="A18315" s="221">
        <v>19976.0</v>
      </c>
      <c r="B18315" s="221">
        <v>34.0</v>
      </c>
      <c r="C18315" s="221">
        <v>118.0</v>
      </c>
    </row>
    <row r="18316">
      <c r="A18316" s="221">
        <v>19976.0</v>
      </c>
      <c r="B18316" s="221">
        <v>36.0</v>
      </c>
      <c r="C18316" s="221">
        <v>1.0</v>
      </c>
    </row>
    <row r="18317">
      <c r="A18317" s="221">
        <v>19976.0</v>
      </c>
      <c r="B18317" s="221">
        <v>37.0</v>
      </c>
      <c r="C18317" s="221">
        <v>2.0</v>
      </c>
    </row>
    <row r="18318">
      <c r="A18318" s="221">
        <v>19978.0</v>
      </c>
      <c r="B18318" s="221">
        <v>35.0</v>
      </c>
      <c r="C18318" s="221">
        <v>8.0</v>
      </c>
    </row>
    <row r="18319">
      <c r="A18319" s="221">
        <v>19978.0</v>
      </c>
      <c r="B18319" s="221">
        <v>37.0</v>
      </c>
      <c r="C18319" s="221">
        <v>3.0</v>
      </c>
    </row>
    <row r="18320">
      <c r="A18320" s="221">
        <v>19978.0</v>
      </c>
      <c r="B18320" s="221">
        <v>38.0</v>
      </c>
      <c r="C18320" s="221">
        <v>1.0</v>
      </c>
    </row>
    <row r="18321">
      <c r="A18321" s="221">
        <v>19978.0</v>
      </c>
      <c r="B18321" s="221">
        <v>39.0</v>
      </c>
      <c r="C18321" s="221">
        <v>1.0</v>
      </c>
    </row>
    <row r="18322">
      <c r="A18322" s="221">
        <v>19980.0</v>
      </c>
      <c r="B18322" s="221">
        <v>34.0</v>
      </c>
      <c r="C18322" s="221">
        <v>4.0</v>
      </c>
    </row>
    <row r="18323">
      <c r="A18323" s="221">
        <v>19980.0</v>
      </c>
      <c r="B18323" s="221">
        <v>35.0</v>
      </c>
      <c r="C18323" s="221">
        <v>1.0</v>
      </c>
    </row>
    <row r="18324">
      <c r="A18324" s="221">
        <v>19980.0</v>
      </c>
      <c r="B18324" s="221">
        <v>36.0</v>
      </c>
      <c r="C18324" s="221">
        <v>2.0</v>
      </c>
    </row>
    <row r="18325">
      <c r="A18325" s="221">
        <v>19980.0</v>
      </c>
      <c r="B18325" s="221">
        <v>37.0</v>
      </c>
      <c r="C18325" s="221">
        <v>3.0</v>
      </c>
    </row>
    <row r="18326">
      <c r="A18326" s="221">
        <v>19980.0</v>
      </c>
      <c r="B18326" s="221">
        <v>38.0</v>
      </c>
      <c r="C18326" s="221">
        <v>3.0</v>
      </c>
    </row>
    <row r="18327">
      <c r="A18327" s="221">
        <v>19982.0</v>
      </c>
      <c r="B18327" s="221">
        <v>34.0</v>
      </c>
      <c r="C18327" s="221">
        <v>4.0</v>
      </c>
    </row>
    <row r="18328">
      <c r="A18328" s="221">
        <v>19982.0</v>
      </c>
      <c r="B18328" s="221">
        <v>36.0</v>
      </c>
      <c r="C18328" s="221">
        <v>3.0</v>
      </c>
    </row>
    <row r="18329">
      <c r="A18329" s="221">
        <v>19982.0</v>
      </c>
      <c r="B18329" s="221">
        <v>37.0</v>
      </c>
      <c r="C18329" s="221">
        <v>8.0</v>
      </c>
    </row>
    <row r="18330">
      <c r="A18330" s="221">
        <v>19984.0</v>
      </c>
      <c r="B18330" s="221">
        <v>34.0</v>
      </c>
      <c r="C18330" s="221">
        <v>3.0</v>
      </c>
    </row>
    <row r="18331">
      <c r="A18331" s="221">
        <v>19984.0</v>
      </c>
      <c r="B18331" s="221">
        <v>35.0</v>
      </c>
      <c r="C18331" s="221">
        <v>1.0</v>
      </c>
    </row>
    <row r="18332">
      <c r="A18332" s="221">
        <v>19984.0</v>
      </c>
      <c r="B18332" s="221">
        <v>36.0</v>
      </c>
      <c r="C18332" s="221">
        <v>2.0</v>
      </c>
    </row>
    <row r="18333">
      <c r="A18333" s="221">
        <v>19984.0</v>
      </c>
      <c r="B18333" s="221">
        <v>37.0</v>
      </c>
      <c r="C18333" s="221">
        <v>10.0</v>
      </c>
    </row>
    <row r="18334">
      <c r="A18334" s="221">
        <v>19986.0</v>
      </c>
      <c r="B18334" s="221">
        <v>34.0</v>
      </c>
      <c r="C18334" s="221">
        <v>58.0</v>
      </c>
    </row>
    <row r="18335">
      <c r="A18335" s="221">
        <v>19986.0</v>
      </c>
      <c r="B18335" s="221">
        <v>35.0</v>
      </c>
      <c r="C18335" s="221">
        <v>64.0</v>
      </c>
    </row>
    <row r="18336">
      <c r="A18336" s="221">
        <v>19986.0</v>
      </c>
      <c r="B18336" s="221">
        <v>36.0</v>
      </c>
      <c r="C18336" s="221">
        <v>1.0</v>
      </c>
    </row>
    <row r="18337">
      <c r="A18337" s="221">
        <v>19988.0</v>
      </c>
      <c r="B18337" s="221">
        <v>34.0</v>
      </c>
      <c r="C18337" s="221">
        <v>162.0</v>
      </c>
    </row>
    <row r="18338">
      <c r="A18338" s="221">
        <v>19988.0</v>
      </c>
      <c r="B18338" s="221">
        <v>35.0</v>
      </c>
      <c r="C18338" s="221">
        <v>3.0</v>
      </c>
    </row>
    <row r="18339">
      <c r="A18339" s="221">
        <v>19988.0</v>
      </c>
      <c r="B18339" s="221">
        <v>37.0</v>
      </c>
      <c r="C18339" s="221">
        <v>3.0</v>
      </c>
    </row>
    <row r="18340">
      <c r="A18340" s="221">
        <v>19990.0</v>
      </c>
      <c r="B18340" s="221">
        <v>34.0</v>
      </c>
      <c r="C18340" s="221">
        <v>164.0</v>
      </c>
    </row>
    <row r="18341">
      <c r="A18341" s="221">
        <v>19990.0</v>
      </c>
      <c r="B18341" s="221">
        <v>35.0</v>
      </c>
      <c r="C18341" s="221">
        <v>17.0</v>
      </c>
    </row>
    <row r="18342">
      <c r="A18342" s="221">
        <v>19990.0</v>
      </c>
      <c r="B18342" s="221">
        <v>37.0</v>
      </c>
      <c r="C18342" s="221">
        <v>3.0</v>
      </c>
    </row>
    <row r="18343">
      <c r="A18343" s="221">
        <v>19992.0</v>
      </c>
      <c r="B18343" s="221">
        <v>34.0</v>
      </c>
      <c r="C18343" s="221">
        <v>204.0</v>
      </c>
    </row>
    <row r="18344">
      <c r="A18344" s="221">
        <v>19992.0</v>
      </c>
      <c r="B18344" s="221">
        <v>35.0</v>
      </c>
      <c r="C18344" s="221">
        <v>17.0</v>
      </c>
    </row>
    <row r="18345">
      <c r="A18345" s="221">
        <v>19992.0</v>
      </c>
      <c r="B18345" s="221">
        <v>38.0</v>
      </c>
      <c r="C18345" s="221">
        <v>1.0</v>
      </c>
    </row>
    <row r="18346">
      <c r="A18346" s="221">
        <v>19994.0</v>
      </c>
      <c r="B18346" s="221">
        <v>34.0</v>
      </c>
      <c r="C18346" s="221">
        <v>164.0</v>
      </c>
    </row>
    <row r="18347">
      <c r="A18347" s="221">
        <v>19994.0</v>
      </c>
      <c r="B18347" s="221">
        <v>35.0</v>
      </c>
      <c r="C18347" s="221">
        <v>17.0</v>
      </c>
    </row>
    <row r="18348">
      <c r="A18348" s="221">
        <v>19994.0</v>
      </c>
      <c r="B18348" s="221">
        <v>37.0</v>
      </c>
      <c r="C18348" s="221">
        <v>3.0</v>
      </c>
    </row>
    <row r="18349">
      <c r="A18349" s="221">
        <v>19996.0</v>
      </c>
      <c r="B18349" s="221">
        <v>34.0</v>
      </c>
      <c r="C18349" s="221">
        <v>116.0</v>
      </c>
    </row>
    <row r="18350">
      <c r="A18350" s="221">
        <v>19996.0</v>
      </c>
      <c r="B18350" s="221">
        <v>35.0</v>
      </c>
      <c r="C18350" s="221">
        <v>129.0</v>
      </c>
    </row>
    <row r="18351">
      <c r="A18351" s="221">
        <v>19996.0</v>
      </c>
      <c r="B18351" s="221">
        <v>36.0</v>
      </c>
      <c r="C18351" s="221">
        <v>2.0</v>
      </c>
    </row>
    <row r="18352">
      <c r="A18352" s="221">
        <v>19998.0</v>
      </c>
      <c r="B18352" s="221">
        <v>34.0</v>
      </c>
      <c r="C18352" s="221">
        <v>139.0</v>
      </c>
    </row>
    <row r="18353">
      <c r="A18353" s="221">
        <v>19998.0</v>
      </c>
      <c r="B18353" s="221">
        <v>35.0</v>
      </c>
      <c r="C18353" s="221">
        <v>194.0</v>
      </c>
    </row>
    <row r="18354">
      <c r="A18354" s="221">
        <v>20000.0</v>
      </c>
      <c r="B18354" s="221">
        <v>34.0</v>
      </c>
      <c r="C18354" s="221">
        <v>290.0</v>
      </c>
    </row>
    <row r="18355">
      <c r="A18355" s="221">
        <v>20000.0</v>
      </c>
      <c r="B18355" s="221">
        <v>35.0</v>
      </c>
      <c r="C18355" s="221">
        <v>119.0</v>
      </c>
    </row>
    <row r="18356">
      <c r="A18356" s="221">
        <v>20000.0</v>
      </c>
      <c r="B18356" s="221">
        <v>36.0</v>
      </c>
      <c r="C18356" s="221">
        <v>14.0</v>
      </c>
    </row>
    <row r="18357">
      <c r="A18357" s="221">
        <v>20000.0</v>
      </c>
      <c r="B18357" s="221">
        <v>37.0</v>
      </c>
      <c r="C18357" s="221">
        <v>2.0</v>
      </c>
    </row>
    <row r="18358">
      <c r="A18358" s="221">
        <v>20002.0</v>
      </c>
      <c r="B18358" s="221">
        <v>34.0</v>
      </c>
      <c r="C18358" s="221">
        <v>288.0</v>
      </c>
    </row>
    <row r="18359">
      <c r="A18359" s="221">
        <v>20002.0</v>
      </c>
      <c r="B18359" s="221">
        <v>35.0</v>
      </c>
      <c r="C18359" s="221">
        <v>254.0</v>
      </c>
    </row>
    <row r="18360">
      <c r="A18360" s="221">
        <v>20004.0</v>
      </c>
      <c r="B18360" s="221">
        <v>34.0</v>
      </c>
      <c r="C18360" s="221">
        <v>239.0</v>
      </c>
    </row>
    <row r="18361">
      <c r="A18361" s="221">
        <v>20004.0</v>
      </c>
      <c r="B18361" s="221">
        <v>35.0</v>
      </c>
      <c r="C18361" s="221">
        <v>318.0</v>
      </c>
    </row>
    <row r="18362">
      <c r="A18362" s="221">
        <v>20004.0</v>
      </c>
      <c r="B18362" s="221">
        <v>36.0</v>
      </c>
      <c r="C18362" s="221">
        <v>1.0</v>
      </c>
    </row>
    <row r="18363">
      <c r="A18363" s="221">
        <v>20006.0</v>
      </c>
      <c r="B18363" s="221">
        <v>34.0</v>
      </c>
      <c r="C18363" s="221">
        <v>668.0</v>
      </c>
    </row>
    <row r="18364">
      <c r="A18364" s="221">
        <v>20006.0</v>
      </c>
      <c r="B18364" s="221">
        <v>35.0</v>
      </c>
      <c r="C18364" s="221">
        <v>36.0</v>
      </c>
    </row>
    <row r="18365">
      <c r="A18365" s="221">
        <v>20006.0</v>
      </c>
      <c r="B18365" s="221">
        <v>36.0</v>
      </c>
      <c r="C18365" s="221">
        <v>4.0</v>
      </c>
    </row>
    <row r="18366">
      <c r="A18366" s="221">
        <v>20006.0</v>
      </c>
      <c r="B18366" s="221">
        <v>37.0</v>
      </c>
      <c r="C18366" s="221">
        <v>14.0</v>
      </c>
    </row>
    <row r="18367">
      <c r="A18367" s="221">
        <v>20008.0</v>
      </c>
      <c r="B18367" s="221">
        <v>34.0</v>
      </c>
      <c r="C18367" s="221">
        <v>449.0</v>
      </c>
    </row>
    <row r="18368">
      <c r="A18368" s="221">
        <v>20008.0</v>
      </c>
      <c r="B18368" s="221">
        <v>35.0</v>
      </c>
      <c r="C18368" s="221">
        <v>417.0</v>
      </c>
    </row>
    <row r="18369">
      <c r="A18369" s="221">
        <v>20008.0</v>
      </c>
      <c r="B18369" s="221">
        <v>36.0</v>
      </c>
      <c r="C18369" s="221">
        <v>7.0</v>
      </c>
    </row>
    <row r="18370">
      <c r="A18370" s="221">
        <v>20010.0</v>
      </c>
      <c r="B18370" s="221">
        <v>34.0</v>
      </c>
      <c r="C18370" s="221">
        <v>27.0</v>
      </c>
    </row>
    <row r="18371">
      <c r="A18371" s="221">
        <v>20010.0</v>
      </c>
      <c r="B18371" s="221">
        <v>36.0</v>
      </c>
      <c r="C18371" s="221">
        <v>13.0</v>
      </c>
    </row>
    <row r="18372">
      <c r="A18372" s="221">
        <v>20010.0</v>
      </c>
      <c r="B18372" s="221">
        <v>37.0</v>
      </c>
      <c r="C18372" s="221">
        <v>3.0</v>
      </c>
    </row>
    <row r="18373">
      <c r="A18373" s="221">
        <v>20010.0</v>
      </c>
      <c r="B18373" s="221">
        <v>38.0</v>
      </c>
      <c r="C18373" s="221">
        <v>19.0</v>
      </c>
    </row>
    <row r="18374">
      <c r="A18374" s="221">
        <v>20010.0</v>
      </c>
      <c r="B18374" s="221">
        <v>39.0</v>
      </c>
      <c r="C18374" s="221">
        <v>2.0</v>
      </c>
    </row>
    <row r="18375">
      <c r="A18375" s="221">
        <v>20010.0</v>
      </c>
      <c r="B18375" s="221">
        <v>40.0</v>
      </c>
      <c r="C18375" s="221">
        <v>2.0</v>
      </c>
    </row>
    <row r="18376">
      <c r="A18376" s="221">
        <v>20012.0</v>
      </c>
      <c r="B18376" s="221">
        <v>36.0</v>
      </c>
      <c r="C18376" s="221">
        <v>59.0</v>
      </c>
    </row>
    <row r="18377">
      <c r="A18377" s="221">
        <v>20012.0</v>
      </c>
      <c r="B18377" s="221">
        <v>37.0</v>
      </c>
      <c r="C18377" s="221">
        <v>3.0</v>
      </c>
    </row>
    <row r="18378">
      <c r="A18378" s="221">
        <v>20012.0</v>
      </c>
      <c r="B18378" s="221">
        <v>38.0</v>
      </c>
      <c r="C18378" s="221">
        <v>3.0</v>
      </c>
    </row>
    <row r="18379">
      <c r="A18379" s="221">
        <v>20012.0</v>
      </c>
      <c r="B18379" s="221">
        <v>40.0</v>
      </c>
      <c r="C18379" s="221">
        <v>2.0</v>
      </c>
    </row>
    <row r="18380">
      <c r="A18380" s="221">
        <v>20014.0</v>
      </c>
      <c r="B18380" s="221">
        <v>35.0</v>
      </c>
      <c r="C18380" s="221">
        <v>2.0</v>
      </c>
    </row>
    <row r="18381">
      <c r="A18381" s="221">
        <v>20014.0</v>
      </c>
      <c r="B18381" s="221">
        <v>36.0</v>
      </c>
      <c r="C18381" s="221">
        <v>62.0</v>
      </c>
    </row>
    <row r="18382">
      <c r="A18382" s="221">
        <v>20014.0</v>
      </c>
      <c r="B18382" s="221">
        <v>40.0</v>
      </c>
      <c r="C18382" s="221">
        <v>1.0</v>
      </c>
    </row>
    <row r="18383">
      <c r="A18383" s="221">
        <v>20016.0</v>
      </c>
      <c r="B18383" s="221">
        <v>35.0</v>
      </c>
      <c r="C18383" s="221">
        <v>4.0</v>
      </c>
    </row>
    <row r="18384">
      <c r="A18384" s="221">
        <v>20016.0</v>
      </c>
      <c r="B18384" s="221">
        <v>36.0</v>
      </c>
      <c r="C18384" s="221">
        <v>33.0</v>
      </c>
    </row>
    <row r="18385">
      <c r="A18385" s="221">
        <v>20016.0</v>
      </c>
      <c r="B18385" s="221">
        <v>37.0</v>
      </c>
      <c r="C18385" s="221">
        <v>27.0</v>
      </c>
    </row>
    <row r="18386">
      <c r="A18386" s="221">
        <v>20016.0</v>
      </c>
      <c r="B18386" s="221">
        <v>40.0</v>
      </c>
      <c r="C18386" s="221">
        <v>1.0</v>
      </c>
    </row>
    <row r="18387">
      <c r="A18387" s="221">
        <v>20018.0</v>
      </c>
      <c r="B18387" s="221">
        <v>34.0</v>
      </c>
      <c r="C18387" s="221">
        <v>13.0</v>
      </c>
    </row>
    <row r="18388">
      <c r="A18388" s="221">
        <v>20018.0</v>
      </c>
      <c r="B18388" s="221">
        <v>35.0</v>
      </c>
      <c r="C18388" s="221">
        <v>6.0</v>
      </c>
    </row>
    <row r="18389">
      <c r="A18389" s="221">
        <v>20018.0</v>
      </c>
      <c r="B18389" s="221">
        <v>36.0</v>
      </c>
      <c r="C18389" s="221">
        <v>6.0</v>
      </c>
    </row>
    <row r="18390">
      <c r="A18390" s="221">
        <v>20018.0</v>
      </c>
      <c r="B18390" s="221">
        <v>37.0</v>
      </c>
      <c r="C18390" s="221">
        <v>47.0</v>
      </c>
    </row>
    <row r="18391">
      <c r="A18391" s="221">
        <v>20018.0</v>
      </c>
      <c r="B18391" s="221">
        <v>38.0</v>
      </c>
      <c r="C18391" s="221">
        <v>17.0</v>
      </c>
    </row>
    <row r="18392">
      <c r="A18392" s="221">
        <v>20018.0</v>
      </c>
      <c r="B18392" s="221">
        <v>39.0</v>
      </c>
      <c r="C18392" s="221">
        <v>9.0</v>
      </c>
    </row>
    <row r="18393">
      <c r="A18393" s="221">
        <v>20018.0</v>
      </c>
      <c r="B18393" s="221">
        <v>40.0</v>
      </c>
      <c r="C18393" s="221">
        <v>37.0</v>
      </c>
    </row>
    <row r="18394">
      <c r="A18394" s="221">
        <v>20020.0</v>
      </c>
      <c r="B18394" s="221">
        <v>36.0</v>
      </c>
      <c r="C18394" s="221">
        <v>87.0</v>
      </c>
    </row>
    <row r="18395">
      <c r="A18395" s="221">
        <v>20020.0</v>
      </c>
      <c r="B18395" s="221">
        <v>37.0</v>
      </c>
      <c r="C18395" s="221">
        <v>3.0</v>
      </c>
    </row>
    <row r="18396">
      <c r="A18396" s="221">
        <v>20020.0</v>
      </c>
      <c r="B18396" s="221">
        <v>38.0</v>
      </c>
      <c r="C18396" s="221">
        <v>1.0</v>
      </c>
    </row>
    <row r="18397">
      <c r="A18397" s="221">
        <v>20020.0</v>
      </c>
      <c r="B18397" s="221">
        <v>39.0</v>
      </c>
      <c r="C18397" s="221">
        <v>9.0</v>
      </c>
    </row>
    <row r="18398">
      <c r="A18398" s="221">
        <v>20020.0</v>
      </c>
      <c r="B18398" s="221">
        <v>40.0</v>
      </c>
      <c r="C18398" s="221">
        <v>24.0</v>
      </c>
    </row>
    <row r="18399">
      <c r="A18399" s="221">
        <v>20022.0</v>
      </c>
      <c r="B18399" s="221">
        <v>35.0</v>
      </c>
      <c r="C18399" s="221">
        <v>9.0</v>
      </c>
    </row>
    <row r="18400">
      <c r="A18400" s="221">
        <v>20022.0</v>
      </c>
      <c r="B18400" s="221">
        <v>36.0</v>
      </c>
      <c r="C18400" s="221">
        <v>110.0</v>
      </c>
    </row>
    <row r="18401">
      <c r="A18401" s="221">
        <v>20022.0</v>
      </c>
      <c r="B18401" s="221">
        <v>37.0</v>
      </c>
      <c r="C18401" s="221">
        <v>4.0</v>
      </c>
    </row>
    <row r="18402">
      <c r="A18402" s="221">
        <v>20022.0</v>
      </c>
      <c r="B18402" s="221">
        <v>38.0</v>
      </c>
      <c r="C18402" s="221">
        <v>4.0</v>
      </c>
    </row>
    <row r="18403">
      <c r="A18403" s="221">
        <v>20022.0</v>
      </c>
      <c r="B18403" s="221">
        <v>39.0</v>
      </c>
      <c r="C18403" s="221">
        <v>2.0</v>
      </c>
    </row>
    <row r="18404">
      <c r="A18404" s="221">
        <v>20022.0</v>
      </c>
      <c r="B18404" s="221">
        <v>40.0</v>
      </c>
      <c r="C18404" s="221">
        <v>12.0</v>
      </c>
    </row>
    <row r="18405">
      <c r="A18405" s="221">
        <v>20024.0</v>
      </c>
      <c r="B18405" s="221">
        <v>35.0</v>
      </c>
      <c r="C18405" s="221">
        <v>57.0</v>
      </c>
    </row>
    <row r="18406">
      <c r="A18406" s="221">
        <v>20024.0</v>
      </c>
      <c r="B18406" s="221">
        <v>36.0</v>
      </c>
      <c r="C18406" s="221">
        <v>54.0</v>
      </c>
    </row>
    <row r="18407">
      <c r="A18407" s="221">
        <v>20024.0</v>
      </c>
      <c r="B18407" s="221">
        <v>37.0</v>
      </c>
      <c r="C18407" s="221">
        <v>3.0</v>
      </c>
    </row>
    <row r="18408">
      <c r="A18408" s="221">
        <v>20024.0</v>
      </c>
      <c r="B18408" s="221">
        <v>38.0</v>
      </c>
      <c r="C18408" s="221">
        <v>3.0</v>
      </c>
    </row>
    <row r="18409">
      <c r="A18409" s="221">
        <v>20024.0</v>
      </c>
      <c r="B18409" s="221">
        <v>39.0</v>
      </c>
      <c r="C18409" s="221">
        <v>3.0</v>
      </c>
    </row>
    <row r="18410">
      <c r="A18410" s="221">
        <v>20024.0</v>
      </c>
      <c r="B18410" s="221">
        <v>40.0</v>
      </c>
      <c r="C18410" s="221">
        <v>16.0</v>
      </c>
    </row>
    <row r="18411">
      <c r="A18411" s="221">
        <v>20026.0</v>
      </c>
      <c r="B18411" s="221">
        <v>34.0</v>
      </c>
      <c r="C18411" s="221">
        <v>133.0</v>
      </c>
    </row>
    <row r="18412">
      <c r="A18412" s="221">
        <v>20026.0</v>
      </c>
      <c r="B18412" s="221">
        <v>35.0</v>
      </c>
      <c r="C18412" s="221">
        <v>56.0</v>
      </c>
    </row>
    <row r="18413">
      <c r="A18413" s="221">
        <v>20026.0</v>
      </c>
      <c r="B18413" s="221">
        <v>36.0</v>
      </c>
      <c r="C18413" s="221">
        <v>56.0</v>
      </c>
    </row>
    <row r="18414">
      <c r="A18414" s="221">
        <v>20026.0</v>
      </c>
      <c r="B18414" s="221">
        <v>37.0</v>
      </c>
      <c r="C18414" s="221">
        <v>467.0</v>
      </c>
    </row>
    <row r="18415">
      <c r="A18415" s="221">
        <v>20026.0</v>
      </c>
      <c r="B18415" s="221">
        <v>38.0</v>
      </c>
      <c r="C18415" s="221">
        <v>167.0</v>
      </c>
    </row>
    <row r="18416">
      <c r="A18416" s="221">
        <v>20026.0</v>
      </c>
      <c r="B18416" s="221">
        <v>39.0</v>
      </c>
      <c r="C18416" s="221">
        <v>89.0</v>
      </c>
    </row>
    <row r="18417">
      <c r="A18417" s="221">
        <v>20026.0</v>
      </c>
      <c r="B18417" s="221">
        <v>40.0</v>
      </c>
      <c r="C18417" s="221">
        <v>367.0</v>
      </c>
    </row>
    <row r="18418">
      <c r="A18418" s="221">
        <v>20028.0</v>
      </c>
      <c r="B18418" s="221">
        <v>36.0</v>
      </c>
      <c r="C18418" s="221">
        <v>867.0</v>
      </c>
    </row>
    <row r="18419">
      <c r="A18419" s="221">
        <v>20028.0</v>
      </c>
      <c r="B18419" s="221">
        <v>37.0</v>
      </c>
      <c r="C18419" s="221">
        <v>33.0</v>
      </c>
    </row>
    <row r="18420">
      <c r="A18420" s="221">
        <v>20028.0</v>
      </c>
      <c r="B18420" s="221">
        <v>38.0</v>
      </c>
      <c r="C18420" s="221">
        <v>11.0</v>
      </c>
    </row>
    <row r="18421">
      <c r="A18421" s="221">
        <v>20028.0</v>
      </c>
      <c r="B18421" s="221">
        <v>39.0</v>
      </c>
      <c r="C18421" s="221">
        <v>89.0</v>
      </c>
    </row>
    <row r="18422">
      <c r="A18422" s="221">
        <v>20028.0</v>
      </c>
      <c r="B18422" s="221">
        <v>40.0</v>
      </c>
      <c r="C18422" s="221">
        <v>244.0</v>
      </c>
    </row>
    <row r="18423">
      <c r="A18423" s="221">
        <v>20030.0</v>
      </c>
      <c r="B18423" s="221">
        <v>35.0</v>
      </c>
      <c r="C18423" s="221">
        <v>89.0</v>
      </c>
    </row>
    <row r="18424">
      <c r="A18424" s="221">
        <v>20030.0</v>
      </c>
      <c r="B18424" s="221">
        <v>36.0</v>
      </c>
      <c r="C18424" s="221">
        <v>1100.0</v>
      </c>
    </row>
    <row r="18425">
      <c r="A18425" s="221">
        <v>20030.0</v>
      </c>
      <c r="B18425" s="221">
        <v>37.0</v>
      </c>
      <c r="C18425" s="221">
        <v>44.0</v>
      </c>
    </row>
    <row r="18426">
      <c r="A18426" s="221">
        <v>20030.0</v>
      </c>
      <c r="B18426" s="221">
        <v>38.0</v>
      </c>
      <c r="C18426" s="221">
        <v>44.0</v>
      </c>
    </row>
    <row r="18427">
      <c r="A18427" s="221">
        <v>20030.0</v>
      </c>
      <c r="B18427" s="221">
        <v>39.0</v>
      </c>
      <c r="C18427" s="221">
        <v>22.0</v>
      </c>
    </row>
    <row r="18428">
      <c r="A18428" s="221">
        <v>20030.0</v>
      </c>
      <c r="B18428" s="221">
        <v>40.0</v>
      </c>
      <c r="C18428" s="221">
        <v>122.0</v>
      </c>
    </row>
    <row r="18429">
      <c r="A18429" s="221">
        <v>20032.0</v>
      </c>
      <c r="B18429" s="221">
        <v>35.0</v>
      </c>
      <c r="C18429" s="221">
        <v>567.0</v>
      </c>
    </row>
    <row r="18430">
      <c r="A18430" s="221">
        <v>20032.0</v>
      </c>
      <c r="B18430" s="221">
        <v>36.0</v>
      </c>
      <c r="C18430" s="221">
        <v>550.0</v>
      </c>
    </row>
    <row r="18431">
      <c r="A18431" s="221">
        <v>20032.0</v>
      </c>
      <c r="B18431" s="221">
        <v>37.0</v>
      </c>
      <c r="C18431" s="221">
        <v>33.0</v>
      </c>
    </row>
    <row r="18432">
      <c r="A18432" s="221">
        <v>20032.0</v>
      </c>
      <c r="B18432" s="221">
        <v>38.0</v>
      </c>
      <c r="C18432" s="221">
        <v>39.0</v>
      </c>
    </row>
    <row r="18433">
      <c r="A18433" s="221">
        <v>20032.0</v>
      </c>
      <c r="B18433" s="221">
        <v>39.0</v>
      </c>
      <c r="C18433" s="221">
        <v>33.0</v>
      </c>
    </row>
    <row r="18434">
      <c r="A18434" s="221">
        <v>20032.0</v>
      </c>
      <c r="B18434" s="221">
        <v>40.0</v>
      </c>
      <c r="C18434" s="221">
        <v>156.0</v>
      </c>
    </row>
    <row r="18435">
      <c r="A18435" s="221">
        <v>20034.0</v>
      </c>
      <c r="B18435" s="221">
        <v>34.0</v>
      </c>
      <c r="C18435" s="221">
        <v>58.0</v>
      </c>
    </row>
    <row r="18436">
      <c r="A18436" s="221">
        <v>20034.0</v>
      </c>
      <c r="B18436" s="221">
        <v>35.0</v>
      </c>
      <c r="C18436" s="221">
        <v>64.0</v>
      </c>
    </row>
    <row r="18437">
      <c r="A18437" s="221">
        <v>20034.0</v>
      </c>
      <c r="B18437" s="221">
        <v>36.0</v>
      </c>
      <c r="C18437" s="221">
        <v>1.0</v>
      </c>
    </row>
    <row r="18438">
      <c r="A18438" s="221">
        <v>20036.0</v>
      </c>
      <c r="B18438" s="221">
        <v>34.0</v>
      </c>
      <c r="C18438" s="221">
        <v>69.0</v>
      </c>
    </row>
    <row r="18439">
      <c r="A18439" s="221">
        <v>20036.0</v>
      </c>
      <c r="B18439" s="221">
        <v>35.0</v>
      </c>
      <c r="C18439" s="221">
        <v>76.0</v>
      </c>
    </row>
    <row r="18440">
      <c r="A18440" s="221">
        <v>20036.0</v>
      </c>
      <c r="B18440" s="221">
        <v>36.0</v>
      </c>
      <c r="C18440" s="221">
        <v>1.0</v>
      </c>
    </row>
    <row r="18441">
      <c r="A18441" s="221">
        <v>20038.0</v>
      </c>
      <c r="B18441" s="221">
        <v>34.0</v>
      </c>
      <c r="C18441" s="221">
        <v>164.0</v>
      </c>
    </row>
    <row r="18442">
      <c r="A18442" s="221">
        <v>20038.0</v>
      </c>
      <c r="B18442" s="221">
        <v>35.0</v>
      </c>
      <c r="C18442" s="221">
        <v>17.0</v>
      </c>
    </row>
    <row r="18443">
      <c r="A18443" s="221">
        <v>20038.0</v>
      </c>
      <c r="B18443" s="221">
        <v>37.0</v>
      </c>
      <c r="C18443" s="221">
        <v>3.0</v>
      </c>
    </row>
    <row r="18444">
      <c r="A18444" s="221">
        <v>20040.0</v>
      </c>
      <c r="B18444" s="221">
        <v>34.0</v>
      </c>
      <c r="C18444" s="221">
        <v>204.0</v>
      </c>
    </row>
    <row r="18445">
      <c r="A18445" s="221">
        <v>20040.0</v>
      </c>
      <c r="B18445" s="221">
        <v>35.0</v>
      </c>
      <c r="C18445" s="221">
        <v>17.0</v>
      </c>
    </row>
    <row r="18446">
      <c r="A18446" s="221">
        <v>20040.0</v>
      </c>
      <c r="B18446" s="221">
        <v>38.0</v>
      </c>
      <c r="C18446" s="221">
        <v>1.0</v>
      </c>
    </row>
    <row r="18447">
      <c r="A18447" s="221">
        <v>20043.0</v>
      </c>
      <c r="B18447" s="221">
        <v>34.0</v>
      </c>
      <c r="C18447" s="221">
        <v>164.0</v>
      </c>
    </row>
    <row r="18448">
      <c r="A18448" s="221">
        <v>20043.0</v>
      </c>
      <c r="B18448" s="221">
        <v>35.0</v>
      </c>
      <c r="C18448" s="221">
        <v>17.0</v>
      </c>
    </row>
    <row r="18449">
      <c r="A18449" s="221">
        <v>20043.0</v>
      </c>
      <c r="B18449" s="221">
        <v>37.0</v>
      </c>
      <c r="C18449" s="221">
        <v>3.0</v>
      </c>
    </row>
    <row r="18450">
      <c r="A18450" s="221">
        <v>20045.0</v>
      </c>
      <c r="B18450" s="221">
        <v>34.0</v>
      </c>
      <c r="C18450" s="221">
        <v>224.0</v>
      </c>
    </row>
    <row r="18451">
      <c r="A18451" s="221">
        <v>20045.0</v>
      </c>
      <c r="B18451" s="221">
        <v>35.0</v>
      </c>
      <c r="C18451" s="221">
        <v>3.0</v>
      </c>
    </row>
    <row r="18452">
      <c r="A18452" s="221">
        <v>20045.0</v>
      </c>
      <c r="B18452" s="221">
        <v>36.0</v>
      </c>
      <c r="C18452" s="221">
        <v>23.0</v>
      </c>
    </row>
    <row r="18453">
      <c r="A18453" s="221">
        <v>20047.0</v>
      </c>
      <c r="B18453" s="221">
        <v>34.0</v>
      </c>
      <c r="C18453" s="221">
        <v>136.0</v>
      </c>
    </row>
    <row r="18454">
      <c r="A18454" s="221">
        <v>20047.0</v>
      </c>
      <c r="B18454" s="221">
        <v>35.0</v>
      </c>
      <c r="C18454" s="221">
        <v>166.0</v>
      </c>
    </row>
    <row r="18455">
      <c r="A18455" s="221">
        <v>20047.0</v>
      </c>
      <c r="B18455" s="221">
        <v>36.0</v>
      </c>
      <c r="C18455" s="221">
        <v>2.0</v>
      </c>
    </row>
    <row r="18456">
      <c r="A18456" s="221">
        <v>20049.0</v>
      </c>
      <c r="B18456" s="221">
        <v>34.0</v>
      </c>
      <c r="C18456" s="221">
        <v>412.0</v>
      </c>
    </row>
    <row r="18457">
      <c r="A18457" s="221">
        <v>20049.0</v>
      </c>
      <c r="B18457" s="221">
        <v>35.0</v>
      </c>
      <c r="C18457" s="221">
        <v>2.0</v>
      </c>
    </row>
    <row r="18458">
      <c r="A18458" s="221">
        <v>20049.0</v>
      </c>
      <c r="B18458" s="221">
        <v>36.0</v>
      </c>
      <c r="C18458" s="221">
        <v>3.0</v>
      </c>
    </row>
    <row r="18459">
      <c r="A18459" s="221">
        <v>20049.0</v>
      </c>
      <c r="B18459" s="221">
        <v>37.0</v>
      </c>
      <c r="C18459" s="221">
        <v>3.0</v>
      </c>
    </row>
    <row r="18460">
      <c r="A18460" s="221">
        <v>20049.0</v>
      </c>
      <c r="B18460" s="221">
        <v>38.0</v>
      </c>
      <c r="C18460" s="221">
        <v>1.0</v>
      </c>
    </row>
    <row r="18461">
      <c r="A18461" s="221">
        <v>20051.0</v>
      </c>
      <c r="B18461" s="221">
        <v>34.0</v>
      </c>
      <c r="C18461" s="221">
        <v>450.0</v>
      </c>
    </row>
    <row r="18462">
      <c r="A18462" s="221">
        <v>20051.0</v>
      </c>
      <c r="B18462" s="221">
        <v>36.0</v>
      </c>
      <c r="C18462" s="221">
        <v>32.0</v>
      </c>
    </row>
    <row r="18463">
      <c r="A18463" s="221">
        <v>20051.0</v>
      </c>
      <c r="B18463" s="221">
        <v>38.0</v>
      </c>
      <c r="C18463" s="221">
        <v>1.0</v>
      </c>
    </row>
    <row r="18464">
      <c r="A18464" s="221">
        <v>20053.0</v>
      </c>
      <c r="B18464" s="221">
        <v>34.0</v>
      </c>
      <c r="C18464" s="221">
        <v>257.0</v>
      </c>
    </row>
    <row r="18465">
      <c r="A18465" s="221">
        <v>20053.0</v>
      </c>
      <c r="B18465" s="221">
        <v>35.0</v>
      </c>
      <c r="C18465" s="221">
        <v>300.0</v>
      </c>
    </row>
    <row r="18466">
      <c r="A18466" s="221">
        <v>20053.0</v>
      </c>
      <c r="B18466" s="221">
        <v>36.0</v>
      </c>
      <c r="C18466" s="221">
        <v>4.0</v>
      </c>
    </row>
    <row r="18467">
      <c r="A18467" s="221">
        <v>20055.0</v>
      </c>
      <c r="B18467" s="221">
        <v>34.0</v>
      </c>
      <c r="C18467" s="221">
        <v>526.0</v>
      </c>
    </row>
    <row r="18468">
      <c r="A18468" s="221">
        <v>20055.0</v>
      </c>
      <c r="B18468" s="221">
        <v>35.0</v>
      </c>
      <c r="C18468" s="221">
        <v>133.0</v>
      </c>
    </row>
    <row r="18469">
      <c r="A18469" s="221">
        <v>20055.0</v>
      </c>
      <c r="B18469" s="221">
        <v>36.0</v>
      </c>
      <c r="C18469" s="221">
        <v>2.0</v>
      </c>
    </row>
    <row r="18470">
      <c r="A18470" s="221">
        <v>20055.0</v>
      </c>
      <c r="B18470" s="221">
        <v>37.0</v>
      </c>
      <c r="C18470" s="221">
        <v>11.0</v>
      </c>
    </row>
    <row r="18471">
      <c r="A18471" s="221">
        <v>20057.0</v>
      </c>
      <c r="B18471" s="221">
        <v>34.0</v>
      </c>
      <c r="C18471" s="221">
        <v>449.0</v>
      </c>
    </row>
    <row r="18472">
      <c r="A18472" s="221">
        <v>20057.0</v>
      </c>
      <c r="B18472" s="221">
        <v>35.0</v>
      </c>
      <c r="C18472" s="221">
        <v>417.0</v>
      </c>
    </row>
    <row r="18473">
      <c r="A18473" s="221">
        <v>20057.0</v>
      </c>
      <c r="B18473" s="221">
        <v>36.0</v>
      </c>
      <c r="C18473" s="221">
        <v>7.0</v>
      </c>
    </row>
    <row r="18474">
      <c r="A18474" s="221">
        <v>20059.0</v>
      </c>
      <c r="B18474" s="221">
        <v>2867.0</v>
      </c>
      <c r="C18474" s="221">
        <v>10.0</v>
      </c>
    </row>
    <row r="18475">
      <c r="A18475" s="221">
        <v>20059.0</v>
      </c>
      <c r="B18475" s="221">
        <v>2868.0</v>
      </c>
      <c r="C18475" s="221">
        <v>18.0</v>
      </c>
    </row>
    <row r="18476">
      <c r="A18476" s="221">
        <v>20059.0</v>
      </c>
      <c r="B18476" s="221">
        <v>2869.0</v>
      </c>
      <c r="C18476" s="221">
        <v>16.0</v>
      </c>
    </row>
    <row r="18477">
      <c r="A18477" s="221">
        <v>20059.0</v>
      </c>
      <c r="B18477" s="221">
        <v>2870.0</v>
      </c>
      <c r="C18477" s="221">
        <v>16.0</v>
      </c>
    </row>
    <row r="18478">
      <c r="A18478" s="221">
        <v>20059.0</v>
      </c>
      <c r="B18478" s="221">
        <v>2871.0</v>
      </c>
      <c r="C18478" s="221">
        <v>10.0</v>
      </c>
    </row>
    <row r="18479">
      <c r="A18479" s="221">
        <v>20059.0</v>
      </c>
      <c r="B18479" s="221">
        <v>2872.0</v>
      </c>
      <c r="C18479" s="221">
        <v>10.0</v>
      </c>
    </row>
    <row r="18480">
      <c r="A18480" s="221">
        <v>20059.0</v>
      </c>
      <c r="B18480" s="221">
        <v>2875.0</v>
      </c>
      <c r="C18480" s="221">
        <v>16.0</v>
      </c>
    </row>
    <row r="18481">
      <c r="A18481" s="221">
        <v>20059.0</v>
      </c>
      <c r="B18481" s="221">
        <v>2876.0</v>
      </c>
      <c r="C18481" s="221">
        <v>7.0</v>
      </c>
    </row>
    <row r="18482">
      <c r="A18482" s="221">
        <v>20059.0</v>
      </c>
      <c r="B18482" s="221">
        <v>21037.0</v>
      </c>
      <c r="C18482" s="221">
        <v>4.0</v>
      </c>
    </row>
    <row r="18483">
      <c r="A18483" s="221">
        <v>20060.0</v>
      </c>
      <c r="B18483" s="221">
        <v>2867.0</v>
      </c>
      <c r="C18483" s="221">
        <v>4.0</v>
      </c>
    </row>
    <row r="18484">
      <c r="A18484" s="221">
        <v>20060.0</v>
      </c>
      <c r="B18484" s="221">
        <v>2868.0</v>
      </c>
      <c r="C18484" s="221">
        <v>9.0</v>
      </c>
    </row>
    <row r="18485">
      <c r="A18485" s="221">
        <v>20060.0</v>
      </c>
      <c r="B18485" s="221">
        <v>2869.0</v>
      </c>
      <c r="C18485" s="221">
        <v>7.0</v>
      </c>
    </row>
    <row r="18486">
      <c r="A18486" s="221">
        <v>20060.0</v>
      </c>
      <c r="B18486" s="221">
        <v>2870.0</v>
      </c>
      <c r="C18486" s="221">
        <v>7.0</v>
      </c>
    </row>
    <row r="18487">
      <c r="A18487" s="221">
        <v>20060.0</v>
      </c>
      <c r="B18487" s="221">
        <v>2871.0</v>
      </c>
      <c r="C18487" s="221">
        <v>4.0</v>
      </c>
    </row>
    <row r="18488">
      <c r="A18488" s="221">
        <v>20060.0</v>
      </c>
      <c r="B18488" s="221">
        <v>2872.0</v>
      </c>
      <c r="C18488" s="221">
        <v>4.0</v>
      </c>
    </row>
    <row r="18489">
      <c r="A18489" s="221">
        <v>20060.0</v>
      </c>
      <c r="B18489" s="221">
        <v>2875.0</v>
      </c>
      <c r="C18489" s="221">
        <v>7.0</v>
      </c>
    </row>
    <row r="18490">
      <c r="A18490" s="221">
        <v>20060.0</v>
      </c>
      <c r="B18490" s="221">
        <v>2876.0</v>
      </c>
      <c r="C18490" s="221">
        <v>4.0</v>
      </c>
    </row>
    <row r="18491">
      <c r="A18491" s="221">
        <v>20060.0</v>
      </c>
      <c r="B18491" s="221">
        <v>21037.0</v>
      </c>
      <c r="C18491" s="221">
        <v>2.0</v>
      </c>
    </row>
    <row r="18492">
      <c r="A18492" s="221">
        <v>20061.0</v>
      </c>
      <c r="B18492" s="221">
        <v>2867.0</v>
      </c>
      <c r="C18492" s="221">
        <v>10.0</v>
      </c>
    </row>
    <row r="18493">
      <c r="A18493" s="221">
        <v>20061.0</v>
      </c>
      <c r="B18493" s="221">
        <v>2868.0</v>
      </c>
      <c r="C18493" s="221">
        <v>18.0</v>
      </c>
    </row>
    <row r="18494">
      <c r="A18494" s="221">
        <v>20061.0</v>
      </c>
      <c r="B18494" s="221">
        <v>2869.0</v>
      </c>
      <c r="C18494" s="221">
        <v>16.0</v>
      </c>
    </row>
    <row r="18495">
      <c r="A18495" s="221">
        <v>20061.0</v>
      </c>
      <c r="B18495" s="221">
        <v>2870.0</v>
      </c>
      <c r="C18495" s="221">
        <v>16.0</v>
      </c>
    </row>
    <row r="18496">
      <c r="A18496" s="221">
        <v>20061.0</v>
      </c>
      <c r="B18496" s="221">
        <v>2871.0</v>
      </c>
      <c r="C18496" s="221">
        <v>10.0</v>
      </c>
    </row>
    <row r="18497">
      <c r="A18497" s="221">
        <v>20061.0</v>
      </c>
      <c r="B18497" s="221">
        <v>2872.0</v>
      </c>
      <c r="C18497" s="221">
        <v>10.0</v>
      </c>
    </row>
    <row r="18498">
      <c r="A18498" s="221">
        <v>20061.0</v>
      </c>
      <c r="B18498" s="221">
        <v>2875.0</v>
      </c>
      <c r="C18498" s="221">
        <v>16.0</v>
      </c>
    </row>
    <row r="18499">
      <c r="A18499" s="221">
        <v>20061.0</v>
      </c>
      <c r="B18499" s="221">
        <v>2876.0</v>
      </c>
      <c r="C18499" s="221">
        <v>7.0</v>
      </c>
    </row>
    <row r="18500">
      <c r="A18500" s="221">
        <v>20061.0</v>
      </c>
      <c r="B18500" s="221">
        <v>21037.0</v>
      </c>
      <c r="C18500" s="221">
        <v>4.0</v>
      </c>
    </row>
    <row r="18501">
      <c r="A18501" s="221">
        <v>20062.0</v>
      </c>
      <c r="B18501" s="221">
        <v>2867.0</v>
      </c>
      <c r="C18501" s="221">
        <v>4.0</v>
      </c>
    </row>
    <row r="18502">
      <c r="A18502" s="221">
        <v>20062.0</v>
      </c>
      <c r="B18502" s="221">
        <v>2868.0</v>
      </c>
      <c r="C18502" s="221">
        <v>9.0</v>
      </c>
    </row>
    <row r="18503">
      <c r="A18503" s="221">
        <v>20062.0</v>
      </c>
      <c r="B18503" s="221">
        <v>2869.0</v>
      </c>
      <c r="C18503" s="221">
        <v>7.0</v>
      </c>
    </row>
    <row r="18504">
      <c r="A18504" s="221">
        <v>20062.0</v>
      </c>
      <c r="B18504" s="221">
        <v>2870.0</v>
      </c>
      <c r="C18504" s="221">
        <v>7.0</v>
      </c>
    </row>
    <row r="18505">
      <c r="A18505" s="221">
        <v>20062.0</v>
      </c>
      <c r="B18505" s="221">
        <v>2871.0</v>
      </c>
      <c r="C18505" s="221">
        <v>4.0</v>
      </c>
    </row>
    <row r="18506">
      <c r="A18506" s="221">
        <v>20062.0</v>
      </c>
      <c r="B18506" s="221">
        <v>2872.0</v>
      </c>
      <c r="C18506" s="221">
        <v>4.0</v>
      </c>
    </row>
    <row r="18507">
      <c r="A18507" s="221">
        <v>20062.0</v>
      </c>
      <c r="B18507" s="221">
        <v>2875.0</v>
      </c>
      <c r="C18507" s="221">
        <v>7.0</v>
      </c>
    </row>
    <row r="18508">
      <c r="A18508" s="221">
        <v>20062.0</v>
      </c>
      <c r="B18508" s="221">
        <v>2876.0</v>
      </c>
      <c r="C18508" s="221">
        <v>4.0</v>
      </c>
    </row>
    <row r="18509">
      <c r="A18509" s="221">
        <v>20062.0</v>
      </c>
      <c r="B18509" s="221">
        <v>21037.0</v>
      </c>
      <c r="C18509" s="221">
        <v>2.0</v>
      </c>
    </row>
    <row r="18510">
      <c r="A18510" s="221">
        <v>20063.0</v>
      </c>
      <c r="B18510" s="221">
        <v>2867.0</v>
      </c>
      <c r="C18510" s="221">
        <v>10.0</v>
      </c>
    </row>
    <row r="18511">
      <c r="A18511" s="221">
        <v>20063.0</v>
      </c>
      <c r="B18511" s="221">
        <v>2868.0</v>
      </c>
      <c r="C18511" s="221">
        <v>18.0</v>
      </c>
    </row>
    <row r="18512">
      <c r="A18512" s="221">
        <v>20063.0</v>
      </c>
      <c r="B18512" s="221">
        <v>2869.0</v>
      </c>
      <c r="C18512" s="221">
        <v>16.0</v>
      </c>
    </row>
    <row r="18513">
      <c r="A18513" s="221">
        <v>20063.0</v>
      </c>
      <c r="B18513" s="221">
        <v>2870.0</v>
      </c>
      <c r="C18513" s="221">
        <v>16.0</v>
      </c>
    </row>
    <row r="18514">
      <c r="A18514" s="221">
        <v>20063.0</v>
      </c>
      <c r="B18514" s="221">
        <v>2871.0</v>
      </c>
      <c r="C18514" s="221">
        <v>10.0</v>
      </c>
    </row>
    <row r="18515">
      <c r="A18515" s="221">
        <v>20063.0</v>
      </c>
      <c r="B18515" s="221">
        <v>2872.0</v>
      </c>
      <c r="C18515" s="221">
        <v>10.0</v>
      </c>
    </row>
    <row r="18516">
      <c r="A18516" s="221">
        <v>20063.0</v>
      </c>
      <c r="B18516" s="221">
        <v>2875.0</v>
      </c>
      <c r="C18516" s="221">
        <v>16.0</v>
      </c>
    </row>
    <row r="18517">
      <c r="A18517" s="221">
        <v>20063.0</v>
      </c>
      <c r="B18517" s="221">
        <v>2876.0</v>
      </c>
      <c r="C18517" s="221">
        <v>7.0</v>
      </c>
    </row>
    <row r="18518">
      <c r="A18518" s="221">
        <v>20063.0</v>
      </c>
      <c r="B18518" s="221">
        <v>21037.0</v>
      </c>
      <c r="C18518" s="221">
        <v>4.0</v>
      </c>
    </row>
    <row r="18519">
      <c r="A18519" s="221">
        <v>20064.0</v>
      </c>
      <c r="B18519" s="221">
        <v>2867.0</v>
      </c>
      <c r="C18519" s="221">
        <v>4.0</v>
      </c>
    </row>
    <row r="18520">
      <c r="A18520" s="221">
        <v>20064.0</v>
      </c>
      <c r="B18520" s="221">
        <v>2868.0</v>
      </c>
      <c r="C18520" s="221">
        <v>9.0</v>
      </c>
    </row>
    <row r="18521">
      <c r="A18521" s="221">
        <v>20064.0</v>
      </c>
      <c r="B18521" s="221">
        <v>2869.0</v>
      </c>
      <c r="C18521" s="221">
        <v>7.0</v>
      </c>
    </row>
    <row r="18522">
      <c r="A18522" s="221">
        <v>20064.0</v>
      </c>
      <c r="B18522" s="221">
        <v>2870.0</v>
      </c>
      <c r="C18522" s="221">
        <v>7.0</v>
      </c>
    </row>
    <row r="18523">
      <c r="A18523" s="221">
        <v>20064.0</v>
      </c>
      <c r="B18523" s="221">
        <v>2871.0</v>
      </c>
      <c r="C18523" s="221">
        <v>4.0</v>
      </c>
    </row>
    <row r="18524">
      <c r="A18524" s="221">
        <v>20064.0</v>
      </c>
      <c r="B18524" s="221">
        <v>2872.0</v>
      </c>
      <c r="C18524" s="221">
        <v>4.0</v>
      </c>
    </row>
    <row r="18525">
      <c r="A18525" s="221">
        <v>20064.0</v>
      </c>
      <c r="B18525" s="221">
        <v>2875.0</v>
      </c>
      <c r="C18525" s="221">
        <v>7.0</v>
      </c>
    </row>
    <row r="18526">
      <c r="A18526" s="221">
        <v>20064.0</v>
      </c>
      <c r="B18526" s="221">
        <v>2876.0</v>
      </c>
      <c r="C18526" s="221">
        <v>4.0</v>
      </c>
    </row>
    <row r="18527">
      <c r="A18527" s="221">
        <v>20064.0</v>
      </c>
      <c r="B18527" s="221">
        <v>21037.0</v>
      </c>
      <c r="C18527" s="221">
        <v>2.0</v>
      </c>
    </row>
    <row r="18528">
      <c r="A18528" s="221">
        <v>20065.0</v>
      </c>
      <c r="B18528" s="221">
        <v>2867.0</v>
      </c>
      <c r="C18528" s="221">
        <v>10.0</v>
      </c>
    </row>
    <row r="18529">
      <c r="A18529" s="221">
        <v>20065.0</v>
      </c>
      <c r="B18529" s="221">
        <v>2868.0</v>
      </c>
      <c r="C18529" s="221">
        <v>18.0</v>
      </c>
    </row>
    <row r="18530">
      <c r="A18530" s="221">
        <v>20065.0</v>
      </c>
      <c r="B18530" s="221">
        <v>2869.0</v>
      </c>
      <c r="C18530" s="221">
        <v>16.0</v>
      </c>
    </row>
    <row r="18531">
      <c r="A18531" s="221">
        <v>20065.0</v>
      </c>
      <c r="B18531" s="221">
        <v>2870.0</v>
      </c>
      <c r="C18531" s="221">
        <v>16.0</v>
      </c>
    </row>
    <row r="18532">
      <c r="A18532" s="221">
        <v>20065.0</v>
      </c>
      <c r="B18532" s="221">
        <v>2871.0</v>
      </c>
      <c r="C18532" s="221">
        <v>10.0</v>
      </c>
    </row>
    <row r="18533">
      <c r="A18533" s="221">
        <v>20065.0</v>
      </c>
      <c r="B18533" s="221">
        <v>2872.0</v>
      </c>
      <c r="C18533" s="221">
        <v>10.0</v>
      </c>
    </row>
    <row r="18534">
      <c r="A18534" s="221">
        <v>20065.0</v>
      </c>
      <c r="B18534" s="221">
        <v>2875.0</v>
      </c>
      <c r="C18534" s="221">
        <v>16.0</v>
      </c>
    </row>
    <row r="18535">
      <c r="A18535" s="221">
        <v>20065.0</v>
      </c>
      <c r="B18535" s="221">
        <v>2876.0</v>
      </c>
      <c r="C18535" s="221">
        <v>7.0</v>
      </c>
    </row>
    <row r="18536">
      <c r="A18536" s="221">
        <v>20065.0</v>
      </c>
      <c r="B18536" s="221">
        <v>21037.0</v>
      </c>
      <c r="C18536" s="221">
        <v>4.0</v>
      </c>
    </row>
    <row r="18537">
      <c r="A18537" s="221">
        <v>20066.0</v>
      </c>
      <c r="B18537" s="221">
        <v>2867.0</v>
      </c>
      <c r="C18537" s="221">
        <v>4.0</v>
      </c>
    </row>
    <row r="18538">
      <c r="A18538" s="221">
        <v>20066.0</v>
      </c>
      <c r="B18538" s="221">
        <v>2868.0</v>
      </c>
      <c r="C18538" s="221">
        <v>9.0</v>
      </c>
    </row>
    <row r="18539">
      <c r="A18539" s="221">
        <v>20066.0</v>
      </c>
      <c r="B18539" s="221">
        <v>2869.0</v>
      </c>
      <c r="C18539" s="221">
        <v>7.0</v>
      </c>
    </row>
    <row r="18540">
      <c r="A18540" s="221">
        <v>20066.0</v>
      </c>
      <c r="B18540" s="221">
        <v>2870.0</v>
      </c>
      <c r="C18540" s="221">
        <v>7.0</v>
      </c>
    </row>
    <row r="18541">
      <c r="A18541" s="221">
        <v>20066.0</v>
      </c>
      <c r="B18541" s="221">
        <v>2871.0</v>
      </c>
      <c r="C18541" s="221">
        <v>4.0</v>
      </c>
    </row>
    <row r="18542">
      <c r="A18542" s="221">
        <v>20066.0</v>
      </c>
      <c r="B18542" s="221">
        <v>2872.0</v>
      </c>
      <c r="C18542" s="221">
        <v>4.0</v>
      </c>
    </row>
    <row r="18543">
      <c r="A18543" s="221">
        <v>20066.0</v>
      </c>
      <c r="B18543" s="221">
        <v>2875.0</v>
      </c>
      <c r="C18543" s="221">
        <v>7.0</v>
      </c>
    </row>
    <row r="18544">
      <c r="A18544" s="221">
        <v>20066.0</v>
      </c>
      <c r="B18544" s="221">
        <v>2876.0</v>
      </c>
      <c r="C18544" s="221">
        <v>4.0</v>
      </c>
    </row>
    <row r="18545">
      <c r="A18545" s="221">
        <v>20066.0</v>
      </c>
      <c r="B18545" s="221">
        <v>21037.0</v>
      </c>
      <c r="C18545" s="221">
        <v>2.0</v>
      </c>
    </row>
    <row r="18546">
      <c r="A18546" s="221">
        <v>20069.0</v>
      </c>
      <c r="B18546" s="221">
        <v>34.0</v>
      </c>
      <c r="C18546" s="221">
        <v>949.0</v>
      </c>
    </row>
    <row r="18547">
      <c r="A18547" s="221">
        <v>20069.0</v>
      </c>
      <c r="B18547" s="221">
        <v>37.0</v>
      </c>
      <c r="C18547" s="221">
        <v>111.0</v>
      </c>
    </row>
    <row r="18548">
      <c r="A18548" s="221">
        <v>20069.0</v>
      </c>
      <c r="B18548" s="221">
        <v>38.0</v>
      </c>
      <c r="C18548" s="221">
        <v>56.0</v>
      </c>
    </row>
    <row r="18549">
      <c r="A18549" s="221">
        <v>20069.0</v>
      </c>
      <c r="B18549" s="221">
        <v>40.0</v>
      </c>
      <c r="C18549" s="221">
        <v>22.0</v>
      </c>
    </row>
    <row r="18550">
      <c r="A18550" s="221">
        <v>20069.0</v>
      </c>
      <c r="B18550" s="221">
        <v>2346.0</v>
      </c>
      <c r="C18550" s="221">
        <v>3.0</v>
      </c>
    </row>
    <row r="18551">
      <c r="A18551" s="221">
        <v>20070.0</v>
      </c>
      <c r="B18551" s="221">
        <v>34.0</v>
      </c>
      <c r="C18551" s="221">
        <v>949.0</v>
      </c>
    </row>
    <row r="18552">
      <c r="A18552" s="221">
        <v>20070.0</v>
      </c>
      <c r="B18552" s="221">
        <v>37.0</v>
      </c>
      <c r="C18552" s="221">
        <v>111.0</v>
      </c>
    </row>
    <row r="18553">
      <c r="A18553" s="221">
        <v>20070.0</v>
      </c>
      <c r="B18553" s="221">
        <v>40.0</v>
      </c>
      <c r="C18553" s="221">
        <v>22.0</v>
      </c>
    </row>
    <row r="18554">
      <c r="A18554" s="221">
        <v>20070.0</v>
      </c>
      <c r="B18554" s="221">
        <v>2346.0</v>
      </c>
      <c r="C18554" s="221">
        <v>3.0</v>
      </c>
    </row>
    <row r="18555">
      <c r="A18555" s="221">
        <v>20121.0</v>
      </c>
      <c r="B18555" s="221">
        <v>38.0</v>
      </c>
      <c r="C18555" s="221">
        <v>1.0</v>
      </c>
    </row>
    <row r="18556">
      <c r="A18556" s="221">
        <v>20121.0</v>
      </c>
      <c r="B18556" s="221">
        <v>39.0</v>
      </c>
      <c r="C18556" s="221">
        <v>1.0</v>
      </c>
    </row>
    <row r="18557">
      <c r="A18557" s="221">
        <v>20121.0</v>
      </c>
      <c r="B18557" s="221">
        <v>40.0</v>
      </c>
      <c r="C18557" s="221">
        <v>1.0</v>
      </c>
    </row>
    <row r="18558">
      <c r="A18558" s="221">
        <v>20124.0</v>
      </c>
      <c r="B18558" s="221">
        <v>34.0</v>
      </c>
      <c r="C18558" s="221">
        <v>949.0</v>
      </c>
    </row>
    <row r="18559">
      <c r="A18559" s="221">
        <v>20124.0</v>
      </c>
      <c r="B18559" s="221">
        <v>37.0</v>
      </c>
      <c r="C18559" s="221">
        <v>111.0</v>
      </c>
    </row>
    <row r="18560">
      <c r="A18560" s="221">
        <v>20124.0</v>
      </c>
      <c r="B18560" s="221">
        <v>38.0</v>
      </c>
      <c r="C18560" s="221">
        <v>56.0</v>
      </c>
    </row>
    <row r="18561">
      <c r="A18561" s="221">
        <v>20124.0</v>
      </c>
      <c r="B18561" s="221">
        <v>40.0</v>
      </c>
      <c r="C18561" s="221">
        <v>22.0</v>
      </c>
    </row>
    <row r="18562">
      <c r="A18562" s="221">
        <v>20124.0</v>
      </c>
      <c r="B18562" s="221">
        <v>2346.0</v>
      </c>
      <c r="C18562" s="221">
        <v>3.0</v>
      </c>
    </row>
    <row r="18563">
      <c r="A18563" s="221">
        <v>20125.0</v>
      </c>
      <c r="B18563" s="221">
        <v>34.0</v>
      </c>
      <c r="C18563" s="221">
        <v>444444.0</v>
      </c>
    </row>
    <row r="18564">
      <c r="A18564" s="221">
        <v>20125.0</v>
      </c>
      <c r="B18564" s="221">
        <v>35.0</v>
      </c>
      <c r="C18564" s="221">
        <v>100000.0</v>
      </c>
    </row>
    <row r="18565">
      <c r="A18565" s="221">
        <v>20125.0</v>
      </c>
      <c r="B18565" s="221">
        <v>36.0</v>
      </c>
      <c r="C18565" s="221">
        <v>41111.0</v>
      </c>
    </row>
    <row r="18566">
      <c r="A18566" s="221">
        <v>20125.0</v>
      </c>
      <c r="B18566" s="221">
        <v>37.0</v>
      </c>
      <c r="C18566" s="221">
        <v>8889.0</v>
      </c>
    </row>
    <row r="18567">
      <c r="A18567" s="221">
        <v>20125.0</v>
      </c>
      <c r="B18567" s="221">
        <v>38.0</v>
      </c>
      <c r="C18567" s="221">
        <v>2222.0</v>
      </c>
    </row>
    <row r="18568">
      <c r="A18568" s="221">
        <v>20125.0</v>
      </c>
      <c r="B18568" s="221">
        <v>39.0</v>
      </c>
      <c r="C18568" s="221">
        <v>1112.0</v>
      </c>
    </row>
    <row r="18569">
      <c r="A18569" s="221">
        <v>20125.0</v>
      </c>
      <c r="B18569" s="221">
        <v>40.0</v>
      </c>
      <c r="C18569" s="221">
        <v>222.0</v>
      </c>
    </row>
    <row r="18570">
      <c r="A18570" s="221">
        <v>20125.0</v>
      </c>
      <c r="B18570" s="221">
        <v>3828.0</v>
      </c>
      <c r="C18570" s="221">
        <v>75.0</v>
      </c>
    </row>
    <row r="18571">
      <c r="A18571" s="221">
        <v>20125.0</v>
      </c>
      <c r="B18571" s="221">
        <v>11399.0</v>
      </c>
      <c r="C18571" s="221">
        <v>150.0</v>
      </c>
    </row>
    <row r="18572">
      <c r="A18572" s="221">
        <v>20125.0</v>
      </c>
      <c r="B18572" s="221">
        <v>11532.0</v>
      </c>
      <c r="C18572" s="221">
        <v>60.0</v>
      </c>
    </row>
    <row r="18573">
      <c r="A18573" s="221">
        <v>20125.0</v>
      </c>
      <c r="B18573" s="221">
        <v>11537.0</v>
      </c>
      <c r="C18573" s="221">
        <v>495.0</v>
      </c>
    </row>
    <row r="18574">
      <c r="A18574" s="221">
        <v>20125.0</v>
      </c>
      <c r="B18574" s="221">
        <v>11539.0</v>
      </c>
      <c r="C18574" s="221">
        <v>1800.0</v>
      </c>
    </row>
    <row r="18575">
      <c r="A18575" s="221">
        <v>20125.0</v>
      </c>
      <c r="B18575" s="221">
        <v>11543.0</v>
      </c>
      <c r="C18575" s="221">
        <v>3750.0</v>
      </c>
    </row>
    <row r="18576">
      <c r="A18576" s="221">
        <v>20125.0</v>
      </c>
      <c r="B18576" s="221">
        <v>11549.0</v>
      </c>
      <c r="C18576" s="221">
        <v>30.0</v>
      </c>
    </row>
    <row r="18577">
      <c r="A18577" s="221">
        <v>20125.0</v>
      </c>
      <c r="B18577" s="221">
        <v>11554.0</v>
      </c>
      <c r="C18577" s="221">
        <v>375.0</v>
      </c>
    </row>
    <row r="18578">
      <c r="A18578" s="221">
        <v>20125.0</v>
      </c>
      <c r="B18578" s="221">
        <v>11557.0</v>
      </c>
      <c r="C18578" s="221">
        <v>300.0</v>
      </c>
    </row>
    <row r="18579">
      <c r="A18579" s="221">
        <v>20138.0</v>
      </c>
      <c r="B18579" s="221">
        <v>34.0</v>
      </c>
      <c r="C18579" s="221">
        <v>3258.0</v>
      </c>
    </row>
    <row r="18580">
      <c r="A18580" s="221">
        <v>20138.0</v>
      </c>
      <c r="B18580" s="221">
        <v>35.0</v>
      </c>
      <c r="C18580" s="221">
        <v>2926.0</v>
      </c>
    </row>
    <row r="18581">
      <c r="A18581" s="221">
        <v>20138.0</v>
      </c>
      <c r="B18581" s="221">
        <v>38.0</v>
      </c>
      <c r="C18581" s="221">
        <v>7.0</v>
      </c>
    </row>
    <row r="18582">
      <c r="A18582" s="221">
        <v>20138.0</v>
      </c>
      <c r="B18582" s="221">
        <v>39.0</v>
      </c>
      <c r="C18582" s="221">
        <v>4.0</v>
      </c>
    </row>
    <row r="18583">
      <c r="A18583" s="221">
        <v>20157.0</v>
      </c>
      <c r="B18583" s="221">
        <v>38.0</v>
      </c>
      <c r="C18583" s="221">
        <v>1.0</v>
      </c>
    </row>
    <row r="18584">
      <c r="A18584" s="221">
        <v>20157.0</v>
      </c>
      <c r="B18584" s="221">
        <v>39.0</v>
      </c>
      <c r="C18584" s="221">
        <v>1.0</v>
      </c>
    </row>
    <row r="18585">
      <c r="A18585" s="221">
        <v>20157.0</v>
      </c>
      <c r="B18585" s="221">
        <v>40.0</v>
      </c>
      <c r="C18585" s="221">
        <v>1.0</v>
      </c>
    </row>
    <row r="18586">
      <c r="A18586" s="221">
        <v>20158.0</v>
      </c>
      <c r="B18586" s="221">
        <v>38.0</v>
      </c>
      <c r="C18586" s="221">
        <v>1.0</v>
      </c>
    </row>
    <row r="18587">
      <c r="A18587" s="221">
        <v>20158.0</v>
      </c>
      <c r="B18587" s="221">
        <v>39.0</v>
      </c>
      <c r="C18587" s="221">
        <v>1.0</v>
      </c>
    </row>
    <row r="18588">
      <c r="A18588" s="221">
        <v>20158.0</v>
      </c>
      <c r="B18588" s="221">
        <v>40.0</v>
      </c>
      <c r="C18588" s="221">
        <v>1.0</v>
      </c>
    </row>
    <row r="18589">
      <c r="A18589" s="221">
        <v>20159.0</v>
      </c>
      <c r="B18589" s="221">
        <v>38.0</v>
      </c>
      <c r="C18589" s="221">
        <v>1.0</v>
      </c>
    </row>
    <row r="18590">
      <c r="A18590" s="221">
        <v>20159.0</v>
      </c>
      <c r="B18590" s="221">
        <v>39.0</v>
      </c>
      <c r="C18590" s="221">
        <v>1.0</v>
      </c>
    </row>
    <row r="18591">
      <c r="A18591" s="221">
        <v>20159.0</v>
      </c>
      <c r="B18591" s="221">
        <v>40.0</v>
      </c>
      <c r="C18591" s="221">
        <v>1.0</v>
      </c>
    </row>
    <row r="18592">
      <c r="A18592" s="221">
        <v>20160.0</v>
      </c>
      <c r="B18592" s="221">
        <v>38.0</v>
      </c>
      <c r="C18592" s="221">
        <v>1.0</v>
      </c>
    </row>
    <row r="18593">
      <c r="A18593" s="221">
        <v>20160.0</v>
      </c>
      <c r="B18593" s="221">
        <v>39.0</v>
      </c>
      <c r="C18593" s="221">
        <v>1.0</v>
      </c>
    </row>
    <row r="18594">
      <c r="A18594" s="221">
        <v>20160.0</v>
      </c>
      <c r="B18594" s="221">
        <v>40.0</v>
      </c>
      <c r="C18594" s="221">
        <v>1.0</v>
      </c>
    </row>
    <row r="18595">
      <c r="A18595" s="221">
        <v>20161.0</v>
      </c>
      <c r="B18595" s="221">
        <v>38.0</v>
      </c>
      <c r="C18595" s="221">
        <v>1.0</v>
      </c>
    </row>
    <row r="18596">
      <c r="A18596" s="221">
        <v>20161.0</v>
      </c>
      <c r="B18596" s="221">
        <v>39.0</v>
      </c>
      <c r="C18596" s="221">
        <v>1.0</v>
      </c>
    </row>
    <row r="18597">
      <c r="A18597" s="221">
        <v>20161.0</v>
      </c>
      <c r="B18597" s="221">
        <v>40.0</v>
      </c>
      <c r="C18597" s="221">
        <v>1.0</v>
      </c>
    </row>
    <row r="18598">
      <c r="A18598" s="221">
        <v>20175.0</v>
      </c>
      <c r="B18598" s="221">
        <v>34.0</v>
      </c>
      <c r="C18598" s="221">
        <v>55556.0</v>
      </c>
    </row>
    <row r="18599">
      <c r="A18599" s="221">
        <v>20175.0</v>
      </c>
      <c r="B18599" s="221">
        <v>38.0</v>
      </c>
      <c r="C18599" s="221">
        <v>222.0</v>
      </c>
    </row>
    <row r="18600">
      <c r="A18600" s="221">
        <v>20175.0</v>
      </c>
      <c r="B18600" s="221">
        <v>40.0</v>
      </c>
      <c r="C18600" s="221">
        <v>112.0</v>
      </c>
    </row>
    <row r="18601">
      <c r="A18601" s="221">
        <v>20175.0</v>
      </c>
      <c r="B18601" s="221">
        <v>2867.0</v>
      </c>
      <c r="C18601" s="221">
        <v>1.0</v>
      </c>
    </row>
    <row r="18602">
      <c r="A18602" s="221">
        <v>20175.0</v>
      </c>
      <c r="B18602" s="221">
        <v>2868.0</v>
      </c>
      <c r="C18602" s="221">
        <v>1.0</v>
      </c>
    </row>
    <row r="18603">
      <c r="A18603" s="221">
        <v>20175.0</v>
      </c>
      <c r="B18603" s="221">
        <v>2869.0</v>
      </c>
      <c r="C18603" s="221">
        <v>1.0</v>
      </c>
    </row>
    <row r="18604">
      <c r="A18604" s="221">
        <v>20176.0</v>
      </c>
      <c r="B18604" s="221">
        <v>40.0</v>
      </c>
      <c r="C18604" s="221">
        <v>100.0</v>
      </c>
    </row>
    <row r="18605">
      <c r="A18605" s="221">
        <v>20183.0</v>
      </c>
      <c r="B18605" s="221">
        <v>21009.0</v>
      </c>
      <c r="C18605" s="221">
        <v>22.0</v>
      </c>
    </row>
    <row r="18606">
      <c r="A18606" s="221">
        <v>20183.0</v>
      </c>
      <c r="B18606" s="221">
        <v>21017.0</v>
      </c>
      <c r="C18606" s="221">
        <v>17.0</v>
      </c>
    </row>
    <row r="18607">
      <c r="A18607" s="221">
        <v>20183.0</v>
      </c>
      <c r="B18607" s="221">
        <v>21027.0</v>
      </c>
      <c r="C18607" s="221">
        <v>83.0</v>
      </c>
    </row>
    <row r="18608">
      <c r="A18608" s="221">
        <v>20183.0</v>
      </c>
      <c r="B18608" s="221">
        <v>21037.0</v>
      </c>
      <c r="C18608" s="221">
        <v>53.0</v>
      </c>
    </row>
    <row r="18609">
      <c r="A18609" s="221">
        <v>20185.0</v>
      </c>
      <c r="B18609" s="221">
        <v>21009.0</v>
      </c>
      <c r="C18609" s="221">
        <v>11.0</v>
      </c>
    </row>
    <row r="18610">
      <c r="A18610" s="221">
        <v>20185.0</v>
      </c>
      <c r="B18610" s="221">
        <v>21017.0</v>
      </c>
      <c r="C18610" s="221">
        <v>14.0</v>
      </c>
    </row>
    <row r="18611">
      <c r="A18611" s="221">
        <v>20185.0</v>
      </c>
      <c r="B18611" s="221">
        <v>21027.0</v>
      </c>
      <c r="C18611" s="221">
        <v>106.0</v>
      </c>
    </row>
    <row r="18612">
      <c r="A18612" s="221">
        <v>20185.0</v>
      </c>
      <c r="B18612" s="221">
        <v>21037.0</v>
      </c>
      <c r="C18612" s="221">
        <v>51.0</v>
      </c>
    </row>
    <row r="18613">
      <c r="A18613" s="221">
        <v>20187.0</v>
      </c>
      <c r="B18613" s="221">
        <v>21009.0</v>
      </c>
      <c r="C18613" s="221">
        <v>17.0</v>
      </c>
    </row>
    <row r="18614">
      <c r="A18614" s="221">
        <v>20187.0</v>
      </c>
      <c r="B18614" s="221">
        <v>21017.0</v>
      </c>
      <c r="C18614" s="221">
        <v>16.0</v>
      </c>
    </row>
    <row r="18615">
      <c r="A18615" s="221">
        <v>20187.0</v>
      </c>
      <c r="B18615" s="221">
        <v>21027.0</v>
      </c>
      <c r="C18615" s="221">
        <v>89.0</v>
      </c>
    </row>
    <row r="18616">
      <c r="A18616" s="221">
        <v>20187.0</v>
      </c>
      <c r="B18616" s="221">
        <v>21037.0</v>
      </c>
      <c r="C18616" s="221">
        <v>56.0</v>
      </c>
    </row>
    <row r="18617">
      <c r="A18617" s="221">
        <v>20189.0</v>
      </c>
      <c r="B18617" s="221">
        <v>21009.0</v>
      </c>
      <c r="C18617" s="221">
        <v>28.0</v>
      </c>
    </row>
    <row r="18618">
      <c r="A18618" s="221">
        <v>20189.0</v>
      </c>
      <c r="B18618" s="221">
        <v>21017.0</v>
      </c>
      <c r="C18618" s="221">
        <v>13.0</v>
      </c>
    </row>
    <row r="18619">
      <c r="A18619" s="221">
        <v>20189.0</v>
      </c>
      <c r="B18619" s="221">
        <v>21027.0</v>
      </c>
      <c r="C18619" s="221">
        <v>83.0</v>
      </c>
    </row>
    <row r="18620">
      <c r="A18620" s="221">
        <v>20189.0</v>
      </c>
      <c r="B18620" s="221">
        <v>21037.0</v>
      </c>
      <c r="C18620" s="221">
        <v>49.0</v>
      </c>
    </row>
    <row r="18621">
      <c r="A18621" s="221">
        <v>20197.0</v>
      </c>
      <c r="B18621" s="221">
        <v>34.0</v>
      </c>
      <c r="C18621" s="221">
        <v>1701.0</v>
      </c>
    </row>
    <row r="18622">
      <c r="A18622" s="221">
        <v>20197.0</v>
      </c>
      <c r="B18622" s="221">
        <v>35.0</v>
      </c>
      <c r="C18622" s="221">
        <v>410.0</v>
      </c>
    </row>
    <row r="18623">
      <c r="A18623" s="221">
        <v>20197.0</v>
      </c>
      <c r="B18623" s="221">
        <v>36.0</v>
      </c>
      <c r="C18623" s="221">
        <v>161.0</v>
      </c>
    </row>
    <row r="18624">
      <c r="A18624" s="221">
        <v>20197.0</v>
      </c>
      <c r="B18624" s="221">
        <v>37.0</v>
      </c>
      <c r="C18624" s="221">
        <v>5.0</v>
      </c>
    </row>
    <row r="18625">
      <c r="A18625" s="221">
        <v>20199.0</v>
      </c>
      <c r="B18625" s="221">
        <v>37.0</v>
      </c>
      <c r="C18625" s="221">
        <v>56.0</v>
      </c>
    </row>
    <row r="18626">
      <c r="A18626" s="221">
        <v>20199.0</v>
      </c>
      <c r="B18626" s="221">
        <v>38.0</v>
      </c>
      <c r="C18626" s="221">
        <v>44.0</v>
      </c>
    </row>
    <row r="18627">
      <c r="A18627" s="221">
        <v>20201.0</v>
      </c>
      <c r="B18627" s="221">
        <v>37.0</v>
      </c>
      <c r="C18627" s="221">
        <v>56.0</v>
      </c>
    </row>
    <row r="18628">
      <c r="A18628" s="221">
        <v>20201.0</v>
      </c>
      <c r="B18628" s="221">
        <v>38.0</v>
      </c>
      <c r="C18628" s="221">
        <v>44.0</v>
      </c>
    </row>
    <row r="18629">
      <c r="A18629" s="221">
        <v>20203.0</v>
      </c>
      <c r="B18629" s="221">
        <v>37.0</v>
      </c>
      <c r="C18629" s="221">
        <v>56.0</v>
      </c>
    </row>
    <row r="18630">
      <c r="A18630" s="221">
        <v>20203.0</v>
      </c>
      <c r="B18630" s="221">
        <v>38.0</v>
      </c>
      <c r="C18630" s="221">
        <v>44.0</v>
      </c>
    </row>
    <row r="18631">
      <c r="A18631" s="221">
        <v>20205.0</v>
      </c>
      <c r="B18631" s="221">
        <v>37.0</v>
      </c>
      <c r="C18631" s="221">
        <v>56.0</v>
      </c>
    </row>
    <row r="18632">
      <c r="A18632" s="221">
        <v>20205.0</v>
      </c>
      <c r="B18632" s="221">
        <v>38.0</v>
      </c>
      <c r="C18632" s="221">
        <v>44.0</v>
      </c>
    </row>
    <row r="18633">
      <c r="A18633" s="221">
        <v>20207.0</v>
      </c>
      <c r="B18633" s="221">
        <v>37.0</v>
      </c>
      <c r="C18633" s="221">
        <v>56.0</v>
      </c>
    </row>
    <row r="18634">
      <c r="A18634" s="221">
        <v>20207.0</v>
      </c>
      <c r="B18634" s="221">
        <v>38.0</v>
      </c>
      <c r="C18634" s="221">
        <v>44.0</v>
      </c>
    </row>
    <row r="18635">
      <c r="A18635" s="221">
        <v>20214.0</v>
      </c>
      <c r="B18635" s="221">
        <v>34.0</v>
      </c>
      <c r="C18635" s="221">
        <v>212.0</v>
      </c>
    </row>
    <row r="18636">
      <c r="A18636" s="221">
        <v>20214.0</v>
      </c>
      <c r="B18636" s="221">
        <v>35.0</v>
      </c>
      <c r="C18636" s="221">
        <v>3072.0</v>
      </c>
    </row>
    <row r="18637">
      <c r="A18637" s="221">
        <v>20216.0</v>
      </c>
      <c r="B18637" s="221">
        <v>34.0</v>
      </c>
      <c r="C18637" s="221">
        <v>212.0</v>
      </c>
    </row>
    <row r="18638">
      <c r="A18638" s="221">
        <v>20216.0</v>
      </c>
      <c r="B18638" s="221">
        <v>35.0</v>
      </c>
      <c r="C18638" s="221">
        <v>3072.0</v>
      </c>
    </row>
    <row r="18639">
      <c r="A18639" s="221">
        <v>20218.0</v>
      </c>
      <c r="B18639" s="221">
        <v>34.0</v>
      </c>
      <c r="C18639" s="221">
        <v>236.0</v>
      </c>
    </row>
    <row r="18640">
      <c r="A18640" s="221">
        <v>20218.0</v>
      </c>
      <c r="B18640" s="221">
        <v>35.0</v>
      </c>
      <c r="C18640" s="221">
        <v>3413.0</v>
      </c>
    </row>
    <row r="18641">
      <c r="A18641" s="221">
        <v>20220.0</v>
      </c>
      <c r="B18641" s="221">
        <v>34.0</v>
      </c>
      <c r="C18641" s="221">
        <v>212.0</v>
      </c>
    </row>
    <row r="18642">
      <c r="A18642" s="221">
        <v>20220.0</v>
      </c>
      <c r="B18642" s="221">
        <v>35.0</v>
      </c>
      <c r="C18642" s="221">
        <v>3072.0</v>
      </c>
    </row>
    <row r="18643">
      <c r="A18643" s="221">
        <v>20222.0</v>
      </c>
      <c r="B18643" s="221">
        <v>34.0</v>
      </c>
      <c r="C18643" s="221">
        <v>212.0</v>
      </c>
    </row>
    <row r="18644">
      <c r="A18644" s="221">
        <v>20222.0</v>
      </c>
      <c r="B18644" s="221">
        <v>35.0</v>
      </c>
      <c r="C18644" s="221">
        <v>3072.0</v>
      </c>
    </row>
    <row r="18645">
      <c r="A18645" s="221">
        <v>20224.0</v>
      </c>
      <c r="B18645" s="221">
        <v>34.0</v>
      </c>
      <c r="C18645" s="221">
        <v>236.0</v>
      </c>
    </row>
    <row r="18646">
      <c r="A18646" s="221">
        <v>20224.0</v>
      </c>
      <c r="B18646" s="221">
        <v>35.0</v>
      </c>
      <c r="C18646" s="221">
        <v>3413.0</v>
      </c>
    </row>
    <row r="18647">
      <c r="A18647" s="221">
        <v>20226.0</v>
      </c>
      <c r="B18647" s="221">
        <v>34.0</v>
      </c>
      <c r="C18647" s="221">
        <v>212.0</v>
      </c>
    </row>
    <row r="18648">
      <c r="A18648" s="221">
        <v>20226.0</v>
      </c>
      <c r="B18648" s="221">
        <v>35.0</v>
      </c>
      <c r="C18648" s="221">
        <v>3072.0</v>
      </c>
    </row>
    <row r="18649">
      <c r="A18649" s="221">
        <v>20228.0</v>
      </c>
      <c r="B18649" s="221">
        <v>34.0</v>
      </c>
      <c r="C18649" s="221">
        <v>212.0</v>
      </c>
    </row>
    <row r="18650">
      <c r="A18650" s="221">
        <v>20228.0</v>
      </c>
      <c r="B18650" s="221">
        <v>35.0</v>
      </c>
      <c r="C18650" s="221">
        <v>3072.0</v>
      </c>
    </row>
    <row r="18651">
      <c r="A18651" s="221">
        <v>20230.0</v>
      </c>
      <c r="B18651" s="221">
        <v>34.0</v>
      </c>
      <c r="C18651" s="221">
        <v>236.0</v>
      </c>
    </row>
    <row r="18652">
      <c r="A18652" s="221">
        <v>20230.0</v>
      </c>
      <c r="B18652" s="221">
        <v>35.0</v>
      </c>
      <c r="C18652" s="221">
        <v>3413.0</v>
      </c>
    </row>
    <row r="18653">
      <c r="A18653" s="221">
        <v>20232.0</v>
      </c>
      <c r="B18653" s="221">
        <v>34.0</v>
      </c>
      <c r="C18653" s="221">
        <v>212.0</v>
      </c>
    </row>
    <row r="18654">
      <c r="A18654" s="221">
        <v>20232.0</v>
      </c>
      <c r="B18654" s="221">
        <v>35.0</v>
      </c>
      <c r="C18654" s="221">
        <v>3072.0</v>
      </c>
    </row>
    <row r="18655">
      <c r="A18655" s="221">
        <v>20234.0</v>
      </c>
      <c r="B18655" s="221">
        <v>34.0</v>
      </c>
      <c r="C18655" s="221">
        <v>212.0</v>
      </c>
    </row>
    <row r="18656">
      <c r="A18656" s="221">
        <v>20234.0</v>
      </c>
      <c r="B18656" s="221">
        <v>35.0</v>
      </c>
      <c r="C18656" s="221">
        <v>3072.0</v>
      </c>
    </row>
    <row r="18657">
      <c r="A18657" s="221">
        <v>20236.0</v>
      </c>
      <c r="B18657" s="221">
        <v>34.0</v>
      </c>
      <c r="C18657" s="221">
        <v>236.0</v>
      </c>
    </row>
    <row r="18658">
      <c r="A18658" s="221">
        <v>20236.0</v>
      </c>
      <c r="B18658" s="221">
        <v>35.0</v>
      </c>
      <c r="C18658" s="221">
        <v>3413.0</v>
      </c>
    </row>
    <row r="18659">
      <c r="A18659" s="221">
        <v>20238.0</v>
      </c>
      <c r="B18659" s="221">
        <v>34.0</v>
      </c>
      <c r="C18659" s="221">
        <v>2386.0</v>
      </c>
    </row>
    <row r="18660">
      <c r="A18660" s="221">
        <v>20238.0</v>
      </c>
      <c r="B18660" s="221">
        <v>35.0</v>
      </c>
      <c r="C18660" s="221">
        <v>143.0</v>
      </c>
    </row>
    <row r="18661">
      <c r="A18661" s="221">
        <v>20238.0</v>
      </c>
      <c r="B18661" s="221">
        <v>36.0</v>
      </c>
      <c r="C18661" s="221">
        <v>249.0</v>
      </c>
    </row>
    <row r="18662">
      <c r="A18662" s="221">
        <v>20240.0</v>
      </c>
      <c r="B18662" s="221">
        <v>34.0</v>
      </c>
      <c r="C18662" s="221">
        <v>2386.0</v>
      </c>
    </row>
    <row r="18663">
      <c r="A18663" s="221">
        <v>20240.0</v>
      </c>
      <c r="B18663" s="221">
        <v>35.0</v>
      </c>
      <c r="C18663" s="221">
        <v>143.0</v>
      </c>
    </row>
    <row r="18664">
      <c r="A18664" s="221">
        <v>20240.0</v>
      </c>
      <c r="B18664" s="221">
        <v>36.0</v>
      </c>
      <c r="C18664" s="221">
        <v>249.0</v>
      </c>
    </row>
    <row r="18665">
      <c r="A18665" s="221">
        <v>20242.0</v>
      </c>
      <c r="B18665" s="221">
        <v>34.0</v>
      </c>
      <c r="C18665" s="221">
        <v>2386.0</v>
      </c>
    </row>
    <row r="18666">
      <c r="A18666" s="221">
        <v>20242.0</v>
      </c>
      <c r="B18666" s="221">
        <v>35.0</v>
      </c>
      <c r="C18666" s="221">
        <v>143.0</v>
      </c>
    </row>
    <row r="18667">
      <c r="A18667" s="221">
        <v>20242.0</v>
      </c>
      <c r="B18667" s="221">
        <v>36.0</v>
      </c>
      <c r="C18667" s="221">
        <v>249.0</v>
      </c>
    </row>
    <row r="18668">
      <c r="A18668" s="221">
        <v>20244.0</v>
      </c>
      <c r="B18668" s="221">
        <v>34.0</v>
      </c>
      <c r="C18668" s="221">
        <v>2386.0</v>
      </c>
    </row>
    <row r="18669">
      <c r="A18669" s="221">
        <v>20244.0</v>
      </c>
      <c r="B18669" s="221">
        <v>35.0</v>
      </c>
      <c r="C18669" s="221">
        <v>143.0</v>
      </c>
    </row>
    <row r="18670">
      <c r="A18670" s="221">
        <v>20244.0</v>
      </c>
      <c r="B18670" s="221">
        <v>36.0</v>
      </c>
      <c r="C18670" s="221">
        <v>249.0</v>
      </c>
    </row>
    <row r="18671">
      <c r="A18671" s="221">
        <v>20246.0</v>
      </c>
      <c r="B18671" s="221">
        <v>34.0</v>
      </c>
      <c r="C18671" s="221">
        <v>2386.0</v>
      </c>
    </row>
    <row r="18672">
      <c r="A18672" s="221">
        <v>20246.0</v>
      </c>
      <c r="B18672" s="221">
        <v>35.0</v>
      </c>
      <c r="C18672" s="221">
        <v>143.0</v>
      </c>
    </row>
    <row r="18673">
      <c r="A18673" s="221">
        <v>20246.0</v>
      </c>
      <c r="B18673" s="221">
        <v>36.0</v>
      </c>
      <c r="C18673" s="221">
        <v>249.0</v>
      </c>
    </row>
    <row r="18674">
      <c r="A18674" s="221">
        <v>20248.0</v>
      </c>
      <c r="B18674" s="221">
        <v>34.0</v>
      </c>
      <c r="C18674" s="221">
        <v>2386.0</v>
      </c>
    </row>
    <row r="18675">
      <c r="A18675" s="221">
        <v>20248.0</v>
      </c>
      <c r="B18675" s="221">
        <v>35.0</v>
      </c>
      <c r="C18675" s="221">
        <v>143.0</v>
      </c>
    </row>
    <row r="18676">
      <c r="A18676" s="221">
        <v>20248.0</v>
      </c>
      <c r="B18676" s="221">
        <v>36.0</v>
      </c>
      <c r="C18676" s="221">
        <v>249.0</v>
      </c>
    </row>
    <row r="18677">
      <c r="A18677" s="221">
        <v>20250.0</v>
      </c>
      <c r="B18677" s="221">
        <v>34.0</v>
      </c>
      <c r="C18677" s="221">
        <v>2386.0</v>
      </c>
    </row>
    <row r="18678">
      <c r="A18678" s="221">
        <v>20250.0</v>
      </c>
      <c r="B18678" s="221">
        <v>35.0</v>
      </c>
      <c r="C18678" s="221">
        <v>143.0</v>
      </c>
    </row>
    <row r="18679">
      <c r="A18679" s="221">
        <v>20250.0</v>
      </c>
      <c r="B18679" s="221">
        <v>36.0</v>
      </c>
      <c r="C18679" s="221">
        <v>249.0</v>
      </c>
    </row>
    <row r="18680">
      <c r="A18680" s="221">
        <v>20252.0</v>
      </c>
      <c r="B18680" s="221">
        <v>34.0</v>
      </c>
      <c r="C18680" s="221">
        <v>2386.0</v>
      </c>
    </row>
    <row r="18681">
      <c r="A18681" s="221">
        <v>20252.0</v>
      </c>
      <c r="B18681" s="221">
        <v>35.0</v>
      </c>
      <c r="C18681" s="221">
        <v>143.0</v>
      </c>
    </row>
    <row r="18682">
      <c r="A18682" s="221">
        <v>20252.0</v>
      </c>
      <c r="B18682" s="221">
        <v>36.0</v>
      </c>
      <c r="C18682" s="221">
        <v>249.0</v>
      </c>
    </row>
    <row r="18683">
      <c r="A18683" s="221">
        <v>20254.0</v>
      </c>
      <c r="B18683" s="221">
        <v>34.0</v>
      </c>
      <c r="C18683" s="221">
        <v>2386.0</v>
      </c>
    </row>
    <row r="18684">
      <c r="A18684" s="221">
        <v>20254.0</v>
      </c>
      <c r="B18684" s="221">
        <v>35.0</v>
      </c>
      <c r="C18684" s="221">
        <v>143.0</v>
      </c>
    </row>
    <row r="18685">
      <c r="A18685" s="221">
        <v>20254.0</v>
      </c>
      <c r="B18685" s="221">
        <v>36.0</v>
      </c>
      <c r="C18685" s="221">
        <v>249.0</v>
      </c>
    </row>
    <row r="18686">
      <c r="A18686" s="221">
        <v>20260.0</v>
      </c>
      <c r="B18686" s="221">
        <v>34.0</v>
      </c>
      <c r="C18686" s="221">
        <v>2386.0</v>
      </c>
    </row>
    <row r="18687">
      <c r="A18687" s="221">
        <v>20260.0</v>
      </c>
      <c r="B18687" s="221">
        <v>35.0</v>
      </c>
      <c r="C18687" s="221">
        <v>143.0</v>
      </c>
    </row>
    <row r="18688">
      <c r="A18688" s="221">
        <v>20260.0</v>
      </c>
      <c r="B18688" s="221">
        <v>36.0</v>
      </c>
      <c r="C18688" s="221">
        <v>249.0</v>
      </c>
    </row>
    <row r="18689">
      <c r="A18689" s="221">
        <v>20262.0</v>
      </c>
      <c r="B18689" s="221">
        <v>34.0</v>
      </c>
      <c r="C18689" s="221">
        <v>2386.0</v>
      </c>
    </row>
    <row r="18690">
      <c r="A18690" s="221">
        <v>20262.0</v>
      </c>
      <c r="B18690" s="221">
        <v>35.0</v>
      </c>
      <c r="C18690" s="221">
        <v>143.0</v>
      </c>
    </row>
    <row r="18691">
      <c r="A18691" s="221">
        <v>20262.0</v>
      </c>
      <c r="B18691" s="221">
        <v>36.0</v>
      </c>
      <c r="C18691" s="221">
        <v>249.0</v>
      </c>
    </row>
    <row r="18692">
      <c r="A18692" s="221">
        <v>20264.0</v>
      </c>
      <c r="B18692" s="221">
        <v>34.0</v>
      </c>
      <c r="C18692" s="221">
        <v>2386.0</v>
      </c>
    </row>
    <row r="18693">
      <c r="A18693" s="221">
        <v>20264.0</v>
      </c>
      <c r="B18693" s="221">
        <v>35.0</v>
      </c>
      <c r="C18693" s="221">
        <v>143.0</v>
      </c>
    </row>
    <row r="18694">
      <c r="A18694" s="221">
        <v>20264.0</v>
      </c>
      <c r="B18694" s="221">
        <v>36.0</v>
      </c>
      <c r="C18694" s="221">
        <v>249.0</v>
      </c>
    </row>
    <row r="18695">
      <c r="A18695" s="221">
        <v>20280.0</v>
      </c>
      <c r="B18695" s="221">
        <v>34.0</v>
      </c>
      <c r="C18695" s="221">
        <v>3427873.0</v>
      </c>
    </row>
    <row r="18696">
      <c r="A18696" s="221">
        <v>20280.0</v>
      </c>
      <c r="B18696" s="221">
        <v>35.0</v>
      </c>
      <c r="C18696" s="221">
        <v>828117.0</v>
      </c>
    </row>
    <row r="18697">
      <c r="A18697" s="221">
        <v>20280.0</v>
      </c>
      <c r="B18697" s="221">
        <v>36.0</v>
      </c>
      <c r="C18697" s="221">
        <v>314957.0</v>
      </c>
    </row>
    <row r="18698">
      <c r="A18698" s="221">
        <v>20280.0</v>
      </c>
      <c r="B18698" s="221">
        <v>37.0</v>
      </c>
      <c r="C18698" s="221">
        <v>52033.0</v>
      </c>
    </row>
    <row r="18699">
      <c r="A18699" s="221">
        <v>20280.0</v>
      </c>
      <c r="B18699" s="221">
        <v>38.0</v>
      </c>
      <c r="C18699" s="221">
        <v>15823.0</v>
      </c>
    </row>
    <row r="18700">
      <c r="A18700" s="221">
        <v>20280.0</v>
      </c>
      <c r="B18700" s="221">
        <v>39.0</v>
      </c>
      <c r="C18700" s="221">
        <v>4534.0</v>
      </c>
    </row>
    <row r="18701">
      <c r="A18701" s="221">
        <v>20280.0</v>
      </c>
      <c r="B18701" s="221">
        <v>40.0</v>
      </c>
      <c r="C18701" s="221">
        <v>2266.0</v>
      </c>
    </row>
    <row r="18702">
      <c r="A18702" s="221">
        <v>20306.0</v>
      </c>
      <c r="B18702" s="221">
        <v>34.0</v>
      </c>
      <c r="C18702" s="221">
        <v>496.0</v>
      </c>
    </row>
    <row r="18703">
      <c r="A18703" s="221">
        <v>20306.0</v>
      </c>
      <c r="B18703" s="221">
        <v>35.0</v>
      </c>
      <c r="C18703" s="221">
        <v>220.0</v>
      </c>
    </row>
    <row r="18704">
      <c r="A18704" s="221">
        <v>20306.0</v>
      </c>
      <c r="B18704" s="221">
        <v>38.0</v>
      </c>
      <c r="C18704" s="221">
        <v>2.0</v>
      </c>
    </row>
    <row r="18705">
      <c r="A18705" s="221">
        <v>20307.0</v>
      </c>
      <c r="B18705" s="221">
        <v>34.0</v>
      </c>
      <c r="C18705" s="221">
        <v>820.0</v>
      </c>
    </row>
    <row r="18706">
      <c r="A18706" s="221">
        <v>20307.0</v>
      </c>
      <c r="B18706" s="221">
        <v>35.0</v>
      </c>
      <c r="C18706" s="221">
        <v>2.0</v>
      </c>
    </row>
    <row r="18707">
      <c r="A18707" s="221">
        <v>20307.0</v>
      </c>
      <c r="B18707" s="221">
        <v>38.0</v>
      </c>
      <c r="C18707" s="221">
        <v>2.0</v>
      </c>
    </row>
    <row r="18708">
      <c r="A18708" s="221">
        <v>20308.0</v>
      </c>
      <c r="B18708" s="221">
        <v>34.0</v>
      </c>
      <c r="C18708" s="221">
        <v>716.0</v>
      </c>
    </row>
    <row r="18709">
      <c r="A18709" s="221">
        <v>20308.0</v>
      </c>
      <c r="B18709" s="221">
        <v>35.0</v>
      </c>
      <c r="C18709" s="221">
        <v>2.0</v>
      </c>
    </row>
    <row r="18710">
      <c r="A18710" s="221">
        <v>20308.0</v>
      </c>
      <c r="B18710" s="221">
        <v>36.0</v>
      </c>
      <c r="C18710" s="221">
        <v>6.0</v>
      </c>
    </row>
    <row r="18711">
      <c r="A18711" s="221">
        <v>20308.0</v>
      </c>
      <c r="B18711" s="221">
        <v>38.0</v>
      </c>
      <c r="C18711" s="221">
        <v>3.0</v>
      </c>
    </row>
    <row r="18712">
      <c r="A18712" s="221">
        <v>20343.0</v>
      </c>
      <c r="B18712" s="221">
        <v>34.0</v>
      </c>
      <c r="C18712" s="221">
        <v>1982.0</v>
      </c>
    </row>
    <row r="18713">
      <c r="A18713" s="221">
        <v>20343.0</v>
      </c>
      <c r="B18713" s="221">
        <v>35.0</v>
      </c>
      <c r="C18713" s="221">
        <v>98.0</v>
      </c>
    </row>
    <row r="18714">
      <c r="A18714" s="221">
        <v>20343.0</v>
      </c>
      <c r="B18714" s="221">
        <v>36.0</v>
      </c>
      <c r="C18714" s="221">
        <v>181.0</v>
      </c>
    </row>
    <row r="18715">
      <c r="A18715" s="221">
        <v>20343.0</v>
      </c>
      <c r="B18715" s="221">
        <v>38.0</v>
      </c>
      <c r="C18715" s="221">
        <v>1.0</v>
      </c>
    </row>
    <row r="18716">
      <c r="A18716" s="221">
        <v>20343.0</v>
      </c>
      <c r="B18716" s="221">
        <v>11399.0</v>
      </c>
      <c r="C18716" s="221">
        <v>1.0</v>
      </c>
    </row>
    <row r="18717">
      <c r="A18717" s="221">
        <v>20343.0</v>
      </c>
      <c r="B18717" s="221">
        <v>11543.0</v>
      </c>
      <c r="C18717" s="221">
        <v>6.0</v>
      </c>
    </row>
    <row r="18718">
      <c r="A18718" s="221">
        <v>20345.0</v>
      </c>
      <c r="B18718" s="221">
        <v>34.0</v>
      </c>
      <c r="C18718" s="221">
        <v>751.0</v>
      </c>
    </row>
    <row r="18719">
      <c r="A18719" s="221">
        <v>20345.0</v>
      </c>
      <c r="B18719" s="221">
        <v>35.0</v>
      </c>
      <c r="C18719" s="221">
        <v>226.0</v>
      </c>
    </row>
    <row r="18720">
      <c r="A18720" s="221">
        <v>20345.0</v>
      </c>
      <c r="B18720" s="221">
        <v>36.0</v>
      </c>
      <c r="C18720" s="221">
        <v>311.0</v>
      </c>
    </row>
    <row r="18721">
      <c r="A18721" s="221">
        <v>20345.0</v>
      </c>
      <c r="B18721" s="221">
        <v>37.0</v>
      </c>
      <c r="C18721" s="221">
        <v>43.0</v>
      </c>
    </row>
    <row r="18722">
      <c r="A18722" s="221">
        <v>20345.0</v>
      </c>
      <c r="B18722" s="221">
        <v>38.0</v>
      </c>
      <c r="C18722" s="221">
        <v>2.0</v>
      </c>
    </row>
    <row r="18723">
      <c r="A18723" s="221">
        <v>20345.0</v>
      </c>
      <c r="B18723" s="221">
        <v>39.0</v>
      </c>
      <c r="C18723" s="221">
        <v>2.0</v>
      </c>
    </row>
    <row r="18724">
      <c r="A18724" s="221">
        <v>20345.0</v>
      </c>
      <c r="B18724" s="221">
        <v>11399.0</v>
      </c>
      <c r="C18724" s="221">
        <v>3.0</v>
      </c>
    </row>
    <row r="18725">
      <c r="A18725" s="221">
        <v>20345.0</v>
      </c>
      <c r="B18725" s="221">
        <v>11543.0</v>
      </c>
      <c r="C18725" s="221">
        <v>8.0</v>
      </c>
    </row>
    <row r="18726">
      <c r="A18726" s="221">
        <v>20347.0</v>
      </c>
      <c r="B18726" s="221">
        <v>34.0</v>
      </c>
      <c r="C18726" s="221">
        <v>5244.0</v>
      </c>
    </row>
    <row r="18727">
      <c r="A18727" s="221">
        <v>20347.0</v>
      </c>
      <c r="B18727" s="221">
        <v>35.0</v>
      </c>
      <c r="C18727" s="221">
        <v>3160.0</v>
      </c>
    </row>
    <row r="18728">
      <c r="A18728" s="221">
        <v>20347.0</v>
      </c>
      <c r="B18728" s="221">
        <v>36.0</v>
      </c>
      <c r="C18728" s="221">
        <v>842.0</v>
      </c>
    </row>
    <row r="18729">
      <c r="A18729" s="221">
        <v>20347.0</v>
      </c>
      <c r="B18729" s="221">
        <v>38.0</v>
      </c>
      <c r="C18729" s="221">
        <v>20.0</v>
      </c>
    </row>
    <row r="18730">
      <c r="A18730" s="221">
        <v>20347.0</v>
      </c>
      <c r="B18730" s="221">
        <v>39.0</v>
      </c>
      <c r="C18730" s="221">
        <v>6.0</v>
      </c>
    </row>
    <row r="18731">
      <c r="A18731" s="221">
        <v>20347.0</v>
      </c>
      <c r="B18731" s="221">
        <v>40.0</v>
      </c>
      <c r="C18731" s="221">
        <v>2.0</v>
      </c>
    </row>
    <row r="18732">
      <c r="A18732" s="221">
        <v>20347.0</v>
      </c>
      <c r="B18732" s="221">
        <v>11399.0</v>
      </c>
      <c r="C18732" s="221">
        <v>6.0</v>
      </c>
    </row>
    <row r="18733">
      <c r="A18733" s="221">
        <v>20347.0</v>
      </c>
      <c r="B18733" s="221">
        <v>11543.0</v>
      </c>
      <c r="C18733" s="221">
        <v>11.0</v>
      </c>
    </row>
    <row r="18734">
      <c r="A18734" s="221">
        <v>20349.0</v>
      </c>
      <c r="B18734" s="221">
        <v>34.0</v>
      </c>
      <c r="C18734" s="221">
        <v>10591.0</v>
      </c>
    </row>
    <row r="18735">
      <c r="A18735" s="221">
        <v>20349.0</v>
      </c>
      <c r="B18735" s="221">
        <v>35.0</v>
      </c>
      <c r="C18735" s="221">
        <v>6983.0</v>
      </c>
    </row>
    <row r="18736">
      <c r="A18736" s="221">
        <v>20349.0</v>
      </c>
      <c r="B18736" s="221">
        <v>36.0</v>
      </c>
      <c r="C18736" s="221">
        <v>2503.0</v>
      </c>
    </row>
    <row r="18737">
      <c r="A18737" s="221">
        <v>20349.0</v>
      </c>
      <c r="B18737" s="221">
        <v>37.0</v>
      </c>
      <c r="C18737" s="221">
        <v>1.0</v>
      </c>
    </row>
    <row r="18738">
      <c r="A18738" s="221">
        <v>20349.0</v>
      </c>
      <c r="B18738" s="221">
        <v>39.0</v>
      </c>
      <c r="C18738" s="221">
        <v>12.0</v>
      </c>
    </row>
    <row r="18739">
      <c r="A18739" s="221">
        <v>20349.0</v>
      </c>
      <c r="B18739" s="221">
        <v>40.0</v>
      </c>
      <c r="C18739" s="221">
        <v>2.0</v>
      </c>
    </row>
    <row r="18740">
      <c r="A18740" s="221">
        <v>20349.0</v>
      </c>
      <c r="B18740" s="221">
        <v>11399.0</v>
      </c>
      <c r="C18740" s="221">
        <v>12.0</v>
      </c>
    </row>
    <row r="18741">
      <c r="A18741" s="221">
        <v>20349.0</v>
      </c>
      <c r="B18741" s="221">
        <v>11543.0</v>
      </c>
      <c r="C18741" s="221">
        <v>17.0</v>
      </c>
    </row>
    <row r="18742">
      <c r="A18742" s="221">
        <v>20351.0</v>
      </c>
      <c r="B18742" s="221">
        <v>34.0</v>
      </c>
      <c r="C18742" s="221">
        <v>12218.0</v>
      </c>
    </row>
    <row r="18743">
      <c r="A18743" s="221">
        <v>20351.0</v>
      </c>
      <c r="B18743" s="221">
        <v>35.0</v>
      </c>
      <c r="C18743" s="221">
        <v>11594.0</v>
      </c>
    </row>
    <row r="18744">
      <c r="A18744" s="221">
        <v>20351.0</v>
      </c>
      <c r="B18744" s="221">
        <v>36.0</v>
      </c>
      <c r="C18744" s="221">
        <v>8360.0</v>
      </c>
    </row>
    <row r="18745">
      <c r="A18745" s="221">
        <v>20351.0</v>
      </c>
      <c r="B18745" s="221">
        <v>37.0</v>
      </c>
      <c r="C18745" s="221">
        <v>231.0</v>
      </c>
    </row>
    <row r="18746">
      <c r="A18746" s="221">
        <v>20351.0</v>
      </c>
      <c r="B18746" s="221">
        <v>38.0</v>
      </c>
      <c r="C18746" s="221">
        <v>6.0</v>
      </c>
    </row>
    <row r="18747">
      <c r="A18747" s="221">
        <v>20351.0</v>
      </c>
      <c r="B18747" s="221">
        <v>40.0</v>
      </c>
      <c r="C18747" s="221">
        <v>6.0</v>
      </c>
    </row>
    <row r="18748">
      <c r="A18748" s="221">
        <v>20351.0</v>
      </c>
      <c r="B18748" s="221">
        <v>11399.0</v>
      </c>
      <c r="C18748" s="221">
        <v>24.0</v>
      </c>
    </row>
    <row r="18749">
      <c r="A18749" s="221">
        <v>20351.0</v>
      </c>
      <c r="B18749" s="221">
        <v>11543.0</v>
      </c>
      <c r="C18749" s="221">
        <v>29.0</v>
      </c>
    </row>
    <row r="18750">
      <c r="A18750" s="221">
        <v>20353.0</v>
      </c>
      <c r="B18750" s="221">
        <v>34.0</v>
      </c>
      <c r="C18750" s="221">
        <v>18938.0</v>
      </c>
    </row>
    <row r="18751">
      <c r="A18751" s="221">
        <v>20353.0</v>
      </c>
      <c r="B18751" s="221">
        <v>35.0</v>
      </c>
      <c r="C18751" s="221">
        <v>18012.0</v>
      </c>
    </row>
    <row r="18752">
      <c r="A18752" s="221">
        <v>20353.0</v>
      </c>
      <c r="B18752" s="221">
        <v>36.0</v>
      </c>
      <c r="C18752" s="221">
        <v>13619.0</v>
      </c>
    </row>
    <row r="18753">
      <c r="A18753" s="221">
        <v>20353.0</v>
      </c>
      <c r="B18753" s="221">
        <v>37.0</v>
      </c>
      <c r="C18753" s="221">
        <v>877.0</v>
      </c>
    </row>
    <row r="18754">
      <c r="A18754" s="221">
        <v>20353.0</v>
      </c>
      <c r="B18754" s="221">
        <v>39.0</v>
      </c>
      <c r="C18754" s="221">
        <v>2.0</v>
      </c>
    </row>
    <row r="18755">
      <c r="A18755" s="221">
        <v>20353.0</v>
      </c>
      <c r="B18755" s="221">
        <v>40.0</v>
      </c>
      <c r="C18755" s="221">
        <v>12.0</v>
      </c>
    </row>
    <row r="18756">
      <c r="A18756" s="221">
        <v>20353.0</v>
      </c>
      <c r="B18756" s="221">
        <v>11399.0</v>
      </c>
      <c r="C18756" s="221">
        <v>48.0</v>
      </c>
    </row>
    <row r="18757">
      <c r="A18757" s="221">
        <v>20353.0</v>
      </c>
      <c r="B18757" s="221">
        <v>11543.0</v>
      </c>
      <c r="C18757" s="221">
        <v>53.0</v>
      </c>
    </row>
    <row r="18758">
      <c r="A18758" s="221">
        <v>20358.0</v>
      </c>
      <c r="B18758" s="221">
        <v>38.0</v>
      </c>
      <c r="C18758" s="221">
        <v>2.0</v>
      </c>
    </row>
    <row r="18759">
      <c r="A18759" s="221">
        <v>20358.0</v>
      </c>
      <c r="B18759" s="221">
        <v>39.0</v>
      </c>
      <c r="C18759" s="221">
        <v>2.0</v>
      </c>
    </row>
    <row r="18760">
      <c r="A18760" s="221">
        <v>20358.0</v>
      </c>
      <c r="B18760" s="221">
        <v>40.0</v>
      </c>
      <c r="C18760" s="221">
        <v>2.0</v>
      </c>
    </row>
    <row r="18761">
      <c r="A18761" s="221">
        <v>20367.0</v>
      </c>
      <c r="B18761" s="221">
        <v>34.0</v>
      </c>
      <c r="C18761" s="221">
        <v>71.0</v>
      </c>
    </row>
    <row r="18762">
      <c r="A18762" s="221">
        <v>20367.0</v>
      </c>
      <c r="B18762" s="221">
        <v>35.0</v>
      </c>
      <c r="C18762" s="221">
        <v>24.0</v>
      </c>
    </row>
    <row r="18763">
      <c r="A18763" s="221">
        <v>20367.0</v>
      </c>
      <c r="B18763" s="221">
        <v>36.0</v>
      </c>
      <c r="C18763" s="221">
        <v>1.0</v>
      </c>
    </row>
    <row r="18764">
      <c r="A18764" s="221">
        <v>20371.0</v>
      </c>
      <c r="B18764" s="221">
        <v>38.0</v>
      </c>
      <c r="C18764" s="221">
        <v>2.0</v>
      </c>
    </row>
    <row r="18765">
      <c r="A18765" s="221">
        <v>20371.0</v>
      </c>
      <c r="B18765" s="221">
        <v>39.0</v>
      </c>
      <c r="C18765" s="221">
        <v>2.0</v>
      </c>
    </row>
    <row r="18766">
      <c r="A18766" s="221">
        <v>20371.0</v>
      </c>
      <c r="B18766" s="221">
        <v>40.0</v>
      </c>
      <c r="C18766" s="221">
        <v>2.0</v>
      </c>
    </row>
    <row r="18767">
      <c r="A18767" s="221">
        <v>20405.0</v>
      </c>
      <c r="B18767" s="221">
        <v>34.0</v>
      </c>
      <c r="C18767" s="221">
        <v>949.0</v>
      </c>
    </row>
    <row r="18768">
      <c r="A18768" s="221">
        <v>20405.0</v>
      </c>
      <c r="B18768" s="221">
        <v>37.0</v>
      </c>
      <c r="C18768" s="221">
        <v>111.0</v>
      </c>
    </row>
    <row r="18769">
      <c r="A18769" s="221">
        <v>20405.0</v>
      </c>
      <c r="B18769" s="221">
        <v>38.0</v>
      </c>
      <c r="C18769" s="221">
        <v>56.0</v>
      </c>
    </row>
    <row r="18770">
      <c r="A18770" s="221">
        <v>20405.0</v>
      </c>
      <c r="B18770" s="221">
        <v>40.0</v>
      </c>
      <c r="C18770" s="221">
        <v>22.0</v>
      </c>
    </row>
    <row r="18771">
      <c r="A18771" s="221">
        <v>20405.0</v>
      </c>
      <c r="B18771" s="221">
        <v>2346.0</v>
      </c>
      <c r="C18771" s="221">
        <v>3.0</v>
      </c>
    </row>
    <row r="18772">
      <c r="A18772" s="221">
        <v>20406.0</v>
      </c>
      <c r="B18772" s="221">
        <v>34.0</v>
      </c>
      <c r="C18772" s="221">
        <v>949.0</v>
      </c>
    </row>
    <row r="18773">
      <c r="A18773" s="221">
        <v>20406.0</v>
      </c>
      <c r="B18773" s="221">
        <v>37.0</v>
      </c>
      <c r="C18773" s="221">
        <v>111.0</v>
      </c>
    </row>
    <row r="18774">
      <c r="A18774" s="221">
        <v>20406.0</v>
      </c>
      <c r="B18774" s="221">
        <v>38.0</v>
      </c>
      <c r="C18774" s="221">
        <v>56.0</v>
      </c>
    </row>
    <row r="18775">
      <c r="A18775" s="221">
        <v>20406.0</v>
      </c>
      <c r="B18775" s="221">
        <v>40.0</v>
      </c>
      <c r="C18775" s="221">
        <v>22.0</v>
      </c>
    </row>
    <row r="18776">
      <c r="A18776" s="221">
        <v>20406.0</v>
      </c>
      <c r="B18776" s="221">
        <v>2346.0</v>
      </c>
      <c r="C18776" s="221">
        <v>3.0</v>
      </c>
    </row>
    <row r="18777">
      <c r="A18777" s="221">
        <v>20408.0</v>
      </c>
      <c r="B18777" s="221">
        <v>34.0</v>
      </c>
      <c r="C18777" s="221">
        <v>949.0</v>
      </c>
    </row>
    <row r="18778">
      <c r="A18778" s="221">
        <v>20408.0</v>
      </c>
      <c r="B18778" s="221">
        <v>37.0</v>
      </c>
      <c r="C18778" s="221">
        <v>111.0</v>
      </c>
    </row>
    <row r="18779">
      <c r="A18779" s="221">
        <v>20408.0</v>
      </c>
      <c r="B18779" s="221">
        <v>38.0</v>
      </c>
      <c r="C18779" s="221">
        <v>56.0</v>
      </c>
    </row>
    <row r="18780">
      <c r="A18780" s="221">
        <v>20408.0</v>
      </c>
      <c r="B18780" s="221">
        <v>40.0</v>
      </c>
      <c r="C18780" s="221">
        <v>22.0</v>
      </c>
    </row>
    <row r="18781">
      <c r="A18781" s="221">
        <v>20408.0</v>
      </c>
      <c r="B18781" s="221">
        <v>2346.0</v>
      </c>
      <c r="C18781" s="221">
        <v>3.0</v>
      </c>
    </row>
    <row r="18782">
      <c r="A18782" s="221">
        <v>20409.0</v>
      </c>
      <c r="B18782" s="221">
        <v>34.0</v>
      </c>
      <c r="C18782" s="221">
        <v>949.0</v>
      </c>
    </row>
    <row r="18783">
      <c r="A18783" s="221">
        <v>20409.0</v>
      </c>
      <c r="B18783" s="221">
        <v>37.0</v>
      </c>
      <c r="C18783" s="221">
        <v>111.0</v>
      </c>
    </row>
    <row r="18784">
      <c r="A18784" s="221">
        <v>20409.0</v>
      </c>
      <c r="B18784" s="221">
        <v>38.0</v>
      </c>
      <c r="C18784" s="221">
        <v>56.0</v>
      </c>
    </row>
    <row r="18785">
      <c r="A18785" s="221">
        <v>20409.0</v>
      </c>
      <c r="B18785" s="221">
        <v>40.0</v>
      </c>
      <c r="C18785" s="221">
        <v>22.0</v>
      </c>
    </row>
    <row r="18786">
      <c r="A18786" s="221">
        <v>20409.0</v>
      </c>
      <c r="B18786" s="221">
        <v>2346.0</v>
      </c>
      <c r="C18786" s="221">
        <v>3.0</v>
      </c>
    </row>
    <row r="18787">
      <c r="A18787" s="221">
        <v>20434.0</v>
      </c>
      <c r="B18787" s="221">
        <v>20410.0</v>
      </c>
      <c r="C18787" s="221">
        <v>4.0</v>
      </c>
    </row>
    <row r="18788">
      <c r="A18788" s="221">
        <v>20434.0</v>
      </c>
      <c r="B18788" s="221">
        <v>20411.0</v>
      </c>
      <c r="C18788" s="221">
        <v>1.0</v>
      </c>
    </row>
    <row r="18789">
      <c r="A18789" s="221">
        <v>20443.0</v>
      </c>
      <c r="B18789" s="221">
        <v>38.0</v>
      </c>
      <c r="C18789" s="221">
        <v>4.0</v>
      </c>
    </row>
    <row r="18790">
      <c r="A18790" s="221">
        <v>20443.0</v>
      </c>
      <c r="B18790" s="221">
        <v>39.0</v>
      </c>
      <c r="C18790" s="221">
        <v>4.0</v>
      </c>
    </row>
    <row r="18791">
      <c r="A18791" s="221">
        <v>20443.0</v>
      </c>
      <c r="B18791" s="221">
        <v>40.0</v>
      </c>
      <c r="C18791" s="221">
        <v>4.0</v>
      </c>
    </row>
    <row r="18792">
      <c r="A18792" s="221">
        <v>20444.0</v>
      </c>
      <c r="B18792" s="221">
        <v>34.0</v>
      </c>
      <c r="C18792" s="221">
        <v>2452300.0</v>
      </c>
    </row>
    <row r="18793">
      <c r="A18793" s="221">
        <v>20444.0</v>
      </c>
      <c r="B18793" s="221">
        <v>35.0</v>
      </c>
      <c r="C18793" s="221">
        <v>808817.0</v>
      </c>
    </row>
    <row r="18794">
      <c r="A18794" s="221">
        <v>20444.0</v>
      </c>
      <c r="B18794" s="221">
        <v>36.0</v>
      </c>
      <c r="C18794" s="221">
        <v>296600.0</v>
      </c>
    </row>
    <row r="18795">
      <c r="A18795" s="221">
        <v>20444.0</v>
      </c>
      <c r="B18795" s="221">
        <v>37.0</v>
      </c>
      <c r="C18795" s="221">
        <v>48300.0</v>
      </c>
    </row>
    <row r="18796">
      <c r="A18796" s="221">
        <v>20444.0</v>
      </c>
      <c r="B18796" s="221">
        <v>38.0</v>
      </c>
      <c r="C18796" s="221">
        <v>13807.0</v>
      </c>
    </row>
    <row r="18797">
      <c r="A18797" s="221">
        <v>20444.0</v>
      </c>
      <c r="B18797" s="221">
        <v>39.0</v>
      </c>
      <c r="C18797" s="221">
        <v>4946.0</v>
      </c>
    </row>
    <row r="18798">
      <c r="A18798" s="221">
        <v>20444.0</v>
      </c>
      <c r="B18798" s="221">
        <v>40.0</v>
      </c>
      <c r="C18798" s="221">
        <v>2100.0</v>
      </c>
    </row>
    <row r="18799">
      <c r="A18799" s="221">
        <v>20446.0</v>
      </c>
      <c r="B18799" s="221">
        <v>34.0</v>
      </c>
      <c r="C18799" s="221">
        <v>3548557.0</v>
      </c>
    </row>
    <row r="18800">
      <c r="A18800" s="221">
        <v>20446.0</v>
      </c>
      <c r="B18800" s="221">
        <v>35.0</v>
      </c>
      <c r="C18800" s="221">
        <v>833383.0</v>
      </c>
    </row>
    <row r="18801">
      <c r="A18801" s="221">
        <v>20446.0</v>
      </c>
      <c r="B18801" s="221">
        <v>36.0</v>
      </c>
      <c r="C18801" s="221">
        <v>324933.0</v>
      </c>
    </row>
    <row r="18802">
      <c r="A18802" s="221">
        <v>20446.0</v>
      </c>
      <c r="B18802" s="221">
        <v>37.0</v>
      </c>
      <c r="C18802" s="221">
        <v>53317.0</v>
      </c>
    </row>
    <row r="18803">
      <c r="A18803" s="221">
        <v>20446.0</v>
      </c>
      <c r="B18803" s="221">
        <v>38.0</v>
      </c>
      <c r="C18803" s="221">
        <v>16057.0</v>
      </c>
    </row>
    <row r="18804">
      <c r="A18804" s="221">
        <v>20446.0</v>
      </c>
      <c r="B18804" s="221">
        <v>39.0</v>
      </c>
      <c r="C18804" s="221">
        <v>5114.0</v>
      </c>
    </row>
    <row r="18805">
      <c r="A18805" s="221">
        <v>20446.0</v>
      </c>
      <c r="B18805" s="221">
        <v>40.0</v>
      </c>
      <c r="C18805" s="221">
        <v>2280.0</v>
      </c>
    </row>
    <row r="18806">
      <c r="A18806" s="221">
        <v>20448.0</v>
      </c>
      <c r="B18806" s="221">
        <v>34.0</v>
      </c>
      <c r="C18806" s="221">
        <v>3207807.0</v>
      </c>
    </row>
    <row r="18807">
      <c r="A18807" s="221">
        <v>20448.0</v>
      </c>
      <c r="B18807" s="221">
        <v>35.0</v>
      </c>
      <c r="C18807" s="221">
        <v>833323.0</v>
      </c>
    </row>
    <row r="18808">
      <c r="A18808" s="221">
        <v>20448.0</v>
      </c>
      <c r="B18808" s="221">
        <v>36.0</v>
      </c>
      <c r="C18808" s="221">
        <v>330823.0</v>
      </c>
    </row>
    <row r="18809">
      <c r="A18809" s="221">
        <v>20448.0</v>
      </c>
      <c r="B18809" s="221">
        <v>37.0</v>
      </c>
      <c r="C18809" s="221">
        <v>49357.0</v>
      </c>
    </row>
    <row r="18810">
      <c r="A18810" s="221">
        <v>20448.0</v>
      </c>
      <c r="B18810" s="221">
        <v>38.0</v>
      </c>
      <c r="C18810" s="221">
        <v>13933.0</v>
      </c>
    </row>
    <row r="18811">
      <c r="A18811" s="221">
        <v>20448.0</v>
      </c>
      <c r="B18811" s="221">
        <v>39.0</v>
      </c>
      <c r="C18811" s="221">
        <v>4866.0</v>
      </c>
    </row>
    <row r="18812">
      <c r="A18812" s="221">
        <v>20448.0</v>
      </c>
      <c r="B18812" s="221">
        <v>40.0</v>
      </c>
      <c r="C18812" s="221">
        <v>2214.0</v>
      </c>
    </row>
    <row r="18813">
      <c r="A18813" s="221">
        <v>20450.0</v>
      </c>
      <c r="B18813" s="221">
        <v>34.0</v>
      </c>
      <c r="C18813" s="221">
        <v>6561767.0</v>
      </c>
    </row>
    <row r="18814">
      <c r="A18814" s="221">
        <v>20450.0</v>
      </c>
      <c r="B18814" s="221">
        <v>35.0</v>
      </c>
      <c r="C18814" s="221">
        <v>541157.0</v>
      </c>
    </row>
    <row r="18815">
      <c r="A18815" s="221">
        <v>20450.0</v>
      </c>
      <c r="B18815" s="221">
        <v>36.0</v>
      </c>
      <c r="C18815" s="221">
        <v>184617.0</v>
      </c>
    </row>
    <row r="18816">
      <c r="A18816" s="221">
        <v>20450.0</v>
      </c>
      <c r="B18816" s="221">
        <v>37.0</v>
      </c>
      <c r="C18816" s="221">
        <v>26283.0</v>
      </c>
    </row>
    <row r="18817">
      <c r="A18817" s="221">
        <v>20450.0</v>
      </c>
      <c r="B18817" s="221">
        <v>38.0</v>
      </c>
      <c r="C18817" s="221">
        <v>7483.0</v>
      </c>
    </row>
    <row r="18818">
      <c r="A18818" s="221">
        <v>20450.0</v>
      </c>
      <c r="B18818" s="221">
        <v>39.0</v>
      </c>
      <c r="C18818" s="221">
        <v>2146.0</v>
      </c>
    </row>
    <row r="18819">
      <c r="A18819" s="221">
        <v>20450.0</v>
      </c>
      <c r="B18819" s="221">
        <v>40.0</v>
      </c>
      <c r="C18819" s="221">
        <v>1846.0</v>
      </c>
    </row>
    <row r="18820">
      <c r="A18820" s="221">
        <v>20452.0</v>
      </c>
      <c r="B18820" s="221">
        <v>34.0</v>
      </c>
      <c r="C18820" s="221">
        <v>2603723.0</v>
      </c>
    </row>
    <row r="18821">
      <c r="A18821" s="221">
        <v>20452.0</v>
      </c>
      <c r="B18821" s="221">
        <v>35.0</v>
      </c>
      <c r="C18821" s="221">
        <v>624357.0</v>
      </c>
    </row>
    <row r="18822">
      <c r="A18822" s="221">
        <v>20452.0</v>
      </c>
      <c r="B18822" s="221">
        <v>36.0</v>
      </c>
      <c r="C18822" s="221">
        <v>249990.0</v>
      </c>
    </row>
    <row r="18823">
      <c r="A18823" s="221">
        <v>20452.0</v>
      </c>
      <c r="B18823" s="221">
        <v>37.0</v>
      </c>
      <c r="C18823" s="221">
        <v>33740.0</v>
      </c>
    </row>
    <row r="18824">
      <c r="A18824" s="221">
        <v>20452.0</v>
      </c>
      <c r="B18824" s="221">
        <v>38.0</v>
      </c>
      <c r="C18824" s="221">
        <v>9433.0</v>
      </c>
    </row>
    <row r="18825">
      <c r="A18825" s="221">
        <v>20452.0</v>
      </c>
      <c r="B18825" s="221">
        <v>39.0</v>
      </c>
      <c r="C18825" s="221">
        <v>3646.0</v>
      </c>
    </row>
    <row r="18826">
      <c r="A18826" s="221">
        <v>20452.0</v>
      </c>
      <c r="B18826" s="221">
        <v>40.0</v>
      </c>
      <c r="C18826" s="221">
        <v>1280.0</v>
      </c>
    </row>
    <row r="18827">
      <c r="A18827" s="221">
        <v>20454.0</v>
      </c>
      <c r="B18827" s="221">
        <v>34.0</v>
      </c>
      <c r="C18827" s="221">
        <v>2911557.0</v>
      </c>
    </row>
    <row r="18828">
      <c r="A18828" s="221">
        <v>20454.0</v>
      </c>
      <c r="B18828" s="221">
        <v>35.0</v>
      </c>
      <c r="C18828" s="221">
        <v>703323.0</v>
      </c>
    </row>
    <row r="18829">
      <c r="A18829" s="221">
        <v>20454.0</v>
      </c>
      <c r="B18829" s="221">
        <v>36.0</v>
      </c>
      <c r="C18829" s="221">
        <v>282967.0</v>
      </c>
    </row>
    <row r="18830">
      <c r="A18830" s="221">
        <v>20454.0</v>
      </c>
      <c r="B18830" s="221">
        <v>37.0</v>
      </c>
      <c r="C18830" s="221">
        <v>38283.0</v>
      </c>
    </row>
    <row r="18831">
      <c r="A18831" s="221">
        <v>20454.0</v>
      </c>
      <c r="B18831" s="221">
        <v>38.0</v>
      </c>
      <c r="C18831" s="221">
        <v>11473.0</v>
      </c>
    </row>
    <row r="18832">
      <c r="A18832" s="221">
        <v>20454.0</v>
      </c>
      <c r="B18832" s="221">
        <v>39.0</v>
      </c>
      <c r="C18832" s="221">
        <v>4034.0</v>
      </c>
    </row>
    <row r="18833">
      <c r="A18833" s="221">
        <v>20454.0</v>
      </c>
      <c r="B18833" s="221">
        <v>40.0</v>
      </c>
      <c r="C18833" s="221">
        <v>1580.0</v>
      </c>
    </row>
    <row r="18834">
      <c r="A18834" s="221">
        <v>20498.0</v>
      </c>
      <c r="B18834" s="221">
        <v>38.0</v>
      </c>
      <c r="C18834" s="221">
        <v>1.0</v>
      </c>
    </row>
    <row r="18835">
      <c r="A18835" s="221">
        <v>20498.0</v>
      </c>
      <c r="B18835" s="221">
        <v>39.0</v>
      </c>
      <c r="C18835" s="221">
        <v>1.0</v>
      </c>
    </row>
    <row r="18836">
      <c r="A18836" s="221">
        <v>20498.0</v>
      </c>
      <c r="B18836" s="221">
        <v>40.0</v>
      </c>
      <c r="C18836" s="221">
        <v>1.0</v>
      </c>
    </row>
    <row r="18837">
      <c r="A18837" s="221">
        <v>20499.0</v>
      </c>
      <c r="B18837" s="221">
        <v>38.0</v>
      </c>
      <c r="C18837" s="221">
        <v>1.0</v>
      </c>
    </row>
    <row r="18838">
      <c r="A18838" s="221">
        <v>20499.0</v>
      </c>
      <c r="B18838" s="221">
        <v>39.0</v>
      </c>
      <c r="C18838" s="221">
        <v>1.0</v>
      </c>
    </row>
    <row r="18839">
      <c r="A18839" s="221">
        <v>20499.0</v>
      </c>
      <c r="B18839" s="221">
        <v>40.0</v>
      </c>
      <c r="C18839" s="221">
        <v>1.0</v>
      </c>
    </row>
    <row r="18840">
      <c r="A18840" s="221">
        <v>20500.0</v>
      </c>
      <c r="B18840" s="221">
        <v>38.0</v>
      </c>
      <c r="C18840" s="221">
        <v>1.0</v>
      </c>
    </row>
    <row r="18841">
      <c r="A18841" s="221">
        <v>20500.0</v>
      </c>
      <c r="B18841" s="221">
        <v>39.0</v>
      </c>
      <c r="C18841" s="221">
        <v>1.0</v>
      </c>
    </row>
    <row r="18842">
      <c r="A18842" s="221">
        <v>20500.0</v>
      </c>
      <c r="B18842" s="221">
        <v>40.0</v>
      </c>
      <c r="C18842" s="221">
        <v>1.0</v>
      </c>
    </row>
    <row r="18843">
      <c r="A18843" s="221">
        <v>20501.0</v>
      </c>
      <c r="B18843" s="221">
        <v>38.0</v>
      </c>
      <c r="C18843" s="221">
        <v>1.0</v>
      </c>
    </row>
    <row r="18844">
      <c r="A18844" s="221">
        <v>20501.0</v>
      </c>
      <c r="B18844" s="221">
        <v>39.0</v>
      </c>
      <c r="C18844" s="221">
        <v>1.0</v>
      </c>
    </row>
    <row r="18845">
      <c r="A18845" s="221">
        <v>20501.0</v>
      </c>
      <c r="B18845" s="221">
        <v>40.0</v>
      </c>
      <c r="C18845" s="221">
        <v>1.0</v>
      </c>
    </row>
    <row r="18846">
      <c r="A18846" s="221">
        <v>20502.0</v>
      </c>
      <c r="B18846" s="221">
        <v>38.0</v>
      </c>
      <c r="C18846" s="221">
        <v>1.0</v>
      </c>
    </row>
    <row r="18847">
      <c r="A18847" s="221">
        <v>20502.0</v>
      </c>
      <c r="B18847" s="221">
        <v>39.0</v>
      </c>
      <c r="C18847" s="221">
        <v>1.0</v>
      </c>
    </row>
    <row r="18848">
      <c r="A18848" s="221">
        <v>20502.0</v>
      </c>
      <c r="B18848" s="221">
        <v>40.0</v>
      </c>
      <c r="C18848" s="221">
        <v>1.0</v>
      </c>
    </row>
    <row r="18849">
      <c r="A18849" s="221">
        <v>20503.0</v>
      </c>
      <c r="B18849" s="221">
        <v>38.0</v>
      </c>
      <c r="C18849" s="221">
        <v>1.0</v>
      </c>
    </row>
    <row r="18850">
      <c r="A18850" s="221">
        <v>20503.0</v>
      </c>
      <c r="B18850" s="221">
        <v>39.0</v>
      </c>
      <c r="C18850" s="221">
        <v>1.0</v>
      </c>
    </row>
    <row r="18851">
      <c r="A18851" s="221">
        <v>20503.0</v>
      </c>
      <c r="B18851" s="221">
        <v>40.0</v>
      </c>
      <c r="C18851" s="221">
        <v>1.0</v>
      </c>
    </row>
    <row r="18852">
      <c r="A18852" s="221">
        <v>20504.0</v>
      </c>
      <c r="B18852" s="221">
        <v>38.0</v>
      </c>
      <c r="C18852" s="221">
        <v>1.0</v>
      </c>
    </row>
    <row r="18853">
      <c r="A18853" s="221">
        <v>20504.0</v>
      </c>
      <c r="B18853" s="221">
        <v>39.0</v>
      </c>
      <c r="C18853" s="221">
        <v>1.0</v>
      </c>
    </row>
    <row r="18854">
      <c r="A18854" s="221">
        <v>20504.0</v>
      </c>
      <c r="B18854" s="221">
        <v>40.0</v>
      </c>
      <c r="C18854" s="221">
        <v>1.0</v>
      </c>
    </row>
    <row r="18855">
      <c r="A18855" s="221">
        <v>20505.0</v>
      </c>
      <c r="B18855" s="221">
        <v>38.0</v>
      </c>
      <c r="C18855" s="221">
        <v>1.0</v>
      </c>
    </row>
    <row r="18856">
      <c r="A18856" s="221">
        <v>20505.0</v>
      </c>
      <c r="B18856" s="221">
        <v>39.0</v>
      </c>
      <c r="C18856" s="221">
        <v>1.0</v>
      </c>
    </row>
    <row r="18857">
      <c r="A18857" s="221">
        <v>20505.0</v>
      </c>
      <c r="B18857" s="221">
        <v>40.0</v>
      </c>
      <c r="C18857" s="221">
        <v>1.0</v>
      </c>
    </row>
    <row r="18858">
      <c r="A18858" s="221">
        <v>20506.0</v>
      </c>
      <c r="B18858" s="221">
        <v>38.0</v>
      </c>
      <c r="C18858" s="221">
        <v>1.0</v>
      </c>
    </row>
    <row r="18859">
      <c r="A18859" s="221">
        <v>20506.0</v>
      </c>
      <c r="B18859" s="221">
        <v>39.0</v>
      </c>
      <c r="C18859" s="221">
        <v>1.0</v>
      </c>
    </row>
    <row r="18860">
      <c r="A18860" s="221">
        <v>20506.0</v>
      </c>
      <c r="B18860" s="221">
        <v>40.0</v>
      </c>
      <c r="C18860" s="221">
        <v>1.0</v>
      </c>
    </row>
    <row r="18861">
      <c r="A18861" s="221">
        <v>20507.0</v>
      </c>
      <c r="B18861" s="221">
        <v>38.0</v>
      </c>
      <c r="C18861" s="221">
        <v>1.0</v>
      </c>
    </row>
    <row r="18862">
      <c r="A18862" s="221">
        <v>20507.0</v>
      </c>
      <c r="B18862" s="221">
        <v>39.0</v>
      </c>
      <c r="C18862" s="221">
        <v>1.0</v>
      </c>
    </row>
    <row r="18863">
      <c r="A18863" s="221">
        <v>20507.0</v>
      </c>
      <c r="B18863" s="221">
        <v>40.0</v>
      </c>
      <c r="C18863" s="221">
        <v>1.0</v>
      </c>
    </row>
    <row r="18864">
      <c r="A18864" s="221">
        <v>20508.0</v>
      </c>
      <c r="B18864" s="221">
        <v>38.0</v>
      </c>
      <c r="C18864" s="221">
        <v>1.0</v>
      </c>
    </row>
    <row r="18865">
      <c r="A18865" s="221">
        <v>20508.0</v>
      </c>
      <c r="B18865" s="221">
        <v>39.0</v>
      </c>
      <c r="C18865" s="221">
        <v>1.0</v>
      </c>
    </row>
    <row r="18866">
      <c r="A18866" s="221">
        <v>20508.0</v>
      </c>
      <c r="B18866" s="221">
        <v>40.0</v>
      </c>
      <c r="C18866" s="221">
        <v>1.0</v>
      </c>
    </row>
    <row r="18867">
      <c r="A18867" s="221">
        <v>20509.0</v>
      </c>
      <c r="B18867" s="221">
        <v>38.0</v>
      </c>
      <c r="C18867" s="221">
        <v>1.0</v>
      </c>
    </row>
    <row r="18868">
      <c r="A18868" s="221">
        <v>20509.0</v>
      </c>
      <c r="B18868" s="221">
        <v>39.0</v>
      </c>
      <c r="C18868" s="221">
        <v>1.0</v>
      </c>
    </row>
    <row r="18869">
      <c r="A18869" s="221">
        <v>20509.0</v>
      </c>
      <c r="B18869" s="221">
        <v>40.0</v>
      </c>
      <c r="C18869" s="221">
        <v>1.0</v>
      </c>
    </row>
    <row r="18870">
      <c r="A18870" s="221">
        <v>20514.0</v>
      </c>
      <c r="B18870" s="221">
        <v>34.0</v>
      </c>
      <c r="C18870" s="221">
        <v>949.0</v>
      </c>
    </row>
    <row r="18871">
      <c r="A18871" s="221">
        <v>20514.0</v>
      </c>
      <c r="B18871" s="221">
        <v>37.0</v>
      </c>
      <c r="C18871" s="221">
        <v>111.0</v>
      </c>
    </row>
    <row r="18872">
      <c r="A18872" s="221">
        <v>20514.0</v>
      </c>
      <c r="B18872" s="221">
        <v>38.0</v>
      </c>
      <c r="C18872" s="221">
        <v>56.0</v>
      </c>
    </row>
    <row r="18873">
      <c r="A18873" s="221">
        <v>20514.0</v>
      </c>
      <c r="B18873" s="221">
        <v>40.0</v>
      </c>
      <c r="C18873" s="221">
        <v>22.0</v>
      </c>
    </row>
    <row r="18874">
      <c r="A18874" s="221">
        <v>20514.0</v>
      </c>
      <c r="B18874" s="221">
        <v>2346.0</v>
      </c>
      <c r="C18874" s="221">
        <v>3.0</v>
      </c>
    </row>
    <row r="18875">
      <c r="A18875" s="221">
        <v>20539.0</v>
      </c>
      <c r="B18875" s="221">
        <v>34.0</v>
      </c>
      <c r="C18875" s="221">
        <v>3207807.0</v>
      </c>
    </row>
    <row r="18876">
      <c r="A18876" s="221">
        <v>20539.0</v>
      </c>
      <c r="B18876" s="221">
        <v>35.0</v>
      </c>
      <c r="C18876" s="221">
        <v>833323.0</v>
      </c>
    </row>
    <row r="18877">
      <c r="A18877" s="221">
        <v>20539.0</v>
      </c>
      <c r="B18877" s="221">
        <v>36.0</v>
      </c>
      <c r="C18877" s="221">
        <v>330823.0</v>
      </c>
    </row>
    <row r="18878">
      <c r="A18878" s="221">
        <v>20539.0</v>
      </c>
      <c r="B18878" s="221">
        <v>37.0</v>
      </c>
      <c r="C18878" s="221">
        <v>49357.0</v>
      </c>
    </row>
    <row r="18879">
      <c r="A18879" s="221">
        <v>20539.0</v>
      </c>
      <c r="B18879" s="221">
        <v>38.0</v>
      </c>
      <c r="C18879" s="221">
        <v>13933.0</v>
      </c>
    </row>
    <row r="18880">
      <c r="A18880" s="221">
        <v>20539.0</v>
      </c>
      <c r="B18880" s="221">
        <v>39.0</v>
      </c>
      <c r="C18880" s="221">
        <v>4866.0</v>
      </c>
    </row>
    <row r="18881">
      <c r="A18881" s="221">
        <v>20539.0</v>
      </c>
      <c r="B18881" s="221">
        <v>40.0</v>
      </c>
      <c r="C18881" s="221">
        <v>2214.0</v>
      </c>
    </row>
    <row r="18882">
      <c r="A18882" s="221">
        <v>20550.0</v>
      </c>
      <c r="B18882" s="221">
        <v>37.0</v>
      </c>
      <c r="C18882" s="221">
        <v>2.0</v>
      </c>
    </row>
    <row r="18883">
      <c r="A18883" s="221">
        <v>20550.0</v>
      </c>
      <c r="B18883" s="221">
        <v>38.0</v>
      </c>
      <c r="C18883" s="221">
        <v>6.0</v>
      </c>
    </row>
    <row r="18884">
      <c r="A18884" s="221">
        <v>20555.0</v>
      </c>
      <c r="B18884" s="221">
        <v>34.0</v>
      </c>
      <c r="C18884" s="221">
        <v>277.0</v>
      </c>
    </row>
    <row r="18885">
      <c r="A18885" s="221">
        <v>20555.0</v>
      </c>
      <c r="B18885" s="221">
        <v>38.0</v>
      </c>
      <c r="C18885" s="221">
        <v>6.0</v>
      </c>
    </row>
    <row r="18886">
      <c r="A18886" s="221">
        <v>20555.0</v>
      </c>
      <c r="B18886" s="221">
        <v>40.0</v>
      </c>
      <c r="C18886" s="221">
        <v>2.0</v>
      </c>
    </row>
    <row r="18887">
      <c r="A18887" s="221">
        <v>20555.0</v>
      </c>
      <c r="B18887" s="221">
        <v>21074.0</v>
      </c>
      <c r="C18887" s="221">
        <v>1.0</v>
      </c>
    </row>
    <row r="18888">
      <c r="A18888" s="221">
        <v>20555.0</v>
      </c>
      <c r="B18888" s="221">
        <v>21078.0</v>
      </c>
      <c r="C18888" s="221">
        <v>1.0</v>
      </c>
    </row>
    <row r="18889">
      <c r="A18889" s="221">
        <v>20555.0</v>
      </c>
      <c r="B18889" s="221">
        <v>21082.0</v>
      </c>
      <c r="C18889" s="221">
        <v>1.0</v>
      </c>
    </row>
    <row r="18890">
      <c r="A18890" s="221">
        <v>20555.0</v>
      </c>
      <c r="B18890" s="221">
        <v>21084.0</v>
      </c>
      <c r="C18890" s="221">
        <v>1.0</v>
      </c>
    </row>
    <row r="18891">
      <c r="A18891" s="221">
        <v>20555.0</v>
      </c>
      <c r="B18891" s="221">
        <v>21086.0</v>
      </c>
      <c r="C18891" s="221">
        <v>1.0</v>
      </c>
    </row>
    <row r="18892">
      <c r="A18892" s="221">
        <v>20557.0</v>
      </c>
      <c r="B18892" s="221">
        <v>34.0</v>
      </c>
      <c r="C18892" s="221">
        <v>242.0</v>
      </c>
    </row>
    <row r="18893">
      <c r="A18893" s="221">
        <v>20557.0</v>
      </c>
      <c r="B18893" s="221">
        <v>35.0</v>
      </c>
      <c r="C18893" s="221">
        <v>148.0</v>
      </c>
    </row>
    <row r="18894">
      <c r="A18894" s="221">
        <v>20557.0</v>
      </c>
      <c r="B18894" s="221">
        <v>36.0</v>
      </c>
      <c r="C18894" s="221">
        <v>569.0</v>
      </c>
    </row>
    <row r="18895">
      <c r="A18895" s="221">
        <v>20557.0</v>
      </c>
      <c r="B18895" s="221">
        <v>39.0</v>
      </c>
      <c r="C18895" s="221">
        <v>2.0</v>
      </c>
    </row>
    <row r="18896">
      <c r="A18896" s="221">
        <v>20557.0</v>
      </c>
      <c r="B18896" s="221">
        <v>40.0</v>
      </c>
      <c r="C18896" s="221">
        <v>2.0</v>
      </c>
    </row>
    <row r="18897">
      <c r="A18897" s="221">
        <v>20557.0</v>
      </c>
      <c r="B18897" s="221">
        <v>21074.0</v>
      </c>
      <c r="C18897" s="221">
        <v>1.0</v>
      </c>
    </row>
    <row r="18898">
      <c r="A18898" s="221">
        <v>20557.0</v>
      </c>
      <c r="B18898" s="221">
        <v>21078.0</v>
      </c>
      <c r="C18898" s="221">
        <v>2.0</v>
      </c>
    </row>
    <row r="18899">
      <c r="A18899" s="221">
        <v>20557.0</v>
      </c>
      <c r="B18899" s="221">
        <v>21080.0</v>
      </c>
      <c r="C18899" s="221">
        <v>1.0</v>
      </c>
    </row>
    <row r="18900">
      <c r="A18900" s="221">
        <v>20557.0</v>
      </c>
      <c r="B18900" s="221">
        <v>21082.0</v>
      </c>
      <c r="C18900" s="221">
        <v>1.0</v>
      </c>
    </row>
    <row r="18901">
      <c r="A18901" s="221">
        <v>20557.0</v>
      </c>
      <c r="B18901" s="221">
        <v>21084.0</v>
      </c>
      <c r="C18901" s="221">
        <v>2.0</v>
      </c>
    </row>
    <row r="18902">
      <c r="A18902" s="221">
        <v>20557.0</v>
      </c>
      <c r="B18902" s="221">
        <v>21086.0</v>
      </c>
      <c r="C18902" s="221">
        <v>2.0</v>
      </c>
    </row>
    <row r="18903">
      <c r="A18903" s="221">
        <v>20559.0</v>
      </c>
      <c r="B18903" s="221">
        <v>34.0</v>
      </c>
      <c r="C18903" s="221">
        <v>1677.0</v>
      </c>
    </row>
    <row r="18904">
      <c r="A18904" s="221">
        <v>20559.0</v>
      </c>
      <c r="B18904" s="221">
        <v>35.0</v>
      </c>
      <c r="C18904" s="221">
        <v>561.0</v>
      </c>
    </row>
    <row r="18905">
      <c r="A18905" s="221">
        <v>20559.0</v>
      </c>
      <c r="B18905" s="221">
        <v>36.0</v>
      </c>
      <c r="C18905" s="221">
        <v>488.0</v>
      </c>
    </row>
    <row r="18906">
      <c r="A18906" s="221">
        <v>20559.0</v>
      </c>
      <c r="B18906" s="221">
        <v>37.0</v>
      </c>
      <c r="C18906" s="221">
        <v>404.0</v>
      </c>
    </row>
    <row r="18907">
      <c r="A18907" s="221">
        <v>20559.0</v>
      </c>
      <c r="B18907" s="221">
        <v>38.0</v>
      </c>
      <c r="C18907" s="221">
        <v>6.0</v>
      </c>
    </row>
    <row r="18908">
      <c r="A18908" s="221">
        <v>20559.0</v>
      </c>
      <c r="B18908" s="221">
        <v>21074.0</v>
      </c>
      <c r="C18908" s="221">
        <v>1.0</v>
      </c>
    </row>
    <row r="18909">
      <c r="A18909" s="221">
        <v>20559.0</v>
      </c>
      <c r="B18909" s="221">
        <v>21078.0</v>
      </c>
      <c r="C18909" s="221">
        <v>3.0</v>
      </c>
    </row>
    <row r="18910">
      <c r="A18910" s="221">
        <v>20559.0</v>
      </c>
      <c r="B18910" s="221">
        <v>21080.0</v>
      </c>
      <c r="C18910" s="221">
        <v>2.0</v>
      </c>
    </row>
    <row r="18911">
      <c r="A18911" s="221">
        <v>20559.0</v>
      </c>
      <c r="B18911" s="221">
        <v>21082.0</v>
      </c>
      <c r="C18911" s="221">
        <v>1.0</v>
      </c>
    </row>
    <row r="18912">
      <c r="A18912" s="221">
        <v>20559.0</v>
      </c>
      <c r="B18912" s="221">
        <v>21084.0</v>
      </c>
      <c r="C18912" s="221">
        <v>3.0</v>
      </c>
    </row>
    <row r="18913">
      <c r="A18913" s="221">
        <v>20559.0</v>
      </c>
      <c r="B18913" s="221">
        <v>21086.0</v>
      </c>
      <c r="C18913" s="221">
        <v>3.0</v>
      </c>
    </row>
    <row r="18914">
      <c r="A18914" s="221">
        <v>20561.0</v>
      </c>
      <c r="B18914" s="221">
        <v>34.0</v>
      </c>
      <c r="C18914" s="221">
        <v>16253.0</v>
      </c>
    </row>
    <row r="18915">
      <c r="A18915" s="221">
        <v>20561.0</v>
      </c>
      <c r="B18915" s="221">
        <v>35.0</v>
      </c>
      <c r="C18915" s="221">
        <v>6353.0</v>
      </c>
    </row>
    <row r="18916">
      <c r="A18916" s="221">
        <v>20561.0</v>
      </c>
      <c r="B18916" s="221">
        <v>36.0</v>
      </c>
      <c r="C18916" s="221">
        <v>778.0</v>
      </c>
    </row>
    <row r="18917">
      <c r="A18917" s="221">
        <v>20561.0</v>
      </c>
      <c r="B18917" s="221">
        <v>37.0</v>
      </c>
      <c r="C18917" s="221">
        <v>460.0</v>
      </c>
    </row>
    <row r="18918">
      <c r="A18918" s="221">
        <v>20561.0</v>
      </c>
      <c r="B18918" s="221">
        <v>38.0</v>
      </c>
      <c r="C18918" s="221">
        <v>171.0</v>
      </c>
    </row>
    <row r="18919">
      <c r="A18919" s="221">
        <v>20561.0</v>
      </c>
      <c r="B18919" s="221">
        <v>39.0</v>
      </c>
      <c r="C18919" s="221">
        <v>134.0</v>
      </c>
    </row>
    <row r="18920">
      <c r="A18920" s="221">
        <v>20561.0</v>
      </c>
      <c r="B18920" s="221">
        <v>40.0</v>
      </c>
      <c r="C18920" s="221">
        <v>34.0</v>
      </c>
    </row>
    <row r="18921">
      <c r="A18921" s="221">
        <v>20561.0</v>
      </c>
      <c r="B18921" s="221">
        <v>11399.0</v>
      </c>
      <c r="C18921" s="221">
        <v>11.0</v>
      </c>
    </row>
    <row r="18922">
      <c r="A18922" s="221">
        <v>20561.0</v>
      </c>
      <c r="B18922" s="221">
        <v>21074.0</v>
      </c>
      <c r="C18922" s="221">
        <v>1.0</v>
      </c>
    </row>
    <row r="18923">
      <c r="A18923" s="221">
        <v>20561.0</v>
      </c>
      <c r="B18923" s="221">
        <v>21075.0</v>
      </c>
      <c r="C18923" s="221">
        <v>1.0</v>
      </c>
    </row>
    <row r="18924">
      <c r="A18924" s="221">
        <v>20561.0</v>
      </c>
      <c r="B18924" s="221">
        <v>21080.0</v>
      </c>
      <c r="C18924" s="221">
        <v>1.0</v>
      </c>
    </row>
    <row r="18925">
      <c r="A18925" s="221">
        <v>20561.0</v>
      </c>
      <c r="B18925" s="221">
        <v>21086.0</v>
      </c>
      <c r="C18925" s="221">
        <v>1.0</v>
      </c>
    </row>
    <row r="18926">
      <c r="A18926" s="221">
        <v>20561.0</v>
      </c>
      <c r="B18926" s="221">
        <v>21087.0</v>
      </c>
      <c r="C18926" s="221">
        <v>1.0</v>
      </c>
    </row>
    <row r="18927">
      <c r="A18927" s="221">
        <v>20561.0</v>
      </c>
      <c r="B18927" s="221">
        <v>21088.0</v>
      </c>
      <c r="C18927" s="221">
        <v>1.0</v>
      </c>
    </row>
    <row r="18928">
      <c r="A18928" s="221">
        <v>20563.0</v>
      </c>
      <c r="B18928" s="221">
        <v>11399.0</v>
      </c>
      <c r="C18928" s="221">
        <v>60.0</v>
      </c>
    </row>
    <row r="18929">
      <c r="A18929" s="221">
        <v>20563.0</v>
      </c>
      <c r="B18929" s="221">
        <v>21074.0</v>
      </c>
      <c r="C18929" s="221">
        <v>1.0</v>
      </c>
    </row>
    <row r="18930">
      <c r="A18930" s="221">
        <v>20563.0</v>
      </c>
      <c r="B18930" s="221">
        <v>21075.0</v>
      </c>
      <c r="C18930" s="221">
        <v>1.0</v>
      </c>
    </row>
    <row r="18931">
      <c r="A18931" s="221">
        <v>20563.0</v>
      </c>
      <c r="B18931" s="221">
        <v>21080.0</v>
      </c>
      <c r="C18931" s="221">
        <v>6.0</v>
      </c>
    </row>
    <row r="18932">
      <c r="A18932" s="221">
        <v>20563.0</v>
      </c>
      <c r="B18932" s="221">
        <v>21086.0</v>
      </c>
      <c r="C18932" s="221">
        <v>6.0</v>
      </c>
    </row>
    <row r="18933">
      <c r="A18933" s="221">
        <v>20563.0</v>
      </c>
      <c r="B18933" s="221">
        <v>21087.0</v>
      </c>
      <c r="C18933" s="221">
        <v>5.0</v>
      </c>
    </row>
    <row r="18934">
      <c r="A18934" s="221">
        <v>20563.0</v>
      </c>
      <c r="B18934" s="221">
        <v>21088.0</v>
      </c>
      <c r="C18934" s="221">
        <v>3.0</v>
      </c>
    </row>
    <row r="18935">
      <c r="A18935" s="221">
        <v>20565.0</v>
      </c>
      <c r="B18935" s="221">
        <v>11399.0</v>
      </c>
      <c r="C18935" s="221">
        <v>30.0</v>
      </c>
    </row>
    <row r="18936">
      <c r="A18936" s="221">
        <v>20565.0</v>
      </c>
      <c r="B18936" s="221">
        <v>21074.0</v>
      </c>
      <c r="C18936" s="221">
        <v>1.0</v>
      </c>
    </row>
    <row r="18937">
      <c r="A18937" s="221">
        <v>20565.0</v>
      </c>
      <c r="B18937" s="221">
        <v>21075.0</v>
      </c>
      <c r="C18937" s="221">
        <v>1.0</v>
      </c>
    </row>
    <row r="18938">
      <c r="A18938" s="221">
        <v>20565.0</v>
      </c>
      <c r="B18938" s="221">
        <v>21080.0</v>
      </c>
      <c r="C18938" s="221">
        <v>3.0</v>
      </c>
    </row>
    <row r="18939">
      <c r="A18939" s="221">
        <v>20565.0</v>
      </c>
      <c r="B18939" s="221">
        <v>21086.0</v>
      </c>
      <c r="C18939" s="221">
        <v>3.0</v>
      </c>
    </row>
    <row r="18940">
      <c r="A18940" s="221">
        <v>20565.0</v>
      </c>
      <c r="B18940" s="221">
        <v>21087.0</v>
      </c>
      <c r="C18940" s="221">
        <v>3.0</v>
      </c>
    </row>
    <row r="18941">
      <c r="A18941" s="221">
        <v>20565.0</v>
      </c>
      <c r="B18941" s="221">
        <v>21088.0</v>
      </c>
      <c r="C18941" s="221">
        <v>1.0</v>
      </c>
    </row>
    <row r="18942">
      <c r="A18942" s="221">
        <v>20567.0</v>
      </c>
      <c r="B18942" s="221">
        <v>34.0</v>
      </c>
      <c r="C18942" s="221">
        <v>2398.0</v>
      </c>
    </row>
    <row r="18943">
      <c r="A18943" s="221">
        <v>20567.0</v>
      </c>
      <c r="B18943" s="221">
        <v>35.0</v>
      </c>
      <c r="C18943" s="221">
        <v>466.0</v>
      </c>
    </row>
    <row r="18944">
      <c r="A18944" s="221">
        <v>20567.0</v>
      </c>
      <c r="B18944" s="221">
        <v>36.0</v>
      </c>
      <c r="C18944" s="221">
        <v>179.0</v>
      </c>
    </row>
    <row r="18945">
      <c r="A18945" s="221">
        <v>20567.0</v>
      </c>
      <c r="B18945" s="221">
        <v>37.0</v>
      </c>
      <c r="C18945" s="221">
        <v>1.0</v>
      </c>
    </row>
    <row r="18946">
      <c r="A18946" s="221">
        <v>20567.0</v>
      </c>
      <c r="B18946" s="221">
        <v>38.0</v>
      </c>
      <c r="C18946" s="221">
        <v>4.0</v>
      </c>
    </row>
    <row r="18947">
      <c r="A18947" s="221">
        <v>20567.0</v>
      </c>
      <c r="B18947" s="221">
        <v>21078.0</v>
      </c>
      <c r="C18947" s="221">
        <v>2.0</v>
      </c>
    </row>
    <row r="18948">
      <c r="A18948" s="221">
        <v>20567.0</v>
      </c>
      <c r="B18948" s="221">
        <v>21079.0</v>
      </c>
      <c r="C18948" s="221">
        <v>1.0</v>
      </c>
    </row>
    <row r="18949">
      <c r="A18949" s="221">
        <v>20569.0</v>
      </c>
      <c r="B18949" s="221">
        <v>34.0</v>
      </c>
      <c r="C18949" s="221">
        <v>2398.0</v>
      </c>
    </row>
    <row r="18950">
      <c r="A18950" s="221">
        <v>20569.0</v>
      </c>
      <c r="B18950" s="221">
        <v>35.0</v>
      </c>
      <c r="C18950" s="221">
        <v>466.0</v>
      </c>
    </row>
    <row r="18951">
      <c r="A18951" s="221">
        <v>20569.0</v>
      </c>
      <c r="B18951" s="221">
        <v>36.0</v>
      </c>
      <c r="C18951" s="221">
        <v>179.0</v>
      </c>
    </row>
    <row r="18952">
      <c r="A18952" s="221">
        <v>20569.0</v>
      </c>
      <c r="B18952" s="221">
        <v>37.0</v>
      </c>
      <c r="C18952" s="221">
        <v>1.0</v>
      </c>
    </row>
    <row r="18953">
      <c r="A18953" s="221">
        <v>20569.0</v>
      </c>
      <c r="B18953" s="221">
        <v>38.0</v>
      </c>
      <c r="C18953" s="221">
        <v>4.0</v>
      </c>
    </row>
    <row r="18954">
      <c r="A18954" s="221">
        <v>20569.0</v>
      </c>
      <c r="B18954" s="221">
        <v>21591.0</v>
      </c>
      <c r="C18954" s="221">
        <v>3.0</v>
      </c>
    </row>
    <row r="18955">
      <c r="A18955" s="221">
        <v>20573.0</v>
      </c>
      <c r="B18955" s="221">
        <v>34.0</v>
      </c>
      <c r="C18955" s="221">
        <v>2884.0</v>
      </c>
    </row>
    <row r="18956">
      <c r="A18956" s="221">
        <v>20573.0</v>
      </c>
      <c r="B18956" s="221">
        <v>35.0</v>
      </c>
      <c r="C18956" s="221">
        <v>919.0</v>
      </c>
    </row>
    <row r="18957">
      <c r="A18957" s="221">
        <v>20573.0</v>
      </c>
      <c r="B18957" s="221">
        <v>40.0</v>
      </c>
      <c r="C18957" s="221">
        <v>2.0</v>
      </c>
    </row>
    <row r="18958">
      <c r="A18958" s="221">
        <v>20573.0</v>
      </c>
      <c r="B18958" s="221">
        <v>21591.0</v>
      </c>
      <c r="C18958" s="221">
        <v>3.0</v>
      </c>
    </row>
    <row r="18959">
      <c r="A18959" s="221">
        <v>20573.0</v>
      </c>
      <c r="B18959" s="221">
        <v>21725.0</v>
      </c>
      <c r="C18959" s="221">
        <v>2.0</v>
      </c>
    </row>
    <row r="18960">
      <c r="A18960" s="221">
        <v>20575.0</v>
      </c>
      <c r="B18960" s="221">
        <v>34.0</v>
      </c>
      <c r="C18960" s="221">
        <v>2884.0</v>
      </c>
    </row>
    <row r="18961">
      <c r="A18961" s="221">
        <v>20575.0</v>
      </c>
      <c r="B18961" s="221">
        <v>35.0</v>
      </c>
      <c r="C18961" s="221">
        <v>919.0</v>
      </c>
    </row>
    <row r="18962">
      <c r="A18962" s="221">
        <v>20575.0</v>
      </c>
      <c r="B18962" s="221">
        <v>40.0</v>
      </c>
      <c r="C18962" s="221">
        <v>2.0</v>
      </c>
    </row>
    <row r="18963">
      <c r="A18963" s="221">
        <v>20575.0</v>
      </c>
      <c r="B18963" s="221">
        <v>21591.0</v>
      </c>
      <c r="C18963" s="221">
        <v>3.0</v>
      </c>
    </row>
    <row r="18964">
      <c r="A18964" s="221">
        <v>20575.0</v>
      </c>
      <c r="B18964" s="221">
        <v>21725.0</v>
      </c>
      <c r="C18964" s="221">
        <v>2.0</v>
      </c>
    </row>
    <row r="18965">
      <c r="A18965" s="221">
        <v>20577.0</v>
      </c>
      <c r="B18965" s="221">
        <v>34.0</v>
      </c>
      <c r="C18965" s="221">
        <v>2884.0</v>
      </c>
    </row>
    <row r="18966">
      <c r="A18966" s="221">
        <v>20577.0</v>
      </c>
      <c r="B18966" s="221">
        <v>35.0</v>
      </c>
      <c r="C18966" s="221">
        <v>919.0</v>
      </c>
    </row>
    <row r="18967">
      <c r="A18967" s="221">
        <v>20577.0</v>
      </c>
      <c r="B18967" s="221">
        <v>40.0</v>
      </c>
      <c r="C18967" s="221">
        <v>2.0</v>
      </c>
    </row>
    <row r="18968">
      <c r="A18968" s="221">
        <v>20577.0</v>
      </c>
      <c r="B18968" s="221">
        <v>21591.0</v>
      </c>
      <c r="C18968" s="221">
        <v>3.0</v>
      </c>
    </row>
    <row r="18969">
      <c r="A18969" s="221">
        <v>20577.0</v>
      </c>
      <c r="B18969" s="221">
        <v>21725.0</v>
      </c>
      <c r="C18969" s="221">
        <v>2.0</v>
      </c>
    </row>
    <row r="18970">
      <c r="A18970" s="221">
        <v>20579.0</v>
      </c>
      <c r="B18970" s="221">
        <v>34.0</v>
      </c>
      <c r="C18970" s="221">
        <v>2884.0</v>
      </c>
    </row>
    <row r="18971">
      <c r="A18971" s="221">
        <v>20579.0</v>
      </c>
      <c r="B18971" s="221">
        <v>35.0</v>
      </c>
      <c r="C18971" s="221">
        <v>919.0</v>
      </c>
    </row>
    <row r="18972">
      <c r="A18972" s="221">
        <v>20579.0</v>
      </c>
      <c r="B18972" s="221">
        <v>40.0</v>
      </c>
      <c r="C18972" s="221">
        <v>2.0</v>
      </c>
    </row>
    <row r="18973">
      <c r="A18973" s="221">
        <v>20579.0</v>
      </c>
      <c r="B18973" s="221">
        <v>21591.0</v>
      </c>
      <c r="C18973" s="221">
        <v>3.0</v>
      </c>
    </row>
    <row r="18974">
      <c r="A18974" s="221">
        <v>20579.0</v>
      </c>
      <c r="B18974" s="221">
        <v>21725.0</v>
      </c>
      <c r="C18974" s="221">
        <v>2.0</v>
      </c>
    </row>
    <row r="18975">
      <c r="A18975" s="221">
        <v>20581.0</v>
      </c>
      <c r="B18975" s="221">
        <v>34.0</v>
      </c>
      <c r="C18975" s="221">
        <v>538.0</v>
      </c>
    </row>
    <row r="18976">
      <c r="A18976" s="221">
        <v>20581.0</v>
      </c>
      <c r="B18976" s="221">
        <v>35.0</v>
      </c>
      <c r="C18976" s="221">
        <v>52.0</v>
      </c>
    </row>
    <row r="18977">
      <c r="A18977" s="221">
        <v>20581.0</v>
      </c>
      <c r="B18977" s="221">
        <v>36.0</v>
      </c>
      <c r="C18977" s="221">
        <v>298.0</v>
      </c>
    </row>
    <row r="18978">
      <c r="A18978" s="221">
        <v>20581.0</v>
      </c>
      <c r="B18978" s="221">
        <v>37.0</v>
      </c>
      <c r="C18978" s="221">
        <v>9.0</v>
      </c>
    </row>
    <row r="18979">
      <c r="A18979" s="221">
        <v>20581.0</v>
      </c>
      <c r="B18979" s="221">
        <v>38.0</v>
      </c>
      <c r="C18979" s="221">
        <v>4.0</v>
      </c>
    </row>
    <row r="18980">
      <c r="A18980" s="221">
        <v>20581.0</v>
      </c>
      <c r="B18980" s="221">
        <v>39.0</v>
      </c>
      <c r="C18980" s="221">
        <v>4.0</v>
      </c>
    </row>
    <row r="18981">
      <c r="A18981" s="221">
        <v>20581.0</v>
      </c>
      <c r="B18981" s="221">
        <v>40.0</v>
      </c>
      <c r="C18981" s="221">
        <v>6.0</v>
      </c>
    </row>
    <row r="18982">
      <c r="A18982" s="221">
        <v>20581.0</v>
      </c>
      <c r="B18982" s="221">
        <v>21591.0</v>
      </c>
      <c r="C18982" s="221">
        <v>3.0</v>
      </c>
    </row>
    <row r="18983">
      <c r="A18983" s="221">
        <v>20581.0</v>
      </c>
      <c r="B18983" s="221">
        <v>21725.0</v>
      </c>
      <c r="C18983" s="221">
        <v>3.0</v>
      </c>
    </row>
    <row r="18984">
      <c r="A18984" s="221">
        <v>20587.0</v>
      </c>
      <c r="B18984" s="221">
        <v>34.0</v>
      </c>
      <c r="C18984" s="221">
        <v>2729.0</v>
      </c>
    </row>
    <row r="18985">
      <c r="A18985" s="221">
        <v>20587.0</v>
      </c>
      <c r="B18985" s="221">
        <v>35.0</v>
      </c>
      <c r="C18985" s="221">
        <v>148.0</v>
      </c>
    </row>
    <row r="18986">
      <c r="A18986" s="221">
        <v>20587.0</v>
      </c>
      <c r="B18986" s="221">
        <v>36.0</v>
      </c>
      <c r="C18986" s="221">
        <v>171.0</v>
      </c>
    </row>
    <row r="18987">
      <c r="A18987" s="221">
        <v>20587.0</v>
      </c>
      <c r="B18987" s="221">
        <v>39.0</v>
      </c>
      <c r="C18987" s="221">
        <v>4.0</v>
      </c>
    </row>
    <row r="18988">
      <c r="A18988" s="221">
        <v>20587.0</v>
      </c>
      <c r="B18988" s="221">
        <v>21590.0</v>
      </c>
      <c r="C18988" s="221">
        <v>2.0</v>
      </c>
    </row>
    <row r="18989">
      <c r="A18989" s="221">
        <v>20587.0</v>
      </c>
      <c r="B18989" s="221">
        <v>21726.0</v>
      </c>
      <c r="C18989" s="221">
        <v>1.0</v>
      </c>
    </row>
    <row r="18990">
      <c r="A18990" s="221">
        <v>20589.0</v>
      </c>
      <c r="B18990" s="221">
        <v>34.0</v>
      </c>
      <c r="C18990" s="221">
        <v>9133.0</v>
      </c>
    </row>
    <row r="18991">
      <c r="A18991" s="221">
        <v>20589.0</v>
      </c>
      <c r="B18991" s="221">
        <v>35.0</v>
      </c>
      <c r="C18991" s="221">
        <v>2981.0</v>
      </c>
    </row>
    <row r="18992">
      <c r="A18992" s="221">
        <v>20589.0</v>
      </c>
      <c r="B18992" s="221">
        <v>36.0</v>
      </c>
      <c r="C18992" s="221">
        <v>3599.0</v>
      </c>
    </row>
    <row r="18993">
      <c r="A18993" s="221">
        <v>20589.0</v>
      </c>
      <c r="B18993" s="221">
        <v>37.0</v>
      </c>
      <c r="C18993" s="221">
        <v>2.0</v>
      </c>
    </row>
    <row r="18994">
      <c r="A18994" s="221">
        <v>20589.0</v>
      </c>
      <c r="B18994" s="221">
        <v>38.0</v>
      </c>
      <c r="C18994" s="221">
        <v>18.0</v>
      </c>
    </row>
    <row r="18995">
      <c r="A18995" s="221">
        <v>20589.0</v>
      </c>
      <c r="B18995" s="221">
        <v>21587.0</v>
      </c>
      <c r="C18995" s="221">
        <v>2.0</v>
      </c>
    </row>
    <row r="18996">
      <c r="A18996" s="221">
        <v>20589.0</v>
      </c>
      <c r="B18996" s="221">
        <v>21590.0</v>
      </c>
      <c r="C18996" s="221">
        <v>2.0</v>
      </c>
    </row>
    <row r="18997">
      <c r="A18997" s="221">
        <v>20589.0</v>
      </c>
      <c r="B18997" s="221">
        <v>21725.0</v>
      </c>
      <c r="C18997" s="221">
        <v>1.0</v>
      </c>
    </row>
    <row r="18998">
      <c r="A18998" s="221">
        <v>20591.0</v>
      </c>
      <c r="B18998" s="221">
        <v>34.0</v>
      </c>
      <c r="C18998" s="221">
        <v>113880.0</v>
      </c>
    </row>
    <row r="18999">
      <c r="A18999" s="221">
        <v>20591.0</v>
      </c>
      <c r="B18999" s="221">
        <v>35.0</v>
      </c>
      <c r="C18999" s="221">
        <v>29214.0</v>
      </c>
    </row>
    <row r="19000">
      <c r="A19000" s="221">
        <v>20591.0</v>
      </c>
      <c r="B19000" s="221">
        <v>36.0</v>
      </c>
      <c r="C19000" s="221">
        <v>9747.0</v>
      </c>
    </row>
    <row r="19001">
      <c r="A19001" s="221">
        <v>20591.0</v>
      </c>
      <c r="B19001" s="221">
        <v>37.0</v>
      </c>
      <c r="C19001" s="221">
        <v>2650.0</v>
      </c>
    </row>
    <row r="19002">
      <c r="A19002" s="221">
        <v>20591.0</v>
      </c>
      <c r="B19002" s="221">
        <v>38.0</v>
      </c>
      <c r="C19002" s="221">
        <v>411.0</v>
      </c>
    </row>
    <row r="19003">
      <c r="A19003" s="221">
        <v>20591.0</v>
      </c>
      <c r="B19003" s="221">
        <v>39.0</v>
      </c>
      <c r="C19003" s="221">
        <v>42.0</v>
      </c>
    </row>
    <row r="19004">
      <c r="A19004" s="221">
        <v>20591.0</v>
      </c>
      <c r="B19004" s="221">
        <v>40.0</v>
      </c>
      <c r="C19004" s="221">
        <v>74.0</v>
      </c>
    </row>
    <row r="19005">
      <c r="A19005" s="221">
        <v>20591.0</v>
      </c>
      <c r="B19005" s="221">
        <v>21590.0</v>
      </c>
      <c r="C19005" s="221">
        <v>4.0</v>
      </c>
    </row>
    <row r="19006">
      <c r="A19006" s="221">
        <v>20591.0</v>
      </c>
      <c r="B19006" s="221">
        <v>21724.0</v>
      </c>
      <c r="C19006" s="221">
        <v>1.0</v>
      </c>
    </row>
    <row r="19007">
      <c r="A19007" s="221">
        <v>20593.0</v>
      </c>
      <c r="B19007" s="221">
        <v>34.0</v>
      </c>
      <c r="C19007" s="221">
        <v>556.0</v>
      </c>
    </row>
    <row r="19008">
      <c r="A19008" s="221">
        <v>20593.0</v>
      </c>
      <c r="B19008" s="221">
        <v>35.0</v>
      </c>
      <c r="C19008" s="221">
        <v>278.0</v>
      </c>
    </row>
    <row r="19009">
      <c r="A19009" s="221">
        <v>20593.0</v>
      </c>
      <c r="B19009" s="221">
        <v>21590.0</v>
      </c>
      <c r="C19009" s="221">
        <v>1.0</v>
      </c>
    </row>
    <row r="19010">
      <c r="A19010" s="221">
        <v>20593.0</v>
      </c>
      <c r="B19010" s="221">
        <v>21726.0</v>
      </c>
      <c r="C19010" s="221">
        <v>1.0</v>
      </c>
    </row>
    <row r="19011">
      <c r="A19011" s="221">
        <v>20595.0</v>
      </c>
      <c r="B19011" s="221">
        <v>34.0</v>
      </c>
      <c r="C19011" s="221">
        <v>471.0</v>
      </c>
    </row>
    <row r="19012">
      <c r="A19012" s="221">
        <v>20595.0</v>
      </c>
      <c r="B19012" s="221">
        <v>35.0</v>
      </c>
      <c r="C19012" s="221">
        <v>716.0</v>
      </c>
    </row>
    <row r="19013">
      <c r="A19013" s="221">
        <v>20595.0</v>
      </c>
      <c r="B19013" s="221">
        <v>21590.0</v>
      </c>
      <c r="C19013" s="221">
        <v>2.0</v>
      </c>
    </row>
    <row r="19014">
      <c r="A19014" s="221">
        <v>20595.0</v>
      </c>
      <c r="B19014" s="221">
        <v>21726.0</v>
      </c>
      <c r="C19014" s="221">
        <v>2.0</v>
      </c>
    </row>
    <row r="19015">
      <c r="A19015" s="221">
        <v>20597.0</v>
      </c>
      <c r="B19015" s="221">
        <v>34.0</v>
      </c>
      <c r="C19015" s="221">
        <v>560.0</v>
      </c>
    </row>
    <row r="19016">
      <c r="A19016" s="221">
        <v>20597.0</v>
      </c>
      <c r="B19016" s="221">
        <v>35.0</v>
      </c>
      <c r="C19016" s="221">
        <v>492.0</v>
      </c>
    </row>
    <row r="19017">
      <c r="A19017" s="221">
        <v>20597.0</v>
      </c>
      <c r="B19017" s="221">
        <v>36.0</v>
      </c>
      <c r="C19017" s="221">
        <v>92.0</v>
      </c>
    </row>
    <row r="19018">
      <c r="A19018" s="221">
        <v>20597.0</v>
      </c>
      <c r="B19018" s="221">
        <v>37.0</v>
      </c>
      <c r="C19018" s="221">
        <v>2.0</v>
      </c>
    </row>
    <row r="19019">
      <c r="A19019" s="221">
        <v>20597.0</v>
      </c>
      <c r="B19019" s="221">
        <v>38.0</v>
      </c>
      <c r="C19019" s="221">
        <v>3.0</v>
      </c>
    </row>
    <row r="19020">
      <c r="A19020" s="221">
        <v>20597.0</v>
      </c>
      <c r="B19020" s="221">
        <v>21587.0</v>
      </c>
      <c r="C19020" s="221">
        <v>2.0</v>
      </c>
    </row>
    <row r="19021">
      <c r="A19021" s="221">
        <v>20597.0</v>
      </c>
      <c r="B19021" s="221">
        <v>21590.0</v>
      </c>
      <c r="C19021" s="221">
        <v>1.0</v>
      </c>
    </row>
    <row r="19022">
      <c r="A19022" s="221">
        <v>20597.0</v>
      </c>
      <c r="B19022" s="221">
        <v>21725.0</v>
      </c>
      <c r="C19022" s="221">
        <v>1.0</v>
      </c>
    </row>
    <row r="19023">
      <c r="A19023" s="221">
        <v>20599.0</v>
      </c>
      <c r="B19023" s="221">
        <v>34.0</v>
      </c>
      <c r="C19023" s="221">
        <v>3258.0</v>
      </c>
    </row>
    <row r="19024">
      <c r="A19024" s="221">
        <v>20599.0</v>
      </c>
      <c r="B19024" s="221">
        <v>35.0</v>
      </c>
      <c r="C19024" s="221">
        <v>2926.0</v>
      </c>
    </row>
    <row r="19025">
      <c r="A19025" s="221">
        <v>20599.0</v>
      </c>
      <c r="B19025" s="221">
        <v>36.0</v>
      </c>
      <c r="C19025" s="221">
        <v>107.0</v>
      </c>
    </row>
    <row r="19026">
      <c r="A19026" s="221">
        <v>20599.0</v>
      </c>
      <c r="B19026" s="221">
        <v>21587.0</v>
      </c>
      <c r="C19026" s="221">
        <v>2.0</v>
      </c>
    </row>
    <row r="19027">
      <c r="A19027" s="221">
        <v>20599.0</v>
      </c>
      <c r="B19027" s="221">
        <v>21590.0</v>
      </c>
      <c r="C19027" s="221">
        <v>1.0</v>
      </c>
    </row>
    <row r="19028">
      <c r="A19028" s="221">
        <v>20599.0</v>
      </c>
      <c r="B19028" s="221">
        <v>21725.0</v>
      </c>
      <c r="C19028" s="221">
        <v>2.0</v>
      </c>
    </row>
    <row r="19029">
      <c r="A19029" s="221">
        <v>20601.0</v>
      </c>
      <c r="B19029" s="221">
        <v>34.0</v>
      </c>
      <c r="C19029" s="221">
        <v>92.0</v>
      </c>
    </row>
    <row r="19030">
      <c r="A19030" s="221">
        <v>20601.0</v>
      </c>
      <c r="B19030" s="221">
        <v>35.0</v>
      </c>
      <c r="C19030" s="221">
        <v>1007.0</v>
      </c>
    </row>
    <row r="19031">
      <c r="A19031" s="221">
        <v>20601.0</v>
      </c>
      <c r="B19031" s="221">
        <v>38.0</v>
      </c>
      <c r="C19031" s="221">
        <v>7.0</v>
      </c>
    </row>
    <row r="19032">
      <c r="A19032" s="221">
        <v>20601.0</v>
      </c>
      <c r="B19032" s="221">
        <v>39.0</v>
      </c>
      <c r="C19032" s="221">
        <v>4.0</v>
      </c>
    </row>
    <row r="19033">
      <c r="A19033" s="221">
        <v>20601.0</v>
      </c>
      <c r="B19033" s="221">
        <v>40.0</v>
      </c>
      <c r="C19033" s="221">
        <v>18.0</v>
      </c>
    </row>
    <row r="19034">
      <c r="A19034" s="221">
        <v>20601.0</v>
      </c>
      <c r="B19034" s="221">
        <v>21590.0</v>
      </c>
      <c r="C19034" s="221">
        <v>1.0</v>
      </c>
    </row>
    <row r="19035">
      <c r="A19035" s="221">
        <v>20601.0</v>
      </c>
      <c r="B19035" s="221">
        <v>21724.0</v>
      </c>
      <c r="C19035" s="221">
        <v>1.0</v>
      </c>
    </row>
    <row r="19036">
      <c r="A19036" s="221">
        <v>20603.0</v>
      </c>
      <c r="B19036" s="221">
        <v>34.0</v>
      </c>
      <c r="C19036" s="221">
        <v>122.0</v>
      </c>
    </row>
    <row r="19037">
      <c r="A19037" s="221">
        <v>20603.0</v>
      </c>
      <c r="B19037" s="221">
        <v>35.0</v>
      </c>
      <c r="C19037" s="221">
        <v>1342.0</v>
      </c>
    </row>
    <row r="19038">
      <c r="A19038" s="221">
        <v>20603.0</v>
      </c>
      <c r="B19038" s="221">
        <v>38.0</v>
      </c>
      <c r="C19038" s="221">
        <v>9.0</v>
      </c>
    </row>
    <row r="19039">
      <c r="A19039" s="221">
        <v>20603.0</v>
      </c>
      <c r="B19039" s="221">
        <v>39.0</v>
      </c>
      <c r="C19039" s="221">
        <v>4.0</v>
      </c>
    </row>
    <row r="19040">
      <c r="A19040" s="221">
        <v>20603.0</v>
      </c>
      <c r="B19040" s="221">
        <v>40.0</v>
      </c>
      <c r="C19040" s="221">
        <v>22.0</v>
      </c>
    </row>
    <row r="19041">
      <c r="A19041" s="221">
        <v>20603.0</v>
      </c>
      <c r="B19041" s="221">
        <v>21724.0</v>
      </c>
      <c r="C19041" s="221">
        <v>2.0</v>
      </c>
    </row>
    <row r="19042">
      <c r="A19042" s="221">
        <v>20605.0</v>
      </c>
      <c r="B19042" s="221">
        <v>34.0</v>
      </c>
      <c r="C19042" s="221">
        <v>2106.0</v>
      </c>
    </row>
    <row r="19043">
      <c r="A19043" s="221">
        <v>20605.0</v>
      </c>
      <c r="B19043" s="221">
        <v>35.0</v>
      </c>
      <c r="C19043" s="221">
        <v>2077.0</v>
      </c>
    </row>
    <row r="19044">
      <c r="A19044" s="221">
        <v>20605.0</v>
      </c>
      <c r="B19044" s="221">
        <v>21074.0</v>
      </c>
      <c r="C19044" s="221">
        <v>1.0</v>
      </c>
    </row>
    <row r="19045">
      <c r="A19045" s="221">
        <v>20605.0</v>
      </c>
      <c r="B19045" s="221">
        <v>21077.0</v>
      </c>
      <c r="C19045" s="221">
        <v>2.0</v>
      </c>
    </row>
    <row r="19046">
      <c r="A19046" s="221">
        <v>20605.0</v>
      </c>
      <c r="B19046" s="221">
        <v>21079.0</v>
      </c>
      <c r="C19046" s="221">
        <v>1.0</v>
      </c>
    </row>
    <row r="19047">
      <c r="A19047" s="221">
        <v>20605.0</v>
      </c>
      <c r="B19047" s="221">
        <v>21081.0</v>
      </c>
      <c r="C19047" s="221">
        <v>2.0</v>
      </c>
    </row>
    <row r="19048">
      <c r="A19048" s="221">
        <v>20605.0</v>
      </c>
      <c r="B19048" s="221">
        <v>21082.0</v>
      </c>
      <c r="C19048" s="221">
        <v>4.0</v>
      </c>
    </row>
    <row r="19049">
      <c r="A19049" s="221">
        <v>20605.0</v>
      </c>
      <c r="B19049" s="221">
        <v>21086.0</v>
      </c>
      <c r="C19049" s="221">
        <v>1.0</v>
      </c>
    </row>
    <row r="19050">
      <c r="A19050" s="221">
        <v>20607.0</v>
      </c>
      <c r="B19050" s="221">
        <v>34.0</v>
      </c>
      <c r="C19050" s="221">
        <v>2106.0</v>
      </c>
    </row>
    <row r="19051">
      <c r="A19051" s="221">
        <v>20607.0</v>
      </c>
      <c r="B19051" s="221">
        <v>35.0</v>
      </c>
      <c r="C19051" s="221">
        <v>2077.0</v>
      </c>
    </row>
    <row r="19052">
      <c r="A19052" s="221">
        <v>20607.0</v>
      </c>
      <c r="B19052" s="221">
        <v>21074.0</v>
      </c>
      <c r="C19052" s="221">
        <v>1.0</v>
      </c>
    </row>
    <row r="19053">
      <c r="A19053" s="221">
        <v>20607.0</v>
      </c>
      <c r="B19053" s="221">
        <v>21077.0</v>
      </c>
      <c r="C19053" s="221">
        <v>2.0</v>
      </c>
    </row>
    <row r="19054">
      <c r="A19054" s="221">
        <v>20607.0</v>
      </c>
      <c r="B19054" s="221">
        <v>21079.0</v>
      </c>
      <c r="C19054" s="221">
        <v>1.0</v>
      </c>
    </row>
    <row r="19055">
      <c r="A19055" s="221">
        <v>20607.0</v>
      </c>
      <c r="B19055" s="221">
        <v>21081.0</v>
      </c>
      <c r="C19055" s="221">
        <v>2.0</v>
      </c>
    </row>
    <row r="19056">
      <c r="A19056" s="221">
        <v>20607.0</v>
      </c>
      <c r="B19056" s="221">
        <v>21082.0</v>
      </c>
      <c r="C19056" s="221">
        <v>4.0</v>
      </c>
    </row>
    <row r="19057">
      <c r="A19057" s="221">
        <v>20607.0</v>
      </c>
      <c r="B19057" s="221">
        <v>21086.0</v>
      </c>
      <c r="C19057" s="221">
        <v>1.0</v>
      </c>
    </row>
    <row r="19058">
      <c r="A19058" s="221">
        <v>20609.0</v>
      </c>
      <c r="B19058" s="221">
        <v>34.0</v>
      </c>
      <c r="C19058" s="221">
        <v>2106.0</v>
      </c>
    </row>
    <row r="19059">
      <c r="A19059" s="221">
        <v>20609.0</v>
      </c>
      <c r="B19059" s="221">
        <v>35.0</v>
      </c>
      <c r="C19059" s="221">
        <v>2077.0</v>
      </c>
    </row>
    <row r="19060">
      <c r="A19060" s="221">
        <v>20609.0</v>
      </c>
      <c r="B19060" s="221">
        <v>21074.0</v>
      </c>
      <c r="C19060" s="221">
        <v>1.0</v>
      </c>
    </row>
    <row r="19061">
      <c r="A19061" s="221">
        <v>20609.0</v>
      </c>
      <c r="B19061" s="221">
        <v>21077.0</v>
      </c>
      <c r="C19061" s="221">
        <v>2.0</v>
      </c>
    </row>
    <row r="19062">
      <c r="A19062" s="221">
        <v>20609.0</v>
      </c>
      <c r="B19062" s="221">
        <v>21079.0</v>
      </c>
      <c r="C19062" s="221">
        <v>1.0</v>
      </c>
    </row>
    <row r="19063">
      <c r="A19063" s="221">
        <v>20609.0</v>
      </c>
      <c r="B19063" s="221">
        <v>21081.0</v>
      </c>
      <c r="C19063" s="221">
        <v>2.0</v>
      </c>
    </row>
    <row r="19064">
      <c r="A19064" s="221">
        <v>20609.0</v>
      </c>
      <c r="B19064" s="221">
        <v>21082.0</v>
      </c>
      <c r="C19064" s="221">
        <v>4.0</v>
      </c>
    </row>
    <row r="19065">
      <c r="A19065" s="221">
        <v>20609.0</v>
      </c>
      <c r="B19065" s="221">
        <v>21086.0</v>
      </c>
      <c r="C19065" s="221">
        <v>1.0</v>
      </c>
    </row>
    <row r="19066">
      <c r="A19066" s="221">
        <v>20611.0</v>
      </c>
      <c r="B19066" s="221">
        <v>34.0</v>
      </c>
      <c r="C19066" s="221">
        <v>2106.0</v>
      </c>
    </row>
    <row r="19067">
      <c r="A19067" s="221">
        <v>20611.0</v>
      </c>
      <c r="B19067" s="221">
        <v>35.0</v>
      </c>
      <c r="C19067" s="221">
        <v>2077.0</v>
      </c>
    </row>
    <row r="19068">
      <c r="A19068" s="221">
        <v>20611.0</v>
      </c>
      <c r="B19068" s="221">
        <v>21074.0</v>
      </c>
      <c r="C19068" s="221">
        <v>1.0</v>
      </c>
    </row>
    <row r="19069">
      <c r="A19069" s="221">
        <v>20611.0</v>
      </c>
      <c r="B19069" s="221">
        <v>21077.0</v>
      </c>
      <c r="C19069" s="221">
        <v>2.0</v>
      </c>
    </row>
    <row r="19070">
      <c r="A19070" s="221">
        <v>20611.0</v>
      </c>
      <c r="B19070" s="221">
        <v>21079.0</v>
      </c>
      <c r="C19070" s="221">
        <v>1.0</v>
      </c>
    </row>
    <row r="19071">
      <c r="A19071" s="221">
        <v>20611.0</v>
      </c>
      <c r="B19071" s="221">
        <v>21081.0</v>
      </c>
      <c r="C19071" s="221">
        <v>2.0</v>
      </c>
    </row>
    <row r="19072">
      <c r="A19072" s="221">
        <v>20611.0</v>
      </c>
      <c r="B19072" s="221">
        <v>21082.0</v>
      </c>
      <c r="C19072" s="221">
        <v>4.0</v>
      </c>
    </row>
    <row r="19073">
      <c r="A19073" s="221">
        <v>20611.0</v>
      </c>
      <c r="B19073" s="221">
        <v>21086.0</v>
      </c>
      <c r="C19073" s="221">
        <v>1.0</v>
      </c>
    </row>
    <row r="19074">
      <c r="A19074" s="221">
        <v>20613.0</v>
      </c>
      <c r="B19074" s="221">
        <v>35.0</v>
      </c>
      <c r="C19074" s="221">
        <v>23700.0</v>
      </c>
    </row>
    <row r="19075">
      <c r="A19075" s="221">
        <v>20613.0</v>
      </c>
      <c r="B19075" s="221">
        <v>36.0</v>
      </c>
      <c r="C19075" s="221">
        <v>574.0</v>
      </c>
    </row>
    <row r="19076">
      <c r="A19076" s="221">
        <v>20613.0</v>
      </c>
      <c r="B19076" s="221">
        <v>38.0</v>
      </c>
      <c r="C19076" s="221">
        <v>87.0</v>
      </c>
    </row>
    <row r="19077">
      <c r="A19077" s="221">
        <v>20613.0</v>
      </c>
      <c r="B19077" s="221">
        <v>40.0</v>
      </c>
      <c r="C19077" s="221">
        <v>34.0</v>
      </c>
    </row>
    <row r="19078">
      <c r="A19078" s="221">
        <v>20613.0</v>
      </c>
      <c r="B19078" s="221">
        <v>21074.0</v>
      </c>
      <c r="C19078" s="221">
        <v>2.0</v>
      </c>
    </row>
    <row r="19079">
      <c r="A19079" s="221">
        <v>20613.0</v>
      </c>
      <c r="B19079" s="221">
        <v>21078.0</v>
      </c>
      <c r="C19079" s="221">
        <v>3.0</v>
      </c>
    </row>
    <row r="19080">
      <c r="A19080" s="221">
        <v>20613.0</v>
      </c>
      <c r="B19080" s="221">
        <v>21080.0</v>
      </c>
      <c r="C19080" s="221">
        <v>3.0</v>
      </c>
    </row>
    <row r="19081">
      <c r="A19081" s="221">
        <v>20613.0</v>
      </c>
      <c r="B19081" s="221">
        <v>21085.0</v>
      </c>
      <c r="C19081" s="221">
        <v>3.0</v>
      </c>
    </row>
    <row r="19082">
      <c r="A19082" s="221">
        <v>20613.0</v>
      </c>
      <c r="B19082" s="221">
        <v>21086.0</v>
      </c>
      <c r="C19082" s="221">
        <v>1.0</v>
      </c>
    </row>
    <row r="19083">
      <c r="A19083" s="221">
        <v>20617.0</v>
      </c>
      <c r="B19083" s="221">
        <v>34.0</v>
      </c>
      <c r="C19083" s="221">
        <v>1327.0</v>
      </c>
    </row>
    <row r="19084">
      <c r="A19084" s="221">
        <v>20617.0</v>
      </c>
      <c r="B19084" s="221">
        <v>35.0</v>
      </c>
      <c r="C19084" s="221">
        <v>481.0</v>
      </c>
    </row>
    <row r="19085">
      <c r="A19085" s="221">
        <v>20617.0</v>
      </c>
      <c r="B19085" s="221">
        <v>36.0</v>
      </c>
      <c r="C19085" s="221">
        <v>113.0</v>
      </c>
    </row>
    <row r="19086">
      <c r="A19086" s="221">
        <v>20617.0</v>
      </c>
      <c r="B19086" s="221">
        <v>21588.0</v>
      </c>
      <c r="C19086" s="221">
        <v>1.0</v>
      </c>
    </row>
    <row r="19087">
      <c r="A19087" s="221">
        <v>20617.0</v>
      </c>
      <c r="B19087" s="221">
        <v>21591.0</v>
      </c>
      <c r="C19087" s="221">
        <v>1.0</v>
      </c>
    </row>
    <row r="19088">
      <c r="A19088" s="221">
        <v>20617.0</v>
      </c>
      <c r="B19088" s="221">
        <v>21728.0</v>
      </c>
      <c r="C19088" s="221">
        <v>1.0</v>
      </c>
    </row>
    <row r="19089">
      <c r="A19089" s="221">
        <v>20619.0</v>
      </c>
      <c r="B19089" s="221">
        <v>35.0</v>
      </c>
      <c r="C19089" s="221">
        <v>1327.0</v>
      </c>
    </row>
    <row r="19090">
      <c r="A19090" s="221">
        <v>20619.0</v>
      </c>
      <c r="B19090" s="221">
        <v>36.0</v>
      </c>
      <c r="C19090" s="221">
        <v>481.0</v>
      </c>
    </row>
    <row r="19091">
      <c r="A19091" s="221">
        <v>20619.0</v>
      </c>
      <c r="B19091" s="221">
        <v>37.0</v>
      </c>
      <c r="C19091" s="221">
        <v>113.0</v>
      </c>
    </row>
    <row r="19092">
      <c r="A19092" s="221">
        <v>20619.0</v>
      </c>
      <c r="B19092" s="221">
        <v>21588.0</v>
      </c>
      <c r="C19092" s="221">
        <v>2.0</v>
      </c>
    </row>
    <row r="19093">
      <c r="A19093" s="221">
        <v>20619.0</v>
      </c>
      <c r="B19093" s="221">
        <v>21591.0</v>
      </c>
      <c r="C19093" s="221">
        <v>2.0</v>
      </c>
    </row>
    <row r="19094">
      <c r="A19094" s="221">
        <v>20619.0</v>
      </c>
      <c r="B19094" s="221">
        <v>21727.0</v>
      </c>
      <c r="C19094" s="221">
        <v>1.0</v>
      </c>
    </row>
    <row r="19095">
      <c r="A19095" s="221">
        <v>20619.0</v>
      </c>
      <c r="B19095" s="221">
        <v>21728.0</v>
      </c>
      <c r="C19095" s="221">
        <v>2.0</v>
      </c>
    </row>
    <row r="19096">
      <c r="A19096" s="221">
        <v>20621.0</v>
      </c>
      <c r="B19096" s="221">
        <v>36.0</v>
      </c>
      <c r="C19096" s="221">
        <v>1327.0</v>
      </c>
    </row>
    <row r="19097">
      <c r="A19097" s="221">
        <v>20621.0</v>
      </c>
      <c r="B19097" s="221">
        <v>37.0</v>
      </c>
      <c r="C19097" s="221">
        <v>481.0</v>
      </c>
    </row>
    <row r="19098">
      <c r="A19098" s="221">
        <v>20621.0</v>
      </c>
      <c r="B19098" s="221">
        <v>38.0</v>
      </c>
      <c r="C19098" s="221">
        <v>113.0</v>
      </c>
    </row>
    <row r="19099">
      <c r="A19099" s="221">
        <v>20621.0</v>
      </c>
      <c r="B19099" s="221">
        <v>21588.0</v>
      </c>
      <c r="C19099" s="221">
        <v>2.0</v>
      </c>
    </row>
    <row r="19100">
      <c r="A19100" s="221">
        <v>20621.0</v>
      </c>
      <c r="B19100" s="221">
        <v>21591.0</v>
      </c>
      <c r="C19100" s="221">
        <v>2.0</v>
      </c>
    </row>
    <row r="19101">
      <c r="A19101" s="221">
        <v>20621.0</v>
      </c>
      <c r="B19101" s="221">
        <v>21727.0</v>
      </c>
      <c r="C19101" s="221">
        <v>2.0</v>
      </c>
    </row>
    <row r="19102">
      <c r="A19102" s="221">
        <v>20621.0</v>
      </c>
      <c r="B19102" s="221">
        <v>21728.0</v>
      </c>
      <c r="C19102" s="221">
        <v>4.0</v>
      </c>
    </row>
    <row r="19103">
      <c r="A19103" s="221">
        <v>20623.0</v>
      </c>
      <c r="B19103" s="221">
        <v>37.0</v>
      </c>
      <c r="C19103" s="221">
        <v>1327.0</v>
      </c>
    </row>
    <row r="19104">
      <c r="A19104" s="221">
        <v>20623.0</v>
      </c>
      <c r="B19104" s="221">
        <v>38.0</v>
      </c>
      <c r="C19104" s="221">
        <v>481.0</v>
      </c>
    </row>
    <row r="19105">
      <c r="A19105" s="221">
        <v>20623.0</v>
      </c>
      <c r="B19105" s="221">
        <v>39.0</v>
      </c>
      <c r="C19105" s="221">
        <v>228.0</v>
      </c>
    </row>
    <row r="19106">
      <c r="A19106" s="221">
        <v>20623.0</v>
      </c>
      <c r="B19106" s="221">
        <v>21588.0</v>
      </c>
      <c r="C19106" s="221">
        <v>2.0</v>
      </c>
    </row>
    <row r="19107">
      <c r="A19107" s="221">
        <v>20623.0</v>
      </c>
      <c r="B19107" s="221">
        <v>21591.0</v>
      </c>
      <c r="C19107" s="221">
        <v>3.0</v>
      </c>
    </row>
    <row r="19108">
      <c r="A19108" s="221">
        <v>20623.0</v>
      </c>
      <c r="B19108" s="221">
        <v>21727.0</v>
      </c>
      <c r="C19108" s="221">
        <v>4.0</v>
      </c>
    </row>
    <row r="19109">
      <c r="A19109" s="221">
        <v>20623.0</v>
      </c>
      <c r="B19109" s="221">
        <v>21728.0</v>
      </c>
      <c r="C19109" s="221">
        <v>4.0</v>
      </c>
    </row>
    <row r="19110">
      <c r="A19110" s="221">
        <v>20625.0</v>
      </c>
      <c r="B19110" s="221">
        <v>34.0</v>
      </c>
      <c r="C19110" s="221">
        <v>916.0</v>
      </c>
    </row>
    <row r="19111">
      <c r="A19111" s="221">
        <v>20625.0</v>
      </c>
      <c r="B19111" s="221">
        <v>35.0</v>
      </c>
      <c r="C19111" s="221">
        <v>64.0</v>
      </c>
    </row>
    <row r="19112">
      <c r="A19112" s="221">
        <v>20625.0</v>
      </c>
      <c r="B19112" s="221">
        <v>36.0</v>
      </c>
      <c r="C19112" s="221">
        <v>29.0</v>
      </c>
    </row>
    <row r="19113">
      <c r="A19113" s="221">
        <v>20625.0</v>
      </c>
      <c r="B19113" s="221">
        <v>38.0</v>
      </c>
      <c r="C19113" s="221">
        <v>4.0</v>
      </c>
    </row>
    <row r="19114">
      <c r="A19114" s="221">
        <v>20625.0</v>
      </c>
      <c r="B19114" s="221">
        <v>21077.0</v>
      </c>
      <c r="C19114" s="221">
        <v>3.0</v>
      </c>
    </row>
    <row r="19115">
      <c r="A19115" s="221">
        <v>20625.0</v>
      </c>
      <c r="B19115" s="221">
        <v>21081.0</v>
      </c>
      <c r="C19115" s="221">
        <v>1.0</v>
      </c>
    </row>
    <row r="19116">
      <c r="A19116" s="221">
        <v>20625.0</v>
      </c>
      <c r="B19116" s="221">
        <v>21082.0</v>
      </c>
      <c r="C19116" s="221">
        <v>2.0</v>
      </c>
    </row>
    <row r="19117">
      <c r="A19117" s="221">
        <v>20625.0</v>
      </c>
      <c r="B19117" s="221">
        <v>21086.0</v>
      </c>
      <c r="C19117" s="221">
        <v>1.0</v>
      </c>
    </row>
    <row r="19118">
      <c r="A19118" s="221">
        <v>20627.0</v>
      </c>
      <c r="B19118" s="221">
        <v>34.0</v>
      </c>
      <c r="C19118" s="221">
        <v>227.0</v>
      </c>
    </row>
    <row r="19119">
      <c r="A19119" s="221">
        <v>20627.0</v>
      </c>
      <c r="B19119" s="221">
        <v>35.0</v>
      </c>
      <c r="C19119" s="221">
        <v>181.0</v>
      </c>
    </row>
    <row r="19120">
      <c r="A19120" s="221">
        <v>20627.0</v>
      </c>
      <c r="B19120" s="221">
        <v>36.0</v>
      </c>
      <c r="C19120" s="221">
        <v>10.0</v>
      </c>
    </row>
    <row r="19121">
      <c r="A19121" s="221">
        <v>20627.0</v>
      </c>
      <c r="B19121" s="221">
        <v>21074.0</v>
      </c>
      <c r="C19121" s="221">
        <v>1.0</v>
      </c>
    </row>
    <row r="19122">
      <c r="A19122" s="221">
        <v>20627.0</v>
      </c>
      <c r="B19122" s="221">
        <v>21082.0</v>
      </c>
      <c r="C19122" s="221">
        <v>1.0</v>
      </c>
    </row>
    <row r="19123">
      <c r="A19123" s="221">
        <v>20627.0</v>
      </c>
      <c r="B19123" s="221">
        <v>21086.0</v>
      </c>
      <c r="C19123" s="221">
        <v>1.0</v>
      </c>
    </row>
    <row r="19124">
      <c r="A19124" s="221">
        <v>20629.0</v>
      </c>
      <c r="B19124" s="221">
        <v>34.0</v>
      </c>
      <c r="C19124" s="221">
        <v>1890.0</v>
      </c>
    </row>
    <row r="19125">
      <c r="A19125" s="221">
        <v>20629.0</v>
      </c>
      <c r="B19125" s="221">
        <v>35.0</v>
      </c>
      <c r="C19125" s="221">
        <v>456.0</v>
      </c>
    </row>
    <row r="19126">
      <c r="A19126" s="221">
        <v>20629.0</v>
      </c>
      <c r="B19126" s="221">
        <v>36.0</v>
      </c>
      <c r="C19126" s="221">
        <v>179.0</v>
      </c>
    </row>
    <row r="19127">
      <c r="A19127" s="221">
        <v>20629.0</v>
      </c>
      <c r="B19127" s="221">
        <v>37.0</v>
      </c>
      <c r="C19127" s="221">
        <v>6.0</v>
      </c>
    </row>
    <row r="19128">
      <c r="A19128" s="221">
        <v>20629.0</v>
      </c>
      <c r="B19128" s="221">
        <v>21080.0</v>
      </c>
      <c r="C19128" s="221">
        <v>1.0</v>
      </c>
    </row>
    <row r="19129">
      <c r="A19129" s="221">
        <v>20629.0</v>
      </c>
      <c r="B19129" s="221">
        <v>21081.0</v>
      </c>
      <c r="C19129" s="221">
        <v>2.0</v>
      </c>
    </row>
    <row r="19130">
      <c r="A19130" s="221">
        <v>20629.0</v>
      </c>
      <c r="B19130" s="221">
        <v>21085.0</v>
      </c>
      <c r="C19130" s="221">
        <v>1.0</v>
      </c>
    </row>
    <row r="19131">
      <c r="A19131" s="221">
        <v>20629.0</v>
      </c>
      <c r="B19131" s="221">
        <v>21086.0</v>
      </c>
      <c r="C19131" s="221">
        <v>1.0</v>
      </c>
    </row>
    <row r="19132">
      <c r="A19132" s="221">
        <v>20631.0</v>
      </c>
      <c r="B19132" s="221">
        <v>34.0</v>
      </c>
      <c r="C19132" s="221">
        <v>3383.0</v>
      </c>
    </row>
    <row r="19133">
      <c r="A19133" s="221">
        <v>20631.0</v>
      </c>
      <c r="B19133" s="221">
        <v>35.0</v>
      </c>
      <c r="C19133" s="221">
        <v>2769.0</v>
      </c>
    </row>
    <row r="19134">
      <c r="A19134" s="221">
        <v>20631.0</v>
      </c>
      <c r="B19134" s="221">
        <v>36.0</v>
      </c>
      <c r="C19134" s="221">
        <v>181.0</v>
      </c>
    </row>
    <row r="19135">
      <c r="A19135" s="221">
        <v>20631.0</v>
      </c>
      <c r="B19135" s="221">
        <v>21080.0</v>
      </c>
      <c r="C19135" s="221">
        <v>1.0</v>
      </c>
    </row>
    <row r="19136">
      <c r="A19136" s="221">
        <v>20631.0</v>
      </c>
      <c r="B19136" s="221">
        <v>21086.0</v>
      </c>
      <c r="C19136" s="221">
        <v>1.0</v>
      </c>
    </row>
    <row r="19137">
      <c r="A19137" s="221">
        <v>20631.0</v>
      </c>
      <c r="B19137" s="221">
        <v>21087.0</v>
      </c>
      <c r="C19137" s="221">
        <v>1.0</v>
      </c>
    </row>
    <row r="19138">
      <c r="A19138" s="221">
        <v>20631.0</v>
      </c>
      <c r="B19138" s="221">
        <v>21088.0</v>
      </c>
      <c r="C19138" s="221">
        <v>1.0</v>
      </c>
    </row>
    <row r="19139">
      <c r="A19139" s="221">
        <v>20631.0</v>
      </c>
      <c r="B19139" s="221">
        <v>21089.0</v>
      </c>
      <c r="C19139" s="221">
        <v>2.0</v>
      </c>
    </row>
    <row r="19140">
      <c r="A19140" s="221">
        <v>20633.0</v>
      </c>
      <c r="B19140" s="221">
        <v>34.0</v>
      </c>
      <c r="C19140" s="221">
        <v>8071.0</v>
      </c>
    </row>
    <row r="19141">
      <c r="A19141" s="221">
        <v>20633.0</v>
      </c>
      <c r="B19141" s="221">
        <v>35.0</v>
      </c>
      <c r="C19141" s="221">
        <v>7488.0</v>
      </c>
    </row>
    <row r="19142">
      <c r="A19142" s="221">
        <v>20633.0</v>
      </c>
      <c r="B19142" s="221">
        <v>36.0</v>
      </c>
      <c r="C19142" s="221">
        <v>219.0</v>
      </c>
    </row>
    <row r="19143">
      <c r="A19143" s="221">
        <v>20633.0</v>
      </c>
      <c r="B19143" s="221">
        <v>37.0</v>
      </c>
      <c r="C19143" s="221">
        <v>2.0</v>
      </c>
    </row>
    <row r="19144">
      <c r="A19144" s="221">
        <v>20633.0</v>
      </c>
      <c r="B19144" s="221">
        <v>21074.0</v>
      </c>
      <c r="C19144" s="221">
        <v>1.0</v>
      </c>
    </row>
    <row r="19145">
      <c r="A19145" s="221">
        <v>20633.0</v>
      </c>
      <c r="B19145" s="221">
        <v>21076.0</v>
      </c>
      <c r="C19145" s="221">
        <v>1.0</v>
      </c>
    </row>
    <row r="19146">
      <c r="A19146" s="221">
        <v>20633.0</v>
      </c>
      <c r="B19146" s="221">
        <v>21080.0</v>
      </c>
      <c r="C19146" s="221">
        <v>1.0</v>
      </c>
    </row>
    <row r="19147">
      <c r="A19147" s="221">
        <v>20633.0</v>
      </c>
      <c r="B19147" s="221">
        <v>21081.0</v>
      </c>
      <c r="C19147" s="221">
        <v>1.0</v>
      </c>
    </row>
    <row r="19148">
      <c r="A19148" s="221">
        <v>20633.0</v>
      </c>
      <c r="B19148" s="221">
        <v>21082.0</v>
      </c>
      <c r="C19148" s="221">
        <v>1.0</v>
      </c>
    </row>
    <row r="19149">
      <c r="A19149" s="221">
        <v>20633.0</v>
      </c>
      <c r="B19149" s="221">
        <v>21085.0</v>
      </c>
      <c r="C19149" s="221">
        <v>2.0</v>
      </c>
    </row>
    <row r="19150">
      <c r="A19150" s="221">
        <v>20633.0</v>
      </c>
      <c r="B19150" s="221">
        <v>21086.0</v>
      </c>
      <c r="C19150" s="221">
        <v>2.0</v>
      </c>
    </row>
    <row r="19151">
      <c r="A19151" s="221">
        <v>20635.0</v>
      </c>
      <c r="B19151" s="221">
        <v>34.0</v>
      </c>
      <c r="C19151" s="221">
        <v>8071.0</v>
      </c>
    </row>
    <row r="19152">
      <c r="A19152" s="221">
        <v>20635.0</v>
      </c>
      <c r="B19152" s="221">
        <v>35.0</v>
      </c>
      <c r="C19152" s="221">
        <v>7488.0</v>
      </c>
    </row>
    <row r="19153">
      <c r="A19153" s="221">
        <v>20635.0</v>
      </c>
      <c r="B19153" s="221">
        <v>36.0</v>
      </c>
      <c r="C19153" s="221">
        <v>219.0</v>
      </c>
    </row>
    <row r="19154">
      <c r="A19154" s="221">
        <v>20635.0</v>
      </c>
      <c r="B19154" s="221">
        <v>37.0</v>
      </c>
      <c r="C19154" s="221">
        <v>2.0</v>
      </c>
    </row>
    <row r="19155">
      <c r="A19155" s="221">
        <v>20635.0</v>
      </c>
      <c r="B19155" s="221">
        <v>21074.0</v>
      </c>
      <c r="C19155" s="221">
        <v>1.0</v>
      </c>
    </row>
    <row r="19156">
      <c r="A19156" s="221">
        <v>20635.0</v>
      </c>
      <c r="B19156" s="221">
        <v>21076.0</v>
      </c>
      <c r="C19156" s="221">
        <v>1.0</v>
      </c>
    </row>
    <row r="19157">
      <c r="A19157" s="221">
        <v>20635.0</v>
      </c>
      <c r="B19157" s="221">
        <v>21080.0</v>
      </c>
      <c r="C19157" s="221">
        <v>1.0</v>
      </c>
    </row>
    <row r="19158">
      <c r="A19158" s="221">
        <v>20635.0</v>
      </c>
      <c r="B19158" s="221">
        <v>21082.0</v>
      </c>
      <c r="C19158" s="221">
        <v>1.0</v>
      </c>
    </row>
    <row r="19159">
      <c r="A19159" s="221">
        <v>20635.0</v>
      </c>
      <c r="B19159" s="221">
        <v>21085.0</v>
      </c>
      <c r="C19159" s="221">
        <v>2.0</v>
      </c>
    </row>
    <row r="19160">
      <c r="A19160" s="221">
        <v>20635.0</v>
      </c>
      <c r="B19160" s="221">
        <v>21086.0</v>
      </c>
      <c r="C19160" s="221">
        <v>2.0</v>
      </c>
    </row>
    <row r="19161">
      <c r="A19161" s="221">
        <v>20635.0</v>
      </c>
      <c r="B19161" s="221">
        <v>21089.0</v>
      </c>
      <c r="C19161" s="221">
        <v>1.0</v>
      </c>
    </row>
    <row r="19162">
      <c r="A19162" s="221">
        <v>20637.0</v>
      </c>
      <c r="B19162" s="221">
        <v>34.0</v>
      </c>
      <c r="C19162" s="221">
        <v>8071.0</v>
      </c>
    </row>
    <row r="19163">
      <c r="A19163" s="221">
        <v>20637.0</v>
      </c>
      <c r="B19163" s="221">
        <v>35.0</v>
      </c>
      <c r="C19163" s="221">
        <v>7488.0</v>
      </c>
    </row>
    <row r="19164">
      <c r="A19164" s="221">
        <v>20637.0</v>
      </c>
      <c r="B19164" s="221">
        <v>36.0</v>
      </c>
      <c r="C19164" s="221">
        <v>219.0</v>
      </c>
    </row>
    <row r="19165">
      <c r="A19165" s="221">
        <v>20637.0</v>
      </c>
      <c r="B19165" s="221">
        <v>37.0</v>
      </c>
      <c r="C19165" s="221">
        <v>2.0</v>
      </c>
    </row>
    <row r="19166">
      <c r="A19166" s="221">
        <v>20637.0</v>
      </c>
      <c r="B19166" s="221">
        <v>21074.0</v>
      </c>
      <c r="C19166" s="221">
        <v>1.0</v>
      </c>
    </row>
    <row r="19167">
      <c r="A19167" s="221">
        <v>20637.0</v>
      </c>
      <c r="B19167" s="221">
        <v>21076.0</v>
      </c>
      <c r="C19167" s="221">
        <v>1.0</v>
      </c>
    </row>
    <row r="19168">
      <c r="A19168" s="221">
        <v>20637.0</v>
      </c>
      <c r="B19168" s="221">
        <v>21080.0</v>
      </c>
      <c r="C19168" s="221">
        <v>1.0</v>
      </c>
    </row>
    <row r="19169">
      <c r="A19169" s="221">
        <v>20637.0</v>
      </c>
      <c r="B19169" s="221">
        <v>21082.0</v>
      </c>
      <c r="C19169" s="221">
        <v>1.0</v>
      </c>
    </row>
    <row r="19170">
      <c r="A19170" s="221">
        <v>20637.0</v>
      </c>
      <c r="B19170" s="221">
        <v>21085.0</v>
      </c>
      <c r="C19170" s="221">
        <v>2.0</v>
      </c>
    </row>
    <row r="19171">
      <c r="A19171" s="221">
        <v>20637.0</v>
      </c>
      <c r="B19171" s="221">
        <v>21086.0</v>
      </c>
      <c r="C19171" s="221">
        <v>2.0</v>
      </c>
    </row>
    <row r="19172">
      <c r="A19172" s="221">
        <v>20637.0</v>
      </c>
      <c r="B19172" s="221">
        <v>21089.0</v>
      </c>
      <c r="C19172" s="221">
        <v>1.0</v>
      </c>
    </row>
    <row r="19173">
      <c r="A19173" s="221">
        <v>20639.0</v>
      </c>
      <c r="B19173" s="221">
        <v>34.0</v>
      </c>
      <c r="C19173" s="221">
        <v>8071.0</v>
      </c>
    </row>
    <row r="19174">
      <c r="A19174" s="221">
        <v>20639.0</v>
      </c>
      <c r="B19174" s="221">
        <v>35.0</v>
      </c>
      <c r="C19174" s="221">
        <v>7488.0</v>
      </c>
    </row>
    <row r="19175">
      <c r="A19175" s="221">
        <v>20639.0</v>
      </c>
      <c r="B19175" s="221">
        <v>36.0</v>
      </c>
      <c r="C19175" s="221">
        <v>219.0</v>
      </c>
    </row>
    <row r="19176">
      <c r="A19176" s="221">
        <v>20639.0</v>
      </c>
      <c r="B19176" s="221">
        <v>37.0</v>
      </c>
      <c r="C19176" s="221">
        <v>2.0</v>
      </c>
    </row>
    <row r="19177">
      <c r="A19177" s="221">
        <v>20639.0</v>
      </c>
      <c r="B19177" s="221">
        <v>21074.0</v>
      </c>
      <c r="C19177" s="221">
        <v>1.0</v>
      </c>
    </row>
    <row r="19178">
      <c r="A19178" s="221">
        <v>20639.0</v>
      </c>
      <c r="B19178" s="221">
        <v>21076.0</v>
      </c>
      <c r="C19178" s="221">
        <v>1.0</v>
      </c>
    </row>
    <row r="19179">
      <c r="A19179" s="221">
        <v>20639.0</v>
      </c>
      <c r="B19179" s="221">
        <v>21080.0</v>
      </c>
      <c r="C19179" s="221">
        <v>1.0</v>
      </c>
    </row>
    <row r="19180">
      <c r="A19180" s="221">
        <v>20639.0</v>
      </c>
      <c r="B19180" s="221">
        <v>21082.0</v>
      </c>
      <c r="C19180" s="221">
        <v>1.0</v>
      </c>
    </row>
    <row r="19181">
      <c r="A19181" s="221">
        <v>20639.0</v>
      </c>
      <c r="B19181" s="221">
        <v>21085.0</v>
      </c>
      <c r="C19181" s="221">
        <v>2.0</v>
      </c>
    </row>
    <row r="19182">
      <c r="A19182" s="221">
        <v>20639.0</v>
      </c>
      <c r="B19182" s="221">
        <v>21086.0</v>
      </c>
      <c r="C19182" s="221">
        <v>2.0</v>
      </c>
    </row>
    <row r="19183">
      <c r="A19183" s="221">
        <v>20639.0</v>
      </c>
      <c r="B19183" s="221">
        <v>21089.0</v>
      </c>
      <c r="C19183" s="221">
        <v>1.0</v>
      </c>
    </row>
    <row r="19184">
      <c r="A19184" s="221">
        <v>20641.0</v>
      </c>
      <c r="B19184" s="221">
        <v>34.0</v>
      </c>
      <c r="C19184" s="221">
        <v>8071.0</v>
      </c>
    </row>
    <row r="19185">
      <c r="A19185" s="221">
        <v>20641.0</v>
      </c>
      <c r="B19185" s="221">
        <v>35.0</v>
      </c>
      <c r="C19185" s="221">
        <v>7488.0</v>
      </c>
    </row>
    <row r="19186">
      <c r="A19186" s="221">
        <v>20641.0</v>
      </c>
      <c r="B19186" s="221">
        <v>36.0</v>
      </c>
      <c r="C19186" s="221">
        <v>219.0</v>
      </c>
    </row>
    <row r="19187">
      <c r="A19187" s="221">
        <v>20641.0</v>
      </c>
      <c r="B19187" s="221">
        <v>37.0</v>
      </c>
      <c r="C19187" s="221">
        <v>2.0</v>
      </c>
    </row>
    <row r="19188">
      <c r="A19188" s="221">
        <v>20641.0</v>
      </c>
      <c r="B19188" s="221">
        <v>21074.0</v>
      </c>
      <c r="C19188" s="221">
        <v>1.0</v>
      </c>
    </row>
    <row r="19189">
      <c r="A19189" s="221">
        <v>20641.0</v>
      </c>
      <c r="B19189" s="221">
        <v>21076.0</v>
      </c>
      <c r="C19189" s="221">
        <v>1.0</v>
      </c>
    </row>
    <row r="19190">
      <c r="A19190" s="221">
        <v>20641.0</v>
      </c>
      <c r="B19190" s="221">
        <v>21080.0</v>
      </c>
      <c r="C19190" s="221">
        <v>1.0</v>
      </c>
    </row>
    <row r="19191">
      <c r="A19191" s="221">
        <v>20641.0</v>
      </c>
      <c r="B19191" s="221">
        <v>21082.0</v>
      </c>
      <c r="C19191" s="221">
        <v>1.0</v>
      </c>
    </row>
    <row r="19192">
      <c r="A19192" s="221">
        <v>20641.0</v>
      </c>
      <c r="B19192" s="221">
        <v>21085.0</v>
      </c>
      <c r="C19192" s="221">
        <v>2.0</v>
      </c>
    </row>
    <row r="19193">
      <c r="A19193" s="221">
        <v>20641.0</v>
      </c>
      <c r="B19193" s="221">
        <v>21086.0</v>
      </c>
      <c r="C19193" s="221">
        <v>2.0</v>
      </c>
    </row>
    <row r="19194">
      <c r="A19194" s="221">
        <v>20641.0</v>
      </c>
      <c r="B19194" s="221">
        <v>21089.0</v>
      </c>
      <c r="C19194" s="221">
        <v>1.0</v>
      </c>
    </row>
    <row r="19195">
      <c r="A19195" s="221">
        <v>20700.0</v>
      </c>
      <c r="B19195" s="221">
        <v>38.0</v>
      </c>
      <c r="C19195" s="221">
        <v>2.0</v>
      </c>
    </row>
    <row r="19196">
      <c r="A19196" s="221">
        <v>20700.0</v>
      </c>
      <c r="B19196" s="221">
        <v>39.0</v>
      </c>
      <c r="C19196" s="221">
        <v>2.0</v>
      </c>
    </row>
    <row r="19197">
      <c r="A19197" s="221">
        <v>20700.0</v>
      </c>
      <c r="B19197" s="221">
        <v>40.0</v>
      </c>
      <c r="C19197" s="221">
        <v>2.0</v>
      </c>
    </row>
    <row r="19198">
      <c r="A19198" s="221">
        <v>20701.0</v>
      </c>
      <c r="B19198" s="221">
        <v>34.0</v>
      </c>
      <c r="C19198" s="221">
        <v>3427873.0</v>
      </c>
    </row>
    <row r="19199">
      <c r="A19199" s="221">
        <v>20701.0</v>
      </c>
      <c r="B19199" s="221">
        <v>35.0</v>
      </c>
      <c r="C19199" s="221">
        <v>828117.0</v>
      </c>
    </row>
    <row r="19200">
      <c r="A19200" s="221">
        <v>20701.0</v>
      </c>
      <c r="B19200" s="221">
        <v>36.0</v>
      </c>
      <c r="C19200" s="221">
        <v>314957.0</v>
      </c>
    </row>
    <row r="19201">
      <c r="A19201" s="221">
        <v>20701.0</v>
      </c>
      <c r="B19201" s="221">
        <v>37.0</v>
      </c>
      <c r="C19201" s="221">
        <v>52033.0</v>
      </c>
    </row>
    <row r="19202">
      <c r="A19202" s="221">
        <v>20701.0</v>
      </c>
      <c r="B19202" s="221">
        <v>38.0</v>
      </c>
      <c r="C19202" s="221">
        <v>15823.0</v>
      </c>
    </row>
    <row r="19203">
      <c r="A19203" s="221">
        <v>20701.0</v>
      </c>
      <c r="B19203" s="221">
        <v>39.0</v>
      </c>
      <c r="C19203" s="221">
        <v>4534.0</v>
      </c>
    </row>
    <row r="19204">
      <c r="A19204" s="221">
        <v>20701.0</v>
      </c>
      <c r="B19204" s="221">
        <v>40.0</v>
      </c>
      <c r="C19204" s="221">
        <v>2266.0</v>
      </c>
    </row>
    <row r="19205">
      <c r="A19205" s="221">
        <v>20703.0</v>
      </c>
      <c r="B19205" s="221">
        <v>34.0</v>
      </c>
      <c r="C19205" s="221">
        <v>3826117.0</v>
      </c>
    </row>
    <row r="19206">
      <c r="A19206" s="221">
        <v>20703.0</v>
      </c>
      <c r="B19206" s="221">
        <v>35.0</v>
      </c>
      <c r="C19206" s="221">
        <v>828100.0</v>
      </c>
    </row>
    <row r="19207">
      <c r="A19207" s="221">
        <v>20703.0</v>
      </c>
      <c r="B19207" s="221">
        <v>36.0</v>
      </c>
      <c r="C19207" s="221">
        <v>342157.0</v>
      </c>
    </row>
    <row r="19208">
      <c r="A19208" s="221">
        <v>20703.0</v>
      </c>
      <c r="B19208" s="221">
        <v>37.0</v>
      </c>
      <c r="C19208" s="221">
        <v>56183.0</v>
      </c>
    </row>
    <row r="19209">
      <c r="A19209" s="221">
        <v>20703.0</v>
      </c>
      <c r="B19209" s="221">
        <v>38.0</v>
      </c>
      <c r="C19209" s="221">
        <v>16433.0</v>
      </c>
    </row>
    <row r="19210">
      <c r="A19210" s="221">
        <v>20703.0</v>
      </c>
      <c r="B19210" s="221">
        <v>39.0</v>
      </c>
      <c r="C19210" s="221">
        <v>5466.0</v>
      </c>
    </row>
    <row r="19211">
      <c r="A19211" s="221">
        <v>20703.0</v>
      </c>
      <c r="B19211" s="221">
        <v>40.0</v>
      </c>
      <c r="C19211" s="221">
        <v>2500.0</v>
      </c>
    </row>
    <row r="19212">
      <c r="A19212" s="221">
        <v>20721.0</v>
      </c>
      <c r="B19212" s="221">
        <v>34.0</v>
      </c>
      <c r="C19212" s="221">
        <v>249.0</v>
      </c>
    </row>
    <row r="19213">
      <c r="A19213" s="221">
        <v>20721.0</v>
      </c>
      <c r="B19213" s="221">
        <v>35.0</v>
      </c>
      <c r="C19213" s="221">
        <v>198.0</v>
      </c>
    </row>
    <row r="19214">
      <c r="A19214" s="221">
        <v>20721.0</v>
      </c>
      <c r="B19214" s="221">
        <v>37.0</v>
      </c>
      <c r="C19214" s="221">
        <v>1.0</v>
      </c>
    </row>
    <row r="19215">
      <c r="A19215" s="221">
        <v>20723.0</v>
      </c>
      <c r="B19215" s="221">
        <v>34.0</v>
      </c>
      <c r="C19215" s="221">
        <v>520.0</v>
      </c>
    </row>
    <row r="19216">
      <c r="A19216" s="221">
        <v>20723.0</v>
      </c>
      <c r="B19216" s="221">
        <v>35.0</v>
      </c>
      <c r="C19216" s="221">
        <v>100.0</v>
      </c>
    </row>
    <row r="19217">
      <c r="A19217" s="221">
        <v>20723.0</v>
      </c>
      <c r="B19217" s="221">
        <v>36.0</v>
      </c>
      <c r="C19217" s="221">
        <v>2.0</v>
      </c>
    </row>
    <row r="19218">
      <c r="A19218" s="221">
        <v>20723.0</v>
      </c>
      <c r="B19218" s="221">
        <v>37.0</v>
      </c>
      <c r="C19218" s="221">
        <v>2.0</v>
      </c>
    </row>
    <row r="19219">
      <c r="A19219" s="221">
        <v>20723.0</v>
      </c>
      <c r="B19219" s="221">
        <v>38.0</v>
      </c>
      <c r="C19219" s="221">
        <v>2.0</v>
      </c>
    </row>
    <row r="19220">
      <c r="A19220" s="221">
        <v>20725.0</v>
      </c>
      <c r="B19220" s="221">
        <v>34.0</v>
      </c>
      <c r="C19220" s="221">
        <v>511.0</v>
      </c>
    </row>
    <row r="19221">
      <c r="A19221" s="221">
        <v>20725.0</v>
      </c>
      <c r="B19221" s="221">
        <v>35.0</v>
      </c>
      <c r="C19221" s="221">
        <v>428.0</v>
      </c>
    </row>
    <row r="19222">
      <c r="A19222" s="221">
        <v>20727.0</v>
      </c>
      <c r="B19222" s="221">
        <v>34.0</v>
      </c>
      <c r="C19222" s="221">
        <v>458.0</v>
      </c>
    </row>
    <row r="19223">
      <c r="A19223" s="221">
        <v>20727.0</v>
      </c>
      <c r="B19223" s="221">
        <v>35.0</v>
      </c>
      <c r="C19223" s="221">
        <v>580.0</v>
      </c>
    </row>
    <row r="19224">
      <c r="A19224" s="221">
        <v>20729.0</v>
      </c>
      <c r="B19224" s="221">
        <v>34.0</v>
      </c>
      <c r="C19224" s="221">
        <v>1040.0</v>
      </c>
    </row>
    <row r="19225">
      <c r="A19225" s="221">
        <v>20729.0</v>
      </c>
      <c r="B19225" s="221">
        <v>35.0</v>
      </c>
      <c r="C19225" s="221">
        <v>156.0</v>
      </c>
    </row>
    <row r="19226">
      <c r="A19226" s="221">
        <v>20729.0</v>
      </c>
      <c r="B19226" s="221">
        <v>36.0</v>
      </c>
      <c r="C19226" s="221">
        <v>104.0</v>
      </c>
    </row>
    <row r="19227">
      <c r="A19227" s="221">
        <v>20731.0</v>
      </c>
      <c r="B19227" s="221">
        <v>34.0</v>
      </c>
      <c r="C19227" s="221">
        <v>1236.0</v>
      </c>
    </row>
    <row r="19228">
      <c r="A19228" s="221">
        <v>20731.0</v>
      </c>
      <c r="B19228" s="221">
        <v>35.0</v>
      </c>
      <c r="C19228" s="221">
        <v>223.0</v>
      </c>
    </row>
    <row r="19229">
      <c r="A19229" s="221">
        <v>20731.0</v>
      </c>
      <c r="B19229" s="221">
        <v>36.0</v>
      </c>
      <c r="C19229" s="221">
        <v>110.0</v>
      </c>
    </row>
    <row r="19230">
      <c r="A19230" s="221">
        <v>20733.0</v>
      </c>
      <c r="B19230" s="221">
        <v>34.0</v>
      </c>
      <c r="C19230" s="221">
        <v>1529.0</v>
      </c>
    </row>
    <row r="19231">
      <c r="A19231" s="221">
        <v>20733.0</v>
      </c>
      <c r="B19231" s="221">
        <v>36.0</v>
      </c>
      <c r="C19231" s="221">
        <v>89.0</v>
      </c>
    </row>
    <row r="19232">
      <c r="A19232" s="221">
        <v>20733.0</v>
      </c>
      <c r="B19232" s="221">
        <v>37.0</v>
      </c>
      <c r="C19232" s="221">
        <v>23.0</v>
      </c>
    </row>
    <row r="19233">
      <c r="A19233" s="221">
        <v>20735.0</v>
      </c>
      <c r="B19233" s="221">
        <v>34.0</v>
      </c>
      <c r="C19233" s="221">
        <v>1778.0</v>
      </c>
    </row>
    <row r="19234">
      <c r="A19234" s="221">
        <v>20735.0</v>
      </c>
      <c r="B19234" s="221">
        <v>35.0</v>
      </c>
      <c r="C19234" s="221">
        <v>127.0</v>
      </c>
    </row>
    <row r="19235">
      <c r="A19235" s="221">
        <v>20735.0</v>
      </c>
      <c r="B19235" s="221">
        <v>36.0</v>
      </c>
      <c r="C19235" s="221">
        <v>89.0</v>
      </c>
    </row>
    <row r="19236">
      <c r="A19236" s="221">
        <v>20735.0</v>
      </c>
      <c r="B19236" s="221">
        <v>37.0</v>
      </c>
      <c r="C19236" s="221">
        <v>29.0</v>
      </c>
    </row>
    <row r="19237">
      <c r="A19237" s="221">
        <v>20737.0</v>
      </c>
      <c r="B19237" s="221">
        <v>34.0</v>
      </c>
      <c r="C19237" s="221">
        <v>2489.0</v>
      </c>
    </row>
    <row r="19238">
      <c r="A19238" s="221">
        <v>20737.0</v>
      </c>
      <c r="B19238" s="221">
        <v>35.0</v>
      </c>
      <c r="C19238" s="221">
        <v>1978.0</v>
      </c>
    </row>
    <row r="19239">
      <c r="A19239" s="221">
        <v>20737.0</v>
      </c>
      <c r="B19239" s="221">
        <v>37.0</v>
      </c>
      <c r="C19239" s="221">
        <v>11.0</v>
      </c>
    </row>
    <row r="19240">
      <c r="A19240" s="221">
        <v>20739.0</v>
      </c>
      <c r="B19240" s="221">
        <v>34.0</v>
      </c>
      <c r="C19240" s="221">
        <v>4578.0</v>
      </c>
    </row>
    <row r="19241">
      <c r="A19241" s="221">
        <v>20739.0</v>
      </c>
      <c r="B19241" s="221">
        <v>35.0</v>
      </c>
      <c r="C19241" s="221">
        <v>5800.0</v>
      </c>
    </row>
    <row r="19242">
      <c r="A19242" s="221">
        <v>20741.0</v>
      </c>
      <c r="B19242" s="221">
        <v>34.0</v>
      </c>
      <c r="C19242" s="221">
        <v>17778.0</v>
      </c>
    </row>
    <row r="19243">
      <c r="A19243" s="221">
        <v>20741.0</v>
      </c>
      <c r="B19243" s="221">
        <v>35.0</v>
      </c>
      <c r="C19243" s="221">
        <v>1267.0</v>
      </c>
    </row>
    <row r="19244">
      <c r="A19244" s="221">
        <v>20741.0</v>
      </c>
      <c r="B19244" s="221">
        <v>36.0</v>
      </c>
      <c r="C19244" s="221">
        <v>889.0</v>
      </c>
    </row>
    <row r="19245">
      <c r="A19245" s="221">
        <v>20741.0</v>
      </c>
      <c r="B19245" s="221">
        <v>37.0</v>
      </c>
      <c r="C19245" s="221">
        <v>289.0</v>
      </c>
    </row>
    <row r="19246">
      <c r="A19246" s="221">
        <v>20743.0</v>
      </c>
      <c r="B19246" s="221">
        <v>34.0</v>
      </c>
      <c r="C19246" s="221">
        <v>12356.0</v>
      </c>
    </row>
    <row r="19247">
      <c r="A19247" s="221">
        <v>20743.0</v>
      </c>
      <c r="B19247" s="221">
        <v>35.0</v>
      </c>
      <c r="C19247" s="221">
        <v>2233.0</v>
      </c>
    </row>
    <row r="19248">
      <c r="A19248" s="221">
        <v>20743.0</v>
      </c>
      <c r="B19248" s="221">
        <v>36.0</v>
      </c>
      <c r="C19248" s="221">
        <v>1100.0</v>
      </c>
    </row>
    <row r="19249">
      <c r="A19249" s="221">
        <v>20745.0</v>
      </c>
      <c r="B19249" s="221">
        <v>34.0</v>
      </c>
      <c r="C19249" s="221">
        <v>5200.0</v>
      </c>
    </row>
    <row r="19250">
      <c r="A19250" s="221">
        <v>20745.0</v>
      </c>
      <c r="B19250" s="221">
        <v>35.0</v>
      </c>
      <c r="C19250" s="221">
        <v>1000.0</v>
      </c>
    </row>
    <row r="19251">
      <c r="A19251" s="221">
        <v>20745.0</v>
      </c>
      <c r="B19251" s="221">
        <v>36.0</v>
      </c>
      <c r="C19251" s="221">
        <v>22.0</v>
      </c>
    </row>
    <row r="19252">
      <c r="A19252" s="221">
        <v>20745.0</v>
      </c>
      <c r="B19252" s="221">
        <v>37.0</v>
      </c>
      <c r="C19252" s="221">
        <v>22.0</v>
      </c>
    </row>
    <row r="19253">
      <c r="A19253" s="221">
        <v>20745.0</v>
      </c>
      <c r="B19253" s="221">
        <v>38.0</v>
      </c>
      <c r="C19253" s="221">
        <v>22.0</v>
      </c>
    </row>
    <row r="19254">
      <c r="A19254" s="221">
        <v>20747.0</v>
      </c>
      <c r="B19254" s="221">
        <v>34.0</v>
      </c>
      <c r="C19254" s="221">
        <v>15289.0</v>
      </c>
    </row>
    <row r="19255">
      <c r="A19255" s="221">
        <v>20747.0</v>
      </c>
      <c r="B19255" s="221">
        <v>36.0</v>
      </c>
      <c r="C19255" s="221">
        <v>889.0</v>
      </c>
    </row>
    <row r="19256">
      <c r="A19256" s="221">
        <v>20747.0</v>
      </c>
      <c r="B19256" s="221">
        <v>37.0</v>
      </c>
      <c r="C19256" s="221">
        <v>233.0</v>
      </c>
    </row>
    <row r="19257">
      <c r="A19257" s="221">
        <v>20749.0</v>
      </c>
      <c r="B19257" s="221">
        <v>34.0</v>
      </c>
      <c r="C19257" s="221">
        <v>5111.0</v>
      </c>
    </row>
    <row r="19258">
      <c r="A19258" s="221">
        <v>20749.0</v>
      </c>
      <c r="B19258" s="221">
        <v>35.0</v>
      </c>
      <c r="C19258" s="221">
        <v>4278.0</v>
      </c>
    </row>
    <row r="19259">
      <c r="A19259" s="221">
        <v>20751.0</v>
      </c>
      <c r="B19259" s="221">
        <v>34.0</v>
      </c>
      <c r="C19259" s="221">
        <v>10400.0</v>
      </c>
    </row>
    <row r="19260">
      <c r="A19260" s="221">
        <v>20751.0</v>
      </c>
      <c r="B19260" s="221">
        <v>35.0</v>
      </c>
      <c r="C19260" s="221">
        <v>1556.0</v>
      </c>
    </row>
    <row r="19261">
      <c r="A19261" s="221">
        <v>20751.0</v>
      </c>
      <c r="B19261" s="221">
        <v>36.0</v>
      </c>
      <c r="C19261" s="221">
        <v>1044.0</v>
      </c>
    </row>
    <row r="19262">
      <c r="A19262" s="221">
        <v>20753.0</v>
      </c>
      <c r="B19262" s="221">
        <v>34.0</v>
      </c>
      <c r="C19262" s="221">
        <v>27.0</v>
      </c>
    </row>
    <row r="19263">
      <c r="A19263" s="221">
        <v>20753.0</v>
      </c>
      <c r="B19263" s="221">
        <v>35.0</v>
      </c>
      <c r="C19263" s="221">
        <v>21.0</v>
      </c>
    </row>
    <row r="19264">
      <c r="A19264" s="221">
        <v>20755.0</v>
      </c>
      <c r="B19264" s="221">
        <v>34.0</v>
      </c>
      <c r="C19264" s="221">
        <v>38.0</v>
      </c>
    </row>
    <row r="19265">
      <c r="A19265" s="221">
        <v>20755.0</v>
      </c>
      <c r="B19265" s="221">
        <v>35.0</v>
      </c>
      <c r="C19265" s="221">
        <v>32.0</v>
      </c>
    </row>
    <row r="19266">
      <c r="A19266" s="221">
        <v>20757.0</v>
      </c>
      <c r="B19266" s="221">
        <v>34.0</v>
      </c>
      <c r="C19266" s="221">
        <v>58.0</v>
      </c>
    </row>
    <row r="19267">
      <c r="A19267" s="221">
        <v>20757.0</v>
      </c>
      <c r="B19267" s="221">
        <v>35.0</v>
      </c>
      <c r="C19267" s="221">
        <v>23.0</v>
      </c>
    </row>
    <row r="19268">
      <c r="A19268" s="221">
        <v>20757.0</v>
      </c>
      <c r="B19268" s="221">
        <v>37.0</v>
      </c>
      <c r="C19268" s="221">
        <v>1.0</v>
      </c>
    </row>
    <row r="19269">
      <c r="A19269" s="221">
        <v>20759.0</v>
      </c>
      <c r="B19269" s="221">
        <v>34.0</v>
      </c>
      <c r="C19269" s="221">
        <v>118.0</v>
      </c>
    </row>
    <row r="19270">
      <c r="A19270" s="221">
        <v>20759.0</v>
      </c>
      <c r="B19270" s="221">
        <v>36.0</v>
      </c>
      <c r="C19270" s="221">
        <v>1.0</v>
      </c>
    </row>
    <row r="19271">
      <c r="A19271" s="221">
        <v>20759.0</v>
      </c>
      <c r="B19271" s="221">
        <v>37.0</v>
      </c>
      <c r="C19271" s="221">
        <v>2.0</v>
      </c>
    </row>
    <row r="19272">
      <c r="A19272" s="221">
        <v>20761.0</v>
      </c>
      <c r="B19272" s="221">
        <v>34.0</v>
      </c>
      <c r="C19272" s="221">
        <v>58.0</v>
      </c>
    </row>
    <row r="19273">
      <c r="A19273" s="221">
        <v>20761.0</v>
      </c>
      <c r="B19273" s="221">
        <v>35.0</v>
      </c>
      <c r="C19273" s="221">
        <v>64.0</v>
      </c>
    </row>
    <row r="19274">
      <c r="A19274" s="221">
        <v>20761.0</v>
      </c>
      <c r="B19274" s="221">
        <v>36.0</v>
      </c>
      <c r="C19274" s="221">
        <v>1.0</v>
      </c>
    </row>
    <row r="19275">
      <c r="A19275" s="221">
        <v>20763.0</v>
      </c>
      <c r="B19275" s="221">
        <v>34.0</v>
      </c>
      <c r="C19275" s="221">
        <v>162.0</v>
      </c>
    </row>
    <row r="19276">
      <c r="A19276" s="221">
        <v>20763.0</v>
      </c>
      <c r="B19276" s="221">
        <v>35.0</v>
      </c>
      <c r="C19276" s="221">
        <v>3.0</v>
      </c>
    </row>
    <row r="19277">
      <c r="A19277" s="221">
        <v>20763.0</v>
      </c>
      <c r="B19277" s="221">
        <v>37.0</v>
      </c>
      <c r="C19277" s="221">
        <v>3.0</v>
      </c>
    </row>
    <row r="19278">
      <c r="A19278" s="221">
        <v>20765.0</v>
      </c>
      <c r="B19278" s="221">
        <v>34.0</v>
      </c>
      <c r="C19278" s="221">
        <v>164.0</v>
      </c>
    </row>
    <row r="19279">
      <c r="A19279" s="221">
        <v>20765.0</v>
      </c>
      <c r="B19279" s="221">
        <v>35.0</v>
      </c>
      <c r="C19279" s="221">
        <v>17.0</v>
      </c>
    </row>
    <row r="19280">
      <c r="A19280" s="221">
        <v>20765.0</v>
      </c>
      <c r="B19280" s="221">
        <v>37.0</v>
      </c>
      <c r="C19280" s="221">
        <v>3.0</v>
      </c>
    </row>
    <row r="19281">
      <c r="A19281" s="221">
        <v>20767.0</v>
      </c>
      <c r="B19281" s="221">
        <v>34.0</v>
      </c>
      <c r="C19281" s="221">
        <v>204.0</v>
      </c>
    </row>
    <row r="19282">
      <c r="A19282" s="221">
        <v>20767.0</v>
      </c>
      <c r="B19282" s="221">
        <v>35.0</v>
      </c>
      <c r="C19282" s="221">
        <v>17.0</v>
      </c>
    </row>
    <row r="19283">
      <c r="A19283" s="221">
        <v>20767.0</v>
      </c>
      <c r="B19283" s="221">
        <v>38.0</v>
      </c>
      <c r="C19283" s="221">
        <v>1.0</v>
      </c>
    </row>
    <row r="19284">
      <c r="A19284" s="221">
        <v>20769.0</v>
      </c>
      <c r="B19284" s="221">
        <v>34.0</v>
      </c>
      <c r="C19284" s="221">
        <v>164.0</v>
      </c>
    </row>
    <row r="19285">
      <c r="A19285" s="221">
        <v>20769.0</v>
      </c>
      <c r="B19285" s="221">
        <v>35.0</v>
      </c>
      <c r="C19285" s="221">
        <v>17.0</v>
      </c>
    </row>
    <row r="19286">
      <c r="A19286" s="221">
        <v>20769.0</v>
      </c>
      <c r="B19286" s="221">
        <v>37.0</v>
      </c>
      <c r="C19286" s="221">
        <v>3.0</v>
      </c>
    </row>
    <row r="19287">
      <c r="A19287" s="221">
        <v>20771.0</v>
      </c>
      <c r="B19287" s="221">
        <v>34.0</v>
      </c>
      <c r="C19287" s="221">
        <v>116.0</v>
      </c>
    </row>
    <row r="19288">
      <c r="A19288" s="221">
        <v>20771.0</v>
      </c>
      <c r="B19288" s="221">
        <v>35.0</v>
      </c>
      <c r="C19288" s="221">
        <v>129.0</v>
      </c>
    </row>
    <row r="19289">
      <c r="A19289" s="221">
        <v>20771.0</v>
      </c>
      <c r="B19289" s="221">
        <v>36.0</v>
      </c>
      <c r="C19289" s="221">
        <v>2.0</v>
      </c>
    </row>
    <row r="19290">
      <c r="A19290" s="221">
        <v>20773.0</v>
      </c>
      <c r="B19290" s="221">
        <v>34.0</v>
      </c>
      <c r="C19290" s="221">
        <v>139.0</v>
      </c>
    </row>
    <row r="19291">
      <c r="A19291" s="221">
        <v>20773.0</v>
      </c>
      <c r="B19291" s="221">
        <v>35.0</v>
      </c>
      <c r="C19291" s="221">
        <v>194.0</v>
      </c>
    </row>
    <row r="19292">
      <c r="A19292" s="221">
        <v>20775.0</v>
      </c>
      <c r="B19292" s="221">
        <v>34.0</v>
      </c>
      <c r="C19292" s="221">
        <v>290.0</v>
      </c>
    </row>
    <row r="19293">
      <c r="A19293" s="221">
        <v>20775.0</v>
      </c>
      <c r="B19293" s="221">
        <v>35.0</v>
      </c>
      <c r="C19293" s="221">
        <v>119.0</v>
      </c>
    </row>
    <row r="19294">
      <c r="A19294" s="221">
        <v>20775.0</v>
      </c>
      <c r="B19294" s="221">
        <v>36.0</v>
      </c>
      <c r="C19294" s="221">
        <v>14.0</v>
      </c>
    </row>
    <row r="19295">
      <c r="A19295" s="221">
        <v>20775.0</v>
      </c>
      <c r="B19295" s="221">
        <v>37.0</v>
      </c>
      <c r="C19295" s="221">
        <v>2.0</v>
      </c>
    </row>
    <row r="19296">
      <c r="A19296" s="221">
        <v>20777.0</v>
      </c>
      <c r="B19296" s="221">
        <v>34.0</v>
      </c>
      <c r="C19296" s="221">
        <v>288.0</v>
      </c>
    </row>
    <row r="19297">
      <c r="A19297" s="221">
        <v>20777.0</v>
      </c>
      <c r="B19297" s="221">
        <v>35.0</v>
      </c>
      <c r="C19297" s="221">
        <v>254.0</v>
      </c>
    </row>
    <row r="19298">
      <c r="A19298" s="221">
        <v>20779.0</v>
      </c>
      <c r="B19298" s="221">
        <v>34.0</v>
      </c>
      <c r="C19298" s="221">
        <v>239.0</v>
      </c>
    </row>
    <row r="19299">
      <c r="A19299" s="221">
        <v>20779.0</v>
      </c>
      <c r="B19299" s="221">
        <v>35.0</v>
      </c>
      <c r="C19299" s="221">
        <v>318.0</v>
      </c>
    </row>
    <row r="19300">
      <c r="A19300" s="221">
        <v>20779.0</v>
      </c>
      <c r="B19300" s="221">
        <v>36.0</v>
      </c>
      <c r="C19300" s="221">
        <v>1.0</v>
      </c>
    </row>
    <row r="19301">
      <c r="A19301" s="221">
        <v>20781.0</v>
      </c>
      <c r="B19301" s="221">
        <v>34.0</v>
      </c>
      <c r="C19301" s="221">
        <v>668.0</v>
      </c>
    </row>
    <row r="19302">
      <c r="A19302" s="221">
        <v>20781.0</v>
      </c>
      <c r="B19302" s="221">
        <v>35.0</v>
      </c>
      <c r="C19302" s="221">
        <v>36.0</v>
      </c>
    </row>
    <row r="19303">
      <c r="A19303" s="221">
        <v>20781.0</v>
      </c>
      <c r="B19303" s="221">
        <v>36.0</v>
      </c>
      <c r="C19303" s="221">
        <v>4.0</v>
      </c>
    </row>
    <row r="19304">
      <c r="A19304" s="221">
        <v>20781.0</v>
      </c>
      <c r="B19304" s="221">
        <v>37.0</v>
      </c>
      <c r="C19304" s="221">
        <v>14.0</v>
      </c>
    </row>
    <row r="19305">
      <c r="A19305" s="221">
        <v>20783.0</v>
      </c>
      <c r="B19305" s="221">
        <v>34.0</v>
      </c>
      <c r="C19305" s="221">
        <v>449.0</v>
      </c>
    </row>
    <row r="19306">
      <c r="A19306" s="221">
        <v>20783.0</v>
      </c>
      <c r="B19306" s="221">
        <v>35.0</v>
      </c>
      <c r="C19306" s="221">
        <v>417.0</v>
      </c>
    </row>
    <row r="19307">
      <c r="A19307" s="221">
        <v>20783.0</v>
      </c>
      <c r="B19307" s="221">
        <v>36.0</v>
      </c>
      <c r="C19307" s="221">
        <v>7.0</v>
      </c>
    </row>
    <row r="19308">
      <c r="A19308" s="221">
        <v>20785.0</v>
      </c>
      <c r="B19308" s="221">
        <v>34.0</v>
      </c>
      <c r="C19308" s="221">
        <v>249.0</v>
      </c>
    </row>
    <row r="19309">
      <c r="A19309" s="221">
        <v>20785.0</v>
      </c>
      <c r="B19309" s="221">
        <v>35.0</v>
      </c>
      <c r="C19309" s="221">
        <v>198.0</v>
      </c>
    </row>
    <row r="19310">
      <c r="A19310" s="221">
        <v>20785.0</v>
      </c>
      <c r="B19310" s="221">
        <v>37.0</v>
      </c>
      <c r="C19310" s="221">
        <v>1.0</v>
      </c>
    </row>
    <row r="19311">
      <c r="A19311" s="221">
        <v>20787.0</v>
      </c>
      <c r="B19311" s="221">
        <v>34.0</v>
      </c>
      <c r="C19311" s="221">
        <v>520.0</v>
      </c>
    </row>
    <row r="19312">
      <c r="A19312" s="221">
        <v>20787.0</v>
      </c>
      <c r="B19312" s="221">
        <v>35.0</v>
      </c>
      <c r="C19312" s="221">
        <v>100.0</v>
      </c>
    </row>
    <row r="19313">
      <c r="A19313" s="221">
        <v>20787.0</v>
      </c>
      <c r="B19313" s="221">
        <v>36.0</v>
      </c>
      <c r="C19313" s="221">
        <v>2.0</v>
      </c>
    </row>
    <row r="19314">
      <c r="A19314" s="221">
        <v>20787.0</v>
      </c>
      <c r="B19314" s="221">
        <v>37.0</v>
      </c>
      <c r="C19314" s="221">
        <v>2.0</v>
      </c>
    </row>
    <row r="19315">
      <c r="A19315" s="221">
        <v>20787.0</v>
      </c>
      <c r="B19315" s="221">
        <v>38.0</v>
      </c>
      <c r="C19315" s="221">
        <v>2.0</v>
      </c>
    </row>
    <row r="19316">
      <c r="A19316" s="221">
        <v>20789.0</v>
      </c>
      <c r="B19316" s="221">
        <v>34.0</v>
      </c>
      <c r="C19316" s="221">
        <v>511.0</v>
      </c>
    </row>
    <row r="19317">
      <c r="A19317" s="221">
        <v>20789.0</v>
      </c>
      <c r="B19317" s="221">
        <v>35.0</v>
      </c>
      <c r="C19317" s="221">
        <v>428.0</v>
      </c>
    </row>
    <row r="19318">
      <c r="A19318" s="221">
        <v>20791.0</v>
      </c>
      <c r="B19318" s="221">
        <v>34.0</v>
      </c>
      <c r="C19318" s="221">
        <v>458.0</v>
      </c>
    </row>
    <row r="19319">
      <c r="A19319" s="221">
        <v>20791.0</v>
      </c>
      <c r="B19319" s="221">
        <v>35.0</v>
      </c>
      <c r="C19319" s="221">
        <v>580.0</v>
      </c>
    </row>
    <row r="19320">
      <c r="A19320" s="221">
        <v>20793.0</v>
      </c>
      <c r="B19320" s="221">
        <v>34.0</v>
      </c>
      <c r="C19320" s="221">
        <v>1040.0</v>
      </c>
    </row>
    <row r="19321">
      <c r="A19321" s="221">
        <v>20793.0</v>
      </c>
      <c r="B19321" s="221">
        <v>35.0</v>
      </c>
      <c r="C19321" s="221">
        <v>156.0</v>
      </c>
    </row>
    <row r="19322">
      <c r="A19322" s="221">
        <v>20793.0</v>
      </c>
      <c r="B19322" s="221">
        <v>36.0</v>
      </c>
      <c r="C19322" s="221">
        <v>104.0</v>
      </c>
    </row>
    <row r="19323">
      <c r="A19323" s="221">
        <v>20795.0</v>
      </c>
      <c r="B19323" s="221">
        <v>34.0</v>
      </c>
      <c r="C19323" s="221">
        <v>1236.0</v>
      </c>
    </row>
    <row r="19324">
      <c r="A19324" s="221">
        <v>20795.0</v>
      </c>
      <c r="B19324" s="221">
        <v>35.0</v>
      </c>
      <c r="C19324" s="221">
        <v>223.0</v>
      </c>
    </row>
    <row r="19325">
      <c r="A19325" s="221">
        <v>20795.0</v>
      </c>
      <c r="B19325" s="221">
        <v>36.0</v>
      </c>
      <c r="C19325" s="221">
        <v>110.0</v>
      </c>
    </row>
    <row r="19326">
      <c r="A19326" s="221">
        <v>20797.0</v>
      </c>
      <c r="B19326" s="221">
        <v>34.0</v>
      </c>
      <c r="C19326" s="221">
        <v>1529.0</v>
      </c>
    </row>
    <row r="19327">
      <c r="A19327" s="221">
        <v>20797.0</v>
      </c>
      <c r="B19327" s="221">
        <v>36.0</v>
      </c>
      <c r="C19327" s="221">
        <v>89.0</v>
      </c>
    </row>
    <row r="19328">
      <c r="A19328" s="221">
        <v>20797.0</v>
      </c>
      <c r="B19328" s="221">
        <v>37.0</v>
      </c>
      <c r="C19328" s="221">
        <v>23.0</v>
      </c>
    </row>
    <row r="19329">
      <c r="A19329" s="221">
        <v>20799.0</v>
      </c>
      <c r="B19329" s="221">
        <v>34.0</v>
      </c>
      <c r="C19329" s="221">
        <v>1778.0</v>
      </c>
    </row>
    <row r="19330">
      <c r="A19330" s="221">
        <v>20799.0</v>
      </c>
      <c r="B19330" s="221">
        <v>35.0</v>
      </c>
      <c r="C19330" s="221">
        <v>127.0</v>
      </c>
    </row>
    <row r="19331">
      <c r="A19331" s="221">
        <v>20799.0</v>
      </c>
      <c r="B19331" s="221">
        <v>36.0</v>
      </c>
      <c r="C19331" s="221">
        <v>89.0</v>
      </c>
    </row>
    <row r="19332">
      <c r="A19332" s="221">
        <v>20799.0</v>
      </c>
      <c r="B19332" s="221">
        <v>37.0</v>
      </c>
      <c r="C19332" s="221">
        <v>29.0</v>
      </c>
    </row>
    <row r="19333">
      <c r="A19333" s="221">
        <v>20801.0</v>
      </c>
      <c r="B19333" s="221">
        <v>34.0</v>
      </c>
      <c r="C19333" s="221">
        <v>2489.0</v>
      </c>
    </row>
    <row r="19334">
      <c r="A19334" s="221">
        <v>20801.0</v>
      </c>
      <c r="B19334" s="221">
        <v>35.0</v>
      </c>
      <c r="C19334" s="221">
        <v>1978.0</v>
      </c>
    </row>
    <row r="19335">
      <c r="A19335" s="221">
        <v>20801.0</v>
      </c>
      <c r="B19335" s="221">
        <v>37.0</v>
      </c>
      <c r="C19335" s="221">
        <v>11.0</v>
      </c>
    </row>
    <row r="19336">
      <c r="A19336" s="221">
        <v>20803.0</v>
      </c>
      <c r="B19336" s="221">
        <v>34.0</v>
      </c>
      <c r="C19336" s="221">
        <v>4578.0</v>
      </c>
    </row>
    <row r="19337">
      <c r="A19337" s="221">
        <v>20803.0</v>
      </c>
      <c r="B19337" s="221">
        <v>35.0</v>
      </c>
      <c r="C19337" s="221">
        <v>5800.0</v>
      </c>
    </row>
    <row r="19338">
      <c r="A19338" s="221">
        <v>20805.0</v>
      </c>
      <c r="B19338" s="221">
        <v>34.0</v>
      </c>
      <c r="C19338" s="221">
        <v>17778.0</v>
      </c>
    </row>
    <row r="19339">
      <c r="A19339" s="221">
        <v>20805.0</v>
      </c>
      <c r="B19339" s="221">
        <v>35.0</v>
      </c>
      <c r="C19339" s="221">
        <v>1267.0</v>
      </c>
    </row>
    <row r="19340">
      <c r="A19340" s="221">
        <v>20805.0</v>
      </c>
      <c r="B19340" s="221">
        <v>36.0</v>
      </c>
      <c r="C19340" s="221">
        <v>889.0</v>
      </c>
    </row>
    <row r="19341">
      <c r="A19341" s="221">
        <v>20805.0</v>
      </c>
      <c r="B19341" s="221">
        <v>37.0</v>
      </c>
      <c r="C19341" s="221">
        <v>289.0</v>
      </c>
    </row>
    <row r="19342">
      <c r="A19342" s="221">
        <v>20807.0</v>
      </c>
      <c r="B19342" s="221">
        <v>34.0</v>
      </c>
      <c r="C19342" s="221">
        <v>12356.0</v>
      </c>
    </row>
    <row r="19343">
      <c r="A19343" s="221">
        <v>20807.0</v>
      </c>
      <c r="B19343" s="221">
        <v>35.0</v>
      </c>
      <c r="C19343" s="221">
        <v>2233.0</v>
      </c>
    </row>
    <row r="19344">
      <c r="A19344" s="221">
        <v>20807.0</v>
      </c>
      <c r="B19344" s="221">
        <v>36.0</v>
      </c>
      <c r="C19344" s="221">
        <v>1100.0</v>
      </c>
    </row>
    <row r="19345">
      <c r="A19345" s="221">
        <v>20809.0</v>
      </c>
      <c r="B19345" s="221">
        <v>34.0</v>
      </c>
      <c r="C19345" s="221">
        <v>5200.0</v>
      </c>
    </row>
    <row r="19346">
      <c r="A19346" s="221">
        <v>20809.0</v>
      </c>
      <c r="B19346" s="221">
        <v>35.0</v>
      </c>
      <c r="C19346" s="221">
        <v>1000.0</v>
      </c>
    </row>
    <row r="19347">
      <c r="A19347" s="221">
        <v>20809.0</v>
      </c>
      <c r="B19347" s="221">
        <v>36.0</v>
      </c>
      <c r="C19347" s="221">
        <v>22.0</v>
      </c>
    </row>
    <row r="19348">
      <c r="A19348" s="221">
        <v>20809.0</v>
      </c>
      <c r="B19348" s="221">
        <v>37.0</v>
      </c>
      <c r="C19348" s="221">
        <v>22.0</v>
      </c>
    </row>
    <row r="19349">
      <c r="A19349" s="221">
        <v>20809.0</v>
      </c>
      <c r="B19349" s="221">
        <v>38.0</v>
      </c>
      <c r="C19349" s="221">
        <v>22.0</v>
      </c>
    </row>
    <row r="19350">
      <c r="A19350" s="221">
        <v>20811.0</v>
      </c>
      <c r="B19350" s="221">
        <v>34.0</v>
      </c>
      <c r="C19350" s="221">
        <v>15289.0</v>
      </c>
    </row>
    <row r="19351">
      <c r="A19351" s="221">
        <v>20811.0</v>
      </c>
      <c r="B19351" s="221">
        <v>36.0</v>
      </c>
      <c r="C19351" s="221">
        <v>889.0</v>
      </c>
    </row>
    <row r="19352">
      <c r="A19352" s="221">
        <v>20811.0</v>
      </c>
      <c r="B19352" s="221">
        <v>37.0</v>
      </c>
      <c r="C19352" s="221">
        <v>233.0</v>
      </c>
    </row>
    <row r="19353">
      <c r="A19353" s="221">
        <v>20813.0</v>
      </c>
      <c r="B19353" s="221">
        <v>34.0</v>
      </c>
      <c r="C19353" s="221">
        <v>5111.0</v>
      </c>
    </row>
    <row r="19354">
      <c r="A19354" s="221">
        <v>20813.0</v>
      </c>
      <c r="B19354" s="221">
        <v>35.0</v>
      </c>
      <c r="C19354" s="221">
        <v>4278.0</v>
      </c>
    </row>
    <row r="19355">
      <c r="A19355" s="221">
        <v>20815.0</v>
      </c>
      <c r="B19355" s="221">
        <v>34.0</v>
      </c>
      <c r="C19355" s="221">
        <v>10400.0</v>
      </c>
    </row>
    <row r="19356">
      <c r="A19356" s="221">
        <v>20815.0</v>
      </c>
      <c r="B19356" s="221">
        <v>35.0</v>
      </c>
      <c r="C19356" s="221">
        <v>1556.0</v>
      </c>
    </row>
    <row r="19357">
      <c r="A19357" s="221">
        <v>20815.0</v>
      </c>
      <c r="B19357" s="221">
        <v>36.0</v>
      </c>
      <c r="C19357" s="221">
        <v>1044.0</v>
      </c>
    </row>
    <row r="19358">
      <c r="A19358" s="221">
        <v>20817.0</v>
      </c>
      <c r="B19358" s="221">
        <v>34.0</v>
      </c>
      <c r="C19358" s="221">
        <v>2.0</v>
      </c>
    </row>
    <row r="19359">
      <c r="A19359" s="221">
        <v>20817.0</v>
      </c>
      <c r="B19359" s="221">
        <v>35.0</v>
      </c>
      <c r="C19359" s="221">
        <v>3.0</v>
      </c>
    </row>
    <row r="19360">
      <c r="A19360" s="221">
        <v>20817.0</v>
      </c>
      <c r="B19360" s="221">
        <v>36.0</v>
      </c>
      <c r="C19360" s="221">
        <v>2.0</v>
      </c>
    </row>
    <row r="19361">
      <c r="A19361" s="221">
        <v>20817.0</v>
      </c>
      <c r="B19361" s="221">
        <v>37.0</v>
      </c>
      <c r="C19361" s="221">
        <v>12.0</v>
      </c>
    </row>
    <row r="19362">
      <c r="A19362" s="221">
        <v>20819.0</v>
      </c>
      <c r="B19362" s="221">
        <v>34.0</v>
      </c>
      <c r="C19362" s="221">
        <v>2.0</v>
      </c>
    </row>
    <row r="19363">
      <c r="A19363" s="221">
        <v>20819.0</v>
      </c>
      <c r="B19363" s="221">
        <v>36.0</v>
      </c>
      <c r="C19363" s="221">
        <v>11.0</v>
      </c>
    </row>
    <row r="19364">
      <c r="A19364" s="221">
        <v>20819.0</v>
      </c>
      <c r="B19364" s="221">
        <v>37.0</v>
      </c>
      <c r="C19364" s="221">
        <v>1.0</v>
      </c>
    </row>
    <row r="19365">
      <c r="A19365" s="221">
        <v>20819.0</v>
      </c>
      <c r="B19365" s="221">
        <v>39.0</v>
      </c>
      <c r="C19365" s="221">
        <v>1.0</v>
      </c>
    </row>
    <row r="19366">
      <c r="A19366" s="221">
        <v>20821.0</v>
      </c>
      <c r="B19366" s="221">
        <v>34.0</v>
      </c>
      <c r="C19366" s="221">
        <v>2.0</v>
      </c>
    </row>
    <row r="19367">
      <c r="A19367" s="221">
        <v>20821.0</v>
      </c>
      <c r="B19367" s="221">
        <v>35.0</v>
      </c>
      <c r="C19367" s="221">
        <v>6.0</v>
      </c>
    </row>
    <row r="19368">
      <c r="A19368" s="221">
        <v>20821.0</v>
      </c>
      <c r="B19368" s="221">
        <v>36.0</v>
      </c>
      <c r="C19368" s="221">
        <v>4.0</v>
      </c>
    </row>
    <row r="19369">
      <c r="A19369" s="221">
        <v>20821.0</v>
      </c>
      <c r="B19369" s="221">
        <v>37.0</v>
      </c>
      <c r="C19369" s="221">
        <v>2.0</v>
      </c>
    </row>
    <row r="19370">
      <c r="A19370" s="221">
        <v>20821.0</v>
      </c>
      <c r="B19370" s="221">
        <v>38.0</v>
      </c>
      <c r="C19370" s="221">
        <v>2.0</v>
      </c>
    </row>
    <row r="19371">
      <c r="A19371" s="221">
        <v>20821.0</v>
      </c>
      <c r="B19371" s="221">
        <v>39.0</v>
      </c>
      <c r="C19371" s="221">
        <v>1.0</v>
      </c>
    </row>
    <row r="19372">
      <c r="A19372" s="221">
        <v>20823.0</v>
      </c>
      <c r="B19372" s="221">
        <v>35.0</v>
      </c>
      <c r="C19372" s="221">
        <v>4.0</v>
      </c>
    </row>
    <row r="19373">
      <c r="A19373" s="221">
        <v>20823.0</v>
      </c>
      <c r="B19373" s="221">
        <v>37.0</v>
      </c>
      <c r="C19373" s="221">
        <v>3.0</v>
      </c>
    </row>
    <row r="19374">
      <c r="A19374" s="221">
        <v>20823.0</v>
      </c>
      <c r="B19374" s="221">
        <v>38.0</v>
      </c>
      <c r="C19374" s="221">
        <v>3.0</v>
      </c>
    </row>
    <row r="19375">
      <c r="A19375" s="221">
        <v>20823.0</v>
      </c>
      <c r="B19375" s="221">
        <v>39.0</v>
      </c>
      <c r="C19375" s="221">
        <v>1.0</v>
      </c>
    </row>
    <row r="19376">
      <c r="A19376" s="221">
        <v>20825.0</v>
      </c>
      <c r="B19376" s="221">
        <v>35.0</v>
      </c>
      <c r="C19376" s="221">
        <v>8.0</v>
      </c>
    </row>
    <row r="19377">
      <c r="A19377" s="221">
        <v>20825.0</v>
      </c>
      <c r="B19377" s="221">
        <v>36.0</v>
      </c>
      <c r="C19377" s="221">
        <v>3.0</v>
      </c>
    </row>
    <row r="19378">
      <c r="A19378" s="221">
        <v>20825.0</v>
      </c>
      <c r="B19378" s="221">
        <v>37.0</v>
      </c>
      <c r="C19378" s="221">
        <v>53.0</v>
      </c>
    </row>
    <row r="19379">
      <c r="A19379" s="221">
        <v>20825.0</v>
      </c>
      <c r="B19379" s="221">
        <v>38.0</v>
      </c>
      <c r="C19379" s="221">
        <v>1.0</v>
      </c>
    </row>
    <row r="19380">
      <c r="A19380" s="221">
        <v>20825.0</v>
      </c>
      <c r="B19380" s="221">
        <v>40.0</v>
      </c>
      <c r="C19380" s="221">
        <v>1.0</v>
      </c>
    </row>
    <row r="19381">
      <c r="A19381" s="221">
        <v>20827.0</v>
      </c>
      <c r="B19381" s="221">
        <v>34.0</v>
      </c>
      <c r="C19381" s="221">
        <v>40.0</v>
      </c>
    </row>
    <row r="19382">
      <c r="A19382" s="221">
        <v>20827.0</v>
      </c>
      <c r="B19382" s="221">
        <v>36.0</v>
      </c>
      <c r="C19382" s="221">
        <v>12.0</v>
      </c>
    </row>
    <row r="19383">
      <c r="A19383" s="221">
        <v>20827.0</v>
      </c>
      <c r="B19383" s="221">
        <v>38.0</v>
      </c>
      <c r="C19383" s="221">
        <v>18.0</v>
      </c>
    </row>
    <row r="19384">
      <c r="A19384" s="221">
        <v>20827.0</v>
      </c>
      <c r="B19384" s="221">
        <v>40.0</v>
      </c>
      <c r="C19384" s="221">
        <v>2.0</v>
      </c>
    </row>
    <row r="19385">
      <c r="A19385" s="221">
        <v>20829.0</v>
      </c>
      <c r="B19385" s="221">
        <v>35.0</v>
      </c>
      <c r="C19385" s="221">
        <v>3.0</v>
      </c>
    </row>
    <row r="19386">
      <c r="A19386" s="221">
        <v>20829.0</v>
      </c>
      <c r="B19386" s="221">
        <v>36.0</v>
      </c>
      <c r="C19386" s="221">
        <v>46.0</v>
      </c>
    </row>
    <row r="19387">
      <c r="A19387" s="221">
        <v>20829.0</v>
      </c>
      <c r="B19387" s="221">
        <v>37.0</v>
      </c>
      <c r="C19387" s="221">
        <v>3.0</v>
      </c>
    </row>
    <row r="19388">
      <c r="A19388" s="221">
        <v>20829.0</v>
      </c>
      <c r="B19388" s="221">
        <v>38.0</v>
      </c>
      <c r="C19388" s="221">
        <v>1.0</v>
      </c>
    </row>
    <row r="19389">
      <c r="A19389" s="221">
        <v>20829.0</v>
      </c>
      <c r="B19389" s="221">
        <v>39.0</v>
      </c>
      <c r="C19389" s="221">
        <v>4.0</v>
      </c>
    </row>
    <row r="19390">
      <c r="A19390" s="221">
        <v>20829.0</v>
      </c>
      <c r="B19390" s="221">
        <v>40.0</v>
      </c>
      <c r="C19390" s="221">
        <v>3.0</v>
      </c>
    </row>
    <row r="19391">
      <c r="A19391" s="221">
        <v>20831.0</v>
      </c>
      <c r="B19391" s="221">
        <v>34.0</v>
      </c>
      <c r="C19391" s="221">
        <v>36.0</v>
      </c>
    </row>
    <row r="19392">
      <c r="A19392" s="221">
        <v>20831.0</v>
      </c>
      <c r="B19392" s="221">
        <v>36.0</v>
      </c>
      <c r="C19392" s="221">
        <v>18.0</v>
      </c>
    </row>
    <row r="19393">
      <c r="A19393" s="221">
        <v>20831.0</v>
      </c>
      <c r="B19393" s="221">
        <v>38.0</v>
      </c>
      <c r="C19393" s="221">
        <v>1.0</v>
      </c>
    </row>
    <row r="19394">
      <c r="A19394" s="221">
        <v>20831.0</v>
      </c>
      <c r="B19394" s="221">
        <v>39.0</v>
      </c>
      <c r="C19394" s="221">
        <v>3.0</v>
      </c>
    </row>
    <row r="19395">
      <c r="A19395" s="221">
        <v>20831.0</v>
      </c>
      <c r="B19395" s="221">
        <v>40.0</v>
      </c>
      <c r="C19395" s="221">
        <v>4.0</v>
      </c>
    </row>
    <row r="19396">
      <c r="A19396" s="221">
        <v>20833.0</v>
      </c>
      <c r="B19396" s="221">
        <v>35.0</v>
      </c>
      <c r="C19396" s="221">
        <v>104.0</v>
      </c>
    </row>
    <row r="19397">
      <c r="A19397" s="221">
        <v>20833.0</v>
      </c>
      <c r="B19397" s="221">
        <v>37.0</v>
      </c>
      <c r="C19397" s="221">
        <v>2.0</v>
      </c>
    </row>
    <row r="19398">
      <c r="A19398" s="221">
        <v>20833.0</v>
      </c>
      <c r="B19398" s="221">
        <v>38.0</v>
      </c>
      <c r="C19398" s="221">
        <v>3.0</v>
      </c>
    </row>
    <row r="19399">
      <c r="A19399" s="221">
        <v>20833.0</v>
      </c>
      <c r="B19399" s="221">
        <v>39.0</v>
      </c>
      <c r="C19399" s="221">
        <v>4.0</v>
      </c>
    </row>
    <row r="19400">
      <c r="A19400" s="221">
        <v>20833.0</v>
      </c>
      <c r="B19400" s="221">
        <v>40.0</v>
      </c>
      <c r="C19400" s="221">
        <v>19.0</v>
      </c>
    </row>
    <row r="19401">
      <c r="A19401" s="221">
        <v>20835.0</v>
      </c>
      <c r="B19401" s="221">
        <v>35.0</v>
      </c>
      <c r="C19401" s="221">
        <v>2.0</v>
      </c>
    </row>
    <row r="19402">
      <c r="A19402" s="221">
        <v>20835.0</v>
      </c>
      <c r="B19402" s="221">
        <v>36.0</v>
      </c>
      <c r="C19402" s="221">
        <v>67.0</v>
      </c>
    </row>
    <row r="19403">
      <c r="A19403" s="221">
        <v>20835.0</v>
      </c>
      <c r="B19403" s="221">
        <v>37.0</v>
      </c>
      <c r="C19403" s="221">
        <v>20.0</v>
      </c>
    </row>
    <row r="19404">
      <c r="A19404" s="221">
        <v>20835.0</v>
      </c>
      <c r="B19404" s="221">
        <v>38.0</v>
      </c>
      <c r="C19404" s="221">
        <v>4.0</v>
      </c>
    </row>
    <row r="19405">
      <c r="A19405" s="221">
        <v>20835.0</v>
      </c>
      <c r="B19405" s="221">
        <v>39.0</v>
      </c>
      <c r="C19405" s="221">
        <v>17.0</v>
      </c>
    </row>
    <row r="19406">
      <c r="A19406" s="221">
        <v>20835.0</v>
      </c>
      <c r="B19406" s="221">
        <v>40.0</v>
      </c>
      <c r="C19406" s="221">
        <v>29.0</v>
      </c>
    </row>
    <row r="19407">
      <c r="A19407" s="221">
        <v>20837.0</v>
      </c>
      <c r="B19407" s="221">
        <v>35.0</v>
      </c>
      <c r="C19407" s="221">
        <v>51.0</v>
      </c>
    </row>
    <row r="19408">
      <c r="A19408" s="221">
        <v>20837.0</v>
      </c>
      <c r="B19408" s="221">
        <v>36.0</v>
      </c>
      <c r="C19408" s="221">
        <v>2.0</v>
      </c>
    </row>
    <row r="19409">
      <c r="A19409" s="221">
        <v>20837.0</v>
      </c>
      <c r="B19409" s="221">
        <v>37.0</v>
      </c>
      <c r="C19409" s="221">
        <v>3.0</v>
      </c>
    </row>
    <row r="19410">
      <c r="A19410" s="221">
        <v>20837.0</v>
      </c>
      <c r="B19410" s="221">
        <v>38.0</v>
      </c>
      <c r="C19410" s="221">
        <v>20.0</v>
      </c>
    </row>
    <row r="19411">
      <c r="A19411" s="221">
        <v>20837.0</v>
      </c>
      <c r="B19411" s="221">
        <v>39.0</v>
      </c>
      <c r="C19411" s="221">
        <v>7.0</v>
      </c>
    </row>
    <row r="19412">
      <c r="A19412" s="221">
        <v>20837.0</v>
      </c>
      <c r="B19412" s="221">
        <v>40.0</v>
      </c>
      <c r="C19412" s="221">
        <v>44.0</v>
      </c>
    </row>
    <row r="19413">
      <c r="A19413" s="221">
        <v>20839.0</v>
      </c>
      <c r="B19413" s="221">
        <v>35.0</v>
      </c>
      <c r="C19413" s="221">
        <v>36.0</v>
      </c>
    </row>
    <row r="19414">
      <c r="A19414" s="221">
        <v>20839.0</v>
      </c>
      <c r="B19414" s="221">
        <v>36.0</v>
      </c>
      <c r="C19414" s="221">
        <v>4.0</v>
      </c>
    </row>
    <row r="19415">
      <c r="A19415" s="221">
        <v>20839.0</v>
      </c>
      <c r="B19415" s="221">
        <v>37.0</v>
      </c>
      <c r="C19415" s="221">
        <v>24.0</v>
      </c>
    </row>
    <row r="19416">
      <c r="A19416" s="221">
        <v>20839.0</v>
      </c>
      <c r="B19416" s="221">
        <v>38.0</v>
      </c>
      <c r="C19416" s="221">
        <v>3.0</v>
      </c>
    </row>
    <row r="19417">
      <c r="A19417" s="221">
        <v>20839.0</v>
      </c>
      <c r="B19417" s="221">
        <v>39.0</v>
      </c>
      <c r="C19417" s="221">
        <v>14.0</v>
      </c>
    </row>
    <row r="19418">
      <c r="A19418" s="221">
        <v>20839.0</v>
      </c>
      <c r="B19418" s="221">
        <v>40.0</v>
      </c>
      <c r="C19418" s="221">
        <v>50.0</v>
      </c>
    </row>
    <row r="19419">
      <c r="A19419" s="221">
        <v>20841.0</v>
      </c>
      <c r="B19419" s="221">
        <v>35.0</v>
      </c>
      <c r="C19419" s="221">
        <v>1044.0</v>
      </c>
    </row>
    <row r="19420">
      <c r="A19420" s="221">
        <v>20841.0</v>
      </c>
      <c r="B19420" s="221">
        <v>37.0</v>
      </c>
      <c r="C19420" s="221">
        <v>22.0</v>
      </c>
    </row>
    <row r="19421">
      <c r="A19421" s="221">
        <v>20841.0</v>
      </c>
      <c r="B19421" s="221">
        <v>38.0</v>
      </c>
      <c r="C19421" s="221">
        <v>33.0</v>
      </c>
    </row>
    <row r="19422">
      <c r="A19422" s="221">
        <v>20841.0</v>
      </c>
      <c r="B19422" s="221">
        <v>39.0</v>
      </c>
      <c r="C19422" s="221">
        <v>44.0</v>
      </c>
    </row>
    <row r="19423">
      <c r="A19423" s="221">
        <v>20841.0</v>
      </c>
      <c r="B19423" s="221">
        <v>40.0</v>
      </c>
      <c r="C19423" s="221">
        <v>189.0</v>
      </c>
    </row>
    <row r="19424">
      <c r="A19424" s="221">
        <v>20843.0</v>
      </c>
      <c r="B19424" s="221">
        <v>35.0</v>
      </c>
      <c r="C19424" s="221">
        <v>22.0</v>
      </c>
    </row>
    <row r="19425">
      <c r="A19425" s="221">
        <v>20843.0</v>
      </c>
      <c r="B19425" s="221">
        <v>36.0</v>
      </c>
      <c r="C19425" s="221">
        <v>667.0</v>
      </c>
    </row>
    <row r="19426">
      <c r="A19426" s="221">
        <v>20843.0</v>
      </c>
      <c r="B19426" s="221">
        <v>37.0</v>
      </c>
      <c r="C19426" s="221">
        <v>200.0</v>
      </c>
    </row>
    <row r="19427">
      <c r="A19427" s="221">
        <v>20843.0</v>
      </c>
      <c r="B19427" s="221">
        <v>38.0</v>
      </c>
      <c r="C19427" s="221">
        <v>44.0</v>
      </c>
    </row>
    <row r="19428">
      <c r="A19428" s="221">
        <v>20843.0</v>
      </c>
      <c r="B19428" s="221">
        <v>39.0</v>
      </c>
      <c r="C19428" s="221">
        <v>167.0</v>
      </c>
    </row>
    <row r="19429">
      <c r="A19429" s="221">
        <v>20843.0</v>
      </c>
      <c r="B19429" s="221">
        <v>40.0</v>
      </c>
      <c r="C19429" s="221">
        <v>289.0</v>
      </c>
    </row>
    <row r="19430">
      <c r="A19430" s="221">
        <v>20845.0</v>
      </c>
      <c r="B19430" s="221">
        <v>35.0</v>
      </c>
      <c r="C19430" s="221">
        <v>511.0</v>
      </c>
    </row>
    <row r="19431">
      <c r="A19431" s="221">
        <v>20845.0</v>
      </c>
      <c r="B19431" s="221">
        <v>36.0</v>
      </c>
      <c r="C19431" s="221">
        <v>22.0</v>
      </c>
    </row>
    <row r="19432">
      <c r="A19432" s="221">
        <v>20845.0</v>
      </c>
      <c r="B19432" s="221">
        <v>37.0</v>
      </c>
      <c r="C19432" s="221">
        <v>33.0</v>
      </c>
    </row>
    <row r="19433">
      <c r="A19433" s="221">
        <v>20845.0</v>
      </c>
      <c r="B19433" s="221">
        <v>38.0</v>
      </c>
      <c r="C19433" s="221">
        <v>200.0</v>
      </c>
    </row>
    <row r="19434">
      <c r="A19434" s="221">
        <v>20845.0</v>
      </c>
      <c r="B19434" s="221">
        <v>39.0</v>
      </c>
      <c r="C19434" s="221">
        <v>67.0</v>
      </c>
    </row>
    <row r="19435">
      <c r="A19435" s="221">
        <v>20845.0</v>
      </c>
      <c r="B19435" s="221">
        <v>40.0</v>
      </c>
      <c r="C19435" s="221">
        <v>444.0</v>
      </c>
    </row>
    <row r="19436">
      <c r="A19436" s="221">
        <v>20847.0</v>
      </c>
      <c r="B19436" s="221">
        <v>35.0</v>
      </c>
      <c r="C19436" s="221">
        <v>356.0</v>
      </c>
    </row>
    <row r="19437">
      <c r="A19437" s="221">
        <v>20847.0</v>
      </c>
      <c r="B19437" s="221">
        <v>36.0</v>
      </c>
      <c r="C19437" s="221">
        <v>44.0</v>
      </c>
    </row>
    <row r="19438">
      <c r="A19438" s="221">
        <v>20847.0</v>
      </c>
      <c r="B19438" s="221">
        <v>37.0</v>
      </c>
      <c r="C19438" s="221">
        <v>244.0</v>
      </c>
    </row>
    <row r="19439">
      <c r="A19439" s="221">
        <v>20847.0</v>
      </c>
      <c r="B19439" s="221">
        <v>38.0</v>
      </c>
      <c r="C19439" s="221">
        <v>33.0</v>
      </c>
    </row>
    <row r="19440">
      <c r="A19440" s="221">
        <v>20847.0</v>
      </c>
      <c r="B19440" s="221">
        <v>39.0</v>
      </c>
      <c r="C19440" s="221">
        <v>144.0</v>
      </c>
    </row>
    <row r="19441">
      <c r="A19441" s="221">
        <v>20847.0</v>
      </c>
      <c r="B19441" s="221">
        <v>40.0</v>
      </c>
      <c r="C19441" s="221">
        <v>500.0</v>
      </c>
    </row>
    <row r="19442">
      <c r="A19442" s="221">
        <v>20849.0</v>
      </c>
      <c r="B19442" s="221">
        <v>35.0</v>
      </c>
      <c r="C19442" s="221">
        <v>8.0</v>
      </c>
    </row>
    <row r="19443">
      <c r="A19443" s="221">
        <v>20849.0</v>
      </c>
      <c r="B19443" s="221">
        <v>37.0</v>
      </c>
      <c r="C19443" s="221">
        <v>3.0</v>
      </c>
    </row>
    <row r="19444">
      <c r="A19444" s="221">
        <v>20849.0</v>
      </c>
      <c r="B19444" s="221">
        <v>38.0</v>
      </c>
      <c r="C19444" s="221">
        <v>1.0</v>
      </c>
    </row>
    <row r="19445">
      <c r="A19445" s="221">
        <v>20849.0</v>
      </c>
      <c r="B19445" s="221">
        <v>39.0</v>
      </c>
      <c r="C19445" s="221">
        <v>1.0</v>
      </c>
    </row>
    <row r="19446">
      <c r="A19446" s="221">
        <v>20851.0</v>
      </c>
      <c r="B19446" s="221">
        <v>34.0</v>
      </c>
      <c r="C19446" s="221">
        <v>4.0</v>
      </c>
    </row>
    <row r="19447">
      <c r="A19447" s="221">
        <v>20851.0</v>
      </c>
      <c r="B19447" s="221">
        <v>35.0</v>
      </c>
      <c r="C19447" s="221">
        <v>1.0</v>
      </c>
    </row>
    <row r="19448">
      <c r="A19448" s="221">
        <v>20851.0</v>
      </c>
      <c r="B19448" s="221">
        <v>36.0</v>
      </c>
      <c r="C19448" s="221">
        <v>2.0</v>
      </c>
    </row>
    <row r="19449">
      <c r="A19449" s="221">
        <v>20851.0</v>
      </c>
      <c r="B19449" s="221">
        <v>37.0</v>
      </c>
      <c r="C19449" s="221">
        <v>3.0</v>
      </c>
    </row>
    <row r="19450">
      <c r="A19450" s="221">
        <v>20851.0</v>
      </c>
      <c r="B19450" s="221">
        <v>38.0</v>
      </c>
      <c r="C19450" s="221">
        <v>3.0</v>
      </c>
    </row>
    <row r="19451">
      <c r="A19451" s="221">
        <v>20853.0</v>
      </c>
      <c r="B19451" s="221">
        <v>34.0</v>
      </c>
      <c r="C19451" s="221">
        <v>4.0</v>
      </c>
    </row>
    <row r="19452">
      <c r="A19452" s="221">
        <v>20853.0</v>
      </c>
      <c r="B19452" s="221">
        <v>36.0</v>
      </c>
      <c r="C19452" s="221">
        <v>3.0</v>
      </c>
    </row>
    <row r="19453">
      <c r="A19453" s="221">
        <v>20853.0</v>
      </c>
      <c r="B19453" s="221">
        <v>37.0</v>
      </c>
      <c r="C19453" s="221">
        <v>8.0</v>
      </c>
    </row>
    <row r="19454">
      <c r="A19454" s="221">
        <v>20855.0</v>
      </c>
      <c r="B19454" s="221">
        <v>34.0</v>
      </c>
      <c r="C19454" s="221">
        <v>3.0</v>
      </c>
    </row>
    <row r="19455">
      <c r="A19455" s="221">
        <v>20855.0</v>
      </c>
      <c r="B19455" s="221">
        <v>35.0</v>
      </c>
      <c r="C19455" s="221">
        <v>1.0</v>
      </c>
    </row>
    <row r="19456">
      <c r="A19456" s="221">
        <v>20855.0</v>
      </c>
      <c r="B19456" s="221">
        <v>36.0</v>
      </c>
      <c r="C19456" s="221">
        <v>2.0</v>
      </c>
    </row>
    <row r="19457">
      <c r="A19457" s="221">
        <v>20855.0</v>
      </c>
      <c r="B19457" s="221">
        <v>37.0</v>
      </c>
      <c r="C19457" s="221">
        <v>10.0</v>
      </c>
    </row>
    <row r="19458">
      <c r="A19458" s="221">
        <v>20857.0</v>
      </c>
      <c r="B19458" s="221">
        <v>34.0</v>
      </c>
      <c r="C19458" s="221">
        <v>2.0</v>
      </c>
    </row>
    <row r="19459">
      <c r="A19459" s="221">
        <v>20857.0</v>
      </c>
      <c r="B19459" s="221">
        <v>35.0</v>
      </c>
      <c r="C19459" s="221">
        <v>3.0</v>
      </c>
    </row>
    <row r="19460">
      <c r="A19460" s="221">
        <v>20857.0</v>
      </c>
      <c r="B19460" s="221">
        <v>36.0</v>
      </c>
      <c r="C19460" s="221">
        <v>2.0</v>
      </c>
    </row>
    <row r="19461">
      <c r="A19461" s="221">
        <v>20857.0</v>
      </c>
      <c r="B19461" s="221">
        <v>37.0</v>
      </c>
      <c r="C19461" s="221">
        <v>12.0</v>
      </c>
    </row>
    <row r="19462">
      <c r="A19462" s="221">
        <v>20859.0</v>
      </c>
      <c r="B19462" s="221">
        <v>34.0</v>
      </c>
      <c r="C19462" s="221">
        <v>2.0</v>
      </c>
    </row>
    <row r="19463">
      <c r="A19463" s="221">
        <v>20859.0</v>
      </c>
      <c r="B19463" s="221">
        <v>36.0</v>
      </c>
      <c r="C19463" s="221">
        <v>11.0</v>
      </c>
    </row>
    <row r="19464">
      <c r="A19464" s="221">
        <v>20859.0</v>
      </c>
      <c r="B19464" s="221">
        <v>37.0</v>
      </c>
      <c r="C19464" s="221">
        <v>1.0</v>
      </c>
    </row>
    <row r="19465">
      <c r="A19465" s="221">
        <v>20859.0</v>
      </c>
      <c r="B19465" s="221">
        <v>39.0</v>
      </c>
      <c r="C19465" s="221">
        <v>1.0</v>
      </c>
    </row>
    <row r="19466">
      <c r="A19466" s="221">
        <v>20861.0</v>
      </c>
      <c r="B19466" s="221">
        <v>34.0</v>
      </c>
      <c r="C19466" s="221">
        <v>2.0</v>
      </c>
    </row>
    <row r="19467">
      <c r="A19467" s="221">
        <v>20861.0</v>
      </c>
      <c r="B19467" s="221">
        <v>35.0</v>
      </c>
      <c r="C19467" s="221">
        <v>6.0</v>
      </c>
    </row>
    <row r="19468">
      <c r="A19468" s="221">
        <v>20861.0</v>
      </c>
      <c r="B19468" s="221">
        <v>36.0</v>
      </c>
      <c r="C19468" s="221">
        <v>4.0</v>
      </c>
    </row>
    <row r="19469">
      <c r="A19469" s="221">
        <v>20861.0</v>
      </c>
      <c r="B19469" s="221">
        <v>37.0</v>
      </c>
      <c r="C19469" s="221">
        <v>2.0</v>
      </c>
    </row>
    <row r="19470">
      <c r="A19470" s="221">
        <v>20861.0</v>
      </c>
      <c r="B19470" s="221">
        <v>38.0</v>
      </c>
      <c r="C19470" s="221">
        <v>2.0</v>
      </c>
    </row>
    <row r="19471">
      <c r="A19471" s="221">
        <v>20861.0</v>
      </c>
      <c r="B19471" s="221">
        <v>39.0</v>
      </c>
      <c r="C19471" s="221">
        <v>1.0</v>
      </c>
    </row>
    <row r="19472">
      <c r="A19472" s="221">
        <v>20863.0</v>
      </c>
      <c r="B19472" s="221">
        <v>35.0</v>
      </c>
      <c r="C19472" s="221">
        <v>4.0</v>
      </c>
    </row>
    <row r="19473">
      <c r="A19473" s="221">
        <v>20863.0</v>
      </c>
      <c r="B19473" s="221">
        <v>37.0</v>
      </c>
      <c r="C19473" s="221">
        <v>3.0</v>
      </c>
    </row>
    <row r="19474">
      <c r="A19474" s="221">
        <v>20863.0</v>
      </c>
      <c r="B19474" s="221">
        <v>38.0</v>
      </c>
      <c r="C19474" s="221">
        <v>3.0</v>
      </c>
    </row>
    <row r="19475">
      <c r="A19475" s="221">
        <v>20863.0</v>
      </c>
      <c r="B19475" s="221">
        <v>39.0</v>
      </c>
      <c r="C19475" s="221">
        <v>1.0</v>
      </c>
    </row>
    <row r="19476">
      <c r="A19476" s="221">
        <v>20865.0</v>
      </c>
      <c r="B19476" s="221">
        <v>34.0</v>
      </c>
      <c r="C19476" s="221">
        <v>27.0</v>
      </c>
    </row>
    <row r="19477">
      <c r="A19477" s="221">
        <v>20865.0</v>
      </c>
      <c r="B19477" s="221">
        <v>36.0</v>
      </c>
      <c r="C19477" s="221">
        <v>13.0</v>
      </c>
    </row>
    <row r="19478">
      <c r="A19478" s="221">
        <v>20865.0</v>
      </c>
      <c r="B19478" s="221">
        <v>37.0</v>
      </c>
      <c r="C19478" s="221">
        <v>3.0</v>
      </c>
    </row>
    <row r="19479">
      <c r="A19479" s="221">
        <v>20865.0</v>
      </c>
      <c r="B19479" s="221">
        <v>38.0</v>
      </c>
      <c r="C19479" s="221">
        <v>19.0</v>
      </c>
    </row>
    <row r="19480">
      <c r="A19480" s="221">
        <v>20865.0</v>
      </c>
      <c r="B19480" s="221">
        <v>39.0</v>
      </c>
      <c r="C19480" s="221">
        <v>2.0</v>
      </c>
    </row>
    <row r="19481">
      <c r="A19481" s="221">
        <v>20865.0</v>
      </c>
      <c r="B19481" s="221">
        <v>40.0</v>
      </c>
      <c r="C19481" s="221">
        <v>2.0</v>
      </c>
    </row>
    <row r="19482">
      <c r="A19482" s="221">
        <v>20867.0</v>
      </c>
      <c r="B19482" s="221">
        <v>36.0</v>
      </c>
      <c r="C19482" s="221">
        <v>59.0</v>
      </c>
    </row>
    <row r="19483">
      <c r="A19483" s="221">
        <v>20867.0</v>
      </c>
      <c r="B19483" s="221">
        <v>37.0</v>
      </c>
      <c r="C19483" s="221">
        <v>3.0</v>
      </c>
    </row>
    <row r="19484">
      <c r="A19484" s="221">
        <v>20867.0</v>
      </c>
      <c r="B19484" s="221">
        <v>38.0</v>
      </c>
      <c r="C19484" s="221">
        <v>3.0</v>
      </c>
    </row>
    <row r="19485">
      <c r="A19485" s="221">
        <v>20867.0</v>
      </c>
      <c r="B19485" s="221">
        <v>40.0</v>
      </c>
      <c r="C19485" s="221">
        <v>2.0</v>
      </c>
    </row>
    <row r="19486">
      <c r="A19486" s="221">
        <v>20869.0</v>
      </c>
      <c r="B19486" s="221">
        <v>35.0</v>
      </c>
      <c r="C19486" s="221">
        <v>2.0</v>
      </c>
    </row>
    <row r="19487">
      <c r="A19487" s="221">
        <v>20869.0</v>
      </c>
      <c r="B19487" s="221">
        <v>36.0</v>
      </c>
      <c r="C19487" s="221">
        <v>62.0</v>
      </c>
    </row>
    <row r="19488">
      <c r="A19488" s="221">
        <v>20869.0</v>
      </c>
      <c r="B19488" s="221">
        <v>40.0</v>
      </c>
      <c r="C19488" s="221">
        <v>1.0</v>
      </c>
    </row>
    <row r="19489">
      <c r="A19489" s="221">
        <v>20871.0</v>
      </c>
      <c r="B19489" s="221">
        <v>35.0</v>
      </c>
      <c r="C19489" s="221">
        <v>4.0</v>
      </c>
    </row>
    <row r="19490">
      <c r="A19490" s="221">
        <v>20871.0</v>
      </c>
      <c r="B19490" s="221">
        <v>36.0</v>
      </c>
      <c r="C19490" s="221">
        <v>33.0</v>
      </c>
    </row>
    <row r="19491">
      <c r="A19491" s="221">
        <v>20871.0</v>
      </c>
      <c r="B19491" s="221">
        <v>37.0</v>
      </c>
      <c r="C19491" s="221">
        <v>27.0</v>
      </c>
    </row>
    <row r="19492">
      <c r="A19492" s="221">
        <v>20871.0</v>
      </c>
      <c r="B19492" s="221">
        <v>40.0</v>
      </c>
      <c r="C19492" s="221">
        <v>1.0</v>
      </c>
    </row>
    <row r="19493">
      <c r="A19493" s="221">
        <v>20873.0</v>
      </c>
      <c r="B19493" s="221">
        <v>35.0</v>
      </c>
      <c r="C19493" s="221">
        <v>8.0</v>
      </c>
    </row>
    <row r="19494">
      <c r="A19494" s="221">
        <v>20873.0</v>
      </c>
      <c r="B19494" s="221">
        <v>36.0</v>
      </c>
      <c r="C19494" s="221">
        <v>3.0</v>
      </c>
    </row>
    <row r="19495">
      <c r="A19495" s="221">
        <v>20873.0</v>
      </c>
      <c r="B19495" s="221">
        <v>37.0</v>
      </c>
      <c r="C19495" s="221">
        <v>53.0</v>
      </c>
    </row>
    <row r="19496">
      <c r="A19496" s="221">
        <v>20873.0</v>
      </c>
      <c r="B19496" s="221">
        <v>38.0</v>
      </c>
      <c r="C19496" s="221">
        <v>1.0</v>
      </c>
    </row>
    <row r="19497">
      <c r="A19497" s="221">
        <v>20873.0</v>
      </c>
      <c r="B19497" s="221">
        <v>40.0</v>
      </c>
      <c r="C19497" s="221">
        <v>1.0</v>
      </c>
    </row>
    <row r="19498">
      <c r="A19498" s="221">
        <v>20875.0</v>
      </c>
      <c r="B19498" s="221">
        <v>34.0</v>
      </c>
      <c r="C19498" s="221">
        <v>40.0</v>
      </c>
    </row>
    <row r="19499">
      <c r="A19499" s="221">
        <v>20875.0</v>
      </c>
      <c r="B19499" s="221">
        <v>36.0</v>
      </c>
      <c r="C19499" s="221">
        <v>12.0</v>
      </c>
    </row>
    <row r="19500">
      <c r="A19500" s="221">
        <v>20875.0</v>
      </c>
      <c r="B19500" s="221">
        <v>38.0</v>
      </c>
      <c r="C19500" s="221">
        <v>18.0</v>
      </c>
    </row>
    <row r="19501">
      <c r="A19501" s="221">
        <v>20875.0</v>
      </c>
      <c r="B19501" s="221">
        <v>40.0</v>
      </c>
      <c r="C19501" s="221">
        <v>2.0</v>
      </c>
    </row>
    <row r="19502">
      <c r="A19502" s="221">
        <v>20877.0</v>
      </c>
      <c r="B19502" s="221">
        <v>35.0</v>
      </c>
      <c r="C19502" s="221">
        <v>3.0</v>
      </c>
    </row>
    <row r="19503">
      <c r="A19503" s="221">
        <v>20877.0</v>
      </c>
      <c r="B19503" s="221">
        <v>36.0</v>
      </c>
      <c r="C19503" s="221">
        <v>46.0</v>
      </c>
    </row>
    <row r="19504">
      <c r="A19504" s="221">
        <v>20877.0</v>
      </c>
      <c r="B19504" s="221">
        <v>37.0</v>
      </c>
      <c r="C19504" s="221">
        <v>3.0</v>
      </c>
    </row>
    <row r="19505">
      <c r="A19505" s="221">
        <v>20877.0</v>
      </c>
      <c r="B19505" s="221">
        <v>38.0</v>
      </c>
      <c r="C19505" s="221">
        <v>1.0</v>
      </c>
    </row>
    <row r="19506">
      <c r="A19506" s="221">
        <v>20877.0</v>
      </c>
      <c r="B19506" s="221">
        <v>39.0</v>
      </c>
      <c r="C19506" s="221">
        <v>4.0</v>
      </c>
    </row>
    <row r="19507">
      <c r="A19507" s="221">
        <v>20877.0</v>
      </c>
      <c r="B19507" s="221">
        <v>40.0</v>
      </c>
      <c r="C19507" s="221">
        <v>3.0</v>
      </c>
    </row>
    <row r="19508">
      <c r="A19508" s="221">
        <v>20879.0</v>
      </c>
      <c r="B19508" s="221">
        <v>34.0</v>
      </c>
      <c r="C19508" s="221">
        <v>36.0</v>
      </c>
    </row>
    <row r="19509">
      <c r="A19509" s="221">
        <v>20879.0</v>
      </c>
      <c r="B19509" s="221">
        <v>36.0</v>
      </c>
      <c r="C19509" s="221">
        <v>18.0</v>
      </c>
    </row>
    <row r="19510">
      <c r="A19510" s="221">
        <v>20879.0</v>
      </c>
      <c r="B19510" s="221">
        <v>38.0</v>
      </c>
      <c r="C19510" s="221">
        <v>1.0</v>
      </c>
    </row>
    <row r="19511">
      <c r="A19511" s="221">
        <v>20879.0</v>
      </c>
      <c r="B19511" s="221">
        <v>39.0</v>
      </c>
      <c r="C19511" s="221">
        <v>3.0</v>
      </c>
    </row>
    <row r="19512">
      <c r="A19512" s="221">
        <v>20879.0</v>
      </c>
      <c r="B19512" s="221">
        <v>40.0</v>
      </c>
      <c r="C19512" s="221">
        <v>4.0</v>
      </c>
    </row>
    <row r="19513">
      <c r="A19513" s="221">
        <v>20881.0</v>
      </c>
      <c r="B19513" s="221">
        <v>34.0</v>
      </c>
      <c r="C19513" s="221">
        <v>13.0</v>
      </c>
    </row>
    <row r="19514">
      <c r="A19514" s="221">
        <v>20881.0</v>
      </c>
      <c r="B19514" s="221">
        <v>35.0</v>
      </c>
      <c r="C19514" s="221">
        <v>6.0</v>
      </c>
    </row>
    <row r="19515">
      <c r="A19515" s="221">
        <v>20881.0</v>
      </c>
      <c r="B19515" s="221">
        <v>36.0</v>
      </c>
      <c r="C19515" s="221">
        <v>6.0</v>
      </c>
    </row>
    <row r="19516">
      <c r="A19516" s="221">
        <v>20881.0</v>
      </c>
      <c r="B19516" s="221">
        <v>37.0</v>
      </c>
      <c r="C19516" s="221">
        <v>47.0</v>
      </c>
    </row>
    <row r="19517">
      <c r="A19517" s="221">
        <v>20881.0</v>
      </c>
      <c r="B19517" s="221">
        <v>38.0</v>
      </c>
      <c r="C19517" s="221">
        <v>17.0</v>
      </c>
    </row>
    <row r="19518">
      <c r="A19518" s="221">
        <v>20881.0</v>
      </c>
      <c r="B19518" s="221">
        <v>39.0</v>
      </c>
      <c r="C19518" s="221">
        <v>9.0</v>
      </c>
    </row>
    <row r="19519">
      <c r="A19519" s="221">
        <v>20881.0</v>
      </c>
      <c r="B19519" s="221">
        <v>40.0</v>
      </c>
      <c r="C19519" s="221">
        <v>37.0</v>
      </c>
    </row>
    <row r="19520">
      <c r="A19520" s="221">
        <v>20883.0</v>
      </c>
      <c r="B19520" s="221">
        <v>36.0</v>
      </c>
      <c r="C19520" s="221">
        <v>87.0</v>
      </c>
    </row>
    <row r="19521">
      <c r="A19521" s="221">
        <v>20883.0</v>
      </c>
      <c r="B19521" s="221">
        <v>37.0</v>
      </c>
      <c r="C19521" s="221">
        <v>3.0</v>
      </c>
    </row>
    <row r="19522">
      <c r="A19522" s="221">
        <v>20883.0</v>
      </c>
      <c r="B19522" s="221">
        <v>38.0</v>
      </c>
      <c r="C19522" s="221">
        <v>1.0</v>
      </c>
    </row>
    <row r="19523">
      <c r="A19523" s="221">
        <v>20883.0</v>
      </c>
      <c r="B19523" s="221">
        <v>39.0</v>
      </c>
      <c r="C19523" s="221">
        <v>9.0</v>
      </c>
    </row>
    <row r="19524">
      <c r="A19524" s="221">
        <v>20883.0</v>
      </c>
      <c r="B19524" s="221">
        <v>40.0</v>
      </c>
      <c r="C19524" s="221">
        <v>24.0</v>
      </c>
    </row>
    <row r="19525">
      <c r="A19525" s="221">
        <v>20885.0</v>
      </c>
      <c r="B19525" s="221">
        <v>35.0</v>
      </c>
      <c r="C19525" s="221">
        <v>9.0</v>
      </c>
    </row>
    <row r="19526">
      <c r="A19526" s="221">
        <v>20885.0</v>
      </c>
      <c r="B19526" s="221">
        <v>36.0</v>
      </c>
      <c r="C19526" s="221">
        <v>110.0</v>
      </c>
    </row>
    <row r="19527">
      <c r="A19527" s="221">
        <v>20885.0</v>
      </c>
      <c r="B19527" s="221">
        <v>37.0</v>
      </c>
      <c r="C19527" s="221">
        <v>4.0</v>
      </c>
    </row>
    <row r="19528">
      <c r="A19528" s="221">
        <v>20885.0</v>
      </c>
      <c r="B19528" s="221">
        <v>38.0</v>
      </c>
      <c r="C19528" s="221">
        <v>4.0</v>
      </c>
    </row>
    <row r="19529">
      <c r="A19529" s="221">
        <v>20885.0</v>
      </c>
      <c r="B19529" s="221">
        <v>39.0</v>
      </c>
      <c r="C19529" s="221">
        <v>2.0</v>
      </c>
    </row>
    <row r="19530">
      <c r="A19530" s="221">
        <v>20885.0</v>
      </c>
      <c r="B19530" s="221">
        <v>40.0</v>
      </c>
      <c r="C19530" s="221">
        <v>12.0</v>
      </c>
    </row>
    <row r="19531">
      <c r="A19531" s="221">
        <v>20887.0</v>
      </c>
      <c r="B19531" s="221">
        <v>35.0</v>
      </c>
      <c r="C19531" s="221">
        <v>57.0</v>
      </c>
    </row>
    <row r="19532">
      <c r="A19532" s="221">
        <v>20887.0</v>
      </c>
      <c r="B19532" s="221">
        <v>36.0</v>
      </c>
      <c r="C19532" s="221">
        <v>54.0</v>
      </c>
    </row>
    <row r="19533">
      <c r="A19533" s="221">
        <v>20887.0</v>
      </c>
      <c r="B19533" s="221">
        <v>37.0</v>
      </c>
      <c r="C19533" s="221">
        <v>3.0</v>
      </c>
    </row>
    <row r="19534">
      <c r="A19534" s="221">
        <v>20887.0</v>
      </c>
      <c r="B19534" s="221">
        <v>38.0</v>
      </c>
      <c r="C19534" s="221">
        <v>3.0</v>
      </c>
    </row>
    <row r="19535">
      <c r="A19535" s="221">
        <v>20887.0</v>
      </c>
      <c r="B19535" s="221">
        <v>39.0</v>
      </c>
      <c r="C19535" s="221">
        <v>3.0</v>
      </c>
    </row>
    <row r="19536">
      <c r="A19536" s="221">
        <v>20887.0</v>
      </c>
      <c r="B19536" s="221">
        <v>40.0</v>
      </c>
      <c r="C19536" s="221">
        <v>16.0</v>
      </c>
    </row>
    <row r="19537">
      <c r="A19537" s="221">
        <v>20889.0</v>
      </c>
      <c r="B19537" s="221">
        <v>35.0</v>
      </c>
      <c r="C19537" s="221">
        <v>104.0</v>
      </c>
    </row>
    <row r="19538">
      <c r="A19538" s="221">
        <v>20889.0</v>
      </c>
      <c r="B19538" s="221">
        <v>37.0</v>
      </c>
      <c r="C19538" s="221">
        <v>2.0</v>
      </c>
    </row>
    <row r="19539">
      <c r="A19539" s="221">
        <v>20889.0</v>
      </c>
      <c r="B19539" s="221">
        <v>38.0</v>
      </c>
      <c r="C19539" s="221">
        <v>3.0</v>
      </c>
    </row>
    <row r="19540">
      <c r="A19540" s="221">
        <v>20889.0</v>
      </c>
      <c r="B19540" s="221">
        <v>39.0</v>
      </c>
      <c r="C19540" s="221">
        <v>4.0</v>
      </c>
    </row>
    <row r="19541">
      <c r="A19541" s="221">
        <v>20889.0</v>
      </c>
      <c r="B19541" s="221">
        <v>40.0</v>
      </c>
      <c r="C19541" s="221">
        <v>19.0</v>
      </c>
    </row>
    <row r="19542">
      <c r="A19542" s="221">
        <v>20891.0</v>
      </c>
      <c r="B19542" s="221">
        <v>35.0</v>
      </c>
      <c r="C19542" s="221">
        <v>2.0</v>
      </c>
    </row>
    <row r="19543">
      <c r="A19543" s="221">
        <v>20891.0</v>
      </c>
      <c r="B19543" s="221">
        <v>36.0</v>
      </c>
      <c r="C19543" s="221">
        <v>67.0</v>
      </c>
    </row>
    <row r="19544">
      <c r="A19544" s="221">
        <v>20891.0</v>
      </c>
      <c r="B19544" s="221">
        <v>37.0</v>
      </c>
      <c r="C19544" s="221">
        <v>20.0</v>
      </c>
    </row>
    <row r="19545">
      <c r="A19545" s="221">
        <v>20891.0</v>
      </c>
      <c r="B19545" s="221">
        <v>38.0</v>
      </c>
      <c r="C19545" s="221">
        <v>4.0</v>
      </c>
    </row>
    <row r="19546">
      <c r="A19546" s="221">
        <v>20891.0</v>
      </c>
      <c r="B19546" s="221">
        <v>39.0</v>
      </c>
      <c r="C19546" s="221">
        <v>17.0</v>
      </c>
    </row>
    <row r="19547">
      <c r="A19547" s="221">
        <v>20891.0</v>
      </c>
      <c r="B19547" s="221">
        <v>40.0</v>
      </c>
      <c r="C19547" s="221">
        <v>29.0</v>
      </c>
    </row>
    <row r="19548">
      <c r="A19548" s="221">
        <v>20893.0</v>
      </c>
      <c r="B19548" s="221">
        <v>35.0</v>
      </c>
      <c r="C19548" s="221">
        <v>51.0</v>
      </c>
    </row>
    <row r="19549">
      <c r="A19549" s="221">
        <v>20893.0</v>
      </c>
      <c r="B19549" s="221">
        <v>36.0</v>
      </c>
      <c r="C19549" s="221">
        <v>2.0</v>
      </c>
    </row>
    <row r="19550">
      <c r="A19550" s="221">
        <v>20893.0</v>
      </c>
      <c r="B19550" s="221">
        <v>37.0</v>
      </c>
      <c r="C19550" s="221">
        <v>3.0</v>
      </c>
    </row>
    <row r="19551">
      <c r="A19551" s="221">
        <v>20893.0</v>
      </c>
      <c r="B19551" s="221">
        <v>38.0</v>
      </c>
      <c r="C19551" s="221">
        <v>20.0</v>
      </c>
    </row>
    <row r="19552">
      <c r="A19552" s="221">
        <v>20893.0</v>
      </c>
      <c r="B19552" s="221">
        <v>39.0</v>
      </c>
      <c r="C19552" s="221">
        <v>7.0</v>
      </c>
    </row>
    <row r="19553">
      <c r="A19553" s="221">
        <v>20893.0</v>
      </c>
      <c r="B19553" s="221">
        <v>40.0</v>
      </c>
      <c r="C19553" s="221">
        <v>44.0</v>
      </c>
    </row>
    <row r="19554">
      <c r="A19554" s="221">
        <v>20895.0</v>
      </c>
      <c r="B19554" s="221">
        <v>35.0</v>
      </c>
      <c r="C19554" s="221">
        <v>36.0</v>
      </c>
    </row>
    <row r="19555">
      <c r="A19555" s="221">
        <v>20895.0</v>
      </c>
      <c r="B19555" s="221">
        <v>36.0</v>
      </c>
      <c r="C19555" s="221">
        <v>4.0</v>
      </c>
    </row>
    <row r="19556">
      <c r="A19556" s="221">
        <v>20895.0</v>
      </c>
      <c r="B19556" s="221">
        <v>37.0</v>
      </c>
      <c r="C19556" s="221">
        <v>24.0</v>
      </c>
    </row>
    <row r="19557">
      <c r="A19557" s="221">
        <v>20895.0</v>
      </c>
      <c r="B19557" s="221">
        <v>38.0</v>
      </c>
      <c r="C19557" s="221">
        <v>3.0</v>
      </c>
    </row>
    <row r="19558">
      <c r="A19558" s="221">
        <v>20895.0</v>
      </c>
      <c r="B19558" s="221">
        <v>39.0</v>
      </c>
      <c r="C19558" s="221">
        <v>14.0</v>
      </c>
    </row>
    <row r="19559">
      <c r="A19559" s="221">
        <v>20895.0</v>
      </c>
      <c r="B19559" s="221">
        <v>40.0</v>
      </c>
      <c r="C19559" s="221">
        <v>50.0</v>
      </c>
    </row>
    <row r="19560">
      <c r="A19560" s="221">
        <v>20897.0</v>
      </c>
      <c r="B19560" s="221">
        <v>34.0</v>
      </c>
      <c r="C19560" s="221">
        <v>133.0</v>
      </c>
    </row>
    <row r="19561">
      <c r="A19561" s="221">
        <v>20897.0</v>
      </c>
      <c r="B19561" s="221">
        <v>35.0</v>
      </c>
      <c r="C19561" s="221">
        <v>56.0</v>
      </c>
    </row>
    <row r="19562">
      <c r="A19562" s="221">
        <v>20897.0</v>
      </c>
      <c r="B19562" s="221">
        <v>36.0</v>
      </c>
      <c r="C19562" s="221">
        <v>56.0</v>
      </c>
    </row>
    <row r="19563">
      <c r="A19563" s="221">
        <v>20897.0</v>
      </c>
      <c r="B19563" s="221">
        <v>37.0</v>
      </c>
      <c r="C19563" s="221">
        <v>467.0</v>
      </c>
    </row>
    <row r="19564">
      <c r="A19564" s="221">
        <v>20897.0</v>
      </c>
      <c r="B19564" s="221">
        <v>38.0</v>
      </c>
      <c r="C19564" s="221">
        <v>167.0</v>
      </c>
    </row>
    <row r="19565">
      <c r="A19565" s="221">
        <v>20897.0</v>
      </c>
      <c r="B19565" s="221">
        <v>39.0</v>
      </c>
      <c r="C19565" s="221">
        <v>89.0</v>
      </c>
    </row>
    <row r="19566">
      <c r="A19566" s="221">
        <v>20897.0</v>
      </c>
      <c r="B19566" s="221">
        <v>40.0</v>
      </c>
      <c r="C19566" s="221">
        <v>367.0</v>
      </c>
    </row>
    <row r="19567">
      <c r="A19567" s="221">
        <v>20899.0</v>
      </c>
      <c r="B19567" s="221">
        <v>36.0</v>
      </c>
      <c r="C19567" s="221">
        <v>867.0</v>
      </c>
    </row>
    <row r="19568">
      <c r="A19568" s="221">
        <v>20899.0</v>
      </c>
      <c r="B19568" s="221">
        <v>37.0</v>
      </c>
      <c r="C19568" s="221">
        <v>33.0</v>
      </c>
    </row>
    <row r="19569">
      <c r="A19569" s="221">
        <v>20899.0</v>
      </c>
      <c r="B19569" s="221">
        <v>38.0</v>
      </c>
      <c r="C19569" s="221">
        <v>11.0</v>
      </c>
    </row>
    <row r="19570">
      <c r="A19570" s="221">
        <v>20899.0</v>
      </c>
      <c r="B19570" s="221">
        <v>39.0</v>
      </c>
      <c r="C19570" s="221">
        <v>89.0</v>
      </c>
    </row>
    <row r="19571">
      <c r="A19571" s="221">
        <v>20899.0</v>
      </c>
      <c r="B19571" s="221">
        <v>40.0</v>
      </c>
      <c r="C19571" s="221">
        <v>244.0</v>
      </c>
    </row>
    <row r="19572">
      <c r="A19572" s="221">
        <v>20901.0</v>
      </c>
      <c r="B19572" s="221">
        <v>35.0</v>
      </c>
      <c r="C19572" s="221">
        <v>89.0</v>
      </c>
    </row>
    <row r="19573">
      <c r="A19573" s="221">
        <v>20901.0</v>
      </c>
      <c r="B19573" s="221">
        <v>36.0</v>
      </c>
      <c r="C19573" s="221">
        <v>1100.0</v>
      </c>
    </row>
    <row r="19574">
      <c r="A19574" s="221">
        <v>20901.0</v>
      </c>
      <c r="B19574" s="221">
        <v>37.0</v>
      </c>
      <c r="C19574" s="221">
        <v>44.0</v>
      </c>
    </row>
    <row r="19575">
      <c r="A19575" s="221">
        <v>20901.0</v>
      </c>
      <c r="B19575" s="221">
        <v>38.0</v>
      </c>
      <c r="C19575" s="221">
        <v>44.0</v>
      </c>
    </row>
    <row r="19576">
      <c r="A19576" s="221">
        <v>20901.0</v>
      </c>
      <c r="B19576" s="221">
        <v>39.0</v>
      </c>
      <c r="C19576" s="221">
        <v>22.0</v>
      </c>
    </row>
    <row r="19577">
      <c r="A19577" s="221">
        <v>20901.0</v>
      </c>
      <c r="B19577" s="221">
        <v>40.0</v>
      </c>
      <c r="C19577" s="221">
        <v>122.0</v>
      </c>
    </row>
    <row r="19578">
      <c r="A19578" s="221">
        <v>20903.0</v>
      </c>
      <c r="B19578" s="221">
        <v>35.0</v>
      </c>
      <c r="C19578" s="221">
        <v>567.0</v>
      </c>
    </row>
    <row r="19579">
      <c r="A19579" s="221">
        <v>20903.0</v>
      </c>
      <c r="B19579" s="221">
        <v>36.0</v>
      </c>
      <c r="C19579" s="221">
        <v>550.0</v>
      </c>
    </row>
    <row r="19580">
      <c r="A19580" s="221">
        <v>20903.0</v>
      </c>
      <c r="B19580" s="221">
        <v>37.0</v>
      </c>
      <c r="C19580" s="221">
        <v>33.0</v>
      </c>
    </row>
    <row r="19581">
      <c r="A19581" s="221">
        <v>20903.0</v>
      </c>
      <c r="B19581" s="221">
        <v>38.0</v>
      </c>
      <c r="C19581" s="221">
        <v>39.0</v>
      </c>
    </row>
    <row r="19582">
      <c r="A19582" s="221">
        <v>20903.0</v>
      </c>
      <c r="B19582" s="221">
        <v>39.0</v>
      </c>
      <c r="C19582" s="221">
        <v>33.0</v>
      </c>
    </row>
    <row r="19583">
      <c r="A19583" s="221">
        <v>20903.0</v>
      </c>
      <c r="B19583" s="221">
        <v>40.0</v>
      </c>
      <c r="C19583" s="221">
        <v>156.0</v>
      </c>
    </row>
    <row r="19584">
      <c r="A19584" s="221">
        <v>20905.0</v>
      </c>
      <c r="B19584" s="221">
        <v>35.0</v>
      </c>
      <c r="C19584" s="221">
        <v>1044.0</v>
      </c>
    </row>
    <row r="19585">
      <c r="A19585" s="221">
        <v>20905.0</v>
      </c>
      <c r="B19585" s="221">
        <v>37.0</v>
      </c>
      <c r="C19585" s="221">
        <v>22.0</v>
      </c>
    </row>
    <row r="19586">
      <c r="A19586" s="221">
        <v>20905.0</v>
      </c>
      <c r="B19586" s="221">
        <v>38.0</v>
      </c>
      <c r="C19586" s="221">
        <v>33.0</v>
      </c>
    </row>
    <row r="19587">
      <c r="A19587" s="221">
        <v>20905.0</v>
      </c>
      <c r="B19587" s="221">
        <v>39.0</v>
      </c>
      <c r="C19587" s="221">
        <v>44.0</v>
      </c>
    </row>
    <row r="19588">
      <c r="A19588" s="221">
        <v>20905.0</v>
      </c>
      <c r="B19588" s="221">
        <v>40.0</v>
      </c>
      <c r="C19588" s="221">
        <v>189.0</v>
      </c>
    </row>
    <row r="19589">
      <c r="A19589" s="221">
        <v>20907.0</v>
      </c>
      <c r="B19589" s="221">
        <v>35.0</v>
      </c>
      <c r="C19589" s="221">
        <v>22.0</v>
      </c>
    </row>
    <row r="19590">
      <c r="A19590" s="221">
        <v>20907.0</v>
      </c>
      <c r="B19590" s="221">
        <v>36.0</v>
      </c>
      <c r="C19590" s="221">
        <v>667.0</v>
      </c>
    </row>
    <row r="19591">
      <c r="A19591" s="221">
        <v>20907.0</v>
      </c>
      <c r="B19591" s="221">
        <v>37.0</v>
      </c>
      <c r="C19591" s="221">
        <v>200.0</v>
      </c>
    </row>
    <row r="19592">
      <c r="A19592" s="221">
        <v>20907.0</v>
      </c>
      <c r="B19592" s="221">
        <v>38.0</v>
      </c>
      <c r="C19592" s="221">
        <v>44.0</v>
      </c>
    </row>
    <row r="19593">
      <c r="A19593" s="221">
        <v>20907.0</v>
      </c>
      <c r="B19593" s="221">
        <v>39.0</v>
      </c>
      <c r="C19593" s="221">
        <v>167.0</v>
      </c>
    </row>
    <row r="19594">
      <c r="A19594" s="221">
        <v>20907.0</v>
      </c>
      <c r="B19594" s="221">
        <v>40.0</v>
      </c>
      <c r="C19594" s="221">
        <v>289.0</v>
      </c>
    </row>
    <row r="19595">
      <c r="A19595" s="221">
        <v>20909.0</v>
      </c>
      <c r="B19595" s="221">
        <v>35.0</v>
      </c>
      <c r="C19595" s="221">
        <v>511.0</v>
      </c>
    </row>
    <row r="19596">
      <c r="A19596" s="221">
        <v>20909.0</v>
      </c>
      <c r="B19596" s="221">
        <v>36.0</v>
      </c>
      <c r="C19596" s="221">
        <v>22.0</v>
      </c>
    </row>
    <row r="19597">
      <c r="A19597" s="221">
        <v>20909.0</v>
      </c>
      <c r="B19597" s="221">
        <v>37.0</v>
      </c>
      <c r="C19597" s="221">
        <v>33.0</v>
      </c>
    </row>
    <row r="19598">
      <c r="A19598" s="221">
        <v>20909.0</v>
      </c>
      <c r="B19598" s="221">
        <v>38.0</v>
      </c>
      <c r="C19598" s="221">
        <v>200.0</v>
      </c>
    </row>
    <row r="19599">
      <c r="A19599" s="221">
        <v>20909.0</v>
      </c>
      <c r="B19599" s="221">
        <v>39.0</v>
      </c>
      <c r="C19599" s="221">
        <v>67.0</v>
      </c>
    </row>
    <row r="19600">
      <c r="A19600" s="221">
        <v>20909.0</v>
      </c>
      <c r="B19600" s="221">
        <v>40.0</v>
      </c>
      <c r="C19600" s="221">
        <v>444.0</v>
      </c>
    </row>
    <row r="19601">
      <c r="A19601" s="221">
        <v>20911.0</v>
      </c>
      <c r="B19601" s="221">
        <v>35.0</v>
      </c>
      <c r="C19601" s="221">
        <v>356.0</v>
      </c>
    </row>
    <row r="19602">
      <c r="A19602" s="221">
        <v>20911.0</v>
      </c>
      <c r="B19602" s="221">
        <v>36.0</v>
      </c>
      <c r="C19602" s="221">
        <v>44.0</v>
      </c>
    </row>
    <row r="19603">
      <c r="A19603" s="221">
        <v>20911.0</v>
      </c>
      <c r="B19603" s="221">
        <v>37.0</v>
      </c>
      <c r="C19603" s="221">
        <v>244.0</v>
      </c>
    </row>
    <row r="19604">
      <c r="A19604" s="221">
        <v>20911.0</v>
      </c>
      <c r="B19604" s="221">
        <v>38.0</v>
      </c>
      <c r="C19604" s="221">
        <v>33.0</v>
      </c>
    </row>
    <row r="19605">
      <c r="A19605" s="221">
        <v>20911.0</v>
      </c>
      <c r="B19605" s="221">
        <v>39.0</v>
      </c>
      <c r="C19605" s="221">
        <v>144.0</v>
      </c>
    </row>
    <row r="19606">
      <c r="A19606" s="221">
        <v>20911.0</v>
      </c>
      <c r="B19606" s="221">
        <v>40.0</v>
      </c>
      <c r="C19606" s="221">
        <v>500.0</v>
      </c>
    </row>
    <row r="19607">
      <c r="A19607" s="221">
        <v>20913.0</v>
      </c>
      <c r="B19607" s="221">
        <v>34.0</v>
      </c>
      <c r="C19607" s="221">
        <v>249.0</v>
      </c>
    </row>
    <row r="19608">
      <c r="A19608" s="221">
        <v>20913.0</v>
      </c>
      <c r="B19608" s="221">
        <v>35.0</v>
      </c>
      <c r="C19608" s="221">
        <v>198.0</v>
      </c>
    </row>
    <row r="19609">
      <c r="A19609" s="221">
        <v>20913.0</v>
      </c>
      <c r="B19609" s="221">
        <v>37.0</v>
      </c>
      <c r="C19609" s="221">
        <v>1.0</v>
      </c>
    </row>
    <row r="19610">
      <c r="A19610" s="221">
        <v>20915.0</v>
      </c>
      <c r="B19610" s="221">
        <v>34.0</v>
      </c>
      <c r="C19610" s="221">
        <v>520.0</v>
      </c>
    </row>
    <row r="19611">
      <c r="A19611" s="221">
        <v>20915.0</v>
      </c>
      <c r="B19611" s="221">
        <v>35.0</v>
      </c>
      <c r="C19611" s="221">
        <v>100.0</v>
      </c>
    </row>
    <row r="19612">
      <c r="A19612" s="221">
        <v>20915.0</v>
      </c>
      <c r="B19612" s="221">
        <v>36.0</v>
      </c>
      <c r="C19612" s="221">
        <v>2.0</v>
      </c>
    </row>
    <row r="19613">
      <c r="A19613" s="221">
        <v>20915.0</v>
      </c>
      <c r="B19613" s="221">
        <v>37.0</v>
      </c>
      <c r="C19613" s="221">
        <v>2.0</v>
      </c>
    </row>
    <row r="19614">
      <c r="A19614" s="221">
        <v>20915.0</v>
      </c>
      <c r="B19614" s="221">
        <v>38.0</v>
      </c>
      <c r="C19614" s="221">
        <v>2.0</v>
      </c>
    </row>
    <row r="19615">
      <c r="A19615" s="221">
        <v>20917.0</v>
      </c>
      <c r="B19615" s="221">
        <v>34.0</v>
      </c>
      <c r="C19615" s="221">
        <v>511.0</v>
      </c>
    </row>
    <row r="19616">
      <c r="A19616" s="221">
        <v>20917.0</v>
      </c>
      <c r="B19616" s="221">
        <v>35.0</v>
      </c>
      <c r="C19616" s="221">
        <v>428.0</v>
      </c>
    </row>
    <row r="19617">
      <c r="A19617" s="221">
        <v>20919.0</v>
      </c>
      <c r="B19617" s="221">
        <v>34.0</v>
      </c>
      <c r="C19617" s="221">
        <v>458.0</v>
      </c>
    </row>
    <row r="19618">
      <c r="A19618" s="221">
        <v>20919.0</v>
      </c>
      <c r="B19618" s="221">
        <v>35.0</v>
      </c>
      <c r="C19618" s="221">
        <v>580.0</v>
      </c>
    </row>
    <row r="19619">
      <c r="A19619" s="221">
        <v>20921.0</v>
      </c>
      <c r="B19619" s="221">
        <v>34.0</v>
      </c>
      <c r="C19619" s="221">
        <v>1040.0</v>
      </c>
    </row>
    <row r="19620">
      <c r="A19620" s="221">
        <v>20921.0</v>
      </c>
      <c r="B19620" s="221">
        <v>35.0</v>
      </c>
      <c r="C19620" s="221">
        <v>156.0</v>
      </c>
    </row>
    <row r="19621">
      <c r="A19621" s="221">
        <v>20921.0</v>
      </c>
      <c r="B19621" s="221">
        <v>36.0</v>
      </c>
      <c r="C19621" s="221">
        <v>104.0</v>
      </c>
    </row>
    <row r="19622">
      <c r="A19622" s="221">
        <v>20923.0</v>
      </c>
      <c r="B19622" s="221">
        <v>34.0</v>
      </c>
      <c r="C19622" s="221">
        <v>1236.0</v>
      </c>
    </row>
    <row r="19623">
      <c r="A19623" s="221">
        <v>20923.0</v>
      </c>
      <c r="B19623" s="221">
        <v>35.0</v>
      </c>
      <c r="C19623" s="221">
        <v>223.0</v>
      </c>
    </row>
    <row r="19624">
      <c r="A19624" s="221">
        <v>20923.0</v>
      </c>
      <c r="B19624" s="221">
        <v>36.0</v>
      </c>
      <c r="C19624" s="221">
        <v>110.0</v>
      </c>
    </row>
    <row r="19625">
      <c r="A19625" s="221">
        <v>20925.0</v>
      </c>
      <c r="B19625" s="221">
        <v>34.0</v>
      </c>
      <c r="C19625" s="221">
        <v>1529.0</v>
      </c>
    </row>
    <row r="19626">
      <c r="A19626" s="221">
        <v>20925.0</v>
      </c>
      <c r="B19626" s="221">
        <v>36.0</v>
      </c>
      <c r="C19626" s="221">
        <v>89.0</v>
      </c>
    </row>
    <row r="19627">
      <c r="A19627" s="221">
        <v>20925.0</v>
      </c>
      <c r="B19627" s="221">
        <v>37.0</v>
      </c>
      <c r="C19627" s="221">
        <v>23.0</v>
      </c>
    </row>
    <row r="19628">
      <c r="A19628" s="221">
        <v>20927.0</v>
      </c>
      <c r="B19628" s="221">
        <v>34.0</v>
      </c>
      <c r="C19628" s="221">
        <v>1778.0</v>
      </c>
    </row>
    <row r="19629">
      <c r="A19629" s="221">
        <v>20927.0</v>
      </c>
      <c r="B19629" s="221">
        <v>35.0</v>
      </c>
      <c r="C19629" s="221">
        <v>127.0</v>
      </c>
    </row>
    <row r="19630">
      <c r="A19630" s="221">
        <v>20927.0</v>
      </c>
      <c r="B19630" s="221">
        <v>36.0</v>
      </c>
      <c r="C19630" s="221">
        <v>89.0</v>
      </c>
    </row>
    <row r="19631">
      <c r="A19631" s="221">
        <v>20927.0</v>
      </c>
      <c r="B19631" s="221">
        <v>37.0</v>
      </c>
      <c r="C19631" s="221">
        <v>29.0</v>
      </c>
    </row>
    <row r="19632">
      <c r="A19632" s="221">
        <v>20929.0</v>
      </c>
      <c r="B19632" s="221">
        <v>34.0</v>
      </c>
      <c r="C19632" s="221">
        <v>17778.0</v>
      </c>
    </row>
    <row r="19633">
      <c r="A19633" s="221">
        <v>20929.0</v>
      </c>
      <c r="B19633" s="221">
        <v>35.0</v>
      </c>
      <c r="C19633" s="221">
        <v>1267.0</v>
      </c>
    </row>
    <row r="19634">
      <c r="A19634" s="221">
        <v>20929.0</v>
      </c>
      <c r="B19634" s="221">
        <v>36.0</v>
      </c>
      <c r="C19634" s="221">
        <v>889.0</v>
      </c>
    </row>
    <row r="19635">
      <c r="A19635" s="221">
        <v>20929.0</v>
      </c>
      <c r="B19635" s="221">
        <v>37.0</v>
      </c>
      <c r="C19635" s="221">
        <v>289.0</v>
      </c>
    </row>
    <row r="19636">
      <c r="A19636" s="221">
        <v>20931.0</v>
      </c>
      <c r="B19636" s="221">
        <v>34.0</v>
      </c>
      <c r="C19636" s="221">
        <v>5111.0</v>
      </c>
    </row>
    <row r="19637">
      <c r="A19637" s="221">
        <v>20931.0</v>
      </c>
      <c r="B19637" s="221">
        <v>35.0</v>
      </c>
      <c r="C19637" s="221">
        <v>4278.0</v>
      </c>
    </row>
    <row r="19638">
      <c r="A19638" s="221">
        <v>20933.0</v>
      </c>
      <c r="B19638" s="221">
        <v>34.0</v>
      </c>
      <c r="C19638" s="221">
        <v>2489.0</v>
      </c>
    </row>
    <row r="19639">
      <c r="A19639" s="221">
        <v>20933.0</v>
      </c>
      <c r="B19639" s="221">
        <v>35.0</v>
      </c>
      <c r="C19639" s="221">
        <v>1978.0</v>
      </c>
    </row>
    <row r="19640">
      <c r="A19640" s="221">
        <v>20933.0</v>
      </c>
      <c r="B19640" s="221">
        <v>37.0</v>
      </c>
      <c r="C19640" s="221">
        <v>11.0</v>
      </c>
    </row>
    <row r="19641">
      <c r="A19641" s="221">
        <v>20935.0</v>
      </c>
      <c r="B19641" s="221">
        <v>34.0</v>
      </c>
      <c r="C19641" s="221">
        <v>4578.0</v>
      </c>
    </row>
    <row r="19642">
      <c r="A19642" s="221">
        <v>20935.0</v>
      </c>
      <c r="B19642" s="221">
        <v>35.0</v>
      </c>
      <c r="C19642" s="221">
        <v>5800.0</v>
      </c>
    </row>
    <row r="19643">
      <c r="A19643" s="221">
        <v>20937.0</v>
      </c>
      <c r="B19643" s="221">
        <v>34.0</v>
      </c>
      <c r="C19643" s="221">
        <v>15289.0</v>
      </c>
    </row>
    <row r="19644">
      <c r="A19644" s="221">
        <v>20937.0</v>
      </c>
      <c r="B19644" s="221">
        <v>36.0</v>
      </c>
      <c r="C19644" s="221">
        <v>889.0</v>
      </c>
    </row>
    <row r="19645">
      <c r="A19645" s="221">
        <v>20937.0</v>
      </c>
      <c r="B19645" s="221">
        <v>37.0</v>
      </c>
      <c r="C19645" s="221">
        <v>233.0</v>
      </c>
    </row>
    <row r="19646">
      <c r="A19646" s="221">
        <v>20939.0</v>
      </c>
      <c r="B19646" s="221">
        <v>34.0</v>
      </c>
      <c r="C19646" s="221">
        <v>10400.0</v>
      </c>
    </row>
    <row r="19647">
      <c r="A19647" s="221">
        <v>20939.0</v>
      </c>
      <c r="B19647" s="221">
        <v>35.0</v>
      </c>
      <c r="C19647" s="221">
        <v>1556.0</v>
      </c>
    </row>
    <row r="19648">
      <c r="A19648" s="221">
        <v>20939.0</v>
      </c>
      <c r="B19648" s="221">
        <v>36.0</v>
      </c>
      <c r="C19648" s="221">
        <v>1044.0</v>
      </c>
    </row>
    <row r="19649">
      <c r="A19649" s="221">
        <v>20941.0</v>
      </c>
      <c r="B19649" s="221">
        <v>34.0</v>
      </c>
      <c r="C19649" s="221">
        <v>5200.0</v>
      </c>
    </row>
    <row r="19650">
      <c r="A19650" s="221">
        <v>20941.0</v>
      </c>
      <c r="B19650" s="221">
        <v>35.0</v>
      </c>
      <c r="C19650" s="221">
        <v>1000.0</v>
      </c>
    </row>
    <row r="19651">
      <c r="A19651" s="221">
        <v>20941.0</v>
      </c>
      <c r="B19651" s="221">
        <v>36.0</v>
      </c>
      <c r="C19651" s="221">
        <v>22.0</v>
      </c>
    </row>
    <row r="19652">
      <c r="A19652" s="221">
        <v>20941.0</v>
      </c>
      <c r="B19652" s="221">
        <v>37.0</v>
      </c>
      <c r="C19652" s="221">
        <v>22.0</v>
      </c>
    </row>
    <row r="19653">
      <c r="A19653" s="221">
        <v>20941.0</v>
      </c>
      <c r="B19653" s="221">
        <v>38.0</v>
      </c>
      <c r="C19653" s="221">
        <v>22.0</v>
      </c>
    </row>
    <row r="19654">
      <c r="A19654" s="221">
        <v>20943.0</v>
      </c>
      <c r="B19654" s="221">
        <v>34.0</v>
      </c>
      <c r="C19654" s="221">
        <v>12356.0</v>
      </c>
    </row>
    <row r="19655">
      <c r="A19655" s="221">
        <v>20943.0</v>
      </c>
      <c r="B19655" s="221">
        <v>35.0</v>
      </c>
      <c r="C19655" s="221">
        <v>2233.0</v>
      </c>
    </row>
    <row r="19656">
      <c r="A19656" s="221">
        <v>20943.0</v>
      </c>
      <c r="B19656" s="221">
        <v>36.0</v>
      </c>
      <c r="C19656" s="221">
        <v>1100.0</v>
      </c>
    </row>
    <row r="19657">
      <c r="A19657" s="221">
        <v>20945.0</v>
      </c>
      <c r="B19657" s="221">
        <v>34.0</v>
      </c>
      <c r="C19657" s="221">
        <v>27.0</v>
      </c>
    </row>
    <row r="19658">
      <c r="A19658" s="221">
        <v>20945.0</v>
      </c>
      <c r="B19658" s="221">
        <v>35.0</v>
      </c>
      <c r="C19658" s="221">
        <v>21.0</v>
      </c>
    </row>
    <row r="19659">
      <c r="A19659" s="221">
        <v>20947.0</v>
      </c>
      <c r="B19659" s="221">
        <v>34.0</v>
      </c>
      <c r="C19659" s="221">
        <v>38.0</v>
      </c>
    </row>
    <row r="19660">
      <c r="A19660" s="221">
        <v>20947.0</v>
      </c>
      <c r="B19660" s="221">
        <v>35.0</v>
      </c>
      <c r="C19660" s="221">
        <v>32.0</v>
      </c>
    </row>
    <row r="19661">
      <c r="A19661" s="221">
        <v>20949.0</v>
      </c>
      <c r="B19661" s="221">
        <v>34.0</v>
      </c>
      <c r="C19661" s="221">
        <v>58.0</v>
      </c>
    </row>
    <row r="19662">
      <c r="A19662" s="221">
        <v>20949.0</v>
      </c>
      <c r="B19662" s="221">
        <v>35.0</v>
      </c>
      <c r="C19662" s="221">
        <v>23.0</v>
      </c>
    </row>
    <row r="19663">
      <c r="A19663" s="221">
        <v>20949.0</v>
      </c>
      <c r="B19663" s="221">
        <v>37.0</v>
      </c>
      <c r="C19663" s="221">
        <v>1.0</v>
      </c>
    </row>
    <row r="19664">
      <c r="A19664" s="221">
        <v>20951.0</v>
      </c>
      <c r="B19664" s="221">
        <v>34.0</v>
      </c>
      <c r="C19664" s="221">
        <v>118.0</v>
      </c>
    </row>
    <row r="19665">
      <c r="A19665" s="221">
        <v>20951.0</v>
      </c>
      <c r="B19665" s="221">
        <v>36.0</v>
      </c>
      <c r="C19665" s="221">
        <v>1.0</v>
      </c>
    </row>
    <row r="19666">
      <c r="A19666" s="221">
        <v>20951.0</v>
      </c>
      <c r="B19666" s="221">
        <v>37.0</v>
      </c>
      <c r="C19666" s="221">
        <v>2.0</v>
      </c>
    </row>
    <row r="19667">
      <c r="A19667" s="221">
        <v>20953.0</v>
      </c>
      <c r="B19667" s="221">
        <v>34.0</v>
      </c>
      <c r="C19667" s="221">
        <v>58.0</v>
      </c>
    </row>
    <row r="19668">
      <c r="A19668" s="221">
        <v>20953.0</v>
      </c>
      <c r="B19668" s="221">
        <v>35.0</v>
      </c>
      <c r="C19668" s="221">
        <v>64.0</v>
      </c>
    </row>
    <row r="19669">
      <c r="A19669" s="221">
        <v>20953.0</v>
      </c>
      <c r="B19669" s="221">
        <v>36.0</v>
      </c>
      <c r="C19669" s="221">
        <v>1.0</v>
      </c>
    </row>
    <row r="19670">
      <c r="A19670" s="221">
        <v>20955.0</v>
      </c>
      <c r="B19670" s="221">
        <v>34.0</v>
      </c>
      <c r="C19670" s="221">
        <v>69.0</v>
      </c>
    </row>
    <row r="19671">
      <c r="A19671" s="221">
        <v>20955.0</v>
      </c>
      <c r="B19671" s="221">
        <v>35.0</v>
      </c>
      <c r="C19671" s="221">
        <v>76.0</v>
      </c>
    </row>
    <row r="19672">
      <c r="A19672" s="221">
        <v>20955.0</v>
      </c>
      <c r="B19672" s="221">
        <v>36.0</v>
      </c>
      <c r="C19672" s="221">
        <v>1.0</v>
      </c>
    </row>
    <row r="19673">
      <c r="A19673" s="221">
        <v>20957.0</v>
      </c>
      <c r="B19673" s="221">
        <v>34.0</v>
      </c>
      <c r="C19673" s="221">
        <v>164.0</v>
      </c>
    </row>
    <row r="19674">
      <c r="A19674" s="221">
        <v>20957.0</v>
      </c>
      <c r="B19674" s="221">
        <v>35.0</v>
      </c>
      <c r="C19674" s="221">
        <v>17.0</v>
      </c>
    </row>
    <row r="19675">
      <c r="A19675" s="221">
        <v>20957.0</v>
      </c>
      <c r="B19675" s="221">
        <v>37.0</v>
      </c>
      <c r="C19675" s="221">
        <v>3.0</v>
      </c>
    </row>
    <row r="19676">
      <c r="A19676" s="221">
        <v>20959.0</v>
      </c>
      <c r="B19676" s="221">
        <v>34.0</v>
      </c>
      <c r="C19676" s="221">
        <v>204.0</v>
      </c>
    </row>
    <row r="19677">
      <c r="A19677" s="221">
        <v>20959.0</v>
      </c>
      <c r="B19677" s="221">
        <v>35.0</v>
      </c>
      <c r="C19677" s="221">
        <v>17.0</v>
      </c>
    </row>
    <row r="19678">
      <c r="A19678" s="221">
        <v>20959.0</v>
      </c>
      <c r="B19678" s="221">
        <v>38.0</v>
      </c>
      <c r="C19678" s="221">
        <v>1.0</v>
      </c>
    </row>
    <row r="19679">
      <c r="A19679" s="221">
        <v>20961.0</v>
      </c>
      <c r="B19679" s="221">
        <v>34.0</v>
      </c>
      <c r="C19679" s="221">
        <v>164.0</v>
      </c>
    </row>
    <row r="19680">
      <c r="A19680" s="221">
        <v>20961.0</v>
      </c>
      <c r="B19680" s="221">
        <v>35.0</v>
      </c>
      <c r="C19680" s="221">
        <v>17.0</v>
      </c>
    </row>
    <row r="19681">
      <c r="A19681" s="221">
        <v>20961.0</v>
      </c>
      <c r="B19681" s="221">
        <v>37.0</v>
      </c>
      <c r="C19681" s="221">
        <v>3.0</v>
      </c>
    </row>
    <row r="19682">
      <c r="A19682" s="221">
        <v>20963.0</v>
      </c>
      <c r="B19682" s="221">
        <v>34.0</v>
      </c>
      <c r="C19682" s="221">
        <v>224.0</v>
      </c>
    </row>
    <row r="19683">
      <c r="A19683" s="221">
        <v>20963.0</v>
      </c>
      <c r="B19683" s="221">
        <v>35.0</v>
      </c>
      <c r="C19683" s="221">
        <v>3.0</v>
      </c>
    </row>
    <row r="19684">
      <c r="A19684" s="221">
        <v>20963.0</v>
      </c>
      <c r="B19684" s="221">
        <v>36.0</v>
      </c>
      <c r="C19684" s="221">
        <v>23.0</v>
      </c>
    </row>
    <row r="19685">
      <c r="A19685" s="221">
        <v>20965.0</v>
      </c>
      <c r="B19685" s="221">
        <v>34.0</v>
      </c>
      <c r="C19685" s="221">
        <v>136.0</v>
      </c>
    </row>
    <row r="19686">
      <c r="A19686" s="221">
        <v>20965.0</v>
      </c>
      <c r="B19686" s="221">
        <v>35.0</v>
      </c>
      <c r="C19686" s="221">
        <v>166.0</v>
      </c>
    </row>
    <row r="19687">
      <c r="A19687" s="221">
        <v>20965.0</v>
      </c>
      <c r="B19687" s="221">
        <v>36.0</v>
      </c>
      <c r="C19687" s="221">
        <v>2.0</v>
      </c>
    </row>
    <row r="19688">
      <c r="A19688" s="221">
        <v>20967.0</v>
      </c>
      <c r="B19688" s="221">
        <v>34.0</v>
      </c>
      <c r="C19688" s="221">
        <v>412.0</v>
      </c>
    </row>
    <row r="19689">
      <c r="A19689" s="221">
        <v>20967.0</v>
      </c>
      <c r="B19689" s="221">
        <v>35.0</v>
      </c>
      <c r="C19689" s="221">
        <v>2.0</v>
      </c>
    </row>
    <row r="19690">
      <c r="A19690" s="221">
        <v>20967.0</v>
      </c>
      <c r="B19690" s="221">
        <v>36.0</v>
      </c>
      <c r="C19690" s="221">
        <v>3.0</v>
      </c>
    </row>
    <row r="19691">
      <c r="A19691" s="221">
        <v>20967.0</v>
      </c>
      <c r="B19691" s="221">
        <v>37.0</v>
      </c>
      <c r="C19691" s="221">
        <v>3.0</v>
      </c>
    </row>
    <row r="19692">
      <c r="A19692" s="221">
        <v>20967.0</v>
      </c>
      <c r="B19692" s="221">
        <v>38.0</v>
      </c>
      <c r="C19692" s="221">
        <v>1.0</v>
      </c>
    </row>
    <row r="19693">
      <c r="A19693" s="221">
        <v>20969.0</v>
      </c>
      <c r="B19693" s="221">
        <v>34.0</v>
      </c>
      <c r="C19693" s="221">
        <v>450.0</v>
      </c>
    </row>
    <row r="19694">
      <c r="A19694" s="221">
        <v>20969.0</v>
      </c>
      <c r="B19694" s="221">
        <v>36.0</v>
      </c>
      <c r="C19694" s="221">
        <v>32.0</v>
      </c>
    </row>
    <row r="19695">
      <c r="A19695" s="221">
        <v>20969.0</v>
      </c>
      <c r="B19695" s="221">
        <v>38.0</v>
      </c>
      <c r="C19695" s="221">
        <v>1.0</v>
      </c>
    </row>
    <row r="19696">
      <c r="A19696" s="221">
        <v>20971.0</v>
      </c>
      <c r="B19696" s="221">
        <v>34.0</v>
      </c>
      <c r="C19696" s="221">
        <v>257.0</v>
      </c>
    </row>
    <row r="19697">
      <c r="A19697" s="221">
        <v>20971.0</v>
      </c>
      <c r="B19697" s="221">
        <v>35.0</v>
      </c>
      <c r="C19697" s="221">
        <v>300.0</v>
      </c>
    </row>
    <row r="19698">
      <c r="A19698" s="221">
        <v>20971.0</v>
      </c>
      <c r="B19698" s="221">
        <v>36.0</v>
      </c>
      <c r="C19698" s="221">
        <v>4.0</v>
      </c>
    </row>
    <row r="19699">
      <c r="A19699" s="221">
        <v>20973.0</v>
      </c>
      <c r="B19699" s="221">
        <v>34.0</v>
      </c>
      <c r="C19699" s="221">
        <v>526.0</v>
      </c>
    </row>
    <row r="19700">
      <c r="A19700" s="221">
        <v>20973.0</v>
      </c>
      <c r="B19700" s="221">
        <v>35.0</v>
      </c>
      <c r="C19700" s="221">
        <v>133.0</v>
      </c>
    </row>
    <row r="19701">
      <c r="A19701" s="221">
        <v>20973.0</v>
      </c>
      <c r="B19701" s="221">
        <v>36.0</v>
      </c>
      <c r="C19701" s="221">
        <v>2.0</v>
      </c>
    </row>
    <row r="19702">
      <c r="A19702" s="221">
        <v>20973.0</v>
      </c>
      <c r="B19702" s="221">
        <v>37.0</v>
      </c>
      <c r="C19702" s="221">
        <v>11.0</v>
      </c>
    </row>
    <row r="19703">
      <c r="A19703" s="221">
        <v>20975.0</v>
      </c>
      <c r="B19703" s="221">
        <v>34.0</v>
      </c>
      <c r="C19703" s="221">
        <v>449.0</v>
      </c>
    </row>
    <row r="19704">
      <c r="A19704" s="221">
        <v>20975.0</v>
      </c>
      <c r="B19704" s="221">
        <v>35.0</v>
      </c>
      <c r="C19704" s="221">
        <v>417.0</v>
      </c>
    </row>
    <row r="19705">
      <c r="A19705" s="221">
        <v>20975.0</v>
      </c>
      <c r="B19705" s="221">
        <v>36.0</v>
      </c>
      <c r="C19705" s="221">
        <v>7.0</v>
      </c>
    </row>
    <row r="19706">
      <c r="A19706" s="221">
        <v>20977.0</v>
      </c>
      <c r="B19706" s="221">
        <v>34.0</v>
      </c>
      <c r="C19706" s="221">
        <v>249.0</v>
      </c>
    </row>
    <row r="19707">
      <c r="A19707" s="221">
        <v>20977.0</v>
      </c>
      <c r="B19707" s="221">
        <v>35.0</v>
      </c>
      <c r="C19707" s="221">
        <v>198.0</v>
      </c>
    </row>
    <row r="19708">
      <c r="A19708" s="221">
        <v>20977.0</v>
      </c>
      <c r="B19708" s="221">
        <v>37.0</v>
      </c>
      <c r="C19708" s="221">
        <v>1.0</v>
      </c>
    </row>
    <row r="19709">
      <c r="A19709" s="221">
        <v>20979.0</v>
      </c>
      <c r="B19709" s="221">
        <v>34.0</v>
      </c>
      <c r="C19709" s="221">
        <v>520.0</v>
      </c>
    </row>
    <row r="19710">
      <c r="A19710" s="221">
        <v>20979.0</v>
      </c>
      <c r="B19710" s="221">
        <v>35.0</v>
      </c>
      <c r="C19710" s="221">
        <v>100.0</v>
      </c>
    </row>
    <row r="19711">
      <c r="A19711" s="221">
        <v>20979.0</v>
      </c>
      <c r="B19711" s="221">
        <v>36.0</v>
      </c>
      <c r="C19711" s="221">
        <v>2.0</v>
      </c>
    </row>
    <row r="19712">
      <c r="A19712" s="221">
        <v>20979.0</v>
      </c>
      <c r="B19712" s="221">
        <v>37.0</v>
      </c>
      <c r="C19712" s="221">
        <v>2.0</v>
      </c>
    </row>
    <row r="19713">
      <c r="A19713" s="221">
        <v>20979.0</v>
      </c>
      <c r="B19713" s="221">
        <v>38.0</v>
      </c>
      <c r="C19713" s="221">
        <v>2.0</v>
      </c>
    </row>
    <row r="19714">
      <c r="A19714" s="221">
        <v>20981.0</v>
      </c>
      <c r="B19714" s="221">
        <v>34.0</v>
      </c>
      <c r="C19714" s="221">
        <v>511.0</v>
      </c>
    </row>
    <row r="19715">
      <c r="A19715" s="221">
        <v>20981.0</v>
      </c>
      <c r="B19715" s="221">
        <v>35.0</v>
      </c>
      <c r="C19715" s="221">
        <v>428.0</v>
      </c>
    </row>
    <row r="19716">
      <c r="A19716" s="221">
        <v>20983.0</v>
      </c>
      <c r="B19716" s="221">
        <v>34.0</v>
      </c>
      <c r="C19716" s="221">
        <v>458.0</v>
      </c>
    </row>
    <row r="19717">
      <c r="A19717" s="221">
        <v>20983.0</v>
      </c>
      <c r="B19717" s="221">
        <v>35.0</v>
      </c>
      <c r="C19717" s="221">
        <v>580.0</v>
      </c>
    </row>
    <row r="19718">
      <c r="A19718" s="221">
        <v>20985.0</v>
      </c>
      <c r="B19718" s="221">
        <v>34.0</v>
      </c>
      <c r="C19718" s="221">
        <v>1040.0</v>
      </c>
    </row>
    <row r="19719">
      <c r="A19719" s="221">
        <v>20985.0</v>
      </c>
      <c r="B19719" s="221">
        <v>35.0</v>
      </c>
      <c r="C19719" s="221">
        <v>156.0</v>
      </c>
    </row>
    <row r="19720">
      <c r="A19720" s="221">
        <v>20985.0</v>
      </c>
      <c r="B19720" s="221">
        <v>36.0</v>
      </c>
      <c r="C19720" s="221">
        <v>104.0</v>
      </c>
    </row>
    <row r="19721">
      <c r="A19721" s="221">
        <v>20987.0</v>
      </c>
      <c r="B19721" s="221">
        <v>34.0</v>
      </c>
      <c r="C19721" s="221">
        <v>1236.0</v>
      </c>
    </row>
    <row r="19722">
      <c r="A19722" s="221">
        <v>20987.0</v>
      </c>
      <c r="B19722" s="221">
        <v>35.0</v>
      </c>
      <c r="C19722" s="221">
        <v>223.0</v>
      </c>
    </row>
    <row r="19723">
      <c r="A19723" s="221">
        <v>20987.0</v>
      </c>
      <c r="B19723" s="221">
        <v>36.0</v>
      </c>
      <c r="C19723" s="221">
        <v>110.0</v>
      </c>
    </row>
    <row r="19724">
      <c r="A19724" s="221">
        <v>20989.0</v>
      </c>
      <c r="B19724" s="221">
        <v>34.0</v>
      </c>
      <c r="C19724" s="221">
        <v>1529.0</v>
      </c>
    </row>
    <row r="19725">
      <c r="A19725" s="221">
        <v>20989.0</v>
      </c>
      <c r="B19725" s="221">
        <v>36.0</v>
      </c>
      <c r="C19725" s="221">
        <v>89.0</v>
      </c>
    </row>
    <row r="19726">
      <c r="A19726" s="221">
        <v>20989.0</v>
      </c>
      <c r="B19726" s="221">
        <v>37.0</v>
      </c>
      <c r="C19726" s="221">
        <v>23.0</v>
      </c>
    </row>
    <row r="19727">
      <c r="A19727" s="221">
        <v>20991.0</v>
      </c>
      <c r="B19727" s="221">
        <v>34.0</v>
      </c>
      <c r="C19727" s="221">
        <v>1778.0</v>
      </c>
    </row>
    <row r="19728">
      <c r="A19728" s="221">
        <v>20991.0</v>
      </c>
      <c r="B19728" s="221">
        <v>35.0</v>
      </c>
      <c r="C19728" s="221">
        <v>127.0</v>
      </c>
    </row>
    <row r="19729">
      <c r="A19729" s="221">
        <v>20991.0</v>
      </c>
      <c r="B19729" s="221">
        <v>36.0</v>
      </c>
      <c r="C19729" s="221">
        <v>89.0</v>
      </c>
    </row>
    <row r="19730">
      <c r="A19730" s="221">
        <v>20991.0</v>
      </c>
      <c r="B19730" s="221">
        <v>37.0</v>
      </c>
      <c r="C19730" s="221">
        <v>29.0</v>
      </c>
    </row>
    <row r="19731">
      <c r="A19731" s="221">
        <v>20993.0</v>
      </c>
      <c r="B19731" s="221">
        <v>34.0</v>
      </c>
      <c r="C19731" s="221">
        <v>17778.0</v>
      </c>
    </row>
    <row r="19732">
      <c r="A19732" s="221">
        <v>20993.0</v>
      </c>
      <c r="B19732" s="221">
        <v>35.0</v>
      </c>
      <c r="C19732" s="221">
        <v>1267.0</v>
      </c>
    </row>
    <row r="19733">
      <c r="A19733" s="221">
        <v>20993.0</v>
      </c>
      <c r="B19733" s="221">
        <v>36.0</v>
      </c>
      <c r="C19733" s="221">
        <v>889.0</v>
      </c>
    </row>
    <row r="19734">
      <c r="A19734" s="221">
        <v>20993.0</v>
      </c>
      <c r="B19734" s="221">
        <v>37.0</v>
      </c>
      <c r="C19734" s="221">
        <v>289.0</v>
      </c>
    </row>
    <row r="19735">
      <c r="A19735" s="221">
        <v>20995.0</v>
      </c>
      <c r="B19735" s="221">
        <v>34.0</v>
      </c>
      <c r="C19735" s="221">
        <v>5111.0</v>
      </c>
    </row>
    <row r="19736">
      <c r="A19736" s="221">
        <v>20995.0</v>
      </c>
      <c r="B19736" s="221">
        <v>35.0</v>
      </c>
      <c r="C19736" s="221">
        <v>4278.0</v>
      </c>
    </row>
    <row r="19737">
      <c r="A19737" s="221">
        <v>20997.0</v>
      </c>
      <c r="B19737" s="221">
        <v>34.0</v>
      </c>
      <c r="C19737" s="221">
        <v>2489.0</v>
      </c>
    </row>
    <row r="19738">
      <c r="A19738" s="221">
        <v>20997.0</v>
      </c>
      <c r="B19738" s="221">
        <v>35.0</v>
      </c>
      <c r="C19738" s="221">
        <v>1978.0</v>
      </c>
    </row>
    <row r="19739">
      <c r="A19739" s="221">
        <v>20997.0</v>
      </c>
      <c r="B19739" s="221">
        <v>37.0</v>
      </c>
      <c r="C19739" s="221">
        <v>11.0</v>
      </c>
    </row>
    <row r="19740">
      <c r="A19740" s="221">
        <v>20999.0</v>
      </c>
      <c r="B19740" s="221">
        <v>34.0</v>
      </c>
      <c r="C19740" s="221">
        <v>4578.0</v>
      </c>
    </row>
    <row r="19741">
      <c r="A19741" s="221">
        <v>20999.0</v>
      </c>
      <c r="B19741" s="221">
        <v>35.0</v>
      </c>
      <c r="C19741" s="221">
        <v>5800.0</v>
      </c>
    </row>
    <row r="19742">
      <c r="A19742" s="221">
        <v>21001.0</v>
      </c>
      <c r="B19742" s="221">
        <v>34.0</v>
      </c>
      <c r="C19742" s="221">
        <v>15289.0</v>
      </c>
    </row>
    <row r="19743">
      <c r="A19743" s="221">
        <v>21001.0</v>
      </c>
      <c r="B19743" s="221">
        <v>36.0</v>
      </c>
      <c r="C19743" s="221">
        <v>889.0</v>
      </c>
    </row>
    <row r="19744">
      <c r="A19744" s="221">
        <v>21001.0</v>
      </c>
      <c r="B19744" s="221">
        <v>37.0</v>
      </c>
      <c r="C19744" s="221">
        <v>233.0</v>
      </c>
    </row>
    <row r="19745">
      <c r="A19745" s="221">
        <v>21003.0</v>
      </c>
      <c r="B19745" s="221">
        <v>34.0</v>
      </c>
      <c r="C19745" s="221">
        <v>10400.0</v>
      </c>
    </row>
    <row r="19746">
      <c r="A19746" s="221">
        <v>21003.0</v>
      </c>
      <c r="B19746" s="221">
        <v>35.0</v>
      </c>
      <c r="C19746" s="221">
        <v>1556.0</v>
      </c>
    </row>
    <row r="19747">
      <c r="A19747" s="221">
        <v>21003.0</v>
      </c>
      <c r="B19747" s="221">
        <v>36.0</v>
      </c>
      <c r="C19747" s="221">
        <v>1044.0</v>
      </c>
    </row>
    <row r="19748">
      <c r="A19748" s="221">
        <v>21005.0</v>
      </c>
      <c r="B19748" s="221">
        <v>34.0</v>
      </c>
      <c r="C19748" s="221">
        <v>5200.0</v>
      </c>
    </row>
    <row r="19749">
      <c r="A19749" s="221">
        <v>21005.0</v>
      </c>
      <c r="B19749" s="221">
        <v>35.0</v>
      </c>
      <c r="C19749" s="221">
        <v>1000.0</v>
      </c>
    </row>
    <row r="19750">
      <c r="A19750" s="221">
        <v>21005.0</v>
      </c>
      <c r="B19750" s="221">
        <v>36.0</v>
      </c>
      <c r="C19750" s="221">
        <v>22.0</v>
      </c>
    </row>
    <row r="19751">
      <c r="A19751" s="221">
        <v>21005.0</v>
      </c>
      <c r="B19751" s="221">
        <v>37.0</v>
      </c>
      <c r="C19751" s="221">
        <v>22.0</v>
      </c>
    </row>
    <row r="19752">
      <c r="A19752" s="221">
        <v>21005.0</v>
      </c>
      <c r="B19752" s="221">
        <v>38.0</v>
      </c>
      <c r="C19752" s="221">
        <v>22.0</v>
      </c>
    </row>
    <row r="19753">
      <c r="A19753" s="221">
        <v>21007.0</v>
      </c>
      <c r="B19753" s="221">
        <v>34.0</v>
      </c>
      <c r="C19753" s="221">
        <v>12356.0</v>
      </c>
    </row>
    <row r="19754">
      <c r="A19754" s="221">
        <v>21007.0</v>
      </c>
      <c r="B19754" s="221">
        <v>35.0</v>
      </c>
      <c r="C19754" s="221">
        <v>2233.0</v>
      </c>
    </row>
    <row r="19755">
      <c r="A19755" s="221">
        <v>21007.0</v>
      </c>
      <c r="B19755" s="221">
        <v>36.0</v>
      </c>
      <c r="C19755" s="221">
        <v>1100.0</v>
      </c>
    </row>
    <row r="19756">
      <c r="A19756" s="221">
        <v>21009.0</v>
      </c>
      <c r="B19756" s="221">
        <v>34.0</v>
      </c>
      <c r="C19756" s="221">
        <v>457050.0</v>
      </c>
    </row>
    <row r="19757">
      <c r="A19757" s="221">
        <v>21009.0</v>
      </c>
      <c r="B19757" s="221">
        <v>35.0</v>
      </c>
      <c r="C19757" s="221">
        <v>110416.0</v>
      </c>
    </row>
    <row r="19758">
      <c r="A19758" s="221">
        <v>21009.0</v>
      </c>
      <c r="B19758" s="221">
        <v>36.0</v>
      </c>
      <c r="C19758" s="221">
        <v>41994.0</v>
      </c>
    </row>
    <row r="19759">
      <c r="A19759" s="221">
        <v>21009.0</v>
      </c>
      <c r="B19759" s="221">
        <v>37.0</v>
      </c>
      <c r="C19759" s="221">
        <v>6938.0</v>
      </c>
    </row>
    <row r="19760">
      <c r="A19760" s="221">
        <v>21009.0</v>
      </c>
      <c r="B19760" s="221">
        <v>38.0</v>
      </c>
      <c r="C19760" s="221">
        <v>2110.0</v>
      </c>
    </row>
    <row r="19761">
      <c r="A19761" s="221">
        <v>21009.0</v>
      </c>
      <c r="B19761" s="221">
        <v>39.0</v>
      </c>
      <c r="C19761" s="221">
        <v>604.0</v>
      </c>
    </row>
    <row r="19762">
      <c r="A19762" s="221">
        <v>21009.0</v>
      </c>
      <c r="B19762" s="221">
        <v>40.0</v>
      </c>
      <c r="C19762" s="221">
        <v>302.0</v>
      </c>
    </row>
    <row r="19763">
      <c r="A19763" s="221">
        <v>21011.0</v>
      </c>
      <c r="B19763" s="221">
        <v>34.0</v>
      </c>
      <c r="C19763" s="221">
        <v>546912.0</v>
      </c>
    </row>
    <row r="19764">
      <c r="A19764" s="221">
        <v>21011.0</v>
      </c>
      <c r="B19764" s="221">
        <v>35.0</v>
      </c>
      <c r="C19764" s="221">
        <v>113826.0</v>
      </c>
    </row>
    <row r="19765">
      <c r="A19765" s="221">
        <v>21011.0</v>
      </c>
      <c r="B19765" s="221">
        <v>36.0</v>
      </c>
      <c r="C19765" s="221">
        <v>45010.0</v>
      </c>
    </row>
    <row r="19766">
      <c r="A19766" s="221">
        <v>21011.0</v>
      </c>
      <c r="B19766" s="221">
        <v>37.0</v>
      </c>
      <c r="C19766" s="221">
        <v>7760.0</v>
      </c>
    </row>
    <row r="19767">
      <c r="A19767" s="221">
        <v>21011.0</v>
      </c>
      <c r="B19767" s="221">
        <v>38.0</v>
      </c>
      <c r="C19767" s="221">
        <v>2358.0</v>
      </c>
    </row>
    <row r="19768">
      <c r="A19768" s="221">
        <v>21011.0</v>
      </c>
      <c r="B19768" s="221">
        <v>39.0</v>
      </c>
      <c r="C19768" s="221">
        <v>876.0</v>
      </c>
    </row>
    <row r="19769">
      <c r="A19769" s="221">
        <v>21011.0</v>
      </c>
      <c r="B19769" s="221">
        <v>40.0</v>
      </c>
      <c r="C19769" s="221">
        <v>386.0</v>
      </c>
    </row>
    <row r="19770">
      <c r="A19770" s="221">
        <v>21013.0</v>
      </c>
      <c r="B19770" s="221">
        <v>34.0</v>
      </c>
      <c r="C19770" s="221">
        <v>443591.0</v>
      </c>
    </row>
    <row r="19771">
      <c r="A19771" s="221">
        <v>21013.0</v>
      </c>
      <c r="B19771" s="221">
        <v>35.0</v>
      </c>
      <c r="C19771" s="221">
        <v>101026.0</v>
      </c>
    </row>
    <row r="19772">
      <c r="A19772" s="221">
        <v>21013.0</v>
      </c>
      <c r="B19772" s="221">
        <v>36.0</v>
      </c>
      <c r="C19772" s="221">
        <v>40877.0</v>
      </c>
    </row>
    <row r="19773">
      <c r="A19773" s="221">
        <v>21013.0</v>
      </c>
      <c r="B19773" s="221">
        <v>37.0</v>
      </c>
      <c r="C19773" s="221">
        <v>6659.0</v>
      </c>
    </row>
    <row r="19774">
      <c r="A19774" s="221">
        <v>21013.0</v>
      </c>
      <c r="B19774" s="221">
        <v>38.0</v>
      </c>
      <c r="C19774" s="221">
        <v>1804.0</v>
      </c>
    </row>
    <row r="19775">
      <c r="A19775" s="221">
        <v>21013.0</v>
      </c>
      <c r="B19775" s="221">
        <v>39.0</v>
      </c>
      <c r="C19775" s="221">
        <v>666.0</v>
      </c>
    </row>
    <row r="19776">
      <c r="A19776" s="221">
        <v>21013.0</v>
      </c>
      <c r="B19776" s="221">
        <v>40.0</v>
      </c>
      <c r="C19776" s="221">
        <v>298.0</v>
      </c>
    </row>
    <row r="19777">
      <c r="A19777" s="221">
        <v>21017.0</v>
      </c>
      <c r="B19777" s="221">
        <v>34.0</v>
      </c>
      <c r="C19777" s="221">
        <v>473141.0</v>
      </c>
    </row>
    <row r="19778">
      <c r="A19778" s="221">
        <v>21017.0</v>
      </c>
      <c r="B19778" s="221">
        <v>35.0</v>
      </c>
      <c r="C19778" s="221">
        <v>111118.0</v>
      </c>
    </row>
    <row r="19779">
      <c r="A19779" s="221">
        <v>21017.0</v>
      </c>
      <c r="B19779" s="221">
        <v>36.0</v>
      </c>
      <c r="C19779" s="221">
        <v>43324.0</v>
      </c>
    </row>
    <row r="19780">
      <c r="A19780" s="221">
        <v>21017.0</v>
      </c>
      <c r="B19780" s="221">
        <v>37.0</v>
      </c>
      <c r="C19780" s="221">
        <v>7109.0</v>
      </c>
    </row>
    <row r="19781">
      <c r="A19781" s="221">
        <v>21017.0</v>
      </c>
      <c r="B19781" s="221">
        <v>38.0</v>
      </c>
      <c r="C19781" s="221">
        <v>2141.0</v>
      </c>
    </row>
    <row r="19782">
      <c r="A19782" s="221">
        <v>21017.0</v>
      </c>
      <c r="B19782" s="221">
        <v>39.0</v>
      </c>
      <c r="C19782" s="221">
        <v>682.0</v>
      </c>
    </row>
    <row r="19783">
      <c r="A19783" s="221">
        <v>21017.0</v>
      </c>
      <c r="B19783" s="221">
        <v>40.0</v>
      </c>
      <c r="C19783" s="221">
        <v>304.0</v>
      </c>
    </row>
    <row r="19784">
      <c r="A19784" s="221">
        <v>21019.0</v>
      </c>
      <c r="B19784" s="221">
        <v>34.0</v>
      </c>
      <c r="C19784" s="221">
        <v>326973.0</v>
      </c>
    </row>
    <row r="19785">
      <c r="A19785" s="221">
        <v>21019.0</v>
      </c>
      <c r="B19785" s="221">
        <v>35.0</v>
      </c>
      <c r="C19785" s="221">
        <v>107842.0</v>
      </c>
    </row>
    <row r="19786">
      <c r="A19786" s="221">
        <v>21019.0</v>
      </c>
      <c r="B19786" s="221">
        <v>36.0</v>
      </c>
      <c r="C19786" s="221">
        <v>39547.0</v>
      </c>
    </row>
    <row r="19787">
      <c r="A19787" s="221">
        <v>21019.0</v>
      </c>
      <c r="B19787" s="221">
        <v>37.0</v>
      </c>
      <c r="C19787" s="221">
        <v>6440.0</v>
      </c>
    </row>
    <row r="19788">
      <c r="A19788" s="221">
        <v>21019.0</v>
      </c>
      <c r="B19788" s="221">
        <v>38.0</v>
      </c>
      <c r="C19788" s="221">
        <v>1841.0</v>
      </c>
    </row>
    <row r="19789">
      <c r="A19789" s="221">
        <v>21019.0</v>
      </c>
      <c r="B19789" s="221">
        <v>39.0</v>
      </c>
      <c r="C19789" s="221">
        <v>660.0</v>
      </c>
    </row>
    <row r="19790">
      <c r="A19790" s="221">
        <v>21019.0</v>
      </c>
      <c r="B19790" s="221">
        <v>40.0</v>
      </c>
      <c r="C19790" s="221">
        <v>280.0</v>
      </c>
    </row>
    <row r="19791">
      <c r="A19791" s="221">
        <v>21021.0</v>
      </c>
      <c r="B19791" s="221">
        <v>34.0</v>
      </c>
      <c r="C19791" s="221">
        <v>510149.0</v>
      </c>
    </row>
    <row r="19792">
      <c r="A19792" s="221">
        <v>21021.0</v>
      </c>
      <c r="B19792" s="221">
        <v>35.0</v>
      </c>
      <c r="C19792" s="221">
        <v>110413.0</v>
      </c>
    </row>
    <row r="19793">
      <c r="A19793" s="221">
        <v>21021.0</v>
      </c>
      <c r="B19793" s="221">
        <v>36.0</v>
      </c>
      <c r="C19793" s="221">
        <v>45621.0</v>
      </c>
    </row>
    <row r="19794">
      <c r="A19794" s="221">
        <v>21021.0</v>
      </c>
      <c r="B19794" s="221">
        <v>37.0</v>
      </c>
      <c r="C19794" s="221">
        <v>7491.0</v>
      </c>
    </row>
    <row r="19795">
      <c r="A19795" s="221">
        <v>21021.0</v>
      </c>
      <c r="B19795" s="221">
        <v>38.0</v>
      </c>
      <c r="C19795" s="221">
        <v>2191.0</v>
      </c>
    </row>
    <row r="19796">
      <c r="A19796" s="221">
        <v>21021.0</v>
      </c>
      <c r="B19796" s="221">
        <v>39.0</v>
      </c>
      <c r="C19796" s="221">
        <v>728.0</v>
      </c>
    </row>
    <row r="19797">
      <c r="A19797" s="221">
        <v>21021.0</v>
      </c>
      <c r="B19797" s="221">
        <v>40.0</v>
      </c>
      <c r="C19797" s="221">
        <v>334.0</v>
      </c>
    </row>
    <row r="19798">
      <c r="A19798" s="221">
        <v>21023.0</v>
      </c>
      <c r="B19798" s="221">
        <v>34.0</v>
      </c>
      <c r="C19798" s="221">
        <v>498880.0</v>
      </c>
    </row>
    <row r="19799">
      <c r="A19799" s="221">
        <v>21023.0</v>
      </c>
      <c r="B19799" s="221">
        <v>35.0</v>
      </c>
      <c r="C19799" s="221">
        <v>104957.0</v>
      </c>
    </row>
    <row r="19800">
      <c r="A19800" s="221">
        <v>21023.0</v>
      </c>
      <c r="B19800" s="221">
        <v>36.0</v>
      </c>
      <c r="C19800" s="221">
        <v>43194.0</v>
      </c>
    </row>
    <row r="19801">
      <c r="A19801" s="221">
        <v>21023.0</v>
      </c>
      <c r="B19801" s="221">
        <v>37.0</v>
      </c>
      <c r="C19801" s="221">
        <v>7269.0</v>
      </c>
    </row>
    <row r="19802">
      <c r="A19802" s="221">
        <v>21023.0</v>
      </c>
      <c r="B19802" s="221">
        <v>38.0</v>
      </c>
      <c r="C19802" s="221">
        <v>2033.0</v>
      </c>
    </row>
    <row r="19803">
      <c r="A19803" s="221">
        <v>21023.0</v>
      </c>
      <c r="B19803" s="221">
        <v>39.0</v>
      </c>
      <c r="C19803" s="221">
        <v>696.0</v>
      </c>
    </row>
    <row r="19804">
      <c r="A19804" s="221">
        <v>21023.0</v>
      </c>
      <c r="B19804" s="221">
        <v>40.0</v>
      </c>
      <c r="C19804" s="221">
        <v>332.0</v>
      </c>
    </row>
    <row r="19805">
      <c r="A19805" s="221">
        <v>21025.0</v>
      </c>
      <c r="B19805" s="221">
        <v>34.0</v>
      </c>
      <c r="C19805" s="221">
        <v>749916.0</v>
      </c>
    </row>
    <row r="19806">
      <c r="A19806" s="221">
        <v>21025.0</v>
      </c>
      <c r="B19806" s="221">
        <v>35.0</v>
      </c>
      <c r="C19806" s="221">
        <v>142710.0</v>
      </c>
    </row>
    <row r="19807">
      <c r="A19807" s="221">
        <v>21025.0</v>
      </c>
      <c r="B19807" s="221">
        <v>36.0</v>
      </c>
      <c r="C19807" s="221">
        <v>49913.0</v>
      </c>
    </row>
    <row r="19808">
      <c r="A19808" s="221">
        <v>21025.0</v>
      </c>
      <c r="B19808" s="221">
        <v>37.0</v>
      </c>
      <c r="C19808" s="221">
        <v>8617.0</v>
      </c>
    </row>
    <row r="19809">
      <c r="A19809" s="221">
        <v>21025.0</v>
      </c>
      <c r="B19809" s="221">
        <v>38.0</v>
      </c>
      <c r="C19809" s="221">
        <v>2249.0</v>
      </c>
    </row>
    <row r="19810">
      <c r="A19810" s="221">
        <v>21025.0</v>
      </c>
      <c r="B19810" s="221">
        <v>39.0</v>
      </c>
      <c r="C19810" s="221">
        <v>908.0</v>
      </c>
    </row>
    <row r="19811">
      <c r="A19811" s="221">
        <v>21025.0</v>
      </c>
      <c r="B19811" s="221">
        <v>40.0</v>
      </c>
      <c r="C19811" s="221">
        <v>444.0</v>
      </c>
    </row>
    <row r="19812">
      <c r="A19812" s="221">
        <v>21027.0</v>
      </c>
      <c r="B19812" s="221">
        <v>34.0</v>
      </c>
      <c r="C19812" s="221">
        <v>874902.0</v>
      </c>
    </row>
    <row r="19813">
      <c r="A19813" s="221">
        <v>21027.0</v>
      </c>
      <c r="B19813" s="221">
        <v>35.0</v>
      </c>
      <c r="C19813" s="221">
        <v>72154.0</v>
      </c>
    </row>
    <row r="19814">
      <c r="A19814" s="221">
        <v>21027.0</v>
      </c>
      <c r="B19814" s="221">
        <v>36.0</v>
      </c>
      <c r="C19814" s="221">
        <v>24616.0</v>
      </c>
    </row>
    <row r="19815">
      <c r="A19815" s="221">
        <v>21027.0</v>
      </c>
      <c r="B19815" s="221">
        <v>37.0</v>
      </c>
      <c r="C19815" s="221">
        <v>3504.0</v>
      </c>
    </row>
    <row r="19816">
      <c r="A19816" s="221">
        <v>21027.0</v>
      </c>
      <c r="B19816" s="221">
        <v>38.0</v>
      </c>
      <c r="C19816" s="221">
        <v>998.0</v>
      </c>
    </row>
    <row r="19817">
      <c r="A19817" s="221">
        <v>21027.0</v>
      </c>
      <c r="B19817" s="221">
        <v>39.0</v>
      </c>
      <c r="C19817" s="221">
        <v>286.0</v>
      </c>
    </row>
    <row r="19818">
      <c r="A19818" s="221">
        <v>21027.0</v>
      </c>
      <c r="B19818" s="221">
        <v>40.0</v>
      </c>
      <c r="C19818" s="221">
        <v>64.0</v>
      </c>
    </row>
    <row r="19819">
      <c r="A19819" s="221">
        <v>21029.0</v>
      </c>
      <c r="B19819" s="221">
        <v>34.0</v>
      </c>
      <c r="C19819" s="221">
        <v>347163.0</v>
      </c>
    </row>
    <row r="19820">
      <c r="A19820" s="221">
        <v>21029.0</v>
      </c>
      <c r="B19820" s="221">
        <v>35.0</v>
      </c>
      <c r="C19820" s="221">
        <v>83248.0</v>
      </c>
    </row>
    <row r="19821">
      <c r="A19821" s="221">
        <v>21029.0</v>
      </c>
      <c r="B19821" s="221">
        <v>36.0</v>
      </c>
      <c r="C19821" s="221">
        <v>33332.0</v>
      </c>
    </row>
    <row r="19822">
      <c r="A19822" s="221">
        <v>21029.0</v>
      </c>
      <c r="B19822" s="221">
        <v>37.0</v>
      </c>
      <c r="C19822" s="221">
        <v>4499.0</v>
      </c>
    </row>
    <row r="19823">
      <c r="A19823" s="221">
        <v>21029.0</v>
      </c>
      <c r="B19823" s="221">
        <v>38.0</v>
      </c>
      <c r="C19823" s="221">
        <v>1258.0</v>
      </c>
    </row>
    <row r="19824">
      <c r="A19824" s="221">
        <v>21029.0</v>
      </c>
      <c r="B19824" s="221">
        <v>39.0</v>
      </c>
      <c r="C19824" s="221">
        <v>486.0</v>
      </c>
    </row>
    <row r="19825">
      <c r="A19825" s="221">
        <v>21029.0</v>
      </c>
      <c r="B19825" s="221">
        <v>40.0</v>
      </c>
      <c r="C19825" s="221">
        <v>172.0</v>
      </c>
    </row>
    <row r="19826">
      <c r="A19826" s="221">
        <v>21035.0</v>
      </c>
      <c r="B19826" s="221">
        <v>34.0</v>
      </c>
      <c r="C19826" s="221">
        <v>427708.0</v>
      </c>
    </row>
    <row r="19827">
      <c r="A19827" s="221">
        <v>21035.0</v>
      </c>
      <c r="B19827" s="221">
        <v>35.0</v>
      </c>
      <c r="C19827" s="221">
        <v>111110.0</v>
      </c>
    </row>
    <row r="19828">
      <c r="A19828" s="221">
        <v>21035.0</v>
      </c>
      <c r="B19828" s="221">
        <v>36.0</v>
      </c>
      <c r="C19828" s="221">
        <v>44110.0</v>
      </c>
    </row>
    <row r="19829">
      <c r="A19829" s="221">
        <v>21035.0</v>
      </c>
      <c r="B19829" s="221">
        <v>37.0</v>
      </c>
      <c r="C19829" s="221">
        <v>6581.0</v>
      </c>
    </row>
    <row r="19830">
      <c r="A19830" s="221">
        <v>21035.0</v>
      </c>
      <c r="B19830" s="221">
        <v>38.0</v>
      </c>
      <c r="C19830" s="221">
        <v>1858.0</v>
      </c>
    </row>
    <row r="19831">
      <c r="A19831" s="221">
        <v>21035.0</v>
      </c>
      <c r="B19831" s="221">
        <v>39.0</v>
      </c>
      <c r="C19831" s="221">
        <v>648.0</v>
      </c>
    </row>
    <row r="19832">
      <c r="A19832" s="221">
        <v>21035.0</v>
      </c>
      <c r="B19832" s="221">
        <v>40.0</v>
      </c>
      <c r="C19832" s="221">
        <v>296.0</v>
      </c>
    </row>
    <row r="19833">
      <c r="A19833" s="221">
        <v>21037.0</v>
      </c>
      <c r="B19833" s="221">
        <v>34.0</v>
      </c>
      <c r="C19833" s="221">
        <v>388208.0</v>
      </c>
    </row>
    <row r="19834">
      <c r="A19834" s="221">
        <v>21037.0</v>
      </c>
      <c r="B19834" s="221">
        <v>35.0</v>
      </c>
      <c r="C19834" s="221">
        <v>93777.0</v>
      </c>
    </row>
    <row r="19835">
      <c r="A19835" s="221">
        <v>21037.0</v>
      </c>
      <c r="B19835" s="221">
        <v>36.0</v>
      </c>
      <c r="C19835" s="221">
        <v>37729.0</v>
      </c>
    </row>
    <row r="19836">
      <c r="A19836" s="221">
        <v>21037.0</v>
      </c>
      <c r="B19836" s="221">
        <v>37.0</v>
      </c>
      <c r="C19836" s="221">
        <v>5104.0</v>
      </c>
    </row>
    <row r="19837">
      <c r="A19837" s="221">
        <v>21037.0</v>
      </c>
      <c r="B19837" s="221">
        <v>38.0</v>
      </c>
      <c r="C19837" s="221">
        <v>1530.0</v>
      </c>
    </row>
    <row r="19838">
      <c r="A19838" s="221">
        <v>21037.0</v>
      </c>
      <c r="B19838" s="221">
        <v>39.0</v>
      </c>
      <c r="C19838" s="221">
        <v>538.0</v>
      </c>
    </row>
    <row r="19839">
      <c r="A19839" s="221">
        <v>21037.0</v>
      </c>
      <c r="B19839" s="221">
        <v>40.0</v>
      </c>
      <c r="C19839" s="221">
        <v>212.0</v>
      </c>
    </row>
    <row r="19840">
      <c r="A19840" s="221">
        <v>21039.0</v>
      </c>
      <c r="B19840" s="221">
        <v>34.0</v>
      </c>
      <c r="C19840" s="221">
        <v>555658.0</v>
      </c>
    </row>
    <row r="19841">
      <c r="A19841" s="221">
        <v>21039.0</v>
      </c>
      <c r="B19841" s="221">
        <v>35.0</v>
      </c>
      <c r="C19841" s="221">
        <v>125277.0</v>
      </c>
    </row>
    <row r="19842">
      <c r="A19842" s="221">
        <v>21039.0</v>
      </c>
      <c r="B19842" s="221">
        <v>36.0</v>
      </c>
      <c r="C19842" s="221">
        <v>47249.0</v>
      </c>
    </row>
    <row r="19843">
      <c r="A19843" s="221">
        <v>21039.0</v>
      </c>
      <c r="B19843" s="221">
        <v>37.0</v>
      </c>
      <c r="C19843" s="221">
        <v>7916.0</v>
      </c>
    </row>
    <row r="19844">
      <c r="A19844" s="221">
        <v>21039.0</v>
      </c>
      <c r="B19844" s="221">
        <v>38.0</v>
      </c>
      <c r="C19844" s="221">
        <v>2438.0</v>
      </c>
    </row>
    <row r="19845">
      <c r="A19845" s="221">
        <v>21039.0</v>
      </c>
      <c r="B19845" s="221">
        <v>39.0</v>
      </c>
      <c r="C19845" s="221">
        <v>908.0</v>
      </c>
    </row>
    <row r="19846">
      <c r="A19846" s="221">
        <v>21039.0</v>
      </c>
      <c r="B19846" s="221">
        <v>40.0</v>
      </c>
      <c r="C19846" s="221">
        <v>428.0</v>
      </c>
    </row>
    <row r="19847">
      <c r="A19847" s="221">
        <v>21041.0</v>
      </c>
      <c r="B19847" s="221">
        <v>34.0</v>
      </c>
      <c r="C19847" s="221">
        <v>471653.0</v>
      </c>
    </row>
    <row r="19848">
      <c r="A19848" s="221">
        <v>21041.0</v>
      </c>
      <c r="B19848" s="221">
        <v>35.0</v>
      </c>
      <c r="C19848" s="221">
        <v>110370.0</v>
      </c>
    </row>
    <row r="19849">
      <c r="A19849" s="221">
        <v>21041.0</v>
      </c>
      <c r="B19849" s="221">
        <v>36.0</v>
      </c>
      <c r="C19849" s="221">
        <v>44713.0</v>
      </c>
    </row>
    <row r="19850">
      <c r="A19850" s="221">
        <v>21041.0</v>
      </c>
      <c r="B19850" s="221">
        <v>37.0</v>
      </c>
      <c r="C19850" s="221">
        <v>7692.0</v>
      </c>
    </row>
    <row r="19851">
      <c r="A19851" s="221">
        <v>21041.0</v>
      </c>
      <c r="B19851" s="221">
        <v>38.0</v>
      </c>
      <c r="C19851" s="221">
        <v>2359.0</v>
      </c>
    </row>
    <row r="19852">
      <c r="A19852" s="221">
        <v>21041.0</v>
      </c>
      <c r="B19852" s="221">
        <v>39.0</v>
      </c>
      <c r="C19852" s="221">
        <v>860.0</v>
      </c>
    </row>
    <row r="19853">
      <c r="A19853" s="221">
        <v>21041.0</v>
      </c>
      <c r="B19853" s="221">
        <v>40.0</v>
      </c>
      <c r="C19853" s="221">
        <v>344.0</v>
      </c>
    </row>
    <row r="19854">
      <c r="A19854" s="221">
        <v>21054.0</v>
      </c>
      <c r="B19854" s="221">
        <v>36.0</v>
      </c>
      <c r="C19854" s="221">
        <v>11111.0</v>
      </c>
    </row>
    <row r="19855">
      <c r="A19855" s="221">
        <v>21062.0</v>
      </c>
      <c r="B19855" s="221">
        <v>37.0</v>
      </c>
      <c r="C19855" s="221">
        <v>2.0</v>
      </c>
    </row>
    <row r="19856">
      <c r="A19856" s="221">
        <v>21062.0</v>
      </c>
      <c r="B19856" s="221">
        <v>38.0</v>
      </c>
      <c r="C19856" s="221">
        <v>6.0</v>
      </c>
    </row>
    <row r="19857">
      <c r="A19857" s="221">
        <v>21094.0</v>
      </c>
      <c r="B19857" s="221">
        <v>34.0</v>
      </c>
      <c r="C19857" s="221">
        <v>6.0</v>
      </c>
    </row>
    <row r="19858">
      <c r="A19858" s="221">
        <v>21094.0</v>
      </c>
      <c r="B19858" s="221">
        <v>35.0</v>
      </c>
      <c r="C19858" s="221">
        <v>17.0</v>
      </c>
    </row>
    <row r="19859">
      <c r="A19859" s="221">
        <v>21094.0</v>
      </c>
      <c r="B19859" s="221">
        <v>36.0</v>
      </c>
      <c r="C19859" s="221">
        <v>22.0</v>
      </c>
    </row>
    <row r="19860">
      <c r="A19860" s="221">
        <v>21094.0</v>
      </c>
      <c r="B19860" s="221">
        <v>37.0</v>
      </c>
      <c r="C19860" s="221">
        <v>1.0</v>
      </c>
    </row>
    <row r="19861">
      <c r="A19861" s="221">
        <v>21094.0</v>
      </c>
      <c r="B19861" s="221">
        <v>38.0</v>
      </c>
      <c r="C19861" s="221">
        <v>1.0</v>
      </c>
    </row>
    <row r="19862">
      <c r="A19862" s="221">
        <v>21094.0</v>
      </c>
      <c r="B19862" s="221">
        <v>40.0</v>
      </c>
      <c r="C19862" s="221">
        <v>2.0</v>
      </c>
    </row>
    <row r="19863">
      <c r="A19863" s="221">
        <v>21094.0</v>
      </c>
      <c r="B19863" s="221">
        <v>16275.0</v>
      </c>
      <c r="C19863" s="221">
        <v>11.0</v>
      </c>
    </row>
    <row r="19864">
      <c r="A19864" s="221">
        <v>21094.0</v>
      </c>
      <c r="B19864" s="221">
        <v>16681.0</v>
      </c>
      <c r="C19864" s="221">
        <v>1.0</v>
      </c>
    </row>
    <row r="19865">
      <c r="A19865" s="221">
        <v>21094.0</v>
      </c>
      <c r="B19865" s="221">
        <v>16682.0</v>
      </c>
      <c r="C19865" s="221">
        <v>1.0</v>
      </c>
    </row>
    <row r="19866">
      <c r="A19866" s="221">
        <v>21096.0</v>
      </c>
      <c r="B19866" s="221">
        <v>34.0</v>
      </c>
      <c r="C19866" s="221">
        <v>12494.0</v>
      </c>
    </row>
    <row r="19867">
      <c r="A19867" s="221">
        <v>21096.0</v>
      </c>
      <c r="B19867" s="221">
        <v>35.0</v>
      </c>
      <c r="C19867" s="221">
        <v>8349.0</v>
      </c>
    </row>
    <row r="19868">
      <c r="A19868" s="221">
        <v>21096.0</v>
      </c>
      <c r="B19868" s="221">
        <v>36.0</v>
      </c>
      <c r="C19868" s="221">
        <v>1556.0</v>
      </c>
    </row>
    <row r="19869">
      <c r="A19869" s="221">
        <v>21096.0</v>
      </c>
      <c r="B19869" s="221">
        <v>37.0</v>
      </c>
      <c r="C19869" s="221">
        <v>920.0</v>
      </c>
    </row>
    <row r="19870">
      <c r="A19870" s="221">
        <v>21096.0</v>
      </c>
      <c r="B19870" s="221">
        <v>38.0</v>
      </c>
      <c r="C19870" s="221">
        <v>342.0</v>
      </c>
    </row>
    <row r="19871">
      <c r="A19871" s="221">
        <v>21096.0</v>
      </c>
      <c r="B19871" s="221">
        <v>39.0</v>
      </c>
      <c r="C19871" s="221">
        <v>278.0</v>
      </c>
    </row>
    <row r="19872">
      <c r="A19872" s="221">
        <v>21096.0</v>
      </c>
      <c r="B19872" s="221">
        <v>40.0</v>
      </c>
      <c r="C19872" s="221">
        <v>660.0</v>
      </c>
    </row>
    <row r="19873">
      <c r="A19873" s="221">
        <v>21097.0</v>
      </c>
      <c r="B19873" s="221">
        <v>34.0</v>
      </c>
      <c r="C19873" s="221">
        <v>2778.0</v>
      </c>
    </row>
    <row r="19874">
      <c r="A19874" s="221">
        <v>21104.0</v>
      </c>
      <c r="B19874" s="221">
        <v>37.0</v>
      </c>
      <c r="C19874" s="221">
        <v>2.0</v>
      </c>
    </row>
    <row r="19875">
      <c r="A19875" s="221">
        <v>21104.0</v>
      </c>
      <c r="B19875" s="221">
        <v>38.0</v>
      </c>
      <c r="C19875" s="221">
        <v>6.0</v>
      </c>
    </row>
    <row r="19876">
      <c r="A19876" s="221">
        <v>21194.0</v>
      </c>
      <c r="B19876" s="221">
        <v>35.0</v>
      </c>
      <c r="C19876" s="221">
        <v>8.0</v>
      </c>
    </row>
    <row r="19877">
      <c r="A19877" s="221">
        <v>21194.0</v>
      </c>
      <c r="B19877" s="221">
        <v>37.0</v>
      </c>
      <c r="C19877" s="221">
        <v>3.0</v>
      </c>
    </row>
    <row r="19878">
      <c r="A19878" s="221">
        <v>21194.0</v>
      </c>
      <c r="B19878" s="221">
        <v>38.0</v>
      </c>
      <c r="C19878" s="221">
        <v>1.0</v>
      </c>
    </row>
    <row r="19879">
      <c r="A19879" s="221">
        <v>21194.0</v>
      </c>
      <c r="B19879" s="221">
        <v>39.0</v>
      </c>
      <c r="C19879" s="221">
        <v>1.0</v>
      </c>
    </row>
    <row r="19880">
      <c r="A19880" s="221">
        <v>21196.0</v>
      </c>
      <c r="B19880" s="221">
        <v>34.0</v>
      </c>
      <c r="C19880" s="221">
        <v>4.0</v>
      </c>
    </row>
    <row r="19881">
      <c r="A19881" s="221">
        <v>21196.0</v>
      </c>
      <c r="B19881" s="221">
        <v>35.0</v>
      </c>
      <c r="C19881" s="221">
        <v>1.0</v>
      </c>
    </row>
    <row r="19882">
      <c r="A19882" s="221">
        <v>21196.0</v>
      </c>
      <c r="B19882" s="221">
        <v>36.0</v>
      </c>
      <c r="C19882" s="221">
        <v>2.0</v>
      </c>
    </row>
    <row r="19883">
      <c r="A19883" s="221">
        <v>21196.0</v>
      </c>
      <c r="B19883" s="221">
        <v>37.0</v>
      </c>
      <c r="C19883" s="221">
        <v>3.0</v>
      </c>
    </row>
    <row r="19884">
      <c r="A19884" s="221">
        <v>21196.0</v>
      </c>
      <c r="B19884" s="221">
        <v>38.0</v>
      </c>
      <c r="C19884" s="221">
        <v>3.0</v>
      </c>
    </row>
    <row r="19885">
      <c r="A19885" s="221">
        <v>21198.0</v>
      </c>
      <c r="B19885" s="221">
        <v>34.0</v>
      </c>
      <c r="C19885" s="221">
        <v>4.0</v>
      </c>
    </row>
    <row r="19886">
      <c r="A19886" s="221">
        <v>21198.0</v>
      </c>
      <c r="B19886" s="221">
        <v>36.0</v>
      </c>
      <c r="C19886" s="221">
        <v>3.0</v>
      </c>
    </row>
    <row r="19887">
      <c r="A19887" s="221">
        <v>21198.0</v>
      </c>
      <c r="B19887" s="221">
        <v>37.0</v>
      </c>
      <c r="C19887" s="221">
        <v>8.0</v>
      </c>
    </row>
    <row r="19888">
      <c r="A19888" s="221">
        <v>21200.0</v>
      </c>
      <c r="B19888" s="221">
        <v>34.0</v>
      </c>
      <c r="C19888" s="221">
        <v>3.0</v>
      </c>
    </row>
    <row r="19889">
      <c r="A19889" s="221">
        <v>21200.0</v>
      </c>
      <c r="B19889" s="221">
        <v>35.0</v>
      </c>
      <c r="C19889" s="221">
        <v>1.0</v>
      </c>
    </row>
    <row r="19890">
      <c r="A19890" s="221">
        <v>21200.0</v>
      </c>
      <c r="B19890" s="221">
        <v>36.0</v>
      </c>
      <c r="C19890" s="221">
        <v>2.0</v>
      </c>
    </row>
    <row r="19891">
      <c r="A19891" s="221">
        <v>21200.0</v>
      </c>
      <c r="B19891" s="221">
        <v>37.0</v>
      </c>
      <c r="C19891" s="221">
        <v>10.0</v>
      </c>
    </row>
    <row r="19892">
      <c r="A19892" s="221">
        <v>21202.0</v>
      </c>
      <c r="B19892" s="221">
        <v>34.0</v>
      </c>
      <c r="C19892" s="221">
        <v>2.0</v>
      </c>
    </row>
    <row r="19893">
      <c r="A19893" s="221">
        <v>21202.0</v>
      </c>
      <c r="B19893" s="221">
        <v>35.0</v>
      </c>
      <c r="C19893" s="221">
        <v>3.0</v>
      </c>
    </row>
    <row r="19894">
      <c r="A19894" s="221">
        <v>21202.0</v>
      </c>
      <c r="B19894" s="221">
        <v>36.0</v>
      </c>
      <c r="C19894" s="221">
        <v>2.0</v>
      </c>
    </row>
    <row r="19895">
      <c r="A19895" s="221">
        <v>21202.0</v>
      </c>
      <c r="B19895" s="221">
        <v>37.0</v>
      </c>
      <c r="C19895" s="221">
        <v>12.0</v>
      </c>
    </row>
    <row r="19896">
      <c r="A19896" s="221">
        <v>21204.0</v>
      </c>
      <c r="B19896" s="221">
        <v>34.0</v>
      </c>
      <c r="C19896" s="221">
        <v>2.0</v>
      </c>
    </row>
    <row r="19897">
      <c r="A19897" s="221">
        <v>21204.0</v>
      </c>
      <c r="B19897" s="221">
        <v>36.0</v>
      </c>
      <c r="C19897" s="221">
        <v>11.0</v>
      </c>
    </row>
    <row r="19898">
      <c r="A19898" s="221">
        <v>21204.0</v>
      </c>
      <c r="B19898" s="221">
        <v>37.0</v>
      </c>
      <c r="C19898" s="221">
        <v>1.0</v>
      </c>
    </row>
    <row r="19899">
      <c r="A19899" s="221">
        <v>21204.0</v>
      </c>
      <c r="B19899" s="221">
        <v>39.0</v>
      </c>
      <c r="C19899" s="221">
        <v>1.0</v>
      </c>
    </row>
    <row r="19900">
      <c r="A19900" s="221">
        <v>21206.0</v>
      </c>
      <c r="B19900" s="221">
        <v>34.0</v>
      </c>
      <c r="C19900" s="221">
        <v>2.0</v>
      </c>
    </row>
    <row r="19901">
      <c r="A19901" s="221">
        <v>21206.0</v>
      </c>
      <c r="B19901" s="221">
        <v>35.0</v>
      </c>
      <c r="C19901" s="221">
        <v>6.0</v>
      </c>
    </row>
    <row r="19902">
      <c r="A19902" s="221">
        <v>21206.0</v>
      </c>
      <c r="B19902" s="221">
        <v>36.0</v>
      </c>
      <c r="C19902" s="221">
        <v>4.0</v>
      </c>
    </row>
    <row r="19903">
      <c r="A19903" s="221">
        <v>21206.0</v>
      </c>
      <c r="B19903" s="221">
        <v>37.0</v>
      </c>
      <c r="C19903" s="221">
        <v>2.0</v>
      </c>
    </row>
    <row r="19904">
      <c r="A19904" s="221">
        <v>21206.0</v>
      </c>
      <c r="B19904" s="221">
        <v>38.0</v>
      </c>
      <c r="C19904" s="221">
        <v>2.0</v>
      </c>
    </row>
    <row r="19905">
      <c r="A19905" s="221">
        <v>21206.0</v>
      </c>
      <c r="B19905" s="221">
        <v>39.0</v>
      </c>
      <c r="C19905" s="221">
        <v>1.0</v>
      </c>
    </row>
    <row r="19906">
      <c r="A19906" s="221">
        <v>21208.0</v>
      </c>
      <c r="B19906" s="221">
        <v>35.0</v>
      </c>
      <c r="C19906" s="221">
        <v>4.0</v>
      </c>
    </row>
    <row r="19907">
      <c r="A19907" s="221">
        <v>21208.0</v>
      </c>
      <c r="B19907" s="221">
        <v>37.0</v>
      </c>
      <c r="C19907" s="221">
        <v>3.0</v>
      </c>
    </row>
    <row r="19908">
      <c r="A19908" s="221">
        <v>21208.0</v>
      </c>
      <c r="B19908" s="221">
        <v>38.0</v>
      </c>
      <c r="C19908" s="221">
        <v>3.0</v>
      </c>
    </row>
    <row r="19909">
      <c r="A19909" s="221">
        <v>21208.0</v>
      </c>
      <c r="B19909" s="221">
        <v>39.0</v>
      </c>
      <c r="C19909" s="221">
        <v>1.0</v>
      </c>
    </row>
    <row r="19910">
      <c r="A19910" s="221">
        <v>21210.0</v>
      </c>
      <c r="B19910" s="221">
        <v>36.0</v>
      </c>
      <c r="C19910" s="221">
        <v>59.0</v>
      </c>
    </row>
    <row r="19911">
      <c r="A19911" s="221">
        <v>21210.0</v>
      </c>
      <c r="B19911" s="221">
        <v>37.0</v>
      </c>
      <c r="C19911" s="221">
        <v>3.0</v>
      </c>
    </row>
    <row r="19912">
      <c r="A19912" s="221">
        <v>21210.0</v>
      </c>
      <c r="B19912" s="221">
        <v>38.0</v>
      </c>
      <c r="C19912" s="221">
        <v>3.0</v>
      </c>
    </row>
    <row r="19913">
      <c r="A19913" s="221">
        <v>21210.0</v>
      </c>
      <c r="B19913" s="221">
        <v>40.0</v>
      </c>
      <c r="C19913" s="221">
        <v>2.0</v>
      </c>
    </row>
    <row r="19914">
      <c r="A19914" s="221">
        <v>21212.0</v>
      </c>
      <c r="B19914" s="221">
        <v>35.0</v>
      </c>
      <c r="C19914" s="221">
        <v>2.0</v>
      </c>
    </row>
    <row r="19915">
      <c r="A19915" s="221">
        <v>21212.0</v>
      </c>
      <c r="B19915" s="221">
        <v>36.0</v>
      </c>
      <c r="C19915" s="221">
        <v>62.0</v>
      </c>
    </row>
    <row r="19916">
      <c r="A19916" s="221">
        <v>21212.0</v>
      </c>
      <c r="B19916" s="221">
        <v>40.0</v>
      </c>
      <c r="C19916" s="221">
        <v>1.0</v>
      </c>
    </row>
    <row r="19917">
      <c r="A19917" s="221">
        <v>21214.0</v>
      </c>
      <c r="B19917" s="221">
        <v>35.0</v>
      </c>
      <c r="C19917" s="221">
        <v>4.0</v>
      </c>
    </row>
    <row r="19918">
      <c r="A19918" s="221">
        <v>21214.0</v>
      </c>
      <c r="B19918" s="221">
        <v>36.0</v>
      </c>
      <c r="C19918" s="221">
        <v>33.0</v>
      </c>
    </row>
    <row r="19919">
      <c r="A19919" s="221">
        <v>21214.0</v>
      </c>
      <c r="B19919" s="221">
        <v>37.0</v>
      </c>
      <c r="C19919" s="221">
        <v>27.0</v>
      </c>
    </row>
    <row r="19920">
      <c r="A19920" s="221">
        <v>21214.0</v>
      </c>
      <c r="B19920" s="221">
        <v>40.0</v>
      </c>
      <c r="C19920" s="221">
        <v>1.0</v>
      </c>
    </row>
    <row r="19921">
      <c r="A19921" s="221">
        <v>21216.0</v>
      </c>
      <c r="B19921" s="221">
        <v>35.0</v>
      </c>
      <c r="C19921" s="221">
        <v>8.0</v>
      </c>
    </row>
    <row r="19922">
      <c r="A19922" s="221">
        <v>21216.0</v>
      </c>
      <c r="B19922" s="221">
        <v>36.0</v>
      </c>
      <c r="C19922" s="221">
        <v>3.0</v>
      </c>
    </row>
    <row r="19923">
      <c r="A19923" s="221">
        <v>21216.0</v>
      </c>
      <c r="B19923" s="221">
        <v>37.0</v>
      </c>
      <c r="C19923" s="221">
        <v>53.0</v>
      </c>
    </row>
    <row r="19924">
      <c r="A19924" s="221">
        <v>21216.0</v>
      </c>
      <c r="B19924" s="221">
        <v>38.0</v>
      </c>
      <c r="C19924" s="221">
        <v>1.0</v>
      </c>
    </row>
    <row r="19925">
      <c r="A19925" s="221">
        <v>21216.0</v>
      </c>
      <c r="B19925" s="221">
        <v>40.0</v>
      </c>
      <c r="C19925" s="221">
        <v>1.0</v>
      </c>
    </row>
    <row r="19926">
      <c r="A19926" s="221">
        <v>21218.0</v>
      </c>
      <c r="B19926" s="221">
        <v>34.0</v>
      </c>
      <c r="C19926" s="221">
        <v>40.0</v>
      </c>
    </row>
    <row r="19927">
      <c r="A19927" s="221">
        <v>21218.0</v>
      </c>
      <c r="B19927" s="221">
        <v>36.0</v>
      </c>
      <c r="C19927" s="221">
        <v>12.0</v>
      </c>
    </row>
    <row r="19928">
      <c r="A19928" s="221">
        <v>21218.0</v>
      </c>
      <c r="B19928" s="221">
        <v>38.0</v>
      </c>
      <c r="C19928" s="221">
        <v>18.0</v>
      </c>
    </row>
    <row r="19929">
      <c r="A19929" s="221">
        <v>21218.0</v>
      </c>
      <c r="B19929" s="221">
        <v>40.0</v>
      </c>
      <c r="C19929" s="221">
        <v>2.0</v>
      </c>
    </row>
    <row r="19930">
      <c r="A19930" s="221">
        <v>21220.0</v>
      </c>
      <c r="B19930" s="221">
        <v>35.0</v>
      </c>
      <c r="C19930" s="221">
        <v>3.0</v>
      </c>
    </row>
    <row r="19931">
      <c r="A19931" s="221">
        <v>21220.0</v>
      </c>
      <c r="B19931" s="221">
        <v>36.0</v>
      </c>
      <c r="C19931" s="221">
        <v>46.0</v>
      </c>
    </row>
    <row r="19932">
      <c r="A19932" s="221">
        <v>21220.0</v>
      </c>
      <c r="B19932" s="221">
        <v>37.0</v>
      </c>
      <c r="C19932" s="221">
        <v>3.0</v>
      </c>
    </row>
    <row r="19933">
      <c r="A19933" s="221">
        <v>21220.0</v>
      </c>
      <c r="B19933" s="221">
        <v>38.0</v>
      </c>
      <c r="C19933" s="221">
        <v>1.0</v>
      </c>
    </row>
    <row r="19934">
      <c r="A19934" s="221">
        <v>21220.0</v>
      </c>
      <c r="B19934" s="221">
        <v>39.0</v>
      </c>
      <c r="C19934" s="221">
        <v>4.0</v>
      </c>
    </row>
    <row r="19935">
      <c r="A19935" s="221">
        <v>21220.0</v>
      </c>
      <c r="B19935" s="221">
        <v>40.0</v>
      </c>
      <c r="C19935" s="221">
        <v>3.0</v>
      </c>
    </row>
    <row r="19936">
      <c r="A19936" s="221">
        <v>21222.0</v>
      </c>
      <c r="B19936" s="221">
        <v>34.0</v>
      </c>
      <c r="C19936" s="221">
        <v>36.0</v>
      </c>
    </row>
    <row r="19937">
      <c r="A19937" s="221">
        <v>21222.0</v>
      </c>
      <c r="B19937" s="221">
        <v>36.0</v>
      </c>
      <c r="C19937" s="221">
        <v>18.0</v>
      </c>
    </row>
    <row r="19938">
      <c r="A19938" s="221">
        <v>21222.0</v>
      </c>
      <c r="B19938" s="221">
        <v>38.0</v>
      </c>
      <c r="C19938" s="221">
        <v>1.0</v>
      </c>
    </row>
    <row r="19939">
      <c r="A19939" s="221">
        <v>21222.0</v>
      </c>
      <c r="B19939" s="221">
        <v>39.0</v>
      </c>
      <c r="C19939" s="221">
        <v>3.0</v>
      </c>
    </row>
    <row r="19940">
      <c r="A19940" s="221">
        <v>21222.0</v>
      </c>
      <c r="B19940" s="221">
        <v>40.0</v>
      </c>
      <c r="C19940" s="221">
        <v>4.0</v>
      </c>
    </row>
    <row r="19941">
      <c r="A19941" s="221">
        <v>21224.0</v>
      </c>
      <c r="B19941" s="221">
        <v>34.0</v>
      </c>
      <c r="C19941" s="221">
        <v>13.0</v>
      </c>
    </row>
    <row r="19942">
      <c r="A19942" s="221">
        <v>21224.0</v>
      </c>
      <c r="B19942" s="221">
        <v>35.0</v>
      </c>
      <c r="C19942" s="221">
        <v>6.0</v>
      </c>
    </row>
    <row r="19943">
      <c r="A19943" s="221">
        <v>21224.0</v>
      </c>
      <c r="B19943" s="221">
        <v>36.0</v>
      </c>
      <c r="C19943" s="221">
        <v>6.0</v>
      </c>
    </row>
    <row r="19944">
      <c r="A19944" s="221">
        <v>21224.0</v>
      </c>
      <c r="B19944" s="221">
        <v>37.0</v>
      </c>
      <c r="C19944" s="221">
        <v>47.0</v>
      </c>
    </row>
    <row r="19945">
      <c r="A19945" s="221">
        <v>21224.0</v>
      </c>
      <c r="B19945" s="221">
        <v>38.0</v>
      </c>
      <c r="C19945" s="221">
        <v>17.0</v>
      </c>
    </row>
    <row r="19946">
      <c r="A19946" s="221">
        <v>21224.0</v>
      </c>
      <c r="B19946" s="221">
        <v>39.0</v>
      </c>
      <c r="C19946" s="221">
        <v>9.0</v>
      </c>
    </row>
    <row r="19947">
      <c r="A19947" s="221">
        <v>21224.0</v>
      </c>
      <c r="B19947" s="221">
        <v>40.0</v>
      </c>
      <c r="C19947" s="221">
        <v>37.0</v>
      </c>
    </row>
    <row r="19948">
      <c r="A19948" s="221">
        <v>21226.0</v>
      </c>
      <c r="B19948" s="221">
        <v>36.0</v>
      </c>
      <c r="C19948" s="221">
        <v>87.0</v>
      </c>
    </row>
    <row r="19949">
      <c r="A19949" s="221">
        <v>21226.0</v>
      </c>
      <c r="B19949" s="221">
        <v>37.0</v>
      </c>
      <c r="C19949" s="221">
        <v>3.0</v>
      </c>
    </row>
    <row r="19950">
      <c r="A19950" s="221">
        <v>21226.0</v>
      </c>
      <c r="B19950" s="221">
        <v>38.0</v>
      </c>
      <c r="C19950" s="221">
        <v>1.0</v>
      </c>
    </row>
    <row r="19951">
      <c r="A19951" s="221">
        <v>21226.0</v>
      </c>
      <c r="B19951" s="221">
        <v>39.0</v>
      </c>
      <c r="C19951" s="221">
        <v>9.0</v>
      </c>
    </row>
    <row r="19952">
      <c r="A19952" s="221">
        <v>21226.0</v>
      </c>
      <c r="B19952" s="221">
        <v>40.0</v>
      </c>
      <c r="C19952" s="221">
        <v>24.0</v>
      </c>
    </row>
    <row r="19953">
      <c r="A19953" s="221">
        <v>21228.0</v>
      </c>
      <c r="B19953" s="221">
        <v>35.0</v>
      </c>
      <c r="C19953" s="221">
        <v>9.0</v>
      </c>
    </row>
    <row r="19954">
      <c r="A19954" s="221">
        <v>21228.0</v>
      </c>
      <c r="B19954" s="221">
        <v>36.0</v>
      </c>
      <c r="C19954" s="221">
        <v>110.0</v>
      </c>
    </row>
    <row r="19955">
      <c r="A19955" s="221">
        <v>21228.0</v>
      </c>
      <c r="B19955" s="221">
        <v>37.0</v>
      </c>
      <c r="C19955" s="221">
        <v>4.0</v>
      </c>
    </row>
    <row r="19956">
      <c r="A19956" s="221">
        <v>21228.0</v>
      </c>
      <c r="B19956" s="221">
        <v>38.0</v>
      </c>
      <c r="C19956" s="221">
        <v>4.0</v>
      </c>
    </row>
    <row r="19957">
      <c r="A19957" s="221">
        <v>21228.0</v>
      </c>
      <c r="B19957" s="221">
        <v>39.0</v>
      </c>
      <c r="C19957" s="221">
        <v>2.0</v>
      </c>
    </row>
    <row r="19958">
      <c r="A19958" s="221">
        <v>21228.0</v>
      </c>
      <c r="B19958" s="221">
        <v>40.0</v>
      </c>
      <c r="C19958" s="221">
        <v>12.0</v>
      </c>
    </row>
    <row r="19959">
      <c r="A19959" s="221">
        <v>21230.0</v>
      </c>
      <c r="B19959" s="221">
        <v>35.0</v>
      </c>
      <c r="C19959" s="221">
        <v>57.0</v>
      </c>
    </row>
    <row r="19960">
      <c r="A19960" s="221">
        <v>21230.0</v>
      </c>
      <c r="B19960" s="221">
        <v>36.0</v>
      </c>
      <c r="C19960" s="221">
        <v>54.0</v>
      </c>
    </row>
    <row r="19961">
      <c r="A19961" s="221">
        <v>21230.0</v>
      </c>
      <c r="B19961" s="221">
        <v>37.0</v>
      </c>
      <c r="C19961" s="221">
        <v>3.0</v>
      </c>
    </row>
    <row r="19962">
      <c r="A19962" s="221">
        <v>21230.0</v>
      </c>
      <c r="B19962" s="221">
        <v>38.0</v>
      </c>
      <c r="C19962" s="221">
        <v>3.0</v>
      </c>
    </row>
    <row r="19963">
      <c r="A19963" s="221">
        <v>21230.0</v>
      </c>
      <c r="B19963" s="221">
        <v>39.0</v>
      </c>
      <c r="C19963" s="221">
        <v>3.0</v>
      </c>
    </row>
    <row r="19964">
      <c r="A19964" s="221">
        <v>21230.0</v>
      </c>
      <c r="B19964" s="221">
        <v>40.0</v>
      </c>
      <c r="C19964" s="221">
        <v>16.0</v>
      </c>
    </row>
    <row r="19965">
      <c r="A19965" s="221">
        <v>21232.0</v>
      </c>
      <c r="B19965" s="221">
        <v>35.0</v>
      </c>
      <c r="C19965" s="221">
        <v>104.0</v>
      </c>
    </row>
    <row r="19966">
      <c r="A19966" s="221">
        <v>21232.0</v>
      </c>
      <c r="B19966" s="221">
        <v>37.0</v>
      </c>
      <c r="C19966" s="221">
        <v>2.0</v>
      </c>
    </row>
    <row r="19967">
      <c r="A19967" s="221">
        <v>21232.0</v>
      </c>
      <c r="B19967" s="221">
        <v>38.0</v>
      </c>
      <c r="C19967" s="221">
        <v>3.0</v>
      </c>
    </row>
    <row r="19968">
      <c r="A19968" s="221">
        <v>21232.0</v>
      </c>
      <c r="B19968" s="221">
        <v>39.0</v>
      </c>
      <c r="C19968" s="221">
        <v>4.0</v>
      </c>
    </row>
    <row r="19969">
      <c r="A19969" s="221">
        <v>21232.0</v>
      </c>
      <c r="B19969" s="221">
        <v>40.0</v>
      </c>
      <c r="C19969" s="221">
        <v>19.0</v>
      </c>
    </row>
    <row r="19970">
      <c r="A19970" s="221">
        <v>21234.0</v>
      </c>
      <c r="B19970" s="221">
        <v>35.0</v>
      </c>
      <c r="C19970" s="221">
        <v>2.0</v>
      </c>
    </row>
    <row r="19971">
      <c r="A19971" s="221">
        <v>21234.0</v>
      </c>
      <c r="B19971" s="221">
        <v>36.0</v>
      </c>
      <c r="C19971" s="221">
        <v>67.0</v>
      </c>
    </row>
    <row r="19972">
      <c r="A19972" s="221">
        <v>21234.0</v>
      </c>
      <c r="B19972" s="221">
        <v>37.0</v>
      </c>
      <c r="C19972" s="221">
        <v>20.0</v>
      </c>
    </row>
    <row r="19973">
      <c r="A19973" s="221">
        <v>21234.0</v>
      </c>
      <c r="B19973" s="221">
        <v>38.0</v>
      </c>
      <c r="C19973" s="221">
        <v>4.0</v>
      </c>
    </row>
    <row r="19974">
      <c r="A19974" s="221">
        <v>21234.0</v>
      </c>
      <c r="B19974" s="221">
        <v>39.0</v>
      </c>
      <c r="C19974" s="221">
        <v>17.0</v>
      </c>
    </row>
    <row r="19975">
      <c r="A19975" s="221">
        <v>21234.0</v>
      </c>
      <c r="B19975" s="221">
        <v>40.0</v>
      </c>
      <c r="C19975" s="221">
        <v>29.0</v>
      </c>
    </row>
    <row r="19976">
      <c r="A19976" s="221">
        <v>21236.0</v>
      </c>
      <c r="B19976" s="221">
        <v>35.0</v>
      </c>
      <c r="C19976" s="221">
        <v>51.0</v>
      </c>
    </row>
    <row r="19977">
      <c r="A19977" s="221">
        <v>21236.0</v>
      </c>
      <c r="B19977" s="221">
        <v>36.0</v>
      </c>
      <c r="C19977" s="221">
        <v>2.0</v>
      </c>
    </row>
    <row r="19978">
      <c r="A19978" s="221">
        <v>21236.0</v>
      </c>
      <c r="B19978" s="221">
        <v>37.0</v>
      </c>
      <c r="C19978" s="221">
        <v>3.0</v>
      </c>
    </row>
    <row r="19979">
      <c r="A19979" s="221">
        <v>21236.0</v>
      </c>
      <c r="B19979" s="221">
        <v>38.0</v>
      </c>
      <c r="C19979" s="221">
        <v>20.0</v>
      </c>
    </row>
    <row r="19980">
      <c r="A19980" s="221">
        <v>21236.0</v>
      </c>
      <c r="B19980" s="221">
        <v>39.0</v>
      </c>
      <c r="C19980" s="221">
        <v>7.0</v>
      </c>
    </row>
    <row r="19981">
      <c r="A19981" s="221">
        <v>21236.0</v>
      </c>
      <c r="B19981" s="221">
        <v>40.0</v>
      </c>
      <c r="C19981" s="221">
        <v>44.0</v>
      </c>
    </row>
    <row r="19982">
      <c r="A19982" s="221">
        <v>21238.0</v>
      </c>
      <c r="B19982" s="221">
        <v>35.0</v>
      </c>
      <c r="C19982" s="221">
        <v>36.0</v>
      </c>
    </row>
    <row r="19983">
      <c r="A19983" s="221">
        <v>21238.0</v>
      </c>
      <c r="B19983" s="221">
        <v>36.0</v>
      </c>
      <c r="C19983" s="221">
        <v>4.0</v>
      </c>
    </row>
    <row r="19984">
      <c r="A19984" s="221">
        <v>21238.0</v>
      </c>
      <c r="B19984" s="221">
        <v>37.0</v>
      </c>
      <c r="C19984" s="221">
        <v>24.0</v>
      </c>
    </row>
    <row r="19985">
      <c r="A19985" s="221">
        <v>21238.0</v>
      </c>
      <c r="B19985" s="221">
        <v>38.0</v>
      </c>
      <c r="C19985" s="221">
        <v>3.0</v>
      </c>
    </row>
    <row r="19986">
      <c r="A19986" s="221">
        <v>21238.0</v>
      </c>
      <c r="B19986" s="221">
        <v>39.0</v>
      </c>
      <c r="C19986" s="221">
        <v>14.0</v>
      </c>
    </row>
    <row r="19987">
      <c r="A19987" s="221">
        <v>21238.0</v>
      </c>
      <c r="B19987" s="221">
        <v>40.0</v>
      </c>
      <c r="C19987" s="221">
        <v>50.0</v>
      </c>
    </row>
    <row r="19988">
      <c r="A19988" s="221">
        <v>21240.0</v>
      </c>
      <c r="B19988" s="221">
        <v>34.0</v>
      </c>
      <c r="C19988" s="221">
        <v>133.0</v>
      </c>
    </row>
    <row r="19989">
      <c r="A19989" s="221">
        <v>21240.0</v>
      </c>
      <c r="B19989" s="221">
        <v>35.0</v>
      </c>
      <c r="C19989" s="221">
        <v>56.0</v>
      </c>
    </row>
    <row r="19990">
      <c r="A19990" s="221">
        <v>21240.0</v>
      </c>
      <c r="B19990" s="221">
        <v>36.0</v>
      </c>
      <c r="C19990" s="221">
        <v>56.0</v>
      </c>
    </row>
    <row r="19991">
      <c r="A19991" s="221">
        <v>21240.0</v>
      </c>
      <c r="B19991" s="221">
        <v>37.0</v>
      </c>
      <c r="C19991" s="221">
        <v>467.0</v>
      </c>
    </row>
    <row r="19992">
      <c r="A19992" s="221">
        <v>21240.0</v>
      </c>
      <c r="B19992" s="221">
        <v>38.0</v>
      </c>
      <c r="C19992" s="221">
        <v>167.0</v>
      </c>
    </row>
    <row r="19993">
      <c r="A19993" s="221">
        <v>21240.0</v>
      </c>
      <c r="B19993" s="221">
        <v>39.0</v>
      </c>
      <c r="C19993" s="221">
        <v>89.0</v>
      </c>
    </row>
    <row r="19994">
      <c r="A19994" s="221">
        <v>21240.0</v>
      </c>
      <c r="B19994" s="221">
        <v>40.0</v>
      </c>
      <c r="C19994" s="221">
        <v>367.0</v>
      </c>
    </row>
    <row r="19995">
      <c r="A19995" s="221">
        <v>21242.0</v>
      </c>
      <c r="B19995" s="221">
        <v>36.0</v>
      </c>
      <c r="C19995" s="221">
        <v>867.0</v>
      </c>
    </row>
    <row r="19996">
      <c r="A19996" s="221">
        <v>21242.0</v>
      </c>
      <c r="B19996" s="221">
        <v>37.0</v>
      </c>
      <c r="C19996" s="221">
        <v>33.0</v>
      </c>
    </row>
    <row r="19997">
      <c r="A19997" s="221">
        <v>21242.0</v>
      </c>
      <c r="B19997" s="221">
        <v>38.0</v>
      </c>
      <c r="C19997" s="221">
        <v>11.0</v>
      </c>
    </row>
    <row r="19998">
      <c r="A19998" s="221">
        <v>21242.0</v>
      </c>
      <c r="B19998" s="221">
        <v>39.0</v>
      </c>
      <c r="C19998" s="221">
        <v>89.0</v>
      </c>
    </row>
    <row r="19999">
      <c r="A19999" s="221">
        <v>21242.0</v>
      </c>
      <c r="B19999" s="221">
        <v>40.0</v>
      </c>
      <c r="C19999" s="221">
        <v>244.0</v>
      </c>
    </row>
    <row r="20000">
      <c r="A20000" s="221">
        <v>21244.0</v>
      </c>
      <c r="B20000" s="221">
        <v>35.0</v>
      </c>
      <c r="C20000" s="221">
        <v>89.0</v>
      </c>
    </row>
    <row r="20001">
      <c r="A20001" s="221">
        <v>21244.0</v>
      </c>
      <c r="B20001" s="221">
        <v>36.0</v>
      </c>
      <c r="C20001" s="221">
        <v>1100.0</v>
      </c>
    </row>
    <row r="20002">
      <c r="A20002" s="221">
        <v>21244.0</v>
      </c>
      <c r="B20002" s="221">
        <v>37.0</v>
      </c>
      <c r="C20002" s="221">
        <v>44.0</v>
      </c>
    </row>
    <row r="20003">
      <c r="A20003" s="221">
        <v>21244.0</v>
      </c>
      <c r="B20003" s="221">
        <v>38.0</v>
      </c>
      <c r="C20003" s="221">
        <v>44.0</v>
      </c>
    </row>
    <row r="20004">
      <c r="A20004" s="221">
        <v>21244.0</v>
      </c>
      <c r="B20004" s="221">
        <v>39.0</v>
      </c>
      <c r="C20004" s="221">
        <v>22.0</v>
      </c>
    </row>
    <row r="20005">
      <c r="A20005" s="221">
        <v>21244.0</v>
      </c>
      <c r="B20005" s="221">
        <v>40.0</v>
      </c>
      <c r="C20005" s="221">
        <v>122.0</v>
      </c>
    </row>
    <row r="20006">
      <c r="A20006" s="221">
        <v>21246.0</v>
      </c>
      <c r="B20006" s="221">
        <v>35.0</v>
      </c>
      <c r="C20006" s="221">
        <v>567.0</v>
      </c>
    </row>
    <row r="20007">
      <c r="A20007" s="221">
        <v>21246.0</v>
      </c>
      <c r="B20007" s="221">
        <v>36.0</v>
      </c>
      <c r="C20007" s="221">
        <v>550.0</v>
      </c>
    </row>
    <row r="20008">
      <c r="A20008" s="221">
        <v>21246.0</v>
      </c>
      <c r="B20008" s="221">
        <v>37.0</v>
      </c>
      <c r="C20008" s="221">
        <v>33.0</v>
      </c>
    </row>
    <row r="20009">
      <c r="A20009" s="221">
        <v>21246.0</v>
      </c>
      <c r="B20009" s="221">
        <v>38.0</v>
      </c>
      <c r="C20009" s="221">
        <v>39.0</v>
      </c>
    </row>
    <row r="20010">
      <c r="A20010" s="221">
        <v>21246.0</v>
      </c>
      <c r="B20010" s="221">
        <v>39.0</v>
      </c>
      <c r="C20010" s="221">
        <v>33.0</v>
      </c>
    </row>
    <row r="20011">
      <c r="A20011" s="221">
        <v>21246.0</v>
      </c>
      <c r="B20011" s="221">
        <v>40.0</v>
      </c>
      <c r="C20011" s="221">
        <v>156.0</v>
      </c>
    </row>
    <row r="20012">
      <c r="A20012" s="221">
        <v>21248.0</v>
      </c>
      <c r="B20012" s="221">
        <v>35.0</v>
      </c>
      <c r="C20012" s="221">
        <v>1044.0</v>
      </c>
    </row>
    <row r="20013">
      <c r="A20013" s="221">
        <v>21248.0</v>
      </c>
      <c r="B20013" s="221">
        <v>37.0</v>
      </c>
      <c r="C20013" s="221">
        <v>22.0</v>
      </c>
    </row>
    <row r="20014">
      <c r="A20014" s="221">
        <v>21248.0</v>
      </c>
      <c r="B20014" s="221">
        <v>38.0</v>
      </c>
      <c r="C20014" s="221">
        <v>33.0</v>
      </c>
    </row>
    <row r="20015">
      <c r="A20015" s="221">
        <v>21248.0</v>
      </c>
      <c r="B20015" s="221">
        <v>39.0</v>
      </c>
      <c r="C20015" s="221">
        <v>44.0</v>
      </c>
    </row>
    <row r="20016">
      <c r="A20016" s="221">
        <v>21248.0</v>
      </c>
      <c r="B20016" s="221">
        <v>40.0</v>
      </c>
      <c r="C20016" s="221">
        <v>189.0</v>
      </c>
    </row>
    <row r="20017">
      <c r="A20017" s="221">
        <v>21250.0</v>
      </c>
      <c r="B20017" s="221">
        <v>35.0</v>
      </c>
      <c r="C20017" s="221">
        <v>22.0</v>
      </c>
    </row>
    <row r="20018">
      <c r="A20018" s="221">
        <v>21250.0</v>
      </c>
      <c r="B20018" s="221">
        <v>36.0</v>
      </c>
      <c r="C20018" s="221">
        <v>667.0</v>
      </c>
    </row>
    <row r="20019">
      <c r="A20019" s="221">
        <v>21250.0</v>
      </c>
      <c r="B20019" s="221">
        <v>37.0</v>
      </c>
      <c r="C20019" s="221">
        <v>200.0</v>
      </c>
    </row>
    <row r="20020">
      <c r="A20020" s="221">
        <v>21250.0</v>
      </c>
      <c r="B20020" s="221">
        <v>38.0</v>
      </c>
      <c r="C20020" s="221">
        <v>44.0</v>
      </c>
    </row>
    <row r="20021">
      <c r="A20021" s="221">
        <v>21250.0</v>
      </c>
      <c r="B20021" s="221">
        <v>39.0</v>
      </c>
      <c r="C20021" s="221">
        <v>167.0</v>
      </c>
    </row>
    <row r="20022">
      <c r="A20022" s="221">
        <v>21250.0</v>
      </c>
      <c r="B20022" s="221">
        <v>40.0</v>
      </c>
      <c r="C20022" s="221">
        <v>289.0</v>
      </c>
    </row>
    <row r="20023">
      <c r="A20023" s="221">
        <v>21252.0</v>
      </c>
      <c r="B20023" s="221">
        <v>35.0</v>
      </c>
      <c r="C20023" s="221">
        <v>511.0</v>
      </c>
    </row>
    <row r="20024">
      <c r="A20024" s="221">
        <v>21252.0</v>
      </c>
      <c r="B20024" s="221">
        <v>36.0</v>
      </c>
      <c r="C20024" s="221">
        <v>22.0</v>
      </c>
    </row>
    <row r="20025">
      <c r="A20025" s="221">
        <v>21252.0</v>
      </c>
      <c r="B20025" s="221">
        <v>37.0</v>
      </c>
      <c r="C20025" s="221">
        <v>33.0</v>
      </c>
    </row>
    <row r="20026">
      <c r="A20026" s="221">
        <v>21252.0</v>
      </c>
      <c r="B20026" s="221">
        <v>38.0</v>
      </c>
      <c r="C20026" s="221">
        <v>200.0</v>
      </c>
    </row>
    <row r="20027">
      <c r="A20027" s="221">
        <v>21252.0</v>
      </c>
      <c r="B20027" s="221">
        <v>39.0</v>
      </c>
      <c r="C20027" s="221">
        <v>67.0</v>
      </c>
    </row>
    <row r="20028">
      <c r="A20028" s="221">
        <v>21252.0</v>
      </c>
      <c r="B20028" s="221">
        <v>40.0</v>
      </c>
      <c r="C20028" s="221">
        <v>444.0</v>
      </c>
    </row>
    <row r="20029">
      <c r="A20029" s="221">
        <v>21254.0</v>
      </c>
      <c r="B20029" s="221">
        <v>35.0</v>
      </c>
      <c r="C20029" s="221">
        <v>356.0</v>
      </c>
    </row>
    <row r="20030">
      <c r="A20030" s="221">
        <v>21254.0</v>
      </c>
      <c r="B20030" s="221">
        <v>36.0</v>
      </c>
      <c r="C20030" s="221">
        <v>44.0</v>
      </c>
    </row>
    <row r="20031">
      <c r="A20031" s="221">
        <v>21254.0</v>
      </c>
      <c r="B20031" s="221">
        <v>37.0</v>
      </c>
      <c r="C20031" s="221">
        <v>244.0</v>
      </c>
    </row>
    <row r="20032">
      <c r="A20032" s="221">
        <v>21254.0</v>
      </c>
      <c r="B20032" s="221">
        <v>38.0</v>
      </c>
      <c r="C20032" s="221">
        <v>33.0</v>
      </c>
    </row>
    <row r="20033">
      <c r="A20033" s="221">
        <v>21254.0</v>
      </c>
      <c r="B20033" s="221">
        <v>39.0</v>
      </c>
      <c r="C20033" s="221">
        <v>144.0</v>
      </c>
    </row>
    <row r="20034">
      <c r="A20034" s="221">
        <v>21254.0</v>
      </c>
      <c r="B20034" s="221">
        <v>40.0</v>
      </c>
      <c r="C20034" s="221">
        <v>500.0</v>
      </c>
    </row>
    <row r="20035">
      <c r="A20035" s="221">
        <v>21256.0</v>
      </c>
      <c r="B20035" s="221">
        <v>35.0</v>
      </c>
      <c r="C20035" s="221">
        <v>8.0</v>
      </c>
    </row>
    <row r="20036">
      <c r="A20036" s="221">
        <v>21256.0</v>
      </c>
      <c r="B20036" s="221">
        <v>37.0</v>
      </c>
      <c r="C20036" s="221">
        <v>3.0</v>
      </c>
    </row>
    <row r="20037">
      <c r="A20037" s="221">
        <v>21256.0</v>
      </c>
      <c r="B20037" s="221">
        <v>38.0</v>
      </c>
      <c r="C20037" s="221">
        <v>1.0</v>
      </c>
    </row>
    <row r="20038">
      <c r="A20038" s="221">
        <v>21256.0</v>
      </c>
      <c r="B20038" s="221">
        <v>39.0</v>
      </c>
      <c r="C20038" s="221">
        <v>1.0</v>
      </c>
    </row>
    <row r="20039">
      <c r="A20039" s="221">
        <v>21258.0</v>
      </c>
      <c r="B20039" s="221">
        <v>34.0</v>
      </c>
      <c r="C20039" s="221">
        <v>4.0</v>
      </c>
    </row>
    <row r="20040">
      <c r="A20040" s="221">
        <v>21258.0</v>
      </c>
      <c r="B20040" s="221">
        <v>35.0</v>
      </c>
      <c r="C20040" s="221">
        <v>1.0</v>
      </c>
    </row>
    <row r="20041">
      <c r="A20041" s="221">
        <v>21258.0</v>
      </c>
      <c r="B20041" s="221">
        <v>36.0</v>
      </c>
      <c r="C20041" s="221">
        <v>2.0</v>
      </c>
    </row>
    <row r="20042">
      <c r="A20042" s="221">
        <v>21258.0</v>
      </c>
      <c r="B20042" s="221">
        <v>37.0</v>
      </c>
      <c r="C20042" s="221">
        <v>3.0</v>
      </c>
    </row>
    <row r="20043">
      <c r="A20043" s="221">
        <v>21258.0</v>
      </c>
      <c r="B20043" s="221">
        <v>38.0</v>
      </c>
      <c r="C20043" s="221">
        <v>3.0</v>
      </c>
    </row>
    <row r="20044">
      <c r="A20044" s="221">
        <v>21260.0</v>
      </c>
      <c r="B20044" s="221">
        <v>34.0</v>
      </c>
      <c r="C20044" s="221">
        <v>4.0</v>
      </c>
    </row>
    <row r="20045">
      <c r="A20045" s="221">
        <v>21260.0</v>
      </c>
      <c r="B20045" s="221">
        <v>36.0</v>
      </c>
      <c r="C20045" s="221">
        <v>3.0</v>
      </c>
    </row>
    <row r="20046">
      <c r="A20046" s="221">
        <v>21260.0</v>
      </c>
      <c r="B20046" s="221">
        <v>37.0</v>
      </c>
      <c r="C20046" s="221">
        <v>8.0</v>
      </c>
    </row>
    <row r="20047">
      <c r="A20047" s="221">
        <v>21262.0</v>
      </c>
      <c r="B20047" s="221">
        <v>34.0</v>
      </c>
      <c r="C20047" s="221">
        <v>3.0</v>
      </c>
    </row>
    <row r="20048">
      <c r="A20048" s="221">
        <v>21262.0</v>
      </c>
      <c r="B20048" s="221">
        <v>35.0</v>
      </c>
      <c r="C20048" s="221">
        <v>1.0</v>
      </c>
    </row>
    <row r="20049">
      <c r="A20049" s="221">
        <v>21262.0</v>
      </c>
      <c r="B20049" s="221">
        <v>36.0</v>
      </c>
      <c r="C20049" s="221">
        <v>2.0</v>
      </c>
    </row>
    <row r="20050">
      <c r="A20050" s="221">
        <v>21262.0</v>
      </c>
      <c r="B20050" s="221">
        <v>37.0</v>
      </c>
      <c r="C20050" s="221">
        <v>10.0</v>
      </c>
    </row>
    <row r="20051">
      <c r="A20051" s="221">
        <v>21264.0</v>
      </c>
      <c r="B20051" s="221">
        <v>34.0</v>
      </c>
      <c r="C20051" s="221">
        <v>2.0</v>
      </c>
    </row>
    <row r="20052">
      <c r="A20052" s="221">
        <v>21264.0</v>
      </c>
      <c r="B20052" s="221">
        <v>35.0</v>
      </c>
      <c r="C20052" s="221">
        <v>3.0</v>
      </c>
    </row>
    <row r="20053">
      <c r="A20053" s="221">
        <v>21264.0</v>
      </c>
      <c r="B20053" s="221">
        <v>36.0</v>
      </c>
      <c r="C20053" s="221">
        <v>2.0</v>
      </c>
    </row>
    <row r="20054">
      <c r="A20054" s="221">
        <v>21264.0</v>
      </c>
      <c r="B20054" s="221">
        <v>37.0</v>
      </c>
      <c r="C20054" s="221">
        <v>12.0</v>
      </c>
    </row>
    <row r="20055">
      <c r="A20055" s="221">
        <v>21266.0</v>
      </c>
      <c r="B20055" s="221">
        <v>34.0</v>
      </c>
      <c r="C20055" s="221">
        <v>2.0</v>
      </c>
    </row>
    <row r="20056">
      <c r="A20056" s="221">
        <v>21266.0</v>
      </c>
      <c r="B20056" s="221">
        <v>36.0</v>
      </c>
      <c r="C20056" s="221">
        <v>11.0</v>
      </c>
    </row>
    <row r="20057">
      <c r="A20057" s="221">
        <v>21266.0</v>
      </c>
      <c r="B20057" s="221">
        <v>37.0</v>
      </c>
      <c r="C20057" s="221">
        <v>1.0</v>
      </c>
    </row>
    <row r="20058">
      <c r="A20058" s="221">
        <v>21266.0</v>
      </c>
      <c r="B20058" s="221">
        <v>39.0</v>
      </c>
      <c r="C20058" s="221">
        <v>1.0</v>
      </c>
    </row>
    <row r="20059">
      <c r="A20059" s="221">
        <v>21268.0</v>
      </c>
      <c r="B20059" s="221">
        <v>34.0</v>
      </c>
      <c r="C20059" s="221">
        <v>2.0</v>
      </c>
    </row>
    <row r="20060">
      <c r="A20060" s="221">
        <v>21268.0</v>
      </c>
      <c r="B20060" s="221">
        <v>35.0</v>
      </c>
      <c r="C20060" s="221">
        <v>6.0</v>
      </c>
    </row>
    <row r="20061">
      <c r="A20061" s="221">
        <v>21268.0</v>
      </c>
      <c r="B20061" s="221">
        <v>36.0</v>
      </c>
      <c r="C20061" s="221">
        <v>4.0</v>
      </c>
    </row>
    <row r="20062">
      <c r="A20062" s="221">
        <v>21268.0</v>
      </c>
      <c r="B20062" s="221">
        <v>37.0</v>
      </c>
      <c r="C20062" s="221">
        <v>2.0</v>
      </c>
    </row>
    <row r="20063">
      <c r="A20063" s="221">
        <v>21268.0</v>
      </c>
      <c r="B20063" s="221">
        <v>38.0</v>
      </c>
      <c r="C20063" s="221">
        <v>2.0</v>
      </c>
    </row>
    <row r="20064">
      <c r="A20064" s="221">
        <v>21268.0</v>
      </c>
      <c r="B20064" s="221">
        <v>39.0</v>
      </c>
      <c r="C20064" s="221">
        <v>1.0</v>
      </c>
    </row>
    <row r="20065">
      <c r="A20065" s="221">
        <v>21270.0</v>
      </c>
      <c r="B20065" s="221">
        <v>35.0</v>
      </c>
      <c r="C20065" s="221">
        <v>4.0</v>
      </c>
    </row>
    <row r="20066">
      <c r="A20066" s="221">
        <v>21270.0</v>
      </c>
      <c r="B20066" s="221">
        <v>37.0</v>
      </c>
      <c r="C20066" s="221">
        <v>3.0</v>
      </c>
    </row>
    <row r="20067">
      <c r="A20067" s="221">
        <v>21270.0</v>
      </c>
      <c r="B20067" s="221">
        <v>38.0</v>
      </c>
      <c r="C20067" s="221">
        <v>3.0</v>
      </c>
    </row>
    <row r="20068">
      <c r="A20068" s="221">
        <v>21270.0</v>
      </c>
      <c r="B20068" s="221">
        <v>39.0</v>
      </c>
      <c r="C20068" s="221">
        <v>1.0</v>
      </c>
    </row>
    <row r="20069">
      <c r="A20069" s="221">
        <v>21272.0</v>
      </c>
      <c r="B20069" s="221">
        <v>34.0</v>
      </c>
      <c r="C20069" s="221">
        <v>27.0</v>
      </c>
    </row>
    <row r="20070">
      <c r="A20070" s="221">
        <v>21272.0</v>
      </c>
      <c r="B20070" s="221">
        <v>36.0</v>
      </c>
      <c r="C20070" s="221">
        <v>13.0</v>
      </c>
    </row>
    <row r="20071">
      <c r="A20071" s="221">
        <v>21272.0</v>
      </c>
      <c r="B20071" s="221">
        <v>37.0</v>
      </c>
      <c r="C20071" s="221">
        <v>3.0</v>
      </c>
    </row>
    <row r="20072">
      <c r="A20072" s="221">
        <v>21272.0</v>
      </c>
      <c r="B20072" s="221">
        <v>38.0</v>
      </c>
      <c r="C20072" s="221">
        <v>19.0</v>
      </c>
    </row>
    <row r="20073">
      <c r="A20073" s="221">
        <v>21272.0</v>
      </c>
      <c r="B20073" s="221">
        <v>39.0</v>
      </c>
      <c r="C20073" s="221">
        <v>2.0</v>
      </c>
    </row>
    <row r="20074">
      <c r="A20074" s="221">
        <v>21272.0</v>
      </c>
      <c r="B20074" s="221">
        <v>40.0</v>
      </c>
      <c r="C20074" s="221">
        <v>2.0</v>
      </c>
    </row>
    <row r="20075">
      <c r="A20075" s="221">
        <v>21274.0</v>
      </c>
      <c r="B20075" s="221">
        <v>36.0</v>
      </c>
      <c r="C20075" s="221">
        <v>59.0</v>
      </c>
    </row>
    <row r="20076">
      <c r="A20076" s="221">
        <v>21274.0</v>
      </c>
      <c r="B20076" s="221">
        <v>37.0</v>
      </c>
      <c r="C20076" s="221">
        <v>3.0</v>
      </c>
    </row>
    <row r="20077">
      <c r="A20077" s="221">
        <v>21274.0</v>
      </c>
      <c r="B20077" s="221">
        <v>38.0</v>
      </c>
      <c r="C20077" s="221">
        <v>3.0</v>
      </c>
    </row>
    <row r="20078">
      <c r="A20078" s="221">
        <v>21274.0</v>
      </c>
      <c r="B20078" s="221">
        <v>40.0</v>
      </c>
      <c r="C20078" s="221">
        <v>2.0</v>
      </c>
    </row>
    <row r="20079">
      <c r="A20079" s="221">
        <v>21276.0</v>
      </c>
      <c r="B20079" s="221">
        <v>35.0</v>
      </c>
      <c r="C20079" s="221">
        <v>2.0</v>
      </c>
    </row>
    <row r="20080">
      <c r="A20080" s="221">
        <v>21276.0</v>
      </c>
      <c r="B20080" s="221">
        <v>36.0</v>
      </c>
      <c r="C20080" s="221">
        <v>62.0</v>
      </c>
    </row>
    <row r="20081">
      <c r="A20081" s="221">
        <v>21276.0</v>
      </c>
      <c r="B20081" s="221">
        <v>40.0</v>
      </c>
      <c r="C20081" s="221">
        <v>1.0</v>
      </c>
    </row>
    <row r="20082">
      <c r="A20082" s="221">
        <v>21278.0</v>
      </c>
      <c r="B20082" s="221">
        <v>35.0</v>
      </c>
      <c r="C20082" s="221">
        <v>4.0</v>
      </c>
    </row>
    <row r="20083">
      <c r="A20083" s="221">
        <v>21278.0</v>
      </c>
      <c r="B20083" s="221">
        <v>36.0</v>
      </c>
      <c r="C20083" s="221">
        <v>33.0</v>
      </c>
    </row>
    <row r="20084">
      <c r="A20084" s="221">
        <v>21278.0</v>
      </c>
      <c r="B20084" s="221">
        <v>37.0</v>
      </c>
      <c r="C20084" s="221">
        <v>27.0</v>
      </c>
    </row>
    <row r="20085">
      <c r="A20085" s="221">
        <v>21278.0</v>
      </c>
      <c r="B20085" s="221">
        <v>40.0</v>
      </c>
      <c r="C20085" s="221">
        <v>1.0</v>
      </c>
    </row>
    <row r="20086">
      <c r="A20086" s="221">
        <v>21280.0</v>
      </c>
      <c r="B20086" s="221">
        <v>35.0</v>
      </c>
      <c r="C20086" s="221">
        <v>8.0</v>
      </c>
    </row>
    <row r="20087">
      <c r="A20087" s="221">
        <v>21280.0</v>
      </c>
      <c r="B20087" s="221">
        <v>36.0</v>
      </c>
      <c r="C20087" s="221">
        <v>3.0</v>
      </c>
    </row>
    <row r="20088">
      <c r="A20088" s="221">
        <v>21280.0</v>
      </c>
      <c r="B20088" s="221">
        <v>37.0</v>
      </c>
      <c r="C20088" s="221">
        <v>53.0</v>
      </c>
    </row>
    <row r="20089">
      <c r="A20089" s="221">
        <v>21280.0</v>
      </c>
      <c r="B20089" s="221">
        <v>38.0</v>
      </c>
      <c r="C20089" s="221">
        <v>1.0</v>
      </c>
    </row>
    <row r="20090">
      <c r="A20090" s="221">
        <v>21280.0</v>
      </c>
      <c r="B20090" s="221">
        <v>40.0</v>
      </c>
      <c r="C20090" s="221">
        <v>1.0</v>
      </c>
    </row>
    <row r="20091">
      <c r="A20091" s="221">
        <v>21282.0</v>
      </c>
      <c r="B20091" s="221">
        <v>34.0</v>
      </c>
      <c r="C20091" s="221">
        <v>40.0</v>
      </c>
    </row>
    <row r="20092">
      <c r="A20092" s="221">
        <v>21282.0</v>
      </c>
      <c r="B20092" s="221">
        <v>36.0</v>
      </c>
      <c r="C20092" s="221">
        <v>12.0</v>
      </c>
    </row>
    <row r="20093">
      <c r="A20093" s="221">
        <v>21282.0</v>
      </c>
      <c r="B20093" s="221">
        <v>38.0</v>
      </c>
      <c r="C20093" s="221">
        <v>18.0</v>
      </c>
    </row>
    <row r="20094">
      <c r="A20094" s="221">
        <v>21282.0</v>
      </c>
      <c r="B20094" s="221">
        <v>40.0</v>
      </c>
      <c r="C20094" s="221">
        <v>2.0</v>
      </c>
    </row>
    <row r="20095">
      <c r="A20095" s="221">
        <v>21284.0</v>
      </c>
      <c r="B20095" s="221">
        <v>35.0</v>
      </c>
      <c r="C20095" s="221">
        <v>3.0</v>
      </c>
    </row>
    <row r="20096">
      <c r="A20096" s="221">
        <v>21284.0</v>
      </c>
      <c r="B20096" s="221">
        <v>36.0</v>
      </c>
      <c r="C20096" s="221">
        <v>46.0</v>
      </c>
    </row>
    <row r="20097">
      <c r="A20097" s="221">
        <v>21284.0</v>
      </c>
      <c r="B20097" s="221">
        <v>37.0</v>
      </c>
      <c r="C20097" s="221">
        <v>3.0</v>
      </c>
    </row>
    <row r="20098">
      <c r="A20098" s="221">
        <v>21284.0</v>
      </c>
      <c r="B20098" s="221">
        <v>38.0</v>
      </c>
      <c r="C20098" s="221">
        <v>1.0</v>
      </c>
    </row>
    <row r="20099">
      <c r="A20099" s="221">
        <v>21284.0</v>
      </c>
      <c r="B20099" s="221">
        <v>39.0</v>
      </c>
      <c r="C20099" s="221">
        <v>4.0</v>
      </c>
    </row>
    <row r="20100">
      <c r="A20100" s="221">
        <v>21284.0</v>
      </c>
      <c r="B20100" s="221">
        <v>40.0</v>
      </c>
      <c r="C20100" s="221">
        <v>3.0</v>
      </c>
    </row>
    <row r="20101">
      <c r="A20101" s="221">
        <v>21286.0</v>
      </c>
      <c r="B20101" s="221">
        <v>34.0</v>
      </c>
      <c r="C20101" s="221">
        <v>36.0</v>
      </c>
    </row>
    <row r="20102">
      <c r="A20102" s="221">
        <v>21286.0</v>
      </c>
      <c r="B20102" s="221">
        <v>36.0</v>
      </c>
      <c r="C20102" s="221">
        <v>18.0</v>
      </c>
    </row>
    <row r="20103">
      <c r="A20103" s="221">
        <v>21286.0</v>
      </c>
      <c r="B20103" s="221">
        <v>38.0</v>
      </c>
      <c r="C20103" s="221">
        <v>1.0</v>
      </c>
    </row>
    <row r="20104">
      <c r="A20104" s="221">
        <v>21286.0</v>
      </c>
      <c r="B20104" s="221">
        <v>39.0</v>
      </c>
      <c r="C20104" s="221">
        <v>3.0</v>
      </c>
    </row>
    <row r="20105">
      <c r="A20105" s="221">
        <v>21286.0</v>
      </c>
      <c r="B20105" s="221">
        <v>40.0</v>
      </c>
      <c r="C20105" s="221">
        <v>4.0</v>
      </c>
    </row>
    <row r="20106">
      <c r="A20106" s="221">
        <v>21288.0</v>
      </c>
      <c r="B20106" s="221">
        <v>34.0</v>
      </c>
      <c r="C20106" s="221">
        <v>13.0</v>
      </c>
    </row>
    <row r="20107">
      <c r="A20107" s="221">
        <v>21288.0</v>
      </c>
      <c r="B20107" s="221">
        <v>35.0</v>
      </c>
      <c r="C20107" s="221">
        <v>6.0</v>
      </c>
    </row>
    <row r="20108">
      <c r="A20108" s="221">
        <v>21288.0</v>
      </c>
      <c r="B20108" s="221">
        <v>36.0</v>
      </c>
      <c r="C20108" s="221">
        <v>6.0</v>
      </c>
    </row>
    <row r="20109">
      <c r="A20109" s="221">
        <v>21288.0</v>
      </c>
      <c r="B20109" s="221">
        <v>37.0</v>
      </c>
      <c r="C20109" s="221">
        <v>47.0</v>
      </c>
    </row>
    <row r="20110">
      <c r="A20110" s="221">
        <v>21288.0</v>
      </c>
      <c r="B20110" s="221">
        <v>38.0</v>
      </c>
      <c r="C20110" s="221">
        <v>17.0</v>
      </c>
    </row>
    <row r="20111">
      <c r="A20111" s="221">
        <v>21288.0</v>
      </c>
      <c r="B20111" s="221">
        <v>39.0</v>
      </c>
      <c r="C20111" s="221">
        <v>9.0</v>
      </c>
    </row>
    <row r="20112">
      <c r="A20112" s="221">
        <v>21288.0</v>
      </c>
      <c r="B20112" s="221">
        <v>40.0</v>
      </c>
      <c r="C20112" s="221">
        <v>37.0</v>
      </c>
    </row>
    <row r="20113">
      <c r="A20113" s="221">
        <v>21290.0</v>
      </c>
      <c r="B20113" s="221">
        <v>36.0</v>
      </c>
      <c r="C20113" s="221">
        <v>87.0</v>
      </c>
    </row>
    <row r="20114">
      <c r="A20114" s="221">
        <v>21290.0</v>
      </c>
      <c r="B20114" s="221">
        <v>37.0</v>
      </c>
      <c r="C20114" s="221">
        <v>3.0</v>
      </c>
    </row>
    <row r="20115">
      <c r="A20115" s="221">
        <v>21290.0</v>
      </c>
      <c r="B20115" s="221">
        <v>38.0</v>
      </c>
      <c r="C20115" s="221">
        <v>1.0</v>
      </c>
    </row>
    <row r="20116">
      <c r="A20116" s="221">
        <v>21290.0</v>
      </c>
      <c r="B20116" s="221">
        <v>39.0</v>
      </c>
      <c r="C20116" s="221">
        <v>9.0</v>
      </c>
    </row>
    <row r="20117">
      <c r="A20117" s="221">
        <v>21290.0</v>
      </c>
      <c r="B20117" s="221">
        <v>40.0</v>
      </c>
      <c r="C20117" s="221">
        <v>24.0</v>
      </c>
    </row>
    <row r="20118">
      <c r="A20118" s="221">
        <v>21292.0</v>
      </c>
      <c r="B20118" s="221">
        <v>35.0</v>
      </c>
      <c r="C20118" s="221">
        <v>9.0</v>
      </c>
    </row>
    <row r="20119">
      <c r="A20119" s="221">
        <v>21292.0</v>
      </c>
      <c r="B20119" s="221">
        <v>36.0</v>
      </c>
      <c r="C20119" s="221">
        <v>110.0</v>
      </c>
    </row>
    <row r="20120">
      <c r="A20120" s="221">
        <v>21292.0</v>
      </c>
      <c r="B20120" s="221">
        <v>37.0</v>
      </c>
      <c r="C20120" s="221">
        <v>4.0</v>
      </c>
    </row>
    <row r="20121">
      <c r="A20121" s="221">
        <v>21292.0</v>
      </c>
      <c r="B20121" s="221">
        <v>38.0</v>
      </c>
      <c r="C20121" s="221">
        <v>4.0</v>
      </c>
    </row>
    <row r="20122">
      <c r="A20122" s="221">
        <v>21292.0</v>
      </c>
      <c r="B20122" s="221">
        <v>39.0</v>
      </c>
      <c r="C20122" s="221">
        <v>2.0</v>
      </c>
    </row>
    <row r="20123">
      <c r="A20123" s="221">
        <v>21292.0</v>
      </c>
      <c r="B20123" s="221">
        <v>40.0</v>
      </c>
      <c r="C20123" s="221">
        <v>12.0</v>
      </c>
    </row>
    <row r="20124">
      <c r="A20124" s="221">
        <v>21294.0</v>
      </c>
      <c r="B20124" s="221">
        <v>35.0</v>
      </c>
      <c r="C20124" s="221">
        <v>57.0</v>
      </c>
    </row>
    <row r="20125">
      <c r="A20125" s="221">
        <v>21294.0</v>
      </c>
      <c r="B20125" s="221">
        <v>36.0</v>
      </c>
      <c r="C20125" s="221">
        <v>54.0</v>
      </c>
    </row>
    <row r="20126">
      <c r="A20126" s="221">
        <v>21294.0</v>
      </c>
      <c r="B20126" s="221">
        <v>37.0</v>
      </c>
      <c r="C20126" s="221">
        <v>3.0</v>
      </c>
    </row>
    <row r="20127">
      <c r="A20127" s="221">
        <v>21294.0</v>
      </c>
      <c r="B20127" s="221">
        <v>38.0</v>
      </c>
      <c r="C20127" s="221">
        <v>3.0</v>
      </c>
    </row>
    <row r="20128">
      <c r="A20128" s="221">
        <v>21294.0</v>
      </c>
      <c r="B20128" s="221">
        <v>39.0</v>
      </c>
      <c r="C20128" s="221">
        <v>3.0</v>
      </c>
    </row>
    <row r="20129">
      <c r="A20129" s="221">
        <v>21294.0</v>
      </c>
      <c r="B20129" s="221">
        <v>40.0</v>
      </c>
      <c r="C20129" s="221">
        <v>16.0</v>
      </c>
    </row>
    <row r="20130">
      <c r="A20130" s="221">
        <v>21296.0</v>
      </c>
      <c r="B20130" s="221">
        <v>35.0</v>
      </c>
      <c r="C20130" s="221">
        <v>104.0</v>
      </c>
    </row>
    <row r="20131">
      <c r="A20131" s="221">
        <v>21296.0</v>
      </c>
      <c r="B20131" s="221">
        <v>37.0</v>
      </c>
      <c r="C20131" s="221">
        <v>2.0</v>
      </c>
    </row>
    <row r="20132">
      <c r="A20132" s="221">
        <v>21296.0</v>
      </c>
      <c r="B20132" s="221">
        <v>38.0</v>
      </c>
      <c r="C20132" s="221">
        <v>3.0</v>
      </c>
    </row>
    <row r="20133">
      <c r="A20133" s="221">
        <v>21296.0</v>
      </c>
      <c r="B20133" s="221">
        <v>39.0</v>
      </c>
      <c r="C20133" s="221">
        <v>4.0</v>
      </c>
    </row>
    <row r="20134">
      <c r="A20134" s="221">
        <v>21296.0</v>
      </c>
      <c r="B20134" s="221">
        <v>40.0</v>
      </c>
      <c r="C20134" s="221">
        <v>19.0</v>
      </c>
    </row>
    <row r="20135">
      <c r="A20135" s="221">
        <v>21298.0</v>
      </c>
      <c r="B20135" s="221">
        <v>35.0</v>
      </c>
      <c r="C20135" s="221">
        <v>2.0</v>
      </c>
    </row>
    <row r="20136">
      <c r="A20136" s="221">
        <v>21298.0</v>
      </c>
      <c r="B20136" s="221">
        <v>36.0</v>
      </c>
      <c r="C20136" s="221">
        <v>67.0</v>
      </c>
    </row>
    <row r="20137">
      <c r="A20137" s="221">
        <v>21298.0</v>
      </c>
      <c r="B20137" s="221">
        <v>37.0</v>
      </c>
      <c r="C20137" s="221">
        <v>20.0</v>
      </c>
    </row>
    <row r="20138">
      <c r="A20138" s="221">
        <v>21298.0</v>
      </c>
      <c r="B20138" s="221">
        <v>38.0</v>
      </c>
      <c r="C20138" s="221">
        <v>4.0</v>
      </c>
    </row>
    <row r="20139">
      <c r="A20139" s="221">
        <v>21298.0</v>
      </c>
      <c r="B20139" s="221">
        <v>39.0</v>
      </c>
      <c r="C20139" s="221">
        <v>17.0</v>
      </c>
    </row>
    <row r="20140">
      <c r="A20140" s="221">
        <v>21298.0</v>
      </c>
      <c r="B20140" s="221">
        <v>40.0</v>
      </c>
      <c r="C20140" s="221">
        <v>29.0</v>
      </c>
    </row>
    <row r="20141">
      <c r="A20141" s="221">
        <v>21300.0</v>
      </c>
      <c r="B20141" s="221">
        <v>35.0</v>
      </c>
      <c r="C20141" s="221">
        <v>51.0</v>
      </c>
    </row>
    <row r="20142">
      <c r="A20142" s="221">
        <v>21300.0</v>
      </c>
      <c r="B20142" s="221">
        <v>36.0</v>
      </c>
      <c r="C20142" s="221">
        <v>2.0</v>
      </c>
    </row>
    <row r="20143">
      <c r="A20143" s="221">
        <v>21300.0</v>
      </c>
      <c r="B20143" s="221">
        <v>37.0</v>
      </c>
      <c r="C20143" s="221">
        <v>3.0</v>
      </c>
    </row>
    <row r="20144">
      <c r="A20144" s="221">
        <v>21300.0</v>
      </c>
      <c r="B20144" s="221">
        <v>38.0</v>
      </c>
      <c r="C20144" s="221">
        <v>20.0</v>
      </c>
    </row>
    <row r="20145">
      <c r="A20145" s="221">
        <v>21300.0</v>
      </c>
      <c r="B20145" s="221">
        <v>39.0</v>
      </c>
      <c r="C20145" s="221">
        <v>7.0</v>
      </c>
    </row>
    <row r="20146">
      <c r="A20146" s="221">
        <v>21300.0</v>
      </c>
      <c r="B20146" s="221">
        <v>40.0</v>
      </c>
      <c r="C20146" s="221">
        <v>44.0</v>
      </c>
    </row>
    <row r="20147">
      <c r="A20147" s="221">
        <v>21302.0</v>
      </c>
      <c r="B20147" s="221">
        <v>35.0</v>
      </c>
      <c r="C20147" s="221">
        <v>36.0</v>
      </c>
    </row>
    <row r="20148">
      <c r="A20148" s="221">
        <v>21302.0</v>
      </c>
      <c r="B20148" s="221">
        <v>36.0</v>
      </c>
      <c r="C20148" s="221">
        <v>4.0</v>
      </c>
    </row>
    <row r="20149">
      <c r="A20149" s="221">
        <v>21302.0</v>
      </c>
      <c r="B20149" s="221">
        <v>37.0</v>
      </c>
      <c r="C20149" s="221">
        <v>24.0</v>
      </c>
    </row>
    <row r="20150">
      <c r="A20150" s="221">
        <v>21302.0</v>
      </c>
      <c r="B20150" s="221">
        <v>38.0</v>
      </c>
      <c r="C20150" s="221">
        <v>3.0</v>
      </c>
    </row>
    <row r="20151">
      <c r="A20151" s="221">
        <v>21302.0</v>
      </c>
      <c r="B20151" s="221">
        <v>39.0</v>
      </c>
      <c r="C20151" s="221">
        <v>14.0</v>
      </c>
    </row>
    <row r="20152">
      <c r="A20152" s="221">
        <v>21302.0</v>
      </c>
      <c r="B20152" s="221">
        <v>40.0</v>
      </c>
      <c r="C20152" s="221">
        <v>50.0</v>
      </c>
    </row>
    <row r="20153">
      <c r="A20153" s="221">
        <v>21304.0</v>
      </c>
      <c r="B20153" s="221">
        <v>34.0</v>
      </c>
      <c r="C20153" s="221">
        <v>133.0</v>
      </c>
    </row>
    <row r="20154">
      <c r="A20154" s="221">
        <v>21304.0</v>
      </c>
      <c r="B20154" s="221">
        <v>35.0</v>
      </c>
      <c r="C20154" s="221">
        <v>56.0</v>
      </c>
    </row>
    <row r="20155">
      <c r="A20155" s="221">
        <v>21304.0</v>
      </c>
      <c r="B20155" s="221">
        <v>36.0</v>
      </c>
      <c r="C20155" s="221">
        <v>56.0</v>
      </c>
    </row>
    <row r="20156">
      <c r="A20156" s="221">
        <v>21304.0</v>
      </c>
      <c r="B20156" s="221">
        <v>37.0</v>
      </c>
      <c r="C20156" s="221">
        <v>467.0</v>
      </c>
    </row>
    <row r="20157">
      <c r="A20157" s="221">
        <v>21304.0</v>
      </c>
      <c r="B20157" s="221">
        <v>38.0</v>
      </c>
      <c r="C20157" s="221">
        <v>167.0</v>
      </c>
    </row>
    <row r="20158">
      <c r="A20158" s="221">
        <v>21304.0</v>
      </c>
      <c r="B20158" s="221">
        <v>39.0</v>
      </c>
      <c r="C20158" s="221">
        <v>89.0</v>
      </c>
    </row>
    <row r="20159">
      <c r="A20159" s="221">
        <v>21304.0</v>
      </c>
      <c r="B20159" s="221">
        <v>40.0</v>
      </c>
      <c r="C20159" s="221">
        <v>367.0</v>
      </c>
    </row>
    <row r="20160">
      <c r="A20160" s="221">
        <v>21306.0</v>
      </c>
      <c r="B20160" s="221">
        <v>36.0</v>
      </c>
      <c r="C20160" s="221">
        <v>867.0</v>
      </c>
    </row>
    <row r="20161">
      <c r="A20161" s="221">
        <v>21306.0</v>
      </c>
      <c r="B20161" s="221">
        <v>37.0</v>
      </c>
      <c r="C20161" s="221">
        <v>33.0</v>
      </c>
    </row>
    <row r="20162">
      <c r="A20162" s="221">
        <v>21306.0</v>
      </c>
      <c r="B20162" s="221">
        <v>38.0</v>
      </c>
      <c r="C20162" s="221">
        <v>11.0</v>
      </c>
    </row>
    <row r="20163">
      <c r="A20163" s="221">
        <v>21306.0</v>
      </c>
      <c r="B20163" s="221">
        <v>39.0</v>
      </c>
      <c r="C20163" s="221">
        <v>89.0</v>
      </c>
    </row>
    <row r="20164">
      <c r="A20164" s="221">
        <v>21306.0</v>
      </c>
      <c r="B20164" s="221">
        <v>40.0</v>
      </c>
      <c r="C20164" s="221">
        <v>244.0</v>
      </c>
    </row>
    <row r="20165">
      <c r="A20165" s="221">
        <v>21308.0</v>
      </c>
      <c r="B20165" s="221">
        <v>35.0</v>
      </c>
      <c r="C20165" s="221">
        <v>89.0</v>
      </c>
    </row>
    <row r="20166">
      <c r="A20166" s="221">
        <v>21308.0</v>
      </c>
      <c r="B20166" s="221">
        <v>36.0</v>
      </c>
      <c r="C20166" s="221">
        <v>1100.0</v>
      </c>
    </row>
    <row r="20167">
      <c r="A20167" s="221">
        <v>21308.0</v>
      </c>
      <c r="B20167" s="221">
        <v>37.0</v>
      </c>
      <c r="C20167" s="221">
        <v>44.0</v>
      </c>
    </row>
    <row r="20168">
      <c r="A20168" s="221">
        <v>21308.0</v>
      </c>
      <c r="B20168" s="221">
        <v>38.0</v>
      </c>
      <c r="C20168" s="221">
        <v>44.0</v>
      </c>
    </row>
    <row r="20169">
      <c r="A20169" s="221">
        <v>21308.0</v>
      </c>
      <c r="B20169" s="221">
        <v>39.0</v>
      </c>
      <c r="C20169" s="221">
        <v>22.0</v>
      </c>
    </row>
    <row r="20170">
      <c r="A20170" s="221">
        <v>21308.0</v>
      </c>
      <c r="B20170" s="221">
        <v>40.0</v>
      </c>
      <c r="C20170" s="221">
        <v>122.0</v>
      </c>
    </row>
    <row r="20171">
      <c r="A20171" s="221">
        <v>21310.0</v>
      </c>
      <c r="B20171" s="221">
        <v>35.0</v>
      </c>
      <c r="C20171" s="221">
        <v>567.0</v>
      </c>
    </row>
    <row r="20172">
      <c r="A20172" s="221">
        <v>21310.0</v>
      </c>
      <c r="B20172" s="221">
        <v>36.0</v>
      </c>
      <c r="C20172" s="221">
        <v>550.0</v>
      </c>
    </row>
    <row r="20173">
      <c r="A20173" s="221">
        <v>21310.0</v>
      </c>
      <c r="B20173" s="221">
        <v>37.0</v>
      </c>
      <c r="C20173" s="221">
        <v>33.0</v>
      </c>
    </row>
    <row r="20174">
      <c r="A20174" s="221">
        <v>21310.0</v>
      </c>
      <c r="B20174" s="221">
        <v>38.0</v>
      </c>
      <c r="C20174" s="221">
        <v>39.0</v>
      </c>
    </row>
    <row r="20175">
      <c r="A20175" s="221">
        <v>21310.0</v>
      </c>
      <c r="B20175" s="221">
        <v>39.0</v>
      </c>
      <c r="C20175" s="221">
        <v>33.0</v>
      </c>
    </row>
    <row r="20176">
      <c r="A20176" s="221">
        <v>21310.0</v>
      </c>
      <c r="B20176" s="221">
        <v>40.0</v>
      </c>
      <c r="C20176" s="221">
        <v>156.0</v>
      </c>
    </row>
    <row r="20177">
      <c r="A20177" s="221">
        <v>21312.0</v>
      </c>
      <c r="B20177" s="221">
        <v>35.0</v>
      </c>
      <c r="C20177" s="221">
        <v>1044.0</v>
      </c>
    </row>
    <row r="20178">
      <c r="A20178" s="221">
        <v>21312.0</v>
      </c>
      <c r="B20178" s="221">
        <v>37.0</v>
      </c>
      <c r="C20178" s="221">
        <v>22.0</v>
      </c>
    </row>
    <row r="20179">
      <c r="A20179" s="221">
        <v>21312.0</v>
      </c>
      <c r="B20179" s="221">
        <v>38.0</v>
      </c>
      <c r="C20179" s="221">
        <v>33.0</v>
      </c>
    </row>
    <row r="20180">
      <c r="A20180" s="221">
        <v>21312.0</v>
      </c>
      <c r="B20180" s="221">
        <v>39.0</v>
      </c>
      <c r="C20180" s="221">
        <v>44.0</v>
      </c>
    </row>
    <row r="20181">
      <c r="A20181" s="221">
        <v>21312.0</v>
      </c>
      <c r="B20181" s="221">
        <v>40.0</v>
      </c>
      <c r="C20181" s="221">
        <v>189.0</v>
      </c>
    </row>
    <row r="20182">
      <c r="A20182" s="221">
        <v>21314.0</v>
      </c>
      <c r="B20182" s="221">
        <v>35.0</v>
      </c>
      <c r="C20182" s="221">
        <v>22.0</v>
      </c>
    </row>
    <row r="20183">
      <c r="A20183" s="221">
        <v>21314.0</v>
      </c>
      <c r="B20183" s="221">
        <v>36.0</v>
      </c>
      <c r="C20183" s="221">
        <v>667.0</v>
      </c>
    </row>
    <row r="20184">
      <c r="A20184" s="221">
        <v>21314.0</v>
      </c>
      <c r="B20184" s="221">
        <v>37.0</v>
      </c>
      <c r="C20184" s="221">
        <v>200.0</v>
      </c>
    </row>
    <row r="20185">
      <c r="A20185" s="221">
        <v>21314.0</v>
      </c>
      <c r="B20185" s="221">
        <v>38.0</v>
      </c>
      <c r="C20185" s="221">
        <v>44.0</v>
      </c>
    </row>
    <row r="20186">
      <c r="A20186" s="221">
        <v>21314.0</v>
      </c>
      <c r="B20186" s="221">
        <v>39.0</v>
      </c>
      <c r="C20186" s="221">
        <v>167.0</v>
      </c>
    </row>
    <row r="20187">
      <c r="A20187" s="221">
        <v>21314.0</v>
      </c>
      <c r="B20187" s="221">
        <v>40.0</v>
      </c>
      <c r="C20187" s="221">
        <v>289.0</v>
      </c>
    </row>
    <row r="20188">
      <c r="A20188" s="221">
        <v>21316.0</v>
      </c>
      <c r="B20188" s="221">
        <v>35.0</v>
      </c>
      <c r="C20188" s="221">
        <v>511.0</v>
      </c>
    </row>
    <row r="20189">
      <c r="A20189" s="221">
        <v>21316.0</v>
      </c>
      <c r="B20189" s="221">
        <v>36.0</v>
      </c>
      <c r="C20189" s="221">
        <v>22.0</v>
      </c>
    </row>
    <row r="20190">
      <c r="A20190" s="221">
        <v>21316.0</v>
      </c>
      <c r="B20190" s="221">
        <v>37.0</v>
      </c>
      <c r="C20190" s="221">
        <v>33.0</v>
      </c>
    </row>
    <row r="20191">
      <c r="A20191" s="221">
        <v>21316.0</v>
      </c>
      <c r="B20191" s="221">
        <v>38.0</v>
      </c>
      <c r="C20191" s="221">
        <v>200.0</v>
      </c>
    </row>
    <row r="20192">
      <c r="A20192" s="221">
        <v>21316.0</v>
      </c>
      <c r="B20192" s="221">
        <v>39.0</v>
      </c>
      <c r="C20192" s="221">
        <v>67.0</v>
      </c>
    </row>
    <row r="20193">
      <c r="A20193" s="221">
        <v>21316.0</v>
      </c>
      <c r="B20193" s="221">
        <v>40.0</v>
      </c>
      <c r="C20193" s="221">
        <v>444.0</v>
      </c>
    </row>
    <row r="20194">
      <c r="A20194" s="221">
        <v>21318.0</v>
      </c>
      <c r="B20194" s="221">
        <v>35.0</v>
      </c>
      <c r="C20194" s="221">
        <v>356.0</v>
      </c>
    </row>
    <row r="20195">
      <c r="A20195" s="221">
        <v>21318.0</v>
      </c>
      <c r="B20195" s="221">
        <v>36.0</v>
      </c>
      <c r="C20195" s="221">
        <v>44.0</v>
      </c>
    </row>
    <row r="20196">
      <c r="A20196" s="221">
        <v>21318.0</v>
      </c>
      <c r="B20196" s="221">
        <v>37.0</v>
      </c>
      <c r="C20196" s="221">
        <v>244.0</v>
      </c>
    </row>
    <row r="20197">
      <c r="A20197" s="221">
        <v>21318.0</v>
      </c>
      <c r="B20197" s="221">
        <v>38.0</v>
      </c>
      <c r="C20197" s="221">
        <v>33.0</v>
      </c>
    </row>
    <row r="20198">
      <c r="A20198" s="221">
        <v>21318.0</v>
      </c>
      <c r="B20198" s="221">
        <v>39.0</v>
      </c>
      <c r="C20198" s="221">
        <v>144.0</v>
      </c>
    </row>
    <row r="20199">
      <c r="A20199" s="221">
        <v>21318.0</v>
      </c>
      <c r="B20199" s="221">
        <v>40.0</v>
      </c>
      <c r="C20199" s="221">
        <v>500.0</v>
      </c>
    </row>
    <row r="20200">
      <c r="A20200" s="221">
        <v>21320.0</v>
      </c>
      <c r="B20200" s="221">
        <v>34.0</v>
      </c>
      <c r="C20200" s="221">
        <v>27.0</v>
      </c>
    </row>
    <row r="20201">
      <c r="A20201" s="221">
        <v>21320.0</v>
      </c>
      <c r="B20201" s="221">
        <v>35.0</v>
      </c>
      <c r="C20201" s="221">
        <v>21.0</v>
      </c>
    </row>
    <row r="20202">
      <c r="A20202" s="221">
        <v>21322.0</v>
      </c>
      <c r="B20202" s="221">
        <v>34.0</v>
      </c>
      <c r="C20202" s="221">
        <v>38.0</v>
      </c>
    </row>
    <row r="20203">
      <c r="A20203" s="221">
        <v>21322.0</v>
      </c>
      <c r="B20203" s="221">
        <v>35.0</v>
      </c>
      <c r="C20203" s="221">
        <v>32.0</v>
      </c>
    </row>
    <row r="20204">
      <c r="A20204" s="221">
        <v>21324.0</v>
      </c>
      <c r="B20204" s="221">
        <v>34.0</v>
      </c>
      <c r="C20204" s="221">
        <v>58.0</v>
      </c>
    </row>
    <row r="20205">
      <c r="A20205" s="221">
        <v>21324.0</v>
      </c>
      <c r="B20205" s="221">
        <v>35.0</v>
      </c>
      <c r="C20205" s="221">
        <v>23.0</v>
      </c>
    </row>
    <row r="20206">
      <c r="A20206" s="221">
        <v>21324.0</v>
      </c>
      <c r="B20206" s="221">
        <v>37.0</v>
      </c>
      <c r="C20206" s="221">
        <v>1.0</v>
      </c>
    </row>
    <row r="20207">
      <c r="A20207" s="221">
        <v>21326.0</v>
      </c>
      <c r="B20207" s="221">
        <v>34.0</v>
      </c>
      <c r="C20207" s="221">
        <v>118.0</v>
      </c>
    </row>
    <row r="20208">
      <c r="A20208" s="221">
        <v>21326.0</v>
      </c>
      <c r="B20208" s="221">
        <v>36.0</v>
      </c>
      <c r="C20208" s="221">
        <v>1.0</v>
      </c>
    </row>
    <row r="20209">
      <c r="A20209" s="221">
        <v>21326.0</v>
      </c>
      <c r="B20209" s="221">
        <v>37.0</v>
      </c>
      <c r="C20209" s="221">
        <v>2.0</v>
      </c>
    </row>
    <row r="20210">
      <c r="A20210" s="221">
        <v>21328.0</v>
      </c>
      <c r="B20210" s="221">
        <v>34.0</v>
      </c>
      <c r="C20210" s="221">
        <v>58.0</v>
      </c>
    </row>
    <row r="20211">
      <c r="A20211" s="221">
        <v>21328.0</v>
      </c>
      <c r="B20211" s="221">
        <v>35.0</v>
      </c>
      <c r="C20211" s="221">
        <v>64.0</v>
      </c>
    </row>
    <row r="20212">
      <c r="A20212" s="221">
        <v>21328.0</v>
      </c>
      <c r="B20212" s="221">
        <v>36.0</v>
      </c>
      <c r="C20212" s="221">
        <v>1.0</v>
      </c>
    </row>
    <row r="20213">
      <c r="A20213" s="221">
        <v>21330.0</v>
      </c>
      <c r="B20213" s="221">
        <v>34.0</v>
      </c>
      <c r="C20213" s="221">
        <v>69.0</v>
      </c>
    </row>
    <row r="20214">
      <c r="A20214" s="221">
        <v>21330.0</v>
      </c>
      <c r="B20214" s="221">
        <v>35.0</v>
      </c>
      <c r="C20214" s="221">
        <v>76.0</v>
      </c>
    </row>
    <row r="20215">
      <c r="A20215" s="221">
        <v>21330.0</v>
      </c>
      <c r="B20215" s="221">
        <v>36.0</v>
      </c>
      <c r="C20215" s="221">
        <v>1.0</v>
      </c>
    </row>
    <row r="20216">
      <c r="A20216" s="221">
        <v>21332.0</v>
      </c>
      <c r="B20216" s="221">
        <v>34.0</v>
      </c>
      <c r="C20216" s="221">
        <v>164.0</v>
      </c>
    </row>
    <row r="20217">
      <c r="A20217" s="221">
        <v>21332.0</v>
      </c>
      <c r="B20217" s="221">
        <v>35.0</v>
      </c>
      <c r="C20217" s="221">
        <v>17.0</v>
      </c>
    </row>
    <row r="20218">
      <c r="A20218" s="221">
        <v>21332.0</v>
      </c>
      <c r="B20218" s="221">
        <v>37.0</v>
      </c>
      <c r="C20218" s="221">
        <v>3.0</v>
      </c>
    </row>
    <row r="20219">
      <c r="A20219" s="221">
        <v>21334.0</v>
      </c>
      <c r="B20219" s="221">
        <v>34.0</v>
      </c>
      <c r="C20219" s="221">
        <v>204.0</v>
      </c>
    </row>
    <row r="20220">
      <c r="A20220" s="221">
        <v>21334.0</v>
      </c>
      <c r="B20220" s="221">
        <v>35.0</v>
      </c>
      <c r="C20220" s="221">
        <v>17.0</v>
      </c>
    </row>
    <row r="20221">
      <c r="A20221" s="221">
        <v>21334.0</v>
      </c>
      <c r="B20221" s="221">
        <v>38.0</v>
      </c>
      <c r="C20221" s="221">
        <v>1.0</v>
      </c>
    </row>
    <row r="20222">
      <c r="A20222" s="221">
        <v>21336.0</v>
      </c>
      <c r="B20222" s="221">
        <v>34.0</v>
      </c>
      <c r="C20222" s="221">
        <v>164.0</v>
      </c>
    </row>
    <row r="20223">
      <c r="A20223" s="221">
        <v>21336.0</v>
      </c>
      <c r="B20223" s="221">
        <v>35.0</v>
      </c>
      <c r="C20223" s="221">
        <v>17.0</v>
      </c>
    </row>
    <row r="20224">
      <c r="A20224" s="221">
        <v>21336.0</v>
      </c>
      <c r="B20224" s="221">
        <v>37.0</v>
      </c>
      <c r="C20224" s="221">
        <v>3.0</v>
      </c>
    </row>
    <row r="20225">
      <c r="A20225" s="221">
        <v>21338.0</v>
      </c>
      <c r="B20225" s="221">
        <v>34.0</v>
      </c>
      <c r="C20225" s="221">
        <v>224.0</v>
      </c>
    </row>
    <row r="20226">
      <c r="A20226" s="221">
        <v>21338.0</v>
      </c>
      <c r="B20226" s="221">
        <v>35.0</v>
      </c>
      <c r="C20226" s="221">
        <v>3.0</v>
      </c>
    </row>
    <row r="20227">
      <c r="A20227" s="221">
        <v>21338.0</v>
      </c>
      <c r="B20227" s="221">
        <v>36.0</v>
      </c>
      <c r="C20227" s="221">
        <v>23.0</v>
      </c>
    </row>
    <row r="20228">
      <c r="A20228" s="221">
        <v>21340.0</v>
      </c>
      <c r="B20228" s="221">
        <v>34.0</v>
      </c>
      <c r="C20228" s="221">
        <v>136.0</v>
      </c>
    </row>
    <row r="20229">
      <c r="A20229" s="221">
        <v>21340.0</v>
      </c>
      <c r="B20229" s="221">
        <v>35.0</v>
      </c>
      <c r="C20229" s="221">
        <v>166.0</v>
      </c>
    </row>
    <row r="20230">
      <c r="A20230" s="221">
        <v>21340.0</v>
      </c>
      <c r="B20230" s="221">
        <v>36.0</v>
      </c>
      <c r="C20230" s="221">
        <v>2.0</v>
      </c>
    </row>
    <row r="20231">
      <c r="A20231" s="221">
        <v>21342.0</v>
      </c>
      <c r="B20231" s="221">
        <v>34.0</v>
      </c>
      <c r="C20231" s="221">
        <v>412.0</v>
      </c>
    </row>
    <row r="20232">
      <c r="A20232" s="221">
        <v>21342.0</v>
      </c>
      <c r="B20232" s="221">
        <v>35.0</v>
      </c>
      <c r="C20232" s="221">
        <v>2.0</v>
      </c>
    </row>
    <row r="20233">
      <c r="A20233" s="221">
        <v>21342.0</v>
      </c>
      <c r="B20233" s="221">
        <v>36.0</v>
      </c>
      <c r="C20233" s="221">
        <v>3.0</v>
      </c>
    </row>
    <row r="20234">
      <c r="A20234" s="221">
        <v>21342.0</v>
      </c>
      <c r="B20234" s="221">
        <v>37.0</v>
      </c>
      <c r="C20234" s="221">
        <v>3.0</v>
      </c>
    </row>
    <row r="20235">
      <c r="A20235" s="221">
        <v>21342.0</v>
      </c>
      <c r="B20235" s="221">
        <v>38.0</v>
      </c>
      <c r="C20235" s="221">
        <v>1.0</v>
      </c>
    </row>
    <row r="20236">
      <c r="A20236" s="221">
        <v>21344.0</v>
      </c>
      <c r="B20236" s="221">
        <v>34.0</v>
      </c>
      <c r="C20236" s="221">
        <v>450.0</v>
      </c>
    </row>
    <row r="20237">
      <c r="A20237" s="221">
        <v>21344.0</v>
      </c>
      <c r="B20237" s="221">
        <v>36.0</v>
      </c>
      <c r="C20237" s="221">
        <v>32.0</v>
      </c>
    </row>
    <row r="20238">
      <c r="A20238" s="221">
        <v>21344.0</v>
      </c>
      <c r="B20238" s="221">
        <v>38.0</v>
      </c>
      <c r="C20238" s="221">
        <v>1.0</v>
      </c>
    </row>
    <row r="20239">
      <c r="A20239" s="221">
        <v>21346.0</v>
      </c>
      <c r="B20239" s="221">
        <v>34.0</v>
      </c>
      <c r="C20239" s="221">
        <v>257.0</v>
      </c>
    </row>
    <row r="20240">
      <c r="A20240" s="221">
        <v>21346.0</v>
      </c>
      <c r="B20240" s="221">
        <v>35.0</v>
      </c>
      <c r="C20240" s="221">
        <v>300.0</v>
      </c>
    </row>
    <row r="20241">
      <c r="A20241" s="221">
        <v>21346.0</v>
      </c>
      <c r="B20241" s="221">
        <v>36.0</v>
      </c>
      <c r="C20241" s="221">
        <v>4.0</v>
      </c>
    </row>
    <row r="20242">
      <c r="A20242" s="221">
        <v>21348.0</v>
      </c>
      <c r="B20242" s="221">
        <v>34.0</v>
      </c>
      <c r="C20242" s="221">
        <v>526.0</v>
      </c>
    </row>
    <row r="20243">
      <c r="A20243" s="221">
        <v>21348.0</v>
      </c>
      <c r="B20243" s="221">
        <v>35.0</v>
      </c>
      <c r="C20243" s="221">
        <v>133.0</v>
      </c>
    </row>
    <row r="20244">
      <c r="A20244" s="221">
        <v>21348.0</v>
      </c>
      <c r="B20244" s="221">
        <v>36.0</v>
      </c>
      <c r="C20244" s="221">
        <v>2.0</v>
      </c>
    </row>
    <row r="20245">
      <c r="A20245" s="221">
        <v>21348.0</v>
      </c>
      <c r="B20245" s="221">
        <v>37.0</v>
      </c>
      <c r="C20245" s="221">
        <v>11.0</v>
      </c>
    </row>
    <row r="20246">
      <c r="A20246" s="221">
        <v>21350.0</v>
      </c>
      <c r="B20246" s="221">
        <v>34.0</v>
      </c>
      <c r="C20246" s="221">
        <v>449.0</v>
      </c>
    </row>
    <row r="20247">
      <c r="A20247" s="221">
        <v>21350.0</v>
      </c>
      <c r="B20247" s="221">
        <v>35.0</v>
      </c>
      <c r="C20247" s="221">
        <v>417.0</v>
      </c>
    </row>
    <row r="20248">
      <c r="A20248" s="221">
        <v>21350.0</v>
      </c>
      <c r="B20248" s="221">
        <v>36.0</v>
      </c>
      <c r="C20248" s="221">
        <v>7.0</v>
      </c>
    </row>
    <row r="20249">
      <c r="A20249" s="221">
        <v>21352.0</v>
      </c>
      <c r="B20249" s="221">
        <v>34.0</v>
      </c>
      <c r="C20249" s="221">
        <v>249.0</v>
      </c>
    </row>
    <row r="20250">
      <c r="A20250" s="221">
        <v>21352.0</v>
      </c>
      <c r="B20250" s="221">
        <v>35.0</v>
      </c>
      <c r="C20250" s="221">
        <v>198.0</v>
      </c>
    </row>
    <row r="20251">
      <c r="A20251" s="221">
        <v>21352.0</v>
      </c>
      <c r="B20251" s="221">
        <v>37.0</v>
      </c>
      <c r="C20251" s="221">
        <v>1.0</v>
      </c>
    </row>
    <row r="20252">
      <c r="A20252" s="221">
        <v>21354.0</v>
      </c>
      <c r="B20252" s="221">
        <v>34.0</v>
      </c>
      <c r="C20252" s="221">
        <v>520.0</v>
      </c>
    </row>
    <row r="20253">
      <c r="A20253" s="221">
        <v>21354.0</v>
      </c>
      <c r="B20253" s="221">
        <v>35.0</v>
      </c>
      <c r="C20253" s="221">
        <v>100.0</v>
      </c>
    </row>
    <row r="20254">
      <c r="A20254" s="221">
        <v>21354.0</v>
      </c>
      <c r="B20254" s="221">
        <v>36.0</v>
      </c>
      <c r="C20254" s="221">
        <v>2.0</v>
      </c>
    </row>
    <row r="20255">
      <c r="A20255" s="221">
        <v>21354.0</v>
      </c>
      <c r="B20255" s="221">
        <v>37.0</v>
      </c>
      <c r="C20255" s="221">
        <v>2.0</v>
      </c>
    </row>
    <row r="20256">
      <c r="A20256" s="221">
        <v>21354.0</v>
      </c>
      <c r="B20256" s="221">
        <v>38.0</v>
      </c>
      <c r="C20256" s="221">
        <v>2.0</v>
      </c>
    </row>
    <row r="20257">
      <c r="A20257" s="221">
        <v>21356.0</v>
      </c>
      <c r="B20257" s="221">
        <v>34.0</v>
      </c>
      <c r="C20257" s="221">
        <v>511.0</v>
      </c>
    </row>
    <row r="20258">
      <c r="A20258" s="221">
        <v>21356.0</v>
      </c>
      <c r="B20258" s="221">
        <v>35.0</v>
      </c>
      <c r="C20258" s="221">
        <v>428.0</v>
      </c>
    </row>
    <row r="20259">
      <c r="A20259" s="221">
        <v>21358.0</v>
      </c>
      <c r="B20259" s="221">
        <v>34.0</v>
      </c>
      <c r="C20259" s="221">
        <v>458.0</v>
      </c>
    </row>
    <row r="20260">
      <c r="A20260" s="221">
        <v>21358.0</v>
      </c>
      <c r="B20260" s="221">
        <v>35.0</v>
      </c>
      <c r="C20260" s="221">
        <v>580.0</v>
      </c>
    </row>
    <row r="20261">
      <c r="A20261" s="221">
        <v>21360.0</v>
      </c>
      <c r="B20261" s="221">
        <v>34.0</v>
      </c>
      <c r="C20261" s="221">
        <v>1040.0</v>
      </c>
    </row>
    <row r="20262">
      <c r="A20262" s="221">
        <v>21360.0</v>
      </c>
      <c r="B20262" s="221">
        <v>35.0</v>
      </c>
      <c r="C20262" s="221">
        <v>156.0</v>
      </c>
    </row>
    <row r="20263">
      <c r="A20263" s="221">
        <v>21360.0</v>
      </c>
      <c r="B20263" s="221">
        <v>36.0</v>
      </c>
      <c r="C20263" s="221">
        <v>104.0</v>
      </c>
    </row>
    <row r="20264">
      <c r="A20264" s="221">
        <v>21362.0</v>
      </c>
      <c r="B20264" s="221">
        <v>34.0</v>
      </c>
      <c r="C20264" s="221">
        <v>1236.0</v>
      </c>
    </row>
    <row r="20265">
      <c r="A20265" s="221">
        <v>21362.0</v>
      </c>
      <c r="B20265" s="221">
        <v>35.0</v>
      </c>
      <c r="C20265" s="221">
        <v>223.0</v>
      </c>
    </row>
    <row r="20266">
      <c r="A20266" s="221">
        <v>21362.0</v>
      </c>
      <c r="B20266" s="221">
        <v>36.0</v>
      </c>
      <c r="C20266" s="221">
        <v>110.0</v>
      </c>
    </row>
    <row r="20267">
      <c r="A20267" s="221">
        <v>21364.0</v>
      </c>
      <c r="B20267" s="221">
        <v>34.0</v>
      </c>
      <c r="C20267" s="221">
        <v>1529.0</v>
      </c>
    </row>
    <row r="20268">
      <c r="A20268" s="221">
        <v>21364.0</v>
      </c>
      <c r="B20268" s="221">
        <v>36.0</v>
      </c>
      <c r="C20268" s="221">
        <v>89.0</v>
      </c>
    </row>
    <row r="20269">
      <c r="A20269" s="221">
        <v>21364.0</v>
      </c>
      <c r="B20269" s="221">
        <v>37.0</v>
      </c>
      <c r="C20269" s="221">
        <v>23.0</v>
      </c>
    </row>
    <row r="20270">
      <c r="A20270" s="221">
        <v>21366.0</v>
      </c>
      <c r="B20270" s="221">
        <v>34.0</v>
      </c>
      <c r="C20270" s="221">
        <v>1778.0</v>
      </c>
    </row>
    <row r="20271">
      <c r="A20271" s="221">
        <v>21366.0</v>
      </c>
      <c r="B20271" s="221">
        <v>35.0</v>
      </c>
      <c r="C20271" s="221">
        <v>127.0</v>
      </c>
    </row>
    <row r="20272">
      <c r="A20272" s="221">
        <v>21366.0</v>
      </c>
      <c r="B20272" s="221">
        <v>36.0</v>
      </c>
      <c r="C20272" s="221">
        <v>89.0</v>
      </c>
    </row>
    <row r="20273">
      <c r="A20273" s="221">
        <v>21366.0</v>
      </c>
      <c r="B20273" s="221">
        <v>37.0</v>
      </c>
      <c r="C20273" s="221">
        <v>29.0</v>
      </c>
    </row>
    <row r="20274">
      <c r="A20274" s="221">
        <v>21368.0</v>
      </c>
      <c r="B20274" s="221">
        <v>34.0</v>
      </c>
      <c r="C20274" s="221">
        <v>17778.0</v>
      </c>
    </row>
    <row r="20275">
      <c r="A20275" s="221">
        <v>21368.0</v>
      </c>
      <c r="B20275" s="221">
        <v>35.0</v>
      </c>
      <c r="C20275" s="221">
        <v>1267.0</v>
      </c>
    </row>
    <row r="20276">
      <c r="A20276" s="221">
        <v>21368.0</v>
      </c>
      <c r="B20276" s="221">
        <v>36.0</v>
      </c>
      <c r="C20276" s="221">
        <v>889.0</v>
      </c>
    </row>
    <row r="20277">
      <c r="A20277" s="221">
        <v>21368.0</v>
      </c>
      <c r="B20277" s="221">
        <v>37.0</v>
      </c>
      <c r="C20277" s="221">
        <v>289.0</v>
      </c>
    </row>
    <row r="20278">
      <c r="A20278" s="221">
        <v>21370.0</v>
      </c>
      <c r="B20278" s="221">
        <v>34.0</v>
      </c>
      <c r="C20278" s="221">
        <v>5111.0</v>
      </c>
    </row>
    <row r="20279">
      <c r="A20279" s="221">
        <v>21370.0</v>
      </c>
      <c r="B20279" s="221">
        <v>35.0</v>
      </c>
      <c r="C20279" s="221">
        <v>4278.0</v>
      </c>
    </row>
    <row r="20280">
      <c r="A20280" s="221">
        <v>21372.0</v>
      </c>
      <c r="B20280" s="221">
        <v>34.0</v>
      </c>
      <c r="C20280" s="221">
        <v>2489.0</v>
      </c>
    </row>
    <row r="20281">
      <c r="A20281" s="221">
        <v>21372.0</v>
      </c>
      <c r="B20281" s="221">
        <v>35.0</v>
      </c>
      <c r="C20281" s="221">
        <v>1978.0</v>
      </c>
    </row>
    <row r="20282">
      <c r="A20282" s="221">
        <v>21372.0</v>
      </c>
      <c r="B20282" s="221">
        <v>37.0</v>
      </c>
      <c r="C20282" s="221">
        <v>11.0</v>
      </c>
    </row>
    <row r="20283">
      <c r="A20283" s="221">
        <v>21374.0</v>
      </c>
      <c r="B20283" s="221">
        <v>34.0</v>
      </c>
      <c r="C20283" s="221">
        <v>4578.0</v>
      </c>
    </row>
    <row r="20284">
      <c r="A20284" s="221">
        <v>21374.0</v>
      </c>
      <c r="B20284" s="221">
        <v>35.0</v>
      </c>
      <c r="C20284" s="221">
        <v>5800.0</v>
      </c>
    </row>
    <row r="20285">
      <c r="A20285" s="221">
        <v>21376.0</v>
      </c>
      <c r="B20285" s="221">
        <v>34.0</v>
      </c>
      <c r="C20285" s="221">
        <v>15289.0</v>
      </c>
    </row>
    <row r="20286">
      <c r="A20286" s="221">
        <v>21376.0</v>
      </c>
      <c r="B20286" s="221">
        <v>36.0</v>
      </c>
      <c r="C20286" s="221">
        <v>889.0</v>
      </c>
    </row>
    <row r="20287">
      <c r="A20287" s="221">
        <v>21376.0</v>
      </c>
      <c r="B20287" s="221">
        <v>37.0</v>
      </c>
      <c r="C20287" s="221">
        <v>233.0</v>
      </c>
    </row>
    <row r="20288">
      <c r="A20288" s="221">
        <v>21378.0</v>
      </c>
      <c r="B20288" s="221">
        <v>34.0</v>
      </c>
      <c r="C20288" s="221">
        <v>10400.0</v>
      </c>
    </row>
    <row r="20289">
      <c r="A20289" s="221">
        <v>21378.0</v>
      </c>
      <c r="B20289" s="221">
        <v>35.0</v>
      </c>
      <c r="C20289" s="221">
        <v>1556.0</v>
      </c>
    </row>
    <row r="20290">
      <c r="A20290" s="221">
        <v>21378.0</v>
      </c>
      <c r="B20290" s="221">
        <v>36.0</v>
      </c>
      <c r="C20290" s="221">
        <v>1044.0</v>
      </c>
    </row>
    <row r="20291">
      <c r="A20291" s="221">
        <v>21380.0</v>
      </c>
      <c r="B20291" s="221">
        <v>34.0</v>
      </c>
      <c r="C20291" s="221">
        <v>5200.0</v>
      </c>
    </row>
    <row r="20292">
      <c r="A20292" s="221">
        <v>21380.0</v>
      </c>
      <c r="B20292" s="221">
        <v>35.0</v>
      </c>
      <c r="C20292" s="221">
        <v>1000.0</v>
      </c>
    </row>
    <row r="20293">
      <c r="A20293" s="221">
        <v>21380.0</v>
      </c>
      <c r="B20293" s="221">
        <v>36.0</v>
      </c>
      <c r="C20293" s="221">
        <v>22.0</v>
      </c>
    </row>
    <row r="20294">
      <c r="A20294" s="221">
        <v>21380.0</v>
      </c>
      <c r="B20294" s="221">
        <v>37.0</v>
      </c>
      <c r="C20294" s="221">
        <v>22.0</v>
      </c>
    </row>
    <row r="20295">
      <c r="A20295" s="221">
        <v>21380.0</v>
      </c>
      <c r="B20295" s="221">
        <v>38.0</v>
      </c>
      <c r="C20295" s="221">
        <v>22.0</v>
      </c>
    </row>
    <row r="20296">
      <c r="A20296" s="221">
        <v>21382.0</v>
      </c>
      <c r="B20296" s="221">
        <v>34.0</v>
      </c>
      <c r="C20296" s="221">
        <v>12356.0</v>
      </c>
    </row>
    <row r="20297">
      <c r="A20297" s="221">
        <v>21382.0</v>
      </c>
      <c r="B20297" s="221">
        <v>35.0</v>
      </c>
      <c r="C20297" s="221">
        <v>2233.0</v>
      </c>
    </row>
    <row r="20298">
      <c r="A20298" s="221">
        <v>21382.0</v>
      </c>
      <c r="B20298" s="221">
        <v>36.0</v>
      </c>
      <c r="C20298" s="221">
        <v>1100.0</v>
      </c>
    </row>
    <row r="20299">
      <c r="A20299" s="221">
        <v>21384.0</v>
      </c>
      <c r="B20299" s="221">
        <v>34.0</v>
      </c>
      <c r="C20299" s="221">
        <v>27.0</v>
      </c>
    </row>
    <row r="20300">
      <c r="A20300" s="221">
        <v>21384.0</v>
      </c>
      <c r="B20300" s="221">
        <v>35.0</v>
      </c>
      <c r="C20300" s="221">
        <v>21.0</v>
      </c>
    </row>
    <row r="20301">
      <c r="A20301" s="221">
        <v>21386.0</v>
      </c>
      <c r="B20301" s="221">
        <v>34.0</v>
      </c>
      <c r="C20301" s="221">
        <v>38.0</v>
      </c>
    </row>
    <row r="20302">
      <c r="A20302" s="221">
        <v>21386.0</v>
      </c>
      <c r="B20302" s="221">
        <v>35.0</v>
      </c>
      <c r="C20302" s="221">
        <v>32.0</v>
      </c>
    </row>
    <row r="20303">
      <c r="A20303" s="221">
        <v>21388.0</v>
      </c>
      <c r="B20303" s="221">
        <v>34.0</v>
      </c>
      <c r="C20303" s="221">
        <v>58.0</v>
      </c>
    </row>
    <row r="20304">
      <c r="A20304" s="221">
        <v>21388.0</v>
      </c>
      <c r="B20304" s="221">
        <v>35.0</v>
      </c>
      <c r="C20304" s="221">
        <v>23.0</v>
      </c>
    </row>
    <row r="20305">
      <c r="A20305" s="221">
        <v>21388.0</v>
      </c>
      <c r="B20305" s="221">
        <v>37.0</v>
      </c>
      <c r="C20305" s="221">
        <v>1.0</v>
      </c>
    </row>
    <row r="20306">
      <c r="A20306" s="221">
        <v>21390.0</v>
      </c>
      <c r="B20306" s="221">
        <v>34.0</v>
      </c>
      <c r="C20306" s="221">
        <v>118.0</v>
      </c>
    </row>
    <row r="20307">
      <c r="A20307" s="221">
        <v>21390.0</v>
      </c>
      <c r="B20307" s="221">
        <v>36.0</v>
      </c>
      <c r="C20307" s="221">
        <v>1.0</v>
      </c>
    </row>
    <row r="20308">
      <c r="A20308" s="221">
        <v>21390.0</v>
      </c>
      <c r="B20308" s="221">
        <v>37.0</v>
      </c>
      <c r="C20308" s="221">
        <v>2.0</v>
      </c>
    </row>
    <row r="20309">
      <c r="A20309" s="221">
        <v>21392.0</v>
      </c>
      <c r="B20309" s="221">
        <v>34.0</v>
      </c>
      <c r="C20309" s="221">
        <v>58.0</v>
      </c>
    </row>
    <row r="20310">
      <c r="A20310" s="221">
        <v>21392.0</v>
      </c>
      <c r="B20310" s="221">
        <v>35.0</v>
      </c>
      <c r="C20310" s="221">
        <v>64.0</v>
      </c>
    </row>
    <row r="20311">
      <c r="A20311" s="221">
        <v>21392.0</v>
      </c>
      <c r="B20311" s="221">
        <v>36.0</v>
      </c>
      <c r="C20311" s="221">
        <v>1.0</v>
      </c>
    </row>
    <row r="20312">
      <c r="A20312" s="221">
        <v>21394.0</v>
      </c>
      <c r="B20312" s="221">
        <v>34.0</v>
      </c>
      <c r="C20312" s="221">
        <v>69.0</v>
      </c>
    </row>
    <row r="20313">
      <c r="A20313" s="221">
        <v>21394.0</v>
      </c>
      <c r="B20313" s="221">
        <v>35.0</v>
      </c>
      <c r="C20313" s="221">
        <v>76.0</v>
      </c>
    </row>
    <row r="20314">
      <c r="A20314" s="221">
        <v>21394.0</v>
      </c>
      <c r="B20314" s="221">
        <v>36.0</v>
      </c>
      <c r="C20314" s="221">
        <v>1.0</v>
      </c>
    </row>
    <row r="20315">
      <c r="A20315" s="221">
        <v>21396.0</v>
      </c>
      <c r="B20315" s="221">
        <v>34.0</v>
      </c>
      <c r="C20315" s="221">
        <v>164.0</v>
      </c>
    </row>
    <row r="20316">
      <c r="A20316" s="221">
        <v>21396.0</v>
      </c>
      <c r="B20316" s="221">
        <v>35.0</v>
      </c>
      <c r="C20316" s="221">
        <v>17.0</v>
      </c>
    </row>
    <row r="20317">
      <c r="A20317" s="221">
        <v>21396.0</v>
      </c>
      <c r="B20317" s="221">
        <v>37.0</v>
      </c>
      <c r="C20317" s="221">
        <v>3.0</v>
      </c>
    </row>
    <row r="20318">
      <c r="A20318" s="221">
        <v>21398.0</v>
      </c>
      <c r="B20318" s="221">
        <v>34.0</v>
      </c>
      <c r="C20318" s="221">
        <v>204.0</v>
      </c>
    </row>
    <row r="20319">
      <c r="A20319" s="221">
        <v>21398.0</v>
      </c>
      <c r="B20319" s="221">
        <v>35.0</v>
      </c>
      <c r="C20319" s="221">
        <v>17.0</v>
      </c>
    </row>
    <row r="20320">
      <c r="A20320" s="221">
        <v>21398.0</v>
      </c>
      <c r="B20320" s="221">
        <v>38.0</v>
      </c>
      <c r="C20320" s="221">
        <v>1.0</v>
      </c>
    </row>
    <row r="20321">
      <c r="A20321" s="221">
        <v>21400.0</v>
      </c>
      <c r="B20321" s="221">
        <v>34.0</v>
      </c>
      <c r="C20321" s="221">
        <v>164.0</v>
      </c>
    </row>
    <row r="20322">
      <c r="A20322" s="221">
        <v>21400.0</v>
      </c>
      <c r="B20322" s="221">
        <v>35.0</v>
      </c>
      <c r="C20322" s="221">
        <v>17.0</v>
      </c>
    </row>
    <row r="20323">
      <c r="A20323" s="221">
        <v>21400.0</v>
      </c>
      <c r="B20323" s="221">
        <v>37.0</v>
      </c>
      <c r="C20323" s="221">
        <v>3.0</v>
      </c>
    </row>
    <row r="20324">
      <c r="A20324" s="221">
        <v>21402.0</v>
      </c>
      <c r="B20324" s="221">
        <v>34.0</v>
      </c>
      <c r="C20324" s="221">
        <v>224.0</v>
      </c>
    </row>
    <row r="20325">
      <c r="A20325" s="221">
        <v>21402.0</v>
      </c>
      <c r="B20325" s="221">
        <v>35.0</v>
      </c>
      <c r="C20325" s="221">
        <v>3.0</v>
      </c>
    </row>
    <row r="20326">
      <c r="A20326" s="221">
        <v>21402.0</v>
      </c>
      <c r="B20326" s="221">
        <v>36.0</v>
      </c>
      <c r="C20326" s="221">
        <v>23.0</v>
      </c>
    </row>
    <row r="20327">
      <c r="A20327" s="221">
        <v>21404.0</v>
      </c>
      <c r="B20327" s="221">
        <v>34.0</v>
      </c>
      <c r="C20327" s="221">
        <v>136.0</v>
      </c>
    </row>
    <row r="20328">
      <c r="A20328" s="221">
        <v>21404.0</v>
      </c>
      <c r="B20328" s="221">
        <v>35.0</v>
      </c>
      <c r="C20328" s="221">
        <v>166.0</v>
      </c>
    </row>
    <row r="20329">
      <c r="A20329" s="221">
        <v>21404.0</v>
      </c>
      <c r="B20329" s="221">
        <v>36.0</v>
      </c>
      <c r="C20329" s="221">
        <v>2.0</v>
      </c>
    </row>
    <row r="20330">
      <c r="A20330" s="221">
        <v>21406.0</v>
      </c>
      <c r="B20330" s="221">
        <v>34.0</v>
      </c>
      <c r="C20330" s="221">
        <v>412.0</v>
      </c>
    </row>
    <row r="20331">
      <c r="A20331" s="221">
        <v>21406.0</v>
      </c>
      <c r="B20331" s="221">
        <v>35.0</v>
      </c>
      <c r="C20331" s="221">
        <v>2.0</v>
      </c>
    </row>
    <row r="20332">
      <c r="A20332" s="221">
        <v>21406.0</v>
      </c>
      <c r="B20332" s="221">
        <v>36.0</v>
      </c>
      <c r="C20332" s="221">
        <v>3.0</v>
      </c>
    </row>
    <row r="20333">
      <c r="A20333" s="221">
        <v>21406.0</v>
      </c>
      <c r="B20333" s="221">
        <v>37.0</v>
      </c>
      <c r="C20333" s="221">
        <v>3.0</v>
      </c>
    </row>
    <row r="20334">
      <c r="A20334" s="221">
        <v>21406.0</v>
      </c>
      <c r="B20334" s="221">
        <v>38.0</v>
      </c>
      <c r="C20334" s="221">
        <v>1.0</v>
      </c>
    </row>
    <row r="20335">
      <c r="A20335" s="221">
        <v>21408.0</v>
      </c>
      <c r="B20335" s="221">
        <v>34.0</v>
      </c>
      <c r="C20335" s="221">
        <v>450.0</v>
      </c>
    </row>
    <row r="20336">
      <c r="A20336" s="221">
        <v>21408.0</v>
      </c>
      <c r="B20336" s="221">
        <v>36.0</v>
      </c>
      <c r="C20336" s="221">
        <v>32.0</v>
      </c>
    </row>
    <row r="20337">
      <c r="A20337" s="221">
        <v>21408.0</v>
      </c>
      <c r="B20337" s="221">
        <v>38.0</v>
      </c>
      <c r="C20337" s="221">
        <v>1.0</v>
      </c>
    </row>
    <row r="20338">
      <c r="A20338" s="221">
        <v>21410.0</v>
      </c>
      <c r="B20338" s="221">
        <v>34.0</v>
      </c>
      <c r="C20338" s="221">
        <v>257.0</v>
      </c>
    </row>
    <row r="20339">
      <c r="A20339" s="221">
        <v>21410.0</v>
      </c>
      <c r="B20339" s="221">
        <v>35.0</v>
      </c>
      <c r="C20339" s="221">
        <v>300.0</v>
      </c>
    </row>
    <row r="20340">
      <c r="A20340" s="221">
        <v>21410.0</v>
      </c>
      <c r="B20340" s="221">
        <v>36.0</v>
      </c>
      <c r="C20340" s="221">
        <v>4.0</v>
      </c>
    </row>
    <row r="20341">
      <c r="A20341" s="221">
        <v>21412.0</v>
      </c>
      <c r="B20341" s="221">
        <v>34.0</v>
      </c>
      <c r="C20341" s="221">
        <v>526.0</v>
      </c>
    </row>
    <row r="20342">
      <c r="A20342" s="221">
        <v>21412.0</v>
      </c>
      <c r="B20342" s="221">
        <v>35.0</v>
      </c>
      <c r="C20342" s="221">
        <v>133.0</v>
      </c>
    </row>
    <row r="20343">
      <c r="A20343" s="221">
        <v>21412.0</v>
      </c>
      <c r="B20343" s="221">
        <v>36.0</v>
      </c>
      <c r="C20343" s="221">
        <v>2.0</v>
      </c>
    </row>
    <row r="20344">
      <c r="A20344" s="221">
        <v>21412.0</v>
      </c>
      <c r="B20344" s="221">
        <v>37.0</v>
      </c>
      <c r="C20344" s="221">
        <v>11.0</v>
      </c>
    </row>
    <row r="20345">
      <c r="A20345" s="221">
        <v>21414.0</v>
      </c>
      <c r="B20345" s="221">
        <v>34.0</v>
      </c>
      <c r="C20345" s="221">
        <v>449.0</v>
      </c>
    </row>
    <row r="20346">
      <c r="A20346" s="221">
        <v>21414.0</v>
      </c>
      <c r="B20346" s="221">
        <v>35.0</v>
      </c>
      <c r="C20346" s="221">
        <v>417.0</v>
      </c>
    </row>
    <row r="20347">
      <c r="A20347" s="221">
        <v>21414.0</v>
      </c>
      <c r="B20347" s="221">
        <v>36.0</v>
      </c>
      <c r="C20347" s="221">
        <v>7.0</v>
      </c>
    </row>
    <row r="20348">
      <c r="A20348" s="221">
        <v>21416.0</v>
      </c>
      <c r="B20348" s="221">
        <v>34.0</v>
      </c>
      <c r="C20348" s="221">
        <v>249.0</v>
      </c>
    </row>
    <row r="20349">
      <c r="A20349" s="221">
        <v>21416.0</v>
      </c>
      <c r="B20349" s="221">
        <v>35.0</v>
      </c>
      <c r="C20349" s="221">
        <v>198.0</v>
      </c>
    </row>
    <row r="20350">
      <c r="A20350" s="221">
        <v>21416.0</v>
      </c>
      <c r="B20350" s="221">
        <v>37.0</v>
      </c>
      <c r="C20350" s="221">
        <v>1.0</v>
      </c>
    </row>
    <row r="20351">
      <c r="A20351" s="221">
        <v>21418.0</v>
      </c>
      <c r="B20351" s="221">
        <v>34.0</v>
      </c>
      <c r="C20351" s="221">
        <v>520.0</v>
      </c>
    </row>
    <row r="20352">
      <c r="A20352" s="221">
        <v>21418.0</v>
      </c>
      <c r="B20352" s="221">
        <v>35.0</v>
      </c>
      <c r="C20352" s="221">
        <v>100.0</v>
      </c>
    </row>
    <row r="20353">
      <c r="A20353" s="221">
        <v>21418.0</v>
      </c>
      <c r="B20353" s="221">
        <v>36.0</v>
      </c>
      <c r="C20353" s="221">
        <v>2.0</v>
      </c>
    </row>
    <row r="20354">
      <c r="A20354" s="221">
        <v>21418.0</v>
      </c>
      <c r="B20354" s="221">
        <v>37.0</v>
      </c>
      <c r="C20354" s="221">
        <v>2.0</v>
      </c>
    </row>
    <row r="20355">
      <c r="A20355" s="221">
        <v>21418.0</v>
      </c>
      <c r="B20355" s="221">
        <v>38.0</v>
      </c>
      <c r="C20355" s="221">
        <v>2.0</v>
      </c>
    </row>
    <row r="20356">
      <c r="A20356" s="221">
        <v>21420.0</v>
      </c>
      <c r="B20356" s="221">
        <v>34.0</v>
      </c>
      <c r="C20356" s="221">
        <v>511.0</v>
      </c>
    </row>
    <row r="20357">
      <c r="A20357" s="221">
        <v>21420.0</v>
      </c>
      <c r="B20357" s="221">
        <v>35.0</v>
      </c>
      <c r="C20357" s="221">
        <v>428.0</v>
      </c>
    </row>
    <row r="20358">
      <c r="A20358" s="221">
        <v>21422.0</v>
      </c>
      <c r="B20358" s="221">
        <v>34.0</v>
      </c>
      <c r="C20358" s="221">
        <v>458.0</v>
      </c>
    </row>
    <row r="20359">
      <c r="A20359" s="221">
        <v>21422.0</v>
      </c>
      <c r="B20359" s="221">
        <v>35.0</v>
      </c>
      <c r="C20359" s="221">
        <v>580.0</v>
      </c>
    </row>
    <row r="20360">
      <c r="A20360" s="221">
        <v>21424.0</v>
      </c>
      <c r="B20360" s="221">
        <v>34.0</v>
      </c>
      <c r="C20360" s="221">
        <v>1040.0</v>
      </c>
    </row>
    <row r="20361">
      <c r="A20361" s="221">
        <v>21424.0</v>
      </c>
      <c r="B20361" s="221">
        <v>35.0</v>
      </c>
      <c r="C20361" s="221">
        <v>156.0</v>
      </c>
    </row>
    <row r="20362">
      <c r="A20362" s="221">
        <v>21424.0</v>
      </c>
      <c r="B20362" s="221">
        <v>36.0</v>
      </c>
      <c r="C20362" s="221">
        <v>104.0</v>
      </c>
    </row>
    <row r="20363">
      <c r="A20363" s="221">
        <v>21426.0</v>
      </c>
      <c r="B20363" s="221">
        <v>34.0</v>
      </c>
      <c r="C20363" s="221">
        <v>1236.0</v>
      </c>
    </row>
    <row r="20364">
      <c r="A20364" s="221">
        <v>21426.0</v>
      </c>
      <c r="B20364" s="221">
        <v>35.0</v>
      </c>
      <c r="C20364" s="221">
        <v>223.0</v>
      </c>
    </row>
    <row r="20365">
      <c r="A20365" s="221">
        <v>21426.0</v>
      </c>
      <c r="B20365" s="221">
        <v>36.0</v>
      </c>
      <c r="C20365" s="221">
        <v>110.0</v>
      </c>
    </row>
    <row r="20366">
      <c r="A20366" s="221">
        <v>21428.0</v>
      </c>
      <c r="B20366" s="221">
        <v>34.0</v>
      </c>
      <c r="C20366" s="221">
        <v>1529.0</v>
      </c>
    </row>
    <row r="20367">
      <c r="A20367" s="221">
        <v>21428.0</v>
      </c>
      <c r="B20367" s="221">
        <v>36.0</v>
      </c>
      <c r="C20367" s="221">
        <v>89.0</v>
      </c>
    </row>
    <row r="20368">
      <c r="A20368" s="221">
        <v>21428.0</v>
      </c>
      <c r="B20368" s="221">
        <v>37.0</v>
      </c>
      <c r="C20368" s="221">
        <v>23.0</v>
      </c>
    </row>
    <row r="20369">
      <c r="A20369" s="221">
        <v>21430.0</v>
      </c>
      <c r="B20369" s="221">
        <v>34.0</v>
      </c>
      <c r="C20369" s="221">
        <v>1778.0</v>
      </c>
    </row>
    <row r="20370">
      <c r="A20370" s="221">
        <v>21430.0</v>
      </c>
      <c r="B20370" s="221">
        <v>35.0</v>
      </c>
      <c r="C20370" s="221">
        <v>127.0</v>
      </c>
    </row>
    <row r="20371">
      <c r="A20371" s="221">
        <v>21430.0</v>
      </c>
      <c r="B20371" s="221">
        <v>36.0</v>
      </c>
      <c r="C20371" s="221">
        <v>89.0</v>
      </c>
    </row>
    <row r="20372">
      <c r="A20372" s="221">
        <v>21430.0</v>
      </c>
      <c r="B20372" s="221">
        <v>37.0</v>
      </c>
      <c r="C20372" s="221">
        <v>29.0</v>
      </c>
    </row>
    <row r="20373">
      <c r="A20373" s="221">
        <v>21432.0</v>
      </c>
      <c r="B20373" s="221">
        <v>34.0</v>
      </c>
      <c r="C20373" s="221">
        <v>17778.0</v>
      </c>
    </row>
    <row r="20374">
      <c r="A20374" s="221">
        <v>21432.0</v>
      </c>
      <c r="B20374" s="221">
        <v>35.0</v>
      </c>
      <c r="C20374" s="221">
        <v>1267.0</v>
      </c>
    </row>
    <row r="20375">
      <c r="A20375" s="221">
        <v>21432.0</v>
      </c>
      <c r="B20375" s="221">
        <v>36.0</v>
      </c>
      <c r="C20375" s="221">
        <v>889.0</v>
      </c>
    </row>
    <row r="20376">
      <c r="A20376" s="221">
        <v>21432.0</v>
      </c>
      <c r="B20376" s="221">
        <v>37.0</v>
      </c>
      <c r="C20376" s="221">
        <v>289.0</v>
      </c>
    </row>
    <row r="20377">
      <c r="A20377" s="221">
        <v>21434.0</v>
      </c>
      <c r="B20377" s="221">
        <v>34.0</v>
      </c>
      <c r="C20377" s="221">
        <v>5111.0</v>
      </c>
    </row>
    <row r="20378">
      <c r="A20378" s="221">
        <v>21434.0</v>
      </c>
      <c r="B20378" s="221">
        <v>35.0</v>
      </c>
      <c r="C20378" s="221">
        <v>4278.0</v>
      </c>
    </row>
    <row r="20379">
      <c r="A20379" s="221">
        <v>21436.0</v>
      </c>
      <c r="B20379" s="221">
        <v>34.0</v>
      </c>
      <c r="C20379" s="221">
        <v>2489.0</v>
      </c>
    </row>
    <row r="20380">
      <c r="A20380" s="221">
        <v>21436.0</v>
      </c>
      <c r="B20380" s="221">
        <v>35.0</v>
      </c>
      <c r="C20380" s="221">
        <v>1978.0</v>
      </c>
    </row>
    <row r="20381">
      <c r="A20381" s="221">
        <v>21436.0</v>
      </c>
      <c r="B20381" s="221">
        <v>37.0</v>
      </c>
      <c r="C20381" s="221">
        <v>11.0</v>
      </c>
    </row>
    <row r="20382">
      <c r="A20382" s="221">
        <v>21438.0</v>
      </c>
      <c r="B20382" s="221">
        <v>34.0</v>
      </c>
      <c r="C20382" s="221">
        <v>4578.0</v>
      </c>
    </row>
    <row r="20383">
      <c r="A20383" s="221">
        <v>21438.0</v>
      </c>
      <c r="B20383" s="221">
        <v>35.0</v>
      </c>
      <c r="C20383" s="221">
        <v>5800.0</v>
      </c>
    </row>
    <row r="20384">
      <c r="A20384" s="221">
        <v>21440.0</v>
      </c>
      <c r="B20384" s="221">
        <v>34.0</v>
      </c>
      <c r="C20384" s="221">
        <v>15289.0</v>
      </c>
    </row>
    <row r="20385">
      <c r="A20385" s="221">
        <v>21440.0</v>
      </c>
      <c r="B20385" s="221">
        <v>36.0</v>
      </c>
      <c r="C20385" s="221">
        <v>889.0</v>
      </c>
    </row>
    <row r="20386">
      <c r="A20386" s="221">
        <v>21440.0</v>
      </c>
      <c r="B20386" s="221">
        <v>37.0</v>
      </c>
      <c r="C20386" s="221">
        <v>233.0</v>
      </c>
    </row>
    <row r="20387">
      <c r="A20387" s="221">
        <v>21442.0</v>
      </c>
      <c r="B20387" s="221">
        <v>34.0</v>
      </c>
      <c r="C20387" s="221">
        <v>10400.0</v>
      </c>
    </row>
    <row r="20388">
      <c r="A20388" s="221">
        <v>21442.0</v>
      </c>
      <c r="B20388" s="221">
        <v>35.0</v>
      </c>
      <c r="C20388" s="221">
        <v>1556.0</v>
      </c>
    </row>
    <row r="20389">
      <c r="A20389" s="221">
        <v>21442.0</v>
      </c>
      <c r="B20389" s="221">
        <v>36.0</v>
      </c>
      <c r="C20389" s="221">
        <v>1044.0</v>
      </c>
    </row>
    <row r="20390">
      <c r="A20390" s="221">
        <v>21444.0</v>
      </c>
      <c r="B20390" s="221">
        <v>34.0</v>
      </c>
      <c r="C20390" s="221">
        <v>5200.0</v>
      </c>
    </row>
    <row r="20391">
      <c r="A20391" s="221">
        <v>21444.0</v>
      </c>
      <c r="B20391" s="221">
        <v>35.0</v>
      </c>
      <c r="C20391" s="221">
        <v>1000.0</v>
      </c>
    </row>
    <row r="20392">
      <c r="A20392" s="221">
        <v>21444.0</v>
      </c>
      <c r="B20392" s="221">
        <v>36.0</v>
      </c>
      <c r="C20392" s="221">
        <v>22.0</v>
      </c>
    </row>
    <row r="20393">
      <c r="A20393" s="221">
        <v>21444.0</v>
      </c>
      <c r="B20393" s="221">
        <v>37.0</v>
      </c>
      <c r="C20393" s="221">
        <v>22.0</v>
      </c>
    </row>
    <row r="20394">
      <c r="A20394" s="221">
        <v>21444.0</v>
      </c>
      <c r="B20394" s="221">
        <v>38.0</v>
      </c>
      <c r="C20394" s="221">
        <v>22.0</v>
      </c>
    </row>
    <row r="20395">
      <c r="A20395" s="221">
        <v>21446.0</v>
      </c>
      <c r="B20395" s="221">
        <v>34.0</v>
      </c>
      <c r="C20395" s="221">
        <v>12356.0</v>
      </c>
    </row>
    <row r="20396">
      <c r="A20396" s="221">
        <v>21446.0</v>
      </c>
      <c r="B20396" s="221">
        <v>35.0</v>
      </c>
      <c r="C20396" s="221">
        <v>2233.0</v>
      </c>
    </row>
    <row r="20397">
      <c r="A20397" s="221">
        <v>21446.0</v>
      </c>
      <c r="B20397" s="221">
        <v>36.0</v>
      </c>
      <c r="C20397" s="221">
        <v>1100.0</v>
      </c>
    </row>
    <row r="20398">
      <c r="A20398" s="221">
        <v>21450.0</v>
      </c>
      <c r="B20398" s="221">
        <v>34.0</v>
      </c>
      <c r="C20398" s="221">
        <v>27.0</v>
      </c>
    </row>
    <row r="20399">
      <c r="A20399" s="221">
        <v>21450.0</v>
      </c>
      <c r="B20399" s="221">
        <v>36.0</v>
      </c>
      <c r="C20399" s="221">
        <v>13.0</v>
      </c>
    </row>
    <row r="20400">
      <c r="A20400" s="221">
        <v>21450.0</v>
      </c>
      <c r="B20400" s="221">
        <v>37.0</v>
      </c>
      <c r="C20400" s="221">
        <v>3.0</v>
      </c>
    </row>
    <row r="20401">
      <c r="A20401" s="221">
        <v>21450.0</v>
      </c>
      <c r="B20401" s="221">
        <v>38.0</v>
      </c>
      <c r="C20401" s="221">
        <v>19.0</v>
      </c>
    </row>
    <row r="20402">
      <c r="A20402" s="221">
        <v>21450.0</v>
      </c>
      <c r="B20402" s="221">
        <v>39.0</v>
      </c>
      <c r="C20402" s="221">
        <v>2.0</v>
      </c>
    </row>
    <row r="20403">
      <c r="A20403" s="221">
        <v>21450.0</v>
      </c>
      <c r="B20403" s="221">
        <v>40.0</v>
      </c>
      <c r="C20403" s="221">
        <v>2.0</v>
      </c>
    </row>
    <row r="20404">
      <c r="A20404" s="221">
        <v>21470.0</v>
      </c>
      <c r="B20404" s="221">
        <v>34.0</v>
      </c>
      <c r="C20404" s="221">
        <v>708.0</v>
      </c>
    </row>
    <row r="20405">
      <c r="A20405" s="221">
        <v>21470.0</v>
      </c>
      <c r="B20405" s="221">
        <v>35.0</v>
      </c>
      <c r="C20405" s="221">
        <v>643.0</v>
      </c>
    </row>
    <row r="20406">
      <c r="A20406" s="221">
        <v>21470.0</v>
      </c>
      <c r="B20406" s="221">
        <v>36.0</v>
      </c>
      <c r="C20406" s="221">
        <v>1.0</v>
      </c>
    </row>
    <row r="20407">
      <c r="A20407" s="221">
        <v>21470.0</v>
      </c>
      <c r="B20407" s="221">
        <v>38.0</v>
      </c>
      <c r="C20407" s="221">
        <v>1.0</v>
      </c>
    </row>
    <row r="20408">
      <c r="A20408" s="221">
        <v>21470.0</v>
      </c>
      <c r="B20408" s="221">
        <v>20110.0</v>
      </c>
      <c r="C20408" s="221">
        <v>1.0</v>
      </c>
    </row>
    <row r="20409">
      <c r="A20409" s="221">
        <v>21470.0</v>
      </c>
      <c r="B20409" s="221">
        <v>21584.0</v>
      </c>
      <c r="C20409" s="221">
        <v>1.0</v>
      </c>
    </row>
    <row r="20410">
      <c r="A20410" s="221">
        <v>21470.0</v>
      </c>
      <c r="B20410" s="221">
        <v>21721.0</v>
      </c>
      <c r="C20410" s="221">
        <v>1.0</v>
      </c>
    </row>
    <row r="20411">
      <c r="A20411" s="221">
        <v>21472.0</v>
      </c>
      <c r="B20411" s="221">
        <v>34.0</v>
      </c>
      <c r="C20411" s="221">
        <v>3818.0</v>
      </c>
    </row>
    <row r="20412">
      <c r="A20412" s="221">
        <v>21472.0</v>
      </c>
      <c r="B20412" s="221">
        <v>35.0</v>
      </c>
      <c r="C20412" s="221">
        <v>3477.0</v>
      </c>
    </row>
    <row r="20413">
      <c r="A20413" s="221">
        <v>21472.0</v>
      </c>
      <c r="B20413" s="221">
        <v>36.0</v>
      </c>
      <c r="C20413" s="221">
        <v>3.0</v>
      </c>
    </row>
    <row r="20414">
      <c r="A20414" s="221">
        <v>21472.0</v>
      </c>
      <c r="B20414" s="221">
        <v>37.0</v>
      </c>
      <c r="C20414" s="221">
        <v>2.0</v>
      </c>
    </row>
    <row r="20415">
      <c r="A20415" s="221">
        <v>21472.0</v>
      </c>
      <c r="B20415" s="221">
        <v>20110.0</v>
      </c>
      <c r="C20415" s="221">
        <v>1.0</v>
      </c>
    </row>
    <row r="20416">
      <c r="A20416" s="221">
        <v>21472.0</v>
      </c>
      <c r="B20416" s="221">
        <v>21569.0</v>
      </c>
      <c r="C20416" s="221">
        <v>1.0</v>
      </c>
    </row>
    <row r="20417">
      <c r="A20417" s="221">
        <v>21472.0</v>
      </c>
      <c r="B20417" s="221">
        <v>21571.0</v>
      </c>
      <c r="C20417" s="221">
        <v>1.0</v>
      </c>
    </row>
    <row r="20418">
      <c r="A20418" s="221">
        <v>21472.0</v>
      </c>
      <c r="B20418" s="221">
        <v>21584.0</v>
      </c>
      <c r="C20418" s="221">
        <v>1.0</v>
      </c>
    </row>
    <row r="20419">
      <c r="A20419" s="221">
        <v>21472.0</v>
      </c>
      <c r="B20419" s="221">
        <v>21720.0</v>
      </c>
      <c r="C20419" s="221">
        <v>1.0</v>
      </c>
    </row>
    <row r="20420">
      <c r="A20420" s="221">
        <v>21472.0</v>
      </c>
      <c r="B20420" s="221">
        <v>21721.0</v>
      </c>
      <c r="C20420" s="221">
        <v>2.0</v>
      </c>
    </row>
    <row r="20421">
      <c r="A20421" s="221">
        <v>21474.0</v>
      </c>
      <c r="B20421" s="221">
        <v>34.0</v>
      </c>
      <c r="C20421" s="221">
        <v>19884.0</v>
      </c>
    </row>
    <row r="20422">
      <c r="A20422" s="221">
        <v>21474.0</v>
      </c>
      <c r="B20422" s="221">
        <v>35.0</v>
      </c>
      <c r="C20422" s="221">
        <v>8922.0</v>
      </c>
    </row>
    <row r="20423">
      <c r="A20423" s="221">
        <v>21474.0</v>
      </c>
      <c r="B20423" s="221">
        <v>36.0</v>
      </c>
      <c r="C20423" s="221">
        <v>1113.0</v>
      </c>
    </row>
    <row r="20424">
      <c r="A20424" s="221">
        <v>21474.0</v>
      </c>
      <c r="B20424" s="221">
        <v>37.0</v>
      </c>
      <c r="C20424" s="221">
        <v>49.0</v>
      </c>
    </row>
    <row r="20425">
      <c r="A20425" s="221">
        <v>21474.0</v>
      </c>
      <c r="B20425" s="221">
        <v>38.0</v>
      </c>
      <c r="C20425" s="221">
        <v>24.0</v>
      </c>
    </row>
    <row r="20426">
      <c r="A20426" s="221">
        <v>21474.0</v>
      </c>
      <c r="B20426" s="221">
        <v>39.0</v>
      </c>
      <c r="C20426" s="221">
        <v>4.0</v>
      </c>
    </row>
    <row r="20427">
      <c r="A20427" s="221">
        <v>21474.0</v>
      </c>
      <c r="B20427" s="221">
        <v>40.0</v>
      </c>
      <c r="C20427" s="221">
        <v>2.0</v>
      </c>
    </row>
    <row r="20428">
      <c r="A20428" s="221">
        <v>21474.0</v>
      </c>
      <c r="B20428" s="221">
        <v>20110.0</v>
      </c>
      <c r="C20428" s="221">
        <v>1.0</v>
      </c>
    </row>
    <row r="20429">
      <c r="A20429" s="221">
        <v>21474.0</v>
      </c>
      <c r="B20429" s="221">
        <v>21569.0</v>
      </c>
      <c r="C20429" s="221">
        <v>1.0</v>
      </c>
    </row>
    <row r="20430">
      <c r="A20430" s="221">
        <v>21474.0</v>
      </c>
      <c r="B20430" s="221">
        <v>21571.0</v>
      </c>
      <c r="C20430" s="221">
        <v>2.0</v>
      </c>
    </row>
    <row r="20431">
      <c r="A20431" s="221">
        <v>21474.0</v>
      </c>
      <c r="B20431" s="221">
        <v>21584.0</v>
      </c>
      <c r="C20431" s="221">
        <v>1.0</v>
      </c>
    </row>
    <row r="20432">
      <c r="A20432" s="221">
        <v>21474.0</v>
      </c>
      <c r="B20432" s="221">
        <v>21585.0</v>
      </c>
      <c r="C20432" s="221">
        <v>1.0</v>
      </c>
    </row>
    <row r="20433">
      <c r="A20433" s="221">
        <v>21474.0</v>
      </c>
      <c r="B20433" s="221">
        <v>21719.0</v>
      </c>
      <c r="C20433" s="221">
        <v>1.0</v>
      </c>
    </row>
    <row r="20434">
      <c r="A20434" s="221">
        <v>21474.0</v>
      </c>
      <c r="B20434" s="221">
        <v>21720.0</v>
      </c>
      <c r="C20434" s="221">
        <v>2.0</v>
      </c>
    </row>
    <row r="20435">
      <c r="A20435" s="221">
        <v>21474.0</v>
      </c>
      <c r="B20435" s="221">
        <v>21721.0</v>
      </c>
      <c r="C20435" s="221">
        <v>2.0</v>
      </c>
    </row>
    <row r="20436">
      <c r="A20436" s="221">
        <v>21476.0</v>
      </c>
      <c r="B20436" s="221">
        <v>34.0</v>
      </c>
      <c r="C20436" s="221">
        <v>3967.0</v>
      </c>
    </row>
    <row r="20437">
      <c r="A20437" s="221">
        <v>21476.0</v>
      </c>
      <c r="B20437" s="221">
        <v>35.0</v>
      </c>
      <c r="C20437" s="221">
        <v>2131.0</v>
      </c>
    </row>
    <row r="20438">
      <c r="A20438" s="221">
        <v>21476.0</v>
      </c>
      <c r="B20438" s="221">
        <v>36.0</v>
      </c>
      <c r="C20438" s="221">
        <v>229.0</v>
      </c>
    </row>
    <row r="20439">
      <c r="A20439" s="221">
        <v>21476.0</v>
      </c>
      <c r="B20439" s="221">
        <v>37.0</v>
      </c>
      <c r="C20439" s="221">
        <v>13.0</v>
      </c>
    </row>
    <row r="20440">
      <c r="A20440" s="221">
        <v>21476.0</v>
      </c>
      <c r="B20440" s="221">
        <v>38.0</v>
      </c>
      <c r="C20440" s="221">
        <v>2.0</v>
      </c>
    </row>
    <row r="20441">
      <c r="A20441" s="221">
        <v>21476.0</v>
      </c>
      <c r="B20441" s="221">
        <v>20110.0</v>
      </c>
      <c r="C20441" s="221">
        <v>1.0</v>
      </c>
    </row>
    <row r="20442">
      <c r="A20442" s="221">
        <v>21476.0</v>
      </c>
      <c r="B20442" s="221">
        <v>21569.0</v>
      </c>
      <c r="C20442" s="221">
        <v>1.0</v>
      </c>
    </row>
    <row r="20443">
      <c r="A20443" s="221">
        <v>21476.0</v>
      </c>
      <c r="B20443" s="221">
        <v>21570.0</v>
      </c>
      <c r="C20443" s="221">
        <v>1.0</v>
      </c>
    </row>
    <row r="20444">
      <c r="A20444" s="221">
        <v>21476.0</v>
      </c>
      <c r="B20444" s="221">
        <v>21584.0</v>
      </c>
      <c r="C20444" s="221">
        <v>1.0</v>
      </c>
    </row>
    <row r="20445">
      <c r="A20445" s="221">
        <v>21476.0</v>
      </c>
      <c r="B20445" s="221">
        <v>21721.0</v>
      </c>
      <c r="C20445" s="221">
        <v>1.0</v>
      </c>
    </row>
    <row r="20446">
      <c r="A20446" s="221">
        <v>21478.0</v>
      </c>
      <c r="B20446" s="221">
        <v>34.0</v>
      </c>
      <c r="C20446" s="221">
        <v>17367.0</v>
      </c>
    </row>
    <row r="20447">
      <c r="A20447" s="221">
        <v>21478.0</v>
      </c>
      <c r="B20447" s="221">
        <v>35.0</v>
      </c>
      <c r="C20447" s="221">
        <v>14709.0</v>
      </c>
    </row>
    <row r="20448">
      <c r="A20448" s="221">
        <v>21478.0</v>
      </c>
      <c r="B20448" s="221">
        <v>36.0</v>
      </c>
      <c r="C20448" s="221">
        <v>68.0</v>
      </c>
    </row>
    <row r="20449">
      <c r="A20449" s="221">
        <v>21478.0</v>
      </c>
      <c r="B20449" s="221">
        <v>37.0</v>
      </c>
      <c r="C20449" s="221">
        <v>1.0</v>
      </c>
    </row>
    <row r="20450">
      <c r="A20450" s="221">
        <v>21478.0</v>
      </c>
      <c r="B20450" s="221">
        <v>38.0</v>
      </c>
      <c r="C20450" s="221">
        <v>1.0</v>
      </c>
    </row>
    <row r="20451">
      <c r="A20451" s="221">
        <v>21478.0</v>
      </c>
      <c r="B20451" s="221">
        <v>39.0</v>
      </c>
      <c r="C20451" s="221">
        <v>2.0</v>
      </c>
    </row>
    <row r="20452">
      <c r="A20452" s="221">
        <v>21478.0</v>
      </c>
      <c r="B20452" s="221">
        <v>40.0</v>
      </c>
      <c r="C20452" s="221">
        <v>4.0</v>
      </c>
    </row>
    <row r="20453">
      <c r="A20453" s="221">
        <v>21478.0</v>
      </c>
      <c r="B20453" s="221">
        <v>20110.0</v>
      </c>
      <c r="C20453" s="221">
        <v>2.0</v>
      </c>
    </row>
    <row r="20454">
      <c r="A20454" s="221">
        <v>21478.0</v>
      </c>
      <c r="B20454" s="221">
        <v>21569.0</v>
      </c>
      <c r="C20454" s="221">
        <v>2.0</v>
      </c>
    </row>
    <row r="20455">
      <c r="A20455" s="221">
        <v>21478.0</v>
      </c>
      <c r="B20455" s="221">
        <v>21570.0</v>
      </c>
      <c r="C20455" s="221">
        <v>2.0</v>
      </c>
    </row>
    <row r="20456">
      <c r="A20456" s="221">
        <v>21478.0</v>
      </c>
      <c r="B20456" s="221">
        <v>21584.0</v>
      </c>
      <c r="C20456" s="221">
        <v>1.0</v>
      </c>
    </row>
    <row r="20457">
      <c r="A20457" s="221">
        <v>21478.0</v>
      </c>
      <c r="B20457" s="221">
        <v>21720.0</v>
      </c>
      <c r="C20457" s="221">
        <v>1.0</v>
      </c>
    </row>
    <row r="20458">
      <c r="A20458" s="221">
        <v>21478.0</v>
      </c>
      <c r="B20458" s="221">
        <v>21721.0</v>
      </c>
      <c r="C20458" s="221">
        <v>2.0</v>
      </c>
    </row>
    <row r="20459">
      <c r="A20459" s="221">
        <v>21480.0</v>
      </c>
      <c r="B20459" s="221">
        <v>34.0</v>
      </c>
      <c r="C20459" s="221">
        <v>63753.0</v>
      </c>
    </row>
    <row r="20460">
      <c r="A20460" s="221">
        <v>21480.0</v>
      </c>
      <c r="B20460" s="221">
        <v>35.0</v>
      </c>
      <c r="C20460" s="221">
        <v>16381.0</v>
      </c>
    </row>
    <row r="20461">
      <c r="A20461" s="221">
        <v>21480.0</v>
      </c>
      <c r="B20461" s="221">
        <v>36.0</v>
      </c>
      <c r="C20461" s="221">
        <v>4321.0</v>
      </c>
    </row>
    <row r="20462">
      <c r="A20462" s="221">
        <v>21480.0</v>
      </c>
      <c r="B20462" s="221">
        <v>37.0</v>
      </c>
      <c r="C20462" s="221">
        <v>1006.0</v>
      </c>
    </row>
    <row r="20463">
      <c r="A20463" s="221">
        <v>21480.0</v>
      </c>
      <c r="B20463" s="221">
        <v>38.0</v>
      </c>
      <c r="C20463" s="221">
        <v>308.0</v>
      </c>
    </row>
    <row r="20464">
      <c r="A20464" s="221">
        <v>21480.0</v>
      </c>
      <c r="B20464" s="221">
        <v>39.0</v>
      </c>
      <c r="C20464" s="221">
        <v>112.0</v>
      </c>
    </row>
    <row r="20465">
      <c r="A20465" s="221">
        <v>21480.0</v>
      </c>
      <c r="B20465" s="221">
        <v>40.0</v>
      </c>
      <c r="C20465" s="221">
        <v>20.0</v>
      </c>
    </row>
    <row r="20466">
      <c r="A20466" s="221">
        <v>21480.0</v>
      </c>
      <c r="B20466" s="221">
        <v>20110.0</v>
      </c>
      <c r="C20466" s="221">
        <v>4.0</v>
      </c>
    </row>
    <row r="20467">
      <c r="A20467" s="221">
        <v>21480.0</v>
      </c>
      <c r="B20467" s="221">
        <v>21569.0</v>
      </c>
      <c r="C20467" s="221">
        <v>4.0</v>
      </c>
    </row>
    <row r="20468">
      <c r="A20468" s="221">
        <v>21480.0</v>
      </c>
      <c r="B20468" s="221">
        <v>21570.0</v>
      </c>
      <c r="C20468" s="221">
        <v>4.0</v>
      </c>
    </row>
    <row r="20469">
      <c r="A20469" s="221">
        <v>21480.0</v>
      </c>
      <c r="B20469" s="221">
        <v>21584.0</v>
      </c>
      <c r="C20469" s="221">
        <v>1.0</v>
      </c>
    </row>
    <row r="20470">
      <c r="A20470" s="221">
        <v>21480.0</v>
      </c>
      <c r="B20470" s="221">
        <v>21585.0</v>
      </c>
      <c r="C20470" s="221">
        <v>1.0</v>
      </c>
    </row>
    <row r="20471">
      <c r="A20471" s="221">
        <v>21480.0</v>
      </c>
      <c r="B20471" s="221">
        <v>21719.0</v>
      </c>
      <c r="C20471" s="221">
        <v>1.0</v>
      </c>
    </row>
    <row r="20472">
      <c r="A20472" s="221">
        <v>21480.0</v>
      </c>
      <c r="B20472" s="221">
        <v>21720.0</v>
      </c>
      <c r="C20472" s="221">
        <v>2.0</v>
      </c>
    </row>
    <row r="20473">
      <c r="A20473" s="221">
        <v>21480.0</v>
      </c>
      <c r="B20473" s="221">
        <v>21721.0</v>
      </c>
      <c r="C20473" s="221">
        <v>2.0</v>
      </c>
    </row>
    <row r="20474">
      <c r="A20474" s="221">
        <v>21482.0</v>
      </c>
      <c r="B20474" s="221">
        <v>34.0</v>
      </c>
      <c r="C20474" s="221">
        <v>1351.0</v>
      </c>
    </row>
    <row r="20475">
      <c r="A20475" s="221">
        <v>21482.0</v>
      </c>
      <c r="B20475" s="221">
        <v>36.0</v>
      </c>
      <c r="C20475" s="221">
        <v>636.0</v>
      </c>
    </row>
    <row r="20476">
      <c r="A20476" s="221">
        <v>21482.0</v>
      </c>
      <c r="B20476" s="221">
        <v>37.0</v>
      </c>
      <c r="C20476" s="221">
        <v>4.0</v>
      </c>
    </row>
    <row r="20477">
      <c r="A20477" s="221">
        <v>21482.0</v>
      </c>
      <c r="B20477" s="221">
        <v>39.0</v>
      </c>
      <c r="C20477" s="221">
        <v>14.0</v>
      </c>
    </row>
    <row r="20478">
      <c r="A20478" s="221">
        <v>21482.0</v>
      </c>
      <c r="B20478" s="221">
        <v>40.0</v>
      </c>
      <c r="C20478" s="221">
        <v>4.0</v>
      </c>
    </row>
    <row r="20479">
      <c r="A20479" s="221">
        <v>21482.0</v>
      </c>
      <c r="B20479" s="221">
        <v>21593.0</v>
      </c>
      <c r="C20479" s="221">
        <v>1.0</v>
      </c>
    </row>
    <row r="20480">
      <c r="A20480" s="221">
        <v>21482.0</v>
      </c>
      <c r="B20480" s="221">
        <v>21595.0</v>
      </c>
      <c r="C20480" s="221">
        <v>2.0</v>
      </c>
    </row>
    <row r="20481">
      <c r="A20481" s="221">
        <v>21482.0</v>
      </c>
      <c r="B20481" s="221">
        <v>21732.0</v>
      </c>
      <c r="C20481" s="221">
        <v>1.0</v>
      </c>
    </row>
    <row r="20482">
      <c r="A20482" s="221">
        <v>21484.0</v>
      </c>
      <c r="B20482" s="221">
        <v>34.0</v>
      </c>
      <c r="C20482" s="221">
        <v>1351.0</v>
      </c>
    </row>
    <row r="20483">
      <c r="A20483" s="221">
        <v>21484.0</v>
      </c>
      <c r="B20483" s="221">
        <v>36.0</v>
      </c>
      <c r="C20483" s="221">
        <v>636.0</v>
      </c>
    </row>
    <row r="20484">
      <c r="A20484" s="221">
        <v>21484.0</v>
      </c>
      <c r="B20484" s="221">
        <v>37.0</v>
      </c>
      <c r="C20484" s="221">
        <v>4.0</v>
      </c>
    </row>
    <row r="20485">
      <c r="A20485" s="221">
        <v>21484.0</v>
      </c>
      <c r="B20485" s="221">
        <v>39.0</v>
      </c>
      <c r="C20485" s="221">
        <v>14.0</v>
      </c>
    </row>
    <row r="20486">
      <c r="A20486" s="221">
        <v>21484.0</v>
      </c>
      <c r="B20486" s="221">
        <v>40.0</v>
      </c>
      <c r="C20486" s="221">
        <v>4.0</v>
      </c>
    </row>
    <row r="20487">
      <c r="A20487" s="221">
        <v>21484.0</v>
      </c>
      <c r="B20487" s="221">
        <v>21593.0</v>
      </c>
      <c r="C20487" s="221">
        <v>1.0</v>
      </c>
    </row>
    <row r="20488">
      <c r="A20488" s="221">
        <v>21484.0</v>
      </c>
      <c r="B20488" s="221">
        <v>21595.0</v>
      </c>
      <c r="C20488" s="221">
        <v>2.0</v>
      </c>
    </row>
    <row r="20489">
      <c r="A20489" s="221">
        <v>21484.0</v>
      </c>
      <c r="B20489" s="221">
        <v>21596.0</v>
      </c>
      <c r="C20489" s="221">
        <v>2.0</v>
      </c>
    </row>
    <row r="20490">
      <c r="A20490" s="221">
        <v>21484.0</v>
      </c>
      <c r="B20490" s="221">
        <v>21732.0</v>
      </c>
      <c r="C20490" s="221">
        <v>1.0</v>
      </c>
    </row>
    <row r="20491">
      <c r="A20491" s="221">
        <v>21484.0</v>
      </c>
      <c r="B20491" s="221">
        <v>21733.0</v>
      </c>
      <c r="C20491" s="221">
        <v>1.0</v>
      </c>
    </row>
    <row r="20492">
      <c r="A20492" s="221">
        <v>21486.0</v>
      </c>
      <c r="B20492" s="221">
        <v>34.0</v>
      </c>
      <c r="C20492" s="221">
        <v>773.0</v>
      </c>
    </row>
    <row r="20493">
      <c r="A20493" s="221">
        <v>21486.0</v>
      </c>
      <c r="B20493" s="221">
        <v>35.0</v>
      </c>
      <c r="C20493" s="221">
        <v>491.0</v>
      </c>
    </row>
    <row r="20494">
      <c r="A20494" s="221">
        <v>21486.0</v>
      </c>
      <c r="B20494" s="221">
        <v>36.0</v>
      </c>
      <c r="C20494" s="221">
        <v>518.0</v>
      </c>
    </row>
    <row r="20495">
      <c r="A20495" s="221">
        <v>21486.0</v>
      </c>
      <c r="B20495" s="221">
        <v>37.0</v>
      </c>
      <c r="C20495" s="221">
        <v>3.0</v>
      </c>
    </row>
    <row r="20496">
      <c r="A20496" s="221">
        <v>21486.0</v>
      </c>
      <c r="B20496" s="221">
        <v>39.0</v>
      </c>
      <c r="C20496" s="221">
        <v>4.0</v>
      </c>
    </row>
    <row r="20497">
      <c r="A20497" s="221">
        <v>21486.0</v>
      </c>
      <c r="B20497" s="221">
        <v>21593.0</v>
      </c>
      <c r="C20497" s="221">
        <v>1.0</v>
      </c>
    </row>
    <row r="20498">
      <c r="A20498" s="221">
        <v>21486.0</v>
      </c>
      <c r="B20498" s="221">
        <v>21595.0</v>
      </c>
      <c r="C20498" s="221">
        <v>2.0</v>
      </c>
    </row>
    <row r="20499">
      <c r="A20499" s="221">
        <v>21486.0</v>
      </c>
      <c r="B20499" s="221">
        <v>21596.0</v>
      </c>
      <c r="C20499" s="221">
        <v>2.0</v>
      </c>
    </row>
    <row r="20500">
      <c r="A20500" s="221">
        <v>21486.0</v>
      </c>
      <c r="B20500" s="221">
        <v>21732.0</v>
      </c>
      <c r="C20500" s="221">
        <v>1.0</v>
      </c>
    </row>
    <row r="20501">
      <c r="A20501" s="221">
        <v>21486.0</v>
      </c>
      <c r="B20501" s="221">
        <v>21733.0</v>
      </c>
      <c r="C20501" s="221">
        <v>1.0</v>
      </c>
    </row>
    <row r="20502">
      <c r="A20502" s="221">
        <v>21488.0</v>
      </c>
      <c r="B20502" s="221">
        <v>34.0</v>
      </c>
      <c r="C20502" s="221">
        <v>773.0</v>
      </c>
    </row>
    <row r="20503">
      <c r="A20503" s="221">
        <v>21488.0</v>
      </c>
      <c r="B20503" s="221">
        <v>35.0</v>
      </c>
      <c r="C20503" s="221">
        <v>491.0</v>
      </c>
    </row>
    <row r="20504">
      <c r="A20504" s="221">
        <v>21488.0</v>
      </c>
      <c r="B20504" s="221">
        <v>36.0</v>
      </c>
      <c r="C20504" s="221">
        <v>518.0</v>
      </c>
    </row>
    <row r="20505">
      <c r="A20505" s="221">
        <v>21488.0</v>
      </c>
      <c r="B20505" s="221">
        <v>37.0</v>
      </c>
      <c r="C20505" s="221">
        <v>3.0</v>
      </c>
    </row>
    <row r="20506">
      <c r="A20506" s="221">
        <v>21488.0</v>
      </c>
      <c r="B20506" s="221">
        <v>39.0</v>
      </c>
      <c r="C20506" s="221">
        <v>4.0</v>
      </c>
    </row>
    <row r="20507">
      <c r="A20507" s="221">
        <v>21488.0</v>
      </c>
      <c r="B20507" s="221">
        <v>21593.0</v>
      </c>
      <c r="C20507" s="221">
        <v>1.0</v>
      </c>
    </row>
    <row r="20508">
      <c r="A20508" s="221">
        <v>21488.0</v>
      </c>
      <c r="B20508" s="221">
        <v>21595.0</v>
      </c>
      <c r="C20508" s="221">
        <v>2.0</v>
      </c>
    </row>
    <row r="20509">
      <c r="A20509" s="221">
        <v>21488.0</v>
      </c>
      <c r="B20509" s="221">
        <v>21596.0</v>
      </c>
      <c r="C20509" s="221">
        <v>2.0</v>
      </c>
    </row>
    <row r="20510">
      <c r="A20510" s="221">
        <v>21488.0</v>
      </c>
      <c r="B20510" s="221">
        <v>21732.0</v>
      </c>
      <c r="C20510" s="221">
        <v>1.0</v>
      </c>
    </row>
    <row r="20511">
      <c r="A20511" s="221">
        <v>21488.0</v>
      </c>
      <c r="B20511" s="221">
        <v>21733.0</v>
      </c>
      <c r="C20511" s="221">
        <v>1.0</v>
      </c>
    </row>
    <row r="20512">
      <c r="A20512" s="221">
        <v>21491.0</v>
      </c>
      <c r="B20512" s="221">
        <v>34.0</v>
      </c>
      <c r="C20512" s="221">
        <v>234.0</v>
      </c>
    </row>
    <row r="20513">
      <c r="A20513" s="221">
        <v>21491.0</v>
      </c>
      <c r="B20513" s="221">
        <v>35.0</v>
      </c>
      <c r="C20513" s="221">
        <v>3413.0</v>
      </c>
    </row>
    <row r="20514">
      <c r="A20514" s="221">
        <v>21491.0</v>
      </c>
      <c r="B20514" s="221">
        <v>20110.0</v>
      </c>
      <c r="C20514" s="221">
        <v>1.0</v>
      </c>
    </row>
    <row r="20515">
      <c r="A20515" s="221">
        <v>21491.0</v>
      </c>
      <c r="B20515" s="221">
        <v>21570.0</v>
      </c>
      <c r="C20515" s="221">
        <v>3.0</v>
      </c>
    </row>
    <row r="20516">
      <c r="A20516" s="221">
        <v>21491.0</v>
      </c>
      <c r="B20516" s="221">
        <v>21571.0</v>
      </c>
      <c r="C20516" s="221">
        <v>1.0</v>
      </c>
    </row>
    <row r="20517">
      <c r="A20517" s="221">
        <v>21491.0</v>
      </c>
      <c r="B20517" s="221">
        <v>21584.0</v>
      </c>
      <c r="C20517" s="221">
        <v>2.0</v>
      </c>
    </row>
    <row r="20518">
      <c r="A20518" s="221">
        <v>21491.0</v>
      </c>
      <c r="B20518" s="221">
        <v>21722.0</v>
      </c>
      <c r="C20518" s="221">
        <v>2.0</v>
      </c>
    </row>
    <row r="20519">
      <c r="A20519" s="221">
        <v>21493.0</v>
      </c>
      <c r="B20519" s="221">
        <v>37.0</v>
      </c>
      <c r="C20519" s="221">
        <v>10.0</v>
      </c>
    </row>
    <row r="20520">
      <c r="A20520" s="221">
        <v>21493.0</v>
      </c>
      <c r="B20520" s="221">
        <v>38.0</v>
      </c>
      <c r="C20520" s="221">
        <v>1.0</v>
      </c>
    </row>
    <row r="20521">
      <c r="A20521" s="221">
        <v>21493.0</v>
      </c>
      <c r="B20521" s="221">
        <v>20110.0</v>
      </c>
      <c r="C20521" s="221">
        <v>1.0</v>
      </c>
    </row>
    <row r="20522">
      <c r="A20522" s="221">
        <v>21493.0</v>
      </c>
      <c r="B20522" s="221">
        <v>21073.0</v>
      </c>
      <c r="C20522" s="221">
        <v>1.0</v>
      </c>
    </row>
    <row r="20523">
      <c r="A20523" s="221">
        <v>21493.0</v>
      </c>
      <c r="B20523" s="221">
        <v>21570.0</v>
      </c>
      <c r="C20523" s="221">
        <v>1.0</v>
      </c>
    </row>
    <row r="20524">
      <c r="A20524" s="221">
        <v>21493.0</v>
      </c>
      <c r="B20524" s="221">
        <v>21572.0</v>
      </c>
      <c r="C20524" s="221">
        <v>1.0</v>
      </c>
    </row>
    <row r="20525">
      <c r="A20525" s="221">
        <v>21493.0</v>
      </c>
      <c r="B20525" s="221">
        <v>21721.0</v>
      </c>
      <c r="C20525" s="221">
        <v>1.0</v>
      </c>
    </row>
    <row r="20526">
      <c r="A20526" s="221">
        <v>21493.0</v>
      </c>
      <c r="B20526" s="221">
        <v>21722.0</v>
      </c>
      <c r="C20526" s="221">
        <v>1.0</v>
      </c>
    </row>
    <row r="20527">
      <c r="A20527" s="221">
        <v>21496.0</v>
      </c>
      <c r="B20527" s="221">
        <v>34.0</v>
      </c>
      <c r="C20527" s="221">
        <v>6944.0</v>
      </c>
    </row>
    <row r="20528">
      <c r="A20528" s="221">
        <v>21496.0</v>
      </c>
      <c r="B20528" s="221">
        <v>20110.0</v>
      </c>
      <c r="C20528" s="221">
        <v>3.0</v>
      </c>
    </row>
    <row r="20529">
      <c r="A20529" s="221">
        <v>21496.0</v>
      </c>
      <c r="B20529" s="221">
        <v>21570.0</v>
      </c>
      <c r="C20529" s="221">
        <v>2.0</v>
      </c>
    </row>
    <row r="20530">
      <c r="A20530" s="221">
        <v>21496.0</v>
      </c>
      <c r="B20530" s="221">
        <v>21572.0</v>
      </c>
      <c r="C20530" s="221">
        <v>1.0</v>
      </c>
    </row>
    <row r="20531">
      <c r="A20531" s="221">
        <v>21496.0</v>
      </c>
      <c r="B20531" s="221">
        <v>21721.0</v>
      </c>
      <c r="C20531" s="221">
        <v>3.0</v>
      </c>
    </row>
    <row r="20532">
      <c r="A20532" s="221">
        <v>21498.0</v>
      </c>
      <c r="B20532" s="221">
        <v>34.0</v>
      </c>
      <c r="C20532" s="221">
        <v>1786.0</v>
      </c>
    </row>
    <row r="20533">
      <c r="A20533" s="221">
        <v>21498.0</v>
      </c>
      <c r="B20533" s="221">
        <v>35.0</v>
      </c>
      <c r="C20533" s="221">
        <v>304.0</v>
      </c>
    </row>
    <row r="20534">
      <c r="A20534" s="221">
        <v>21498.0</v>
      </c>
      <c r="B20534" s="221">
        <v>36.0</v>
      </c>
      <c r="C20534" s="221">
        <v>1.0</v>
      </c>
    </row>
    <row r="20535">
      <c r="A20535" s="221">
        <v>21498.0</v>
      </c>
      <c r="B20535" s="221">
        <v>21073.0</v>
      </c>
      <c r="C20535" s="221">
        <v>1.0</v>
      </c>
    </row>
    <row r="20536">
      <c r="A20536" s="221">
        <v>21498.0</v>
      </c>
      <c r="B20536" s="221">
        <v>21570.0</v>
      </c>
      <c r="C20536" s="221">
        <v>1.0</v>
      </c>
    </row>
    <row r="20537">
      <c r="A20537" s="221">
        <v>21498.0</v>
      </c>
      <c r="B20537" s="221">
        <v>21571.0</v>
      </c>
      <c r="C20537" s="221">
        <v>1.0</v>
      </c>
    </row>
    <row r="20538">
      <c r="A20538" s="221">
        <v>21498.0</v>
      </c>
      <c r="B20538" s="221">
        <v>21722.0</v>
      </c>
      <c r="C20538" s="221">
        <v>2.0</v>
      </c>
    </row>
    <row r="20539">
      <c r="A20539" s="221">
        <v>21500.0</v>
      </c>
      <c r="B20539" s="221">
        <v>37.0</v>
      </c>
      <c r="C20539" s="221">
        <v>10.0</v>
      </c>
    </row>
    <row r="20540">
      <c r="A20540" s="221">
        <v>21500.0</v>
      </c>
      <c r="B20540" s="221">
        <v>38.0</v>
      </c>
      <c r="C20540" s="221">
        <v>1.0</v>
      </c>
    </row>
    <row r="20541">
      <c r="A20541" s="221">
        <v>21500.0</v>
      </c>
      <c r="B20541" s="221">
        <v>20110.0</v>
      </c>
      <c r="C20541" s="221">
        <v>1.0</v>
      </c>
    </row>
    <row r="20542">
      <c r="A20542" s="221">
        <v>21500.0</v>
      </c>
      <c r="B20542" s="221">
        <v>21570.0</v>
      </c>
      <c r="C20542" s="221">
        <v>1.0</v>
      </c>
    </row>
    <row r="20543">
      <c r="A20543" s="221">
        <v>21500.0</v>
      </c>
      <c r="B20543" s="221">
        <v>21572.0</v>
      </c>
      <c r="C20543" s="221">
        <v>1.0</v>
      </c>
    </row>
    <row r="20544">
      <c r="A20544" s="221">
        <v>21500.0</v>
      </c>
      <c r="B20544" s="221">
        <v>21721.0</v>
      </c>
      <c r="C20544" s="221">
        <v>2.0</v>
      </c>
    </row>
    <row r="20545">
      <c r="A20545" s="221">
        <v>21504.0</v>
      </c>
      <c r="B20545" s="221">
        <v>34.0</v>
      </c>
      <c r="C20545" s="221">
        <v>470.0</v>
      </c>
    </row>
    <row r="20546">
      <c r="A20546" s="221">
        <v>21504.0</v>
      </c>
      <c r="B20546" s="221">
        <v>35.0</v>
      </c>
      <c r="C20546" s="221">
        <v>6827.0</v>
      </c>
    </row>
    <row r="20547">
      <c r="A20547" s="221">
        <v>21504.0</v>
      </c>
      <c r="B20547" s="221">
        <v>20110.0</v>
      </c>
      <c r="C20547" s="221">
        <v>1.0</v>
      </c>
    </row>
    <row r="20548">
      <c r="A20548" s="221">
        <v>21504.0</v>
      </c>
      <c r="B20548" s="221">
        <v>21570.0</v>
      </c>
      <c r="C20548" s="221">
        <v>1.0</v>
      </c>
    </row>
    <row r="20549">
      <c r="A20549" s="221">
        <v>21504.0</v>
      </c>
      <c r="B20549" s="221">
        <v>21572.0</v>
      </c>
      <c r="C20549" s="221">
        <v>1.0</v>
      </c>
    </row>
    <row r="20550">
      <c r="A20550" s="221">
        <v>21504.0</v>
      </c>
      <c r="B20550" s="221">
        <v>21722.0</v>
      </c>
      <c r="C20550" s="221">
        <v>1.0</v>
      </c>
    </row>
    <row r="20551">
      <c r="A20551" s="221">
        <v>21506.0</v>
      </c>
      <c r="B20551" s="221">
        <v>34.0</v>
      </c>
      <c r="C20551" s="221">
        <v>511.0</v>
      </c>
    </row>
    <row r="20552">
      <c r="A20552" s="221">
        <v>21506.0</v>
      </c>
      <c r="B20552" s="221">
        <v>35.0</v>
      </c>
      <c r="C20552" s="221">
        <v>6993.0</v>
      </c>
    </row>
    <row r="20553">
      <c r="A20553" s="221">
        <v>21506.0</v>
      </c>
      <c r="B20553" s="221">
        <v>39.0</v>
      </c>
      <c r="C20553" s="221">
        <v>8.0</v>
      </c>
    </row>
    <row r="20554">
      <c r="A20554" s="221">
        <v>21506.0</v>
      </c>
      <c r="B20554" s="221">
        <v>40.0</v>
      </c>
      <c r="C20554" s="221">
        <v>18.0</v>
      </c>
    </row>
    <row r="20555">
      <c r="A20555" s="221">
        <v>21506.0</v>
      </c>
      <c r="B20555" s="221">
        <v>20110.0</v>
      </c>
      <c r="C20555" s="221">
        <v>2.0</v>
      </c>
    </row>
    <row r="20556">
      <c r="A20556" s="221">
        <v>21506.0</v>
      </c>
      <c r="B20556" s="221">
        <v>21073.0</v>
      </c>
      <c r="C20556" s="221">
        <v>1.0</v>
      </c>
    </row>
    <row r="20557">
      <c r="A20557" s="221">
        <v>21506.0</v>
      </c>
      <c r="B20557" s="221">
        <v>21570.0</v>
      </c>
      <c r="C20557" s="221">
        <v>1.0</v>
      </c>
    </row>
    <row r="20558">
      <c r="A20558" s="221">
        <v>21506.0</v>
      </c>
      <c r="B20558" s="221">
        <v>21571.0</v>
      </c>
      <c r="C20558" s="221">
        <v>1.0</v>
      </c>
    </row>
    <row r="20559">
      <c r="A20559" s="221">
        <v>21506.0</v>
      </c>
      <c r="B20559" s="221">
        <v>21572.0</v>
      </c>
      <c r="C20559" s="221">
        <v>1.0</v>
      </c>
    </row>
    <row r="20560">
      <c r="A20560" s="221">
        <v>21506.0</v>
      </c>
      <c r="B20560" s="221">
        <v>21722.0</v>
      </c>
      <c r="C20560" s="221">
        <v>2.0</v>
      </c>
    </row>
    <row r="20561">
      <c r="A20561" s="221">
        <v>21506.0</v>
      </c>
      <c r="B20561" s="221">
        <v>21723.0</v>
      </c>
      <c r="C20561" s="221">
        <v>1.0</v>
      </c>
    </row>
    <row r="20562">
      <c r="A20562" s="221">
        <v>21508.0</v>
      </c>
      <c r="B20562" s="221">
        <v>34.0</v>
      </c>
      <c r="C20562" s="221">
        <v>518.0</v>
      </c>
    </row>
    <row r="20563">
      <c r="A20563" s="221">
        <v>21508.0</v>
      </c>
      <c r="B20563" s="221">
        <v>35.0</v>
      </c>
      <c r="C20563" s="221">
        <v>7007.0</v>
      </c>
    </row>
    <row r="20564">
      <c r="A20564" s="221">
        <v>21508.0</v>
      </c>
      <c r="B20564" s="221">
        <v>38.0</v>
      </c>
      <c r="C20564" s="221">
        <v>2.0</v>
      </c>
    </row>
    <row r="20565">
      <c r="A20565" s="221">
        <v>21508.0</v>
      </c>
      <c r="B20565" s="221">
        <v>39.0</v>
      </c>
      <c r="C20565" s="221">
        <v>24.0</v>
      </c>
    </row>
    <row r="20566">
      <c r="A20566" s="221">
        <v>21508.0</v>
      </c>
      <c r="B20566" s="221">
        <v>40.0</v>
      </c>
      <c r="C20566" s="221">
        <v>64.0</v>
      </c>
    </row>
    <row r="20567">
      <c r="A20567" s="221">
        <v>21508.0</v>
      </c>
      <c r="B20567" s="221">
        <v>20110.0</v>
      </c>
      <c r="C20567" s="221">
        <v>2.0</v>
      </c>
    </row>
    <row r="20568">
      <c r="A20568" s="221">
        <v>21508.0</v>
      </c>
      <c r="B20568" s="221">
        <v>21073.0</v>
      </c>
      <c r="C20568" s="221">
        <v>1.0</v>
      </c>
    </row>
    <row r="20569">
      <c r="A20569" s="221">
        <v>21508.0</v>
      </c>
      <c r="B20569" s="221">
        <v>21568.0</v>
      </c>
      <c r="C20569" s="221">
        <v>1.0</v>
      </c>
    </row>
    <row r="20570">
      <c r="A20570" s="221">
        <v>21508.0</v>
      </c>
      <c r="B20570" s="221">
        <v>21570.0</v>
      </c>
      <c r="C20570" s="221">
        <v>1.0</v>
      </c>
    </row>
    <row r="20571">
      <c r="A20571" s="221">
        <v>21508.0</v>
      </c>
      <c r="B20571" s="221">
        <v>21571.0</v>
      </c>
      <c r="C20571" s="221">
        <v>1.0</v>
      </c>
    </row>
    <row r="20572">
      <c r="A20572" s="221">
        <v>21508.0</v>
      </c>
      <c r="B20572" s="221">
        <v>21584.0</v>
      </c>
      <c r="C20572" s="221">
        <v>1.0</v>
      </c>
    </row>
    <row r="20573">
      <c r="A20573" s="221">
        <v>21508.0</v>
      </c>
      <c r="B20573" s="221">
        <v>21722.0</v>
      </c>
      <c r="C20573" s="221">
        <v>2.0</v>
      </c>
    </row>
    <row r="20574">
      <c r="A20574" s="221">
        <v>21508.0</v>
      </c>
      <c r="B20574" s="221">
        <v>21723.0</v>
      </c>
      <c r="C20574" s="221">
        <v>3.0</v>
      </c>
    </row>
    <row r="20575">
      <c r="A20575" s="221">
        <v>21510.0</v>
      </c>
      <c r="B20575" s="221">
        <v>34.0</v>
      </c>
      <c r="C20575" s="221">
        <v>502.0</v>
      </c>
    </row>
    <row r="20576">
      <c r="A20576" s="221">
        <v>21510.0</v>
      </c>
      <c r="B20576" s="221">
        <v>35.0</v>
      </c>
      <c r="C20576" s="221">
        <v>297.0</v>
      </c>
    </row>
    <row r="20577">
      <c r="A20577" s="221">
        <v>21510.0</v>
      </c>
      <c r="B20577" s="221">
        <v>36.0</v>
      </c>
      <c r="C20577" s="221">
        <v>334.0</v>
      </c>
    </row>
    <row r="20578">
      <c r="A20578" s="221">
        <v>21510.0</v>
      </c>
      <c r="B20578" s="221">
        <v>37.0</v>
      </c>
      <c r="C20578" s="221">
        <v>197.0</v>
      </c>
    </row>
    <row r="20579">
      <c r="A20579" s="221">
        <v>21510.0</v>
      </c>
      <c r="B20579" s="221">
        <v>39.0</v>
      </c>
      <c r="C20579" s="221">
        <v>4.0</v>
      </c>
    </row>
    <row r="20580">
      <c r="A20580" s="221">
        <v>21510.0</v>
      </c>
      <c r="B20580" s="221">
        <v>20110.0</v>
      </c>
      <c r="C20580" s="221">
        <v>1.0</v>
      </c>
    </row>
    <row r="20581">
      <c r="A20581" s="221">
        <v>21510.0</v>
      </c>
      <c r="B20581" s="221">
        <v>21073.0</v>
      </c>
      <c r="C20581" s="221">
        <v>1.0</v>
      </c>
    </row>
    <row r="20582">
      <c r="A20582" s="221">
        <v>21510.0</v>
      </c>
      <c r="B20582" s="221">
        <v>21568.0</v>
      </c>
      <c r="C20582" s="221">
        <v>1.0</v>
      </c>
    </row>
    <row r="20583">
      <c r="A20583" s="221">
        <v>21510.0</v>
      </c>
      <c r="B20583" s="221">
        <v>21570.0</v>
      </c>
      <c r="C20583" s="221">
        <v>1.0</v>
      </c>
    </row>
    <row r="20584">
      <c r="A20584" s="221">
        <v>21510.0</v>
      </c>
      <c r="B20584" s="221">
        <v>21586.0</v>
      </c>
      <c r="C20584" s="221">
        <v>3.0</v>
      </c>
    </row>
    <row r="20585">
      <c r="A20585" s="221">
        <v>21510.0</v>
      </c>
      <c r="B20585" s="221">
        <v>21721.0</v>
      </c>
      <c r="C20585" s="221">
        <v>1.0</v>
      </c>
    </row>
    <row r="20586">
      <c r="A20586" s="221">
        <v>21510.0</v>
      </c>
      <c r="B20586" s="221">
        <v>21722.0</v>
      </c>
      <c r="C20586" s="221">
        <v>1.0</v>
      </c>
    </row>
    <row r="20587">
      <c r="A20587" s="221">
        <v>21510.0</v>
      </c>
      <c r="B20587" s="221">
        <v>21723.0</v>
      </c>
      <c r="C20587" s="221">
        <v>1.0</v>
      </c>
    </row>
    <row r="20588">
      <c r="A20588" s="221">
        <v>21512.0</v>
      </c>
      <c r="B20588" s="221">
        <v>34.0</v>
      </c>
      <c r="C20588" s="221">
        <v>502.0</v>
      </c>
    </row>
    <row r="20589">
      <c r="A20589" s="221">
        <v>21512.0</v>
      </c>
      <c r="B20589" s="221">
        <v>35.0</v>
      </c>
      <c r="C20589" s="221">
        <v>297.0</v>
      </c>
    </row>
    <row r="20590">
      <c r="A20590" s="221">
        <v>21512.0</v>
      </c>
      <c r="B20590" s="221">
        <v>36.0</v>
      </c>
      <c r="C20590" s="221">
        <v>334.0</v>
      </c>
    </row>
    <row r="20591">
      <c r="A20591" s="221">
        <v>21512.0</v>
      </c>
      <c r="B20591" s="221">
        <v>37.0</v>
      </c>
      <c r="C20591" s="221">
        <v>197.0</v>
      </c>
    </row>
    <row r="20592">
      <c r="A20592" s="221">
        <v>21512.0</v>
      </c>
      <c r="B20592" s="221">
        <v>39.0</v>
      </c>
      <c r="C20592" s="221">
        <v>4.0</v>
      </c>
    </row>
    <row r="20593">
      <c r="A20593" s="221">
        <v>21512.0</v>
      </c>
      <c r="B20593" s="221">
        <v>20110.0</v>
      </c>
      <c r="C20593" s="221">
        <v>1.0</v>
      </c>
    </row>
    <row r="20594">
      <c r="A20594" s="221">
        <v>21512.0</v>
      </c>
      <c r="B20594" s="221">
        <v>21073.0</v>
      </c>
      <c r="C20594" s="221">
        <v>1.0</v>
      </c>
    </row>
    <row r="20595">
      <c r="A20595" s="221">
        <v>21512.0</v>
      </c>
      <c r="B20595" s="221">
        <v>21568.0</v>
      </c>
      <c r="C20595" s="221">
        <v>1.0</v>
      </c>
    </row>
    <row r="20596">
      <c r="A20596" s="221">
        <v>21512.0</v>
      </c>
      <c r="B20596" s="221">
        <v>21570.0</v>
      </c>
      <c r="C20596" s="221">
        <v>1.0</v>
      </c>
    </row>
    <row r="20597">
      <c r="A20597" s="221">
        <v>21512.0</v>
      </c>
      <c r="B20597" s="221">
        <v>21585.0</v>
      </c>
      <c r="C20597" s="221">
        <v>1.0</v>
      </c>
    </row>
    <row r="20598">
      <c r="A20598" s="221">
        <v>21512.0</v>
      </c>
      <c r="B20598" s="221">
        <v>21586.0</v>
      </c>
      <c r="C20598" s="221">
        <v>2.0</v>
      </c>
    </row>
    <row r="20599">
      <c r="A20599" s="221">
        <v>21512.0</v>
      </c>
      <c r="B20599" s="221">
        <v>21722.0</v>
      </c>
      <c r="C20599" s="221">
        <v>2.0</v>
      </c>
    </row>
    <row r="20600">
      <c r="A20600" s="221">
        <v>21512.0</v>
      </c>
      <c r="B20600" s="221">
        <v>21723.0</v>
      </c>
      <c r="C20600" s="221">
        <v>1.0</v>
      </c>
    </row>
    <row r="20601">
      <c r="A20601" s="221">
        <v>21520.0</v>
      </c>
      <c r="B20601" s="221">
        <v>37.0</v>
      </c>
      <c r="C20601" s="221">
        <v>2.0</v>
      </c>
    </row>
    <row r="20602">
      <c r="A20602" s="221">
        <v>21520.0</v>
      </c>
      <c r="B20602" s="221">
        <v>38.0</v>
      </c>
      <c r="C20602" s="221">
        <v>6.0</v>
      </c>
    </row>
    <row r="20603">
      <c r="A20603" s="221">
        <v>21521.0</v>
      </c>
      <c r="B20603" s="221">
        <v>34.0</v>
      </c>
      <c r="C20603" s="221">
        <v>2386.0</v>
      </c>
    </row>
    <row r="20604">
      <c r="A20604" s="221">
        <v>21521.0</v>
      </c>
      <c r="B20604" s="221">
        <v>35.0</v>
      </c>
      <c r="C20604" s="221">
        <v>143.0</v>
      </c>
    </row>
    <row r="20605">
      <c r="A20605" s="221">
        <v>21521.0</v>
      </c>
      <c r="B20605" s="221">
        <v>36.0</v>
      </c>
      <c r="C20605" s="221">
        <v>249.0</v>
      </c>
    </row>
    <row r="20606">
      <c r="A20606" s="221">
        <v>21521.0</v>
      </c>
      <c r="B20606" s="221">
        <v>20110.0</v>
      </c>
      <c r="C20606" s="221">
        <v>1.0</v>
      </c>
    </row>
    <row r="20607">
      <c r="A20607" s="221">
        <v>21521.0</v>
      </c>
      <c r="B20607" s="221">
        <v>21572.0</v>
      </c>
      <c r="C20607" s="221">
        <v>2.0</v>
      </c>
    </row>
    <row r="20608">
      <c r="A20608" s="221">
        <v>21521.0</v>
      </c>
      <c r="B20608" s="221">
        <v>21584.0</v>
      </c>
      <c r="C20608" s="221">
        <v>1.0</v>
      </c>
    </row>
    <row r="20609">
      <c r="A20609" s="221">
        <v>21521.0</v>
      </c>
      <c r="B20609" s="221">
        <v>21722.0</v>
      </c>
      <c r="C20609" s="221">
        <v>3.0</v>
      </c>
    </row>
    <row r="20610">
      <c r="A20610" s="221">
        <v>21523.0</v>
      </c>
      <c r="B20610" s="221">
        <v>34.0</v>
      </c>
      <c r="C20610" s="221">
        <v>2386.0</v>
      </c>
    </row>
    <row r="20611">
      <c r="A20611" s="221">
        <v>21523.0</v>
      </c>
      <c r="B20611" s="221">
        <v>35.0</v>
      </c>
      <c r="C20611" s="221">
        <v>143.0</v>
      </c>
    </row>
    <row r="20612">
      <c r="A20612" s="221">
        <v>21523.0</v>
      </c>
      <c r="B20612" s="221">
        <v>36.0</v>
      </c>
      <c r="C20612" s="221">
        <v>249.0</v>
      </c>
    </row>
    <row r="20613">
      <c r="A20613" s="221">
        <v>21523.0</v>
      </c>
      <c r="B20613" s="221">
        <v>20110.0</v>
      </c>
      <c r="C20613" s="221">
        <v>1.0</v>
      </c>
    </row>
    <row r="20614">
      <c r="A20614" s="221">
        <v>21523.0</v>
      </c>
      <c r="B20614" s="221">
        <v>21572.0</v>
      </c>
      <c r="C20614" s="221">
        <v>2.0</v>
      </c>
    </row>
    <row r="20615">
      <c r="A20615" s="221">
        <v>21523.0</v>
      </c>
      <c r="B20615" s="221">
        <v>21584.0</v>
      </c>
      <c r="C20615" s="221">
        <v>1.0</v>
      </c>
    </row>
    <row r="20616">
      <c r="A20616" s="221">
        <v>21523.0</v>
      </c>
      <c r="B20616" s="221">
        <v>21722.0</v>
      </c>
      <c r="C20616" s="221">
        <v>3.0</v>
      </c>
    </row>
    <row r="20617">
      <c r="A20617" s="221">
        <v>21525.0</v>
      </c>
      <c r="B20617" s="221">
        <v>34.0</v>
      </c>
      <c r="C20617" s="221">
        <v>2386.0</v>
      </c>
    </row>
    <row r="20618">
      <c r="A20618" s="221">
        <v>21525.0</v>
      </c>
      <c r="B20618" s="221">
        <v>35.0</v>
      </c>
      <c r="C20618" s="221">
        <v>143.0</v>
      </c>
    </row>
    <row r="20619">
      <c r="A20619" s="221">
        <v>21525.0</v>
      </c>
      <c r="B20619" s="221">
        <v>36.0</v>
      </c>
      <c r="C20619" s="221">
        <v>249.0</v>
      </c>
    </row>
    <row r="20620">
      <c r="A20620" s="221">
        <v>21525.0</v>
      </c>
      <c r="B20620" s="221">
        <v>20110.0</v>
      </c>
      <c r="C20620" s="221">
        <v>1.0</v>
      </c>
    </row>
    <row r="20621">
      <c r="A20621" s="221">
        <v>21525.0</v>
      </c>
      <c r="B20621" s="221">
        <v>21572.0</v>
      </c>
      <c r="C20621" s="221">
        <v>2.0</v>
      </c>
    </row>
    <row r="20622">
      <c r="A20622" s="221">
        <v>21525.0</v>
      </c>
      <c r="B20622" s="221">
        <v>21584.0</v>
      </c>
      <c r="C20622" s="221">
        <v>1.0</v>
      </c>
    </row>
    <row r="20623">
      <c r="A20623" s="221">
        <v>21525.0</v>
      </c>
      <c r="B20623" s="221">
        <v>21722.0</v>
      </c>
      <c r="C20623" s="221">
        <v>3.0</v>
      </c>
    </row>
    <row r="20624">
      <c r="A20624" s="221">
        <v>21527.0</v>
      </c>
      <c r="B20624" s="221">
        <v>34.0</v>
      </c>
      <c r="C20624" s="221">
        <v>1010.0</v>
      </c>
    </row>
    <row r="20625">
      <c r="A20625" s="221">
        <v>21527.0</v>
      </c>
      <c r="B20625" s="221">
        <v>35.0</v>
      </c>
      <c r="C20625" s="221">
        <v>126.0</v>
      </c>
    </row>
    <row r="20626">
      <c r="A20626" s="221">
        <v>21527.0</v>
      </c>
      <c r="B20626" s="221">
        <v>36.0</v>
      </c>
      <c r="C20626" s="221">
        <v>738.0</v>
      </c>
    </row>
    <row r="20627">
      <c r="A20627" s="221">
        <v>21527.0</v>
      </c>
      <c r="B20627" s="221">
        <v>37.0</v>
      </c>
      <c r="C20627" s="221">
        <v>2.0</v>
      </c>
    </row>
    <row r="20628">
      <c r="A20628" s="221">
        <v>21527.0</v>
      </c>
      <c r="B20628" s="221">
        <v>20110.0</v>
      </c>
      <c r="C20628" s="221">
        <v>1.0</v>
      </c>
    </row>
    <row r="20629">
      <c r="A20629" s="221">
        <v>21527.0</v>
      </c>
      <c r="B20629" s="221">
        <v>21572.0</v>
      </c>
      <c r="C20629" s="221">
        <v>2.0</v>
      </c>
    </row>
    <row r="20630">
      <c r="A20630" s="221">
        <v>21527.0</v>
      </c>
      <c r="B20630" s="221">
        <v>21584.0</v>
      </c>
      <c r="C20630" s="221">
        <v>1.0</v>
      </c>
    </row>
    <row r="20631">
      <c r="A20631" s="221">
        <v>21527.0</v>
      </c>
      <c r="B20631" s="221">
        <v>21585.0</v>
      </c>
      <c r="C20631" s="221">
        <v>1.0</v>
      </c>
    </row>
    <row r="20632">
      <c r="A20632" s="221">
        <v>21527.0</v>
      </c>
      <c r="B20632" s="221">
        <v>21722.0</v>
      </c>
      <c r="C20632" s="221">
        <v>3.0</v>
      </c>
    </row>
    <row r="20633">
      <c r="A20633" s="221">
        <v>21529.0</v>
      </c>
      <c r="B20633" s="221">
        <v>34.0</v>
      </c>
      <c r="C20633" s="221">
        <v>2386.0</v>
      </c>
    </row>
    <row r="20634">
      <c r="A20634" s="221">
        <v>21529.0</v>
      </c>
      <c r="B20634" s="221">
        <v>35.0</v>
      </c>
      <c r="C20634" s="221">
        <v>143.0</v>
      </c>
    </row>
    <row r="20635">
      <c r="A20635" s="221">
        <v>21529.0</v>
      </c>
      <c r="B20635" s="221">
        <v>36.0</v>
      </c>
      <c r="C20635" s="221">
        <v>249.0</v>
      </c>
    </row>
    <row r="20636">
      <c r="A20636" s="221">
        <v>21529.0</v>
      </c>
      <c r="B20636" s="221">
        <v>20110.0</v>
      </c>
      <c r="C20636" s="221">
        <v>1.0</v>
      </c>
    </row>
    <row r="20637">
      <c r="A20637" s="221">
        <v>21529.0</v>
      </c>
      <c r="B20637" s="221">
        <v>21073.0</v>
      </c>
      <c r="C20637" s="221">
        <v>1.0</v>
      </c>
    </row>
    <row r="20638">
      <c r="A20638" s="221">
        <v>21529.0</v>
      </c>
      <c r="B20638" s="221">
        <v>21572.0</v>
      </c>
      <c r="C20638" s="221">
        <v>3.0</v>
      </c>
    </row>
    <row r="20639">
      <c r="A20639" s="221">
        <v>21529.0</v>
      </c>
      <c r="B20639" s="221">
        <v>21584.0</v>
      </c>
      <c r="C20639" s="221">
        <v>1.0</v>
      </c>
    </row>
    <row r="20640">
      <c r="A20640" s="221">
        <v>21529.0</v>
      </c>
      <c r="B20640" s="221">
        <v>21585.0</v>
      </c>
      <c r="C20640" s="221">
        <v>1.0</v>
      </c>
    </row>
    <row r="20641">
      <c r="A20641" s="221">
        <v>21529.0</v>
      </c>
      <c r="B20641" s="221">
        <v>21722.0</v>
      </c>
      <c r="C20641" s="221">
        <v>4.0</v>
      </c>
    </row>
    <row r="20642">
      <c r="A20642" s="221">
        <v>21532.0</v>
      </c>
      <c r="B20642" s="221">
        <v>34.0</v>
      </c>
      <c r="C20642" s="221">
        <v>5884.0</v>
      </c>
    </row>
    <row r="20643">
      <c r="A20643" s="221">
        <v>21532.0</v>
      </c>
      <c r="B20643" s="221">
        <v>35.0</v>
      </c>
      <c r="C20643" s="221">
        <v>3859.0</v>
      </c>
    </row>
    <row r="20644">
      <c r="A20644" s="221">
        <v>21532.0</v>
      </c>
      <c r="B20644" s="221">
        <v>36.0</v>
      </c>
      <c r="C20644" s="221">
        <v>6.0</v>
      </c>
    </row>
    <row r="20645">
      <c r="A20645" s="221">
        <v>21532.0</v>
      </c>
      <c r="B20645" s="221">
        <v>38.0</v>
      </c>
      <c r="C20645" s="221">
        <v>2.0</v>
      </c>
    </row>
    <row r="20646">
      <c r="A20646" s="221">
        <v>21532.0</v>
      </c>
      <c r="B20646" s="221">
        <v>39.0</v>
      </c>
      <c r="C20646" s="221">
        <v>3.0</v>
      </c>
    </row>
    <row r="20647">
      <c r="A20647" s="221">
        <v>21534.0</v>
      </c>
      <c r="B20647" s="221">
        <v>34.0</v>
      </c>
      <c r="C20647" s="221">
        <v>3111.0</v>
      </c>
    </row>
    <row r="20648">
      <c r="A20648" s="221">
        <v>21534.0</v>
      </c>
      <c r="B20648" s="221">
        <v>35.0</v>
      </c>
      <c r="C20648" s="221">
        <v>782.0</v>
      </c>
    </row>
    <row r="20649">
      <c r="A20649" s="221">
        <v>21534.0</v>
      </c>
      <c r="B20649" s="221">
        <v>36.0</v>
      </c>
      <c r="C20649" s="221">
        <v>162.0</v>
      </c>
    </row>
    <row r="20650">
      <c r="A20650" s="221">
        <v>21534.0</v>
      </c>
      <c r="B20650" s="221">
        <v>39.0</v>
      </c>
      <c r="C20650" s="221">
        <v>4.0</v>
      </c>
    </row>
    <row r="20651">
      <c r="A20651" s="221">
        <v>21534.0</v>
      </c>
      <c r="B20651" s="221">
        <v>20110.0</v>
      </c>
      <c r="C20651" s="221">
        <v>2.0</v>
      </c>
    </row>
    <row r="20652">
      <c r="A20652" s="221">
        <v>21534.0</v>
      </c>
      <c r="B20652" s="221">
        <v>21584.0</v>
      </c>
      <c r="C20652" s="221">
        <v>1.0</v>
      </c>
    </row>
    <row r="20653">
      <c r="A20653" s="221">
        <v>21534.0</v>
      </c>
      <c r="B20653" s="221">
        <v>21720.0</v>
      </c>
      <c r="C20653" s="221">
        <v>1.0</v>
      </c>
    </row>
    <row r="20654">
      <c r="A20654" s="221">
        <v>21534.0</v>
      </c>
      <c r="B20654" s="221">
        <v>21721.0</v>
      </c>
      <c r="C20654" s="221">
        <v>2.0</v>
      </c>
    </row>
    <row r="20655">
      <c r="A20655" s="221">
        <v>21536.0</v>
      </c>
      <c r="B20655" s="221">
        <v>34.0</v>
      </c>
      <c r="C20655" s="221">
        <v>18831.0</v>
      </c>
    </row>
    <row r="20656">
      <c r="A20656" s="221">
        <v>21536.0</v>
      </c>
      <c r="B20656" s="221">
        <v>35.0</v>
      </c>
      <c r="C20656" s="221">
        <v>15610.0</v>
      </c>
    </row>
    <row r="20657">
      <c r="A20657" s="221">
        <v>21536.0</v>
      </c>
      <c r="B20657" s="221">
        <v>36.0</v>
      </c>
      <c r="C20657" s="221">
        <v>4.0</v>
      </c>
    </row>
    <row r="20658">
      <c r="A20658" s="221">
        <v>21536.0</v>
      </c>
      <c r="B20658" s="221">
        <v>38.0</v>
      </c>
      <c r="C20658" s="221">
        <v>3.0</v>
      </c>
    </row>
    <row r="20659">
      <c r="A20659" s="221">
        <v>21536.0</v>
      </c>
      <c r="B20659" s="221">
        <v>39.0</v>
      </c>
      <c r="C20659" s="221">
        <v>2.0</v>
      </c>
    </row>
    <row r="20660">
      <c r="A20660" s="221">
        <v>21536.0</v>
      </c>
      <c r="B20660" s="221">
        <v>20110.0</v>
      </c>
      <c r="C20660" s="221">
        <v>2.0</v>
      </c>
    </row>
    <row r="20661">
      <c r="A20661" s="221">
        <v>21536.0</v>
      </c>
      <c r="B20661" s="221">
        <v>21584.0</v>
      </c>
      <c r="C20661" s="221">
        <v>1.0</v>
      </c>
    </row>
    <row r="20662">
      <c r="A20662" s="221">
        <v>21536.0</v>
      </c>
      <c r="B20662" s="221">
        <v>21720.0</v>
      </c>
      <c r="C20662" s="221">
        <v>2.0</v>
      </c>
    </row>
    <row r="20663">
      <c r="A20663" s="221">
        <v>21536.0</v>
      </c>
      <c r="B20663" s="221">
        <v>21721.0</v>
      </c>
      <c r="C20663" s="221">
        <v>2.0</v>
      </c>
    </row>
    <row r="20664">
      <c r="A20664" s="221">
        <v>21536.0</v>
      </c>
      <c r="B20664" s="221">
        <v>21723.0</v>
      </c>
      <c r="C20664" s="221">
        <v>1.0</v>
      </c>
    </row>
    <row r="20665">
      <c r="A20665" s="221">
        <v>21538.0</v>
      </c>
      <c r="B20665" s="221">
        <v>34.0</v>
      </c>
      <c r="C20665" s="221">
        <v>37951.0</v>
      </c>
    </row>
    <row r="20666">
      <c r="A20666" s="221">
        <v>21538.0</v>
      </c>
      <c r="B20666" s="221">
        <v>35.0</v>
      </c>
      <c r="C20666" s="221">
        <v>30339.0</v>
      </c>
    </row>
    <row r="20667">
      <c r="A20667" s="221">
        <v>21538.0</v>
      </c>
      <c r="B20667" s="221">
        <v>36.0</v>
      </c>
      <c r="C20667" s="221">
        <v>16.0</v>
      </c>
    </row>
    <row r="20668">
      <c r="A20668" s="221">
        <v>21538.0</v>
      </c>
      <c r="B20668" s="221">
        <v>38.0</v>
      </c>
      <c r="C20668" s="221">
        <v>1.0</v>
      </c>
    </row>
    <row r="20669">
      <c r="A20669" s="221">
        <v>21538.0</v>
      </c>
      <c r="B20669" s="221">
        <v>39.0</v>
      </c>
      <c r="C20669" s="221">
        <v>14.0</v>
      </c>
    </row>
    <row r="20670">
      <c r="A20670" s="221">
        <v>21538.0</v>
      </c>
      <c r="B20670" s="221">
        <v>20110.0</v>
      </c>
      <c r="C20670" s="221">
        <v>2.0</v>
      </c>
    </row>
    <row r="20671">
      <c r="A20671" s="221">
        <v>21538.0</v>
      </c>
      <c r="B20671" s="221">
        <v>21584.0</v>
      </c>
      <c r="C20671" s="221">
        <v>2.0</v>
      </c>
    </row>
    <row r="20672">
      <c r="A20672" s="221">
        <v>21538.0</v>
      </c>
      <c r="B20672" s="221">
        <v>21585.0</v>
      </c>
      <c r="C20672" s="221">
        <v>1.0</v>
      </c>
    </row>
    <row r="20673">
      <c r="A20673" s="221">
        <v>21538.0</v>
      </c>
      <c r="B20673" s="221">
        <v>21586.0</v>
      </c>
      <c r="C20673" s="221">
        <v>2.0</v>
      </c>
    </row>
    <row r="20674">
      <c r="A20674" s="221">
        <v>21538.0</v>
      </c>
      <c r="B20674" s="221">
        <v>21719.0</v>
      </c>
      <c r="C20674" s="221">
        <v>1.0</v>
      </c>
    </row>
    <row r="20675">
      <c r="A20675" s="221">
        <v>21538.0</v>
      </c>
      <c r="B20675" s="221">
        <v>21720.0</v>
      </c>
      <c r="C20675" s="221">
        <v>2.0</v>
      </c>
    </row>
    <row r="20676">
      <c r="A20676" s="221">
        <v>21538.0</v>
      </c>
      <c r="B20676" s="221">
        <v>21721.0</v>
      </c>
      <c r="C20676" s="221">
        <v>2.0</v>
      </c>
    </row>
    <row r="20677">
      <c r="A20677" s="221">
        <v>21538.0</v>
      </c>
      <c r="B20677" s="221">
        <v>21723.0</v>
      </c>
      <c r="C20677" s="221">
        <v>2.0</v>
      </c>
    </row>
    <row r="20678">
      <c r="A20678" s="221">
        <v>21540.0</v>
      </c>
      <c r="B20678" s="221">
        <v>34.0</v>
      </c>
      <c r="C20678" s="221">
        <v>840.0</v>
      </c>
    </row>
    <row r="20679">
      <c r="A20679" s="221">
        <v>21540.0</v>
      </c>
      <c r="B20679" s="221">
        <v>35.0</v>
      </c>
      <c r="C20679" s="221">
        <v>183.0</v>
      </c>
    </row>
    <row r="20680">
      <c r="A20680" s="221">
        <v>21540.0</v>
      </c>
      <c r="B20680" s="221">
        <v>36.0</v>
      </c>
      <c r="C20680" s="221">
        <v>470.0</v>
      </c>
    </row>
    <row r="20681">
      <c r="A20681" s="221">
        <v>21540.0</v>
      </c>
      <c r="B20681" s="221">
        <v>37.0</v>
      </c>
      <c r="C20681" s="221">
        <v>4.0</v>
      </c>
    </row>
    <row r="20682">
      <c r="A20682" s="221">
        <v>21540.0</v>
      </c>
      <c r="B20682" s="221">
        <v>40.0</v>
      </c>
      <c r="C20682" s="221">
        <v>4.0</v>
      </c>
    </row>
    <row r="20683">
      <c r="A20683" s="221">
        <v>21540.0</v>
      </c>
      <c r="B20683" s="221">
        <v>21568.0</v>
      </c>
      <c r="C20683" s="221">
        <v>2.0</v>
      </c>
    </row>
    <row r="20684">
      <c r="A20684" s="221">
        <v>21540.0</v>
      </c>
      <c r="B20684" s="221">
        <v>21586.0</v>
      </c>
      <c r="C20684" s="221">
        <v>3.0</v>
      </c>
    </row>
    <row r="20685">
      <c r="A20685" s="221">
        <v>21540.0</v>
      </c>
      <c r="B20685" s="221">
        <v>21722.0</v>
      </c>
      <c r="C20685" s="221">
        <v>4.0</v>
      </c>
    </row>
    <row r="20686">
      <c r="A20686" s="221">
        <v>21542.0</v>
      </c>
      <c r="B20686" s="221">
        <v>34.0</v>
      </c>
      <c r="C20686" s="221">
        <v>556.0</v>
      </c>
    </row>
    <row r="20687">
      <c r="A20687" s="221">
        <v>21542.0</v>
      </c>
      <c r="B20687" s="221">
        <v>35.0</v>
      </c>
      <c r="C20687" s="221">
        <v>278.0</v>
      </c>
    </row>
    <row r="20688">
      <c r="A20688" s="221">
        <v>21542.0</v>
      </c>
      <c r="B20688" s="221">
        <v>21593.0</v>
      </c>
      <c r="C20688" s="221">
        <v>2.0</v>
      </c>
    </row>
    <row r="20689">
      <c r="A20689" s="221">
        <v>21542.0</v>
      </c>
      <c r="B20689" s="221">
        <v>21731.0</v>
      </c>
      <c r="C20689" s="221">
        <v>1.0</v>
      </c>
    </row>
    <row r="20690">
      <c r="A20690" s="221">
        <v>21545.0</v>
      </c>
      <c r="B20690" s="221">
        <v>34.0</v>
      </c>
      <c r="C20690" s="221">
        <v>1667.0</v>
      </c>
    </row>
    <row r="20691">
      <c r="A20691" s="221">
        <v>21545.0</v>
      </c>
      <c r="B20691" s="221">
        <v>35.0</v>
      </c>
      <c r="C20691" s="221">
        <v>144.0</v>
      </c>
    </row>
    <row r="20692">
      <c r="A20692" s="221">
        <v>21545.0</v>
      </c>
      <c r="B20692" s="221">
        <v>36.0</v>
      </c>
      <c r="C20692" s="221">
        <v>83.0</v>
      </c>
    </row>
    <row r="20693">
      <c r="A20693" s="221">
        <v>21545.0</v>
      </c>
      <c r="B20693" s="221">
        <v>37.0</v>
      </c>
      <c r="C20693" s="221">
        <v>22.0</v>
      </c>
    </row>
    <row r="20694">
      <c r="A20694" s="221">
        <v>21545.0</v>
      </c>
      <c r="B20694" s="221">
        <v>21595.0</v>
      </c>
      <c r="C20694" s="221">
        <v>3.0</v>
      </c>
    </row>
    <row r="20695">
      <c r="A20695" s="221">
        <v>21545.0</v>
      </c>
      <c r="B20695" s="221">
        <v>21731.0</v>
      </c>
      <c r="C20695" s="221">
        <v>1.0</v>
      </c>
    </row>
    <row r="20696">
      <c r="A20696" s="221">
        <v>21547.0</v>
      </c>
      <c r="B20696" s="221">
        <v>34.0</v>
      </c>
      <c r="C20696" s="221">
        <v>1596.0</v>
      </c>
    </row>
    <row r="20697">
      <c r="A20697" s="221">
        <v>21547.0</v>
      </c>
      <c r="B20697" s="221">
        <v>35.0</v>
      </c>
      <c r="C20697" s="221">
        <v>690.0</v>
      </c>
    </row>
    <row r="20698">
      <c r="A20698" s="221">
        <v>21547.0</v>
      </c>
      <c r="B20698" s="221">
        <v>36.0</v>
      </c>
      <c r="C20698" s="221">
        <v>144.0</v>
      </c>
    </row>
    <row r="20699">
      <c r="A20699" s="221">
        <v>21547.0</v>
      </c>
      <c r="B20699" s="221">
        <v>21595.0</v>
      </c>
      <c r="C20699" s="221">
        <v>3.0</v>
      </c>
    </row>
    <row r="20700">
      <c r="A20700" s="221">
        <v>21547.0</v>
      </c>
      <c r="B20700" s="221">
        <v>21731.0</v>
      </c>
      <c r="C20700" s="221">
        <v>1.0</v>
      </c>
    </row>
    <row r="20701">
      <c r="A20701" s="221">
        <v>21549.0</v>
      </c>
      <c r="B20701" s="221">
        <v>34.0</v>
      </c>
      <c r="C20701" s="221">
        <v>2729.0</v>
      </c>
    </row>
    <row r="20702">
      <c r="A20702" s="221">
        <v>21549.0</v>
      </c>
      <c r="B20702" s="221">
        <v>35.0</v>
      </c>
      <c r="C20702" s="221">
        <v>148.0</v>
      </c>
    </row>
    <row r="20703">
      <c r="A20703" s="221">
        <v>21549.0</v>
      </c>
      <c r="B20703" s="221">
        <v>36.0</v>
      </c>
      <c r="C20703" s="221">
        <v>171.0</v>
      </c>
    </row>
    <row r="20704">
      <c r="A20704" s="221">
        <v>21549.0</v>
      </c>
      <c r="B20704" s="221">
        <v>39.0</v>
      </c>
      <c r="C20704" s="221">
        <v>4.0</v>
      </c>
    </row>
    <row r="20705">
      <c r="A20705" s="221">
        <v>21549.0</v>
      </c>
      <c r="B20705" s="221">
        <v>21595.0</v>
      </c>
      <c r="C20705" s="221">
        <v>7.0</v>
      </c>
    </row>
    <row r="20706">
      <c r="A20706" s="221">
        <v>21549.0</v>
      </c>
      <c r="B20706" s="221">
        <v>21731.0</v>
      </c>
      <c r="C20706" s="221">
        <v>1.0</v>
      </c>
    </row>
    <row r="20707">
      <c r="A20707" s="221">
        <v>21551.0</v>
      </c>
      <c r="B20707" s="221">
        <v>34.0</v>
      </c>
      <c r="C20707" s="221">
        <v>4529.0</v>
      </c>
    </row>
    <row r="20708">
      <c r="A20708" s="221">
        <v>21551.0</v>
      </c>
      <c r="B20708" s="221">
        <v>35.0</v>
      </c>
      <c r="C20708" s="221">
        <v>1643.0</v>
      </c>
    </row>
    <row r="20709">
      <c r="A20709" s="221">
        <v>21551.0</v>
      </c>
      <c r="B20709" s="221">
        <v>36.0</v>
      </c>
      <c r="C20709" s="221">
        <v>2413.0</v>
      </c>
    </row>
    <row r="20710">
      <c r="A20710" s="221">
        <v>21551.0</v>
      </c>
      <c r="B20710" s="221">
        <v>38.0</v>
      </c>
      <c r="C20710" s="221">
        <v>1.0</v>
      </c>
    </row>
    <row r="20711">
      <c r="A20711" s="221">
        <v>21551.0</v>
      </c>
      <c r="B20711" s="221">
        <v>21592.0</v>
      </c>
      <c r="C20711" s="221">
        <v>1.0</v>
      </c>
    </row>
    <row r="20712">
      <c r="A20712" s="221">
        <v>21551.0</v>
      </c>
      <c r="B20712" s="221">
        <v>21595.0</v>
      </c>
      <c r="C20712" s="221">
        <v>7.0</v>
      </c>
    </row>
    <row r="20713">
      <c r="A20713" s="221">
        <v>21551.0</v>
      </c>
      <c r="B20713" s="221">
        <v>21730.0</v>
      </c>
      <c r="C20713" s="221">
        <v>1.0</v>
      </c>
    </row>
    <row r="20714">
      <c r="A20714" s="221">
        <v>21553.0</v>
      </c>
      <c r="B20714" s="221">
        <v>34.0</v>
      </c>
      <c r="C20714" s="221">
        <v>9089.0</v>
      </c>
    </row>
    <row r="20715">
      <c r="A20715" s="221">
        <v>21553.0</v>
      </c>
      <c r="B20715" s="221">
        <v>35.0</v>
      </c>
      <c r="C20715" s="221">
        <v>2786.0</v>
      </c>
    </row>
    <row r="20716">
      <c r="A20716" s="221">
        <v>21553.0</v>
      </c>
      <c r="B20716" s="221">
        <v>36.0</v>
      </c>
      <c r="C20716" s="221">
        <v>2827.0</v>
      </c>
    </row>
    <row r="20717">
      <c r="A20717" s="221">
        <v>21553.0</v>
      </c>
      <c r="B20717" s="221">
        <v>37.0</v>
      </c>
      <c r="C20717" s="221">
        <v>14.0</v>
      </c>
    </row>
    <row r="20718">
      <c r="A20718" s="221">
        <v>21553.0</v>
      </c>
      <c r="B20718" s="221">
        <v>38.0</v>
      </c>
      <c r="C20718" s="221">
        <v>1.0</v>
      </c>
    </row>
    <row r="20719">
      <c r="A20719" s="221">
        <v>21553.0</v>
      </c>
      <c r="B20719" s="221">
        <v>21592.0</v>
      </c>
      <c r="C20719" s="221">
        <v>1.0</v>
      </c>
    </row>
    <row r="20720">
      <c r="A20720" s="221">
        <v>21553.0</v>
      </c>
      <c r="B20720" s="221">
        <v>21595.0</v>
      </c>
      <c r="C20720" s="221">
        <v>7.0</v>
      </c>
    </row>
    <row r="20721">
      <c r="A20721" s="221">
        <v>21553.0</v>
      </c>
      <c r="B20721" s="221">
        <v>21730.0</v>
      </c>
      <c r="C20721" s="221">
        <v>1.0</v>
      </c>
    </row>
    <row r="20722">
      <c r="A20722" s="221">
        <v>21555.0</v>
      </c>
      <c r="B20722" s="221">
        <v>34.0</v>
      </c>
      <c r="C20722" s="221">
        <v>9133.0</v>
      </c>
    </row>
    <row r="20723">
      <c r="A20723" s="221">
        <v>21555.0</v>
      </c>
      <c r="B20723" s="221">
        <v>35.0</v>
      </c>
      <c r="C20723" s="221">
        <v>2981.0</v>
      </c>
    </row>
    <row r="20724">
      <c r="A20724" s="221">
        <v>21555.0</v>
      </c>
      <c r="B20724" s="221">
        <v>36.0</v>
      </c>
      <c r="C20724" s="221">
        <v>3599.0</v>
      </c>
    </row>
    <row r="20725">
      <c r="A20725" s="221">
        <v>21555.0</v>
      </c>
      <c r="B20725" s="221">
        <v>37.0</v>
      </c>
      <c r="C20725" s="221">
        <v>2.0</v>
      </c>
    </row>
    <row r="20726">
      <c r="A20726" s="221">
        <v>21555.0</v>
      </c>
      <c r="B20726" s="221">
        <v>38.0</v>
      </c>
      <c r="C20726" s="221">
        <v>18.0</v>
      </c>
    </row>
    <row r="20727">
      <c r="A20727" s="221">
        <v>21555.0</v>
      </c>
      <c r="B20727" s="221">
        <v>21592.0</v>
      </c>
      <c r="C20727" s="221">
        <v>1.0</v>
      </c>
    </row>
    <row r="20728">
      <c r="A20728" s="221">
        <v>21555.0</v>
      </c>
      <c r="B20728" s="221">
        <v>21595.0</v>
      </c>
      <c r="C20728" s="221">
        <v>13.0</v>
      </c>
    </row>
    <row r="20729">
      <c r="A20729" s="221">
        <v>21555.0</v>
      </c>
      <c r="B20729" s="221">
        <v>21730.0</v>
      </c>
      <c r="C20729" s="221">
        <v>1.0</v>
      </c>
    </row>
    <row r="20730">
      <c r="A20730" s="221">
        <v>21557.0</v>
      </c>
      <c r="B20730" s="221">
        <v>34.0</v>
      </c>
      <c r="C20730" s="221">
        <v>68307.0</v>
      </c>
    </row>
    <row r="20731">
      <c r="A20731" s="221">
        <v>21557.0</v>
      </c>
      <c r="B20731" s="221">
        <v>35.0</v>
      </c>
      <c r="C20731" s="221">
        <v>17839.0</v>
      </c>
    </row>
    <row r="20732">
      <c r="A20732" s="221">
        <v>21557.0</v>
      </c>
      <c r="B20732" s="221">
        <v>36.0</v>
      </c>
      <c r="C20732" s="221">
        <v>7197.0</v>
      </c>
    </row>
    <row r="20733">
      <c r="A20733" s="221">
        <v>21557.0</v>
      </c>
      <c r="B20733" s="221">
        <v>37.0</v>
      </c>
      <c r="C20733" s="221">
        <v>1951.0</v>
      </c>
    </row>
    <row r="20734">
      <c r="A20734" s="221">
        <v>21557.0</v>
      </c>
      <c r="B20734" s="221">
        <v>38.0</v>
      </c>
      <c r="C20734" s="221">
        <v>234.0</v>
      </c>
    </row>
    <row r="20735">
      <c r="A20735" s="221">
        <v>21557.0</v>
      </c>
      <c r="B20735" s="221">
        <v>39.0</v>
      </c>
      <c r="C20735" s="221">
        <v>12.0</v>
      </c>
    </row>
    <row r="20736">
      <c r="A20736" s="221">
        <v>21557.0</v>
      </c>
      <c r="B20736" s="221">
        <v>40.0</v>
      </c>
      <c r="C20736" s="221">
        <v>26.0</v>
      </c>
    </row>
    <row r="20737">
      <c r="A20737" s="221">
        <v>21557.0</v>
      </c>
      <c r="B20737" s="221">
        <v>21594.0</v>
      </c>
      <c r="C20737" s="221">
        <v>1.0</v>
      </c>
    </row>
    <row r="20738">
      <c r="A20738" s="221">
        <v>21557.0</v>
      </c>
      <c r="B20738" s="221">
        <v>21595.0</v>
      </c>
      <c r="C20738" s="221">
        <v>13.0</v>
      </c>
    </row>
    <row r="20739">
      <c r="A20739" s="221">
        <v>21557.0</v>
      </c>
      <c r="B20739" s="221">
        <v>21729.0</v>
      </c>
      <c r="C20739" s="221">
        <v>1.0</v>
      </c>
    </row>
    <row r="20740">
      <c r="A20740" s="221">
        <v>21559.0</v>
      </c>
      <c r="B20740" s="221">
        <v>34.0</v>
      </c>
      <c r="C20740" s="221">
        <v>91067.0</v>
      </c>
    </row>
    <row r="20741">
      <c r="A20741" s="221">
        <v>21559.0</v>
      </c>
      <c r="B20741" s="221">
        <v>35.0</v>
      </c>
      <c r="C20741" s="221">
        <v>23527.0</v>
      </c>
    </row>
    <row r="20742">
      <c r="A20742" s="221">
        <v>21559.0</v>
      </c>
      <c r="B20742" s="221">
        <v>36.0</v>
      </c>
      <c r="C20742" s="221">
        <v>8613.0</v>
      </c>
    </row>
    <row r="20743">
      <c r="A20743" s="221">
        <v>21559.0</v>
      </c>
      <c r="B20743" s="221">
        <v>37.0</v>
      </c>
      <c r="C20743" s="221">
        <v>2294.0</v>
      </c>
    </row>
    <row r="20744">
      <c r="A20744" s="221">
        <v>21559.0</v>
      </c>
      <c r="B20744" s="221">
        <v>38.0</v>
      </c>
      <c r="C20744" s="221">
        <v>324.0</v>
      </c>
    </row>
    <row r="20745">
      <c r="A20745" s="221">
        <v>21559.0</v>
      </c>
      <c r="B20745" s="221">
        <v>39.0</v>
      </c>
      <c r="C20745" s="221">
        <v>18.0</v>
      </c>
    </row>
    <row r="20746">
      <c r="A20746" s="221">
        <v>21559.0</v>
      </c>
      <c r="B20746" s="221">
        <v>40.0</v>
      </c>
      <c r="C20746" s="221">
        <v>52.0</v>
      </c>
    </row>
    <row r="20747">
      <c r="A20747" s="221">
        <v>21559.0</v>
      </c>
      <c r="B20747" s="221">
        <v>21594.0</v>
      </c>
      <c r="C20747" s="221">
        <v>2.0</v>
      </c>
    </row>
    <row r="20748">
      <c r="A20748" s="221">
        <v>21559.0</v>
      </c>
      <c r="B20748" s="221">
        <v>21595.0</v>
      </c>
      <c r="C20748" s="221">
        <v>13.0</v>
      </c>
    </row>
    <row r="20749">
      <c r="A20749" s="221">
        <v>21559.0</v>
      </c>
      <c r="B20749" s="221">
        <v>21729.0</v>
      </c>
      <c r="C20749" s="221">
        <v>1.0</v>
      </c>
    </row>
    <row r="20750">
      <c r="A20750" s="221">
        <v>21561.0</v>
      </c>
      <c r="B20750" s="221">
        <v>34.0</v>
      </c>
      <c r="C20750" s="221">
        <v>113880.0</v>
      </c>
    </row>
    <row r="20751">
      <c r="A20751" s="221">
        <v>21561.0</v>
      </c>
      <c r="B20751" s="221">
        <v>35.0</v>
      </c>
      <c r="C20751" s="221">
        <v>29214.0</v>
      </c>
    </row>
    <row r="20752">
      <c r="A20752" s="221">
        <v>21561.0</v>
      </c>
      <c r="B20752" s="221">
        <v>36.0</v>
      </c>
      <c r="C20752" s="221">
        <v>9747.0</v>
      </c>
    </row>
    <row r="20753">
      <c r="A20753" s="221">
        <v>21561.0</v>
      </c>
      <c r="B20753" s="221">
        <v>37.0</v>
      </c>
      <c r="C20753" s="221">
        <v>2650.0</v>
      </c>
    </row>
    <row r="20754">
      <c r="A20754" s="221">
        <v>21561.0</v>
      </c>
      <c r="B20754" s="221">
        <v>38.0</v>
      </c>
      <c r="C20754" s="221">
        <v>411.0</v>
      </c>
    </row>
    <row r="20755">
      <c r="A20755" s="221">
        <v>21561.0</v>
      </c>
      <c r="B20755" s="221">
        <v>39.0</v>
      </c>
      <c r="C20755" s="221">
        <v>42.0</v>
      </c>
    </row>
    <row r="20756">
      <c r="A20756" s="221">
        <v>21561.0</v>
      </c>
      <c r="B20756" s="221">
        <v>40.0</v>
      </c>
      <c r="C20756" s="221">
        <v>74.0</v>
      </c>
    </row>
    <row r="20757">
      <c r="A20757" s="221">
        <v>21561.0</v>
      </c>
      <c r="B20757" s="221">
        <v>21594.0</v>
      </c>
      <c r="C20757" s="221">
        <v>3.0</v>
      </c>
    </row>
    <row r="20758">
      <c r="A20758" s="221">
        <v>21561.0</v>
      </c>
      <c r="B20758" s="221">
        <v>21595.0</v>
      </c>
      <c r="C20758" s="221">
        <v>13.0</v>
      </c>
    </row>
    <row r="20759">
      <c r="A20759" s="221">
        <v>21561.0</v>
      </c>
      <c r="B20759" s="221">
        <v>21729.0</v>
      </c>
      <c r="C20759" s="221">
        <v>1.0</v>
      </c>
    </row>
    <row r="20760">
      <c r="A20760" s="221">
        <v>21565.0</v>
      </c>
      <c r="B20760" s="221">
        <v>37.0</v>
      </c>
      <c r="C20760" s="221">
        <v>2.0</v>
      </c>
    </row>
    <row r="20761">
      <c r="A20761" s="221">
        <v>21565.0</v>
      </c>
      <c r="B20761" s="221">
        <v>38.0</v>
      </c>
      <c r="C20761" s="221">
        <v>6.0</v>
      </c>
    </row>
    <row r="20762">
      <c r="A20762" s="221">
        <v>21606.0</v>
      </c>
      <c r="B20762" s="221">
        <v>38.0</v>
      </c>
      <c r="C20762" s="221">
        <v>2.0</v>
      </c>
    </row>
    <row r="20763">
      <c r="A20763" s="221">
        <v>21606.0</v>
      </c>
      <c r="B20763" s="221">
        <v>39.0</v>
      </c>
      <c r="C20763" s="221">
        <v>2.0</v>
      </c>
    </row>
    <row r="20764">
      <c r="A20764" s="221">
        <v>21606.0</v>
      </c>
      <c r="B20764" s="221">
        <v>40.0</v>
      </c>
      <c r="C20764" s="221">
        <v>2.0</v>
      </c>
    </row>
    <row r="20765">
      <c r="A20765" s="221">
        <v>21616.0</v>
      </c>
      <c r="B20765" s="221">
        <v>37.0</v>
      </c>
      <c r="C20765" s="221">
        <v>2.0</v>
      </c>
    </row>
    <row r="20766">
      <c r="A20766" s="221">
        <v>21616.0</v>
      </c>
      <c r="B20766" s="221">
        <v>38.0</v>
      </c>
      <c r="C20766" s="221">
        <v>6.0</v>
      </c>
    </row>
    <row r="20767">
      <c r="A20767" s="221">
        <v>21626.0</v>
      </c>
      <c r="B20767" s="221">
        <v>37.0</v>
      </c>
      <c r="C20767" s="221">
        <v>2.0</v>
      </c>
    </row>
    <row r="20768">
      <c r="A20768" s="221">
        <v>21626.0</v>
      </c>
      <c r="B20768" s="221">
        <v>38.0</v>
      </c>
      <c r="C20768" s="221">
        <v>6.0</v>
      </c>
    </row>
    <row r="20769">
      <c r="A20769" s="221">
        <v>21628.0</v>
      </c>
      <c r="B20769" s="221">
        <v>34.0</v>
      </c>
      <c r="C20769" s="221">
        <v>2778.0</v>
      </c>
    </row>
    <row r="20770">
      <c r="A20770" s="221">
        <v>21632.0</v>
      </c>
      <c r="B20770" s="221">
        <v>36.0</v>
      </c>
      <c r="C20770" s="221">
        <v>80.0</v>
      </c>
    </row>
    <row r="20771">
      <c r="A20771" s="221">
        <v>21632.0</v>
      </c>
      <c r="B20771" s="221">
        <v>37.0</v>
      </c>
      <c r="C20771" s="221">
        <v>150.0</v>
      </c>
    </row>
    <row r="20772">
      <c r="A20772" s="221">
        <v>21632.0</v>
      </c>
      <c r="B20772" s="221">
        <v>38.0</v>
      </c>
      <c r="C20772" s="221">
        <v>72.0</v>
      </c>
    </row>
    <row r="20773">
      <c r="A20773" s="221">
        <v>21638.0</v>
      </c>
      <c r="B20773" s="221">
        <v>34.0</v>
      </c>
      <c r="C20773" s="221">
        <v>2631.0</v>
      </c>
    </row>
    <row r="20774">
      <c r="A20774" s="221">
        <v>21638.0</v>
      </c>
      <c r="B20774" s="221">
        <v>35.0</v>
      </c>
      <c r="C20774" s="221">
        <v>542.0</v>
      </c>
    </row>
    <row r="20775">
      <c r="A20775" s="221">
        <v>21638.0</v>
      </c>
      <c r="B20775" s="221">
        <v>36.0</v>
      </c>
      <c r="C20775" s="221">
        <v>113.0</v>
      </c>
    </row>
    <row r="20776">
      <c r="A20776" s="221">
        <v>21638.0</v>
      </c>
      <c r="B20776" s="221">
        <v>39.0</v>
      </c>
      <c r="C20776" s="221">
        <v>4.0</v>
      </c>
    </row>
    <row r="20777">
      <c r="A20777" s="221">
        <v>21638.0</v>
      </c>
      <c r="B20777" s="221">
        <v>9834.0</v>
      </c>
      <c r="C20777" s="221">
        <v>3.0</v>
      </c>
    </row>
    <row r="20778">
      <c r="A20778" s="221">
        <v>21638.0</v>
      </c>
      <c r="B20778" s="221">
        <v>9848.0</v>
      </c>
      <c r="C20778" s="221">
        <v>3.0</v>
      </c>
    </row>
    <row r="20779">
      <c r="A20779" s="221">
        <v>21638.0</v>
      </c>
      <c r="B20779" s="221">
        <v>11399.0</v>
      </c>
      <c r="C20779" s="221">
        <v>3.0</v>
      </c>
    </row>
    <row r="20780">
      <c r="A20780" s="221">
        <v>21638.0</v>
      </c>
      <c r="B20780" s="221">
        <v>11690.0</v>
      </c>
      <c r="C20780" s="221">
        <v>1.0</v>
      </c>
    </row>
    <row r="20781">
      <c r="A20781" s="221">
        <v>21640.0</v>
      </c>
      <c r="B20781" s="221">
        <v>34.0</v>
      </c>
      <c r="C20781" s="221">
        <v>2724.0</v>
      </c>
    </row>
    <row r="20782">
      <c r="A20782" s="221">
        <v>21640.0</v>
      </c>
      <c r="B20782" s="221">
        <v>35.0</v>
      </c>
      <c r="C20782" s="221">
        <v>300.0</v>
      </c>
    </row>
    <row r="20783">
      <c r="A20783" s="221">
        <v>21640.0</v>
      </c>
      <c r="B20783" s="221">
        <v>36.0</v>
      </c>
      <c r="C20783" s="221">
        <v>187.0</v>
      </c>
    </row>
    <row r="20784">
      <c r="A20784" s="221">
        <v>21640.0</v>
      </c>
      <c r="B20784" s="221">
        <v>37.0</v>
      </c>
      <c r="C20784" s="221">
        <v>4.0</v>
      </c>
    </row>
    <row r="20785">
      <c r="A20785" s="221">
        <v>21640.0</v>
      </c>
      <c r="B20785" s="221">
        <v>38.0</v>
      </c>
      <c r="C20785" s="221">
        <v>4.0</v>
      </c>
    </row>
    <row r="20786">
      <c r="A20786" s="221">
        <v>21640.0</v>
      </c>
      <c r="B20786" s="221">
        <v>9834.0</v>
      </c>
      <c r="C20786" s="221">
        <v>3.0</v>
      </c>
    </row>
    <row r="20787">
      <c r="A20787" s="221">
        <v>21640.0</v>
      </c>
      <c r="B20787" s="221">
        <v>9848.0</v>
      </c>
      <c r="C20787" s="221">
        <v>3.0</v>
      </c>
    </row>
    <row r="20788">
      <c r="A20788" s="221">
        <v>21640.0</v>
      </c>
      <c r="B20788" s="221">
        <v>11399.0</v>
      </c>
      <c r="C20788" s="221">
        <v>3.0</v>
      </c>
    </row>
    <row r="20789">
      <c r="A20789" s="221">
        <v>21640.0</v>
      </c>
      <c r="B20789" s="221">
        <v>11691.0</v>
      </c>
      <c r="C20789" s="221">
        <v>1.0</v>
      </c>
    </row>
    <row r="20790">
      <c r="A20790" s="221">
        <v>21642.0</v>
      </c>
      <c r="B20790" s="221">
        <v>34.0</v>
      </c>
      <c r="C20790" s="221">
        <v>2.93190294E8</v>
      </c>
    </row>
    <row r="20791">
      <c r="A20791" s="221">
        <v>21642.0</v>
      </c>
      <c r="B20791" s="221">
        <v>35.0</v>
      </c>
      <c r="C20791" s="221">
        <v>2.4432524E7</v>
      </c>
    </row>
    <row r="20792">
      <c r="A20792" s="221">
        <v>21642.0</v>
      </c>
      <c r="B20792" s="221">
        <v>36.0</v>
      </c>
      <c r="C20792" s="221">
        <v>4581098.0</v>
      </c>
    </row>
    <row r="20793">
      <c r="A20793" s="221">
        <v>21642.0</v>
      </c>
      <c r="B20793" s="221">
        <v>37.0</v>
      </c>
      <c r="C20793" s="221">
        <v>916219.0</v>
      </c>
    </row>
    <row r="20794">
      <c r="A20794" s="221">
        <v>21642.0</v>
      </c>
      <c r="B20794" s="221">
        <v>38.0</v>
      </c>
      <c r="C20794" s="221">
        <v>190879.0</v>
      </c>
    </row>
    <row r="20795">
      <c r="A20795" s="221">
        <v>21642.0</v>
      </c>
      <c r="B20795" s="221">
        <v>39.0</v>
      </c>
      <c r="C20795" s="221">
        <v>40902.0</v>
      </c>
    </row>
    <row r="20796">
      <c r="A20796" s="221">
        <v>21642.0</v>
      </c>
      <c r="B20796" s="221">
        <v>40.0</v>
      </c>
      <c r="C20796" s="221">
        <v>8947.0</v>
      </c>
    </row>
    <row r="20797">
      <c r="A20797" s="221">
        <v>21642.0</v>
      </c>
      <c r="B20797" s="221">
        <v>44.0</v>
      </c>
      <c r="C20797" s="221">
        <v>5404.0</v>
      </c>
    </row>
    <row r="20798">
      <c r="A20798" s="221">
        <v>21642.0</v>
      </c>
      <c r="B20798" s="221">
        <v>3683.0</v>
      </c>
      <c r="C20798" s="221">
        <v>29897.0</v>
      </c>
    </row>
    <row r="20799">
      <c r="A20799" s="221">
        <v>21642.0</v>
      </c>
      <c r="B20799" s="221">
        <v>3685.0</v>
      </c>
      <c r="C20799" s="221">
        <v>35489.0</v>
      </c>
    </row>
    <row r="20800">
      <c r="A20800" s="221">
        <v>21642.0</v>
      </c>
      <c r="B20800" s="221">
        <v>3687.0</v>
      </c>
      <c r="C20800" s="221">
        <v>38724.0</v>
      </c>
    </row>
    <row r="20801">
      <c r="A20801" s="221">
        <v>21642.0</v>
      </c>
      <c r="B20801" s="221">
        <v>3689.0</v>
      </c>
      <c r="C20801" s="221">
        <v>19546.0</v>
      </c>
    </row>
    <row r="20802">
      <c r="A20802" s="221">
        <v>21642.0</v>
      </c>
      <c r="B20802" s="221">
        <v>3691.0</v>
      </c>
      <c r="C20802" s="221">
        <v>11654.0</v>
      </c>
    </row>
    <row r="20803">
      <c r="A20803" s="221">
        <v>21642.0</v>
      </c>
      <c r="B20803" s="221">
        <v>3697.0</v>
      </c>
      <c r="C20803" s="221">
        <v>38465.0</v>
      </c>
    </row>
    <row r="20804">
      <c r="A20804" s="221">
        <v>21642.0</v>
      </c>
      <c r="B20804" s="221">
        <v>3727.0</v>
      </c>
      <c r="C20804" s="221">
        <v>3549.0</v>
      </c>
    </row>
    <row r="20805">
      <c r="A20805" s="221">
        <v>21642.0</v>
      </c>
      <c r="B20805" s="221">
        <v>3828.0</v>
      </c>
      <c r="C20805" s="221">
        <v>74897.0</v>
      </c>
    </row>
    <row r="20806">
      <c r="A20806" s="221">
        <v>21642.0</v>
      </c>
      <c r="B20806" s="221">
        <v>9826.0</v>
      </c>
      <c r="C20806" s="221">
        <v>17984.0</v>
      </c>
    </row>
    <row r="20807">
      <c r="A20807" s="221">
        <v>21642.0</v>
      </c>
      <c r="B20807" s="221">
        <v>9828.0</v>
      </c>
      <c r="C20807" s="221">
        <v>18465.0</v>
      </c>
    </row>
    <row r="20808">
      <c r="A20808" s="221">
        <v>21642.0</v>
      </c>
      <c r="B20808" s="221">
        <v>9832.0</v>
      </c>
      <c r="C20808" s="221">
        <v>8465.0</v>
      </c>
    </row>
    <row r="20809">
      <c r="A20809" s="221">
        <v>21642.0</v>
      </c>
      <c r="B20809" s="221">
        <v>9838.0</v>
      </c>
      <c r="C20809" s="221">
        <v>12111.0</v>
      </c>
    </row>
    <row r="20810">
      <c r="A20810" s="221">
        <v>21642.0</v>
      </c>
      <c r="B20810" s="221">
        <v>9842.0</v>
      </c>
      <c r="C20810" s="221">
        <v>12441.0</v>
      </c>
    </row>
    <row r="20811">
      <c r="A20811" s="221">
        <v>21642.0</v>
      </c>
      <c r="B20811" s="221">
        <v>9848.0</v>
      </c>
      <c r="C20811" s="221">
        <v>25987.0</v>
      </c>
    </row>
    <row r="20812">
      <c r="A20812" s="221">
        <v>21642.0</v>
      </c>
      <c r="B20812" s="221">
        <v>13267.0</v>
      </c>
      <c r="C20812" s="221">
        <v>50.0</v>
      </c>
    </row>
    <row r="20813">
      <c r="A20813" s="221">
        <v>21644.0</v>
      </c>
      <c r="B20813" s="221">
        <v>34.0</v>
      </c>
      <c r="C20813" s="221">
        <v>3.4707196E8</v>
      </c>
    </row>
    <row r="20814">
      <c r="A20814" s="221">
        <v>21644.0</v>
      </c>
      <c r="B20814" s="221">
        <v>35.0</v>
      </c>
      <c r="C20814" s="221">
        <v>2.8922663E7</v>
      </c>
    </row>
    <row r="20815">
      <c r="A20815" s="221">
        <v>21644.0</v>
      </c>
      <c r="B20815" s="221">
        <v>36.0</v>
      </c>
      <c r="C20815" s="221">
        <v>5422999.0</v>
      </c>
    </row>
    <row r="20816">
      <c r="A20816" s="221">
        <v>21644.0</v>
      </c>
      <c r="B20816" s="221">
        <v>37.0</v>
      </c>
      <c r="C20816" s="221">
        <v>1084599.0</v>
      </c>
    </row>
    <row r="20817">
      <c r="A20817" s="221">
        <v>21644.0</v>
      </c>
      <c r="B20817" s="221">
        <v>38.0</v>
      </c>
      <c r="C20817" s="221">
        <v>225958.0</v>
      </c>
    </row>
    <row r="20818">
      <c r="A20818" s="221">
        <v>21644.0</v>
      </c>
      <c r="B20818" s="221">
        <v>39.0</v>
      </c>
      <c r="C20818" s="221">
        <v>48419.0</v>
      </c>
    </row>
    <row r="20819">
      <c r="A20819" s="221">
        <v>21644.0</v>
      </c>
      <c r="B20819" s="221">
        <v>40.0</v>
      </c>
      <c r="C20819" s="221">
        <v>10591.0</v>
      </c>
    </row>
    <row r="20820">
      <c r="A20820" s="221">
        <v>21644.0</v>
      </c>
      <c r="B20820" s="221">
        <v>44.0</v>
      </c>
      <c r="C20820" s="221">
        <v>1099.0</v>
      </c>
    </row>
    <row r="20821">
      <c r="A20821" s="221">
        <v>21644.0</v>
      </c>
      <c r="B20821" s="221">
        <v>3683.0</v>
      </c>
      <c r="C20821" s="221">
        <v>23897.0</v>
      </c>
    </row>
    <row r="20822">
      <c r="A20822" s="221">
        <v>21644.0</v>
      </c>
      <c r="B20822" s="221">
        <v>3685.0</v>
      </c>
      <c r="C20822" s="221">
        <v>22484.0</v>
      </c>
    </row>
    <row r="20823">
      <c r="A20823" s="221">
        <v>21644.0</v>
      </c>
      <c r="B20823" s="221">
        <v>3687.0</v>
      </c>
      <c r="C20823" s="221">
        <v>16980.0</v>
      </c>
    </row>
    <row r="20824">
      <c r="A20824" s="221">
        <v>21644.0</v>
      </c>
      <c r="B20824" s="221">
        <v>3689.0</v>
      </c>
      <c r="C20824" s="221">
        <v>15872.0</v>
      </c>
    </row>
    <row r="20825">
      <c r="A20825" s="221">
        <v>21644.0</v>
      </c>
      <c r="B20825" s="221">
        <v>3691.0</v>
      </c>
      <c r="C20825" s="221">
        <v>13870.0</v>
      </c>
    </row>
    <row r="20826">
      <c r="A20826" s="221">
        <v>21644.0</v>
      </c>
      <c r="B20826" s="221">
        <v>3697.0</v>
      </c>
      <c r="C20826" s="221">
        <v>18156.0</v>
      </c>
    </row>
    <row r="20827">
      <c r="A20827" s="221">
        <v>21644.0</v>
      </c>
      <c r="B20827" s="221">
        <v>3721.0</v>
      </c>
      <c r="C20827" s="221">
        <v>7500.0</v>
      </c>
    </row>
    <row r="20828">
      <c r="A20828" s="221">
        <v>21644.0</v>
      </c>
      <c r="B20828" s="221">
        <v>3727.0</v>
      </c>
      <c r="C20828" s="221">
        <v>851.0</v>
      </c>
    </row>
    <row r="20829">
      <c r="A20829" s="221">
        <v>21644.0</v>
      </c>
      <c r="B20829" s="221">
        <v>3828.0</v>
      </c>
      <c r="C20829" s="221">
        <v>128798.0</v>
      </c>
    </row>
    <row r="20830">
      <c r="A20830" s="221">
        <v>21644.0</v>
      </c>
      <c r="B20830" s="221">
        <v>9826.0</v>
      </c>
      <c r="C20830" s="221">
        <v>7855.0</v>
      </c>
    </row>
    <row r="20831">
      <c r="A20831" s="221">
        <v>21644.0</v>
      </c>
      <c r="B20831" s="221">
        <v>9828.0</v>
      </c>
      <c r="C20831" s="221">
        <v>13469.0</v>
      </c>
    </row>
    <row r="20832">
      <c r="A20832" s="221">
        <v>21644.0</v>
      </c>
      <c r="B20832" s="221">
        <v>9832.0</v>
      </c>
      <c r="C20832" s="221">
        <v>10242.0</v>
      </c>
    </row>
    <row r="20833">
      <c r="A20833" s="221">
        <v>21644.0</v>
      </c>
      <c r="B20833" s="221">
        <v>9838.0</v>
      </c>
      <c r="C20833" s="221">
        <v>1048.0</v>
      </c>
    </row>
    <row r="20834">
      <c r="A20834" s="221">
        <v>21644.0</v>
      </c>
      <c r="B20834" s="221">
        <v>9842.0</v>
      </c>
      <c r="C20834" s="221">
        <v>6871.0</v>
      </c>
    </row>
    <row r="20835">
      <c r="A20835" s="221">
        <v>21644.0</v>
      </c>
      <c r="B20835" s="221">
        <v>9848.0</v>
      </c>
      <c r="C20835" s="221">
        <v>2024.0</v>
      </c>
    </row>
    <row r="20836">
      <c r="A20836" s="221">
        <v>21644.0</v>
      </c>
      <c r="B20836" s="221">
        <v>13267.0</v>
      </c>
      <c r="C20836" s="221">
        <v>1.0</v>
      </c>
    </row>
    <row r="20837">
      <c r="A20837" s="221">
        <v>21645.0</v>
      </c>
      <c r="B20837" s="221">
        <v>34.0</v>
      </c>
      <c r="C20837" s="221">
        <v>2.57702131E8</v>
      </c>
    </row>
    <row r="20838">
      <c r="A20838" s="221">
        <v>21645.0</v>
      </c>
      <c r="B20838" s="221">
        <v>35.0</v>
      </c>
      <c r="C20838" s="221">
        <v>2.1475177E7</v>
      </c>
    </row>
    <row r="20839">
      <c r="A20839" s="221">
        <v>21645.0</v>
      </c>
      <c r="B20839" s="221">
        <v>36.0</v>
      </c>
      <c r="C20839" s="221">
        <v>4026595.0</v>
      </c>
    </row>
    <row r="20840">
      <c r="A20840" s="221">
        <v>21645.0</v>
      </c>
      <c r="B20840" s="221">
        <v>37.0</v>
      </c>
      <c r="C20840" s="221">
        <v>805319.0</v>
      </c>
    </row>
    <row r="20841">
      <c r="A20841" s="221">
        <v>21645.0</v>
      </c>
      <c r="B20841" s="221">
        <v>38.0</v>
      </c>
      <c r="C20841" s="221">
        <v>167774.0</v>
      </c>
    </row>
    <row r="20842">
      <c r="A20842" s="221">
        <v>21645.0</v>
      </c>
      <c r="B20842" s="221">
        <v>39.0</v>
      </c>
      <c r="C20842" s="221">
        <v>35951.0</v>
      </c>
    </row>
    <row r="20843">
      <c r="A20843" s="221">
        <v>21645.0</v>
      </c>
      <c r="B20843" s="221">
        <v>40.0</v>
      </c>
      <c r="C20843" s="221">
        <v>7864.0</v>
      </c>
    </row>
    <row r="20844">
      <c r="A20844" s="221">
        <v>21645.0</v>
      </c>
      <c r="B20844" s="221">
        <v>3683.0</v>
      </c>
      <c r="C20844" s="221">
        <v>55489.0</v>
      </c>
    </row>
    <row r="20845">
      <c r="A20845" s="221">
        <v>21645.0</v>
      </c>
      <c r="B20845" s="221">
        <v>3685.0</v>
      </c>
      <c r="C20845" s="221">
        <v>31546.0</v>
      </c>
    </row>
    <row r="20846">
      <c r="A20846" s="221">
        <v>21645.0</v>
      </c>
      <c r="B20846" s="221">
        <v>3687.0</v>
      </c>
      <c r="C20846" s="221">
        <v>66849.0</v>
      </c>
    </row>
    <row r="20847">
      <c r="A20847" s="221">
        <v>21645.0</v>
      </c>
      <c r="B20847" s="221">
        <v>3689.0</v>
      </c>
      <c r="C20847" s="221">
        <v>17654.0</v>
      </c>
    </row>
    <row r="20848">
      <c r="A20848" s="221">
        <v>21645.0</v>
      </c>
      <c r="B20848" s="221">
        <v>3691.0</v>
      </c>
      <c r="C20848" s="221">
        <v>5449.0</v>
      </c>
    </row>
    <row r="20849">
      <c r="A20849" s="221">
        <v>21645.0</v>
      </c>
      <c r="B20849" s="221">
        <v>3697.0</v>
      </c>
      <c r="C20849" s="221">
        <v>26546.0</v>
      </c>
    </row>
    <row r="20850">
      <c r="A20850" s="221">
        <v>21645.0</v>
      </c>
      <c r="B20850" s="221">
        <v>3699.0</v>
      </c>
      <c r="C20850" s="221">
        <v>100.0</v>
      </c>
    </row>
    <row r="20851">
      <c r="A20851" s="221">
        <v>21645.0</v>
      </c>
      <c r="B20851" s="221">
        <v>3828.0</v>
      </c>
      <c r="C20851" s="221">
        <v>89846.0</v>
      </c>
    </row>
    <row r="20852">
      <c r="A20852" s="221">
        <v>21645.0</v>
      </c>
      <c r="B20852" s="221">
        <v>9826.0</v>
      </c>
      <c r="C20852" s="221">
        <v>9875.0</v>
      </c>
    </row>
    <row r="20853">
      <c r="A20853" s="221">
        <v>21645.0</v>
      </c>
      <c r="B20853" s="221">
        <v>9828.0</v>
      </c>
      <c r="C20853" s="221">
        <v>15555.0</v>
      </c>
    </row>
    <row r="20854">
      <c r="A20854" s="221">
        <v>21645.0</v>
      </c>
      <c r="B20854" s="221">
        <v>9832.0</v>
      </c>
      <c r="C20854" s="221">
        <v>15465.0</v>
      </c>
    </row>
    <row r="20855">
      <c r="A20855" s="221">
        <v>21645.0</v>
      </c>
      <c r="B20855" s="221">
        <v>9838.0</v>
      </c>
      <c r="C20855" s="221">
        <v>6874.0</v>
      </c>
    </row>
    <row r="20856">
      <c r="A20856" s="221">
        <v>21645.0</v>
      </c>
      <c r="B20856" s="221">
        <v>9842.0</v>
      </c>
      <c r="C20856" s="221">
        <v>9874.0</v>
      </c>
    </row>
    <row r="20857">
      <c r="A20857" s="221">
        <v>21645.0</v>
      </c>
      <c r="B20857" s="221">
        <v>9848.0</v>
      </c>
      <c r="C20857" s="221">
        <v>14419.0</v>
      </c>
    </row>
    <row r="20858">
      <c r="A20858" s="221">
        <v>21645.0</v>
      </c>
      <c r="B20858" s="221">
        <v>13267.0</v>
      </c>
      <c r="C20858" s="221">
        <v>100.0</v>
      </c>
    </row>
    <row r="20859">
      <c r="A20859" s="221">
        <v>21646.0</v>
      </c>
      <c r="B20859" s="221">
        <v>34.0</v>
      </c>
      <c r="C20859" s="221">
        <v>3.87522911E8</v>
      </c>
    </row>
    <row r="20860">
      <c r="A20860" s="221">
        <v>21646.0</v>
      </c>
      <c r="B20860" s="221">
        <v>35.0</v>
      </c>
      <c r="C20860" s="221">
        <v>3.2293575E7</v>
      </c>
    </row>
    <row r="20861">
      <c r="A20861" s="221">
        <v>21646.0</v>
      </c>
      <c r="B20861" s="221">
        <v>36.0</v>
      </c>
      <c r="C20861" s="221">
        <v>6055045.0</v>
      </c>
    </row>
    <row r="20862">
      <c r="A20862" s="221">
        <v>21646.0</v>
      </c>
      <c r="B20862" s="221">
        <v>37.0</v>
      </c>
      <c r="C20862" s="221">
        <v>1211009.0</v>
      </c>
    </row>
    <row r="20863">
      <c r="A20863" s="221">
        <v>21646.0</v>
      </c>
      <c r="B20863" s="221">
        <v>38.0</v>
      </c>
      <c r="C20863" s="221">
        <v>252293.0</v>
      </c>
    </row>
    <row r="20864">
      <c r="A20864" s="221">
        <v>21646.0</v>
      </c>
      <c r="B20864" s="221">
        <v>39.0</v>
      </c>
      <c r="C20864" s="221">
        <v>54062.0</v>
      </c>
    </row>
    <row r="20865">
      <c r="A20865" s="221">
        <v>21646.0</v>
      </c>
      <c r="B20865" s="221">
        <v>40.0</v>
      </c>
      <c r="C20865" s="221">
        <v>11826.0</v>
      </c>
    </row>
    <row r="20866">
      <c r="A20866" s="221">
        <v>21646.0</v>
      </c>
      <c r="B20866" s="221">
        <v>44.0</v>
      </c>
      <c r="C20866" s="221">
        <v>3511.0</v>
      </c>
    </row>
    <row r="20867">
      <c r="A20867" s="221">
        <v>21646.0</v>
      </c>
      <c r="B20867" s="221">
        <v>3683.0</v>
      </c>
      <c r="C20867" s="221">
        <v>25468.0</v>
      </c>
    </row>
    <row r="20868">
      <c r="A20868" s="221">
        <v>21646.0</v>
      </c>
      <c r="B20868" s="221">
        <v>3685.0</v>
      </c>
      <c r="C20868" s="221">
        <v>23574.0</v>
      </c>
    </row>
    <row r="20869">
      <c r="A20869" s="221">
        <v>21646.0</v>
      </c>
      <c r="B20869" s="221">
        <v>3687.0</v>
      </c>
      <c r="C20869" s="221">
        <v>19871.0</v>
      </c>
    </row>
    <row r="20870">
      <c r="A20870" s="221">
        <v>21646.0</v>
      </c>
      <c r="B20870" s="221">
        <v>3689.0</v>
      </c>
      <c r="C20870" s="221">
        <v>16876.0</v>
      </c>
    </row>
    <row r="20871">
      <c r="A20871" s="221">
        <v>21646.0</v>
      </c>
      <c r="B20871" s="221">
        <v>3691.0</v>
      </c>
      <c r="C20871" s="221">
        <v>17874.0</v>
      </c>
    </row>
    <row r="20872">
      <c r="A20872" s="221">
        <v>21646.0</v>
      </c>
      <c r="B20872" s="221">
        <v>3697.0</v>
      </c>
      <c r="C20872" s="221">
        <v>8846.0</v>
      </c>
    </row>
    <row r="20873">
      <c r="A20873" s="221">
        <v>21646.0</v>
      </c>
      <c r="B20873" s="221">
        <v>3727.0</v>
      </c>
      <c r="C20873" s="221">
        <v>1844.0</v>
      </c>
    </row>
    <row r="20874">
      <c r="A20874" s="221">
        <v>21646.0</v>
      </c>
      <c r="B20874" s="221">
        <v>3828.0</v>
      </c>
      <c r="C20874" s="221">
        <v>155649.0</v>
      </c>
    </row>
    <row r="20875">
      <c r="A20875" s="221">
        <v>21646.0</v>
      </c>
      <c r="B20875" s="221">
        <v>9826.0</v>
      </c>
      <c r="C20875" s="221">
        <v>5587.0</v>
      </c>
    </row>
    <row r="20876">
      <c r="A20876" s="221">
        <v>21646.0</v>
      </c>
      <c r="B20876" s="221">
        <v>9828.0</v>
      </c>
      <c r="C20876" s="221">
        <v>5489.0</v>
      </c>
    </row>
    <row r="20877">
      <c r="A20877" s="221">
        <v>21646.0</v>
      </c>
      <c r="B20877" s="221">
        <v>9832.0</v>
      </c>
      <c r="C20877" s="221">
        <v>12489.0</v>
      </c>
    </row>
    <row r="20878">
      <c r="A20878" s="221">
        <v>21646.0</v>
      </c>
      <c r="B20878" s="221">
        <v>9838.0</v>
      </c>
      <c r="C20878" s="221">
        <v>897.0</v>
      </c>
    </row>
    <row r="20879">
      <c r="A20879" s="221">
        <v>21646.0</v>
      </c>
      <c r="B20879" s="221">
        <v>9842.0</v>
      </c>
      <c r="C20879" s="221">
        <v>7465.0</v>
      </c>
    </row>
    <row r="20880">
      <c r="A20880" s="221">
        <v>21646.0</v>
      </c>
      <c r="B20880" s="221">
        <v>9848.0</v>
      </c>
      <c r="C20880" s="221">
        <v>12499.0</v>
      </c>
    </row>
    <row r="20881">
      <c r="A20881" s="221">
        <v>21669.0</v>
      </c>
      <c r="B20881" s="221">
        <v>37.0</v>
      </c>
      <c r="C20881" s="221">
        <v>2.0</v>
      </c>
    </row>
    <row r="20882">
      <c r="A20882" s="221">
        <v>21669.0</v>
      </c>
      <c r="B20882" s="221">
        <v>38.0</v>
      </c>
      <c r="C20882" s="221">
        <v>6.0</v>
      </c>
    </row>
    <row r="20883">
      <c r="A20883" s="221">
        <v>21671.0</v>
      </c>
      <c r="B20883" s="221">
        <v>37.0</v>
      </c>
      <c r="C20883" s="221">
        <v>2.0</v>
      </c>
    </row>
    <row r="20884">
      <c r="A20884" s="221">
        <v>21671.0</v>
      </c>
      <c r="B20884" s="221">
        <v>38.0</v>
      </c>
      <c r="C20884" s="221">
        <v>6.0</v>
      </c>
    </row>
    <row r="20885">
      <c r="A20885" s="221">
        <v>21740.0</v>
      </c>
      <c r="B20885" s="221">
        <v>34.0</v>
      </c>
      <c r="C20885" s="221">
        <v>1778.0</v>
      </c>
    </row>
    <row r="20886">
      <c r="A20886" s="221">
        <v>21740.0</v>
      </c>
      <c r="B20886" s="221">
        <v>35.0</v>
      </c>
      <c r="C20886" s="221">
        <v>127.0</v>
      </c>
    </row>
    <row r="20887">
      <c r="A20887" s="221">
        <v>21740.0</v>
      </c>
      <c r="B20887" s="221">
        <v>36.0</v>
      </c>
      <c r="C20887" s="221">
        <v>89.0</v>
      </c>
    </row>
    <row r="20888">
      <c r="A20888" s="221">
        <v>21740.0</v>
      </c>
      <c r="B20888" s="221">
        <v>37.0</v>
      </c>
      <c r="C20888" s="221">
        <v>29.0</v>
      </c>
    </row>
    <row r="20889">
      <c r="A20889" s="221">
        <v>21742.0</v>
      </c>
      <c r="B20889" s="221">
        <v>37.0</v>
      </c>
      <c r="C20889" s="221">
        <v>2.0</v>
      </c>
    </row>
    <row r="20890">
      <c r="A20890" s="221">
        <v>21742.0</v>
      </c>
      <c r="B20890" s="221">
        <v>38.0</v>
      </c>
      <c r="C20890" s="221">
        <v>6.0</v>
      </c>
    </row>
    <row r="20891">
      <c r="A20891" s="221">
        <v>21816.0</v>
      </c>
      <c r="B20891" s="221">
        <v>34.0</v>
      </c>
      <c r="C20891" s="221">
        <v>687.0</v>
      </c>
    </row>
    <row r="20892">
      <c r="A20892" s="221">
        <v>21816.0</v>
      </c>
      <c r="B20892" s="221">
        <v>35.0</v>
      </c>
      <c r="C20892" s="221">
        <v>289.0</v>
      </c>
    </row>
    <row r="20893">
      <c r="A20893" s="221">
        <v>21816.0</v>
      </c>
      <c r="B20893" s="221">
        <v>36.0</v>
      </c>
      <c r="C20893" s="221">
        <v>371.0</v>
      </c>
    </row>
    <row r="20894">
      <c r="A20894" s="221">
        <v>21816.0</v>
      </c>
      <c r="B20894" s="221">
        <v>40.0</v>
      </c>
      <c r="C20894" s="221">
        <v>1.0</v>
      </c>
    </row>
    <row r="20895">
      <c r="A20895" s="221">
        <v>21817.0</v>
      </c>
      <c r="B20895" s="221">
        <v>34.0</v>
      </c>
      <c r="C20895" s="221">
        <v>687.0</v>
      </c>
    </row>
    <row r="20896">
      <c r="A20896" s="221">
        <v>21817.0</v>
      </c>
      <c r="B20896" s="221">
        <v>35.0</v>
      </c>
      <c r="C20896" s="221">
        <v>289.0</v>
      </c>
    </row>
    <row r="20897">
      <c r="A20897" s="221">
        <v>21817.0</v>
      </c>
      <c r="B20897" s="221">
        <v>36.0</v>
      </c>
      <c r="C20897" s="221">
        <v>371.0</v>
      </c>
    </row>
    <row r="20898">
      <c r="A20898" s="221">
        <v>21817.0</v>
      </c>
      <c r="B20898" s="221">
        <v>40.0</v>
      </c>
      <c r="C20898" s="221">
        <v>1.0</v>
      </c>
    </row>
    <row r="20899">
      <c r="A20899" s="221">
        <v>21818.0</v>
      </c>
      <c r="B20899" s="221">
        <v>34.0</v>
      </c>
      <c r="C20899" s="221">
        <v>687.0</v>
      </c>
    </row>
    <row r="20900">
      <c r="A20900" s="221">
        <v>21818.0</v>
      </c>
      <c r="B20900" s="221">
        <v>35.0</v>
      </c>
      <c r="C20900" s="221">
        <v>289.0</v>
      </c>
    </row>
    <row r="20901">
      <c r="A20901" s="221">
        <v>21818.0</v>
      </c>
      <c r="B20901" s="221">
        <v>36.0</v>
      </c>
      <c r="C20901" s="221">
        <v>371.0</v>
      </c>
    </row>
    <row r="20902">
      <c r="A20902" s="221">
        <v>21818.0</v>
      </c>
      <c r="B20902" s="221">
        <v>40.0</v>
      </c>
      <c r="C20902" s="221">
        <v>1.0</v>
      </c>
    </row>
    <row r="20903">
      <c r="A20903" s="221">
        <v>21819.0</v>
      </c>
      <c r="B20903" s="221">
        <v>34.0</v>
      </c>
      <c r="C20903" s="221">
        <v>687.0</v>
      </c>
    </row>
    <row r="20904">
      <c r="A20904" s="221">
        <v>21819.0</v>
      </c>
      <c r="B20904" s="221">
        <v>35.0</v>
      </c>
      <c r="C20904" s="221">
        <v>289.0</v>
      </c>
    </row>
    <row r="20905">
      <c r="A20905" s="221">
        <v>21819.0</v>
      </c>
      <c r="B20905" s="221">
        <v>36.0</v>
      </c>
      <c r="C20905" s="221">
        <v>371.0</v>
      </c>
    </row>
    <row r="20906">
      <c r="A20906" s="221">
        <v>21819.0</v>
      </c>
      <c r="B20906" s="221">
        <v>40.0</v>
      </c>
      <c r="C20906" s="221">
        <v>1.0</v>
      </c>
    </row>
    <row r="20907">
      <c r="A20907" s="221">
        <v>21841.0</v>
      </c>
      <c r="B20907" s="221">
        <v>34.0</v>
      </c>
      <c r="C20907" s="221">
        <v>1192.0</v>
      </c>
    </row>
    <row r="20908">
      <c r="A20908" s="221">
        <v>21841.0</v>
      </c>
      <c r="B20908" s="221">
        <v>35.0</v>
      </c>
      <c r="C20908" s="221">
        <v>433.0</v>
      </c>
    </row>
    <row r="20909">
      <c r="A20909" s="221">
        <v>21841.0</v>
      </c>
      <c r="B20909" s="221">
        <v>36.0</v>
      </c>
      <c r="C20909" s="221">
        <v>107.0</v>
      </c>
    </row>
    <row r="20910">
      <c r="A20910" s="221">
        <v>21853.0</v>
      </c>
      <c r="B20910" s="221">
        <v>34.0</v>
      </c>
      <c r="C20910" s="221">
        <v>52.0</v>
      </c>
    </row>
    <row r="20911">
      <c r="A20911" s="221">
        <v>21853.0</v>
      </c>
      <c r="B20911" s="221">
        <v>35.0</v>
      </c>
      <c r="C20911" s="221">
        <v>4.0</v>
      </c>
    </row>
    <row r="20912">
      <c r="A20912" s="221">
        <v>21855.0</v>
      </c>
      <c r="B20912" s="221">
        <v>34.0</v>
      </c>
      <c r="C20912" s="221">
        <v>78.0</v>
      </c>
    </row>
    <row r="20913">
      <c r="A20913" s="221">
        <v>21855.0</v>
      </c>
      <c r="B20913" s="221">
        <v>35.0</v>
      </c>
      <c r="C20913" s="221">
        <v>7.0</v>
      </c>
    </row>
    <row r="20914">
      <c r="A20914" s="221">
        <v>21855.0</v>
      </c>
      <c r="B20914" s="221">
        <v>36.0</v>
      </c>
      <c r="C20914" s="221">
        <v>1.0</v>
      </c>
    </row>
    <row r="20915">
      <c r="A20915" s="221">
        <v>21867.0</v>
      </c>
      <c r="B20915" s="221">
        <v>34.0</v>
      </c>
      <c r="C20915" s="221">
        <v>351.0</v>
      </c>
    </row>
    <row r="20916">
      <c r="A20916" s="221">
        <v>21867.0</v>
      </c>
      <c r="B20916" s="221">
        <v>35.0</v>
      </c>
      <c r="C20916" s="221">
        <v>119.0</v>
      </c>
    </row>
    <row r="20917">
      <c r="A20917" s="221">
        <v>21867.0</v>
      </c>
      <c r="B20917" s="221">
        <v>38.0</v>
      </c>
      <c r="C20917" s="221">
        <v>1.0</v>
      </c>
    </row>
    <row r="20918">
      <c r="A20918" s="221">
        <v>21888.0</v>
      </c>
      <c r="B20918" s="221">
        <v>38.0</v>
      </c>
      <c r="C20918" s="221">
        <v>1.0</v>
      </c>
    </row>
    <row r="20919">
      <c r="A20919" s="221">
        <v>21888.0</v>
      </c>
      <c r="B20919" s="221">
        <v>39.0</v>
      </c>
      <c r="C20919" s="221">
        <v>1.0</v>
      </c>
    </row>
    <row r="20920">
      <c r="A20920" s="221">
        <v>21888.0</v>
      </c>
      <c r="B20920" s="221">
        <v>40.0</v>
      </c>
      <c r="C20920" s="221">
        <v>1.0</v>
      </c>
    </row>
    <row r="20921">
      <c r="A20921" s="221">
        <v>21889.0</v>
      </c>
      <c r="B20921" s="221">
        <v>38.0</v>
      </c>
      <c r="C20921" s="221">
        <v>1.0</v>
      </c>
    </row>
    <row r="20922">
      <c r="A20922" s="221">
        <v>21889.0</v>
      </c>
      <c r="B20922" s="221">
        <v>39.0</v>
      </c>
      <c r="C20922" s="221">
        <v>1.0</v>
      </c>
    </row>
    <row r="20923">
      <c r="A20923" s="221">
        <v>21889.0</v>
      </c>
      <c r="B20923" s="221">
        <v>40.0</v>
      </c>
      <c r="C20923" s="221">
        <v>1.0</v>
      </c>
    </row>
    <row r="20924">
      <c r="A20924" s="221">
        <v>21890.0</v>
      </c>
      <c r="B20924" s="221">
        <v>38.0</v>
      </c>
      <c r="C20924" s="221">
        <v>1.0</v>
      </c>
    </row>
    <row r="20925">
      <c r="A20925" s="221">
        <v>21890.0</v>
      </c>
      <c r="B20925" s="221">
        <v>39.0</v>
      </c>
      <c r="C20925" s="221">
        <v>1.0</v>
      </c>
    </row>
    <row r="20926">
      <c r="A20926" s="221">
        <v>21890.0</v>
      </c>
      <c r="B20926" s="221">
        <v>40.0</v>
      </c>
      <c r="C20926" s="221">
        <v>1.0</v>
      </c>
    </row>
    <row r="20927">
      <c r="A20927" s="221">
        <v>21894.0</v>
      </c>
      <c r="B20927" s="221">
        <v>34.0</v>
      </c>
      <c r="C20927" s="221">
        <v>1778.0</v>
      </c>
    </row>
    <row r="20928">
      <c r="A20928" s="221">
        <v>21894.0</v>
      </c>
      <c r="B20928" s="221">
        <v>35.0</v>
      </c>
      <c r="C20928" s="221">
        <v>127.0</v>
      </c>
    </row>
    <row r="20929">
      <c r="A20929" s="221">
        <v>21894.0</v>
      </c>
      <c r="B20929" s="221">
        <v>36.0</v>
      </c>
      <c r="C20929" s="221">
        <v>89.0</v>
      </c>
    </row>
    <row r="20930">
      <c r="A20930" s="221">
        <v>21894.0</v>
      </c>
      <c r="B20930" s="221">
        <v>37.0</v>
      </c>
      <c r="C20930" s="221">
        <v>29.0</v>
      </c>
    </row>
    <row r="20931">
      <c r="A20931" s="221">
        <v>21896.0</v>
      </c>
      <c r="B20931" s="221">
        <v>34.0</v>
      </c>
      <c r="C20931" s="221">
        <v>449.0</v>
      </c>
    </row>
    <row r="20932">
      <c r="A20932" s="221">
        <v>21896.0</v>
      </c>
      <c r="B20932" s="221">
        <v>35.0</v>
      </c>
      <c r="C20932" s="221">
        <v>417.0</v>
      </c>
    </row>
    <row r="20933">
      <c r="A20933" s="221">
        <v>21896.0</v>
      </c>
      <c r="B20933" s="221">
        <v>36.0</v>
      </c>
      <c r="C20933" s="221">
        <v>7.0</v>
      </c>
    </row>
    <row r="20934">
      <c r="A20934" s="221">
        <v>21898.0</v>
      </c>
      <c r="B20934" s="221">
        <v>34.0</v>
      </c>
      <c r="C20934" s="221">
        <v>204.0</v>
      </c>
    </row>
    <row r="20935">
      <c r="A20935" s="221">
        <v>21898.0</v>
      </c>
      <c r="B20935" s="221">
        <v>35.0</v>
      </c>
      <c r="C20935" s="221">
        <v>17.0</v>
      </c>
    </row>
    <row r="20936">
      <c r="A20936" s="221">
        <v>21898.0</v>
      </c>
      <c r="B20936" s="221">
        <v>38.0</v>
      </c>
      <c r="C20936" s="221">
        <v>1.0</v>
      </c>
    </row>
    <row r="20937">
      <c r="A20937" s="221">
        <v>21900.0</v>
      </c>
      <c r="B20937" s="221">
        <v>34.0</v>
      </c>
      <c r="C20937" s="221">
        <v>17778.0</v>
      </c>
    </row>
    <row r="20938">
      <c r="A20938" s="221">
        <v>21900.0</v>
      </c>
      <c r="B20938" s="221">
        <v>35.0</v>
      </c>
      <c r="C20938" s="221">
        <v>1267.0</v>
      </c>
    </row>
    <row r="20939">
      <c r="A20939" s="221">
        <v>21900.0</v>
      </c>
      <c r="B20939" s="221">
        <v>36.0</v>
      </c>
      <c r="C20939" s="221">
        <v>889.0</v>
      </c>
    </row>
    <row r="20940">
      <c r="A20940" s="221">
        <v>21900.0</v>
      </c>
      <c r="B20940" s="221">
        <v>37.0</v>
      </c>
      <c r="C20940" s="221">
        <v>289.0</v>
      </c>
    </row>
    <row r="20941">
      <c r="A20941" s="221">
        <v>21902.0</v>
      </c>
      <c r="B20941" s="221">
        <v>34.0</v>
      </c>
      <c r="C20941" s="221">
        <v>1236.0</v>
      </c>
    </row>
    <row r="20942">
      <c r="A20942" s="221">
        <v>21902.0</v>
      </c>
      <c r="B20942" s="221">
        <v>35.0</v>
      </c>
      <c r="C20942" s="221">
        <v>223.0</v>
      </c>
    </row>
    <row r="20943">
      <c r="A20943" s="221">
        <v>21902.0</v>
      </c>
      <c r="B20943" s="221">
        <v>36.0</v>
      </c>
      <c r="C20943" s="221">
        <v>110.0</v>
      </c>
    </row>
    <row r="20944">
      <c r="A20944" s="221">
        <v>21904.0</v>
      </c>
      <c r="B20944" s="221">
        <v>34.0</v>
      </c>
      <c r="C20944" s="221">
        <v>239.0</v>
      </c>
    </row>
    <row r="20945">
      <c r="A20945" s="221">
        <v>21904.0</v>
      </c>
      <c r="B20945" s="221">
        <v>35.0</v>
      </c>
      <c r="C20945" s="221">
        <v>318.0</v>
      </c>
    </row>
    <row r="20946">
      <c r="A20946" s="221">
        <v>21904.0</v>
      </c>
      <c r="B20946" s="221">
        <v>36.0</v>
      </c>
      <c r="C20946" s="221">
        <v>1.0</v>
      </c>
    </row>
    <row r="20947">
      <c r="A20947" s="221">
        <v>21906.0</v>
      </c>
      <c r="B20947" s="221">
        <v>34.0</v>
      </c>
      <c r="C20947" s="221">
        <v>162.0</v>
      </c>
    </row>
    <row r="20948">
      <c r="A20948" s="221">
        <v>21906.0</v>
      </c>
      <c r="B20948" s="221">
        <v>35.0</v>
      </c>
      <c r="C20948" s="221">
        <v>3.0</v>
      </c>
    </row>
    <row r="20949">
      <c r="A20949" s="221">
        <v>21906.0</v>
      </c>
      <c r="B20949" s="221">
        <v>37.0</v>
      </c>
      <c r="C20949" s="221">
        <v>3.0</v>
      </c>
    </row>
    <row r="20950">
      <c r="A20950" s="221">
        <v>21908.0</v>
      </c>
      <c r="B20950" s="221">
        <v>34.0</v>
      </c>
      <c r="C20950" s="221">
        <v>12356.0</v>
      </c>
    </row>
    <row r="20951">
      <c r="A20951" s="221">
        <v>21908.0</v>
      </c>
      <c r="B20951" s="221">
        <v>35.0</v>
      </c>
      <c r="C20951" s="221">
        <v>2233.0</v>
      </c>
    </row>
    <row r="20952">
      <c r="A20952" s="221">
        <v>21908.0</v>
      </c>
      <c r="B20952" s="221">
        <v>36.0</v>
      </c>
      <c r="C20952" s="221">
        <v>1100.0</v>
      </c>
    </row>
    <row r="20953">
      <c r="A20953" s="221">
        <v>21910.0</v>
      </c>
      <c r="B20953" s="221">
        <v>34.0</v>
      </c>
      <c r="C20953" s="221">
        <v>520.0</v>
      </c>
    </row>
    <row r="20954">
      <c r="A20954" s="221">
        <v>21910.0</v>
      </c>
      <c r="B20954" s="221">
        <v>35.0</v>
      </c>
      <c r="C20954" s="221">
        <v>100.0</v>
      </c>
    </row>
    <row r="20955">
      <c r="A20955" s="221">
        <v>21910.0</v>
      </c>
      <c r="B20955" s="221">
        <v>36.0</v>
      </c>
      <c r="C20955" s="221">
        <v>2.0</v>
      </c>
    </row>
    <row r="20956">
      <c r="A20956" s="221">
        <v>21910.0</v>
      </c>
      <c r="B20956" s="221">
        <v>37.0</v>
      </c>
      <c r="C20956" s="221">
        <v>2.0</v>
      </c>
    </row>
    <row r="20957">
      <c r="A20957" s="221">
        <v>21910.0</v>
      </c>
      <c r="B20957" s="221">
        <v>38.0</v>
      </c>
      <c r="C20957" s="221">
        <v>2.0</v>
      </c>
    </row>
    <row r="20958">
      <c r="A20958" s="221">
        <v>21912.0</v>
      </c>
      <c r="B20958" s="221">
        <v>34.0</v>
      </c>
      <c r="C20958" s="221">
        <v>116.0</v>
      </c>
    </row>
    <row r="20959">
      <c r="A20959" s="221">
        <v>21912.0</v>
      </c>
      <c r="B20959" s="221">
        <v>35.0</v>
      </c>
      <c r="C20959" s="221">
        <v>129.0</v>
      </c>
    </row>
    <row r="20960">
      <c r="A20960" s="221">
        <v>21912.0</v>
      </c>
      <c r="B20960" s="221">
        <v>36.0</v>
      </c>
      <c r="C20960" s="221">
        <v>2.0</v>
      </c>
    </row>
    <row r="20961">
      <c r="A20961" s="221">
        <v>21914.0</v>
      </c>
      <c r="B20961" s="221">
        <v>34.0</v>
      </c>
      <c r="C20961" s="221">
        <v>38.0</v>
      </c>
    </row>
    <row r="20962">
      <c r="A20962" s="221">
        <v>21914.0</v>
      </c>
      <c r="B20962" s="221">
        <v>35.0</v>
      </c>
      <c r="C20962" s="221">
        <v>32.0</v>
      </c>
    </row>
    <row r="20963">
      <c r="A20963" s="221">
        <v>21916.0</v>
      </c>
      <c r="B20963" s="221">
        <v>34.0</v>
      </c>
      <c r="C20963" s="221">
        <v>5200.0</v>
      </c>
    </row>
    <row r="20964">
      <c r="A20964" s="221">
        <v>21916.0</v>
      </c>
      <c r="B20964" s="221">
        <v>35.0</v>
      </c>
      <c r="C20964" s="221">
        <v>1000.0</v>
      </c>
    </row>
    <row r="20965">
      <c r="A20965" s="221">
        <v>21916.0</v>
      </c>
      <c r="B20965" s="221">
        <v>36.0</v>
      </c>
      <c r="C20965" s="221">
        <v>22.0</v>
      </c>
    </row>
    <row r="20966">
      <c r="A20966" s="221">
        <v>21916.0</v>
      </c>
      <c r="B20966" s="221">
        <v>37.0</v>
      </c>
      <c r="C20966" s="221">
        <v>22.0</v>
      </c>
    </row>
    <row r="20967">
      <c r="A20967" s="221">
        <v>21916.0</v>
      </c>
      <c r="B20967" s="221">
        <v>38.0</v>
      </c>
      <c r="C20967" s="221">
        <v>22.0</v>
      </c>
    </row>
    <row r="20968">
      <c r="A20968" s="221">
        <v>21918.0</v>
      </c>
      <c r="B20968" s="221">
        <v>34.0</v>
      </c>
      <c r="C20968" s="221">
        <v>1529.0</v>
      </c>
    </row>
    <row r="20969">
      <c r="A20969" s="221">
        <v>21918.0</v>
      </c>
      <c r="B20969" s="221">
        <v>36.0</v>
      </c>
      <c r="C20969" s="221">
        <v>89.0</v>
      </c>
    </row>
    <row r="20970">
      <c r="A20970" s="221">
        <v>21918.0</v>
      </c>
      <c r="B20970" s="221">
        <v>37.0</v>
      </c>
      <c r="C20970" s="221">
        <v>23.0</v>
      </c>
    </row>
    <row r="20971">
      <c r="A20971" s="221">
        <v>21920.0</v>
      </c>
      <c r="B20971" s="221">
        <v>34.0</v>
      </c>
      <c r="C20971" s="221">
        <v>15289.0</v>
      </c>
    </row>
    <row r="20972">
      <c r="A20972" s="221">
        <v>21920.0</v>
      </c>
      <c r="B20972" s="221">
        <v>36.0</v>
      </c>
      <c r="C20972" s="221">
        <v>889.0</v>
      </c>
    </row>
    <row r="20973">
      <c r="A20973" s="221">
        <v>21920.0</v>
      </c>
      <c r="B20973" s="221">
        <v>37.0</v>
      </c>
      <c r="C20973" s="221">
        <v>233.0</v>
      </c>
    </row>
    <row r="20974">
      <c r="A20974" s="221">
        <v>21922.0</v>
      </c>
      <c r="B20974" s="221">
        <v>34.0</v>
      </c>
      <c r="C20974" s="221">
        <v>668.0</v>
      </c>
    </row>
    <row r="20975">
      <c r="A20975" s="221">
        <v>21922.0</v>
      </c>
      <c r="B20975" s="221">
        <v>35.0</v>
      </c>
      <c r="C20975" s="221">
        <v>36.0</v>
      </c>
    </row>
    <row r="20976">
      <c r="A20976" s="221">
        <v>21922.0</v>
      </c>
      <c r="B20976" s="221">
        <v>36.0</v>
      </c>
      <c r="C20976" s="221">
        <v>4.0</v>
      </c>
    </row>
    <row r="20977">
      <c r="A20977" s="221">
        <v>21922.0</v>
      </c>
      <c r="B20977" s="221">
        <v>37.0</v>
      </c>
      <c r="C20977" s="221">
        <v>14.0</v>
      </c>
    </row>
    <row r="20978">
      <c r="A20978" s="221">
        <v>21924.0</v>
      </c>
      <c r="B20978" s="221">
        <v>34.0</v>
      </c>
      <c r="C20978" s="221">
        <v>164.0</v>
      </c>
    </row>
    <row r="20979">
      <c r="A20979" s="221">
        <v>21924.0</v>
      </c>
      <c r="B20979" s="221">
        <v>35.0</v>
      </c>
      <c r="C20979" s="221">
        <v>17.0</v>
      </c>
    </row>
    <row r="20980">
      <c r="A20980" s="221">
        <v>21924.0</v>
      </c>
      <c r="B20980" s="221">
        <v>37.0</v>
      </c>
      <c r="C20980" s="221">
        <v>3.0</v>
      </c>
    </row>
    <row r="20981">
      <c r="A20981" s="221">
        <v>21926.0</v>
      </c>
      <c r="B20981" s="221">
        <v>34.0</v>
      </c>
      <c r="C20981" s="221">
        <v>511.0</v>
      </c>
    </row>
    <row r="20982">
      <c r="A20982" s="221">
        <v>21926.0</v>
      </c>
      <c r="B20982" s="221">
        <v>35.0</v>
      </c>
      <c r="C20982" s="221">
        <v>428.0</v>
      </c>
    </row>
    <row r="20983">
      <c r="A20983" s="221">
        <v>21928.0</v>
      </c>
      <c r="B20983" s="221">
        <v>34.0</v>
      </c>
      <c r="C20983" s="221">
        <v>139.0</v>
      </c>
    </row>
    <row r="20984">
      <c r="A20984" s="221">
        <v>21928.0</v>
      </c>
      <c r="B20984" s="221">
        <v>35.0</v>
      </c>
      <c r="C20984" s="221">
        <v>194.0</v>
      </c>
    </row>
    <row r="20985">
      <c r="A20985" s="221">
        <v>21931.0</v>
      </c>
      <c r="B20985" s="221">
        <v>34.0</v>
      </c>
      <c r="C20985" s="221">
        <v>58.0</v>
      </c>
    </row>
    <row r="20986">
      <c r="A20986" s="221">
        <v>21931.0</v>
      </c>
      <c r="B20986" s="221">
        <v>35.0</v>
      </c>
      <c r="C20986" s="221">
        <v>23.0</v>
      </c>
    </row>
    <row r="20987">
      <c r="A20987" s="221">
        <v>21931.0</v>
      </c>
      <c r="B20987" s="221">
        <v>37.0</v>
      </c>
      <c r="C20987" s="221">
        <v>1.0</v>
      </c>
    </row>
    <row r="20988">
      <c r="A20988" s="221">
        <v>21933.0</v>
      </c>
      <c r="B20988" s="221">
        <v>34.0</v>
      </c>
      <c r="C20988" s="221">
        <v>5111.0</v>
      </c>
    </row>
    <row r="20989">
      <c r="A20989" s="221">
        <v>21933.0</v>
      </c>
      <c r="B20989" s="221">
        <v>35.0</v>
      </c>
      <c r="C20989" s="221">
        <v>4278.0</v>
      </c>
    </row>
    <row r="20990">
      <c r="A20990" s="221">
        <v>21935.0</v>
      </c>
      <c r="B20990" s="221">
        <v>34.0</v>
      </c>
      <c r="C20990" s="221">
        <v>1040.0</v>
      </c>
    </row>
    <row r="20991">
      <c r="A20991" s="221">
        <v>21935.0</v>
      </c>
      <c r="B20991" s="221">
        <v>35.0</v>
      </c>
      <c r="C20991" s="221">
        <v>156.0</v>
      </c>
    </row>
    <row r="20992">
      <c r="A20992" s="221">
        <v>21935.0</v>
      </c>
      <c r="B20992" s="221">
        <v>36.0</v>
      </c>
      <c r="C20992" s="221">
        <v>104.0</v>
      </c>
    </row>
    <row r="20993">
      <c r="A20993" s="221">
        <v>21937.0</v>
      </c>
      <c r="B20993" s="221">
        <v>34.0</v>
      </c>
      <c r="C20993" s="221">
        <v>288.0</v>
      </c>
    </row>
    <row r="20994">
      <c r="A20994" s="221">
        <v>21937.0</v>
      </c>
      <c r="B20994" s="221">
        <v>35.0</v>
      </c>
      <c r="C20994" s="221">
        <v>254.0</v>
      </c>
    </row>
    <row r="20995">
      <c r="A20995" s="221">
        <v>21939.0</v>
      </c>
      <c r="B20995" s="221">
        <v>34.0</v>
      </c>
      <c r="C20995" s="221">
        <v>58.0</v>
      </c>
    </row>
    <row r="20996">
      <c r="A20996" s="221">
        <v>21939.0</v>
      </c>
      <c r="B20996" s="221">
        <v>35.0</v>
      </c>
      <c r="C20996" s="221">
        <v>64.0</v>
      </c>
    </row>
    <row r="20997">
      <c r="A20997" s="221">
        <v>21939.0</v>
      </c>
      <c r="B20997" s="221">
        <v>36.0</v>
      </c>
      <c r="C20997" s="221">
        <v>1.0</v>
      </c>
    </row>
    <row r="20998">
      <c r="A20998" s="221">
        <v>21941.0</v>
      </c>
      <c r="B20998" s="221">
        <v>34.0</v>
      </c>
      <c r="C20998" s="221">
        <v>10400.0</v>
      </c>
    </row>
    <row r="20999">
      <c r="A20999" s="221">
        <v>21941.0</v>
      </c>
      <c r="B20999" s="221">
        <v>35.0</v>
      </c>
      <c r="C20999" s="221">
        <v>1556.0</v>
      </c>
    </row>
    <row r="21000">
      <c r="A21000" s="221">
        <v>21941.0</v>
      </c>
      <c r="B21000" s="221">
        <v>36.0</v>
      </c>
      <c r="C21000" s="221">
        <v>1044.0</v>
      </c>
    </row>
    <row r="21001">
      <c r="A21001" s="221">
        <v>21947.0</v>
      </c>
      <c r="B21001" s="221">
        <v>34.0</v>
      </c>
      <c r="C21001" s="221">
        <v>500000.0</v>
      </c>
    </row>
    <row r="21002">
      <c r="A21002" s="221">
        <v>21947.0</v>
      </c>
      <c r="B21002" s="221">
        <v>35.0</v>
      </c>
      <c r="C21002" s="221">
        <v>100000.0</v>
      </c>
    </row>
    <row r="21003">
      <c r="A21003" s="221">
        <v>21947.0</v>
      </c>
      <c r="B21003" s="221">
        <v>36.0</v>
      </c>
      <c r="C21003" s="221">
        <v>35000.0</v>
      </c>
    </row>
    <row r="21004">
      <c r="A21004" s="221">
        <v>21947.0</v>
      </c>
      <c r="B21004" s="221">
        <v>37.0</v>
      </c>
      <c r="C21004" s="221">
        <v>4000.0</v>
      </c>
    </row>
    <row r="21005">
      <c r="A21005" s="221">
        <v>21947.0</v>
      </c>
      <c r="B21005" s="221">
        <v>38.0</v>
      </c>
      <c r="C21005" s="221">
        <v>750.0</v>
      </c>
    </row>
    <row r="21006">
      <c r="A21006" s="221">
        <v>21947.0</v>
      </c>
      <c r="B21006" s="221">
        <v>39.0</v>
      </c>
      <c r="C21006" s="221">
        <v>350.0</v>
      </c>
    </row>
    <row r="21007">
      <c r="A21007" s="221">
        <v>21947.0</v>
      </c>
      <c r="B21007" s="221">
        <v>40.0</v>
      </c>
      <c r="C21007" s="221">
        <v>150.0</v>
      </c>
    </row>
    <row r="21008">
      <c r="A21008" s="221">
        <v>21947.0</v>
      </c>
      <c r="B21008" s="221">
        <v>2868.0</v>
      </c>
      <c r="C21008" s="221">
        <v>3.0</v>
      </c>
    </row>
    <row r="21009">
      <c r="A21009" s="221">
        <v>21947.0</v>
      </c>
      <c r="B21009" s="221">
        <v>2869.0</v>
      </c>
      <c r="C21009" s="221">
        <v>5.0</v>
      </c>
    </row>
    <row r="21010">
      <c r="A21010" s="221">
        <v>21947.0</v>
      </c>
      <c r="B21010" s="221">
        <v>2870.0</v>
      </c>
      <c r="C21010" s="221">
        <v>5.0</v>
      </c>
    </row>
    <row r="21011">
      <c r="A21011" s="221">
        <v>21947.0</v>
      </c>
      <c r="B21011" s="221">
        <v>2871.0</v>
      </c>
      <c r="C21011" s="221">
        <v>3.0</v>
      </c>
    </row>
    <row r="21012">
      <c r="A21012" s="221">
        <v>21947.0</v>
      </c>
      <c r="B21012" s="221">
        <v>2872.0</v>
      </c>
      <c r="C21012" s="221">
        <v>3.0</v>
      </c>
    </row>
    <row r="21013">
      <c r="A21013" s="221">
        <v>21947.0</v>
      </c>
      <c r="B21013" s="221">
        <v>2875.0</v>
      </c>
      <c r="C21013" s="221">
        <v>3.0</v>
      </c>
    </row>
    <row r="21014">
      <c r="A21014" s="221">
        <v>21949.0</v>
      </c>
      <c r="B21014" s="221">
        <v>34.0</v>
      </c>
      <c r="C21014" s="221">
        <v>500000.0</v>
      </c>
    </row>
    <row r="21015">
      <c r="A21015" s="221">
        <v>21949.0</v>
      </c>
      <c r="B21015" s="221">
        <v>35.0</v>
      </c>
      <c r="C21015" s="221">
        <v>100000.0</v>
      </c>
    </row>
    <row r="21016">
      <c r="A21016" s="221">
        <v>21949.0</v>
      </c>
      <c r="B21016" s="221">
        <v>36.0</v>
      </c>
      <c r="C21016" s="221">
        <v>35000.0</v>
      </c>
    </row>
    <row r="21017">
      <c r="A21017" s="221">
        <v>21949.0</v>
      </c>
      <c r="B21017" s="221">
        <v>37.0</v>
      </c>
      <c r="C21017" s="221">
        <v>4000.0</v>
      </c>
    </row>
    <row r="21018">
      <c r="A21018" s="221">
        <v>21949.0</v>
      </c>
      <c r="B21018" s="221">
        <v>38.0</v>
      </c>
      <c r="C21018" s="221">
        <v>750.0</v>
      </c>
    </row>
    <row r="21019">
      <c r="A21019" s="221">
        <v>21949.0</v>
      </c>
      <c r="B21019" s="221">
        <v>39.0</v>
      </c>
      <c r="C21019" s="221">
        <v>350.0</v>
      </c>
    </row>
    <row r="21020">
      <c r="A21020" s="221">
        <v>21949.0</v>
      </c>
      <c r="B21020" s="221">
        <v>40.0</v>
      </c>
      <c r="C21020" s="221">
        <v>150.0</v>
      </c>
    </row>
    <row r="21021">
      <c r="A21021" s="221">
        <v>21949.0</v>
      </c>
      <c r="B21021" s="221">
        <v>2867.0</v>
      </c>
      <c r="C21021" s="221">
        <v>3.0</v>
      </c>
    </row>
    <row r="21022">
      <c r="A21022" s="221">
        <v>21949.0</v>
      </c>
      <c r="B21022" s="221">
        <v>2869.0</v>
      </c>
      <c r="C21022" s="221">
        <v>5.0</v>
      </c>
    </row>
    <row r="21023">
      <c r="A21023" s="221">
        <v>21949.0</v>
      </c>
      <c r="B21023" s="221">
        <v>2871.0</v>
      </c>
      <c r="C21023" s="221">
        <v>3.0</v>
      </c>
    </row>
    <row r="21024">
      <c r="A21024" s="221">
        <v>21949.0</v>
      </c>
      <c r="B21024" s="221">
        <v>2872.0</v>
      </c>
      <c r="C21024" s="221">
        <v>3.0</v>
      </c>
    </row>
    <row r="21025">
      <c r="A21025" s="221">
        <v>21949.0</v>
      </c>
      <c r="B21025" s="221">
        <v>2875.0</v>
      </c>
      <c r="C21025" s="221">
        <v>3.0</v>
      </c>
    </row>
    <row r="21026">
      <c r="A21026" s="221">
        <v>21949.0</v>
      </c>
      <c r="B21026" s="221">
        <v>2876.0</v>
      </c>
      <c r="C21026" s="221">
        <v>5.0</v>
      </c>
    </row>
    <row r="21027">
      <c r="A21027" s="221">
        <v>21951.0</v>
      </c>
      <c r="B21027" s="221">
        <v>34.0</v>
      </c>
      <c r="C21027" s="221">
        <v>500000.0</v>
      </c>
    </row>
    <row r="21028">
      <c r="A21028" s="221">
        <v>21951.0</v>
      </c>
      <c r="B21028" s="221">
        <v>35.0</v>
      </c>
      <c r="C21028" s="221">
        <v>100000.0</v>
      </c>
    </row>
    <row r="21029">
      <c r="A21029" s="221">
        <v>21951.0</v>
      </c>
      <c r="B21029" s="221">
        <v>36.0</v>
      </c>
      <c r="C21029" s="221">
        <v>35000.0</v>
      </c>
    </row>
    <row r="21030">
      <c r="A21030" s="221">
        <v>21951.0</v>
      </c>
      <c r="B21030" s="221">
        <v>37.0</v>
      </c>
      <c r="C21030" s="221">
        <v>4000.0</v>
      </c>
    </row>
    <row r="21031">
      <c r="A21031" s="221">
        <v>21951.0</v>
      </c>
      <c r="B21031" s="221">
        <v>38.0</v>
      </c>
      <c r="C21031" s="221">
        <v>750.0</v>
      </c>
    </row>
    <row r="21032">
      <c r="A21032" s="221">
        <v>21951.0</v>
      </c>
      <c r="B21032" s="221">
        <v>39.0</v>
      </c>
      <c r="C21032" s="221">
        <v>350.0</v>
      </c>
    </row>
    <row r="21033">
      <c r="A21033" s="221">
        <v>21951.0</v>
      </c>
      <c r="B21033" s="221">
        <v>40.0</v>
      </c>
      <c r="C21033" s="221">
        <v>150.0</v>
      </c>
    </row>
    <row r="21034">
      <c r="A21034" s="221">
        <v>21951.0</v>
      </c>
      <c r="B21034" s="221">
        <v>2867.0</v>
      </c>
      <c r="C21034" s="221">
        <v>5.0</v>
      </c>
    </row>
    <row r="21035">
      <c r="A21035" s="221">
        <v>21951.0</v>
      </c>
      <c r="B21035" s="221">
        <v>2868.0</v>
      </c>
      <c r="C21035" s="221">
        <v>3.0</v>
      </c>
    </row>
    <row r="21036">
      <c r="A21036" s="221">
        <v>21951.0</v>
      </c>
      <c r="B21036" s="221">
        <v>2869.0</v>
      </c>
      <c r="C21036" s="221">
        <v>3.0</v>
      </c>
    </row>
    <row r="21037">
      <c r="A21037" s="221">
        <v>21951.0</v>
      </c>
      <c r="B21037" s="221">
        <v>2870.0</v>
      </c>
      <c r="C21037" s="221">
        <v>3.0</v>
      </c>
    </row>
    <row r="21038">
      <c r="A21038" s="221">
        <v>21951.0</v>
      </c>
      <c r="B21038" s="221">
        <v>2875.0</v>
      </c>
      <c r="C21038" s="221">
        <v>3.0</v>
      </c>
    </row>
    <row r="21039">
      <c r="A21039" s="221">
        <v>21951.0</v>
      </c>
      <c r="B21039" s="221">
        <v>2876.0</v>
      </c>
      <c r="C21039" s="221">
        <v>5.0</v>
      </c>
    </row>
    <row r="21040">
      <c r="A21040" s="221">
        <v>21953.0</v>
      </c>
      <c r="B21040" s="221">
        <v>34.0</v>
      </c>
      <c r="C21040" s="221">
        <v>1000000.0</v>
      </c>
    </row>
    <row r="21041">
      <c r="A21041" s="221">
        <v>21953.0</v>
      </c>
      <c r="B21041" s="221">
        <v>35.0</v>
      </c>
      <c r="C21041" s="221">
        <v>200000.0</v>
      </c>
    </row>
    <row r="21042">
      <c r="A21042" s="221">
        <v>21953.0</v>
      </c>
      <c r="B21042" s="221">
        <v>36.0</v>
      </c>
      <c r="C21042" s="221">
        <v>70000.0</v>
      </c>
    </row>
    <row r="21043">
      <c r="A21043" s="221">
        <v>21953.0</v>
      </c>
      <c r="B21043" s="221">
        <v>37.0</v>
      </c>
      <c r="C21043" s="221">
        <v>8000.0</v>
      </c>
    </row>
    <row r="21044">
      <c r="A21044" s="221">
        <v>21953.0</v>
      </c>
      <c r="B21044" s="221">
        <v>38.0</v>
      </c>
      <c r="C21044" s="221">
        <v>1500.0</v>
      </c>
    </row>
    <row r="21045">
      <c r="A21045" s="221">
        <v>21953.0</v>
      </c>
      <c r="B21045" s="221">
        <v>39.0</v>
      </c>
      <c r="C21045" s="221">
        <v>700.0</v>
      </c>
    </row>
    <row r="21046">
      <c r="A21046" s="221">
        <v>21953.0</v>
      </c>
      <c r="B21046" s="221">
        <v>40.0</v>
      </c>
      <c r="C21046" s="221">
        <v>300.0</v>
      </c>
    </row>
    <row r="21047">
      <c r="A21047" s="221">
        <v>21953.0</v>
      </c>
      <c r="B21047" s="221">
        <v>2868.0</v>
      </c>
      <c r="C21047" s="221">
        <v>10.0</v>
      </c>
    </row>
    <row r="21048">
      <c r="A21048" s="221">
        <v>21953.0</v>
      </c>
      <c r="B21048" s="221">
        <v>2869.0</v>
      </c>
      <c r="C21048" s="221">
        <v>5.0</v>
      </c>
    </row>
    <row r="21049">
      <c r="A21049" s="221">
        <v>21953.0</v>
      </c>
      <c r="B21049" s="221">
        <v>2871.0</v>
      </c>
      <c r="C21049" s="221">
        <v>5.0</v>
      </c>
    </row>
    <row r="21050">
      <c r="A21050" s="221">
        <v>21953.0</v>
      </c>
      <c r="B21050" s="221">
        <v>2875.0</v>
      </c>
      <c r="C21050" s="221">
        <v>10.0</v>
      </c>
    </row>
    <row r="21051">
      <c r="A21051" s="221">
        <v>21953.0</v>
      </c>
      <c r="B21051" s="221">
        <v>2876.0</v>
      </c>
      <c r="C21051" s="221">
        <v>5.0</v>
      </c>
    </row>
    <row r="21052">
      <c r="A21052" s="221">
        <v>21955.0</v>
      </c>
      <c r="B21052" s="221">
        <v>34.0</v>
      </c>
      <c r="C21052" s="221">
        <v>1000000.0</v>
      </c>
    </row>
    <row r="21053">
      <c r="A21053" s="221">
        <v>21955.0</v>
      </c>
      <c r="B21053" s="221">
        <v>35.0</v>
      </c>
      <c r="C21053" s="221">
        <v>200000.0</v>
      </c>
    </row>
    <row r="21054">
      <c r="A21054" s="221">
        <v>21955.0</v>
      </c>
      <c r="B21054" s="221">
        <v>36.0</v>
      </c>
      <c r="C21054" s="221">
        <v>70000.0</v>
      </c>
    </row>
    <row r="21055">
      <c r="A21055" s="221">
        <v>21955.0</v>
      </c>
      <c r="B21055" s="221">
        <v>37.0</v>
      </c>
      <c r="C21055" s="221">
        <v>8000.0</v>
      </c>
    </row>
    <row r="21056">
      <c r="A21056" s="221">
        <v>21955.0</v>
      </c>
      <c r="B21056" s="221">
        <v>38.0</v>
      </c>
      <c r="C21056" s="221">
        <v>1500.0</v>
      </c>
    </row>
    <row r="21057">
      <c r="A21057" s="221">
        <v>21955.0</v>
      </c>
      <c r="B21057" s="221">
        <v>39.0</v>
      </c>
      <c r="C21057" s="221">
        <v>700.0</v>
      </c>
    </row>
    <row r="21058">
      <c r="A21058" s="221">
        <v>21955.0</v>
      </c>
      <c r="B21058" s="221">
        <v>40.0</v>
      </c>
      <c r="C21058" s="221">
        <v>300.0</v>
      </c>
    </row>
    <row r="21059">
      <c r="A21059" s="221">
        <v>21955.0</v>
      </c>
      <c r="B21059" s="221">
        <v>2867.0</v>
      </c>
      <c r="C21059" s="221">
        <v>5.0</v>
      </c>
    </row>
    <row r="21060">
      <c r="A21060" s="221">
        <v>21955.0</v>
      </c>
      <c r="B21060" s="221">
        <v>2869.0</v>
      </c>
      <c r="C21060" s="221">
        <v>10.0</v>
      </c>
    </row>
    <row r="21061">
      <c r="A21061" s="221">
        <v>21955.0</v>
      </c>
      <c r="B21061" s="221">
        <v>2870.0</v>
      </c>
      <c r="C21061" s="221">
        <v>10.0</v>
      </c>
    </row>
    <row r="21062">
      <c r="A21062" s="221">
        <v>21955.0</v>
      </c>
      <c r="B21062" s="221">
        <v>2871.0</v>
      </c>
      <c r="C21062" s="221">
        <v>5.0</v>
      </c>
    </row>
    <row r="21063">
      <c r="A21063" s="221">
        <v>21955.0</v>
      </c>
      <c r="B21063" s="221">
        <v>2872.0</v>
      </c>
      <c r="C21063" s="221">
        <v>5.0</v>
      </c>
    </row>
    <row r="21064">
      <c r="A21064" s="221">
        <v>21957.0</v>
      </c>
      <c r="B21064" s="221">
        <v>34.0</v>
      </c>
      <c r="C21064" s="221">
        <v>500000.0</v>
      </c>
    </row>
    <row r="21065">
      <c r="A21065" s="221">
        <v>21957.0</v>
      </c>
      <c r="B21065" s="221">
        <v>35.0</v>
      </c>
      <c r="C21065" s="221">
        <v>100000.0</v>
      </c>
    </row>
    <row r="21066">
      <c r="A21066" s="221">
        <v>21957.0</v>
      </c>
      <c r="B21066" s="221">
        <v>36.0</v>
      </c>
      <c r="C21066" s="221">
        <v>35000.0</v>
      </c>
    </row>
    <row r="21067">
      <c r="A21067" s="221">
        <v>21957.0</v>
      </c>
      <c r="B21067" s="221">
        <v>37.0</v>
      </c>
      <c r="C21067" s="221">
        <v>4000.0</v>
      </c>
    </row>
    <row r="21068">
      <c r="A21068" s="221">
        <v>21957.0</v>
      </c>
      <c r="B21068" s="221">
        <v>38.0</v>
      </c>
      <c r="C21068" s="221">
        <v>750.0</v>
      </c>
    </row>
    <row r="21069">
      <c r="A21069" s="221">
        <v>21957.0</v>
      </c>
      <c r="B21069" s="221">
        <v>39.0</v>
      </c>
      <c r="C21069" s="221">
        <v>350.0</v>
      </c>
    </row>
    <row r="21070">
      <c r="A21070" s="221">
        <v>21957.0</v>
      </c>
      <c r="B21070" s="221">
        <v>40.0</v>
      </c>
      <c r="C21070" s="221">
        <v>150.0</v>
      </c>
    </row>
    <row r="21071">
      <c r="A21071" s="221">
        <v>21957.0</v>
      </c>
      <c r="B21071" s="221">
        <v>2868.0</v>
      </c>
      <c r="C21071" s="221">
        <v>3.0</v>
      </c>
    </row>
    <row r="21072">
      <c r="A21072" s="221">
        <v>21957.0</v>
      </c>
      <c r="B21072" s="221">
        <v>2869.0</v>
      </c>
      <c r="C21072" s="221">
        <v>5.0</v>
      </c>
    </row>
    <row r="21073">
      <c r="A21073" s="221">
        <v>21957.0</v>
      </c>
      <c r="B21073" s="221">
        <v>2870.0</v>
      </c>
      <c r="C21073" s="221">
        <v>3.0</v>
      </c>
    </row>
    <row r="21074">
      <c r="A21074" s="221">
        <v>21957.0</v>
      </c>
      <c r="B21074" s="221">
        <v>2871.0</v>
      </c>
      <c r="C21074" s="221">
        <v>3.0</v>
      </c>
    </row>
    <row r="21075">
      <c r="A21075" s="221">
        <v>21957.0</v>
      </c>
      <c r="B21075" s="221">
        <v>2872.0</v>
      </c>
      <c r="C21075" s="221">
        <v>3.0</v>
      </c>
    </row>
    <row r="21076">
      <c r="A21076" s="221">
        <v>21957.0</v>
      </c>
      <c r="B21076" s="221">
        <v>2875.0</v>
      </c>
      <c r="C21076" s="221">
        <v>5.0</v>
      </c>
    </row>
    <row r="21077">
      <c r="A21077" s="221">
        <v>21959.0</v>
      </c>
      <c r="B21077" s="221">
        <v>34.0</v>
      </c>
      <c r="C21077" s="221">
        <v>1000000.0</v>
      </c>
    </row>
    <row r="21078">
      <c r="A21078" s="221">
        <v>21959.0</v>
      </c>
      <c r="B21078" s="221">
        <v>35.0</v>
      </c>
      <c r="C21078" s="221">
        <v>200000.0</v>
      </c>
    </row>
    <row r="21079">
      <c r="A21079" s="221">
        <v>21959.0</v>
      </c>
      <c r="B21079" s="221">
        <v>36.0</v>
      </c>
      <c r="C21079" s="221">
        <v>70000.0</v>
      </c>
    </row>
    <row r="21080">
      <c r="A21080" s="221">
        <v>21959.0</v>
      </c>
      <c r="B21080" s="221">
        <v>37.0</v>
      </c>
      <c r="C21080" s="221">
        <v>8000.0</v>
      </c>
    </row>
    <row r="21081">
      <c r="A21081" s="221">
        <v>21959.0</v>
      </c>
      <c r="B21081" s="221">
        <v>38.0</v>
      </c>
      <c r="C21081" s="221">
        <v>1500.0</v>
      </c>
    </row>
    <row r="21082">
      <c r="A21082" s="221">
        <v>21959.0</v>
      </c>
      <c r="B21082" s="221">
        <v>39.0</v>
      </c>
      <c r="C21082" s="221">
        <v>700.0</v>
      </c>
    </row>
    <row r="21083">
      <c r="A21083" s="221">
        <v>21959.0</v>
      </c>
      <c r="B21083" s="221">
        <v>40.0</v>
      </c>
      <c r="C21083" s="221">
        <v>300.0</v>
      </c>
    </row>
    <row r="21084">
      <c r="A21084" s="221">
        <v>21959.0</v>
      </c>
      <c r="B21084" s="221">
        <v>2869.0</v>
      </c>
      <c r="C21084" s="221">
        <v>5.0</v>
      </c>
    </row>
    <row r="21085">
      <c r="A21085" s="221">
        <v>21959.0</v>
      </c>
      <c r="B21085" s="221">
        <v>2870.0</v>
      </c>
      <c r="C21085" s="221">
        <v>10.0</v>
      </c>
    </row>
    <row r="21086">
      <c r="A21086" s="221">
        <v>21959.0</v>
      </c>
      <c r="B21086" s="221">
        <v>2872.0</v>
      </c>
      <c r="C21086" s="221">
        <v>10.0</v>
      </c>
    </row>
    <row r="21087">
      <c r="A21087" s="221">
        <v>21959.0</v>
      </c>
      <c r="B21087" s="221">
        <v>2875.0</v>
      </c>
      <c r="C21087" s="221">
        <v>5.0</v>
      </c>
    </row>
    <row r="21088">
      <c r="A21088" s="221">
        <v>21959.0</v>
      </c>
      <c r="B21088" s="221">
        <v>2876.0</v>
      </c>
      <c r="C21088" s="221">
        <v>5.0</v>
      </c>
    </row>
    <row r="21089">
      <c r="A21089" s="221">
        <v>21961.0</v>
      </c>
      <c r="B21089" s="221">
        <v>34.0</v>
      </c>
      <c r="C21089" s="221">
        <v>500000.0</v>
      </c>
    </row>
    <row r="21090">
      <c r="A21090" s="221">
        <v>21961.0</v>
      </c>
      <c r="B21090" s="221">
        <v>35.0</v>
      </c>
      <c r="C21090" s="221">
        <v>100000.0</v>
      </c>
    </row>
    <row r="21091">
      <c r="A21091" s="221">
        <v>21961.0</v>
      </c>
      <c r="B21091" s="221">
        <v>36.0</v>
      </c>
      <c r="C21091" s="221">
        <v>35000.0</v>
      </c>
    </row>
    <row r="21092">
      <c r="A21092" s="221">
        <v>21961.0</v>
      </c>
      <c r="B21092" s="221">
        <v>37.0</v>
      </c>
      <c r="C21092" s="221">
        <v>4000.0</v>
      </c>
    </row>
    <row r="21093">
      <c r="A21093" s="221">
        <v>21961.0</v>
      </c>
      <c r="B21093" s="221">
        <v>38.0</v>
      </c>
      <c r="C21093" s="221">
        <v>750.0</v>
      </c>
    </row>
    <row r="21094">
      <c r="A21094" s="221">
        <v>21961.0</v>
      </c>
      <c r="B21094" s="221">
        <v>39.0</v>
      </c>
      <c r="C21094" s="221">
        <v>350.0</v>
      </c>
    </row>
    <row r="21095">
      <c r="A21095" s="221">
        <v>21961.0</v>
      </c>
      <c r="B21095" s="221">
        <v>40.0</v>
      </c>
      <c r="C21095" s="221">
        <v>150.0</v>
      </c>
    </row>
    <row r="21096">
      <c r="A21096" s="221">
        <v>21961.0</v>
      </c>
      <c r="B21096" s="221">
        <v>2867.0</v>
      </c>
      <c r="C21096" s="221">
        <v>3.0</v>
      </c>
    </row>
    <row r="21097">
      <c r="A21097" s="221">
        <v>21961.0</v>
      </c>
      <c r="B21097" s="221">
        <v>2868.0</v>
      </c>
      <c r="C21097" s="221">
        <v>3.0</v>
      </c>
    </row>
    <row r="21098">
      <c r="A21098" s="221">
        <v>21961.0</v>
      </c>
      <c r="B21098" s="221">
        <v>2870.0</v>
      </c>
      <c r="C21098" s="221">
        <v>3.0</v>
      </c>
    </row>
    <row r="21099">
      <c r="A21099" s="221">
        <v>21961.0</v>
      </c>
      <c r="B21099" s="221">
        <v>2871.0</v>
      </c>
      <c r="C21099" s="221">
        <v>5.0</v>
      </c>
    </row>
    <row r="21100">
      <c r="A21100" s="221">
        <v>21961.0</v>
      </c>
      <c r="B21100" s="221">
        <v>2872.0</v>
      </c>
      <c r="C21100" s="221">
        <v>5.0</v>
      </c>
    </row>
    <row r="21101">
      <c r="A21101" s="221">
        <v>21961.0</v>
      </c>
      <c r="B21101" s="221">
        <v>2876.0</v>
      </c>
      <c r="C21101" s="221">
        <v>3.0</v>
      </c>
    </row>
    <row r="21102">
      <c r="A21102" s="221">
        <v>21963.0</v>
      </c>
      <c r="B21102" s="221">
        <v>34.0</v>
      </c>
      <c r="C21102" s="221">
        <v>1500000.0</v>
      </c>
    </row>
    <row r="21103">
      <c r="A21103" s="221">
        <v>21963.0</v>
      </c>
      <c r="B21103" s="221">
        <v>35.0</v>
      </c>
      <c r="C21103" s="221">
        <v>300000.0</v>
      </c>
    </row>
    <row r="21104">
      <c r="A21104" s="221">
        <v>21963.0</v>
      </c>
      <c r="B21104" s="221">
        <v>36.0</v>
      </c>
      <c r="C21104" s="221">
        <v>105000.0</v>
      </c>
    </row>
    <row r="21105">
      <c r="A21105" s="221">
        <v>21963.0</v>
      </c>
      <c r="B21105" s="221">
        <v>37.0</v>
      </c>
      <c r="C21105" s="221">
        <v>12000.0</v>
      </c>
    </row>
    <row r="21106">
      <c r="A21106" s="221">
        <v>21963.0</v>
      </c>
      <c r="B21106" s="221">
        <v>38.0</v>
      </c>
      <c r="C21106" s="221">
        <v>2250.0</v>
      </c>
    </row>
    <row r="21107">
      <c r="A21107" s="221">
        <v>21963.0</v>
      </c>
      <c r="B21107" s="221">
        <v>39.0</v>
      </c>
      <c r="C21107" s="221">
        <v>1050.0</v>
      </c>
    </row>
    <row r="21108">
      <c r="A21108" s="221">
        <v>21963.0</v>
      </c>
      <c r="B21108" s="221">
        <v>40.0</v>
      </c>
      <c r="C21108" s="221">
        <v>450.0</v>
      </c>
    </row>
    <row r="21109">
      <c r="A21109" s="221">
        <v>21963.0</v>
      </c>
      <c r="B21109" s="221">
        <v>2867.0</v>
      </c>
      <c r="C21109" s="221">
        <v>15.0</v>
      </c>
    </row>
    <row r="21110">
      <c r="A21110" s="221">
        <v>21963.0</v>
      </c>
      <c r="B21110" s="221">
        <v>2869.0</v>
      </c>
      <c r="C21110" s="221">
        <v>10.0</v>
      </c>
    </row>
    <row r="21111">
      <c r="A21111" s="221">
        <v>21963.0</v>
      </c>
      <c r="B21111" s="221">
        <v>2870.0</v>
      </c>
      <c r="C21111" s="221">
        <v>10.0</v>
      </c>
    </row>
    <row r="21112">
      <c r="A21112" s="221">
        <v>21963.0</v>
      </c>
      <c r="B21112" s="221">
        <v>2871.0</v>
      </c>
      <c r="C21112" s="221">
        <v>5.0</v>
      </c>
    </row>
    <row r="21113">
      <c r="A21113" s="221">
        <v>21963.0</v>
      </c>
      <c r="B21113" s="221">
        <v>2872.0</v>
      </c>
      <c r="C21113" s="221">
        <v>5.0</v>
      </c>
    </row>
    <row r="21114">
      <c r="A21114" s="221">
        <v>21963.0</v>
      </c>
      <c r="B21114" s="221">
        <v>2875.0</v>
      </c>
      <c r="C21114" s="221">
        <v>15.0</v>
      </c>
    </row>
    <row r="21115">
      <c r="A21115" s="221">
        <v>21963.0</v>
      </c>
      <c r="B21115" s="221">
        <v>2876.0</v>
      </c>
      <c r="C21115" s="221">
        <v>10.0</v>
      </c>
    </row>
    <row r="21116">
      <c r="A21116" s="221">
        <v>21965.0</v>
      </c>
      <c r="B21116" s="221">
        <v>34.0</v>
      </c>
      <c r="C21116" s="221">
        <v>500000.0</v>
      </c>
    </row>
    <row r="21117">
      <c r="A21117" s="221">
        <v>21965.0</v>
      </c>
      <c r="B21117" s="221">
        <v>35.0</v>
      </c>
      <c r="C21117" s="221">
        <v>100000.0</v>
      </c>
    </row>
    <row r="21118">
      <c r="A21118" s="221">
        <v>21965.0</v>
      </c>
      <c r="B21118" s="221">
        <v>36.0</v>
      </c>
      <c r="C21118" s="221">
        <v>35000.0</v>
      </c>
    </row>
    <row r="21119">
      <c r="A21119" s="221">
        <v>21965.0</v>
      </c>
      <c r="B21119" s="221">
        <v>37.0</v>
      </c>
      <c r="C21119" s="221">
        <v>4000.0</v>
      </c>
    </row>
    <row r="21120">
      <c r="A21120" s="221">
        <v>21965.0</v>
      </c>
      <c r="B21120" s="221">
        <v>38.0</v>
      </c>
      <c r="C21120" s="221">
        <v>750.0</v>
      </c>
    </row>
    <row r="21121">
      <c r="A21121" s="221">
        <v>21965.0</v>
      </c>
      <c r="B21121" s="221">
        <v>39.0</v>
      </c>
      <c r="C21121" s="221">
        <v>350.0</v>
      </c>
    </row>
    <row r="21122">
      <c r="A21122" s="221">
        <v>21965.0</v>
      </c>
      <c r="B21122" s="221">
        <v>40.0</v>
      </c>
      <c r="C21122" s="221">
        <v>150.0</v>
      </c>
    </row>
    <row r="21123">
      <c r="A21123" s="221">
        <v>21965.0</v>
      </c>
      <c r="B21123" s="221">
        <v>2867.0</v>
      </c>
      <c r="C21123" s="221">
        <v>3.0</v>
      </c>
    </row>
    <row r="21124">
      <c r="A21124" s="221">
        <v>21965.0</v>
      </c>
      <c r="B21124" s="221">
        <v>2868.0</v>
      </c>
      <c r="C21124" s="221">
        <v>5.0</v>
      </c>
    </row>
    <row r="21125">
      <c r="A21125" s="221">
        <v>21965.0</v>
      </c>
      <c r="B21125" s="221">
        <v>2871.0</v>
      </c>
      <c r="C21125" s="221">
        <v>3.0</v>
      </c>
    </row>
    <row r="21126">
      <c r="A21126" s="221">
        <v>21965.0</v>
      </c>
      <c r="B21126" s="221">
        <v>2872.0</v>
      </c>
      <c r="C21126" s="221">
        <v>3.0</v>
      </c>
    </row>
    <row r="21127">
      <c r="A21127" s="221">
        <v>21965.0</v>
      </c>
      <c r="B21127" s="221">
        <v>2875.0</v>
      </c>
      <c r="C21127" s="221">
        <v>3.0</v>
      </c>
    </row>
    <row r="21128">
      <c r="A21128" s="221">
        <v>21965.0</v>
      </c>
      <c r="B21128" s="221">
        <v>2876.0</v>
      </c>
      <c r="C21128" s="221">
        <v>5.0</v>
      </c>
    </row>
    <row r="21129">
      <c r="A21129" s="221">
        <v>21967.0</v>
      </c>
      <c r="B21129" s="221">
        <v>34.0</v>
      </c>
      <c r="C21129" s="221">
        <v>500000.0</v>
      </c>
    </row>
    <row r="21130">
      <c r="A21130" s="221">
        <v>21967.0</v>
      </c>
      <c r="B21130" s="221">
        <v>35.0</v>
      </c>
      <c r="C21130" s="221">
        <v>100000.0</v>
      </c>
    </row>
    <row r="21131">
      <c r="A21131" s="221">
        <v>21967.0</v>
      </c>
      <c r="B21131" s="221">
        <v>36.0</v>
      </c>
      <c r="C21131" s="221">
        <v>35000.0</v>
      </c>
    </row>
    <row r="21132">
      <c r="A21132" s="221">
        <v>21967.0</v>
      </c>
      <c r="B21132" s="221">
        <v>37.0</v>
      </c>
      <c r="C21132" s="221">
        <v>4000.0</v>
      </c>
    </row>
    <row r="21133">
      <c r="A21133" s="221">
        <v>21967.0</v>
      </c>
      <c r="B21133" s="221">
        <v>38.0</v>
      </c>
      <c r="C21133" s="221">
        <v>750.0</v>
      </c>
    </row>
    <row r="21134">
      <c r="A21134" s="221">
        <v>21967.0</v>
      </c>
      <c r="B21134" s="221">
        <v>39.0</v>
      </c>
      <c r="C21134" s="221">
        <v>350.0</v>
      </c>
    </row>
    <row r="21135">
      <c r="A21135" s="221">
        <v>21967.0</v>
      </c>
      <c r="B21135" s="221">
        <v>40.0</v>
      </c>
      <c r="C21135" s="221">
        <v>150.0</v>
      </c>
    </row>
    <row r="21136">
      <c r="A21136" s="221">
        <v>21967.0</v>
      </c>
      <c r="B21136" s="221">
        <v>2867.0</v>
      </c>
      <c r="C21136" s="221">
        <v>5.0</v>
      </c>
    </row>
    <row r="21137">
      <c r="A21137" s="221">
        <v>21967.0</v>
      </c>
      <c r="B21137" s="221">
        <v>2868.0</v>
      </c>
      <c r="C21137" s="221">
        <v>3.0</v>
      </c>
    </row>
    <row r="21138">
      <c r="A21138" s="221">
        <v>21967.0</v>
      </c>
      <c r="B21138" s="221">
        <v>2870.0</v>
      </c>
      <c r="C21138" s="221">
        <v>5.0</v>
      </c>
    </row>
    <row r="21139">
      <c r="A21139" s="221">
        <v>21967.0</v>
      </c>
      <c r="B21139" s="221">
        <v>2871.0</v>
      </c>
      <c r="C21139" s="221">
        <v>3.0</v>
      </c>
    </row>
    <row r="21140">
      <c r="A21140" s="221">
        <v>21967.0</v>
      </c>
      <c r="B21140" s="221">
        <v>2872.0</v>
      </c>
      <c r="C21140" s="221">
        <v>3.0</v>
      </c>
    </row>
    <row r="21141">
      <c r="A21141" s="221">
        <v>21967.0</v>
      </c>
      <c r="B21141" s="221">
        <v>2875.0</v>
      </c>
      <c r="C21141" s="221">
        <v>3.0</v>
      </c>
    </row>
    <row r="21142">
      <c r="A21142" s="221">
        <v>21969.0</v>
      </c>
      <c r="B21142" s="221">
        <v>34.0</v>
      </c>
      <c r="C21142" s="221">
        <v>1500000.0</v>
      </c>
    </row>
    <row r="21143">
      <c r="A21143" s="221">
        <v>21969.0</v>
      </c>
      <c r="B21143" s="221">
        <v>35.0</v>
      </c>
      <c r="C21143" s="221">
        <v>300000.0</v>
      </c>
    </row>
    <row r="21144">
      <c r="A21144" s="221">
        <v>21969.0</v>
      </c>
      <c r="B21144" s="221">
        <v>36.0</v>
      </c>
      <c r="C21144" s="221">
        <v>105000.0</v>
      </c>
    </row>
    <row r="21145">
      <c r="A21145" s="221">
        <v>21969.0</v>
      </c>
      <c r="B21145" s="221">
        <v>37.0</v>
      </c>
      <c r="C21145" s="221">
        <v>12000.0</v>
      </c>
    </row>
    <row r="21146">
      <c r="A21146" s="221">
        <v>21969.0</v>
      </c>
      <c r="B21146" s="221">
        <v>38.0</v>
      </c>
      <c r="C21146" s="221">
        <v>2250.0</v>
      </c>
    </row>
    <row r="21147">
      <c r="A21147" s="221">
        <v>21969.0</v>
      </c>
      <c r="B21147" s="221">
        <v>39.0</v>
      </c>
      <c r="C21147" s="221">
        <v>1050.0</v>
      </c>
    </row>
    <row r="21148">
      <c r="A21148" s="221">
        <v>21969.0</v>
      </c>
      <c r="B21148" s="221">
        <v>40.0</v>
      </c>
      <c r="C21148" s="221">
        <v>450.0</v>
      </c>
    </row>
    <row r="21149">
      <c r="A21149" s="221">
        <v>21969.0</v>
      </c>
      <c r="B21149" s="221">
        <v>2867.0</v>
      </c>
      <c r="C21149" s="221">
        <v>15.0</v>
      </c>
    </row>
    <row r="21150">
      <c r="A21150" s="221">
        <v>21969.0</v>
      </c>
      <c r="B21150" s="221">
        <v>2869.0</v>
      </c>
      <c r="C21150" s="221">
        <v>15.0</v>
      </c>
    </row>
    <row r="21151">
      <c r="A21151" s="221">
        <v>21969.0</v>
      </c>
      <c r="B21151" s="221">
        <v>2870.0</v>
      </c>
      <c r="C21151" s="221">
        <v>10.0</v>
      </c>
    </row>
    <row r="21152">
      <c r="A21152" s="221">
        <v>21969.0</v>
      </c>
      <c r="B21152" s="221">
        <v>2871.0</v>
      </c>
      <c r="C21152" s="221">
        <v>10.0</v>
      </c>
    </row>
    <row r="21153">
      <c r="A21153" s="221">
        <v>21969.0</v>
      </c>
      <c r="B21153" s="221">
        <v>2872.0</v>
      </c>
      <c r="C21153" s="221">
        <v>5.0</v>
      </c>
    </row>
    <row r="21154">
      <c r="A21154" s="221">
        <v>21969.0</v>
      </c>
      <c r="B21154" s="221">
        <v>2875.0</v>
      </c>
      <c r="C21154" s="221">
        <v>10.0</v>
      </c>
    </row>
    <row r="21155">
      <c r="A21155" s="221">
        <v>21969.0</v>
      </c>
      <c r="B21155" s="221">
        <v>2876.0</v>
      </c>
      <c r="C21155" s="221">
        <v>5.0</v>
      </c>
    </row>
    <row r="21156">
      <c r="A21156" s="221">
        <v>22054.0</v>
      </c>
      <c r="B21156" s="221">
        <v>36.0</v>
      </c>
      <c r="C21156" s="221">
        <v>80.0</v>
      </c>
    </row>
    <row r="21157">
      <c r="A21157" s="221">
        <v>22054.0</v>
      </c>
      <c r="B21157" s="221">
        <v>37.0</v>
      </c>
      <c r="C21157" s="221">
        <v>150.0</v>
      </c>
    </row>
    <row r="21158">
      <c r="A21158" s="221">
        <v>22054.0</v>
      </c>
      <c r="B21158" s="221">
        <v>38.0</v>
      </c>
      <c r="C21158" s="221">
        <v>72.0</v>
      </c>
    </row>
    <row r="21159">
      <c r="A21159" s="221">
        <v>22096.0</v>
      </c>
      <c r="B21159" s="221">
        <v>34.0</v>
      </c>
      <c r="C21159" s="221">
        <v>1000.0</v>
      </c>
    </row>
    <row r="21160">
      <c r="A21160" s="221">
        <v>22107.0</v>
      </c>
      <c r="B21160" s="221">
        <v>38.0</v>
      </c>
      <c r="C21160" s="221">
        <v>1.0</v>
      </c>
    </row>
    <row r="21161">
      <c r="A21161" s="221">
        <v>22107.0</v>
      </c>
      <c r="B21161" s="221">
        <v>39.0</v>
      </c>
      <c r="C21161" s="221">
        <v>1.0</v>
      </c>
    </row>
    <row r="21162">
      <c r="A21162" s="221">
        <v>22107.0</v>
      </c>
      <c r="B21162" s="221">
        <v>40.0</v>
      </c>
      <c r="C21162" s="221">
        <v>1.0</v>
      </c>
    </row>
    <row r="21163">
      <c r="A21163" s="221">
        <v>22108.0</v>
      </c>
      <c r="B21163" s="221">
        <v>38.0</v>
      </c>
      <c r="C21163" s="221">
        <v>1.0</v>
      </c>
    </row>
    <row r="21164">
      <c r="A21164" s="221">
        <v>22108.0</v>
      </c>
      <c r="B21164" s="221">
        <v>39.0</v>
      </c>
      <c r="C21164" s="221">
        <v>1.0</v>
      </c>
    </row>
    <row r="21165">
      <c r="A21165" s="221">
        <v>22108.0</v>
      </c>
      <c r="B21165" s="221">
        <v>40.0</v>
      </c>
      <c r="C21165" s="221">
        <v>1.0</v>
      </c>
    </row>
    <row r="21166">
      <c r="A21166" s="221">
        <v>22109.0</v>
      </c>
      <c r="B21166" s="221">
        <v>38.0</v>
      </c>
      <c r="C21166" s="221">
        <v>1.0</v>
      </c>
    </row>
    <row r="21167">
      <c r="A21167" s="221">
        <v>22109.0</v>
      </c>
      <c r="B21167" s="221">
        <v>39.0</v>
      </c>
      <c r="C21167" s="221">
        <v>1.0</v>
      </c>
    </row>
    <row r="21168">
      <c r="A21168" s="221">
        <v>22109.0</v>
      </c>
      <c r="B21168" s="221">
        <v>40.0</v>
      </c>
      <c r="C21168" s="221">
        <v>1.0</v>
      </c>
    </row>
    <row r="21169">
      <c r="A21169" s="221">
        <v>22110.0</v>
      </c>
      <c r="B21169" s="221">
        <v>38.0</v>
      </c>
      <c r="C21169" s="221">
        <v>1.0</v>
      </c>
    </row>
    <row r="21170">
      <c r="A21170" s="221">
        <v>22110.0</v>
      </c>
      <c r="B21170" s="221">
        <v>39.0</v>
      </c>
      <c r="C21170" s="221">
        <v>1.0</v>
      </c>
    </row>
    <row r="21171">
      <c r="A21171" s="221">
        <v>22110.0</v>
      </c>
      <c r="B21171" s="221">
        <v>40.0</v>
      </c>
      <c r="C21171" s="221">
        <v>1.0</v>
      </c>
    </row>
    <row r="21172">
      <c r="A21172" s="221">
        <v>22111.0</v>
      </c>
      <c r="B21172" s="221">
        <v>38.0</v>
      </c>
      <c r="C21172" s="221">
        <v>1.0</v>
      </c>
    </row>
    <row r="21173">
      <c r="A21173" s="221">
        <v>22111.0</v>
      </c>
      <c r="B21173" s="221">
        <v>39.0</v>
      </c>
      <c r="C21173" s="221">
        <v>1.0</v>
      </c>
    </row>
    <row r="21174">
      <c r="A21174" s="221">
        <v>22111.0</v>
      </c>
      <c r="B21174" s="221">
        <v>40.0</v>
      </c>
      <c r="C21174" s="221">
        <v>1.0</v>
      </c>
    </row>
    <row r="21175">
      <c r="A21175" s="221">
        <v>22112.0</v>
      </c>
      <c r="B21175" s="221">
        <v>38.0</v>
      </c>
      <c r="C21175" s="221">
        <v>1.0</v>
      </c>
    </row>
    <row r="21176">
      <c r="A21176" s="221">
        <v>22112.0</v>
      </c>
      <c r="B21176" s="221">
        <v>39.0</v>
      </c>
      <c r="C21176" s="221">
        <v>1.0</v>
      </c>
    </row>
    <row r="21177">
      <c r="A21177" s="221">
        <v>22112.0</v>
      </c>
      <c r="B21177" s="221">
        <v>40.0</v>
      </c>
      <c r="C21177" s="221">
        <v>1.0</v>
      </c>
    </row>
    <row r="21178">
      <c r="A21178" s="221">
        <v>22113.0</v>
      </c>
      <c r="B21178" s="221">
        <v>38.0</v>
      </c>
      <c r="C21178" s="221">
        <v>1.0</v>
      </c>
    </row>
    <row r="21179">
      <c r="A21179" s="221">
        <v>22113.0</v>
      </c>
      <c r="B21179" s="221">
        <v>39.0</v>
      </c>
      <c r="C21179" s="221">
        <v>1.0</v>
      </c>
    </row>
    <row r="21180">
      <c r="A21180" s="221">
        <v>22113.0</v>
      </c>
      <c r="B21180" s="221">
        <v>40.0</v>
      </c>
      <c r="C21180" s="221">
        <v>1.0</v>
      </c>
    </row>
    <row r="21181">
      <c r="A21181" s="221">
        <v>22114.0</v>
      </c>
      <c r="B21181" s="221">
        <v>38.0</v>
      </c>
      <c r="C21181" s="221">
        <v>1.0</v>
      </c>
    </row>
    <row r="21182">
      <c r="A21182" s="221">
        <v>22114.0</v>
      </c>
      <c r="B21182" s="221">
        <v>39.0</v>
      </c>
      <c r="C21182" s="221">
        <v>1.0</v>
      </c>
    </row>
    <row r="21183">
      <c r="A21183" s="221">
        <v>22114.0</v>
      </c>
      <c r="B21183" s="221">
        <v>40.0</v>
      </c>
      <c r="C21183" s="221">
        <v>1.0</v>
      </c>
    </row>
    <row r="21184">
      <c r="A21184" s="221">
        <v>22115.0</v>
      </c>
      <c r="B21184" s="221">
        <v>38.0</v>
      </c>
      <c r="C21184" s="221">
        <v>1.0</v>
      </c>
    </row>
    <row r="21185">
      <c r="A21185" s="221">
        <v>22115.0</v>
      </c>
      <c r="B21185" s="221">
        <v>39.0</v>
      </c>
      <c r="C21185" s="221">
        <v>1.0</v>
      </c>
    </row>
    <row r="21186">
      <c r="A21186" s="221">
        <v>22115.0</v>
      </c>
      <c r="B21186" s="221">
        <v>40.0</v>
      </c>
      <c r="C21186" s="221">
        <v>1.0</v>
      </c>
    </row>
    <row r="21187">
      <c r="A21187" s="221">
        <v>22116.0</v>
      </c>
      <c r="B21187" s="221">
        <v>38.0</v>
      </c>
      <c r="C21187" s="221">
        <v>1.0</v>
      </c>
    </row>
    <row r="21188">
      <c r="A21188" s="221">
        <v>22116.0</v>
      </c>
      <c r="B21188" s="221">
        <v>39.0</v>
      </c>
      <c r="C21188" s="221">
        <v>1.0</v>
      </c>
    </row>
    <row r="21189">
      <c r="A21189" s="221">
        <v>22116.0</v>
      </c>
      <c r="B21189" s="221">
        <v>40.0</v>
      </c>
      <c r="C21189" s="221">
        <v>1.0</v>
      </c>
    </row>
    <row r="21190">
      <c r="A21190" s="221">
        <v>22117.0</v>
      </c>
      <c r="B21190" s="221">
        <v>38.0</v>
      </c>
      <c r="C21190" s="221">
        <v>1.0</v>
      </c>
    </row>
    <row r="21191">
      <c r="A21191" s="221">
        <v>22117.0</v>
      </c>
      <c r="B21191" s="221">
        <v>39.0</v>
      </c>
      <c r="C21191" s="221">
        <v>1.0</v>
      </c>
    </row>
    <row r="21192">
      <c r="A21192" s="221">
        <v>22117.0</v>
      </c>
      <c r="B21192" s="221">
        <v>40.0</v>
      </c>
      <c r="C21192" s="221">
        <v>1.0</v>
      </c>
    </row>
    <row r="21193">
      <c r="A21193" s="221">
        <v>22118.0</v>
      </c>
      <c r="B21193" s="221">
        <v>38.0</v>
      </c>
      <c r="C21193" s="221">
        <v>1.0</v>
      </c>
    </row>
    <row r="21194">
      <c r="A21194" s="221">
        <v>22118.0</v>
      </c>
      <c r="B21194" s="221">
        <v>39.0</v>
      </c>
      <c r="C21194" s="221">
        <v>1.0</v>
      </c>
    </row>
    <row r="21195">
      <c r="A21195" s="221">
        <v>22118.0</v>
      </c>
      <c r="B21195" s="221">
        <v>40.0</v>
      </c>
      <c r="C21195" s="221">
        <v>1.0</v>
      </c>
    </row>
    <row r="21196">
      <c r="A21196" s="221">
        <v>22119.0</v>
      </c>
      <c r="B21196" s="221">
        <v>38.0</v>
      </c>
      <c r="C21196" s="221">
        <v>1.0</v>
      </c>
    </row>
    <row r="21197">
      <c r="A21197" s="221">
        <v>22119.0</v>
      </c>
      <c r="B21197" s="221">
        <v>39.0</v>
      </c>
      <c r="C21197" s="221">
        <v>1.0</v>
      </c>
    </row>
    <row r="21198">
      <c r="A21198" s="221">
        <v>22119.0</v>
      </c>
      <c r="B21198" s="221">
        <v>40.0</v>
      </c>
      <c r="C21198" s="221">
        <v>1.0</v>
      </c>
    </row>
    <row r="21199">
      <c r="A21199" s="221">
        <v>22120.0</v>
      </c>
      <c r="B21199" s="221">
        <v>38.0</v>
      </c>
      <c r="C21199" s="221">
        <v>1.0</v>
      </c>
    </row>
    <row r="21200">
      <c r="A21200" s="221">
        <v>22120.0</v>
      </c>
      <c r="B21200" s="221">
        <v>39.0</v>
      </c>
      <c r="C21200" s="221">
        <v>1.0</v>
      </c>
    </row>
    <row r="21201">
      <c r="A21201" s="221">
        <v>22120.0</v>
      </c>
      <c r="B21201" s="221">
        <v>40.0</v>
      </c>
      <c r="C21201" s="221">
        <v>1.0</v>
      </c>
    </row>
    <row r="21202">
      <c r="A21202" s="221">
        <v>22121.0</v>
      </c>
      <c r="B21202" s="221">
        <v>38.0</v>
      </c>
      <c r="C21202" s="221">
        <v>1.0</v>
      </c>
    </row>
    <row r="21203">
      <c r="A21203" s="221">
        <v>22121.0</v>
      </c>
      <c r="B21203" s="221">
        <v>39.0</v>
      </c>
      <c r="C21203" s="221">
        <v>1.0</v>
      </c>
    </row>
    <row r="21204">
      <c r="A21204" s="221">
        <v>22121.0</v>
      </c>
      <c r="B21204" s="221">
        <v>40.0</v>
      </c>
      <c r="C21204" s="221">
        <v>1.0</v>
      </c>
    </row>
    <row r="21205">
      <c r="A21205" s="221">
        <v>22122.0</v>
      </c>
      <c r="B21205" s="221">
        <v>38.0</v>
      </c>
      <c r="C21205" s="221">
        <v>1.0</v>
      </c>
    </row>
    <row r="21206">
      <c r="A21206" s="221">
        <v>22122.0</v>
      </c>
      <c r="B21206" s="221">
        <v>39.0</v>
      </c>
      <c r="C21206" s="221">
        <v>1.0</v>
      </c>
    </row>
    <row r="21207">
      <c r="A21207" s="221">
        <v>22122.0</v>
      </c>
      <c r="B21207" s="221">
        <v>40.0</v>
      </c>
      <c r="C21207" s="221">
        <v>1.0</v>
      </c>
    </row>
    <row r="21208">
      <c r="A21208" s="221">
        <v>22123.0</v>
      </c>
      <c r="B21208" s="221">
        <v>38.0</v>
      </c>
      <c r="C21208" s="221">
        <v>1.0</v>
      </c>
    </row>
    <row r="21209">
      <c r="A21209" s="221">
        <v>22123.0</v>
      </c>
      <c r="B21209" s="221">
        <v>39.0</v>
      </c>
      <c r="C21209" s="221">
        <v>1.0</v>
      </c>
    </row>
    <row r="21210">
      <c r="A21210" s="221">
        <v>22123.0</v>
      </c>
      <c r="B21210" s="221">
        <v>40.0</v>
      </c>
      <c r="C21210" s="221">
        <v>1.0</v>
      </c>
    </row>
    <row r="21211">
      <c r="A21211" s="221">
        <v>22124.0</v>
      </c>
      <c r="B21211" s="221">
        <v>38.0</v>
      </c>
      <c r="C21211" s="221">
        <v>1.0</v>
      </c>
    </row>
    <row r="21212">
      <c r="A21212" s="221">
        <v>22124.0</v>
      </c>
      <c r="B21212" s="221">
        <v>39.0</v>
      </c>
      <c r="C21212" s="221">
        <v>1.0</v>
      </c>
    </row>
    <row r="21213">
      <c r="A21213" s="221">
        <v>22124.0</v>
      </c>
      <c r="B21213" s="221">
        <v>40.0</v>
      </c>
      <c r="C21213" s="221">
        <v>1.0</v>
      </c>
    </row>
    <row r="21214">
      <c r="A21214" s="221">
        <v>22125.0</v>
      </c>
      <c r="B21214" s="221">
        <v>38.0</v>
      </c>
      <c r="C21214" s="221">
        <v>1.0</v>
      </c>
    </row>
    <row r="21215">
      <c r="A21215" s="221">
        <v>22125.0</v>
      </c>
      <c r="B21215" s="221">
        <v>39.0</v>
      </c>
      <c r="C21215" s="221">
        <v>1.0</v>
      </c>
    </row>
    <row r="21216">
      <c r="A21216" s="221">
        <v>22125.0</v>
      </c>
      <c r="B21216" s="221">
        <v>40.0</v>
      </c>
      <c r="C21216" s="221">
        <v>1.0</v>
      </c>
    </row>
    <row r="21217">
      <c r="A21217" s="221">
        <v>22126.0</v>
      </c>
      <c r="B21217" s="221">
        <v>38.0</v>
      </c>
      <c r="C21217" s="221">
        <v>1.0</v>
      </c>
    </row>
    <row r="21218">
      <c r="A21218" s="221">
        <v>22126.0</v>
      </c>
      <c r="B21218" s="221">
        <v>39.0</v>
      </c>
      <c r="C21218" s="221">
        <v>1.0</v>
      </c>
    </row>
    <row r="21219">
      <c r="A21219" s="221">
        <v>22126.0</v>
      </c>
      <c r="B21219" s="221">
        <v>40.0</v>
      </c>
      <c r="C21219" s="221">
        <v>1.0</v>
      </c>
    </row>
    <row r="21220">
      <c r="A21220" s="221">
        <v>22127.0</v>
      </c>
      <c r="B21220" s="221">
        <v>38.0</v>
      </c>
      <c r="C21220" s="221">
        <v>1.0</v>
      </c>
    </row>
    <row r="21221">
      <c r="A21221" s="221">
        <v>22127.0</v>
      </c>
      <c r="B21221" s="221">
        <v>39.0</v>
      </c>
      <c r="C21221" s="221">
        <v>1.0</v>
      </c>
    </row>
    <row r="21222">
      <c r="A21222" s="221">
        <v>22127.0</v>
      </c>
      <c r="B21222" s="221">
        <v>40.0</v>
      </c>
      <c r="C21222" s="221">
        <v>1.0</v>
      </c>
    </row>
    <row r="21223">
      <c r="A21223" s="221">
        <v>22128.0</v>
      </c>
      <c r="B21223" s="221">
        <v>38.0</v>
      </c>
      <c r="C21223" s="221">
        <v>1.0</v>
      </c>
    </row>
    <row r="21224">
      <c r="A21224" s="221">
        <v>22128.0</v>
      </c>
      <c r="B21224" s="221">
        <v>39.0</v>
      </c>
      <c r="C21224" s="221">
        <v>1.0</v>
      </c>
    </row>
    <row r="21225">
      <c r="A21225" s="221">
        <v>22128.0</v>
      </c>
      <c r="B21225" s="221">
        <v>40.0</v>
      </c>
      <c r="C21225" s="221">
        <v>1.0</v>
      </c>
    </row>
    <row r="21226">
      <c r="A21226" s="221">
        <v>22129.0</v>
      </c>
      <c r="B21226" s="221">
        <v>38.0</v>
      </c>
      <c r="C21226" s="221">
        <v>1.0</v>
      </c>
    </row>
    <row r="21227">
      <c r="A21227" s="221">
        <v>22129.0</v>
      </c>
      <c r="B21227" s="221">
        <v>39.0</v>
      </c>
      <c r="C21227" s="221">
        <v>1.0</v>
      </c>
    </row>
    <row r="21228">
      <c r="A21228" s="221">
        <v>22129.0</v>
      </c>
      <c r="B21228" s="221">
        <v>40.0</v>
      </c>
      <c r="C21228" s="221">
        <v>1.0</v>
      </c>
    </row>
    <row r="21229">
      <c r="A21229" s="221">
        <v>22130.0</v>
      </c>
      <c r="B21229" s="221">
        <v>38.0</v>
      </c>
      <c r="C21229" s="221">
        <v>1.0</v>
      </c>
    </row>
    <row r="21230">
      <c r="A21230" s="221">
        <v>22130.0</v>
      </c>
      <c r="B21230" s="221">
        <v>39.0</v>
      </c>
      <c r="C21230" s="221">
        <v>1.0</v>
      </c>
    </row>
    <row r="21231">
      <c r="A21231" s="221">
        <v>22130.0</v>
      </c>
      <c r="B21231" s="221">
        <v>40.0</v>
      </c>
      <c r="C21231" s="221">
        <v>1.0</v>
      </c>
    </row>
    <row r="21232">
      <c r="A21232" s="221">
        <v>22131.0</v>
      </c>
      <c r="B21232" s="221">
        <v>38.0</v>
      </c>
      <c r="C21232" s="221">
        <v>1.0</v>
      </c>
    </row>
    <row r="21233">
      <c r="A21233" s="221">
        <v>22131.0</v>
      </c>
      <c r="B21233" s="221">
        <v>39.0</v>
      </c>
      <c r="C21233" s="221">
        <v>1.0</v>
      </c>
    </row>
    <row r="21234">
      <c r="A21234" s="221">
        <v>22131.0</v>
      </c>
      <c r="B21234" s="221">
        <v>40.0</v>
      </c>
      <c r="C21234" s="221">
        <v>1.0</v>
      </c>
    </row>
    <row r="21235">
      <c r="A21235" s="221">
        <v>22133.0</v>
      </c>
      <c r="B21235" s="221">
        <v>38.0</v>
      </c>
      <c r="C21235" s="221">
        <v>1.0</v>
      </c>
    </row>
    <row r="21236">
      <c r="A21236" s="221">
        <v>22133.0</v>
      </c>
      <c r="B21236" s="221">
        <v>39.0</v>
      </c>
      <c r="C21236" s="221">
        <v>1.0</v>
      </c>
    </row>
    <row r="21237">
      <c r="A21237" s="221">
        <v>22133.0</v>
      </c>
      <c r="B21237" s="221">
        <v>40.0</v>
      </c>
      <c r="C21237" s="221">
        <v>1.0</v>
      </c>
    </row>
    <row r="21238">
      <c r="A21238" s="221">
        <v>22134.0</v>
      </c>
      <c r="B21238" s="221">
        <v>38.0</v>
      </c>
      <c r="C21238" s="221">
        <v>1.0</v>
      </c>
    </row>
    <row r="21239">
      <c r="A21239" s="221">
        <v>22134.0</v>
      </c>
      <c r="B21239" s="221">
        <v>39.0</v>
      </c>
      <c r="C21239" s="221">
        <v>1.0</v>
      </c>
    </row>
    <row r="21240">
      <c r="A21240" s="221">
        <v>22134.0</v>
      </c>
      <c r="B21240" s="221">
        <v>40.0</v>
      </c>
      <c r="C21240" s="221">
        <v>1.0</v>
      </c>
    </row>
    <row r="21241">
      <c r="A21241" s="221">
        <v>22135.0</v>
      </c>
      <c r="B21241" s="221">
        <v>38.0</v>
      </c>
      <c r="C21241" s="221">
        <v>1.0</v>
      </c>
    </row>
    <row r="21242">
      <c r="A21242" s="221">
        <v>22135.0</v>
      </c>
      <c r="B21242" s="221">
        <v>39.0</v>
      </c>
      <c r="C21242" s="221">
        <v>1.0</v>
      </c>
    </row>
    <row r="21243">
      <c r="A21243" s="221">
        <v>22135.0</v>
      </c>
      <c r="B21243" s="221">
        <v>40.0</v>
      </c>
      <c r="C21243" s="221">
        <v>1.0</v>
      </c>
    </row>
    <row r="21244">
      <c r="A21244" s="221">
        <v>22136.0</v>
      </c>
      <c r="B21244" s="221">
        <v>38.0</v>
      </c>
      <c r="C21244" s="221">
        <v>1.0</v>
      </c>
    </row>
    <row r="21245">
      <c r="A21245" s="221">
        <v>22136.0</v>
      </c>
      <c r="B21245" s="221">
        <v>39.0</v>
      </c>
      <c r="C21245" s="221">
        <v>1.0</v>
      </c>
    </row>
    <row r="21246">
      <c r="A21246" s="221">
        <v>22136.0</v>
      </c>
      <c r="B21246" s="221">
        <v>40.0</v>
      </c>
      <c r="C21246" s="221">
        <v>1.0</v>
      </c>
    </row>
    <row r="21247">
      <c r="A21247" s="221">
        <v>22137.0</v>
      </c>
      <c r="B21247" s="221">
        <v>38.0</v>
      </c>
      <c r="C21247" s="221">
        <v>1.0</v>
      </c>
    </row>
    <row r="21248">
      <c r="A21248" s="221">
        <v>22137.0</v>
      </c>
      <c r="B21248" s="221">
        <v>39.0</v>
      </c>
      <c r="C21248" s="221">
        <v>1.0</v>
      </c>
    </row>
    <row r="21249">
      <c r="A21249" s="221">
        <v>22137.0</v>
      </c>
      <c r="B21249" s="221">
        <v>40.0</v>
      </c>
      <c r="C21249" s="221">
        <v>1.0</v>
      </c>
    </row>
    <row r="21250">
      <c r="A21250" s="221">
        <v>22175.0</v>
      </c>
      <c r="B21250" s="221">
        <v>34.0</v>
      </c>
      <c r="C21250" s="221">
        <v>840.0</v>
      </c>
    </row>
    <row r="21251">
      <c r="A21251" s="221">
        <v>22175.0</v>
      </c>
      <c r="B21251" s="221">
        <v>35.0</v>
      </c>
      <c r="C21251" s="221">
        <v>183.0</v>
      </c>
    </row>
    <row r="21252">
      <c r="A21252" s="221">
        <v>22175.0</v>
      </c>
      <c r="B21252" s="221">
        <v>36.0</v>
      </c>
      <c r="C21252" s="221">
        <v>470.0</v>
      </c>
    </row>
    <row r="21253">
      <c r="A21253" s="221">
        <v>22175.0</v>
      </c>
      <c r="B21253" s="221">
        <v>37.0</v>
      </c>
      <c r="C21253" s="221">
        <v>4.0</v>
      </c>
    </row>
    <row r="21254">
      <c r="A21254" s="221">
        <v>22175.0</v>
      </c>
      <c r="B21254" s="221">
        <v>40.0</v>
      </c>
      <c r="C21254" s="221">
        <v>4.0</v>
      </c>
    </row>
    <row r="21255">
      <c r="A21255" s="221">
        <v>22177.0</v>
      </c>
      <c r="B21255" s="221">
        <v>34.0</v>
      </c>
      <c r="C21255" s="221">
        <v>840.0</v>
      </c>
    </row>
    <row r="21256">
      <c r="A21256" s="221">
        <v>22177.0</v>
      </c>
      <c r="B21256" s="221">
        <v>35.0</v>
      </c>
      <c r="C21256" s="221">
        <v>183.0</v>
      </c>
    </row>
    <row r="21257">
      <c r="A21257" s="221">
        <v>22177.0</v>
      </c>
      <c r="B21257" s="221">
        <v>36.0</v>
      </c>
      <c r="C21257" s="221">
        <v>470.0</v>
      </c>
    </row>
    <row r="21258">
      <c r="A21258" s="221">
        <v>22177.0</v>
      </c>
      <c r="B21258" s="221">
        <v>37.0</v>
      </c>
      <c r="C21258" s="221">
        <v>4.0</v>
      </c>
    </row>
    <row r="21259">
      <c r="A21259" s="221">
        <v>22177.0</v>
      </c>
      <c r="B21259" s="221">
        <v>40.0</v>
      </c>
      <c r="C21259" s="221">
        <v>4.0</v>
      </c>
    </row>
    <row r="21260">
      <c r="A21260" s="221">
        <v>22227.0</v>
      </c>
      <c r="B21260" s="221">
        <v>34.0</v>
      </c>
      <c r="C21260" s="221">
        <v>949.0</v>
      </c>
    </row>
    <row r="21261">
      <c r="A21261" s="221">
        <v>22227.0</v>
      </c>
      <c r="B21261" s="221">
        <v>37.0</v>
      </c>
      <c r="C21261" s="221">
        <v>111.0</v>
      </c>
    </row>
    <row r="21262">
      <c r="A21262" s="221">
        <v>22227.0</v>
      </c>
      <c r="B21262" s="221">
        <v>38.0</v>
      </c>
      <c r="C21262" s="221">
        <v>56.0</v>
      </c>
    </row>
    <row r="21263">
      <c r="A21263" s="221">
        <v>22227.0</v>
      </c>
      <c r="B21263" s="221">
        <v>40.0</v>
      </c>
      <c r="C21263" s="221">
        <v>22.0</v>
      </c>
    </row>
    <row r="21264">
      <c r="A21264" s="221">
        <v>22227.0</v>
      </c>
      <c r="B21264" s="221">
        <v>2346.0</v>
      </c>
      <c r="C21264" s="221">
        <v>3.0</v>
      </c>
    </row>
    <row r="21265">
      <c r="A21265" s="221">
        <v>22228.0</v>
      </c>
      <c r="B21265" s="221">
        <v>34.0</v>
      </c>
      <c r="C21265" s="221">
        <v>949.0</v>
      </c>
    </row>
    <row r="21266">
      <c r="A21266" s="221">
        <v>22228.0</v>
      </c>
      <c r="B21266" s="221">
        <v>37.0</v>
      </c>
      <c r="C21266" s="221">
        <v>111.0</v>
      </c>
    </row>
    <row r="21267">
      <c r="A21267" s="221">
        <v>22228.0</v>
      </c>
      <c r="B21267" s="221">
        <v>38.0</v>
      </c>
      <c r="C21267" s="221">
        <v>56.0</v>
      </c>
    </row>
    <row r="21268">
      <c r="A21268" s="221">
        <v>22228.0</v>
      </c>
      <c r="B21268" s="221">
        <v>40.0</v>
      </c>
      <c r="C21268" s="221">
        <v>22.0</v>
      </c>
    </row>
    <row r="21269">
      <c r="A21269" s="221">
        <v>22228.0</v>
      </c>
      <c r="B21269" s="221">
        <v>2346.0</v>
      </c>
      <c r="C21269" s="221">
        <v>3.0</v>
      </c>
    </row>
    <row r="21270">
      <c r="A21270" s="221">
        <v>22229.0</v>
      </c>
      <c r="B21270" s="221">
        <v>34.0</v>
      </c>
      <c r="C21270" s="221">
        <v>30710.0</v>
      </c>
    </row>
    <row r="21271">
      <c r="A21271" s="221">
        <v>22229.0</v>
      </c>
      <c r="B21271" s="221">
        <v>35.0</v>
      </c>
      <c r="C21271" s="221">
        <v>17250.0</v>
      </c>
    </row>
    <row r="21272">
      <c r="A21272" s="221">
        <v>22229.0</v>
      </c>
      <c r="B21272" s="221">
        <v>36.0</v>
      </c>
      <c r="C21272" s="221">
        <v>4921.0</v>
      </c>
    </row>
    <row r="21273">
      <c r="A21273" s="221">
        <v>22229.0</v>
      </c>
      <c r="B21273" s="221">
        <v>37.0</v>
      </c>
      <c r="C21273" s="221">
        <v>1527.0</v>
      </c>
    </row>
    <row r="21274">
      <c r="A21274" s="221">
        <v>22229.0</v>
      </c>
      <c r="B21274" s="221">
        <v>38.0</v>
      </c>
      <c r="C21274" s="221">
        <v>597.0</v>
      </c>
    </row>
    <row r="21275">
      <c r="A21275" s="221">
        <v>22229.0</v>
      </c>
      <c r="B21275" s="221">
        <v>39.0</v>
      </c>
      <c r="C21275" s="221">
        <v>300.0</v>
      </c>
    </row>
    <row r="21276">
      <c r="A21276" s="221">
        <v>22229.0</v>
      </c>
      <c r="B21276" s="221">
        <v>40.0</v>
      </c>
      <c r="C21276" s="221">
        <v>512.0</v>
      </c>
    </row>
    <row r="21277">
      <c r="A21277" s="221">
        <v>22229.0</v>
      </c>
      <c r="B21277" s="221">
        <v>3687.0</v>
      </c>
      <c r="C21277" s="221">
        <v>30.0</v>
      </c>
    </row>
    <row r="21278">
      <c r="A21278" s="221">
        <v>22229.0</v>
      </c>
      <c r="B21278" s="221">
        <v>3689.0</v>
      </c>
      <c r="C21278" s="221">
        <v>30.0</v>
      </c>
    </row>
    <row r="21279">
      <c r="A21279" s="221">
        <v>22229.0</v>
      </c>
      <c r="B21279" s="221">
        <v>11399.0</v>
      </c>
      <c r="C21279" s="221">
        <v>15.0</v>
      </c>
    </row>
    <row r="21280">
      <c r="A21280" s="221">
        <v>22229.0</v>
      </c>
      <c r="B21280" s="221">
        <v>11541.0</v>
      </c>
      <c r="C21280" s="221">
        <v>23.0</v>
      </c>
    </row>
    <row r="21281">
      <c r="A21281" s="221">
        <v>22248.0</v>
      </c>
      <c r="B21281" s="221">
        <v>34.0</v>
      </c>
      <c r="C21281" s="221">
        <v>1000.0</v>
      </c>
    </row>
    <row r="21282">
      <c r="A21282" s="221">
        <v>22249.0</v>
      </c>
      <c r="B21282" s="221">
        <v>37.0</v>
      </c>
      <c r="C21282" s="221">
        <v>2.0</v>
      </c>
    </row>
    <row r="21283">
      <c r="A21283" s="221">
        <v>22249.0</v>
      </c>
      <c r="B21283" s="221">
        <v>38.0</v>
      </c>
      <c r="C21283" s="221">
        <v>6.0</v>
      </c>
    </row>
    <row r="21284">
      <c r="A21284" s="221">
        <v>22291.0</v>
      </c>
      <c r="B21284" s="221">
        <v>34.0</v>
      </c>
      <c r="C21284" s="221">
        <v>1351.0</v>
      </c>
    </row>
    <row r="21285">
      <c r="A21285" s="221">
        <v>22291.0</v>
      </c>
      <c r="B21285" s="221">
        <v>36.0</v>
      </c>
      <c r="C21285" s="221">
        <v>636.0</v>
      </c>
    </row>
    <row r="21286">
      <c r="A21286" s="221">
        <v>22291.0</v>
      </c>
      <c r="B21286" s="221">
        <v>37.0</v>
      </c>
      <c r="C21286" s="221">
        <v>4.0</v>
      </c>
    </row>
    <row r="21287">
      <c r="A21287" s="221">
        <v>22291.0</v>
      </c>
      <c r="B21287" s="221">
        <v>39.0</v>
      </c>
      <c r="C21287" s="221">
        <v>14.0</v>
      </c>
    </row>
    <row r="21288">
      <c r="A21288" s="221">
        <v>22291.0</v>
      </c>
      <c r="B21288" s="221">
        <v>40.0</v>
      </c>
      <c r="C21288" s="221">
        <v>4.0</v>
      </c>
    </row>
    <row r="21289">
      <c r="A21289" s="221">
        <v>22291.0</v>
      </c>
      <c r="B21289" s="221">
        <v>3689.0</v>
      </c>
      <c r="C21289" s="221">
        <v>1.0</v>
      </c>
    </row>
    <row r="21290">
      <c r="A21290" s="221">
        <v>22291.0</v>
      </c>
      <c r="B21290" s="221">
        <v>9842.0</v>
      </c>
      <c r="C21290" s="221">
        <v>5.0</v>
      </c>
    </row>
    <row r="21291">
      <c r="A21291" s="221">
        <v>22291.0</v>
      </c>
      <c r="B21291" s="221">
        <v>11399.0</v>
      </c>
      <c r="C21291" s="221">
        <v>5.0</v>
      </c>
    </row>
    <row r="21292">
      <c r="A21292" s="221">
        <v>22291.0</v>
      </c>
      <c r="B21292" s="221">
        <v>11540.0</v>
      </c>
      <c r="C21292" s="221">
        <v>9.0</v>
      </c>
    </row>
    <row r="21293">
      <c r="A21293" s="221">
        <v>22325.0</v>
      </c>
      <c r="B21293" s="221">
        <v>34.0</v>
      </c>
      <c r="C21293" s="221">
        <v>840.0</v>
      </c>
    </row>
    <row r="21294">
      <c r="A21294" s="221">
        <v>22325.0</v>
      </c>
      <c r="B21294" s="221">
        <v>35.0</v>
      </c>
      <c r="C21294" s="221">
        <v>183.0</v>
      </c>
    </row>
    <row r="21295">
      <c r="A21295" s="221">
        <v>22325.0</v>
      </c>
      <c r="B21295" s="221">
        <v>36.0</v>
      </c>
      <c r="C21295" s="221">
        <v>470.0</v>
      </c>
    </row>
    <row r="21296">
      <c r="A21296" s="221">
        <v>22325.0</v>
      </c>
      <c r="B21296" s="221">
        <v>37.0</v>
      </c>
      <c r="C21296" s="221">
        <v>4.0</v>
      </c>
    </row>
    <row r="21297">
      <c r="A21297" s="221">
        <v>22325.0</v>
      </c>
      <c r="B21297" s="221">
        <v>40.0</v>
      </c>
      <c r="C21297" s="221">
        <v>4.0</v>
      </c>
    </row>
    <row r="21298">
      <c r="A21298" s="221">
        <v>22327.0</v>
      </c>
      <c r="B21298" s="221">
        <v>34.0</v>
      </c>
      <c r="C21298" s="221">
        <v>840.0</v>
      </c>
    </row>
    <row r="21299">
      <c r="A21299" s="221">
        <v>22327.0</v>
      </c>
      <c r="B21299" s="221">
        <v>35.0</v>
      </c>
      <c r="C21299" s="221">
        <v>183.0</v>
      </c>
    </row>
    <row r="21300">
      <c r="A21300" s="221">
        <v>22327.0</v>
      </c>
      <c r="B21300" s="221">
        <v>36.0</v>
      </c>
      <c r="C21300" s="221">
        <v>470.0</v>
      </c>
    </row>
    <row r="21301">
      <c r="A21301" s="221">
        <v>22327.0</v>
      </c>
      <c r="B21301" s="221">
        <v>37.0</v>
      </c>
      <c r="C21301" s="221">
        <v>4.0</v>
      </c>
    </row>
    <row r="21302">
      <c r="A21302" s="221">
        <v>22327.0</v>
      </c>
      <c r="B21302" s="221">
        <v>40.0</v>
      </c>
      <c r="C21302" s="221">
        <v>4.0</v>
      </c>
    </row>
    <row r="21303">
      <c r="A21303" s="221">
        <v>22329.0</v>
      </c>
      <c r="B21303" s="221">
        <v>34.0</v>
      </c>
      <c r="C21303" s="221">
        <v>840.0</v>
      </c>
    </row>
    <row r="21304">
      <c r="A21304" s="221">
        <v>22329.0</v>
      </c>
      <c r="B21304" s="221">
        <v>35.0</v>
      </c>
      <c r="C21304" s="221">
        <v>183.0</v>
      </c>
    </row>
    <row r="21305">
      <c r="A21305" s="221">
        <v>22329.0</v>
      </c>
      <c r="B21305" s="221">
        <v>36.0</v>
      </c>
      <c r="C21305" s="221">
        <v>470.0</v>
      </c>
    </row>
    <row r="21306">
      <c r="A21306" s="221">
        <v>22329.0</v>
      </c>
      <c r="B21306" s="221">
        <v>37.0</v>
      </c>
      <c r="C21306" s="221">
        <v>4.0</v>
      </c>
    </row>
    <row r="21307">
      <c r="A21307" s="221">
        <v>22329.0</v>
      </c>
      <c r="B21307" s="221">
        <v>40.0</v>
      </c>
      <c r="C21307" s="221">
        <v>4.0</v>
      </c>
    </row>
    <row r="21308">
      <c r="A21308" s="221">
        <v>22331.0</v>
      </c>
      <c r="B21308" s="221">
        <v>34.0</v>
      </c>
      <c r="C21308" s="221">
        <v>840.0</v>
      </c>
    </row>
    <row r="21309">
      <c r="A21309" s="221">
        <v>22331.0</v>
      </c>
      <c r="B21309" s="221">
        <v>35.0</v>
      </c>
      <c r="C21309" s="221">
        <v>183.0</v>
      </c>
    </row>
    <row r="21310">
      <c r="A21310" s="221">
        <v>22331.0</v>
      </c>
      <c r="B21310" s="221">
        <v>36.0</v>
      </c>
      <c r="C21310" s="221">
        <v>470.0</v>
      </c>
    </row>
    <row r="21311">
      <c r="A21311" s="221">
        <v>22331.0</v>
      </c>
      <c r="B21311" s="221">
        <v>37.0</v>
      </c>
      <c r="C21311" s="221">
        <v>4.0</v>
      </c>
    </row>
    <row r="21312">
      <c r="A21312" s="221">
        <v>22331.0</v>
      </c>
      <c r="B21312" s="221">
        <v>40.0</v>
      </c>
      <c r="C21312" s="221">
        <v>4.0</v>
      </c>
    </row>
    <row r="21313">
      <c r="A21313" s="221">
        <v>22333.0</v>
      </c>
      <c r="B21313" s="221">
        <v>34.0</v>
      </c>
      <c r="C21313" s="221">
        <v>756.0</v>
      </c>
    </row>
    <row r="21314">
      <c r="A21314" s="221">
        <v>22333.0</v>
      </c>
      <c r="B21314" s="221">
        <v>35.0</v>
      </c>
      <c r="C21314" s="221">
        <v>165.0</v>
      </c>
    </row>
    <row r="21315">
      <c r="A21315" s="221">
        <v>22333.0</v>
      </c>
      <c r="B21315" s="221">
        <v>36.0</v>
      </c>
      <c r="C21315" s="221">
        <v>423.0</v>
      </c>
    </row>
    <row r="21316">
      <c r="A21316" s="221">
        <v>22333.0</v>
      </c>
      <c r="B21316" s="221">
        <v>37.0</v>
      </c>
      <c r="C21316" s="221">
        <v>4.0</v>
      </c>
    </row>
    <row r="21317">
      <c r="A21317" s="221">
        <v>22333.0</v>
      </c>
      <c r="B21317" s="221">
        <v>40.0</v>
      </c>
      <c r="C21317" s="221">
        <v>2.0</v>
      </c>
    </row>
    <row r="21318">
      <c r="A21318" s="221">
        <v>22335.0</v>
      </c>
      <c r="B21318" s="221">
        <v>34.0</v>
      </c>
      <c r="C21318" s="221">
        <v>756.0</v>
      </c>
    </row>
    <row r="21319">
      <c r="A21319" s="221">
        <v>22335.0</v>
      </c>
      <c r="B21319" s="221">
        <v>35.0</v>
      </c>
      <c r="C21319" s="221">
        <v>165.0</v>
      </c>
    </row>
    <row r="21320">
      <c r="A21320" s="221">
        <v>22335.0</v>
      </c>
      <c r="B21320" s="221">
        <v>36.0</v>
      </c>
      <c r="C21320" s="221">
        <v>423.0</v>
      </c>
    </row>
    <row r="21321">
      <c r="A21321" s="221">
        <v>22335.0</v>
      </c>
      <c r="B21321" s="221">
        <v>37.0</v>
      </c>
      <c r="C21321" s="221">
        <v>4.0</v>
      </c>
    </row>
    <row r="21322">
      <c r="A21322" s="221">
        <v>22335.0</v>
      </c>
      <c r="B21322" s="221">
        <v>40.0</v>
      </c>
      <c r="C21322" s="221">
        <v>2.0</v>
      </c>
    </row>
    <row r="21323">
      <c r="A21323" s="221">
        <v>22337.0</v>
      </c>
      <c r="B21323" s="221">
        <v>34.0</v>
      </c>
      <c r="C21323" s="221">
        <v>756.0</v>
      </c>
    </row>
    <row r="21324">
      <c r="A21324" s="221">
        <v>22337.0</v>
      </c>
      <c r="B21324" s="221">
        <v>35.0</v>
      </c>
      <c r="C21324" s="221">
        <v>165.0</v>
      </c>
    </row>
    <row r="21325">
      <c r="A21325" s="221">
        <v>22337.0</v>
      </c>
      <c r="B21325" s="221">
        <v>36.0</v>
      </c>
      <c r="C21325" s="221">
        <v>423.0</v>
      </c>
    </row>
    <row r="21326">
      <c r="A21326" s="221">
        <v>22337.0</v>
      </c>
      <c r="B21326" s="221">
        <v>37.0</v>
      </c>
      <c r="C21326" s="221">
        <v>4.0</v>
      </c>
    </row>
    <row r="21327">
      <c r="A21327" s="221">
        <v>22337.0</v>
      </c>
      <c r="B21327" s="221">
        <v>40.0</v>
      </c>
      <c r="C21327" s="221">
        <v>2.0</v>
      </c>
    </row>
    <row r="21328">
      <c r="A21328" s="221">
        <v>22339.0</v>
      </c>
      <c r="B21328" s="221">
        <v>34.0</v>
      </c>
      <c r="C21328" s="221">
        <v>756.0</v>
      </c>
    </row>
    <row r="21329">
      <c r="A21329" s="221">
        <v>22339.0</v>
      </c>
      <c r="B21329" s="221">
        <v>35.0</v>
      </c>
      <c r="C21329" s="221">
        <v>165.0</v>
      </c>
    </row>
    <row r="21330">
      <c r="A21330" s="221">
        <v>22339.0</v>
      </c>
      <c r="B21330" s="221">
        <v>36.0</v>
      </c>
      <c r="C21330" s="221">
        <v>423.0</v>
      </c>
    </row>
    <row r="21331">
      <c r="A21331" s="221">
        <v>22339.0</v>
      </c>
      <c r="B21331" s="221">
        <v>37.0</v>
      </c>
      <c r="C21331" s="221">
        <v>4.0</v>
      </c>
    </row>
    <row r="21332">
      <c r="A21332" s="221">
        <v>22339.0</v>
      </c>
      <c r="B21332" s="221">
        <v>40.0</v>
      </c>
      <c r="C21332" s="221">
        <v>2.0</v>
      </c>
    </row>
    <row r="21333">
      <c r="A21333" s="221">
        <v>22428.0</v>
      </c>
      <c r="B21333" s="221">
        <v>34.0</v>
      </c>
      <c r="C21333" s="221">
        <v>1.2090111E7</v>
      </c>
    </row>
    <row r="21334">
      <c r="A21334" s="221">
        <v>22428.0</v>
      </c>
      <c r="B21334" s="221">
        <v>35.0</v>
      </c>
      <c r="C21334" s="221">
        <v>3024444.0</v>
      </c>
    </row>
    <row r="21335">
      <c r="A21335" s="221">
        <v>22428.0</v>
      </c>
      <c r="B21335" s="221">
        <v>36.0</v>
      </c>
      <c r="C21335" s="221">
        <v>762222.0</v>
      </c>
    </row>
    <row r="21336">
      <c r="A21336" s="221">
        <v>22428.0</v>
      </c>
      <c r="B21336" s="221">
        <v>37.0</v>
      </c>
      <c r="C21336" s="221">
        <v>189478.0</v>
      </c>
    </row>
    <row r="21337">
      <c r="A21337" s="221">
        <v>22428.0</v>
      </c>
      <c r="B21337" s="221">
        <v>38.0</v>
      </c>
      <c r="C21337" s="221">
        <v>47256.0</v>
      </c>
    </row>
    <row r="21338">
      <c r="A21338" s="221">
        <v>22428.0</v>
      </c>
      <c r="B21338" s="221">
        <v>39.0</v>
      </c>
      <c r="C21338" s="221">
        <v>22178.0</v>
      </c>
    </row>
    <row r="21339">
      <c r="A21339" s="221">
        <v>22428.0</v>
      </c>
      <c r="B21339" s="221">
        <v>40.0</v>
      </c>
      <c r="C21339" s="221">
        <v>10312.0</v>
      </c>
    </row>
    <row r="21340">
      <c r="A21340" s="221">
        <v>22428.0</v>
      </c>
      <c r="B21340" s="221">
        <v>3828.0</v>
      </c>
      <c r="C21340" s="221">
        <v>450.0</v>
      </c>
    </row>
    <row r="21341">
      <c r="A21341" s="221">
        <v>22428.0</v>
      </c>
      <c r="B21341" s="221">
        <v>11399.0</v>
      </c>
      <c r="C21341" s="221">
        <v>900.0</v>
      </c>
    </row>
    <row r="21342">
      <c r="A21342" s="221">
        <v>22428.0</v>
      </c>
      <c r="B21342" s="221">
        <v>11532.0</v>
      </c>
      <c r="C21342" s="221">
        <v>225.0</v>
      </c>
    </row>
    <row r="21343">
      <c r="A21343" s="221">
        <v>22428.0</v>
      </c>
      <c r="B21343" s="221">
        <v>11537.0</v>
      </c>
      <c r="C21343" s="221">
        <v>900.0</v>
      </c>
    </row>
    <row r="21344">
      <c r="A21344" s="221">
        <v>22428.0</v>
      </c>
      <c r="B21344" s="221">
        <v>11539.0</v>
      </c>
      <c r="C21344" s="221">
        <v>6300.0</v>
      </c>
    </row>
    <row r="21345">
      <c r="A21345" s="221">
        <v>22428.0</v>
      </c>
      <c r="B21345" s="221">
        <v>11543.0</v>
      </c>
      <c r="C21345" s="221">
        <v>18750.0</v>
      </c>
    </row>
    <row r="21346">
      <c r="A21346" s="221">
        <v>22428.0</v>
      </c>
      <c r="B21346" s="221">
        <v>11549.0</v>
      </c>
      <c r="C21346" s="221">
        <v>150.0</v>
      </c>
    </row>
    <row r="21347">
      <c r="A21347" s="221">
        <v>22428.0</v>
      </c>
      <c r="B21347" s="221">
        <v>11554.0</v>
      </c>
      <c r="C21347" s="221">
        <v>2250.0</v>
      </c>
    </row>
    <row r="21348">
      <c r="A21348" s="221">
        <v>22428.0</v>
      </c>
      <c r="B21348" s="221">
        <v>11557.0</v>
      </c>
      <c r="C21348" s="221">
        <v>1634.0</v>
      </c>
    </row>
    <row r="21349">
      <c r="A21349" s="221">
        <v>22428.0</v>
      </c>
      <c r="B21349" s="221">
        <v>21025.0</v>
      </c>
      <c r="C21349" s="221">
        <v>3.0</v>
      </c>
    </row>
    <row r="21350">
      <c r="A21350" s="221">
        <v>22430.0</v>
      </c>
      <c r="B21350" s="221">
        <v>34.0</v>
      </c>
      <c r="C21350" s="221">
        <v>1.1564444E7</v>
      </c>
    </row>
    <row r="21351">
      <c r="A21351" s="221">
        <v>22430.0</v>
      </c>
      <c r="B21351" s="221">
        <v>35.0</v>
      </c>
      <c r="C21351" s="221">
        <v>2892889.0</v>
      </c>
    </row>
    <row r="21352">
      <c r="A21352" s="221">
        <v>22430.0</v>
      </c>
      <c r="B21352" s="221">
        <v>36.0</v>
      </c>
      <c r="C21352" s="221">
        <v>728333.0</v>
      </c>
    </row>
    <row r="21353">
      <c r="A21353" s="221">
        <v>22430.0</v>
      </c>
      <c r="B21353" s="221">
        <v>37.0</v>
      </c>
      <c r="C21353" s="221">
        <v>181211.0</v>
      </c>
    </row>
    <row r="21354">
      <c r="A21354" s="221">
        <v>22430.0</v>
      </c>
      <c r="B21354" s="221">
        <v>38.0</v>
      </c>
      <c r="C21354" s="221">
        <v>45133.0</v>
      </c>
    </row>
    <row r="21355">
      <c r="A21355" s="221">
        <v>22430.0</v>
      </c>
      <c r="B21355" s="221">
        <v>39.0</v>
      </c>
      <c r="C21355" s="221">
        <v>20644.0</v>
      </c>
    </row>
    <row r="21356">
      <c r="A21356" s="221">
        <v>22430.0</v>
      </c>
      <c r="B21356" s="221">
        <v>40.0</v>
      </c>
      <c r="C21356" s="221">
        <v>7556.0</v>
      </c>
    </row>
    <row r="21357">
      <c r="A21357" s="221">
        <v>22430.0</v>
      </c>
      <c r="B21357" s="221">
        <v>3828.0</v>
      </c>
      <c r="C21357" s="221">
        <v>450.0</v>
      </c>
    </row>
    <row r="21358">
      <c r="A21358" s="221">
        <v>22430.0</v>
      </c>
      <c r="B21358" s="221">
        <v>11399.0</v>
      </c>
      <c r="C21358" s="221">
        <v>900.0</v>
      </c>
    </row>
    <row r="21359">
      <c r="A21359" s="221">
        <v>22430.0</v>
      </c>
      <c r="B21359" s="221">
        <v>11531.0</v>
      </c>
      <c r="C21359" s="221">
        <v>225.0</v>
      </c>
    </row>
    <row r="21360">
      <c r="A21360" s="221">
        <v>22430.0</v>
      </c>
      <c r="B21360" s="221">
        <v>11535.0</v>
      </c>
      <c r="C21360" s="221">
        <v>900.0</v>
      </c>
    </row>
    <row r="21361">
      <c r="A21361" s="221">
        <v>22430.0</v>
      </c>
      <c r="B21361" s="221">
        <v>11541.0</v>
      </c>
      <c r="C21361" s="221">
        <v>6300.0</v>
      </c>
    </row>
    <row r="21362">
      <c r="A21362" s="221">
        <v>22430.0</v>
      </c>
      <c r="B21362" s="221">
        <v>11545.0</v>
      </c>
      <c r="C21362" s="221">
        <v>18750.0</v>
      </c>
    </row>
    <row r="21363">
      <c r="A21363" s="221">
        <v>22430.0</v>
      </c>
      <c r="B21363" s="221">
        <v>11547.0</v>
      </c>
      <c r="C21363" s="221">
        <v>150.0</v>
      </c>
    </row>
    <row r="21364">
      <c r="A21364" s="221">
        <v>22430.0</v>
      </c>
      <c r="B21364" s="221">
        <v>11553.0</v>
      </c>
      <c r="C21364" s="221">
        <v>2250.0</v>
      </c>
    </row>
    <row r="21365">
      <c r="A21365" s="221">
        <v>22430.0</v>
      </c>
      <c r="B21365" s="221">
        <v>11556.0</v>
      </c>
      <c r="C21365" s="221">
        <v>1634.0</v>
      </c>
    </row>
    <row r="21366">
      <c r="A21366" s="221">
        <v>22430.0</v>
      </c>
      <c r="B21366" s="221">
        <v>21025.0</v>
      </c>
      <c r="C21366" s="221">
        <v>3.0</v>
      </c>
    </row>
    <row r="21367">
      <c r="A21367" s="221">
        <v>22436.0</v>
      </c>
      <c r="B21367" s="221">
        <v>34.0</v>
      </c>
      <c r="C21367" s="221">
        <v>1.0649667E7</v>
      </c>
    </row>
    <row r="21368">
      <c r="A21368" s="221">
        <v>22436.0</v>
      </c>
      <c r="B21368" s="221">
        <v>35.0</v>
      </c>
      <c r="C21368" s="221">
        <v>2263111.0</v>
      </c>
    </row>
    <row r="21369">
      <c r="A21369" s="221">
        <v>22436.0</v>
      </c>
      <c r="B21369" s="221">
        <v>36.0</v>
      </c>
      <c r="C21369" s="221">
        <v>607000.0</v>
      </c>
    </row>
    <row r="21370">
      <c r="A21370" s="221">
        <v>22436.0</v>
      </c>
      <c r="B21370" s="221">
        <v>37.0</v>
      </c>
      <c r="C21370" s="221">
        <v>166200.0</v>
      </c>
    </row>
    <row r="21371">
      <c r="A21371" s="221">
        <v>22436.0</v>
      </c>
      <c r="B21371" s="221">
        <v>38.0</v>
      </c>
      <c r="C21371" s="221">
        <v>36011.0</v>
      </c>
    </row>
    <row r="21372">
      <c r="A21372" s="221">
        <v>22436.0</v>
      </c>
      <c r="B21372" s="221">
        <v>39.0</v>
      </c>
      <c r="C21372" s="221">
        <v>16066.0</v>
      </c>
    </row>
    <row r="21373">
      <c r="A21373" s="221">
        <v>22436.0</v>
      </c>
      <c r="B21373" s="221">
        <v>40.0</v>
      </c>
      <c r="C21373" s="221">
        <v>6688.0</v>
      </c>
    </row>
    <row r="21374">
      <c r="A21374" s="221">
        <v>22436.0</v>
      </c>
      <c r="B21374" s="221">
        <v>3828.0</v>
      </c>
      <c r="C21374" s="221">
        <v>450.0</v>
      </c>
    </row>
    <row r="21375">
      <c r="A21375" s="221">
        <v>22436.0</v>
      </c>
      <c r="B21375" s="221">
        <v>11399.0</v>
      </c>
      <c r="C21375" s="221">
        <v>900.0</v>
      </c>
    </row>
    <row r="21376">
      <c r="A21376" s="221">
        <v>22436.0</v>
      </c>
      <c r="B21376" s="221">
        <v>11533.0</v>
      </c>
      <c r="C21376" s="221">
        <v>225.0</v>
      </c>
    </row>
    <row r="21377">
      <c r="A21377" s="221">
        <v>22436.0</v>
      </c>
      <c r="B21377" s="221">
        <v>11534.0</v>
      </c>
      <c r="C21377" s="221">
        <v>900.0</v>
      </c>
    </row>
    <row r="21378">
      <c r="A21378" s="221">
        <v>22436.0</v>
      </c>
      <c r="B21378" s="221">
        <v>11540.0</v>
      </c>
      <c r="C21378" s="221">
        <v>6300.0</v>
      </c>
    </row>
    <row r="21379">
      <c r="A21379" s="221">
        <v>22436.0</v>
      </c>
      <c r="B21379" s="221">
        <v>11544.0</v>
      </c>
      <c r="C21379" s="221">
        <v>18750.0</v>
      </c>
    </row>
    <row r="21380">
      <c r="A21380" s="221">
        <v>22436.0</v>
      </c>
      <c r="B21380" s="221">
        <v>11550.0</v>
      </c>
      <c r="C21380" s="221">
        <v>150.0</v>
      </c>
    </row>
    <row r="21381">
      <c r="A21381" s="221">
        <v>22436.0</v>
      </c>
      <c r="B21381" s="221">
        <v>11552.0</v>
      </c>
      <c r="C21381" s="221">
        <v>2250.0</v>
      </c>
    </row>
    <row r="21382">
      <c r="A21382" s="221">
        <v>22436.0</v>
      </c>
      <c r="B21382" s="221">
        <v>11558.0</v>
      </c>
      <c r="C21382" s="221">
        <v>1634.0</v>
      </c>
    </row>
    <row r="21383">
      <c r="A21383" s="221">
        <v>22436.0</v>
      </c>
      <c r="B21383" s="221">
        <v>21025.0</v>
      </c>
      <c r="C21383" s="221">
        <v>3.0</v>
      </c>
    </row>
    <row r="21384">
      <c r="A21384" s="221">
        <v>22440.0</v>
      </c>
      <c r="B21384" s="221">
        <v>34.0</v>
      </c>
      <c r="C21384" s="221">
        <v>1.0279111E7</v>
      </c>
    </row>
    <row r="21385">
      <c r="A21385" s="221">
        <v>22440.0</v>
      </c>
      <c r="B21385" s="221">
        <v>35.0</v>
      </c>
      <c r="C21385" s="221">
        <v>2792889.0</v>
      </c>
    </row>
    <row r="21386">
      <c r="A21386" s="221">
        <v>22440.0</v>
      </c>
      <c r="B21386" s="221">
        <v>36.0</v>
      </c>
      <c r="C21386" s="221">
        <v>624889.0</v>
      </c>
    </row>
    <row r="21387">
      <c r="A21387" s="221">
        <v>22440.0</v>
      </c>
      <c r="B21387" s="221">
        <v>37.0</v>
      </c>
      <c r="C21387" s="221">
        <v>164589.0</v>
      </c>
    </row>
    <row r="21388">
      <c r="A21388" s="221">
        <v>22440.0</v>
      </c>
      <c r="B21388" s="221">
        <v>38.0</v>
      </c>
      <c r="C21388" s="221">
        <v>34656.0</v>
      </c>
    </row>
    <row r="21389">
      <c r="A21389" s="221">
        <v>22440.0</v>
      </c>
      <c r="B21389" s="221">
        <v>39.0</v>
      </c>
      <c r="C21389" s="221">
        <v>18244.0</v>
      </c>
    </row>
    <row r="21390">
      <c r="A21390" s="221">
        <v>22440.0</v>
      </c>
      <c r="B21390" s="221">
        <v>40.0</v>
      </c>
      <c r="C21390" s="221">
        <v>4800.0</v>
      </c>
    </row>
    <row r="21391">
      <c r="A21391" s="221">
        <v>22440.0</v>
      </c>
      <c r="B21391" s="221">
        <v>3828.0</v>
      </c>
      <c r="C21391" s="221">
        <v>450.0</v>
      </c>
    </row>
    <row r="21392">
      <c r="A21392" s="221">
        <v>22440.0</v>
      </c>
      <c r="B21392" s="221">
        <v>11399.0</v>
      </c>
      <c r="C21392" s="221">
        <v>900.0</v>
      </c>
    </row>
    <row r="21393">
      <c r="A21393" s="221">
        <v>22440.0</v>
      </c>
      <c r="B21393" s="221">
        <v>11530.0</v>
      </c>
      <c r="C21393" s="221">
        <v>225.0</v>
      </c>
    </row>
    <row r="21394">
      <c r="A21394" s="221">
        <v>22440.0</v>
      </c>
      <c r="B21394" s="221">
        <v>11536.0</v>
      </c>
      <c r="C21394" s="221">
        <v>900.0</v>
      </c>
    </row>
    <row r="21395">
      <c r="A21395" s="221">
        <v>22440.0</v>
      </c>
      <c r="B21395" s="221">
        <v>11538.0</v>
      </c>
      <c r="C21395" s="221">
        <v>6300.0</v>
      </c>
    </row>
    <row r="21396">
      <c r="A21396" s="221">
        <v>22440.0</v>
      </c>
      <c r="B21396" s="221">
        <v>11542.0</v>
      </c>
      <c r="C21396" s="221">
        <v>18750.0</v>
      </c>
    </row>
    <row r="21397">
      <c r="A21397" s="221">
        <v>22440.0</v>
      </c>
      <c r="B21397" s="221">
        <v>11548.0</v>
      </c>
      <c r="C21397" s="221">
        <v>150.0</v>
      </c>
    </row>
    <row r="21398">
      <c r="A21398" s="221">
        <v>22440.0</v>
      </c>
      <c r="B21398" s="221">
        <v>11551.0</v>
      </c>
      <c r="C21398" s="221">
        <v>2250.0</v>
      </c>
    </row>
    <row r="21399">
      <c r="A21399" s="221">
        <v>22440.0</v>
      </c>
      <c r="B21399" s="221">
        <v>11555.0</v>
      </c>
      <c r="C21399" s="221">
        <v>1634.0</v>
      </c>
    </row>
    <row r="21400">
      <c r="A21400" s="221">
        <v>22440.0</v>
      </c>
      <c r="B21400" s="221">
        <v>21025.0</v>
      </c>
      <c r="C21400" s="221">
        <v>3.0</v>
      </c>
    </row>
    <row r="21401">
      <c r="A21401" s="221">
        <v>22442.0</v>
      </c>
      <c r="B21401" s="221">
        <v>34.0</v>
      </c>
      <c r="C21401" s="221">
        <v>3166667.0</v>
      </c>
    </row>
    <row r="21402">
      <c r="A21402" s="221">
        <v>22442.0</v>
      </c>
      <c r="B21402" s="221">
        <v>35.0</v>
      </c>
      <c r="C21402" s="221">
        <v>711111.0</v>
      </c>
    </row>
    <row r="21403">
      <c r="A21403" s="221">
        <v>22442.0</v>
      </c>
      <c r="B21403" s="221">
        <v>36.0</v>
      </c>
      <c r="C21403" s="221">
        <v>233333.0</v>
      </c>
    </row>
    <row r="21404">
      <c r="A21404" s="221">
        <v>22442.0</v>
      </c>
      <c r="B21404" s="221">
        <v>38.0</v>
      </c>
      <c r="C21404" s="221">
        <v>14444.0</v>
      </c>
    </row>
    <row r="21405">
      <c r="A21405" s="221">
        <v>22442.0</v>
      </c>
      <c r="B21405" s="221">
        <v>39.0</v>
      </c>
      <c r="C21405" s="221">
        <v>5556.0</v>
      </c>
    </row>
    <row r="21406">
      <c r="A21406" s="221">
        <v>22442.0</v>
      </c>
      <c r="B21406" s="221">
        <v>40.0</v>
      </c>
      <c r="C21406" s="221">
        <v>2666.0</v>
      </c>
    </row>
    <row r="21407">
      <c r="A21407" s="221">
        <v>22442.0</v>
      </c>
      <c r="B21407" s="221">
        <v>3828.0</v>
      </c>
      <c r="C21407" s="221">
        <v>300.0</v>
      </c>
    </row>
    <row r="21408">
      <c r="A21408" s="221">
        <v>22442.0</v>
      </c>
      <c r="B21408" s="221">
        <v>11399.0</v>
      </c>
      <c r="C21408" s="221">
        <v>300.0</v>
      </c>
    </row>
    <row r="21409">
      <c r="A21409" s="221">
        <v>22442.0</v>
      </c>
      <c r="B21409" s="221">
        <v>11531.0</v>
      </c>
      <c r="C21409" s="221">
        <v>120.0</v>
      </c>
    </row>
    <row r="21410">
      <c r="A21410" s="221">
        <v>22442.0</v>
      </c>
      <c r="B21410" s="221">
        <v>11535.0</v>
      </c>
      <c r="C21410" s="221">
        <v>495.0</v>
      </c>
    </row>
    <row r="21411">
      <c r="A21411" s="221">
        <v>22442.0</v>
      </c>
      <c r="B21411" s="221">
        <v>11541.0</v>
      </c>
      <c r="C21411" s="221">
        <v>2100.0</v>
      </c>
    </row>
    <row r="21412">
      <c r="A21412" s="221">
        <v>22442.0</v>
      </c>
      <c r="B21412" s="221">
        <v>11545.0</v>
      </c>
      <c r="C21412" s="221">
        <v>10500.0</v>
      </c>
    </row>
    <row r="21413">
      <c r="A21413" s="221">
        <v>22442.0</v>
      </c>
      <c r="B21413" s="221">
        <v>11547.0</v>
      </c>
      <c r="C21413" s="221">
        <v>53.0</v>
      </c>
    </row>
    <row r="21414">
      <c r="A21414" s="221">
        <v>22442.0</v>
      </c>
      <c r="B21414" s="221">
        <v>11553.0</v>
      </c>
      <c r="C21414" s="221">
        <v>900.0</v>
      </c>
    </row>
    <row r="21415">
      <c r="A21415" s="221">
        <v>22442.0</v>
      </c>
      <c r="B21415" s="221">
        <v>11556.0</v>
      </c>
      <c r="C21415" s="221">
        <v>600.0</v>
      </c>
    </row>
    <row r="21416">
      <c r="A21416" s="221">
        <v>22444.0</v>
      </c>
      <c r="B21416" s="221">
        <v>34.0</v>
      </c>
      <c r="C21416" s="221">
        <v>3000000.0</v>
      </c>
    </row>
    <row r="21417">
      <c r="A21417" s="221">
        <v>22444.0</v>
      </c>
      <c r="B21417" s="221">
        <v>35.0</v>
      </c>
      <c r="C21417" s="221">
        <v>755556.0</v>
      </c>
    </row>
    <row r="21418">
      <c r="A21418" s="221">
        <v>22444.0</v>
      </c>
      <c r="B21418" s="221">
        <v>36.0</v>
      </c>
      <c r="C21418" s="221">
        <v>211111.0</v>
      </c>
    </row>
    <row r="21419">
      <c r="A21419" s="221">
        <v>22444.0</v>
      </c>
      <c r="B21419" s="221">
        <v>37.0</v>
      </c>
      <c r="C21419" s="221">
        <v>55556.0</v>
      </c>
    </row>
    <row r="21420">
      <c r="A21420" s="221">
        <v>22444.0</v>
      </c>
      <c r="B21420" s="221">
        <v>39.0</v>
      </c>
      <c r="C21420" s="221">
        <v>7112.0</v>
      </c>
    </row>
    <row r="21421">
      <c r="A21421" s="221">
        <v>22444.0</v>
      </c>
      <c r="B21421" s="221">
        <v>40.0</v>
      </c>
      <c r="C21421" s="221">
        <v>2888.0</v>
      </c>
    </row>
    <row r="21422">
      <c r="A21422" s="221">
        <v>22444.0</v>
      </c>
      <c r="B21422" s="221">
        <v>3828.0</v>
      </c>
      <c r="C21422" s="221">
        <v>300.0</v>
      </c>
    </row>
    <row r="21423">
      <c r="A21423" s="221">
        <v>22444.0</v>
      </c>
      <c r="B21423" s="221">
        <v>11399.0</v>
      </c>
      <c r="C21423" s="221">
        <v>300.0</v>
      </c>
    </row>
    <row r="21424">
      <c r="A21424" s="221">
        <v>22444.0</v>
      </c>
      <c r="B21424" s="221">
        <v>11530.0</v>
      </c>
      <c r="C21424" s="221">
        <v>120.0</v>
      </c>
    </row>
    <row r="21425">
      <c r="A21425" s="221">
        <v>22444.0</v>
      </c>
      <c r="B21425" s="221">
        <v>11536.0</v>
      </c>
      <c r="C21425" s="221">
        <v>450.0</v>
      </c>
    </row>
    <row r="21426">
      <c r="A21426" s="221">
        <v>22444.0</v>
      </c>
      <c r="B21426" s="221">
        <v>11538.0</v>
      </c>
      <c r="C21426" s="221">
        <v>1800.0</v>
      </c>
    </row>
    <row r="21427">
      <c r="A21427" s="221">
        <v>22444.0</v>
      </c>
      <c r="B21427" s="221">
        <v>11542.0</v>
      </c>
      <c r="C21427" s="221">
        <v>11250.0</v>
      </c>
    </row>
    <row r="21428">
      <c r="A21428" s="221">
        <v>22444.0</v>
      </c>
      <c r="B21428" s="221">
        <v>11548.0</v>
      </c>
      <c r="C21428" s="221">
        <v>60.0</v>
      </c>
    </row>
    <row r="21429">
      <c r="A21429" s="221">
        <v>22444.0</v>
      </c>
      <c r="B21429" s="221">
        <v>11551.0</v>
      </c>
      <c r="C21429" s="221">
        <v>975.0</v>
      </c>
    </row>
    <row r="21430">
      <c r="A21430" s="221">
        <v>22444.0</v>
      </c>
      <c r="B21430" s="221">
        <v>11555.0</v>
      </c>
      <c r="C21430" s="221">
        <v>570.0</v>
      </c>
    </row>
    <row r="21431">
      <c r="A21431" s="221">
        <v>22446.0</v>
      </c>
      <c r="B21431" s="221">
        <v>34.0</v>
      </c>
      <c r="C21431" s="221">
        <v>2555556.0</v>
      </c>
    </row>
    <row r="21432">
      <c r="A21432" s="221">
        <v>22446.0</v>
      </c>
      <c r="B21432" s="221">
        <v>35.0</v>
      </c>
      <c r="C21432" s="221">
        <v>666667.0</v>
      </c>
    </row>
    <row r="21433">
      <c r="A21433" s="221">
        <v>22446.0</v>
      </c>
      <c r="B21433" s="221">
        <v>36.0</v>
      </c>
      <c r="C21433" s="221">
        <v>194444.0</v>
      </c>
    </row>
    <row r="21434">
      <c r="A21434" s="221">
        <v>22446.0</v>
      </c>
      <c r="B21434" s="221">
        <v>37.0</v>
      </c>
      <c r="C21434" s="221">
        <v>22222.0</v>
      </c>
    </row>
    <row r="21435">
      <c r="A21435" s="221">
        <v>22446.0</v>
      </c>
      <c r="B21435" s="221">
        <v>38.0</v>
      </c>
      <c r="C21435" s="221">
        <v>17222.0</v>
      </c>
    </row>
    <row r="21436">
      <c r="A21436" s="221">
        <v>22446.0</v>
      </c>
      <c r="B21436" s="221">
        <v>39.0</v>
      </c>
      <c r="C21436" s="221">
        <v>8444.0</v>
      </c>
    </row>
    <row r="21437">
      <c r="A21437" s="221">
        <v>22446.0</v>
      </c>
      <c r="B21437" s="221">
        <v>40.0</v>
      </c>
      <c r="C21437" s="221">
        <v>1778.0</v>
      </c>
    </row>
    <row r="21438">
      <c r="A21438" s="221">
        <v>22446.0</v>
      </c>
      <c r="B21438" s="221">
        <v>3828.0</v>
      </c>
      <c r="C21438" s="221">
        <v>375.0</v>
      </c>
    </row>
    <row r="21439">
      <c r="A21439" s="221">
        <v>22446.0</v>
      </c>
      <c r="B21439" s="221">
        <v>11399.0</v>
      </c>
      <c r="C21439" s="221">
        <v>300.0</v>
      </c>
    </row>
    <row r="21440">
      <c r="A21440" s="221">
        <v>22446.0</v>
      </c>
      <c r="B21440" s="221">
        <v>11533.0</v>
      </c>
      <c r="C21440" s="221">
        <v>120.0</v>
      </c>
    </row>
    <row r="21441">
      <c r="A21441" s="221">
        <v>22446.0</v>
      </c>
      <c r="B21441" s="221">
        <v>11534.0</v>
      </c>
      <c r="C21441" s="221">
        <v>495.0</v>
      </c>
    </row>
    <row r="21442">
      <c r="A21442" s="221">
        <v>22446.0</v>
      </c>
      <c r="B21442" s="221">
        <v>11540.0</v>
      </c>
      <c r="C21442" s="221">
        <v>2100.0</v>
      </c>
    </row>
    <row r="21443">
      <c r="A21443" s="221">
        <v>22446.0</v>
      </c>
      <c r="B21443" s="221">
        <v>11544.0</v>
      </c>
      <c r="C21443" s="221">
        <v>10500.0</v>
      </c>
    </row>
    <row r="21444">
      <c r="A21444" s="221">
        <v>22446.0</v>
      </c>
      <c r="B21444" s="221">
        <v>11550.0</v>
      </c>
      <c r="C21444" s="221">
        <v>53.0</v>
      </c>
    </row>
    <row r="21445">
      <c r="A21445" s="221">
        <v>22446.0</v>
      </c>
      <c r="B21445" s="221">
        <v>11552.0</v>
      </c>
      <c r="C21445" s="221">
        <v>900.0</v>
      </c>
    </row>
    <row r="21446">
      <c r="A21446" s="221">
        <v>22446.0</v>
      </c>
      <c r="B21446" s="221">
        <v>11558.0</v>
      </c>
      <c r="C21446" s="221">
        <v>600.0</v>
      </c>
    </row>
    <row r="21447">
      <c r="A21447" s="221">
        <v>22448.0</v>
      </c>
      <c r="B21447" s="221">
        <v>34.0</v>
      </c>
      <c r="C21447" s="221">
        <v>3888889.0</v>
      </c>
    </row>
    <row r="21448">
      <c r="A21448" s="221">
        <v>22448.0</v>
      </c>
      <c r="B21448" s="221">
        <v>35.0</v>
      </c>
      <c r="C21448" s="221">
        <v>833333.0</v>
      </c>
    </row>
    <row r="21449">
      <c r="A21449" s="221">
        <v>22448.0</v>
      </c>
      <c r="B21449" s="221">
        <v>36.0</v>
      </c>
      <c r="C21449" s="221">
        <v>205556.0</v>
      </c>
    </row>
    <row r="21450">
      <c r="A21450" s="221">
        <v>22448.0</v>
      </c>
      <c r="B21450" s="221">
        <v>37.0</v>
      </c>
      <c r="C21450" s="221">
        <v>33333.0</v>
      </c>
    </row>
    <row r="21451">
      <c r="A21451" s="221">
        <v>22448.0</v>
      </c>
      <c r="B21451" s="221">
        <v>39.0</v>
      </c>
      <c r="C21451" s="221">
        <v>6666.0</v>
      </c>
    </row>
    <row r="21452">
      <c r="A21452" s="221">
        <v>22448.0</v>
      </c>
      <c r="B21452" s="221">
        <v>40.0</v>
      </c>
      <c r="C21452" s="221">
        <v>2666.0</v>
      </c>
    </row>
    <row r="21453">
      <c r="A21453" s="221">
        <v>22448.0</v>
      </c>
      <c r="B21453" s="221">
        <v>3828.0</v>
      </c>
      <c r="C21453" s="221">
        <v>300.0</v>
      </c>
    </row>
    <row r="21454">
      <c r="A21454" s="221">
        <v>22448.0</v>
      </c>
      <c r="B21454" s="221">
        <v>11399.0</v>
      </c>
      <c r="C21454" s="221">
        <v>300.0</v>
      </c>
    </row>
    <row r="21455">
      <c r="A21455" s="221">
        <v>22448.0</v>
      </c>
      <c r="B21455" s="221">
        <v>11532.0</v>
      </c>
      <c r="C21455" s="221">
        <v>120.0</v>
      </c>
    </row>
    <row r="21456">
      <c r="A21456" s="221">
        <v>22448.0</v>
      </c>
      <c r="B21456" s="221">
        <v>11537.0</v>
      </c>
      <c r="C21456" s="221">
        <v>450.0</v>
      </c>
    </row>
    <row r="21457">
      <c r="A21457" s="221">
        <v>22448.0</v>
      </c>
      <c r="B21457" s="221">
        <v>11539.0</v>
      </c>
      <c r="C21457" s="221">
        <v>1800.0</v>
      </c>
    </row>
    <row r="21458">
      <c r="A21458" s="221">
        <v>22448.0</v>
      </c>
      <c r="B21458" s="221">
        <v>11543.0</v>
      </c>
      <c r="C21458" s="221">
        <v>11250.0</v>
      </c>
    </row>
    <row r="21459">
      <c r="A21459" s="221">
        <v>22448.0</v>
      </c>
      <c r="B21459" s="221">
        <v>11549.0</v>
      </c>
      <c r="C21459" s="221">
        <v>60.0</v>
      </c>
    </row>
    <row r="21460">
      <c r="A21460" s="221">
        <v>22448.0</v>
      </c>
      <c r="B21460" s="221">
        <v>11554.0</v>
      </c>
      <c r="C21460" s="221">
        <v>975.0</v>
      </c>
    </row>
    <row r="21461">
      <c r="A21461" s="221">
        <v>22448.0</v>
      </c>
      <c r="B21461" s="221">
        <v>11557.0</v>
      </c>
      <c r="C21461" s="221">
        <v>570.0</v>
      </c>
    </row>
    <row r="21462">
      <c r="A21462" s="221">
        <v>22452.0</v>
      </c>
      <c r="B21462" s="221">
        <v>34.0</v>
      </c>
      <c r="C21462" s="221">
        <v>55860.0</v>
      </c>
    </row>
    <row r="21463">
      <c r="A21463" s="221">
        <v>22452.0</v>
      </c>
      <c r="B21463" s="221">
        <v>35.0</v>
      </c>
      <c r="C21463" s="221">
        <v>20333.0</v>
      </c>
    </row>
    <row r="21464">
      <c r="A21464" s="221">
        <v>22452.0</v>
      </c>
      <c r="B21464" s="221">
        <v>36.0</v>
      </c>
      <c r="C21464" s="221">
        <v>5413.0</v>
      </c>
    </row>
    <row r="21465">
      <c r="A21465" s="221">
        <v>22452.0</v>
      </c>
      <c r="B21465" s="221">
        <v>37.0</v>
      </c>
      <c r="C21465" s="221">
        <v>1137.0</v>
      </c>
    </row>
    <row r="21466">
      <c r="A21466" s="221">
        <v>22452.0</v>
      </c>
      <c r="B21466" s="221">
        <v>39.0</v>
      </c>
      <c r="C21466" s="221">
        <v>198.0</v>
      </c>
    </row>
    <row r="21467">
      <c r="A21467" s="221">
        <v>22452.0</v>
      </c>
      <c r="B21467" s="221">
        <v>40.0</v>
      </c>
      <c r="C21467" s="221">
        <v>40.0</v>
      </c>
    </row>
    <row r="21468">
      <c r="A21468" s="221">
        <v>22452.0</v>
      </c>
      <c r="B21468" s="221">
        <v>3828.0</v>
      </c>
      <c r="C21468" s="221">
        <v>23.0</v>
      </c>
    </row>
    <row r="21469">
      <c r="A21469" s="221">
        <v>22452.0</v>
      </c>
      <c r="B21469" s="221">
        <v>11399.0</v>
      </c>
      <c r="C21469" s="221">
        <v>15.0</v>
      </c>
    </row>
    <row r="21470">
      <c r="A21470" s="221">
        <v>22452.0</v>
      </c>
      <c r="B21470" s="221">
        <v>11532.0</v>
      </c>
      <c r="C21470" s="221">
        <v>60.0</v>
      </c>
    </row>
    <row r="21471">
      <c r="A21471" s="221">
        <v>22452.0</v>
      </c>
      <c r="B21471" s="221">
        <v>11537.0</v>
      </c>
      <c r="C21471" s="221">
        <v>75.0</v>
      </c>
    </row>
    <row r="21472">
      <c r="A21472" s="221">
        <v>22452.0</v>
      </c>
      <c r="B21472" s="221">
        <v>11539.0</v>
      </c>
      <c r="C21472" s="221">
        <v>360.0</v>
      </c>
    </row>
    <row r="21473">
      <c r="A21473" s="221">
        <v>22452.0</v>
      </c>
      <c r="B21473" s="221">
        <v>11543.0</v>
      </c>
      <c r="C21473" s="221">
        <v>1500.0</v>
      </c>
    </row>
    <row r="21474">
      <c r="A21474" s="221">
        <v>22452.0</v>
      </c>
      <c r="B21474" s="221">
        <v>11549.0</v>
      </c>
      <c r="C21474" s="221">
        <v>15.0</v>
      </c>
    </row>
    <row r="21475">
      <c r="A21475" s="221">
        <v>22452.0</v>
      </c>
      <c r="B21475" s="221">
        <v>11554.0</v>
      </c>
      <c r="C21475" s="221">
        <v>150.0</v>
      </c>
    </row>
    <row r="21476">
      <c r="A21476" s="221">
        <v>22452.0</v>
      </c>
      <c r="B21476" s="221">
        <v>11557.0</v>
      </c>
      <c r="C21476" s="221">
        <v>38.0</v>
      </c>
    </row>
    <row r="21477">
      <c r="A21477" s="221">
        <v>22456.0</v>
      </c>
      <c r="B21477" s="221">
        <v>34.0</v>
      </c>
      <c r="C21477" s="221">
        <v>47907.0</v>
      </c>
    </row>
    <row r="21478">
      <c r="A21478" s="221">
        <v>22456.0</v>
      </c>
      <c r="B21478" s="221">
        <v>35.0</v>
      </c>
      <c r="C21478" s="221">
        <v>11483.0</v>
      </c>
    </row>
    <row r="21479">
      <c r="A21479" s="221">
        <v>22456.0</v>
      </c>
      <c r="B21479" s="221">
        <v>36.0</v>
      </c>
      <c r="C21479" s="221">
        <v>3977.0</v>
      </c>
    </row>
    <row r="21480">
      <c r="A21480" s="221">
        <v>22456.0</v>
      </c>
      <c r="B21480" s="221">
        <v>37.0</v>
      </c>
      <c r="C21480" s="221">
        <v>1757.0</v>
      </c>
    </row>
    <row r="21481">
      <c r="A21481" s="221">
        <v>22456.0</v>
      </c>
      <c r="B21481" s="221">
        <v>39.0</v>
      </c>
      <c r="C21481" s="221">
        <v>180.0</v>
      </c>
    </row>
    <row r="21482">
      <c r="A21482" s="221">
        <v>22456.0</v>
      </c>
      <c r="B21482" s="221">
        <v>40.0</v>
      </c>
      <c r="C21482" s="221">
        <v>26.0</v>
      </c>
    </row>
    <row r="21483">
      <c r="A21483" s="221">
        <v>22456.0</v>
      </c>
      <c r="B21483" s="221">
        <v>3828.0</v>
      </c>
      <c r="C21483" s="221">
        <v>23.0</v>
      </c>
    </row>
    <row r="21484">
      <c r="A21484" s="221">
        <v>22456.0</v>
      </c>
      <c r="B21484" s="221">
        <v>11399.0</v>
      </c>
      <c r="C21484" s="221">
        <v>15.0</v>
      </c>
    </row>
    <row r="21485">
      <c r="A21485" s="221">
        <v>22456.0</v>
      </c>
      <c r="B21485" s="221">
        <v>11530.0</v>
      </c>
      <c r="C21485" s="221">
        <v>60.0</v>
      </c>
    </row>
    <row r="21486">
      <c r="A21486" s="221">
        <v>22456.0</v>
      </c>
      <c r="B21486" s="221">
        <v>11536.0</v>
      </c>
      <c r="C21486" s="221">
        <v>75.0</v>
      </c>
    </row>
    <row r="21487">
      <c r="A21487" s="221">
        <v>22456.0</v>
      </c>
      <c r="B21487" s="221">
        <v>11538.0</v>
      </c>
      <c r="C21487" s="221">
        <v>360.0</v>
      </c>
    </row>
    <row r="21488">
      <c r="A21488" s="221">
        <v>22456.0</v>
      </c>
      <c r="B21488" s="221">
        <v>11542.0</v>
      </c>
      <c r="C21488" s="221">
        <v>1500.0</v>
      </c>
    </row>
    <row r="21489">
      <c r="A21489" s="221">
        <v>22456.0</v>
      </c>
      <c r="B21489" s="221">
        <v>11548.0</v>
      </c>
      <c r="C21489" s="221">
        <v>15.0</v>
      </c>
    </row>
    <row r="21490">
      <c r="A21490" s="221">
        <v>22456.0</v>
      </c>
      <c r="B21490" s="221">
        <v>11551.0</v>
      </c>
      <c r="C21490" s="221">
        <v>150.0</v>
      </c>
    </row>
    <row r="21491">
      <c r="A21491" s="221">
        <v>22456.0</v>
      </c>
      <c r="B21491" s="221">
        <v>11555.0</v>
      </c>
      <c r="C21491" s="221">
        <v>38.0</v>
      </c>
    </row>
    <row r="21492">
      <c r="A21492" s="221">
        <v>22460.0</v>
      </c>
      <c r="B21492" s="221">
        <v>34.0</v>
      </c>
      <c r="C21492" s="221">
        <v>52007.0</v>
      </c>
    </row>
    <row r="21493">
      <c r="A21493" s="221">
        <v>22460.0</v>
      </c>
      <c r="B21493" s="221">
        <v>35.0</v>
      </c>
      <c r="C21493" s="221">
        <v>14667.0</v>
      </c>
    </row>
    <row r="21494">
      <c r="A21494" s="221">
        <v>22460.0</v>
      </c>
      <c r="B21494" s="221">
        <v>36.0</v>
      </c>
      <c r="C21494" s="221">
        <v>6427.0</v>
      </c>
    </row>
    <row r="21495">
      <c r="A21495" s="221">
        <v>22460.0</v>
      </c>
      <c r="B21495" s="221">
        <v>38.0</v>
      </c>
      <c r="C21495" s="221">
        <v>269.0</v>
      </c>
    </row>
    <row r="21496">
      <c r="A21496" s="221">
        <v>22460.0</v>
      </c>
      <c r="B21496" s="221">
        <v>39.0</v>
      </c>
      <c r="C21496" s="221">
        <v>92.0</v>
      </c>
    </row>
    <row r="21497">
      <c r="A21497" s="221">
        <v>22460.0</v>
      </c>
      <c r="B21497" s="221">
        <v>40.0</v>
      </c>
      <c r="C21497" s="221">
        <v>54.0</v>
      </c>
    </row>
    <row r="21498">
      <c r="A21498" s="221">
        <v>22460.0</v>
      </c>
      <c r="B21498" s="221">
        <v>3828.0</v>
      </c>
      <c r="C21498" s="221">
        <v>23.0</v>
      </c>
    </row>
    <row r="21499">
      <c r="A21499" s="221">
        <v>22460.0</v>
      </c>
      <c r="B21499" s="221">
        <v>11399.0</v>
      </c>
      <c r="C21499" s="221">
        <v>15.0</v>
      </c>
    </row>
    <row r="21500">
      <c r="A21500" s="221">
        <v>22460.0</v>
      </c>
      <c r="B21500" s="221">
        <v>11531.0</v>
      </c>
      <c r="C21500" s="221">
        <v>60.0</v>
      </c>
    </row>
    <row r="21501">
      <c r="A21501" s="221">
        <v>22460.0</v>
      </c>
      <c r="B21501" s="221">
        <v>11535.0</v>
      </c>
      <c r="C21501" s="221">
        <v>75.0</v>
      </c>
    </row>
    <row r="21502">
      <c r="A21502" s="221">
        <v>22460.0</v>
      </c>
      <c r="B21502" s="221">
        <v>11541.0</v>
      </c>
      <c r="C21502" s="221">
        <v>360.0</v>
      </c>
    </row>
    <row r="21503">
      <c r="A21503" s="221">
        <v>22460.0</v>
      </c>
      <c r="B21503" s="221">
        <v>11545.0</v>
      </c>
      <c r="C21503" s="221">
        <v>1500.0</v>
      </c>
    </row>
    <row r="21504">
      <c r="A21504" s="221">
        <v>22460.0</v>
      </c>
      <c r="B21504" s="221">
        <v>11547.0</v>
      </c>
      <c r="C21504" s="221">
        <v>15.0</v>
      </c>
    </row>
    <row r="21505">
      <c r="A21505" s="221">
        <v>22460.0</v>
      </c>
      <c r="B21505" s="221">
        <v>11553.0</v>
      </c>
      <c r="C21505" s="221">
        <v>150.0</v>
      </c>
    </row>
    <row r="21506">
      <c r="A21506" s="221">
        <v>22460.0</v>
      </c>
      <c r="B21506" s="221">
        <v>11556.0</v>
      </c>
      <c r="C21506" s="221">
        <v>38.0</v>
      </c>
    </row>
    <row r="21507">
      <c r="A21507" s="221">
        <v>22464.0</v>
      </c>
      <c r="B21507" s="221">
        <v>34.0</v>
      </c>
      <c r="C21507" s="221">
        <v>39253.0</v>
      </c>
    </row>
    <row r="21508">
      <c r="A21508" s="221">
        <v>22464.0</v>
      </c>
      <c r="B21508" s="221">
        <v>35.0</v>
      </c>
      <c r="C21508" s="221">
        <v>11863.0</v>
      </c>
    </row>
    <row r="21509">
      <c r="A21509" s="221">
        <v>22464.0</v>
      </c>
      <c r="B21509" s="221">
        <v>36.0</v>
      </c>
      <c r="C21509" s="221">
        <v>5107.0</v>
      </c>
    </row>
    <row r="21510">
      <c r="A21510" s="221">
        <v>22464.0</v>
      </c>
      <c r="B21510" s="221">
        <v>37.0</v>
      </c>
      <c r="C21510" s="221">
        <v>1070.0</v>
      </c>
    </row>
    <row r="21511">
      <c r="A21511" s="221">
        <v>22464.0</v>
      </c>
      <c r="B21511" s="221">
        <v>38.0</v>
      </c>
      <c r="C21511" s="221">
        <v>332.0</v>
      </c>
    </row>
    <row r="21512">
      <c r="A21512" s="221">
        <v>22464.0</v>
      </c>
      <c r="B21512" s="221">
        <v>39.0</v>
      </c>
      <c r="C21512" s="221">
        <v>214.0</v>
      </c>
    </row>
    <row r="21513">
      <c r="A21513" s="221">
        <v>22464.0</v>
      </c>
      <c r="B21513" s="221">
        <v>40.0</v>
      </c>
      <c r="C21513" s="221">
        <v>18.0</v>
      </c>
    </row>
    <row r="21514">
      <c r="A21514" s="221">
        <v>22464.0</v>
      </c>
      <c r="B21514" s="221">
        <v>3828.0</v>
      </c>
      <c r="C21514" s="221">
        <v>23.0</v>
      </c>
    </row>
    <row r="21515">
      <c r="A21515" s="221">
        <v>22464.0</v>
      </c>
      <c r="B21515" s="221">
        <v>11399.0</v>
      </c>
      <c r="C21515" s="221">
        <v>15.0</v>
      </c>
    </row>
    <row r="21516">
      <c r="A21516" s="221">
        <v>22464.0</v>
      </c>
      <c r="B21516" s="221">
        <v>11533.0</v>
      </c>
      <c r="C21516" s="221">
        <v>60.0</v>
      </c>
    </row>
    <row r="21517">
      <c r="A21517" s="221">
        <v>22464.0</v>
      </c>
      <c r="B21517" s="221">
        <v>11534.0</v>
      </c>
      <c r="C21517" s="221">
        <v>75.0</v>
      </c>
    </row>
    <row r="21518">
      <c r="A21518" s="221">
        <v>22464.0</v>
      </c>
      <c r="B21518" s="221">
        <v>11540.0</v>
      </c>
      <c r="C21518" s="221">
        <v>360.0</v>
      </c>
    </row>
    <row r="21519">
      <c r="A21519" s="221">
        <v>22464.0</v>
      </c>
      <c r="B21519" s="221">
        <v>11544.0</v>
      </c>
      <c r="C21519" s="221">
        <v>1500.0</v>
      </c>
    </row>
    <row r="21520">
      <c r="A21520" s="221">
        <v>22464.0</v>
      </c>
      <c r="B21520" s="221">
        <v>11550.0</v>
      </c>
      <c r="C21520" s="221">
        <v>15.0</v>
      </c>
    </row>
    <row r="21521">
      <c r="A21521" s="221">
        <v>22464.0</v>
      </c>
      <c r="B21521" s="221">
        <v>11552.0</v>
      </c>
      <c r="C21521" s="221">
        <v>150.0</v>
      </c>
    </row>
    <row r="21522">
      <c r="A21522" s="221">
        <v>22464.0</v>
      </c>
      <c r="B21522" s="221">
        <v>11558.0</v>
      </c>
      <c r="C21522" s="221">
        <v>38.0</v>
      </c>
    </row>
    <row r="21523">
      <c r="A21523" s="221">
        <v>22466.0</v>
      </c>
      <c r="B21523" s="221">
        <v>34.0</v>
      </c>
      <c r="C21523" s="221">
        <v>3111111.0</v>
      </c>
    </row>
    <row r="21524">
      <c r="A21524" s="221">
        <v>22466.0</v>
      </c>
      <c r="B21524" s="221">
        <v>35.0</v>
      </c>
      <c r="C21524" s="221">
        <v>700000.0</v>
      </c>
    </row>
    <row r="21525">
      <c r="A21525" s="221">
        <v>22466.0</v>
      </c>
      <c r="B21525" s="221">
        <v>36.0</v>
      </c>
      <c r="C21525" s="221">
        <v>244444.0</v>
      </c>
    </row>
    <row r="21526">
      <c r="A21526" s="221">
        <v>22466.0</v>
      </c>
      <c r="B21526" s="221">
        <v>38.0</v>
      </c>
      <c r="C21526" s="221">
        <v>12778.0</v>
      </c>
    </row>
    <row r="21527">
      <c r="A21527" s="221">
        <v>22466.0</v>
      </c>
      <c r="B21527" s="221">
        <v>39.0</v>
      </c>
      <c r="C21527" s="221">
        <v>4888.0</v>
      </c>
    </row>
    <row r="21528">
      <c r="A21528" s="221">
        <v>22466.0</v>
      </c>
      <c r="B21528" s="221">
        <v>40.0</v>
      </c>
      <c r="C21528" s="221">
        <v>2888.0</v>
      </c>
    </row>
    <row r="21529">
      <c r="A21529" s="221">
        <v>22466.0</v>
      </c>
      <c r="B21529" s="221">
        <v>3828.0</v>
      </c>
      <c r="C21529" s="221">
        <v>375.0</v>
      </c>
    </row>
    <row r="21530">
      <c r="A21530" s="221">
        <v>22466.0</v>
      </c>
      <c r="B21530" s="221">
        <v>11399.0</v>
      </c>
      <c r="C21530" s="221">
        <v>300.0</v>
      </c>
    </row>
    <row r="21531">
      <c r="A21531" s="221">
        <v>22466.0</v>
      </c>
      <c r="B21531" s="221">
        <v>11531.0</v>
      </c>
      <c r="C21531" s="221">
        <v>120.0</v>
      </c>
    </row>
    <row r="21532">
      <c r="A21532" s="221">
        <v>22466.0</v>
      </c>
      <c r="B21532" s="221">
        <v>11535.0</v>
      </c>
      <c r="C21532" s="221">
        <v>450.0</v>
      </c>
    </row>
    <row r="21533">
      <c r="A21533" s="221">
        <v>22466.0</v>
      </c>
      <c r="B21533" s="221">
        <v>11541.0</v>
      </c>
      <c r="C21533" s="221">
        <v>1800.0</v>
      </c>
    </row>
    <row r="21534">
      <c r="A21534" s="221">
        <v>22466.0</v>
      </c>
      <c r="B21534" s="221">
        <v>11545.0</v>
      </c>
      <c r="C21534" s="221">
        <v>11250.0</v>
      </c>
    </row>
    <row r="21535">
      <c r="A21535" s="221">
        <v>22466.0</v>
      </c>
      <c r="B21535" s="221">
        <v>11547.0</v>
      </c>
      <c r="C21535" s="221">
        <v>60.0</v>
      </c>
    </row>
    <row r="21536">
      <c r="A21536" s="221">
        <v>22466.0</v>
      </c>
      <c r="B21536" s="221">
        <v>11553.0</v>
      </c>
      <c r="C21536" s="221">
        <v>975.0</v>
      </c>
    </row>
    <row r="21537">
      <c r="A21537" s="221">
        <v>22466.0</v>
      </c>
      <c r="B21537" s="221">
        <v>11556.0</v>
      </c>
      <c r="C21537" s="221">
        <v>570.0</v>
      </c>
    </row>
    <row r="21538">
      <c r="A21538" s="221">
        <v>22468.0</v>
      </c>
      <c r="B21538" s="221">
        <v>34.0</v>
      </c>
      <c r="C21538" s="221">
        <v>3222222.0</v>
      </c>
    </row>
    <row r="21539">
      <c r="A21539" s="221">
        <v>22468.0</v>
      </c>
      <c r="B21539" s="221">
        <v>35.0</v>
      </c>
      <c r="C21539" s="221">
        <v>766667.0</v>
      </c>
    </row>
    <row r="21540">
      <c r="A21540" s="221">
        <v>22468.0</v>
      </c>
      <c r="B21540" s="221">
        <v>36.0</v>
      </c>
      <c r="C21540" s="221">
        <v>188889.0</v>
      </c>
    </row>
    <row r="21541">
      <c r="A21541" s="221">
        <v>22468.0</v>
      </c>
      <c r="B21541" s="221">
        <v>37.0</v>
      </c>
      <c r="C21541" s="221">
        <v>58889.0</v>
      </c>
    </row>
    <row r="21542">
      <c r="A21542" s="221">
        <v>22468.0</v>
      </c>
      <c r="B21542" s="221">
        <v>39.0</v>
      </c>
      <c r="C21542" s="221">
        <v>6222.0</v>
      </c>
    </row>
    <row r="21543">
      <c r="A21543" s="221">
        <v>22468.0</v>
      </c>
      <c r="B21543" s="221">
        <v>40.0</v>
      </c>
      <c r="C21543" s="221">
        <v>3334.0</v>
      </c>
    </row>
    <row r="21544">
      <c r="A21544" s="221">
        <v>22468.0</v>
      </c>
      <c r="B21544" s="221">
        <v>3828.0</v>
      </c>
      <c r="C21544" s="221">
        <v>375.0</v>
      </c>
    </row>
    <row r="21545">
      <c r="A21545" s="221">
        <v>22468.0</v>
      </c>
      <c r="B21545" s="221">
        <v>11399.0</v>
      </c>
      <c r="C21545" s="221">
        <v>300.0</v>
      </c>
    </row>
    <row r="21546">
      <c r="A21546" s="221">
        <v>22468.0</v>
      </c>
      <c r="B21546" s="221">
        <v>11530.0</v>
      </c>
      <c r="C21546" s="221">
        <v>120.0</v>
      </c>
    </row>
    <row r="21547">
      <c r="A21547" s="221">
        <v>22468.0</v>
      </c>
      <c r="B21547" s="221">
        <v>11536.0</v>
      </c>
      <c r="C21547" s="221">
        <v>495.0</v>
      </c>
    </row>
    <row r="21548">
      <c r="A21548" s="221">
        <v>22468.0</v>
      </c>
      <c r="B21548" s="221">
        <v>11538.0</v>
      </c>
      <c r="C21548" s="221">
        <v>2100.0</v>
      </c>
    </row>
    <row r="21549">
      <c r="A21549" s="221">
        <v>22468.0</v>
      </c>
      <c r="B21549" s="221">
        <v>11542.0</v>
      </c>
      <c r="C21549" s="221">
        <v>10500.0</v>
      </c>
    </row>
    <row r="21550">
      <c r="A21550" s="221">
        <v>22468.0</v>
      </c>
      <c r="B21550" s="221">
        <v>11548.0</v>
      </c>
      <c r="C21550" s="221">
        <v>53.0</v>
      </c>
    </row>
    <row r="21551">
      <c r="A21551" s="221">
        <v>22468.0</v>
      </c>
      <c r="B21551" s="221">
        <v>11551.0</v>
      </c>
      <c r="C21551" s="221">
        <v>900.0</v>
      </c>
    </row>
    <row r="21552">
      <c r="A21552" s="221">
        <v>22468.0</v>
      </c>
      <c r="B21552" s="221">
        <v>11555.0</v>
      </c>
      <c r="C21552" s="221">
        <v>600.0</v>
      </c>
    </row>
    <row r="21553">
      <c r="A21553" s="221">
        <v>22470.0</v>
      </c>
      <c r="B21553" s="221">
        <v>34.0</v>
      </c>
      <c r="C21553" s="221">
        <v>2777778.0</v>
      </c>
    </row>
    <row r="21554">
      <c r="A21554" s="221">
        <v>22470.0</v>
      </c>
      <c r="B21554" s="221">
        <v>35.0</v>
      </c>
      <c r="C21554" s="221">
        <v>680078.0</v>
      </c>
    </row>
    <row r="21555">
      <c r="A21555" s="221">
        <v>22470.0</v>
      </c>
      <c r="B21555" s="221">
        <v>36.0</v>
      </c>
      <c r="C21555" s="221">
        <v>188889.0</v>
      </c>
    </row>
    <row r="21556">
      <c r="A21556" s="221">
        <v>22470.0</v>
      </c>
      <c r="B21556" s="221">
        <v>37.0</v>
      </c>
      <c r="C21556" s="221">
        <v>20000.0</v>
      </c>
    </row>
    <row r="21557">
      <c r="A21557" s="221">
        <v>22470.0</v>
      </c>
      <c r="B21557" s="221">
        <v>38.0</v>
      </c>
      <c r="C21557" s="221">
        <v>16667.0</v>
      </c>
    </row>
    <row r="21558">
      <c r="A21558" s="221">
        <v>22470.0</v>
      </c>
      <c r="B21558" s="221">
        <v>39.0</v>
      </c>
      <c r="C21558" s="221">
        <v>8006.0</v>
      </c>
    </row>
    <row r="21559">
      <c r="A21559" s="221">
        <v>22470.0</v>
      </c>
      <c r="B21559" s="221">
        <v>40.0</v>
      </c>
      <c r="C21559" s="221">
        <v>1888.0</v>
      </c>
    </row>
    <row r="21560">
      <c r="A21560" s="221">
        <v>22470.0</v>
      </c>
      <c r="B21560" s="221">
        <v>3828.0</v>
      </c>
      <c r="C21560" s="221">
        <v>300.0</v>
      </c>
    </row>
    <row r="21561">
      <c r="A21561" s="221">
        <v>22470.0</v>
      </c>
      <c r="B21561" s="221">
        <v>11399.0</v>
      </c>
      <c r="C21561" s="221">
        <v>300.0</v>
      </c>
    </row>
    <row r="21562">
      <c r="A21562" s="221">
        <v>22470.0</v>
      </c>
      <c r="B21562" s="221">
        <v>11533.0</v>
      </c>
      <c r="C21562" s="221">
        <v>120.0</v>
      </c>
    </row>
    <row r="21563">
      <c r="A21563" s="221">
        <v>22470.0</v>
      </c>
      <c r="B21563" s="221">
        <v>11534.0</v>
      </c>
      <c r="C21563" s="221">
        <v>450.0</v>
      </c>
    </row>
    <row r="21564">
      <c r="A21564" s="221">
        <v>22470.0</v>
      </c>
      <c r="B21564" s="221">
        <v>11540.0</v>
      </c>
      <c r="C21564" s="221">
        <v>1800.0</v>
      </c>
    </row>
    <row r="21565">
      <c r="A21565" s="221">
        <v>22470.0</v>
      </c>
      <c r="B21565" s="221">
        <v>11544.0</v>
      </c>
      <c r="C21565" s="221">
        <v>11250.0</v>
      </c>
    </row>
    <row r="21566">
      <c r="A21566" s="221">
        <v>22470.0</v>
      </c>
      <c r="B21566" s="221">
        <v>11550.0</v>
      </c>
      <c r="C21566" s="221">
        <v>60.0</v>
      </c>
    </row>
    <row r="21567">
      <c r="A21567" s="221">
        <v>22470.0</v>
      </c>
      <c r="B21567" s="221">
        <v>11552.0</v>
      </c>
      <c r="C21567" s="221">
        <v>975.0</v>
      </c>
    </row>
    <row r="21568">
      <c r="A21568" s="221">
        <v>22470.0</v>
      </c>
      <c r="B21568" s="221">
        <v>11558.0</v>
      </c>
      <c r="C21568" s="221">
        <v>570.0</v>
      </c>
    </row>
    <row r="21569">
      <c r="A21569" s="221">
        <v>22474.0</v>
      </c>
      <c r="B21569" s="221">
        <v>34.0</v>
      </c>
      <c r="C21569" s="221">
        <v>4111111.0</v>
      </c>
    </row>
    <row r="21570">
      <c r="A21570" s="221">
        <v>22474.0</v>
      </c>
      <c r="B21570" s="221">
        <v>35.0</v>
      </c>
      <c r="C21570" s="221">
        <v>777778.0</v>
      </c>
    </row>
    <row r="21571">
      <c r="A21571" s="221">
        <v>22474.0</v>
      </c>
      <c r="B21571" s="221">
        <v>36.0</v>
      </c>
      <c r="C21571" s="221">
        <v>211111.0</v>
      </c>
    </row>
    <row r="21572">
      <c r="A21572" s="221">
        <v>22474.0</v>
      </c>
      <c r="B21572" s="221">
        <v>37.0</v>
      </c>
      <c r="C21572" s="221">
        <v>34444.0</v>
      </c>
    </row>
    <row r="21573">
      <c r="A21573" s="221">
        <v>22474.0</v>
      </c>
      <c r="B21573" s="221">
        <v>39.0</v>
      </c>
      <c r="C21573" s="221">
        <v>6000.0</v>
      </c>
    </row>
    <row r="21574">
      <c r="A21574" s="221">
        <v>22474.0</v>
      </c>
      <c r="B21574" s="221">
        <v>40.0</v>
      </c>
      <c r="C21574" s="221">
        <v>2222.0</v>
      </c>
    </row>
    <row r="21575">
      <c r="A21575" s="221">
        <v>22474.0</v>
      </c>
      <c r="B21575" s="221">
        <v>3828.0</v>
      </c>
      <c r="C21575" s="221">
        <v>375.0</v>
      </c>
    </row>
    <row r="21576">
      <c r="A21576" s="221">
        <v>22474.0</v>
      </c>
      <c r="B21576" s="221">
        <v>11399.0</v>
      </c>
      <c r="C21576" s="221">
        <v>300.0</v>
      </c>
    </row>
    <row r="21577">
      <c r="A21577" s="221">
        <v>22474.0</v>
      </c>
      <c r="B21577" s="221">
        <v>11532.0</v>
      </c>
      <c r="C21577" s="221">
        <v>120.0</v>
      </c>
    </row>
    <row r="21578">
      <c r="A21578" s="221">
        <v>22474.0</v>
      </c>
      <c r="B21578" s="221">
        <v>11537.0</v>
      </c>
      <c r="C21578" s="221">
        <v>495.0</v>
      </c>
    </row>
    <row r="21579">
      <c r="A21579" s="221">
        <v>22474.0</v>
      </c>
      <c r="B21579" s="221">
        <v>11539.0</v>
      </c>
      <c r="C21579" s="221">
        <v>2100.0</v>
      </c>
    </row>
    <row r="21580">
      <c r="A21580" s="221">
        <v>22474.0</v>
      </c>
      <c r="B21580" s="221">
        <v>11543.0</v>
      </c>
      <c r="C21580" s="221">
        <v>10500.0</v>
      </c>
    </row>
    <row r="21581">
      <c r="A21581" s="221">
        <v>22474.0</v>
      </c>
      <c r="B21581" s="221">
        <v>11549.0</v>
      </c>
      <c r="C21581" s="221">
        <v>53.0</v>
      </c>
    </row>
    <row r="21582">
      <c r="A21582" s="221">
        <v>22474.0</v>
      </c>
      <c r="B21582" s="221">
        <v>11554.0</v>
      </c>
      <c r="C21582" s="221">
        <v>900.0</v>
      </c>
    </row>
    <row r="21583">
      <c r="A21583" s="221">
        <v>22474.0</v>
      </c>
      <c r="B21583" s="221">
        <v>11557.0</v>
      </c>
      <c r="C21583" s="221">
        <v>600.0</v>
      </c>
    </row>
    <row r="21584">
      <c r="A21584" s="221">
        <v>22476.0</v>
      </c>
      <c r="B21584" s="221">
        <v>34.0</v>
      </c>
      <c r="C21584" s="221">
        <v>502.0</v>
      </c>
    </row>
    <row r="21585">
      <c r="A21585" s="221">
        <v>22476.0</v>
      </c>
      <c r="B21585" s="221">
        <v>35.0</v>
      </c>
      <c r="C21585" s="221">
        <v>297.0</v>
      </c>
    </row>
    <row r="21586">
      <c r="A21586" s="221">
        <v>22476.0</v>
      </c>
      <c r="B21586" s="221">
        <v>36.0</v>
      </c>
      <c r="C21586" s="221">
        <v>334.0</v>
      </c>
    </row>
    <row r="21587">
      <c r="A21587" s="221">
        <v>22476.0</v>
      </c>
      <c r="B21587" s="221">
        <v>37.0</v>
      </c>
      <c r="C21587" s="221">
        <v>197.0</v>
      </c>
    </row>
    <row r="21588">
      <c r="A21588" s="221">
        <v>22476.0</v>
      </c>
      <c r="B21588" s="221">
        <v>39.0</v>
      </c>
      <c r="C21588" s="221">
        <v>4.0</v>
      </c>
    </row>
    <row r="21589">
      <c r="A21589" s="221">
        <v>22534.0</v>
      </c>
      <c r="B21589" s="221">
        <v>38.0</v>
      </c>
      <c r="C21589" s="221">
        <v>2.0</v>
      </c>
    </row>
    <row r="21590">
      <c r="A21590" s="221">
        <v>22534.0</v>
      </c>
      <c r="B21590" s="221">
        <v>39.0</v>
      </c>
      <c r="C21590" s="221">
        <v>2.0</v>
      </c>
    </row>
    <row r="21591">
      <c r="A21591" s="221">
        <v>22534.0</v>
      </c>
      <c r="B21591" s="221">
        <v>40.0</v>
      </c>
      <c r="C21591" s="221">
        <v>2.0</v>
      </c>
    </row>
    <row r="21592">
      <c r="A21592" s="221">
        <v>22535.0</v>
      </c>
      <c r="B21592" s="221">
        <v>38.0</v>
      </c>
      <c r="C21592" s="221">
        <v>2.0</v>
      </c>
    </row>
    <row r="21593">
      <c r="A21593" s="221">
        <v>22535.0</v>
      </c>
      <c r="B21593" s="221">
        <v>39.0</v>
      </c>
      <c r="C21593" s="221">
        <v>2.0</v>
      </c>
    </row>
    <row r="21594">
      <c r="A21594" s="221">
        <v>22535.0</v>
      </c>
      <c r="B21594" s="221">
        <v>40.0</v>
      </c>
      <c r="C21594" s="221">
        <v>2.0</v>
      </c>
    </row>
    <row r="21595">
      <c r="A21595" s="221">
        <v>22537.0</v>
      </c>
      <c r="B21595" s="221">
        <v>37.0</v>
      </c>
      <c r="C21595" s="221">
        <v>9.0</v>
      </c>
    </row>
    <row r="21596">
      <c r="A21596" s="221">
        <v>22537.0</v>
      </c>
      <c r="B21596" s="221">
        <v>38.0</v>
      </c>
      <c r="C21596" s="221">
        <v>1.0</v>
      </c>
    </row>
    <row r="21597">
      <c r="A21597" s="221">
        <v>22542.0</v>
      </c>
      <c r="B21597" s="221">
        <v>34.0</v>
      </c>
      <c r="C21597" s="221">
        <v>676.0</v>
      </c>
    </row>
    <row r="21598">
      <c r="A21598" s="221">
        <v>22542.0</v>
      </c>
      <c r="B21598" s="221">
        <v>36.0</v>
      </c>
      <c r="C21598" s="221">
        <v>318.0</v>
      </c>
    </row>
    <row r="21599">
      <c r="A21599" s="221">
        <v>22542.0</v>
      </c>
      <c r="B21599" s="221">
        <v>37.0</v>
      </c>
      <c r="C21599" s="221">
        <v>2.0</v>
      </c>
    </row>
    <row r="21600">
      <c r="A21600" s="221">
        <v>22542.0</v>
      </c>
      <c r="B21600" s="221">
        <v>39.0</v>
      </c>
      <c r="C21600" s="221">
        <v>6.0</v>
      </c>
    </row>
    <row r="21601">
      <c r="A21601" s="221">
        <v>22542.0</v>
      </c>
      <c r="B21601" s="221">
        <v>40.0</v>
      </c>
      <c r="C21601" s="221">
        <v>2.0</v>
      </c>
    </row>
    <row r="21602">
      <c r="A21602" s="221">
        <v>22544.0</v>
      </c>
      <c r="B21602" s="221">
        <v>34.0</v>
      </c>
      <c r="C21602" s="221">
        <v>2222222.0</v>
      </c>
    </row>
    <row r="21603">
      <c r="A21603" s="221">
        <v>22544.0</v>
      </c>
      <c r="B21603" s="221">
        <v>35.0</v>
      </c>
      <c r="C21603" s="221">
        <v>666667.0</v>
      </c>
    </row>
    <row r="21604">
      <c r="A21604" s="221">
        <v>22544.0</v>
      </c>
      <c r="B21604" s="221">
        <v>36.0</v>
      </c>
      <c r="C21604" s="221">
        <v>66667.0</v>
      </c>
    </row>
    <row r="21605">
      <c r="A21605" s="221">
        <v>22544.0</v>
      </c>
      <c r="B21605" s="221">
        <v>37.0</v>
      </c>
      <c r="C21605" s="221">
        <v>44444.0</v>
      </c>
    </row>
    <row r="21606">
      <c r="A21606" s="221">
        <v>22544.0</v>
      </c>
      <c r="B21606" s="221">
        <v>38.0</v>
      </c>
      <c r="C21606" s="221">
        <v>4444.0</v>
      </c>
    </row>
    <row r="21607">
      <c r="A21607" s="221">
        <v>22544.0</v>
      </c>
      <c r="B21607" s="221">
        <v>39.0</v>
      </c>
      <c r="C21607" s="221">
        <v>2222.0</v>
      </c>
    </row>
    <row r="21608">
      <c r="A21608" s="221">
        <v>22544.0</v>
      </c>
      <c r="B21608" s="221">
        <v>40.0</v>
      </c>
      <c r="C21608" s="221">
        <v>666.0</v>
      </c>
    </row>
    <row r="21609">
      <c r="A21609" s="221">
        <v>22544.0</v>
      </c>
      <c r="B21609" s="221">
        <v>3828.0</v>
      </c>
      <c r="C21609" s="221">
        <v>150.0</v>
      </c>
    </row>
    <row r="21610">
      <c r="A21610" s="221">
        <v>22544.0</v>
      </c>
      <c r="B21610" s="221">
        <v>11399.0</v>
      </c>
      <c r="C21610" s="221">
        <v>108.0</v>
      </c>
    </row>
    <row r="21611">
      <c r="A21611" s="221">
        <v>22544.0</v>
      </c>
      <c r="B21611" s="221">
        <v>11531.0</v>
      </c>
      <c r="C21611" s="221">
        <v>60.0</v>
      </c>
    </row>
    <row r="21612">
      <c r="A21612" s="221">
        <v>22544.0</v>
      </c>
      <c r="B21612" s="221">
        <v>11535.0</v>
      </c>
      <c r="C21612" s="221">
        <v>225.0</v>
      </c>
    </row>
    <row r="21613">
      <c r="A21613" s="221">
        <v>22544.0</v>
      </c>
      <c r="B21613" s="221">
        <v>11541.0</v>
      </c>
      <c r="C21613" s="221">
        <v>3000.0</v>
      </c>
    </row>
    <row r="21614">
      <c r="A21614" s="221">
        <v>22544.0</v>
      </c>
      <c r="B21614" s="221">
        <v>11545.0</v>
      </c>
      <c r="C21614" s="221">
        <v>3000.0</v>
      </c>
    </row>
    <row r="21615">
      <c r="A21615" s="221">
        <v>22544.0</v>
      </c>
      <c r="B21615" s="221">
        <v>11547.0</v>
      </c>
      <c r="C21615" s="221">
        <v>45.0</v>
      </c>
    </row>
    <row r="21616">
      <c r="A21616" s="221">
        <v>22544.0</v>
      </c>
      <c r="B21616" s="221">
        <v>11553.0</v>
      </c>
      <c r="C21616" s="221">
        <v>600.0</v>
      </c>
    </row>
    <row r="21617">
      <c r="A21617" s="221">
        <v>22544.0</v>
      </c>
      <c r="B21617" s="221">
        <v>11556.0</v>
      </c>
      <c r="C21617" s="221">
        <v>225.0</v>
      </c>
    </row>
    <row r="21618">
      <c r="A21618" s="221">
        <v>22546.0</v>
      </c>
      <c r="B21618" s="221">
        <v>34.0</v>
      </c>
      <c r="C21618" s="221">
        <v>1555556.0</v>
      </c>
    </row>
    <row r="21619">
      <c r="A21619" s="221">
        <v>22546.0</v>
      </c>
      <c r="B21619" s="221">
        <v>35.0</v>
      </c>
      <c r="C21619" s="221">
        <v>466667.0</v>
      </c>
    </row>
    <row r="21620">
      <c r="A21620" s="221">
        <v>22546.0</v>
      </c>
      <c r="B21620" s="221">
        <v>36.0</v>
      </c>
      <c r="C21620" s="221">
        <v>46667.0</v>
      </c>
    </row>
    <row r="21621">
      <c r="A21621" s="221">
        <v>22546.0</v>
      </c>
      <c r="B21621" s="221">
        <v>37.0</v>
      </c>
      <c r="C21621" s="221">
        <v>31111.0</v>
      </c>
    </row>
    <row r="21622">
      <c r="A21622" s="221">
        <v>22546.0</v>
      </c>
      <c r="B21622" s="221">
        <v>38.0</v>
      </c>
      <c r="C21622" s="221">
        <v>3111.0</v>
      </c>
    </row>
    <row r="21623">
      <c r="A21623" s="221">
        <v>22546.0</v>
      </c>
      <c r="B21623" s="221">
        <v>39.0</v>
      </c>
      <c r="C21623" s="221">
        <v>1556.0</v>
      </c>
    </row>
    <row r="21624">
      <c r="A21624" s="221">
        <v>22546.0</v>
      </c>
      <c r="B21624" s="221">
        <v>40.0</v>
      </c>
      <c r="C21624" s="221">
        <v>466.0</v>
      </c>
    </row>
    <row r="21625">
      <c r="A21625" s="221">
        <v>22546.0</v>
      </c>
      <c r="B21625" s="221">
        <v>3828.0</v>
      </c>
      <c r="C21625" s="221">
        <v>105.0</v>
      </c>
    </row>
    <row r="21626">
      <c r="A21626" s="221">
        <v>22546.0</v>
      </c>
      <c r="B21626" s="221">
        <v>11399.0</v>
      </c>
      <c r="C21626" s="221">
        <v>75.0</v>
      </c>
    </row>
    <row r="21627">
      <c r="A21627" s="221">
        <v>22546.0</v>
      </c>
      <c r="B21627" s="221">
        <v>11531.0</v>
      </c>
      <c r="C21627" s="221">
        <v>42.0</v>
      </c>
    </row>
    <row r="21628">
      <c r="A21628" s="221">
        <v>22546.0</v>
      </c>
      <c r="B21628" s="221">
        <v>11535.0</v>
      </c>
      <c r="C21628" s="221">
        <v>158.0</v>
      </c>
    </row>
    <row r="21629">
      <c r="A21629" s="221">
        <v>22546.0</v>
      </c>
      <c r="B21629" s="221">
        <v>11541.0</v>
      </c>
      <c r="C21629" s="221">
        <v>2100.0</v>
      </c>
    </row>
    <row r="21630">
      <c r="A21630" s="221">
        <v>22546.0</v>
      </c>
      <c r="B21630" s="221">
        <v>11545.0</v>
      </c>
      <c r="C21630" s="221">
        <v>2100.0</v>
      </c>
    </row>
    <row r="21631">
      <c r="A21631" s="221">
        <v>22546.0</v>
      </c>
      <c r="B21631" s="221">
        <v>11547.0</v>
      </c>
      <c r="C21631" s="221">
        <v>32.0</v>
      </c>
    </row>
    <row r="21632">
      <c r="A21632" s="221">
        <v>22546.0</v>
      </c>
      <c r="B21632" s="221">
        <v>11553.0</v>
      </c>
      <c r="C21632" s="221">
        <v>420.0</v>
      </c>
    </row>
    <row r="21633">
      <c r="A21633" s="221">
        <v>22546.0</v>
      </c>
      <c r="B21633" s="221">
        <v>11556.0</v>
      </c>
      <c r="C21633" s="221">
        <v>158.0</v>
      </c>
    </row>
    <row r="21634">
      <c r="A21634" s="221">
        <v>22548.0</v>
      </c>
      <c r="B21634" s="221">
        <v>34.0</v>
      </c>
      <c r="C21634" s="221">
        <v>1888889.0</v>
      </c>
    </row>
    <row r="21635">
      <c r="A21635" s="221">
        <v>22548.0</v>
      </c>
      <c r="B21635" s="221">
        <v>35.0</v>
      </c>
      <c r="C21635" s="221">
        <v>566667.0</v>
      </c>
    </row>
    <row r="21636">
      <c r="A21636" s="221">
        <v>22548.0</v>
      </c>
      <c r="B21636" s="221">
        <v>36.0</v>
      </c>
      <c r="C21636" s="221">
        <v>56667.0</v>
      </c>
    </row>
    <row r="21637">
      <c r="A21637" s="221">
        <v>22548.0</v>
      </c>
      <c r="B21637" s="221">
        <v>37.0</v>
      </c>
      <c r="C21637" s="221">
        <v>37778.0</v>
      </c>
    </row>
    <row r="21638">
      <c r="A21638" s="221">
        <v>22548.0</v>
      </c>
      <c r="B21638" s="221">
        <v>38.0</v>
      </c>
      <c r="C21638" s="221">
        <v>3778.0</v>
      </c>
    </row>
    <row r="21639">
      <c r="A21639" s="221">
        <v>22548.0</v>
      </c>
      <c r="B21639" s="221">
        <v>39.0</v>
      </c>
      <c r="C21639" s="221">
        <v>1888.0</v>
      </c>
    </row>
    <row r="21640">
      <c r="A21640" s="221">
        <v>22548.0</v>
      </c>
      <c r="B21640" s="221">
        <v>40.0</v>
      </c>
      <c r="C21640" s="221">
        <v>566.0</v>
      </c>
    </row>
    <row r="21641">
      <c r="A21641" s="221">
        <v>22548.0</v>
      </c>
      <c r="B21641" s="221">
        <v>3828.0</v>
      </c>
      <c r="C21641" s="221">
        <v>128.0</v>
      </c>
    </row>
    <row r="21642">
      <c r="A21642" s="221">
        <v>22548.0</v>
      </c>
      <c r="B21642" s="221">
        <v>11399.0</v>
      </c>
      <c r="C21642" s="221">
        <v>92.0</v>
      </c>
    </row>
    <row r="21643">
      <c r="A21643" s="221">
        <v>22548.0</v>
      </c>
      <c r="B21643" s="221">
        <v>11531.0</v>
      </c>
      <c r="C21643" s="221">
        <v>51.0</v>
      </c>
    </row>
    <row r="21644">
      <c r="A21644" s="221">
        <v>22548.0</v>
      </c>
      <c r="B21644" s="221">
        <v>11535.0</v>
      </c>
      <c r="C21644" s="221">
        <v>192.0</v>
      </c>
    </row>
    <row r="21645">
      <c r="A21645" s="221">
        <v>22548.0</v>
      </c>
      <c r="B21645" s="221">
        <v>11541.0</v>
      </c>
      <c r="C21645" s="221">
        <v>2550.0</v>
      </c>
    </row>
    <row r="21646">
      <c r="A21646" s="221">
        <v>22548.0</v>
      </c>
      <c r="B21646" s="221">
        <v>11545.0</v>
      </c>
      <c r="C21646" s="221">
        <v>2550.0</v>
      </c>
    </row>
    <row r="21647">
      <c r="A21647" s="221">
        <v>22548.0</v>
      </c>
      <c r="B21647" s="221">
        <v>11547.0</v>
      </c>
      <c r="C21647" s="221">
        <v>39.0</v>
      </c>
    </row>
    <row r="21648">
      <c r="A21648" s="221">
        <v>22548.0</v>
      </c>
      <c r="B21648" s="221">
        <v>11553.0</v>
      </c>
      <c r="C21648" s="221">
        <v>510.0</v>
      </c>
    </row>
    <row r="21649">
      <c r="A21649" s="221">
        <v>22548.0</v>
      </c>
      <c r="B21649" s="221">
        <v>11556.0</v>
      </c>
      <c r="C21649" s="221">
        <v>192.0</v>
      </c>
    </row>
    <row r="21650">
      <c r="A21650" s="221">
        <v>22553.0</v>
      </c>
      <c r="B21650" s="221">
        <v>34.0</v>
      </c>
      <c r="C21650" s="221">
        <v>949.0</v>
      </c>
    </row>
    <row r="21651">
      <c r="A21651" s="221">
        <v>22553.0</v>
      </c>
      <c r="B21651" s="221">
        <v>37.0</v>
      </c>
      <c r="C21651" s="221">
        <v>111.0</v>
      </c>
    </row>
    <row r="21652">
      <c r="A21652" s="221">
        <v>22553.0</v>
      </c>
      <c r="B21652" s="221">
        <v>38.0</v>
      </c>
      <c r="C21652" s="221">
        <v>56.0</v>
      </c>
    </row>
    <row r="21653">
      <c r="A21653" s="221">
        <v>22553.0</v>
      </c>
      <c r="B21653" s="221">
        <v>40.0</v>
      </c>
      <c r="C21653" s="221">
        <v>22.0</v>
      </c>
    </row>
    <row r="21654">
      <c r="A21654" s="221">
        <v>22553.0</v>
      </c>
      <c r="B21654" s="221">
        <v>2346.0</v>
      </c>
      <c r="C21654" s="221">
        <v>3.0</v>
      </c>
    </row>
    <row r="21655">
      <c r="A21655" s="221">
        <v>22555.0</v>
      </c>
      <c r="B21655" s="221">
        <v>34.0</v>
      </c>
      <c r="C21655" s="221">
        <v>949.0</v>
      </c>
    </row>
    <row r="21656">
      <c r="A21656" s="221">
        <v>22555.0</v>
      </c>
      <c r="B21656" s="221">
        <v>37.0</v>
      </c>
      <c r="C21656" s="221">
        <v>111.0</v>
      </c>
    </row>
    <row r="21657">
      <c r="A21657" s="221">
        <v>22555.0</v>
      </c>
      <c r="B21657" s="221">
        <v>38.0</v>
      </c>
      <c r="C21657" s="221">
        <v>56.0</v>
      </c>
    </row>
    <row r="21658">
      <c r="A21658" s="221">
        <v>22555.0</v>
      </c>
      <c r="B21658" s="221">
        <v>40.0</v>
      </c>
      <c r="C21658" s="221">
        <v>22.0</v>
      </c>
    </row>
    <row r="21659">
      <c r="A21659" s="221">
        <v>22555.0</v>
      </c>
      <c r="B21659" s="221">
        <v>2346.0</v>
      </c>
      <c r="C21659" s="221">
        <v>3.0</v>
      </c>
    </row>
    <row r="21660">
      <c r="A21660" s="221">
        <v>22557.0</v>
      </c>
      <c r="B21660" s="221">
        <v>34.0</v>
      </c>
      <c r="C21660" s="221">
        <v>949.0</v>
      </c>
    </row>
    <row r="21661">
      <c r="A21661" s="221">
        <v>22557.0</v>
      </c>
      <c r="B21661" s="221">
        <v>37.0</v>
      </c>
      <c r="C21661" s="221">
        <v>111.0</v>
      </c>
    </row>
    <row r="21662">
      <c r="A21662" s="221">
        <v>22557.0</v>
      </c>
      <c r="B21662" s="221">
        <v>38.0</v>
      </c>
      <c r="C21662" s="221">
        <v>56.0</v>
      </c>
    </row>
    <row r="21663">
      <c r="A21663" s="221">
        <v>22557.0</v>
      </c>
      <c r="B21663" s="221">
        <v>40.0</v>
      </c>
      <c r="C21663" s="221">
        <v>22.0</v>
      </c>
    </row>
    <row r="21664">
      <c r="A21664" s="221">
        <v>22557.0</v>
      </c>
      <c r="B21664" s="221">
        <v>2346.0</v>
      </c>
      <c r="C21664" s="221">
        <v>3.0</v>
      </c>
    </row>
    <row r="21665">
      <c r="A21665" s="221">
        <v>22559.0</v>
      </c>
      <c r="B21665" s="221">
        <v>38.0</v>
      </c>
      <c r="C21665" s="221">
        <v>1.0</v>
      </c>
    </row>
    <row r="21666">
      <c r="A21666" s="221">
        <v>22559.0</v>
      </c>
      <c r="B21666" s="221">
        <v>39.0</v>
      </c>
      <c r="C21666" s="221">
        <v>1.0</v>
      </c>
    </row>
    <row r="21667">
      <c r="A21667" s="221">
        <v>22559.0</v>
      </c>
      <c r="B21667" s="221">
        <v>40.0</v>
      </c>
      <c r="C21667" s="221">
        <v>1.0</v>
      </c>
    </row>
    <row r="21668">
      <c r="A21668" s="221">
        <v>22564.0</v>
      </c>
      <c r="B21668" s="221">
        <v>34.0</v>
      </c>
      <c r="C21668" s="221">
        <v>500.0</v>
      </c>
    </row>
    <row r="21669">
      <c r="A21669" s="221">
        <v>22564.0</v>
      </c>
      <c r="B21669" s="221">
        <v>35.0</v>
      </c>
      <c r="C21669" s="221">
        <v>250.0</v>
      </c>
    </row>
    <row r="21670">
      <c r="A21670" s="221">
        <v>22565.0</v>
      </c>
      <c r="B21670" s="221">
        <v>34.0</v>
      </c>
      <c r="C21670" s="221">
        <v>212.0</v>
      </c>
    </row>
    <row r="21671">
      <c r="A21671" s="221">
        <v>22565.0</v>
      </c>
      <c r="B21671" s="221">
        <v>35.0</v>
      </c>
      <c r="C21671" s="221">
        <v>322.0</v>
      </c>
    </row>
    <row r="21672">
      <c r="A21672" s="221">
        <v>22566.0</v>
      </c>
      <c r="B21672" s="221">
        <v>34.0</v>
      </c>
      <c r="C21672" s="221">
        <v>252.0</v>
      </c>
    </row>
    <row r="21673">
      <c r="A21673" s="221">
        <v>22566.0</v>
      </c>
      <c r="B21673" s="221">
        <v>35.0</v>
      </c>
      <c r="C21673" s="221">
        <v>221.0</v>
      </c>
    </row>
    <row r="21674">
      <c r="A21674" s="221">
        <v>22566.0</v>
      </c>
      <c r="B21674" s="221">
        <v>36.0</v>
      </c>
      <c r="C21674" s="221">
        <v>41.0</v>
      </c>
    </row>
    <row r="21675">
      <c r="A21675" s="221">
        <v>22566.0</v>
      </c>
      <c r="B21675" s="221">
        <v>37.0</v>
      </c>
      <c r="C21675" s="221">
        <v>1.0</v>
      </c>
    </row>
    <row r="21676">
      <c r="A21676" s="221">
        <v>22566.0</v>
      </c>
      <c r="B21676" s="221">
        <v>38.0</v>
      </c>
      <c r="C21676" s="221">
        <v>1.0</v>
      </c>
    </row>
    <row r="21677">
      <c r="A21677" s="221">
        <v>22567.0</v>
      </c>
      <c r="B21677" s="221">
        <v>34.0</v>
      </c>
      <c r="C21677" s="221">
        <v>1466.0</v>
      </c>
    </row>
    <row r="21678">
      <c r="A21678" s="221">
        <v>22567.0</v>
      </c>
      <c r="B21678" s="221">
        <v>35.0</v>
      </c>
      <c r="C21678" s="221">
        <v>1316.0</v>
      </c>
    </row>
    <row r="21679">
      <c r="A21679" s="221">
        <v>22567.0</v>
      </c>
      <c r="B21679" s="221">
        <v>36.0</v>
      </c>
      <c r="C21679" s="221">
        <v>48.0</v>
      </c>
    </row>
    <row r="21680">
      <c r="A21680" s="221">
        <v>22568.0</v>
      </c>
      <c r="B21680" s="221">
        <v>34.0</v>
      </c>
      <c r="C21680" s="221">
        <v>110.0</v>
      </c>
    </row>
    <row r="21681">
      <c r="A21681" s="221">
        <v>22568.0</v>
      </c>
      <c r="B21681" s="221">
        <v>35.0</v>
      </c>
      <c r="C21681" s="221">
        <v>1208.0</v>
      </c>
    </row>
    <row r="21682">
      <c r="A21682" s="221">
        <v>22568.0</v>
      </c>
      <c r="B21682" s="221">
        <v>38.0</v>
      </c>
      <c r="C21682" s="221">
        <v>8.0</v>
      </c>
    </row>
    <row r="21683">
      <c r="A21683" s="221">
        <v>22568.0</v>
      </c>
      <c r="B21683" s="221">
        <v>39.0</v>
      </c>
      <c r="C21683" s="221">
        <v>2.0</v>
      </c>
    </row>
    <row r="21684">
      <c r="A21684" s="221">
        <v>22568.0</v>
      </c>
      <c r="B21684" s="221">
        <v>40.0</v>
      </c>
      <c r="C21684" s="221">
        <v>10.0</v>
      </c>
    </row>
    <row r="21685">
      <c r="A21685" s="221">
        <v>22569.0</v>
      </c>
      <c r="B21685" s="221">
        <v>34.0</v>
      </c>
      <c r="C21685" s="221">
        <v>3278.0</v>
      </c>
    </row>
    <row r="21686">
      <c r="A21686" s="221">
        <v>22569.0</v>
      </c>
      <c r="B21686" s="221">
        <v>35.0</v>
      </c>
      <c r="C21686" s="221">
        <v>1725.0</v>
      </c>
    </row>
    <row r="21687">
      <c r="A21687" s="221">
        <v>22569.0</v>
      </c>
      <c r="B21687" s="221">
        <v>36.0</v>
      </c>
      <c r="C21687" s="221">
        <v>7.0</v>
      </c>
    </row>
    <row r="21688">
      <c r="A21688" s="221">
        <v>22570.0</v>
      </c>
      <c r="B21688" s="221">
        <v>38.0</v>
      </c>
      <c r="C21688" s="221">
        <v>2.0</v>
      </c>
    </row>
    <row r="21689">
      <c r="A21689" s="221">
        <v>22570.0</v>
      </c>
      <c r="B21689" s="221">
        <v>39.0</v>
      </c>
      <c r="C21689" s="221">
        <v>2.0</v>
      </c>
    </row>
    <row r="21690">
      <c r="A21690" s="221">
        <v>22570.0</v>
      </c>
      <c r="B21690" s="221">
        <v>40.0</v>
      </c>
      <c r="C21690" s="221">
        <v>2.0</v>
      </c>
    </row>
    <row r="21691">
      <c r="A21691" s="221">
        <v>22571.0</v>
      </c>
      <c r="B21691" s="221">
        <v>38.0</v>
      </c>
      <c r="C21691" s="221">
        <v>2.0</v>
      </c>
    </row>
    <row r="21692">
      <c r="A21692" s="221">
        <v>22571.0</v>
      </c>
      <c r="B21692" s="221">
        <v>39.0</v>
      </c>
      <c r="C21692" s="221">
        <v>2.0</v>
      </c>
    </row>
    <row r="21693">
      <c r="A21693" s="221">
        <v>22571.0</v>
      </c>
      <c r="B21693" s="221">
        <v>40.0</v>
      </c>
      <c r="C21693" s="221">
        <v>2.0</v>
      </c>
    </row>
    <row r="21694">
      <c r="A21694" s="221">
        <v>22572.0</v>
      </c>
      <c r="B21694" s="221">
        <v>34.0</v>
      </c>
      <c r="C21694" s="221">
        <v>8516.0</v>
      </c>
    </row>
    <row r="21695">
      <c r="A21695" s="221">
        <v>22572.0</v>
      </c>
      <c r="B21695" s="221">
        <v>36.0</v>
      </c>
      <c r="C21695" s="221">
        <v>627.0</v>
      </c>
    </row>
    <row r="21696">
      <c r="A21696" s="221">
        <v>22572.0</v>
      </c>
      <c r="B21696" s="221">
        <v>37.0</v>
      </c>
      <c r="C21696" s="221">
        <v>9.0</v>
      </c>
    </row>
    <row r="21697">
      <c r="A21697" s="221">
        <v>22572.0</v>
      </c>
      <c r="B21697" s="221">
        <v>38.0</v>
      </c>
      <c r="C21697" s="221">
        <v>2.0</v>
      </c>
    </row>
    <row r="21698">
      <c r="A21698" s="221">
        <v>22572.0</v>
      </c>
      <c r="B21698" s="221">
        <v>39.0</v>
      </c>
      <c r="C21698" s="221">
        <v>8.0</v>
      </c>
    </row>
    <row r="21699">
      <c r="A21699" s="221">
        <v>22572.0</v>
      </c>
      <c r="B21699" s="221">
        <v>40.0</v>
      </c>
      <c r="C21699" s="221">
        <v>4.0</v>
      </c>
    </row>
    <row r="21700">
      <c r="A21700" s="221">
        <v>22574.0</v>
      </c>
      <c r="B21700" s="221">
        <v>34.0</v>
      </c>
      <c r="C21700" s="221">
        <v>424.0</v>
      </c>
    </row>
    <row r="21701">
      <c r="A21701" s="221">
        <v>22574.0</v>
      </c>
      <c r="B21701" s="221">
        <v>36.0</v>
      </c>
      <c r="C21701" s="221">
        <v>4.0</v>
      </c>
    </row>
    <row r="21702">
      <c r="A21702" s="221">
        <v>22574.0</v>
      </c>
      <c r="B21702" s="221">
        <v>38.0</v>
      </c>
      <c r="C21702" s="221">
        <v>2.0</v>
      </c>
    </row>
    <row r="21703">
      <c r="A21703" s="221">
        <v>22576.0</v>
      </c>
      <c r="B21703" s="221">
        <v>34.0</v>
      </c>
      <c r="C21703" s="221">
        <v>676.0</v>
      </c>
    </row>
    <row r="21704">
      <c r="A21704" s="221">
        <v>22576.0</v>
      </c>
      <c r="B21704" s="221">
        <v>36.0</v>
      </c>
      <c r="C21704" s="221">
        <v>318.0</v>
      </c>
    </row>
    <row r="21705">
      <c r="A21705" s="221">
        <v>22576.0</v>
      </c>
      <c r="B21705" s="221">
        <v>37.0</v>
      </c>
      <c r="C21705" s="221">
        <v>2.0</v>
      </c>
    </row>
    <row r="21706">
      <c r="A21706" s="221">
        <v>22576.0</v>
      </c>
      <c r="B21706" s="221">
        <v>39.0</v>
      </c>
      <c r="C21706" s="221">
        <v>6.0</v>
      </c>
    </row>
    <row r="21707">
      <c r="A21707" s="221">
        <v>22576.0</v>
      </c>
      <c r="B21707" s="221">
        <v>40.0</v>
      </c>
      <c r="C21707" s="221">
        <v>2.0</v>
      </c>
    </row>
    <row r="21708">
      <c r="A21708" s="221">
        <v>22609.0</v>
      </c>
      <c r="B21708" s="221">
        <v>34.0</v>
      </c>
      <c r="C21708" s="221">
        <v>608.0</v>
      </c>
    </row>
    <row r="21709">
      <c r="A21709" s="221">
        <v>22609.0</v>
      </c>
      <c r="B21709" s="221">
        <v>36.0</v>
      </c>
      <c r="C21709" s="221">
        <v>286.0</v>
      </c>
    </row>
    <row r="21710">
      <c r="A21710" s="221">
        <v>22609.0</v>
      </c>
      <c r="B21710" s="221">
        <v>37.0</v>
      </c>
      <c r="C21710" s="221">
        <v>2.0</v>
      </c>
    </row>
    <row r="21711">
      <c r="A21711" s="221">
        <v>22609.0</v>
      </c>
      <c r="B21711" s="221">
        <v>39.0</v>
      </c>
      <c r="C21711" s="221">
        <v>3.0</v>
      </c>
    </row>
    <row r="21712">
      <c r="A21712" s="221">
        <v>22609.0</v>
      </c>
      <c r="B21712" s="221">
        <v>40.0</v>
      </c>
      <c r="C21712" s="221">
        <v>1.0</v>
      </c>
    </row>
    <row r="21713">
      <c r="A21713" s="221">
        <v>22611.0</v>
      </c>
      <c r="B21713" s="221">
        <v>34.0</v>
      </c>
      <c r="C21713" s="221">
        <v>608.0</v>
      </c>
    </row>
    <row r="21714">
      <c r="A21714" s="221">
        <v>22611.0</v>
      </c>
      <c r="B21714" s="221">
        <v>36.0</v>
      </c>
      <c r="C21714" s="221">
        <v>286.0</v>
      </c>
    </row>
    <row r="21715">
      <c r="A21715" s="221">
        <v>22611.0</v>
      </c>
      <c r="B21715" s="221">
        <v>37.0</v>
      </c>
      <c r="C21715" s="221">
        <v>2.0</v>
      </c>
    </row>
    <row r="21716">
      <c r="A21716" s="221">
        <v>22611.0</v>
      </c>
      <c r="B21716" s="221">
        <v>39.0</v>
      </c>
      <c r="C21716" s="221">
        <v>3.0</v>
      </c>
    </row>
    <row r="21717">
      <c r="A21717" s="221">
        <v>22611.0</v>
      </c>
      <c r="B21717" s="221">
        <v>40.0</v>
      </c>
      <c r="C21717" s="221">
        <v>1.0</v>
      </c>
    </row>
    <row r="21718">
      <c r="A21718" s="221">
        <v>22613.0</v>
      </c>
      <c r="B21718" s="221">
        <v>34.0</v>
      </c>
      <c r="C21718" s="221">
        <v>608.0</v>
      </c>
    </row>
    <row r="21719">
      <c r="A21719" s="221">
        <v>22613.0</v>
      </c>
      <c r="B21719" s="221">
        <v>36.0</v>
      </c>
      <c r="C21719" s="221">
        <v>286.0</v>
      </c>
    </row>
    <row r="21720">
      <c r="A21720" s="221">
        <v>22613.0</v>
      </c>
      <c r="B21720" s="221">
        <v>37.0</v>
      </c>
      <c r="C21720" s="221">
        <v>2.0</v>
      </c>
    </row>
    <row r="21721">
      <c r="A21721" s="221">
        <v>22613.0</v>
      </c>
      <c r="B21721" s="221">
        <v>39.0</v>
      </c>
      <c r="C21721" s="221">
        <v>3.0</v>
      </c>
    </row>
    <row r="21722">
      <c r="A21722" s="221">
        <v>22613.0</v>
      </c>
      <c r="B21722" s="221">
        <v>40.0</v>
      </c>
      <c r="C21722" s="221">
        <v>1.0</v>
      </c>
    </row>
    <row r="21723">
      <c r="A21723" s="221">
        <v>22615.0</v>
      </c>
      <c r="B21723" s="221">
        <v>34.0</v>
      </c>
      <c r="C21723" s="221">
        <v>608.0</v>
      </c>
    </row>
    <row r="21724">
      <c r="A21724" s="221">
        <v>22615.0</v>
      </c>
      <c r="B21724" s="221">
        <v>36.0</v>
      </c>
      <c r="C21724" s="221">
        <v>286.0</v>
      </c>
    </row>
    <row r="21725">
      <c r="A21725" s="221">
        <v>22615.0</v>
      </c>
      <c r="B21725" s="221">
        <v>37.0</v>
      </c>
      <c r="C21725" s="221">
        <v>2.0</v>
      </c>
    </row>
    <row r="21726">
      <c r="A21726" s="221">
        <v>22615.0</v>
      </c>
      <c r="B21726" s="221">
        <v>39.0</v>
      </c>
      <c r="C21726" s="221">
        <v>3.0</v>
      </c>
    </row>
    <row r="21727">
      <c r="A21727" s="221">
        <v>22615.0</v>
      </c>
      <c r="B21727" s="221">
        <v>40.0</v>
      </c>
      <c r="C21727" s="221">
        <v>1.0</v>
      </c>
    </row>
    <row r="21728">
      <c r="A21728" s="221">
        <v>22617.0</v>
      </c>
      <c r="B21728" s="221">
        <v>34.0</v>
      </c>
      <c r="C21728" s="221">
        <v>608.0</v>
      </c>
    </row>
    <row r="21729">
      <c r="A21729" s="221">
        <v>22617.0</v>
      </c>
      <c r="B21729" s="221">
        <v>36.0</v>
      </c>
      <c r="C21729" s="221">
        <v>286.0</v>
      </c>
    </row>
    <row r="21730">
      <c r="A21730" s="221">
        <v>22617.0</v>
      </c>
      <c r="B21730" s="221">
        <v>37.0</v>
      </c>
      <c r="C21730" s="221">
        <v>2.0</v>
      </c>
    </row>
    <row r="21731">
      <c r="A21731" s="221">
        <v>22617.0</v>
      </c>
      <c r="B21731" s="221">
        <v>39.0</v>
      </c>
      <c r="C21731" s="221">
        <v>3.0</v>
      </c>
    </row>
    <row r="21732">
      <c r="A21732" s="221">
        <v>22617.0</v>
      </c>
      <c r="B21732" s="221">
        <v>40.0</v>
      </c>
      <c r="C21732" s="221">
        <v>1.0</v>
      </c>
    </row>
    <row r="21733">
      <c r="A21733" s="221">
        <v>22619.0</v>
      </c>
      <c r="B21733" s="221">
        <v>34.0</v>
      </c>
      <c r="C21733" s="221">
        <v>608.0</v>
      </c>
    </row>
    <row r="21734">
      <c r="A21734" s="221">
        <v>22619.0</v>
      </c>
      <c r="B21734" s="221">
        <v>36.0</v>
      </c>
      <c r="C21734" s="221">
        <v>286.0</v>
      </c>
    </row>
    <row r="21735">
      <c r="A21735" s="221">
        <v>22619.0</v>
      </c>
      <c r="B21735" s="221">
        <v>37.0</v>
      </c>
      <c r="C21735" s="221">
        <v>2.0</v>
      </c>
    </row>
    <row r="21736">
      <c r="A21736" s="221">
        <v>22619.0</v>
      </c>
      <c r="B21736" s="221">
        <v>39.0</v>
      </c>
      <c r="C21736" s="221">
        <v>3.0</v>
      </c>
    </row>
    <row r="21737">
      <c r="A21737" s="221">
        <v>22619.0</v>
      </c>
      <c r="B21737" s="221">
        <v>40.0</v>
      </c>
      <c r="C21737" s="221">
        <v>1.0</v>
      </c>
    </row>
    <row r="21738">
      <c r="A21738" s="221">
        <v>22621.0</v>
      </c>
      <c r="B21738" s="221">
        <v>34.0</v>
      </c>
      <c r="C21738" s="221">
        <v>608.0</v>
      </c>
    </row>
    <row r="21739">
      <c r="A21739" s="221">
        <v>22621.0</v>
      </c>
      <c r="B21739" s="221">
        <v>36.0</v>
      </c>
      <c r="C21739" s="221">
        <v>286.0</v>
      </c>
    </row>
    <row r="21740">
      <c r="A21740" s="221">
        <v>22621.0</v>
      </c>
      <c r="B21740" s="221">
        <v>37.0</v>
      </c>
      <c r="C21740" s="221">
        <v>2.0</v>
      </c>
    </row>
    <row r="21741">
      <c r="A21741" s="221">
        <v>22621.0</v>
      </c>
      <c r="B21741" s="221">
        <v>39.0</v>
      </c>
      <c r="C21741" s="221">
        <v>3.0</v>
      </c>
    </row>
    <row r="21742">
      <c r="A21742" s="221">
        <v>22621.0</v>
      </c>
      <c r="B21742" s="221">
        <v>40.0</v>
      </c>
      <c r="C21742" s="221">
        <v>1.0</v>
      </c>
    </row>
    <row r="21743">
      <c r="A21743" s="221">
        <v>22623.0</v>
      </c>
      <c r="B21743" s="221">
        <v>34.0</v>
      </c>
      <c r="C21743" s="221">
        <v>608.0</v>
      </c>
    </row>
    <row r="21744">
      <c r="A21744" s="221">
        <v>22623.0</v>
      </c>
      <c r="B21744" s="221">
        <v>36.0</v>
      </c>
      <c r="C21744" s="221">
        <v>286.0</v>
      </c>
    </row>
    <row r="21745">
      <c r="A21745" s="221">
        <v>22623.0</v>
      </c>
      <c r="B21745" s="221">
        <v>37.0</v>
      </c>
      <c r="C21745" s="221">
        <v>2.0</v>
      </c>
    </row>
    <row r="21746">
      <c r="A21746" s="221">
        <v>22623.0</v>
      </c>
      <c r="B21746" s="221">
        <v>39.0</v>
      </c>
      <c r="C21746" s="221">
        <v>3.0</v>
      </c>
    </row>
    <row r="21747">
      <c r="A21747" s="221">
        <v>22623.0</v>
      </c>
      <c r="B21747" s="221">
        <v>40.0</v>
      </c>
      <c r="C21747" s="221">
        <v>1.0</v>
      </c>
    </row>
    <row r="21748">
      <c r="A21748" s="221">
        <v>22634.0</v>
      </c>
      <c r="B21748" s="221">
        <v>34.0</v>
      </c>
      <c r="C21748" s="221">
        <v>55556.0</v>
      </c>
    </row>
    <row r="21749">
      <c r="A21749" s="221">
        <v>22634.0</v>
      </c>
      <c r="B21749" s="221">
        <v>38.0</v>
      </c>
      <c r="C21749" s="221">
        <v>222.0</v>
      </c>
    </row>
    <row r="21750">
      <c r="A21750" s="221">
        <v>22634.0</v>
      </c>
      <c r="B21750" s="221">
        <v>40.0</v>
      </c>
      <c r="C21750" s="221">
        <v>112.0</v>
      </c>
    </row>
    <row r="21751">
      <c r="A21751" s="221">
        <v>22634.0</v>
      </c>
      <c r="B21751" s="221">
        <v>2867.0</v>
      </c>
      <c r="C21751" s="221">
        <v>1.0</v>
      </c>
    </row>
    <row r="21752">
      <c r="A21752" s="221">
        <v>22634.0</v>
      </c>
      <c r="B21752" s="221">
        <v>2868.0</v>
      </c>
      <c r="C21752" s="221">
        <v>1.0</v>
      </c>
    </row>
    <row r="21753">
      <c r="A21753" s="221">
        <v>22634.0</v>
      </c>
      <c r="B21753" s="221">
        <v>2869.0</v>
      </c>
      <c r="C21753" s="221">
        <v>1.0</v>
      </c>
    </row>
    <row r="21754">
      <c r="A21754" s="221">
        <v>22713.0</v>
      </c>
      <c r="B21754" s="221">
        <v>34.0</v>
      </c>
      <c r="C21754" s="221">
        <v>424.0</v>
      </c>
    </row>
    <row r="21755">
      <c r="A21755" s="221">
        <v>22713.0</v>
      </c>
      <c r="B21755" s="221">
        <v>36.0</v>
      </c>
      <c r="C21755" s="221">
        <v>4.0</v>
      </c>
    </row>
    <row r="21756">
      <c r="A21756" s="221">
        <v>22713.0</v>
      </c>
      <c r="B21756" s="221">
        <v>38.0</v>
      </c>
      <c r="C21756" s="221">
        <v>2.0</v>
      </c>
    </row>
    <row r="21757">
      <c r="A21757" s="221">
        <v>22715.0</v>
      </c>
      <c r="B21757" s="221">
        <v>38.0</v>
      </c>
      <c r="C21757" s="221">
        <v>2.0</v>
      </c>
    </row>
    <row r="21758">
      <c r="A21758" s="221">
        <v>22715.0</v>
      </c>
      <c r="B21758" s="221">
        <v>39.0</v>
      </c>
      <c r="C21758" s="221">
        <v>2.0</v>
      </c>
    </row>
    <row r="21759">
      <c r="A21759" s="221">
        <v>22715.0</v>
      </c>
      <c r="B21759" s="221">
        <v>40.0</v>
      </c>
      <c r="C21759" s="221">
        <v>2.0</v>
      </c>
    </row>
    <row r="21760">
      <c r="A21760" s="221">
        <v>22760.0</v>
      </c>
      <c r="B21760" s="221">
        <v>38.0</v>
      </c>
      <c r="C21760" s="221">
        <v>2.0</v>
      </c>
    </row>
    <row r="21761">
      <c r="A21761" s="221">
        <v>22760.0</v>
      </c>
      <c r="B21761" s="221">
        <v>39.0</v>
      </c>
      <c r="C21761" s="221">
        <v>2.0</v>
      </c>
    </row>
    <row r="21762">
      <c r="A21762" s="221">
        <v>22760.0</v>
      </c>
      <c r="B21762" s="221">
        <v>40.0</v>
      </c>
      <c r="C21762" s="221">
        <v>2.0</v>
      </c>
    </row>
    <row r="21763">
      <c r="A21763" s="221">
        <v>22765.0</v>
      </c>
      <c r="B21763" s="221">
        <v>34.0</v>
      </c>
      <c r="C21763" s="221">
        <v>10973.0</v>
      </c>
    </row>
    <row r="21764">
      <c r="A21764" s="221">
        <v>22765.0</v>
      </c>
      <c r="B21764" s="221">
        <v>35.0</v>
      </c>
      <c r="C21764" s="221">
        <v>830.0</v>
      </c>
    </row>
    <row r="21765">
      <c r="A21765" s="221">
        <v>22765.0</v>
      </c>
      <c r="B21765" s="221">
        <v>36.0</v>
      </c>
      <c r="C21765" s="221">
        <v>299.0</v>
      </c>
    </row>
    <row r="21766">
      <c r="A21766" s="221">
        <v>22765.0</v>
      </c>
      <c r="B21766" s="221">
        <v>37.0</v>
      </c>
      <c r="C21766" s="221">
        <v>450.0</v>
      </c>
    </row>
    <row r="21767">
      <c r="A21767" s="221">
        <v>22765.0</v>
      </c>
      <c r="B21767" s="221">
        <v>38.0</v>
      </c>
      <c r="C21767" s="221">
        <v>30.0</v>
      </c>
    </row>
    <row r="21768">
      <c r="A21768" s="221">
        <v>22778.0</v>
      </c>
      <c r="B21768" s="221">
        <v>34.0</v>
      </c>
      <c r="C21768" s="221">
        <v>6.0</v>
      </c>
    </row>
    <row r="21769">
      <c r="A21769" s="221">
        <v>22778.0</v>
      </c>
      <c r="B21769" s="221">
        <v>35.0</v>
      </c>
      <c r="C21769" s="221">
        <v>17.0</v>
      </c>
    </row>
    <row r="21770">
      <c r="A21770" s="221">
        <v>22778.0</v>
      </c>
      <c r="B21770" s="221">
        <v>36.0</v>
      </c>
      <c r="C21770" s="221">
        <v>22.0</v>
      </c>
    </row>
    <row r="21771">
      <c r="A21771" s="221">
        <v>22778.0</v>
      </c>
      <c r="B21771" s="221">
        <v>37.0</v>
      </c>
      <c r="C21771" s="221">
        <v>1.0</v>
      </c>
    </row>
    <row r="21772">
      <c r="A21772" s="221">
        <v>22778.0</v>
      </c>
      <c r="B21772" s="221">
        <v>38.0</v>
      </c>
      <c r="C21772" s="221">
        <v>1.0</v>
      </c>
    </row>
    <row r="21773">
      <c r="A21773" s="221">
        <v>22778.0</v>
      </c>
      <c r="B21773" s="221">
        <v>40.0</v>
      </c>
      <c r="C21773" s="221">
        <v>2.0</v>
      </c>
    </row>
    <row r="21774">
      <c r="A21774" s="221">
        <v>22778.0</v>
      </c>
      <c r="B21774" s="221">
        <v>16275.0</v>
      </c>
      <c r="C21774" s="221">
        <v>56.0</v>
      </c>
    </row>
    <row r="21775">
      <c r="A21775" s="221">
        <v>22780.0</v>
      </c>
      <c r="B21775" s="221">
        <v>34.0</v>
      </c>
      <c r="C21775" s="221">
        <v>258.0</v>
      </c>
    </row>
    <row r="21776">
      <c r="A21776" s="221">
        <v>22780.0</v>
      </c>
      <c r="B21776" s="221">
        <v>35.0</v>
      </c>
      <c r="C21776" s="221">
        <v>4964.0</v>
      </c>
    </row>
    <row r="21777">
      <c r="A21777" s="221">
        <v>22780.0</v>
      </c>
      <c r="B21777" s="221">
        <v>38.0</v>
      </c>
      <c r="C21777" s="221">
        <v>2.0</v>
      </c>
    </row>
    <row r="21778">
      <c r="A21778" s="221">
        <v>22780.0</v>
      </c>
      <c r="B21778" s="221">
        <v>40.0</v>
      </c>
      <c r="C21778" s="221">
        <v>8.0</v>
      </c>
    </row>
    <row r="21779">
      <c r="A21779" s="221">
        <v>22782.0</v>
      </c>
      <c r="B21779" s="221">
        <v>34.0</v>
      </c>
      <c r="C21779" s="221">
        <v>12011.0</v>
      </c>
    </row>
    <row r="21780">
      <c r="A21780" s="221">
        <v>22782.0</v>
      </c>
      <c r="B21780" s="221">
        <v>35.0</v>
      </c>
      <c r="C21780" s="221">
        <v>9764.0</v>
      </c>
    </row>
    <row r="21781">
      <c r="A21781" s="221">
        <v>22782.0</v>
      </c>
      <c r="B21781" s="221">
        <v>36.0</v>
      </c>
      <c r="C21781" s="221">
        <v>2863.0</v>
      </c>
    </row>
    <row r="21782">
      <c r="A21782" s="221">
        <v>22782.0</v>
      </c>
      <c r="B21782" s="221">
        <v>37.0</v>
      </c>
      <c r="C21782" s="221">
        <v>1097.0</v>
      </c>
    </row>
    <row r="21783">
      <c r="A21783" s="221">
        <v>22782.0</v>
      </c>
      <c r="B21783" s="221">
        <v>38.0</v>
      </c>
      <c r="C21783" s="221">
        <v>553.0</v>
      </c>
    </row>
    <row r="21784">
      <c r="A21784" s="221">
        <v>22782.0</v>
      </c>
      <c r="B21784" s="221">
        <v>39.0</v>
      </c>
      <c r="C21784" s="221">
        <v>378.0</v>
      </c>
    </row>
    <row r="21785">
      <c r="A21785" s="221">
        <v>22782.0</v>
      </c>
      <c r="B21785" s="221">
        <v>40.0</v>
      </c>
      <c r="C21785" s="221">
        <v>228.0</v>
      </c>
    </row>
    <row r="21786">
      <c r="A21786" s="221">
        <v>22852.0</v>
      </c>
      <c r="B21786" s="221">
        <v>21009.0</v>
      </c>
      <c r="C21786" s="221">
        <v>222.0</v>
      </c>
    </row>
    <row r="21787">
      <c r="A21787" s="221">
        <v>22852.0</v>
      </c>
      <c r="B21787" s="221">
        <v>21013.0</v>
      </c>
      <c r="C21787" s="221">
        <v>83.0</v>
      </c>
    </row>
    <row r="21788">
      <c r="A21788" s="221">
        <v>22852.0</v>
      </c>
      <c r="B21788" s="221">
        <v>21017.0</v>
      </c>
      <c r="C21788" s="221">
        <v>111.0</v>
      </c>
    </row>
    <row r="21789">
      <c r="A21789" s="221">
        <v>22852.0</v>
      </c>
      <c r="B21789" s="221">
        <v>21019.0</v>
      </c>
      <c r="C21789" s="221">
        <v>28.0</v>
      </c>
    </row>
    <row r="21790">
      <c r="A21790" s="221">
        <v>22852.0</v>
      </c>
      <c r="B21790" s="221">
        <v>21021.0</v>
      </c>
      <c r="C21790" s="221">
        <v>167.0</v>
      </c>
    </row>
    <row r="21791">
      <c r="A21791" s="221">
        <v>22852.0</v>
      </c>
      <c r="B21791" s="221">
        <v>21023.0</v>
      </c>
      <c r="C21791" s="221">
        <v>167.0</v>
      </c>
    </row>
    <row r="21792">
      <c r="A21792" s="221">
        <v>22852.0</v>
      </c>
      <c r="B21792" s="221">
        <v>21025.0</v>
      </c>
      <c r="C21792" s="221">
        <v>222.0</v>
      </c>
    </row>
    <row r="21793">
      <c r="A21793" s="221">
        <v>22852.0</v>
      </c>
      <c r="B21793" s="221">
        <v>21029.0</v>
      </c>
      <c r="C21793" s="221">
        <v>583.0</v>
      </c>
    </row>
    <row r="21794">
      <c r="A21794" s="221">
        <v>22852.0</v>
      </c>
      <c r="B21794" s="221">
        <v>21035.0</v>
      </c>
      <c r="C21794" s="221">
        <v>83.0</v>
      </c>
    </row>
    <row r="21795">
      <c r="A21795" s="221">
        <v>22852.0</v>
      </c>
      <c r="B21795" s="221">
        <v>21037.0</v>
      </c>
      <c r="C21795" s="221">
        <v>56.0</v>
      </c>
    </row>
    <row r="21796">
      <c r="A21796" s="221">
        <v>22852.0</v>
      </c>
      <c r="B21796" s="221">
        <v>24558.0</v>
      </c>
      <c r="C21796" s="221">
        <v>222.0</v>
      </c>
    </row>
    <row r="21797">
      <c r="A21797" s="221">
        <v>22852.0</v>
      </c>
      <c r="B21797" s="221">
        <v>24560.0</v>
      </c>
      <c r="C21797" s="221">
        <v>222.0</v>
      </c>
    </row>
    <row r="21798">
      <c r="A21798" s="221">
        <v>22875.0</v>
      </c>
      <c r="B21798" s="221">
        <v>34.0</v>
      </c>
      <c r="C21798" s="221">
        <v>566.0</v>
      </c>
    </row>
    <row r="21799">
      <c r="A21799" s="221">
        <v>22875.0</v>
      </c>
      <c r="B21799" s="221">
        <v>35.0</v>
      </c>
      <c r="C21799" s="221">
        <v>504.0</v>
      </c>
    </row>
    <row r="21800">
      <c r="A21800" s="221">
        <v>22875.0</v>
      </c>
      <c r="B21800" s="221">
        <v>36.0</v>
      </c>
      <c r="C21800" s="221">
        <v>186.0</v>
      </c>
    </row>
    <row r="21801">
      <c r="A21801" s="221">
        <v>22875.0</v>
      </c>
      <c r="B21801" s="221">
        <v>23131.0</v>
      </c>
      <c r="C21801" s="221">
        <v>1.0</v>
      </c>
    </row>
    <row r="21802">
      <c r="A21802" s="221">
        <v>22875.0</v>
      </c>
      <c r="B21802" s="221">
        <v>23171.0</v>
      </c>
      <c r="C21802" s="221">
        <v>1.0</v>
      </c>
    </row>
    <row r="21803">
      <c r="A21803" s="221">
        <v>22877.0</v>
      </c>
      <c r="B21803" s="221">
        <v>34.0</v>
      </c>
      <c r="C21803" s="221">
        <v>566.0</v>
      </c>
    </row>
    <row r="21804">
      <c r="A21804" s="221">
        <v>22877.0</v>
      </c>
      <c r="B21804" s="221">
        <v>35.0</v>
      </c>
      <c r="C21804" s="221">
        <v>504.0</v>
      </c>
    </row>
    <row r="21805">
      <c r="A21805" s="221">
        <v>22877.0</v>
      </c>
      <c r="B21805" s="221">
        <v>36.0</v>
      </c>
      <c r="C21805" s="221">
        <v>186.0</v>
      </c>
    </row>
    <row r="21806">
      <c r="A21806" s="221">
        <v>22877.0</v>
      </c>
      <c r="B21806" s="221">
        <v>23128.0</v>
      </c>
      <c r="C21806" s="221">
        <v>1.0</v>
      </c>
    </row>
    <row r="21807">
      <c r="A21807" s="221">
        <v>22877.0</v>
      </c>
      <c r="B21807" s="221">
        <v>23129.0</v>
      </c>
      <c r="C21807" s="221">
        <v>1.0</v>
      </c>
    </row>
    <row r="21808">
      <c r="A21808" s="221">
        <v>22877.0</v>
      </c>
      <c r="B21808" s="221">
        <v>23130.0</v>
      </c>
      <c r="C21808" s="221">
        <v>1.0</v>
      </c>
    </row>
    <row r="21809">
      <c r="A21809" s="221">
        <v>22877.0</v>
      </c>
      <c r="B21809" s="221">
        <v>23131.0</v>
      </c>
      <c r="C21809" s="221">
        <v>1.0</v>
      </c>
    </row>
    <row r="21810">
      <c r="A21810" s="221">
        <v>22877.0</v>
      </c>
      <c r="B21810" s="221">
        <v>23132.0</v>
      </c>
      <c r="C21810" s="221">
        <v>1.0</v>
      </c>
    </row>
    <row r="21811">
      <c r="A21811" s="221">
        <v>22877.0</v>
      </c>
      <c r="B21811" s="221">
        <v>23138.0</v>
      </c>
      <c r="C21811" s="221">
        <v>1.0</v>
      </c>
    </row>
    <row r="21812">
      <c r="A21812" s="221">
        <v>22877.0</v>
      </c>
      <c r="B21812" s="221">
        <v>23139.0</v>
      </c>
      <c r="C21812" s="221">
        <v>1.0</v>
      </c>
    </row>
    <row r="21813">
      <c r="A21813" s="221">
        <v>22877.0</v>
      </c>
      <c r="B21813" s="221">
        <v>23140.0</v>
      </c>
      <c r="C21813" s="221">
        <v>1.0</v>
      </c>
    </row>
    <row r="21814">
      <c r="A21814" s="221">
        <v>22877.0</v>
      </c>
      <c r="B21814" s="221">
        <v>23141.0</v>
      </c>
      <c r="C21814" s="221">
        <v>1.0</v>
      </c>
    </row>
    <row r="21815">
      <c r="A21815" s="221">
        <v>22877.0</v>
      </c>
      <c r="B21815" s="221">
        <v>23142.0</v>
      </c>
      <c r="C21815" s="221">
        <v>1.0</v>
      </c>
    </row>
    <row r="21816">
      <c r="A21816" s="221">
        <v>22877.0</v>
      </c>
      <c r="B21816" s="221">
        <v>23168.0</v>
      </c>
      <c r="C21816" s="221">
        <v>1.0</v>
      </c>
    </row>
    <row r="21817">
      <c r="A21817" s="221">
        <v>22877.0</v>
      </c>
      <c r="B21817" s="221">
        <v>23169.0</v>
      </c>
      <c r="C21817" s="221">
        <v>1.0</v>
      </c>
    </row>
    <row r="21818">
      <c r="A21818" s="221">
        <v>22877.0</v>
      </c>
      <c r="B21818" s="221">
        <v>23170.0</v>
      </c>
      <c r="C21818" s="221">
        <v>1.0</v>
      </c>
    </row>
    <row r="21819">
      <c r="A21819" s="221">
        <v>22877.0</v>
      </c>
      <c r="B21819" s="221">
        <v>23171.0</v>
      </c>
      <c r="C21819" s="221">
        <v>1.0</v>
      </c>
    </row>
    <row r="21820">
      <c r="A21820" s="221">
        <v>22877.0</v>
      </c>
      <c r="B21820" s="221">
        <v>23172.0</v>
      </c>
      <c r="C21820" s="221">
        <v>1.0</v>
      </c>
    </row>
    <row r="21821">
      <c r="A21821" s="221">
        <v>22879.0</v>
      </c>
      <c r="B21821" s="221">
        <v>34.0</v>
      </c>
      <c r="C21821" s="221">
        <v>6013.0</v>
      </c>
    </row>
    <row r="21822">
      <c r="A21822" s="221">
        <v>22879.0</v>
      </c>
      <c r="B21822" s="221">
        <v>35.0</v>
      </c>
      <c r="C21822" s="221">
        <v>4514.0</v>
      </c>
    </row>
    <row r="21823">
      <c r="A21823" s="221">
        <v>22879.0</v>
      </c>
      <c r="B21823" s="221">
        <v>36.0</v>
      </c>
      <c r="C21823" s="221">
        <v>1612.0</v>
      </c>
    </row>
    <row r="21824">
      <c r="A21824" s="221">
        <v>22879.0</v>
      </c>
      <c r="B21824" s="221">
        <v>39.0</v>
      </c>
      <c r="C21824" s="221">
        <v>2.0</v>
      </c>
    </row>
    <row r="21825">
      <c r="A21825" s="221">
        <v>22879.0</v>
      </c>
      <c r="B21825" s="221">
        <v>40.0</v>
      </c>
      <c r="C21825" s="221">
        <v>2.0</v>
      </c>
    </row>
    <row r="21826">
      <c r="A21826" s="221">
        <v>22879.0</v>
      </c>
      <c r="B21826" s="221">
        <v>23129.0</v>
      </c>
      <c r="C21826" s="221">
        <v>2.0</v>
      </c>
    </row>
    <row r="21827">
      <c r="A21827" s="221">
        <v>22879.0</v>
      </c>
      <c r="B21827" s="221">
        <v>23139.0</v>
      </c>
      <c r="C21827" s="221">
        <v>3.0</v>
      </c>
    </row>
    <row r="21828">
      <c r="A21828" s="221">
        <v>22879.0</v>
      </c>
      <c r="B21828" s="221">
        <v>23169.0</v>
      </c>
      <c r="C21828" s="221">
        <v>2.0</v>
      </c>
    </row>
    <row r="21829">
      <c r="A21829" s="221">
        <v>22879.0</v>
      </c>
      <c r="B21829" s="221">
        <v>23172.0</v>
      </c>
      <c r="C21829" s="221">
        <v>1.0</v>
      </c>
    </row>
    <row r="21830">
      <c r="A21830" s="221">
        <v>22881.0</v>
      </c>
      <c r="B21830" s="221">
        <v>34.0</v>
      </c>
      <c r="C21830" s="221">
        <v>10178.0</v>
      </c>
    </row>
    <row r="21831">
      <c r="A21831" s="221">
        <v>22881.0</v>
      </c>
      <c r="B21831" s="221">
        <v>35.0</v>
      </c>
      <c r="C21831" s="221">
        <v>6494.0</v>
      </c>
    </row>
    <row r="21832">
      <c r="A21832" s="221">
        <v>22881.0</v>
      </c>
      <c r="B21832" s="221">
        <v>36.0</v>
      </c>
      <c r="C21832" s="221">
        <v>7.0</v>
      </c>
    </row>
    <row r="21833">
      <c r="A21833" s="221">
        <v>22881.0</v>
      </c>
      <c r="B21833" s="221">
        <v>38.0</v>
      </c>
      <c r="C21833" s="221">
        <v>3.0</v>
      </c>
    </row>
    <row r="21834">
      <c r="A21834" s="221">
        <v>22881.0</v>
      </c>
      <c r="B21834" s="221">
        <v>40.0</v>
      </c>
      <c r="C21834" s="221">
        <v>2.0</v>
      </c>
    </row>
    <row r="21835">
      <c r="A21835" s="221">
        <v>22881.0</v>
      </c>
      <c r="B21835" s="221">
        <v>23129.0</v>
      </c>
      <c r="C21835" s="221">
        <v>1.0</v>
      </c>
    </row>
    <row r="21836">
      <c r="A21836" s="221">
        <v>22881.0</v>
      </c>
      <c r="B21836" s="221">
        <v>23139.0</v>
      </c>
      <c r="C21836" s="221">
        <v>3.0</v>
      </c>
    </row>
    <row r="21837">
      <c r="A21837" s="221">
        <v>22881.0</v>
      </c>
      <c r="B21837" s="221">
        <v>23169.0</v>
      </c>
      <c r="C21837" s="221">
        <v>1.0</v>
      </c>
    </row>
    <row r="21838">
      <c r="A21838" s="221">
        <v>22883.0</v>
      </c>
      <c r="B21838" s="221">
        <v>34.0</v>
      </c>
      <c r="C21838" s="221">
        <v>10178.0</v>
      </c>
    </row>
    <row r="21839">
      <c r="A21839" s="221">
        <v>22883.0</v>
      </c>
      <c r="B21839" s="221">
        <v>35.0</v>
      </c>
      <c r="C21839" s="221">
        <v>6494.0</v>
      </c>
    </row>
    <row r="21840">
      <c r="A21840" s="221">
        <v>22883.0</v>
      </c>
      <c r="B21840" s="221">
        <v>36.0</v>
      </c>
      <c r="C21840" s="221">
        <v>7.0</v>
      </c>
    </row>
    <row r="21841">
      <c r="A21841" s="221">
        <v>22883.0</v>
      </c>
      <c r="B21841" s="221">
        <v>38.0</v>
      </c>
      <c r="C21841" s="221">
        <v>3.0</v>
      </c>
    </row>
    <row r="21842">
      <c r="A21842" s="221">
        <v>22883.0</v>
      </c>
      <c r="B21842" s="221">
        <v>40.0</v>
      </c>
      <c r="C21842" s="221">
        <v>2.0</v>
      </c>
    </row>
    <row r="21843">
      <c r="A21843" s="221">
        <v>22883.0</v>
      </c>
      <c r="B21843" s="221">
        <v>23129.0</v>
      </c>
      <c r="C21843" s="221">
        <v>1.0</v>
      </c>
    </row>
    <row r="21844">
      <c r="A21844" s="221">
        <v>22883.0</v>
      </c>
      <c r="B21844" s="221">
        <v>23139.0</v>
      </c>
      <c r="C21844" s="221">
        <v>3.0</v>
      </c>
    </row>
    <row r="21845">
      <c r="A21845" s="221">
        <v>22883.0</v>
      </c>
      <c r="B21845" s="221">
        <v>23169.0</v>
      </c>
      <c r="C21845" s="221">
        <v>1.0</v>
      </c>
    </row>
    <row r="21846">
      <c r="A21846" s="221">
        <v>22885.0</v>
      </c>
      <c r="B21846" s="221">
        <v>34.0</v>
      </c>
      <c r="C21846" s="221">
        <v>71.0</v>
      </c>
    </row>
    <row r="21847">
      <c r="A21847" s="221">
        <v>22885.0</v>
      </c>
      <c r="B21847" s="221">
        <v>35.0</v>
      </c>
      <c r="C21847" s="221">
        <v>24.0</v>
      </c>
    </row>
    <row r="21848">
      <c r="A21848" s="221">
        <v>22885.0</v>
      </c>
      <c r="B21848" s="221">
        <v>36.0</v>
      </c>
      <c r="C21848" s="221">
        <v>1.0</v>
      </c>
    </row>
    <row r="21849">
      <c r="A21849" s="221">
        <v>22887.0</v>
      </c>
      <c r="B21849" s="221">
        <v>34.0</v>
      </c>
      <c r="C21849" s="221">
        <v>858.0</v>
      </c>
    </row>
    <row r="21850">
      <c r="A21850" s="221">
        <v>22887.0</v>
      </c>
      <c r="B21850" s="221">
        <v>35.0</v>
      </c>
      <c r="C21850" s="221">
        <v>288.0</v>
      </c>
    </row>
    <row r="21851">
      <c r="A21851" s="221">
        <v>22887.0</v>
      </c>
      <c r="B21851" s="221">
        <v>40.0</v>
      </c>
      <c r="C21851" s="221">
        <v>4.0</v>
      </c>
    </row>
    <row r="21852">
      <c r="A21852" s="221">
        <v>22887.0</v>
      </c>
      <c r="B21852" s="221">
        <v>23128.0</v>
      </c>
      <c r="C21852" s="221">
        <v>1.0</v>
      </c>
    </row>
    <row r="21853">
      <c r="A21853" s="221">
        <v>22887.0</v>
      </c>
      <c r="B21853" s="221">
        <v>23138.0</v>
      </c>
      <c r="C21853" s="221">
        <v>1.0</v>
      </c>
    </row>
    <row r="21854">
      <c r="A21854" s="221">
        <v>22887.0</v>
      </c>
      <c r="B21854" s="221">
        <v>23168.0</v>
      </c>
      <c r="C21854" s="221">
        <v>1.0</v>
      </c>
    </row>
    <row r="21855">
      <c r="A21855" s="221">
        <v>22887.0</v>
      </c>
      <c r="B21855" s="221">
        <v>23171.0</v>
      </c>
      <c r="C21855" s="221">
        <v>1.0</v>
      </c>
    </row>
    <row r="21856">
      <c r="A21856" s="221">
        <v>22889.0</v>
      </c>
      <c r="B21856" s="221">
        <v>34.0</v>
      </c>
      <c r="C21856" s="221">
        <v>2271.0</v>
      </c>
    </row>
    <row r="21857">
      <c r="A21857" s="221">
        <v>22889.0</v>
      </c>
      <c r="B21857" s="221">
        <v>35.0</v>
      </c>
      <c r="C21857" s="221">
        <v>1063.0</v>
      </c>
    </row>
    <row r="21858">
      <c r="A21858" s="221">
        <v>22889.0</v>
      </c>
      <c r="B21858" s="221">
        <v>36.0</v>
      </c>
      <c r="C21858" s="221">
        <v>906.0</v>
      </c>
    </row>
    <row r="21859">
      <c r="A21859" s="221">
        <v>22889.0</v>
      </c>
      <c r="B21859" s="221">
        <v>37.0</v>
      </c>
      <c r="C21859" s="221">
        <v>1.0</v>
      </c>
    </row>
    <row r="21860">
      <c r="A21860" s="221">
        <v>22889.0</v>
      </c>
      <c r="B21860" s="221">
        <v>38.0</v>
      </c>
      <c r="C21860" s="221">
        <v>4.0</v>
      </c>
    </row>
    <row r="21861">
      <c r="A21861" s="221">
        <v>22889.0</v>
      </c>
      <c r="B21861" s="221">
        <v>23128.0</v>
      </c>
      <c r="C21861" s="221">
        <v>1.0</v>
      </c>
    </row>
    <row r="21862">
      <c r="A21862" s="221">
        <v>22889.0</v>
      </c>
      <c r="B21862" s="221">
        <v>23130.0</v>
      </c>
      <c r="C21862" s="221">
        <v>1.0</v>
      </c>
    </row>
    <row r="21863">
      <c r="A21863" s="221">
        <v>22889.0</v>
      </c>
      <c r="B21863" s="221">
        <v>23138.0</v>
      </c>
      <c r="C21863" s="221">
        <v>1.0</v>
      </c>
    </row>
    <row r="21864">
      <c r="A21864" s="221">
        <v>22889.0</v>
      </c>
      <c r="B21864" s="221">
        <v>23140.0</v>
      </c>
      <c r="C21864" s="221">
        <v>1.0</v>
      </c>
    </row>
    <row r="21865">
      <c r="A21865" s="221">
        <v>22889.0</v>
      </c>
      <c r="B21865" s="221">
        <v>23170.0</v>
      </c>
      <c r="C21865" s="221">
        <v>1.0</v>
      </c>
    </row>
    <row r="21866">
      <c r="A21866" s="221">
        <v>22891.0</v>
      </c>
      <c r="B21866" s="221">
        <v>34.0</v>
      </c>
      <c r="C21866" s="221">
        <v>4662.0</v>
      </c>
    </row>
    <row r="21867">
      <c r="A21867" s="221">
        <v>22891.0</v>
      </c>
      <c r="B21867" s="221">
        <v>35.0</v>
      </c>
      <c r="C21867" s="221">
        <v>1857.0</v>
      </c>
    </row>
    <row r="21868">
      <c r="A21868" s="221">
        <v>22891.0</v>
      </c>
      <c r="B21868" s="221">
        <v>36.0</v>
      </c>
      <c r="C21868" s="221">
        <v>1027.0</v>
      </c>
    </row>
    <row r="21869">
      <c r="A21869" s="221">
        <v>22891.0</v>
      </c>
      <c r="B21869" s="221">
        <v>37.0</v>
      </c>
      <c r="C21869" s="221">
        <v>44.0</v>
      </c>
    </row>
    <row r="21870">
      <c r="A21870" s="221">
        <v>22891.0</v>
      </c>
      <c r="B21870" s="221">
        <v>38.0</v>
      </c>
      <c r="C21870" s="221">
        <v>51.0</v>
      </c>
    </row>
    <row r="21871">
      <c r="A21871" s="221">
        <v>22891.0</v>
      </c>
      <c r="B21871" s="221">
        <v>23132.0</v>
      </c>
      <c r="C21871" s="221">
        <v>2.0</v>
      </c>
    </row>
    <row r="21872">
      <c r="A21872" s="221">
        <v>22891.0</v>
      </c>
      <c r="B21872" s="221">
        <v>23142.0</v>
      </c>
      <c r="C21872" s="221">
        <v>1.0</v>
      </c>
    </row>
    <row r="21873">
      <c r="A21873" s="221">
        <v>22891.0</v>
      </c>
      <c r="B21873" s="221">
        <v>23171.0</v>
      </c>
      <c r="C21873" s="221">
        <v>1.0</v>
      </c>
    </row>
    <row r="21874">
      <c r="A21874" s="221">
        <v>22891.0</v>
      </c>
      <c r="B21874" s="221">
        <v>23172.0</v>
      </c>
      <c r="C21874" s="221">
        <v>1.0</v>
      </c>
    </row>
    <row r="21875">
      <c r="A21875" s="221">
        <v>22893.0</v>
      </c>
      <c r="B21875" s="221">
        <v>34.0</v>
      </c>
      <c r="C21875" s="221">
        <v>1062.0</v>
      </c>
    </row>
    <row r="21876">
      <c r="A21876" s="221">
        <v>22893.0</v>
      </c>
      <c r="B21876" s="221">
        <v>35.0</v>
      </c>
      <c r="C21876" s="221">
        <v>2.0</v>
      </c>
    </row>
    <row r="21877">
      <c r="A21877" s="221">
        <v>22893.0</v>
      </c>
      <c r="B21877" s="221">
        <v>36.0</v>
      </c>
      <c r="C21877" s="221">
        <v>53.0</v>
      </c>
    </row>
    <row r="21878">
      <c r="A21878" s="221">
        <v>22893.0</v>
      </c>
      <c r="B21878" s="221">
        <v>38.0</v>
      </c>
      <c r="C21878" s="221">
        <v>3.0</v>
      </c>
    </row>
    <row r="21879">
      <c r="A21879" s="221">
        <v>22893.0</v>
      </c>
      <c r="B21879" s="221">
        <v>23128.0</v>
      </c>
      <c r="C21879" s="221">
        <v>1.0</v>
      </c>
    </row>
    <row r="21880">
      <c r="A21880" s="221">
        <v>22893.0</v>
      </c>
      <c r="B21880" s="221">
        <v>23129.0</v>
      </c>
      <c r="C21880" s="221">
        <v>1.0</v>
      </c>
    </row>
    <row r="21881">
      <c r="A21881" s="221">
        <v>22893.0</v>
      </c>
      <c r="B21881" s="221">
        <v>23138.0</v>
      </c>
      <c r="C21881" s="221">
        <v>1.0</v>
      </c>
    </row>
    <row r="21882">
      <c r="A21882" s="221">
        <v>22893.0</v>
      </c>
      <c r="B21882" s="221">
        <v>23139.0</v>
      </c>
      <c r="C21882" s="221">
        <v>1.0</v>
      </c>
    </row>
    <row r="21883">
      <c r="A21883" s="221">
        <v>22893.0</v>
      </c>
      <c r="B21883" s="221">
        <v>23168.0</v>
      </c>
      <c r="C21883" s="221">
        <v>1.0</v>
      </c>
    </row>
    <row r="21884">
      <c r="A21884" s="221">
        <v>22893.0</v>
      </c>
      <c r="B21884" s="221">
        <v>23169.0</v>
      </c>
      <c r="C21884" s="221">
        <v>1.0</v>
      </c>
    </row>
    <row r="21885">
      <c r="A21885" s="221">
        <v>22895.0</v>
      </c>
      <c r="B21885" s="221">
        <v>34.0</v>
      </c>
      <c r="C21885" s="221">
        <v>236.0</v>
      </c>
    </row>
    <row r="21886">
      <c r="A21886" s="221">
        <v>22895.0</v>
      </c>
      <c r="B21886" s="221">
        <v>35.0</v>
      </c>
      <c r="C21886" s="221">
        <v>3413.0</v>
      </c>
    </row>
    <row r="21887">
      <c r="A21887" s="221">
        <v>22895.0</v>
      </c>
      <c r="B21887" s="221">
        <v>23130.0</v>
      </c>
      <c r="C21887" s="221">
        <v>2.0</v>
      </c>
    </row>
    <row r="21888">
      <c r="A21888" s="221">
        <v>22895.0</v>
      </c>
      <c r="B21888" s="221">
        <v>23139.0</v>
      </c>
      <c r="C21888" s="221">
        <v>2.0</v>
      </c>
    </row>
    <row r="21889">
      <c r="A21889" s="221">
        <v>22895.0</v>
      </c>
      <c r="B21889" s="221">
        <v>23170.0</v>
      </c>
      <c r="C21889" s="221">
        <v>2.0</v>
      </c>
    </row>
    <row r="21890">
      <c r="A21890" s="221">
        <v>22897.0</v>
      </c>
      <c r="B21890" s="221">
        <v>34.0</v>
      </c>
      <c r="C21890" s="221">
        <v>236.0</v>
      </c>
    </row>
    <row r="21891">
      <c r="A21891" s="221">
        <v>22897.0</v>
      </c>
      <c r="B21891" s="221">
        <v>35.0</v>
      </c>
      <c r="C21891" s="221">
        <v>3413.0</v>
      </c>
    </row>
    <row r="21892">
      <c r="A21892" s="221">
        <v>22897.0</v>
      </c>
      <c r="B21892" s="221">
        <v>23130.0</v>
      </c>
      <c r="C21892" s="221">
        <v>2.0</v>
      </c>
    </row>
    <row r="21893">
      <c r="A21893" s="221">
        <v>22897.0</v>
      </c>
      <c r="B21893" s="221">
        <v>23139.0</v>
      </c>
      <c r="C21893" s="221">
        <v>2.0</v>
      </c>
    </row>
    <row r="21894">
      <c r="A21894" s="221">
        <v>22897.0</v>
      </c>
      <c r="B21894" s="221">
        <v>23170.0</v>
      </c>
      <c r="C21894" s="221">
        <v>2.0</v>
      </c>
    </row>
    <row r="21895">
      <c r="A21895" s="221">
        <v>22899.0</v>
      </c>
      <c r="B21895" s="221">
        <v>34.0</v>
      </c>
      <c r="C21895" s="221">
        <v>996.0</v>
      </c>
    </row>
    <row r="21896">
      <c r="A21896" s="221">
        <v>22899.0</v>
      </c>
      <c r="B21896" s="221">
        <v>35.0</v>
      </c>
      <c r="C21896" s="221">
        <v>300.0</v>
      </c>
    </row>
    <row r="21897">
      <c r="A21897" s="221">
        <v>22899.0</v>
      </c>
      <c r="B21897" s="221">
        <v>39.0</v>
      </c>
      <c r="C21897" s="221">
        <v>2.0</v>
      </c>
    </row>
    <row r="21898">
      <c r="A21898" s="221">
        <v>22899.0</v>
      </c>
      <c r="B21898" s="221">
        <v>23153.0</v>
      </c>
      <c r="C21898" s="221">
        <v>2.0</v>
      </c>
    </row>
    <row r="21899">
      <c r="A21899" s="221">
        <v>22899.0</v>
      </c>
      <c r="B21899" s="221">
        <v>23163.0</v>
      </c>
      <c r="C21899" s="221">
        <v>1.0</v>
      </c>
    </row>
    <row r="21900">
      <c r="A21900" s="221">
        <v>22901.0</v>
      </c>
      <c r="B21900" s="221">
        <v>34.0</v>
      </c>
      <c r="C21900" s="221">
        <v>1667.0</v>
      </c>
    </row>
    <row r="21901">
      <c r="A21901" s="221">
        <v>22901.0</v>
      </c>
      <c r="B21901" s="221">
        <v>35.0</v>
      </c>
      <c r="C21901" s="221">
        <v>144.0</v>
      </c>
    </row>
    <row r="21902">
      <c r="A21902" s="221">
        <v>22901.0</v>
      </c>
      <c r="B21902" s="221">
        <v>36.0</v>
      </c>
      <c r="C21902" s="221">
        <v>83.0</v>
      </c>
    </row>
    <row r="21903">
      <c r="A21903" s="221">
        <v>22901.0</v>
      </c>
      <c r="B21903" s="221">
        <v>37.0</v>
      </c>
      <c r="C21903" s="221">
        <v>22.0</v>
      </c>
    </row>
    <row r="21904">
      <c r="A21904" s="221">
        <v>22901.0</v>
      </c>
      <c r="B21904" s="221">
        <v>23153.0</v>
      </c>
      <c r="C21904" s="221">
        <v>3.0</v>
      </c>
    </row>
    <row r="21905">
      <c r="A21905" s="221">
        <v>22901.0</v>
      </c>
      <c r="B21905" s="221">
        <v>23163.0</v>
      </c>
      <c r="C21905" s="221">
        <v>1.0</v>
      </c>
    </row>
    <row r="21906">
      <c r="A21906" s="221">
        <v>22903.0</v>
      </c>
      <c r="B21906" s="221">
        <v>34.0</v>
      </c>
      <c r="C21906" s="221">
        <v>1596.0</v>
      </c>
    </row>
    <row r="21907">
      <c r="A21907" s="221">
        <v>22903.0</v>
      </c>
      <c r="B21907" s="221">
        <v>35.0</v>
      </c>
      <c r="C21907" s="221">
        <v>690.0</v>
      </c>
    </row>
    <row r="21908">
      <c r="A21908" s="221">
        <v>22903.0</v>
      </c>
      <c r="B21908" s="221">
        <v>36.0</v>
      </c>
      <c r="C21908" s="221">
        <v>144.0</v>
      </c>
    </row>
    <row r="21909">
      <c r="A21909" s="221">
        <v>22903.0</v>
      </c>
      <c r="B21909" s="221">
        <v>23153.0</v>
      </c>
      <c r="C21909" s="221">
        <v>1.0</v>
      </c>
    </row>
    <row r="21910">
      <c r="A21910" s="221">
        <v>22903.0</v>
      </c>
      <c r="B21910" s="221">
        <v>23163.0</v>
      </c>
      <c r="C21910" s="221">
        <v>2.0</v>
      </c>
    </row>
    <row r="21911">
      <c r="A21911" s="221">
        <v>22905.0</v>
      </c>
      <c r="B21911" s="221">
        <v>34.0</v>
      </c>
      <c r="C21911" s="221">
        <v>4453.0</v>
      </c>
    </row>
    <row r="21912">
      <c r="A21912" s="221">
        <v>22905.0</v>
      </c>
      <c r="B21912" s="221">
        <v>35.0</v>
      </c>
      <c r="C21912" s="221">
        <v>1287.0</v>
      </c>
    </row>
    <row r="21913">
      <c r="A21913" s="221">
        <v>22905.0</v>
      </c>
      <c r="B21913" s="221">
        <v>36.0</v>
      </c>
      <c r="C21913" s="221">
        <v>1199.0</v>
      </c>
    </row>
    <row r="21914">
      <c r="A21914" s="221">
        <v>22905.0</v>
      </c>
      <c r="B21914" s="221">
        <v>40.0</v>
      </c>
      <c r="C21914" s="221">
        <v>2.0</v>
      </c>
    </row>
    <row r="21915">
      <c r="A21915" s="221">
        <v>22905.0</v>
      </c>
      <c r="B21915" s="221">
        <v>23153.0</v>
      </c>
      <c r="C21915" s="221">
        <v>2.0</v>
      </c>
    </row>
    <row r="21916">
      <c r="A21916" s="221">
        <v>22905.0</v>
      </c>
      <c r="B21916" s="221">
        <v>23163.0</v>
      </c>
      <c r="C21916" s="221">
        <v>3.0</v>
      </c>
    </row>
    <row r="21917">
      <c r="A21917" s="221">
        <v>22907.0</v>
      </c>
      <c r="B21917" s="221">
        <v>34.0</v>
      </c>
      <c r="C21917" s="221">
        <v>4529.0</v>
      </c>
    </row>
    <row r="21918">
      <c r="A21918" s="221">
        <v>22907.0</v>
      </c>
      <c r="B21918" s="221">
        <v>35.0</v>
      </c>
      <c r="C21918" s="221">
        <v>1643.0</v>
      </c>
    </row>
    <row r="21919">
      <c r="A21919" s="221">
        <v>22907.0</v>
      </c>
      <c r="B21919" s="221">
        <v>36.0</v>
      </c>
      <c r="C21919" s="221">
        <v>2413.0</v>
      </c>
    </row>
    <row r="21920">
      <c r="A21920" s="221">
        <v>22907.0</v>
      </c>
      <c r="B21920" s="221">
        <v>38.0</v>
      </c>
      <c r="C21920" s="221">
        <v>1.0</v>
      </c>
    </row>
    <row r="21921">
      <c r="A21921" s="221">
        <v>22907.0</v>
      </c>
      <c r="B21921" s="221">
        <v>23153.0</v>
      </c>
      <c r="C21921" s="221">
        <v>3.0</v>
      </c>
    </row>
    <row r="21922">
      <c r="A21922" s="221">
        <v>22907.0</v>
      </c>
      <c r="B21922" s="221">
        <v>23155.0</v>
      </c>
      <c r="C21922" s="221">
        <v>1.0</v>
      </c>
    </row>
    <row r="21923">
      <c r="A21923" s="221">
        <v>22907.0</v>
      </c>
      <c r="B21923" s="221">
        <v>23165.0</v>
      </c>
      <c r="C21923" s="221">
        <v>2.0</v>
      </c>
    </row>
    <row r="21924">
      <c r="A21924" s="221">
        <v>22907.0</v>
      </c>
      <c r="B21924" s="221">
        <v>23166.0</v>
      </c>
      <c r="C21924" s="221">
        <v>1.0</v>
      </c>
    </row>
    <row r="21925">
      <c r="A21925" s="221">
        <v>22909.0</v>
      </c>
      <c r="B21925" s="221">
        <v>34.0</v>
      </c>
      <c r="C21925" s="221">
        <v>9089.0</v>
      </c>
    </row>
    <row r="21926">
      <c r="A21926" s="221">
        <v>22909.0</v>
      </c>
      <c r="B21926" s="221">
        <v>35.0</v>
      </c>
      <c r="C21926" s="221">
        <v>2786.0</v>
      </c>
    </row>
    <row r="21927">
      <c r="A21927" s="221">
        <v>22909.0</v>
      </c>
      <c r="B21927" s="221">
        <v>36.0</v>
      </c>
      <c r="C21927" s="221">
        <v>2827.0</v>
      </c>
    </row>
    <row r="21928">
      <c r="A21928" s="221">
        <v>22909.0</v>
      </c>
      <c r="B21928" s="221">
        <v>37.0</v>
      </c>
      <c r="C21928" s="221">
        <v>14.0</v>
      </c>
    </row>
    <row r="21929">
      <c r="A21929" s="221">
        <v>22909.0</v>
      </c>
      <c r="B21929" s="221">
        <v>38.0</v>
      </c>
      <c r="C21929" s="221">
        <v>1.0</v>
      </c>
    </row>
    <row r="21930">
      <c r="A21930" s="221">
        <v>22909.0</v>
      </c>
      <c r="B21930" s="221">
        <v>23155.0</v>
      </c>
      <c r="C21930" s="221">
        <v>2.0</v>
      </c>
    </row>
    <row r="21931">
      <c r="A21931" s="221">
        <v>22909.0</v>
      </c>
      <c r="B21931" s="221">
        <v>23165.0</v>
      </c>
      <c r="C21931" s="221">
        <v>3.0</v>
      </c>
    </row>
    <row r="21932">
      <c r="A21932" s="221">
        <v>22911.0</v>
      </c>
      <c r="B21932" s="221">
        <v>34.0</v>
      </c>
      <c r="C21932" s="221">
        <v>45551.0</v>
      </c>
    </row>
    <row r="21933">
      <c r="A21933" s="221">
        <v>22911.0</v>
      </c>
      <c r="B21933" s="221">
        <v>35.0</v>
      </c>
      <c r="C21933" s="221">
        <v>12150.0</v>
      </c>
    </row>
    <row r="21934">
      <c r="A21934" s="221">
        <v>22911.0</v>
      </c>
      <c r="B21934" s="221">
        <v>36.0</v>
      </c>
      <c r="C21934" s="221">
        <v>6060.0</v>
      </c>
    </row>
    <row r="21935">
      <c r="A21935" s="221">
        <v>22911.0</v>
      </c>
      <c r="B21935" s="221">
        <v>37.0</v>
      </c>
      <c r="C21935" s="221">
        <v>1596.0</v>
      </c>
    </row>
    <row r="21936">
      <c r="A21936" s="221">
        <v>22911.0</v>
      </c>
      <c r="B21936" s="221">
        <v>38.0</v>
      </c>
      <c r="C21936" s="221">
        <v>126.0</v>
      </c>
    </row>
    <row r="21937">
      <c r="A21937" s="221">
        <v>22911.0</v>
      </c>
      <c r="B21937" s="221">
        <v>39.0</v>
      </c>
      <c r="C21937" s="221">
        <v>16.0</v>
      </c>
    </row>
    <row r="21938">
      <c r="A21938" s="221">
        <v>22911.0</v>
      </c>
      <c r="B21938" s="221">
        <v>23157.0</v>
      </c>
      <c r="C21938" s="221">
        <v>1.0</v>
      </c>
    </row>
    <row r="21939">
      <c r="A21939" s="221">
        <v>22911.0</v>
      </c>
      <c r="B21939" s="221">
        <v>23167.0</v>
      </c>
      <c r="C21939" s="221">
        <v>2.0</v>
      </c>
    </row>
    <row r="21940">
      <c r="A21940" s="221">
        <v>22913.0</v>
      </c>
      <c r="B21940" s="221">
        <v>34.0</v>
      </c>
      <c r="C21940" s="221">
        <v>68307.0</v>
      </c>
    </row>
    <row r="21941">
      <c r="A21941" s="221">
        <v>22913.0</v>
      </c>
      <c r="B21941" s="221">
        <v>35.0</v>
      </c>
      <c r="C21941" s="221">
        <v>17839.0</v>
      </c>
    </row>
    <row r="21942">
      <c r="A21942" s="221">
        <v>22913.0</v>
      </c>
      <c r="B21942" s="221">
        <v>36.0</v>
      </c>
      <c r="C21942" s="221">
        <v>7197.0</v>
      </c>
    </row>
    <row r="21943">
      <c r="A21943" s="221">
        <v>22913.0</v>
      </c>
      <c r="B21943" s="221">
        <v>37.0</v>
      </c>
      <c r="C21943" s="221">
        <v>1951.0</v>
      </c>
    </row>
    <row r="21944">
      <c r="A21944" s="221">
        <v>22913.0</v>
      </c>
      <c r="B21944" s="221">
        <v>38.0</v>
      </c>
      <c r="C21944" s="221">
        <v>234.0</v>
      </c>
    </row>
    <row r="21945">
      <c r="A21945" s="221">
        <v>22913.0</v>
      </c>
      <c r="B21945" s="221">
        <v>39.0</v>
      </c>
      <c r="C21945" s="221">
        <v>12.0</v>
      </c>
    </row>
    <row r="21946">
      <c r="A21946" s="221">
        <v>22913.0</v>
      </c>
      <c r="B21946" s="221">
        <v>40.0</v>
      </c>
      <c r="C21946" s="221">
        <v>26.0</v>
      </c>
    </row>
    <row r="21947">
      <c r="A21947" s="221">
        <v>22913.0</v>
      </c>
      <c r="B21947" s="221">
        <v>23155.0</v>
      </c>
      <c r="C21947" s="221">
        <v>2.0</v>
      </c>
    </row>
    <row r="21948">
      <c r="A21948" s="221">
        <v>22913.0</v>
      </c>
      <c r="B21948" s="221">
        <v>23157.0</v>
      </c>
      <c r="C21948" s="221">
        <v>2.0</v>
      </c>
    </row>
    <row r="21949">
      <c r="A21949" s="221">
        <v>22913.0</v>
      </c>
      <c r="B21949" s="221">
        <v>23167.0</v>
      </c>
      <c r="C21949" s="221">
        <v>3.0</v>
      </c>
    </row>
    <row r="21950">
      <c r="A21950" s="221">
        <v>22915.0</v>
      </c>
      <c r="B21950" s="221">
        <v>34.0</v>
      </c>
      <c r="C21950" s="221">
        <v>91067.0</v>
      </c>
    </row>
    <row r="21951">
      <c r="A21951" s="221">
        <v>22915.0</v>
      </c>
      <c r="B21951" s="221">
        <v>35.0</v>
      </c>
      <c r="C21951" s="221">
        <v>23527.0</v>
      </c>
    </row>
    <row r="21952">
      <c r="A21952" s="221">
        <v>22915.0</v>
      </c>
      <c r="B21952" s="221">
        <v>36.0</v>
      </c>
      <c r="C21952" s="221">
        <v>8613.0</v>
      </c>
    </row>
    <row r="21953">
      <c r="A21953" s="221">
        <v>22915.0</v>
      </c>
      <c r="B21953" s="221">
        <v>37.0</v>
      </c>
      <c r="C21953" s="221">
        <v>2294.0</v>
      </c>
    </row>
    <row r="21954">
      <c r="A21954" s="221">
        <v>22915.0</v>
      </c>
      <c r="B21954" s="221">
        <v>38.0</v>
      </c>
      <c r="C21954" s="221">
        <v>324.0</v>
      </c>
    </row>
    <row r="21955">
      <c r="A21955" s="221">
        <v>22915.0</v>
      </c>
      <c r="B21955" s="221">
        <v>39.0</v>
      </c>
      <c r="C21955" s="221">
        <v>18.0</v>
      </c>
    </row>
    <row r="21956">
      <c r="A21956" s="221">
        <v>22915.0</v>
      </c>
      <c r="B21956" s="221">
        <v>40.0</v>
      </c>
      <c r="C21956" s="221">
        <v>52.0</v>
      </c>
    </row>
    <row r="21957">
      <c r="A21957" s="221">
        <v>22915.0</v>
      </c>
      <c r="B21957" s="221">
        <v>23157.0</v>
      </c>
      <c r="C21957" s="221">
        <v>3.0</v>
      </c>
    </row>
    <row r="21958">
      <c r="A21958" s="221">
        <v>22915.0</v>
      </c>
      <c r="B21958" s="221">
        <v>23167.0</v>
      </c>
      <c r="C21958" s="221">
        <v>4.0</v>
      </c>
    </row>
    <row r="21959">
      <c r="A21959" s="221">
        <v>22917.0</v>
      </c>
      <c r="B21959" s="221">
        <v>34.0</v>
      </c>
      <c r="C21959" s="221">
        <v>8050.0</v>
      </c>
    </row>
    <row r="21960">
      <c r="A21960" s="221">
        <v>22917.0</v>
      </c>
      <c r="B21960" s="221">
        <v>35.0</v>
      </c>
      <c r="C21960" s="221">
        <v>1459.0</v>
      </c>
    </row>
    <row r="21961">
      <c r="A21961" s="221">
        <v>22917.0</v>
      </c>
      <c r="B21961" s="221">
        <v>23154.0</v>
      </c>
      <c r="C21961" s="221">
        <v>1.0</v>
      </c>
    </row>
    <row r="21962">
      <c r="A21962" s="221">
        <v>22917.0</v>
      </c>
      <c r="B21962" s="221">
        <v>23164.0</v>
      </c>
      <c r="C21962" s="221">
        <v>3.0</v>
      </c>
    </row>
    <row r="21963">
      <c r="A21963" s="221">
        <v>22919.0</v>
      </c>
      <c r="B21963" s="221">
        <v>34.0</v>
      </c>
      <c r="C21963" s="221">
        <v>8050.0</v>
      </c>
    </row>
    <row r="21964">
      <c r="A21964" s="221">
        <v>22919.0</v>
      </c>
      <c r="B21964" s="221">
        <v>35.0</v>
      </c>
      <c r="C21964" s="221">
        <v>1459.0</v>
      </c>
    </row>
    <row r="21965">
      <c r="A21965" s="221">
        <v>22919.0</v>
      </c>
      <c r="B21965" s="221">
        <v>23154.0</v>
      </c>
      <c r="C21965" s="221">
        <v>4.0</v>
      </c>
    </row>
    <row r="21966">
      <c r="A21966" s="221">
        <v>22919.0</v>
      </c>
      <c r="B21966" s="221">
        <v>23164.0</v>
      </c>
      <c r="C21966" s="221">
        <v>3.0</v>
      </c>
    </row>
    <row r="21967">
      <c r="A21967" s="221">
        <v>22919.0</v>
      </c>
      <c r="B21967" s="221">
        <v>23166.0</v>
      </c>
      <c r="C21967" s="221">
        <v>4.0</v>
      </c>
    </row>
    <row r="21968">
      <c r="A21968" s="221">
        <v>22921.0</v>
      </c>
      <c r="B21968" s="221">
        <v>34.0</v>
      </c>
      <c r="C21968" s="221">
        <v>1324.0</v>
      </c>
    </row>
    <row r="21969">
      <c r="A21969" s="221">
        <v>22921.0</v>
      </c>
      <c r="B21969" s="221">
        <v>35.0</v>
      </c>
      <c r="C21969" s="221">
        <v>481.0</v>
      </c>
    </row>
    <row r="21970">
      <c r="A21970" s="221">
        <v>22921.0</v>
      </c>
      <c r="B21970" s="221">
        <v>36.0</v>
      </c>
      <c r="C21970" s="221">
        <v>119.0</v>
      </c>
    </row>
    <row r="21971">
      <c r="A21971" s="221">
        <v>22921.0</v>
      </c>
      <c r="B21971" s="221">
        <v>23128.0</v>
      </c>
      <c r="C21971" s="221">
        <v>2.0</v>
      </c>
    </row>
    <row r="21972">
      <c r="A21972" s="221">
        <v>22921.0</v>
      </c>
      <c r="B21972" s="221">
        <v>23129.0</v>
      </c>
      <c r="C21972" s="221">
        <v>1.0</v>
      </c>
    </row>
    <row r="21973">
      <c r="A21973" s="221">
        <v>22921.0</v>
      </c>
      <c r="B21973" s="221">
        <v>23139.0</v>
      </c>
      <c r="C21973" s="221">
        <v>3.0</v>
      </c>
    </row>
    <row r="21974">
      <c r="A21974" s="221">
        <v>22921.0</v>
      </c>
      <c r="B21974" s="221">
        <v>23142.0</v>
      </c>
      <c r="C21974" s="221">
        <v>1.0</v>
      </c>
    </row>
    <row r="21975">
      <c r="A21975" s="221">
        <v>22921.0</v>
      </c>
      <c r="B21975" s="221">
        <v>23169.0</v>
      </c>
      <c r="C21975" s="221">
        <v>1.0</v>
      </c>
    </row>
    <row r="21976">
      <c r="A21976" s="221">
        <v>22923.0</v>
      </c>
      <c r="B21976" s="221">
        <v>34.0</v>
      </c>
      <c r="C21976" s="221">
        <v>1324.0</v>
      </c>
    </row>
    <row r="21977">
      <c r="A21977" s="221">
        <v>22923.0</v>
      </c>
      <c r="B21977" s="221">
        <v>35.0</v>
      </c>
      <c r="C21977" s="221">
        <v>481.0</v>
      </c>
    </row>
    <row r="21978">
      <c r="A21978" s="221">
        <v>22923.0</v>
      </c>
      <c r="B21978" s="221">
        <v>36.0</v>
      </c>
      <c r="C21978" s="221">
        <v>119.0</v>
      </c>
    </row>
    <row r="21979">
      <c r="A21979" s="221">
        <v>22923.0</v>
      </c>
      <c r="B21979" s="221">
        <v>23128.0</v>
      </c>
      <c r="C21979" s="221">
        <v>3.0</v>
      </c>
    </row>
    <row r="21980">
      <c r="A21980" s="221">
        <v>22923.0</v>
      </c>
      <c r="B21980" s="221">
        <v>23129.0</v>
      </c>
      <c r="C21980" s="221">
        <v>3.0</v>
      </c>
    </row>
    <row r="21981">
      <c r="A21981" s="221">
        <v>22923.0</v>
      </c>
      <c r="B21981" s="221">
        <v>23139.0</v>
      </c>
      <c r="C21981" s="221">
        <v>3.0</v>
      </c>
    </row>
    <row r="21982">
      <c r="A21982" s="221">
        <v>22923.0</v>
      </c>
      <c r="B21982" s="221">
        <v>23169.0</v>
      </c>
      <c r="C21982" s="221">
        <v>2.0</v>
      </c>
    </row>
    <row r="21983">
      <c r="A21983" s="221">
        <v>22925.0</v>
      </c>
      <c r="B21983" s="221">
        <v>34.0</v>
      </c>
      <c r="C21983" s="221">
        <v>5662.0</v>
      </c>
    </row>
    <row r="21984">
      <c r="A21984" s="221">
        <v>22925.0</v>
      </c>
      <c r="B21984" s="221">
        <v>35.0</v>
      </c>
      <c r="C21984" s="221">
        <v>3998.0</v>
      </c>
    </row>
    <row r="21985">
      <c r="A21985" s="221">
        <v>22925.0</v>
      </c>
      <c r="B21985" s="221">
        <v>36.0</v>
      </c>
      <c r="C21985" s="221">
        <v>34.0</v>
      </c>
    </row>
    <row r="21986">
      <c r="A21986" s="221">
        <v>22925.0</v>
      </c>
      <c r="B21986" s="221">
        <v>23129.0</v>
      </c>
      <c r="C21986" s="221">
        <v>1.0</v>
      </c>
    </row>
    <row r="21987">
      <c r="A21987" s="221">
        <v>22925.0</v>
      </c>
      <c r="B21987" s="221">
        <v>23131.0</v>
      </c>
      <c r="C21987" s="221">
        <v>2.0</v>
      </c>
    </row>
    <row r="21988">
      <c r="A21988" s="221">
        <v>22925.0</v>
      </c>
      <c r="B21988" s="221">
        <v>23139.0</v>
      </c>
      <c r="C21988" s="221">
        <v>2.0</v>
      </c>
    </row>
    <row r="21989">
      <c r="A21989" s="221">
        <v>22925.0</v>
      </c>
      <c r="B21989" s="221">
        <v>23141.0</v>
      </c>
      <c r="C21989" s="221">
        <v>1.0</v>
      </c>
    </row>
    <row r="21990">
      <c r="A21990" s="221">
        <v>22925.0</v>
      </c>
      <c r="B21990" s="221">
        <v>23153.0</v>
      </c>
      <c r="C21990" s="221">
        <v>1.0</v>
      </c>
    </row>
    <row r="21991">
      <c r="A21991" s="221">
        <v>22925.0</v>
      </c>
      <c r="B21991" s="221">
        <v>23154.0</v>
      </c>
      <c r="C21991" s="221">
        <v>2.0</v>
      </c>
    </row>
    <row r="21992">
      <c r="A21992" s="221">
        <v>22925.0</v>
      </c>
      <c r="B21992" s="221">
        <v>23164.0</v>
      </c>
      <c r="C21992" s="221">
        <v>2.0</v>
      </c>
    </row>
    <row r="21993">
      <c r="A21993" s="221">
        <v>22925.0</v>
      </c>
      <c r="B21993" s="221">
        <v>23169.0</v>
      </c>
      <c r="C21993" s="221">
        <v>1.0</v>
      </c>
    </row>
    <row r="21994">
      <c r="A21994" s="221">
        <v>22925.0</v>
      </c>
      <c r="B21994" s="221">
        <v>23171.0</v>
      </c>
      <c r="C21994" s="221">
        <v>2.0</v>
      </c>
    </row>
    <row r="21995">
      <c r="A21995" s="221">
        <v>22927.0</v>
      </c>
      <c r="B21995" s="221">
        <v>34.0</v>
      </c>
      <c r="C21995" s="221">
        <v>949.0</v>
      </c>
    </row>
    <row r="21996">
      <c r="A21996" s="221">
        <v>22927.0</v>
      </c>
      <c r="B21996" s="221">
        <v>40.0</v>
      </c>
      <c r="C21996" s="221">
        <v>2.0</v>
      </c>
    </row>
    <row r="21997">
      <c r="A21997" s="221">
        <v>22927.0</v>
      </c>
      <c r="B21997" s="221">
        <v>23154.0</v>
      </c>
      <c r="C21997" s="221">
        <v>3.0</v>
      </c>
    </row>
    <row r="21998">
      <c r="A21998" s="221">
        <v>22927.0</v>
      </c>
      <c r="B21998" s="221">
        <v>23164.0</v>
      </c>
      <c r="C21998" s="221">
        <v>1.0</v>
      </c>
    </row>
    <row r="21999">
      <c r="A21999" s="221">
        <v>22929.0</v>
      </c>
      <c r="B21999" s="221">
        <v>34.0</v>
      </c>
      <c r="C21999" s="221">
        <v>949.0</v>
      </c>
    </row>
    <row r="22000">
      <c r="A22000" s="221">
        <v>22929.0</v>
      </c>
      <c r="B22000" s="221">
        <v>40.0</v>
      </c>
      <c r="C22000" s="221">
        <v>2.0</v>
      </c>
    </row>
    <row r="22001">
      <c r="A22001" s="221">
        <v>22929.0</v>
      </c>
      <c r="B22001" s="221">
        <v>23154.0</v>
      </c>
      <c r="C22001" s="221">
        <v>2.0</v>
      </c>
    </row>
    <row r="22002">
      <c r="A22002" s="221">
        <v>22929.0</v>
      </c>
      <c r="B22002" s="221">
        <v>23156.0</v>
      </c>
      <c r="C22002" s="221">
        <v>2.0</v>
      </c>
    </row>
    <row r="22003">
      <c r="A22003" s="221">
        <v>22929.0</v>
      </c>
      <c r="B22003" s="221">
        <v>23164.0</v>
      </c>
      <c r="C22003" s="221">
        <v>2.0</v>
      </c>
    </row>
    <row r="22004">
      <c r="A22004" s="221">
        <v>22929.0</v>
      </c>
      <c r="B22004" s="221">
        <v>23166.0</v>
      </c>
      <c r="C22004" s="221">
        <v>2.0</v>
      </c>
    </row>
    <row r="22005">
      <c r="A22005" s="221">
        <v>22929.0</v>
      </c>
      <c r="B22005" s="221">
        <v>23167.0</v>
      </c>
      <c r="C22005" s="221">
        <v>1.0</v>
      </c>
    </row>
    <row r="22006">
      <c r="A22006" s="221">
        <v>22931.0</v>
      </c>
      <c r="B22006" s="221">
        <v>34.0</v>
      </c>
      <c r="C22006" s="221">
        <v>716.0</v>
      </c>
    </row>
    <row r="22007">
      <c r="A22007" s="221">
        <v>22931.0</v>
      </c>
      <c r="B22007" s="221">
        <v>35.0</v>
      </c>
      <c r="C22007" s="221">
        <v>154.0</v>
      </c>
    </row>
    <row r="22008">
      <c r="A22008" s="221">
        <v>22931.0</v>
      </c>
      <c r="B22008" s="221">
        <v>36.0</v>
      </c>
      <c r="C22008" s="221">
        <v>370.0</v>
      </c>
    </row>
    <row r="22009">
      <c r="A22009" s="221">
        <v>22931.0</v>
      </c>
      <c r="B22009" s="221">
        <v>37.0</v>
      </c>
      <c r="C22009" s="221">
        <v>3.0</v>
      </c>
    </row>
    <row r="22010">
      <c r="A22010" s="221">
        <v>22931.0</v>
      </c>
      <c r="B22010" s="221">
        <v>40.0</v>
      </c>
      <c r="C22010" s="221">
        <v>4.0</v>
      </c>
    </row>
    <row r="22011">
      <c r="A22011" s="221">
        <v>22931.0</v>
      </c>
      <c r="B22011" s="221">
        <v>23154.0</v>
      </c>
      <c r="C22011" s="221">
        <v>3.0</v>
      </c>
    </row>
    <row r="22012">
      <c r="A22012" s="221">
        <v>22931.0</v>
      </c>
      <c r="B22012" s="221">
        <v>23156.0</v>
      </c>
      <c r="C22012" s="221">
        <v>2.0</v>
      </c>
    </row>
    <row r="22013">
      <c r="A22013" s="221">
        <v>22931.0</v>
      </c>
      <c r="B22013" s="221">
        <v>23164.0</v>
      </c>
      <c r="C22013" s="221">
        <v>1.0</v>
      </c>
    </row>
    <row r="22014">
      <c r="A22014" s="221">
        <v>22931.0</v>
      </c>
      <c r="B22014" s="221">
        <v>23166.0</v>
      </c>
      <c r="C22014" s="221">
        <v>3.0</v>
      </c>
    </row>
    <row r="22015">
      <c r="A22015" s="221">
        <v>22933.0</v>
      </c>
      <c r="B22015" s="221">
        <v>34.0</v>
      </c>
      <c r="C22015" s="221">
        <v>716.0</v>
      </c>
    </row>
    <row r="22016">
      <c r="A22016" s="221">
        <v>22933.0</v>
      </c>
      <c r="B22016" s="221">
        <v>35.0</v>
      </c>
      <c r="C22016" s="221">
        <v>154.0</v>
      </c>
    </row>
    <row r="22017">
      <c r="A22017" s="221">
        <v>22933.0</v>
      </c>
      <c r="B22017" s="221">
        <v>36.0</v>
      </c>
      <c r="C22017" s="221">
        <v>370.0</v>
      </c>
    </row>
    <row r="22018">
      <c r="A22018" s="221">
        <v>22933.0</v>
      </c>
      <c r="B22018" s="221">
        <v>37.0</v>
      </c>
      <c r="C22018" s="221">
        <v>3.0</v>
      </c>
    </row>
    <row r="22019">
      <c r="A22019" s="221">
        <v>22933.0</v>
      </c>
      <c r="B22019" s="221">
        <v>40.0</v>
      </c>
      <c r="C22019" s="221">
        <v>4.0</v>
      </c>
    </row>
    <row r="22020">
      <c r="A22020" s="221">
        <v>22933.0</v>
      </c>
      <c r="B22020" s="221">
        <v>23154.0</v>
      </c>
      <c r="C22020" s="221">
        <v>3.0</v>
      </c>
    </row>
    <row r="22021">
      <c r="A22021" s="221">
        <v>22933.0</v>
      </c>
      <c r="B22021" s="221">
        <v>23156.0</v>
      </c>
      <c r="C22021" s="221">
        <v>2.0</v>
      </c>
    </row>
    <row r="22022">
      <c r="A22022" s="221">
        <v>22933.0</v>
      </c>
      <c r="B22022" s="221">
        <v>23164.0</v>
      </c>
      <c r="C22022" s="221">
        <v>1.0</v>
      </c>
    </row>
    <row r="22023">
      <c r="A22023" s="221">
        <v>22933.0</v>
      </c>
      <c r="B22023" s="221">
        <v>23166.0</v>
      </c>
      <c r="C22023" s="221">
        <v>3.0</v>
      </c>
    </row>
    <row r="22024">
      <c r="A22024" s="221">
        <v>22935.0</v>
      </c>
      <c r="B22024" s="221">
        <v>34.0</v>
      </c>
      <c r="C22024" s="221">
        <v>3814.0</v>
      </c>
    </row>
    <row r="22025">
      <c r="A22025" s="221">
        <v>22935.0</v>
      </c>
      <c r="B22025" s="221">
        <v>35.0</v>
      </c>
      <c r="C22025" s="221">
        <v>3163.0</v>
      </c>
    </row>
    <row r="22026">
      <c r="A22026" s="221">
        <v>22935.0</v>
      </c>
      <c r="B22026" s="221">
        <v>36.0</v>
      </c>
      <c r="C22026" s="221">
        <v>3.0</v>
      </c>
    </row>
    <row r="22027">
      <c r="A22027" s="221">
        <v>22935.0</v>
      </c>
      <c r="B22027" s="221">
        <v>37.0</v>
      </c>
      <c r="C22027" s="221">
        <v>2.0</v>
      </c>
    </row>
    <row r="22028">
      <c r="A22028" s="221">
        <v>22935.0</v>
      </c>
      <c r="B22028" s="221">
        <v>23154.0</v>
      </c>
      <c r="C22028" s="221">
        <v>2.0</v>
      </c>
    </row>
    <row r="22029">
      <c r="A22029" s="221">
        <v>22935.0</v>
      </c>
      <c r="B22029" s="221">
        <v>23164.0</v>
      </c>
      <c r="C22029" s="221">
        <v>2.0</v>
      </c>
    </row>
    <row r="22030">
      <c r="A22030" s="221">
        <v>22937.0</v>
      </c>
      <c r="B22030" s="221">
        <v>34.0</v>
      </c>
      <c r="C22030" s="221">
        <v>3814.0</v>
      </c>
    </row>
    <row r="22031">
      <c r="A22031" s="221">
        <v>22937.0</v>
      </c>
      <c r="B22031" s="221">
        <v>35.0</v>
      </c>
      <c r="C22031" s="221">
        <v>3163.0</v>
      </c>
    </row>
    <row r="22032">
      <c r="A22032" s="221">
        <v>22937.0</v>
      </c>
      <c r="B22032" s="221">
        <v>36.0</v>
      </c>
      <c r="C22032" s="221">
        <v>3.0</v>
      </c>
    </row>
    <row r="22033">
      <c r="A22033" s="221">
        <v>22937.0</v>
      </c>
      <c r="B22033" s="221">
        <v>37.0</v>
      </c>
      <c r="C22033" s="221">
        <v>2.0</v>
      </c>
    </row>
    <row r="22034">
      <c r="A22034" s="221">
        <v>22937.0</v>
      </c>
      <c r="B22034" s="221">
        <v>23154.0</v>
      </c>
      <c r="C22034" s="221">
        <v>2.0</v>
      </c>
    </row>
    <row r="22035">
      <c r="A22035" s="221">
        <v>22937.0</v>
      </c>
      <c r="B22035" s="221">
        <v>23156.0</v>
      </c>
      <c r="C22035" s="221">
        <v>1.0</v>
      </c>
    </row>
    <row r="22036">
      <c r="A22036" s="221">
        <v>22937.0</v>
      </c>
      <c r="B22036" s="221">
        <v>23164.0</v>
      </c>
      <c r="C22036" s="221">
        <v>2.0</v>
      </c>
    </row>
    <row r="22037">
      <c r="A22037" s="221">
        <v>22937.0</v>
      </c>
      <c r="B22037" s="221">
        <v>23166.0</v>
      </c>
      <c r="C22037" s="221">
        <v>2.0</v>
      </c>
    </row>
    <row r="22038">
      <c r="A22038" s="221">
        <v>22939.0</v>
      </c>
      <c r="B22038" s="221">
        <v>34.0</v>
      </c>
      <c r="C22038" s="221">
        <v>5662.0</v>
      </c>
    </row>
    <row r="22039">
      <c r="A22039" s="221">
        <v>22939.0</v>
      </c>
      <c r="B22039" s="221">
        <v>35.0</v>
      </c>
      <c r="C22039" s="221">
        <v>3998.0</v>
      </c>
    </row>
    <row r="22040">
      <c r="A22040" s="221">
        <v>22939.0</v>
      </c>
      <c r="B22040" s="221">
        <v>36.0</v>
      </c>
      <c r="C22040" s="221">
        <v>34.0</v>
      </c>
    </row>
    <row r="22041">
      <c r="A22041" s="221">
        <v>22939.0</v>
      </c>
      <c r="B22041" s="221">
        <v>23156.0</v>
      </c>
      <c r="C22041" s="221">
        <v>3.0</v>
      </c>
    </row>
    <row r="22042">
      <c r="A22042" s="221">
        <v>22939.0</v>
      </c>
      <c r="B22042" s="221">
        <v>23166.0</v>
      </c>
      <c r="C22042" s="221">
        <v>2.0</v>
      </c>
    </row>
    <row r="22043">
      <c r="A22043" s="221">
        <v>22941.0</v>
      </c>
      <c r="B22043" s="221">
        <v>34.0</v>
      </c>
      <c r="C22043" s="221">
        <v>5662.0</v>
      </c>
    </row>
    <row r="22044">
      <c r="A22044" s="221">
        <v>22941.0</v>
      </c>
      <c r="B22044" s="221">
        <v>35.0</v>
      </c>
      <c r="C22044" s="221">
        <v>3998.0</v>
      </c>
    </row>
    <row r="22045">
      <c r="A22045" s="221">
        <v>22941.0</v>
      </c>
      <c r="B22045" s="221">
        <v>36.0</v>
      </c>
      <c r="C22045" s="221">
        <v>34.0</v>
      </c>
    </row>
    <row r="22046">
      <c r="A22046" s="221">
        <v>22941.0</v>
      </c>
      <c r="B22046" s="221">
        <v>23153.0</v>
      </c>
      <c r="C22046" s="221">
        <v>1.0</v>
      </c>
    </row>
    <row r="22047">
      <c r="A22047" s="221">
        <v>22941.0</v>
      </c>
      <c r="B22047" s="221">
        <v>23154.0</v>
      </c>
      <c r="C22047" s="221">
        <v>2.0</v>
      </c>
    </row>
    <row r="22048">
      <c r="A22048" s="221">
        <v>22941.0</v>
      </c>
      <c r="B22048" s="221">
        <v>23164.0</v>
      </c>
      <c r="C22048" s="221">
        <v>2.0</v>
      </c>
    </row>
    <row r="22049">
      <c r="A22049" s="221">
        <v>22943.0</v>
      </c>
      <c r="B22049" s="221">
        <v>34.0</v>
      </c>
      <c r="C22049" s="221">
        <v>252.0</v>
      </c>
    </row>
    <row r="22050">
      <c r="A22050" s="221">
        <v>22943.0</v>
      </c>
      <c r="B22050" s="221">
        <v>35.0</v>
      </c>
      <c r="C22050" s="221">
        <v>766.0</v>
      </c>
    </row>
    <row r="22051">
      <c r="A22051" s="221">
        <v>22943.0</v>
      </c>
      <c r="B22051" s="221">
        <v>36.0</v>
      </c>
      <c r="C22051" s="221">
        <v>1053.0</v>
      </c>
    </row>
    <row r="22052">
      <c r="A22052" s="221">
        <v>22943.0</v>
      </c>
      <c r="B22052" s="221">
        <v>37.0</v>
      </c>
      <c r="C22052" s="221">
        <v>119.0</v>
      </c>
    </row>
    <row r="22053">
      <c r="A22053" s="221">
        <v>22943.0</v>
      </c>
      <c r="B22053" s="221">
        <v>23154.0</v>
      </c>
      <c r="C22053" s="221">
        <v>3.0</v>
      </c>
    </row>
    <row r="22054">
      <c r="A22054" s="221">
        <v>22943.0</v>
      </c>
      <c r="B22054" s="221">
        <v>23164.0</v>
      </c>
      <c r="C22054" s="221">
        <v>1.0</v>
      </c>
    </row>
    <row r="22055">
      <c r="A22055" s="221">
        <v>22945.0</v>
      </c>
      <c r="B22055" s="221">
        <v>34.0</v>
      </c>
      <c r="C22055" s="221">
        <v>252.0</v>
      </c>
    </row>
    <row r="22056">
      <c r="A22056" s="221">
        <v>22945.0</v>
      </c>
      <c r="B22056" s="221">
        <v>35.0</v>
      </c>
      <c r="C22056" s="221">
        <v>766.0</v>
      </c>
    </row>
    <row r="22057">
      <c r="A22057" s="221">
        <v>22945.0</v>
      </c>
      <c r="B22057" s="221">
        <v>36.0</v>
      </c>
      <c r="C22057" s="221">
        <v>1053.0</v>
      </c>
    </row>
    <row r="22058">
      <c r="A22058" s="221">
        <v>22945.0</v>
      </c>
      <c r="B22058" s="221">
        <v>37.0</v>
      </c>
      <c r="C22058" s="221">
        <v>119.0</v>
      </c>
    </row>
    <row r="22059">
      <c r="A22059" s="221">
        <v>22945.0</v>
      </c>
      <c r="B22059" s="221">
        <v>23154.0</v>
      </c>
      <c r="C22059" s="221">
        <v>1.0</v>
      </c>
    </row>
    <row r="22060">
      <c r="A22060" s="221">
        <v>22945.0</v>
      </c>
      <c r="B22060" s="221">
        <v>23156.0</v>
      </c>
      <c r="C22060" s="221">
        <v>3.0</v>
      </c>
    </row>
    <row r="22061">
      <c r="A22061" s="221">
        <v>22945.0</v>
      </c>
      <c r="B22061" s="221">
        <v>23164.0</v>
      </c>
      <c r="C22061" s="221">
        <v>2.0</v>
      </c>
    </row>
    <row r="22062">
      <c r="A22062" s="221">
        <v>22945.0</v>
      </c>
      <c r="B22062" s="221">
        <v>23166.0</v>
      </c>
      <c r="C22062" s="221">
        <v>2.0</v>
      </c>
    </row>
    <row r="22063">
      <c r="A22063" s="221">
        <v>22947.0</v>
      </c>
      <c r="B22063" s="221">
        <v>34.0</v>
      </c>
      <c r="C22063" s="221">
        <v>896.0</v>
      </c>
    </row>
    <row r="22064">
      <c r="A22064" s="221">
        <v>22947.0</v>
      </c>
      <c r="B22064" s="221">
        <v>35.0</v>
      </c>
      <c r="C22064" s="221">
        <v>3.0</v>
      </c>
    </row>
    <row r="22065">
      <c r="A22065" s="221">
        <v>22947.0</v>
      </c>
      <c r="B22065" s="221">
        <v>36.0</v>
      </c>
      <c r="C22065" s="221">
        <v>112.0</v>
      </c>
    </row>
    <row r="22066">
      <c r="A22066" s="221">
        <v>22947.0</v>
      </c>
      <c r="B22066" s="221">
        <v>37.0</v>
      </c>
      <c r="C22066" s="221">
        <v>1.0</v>
      </c>
    </row>
    <row r="22067">
      <c r="A22067" s="221">
        <v>22947.0</v>
      </c>
      <c r="B22067" s="221">
        <v>23128.0</v>
      </c>
      <c r="C22067" s="221">
        <v>2.0</v>
      </c>
    </row>
    <row r="22068">
      <c r="A22068" s="221">
        <v>22947.0</v>
      </c>
      <c r="B22068" s="221">
        <v>23138.0</v>
      </c>
      <c r="C22068" s="221">
        <v>2.0</v>
      </c>
    </row>
    <row r="22069">
      <c r="A22069" s="221">
        <v>22947.0</v>
      </c>
      <c r="B22069" s="221">
        <v>23168.0</v>
      </c>
      <c r="C22069" s="221">
        <v>1.0</v>
      </c>
    </row>
    <row r="22070">
      <c r="A22070" s="221">
        <v>22949.0</v>
      </c>
      <c r="B22070" s="221">
        <v>34.0</v>
      </c>
      <c r="C22070" s="221">
        <v>1506.0</v>
      </c>
    </row>
    <row r="22071">
      <c r="A22071" s="221">
        <v>22949.0</v>
      </c>
      <c r="B22071" s="221">
        <v>35.0</v>
      </c>
      <c r="C22071" s="221">
        <v>924.0</v>
      </c>
    </row>
    <row r="22072">
      <c r="A22072" s="221">
        <v>22949.0</v>
      </c>
      <c r="B22072" s="221">
        <v>36.0</v>
      </c>
      <c r="C22072" s="221">
        <v>108.0</v>
      </c>
    </row>
    <row r="22073">
      <c r="A22073" s="221">
        <v>22949.0</v>
      </c>
      <c r="B22073" s="221">
        <v>23128.0</v>
      </c>
      <c r="C22073" s="221">
        <v>1.0</v>
      </c>
    </row>
    <row r="22074">
      <c r="A22074" s="221">
        <v>22949.0</v>
      </c>
      <c r="B22074" s="221">
        <v>23130.0</v>
      </c>
      <c r="C22074" s="221">
        <v>3.0</v>
      </c>
    </row>
    <row r="22075">
      <c r="A22075" s="221">
        <v>22949.0</v>
      </c>
      <c r="B22075" s="221">
        <v>23138.0</v>
      </c>
      <c r="C22075" s="221">
        <v>1.0</v>
      </c>
    </row>
    <row r="22076">
      <c r="A22076" s="221">
        <v>22949.0</v>
      </c>
      <c r="B22076" s="221">
        <v>23140.0</v>
      </c>
      <c r="C22076" s="221">
        <v>2.0</v>
      </c>
    </row>
    <row r="22077">
      <c r="A22077" s="221">
        <v>22949.0</v>
      </c>
      <c r="B22077" s="221">
        <v>23170.0</v>
      </c>
      <c r="C22077" s="221">
        <v>2.0</v>
      </c>
    </row>
    <row r="22078">
      <c r="A22078" s="221">
        <v>22951.0</v>
      </c>
      <c r="B22078" s="221">
        <v>34.0</v>
      </c>
      <c r="C22078" s="221">
        <v>4318.0</v>
      </c>
    </row>
    <row r="22079">
      <c r="A22079" s="221">
        <v>22951.0</v>
      </c>
      <c r="B22079" s="221">
        <v>35.0</v>
      </c>
      <c r="C22079" s="221">
        <v>3256.0</v>
      </c>
    </row>
    <row r="22080">
      <c r="A22080" s="221">
        <v>22951.0</v>
      </c>
      <c r="B22080" s="221">
        <v>36.0</v>
      </c>
      <c r="C22080" s="221">
        <v>1.0</v>
      </c>
    </row>
    <row r="22081">
      <c r="A22081" s="221">
        <v>22951.0</v>
      </c>
      <c r="B22081" s="221">
        <v>23130.0</v>
      </c>
      <c r="C22081" s="221">
        <v>1.0</v>
      </c>
    </row>
    <row r="22082">
      <c r="A22082" s="221">
        <v>22951.0</v>
      </c>
      <c r="B22082" s="221">
        <v>23132.0</v>
      </c>
      <c r="C22082" s="221">
        <v>2.0</v>
      </c>
    </row>
    <row r="22083">
      <c r="A22083" s="221">
        <v>22951.0</v>
      </c>
      <c r="B22083" s="221">
        <v>23140.0</v>
      </c>
      <c r="C22083" s="221">
        <v>2.0</v>
      </c>
    </row>
    <row r="22084">
      <c r="A22084" s="221">
        <v>22951.0</v>
      </c>
      <c r="B22084" s="221">
        <v>23142.0</v>
      </c>
      <c r="C22084" s="221">
        <v>2.0</v>
      </c>
    </row>
    <row r="22085">
      <c r="A22085" s="221">
        <v>22951.0</v>
      </c>
      <c r="B22085" s="221">
        <v>23172.0</v>
      </c>
      <c r="C22085" s="221">
        <v>2.0</v>
      </c>
    </row>
    <row r="22086">
      <c r="A22086" s="221">
        <v>22953.0</v>
      </c>
      <c r="B22086" s="221">
        <v>35.0</v>
      </c>
      <c r="C22086" s="221">
        <v>658.0</v>
      </c>
    </row>
    <row r="22087">
      <c r="A22087" s="221">
        <v>22953.0</v>
      </c>
      <c r="B22087" s="221">
        <v>36.0</v>
      </c>
      <c r="C22087" s="221">
        <v>2.0</v>
      </c>
    </row>
    <row r="22088">
      <c r="A22088" s="221">
        <v>22953.0</v>
      </c>
      <c r="B22088" s="221">
        <v>37.0</v>
      </c>
      <c r="C22088" s="221">
        <v>4.0</v>
      </c>
    </row>
    <row r="22089">
      <c r="A22089" s="221">
        <v>22953.0</v>
      </c>
      <c r="B22089" s="221">
        <v>38.0</v>
      </c>
      <c r="C22089" s="221">
        <v>1.0</v>
      </c>
    </row>
    <row r="22090">
      <c r="A22090" s="221">
        <v>22953.0</v>
      </c>
      <c r="B22090" s="221">
        <v>39.0</v>
      </c>
      <c r="C22090" s="221">
        <v>4.0</v>
      </c>
    </row>
    <row r="22091">
      <c r="A22091" s="221">
        <v>22953.0</v>
      </c>
      <c r="B22091" s="221">
        <v>23128.0</v>
      </c>
      <c r="C22091" s="221">
        <v>1.0</v>
      </c>
    </row>
    <row r="22092">
      <c r="A22092" s="221">
        <v>22953.0</v>
      </c>
      <c r="B22092" s="221">
        <v>23129.0</v>
      </c>
      <c r="C22092" s="221">
        <v>2.0</v>
      </c>
    </row>
    <row r="22093">
      <c r="A22093" s="221">
        <v>22953.0</v>
      </c>
      <c r="B22093" s="221">
        <v>23138.0</v>
      </c>
      <c r="C22093" s="221">
        <v>2.0</v>
      </c>
    </row>
    <row r="22094">
      <c r="A22094" s="221">
        <v>22953.0</v>
      </c>
      <c r="B22094" s="221">
        <v>23139.0</v>
      </c>
      <c r="C22094" s="221">
        <v>3.0</v>
      </c>
    </row>
    <row r="22095">
      <c r="A22095" s="221">
        <v>22953.0</v>
      </c>
      <c r="B22095" s="221">
        <v>23168.0</v>
      </c>
      <c r="C22095" s="221">
        <v>1.0</v>
      </c>
    </row>
    <row r="22096">
      <c r="A22096" s="221">
        <v>22953.0</v>
      </c>
      <c r="B22096" s="221">
        <v>23169.0</v>
      </c>
      <c r="C22096" s="221">
        <v>1.0</v>
      </c>
    </row>
    <row r="22097">
      <c r="A22097" s="221">
        <v>22961.0</v>
      </c>
      <c r="B22097" s="221">
        <v>34.0</v>
      </c>
      <c r="C22097" s="221">
        <v>204.0</v>
      </c>
    </row>
    <row r="22098">
      <c r="A22098" s="221">
        <v>22961.0</v>
      </c>
      <c r="B22098" s="221">
        <v>35.0</v>
      </c>
      <c r="C22098" s="221">
        <v>17.0</v>
      </c>
    </row>
    <row r="22099">
      <c r="A22099" s="221">
        <v>22961.0</v>
      </c>
      <c r="B22099" s="221">
        <v>38.0</v>
      </c>
      <c r="C22099" s="221">
        <v>1.0</v>
      </c>
    </row>
    <row r="22100">
      <c r="A22100" s="221">
        <v>22963.0</v>
      </c>
      <c r="B22100" s="221">
        <v>34.0</v>
      </c>
      <c r="C22100" s="221">
        <v>164.0</v>
      </c>
    </row>
    <row r="22101">
      <c r="A22101" s="221">
        <v>22963.0</v>
      </c>
      <c r="B22101" s="221">
        <v>35.0</v>
      </c>
      <c r="C22101" s="221">
        <v>17.0</v>
      </c>
    </row>
    <row r="22102">
      <c r="A22102" s="221">
        <v>22963.0</v>
      </c>
      <c r="B22102" s="221">
        <v>37.0</v>
      </c>
      <c r="C22102" s="221">
        <v>3.0</v>
      </c>
    </row>
    <row r="22103">
      <c r="A22103" s="221">
        <v>22965.0</v>
      </c>
      <c r="B22103" s="221">
        <v>34.0</v>
      </c>
      <c r="C22103" s="221">
        <v>69.0</v>
      </c>
    </row>
    <row r="22104">
      <c r="A22104" s="221">
        <v>22965.0</v>
      </c>
      <c r="B22104" s="221">
        <v>35.0</v>
      </c>
      <c r="C22104" s="221">
        <v>76.0</v>
      </c>
    </row>
    <row r="22105">
      <c r="A22105" s="221">
        <v>22965.0</v>
      </c>
      <c r="B22105" s="221">
        <v>36.0</v>
      </c>
      <c r="C22105" s="221">
        <v>1.0</v>
      </c>
    </row>
    <row r="22106">
      <c r="A22106" s="221">
        <v>22967.0</v>
      </c>
      <c r="B22106" s="221">
        <v>34.0</v>
      </c>
      <c r="C22106" s="221">
        <v>58.0</v>
      </c>
    </row>
    <row r="22107">
      <c r="A22107" s="221">
        <v>22967.0</v>
      </c>
      <c r="B22107" s="221">
        <v>35.0</v>
      </c>
      <c r="C22107" s="221">
        <v>64.0</v>
      </c>
    </row>
    <row r="22108">
      <c r="A22108" s="221">
        <v>22967.0</v>
      </c>
      <c r="B22108" s="221">
        <v>36.0</v>
      </c>
      <c r="C22108" s="221">
        <v>1.0</v>
      </c>
    </row>
    <row r="22109">
      <c r="A22109" s="221">
        <v>22969.0</v>
      </c>
      <c r="B22109" s="221">
        <v>34.0</v>
      </c>
      <c r="C22109" s="221">
        <v>118.0</v>
      </c>
    </row>
    <row r="22110">
      <c r="A22110" s="221">
        <v>22969.0</v>
      </c>
      <c r="B22110" s="221">
        <v>36.0</v>
      </c>
      <c r="C22110" s="221">
        <v>1.0</v>
      </c>
    </row>
    <row r="22111">
      <c r="A22111" s="221">
        <v>22969.0</v>
      </c>
      <c r="B22111" s="221">
        <v>37.0</v>
      </c>
      <c r="C22111" s="221">
        <v>2.0</v>
      </c>
    </row>
    <row r="22112">
      <c r="A22112" s="221">
        <v>22971.0</v>
      </c>
      <c r="B22112" s="221">
        <v>34.0</v>
      </c>
      <c r="C22112" s="221">
        <v>58.0</v>
      </c>
    </row>
    <row r="22113">
      <c r="A22113" s="221">
        <v>22971.0</v>
      </c>
      <c r="B22113" s="221">
        <v>35.0</v>
      </c>
      <c r="C22113" s="221">
        <v>23.0</v>
      </c>
    </row>
    <row r="22114">
      <c r="A22114" s="221">
        <v>22971.0</v>
      </c>
      <c r="B22114" s="221">
        <v>37.0</v>
      </c>
      <c r="C22114" s="221">
        <v>1.0</v>
      </c>
    </row>
    <row r="22115">
      <c r="A22115" s="221">
        <v>22973.0</v>
      </c>
      <c r="B22115" s="221">
        <v>34.0</v>
      </c>
      <c r="C22115" s="221">
        <v>38.0</v>
      </c>
    </row>
    <row r="22116">
      <c r="A22116" s="221">
        <v>22973.0</v>
      </c>
      <c r="B22116" s="221">
        <v>35.0</v>
      </c>
      <c r="C22116" s="221">
        <v>32.0</v>
      </c>
    </row>
    <row r="22117">
      <c r="A22117" s="221">
        <v>22975.0</v>
      </c>
      <c r="B22117" s="221">
        <v>34.0</v>
      </c>
      <c r="C22117" s="221">
        <v>27.0</v>
      </c>
    </row>
    <row r="22118">
      <c r="A22118" s="221">
        <v>22975.0</v>
      </c>
      <c r="B22118" s="221">
        <v>35.0</v>
      </c>
      <c r="C22118" s="221">
        <v>21.0</v>
      </c>
    </row>
    <row r="22119">
      <c r="A22119" s="221">
        <v>22977.0</v>
      </c>
      <c r="B22119" s="221">
        <v>34.0</v>
      </c>
      <c r="C22119" s="221">
        <v>449.0</v>
      </c>
    </row>
    <row r="22120">
      <c r="A22120" s="221">
        <v>22977.0</v>
      </c>
      <c r="B22120" s="221">
        <v>35.0</v>
      </c>
      <c r="C22120" s="221">
        <v>417.0</v>
      </c>
    </row>
    <row r="22121">
      <c r="A22121" s="221">
        <v>22977.0</v>
      </c>
      <c r="B22121" s="221">
        <v>36.0</v>
      </c>
      <c r="C22121" s="221">
        <v>7.0</v>
      </c>
    </row>
    <row r="22122">
      <c r="A22122" s="221">
        <v>22979.0</v>
      </c>
      <c r="B22122" s="221">
        <v>34.0</v>
      </c>
      <c r="C22122" s="221">
        <v>526.0</v>
      </c>
    </row>
    <row r="22123">
      <c r="A22123" s="221">
        <v>22979.0</v>
      </c>
      <c r="B22123" s="221">
        <v>35.0</v>
      </c>
      <c r="C22123" s="221">
        <v>133.0</v>
      </c>
    </row>
    <row r="22124">
      <c r="A22124" s="221">
        <v>22979.0</v>
      </c>
      <c r="B22124" s="221">
        <v>36.0</v>
      </c>
      <c r="C22124" s="221">
        <v>2.0</v>
      </c>
    </row>
    <row r="22125">
      <c r="A22125" s="221">
        <v>22979.0</v>
      </c>
      <c r="B22125" s="221">
        <v>37.0</v>
      </c>
      <c r="C22125" s="221">
        <v>11.0</v>
      </c>
    </row>
    <row r="22126">
      <c r="A22126" s="221">
        <v>22981.0</v>
      </c>
      <c r="B22126" s="221">
        <v>34.0</v>
      </c>
      <c r="C22126" s="221">
        <v>257.0</v>
      </c>
    </row>
    <row r="22127">
      <c r="A22127" s="221">
        <v>22981.0</v>
      </c>
      <c r="B22127" s="221">
        <v>35.0</v>
      </c>
      <c r="C22127" s="221">
        <v>300.0</v>
      </c>
    </row>
    <row r="22128">
      <c r="A22128" s="221">
        <v>22981.0</v>
      </c>
      <c r="B22128" s="221">
        <v>36.0</v>
      </c>
      <c r="C22128" s="221">
        <v>4.0</v>
      </c>
    </row>
    <row r="22129">
      <c r="A22129" s="221">
        <v>22983.0</v>
      </c>
      <c r="B22129" s="221">
        <v>34.0</v>
      </c>
      <c r="C22129" s="221">
        <v>450.0</v>
      </c>
    </row>
    <row r="22130">
      <c r="A22130" s="221">
        <v>22983.0</v>
      </c>
      <c r="B22130" s="221">
        <v>36.0</v>
      </c>
      <c r="C22130" s="221">
        <v>32.0</v>
      </c>
    </row>
    <row r="22131">
      <c r="A22131" s="221">
        <v>22983.0</v>
      </c>
      <c r="B22131" s="221">
        <v>38.0</v>
      </c>
      <c r="C22131" s="221">
        <v>1.0</v>
      </c>
    </row>
    <row r="22132">
      <c r="A22132" s="221">
        <v>22985.0</v>
      </c>
      <c r="B22132" s="221">
        <v>34.0</v>
      </c>
      <c r="C22132" s="221">
        <v>412.0</v>
      </c>
    </row>
    <row r="22133">
      <c r="A22133" s="221">
        <v>22985.0</v>
      </c>
      <c r="B22133" s="221">
        <v>35.0</v>
      </c>
      <c r="C22133" s="221">
        <v>2.0</v>
      </c>
    </row>
    <row r="22134">
      <c r="A22134" s="221">
        <v>22985.0</v>
      </c>
      <c r="B22134" s="221">
        <v>36.0</v>
      </c>
      <c r="C22134" s="221">
        <v>3.0</v>
      </c>
    </row>
    <row r="22135">
      <c r="A22135" s="221">
        <v>22985.0</v>
      </c>
      <c r="B22135" s="221">
        <v>37.0</v>
      </c>
      <c r="C22135" s="221">
        <v>3.0</v>
      </c>
    </row>
    <row r="22136">
      <c r="A22136" s="221">
        <v>22985.0</v>
      </c>
      <c r="B22136" s="221">
        <v>38.0</v>
      </c>
      <c r="C22136" s="221">
        <v>1.0</v>
      </c>
    </row>
    <row r="22137">
      <c r="A22137" s="221">
        <v>22987.0</v>
      </c>
      <c r="B22137" s="221">
        <v>34.0</v>
      </c>
      <c r="C22137" s="221">
        <v>136.0</v>
      </c>
    </row>
    <row r="22138">
      <c r="A22138" s="221">
        <v>22987.0</v>
      </c>
      <c r="B22138" s="221">
        <v>35.0</v>
      </c>
      <c r="C22138" s="221">
        <v>166.0</v>
      </c>
    </row>
    <row r="22139">
      <c r="A22139" s="221">
        <v>22987.0</v>
      </c>
      <c r="B22139" s="221">
        <v>36.0</v>
      </c>
      <c r="C22139" s="221">
        <v>2.0</v>
      </c>
    </row>
    <row r="22140">
      <c r="A22140" s="221">
        <v>22989.0</v>
      </c>
      <c r="B22140" s="221">
        <v>34.0</v>
      </c>
      <c r="C22140" s="221">
        <v>224.0</v>
      </c>
    </row>
    <row r="22141">
      <c r="A22141" s="221">
        <v>22989.0</v>
      </c>
      <c r="B22141" s="221">
        <v>35.0</v>
      </c>
      <c r="C22141" s="221">
        <v>3.0</v>
      </c>
    </row>
    <row r="22142">
      <c r="A22142" s="221">
        <v>22989.0</v>
      </c>
      <c r="B22142" s="221">
        <v>36.0</v>
      </c>
      <c r="C22142" s="221">
        <v>23.0</v>
      </c>
    </row>
    <row r="22143">
      <c r="A22143" s="221">
        <v>22991.0</v>
      </c>
      <c r="B22143" s="221">
        <v>34.0</v>
      </c>
      <c r="C22143" s="221">
        <v>164.0</v>
      </c>
    </row>
    <row r="22144">
      <c r="A22144" s="221">
        <v>22991.0</v>
      </c>
      <c r="B22144" s="221">
        <v>35.0</v>
      </c>
      <c r="C22144" s="221">
        <v>17.0</v>
      </c>
    </row>
    <row r="22145">
      <c r="A22145" s="221">
        <v>22991.0</v>
      </c>
      <c r="B22145" s="221">
        <v>37.0</v>
      </c>
      <c r="C22145" s="221">
        <v>3.0</v>
      </c>
    </row>
    <row r="22146">
      <c r="A22146" s="221">
        <v>22993.0</v>
      </c>
      <c r="B22146" s="221">
        <v>34.0</v>
      </c>
      <c r="C22146" s="221">
        <v>1778.0</v>
      </c>
    </row>
    <row r="22147">
      <c r="A22147" s="221">
        <v>22993.0</v>
      </c>
      <c r="B22147" s="221">
        <v>35.0</v>
      </c>
      <c r="C22147" s="221">
        <v>127.0</v>
      </c>
    </row>
    <row r="22148">
      <c r="A22148" s="221">
        <v>22993.0</v>
      </c>
      <c r="B22148" s="221">
        <v>36.0</v>
      </c>
      <c r="C22148" s="221">
        <v>89.0</v>
      </c>
    </row>
    <row r="22149">
      <c r="A22149" s="221">
        <v>22993.0</v>
      </c>
      <c r="B22149" s="221">
        <v>37.0</v>
      </c>
      <c r="C22149" s="221">
        <v>29.0</v>
      </c>
    </row>
    <row r="22150">
      <c r="A22150" s="221">
        <v>22995.0</v>
      </c>
      <c r="B22150" s="221">
        <v>34.0</v>
      </c>
      <c r="C22150" s="221">
        <v>1529.0</v>
      </c>
    </row>
    <row r="22151">
      <c r="A22151" s="221">
        <v>22995.0</v>
      </c>
      <c r="B22151" s="221">
        <v>36.0</v>
      </c>
      <c r="C22151" s="221">
        <v>89.0</v>
      </c>
    </row>
    <row r="22152">
      <c r="A22152" s="221">
        <v>22995.0</v>
      </c>
      <c r="B22152" s="221">
        <v>37.0</v>
      </c>
      <c r="C22152" s="221">
        <v>23.0</v>
      </c>
    </row>
    <row r="22153">
      <c r="A22153" s="221">
        <v>22997.0</v>
      </c>
      <c r="B22153" s="221">
        <v>34.0</v>
      </c>
      <c r="C22153" s="221">
        <v>1236.0</v>
      </c>
    </row>
    <row r="22154">
      <c r="A22154" s="221">
        <v>22997.0</v>
      </c>
      <c r="B22154" s="221">
        <v>35.0</v>
      </c>
      <c r="C22154" s="221">
        <v>223.0</v>
      </c>
    </row>
    <row r="22155">
      <c r="A22155" s="221">
        <v>22997.0</v>
      </c>
      <c r="B22155" s="221">
        <v>36.0</v>
      </c>
      <c r="C22155" s="221">
        <v>110.0</v>
      </c>
    </row>
    <row r="22156">
      <c r="A22156" s="221">
        <v>22999.0</v>
      </c>
      <c r="B22156" s="221">
        <v>34.0</v>
      </c>
      <c r="C22156" s="221">
        <v>1040.0</v>
      </c>
    </row>
    <row r="22157">
      <c r="A22157" s="221">
        <v>22999.0</v>
      </c>
      <c r="B22157" s="221">
        <v>35.0</v>
      </c>
      <c r="C22157" s="221">
        <v>156.0</v>
      </c>
    </row>
    <row r="22158">
      <c r="A22158" s="221">
        <v>22999.0</v>
      </c>
      <c r="B22158" s="221">
        <v>36.0</v>
      </c>
      <c r="C22158" s="221">
        <v>104.0</v>
      </c>
    </row>
    <row r="22159">
      <c r="A22159" s="221">
        <v>23001.0</v>
      </c>
      <c r="B22159" s="221">
        <v>34.0</v>
      </c>
      <c r="C22159" s="221">
        <v>458.0</v>
      </c>
    </row>
    <row r="22160">
      <c r="A22160" s="221">
        <v>23001.0</v>
      </c>
      <c r="B22160" s="221">
        <v>35.0</v>
      </c>
      <c r="C22160" s="221">
        <v>580.0</v>
      </c>
    </row>
    <row r="22161">
      <c r="A22161" s="221">
        <v>23003.0</v>
      </c>
      <c r="B22161" s="221">
        <v>34.0</v>
      </c>
      <c r="C22161" s="221">
        <v>511.0</v>
      </c>
    </row>
    <row r="22162">
      <c r="A22162" s="221">
        <v>23003.0</v>
      </c>
      <c r="B22162" s="221">
        <v>35.0</v>
      </c>
      <c r="C22162" s="221">
        <v>428.0</v>
      </c>
    </row>
    <row r="22163">
      <c r="A22163" s="221">
        <v>23005.0</v>
      </c>
      <c r="B22163" s="221">
        <v>34.0</v>
      </c>
      <c r="C22163" s="221">
        <v>520.0</v>
      </c>
    </row>
    <row r="22164">
      <c r="A22164" s="221">
        <v>23005.0</v>
      </c>
      <c r="B22164" s="221">
        <v>35.0</v>
      </c>
      <c r="C22164" s="221">
        <v>100.0</v>
      </c>
    </row>
    <row r="22165">
      <c r="A22165" s="221">
        <v>23005.0</v>
      </c>
      <c r="B22165" s="221">
        <v>36.0</v>
      </c>
      <c r="C22165" s="221">
        <v>2.0</v>
      </c>
    </row>
    <row r="22166">
      <c r="A22166" s="221">
        <v>23005.0</v>
      </c>
      <c r="B22166" s="221">
        <v>37.0</v>
      </c>
      <c r="C22166" s="221">
        <v>2.0</v>
      </c>
    </row>
    <row r="22167">
      <c r="A22167" s="221">
        <v>23005.0</v>
      </c>
      <c r="B22167" s="221">
        <v>38.0</v>
      </c>
      <c r="C22167" s="221">
        <v>2.0</v>
      </c>
    </row>
    <row r="22168">
      <c r="A22168" s="221">
        <v>23007.0</v>
      </c>
      <c r="B22168" s="221">
        <v>34.0</v>
      </c>
      <c r="C22168" s="221">
        <v>249.0</v>
      </c>
    </row>
    <row r="22169">
      <c r="A22169" s="221">
        <v>23007.0</v>
      </c>
      <c r="B22169" s="221">
        <v>35.0</v>
      </c>
      <c r="C22169" s="221">
        <v>198.0</v>
      </c>
    </row>
    <row r="22170">
      <c r="A22170" s="221">
        <v>23007.0</v>
      </c>
      <c r="B22170" s="221">
        <v>37.0</v>
      </c>
      <c r="C22170" s="221">
        <v>1.0</v>
      </c>
    </row>
    <row r="22171">
      <c r="A22171" s="221">
        <v>23009.0</v>
      </c>
      <c r="B22171" s="221">
        <v>34.0</v>
      </c>
      <c r="C22171" s="221">
        <v>204.0</v>
      </c>
    </row>
    <row r="22172">
      <c r="A22172" s="221">
        <v>23009.0</v>
      </c>
      <c r="B22172" s="221">
        <v>35.0</v>
      </c>
      <c r="C22172" s="221">
        <v>17.0</v>
      </c>
    </row>
    <row r="22173">
      <c r="A22173" s="221">
        <v>23009.0</v>
      </c>
      <c r="B22173" s="221">
        <v>38.0</v>
      </c>
      <c r="C22173" s="221">
        <v>1.0</v>
      </c>
    </row>
    <row r="22174">
      <c r="A22174" s="221">
        <v>23011.0</v>
      </c>
      <c r="B22174" s="221">
        <v>34.0</v>
      </c>
      <c r="C22174" s="221">
        <v>164.0</v>
      </c>
    </row>
    <row r="22175">
      <c r="A22175" s="221">
        <v>23011.0</v>
      </c>
      <c r="B22175" s="221">
        <v>35.0</v>
      </c>
      <c r="C22175" s="221">
        <v>17.0</v>
      </c>
    </row>
    <row r="22176">
      <c r="A22176" s="221">
        <v>23011.0</v>
      </c>
      <c r="B22176" s="221">
        <v>37.0</v>
      </c>
      <c r="C22176" s="221">
        <v>3.0</v>
      </c>
    </row>
    <row r="22177">
      <c r="A22177" s="221">
        <v>23013.0</v>
      </c>
      <c r="B22177" s="221">
        <v>34.0</v>
      </c>
      <c r="C22177" s="221">
        <v>69.0</v>
      </c>
    </row>
    <row r="22178">
      <c r="A22178" s="221">
        <v>23013.0</v>
      </c>
      <c r="B22178" s="221">
        <v>35.0</v>
      </c>
      <c r="C22178" s="221">
        <v>76.0</v>
      </c>
    </row>
    <row r="22179">
      <c r="A22179" s="221">
        <v>23013.0</v>
      </c>
      <c r="B22179" s="221">
        <v>36.0</v>
      </c>
      <c r="C22179" s="221">
        <v>1.0</v>
      </c>
    </row>
    <row r="22180">
      <c r="A22180" s="221">
        <v>23015.0</v>
      </c>
      <c r="B22180" s="221">
        <v>34.0</v>
      </c>
      <c r="C22180" s="221">
        <v>58.0</v>
      </c>
    </row>
    <row r="22181">
      <c r="A22181" s="221">
        <v>23015.0</v>
      </c>
      <c r="B22181" s="221">
        <v>35.0</v>
      </c>
      <c r="C22181" s="221">
        <v>64.0</v>
      </c>
    </row>
    <row r="22182">
      <c r="A22182" s="221">
        <v>23015.0</v>
      </c>
      <c r="B22182" s="221">
        <v>36.0</v>
      </c>
      <c r="C22182" s="221">
        <v>1.0</v>
      </c>
    </row>
    <row r="22183">
      <c r="A22183" s="221">
        <v>23017.0</v>
      </c>
      <c r="B22183" s="221">
        <v>34.0</v>
      </c>
      <c r="C22183" s="221">
        <v>118.0</v>
      </c>
    </row>
    <row r="22184">
      <c r="A22184" s="221">
        <v>23017.0</v>
      </c>
      <c r="B22184" s="221">
        <v>36.0</v>
      </c>
      <c r="C22184" s="221">
        <v>1.0</v>
      </c>
    </row>
    <row r="22185">
      <c r="A22185" s="221">
        <v>23017.0</v>
      </c>
      <c r="B22185" s="221">
        <v>37.0</v>
      </c>
      <c r="C22185" s="221">
        <v>2.0</v>
      </c>
    </row>
    <row r="22186">
      <c r="A22186" s="221">
        <v>23019.0</v>
      </c>
      <c r="B22186" s="221">
        <v>34.0</v>
      </c>
      <c r="C22186" s="221">
        <v>58.0</v>
      </c>
    </row>
    <row r="22187">
      <c r="A22187" s="221">
        <v>23019.0</v>
      </c>
      <c r="B22187" s="221">
        <v>35.0</v>
      </c>
      <c r="C22187" s="221">
        <v>23.0</v>
      </c>
    </row>
    <row r="22188">
      <c r="A22188" s="221">
        <v>23019.0</v>
      </c>
      <c r="B22188" s="221">
        <v>37.0</v>
      </c>
      <c r="C22188" s="221">
        <v>1.0</v>
      </c>
    </row>
    <row r="22189">
      <c r="A22189" s="221">
        <v>23021.0</v>
      </c>
      <c r="B22189" s="221">
        <v>34.0</v>
      </c>
      <c r="C22189" s="221">
        <v>38.0</v>
      </c>
    </row>
    <row r="22190">
      <c r="A22190" s="221">
        <v>23021.0</v>
      </c>
      <c r="B22190" s="221">
        <v>35.0</v>
      </c>
      <c r="C22190" s="221">
        <v>32.0</v>
      </c>
    </row>
    <row r="22191">
      <c r="A22191" s="221">
        <v>23023.0</v>
      </c>
      <c r="B22191" s="221">
        <v>34.0</v>
      </c>
      <c r="C22191" s="221">
        <v>27.0</v>
      </c>
    </row>
    <row r="22192">
      <c r="A22192" s="221">
        <v>23023.0</v>
      </c>
      <c r="B22192" s="221">
        <v>35.0</v>
      </c>
      <c r="C22192" s="221">
        <v>21.0</v>
      </c>
    </row>
    <row r="22193">
      <c r="A22193" s="221">
        <v>23025.0</v>
      </c>
      <c r="B22193" s="221">
        <v>34.0</v>
      </c>
      <c r="C22193" s="221">
        <v>449.0</v>
      </c>
    </row>
    <row r="22194">
      <c r="A22194" s="221">
        <v>23025.0</v>
      </c>
      <c r="B22194" s="221">
        <v>35.0</v>
      </c>
      <c r="C22194" s="221">
        <v>417.0</v>
      </c>
    </row>
    <row r="22195">
      <c r="A22195" s="221">
        <v>23025.0</v>
      </c>
      <c r="B22195" s="221">
        <v>36.0</v>
      </c>
      <c r="C22195" s="221">
        <v>7.0</v>
      </c>
    </row>
    <row r="22196">
      <c r="A22196" s="221">
        <v>23027.0</v>
      </c>
      <c r="B22196" s="221">
        <v>34.0</v>
      </c>
      <c r="C22196" s="221">
        <v>526.0</v>
      </c>
    </row>
    <row r="22197">
      <c r="A22197" s="221">
        <v>23027.0</v>
      </c>
      <c r="B22197" s="221">
        <v>35.0</v>
      </c>
      <c r="C22197" s="221">
        <v>133.0</v>
      </c>
    </row>
    <row r="22198">
      <c r="A22198" s="221">
        <v>23027.0</v>
      </c>
      <c r="B22198" s="221">
        <v>36.0</v>
      </c>
      <c r="C22198" s="221">
        <v>2.0</v>
      </c>
    </row>
    <row r="22199">
      <c r="A22199" s="221">
        <v>23027.0</v>
      </c>
      <c r="B22199" s="221">
        <v>37.0</v>
      </c>
      <c r="C22199" s="221">
        <v>11.0</v>
      </c>
    </row>
    <row r="22200">
      <c r="A22200" s="221">
        <v>23029.0</v>
      </c>
      <c r="B22200" s="221">
        <v>34.0</v>
      </c>
      <c r="C22200" s="221">
        <v>257.0</v>
      </c>
    </row>
    <row r="22201">
      <c r="A22201" s="221">
        <v>23029.0</v>
      </c>
      <c r="B22201" s="221">
        <v>35.0</v>
      </c>
      <c r="C22201" s="221">
        <v>300.0</v>
      </c>
    </row>
    <row r="22202">
      <c r="A22202" s="221">
        <v>23029.0</v>
      </c>
      <c r="B22202" s="221">
        <v>36.0</v>
      </c>
      <c r="C22202" s="221">
        <v>4.0</v>
      </c>
    </row>
    <row r="22203">
      <c r="A22203" s="221">
        <v>23031.0</v>
      </c>
      <c r="B22203" s="221">
        <v>34.0</v>
      </c>
      <c r="C22203" s="221">
        <v>450.0</v>
      </c>
    </row>
    <row r="22204">
      <c r="A22204" s="221">
        <v>23031.0</v>
      </c>
      <c r="B22204" s="221">
        <v>36.0</v>
      </c>
      <c r="C22204" s="221">
        <v>32.0</v>
      </c>
    </row>
    <row r="22205">
      <c r="A22205" s="221">
        <v>23031.0</v>
      </c>
      <c r="B22205" s="221">
        <v>38.0</v>
      </c>
      <c r="C22205" s="221">
        <v>1.0</v>
      </c>
    </row>
    <row r="22206">
      <c r="A22206" s="221">
        <v>23033.0</v>
      </c>
      <c r="B22206" s="221">
        <v>34.0</v>
      </c>
      <c r="C22206" s="221">
        <v>412.0</v>
      </c>
    </row>
    <row r="22207">
      <c r="A22207" s="221">
        <v>23033.0</v>
      </c>
      <c r="B22207" s="221">
        <v>35.0</v>
      </c>
      <c r="C22207" s="221">
        <v>2.0</v>
      </c>
    </row>
    <row r="22208">
      <c r="A22208" s="221">
        <v>23033.0</v>
      </c>
      <c r="B22208" s="221">
        <v>36.0</v>
      </c>
      <c r="C22208" s="221">
        <v>3.0</v>
      </c>
    </row>
    <row r="22209">
      <c r="A22209" s="221">
        <v>23033.0</v>
      </c>
      <c r="B22209" s="221">
        <v>37.0</v>
      </c>
      <c r="C22209" s="221">
        <v>3.0</v>
      </c>
    </row>
    <row r="22210">
      <c r="A22210" s="221">
        <v>23033.0</v>
      </c>
      <c r="B22210" s="221">
        <v>38.0</v>
      </c>
      <c r="C22210" s="221">
        <v>1.0</v>
      </c>
    </row>
    <row r="22211">
      <c r="A22211" s="221">
        <v>23035.0</v>
      </c>
      <c r="B22211" s="221">
        <v>34.0</v>
      </c>
      <c r="C22211" s="221">
        <v>136.0</v>
      </c>
    </row>
    <row r="22212">
      <c r="A22212" s="221">
        <v>23035.0</v>
      </c>
      <c r="B22212" s="221">
        <v>35.0</v>
      </c>
      <c r="C22212" s="221">
        <v>166.0</v>
      </c>
    </row>
    <row r="22213">
      <c r="A22213" s="221">
        <v>23035.0</v>
      </c>
      <c r="B22213" s="221">
        <v>36.0</v>
      </c>
      <c r="C22213" s="221">
        <v>2.0</v>
      </c>
    </row>
    <row r="22214">
      <c r="A22214" s="221">
        <v>23037.0</v>
      </c>
      <c r="B22214" s="221">
        <v>34.0</v>
      </c>
      <c r="C22214" s="221">
        <v>224.0</v>
      </c>
    </row>
    <row r="22215">
      <c r="A22215" s="221">
        <v>23037.0</v>
      </c>
      <c r="B22215" s="221">
        <v>35.0</v>
      </c>
      <c r="C22215" s="221">
        <v>3.0</v>
      </c>
    </row>
    <row r="22216">
      <c r="A22216" s="221">
        <v>23037.0</v>
      </c>
      <c r="B22216" s="221">
        <v>36.0</v>
      </c>
      <c r="C22216" s="221">
        <v>23.0</v>
      </c>
    </row>
    <row r="22217">
      <c r="A22217" s="221">
        <v>23039.0</v>
      </c>
      <c r="B22217" s="221">
        <v>34.0</v>
      </c>
      <c r="C22217" s="221">
        <v>164.0</v>
      </c>
    </row>
    <row r="22218">
      <c r="A22218" s="221">
        <v>23039.0</v>
      </c>
      <c r="B22218" s="221">
        <v>35.0</v>
      </c>
      <c r="C22218" s="221">
        <v>17.0</v>
      </c>
    </row>
    <row r="22219">
      <c r="A22219" s="221">
        <v>23039.0</v>
      </c>
      <c r="B22219" s="221">
        <v>37.0</v>
      </c>
      <c r="C22219" s="221">
        <v>3.0</v>
      </c>
    </row>
    <row r="22220">
      <c r="A22220" s="221">
        <v>23041.0</v>
      </c>
      <c r="B22220" s="221">
        <v>34.0</v>
      </c>
      <c r="C22220" s="221">
        <v>1529.0</v>
      </c>
    </row>
    <row r="22221">
      <c r="A22221" s="221">
        <v>23041.0</v>
      </c>
      <c r="B22221" s="221">
        <v>36.0</v>
      </c>
      <c r="C22221" s="221">
        <v>89.0</v>
      </c>
    </row>
    <row r="22222">
      <c r="A22222" s="221">
        <v>23041.0</v>
      </c>
      <c r="B22222" s="221">
        <v>37.0</v>
      </c>
      <c r="C22222" s="221">
        <v>23.0</v>
      </c>
    </row>
    <row r="22223">
      <c r="A22223" s="221">
        <v>23043.0</v>
      </c>
      <c r="B22223" s="221">
        <v>34.0</v>
      </c>
      <c r="C22223" s="221">
        <v>1236.0</v>
      </c>
    </row>
    <row r="22224">
      <c r="A22224" s="221">
        <v>23043.0</v>
      </c>
      <c r="B22224" s="221">
        <v>35.0</v>
      </c>
      <c r="C22224" s="221">
        <v>223.0</v>
      </c>
    </row>
    <row r="22225">
      <c r="A22225" s="221">
        <v>23043.0</v>
      </c>
      <c r="B22225" s="221">
        <v>36.0</v>
      </c>
      <c r="C22225" s="221">
        <v>110.0</v>
      </c>
    </row>
    <row r="22226">
      <c r="A22226" s="221">
        <v>23045.0</v>
      </c>
      <c r="B22226" s="221">
        <v>34.0</v>
      </c>
      <c r="C22226" s="221">
        <v>1040.0</v>
      </c>
    </row>
    <row r="22227">
      <c r="A22227" s="221">
        <v>23045.0</v>
      </c>
      <c r="B22227" s="221">
        <v>35.0</v>
      </c>
      <c r="C22227" s="221">
        <v>156.0</v>
      </c>
    </row>
    <row r="22228">
      <c r="A22228" s="221">
        <v>23045.0</v>
      </c>
      <c r="B22228" s="221">
        <v>36.0</v>
      </c>
      <c r="C22228" s="221">
        <v>104.0</v>
      </c>
    </row>
    <row r="22229">
      <c r="A22229" s="221">
        <v>23047.0</v>
      </c>
      <c r="B22229" s="221">
        <v>34.0</v>
      </c>
      <c r="C22229" s="221">
        <v>458.0</v>
      </c>
    </row>
    <row r="22230">
      <c r="A22230" s="221">
        <v>23047.0</v>
      </c>
      <c r="B22230" s="221">
        <v>35.0</v>
      </c>
      <c r="C22230" s="221">
        <v>580.0</v>
      </c>
    </row>
    <row r="22231">
      <c r="A22231" s="221">
        <v>23049.0</v>
      </c>
      <c r="B22231" s="221">
        <v>34.0</v>
      </c>
      <c r="C22231" s="221">
        <v>511.0</v>
      </c>
    </row>
    <row r="22232">
      <c r="A22232" s="221">
        <v>23049.0</v>
      </c>
      <c r="B22232" s="221">
        <v>35.0</v>
      </c>
      <c r="C22232" s="221">
        <v>428.0</v>
      </c>
    </row>
    <row r="22233">
      <c r="A22233" s="221">
        <v>23051.0</v>
      </c>
      <c r="B22233" s="221">
        <v>34.0</v>
      </c>
      <c r="C22233" s="221">
        <v>520.0</v>
      </c>
    </row>
    <row r="22234">
      <c r="A22234" s="221">
        <v>23051.0</v>
      </c>
      <c r="B22234" s="221">
        <v>35.0</v>
      </c>
      <c r="C22234" s="221">
        <v>100.0</v>
      </c>
    </row>
    <row r="22235">
      <c r="A22235" s="221">
        <v>23051.0</v>
      </c>
      <c r="B22235" s="221">
        <v>36.0</v>
      </c>
      <c r="C22235" s="221">
        <v>2.0</v>
      </c>
    </row>
    <row r="22236">
      <c r="A22236" s="221">
        <v>23051.0</v>
      </c>
      <c r="B22236" s="221">
        <v>37.0</v>
      </c>
      <c r="C22236" s="221">
        <v>2.0</v>
      </c>
    </row>
    <row r="22237">
      <c r="A22237" s="221">
        <v>23051.0</v>
      </c>
      <c r="B22237" s="221">
        <v>38.0</v>
      </c>
      <c r="C22237" s="221">
        <v>2.0</v>
      </c>
    </row>
    <row r="22238">
      <c r="A22238" s="221">
        <v>23053.0</v>
      </c>
      <c r="B22238" s="221">
        <v>34.0</v>
      </c>
      <c r="C22238" s="221">
        <v>249.0</v>
      </c>
    </row>
    <row r="22239">
      <c r="A22239" s="221">
        <v>23053.0</v>
      </c>
      <c r="B22239" s="221">
        <v>35.0</v>
      </c>
      <c r="C22239" s="221">
        <v>198.0</v>
      </c>
    </row>
    <row r="22240">
      <c r="A22240" s="221">
        <v>23053.0</v>
      </c>
      <c r="B22240" s="221">
        <v>37.0</v>
      </c>
      <c r="C22240" s="221">
        <v>1.0</v>
      </c>
    </row>
    <row r="22241">
      <c r="A22241" s="221">
        <v>23055.0</v>
      </c>
      <c r="B22241" s="221">
        <v>34.0</v>
      </c>
      <c r="C22241" s="221">
        <v>149923.0</v>
      </c>
    </row>
    <row r="22242">
      <c r="A22242" s="221">
        <v>23055.0</v>
      </c>
      <c r="B22242" s="221">
        <v>35.0</v>
      </c>
      <c r="C22242" s="221">
        <v>33533.0</v>
      </c>
    </row>
    <row r="22243">
      <c r="A22243" s="221">
        <v>23055.0</v>
      </c>
      <c r="B22243" s="221">
        <v>36.0</v>
      </c>
      <c r="C22243" s="221">
        <v>14200.0</v>
      </c>
    </row>
    <row r="22244">
      <c r="A22244" s="221">
        <v>23055.0</v>
      </c>
      <c r="B22244" s="221">
        <v>37.0</v>
      </c>
      <c r="C22244" s="221">
        <v>3575.0</v>
      </c>
    </row>
    <row r="22245">
      <c r="A22245" s="221">
        <v>23055.0</v>
      </c>
      <c r="B22245" s="221">
        <v>38.0</v>
      </c>
      <c r="C22245" s="221">
        <v>743.0</v>
      </c>
    </row>
    <row r="22246">
      <c r="A22246" s="221">
        <v>23055.0</v>
      </c>
      <c r="B22246" s="221">
        <v>39.0</v>
      </c>
      <c r="C22246" s="221">
        <v>214.0</v>
      </c>
    </row>
    <row r="22247">
      <c r="A22247" s="221">
        <v>23055.0</v>
      </c>
      <c r="B22247" s="221">
        <v>40.0</v>
      </c>
      <c r="C22247" s="221">
        <v>370.0</v>
      </c>
    </row>
    <row r="22248">
      <c r="A22248" s="221">
        <v>23057.0</v>
      </c>
      <c r="B22248" s="221">
        <v>34.0</v>
      </c>
      <c r="C22248" s="221">
        <v>101689.0</v>
      </c>
    </row>
    <row r="22249">
      <c r="A22249" s="221">
        <v>23057.0</v>
      </c>
      <c r="B22249" s="221">
        <v>35.0</v>
      </c>
      <c r="C22249" s="221">
        <v>43945.0</v>
      </c>
    </row>
    <row r="22250">
      <c r="A22250" s="221">
        <v>23057.0</v>
      </c>
      <c r="B22250" s="221">
        <v>36.0</v>
      </c>
      <c r="C22250" s="221">
        <v>13605.0</v>
      </c>
    </row>
    <row r="22251">
      <c r="A22251" s="221">
        <v>23057.0</v>
      </c>
      <c r="B22251" s="221">
        <v>37.0</v>
      </c>
      <c r="C22251" s="221">
        <v>4451.0</v>
      </c>
    </row>
    <row r="22252">
      <c r="A22252" s="221">
        <v>23057.0</v>
      </c>
      <c r="B22252" s="221">
        <v>38.0</v>
      </c>
      <c r="C22252" s="221">
        <v>848.0</v>
      </c>
    </row>
    <row r="22253">
      <c r="A22253" s="221">
        <v>23057.0</v>
      </c>
      <c r="B22253" s="221">
        <v>39.0</v>
      </c>
      <c r="C22253" s="221">
        <v>156.0</v>
      </c>
    </row>
    <row r="22254">
      <c r="A22254" s="221">
        <v>23057.0</v>
      </c>
      <c r="B22254" s="221">
        <v>40.0</v>
      </c>
      <c r="C22254" s="221">
        <v>349.0</v>
      </c>
    </row>
    <row r="22255">
      <c r="A22255" s="221">
        <v>23059.0</v>
      </c>
      <c r="B22255" s="221">
        <v>34.0</v>
      </c>
      <c r="C22255" s="221">
        <v>139904.0</v>
      </c>
    </row>
    <row r="22256">
      <c r="A22256" s="221">
        <v>23059.0</v>
      </c>
      <c r="B22256" s="221">
        <v>35.0</v>
      </c>
      <c r="C22256" s="221">
        <v>37022.0</v>
      </c>
    </row>
    <row r="22257">
      <c r="A22257" s="221">
        <v>23059.0</v>
      </c>
      <c r="B22257" s="221">
        <v>36.0</v>
      </c>
      <c r="C22257" s="221">
        <v>12304.0</v>
      </c>
    </row>
    <row r="22258">
      <c r="A22258" s="221">
        <v>23059.0</v>
      </c>
      <c r="B22258" s="221">
        <v>37.0</v>
      </c>
      <c r="C22258" s="221">
        <v>5757.0</v>
      </c>
    </row>
    <row r="22259">
      <c r="A22259" s="221">
        <v>23059.0</v>
      </c>
      <c r="B22259" s="221">
        <v>38.0</v>
      </c>
      <c r="C22259" s="221">
        <v>862.0</v>
      </c>
    </row>
    <row r="22260">
      <c r="A22260" s="221">
        <v>23059.0</v>
      </c>
      <c r="B22260" s="221">
        <v>39.0</v>
      </c>
      <c r="C22260" s="221">
        <v>169.0</v>
      </c>
    </row>
    <row r="22261">
      <c r="A22261" s="221">
        <v>23059.0</v>
      </c>
      <c r="B22261" s="221">
        <v>40.0</v>
      </c>
      <c r="C22261" s="221">
        <v>330.0</v>
      </c>
    </row>
    <row r="22262">
      <c r="A22262" s="221">
        <v>23061.0</v>
      </c>
      <c r="B22262" s="221">
        <v>34.0</v>
      </c>
      <c r="C22262" s="221">
        <v>163766.0</v>
      </c>
    </row>
    <row r="22263">
      <c r="A22263" s="221">
        <v>23061.0</v>
      </c>
      <c r="B22263" s="221">
        <v>35.0</v>
      </c>
      <c r="C22263" s="221">
        <v>38916.0</v>
      </c>
    </row>
    <row r="22264">
      <c r="A22264" s="221">
        <v>23061.0</v>
      </c>
      <c r="B22264" s="221">
        <v>36.0</v>
      </c>
      <c r="C22264" s="221">
        <v>14008.0</v>
      </c>
    </row>
    <row r="22265">
      <c r="A22265" s="221">
        <v>23061.0</v>
      </c>
      <c r="B22265" s="221">
        <v>37.0</v>
      </c>
      <c r="C22265" s="221">
        <v>3578.0</v>
      </c>
    </row>
    <row r="22266">
      <c r="A22266" s="221">
        <v>23061.0</v>
      </c>
      <c r="B22266" s="221">
        <v>38.0</v>
      </c>
      <c r="C22266" s="221">
        <v>798.0</v>
      </c>
    </row>
    <row r="22267">
      <c r="A22267" s="221">
        <v>23061.0</v>
      </c>
      <c r="B22267" s="221">
        <v>39.0</v>
      </c>
      <c r="C22267" s="221">
        <v>172.0</v>
      </c>
    </row>
    <row r="22268">
      <c r="A22268" s="221">
        <v>23061.0</v>
      </c>
      <c r="B22268" s="221">
        <v>40.0</v>
      </c>
      <c r="C22268" s="221">
        <v>377.0</v>
      </c>
    </row>
    <row r="22269">
      <c r="A22269" s="221">
        <v>23071.0</v>
      </c>
      <c r="B22269" s="221">
        <v>35.0</v>
      </c>
      <c r="C22269" s="221">
        <v>4.0</v>
      </c>
    </row>
    <row r="22270">
      <c r="A22270" s="221">
        <v>23071.0</v>
      </c>
      <c r="B22270" s="221">
        <v>37.0</v>
      </c>
      <c r="C22270" s="221">
        <v>3.0</v>
      </c>
    </row>
    <row r="22271">
      <c r="A22271" s="221">
        <v>23071.0</v>
      </c>
      <c r="B22271" s="221">
        <v>38.0</v>
      </c>
      <c r="C22271" s="221">
        <v>3.0</v>
      </c>
    </row>
    <row r="22272">
      <c r="A22272" s="221">
        <v>23071.0</v>
      </c>
      <c r="B22272" s="221">
        <v>39.0</v>
      </c>
      <c r="C22272" s="221">
        <v>1.0</v>
      </c>
    </row>
    <row r="22273">
      <c r="A22273" s="221">
        <v>23073.0</v>
      </c>
      <c r="B22273" s="221">
        <v>34.0</v>
      </c>
      <c r="C22273" s="221">
        <v>2.0</v>
      </c>
    </row>
    <row r="22274">
      <c r="A22274" s="221">
        <v>23073.0</v>
      </c>
      <c r="B22274" s="221">
        <v>35.0</v>
      </c>
      <c r="C22274" s="221">
        <v>6.0</v>
      </c>
    </row>
    <row r="22275">
      <c r="A22275" s="221">
        <v>23073.0</v>
      </c>
      <c r="B22275" s="221">
        <v>36.0</v>
      </c>
      <c r="C22275" s="221">
        <v>4.0</v>
      </c>
    </row>
    <row r="22276">
      <c r="A22276" s="221">
        <v>23073.0</v>
      </c>
      <c r="B22276" s="221">
        <v>37.0</v>
      </c>
      <c r="C22276" s="221">
        <v>2.0</v>
      </c>
    </row>
    <row r="22277">
      <c r="A22277" s="221">
        <v>23073.0</v>
      </c>
      <c r="B22277" s="221">
        <v>38.0</v>
      </c>
      <c r="C22277" s="221">
        <v>2.0</v>
      </c>
    </row>
    <row r="22278">
      <c r="A22278" s="221">
        <v>23073.0</v>
      </c>
      <c r="B22278" s="221">
        <v>39.0</v>
      </c>
      <c r="C22278" s="221">
        <v>1.0</v>
      </c>
    </row>
    <row r="22279">
      <c r="A22279" s="221">
        <v>23075.0</v>
      </c>
      <c r="B22279" s="221">
        <v>34.0</v>
      </c>
      <c r="C22279" s="221">
        <v>2.0</v>
      </c>
    </row>
    <row r="22280">
      <c r="A22280" s="221">
        <v>23075.0</v>
      </c>
      <c r="B22280" s="221">
        <v>36.0</v>
      </c>
      <c r="C22280" s="221">
        <v>11.0</v>
      </c>
    </row>
    <row r="22281">
      <c r="A22281" s="221">
        <v>23075.0</v>
      </c>
      <c r="B22281" s="221">
        <v>37.0</v>
      </c>
      <c r="C22281" s="221">
        <v>1.0</v>
      </c>
    </row>
    <row r="22282">
      <c r="A22282" s="221">
        <v>23075.0</v>
      </c>
      <c r="B22282" s="221">
        <v>39.0</v>
      </c>
      <c r="C22282" s="221">
        <v>1.0</v>
      </c>
    </row>
    <row r="22283">
      <c r="A22283" s="221">
        <v>23077.0</v>
      </c>
      <c r="B22283" s="221">
        <v>34.0</v>
      </c>
      <c r="C22283" s="221">
        <v>2.0</v>
      </c>
    </row>
    <row r="22284">
      <c r="A22284" s="221">
        <v>23077.0</v>
      </c>
      <c r="B22284" s="221">
        <v>35.0</v>
      </c>
      <c r="C22284" s="221">
        <v>3.0</v>
      </c>
    </row>
    <row r="22285">
      <c r="A22285" s="221">
        <v>23077.0</v>
      </c>
      <c r="B22285" s="221">
        <v>36.0</v>
      </c>
      <c r="C22285" s="221">
        <v>2.0</v>
      </c>
    </row>
    <row r="22286">
      <c r="A22286" s="221">
        <v>23077.0</v>
      </c>
      <c r="B22286" s="221">
        <v>37.0</v>
      </c>
      <c r="C22286" s="221">
        <v>12.0</v>
      </c>
    </row>
    <row r="22287">
      <c r="A22287" s="221">
        <v>23079.0</v>
      </c>
      <c r="B22287" s="221">
        <v>34.0</v>
      </c>
      <c r="C22287" s="221">
        <v>3.0</v>
      </c>
    </row>
    <row r="22288">
      <c r="A22288" s="221">
        <v>23079.0</v>
      </c>
      <c r="B22288" s="221">
        <v>35.0</v>
      </c>
      <c r="C22288" s="221">
        <v>1.0</v>
      </c>
    </row>
    <row r="22289">
      <c r="A22289" s="221">
        <v>23079.0</v>
      </c>
      <c r="B22289" s="221">
        <v>36.0</v>
      </c>
      <c r="C22289" s="221">
        <v>2.0</v>
      </c>
    </row>
    <row r="22290">
      <c r="A22290" s="221">
        <v>23079.0</v>
      </c>
      <c r="B22290" s="221">
        <v>37.0</v>
      </c>
      <c r="C22290" s="221">
        <v>10.0</v>
      </c>
    </row>
    <row r="22291">
      <c r="A22291" s="221">
        <v>23081.0</v>
      </c>
      <c r="B22291" s="221">
        <v>34.0</v>
      </c>
      <c r="C22291" s="221">
        <v>4.0</v>
      </c>
    </row>
    <row r="22292">
      <c r="A22292" s="221">
        <v>23081.0</v>
      </c>
      <c r="B22292" s="221">
        <v>36.0</v>
      </c>
      <c r="C22292" s="221">
        <v>3.0</v>
      </c>
    </row>
    <row r="22293">
      <c r="A22293" s="221">
        <v>23081.0</v>
      </c>
      <c r="B22293" s="221">
        <v>37.0</v>
      </c>
      <c r="C22293" s="221">
        <v>8.0</v>
      </c>
    </row>
    <row r="22294">
      <c r="A22294" s="221">
        <v>23083.0</v>
      </c>
      <c r="B22294" s="221">
        <v>34.0</v>
      </c>
      <c r="C22294" s="221">
        <v>4.0</v>
      </c>
    </row>
    <row r="22295">
      <c r="A22295" s="221">
        <v>23083.0</v>
      </c>
      <c r="B22295" s="221">
        <v>35.0</v>
      </c>
      <c r="C22295" s="221">
        <v>1.0</v>
      </c>
    </row>
    <row r="22296">
      <c r="A22296" s="221">
        <v>23083.0</v>
      </c>
      <c r="B22296" s="221">
        <v>36.0</v>
      </c>
      <c r="C22296" s="221">
        <v>2.0</v>
      </c>
    </row>
    <row r="22297">
      <c r="A22297" s="221">
        <v>23083.0</v>
      </c>
      <c r="B22297" s="221">
        <v>37.0</v>
      </c>
      <c r="C22297" s="221">
        <v>3.0</v>
      </c>
    </row>
    <row r="22298">
      <c r="A22298" s="221">
        <v>23083.0</v>
      </c>
      <c r="B22298" s="221">
        <v>38.0</v>
      </c>
      <c r="C22298" s="221">
        <v>3.0</v>
      </c>
    </row>
    <row r="22299">
      <c r="A22299" s="221">
        <v>23085.0</v>
      </c>
      <c r="B22299" s="221">
        <v>35.0</v>
      </c>
      <c r="C22299" s="221">
        <v>8.0</v>
      </c>
    </row>
    <row r="22300">
      <c r="A22300" s="221">
        <v>23085.0</v>
      </c>
      <c r="B22300" s="221">
        <v>37.0</v>
      </c>
      <c r="C22300" s="221">
        <v>3.0</v>
      </c>
    </row>
    <row r="22301">
      <c r="A22301" s="221">
        <v>23085.0</v>
      </c>
      <c r="B22301" s="221">
        <v>38.0</v>
      </c>
      <c r="C22301" s="221">
        <v>1.0</v>
      </c>
    </row>
    <row r="22302">
      <c r="A22302" s="221">
        <v>23085.0</v>
      </c>
      <c r="B22302" s="221">
        <v>39.0</v>
      </c>
      <c r="C22302" s="221">
        <v>1.0</v>
      </c>
    </row>
    <row r="22303">
      <c r="A22303" s="221">
        <v>23089.0</v>
      </c>
      <c r="B22303" s="221">
        <v>34.0</v>
      </c>
      <c r="C22303" s="221">
        <v>36.0</v>
      </c>
    </row>
    <row r="22304">
      <c r="A22304" s="221">
        <v>23089.0</v>
      </c>
      <c r="B22304" s="221">
        <v>36.0</v>
      </c>
      <c r="C22304" s="221">
        <v>18.0</v>
      </c>
    </row>
    <row r="22305">
      <c r="A22305" s="221">
        <v>23089.0</v>
      </c>
      <c r="B22305" s="221">
        <v>38.0</v>
      </c>
      <c r="C22305" s="221">
        <v>1.0</v>
      </c>
    </row>
    <row r="22306">
      <c r="A22306" s="221">
        <v>23089.0</v>
      </c>
      <c r="B22306" s="221">
        <v>39.0</v>
      </c>
      <c r="C22306" s="221">
        <v>3.0</v>
      </c>
    </row>
    <row r="22307">
      <c r="A22307" s="221">
        <v>23089.0</v>
      </c>
      <c r="B22307" s="221">
        <v>40.0</v>
      </c>
      <c r="C22307" s="221">
        <v>4.0</v>
      </c>
    </row>
    <row r="22308">
      <c r="A22308" s="221">
        <v>23091.0</v>
      </c>
      <c r="B22308" s="221">
        <v>35.0</v>
      </c>
      <c r="C22308" s="221">
        <v>3.0</v>
      </c>
    </row>
    <row r="22309">
      <c r="A22309" s="221">
        <v>23091.0</v>
      </c>
      <c r="B22309" s="221">
        <v>36.0</v>
      </c>
      <c r="C22309" s="221">
        <v>46.0</v>
      </c>
    </row>
    <row r="22310">
      <c r="A22310" s="221">
        <v>23091.0</v>
      </c>
      <c r="B22310" s="221">
        <v>37.0</v>
      </c>
      <c r="C22310" s="221">
        <v>3.0</v>
      </c>
    </row>
    <row r="22311">
      <c r="A22311" s="221">
        <v>23091.0</v>
      </c>
      <c r="B22311" s="221">
        <v>38.0</v>
      </c>
      <c r="C22311" s="221">
        <v>1.0</v>
      </c>
    </row>
    <row r="22312">
      <c r="A22312" s="221">
        <v>23091.0</v>
      </c>
      <c r="B22312" s="221">
        <v>39.0</v>
      </c>
      <c r="C22312" s="221">
        <v>4.0</v>
      </c>
    </row>
    <row r="22313">
      <c r="A22313" s="221">
        <v>23091.0</v>
      </c>
      <c r="B22313" s="221">
        <v>40.0</v>
      </c>
      <c r="C22313" s="221">
        <v>3.0</v>
      </c>
    </row>
    <row r="22314">
      <c r="A22314" s="221">
        <v>23093.0</v>
      </c>
      <c r="B22314" s="221">
        <v>34.0</v>
      </c>
      <c r="C22314" s="221">
        <v>40.0</v>
      </c>
    </row>
    <row r="22315">
      <c r="A22315" s="221">
        <v>23093.0</v>
      </c>
      <c r="B22315" s="221">
        <v>36.0</v>
      </c>
      <c r="C22315" s="221">
        <v>12.0</v>
      </c>
    </row>
    <row r="22316">
      <c r="A22316" s="221">
        <v>23093.0</v>
      </c>
      <c r="B22316" s="221">
        <v>38.0</v>
      </c>
      <c r="C22316" s="221">
        <v>18.0</v>
      </c>
    </row>
    <row r="22317">
      <c r="A22317" s="221">
        <v>23093.0</v>
      </c>
      <c r="B22317" s="221">
        <v>40.0</v>
      </c>
      <c r="C22317" s="221">
        <v>2.0</v>
      </c>
    </row>
    <row r="22318">
      <c r="A22318" s="221">
        <v>23095.0</v>
      </c>
      <c r="B22318" s="221">
        <v>35.0</v>
      </c>
      <c r="C22318" s="221">
        <v>8.0</v>
      </c>
    </row>
    <row r="22319">
      <c r="A22319" s="221">
        <v>23095.0</v>
      </c>
      <c r="B22319" s="221">
        <v>36.0</v>
      </c>
      <c r="C22319" s="221">
        <v>3.0</v>
      </c>
    </row>
    <row r="22320">
      <c r="A22320" s="221">
        <v>23095.0</v>
      </c>
      <c r="B22320" s="221">
        <v>37.0</v>
      </c>
      <c r="C22320" s="221">
        <v>53.0</v>
      </c>
    </row>
    <row r="22321">
      <c r="A22321" s="221">
        <v>23095.0</v>
      </c>
      <c r="B22321" s="221">
        <v>38.0</v>
      </c>
      <c r="C22321" s="221">
        <v>1.0</v>
      </c>
    </row>
    <row r="22322">
      <c r="A22322" s="221">
        <v>23095.0</v>
      </c>
      <c r="B22322" s="221">
        <v>40.0</v>
      </c>
      <c r="C22322" s="221">
        <v>1.0</v>
      </c>
    </row>
    <row r="22323">
      <c r="A22323" s="221">
        <v>23097.0</v>
      </c>
      <c r="B22323" s="221">
        <v>35.0</v>
      </c>
      <c r="C22323" s="221">
        <v>4.0</v>
      </c>
    </row>
    <row r="22324">
      <c r="A22324" s="221">
        <v>23097.0</v>
      </c>
      <c r="B22324" s="221">
        <v>36.0</v>
      </c>
      <c r="C22324" s="221">
        <v>33.0</v>
      </c>
    </row>
    <row r="22325">
      <c r="A22325" s="221">
        <v>23097.0</v>
      </c>
      <c r="B22325" s="221">
        <v>37.0</v>
      </c>
      <c r="C22325" s="221">
        <v>27.0</v>
      </c>
    </row>
    <row r="22326">
      <c r="A22326" s="221">
        <v>23097.0</v>
      </c>
      <c r="B22326" s="221">
        <v>40.0</v>
      </c>
      <c r="C22326" s="221">
        <v>1.0</v>
      </c>
    </row>
    <row r="22327">
      <c r="A22327" s="221">
        <v>23099.0</v>
      </c>
      <c r="B22327" s="221">
        <v>35.0</v>
      </c>
      <c r="C22327" s="221">
        <v>2.0</v>
      </c>
    </row>
    <row r="22328">
      <c r="A22328" s="221">
        <v>23099.0</v>
      </c>
      <c r="B22328" s="221">
        <v>36.0</v>
      </c>
      <c r="C22328" s="221">
        <v>62.0</v>
      </c>
    </row>
    <row r="22329">
      <c r="A22329" s="221">
        <v>23099.0</v>
      </c>
      <c r="B22329" s="221">
        <v>40.0</v>
      </c>
      <c r="C22329" s="221">
        <v>1.0</v>
      </c>
    </row>
    <row r="22330">
      <c r="A22330" s="221">
        <v>23101.0</v>
      </c>
      <c r="B22330" s="221">
        <v>36.0</v>
      </c>
      <c r="C22330" s="221">
        <v>59.0</v>
      </c>
    </row>
    <row r="22331">
      <c r="A22331" s="221">
        <v>23101.0</v>
      </c>
      <c r="B22331" s="221">
        <v>37.0</v>
      </c>
      <c r="C22331" s="221">
        <v>3.0</v>
      </c>
    </row>
    <row r="22332">
      <c r="A22332" s="221">
        <v>23101.0</v>
      </c>
      <c r="B22332" s="221">
        <v>38.0</v>
      </c>
      <c r="C22332" s="221">
        <v>3.0</v>
      </c>
    </row>
    <row r="22333">
      <c r="A22333" s="221">
        <v>23101.0</v>
      </c>
      <c r="B22333" s="221">
        <v>40.0</v>
      </c>
      <c r="C22333" s="221">
        <v>2.0</v>
      </c>
    </row>
    <row r="22334">
      <c r="A22334" s="221">
        <v>23103.0</v>
      </c>
      <c r="B22334" s="221">
        <v>34.0</v>
      </c>
      <c r="C22334" s="221">
        <v>27.0</v>
      </c>
    </row>
    <row r="22335">
      <c r="A22335" s="221">
        <v>23103.0</v>
      </c>
      <c r="B22335" s="221">
        <v>36.0</v>
      </c>
      <c r="C22335" s="221">
        <v>13.0</v>
      </c>
    </row>
    <row r="22336">
      <c r="A22336" s="221">
        <v>23103.0</v>
      </c>
      <c r="B22336" s="221">
        <v>37.0</v>
      </c>
      <c r="C22336" s="221">
        <v>3.0</v>
      </c>
    </row>
    <row r="22337">
      <c r="A22337" s="221">
        <v>23103.0</v>
      </c>
      <c r="B22337" s="221">
        <v>38.0</v>
      </c>
      <c r="C22337" s="221">
        <v>19.0</v>
      </c>
    </row>
    <row r="22338">
      <c r="A22338" s="221">
        <v>23103.0</v>
      </c>
      <c r="B22338" s="221">
        <v>39.0</v>
      </c>
      <c r="C22338" s="221">
        <v>2.0</v>
      </c>
    </row>
    <row r="22339">
      <c r="A22339" s="221">
        <v>23103.0</v>
      </c>
      <c r="B22339" s="221">
        <v>40.0</v>
      </c>
      <c r="C22339" s="221">
        <v>2.0</v>
      </c>
    </row>
    <row r="22340">
      <c r="A22340" s="221">
        <v>23105.0</v>
      </c>
      <c r="B22340" s="221">
        <v>35.0</v>
      </c>
      <c r="C22340" s="221">
        <v>36.0</v>
      </c>
    </row>
    <row r="22341">
      <c r="A22341" s="221">
        <v>23105.0</v>
      </c>
      <c r="B22341" s="221">
        <v>36.0</v>
      </c>
      <c r="C22341" s="221">
        <v>4.0</v>
      </c>
    </row>
    <row r="22342">
      <c r="A22342" s="221">
        <v>23105.0</v>
      </c>
      <c r="B22342" s="221">
        <v>37.0</v>
      </c>
      <c r="C22342" s="221">
        <v>24.0</v>
      </c>
    </row>
    <row r="22343">
      <c r="A22343" s="221">
        <v>23105.0</v>
      </c>
      <c r="B22343" s="221">
        <v>38.0</v>
      </c>
      <c r="C22343" s="221">
        <v>3.0</v>
      </c>
    </row>
    <row r="22344">
      <c r="A22344" s="221">
        <v>23105.0</v>
      </c>
      <c r="B22344" s="221">
        <v>39.0</v>
      </c>
      <c r="C22344" s="221">
        <v>14.0</v>
      </c>
    </row>
    <row r="22345">
      <c r="A22345" s="221">
        <v>23105.0</v>
      </c>
      <c r="B22345" s="221">
        <v>40.0</v>
      </c>
      <c r="C22345" s="221">
        <v>50.0</v>
      </c>
    </row>
    <row r="22346">
      <c r="A22346" s="221">
        <v>23107.0</v>
      </c>
      <c r="B22346" s="221">
        <v>35.0</v>
      </c>
      <c r="C22346" s="221">
        <v>51.0</v>
      </c>
    </row>
    <row r="22347">
      <c r="A22347" s="221">
        <v>23107.0</v>
      </c>
      <c r="B22347" s="221">
        <v>36.0</v>
      </c>
      <c r="C22347" s="221">
        <v>2.0</v>
      </c>
    </row>
    <row r="22348">
      <c r="A22348" s="221">
        <v>23107.0</v>
      </c>
      <c r="B22348" s="221">
        <v>37.0</v>
      </c>
      <c r="C22348" s="221">
        <v>3.0</v>
      </c>
    </row>
    <row r="22349">
      <c r="A22349" s="221">
        <v>23107.0</v>
      </c>
      <c r="B22349" s="221">
        <v>38.0</v>
      </c>
      <c r="C22349" s="221">
        <v>20.0</v>
      </c>
    </row>
    <row r="22350">
      <c r="A22350" s="221">
        <v>23107.0</v>
      </c>
      <c r="B22350" s="221">
        <v>39.0</v>
      </c>
      <c r="C22350" s="221">
        <v>7.0</v>
      </c>
    </row>
    <row r="22351">
      <c r="A22351" s="221">
        <v>23107.0</v>
      </c>
      <c r="B22351" s="221">
        <v>40.0</v>
      </c>
      <c r="C22351" s="221">
        <v>44.0</v>
      </c>
    </row>
    <row r="22352">
      <c r="A22352" s="221">
        <v>23109.0</v>
      </c>
      <c r="B22352" s="221">
        <v>35.0</v>
      </c>
      <c r="C22352" s="221">
        <v>2.0</v>
      </c>
    </row>
    <row r="22353">
      <c r="A22353" s="221">
        <v>23109.0</v>
      </c>
      <c r="B22353" s="221">
        <v>36.0</v>
      </c>
      <c r="C22353" s="221">
        <v>67.0</v>
      </c>
    </row>
    <row r="22354">
      <c r="A22354" s="221">
        <v>23109.0</v>
      </c>
      <c r="B22354" s="221">
        <v>37.0</v>
      </c>
      <c r="C22354" s="221">
        <v>20.0</v>
      </c>
    </row>
    <row r="22355">
      <c r="A22355" s="221">
        <v>23109.0</v>
      </c>
      <c r="B22355" s="221">
        <v>38.0</v>
      </c>
      <c r="C22355" s="221">
        <v>4.0</v>
      </c>
    </row>
    <row r="22356">
      <c r="A22356" s="221">
        <v>23109.0</v>
      </c>
      <c r="B22356" s="221">
        <v>39.0</v>
      </c>
      <c r="C22356" s="221">
        <v>17.0</v>
      </c>
    </row>
    <row r="22357">
      <c r="A22357" s="221">
        <v>23109.0</v>
      </c>
      <c r="B22357" s="221">
        <v>40.0</v>
      </c>
      <c r="C22357" s="221">
        <v>29.0</v>
      </c>
    </row>
    <row r="22358">
      <c r="A22358" s="221">
        <v>23111.0</v>
      </c>
      <c r="B22358" s="221">
        <v>35.0</v>
      </c>
      <c r="C22358" s="221">
        <v>104.0</v>
      </c>
    </row>
    <row r="22359">
      <c r="A22359" s="221">
        <v>23111.0</v>
      </c>
      <c r="B22359" s="221">
        <v>37.0</v>
      </c>
      <c r="C22359" s="221">
        <v>2.0</v>
      </c>
    </row>
    <row r="22360">
      <c r="A22360" s="221">
        <v>23111.0</v>
      </c>
      <c r="B22360" s="221">
        <v>38.0</v>
      </c>
      <c r="C22360" s="221">
        <v>3.0</v>
      </c>
    </row>
    <row r="22361">
      <c r="A22361" s="221">
        <v>23111.0</v>
      </c>
      <c r="B22361" s="221">
        <v>39.0</v>
      </c>
      <c r="C22361" s="221">
        <v>4.0</v>
      </c>
    </row>
    <row r="22362">
      <c r="A22362" s="221">
        <v>23111.0</v>
      </c>
      <c r="B22362" s="221">
        <v>40.0</v>
      </c>
      <c r="C22362" s="221">
        <v>19.0</v>
      </c>
    </row>
    <row r="22363">
      <c r="A22363" s="221">
        <v>23113.0</v>
      </c>
      <c r="B22363" s="221">
        <v>35.0</v>
      </c>
      <c r="C22363" s="221">
        <v>57.0</v>
      </c>
    </row>
    <row r="22364">
      <c r="A22364" s="221">
        <v>23113.0</v>
      </c>
      <c r="B22364" s="221">
        <v>36.0</v>
      </c>
      <c r="C22364" s="221">
        <v>54.0</v>
      </c>
    </row>
    <row r="22365">
      <c r="A22365" s="221">
        <v>23113.0</v>
      </c>
      <c r="B22365" s="221">
        <v>37.0</v>
      </c>
      <c r="C22365" s="221">
        <v>3.0</v>
      </c>
    </row>
    <row r="22366">
      <c r="A22366" s="221">
        <v>23113.0</v>
      </c>
      <c r="B22366" s="221">
        <v>38.0</v>
      </c>
      <c r="C22366" s="221">
        <v>3.0</v>
      </c>
    </row>
    <row r="22367">
      <c r="A22367" s="221">
        <v>23113.0</v>
      </c>
      <c r="B22367" s="221">
        <v>39.0</v>
      </c>
      <c r="C22367" s="221">
        <v>3.0</v>
      </c>
    </row>
    <row r="22368">
      <c r="A22368" s="221">
        <v>23113.0</v>
      </c>
      <c r="B22368" s="221">
        <v>40.0</v>
      </c>
      <c r="C22368" s="221">
        <v>16.0</v>
      </c>
    </row>
    <row r="22369">
      <c r="A22369" s="221">
        <v>23115.0</v>
      </c>
      <c r="B22369" s="221">
        <v>35.0</v>
      </c>
      <c r="C22369" s="221">
        <v>9.0</v>
      </c>
    </row>
    <row r="22370">
      <c r="A22370" s="221">
        <v>23115.0</v>
      </c>
      <c r="B22370" s="221">
        <v>36.0</v>
      </c>
      <c r="C22370" s="221">
        <v>110.0</v>
      </c>
    </row>
    <row r="22371">
      <c r="A22371" s="221">
        <v>23115.0</v>
      </c>
      <c r="B22371" s="221">
        <v>37.0</v>
      </c>
      <c r="C22371" s="221">
        <v>4.0</v>
      </c>
    </row>
    <row r="22372">
      <c r="A22372" s="221">
        <v>23115.0</v>
      </c>
      <c r="B22372" s="221">
        <v>38.0</v>
      </c>
      <c r="C22372" s="221">
        <v>4.0</v>
      </c>
    </row>
    <row r="22373">
      <c r="A22373" s="221">
        <v>23115.0</v>
      </c>
      <c r="B22373" s="221">
        <v>39.0</v>
      </c>
      <c r="C22373" s="221">
        <v>2.0</v>
      </c>
    </row>
    <row r="22374">
      <c r="A22374" s="221">
        <v>23115.0</v>
      </c>
      <c r="B22374" s="221">
        <v>40.0</v>
      </c>
      <c r="C22374" s="221">
        <v>12.0</v>
      </c>
    </row>
    <row r="22375">
      <c r="A22375" s="221">
        <v>23117.0</v>
      </c>
      <c r="B22375" s="221">
        <v>36.0</v>
      </c>
      <c r="C22375" s="221">
        <v>87.0</v>
      </c>
    </row>
    <row r="22376">
      <c r="A22376" s="221">
        <v>23117.0</v>
      </c>
      <c r="B22376" s="221">
        <v>37.0</v>
      </c>
      <c r="C22376" s="221">
        <v>3.0</v>
      </c>
    </row>
    <row r="22377">
      <c r="A22377" s="221">
        <v>23117.0</v>
      </c>
      <c r="B22377" s="221">
        <v>38.0</v>
      </c>
      <c r="C22377" s="221">
        <v>1.0</v>
      </c>
    </row>
    <row r="22378">
      <c r="A22378" s="221">
        <v>23117.0</v>
      </c>
      <c r="B22378" s="221">
        <v>39.0</v>
      </c>
      <c r="C22378" s="221">
        <v>9.0</v>
      </c>
    </row>
    <row r="22379">
      <c r="A22379" s="221">
        <v>23117.0</v>
      </c>
      <c r="B22379" s="221">
        <v>40.0</v>
      </c>
      <c r="C22379" s="221">
        <v>24.0</v>
      </c>
    </row>
    <row r="22380">
      <c r="A22380" s="221">
        <v>23119.0</v>
      </c>
      <c r="B22380" s="221">
        <v>34.0</v>
      </c>
      <c r="C22380" s="221">
        <v>13.0</v>
      </c>
    </row>
    <row r="22381">
      <c r="A22381" s="221">
        <v>23119.0</v>
      </c>
      <c r="B22381" s="221">
        <v>35.0</v>
      </c>
      <c r="C22381" s="221">
        <v>6.0</v>
      </c>
    </row>
    <row r="22382">
      <c r="A22382" s="221">
        <v>23119.0</v>
      </c>
      <c r="B22382" s="221">
        <v>36.0</v>
      </c>
      <c r="C22382" s="221">
        <v>6.0</v>
      </c>
    </row>
    <row r="22383">
      <c r="A22383" s="221">
        <v>23119.0</v>
      </c>
      <c r="B22383" s="221">
        <v>37.0</v>
      </c>
      <c r="C22383" s="221">
        <v>47.0</v>
      </c>
    </row>
    <row r="22384">
      <c r="A22384" s="221">
        <v>23119.0</v>
      </c>
      <c r="B22384" s="221">
        <v>38.0</v>
      </c>
      <c r="C22384" s="221">
        <v>17.0</v>
      </c>
    </row>
    <row r="22385">
      <c r="A22385" s="221">
        <v>23119.0</v>
      </c>
      <c r="B22385" s="221">
        <v>39.0</v>
      </c>
      <c r="C22385" s="221">
        <v>9.0</v>
      </c>
    </row>
    <row r="22386">
      <c r="A22386" s="221">
        <v>23119.0</v>
      </c>
      <c r="B22386" s="221">
        <v>40.0</v>
      </c>
      <c r="C22386" s="221">
        <v>37.0</v>
      </c>
    </row>
    <row r="22387">
      <c r="A22387" s="221">
        <v>23414.0</v>
      </c>
      <c r="B22387" s="221">
        <v>34.0</v>
      </c>
      <c r="C22387" s="221">
        <v>896.0</v>
      </c>
    </row>
    <row r="22388">
      <c r="A22388" s="221">
        <v>23414.0</v>
      </c>
      <c r="B22388" s="221">
        <v>35.0</v>
      </c>
      <c r="C22388" s="221">
        <v>3.0</v>
      </c>
    </row>
    <row r="22389">
      <c r="A22389" s="221">
        <v>23414.0</v>
      </c>
      <c r="B22389" s="221">
        <v>36.0</v>
      </c>
      <c r="C22389" s="221">
        <v>112.0</v>
      </c>
    </row>
    <row r="22390">
      <c r="A22390" s="221">
        <v>23414.0</v>
      </c>
      <c r="B22390" s="221">
        <v>37.0</v>
      </c>
      <c r="C22390" s="221">
        <v>1.0</v>
      </c>
    </row>
    <row r="22391">
      <c r="A22391" s="221">
        <v>23414.0</v>
      </c>
      <c r="B22391" s="221">
        <v>23128.0</v>
      </c>
      <c r="C22391" s="221">
        <v>2.0</v>
      </c>
    </row>
    <row r="22392">
      <c r="A22392" s="221">
        <v>23414.0</v>
      </c>
      <c r="B22392" s="221">
        <v>23138.0</v>
      </c>
      <c r="C22392" s="221">
        <v>2.0</v>
      </c>
    </row>
    <row r="22393">
      <c r="A22393" s="221">
        <v>23414.0</v>
      </c>
      <c r="B22393" s="221">
        <v>23168.0</v>
      </c>
      <c r="C22393" s="221">
        <v>1.0</v>
      </c>
    </row>
    <row r="22394">
      <c r="A22394" s="221">
        <v>23416.0</v>
      </c>
      <c r="B22394" s="221">
        <v>34.0</v>
      </c>
      <c r="C22394" s="221">
        <v>896.0</v>
      </c>
    </row>
    <row r="22395">
      <c r="A22395" s="221">
        <v>23416.0</v>
      </c>
      <c r="B22395" s="221">
        <v>35.0</v>
      </c>
      <c r="C22395" s="221">
        <v>3.0</v>
      </c>
    </row>
    <row r="22396">
      <c r="A22396" s="221">
        <v>23416.0</v>
      </c>
      <c r="B22396" s="221">
        <v>36.0</v>
      </c>
      <c r="C22396" s="221">
        <v>112.0</v>
      </c>
    </row>
    <row r="22397">
      <c r="A22397" s="221">
        <v>23416.0</v>
      </c>
      <c r="B22397" s="221">
        <v>37.0</v>
      </c>
      <c r="C22397" s="221">
        <v>1.0</v>
      </c>
    </row>
    <row r="22398">
      <c r="A22398" s="221">
        <v>23416.0</v>
      </c>
      <c r="B22398" s="221">
        <v>23130.0</v>
      </c>
      <c r="C22398" s="221">
        <v>3.0</v>
      </c>
    </row>
    <row r="22399">
      <c r="A22399" s="221">
        <v>23416.0</v>
      </c>
      <c r="B22399" s="221">
        <v>23132.0</v>
      </c>
      <c r="C22399" s="221">
        <v>1.0</v>
      </c>
    </row>
    <row r="22400">
      <c r="A22400" s="221">
        <v>23416.0</v>
      </c>
      <c r="B22400" s="221">
        <v>23138.0</v>
      </c>
      <c r="C22400" s="221">
        <v>1.0</v>
      </c>
    </row>
    <row r="22401">
      <c r="A22401" s="221">
        <v>23416.0</v>
      </c>
      <c r="B22401" s="221">
        <v>23139.0</v>
      </c>
      <c r="C22401" s="221">
        <v>1.0</v>
      </c>
    </row>
    <row r="22402">
      <c r="A22402" s="221">
        <v>23416.0</v>
      </c>
      <c r="B22402" s="221">
        <v>23140.0</v>
      </c>
      <c r="C22402" s="221">
        <v>1.0</v>
      </c>
    </row>
    <row r="22403">
      <c r="A22403" s="221">
        <v>23416.0</v>
      </c>
      <c r="B22403" s="221">
        <v>23141.0</v>
      </c>
      <c r="C22403" s="221">
        <v>1.0</v>
      </c>
    </row>
    <row r="22404">
      <c r="A22404" s="221">
        <v>23416.0</v>
      </c>
      <c r="B22404" s="221">
        <v>23142.0</v>
      </c>
      <c r="C22404" s="221">
        <v>1.0</v>
      </c>
    </row>
    <row r="22405">
      <c r="A22405" s="221">
        <v>23416.0</v>
      </c>
      <c r="B22405" s="221">
        <v>23172.0</v>
      </c>
      <c r="C22405" s="221">
        <v>1.0</v>
      </c>
    </row>
    <row r="22406">
      <c r="A22406" s="221">
        <v>23418.0</v>
      </c>
      <c r="B22406" s="221">
        <v>34.0</v>
      </c>
      <c r="C22406" s="221">
        <v>1062.0</v>
      </c>
    </row>
    <row r="22407">
      <c r="A22407" s="221">
        <v>23418.0</v>
      </c>
      <c r="B22407" s="221">
        <v>35.0</v>
      </c>
      <c r="C22407" s="221">
        <v>2.0</v>
      </c>
    </row>
    <row r="22408">
      <c r="A22408" s="221">
        <v>23418.0</v>
      </c>
      <c r="B22408" s="221">
        <v>36.0</v>
      </c>
      <c r="C22408" s="221">
        <v>53.0</v>
      </c>
    </row>
    <row r="22409">
      <c r="A22409" s="221">
        <v>23418.0</v>
      </c>
      <c r="B22409" s="221">
        <v>38.0</v>
      </c>
      <c r="C22409" s="221">
        <v>3.0</v>
      </c>
    </row>
    <row r="22410">
      <c r="A22410" s="221">
        <v>23418.0</v>
      </c>
      <c r="B22410" s="221">
        <v>23128.0</v>
      </c>
      <c r="C22410" s="221">
        <v>2.0</v>
      </c>
    </row>
    <row r="22411">
      <c r="A22411" s="221">
        <v>23418.0</v>
      </c>
      <c r="B22411" s="221">
        <v>23129.0</v>
      </c>
      <c r="C22411" s="221">
        <v>2.0</v>
      </c>
    </row>
    <row r="22412">
      <c r="A22412" s="221">
        <v>23418.0</v>
      </c>
      <c r="B22412" s="221">
        <v>23138.0</v>
      </c>
      <c r="C22412" s="221">
        <v>2.0</v>
      </c>
    </row>
    <row r="22413">
      <c r="A22413" s="221">
        <v>23418.0</v>
      </c>
      <c r="B22413" s="221">
        <v>23139.0</v>
      </c>
      <c r="C22413" s="221">
        <v>1.0</v>
      </c>
    </row>
    <row r="22414">
      <c r="A22414" s="221">
        <v>23418.0</v>
      </c>
      <c r="B22414" s="221">
        <v>23168.0</v>
      </c>
      <c r="C22414" s="221">
        <v>1.0</v>
      </c>
    </row>
    <row r="22415">
      <c r="A22415" s="221">
        <v>23418.0</v>
      </c>
      <c r="B22415" s="221">
        <v>23169.0</v>
      </c>
      <c r="C22415" s="221">
        <v>1.0</v>
      </c>
    </row>
    <row r="22416">
      <c r="A22416" s="221">
        <v>23473.0</v>
      </c>
      <c r="B22416" s="221">
        <v>34.0</v>
      </c>
      <c r="C22416" s="221">
        <v>5947.0</v>
      </c>
    </row>
    <row r="22417">
      <c r="A22417" s="221">
        <v>23473.0</v>
      </c>
      <c r="B22417" s="221">
        <v>35.0</v>
      </c>
      <c r="C22417" s="221">
        <v>729.0</v>
      </c>
    </row>
    <row r="22418">
      <c r="A22418" s="221">
        <v>23473.0</v>
      </c>
      <c r="B22418" s="221">
        <v>37.0</v>
      </c>
      <c r="C22418" s="221">
        <v>47.0</v>
      </c>
    </row>
    <row r="22419">
      <c r="A22419" s="221">
        <v>23473.0</v>
      </c>
      <c r="B22419" s="221">
        <v>38.0</v>
      </c>
      <c r="C22419" s="221">
        <v>27.0</v>
      </c>
    </row>
    <row r="22420">
      <c r="A22420" s="221">
        <v>23473.0</v>
      </c>
      <c r="B22420" s="221">
        <v>39.0</v>
      </c>
      <c r="C22420" s="221">
        <v>18.0</v>
      </c>
    </row>
    <row r="22421">
      <c r="A22421" s="221">
        <v>23506.0</v>
      </c>
      <c r="B22421" s="221">
        <v>34.0</v>
      </c>
      <c r="C22421" s="221">
        <v>258.0</v>
      </c>
    </row>
    <row r="22422">
      <c r="A22422" s="221">
        <v>23506.0</v>
      </c>
      <c r="B22422" s="221">
        <v>35.0</v>
      </c>
      <c r="C22422" s="221">
        <v>4964.0</v>
      </c>
    </row>
    <row r="22423">
      <c r="A22423" s="221">
        <v>23506.0</v>
      </c>
      <c r="B22423" s="221">
        <v>38.0</v>
      </c>
      <c r="C22423" s="221">
        <v>2.0</v>
      </c>
    </row>
    <row r="22424">
      <c r="A22424" s="221">
        <v>23506.0</v>
      </c>
      <c r="B22424" s="221">
        <v>40.0</v>
      </c>
      <c r="C22424" s="221">
        <v>8.0</v>
      </c>
    </row>
    <row r="22425">
      <c r="A22425" s="221">
        <v>23510.0</v>
      </c>
      <c r="B22425" s="221">
        <v>34.0</v>
      </c>
      <c r="C22425" s="221">
        <v>8516.0</v>
      </c>
    </row>
    <row r="22426">
      <c r="A22426" s="221">
        <v>23510.0</v>
      </c>
      <c r="B22426" s="221">
        <v>36.0</v>
      </c>
      <c r="C22426" s="221">
        <v>627.0</v>
      </c>
    </row>
    <row r="22427">
      <c r="A22427" s="221">
        <v>23510.0</v>
      </c>
      <c r="B22427" s="221">
        <v>37.0</v>
      </c>
      <c r="C22427" s="221">
        <v>9.0</v>
      </c>
    </row>
    <row r="22428">
      <c r="A22428" s="221">
        <v>23510.0</v>
      </c>
      <c r="B22428" s="221">
        <v>38.0</v>
      </c>
      <c r="C22428" s="221">
        <v>2.0</v>
      </c>
    </row>
    <row r="22429">
      <c r="A22429" s="221">
        <v>23510.0</v>
      </c>
      <c r="B22429" s="221">
        <v>39.0</v>
      </c>
      <c r="C22429" s="221">
        <v>8.0</v>
      </c>
    </row>
    <row r="22430">
      <c r="A22430" s="221">
        <v>23510.0</v>
      </c>
      <c r="B22430" s="221">
        <v>40.0</v>
      </c>
      <c r="C22430" s="221">
        <v>4.0</v>
      </c>
    </row>
    <row r="22431">
      <c r="A22431" s="221">
        <v>23512.0</v>
      </c>
      <c r="B22431" s="221">
        <v>34.0</v>
      </c>
      <c r="C22431" s="221">
        <v>7120.0</v>
      </c>
    </row>
    <row r="22432">
      <c r="A22432" s="221">
        <v>23512.0</v>
      </c>
      <c r="B22432" s="221">
        <v>35.0</v>
      </c>
      <c r="C22432" s="221">
        <v>896.0</v>
      </c>
    </row>
    <row r="22433">
      <c r="A22433" s="221">
        <v>23512.0</v>
      </c>
      <c r="B22433" s="221">
        <v>37.0</v>
      </c>
      <c r="C22433" s="221">
        <v>73.0</v>
      </c>
    </row>
    <row r="22434">
      <c r="A22434" s="221">
        <v>23512.0</v>
      </c>
      <c r="B22434" s="221">
        <v>38.0</v>
      </c>
      <c r="C22434" s="221">
        <v>9.0</v>
      </c>
    </row>
    <row r="22435">
      <c r="A22435" s="221">
        <v>23512.0</v>
      </c>
      <c r="B22435" s="221">
        <v>39.0</v>
      </c>
      <c r="C22435" s="221">
        <v>8.0</v>
      </c>
    </row>
    <row r="22436">
      <c r="A22436" s="221">
        <v>23523.0</v>
      </c>
      <c r="B22436" s="221">
        <v>34.0</v>
      </c>
      <c r="C22436" s="221">
        <v>10973.0</v>
      </c>
    </row>
    <row r="22437">
      <c r="A22437" s="221">
        <v>23523.0</v>
      </c>
      <c r="B22437" s="221">
        <v>35.0</v>
      </c>
      <c r="C22437" s="221">
        <v>830.0</v>
      </c>
    </row>
    <row r="22438">
      <c r="A22438" s="221">
        <v>23523.0</v>
      </c>
      <c r="B22438" s="221">
        <v>36.0</v>
      </c>
      <c r="C22438" s="221">
        <v>299.0</v>
      </c>
    </row>
    <row r="22439">
      <c r="A22439" s="221">
        <v>23523.0</v>
      </c>
      <c r="B22439" s="221">
        <v>37.0</v>
      </c>
      <c r="C22439" s="221">
        <v>450.0</v>
      </c>
    </row>
    <row r="22440">
      <c r="A22440" s="221">
        <v>23523.0</v>
      </c>
      <c r="B22440" s="221">
        <v>38.0</v>
      </c>
      <c r="C22440" s="221">
        <v>30.0</v>
      </c>
    </row>
    <row r="22441">
      <c r="A22441" s="221">
        <v>23525.0</v>
      </c>
      <c r="B22441" s="221">
        <v>34.0</v>
      </c>
      <c r="C22441" s="221">
        <v>516.0</v>
      </c>
    </row>
    <row r="22442">
      <c r="A22442" s="221">
        <v>23525.0</v>
      </c>
      <c r="B22442" s="221">
        <v>35.0</v>
      </c>
      <c r="C22442" s="221">
        <v>9929.0</v>
      </c>
    </row>
    <row r="22443">
      <c r="A22443" s="221">
        <v>23525.0</v>
      </c>
      <c r="B22443" s="221">
        <v>38.0</v>
      </c>
      <c r="C22443" s="221">
        <v>4.0</v>
      </c>
    </row>
    <row r="22444">
      <c r="A22444" s="221">
        <v>23525.0</v>
      </c>
      <c r="B22444" s="221">
        <v>40.0</v>
      </c>
      <c r="C22444" s="221">
        <v>18.0</v>
      </c>
    </row>
    <row r="22445">
      <c r="A22445" s="221">
        <v>23527.0</v>
      </c>
      <c r="B22445" s="221">
        <v>34.0</v>
      </c>
      <c r="C22445" s="221">
        <v>5556.0</v>
      </c>
    </row>
    <row r="22446">
      <c r="A22446" s="221">
        <v>23527.0</v>
      </c>
      <c r="B22446" s="221">
        <v>35.0</v>
      </c>
      <c r="C22446" s="221">
        <v>2222.0</v>
      </c>
    </row>
    <row r="22447">
      <c r="A22447" s="221">
        <v>23527.0</v>
      </c>
      <c r="B22447" s="221">
        <v>36.0</v>
      </c>
      <c r="C22447" s="221">
        <v>61.0</v>
      </c>
    </row>
    <row r="22448">
      <c r="A22448" s="221">
        <v>23527.0</v>
      </c>
      <c r="B22448" s="221">
        <v>37.0</v>
      </c>
      <c r="C22448" s="221">
        <v>2.0</v>
      </c>
    </row>
    <row r="22449">
      <c r="A22449" s="221">
        <v>23527.0</v>
      </c>
      <c r="B22449" s="221">
        <v>38.0</v>
      </c>
      <c r="C22449" s="221">
        <v>2.0</v>
      </c>
    </row>
    <row r="22450">
      <c r="A22450" s="221">
        <v>23527.0</v>
      </c>
      <c r="B22450" s="221">
        <v>39.0</v>
      </c>
      <c r="C22450" s="221">
        <v>112.0</v>
      </c>
    </row>
    <row r="22451">
      <c r="A22451" s="221">
        <v>23527.0</v>
      </c>
      <c r="B22451" s="221">
        <v>40.0</v>
      </c>
      <c r="C22451" s="221">
        <v>22.0</v>
      </c>
    </row>
    <row r="22452">
      <c r="A22452" s="221">
        <v>23533.0</v>
      </c>
      <c r="B22452" s="221">
        <v>34.0</v>
      </c>
      <c r="C22452" s="221">
        <v>444.0</v>
      </c>
    </row>
    <row r="22453">
      <c r="A22453" s="221">
        <v>23533.0</v>
      </c>
      <c r="B22453" s="221">
        <v>35.0</v>
      </c>
      <c r="C22453" s="221">
        <v>111.0</v>
      </c>
    </row>
    <row r="22454">
      <c r="A22454" s="221">
        <v>23533.0</v>
      </c>
      <c r="B22454" s="221">
        <v>40.0</v>
      </c>
      <c r="C22454" s="221">
        <v>2.0</v>
      </c>
    </row>
    <row r="22455">
      <c r="A22455" s="221">
        <v>23536.0</v>
      </c>
      <c r="B22455" s="221">
        <v>34.0</v>
      </c>
      <c r="C22455" s="221">
        <v>7120.0</v>
      </c>
    </row>
    <row r="22456">
      <c r="A22456" s="221">
        <v>23536.0</v>
      </c>
      <c r="B22456" s="221">
        <v>35.0</v>
      </c>
      <c r="C22456" s="221">
        <v>896.0</v>
      </c>
    </row>
    <row r="22457">
      <c r="A22457" s="221">
        <v>23536.0</v>
      </c>
      <c r="B22457" s="221">
        <v>37.0</v>
      </c>
      <c r="C22457" s="221">
        <v>73.0</v>
      </c>
    </row>
    <row r="22458">
      <c r="A22458" s="221">
        <v>23536.0</v>
      </c>
      <c r="B22458" s="221">
        <v>38.0</v>
      </c>
      <c r="C22458" s="221">
        <v>9.0</v>
      </c>
    </row>
    <row r="22459">
      <c r="A22459" s="221">
        <v>23536.0</v>
      </c>
      <c r="B22459" s="221">
        <v>39.0</v>
      </c>
      <c r="C22459" s="221">
        <v>8.0</v>
      </c>
    </row>
    <row r="22460">
      <c r="A22460" s="221">
        <v>23559.0</v>
      </c>
      <c r="B22460" s="221">
        <v>34.0</v>
      </c>
      <c r="C22460" s="221">
        <v>516.0</v>
      </c>
    </row>
    <row r="22461">
      <c r="A22461" s="221">
        <v>23559.0</v>
      </c>
      <c r="B22461" s="221">
        <v>35.0</v>
      </c>
      <c r="C22461" s="221">
        <v>9929.0</v>
      </c>
    </row>
    <row r="22462">
      <c r="A22462" s="221">
        <v>23559.0</v>
      </c>
      <c r="B22462" s="221">
        <v>38.0</v>
      </c>
      <c r="C22462" s="221">
        <v>4.0</v>
      </c>
    </row>
    <row r="22463">
      <c r="A22463" s="221">
        <v>23559.0</v>
      </c>
      <c r="B22463" s="221">
        <v>40.0</v>
      </c>
      <c r="C22463" s="221">
        <v>18.0</v>
      </c>
    </row>
    <row r="22464">
      <c r="A22464" s="221">
        <v>23561.0</v>
      </c>
      <c r="B22464" s="221">
        <v>34.0</v>
      </c>
      <c r="C22464" s="221">
        <v>516.0</v>
      </c>
    </row>
    <row r="22465">
      <c r="A22465" s="221">
        <v>23561.0</v>
      </c>
      <c r="B22465" s="221">
        <v>35.0</v>
      </c>
      <c r="C22465" s="221">
        <v>9929.0</v>
      </c>
    </row>
    <row r="22466">
      <c r="A22466" s="221">
        <v>23561.0</v>
      </c>
      <c r="B22466" s="221">
        <v>38.0</v>
      </c>
      <c r="C22466" s="221">
        <v>4.0</v>
      </c>
    </row>
    <row r="22467">
      <c r="A22467" s="221">
        <v>23561.0</v>
      </c>
      <c r="B22467" s="221">
        <v>40.0</v>
      </c>
      <c r="C22467" s="221">
        <v>18.0</v>
      </c>
    </row>
    <row r="22468">
      <c r="A22468" s="221">
        <v>23563.0</v>
      </c>
      <c r="B22468" s="221">
        <v>34.0</v>
      </c>
      <c r="C22468" s="221">
        <v>516.0</v>
      </c>
    </row>
    <row r="22469">
      <c r="A22469" s="221">
        <v>23563.0</v>
      </c>
      <c r="B22469" s="221">
        <v>35.0</v>
      </c>
      <c r="C22469" s="221">
        <v>9929.0</v>
      </c>
    </row>
    <row r="22470">
      <c r="A22470" s="221">
        <v>23563.0</v>
      </c>
      <c r="B22470" s="221">
        <v>38.0</v>
      </c>
      <c r="C22470" s="221">
        <v>4.0</v>
      </c>
    </row>
    <row r="22471">
      <c r="A22471" s="221">
        <v>23563.0</v>
      </c>
      <c r="B22471" s="221">
        <v>40.0</v>
      </c>
      <c r="C22471" s="221">
        <v>18.0</v>
      </c>
    </row>
    <row r="22472">
      <c r="A22472" s="221">
        <v>23659.0</v>
      </c>
      <c r="B22472" s="221">
        <v>34.0</v>
      </c>
      <c r="C22472" s="221">
        <v>471.0</v>
      </c>
    </row>
    <row r="22473">
      <c r="A22473" s="221">
        <v>23659.0</v>
      </c>
      <c r="B22473" s="221">
        <v>36.0</v>
      </c>
      <c r="C22473" s="221">
        <v>4.0</v>
      </c>
    </row>
    <row r="22474">
      <c r="A22474" s="221">
        <v>23659.0</v>
      </c>
      <c r="B22474" s="221">
        <v>38.0</v>
      </c>
      <c r="C22474" s="221">
        <v>2.0</v>
      </c>
    </row>
    <row r="22475">
      <c r="A22475" s="221">
        <v>23668.0</v>
      </c>
      <c r="B22475" s="221">
        <v>37.0</v>
      </c>
      <c r="C22475" s="221">
        <v>2.0</v>
      </c>
    </row>
    <row r="22476">
      <c r="A22476" s="221">
        <v>23668.0</v>
      </c>
      <c r="B22476" s="221">
        <v>38.0</v>
      </c>
      <c r="C22476" s="221">
        <v>6.0</v>
      </c>
    </row>
    <row r="22477">
      <c r="A22477" s="221">
        <v>23669.0</v>
      </c>
      <c r="B22477" s="221">
        <v>37.0</v>
      </c>
      <c r="C22477" s="221">
        <v>2.0</v>
      </c>
    </row>
    <row r="22478">
      <c r="A22478" s="221">
        <v>23669.0</v>
      </c>
      <c r="B22478" s="221">
        <v>38.0</v>
      </c>
      <c r="C22478" s="221">
        <v>6.0</v>
      </c>
    </row>
    <row r="22479">
      <c r="A22479" s="221">
        <v>23674.0</v>
      </c>
      <c r="B22479" s="221">
        <v>34.0</v>
      </c>
      <c r="C22479" s="221">
        <v>2010803.0</v>
      </c>
    </row>
    <row r="22480">
      <c r="A22480" s="221">
        <v>23674.0</v>
      </c>
      <c r="B22480" s="221">
        <v>35.0</v>
      </c>
      <c r="C22480" s="221">
        <v>1043243.0</v>
      </c>
    </row>
    <row r="22481">
      <c r="A22481" s="221">
        <v>23674.0</v>
      </c>
      <c r="B22481" s="221">
        <v>36.0</v>
      </c>
      <c r="C22481" s="221">
        <v>569903.0</v>
      </c>
    </row>
    <row r="22482">
      <c r="A22482" s="221">
        <v>23674.0</v>
      </c>
      <c r="B22482" s="221">
        <v>37.0</v>
      </c>
      <c r="C22482" s="221">
        <v>211913.0</v>
      </c>
    </row>
    <row r="22483">
      <c r="A22483" s="221">
        <v>23674.0</v>
      </c>
      <c r="B22483" s="221">
        <v>38.0</v>
      </c>
      <c r="C22483" s="221">
        <v>363647.0</v>
      </c>
    </row>
    <row r="22484">
      <c r="A22484" s="221">
        <v>23674.0</v>
      </c>
      <c r="B22484" s="221">
        <v>39.0</v>
      </c>
      <c r="C22484" s="221">
        <v>37638.0</v>
      </c>
    </row>
    <row r="22485">
      <c r="A22485" s="221">
        <v>23674.0</v>
      </c>
      <c r="B22485" s="221">
        <v>40.0</v>
      </c>
      <c r="C22485" s="221">
        <v>54708.0</v>
      </c>
    </row>
    <row r="22486">
      <c r="A22486" s="221">
        <v>23680.0</v>
      </c>
      <c r="B22486" s="221">
        <v>37.0</v>
      </c>
      <c r="C22486" s="221">
        <v>2.0</v>
      </c>
    </row>
    <row r="22487">
      <c r="A22487" s="221">
        <v>23680.0</v>
      </c>
      <c r="B22487" s="221">
        <v>38.0</v>
      </c>
      <c r="C22487" s="221">
        <v>6.0</v>
      </c>
    </row>
    <row r="22488">
      <c r="A22488" s="221">
        <v>23702.0</v>
      </c>
      <c r="B22488" s="221">
        <v>34.0</v>
      </c>
      <c r="C22488" s="221">
        <v>3133.0</v>
      </c>
    </row>
    <row r="22489">
      <c r="A22489" s="221">
        <v>23702.0</v>
      </c>
      <c r="B22489" s="221">
        <v>35.0</v>
      </c>
      <c r="C22489" s="221">
        <v>160.0</v>
      </c>
    </row>
    <row r="22490">
      <c r="A22490" s="221">
        <v>23702.0</v>
      </c>
      <c r="B22490" s="221">
        <v>36.0</v>
      </c>
      <c r="C22490" s="221">
        <v>154.0</v>
      </c>
    </row>
    <row r="22491">
      <c r="A22491" s="221">
        <v>23702.0</v>
      </c>
      <c r="B22491" s="221">
        <v>37.0</v>
      </c>
      <c r="C22491" s="221">
        <v>1.0</v>
      </c>
    </row>
    <row r="22492">
      <c r="A22492" s="221">
        <v>23702.0</v>
      </c>
      <c r="B22492" s="221">
        <v>38.0</v>
      </c>
      <c r="C22492" s="221">
        <v>8.0</v>
      </c>
    </row>
    <row r="22493">
      <c r="A22493" s="221">
        <v>23702.0</v>
      </c>
      <c r="B22493" s="221">
        <v>39.0</v>
      </c>
      <c r="C22493" s="221">
        <v>2.0</v>
      </c>
    </row>
    <row r="22494">
      <c r="A22494" s="221">
        <v>23705.0</v>
      </c>
      <c r="B22494" s="221">
        <v>34.0</v>
      </c>
      <c r="C22494" s="221">
        <v>2631.0</v>
      </c>
    </row>
    <row r="22495">
      <c r="A22495" s="221">
        <v>23705.0</v>
      </c>
      <c r="B22495" s="221">
        <v>35.0</v>
      </c>
      <c r="C22495" s="221">
        <v>542.0</v>
      </c>
    </row>
    <row r="22496">
      <c r="A22496" s="221">
        <v>23705.0</v>
      </c>
      <c r="B22496" s="221">
        <v>36.0</v>
      </c>
      <c r="C22496" s="221">
        <v>113.0</v>
      </c>
    </row>
    <row r="22497">
      <c r="A22497" s="221">
        <v>23705.0</v>
      </c>
      <c r="B22497" s="221">
        <v>39.0</v>
      </c>
      <c r="C22497" s="221">
        <v>4.0</v>
      </c>
    </row>
    <row r="22498">
      <c r="A22498" s="221">
        <v>23707.0</v>
      </c>
      <c r="B22498" s="221">
        <v>34.0</v>
      </c>
      <c r="C22498" s="221">
        <v>538.0</v>
      </c>
    </row>
    <row r="22499">
      <c r="A22499" s="221">
        <v>23707.0</v>
      </c>
      <c r="B22499" s="221">
        <v>35.0</v>
      </c>
      <c r="C22499" s="221">
        <v>69.0</v>
      </c>
    </row>
    <row r="22500">
      <c r="A22500" s="221">
        <v>23707.0</v>
      </c>
      <c r="B22500" s="221">
        <v>37.0</v>
      </c>
      <c r="C22500" s="221">
        <v>4.0</v>
      </c>
    </row>
    <row r="22501">
      <c r="A22501" s="221">
        <v>23707.0</v>
      </c>
      <c r="B22501" s="221">
        <v>38.0</v>
      </c>
      <c r="C22501" s="221">
        <v>2.0</v>
      </c>
    </row>
    <row r="22502">
      <c r="A22502" s="221">
        <v>23709.0</v>
      </c>
      <c r="B22502" s="221">
        <v>34.0</v>
      </c>
      <c r="C22502" s="221">
        <v>2747.0</v>
      </c>
    </row>
    <row r="22503">
      <c r="A22503" s="221">
        <v>23709.0</v>
      </c>
      <c r="B22503" s="221">
        <v>35.0</v>
      </c>
      <c r="C22503" s="221">
        <v>208.0</v>
      </c>
    </row>
    <row r="22504">
      <c r="A22504" s="221">
        <v>23709.0</v>
      </c>
      <c r="B22504" s="221">
        <v>36.0</v>
      </c>
      <c r="C22504" s="221">
        <v>76.0</v>
      </c>
    </row>
    <row r="22505">
      <c r="A22505" s="221">
        <v>23709.0</v>
      </c>
      <c r="B22505" s="221">
        <v>37.0</v>
      </c>
      <c r="C22505" s="221">
        <v>116.0</v>
      </c>
    </row>
    <row r="22506">
      <c r="A22506" s="221">
        <v>23709.0</v>
      </c>
      <c r="B22506" s="221">
        <v>38.0</v>
      </c>
      <c r="C22506" s="221">
        <v>7.0</v>
      </c>
    </row>
    <row r="22507">
      <c r="A22507" s="221">
        <v>23711.0</v>
      </c>
      <c r="B22507" s="221">
        <v>34.0</v>
      </c>
      <c r="C22507" s="221">
        <v>378.0</v>
      </c>
    </row>
    <row r="22508">
      <c r="A22508" s="221">
        <v>23711.0</v>
      </c>
      <c r="B22508" s="221">
        <v>35.0</v>
      </c>
      <c r="C22508" s="221">
        <v>62.0</v>
      </c>
    </row>
    <row r="22509">
      <c r="A22509" s="221">
        <v>23711.0</v>
      </c>
      <c r="B22509" s="221">
        <v>36.0</v>
      </c>
      <c r="C22509" s="221">
        <v>23.0</v>
      </c>
    </row>
    <row r="22510">
      <c r="A22510" s="221">
        <v>23711.0</v>
      </c>
      <c r="B22510" s="221">
        <v>37.0</v>
      </c>
      <c r="C22510" s="221">
        <v>19.0</v>
      </c>
    </row>
    <row r="22511">
      <c r="A22511" s="221">
        <v>23711.0</v>
      </c>
      <c r="B22511" s="221">
        <v>38.0</v>
      </c>
      <c r="C22511" s="221">
        <v>2.0</v>
      </c>
    </row>
    <row r="22512">
      <c r="A22512" s="221">
        <v>23713.0</v>
      </c>
      <c r="B22512" s="221">
        <v>34.0</v>
      </c>
      <c r="C22512" s="221">
        <v>3413.0</v>
      </c>
    </row>
    <row r="22513">
      <c r="A22513" s="221">
        <v>23713.0</v>
      </c>
      <c r="B22513" s="221">
        <v>35.0</v>
      </c>
      <c r="C22513" s="221">
        <v>2.0</v>
      </c>
    </row>
    <row r="22514">
      <c r="A22514" s="221">
        <v>23713.0</v>
      </c>
      <c r="B22514" s="221">
        <v>36.0</v>
      </c>
      <c r="C22514" s="221">
        <v>224.0</v>
      </c>
    </row>
    <row r="22515">
      <c r="A22515" s="221">
        <v>23713.0</v>
      </c>
      <c r="B22515" s="221">
        <v>37.0</v>
      </c>
      <c r="C22515" s="221">
        <v>11.0</v>
      </c>
    </row>
    <row r="22516">
      <c r="A22516" s="221">
        <v>23713.0</v>
      </c>
      <c r="B22516" s="221">
        <v>39.0</v>
      </c>
      <c r="C22516" s="221">
        <v>4.0</v>
      </c>
    </row>
    <row r="22517">
      <c r="A22517" s="221">
        <v>23715.0</v>
      </c>
      <c r="B22517" s="221">
        <v>34.0</v>
      </c>
      <c r="C22517" s="221">
        <v>509.0</v>
      </c>
    </row>
    <row r="22518">
      <c r="A22518" s="221">
        <v>23715.0</v>
      </c>
      <c r="B22518" s="221">
        <v>35.0</v>
      </c>
      <c r="C22518" s="221">
        <v>7.0</v>
      </c>
    </row>
    <row r="22519">
      <c r="A22519" s="221">
        <v>23715.0</v>
      </c>
      <c r="B22519" s="221">
        <v>37.0</v>
      </c>
      <c r="C22519" s="221">
        <v>4.0</v>
      </c>
    </row>
    <row r="22520">
      <c r="A22520" s="221">
        <v>23715.0</v>
      </c>
      <c r="B22520" s="221">
        <v>38.0</v>
      </c>
      <c r="C22520" s="221">
        <v>2.0</v>
      </c>
    </row>
    <row r="22521">
      <c r="A22521" s="221">
        <v>23717.0</v>
      </c>
      <c r="B22521" s="221">
        <v>34.0</v>
      </c>
      <c r="C22521" s="221">
        <v>2747.0</v>
      </c>
    </row>
    <row r="22522">
      <c r="A22522" s="221">
        <v>23717.0</v>
      </c>
      <c r="B22522" s="221">
        <v>35.0</v>
      </c>
      <c r="C22522" s="221">
        <v>208.0</v>
      </c>
    </row>
    <row r="22523">
      <c r="A22523" s="221">
        <v>23717.0</v>
      </c>
      <c r="B22523" s="221">
        <v>36.0</v>
      </c>
      <c r="C22523" s="221">
        <v>76.0</v>
      </c>
    </row>
    <row r="22524">
      <c r="A22524" s="221">
        <v>23717.0</v>
      </c>
      <c r="B22524" s="221">
        <v>37.0</v>
      </c>
      <c r="C22524" s="221">
        <v>116.0</v>
      </c>
    </row>
    <row r="22525">
      <c r="A22525" s="221">
        <v>23717.0</v>
      </c>
      <c r="B22525" s="221">
        <v>38.0</v>
      </c>
      <c r="C22525" s="221">
        <v>7.0</v>
      </c>
    </row>
    <row r="22526">
      <c r="A22526" s="221">
        <v>23719.0</v>
      </c>
      <c r="B22526" s="221">
        <v>34.0</v>
      </c>
      <c r="C22526" s="221">
        <v>378.0</v>
      </c>
    </row>
    <row r="22527">
      <c r="A22527" s="221">
        <v>23719.0</v>
      </c>
      <c r="B22527" s="221">
        <v>35.0</v>
      </c>
      <c r="C22527" s="221">
        <v>62.0</v>
      </c>
    </row>
    <row r="22528">
      <c r="A22528" s="221">
        <v>23719.0</v>
      </c>
      <c r="B22528" s="221">
        <v>36.0</v>
      </c>
      <c r="C22528" s="221">
        <v>23.0</v>
      </c>
    </row>
    <row r="22529">
      <c r="A22529" s="221">
        <v>23719.0</v>
      </c>
      <c r="B22529" s="221">
        <v>37.0</v>
      </c>
      <c r="C22529" s="221">
        <v>19.0</v>
      </c>
    </row>
    <row r="22530">
      <c r="A22530" s="221">
        <v>23719.0</v>
      </c>
      <c r="B22530" s="221">
        <v>38.0</v>
      </c>
      <c r="C22530" s="221">
        <v>2.0</v>
      </c>
    </row>
    <row r="22531">
      <c r="A22531" s="221">
        <v>23721.0</v>
      </c>
      <c r="B22531" s="221">
        <v>34.0</v>
      </c>
      <c r="C22531" s="221">
        <v>2724.0</v>
      </c>
    </row>
    <row r="22532">
      <c r="A22532" s="221">
        <v>23721.0</v>
      </c>
      <c r="B22532" s="221">
        <v>35.0</v>
      </c>
      <c r="C22532" s="221">
        <v>300.0</v>
      </c>
    </row>
    <row r="22533">
      <c r="A22533" s="221">
        <v>23721.0</v>
      </c>
      <c r="B22533" s="221">
        <v>36.0</v>
      </c>
      <c r="C22533" s="221">
        <v>187.0</v>
      </c>
    </row>
    <row r="22534">
      <c r="A22534" s="221">
        <v>23721.0</v>
      </c>
      <c r="B22534" s="221">
        <v>37.0</v>
      </c>
      <c r="C22534" s="221">
        <v>4.0</v>
      </c>
    </row>
    <row r="22535">
      <c r="A22535" s="221">
        <v>23721.0</v>
      </c>
      <c r="B22535" s="221">
        <v>38.0</v>
      </c>
      <c r="C22535" s="221">
        <v>4.0</v>
      </c>
    </row>
    <row r="22536">
      <c r="A22536" s="221">
        <v>23723.0</v>
      </c>
      <c r="B22536" s="221">
        <v>34.0</v>
      </c>
      <c r="C22536" s="221">
        <v>951.0</v>
      </c>
    </row>
    <row r="22537">
      <c r="A22537" s="221">
        <v>23723.0</v>
      </c>
      <c r="B22537" s="221">
        <v>35.0</v>
      </c>
      <c r="C22537" s="221">
        <v>7.0</v>
      </c>
    </row>
    <row r="22538">
      <c r="A22538" s="221">
        <v>23723.0</v>
      </c>
      <c r="B22538" s="221">
        <v>36.0</v>
      </c>
      <c r="C22538" s="221">
        <v>7.0</v>
      </c>
    </row>
    <row r="22539">
      <c r="A22539" s="221">
        <v>23723.0</v>
      </c>
      <c r="B22539" s="221">
        <v>38.0</v>
      </c>
      <c r="C22539" s="221">
        <v>4.0</v>
      </c>
    </row>
    <row r="22540">
      <c r="A22540" s="221">
        <v>23725.0</v>
      </c>
      <c r="B22540" s="221">
        <v>34.0</v>
      </c>
      <c r="C22540" s="221">
        <v>3133.0</v>
      </c>
    </row>
    <row r="22541">
      <c r="A22541" s="221">
        <v>23725.0</v>
      </c>
      <c r="B22541" s="221">
        <v>35.0</v>
      </c>
      <c r="C22541" s="221">
        <v>160.0</v>
      </c>
    </row>
    <row r="22542">
      <c r="A22542" s="221">
        <v>23725.0</v>
      </c>
      <c r="B22542" s="221">
        <v>36.0</v>
      </c>
      <c r="C22542" s="221">
        <v>154.0</v>
      </c>
    </row>
    <row r="22543">
      <c r="A22543" s="221">
        <v>23725.0</v>
      </c>
      <c r="B22543" s="221">
        <v>37.0</v>
      </c>
      <c r="C22543" s="221">
        <v>1.0</v>
      </c>
    </row>
    <row r="22544">
      <c r="A22544" s="221">
        <v>23725.0</v>
      </c>
      <c r="B22544" s="221">
        <v>38.0</v>
      </c>
      <c r="C22544" s="221">
        <v>8.0</v>
      </c>
    </row>
    <row r="22545">
      <c r="A22545" s="221">
        <v>23725.0</v>
      </c>
      <c r="B22545" s="221">
        <v>39.0</v>
      </c>
      <c r="C22545" s="221">
        <v>2.0</v>
      </c>
    </row>
    <row r="22546">
      <c r="A22546" s="221">
        <v>23727.0</v>
      </c>
      <c r="B22546" s="221">
        <v>34.0</v>
      </c>
      <c r="C22546" s="221">
        <v>471.0</v>
      </c>
    </row>
    <row r="22547">
      <c r="A22547" s="221">
        <v>23727.0</v>
      </c>
      <c r="B22547" s="221">
        <v>36.0</v>
      </c>
      <c r="C22547" s="221">
        <v>4.0</v>
      </c>
    </row>
    <row r="22548">
      <c r="A22548" s="221">
        <v>23727.0</v>
      </c>
      <c r="B22548" s="221">
        <v>38.0</v>
      </c>
      <c r="C22548" s="221">
        <v>2.0</v>
      </c>
    </row>
    <row r="22549">
      <c r="A22549" s="221">
        <v>23729.0</v>
      </c>
      <c r="B22549" s="221">
        <v>34.0</v>
      </c>
      <c r="C22549" s="221">
        <v>2724.0</v>
      </c>
    </row>
    <row r="22550">
      <c r="A22550" s="221">
        <v>23729.0</v>
      </c>
      <c r="B22550" s="221">
        <v>35.0</v>
      </c>
      <c r="C22550" s="221">
        <v>300.0</v>
      </c>
    </row>
    <row r="22551">
      <c r="A22551" s="221">
        <v>23729.0</v>
      </c>
      <c r="B22551" s="221">
        <v>36.0</v>
      </c>
      <c r="C22551" s="221">
        <v>187.0</v>
      </c>
    </row>
    <row r="22552">
      <c r="A22552" s="221">
        <v>23729.0</v>
      </c>
      <c r="B22552" s="221">
        <v>37.0</v>
      </c>
      <c r="C22552" s="221">
        <v>4.0</v>
      </c>
    </row>
    <row r="22553">
      <c r="A22553" s="221">
        <v>23729.0</v>
      </c>
      <c r="B22553" s="221">
        <v>38.0</v>
      </c>
      <c r="C22553" s="221">
        <v>4.0</v>
      </c>
    </row>
    <row r="22554">
      <c r="A22554" s="221">
        <v>23731.0</v>
      </c>
      <c r="B22554" s="221">
        <v>34.0</v>
      </c>
      <c r="C22554" s="221">
        <v>951.0</v>
      </c>
    </row>
    <row r="22555">
      <c r="A22555" s="221">
        <v>23731.0</v>
      </c>
      <c r="B22555" s="221">
        <v>35.0</v>
      </c>
      <c r="C22555" s="221">
        <v>7.0</v>
      </c>
    </row>
    <row r="22556">
      <c r="A22556" s="221">
        <v>23731.0</v>
      </c>
      <c r="B22556" s="221">
        <v>36.0</v>
      </c>
      <c r="C22556" s="221">
        <v>7.0</v>
      </c>
    </row>
    <row r="22557">
      <c r="A22557" s="221">
        <v>23731.0</v>
      </c>
      <c r="B22557" s="221">
        <v>38.0</v>
      </c>
      <c r="C22557" s="221">
        <v>4.0</v>
      </c>
    </row>
    <row r="22558">
      <c r="A22558" s="221">
        <v>23734.0</v>
      </c>
      <c r="B22558" s="221">
        <v>38.0</v>
      </c>
      <c r="C22558" s="221">
        <v>60000.0</v>
      </c>
    </row>
    <row r="22559">
      <c r="A22559" s="221">
        <v>23735.0</v>
      </c>
      <c r="B22559" s="221">
        <v>34.0</v>
      </c>
      <c r="C22559" s="221">
        <v>4143618.0</v>
      </c>
    </row>
    <row r="22560">
      <c r="A22560" s="221">
        <v>23735.0</v>
      </c>
      <c r="B22560" s="221">
        <v>35.0</v>
      </c>
      <c r="C22560" s="221">
        <v>1012707.0</v>
      </c>
    </row>
    <row r="22561">
      <c r="A22561" s="221">
        <v>23735.0</v>
      </c>
      <c r="B22561" s="221">
        <v>36.0</v>
      </c>
      <c r="C22561" s="221">
        <v>334889.0</v>
      </c>
    </row>
    <row r="22562">
      <c r="A22562" s="221">
        <v>23735.0</v>
      </c>
      <c r="B22562" s="221">
        <v>37.0</v>
      </c>
      <c r="C22562" s="221">
        <v>58698.0</v>
      </c>
    </row>
    <row r="22563">
      <c r="A22563" s="221">
        <v>23735.0</v>
      </c>
      <c r="B22563" s="221">
        <v>38.0</v>
      </c>
      <c r="C22563" s="221">
        <v>17342.0</v>
      </c>
    </row>
    <row r="22564">
      <c r="A22564" s="221">
        <v>23735.0</v>
      </c>
      <c r="B22564" s="221">
        <v>39.0</v>
      </c>
      <c r="C22564" s="221">
        <v>4934.0</v>
      </c>
    </row>
    <row r="22565">
      <c r="A22565" s="221">
        <v>23735.0</v>
      </c>
      <c r="B22565" s="221">
        <v>40.0</v>
      </c>
      <c r="C22565" s="221">
        <v>4378.0</v>
      </c>
    </row>
    <row r="22566">
      <c r="A22566" s="221">
        <v>23757.0</v>
      </c>
      <c r="B22566" s="221">
        <v>21009.0</v>
      </c>
      <c r="C22566" s="221">
        <v>7.0</v>
      </c>
    </row>
    <row r="22567">
      <c r="A22567" s="221">
        <v>23757.0</v>
      </c>
      <c r="B22567" s="221">
        <v>21013.0</v>
      </c>
      <c r="C22567" s="221">
        <v>16.0</v>
      </c>
    </row>
    <row r="22568">
      <c r="A22568" s="221">
        <v>23757.0</v>
      </c>
      <c r="B22568" s="221">
        <v>21017.0</v>
      </c>
      <c r="C22568" s="221">
        <v>21.0</v>
      </c>
    </row>
    <row r="22569">
      <c r="A22569" s="221">
        <v>23757.0</v>
      </c>
      <c r="B22569" s="221">
        <v>21019.0</v>
      </c>
      <c r="C22569" s="221">
        <v>5.0</v>
      </c>
    </row>
    <row r="22570">
      <c r="A22570" s="221">
        <v>23757.0</v>
      </c>
      <c r="B22570" s="221">
        <v>21021.0</v>
      </c>
      <c r="C22570" s="221">
        <v>11.0</v>
      </c>
    </row>
    <row r="22571">
      <c r="A22571" s="221">
        <v>23757.0</v>
      </c>
      <c r="B22571" s="221">
        <v>21023.0</v>
      </c>
      <c r="C22571" s="221">
        <v>5.0</v>
      </c>
    </row>
    <row r="22572">
      <c r="A22572" s="221">
        <v>23757.0</v>
      </c>
      <c r="B22572" s="221">
        <v>21025.0</v>
      </c>
      <c r="C22572" s="221">
        <v>8.0</v>
      </c>
    </row>
    <row r="22573">
      <c r="A22573" s="221">
        <v>23757.0</v>
      </c>
      <c r="B22573" s="221">
        <v>21029.0</v>
      </c>
      <c r="C22573" s="221">
        <v>55.0</v>
      </c>
    </row>
    <row r="22574">
      <c r="A22574" s="221">
        <v>23757.0</v>
      </c>
      <c r="B22574" s="221">
        <v>21035.0</v>
      </c>
      <c r="C22574" s="221">
        <v>5.0</v>
      </c>
    </row>
    <row r="22575">
      <c r="A22575" s="221">
        <v>23757.0</v>
      </c>
      <c r="B22575" s="221">
        <v>21037.0</v>
      </c>
      <c r="C22575" s="221">
        <v>6.0</v>
      </c>
    </row>
    <row r="22576">
      <c r="A22576" s="221">
        <v>23757.0</v>
      </c>
      <c r="B22576" s="221">
        <v>24558.0</v>
      </c>
      <c r="C22576" s="221">
        <v>16.0</v>
      </c>
    </row>
    <row r="22577">
      <c r="A22577" s="221">
        <v>23757.0</v>
      </c>
      <c r="B22577" s="221">
        <v>24560.0</v>
      </c>
      <c r="C22577" s="221">
        <v>8.0</v>
      </c>
    </row>
    <row r="22578">
      <c r="A22578" s="221">
        <v>23759.0</v>
      </c>
      <c r="B22578" s="221">
        <v>34.0</v>
      </c>
      <c r="C22578" s="221">
        <v>258.0</v>
      </c>
    </row>
    <row r="22579">
      <c r="A22579" s="221">
        <v>23759.0</v>
      </c>
      <c r="B22579" s="221">
        <v>35.0</v>
      </c>
      <c r="C22579" s="221">
        <v>4964.0</v>
      </c>
    </row>
    <row r="22580">
      <c r="A22580" s="221">
        <v>23759.0</v>
      </c>
      <c r="B22580" s="221">
        <v>38.0</v>
      </c>
      <c r="C22580" s="221">
        <v>2.0</v>
      </c>
    </row>
    <row r="22581">
      <c r="A22581" s="221">
        <v>23759.0</v>
      </c>
      <c r="B22581" s="221">
        <v>40.0</v>
      </c>
      <c r="C22581" s="221">
        <v>8.0</v>
      </c>
    </row>
    <row r="22582">
      <c r="A22582" s="221">
        <v>23773.0</v>
      </c>
      <c r="B22582" s="221">
        <v>21009.0</v>
      </c>
      <c r="C22582" s="221">
        <v>556.0</v>
      </c>
    </row>
    <row r="22583">
      <c r="A22583" s="221">
        <v>23773.0</v>
      </c>
      <c r="B22583" s="221">
        <v>21011.0</v>
      </c>
      <c r="C22583" s="221">
        <v>556.0</v>
      </c>
    </row>
    <row r="22584">
      <c r="A22584" s="221">
        <v>23773.0</v>
      </c>
      <c r="B22584" s="221">
        <v>21013.0</v>
      </c>
      <c r="C22584" s="221">
        <v>222.0</v>
      </c>
    </row>
    <row r="22585">
      <c r="A22585" s="221">
        <v>23773.0</v>
      </c>
      <c r="B22585" s="221">
        <v>21017.0</v>
      </c>
      <c r="C22585" s="221">
        <v>333.0</v>
      </c>
    </row>
    <row r="22586">
      <c r="A22586" s="221">
        <v>23773.0</v>
      </c>
      <c r="B22586" s="221">
        <v>21019.0</v>
      </c>
      <c r="C22586" s="221">
        <v>333.0</v>
      </c>
    </row>
    <row r="22587">
      <c r="A22587" s="221">
        <v>23773.0</v>
      </c>
      <c r="B22587" s="221">
        <v>21021.0</v>
      </c>
      <c r="C22587" s="221">
        <v>444.0</v>
      </c>
    </row>
    <row r="22588">
      <c r="A22588" s="221">
        <v>23773.0</v>
      </c>
      <c r="B22588" s="221">
        <v>21023.0</v>
      </c>
      <c r="C22588" s="221">
        <v>444.0</v>
      </c>
    </row>
    <row r="22589">
      <c r="A22589" s="221">
        <v>23773.0</v>
      </c>
      <c r="B22589" s="221">
        <v>21025.0</v>
      </c>
      <c r="C22589" s="221">
        <v>556.0</v>
      </c>
    </row>
    <row r="22590">
      <c r="A22590" s="221">
        <v>23773.0</v>
      </c>
      <c r="B22590" s="221">
        <v>21035.0</v>
      </c>
      <c r="C22590" s="221">
        <v>222.0</v>
      </c>
    </row>
    <row r="22591">
      <c r="A22591" s="221">
        <v>23773.0</v>
      </c>
      <c r="B22591" s="221">
        <v>21037.0</v>
      </c>
      <c r="C22591" s="221">
        <v>222.0</v>
      </c>
    </row>
    <row r="22592">
      <c r="A22592" s="221">
        <v>23773.0</v>
      </c>
      <c r="B22592" s="221">
        <v>24545.0</v>
      </c>
      <c r="C22592" s="221">
        <v>556.0</v>
      </c>
    </row>
    <row r="22593">
      <c r="A22593" s="221">
        <v>23773.0</v>
      </c>
      <c r="B22593" s="221">
        <v>24547.0</v>
      </c>
      <c r="C22593" s="221">
        <v>556.0</v>
      </c>
    </row>
    <row r="22594">
      <c r="A22594" s="221">
        <v>23773.0</v>
      </c>
      <c r="B22594" s="221">
        <v>24556.0</v>
      </c>
      <c r="C22594" s="221">
        <v>556.0</v>
      </c>
    </row>
    <row r="22595">
      <c r="A22595" s="221">
        <v>23773.0</v>
      </c>
      <c r="B22595" s="221">
        <v>24558.0</v>
      </c>
      <c r="C22595" s="221">
        <v>556.0</v>
      </c>
    </row>
    <row r="22596">
      <c r="A22596" s="221">
        <v>23773.0</v>
      </c>
      <c r="B22596" s="221">
        <v>24560.0</v>
      </c>
      <c r="C22596" s="221">
        <v>556.0</v>
      </c>
    </row>
    <row r="22597">
      <c r="A22597" s="221">
        <v>23783.0</v>
      </c>
      <c r="B22597" s="221">
        <v>34.0</v>
      </c>
      <c r="C22597" s="221">
        <v>751.0</v>
      </c>
    </row>
    <row r="22598">
      <c r="A22598" s="221">
        <v>23783.0</v>
      </c>
      <c r="B22598" s="221">
        <v>35.0</v>
      </c>
      <c r="C22598" s="221">
        <v>226.0</v>
      </c>
    </row>
    <row r="22599">
      <c r="A22599" s="221">
        <v>23783.0</v>
      </c>
      <c r="B22599" s="221">
        <v>36.0</v>
      </c>
      <c r="C22599" s="221">
        <v>311.0</v>
      </c>
    </row>
    <row r="22600">
      <c r="A22600" s="221">
        <v>23783.0</v>
      </c>
      <c r="B22600" s="221">
        <v>37.0</v>
      </c>
      <c r="C22600" s="221">
        <v>43.0</v>
      </c>
    </row>
    <row r="22601">
      <c r="A22601" s="221">
        <v>23783.0</v>
      </c>
      <c r="B22601" s="221">
        <v>38.0</v>
      </c>
      <c r="C22601" s="221">
        <v>2.0</v>
      </c>
    </row>
    <row r="22602">
      <c r="A22602" s="221">
        <v>23783.0</v>
      </c>
      <c r="B22602" s="221">
        <v>39.0</v>
      </c>
      <c r="C22602" s="221">
        <v>2.0</v>
      </c>
    </row>
    <row r="22603">
      <c r="A22603" s="221">
        <v>23783.0</v>
      </c>
      <c r="B22603" s="221">
        <v>23133.0</v>
      </c>
      <c r="C22603" s="221">
        <v>1.0</v>
      </c>
    </row>
    <row r="22604">
      <c r="A22604" s="221">
        <v>23783.0</v>
      </c>
      <c r="B22604" s="221">
        <v>23143.0</v>
      </c>
      <c r="C22604" s="221">
        <v>2.0</v>
      </c>
    </row>
    <row r="22605">
      <c r="A22605" s="221">
        <v>23783.0</v>
      </c>
      <c r="B22605" s="221">
        <v>23173.0</v>
      </c>
      <c r="C22605" s="221">
        <v>1.0</v>
      </c>
    </row>
    <row r="22606">
      <c r="A22606" s="221">
        <v>23785.0</v>
      </c>
      <c r="B22606" s="221">
        <v>34.0</v>
      </c>
      <c r="C22606" s="221">
        <v>18938.0</v>
      </c>
    </row>
    <row r="22607">
      <c r="A22607" s="221">
        <v>23785.0</v>
      </c>
      <c r="B22607" s="221">
        <v>35.0</v>
      </c>
      <c r="C22607" s="221">
        <v>18012.0</v>
      </c>
    </row>
    <row r="22608">
      <c r="A22608" s="221">
        <v>23785.0</v>
      </c>
      <c r="B22608" s="221">
        <v>36.0</v>
      </c>
      <c r="C22608" s="221">
        <v>13619.0</v>
      </c>
    </row>
    <row r="22609">
      <c r="A22609" s="221">
        <v>23785.0</v>
      </c>
      <c r="B22609" s="221">
        <v>37.0</v>
      </c>
      <c r="C22609" s="221">
        <v>877.0</v>
      </c>
    </row>
    <row r="22610">
      <c r="A22610" s="221">
        <v>23785.0</v>
      </c>
      <c r="B22610" s="221">
        <v>39.0</v>
      </c>
      <c r="C22610" s="221">
        <v>2.0</v>
      </c>
    </row>
    <row r="22611">
      <c r="A22611" s="221">
        <v>23785.0</v>
      </c>
      <c r="B22611" s="221">
        <v>40.0</v>
      </c>
      <c r="C22611" s="221">
        <v>12.0</v>
      </c>
    </row>
    <row r="22612">
      <c r="A22612" s="221">
        <v>23785.0</v>
      </c>
      <c r="B22612" s="221">
        <v>23133.0</v>
      </c>
      <c r="C22612" s="221">
        <v>6.0</v>
      </c>
    </row>
    <row r="22613">
      <c r="A22613" s="221">
        <v>23785.0</v>
      </c>
      <c r="B22613" s="221">
        <v>23135.0</v>
      </c>
      <c r="C22613" s="221">
        <v>1.0</v>
      </c>
    </row>
    <row r="22614">
      <c r="A22614" s="221">
        <v>23785.0</v>
      </c>
      <c r="B22614" s="221">
        <v>23137.0</v>
      </c>
      <c r="C22614" s="221">
        <v>2.0</v>
      </c>
    </row>
    <row r="22615">
      <c r="A22615" s="221">
        <v>23785.0</v>
      </c>
      <c r="B22615" s="221">
        <v>23145.0</v>
      </c>
      <c r="C22615" s="221">
        <v>2.0</v>
      </c>
    </row>
    <row r="22616">
      <c r="A22616" s="221">
        <v>23785.0</v>
      </c>
      <c r="B22616" s="221">
        <v>23147.0</v>
      </c>
      <c r="C22616" s="221">
        <v>4.0</v>
      </c>
    </row>
    <row r="22617">
      <c r="A22617" s="221">
        <v>23785.0</v>
      </c>
      <c r="B22617" s="221">
        <v>23175.0</v>
      </c>
      <c r="C22617" s="221">
        <v>3.0</v>
      </c>
    </row>
    <row r="22618">
      <c r="A22618" s="221">
        <v>23785.0</v>
      </c>
      <c r="B22618" s="221">
        <v>23177.0</v>
      </c>
      <c r="C22618" s="221">
        <v>2.0</v>
      </c>
    </row>
    <row r="22619">
      <c r="A22619" s="221">
        <v>23787.0</v>
      </c>
      <c r="B22619" s="221">
        <v>34.0</v>
      </c>
      <c r="C22619" s="221">
        <v>5244.0</v>
      </c>
    </row>
    <row r="22620">
      <c r="A22620" s="221">
        <v>23787.0</v>
      </c>
      <c r="B22620" s="221">
        <v>35.0</v>
      </c>
      <c r="C22620" s="221">
        <v>3160.0</v>
      </c>
    </row>
    <row r="22621">
      <c r="A22621" s="221">
        <v>23787.0</v>
      </c>
      <c r="B22621" s="221">
        <v>36.0</v>
      </c>
      <c r="C22621" s="221">
        <v>842.0</v>
      </c>
    </row>
    <row r="22622">
      <c r="A22622" s="221">
        <v>23787.0</v>
      </c>
      <c r="B22622" s="221">
        <v>38.0</v>
      </c>
      <c r="C22622" s="221">
        <v>20.0</v>
      </c>
    </row>
    <row r="22623">
      <c r="A22623" s="221">
        <v>23787.0</v>
      </c>
      <c r="B22623" s="221">
        <v>39.0</v>
      </c>
      <c r="C22623" s="221">
        <v>6.0</v>
      </c>
    </row>
    <row r="22624">
      <c r="A22624" s="221">
        <v>23787.0</v>
      </c>
      <c r="B22624" s="221">
        <v>40.0</v>
      </c>
      <c r="C22624" s="221">
        <v>2.0</v>
      </c>
    </row>
    <row r="22625">
      <c r="A22625" s="221">
        <v>23787.0</v>
      </c>
      <c r="B22625" s="221">
        <v>23133.0</v>
      </c>
      <c r="C22625" s="221">
        <v>1.0</v>
      </c>
    </row>
    <row r="22626">
      <c r="A22626" s="221">
        <v>23787.0</v>
      </c>
      <c r="B22626" s="221">
        <v>23135.0</v>
      </c>
      <c r="C22626" s="221">
        <v>1.0</v>
      </c>
    </row>
    <row r="22627">
      <c r="A22627" s="221">
        <v>23787.0</v>
      </c>
      <c r="B22627" s="221">
        <v>23143.0</v>
      </c>
      <c r="C22627" s="221">
        <v>2.0</v>
      </c>
    </row>
    <row r="22628">
      <c r="A22628" s="221">
        <v>23787.0</v>
      </c>
      <c r="B22628" s="221">
        <v>23145.0</v>
      </c>
      <c r="C22628" s="221">
        <v>1.0</v>
      </c>
    </row>
    <row r="22629">
      <c r="A22629" s="221">
        <v>23787.0</v>
      </c>
      <c r="B22629" s="221">
        <v>23175.0</v>
      </c>
      <c r="C22629" s="221">
        <v>2.0</v>
      </c>
    </row>
    <row r="22630">
      <c r="A22630" s="221">
        <v>23789.0</v>
      </c>
      <c r="B22630" s="221">
        <v>34.0</v>
      </c>
      <c r="C22630" s="221">
        <v>10591.0</v>
      </c>
    </row>
    <row r="22631">
      <c r="A22631" s="221">
        <v>23789.0</v>
      </c>
      <c r="B22631" s="221">
        <v>35.0</v>
      </c>
      <c r="C22631" s="221">
        <v>6983.0</v>
      </c>
    </row>
    <row r="22632">
      <c r="A22632" s="221">
        <v>23789.0</v>
      </c>
      <c r="B22632" s="221">
        <v>36.0</v>
      </c>
      <c r="C22632" s="221">
        <v>2503.0</v>
      </c>
    </row>
    <row r="22633">
      <c r="A22633" s="221">
        <v>23789.0</v>
      </c>
      <c r="B22633" s="221">
        <v>37.0</v>
      </c>
      <c r="C22633" s="221">
        <v>1.0</v>
      </c>
    </row>
    <row r="22634">
      <c r="A22634" s="221">
        <v>23789.0</v>
      </c>
      <c r="B22634" s="221">
        <v>39.0</v>
      </c>
      <c r="C22634" s="221">
        <v>12.0</v>
      </c>
    </row>
    <row r="22635">
      <c r="A22635" s="221">
        <v>23789.0</v>
      </c>
      <c r="B22635" s="221">
        <v>40.0</v>
      </c>
      <c r="C22635" s="221">
        <v>2.0</v>
      </c>
    </row>
    <row r="22636">
      <c r="A22636" s="221">
        <v>23789.0</v>
      </c>
      <c r="B22636" s="221">
        <v>23133.0</v>
      </c>
      <c r="C22636" s="221">
        <v>2.0</v>
      </c>
    </row>
    <row r="22637">
      <c r="A22637" s="221">
        <v>23789.0</v>
      </c>
      <c r="B22637" s="221">
        <v>23134.0</v>
      </c>
      <c r="C22637" s="221">
        <v>1.0</v>
      </c>
    </row>
    <row r="22638">
      <c r="A22638" s="221">
        <v>23789.0</v>
      </c>
      <c r="B22638" s="221">
        <v>23135.0</v>
      </c>
      <c r="C22638" s="221">
        <v>2.0</v>
      </c>
    </row>
    <row r="22639">
      <c r="A22639" s="221">
        <v>23789.0</v>
      </c>
      <c r="B22639" s="221">
        <v>23143.0</v>
      </c>
      <c r="C22639" s="221">
        <v>2.0</v>
      </c>
    </row>
    <row r="22640">
      <c r="A22640" s="221">
        <v>23789.0</v>
      </c>
      <c r="B22640" s="221">
        <v>23145.0</v>
      </c>
      <c r="C22640" s="221">
        <v>1.0</v>
      </c>
    </row>
    <row r="22641">
      <c r="A22641" s="221">
        <v>23789.0</v>
      </c>
      <c r="B22641" s="221">
        <v>23175.0</v>
      </c>
      <c r="C22641" s="221">
        <v>3.0</v>
      </c>
    </row>
    <row r="22642">
      <c r="A22642" s="221">
        <v>23791.0</v>
      </c>
      <c r="B22642" s="221">
        <v>34.0</v>
      </c>
      <c r="C22642" s="221">
        <v>1982.0</v>
      </c>
    </row>
    <row r="22643">
      <c r="A22643" s="221">
        <v>23791.0</v>
      </c>
      <c r="B22643" s="221">
        <v>35.0</v>
      </c>
      <c r="C22643" s="221">
        <v>98.0</v>
      </c>
    </row>
    <row r="22644">
      <c r="A22644" s="221">
        <v>23791.0</v>
      </c>
      <c r="B22644" s="221">
        <v>36.0</v>
      </c>
      <c r="C22644" s="221">
        <v>181.0</v>
      </c>
    </row>
    <row r="22645">
      <c r="A22645" s="221">
        <v>23791.0</v>
      </c>
      <c r="B22645" s="221">
        <v>38.0</v>
      </c>
      <c r="C22645" s="221">
        <v>1.0</v>
      </c>
    </row>
    <row r="22646">
      <c r="A22646" s="221">
        <v>23793.0</v>
      </c>
      <c r="B22646" s="221">
        <v>34.0</v>
      </c>
      <c r="C22646" s="221">
        <v>12218.0</v>
      </c>
    </row>
    <row r="22647">
      <c r="A22647" s="221">
        <v>23793.0</v>
      </c>
      <c r="B22647" s="221">
        <v>35.0</v>
      </c>
      <c r="C22647" s="221">
        <v>11594.0</v>
      </c>
    </row>
    <row r="22648">
      <c r="A22648" s="221">
        <v>23793.0</v>
      </c>
      <c r="B22648" s="221">
        <v>36.0</v>
      </c>
      <c r="C22648" s="221">
        <v>8360.0</v>
      </c>
    </row>
    <row r="22649">
      <c r="A22649" s="221">
        <v>23793.0</v>
      </c>
      <c r="B22649" s="221">
        <v>37.0</v>
      </c>
      <c r="C22649" s="221">
        <v>231.0</v>
      </c>
    </row>
    <row r="22650">
      <c r="A22650" s="221">
        <v>23793.0</v>
      </c>
      <c r="B22650" s="221">
        <v>38.0</v>
      </c>
      <c r="C22650" s="221">
        <v>6.0</v>
      </c>
    </row>
    <row r="22651">
      <c r="A22651" s="221">
        <v>23793.0</v>
      </c>
      <c r="B22651" s="221">
        <v>40.0</v>
      </c>
      <c r="C22651" s="221">
        <v>6.0</v>
      </c>
    </row>
    <row r="22652">
      <c r="A22652" s="221">
        <v>23793.0</v>
      </c>
      <c r="B22652" s="221">
        <v>23133.0</v>
      </c>
      <c r="C22652" s="221">
        <v>3.0</v>
      </c>
    </row>
    <row r="22653">
      <c r="A22653" s="221">
        <v>23793.0</v>
      </c>
      <c r="B22653" s="221">
        <v>23135.0</v>
      </c>
      <c r="C22653" s="221">
        <v>1.0</v>
      </c>
    </row>
    <row r="22654">
      <c r="A22654" s="221">
        <v>23793.0</v>
      </c>
      <c r="B22654" s="221">
        <v>23137.0</v>
      </c>
      <c r="C22654" s="221">
        <v>1.0</v>
      </c>
    </row>
    <row r="22655">
      <c r="A22655" s="221">
        <v>23793.0</v>
      </c>
      <c r="B22655" s="221">
        <v>23145.0</v>
      </c>
      <c r="C22655" s="221">
        <v>1.0</v>
      </c>
    </row>
    <row r="22656">
      <c r="A22656" s="221">
        <v>23793.0</v>
      </c>
      <c r="B22656" s="221">
        <v>23147.0</v>
      </c>
      <c r="C22656" s="221">
        <v>1.0</v>
      </c>
    </row>
    <row r="22657">
      <c r="A22657" s="221">
        <v>23793.0</v>
      </c>
      <c r="B22657" s="221">
        <v>23175.0</v>
      </c>
      <c r="C22657" s="221">
        <v>1.0</v>
      </c>
    </row>
    <row r="22658">
      <c r="A22658" s="221">
        <v>23793.0</v>
      </c>
      <c r="B22658" s="221">
        <v>23177.0</v>
      </c>
      <c r="C22658" s="221">
        <v>1.0</v>
      </c>
    </row>
    <row r="22659">
      <c r="A22659" s="221">
        <v>23795.0</v>
      </c>
      <c r="B22659" s="221">
        <v>34.0</v>
      </c>
      <c r="C22659" s="221">
        <v>858.0</v>
      </c>
    </row>
    <row r="22660">
      <c r="A22660" s="221">
        <v>23795.0</v>
      </c>
      <c r="B22660" s="221">
        <v>35.0</v>
      </c>
      <c r="C22660" s="221">
        <v>288.0</v>
      </c>
    </row>
    <row r="22661">
      <c r="A22661" s="221">
        <v>23795.0</v>
      </c>
      <c r="B22661" s="221">
        <v>40.0</v>
      </c>
      <c r="C22661" s="221">
        <v>4.0</v>
      </c>
    </row>
    <row r="22662">
      <c r="A22662" s="221">
        <v>23795.0</v>
      </c>
      <c r="B22662" s="221">
        <v>23133.0</v>
      </c>
      <c r="C22662" s="221">
        <v>2.0</v>
      </c>
    </row>
    <row r="22663">
      <c r="A22663" s="221">
        <v>23795.0</v>
      </c>
      <c r="B22663" s="221">
        <v>23143.0</v>
      </c>
      <c r="C22663" s="221">
        <v>1.0</v>
      </c>
    </row>
    <row r="22664">
      <c r="A22664" s="221">
        <v>23795.0</v>
      </c>
      <c r="B22664" s="221">
        <v>23173.0</v>
      </c>
      <c r="C22664" s="221">
        <v>2.0</v>
      </c>
    </row>
    <row r="22665">
      <c r="A22665" s="221">
        <v>23797.0</v>
      </c>
      <c r="B22665" s="221">
        <v>34.0</v>
      </c>
      <c r="C22665" s="221">
        <v>2271.0</v>
      </c>
    </row>
    <row r="22666">
      <c r="A22666" s="221">
        <v>23797.0</v>
      </c>
      <c r="B22666" s="221">
        <v>35.0</v>
      </c>
      <c r="C22666" s="221">
        <v>1063.0</v>
      </c>
    </row>
    <row r="22667">
      <c r="A22667" s="221">
        <v>23797.0</v>
      </c>
      <c r="B22667" s="221">
        <v>36.0</v>
      </c>
      <c r="C22667" s="221">
        <v>906.0</v>
      </c>
    </row>
    <row r="22668">
      <c r="A22668" s="221">
        <v>23797.0</v>
      </c>
      <c r="B22668" s="221">
        <v>37.0</v>
      </c>
      <c r="C22668" s="221">
        <v>1.0</v>
      </c>
    </row>
    <row r="22669">
      <c r="A22669" s="221">
        <v>23797.0</v>
      </c>
      <c r="B22669" s="221">
        <v>38.0</v>
      </c>
      <c r="C22669" s="221">
        <v>4.0</v>
      </c>
    </row>
    <row r="22670">
      <c r="A22670" s="221">
        <v>23797.0</v>
      </c>
      <c r="B22670" s="221">
        <v>23133.0</v>
      </c>
      <c r="C22670" s="221">
        <v>3.0</v>
      </c>
    </row>
    <row r="22671">
      <c r="A22671" s="221">
        <v>23797.0</v>
      </c>
      <c r="B22671" s="221">
        <v>23135.0</v>
      </c>
      <c r="C22671" s="221">
        <v>2.0</v>
      </c>
    </row>
    <row r="22672">
      <c r="A22672" s="221">
        <v>23797.0</v>
      </c>
      <c r="B22672" s="221">
        <v>23145.0</v>
      </c>
      <c r="C22672" s="221">
        <v>2.0</v>
      </c>
    </row>
    <row r="22673">
      <c r="A22673" s="221">
        <v>23797.0</v>
      </c>
      <c r="B22673" s="221">
        <v>23175.0</v>
      </c>
      <c r="C22673" s="221">
        <v>2.0</v>
      </c>
    </row>
    <row r="22674">
      <c r="A22674" s="221">
        <v>23799.0</v>
      </c>
      <c r="B22674" s="221">
        <v>34.0</v>
      </c>
      <c r="C22674" s="221">
        <v>4662.0</v>
      </c>
    </row>
    <row r="22675">
      <c r="A22675" s="221">
        <v>23799.0</v>
      </c>
      <c r="B22675" s="221">
        <v>35.0</v>
      </c>
      <c r="C22675" s="221">
        <v>1857.0</v>
      </c>
    </row>
    <row r="22676">
      <c r="A22676" s="221">
        <v>23799.0</v>
      </c>
      <c r="B22676" s="221">
        <v>36.0</v>
      </c>
      <c r="C22676" s="221">
        <v>1027.0</v>
      </c>
    </row>
    <row r="22677">
      <c r="A22677" s="221">
        <v>23799.0</v>
      </c>
      <c r="B22677" s="221">
        <v>37.0</v>
      </c>
      <c r="C22677" s="221">
        <v>44.0</v>
      </c>
    </row>
    <row r="22678">
      <c r="A22678" s="221">
        <v>23799.0</v>
      </c>
      <c r="B22678" s="221">
        <v>38.0</v>
      </c>
      <c r="C22678" s="221">
        <v>51.0</v>
      </c>
    </row>
    <row r="22679">
      <c r="A22679" s="221">
        <v>23799.0</v>
      </c>
      <c r="B22679" s="221">
        <v>23133.0</v>
      </c>
      <c r="C22679" s="221">
        <v>2.0</v>
      </c>
    </row>
    <row r="22680">
      <c r="A22680" s="221">
        <v>23799.0</v>
      </c>
      <c r="B22680" s="221">
        <v>23135.0</v>
      </c>
      <c r="C22680" s="221">
        <v>1.0</v>
      </c>
    </row>
    <row r="22681">
      <c r="A22681" s="221">
        <v>23799.0</v>
      </c>
      <c r="B22681" s="221">
        <v>23137.0</v>
      </c>
      <c r="C22681" s="221">
        <v>1.0</v>
      </c>
    </row>
    <row r="22682">
      <c r="A22682" s="221">
        <v>23799.0</v>
      </c>
      <c r="B22682" s="221">
        <v>23145.0</v>
      </c>
      <c r="C22682" s="221">
        <v>2.0</v>
      </c>
    </row>
    <row r="22683">
      <c r="A22683" s="221">
        <v>23799.0</v>
      </c>
      <c r="B22683" s="221">
        <v>23147.0</v>
      </c>
      <c r="C22683" s="221">
        <v>1.0</v>
      </c>
    </row>
    <row r="22684">
      <c r="A22684" s="221">
        <v>23799.0</v>
      </c>
      <c r="B22684" s="221">
        <v>23175.0</v>
      </c>
      <c r="C22684" s="221">
        <v>3.0</v>
      </c>
    </row>
    <row r="22685">
      <c r="A22685" s="221">
        <v>23799.0</v>
      </c>
      <c r="B22685" s="221">
        <v>23177.0</v>
      </c>
      <c r="C22685" s="221">
        <v>1.0</v>
      </c>
    </row>
    <row r="22686">
      <c r="A22686" s="221">
        <v>23801.0</v>
      </c>
      <c r="B22686" s="221">
        <v>34.0</v>
      </c>
      <c r="C22686" s="221">
        <v>684.0</v>
      </c>
    </row>
    <row r="22687">
      <c r="A22687" s="221">
        <v>23801.0</v>
      </c>
      <c r="B22687" s="221">
        <v>35.0</v>
      </c>
      <c r="C22687" s="221">
        <v>427.0</v>
      </c>
    </row>
    <row r="22688">
      <c r="A22688" s="221">
        <v>23801.0</v>
      </c>
      <c r="B22688" s="221">
        <v>36.0</v>
      </c>
      <c r="C22688" s="221">
        <v>153.0</v>
      </c>
    </row>
    <row r="22689">
      <c r="A22689" s="221">
        <v>23801.0</v>
      </c>
      <c r="B22689" s="221">
        <v>37.0</v>
      </c>
      <c r="C22689" s="221">
        <v>2.0</v>
      </c>
    </row>
    <row r="22690">
      <c r="A22690" s="221">
        <v>23801.0</v>
      </c>
      <c r="B22690" s="221">
        <v>38.0</v>
      </c>
      <c r="C22690" s="221">
        <v>2.0</v>
      </c>
    </row>
    <row r="22691">
      <c r="A22691" s="221">
        <v>23801.0</v>
      </c>
      <c r="B22691" s="221">
        <v>23134.0</v>
      </c>
      <c r="C22691" s="221">
        <v>1.0</v>
      </c>
    </row>
    <row r="22692">
      <c r="A22692" s="221">
        <v>23801.0</v>
      </c>
      <c r="B22692" s="221">
        <v>23144.0</v>
      </c>
      <c r="C22692" s="221">
        <v>1.0</v>
      </c>
    </row>
    <row r="22693">
      <c r="A22693" s="221">
        <v>23801.0</v>
      </c>
      <c r="B22693" s="221">
        <v>23174.0</v>
      </c>
      <c r="C22693" s="221">
        <v>1.0</v>
      </c>
    </row>
    <row r="22694">
      <c r="A22694" s="221">
        <v>23803.0</v>
      </c>
      <c r="B22694" s="221">
        <v>34.0</v>
      </c>
      <c r="C22694" s="221">
        <v>1338.0</v>
      </c>
    </row>
    <row r="22695">
      <c r="A22695" s="221">
        <v>23803.0</v>
      </c>
      <c r="B22695" s="221">
        <v>35.0</v>
      </c>
      <c r="C22695" s="221">
        <v>1058.0</v>
      </c>
    </row>
    <row r="22696">
      <c r="A22696" s="221">
        <v>23803.0</v>
      </c>
      <c r="B22696" s="221">
        <v>36.0</v>
      </c>
      <c r="C22696" s="221">
        <v>493.0</v>
      </c>
    </row>
    <row r="22697">
      <c r="A22697" s="221">
        <v>23803.0</v>
      </c>
      <c r="B22697" s="221">
        <v>37.0</v>
      </c>
      <c r="C22697" s="221">
        <v>2.0</v>
      </c>
    </row>
    <row r="22698">
      <c r="A22698" s="221">
        <v>23803.0</v>
      </c>
      <c r="B22698" s="221">
        <v>38.0</v>
      </c>
      <c r="C22698" s="221">
        <v>1.0</v>
      </c>
    </row>
    <row r="22699">
      <c r="A22699" s="221">
        <v>23803.0</v>
      </c>
      <c r="B22699" s="221">
        <v>23134.0</v>
      </c>
      <c r="C22699" s="221">
        <v>2.0</v>
      </c>
    </row>
    <row r="22700">
      <c r="A22700" s="221">
        <v>23803.0</v>
      </c>
      <c r="B22700" s="221">
        <v>23143.0</v>
      </c>
      <c r="C22700" s="221">
        <v>2.0</v>
      </c>
    </row>
    <row r="22701">
      <c r="A22701" s="221">
        <v>23803.0</v>
      </c>
      <c r="B22701" s="221">
        <v>23145.0</v>
      </c>
      <c r="C22701" s="221">
        <v>3.0</v>
      </c>
    </row>
    <row r="22702">
      <c r="A22702" s="221">
        <v>23803.0</v>
      </c>
      <c r="B22702" s="221">
        <v>23174.0</v>
      </c>
      <c r="C22702" s="221">
        <v>2.0</v>
      </c>
    </row>
    <row r="22703">
      <c r="A22703" s="221">
        <v>23805.0</v>
      </c>
      <c r="B22703" s="221">
        <v>34.0</v>
      </c>
      <c r="C22703" s="221">
        <v>4574.0</v>
      </c>
    </row>
    <row r="22704">
      <c r="A22704" s="221">
        <v>23805.0</v>
      </c>
      <c r="B22704" s="221">
        <v>35.0</v>
      </c>
      <c r="C22704" s="221">
        <v>1734.0</v>
      </c>
    </row>
    <row r="22705">
      <c r="A22705" s="221">
        <v>23805.0</v>
      </c>
      <c r="B22705" s="221">
        <v>36.0</v>
      </c>
      <c r="C22705" s="221">
        <v>1307.0</v>
      </c>
    </row>
    <row r="22706">
      <c r="A22706" s="221">
        <v>23805.0</v>
      </c>
      <c r="B22706" s="221">
        <v>39.0</v>
      </c>
      <c r="C22706" s="221">
        <v>4.0</v>
      </c>
    </row>
    <row r="22707">
      <c r="A22707" s="221">
        <v>23805.0</v>
      </c>
      <c r="B22707" s="221">
        <v>23133.0</v>
      </c>
      <c r="C22707" s="221">
        <v>1.0</v>
      </c>
    </row>
    <row r="22708">
      <c r="A22708" s="221">
        <v>23805.0</v>
      </c>
      <c r="B22708" s="221">
        <v>23134.0</v>
      </c>
      <c r="C22708" s="221">
        <v>4.0</v>
      </c>
    </row>
    <row r="22709">
      <c r="A22709" s="221">
        <v>23805.0</v>
      </c>
      <c r="B22709" s="221">
        <v>23136.0</v>
      </c>
      <c r="C22709" s="221">
        <v>2.0</v>
      </c>
    </row>
    <row r="22710">
      <c r="A22710" s="221">
        <v>23805.0</v>
      </c>
      <c r="B22710" s="221">
        <v>23144.0</v>
      </c>
      <c r="C22710" s="221">
        <v>1.0</v>
      </c>
    </row>
    <row r="22711">
      <c r="A22711" s="221">
        <v>23805.0</v>
      </c>
      <c r="B22711" s="221">
        <v>23146.0</v>
      </c>
      <c r="C22711" s="221">
        <v>2.0</v>
      </c>
    </row>
    <row r="22712">
      <c r="A22712" s="221">
        <v>23805.0</v>
      </c>
      <c r="B22712" s="221">
        <v>23174.0</v>
      </c>
      <c r="C22712" s="221">
        <v>2.0</v>
      </c>
    </row>
    <row r="22713">
      <c r="A22713" s="221">
        <v>23805.0</v>
      </c>
      <c r="B22713" s="221">
        <v>23176.0</v>
      </c>
      <c r="C22713" s="221">
        <v>1.0</v>
      </c>
    </row>
    <row r="22714">
      <c r="A22714" s="221">
        <v>23807.0</v>
      </c>
      <c r="B22714" s="221">
        <v>34.0</v>
      </c>
      <c r="C22714" s="221">
        <v>277.0</v>
      </c>
    </row>
    <row r="22715">
      <c r="A22715" s="221">
        <v>23807.0</v>
      </c>
      <c r="B22715" s="221">
        <v>38.0</v>
      </c>
      <c r="C22715" s="221">
        <v>6.0</v>
      </c>
    </row>
    <row r="22716">
      <c r="A22716" s="221">
        <v>23807.0</v>
      </c>
      <c r="B22716" s="221">
        <v>40.0</v>
      </c>
      <c r="C22716" s="221">
        <v>2.0</v>
      </c>
    </row>
    <row r="22717">
      <c r="A22717" s="221">
        <v>23807.0</v>
      </c>
      <c r="B22717" s="221">
        <v>23134.0</v>
      </c>
      <c r="C22717" s="221">
        <v>2.0</v>
      </c>
    </row>
    <row r="22718">
      <c r="A22718" s="221">
        <v>23807.0</v>
      </c>
      <c r="B22718" s="221">
        <v>23174.0</v>
      </c>
      <c r="C22718" s="221">
        <v>2.0</v>
      </c>
    </row>
    <row r="22719">
      <c r="A22719" s="221">
        <v>23809.0</v>
      </c>
      <c r="B22719" s="221">
        <v>34.0</v>
      </c>
      <c r="C22719" s="221">
        <v>242.0</v>
      </c>
    </row>
    <row r="22720">
      <c r="A22720" s="221">
        <v>23809.0</v>
      </c>
      <c r="B22720" s="221">
        <v>35.0</v>
      </c>
      <c r="C22720" s="221">
        <v>148.0</v>
      </c>
    </row>
    <row r="22721">
      <c r="A22721" s="221">
        <v>23809.0</v>
      </c>
      <c r="B22721" s="221">
        <v>36.0</v>
      </c>
      <c r="C22721" s="221">
        <v>569.0</v>
      </c>
    </row>
    <row r="22722">
      <c r="A22722" s="221">
        <v>23809.0</v>
      </c>
      <c r="B22722" s="221">
        <v>39.0</v>
      </c>
      <c r="C22722" s="221">
        <v>2.0</v>
      </c>
    </row>
    <row r="22723">
      <c r="A22723" s="221">
        <v>23809.0</v>
      </c>
      <c r="B22723" s="221">
        <v>40.0</v>
      </c>
      <c r="C22723" s="221">
        <v>2.0</v>
      </c>
    </row>
    <row r="22724">
      <c r="A22724" s="221">
        <v>23809.0</v>
      </c>
      <c r="B22724" s="221">
        <v>23134.0</v>
      </c>
      <c r="C22724" s="221">
        <v>2.0</v>
      </c>
    </row>
    <row r="22725">
      <c r="A22725" s="221">
        <v>23809.0</v>
      </c>
      <c r="B22725" s="221">
        <v>23136.0</v>
      </c>
      <c r="C22725" s="221">
        <v>1.0</v>
      </c>
    </row>
    <row r="22726">
      <c r="A22726" s="221">
        <v>23809.0</v>
      </c>
      <c r="B22726" s="221">
        <v>23144.0</v>
      </c>
      <c r="C22726" s="221">
        <v>1.0</v>
      </c>
    </row>
    <row r="22727">
      <c r="A22727" s="221">
        <v>23809.0</v>
      </c>
      <c r="B22727" s="221">
        <v>23146.0</v>
      </c>
      <c r="C22727" s="221">
        <v>1.0</v>
      </c>
    </row>
    <row r="22728">
      <c r="A22728" s="221">
        <v>23809.0</v>
      </c>
      <c r="B22728" s="221">
        <v>23174.0</v>
      </c>
      <c r="C22728" s="221">
        <v>1.0</v>
      </c>
    </row>
    <row r="22729">
      <c r="A22729" s="221">
        <v>23809.0</v>
      </c>
      <c r="B22729" s="221">
        <v>23176.0</v>
      </c>
      <c r="C22729" s="221">
        <v>1.0</v>
      </c>
    </row>
    <row r="22730">
      <c r="A22730" s="221">
        <v>23811.0</v>
      </c>
      <c r="B22730" s="221">
        <v>34.0</v>
      </c>
      <c r="C22730" s="221">
        <v>1677.0</v>
      </c>
    </row>
    <row r="22731">
      <c r="A22731" s="221">
        <v>23811.0</v>
      </c>
      <c r="B22731" s="221">
        <v>35.0</v>
      </c>
      <c r="C22731" s="221">
        <v>561.0</v>
      </c>
    </row>
    <row r="22732">
      <c r="A22732" s="221">
        <v>23811.0</v>
      </c>
      <c r="B22732" s="221">
        <v>36.0</v>
      </c>
      <c r="C22732" s="221">
        <v>488.0</v>
      </c>
    </row>
    <row r="22733">
      <c r="A22733" s="221">
        <v>23811.0</v>
      </c>
      <c r="B22733" s="221">
        <v>37.0</v>
      </c>
      <c r="C22733" s="221">
        <v>404.0</v>
      </c>
    </row>
    <row r="22734">
      <c r="A22734" s="221">
        <v>23811.0</v>
      </c>
      <c r="B22734" s="221">
        <v>38.0</v>
      </c>
      <c r="C22734" s="221">
        <v>6.0</v>
      </c>
    </row>
    <row r="22735">
      <c r="A22735" s="221">
        <v>23811.0</v>
      </c>
      <c r="B22735" s="221">
        <v>23134.0</v>
      </c>
      <c r="C22735" s="221">
        <v>2.0</v>
      </c>
    </row>
    <row r="22736">
      <c r="A22736" s="221">
        <v>23811.0</v>
      </c>
      <c r="B22736" s="221">
        <v>23136.0</v>
      </c>
      <c r="C22736" s="221">
        <v>2.0</v>
      </c>
    </row>
    <row r="22737">
      <c r="A22737" s="221">
        <v>23811.0</v>
      </c>
      <c r="B22737" s="221">
        <v>23144.0</v>
      </c>
      <c r="C22737" s="221">
        <v>2.0</v>
      </c>
    </row>
    <row r="22738">
      <c r="A22738" s="221">
        <v>23811.0</v>
      </c>
      <c r="B22738" s="221">
        <v>23146.0</v>
      </c>
      <c r="C22738" s="221">
        <v>1.0</v>
      </c>
    </row>
    <row r="22739">
      <c r="A22739" s="221">
        <v>23811.0</v>
      </c>
      <c r="B22739" s="221">
        <v>23174.0</v>
      </c>
      <c r="C22739" s="221">
        <v>2.0</v>
      </c>
    </row>
    <row r="22740">
      <c r="A22740" s="221">
        <v>23811.0</v>
      </c>
      <c r="B22740" s="221">
        <v>23176.0</v>
      </c>
      <c r="C22740" s="221">
        <v>2.0</v>
      </c>
    </row>
    <row r="22741">
      <c r="A22741" s="221">
        <v>23813.0</v>
      </c>
      <c r="B22741" s="221">
        <v>34.0</v>
      </c>
      <c r="C22741" s="221">
        <v>763.0</v>
      </c>
    </row>
    <row r="22742">
      <c r="A22742" s="221">
        <v>23813.0</v>
      </c>
      <c r="B22742" s="221">
        <v>35.0</v>
      </c>
      <c r="C22742" s="221">
        <v>321.0</v>
      </c>
    </row>
    <row r="22743">
      <c r="A22743" s="221">
        <v>23813.0</v>
      </c>
      <c r="B22743" s="221">
        <v>36.0</v>
      </c>
      <c r="C22743" s="221">
        <v>412.0</v>
      </c>
    </row>
    <row r="22744">
      <c r="A22744" s="221">
        <v>23813.0</v>
      </c>
      <c r="B22744" s="221">
        <v>40.0</v>
      </c>
      <c r="C22744" s="221">
        <v>2.0</v>
      </c>
    </row>
    <row r="22745">
      <c r="A22745" s="221">
        <v>23813.0</v>
      </c>
      <c r="B22745" s="221">
        <v>23149.0</v>
      </c>
      <c r="C22745" s="221">
        <v>3.0</v>
      </c>
    </row>
    <row r="22746">
      <c r="A22746" s="221">
        <v>23813.0</v>
      </c>
      <c r="B22746" s="221">
        <v>23159.0</v>
      </c>
      <c r="C22746" s="221">
        <v>2.0</v>
      </c>
    </row>
    <row r="22747">
      <c r="A22747" s="221">
        <v>23815.0</v>
      </c>
      <c r="B22747" s="221">
        <v>34.0</v>
      </c>
      <c r="C22747" s="221">
        <v>520.0</v>
      </c>
    </row>
    <row r="22748">
      <c r="A22748" s="221">
        <v>23815.0</v>
      </c>
      <c r="B22748" s="221">
        <v>35.0</v>
      </c>
      <c r="C22748" s="221">
        <v>39.0</v>
      </c>
    </row>
    <row r="22749">
      <c r="A22749" s="221">
        <v>23815.0</v>
      </c>
      <c r="B22749" s="221">
        <v>36.0</v>
      </c>
      <c r="C22749" s="221">
        <v>198.0</v>
      </c>
    </row>
    <row r="22750">
      <c r="A22750" s="221">
        <v>23815.0</v>
      </c>
      <c r="B22750" s="221">
        <v>37.0</v>
      </c>
      <c r="C22750" s="221">
        <v>96.0</v>
      </c>
    </row>
    <row r="22751">
      <c r="A22751" s="221">
        <v>23815.0</v>
      </c>
      <c r="B22751" s="221">
        <v>39.0</v>
      </c>
      <c r="C22751" s="221">
        <v>2.0</v>
      </c>
    </row>
    <row r="22752">
      <c r="A22752" s="221">
        <v>23815.0</v>
      </c>
      <c r="B22752" s="221">
        <v>40.0</v>
      </c>
      <c r="C22752" s="221">
        <v>2.0</v>
      </c>
    </row>
    <row r="22753">
      <c r="A22753" s="221">
        <v>23815.0</v>
      </c>
      <c r="B22753" s="221">
        <v>23149.0</v>
      </c>
      <c r="C22753" s="221">
        <v>1.0</v>
      </c>
    </row>
    <row r="22754">
      <c r="A22754" s="221">
        <v>23815.0</v>
      </c>
      <c r="B22754" s="221">
        <v>23158.0</v>
      </c>
      <c r="C22754" s="221">
        <v>1.0</v>
      </c>
    </row>
    <row r="22755">
      <c r="A22755" s="221">
        <v>23817.0</v>
      </c>
      <c r="B22755" s="221">
        <v>34.0</v>
      </c>
      <c r="C22755" s="221">
        <v>1484.0</v>
      </c>
    </row>
    <row r="22756">
      <c r="A22756" s="221">
        <v>23817.0</v>
      </c>
      <c r="B22756" s="221">
        <v>35.0</v>
      </c>
      <c r="C22756" s="221">
        <v>211.0</v>
      </c>
    </row>
    <row r="22757">
      <c r="A22757" s="221">
        <v>23817.0</v>
      </c>
      <c r="B22757" s="221">
        <v>36.0</v>
      </c>
      <c r="C22757" s="221">
        <v>397.0</v>
      </c>
    </row>
    <row r="22758">
      <c r="A22758" s="221">
        <v>23817.0</v>
      </c>
      <c r="B22758" s="221">
        <v>37.0</v>
      </c>
      <c r="C22758" s="221">
        <v>198.0</v>
      </c>
    </row>
    <row r="22759">
      <c r="A22759" s="221">
        <v>23817.0</v>
      </c>
      <c r="B22759" s="221">
        <v>39.0</v>
      </c>
      <c r="C22759" s="221">
        <v>40.0</v>
      </c>
    </row>
    <row r="22760">
      <c r="A22760" s="221">
        <v>23817.0</v>
      </c>
      <c r="B22760" s="221">
        <v>40.0</v>
      </c>
      <c r="C22760" s="221">
        <v>6.0</v>
      </c>
    </row>
    <row r="22761">
      <c r="A22761" s="221">
        <v>23817.0</v>
      </c>
      <c r="B22761" s="221">
        <v>23149.0</v>
      </c>
      <c r="C22761" s="221">
        <v>3.0</v>
      </c>
    </row>
    <row r="22762">
      <c r="A22762" s="221">
        <v>23817.0</v>
      </c>
      <c r="B22762" s="221">
        <v>23159.0</v>
      </c>
      <c r="C22762" s="221">
        <v>1.0</v>
      </c>
    </row>
    <row r="22763">
      <c r="A22763" s="221">
        <v>23817.0</v>
      </c>
      <c r="B22763" s="221">
        <v>23161.0</v>
      </c>
      <c r="C22763" s="221">
        <v>1.0</v>
      </c>
    </row>
    <row r="22764">
      <c r="A22764" s="221">
        <v>23819.0</v>
      </c>
      <c r="B22764" s="221">
        <v>34.0</v>
      </c>
      <c r="C22764" s="221">
        <v>1486.0</v>
      </c>
    </row>
    <row r="22765">
      <c r="A22765" s="221">
        <v>23819.0</v>
      </c>
      <c r="B22765" s="221">
        <v>35.0</v>
      </c>
      <c r="C22765" s="221">
        <v>1486.0</v>
      </c>
    </row>
    <row r="22766">
      <c r="A22766" s="221">
        <v>23819.0</v>
      </c>
      <c r="B22766" s="221">
        <v>36.0</v>
      </c>
      <c r="C22766" s="221">
        <v>1486.0</v>
      </c>
    </row>
    <row r="22767">
      <c r="A22767" s="221">
        <v>23819.0</v>
      </c>
      <c r="B22767" s="221">
        <v>37.0</v>
      </c>
      <c r="C22767" s="221">
        <v>1486.0</v>
      </c>
    </row>
    <row r="22768">
      <c r="A22768" s="221">
        <v>23819.0</v>
      </c>
      <c r="B22768" s="221">
        <v>39.0</v>
      </c>
      <c r="C22768" s="221">
        <v>100.0</v>
      </c>
    </row>
    <row r="22769">
      <c r="A22769" s="221">
        <v>23819.0</v>
      </c>
      <c r="B22769" s="221">
        <v>40.0</v>
      </c>
      <c r="C22769" s="221">
        <v>48.0</v>
      </c>
    </row>
    <row r="22770">
      <c r="A22770" s="221">
        <v>23819.0</v>
      </c>
      <c r="B22770" s="221">
        <v>23149.0</v>
      </c>
      <c r="C22770" s="221">
        <v>2.0</v>
      </c>
    </row>
    <row r="22771">
      <c r="A22771" s="221">
        <v>23819.0</v>
      </c>
      <c r="B22771" s="221">
        <v>23151.0</v>
      </c>
      <c r="C22771" s="221">
        <v>1.0</v>
      </c>
    </row>
    <row r="22772">
      <c r="A22772" s="221">
        <v>23819.0</v>
      </c>
      <c r="B22772" s="221">
        <v>23152.0</v>
      </c>
      <c r="C22772" s="221">
        <v>1.0</v>
      </c>
    </row>
    <row r="22773">
      <c r="A22773" s="221">
        <v>23819.0</v>
      </c>
      <c r="B22773" s="221">
        <v>23159.0</v>
      </c>
      <c r="C22773" s="221">
        <v>2.0</v>
      </c>
    </row>
    <row r="22774">
      <c r="A22774" s="221">
        <v>23819.0</v>
      </c>
      <c r="B22774" s="221">
        <v>23161.0</v>
      </c>
      <c r="C22774" s="221">
        <v>1.0</v>
      </c>
    </row>
    <row r="22775">
      <c r="A22775" s="221">
        <v>23821.0</v>
      </c>
      <c r="B22775" s="221">
        <v>34.0</v>
      </c>
      <c r="C22775" s="221">
        <v>2093.0</v>
      </c>
    </row>
    <row r="22776">
      <c r="A22776" s="221">
        <v>23821.0</v>
      </c>
      <c r="B22776" s="221">
        <v>35.0</v>
      </c>
      <c r="C22776" s="221">
        <v>1532.0</v>
      </c>
    </row>
    <row r="22777">
      <c r="A22777" s="221">
        <v>23821.0</v>
      </c>
      <c r="B22777" s="221">
        <v>36.0</v>
      </c>
      <c r="C22777" s="221">
        <v>22.0</v>
      </c>
    </row>
    <row r="22778">
      <c r="A22778" s="221">
        <v>23821.0</v>
      </c>
      <c r="B22778" s="221">
        <v>37.0</v>
      </c>
      <c r="C22778" s="221">
        <v>138.0</v>
      </c>
    </row>
    <row r="22779">
      <c r="A22779" s="221">
        <v>23821.0</v>
      </c>
      <c r="B22779" s="221">
        <v>40.0</v>
      </c>
      <c r="C22779" s="221">
        <v>2.0</v>
      </c>
    </row>
    <row r="22780">
      <c r="A22780" s="221">
        <v>23821.0</v>
      </c>
      <c r="B22780" s="221">
        <v>23149.0</v>
      </c>
      <c r="C22780" s="221">
        <v>1.0</v>
      </c>
    </row>
    <row r="22781">
      <c r="A22781" s="221">
        <v>23821.0</v>
      </c>
      <c r="B22781" s="221">
        <v>23158.0</v>
      </c>
      <c r="C22781" s="221">
        <v>1.0</v>
      </c>
    </row>
    <row r="22782">
      <c r="A22782" s="221">
        <v>23824.0</v>
      </c>
      <c r="B22782" s="221">
        <v>34.0</v>
      </c>
      <c r="C22782" s="221">
        <v>4547.0</v>
      </c>
    </row>
    <row r="22783">
      <c r="A22783" s="221">
        <v>23824.0</v>
      </c>
      <c r="B22783" s="221">
        <v>35.0</v>
      </c>
      <c r="C22783" s="221">
        <v>3208.0</v>
      </c>
    </row>
    <row r="22784">
      <c r="A22784" s="221">
        <v>23824.0</v>
      </c>
      <c r="B22784" s="221">
        <v>36.0</v>
      </c>
      <c r="C22784" s="221">
        <v>274.0</v>
      </c>
    </row>
    <row r="22785">
      <c r="A22785" s="221">
        <v>23824.0</v>
      </c>
      <c r="B22785" s="221">
        <v>37.0</v>
      </c>
      <c r="C22785" s="221">
        <v>592.0</v>
      </c>
    </row>
    <row r="22786">
      <c r="A22786" s="221">
        <v>23824.0</v>
      </c>
      <c r="B22786" s="221">
        <v>40.0</v>
      </c>
      <c r="C22786" s="221">
        <v>24.0</v>
      </c>
    </row>
    <row r="22787">
      <c r="A22787" s="221">
        <v>23824.0</v>
      </c>
      <c r="B22787" s="221">
        <v>23149.0</v>
      </c>
      <c r="C22787" s="221">
        <v>3.0</v>
      </c>
    </row>
    <row r="22788">
      <c r="A22788" s="221">
        <v>23824.0</v>
      </c>
      <c r="B22788" s="221">
        <v>23158.0</v>
      </c>
      <c r="C22788" s="221">
        <v>1.0</v>
      </c>
    </row>
    <row r="22789">
      <c r="A22789" s="221">
        <v>23824.0</v>
      </c>
      <c r="B22789" s="221">
        <v>23159.0</v>
      </c>
      <c r="C22789" s="221">
        <v>3.0</v>
      </c>
    </row>
    <row r="22790">
      <c r="A22790" s="221">
        <v>23824.0</v>
      </c>
      <c r="B22790" s="221">
        <v>23161.0</v>
      </c>
      <c r="C22790" s="221">
        <v>1.0</v>
      </c>
    </row>
    <row r="22791">
      <c r="A22791" s="221">
        <v>23829.0</v>
      </c>
      <c r="B22791" s="221">
        <v>34.0</v>
      </c>
      <c r="C22791" s="221">
        <v>12169.0</v>
      </c>
    </row>
    <row r="22792">
      <c r="A22792" s="221">
        <v>23829.0</v>
      </c>
      <c r="B22792" s="221">
        <v>35.0</v>
      </c>
      <c r="C22792" s="221">
        <v>6778.0</v>
      </c>
    </row>
    <row r="22793">
      <c r="A22793" s="221">
        <v>23829.0</v>
      </c>
      <c r="B22793" s="221">
        <v>36.0</v>
      </c>
      <c r="C22793" s="221">
        <v>1099.0</v>
      </c>
    </row>
    <row r="22794">
      <c r="A22794" s="221">
        <v>23829.0</v>
      </c>
      <c r="B22794" s="221">
        <v>37.0</v>
      </c>
      <c r="C22794" s="221">
        <v>3276.0</v>
      </c>
    </row>
    <row r="22795">
      <c r="A22795" s="221">
        <v>23829.0</v>
      </c>
      <c r="B22795" s="221">
        <v>40.0</v>
      </c>
      <c r="C22795" s="221">
        <v>138.0</v>
      </c>
    </row>
    <row r="22796">
      <c r="A22796" s="221">
        <v>23829.0</v>
      </c>
      <c r="B22796" s="221">
        <v>23149.0</v>
      </c>
      <c r="C22796" s="221">
        <v>1.0</v>
      </c>
    </row>
    <row r="22797">
      <c r="A22797" s="221">
        <v>23829.0</v>
      </c>
      <c r="B22797" s="221">
        <v>23151.0</v>
      </c>
      <c r="C22797" s="221">
        <v>2.0</v>
      </c>
    </row>
    <row r="22798">
      <c r="A22798" s="221">
        <v>23829.0</v>
      </c>
      <c r="B22798" s="221">
        <v>23159.0</v>
      </c>
      <c r="C22798" s="221">
        <v>2.0</v>
      </c>
    </row>
    <row r="22799">
      <c r="A22799" s="221">
        <v>23829.0</v>
      </c>
      <c r="B22799" s="221">
        <v>23161.0</v>
      </c>
      <c r="C22799" s="221">
        <v>1.0</v>
      </c>
    </row>
    <row r="22800">
      <c r="A22800" s="221">
        <v>23834.0</v>
      </c>
      <c r="B22800" s="221">
        <v>34.0</v>
      </c>
      <c r="C22800" s="221">
        <v>1742.0</v>
      </c>
    </row>
    <row r="22801">
      <c r="A22801" s="221">
        <v>23834.0</v>
      </c>
      <c r="B22801" s="221">
        <v>35.0</v>
      </c>
      <c r="C22801" s="221">
        <v>6.0</v>
      </c>
    </row>
    <row r="22802">
      <c r="A22802" s="221">
        <v>23834.0</v>
      </c>
      <c r="B22802" s="221">
        <v>36.0</v>
      </c>
      <c r="C22802" s="221">
        <v>78.0</v>
      </c>
    </row>
    <row r="22803">
      <c r="A22803" s="221">
        <v>23834.0</v>
      </c>
      <c r="B22803" s="221">
        <v>37.0</v>
      </c>
      <c r="C22803" s="221">
        <v>13.0</v>
      </c>
    </row>
    <row r="22804">
      <c r="A22804" s="221">
        <v>23834.0</v>
      </c>
      <c r="B22804" s="221">
        <v>39.0</v>
      </c>
      <c r="C22804" s="221">
        <v>2.0</v>
      </c>
    </row>
    <row r="22805">
      <c r="A22805" s="221">
        <v>23834.0</v>
      </c>
      <c r="B22805" s="221">
        <v>23148.0</v>
      </c>
      <c r="C22805" s="221">
        <v>1.0</v>
      </c>
    </row>
    <row r="22806">
      <c r="A22806" s="221">
        <v>23834.0</v>
      </c>
      <c r="B22806" s="221">
        <v>23158.0</v>
      </c>
      <c r="C22806" s="221">
        <v>2.0</v>
      </c>
    </row>
    <row r="22807">
      <c r="A22807" s="221">
        <v>23836.0</v>
      </c>
      <c r="B22807" s="221">
        <v>34.0</v>
      </c>
      <c r="C22807" s="221">
        <v>1556.0</v>
      </c>
    </row>
    <row r="22808">
      <c r="A22808" s="221">
        <v>23836.0</v>
      </c>
      <c r="B22808" s="221">
        <v>35.0</v>
      </c>
      <c r="C22808" s="221">
        <v>1158.0</v>
      </c>
    </row>
    <row r="22809">
      <c r="A22809" s="221">
        <v>23836.0</v>
      </c>
      <c r="B22809" s="221">
        <v>36.0</v>
      </c>
      <c r="C22809" s="221">
        <v>3.0</v>
      </c>
    </row>
    <row r="22810">
      <c r="A22810" s="221">
        <v>23836.0</v>
      </c>
      <c r="B22810" s="221">
        <v>37.0</v>
      </c>
      <c r="C22810" s="221">
        <v>7.0</v>
      </c>
    </row>
    <row r="22811">
      <c r="A22811" s="221">
        <v>23836.0</v>
      </c>
      <c r="B22811" s="221">
        <v>23148.0</v>
      </c>
      <c r="C22811" s="221">
        <v>2.0</v>
      </c>
    </row>
    <row r="22812">
      <c r="A22812" s="221">
        <v>23836.0</v>
      </c>
      <c r="B22812" s="221">
        <v>23158.0</v>
      </c>
      <c r="C22812" s="221">
        <v>3.0</v>
      </c>
    </row>
    <row r="22813">
      <c r="A22813" s="221">
        <v>23838.0</v>
      </c>
      <c r="B22813" s="221">
        <v>34.0</v>
      </c>
      <c r="C22813" s="221">
        <v>2200.0</v>
      </c>
    </row>
    <row r="22814">
      <c r="A22814" s="221">
        <v>23838.0</v>
      </c>
      <c r="B22814" s="221">
        <v>35.0</v>
      </c>
      <c r="C22814" s="221">
        <v>809.0</v>
      </c>
    </row>
    <row r="22815">
      <c r="A22815" s="221">
        <v>23838.0</v>
      </c>
      <c r="B22815" s="221">
        <v>36.0</v>
      </c>
      <c r="C22815" s="221">
        <v>21.0</v>
      </c>
    </row>
    <row r="22816">
      <c r="A22816" s="221">
        <v>23838.0</v>
      </c>
      <c r="B22816" s="221">
        <v>37.0</v>
      </c>
      <c r="C22816" s="221">
        <v>4.0</v>
      </c>
    </row>
    <row r="22817">
      <c r="A22817" s="221">
        <v>23838.0</v>
      </c>
      <c r="B22817" s="221">
        <v>39.0</v>
      </c>
      <c r="C22817" s="221">
        <v>4.0</v>
      </c>
    </row>
    <row r="22818">
      <c r="A22818" s="221">
        <v>23838.0</v>
      </c>
      <c r="B22818" s="221">
        <v>23148.0</v>
      </c>
      <c r="C22818" s="221">
        <v>2.0</v>
      </c>
    </row>
    <row r="22819">
      <c r="A22819" s="221">
        <v>23838.0</v>
      </c>
      <c r="B22819" s="221">
        <v>23158.0</v>
      </c>
      <c r="C22819" s="221">
        <v>2.0</v>
      </c>
    </row>
    <row r="22820">
      <c r="A22820" s="221">
        <v>23840.0</v>
      </c>
      <c r="B22820" s="221">
        <v>34.0</v>
      </c>
      <c r="C22820" s="221">
        <v>4529.0</v>
      </c>
    </row>
    <row r="22821">
      <c r="A22821" s="221">
        <v>23840.0</v>
      </c>
      <c r="B22821" s="221">
        <v>35.0</v>
      </c>
      <c r="C22821" s="221">
        <v>1643.0</v>
      </c>
    </row>
    <row r="22822">
      <c r="A22822" s="221">
        <v>23840.0</v>
      </c>
      <c r="B22822" s="221">
        <v>36.0</v>
      </c>
      <c r="C22822" s="221">
        <v>2413.0</v>
      </c>
    </row>
    <row r="22823">
      <c r="A22823" s="221">
        <v>23840.0</v>
      </c>
      <c r="B22823" s="221">
        <v>38.0</v>
      </c>
      <c r="C22823" s="221">
        <v>1.0</v>
      </c>
    </row>
    <row r="22824">
      <c r="A22824" s="221">
        <v>23840.0</v>
      </c>
      <c r="B22824" s="221">
        <v>23150.0</v>
      </c>
      <c r="C22824" s="221">
        <v>1.0</v>
      </c>
    </row>
    <row r="22825">
      <c r="A22825" s="221">
        <v>23840.0</v>
      </c>
      <c r="B22825" s="221">
        <v>23160.0</v>
      </c>
      <c r="C22825" s="221">
        <v>1.0</v>
      </c>
    </row>
    <row r="22826">
      <c r="A22826" s="221">
        <v>23842.0</v>
      </c>
      <c r="B22826" s="221">
        <v>34.0</v>
      </c>
      <c r="C22826" s="221">
        <v>9089.0</v>
      </c>
    </row>
    <row r="22827">
      <c r="A22827" s="221">
        <v>23842.0</v>
      </c>
      <c r="B22827" s="221">
        <v>35.0</v>
      </c>
      <c r="C22827" s="221">
        <v>2786.0</v>
      </c>
    </row>
    <row r="22828">
      <c r="A22828" s="221">
        <v>23842.0</v>
      </c>
      <c r="B22828" s="221">
        <v>36.0</v>
      </c>
      <c r="C22828" s="221">
        <v>2827.0</v>
      </c>
    </row>
    <row r="22829">
      <c r="A22829" s="221">
        <v>23842.0</v>
      </c>
      <c r="B22829" s="221">
        <v>37.0</v>
      </c>
      <c r="C22829" s="221">
        <v>14.0</v>
      </c>
    </row>
    <row r="22830">
      <c r="A22830" s="221">
        <v>23842.0</v>
      </c>
      <c r="B22830" s="221">
        <v>38.0</v>
      </c>
      <c r="C22830" s="221">
        <v>1.0</v>
      </c>
    </row>
    <row r="22831">
      <c r="A22831" s="221">
        <v>23842.0</v>
      </c>
      <c r="B22831" s="221">
        <v>23148.0</v>
      </c>
      <c r="C22831" s="221">
        <v>1.0</v>
      </c>
    </row>
    <row r="22832">
      <c r="A22832" s="221">
        <v>23842.0</v>
      </c>
      <c r="B22832" s="221">
        <v>23149.0</v>
      </c>
      <c r="C22832" s="221">
        <v>1.0</v>
      </c>
    </row>
    <row r="22833">
      <c r="A22833" s="221">
        <v>23842.0</v>
      </c>
      <c r="B22833" s="221">
        <v>23150.0</v>
      </c>
      <c r="C22833" s="221">
        <v>2.0</v>
      </c>
    </row>
    <row r="22834">
      <c r="A22834" s="221">
        <v>23842.0</v>
      </c>
      <c r="B22834" s="221">
        <v>23160.0</v>
      </c>
      <c r="C22834" s="221">
        <v>3.0</v>
      </c>
    </row>
    <row r="22835">
      <c r="A22835" s="221">
        <v>23844.0</v>
      </c>
      <c r="B22835" s="221">
        <v>34.0</v>
      </c>
      <c r="C22835" s="221">
        <v>9133.0</v>
      </c>
    </row>
    <row r="22836">
      <c r="A22836" s="221">
        <v>23844.0</v>
      </c>
      <c r="B22836" s="221">
        <v>35.0</v>
      </c>
      <c r="C22836" s="221">
        <v>2981.0</v>
      </c>
    </row>
    <row r="22837">
      <c r="A22837" s="221">
        <v>23844.0</v>
      </c>
      <c r="B22837" s="221">
        <v>36.0</v>
      </c>
      <c r="C22837" s="221">
        <v>3599.0</v>
      </c>
    </row>
    <row r="22838">
      <c r="A22838" s="221">
        <v>23844.0</v>
      </c>
      <c r="B22838" s="221">
        <v>37.0</v>
      </c>
      <c r="C22838" s="221">
        <v>2.0</v>
      </c>
    </row>
    <row r="22839">
      <c r="A22839" s="221">
        <v>23844.0</v>
      </c>
      <c r="B22839" s="221">
        <v>38.0</v>
      </c>
      <c r="C22839" s="221">
        <v>18.0</v>
      </c>
    </row>
    <row r="22840">
      <c r="A22840" s="221">
        <v>23844.0</v>
      </c>
      <c r="B22840" s="221">
        <v>23150.0</v>
      </c>
      <c r="C22840" s="221">
        <v>3.0</v>
      </c>
    </row>
    <row r="22841">
      <c r="A22841" s="221">
        <v>23844.0</v>
      </c>
      <c r="B22841" s="221">
        <v>23160.0</v>
      </c>
      <c r="C22841" s="221">
        <v>2.0</v>
      </c>
    </row>
    <row r="22842">
      <c r="A22842" s="221">
        <v>23846.0</v>
      </c>
      <c r="B22842" s="221">
        <v>34.0</v>
      </c>
      <c r="C22842" s="221">
        <v>68307.0</v>
      </c>
    </row>
    <row r="22843">
      <c r="A22843" s="221">
        <v>23846.0</v>
      </c>
      <c r="B22843" s="221">
        <v>35.0</v>
      </c>
      <c r="C22843" s="221">
        <v>17839.0</v>
      </c>
    </row>
    <row r="22844">
      <c r="A22844" s="221">
        <v>23846.0</v>
      </c>
      <c r="B22844" s="221">
        <v>36.0</v>
      </c>
      <c r="C22844" s="221">
        <v>7197.0</v>
      </c>
    </row>
    <row r="22845">
      <c r="A22845" s="221">
        <v>23846.0</v>
      </c>
      <c r="B22845" s="221">
        <v>37.0</v>
      </c>
      <c r="C22845" s="221">
        <v>1951.0</v>
      </c>
    </row>
    <row r="22846">
      <c r="A22846" s="221">
        <v>23846.0</v>
      </c>
      <c r="B22846" s="221">
        <v>38.0</v>
      </c>
      <c r="C22846" s="221">
        <v>234.0</v>
      </c>
    </row>
    <row r="22847">
      <c r="A22847" s="221">
        <v>23846.0</v>
      </c>
      <c r="B22847" s="221">
        <v>39.0</v>
      </c>
      <c r="C22847" s="221">
        <v>12.0</v>
      </c>
    </row>
    <row r="22848">
      <c r="A22848" s="221">
        <v>23846.0</v>
      </c>
      <c r="B22848" s="221">
        <v>40.0</v>
      </c>
      <c r="C22848" s="221">
        <v>26.0</v>
      </c>
    </row>
    <row r="22849">
      <c r="A22849" s="221">
        <v>23846.0</v>
      </c>
      <c r="B22849" s="221">
        <v>23152.0</v>
      </c>
      <c r="C22849" s="221">
        <v>2.0</v>
      </c>
    </row>
    <row r="22850">
      <c r="A22850" s="221">
        <v>23846.0</v>
      </c>
      <c r="B22850" s="221">
        <v>23162.0</v>
      </c>
      <c r="C22850" s="221">
        <v>2.0</v>
      </c>
    </row>
    <row r="22851">
      <c r="A22851" s="221">
        <v>23848.0</v>
      </c>
      <c r="B22851" s="221">
        <v>34.0</v>
      </c>
      <c r="C22851" s="221">
        <v>91067.0</v>
      </c>
    </row>
    <row r="22852">
      <c r="A22852" s="221">
        <v>23848.0</v>
      </c>
      <c r="B22852" s="221">
        <v>35.0</v>
      </c>
      <c r="C22852" s="221">
        <v>23527.0</v>
      </c>
    </row>
    <row r="22853">
      <c r="A22853" s="221">
        <v>23848.0</v>
      </c>
      <c r="B22853" s="221">
        <v>36.0</v>
      </c>
      <c r="C22853" s="221">
        <v>8613.0</v>
      </c>
    </row>
    <row r="22854">
      <c r="A22854" s="221">
        <v>23848.0</v>
      </c>
      <c r="B22854" s="221">
        <v>37.0</v>
      </c>
      <c r="C22854" s="221">
        <v>2294.0</v>
      </c>
    </row>
    <row r="22855">
      <c r="A22855" s="221">
        <v>23848.0</v>
      </c>
      <c r="B22855" s="221">
        <v>38.0</v>
      </c>
      <c r="C22855" s="221">
        <v>324.0</v>
      </c>
    </row>
    <row r="22856">
      <c r="A22856" s="221">
        <v>23848.0</v>
      </c>
      <c r="B22856" s="221">
        <v>39.0</v>
      </c>
      <c r="C22856" s="221">
        <v>18.0</v>
      </c>
    </row>
    <row r="22857">
      <c r="A22857" s="221">
        <v>23848.0</v>
      </c>
      <c r="B22857" s="221">
        <v>40.0</v>
      </c>
      <c r="C22857" s="221">
        <v>52.0</v>
      </c>
    </row>
    <row r="22858">
      <c r="A22858" s="221">
        <v>23848.0</v>
      </c>
      <c r="B22858" s="221">
        <v>23152.0</v>
      </c>
      <c r="C22858" s="221">
        <v>1.0</v>
      </c>
    </row>
    <row r="22859">
      <c r="A22859" s="221">
        <v>23848.0</v>
      </c>
      <c r="B22859" s="221">
        <v>23162.0</v>
      </c>
      <c r="C22859" s="221">
        <v>1.0</v>
      </c>
    </row>
    <row r="22860">
      <c r="A22860" s="221">
        <v>23850.0</v>
      </c>
      <c r="B22860" s="221">
        <v>34.0</v>
      </c>
      <c r="C22860" s="221">
        <v>113880.0</v>
      </c>
    </row>
    <row r="22861">
      <c r="A22861" s="221">
        <v>23850.0</v>
      </c>
      <c r="B22861" s="221">
        <v>35.0</v>
      </c>
      <c r="C22861" s="221">
        <v>29214.0</v>
      </c>
    </row>
    <row r="22862">
      <c r="A22862" s="221">
        <v>23850.0</v>
      </c>
      <c r="B22862" s="221">
        <v>36.0</v>
      </c>
      <c r="C22862" s="221">
        <v>9747.0</v>
      </c>
    </row>
    <row r="22863">
      <c r="A22863" s="221">
        <v>23850.0</v>
      </c>
      <c r="B22863" s="221">
        <v>37.0</v>
      </c>
      <c r="C22863" s="221">
        <v>2650.0</v>
      </c>
    </row>
    <row r="22864">
      <c r="A22864" s="221">
        <v>23850.0</v>
      </c>
      <c r="B22864" s="221">
        <v>38.0</v>
      </c>
      <c r="C22864" s="221">
        <v>411.0</v>
      </c>
    </row>
    <row r="22865">
      <c r="A22865" s="221">
        <v>23850.0</v>
      </c>
      <c r="B22865" s="221">
        <v>39.0</v>
      </c>
      <c r="C22865" s="221">
        <v>42.0</v>
      </c>
    </row>
    <row r="22866">
      <c r="A22866" s="221">
        <v>23850.0</v>
      </c>
      <c r="B22866" s="221">
        <v>40.0</v>
      </c>
      <c r="C22866" s="221">
        <v>74.0</v>
      </c>
    </row>
    <row r="22867">
      <c r="A22867" s="221">
        <v>23850.0</v>
      </c>
      <c r="B22867" s="221">
        <v>23152.0</v>
      </c>
      <c r="C22867" s="221">
        <v>3.0</v>
      </c>
    </row>
    <row r="22868">
      <c r="A22868" s="221">
        <v>23850.0</v>
      </c>
      <c r="B22868" s="221">
        <v>23162.0</v>
      </c>
      <c r="C22868" s="221">
        <v>3.0</v>
      </c>
    </row>
    <row r="22869">
      <c r="A22869" s="221">
        <v>23852.0</v>
      </c>
      <c r="B22869" s="221">
        <v>34.0</v>
      </c>
      <c r="C22869" s="221">
        <v>7396.0</v>
      </c>
    </row>
    <row r="22870">
      <c r="A22870" s="221">
        <v>23852.0</v>
      </c>
      <c r="B22870" s="221">
        <v>35.0</v>
      </c>
      <c r="C22870" s="221">
        <v>967.0</v>
      </c>
    </row>
    <row r="22871">
      <c r="A22871" s="221">
        <v>23852.0</v>
      </c>
      <c r="B22871" s="221">
        <v>38.0</v>
      </c>
      <c r="C22871" s="221">
        <v>3.0</v>
      </c>
    </row>
    <row r="22872">
      <c r="A22872" s="221">
        <v>23852.0</v>
      </c>
      <c r="B22872" s="221">
        <v>40.0</v>
      </c>
      <c r="C22872" s="221">
        <v>2.0</v>
      </c>
    </row>
    <row r="22873">
      <c r="A22873" s="221">
        <v>23852.0</v>
      </c>
      <c r="B22873" s="221">
        <v>23135.0</v>
      </c>
      <c r="C22873" s="221">
        <v>1.0</v>
      </c>
    </row>
    <row r="22874">
      <c r="A22874" s="221">
        <v>23852.0</v>
      </c>
      <c r="B22874" s="221">
        <v>23145.0</v>
      </c>
      <c r="C22874" s="221">
        <v>1.0</v>
      </c>
    </row>
    <row r="22875">
      <c r="A22875" s="221">
        <v>23852.0</v>
      </c>
      <c r="B22875" s="221">
        <v>23175.0</v>
      </c>
      <c r="C22875" s="221">
        <v>1.0</v>
      </c>
    </row>
    <row r="22876">
      <c r="A22876" s="221">
        <v>23854.0</v>
      </c>
      <c r="B22876" s="221">
        <v>34.0</v>
      </c>
      <c r="C22876" s="221">
        <v>7396.0</v>
      </c>
    </row>
    <row r="22877">
      <c r="A22877" s="221">
        <v>23854.0</v>
      </c>
      <c r="B22877" s="221">
        <v>35.0</v>
      </c>
      <c r="C22877" s="221">
        <v>967.0</v>
      </c>
    </row>
    <row r="22878">
      <c r="A22878" s="221">
        <v>23854.0</v>
      </c>
      <c r="B22878" s="221">
        <v>38.0</v>
      </c>
      <c r="C22878" s="221">
        <v>3.0</v>
      </c>
    </row>
    <row r="22879">
      <c r="A22879" s="221">
        <v>23854.0</v>
      </c>
      <c r="B22879" s="221">
        <v>40.0</v>
      </c>
      <c r="C22879" s="221">
        <v>2.0</v>
      </c>
    </row>
    <row r="22880">
      <c r="A22880" s="221">
        <v>23854.0</v>
      </c>
      <c r="B22880" s="221">
        <v>23133.0</v>
      </c>
      <c r="C22880" s="221">
        <v>1.0</v>
      </c>
    </row>
    <row r="22881">
      <c r="A22881" s="221">
        <v>23854.0</v>
      </c>
      <c r="B22881" s="221">
        <v>23135.0</v>
      </c>
      <c r="C22881" s="221">
        <v>3.0</v>
      </c>
    </row>
    <row r="22882">
      <c r="A22882" s="221">
        <v>23854.0</v>
      </c>
      <c r="B22882" s="221">
        <v>23144.0</v>
      </c>
      <c r="C22882" s="221">
        <v>1.0</v>
      </c>
    </row>
    <row r="22883">
      <c r="A22883" s="221">
        <v>23854.0</v>
      </c>
      <c r="B22883" s="221">
        <v>23145.0</v>
      </c>
      <c r="C22883" s="221">
        <v>2.0</v>
      </c>
    </row>
    <row r="22884">
      <c r="A22884" s="221">
        <v>23854.0</v>
      </c>
      <c r="B22884" s="221">
        <v>23175.0</v>
      </c>
      <c r="C22884" s="221">
        <v>3.0</v>
      </c>
    </row>
    <row r="22885">
      <c r="A22885" s="221">
        <v>23856.0</v>
      </c>
      <c r="B22885" s="221">
        <v>34.0</v>
      </c>
      <c r="C22885" s="221">
        <v>18489.0</v>
      </c>
    </row>
    <row r="22886">
      <c r="A22886" s="221">
        <v>23856.0</v>
      </c>
      <c r="B22886" s="221">
        <v>35.0</v>
      </c>
      <c r="C22886" s="221">
        <v>2417.0</v>
      </c>
    </row>
    <row r="22887">
      <c r="A22887" s="221">
        <v>23856.0</v>
      </c>
      <c r="B22887" s="221">
        <v>38.0</v>
      </c>
      <c r="C22887" s="221">
        <v>8.0</v>
      </c>
    </row>
    <row r="22888">
      <c r="A22888" s="221">
        <v>23856.0</v>
      </c>
      <c r="B22888" s="221">
        <v>40.0</v>
      </c>
      <c r="C22888" s="221">
        <v>6.0</v>
      </c>
    </row>
    <row r="22889">
      <c r="A22889" s="221">
        <v>23856.0</v>
      </c>
      <c r="B22889" s="221">
        <v>23137.0</v>
      </c>
      <c r="C22889" s="221">
        <v>2.0</v>
      </c>
    </row>
    <row r="22890">
      <c r="A22890" s="221">
        <v>23856.0</v>
      </c>
      <c r="B22890" s="221">
        <v>23147.0</v>
      </c>
      <c r="C22890" s="221">
        <v>2.0</v>
      </c>
    </row>
    <row r="22891">
      <c r="A22891" s="221">
        <v>23856.0</v>
      </c>
      <c r="B22891" s="221">
        <v>23177.0</v>
      </c>
      <c r="C22891" s="221">
        <v>2.0</v>
      </c>
    </row>
    <row r="22892">
      <c r="A22892" s="221">
        <v>23864.0</v>
      </c>
      <c r="B22892" s="221">
        <v>34.0</v>
      </c>
      <c r="C22892" s="221">
        <v>7884.0</v>
      </c>
    </row>
    <row r="22893">
      <c r="A22893" s="221">
        <v>23864.0</v>
      </c>
      <c r="B22893" s="221">
        <v>35.0</v>
      </c>
      <c r="C22893" s="221">
        <v>5283.0</v>
      </c>
    </row>
    <row r="22894">
      <c r="A22894" s="221">
        <v>23864.0</v>
      </c>
      <c r="B22894" s="221">
        <v>36.0</v>
      </c>
      <c r="C22894" s="221">
        <v>17.0</v>
      </c>
    </row>
    <row r="22895">
      <c r="A22895" s="221">
        <v>23864.0</v>
      </c>
      <c r="B22895" s="221">
        <v>39.0</v>
      </c>
      <c r="C22895" s="221">
        <v>4.0</v>
      </c>
    </row>
    <row r="22896">
      <c r="A22896" s="221">
        <v>23864.0</v>
      </c>
      <c r="B22896" s="221">
        <v>40.0</v>
      </c>
      <c r="C22896" s="221">
        <v>2.0</v>
      </c>
    </row>
    <row r="22897">
      <c r="A22897" s="221">
        <v>23864.0</v>
      </c>
      <c r="B22897" s="221">
        <v>23148.0</v>
      </c>
      <c r="C22897" s="221">
        <v>1.0</v>
      </c>
    </row>
    <row r="22898">
      <c r="A22898" s="221">
        <v>23864.0</v>
      </c>
      <c r="B22898" s="221">
        <v>23158.0</v>
      </c>
      <c r="C22898" s="221">
        <v>1.0</v>
      </c>
    </row>
    <row r="22899">
      <c r="A22899" s="221">
        <v>23866.0</v>
      </c>
      <c r="B22899" s="221">
        <v>34.0</v>
      </c>
      <c r="C22899" s="221">
        <v>22764.0</v>
      </c>
    </row>
    <row r="22900">
      <c r="A22900" s="221">
        <v>23866.0</v>
      </c>
      <c r="B22900" s="221">
        <v>35.0</v>
      </c>
      <c r="C22900" s="221">
        <v>18344.0</v>
      </c>
    </row>
    <row r="22901">
      <c r="A22901" s="221">
        <v>23866.0</v>
      </c>
      <c r="B22901" s="221">
        <v>36.0</v>
      </c>
      <c r="C22901" s="221">
        <v>28.0</v>
      </c>
    </row>
    <row r="22902">
      <c r="A22902" s="221">
        <v>23866.0</v>
      </c>
      <c r="B22902" s="221">
        <v>39.0</v>
      </c>
      <c r="C22902" s="221">
        <v>6.0</v>
      </c>
    </row>
    <row r="22903">
      <c r="A22903" s="221">
        <v>23866.0</v>
      </c>
      <c r="B22903" s="221">
        <v>23149.0</v>
      </c>
      <c r="C22903" s="221">
        <v>1.0</v>
      </c>
    </row>
    <row r="22904">
      <c r="A22904" s="221">
        <v>23866.0</v>
      </c>
      <c r="B22904" s="221">
        <v>23150.0</v>
      </c>
      <c r="C22904" s="221">
        <v>1.0</v>
      </c>
    </row>
    <row r="22905">
      <c r="A22905" s="221">
        <v>23866.0</v>
      </c>
      <c r="B22905" s="221">
        <v>23160.0</v>
      </c>
      <c r="C22905" s="221">
        <v>2.0</v>
      </c>
    </row>
    <row r="22906">
      <c r="A22906" s="221">
        <v>23868.0</v>
      </c>
      <c r="B22906" s="221">
        <v>34.0</v>
      </c>
      <c r="C22906" s="221">
        <v>46329.0</v>
      </c>
    </row>
    <row r="22907">
      <c r="A22907" s="221">
        <v>23868.0</v>
      </c>
      <c r="B22907" s="221">
        <v>35.0</v>
      </c>
      <c r="C22907" s="221">
        <v>36498.0</v>
      </c>
    </row>
    <row r="22908">
      <c r="A22908" s="221">
        <v>23868.0</v>
      </c>
      <c r="B22908" s="221">
        <v>38.0</v>
      </c>
      <c r="C22908" s="221">
        <v>3.0</v>
      </c>
    </row>
    <row r="22909">
      <c r="A22909" s="221">
        <v>23868.0</v>
      </c>
      <c r="B22909" s="221">
        <v>39.0</v>
      </c>
      <c r="C22909" s="221">
        <v>4.0</v>
      </c>
    </row>
    <row r="22910">
      <c r="A22910" s="221">
        <v>23868.0</v>
      </c>
      <c r="B22910" s="221">
        <v>40.0</v>
      </c>
      <c r="C22910" s="221">
        <v>2.0</v>
      </c>
    </row>
    <row r="22911">
      <c r="A22911" s="221">
        <v>23868.0</v>
      </c>
      <c r="B22911" s="221">
        <v>23152.0</v>
      </c>
      <c r="C22911" s="221">
        <v>2.0</v>
      </c>
    </row>
    <row r="22912">
      <c r="A22912" s="221">
        <v>23868.0</v>
      </c>
      <c r="B22912" s="221">
        <v>23162.0</v>
      </c>
      <c r="C22912" s="221">
        <v>2.0</v>
      </c>
    </row>
    <row r="22913">
      <c r="A22913" s="221">
        <v>23874.0</v>
      </c>
      <c r="B22913" s="221">
        <v>37.0</v>
      </c>
      <c r="C22913" s="221">
        <v>20.0</v>
      </c>
    </row>
    <row r="22914">
      <c r="A22914" s="221">
        <v>23874.0</v>
      </c>
      <c r="B22914" s="221">
        <v>39.0</v>
      </c>
      <c r="C22914" s="221">
        <v>5.0</v>
      </c>
    </row>
    <row r="22915">
      <c r="A22915" s="221">
        <v>23883.0</v>
      </c>
      <c r="B22915" s="221">
        <v>23882.0</v>
      </c>
      <c r="C22915" s="221">
        <v>1.0</v>
      </c>
    </row>
    <row r="22916">
      <c r="A22916" s="221">
        <v>23883.0</v>
      </c>
      <c r="B22916" s="221">
        <v>24289.0</v>
      </c>
      <c r="C22916" s="221">
        <v>11.0</v>
      </c>
    </row>
    <row r="22917">
      <c r="A22917" s="221">
        <v>23894.0</v>
      </c>
      <c r="B22917" s="221">
        <v>34.0</v>
      </c>
      <c r="C22917" s="221">
        <v>507.0</v>
      </c>
    </row>
    <row r="22918">
      <c r="A22918" s="221">
        <v>23894.0</v>
      </c>
      <c r="B22918" s="221">
        <v>35.0</v>
      </c>
      <c r="C22918" s="221">
        <v>51.0</v>
      </c>
    </row>
    <row r="22919">
      <c r="A22919" s="221">
        <v>23894.0</v>
      </c>
      <c r="B22919" s="221">
        <v>36.0</v>
      </c>
      <c r="C22919" s="221">
        <v>73.0</v>
      </c>
    </row>
    <row r="22920">
      <c r="A22920" s="221">
        <v>23894.0</v>
      </c>
      <c r="B22920" s="221">
        <v>37.0</v>
      </c>
      <c r="C22920" s="221">
        <v>7.0</v>
      </c>
    </row>
    <row r="22921">
      <c r="A22921" s="221">
        <v>23894.0</v>
      </c>
      <c r="B22921" s="221">
        <v>23134.0</v>
      </c>
      <c r="C22921" s="221">
        <v>1.0</v>
      </c>
    </row>
    <row r="22922">
      <c r="A22922" s="221">
        <v>23894.0</v>
      </c>
      <c r="B22922" s="221">
        <v>23143.0</v>
      </c>
      <c r="C22922" s="221">
        <v>1.0</v>
      </c>
    </row>
    <row r="22923">
      <c r="A22923" s="221">
        <v>23894.0</v>
      </c>
      <c r="B22923" s="221">
        <v>23144.0</v>
      </c>
      <c r="C22923" s="221">
        <v>1.0</v>
      </c>
    </row>
    <row r="22924">
      <c r="A22924" s="221">
        <v>23894.0</v>
      </c>
      <c r="B22924" s="221">
        <v>23174.0</v>
      </c>
      <c r="C22924" s="221">
        <v>2.0</v>
      </c>
    </row>
    <row r="22925">
      <c r="A22925" s="221">
        <v>23896.0</v>
      </c>
      <c r="B22925" s="221">
        <v>34.0</v>
      </c>
      <c r="C22925" s="221">
        <v>1116.0</v>
      </c>
    </row>
    <row r="22926">
      <c r="A22926" s="221">
        <v>23896.0</v>
      </c>
      <c r="B22926" s="221">
        <v>35.0</v>
      </c>
      <c r="C22926" s="221">
        <v>861.0</v>
      </c>
    </row>
    <row r="22927">
      <c r="A22927" s="221">
        <v>23896.0</v>
      </c>
      <c r="B22927" s="221">
        <v>38.0</v>
      </c>
      <c r="C22927" s="221">
        <v>3.0</v>
      </c>
    </row>
    <row r="22928">
      <c r="A22928" s="221">
        <v>23896.0</v>
      </c>
      <c r="B22928" s="221">
        <v>23134.0</v>
      </c>
      <c r="C22928" s="221">
        <v>2.0</v>
      </c>
    </row>
    <row r="22929">
      <c r="A22929" s="221">
        <v>23896.0</v>
      </c>
      <c r="B22929" s="221">
        <v>23144.0</v>
      </c>
      <c r="C22929" s="221">
        <v>1.0</v>
      </c>
    </row>
    <row r="22930">
      <c r="A22930" s="221">
        <v>23896.0</v>
      </c>
      <c r="B22930" s="221">
        <v>23147.0</v>
      </c>
      <c r="C22930" s="221">
        <v>1.0</v>
      </c>
    </row>
    <row r="22931">
      <c r="A22931" s="221">
        <v>23896.0</v>
      </c>
      <c r="B22931" s="221">
        <v>23174.0</v>
      </c>
      <c r="C22931" s="221">
        <v>2.0</v>
      </c>
    </row>
    <row r="22932">
      <c r="A22932" s="221">
        <v>23898.0</v>
      </c>
      <c r="B22932" s="221">
        <v>34.0</v>
      </c>
      <c r="C22932" s="221">
        <v>516.0</v>
      </c>
    </row>
    <row r="22933">
      <c r="A22933" s="221">
        <v>23898.0</v>
      </c>
      <c r="B22933" s="221">
        <v>35.0</v>
      </c>
      <c r="C22933" s="221">
        <v>67.0</v>
      </c>
    </row>
    <row r="22934">
      <c r="A22934" s="221">
        <v>23898.0</v>
      </c>
      <c r="B22934" s="221">
        <v>36.0</v>
      </c>
      <c r="C22934" s="221">
        <v>2.0</v>
      </c>
    </row>
    <row r="22935">
      <c r="A22935" s="221">
        <v>23898.0</v>
      </c>
      <c r="B22935" s="221">
        <v>37.0</v>
      </c>
      <c r="C22935" s="221">
        <v>73.0</v>
      </c>
    </row>
    <row r="22936">
      <c r="A22936" s="221">
        <v>23898.0</v>
      </c>
      <c r="B22936" s="221">
        <v>23136.0</v>
      </c>
      <c r="C22936" s="221">
        <v>2.0</v>
      </c>
    </row>
    <row r="22937">
      <c r="A22937" s="221">
        <v>23898.0</v>
      </c>
      <c r="B22937" s="221">
        <v>23146.0</v>
      </c>
      <c r="C22937" s="221">
        <v>2.0</v>
      </c>
    </row>
    <row r="22938">
      <c r="A22938" s="221">
        <v>23898.0</v>
      </c>
      <c r="B22938" s="221">
        <v>23176.0</v>
      </c>
      <c r="C22938" s="221">
        <v>2.0</v>
      </c>
    </row>
    <row r="22939">
      <c r="A22939" s="221">
        <v>23900.0</v>
      </c>
      <c r="B22939" s="221">
        <v>34.0</v>
      </c>
      <c r="C22939" s="221">
        <v>676.0</v>
      </c>
    </row>
    <row r="22940">
      <c r="A22940" s="221">
        <v>23900.0</v>
      </c>
      <c r="B22940" s="221">
        <v>36.0</v>
      </c>
      <c r="C22940" s="221">
        <v>318.0</v>
      </c>
    </row>
    <row r="22941">
      <c r="A22941" s="221">
        <v>23900.0</v>
      </c>
      <c r="B22941" s="221">
        <v>37.0</v>
      </c>
      <c r="C22941" s="221">
        <v>2.0</v>
      </c>
    </row>
    <row r="22942">
      <c r="A22942" s="221">
        <v>23900.0</v>
      </c>
      <c r="B22942" s="221">
        <v>39.0</v>
      </c>
      <c r="C22942" s="221">
        <v>6.0</v>
      </c>
    </row>
    <row r="22943">
      <c r="A22943" s="221">
        <v>23900.0</v>
      </c>
      <c r="B22943" s="221">
        <v>40.0</v>
      </c>
      <c r="C22943" s="221">
        <v>2.0</v>
      </c>
    </row>
    <row r="22944">
      <c r="A22944" s="221">
        <v>23900.0</v>
      </c>
      <c r="B22944" s="221">
        <v>23149.0</v>
      </c>
      <c r="C22944" s="221">
        <v>1.0</v>
      </c>
    </row>
    <row r="22945">
      <c r="A22945" s="221">
        <v>23900.0</v>
      </c>
      <c r="B22945" s="221">
        <v>23158.0</v>
      </c>
      <c r="C22945" s="221">
        <v>2.0</v>
      </c>
    </row>
    <row r="22946">
      <c r="A22946" s="221">
        <v>23902.0</v>
      </c>
      <c r="B22946" s="221">
        <v>34.0</v>
      </c>
      <c r="C22946" s="221">
        <v>676.0</v>
      </c>
    </row>
    <row r="22947">
      <c r="A22947" s="221">
        <v>23902.0</v>
      </c>
      <c r="B22947" s="221">
        <v>36.0</v>
      </c>
      <c r="C22947" s="221">
        <v>318.0</v>
      </c>
    </row>
    <row r="22948">
      <c r="A22948" s="221">
        <v>23902.0</v>
      </c>
      <c r="B22948" s="221">
        <v>37.0</v>
      </c>
      <c r="C22948" s="221">
        <v>2.0</v>
      </c>
    </row>
    <row r="22949">
      <c r="A22949" s="221">
        <v>23902.0</v>
      </c>
      <c r="B22949" s="221">
        <v>39.0</v>
      </c>
      <c r="C22949" s="221">
        <v>6.0</v>
      </c>
    </row>
    <row r="22950">
      <c r="A22950" s="221">
        <v>23902.0</v>
      </c>
      <c r="B22950" s="221">
        <v>40.0</v>
      </c>
      <c r="C22950" s="221">
        <v>2.0</v>
      </c>
    </row>
    <row r="22951">
      <c r="A22951" s="221">
        <v>23902.0</v>
      </c>
      <c r="B22951" s="221">
        <v>23149.0</v>
      </c>
      <c r="C22951" s="221">
        <v>1.0</v>
      </c>
    </row>
    <row r="22952">
      <c r="A22952" s="221">
        <v>23902.0</v>
      </c>
      <c r="B22952" s="221">
        <v>23151.0</v>
      </c>
      <c r="C22952" s="221">
        <v>3.0</v>
      </c>
    </row>
    <row r="22953">
      <c r="A22953" s="221">
        <v>23902.0</v>
      </c>
      <c r="B22953" s="221">
        <v>23152.0</v>
      </c>
      <c r="C22953" s="221">
        <v>1.0</v>
      </c>
    </row>
    <row r="22954">
      <c r="A22954" s="221">
        <v>23902.0</v>
      </c>
      <c r="B22954" s="221">
        <v>23158.0</v>
      </c>
      <c r="C22954" s="221">
        <v>2.0</v>
      </c>
    </row>
    <row r="22955">
      <c r="A22955" s="221">
        <v>23902.0</v>
      </c>
      <c r="B22955" s="221">
        <v>23161.0</v>
      </c>
      <c r="C22955" s="221">
        <v>2.0</v>
      </c>
    </row>
    <row r="22956">
      <c r="A22956" s="221">
        <v>23911.0</v>
      </c>
      <c r="B22956" s="221">
        <v>21009.0</v>
      </c>
      <c r="C22956" s="221">
        <v>7.0</v>
      </c>
    </row>
    <row r="22957">
      <c r="A22957" s="221">
        <v>23911.0</v>
      </c>
      <c r="B22957" s="221">
        <v>21013.0</v>
      </c>
      <c r="C22957" s="221">
        <v>16.0</v>
      </c>
    </row>
    <row r="22958">
      <c r="A22958" s="221">
        <v>23911.0</v>
      </c>
      <c r="B22958" s="221">
        <v>21017.0</v>
      </c>
      <c r="C22958" s="221">
        <v>15.0</v>
      </c>
    </row>
    <row r="22959">
      <c r="A22959" s="221">
        <v>23911.0</v>
      </c>
      <c r="B22959" s="221">
        <v>21019.0</v>
      </c>
      <c r="C22959" s="221">
        <v>5.0</v>
      </c>
    </row>
    <row r="22960">
      <c r="A22960" s="221">
        <v>23911.0</v>
      </c>
      <c r="B22960" s="221">
        <v>21021.0</v>
      </c>
      <c r="C22960" s="221">
        <v>10.0</v>
      </c>
    </row>
    <row r="22961">
      <c r="A22961" s="221">
        <v>23911.0</v>
      </c>
      <c r="B22961" s="221">
        <v>21023.0</v>
      </c>
      <c r="C22961" s="221">
        <v>8.0</v>
      </c>
    </row>
    <row r="22962">
      <c r="A22962" s="221">
        <v>23911.0</v>
      </c>
      <c r="B22962" s="221">
        <v>21025.0</v>
      </c>
      <c r="C22962" s="221">
        <v>8.0</v>
      </c>
    </row>
    <row r="22963">
      <c r="A22963" s="221">
        <v>23911.0</v>
      </c>
      <c r="B22963" s="221">
        <v>21029.0</v>
      </c>
      <c r="C22963" s="221">
        <v>59.0</v>
      </c>
    </row>
    <row r="22964">
      <c r="A22964" s="221">
        <v>23911.0</v>
      </c>
      <c r="B22964" s="221">
        <v>21035.0</v>
      </c>
      <c r="C22964" s="221">
        <v>7.0</v>
      </c>
    </row>
    <row r="22965">
      <c r="A22965" s="221">
        <v>23911.0</v>
      </c>
      <c r="B22965" s="221">
        <v>21037.0</v>
      </c>
      <c r="C22965" s="221">
        <v>5.0</v>
      </c>
    </row>
    <row r="22966">
      <c r="A22966" s="221">
        <v>23911.0</v>
      </c>
      <c r="B22966" s="221">
        <v>24558.0</v>
      </c>
      <c r="C22966" s="221">
        <v>16.0</v>
      </c>
    </row>
    <row r="22967">
      <c r="A22967" s="221">
        <v>23911.0</v>
      </c>
      <c r="B22967" s="221">
        <v>24560.0</v>
      </c>
      <c r="C22967" s="221">
        <v>8.0</v>
      </c>
    </row>
    <row r="22968">
      <c r="A22968" s="221">
        <v>23913.0</v>
      </c>
      <c r="B22968" s="221">
        <v>21009.0</v>
      </c>
      <c r="C22968" s="221">
        <v>139.0</v>
      </c>
    </row>
    <row r="22969">
      <c r="A22969" s="221">
        <v>23913.0</v>
      </c>
      <c r="B22969" s="221">
        <v>21013.0</v>
      </c>
      <c r="C22969" s="221">
        <v>139.0</v>
      </c>
    </row>
    <row r="22970">
      <c r="A22970" s="221">
        <v>23913.0</v>
      </c>
      <c r="B22970" s="221">
        <v>21017.0</v>
      </c>
      <c r="C22970" s="221">
        <v>167.0</v>
      </c>
    </row>
    <row r="22971">
      <c r="A22971" s="221">
        <v>23913.0</v>
      </c>
      <c r="B22971" s="221">
        <v>21019.0</v>
      </c>
      <c r="C22971" s="221">
        <v>139.0</v>
      </c>
    </row>
    <row r="22972">
      <c r="A22972" s="221">
        <v>23913.0</v>
      </c>
      <c r="B22972" s="221">
        <v>21021.0</v>
      </c>
      <c r="C22972" s="221">
        <v>111.0</v>
      </c>
    </row>
    <row r="22973">
      <c r="A22973" s="221">
        <v>23913.0</v>
      </c>
      <c r="B22973" s="221">
        <v>21023.0</v>
      </c>
      <c r="C22973" s="221">
        <v>83.0</v>
      </c>
    </row>
    <row r="22974">
      <c r="A22974" s="221">
        <v>23913.0</v>
      </c>
      <c r="B22974" s="221">
        <v>21025.0</v>
      </c>
      <c r="C22974" s="221">
        <v>222.0</v>
      </c>
    </row>
    <row r="22975">
      <c r="A22975" s="221">
        <v>23913.0</v>
      </c>
      <c r="B22975" s="221">
        <v>21029.0</v>
      </c>
      <c r="C22975" s="221">
        <v>694.0</v>
      </c>
    </row>
    <row r="22976">
      <c r="A22976" s="221">
        <v>23913.0</v>
      </c>
      <c r="B22976" s="221">
        <v>21035.0</v>
      </c>
      <c r="C22976" s="221">
        <v>139.0</v>
      </c>
    </row>
    <row r="22977">
      <c r="A22977" s="221">
        <v>23913.0</v>
      </c>
      <c r="B22977" s="221">
        <v>21037.0</v>
      </c>
      <c r="C22977" s="221">
        <v>222.0</v>
      </c>
    </row>
    <row r="22978">
      <c r="A22978" s="221">
        <v>23913.0</v>
      </c>
      <c r="B22978" s="221">
        <v>24558.0</v>
      </c>
      <c r="C22978" s="221">
        <v>222.0</v>
      </c>
    </row>
    <row r="22979">
      <c r="A22979" s="221">
        <v>23913.0</v>
      </c>
      <c r="B22979" s="221">
        <v>24560.0</v>
      </c>
      <c r="C22979" s="221">
        <v>222.0</v>
      </c>
    </row>
    <row r="22980">
      <c r="A22980" s="221">
        <v>23915.0</v>
      </c>
      <c r="B22980" s="221">
        <v>21009.0</v>
      </c>
      <c r="C22980" s="221">
        <v>7.0</v>
      </c>
    </row>
    <row r="22981">
      <c r="A22981" s="221">
        <v>23915.0</v>
      </c>
      <c r="B22981" s="221">
        <v>21013.0</v>
      </c>
      <c r="C22981" s="221">
        <v>16.0</v>
      </c>
    </row>
    <row r="22982">
      <c r="A22982" s="221">
        <v>23915.0</v>
      </c>
      <c r="B22982" s="221">
        <v>21017.0</v>
      </c>
      <c r="C22982" s="221">
        <v>5.0</v>
      </c>
    </row>
    <row r="22983">
      <c r="A22983" s="221">
        <v>23915.0</v>
      </c>
      <c r="B22983" s="221">
        <v>21019.0</v>
      </c>
      <c r="C22983" s="221">
        <v>5.0</v>
      </c>
    </row>
    <row r="22984">
      <c r="A22984" s="221">
        <v>23915.0</v>
      </c>
      <c r="B22984" s="221">
        <v>21021.0</v>
      </c>
      <c r="C22984" s="221">
        <v>5.0</v>
      </c>
    </row>
    <row r="22985">
      <c r="A22985" s="221">
        <v>23915.0</v>
      </c>
      <c r="B22985" s="221">
        <v>21023.0</v>
      </c>
      <c r="C22985" s="221">
        <v>21.0</v>
      </c>
    </row>
    <row r="22986">
      <c r="A22986" s="221">
        <v>23915.0</v>
      </c>
      <c r="B22986" s="221">
        <v>21025.0</v>
      </c>
      <c r="C22986" s="221">
        <v>8.0</v>
      </c>
    </row>
    <row r="22987">
      <c r="A22987" s="221">
        <v>23915.0</v>
      </c>
      <c r="B22987" s="221">
        <v>21029.0</v>
      </c>
      <c r="C22987" s="221">
        <v>55.0</v>
      </c>
    </row>
    <row r="22988">
      <c r="A22988" s="221">
        <v>23915.0</v>
      </c>
      <c r="B22988" s="221">
        <v>21035.0</v>
      </c>
      <c r="C22988" s="221">
        <v>11.0</v>
      </c>
    </row>
    <row r="22989">
      <c r="A22989" s="221">
        <v>23915.0</v>
      </c>
      <c r="B22989" s="221">
        <v>21037.0</v>
      </c>
      <c r="C22989" s="221">
        <v>5.0</v>
      </c>
    </row>
    <row r="22990">
      <c r="A22990" s="221">
        <v>23915.0</v>
      </c>
      <c r="B22990" s="221">
        <v>24558.0</v>
      </c>
      <c r="C22990" s="221">
        <v>16.0</v>
      </c>
    </row>
    <row r="22991">
      <c r="A22991" s="221">
        <v>23915.0</v>
      </c>
      <c r="B22991" s="221">
        <v>24560.0</v>
      </c>
      <c r="C22991" s="221">
        <v>8.0</v>
      </c>
    </row>
    <row r="22992">
      <c r="A22992" s="221">
        <v>23917.0</v>
      </c>
      <c r="B22992" s="221">
        <v>21009.0</v>
      </c>
      <c r="C22992" s="221">
        <v>56.0</v>
      </c>
    </row>
    <row r="22993">
      <c r="A22993" s="221">
        <v>23917.0</v>
      </c>
      <c r="B22993" s="221">
        <v>21013.0</v>
      </c>
      <c r="C22993" s="221">
        <v>222.0</v>
      </c>
    </row>
    <row r="22994">
      <c r="A22994" s="221">
        <v>23917.0</v>
      </c>
      <c r="B22994" s="221">
        <v>21017.0</v>
      </c>
      <c r="C22994" s="221">
        <v>56.0</v>
      </c>
    </row>
    <row r="22995">
      <c r="A22995" s="221">
        <v>23917.0</v>
      </c>
      <c r="B22995" s="221">
        <v>21019.0</v>
      </c>
      <c r="C22995" s="221">
        <v>83.0</v>
      </c>
    </row>
    <row r="22996">
      <c r="A22996" s="221">
        <v>23917.0</v>
      </c>
      <c r="B22996" s="221">
        <v>21021.0</v>
      </c>
      <c r="C22996" s="221">
        <v>56.0</v>
      </c>
    </row>
    <row r="22997">
      <c r="A22997" s="221">
        <v>23917.0</v>
      </c>
      <c r="B22997" s="221">
        <v>21023.0</v>
      </c>
      <c r="C22997" s="221">
        <v>222.0</v>
      </c>
    </row>
    <row r="22998">
      <c r="A22998" s="221">
        <v>23917.0</v>
      </c>
      <c r="B22998" s="221">
        <v>21025.0</v>
      </c>
      <c r="C22998" s="221">
        <v>222.0</v>
      </c>
    </row>
    <row r="22999">
      <c r="A22999" s="221">
        <v>23917.0</v>
      </c>
      <c r="B22999" s="221">
        <v>21029.0</v>
      </c>
      <c r="C22999" s="221">
        <v>417.0</v>
      </c>
    </row>
    <row r="23000">
      <c r="A23000" s="221">
        <v>23917.0</v>
      </c>
      <c r="B23000" s="221">
        <v>21035.0</v>
      </c>
      <c r="C23000" s="221">
        <v>222.0</v>
      </c>
    </row>
    <row r="23001">
      <c r="A23001" s="221">
        <v>23917.0</v>
      </c>
      <c r="B23001" s="221">
        <v>21037.0</v>
      </c>
      <c r="C23001" s="221">
        <v>111.0</v>
      </c>
    </row>
    <row r="23002">
      <c r="A23002" s="221">
        <v>23917.0</v>
      </c>
      <c r="B23002" s="221">
        <v>24558.0</v>
      </c>
      <c r="C23002" s="221">
        <v>222.0</v>
      </c>
    </row>
    <row r="23003">
      <c r="A23003" s="221">
        <v>23917.0</v>
      </c>
      <c r="B23003" s="221">
        <v>24560.0</v>
      </c>
      <c r="C23003" s="221">
        <v>222.0</v>
      </c>
    </row>
    <row r="23004">
      <c r="A23004" s="221">
        <v>23919.0</v>
      </c>
      <c r="B23004" s="221">
        <v>21009.0</v>
      </c>
      <c r="C23004" s="221">
        <v>111.0</v>
      </c>
    </row>
    <row r="23005">
      <c r="A23005" s="221">
        <v>23919.0</v>
      </c>
      <c r="B23005" s="221">
        <v>21013.0</v>
      </c>
      <c r="C23005" s="221">
        <v>28.0</v>
      </c>
    </row>
    <row r="23006">
      <c r="A23006" s="221">
        <v>23919.0</v>
      </c>
      <c r="B23006" s="221">
        <v>21017.0</v>
      </c>
      <c r="C23006" s="221">
        <v>222.0</v>
      </c>
    </row>
    <row r="23007">
      <c r="A23007" s="221">
        <v>23919.0</v>
      </c>
      <c r="B23007" s="221">
        <v>21019.0</v>
      </c>
      <c r="C23007" s="221">
        <v>222.0</v>
      </c>
    </row>
    <row r="23008">
      <c r="A23008" s="221">
        <v>23919.0</v>
      </c>
      <c r="B23008" s="221">
        <v>21021.0</v>
      </c>
      <c r="C23008" s="221">
        <v>222.0</v>
      </c>
    </row>
    <row r="23009">
      <c r="A23009" s="221">
        <v>23919.0</v>
      </c>
      <c r="B23009" s="221">
        <v>21023.0</v>
      </c>
      <c r="C23009" s="221">
        <v>56.0</v>
      </c>
    </row>
    <row r="23010">
      <c r="A23010" s="221">
        <v>23919.0</v>
      </c>
      <c r="B23010" s="221">
        <v>21025.0</v>
      </c>
      <c r="C23010" s="221">
        <v>222.0</v>
      </c>
    </row>
    <row r="23011">
      <c r="A23011" s="221">
        <v>23919.0</v>
      </c>
      <c r="B23011" s="221">
        <v>21029.0</v>
      </c>
      <c r="C23011" s="221">
        <v>500.0</v>
      </c>
    </row>
    <row r="23012">
      <c r="A23012" s="221">
        <v>23919.0</v>
      </c>
      <c r="B23012" s="221">
        <v>21035.0</v>
      </c>
      <c r="C23012" s="221">
        <v>28.0</v>
      </c>
    </row>
    <row r="23013">
      <c r="A23013" s="221">
        <v>23919.0</v>
      </c>
      <c r="B23013" s="221">
        <v>21037.0</v>
      </c>
      <c r="C23013" s="221">
        <v>167.0</v>
      </c>
    </row>
    <row r="23014">
      <c r="A23014" s="221">
        <v>23919.0</v>
      </c>
      <c r="B23014" s="221">
        <v>24558.0</v>
      </c>
      <c r="C23014" s="221">
        <v>222.0</v>
      </c>
    </row>
    <row r="23015">
      <c r="A23015" s="221">
        <v>23919.0</v>
      </c>
      <c r="B23015" s="221">
        <v>24560.0</v>
      </c>
      <c r="C23015" s="221">
        <v>222.0</v>
      </c>
    </row>
    <row r="23016">
      <c r="A23016" s="221">
        <v>23953.0</v>
      </c>
      <c r="B23016" s="221">
        <v>34.0</v>
      </c>
      <c r="C23016" s="221">
        <v>3548556.0</v>
      </c>
    </row>
    <row r="23017">
      <c r="A23017" s="221">
        <v>23953.0</v>
      </c>
      <c r="B23017" s="221">
        <v>35.0</v>
      </c>
      <c r="C23017" s="221">
        <v>1666763.0</v>
      </c>
    </row>
    <row r="23018">
      <c r="A23018" s="221">
        <v>23953.0</v>
      </c>
      <c r="B23018" s="221">
        <v>36.0</v>
      </c>
      <c r="C23018" s="221">
        <v>649867.0</v>
      </c>
    </row>
    <row r="23019">
      <c r="A23019" s="221">
        <v>23953.0</v>
      </c>
      <c r="B23019" s="221">
        <v>37.0</v>
      </c>
      <c r="C23019" s="221">
        <v>510933.0</v>
      </c>
    </row>
    <row r="23020">
      <c r="A23020" s="221">
        <v>23953.0</v>
      </c>
      <c r="B23020" s="221">
        <v>38.0</v>
      </c>
      <c r="C23020" s="221">
        <v>608112.0</v>
      </c>
    </row>
    <row r="23021">
      <c r="A23021" s="221">
        <v>23953.0</v>
      </c>
      <c r="B23021" s="221">
        <v>39.0</v>
      </c>
      <c r="C23021" s="221">
        <v>109080.0</v>
      </c>
    </row>
    <row r="23022">
      <c r="A23022" s="221">
        <v>23953.0</v>
      </c>
      <c r="B23022" s="221">
        <v>40.0</v>
      </c>
      <c r="C23022" s="221">
        <v>99240.0</v>
      </c>
    </row>
    <row r="23023">
      <c r="A23023" s="221">
        <v>24283.0</v>
      </c>
      <c r="B23023" s="221">
        <v>34.0</v>
      </c>
      <c r="C23023" s="221">
        <v>2284920.0</v>
      </c>
    </row>
    <row r="23024">
      <c r="A23024" s="221">
        <v>24283.0</v>
      </c>
      <c r="B23024" s="221">
        <v>35.0</v>
      </c>
      <c r="C23024" s="221">
        <v>584224.0</v>
      </c>
    </row>
    <row r="23025">
      <c r="A23025" s="221">
        <v>24283.0</v>
      </c>
      <c r="B23025" s="221">
        <v>36.0</v>
      </c>
      <c r="C23025" s="221">
        <v>329284.0</v>
      </c>
    </row>
    <row r="23026">
      <c r="A23026" s="221">
        <v>24283.0</v>
      </c>
      <c r="B23026" s="221">
        <v>37.0</v>
      </c>
      <c r="C23026" s="221">
        <v>39398.0</v>
      </c>
    </row>
    <row r="23027">
      <c r="A23027" s="221">
        <v>24283.0</v>
      </c>
      <c r="B23027" s="221">
        <v>38.0</v>
      </c>
      <c r="C23027" s="221">
        <v>10421.0</v>
      </c>
    </row>
    <row r="23028">
      <c r="A23028" s="221">
        <v>24283.0</v>
      </c>
      <c r="B23028" s="221">
        <v>39.0</v>
      </c>
      <c r="C23028" s="221">
        <v>4892.0</v>
      </c>
    </row>
    <row r="23029">
      <c r="A23029" s="221">
        <v>24283.0</v>
      </c>
      <c r="B23029" s="221">
        <v>40.0</v>
      </c>
      <c r="C23029" s="221">
        <v>2203.0</v>
      </c>
    </row>
    <row r="23030">
      <c r="A23030" s="221">
        <v>24285.0</v>
      </c>
      <c r="B23030" s="221">
        <v>37.0</v>
      </c>
      <c r="C23030" s="221">
        <v>2.0</v>
      </c>
    </row>
    <row r="23031">
      <c r="A23031" s="221">
        <v>24285.0</v>
      </c>
      <c r="B23031" s="221">
        <v>38.0</v>
      </c>
      <c r="C23031" s="221">
        <v>6.0</v>
      </c>
    </row>
    <row r="23032">
      <c r="A23032" s="221">
        <v>24305.0</v>
      </c>
      <c r="B23032" s="221">
        <v>34.0</v>
      </c>
      <c r="C23032" s="221">
        <v>32210.0</v>
      </c>
    </row>
    <row r="23033">
      <c r="A23033" s="221">
        <v>24305.0</v>
      </c>
      <c r="B23033" s="221">
        <v>35.0</v>
      </c>
      <c r="C23033" s="221">
        <v>23079.0</v>
      </c>
    </row>
    <row r="23034">
      <c r="A23034" s="221">
        <v>24305.0</v>
      </c>
      <c r="B23034" s="221">
        <v>36.0</v>
      </c>
      <c r="C23034" s="221">
        <v>10056.0</v>
      </c>
    </row>
    <row r="23035">
      <c r="A23035" s="221">
        <v>24305.0</v>
      </c>
      <c r="B23035" s="221">
        <v>37.0</v>
      </c>
      <c r="C23035" s="221">
        <v>1667.0</v>
      </c>
    </row>
    <row r="23036">
      <c r="A23036" s="221">
        <v>24305.0</v>
      </c>
      <c r="B23036" s="221">
        <v>38.0</v>
      </c>
      <c r="C23036" s="221">
        <v>1462.0</v>
      </c>
    </row>
    <row r="23037">
      <c r="A23037" s="221">
        <v>24305.0</v>
      </c>
      <c r="B23037" s="221">
        <v>40.0</v>
      </c>
      <c r="C23037" s="221">
        <v>528.0</v>
      </c>
    </row>
    <row r="23038">
      <c r="A23038" s="221">
        <v>24305.0</v>
      </c>
      <c r="B23038" s="221">
        <v>3687.0</v>
      </c>
      <c r="C23038" s="221">
        <v>8.0</v>
      </c>
    </row>
    <row r="23039">
      <c r="A23039" s="221">
        <v>24305.0</v>
      </c>
      <c r="B23039" s="221">
        <v>3689.0</v>
      </c>
      <c r="C23039" s="221">
        <v>8.0</v>
      </c>
    </row>
    <row r="23040">
      <c r="A23040" s="221">
        <v>24305.0</v>
      </c>
      <c r="B23040" s="221">
        <v>11399.0</v>
      </c>
      <c r="C23040" s="221">
        <v>23.0</v>
      </c>
    </row>
    <row r="23041">
      <c r="A23041" s="221">
        <v>24305.0</v>
      </c>
      <c r="B23041" s="221">
        <v>11541.0</v>
      </c>
      <c r="C23041" s="221">
        <v>5.0</v>
      </c>
    </row>
    <row r="23042">
      <c r="A23042" s="221">
        <v>24305.0</v>
      </c>
      <c r="B23042" s="221">
        <v>11689.0</v>
      </c>
      <c r="C23042" s="221">
        <v>3.0</v>
      </c>
    </row>
    <row r="23043">
      <c r="A23043" s="221">
        <v>24343.0</v>
      </c>
      <c r="B23043" s="221">
        <v>38.0</v>
      </c>
      <c r="C23043" s="221">
        <v>1.0</v>
      </c>
    </row>
    <row r="23044">
      <c r="A23044" s="221">
        <v>24343.0</v>
      </c>
      <c r="B23044" s="221">
        <v>39.0</v>
      </c>
      <c r="C23044" s="221">
        <v>1.0</v>
      </c>
    </row>
    <row r="23045">
      <c r="A23045" s="221">
        <v>24343.0</v>
      </c>
      <c r="B23045" s="221">
        <v>40.0</v>
      </c>
      <c r="C23045" s="221">
        <v>1.0</v>
      </c>
    </row>
    <row r="23046">
      <c r="A23046" s="221">
        <v>24344.0</v>
      </c>
      <c r="B23046" s="221">
        <v>38.0</v>
      </c>
      <c r="C23046" s="221">
        <v>1.0</v>
      </c>
    </row>
    <row r="23047">
      <c r="A23047" s="221">
        <v>24344.0</v>
      </c>
      <c r="B23047" s="221">
        <v>39.0</v>
      </c>
      <c r="C23047" s="221">
        <v>1.0</v>
      </c>
    </row>
    <row r="23048">
      <c r="A23048" s="221">
        <v>24344.0</v>
      </c>
      <c r="B23048" s="221">
        <v>40.0</v>
      </c>
      <c r="C23048" s="221">
        <v>1.0</v>
      </c>
    </row>
    <row r="23049">
      <c r="A23049" s="221">
        <v>24345.0</v>
      </c>
      <c r="B23049" s="221">
        <v>38.0</v>
      </c>
      <c r="C23049" s="221">
        <v>1.0</v>
      </c>
    </row>
    <row r="23050">
      <c r="A23050" s="221">
        <v>24345.0</v>
      </c>
      <c r="B23050" s="221">
        <v>39.0</v>
      </c>
      <c r="C23050" s="221">
        <v>1.0</v>
      </c>
    </row>
    <row r="23051">
      <c r="A23051" s="221">
        <v>24345.0</v>
      </c>
      <c r="B23051" s="221">
        <v>40.0</v>
      </c>
      <c r="C23051" s="221">
        <v>1.0</v>
      </c>
    </row>
    <row r="23052">
      <c r="A23052" s="221">
        <v>24346.0</v>
      </c>
      <c r="B23052" s="221">
        <v>38.0</v>
      </c>
      <c r="C23052" s="221">
        <v>1.0</v>
      </c>
    </row>
    <row r="23053">
      <c r="A23053" s="221">
        <v>24346.0</v>
      </c>
      <c r="B23053" s="221">
        <v>39.0</v>
      </c>
      <c r="C23053" s="221">
        <v>1.0</v>
      </c>
    </row>
    <row r="23054">
      <c r="A23054" s="221">
        <v>24346.0</v>
      </c>
      <c r="B23054" s="221">
        <v>40.0</v>
      </c>
      <c r="C23054" s="221">
        <v>1.0</v>
      </c>
    </row>
    <row r="23055">
      <c r="A23055" s="221">
        <v>24347.0</v>
      </c>
      <c r="B23055" s="221">
        <v>38.0</v>
      </c>
      <c r="C23055" s="221">
        <v>1.0</v>
      </c>
    </row>
    <row r="23056">
      <c r="A23056" s="221">
        <v>24347.0</v>
      </c>
      <c r="B23056" s="221">
        <v>39.0</v>
      </c>
      <c r="C23056" s="221">
        <v>1.0</v>
      </c>
    </row>
    <row r="23057">
      <c r="A23057" s="221">
        <v>24347.0</v>
      </c>
      <c r="B23057" s="221">
        <v>40.0</v>
      </c>
      <c r="C23057" s="221">
        <v>1.0</v>
      </c>
    </row>
    <row r="23058">
      <c r="A23058" s="221">
        <v>24348.0</v>
      </c>
      <c r="B23058" s="221">
        <v>34.0</v>
      </c>
      <c r="C23058" s="221">
        <v>27778.0</v>
      </c>
    </row>
    <row r="23059">
      <c r="A23059" s="221">
        <v>24348.0</v>
      </c>
      <c r="B23059" s="221">
        <v>35.0</v>
      </c>
      <c r="C23059" s="221">
        <v>12222.0</v>
      </c>
    </row>
    <row r="23060">
      <c r="A23060" s="221">
        <v>24348.0</v>
      </c>
      <c r="B23060" s="221">
        <v>36.0</v>
      </c>
      <c r="C23060" s="221">
        <v>10000.0</v>
      </c>
    </row>
    <row r="23061">
      <c r="A23061" s="221">
        <v>24348.0</v>
      </c>
      <c r="B23061" s="221">
        <v>37.0</v>
      </c>
      <c r="C23061" s="221">
        <v>2778.0</v>
      </c>
    </row>
    <row r="23062">
      <c r="A23062" s="221">
        <v>24348.0</v>
      </c>
      <c r="B23062" s="221">
        <v>38.0</v>
      </c>
      <c r="C23062" s="221">
        <v>389.0</v>
      </c>
    </row>
    <row r="23063">
      <c r="A23063" s="221">
        <v>24348.0</v>
      </c>
      <c r="B23063" s="221">
        <v>39.0</v>
      </c>
      <c r="C23063" s="221">
        <v>164.0</v>
      </c>
    </row>
    <row r="23064">
      <c r="A23064" s="221">
        <v>24348.0</v>
      </c>
      <c r="B23064" s="221">
        <v>40.0</v>
      </c>
      <c r="C23064" s="221">
        <v>88.0</v>
      </c>
    </row>
    <row r="23065">
      <c r="A23065" s="221">
        <v>24395.0</v>
      </c>
      <c r="B23065" s="221">
        <v>34.0</v>
      </c>
      <c r="C23065" s="221">
        <v>13333.0</v>
      </c>
    </row>
    <row r="23066">
      <c r="A23066" s="221">
        <v>24395.0</v>
      </c>
      <c r="B23066" s="221">
        <v>35.0</v>
      </c>
      <c r="C23066" s="221">
        <v>14444.0</v>
      </c>
    </row>
    <row r="23067">
      <c r="A23067" s="221">
        <v>24395.0</v>
      </c>
      <c r="B23067" s="221">
        <v>36.0</v>
      </c>
      <c r="C23067" s="221">
        <v>61.0</v>
      </c>
    </row>
    <row r="23068">
      <c r="A23068" s="221">
        <v>24395.0</v>
      </c>
      <c r="B23068" s="221">
        <v>37.0</v>
      </c>
      <c r="C23068" s="221">
        <v>2.0</v>
      </c>
    </row>
    <row r="23069">
      <c r="A23069" s="221">
        <v>24395.0</v>
      </c>
      <c r="B23069" s="221">
        <v>38.0</v>
      </c>
      <c r="C23069" s="221">
        <v>2.0</v>
      </c>
    </row>
    <row r="23070">
      <c r="A23070" s="221">
        <v>24395.0</v>
      </c>
      <c r="B23070" s="221">
        <v>40.0</v>
      </c>
      <c r="C23070" s="221">
        <v>2.0</v>
      </c>
    </row>
    <row r="23071">
      <c r="A23071" s="221">
        <v>24417.0</v>
      </c>
      <c r="B23071" s="221">
        <v>34.0</v>
      </c>
      <c r="C23071" s="221">
        <v>13333.0</v>
      </c>
    </row>
    <row r="23072">
      <c r="A23072" s="221">
        <v>24417.0</v>
      </c>
      <c r="B23072" s="221">
        <v>35.0</v>
      </c>
      <c r="C23072" s="221">
        <v>14444.0</v>
      </c>
    </row>
    <row r="23073">
      <c r="A23073" s="221">
        <v>24417.0</v>
      </c>
      <c r="B23073" s="221">
        <v>36.0</v>
      </c>
      <c r="C23073" s="221">
        <v>61.0</v>
      </c>
    </row>
    <row r="23074">
      <c r="A23074" s="221">
        <v>24417.0</v>
      </c>
      <c r="B23074" s="221">
        <v>37.0</v>
      </c>
      <c r="C23074" s="221">
        <v>2.0</v>
      </c>
    </row>
    <row r="23075">
      <c r="A23075" s="221">
        <v>24417.0</v>
      </c>
      <c r="B23075" s="221">
        <v>38.0</v>
      </c>
      <c r="C23075" s="221">
        <v>2.0</v>
      </c>
    </row>
    <row r="23076">
      <c r="A23076" s="221">
        <v>24417.0</v>
      </c>
      <c r="B23076" s="221">
        <v>40.0</v>
      </c>
      <c r="C23076" s="221">
        <v>2.0</v>
      </c>
    </row>
    <row r="23077">
      <c r="A23077" s="221">
        <v>24417.0</v>
      </c>
      <c r="B23077" s="221">
        <v>9840.0</v>
      </c>
      <c r="C23077" s="221">
        <v>12.0</v>
      </c>
    </row>
    <row r="23078">
      <c r="A23078" s="221">
        <v>24417.0</v>
      </c>
      <c r="B23078" s="221">
        <v>11399.0</v>
      </c>
      <c r="C23078" s="221">
        <v>5.0</v>
      </c>
    </row>
    <row r="23079">
      <c r="A23079" s="221">
        <v>24417.0</v>
      </c>
      <c r="B23079" s="221">
        <v>11688.0</v>
      </c>
      <c r="C23079" s="221">
        <v>12.0</v>
      </c>
    </row>
    <row r="23080">
      <c r="A23080" s="221">
        <v>24427.0</v>
      </c>
      <c r="B23080" s="221">
        <v>34.0</v>
      </c>
      <c r="C23080" s="221">
        <v>5556.0</v>
      </c>
    </row>
    <row r="23081">
      <c r="A23081" s="221">
        <v>24427.0</v>
      </c>
      <c r="B23081" s="221">
        <v>35.0</v>
      </c>
      <c r="C23081" s="221">
        <v>2222.0</v>
      </c>
    </row>
    <row r="23082">
      <c r="A23082" s="221">
        <v>24427.0</v>
      </c>
      <c r="B23082" s="221">
        <v>36.0</v>
      </c>
      <c r="C23082" s="221">
        <v>61.0</v>
      </c>
    </row>
    <row r="23083">
      <c r="A23083" s="221">
        <v>24427.0</v>
      </c>
      <c r="B23083" s="221">
        <v>37.0</v>
      </c>
      <c r="C23083" s="221">
        <v>2.0</v>
      </c>
    </row>
    <row r="23084">
      <c r="A23084" s="221">
        <v>24427.0</v>
      </c>
      <c r="B23084" s="221">
        <v>38.0</v>
      </c>
      <c r="C23084" s="221">
        <v>2.0</v>
      </c>
    </row>
    <row r="23085">
      <c r="A23085" s="221">
        <v>24427.0</v>
      </c>
      <c r="B23085" s="221">
        <v>39.0</v>
      </c>
      <c r="C23085" s="221">
        <v>112.0</v>
      </c>
    </row>
    <row r="23086">
      <c r="A23086" s="221">
        <v>24427.0</v>
      </c>
      <c r="B23086" s="221">
        <v>40.0</v>
      </c>
      <c r="C23086" s="221">
        <v>22.0</v>
      </c>
    </row>
    <row r="23087">
      <c r="A23087" s="221">
        <v>24427.0</v>
      </c>
      <c r="B23087" s="221">
        <v>9840.0</v>
      </c>
      <c r="C23087" s="221">
        <v>12.0</v>
      </c>
    </row>
    <row r="23088">
      <c r="A23088" s="221">
        <v>24427.0</v>
      </c>
      <c r="B23088" s="221">
        <v>11399.0</v>
      </c>
      <c r="C23088" s="221">
        <v>5.0</v>
      </c>
    </row>
    <row r="23089">
      <c r="A23089" s="221">
        <v>24427.0</v>
      </c>
      <c r="B23089" s="221">
        <v>11688.0</v>
      </c>
      <c r="C23089" s="221">
        <v>12.0</v>
      </c>
    </row>
    <row r="23090">
      <c r="A23090" s="221">
        <v>24438.0</v>
      </c>
      <c r="B23090" s="221">
        <v>34.0</v>
      </c>
      <c r="C23090" s="221">
        <v>444.0</v>
      </c>
    </row>
    <row r="23091">
      <c r="A23091" s="221">
        <v>24438.0</v>
      </c>
      <c r="B23091" s="221">
        <v>35.0</v>
      </c>
      <c r="C23091" s="221">
        <v>111.0</v>
      </c>
    </row>
    <row r="23092">
      <c r="A23092" s="221">
        <v>24438.0</v>
      </c>
      <c r="B23092" s="221">
        <v>40.0</v>
      </c>
      <c r="C23092" s="221">
        <v>2.0</v>
      </c>
    </row>
    <row r="23093">
      <c r="A23093" s="221">
        <v>24438.0</v>
      </c>
      <c r="B23093" s="221">
        <v>9840.0</v>
      </c>
      <c r="C23093" s="221">
        <v>12.0</v>
      </c>
    </row>
    <row r="23094">
      <c r="A23094" s="221">
        <v>24438.0</v>
      </c>
      <c r="B23094" s="221">
        <v>11399.0</v>
      </c>
      <c r="C23094" s="221">
        <v>5.0</v>
      </c>
    </row>
    <row r="23095">
      <c r="A23095" s="221">
        <v>24438.0</v>
      </c>
      <c r="B23095" s="221">
        <v>11688.0</v>
      </c>
      <c r="C23095" s="221">
        <v>12.0</v>
      </c>
    </row>
    <row r="23096">
      <c r="A23096" s="221">
        <v>24443.0</v>
      </c>
      <c r="B23096" s="221">
        <v>35.0</v>
      </c>
      <c r="C23096" s="221">
        <v>23700.0</v>
      </c>
    </row>
    <row r="23097">
      <c r="A23097" s="221">
        <v>24443.0</v>
      </c>
      <c r="B23097" s="221">
        <v>36.0</v>
      </c>
      <c r="C23097" s="221">
        <v>574.0</v>
      </c>
    </row>
    <row r="23098">
      <c r="A23098" s="221">
        <v>24443.0</v>
      </c>
      <c r="B23098" s="221">
        <v>38.0</v>
      </c>
      <c r="C23098" s="221">
        <v>87.0</v>
      </c>
    </row>
    <row r="23099">
      <c r="A23099" s="221">
        <v>24443.0</v>
      </c>
      <c r="B23099" s="221">
        <v>40.0</v>
      </c>
      <c r="C23099" s="221">
        <v>34.0</v>
      </c>
    </row>
    <row r="23100">
      <c r="A23100" s="221">
        <v>24443.0</v>
      </c>
      <c r="B23100" s="221">
        <v>9838.0</v>
      </c>
      <c r="C23100" s="221">
        <v>3.0</v>
      </c>
    </row>
    <row r="23101">
      <c r="A23101" s="221">
        <v>24443.0</v>
      </c>
      <c r="B23101" s="221">
        <v>11399.0</v>
      </c>
      <c r="C23101" s="221">
        <v>5.0</v>
      </c>
    </row>
    <row r="23102">
      <c r="A23102" s="221">
        <v>24443.0</v>
      </c>
      <c r="B23102" s="221">
        <v>11558.0</v>
      </c>
      <c r="C23102" s="221">
        <v>6.0</v>
      </c>
    </row>
    <row r="23103">
      <c r="A23103" s="221">
        <v>24445.0</v>
      </c>
      <c r="B23103" s="221">
        <v>34.0</v>
      </c>
      <c r="C23103" s="221">
        <v>16667.0</v>
      </c>
    </row>
    <row r="23104">
      <c r="A23104" s="221">
        <v>24445.0</v>
      </c>
      <c r="B23104" s="221">
        <v>35.0</v>
      </c>
      <c r="C23104" s="221">
        <v>11111.0</v>
      </c>
    </row>
    <row r="23105">
      <c r="A23105" s="221">
        <v>24468.0</v>
      </c>
      <c r="B23105" s="221">
        <v>34.0</v>
      </c>
      <c r="C23105" s="221">
        <v>1667.0</v>
      </c>
    </row>
    <row r="23106">
      <c r="A23106" s="221">
        <v>24468.0</v>
      </c>
      <c r="B23106" s="221">
        <v>35.0</v>
      </c>
      <c r="C23106" s="221">
        <v>1333.0</v>
      </c>
    </row>
    <row r="23107">
      <c r="A23107" s="221">
        <v>24468.0</v>
      </c>
      <c r="B23107" s="221">
        <v>36.0</v>
      </c>
      <c r="C23107" s="221">
        <v>667.0</v>
      </c>
    </row>
    <row r="23108">
      <c r="A23108" s="221">
        <v>24468.0</v>
      </c>
      <c r="B23108" s="221">
        <v>37.0</v>
      </c>
      <c r="C23108" s="221">
        <v>82.0</v>
      </c>
    </row>
    <row r="23109">
      <c r="A23109" s="221">
        <v>24468.0</v>
      </c>
      <c r="B23109" s="221">
        <v>38.0</v>
      </c>
      <c r="C23109" s="221">
        <v>36.0</v>
      </c>
    </row>
    <row r="23110">
      <c r="A23110" s="221">
        <v>24471.0</v>
      </c>
      <c r="B23110" s="221">
        <v>9830.0</v>
      </c>
      <c r="C23110" s="221">
        <v>6.0</v>
      </c>
    </row>
    <row r="23111">
      <c r="A23111" s="221">
        <v>24471.0</v>
      </c>
      <c r="B23111" s="221">
        <v>11399.0</v>
      </c>
      <c r="C23111" s="221">
        <v>1.0</v>
      </c>
    </row>
    <row r="23112">
      <c r="A23112" s="221">
        <v>24471.0</v>
      </c>
      <c r="B23112" s="221">
        <v>11693.0</v>
      </c>
      <c r="C23112" s="221">
        <v>1.0</v>
      </c>
    </row>
    <row r="23113">
      <c r="A23113" s="221">
        <v>24471.0</v>
      </c>
      <c r="B23113" s="221">
        <v>16671.0</v>
      </c>
      <c r="C23113" s="221">
        <v>45.0</v>
      </c>
    </row>
    <row r="23114">
      <c r="A23114" s="221">
        <v>24471.0</v>
      </c>
      <c r="B23114" s="221">
        <v>16680.0</v>
      </c>
      <c r="C23114" s="221">
        <v>5.0</v>
      </c>
    </row>
    <row r="23115">
      <c r="A23115" s="221">
        <v>24473.0</v>
      </c>
      <c r="B23115" s="221">
        <v>9830.0</v>
      </c>
      <c r="C23115" s="221">
        <v>6.0</v>
      </c>
    </row>
    <row r="23116">
      <c r="A23116" s="221">
        <v>24473.0</v>
      </c>
      <c r="B23116" s="221">
        <v>11399.0</v>
      </c>
      <c r="C23116" s="221">
        <v>1.0</v>
      </c>
    </row>
    <row r="23117">
      <c r="A23117" s="221">
        <v>24473.0</v>
      </c>
      <c r="B23117" s="221">
        <v>11692.0</v>
      </c>
      <c r="C23117" s="221">
        <v>1.0</v>
      </c>
    </row>
    <row r="23118">
      <c r="A23118" s="221">
        <v>24473.0</v>
      </c>
      <c r="B23118" s="221">
        <v>16673.0</v>
      </c>
      <c r="C23118" s="221">
        <v>45.0</v>
      </c>
    </row>
    <row r="23119">
      <c r="A23119" s="221">
        <v>24473.0</v>
      </c>
      <c r="B23119" s="221">
        <v>16680.0</v>
      </c>
      <c r="C23119" s="221">
        <v>5.0</v>
      </c>
    </row>
    <row r="23120">
      <c r="A23120" s="221">
        <v>24475.0</v>
      </c>
      <c r="B23120" s="221">
        <v>9830.0</v>
      </c>
      <c r="C23120" s="221">
        <v>6.0</v>
      </c>
    </row>
    <row r="23121">
      <c r="A23121" s="221">
        <v>24475.0</v>
      </c>
      <c r="B23121" s="221">
        <v>11399.0</v>
      </c>
      <c r="C23121" s="221">
        <v>1.0</v>
      </c>
    </row>
    <row r="23122">
      <c r="A23122" s="221">
        <v>24475.0</v>
      </c>
      <c r="B23122" s="221">
        <v>11695.0</v>
      </c>
      <c r="C23122" s="221">
        <v>1.0</v>
      </c>
    </row>
    <row r="23123">
      <c r="A23123" s="221">
        <v>24475.0</v>
      </c>
      <c r="B23123" s="221">
        <v>16670.0</v>
      </c>
      <c r="C23123" s="221">
        <v>45.0</v>
      </c>
    </row>
    <row r="23124">
      <c r="A23124" s="221">
        <v>24475.0</v>
      </c>
      <c r="B23124" s="221">
        <v>16680.0</v>
      </c>
      <c r="C23124" s="221">
        <v>5.0</v>
      </c>
    </row>
    <row r="23125">
      <c r="A23125" s="221">
        <v>24477.0</v>
      </c>
      <c r="B23125" s="221">
        <v>9830.0</v>
      </c>
      <c r="C23125" s="221">
        <v>6.0</v>
      </c>
    </row>
    <row r="23126">
      <c r="A23126" s="221">
        <v>24477.0</v>
      </c>
      <c r="B23126" s="221">
        <v>11399.0</v>
      </c>
      <c r="C23126" s="221">
        <v>1.0</v>
      </c>
    </row>
    <row r="23127">
      <c r="A23127" s="221">
        <v>24477.0</v>
      </c>
      <c r="B23127" s="221">
        <v>11693.0</v>
      </c>
      <c r="C23127" s="221">
        <v>1.0</v>
      </c>
    </row>
    <row r="23128">
      <c r="A23128" s="221">
        <v>24477.0</v>
      </c>
      <c r="B23128" s="221">
        <v>16671.0</v>
      </c>
      <c r="C23128" s="221">
        <v>45.0</v>
      </c>
    </row>
    <row r="23129">
      <c r="A23129" s="221">
        <v>24477.0</v>
      </c>
      <c r="B23129" s="221">
        <v>16680.0</v>
      </c>
      <c r="C23129" s="221">
        <v>5.0</v>
      </c>
    </row>
    <row r="23130">
      <c r="A23130" s="221">
        <v>24478.0</v>
      </c>
      <c r="B23130" s="221">
        <v>9830.0</v>
      </c>
      <c r="C23130" s="221">
        <v>6.0</v>
      </c>
    </row>
    <row r="23131">
      <c r="A23131" s="221">
        <v>24478.0</v>
      </c>
      <c r="B23131" s="221">
        <v>11399.0</v>
      </c>
      <c r="C23131" s="221">
        <v>1.0</v>
      </c>
    </row>
    <row r="23132">
      <c r="A23132" s="221">
        <v>24478.0</v>
      </c>
      <c r="B23132" s="221">
        <v>11692.0</v>
      </c>
      <c r="C23132" s="221">
        <v>1.0</v>
      </c>
    </row>
    <row r="23133">
      <c r="A23133" s="221">
        <v>24478.0</v>
      </c>
      <c r="B23133" s="221">
        <v>16673.0</v>
      </c>
      <c r="C23133" s="221">
        <v>45.0</v>
      </c>
    </row>
    <row r="23134">
      <c r="A23134" s="221">
        <v>24478.0</v>
      </c>
      <c r="B23134" s="221">
        <v>16680.0</v>
      </c>
      <c r="C23134" s="221">
        <v>5.0</v>
      </c>
    </row>
    <row r="23135">
      <c r="A23135" s="221">
        <v>24479.0</v>
      </c>
      <c r="B23135" s="221">
        <v>9830.0</v>
      </c>
      <c r="C23135" s="221">
        <v>6.0</v>
      </c>
    </row>
    <row r="23136">
      <c r="A23136" s="221">
        <v>24479.0</v>
      </c>
      <c r="B23136" s="221">
        <v>11399.0</v>
      </c>
      <c r="C23136" s="221">
        <v>1.0</v>
      </c>
    </row>
    <row r="23137">
      <c r="A23137" s="221">
        <v>24479.0</v>
      </c>
      <c r="B23137" s="221">
        <v>11695.0</v>
      </c>
      <c r="C23137" s="221">
        <v>1.0</v>
      </c>
    </row>
    <row r="23138">
      <c r="A23138" s="221">
        <v>24479.0</v>
      </c>
      <c r="B23138" s="221">
        <v>16670.0</v>
      </c>
      <c r="C23138" s="221">
        <v>45.0</v>
      </c>
    </row>
    <row r="23139">
      <c r="A23139" s="221">
        <v>24479.0</v>
      </c>
      <c r="B23139" s="221">
        <v>16680.0</v>
      </c>
      <c r="C23139" s="221">
        <v>5.0</v>
      </c>
    </row>
    <row r="23140">
      <c r="A23140" s="221">
        <v>24483.0</v>
      </c>
      <c r="B23140" s="221">
        <v>21009.0</v>
      </c>
      <c r="C23140" s="221">
        <v>7.0</v>
      </c>
    </row>
    <row r="23141">
      <c r="A23141" s="221">
        <v>24483.0</v>
      </c>
      <c r="B23141" s="221">
        <v>21013.0</v>
      </c>
      <c r="C23141" s="221">
        <v>16.0</v>
      </c>
    </row>
    <row r="23142">
      <c r="A23142" s="221">
        <v>24483.0</v>
      </c>
      <c r="B23142" s="221">
        <v>21017.0</v>
      </c>
      <c r="C23142" s="221">
        <v>8.0</v>
      </c>
    </row>
    <row r="23143">
      <c r="A23143" s="221">
        <v>24483.0</v>
      </c>
      <c r="B23143" s="221">
        <v>21019.0</v>
      </c>
      <c r="C23143" s="221">
        <v>5.0</v>
      </c>
    </row>
    <row r="23144">
      <c r="A23144" s="221">
        <v>24483.0</v>
      </c>
      <c r="B23144" s="221">
        <v>21021.0</v>
      </c>
      <c r="C23144" s="221">
        <v>7.0</v>
      </c>
    </row>
    <row r="23145">
      <c r="A23145" s="221">
        <v>24483.0</v>
      </c>
      <c r="B23145" s="221">
        <v>21023.0</v>
      </c>
      <c r="C23145" s="221">
        <v>15.0</v>
      </c>
    </row>
    <row r="23146">
      <c r="A23146" s="221">
        <v>24483.0</v>
      </c>
      <c r="B23146" s="221">
        <v>21025.0</v>
      </c>
      <c r="C23146" s="221">
        <v>8.0</v>
      </c>
    </row>
    <row r="23147">
      <c r="A23147" s="221">
        <v>24483.0</v>
      </c>
      <c r="B23147" s="221">
        <v>21029.0</v>
      </c>
      <c r="C23147" s="221">
        <v>59.0</v>
      </c>
    </row>
    <row r="23148">
      <c r="A23148" s="221">
        <v>24483.0</v>
      </c>
      <c r="B23148" s="221">
        <v>21035.0</v>
      </c>
      <c r="C23148" s="221">
        <v>10.0</v>
      </c>
    </row>
    <row r="23149">
      <c r="A23149" s="221">
        <v>24483.0</v>
      </c>
      <c r="B23149" s="221">
        <v>21037.0</v>
      </c>
      <c r="C23149" s="221">
        <v>5.0</v>
      </c>
    </row>
    <row r="23150">
      <c r="A23150" s="221">
        <v>24483.0</v>
      </c>
      <c r="B23150" s="221">
        <v>24558.0</v>
      </c>
      <c r="C23150" s="221">
        <v>16.0</v>
      </c>
    </row>
    <row r="23151">
      <c r="A23151" s="221">
        <v>24483.0</v>
      </c>
      <c r="B23151" s="221">
        <v>24560.0</v>
      </c>
      <c r="C23151" s="221">
        <v>8.0</v>
      </c>
    </row>
    <row r="23152">
      <c r="A23152" s="221">
        <v>24485.0</v>
      </c>
      <c r="B23152" s="221">
        <v>38.0</v>
      </c>
      <c r="C23152" s="221">
        <v>1.0</v>
      </c>
    </row>
    <row r="23153">
      <c r="A23153" s="221">
        <v>24485.0</v>
      </c>
      <c r="B23153" s="221">
        <v>39.0</v>
      </c>
      <c r="C23153" s="221">
        <v>1.0</v>
      </c>
    </row>
    <row r="23154">
      <c r="A23154" s="221">
        <v>24485.0</v>
      </c>
      <c r="B23154" s="221">
        <v>40.0</v>
      </c>
      <c r="C23154" s="221">
        <v>1.0</v>
      </c>
    </row>
    <row r="23155">
      <c r="A23155" s="221">
        <v>24486.0</v>
      </c>
      <c r="B23155" s="221">
        <v>9830.0</v>
      </c>
      <c r="C23155" s="221">
        <v>12.0</v>
      </c>
    </row>
    <row r="23156">
      <c r="A23156" s="221">
        <v>24486.0</v>
      </c>
      <c r="B23156" s="221">
        <v>11399.0</v>
      </c>
      <c r="C23156" s="221">
        <v>1.0</v>
      </c>
    </row>
    <row r="23157">
      <c r="A23157" s="221">
        <v>24486.0</v>
      </c>
      <c r="B23157" s="221">
        <v>11695.0</v>
      </c>
      <c r="C23157" s="221">
        <v>3.0</v>
      </c>
    </row>
    <row r="23158">
      <c r="A23158" s="221">
        <v>24486.0</v>
      </c>
      <c r="B23158" s="221">
        <v>16680.0</v>
      </c>
      <c r="C23158" s="221">
        <v>12.0</v>
      </c>
    </row>
    <row r="23159">
      <c r="A23159" s="221">
        <v>24488.0</v>
      </c>
      <c r="B23159" s="221">
        <v>9830.0</v>
      </c>
      <c r="C23159" s="221">
        <v>12.0</v>
      </c>
    </row>
    <row r="23160">
      <c r="A23160" s="221">
        <v>24488.0</v>
      </c>
      <c r="B23160" s="221">
        <v>11399.0</v>
      </c>
      <c r="C23160" s="221">
        <v>1.0</v>
      </c>
    </row>
    <row r="23161">
      <c r="A23161" s="221">
        <v>24488.0</v>
      </c>
      <c r="B23161" s="221">
        <v>11692.0</v>
      </c>
      <c r="C23161" s="221">
        <v>3.0</v>
      </c>
    </row>
    <row r="23162">
      <c r="A23162" s="221">
        <v>24488.0</v>
      </c>
      <c r="B23162" s="221">
        <v>16680.0</v>
      </c>
      <c r="C23162" s="221">
        <v>12.0</v>
      </c>
    </row>
    <row r="23163">
      <c r="A23163" s="221">
        <v>24490.0</v>
      </c>
      <c r="B23163" s="221">
        <v>9830.0</v>
      </c>
      <c r="C23163" s="221">
        <v>12.0</v>
      </c>
    </row>
    <row r="23164">
      <c r="A23164" s="221">
        <v>24490.0</v>
      </c>
      <c r="B23164" s="221">
        <v>11399.0</v>
      </c>
      <c r="C23164" s="221">
        <v>1.0</v>
      </c>
    </row>
    <row r="23165">
      <c r="A23165" s="221">
        <v>24490.0</v>
      </c>
      <c r="B23165" s="221">
        <v>11694.0</v>
      </c>
      <c r="C23165" s="221">
        <v>3.0</v>
      </c>
    </row>
    <row r="23166">
      <c r="A23166" s="221">
        <v>24490.0</v>
      </c>
      <c r="B23166" s="221">
        <v>16680.0</v>
      </c>
      <c r="C23166" s="221">
        <v>12.0</v>
      </c>
    </row>
    <row r="23167">
      <c r="A23167" s="221">
        <v>24492.0</v>
      </c>
      <c r="B23167" s="221">
        <v>9830.0</v>
      </c>
      <c r="C23167" s="221">
        <v>12.0</v>
      </c>
    </row>
    <row r="23168">
      <c r="A23168" s="221">
        <v>24492.0</v>
      </c>
      <c r="B23168" s="221">
        <v>11399.0</v>
      </c>
      <c r="C23168" s="221">
        <v>1.0</v>
      </c>
    </row>
    <row r="23169">
      <c r="A23169" s="221">
        <v>24492.0</v>
      </c>
      <c r="B23169" s="221">
        <v>11693.0</v>
      </c>
      <c r="C23169" s="221">
        <v>3.0</v>
      </c>
    </row>
    <row r="23170">
      <c r="A23170" s="221">
        <v>24492.0</v>
      </c>
      <c r="B23170" s="221">
        <v>16680.0</v>
      </c>
      <c r="C23170" s="221">
        <v>12.0</v>
      </c>
    </row>
    <row r="23171">
      <c r="A23171" s="221">
        <v>24493.0</v>
      </c>
      <c r="B23171" s="221">
        <v>9830.0</v>
      </c>
      <c r="C23171" s="221">
        <v>12.0</v>
      </c>
    </row>
    <row r="23172">
      <c r="A23172" s="221">
        <v>24493.0</v>
      </c>
      <c r="B23172" s="221">
        <v>11399.0</v>
      </c>
      <c r="C23172" s="221">
        <v>1.0</v>
      </c>
    </row>
    <row r="23173">
      <c r="A23173" s="221">
        <v>24493.0</v>
      </c>
      <c r="B23173" s="221">
        <v>11694.0</v>
      </c>
      <c r="C23173" s="221">
        <v>3.0</v>
      </c>
    </row>
    <row r="23174">
      <c r="A23174" s="221">
        <v>24493.0</v>
      </c>
      <c r="B23174" s="221">
        <v>16680.0</v>
      </c>
      <c r="C23174" s="221">
        <v>12.0</v>
      </c>
    </row>
    <row r="23175">
      <c r="A23175" s="221">
        <v>24494.0</v>
      </c>
      <c r="B23175" s="221">
        <v>9830.0</v>
      </c>
      <c r="C23175" s="221">
        <v>12.0</v>
      </c>
    </row>
    <row r="23176">
      <c r="A23176" s="221">
        <v>24494.0</v>
      </c>
      <c r="B23176" s="221">
        <v>11399.0</v>
      </c>
      <c r="C23176" s="221">
        <v>1.0</v>
      </c>
    </row>
    <row r="23177">
      <c r="A23177" s="221">
        <v>24494.0</v>
      </c>
      <c r="B23177" s="221">
        <v>11695.0</v>
      </c>
      <c r="C23177" s="221">
        <v>3.0</v>
      </c>
    </row>
    <row r="23178">
      <c r="A23178" s="221">
        <v>24494.0</v>
      </c>
      <c r="B23178" s="221">
        <v>16680.0</v>
      </c>
      <c r="C23178" s="221">
        <v>12.0</v>
      </c>
    </row>
    <row r="23179">
      <c r="A23179" s="221">
        <v>24495.0</v>
      </c>
      <c r="B23179" s="221">
        <v>9830.0</v>
      </c>
      <c r="C23179" s="221">
        <v>12.0</v>
      </c>
    </row>
    <row r="23180">
      <c r="A23180" s="221">
        <v>24495.0</v>
      </c>
      <c r="B23180" s="221">
        <v>11399.0</v>
      </c>
      <c r="C23180" s="221">
        <v>1.0</v>
      </c>
    </row>
    <row r="23181">
      <c r="A23181" s="221">
        <v>24495.0</v>
      </c>
      <c r="B23181" s="221">
        <v>11693.0</v>
      </c>
      <c r="C23181" s="221">
        <v>3.0</v>
      </c>
    </row>
    <row r="23182">
      <c r="A23182" s="221">
        <v>24495.0</v>
      </c>
      <c r="B23182" s="221">
        <v>16680.0</v>
      </c>
      <c r="C23182" s="221">
        <v>12.0</v>
      </c>
    </row>
    <row r="23183">
      <c r="A23183" s="221">
        <v>24497.0</v>
      </c>
      <c r="B23183" s="221">
        <v>9830.0</v>
      </c>
      <c r="C23183" s="221">
        <v>12.0</v>
      </c>
    </row>
    <row r="23184">
      <c r="A23184" s="221">
        <v>24497.0</v>
      </c>
      <c r="B23184" s="221">
        <v>11399.0</v>
      </c>
      <c r="C23184" s="221">
        <v>1.0</v>
      </c>
    </row>
    <row r="23185">
      <c r="A23185" s="221">
        <v>24497.0</v>
      </c>
      <c r="B23185" s="221">
        <v>11692.0</v>
      </c>
      <c r="C23185" s="221">
        <v>3.0</v>
      </c>
    </row>
    <row r="23186">
      <c r="A23186" s="221">
        <v>24497.0</v>
      </c>
      <c r="B23186" s="221">
        <v>16680.0</v>
      </c>
      <c r="C23186" s="221">
        <v>12.0</v>
      </c>
    </row>
    <row r="23187">
      <c r="A23187" s="221">
        <v>24499.0</v>
      </c>
      <c r="B23187" s="221">
        <v>9830.0</v>
      </c>
      <c r="C23187" s="221">
        <v>12.0</v>
      </c>
    </row>
    <row r="23188">
      <c r="A23188" s="221">
        <v>24499.0</v>
      </c>
      <c r="B23188" s="221">
        <v>11399.0</v>
      </c>
      <c r="C23188" s="221">
        <v>1.0</v>
      </c>
    </row>
    <row r="23189">
      <c r="A23189" s="221">
        <v>24499.0</v>
      </c>
      <c r="B23189" s="221">
        <v>11695.0</v>
      </c>
      <c r="C23189" s="221">
        <v>3.0</v>
      </c>
    </row>
    <row r="23190">
      <c r="A23190" s="221">
        <v>24499.0</v>
      </c>
      <c r="B23190" s="221">
        <v>16680.0</v>
      </c>
      <c r="C23190" s="221">
        <v>12.0</v>
      </c>
    </row>
    <row r="23191">
      <c r="A23191" s="221">
        <v>24501.0</v>
      </c>
      <c r="B23191" s="221">
        <v>9830.0</v>
      </c>
      <c r="C23191" s="221">
        <v>12.0</v>
      </c>
    </row>
    <row r="23192">
      <c r="A23192" s="221">
        <v>24501.0</v>
      </c>
      <c r="B23192" s="221">
        <v>11399.0</v>
      </c>
      <c r="C23192" s="221">
        <v>1.0</v>
      </c>
    </row>
    <row r="23193">
      <c r="A23193" s="221">
        <v>24501.0</v>
      </c>
      <c r="B23193" s="221">
        <v>11693.0</v>
      </c>
      <c r="C23193" s="221">
        <v>3.0</v>
      </c>
    </row>
    <row r="23194">
      <c r="A23194" s="221">
        <v>24501.0</v>
      </c>
      <c r="B23194" s="221">
        <v>16680.0</v>
      </c>
      <c r="C23194" s="221">
        <v>12.0</v>
      </c>
    </row>
    <row r="23195">
      <c r="A23195" s="221">
        <v>24503.0</v>
      </c>
      <c r="B23195" s="221">
        <v>9830.0</v>
      </c>
      <c r="C23195" s="221">
        <v>12.0</v>
      </c>
    </row>
    <row r="23196">
      <c r="A23196" s="221">
        <v>24503.0</v>
      </c>
      <c r="B23196" s="221">
        <v>11399.0</v>
      </c>
      <c r="C23196" s="221">
        <v>1.0</v>
      </c>
    </row>
    <row r="23197">
      <c r="A23197" s="221">
        <v>24503.0</v>
      </c>
      <c r="B23197" s="221">
        <v>11692.0</v>
      </c>
      <c r="C23197" s="221">
        <v>3.0</v>
      </c>
    </row>
    <row r="23198">
      <c r="A23198" s="221">
        <v>24503.0</v>
      </c>
      <c r="B23198" s="221">
        <v>16680.0</v>
      </c>
      <c r="C23198" s="221">
        <v>12.0</v>
      </c>
    </row>
    <row r="23199">
      <c r="A23199" s="221">
        <v>24505.0</v>
      </c>
      <c r="B23199" s="221">
        <v>9830.0</v>
      </c>
      <c r="C23199" s="221">
        <v>12.0</v>
      </c>
    </row>
    <row r="23200">
      <c r="A23200" s="221">
        <v>24505.0</v>
      </c>
      <c r="B23200" s="221">
        <v>11399.0</v>
      </c>
      <c r="C23200" s="221">
        <v>1.0</v>
      </c>
    </row>
    <row r="23201">
      <c r="A23201" s="221">
        <v>24505.0</v>
      </c>
      <c r="B23201" s="221">
        <v>11694.0</v>
      </c>
      <c r="C23201" s="221">
        <v>3.0</v>
      </c>
    </row>
    <row r="23202">
      <c r="A23202" s="221">
        <v>24505.0</v>
      </c>
      <c r="B23202" s="221">
        <v>16680.0</v>
      </c>
      <c r="C23202" s="221">
        <v>12.0</v>
      </c>
    </row>
    <row r="23203">
      <c r="A23203" s="221">
        <v>24507.0</v>
      </c>
      <c r="B23203" s="221">
        <v>9830.0</v>
      </c>
      <c r="C23203" s="221">
        <v>126.0</v>
      </c>
    </row>
    <row r="23204">
      <c r="A23204" s="221">
        <v>24507.0</v>
      </c>
      <c r="B23204" s="221">
        <v>11399.0</v>
      </c>
      <c r="C23204" s="221">
        <v>8.0</v>
      </c>
    </row>
    <row r="23205">
      <c r="A23205" s="221">
        <v>24507.0</v>
      </c>
      <c r="B23205" s="221">
        <v>11692.0</v>
      </c>
      <c r="C23205" s="221">
        <v>14.0</v>
      </c>
    </row>
    <row r="23206">
      <c r="A23206" s="221">
        <v>24507.0</v>
      </c>
      <c r="B23206" s="221">
        <v>16680.0</v>
      </c>
      <c r="C23206" s="221">
        <v>18.0</v>
      </c>
    </row>
    <row r="23207">
      <c r="A23207" s="221">
        <v>24509.0</v>
      </c>
      <c r="B23207" s="221">
        <v>9830.0</v>
      </c>
      <c r="C23207" s="221">
        <v>126.0</v>
      </c>
    </row>
    <row r="23208">
      <c r="A23208" s="221">
        <v>24509.0</v>
      </c>
      <c r="B23208" s="221">
        <v>11399.0</v>
      </c>
      <c r="C23208" s="221">
        <v>8.0</v>
      </c>
    </row>
    <row r="23209">
      <c r="A23209" s="221">
        <v>24509.0</v>
      </c>
      <c r="B23209" s="221">
        <v>11694.0</v>
      </c>
      <c r="C23209" s="221">
        <v>14.0</v>
      </c>
    </row>
    <row r="23210">
      <c r="A23210" s="221">
        <v>24509.0</v>
      </c>
      <c r="B23210" s="221">
        <v>16680.0</v>
      </c>
      <c r="C23210" s="221">
        <v>18.0</v>
      </c>
    </row>
    <row r="23211">
      <c r="A23211" s="221">
        <v>24511.0</v>
      </c>
      <c r="B23211" s="221">
        <v>9830.0</v>
      </c>
      <c r="C23211" s="221">
        <v>126.0</v>
      </c>
    </row>
    <row r="23212">
      <c r="A23212" s="221">
        <v>24511.0</v>
      </c>
      <c r="B23212" s="221">
        <v>11399.0</v>
      </c>
      <c r="C23212" s="221">
        <v>8.0</v>
      </c>
    </row>
    <row r="23213">
      <c r="A23213" s="221">
        <v>24511.0</v>
      </c>
      <c r="B23213" s="221">
        <v>11695.0</v>
      </c>
      <c r="C23213" s="221">
        <v>14.0</v>
      </c>
    </row>
    <row r="23214">
      <c r="A23214" s="221">
        <v>24511.0</v>
      </c>
      <c r="B23214" s="221">
        <v>16680.0</v>
      </c>
      <c r="C23214" s="221">
        <v>18.0</v>
      </c>
    </row>
    <row r="23215">
      <c r="A23215" s="221">
        <v>24513.0</v>
      </c>
      <c r="B23215" s="221">
        <v>9830.0</v>
      </c>
      <c r="C23215" s="221">
        <v>126.0</v>
      </c>
    </row>
    <row r="23216">
      <c r="A23216" s="221">
        <v>24513.0</v>
      </c>
      <c r="B23216" s="221">
        <v>11399.0</v>
      </c>
      <c r="C23216" s="221">
        <v>8.0</v>
      </c>
    </row>
    <row r="23217">
      <c r="A23217" s="221">
        <v>24513.0</v>
      </c>
      <c r="B23217" s="221">
        <v>11693.0</v>
      </c>
      <c r="C23217" s="221">
        <v>14.0</v>
      </c>
    </row>
    <row r="23218">
      <c r="A23218" s="221">
        <v>24513.0</v>
      </c>
      <c r="B23218" s="221">
        <v>16680.0</v>
      </c>
      <c r="C23218" s="221">
        <v>18.0</v>
      </c>
    </row>
    <row r="23219">
      <c r="A23219" s="221">
        <v>24515.0</v>
      </c>
      <c r="B23219" s="221">
        <v>9830.0</v>
      </c>
      <c r="C23219" s="221">
        <v>126.0</v>
      </c>
    </row>
    <row r="23220">
      <c r="A23220" s="221">
        <v>24515.0</v>
      </c>
      <c r="B23220" s="221">
        <v>11399.0</v>
      </c>
      <c r="C23220" s="221">
        <v>8.0</v>
      </c>
    </row>
    <row r="23221">
      <c r="A23221" s="221">
        <v>24515.0</v>
      </c>
      <c r="B23221" s="221">
        <v>11695.0</v>
      </c>
      <c r="C23221" s="221">
        <v>14.0</v>
      </c>
    </row>
    <row r="23222">
      <c r="A23222" s="221">
        <v>24515.0</v>
      </c>
      <c r="B23222" s="221">
        <v>16680.0</v>
      </c>
      <c r="C23222" s="221">
        <v>18.0</v>
      </c>
    </row>
    <row r="23223">
      <c r="A23223" s="221">
        <v>24517.0</v>
      </c>
      <c r="B23223" s="221">
        <v>9830.0</v>
      </c>
      <c r="C23223" s="221">
        <v>126.0</v>
      </c>
    </row>
    <row r="23224">
      <c r="A23224" s="221">
        <v>24517.0</v>
      </c>
      <c r="B23224" s="221">
        <v>11399.0</v>
      </c>
      <c r="C23224" s="221">
        <v>8.0</v>
      </c>
    </row>
    <row r="23225">
      <c r="A23225" s="221">
        <v>24517.0</v>
      </c>
      <c r="B23225" s="221">
        <v>11694.0</v>
      </c>
      <c r="C23225" s="221">
        <v>14.0</v>
      </c>
    </row>
    <row r="23226">
      <c r="A23226" s="221">
        <v>24517.0</v>
      </c>
      <c r="B23226" s="221">
        <v>16680.0</v>
      </c>
      <c r="C23226" s="221">
        <v>18.0</v>
      </c>
    </row>
    <row r="23227">
      <c r="A23227" s="221">
        <v>24519.0</v>
      </c>
      <c r="B23227" s="221">
        <v>9830.0</v>
      </c>
      <c r="C23227" s="221">
        <v>437.0</v>
      </c>
    </row>
    <row r="23228">
      <c r="A23228" s="221">
        <v>24519.0</v>
      </c>
      <c r="B23228" s="221">
        <v>11399.0</v>
      </c>
      <c r="C23228" s="221">
        <v>30.0</v>
      </c>
    </row>
    <row r="23229">
      <c r="A23229" s="221">
        <v>24519.0</v>
      </c>
      <c r="B23229" s="221">
        <v>11692.0</v>
      </c>
      <c r="C23229" s="221">
        <v>30.0</v>
      </c>
    </row>
    <row r="23230">
      <c r="A23230" s="221">
        <v>24519.0</v>
      </c>
      <c r="B23230" s="221">
        <v>16680.0</v>
      </c>
      <c r="C23230" s="221">
        <v>132.0</v>
      </c>
    </row>
    <row r="23231">
      <c r="A23231" s="221">
        <v>24521.0</v>
      </c>
      <c r="B23231" s="221">
        <v>9830.0</v>
      </c>
      <c r="C23231" s="221">
        <v>437.0</v>
      </c>
    </row>
    <row r="23232">
      <c r="A23232" s="221">
        <v>24521.0</v>
      </c>
      <c r="B23232" s="221">
        <v>11399.0</v>
      </c>
      <c r="C23232" s="221">
        <v>30.0</v>
      </c>
    </row>
    <row r="23233">
      <c r="A23233" s="221">
        <v>24521.0</v>
      </c>
      <c r="B23233" s="221">
        <v>11693.0</v>
      </c>
      <c r="C23233" s="221">
        <v>30.0</v>
      </c>
    </row>
    <row r="23234">
      <c r="A23234" s="221">
        <v>24521.0</v>
      </c>
      <c r="B23234" s="221">
        <v>16680.0</v>
      </c>
      <c r="C23234" s="221">
        <v>132.0</v>
      </c>
    </row>
    <row r="23235">
      <c r="A23235" s="221">
        <v>24523.0</v>
      </c>
      <c r="B23235" s="221">
        <v>9830.0</v>
      </c>
      <c r="C23235" s="221">
        <v>437.0</v>
      </c>
    </row>
    <row r="23236">
      <c r="A23236" s="221">
        <v>24523.0</v>
      </c>
      <c r="B23236" s="221">
        <v>11399.0</v>
      </c>
      <c r="C23236" s="221">
        <v>30.0</v>
      </c>
    </row>
    <row r="23237">
      <c r="A23237" s="221">
        <v>24523.0</v>
      </c>
      <c r="B23237" s="221">
        <v>11694.0</v>
      </c>
      <c r="C23237" s="221">
        <v>30.0</v>
      </c>
    </row>
    <row r="23238">
      <c r="A23238" s="221">
        <v>24523.0</v>
      </c>
      <c r="B23238" s="221">
        <v>16680.0</v>
      </c>
      <c r="C23238" s="221">
        <v>132.0</v>
      </c>
    </row>
    <row r="23239">
      <c r="A23239" s="221">
        <v>24525.0</v>
      </c>
      <c r="B23239" s="221">
        <v>9830.0</v>
      </c>
      <c r="C23239" s="221">
        <v>437.0</v>
      </c>
    </row>
    <row r="23240">
      <c r="A23240" s="221">
        <v>24525.0</v>
      </c>
      <c r="B23240" s="221">
        <v>11399.0</v>
      </c>
      <c r="C23240" s="221">
        <v>30.0</v>
      </c>
    </row>
    <row r="23241">
      <c r="A23241" s="221">
        <v>24525.0</v>
      </c>
      <c r="B23241" s="221">
        <v>11695.0</v>
      </c>
      <c r="C23241" s="221">
        <v>30.0</v>
      </c>
    </row>
    <row r="23242">
      <c r="A23242" s="221">
        <v>24525.0</v>
      </c>
      <c r="B23242" s="221">
        <v>16680.0</v>
      </c>
      <c r="C23242" s="221">
        <v>132.0</v>
      </c>
    </row>
    <row r="23243">
      <c r="A23243" s="221">
        <v>24527.0</v>
      </c>
      <c r="B23243" s="221">
        <v>9830.0</v>
      </c>
      <c r="C23243" s="221">
        <v>437.0</v>
      </c>
    </row>
    <row r="23244">
      <c r="A23244" s="221">
        <v>24527.0</v>
      </c>
      <c r="B23244" s="221">
        <v>11399.0</v>
      </c>
      <c r="C23244" s="221">
        <v>30.0</v>
      </c>
    </row>
    <row r="23245">
      <c r="A23245" s="221">
        <v>24527.0</v>
      </c>
      <c r="B23245" s="221">
        <v>11694.0</v>
      </c>
      <c r="C23245" s="221">
        <v>30.0</v>
      </c>
    </row>
    <row r="23246">
      <c r="A23246" s="221">
        <v>24527.0</v>
      </c>
      <c r="B23246" s="221">
        <v>16680.0</v>
      </c>
      <c r="C23246" s="221">
        <v>132.0</v>
      </c>
    </row>
    <row r="23247">
      <c r="A23247" s="221">
        <v>24529.0</v>
      </c>
      <c r="B23247" s="221">
        <v>9830.0</v>
      </c>
      <c r="C23247" s="221">
        <v>437.0</v>
      </c>
    </row>
    <row r="23248">
      <c r="A23248" s="221">
        <v>24529.0</v>
      </c>
      <c r="B23248" s="221">
        <v>11399.0</v>
      </c>
      <c r="C23248" s="221">
        <v>30.0</v>
      </c>
    </row>
    <row r="23249">
      <c r="A23249" s="221">
        <v>24529.0</v>
      </c>
      <c r="B23249" s="221">
        <v>11693.0</v>
      </c>
      <c r="C23249" s="221">
        <v>30.0</v>
      </c>
    </row>
    <row r="23250">
      <c r="A23250" s="221">
        <v>24529.0</v>
      </c>
      <c r="B23250" s="221">
        <v>16680.0</v>
      </c>
      <c r="C23250" s="221">
        <v>132.0</v>
      </c>
    </row>
    <row r="23251">
      <c r="A23251" s="221">
        <v>24531.0</v>
      </c>
      <c r="B23251" s="221">
        <v>9830.0</v>
      </c>
      <c r="C23251" s="221">
        <v>129.0</v>
      </c>
    </row>
    <row r="23252">
      <c r="A23252" s="221">
        <v>24531.0</v>
      </c>
      <c r="B23252" s="221">
        <v>11399.0</v>
      </c>
      <c r="C23252" s="221">
        <v>15.0</v>
      </c>
    </row>
    <row r="23253">
      <c r="A23253" s="221">
        <v>24531.0</v>
      </c>
      <c r="B23253" s="221">
        <v>11692.0</v>
      </c>
      <c r="C23253" s="221">
        <v>14.0</v>
      </c>
    </row>
    <row r="23254">
      <c r="A23254" s="221">
        <v>24531.0</v>
      </c>
      <c r="B23254" s="221">
        <v>16680.0</v>
      </c>
      <c r="C23254" s="221">
        <v>59.0</v>
      </c>
    </row>
    <row r="23255">
      <c r="A23255" s="221">
        <v>24533.0</v>
      </c>
      <c r="B23255" s="221">
        <v>9830.0</v>
      </c>
      <c r="C23255" s="221">
        <v>129.0</v>
      </c>
    </row>
    <row r="23256">
      <c r="A23256" s="221">
        <v>24533.0</v>
      </c>
      <c r="B23256" s="221">
        <v>11399.0</v>
      </c>
      <c r="C23256" s="221">
        <v>15.0</v>
      </c>
    </row>
    <row r="23257">
      <c r="A23257" s="221">
        <v>24533.0</v>
      </c>
      <c r="B23257" s="221">
        <v>11693.0</v>
      </c>
      <c r="C23257" s="221">
        <v>14.0</v>
      </c>
    </row>
    <row r="23258">
      <c r="A23258" s="221">
        <v>24533.0</v>
      </c>
      <c r="B23258" s="221">
        <v>16680.0</v>
      </c>
      <c r="C23258" s="221">
        <v>59.0</v>
      </c>
    </row>
    <row r="23259">
      <c r="A23259" s="221">
        <v>24535.0</v>
      </c>
      <c r="B23259" s="221">
        <v>9830.0</v>
      </c>
      <c r="C23259" s="221">
        <v>129.0</v>
      </c>
    </row>
    <row r="23260">
      <c r="A23260" s="221">
        <v>24535.0</v>
      </c>
      <c r="B23260" s="221">
        <v>11399.0</v>
      </c>
      <c r="C23260" s="221">
        <v>15.0</v>
      </c>
    </row>
    <row r="23261">
      <c r="A23261" s="221">
        <v>24535.0</v>
      </c>
      <c r="B23261" s="221">
        <v>11694.0</v>
      </c>
      <c r="C23261" s="221">
        <v>14.0</v>
      </c>
    </row>
    <row r="23262">
      <c r="A23262" s="221">
        <v>24535.0</v>
      </c>
      <c r="B23262" s="221">
        <v>16680.0</v>
      </c>
      <c r="C23262" s="221">
        <v>59.0</v>
      </c>
    </row>
    <row r="23263">
      <c r="A23263" s="221">
        <v>24537.0</v>
      </c>
      <c r="B23263" s="221">
        <v>9830.0</v>
      </c>
      <c r="C23263" s="221">
        <v>129.0</v>
      </c>
    </row>
    <row r="23264">
      <c r="A23264" s="221">
        <v>24537.0</v>
      </c>
      <c r="B23264" s="221">
        <v>11399.0</v>
      </c>
      <c r="C23264" s="221">
        <v>15.0</v>
      </c>
    </row>
    <row r="23265">
      <c r="A23265" s="221">
        <v>24537.0</v>
      </c>
      <c r="B23265" s="221">
        <v>11692.0</v>
      </c>
      <c r="C23265" s="221">
        <v>14.0</v>
      </c>
    </row>
    <row r="23266">
      <c r="A23266" s="221">
        <v>24537.0</v>
      </c>
      <c r="B23266" s="221">
        <v>16680.0</v>
      </c>
      <c r="C23266" s="221">
        <v>59.0</v>
      </c>
    </row>
    <row r="23267">
      <c r="A23267" s="221">
        <v>24539.0</v>
      </c>
      <c r="B23267" s="221">
        <v>9830.0</v>
      </c>
      <c r="C23267" s="221">
        <v>129.0</v>
      </c>
    </row>
    <row r="23268">
      <c r="A23268" s="221">
        <v>24539.0</v>
      </c>
      <c r="B23268" s="221">
        <v>11399.0</v>
      </c>
      <c r="C23268" s="221">
        <v>15.0</v>
      </c>
    </row>
    <row r="23269">
      <c r="A23269" s="221">
        <v>24539.0</v>
      </c>
      <c r="B23269" s="221">
        <v>11694.0</v>
      </c>
      <c r="C23269" s="221">
        <v>14.0</v>
      </c>
    </row>
    <row r="23270">
      <c r="A23270" s="221">
        <v>24539.0</v>
      </c>
      <c r="B23270" s="221">
        <v>16680.0</v>
      </c>
      <c r="C23270" s="221">
        <v>59.0</v>
      </c>
    </row>
    <row r="23271">
      <c r="A23271" s="221">
        <v>24541.0</v>
      </c>
      <c r="B23271" s="221">
        <v>9830.0</v>
      </c>
      <c r="C23271" s="221">
        <v>129.0</v>
      </c>
    </row>
    <row r="23272">
      <c r="A23272" s="221">
        <v>24541.0</v>
      </c>
      <c r="B23272" s="221">
        <v>11399.0</v>
      </c>
      <c r="C23272" s="221">
        <v>15.0</v>
      </c>
    </row>
    <row r="23273">
      <c r="A23273" s="221">
        <v>24541.0</v>
      </c>
      <c r="B23273" s="221">
        <v>11693.0</v>
      </c>
      <c r="C23273" s="221">
        <v>14.0</v>
      </c>
    </row>
    <row r="23274">
      <c r="A23274" s="221">
        <v>24541.0</v>
      </c>
      <c r="B23274" s="221">
        <v>16680.0</v>
      </c>
      <c r="C23274" s="221">
        <v>59.0</v>
      </c>
    </row>
    <row r="23275">
      <c r="A23275" s="221">
        <v>24545.0</v>
      </c>
      <c r="B23275" s="221">
        <v>34.0</v>
      </c>
      <c r="C23275" s="221">
        <v>1121659.0</v>
      </c>
    </row>
    <row r="23276">
      <c r="A23276" s="221">
        <v>24545.0</v>
      </c>
      <c r="B23276" s="221">
        <v>35.0</v>
      </c>
      <c r="C23276" s="221">
        <v>278776.0</v>
      </c>
    </row>
    <row r="23277">
      <c r="A23277" s="221">
        <v>24545.0</v>
      </c>
      <c r="B23277" s="221">
        <v>36.0</v>
      </c>
      <c r="C23277" s="221">
        <v>75379.0</v>
      </c>
    </row>
    <row r="23278">
      <c r="A23278" s="221">
        <v>24545.0</v>
      </c>
      <c r="B23278" s="221">
        <v>37.0</v>
      </c>
      <c r="C23278" s="221">
        <v>17669.0</v>
      </c>
    </row>
    <row r="23279">
      <c r="A23279" s="221">
        <v>24545.0</v>
      </c>
      <c r="B23279" s="221">
        <v>38.0</v>
      </c>
      <c r="C23279" s="221">
        <v>4176.0</v>
      </c>
    </row>
    <row r="23280">
      <c r="A23280" s="221">
        <v>24545.0</v>
      </c>
      <c r="B23280" s="221">
        <v>39.0</v>
      </c>
      <c r="C23280" s="221">
        <v>1488.0</v>
      </c>
    </row>
    <row r="23281">
      <c r="A23281" s="221">
        <v>24545.0</v>
      </c>
      <c r="B23281" s="221">
        <v>40.0</v>
      </c>
      <c r="C23281" s="221">
        <v>1134.0</v>
      </c>
    </row>
    <row r="23282">
      <c r="A23282" s="221">
        <v>24547.0</v>
      </c>
      <c r="B23282" s="221">
        <v>34.0</v>
      </c>
      <c r="C23282" s="221">
        <v>640393.0</v>
      </c>
    </row>
    <row r="23283">
      <c r="A23283" s="221">
        <v>24547.0</v>
      </c>
      <c r="B23283" s="221">
        <v>35.0</v>
      </c>
      <c r="C23283" s="221">
        <v>139591.0</v>
      </c>
    </row>
    <row r="23284">
      <c r="A23284" s="221">
        <v>24547.0</v>
      </c>
      <c r="B23284" s="221">
        <v>36.0</v>
      </c>
      <c r="C23284" s="221">
        <v>48471.0</v>
      </c>
    </row>
    <row r="23285">
      <c r="A23285" s="221">
        <v>24547.0</v>
      </c>
      <c r="B23285" s="221">
        <v>37.0</v>
      </c>
      <c r="C23285" s="221">
        <v>8888.0</v>
      </c>
    </row>
    <row r="23286">
      <c r="A23286" s="221">
        <v>24547.0</v>
      </c>
      <c r="B23286" s="221">
        <v>38.0</v>
      </c>
      <c r="C23286" s="221">
        <v>2612.0</v>
      </c>
    </row>
    <row r="23287">
      <c r="A23287" s="221">
        <v>24547.0</v>
      </c>
      <c r="B23287" s="221">
        <v>39.0</v>
      </c>
      <c r="C23287" s="221">
        <v>1082.0</v>
      </c>
    </row>
    <row r="23288">
      <c r="A23288" s="221">
        <v>24547.0</v>
      </c>
      <c r="B23288" s="221">
        <v>40.0</v>
      </c>
      <c r="C23288" s="221">
        <v>444.0</v>
      </c>
    </row>
    <row r="23289">
      <c r="A23289" s="221">
        <v>24550.0</v>
      </c>
      <c r="B23289" s="221">
        <v>34.0</v>
      </c>
      <c r="C23289" s="221">
        <v>1774277.0</v>
      </c>
    </row>
    <row r="23290">
      <c r="A23290" s="221">
        <v>24550.0</v>
      </c>
      <c r="B23290" s="221">
        <v>35.0</v>
      </c>
      <c r="C23290" s="221">
        <v>1250072.0</v>
      </c>
    </row>
    <row r="23291">
      <c r="A23291" s="221">
        <v>24550.0</v>
      </c>
      <c r="B23291" s="221">
        <v>36.0</v>
      </c>
      <c r="C23291" s="221">
        <v>487400.0</v>
      </c>
    </row>
    <row r="23292">
      <c r="A23292" s="221">
        <v>24550.0</v>
      </c>
      <c r="B23292" s="221">
        <v>37.0</v>
      </c>
      <c r="C23292" s="221">
        <v>255467.0</v>
      </c>
    </row>
    <row r="23293">
      <c r="A23293" s="221">
        <v>24550.0</v>
      </c>
      <c r="B23293" s="221">
        <v>38.0</v>
      </c>
      <c r="C23293" s="221">
        <v>325036.0</v>
      </c>
    </row>
    <row r="23294">
      <c r="A23294" s="221">
        <v>24550.0</v>
      </c>
      <c r="B23294" s="221">
        <v>39.0</v>
      </c>
      <c r="C23294" s="221">
        <v>41560.0</v>
      </c>
    </row>
    <row r="23295">
      <c r="A23295" s="221">
        <v>24550.0</v>
      </c>
      <c r="B23295" s="221">
        <v>40.0</v>
      </c>
      <c r="C23295" s="221">
        <v>49620.0</v>
      </c>
    </row>
    <row r="23296">
      <c r="A23296" s="221">
        <v>24552.0</v>
      </c>
      <c r="B23296" s="221">
        <v>34.0</v>
      </c>
      <c r="C23296" s="221">
        <v>1344126.0</v>
      </c>
    </row>
    <row r="23297">
      <c r="A23297" s="221">
        <v>24552.0</v>
      </c>
      <c r="B23297" s="221">
        <v>35.0</v>
      </c>
      <c r="C23297" s="221">
        <v>1173084.0</v>
      </c>
    </row>
    <row r="23298">
      <c r="A23298" s="221">
        <v>24552.0</v>
      </c>
      <c r="B23298" s="221">
        <v>36.0</v>
      </c>
      <c r="C23298" s="221">
        <v>654653.0</v>
      </c>
    </row>
    <row r="23299">
      <c r="A23299" s="221">
        <v>24552.0</v>
      </c>
      <c r="B23299" s="221">
        <v>37.0</v>
      </c>
      <c r="C23299" s="221">
        <v>184989.0</v>
      </c>
    </row>
    <row r="23300">
      <c r="A23300" s="221">
        <v>24552.0</v>
      </c>
      <c r="B23300" s="221">
        <v>38.0</v>
      </c>
      <c r="C23300" s="221">
        <v>399939.0</v>
      </c>
    </row>
    <row r="23301">
      <c r="A23301" s="221">
        <v>24552.0</v>
      </c>
      <c r="B23301" s="221">
        <v>39.0</v>
      </c>
      <c r="C23301" s="221">
        <v>36846.0</v>
      </c>
    </row>
    <row r="23302">
      <c r="A23302" s="221">
        <v>24552.0</v>
      </c>
      <c r="B23302" s="221">
        <v>40.0</v>
      </c>
      <c r="C23302" s="221">
        <v>42928.0</v>
      </c>
    </row>
    <row r="23303">
      <c r="A23303" s="221">
        <v>24554.0</v>
      </c>
      <c r="B23303" s="221">
        <v>34.0</v>
      </c>
      <c r="C23303" s="221">
        <v>1810940.0</v>
      </c>
    </row>
    <row r="23304">
      <c r="A23304" s="221">
        <v>24554.0</v>
      </c>
      <c r="B23304" s="221">
        <v>35.0</v>
      </c>
      <c r="C23304" s="221">
        <v>1166207.0</v>
      </c>
    </row>
    <row r="23305">
      <c r="A23305" s="221">
        <v>24554.0</v>
      </c>
      <c r="B23305" s="221">
        <v>36.0</v>
      </c>
      <c r="C23305" s="221">
        <v>395432.0</v>
      </c>
    </row>
    <row r="23306">
      <c r="A23306" s="221">
        <v>24554.0</v>
      </c>
      <c r="B23306" s="221">
        <v>37.0</v>
      </c>
      <c r="C23306" s="221">
        <v>252423.0</v>
      </c>
    </row>
    <row r="23307">
      <c r="A23307" s="221">
        <v>24554.0</v>
      </c>
      <c r="B23307" s="221">
        <v>38.0</v>
      </c>
      <c r="C23307" s="221">
        <v>297654.0</v>
      </c>
    </row>
    <row r="23308">
      <c r="A23308" s="221">
        <v>24554.0</v>
      </c>
      <c r="B23308" s="221">
        <v>39.0</v>
      </c>
      <c r="C23308" s="221">
        <v>37758.0</v>
      </c>
    </row>
    <row r="23309">
      <c r="A23309" s="221">
        <v>24554.0</v>
      </c>
      <c r="B23309" s="221">
        <v>40.0</v>
      </c>
      <c r="C23309" s="221">
        <v>51658.0</v>
      </c>
    </row>
    <row r="23310">
      <c r="A23310" s="221">
        <v>24556.0</v>
      </c>
      <c r="B23310" s="221">
        <v>34.0</v>
      </c>
      <c r="C23310" s="221">
        <v>841877.0</v>
      </c>
    </row>
    <row r="23311">
      <c r="A23311" s="221">
        <v>24556.0</v>
      </c>
      <c r="B23311" s="221">
        <v>35.0</v>
      </c>
      <c r="C23311" s="221">
        <v>207776.0</v>
      </c>
    </row>
    <row r="23312">
      <c r="A23312" s="221">
        <v>24556.0</v>
      </c>
      <c r="B23312" s="221">
        <v>36.0</v>
      </c>
      <c r="C23312" s="221">
        <v>61980.0</v>
      </c>
    </row>
    <row r="23313">
      <c r="A23313" s="221">
        <v>24556.0</v>
      </c>
      <c r="B23313" s="221">
        <v>37.0</v>
      </c>
      <c r="C23313" s="221">
        <v>11132.0</v>
      </c>
    </row>
    <row r="23314">
      <c r="A23314" s="221">
        <v>24556.0</v>
      </c>
      <c r="B23314" s="221">
        <v>38.0</v>
      </c>
      <c r="C23314" s="221">
        <v>3317.0</v>
      </c>
    </row>
    <row r="23315">
      <c r="A23315" s="221">
        <v>24556.0</v>
      </c>
      <c r="B23315" s="221">
        <v>39.0</v>
      </c>
      <c r="C23315" s="221">
        <v>1108.0</v>
      </c>
    </row>
    <row r="23316">
      <c r="A23316" s="221">
        <v>24556.0</v>
      </c>
      <c r="B23316" s="221">
        <v>40.0</v>
      </c>
      <c r="C23316" s="221">
        <v>572.0</v>
      </c>
    </row>
    <row r="23317">
      <c r="A23317" s="221">
        <v>24558.0</v>
      </c>
      <c r="B23317" s="221">
        <v>34.0</v>
      </c>
      <c r="C23317" s="221">
        <v>576759.0</v>
      </c>
    </row>
    <row r="23318">
      <c r="A23318" s="221">
        <v>24558.0</v>
      </c>
      <c r="B23318" s="221">
        <v>35.0</v>
      </c>
      <c r="C23318" s="221">
        <v>189942.0</v>
      </c>
    </row>
    <row r="23319">
      <c r="A23319" s="221">
        <v>24558.0</v>
      </c>
      <c r="B23319" s="221">
        <v>36.0</v>
      </c>
      <c r="C23319" s="221">
        <v>53312.0</v>
      </c>
    </row>
    <row r="23320">
      <c r="A23320" s="221">
        <v>24558.0</v>
      </c>
      <c r="B23320" s="221">
        <v>37.0</v>
      </c>
      <c r="C23320" s="221">
        <v>9010.0</v>
      </c>
    </row>
    <row r="23321">
      <c r="A23321" s="221">
        <v>24558.0</v>
      </c>
      <c r="B23321" s="221">
        <v>38.0</v>
      </c>
      <c r="C23321" s="221">
        <v>2461.0</v>
      </c>
    </row>
    <row r="23322">
      <c r="A23322" s="221">
        <v>24558.0</v>
      </c>
      <c r="B23322" s="221">
        <v>39.0</v>
      </c>
      <c r="C23322" s="221">
        <v>914.0</v>
      </c>
    </row>
    <row r="23323">
      <c r="A23323" s="221">
        <v>24558.0</v>
      </c>
      <c r="B23323" s="221">
        <v>40.0</v>
      </c>
      <c r="C23323" s="221">
        <v>416.0</v>
      </c>
    </row>
    <row r="23324">
      <c r="A23324" s="221">
        <v>24560.0</v>
      </c>
      <c r="B23324" s="221">
        <v>34.0</v>
      </c>
      <c r="C23324" s="221">
        <v>583442.0</v>
      </c>
    </row>
    <row r="23325">
      <c r="A23325" s="221">
        <v>24560.0</v>
      </c>
      <c r="B23325" s="221">
        <v>35.0</v>
      </c>
      <c r="C23325" s="221">
        <v>145664.0</v>
      </c>
    </row>
    <row r="23326">
      <c r="A23326" s="221">
        <v>24560.0</v>
      </c>
      <c r="B23326" s="221">
        <v>36.0</v>
      </c>
      <c r="C23326" s="221">
        <v>51297.0</v>
      </c>
    </row>
    <row r="23327">
      <c r="A23327" s="221">
        <v>24560.0</v>
      </c>
      <c r="B23327" s="221">
        <v>37.0</v>
      </c>
      <c r="C23327" s="221">
        <v>9321.0</v>
      </c>
    </row>
    <row r="23328">
      <c r="A23328" s="221">
        <v>24560.0</v>
      </c>
      <c r="B23328" s="221">
        <v>38.0</v>
      </c>
      <c r="C23328" s="221">
        <v>2678.0</v>
      </c>
    </row>
    <row r="23329">
      <c r="A23329" s="221">
        <v>24560.0</v>
      </c>
      <c r="B23329" s="221">
        <v>39.0</v>
      </c>
      <c r="C23329" s="221">
        <v>938.0</v>
      </c>
    </row>
    <row r="23330">
      <c r="A23330" s="221">
        <v>24560.0</v>
      </c>
      <c r="B23330" s="221">
        <v>40.0</v>
      </c>
      <c r="C23330" s="221">
        <v>436.0</v>
      </c>
    </row>
    <row r="23331">
      <c r="A23331" s="221">
        <v>24567.0</v>
      </c>
      <c r="B23331" s="221">
        <v>2867.0</v>
      </c>
      <c r="C23331" s="221">
        <v>6.0</v>
      </c>
    </row>
    <row r="23332">
      <c r="A23332" s="221">
        <v>24567.0</v>
      </c>
      <c r="B23332" s="221">
        <v>2868.0</v>
      </c>
      <c r="C23332" s="221">
        <v>4.0</v>
      </c>
    </row>
    <row r="23333">
      <c r="A23333" s="221">
        <v>24567.0</v>
      </c>
      <c r="B23333" s="221">
        <v>2869.0</v>
      </c>
      <c r="C23333" s="221">
        <v>9.0</v>
      </c>
    </row>
    <row r="23334">
      <c r="A23334" s="221">
        <v>24567.0</v>
      </c>
      <c r="B23334" s="221">
        <v>2870.0</v>
      </c>
      <c r="C23334" s="221">
        <v>9.0</v>
      </c>
    </row>
    <row r="23335">
      <c r="A23335" s="221">
        <v>24567.0</v>
      </c>
      <c r="B23335" s="221">
        <v>2871.0</v>
      </c>
      <c r="C23335" s="221">
        <v>6.0</v>
      </c>
    </row>
    <row r="23336">
      <c r="A23336" s="221">
        <v>24567.0</v>
      </c>
      <c r="B23336" s="221">
        <v>2872.0</v>
      </c>
      <c r="C23336" s="221">
        <v>6.0</v>
      </c>
    </row>
    <row r="23337">
      <c r="A23337" s="221">
        <v>24567.0</v>
      </c>
      <c r="B23337" s="221">
        <v>2875.0</v>
      </c>
      <c r="C23337" s="221">
        <v>9.0</v>
      </c>
    </row>
    <row r="23338">
      <c r="A23338" s="221">
        <v>24567.0</v>
      </c>
      <c r="B23338" s="221">
        <v>2876.0</v>
      </c>
      <c r="C23338" s="221">
        <v>4.0</v>
      </c>
    </row>
    <row r="23339">
      <c r="A23339" s="221">
        <v>24567.0</v>
      </c>
      <c r="B23339" s="221">
        <v>21037.0</v>
      </c>
      <c r="C23339" s="221">
        <v>2.0</v>
      </c>
    </row>
    <row r="23340">
      <c r="A23340" s="221">
        <v>24569.0</v>
      </c>
      <c r="B23340" s="221">
        <v>34.0</v>
      </c>
      <c r="C23340" s="221">
        <v>1774278.0</v>
      </c>
    </row>
    <row r="23341">
      <c r="A23341" s="221">
        <v>24569.0</v>
      </c>
      <c r="B23341" s="221">
        <v>35.0</v>
      </c>
      <c r="C23341" s="221">
        <v>416691.0</v>
      </c>
    </row>
    <row r="23342">
      <c r="A23342" s="221">
        <v>24569.0</v>
      </c>
      <c r="B23342" s="221">
        <v>36.0</v>
      </c>
      <c r="C23342" s="221">
        <v>162467.0</v>
      </c>
    </row>
    <row r="23343">
      <c r="A23343" s="221">
        <v>24569.0</v>
      </c>
      <c r="B23343" s="221">
        <v>37.0</v>
      </c>
      <c r="C23343" s="221">
        <v>26658.0</v>
      </c>
    </row>
    <row r="23344">
      <c r="A23344" s="221">
        <v>24569.0</v>
      </c>
      <c r="B23344" s="221">
        <v>38.0</v>
      </c>
      <c r="C23344" s="221">
        <v>8028.0</v>
      </c>
    </row>
    <row r="23345">
      <c r="A23345" s="221">
        <v>24569.0</v>
      </c>
      <c r="B23345" s="221">
        <v>39.0</v>
      </c>
      <c r="C23345" s="221">
        <v>2556.0</v>
      </c>
    </row>
    <row r="23346">
      <c r="A23346" s="221">
        <v>24569.0</v>
      </c>
      <c r="B23346" s="221">
        <v>40.0</v>
      </c>
      <c r="C23346" s="221">
        <v>1140.0</v>
      </c>
    </row>
    <row r="23347">
      <c r="A23347" s="221">
        <v>24574.0</v>
      </c>
      <c r="B23347" s="221">
        <v>2867.0</v>
      </c>
      <c r="C23347" s="221">
        <v>6.0</v>
      </c>
    </row>
    <row r="23348">
      <c r="A23348" s="221">
        <v>24574.0</v>
      </c>
      <c r="B23348" s="221">
        <v>2868.0</v>
      </c>
      <c r="C23348" s="221">
        <v>4.0</v>
      </c>
    </row>
    <row r="23349">
      <c r="A23349" s="221">
        <v>24574.0</v>
      </c>
      <c r="B23349" s="221">
        <v>2869.0</v>
      </c>
      <c r="C23349" s="221">
        <v>9.0</v>
      </c>
    </row>
    <row r="23350">
      <c r="A23350" s="221">
        <v>24574.0</v>
      </c>
      <c r="B23350" s="221">
        <v>2870.0</v>
      </c>
      <c r="C23350" s="221">
        <v>9.0</v>
      </c>
    </row>
    <row r="23351">
      <c r="A23351" s="221">
        <v>24574.0</v>
      </c>
      <c r="B23351" s="221">
        <v>2871.0</v>
      </c>
      <c r="C23351" s="221">
        <v>6.0</v>
      </c>
    </row>
    <row r="23352">
      <c r="A23352" s="221">
        <v>24574.0</v>
      </c>
      <c r="B23352" s="221">
        <v>2872.0</v>
      </c>
      <c r="C23352" s="221">
        <v>6.0</v>
      </c>
    </row>
    <row r="23353">
      <c r="A23353" s="221">
        <v>24574.0</v>
      </c>
      <c r="B23353" s="221">
        <v>2875.0</v>
      </c>
      <c r="C23353" s="221">
        <v>9.0</v>
      </c>
    </row>
    <row r="23354">
      <c r="A23354" s="221">
        <v>24574.0</v>
      </c>
      <c r="B23354" s="221">
        <v>2876.0</v>
      </c>
      <c r="C23354" s="221">
        <v>4.0</v>
      </c>
    </row>
    <row r="23355">
      <c r="A23355" s="221">
        <v>24574.0</v>
      </c>
      <c r="B23355" s="221">
        <v>21037.0</v>
      </c>
      <c r="C23355" s="221">
        <v>2.0</v>
      </c>
    </row>
    <row r="23356">
      <c r="A23356" s="221">
        <v>24575.0</v>
      </c>
      <c r="B23356" s="221">
        <v>2867.0</v>
      </c>
      <c r="C23356" s="221">
        <v>111.0</v>
      </c>
    </row>
    <row r="23357">
      <c r="A23357" s="221">
        <v>24575.0</v>
      </c>
      <c r="B23357" s="221">
        <v>2868.0</v>
      </c>
      <c r="C23357" s="221">
        <v>78.0</v>
      </c>
    </row>
    <row r="23358">
      <c r="A23358" s="221">
        <v>24575.0</v>
      </c>
      <c r="B23358" s="221">
        <v>2869.0</v>
      </c>
      <c r="C23358" s="221">
        <v>167.0</v>
      </c>
    </row>
    <row r="23359">
      <c r="A23359" s="221">
        <v>24575.0</v>
      </c>
      <c r="B23359" s="221">
        <v>2870.0</v>
      </c>
      <c r="C23359" s="221">
        <v>167.0</v>
      </c>
    </row>
    <row r="23360">
      <c r="A23360" s="221">
        <v>24575.0</v>
      </c>
      <c r="B23360" s="221">
        <v>2871.0</v>
      </c>
      <c r="C23360" s="221">
        <v>111.0</v>
      </c>
    </row>
    <row r="23361">
      <c r="A23361" s="221">
        <v>24575.0</v>
      </c>
      <c r="B23361" s="221">
        <v>2872.0</v>
      </c>
      <c r="C23361" s="221">
        <v>111.0</v>
      </c>
    </row>
    <row r="23362">
      <c r="A23362" s="221">
        <v>24575.0</v>
      </c>
      <c r="B23362" s="221">
        <v>2875.0</v>
      </c>
      <c r="C23362" s="221">
        <v>167.0</v>
      </c>
    </row>
    <row r="23363">
      <c r="A23363" s="221">
        <v>24575.0</v>
      </c>
      <c r="B23363" s="221">
        <v>2876.0</v>
      </c>
      <c r="C23363" s="221">
        <v>78.0</v>
      </c>
    </row>
    <row r="23364">
      <c r="A23364" s="221">
        <v>24575.0</v>
      </c>
      <c r="B23364" s="221">
        <v>21037.0</v>
      </c>
      <c r="C23364" s="221">
        <v>44.0</v>
      </c>
    </row>
    <row r="23365">
      <c r="A23365" s="221">
        <v>24581.0</v>
      </c>
      <c r="B23365" s="221">
        <v>34.0</v>
      </c>
      <c r="C23365" s="221">
        <v>1000.0</v>
      </c>
    </row>
    <row r="23366">
      <c r="A23366" s="221">
        <v>24620.0</v>
      </c>
      <c r="B23366" s="221">
        <v>34.0</v>
      </c>
      <c r="C23366" s="221">
        <v>111111.0</v>
      </c>
    </row>
    <row r="23367">
      <c r="A23367" s="221">
        <v>24620.0</v>
      </c>
      <c r="B23367" s="221">
        <v>35.0</v>
      </c>
      <c r="C23367" s="221">
        <v>27778.0</v>
      </c>
    </row>
    <row r="23368">
      <c r="A23368" s="221">
        <v>24620.0</v>
      </c>
      <c r="B23368" s="221">
        <v>36.0</v>
      </c>
      <c r="C23368" s="221">
        <v>10000.0</v>
      </c>
    </row>
    <row r="23369">
      <c r="A23369" s="221">
        <v>24620.0</v>
      </c>
      <c r="B23369" s="221">
        <v>37.0</v>
      </c>
      <c r="C23369" s="221">
        <v>2778.0</v>
      </c>
    </row>
    <row r="23370">
      <c r="A23370" s="221">
        <v>24620.0</v>
      </c>
      <c r="B23370" s="221">
        <v>38.0</v>
      </c>
      <c r="C23370" s="221">
        <v>389.0</v>
      </c>
    </row>
    <row r="23371">
      <c r="A23371" s="221">
        <v>24620.0</v>
      </c>
      <c r="B23371" s="221">
        <v>39.0</v>
      </c>
      <c r="C23371" s="221">
        <v>44.0</v>
      </c>
    </row>
    <row r="23372">
      <c r="A23372" s="221">
        <v>24620.0</v>
      </c>
      <c r="B23372" s="221">
        <v>40.0</v>
      </c>
      <c r="C23372" s="221">
        <v>88.0</v>
      </c>
    </row>
    <row r="23373">
      <c r="A23373" s="221">
        <v>24622.0</v>
      </c>
      <c r="B23373" s="221">
        <v>34.0</v>
      </c>
      <c r="C23373" s="221">
        <v>111111.0</v>
      </c>
    </row>
    <row r="23374">
      <c r="A23374" s="221">
        <v>24622.0</v>
      </c>
      <c r="B23374" s="221">
        <v>35.0</v>
      </c>
      <c r="C23374" s="221">
        <v>27778.0</v>
      </c>
    </row>
    <row r="23375">
      <c r="A23375" s="221">
        <v>24622.0</v>
      </c>
      <c r="B23375" s="221">
        <v>36.0</v>
      </c>
      <c r="C23375" s="221">
        <v>10000.0</v>
      </c>
    </row>
    <row r="23376">
      <c r="A23376" s="221">
        <v>24622.0</v>
      </c>
      <c r="B23376" s="221">
        <v>37.0</v>
      </c>
      <c r="C23376" s="221">
        <v>2778.0</v>
      </c>
    </row>
    <row r="23377">
      <c r="A23377" s="221">
        <v>24622.0</v>
      </c>
      <c r="B23377" s="221">
        <v>38.0</v>
      </c>
      <c r="C23377" s="221">
        <v>389.0</v>
      </c>
    </row>
    <row r="23378">
      <c r="A23378" s="221">
        <v>24622.0</v>
      </c>
      <c r="B23378" s="221">
        <v>39.0</v>
      </c>
      <c r="C23378" s="221">
        <v>44.0</v>
      </c>
    </row>
    <row r="23379">
      <c r="A23379" s="221">
        <v>24622.0</v>
      </c>
      <c r="B23379" s="221">
        <v>40.0</v>
      </c>
      <c r="C23379" s="221">
        <v>88.0</v>
      </c>
    </row>
    <row r="23380">
      <c r="A23380" s="221">
        <v>24632.0</v>
      </c>
      <c r="B23380" s="221">
        <v>38.0</v>
      </c>
      <c r="C23380" s="221">
        <v>1.0</v>
      </c>
    </row>
    <row r="23381">
      <c r="A23381" s="221">
        <v>24632.0</v>
      </c>
      <c r="B23381" s="221">
        <v>39.0</v>
      </c>
      <c r="C23381" s="221">
        <v>1.0</v>
      </c>
    </row>
    <row r="23382">
      <c r="A23382" s="221">
        <v>24632.0</v>
      </c>
      <c r="B23382" s="221">
        <v>40.0</v>
      </c>
      <c r="C23382" s="221">
        <v>1.0</v>
      </c>
    </row>
    <row r="23383">
      <c r="A23383" s="221">
        <v>24636.0</v>
      </c>
      <c r="B23383" s="221">
        <v>38.0</v>
      </c>
      <c r="C23383" s="221">
        <v>2.0</v>
      </c>
    </row>
    <row r="23384">
      <c r="A23384" s="221">
        <v>24636.0</v>
      </c>
      <c r="B23384" s="221">
        <v>39.0</v>
      </c>
      <c r="C23384" s="221">
        <v>2.0</v>
      </c>
    </row>
    <row r="23385">
      <c r="A23385" s="221">
        <v>24636.0</v>
      </c>
      <c r="B23385" s="221">
        <v>40.0</v>
      </c>
      <c r="C23385" s="221">
        <v>2.0</v>
      </c>
    </row>
    <row r="23386">
      <c r="A23386" s="221">
        <v>24637.0</v>
      </c>
      <c r="B23386" s="221">
        <v>38.0</v>
      </c>
      <c r="C23386" s="221">
        <v>2.0</v>
      </c>
    </row>
    <row r="23387">
      <c r="A23387" s="221">
        <v>24637.0</v>
      </c>
      <c r="B23387" s="221">
        <v>39.0</v>
      </c>
      <c r="C23387" s="221">
        <v>2.0</v>
      </c>
    </row>
    <row r="23388">
      <c r="A23388" s="221">
        <v>24637.0</v>
      </c>
      <c r="B23388" s="221">
        <v>40.0</v>
      </c>
      <c r="C23388" s="221">
        <v>2.0</v>
      </c>
    </row>
    <row r="23389">
      <c r="A23389" s="221">
        <v>24638.0</v>
      </c>
      <c r="B23389" s="221">
        <v>38.0</v>
      </c>
      <c r="C23389" s="221">
        <v>2.0</v>
      </c>
    </row>
    <row r="23390">
      <c r="A23390" s="221">
        <v>24638.0</v>
      </c>
      <c r="B23390" s="221">
        <v>39.0</v>
      </c>
      <c r="C23390" s="221">
        <v>2.0</v>
      </c>
    </row>
    <row r="23391">
      <c r="A23391" s="221">
        <v>24638.0</v>
      </c>
      <c r="B23391" s="221">
        <v>40.0</v>
      </c>
      <c r="C23391" s="221">
        <v>2.0</v>
      </c>
    </row>
    <row r="23392">
      <c r="A23392" s="221">
        <v>24639.0</v>
      </c>
      <c r="B23392" s="221">
        <v>38.0</v>
      </c>
      <c r="C23392" s="221">
        <v>2.0</v>
      </c>
    </row>
    <row r="23393">
      <c r="A23393" s="221">
        <v>24639.0</v>
      </c>
      <c r="B23393" s="221">
        <v>39.0</v>
      </c>
      <c r="C23393" s="221">
        <v>2.0</v>
      </c>
    </row>
    <row r="23394">
      <c r="A23394" s="221">
        <v>24639.0</v>
      </c>
      <c r="B23394" s="221">
        <v>40.0</v>
      </c>
      <c r="C23394" s="221">
        <v>2.0</v>
      </c>
    </row>
    <row r="23395">
      <c r="A23395" s="221">
        <v>24640.0</v>
      </c>
      <c r="B23395" s="221">
        <v>38.0</v>
      </c>
      <c r="C23395" s="221">
        <v>1.0</v>
      </c>
    </row>
    <row r="23396">
      <c r="A23396" s="221">
        <v>24640.0</v>
      </c>
      <c r="B23396" s="221">
        <v>39.0</v>
      </c>
      <c r="C23396" s="221">
        <v>1.0</v>
      </c>
    </row>
    <row r="23397">
      <c r="A23397" s="221">
        <v>24640.0</v>
      </c>
      <c r="B23397" s="221">
        <v>40.0</v>
      </c>
      <c r="C23397" s="221">
        <v>1.0</v>
      </c>
    </row>
    <row r="23398">
      <c r="A23398" s="221">
        <v>24641.0</v>
      </c>
      <c r="B23398" s="221">
        <v>38.0</v>
      </c>
      <c r="C23398" s="221">
        <v>2.0</v>
      </c>
    </row>
    <row r="23399">
      <c r="A23399" s="221">
        <v>24641.0</v>
      </c>
      <c r="B23399" s="221">
        <v>39.0</v>
      </c>
      <c r="C23399" s="221">
        <v>2.0</v>
      </c>
    </row>
    <row r="23400">
      <c r="A23400" s="221">
        <v>24641.0</v>
      </c>
      <c r="B23400" s="221">
        <v>40.0</v>
      </c>
      <c r="C23400" s="221">
        <v>2.0</v>
      </c>
    </row>
    <row r="23401">
      <c r="A23401" s="221">
        <v>24642.0</v>
      </c>
      <c r="B23401" s="221">
        <v>38.0</v>
      </c>
      <c r="C23401" s="221">
        <v>2.0</v>
      </c>
    </row>
    <row r="23402">
      <c r="A23402" s="221">
        <v>24642.0</v>
      </c>
      <c r="B23402" s="221">
        <v>39.0</v>
      </c>
      <c r="C23402" s="221">
        <v>2.0</v>
      </c>
    </row>
    <row r="23403">
      <c r="A23403" s="221">
        <v>24642.0</v>
      </c>
      <c r="B23403" s="221">
        <v>40.0</v>
      </c>
      <c r="C23403" s="221">
        <v>2.0</v>
      </c>
    </row>
    <row r="23404">
      <c r="A23404" s="221">
        <v>24644.0</v>
      </c>
      <c r="B23404" s="221">
        <v>34.0</v>
      </c>
      <c r="C23404" s="221">
        <v>149936.0</v>
      </c>
    </row>
    <row r="23405">
      <c r="A23405" s="221">
        <v>24644.0</v>
      </c>
      <c r="B23405" s="221">
        <v>35.0</v>
      </c>
      <c r="C23405" s="221">
        <v>82482.0</v>
      </c>
    </row>
    <row r="23406">
      <c r="A23406" s="221">
        <v>24644.0</v>
      </c>
      <c r="B23406" s="221">
        <v>36.0</v>
      </c>
      <c r="C23406" s="221">
        <v>13778.0</v>
      </c>
    </row>
    <row r="23407">
      <c r="A23407" s="221">
        <v>24644.0</v>
      </c>
      <c r="B23407" s="221">
        <v>37.0</v>
      </c>
      <c r="C23407" s="221">
        <v>9944.0</v>
      </c>
    </row>
    <row r="23408">
      <c r="A23408" s="221">
        <v>24644.0</v>
      </c>
      <c r="B23408" s="221">
        <v>38.0</v>
      </c>
      <c r="C23408" s="221">
        <v>6056.0</v>
      </c>
    </row>
    <row r="23409">
      <c r="A23409" s="221">
        <v>24644.0</v>
      </c>
      <c r="B23409" s="221">
        <v>39.0</v>
      </c>
      <c r="C23409" s="221">
        <v>11800.0</v>
      </c>
    </row>
    <row r="23410">
      <c r="A23410" s="221">
        <v>24644.0</v>
      </c>
      <c r="B23410" s="221">
        <v>40.0</v>
      </c>
      <c r="C23410" s="221">
        <v>3018.0</v>
      </c>
    </row>
    <row r="23411">
      <c r="A23411" s="221">
        <v>24646.0</v>
      </c>
      <c r="B23411" s="221">
        <v>2867.0</v>
      </c>
      <c r="C23411" s="221">
        <v>56.0</v>
      </c>
    </row>
    <row r="23412">
      <c r="A23412" s="221">
        <v>24646.0</v>
      </c>
      <c r="B23412" s="221">
        <v>2868.0</v>
      </c>
      <c r="C23412" s="221">
        <v>39.0</v>
      </c>
    </row>
    <row r="23413">
      <c r="A23413" s="221">
        <v>24646.0</v>
      </c>
      <c r="B23413" s="221">
        <v>2869.0</v>
      </c>
      <c r="C23413" s="221">
        <v>83.0</v>
      </c>
    </row>
    <row r="23414">
      <c r="A23414" s="221">
        <v>24646.0</v>
      </c>
      <c r="B23414" s="221">
        <v>2870.0</v>
      </c>
      <c r="C23414" s="221">
        <v>83.0</v>
      </c>
    </row>
    <row r="23415">
      <c r="A23415" s="221">
        <v>24646.0</v>
      </c>
      <c r="B23415" s="221">
        <v>2871.0</v>
      </c>
      <c r="C23415" s="221">
        <v>56.0</v>
      </c>
    </row>
    <row r="23416">
      <c r="A23416" s="221">
        <v>24646.0</v>
      </c>
      <c r="B23416" s="221">
        <v>2872.0</v>
      </c>
      <c r="C23416" s="221">
        <v>56.0</v>
      </c>
    </row>
    <row r="23417">
      <c r="A23417" s="221">
        <v>24646.0</v>
      </c>
      <c r="B23417" s="221">
        <v>2875.0</v>
      </c>
      <c r="C23417" s="221">
        <v>83.0</v>
      </c>
    </row>
    <row r="23418">
      <c r="A23418" s="221">
        <v>24646.0</v>
      </c>
      <c r="B23418" s="221">
        <v>2876.0</v>
      </c>
      <c r="C23418" s="221">
        <v>39.0</v>
      </c>
    </row>
    <row r="23419">
      <c r="A23419" s="221">
        <v>24646.0</v>
      </c>
      <c r="B23419" s="221">
        <v>21037.0</v>
      </c>
      <c r="C23419" s="221">
        <v>22.0</v>
      </c>
    </row>
    <row r="23420">
      <c r="A23420" s="221">
        <v>24652.0</v>
      </c>
      <c r="B23420" s="221">
        <v>40.0</v>
      </c>
      <c r="C23420" s="221">
        <v>100.0</v>
      </c>
    </row>
    <row r="23421">
      <c r="A23421" s="221">
        <v>24653.0</v>
      </c>
      <c r="B23421" s="221">
        <v>2867.0</v>
      </c>
      <c r="C23421" s="221">
        <v>6.0</v>
      </c>
    </row>
    <row r="23422">
      <c r="A23422" s="221">
        <v>24653.0</v>
      </c>
      <c r="B23422" s="221">
        <v>2868.0</v>
      </c>
      <c r="C23422" s="221">
        <v>4.0</v>
      </c>
    </row>
    <row r="23423">
      <c r="A23423" s="221">
        <v>24653.0</v>
      </c>
      <c r="B23423" s="221">
        <v>2869.0</v>
      </c>
      <c r="C23423" s="221">
        <v>9.0</v>
      </c>
    </row>
    <row r="23424">
      <c r="A23424" s="221">
        <v>24653.0</v>
      </c>
      <c r="B23424" s="221">
        <v>2870.0</v>
      </c>
      <c r="C23424" s="221">
        <v>9.0</v>
      </c>
    </row>
    <row r="23425">
      <c r="A23425" s="221">
        <v>24653.0</v>
      </c>
      <c r="B23425" s="221">
        <v>2871.0</v>
      </c>
      <c r="C23425" s="221">
        <v>6.0</v>
      </c>
    </row>
    <row r="23426">
      <c r="A23426" s="221">
        <v>24653.0</v>
      </c>
      <c r="B23426" s="221">
        <v>2872.0</v>
      </c>
      <c r="C23426" s="221">
        <v>6.0</v>
      </c>
    </row>
    <row r="23427">
      <c r="A23427" s="221">
        <v>24653.0</v>
      </c>
      <c r="B23427" s="221">
        <v>2875.0</v>
      </c>
      <c r="C23427" s="221">
        <v>9.0</v>
      </c>
    </row>
    <row r="23428">
      <c r="A23428" s="221">
        <v>24653.0</v>
      </c>
      <c r="B23428" s="221">
        <v>2876.0</v>
      </c>
      <c r="C23428" s="221">
        <v>4.0</v>
      </c>
    </row>
    <row r="23429">
      <c r="A23429" s="221">
        <v>24653.0</v>
      </c>
      <c r="B23429" s="221">
        <v>21037.0</v>
      </c>
      <c r="C23429" s="221">
        <v>1.0</v>
      </c>
    </row>
    <row r="23430">
      <c r="A23430" s="221">
        <v>24654.0</v>
      </c>
      <c r="B23430" s="221">
        <v>2867.0</v>
      </c>
      <c r="C23430" s="221">
        <v>6.0</v>
      </c>
    </row>
    <row r="23431">
      <c r="A23431" s="221">
        <v>24654.0</v>
      </c>
      <c r="B23431" s="221">
        <v>2868.0</v>
      </c>
      <c r="C23431" s="221">
        <v>4.0</v>
      </c>
    </row>
    <row r="23432">
      <c r="A23432" s="221">
        <v>24654.0</v>
      </c>
      <c r="B23432" s="221">
        <v>2869.0</v>
      </c>
      <c r="C23432" s="221">
        <v>9.0</v>
      </c>
    </row>
    <row r="23433">
      <c r="A23433" s="221">
        <v>24654.0</v>
      </c>
      <c r="B23433" s="221">
        <v>2870.0</v>
      </c>
      <c r="C23433" s="221">
        <v>9.0</v>
      </c>
    </row>
    <row r="23434">
      <c r="A23434" s="221">
        <v>24654.0</v>
      </c>
      <c r="B23434" s="221">
        <v>2871.0</v>
      </c>
      <c r="C23434" s="221">
        <v>6.0</v>
      </c>
    </row>
    <row r="23435">
      <c r="A23435" s="221">
        <v>24654.0</v>
      </c>
      <c r="B23435" s="221">
        <v>2872.0</v>
      </c>
      <c r="C23435" s="221">
        <v>6.0</v>
      </c>
    </row>
    <row r="23436">
      <c r="A23436" s="221">
        <v>24654.0</v>
      </c>
      <c r="B23436" s="221">
        <v>2875.0</v>
      </c>
      <c r="C23436" s="221">
        <v>9.0</v>
      </c>
    </row>
    <row r="23437">
      <c r="A23437" s="221">
        <v>24654.0</v>
      </c>
      <c r="B23437" s="221">
        <v>2876.0</v>
      </c>
      <c r="C23437" s="221">
        <v>4.0</v>
      </c>
    </row>
    <row r="23438">
      <c r="A23438" s="221">
        <v>24654.0</v>
      </c>
      <c r="B23438" s="221">
        <v>21037.0</v>
      </c>
      <c r="C23438" s="221">
        <v>2.0</v>
      </c>
    </row>
    <row r="23439">
      <c r="A23439" s="221">
        <v>24655.0</v>
      </c>
      <c r="B23439" s="221">
        <v>2867.0</v>
      </c>
      <c r="C23439" s="221">
        <v>6.0</v>
      </c>
    </row>
    <row r="23440">
      <c r="A23440" s="221">
        <v>24655.0</v>
      </c>
      <c r="B23440" s="221">
        <v>2868.0</v>
      </c>
      <c r="C23440" s="221">
        <v>4.0</v>
      </c>
    </row>
    <row r="23441">
      <c r="A23441" s="221">
        <v>24655.0</v>
      </c>
      <c r="B23441" s="221">
        <v>2869.0</v>
      </c>
      <c r="C23441" s="221">
        <v>9.0</v>
      </c>
    </row>
    <row r="23442">
      <c r="A23442" s="221">
        <v>24655.0</v>
      </c>
      <c r="B23442" s="221">
        <v>2870.0</v>
      </c>
      <c r="C23442" s="221">
        <v>9.0</v>
      </c>
    </row>
    <row r="23443">
      <c r="A23443" s="221">
        <v>24655.0</v>
      </c>
      <c r="B23443" s="221">
        <v>2871.0</v>
      </c>
      <c r="C23443" s="221">
        <v>6.0</v>
      </c>
    </row>
    <row r="23444">
      <c r="A23444" s="221">
        <v>24655.0</v>
      </c>
      <c r="B23444" s="221">
        <v>2872.0</v>
      </c>
      <c r="C23444" s="221">
        <v>6.0</v>
      </c>
    </row>
    <row r="23445">
      <c r="A23445" s="221">
        <v>24655.0</v>
      </c>
      <c r="B23445" s="221">
        <v>2875.0</v>
      </c>
      <c r="C23445" s="221">
        <v>9.0</v>
      </c>
    </row>
    <row r="23446">
      <c r="A23446" s="221">
        <v>24655.0</v>
      </c>
      <c r="B23446" s="221">
        <v>2876.0</v>
      </c>
      <c r="C23446" s="221">
        <v>4.0</v>
      </c>
    </row>
    <row r="23447">
      <c r="A23447" s="221">
        <v>24655.0</v>
      </c>
      <c r="B23447" s="221">
        <v>21037.0</v>
      </c>
      <c r="C23447" s="221">
        <v>2.0</v>
      </c>
    </row>
    <row r="23448">
      <c r="A23448" s="221">
        <v>24656.0</v>
      </c>
      <c r="B23448" s="221">
        <v>2867.0</v>
      </c>
      <c r="C23448" s="221">
        <v>6.0</v>
      </c>
    </row>
    <row r="23449">
      <c r="A23449" s="221">
        <v>24656.0</v>
      </c>
      <c r="B23449" s="221">
        <v>2868.0</v>
      </c>
      <c r="C23449" s="221">
        <v>4.0</v>
      </c>
    </row>
    <row r="23450">
      <c r="A23450" s="221">
        <v>24656.0</v>
      </c>
      <c r="B23450" s="221">
        <v>2869.0</v>
      </c>
      <c r="C23450" s="221">
        <v>9.0</v>
      </c>
    </row>
    <row r="23451">
      <c r="A23451" s="221">
        <v>24656.0</v>
      </c>
      <c r="B23451" s="221">
        <v>2870.0</v>
      </c>
      <c r="C23451" s="221">
        <v>9.0</v>
      </c>
    </row>
    <row r="23452">
      <c r="A23452" s="221">
        <v>24656.0</v>
      </c>
      <c r="B23452" s="221">
        <v>2871.0</v>
      </c>
      <c r="C23452" s="221">
        <v>6.0</v>
      </c>
    </row>
    <row r="23453">
      <c r="A23453" s="221">
        <v>24656.0</v>
      </c>
      <c r="B23453" s="221">
        <v>2872.0</v>
      </c>
      <c r="C23453" s="221">
        <v>6.0</v>
      </c>
    </row>
    <row r="23454">
      <c r="A23454" s="221">
        <v>24656.0</v>
      </c>
      <c r="B23454" s="221">
        <v>2875.0</v>
      </c>
      <c r="C23454" s="221">
        <v>9.0</v>
      </c>
    </row>
    <row r="23455">
      <c r="A23455" s="221">
        <v>24656.0</v>
      </c>
      <c r="B23455" s="221">
        <v>2876.0</v>
      </c>
      <c r="C23455" s="221">
        <v>4.0</v>
      </c>
    </row>
    <row r="23456">
      <c r="A23456" s="221">
        <v>24656.0</v>
      </c>
      <c r="B23456" s="221">
        <v>21037.0</v>
      </c>
      <c r="C23456" s="221">
        <v>11.0</v>
      </c>
    </row>
    <row r="23457">
      <c r="A23457" s="221">
        <v>24657.0</v>
      </c>
      <c r="B23457" s="221">
        <v>2867.0</v>
      </c>
      <c r="C23457" s="221">
        <v>6.0</v>
      </c>
    </row>
    <row r="23458">
      <c r="A23458" s="221">
        <v>24657.0</v>
      </c>
      <c r="B23458" s="221">
        <v>2868.0</v>
      </c>
      <c r="C23458" s="221">
        <v>4.0</v>
      </c>
    </row>
    <row r="23459">
      <c r="A23459" s="221">
        <v>24657.0</v>
      </c>
      <c r="B23459" s="221">
        <v>2869.0</v>
      </c>
      <c r="C23459" s="221">
        <v>9.0</v>
      </c>
    </row>
    <row r="23460">
      <c r="A23460" s="221">
        <v>24657.0</v>
      </c>
      <c r="B23460" s="221">
        <v>2870.0</v>
      </c>
      <c r="C23460" s="221">
        <v>9.0</v>
      </c>
    </row>
    <row r="23461">
      <c r="A23461" s="221">
        <v>24657.0</v>
      </c>
      <c r="B23461" s="221">
        <v>2871.0</v>
      </c>
      <c r="C23461" s="221">
        <v>6.0</v>
      </c>
    </row>
    <row r="23462">
      <c r="A23462" s="221">
        <v>24657.0</v>
      </c>
      <c r="B23462" s="221">
        <v>2872.0</v>
      </c>
      <c r="C23462" s="221">
        <v>6.0</v>
      </c>
    </row>
    <row r="23463">
      <c r="A23463" s="221">
        <v>24657.0</v>
      </c>
      <c r="B23463" s="221">
        <v>2875.0</v>
      </c>
      <c r="C23463" s="221">
        <v>9.0</v>
      </c>
    </row>
    <row r="23464">
      <c r="A23464" s="221">
        <v>24657.0</v>
      </c>
      <c r="B23464" s="221">
        <v>2876.0</v>
      </c>
      <c r="C23464" s="221">
        <v>4.0</v>
      </c>
    </row>
    <row r="23465">
      <c r="A23465" s="221">
        <v>24657.0</v>
      </c>
      <c r="B23465" s="221">
        <v>21037.0</v>
      </c>
      <c r="C23465" s="221">
        <v>4.0</v>
      </c>
    </row>
    <row r="23466">
      <c r="A23466" s="221">
        <v>24658.0</v>
      </c>
      <c r="B23466" s="221">
        <v>34.0</v>
      </c>
      <c r="C23466" s="221">
        <v>111111.0</v>
      </c>
    </row>
    <row r="23467">
      <c r="A23467" s="221">
        <v>24658.0</v>
      </c>
      <c r="B23467" s="221">
        <v>38.0</v>
      </c>
      <c r="C23467" s="221">
        <v>222.0</v>
      </c>
    </row>
    <row r="23468">
      <c r="A23468" s="221">
        <v>24658.0</v>
      </c>
      <c r="B23468" s="221">
        <v>39.0</v>
      </c>
      <c r="C23468" s="221">
        <v>222.0</v>
      </c>
    </row>
    <row r="23469">
      <c r="A23469" s="221">
        <v>24658.0</v>
      </c>
      <c r="B23469" s="221">
        <v>40.0</v>
      </c>
      <c r="C23469" s="221">
        <v>112.0</v>
      </c>
    </row>
    <row r="23470">
      <c r="A23470" s="221">
        <v>24658.0</v>
      </c>
      <c r="B23470" s="221">
        <v>2867.0</v>
      </c>
      <c r="C23470" s="221">
        <v>1.0</v>
      </c>
    </row>
    <row r="23471">
      <c r="A23471" s="221">
        <v>24658.0</v>
      </c>
      <c r="B23471" s="221">
        <v>2869.0</v>
      </c>
      <c r="C23471" s="221">
        <v>1.0</v>
      </c>
    </row>
    <row r="23472">
      <c r="A23472" s="221">
        <v>24658.0</v>
      </c>
      <c r="B23472" s="221">
        <v>2876.0</v>
      </c>
      <c r="C23472" s="221">
        <v>1.0</v>
      </c>
    </row>
    <row r="23473">
      <c r="A23473" s="221">
        <v>24659.0</v>
      </c>
      <c r="B23473" s="221">
        <v>34.0</v>
      </c>
      <c r="C23473" s="221">
        <v>111111.0</v>
      </c>
    </row>
    <row r="23474">
      <c r="A23474" s="221">
        <v>24659.0</v>
      </c>
      <c r="B23474" s="221">
        <v>38.0</v>
      </c>
      <c r="C23474" s="221">
        <v>222.0</v>
      </c>
    </row>
    <row r="23475">
      <c r="A23475" s="221">
        <v>24659.0</v>
      </c>
      <c r="B23475" s="221">
        <v>39.0</v>
      </c>
      <c r="C23475" s="221">
        <v>222.0</v>
      </c>
    </row>
    <row r="23476">
      <c r="A23476" s="221">
        <v>24659.0</v>
      </c>
      <c r="B23476" s="221">
        <v>40.0</v>
      </c>
      <c r="C23476" s="221">
        <v>112.0</v>
      </c>
    </row>
    <row r="23477">
      <c r="A23477" s="221">
        <v>24659.0</v>
      </c>
      <c r="B23477" s="221">
        <v>2867.0</v>
      </c>
      <c r="C23477" s="221">
        <v>1.0</v>
      </c>
    </row>
    <row r="23478">
      <c r="A23478" s="221">
        <v>24659.0</v>
      </c>
      <c r="B23478" s="221">
        <v>2869.0</v>
      </c>
      <c r="C23478" s="221">
        <v>1.0</v>
      </c>
    </row>
    <row r="23479">
      <c r="A23479" s="221">
        <v>24659.0</v>
      </c>
      <c r="B23479" s="221">
        <v>2876.0</v>
      </c>
      <c r="C23479" s="221">
        <v>1.0</v>
      </c>
    </row>
    <row r="23480">
      <c r="A23480" s="221">
        <v>24660.0</v>
      </c>
      <c r="B23480" s="221">
        <v>34.0</v>
      </c>
      <c r="C23480" s="221">
        <v>111111.0</v>
      </c>
    </row>
    <row r="23481">
      <c r="A23481" s="221">
        <v>24660.0</v>
      </c>
      <c r="B23481" s="221">
        <v>38.0</v>
      </c>
      <c r="C23481" s="221">
        <v>222.0</v>
      </c>
    </row>
    <row r="23482">
      <c r="A23482" s="221">
        <v>24660.0</v>
      </c>
      <c r="B23482" s="221">
        <v>39.0</v>
      </c>
      <c r="C23482" s="221">
        <v>222.0</v>
      </c>
    </row>
    <row r="23483">
      <c r="A23483" s="221">
        <v>24660.0</v>
      </c>
      <c r="B23483" s="221">
        <v>40.0</v>
      </c>
      <c r="C23483" s="221">
        <v>112.0</v>
      </c>
    </row>
    <row r="23484">
      <c r="A23484" s="221">
        <v>24660.0</v>
      </c>
      <c r="B23484" s="221">
        <v>2867.0</v>
      </c>
      <c r="C23484" s="221">
        <v>1.0</v>
      </c>
    </row>
    <row r="23485">
      <c r="A23485" s="221">
        <v>24660.0</v>
      </c>
      <c r="B23485" s="221">
        <v>2869.0</v>
      </c>
      <c r="C23485" s="221">
        <v>1.0</v>
      </c>
    </row>
    <row r="23486">
      <c r="A23486" s="221">
        <v>24660.0</v>
      </c>
      <c r="B23486" s="221">
        <v>2870.0</v>
      </c>
      <c r="C23486" s="221">
        <v>1.0</v>
      </c>
    </row>
    <row r="23487">
      <c r="A23487" s="221">
        <v>24660.0</v>
      </c>
      <c r="B23487" s="221">
        <v>2876.0</v>
      </c>
      <c r="C23487" s="221">
        <v>1.0</v>
      </c>
    </row>
    <row r="23488">
      <c r="A23488" s="221">
        <v>24663.0</v>
      </c>
      <c r="B23488" s="221">
        <v>38.0</v>
      </c>
      <c r="C23488" s="221">
        <v>2.0</v>
      </c>
    </row>
    <row r="23489">
      <c r="A23489" s="221">
        <v>24663.0</v>
      </c>
      <c r="B23489" s="221">
        <v>39.0</v>
      </c>
      <c r="C23489" s="221">
        <v>2.0</v>
      </c>
    </row>
    <row r="23490">
      <c r="A23490" s="221">
        <v>24663.0</v>
      </c>
      <c r="B23490" s="221">
        <v>40.0</v>
      </c>
      <c r="C23490" s="221">
        <v>2.0</v>
      </c>
    </row>
    <row r="23491">
      <c r="A23491" s="221">
        <v>24669.0</v>
      </c>
      <c r="B23491" s="221">
        <v>38.0</v>
      </c>
      <c r="C23491" s="221">
        <v>2.0</v>
      </c>
    </row>
    <row r="23492">
      <c r="A23492" s="221">
        <v>24669.0</v>
      </c>
      <c r="B23492" s="221">
        <v>39.0</v>
      </c>
      <c r="C23492" s="221">
        <v>2.0</v>
      </c>
    </row>
    <row r="23493">
      <c r="A23493" s="221">
        <v>24669.0</v>
      </c>
      <c r="B23493" s="221">
        <v>40.0</v>
      </c>
      <c r="C23493" s="221">
        <v>2.0</v>
      </c>
    </row>
    <row r="23494">
      <c r="A23494" s="221">
        <v>24684.0</v>
      </c>
      <c r="B23494" s="221">
        <v>34.0</v>
      </c>
      <c r="C23494" s="221">
        <v>55556.0</v>
      </c>
    </row>
    <row r="23495">
      <c r="A23495" s="221">
        <v>24684.0</v>
      </c>
      <c r="B23495" s="221">
        <v>38.0</v>
      </c>
      <c r="C23495" s="221">
        <v>111.0</v>
      </c>
    </row>
    <row r="23496">
      <c r="A23496" s="221">
        <v>24684.0</v>
      </c>
      <c r="B23496" s="221">
        <v>40.0</v>
      </c>
      <c r="C23496" s="221">
        <v>222.0</v>
      </c>
    </row>
    <row r="23497">
      <c r="A23497" s="221">
        <v>24684.0</v>
      </c>
      <c r="B23497" s="221">
        <v>2867.0</v>
      </c>
      <c r="C23497" s="221">
        <v>2.0</v>
      </c>
    </row>
    <row r="23498">
      <c r="A23498" s="221">
        <v>24684.0</v>
      </c>
      <c r="B23498" s="221">
        <v>2868.0</v>
      </c>
      <c r="C23498" s="221">
        <v>1.0</v>
      </c>
    </row>
    <row r="23499">
      <c r="A23499" s="221">
        <v>24684.0</v>
      </c>
      <c r="B23499" s="221">
        <v>2869.0</v>
      </c>
      <c r="C23499" s="221">
        <v>4.0</v>
      </c>
    </row>
    <row r="23500">
      <c r="A23500" s="221">
        <v>24684.0</v>
      </c>
      <c r="B23500" s="221">
        <v>2870.0</v>
      </c>
      <c r="C23500" s="221">
        <v>2.0</v>
      </c>
    </row>
    <row r="23501">
      <c r="A23501" s="221">
        <v>24684.0</v>
      </c>
      <c r="B23501" s="221">
        <v>2871.0</v>
      </c>
      <c r="C23501" s="221">
        <v>1.0</v>
      </c>
    </row>
    <row r="23502">
      <c r="A23502" s="221">
        <v>24684.0</v>
      </c>
      <c r="B23502" s="221">
        <v>2876.0</v>
      </c>
      <c r="C23502" s="221">
        <v>1.0</v>
      </c>
    </row>
    <row r="23503">
      <c r="A23503" s="221">
        <v>24688.0</v>
      </c>
      <c r="B23503" s="221">
        <v>34.0</v>
      </c>
      <c r="C23503" s="221">
        <v>1.2980667E7</v>
      </c>
    </row>
    <row r="23504">
      <c r="A23504" s="221">
        <v>24688.0</v>
      </c>
      <c r="B23504" s="221">
        <v>35.0</v>
      </c>
      <c r="C23504" s="221">
        <v>3296000.0</v>
      </c>
    </row>
    <row r="23505">
      <c r="A23505" s="221">
        <v>24688.0</v>
      </c>
      <c r="B23505" s="221">
        <v>36.0</v>
      </c>
      <c r="C23505" s="221">
        <v>736778.0</v>
      </c>
    </row>
    <row r="23506">
      <c r="A23506" s="221">
        <v>24688.0</v>
      </c>
      <c r="B23506" s="221">
        <v>37.0</v>
      </c>
      <c r="C23506" s="221">
        <v>175589.0</v>
      </c>
    </row>
    <row r="23507">
      <c r="A23507" s="221">
        <v>24688.0</v>
      </c>
      <c r="B23507" s="221">
        <v>38.0</v>
      </c>
      <c r="C23507" s="221">
        <v>50500.0</v>
      </c>
    </row>
    <row r="23508">
      <c r="A23508" s="221">
        <v>24688.0</v>
      </c>
      <c r="B23508" s="221">
        <v>39.0</v>
      </c>
      <c r="C23508" s="221">
        <v>25734.0</v>
      </c>
    </row>
    <row r="23509">
      <c r="A23509" s="221">
        <v>24688.0</v>
      </c>
      <c r="B23509" s="221">
        <v>40.0</v>
      </c>
      <c r="C23509" s="221">
        <v>6288.0</v>
      </c>
    </row>
    <row r="23510">
      <c r="A23510" s="221">
        <v>24690.0</v>
      </c>
      <c r="B23510" s="221">
        <v>34.0</v>
      </c>
      <c r="C23510" s="221">
        <v>1.3130556E7</v>
      </c>
    </row>
    <row r="23511">
      <c r="A23511" s="221">
        <v>24690.0</v>
      </c>
      <c r="B23511" s="221">
        <v>35.0</v>
      </c>
      <c r="C23511" s="221">
        <v>3282889.0</v>
      </c>
    </row>
    <row r="23512">
      <c r="A23512" s="221">
        <v>24690.0</v>
      </c>
      <c r="B23512" s="221">
        <v>36.0</v>
      </c>
      <c r="C23512" s="221">
        <v>789333.0</v>
      </c>
    </row>
    <row r="23513">
      <c r="A23513" s="221">
        <v>24690.0</v>
      </c>
      <c r="B23513" s="221">
        <v>37.0</v>
      </c>
      <c r="C23513" s="221">
        <v>204967.0</v>
      </c>
    </row>
    <row r="23514">
      <c r="A23514" s="221">
        <v>24690.0</v>
      </c>
      <c r="B23514" s="221">
        <v>38.0</v>
      </c>
      <c r="C23514" s="221">
        <v>51267.0</v>
      </c>
    </row>
    <row r="23515">
      <c r="A23515" s="221">
        <v>24690.0</v>
      </c>
      <c r="B23515" s="221">
        <v>39.0</v>
      </c>
      <c r="C23515" s="221">
        <v>25200.0</v>
      </c>
    </row>
    <row r="23516">
      <c r="A23516" s="221">
        <v>24690.0</v>
      </c>
      <c r="B23516" s="221">
        <v>40.0</v>
      </c>
      <c r="C23516" s="221">
        <v>6512.0</v>
      </c>
    </row>
    <row r="23517">
      <c r="A23517" s="221">
        <v>24692.0</v>
      </c>
      <c r="B23517" s="221">
        <v>34.0</v>
      </c>
      <c r="C23517" s="221">
        <v>1.3870333E7</v>
      </c>
    </row>
    <row r="23518">
      <c r="A23518" s="221">
        <v>24692.0</v>
      </c>
      <c r="B23518" s="221">
        <v>35.0</v>
      </c>
      <c r="C23518" s="221">
        <v>3466778.0</v>
      </c>
    </row>
    <row r="23519">
      <c r="A23519" s="221">
        <v>24692.0</v>
      </c>
      <c r="B23519" s="221">
        <v>36.0</v>
      </c>
      <c r="C23519" s="221">
        <v>793889.0</v>
      </c>
    </row>
    <row r="23520">
      <c r="A23520" s="221">
        <v>24692.0</v>
      </c>
      <c r="B23520" s="221">
        <v>37.0</v>
      </c>
      <c r="C23520" s="221">
        <v>216500.0</v>
      </c>
    </row>
    <row r="23521">
      <c r="A23521" s="221">
        <v>24692.0</v>
      </c>
      <c r="B23521" s="221">
        <v>38.0</v>
      </c>
      <c r="C23521" s="221">
        <v>54200.0</v>
      </c>
    </row>
    <row r="23522">
      <c r="A23522" s="221">
        <v>24692.0</v>
      </c>
      <c r="B23522" s="221">
        <v>39.0</v>
      </c>
      <c r="C23522" s="221">
        <v>16866.0</v>
      </c>
    </row>
    <row r="23523">
      <c r="A23523" s="221">
        <v>24692.0</v>
      </c>
      <c r="B23523" s="221">
        <v>40.0</v>
      </c>
      <c r="C23523" s="221">
        <v>7466.0</v>
      </c>
    </row>
    <row r="23524">
      <c r="A23524" s="221">
        <v>24694.0</v>
      </c>
      <c r="B23524" s="221">
        <v>34.0</v>
      </c>
      <c r="C23524" s="221">
        <v>1.2977222E7</v>
      </c>
    </row>
    <row r="23525">
      <c r="A23525" s="221">
        <v>24694.0</v>
      </c>
      <c r="B23525" s="221">
        <v>35.0</v>
      </c>
      <c r="C23525" s="221">
        <v>2758000.0</v>
      </c>
    </row>
    <row r="23526">
      <c r="A23526" s="221">
        <v>24694.0</v>
      </c>
      <c r="B23526" s="221">
        <v>36.0</v>
      </c>
      <c r="C23526" s="221">
        <v>711889.0</v>
      </c>
    </row>
    <row r="23527">
      <c r="A23527" s="221">
        <v>24694.0</v>
      </c>
      <c r="B23527" s="221">
        <v>37.0</v>
      </c>
      <c r="C23527" s="221">
        <v>172289.0</v>
      </c>
    </row>
    <row r="23528">
      <c r="A23528" s="221">
        <v>24694.0</v>
      </c>
      <c r="B23528" s="221">
        <v>38.0</v>
      </c>
      <c r="C23528" s="221">
        <v>50800.0</v>
      </c>
    </row>
    <row r="23529">
      <c r="A23529" s="221">
        <v>24694.0</v>
      </c>
      <c r="B23529" s="221">
        <v>39.0</v>
      </c>
      <c r="C23529" s="221">
        <v>21800.0</v>
      </c>
    </row>
    <row r="23530">
      <c r="A23530" s="221">
        <v>24694.0</v>
      </c>
      <c r="B23530" s="221">
        <v>40.0</v>
      </c>
      <c r="C23530" s="221">
        <v>4712.0</v>
      </c>
    </row>
    <row r="23531">
      <c r="A23531" s="221">
        <v>24696.0</v>
      </c>
      <c r="B23531" s="221">
        <v>34.0</v>
      </c>
      <c r="C23531" s="221">
        <v>3888889.0</v>
      </c>
    </row>
    <row r="23532">
      <c r="A23532" s="221">
        <v>24696.0</v>
      </c>
      <c r="B23532" s="221">
        <v>35.0</v>
      </c>
      <c r="C23532" s="221">
        <v>833333.0</v>
      </c>
    </row>
    <row r="23533">
      <c r="A23533" s="221">
        <v>24696.0</v>
      </c>
      <c r="B23533" s="221">
        <v>36.0</v>
      </c>
      <c r="C23533" s="221">
        <v>205556.0</v>
      </c>
    </row>
    <row r="23534">
      <c r="A23534" s="221">
        <v>24696.0</v>
      </c>
      <c r="B23534" s="221">
        <v>37.0</v>
      </c>
      <c r="C23534" s="221">
        <v>33333.0</v>
      </c>
    </row>
    <row r="23535">
      <c r="A23535" s="221">
        <v>24696.0</v>
      </c>
      <c r="B23535" s="221">
        <v>39.0</v>
      </c>
      <c r="C23535" s="221">
        <v>6666.0</v>
      </c>
    </row>
    <row r="23536">
      <c r="A23536" s="221">
        <v>24696.0</v>
      </c>
      <c r="B23536" s="221">
        <v>40.0</v>
      </c>
      <c r="C23536" s="221">
        <v>2666.0</v>
      </c>
    </row>
    <row r="23537">
      <c r="A23537" s="221">
        <v>24698.0</v>
      </c>
      <c r="B23537" s="221">
        <v>34.0</v>
      </c>
      <c r="C23537" s="221">
        <v>2777778.0</v>
      </c>
    </row>
    <row r="23538">
      <c r="A23538" s="221">
        <v>24698.0</v>
      </c>
      <c r="B23538" s="221">
        <v>35.0</v>
      </c>
      <c r="C23538" s="221">
        <v>680078.0</v>
      </c>
    </row>
    <row r="23539">
      <c r="A23539" s="221">
        <v>24698.0</v>
      </c>
      <c r="B23539" s="221">
        <v>36.0</v>
      </c>
      <c r="C23539" s="221">
        <v>188889.0</v>
      </c>
    </row>
    <row r="23540">
      <c r="A23540" s="221">
        <v>24698.0</v>
      </c>
      <c r="B23540" s="221">
        <v>37.0</v>
      </c>
      <c r="C23540" s="221">
        <v>20000.0</v>
      </c>
    </row>
    <row r="23541">
      <c r="A23541" s="221">
        <v>24698.0</v>
      </c>
      <c r="B23541" s="221">
        <v>38.0</v>
      </c>
      <c r="C23541" s="221">
        <v>16667.0</v>
      </c>
    </row>
    <row r="23542">
      <c r="A23542" s="221">
        <v>24698.0</v>
      </c>
      <c r="B23542" s="221">
        <v>39.0</v>
      </c>
      <c r="C23542" s="221">
        <v>8006.0</v>
      </c>
    </row>
    <row r="23543">
      <c r="A23543" s="221">
        <v>24698.0</v>
      </c>
      <c r="B23543" s="221">
        <v>40.0</v>
      </c>
      <c r="C23543" s="221">
        <v>1888.0</v>
      </c>
    </row>
    <row r="23544">
      <c r="A23544" s="221">
        <v>24700.0</v>
      </c>
      <c r="B23544" s="221">
        <v>34.0</v>
      </c>
      <c r="C23544" s="221">
        <v>3166667.0</v>
      </c>
    </row>
    <row r="23545">
      <c r="A23545" s="221">
        <v>24700.0</v>
      </c>
      <c r="B23545" s="221">
        <v>35.0</v>
      </c>
      <c r="C23545" s="221">
        <v>711111.0</v>
      </c>
    </row>
    <row r="23546">
      <c r="A23546" s="221">
        <v>24700.0</v>
      </c>
      <c r="B23546" s="221">
        <v>36.0</v>
      </c>
      <c r="C23546" s="221">
        <v>233333.0</v>
      </c>
    </row>
    <row r="23547">
      <c r="A23547" s="221">
        <v>24700.0</v>
      </c>
      <c r="B23547" s="221">
        <v>38.0</v>
      </c>
      <c r="C23547" s="221">
        <v>14444.0</v>
      </c>
    </row>
    <row r="23548">
      <c r="A23548" s="221">
        <v>24700.0</v>
      </c>
      <c r="B23548" s="221">
        <v>39.0</v>
      </c>
      <c r="C23548" s="221">
        <v>5556.0</v>
      </c>
    </row>
    <row r="23549">
      <c r="A23549" s="221">
        <v>24700.0</v>
      </c>
      <c r="B23549" s="221">
        <v>40.0</v>
      </c>
      <c r="C23549" s="221">
        <v>2666.0</v>
      </c>
    </row>
    <row r="23550">
      <c r="A23550" s="221">
        <v>24702.0</v>
      </c>
      <c r="B23550" s="221">
        <v>34.0</v>
      </c>
      <c r="C23550" s="221">
        <v>3000000.0</v>
      </c>
    </row>
    <row r="23551">
      <c r="A23551" s="221">
        <v>24702.0</v>
      </c>
      <c r="B23551" s="221">
        <v>35.0</v>
      </c>
      <c r="C23551" s="221">
        <v>755556.0</v>
      </c>
    </row>
    <row r="23552">
      <c r="A23552" s="221">
        <v>24702.0</v>
      </c>
      <c r="B23552" s="221">
        <v>36.0</v>
      </c>
      <c r="C23552" s="221">
        <v>211111.0</v>
      </c>
    </row>
    <row r="23553">
      <c r="A23553" s="221">
        <v>24702.0</v>
      </c>
      <c r="B23553" s="221">
        <v>37.0</v>
      </c>
      <c r="C23553" s="221">
        <v>55556.0</v>
      </c>
    </row>
    <row r="23554">
      <c r="A23554" s="221">
        <v>24702.0</v>
      </c>
      <c r="B23554" s="221">
        <v>39.0</v>
      </c>
      <c r="C23554" s="221">
        <v>7112.0</v>
      </c>
    </row>
    <row r="23555">
      <c r="A23555" s="221">
        <v>24702.0</v>
      </c>
      <c r="B23555" s="221">
        <v>40.0</v>
      </c>
      <c r="C23555" s="221">
        <v>2888.0</v>
      </c>
    </row>
    <row r="23556">
      <c r="A23556" s="221">
        <v>25236.0</v>
      </c>
      <c r="B23556" s="221">
        <v>25268.0</v>
      </c>
      <c r="C23556" s="221">
        <v>1.0</v>
      </c>
    </row>
    <row r="23557">
      <c r="A23557" s="221">
        <v>25239.0</v>
      </c>
      <c r="B23557" s="221">
        <v>37.0</v>
      </c>
      <c r="C23557" s="221">
        <v>2.0</v>
      </c>
    </row>
    <row r="23558">
      <c r="A23558" s="221">
        <v>25239.0</v>
      </c>
      <c r="B23558" s="221">
        <v>38.0</v>
      </c>
      <c r="C23558" s="221">
        <v>6.0</v>
      </c>
    </row>
    <row r="23559">
      <c r="A23559" s="221">
        <v>25266.0</v>
      </c>
      <c r="B23559" s="221">
        <v>34.0</v>
      </c>
      <c r="C23559" s="221">
        <v>23402.0</v>
      </c>
    </row>
    <row r="23560">
      <c r="A23560" s="221">
        <v>25266.0</v>
      </c>
      <c r="B23560" s="221">
        <v>35.0</v>
      </c>
      <c r="C23560" s="221">
        <v>15333.0</v>
      </c>
    </row>
    <row r="23561">
      <c r="A23561" s="221">
        <v>25266.0</v>
      </c>
      <c r="B23561" s="221">
        <v>36.0</v>
      </c>
      <c r="C23561" s="221">
        <v>6699.0</v>
      </c>
    </row>
    <row r="23562">
      <c r="A23562" s="221">
        <v>25266.0</v>
      </c>
      <c r="B23562" s="221">
        <v>38.0</v>
      </c>
      <c r="C23562" s="221">
        <v>1507.0</v>
      </c>
    </row>
    <row r="23563">
      <c r="A23563" s="221">
        <v>25266.0</v>
      </c>
      <c r="B23563" s="221">
        <v>40.0</v>
      </c>
      <c r="C23563" s="221">
        <v>482.0</v>
      </c>
    </row>
    <row r="23564">
      <c r="A23564" s="221">
        <v>25270.0</v>
      </c>
      <c r="B23564" s="221">
        <v>34.0</v>
      </c>
      <c r="C23564" s="221">
        <v>55556.0</v>
      </c>
    </row>
    <row r="23565">
      <c r="A23565" s="221">
        <v>25270.0</v>
      </c>
      <c r="B23565" s="221">
        <v>38.0</v>
      </c>
      <c r="C23565" s="221">
        <v>222.0</v>
      </c>
    </row>
    <row r="23566">
      <c r="A23566" s="221">
        <v>25270.0</v>
      </c>
      <c r="B23566" s="221">
        <v>40.0</v>
      </c>
      <c r="C23566" s="221">
        <v>112.0</v>
      </c>
    </row>
    <row r="23567">
      <c r="A23567" s="221">
        <v>25270.0</v>
      </c>
      <c r="B23567" s="221">
        <v>2870.0</v>
      </c>
      <c r="C23567" s="221">
        <v>3.0</v>
      </c>
    </row>
    <row r="23568">
      <c r="A23568" s="221">
        <v>25270.0</v>
      </c>
      <c r="B23568" s="221">
        <v>2871.0</v>
      </c>
      <c r="C23568" s="221">
        <v>3.0</v>
      </c>
    </row>
    <row r="23569">
      <c r="A23569" s="221">
        <v>25271.0</v>
      </c>
      <c r="B23569" s="221">
        <v>34.0</v>
      </c>
      <c r="C23569" s="221">
        <v>55556.0</v>
      </c>
    </row>
    <row r="23570">
      <c r="A23570" s="221">
        <v>25271.0</v>
      </c>
      <c r="B23570" s="221">
        <v>38.0</v>
      </c>
      <c r="C23570" s="221">
        <v>222.0</v>
      </c>
    </row>
    <row r="23571">
      <c r="A23571" s="221">
        <v>25271.0</v>
      </c>
      <c r="B23571" s="221">
        <v>40.0</v>
      </c>
      <c r="C23571" s="221">
        <v>112.0</v>
      </c>
    </row>
    <row r="23572">
      <c r="A23572" s="221">
        <v>25271.0</v>
      </c>
      <c r="B23572" s="221">
        <v>2870.0</v>
      </c>
      <c r="C23572" s="221">
        <v>1.0</v>
      </c>
    </row>
    <row r="23573">
      <c r="A23573" s="221">
        <v>25271.0</v>
      </c>
      <c r="B23573" s="221">
        <v>2871.0</v>
      </c>
      <c r="C23573" s="221">
        <v>1.0</v>
      </c>
    </row>
    <row r="23574">
      <c r="A23574" s="221">
        <v>25280.0</v>
      </c>
      <c r="B23574" s="221">
        <v>34.0</v>
      </c>
      <c r="C23574" s="221">
        <v>55556.0</v>
      </c>
    </row>
    <row r="23575">
      <c r="A23575" s="221">
        <v>25280.0</v>
      </c>
      <c r="B23575" s="221">
        <v>38.0</v>
      </c>
      <c r="C23575" s="221">
        <v>222.0</v>
      </c>
    </row>
    <row r="23576">
      <c r="A23576" s="221">
        <v>25280.0</v>
      </c>
      <c r="B23576" s="221">
        <v>40.0</v>
      </c>
      <c r="C23576" s="221">
        <v>112.0</v>
      </c>
    </row>
    <row r="23577">
      <c r="A23577" s="221">
        <v>25280.0</v>
      </c>
      <c r="B23577" s="221">
        <v>2870.0</v>
      </c>
      <c r="C23577" s="221">
        <v>4.0</v>
      </c>
    </row>
    <row r="23578">
      <c r="A23578" s="221">
        <v>25280.0</v>
      </c>
      <c r="B23578" s="221">
        <v>2871.0</v>
      </c>
      <c r="C23578" s="221">
        <v>4.0</v>
      </c>
    </row>
    <row r="23579">
      <c r="A23579" s="221">
        <v>25305.0</v>
      </c>
      <c r="B23579" s="221">
        <v>2868.0</v>
      </c>
      <c r="C23579" s="221">
        <v>3.0</v>
      </c>
    </row>
    <row r="23580">
      <c r="A23580" s="221">
        <v>25305.0</v>
      </c>
      <c r="B23580" s="221">
        <v>2869.0</v>
      </c>
      <c r="C23580" s="221">
        <v>7.0</v>
      </c>
    </row>
    <row r="23581">
      <c r="A23581" s="221">
        <v>25305.0</v>
      </c>
      <c r="B23581" s="221">
        <v>2870.0</v>
      </c>
      <c r="C23581" s="221">
        <v>4.0</v>
      </c>
    </row>
    <row r="23582">
      <c r="A23582" s="221">
        <v>25305.0</v>
      </c>
      <c r="B23582" s="221">
        <v>2871.0</v>
      </c>
      <c r="C23582" s="221">
        <v>4.0</v>
      </c>
    </row>
    <row r="23583">
      <c r="A23583" s="221">
        <v>25305.0</v>
      </c>
      <c r="B23583" s="221">
        <v>2872.0</v>
      </c>
      <c r="C23583" s="221">
        <v>4.0</v>
      </c>
    </row>
    <row r="23584">
      <c r="A23584" s="221">
        <v>25305.0</v>
      </c>
      <c r="B23584" s="221">
        <v>2875.0</v>
      </c>
      <c r="C23584" s="221">
        <v>8.0</v>
      </c>
    </row>
    <row r="23585">
      <c r="A23585" s="221">
        <v>25305.0</v>
      </c>
      <c r="B23585" s="221">
        <v>2876.0</v>
      </c>
      <c r="C23585" s="221">
        <v>4.0</v>
      </c>
    </row>
    <row r="23586">
      <c r="A23586" s="221">
        <v>25305.0</v>
      </c>
      <c r="B23586" s="221">
        <v>21037.0</v>
      </c>
      <c r="C23586" s="221">
        <v>1.0</v>
      </c>
    </row>
    <row r="23587">
      <c r="A23587" s="221">
        <v>25349.0</v>
      </c>
      <c r="B23587" s="221">
        <v>40.0</v>
      </c>
      <c r="C23587" s="221">
        <v>8.0</v>
      </c>
    </row>
    <row r="23588">
      <c r="A23588" s="221">
        <v>25349.0</v>
      </c>
      <c r="B23588" s="221">
        <v>25344.0</v>
      </c>
      <c r="C23588" s="221">
        <v>11.0</v>
      </c>
    </row>
    <row r="23589">
      <c r="A23589" s="221">
        <v>25540.0</v>
      </c>
      <c r="B23589" s="221">
        <v>34.0</v>
      </c>
      <c r="C23589" s="221">
        <v>93611.0</v>
      </c>
    </row>
    <row r="23590">
      <c r="A23590" s="221">
        <v>25540.0</v>
      </c>
      <c r="B23590" s="221">
        <v>35.0</v>
      </c>
      <c r="C23590" s="221">
        <v>30667.0</v>
      </c>
    </row>
    <row r="23591">
      <c r="A23591" s="221">
        <v>25540.0</v>
      </c>
      <c r="B23591" s="221">
        <v>36.0</v>
      </c>
      <c r="C23591" s="221">
        <v>7656.0</v>
      </c>
    </row>
    <row r="23592">
      <c r="A23592" s="221">
        <v>25540.0</v>
      </c>
      <c r="B23592" s="221">
        <v>38.0</v>
      </c>
      <c r="C23592" s="221">
        <v>711.0</v>
      </c>
    </row>
    <row r="23593">
      <c r="A23593" s="221">
        <v>25540.0</v>
      </c>
      <c r="B23593" s="221">
        <v>40.0</v>
      </c>
      <c r="C23593" s="221">
        <v>168.0</v>
      </c>
    </row>
    <row r="23594">
      <c r="A23594" s="221">
        <v>25542.0</v>
      </c>
      <c r="B23594" s="221">
        <v>34.0</v>
      </c>
      <c r="C23594" s="221">
        <v>93611.0</v>
      </c>
    </row>
    <row r="23595">
      <c r="A23595" s="221">
        <v>25542.0</v>
      </c>
      <c r="B23595" s="221">
        <v>35.0</v>
      </c>
      <c r="C23595" s="221">
        <v>30667.0</v>
      </c>
    </row>
    <row r="23596">
      <c r="A23596" s="221">
        <v>25542.0</v>
      </c>
      <c r="B23596" s="221">
        <v>36.0</v>
      </c>
      <c r="C23596" s="221">
        <v>7656.0</v>
      </c>
    </row>
    <row r="23597">
      <c r="A23597" s="221">
        <v>25542.0</v>
      </c>
      <c r="B23597" s="221">
        <v>38.0</v>
      </c>
      <c r="C23597" s="221">
        <v>711.0</v>
      </c>
    </row>
    <row r="23598">
      <c r="A23598" s="221">
        <v>25542.0</v>
      </c>
      <c r="B23598" s="221">
        <v>40.0</v>
      </c>
      <c r="C23598" s="221">
        <v>168.0</v>
      </c>
    </row>
    <row r="23599">
      <c r="A23599" s="221">
        <v>25545.0</v>
      </c>
      <c r="B23599" s="221">
        <v>38.0</v>
      </c>
      <c r="C23599" s="221">
        <v>2.0</v>
      </c>
    </row>
    <row r="23600">
      <c r="A23600" s="221">
        <v>25545.0</v>
      </c>
      <c r="B23600" s="221">
        <v>39.0</v>
      </c>
      <c r="C23600" s="221">
        <v>2.0</v>
      </c>
    </row>
    <row r="23601">
      <c r="A23601" s="221">
        <v>25545.0</v>
      </c>
      <c r="B23601" s="221">
        <v>40.0</v>
      </c>
      <c r="C23601" s="221">
        <v>2.0</v>
      </c>
    </row>
    <row r="23602">
      <c r="A23602" s="221">
        <v>25546.0</v>
      </c>
      <c r="B23602" s="221">
        <v>38.0</v>
      </c>
      <c r="C23602" s="221">
        <v>2.0</v>
      </c>
    </row>
    <row r="23603">
      <c r="A23603" s="221">
        <v>25546.0</v>
      </c>
      <c r="B23603" s="221">
        <v>39.0</v>
      </c>
      <c r="C23603" s="221">
        <v>2.0</v>
      </c>
    </row>
    <row r="23604">
      <c r="A23604" s="221">
        <v>25546.0</v>
      </c>
      <c r="B23604" s="221">
        <v>40.0</v>
      </c>
      <c r="C23604" s="221">
        <v>2.0</v>
      </c>
    </row>
    <row r="23605">
      <c r="A23605" s="221">
        <v>25547.0</v>
      </c>
      <c r="B23605" s="221">
        <v>38.0</v>
      </c>
      <c r="C23605" s="221">
        <v>2.0</v>
      </c>
    </row>
    <row r="23606">
      <c r="A23606" s="221">
        <v>25547.0</v>
      </c>
      <c r="B23606" s="221">
        <v>39.0</v>
      </c>
      <c r="C23606" s="221">
        <v>2.0</v>
      </c>
    </row>
    <row r="23607">
      <c r="A23607" s="221">
        <v>25547.0</v>
      </c>
      <c r="B23607" s="221">
        <v>40.0</v>
      </c>
      <c r="C23607" s="221">
        <v>2.0</v>
      </c>
    </row>
    <row r="23608">
      <c r="A23608" s="221">
        <v>25548.0</v>
      </c>
      <c r="B23608" s="221">
        <v>38.0</v>
      </c>
      <c r="C23608" s="221">
        <v>2.0</v>
      </c>
    </row>
    <row r="23609">
      <c r="A23609" s="221">
        <v>25548.0</v>
      </c>
      <c r="B23609" s="221">
        <v>39.0</v>
      </c>
      <c r="C23609" s="221">
        <v>2.0</v>
      </c>
    </row>
    <row r="23610">
      <c r="A23610" s="221">
        <v>25548.0</v>
      </c>
      <c r="B23610" s="221">
        <v>40.0</v>
      </c>
      <c r="C23610" s="221">
        <v>2.0</v>
      </c>
    </row>
    <row r="23611">
      <c r="A23611" s="221">
        <v>25553.0</v>
      </c>
      <c r="B23611" s="221">
        <v>21592.0</v>
      </c>
      <c r="C23611" s="221">
        <v>18.0</v>
      </c>
    </row>
    <row r="23612">
      <c r="A23612" s="221">
        <v>25553.0</v>
      </c>
      <c r="B23612" s="221">
        <v>21593.0</v>
      </c>
      <c r="C23612" s="221">
        <v>11.0</v>
      </c>
    </row>
    <row r="23613">
      <c r="A23613" s="221">
        <v>25553.0</v>
      </c>
      <c r="B23613" s="221">
        <v>21594.0</v>
      </c>
      <c r="C23613" s="221">
        <v>6.0</v>
      </c>
    </row>
    <row r="23614">
      <c r="A23614" s="221">
        <v>25553.0</v>
      </c>
      <c r="B23614" s="221">
        <v>21595.0</v>
      </c>
      <c r="C23614" s="221">
        <v>2.0</v>
      </c>
    </row>
    <row r="23615">
      <c r="A23615" s="221">
        <v>25553.0</v>
      </c>
      <c r="B23615" s="221">
        <v>21596.0</v>
      </c>
      <c r="C23615" s="221">
        <v>1.0</v>
      </c>
    </row>
    <row r="23616">
      <c r="A23616" s="221">
        <v>25554.0</v>
      </c>
      <c r="B23616" s="221">
        <v>23158.0</v>
      </c>
      <c r="C23616" s="221">
        <v>18.0</v>
      </c>
    </row>
    <row r="23617">
      <c r="A23617" s="221">
        <v>25554.0</v>
      </c>
      <c r="B23617" s="221">
        <v>23159.0</v>
      </c>
      <c r="C23617" s="221">
        <v>11.0</v>
      </c>
    </row>
    <row r="23618">
      <c r="A23618" s="221">
        <v>25554.0</v>
      </c>
      <c r="B23618" s="221">
        <v>23160.0</v>
      </c>
      <c r="C23618" s="221">
        <v>6.0</v>
      </c>
    </row>
    <row r="23619">
      <c r="A23619" s="221">
        <v>25554.0</v>
      </c>
      <c r="B23619" s="221">
        <v>23161.0</v>
      </c>
      <c r="C23619" s="221">
        <v>2.0</v>
      </c>
    </row>
    <row r="23620">
      <c r="A23620" s="221">
        <v>25554.0</v>
      </c>
      <c r="B23620" s="221">
        <v>23162.0</v>
      </c>
      <c r="C23620" s="221">
        <v>1.0</v>
      </c>
    </row>
    <row r="23621">
      <c r="A23621" s="221">
        <v>25555.0</v>
      </c>
      <c r="B23621" s="221">
        <v>21587.0</v>
      </c>
      <c r="C23621" s="221">
        <v>18.0</v>
      </c>
    </row>
    <row r="23622">
      <c r="A23622" s="221">
        <v>25555.0</v>
      </c>
      <c r="B23622" s="221">
        <v>21588.0</v>
      </c>
      <c r="C23622" s="221">
        <v>11.0</v>
      </c>
    </row>
    <row r="23623">
      <c r="A23623" s="221">
        <v>25555.0</v>
      </c>
      <c r="B23623" s="221">
        <v>21589.0</v>
      </c>
      <c r="C23623" s="221">
        <v>6.0</v>
      </c>
    </row>
    <row r="23624">
      <c r="A23624" s="221">
        <v>25555.0</v>
      </c>
      <c r="B23624" s="221">
        <v>21590.0</v>
      </c>
      <c r="C23624" s="221">
        <v>2.0</v>
      </c>
    </row>
    <row r="23625">
      <c r="A23625" s="221">
        <v>25555.0</v>
      </c>
      <c r="B23625" s="221">
        <v>21591.0</v>
      </c>
      <c r="C23625" s="221">
        <v>1.0</v>
      </c>
    </row>
    <row r="23626">
      <c r="A23626" s="221">
        <v>25556.0</v>
      </c>
      <c r="B23626" s="221">
        <v>23163.0</v>
      </c>
      <c r="C23626" s="221">
        <v>18.0</v>
      </c>
    </row>
    <row r="23627">
      <c r="A23627" s="221">
        <v>25556.0</v>
      </c>
      <c r="B23627" s="221">
        <v>23164.0</v>
      </c>
      <c r="C23627" s="221">
        <v>11.0</v>
      </c>
    </row>
    <row r="23628">
      <c r="A23628" s="221">
        <v>25556.0</v>
      </c>
      <c r="B23628" s="221">
        <v>23165.0</v>
      </c>
      <c r="C23628" s="221">
        <v>6.0</v>
      </c>
    </row>
    <row r="23629">
      <c r="A23629" s="221">
        <v>25556.0</v>
      </c>
      <c r="B23629" s="221">
        <v>23166.0</v>
      </c>
      <c r="C23629" s="221">
        <v>2.0</v>
      </c>
    </row>
    <row r="23630">
      <c r="A23630" s="221">
        <v>25556.0</v>
      </c>
      <c r="B23630" s="221">
        <v>23167.0</v>
      </c>
      <c r="C23630" s="221">
        <v>1.0</v>
      </c>
    </row>
    <row r="23631">
      <c r="A23631" s="221">
        <v>25561.0</v>
      </c>
      <c r="B23631" s="221">
        <v>34.0</v>
      </c>
      <c r="C23631" s="221">
        <v>676.0</v>
      </c>
    </row>
    <row r="23632">
      <c r="A23632" s="221">
        <v>25561.0</v>
      </c>
      <c r="B23632" s="221">
        <v>36.0</v>
      </c>
      <c r="C23632" s="221">
        <v>318.0</v>
      </c>
    </row>
    <row r="23633">
      <c r="A23633" s="221">
        <v>25561.0</v>
      </c>
      <c r="B23633" s="221">
        <v>37.0</v>
      </c>
      <c r="C23633" s="221">
        <v>2.0</v>
      </c>
    </row>
    <row r="23634">
      <c r="A23634" s="221">
        <v>25561.0</v>
      </c>
      <c r="B23634" s="221">
        <v>39.0</v>
      </c>
      <c r="C23634" s="221">
        <v>6.0</v>
      </c>
    </row>
    <row r="23635">
      <c r="A23635" s="221">
        <v>25561.0</v>
      </c>
      <c r="B23635" s="221">
        <v>40.0</v>
      </c>
      <c r="C23635" s="221">
        <v>2.0</v>
      </c>
    </row>
    <row r="23636">
      <c r="A23636" s="221">
        <v>25563.0</v>
      </c>
      <c r="B23636" s="221">
        <v>34.0</v>
      </c>
      <c r="C23636" s="221">
        <v>676.0</v>
      </c>
    </row>
    <row r="23637">
      <c r="A23637" s="221">
        <v>25563.0</v>
      </c>
      <c r="B23637" s="221">
        <v>36.0</v>
      </c>
      <c r="C23637" s="221">
        <v>318.0</v>
      </c>
    </row>
    <row r="23638">
      <c r="A23638" s="221">
        <v>25563.0</v>
      </c>
      <c r="B23638" s="221">
        <v>37.0</v>
      </c>
      <c r="C23638" s="221">
        <v>2.0</v>
      </c>
    </row>
    <row r="23639">
      <c r="A23639" s="221">
        <v>25563.0</v>
      </c>
      <c r="B23639" s="221">
        <v>39.0</v>
      </c>
      <c r="C23639" s="221">
        <v>6.0</v>
      </c>
    </row>
    <row r="23640">
      <c r="A23640" s="221">
        <v>25563.0</v>
      </c>
      <c r="B23640" s="221">
        <v>40.0</v>
      </c>
      <c r="C23640" s="221">
        <v>2.0</v>
      </c>
    </row>
    <row r="23641">
      <c r="A23641" s="221">
        <v>25563.0</v>
      </c>
      <c r="B23641" s="221">
        <v>9840.0</v>
      </c>
      <c r="C23641" s="221">
        <v>14.0</v>
      </c>
    </row>
    <row r="23642">
      <c r="A23642" s="221">
        <v>25563.0</v>
      </c>
      <c r="B23642" s="221">
        <v>9842.0</v>
      </c>
      <c r="C23642" s="221">
        <v>20.0</v>
      </c>
    </row>
    <row r="23643">
      <c r="A23643" s="221">
        <v>25563.0</v>
      </c>
      <c r="B23643" s="221">
        <v>11399.0</v>
      </c>
      <c r="C23643" s="221">
        <v>15.0</v>
      </c>
    </row>
    <row r="23644">
      <c r="A23644" s="221">
        <v>25563.0</v>
      </c>
      <c r="B23644" s="221">
        <v>11534.0</v>
      </c>
      <c r="C23644" s="221">
        <v>3.0</v>
      </c>
    </row>
    <row r="23645">
      <c r="A23645" s="221">
        <v>25563.0</v>
      </c>
      <c r="B23645" s="221">
        <v>11535.0</v>
      </c>
      <c r="C23645" s="221">
        <v>3.0</v>
      </c>
    </row>
    <row r="23646">
      <c r="A23646" s="221">
        <v>25563.0</v>
      </c>
      <c r="B23646" s="221">
        <v>11536.0</v>
      </c>
      <c r="C23646" s="221">
        <v>3.0</v>
      </c>
    </row>
    <row r="23647">
      <c r="A23647" s="221">
        <v>25563.0</v>
      </c>
      <c r="B23647" s="221">
        <v>11537.0</v>
      </c>
      <c r="C23647" s="221">
        <v>3.0</v>
      </c>
    </row>
    <row r="23648">
      <c r="A23648" s="221">
        <v>25563.0</v>
      </c>
      <c r="B23648" s="221">
        <v>11541.0</v>
      </c>
      <c r="C23648" s="221">
        <v>5.0</v>
      </c>
    </row>
    <row r="23649">
      <c r="A23649" s="221">
        <v>25565.0</v>
      </c>
      <c r="B23649" s="221">
        <v>34.0</v>
      </c>
      <c r="C23649" s="221">
        <v>608.0</v>
      </c>
    </row>
    <row r="23650">
      <c r="A23650" s="221">
        <v>25565.0</v>
      </c>
      <c r="B23650" s="221">
        <v>36.0</v>
      </c>
      <c r="C23650" s="221">
        <v>286.0</v>
      </c>
    </row>
    <row r="23651">
      <c r="A23651" s="221">
        <v>25565.0</v>
      </c>
      <c r="B23651" s="221">
        <v>37.0</v>
      </c>
      <c r="C23651" s="221">
        <v>2.0</v>
      </c>
    </row>
    <row r="23652">
      <c r="A23652" s="221">
        <v>25565.0</v>
      </c>
      <c r="B23652" s="221">
        <v>39.0</v>
      </c>
      <c r="C23652" s="221">
        <v>3.0</v>
      </c>
    </row>
    <row r="23653">
      <c r="A23653" s="221">
        <v>25565.0</v>
      </c>
      <c r="B23653" s="221">
        <v>40.0</v>
      </c>
      <c r="C23653" s="221">
        <v>1.0</v>
      </c>
    </row>
    <row r="23654">
      <c r="A23654" s="221">
        <v>25567.0</v>
      </c>
      <c r="B23654" s="221">
        <v>34.0</v>
      </c>
      <c r="C23654" s="221">
        <v>608.0</v>
      </c>
    </row>
    <row r="23655">
      <c r="A23655" s="221">
        <v>25567.0</v>
      </c>
      <c r="B23655" s="221">
        <v>36.0</v>
      </c>
      <c r="C23655" s="221">
        <v>286.0</v>
      </c>
    </row>
    <row r="23656">
      <c r="A23656" s="221">
        <v>25567.0</v>
      </c>
      <c r="B23656" s="221">
        <v>37.0</v>
      </c>
      <c r="C23656" s="221">
        <v>2.0</v>
      </c>
    </row>
    <row r="23657">
      <c r="A23657" s="221">
        <v>25567.0</v>
      </c>
      <c r="B23657" s="221">
        <v>39.0</v>
      </c>
      <c r="C23657" s="221">
        <v>3.0</v>
      </c>
    </row>
    <row r="23658">
      <c r="A23658" s="221">
        <v>25567.0</v>
      </c>
      <c r="B23658" s="221">
        <v>40.0</v>
      </c>
      <c r="C23658" s="221">
        <v>1.0</v>
      </c>
    </row>
    <row r="23659">
      <c r="A23659" s="221">
        <v>25569.0</v>
      </c>
      <c r="B23659" s="221">
        <v>34.0</v>
      </c>
      <c r="C23659" s="221">
        <v>608.0</v>
      </c>
    </row>
    <row r="23660">
      <c r="A23660" s="221">
        <v>25569.0</v>
      </c>
      <c r="B23660" s="221">
        <v>36.0</v>
      </c>
      <c r="C23660" s="221">
        <v>286.0</v>
      </c>
    </row>
    <row r="23661">
      <c r="A23661" s="221">
        <v>25569.0</v>
      </c>
      <c r="B23661" s="221">
        <v>37.0</v>
      </c>
      <c r="C23661" s="221">
        <v>2.0</v>
      </c>
    </row>
    <row r="23662">
      <c r="A23662" s="221">
        <v>25569.0</v>
      </c>
      <c r="B23662" s="221">
        <v>39.0</v>
      </c>
      <c r="C23662" s="221">
        <v>3.0</v>
      </c>
    </row>
    <row r="23663">
      <c r="A23663" s="221">
        <v>25569.0</v>
      </c>
      <c r="B23663" s="221">
        <v>40.0</v>
      </c>
      <c r="C23663" s="221">
        <v>1.0</v>
      </c>
    </row>
    <row r="23664">
      <c r="A23664" s="221">
        <v>25571.0</v>
      </c>
      <c r="B23664" s="221">
        <v>34.0</v>
      </c>
      <c r="C23664" s="221">
        <v>608.0</v>
      </c>
    </row>
    <row r="23665">
      <c r="A23665" s="221">
        <v>25571.0</v>
      </c>
      <c r="B23665" s="221">
        <v>36.0</v>
      </c>
      <c r="C23665" s="221">
        <v>286.0</v>
      </c>
    </row>
    <row r="23666">
      <c r="A23666" s="221">
        <v>25571.0</v>
      </c>
      <c r="B23666" s="221">
        <v>37.0</v>
      </c>
      <c r="C23666" s="221">
        <v>2.0</v>
      </c>
    </row>
    <row r="23667">
      <c r="A23667" s="221">
        <v>25571.0</v>
      </c>
      <c r="B23667" s="221">
        <v>39.0</v>
      </c>
      <c r="C23667" s="221">
        <v>3.0</v>
      </c>
    </row>
    <row r="23668">
      <c r="A23668" s="221">
        <v>25571.0</v>
      </c>
      <c r="B23668" s="221">
        <v>40.0</v>
      </c>
      <c r="C23668" s="221">
        <v>1.0</v>
      </c>
    </row>
    <row r="23669">
      <c r="A23669" s="221">
        <v>25707.0</v>
      </c>
      <c r="B23669" s="221">
        <v>34.0</v>
      </c>
      <c r="C23669" s="221">
        <v>83.0</v>
      </c>
    </row>
    <row r="23670">
      <c r="A23670" s="221">
        <v>25707.0</v>
      </c>
      <c r="B23670" s="221">
        <v>35.0</v>
      </c>
      <c r="C23670" s="221">
        <v>906.0</v>
      </c>
    </row>
    <row r="23671">
      <c r="A23671" s="221">
        <v>25707.0</v>
      </c>
      <c r="B23671" s="221">
        <v>38.0</v>
      </c>
      <c r="C23671" s="221">
        <v>6.0</v>
      </c>
    </row>
    <row r="23672">
      <c r="A23672" s="221">
        <v>25707.0</v>
      </c>
      <c r="B23672" s="221">
        <v>39.0</v>
      </c>
      <c r="C23672" s="221">
        <v>2.0</v>
      </c>
    </row>
    <row r="23673">
      <c r="A23673" s="221">
        <v>25707.0</v>
      </c>
      <c r="B23673" s="221">
        <v>40.0</v>
      </c>
      <c r="C23673" s="221">
        <v>8.0</v>
      </c>
    </row>
    <row r="23674">
      <c r="A23674" s="221">
        <v>25709.0</v>
      </c>
      <c r="B23674" s="221">
        <v>34.0</v>
      </c>
      <c r="C23674" s="221">
        <v>83.0</v>
      </c>
    </row>
    <row r="23675">
      <c r="A23675" s="221">
        <v>25709.0</v>
      </c>
      <c r="B23675" s="221">
        <v>35.0</v>
      </c>
      <c r="C23675" s="221">
        <v>906.0</v>
      </c>
    </row>
    <row r="23676">
      <c r="A23676" s="221">
        <v>25709.0</v>
      </c>
      <c r="B23676" s="221">
        <v>38.0</v>
      </c>
      <c r="C23676" s="221">
        <v>6.0</v>
      </c>
    </row>
    <row r="23677">
      <c r="A23677" s="221">
        <v>25709.0</v>
      </c>
      <c r="B23677" s="221">
        <v>39.0</v>
      </c>
      <c r="C23677" s="221">
        <v>2.0</v>
      </c>
    </row>
    <row r="23678">
      <c r="A23678" s="221">
        <v>25709.0</v>
      </c>
      <c r="B23678" s="221">
        <v>40.0</v>
      </c>
      <c r="C23678" s="221">
        <v>8.0</v>
      </c>
    </row>
    <row r="23679">
      <c r="A23679" s="221">
        <v>25711.0</v>
      </c>
      <c r="B23679" s="221">
        <v>34.0</v>
      </c>
      <c r="C23679" s="221">
        <v>83.0</v>
      </c>
    </row>
    <row r="23680">
      <c r="A23680" s="221">
        <v>25711.0</v>
      </c>
      <c r="B23680" s="221">
        <v>35.0</v>
      </c>
      <c r="C23680" s="221">
        <v>906.0</v>
      </c>
    </row>
    <row r="23681">
      <c r="A23681" s="221">
        <v>25711.0</v>
      </c>
      <c r="B23681" s="221">
        <v>38.0</v>
      </c>
      <c r="C23681" s="221">
        <v>6.0</v>
      </c>
    </row>
    <row r="23682">
      <c r="A23682" s="221">
        <v>25711.0</v>
      </c>
      <c r="B23682" s="221">
        <v>39.0</v>
      </c>
      <c r="C23682" s="221">
        <v>2.0</v>
      </c>
    </row>
    <row r="23683">
      <c r="A23683" s="221">
        <v>25711.0</v>
      </c>
      <c r="B23683" s="221">
        <v>40.0</v>
      </c>
      <c r="C23683" s="221">
        <v>8.0</v>
      </c>
    </row>
    <row r="23684">
      <c r="A23684" s="221">
        <v>25713.0</v>
      </c>
      <c r="B23684" s="221">
        <v>34.0</v>
      </c>
      <c r="C23684" s="221">
        <v>83.0</v>
      </c>
    </row>
    <row r="23685">
      <c r="A23685" s="221">
        <v>25713.0</v>
      </c>
      <c r="B23685" s="221">
        <v>35.0</v>
      </c>
      <c r="C23685" s="221">
        <v>906.0</v>
      </c>
    </row>
    <row r="23686">
      <c r="A23686" s="221">
        <v>25713.0</v>
      </c>
      <c r="B23686" s="221">
        <v>38.0</v>
      </c>
      <c r="C23686" s="221">
        <v>6.0</v>
      </c>
    </row>
    <row r="23687">
      <c r="A23687" s="221">
        <v>25713.0</v>
      </c>
      <c r="B23687" s="221">
        <v>39.0</v>
      </c>
      <c r="C23687" s="221">
        <v>2.0</v>
      </c>
    </row>
    <row r="23688">
      <c r="A23688" s="221">
        <v>25713.0</v>
      </c>
      <c r="B23688" s="221">
        <v>40.0</v>
      </c>
      <c r="C23688" s="221">
        <v>8.0</v>
      </c>
    </row>
    <row r="23689">
      <c r="A23689" s="221">
        <v>25715.0</v>
      </c>
      <c r="B23689" s="221">
        <v>34.0</v>
      </c>
      <c r="C23689" s="221">
        <v>3258.0</v>
      </c>
    </row>
    <row r="23690">
      <c r="A23690" s="221">
        <v>25715.0</v>
      </c>
      <c r="B23690" s="221">
        <v>35.0</v>
      </c>
      <c r="C23690" s="221">
        <v>2926.0</v>
      </c>
    </row>
    <row r="23691">
      <c r="A23691" s="221">
        <v>25715.0</v>
      </c>
      <c r="B23691" s="221">
        <v>38.0</v>
      </c>
      <c r="C23691" s="221">
        <v>7.0</v>
      </c>
    </row>
    <row r="23692">
      <c r="A23692" s="221">
        <v>25715.0</v>
      </c>
      <c r="B23692" s="221">
        <v>39.0</v>
      </c>
      <c r="C23692" s="221">
        <v>4.0</v>
      </c>
    </row>
    <row r="23693">
      <c r="A23693" s="221">
        <v>25715.0</v>
      </c>
      <c r="B23693" s="221">
        <v>9848.0</v>
      </c>
      <c r="C23693" s="221">
        <v>6.0</v>
      </c>
    </row>
    <row r="23694">
      <c r="A23694" s="221">
        <v>25715.0</v>
      </c>
      <c r="B23694" s="221">
        <v>11399.0</v>
      </c>
      <c r="C23694" s="221">
        <v>6.0</v>
      </c>
    </row>
    <row r="23695">
      <c r="A23695" s="221">
        <v>25715.0</v>
      </c>
      <c r="B23695" s="221">
        <v>11540.0</v>
      </c>
      <c r="C23695" s="221">
        <v>3.0</v>
      </c>
    </row>
    <row r="23696">
      <c r="A23696" s="221">
        <v>25736.0</v>
      </c>
      <c r="B23696" s="221">
        <v>25590.0</v>
      </c>
      <c r="C23696" s="221">
        <v>44.0</v>
      </c>
    </row>
    <row r="23697">
      <c r="A23697" s="221">
        <v>25736.0</v>
      </c>
      <c r="B23697" s="221">
        <v>25601.0</v>
      </c>
      <c r="C23697" s="221">
        <v>83.0</v>
      </c>
    </row>
    <row r="23698">
      <c r="A23698" s="221">
        <v>25736.0</v>
      </c>
      <c r="B23698" s="221">
        <v>25605.0</v>
      </c>
      <c r="C23698" s="221">
        <v>72.0</v>
      </c>
    </row>
    <row r="23699">
      <c r="A23699" s="221">
        <v>25797.0</v>
      </c>
      <c r="B23699" s="221">
        <v>34.0</v>
      </c>
      <c r="C23699" s="221">
        <v>19.0</v>
      </c>
    </row>
    <row r="23700">
      <c r="A23700" s="221">
        <v>25797.0</v>
      </c>
      <c r="B23700" s="221">
        <v>35.0</v>
      </c>
      <c r="C23700" s="221">
        <v>16.0</v>
      </c>
    </row>
    <row r="23701">
      <c r="A23701" s="221">
        <v>25797.0</v>
      </c>
      <c r="B23701" s="221">
        <v>36.0</v>
      </c>
      <c r="C23701" s="221">
        <v>24.0</v>
      </c>
    </row>
    <row r="23702">
      <c r="A23702" s="221">
        <v>25797.0</v>
      </c>
      <c r="B23702" s="221">
        <v>37.0</v>
      </c>
      <c r="C23702" s="221">
        <v>13.0</v>
      </c>
    </row>
    <row r="23703">
      <c r="A23703" s="221">
        <v>25797.0</v>
      </c>
      <c r="B23703" s="221">
        <v>38.0</v>
      </c>
      <c r="C23703" s="221">
        <v>4.0</v>
      </c>
    </row>
    <row r="23704">
      <c r="A23704" s="221">
        <v>25812.0</v>
      </c>
      <c r="B23704" s="221">
        <v>34.0</v>
      </c>
      <c r="C23704" s="221">
        <v>23402.0</v>
      </c>
    </row>
    <row r="23705">
      <c r="A23705" s="221">
        <v>25812.0</v>
      </c>
      <c r="B23705" s="221">
        <v>35.0</v>
      </c>
      <c r="C23705" s="221">
        <v>15333.0</v>
      </c>
    </row>
    <row r="23706">
      <c r="A23706" s="221">
        <v>25812.0</v>
      </c>
      <c r="B23706" s="221">
        <v>36.0</v>
      </c>
      <c r="C23706" s="221">
        <v>6699.0</v>
      </c>
    </row>
    <row r="23707">
      <c r="A23707" s="221">
        <v>25812.0</v>
      </c>
      <c r="B23707" s="221">
        <v>38.0</v>
      </c>
      <c r="C23707" s="221">
        <v>1507.0</v>
      </c>
    </row>
    <row r="23708">
      <c r="A23708" s="221">
        <v>25812.0</v>
      </c>
      <c r="B23708" s="221">
        <v>40.0</v>
      </c>
      <c r="C23708" s="221">
        <v>482.0</v>
      </c>
    </row>
    <row r="23709">
      <c r="A23709" s="221">
        <v>25812.0</v>
      </c>
      <c r="B23709" s="221">
        <v>3689.0</v>
      </c>
      <c r="C23709" s="221">
        <v>23.0</v>
      </c>
    </row>
    <row r="23710">
      <c r="A23710" s="221">
        <v>25812.0</v>
      </c>
      <c r="B23710" s="221">
        <v>11541.0</v>
      </c>
      <c r="C23710" s="221">
        <v>18.0</v>
      </c>
    </row>
    <row r="23711">
      <c r="A23711" s="221">
        <v>25812.0</v>
      </c>
      <c r="B23711" s="221">
        <v>11689.0</v>
      </c>
      <c r="C23711" s="221">
        <v>18.0</v>
      </c>
    </row>
    <row r="23712">
      <c r="A23712" s="221">
        <v>25821.0</v>
      </c>
      <c r="B23712" s="221">
        <v>34.0</v>
      </c>
      <c r="C23712" s="221">
        <v>55556.0</v>
      </c>
    </row>
    <row r="23713">
      <c r="A23713" s="221">
        <v>25821.0</v>
      </c>
      <c r="B23713" s="221">
        <v>38.0</v>
      </c>
      <c r="C23713" s="221">
        <v>222.0</v>
      </c>
    </row>
    <row r="23714">
      <c r="A23714" s="221">
        <v>25821.0</v>
      </c>
      <c r="B23714" s="221">
        <v>40.0</v>
      </c>
      <c r="C23714" s="221">
        <v>112.0</v>
      </c>
    </row>
    <row r="23715">
      <c r="A23715" s="221">
        <v>25821.0</v>
      </c>
      <c r="B23715" s="221">
        <v>2870.0</v>
      </c>
      <c r="C23715" s="221">
        <v>1.0</v>
      </c>
    </row>
    <row r="23716">
      <c r="A23716" s="221">
        <v>25821.0</v>
      </c>
      <c r="B23716" s="221">
        <v>2871.0</v>
      </c>
      <c r="C23716" s="221">
        <v>1.0</v>
      </c>
    </row>
    <row r="23717">
      <c r="A23717" s="221">
        <v>25849.0</v>
      </c>
      <c r="B23717" s="221">
        <v>37.0</v>
      </c>
      <c r="C23717" s="221">
        <v>2.0</v>
      </c>
    </row>
    <row r="23718">
      <c r="A23718" s="221">
        <v>25849.0</v>
      </c>
      <c r="B23718" s="221">
        <v>38.0</v>
      </c>
      <c r="C23718" s="221">
        <v>6.0</v>
      </c>
    </row>
    <row r="23719">
      <c r="A23719" s="221">
        <v>25851.0</v>
      </c>
      <c r="B23719" s="221">
        <v>23158.0</v>
      </c>
      <c r="C23719" s="221">
        <v>178.0</v>
      </c>
    </row>
    <row r="23720">
      <c r="A23720" s="221">
        <v>25851.0</v>
      </c>
      <c r="B23720" s="221">
        <v>23159.0</v>
      </c>
      <c r="C23720" s="221">
        <v>111.0</v>
      </c>
    </row>
    <row r="23721">
      <c r="A23721" s="221">
        <v>25851.0</v>
      </c>
      <c r="B23721" s="221">
        <v>23160.0</v>
      </c>
      <c r="C23721" s="221">
        <v>56.0</v>
      </c>
    </row>
    <row r="23722">
      <c r="A23722" s="221">
        <v>25851.0</v>
      </c>
      <c r="B23722" s="221">
        <v>23161.0</v>
      </c>
      <c r="C23722" s="221">
        <v>22.0</v>
      </c>
    </row>
    <row r="23723">
      <c r="A23723" s="221">
        <v>25851.0</v>
      </c>
      <c r="B23723" s="221">
        <v>23162.0</v>
      </c>
      <c r="C23723" s="221">
        <v>11.0</v>
      </c>
    </row>
    <row r="23724">
      <c r="A23724" s="221">
        <v>25853.0</v>
      </c>
      <c r="B23724" s="221">
        <v>21587.0</v>
      </c>
      <c r="C23724" s="221">
        <v>178.0</v>
      </c>
    </row>
    <row r="23725">
      <c r="A23725" s="221">
        <v>25853.0</v>
      </c>
      <c r="B23725" s="221">
        <v>21588.0</v>
      </c>
      <c r="C23725" s="221">
        <v>111.0</v>
      </c>
    </row>
    <row r="23726">
      <c r="A23726" s="221">
        <v>25853.0</v>
      </c>
      <c r="B23726" s="221">
        <v>21589.0</v>
      </c>
      <c r="C23726" s="221">
        <v>56.0</v>
      </c>
    </row>
    <row r="23727">
      <c r="A23727" s="221">
        <v>25853.0</v>
      </c>
      <c r="B23727" s="221">
        <v>21590.0</v>
      </c>
      <c r="C23727" s="221">
        <v>22.0</v>
      </c>
    </row>
    <row r="23728">
      <c r="A23728" s="221">
        <v>25853.0</v>
      </c>
      <c r="B23728" s="221">
        <v>21591.0</v>
      </c>
      <c r="C23728" s="221">
        <v>11.0</v>
      </c>
    </row>
    <row r="23729">
      <c r="A23729" s="221">
        <v>25855.0</v>
      </c>
      <c r="B23729" s="221">
        <v>23163.0</v>
      </c>
      <c r="C23729" s="221">
        <v>178.0</v>
      </c>
    </row>
    <row r="23730">
      <c r="A23730" s="221">
        <v>25855.0</v>
      </c>
      <c r="B23730" s="221">
        <v>23164.0</v>
      </c>
      <c r="C23730" s="221">
        <v>111.0</v>
      </c>
    </row>
    <row r="23731">
      <c r="A23731" s="221">
        <v>25855.0</v>
      </c>
      <c r="B23731" s="221">
        <v>23165.0</v>
      </c>
      <c r="C23731" s="221">
        <v>56.0</v>
      </c>
    </row>
    <row r="23732">
      <c r="A23732" s="221">
        <v>25855.0</v>
      </c>
      <c r="B23732" s="221">
        <v>23166.0</v>
      </c>
      <c r="C23732" s="221">
        <v>22.0</v>
      </c>
    </row>
    <row r="23733">
      <c r="A23733" s="221">
        <v>25855.0</v>
      </c>
      <c r="B23733" s="221">
        <v>23167.0</v>
      </c>
      <c r="C23733" s="221">
        <v>11.0</v>
      </c>
    </row>
    <row r="23734">
      <c r="A23734" s="221">
        <v>25857.0</v>
      </c>
      <c r="B23734" s="221">
        <v>21592.0</v>
      </c>
      <c r="C23734" s="221">
        <v>178.0</v>
      </c>
    </row>
    <row r="23735">
      <c r="A23735" s="221">
        <v>25857.0</v>
      </c>
      <c r="B23735" s="221">
        <v>21593.0</v>
      </c>
      <c r="C23735" s="221">
        <v>111.0</v>
      </c>
    </row>
    <row r="23736">
      <c r="A23736" s="221">
        <v>25857.0</v>
      </c>
      <c r="B23736" s="221">
        <v>21594.0</v>
      </c>
      <c r="C23736" s="221">
        <v>56.0</v>
      </c>
    </row>
    <row r="23737">
      <c r="A23737" s="221">
        <v>25857.0</v>
      </c>
      <c r="B23737" s="221">
        <v>21595.0</v>
      </c>
      <c r="C23737" s="221">
        <v>22.0</v>
      </c>
    </row>
    <row r="23738">
      <c r="A23738" s="221">
        <v>25857.0</v>
      </c>
      <c r="B23738" s="221">
        <v>21596.0</v>
      </c>
      <c r="C23738" s="221">
        <v>11.0</v>
      </c>
    </row>
    <row r="23739">
      <c r="A23739" s="221">
        <v>25861.0</v>
      </c>
      <c r="B23739" s="221">
        <v>34.0</v>
      </c>
      <c r="C23739" s="221">
        <v>840.0</v>
      </c>
    </row>
    <row r="23740">
      <c r="A23740" s="221">
        <v>25861.0</v>
      </c>
      <c r="B23740" s="221">
        <v>35.0</v>
      </c>
      <c r="C23740" s="221">
        <v>183.0</v>
      </c>
    </row>
    <row r="23741">
      <c r="A23741" s="221">
        <v>25861.0</v>
      </c>
      <c r="B23741" s="221">
        <v>36.0</v>
      </c>
      <c r="C23741" s="221">
        <v>470.0</v>
      </c>
    </row>
    <row r="23742">
      <c r="A23742" s="221">
        <v>25861.0</v>
      </c>
      <c r="B23742" s="221">
        <v>37.0</v>
      </c>
      <c r="C23742" s="221">
        <v>4.0</v>
      </c>
    </row>
    <row r="23743">
      <c r="A23743" s="221">
        <v>25861.0</v>
      </c>
      <c r="B23743" s="221">
        <v>40.0</v>
      </c>
      <c r="C23743" s="221">
        <v>4.0</v>
      </c>
    </row>
    <row r="23744">
      <c r="A23744" s="221">
        <v>25867.0</v>
      </c>
      <c r="B23744" s="221">
        <v>38.0</v>
      </c>
      <c r="C23744" s="221">
        <v>2.0</v>
      </c>
    </row>
    <row r="23745">
      <c r="A23745" s="221">
        <v>25867.0</v>
      </c>
      <c r="B23745" s="221">
        <v>39.0</v>
      </c>
      <c r="C23745" s="221">
        <v>2.0</v>
      </c>
    </row>
    <row r="23746">
      <c r="A23746" s="221">
        <v>25867.0</v>
      </c>
      <c r="B23746" s="221">
        <v>40.0</v>
      </c>
      <c r="C23746" s="221">
        <v>2.0</v>
      </c>
    </row>
    <row r="23747">
      <c r="A23747" s="221">
        <v>25868.0</v>
      </c>
      <c r="B23747" s="221">
        <v>38.0</v>
      </c>
      <c r="C23747" s="221">
        <v>8.0</v>
      </c>
    </row>
    <row r="23748">
      <c r="A23748" s="221">
        <v>25868.0</v>
      </c>
      <c r="B23748" s="221">
        <v>39.0</v>
      </c>
      <c r="C23748" s="221">
        <v>8.0</v>
      </c>
    </row>
    <row r="23749">
      <c r="A23749" s="221">
        <v>25868.0</v>
      </c>
      <c r="B23749" s="221">
        <v>40.0</v>
      </c>
      <c r="C23749" s="221">
        <v>8.0</v>
      </c>
    </row>
    <row r="23750">
      <c r="A23750" s="221">
        <v>25888.0</v>
      </c>
      <c r="B23750" s="221">
        <v>25590.0</v>
      </c>
      <c r="C23750" s="221">
        <v>44.0</v>
      </c>
    </row>
    <row r="23751">
      <c r="A23751" s="221">
        <v>25888.0</v>
      </c>
      <c r="B23751" s="221">
        <v>25601.0</v>
      </c>
      <c r="C23751" s="221">
        <v>83.0</v>
      </c>
    </row>
    <row r="23752">
      <c r="A23752" s="221">
        <v>25888.0</v>
      </c>
      <c r="B23752" s="221">
        <v>25605.0</v>
      </c>
      <c r="C23752" s="221">
        <v>72.0</v>
      </c>
    </row>
    <row r="23753">
      <c r="A23753" s="221">
        <v>25890.0</v>
      </c>
      <c r="B23753" s="221">
        <v>25590.0</v>
      </c>
      <c r="C23753" s="221">
        <v>44.0</v>
      </c>
    </row>
    <row r="23754">
      <c r="A23754" s="221">
        <v>25890.0</v>
      </c>
      <c r="B23754" s="221">
        <v>25601.0</v>
      </c>
      <c r="C23754" s="221">
        <v>83.0</v>
      </c>
    </row>
    <row r="23755">
      <c r="A23755" s="221">
        <v>25890.0</v>
      </c>
      <c r="B23755" s="221">
        <v>25605.0</v>
      </c>
      <c r="C23755" s="221">
        <v>72.0</v>
      </c>
    </row>
    <row r="23756">
      <c r="A23756" s="221">
        <v>25892.0</v>
      </c>
      <c r="B23756" s="221">
        <v>25590.0</v>
      </c>
      <c r="C23756" s="221">
        <v>44.0</v>
      </c>
    </row>
    <row r="23757">
      <c r="A23757" s="221">
        <v>25892.0</v>
      </c>
      <c r="B23757" s="221">
        <v>25601.0</v>
      </c>
      <c r="C23757" s="221">
        <v>83.0</v>
      </c>
    </row>
    <row r="23758">
      <c r="A23758" s="221">
        <v>25892.0</v>
      </c>
      <c r="B23758" s="221">
        <v>25605.0</v>
      </c>
      <c r="C23758" s="221">
        <v>72.0</v>
      </c>
    </row>
    <row r="23759">
      <c r="A23759" s="221">
        <v>25894.0</v>
      </c>
      <c r="B23759" s="221">
        <v>25590.0</v>
      </c>
      <c r="C23759" s="221">
        <v>56.0</v>
      </c>
    </row>
    <row r="23760">
      <c r="A23760" s="221">
        <v>25894.0</v>
      </c>
      <c r="B23760" s="221">
        <v>25601.0</v>
      </c>
      <c r="C23760" s="221">
        <v>83.0</v>
      </c>
    </row>
    <row r="23761">
      <c r="A23761" s="221">
        <v>25894.0</v>
      </c>
      <c r="B23761" s="221">
        <v>25605.0</v>
      </c>
      <c r="C23761" s="221">
        <v>72.0</v>
      </c>
    </row>
    <row r="23762">
      <c r="A23762" s="221">
        <v>25896.0</v>
      </c>
      <c r="B23762" s="221">
        <v>25590.0</v>
      </c>
      <c r="C23762" s="221">
        <v>67.0</v>
      </c>
    </row>
    <row r="23763">
      <c r="A23763" s="221">
        <v>25896.0</v>
      </c>
      <c r="B23763" s="221">
        <v>25601.0</v>
      </c>
      <c r="C23763" s="221">
        <v>100.0</v>
      </c>
    </row>
    <row r="23764">
      <c r="A23764" s="221">
        <v>25896.0</v>
      </c>
      <c r="B23764" s="221">
        <v>25605.0</v>
      </c>
      <c r="C23764" s="221">
        <v>89.0</v>
      </c>
    </row>
    <row r="23765">
      <c r="A23765" s="221">
        <v>25898.0</v>
      </c>
      <c r="B23765" s="221">
        <v>25590.0</v>
      </c>
      <c r="C23765" s="221">
        <v>67.0</v>
      </c>
    </row>
    <row r="23766">
      <c r="A23766" s="221">
        <v>25898.0</v>
      </c>
      <c r="B23766" s="221">
        <v>25601.0</v>
      </c>
      <c r="C23766" s="221">
        <v>100.0</v>
      </c>
    </row>
    <row r="23767">
      <c r="A23767" s="221">
        <v>25898.0</v>
      </c>
      <c r="B23767" s="221">
        <v>25605.0</v>
      </c>
      <c r="C23767" s="221">
        <v>89.0</v>
      </c>
    </row>
    <row r="23768">
      <c r="A23768" s="221">
        <v>25900.0</v>
      </c>
      <c r="B23768" s="221">
        <v>25590.0</v>
      </c>
      <c r="C23768" s="221">
        <v>67.0</v>
      </c>
    </row>
    <row r="23769">
      <c r="A23769" s="221">
        <v>25900.0</v>
      </c>
      <c r="B23769" s="221">
        <v>25601.0</v>
      </c>
      <c r="C23769" s="221">
        <v>100.0</v>
      </c>
    </row>
    <row r="23770">
      <c r="A23770" s="221">
        <v>25900.0</v>
      </c>
      <c r="B23770" s="221">
        <v>25605.0</v>
      </c>
      <c r="C23770" s="221">
        <v>89.0</v>
      </c>
    </row>
    <row r="23771">
      <c r="A23771" s="221">
        <v>25902.0</v>
      </c>
      <c r="B23771" s="221">
        <v>25590.0</v>
      </c>
      <c r="C23771" s="221">
        <v>67.0</v>
      </c>
    </row>
    <row r="23772">
      <c r="A23772" s="221">
        <v>25902.0</v>
      </c>
      <c r="B23772" s="221">
        <v>25601.0</v>
      </c>
      <c r="C23772" s="221">
        <v>100.0</v>
      </c>
    </row>
    <row r="23773">
      <c r="A23773" s="221">
        <v>25902.0</v>
      </c>
      <c r="B23773" s="221">
        <v>25605.0</v>
      </c>
      <c r="C23773" s="221">
        <v>89.0</v>
      </c>
    </row>
    <row r="23774">
      <c r="A23774" s="221">
        <v>25906.0</v>
      </c>
      <c r="B23774" s="221">
        <v>25589.0</v>
      </c>
      <c r="C23774" s="221">
        <v>22.0</v>
      </c>
    </row>
    <row r="23775">
      <c r="A23775" s="221">
        <v>25906.0</v>
      </c>
      <c r="B23775" s="221">
        <v>25599.0</v>
      </c>
      <c r="C23775" s="221">
        <v>56.0</v>
      </c>
    </row>
    <row r="23776">
      <c r="A23776" s="221">
        <v>25906.0</v>
      </c>
      <c r="B23776" s="221">
        <v>25601.0</v>
      </c>
      <c r="C23776" s="221">
        <v>67.0</v>
      </c>
    </row>
    <row r="23777">
      <c r="A23777" s="221">
        <v>25908.0</v>
      </c>
      <c r="B23777" s="221">
        <v>25596.0</v>
      </c>
      <c r="C23777" s="221">
        <v>44.0</v>
      </c>
    </row>
    <row r="23778">
      <c r="A23778" s="221">
        <v>25908.0</v>
      </c>
      <c r="B23778" s="221">
        <v>25599.0</v>
      </c>
      <c r="C23778" s="221">
        <v>72.0</v>
      </c>
    </row>
    <row r="23779">
      <c r="A23779" s="221">
        <v>25908.0</v>
      </c>
      <c r="B23779" s="221">
        <v>25600.0</v>
      </c>
      <c r="C23779" s="221">
        <v>83.0</v>
      </c>
    </row>
    <row r="23780">
      <c r="A23780" s="221">
        <v>25910.0</v>
      </c>
      <c r="B23780" s="221">
        <v>25596.0</v>
      </c>
      <c r="C23780" s="221">
        <v>44.0</v>
      </c>
    </row>
    <row r="23781">
      <c r="A23781" s="221">
        <v>25910.0</v>
      </c>
      <c r="B23781" s="221">
        <v>25598.0</v>
      </c>
      <c r="C23781" s="221">
        <v>72.0</v>
      </c>
    </row>
    <row r="23782">
      <c r="A23782" s="221">
        <v>25910.0</v>
      </c>
      <c r="B23782" s="221">
        <v>25600.0</v>
      </c>
      <c r="C23782" s="221">
        <v>83.0</v>
      </c>
    </row>
    <row r="23783">
      <c r="A23783" s="221">
        <v>25912.0</v>
      </c>
      <c r="B23783" s="221">
        <v>25596.0</v>
      </c>
      <c r="C23783" s="221">
        <v>44.0</v>
      </c>
    </row>
    <row r="23784">
      <c r="A23784" s="221">
        <v>25912.0</v>
      </c>
      <c r="B23784" s="221">
        <v>25599.0</v>
      </c>
      <c r="C23784" s="221">
        <v>72.0</v>
      </c>
    </row>
    <row r="23785">
      <c r="A23785" s="221">
        <v>25912.0</v>
      </c>
      <c r="B23785" s="221">
        <v>25600.0</v>
      </c>
      <c r="C23785" s="221">
        <v>83.0</v>
      </c>
    </row>
    <row r="23786">
      <c r="A23786" s="221">
        <v>25914.0</v>
      </c>
      <c r="B23786" s="221">
        <v>25596.0</v>
      </c>
      <c r="C23786" s="221">
        <v>89.0</v>
      </c>
    </row>
    <row r="23787">
      <c r="A23787" s="221">
        <v>25914.0</v>
      </c>
      <c r="B23787" s="221">
        <v>25599.0</v>
      </c>
      <c r="C23787" s="221">
        <v>72.0</v>
      </c>
    </row>
    <row r="23788">
      <c r="A23788" s="221">
        <v>25914.0</v>
      </c>
      <c r="B23788" s="221">
        <v>25600.0</v>
      </c>
      <c r="C23788" s="221">
        <v>83.0</v>
      </c>
    </row>
    <row r="23789">
      <c r="A23789" s="221">
        <v>25916.0</v>
      </c>
      <c r="B23789" s="221">
        <v>25596.0</v>
      </c>
      <c r="C23789" s="221">
        <v>89.0</v>
      </c>
    </row>
    <row r="23790">
      <c r="A23790" s="221">
        <v>25916.0</v>
      </c>
      <c r="B23790" s="221">
        <v>25598.0</v>
      </c>
      <c r="C23790" s="221">
        <v>111.0</v>
      </c>
    </row>
    <row r="23791">
      <c r="A23791" s="221">
        <v>25916.0</v>
      </c>
      <c r="B23791" s="221">
        <v>25600.0</v>
      </c>
      <c r="C23791" s="221">
        <v>111.0</v>
      </c>
    </row>
    <row r="23792">
      <c r="A23792" s="221">
        <v>25918.0</v>
      </c>
      <c r="B23792" s="221">
        <v>25596.0</v>
      </c>
      <c r="C23792" s="221">
        <v>94.0</v>
      </c>
    </row>
    <row r="23793">
      <c r="A23793" s="221">
        <v>25918.0</v>
      </c>
      <c r="B23793" s="221">
        <v>25598.0</v>
      </c>
      <c r="C23793" s="221">
        <v>111.0</v>
      </c>
    </row>
    <row r="23794">
      <c r="A23794" s="221">
        <v>25918.0</v>
      </c>
      <c r="B23794" s="221">
        <v>25600.0</v>
      </c>
      <c r="C23794" s="221">
        <v>111.0</v>
      </c>
    </row>
    <row r="23795">
      <c r="A23795" s="221">
        <v>25920.0</v>
      </c>
      <c r="B23795" s="221">
        <v>25596.0</v>
      </c>
      <c r="C23795" s="221">
        <v>104.0</v>
      </c>
    </row>
    <row r="23796">
      <c r="A23796" s="221">
        <v>25920.0</v>
      </c>
      <c r="B23796" s="221">
        <v>25598.0</v>
      </c>
      <c r="C23796" s="221">
        <v>117.0</v>
      </c>
    </row>
    <row r="23797">
      <c r="A23797" s="221">
        <v>25920.0</v>
      </c>
      <c r="B23797" s="221">
        <v>25600.0</v>
      </c>
      <c r="C23797" s="221">
        <v>114.0</v>
      </c>
    </row>
    <row r="23798">
      <c r="A23798" s="221">
        <v>25922.0</v>
      </c>
      <c r="B23798" s="221">
        <v>25596.0</v>
      </c>
      <c r="C23798" s="221">
        <v>116.0</v>
      </c>
    </row>
    <row r="23799">
      <c r="A23799" s="221">
        <v>25922.0</v>
      </c>
      <c r="B23799" s="221">
        <v>25598.0</v>
      </c>
      <c r="C23799" s="221">
        <v>126.0</v>
      </c>
    </row>
    <row r="23800">
      <c r="A23800" s="221">
        <v>25922.0</v>
      </c>
      <c r="B23800" s="221">
        <v>25600.0</v>
      </c>
      <c r="C23800" s="221">
        <v>121.0</v>
      </c>
    </row>
    <row r="23801">
      <c r="A23801" s="221">
        <v>25924.0</v>
      </c>
      <c r="B23801" s="221">
        <v>25596.0</v>
      </c>
      <c r="C23801" s="221">
        <v>116.0</v>
      </c>
    </row>
    <row r="23802">
      <c r="A23802" s="221">
        <v>25924.0</v>
      </c>
      <c r="B23802" s="221">
        <v>25598.0</v>
      </c>
      <c r="C23802" s="221">
        <v>134.0</v>
      </c>
    </row>
    <row r="23803">
      <c r="A23803" s="221">
        <v>25924.0</v>
      </c>
      <c r="B23803" s="221">
        <v>25600.0</v>
      </c>
      <c r="C23803" s="221">
        <v>128.0</v>
      </c>
    </row>
    <row r="23804">
      <c r="A23804" s="221">
        <v>25928.0</v>
      </c>
      <c r="B23804" s="221">
        <v>25597.0</v>
      </c>
      <c r="C23804" s="221">
        <v>78.0</v>
      </c>
    </row>
    <row r="23805">
      <c r="A23805" s="221">
        <v>25928.0</v>
      </c>
      <c r="B23805" s="221">
        <v>25598.0</v>
      </c>
      <c r="C23805" s="221">
        <v>89.0</v>
      </c>
    </row>
    <row r="23806">
      <c r="A23806" s="221">
        <v>25928.0</v>
      </c>
      <c r="B23806" s="221">
        <v>25604.0</v>
      </c>
      <c r="C23806" s="221">
        <v>33.0</v>
      </c>
    </row>
    <row r="23807">
      <c r="A23807" s="221">
        <v>25930.0</v>
      </c>
      <c r="B23807" s="221">
        <v>25597.0</v>
      </c>
      <c r="C23807" s="221">
        <v>89.0</v>
      </c>
    </row>
    <row r="23808">
      <c r="A23808" s="221">
        <v>25930.0</v>
      </c>
      <c r="B23808" s="221">
        <v>25598.0</v>
      </c>
      <c r="C23808" s="221">
        <v>111.0</v>
      </c>
    </row>
    <row r="23809">
      <c r="A23809" s="221">
        <v>25930.0</v>
      </c>
      <c r="B23809" s="221">
        <v>25604.0</v>
      </c>
      <c r="C23809" s="221">
        <v>44.0</v>
      </c>
    </row>
    <row r="23810">
      <c r="A23810" s="221">
        <v>25932.0</v>
      </c>
      <c r="B23810" s="221">
        <v>25597.0</v>
      </c>
      <c r="C23810" s="221">
        <v>89.0</v>
      </c>
    </row>
    <row r="23811">
      <c r="A23811" s="221">
        <v>25932.0</v>
      </c>
      <c r="B23811" s="221">
        <v>25599.0</v>
      </c>
      <c r="C23811" s="221">
        <v>111.0</v>
      </c>
    </row>
    <row r="23812">
      <c r="A23812" s="221">
        <v>25932.0</v>
      </c>
      <c r="B23812" s="221">
        <v>25604.0</v>
      </c>
      <c r="C23812" s="221">
        <v>44.0</v>
      </c>
    </row>
    <row r="23813">
      <c r="A23813" s="221">
        <v>25934.0</v>
      </c>
      <c r="B23813" s="221">
        <v>25597.0</v>
      </c>
      <c r="C23813" s="221">
        <v>89.0</v>
      </c>
    </row>
    <row r="23814">
      <c r="A23814" s="221">
        <v>25934.0</v>
      </c>
      <c r="B23814" s="221">
        <v>25599.0</v>
      </c>
      <c r="C23814" s="221">
        <v>111.0</v>
      </c>
    </row>
    <row r="23815">
      <c r="A23815" s="221">
        <v>25934.0</v>
      </c>
      <c r="B23815" s="221">
        <v>25604.0</v>
      </c>
      <c r="C23815" s="221">
        <v>44.0</v>
      </c>
    </row>
    <row r="23816">
      <c r="A23816" s="221">
        <v>25936.0</v>
      </c>
      <c r="B23816" s="221">
        <v>25597.0</v>
      </c>
      <c r="C23816" s="221">
        <v>67.0</v>
      </c>
    </row>
    <row r="23817">
      <c r="A23817" s="221">
        <v>25936.0</v>
      </c>
      <c r="B23817" s="221">
        <v>25599.0</v>
      </c>
      <c r="C23817" s="221">
        <v>89.0</v>
      </c>
    </row>
    <row r="23818">
      <c r="A23818" s="221">
        <v>25936.0</v>
      </c>
      <c r="B23818" s="221">
        <v>25601.0</v>
      </c>
      <c r="C23818" s="221">
        <v>100.0</v>
      </c>
    </row>
    <row r="23819">
      <c r="A23819" s="221">
        <v>25948.0</v>
      </c>
      <c r="B23819" s="221">
        <v>25598.0</v>
      </c>
      <c r="C23819" s="221">
        <v>72.0</v>
      </c>
    </row>
    <row r="23820">
      <c r="A23820" s="221">
        <v>25948.0</v>
      </c>
      <c r="B23820" s="221">
        <v>25600.0</v>
      </c>
      <c r="C23820" s="221">
        <v>83.0</v>
      </c>
    </row>
    <row r="23821">
      <c r="A23821" s="221">
        <v>25948.0</v>
      </c>
      <c r="B23821" s="221">
        <v>25603.0</v>
      </c>
      <c r="C23821" s="221">
        <v>22.0</v>
      </c>
    </row>
    <row r="23822">
      <c r="A23822" s="221">
        <v>25950.0</v>
      </c>
      <c r="B23822" s="221">
        <v>25594.0</v>
      </c>
      <c r="C23822" s="221">
        <v>44.0</v>
      </c>
    </row>
    <row r="23823">
      <c r="A23823" s="221">
        <v>25950.0</v>
      </c>
      <c r="B23823" s="221">
        <v>25598.0</v>
      </c>
      <c r="C23823" s="221">
        <v>72.0</v>
      </c>
    </row>
    <row r="23824">
      <c r="A23824" s="221">
        <v>25950.0</v>
      </c>
      <c r="B23824" s="221">
        <v>25601.0</v>
      </c>
      <c r="C23824" s="221">
        <v>83.0</v>
      </c>
    </row>
    <row r="23825">
      <c r="A23825" s="221">
        <v>25952.0</v>
      </c>
      <c r="B23825" s="221">
        <v>25594.0</v>
      </c>
      <c r="C23825" s="221">
        <v>44.0</v>
      </c>
    </row>
    <row r="23826">
      <c r="A23826" s="221">
        <v>25952.0</v>
      </c>
      <c r="B23826" s="221">
        <v>25598.0</v>
      </c>
      <c r="C23826" s="221">
        <v>72.0</v>
      </c>
    </row>
    <row r="23827">
      <c r="A23827" s="221">
        <v>25952.0</v>
      </c>
      <c r="B23827" s="221">
        <v>25601.0</v>
      </c>
      <c r="C23827" s="221">
        <v>83.0</v>
      </c>
    </row>
    <row r="23828">
      <c r="A23828" s="221">
        <v>25954.0</v>
      </c>
      <c r="B23828" s="221">
        <v>25598.0</v>
      </c>
      <c r="C23828" s="221">
        <v>167.0</v>
      </c>
    </row>
    <row r="23829">
      <c r="A23829" s="221">
        <v>25954.0</v>
      </c>
      <c r="B23829" s="221">
        <v>25600.0</v>
      </c>
      <c r="C23829" s="221">
        <v>167.0</v>
      </c>
    </row>
    <row r="23830">
      <c r="A23830" s="221">
        <v>25954.0</v>
      </c>
      <c r="B23830" s="221">
        <v>25603.0</v>
      </c>
      <c r="C23830" s="221">
        <v>56.0</v>
      </c>
    </row>
    <row r="23831">
      <c r="A23831" s="221">
        <v>25956.0</v>
      </c>
      <c r="B23831" s="221">
        <v>25594.0</v>
      </c>
      <c r="C23831" s="221">
        <v>67.0</v>
      </c>
    </row>
    <row r="23832">
      <c r="A23832" s="221">
        <v>25956.0</v>
      </c>
      <c r="B23832" s="221">
        <v>25598.0</v>
      </c>
      <c r="C23832" s="221">
        <v>261.0</v>
      </c>
    </row>
    <row r="23833">
      <c r="A23833" s="221">
        <v>25956.0</v>
      </c>
      <c r="B23833" s="221">
        <v>25600.0</v>
      </c>
      <c r="C23833" s="221">
        <v>250.0</v>
      </c>
    </row>
    <row r="23834">
      <c r="A23834" s="221">
        <v>25968.0</v>
      </c>
      <c r="B23834" s="221">
        <v>25592.0</v>
      </c>
      <c r="C23834" s="221">
        <v>22.0</v>
      </c>
    </row>
    <row r="23835">
      <c r="A23835" s="221">
        <v>25968.0</v>
      </c>
      <c r="B23835" s="221">
        <v>25599.0</v>
      </c>
      <c r="C23835" s="221">
        <v>56.0</v>
      </c>
    </row>
    <row r="23836">
      <c r="A23836" s="221">
        <v>25968.0</v>
      </c>
      <c r="B23836" s="221">
        <v>25601.0</v>
      </c>
      <c r="C23836" s="221">
        <v>56.0</v>
      </c>
    </row>
    <row r="23837">
      <c r="A23837" s="221">
        <v>25970.0</v>
      </c>
      <c r="B23837" s="221">
        <v>25592.0</v>
      </c>
      <c r="C23837" s="221">
        <v>67.0</v>
      </c>
    </row>
    <row r="23838">
      <c r="A23838" s="221">
        <v>25970.0</v>
      </c>
      <c r="B23838" s="221">
        <v>25599.0</v>
      </c>
      <c r="C23838" s="221">
        <v>89.0</v>
      </c>
    </row>
    <row r="23839">
      <c r="A23839" s="221">
        <v>25970.0</v>
      </c>
      <c r="B23839" s="221">
        <v>25601.0</v>
      </c>
      <c r="C23839" s="221">
        <v>100.0</v>
      </c>
    </row>
    <row r="23840">
      <c r="A23840" s="221">
        <v>25972.0</v>
      </c>
      <c r="B23840" s="221">
        <v>25592.0</v>
      </c>
      <c r="C23840" s="221">
        <v>67.0</v>
      </c>
    </row>
    <row r="23841">
      <c r="A23841" s="221">
        <v>25972.0</v>
      </c>
      <c r="B23841" s="221">
        <v>25599.0</v>
      </c>
      <c r="C23841" s="221">
        <v>89.0</v>
      </c>
    </row>
    <row r="23842">
      <c r="A23842" s="221">
        <v>25972.0</v>
      </c>
      <c r="B23842" s="221">
        <v>25601.0</v>
      </c>
      <c r="C23842" s="221">
        <v>100.0</v>
      </c>
    </row>
    <row r="23843">
      <c r="A23843" s="221">
        <v>25974.0</v>
      </c>
      <c r="B23843" s="221">
        <v>25592.0</v>
      </c>
      <c r="C23843" s="221">
        <v>67.0</v>
      </c>
    </row>
    <row r="23844">
      <c r="A23844" s="221">
        <v>25974.0</v>
      </c>
      <c r="B23844" s="221">
        <v>25599.0</v>
      </c>
      <c r="C23844" s="221">
        <v>89.0</v>
      </c>
    </row>
    <row r="23845">
      <c r="A23845" s="221">
        <v>25974.0</v>
      </c>
      <c r="B23845" s="221">
        <v>25601.0</v>
      </c>
      <c r="C23845" s="221">
        <v>100.0</v>
      </c>
    </row>
    <row r="23846">
      <c r="A23846" s="221">
        <v>25976.0</v>
      </c>
      <c r="B23846" s="221">
        <v>25592.0</v>
      </c>
      <c r="C23846" s="221">
        <v>89.0</v>
      </c>
    </row>
    <row r="23847">
      <c r="A23847" s="221">
        <v>25976.0</v>
      </c>
      <c r="B23847" s="221">
        <v>25599.0</v>
      </c>
      <c r="C23847" s="221">
        <v>89.0</v>
      </c>
    </row>
    <row r="23848">
      <c r="A23848" s="221">
        <v>25976.0</v>
      </c>
      <c r="B23848" s="221">
        <v>25601.0</v>
      </c>
      <c r="C23848" s="221">
        <v>111.0</v>
      </c>
    </row>
    <row r="23849">
      <c r="A23849" s="221">
        <v>25978.0</v>
      </c>
      <c r="B23849" s="221">
        <v>25592.0</v>
      </c>
      <c r="C23849" s="221">
        <v>102.0</v>
      </c>
    </row>
    <row r="23850">
      <c r="A23850" s="221">
        <v>25978.0</v>
      </c>
      <c r="B23850" s="221">
        <v>25599.0</v>
      </c>
      <c r="C23850" s="221">
        <v>89.0</v>
      </c>
    </row>
    <row r="23851">
      <c r="A23851" s="221">
        <v>25978.0</v>
      </c>
      <c r="B23851" s="221">
        <v>25601.0</v>
      </c>
      <c r="C23851" s="221">
        <v>127.0</v>
      </c>
    </row>
    <row r="23852">
      <c r="A23852" s="221">
        <v>25980.0</v>
      </c>
      <c r="B23852" s="221">
        <v>25592.0</v>
      </c>
      <c r="C23852" s="221">
        <v>116.0</v>
      </c>
    </row>
    <row r="23853">
      <c r="A23853" s="221">
        <v>25980.0</v>
      </c>
      <c r="B23853" s="221">
        <v>25599.0</v>
      </c>
      <c r="C23853" s="221">
        <v>89.0</v>
      </c>
    </row>
    <row r="23854">
      <c r="A23854" s="221">
        <v>25980.0</v>
      </c>
      <c r="B23854" s="221">
        <v>25601.0</v>
      </c>
      <c r="C23854" s="221">
        <v>138.0</v>
      </c>
    </row>
    <row r="23855">
      <c r="A23855" s="221">
        <v>25996.0</v>
      </c>
      <c r="B23855" s="221">
        <v>25591.0</v>
      </c>
      <c r="C23855" s="221">
        <v>22.0</v>
      </c>
    </row>
    <row r="23856">
      <c r="A23856" s="221">
        <v>25996.0</v>
      </c>
      <c r="B23856" s="221">
        <v>25599.0</v>
      </c>
      <c r="C23856" s="221">
        <v>56.0</v>
      </c>
    </row>
    <row r="23857">
      <c r="A23857" s="221">
        <v>25996.0</v>
      </c>
      <c r="B23857" s="221">
        <v>25601.0</v>
      </c>
      <c r="C23857" s="221">
        <v>56.0</v>
      </c>
    </row>
    <row r="23858">
      <c r="A23858" s="221">
        <v>25998.0</v>
      </c>
      <c r="B23858" s="221">
        <v>25591.0</v>
      </c>
      <c r="C23858" s="221">
        <v>67.0</v>
      </c>
    </row>
    <row r="23859">
      <c r="A23859" s="221">
        <v>25998.0</v>
      </c>
      <c r="B23859" s="221">
        <v>25599.0</v>
      </c>
      <c r="C23859" s="221">
        <v>89.0</v>
      </c>
    </row>
    <row r="23860">
      <c r="A23860" s="221">
        <v>25998.0</v>
      </c>
      <c r="B23860" s="221">
        <v>25601.0</v>
      </c>
      <c r="C23860" s="221">
        <v>100.0</v>
      </c>
    </row>
    <row r="23861">
      <c r="A23861" s="221">
        <v>26000.0</v>
      </c>
      <c r="B23861" s="221">
        <v>25591.0</v>
      </c>
      <c r="C23861" s="221">
        <v>67.0</v>
      </c>
    </row>
    <row r="23862">
      <c r="A23862" s="221">
        <v>26000.0</v>
      </c>
      <c r="B23862" s="221">
        <v>25599.0</v>
      </c>
      <c r="C23862" s="221">
        <v>89.0</v>
      </c>
    </row>
    <row r="23863">
      <c r="A23863" s="221">
        <v>26000.0</v>
      </c>
      <c r="B23863" s="221">
        <v>25601.0</v>
      </c>
      <c r="C23863" s="221">
        <v>100.0</v>
      </c>
    </row>
    <row r="23864">
      <c r="A23864" s="221">
        <v>26002.0</v>
      </c>
      <c r="B23864" s="221">
        <v>25591.0</v>
      </c>
      <c r="C23864" s="221">
        <v>67.0</v>
      </c>
    </row>
    <row r="23865">
      <c r="A23865" s="221">
        <v>26002.0</v>
      </c>
      <c r="B23865" s="221">
        <v>25599.0</v>
      </c>
      <c r="C23865" s="221">
        <v>89.0</v>
      </c>
    </row>
    <row r="23866">
      <c r="A23866" s="221">
        <v>26002.0</v>
      </c>
      <c r="B23866" s="221">
        <v>25601.0</v>
      </c>
      <c r="C23866" s="221">
        <v>100.0</v>
      </c>
    </row>
    <row r="23867">
      <c r="A23867" s="221">
        <v>26004.0</v>
      </c>
      <c r="B23867" s="221">
        <v>25591.0</v>
      </c>
      <c r="C23867" s="221">
        <v>89.0</v>
      </c>
    </row>
    <row r="23868">
      <c r="A23868" s="221">
        <v>26004.0</v>
      </c>
      <c r="B23868" s="221">
        <v>25599.0</v>
      </c>
      <c r="C23868" s="221">
        <v>89.0</v>
      </c>
    </row>
    <row r="23869">
      <c r="A23869" s="221">
        <v>26004.0</v>
      </c>
      <c r="B23869" s="221">
        <v>25601.0</v>
      </c>
      <c r="C23869" s="221">
        <v>111.0</v>
      </c>
    </row>
    <row r="23870">
      <c r="A23870" s="221">
        <v>26006.0</v>
      </c>
      <c r="B23870" s="221">
        <v>25591.0</v>
      </c>
      <c r="C23870" s="221">
        <v>102.0</v>
      </c>
    </row>
    <row r="23871">
      <c r="A23871" s="221">
        <v>26006.0</v>
      </c>
      <c r="B23871" s="221">
        <v>25599.0</v>
      </c>
      <c r="C23871" s="221">
        <v>89.0</v>
      </c>
    </row>
    <row r="23872">
      <c r="A23872" s="221">
        <v>26006.0</v>
      </c>
      <c r="B23872" s="221">
        <v>25601.0</v>
      </c>
      <c r="C23872" s="221">
        <v>127.0</v>
      </c>
    </row>
    <row r="23873">
      <c r="A23873" s="221">
        <v>26008.0</v>
      </c>
      <c r="B23873" s="221">
        <v>25591.0</v>
      </c>
      <c r="C23873" s="221">
        <v>116.0</v>
      </c>
    </row>
    <row r="23874">
      <c r="A23874" s="221">
        <v>26008.0</v>
      </c>
      <c r="B23874" s="221">
        <v>25599.0</v>
      </c>
      <c r="C23874" s="221">
        <v>89.0</v>
      </c>
    </row>
    <row r="23875">
      <c r="A23875" s="221">
        <v>26008.0</v>
      </c>
      <c r="B23875" s="221">
        <v>25601.0</v>
      </c>
      <c r="C23875" s="221">
        <v>138.0</v>
      </c>
    </row>
    <row r="23876">
      <c r="A23876" s="221">
        <v>26016.0</v>
      </c>
      <c r="B23876" s="221">
        <v>25588.0</v>
      </c>
      <c r="C23876" s="221">
        <v>44.0</v>
      </c>
    </row>
    <row r="23877">
      <c r="A23877" s="221">
        <v>26016.0</v>
      </c>
      <c r="B23877" s="221">
        <v>25598.0</v>
      </c>
      <c r="C23877" s="221">
        <v>111.0</v>
      </c>
    </row>
    <row r="23878">
      <c r="A23878" s="221">
        <v>26016.0</v>
      </c>
      <c r="B23878" s="221">
        <v>25600.0</v>
      </c>
      <c r="C23878" s="221">
        <v>111.0</v>
      </c>
    </row>
    <row r="23879">
      <c r="A23879" s="221">
        <v>26018.0</v>
      </c>
      <c r="B23879" s="221">
        <v>25588.0</v>
      </c>
      <c r="C23879" s="221">
        <v>89.0</v>
      </c>
    </row>
    <row r="23880">
      <c r="A23880" s="221">
        <v>26018.0</v>
      </c>
      <c r="B23880" s="221">
        <v>25598.0</v>
      </c>
      <c r="C23880" s="221">
        <v>111.0</v>
      </c>
    </row>
    <row r="23881">
      <c r="A23881" s="221">
        <v>26018.0</v>
      </c>
      <c r="B23881" s="221">
        <v>25600.0</v>
      </c>
      <c r="C23881" s="221">
        <v>111.0</v>
      </c>
    </row>
    <row r="23882">
      <c r="A23882" s="221">
        <v>26020.0</v>
      </c>
      <c r="B23882" s="221">
        <v>25588.0</v>
      </c>
      <c r="C23882" s="221">
        <v>44.0</v>
      </c>
    </row>
    <row r="23883">
      <c r="A23883" s="221">
        <v>26020.0</v>
      </c>
      <c r="B23883" s="221">
        <v>25598.0</v>
      </c>
      <c r="C23883" s="221">
        <v>111.0</v>
      </c>
    </row>
    <row r="23884">
      <c r="A23884" s="221">
        <v>26020.0</v>
      </c>
      <c r="B23884" s="221">
        <v>25600.0</v>
      </c>
      <c r="C23884" s="221">
        <v>111.0</v>
      </c>
    </row>
    <row r="23885">
      <c r="A23885" s="221">
        <v>26022.0</v>
      </c>
      <c r="B23885" s="221">
        <v>25588.0</v>
      </c>
      <c r="C23885" s="221">
        <v>59.0</v>
      </c>
    </row>
    <row r="23886">
      <c r="A23886" s="221">
        <v>26022.0</v>
      </c>
      <c r="B23886" s="221">
        <v>25598.0</v>
      </c>
      <c r="C23886" s="221">
        <v>111.0</v>
      </c>
    </row>
    <row r="23887">
      <c r="A23887" s="221">
        <v>26022.0</v>
      </c>
      <c r="B23887" s="221">
        <v>25600.0</v>
      </c>
      <c r="C23887" s="221">
        <v>111.0</v>
      </c>
    </row>
    <row r="23888">
      <c r="A23888" s="221">
        <v>26024.0</v>
      </c>
      <c r="B23888" s="221">
        <v>25588.0</v>
      </c>
      <c r="C23888" s="221">
        <v>59.0</v>
      </c>
    </row>
    <row r="23889">
      <c r="A23889" s="221">
        <v>26024.0</v>
      </c>
      <c r="B23889" s="221">
        <v>25598.0</v>
      </c>
      <c r="C23889" s="221">
        <v>111.0</v>
      </c>
    </row>
    <row r="23890">
      <c r="A23890" s="221">
        <v>26024.0</v>
      </c>
      <c r="B23890" s="221">
        <v>25600.0</v>
      </c>
      <c r="C23890" s="221">
        <v>111.0</v>
      </c>
    </row>
    <row r="23891">
      <c r="A23891" s="221">
        <v>26026.0</v>
      </c>
      <c r="B23891" s="221">
        <v>25588.0</v>
      </c>
      <c r="C23891" s="221">
        <v>102.0</v>
      </c>
    </row>
    <row r="23892">
      <c r="A23892" s="221">
        <v>26026.0</v>
      </c>
      <c r="B23892" s="221">
        <v>25598.0</v>
      </c>
      <c r="C23892" s="221">
        <v>89.0</v>
      </c>
    </row>
    <row r="23893">
      <c r="A23893" s="221">
        <v>26026.0</v>
      </c>
      <c r="B23893" s="221">
        <v>25600.0</v>
      </c>
      <c r="C23893" s="221">
        <v>127.0</v>
      </c>
    </row>
    <row r="23894">
      <c r="A23894" s="221">
        <v>26028.0</v>
      </c>
      <c r="B23894" s="221">
        <v>25588.0</v>
      </c>
      <c r="C23894" s="221">
        <v>67.0</v>
      </c>
    </row>
    <row r="23895">
      <c r="A23895" s="221">
        <v>26028.0</v>
      </c>
      <c r="B23895" s="221">
        <v>25598.0</v>
      </c>
      <c r="C23895" s="221">
        <v>89.0</v>
      </c>
    </row>
    <row r="23896">
      <c r="A23896" s="221">
        <v>26028.0</v>
      </c>
      <c r="B23896" s="221">
        <v>25600.0</v>
      </c>
      <c r="C23896" s="221">
        <v>100.0</v>
      </c>
    </row>
    <row r="23897">
      <c r="A23897" s="221">
        <v>26030.0</v>
      </c>
      <c r="B23897" s="221">
        <v>25588.0</v>
      </c>
      <c r="C23897" s="221">
        <v>116.0</v>
      </c>
    </row>
    <row r="23898">
      <c r="A23898" s="221">
        <v>26030.0</v>
      </c>
      <c r="B23898" s="221">
        <v>25598.0</v>
      </c>
      <c r="C23898" s="221">
        <v>89.0</v>
      </c>
    </row>
    <row r="23899">
      <c r="A23899" s="221">
        <v>26030.0</v>
      </c>
      <c r="B23899" s="221">
        <v>25600.0</v>
      </c>
      <c r="C23899" s="221">
        <v>138.0</v>
      </c>
    </row>
    <row r="23900">
      <c r="A23900" s="221">
        <v>26036.0</v>
      </c>
      <c r="B23900" s="221">
        <v>25593.0</v>
      </c>
      <c r="C23900" s="221">
        <v>20.0</v>
      </c>
    </row>
    <row r="23901">
      <c r="A23901" s="221">
        <v>26036.0</v>
      </c>
      <c r="B23901" s="221">
        <v>25599.0</v>
      </c>
      <c r="C23901" s="221">
        <v>50.0</v>
      </c>
    </row>
    <row r="23902">
      <c r="A23902" s="221">
        <v>26036.0</v>
      </c>
      <c r="B23902" s="221">
        <v>25601.0</v>
      </c>
      <c r="C23902" s="221">
        <v>50.0</v>
      </c>
    </row>
    <row r="23903">
      <c r="A23903" s="221">
        <v>26038.0</v>
      </c>
      <c r="B23903" s="221">
        <v>25593.0</v>
      </c>
      <c r="C23903" s="221">
        <v>67.0</v>
      </c>
    </row>
    <row r="23904">
      <c r="A23904" s="221">
        <v>26038.0</v>
      </c>
      <c r="B23904" s="221">
        <v>25599.0</v>
      </c>
      <c r="C23904" s="221">
        <v>89.0</v>
      </c>
    </row>
    <row r="23905">
      <c r="A23905" s="221">
        <v>26038.0</v>
      </c>
      <c r="B23905" s="221">
        <v>25601.0</v>
      </c>
      <c r="C23905" s="221">
        <v>100.0</v>
      </c>
    </row>
    <row r="23906">
      <c r="A23906" s="221">
        <v>26040.0</v>
      </c>
      <c r="B23906" s="221">
        <v>25593.0</v>
      </c>
      <c r="C23906" s="221">
        <v>67.0</v>
      </c>
    </row>
    <row r="23907">
      <c r="A23907" s="221">
        <v>26040.0</v>
      </c>
      <c r="B23907" s="221">
        <v>25599.0</v>
      </c>
      <c r="C23907" s="221">
        <v>89.0</v>
      </c>
    </row>
    <row r="23908">
      <c r="A23908" s="221">
        <v>26040.0</v>
      </c>
      <c r="B23908" s="221">
        <v>25601.0</v>
      </c>
      <c r="C23908" s="221">
        <v>100.0</v>
      </c>
    </row>
    <row r="23909">
      <c r="A23909" s="221">
        <v>26042.0</v>
      </c>
      <c r="B23909" s="221">
        <v>25593.0</v>
      </c>
      <c r="C23909" s="221">
        <v>67.0</v>
      </c>
    </row>
    <row r="23910">
      <c r="A23910" s="221">
        <v>26042.0</v>
      </c>
      <c r="B23910" s="221">
        <v>25599.0</v>
      </c>
      <c r="C23910" s="221">
        <v>89.0</v>
      </c>
    </row>
    <row r="23911">
      <c r="A23911" s="221">
        <v>26042.0</v>
      </c>
      <c r="B23911" s="221">
        <v>25601.0</v>
      </c>
      <c r="C23911" s="221">
        <v>100.0</v>
      </c>
    </row>
    <row r="23912">
      <c r="A23912" s="221">
        <v>26044.0</v>
      </c>
      <c r="B23912" s="221">
        <v>25593.0</v>
      </c>
      <c r="C23912" s="221">
        <v>80.0</v>
      </c>
    </row>
    <row r="23913">
      <c r="A23913" s="221">
        <v>26044.0</v>
      </c>
      <c r="B23913" s="221">
        <v>25599.0</v>
      </c>
      <c r="C23913" s="221">
        <v>80.0</v>
      </c>
    </row>
    <row r="23914">
      <c r="A23914" s="221">
        <v>26044.0</v>
      </c>
      <c r="B23914" s="221">
        <v>25601.0</v>
      </c>
      <c r="C23914" s="221">
        <v>100.0</v>
      </c>
    </row>
    <row r="23915">
      <c r="A23915" s="221">
        <v>26046.0</v>
      </c>
      <c r="B23915" s="221">
        <v>25593.0</v>
      </c>
      <c r="C23915" s="221">
        <v>102.0</v>
      </c>
    </row>
    <row r="23916">
      <c r="A23916" s="221">
        <v>26046.0</v>
      </c>
      <c r="B23916" s="221">
        <v>25599.0</v>
      </c>
      <c r="C23916" s="221">
        <v>89.0</v>
      </c>
    </row>
    <row r="23917">
      <c r="A23917" s="221">
        <v>26046.0</v>
      </c>
      <c r="B23917" s="221">
        <v>25601.0</v>
      </c>
      <c r="C23917" s="221">
        <v>127.0</v>
      </c>
    </row>
    <row r="23918">
      <c r="A23918" s="221">
        <v>26048.0</v>
      </c>
      <c r="B23918" s="221">
        <v>25593.0</v>
      </c>
      <c r="C23918" s="221">
        <v>116.0</v>
      </c>
    </row>
    <row r="23919">
      <c r="A23919" s="221">
        <v>26048.0</v>
      </c>
      <c r="B23919" s="221">
        <v>25599.0</v>
      </c>
      <c r="C23919" s="221">
        <v>89.0</v>
      </c>
    </row>
    <row r="23920">
      <c r="A23920" s="221">
        <v>26048.0</v>
      </c>
      <c r="B23920" s="221">
        <v>25601.0</v>
      </c>
      <c r="C23920" s="221">
        <v>138.0</v>
      </c>
    </row>
    <row r="23921">
      <c r="A23921" s="221">
        <v>26056.0</v>
      </c>
      <c r="B23921" s="221">
        <v>25595.0</v>
      </c>
      <c r="C23921" s="221">
        <v>22.0</v>
      </c>
    </row>
    <row r="23922">
      <c r="A23922" s="221">
        <v>26056.0</v>
      </c>
      <c r="B23922" s="221">
        <v>25598.0</v>
      </c>
      <c r="C23922" s="221">
        <v>56.0</v>
      </c>
    </row>
    <row r="23923">
      <c r="A23923" s="221">
        <v>26056.0</v>
      </c>
      <c r="B23923" s="221">
        <v>25600.0</v>
      </c>
      <c r="C23923" s="221">
        <v>33.0</v>
      </c>
    </row>
    <row r="23924">
      <c r="A23924" s="221">
        <v>26058.0</v>
      </c>
      <c r="B23924" s="221">
        <v>25599.0</v>
      </c>
      <c r="C23924" s="221">
        <v>89.0</v>
      </c>
    </row>
    <row r="23925">
      <c r="A23925" s="221">
        <v>26058.0</v>
      </c>
      <c r="B23925" s="221">
        <v>25600.0</v>
      </c>
      <c r="C23925" s="221">
        <v>100.0</v>
      </c>
    </row>
    <row r="23926">
      <c r="A23926" s="221">
        <v>26058.0</v>
      </c>
      <c r="B23926" s="221">
        <v>25602.0</v>
      </c>
      <c r="C23926" s="221">
        <v>33.0</v>
      </c>
    </row>
    <row r="23927">
      <c r="A23927" s="221">
        <v>26060.0</v>
      </c>
      <c r="B23927" s="221">
        <v>25599.0</v>
      </c>
      <c r="C23927" s="221">
        <v>89.0</v>
      </c>
    </row>
    <row r="23928">
      <c r="A23928" s="221">
        <v>26060.0</v>
      </c>
      <c r="B23928" s="221">
        <v>25600.0</v>
      </c>
      <c r="C23928" s="221">
        <v>100.0</v>
      </c>
    </row>
    <row r="23929">
      <c r="A23929" s="221">
        <v>26060.0</v>
      </c>
      <c r="B23929" s="221">
        <v>25602.0</v>
      </c>
      <c r="C23929" s="221">
        <v>33.0</v>
      </c>
    </row>
    <row r="23930">
      <c r="A23930" s="221">
        <v>26062.0</v>
      </c>
      <c r="B23930" s="221">
        <v>25595.0</v>
      </c>
      <c r="C23930" s="221">
        <v>67.0</v>
      </c>
    </row>
    <row r="23931">
      <c r="A23931" s="221">
        <v>26062.0</v>
      </c>
      <c r="B23931" s="221">
        <v>25598.0</v>
      </c>
      <c r="C23931" s="221">
        <v>72.0</v>
      </c>
    </row>
    <row r="23932">
      <c r="A23932" s="221">
        <v>26062.0</v>
      </c>
      <c r="B23932" s="221">
        <v>25601.0</v>
      </c>
      <c r="C23932" s="221">
        <v>83.0</v>
      </c>
    </row>
    <row r="23933">
      <c r="A23933" s="221">
        <v>26064.0</v>
      </c>
      <c r="B23933" s="221">
        <v>25595.0</v>
      </c>
      <c r="C23933" s="221">
        <v>67.0</v>
      </c>
    </row>
    <row r="23934">
      <c r="A23934" s="221">
        <v>26064.0</v>
      </c>
      <c r="B23934" s="221">
        <v>25598.0</v>
      </c>
      <c r="C23934" s="221">
        <v>89.0</v>
      </c>
    </row>
    <row r="23935">
      <c r="A23935" s="221">
        <v>26064.0</v>
      </c>
      <c r="B23935" s="221">
        <v>25601.0</v>
      </c>
      <c r="C23935" s="221">
        <v>100.0</v>
      </c>
    </row>
    <row r="23936">
      <c r="A23936" s="221">
        <v>26066.0</v>
      </c>
      <c r="B23936" s="221">
        <v>25599.0</v>
      </c>
      <c r="C23936" s="221">
        <v>79.0</v>
      </c>
    </row>
    <row r="23937">
      <c r="A23937" s="221">
        <v>26066.0</v>
      </c>
      <c r="B23937" s="221">
        <v>25600.0</v>
      </c>
      <c r="C23937" s="221">
        <v>110.0</v>
      </c>
    </row>
    <row r="23938">
      <c r="A23938" s="221">
        <v>26066.0</v>
      </c>
      <c r="B23938" s="221">
        <v>25602.0</v>
      </c>
      <c r="C23938" s="221">
        <v>70.0</v>
      </c>
    </row>
    <row r="23939">
      <c r="A23939" s="221">
        <v>26068.0</v>
      </c>
      <c r="B23939" s="221">
        <v>25599.0</v>
      </c>
      <c r="C23939" s="221">
        <v>79.0</v>
      </c>
    </row>
    <row r="23940">
      <c r="A23940" s="221">
        <v>26068.0</v>
      </c>
      <c r="B23940" s="221">
        <v>25600.0</v>
      </c>
      <c r="C23940" s="221">
        <v>117.0</v>
      </c>
    </row>
    <row r="23941">
      <c r="A23941" s="221">
        <v>26068.0</v>
      </c>
      <c r="B23941" s="221">
        <v>25602.0</v>
      </c>
      <c r="C23941" s="221">
        <v>80.0</v>
      </c>
    </row>
    <row r="23942">
      <c r="A23942" s="221">
        <v>26070.0</v>
      </c>
      <c r="B23942" s="221">
        <v>25595.0</v>
      </c>
      <c r="C23942" s="221">
        <v>111.0</v>
      </c>
    </row>
    <row r="23943">
      <c r="A23943" s="221">
        <v>26070.0</v>
      </c>
      <c r="B23943" s="221">
        <v>25598.0</v>
      </c>
      <c r="C23943" s="221">
        <v>78.0</v>
      </c>
    </row>
    <row r="23944">
      <c r="A23944" s="221">
        <v>26070.0</v>
      </c>
      <c r="B23944" s="221">
        <v>25601.0</v>
      </c>
      <c r="C23944" s="221">
        <v>124.0</v>
      </c>
    </row>
    <row r="23945">
      <c r="A23945" s="221">
        <v>26072.0</v>
      </c>
      <c r="B23945" s="221">
        <v>25595.0</v>
      </c>
      <c r="C23945" s="221">
        <v>111.0</v>
      </c>
    </row>
    <row r="23946">
      <c r="A23946" s="221">
        <v>26072.0</v>
      </c>
      <c r="B23946" s="221">
        <v>25598.0</v>
      </c>
      <c r="C23946" s="221">
        <v>76.0</v>
      </c>
    </row>
    <row r="23947">
      <c r="A23947" s="221">
        <v>26072.0</v>
      </c>
      <c r="B23947" s="221">
        <v>25601.0</v>
      </c>
      <c r="C23947" s="221">
        <v>131.0</v>
      </c>
    </row>
    <row r="23948">
      <c r="A23948" s="221">
        <v>26076.0</v>
      </c>
      <c r="B23948" s="221">
        <v>25589.0</v>
      </c>
      <c r="C23948" s="221">
        <v>44.0</v>
      </c>
    </row>
    <row r="23949">
      <c r="A23949" s="221">
        <v>26076.0</v>
      </c>
      <c r="B23949" s="221">
        <v>25599.0</v>
      </c>
      <c r="C23949" s="221">
        <v>72.0</v>
      </c>
    </row>
    <row r="23950">
      <c r="A23950" s="221">
        <v>26076.0</v>
      </c>
      <c r="B23950" s="221">
        <v>25601.0</v>
      </c>
      <c r="C23950" s="221">
        <v>83.0</v>
      </c>
    </row>
    <row r="23951">
      <c r="A23951" s="221">
        <v>26078.0</v>
      </c>
      <c r="B23951" s="221">
        <v>25589.0</v>
      </c>
      <c r="C23951" s="221">
        <v>44.0</v>
      </c>
    </row>
    <row r="23952">
      <c r="A23952" s="221">
        <v>26078.0</v>
      </c>
      <c r="B23952" s="221">
        <v>25599.0</v>
      </c>
      <c r="C23952" s="221">
        <v>72.0</v>
      </c>
    </row>
    <row r="23953">
      <c r="A23953" s="221">
        <v>26078.0</v>
      </c>
      <c r="B23953" s="221">
        <v>25601.0</v>
      </c>
      <c r="C23953" s="221">
        <v>83.0</v>
      </c>
    </row>
    <row r="23954">
      <c r="A23954" s="221">
        <v>26080.0</v>
      </c>
      <c r="B23954" s="221">
        <v>25589.0</v>
      </c>
      <c r="C23954" s="221">
        <v>44.0</v>
      </c>
    </row>
    <row r="23955">
      <c r="A23955" s="221">
        <v>26080.0</v>
      </c>
      <c r="B23955" s="221">
        <v>25599.0</v>
      </c>
      <c r="C23955" s="221">
        <v>72.0</v>
      </c>
    </row>
    <row r="23956">
      <c r="A23956" s="221">
        <v>26080.0</v>
      </c>
      <c r="B23956" s="221">
        <v>25601.0</v>
      </c>
      <c r="C23956" s="221">
        <v>83.0</v>
      </c>
    </row>
    <row r="23957">
      <c r="A23957" s="221">
        <v>26082.0</v>
      </c>
      <c r="B23957" s="221">
        <v>25589.0</v>
      </c>
      <c r="C23957" s="221">
        <v>44.0</v>
      </c>
    </row>
    <row r="23958">
      <c r="A23958" s="221">
        <v>26082.0</v>
      </c>
      <c r="B23958" s="221">
        <v>25599.0</v>
      </c>
      <c r="C23958" s="221">
        <v>72.0</v>
      </c>
    </row>
    <row r="23959">
      <c r="A23959" s="221">
        <v>26082.0</v>
      </c>
      <c r="B23959" s="221">
        <v>25601.0</v>
      </c>
      <c r="C23959" s="221">
        <v>83.0</v>
      </c>
    </row>
    <row r="23960">
      <c r="A23960" s="221">
        <v>26084.0</v>
      </c>
      <c r="B23960" s="221">
        <v>25598.0</v>
      </c>
      <c r="C23960" s="221">
        <v>111.0</v>
      </c>
    </row>
    <row r="23961">
      <c r="A23961" s="221">
        <v>26084.0</v>
      </c>
      <c r="B23961" s="221">
        <v>25600.0</v>
      </c>
      <c r="C23961" s="221">
        <v>111.0</v>
      </c>
    </row>
    <row r="23962">
      <c r="A23962" s="221">
        <v>26084.0</v>
      </c>
      <c r="B23962" s="221">
        <v>25606.0</v>
      </c>
      <c r="C23962" s="221">
        <v>44.0</v>
      </c>
    </row>
    <row r="23963">
      <c r="A23963" s="221">
        <v>26086.0</v>
      </c>
      <c r="B23963" s="221">
        <v>25598.0</v>
      </c>
      <c r="C23963" s="221">
        <v>111.0</v>
      </c>
    </row>
    <row r="23964">
      <c r="A23964" s="221">
        <v>26086.0</v>
      </c>
      <c r="B23964" s="221">
        <v>25600.0</v>
      </c>
      <c r="C23964" s="221">
        <v>111.0</v>
      </c>
    </row>
    <row r="23965">
      <c r="A23965" s="221">
        <v>26086.0</v>
      </c>
      <c r="B23965" s="221">
        <v>25606.0</v>
      </c>
      <c r="C23965" s="221">
        <v>44.0</v>
      </c>
    </row>
    <row r="23966">
      <c r="A23966" s="221">
        <v>26088.0</v>
      </c>
      <c r="B23966" s="221">
        <v>25598.0</v>
      </c>
      <c r="C23966" s="221">
        <v>111.0</v>
      </c>
    </row>
    <row r="23967">
      <c r="A23967" s="221">
        <v>26088.0</v>
      </c>
      <c r="B23967" s="221">
        <v>25600.0</v>
      </c>
      <c r="C23967" s="221">
        <v>111.0</v>
      </c>
    </row>
    <row r="23968">
      <c r="A23968" s="221">
        <v>26088.0</v>
      </c>
      <c r="B23968" s="221">
        <v>25606.0</v>
      </c>
      <c r="C23968" s="221">
        <v>44.0</v>
      </c>
    </row>
    <row r="23969">
      <c r="A23969" s="221">
        <v>26090.0</v>
      </c>
      <c r="B23969" s="221">
        <v>25589.0</v>
      </c>
      <c r="C23969" s="221">
        <v>33.0</v>
      </c>
    </row>
    <row r="23970">
      <c r="A23970" s="221">
        <v>26090.0</v>
      </c>
      <c r="B23970" s="221">
        <v>25599.0</v>
      </c>
      <c r="C23970" s="221">
        <v>78.0</v>
      </c>
    </row>
    <row r="23971">
      <c r="A23971" s="221">
        <v>26090.0</v>
      </c>
      <c r="B23971" s="221">
        <v>25601.0</v>
      </c>
      <c r="C23971" s="221">
        <v>72.0</v>
      </c>
    </row>
    <row r="23972">
      <c r="A23972" s="221">
        <v>26096.0</v>
      </c>
      <c r="B23972" s="221">
        <v>25597.0</v>
      </c>
      <c r="C23972" s="221">
        <v>89.0</v>
      </c>
    </row>
    <row r="23973">
      <c r="A23973" s="221">
        <v>26096.0</v>
      </c>
      <c r="B23973" s="221">
        <v>25599.0</v>
      </c>
      <c r="C23973" s="221">
        <v>111.0</v>
      </c>
    </row>
    <row r="23974">
      <c r="A23974" s="221">
        <v>26096.0</v>
      </c>
      <c r="B23974" s="221">
        <v>25600.0</v>
      </c>
      <c r="C23974" s="221">
        <v>111.0</v>
      </c>
    </row>
    <row r="23975">
      <c r="A23975" s="221">
        <v>26100.0</v>
      </c>
      <c r="B23975" s="221">
        <v>25597.0</v>
      </c>
      <c r="C23975" s="221">
        <v>89.0</v>
      </c>
    </row>
    <row r="23976">
      <c r="A23976" s="221">
        <v>26100.0</v>
      </c>
      <c r="B23976" s="221">
        <v>25599.0</v>
      </c>
      <c r="C23976" s="221">
        <v>111.0</v>
      </c>
    </row>
    <row r="23977">
      <c r="A23977" s="221">
        <v>26100.0</v>
      </c>
      <c r="B23977" s="221">
        <v>25600.0</v>
      </c>
      <c r="C23977" s="221">
        <v>111.0</v>
      </c>
    </row>
    <row r="23978">
      <c r="A23978" s="221">
        <v>26102.0</v>
      </c>
      <c r="B23978" s="221">
        <v>25597.0</v>
      </c>
      <c r="C23978" s="221">
        <v>89.0</v>
      </c>
    </row>
    <row r="23979">
      <c r="A23979" s="221">
        <v>26102.0</v>
      </c>
      <c r="B23979" s="221">
        <v>25599.0</v>
      </c>
      <c r="C23979" s="221">
        <v>111.0</v>
      </c>
    </row>
    <row r="23980">
      <c r="A23980" s="221">
        <v>26102.0</v>
      </c>
      <c r="B23980" s="221">
        <v>25600.0</v>
      </c>
      <c r="C23980" s="221">
        <v>111.0</v>
      </c>
    </row>
    <row r="23981">
      <c r="A23981" s="221">
        <v>26104.0</v>
      </c>
      <c r="B23981" s="221">
        <v>25597.0</v>
      </c>
      <c r="C23981" s="221">
        <v>89.0</v>
      </c>
    </row>
    <row r="23982">
      <c r="A23982" s="221">
        <v>26104.0</v>
      </c>
      <c r="B23982" s="221">
        <v>25599.0</v>
      </c>
      <c r="C23982" s="221">
        <v>56.0</v>
      </c>
    </row>
    <row r="23983">
      <c r="A23983" s="221">
        <v>26104.0</v>
      </c>
      <c r="B23983" s="221">
        <v>25600.0</v>
      </c>
      <c r="C23983" s="221">
        <v>67.0</v>
      </c>
    </row>
    <row r="23984">
      <c r="A23984" s="221">
        <v>26106.0</v>
      </c>
      <c r="B23984" s="221">
        <v>25597.0</v>
      </c>
      <c r="C23984" s="221">
        <v>44.0</v>
      </c>
    </row>
    <row r="23985">
      <c r="A23985" s="221">
        <v>26106.0</v>
      </c>
      <c r="B23985" s="221">
        <v>25598.0</v>
      </c>
      <c r="C23985" s="221">
        <v>72.0</v>
      </c>
    </row>
    <row r="23986">
      <c r="A23986" s="221">
        <v>26106.0</v>
      </c>
      <c r="B23986" s="221">
        <v>25601.0</v>
      </c>
      <c r="C23986" s="221">
        <v>83.0</v>
      </c>
    </row>
    <row r="23987">
      <c r="A23987" s="221">
        <v>26108.0</v>
      </c>
      <c r="B23987" s="221">
        <v>25597.0</v>
      </c>
      <c r="C23987" s="221">
        <v>67.0</v>
      </c>
    </row>
    <row r="23988">
      <c r="A23988" s="221">
        <v>26108.0</v>
      </c>
      <c r="B23988" s="221">
        <v>25599.0</v>
      </c>
      <c r="C23988" s="221">
        <v>89.0</v>
      </c>
    </row>
    <row r="23989">
      <c r="A23989" s="221">
        <v>26108.0</v>
      </c>
      <c r="B23989" s="221">
        <v>25601.0</v>
      </c>
      <c r="C23989" s="221">
        <v>100.0</v>
      </c>
    </row>
    <row r="23990">
      <c r="A23990" s="221">
        <v>26110.0</v>
      </c>
      <c r="B23990" s="221">
        <v>25597.0</v>
      </c>
      <c r="C23990" s="221">
        <v>67.0</v>
      </c>
    </row>
    <row r="23991">
      <c r="A23991" s="221">
        <v>26110.0</v>
      </c>
      <c r="B23991" s="221">
        <v>25598.0</v>
      </c>
      <c r="C23991" s="221">
        <v>89.0</v>
      </c>
    </row>
    <row r="23992">
      <c r="A23992" s="221">
        <v>26110.0</v>
      </c>
      <c r="B23992" s="221">
        <v>25601.0</v>
      </c>
      <c r="C23992" s="221">
        <v>100.0</v>
      </c>
    </row>
    <row r="23993">
      <c r="A23993" s="221">
        <v>26112.0</v>
      </c>
      <c r="B23993" s="221">
        <v>25597.0</v>
      </c>
      <c r="C23993" s="221">
        <v>67.0</v>
      </c>
    </row>
    <row r="23994">
      <c r="A23994" s="221">
        <v>26112.0</v>
      </c>
      <c r="B23994" s="221">
        <v>25599.0</v>
      </c>
      <c r="C23994" s="221">
        <v>89.0</v>
      </c>
    </row>
    <row r="23995">
      <c r="A23995" s="221">
        <v>26112.0</v>
      </c>
      <c r="B23995" s="221">
        <v>25601.0</v>
      </c>
      <c r="C23995" s="221">
        <v>100.0</v>
      </c>
    </row>
    <row r="23996">
      <c r="A23996" s="221">
        <v>26128.0</v>
      </c>
      <c r="B23996" s="221">
        <v>37.0</v>
      </c>
      <c r="C23996" s="221">
        <v>2.0</v>
      </c>
    </row>
    <row r="23997">
      <c r="A23997" s="221">
        <v>26128.0</v>
      </c>
      <c r="B23997" s="221">
        <v>38.0</v>
      </c>
      <c r="C23997" s="221">
        <v>6.0</v>
      </c>
    </row>
    <row r="23998">
      <c r="A23998" s="221">
        <v>26173.0</v>
      </c>
      <c r="B23998" s="221">
        <v>34.0</v>
      </c>
      <c r="C23998" s="221">
        <v>471.0</v>
      </c>
    </row>
    <row r="23999">
      <c r="A23999" s="221">
        <v>26173.0</v>
      </c>
      <c r="B23999" s="221">
        <v>35.0</v>
      </c>
      <c r="C23999" s="221">
        <v>716.0</v>
      </c>
    </row>
    <row r="24000">
      <c r="A24000" s="221">
        <v>26286.0</v>
      </c>
      <c r="B24000" s="221">
        <v>25609.0</v>
      </c>
      <c r="C24000" s="221">
        <v>12.0</v>
      </c>
    </row>
    <row r="24001">
      <c r="A24001" s="221">
        <v>26286.0</v>
      </c>
      <c r="B24001" s="221">
        <v>25620.0</v>
      </c>
      <c r="C24001" s="221">
        <v>23.0</v>
      </c>
    </row>
    <row r="24002">
      <c r="A24002" s="221">
        <v>26286.0</v>
      </c>
      <c r="B24002" s="221">
        <v>25624.0</v>
      </c>
      <c r="C24002" s="221">
        <v>20.0</v>
      </c>
    </row>
    <row r="24003">
      <c r="A24003" s="221">
        <v>26288.0</v>
      </c>
      <c r="B24003" s="221">
        <v>25609.0</v>
      </c>
      <c r="C24003" s="221">
        <v>12.0</v>
      </c>
    </row>
    <row r="24004">
      <c r="A24004" s="221">
        <v>26288.0</v>
      </c>
      <c r="B24004" s="221">
        <v>25620.0</v>
      </c>
      <c r="C24004" s="221">
        <v>23.0</v>
      </c>
    </row>
    <row r="24005">
      <c r="A24005" s="221">
        <v>26288.0</v>
      </c>
      <c r="B24005" s="221">
        <v>25624.0</v>
      </c>
      <c r="C24005" s="221">
        <v>20.0</v>
      </c>
    </row>
    <row r="24006">
      <c r="A24006" s="221">
        <v>26290.0</v>
      </c>
      <c r="B24006" s="221">
        <v>25609.0</v>
      </c>
      <c r="C24006" s="221">
        <v>12.0</v>
      </c>
    </row>
    <row r="24007">
      <c r="A24007" s="221">
        <v>26290.0</v>
      </c>
      <c r="B24007" s="221">
        <v>25620.0</v>
      </c>
      <c r="C24007" s="221">
        <v>23.0</v>
      </c>
    </row>
    <row r="24008">
      <c r="A24008" s="221">
        <v>26290.0</v>
      </c>
      <c r="B24008" s="221">
        <v>25624.0</v>
      </c>
      <c r="C24008" s="221">
        <v>20.0</v>
      </c>
    </row>
    <row r="24009">
      <c r="A24009" s="221">
        <v>26292.0</v>
      </c>
      <c r="B24009" s="221">
        <v>25609.0</v>
      </c>
      <c r="C24009" s="221">
        <v>12.0</v>
      </c>
    </row>
    <row r="24010">
      <c r="A24010" s="221">
        <v>26292.0</v>
      </c>
      <c r="B24010" s="221">
        <v>25620.0</v>
      </c>
      <c r="C24010" s="221">
        <v>23.0</v>
      </c>
    </row>
    <row r="24011">
      <c r="A24011" s="221">
        <v>26292.0</v>
      </c>
      <c r="B24011" s="221">
        <v>25624.0</v>
      </c>
      <c r="C24011" s="221">
        <v>20.0</v>
      </c>
    </row>
    <row r="24012">
      <c r="A24012" s="221">
        <v>26294.0</v>
      </c>
      <c r="B24012" s="221">
        <v>25609.0</v>
      </c>
      <c r="C24012" s="221">
        <v>18.0</v>
      </c>
    </row>
    <row r="24013">
      <c r="A24013" s="221">
        <v>26294.0</v>
      </c>
      <c r="B24013" s="221">
        <v>25620.0</v>
      </c>
      <c r="C24013" s="221">
        <v>27.0</v>
      </c>
    </row>
    <row r="24014">
      <c r="A24014" s="221">
        <v>26294.0</v>
      </c>
      <c r="B24014" s="221">
        <v>25624.0</v>
      </c>
      <c r="C24014" s="221">
        <v>24.0</v>
      </c>
    </row>
    <row r="24015">
      <c r="A24015" s="221">
        <v>26296.0</v>
      </c>
      <c r="B24015" s="221">
        <v>25609.0</v>
      </c>
      <c r="C24015" s="221">
        <v>18.0</v>
      </c>
    </row>
    <row r="24016">
      <c r="A24016" s="221">
        <v>26296.0</v>
      </c>
      <c r="B24016" s="221">
        <v>25620.0</v>
      </c>
      <c r="C24016" s="221">
        <v>27.0</v>
      </c>
    </row>
    <row r="24017">
      <c r="A24017" s="221">
        <v>26296.0</v>
      </c>
      <c r="B24017" s="221">
        <v>25624.0</v>
      </c>
      <c r="C24017" s="221">
        <v>24.0</v>
      </c>
    </row>
    <row r="24018">
      <c r="A24018" s="221">
        <v>26298.0</v>
      </c>
      <c r="B24018" s="221">
        <v>25609.0</v>
      </c>
      <c r="C24018" s="221">
        <v>18.0</v>
      </c>
    </row>
    <row r="24019">
      <c r="A24019" s="221">
        <v>26298.0</v>
      </c>
      <c r="B24019" s="221">
        <v>25620.0</v>
      </c>
      <c r="C24019" s="221">
        <v>27.0</v>
      </c>
    </row>
    <row r="24020">
      <c r="A24020" s="221">
        <v>26298.0</v>
      </c>
      <c r="B24020" s="221">
        <v>25624.0</v>
      </c>
      <c r="C24020" s="221">
        <v>24.0</v>
      </c>
    </row>
    <row r="24021">
      <c r="A24021" s="221">
        <v>26300.0</v>
      </c>
      <c r="B24021" s="221">
        <v>25609.0</v>
      </c>
      <c r="C24021" s="221">
        <v>18.0</v>
      </c>
    </row>
    <row r="24022">
      <c r="A24022" s="221">
        <v>26300.0</v>
      </c>
      <c r="B24022" s="221">
        <v>25620.0</v>
      </c>
      <c r="C24022" s="221">
        <v>27.0</v>
      </c>
    </row>
    <row r="24023">
      <c r="A24023" s="221">
        <v>26300.0</v>
      </c>
      <c r="B24023" s="221">
        <v>25624.0</v>
      </c>
      <c r="C24023" s="221">
        <v>24.0</v>
      </c>
    </row>
    <row r="24024">
      <c r="A24024" s="221">
        <v>26302.0</v>
      </c>
      <c r="B24024" s="221">
        <v>25609.0</v>
      </c>
      <c r="C24024" s="221">
        <v>15.0</v>
      </c>
    </row>
    <row r="24025">
      <c r="A24025" s="221">
        <v>26302.0</v>
      </c>
      <c r="B24025" s="221">
        <v>25620.0</v>
      </c>
      <c r="C24025" s="221">
        <v>23.0</v>
      </c>
    </row>
    <row r="24026">
      <c r="A24026" s="221">
        <v>26302.0</v>
      </c>
      <c r="B24026" s="221">
        <v>25624.0</v>
      </c>
      <c r="C24026" s="221">
        <v>20.0</v>
      </c>
    </row>
    <row r="24027">
      <c r="A24027" s="221">
        <v>26304.0</v>
      </c>
      <c r="B24027" s="221">
        <v>25614.0</v>
      </c>
      <c r="C24027" s="221">
        <v>30.0</v>
      </c>
    </row>
    <row r="24028">
      <c r="A24028" s="221">
        <v>26304.0</v>
      </c>
      <c r="B24028" s="221">
        <v>25617.0</v>
      </c>
      <c r="C24028" s="221">
        <v>21.0</v>
      </c>
    </row>
    <row r="24029">
      <c r="A24029" s="221">
        <v>26304.0</v>
      </c>
      <c r="B24029" s="221">
        <v>25620.0</v>
      </c>
      <c r="C24029" s="221">
        <v>36.0</v>
      </c>
    </row>
    <row r="24030">
      <c r="A24030" s="221">
        <v>26306.0</v>
      </c>
      <c r="B24030" s="221">
        <v>25614.0</v>
      </c>
      <c r="C24030" s="221">
        <v>6.0</v>
      </c>
    </row>
    <row r="24031">
      <c r="A24031" s="221">
        <v>26306.0</v>
      </c>
      <c r="B24031" s="221">
        <v>25617.0</v>
      </c>
      <c r="C24031" s="221">
        <v>15.0</v>
      </c>
    </row>
    <row r="24032">
      <c r="A24032" s="221">
        <v>26306.0</v>
      </c>
      <c r="B24032" s="221">
        <v>25619.0</v>
      </c>
      <c r="C24032" s="221">
        <v>9.0</v>
      </c>
    </row>
    <row r="24033">
      <c r="A24033" s="221">
        <v>26308.0</v>
      </c>
      <c r="B24033" s="221">
        <v>25614.0</v>
      </c>
      <c r="C24033" s="221">
        <v>18.0</v>
      </c>
    </row>
    <row r="24034">
      <c r="A24034" s="221">
        <v>26308.0</v>
      </c>
      <c r="B24034" s="221">
        <v>25617.0</v>
      </c>
      <c r="C24034" s="221">
        <v>20.0</v>
      </c>
    </row>
    <row r="24035">
      <c r="A24035" s="221">
        <v>26308.0</v>
      </c>
      <c r="B24035" s="221">
        <v>25620.0</v>
      </c>
      <c r="C24035" s="221">
        <v>23.0</v>
      </c>
    </row>
    <row r="24036">
      <c r="A24036" s="221">
        <v>26310.0</v>
      </c>
      <c r="B24036" s="221">
        <v>25618.0</v>
      </c>
      <c r="C24036" s="221">
        <v>24.0</v>
      </c>
    </row>
    <row r="24037">
      <c r="A24037" s="221">
        <v>26310.0</v>
      </c>
      <c r="B24037" s="221">
        <v>25619.0</v>
      </c>
      <c r="C24037" s="221">
        <v>27.0</v>
      </c>
    </row>
    <row r="24038">
      <c r="A24038" s="221">
        <v>26310.0</v>
      </c>
      <c r="B24038" s="221">
        <v>25621.0</v>
      </c>
      <c r="C24038" s="221">
        <v>9.0</v>
      </c>
    </row>
    <row r="24039">
      <c r="A24039" s="221">
        <v>26312.0</v>
      </c>
      <c r="B24039" s="221">
        <v>25614.0</v>
      </c>
      <c r="C24039" s="221">
        <v>30.0</v>
      </c>
    </row>
    <row r="24040">
      <c r="A24040" s="221">
        <v>26312.0</v>
      </c>
      <c r="B24040" s="221">
        <v>25617.0</v>
      </c>
      <c r="C24040" s="221">
        <v>21.0</v>
      </c>
    </row>
    <row r="24041">
      <c r="A24041" s="221">
        <v>26312.0</v>
      </c>
      <c r="B24041" s="221">
        <v>25620.0</v>
      </c>
      <c r="C24041" s="221">
        <v>33.0</v>
      </c>
    </row>
    <row r="24042">
      <c r="A24042" s="221">
        <v>26314.0</v>
      </c>
      <c r="B24042" s="221">
        <v>25614.0</v>
      </c>
      <c r="C24042" s="221">
        <v>18.0</v>
      </c>
    </row>
    <row r="24043">
      <c r="A24043" s="221">
        <v>26314.0</v>
      </c>
      <c r="B24043" s="221">
        <v>25617.0</v>
      </c>
      <c r="C24043" s="221">
        <v>24.0</v>
      </c>
    </row>
    <row r="24044">
      <c r="A24044" s="221">
        <v>26314.0</v>
      </c>
      <c r="B24044" s="221">
        <v>25620.0</v>
      </c>
      <c r="C24044" s="221">
        <v>27.0</v>
      </c>
    </row>
    <row r="24045">
      <c r="A24045" s="221">
        <v>26318.0</v>
      </c>
      <c r="B24045" s="221">
        <v>25618.0</v>
      </c>
      <c r="C24045" s="221">
        <v>24.0</v>
      </c>
    </row>
    <row r="24046">
      <c r="A24046" s="221">
        <v>26318.0</v>
      </c>
      <c r="B24046" s="221">
        <v>25619.0</v>
      </c>
      <c r="C24046" s="221">
        <v>27.0</v>
      </c>
    </row>
    <row r="24047">
      <c r="A24047" s="221">
        <v>26318.0</v>
      </c>
      <c r="B24047" s="221">
        <v>25621.0</v>
      </c>
      <c r="C24047" s="221">
        <v>9.0</v>
      </c>
    </row>
    <row r="24048">
      <c r="A24048" s="221">
        <v>26320.0</v>
      </c>
      <c r="B24048" s="221">
        <v>25618.0</v>
      </c>
      <c r="C24048" s="221">
        <v>21.0</v>
      </c>
    </row>
    <row r="24049">
      <c r="A24049" s="221">
        <v>26320.0</v>
      </c>
      <c r="B24049" s="221">
        <v>25619.0</v>
      </c>
      <c r="C24049" s="221">
        <v>30.0</v>
      </c>
    </row>
    <row r="24050">
      <c r="A24050" s="221">
        <v>26320.0</v>
      </c>
      <c r="B24050" s="221">
        <v>25621.0</v>
      </c>
      <c r="C24050" s="221">
        <v>20.0</v>
      </c>
    </row>
    <row r="24051">
      <c r="A24051" s="221">
        <v>26322.0</v>
      </c>
      <c r="B24051" s="221">
        <v>25618.0</v>
      </c>
      <c r="C24051" s="221">
        <v>21.0</v>
      </c>
    </row>
    <row r="24052">
      <c r="A24052" s="221">
        <v>26322.0</v>
      </c>
      <c r="B24052" s="221">
        <v>25619.0</v>
      </c>
      <c r="C24052" s="221">
        <v>32.0</v>
      </c>
    </row>
    <row r="24053">
      <c r="A24053" s="221">
        <v>26322.0</v>
      </c>
      <c r="B24053" s="221">
        <v>25621.0</v>
      </c>
      <c r="C24053" s="221">
        <v>21.0</v>
      </c>
    </row>
    <row r="24054">
      <c r="A24054" s="221">
        <v>26324.0</v>
      </c>
      <c r="B24054" s="221">
        <v>25615.0</v>
      </c>
      <c r="C24054" s="221">
        <v>12.0</v>
      </c>
    </row>
    <row r="24055">
      <c r="A24055" s="221">
        <v>26324.0</v>
      </c>
      <c r="B24055" s="221">
        <v>25617.0</v>
      </c>
      <c r="C24055" s="221">
        <v>20.0</v>
      </c>
    </row>
    <row r="24056">
      <c r="A24056" s="221">
        <v>26324.0</v>
      </c>
      <c r="B24056" s="221">
        <v>25619.0</v>
      </c>
      <c r="C24056" s="221">
        <v>23.0</v>
      </c>
    </row>
    <row r="24057">
      <c r="A24057" s="221">
        <v>26326.0</v>
      </c>
      <c r="B24057" s="221">
        <v>25615.0</v>
      </c>
      <c r="C24057" s="221">
        <v>24.0</v>
      </c>
    </row>
    <row r="24058">
      <c r="A24058" s="221">
        <v>26326.0</v>
      </c>
      <c r="B24058" s="221">
        <v>25617.0</v>
      </c>
      <c r="C24058" s="221">
        <v>30.0</v>
      </c>
    </row>
    <row r="24059">
      <c r="A24059" s="221">
        <v>26326.0</v>
      </c>
      <c r="B24059" s="221">
        <v>25619.0</v>
      </c>
      <c r="C24059" s="221">
        <v>30.0</v>
      </c>
    </row>
    <row r="24060">
      <c r="A24060" s="221">
        <v>26328.0</v>
      </c>
      <c r="B24060" s="221">
        <v>25615.0</v>
      </c>
      <c r="C24060" s="221">
        <v>26.0</v>
      </c>
    </row>
    <row r="24061">
      <c r="A24061" s="221">
        <v>26328.0</v>
      </c>
      <c r="B24061" s="221">
        <v>25617.0</v>
      </c>
      <c r="C24061" s="221">
        <v>30.0</v>
      </c>
    </row>
    <row r="24062">
      <c r="A24062" s="221">
        <v>26328.0</v>
      </c>
      <c r="B24062" s="221">
        <v>25619.0</v>
      </c>
      <c r="C24062" s="221">
        <v>30.0</v>
      </c>
    </row>
    <row r="24063">
      <c r="A24063" s="221">
        <v>26330.0</v>
      </c>
      <c r="B24063" s="221">
        <v>25615.0</v>
      </c>
      <c r="C24063" s="221">
        <v>12.0</v>
      </c>
    </row>
    <row r="24064">
      <c r="A24064" s="221">
        <v>26330.0</v>
      </c>
      <c r="B24064" s="221">
        <v>25617.0</v>
      </c>
      <c r="C24064" s="221">
        <v>20.0</v>
      </c>
    </row>
    <row r="24065">
      <c r="A24065" s="221">
        <v>26330.0</v>
      </c>
      <c r="B24065" s="221">
        <v>25619.0</v>
      </c>
      <c r="C24065" s="221">
        <v>23.0</v>
      </c>
    </row>
    <row r="24066">
      <c r="A24066" s="221">
        <v>26332.0</v>
      </c>
      <c r="B24066" s="221">
        <v>25615.0</v>
      </c>
      <c r="C24066" s="221">
        <v>12.0</v>
      </c>
    </row>
    <row r="24067">
      <c r="A24067" s="221">
        <v>26332.0</v>
      </c>
      <c r="B24067" s="221">
        <v>25617.0</v>
      </c>
      <c r="C24067" s="221">
        <v>20.0</v>
      </c>
    </row>
    <row r="24068">
      <c r="A24068" s="221">
        <v>26332.0</v>
      </c>
      <c r="B24068" s="221">
        <v>25619.0</v>
      </c>
      <c r="C24068" s="221">
        <v>23.0</v>
      </c>
    </row>
    <row r="24069">
      <c r="A24069" s="221">
        <v>26334.0</v>
      </c>
      <c r="B24069" s="221">
        <v>25615.0</v>
      </c>
      <c r="C24069" s="221">
        <v>24.0</v>
      </c>
    </row>
    <row r="24070">
      <c r="A24070" s="221">
        <v>26334.0</v>
      </c>
      <c r="B24070" s="221">
        <v>25617.0</v>
      </c>
      <c r="C24070" s="221">
        <v>20.0</v>
      </c>
    </row>
    <row r="24071">
      <c r="A24071" s="221">
        <v>26334.0</v>
      </c>
      <c r="B24071" s="221">
        <v>25619.0</v>
      </c>
      <c r="C24071" s="221">
        <v>23.0</v>
      </c>
    </row>
    <row r="24072">
      <c r="A24072" s="221">
        <v>26336.0</v>
      </c>
      <c r="B24072" s="221">
        <v>25615.0</v>
      </c>
      <c r="C24072" s="221">
        <v>32.0</v>
      </c>
    </row>
    <row r="24073">
      <c r="A24073" s="221">
        <v>26336.0</v>
      </c>
      <c r="B24073" s="221">
        <v>25617.0</v>
      </c>
      <c r="C24073" s="221">
        <v>35.0</v>
      </c>
    </row>
    <row r="24074">
      <c r="A24074" s="221">
        <v>26336.0</v>
      </c>
      <c r="B24074" s="221">
        <v>25619.0</v>
      </c>
      <c r="C24074" s="221">
        <v>33.0</v>
      </c>
    </row>
    <row r="24075">
      <c r="A24075" s="221">
        <v>26338.0</v>
      </c>
      <c r="B24075" s="221">
        <v>25615.0</v>
      </c>
      <c r="C24075" s="221">
        <v>29.0</v>
      </c>
    </row>
    <row r="24076">
      <c r="A24076" s="221">
        <v>26338.0</v>
      </c>
      <c r="B24076" s="221">
        <v>25617.0</v>
      </c>
      <c r="C24076" s="221">
        <v>32.0</v>
      </c>
    </row>
    <row r="24077">
      <c r="A24077" s="221">
        <v>26338.0</v>
      </c>
      <c r="B24077" s="221">
        <v>25619.0</v>
      </c>
      <c r="C24077" s="221">
        <v>32.0</v>
      </c>
    </row>
    <row r="24078">
      <c r="A24078" s="221">
        <v>26340.0</v>
      </c>
      <c r="B24078" s="221">
        <v>25615.0</v>
      </c>
      <c r="C24078" s="221">
        <v>32.0</v>
      </c>
    </row>
    <row r="24079">
      <c r="A24079" s="221">
        <v>26340.0</v>
      </c>
      <c r="B24079" s="221">
        <v>25617.0</v>
      </c>
      <c r="C24079" s="221">
        <v>36.0</v>
      </c>
    </row>
    <row r="24080">
      <c r="A24080" s="221">
        <v>26340.0</v>
      </c>
      <c r="B24080" s="221">
        <v>25619.0</v>
      </c>
      <c r="C24080" s="221">
        <v>35.0</v>
      </c>
    </row>
    <row r="24081">
      <c r="A24081" s="221">
        <v>26342.0</v>
      </c>
      <c r="B24081" s="221">
        <v>25616.0</v>
      </c>
      <c r="C24081" s="221">
        <v>24.0</v>
      </c>
    </row>
    <row r="24082">
      <c r="A24082" s="221">
        <v>26342.0</v>
      </c>
      <c r="B24082" s="221">
        <v>25617.0</v>
      </c>
      <c r="C24082" s="221">
        <v>30.0</v>
      </c>
    </row>
    <row r="24083">
      <c r="A24083" s="221">
        <v>26342.0</v>
      </c>
      <c r="B24083" s="221">
        <v>25623.0</v>
      </c>
      <c r="C24083" s="221">
        <v>12.0</v>
      </c>
    </row>
    <row r="24084">
      <c r="A24084" s="221">
        <v>26344.0</v>
      </c>
      <c r="B24084" s="221">
        <v>25616.0</v>
      </c>
      <c r="C24084" s="221">
        <v>21.0</v>
      </c>
    </row>
    <row r="24085">
      <c r="A24085" s="221">
        <v>26344.0</v>
      </c>
      <c r="B24085" s="221">
        <v>25617.0</v>
      </c>
      <c r="C24085" s="221">
        <v>24.0</v>
      </c>
    </row>
    <row r="24086">
      <c r="A24086" s="221">
        <v>26344.0</v>
      </c>
      <c r="B24086" s="221">
        <v>25623.0</v>
      </c>
      <c r="C24086" s="221">
        <v>9.0</v>
      </c>
    </row>
    <row r="24087">
      <c r="A24087" s="221">
        <v>26346.0</v>
      </c>
      <c r="B24087" s="221">
        <v>25616.0</v>
      </c>
      <c r="C24087" s="221">
        <v>24.0</v>
      </c>
    </row>
    <row r="24088">
      <c r="A24088" s="221">
        <v>26346.0</v>
      </c>
      <c r="B24088" s="221">
        <v>25617.0</v>
      </c>
      <c r="C24088" s="221">
        <v>30.0</v>
      </c>
    </row>
    <row r="24089">
      <c r="A24089" s="221">
        <v>26346.0</v>
      </c>
      <c r="B24089" s="221">
        <v>25623.0</v>
      </c>
      <c r="C24089" s="221">
        <v>12.0</v>
      </c>
    </row>
    <row r="24090">
      <c r="A24090" s="221">
        <v>26348.0</v>
      </c>
      <c r="B24090" s="221">
        <v>25616.0</v>
      </c>
      <c r="C24090" s="221">
        <v>24.0</v>
      </c>
    </row>
    <row r="24091">
      <c r="A24091" s="221">
        <v>26348.0</v>
      </c>
      <c r="B24091" s="221">
        <v>25617.0</v>
      </c>
      <c r="C24091" s="221">
        <v>30.0</v>
      </c>
    </row>
    <row r="24092">
      <c r="A24092" s="221">
        <v>26348.0</v>
      </c>
      <c r="B24092" s="221">
        <v>25623.0</v>
      </c>
      <c r="C24092" s="221">
        <v>12.0</v>
      </c>
    </row>
    <row r="24093">
      <c r="A24093" s="221">
        <v>26350.0</v>
      </c>
      <c r="B24093" s="221">
        <v>25616.0</v>
      </c>
      <c r="C24093" s="221">
        <v>18.0</v>
      </c>
    </row>
    <row r="24094">
      <c r="A24094" s="221">
        <v>26350.0</v>
      </c>
      <c r="B24094" s="221">
        <v>25617.0</v>
      </c>
      <c r="C24094" s="221">
        <v>24.0</v>
      </c>
    </row>
    <row r="24095">
      <c r="A24095" s="221">
        <v>26350.0</v>
      </c>
      <c r="B24095" s="221">
        <v>25623.0</v>
      </c>
      <c r="C24095" s="221">
        <v>27.0</v>
      </c>
    </row>
    <row r="24096">
      <c r="A24096" s="221">
        <v>26352.0</v>
      </c>
      <c r="B24096" s="221">
        <v>9842.0</v>
      </c>
      <c r="C24096" s="221">
        <v>24.0</v>
      </c>
    </row>
    <row r="24097">
      <c r="A24097" s="221">
        <v>26352.0</v>
      </c>
      <c r="B24097" s="221">
        <v>25616.0</v>
      </c>
      <c r="C24097" s="221">
        <v>12.0</v>
      </c>
    </row>
    <row r="24098">
      <c r="A24098" s="221">
        <v>26352.0</v>
      </c>
      <c r="B24098" s="221">
        <v>25617.0</v>
      </c>
      <c r="C24098" s="221">
        <v>20.0</v>
      </c>
    </row>
    <row r="24099">
      <c r="A24099" s="221">
        <v>26352.0</v>
      </c>
      <c r="B24099" s="221">
        <v>25620.0</v>
      </c>
      <c r="C24099" s="221">
        <v>23.0</v>
      </c>
    </row>
    <row r="24100">
      <c r="A24100" s="221">
        <v>26354.0</v>
      </c>
      <c r="B24100" s="221">
        <v>9842.0</v>
      </c>
      <c r="C24100" s="221">
        <v>24.0</v>
      </c>
    </row>
    <row r="24101">
      <c r="A24101" s="221">
        <v>26354.0</v>
      </c>
      <c r="B24101" s="221">
        <v>25616.0</v>
      </c>
      <c r="C24101" s="221">
        <v>18.0</v>
      </c>
    </row>
    <row r="24102">
      <c r="A24102" s="221">
        <v>26354.0</v>
      </c>
      <c r="B24102" s="221">
        <v>25617.0</v>
      </c>
      <c r="C24102" s="221">
        <v>24.0</v>
      </c>
    </row>
    <row r="24103">
      <c r="A24103" s="221">
        <v>26354.0</v>
      </c>
      <c r="B24103" s="221">
        <v>25620.0</v>
      </c>
      <c r="C24103" s="221">
        <v>27.0</v>
      </c>
    </row>
    <row r="24104">
      <c r="A24104" s="221">
        <v>26356.0</v>
      </c>
      <c r="B24104" s="221">
        <v>9842.0</v>
      </c>
      <c r="C24104" s="221">
        <v>24.0</v>
      </c>
    </row>
    <row r="24105">
      <c r="A24105" s="221">
        <v>26356.0</v>
      </c>
      <c r="B24105" s="221">
        <v>25616.0</v>
      </c>
      <c r="C24105" s="221">
        <v>18.0</v>
      </c>
    </row>
    <row r="24106">
      <c r="A24106" s="221">
        <v>26356.0</v>
      </c>
      <c r="B24106" s="221">
        <v>25618.0</v>
      </c>
      <c r="C24106" s="221">
        <v>24.0</v>
      </c>
    </row>
    <row r="24107">
      <c r="A24107" s="221">
        <v>26356.0</v>
      </c>
      <c r="B24107" s="221">
        <v>25619.0</v>
      </c>
      <c r="C24107" s="221">
        <v>27.0</v>
      </c>
    </row>
    <row r="24108">
      <c r="A24108" s="221">
        <v>26358.0</v>
      </c>
      <c r="B24108" s="221">
        <v>9842.0</v>
      </c>
      <c r="C24108" s="221">
        <v>24.0</v>
      </c>
    </row>
    <row r="24109">
      <c r="A24109" s="221">
        <v>26358.0</v>
      </c>
      <c r="B24109" s="221">
        <v>25616.0</v>
      </c>
      <c r="C24109" s="221">
        <v>24.0</v>
      </c>
    </row>
    <row r="24110">
      <c r="A24110" s="221">
        <v>26358.0</v>
      </c>
      <c r="B24110" s="221">
        <v>25618.0</v>
      </c>
      <c r="C24110" s="221">
        <v>30.0</v>
      </c>
    </row>
    <row r="24111">
      <c r="A24111" s="221">
        <v>26358.0</v>
      </c>
      <c r="B24111" s="221">
        <v>25619.0</v>
      </c>
      <c r="C24111" s="221">
        <v>30.0</v>
      </c>
    </row>
    <row r="24112">
      <c r="A24112" s="221">
        <v>26360.0</v>
      </c>
      <c r="B24112" s="221">
        <v>9842.0</v>
      </c>
      <c r="C24112" s="221">
        <v>24.0</v>
      </c>
    </row>
    <row r="24113">
      <c r="A24113" s="221">
        <v>26360.0</v>
      </c>
      <c r="B24113" s="221">
        <v>25616.0</v>
      </c>
      <c r="C24113" s="221">
        <v>18.0</v>
      </c>
    </row>
    <row r="24114">
      <c r="A24114" s="221">
        <v>26360.0</v>
      </c>
      <c r="B24114" s="221">
        <v>25618.0</v>
      </c>
      <c r="C24114" s="221">
        <v>24.0</v>
      </c>
    </row>
    <row r="24115">
      <c r="A24115" s="221">
        <v>26360.0</v>
      </c>
      <c r="B24115" s="221">
        <v>25619.0</v>
      </c>
      <c r="C24115" s="221">
        <v>27.0</v>
      </c>
    </row>
    <row r="24116">
      <c r="A24116" s="221">
        <v>26362.0</v>
      </c>
      <c r="B24116" s="221">
        <v>9842.0</v>
      </c>
      <c r="C24116" s="221">
        <v>24.0</v>
      </c>
    </row>
    <row r="24117">
      <c r="A24117" s="221">
        <v>26362.0</v>
      </c>
      <c r="B24117" s="221">
        <v>25616.0</v>
      </c>
      <c r="C24117" s="221">
        <v>24.0</v>
      </c>
    </row>
    <row r="24118">
      <c r="A24118" s="221">
        <v>26362.0</v>
      </c>
      <c r="B24118" s="221">
        <v>25618.0</v>
      </c>
      <c r="C24118" s="221">
        <v>15.0</v>
      </c>
    </row>
    <row r="24119">
      <c r="A24119" s="221">
        <v>26362.0</v>
      </c>
      <c r="B24119" s="221">
        <v>25619.0</v>
      </c>
      <c r="C24119" s="221">
        <v>18.0</v>
      </c>
    </row>
    <row r="24120">
      <c r="A24120" s="221">
        <v>26364.0</v>
      </c>
      <c r="B24120" s="221">
        <v>9842.0</v>
      </c>
      <c r="C24120" s="221">
        <v>24.0</v>
      </c>
    </row>
    <row r="24121">
      <c r="A24121" s="221">
        <v>26364.0</v>
      </c>
      <c r="B24121" s="221">
        <v>25616.0</v>
      </c>
      <c r="C24121" s="221">
        <v>24.0</v>
      </c>
    </row>
    <row r="24122">
      <c r="A24122" s="221">
        <v>26364.0</v>
      </c>
      <c r="B24122" s="221">
        <v>25618.0</v>
      </c>
      <c r="C24122" s="221">
        <v>30.0</v>
      </c>
    </row>
    <row r="24123">
      <c r="A24123" s="221">
        <v>26364.0</v>
      </c>
      <c r="B24123" s="221">
        <v>25619.0</v>
      </c>
      <c r="C24123" s="221">
        <v>30.0</v>
      </c>
    </row>
    <row r="24124">
      <c r="A24124" s="221">
        <v>26366.0</v>
      </c>
      <c r="B24124" s="221">
        <v>9842.0</v>
      </c>
      <c r="C24124" s="221">
        <v>24.0</v>
      </c>
    </row>
    <row r="24125">
      <c r="A24125" s="221">
        <v>26366.0</v>
      </c>
      <c r="B24125" s="221">
        <v>25616.0</v>
      </c>
      <c r="C24125" s="221">
        <v>24.0</v>
      </c>
    </row>
    <row r="24126">
      <c r="A24126" s="221">
        <v>26366.0</v>
      </c>
      <c r="B24126" s="221">
        <v>25618.0</v>
      </c>
      <c r="C24126" s="221">
        <v>30.0</v>
      </c>
    </row>
    <row r="24127">
      <c r="A24127" s="221">
        <v>26366.0</v>
      </c>
      <c r="B24127" s="221">
        <v>25619.0</v>
      </c>
      <c r="C24127" s="221">
        <v>30.0</v>
      </c>
    </row>
    <row r="24128">
      <c r="A24128" s="221">
        <v>26368.0</v>
      </c>
      <c r="B24128" s="221">
        <v>25613.0</v>
      </c>
      <c r="C24128" s="221">
        <v>12.0</v>
      </c>
    </row>
    <row r="24129">
      <c r="A24129" s="221">
        <v>26368.0</v>
      </c>
      <c r="B24129" s="221">
        <v>25617.0</v>
      </c>
      <c r="C24129" s="221">
        <v>20.0</v>
      </c>
    </row>
    <row r="24130">
      <c r="A24130" s="221">
        <v>26368.0</v>
      </c>
      <c r="B24130" s="221">
        <v>25620.0</v>
      </c>
      <c r="C24130" s="221">
        <v>23.0</v>
      </c>
    </row>
    <row r="24131">
      <c r="A24131" s="221">
        <v>26370.0</v>
      </c>
      <c r="B24131" s="221">
        <v>25613.0</v>
      </c>
      <c r="C24131" s="221">
        <v>18.0</v>
      </c>
    </row>
    <row r="24132">
      <c r="A24132" s="221">
        <v>26370.0</v>
      </c>
      <c r="B24132" s="221">
        <v>25617.0</v>
      </c>
      <c r="C24132" s="221">
        <v>71.0</v>
      </c>
    </row>
    <row r="24133">
      <c r="A24133" s="221">
        <v>26370.0</v>
      </c>
      <c r="B24133" s="221">
        <v>25619.0</v>
      </c>
      <c r="C24133" s="221">
        <v>68.0</v>
      </c>
    </row>
    <row r="24134">
      <c r="A24134" s="221">
        <v>26372.0</v>
      </c>
      <c r="B24134" s="221">
        <v>25613.0</v>
      </c>
      <c r="C24134" s="221">
        <v>12.0</v>
      </c>
    </row>
    <row r="24135">
      <c r="A24135" s="221">
        <v>26372.0</v>
      </c>
      <c r="B24135" s="221">
        <v>25617.0</v>
      </c>
      <c r="C24135" s="221">
        <v>20.0</v>
      </c>
    </row>
    <row r="24136">
      <c r="A24136" s="221">
        <v>26372.0</v>
      </c>
      <c r="B24136" s="221">
        <v>25620.0</v>
      </c>
      <c r="C24136" s="221">
        <v>23.0</v>
      </c>
    </row>
    <row r="24137">
      <c r="A24137" s="221">
        <v>26374.0</v>
      </c>
      <c r="B24137" s="221">
        <v>25617.0</v>
      </c>
      <c r="C24137" s="221">
        <v>20.0</v>
      </c>
    </row>
    <row r="24138">
      <c r="A24138" s="221">
        <v>26374.0</v>
      </c>
      <c r="B24138" s="221">
        <v>25619.0</v>
      </c>
      <c r="C24138" s="221">
        <v>23.0</v>
      </c>
    </row>
    <row r="24139">
      <c r="A24139" s="221">
        <v>26374.0</v>
      </c>
      <c r="B24139" s="221">
        <v>25622.0</v>
      </c>
      <c r="C24139" s="221">
        <v>6.0</v>
      </c>
    </row>
    <row r="24140">
      <c r="A24140" s="221">
        <v>26376.0</v>
      </c>
      <c r="B24140" s="221">
        <v>25617.0</v>
      </c>
      <c r="C24140" s="221">
        <v>45.0</v>
      </c>
    </row>
    <row r="24141">
      <c r="A24141" s="221">
        <v>26376.0</v>
      </c>
      <c r="B24141" s="221">
        <v>25619.0</v>
      </c>
      <c r="C24141" s="221">
        <v>45.0</v>
      </c>
    </row>
    <row r="24142">
      <c r="A24142" s="221">
        <v>26376.0</v>
      </c>
      <c r="B24142" s="221">
        <v>25622.0</v>
      </c>
      <c r="C24142" s="221">
        <v>15.0</v>
      </c>
    </row>
    <row r="24143">
      <c r="A24143" s="221">
        <v>26378.0</v>
      </c>
      <c r="B24143" s="221">
        <v>25611.0</v>
      </c>
      <c r="C24143" s="221">
        <v>6.0</v>
      </c>
    </row>
    <row r="24144">
      <c r="A24144" s="221">
        <v>26378.0</v>
      </c>
      <c r="B24144" s="221">
        <v>25618.0</v>
      </c>
      <c r="C24144" s="221">
        <v>15.0</v>
      </c>
    </row>
    <row r="24145">
      <c r="A24145" s="221">
        <v>26378.0</v>
      </c>
      <c r="B24145" s="221">
        <v>25620.0</v>
      </c>
      <c r="C24145" s="221">
        <v>15.0</v>
      </c>
    </row>
    <row r="24146">
      <c r="A24146" s="221">
        <v>26380.0</v>
      </c>
      <c r="B24146" s="221">
        <v>25611.0</v>
      </c>
      <c r="C24146" s="221">
        <v>27.0</v>
      </c>
    </row>
    <row r="24147">
      <c r="A24147" s="221">
        <v>26380.0</v>
      </c>
      <c r="B24147" s="221">
        <v>25618.0</v>
      </c>
      <c r="C24147" s="221">
        <v>24.0</v>
      </c>
    </row>
    <row r="24148">
      <c r="A24148" s="221">
        <v>26380.0</v>
      </c>
      <c r="B24148" s="221">
        <v>25620.0</v>
      </c>
      <c r="C24148" s="221">
        <v>35.0</v>
      </c>
    </row>
    <row r="24149">
      <c r="A24149" s="221">
        <v>26382.0</v>
      </c>
      <c r="B24149" s="221">
        <v>25611.0</v>
      </c>
      <c r="C24149" s="221">
        <v>32.0</v>
      </c>
    </row>
    <row r="24150">
      <c r="A24150" s="221">
        <v>26382.0</v>
      </c>
      <c r="B24150" s="221">
        <v>25618.0</v>
      </c>
      <c r="C24150" s="221">
        <v>24.0</v>
      </c>
    </row>
    <row r="24151">
      <c r="A24151" s="221">
        <v>26382.0</v>
      </c>
      <c r="B24151" s="221">
        <v>25620.0</v>
      </c>
      <c r="C24151" s="221">
        <v>38.0</v>
      </c>
    </row>
    <row r="24152">
      <c r="A24152" s="221">
        <v>26384.0</v>
      </c>
      <c r="B24152" s="221">
        <v>25611.0</v>
      </c>
      <c r="C24152" s="221">
        <v>24.0</v>
      </c>
    </row>
    <row r="24153">
      <c r="A24153" s="221">
        <v>26384.0</v>
      </c>
      <c r="B24153" s="221">
        <v>25618.0</v>
      </c>
      <c r="C24153" s="221">
        <v>24.0</v>
      </c>
    </row>
    <row r="24154">
      <c r="A24154" s="221">
        <v>26384.0</v>
      </c>
      <c r="B24154" s="221">
        <v>25620.0</v>
      </c>
      <c r="C24154" s="221">
        <v>30.0</v>
      </c>
    </row>
    <row r="24155">
      <c r="A24155" s="221">
        <v>26386.0</v>
      </c>
      <c r="B24155" s="221">
        <v>25611.0</v>
      </c>
      <c r="C24155" s="221">
        <v>18.0</v>
      </c>
    </row>
    <row r="24156">
      <c r="A24156" s="221">
        <v>26386.0</v>
      </c>
      <c r="B24156" s="221">
        <v>25618.0</v>
      </c>
      <c r="C24156" s="221">
        <v>24.0</v>
      </c>
    </row>
    <row r="24157">
      <c r="A24157" s="221">
        <v>26386.0</v>
      </c>
      <c r="B24157" s="221">
        <v>25620.0</v>
      </c>
      <c r="C24157" s="221">
        <v>27.0</v>
      </c>
    </row>
    <row r="24158">
      <c r="A24158" s="221">
        <v>26388.0</v>
      </c>
      <c r="B24158" s="221">
        <v>25611.0</v>
      </c>
      <c r="C24158" s="221">
        <v>18.0</v>
      </c>
    </row>
    <row r="24159">
      <c r="A24159" s="221">
        <v>26388.0</v>
      </c>
      <c r="B24159" s="221">
        <v>25618.0</v>
      </c>
      <c r="C24159" s="221">
        <v>24.0</v>
      </c>
    </row>
    <row r="24160">
      <c r="A24160" s="221">
        <v>26388.0</v>
      </c>
      <c r="B24160" s="221">
        <v>25620.0</v>
      </c>
      <c r="C24160" s="221">
        <v>27.0</v>
      </c>
    </row>
    <row r="24161">
      <c r="A24161" s="221">
        <v>26390.0</v>
      </c>
      <c r="B24161" s="221">
        <v>25611.0</v>
      </c>
      <c r="C24161" s="221">
        <v>18.0</v>
      </c>
    </row>
    <row r="24162">
      <c r="A24162" s="221">
        <v>26390.0</v>
      </c>
      <c r="B24162" s="221">
        <v>25618.0</v>
      </c>
      <c r="C24162" s="221">
        <v>24.0</v>
      </c>
    </row>
    <row r="24163">
      <c r="A24163" s="221">
        <v>26390.0</v>
      </c>
      <c r="B24163" s="221">
        <v>25620.0</v>
      </c>
      <c r="C24163" s="221">
        <v>27.0</v>
      </c>
    </row>
    <row r="24164">
      <c r="A24164" s="221">
        <v>26392.0</v>
      </c>
      <c r="B24164" s="221">
        <v>25610.0</v>
      </c>
      <c r="C24164" s="221">
        <v>6.0</v>
      </c>
    </row>
    <row r="24165">
      <c r="A24165" s="221">
        <v>26392.0</v>
      </c>
      <c r="B24165" s="221">
        <v>25618.0</v>
      </c>
      <c r="C24165" s="221">
        <v>15.0</v>
      </c>
    </row>
    <row r="24166">
      <c r="A24166" s="221">
        <v>26392.0</v>
      </c>
      <c r="B24166" s="221">
        <v>25620.0</v>
      </c>
      <c r="C24166" s="221">
        <v>15.0</v>
      </c>
    </row>
    <row r="24167">
      <c r="A24167" s="221">
        <v>26394.0</v>
      </c>
      <c r="B24167" s="221">
        <v>25610.0</v>
      </c>
      <c r="C24167" s="221">
        <v>27.0</v>
      </c>
    </row>
    <row r="24168">
      <c r="A24168" s="221">
        <v>26394.0</v>
      </c>
      <c r="B24168" s="221">
        <v>25618.0</v>
      </c>
      <c r="C24168" s="221">
        <v>24.0</v>
      </c>
    </row>
    <row r="24169">
      <c r="A24169" s="221">
        <v>26394.0</v>
      </c>
      <c r="B24169" s="221">
        <v>25620.0</v>
      </c>
      <c r="C24169" s="221">
        <v>35.0</v>
      </c>
    </row>
    <row r="24170">
      <c r="A24170" s="221">
        <v>26396.0</v>
      </c>
      <c r="B24170" s="221">
        <v>25610.0</v>
      </c>
      <c r="C24170" s="221">
        <v>32.0</v>
      </c>
    </row>
    <row r="24171">
      <c r="A24171" s="221">
        <v>26396.0</v>
      </c>
      <c r="B24171" s="221">
        <v>25618.0</v>
      </c>
      <c r="C24171" s="221">
        <v>24.0</v>
      </c>
    </row>
    <row r="24172">
      <c r="A24172" s="221">
        <v>26396.0</v>
      </c>
      <c r="B24172" s="221">
        <v>25620.0</v>
      </c>
      <c r="C24172" s="221">
        <v>38.0</v>
      </c>
    </row>
    <row r="24173">
      <c r="A24173" s="221">
        <v>26398.0</v>
      </c>
      <c r="B24173" s="221">
        <v>25610.0</v>
      </c>
      <c r="C24173" s="221">
        <v>24.0</v>
      </c>
    </row>
    <row r="24174">
      <c r="A24174" s="221">
        <v>26398.0</v>
      </c>
      <c r="B24174" s="221">
        <v>25618.0</v>
      </c>
      <c r="C24174" s="221">
        <v>24.0</v>
      </c>
    </row>
    <row r="24175">
      <c r="A24175" s="221">
        <v>26398.0</v>
      </c>
      <c r="B24175" s="221">
        <v>25620.0</v>
      </c>
      <c r="C24175" s="221">
        <v>30.0</v>
      </c>
    </row>
    <row r="24176">
      <c r="A24176" s="221">
        <v>26400.0</v>
      </c>
      <c r="B24176" s="221">
        <v>25610.0</v>
      </c>
      <c r="C24176" s="221">
        <v>18.0</v>
      </c>
    </row>
    <row r="24177">
      <c r="A24177" s="221">
        <v>26400.0</v>
      </c>
      <c r="B24177" s="221">
        <v>25618.0</v>
      </c>
      <c r="C24177" s="221">
        <v>24.0</v>
      </c>
    </row>
    <row r="24178">
      <c r="A24178" s="221">
        <v>26400.0</v>
      </c>
      <c r="B24178" s="221">
        <v>25620.0</v>
      </c>
      <c r="C24178" s="221">
        <v>27.0</v>
      </c>
    </row>
    <row r="24179">
      <c r="A24179" s="221">
        <v>26402.0</v>
      </c>
      <c r="B24179" s="221">
        <v>25610.0</v>
      </c>
      <c r="C24179" s="221">
        <v>18.0</v>
      </c>
    </row>
    <row r="24180">
      <c r="A24180" s="221">
        <v>26402.0</v>
      </c>
      <c r="B24180" s="221">
        <v>25618.0</v>
      </c>
      <c r="C24180" s="221">
        <v>24.0</v>
      </c>
    </row>
    <row r="24181">
      <c r="A24181" s="221">
        <v>26402.0</v>
      </c>
      <c r="B24181" s="221">
        <v>25620.0</v>
      </c>
      <c r="C24181" s="221">
        <v>27.0</v>
      </c>
    </row>
    <row r="24182">
      <c r="A24182" s="221">
        <v>26404.0</v>
      </c>
      <c r="B24182" s="221">
        <v>25610.0</v>
      </c>
      <c r="C24182" s="221">
        <v>18.0</v>
      </c>
    </row>
    <row r="24183">
      <c r="A24183" s="221">
        <v>26404.0</v>
      </c>
      <c r="B24183" s="221">
        <v>25618.0</v>
      </c>
      <c r="C24183" s="221">
        <v>24.0</v>
      </c>
    </row>
    <row r="24184">
      <c r="A24184" s="221">
        <v>26404.0</v>
      </c>
      <c r="B24184" s="221">
        <v>25620.0</v>
      </c>
      <c r="C24184" s="221">
        <v>27.0</v>
      </c>
    </row>
    <row r="24185">
      <c r="A24185" s="221">
        <v>26406.0</v>
      </c>
      <c r="B24185" s="221">
        <v>25607.0</v>
      </c>
      <c r="C24185" s="221">
        <v>27.0</v>
      </c>
    </row>
    <row r="24186">
      <c r="A24186" s="221">
        <v>26406.0</v>
      </c>
      <c r="B24186" s="221">
        <v>25617.0</v>
      </c>
      <c r="C24186" s="221">
        <v>24.0</v>
      </c>
    </row>
    <row r="24187">
      <c r="A24187" s="221">
        <v>26406.0</v>
      </c>
      <c r="B24187" s="221">
        <v>25619.0</v>
      </c>
      <c r="C24187" s="221">
        <v>35.0</v>
      </c>
    </row>
    <row r="24188">
      <c r="A24188" s="221">
        <v>26408.0</v>
      </c>
      <c r="B24188" s="221">
        <v>25607.0</v>
      </c>
      <c r="C24188" s="221">
        <v>24.0</v>
      </c>
    </row>
    <row r="24189">
      <c r="A24189" s="221">
        <v>26408.0</v>
      </c>
      <c r="B24189" s="221">
        <v>25617.0</v>
      </c>
      <c r="C24189" s="221">
        <v>30.0</v>
      </c>
    </row>
    <row r="24190">
      <c r="A24190" s="221">
        <v>26408.0</v>
      </c>
      <c r="B24190" s="221">
        <v>25619.0</v>
      </c>
      <c r="C24190" s="221">
        <v>30.0</v>
      </c>
    </row>
    <row r="24191">
      <c r="A24191" s="221">
        <v>26410.0</v>
      </c>
      <c r="B24191" s="221">
        <v>25607.0</v>
      </c>
      <c r="C24191" s="221">
        <v>17.0</v>
      </c>
    </row>
    <row r="24192">
      <c r="A24192" s="221">
        <v>26410.0</v>
      </c>
      <c r="B24192" s="221">
        <v>25617.0</v>
      </c>
      <c r="C24192" s="221">
        <v>30.0</v>
      </c>
    </row>
    <row r="24193">
      <c r="A24193" s="221">
        <v>26410.0</v>
      </c>
      <c r="B24193" s="221">
        <v>25619.0</v>
      </c>
      <c r="C24193" s="221">
        <v>30.0</v>
      </c>
    </row>
    <row r="24194">
      <c r="A24194" s="221">
        <v>26412.0</v>
      </c>
      <c r="B24194" s="221">
        <v>25607.0</v>
      </c>
      <c r="C24194" s="221">
        <v>18.0</v>
      </c>
    </row>
    <row r="24195">
      <c r="A24195" s="221">
        <v>26412.0</v>
      </c>
      <c r="B24195" s="221">
        <v>25617.0</v>
      </c>
      <c r="C24195" s="221">
        <v>24.0</v>
      </c>
    </row>
    <row r="24196">
      <c r="A24196" s="221">
        <v>26412.0</v>
      </c>
      <c r="B24196" s="221">
        <v>25619.0</v>
      </c>
      <c r="C24196" s="221">
        <v>27.0</v>
      </c>
    </row>
    <row r="24197">
      <c r="A24197" s="221">
        <v>26414.0</v>
      </c>
      <c r="B24197" s="221">
        <v>25607.0</v>
      </c>
      <c r="C24197" s="221">
        <v>12.0</v>
      </c>
    </row>
    <row r="24198">
      <c r="A24198" s="221">
        <v>26414.0</v>
      </c>
      <c r="B24198" s="221">
        <v>25617.0</v>
      </c>
      <c r="C24198" s="221">
        <v>30.0</v>
      </c>
    </row>
    <row r="24199">
      <c r="A24199" s="221">
        <v>26414.0</v>
      </c>
      <c r="B24199" s="221">
        <v>25619.0</v>
      </c>
      <c r="C24199" s="221">
        <v>30.0</v>
      </c>
    </row>
    <row r="24200">
      <c r="A24200" s="221">
        <v>26416.0</v>
      </c>
      <c r="B24200" s="221">
        <v>25607.0</v>
      </c>
      <c r="C24200" s="221">
        <v>12.0</v>
      </c>
    </row>
    <row r="24201">
      <c r="A24201" s="221">
        <v>26416.0</v>
      </c>
      <c r="B24201" s="221">
        <v>25617.0</v>
      </c>
      <c r="C24201" s="221">
        <v>30.0</v>
      </c>
    </row>
    <row r="24202">
      <c r="A24202" s="221">
        <v>26416.0</v>
      </c>
      <c r="B24202" s="221">
        <v>25619.0</v>
      </c>
      <c r="C24202" s="221">
        <v>30.0</v>
      </c>
    </row>
    <row r="24203">
      <c r="A24203" s="221">
        <v>26418.0</v>
      </c>
      <c r="B24203" s="221">
        <v>25607.0</v>
      </c>
      <c r="C24203" s="221">
        <v>17.0</v>
      </c>
    </row>
    <row r="24204">
      <c r="A24204" s="221">
        <v>26418.0</v>
      </c>
      <c r="B24204" s="221">
        <v>25617.0</v>
      </c>
      <c r="C24204" s="221">
        <v>30.0</v>
      </c>
    </row>
    <row r="24205">
      <c r="A24205" s="221">
        <v>26418.0</v>
      </c>
      <c r="B24205" s="221">
        <v>25619.0</v>
      </c>
      <c r="C24205" s="221">
        <v>30.0</v>
      </c>
    </row>
    <row r="24206">
      <c r="A24206" s="221">
        <v>26420.0</v>
      </c>
      <c r="B24206" s="221">
        <v>25607.0</v>
      </c>
      <c r="C24206" s="221">
        <v>32.0</v>
      </c>
    </row>
    <row r="24207">
      <c r="A24207" s="221">
        <v>26420.0</v>
      </c>
      <c r="B24207" s="221">
        <v>25617.0</v>
      </c>
      <c r="C24207" s="221">
        <v>24.0</v>
      </c>
    </row>
    <row r="24208">
      <c r="A24208" s="221">
        <v>26420.0</v>
      </c>
      <c r="B24208" s="221">
        <v>25619.0</v>
      </c>
      <c r="C24208" s="221">
        <v>38.0</v>
      </c>
    </row>
    <row r="24209">
      <c r="A24209" s="221">
        <v>26422.0</v>
      </c>
      <c r="B24209" s="221">
        <v>25612.0</v>
      </c>
      <c r="C24209" s="221">
        <v>6.0</v>
      </c>
    </row>
    <row r="24210">
      <c r="A24210" s="221">
        <v>26422.0</v>
      </c>
      <c r="B24210" s="221">
        <v>25618.0</v>
      </c>
      <c r="C24210" s="221">
        <v>15.0</v>
      </c>
    </row>
    <row r="24211">
      <c r="A24211" s="221">
        <v>26422.0</v>
      </c>
      <c r="B24211" s="221">
        <v>25620.0</v>
      </c>
      <c r="C24211" s="221">
        <v>15.0</v>
      </c>
    </row>
    <row r="24212">
      <c r="A24212" s="221">
        <v>26424.0</v>
      </c>
      <c r="B24212" s="221">
        <v>25612.0</v>
      </c>
      <c r="C24212" s="221">
        <v>32.0</v>
      </c>
    </row>
    <row r="24213">
      <c r="A24213" s="221">
        <v>26424.0</v>
      </c>
      <c r="B24213" s="221">
        <v>25618.0</v>
      </c>
      <c r="C24213" s="221">
        <v>24.0</v>
      </c>
    </row>
    <row r="24214">
      <c r="A24214" s="221">
        <v>26424.0</v>
      </c>
      <c r="B24214" s="221">
        <v>25620.0</v>
      </c>
      <c r="C24214" s="221">
        <v>38.0</v>
      </c>
    </row>
    <row r="24215">
      <c r="A24215" s="221">
        <v>26426.0</v>
      </c>
      <c r="B24215" s="221">
        <v>25612.0</v>
      </c>
      <c r="C24215" s="221">
        <v>24.0</v>
      </c>
    </row>
    <row r="24216">
      <c r="A24216" s="221">
        <v>26426.0</v>
      </c>
      <c r="B24216" s="221">
        <v>25618.0</v>
      </c>
      <c r="C24216" s="221">
        <v>24.0</v>
      </c>
    </row>
    <row r="24217">
      <c r="A24217" s="221">
        <v>26426.0</v>
      </c>
      <c r="B24217" s="221">
        <v>25620.0</v>
      </c>
      <c r="C24217" s="221">
        <v>30.0</v>
      </c>
    </row>
    <row r="24218">
      <c r="A24218" s="221">
        <v>26428.0</v>
      </c>
      <c r="B24218" s="221">
        <v>25612.0</v>
      </c>
      <c r="C24218" s="221">
        <v>18.0</v>
      </c>
    </row>
    <row r="24219">
      <c r="A24219" s="221">
        <v>26428.0</v>
      </c>
      <c r="B24219" s="221">
        <v>25618.0</v>
      </c>
      <c r="C24219" s="221">
        <v>24.0</v>
      </c>
    </row>
    <row r="24220">
      <c r="A24220" s="221">
        <v>26428.0</v>
      </c>
      <c r="B24220" s="221">
        <v>25620.0</v>
      </c>
      <c r="C24220" s="221">
        <v>27.0</v>
      </c>
    </row>
    <row r="24221">
      <c r="A24221" s="221">
        <v>26430.0</v>
      </c>
      <c r="B24221" s="221">
        <v>25612.0</v>
      </c>
      <c r="C24221" s="221">
        <v>27.0</v>
      </c>
    </row>
    <row r="24222">
      <c r="A24222" s="221">
        <v>26430.0</v>
      </c>
      <c r="B24222" s="221">
        <v>25618.0</v>
      </c>
      <c r="C24222" s="221">
        <v>24.0</v>
      </c>
    </row>
    <row r="24223">
      <c r="A24223" s="221">
        <v>26430.0</v>
      </c>
      <c r="B24223" s="221">
        <v>25620.0</v>
      </c>
      <c r="C24223" s="221">
        <v>35.0</v>
      </c>
    </row>
    <row r="24224">
      <c r="A24224" s="221">
        <v>26432.0</v>
      </c>
      <c r="B24224" s="221">
        <v>25612.0</v>
      </c>
      <c r="C24224" s="221">
        <v>18.0</v>
      </c>
    </row>
    <row r="24225">
      <c r="A24225" s="221">
        <v>26432.0</v>
      </c>
      <c r="B24225" s="221">
        <v>25618.0</v>
      </c>
      <c r="C24225" s="221">
        <v>24.0</v>
      </c>
    </row>
    <row r="24226">
      <c r="A24226" s="221">
        <v>26432.0</v>
      </c>
      <c r="B24226" s="221">
        <v>25620.0</v>
      </c>
      <c r="C24226" s="221">
        <v>27.0</v>
      </c>
    </row>
    <row r="24227">
      <c r="A24227" s="221">
        <v>26434.0</v>
      </c>
      <c r="B24227" s="221">
        <v>25612.0</v>
      </c>
      <c r="C24227" s="221">
        <v>18.0</v>
      </c>
    </row>
    <row r="24228">
      <c r="A24228" s="221">
        <v>26434.0</v>
      </c>
      <c r="B24228" s="221">
        <v>25618.0</v>
      </c>
      <c r="C24228" s="221">
        <v>24.0</v>
      </c>
    </row>
    <row r="24229">
      <c r="A24229" s="221">
        <v>26434.0</v>
      </c>
      <c r="B24229" s="221">
        <v>25620.0</v>
      </c>
      <c r="C24229" s="221">
        <v>27.0</v>
      </c>
    </row>
    <row r="24230">
      <c r="A24230" s="221">
        <v>26436.0</v>
      </c>
      <c r="B24230" s="221">
        <v>25608.0</v>
      </c>
      <c r="C24230" s="221">
        <v>12.0</v>
      </c>
    </row>
    <row r="24231">
      <c r="A24231" s="221">
        <v>26436.0</v>
      </c>
      <c r="B24231" s="221">
        <v>25618.0</v>
      </c>
      <c r="C24231" s="221">
        <v>20.0</v>
      </c>
    </row>
    <row r="24232">
      <c r="A24232" s="221">
        <v>26436.0</v>
      </c>
      <c r="B24232" s="221">
        <v>25620.0</v>
      </c>
      <c r="C24232" s="221">
        <v>23.0</v>
      </c>
    </row>
    <row r="24233">
      <c r="A24233" s="221">
        <v>26438.0</v>
      </c>
      <c r="B24233" s="221">
        <v>25608.0</v>
      </c>
      <c r="C24233" s="221">
        <v>12.0</v>
      </c>
    </row>
    <row r="24234">
      <c r="A24234" s="221">
        <v>26438.0</v>
      </c>
      <c r="B24234" s="221">
        <v>25618.0</v>
      </c>
      <c r="C24234" s="221">
        <v>20.0</v>
      </c>
    </row>
    <row r="24235">
      <c r="A24235" s="221">
        <v>26438.0</v>
      </c>
      <c r="B24235" s="221">
        <v>25620.0</v>
      </c>
      <c r="C24235" s="221">
        <v>23.0</v>
      </c>
    </row>
    <row r="24236">
      <c r="A24236" s="221">
        <v>26440.0</v>
      </c>
      <c r="B24236" s="221">
        <v>25608.0</v>
      </c>
      <c r="C24236" s="221">
        <v>12.0</v>
      </c>
    </row>
    <row r="24237">
      <c r="A24237" s="221">
        <v>26440.0</v>
      </c>
      <c r="B24237" s="221">
        <v>25618.0</v>
      </c>
      <c r="C24237" s="221">
        <v>20.0</v>
      </c>
    </row>
    <row r="24238">
      <c r="A24238" s="221">
        <v>26440.0</v>
      </c>
      <c r="B24238" s="221">
        <v>25620.0</v>
      </c>
      <c r="C24238" s="221">
        <v>23.0</v>
      </c>
    </row>
    <row r="24239">
      <c r="A24239" s="221">
        <v>26442.0</v>
      </c>
      <c r="B24239" s="221">
        <v>25608.0</v>
      </c>
      <c r="C24239" s="221">
        <v>12.0</v>
      </c>
    </row>
    <row r="24240">
      <c r="A24240" s="221">
        <v>26442.0</v>
      </c>
      <c r="B24240" s="221">
        <v>25618.0</v>
      </c>
      <c r="C24240" s="221">
        <v>20.0</v>
      </c>
    </row>
    <row r="24241">
      <c r="A24241" s="221">
        <v>26442.0</v>
      </c>
      <c r="B24241" s="221">
        <v>25620.0</v>
      </c>
      <c r="C24241" s="221">
        <v>23.0</v>
      </c>
    </row>
    <row r="24242">
      <c r="A24242" s="221">
        <v>26444.0</v>
      </c>
      <c r="B24242" s="221">
        <v>25608.0</v>
      </c>
      <c r="C24242" s="221">
        <v>6.0</v>
      </c>
    </row>
    <row r="24243">
      <c r="A24243" s="221">
        <v>26444.0</v>
      </c>
      <c r="B24243" s="221">
        <v>25618.0</v>
      </c>
      <c r="C24243" s="221">
        <v>15.0</v>
      </c>
    </row>
    <row r="24244">
      <c r="A24244" s="221">
        <v>26444.0</v>
      </c>
      <c r="B24244" s="221">
        <v>25620.0</v>
      </c>
      <c r="C24244" s="221">
        <v>18.0</v>
      </c>
    </row>
    <row r="24245">
      <c r="A24245" s="221">
        <v>26446.0</v>
      </c>
      <c r="B24245" s="221">
        <v>25608.0</v>
      </c>
      <c r="C24245" s="221">
        <v>9.0</v>
      </c>
    </row>
    <row r="24246">
      <c r="A24246" s="221">
        <v>26446.0</v>
      </c>
      <c r="B24246" s="221">
        <v>25618.0</v>
      </c>
      <c r="C24246" s="221">
        <v>21.0</v>
      </c>
    </row>
    <row r="24247">
      <c r="A24247" s="221">
        <v>26446.0</v>
      </c>
      <c r="B24247" s="221">
        <v>25620.0</v>
      </c>
      <c r="C24247" s="221">
        <v>20.0</v>
      </c>
    </row>
    <row r="24248">
      <c r="A24248" s="221">
        <v>26448.0</v>
      </c>
      <c r="B24248" s="221">
        <v>25617.0</v>
      </c>
      <c r="C24248" s="221">
        <v>30.0</v>
      </c>
    </row>
    <row r="24249">
      <c r="A24249" s="221">
        <v>26448.0</v>
      </c>
      <c r="B24249" s="221">
        <v>25619.0</v>
      </c>
      <c r="C24249" s="221">
        <v>30.0</v>
      </c>
    </row>
    <row r="24250">
      <c r="A24250" s="221">
        <v>26448.0</v>
      </c>
      <c r="B24250" s="221">
        <v>25625.0</v>
      </c>
      <c r="C24250" s="221">
        <v>12.0</v>
      </c>
    </row>
    <row r="24251">
      <c r="A24251" s="221">
        <v>26450.0</v>
      </c>
      <c r="B24251" s="221">
        <v>25617.0</v>
      </c>
      <c r="C24251" s="221">
        <v>30.0</v>
      </c>
    </row>
    <row r="24252">
      <c r="A24252" s="221">
        <v>26450.0</v>
      </c>
      <c r="B24252" s="221">
        <v>25619.0</v>
      </c>
      <c r="C24252" s="221">
        <v>30.0</v>
      </c>
    </row>
    <row r="24253">
      <c r="A24253" s="221">
        <v>26450.0</v>
      </c>
      <c r="B24253" s="221">
        <v>25625.0</v>
      </c>
      <c r="C24253" s="221">
        <v>12.0</v>
      </c>
    </row>
    <row r="24254">
      <c r="A24254" s="221">
        <v>26452.0</v>
      </c>
      <c r="B24254" s="221">
        <v>25617.0</v>
      </c>
      <c r="C24254" s="221">
        <v>30.0</v>
      </c>
    </row>
    <row r="24255">
      <c r="A24255" s="221">
        <v>26452.0</v>
      </c>
      <c r="B24255" s="221">
        <v>25619.0</v>
      </c>
      <c r="C24255" s="221">
        <v>30.0</v>
      </c>
    </row>
    <row r="24256">
      <c r="A24256" s="221">
        <v>26452.0</v>
      </c>
      <c r="B24256" s="221">
        <v>25625.0</v>
      </c>
      <c r="C24256" s="221">
        <v>12.0</v>
      </c>
    </row>
    <row r="24257">
      <c r="A24257" s="221">
        <v>26456.0</v>
      </c>
      <c r="B24257" s="221">
        <v>34.0</v>
      </c>
      <c r="C24257" s="221">
        <v>1000.0</v>
      </c>
    </row>
    <row r="24258">
      <c r="A24258" s="221">
        <v>26457.0</v>
      </c>
      <c r="B24258" s="221">
        <v>34.0</v>
      </c>
      <c r="C24258" s="221">
        <v>300.0</v>
      </c>
    </row>
    <row r="24259">
      <c r="A24259" s="221">
        <v>26457.0</v>
      </c>
      <c r="B24259" s="221">
        <v>39.0</v>
      </c>
      <c r="C24259" s="221">
        <v>166.0</v>
      </c>
    </row>
    <row r="24260">
      <c r="A24260" s="221">
        <v>26457.0</v>
      </c>
      <c r="B24260" s="221">
        <v>40.0</v>
      </c>
      <c r="C24260" s="221">
        <v>333.0</v>
      </c>
    </row>
    <row r="24261">
      <c r="A24261" s="221">
        <v>26597.0</v>
      </c>
      <c r="B24261" s="221">
        <v>21592.0</v>
      </c>
      <c r="C24261" s="221">
        <v>36.0</v>
      </c>
    </row>
    <row r="24262">
      <c r="A24262" s="221">
        <v>26597.0</v>
      </c>
      <c r="B24262" s="221">
        <v>21593.0</v>
      </c>
      <c r="C24262" s="221">
        <v>22.0</v>
      </c>
    </row>
    <row r="24263">
      <c r="A24263" s="221">
        <v>26597.0</v>
      </c>
      <c r="B24263" s="221">
        <v>21594.0</v>
      </c>
      <c r="C24263" s="221">
        <v>11.0</v>
      </c>
    </row>
    <row r="24264">
      <c r="A24264" s="221">
        <v>26597.0</v>
      </c>
      <c r="B24264" s="221">
        <v>21595.0</v>
      </c>
      <c r="C24264" s="221">
        <v>4.0</v>
      </c>
    </row>
    <row r="24265">
      <c r="A24265" s="221">
        <v>26597.0</v>
      </c>
      <c r="B24265" s="221">
        <v>21596.0</v>
      </c>
      <c r="C24265" s="221">
        <v>2.0</v>
      </c>
    </row>
    <row r="24266">
      <c r="A24266" s="221">
        <v>26599.0</v>
      </c>
      <c r="B24266" s="221">
        <v>21587.0</v>
      </c>
      <c r="C24266" s="221">
        <v>36.0</v>
      </c>
    </row>
    <row r="24267">
      <c r="A24267" s="221">
        <v>26599.0</v>
      </c>
      <c r="B24267" s="221">
        <v>21588.0</v>
      </c>
      <c r="C24267" s="221">
        <v>22.0</v>
      </c>
    </row>
    <row r="24268">
      <c r="A24268" s="221">
        <v>26599.0</v>
      </c>
      <c r="B24268" s="221">
        <v>21589.0</v>
      </c>
      <c r="C24268" s="221">
        <v>11.0</v>
      </c>
    </row>
    <row r="24269">
      <c r="A24269" s="221">
        <v>26599.0</v>
      </c>
      <c r="B24269" s="221">
        <v>21590.0</v>
      </c>
      <c r="C24269" s="221">
        <v>4.0</v>
      </c>
    </row>
    <row r="24270">
      <c r="A24270" s="221">
        <v>26599.0</v>
      </c>
      <c r="B24270" s="221">
        <v>21591.0</v>
      </c>
      <c r="C24270" s="221">
        <v>2.0</v>
      </c>
    </row>
    <row r="24271">
      <c r="A24271" s="221">
        <v>26601.0</v>
      </c>
      <c r="B24271" s="221">
        <v>23163.0</v>
      </c>
      <c r="C24271" s="221">
        <v>36.0</v>
      </c>
    </row>
    <row r="24272">
      <c r="A24272" s="221">
        <v>26601.0</v>
      </c>
      <c r="B24272" s="221">
        <v>23164.0</v>
      </c>
      <c r="C24272" s="221">
        <v>22.0</v>
      </c>
    </row>
    <row r="24273">
      <c r="A24273" s="221">
        <v>26601.0</v>
      </c>
      <c r="B24273" s="221">
        <v>23165.0</v>
      </c>
      <c r="C24273" s="221">
        <v>11.0</v>
      </c>
    </row>
    <row r="24274">
      <c r="A24274" s="221">
        <v>26601.0</v>
      </c>
      <c r="B24274" s="221">
        <v>23166.0</v>
      </c>
      <c r="C24274" s="221">
        <v>4.0</v>
      </c>
    </row>
    <row r="24275">
      <c r="A24275" s="221">
        <v>26601.0</v>
      </c>
      <c r="B24275" s="221">
        <v>23167.0</v>
      </c>
      <c r="C24275" s="221">
        <v>2.0</v>
      </c>
    </row>
    <row r="24276">
      <c r="A24276" s="221">
        <v>26603.0</v>
      </c>
      <c r="B24276" s="221">
        <v>23158.0</v>
      </c>
      <c r="C24276" s="221">
        <v>36.0</v>
      </c>
    </row>
    <row r="24277">
      <c r="A24277" s="221">
        <v>26603.0</v>
      </c>
      <c r="B24277" s="221">
        <v>23159.0</v>
      </c>
      <c r="C24277" s="221">
        <v>22.0</v>
      </c>
    </row>
    <row r="24278">
      <c r="A24278" s="221">
        <v>26603.0</v>
      </c>
      <c r="B24278" s="221">
        <v>23160.0</v>
      </c>
      <c r="C24278" s="221">
        <v>11.0</v>
      </c>
    </row>
    <row r="24279">
      <c r="A24279" s="221">
        <v>26603.0</v>
      </c>
      <c r="B24279" s="221">
        <v>23161.0</v>
      </c>
      <c r="C24279" s="221">
        <v>4.0</v>
      </c>
    </row>
    <row r="24280">
      <c r="A24280" s="221">
        <v>26603.0</v>
      </c>
      <c r="B24280" s="221">
        <v>23162.0</v>
      </c>
      <c r="C24280" s="221">
        <v>2.0</v>
      </c>
    </row>
    <row r="24281">
      <c r="A24281" s="221">
        <v>26713.0</v>
      </c>
      <c r="B24281" s="221">
        <v>34.0</v>
      </c>
      <c r="C24281" s="221">
        <v>1.0</v>
      </c>
    </row>
    <row r="24282">
      <c r="A24282" s="221">
        <v>26713.0</v>
      </c>
      <c r="B24282" s="221">
        <v>36.0</v>
      </c>
      <c r="C24282" s="221">
        <v>1.0</v>
      </c>
    </row>
    <row r="24283">
      <c r="A24283" s="221">
        <v>26713.0</v>
      </c>
      <c r="B24283" s="221">
        <v>37.0</v>
      </c>
      <c r="C24283" s="221">
        <v>1.0</v>
      </c>
    </row>
    <row r="24284">
      <c r="A24284" s="221">
        <v>26840.0</v>
      </c>
      <c r="B24284" s="221">
        <v>34.0</v>
      </c>
      <c r="C24284" s="221">
        <v>7577632.0</v>
      </c>
    </row>
    <row r="24285">
      <c r="A24285" s="221">
        <v>26840.0</v>
      </c>
      <c r="B24285" s="221">
        <v>35.0</v>
      </c>
      <c r="C24285" s="221">
        <v>1894802.0</v>
      </c>
    </row>
    <row r="24286">
      <c r="A24286" s="221">
        <v>26840.0</v>
      </c>
      <c r="B24286" s="221">
        <v>36.0</v>
      </c>
      <c r="C24286" s="221">
        <v>474675.0</v>
      </c>
    </row>
    <row r="24287">
      <c r="A24287" s="221">
        <v>26840.0</v>
      </c>
      <c r="B24287" s="221">
        <v>37.0</v>
      </c>
      <c r="C24287" s="221">
        <v>118519.0</v>
      </c>
    </row>
    <row r="24288">
      <c r="A24288" s="221">
        <v>26840.0</v>
      </c>
      <c r="B24288" s="221">
        <v>38.0</v>
      </c>
      <c r="C24288" s="221">
        <v>29595.0</v>
      </c>
    </row>
    <row r="24289">
      <c r="A24289" s="221">
        <v>26840.0</v>
      </c>
      <c r="B24289" s="221">
        <v>39.0</v>
      </c>
      <c r="C24289" s="221">
        <v>7060.0</v>
      </c>
    </row>
    <row r="24290">
      <c r="A24290" s="221">
        <v>26840.0</v>
      </c>
      <c r="B24290" s="221">
        <v>40.0</v>
      </c>
      <c r="C24290" s="221">
        <v>2254.0</v>
      </c>
    </row>
    <row r="24291">
      <c r="A24291" s="221">
        <v>26842.0</v>
      </c>
      <c r="B24291" s="221">
        <v>34.0</v>
      </c>
      <c r="C24291" s="221">
        <v>8419591.0</v>
      </c>
    </row>
    <row r="24292">
      <c r="A24292" s="221">
        <v>26842.0</v>
      </c>
      <c r="B24292" s="221">
        <v>35.0</v>
      </c>
      <c r="C24292" s="221">
        <v>2105336.0</v>
      </c>
    </row>
    <row r="24293">
      <c r="A24293" s="221">
        <v>26842.0</v>
      </c>
      <c r="B24293" s="221">
        <v>36.0</v>
      </c>
      <c r="C24293" s="221">
        <v>527417.0</v>
      </c>
    </row>
    <row r="24294">
      <c r="A24294" s="221">
        <v>26842.0</v>
      </c>
      <c r="B24294" s="221">
        <v>37.0</v>
      </c>
      <c r="C24294" s="221">
        <v>131688.0</v>
      </c>
    </row>
    <row r="24295">
      <c r="A24295" s="221">
        <v>26842.0</v>
      </c>
      <c r="B24295" s="221">
        <v>38.0</v>
      </c>
      <c r="C24295" s="221">
        <v>32883.0</v>
      </c>
    </row>
    <row r="24296">
      <c r="A24296" s="221">
        <v>26842.0</v>
      </c>
      <c r="B24296" s="221">
        <v>39.0</v>
      </c>
      <c r="C24296" s="221">
        <v>15688.0</v>
      </c>
    </row>
    <row r="24297">
      <c r="A24297" s="221">
        <v>26842.0</v>
      </c>
      <c r="B24297" s="221">
        <v>40.0</v>
      </c>
      <c r="C24297" s="221">
        <v>5008.0</v>
      </c>
    </row>
    <row r="24298">
      <c r="A24298" s="221">
        <v>26849.0</v>
      </c>
      <c r="B24298" s="221">
        <v>34.0</v>
      </c>
      <c r="C24298" s="221">
        <v>279964.0</v>
      </c>
    </row>
    <row r="24299">
      <c r="A24299" s="221">
        <v>26849.0</v>
      </c>
      <c r="B24299" s="221">
        <v>35.0</v>
      </c>
      <c r="C24299" s="221">
        <v>93031.0</v>
      </c>
    </row>
    <row r="24300">
      <c r="A24300" s="221">
        <v>26849.0</v>
      </c>
      <c r="B24300" s="221">
        <v>36.0</v>
      </c>
      <c r="C24300" s="221">
        <v>51822.0</v>
      </c>
    </row>
    <row r="24301">
      <c r="A24301" s="221">
        <v>26849.0</v>
      </c>
      <c r="B24301" s="221">
        <v>37.0</v>
      </c>
      <c r="C24301" s="221">
        <v>13618.0</v>
      </c>
    </row>
    <row r="24302">
      <c r="A24302" s="221">
        <v>26849.0</v>
      </c>
      <c r="B24302" s="221">
        <v>38.0</v>
      </c>
      <c r="C24302" s="221">
        <v>3147.0</v>
      </c>
    </row>
    <row r="24303">
      <c r="A24303" s="221">
        <v>26849.0</v>
      </c>
      <c r="B24303" s="221">
        <v>39.0</v>
      </c>
      <c r="C24303" s="221">
        <v>2844.0</v>
      </c>
    </row>
    <row r="24304">
      <c r="A24304" s="221">
        <v>26849.0</v>
      </c>
      <c r="B24304" s="221">
        <v>40.0</v>
      </c>
      <c r="C24304" s="221">
        <v>712.0</v>
      </c>
    </row>
    <row r="24305">
      <c r="A24305" s="221">
        <v>26849.0</v>
      </c>
      <c r="B24305" s="221">
        <v>11399.0</v>
      </c>
      <c r="C24305" s="221">
        <v>36.0</v>
      </c>
    </row>
    <row r="24306">
      <c r="A24306" s="221">
        <v>26851.0</v>
      </c>
      <c r="B24306" s="221">
        <v>34.0</v>
      </c>
      <c r="C24306" s="221">
        <v>5.0</v>
      </c>
    </row>
    <row r="24307">
      <c r="A24307" s="221">
        <v>26851.0</v>
      </c>
      <c r="B24307" s="221">
        <v>38.0</v>
      </c>
      <c r="C24307" s="221">
        <v>1.0</v>
      </c>
    </row>
    <row r="24308">
      <c r="A24308" s="221">
        <v>26852.0</v>
      </c>
      <c r="B24308" s="221">
        <v>34.0</v>
      </c>
      <c r="C24308" s="221">
        <v>10.0</v>
      </c>
    </row>
    <row r="24309">
      <c r="A24309" s="221">
        <v>26852.0</v>
      </c>
      <c r="B24309" s="221">
        <v>39.0</v>
      </c>
      <c r="C24309" s="221">
        <v>2.0</v>
      </c>
    </row>
    <row r="24310">
      <c r="A24310" s="221">
        <v>26868.0</v>
      </c>
      <c r="B24310" s="221">
        <v>34.0</v>
      </c>
      <c r="C24310" s="221">
        <v>2.0</v>
      </c>
    </row>
    <row r="24311">
      <c r="A24311" s="221">
        <v>26868.0</v>
      </c>
      <c r="B24311" s="221">
        <v>35.0</v>
      </c>
      <c r="C24311" s="221">
        <v>2.0</v>
      </c>
    </row>
    <row r="24312">
      <c r="A24312" s="221">
        <v>26868.0</v>
      </c>
      <c r="B24312" s="221">
        <v>36.0</v>
      </c>
      <c r="C24312" s="221">
        <v>1.0</v>
      </c>
    </row>
    <row r="24313">
      <c r="A24313" s="221">
        <v>26868.0</v>
      </c>
      <c r="B24313" s="221">
        <v>38.0</v>
      </c>
      <c r="C24313" s="221">
        <v>2.0</v>
      </c>
    </row>
    <row r="24314">
      <c r="A24314" s="221">
        <v>26868.0</v>
      </c>
      <c r="B24314" s="221">
        <v>39.0</v>
      </c>
      <c r="C24314" s="221">
        <v>1.0</v>
      </c>
    </row>
    <row r="24315">
      <c r="A24315" s="221">
        <v>26869.0</v>
      </c>
      <c r="B24315" s="221">
        <v>34.0</v>
      </c>
      <c r="C24315" s="221">
        <v>672.0</v>
      </c>
    </row>
    <row r="24316">
      <c r="A24316" s="221">
        <v>26869.0</v>
      </c>
      <c r="B24316" s="221">
        <v>35.0</v>
      </c>
      <c r="C24316" s="221">
        <v>62.0</v>
      </c>
    </row>
    <row r="24317">
      <c r="A24317" s="221">
        <v>26869.0</v>
      </c>
      <c r="B24317" s="221">
        <v>36.0</v>
      </c>
      <c r="C24317" s="221">
        <v>396.0</v>
      </c>
    </row>
    <row r="24318">
      <c r="A24318" s="221">
        <v>26869.0</v>
      </c>
      <c r="B24318" s="221">
        <v>37.0</v>
      </c>
      <c r="C24318" s="221">
        <v>11.0</v>
      </c>
    </row>
    <row r="24319">
      <c r="A24319" s="221">
        <v>26869.0</v>
      </c>
      <c r="B24319" s="221">
        <v>38.0</v>
      </c>
      <c r="C24319" s="221">
        <v>6.0</v>
      </c>
    </row>
    <row r="24320">
      <c r="A24320" s="221">
        <v>26869.0</v>
      </c>
      <c r="B24320" s="221">
        <v>39.0</v>
      </c>
      <c r="C24320" s="221">
        <v>6.0</v>
      </c>
    </row>
    <row r="24321">
      <c r="A24321" s="221">
        <v>26869.0</v>
      </c>
      <c r="B24321" s="221">
        <v>40.0</v>
      </c>
      <c r="C24321" s="221">
        <v>8.0</v>
      </c>
    </row>
    <row r="24322">
      <c r="A24322" s="221">
        <v>26869.0</v>
      </c>
      <c r="B24322" s="221">
        <v>11399.0</v>
      </c>
      <c r="C24322" s="221">
        <v>4.0</v>
      </c>
    </row>
    <row r="24323">
      <c r="A24323" s="221">
        <v>26888.0</v>
      </c>
      <c r="B24323" s="221">
        <v>34.0</v>
      </c>
      <c r="C24323" s="221">
        <v>279966.0</v>
      </c>
    </row>
    <row r="24324">
      <c r="A24324" s="221">
        <v>26888.0</v>
      </c>
      <c r="B24324" s="221">
        <v>35.0</v>
      </c>
      <c r="C24324" s="221">
        <v>93031.0</v>
      </c>
    </row>
    <row r="24325">
      <c r="A24325" s="221">
        <v>26888.0</v>
      </c>
      <c r="B24325" s="221">
        <v>36.0</v>
      </c>
      <c r="C24325" s="221">
        <v>51822.0</v>
      </c>
    </row>
    <row r="24326">
      <c r="A24326" s="221">
        <v>26888.0</v>
      </c>
      <c r="B24326" s="221">
        <v>37.0</v>
      </c>
      <c r="C24326" s="221">
        <v>13618.0</v>
      </c>
    </row>
    <row r="24327">
      <c r="A24327" s="221">
        <v>26888.0</v>
      </c>
      <c r="B24327" s="221">
        <v>38.0</v>
      </c>
      <c r="C24327" s="221">
        <v>3147.0</v>
      </c>
    </row>
    <row r="24328">
      <c r="A24328" s="221">
        <v>26888.0</v>
      </c>
      <c r="B24328" s="221">
        <v>39.0</v>
      </c>
      <c r="C24328" s="221">
        <v>2844.0</v>
      </c>
    </row>
    <row r="24329">
      <c r="A24329" s="221">
        <v>26888.0</v>
      </c>
      <c r="B24329" s="221">
        <v>40.0</v>
      </c>
      <c r="C24329" s="221">
        <v>712.0</v>
      </c>
    </row>
    <row r="24330">
      <c r="A24330" s="221">
        <v>26888.0</v>
      </c>
      <c r="B24330" s="221">
        <v>3687.0</v>
      </c>
      <c r="C24330" s="221">
        <v>30.0</v>
      </c>
    </row>
    <row r="24331">
      <c r="A24331" s="221">
        <v>26888.0</v>
      </c>
      <c r="B24331" s="221">
        <v>11399.0</v>
      </c>
      <c r="C24331" s="221">
        <v>62.0</v>
      </c>
    </row>
    <row r="24332">
      <c r="A24332" s="221">
        <v>26888.0</v>
      </c>
      <c r="B24332" s="221">
        <v>11538.0</v>
      </c>
      <c r="C24332" s="221">
        <v>36.0</v>
      </c>
    </row>
    <row r="24333">
      <c r="A24333" s="221">
        <v>26888.0</v>
      </c>
      <c r="B24333" s="221">
        <v>11550.0</v>
      </c>
      <c r="C24333" s="221">
        <v>39.0</v>
      </c>
    </row>
    <row r="24334">
      <c r="A24334" s="221">
        <v>26888.0</v>
      </c>
      <c r="B24334" s="221">
        <v>11693.0</v>
      </c>
      <c r="C24334" s="221">
        <v>60.0</v>
      </c>
    </row>
    <row r="24335">
      <c r="A24335" s="221">
        <v>26890.0</v>
      </c>
      <c r="B24335" s="221">
        <v>34.0</v>
      </c>
      <c r="C24335" s="221">
        <v>69991.0</v>
      </c>
    </row>
    <row r="24336">
      <c r="A24336" s="221">
        <v>26890.0</v>
      </c>
      <c r="B24336" s="221">
        <v>35.0</v>
      </c>
      <c r="C24336" s="221">
        <v>23258.0</v>
      </c>
    </row>
    <row r="24337">
      <c r="A24337" s="221">
        <v>26890.0</v>
      </c>
      <c r="B24337" s="221">
        <v>36.0</v>
      </c>
      <c r="C24337" s="221">
        <v>12956.0</v>
      </c>
    </row>
    <row r="24338">
      <c r="A24338" s="221">
        <v>26890.0</v>
      </c>
      <c r="B24338" s="221">
        <v>37.0</v>
      </c>
      <c r="C24338" s="221">
        <v>3404.0</v>
      </c>
    </row>
    <row r="24339">
      <c r="A24339" s="221">
        <v>26890.0</v>
      </c>
      <c r="B24339" s="221">
        <v>38.0</v>
      </c>
      <c r="C24339" s="221">
        <v>787.0</v>
      </c>
    </row>
    <row r="24340">
      <c r="A24340" s="221">
        <v>26890.0</v>
      </c>
      <c r="B24340" s="221">
        <v>39.0</v>
      </c>
      <c r="C24340" s="221">
        <v>712.0</v>
      </c>
    </row>
    <row r="24341">
      <c r="A24341" s="221">
        <v>26890.0</v>
      </c>
      <c r="B24341" s="221">
        <v>40.0</v>
      </c>
      <c r="C24341" s="221">
        <v>178.0</v>
      </c>
    </row>
    <row r="24342">
      <c r="A24342" s="221">
        <v>26890.0</v>
      </c>
      <c r="B24342" s="221">
        <v>3687.0</v>
      </c>
      <c r="C24342" s="221">
        <v>23.0</v>
      </c>
    </row>
    <row r="24343">
      <c r="A24343" s="221">
        <v>26890.0</v>
      </c>
      <c r="B24343" s="221">
        <v>11399.0</v>
      </c>
      <c r="C24343" s="221">
        <v>15.0</v>
      </c>
    </row>
    <row r="24344">
      <c r="A24344" s="221">
        <v>26890.0</v>
      </c>
      <c r="B24344" s="221">
        <v>11538.0</v>
      </c>
      <c r="C24344" s="221">
        <v>24.0</v>
      </c>
    </row>
    <row r="24345">
      <c r="A24345" s="221">
        <v>26890.0</v>
      </c>
      <c r="B24345" s="221">
        <v>11550.0</v>
      </c>
      <c r="C24345" s="221">
        <v>17.0</v>
      </c>
    </row>
    <row r="24346">
      <c r="A24346" s="221">
        <v>26890.0</v>
      </c>
      <c r="B24346" s="221">
        <v>11693.0</v>
      </c>
      <c r="C24346" s="221">
        <v>35.0</v>
      </c>
    </row>
    <row r="24347">
      <c r="A24347" s="221">
        <v>26892.0</v>
      </c>
      <c r="B24347" s="221">
        <v>34.0</v>
      </c>
      <c r="C24347" s="221">
        <v>17498.0</v>
      </c>
    </row>
    <row r="24348">
      <c r="A24348" s="221">
        <v>26892.0</v>
      </c>
      <c r="B24348" s="221">
        <v>35.0</v>
      </c>
      <c r="C24348" s="221">
        <v>5814.0</v>
      </c>
    </row>
    <row r="24349">
      <c r="A24349" s="221">
        <v>26892.0</v>
      </c>
      <c r="B24349" s="221">
        <v>36.0</v>
      </c>
      <c r="C24349" s="221">
        <v>3239.0</v>
      </c>
    </row>
    <row r="24350">
      <c r="A24350" s="221">
        <v>26892.0</v>
      </c>
      <c r="B24350" s="221">
        <v>37.0</v>
      </c>
      <c r="C24350" s="221">
        <v>851.0</v>
      </c>
    </row>
    <row r="24351">
      <c r="A24351" s="221">
        <v>26892.0</v>
      </c>
      <c r="B24351" s="221">
        <v>38.0</v>
      </c>
      <c r="C24351" s="221">
        <v>197.0</v>
      </c>
    </row>
    <row r="24352">
      <c r="A24352" s="221">
        <v>26892.0</v>
      </c>
      <c r="B24352" s="221">
        <v>39.0</v>
      </c>
      <c r="C24352" s="221">
        <v>178.0</v>
      </c>
    </row>
    <row r="24353">
      <c r="A24353" s="221">
        <v>26892.0</v>
      </c>
      <c r="B24353" s="221">
        <v>40.0</v>
      </c>
      <c r="C24353" s="221">
        <v>44.0</v>
      </c>
    </row>
    <row r="24354">
      <c r="A24354" s="221">
        <v>26892.0</v>
      </c>
      <c r="B24354" s="221">
        <v>3687.0</v>
      </c>
      <c r="C24354" s="221">
        <v>15.0</v>
      </c>
    </row>
    <row r="24355">
      <c r="A24355" s="221">
        <v>26892.0</v>
      </c>
      <c r="B24355" s="221">
        <v>11399.0</v>
      </c>
      <c r="C24355" s="221">
        <v>3.0</v>
      </c>
    </row>
    <row r="24356">
      <c r="A24356" s="221">
        <v>26892.0</v>
      </c>
      <c r="B24356" s="221">
        <v>11538.0</v>
      </c>
      <c r="C24356" s="221">
        <v>15.0</v>
      </c>
    </row>
    <row r="24357">
      <c r="A24357" s="221">
        <v>26892.0</v>
      </c>
      <c r="B24357" s="221">
        <v>11550.0</v>
      </c>
      <c r="C24357" s="221">
        <v>6.0</v>
      </c>
    </row>
    <row r="24358">
      <c r="A24358" s="221">
        <v>26892.0</v>
      </c>
      <c r="B24358" s="221">
        <v>11693.0</v>
      </c>
      <c r="C24358" s="221">
        <v>20.0</v>
      </c>
    </row>
    <row r="24359">
      <c r="A24359" s="221">
        <v>26912.0</v>
      </c>
      <c r="B24359" s="221">
        <v>34.0</v>
      </c>
      <c r="C24359" s="221">
        <v>896.0</v>
      </c>
    </row>
    <row r="24360">
      <c r="A24360" s="221">
        <v>26912.0</v>
      </c>
      <c r="B24360" s="221">
        <v>35.0</v>
      </c>
      <c r="C24360" s="221">
        <v>3.0</v>
      </c>
    </row>
    <row r="24361">
      <c r="A24361" s="221">
        <v>26912.0</v>
      </c>
      <c r="B24361" s="221">
        <v>36.0</v>
      </c>
      <c r="C24361" s="221">
        <v>112.0</v>
      </c>
    </row>
    <row r="24362">
      <c r="A24362" s="221">
        <v>26912.0</v>
      </c>
      <c r="B24362" s="221">
        <v>37.0</v>
      </c>
      <c r="C24362" s="221">
        <v>1.0</v>
      </c>
    </row>
    <row r="24363">
      <c r="A24363" s="221">
        <v>26912.0</v>
      </c>
      <c r="B24363" s="221">
        <v>9848.0</v>
      </c>
      <c r="C24363" s="221">
        <v>12.0</v>
      </c>
    </row>
    <row r="24364">
      <c r="A24364" s="221">
        <v>26912.0</v>
      </c>
      <c r="B24364" s="221">
        <v>11399.0</v>
      </c>
      <c r="C24364" s="221">
        <v>1.0</v>
      </c>
    </row>
    <row r="24365">
      <c r="A24365" s="221">
        <v>26912.0</v>
      </c>
      <c r="B24365" s="221">
        <v>11539.0</v>
      </c>
      <c r="C24365" s="221">
        <v>1.0</v>
      </c>
    </row>
    <row r="24366">
      <c r="A24366" s="221">
        <v>26913.0</v>
      </c>
      <c r="B24366" s="221">
        <v>34.0</v>
      </c>
      <c r="C24366" s="221">
        <v>1506.0</v>
      </c>
    </row>
    <row r="24367">
      <c r="A24367" s="221">
        <v>26913.0</v>
      </c>
      <c r="B24367" s="221">
        <v>35.0</v>
      </c>
      <c r="C24367" s="221">
        <v>924.0</v>
      </c>
    </row>
    <row r="24368">
      <c r="A24368" s="221">
        <v>26913.0</v>
      </c>
      <c r="B24368" s="221">
        <v>36.0</v>
      </c>
      <c r="C24368" s="221">
        <v>108.0</v>
      </c>
    </row>
    <row r="24369">
      <c r="A24369" s="221">
        <v>26913.0</v>
      </c>
      <c r="B24369" s="221">
        <v>9848.0</v>
      </c>
      <c r="C24369" s="221">
        <v>12.0</v>
      </c>
    </row>
    <row r="24370">
      <c r="A24370" s="221">
        <v>26913.0</v>
      </c>
      <c r="B24370" s="221">
        <v>11399.0</v>
      </c>
      <c r="C24370" s="221">
        <v>5.0</v>
      </c>
    </row>
    <row r="24371">
      <c r="A24371" s="221">
        <v>26913.0</v>
      </c>
      <c r="B24371" s="221">
        <v>11539.0</v>
      </c>
      <c r="C24371" s="221">
        <v>3.0</v>
      </c>
    </row>
    <row r="24372">
      <c r="A24372" s="221">
        <v>26914.0</v>
      </c>
      <c r="B24372" s="221">
        <v>34.0</v>
      </c>
      <c r="C24372" s="221">
        <v>4318.0</v>
      </c>
    </row>
    <row r="24373">
      <c r="A24373" s="221">
        <v>26914.0</v>
      </c>
      <c r="B24373" s="221">
        <v>35.0</v>
      </c>
      <c r="C24373" s="221">
        <v>3256.0</v>
      </c>
    </row>
    <row r="24374">
      <c r="A24374" s="221">
        <v>26914.0</v>
      </c>
      <c r="B24374" s="221">
        <v>36.0</v>
      </c>
      <c r="C24374" s="221">
        <v>1.0</v>
      </c>
    </row>
    <row r="24375">
      <c r="A24375" s="221">
        <v>26914.0</v>
      </c>
      <c r="B24375" s="221">
        <v>9848.0</v>
      </c>
      <c r="C24375" s="221">
        <v>12.0</v>
      </c>
    </row>
    <row r="24376">
      <c r="A24376" s="221">
        <v>26914.0</v>
      </c>
      <c r="B24376" s="221">
        <v>11399.0</v>
      </c>
      <c r="C24376" s="221">
        <v>8.0</v>
      </c>
    </row>
    <row r="24377">
      <c r="A24377" s="221">
        <v>26914.0</v>
      </c>
      <c r="B24377" s="221">
        <v>11539.0</v>
      </c>
      <c r="C24377" s="221">
        <v>6.0</v>
      </c>
    </row>
    <row r="24378">
      <c r="A24378" s="221">
        <v>26925.0</v>
      </c>
      <c r="B24378" s="221">
        <v>25596.0</v>
      </c>
      <c r="C24378" s="221">
        <v>116.0</v>
      </c>
    </row>
    <row r="24379">
      <c r="A24379" s="221">
        <v>26925.0</v>
      </c>
      <c r="B24379" s="221">
        <v>25598.0</v>
      </c>
      <c r="C24379" s="221">
        <v>134.0</v>
      </c>
    </row>
    <row r="24380">
      <c r="A24380" s="221">
        <v>26925.0</v>
      </c>
      <c r="B24380" s="221">
        <v>25600.0</v>
      </c>
      <c r="C24380" s="221">
        <v>128.0</v>
      </c>
    </row>
    <row r="24381">
      <c r="A24381" s="221">
        <v>26927.0</v>
      </c>
      <c r="B24381" s="221">
        <v>25596.0</v>
      </c>
      <c r="C24381" s="221">
        <v>156.0</v>
      </c>
    </row>
    <row r="24382">
      <c r="A24382" s="221">
        <v>26927.0</v>
      </c>
      <c r="B24382" s="221">
        <v>25598.0</v>
      </c>
      <c r="C24382" s="221">
        <v>182.0</v>
      </c>
    </row>
    <row r="24383">
      <c r="A24383" s="221">
        <v>26927.0</v>
      </c>
      <c r="B24383" s="221">
        <v>25600.0</v>
      </c>
      <c r="C24383" s="221">
        <v>173.0</v>
      </c>
    </row>
    <row r="24384">
      <c r="A24384" s="221">
        <v>26929.0</v>
      </c>
      <c r="B24384" s="221">
        <v>25597.0</v>
      </c>
      <c r="C24384" s="221">
        <v>3.0</v>
      </c>
    </row>
    <row r="24385">
      <c r="A24385" s="221">
        <v>26929.0</v>
      </c>
      <c r="B24385" s="221">
        <v>25599.0</v>
      </c>
      <c r="C24385" s="221">
        <v>4.0</v>
      </c>
    </row>
    <row r="24386">
      <c r="A24386" s="221">
        <v>26929.0</v>
      </c>
      <c r="B24386" s="221">
        <v>25604.0</v>
      </c>
      <c r="C24386" s="221">
        <v>2.0</v>
      </c>
    </row>
    <row r="24387">
      <c r="A24387" s="221">
        <v>26931.0</v>
      </c>
      <c r="B24387" s="221">
        <v>25616.0</v>
      </c>
      <c r="C24387" s="221">
        <v>1.0</v>
      </c>
    </row>
    <row r="24388">
      <c r="A24388" s="221">
        <v>26931.0</v>
      </c>
      <c r="B24388" s="221">
        <v>25617.0</v>
      </c>
      <c r="C24388" s="221">
        <v>1.0</v>
      </c>
    </row>
    <row r="24389">
      <c r="A24389" s="221">
        <v>26931.0</v>
      </c>
      <c r="B24389" s="221">
        <v>25623.0</v>
      </c>
      <c r="C24389" s="221">
        <v>1.0</v>
      </c>
    </row>
    <row r="24390">
      <c r="A24390" s="221">
        <v>26960.0</v>
      </c>
      <c r="B24390" s="221">
        <v>25597.0</v>
      </c>
      <c r="C24390" s="221">
        <v>89.0</v>
      </c>
    </row>
    <row r="24391">
      <c r="A24391" s="221">
        <v>26960.0</v>
      </c>
      <c r="B24391" s="221">
        <v>25599.0</v>
      </c>
      <c r="C24391" s="221">
        <v>111.0</v>
      </c>
    </row>
    <row r="24392">
      <c r="A24392" s="221">
        <v>26960.0</v>
      </c>
      <c r="B24392" s="221">
        <v>25600.0</v>
      </c>
      <c r="C24392" s="221">
        <v>111.0</v>
      </c>
    </row>
    <row r="24393">
      <c r="A24393" s="221">
        <v>26962.0</v>
      </c>
      <c r="B24393" s="221">
        <v>25597.0</v>
      </c>
      <c r="C24393" s="221">
        <v>120.0</v>
      </c>
    </row>
    <row r="24394">
      <c r="A24394" s="221">
        <v>26962.0</v>
      </c>
      <c r="B24394" s="221">
        <v>25599.0</v>
      </c>
      <c r="C24394" s="221">
        <v>150.0</v>
      </c>
    </row>
    <row r="24395">
      <c r="A24395" s="221">
        <v>26962.0</v>
      </c>
      <c r="B24395" s="221">
        <v>25600.0</v>
      </c>
      <c r="C24395" s="221">
        <v>150.0</v>
      </c>
    </row>
    <row r="24396">
      <c r="A24396" s="221">
        <v>26964.0</v>
      </c>
      <c r="B24396" s="221">
        <v>25598.0</v>
      </c>
      <c r="C24396" s="221">
        <v>111.0</v>
      </c>
    </row>
    <row r="24397">
      <c r="A24397" s="221">
        <v>26964.0</v>
      </c>
      <c r="B24397" s="221">
        <v>25600.0</v>
      </c>
      <c r="C24397" s="221">
        <v>111.0</v>
      </c>
    </row>
    <row r="24398">
      <c r="A24398" s="221">
        <v>26964.0</v>
      </c>
      <c r="B24398" s="221">
        <v>25606.0</v>
      </c>
      <c r="C24398" s="221">
        <v>44.0</v>
      </c>
    </row>
    <row r="24399">
      <c r="A24399" s="221">
        <v>26966.0</v>
      </c>
      <c r="B24399" s="221">
        <v>25598.0</v>
      </c>
      <c r="C24399" s="221">
        <v>150.0</v>
      </c>
    </row>
    <row r="24400">
      <c r="A24400" s="221">
        <v>26966.0</v>
      </c>
      <c r="B24400" s="221">
        <v>25600.0</v>
      </c>
      <c r="C24400" s="221">
        <v>150.0</v>
      </c>
    </row>
    <row r="24401">
      <c r="A24401" s="221">
        <v>26966.0</v>
      </c>
      <c r="B24401" s="221">
        <v>25606.0</v>
      </c>
      <c r="C24401" s="221">
        <v>60.0</v>
      </c>
    </row>
    <row r="24402">
      <c r="A24402" s="221">
        <v>26983.0</v>
      </c>
      <c r="B24402" s="221">
        <v>34.0</v>
      </c>
      <c r="C24402" s="221">
        <v>840.0</v>
      </c>
    </row>
    <row r="24403">
      <c r="A24403" s="221">
        <v>26983.0</v>
      </c>
      <c r="B24403" s="221">
        <v>35.0</v>
      </c>
      <c r="C24403" s="221">
        <v>183.0</v>
      </c>
    </row>
    <row r="24404">
      <c r="A24404" s="221">
        <v>26983.0</v>
      </c>
      <c r="B24404" s="221">
        <v>36.0</v>
      </c>
      <c r="C24404" s="221">
        <v>470.0</v>
      </c>
    </row>
    <row r="24405">
      <c r="A24405" s="221">
        <v>26983.0</v>
      </c>
      <c r="B24405" s="221">
        <v>37.0</v>
      </c>
      <c r="C24405" s="221">
        <v>4.0</v>
      </c>
    </row>
    <row r="24406">
      <c r="A24406" s="221">
        <v>26983.0</v>
      </c>
      <c r="B24406" s="221">
        <v>40.0</v>
      </c>
      <c r="C24406" s="221">
        <v>4.0</v>
      </c>
    </row>
    <row r="24407">
      <c r="A24407" s="221">
        <v>27021.0</v>
      </c>
      <c r="B24407" s="221">
        <v>27274.0</v>
      </c>
      <c r="C24407" s="221">
        <v>278.0</v>
      </c>
    </row>
    <row r="24408">
      <c r="A24408" s="221">
        <v>27028.0</v>
      </c>
      <c r="B24408" s="221">
        <v>27029.0</v>
      </c>
      <c r="C24408" s="221">
        <v>500.0</v>
      </c>
    </row>
    <row r="24409">
      <c r="A24409" s="221">
        <v>27038.0</v>
      </c>
      <c r="B24409" s="221">
        <v>27029.0</v>
      </c>
      <c r="C24409" s="221">
        <v>1111.0</v>
      </c>
    </row>
    <row r="24410">
      <c r="A24410" s="221">
        <v>27064.0</v>
      </c>
      <c r="B24410" s="221">
        <v>25590.0</v>
      </c>
      <c r="C24410" s="221">
        <v>333.0</v>
      </c>
    </row>
    <row r="24411">
      <c r="A24411" s="221">
        <v>27064.0</v>
      </c>
      <c r="B24411" s="221">
        <v>25601.0</v>
      </c>
      <c r="C24411" s="221">
        <v>500.0</v>
      </c>
    </row>
    <row r="24412">
      <c r="A24412" s="221">
        <v>27064.0</v>
      </c>
      <c r="B24412" s="221">
        <v>25605.0</v>
      </c>
      <c r="C24412" s="221">
        <v>444.0</v>
      </c>
    </row>
    <row r="24413">
      <c r="A24413" s="221">
        <v>27066.0</v>
      </c>
      <c r="B24413" s="221">
        <v>25609.0</v>
      </c>
      <c r="C24413" s="221">
        <v>90.0</v>
      </c>
    </row>
    <row r="24414">
      <c r="A24414" s="221">
        <v>27066.0</v>
      </c>
      <c r="B24414" s="221">
        <v>25620.0</v>
      </c>
      <c r="C24414" s="221">
        <v>135.0</v>
      </c>
    </row>
    <row r="24415">
      <c r="A24415" s="221">
        <v>27066.0</v>
      </c>
      <c r="B24415" s="221">
        <v>25624.0</v>
      </c>
      <c r="C24415" s="221">
        <v>120.0</v>
      </c>
    </row>
    <row r="24416">
      <c r="A24416" s="221">
        <v>27068.0</v>
      </c>
      <c r="B24416" s="221">
        <v>25590.0</v>
      </c>
      <c r="C24416" s="221">
        <v>2.0</v>
      </c>
    </row>
    <row r="24417">
      <c r="A24417" s="221">
        <v>27068.0</v>
      </c>
      <c r="B24417" s="221">
        <v>25601.0</v>
      </c>
      <c r="C24417" s="221">
        <v>3.0</v>
      </c>
    </row>
    <row r="24418">
      <c r="A24418" s="221">
        <v>27068.0</v>
      </c>
      <c r="B24418" s="221">
        <v>25605.0</v>
      </c>
      <c r="C24418" s="221">
        <v>3.0</v>
      </c>
    </row>
    <row r="24419">
      <c r="A24419" s="221">
        <v>27070.0</v>
      </c>
      <c r="B24419" s="221">
        <v>38.0</v>
      </c>
      <c r="C24419" s="221">
        <v>2.0</v>
      </c>
    </row>
    <row r="24420">
      <c r="A24420" s="221">
        <v>27070.0</v>
      </c>
      <c r="B24420" s="221">
        <v>39.0</v>
      </c>
      <c r="C24420" s="221">
        <v>2.0</v>
      </c>
    </row>
    <row r="24421">
      <c r="A24421" s="221">
        <v>27070.0</v>
      </c>
      <c r="B24421" s="221">
        <v>40.0</v>
      </c>
      <c r="C24421" s="221">
        <v>2.0</v>
      </c>
    </row>
    <row r="24422">
      <c r="A24422" s="221">
        <v>27071.0</v>
      </c>
      <c r="B24422" s="221">
        <v>38.0</v>
      </c>
      <c r="C24422" s="221">
        <v>2.0</v>
      </c>
    </row>
    <row r="24423">
      <c r="A24423" s="221">
        <v>27071.0</v>
      </c>
      <c r="B24423" s="221">
        <v>39.0</v>
      </c>
      <c r="C24423" s="221">
        <v>2.0</v>
      </c>
    </row>
    <row r="24424">
      <c r="A24424" s="221">
        <v>27071.0</v>
      </c>
      <c r="B24424" s="221">
        <v>40.0</v>
      </c>
      <c r="C24424" s="221">
        <v>2.0</v>
      </c>
    </row>
    <row r="24425">
      <c r="A24425" s="221">
        <v>27072.0</v>
      </c>
      <c r="B24425" s="221">
        <v>38.0</v>
      </c>
      <c r="C24425" s="221">
        <v>2.0</v>
      </c>
    </row>
    <row r="24426">
      <c r="A24426" s="221">
        <v>27072.0</v>
      </c>
      <c r="B24426" s="221">
        <v>39.0</v>
      </c>
      <c r="C24426" s="221">
        <v>2.0</v>
      </c>
    </row>
    <row r="24427">
      <c r="A24427" s="221">
        <v>27072.0</v>
      </c>
      <c r="B24427" s="221">
        <v>40.0</v>
      </c>
      <c r="C24427" s="221">
        <v>2.0</v>
      </c>
    </row>
    <row r="24428">
      <c r="A24428" s="221">
        <v>27073.0</v>
      </c>
      <c r="B24428" s="221">
        <v>38.0</v>
      </c>
      <c r="C24428" s="221">
        <v>2.0</v>
      </c>
    </row>
    <row r="24429">
      <c r="A24429" s="221">
        <v>27073.0</v>
      </c>
      <c r="B24429" s="221">
        <v>39.0</v>
      </c>
      <c r="C24429" s="221">
        <v>2.0</v>
      </c>
    </row>
    <row r="24430">
      <c r="A24430" s="221">
        <v>27073.0</v>
      </c>
      <c r="B24430" s="221">
        <v>40.0</v>
      </c>
      <c r="C24430" s="221">
        <v>2.0</v>
      </c>
    </row>
    <row r="24431">
      <c r="A24431" s="221">
        <v>27074.0</v>
      </c>
      <c r="B24431" s="221">
        <v>38.0</v>
      </c>
      <c r="C24431" s="221">
        <v>2.0</v>
      </c>
    </row>
    <row r="24432">
      <c r="A24432" s="221">
        <v>27074.0</v>
      </c>
      <c r="B24432" s="221">
        <v>39.0</v>
      </c>
      <c r="C24432" s="221">
        <v>2.0</v>
      </c>
    </row>
    <row r="24433">
      <c r="A24433" s="221">
        <v>27074.0</v>
      </c>
      <c r="B24433" s="221">
        <v>40.0</v>
      </c>
      <c r="C24433" s="221">
        <v>2.0</v>
      </c>
    </row>
    <row r="24434">
      <c r="A24434" s="221">
        <v>27075.0</v>
      </c>
      <c r="B24434" s="221">
        <v>38.0</v>
      </c>
      <c r="C24434" s="221">
        <v>1.0</v>
      </c>
    </row>
    <row r="24435">
      <c r="A24435" s="221">
        <v>27075.0</v>
      </c>
      <c r="B24435" s="221">
        <v>39.0</v>
      </c>
      <c r="C24435" s="221">
        <v>1.0</v>
      </c>
    </row>
    <row r="24436">
      <c r="A24436" s="221">
        <v>27075.0</v>
      </c>
      <c r="B24436" s="221">
        <v>40.0</v>
      </c>
      <c r="C24436" s="221">
        <v>1.0</v>
      </c>
    </row>
    <row r="24437">
      <c r="A24437" s="221">
        <v>27076.0</v>
      </c>
      <c r="B24437" s="221">
        <v>38.0</v>
      </c>
      <c r="C24437" s="221">
        <v>2.0</v>
      </c>
    </row>
    <row r="24438">
      <c r="A24438" s="221">
        <v>27076.0</v>
      </c>
      <c r="B24438" s="221">
        <v>39.0</v>
      </c>
      <c r="C24438" s="221">
        <v>2.0</v>
      </c>
    </row>
    <row r="24439">
      <c r="A24439" s="221">
        <v>27076.0</v>
      </c>
      <c r="B24439" s="221">
        <v>40.0</v>
      </c>
      <c r="C24439" s="221">
        <v>2.0</v>
      </c>
    </row>
    <row r="24440">
      <c r="A24440" s="221">
        <v>27077.0</v>
      </c>
      <c r="B24440" s="221">
        <v>38.0</v>
      </c>
      <c r="C24440" s="221">
        <v>8.0</v>
      </c>
    </row>
    <row r="24441">
      <c r="A24441" s="221">
        <v>27077.0</v>
      </c>
      <c r="B24441" s="221">
        <v>39.0</v>
      </c>
      <c r="C24441" s="221">
        <v>8.0</v>
      </c>
    </row>
    <row r="24442">
      <c r="A24442" s="221">
        <v>27077.0</v>
      </c>
      <c r="B24442" s="221">
        <v>40.0</v>
      </c>
      <c r="C24442" s="221">
        <v>8.0</v>
      </c>
    </row>
    <row r="24443">
      <c r="A24443" s="221">
        <v>27078.0</v>
      </c>
      <c r="B24443" s="221">
        <v>38.0</v>
      </c>
      <c r="C24443" s="221">
        <v>2.0</v>
      </c>
    </row>
    <row r="24444">
      <c r="A24444" s="221">
        <v>27078.0</v>
      </c>
      <c r="B24444" s="221">
        <v>39.0</v>
      </c>
      <c r="C24444" s="221">
        <v>2.0</v>
      </c>
    </row>
    <row r="24445">
      <c r="A24445" s="221">
        <v>27078.0</v>
      </c>
      <c r="B24445" s="221">
        <v>40.0</v>
      </c>
      <c r="C24445" s="221">
        <v>2.0</v>
      </c>
    </row>
    <row r="24446">
      <c r="A24446" s="221">
        <v>27079.0</v>
      </c>
      <c r="B24446" s="221">
        <v>38.0</v>
      </c>
      <c r="C24446" s="221">
        <v>2.0</v>
      </c>
    </row>
    <row r="24447">
      <c r="A24447" s="221">
        <v>27079.0</v>
      </c>
      <c r="B24447" s="221">
        <v>39.0</v>
      </c>
      <c r="C24447" s="221">
        <v>2.0</v>
      </c>
    </row>
    <row r="24448">
      <c r="A24448" s="221">
        <v>27079.0</v>
      </c>
      <c r="B24448" s="221">
        <v>40.0</v>
      </c>
      <c r="C24448" s="221">
        <v>2.0</v>
      </c>
    </row>
    <row r="24449">
      <c r="A24449" s="221">
        <v>27080.0</v>
      </c>
      <c r="B24449" s="221">
        <v>38.0</v>
      </c>
      <c r="C24449" s="221">
        <v>2.0</v>
      </c>
    </row>
    <row r="24450">
      <c r="A24450" s="221">
        <v>27080.0</v>
      </c>
      <c r="B24450" s="221">
        <v>39.0</v>
      </c>
      <c r="C24450" s="221">
        <v>2.0</v>
      </c>
    </row>
    <row r="24451">
      <c r="A24451" s="221">
        <v>27080.0</v>
      </c>
      <c r="B24451" s="221">
        <v>40.0</v>
      </c>
      <c r="C24451" s="221">
        <v>2.0</v>
      </c>
    </row>
    <row r="24452">
      <c r="A24452" s="221">
        <v>27081.0</v>
      </c>
      <c r="B24452" s="221">
        <v>38.0</v>
      </c>
      <c r="C24452" s="221">
        <v>2.0</v>
      </c>
    </row>
    <row r="24453">
      <c r="A24453" s="221">
        <v>27081.0</v>
      </c>
      <c r="B24453" s="221">
        <v>39.0</v>
      </c>
      <c r="C24453" s="221">
        <v>2.0</v>
      </c>
    </row>
    <row r="24454">
      <c r="A24454" s="221">
        <v>27081.0</v>
      </c>
      <c r="B24454" s="221">
        <v>40.0</v>
      </c>
      <c r="C24454" s="221">
        <v>2.0</v>
      </c>
    </row>
    <row r="24455">
      <c r="A24455" s="221">
        <v>27082.0</v>
      </c>
      <c r="B24455" s="221">
        <v>38.0</v>
      </c>
      <c r="C24455" s="221">
        <v>2.0</v>
      </c>
    </row>
    <row r="24456">
      <c r="A24456" s="221">
        <v>27082.0</v>
      </c>
      <c r="B24456" s="221">
        <v>39.0</v>
      </c>
      <c r="C24456" s="221">
        <v>2.0</v>
      </c>
    </row>
    <row r="24457">
      <c r="A24457" s="221">
        <v>27082.0</v>
      </c>
      <c r="B24457" s="221">
        <v>40.0</v>
      </c>
      <c r="C24457" s="221">
        <v>2.0</v>
      </c>
    </row>
    <row r="24458">
      <c r="A24458" s="221">
        <v>27083.0</v>
      </c>
      <c r="B24458" s="221">
        <v>38.0</v>
      </c>
      <c r="C24458" s="221">
        <v>2.0</v>
      </c>
    </row>
    <row r="24459">
      <c r="A24459" s="221">
        <v>27083.0</v>
      </c>
      <c r="B24459" s="221">
        <v>39.0</v>
      </c>
      <c r="C24459" s="221">
        <v>2.0</v>
      </c>
    </row>
    <row r="24460">
      <c r="A24460" s="221">
        <v>27083.0</v>
      </c>
      <c r="B24460" s="221">
        <v>40.0</v>
      </c>
      <c r="C24460" s="221">
        <v>2.0</v>
      </c>
    </row>
    <row r="24461">
      <c r="A24461" s="221">
        <v>27084.0</v>
      </c>
      <c r="B24461" s="221">
        <v>38.0</v>
      </c>
      <c r="C24461" s="221">
        <v>2.0</v>
      </c>
    </row>
    <row r="24462">
      <c r="A24462" s="221">
        <v>27084.0</v>
      </c>
      <c r="B24462" s="221">
        <v>39.0</v>
      </c>
      <c r="C24462" s="221">
        <v>2.0</v>
      </c>
    </row>
    <row r="24463">
      <c r="A24463" s="221">
        <v>27084.0</v>
      </c>
      <c r="B24463" s="221">
        <v>40.0</v>
      </c>
      <c r="C24463" s="221">
        <v>2.0</v>
      </c>
    </row>
    <row r="24464">
      <c r="A24464" s="221">
        <v>27085.0</v>
      </c>
      <c r="B24464" s="221">
        <v>38.0</v>
      </c>
      <c r="C24464" s="221">
        <v>2.0</v>
      </c>
    </row>
    <row r="24465">
      <c r="A24465" s="221">
        <v>27085.0</v>
      </c>
      <c r="B24465" s="221">
        <v>39.0</v>
      </c>
      <c r="C24465" s="221">
        <v>2.0</v>
      </c>
    </row>
    <row r="24466">
      <c r="A24466" s="221">
        <v>27085.0</v>
      </c>
      <c r="B24466" s="221">
        <v>40.0</v>
      </c>
      <c r="C24466" s="221">
        <v>2.0</v>
      </c>
    </row>
    <row r="24467">
      <c r="A24467" s="221">
        <v>27086.0</v>
      </c>
      <c r="B24467" s="221">
        <v>38.0</v>
      </c>
      <c r="C24467" s="221">
        <v>2.0</v>
      </c>
    </row>
    <row r="24468">
      <c r="A24468" s="221">
        <v>27086.0</v>
      </c>
      <c r="B24468" s="221">
        <v>39.0</v>
      </c>
      <c r="C24468" s="221">
        <v>2.0</v>
      </c>
    </row>
    <row r="24469">
      <c r="A24469" s="221">
        <v>27086.0</v>
      </c>
      <c r="B24469" s="221">
        <v>40.0</v>
      </c>
      <c r="C24469" s="221">
        <v>2.0</v>
      </c>
    </row>
    <row r="24470">
      <c r="A24470" s="221">
        <v>27087.0</v>
      </c>
      <c r="B24470" s="221">
        <v>38.0</v>
      </c>
      <c r="C24470" s="221">
        <v>2.0</v>
      </c>
    </row>
    <row r="24471">
      <c r="A24471" s="221">
        <v>27087.0</v>
      </c>
      <c r="B24471" s="221">
        <v>39.0</v>
      </c>
      <c r="C24471" s="221">
        <v>2.0</v>
      </c>
    </row>
    <row r="24472">
      <c r="A24472" s="221">
        <v>27087.0</v>
      </c>
      <c r="B24472" s="221">
        <v>40.0</v>
      </c>
      <c r="C24472" s="221">
        <v>2.0</v>
      </c>
    </row>
    <row r="24473">
      <c r="A24473" s="221">
        <v>27088.0</v>
      </c>
      <c r="B24473" s="221">
        <v>38.0</v>
      </c>
      <c r="C24473" s="221">
        <v>2.0</v>
      </c>
    </row>
    <row r="24474">
      <c r="A24474" s="221">
        <v>27088.0</v>
      </c>
      <c r="B24474" s="221">
        <v>39.0</v>
      </c>
      <c r="C24474" s="221">
        <v>2.0</v>
      </c>
    </row>
    <row r="24475">
      <c r="A24475" s="221">
        <v>27088.0</v>
      </c>
      <c r="B24475" s="221">
        <v>40.0</v>
      </c>
      <c r="C24475" s="221">
        <v>2.0</v>
      </c>
    </row>
    <row r="24476">
      <c r="A24476" s="221">
        <v>27089.0</v>
      </c>
      <c r="B24476" s="221">
        <v>38.0</v>
      </c>
      <c r="C24476" s="221">
        <v>2.0</v>
      </c>
    </row>
    <row r="24477">
      <c r="A24477" s="221">
        <v>27089.0</v>
      </c>
      <c r="B24477" s="221">
        <v>39.0</v>
      </c>
      <c r="C24477" s="221">
        <v>2.0</v>
      </c>
    </row>
    <row r="24478">
      <c r="A24478" s="221">
        <v>27089.0</v>
      </c>
      <c r="B24478" s="221">
        <v>40.0</v>
      </c>
      <c r="C24478" s="221">
        <v>2.0</v>
      </c>
    </row>
    <row r="24479">
      <c r="A24479" s="221">
        <v>27090.0</v>
      </c>
      <c r="B24479" s="221">
        <v>38.0</v>
      </c>
      <c r="C24479" s="221">
        <v>2.0</v>
      </c>
    </row>
    <row r="24480">
      <c r="A24480" s="221">
        <v>27090.0</v>
      </c>
      <c r="B24480" s="221">
        <v>39.0</v>
      </c>
      <c r="C24480" s="221">
        <v>2.0</v>
      </c>
    </row>
    <row r="24481">
      <c r="A24481" s="221">
        <v>27090.0</v>
      </c>
      <c r="B24481" s="221">
        <v>40.0</v>
      </c>
      <c r="C24481" s="221">
        <v>2.0</v>
      </c>
    </row>
    <row r="24482">
      <c r="A24482" s="221">
        <v>27091.0</v>
      </c>
      <c r="B24482" s="221">
        <v>38.0</v>
      </c>
      <c r="C24482" s="221">
        <v>2.0</v>
      </c>
    </row>
    <row r="24483">
      <c r="A24483" s="221">
        <v>27091.0</v>
      </c>
      <c r="B24483" s="221">
        <v>39.0</v>
      </c>
      <c r="C24483" s="221">
        <v>2.0</v>
      </c>
    </row>
    <row r="24484">
      <c r="A24484" s="221">
        <v>27091.0</v>
      </c>
      <c r="B24484" s="221">
        <v>40.0</v>
      </c>
      <c r="C24484" s="221">
        <v>2.0</v>
      </c>
    </row>
    <row r="24485">
      <c r="A24485" s="221">
        <v>27092.0</v>
      </c>
      <c r="B24485" s="221">
        <v>38.0</v>
      </c>
      <c r="C24485" s="221">
        <v>2.0</v>
      </c>
    </row>
    <row r="24486">
      <c r="A24486" s="221">
        <v>27092.0</v>
      </c>
      <c r="B24486" s="221">
        <v>39.0</v>
      </c>
      <c r="C24486" s="221">
        <v>2.0</v>
      </c>
    </row>
    <row r="24487">
      <c r="A24487" s="221">
        <v>27092.0</v>
      </c>
      <c r="B24487" s="221">
        <v>40.0</v>
      </c>
      <c r="C24487" s="221">
        <v>2.0</v>
      </c>
    </row>
    <row r="24488">
      <c r="A24488" s="221">
        <v>27093.0</v>
      </c>
      <c r="B24488" s="221">
        <v>38.0</v>
      </c>
      <c r="C24488" s="221">
        <v>2.0</v>
      </c>
    </row>
    <row r="24489">
      <c r="A24489" s="221">
        <v>27093.0</v>
      </c>
      <c r="B24489" s="221">
        <v>39.0</v>
      </c>
      <c r="C24489" s="221">
        <v>2.0</v>
      </c>
    </row>
    <row r="24490">
      <c r="A24490" s="221">
        <v>27093.0</v>
      </c>
      <c r="B24490" s="221">
        <v>40.0</v>
      </c>
      <c r="C24490" s="221">
        <v>2.0</v>
      </c>
    </row>
    <row r="24491">
      <c r="A24491" s="221">
        <v>27094.0</v>
      </c>
      <c r="B24491" s="221">
        <v>38.0</v>
      </c>
      <c r="C24491" s="221">
        <v>1.0</v>
      </c>
    </row>
    <row r="24492">
      <c r="A24492" s="221">
        <v>27094.0</v>
      </c>
      <c r="B24492" s="221">
        <v>39.0</v>
      </c>
      <c r="C24492" s="221">
        <v>1.0</v>
      </c>
    </row>
    <row r="24493">
      <c r="A24493" s="221">
        <v>27094.0</v>
      </c>
      <c r="B24493" s="221">
        <v>40.0</v>
      </c>
      <c r="C24493" s="221">
        <v>1.0</v>
      </c>
    </row>
    <row r="24494">
      <c r="A24494" s="221">
        <v>27095.0</v>
      </c>
      <c r="B24494" s="221">
        <v>38.0</v>
      </c>
      <c r="C24494" s="221">
        <v>2.0</v>
      </c>
    </row>
    <row r="24495">
      <c r="A24495" s="221">
        <v>27095.0</v>
      </c>
      <c r="B24495" s="221">
        <v>39.0</v>
      </c>
      <c r="C24495" s="221">
        <v>2.0</v>
      </c>
    </row>
    <row r="24496">
      <c r="A24496" s="221">
        <v>27095.0</v>
      </c>
      <c r="B24496" s="221">
        <v>40.0</v>
      </c>
      <c r="C24496" s="221">
        <v>2.0</v>
      </c>
    </row>
    <row r="24497">
      <c r="A24497" s="221">
        <v>27096.0</v>
      </c>
      <c r="B24497" s="221">
        <v>38.0</v>
      </c>
      <c r="C24497" s="221">
        <v>2.0</v>
      </c>
    </row>
    <row r="24498">
      <c r="A24498" s="221">
        <v>27096.0</v>
      </c>
      <c r="B24498" s="221">
        <v>39.0</v>
      </c>
      <c r="C24498" s="221">
        <v>2.0</v>
      </c>
    </row>
    <row r="24499">
      <c r="A24499" s="221">
        <v>27096.0</v>
      </c>
      <c r="B24499" s="221">
        <v>40.0</v>
      </c>
      <c r="C24499" s="221">
        <v>2.0</v>
      </c>
    </row>
    <row r="24500">
      <c r="A24500" s="221">
        <v>27097.0</v>
      </c>
      <c r="B24500" s="221">
        <v>38.0</v>
      </c>
      <c r="C24500" s="221">
        <v>2.0</v>
      </c>
    </row>
    <row r="24501">
      <c r="A24501" s="221">
        <v>27097.0</v>
      </c>
      <c r="B24501" s="221">
        <v>39.0</v>
      </c>
      <c r="C24501" s="221">
        <v>2.0</v>
      </c>
    </row>
    <row r="24502">
      <c r="A24502" s="221">
        <v>27097.0</v>
      </c>
      <c r="B24502" s="221">
        <v>40.0</v>
      </c>
      <c r="C24502" s="221">
        <v>2.0</v>
      </c>
    </row>
    <row r="24503">
      <c r="A24503" s="221">
        <v>27098.0</v>
      </c>
      <c r="B24503" s="221">
        <v>38.0</v>
      </c>
      <c r="C24503" s="221">
        <v>2.0</v>
      </c>
    </row>
    <row r="24504">
      <c r="A24504" s="221">
        <v>27098.0</v>
      </c>
      <c r="B24504" s="221">
        <v>39.0</v>
      </c>
      <c r="C24504" s="221">
        <v>2.0</v>
      </c>
    </row>
    <row r="24505">
      <c r="A24505" s="221">
        <v>27098.0</v>
      </c>
      <c r="B24505" s="221">
        <v>40.0</v>
      </c>
      <c r="C24505" s="221">
        <v>2.0</v>
      </c>
    </row>
    <row r="24506">
      <c r="A24506" s="221">
        <v>27099.0</v>
      </c>
      <c r="B24506" s="221">
        <v>38.0</v>
      </c>
      <c r="C24506" s="221">
        <v>2.0</v>
      </c>
    </row>
    <row r="24507">
      <c r="A24507" s="221">
        <v>27099.0</v>
      </c>
      <c r="B24507" s="221">
        <v>39.0</v>
      </c>
      <c r="C24507" s="221">
        <v>2.0</v>
      </c>
    </row>
    <row r="24508">
      <c r="A24508" s="221">
        <v>27099.0</v>
      </c>
      <c r="B24508" s="221">
        <v>40.0</v>
      </c>
      <c r="C24508" s="221">
        <v>2.0</v>
      </c>
    </row>
    <row r="24509">
      <c r="A24509" s="221">
        <v>27100.0</v>
      </c>
      <c r="B24509" s="221">
        <v>38.0</v>
      </c>
      <c r="C24509" s="221">
        <v>2.0</v>
      </c>
    </row>
    <row r="24510">
      <c r="A24510" s="221">
        <v>27100.0</v>
      </c>
      <c r="B24510" s="221">
        <v>39.0</v>
      </c>
      <c r="C24510" s="221">
        <v>2.0</v>
      </c>
    </row>
    <row r="24511">
      <c r="A24511" s="221">
        <v>27100.0</v>
      </c>
      <c r="B24511" s="221">
        <v>40.0</v>
      </c>
      <c r="C24511" s="221">
        <v>2.0</v>
      </c>
    </row>
    <row r="24512">
      <c r="A24512" s="221">
        <v>27101.0</v>
      </c>
      <c r="B24512" s="221">
        <v>38.0</v>
      </c>
      <c r="C24512" s="221">
        <v>2.0</v>
      </c>
    </row>
    <row r="24513">
      <c r="A24513" s="221">
        <v>27101.0</v>
      </c>
      <c r="B24513" s="221">
        <v>39.0</v>
      </c>
      <c r="C24513" s="221">
        <v>2.0</v>
      </c>
    </row>
    <row r="24514">
      <c r="A24514" s="221">
        <v>27101.0</v>
      </c>
      <c r="B24514" s="221">
        <v>40.0</v>
      </c>
      <c r="C24514" s="221">
        <v>2.0</v>
      </c>
    </row>
    <row r="24515">
      <c r="A24515" s="221">
        <v>27102.0</v>
      </c>
      <c r="B24515" s="221">
        <v>38.0</v>
      </c>
      <c r="C24515" s="221">
        <v>2.0</v>
      </c>
    </row>
    <row r="24516">
      <c r="A24516" s="221">
        <v>27102.0</v>
      </c>
      <c r="B24516" s="221">
        <v>39.0</v>
      </c>
      <c r="C24516" s="221">
        <v>2.0</v>
      </c>
    </row>
    <row r="24517">
      <c r="A24517" s="221">
        <v>27102.0</v>
      </c>
      <c r="B24517" s="221">
        <v>40.0</v>
      </c>
      <c r="C24517" s="221">
        <v>2.0</v>
      </c>
    </row>
    <row r="24518">
      <c r="A24518" s="221">
        <v>27103.0</v>
      </c>
      <c r="B24518" s="221">
        <v>38.0</v>
      </c>
      <c r="C24518" s="221">
        <v>2.0</v>
      </c>
    </row>
    <row r="24519">
      <c r="A24519" s="221">
        <v>27103.0</v>
      </c>
      <c r="B24519" s="221">
        <v>39.0</v>
      </c>
      <c r="C24519" s="221">
        <v>2.0</v>
      </c>
    </row>
    <row r="24520">
      <c r="A24520" s="221">
        <v>27103.0</v>
      </c>
      <c r="B24520" s="221">
        <v>40.0</v>
      </c>
      <c r="C24520" s="221">
        <v>2.0</v>
      </c>
    </row>
    <row r="24521">
      <c r="A24521" s="221">
        <v>27104.0</v>
      </c>
      <c r="B24521" s="221">
        <v>38.0</v>
      </c>
      <c r="C24521" s="221">
        <v>2.0</v>
      </c>
    </row>
    <row r="24522">
      <c r="A24522" s="221">
        <v>27104.0</v>
      </c>
      <c r="B24522" s="221">
        <v>39.0</v>
      </c>
      <c r="C24522" s="221">
        <v>2.0</v>
      </c>
    </row>
    <row r="24523">
      <c r="A24523" s="221">
        <v>27104.0</v>
      </c>
      <c r="B24523" s="221">
        <v>40.0</v>
      </c>
      <c r="C24523" s="221">
        <v>2.0</v>
      </c>
    </row>
    <row r="24524">
      <c r="A24524" s="221">
        <v>27105.0</v>
      </c>
      <c r="B24524" s="221">
        <v>38.0</v>
      </c>
      <c r="C24524" s="221">
        <v>1.0</v>
      </c>
    </row>
    <row r="24525">
      <c r="A24525" s="221">
        <v>27105.0</v>
      </c>
      <c r="B24525" s="221">
        <v>39.0</v>
      </c>
      <c r="C24525" s="221">
        <v>1.0</v>
      </c>
    </row>
    <row r="24526">
      <c r="A24526" s="221">
        <v>27105.0</v>
      </c>
      <c r="B24526" s="221">
        <v>40.0</v>
      </c>
      <c r="C24526" s="221">
        <v>1.0</v>
      </c>
    </row>
    <row r="24527">
      <c r="A24527" s="221">
        <v>27106.0</v>
      </c>
      <c r="B24527" s="221">
        <v>38.0</v>
      </c>
      <c r="C24527" s="221">
        <v>2.0</v>
      </c>
    </row>
    <row r="24528">
      <c r="A24528" s="221">
        <v>27106.0</v>
      </c>
      <c r="B24528" s="221">
        <v>39.0</v>
      </c>
      <c r="C24528" s="221">
        <v>2.0</v>
      </c>
    </row>
    <row r="24529">
      <c r="A24529" s="221">
        <v>27106.0</v>
      </c>
      <c r="B24529" s="221">
        <v>40.0</v>
      </c>
      <c r="C24529" s="221">
        <v>2.0</v>
      </c>
    </row>
    <row r="24530">
      <c r="A24530" s="221">
        <v>27107.0</v>
      </c>
      <c r="B24530" s="221">
        <v>38.0</v>
      </c>
      <c r="C24530" s="221">
        <v>2.0</v>
      </c>
    </row>
    <row r="24531">
      <c r="A24531" s="221">
        <v>27107.0</v>
      </c>
      <c r="B24531" s="221">
        <v>39.0</v>
      </c>
      <c r="C24531" s="221">
        <v>2.0</v>
      </c>
    </row>
    <row r="24532">
      <c r="A24532" s="221">
        <v>27107.0</v>
      </c>
      <c r="B24532" s="221">
        <v>40.0</v>
      </c>
      <c r="C24532" s="221">
        <v>2.0</v>
      </c>
    </row>
    <row r="24533">
      <c r="A24533" s="221">
        <v>27108.0</v>
      </c>
      <c r="B24533" s="221">
        <v>38.0</v>
      </c>
      <c r="C24533" s="221">
        <v>2.0</v>
      </c>
    </row>
    <row r="24534">
      <c r="A24534" s="221">
        <v>27108.0</v>
      </c>
      <c r="B24534" s="221">
        <v>39.0</v>
      </c>
      <c r="C24534" s="221">
        <v>2.0</v>
      </c>
    </row>
    <row r="24535">
      <c r="A24535" s="221">
        <v>27108.0</v>
      </c>
      <c r="B24535" s="221">
        <v>40.0</v>
      </c>
      <c r="C24535" s="221">
        <v>2.0</v>
      </c>
    </row>
    <row r="24536">
      <c r="A24536" s="221">
        <v>27109.0</v>
      </c>
      <c r="B24536" s="221">
        <v>38.0</v>
      </c>
      <c r="C24536" s="221">
        <v>2.0</v>
      </c>
    </row>
    <row r="24537">
      <c r="A24537" s="221">
        <v>27109.0</v>
      </c>
      <c r="B24537" s="221">
        <v>39.0</v>
      </c>
      <c r="C24537" s="221">
        <v>2.0</v>
      </c>
    </row>
    <row r="24538">
      <c r="A24538" s="221">
        <v>27109.0</v>
      </c>
      <c r="B24538" s="221">
        <v>40.0</v>
      </c>
      <c r="C24538" s="221">
        <v>2.0</v>
      </c>
    </row>
    <row r="24539">
      <c r="A24539" s="221">
        <v>27110.0</v>
      </c>
      <c r="B24539" s="221">
        <v>38.0</v>
      </c>
      <c r="C24539" s="221">
        <v>2.0</v>
      </c>
    </row>
    <row r="24540">
      <c r="A24540" s="221">
        <v>27110.0</v>
      </c>
      <c r="B24540" s="221">
        <v>39.0</v>
      </c>
      <c r="C24540" s="221">
        <v>2.0</v>
      </c>
    </row>
    <row r="24541">
      <c r="A24541" s="221">
        <v>27110.0</v>
      </c>
      <c r="B24541" s="221">
        <v>40.0</v>
      </c>
      <c r="C24541" s="221">
        <v>2.0</v>
      </c>
    </row>
    <row r="24542">
      <c r="A24542" s="221">
        <v>27111.0</v>
      </c>
      <c r="B24542" s="221">
        <v>38.0</v>
      </c>
      <c r="C24542" s="221">
        <v>2.0</v>
      </c>
    </row>
    <row r="24543">
      <c r="A24543" s="221">
        <v>27111.0</v>
      </c>
      <c r="B24543" s="221">
        <v>39.0</v>
      </c>
      <c r="C24543" s="221">
        <v>2.0</v>
      </c>
    </row>
    <row r="24544">
      <c r="A24544" s="221">
        <v>27111.0</v>
      </c>
      <c r="B24544" s="221">
        <v>40.0</v>
      </c>
      <c r="C24544" s="221">
        <v>2.0</v>
      </c>
    </row>
    <row r="24545">
      <c r="A24545" s="221">
        <v>27112.0</v>
      </c>
      <c r="B24545" s="221">
        <v>38.0</v>
      </c>
      <c r="C24545" s="221">
        <v>2.0</v>
      </c>
    </row>
    <row r="24546">
      <c r="A24546" s="221">
        <v>27112.0</v>
      </c>
      <c r="B24546" s="221">
        <v>39.0</v>
      </c>
      <c r="C24546" s="221">
        <v>2.0</v>
      </c>
    </row>
    <row r="24547">
      <c r="A24547" s="221">
        <v>27112.0</v>
      </c>
      <c r="B24547" s="221">
        <v>40.0</v>
      </c>
      <c r="C24547" s="221">
        <v>2.0</v>
      </c>
    </row>
    <row r="24548">
      <c r="A24548" s="221">
        <v>27113.0</v>
      </c>
      <c r="B24548" s="221">
        <v>38.0</v>
      </c>
      <c r="C24548" s="221">
        <v>2.0</v>
      </c>
    </row>
    <row r="24549">
      <c r="A24549" s="221">
        <v>27113.0</v>
      </c>
      <c r="B24549" s="221">
        <v>39.0</v>
      </c>
      <c r="C24549" s="221">
        <v>2.0</v>
      </c>
    </row>
    <row r="24550">
      <c r="A24550" s="221">
        <v>27113.0</v>
      </c>
      <c r="B24550" s="221">
        <v>40.0</v>
      </c>
      <c r="C24550" s="221">
        <v>2.0</v>
      </c>
    </row>
    <row r="24551">
      <c r="A24551" s="221">
        <v>27114.0</v>
      </c>
      <c r="B24551" s="221">
        <v>38.0</v>
      </c>
      <c r="C24551" s="221">
        <v>2.0</v>
      </c>
    </row>
    <row r="24552">
      <c r="A24552" s="221">
        <v>27114.0</v>
      </c>
      <c r="B24552" s="221">
        <v>39.0</v>
      </c>
      <c r="C24552" s="221">
        <v>2.0</v>
      </c>
    </row>
    <row r="24553">
      <c r="A24553" s="221">
        <v>27114.0</v>
      </c>
      <c r="B24553" s="221">
        <v>40.0</v>
      </c>
      <c r="C24553" s="221">
        <v>2.0</v>
      </c>
    </row>
    <row r="24554">
      <c r="A24554" s="221">
        <v>27115.0</v>
      </c>
      <c r="B24554" s="221">
        <v>38.0</v>
      </c>
      <c r="C24554" s="221">
        <v>2.0</v>
      </c>
    </row>
    <row r="24555">
      <c r="A24555" s="221">
        <v>27115.0</v>
      </c>
      <c r="B24555" s="221">
        <v>39.0</v>
      </c>
      <c r="C24555" s="221">
        <v>2.0</v>
      </c>
    </row>
    <row r="24556">
      <c r="A24556" s="221">
        <v>27115.0</v>
      </c>
      <c r="B24556" s="221">
        <v>40.0</v>
      </c>
      <c r="C24556" s="221">
        <v>2.0</v>
      </c>
    </row>
    <row r="24557">
      <c r="A24557" s="221">
        <v>27116.0</v>
      </c>
      <c r="B24557" s="221">
        <v>38.0</v>
      </c>
      <c r="C24557" s="221">
        <v>2.0</v>
      </c>
    </row>
    <row r="24558">
      <c r="A24558" s="221">
        <v>27116.0</v>
      </c>
      <c r="B24558" s="221">
        <v>39.0</v>
      </c>
      <c r="C24558" s="221">
        <v>2.0</v>
      </c>
    </row>
    <row r="24559">
      <c r="A24559" s="221">
        <v>27116.0</v>
      </c>
      <c r="B24559" s="221">
        <v>40.0</v>
      </c>
      <c r="C24559" s="221">
        <v>2.0</v>
      </c>
    </row>
    <row r="24560">
      <c r="A24560" s="221">
        <v>27117.0</v>
      </c>
      <c r="B24560" s="221">
        <v>38.0</v>
      </c>
      <c r="C24560" s="221">
        <v>2.0</v>
      </c>
    </row>
    <row r="24561">
      <c r="A24561" s="221">
        <v>27117.0</v>
      </c>
      <c r="B24561" s="221">
        <v>39.0</v>
      </c>
      <c r="C24561" s="221">
        <v>2.0</v>
      </c>
    </row>
    <row r="24562">
      <c r="A24562" s="221">
        <v>27117.0</v>
      </c>
      <c r="B24562" s="221">
        <v>40.0</v>
      </c>
      <c r="C24562" s="221">
        <v>2.0</v>
      </c>
    </row>
    <row r="24563">
      <c r="A24563" s="221">
        <v>27118.0</v>
      </c>
      <c r="B24563" s="221">
        <v>38.0</v>
      </c>
      <c r="C24563" s="221">
        <v>2.0</v>
      </c>
    </row>
    <row r="24564">
      <c r="A24564" s="221">
        <v>27118.0</v>
      </c>
      <c r="B24564" s="221">
        <v>39.0</v>
      </c>
      <c r="C24564" s="221">
        <v>2.0</v>
      </c>
    </row>
    <row r="24565">
      <c r="A24565" s="221">
        <v>27118.0</v>
      </c>
      <c r="B24565" s="221">
        <v>40.0</v>
      </c>
      <c r="C24565" s="221">
        <v>2.0</v>
      </c>
    </row>
    <row r="24566">
      <c r="A24566" s="221">
        <v>27119.0</v>
      </c>
      <c r="B24566" s="221">
        <v>38.0</v>
      </c>
      <c r="C24566" s="221">
        <v>2.0</v>
      </c>
    </row>
    <row r="24567">
      <c r="A24567" s="221">
        <v>27119.0</v>
      </c>
      <c r="B24567" s="221">
        <v>39.0</v>
      </c>
      <c r="C24567" s="221">
        <v>2.0</v>
      </c>
    </row>
    <row r="24568">
      <c r="A24568" s="221">
        <v>27119.0</v>
      </c>
      <c r="B24568" s="221">
        <v>40.0</v>
      </c>
      <c r="C24568" s="221">
        <v>2.0</v>
      </c>
    </row>
    <row r="24569">
      <c r="A24569" s="221">
        <v>27120.0</v>
      </c>
      <c r="B24569" s="221">
        <v>38.0</v>
      </c>
      <c r="C24569" s="221">
        <v>2.0</v>
      </c>
    </row>
    <row r="24570">
      <c r="A24570" s="221">
        <v>27120.0</v>
      </c>
      <c r="B24570" s="221">
        <v>39.0</v>
      </c>
      <c r="C24570" s="221">
        <v>2.0</v>
      </c>
    </row>
    <row r="24571">
      <c r="A24571" s="221">
        <v>27120.0</v>
      </c>
      <c r="B24571" s="221">
        <v>40.0</v>
      </c>
      <c r="C24571" s="221">
        <v>2.0</v>
      </c>
    </row>
    <row r="24572">
      <c r="A24572" s="221">
        <v>27121.0</v>
      </c>
      <c r="B24572" s="221">
        <v>38.0</v>
      </c>
      <c r="C24572" s="221">
        <v>2.0</v>
      </c>
    </row>
    <row r="24573">
      <c r="A24573" s="221">
        <v>27121.0</v>
      </c>
      <c r="B24573" s="221">
        <v>39.0</v>
      </c>
      <c r="C24573" s="221">
        <v>2.0</v>
      </c>
    </row>
    <row r="24574">
      <c r="A24574" s="221">
        <v>27121.0</v>
      </c>
      <c r="B24574" s="221">
        <v>40.0</v>
      </c>
      <c r="C24574" s="221">
        <v>2.0</v>
      </c>
    </row>
    <row r="24575">
      <c r="A24575" s="221">
        <v>27122.0</v>
      </c>
      <c r="B24575" s="221">
        <v>38.0</v>
      </c>
      <c r="C24575" s="221">
        <v>2.0</v>
      </c>
    </row>
    <row r="24576">
      <c r="A24576" s="221">
        <v>27122.0</v>
      </c>
      <c r="B24576" s="221">
        <v>39.0</v>
      </c>
      <c r="C24576" s="221">
        <v>2.0</v>
      </c>
    </row>
    <row r="24577">
      <c r="A24577" s="221">
        <v>27122.0</v>
      </c>
      <c r="B24577" s="221">
        <v>40.0</v>
      </c>
      <c r="C24577" s="221">
        <v>2.0</v>
      </c>
    </row>
    <row r="24578">
      <c r="A24578" s="221">
        <v>27123.0</v>
      </c>
      <c r="B24578" s="221">
        <v>38.0</v>
      </c>
      <c r="C24578" s="221">
        <v>2.0</v>
      </c>
    </row>
    <row r="24579">
      <c r="A24579" s="221">
        <v>27123.0</v>
      </c>
      <c r="B24579" s="221">
        <v>39.0</v>
      </c>
      <c r="C24579" s="221">
        <v>2.0</v>
      </c>
    </row>
    <row r="24580">
      <c r="A24580" s="221">
        <v>27123.0</v>
      </c>
      <c r="B24580" s="221">
        <v>40.0</v>
      </c>
      <c r="C24580" s="221">
        <v>2.0</v>
      </c>
    </row>
    <row r="24581">
      <c r="A24581" s="221">
        <v>27124.0</v>
      </c>
      <c r="B24581" s="221">
        <v>38.0</v>
      </c>
      <c r="C24581" s="221">
        <v>2.0</v>
      </c>
    </row>
    <row r="24582">
      <c r="A24582" s="221">
        <v>27124.0</v>
      </c>
      <c r="B24582" s="221">
        <v>39.0</v>
      </c>
      <c r="C24582" s="221">
        <v>2.0</v>
      </c>
    </row>
    <row r="24583">
      <c r="A24583" s="221">
        <v>27124.0</v>
      </c>
      <c r="B24583" s="221">
        <v>40.0</v>
      </c>
      <c r="C24583" s="221">
        <v>2.0</v>
      </c>
    </row>
    <row r="24584">
      <c r="A24584" s="221">
        <v>27125.0</v>
      </c>
      <c r="B24584" s="221">
        <v>38.0</v>
      </c>
      <c r="C24584" s="221">
        <v>2.0</v>
      </c>
    </row>
    <row r="24585">
      <c r="A24585" s="221">
        <v>27125.0</v>
      </c>
      <c r="B24585" s="221">
        <v>39.0</v>
      </c>
      <c r="C24585" s="221">
        <v>2.0</v>
      </c>
    </row>
    <row r="24586">
      <c r="A24586" s="221">
        <v>27125.0</v>
      </c>
      <c r="B24586" s="221">
        <v>40.0</v>
      </c>
      <c r="C24586" s="221">
        <v>2.0</v>
      </c>
    </row>
    <row r="24587">
      <c r="A24587" s="221">
        <v>27126.0</v>
      </c>
      <c r="B24587" s="221">
        <v>38.0</v>
      </c>
      <c r="C24587" s="221">
        <v>2.0</v>
      </c>
    </row>
    <row r="24588">
      <c r="A24588" s="221">
        <v>27126.0</v>
      </c>
      <c r="B24588" s="221">
        <v>39.0</v>
      </c>
      <c r="C24588" s="221">
        <v>2.0</v>
      </c>
    </row>
    <row r="24589">
      <c r="A24589" s="221">
        <v>27126.0</v>
      </c>
      <c r="B24589" s="221">
        <v>40.0</v>
      </c>
      <c r="C24589" s="221">
        <v>2.0</v>
      </c>
    </row>
    <row r="24590">
      <c r="A24590" s="221">
        <v>27127.0</v>
      </c>
      <c r="B24590" s="221">
        <v>38.0</v>
      </c>
      <c r="C24590" s="221">
        <v>2.0</v>
      </c>
    </row>
    <row r="24591">
      <c r="A24591" s="221">
        <v>27127.0</v>
      </c>
      <c r="B24591" s="221">
        <v>39.0</v>
      </c>
      <c r="C24591" s="221">
        <v>2.0</v>
      </c>
    </row>
    <row r="24592">
      <c r="A24592" s="221">
        <v>27127.0</v>
      </c>
      <c r="B24592" s="221">
        <v>40.0</v>
      </c>
      <c r="C24592" s="221">
        <v>2.0</v>
      </c>
    </row>
    <row r="24593">
      <c r="A24593" s="221">
        <v>27128.0</v>
      </c>
      <c r="B24593" s="221">
        <v>38.0</v>
      </c>
      <c r="C24593" s="221">
        <v>2.0</v>
      </c>
    </row>
    <row r="24594">
      <c r="A24594" s="221">
        <v>27128.0</v>
      </c>
      <c r="B24594" s="221">
        <v>39.0</v>
      </c>
      <c r="C24594" s="221">
        <v>2.0</v>
      </c>
    </row>
    <row r="24595">
      <c r="A24595" s="221">
        <v>27128.0</v>
      </c>
      <c r="B24595" s="221">
        <v>40.0</v>
      </c>
      <c r="C24595" s="221">
        <v>2.0</v>
      </c>
    </row>
    <row r="24596">
      <c r="A24596" s="221">
        <v>27129.0</v>
      </c>
      <c r="B24596" s="221">
        <v>38.0</v>
      </c>
      <c r="C24596" s="221">
        <v>2.0</v>
      </c>
    </row>
    <row r="24597">
      <c r="A24597" s="221">
        <v>27129.0</v>
      </c>
      <c r="B24597" s="221">
        <v>39.0</v>
      </c>
      <c r="C24597" s="221">
        <v>2.0</v>
      </c>
    </row>
    <row r="24598">
      <c r="A24598" s="221">
        <v>27129.0</v>
      </c>
      <c r="B24598" s="221">
        <v>40.0</v>
      </c>
      <c r="C24598" s="221">
        <v>2.0</v>
      </c>
    </row>
    <row r="24599">
      <c r="A24599" s="221">
        <v>27130.0</v>
      </c>
      <c r="B24599" s="221">
        <v>38.0</v>
      </c>
      <c r="C24599" s="221">
        <v>1.0</v>
      </c>
    </row>
    <row r="24600">
      <c r="A24600" s="221">
        <v>27130.0</v>
      </c>
      <c r="B24600" s="221">
        <v>39.0</v>
      </c>
      <c r="C24600" s="221">
        <v>1.0</v>
      </c>
    </row>
    <row r="24601">
      <c r="A24601" s="221">
        <v>27130.0</v>
      </c>
      <c r="B24601" s="221">
        <v>40.0</v>
      </c>
      <c r="C24601" s="221">
        <v>1.0</v>
      </c>
    </row>
    <row r="24602">
      <c r="A24602" s="221">
        <v>27131.0</v>
      </c>
      <c r="B24602" s="221">
        <v>38.0</v>
      </c>
      <c r="C24602" s="221">
        <v>1.0</v>
      </c>
    </row>
    <row r="24603">
      <c r="A24603" s="221">
        <v>27131.0</v>
      </c>
      <c r="B24603" s="221">
        <v>39.0</v>
      </c>
      <c r="C24603" s="221">
        <v>1.0</v>
      </c>
    </row>
    <row r="24604">
      <c r="A24604" s="221">
        <v>27131.0</v>
      </c>
      <c r="B24604" s="221">
        <v>40.0</v>
      </c>
      <c r="C24604" s="221">
        <v>1.0</v>
      </c>
    </row>
    <row r="24605">
      <c r="A24605" s="221">
        <v>27142.0</v>
      </c>
      <c r="B24605" s="221">
        <v>38.0</v>
      </c>
      <c r="C24605" s="221">
        <v>2.0</v>
      </c>
    </row>
    <row r="24606">
      <c r="A24606" s="221">
        <v>27142.0</v>
      </c>
      <c r="B24606" s="221">
        <v>39.0</v>
      </c>
      <c r="C24606" s="221">
        <v>2.0</v>
      </c>
    </row>
    <row r="24607">
      <c r="A24607" s="221">
        <v>27142.0</v>
      </c>
      <c r="B24607" s="221">
        <v>40.0</v>
      </c>
      <c r="C24607" s="221">
        <v>2.0</v>
      </c>
    </row>
    <row r="24608">
      <c r="A24608" s="221">
        <v>27143.0</v>
      </c>
      <c r="B24608" s="221">
        <v>38.0</v>
      </c>
      <c r="C24608" s="221">
        <v>2.0</v>
      </c>
    </row>
    <row r="24609">
      <c r="A24609" s="221">
        <v>27143.0</v>
      </c>
      <c r="B24609" s="221">
        <v>39.0</v>
      </c>
      <c r="C24609" s="221">
        <v>2.0</v>
      </c>
    </row>
    <row r="24610">
      <c r="A24610" s="221">
        <v>27143.0</v>
      </c>
      <c r="B24610" s="221">
        <v>40.0</v>
      </c>
      <c r="C24610" s="221">
        <v>2.0</v>
      </c>
    </row>
    <row r="24611">
      <c r="A24611" s="221">
        <v>27147.0</v>
      </c>
      <c r="B24611" s="221">
        <v>38.0</v>
      </c>
      <c r="C24611" s="221">
        <v>2.0</v>
      </c>
    </row>
    <row r="24612">
      <c r="A24612" s="221">
        <v>27147.0</v>
      </c>
      <c r="B24612" s="221">
        <v>39.0</v>
      </c>
      <c r="C24612" s="221">
        <v>2.0</v>
      </c>
    </row>
    <row r="24613">
      <c r="A24613" s="221">
        <v>27147.0</v>
      </c>
      <c r="B24613" s="221">
        <v>40.0</v>
      </c>
      <c r="C24613" s="221">
        <v>2.0</v>
      </c>
    </row>
    <row r="24614">
      <c r="A24614" s="221">
        <v>27148.0</v>
      </c>
      <c r="B24614" s="221">
        <v>38.0</v>
      </c>
      <c r="C24614" s="221">
        <v>2.0</v>
      </c>
    </row>
    <row r="24615">
      <c r="A24615" s="221">
        <v>27148.0</v>
      </c>
      <c r="B24615" s="221">
        <v>39.0</v>
      </c>
      <c r="C24615" s="221">
        <v>2.0</v>
      </c>
    </row>
    <row r="24616">
      <c r="A24616" s="221">
        <v>27148.0</v>
      </c>
      <c r="B24616" s="221">
        <v>40.0</v>
      </c>
      <c r="C24616" s="221">
        <v>2.0</v>
      </c>
    </row>
    <row r="24617">
      <c r="A24617" s="221">
        <v>27149.0</v>
      </c>
      <c r="B24617" s="221">
        <v>38.0</v>
      </c>
      <c r="C24617" s="221">
        <v>2.0</v>
      </c>
    </row>
    <row r="24618">
      <c r="A24618" s="221">
        <v>27149.0</v>
      </c>
      <c r="B24618" s="221">
        <v>39.0</v>
      </c>
      <c r="C24618" s="221">
        <v>2.0</v>
      </c>
    </row>
    <row r="24619">
      <c r="A24619" s="221">
        <v>27149.0</v>
      </c>
      <c r="B24619" s="221">
        <v>40.0</v>
      </c>
      <c r="C24619" s="221">
        <v>2.0</v>
      </c>
    </row>
    <row r="24620">
      <c r="A24620" s="221">
        <v>27150.0</v>
      </c>
      <c r="B24620" s="221">
        <v>38.0</v>
      </c>
      <c r="C24620" s="221">
        <v>2.0</v>
      </c>
    </row>
    <row r="24621">
      <c r="A24621" s="221">
        <v>27150.0</v>
      </c>
      <c r="B24621" s="221">
        <v>39.0</v>
      </c>
      <c r="C24621" s="221">
        <v>2.0</v>
      </c>
    </row>
    <row r="24622">
      <c r="A24622" s="221">
        <v>27150.0</v>
      </c>
      <c r="B24622" s="221">
        <v>40.0</v>
      </c>
      <c r="C24622" s="221">
        <v>2.0</v>
      </c>
    </row>
    <row r="24623">
      <c r="A24623" s="221">
        <v>27151.0</v>
      </c>
      <c r="B24623" s="221">
        <v>38.0</v>
      </c>
      <c r="C24623" s="221">
        <v>2.0</v>
      </c>
    </row>
    <row r="24624">
      <c r="A24624" s="221">
        <v>27151.0</v>
      </c>
      <c r="B24624" s="221">
        <v>39.0</v>
      </c>
      <c r="C24624" s="221">
        <v>2.0</v>
      </c>
    </row>
    <row r="24625">
      <c r="A24625" s="221">
        <v>27151.0</v>
      </c>
      <c r="B24625" s="221">
        <v>40.0</v>
      </c>
      <c r="C24625" s="221">
        <v>2.0</v>
      </c>
    </row>
    <row r="24626">
      <c r="A24626" s="221">
        <v>27152.0</v>
      </c>
      <c r="B24626" s="221">
        <v>38.0</v>
      </c>
      <c r="C24626" s="221">
        <v>2.0</v>
      </c>
    </row>
    <row r="24627">
      <c r="A24627" s="221">
        <v>27152.0</v>
      </c>
      <c r="B24627" s="221">
        <v>39.0</v>
      </c>
      <c r="C24627" s="221">
        <v>2.0</v>
      </c>
    </row>
    <row r="24628">
      <c r="A24628" s="221">
        <v>27152.0</v>
      </c>
      <c r="B24628" s="221">
        <v>40.0</v>
      </c>
      <c r="C24628" s="221">
        <v>2.0</v>
      </c>
    </row>
    <row r="24629">
      <c r="A24629" s="221">
        <v>27153.0</v>
      </c>
      <c r="B24629" s="221">
        <v>38.0</v>
      </c>
      <c r="C24629" s="221">
        <v>2.0</v>
      </c>
    </row>
    <row r="24630">
      <c r="A24630" s="221">
        <v>27153.0</v>
      </c>
      <c r="B24630" s="221">
        <v>39.0</v>
      </c>
      <c r="C24630" s="221">
        <v>2.0</v>
      </c>
    </row>
    <row r="24631">
      <c r="A24631" s="221">
        <v>27153.0</v>
      </c>
      <c r="B24631" s="221">
        <v>40.0</v>
      </c>
      <c r="C24631" s="221">
        <v>2.0</v>
      </c>
    </row>
    <row r="24632">
      <c r="A24632" s="221">
        <v>27154.0</v>
      </c>
      <c r="B24632" s="221">
        <v>38.0</v>
      </c>
      <c r="C24632" s="221">
        <v>2.0</v>
      </c>
    </row>
    <row r="24633">
      <c r="A24633" s="221">
        <v>27154.0</v>
      </c>
      <c r="B24633" s="221">
        <v>39.0</v>
      </c>
      <c r="C24633" s="221">
        <v>2.0</v>
      </c>
    </row>
    <row r="24634">
      <c r="A24634" s="221">
        <v>27154.0</v>
      </c>
      <c r="B24634" s="221">
        <v>40.0</v>
      </c>
      <c r="C24634" s="221">
        <v>2.0</v>
      </c>
    </row>
    <row r="24635">
      <c r="A24635" s="221">
        <v>27155.0</v>
      </c>
      <c r="B24635" s="221">
        <v>38.0</v>
      </c>
      <c r="C24635" s="221">
        <v>2.0</v>
      </c>
    </row>
    <row r="24636">
      <c r="A24636" s="221">
        <v>27155.0</v>
      </c>
      <c r="B24636" s="221">
        <v>39.0</v>
      </c>
      <c r="C24636" s="221">
        <v>2.0</v>
      </c>
    </row>
    <row r="24637">
      <c r="A24637" s="221">
        <v>27155.0</v>
      </c>
      <c r="B24637" s="221">
        <v>40.0</v>
      </c>
      <c r="C24637" s="221">
        <v>2.0</v>
      </c>
    </row>
    <row r="24638">
      <c r="A24638" s="221">
        <v>27156.0</v>
      </c>
      <c r="B24638" s="221">
        <v>38.0</v>
      </c>
      <c r="C24638" s="221">
        <v>2.0</v>
      </c>
    </row>
    <row r="24639">
      <c r="A24639" s="221">
        <v>27156.0</v>
      </c>
      <c r="B24639" s="221">
        <v>39.0</v>
      </c>
      <c r="C24639" s="221">
        <v>2.0</v>
      </c>
    </row>
    <row r="24640">
      <c r="A24640" s="221">
        <v>27156.0</v>
      </c>
      <c r="B24640" s="221">
        <v>40.0</v>
      </c>
      <c r="C24640" s="221">
        <v>2.0</v>
      </c>
    </row>
    <row r="24641">
      <c r="A24641" s="221">
        <v>27157.0</v>
      </c>
      <c r="B24641" s="221">
        <v>38.0</v>
      </c>
      <c r="C24641" s="221">
        <v>2.0</v>
      </c>
    </row>
    <row r="24642">
      <c r="A24642" s="221">
        <v>27157.0</v>
      </c>
      <c r="B24642" s="221">
        <v>39.0</v>
      </c>
      <c r="C24642" s="221">
        <v>2.0</v>
      </c>
    </row>
    <row r="24643">
      <c r="A24643" s="221">
        <v>27157.0</v>
      </c>
      <c r="B24643" s="221">
        <v>40.0</v>
      </c>
      <c r="C24643" s="221">
        <v>2.0</v>
      </c>
    </row>
    <row r="24644">
      <c r="A24644" s="221">
        <v>27158.0</v>
      </c>
      <c r="B24644" s="221">
        <v>38.0</v>
      </c>
      <c r="C24644" s="221">
        <v>2.0</v>
      </c>
    </row>
    <row r="24645">
      <c r="A24645" s="221">
        <v>27158.0</v>
      </c>
      <c r="B24645" s="221">
        <v>39.0</v>
      </c>
      <c r="C24645" s="221">
        <v>2.0</v>
      </c>
    </row>
    <row r="24646">
      <c r="A24646" s="221">
        <v>27158.0</v>
      </c>
      <c r="B24646" s="221">
        <v>40.0</v>
      </c>
      <c r="C24646" s="221">
        <v>2.0</v>
      </c>
    </row>
    <row r="24647">
      <c r="A24647" s="221">
        <v>27159.0</v>
      </c>
      <c r="B24647" s="221">
        <v>38.0</v>
      </c>
      <c r="C24647" s="221">
        <v>2.0</v>
      </c>
    </row>
    <row r="24648">
      <c r="A24648" s="221">
        <v>27159.0</v>
      </c>
      <c r="B24648" s="221">
        <v>39.0</v>
      </c>
      <c r="C24648" s="221">
        <v>2.0</v>
      </c>
    </row>
    <row r="24649">
      <c r="A24649" s="221">
        <v>27159.0</v>
      </c>
      <c r="B24649" s="221">
        <v>40.0</v>
      </c>
      <c r="C24649" s="221">
        <v>2.0</v>
      </c>
    </row>
    <row r="24650">
      <c r="A24650" s="221">
        <v>27160.0</v>
      </c>
      <c r="B24650" s="221">
        <v>38.0</v>
      </c>
      <c r="C24650" s="221">
        <v>2.0</v>
      </c>
    </row>
    <row r="24651">
      <c r="A24651" s="221">
        <v>27160.0</v>
      </c>
      <c r="B24651" s="221">
        <v>39.0</v>
      </c>
      <c r="C24651" s="221">
        <v>2.0</v>
      </c>
    </row>
    <row r="24652">
      <c r="A24652" s="221">
        <v>27160.0</v>
      </c>
      <c r="B24652" s="221">
        <v>40.0</v>
      </c>
      <c r="C24652" s="221">
        <v>2.0</v>
      </c>
    </row>
    <row r="24653">
      <c r="A24653" s="221">
        <v>27161.0</v>
      </c>
      <c r="B24653" s="221">
        <v>38.0</v>
      </c>
      <c r="C24653" s="221">
        <v>2.0</v>
      </c>
    </row>
    <row r="24654">
      <c r="A24654" s="221">
        <v>27161.0</v>
      </c>
      <c r="B24654" s="221">
        <v>39.0</v>
      </c>
      <c r="C24654" s="221">
        <v>2.0</v>
      </c>
    </row>
    <row r="24655">
      <c r="A24655" s="221">
        <v>27161.0</v>
      </c>
      <c r="B24655" s="221">
        <v>40.0</v>
      </c>
      <c r="C24655" s="221">
        <v>2.0</v>
      </c>
    </row>
    <row r="24656">
      <c r="A24656" s="221">
        <v>27162.0</v>
      </c>
      <c r="B24656" s="221">
        <v>38.0</v>
      </c>
      <c r="C24656" s="221">
        <v>2.0</v>
      </c>
    </row>
    <row r="24657">
      <c r="A24657" s="221">
        <v>27162.0</v>
      </c>
      <c r="B24657" s="221">
        <v>39.0</v>
      </c>
      <c r="C24657" s="221">
        <v>2.0</v>
      </c>
    </row>
    <row r="24658">
      <c r="A24658" s="221">
        <v>27162.0</v>
      </c>
      <c r="B24658" s="221">
        <v>40.0</v>
      </c>
      <c r="C24658" s="221">
        <v>2.0</v>
      </c>
    </row>
    <row r="24659">
      <c r="A24659" s="221">
        <v>27163.0</v>
      </c>
      <c r="B24659" s="221">
        <v>38.0</v>
      </c>
      <c r="C24659" s="221">
        <v>2.0</v>
      </c>
    </row>
    <row r="24660">
      <c r="A24660" s="221">
        <v>27163.0</v>
      </c>
      <c r="B24660" s="221">
        <v>39.0</v>
      </c>
      <c r="C24660" s="221">
        <v>2.0</v>
      </c>
    </row>
    <row r="24661">
      <c r="A24661" s="221">
        <v>27163.0</v>
      </c>
      <c r="B24661" s="221">
        <v>40.0</v>
      </c>
      <c r="C24661" s="221">
        <v>2.0</v>
      </c>
    </row>
    <row r="24662">
      <c r="A24662" s="221">
        <v>27164.0</v>
      </c>
      <c r="B24662" s="221">
        <v>38.0</v>
      </c>
      <c r="C24662" s="221">
        <v>2.0</v>
      </c>
    </row>
    <row r="24663">
      <c r="A24663" s="221">
        <v>27164.0</v>
      </c>
      <c r="B24663" s="221">
        <v>39.0</v>
      </c>
      <c r="C24663" s="221">
        <v>2.0</v>
      </c>
    </row>
    <row r="24664">
      <c r="A24664" s="221">
        <v>27164.0</v>
      </c>
      <c r="B24664" s="221">
        <v>40.0</v>
      </c>
      <c r="C24664" s="221">
        <v>2.0</v>
      </c>
    </row>
    <row r="24665">
      <c r="A24665" s="221">
        <v>27165.0</v>
      </c>
      <c r="B24665" s="221">
        <v>38.0</v>
      </c>
      <c r="C24665" s="221">
        <v>2.0</v>
      </c>
    </row>
    <row r="24666">
      <c r="A24666" s="221">
        <v>27165.0</v>
      </c>
      <c r="B24666" s="221">
        <v>39.0</v>
      </c>
      <c r="C24666" s="221">
        <v>2.0</v>
      </c>
    </row>
    <row r="24667">
      <c r="A24667" s="221">
        <v>27165.0</v>
      </c>
      <c r="B24667" s="221">
        <v>40.0</v>
      </c>
      <c r="C24667" s="221">
        <v>2.0</v>
      </c>
    </row>
    <row r="24668">
      <c r="A24668" s="221">
        <v>27166.0</v>
      </c>
      <c r="B24668" s="221">
        <v>38.0</v>
      </c>
      <c r="C24668" s="221">
        <v>2.0</v>
      </c>
    </row>
    <row r="24669">
      <c r="A24669" s="221">
        <v>27166.0</v>
      </c>
      <c r="B24669" s="221">
        <v>39.0</v>
      </c>
      <c r="C24669" s="221">
        <v>2.0</v>
      </c>
    </row>
    <row r="24670">
      <c r="A24670" s="221">
        <v>27166.0</v>
      </c>
      <c r="B24670" s="221">
        <v>40.0</v>
      </c>
      <c r="C24670" s="221">
        <v>2.0</v>
      </c>
    </row>
    <row r="24671">
      <c r="A24671" s="221">
        <v>27167.0</v>
      </c>
      <c r="B24671" s="221">
        <v>38.0</v>
      </c>
      <c r="C24671" s="221">
        <v>2.0</v>
      </c>
    </row>
    <row r="24672">
      <c r="A24672" s="221">
        <v>27167.0</v>
      </c>
      <c r="B24672" s="221">
        <v>39.0</v>
      </c>
      <c r="C24672" s="221">
        <v>2.0</v>
      </c>
    </row>
    <row r="24673">
      <c r="A24673" s="221">
        <v>27167.0</v>
      </c>
      <c r="B24673" s="221">
        <v>40.0</v>
      </c>
      <c r="C24673" s="221">
        <v>2.0</v>
      </c>
    </row>
    <row r="24674">
      <c r="A24674" s="221">
        <v>27169.0</v>
      </c>
      <c r="B24674" s="221">
        <v>38.0</v>
      </c>
      <c r="C24674" s="221">
        <v>2.0</v>
      </c>
    </row>
    <row r="24675">
      <c r="A24675" s="221">
        <v>27169.0</v>
      </c>
      <c r="B24675" s="221">
        <v>39.0</v>
      </c>
      <c r="C24675" s="221">
        <v>2.0</v>
      </c>
    </row>
    <row r="24676">
      <c r="A24676" s="221">
        <v>27169.0</v>
      </c>
      <c r="B24676" s="221">
        <v>40.0</v>
      </c>
      <c r="C24676" s="221">
        <v>2.0</v>
      </c>
    </row>
    <row r="24677">
      <c r="A24677" s="221">
        <v>27170.0</v>
      </c>
      <c r="B24677" s="221">
        <v>38.0</v>
      </c>
      <c r="C24677" s="221">
        <v>2.0</v>
      </c>
    </row>
    <row r="24678">
      <c r="A24678" s="221">
        <v>27170.0</v>
      </c>
      <c r="B24678" s="221">
        <v>39.0</v>
      </c>
      <c r="C24678" s="221">
        <v>2.0</v>
      </c>
    </row>
    <row r="24679">
      <c r="A24679" s="221">
        <v>27170.0</v>
      </c>
      <c r="B24679" s="221">
        <v>40.0</v>
      </c>
      <c r="C24679" s="221">
        <v>2.0</v>
      </c>
    </row>
    <row r="24680">
      <c r="A24680" s="221">
        <v>27171.0</v>
      </c>
      <c r="B24680" s="221">
        <v>38.0</v>
      </c>
      <c r="C24680" s="221">
        <v>2.0</v>
      </c>
    </row>
    <row r="24681">
      <c r="A24681" s="221">
        <v>27171.0</v>
      </c>
      <c r="B24681" s="221">
        <v>39.0</v>
      </c>
      <c r="C24681" s="221">
        <v>2.0</v>
      </c>
    </row>
    <row r="24682">
      <c r="A24682" s="221">
        <v>27171.0</v>
      </c>
      <c r="B24682" s="221">
        <v>40.0</v>
      </c>
      <c r="C24682" s="221">
        <v>2.0</v>
      </c>
    </row>
    <row r="24683">
      <c r="A24683" s="221">
        <v>27174.0</v>
      </c>
      <c r="B24683" s="221">
        <v>38.0</v>
      </c>
      <c r="C24683" s="221">
        <v>2.0</v>
      </c>
    </row>
    <row r="24684">
      <c r="A24684" s="221">
        <v>27174.0</v>
      </c>
      <c r="B24684" s="221">
        <v>39.0</v>
      </c>
      <c r="C24684" s="221">
        <v>2.0</v>
      </c>
    </row>
    <row r="24685">
      <c r="A24685" s="221">
        <v>27174.0</v>
      </c>
      <c r="B24685" s="221">
        <v>40.0</v>
      </c>
      <c r="C24685" s="221">
        <v>2.0</v>
      </c>
    </row>
    <row r="24686">
      <c r="A24686" s="221">
        <v>27175.0</v>
      </c>
      <c r="B24686" s="221">
        <v>38.0</v>
      </c>
      <c r="C24686" s="221">
        <v>2.0</v>
      </c>
    </row>
    <row r="24687">
      <c r="A24687" s="221">
        <v>27175.0</v>
      </c>
      <c r="B24687" s="221">
        <v>39.0</v>
      </c>
      <c r="C24687" s="221">
        <v>2.0</v>
      </c>
    </row>
    <row r="24688">
      <c r="A24688" s="221">
        <v>27175.0</v>
      </c>
      <c r="B24688" s="221">
        <v>40.0</v>
      </c>
      <c r="C24688" s="221">
        <v>2.0</v>
      </c>
    </row>
    <row r="24689">
      <c r="A24689" s="221">
        <v>27176.0</v>
      </c>
      <c r="B24689" s="221">
        <v>38.0</v>
      </c>
      <c r="C24689" s="221">
        <v>2.0</v>
      </c>
    </row>
    <row r="24690">
      <c r="A24690" s="221">
        <v>27176.0</v>
      </c>
      <c r="B24690" s="221">
        <v>39.0</v>
      </c>
      <c r="C24690" s="221">
        <v>2.0</v>
      </c>
    </row>
    <row r="24691">
      <c r="A24691" s="221">
        <v>27176.0</v>
      </c>
      <c r="B24691" s="221">
        <v>40.0</v>
      </c>
      <c r="C24691" s="221">
        <v>2.0</v>
      </c>
    </row>
    <row r="24692">
      <c r="A24692" s="221">
        <v>27177.0</v>
      </c>
      <c r="B24692" s="221">
        <v>38.0</v>
      </c>
      <c r="C24692" s="221">
        <v>2.0</v>
      </c>
    </row>
    <row r="24693">
      <c r="A24693" s="221">
        <v>27177.0</v>
      </c>
      <c r="B24693" s="221">
        <v>39.0</v>
      </c>
      <c r="C24693" s="221">
        <v>2.0</v>
      </c>
    </row>
    <row r="24694">
      <c r="A24694" s="221">
        <v>27177.0</v>
      </c>
      <c r="B24694" s="221">
        <v>40.0</v>
      </c>
      <c r="C24694" s="221">
        <v>2.0</v>
      </c>
    </row>
    <row r="24695">
      <c r="A24695" s="221">
        <v>27178.0</v>
      </c>
      <c r="B24695" s="221">
        <v>38.0</v>
      </c>
      <c r="C24695" s="221">
        <v>2.0</v>
      </c>
    </row>
    <row r="24696">
      <c r="A24696" s="221">
        <v>27178.0</v>
      </c>
      <c r="B24696" s="221">
        <v>39.0</v>
      </c>
      <c r="C24696" s="221">
        <v>2.0</v>
      </c>
    </row>
    <row r="24697">
      <c r="A24697" s="221">
        <v>27178.0</v>
      </c>
      <c r="B24697" s="221">
        <v>40.0</v>
      </c>
      <c r="C24697" s="221">
        <v>2.0</v>
      </c>
    </row>
    <row r="24698">
      <c r="A24698" s="221">
        <v>27179.0</v>
      </c>
      <c r="B24698" s="221">
        <v>38.0</v>
      </c>
      <c r="C24698" s="221">
        <v>2.0</v>
      </c>
    </row>
    <row r="24699">
      <c r="A24699" s="221">
        <v>27179.0</v>
      </c>
      <c r="B24699" s="221">
        <v>39.0</v>
      </c>
      <c r="C24699" s="221">
        <v>2.0</v>
      </c>
    </row>
    <row r="24700">
      <c r="A24700" s="221">
        <v>27179.0</v>
      </c>
      <c r="B24700" s="221">
        <v>40.0</v>
      </c>
      <c r="C24700" s="221">
        <v>2.0</v>
      </c>
    </row>
    <row r="24701">
      <c r="A24701" s="221">
        <v>27180.0</v>
      </c>
      <c r="B24701" s="221">
        <v>38.0</v>
      </c>
      <c r="C24701" s="221">
        <v>2.0</v>
      </c>
    </row>
    <row r="24702">
      <c r="A24702" s="221">
        <v>27180.0</v>
      </c>
      <c r="B24702" s="221">
        <v>39.0</v>
      </c>
      <c r="C24702" s="221">
        <v>2.0</v>
      </c>
    </row>
    <row r="24703">
      <c r="A24703" s="221">
        <v>27180.0</v>
      </c>
      <c r="B24703" s="221">
        <v>40.0</v>
      </c>
      <c r="C24703" s="221">
        <v>2.0</v>
      </c>
    </row>
    <row r="24704">
      <c r="A24704" s="221">
        <v>27181.0</v>
      </c>
      <c r="B24704" s="221">
        <v>38.0</v>
      </c>
      <c r="C24704" s="221">
        <v>2.0</v>
      </c>
    </row>
    <row r="24705">
      <c r="A24705" s="221">
        <v>27181.0</v>
      </c>
      <c r="B24705" s="221">
        <v>39.0</v>
      </c>
      <c r="C24705" s="221">
        <v>2.0</v>
      </c>
    </row>
    <row r="24706">
      <c r="A24706" s="221">
        <v>27181.0</v>
      </c>
      <c r="B24706" s="221">
        <v>40.0</v>
      </c>
      <c r="C24706" s="221">
        <v>2.0</v>
      </c>
    </row>
    <row r="24707">
      <c r="A24707" s="221">
        <v>27182.0</v>
      </c>
      <c r="B24707" s="221">
        <v>38.0</v>
      </c>
      <c r="C24707" s="221">
        <v>2.0</v>
      </c>
    </row>
    <row r="24708">
      <c r="A24708" s="221">
        <v>27182.0</v>
      </c>
      <c r="B24708" s="221">
        <v>39.0</v>
      </c>
      <c r="C24708" s="221">
        <v>2.0</v>
      </c>
    </row>
    <row r="24709">
      <c r="A24709" s="221">
        <v>27182.0</v>
      </c>
      <c r="B24709" s="221">
        <v>40.0</v>
      </c>
      <c r="C24709" s="221">
        <v>2.0</v>
      </c>
    </row>
    <row r="24710">
      <c r="A24710" s="221">
        <v>27184.0</v>
      </c>
      <c r="B24710" s="221">
        <v>38.0</v>
      </c>
      <c r="C24710" s="221">
        <v>2.0</v>
      </c>
    </row>
    <row r="24711">
      <c r="A24711" s="221">
        <v>27184.0</v>
      </c>
      <c r="B24711" s="221">
        <v>39.0</v>
      </c>
      <c r="C24711" s="221">
        <v>2.0</v>
      </c>
    </row>
    <row r="24712">
      <c r="A24712" s="221">
        <v>27184.0</v>
      </c>
      <c r="B24712" s="221">
        <v>40.0</v>
      </c>
      <c r="C24712" s="221">
        <v>2.0</v>
      </c>
    </row>
    <row r="24713">
      <c r="A24713" s="221">
        <v>27185.0</v>
      </c>
      <c r="B24713" s="221">
        <v>38.0</v>
      </c>
      <c r="C24713" s="221">
        <v>2.0</v>
      </c>
    </row>
    <row r="24714">
      <c r="A24714" s="221">
        <v>27185.0</v>
      </c>
      <c r="B24714" s="221">
        <v>39.0</v>
      </c>
      <c r="C24714" s="221">
        <v>2.0</v>
      </c>
    </row>
    <row r="24715">
      <c r="A24715" s="221">
        <v>27185.0</v>
      </c>
      <c r="B24715" s="221">
        <v>40.0</v>
      </c>
      <c r="C24715" s="221">
        <v>2.0</v>
      </c>
    </row>
    <row r="24716">
      <c r="A24716" s="221">
        <v>27186.0</v>
      </c>
      <c r="B24716" s="221">
        <v>38.0</v>
      </c>
      <c r="C24716" s="221">
        <v>2.0</v>
      </c>
    </row>
    <row r="24717">
      <c r="A24717" s="221">
        <v>27186.0</v>
      </c>
      <c r="B24717" s="221">
        <v>39.0</v>
      </c>
      <c r="C24717" s="221">
        <v>2.0</v>
      </c>
    </row>
    <row r="24718">
      <c r="A24718" s="221">
        <v>27186.0</v>
      </c>
      <c r="B24718" s="221">
        <v>40.0</v>
      </c>
      <c r="C24718" s="221">
        <v>2.0</v>
      </c>
    </row>
    <row r="24719">
      <c r="A24719" s="221">
        <v>27187.0</v>
      </c>
      <c r="B24719" s="221">
        <v>38.0</v>
      </c>
      <c r="C24719" s="221">
        <v>2.0</v>
      </c>
    </row>
    <row r="24720">
      <c r="A24720" s="221">
        <v>27187.0</v>
      </c>
      <c r="B24720" s="221">
        <v>39.0</v>
      </c>
      <c r="C24720" s="221">
        <v>2.0</v>
      </c>
    </row>
    <row r="24721">
      <c r="A24721" s="221">
        <v>27187.0</v>
      </c>
      <c r="B24721" s="221">
        <v>40.0</v>
      </c>
      <c r="C24721" s="221">
        <v>2.0</v>
      </c>
    </row>
    <row r="24722">
      <c r="A24722" s="221">
        <v>27188.0</v>
      </c>
      <c r="B24722" s="221">
        <v>38.0</v>
      </c>
      <c r="C24722" s="221">
        <v>2.0</v>
      </c>
    </row>
    <row r="24723">
      <c r="A24723" s="221">
        <v>27188.0</v>
      </c>
      <c r="B24723" s="221">
        <v>39.0</v>
      </c>
      <c r="C24723" s="221">
        <v>2.0</v>
      </c>
    </row>
    <row r="24724">
      <c r="A24724" s="221">
        <v>27188.0</v>
      </c>
      <c r="B24724" s="221">
        <v>40.0</v>
      </c>
      <c r="C24724" s="221">
        <v>2.0</v>
      </c>
    </row>
    <row r="24725">
      <c r="A24725" s="221">
        <v>27190.0</v>
      </c>
      <c r="B24725" s="221">
        <v>38.0</v>
      </c>
      <c r="C24725" s="221">
        <v>2.0</v>
      </c>
    </row>
    <row r="24726">
      <c r="A24726" s="221">
        <v>27190.0</v>
      </c>
      <c r="B24726" s="221">
        <v>39.0</v>
      </c>
      <c r="C24726" s="221">
        <v>2.0</v>
      </c>
    </row>
    <row r="24727">
      <c r="A24727" s="221">
        <v>27190.0</v>
      </c>
      <c r="B24727" s="221">
        <v>40.0</v>
      </c>
      <c r="C24727" s="221">
        <v>2.0</v>
      </c>
    </row>
    <row r="24728">
      <c r="A24728" s="221">
        <v>27191.0</v>
      </c>
      <c r="B24728" s="221">
        <v>38.0</v>
      </c>
      <c r="C24728" s="221">
        <v>2.0</v>
      </c>
    </row>
    <row r="24729">
      <c r="A24729" s="221">
        <v>27191.0</v>
      </c>
      <c r="B24729" s="221">
        <v>39.0</v>
      </c>
      <c r="C24729" s="221">
        <v>2.0</v>
      </c>
    </row>
    <row r="24730">
      <c r="A24730" s="221">
        <v>27191.0</v>
      </c>
      <c r="B24730" s="221">
        <v>40.0</v>
      </c>
      <c r="C24730" s="221">
        <v>2.0</v>
      </c>
    </row>
    <row r="24731">
      <c r="A24731" s="221">
        <v>27192.0</v>
      </c>
      <c r="B24731" s="221">
        <v>38.0</v>
      </c>
      <c r="C24731" s="221">
        <v>2.0</v>
      </c>
    </row>
    <row r="24732">
      <c r="A24732" s="221">
        <v>27192.0</v>
      </c>
      <c r="B24732" s="221">
        <v>39.0</v>
      </c>
      <c r="C24732" s="221">
        <v>2.0</v>
      </c>
    </row>
    <row r="24733">
      <c r="A24733" s="221">
        <v>27192.0</v>
      </c>
      <c r="B24733" s="221">
        <v>40.0</v>
      </c>
      <c r="C24733" s="221">
        <v>2.0</v>
      </c>
    </row>
    <row r="24734">
      <c r="A24734" s="221">
        <v>27193.0</v>
      </c>
      <c r="B24734" s="221">
        <v>38.0</v>
      </c>
      <c r="C24734" s="221">
        <v>2.0</v>
      </c>
    </row>
    <row r="24735">
      <c r="A24735" s="221">
        <v>27193.0</v>
      </c>
      <c r="B24735" s="221">
        <v>39.0</v>
      </c>
      <c r="C24735" s="221">
        <v>2.0</v>
      </c>
    </row>
    <row r="24736">
      <c r="A24736" s="221">
        <v>27193.0</v>
      </c>
      <c r="B24736" s="221">
        <v>40.0</v>
      </c>
      <c r="C24736" s="221">
        <v>2.0</v>
      </c>
    </row>
    <row r="24737">
      <c r="A24737" s="221">
        <v>27194.0</v>
      </c>
      <c r="B24737" s="221">
        <v>38.0</v>
      </c>
      <c r="C24737" s="221">
        <v>2.0</v>
      </c>
    </row>
    <row r="24738">
      <c r="A24738" s="221">
        <v>27194.0</v>
      </c>
      <c r="B24738" s="221">
        <v>39.0</v>
      </c>
      <c r="C24738" s="221">
        <v>2.0</v>
      </c>
    </row>
    <row r="24739">
      <c r="A24739" s="221">
        <v>27194.0</v>
      </c>
      <c r="B24739" s="221">
        <v>40.0</v>
      </c>
      <c r="C24739" s="221">
        <v>2.0</v>
      </c>
    </row>
    <row r="24740">
      <c r="A24740" s="221">
        <v>27195.0</v>
      </c>
      <c r="B24740" s="221">
        <v>38.0</v>
      </c>
      <c r="C24740" s="221">
        <v>2.0</v>
      </c>
    </row>
    <row r="24741">
      <c r="A24741" s="221">
        <v>27195.0</v>
      </c>
      <c r="B24741" s="221">
        <v>39.0</v>
      </c>
      <c r="C24741" s="221">
        <v>2.0</v>
      </c>
    </row>
    <row r="24742">
      <c r="A24742" s="221">
        <v>27195.0</v>
      </c>
      <c r="B24742" s="221">
        <v>40.0</v>
      </c>
      <c r="C24742" s="221">
        <v>2.0</v>
      </c>
    </row>
    <row r="24743">
      <c r="A24743" s="221">
        <v>27196.0</v>
      </c>
      <c r="B24743" s="221">
        <v>38.0</v>
      </c>
      <c r="C24743" s="221">
        <v>2.0</v>
      </c>
    </row>
    <row r="24744">
      <c r="A24744" s="221">
        <v>27196.0</v>
      </c>
      <c r="B24744" s="221">
        <v>39.0</v>
      </c>
      <c r="C24744" s="221">
        <v>2.0</v>
      </c>
    </row>
    <row r="24745">
      <c r="A24745" s="221">
        <v>27196.0</v>
      </c>
      <c r="B24745" s="221">
        <v>40.0</v>
      </c>
      <c r="C24745" s="221">
        <v>2.0</v>
      </c>
    </row>
    <row r="24746">
      <c r="A24746" s="221">
        <v>27197.0</v>
      </c>
      <c r="B24746" s="221">
        <v>38.0</v>
      </c>
      <c r="C24746" s="221">
        <v>2.0</v>
      </c>
    </row>
    <row r="24747">
      <c r="A24747" s="221">
        <v>27197.0</v>
      </c>
      <c r="B24747" s="221">
        <v>39.0</v>
      </c>
      <c r="C24747" s="221">
        <v>2.0</v>
      </c>
    </row>
    <row r="24748">
      <c r="A24748" s="221">
        <v>27197.0</v>
      </c>
      <c r="B24748" s="221">
        <v>40.0</v>
      </c>
      <c r="C24748" s="221">
        <v>2.0</v>
      </c>
    </row>
    <row r="24749">
      <c r="A24749" s="221">
        <v>27198.0</v>
      </c>
      <c r="B24749" s="221">
        <v>38.0</v>
      </c>
      <c r="C24749" s="221">
        <v>2.0</v>
      </c>
    </row>
    <row r="24750">
      <c r="A24750" s="221">
        <v>27198.0</v>
      </c>
      <c r="B24750" s="221">
        <v>39.0</v>
      </c>
      <c r="C24750" s="221">
        <v>2.0</v>
      </c>
    </row>
    <row r="24751">
      <c r="A24751" s="221">
        <v>27198.0</v>
      </c>
      <c r="B24751" s="221">
        <v>40.0</v>
      </c>
      <c r="C24751" s="221">
        <v>2.0</v>
      </c>
    </row>
    <row r="24752">
      <c r="A24752" s="221">
        <v>27204.0</v>
      </c>
      <c r="B24752" s="221">
        <v>38.0</v>
      </c>
      <c r="C24752" s="221">
        <v>1.0</v>
      </c>
    </row>
    <row r="24753">
      <c r="A24753" s="221">
        <v>27204.0</v>
      </c>
      <c r="B24753" s="221">
        <v>39.0</v>
      </c>
      <c r="C24753" s="221">
        <v>1.0</v>
      </c>
    </row>
    <row r="24754">
      <c r="A24754" s="221">
        <v>27204.0</v>
      </c>
      <c r="B24754" s="221">
        <v>40.0</v>
      </c>
      <c r="C24754" s="221">
        <v>1.0</v>
      </c>
    </row>
    <row r="24755">
      <c r="A24755" s="221">
        <v>27205.0</v>
      </c>
      <c r="B24755" s="221">
        <v>38.0</v>
      </c>
      <c r="C24755" s="221">
        <v>1.0</v>
      </c>
    </row>
    <row r="24756">
      <c r="A24756" s="221">
        <v>27205.0</v>
      </c>
      <c r="B24756" s="221">
        <v>39.0</v>
      </c>
      <c r="C24756" s="221">
        <v>1.0</v>
      </c>
    </row>
    <row r="24757">
      <c r="A24757" s="221">
        <v>27205.0</v>
      </c>
      <c r="B24757" s="221">
        <v>40.0</v>
      </c>
      <c r="C24757" s="221">
        <v>1.0</v>
      </c>
    </row>
    <row r="24758">
      <c r="A24758" s="221">
        <v>27206.0</v>
      </c>
      <c r="B24758" s="221">
        <v>38.0</v>
      </c>
      <c r="C24758" s="221">
        <v>1.0</v>
      </c>
    </row>
    <row r="24759">
      <c r="A24759" s="221">
        <v>27206.0</v>
      </c>
      <c r="B24759" s="221">
        <v>39.0</v>
      </c>
      <c r="C24759" s="221">
        <v>1.0</v>
      </c>
    </row>
    <row r="24760">
      <c r="A24760" s="221">
        <v>27206.0</v>
      </c>
      <c r="B24760" s="221">
        <v>40.0</v>
      </c>
      <c r="C24760" s="221">
        <v>1.0</v>
      </c>
    </row>
    <row r="24761">
      <c r="A24761" s="221">
        <v>27223.0</v>
      </c>
      <c r="B24761" s="221">
        <v>38.0</v>
      </c>
      <c r="C24761" s="221">
        <v>2.0</v>
      </c>
    </row>
    <row r="24762">
      <c r="A24762" s="221">
        <v>27223.0</v>
      </c>
      <c r="B24762" s="221">
        <v>39.0</v>
      </c>
      <c r="C24762" s="221">
        <v>2.0</v>
      </c>
    </row>
    <row r="24763">
      <c r="A24763" s="221">
        <v>27223.0</v>
      </c>
      <c r="B24763" s="221">
        <v>40.0</v>
      </c>
      <c r="C24763" s="221">
        <v>2.0</v>
      </c>
    </row>
    <row r="24764">
      <c r="A24764" s="221">
        <v>27224.0</v>
      </c>
      <c r="B24764" s="221">
        <v>38.0</v>
      </c>
      <c r="C24764" s="221">
        <v>2.0</v>
      </c>
    </row>
    <row r="24765">
      <c r="A24765" s="221">
        <v>27224.0</v>
      </c>
      <c r="B24765" s="221">
        <v>39.0</v>
      </c>
      <c r="C24765" s="221">
        <v>2.0</v>
      </c>
    </row>
    <row r="24766">
      <c r="A24766" s="221">
        <v>27224.0</v>
      </c>
      <c r="B24766" s="221">
        <v>40.0</v>
      </c>
      <c r="C24766" s="221">
        <v>2.0</v>
      </c>
    </row>
    <row r="24767">
      <c r="A24767" s="221">
        <v>27225.0</v>
      </c>
      <c r="B24767" s="221">
        <v>38.0</v>
      </c>
      <c r="C24767" s="221">
        <v>2.0</v>
      </c>
    </row>
    <row r="24768">
      <c r="A24768" s="221">
        <v>27225.0</v>
      </c>
      <c r="B24768" s="221">
        <v>39.0</v>
      </c>
      <c r="C24768" s="221">
        <v>2.0</v>
      </c>
    </row>
    <row r="24769">
      <c r="A24769" s="221">
        <v>27225.0</v>
      </c>
      <c r="B24769" s="221">
        <v>40.0</v>
      </c>
      <c r="C24769" s="221">
        <v>2.0</v>
      </c>
    </row>
    <row r="24770">
      <c r="A24770" s="221">
        <v>27226.0</v>
      </c>
      <c r="B24770" s="221">
        <v>38.0</v>
      </c>
      <c r="C24770" s="221">
        <v>2.0</v>
      </c>
    </row>
    <row r="24771">
      <c r="A24771" s="221">
        <v>27226.0</v>
      </c>
      <c r="B24771" s="221">
        <v>39.0</v>
      </c>
      <c r="C24771" s="221">
        <v>2.0</v>
      </c>
    </row>
    <row r="24772">
      <c r="A24772" s="221">
        <v>27226.0</v>
      </c>
      <c r="B24772" s="221">
        <v>40.0</v>
      </c>
      <c r="C24772" s="221">
        <v>2.0</v>
      </c>
    </row>
    <row r="24773">
      <c r="A24773" s="221">
        <v>27227.0</v>
      </c>
      <c r="B24773" s="221">
        <v>38.0</v>
      </c>
      <c r="C24773" s="221">
        <v>2.0</v>
      </c>
    </row>
    <row r="24774">
      <c r="A24774" s="221">
        <v>27227.0</v>
      </c>
      <c r="B24774" s="221">
        <v>39.0</v>
      </c>
      <c r="C24774" s="221">
        <v>2.0</v>
      </c>
    </row>
    <row r="24775">
      <c r="A24775" s="221">
        <v>27227.0</v>
      </c>
      <c r="B24775" s="221">
        <v>40.0</v>
      </c>
      <c r="C24775" s="221">
        <v>2.0</v>
      </c>
    </row>
    <row r="24776">
      <c r="A24776" s="221">
        <v>27229.0</v>
      </c>
      <c r="B24776" s="221">
        <v>38.0</v>
      </c>
      <c r="C24776" s="221">
        <v>2.0</v>
      </c>
    </row>
    <row r="24777">
      <c r="A24777" s="221">
        <v>27229.0</v>
      </c>
      <c r="B24777" s="221">
        <v>39.0</v>
      </c>
      <c r="C24777" s="221">
        <v>2.0</v>
      </c>
    </row>
    <row r="24778">
      <c r="A24778" s="221">
        <v>27229.0</v>
      </c>
      <c r="B24778" s="221">
        <v>40.0</v>
      </c>
      <c r="C24778" s="221">
        <v>2.0</v>
      </c>
    </row>
    <row r="24779">
      <c r="A24779" s="221">
        <v>27230.0</v>
      </c>
      <c r="B24779" s="221">
        <v>38.0</v>
      </c>
      <c r="C24779" s="221">
        <v>2.0</v>
      </c>
    </row>
    <row r="24780">
      <c r="A24780" s="221">
        <v>27230.0</v>
      </c>
      <c r="B24780" s="221">
        <v>39.0</v>
      </c>
      <c r="C24780" s="221">
        <v>2.0</v>
      </c>
    </row>
    <row r="24781">
      <c r="A24781" s="221">
        <v>27230.0</v>
      </c>
      <c r="B24781" s="221">
        <v>40.0</v>
      </c>
      <c r="C24781" s="221">
        <v>2.0</v>
      </c>
    </row>
    <row r="24782">
      <c r="A24782" s="221">
        <v>27231.0</v>
      </c>
      <c r="B24782" s="221">
        <v>38.0</v>
      </c>
      <c r="C24782" s="221">
        <v>2.0</v>
      </c>
    </row>
    <row r="24783">
      <c r="A24783" s="221">
        <v>27231.0</v>
      </c>
      <c r="B24783" s="221">
        <v>39.0</v>
      </c>
      <c r="C24783" s="221">
        <v>2.0</v>
      </c>
    </row>
    <row r="24784">
      <c r="A24784" s="221">
        <v>27231.0</v>
      </c>
      <c r="B24784" s="221">
        <v>40.0</v>
      </c>
      <c r="C24784" s="221">
        <v>2.0</v>
      </c>
    </row>
    <row r="24785">
      <c r="A24785" s="221">
        <v>27232.0</v>
      </c>
      <c r="B24785" s="221">
        <v>38.0</v>
      </c>
      <c r="C24785" s="221">
        <v>2.0</v>
      </c>
    </row>
    <row r="24786">
      <c r="A24786" s="221">
        <v>27232.0</v>
      </c>
      <c r="B24786" s="221">
        <v>39.0</v>
      </c>
      <c r="C24786" s="221">
        <v>2.0</v>
      </c>
    </row>
    <row r="24787">
      <c r="A24787" s="221">
        <v>27232.0</v>
      </c>
      <c r="B24787" s="221">
        <v>40.0</v>
      </c>
      <c r="C24787" s="221">
        <v>2.0</v>
      </c>
    </row>
    <row r="24788">
      <c r="A24788" s="221">
        <v>27233.0</v>
      </c>
      <c r="B24788" s="221">
        <v>38.0</v>
      </c>
      <c r="C24788" s="221">
        <v>2.0</v>
      </c>
    </row>
    <row r="24789">
      <c r="A24789" s="221">
        <v>27233.0</v>
      </c>
      <c r="B24789" s="221">
        <v>39.0</v>
      </c>
      <c r="C24789" s="221">
        <v>2.0</v>
      </c>
    </row>
    <row r="24790">
      <c r="A24790" s="221">
        <v>27233.0</v>
      </c>
      <c r="B24790" s="221">
        <v>40.0</v>
      </c>
      <c r="C24790" s="221">
        <v>2.0</v>
      </c>
    </row>
    <row r="24791">
      <c r="A24791" s="221">
        <v>27234.0</v>
      </c>
      <c r="B24791" s="221">
        <v>38.0</v>
      </c>
      <c r="C24791" s="221">
        <v>2.0</v>
      </c>
    </row>
    <row r="24792">
      <c r="A24792" s="221">
        <v>27234.0</v>
      </c>
      <c r="B24792" s="221">
        <v>39.0</v>
      </c>
      <c r="C24792" s="221">
        <v>2.0</v>
      </c>
    </row>
    <row r="24793">
      <c r="A24793" s="221">
        <v>27234.0</v>
      </c>
      <c r="B24793" s="221">
        <v>40.0</v>
      </c>
      <c r="C24793" s="221">
        <v>2.0</v>
      </c>
    </row>
    <row r="24794">
      <c r="A24794" s="221">
        <v>27235.0</v>
      </c>
      <c r="B24794" s="221">
        <v>38.0</v>
      </c>
      <c r="C24794" s="221">
        <v>2.0</v>
      </c>
    </row>
    <row r="24795">
      <c r="A24795" s="221">
        <v>27235.0</v>
      </c>
      <c r="B24795" s="221">
        <v>39.0</v>
      </c>
      <c r="C24795" s="221">
        <v>2.0</v>
      </c>
    </row>
    <row r="24796">
      <c r="A24796" s="221">
        <v>27235.0</v>
      </c>
      <c r="B24796" s="221">
        <v>40.0</v>
      </c>
      <c r="C24796" s="221">
        <v>2.0</v>
      </c>
    </row>
    <row r="24797">
      <c r="A24797" s="221">
        <v>27236.0</v>
      </c>
      <c r="B24797" s="221">
        <v>38.0</v>
      </c>
      <c r="C24797" s="221">
        <v>2.0</v>
      </c>
    </row>
    <row r="24798">
      <c r="A24798" s="221">
        <v>27236.0</v>
      </c>
      <c r="B24798" s="221">
        <v>39.0</v>
      </c>
      <c r="C24798" s="221">
        <v>2.0</v>
      </c>
    </row>
    <row r="24799">
      <c r="A24799" s="221">
        <v>27236.0</v>
      </c>
      <c r="B24799" s="221">
        <v>40.0</v>
      </c>
      <c r="C24799" s="221">
        <v>2.0</v>
      </c>
    </row>
    <row r="24800">
      <c r="A24800" s="221">
        <v>27237.0</v>
      </c>
      <c r="B24800" s="221">
        <v>38.0</v>
      </c>
      <c r="C24800" s="221">
        <v>2.0</v>
      </c>
    </row>
    <row r="24801">
      <c r="A24801" s="221">
        <v>27237.0</v>
      </c>
      <c r="B24801" s="221">
        <v>39.0</v>
      </c>
      <c r="C24801" s="221">
        <v>2.0</v>
      </c>
    </row>
    <row r="24802">
      <c r="A24802" s="221">
        <v>27237.0</v>
      </c>
      <c r="B24802" s="221">
        <v>40.0</v>
      </c>
      <c r="C24802" s="221">
        <v>2.0</v>
      </c>
    </row>
    <row r="24803">
      <c r="A24803" s="221">
        <v>27238.0</v>
      </c>
      <c r="B24803" s="221">
        <v>38.0</v>
      </c>
      <c r="C24803" s="221">
        <v>2.0</v>
      </c>
    </row>
    <row r="24804">
      <c r="A24804" s="221">
        <v>27238.0</v>
      </c>
      <c r="B24804" s="221">
        <v>39.0</v>
      </c>
      <c r="C24804" s="221">
        <v>2.0</v>
      </c>
    </row>
    <row r="24805">
      <c r="A24805" s="221">
        <v>27238.0</v>
      </c>
      <c r="B24805" s="221">
        <v>40.0</v>
      </c>
      <c r="C24805" s="221">
        <v>2.0</v>
      </c>
    </row>
    <row r="24806">
      <c r="A24806" s="221">
        <v>27239.0</v>
      </c>
      <c r="B24806" s="221">
        <v>38.0</v>
      </c>
      <c r="C24806" s="221">
        <v>2.0</v>
      </c>
    </row>
    <row r="24807">
      <c r="A24807" s="221">
        <v>27239.0</v>
      </c>
      <c r="B24807" s="221">
        <v>39.0</v>
      </c>
      <c r="C24807" s="221">
        <v>2.0</v>
      </c>
    </row>
    <row r="24808">
      <c r="A24808" s="221">
        <v>27239.0</v>
      </c>
      <c r="B24808" s="221">
        <v>40.0</v>
      </c>
      <c r="C24808" s="221">
        <v>2.0</v>
      </c>
    </row>
    <row r="24809">
      <c r="A24809" s="221">
        <v>27240.0</v>
      </c>
      <c r="B24809" s="221">
        <v>38.0</v>
      </c>
      <c r="C24809" s="221">
        <v>2.0</v>
      </c>
    </row>
    <row r="24810">
      <c r="A24810" s="221">
        <v>27240.0</v>
      </c>
      <c r="B24810" s="221">
        <v>39.0</v>
      </c>
      <c r="C24810" s="221">
        <v>2.0</v>
      </c>
    </row>
    <row r="24811">
      <c r="A24811" s="221">
        <v>27240.0</v>
      </c>
      <c r="B24811" s="221">
        <v>40.0</v>
      </c>
      <c r="C24811" s="221">
        <v>2.0</v>
      </c>
    </row>
    <row r="24812">
      <c r="A24812" s="221">
        <v>27243.0</v>
      </c>
      <c r="B24812" s="221">
        <v>38.0</v>
      </c>
      <c r="C24812" s="221">
        <v>2.0</v>
      </c>
    </row>
    <row r="24813">
      <c r="A24813" s="221">
        <v>27243.0</v>
      </c>
      <c r="B24813" s="221">
        <v>39.0</v>
      </c>
      <c r="C24813" s="221">
        <v>2.0</v>
      </c>
    </row>
    <row r="24814">
      <c r="A24814" s="221">
        <v>27243.0</v>
      </c>
      <c r="B24814" s="221">
        <v>40.0</v>
      </c>
      <c r="C24814" s="221">
        <v>2.0</v>
      </c>
    </row>
    <row r="24815">
      <c r="A24815" s="221">
        <v>27244.0</v>
      </c>
      <c r="B24815" s="221">
        <v>38.0</v>
      </c>
      <c r="C24815" s="221">
        <v>2.0</v>
      </c>
    </row>
    <row r="24816">
      <c r="A24816" s="221">
        <v>27244.0</v>
      </c>
      <c r="B24816" s="221">
        <v>39.0</v>
      </c>
      <c r="C24816" s="221">
        <v>2.0</v>
      </c>
    </row>
    <row r="24817">
      <c r="A24817" s="221">
        <v>27244.0</v>
      </c>
      <c r="B24817" s="221">
        <v>40.0</v>
      </c>
      <c r="C24817" s="221">
        <v>2.0</v>
      </c>
    </row>
    <row r="24818">
      <c r="A24818" s="221">
        <v>27245.0</v>
      </c>
      <c r="B24818" s="221">
        <v>38.0</v>
      </c>
      <c r="C24818" s="221">
        <v>2.0</v>
      </c>
    </row>
    <row r="24819">
      <c r="A24819" s="221">
        <v>27245.0</v>
      </c>
      <c r="B24819" s="221">
        <v>39.0</v>
      </c>
      <c r="C24819" s="221">
        <v>2.0</v>
      </c>
    </row>
    <row r="24820">
      <c r="A24820" s="221">
        <v>27245.0</v>
      </c>
      <c r="B24820" s="221">
        <v>40.0</v>
      </c>
      <c r="C24820" s="221">
        <v>2.0</v>
      </c>
    </row>
    <row r="24821">
      <c r="A24821" s="221">
        <v>27246.0</v>
      </c>
      <c r="B24821" s="221">
        <v>38.0</v>
      </c>
      <c r="C24821" s="221">
        <v>2.0</v>
      </c>
    </row>
    <row r="24822">
      <c r="A24822" s="221">
        <v>27246.0</v>
      </c>
      <c r="B24822" s="221">
        <v>39.0</v>
      </c>
      <c r="C24822" s="221">
        <v>2.0</v>
      </c>
    </row>
    <row r="24823">
      <c r="A24823" s="221">
        <v>27246.0</v>
      </c>
      <c r="B24823" s="221">
        <v>40.0</v>
      </c>
      <c r="C24823" s="221">
        <v>2.0</v>
      </c>
    </row>
    <row r="24824">
      <c r="A24824" s="221">
        <v>27247.0</v>
      </c>
      <c r="B24824" s="221">
        <v>38.0</v>
      </c>
      <c r="C24824" s="221">
        <v>2.0</v>
      </c>
    </row>
    <row r="24825">
      <c r="A24825" s="221">
        <v>27247.0</v>
      </c>
      <c r="B24825" s="221">
        <v>39.0</v>
      </c>
      <c r="C24825" s="221">
        <v>2.0</v>
      </c>
    </row>
    <row r="24826">
      <c r="A24826" s="221">
        <v>27247.0</v>
      </c>
      <c r="B24826" s="221">
        <v>40.0</v>
      </c>
      <c r="C24826" s="221">
        <v>2.0</v>
      </c>
    </row>
    <row r="24827">
      <c r="A24827" s="221">
        <v>27249.0</v>
      </c>
      <c r="B24827" s="221">
        <v>38.0</v>
      </c>
      <c r="C24827" s="221">
        <v>2.0</v>
      </c>
    </row>
    <row r="24828">
      <c r="A24828" s="221">
        <v>27249.0</v>
      </c>
      <c r="B24828" s="221">
        <v>39.0</v>
      </c>
      <c r="C24828" s="221">
        <v>2.0</v>
      </c>
    </row>
    <row r="24829">
      <c r="A24829" s="221">
        <v>27249.0</v>
      </c>
      <c r="B24829" s="221">
        <v>40.0</v>
      </c>
      <c r="C24829" s="221">
        <v>2.0</v>
      </c>
    </row>
    <row r="24830">
      <c r="A24830" s="221">
        <v>27250.0</v>
      </c>
      <c r="B24830" s="221">
        <v>38.0</v>
      </c>
      <c r="C24830" s="221">
        <v>2.0</v>
      </c>
    </row>
    <row r="24831">
      <c r="A24831" s="221">
        <v>27250.0</v>
      </c>
      <c r="B24831" s="221">
        <v>39.0</v>
      </c>
      <c r="C24831" s="221">
        <v>2.0</v>
      </c>
    </row>
    <row r="24832">
      <c r="A24832" s="221">
        <v>27250.0</v>
      </c>
      <c r="B24832" s="221">
        <v>40.0</v>
      </c>
      <c r="C24832" s="221">
        <v>2.0</v>
      </c>
    </row>
    <row r="24833">
      <c r="A24833" s="221">
        <v>27251.0</v>
      </c>
      <c r="B24833" s="221">
        <v>38.0</v>
      </c>
      <c r="C24833" s="221">
        <v>2.0</v>
      </c>
    </row>
    <row r="24834">
      <c r="A24834" s="221">
        <v>27251.0</v>
      </c>
      <c r="B24834" s="221">
        <v>39.0</v>
      </c>
      <c r="C24834" s="221">
        <v>2.0</v>
      </c>
    </row>
    <row r="24835">
      <c r="A24835" s="221">
        <v>27251.0</v>
      </c>
      <c r="B24835" s="221">
        <v>40.0</v>
      </c>
      <c r="C24835" s="221">
        <v>2.0</v>
      </c>
    </row>
    <row r="24836">
      <c r="A24836" s="221">
        <v>27252.0</v>
      </c>
      <c r="B24836" s="221">
        <v>38.0</v>
      </c>
      <c r="C24836" s="221">
        <v>2.0</v>
      </c>
    </row>
    <row r="24837">
      <c r="A24837" s="221">
        <v>27252.0</v>
      </c>
      <c r="B24837" s="221">
        <v>39.0</v>
      </c>
      <c r="C24837" s="221">
        <v>2.0</v>
      </c>
    </row>
    <row r="24838">
      <c r="A24838" s="221">
        <v>27252.0</v>
      </c>
      <c r="B24838" s="221">
        <v>40.0</v>
      </c>
      <c r="C24838" s="221">
        <v>2.0</v>
      </c>
    </row>
    <row r="24839">
      <c r="A24839" s="221">
        <v>27253.0</v>
      </c>
      <c r="B24839" s="221">
        <v>38.0</v>
      </c>
      <c r="C24839" s="221">
        <v>2.0</v>
      </c>
    </row>
    <row r="24840">
      <c r="A24840" s="221">
        <v>27253.0</v>
      </c>
      <c r="B24840" s="221">
        <v>39.0</v>
      </c>
      <c r="C24840" s="221">
        <v>2.0</v>
      </c>
    </row>
    <row r="24841">
      <c r="A24841" s="221">
        <v>27253.0</v>
      </c>
      <c r="B24841" s="221">
        <v>40.0</v>
      </c>
      <c r="C24841" s="221">
        <v>2.0</v>
      </c>
    </row>
    <row r="24842">
      <c r="A24842" s="221">
        <v>27254.0</v>
      </c>
      <c r="B24842" s="221">
        <v>38.0</v>
      </c>
      <c r="C24842" s="221">
        <v>2.0</v>
      </c>
    </row>
    <row r="24843">
      <c r="A24843" s="221">
        <v>27254.0</v>
      </c>
      <c r="B24843" s="221">
        <v>39.0</v>
      </c>
      <c r="C24843" s="221">
        <v>2.0</v>
      </c>
    </row>
    <row r="24844">
      <c r="A24844" s="221">
        <v>27254.0</v>
      </c>
      <c r="B24844" s="221">
        <v>40.0</v>
      </c>
      <c r="C24844" s="221">
        <v>2.0</v>
      </c>
    </row>
    <row r="24845">
      <c r="A24845" s="221">
        <v>27255.0</v>
      </c>
      <c r="B24845" s="221">
        <v>38.0</v>
      </c>
      <c r="C24845" s="221">
        <v>2.0</v>
      </c>
    </row>
    <row r="24846">
      <c r="A24846" s="221">
        <v>27255.0</v>
      </c>
      <c r="B24846" s="221">
        <v>39.0</v>
      </c>
      <c r="C24846" s="221">
        <v>2.0</v>
      </c>
    </row>
    <row r="24847">
      <c r="A24847" s="221">
        <v>27255.0</v>
      </c>
      <c r="B24847" s="221">
        <v>40.0</v>
      </c>
      <c r="C24847" s="221">
        <v>2.0</v>
      </c>
    </row>
    <row r="24848">
      <c r="A24848" s="221">
        <v>27256.0</v>
      </c>
      <c r="B24848" s="221">
        <v>38.0</v>
      </c>
      <c r="C24848" s="221">
        <v>2.0</v>
      </c>
    </row>
    <row r="24849">
      <c r="A24849" s="221">
        <v>27256.0</v>
      </c>
      <c r="B24849" s="221">
        <v>39.0</v>
      </c>
      <c r="C24849" s="221">
        <v>2.0</v>
      </c>
    </row>
    <row r="24850">
      <c r="A24850" s="221">
        <v>27256.0</v>
      </c>
      <c r="B24850" s="221">
        <v>40.0</v>
      </c>
      <c r="C24850" s="221">
        <v>2.0</v>
      </c>
    </row>
    <row r="24851">
      <c r="A24851" s="221">
        <v>27257.0</v>
      </c>
      <c r="B24851" s="221">
        <v>38.0</v>
      </c>
      <c r="C24851" s="221">
        <v>2.0</v>
      </c>
    </row>
    <row r="24852">
      <c r="A24852" s="221">
        <v>27257.0</v>
      </c>
      <c r="B24852" s="221">
        <v>39.0</v>
      </c>
      <c r="C24852" s="221">
        <v>2.0</v>
      </c>
    </row>
    <row r="24853">
      <c r="A24853" s="221">
        <v>27257.0</v>
      </c>
      <c r="B24853" s="221">
        <v>40.0</v>
      </c>
      <c r="C24853" s="221">
        <v>2.0</v>
      </c>
    </row>
    <row r="24854">
      <c r="A24854" s="221">
        <v>27258.0</v>
      </c>
      <c r="B24854" s="221">
        <v>38.0</v>
      </c>
      <c r="C24854" s="221">
        <v>2.0</v>
      </c>
    </row>
    <row r="24855">
      <c r="A24855" s="221">
        <v>27258.0</v>
      </c>
      <c r="B24855" s="221">
        <v>39.0</v>
      </c>
      <c r="C24855" s="221">
        <v>2.0</v>
      </c>
    </row>
    <row r="24856">
      <c r="A24856" s="221">
        <v>27258.0</v>
      </c>
      <c r="B24856" s="221">
        <v>40.0</v>
      </c>
      <c r="C24856" s="221">
        <v>2.0</v>
      </c>
    </row>
    <row r="24857">
      <c r="A24857" s="221">
        <v>27259.0</v>
      </c>
      <c r="B24857" s="221">
        <v>38.0</v>
      </c>
      <c r="C24857" s="221">
        <v>2.0</v>
      </c>
    </row>
    <row r="24858">
      <c r="A24858" s="221">
        <v>27259.0</v>
      </c>
      <c r="B24858" s="221">
        <v>39.0</v>
      </c>
      <c r="C24858" s="221">
        <v>2.0</v>
      </c>
    </row>
    <row r="24859">
      <c r="A24859" s="221">
        <v>27259.0</v>
      </c>
      <c r="B24859" s="221">
        <v>40.0</v>
      </c>
      <c r="C24859" s="221">
        <v>2.0</v>
      </c>
    </row>
    <row r="24860">
      <c r="A24860" s="221">
        <v>27260.0</v>
      </c>
      <c r="B24860" s="221">
        <v>38.0</v>
      </c>
      <c r="C24860" s="221">
        <v>2.0</v>
      </c>
    </row>
    <row r="24861">
      <c r="A24861" s="221">
        <v>27260.0</v>
      </c>
      <c r="B24861" s="221">
        <v>39.0</v>
      </c>
      <c r="C24861" s="221">
        <v>2.0</v>
      </c>
    </row>
    <row r="24862">
      <c r="A24862" s="221">
        <v>27260.0</v>
      </c>
      <c r="B24862" s="221">
        <v>40.0</v>
      </c>
      <c r="C24862" s="221">
        <v>2.0</v>
      </c>
    </row>
    <row r="24863">
      <c r="A24863" s="221">
        <v>27264.0</v>
      </c>
      <c r="B24863" s="221">
        <v>38.0</v>
      </c>
      <c r="C24863" s="221">
        <v>2.0</v>
      </c>
    </row>
    <row r="24864">
      <c r="A24864" s="221">
        <v>27264.0</v>
      </c>
      <c r="B24864" s="221">
        <v>39.0</v>
      </c>
      <c r="C24864" s="221">
        <v>2.0</v>
      </c>
    </row>
    <row r="24865">
      <c r="A24865" s="221">
        <v>27264.0</v>
      </c>
      <c r="B24865" s="221">
        <v>40.0</v>
      </c>
      <c r="C24865" s="221">
        <v>2.0</v>
      </c>
    </row>
    <row r="24866">
      <c r="A24866" s="221">
        <v>27265.0</v>
      </c>
      <c r="B24866" s="221">
        <v>38.0</v>
      </c>
      <c r="C24866" s="221">
        <v>2.0</v>
      </c>
    </row>
    <row r="24867">
      <c r="A24867" s="221">
        <v>27265.0</v>
      </c>
      <c r="B24867" s="221">
        <v>39.0</v>
      </c>
      <c r="C24867" s="221">
        <v>2.0</v>
      </c>
    </row>
    <row r="24868">
      <c r="A24868" s="221">
        <v>27265.0</v>
      </c>
      <c r="B24868" s="221">
        <v>40.0</v>
      </c>
      <c r="C24868" s="221">
        <v>2.0</v>
      </c>
    </row>
    <row r="24869">
      <c r="A24869" s="221">
        <v>27267.0</v>
      </c>
      <c r="B24869" s="221">
        <v>38.0</v>
      </c>
      <c r="C24869" s="221">
        <v>2.0</v>
      </c>
    </row>
    <row r="24870">
      <c r="A24870" s="221">
        <v>27267.0</v>
      </c>
      <c r="B24870" s="221">
        <v>39.0</v>
      </c>
      <c r="C24870" s="221">
        <v>2.0</v>
      </c>
    </row>
    <row r="24871">
      <c r="A24871" s="221">
        <v>27267.0</v>
      </c>
      <c r="B24871" s="221">
        <v>40.0</v>
      </c>
      <c r="C24871" s="221">
        <v>2.0</v>
      </c>
    </row>
    <row r="24872">
      <c r="A24872" s="221">
        <v>27268.0</v>
      </c>
      <c r="B24872" s="221">
        <v>38.0</v>
      </c>
      <c r="C24872" s="221">
        <v>2.0</v>
      </c>
    </row>
    <row r="24873">
      <c r="A24873" s="221">
        <v>27268.0</v>
      </c>
      <c r="B24873" s="221">
        <v>39.0</v>
      </c>
      <c r="C24873" s="221">
        <v>2.0</v>
      </c>
    </row>
    <row r="24874">
      <c r="A24874" s="221">
        <v>27268.0</v>
      </c>
      <c r="B24874" s="221">
        <v>40.0</v>
      </c>
      <c r="C24874" s="221">
        <v>2.0</v>
      </c>
    </row>
    <row r="24875">
      <c r="A24875" s="221">
        <v>27269.0</v>
      </c>
      <c r="B24875" s="221">
        <v>38.0</v>
      </c>
      <c r="C24875" s="221">
        <v>2.0</v>
      </c>
    </row>
    <row r="24876">
      <c r="A24876" s="221">
        <v>27269.0</v>
      </c>
      <c r="B24876" s="221">
        <v>39.0</v>
      </c>
      <c r="C24876" s="221">
        <v>2.0</v>
      </c>
    </row>
    <row r="24877">
      <c r="A24877" s="221">
        <v>27269.0</v>
      </c>
      <c r="B24877" s="221">
        <v>40.0</v>
      </c>
      <c r="C24877" s="221">
        <v>2.0</v>
      </c>
    </row>
    <row r="24878">
      <c r="A24878" s="221">
        <v>27270.0</v>
      </c>
      <c r="B24878" s="221">
        <v>38.0</v>
      </c>
      <c r="C24878" s="221">
        <v>2.0</v>
      </c>
    </row>
    <row r="24879">
      <c r="A24879" s="221">
        <v>27270.0</v>
      </c>
      <c r="B24879" s="221">
        <v>39.0</v>
      </c>
      <c r="C24879" s="221">
        <v>2.0</v>
      </c>
    </row>
    <row r="24880">
      <c r="A24880" s="221">
        <v>27270.0</v>
      </c>
      <c r="B24880" s="221">
        <v>40.0</v>
      </c>
      <c r="C24880" s="221">
        <v>2.0</v>
      </c>
    </row>
    <row r="24881">
      <c r="A24881" s="221">
        <v>27271.0</v>
      </c>
      <c r="B24881" s="221">
        <v>38.0</v>
      </c>
      <c r="C24881" s="221">
        <v>2.0</v>
      </c>
    </row>
    <row r="24882">
      <c r="A24882" s="221">
        <v>27271.0</v>
      </c>
      <c r="B24882" s="221">
        <v>39.0</v>
      </c>
      <c r="C24882" s="221">
        <v>2.0</v>
      </c>
    </row>
    <row r="24883">
      <c r="A24883" s="221">
        <v>27271.0</v>
      </c>
      <c r="B24883" s="221">
        <v>40.0</v>
      </c>
      <c r="C24883" s="221">
        <v>2.0</v>
      </c>
    </row>
    <row r="24884">
      <c r="A24884" s="221">
        <v>27272.0</v>
      </c>
      <c r="B24884" s="221">
        <v>38.0</v>
      </c>
      <c r="C24884" s="221">
        <v>2.0</v>
      </c>
    </row>
    <row r="24885">
      <c r="A24885" s="221">
        <v>27272.0</v>
      </c>
      <c r="B24885" s="221">
        <v>39.0</v>
      </c>
      <c r="C24885" s="221">
        <v>2.0</v>
      </c>
    </row>
    <row r="24886">
      <c r="A24886" s="221">
        <v>27272.0</v>
      </c>
      <c r="B24886" s="221">
        <v>40.0</v>
      </c>
      <c r="C24886" s="221">
        <v>2.0</v>
      </c>
    </row>
    <row r="24887">
      <c r="A24887" s="221">
        <v>27273.0</v>
      </c>
      <c r="B24887" s="221">
        <v>38.0</v>
      </c>
      <c r="C24887" s="221">
        <v>2.0</v>
      </c>
    </row>
    <row r="24888">
      <c r="A24888" s="221">
        <v>27273.0</v>
      </c>
      <c r="B24888" s="221">
        <v>39.0</v>
      </c>
      <c r="C24888" s="221">
        <v>2.0</v>
      </c>
    </row>
    <row r="24889">
      <c r="A24889" s="221">
        <v>27273.0</v>
      </c>
      <c r="B24889" s="221">
        <v>40.0</v>
      </c>
      <c r="C24889" s="221">
        <v>2.0</v>
      </c>
    </row>
    <row r="24890">
      <c r="A24890" s="221">
        <v>27299.0</v>
      </c>
      <c r="B24890" s="221">
        <v>34.0</v>
      </c>
      <c r="C24890" s="221">
        <v>2778.0</v>
      </c>
    </row>
    <row r="24891">
      <c r="A24891" s="221">
        <v>27301.0</v>
      </c>
      <c r="B24891" s="221">
        <v>34.0</v>
      </c>
      <c r="C24891" s="221">
        <v>2778.0</v>
      </c>
    </row>
    <row r="24892">
      <c r="A24892" s="221">
        <v>27303.0</v>
      </c>
      <c r="B24892" s="221">
        <v>34.0</v>
      </c>
      <c r="C24892" s="221">
        <v>2778.0</v>
      </c>
    </row>
    <row r="24893">
      <c r="A24893" s="221">
        <v>27305.0</v>
      </c>
      <c r="B24893" s="221">
        <v>34.0</v>
      </c>
      <c r="C24893" s="221">
        <v>2778.0</v>
      </c>
    </row>
    <row r="24894">
      <c r="A24894" s="221">
        <v>27313.0</v>
      </c>
      <c r="B24894" s="221">
        <v>34.0</v>
      </c>
      <c r="C24894" s="221">
        <v>33.0</v>
      </c>
    </row>
    <row r="24895">
      <c r="A24895" s="221">
        <v>27313.0</v>
      </c>
      <c r="B24895" s="221">
        <v>35.0</v>
      </c>
      <c r="C24895" s="221">
        <v>28.0</v>
      </c>
    </row>
    <row r="24896">
      <c r="A24896" s="221">
        <v>27315.0</v>
      </c>
      <c r="B24896" s="221">
        <v>34.0</v>
      </c>
      <c r="C24896" s="221">
        <v>33.0</v>
      </c>
    </row>
    <row r="24897">
      <c r="A24897" s="221">
        <v>27315.0</v>
      </c>
      <c r="B24897" s="221">
        <v>35.0</v>
      </c>
      <c r="C24897" s="221">
        <v>28.0</v>
      </c>
    </row>
    <row r="24898">
      <c r="A24898" s="221">
        <v>27317.0</v>
      </c>
      <c r="B24898" s="221">
        <v>34.0</v>
      </c>
      <c r="C24898" s="221">
        <v>33.0</v>
      </c>
    </row>
    <row r="24899">
      <c r="A24899" s="221">
        <v>27317.0</v>
      </c>
      <c r="B24899" s="221">
        <v>35.0</v>
      </c>
      <c r="C24899" s="221">
        <v>28.0</v>
      </c>
    </row>
    <row r="24900">
      <c r="A24900" s="221">
        <v>27319.0</v>
      </c>
      <c r="B24900" s="221">
        <v>34.0</v>
      </c>
      <c r="C24900" s="221">
        <v>48.0</v>
      </c>
    </row>
    <row r="24901">
      <c r="A24901" s="221">
        <v>27319.0</v>
      </c>
      <c r="B24901" s="221">
        <v>35.0</v>
      </c>
      <c r="C24901" s="221">
        <v>37.0</v>
      </c>
    </row>
    <row r="24902">
      <c r="A24902" s="221">
        <v>27321.0</v>
      </c>
      <c r="B24902" s="221">
        <v>34.0</v>
      </c>
      <c r="C24902" s="221">
        <v>48.0</v>
      </c>
    </row>
    <row r="24903">
      <c r="A24903" s="221">
        <v>27321.0</v>
      </c>
      <c r="B24903" s="221">
        <v>35.0</v>
      </c>
      <c r="C24903" s="221">
        <v>37.0</v>
      </c>
    </row>
    <row r="24904">
      <c r="A24904" s="221">
        <v>27323.0</v>
      </c>
      <c r="B24904" s="221">
        <v>34.0</v>
      </c>
      <c r="C24904" s="221">
        <v>48.0</v>
      </c>
    </row>
    <row r="24905">
      <c r="A24905" s="221">
        <v>27323.0</v>
      </c>
      <c r="B24905" s="221">
        <v>35.0</v>
      </c>
      <c r="C24905" s="221">
        <v>37.0</v>
      </c>
    </row>
    <row r="24906">
      <c r="A24906" s="221">
        <v>27325.0</v>
      </c>
      <c r="B24906" s="221">
        <v>34.0</v>
      </c>
      <c r="C24906" s="221">
        <v>24.0</v>
      </c>
    </row>
    <row r="24907">
      <c r="A24907" s="221">
        <v>27325.0</v>
      </c>
      <c r="B24907" s="221">
        <v>35.0</v>
      </c>
      <c r="C24907" s="221">
        <v>19.0</v>
      </c>
    </row>
    <row r="24908">
      <c r="A24908" s="221">
        <v>27327.0</v>
      </c>
      <c r="B24908" s="221">
        <v>34.0</v>
      </c>
      <c r="C24908" s="221">
        <v>24.0</v>
      </c>
    </row>
    <row r="24909">
      <c r="A24909" s="221">
        <v>27327.0</v>
      </c>
      <c r="B24909" s="221">
        <v>35.0</v>
      </c>
      <c r="C24909" s="221">
        <v>19.0</v>
      </c>
    </row>
    <row r="24910">
      <c r="A24910" s="221">
        <v>27329.0</v>
      </c>
      <c r="B24910" s="221">
        <v>34.0</v>
      </c>
      <c r="C24910" s="221">
        <v>24.0</v>
      </c>
    </row>
    <row r="24911">
      <c r="A24911" s="221">
        <v>27329.0</v>
      </c>
      <c r="B24911" s="221">
        <v>35.0</v>
      </c>
      <c r="C24911" s="221">
        <v>19.0</v>
      </c>
    </row>
    <row r="24912">
      <c r="A24912" s="221">
        <v>27331.0</v>
      </c>
      <c r="B24912" s="221">
        <v>34.0</v>
      </c>
      <c r="C24912" s="221">
        <v>31.0</v>
      </c>
    </row>
    <row r="24913">
      <c r="A24913" s="221">
        <v>27331.0</v>
      </c>
      <c r="B24913" s="221">
        <v>35.0</v>
      </c>
      <c r="C24913" s="221">
        <v>26.0</v>
      </c>
    </row>
    <row r="24914">
      <c r="A24914" s="221">
        <v>27333.0</v>
      </c>
      <c r="B24914" s="221">
        <v>34.0</v>
      </c>
      <c r="C24914" s="221">
        <v>31.0</v>
      </c>
    </row>
    <row r="24915">
      <c r="A24915" s="221">
        <v>27333.0</v>
      </c>
      <c r="B24915" s="221">
        <v>35.0</v>
      </c>
      <c r="C24915" s="221">
        <v>26.0</v>
      </c>
    </row>
    <row r="24916">
      <c r="A24916" s="221">
        <v>27335.0</v>
      </c>
      <c r="B24916" s="221">
        <v>34.0</v>
      </c>
      <c r="C24916" s="221">
        <v>31.0</v>
      </c>
    </row>
    <row r="24917">
      <c r="A24917" s="221">
        <v>27335.0</v>
      </c>
      <c r="B24917" s="221">
        <v>35.0</v>
      </c>
      <c r="C24917" s="221">
        <v>26.0</v>
      </c>
    </row>
    <row r="24918">
      <c r="A24918" s="221">
        <v>27337.0</v>
      </c>
      <c r="B24918" s="221">
        <v>34.0</v>
      </c>
      <c r="C24918" s="221">
        <v>3924.0</v>
      </c>
    </row>
    <row r="24919">
      <c r="A24919" s="221">
        <v>27337.0</v>
      </c>
      <c r="B24919" s="221">
        <v>35.0</v>
      </c>
      <c r="C24919" s="221">
        <v>356.0</v>
      </c>
    </row>
    <row r="24920">
      <c r="A24920" s="221">
        <v>27337.0</v>
      </c>
      <c r="B24920" s="221">
        <v>36.0</v>
      </c>
      <c r="C24920" s="221">
        <v>28.0</v>
      </c>
    </row>
    <row r="24921">
      <c r="A24921" s="221">
        <v>27337.0</v>
      </c>
      <c r="B24921" s="221">
        <v>40.0</v>
      </c>
      <c r="C24921" s="221">
        <v>3.0</v>
      </c>
    </row>
    <row r="24922">
      <c r="A24922" s="221">
        <v>27339.0</v>
      </c>
      <c r="B24922" s="221">
        <v>34.0</v>
      </c>
      <c r="C24922" s="221">
        <v>3924.0</v>
      </c>
    </row>
    <row r="24923">
      <c r="A24923" s="221">
        <v>27339.0</v>
      </c>
      <c r="B24923" s="221">
        <v>35.0</v>
      </c>
      <c r="C24923" s="221">
        <v>356.0</v>
      </c>
    </row>
    <row r="24924">
      <c r="A24924" s="221">
        <v>27339.0</v>
      </c>
      <c r="B24924" s="221">
        <v>36.0</v>
      </c>
      <c r="C24924" s="221">
        <v>28.0</v>
      </c>
    </row>
    <row r="24925">
      <c r="A24925" s="221">
        <v>27339.0</v>
      </c>
      <c r="B24925" s="221">
        <v>40.0</v>
      </c>
      <c r="C24925" s="221">
        <v>3.0</v>
      </c>
    </row>
    <row r="24926">
      <c r="A24926" s="221">
        <v>27341.0</v>
      </c>
      <c r="B24926" s="221">
        <v>34.0</v>
      </c>
      <c r="C24926" s="221">
        <v>3924.0</v>
      </c>
    </row>
    <row r="24927">
      <c r="A24927" s="221">
        <v>27341.0</v>
      </c>
      <c r="B24927" s="221">
        <v>35.0</v>
      </c>
      <c r="C24927" s="221">
        <v>356.0</v>
      </c>
    </row>
    <row r="24928">
      <c r="A24928" s="221">
        <v>27341.0</v>
      </c>
      <c r="B24928" s="221">
        <v>36.0</v>
      </c>
      <c r="C24928" s="221">
        <v>28.0</v>
      </c>
    </row>
    <row r="24929">
      <c r="A24929" s="221">
        <v>27341.0</v>
      </c>
      <c r="B24929" s="221">
        <v>40.0</v>
      </c>
      <c r="C24929" s="221">
        <v>3.0</v>
      </c>
    </row>
    <row r="24930">
      <c r="A24930" s="221">
        <v>27343.0</v>
      </c>
      <c r="B24930" s="221">
        <v>34.0</v>
      </c>
      <c r="C24930" s="221">
        <v>1876.0</v>
      </c>
    </row>
    <row r="24931">
      <c r="A24931" s="221">
        <v>27343.0</v>
      </c>
      <c r="B24931" s="221">
        <v>39.0</v>
      </c>
      <c r="C24931" s="221">
        <v>6.0</v>
      </c>
    </row>
    <row r="24932">
      <c r="A24932" s="221">
        <v>27343.0</v>
      </c>
      <c r="B24932" s="221">
        <v>40.0</v>
      </c>
      <c r="C24932" s="221">
        <v>2.0</v>
      </c>
    </row>
    <row r="24933">
      <c r="A24933" s="221">
        <v>27345.0</v>
      </c>
      <c r="B24933" s="221">
        <v>34.0</v>
      </c>
      <c r="C24933" s="221">
        <v>1876.0</v>
      </c>
    </row>
    <row r="24934">
      <c r="A24934" s="221">
        <v>27345.0</v>
      </c>
      <c r="B24934" s="221">
        <v>39.0</v>
      </c>
      <c r="C24934" s="221">
        <v>6.0</v>
      </c>
    </row>
    <row r="24935">
      <c r="A24935" s="221">
        <v>27345.0</v>
      </c>
      <c r="B24935" s="221">
        <v>40.0</v>
      </c>
      <c r="C24935" s="221">
        <v>2.0</v>
      </c>
    </row>
    <row r="24936">
      <c r="A24936" s="221">
        <v>27347.0</v>
      </c>
      <c r="B24936" s="221">
        <v>34.0</v>
      </c>
      <c r="C24936" s="221">
        <v>1876.0</v>
      </c>
    </row>
    <row r="24937">
      <c r="A24937" s="221">
        <v>27347.0</v>
      </c>
      <c r="B24937" s="221">
        <v>39.0</v>
      </c>
      <c r="C24937" s="221">
        <v>6.0</v>
      </c>
    </row>
    <row r="24938">
      <c r="A24938" s="221">
        <v>27347.0</v>
      </c>
      <c r="B24938" s="221">
        <v>40.0</v>
      </c>
      <c r="C24938" s="221">
        <v>2.0</v>
      </c>
    </row>
    <row r="24939">
      <c r="A24939" s="221">
        <v>27349.0</v>
      </c>
      <c r="B24939" s="221">
        <v>34.0</v>
      </c>
      <c r="C24939" s="221">
        <v>3989.0</v>
      </c>
    </row>
    <row r="24940">
      <c r="A24940" s="221">
        <v>27349.0</v>
      </c>
      <c r="B24940" s="221">
        <v>35.0</v>
      </c>
      <c r="C24940" s="221">
        <v>2939.0</v>
      </c>
    </row>
    <row r="24941">
      <c r="A24941" s="221">
        <v>27349.0</v>
      </c>
      <c r="B24941" s="221">
        <v>36.0</v>
      </c>
      <c r="C24941" s="221">
        <v>29.0</v>
      </c>
    </row>
    <row r="24942">
      <c r="A24942" s="221">
        <v>27349.0</v>
      </c>
      <c r="B24942" s="221">
        <v>37.0</v>
      </c>
      <c r="C24942" s="221">
        <v>2.0</v>
      </c>
    </row>
    <row r="24943">
      <c r="A24943" s="221">
        <v>27349.0</v>
      </c>
      <c r="B24943" s="221">
        <v>38.0</v>
      </c>
      <c r="C24943" s="221">
        <v>2.0</v>
      </c>
    </row>
    <row r="24944">
      <c r="A24944" s="221">
        <v>27349.0</v>
      </c>
      <c r="B24944" s="221">
        <v>39.0</v>
      </c>
      <c r="C24944" s="221">
        <v>1.0</v>
      </c>
    </row>
    <row r="24945">
      <c r="A24945" s="221">
        <v>27351.0</v>
      </c>
      <c r="B24945" s="221">
        <v>34.0</v>
      </c>
      <c r="C24945" s="221">
        <v>3989.0</v>
      </c>
    </row>
    <row r="24946">
      <c r="A24946" s="221">
        <v>27351.0</v>
      </c>
      <c r="B24946" s="221">
        <v>35.0</v>
      </c>
      <c r="C24946" s="221">
        <v>2939.0</v>
      </c>
    </row>
    <row r="24947">
      <c r="A24947" s="221">
        <v>27351.0</v>
      </c>
      <c r="B24947" s="221">
        <v>36.0</v>
      </c>
      <c r="C24947" s="221">
        <v>29.0</v>
      </c>
    </row>
    <row r="24948">
      <c r="A24948" s="221">
        <v>27351.0</v>
      </c>
      <c r="B24948" s="221">
        <v>37.0</v>
      </c>
      <c r="C24948" s="221">
        <v>2.0</v>
      </c>
    </row>
    <row r="24949">
      <c r="A24949" s="221">
        <v>27351.0</v>
      </c>
      <c r="B24949" s="221">
        <v>38.0</v>
      </c>
      <c r="C24949" s="221">
        <v>2.0</v>
      </c>
    </row>
    <row r="24950">
      <c r="A24950" s="221">
        <v>27351.0</v>
      </c>
      <c r="B24950" s="221">
        <v>39.0</v>
      </c>
      <c r="C24950" s="221">
        <v>1.0</v>
      </c>
    </row>
    <row r="24951">
      <c r="A24951" s="221">
        <v>27353.0</v>
      </c>
      <c r="B24951" s="221">
        <v>34.0</v>
      </c>
      <c r="C24951" s="221">
        <v>69.0</v>
      </c>
    </row>
    <row r="24952">
      <c r="A24952" s="221">
        <v>27353.0</v>
      </c>
      <c r="B24952" s="221">
        <v>35.0</v>
      </c>
      <c r="C24952" s="221">
        <v>43.0</v>
      </c>
    </row>
    <row r="24953">
      <c r="A24953" s="221">
        <v>27353.0</v>
      </c>
      <c r="B24953" s="221">
        <v>36.0</v>
      </c>
      <c r="C24953" s="221">
        <v>2.0</v>
      </c>
    </row>
    <row r="24954">
      <c r="A24954" s="221">
        <v>27355.0</v>
      </c>
      <c r="B24954" s="221">
        <v>34.0</v>
      </c>
      <c r="C24954" s="221">
        <v>3989.0</v>
      </c>
    </row>
    <row r="24955">
      <c r="A24955" s="221">
        <v>27355.0</v>
      </c>
      <c r="B24955" s="221">
        <v>35.0</v>
      </c>
      <c r="C24955" s="221">
        <v>2939.0</v>
      </c>
    </row>
    <row r="24956">
      <c r="A24956" s="221">
        <v>27355.0</v>
      </c>
      <c r="B24956" s="221">
        <v>36.0</v>
      </c>
      <c r="C24956" s="221">
        <v>29.0</v>
      </c>
    </row>
    <row r="24957">
      <c r="A24957" s="221">
        <v>27355.0</v>
      </c>
      <c r="B24957" s="221">
        <v>37.0</v>
      </c>
      <c r="C24957" s="221">
        <v>2.0</v>
      </c>
    </row>
    <row r="24958">
      <c r="A24958" s="221">
        <v>27355.0</v>
      </c>
      <c r="B24958" s="221">
        <v>38.0</v>
      </c>
      <c r="C24958" s="221">
        <v>2.0</v>
      </c>
    </row>
    <row r="24959">
      <c r="A24959" s="221">
        <v>27355.0</v>
      </c>
      <c r="B24959" s="221">
        <v>39.0</v>
      </c>
      <c r="C24959" s="221">
        <v>1.0</v>
      </c>
    </row>
    <row r="24960">
      <c r="A24960" s="221">
        <v>27357.0</v>
      </c>
      <c r="B24960" s="221">
        <v>34.0</v>
      </c>
      <c r="C24960" s="221">
        <v>3729.0</v>
      </c>
    </row>
    <row r="24961">
      <c r="A24961" s="221">
        <v>27357.0</v>
      </c>
      <c r="B24961" s="221">
        <v>35.0</v>
      </c>
      <c r="C24961" s="221">
        <v>833.0</v>
      </c>
    </row>
    <row r="24962">
      <c r="A24962" s="221">
        <v>27357.0</v>
      </c>
      <c r="B24962" s="221">
        <v>39.0</v>
      </c>
      <c r="C24962" s="221">
        <v>7.0</v>
      </c>
    </row>
    <row r="24963">
      <c r="A24963" s="221">
        <v>27359.0</v>
      </c>
      <c r="B24963" s="221">
        <v>34.0</v>
      </c>
      <c r="C24963" s="221">
        <v>3729.0</v>
      </c>
    </row>
    <row r="24964">
      <c r="A24964" s="221">
        <v>27359.0</v>
      </c>
      <c r="B24964" s="221">
        <v>35.0</v>
      </c>
      <c r="C24964" s="221">
        <v>833.0</v>
      </c>
    </row>
    <row r="24965">
      <c r="A24965" s="221">
        <v>27359.0</v>
      </c>
      <c r="B24965" s="221">
        <v>39.0</v>
      </c>
      <c r="C24965" s="221">
        <v>7.0</v>
      </c>
    </row>
    <row r="24966">
      <c r="A24966" s="221">
        <v>27361.0</v>
      </c>
      <c r="B24966" s="221">
        <v>34.0</v>
      </c>
      <c r="C24966" s="221">
        <v>69.0</v>
      </c>
    </row>
    <row r="24967">
      <c r="A24967" s="221">
        <v>27361.0</v>
      </c>
      <c r="B24967" s="221">
        <v>35.0</v>
      </c>
      <c r="C24967" s="221">
        <v>43.0</v>
      </c>
    </row>
    <row r="24968">
      <c r="A24968" s="221">
        <v>27361.0</v>
      </c>
      <c r="B24968" s="221">
        <v>36.0</v>
      </c>
      <c r="C24968" s="221">
        <v>2.0</v>
      </c>
    </row>
    <row r="24969">
      <c r="A24969" s="221">
        <v>27363.0</v>
      </c>
      <c r="B24969" s="221">
        <v>34.0</v>
      </c>
      <c r="C24969" s="221">
        <v>3729.0</v>
      </c>
    </row>
    <row r="24970">
      <c r="A24970" s="221">
        <v>27363.0</v>
      </c>
      <c r="B24970" s="221">
        <v>35.0</v>
      </c>
      <c r="C24970" s="221">
        <v>833.0</v>
      </c>
    </row>
    <row r="24971">
      <c r="A24971" s="221">
        <v>27363.0</v>
      </c>
      <c r="B24971" s="221">
        <v>39.0</v>
      </c>
      <c r="C24971" s="221">
        <v>7.0</v>
      </c>
    </row>
    <row r="24972">
      <c r="A24972" s="221">
        <v>27365.0</v>
      </c>
      <c r="B24972" s="221">
        <v>34.0</v>
      </c>
      <c r="C24972" s="221">
        <v>69.0</v>
      </c>
    </row>
    <row r="24973">
      <c r="A24973" s="221">
        <v>27365.0</v>
      </c>
      <c r="B24973" s="221">
        <v>35.0</v>
      </c>
      <c r="C24973" s="221">
        <v>43.0</v>
      </c>
    </row>
    <row r="24974">
      <c r="A24974" s="221">
        <v>27365.0</v>
      </c>
      <c r="B24974" s="221">
        <v>36.0</v>
      </c>
      <c r="C24974" s="221">
        <v>2.0</v>
      </c>
    </row>
    <row r="24975">
      <c r="A24975" s="221">
        <v>27367.0</v>
      </c>
      <c r="B24975" s="221">
        <v>34.0</v>
      </c>
      <c r="C24975" s="221">
        <v>58.0</v>
      </c>
    </row>
    <row r="24976">
      <c r="A24976" s="221">
        <v>27367.0</v>
      </c>
      <c r="B24976" s="221">
        <v>35.0</v>
      </c>
      <c r="C24976" s="221">
        <v>72.0</v>
      </c>
    </row>
    <row r="24977">
      <c r="A24977" s="221">
        <v>27369.0</v>
      </c>
      <c r="B24977" s="221">
        <v>34.0</v>
      </c>
      <c r="C24977" s="221">
        <v>58.0</v>
      </c>
    </row>
    <row r="24978">
      <c r="A24978" s="221">
        <v>27369.0</v>
      </c>
      <c r="B24978" s="221">
        <v>35.0</v>
      </c>
      <c r="C24978" s="221">
        <v>72.0</v>
      </c>
    </row>
    <row r="24979">
      <c r="A24979" s="221">
        <v>27371.0</v>
      </c>
      <c r="B24979" s="221">
        <v>34.0</v>
      </c>
      <c r="C24979" s="221">
        <v>58.0</v>
      </c>
    </row>
    <row r="24980">
      <c r="A24980" s="221">
        <v>27371.0</v>
      </c>
      <c r="B24980" s="221">
        <v>35.0</v>
      </c>
      <c r="C24980" s="221">
        <v>72.0</v>
      </c>
    </row>
    <row r="24981">
      <c r="A24981" s="221">
        <v>27373.0</v>
      </c>
      <c r="B24981" s="221">
        <v>34.0</v>
      </c>
      <c r="C24981" s="221">
        <v>3084.0</v>
      </c>
    </row>
    <row r="24982">
      <c r="A24982" s="221">
        <v>27373.0</v>
      </c>
      <c r="B24982" s="221">
        <v>35.0</v>
      </c>
      <c r="C24982" s="221">
        <v>472.0</v>
      </c>
    </row>
    <row r="24983">
      <c r="A24983" s="221">
        <v>27373.0</v>
      </c>
      <c r="B24983" s="221">
        <v>36.0</v>
      </c>
      <c r="C24983" s="221">
        <v>68.0</v>
      </c>
    </row>
    <row r="24984">
      <c r="A24984" s="221">
        <v>27373.0</v>
      </c>
      <c r="B24984" s="221">
        <v>39.0</v>
      </c>
      <c r="C24984" s="221">
        <v>2.0</v>
      </c>
    </row>
    <row r="24985">
      <c r="A24985" s="221">
        <v>27375.0</v>
      </c>
      <c r="B24985" s="221">
        <v>34.0</v>
      </c>
      <c r="C24985" s="221">
        <v>54.0</v>
      </c>
    </row>
    <row r="24986">
      <c r="A24986" s="221">
        <v>27375.0</v>
      </c>
      <c r="B24986" s="221">
        <v>35.0</v>
      </c>
      <c r="C24986" s="221">
        <v>16.0</v>
      </c>
    </row>
    <row r="24987">
      <c r="A24987" s="221">
        <v>27375.0</v>
      </c>
      <c r="B24987" s="221">
        <v>36.0</v>
      </c>
      <c r="C24987" s="221">
        <v>6.0</v>
      </c>
    </row>
    <row r="24988">
      <c r="A24988" s="221">
        <v>27377.0</v>
      </c>
      <c r="B24988" s="221">
        <v>34.0</v>
      </c>
      <c r="C24988" s="221">
        <v>3084.0</v>
      </c>
    </row>
    <row r="24989">
      <c r="A24989" s="221">
        <v>27377.0</v>
      </c>
      <c r="B24989" s="221">
        <v>35.0</v>
      </c>
      <c r="C24989" s="221">
        <v>472.0</v>
      </c>
    </row>
    <row r="24990">
      <c r="A24990" s="221">
        <v>27377.0</v>
      </c>
      <c r="B24990" s="221">
        <v>36.0</v>
      </c>
      <c r="C24990" s="221">
        <v>68.0</v>
      </c>
    </row>
    <row r="24991">
      <c r="A24991" s="221">
        <v>27377.0</v>
      </c>
      <c r="B24991" s="221">
        <v>39.0</v>
      </c>
      <c r="C24991" s="221">
        <v>2.0</v>
      </c>
    </row>
    <row r="24992">
      <c r="A24992" s="221">
        <v>27379.0</v>
      </c>
      <c r="B24992" s="221">
        <v>34.0</v>
      </c>
      <c r="C24992" s="221">
        <v>54.0</v>
      </c>
    </row>
    <row r="24993">
      <c r="A24993" s="221">
        <v>27379.0</v>
      </c>
      <c r="B24993" s="221">
        <v>35.0</v>
      </c>
      <c r="C24993" s="221">
        <v>16.0</v>
      </c>
    </row>
    <row r="24994">
      <c r="A24994" s="221">
        <v>27379.0</v>
      </c>
      <c r="B24994" s="221">
        <v>36.0</v>
      </c>
      <c r="C24994" s="221">
        <v>6.0</v>
      </c>
    </row>
    <row r="24995">
      <c r="A24995" s="221">
        <v>27381.0</v>
      </c>
      <c r="B24995" s="221">
        <v>34.0</v>
      </c>
      <c r="C24995" s="221">
        <v>54.0</v>
      </c>
    </row>
    <row r="24996">
      <c r="A24996" s="221">
        <v>27381.0</v>
      </c>
      <c r="B24996" s="221">
        <v>35.0</v>
      </c>
      <c r="C24996" s="221">
        <v>16.0</v>
      </c>
    </row>
    <row r="24997">
      <c r="A24997" s="221">
        <v>27381.0</v>
      </c>
      <c r="B24997" s="221">
        <v>36.0</v>
      </c>
      <c r="C24997" s="221">
        <v>6.0</v>
      </c>
    </row>
    <row r="24998">
      <c r="A24998" s="221">
        <v>27383.0</v>
      </c>
      <c r="B24998" s="221">
        <v>34.0</v>
      </c>
      <c r="C24998" s="221">
        <v>150.0</v>
      </c>
    </row>
    <row r="24999">
      <c r="A24999" s="221">
        <v>27383.0</v>
      </c>
      <c r="B24999" s="221">
        <v>35.0</v>
      </c>
      <c r="C24999" s="221">
        <v>18.0</v>
      </c>
    </row>
    <row r="25000">
      <c r="A25000" s="221">
        <v>27383.0</v>
      </c>
      <c r="B25000" s="221">
        <v>36.0</v>
      </c>
      <c r="C25000" s="221">
        <v>12.0</v>
      </c>
    </row>
    <row r="25001">
      <c r="A25001" s="221">
        <v>27385.0</v>
      </c>
      <c r="B25001" s="221">
        <v>34.0</v>
      </c>
      <c r="C25001" s="221">
        <v>150.0</v>
      </c>
    </row>
    <row r="25002">
      <c r="A25002" s="221">
        <v>27385.0</v>
      </c>
      <c r="B25002" s="221">
        <v>35.0</v>
      </c>
      <c r="C25002" s="221">
        <v>18.0</v>
      </c>
    </row>
    <row r="25003">
      <c r="A25003" s="221">
        <v>27385.0</v>
      </c>
      <c r="B25003" s="221">
        <v>36.0</v>
      </c>
      <c r="C25003" s="221">
        <v>12.0</v>
      </c>
    </row>
    <row r="25004">
      <c r="A25004" s="221">
        <v>27387.0</v>
      </c>
      <c r="B25004" s="221">
        <v>34.0</v>
      </c>
      <c r="C25004" s="221">
        <v>150.0</v>
      </c>
    </row>
    <row r="25005">
      <c r="A25005" s="221">
        <v>27387.0</v>
      </c>
      <c r="B25005" s="221">
        <v>35.0</v>
      </c>
      <c r="C25005" s="221">
        <v>18.0</v>
      </c>
    </row>
    <row r="25006">
      <c r="A25006" s="221">
        <v>27387.0</v>
      </c>
      <c r="B25006" s="221">
        <v>36.0</v>
      </c>
      <c r="C25006" s="221">
        <v>12.0</v>
      </c>
    </row>
    <row r="25007">
      <c r="A25007" s="221">
        <v>27389.0</v>
      </c>
      <c r="B25007" s="221">
        <v>34.0</v>
      </c>
      <c r="C25007" s="221">
        <v>3084.0</v>
      </c>
    </row>
    <row r="25008">
      <c r="A25008" s="221">
        <v>27389.0</v>
      </c>
      <c r="B25008" s="221">
        <v>35.0</v>
      </c>
      <c r="C25008" s="221">
        <v>472.0</v>
      </c>
    </row>
    <row r="25009">
      <c r="A25009" s="221">
        <v>27389.0</v>
      </c>
      <c r="B25009" s="221">
        <v>36.0</v>
      </c>
      <c r="C25009" s="221">
        <v>68.0</v>
      </c>
    </row>
    <row r="25010">
      <c r="A25010" s="221">
        <v>27389.0</v>
      </c>
      <c r="B25010" s="221">
        <v>39.0</v>
      </c>
      <c r="C25010" s="221">
        <v>2.0</v>
      </c>
    </row>
    <row r="25011">
      <c r="A25011" s="221">
        <v>27391.0</v>
      </c>
      <c r="B25011" s="221">
        <v>34.0</v>
      </c>
      <c r="C25011" s="221">
        <v>1867.0</v>
      </c>
    </row>
    <row r="25012">
      <c r="A25012" s="221">
        <v>27391.0</v>
      </c>
      <c r="B25012" s="221">
        <v>35.0</v>
      </c>
      <c r="C25012" s="221">
        <v>144.0</v>
      </c>
    </row>
    <row r="25013">
      <c r="A25013" s="221">
        <v>27391.0</v>
      </c>
      <c r="B25013" s="221">
        <v>36.0</v>
      </c>
      <c r="C25013" s="221">
        <v>17.0</v>
      </c>
    </row>
    <row r="25014">
      <c r="A25014" s="221">
        <v>27391.0</v>
      </c>
      <c r="B25014" s="221">
        <v>38.0</v>
      </c>
      <c r="C25014" s="221">
        <v>2.0</v>
      </c>
    </row>
    <row r="25015">
      <c r="A25015" s="221">
        <v>27391.0</v>
      </c>
      <c r="B25015" s="221">
        <v>39.0</v>
      </c>
      <c r="C25015" s="221">
        <v>2.0</v>
      </c>
    </row>
    <row r="25016">
      <c r="A25016" s="221">
        <v>27393.0</v>
      </c>
      <c r="B25016" s="221">
        <v>34.0</v>
      </c>
      <c r="C25016" s="221">
        <v>351.0</v>
      </c>
    </row>
    <row r="25017">
      <c r="A25017" s="221">
        <v>27393.0</v>
      </c>
      <c r="B25017" s="221">
        <v>35.0</v>
      </c>
      <c r="C25017" s="221">
        <v>119.0</v>
      </c>
    </row>
    <row r="25018">
      <c r="A25018" s="221">
        <v>27393.0</v>
      </c>
      <c r="B25018" s="221">
        <v>38.0</v>
      </c>
      <c r="C25018" s="221">
        <v>1.0</v>
      </c>
    </row>
    <row r="25019">
      <c r="A25019" s="221">
        <v>27395.0</v>
      </c>
      <c r="B25019" s="221">
        <v>34.0</v>
      </c>
      <c r="C25019" s="221">
        <v>1867.0</v>
      </c>
    </row>
    <row r="25020">
      <c r="A25020" s="221">
        <v>27395.0</v>
      </c>
      <c r="B25020" s="221">
        <v>35.0</v>
      </c>
      <c r="C25020" s="221">
        <v>144.0</v>
      </c>
    </row>
    <row r="25021">
      <c r="A25021" s="221">
        <v>27395.0</v>
      </c>
      <c r="B25021" s="221">
        <v>36.0</v>
      </c>
      <c r="C25021" s="221">
        <v>17.0</v>
      </c>
    </row>
    <row r="25022">
      <c r="A25022" s="221">
        <v>27395.0</v>
      </c>
      <c r="B25022" s="221">
        <v>38.0</v>
      </c>
      <c r="C25022" s="221">
        <v>2.0</v>
      </c>
    </row>
    <row r="25023">
      <c r="A25023" s="221">
        <v>27395.0</v>
      </c>
      <c r="B25023" s="221">
        <v>39.0</v>
      </c>
      <c r="C25023" s="221">
        <v>2.0</v>
      </c>
    </row>
    <row r="25024">
      <c r="A25024" s="221">
        <v>27397.0</v>
      </c>
      <c r="B25024" s="221">
        <v>34.0</v>
      </c>
      <c r="C25024" s="221">
        <v>351.0</v>
      </c>
    </row>
    <row r="25025">
      <c r="A25025" s="221">
        <v>27397.0</v>
      </c>
      <c r="B25025" s="221">
        <v>35.0</v>
      </c>
      <c r="C25025" s="221">
        <v>119.0</v>
      </c>
    </row>
    <row r="25026">
      <c r="A25026" s="221">
        <v>27397.0</v>
      </c>
      <c r="B25026" s="221">
        <v>38.0</v>
      </c>
      <c r="C25026" s="221">
        <v>1.0</v>
      </c>
    </row>
    <row r="25027">
      <c r="A25027" s="221">
        <v>27399.0</v>
      </c>
      <c r="B25027" s="221">
        <v>34.0</v>
      </c>
      <c r="C25027" s="221">
        <v>1867.0</v>
      </c>
    </row>
    <row r="25028">
      <c r="A25028" s="221">
        <v>27399.0</v>
      </c>
      <c r="B25028" s="221">
        <v>35.0</v>
      </c>
      <c r="C25028" s="221">
        <v>144.0</v>
      </c>
    </row>
    <row r="25029">
      <c r="A25029" s="221">
        <v>27399.0</v>
      </c>
      <c r="B25029" s="221">
        <v>36.0</v>
      </c>
      <c r="C25029" s="221">
        <v>17.0</v>
      </c>
    </row>
    <row r="25030">
      <c r="A25030" s="221">
        <v>27399.0</v>
      </c>
      <c r="B25030" s="221">
        <v>38.0</v>
      </c>
      <c r="C25030" s="221">
        <v>2.0</v>
      </c>
    </row>
    <row r="25031">
      <c r="A25031" s="221">
        <v>27399.0</v>
      </c>
      <c r="B25031" s="221">
        <v>39.0</v>
      </c>
      <c r="C25031" s="221">
        <v>2.0</v>
      </c>
    </row>
    <row r="25032">
      <c r="A25032" s="221">
        <v>27401.0</v>
      </c>
      <c r="B25032" s="221">
        <v>34.0</v>
      </c>
      <c r="C25032" s="221">
        <v>351.0</v>
      </c>
    </row>
    <row r="25033">
      <c r="A25033" s="221">
        <v>27401.0</v>
      </c>
      <c r="B25033" s="221">
        <v>35.0</v>
      </c>
      <c r="C25033" s="221">
        <v>119.0</v>
      </c>
    </row>
    <row r="25034">
      <c r="A25034" s="221">
        <v>27401.0</v>
      </c>
      <c r="B25034" s="221">
        <v>38.0</v>
      </c>
      <c r="C25034" s="221">
        <v>1.0</v>
      </c>
    </row>
    <row r="25035">
      <c r="A25035" s="221">
        <v>27403.0</v>
      </c>
      <c r="B25035" s="221">
        <v>34.0</v>
      </c>
      <c r="C25035" s="221">
        <v>716.0</v>
      </c>
    </row>
    <row r="25036">
      <c r="A25036" s="221">
        <v>27403.0</v>
      </c>
      <c r="B25036" s="221">
        <v>35.0</v>
      </c>
      <c r="C25036" s="221">
        <v>2.0</v>
      </c>
    </row>
    <row r="25037">
      <c r="A25037" s="221">
        <v>27403.0</v>
      </c>
      <c r="B25037" s="221">
        <v>36.0</v>
      </c>
      <c r="C25037" s="221">
        <v>6.0</v>
      </c>
    </row>
    <row r="25038">
      <c r="A25038" s="221">
        <v>27403.0</v>
      </c>
      <c r="B25038" s="221">
        <v>38.0</v>
      </c>
      <c r="C25038" s="221">
        <v>3.0</v>
      </c>
    </row>
    <row r="25039">
      <c r="A25039" s="221">
        <v>27405.0</v>
      </c>
      <c r="B25039" s="221">
        <v>34.0</v>
      </c>
      <c r="C25039" s="221">
        <v>716.0</v>
      </c>
    </row>
    <row r="25040">
      <c r="A25040" s="221">
        <v>27405.0</v>
      </c>
      <c r="B25040" s="221">
        <v>35.0</v>
      </c>
      <c r="C25040" s="221">
        <v>2.0</v>
      </c>
    </row>
    <row r="25041">
      <c r="A25041" s="221">
        <v>27405.0</v>
      </c>
      <c r="B25041" s="221">
        <v>36.0</v>
      </c>
      <c r="C25041" s="221">
        <v>6.0</v>
      </c>
    </row>
    <row r="25042">
      <c r="A25042" s="221">
        <v>27405.0</v>
      </c>
      <c r="B25042" s="221">
        <v>38.0</v>
      </c>
      <c r="C25042" s="221">
        <v>3.0</v>
      </c>
    </row>
    <row r="25043">
      <c r="A25043" s="221">
        <v>27407.0</v>
      </c>
      <c r="B25043" s="221">
        <v>34.0</v>
      </c>
      <c r="C25043" s="221">
        <v>716.0</v>
      </c>
    </row>
    <row r="25044">
      <c r="A25044" s="221">
        <v>27407.0</v>
      </c>
      <c r="B25044" s="221">
        <v>35.0</v>
      </c>
      <c r="C25044" s="221">
        <v>2.0</v>
      </c>
    </row>
    <row r="25045">
      <c r="A25045" s="221">
        <v>27407.0</v>
      </c>
      <c r="B25045" s="221">
        <v>36.0</v>
      </c>
      <c r="C25045" s="221">
        <v>6.0</v>
      </c>
    </row>
    <row r="25046">
      <c r="A25046" s="221">
        <v>27407.0</v>
      </c>
      <c r="B25046" s="221">
        <v>38.0</v>
      </c>
      <c r="C25046" s="221">
        <v>3.0</v>
      </c>
    </row>
    <row r="25047">
      <c r="A25047" s="221">
        <v>27409.0</v>
      </c>
      <c r="B25047" s="221">
        <v>34.0</v>
      </c>
      <c r="C25047" s="221">
        <v>1842.0</v>
      </c>
    </row>
    <row r="25048">
      <c r="A25048" s="221">
        <v>27409.0</v>
      </c>
      <c r="B25048" s="221">
        <v>35.0</v>
      </c>
      <c r="C25048" s="221">
        <v>707.0</v>
      </c>
    </row>
    <row r="25049">
      <c r="A25049" s="221">
        <v>27409.0</v>
      </c>
      <c r="B25049" s="221">
        <v>39.0</v>
      </c>
      <c r="C25049" s="221">
        <v>2.0</v>
      </c>
    </row>
    <row r="25050">
      <c r="A25050" s="221">
        <v>27411.0</v>
      </c>
      <c r="B25050" s="221">
        <v>34.0</v>
      </c>
      <c r="C25050" s="221">
        <v>820.0</v>
      </c>
    </row>
    <row r="25051">
      <c r="A25051" s="221">
        <v>27411.0</v>
      </c>
      <c r="B25051" s="221">
        <v>35.0</v>
      </c>
      <c r="C25051" s="221">
        <v>2.0</v>
      </c>
    </row>
    <row r="25052">
      <c r="A25052" s="221">
        <v>27411.0</v>
      </c>
      <c r="B25052" s="221">
        <v>38.0</v>
      </c>
      <c r="C25052" s="221">
        <v>2.0</v>
      </c>
    </row>
    <row r="25053">
      <c r="A25053" s="221">
        <v>27413.0</v>
      </c>
      <c r="B25053" s="221">
        <v>34.0</v>
      </c>
      <c r="C25053" s="221">
        <v>820.0</v>
      </c>
    </row>
    <row r="25054">
      <c r="A25054" s="221">
        <v>27413.0</v>
      </c>
      <c r="B25054" s="221">
        <v>35.0</v>
      </c>
      <c r="C25054" s="221">
        <v>2.0</v>
      </c>
    </row>
    <row r="25055">
      <c r="A25055" s="221">
        <v>27413.0</v>
      </c>
      <c r="B25055" s="221">
        <v>38.0</v>
      </c>
      <c r="C25055" s="221">
        <v>2.0</v>
      </c>
    </row>
    <row r="25056">
      <c r="A25056" s="221">
        <v>27415.0</v>
      </c>
      <c r="B25056" s="221">
        <v>34.0</v>
      </c>
      <c r="C25056" s="221">
        <v>820.0</v>
      </c>
    </row>
    <row r="25057">
      <c r="A25057" s="221">
        <v>27415.0</v>
      </c>
      <c r="B25057" s="221">
        <v>35.0</v>
      </c>
      <c r="C25057" s="221">
        <v>2.0</v>
      </c>
    </row>
    <row r="25058">
      <c r="A25058" s="221">
        <v>27415.0</v>
      </c>
      <c r="B25058" s="221">
        <v>38.0</v>
      </c>
      <c r="C25058" s="221">
        <v>2.0</v>
      </c>
    </row>
    <row r="25059">
      <c r="A25059" s="221">
        <v>27417.0</v>
      </c>
      <c r="B25059" s="221">
        <v>34.0</v>
      </c>
      <c r="C25059" s="221">
        <v>496.0</v>
      </c>
    </row>
    <row r="25060">
      <c r="A25060" s="221">
        <v>27417.0</v>
      </c>
      <c r="B25060" s="221">
        <v>35.0</v>
      </c>
      <c r="C25060" s="221">
        <v>220.0</v>
      </c>
    </row>
    <row r="25061">
      <c r="A25061" s="221">
        <v>27417.0</v>
      </c>
      <c r="B25061" s="221">
        <v>38.0</v>
      </c>
      <c r="C25061" s="221">
        <v>2.0</v>
      </c>
    </row>
    <row r="25062">
      <c r="A25062" s="221">
        <v>27419.0</v>
      </c>
      <c r="B25062" s="221">
        <v>34.0</v>
      </c>
      <c r="C25062" s="221">
        <v>496.0</v>
      </c>
    </row>
    <row r="25063">
      <c r="A25063" s="221">
        <v>27419.0</v>
      </c>
      <c r="B25063" s="221">
        <v>35.0</v>
      </c>
      <c r="C25063" s="221">
        <v>220.0</v>
      </c>
    </row>
    <row r="25064">
      <c r="A25064" s="221">
        <v>27419.0</v>
      </c>
      <c r="B25064" s="221">
        <v>38.0</v>
      </c>
      <c r="C25064" s="221">
        <v>2.0</v>
      </c>
    </row>
    <row r="25065">
      <c r="A25065" s="221">
        <v>27421.0</v>
      </c>
      <c r="B25065" s="221">
        <v>34.0</v>
      </c>
      <c r="C25065" s="221">
        <v>496.0</v>
      </c>
    </row>
    <row r="25066">
      <c r="A25066" s="221">
        <v>27421.0</v>
      </c>
      <c r="B25066" s="221">
        <v>35.0</v>
      </c>
      <c r="C25066" s="221">
        <v>220.0</v>
      </c>
    </row>
    <row r="25067">
      <c r="A25067" s="221">
        <v>27421.0</v>
      </c>
      <c r="B25067" s="221">
        <v>38.0</v>
      </c>
      <c r="C25067" s="221">
        <v>2.0</v>
      </c>
    </row>
    <row r="25068">
      <c r="A25068" s="221">
        <v>27423.0</v>
      </c>
      <c r="B25068" s="221">
        <v>34.0</v>
      </c>
      <c r="C25068" s="221">
        <v>1842.0</v>
      </c>
    </row>
    <row r="25069">
      <c r="A25069" s="221">
        <v>27423.0</v>
      </c>
      <c r="B25069" s="221">
        <v>35.0</v>
      </c>
      <c r="C25069" s="221">
        <v>707.0</v>
      </c>
    </row>
    <row r="25070">
      <c r="A25070" s="221">
        <v>27423.0</v>
      </c>
      <c r="B25070" s="221">
        <v>39.0</v>
      </c>
      <c r="C25070" s="221">
        <v>2.0</v>
      </c>
    </row>
    <row r="25071">
      <c r="A25071" s="221">
        <v>27425.0</v>
      </c>
      <c r="B25071" s="221">
        <v>34.0</v>
      </c>
      <c r="C25071" s="221">
        <v>1842.0</v>
      </c>
    </row>
    <row r="25072">
      <c r="A25072" s="221">
        <v>27425.0</v>
      </c>
      <c r="B25072" s="221">
        <v>35.0</v>
      </c>
      <c r="C25072" s="221">
        <v>707.0</v>
      </c>
    </row>
    <row r="25073">
      <c r="A25073" s="221">
        <v>27425.0</v>
      </c>
      <c r="B25073" s="221">
        <v>39.0</v>
      </c>
      <c r="C25073" s="221">
        <v>2.0</v>
      </c>
    </row>
    <row r="25074">
      <c r="A25074" s="221">
        <v>27427.0</v>
      </c>
      <c r="B25074" s="221">
        <v>34.0</v>
      </c>
      <c r="C25074" s="221">
        <v>1447.0</v>
      </c>
    </row>
    <row r="25075">
      <c r="A25075" s="221">
        <v>27427.0</v>
      </c>
      <c r="B25075" s="221">
        <v>36.0</v>
      </c>
      <c r="C25075" s="221">
        <v>81.0</v>
      </c>
    </row>
    <row r="25076">
      <c r="A25076" s="221">
        <v>27427.0</v>
      </c>
      <c r="B25076" s="221">
        <v>37.0</v>
      </c>
      <c r="C25076" s="221">
        <v>4.0</v>
      </c>
    </row>
    <row r="25077">
      <c r="A25077" s="221">
        <v>27427.0</v>
      </c>
      <c r="B25077" s="221">
        <v>39.0</v>
      </c>
      <c r="C25077" s="221">
        <v>1.0</v>
      </c>
    </row>
    <row r="25078">
      <c r="A25078" s="221">
        <v>27429.0</v>
      </c>
      <c r="B25078" s="221">
        <v>34.0</v>
      </c>
      <c r="C25078" s="221">
        <v>1447.0</v>
      </c>
    </row>
    <row r="25079">
      <c r="A25079" s="221">
        <v>27429.0</v>
      </c>
      <c r="B25079" s="221">
        <v>36.0</v>
      </c>
      <c r="C25079" s="221">
        <v>81.0</v>
      </c>
    </row>
    <row r="25080">
      <c r="A25080" s="221">
        <v>27429.0</v>
      </c>
      <c r="B25080" s="221">
        <v>37.0</v>
      </c>
      <c r="C25080" s="221">
        <v>4.0</v>
      </c>
    </row>
    <row r="25081">
      <c r="A25081" s="221">
        <v>27429.0</v>
      </c>
      <c r="B25081" s="221">
        <v>39.0</v>
      </c>
      <c r="C25081" s="221">
        <v>1.0</v>
      </c>
    </row>
    <row r="25082">
      <c r="A25082" s="221">
        <v>27431.0</v>
      </c>
      <c r="B25082" s="221">
        <v>34.0</v>
      </c>
      <c r="C25082" s="221">
        <v>1447.0</v>
      </c>
    </row>
    <row r="25083">
      <c r="A25083" s="221">
        <v>27431.0</v>
      </c>
      <c r="B25083" s="221">
        <v>36.0</v>
      </c>
      <c r="C25083" s="221">
        <v>81.0</v>
      </c>
    </row>
    <row r="25084">
      <c r="A25084" s="221">
        <v>27431.0</v>
      </c>
      <c r="B25084" s="221">
        <v>37.0</v>
      </c>
      <c r="C25084" s="221">
        <v>4.0</v>
      </c>
    </row>
    <row r="25085">
      <c r="A25085" s="221">
        <v>27431.0</v>
      </c>
      <c r="B25085" s="221">
        <v>39.0</v>
      </c>
      <c r="C25085" s="221">
        <v>1.0</v>
      </c>
    </row>
    <row r="25086">
      <c r="A25086" s="221">
        <v>27433.0</v>
      </c>
      <c r="B25086" s="221">
        <v>34.0</v>
      </c>
      <c r="C25086" s="221">
        <v>496.0</v>
      </c>
    </row>
    <row r="25087">
      <c r="A25087" s="221">
        <v>27433.0</v>
      </c>
      <c r="B25087" s="221">
        <v>35.0</v>
      </c>
      <c r="C25087" s="221">
        <v>220.0</v>
      </c>
    </row>
    <row r="25088">
      <c r="A25088" s="221">
        <v>27433.0</v>
      </c>
      <c r="B25088" s="221">
        <v>38.0</v>
      </c>
      <c r="C25088" s="221">
        <v>2.0</v>
      </c>
    </row>
    <row r="25089">
      <c r="A25089" s="221">
        <v>27435.0</v>
      </c>
      <c r="B25089" s="221">
        <v>34.0</v>
      </c>
      <c r="C25089" s="221">
        <v>496.0</v>
      </c>
    </row>
    <row r="25090">
      <c r="A25090" s="221">
        <v>27435.0</v>
      </c>
      <c r="B25090" s="221">
        <v>35.0</v>
      </c>
      <c r="C25090" s="221">
        <v>220.0</v>
      </c>
    </row>
    <row r="25091">
      <c r="A25091" s="221">
        <v>27435.0</v>
      </c>
      <c r="B25091" s="221">
        <v>38.0</v>
      </c>
      <c r="C25091" s="221">
        <v>2.0</v>
      </c>
    </row>
    <row r="25092">
      <c r="A25092" s="221">
        <v>27437.0</v>
      </c>
      <c r="B25092" s="221">
        <v>34.0</v>
      </c>
      <c r="C25092" s="221">
        <v>496.0</v>
      </c>
    </row>
    <row r="25093">
      <c r="A25093" s="221">
        <v>27437.0</v>
      </c>
      <c r="B25093" s="221">
        <v>35.0</v>
      </c>
      <c r="C25093" s="221">
        <v>220.0</v>
      </c>
    </row>
    <row r="25094">
      <c r="A25094" s="221">
        <v>27437.0</v>
      </c>
      <c r="B25094" s="221">
        <v>38.0</v>
      </c>
      <c r="C25094" s="221">
        <v>2.0</v>
      </c>
    </row>
    <row r="25095">
      <c r="A25095" s="221">
        <v>27439.0</v>
      </c>
      <c r="B25095" s="221">
        <v>34.0</v>
      </c>
      <c r="C25095" s="221">
        <v>820.0</v>
      </c>
    </row>
    <row r="25096">
      <c r="A25096" s="221">
        <v>27439.0</v>
      </c>
      <c r="B25096" s="221">
        <v>38.0</v>
      </c>
      <c r="C25096" s="221">
        <v>2.0</v>
      </c>
    </row>
    <row r="25097">
      <c r="A25097" s="221">
        <v>27441.0</v>
      </c>
      <c r="B25097" s="221">
        <v>34.0</v>
      </c>
      <c r="C25097" s="221">
        <v>820.0</v>
      </c>
    </row>
    <row r="25098">
      <c r="A25098" s="221">
        <v>27441.0</v>
      </c>
      <c r="B25098" s="221">
        <v>38.0</v>
      </c>
      <c r="C25098" s="221">
        <v>2.0</v>
      </c>
    </row>
    <row r="25099">
      <c r="A25099" s="221">
        <v>27443.0</v>
      </c>
      <c r="B25099" s="221">
        <v>34.0</v>
      </c>
      <c r="C25099" s="221">
        <v>820.0</v>
      </c>
    </row>
    <row r="25100">
      <c r="A25100" s="221">
        <v>27443.0</v>
      </c>
      <c r="B25100" s="221">
        <v>38.0</v>
      </c>
      <c r="C25100" s="221">
        <v>2.0</v>
      </c>
    </row>
    <row r="25101">
      <c r="A25101" s="221">
        <v>27445.0</v>
      </c>
      <c r="B25101" s="221">
        <v>34.0</v>
      </c>
      <c r="C25101" s="221">
        <v>716.0</v>
      </c>
    </row>
    <row r="25102">
      <c r="A25102" s="221">
        <v>27445.0</v>
      </c>
      <c r="B25102" s="221">
        <v>35.0</v>
      </c>
      <c r="C25102" s="221">
        <v>2.0</v>
      </c>
    </row>
    <row r="25103">
      <c r="A25103" s="221">
        <v>27445.0</v>
      </c>
      <c r="B25103" s="221">
        <v>36.0</v>
      </c>
      <c r="C25103" s="221">
        <v>6.0</v>
      </c>
    </row>
    <row r="25104">
      <c r="A25104" s="221">
        <v>27445.0</v>
      </c>
      <c r="B25104" s="221">
        <v>38.0</v>
      </c>
      <c r="C25104" s="221">
        <v>3.0</v>
      </c>
    </row>
    <row r="25105">
      <c r="A25105" s="221">
        <v>27447.0</v>
      </c>
      <c r="B25105" s="221">
        <v>34.0</v>
      </c>
      <c r="C25105" s="221">
        <v>716.0</v>
      </c>
    </row>
    <row r="25106">
      <c r="A25106" s="221">
        <v>27447.0</v>
      </c>
      <c r="B25106" s="221">
        <v>35.0</v>
      </c>
      <c r="C25106" s="221">
        <v>2.0</v>
      </c>
    </row>
    <row r="25107">
      <c r="A25107" s="221">
        <v>27447.0</v>
      </c>
      <c r="B25107" s="221">
        <v>36.0</v>
      </c>
      <c r="C25107" s="221">
        <v>6.0</v>
      </c>
    </row>
    <row r="25108">
      <c r="A25108" s="221">
        <v>27447.0</v>
      </c>
      <c r="B25108" s="221">
        <v>38.0</v>
      </c>
      <c r="C25108" s="221">
        <v>3.0</v>
      </c>
    </row>
    <row r="25109">
      <c r="A25109" s="221">
        <v>27449.0</v>
      </c>
      <c r="B25109" s="221">
        <v>34.0</v>
      </c>
      <c r="C25109" s="221">
        <v>716.0</v>
      </c>
    </row>
    <row r="25110">
      <c r="A25110" s="221">
        <v>27449.0</v>
      </c>
      <c r="B25110" s="221">
        <v>35.0</v>
      </c>
      <c r="C25110" s="221">
        <v>2.0</v>
      </c>
    </row>
    <row r="25111">
      <c r="A25111" s="221">
        <v>27449.0</v>
      </c>
      <c r="B25111" s="221">
        <v>36.0</v>
      </c>
      <c r="C25111" s="221">
        <v>6.0</v>
      </c>
    </row>
    <row r="25112">
      <c r="A25112" s="221">
        <v>27449.0</v>
      </c>
      <c r="B25112" s="221">
        <v>38.0</v>
      </c>
      <c r="C25112" s="221">
        <v>3.0</v>
      </c>
    </row>
    <row r="25113">
      <c r="A25113" s="221">
        <v>27451.0</v>
      </c>
      <c r="B25113" s="221">
        <v>34.0</v>
      </c>
      <c r="C25113" s="221">
        <v>351.0</v>
      </c>
    </row>
    <row r="25114">
      <c r="A25114" s="221">
        <v>27451.0</v>
      </c>
      <c r="B25114" s="221">
        <v>35.0</v>
      </c>
      <c r="C25114" s="221">
        <v>119.0</v>
      </c>
    </row>
    <row r="25115">
      <c r="A25115" s="221">
        <v>27451.0</v>
      </c>
      <c r="B25115" s="221">
        <v>38.0</v>
      </c>
      <c r="C25115" s="221">
        <v>1.0</v>
      </c>
    </row>
    <row r="25116">
      <c r="A25116" s="221">
        <v>27453.0</v>
      </c>
      <c r="B25116" s="221">
        <v>34.0</v>
      </c>
      <c r="C25116" s="221">
        <v>351.0</v>
      </c>
    </row>
    <row r="25117">
      <c r="A25117" s="221">
        <v>27453.0</v>
      </c>
      <c r="B25117" s="221">
        <v>35.0</v>
      </c>
      <c r="C25117" s="221">
        <v>119.0</v>
      </c>
    </row>
    <row r="25118">
      <c r="A25118" s="221">
        <v>27453.0</v>
      </c>
      <c r="B25118" s="221">
        <v>38.0</v>
      </c>
      <c r="C25118" s="221">
        <v>1.0</v>
      </c>
    </row>
    <row r="25119">
      <c r="A25119" s="221">
        <v>27455.0</v>
      </c>
      <c r="B25119" s="221">
        <v>34.0</v>
      </c>
      <c r="C25119" s="221">
        <v>351.0</v>
      </c>
    </row>
    <row r="25120">
      <c r="A25120" s="221">
        <v>27455.0</v>
      </c>
      <c r="B25120" s="221">
        <v>35.0</v>
      </c>
      <c r="C25120" s="221">
        <v>119.0</v>
      </c>
    </row>
    <row r="25121">
      <c r="A25121" s="221">
        <v>27455.0</v>
      </c>
      <c r="B25121" s="221">
        <v>38.0</v>
      </c>
      <c r="C25121" s="221">
        <v>1.0</v>
      </c>
    </row>
    <row r="25122">
      <c r="A25122" s="221">
        <v>27457.0</v>
      </c>
      <c r="B25122" s="221">
        <v>34.0</v>
      </c>
      <c r="C25122" s="221">
        <v>2776.0</v>
      </c>
    </row>
    <row r="25123">
      <c r="A25123" s="221">
        <v>27457.0</v>
      </c>
      <c r="B25123" s="221">
        <v>35.0</v>
      </c>
      <c r="C25123" s="221">
        <v>425.0</v>
      </c>
    </row>
    <row r="25124">
      <c r="A25124" s="221">
        <v>27457.0</v>
      </c>
      <c r="B25124" s="221">
        <v>36.0</v>
      </c>
      <c r="C25124" s="221">
        <v>61.0</v>
      </c>
    </row>
    <row r="25125">
      <c r="A25125" s="221">
        <v>27457.0</v>
      </c>
      <c r="B25125" s="221">
        <v>39.0</v>
      </c>
      <c r="C25125" s="221">
        <v>2.0</v>
      </c>
    </row>
    <row r="25126">
      <c r="A25126" s="221">
        <v>27459.0</v>
      </c>
      <c r="B25126" s="221">
        <v>34.0</v>
      </c>
      <c r="C25126" s="221">
        <v>3084.0</v>
      </c>
    </row>
    <row r="25127">
      <c r="A25127" s="221">
        <v>27459.0</v>
      </c>
      <c r="B25127" s="221">
        <v>35.0</v>
      </c>
      <c r="C25127" s="221">
        <v>472.0</v>
      </c>
    </row>
    <row r="25128">
      <c r="A25128" s="221">
        <v>27459.0</v>
      </c>
      <c r="B25128" s="221">
        <v>36.0</v>
      </c>
      <c r="C25128" s="221">
        <v>68.0</v>
      </c>
    </row>
    <row r="25129">
      <c r="A25129" s="221">
        <v>27459.0</v>
      </c>
      <c r="B25129" s="221">
        <v>39.0</v>
      </c>
      <c r="C25129" s="221">
        <v>2.0</v>
      </c>
    </row>
    <row r="25130">
      <c r="A25130" s="221">
        <v>27461.0</v>
      </c>
      <c r="B25130" s="221">
        <v>34.0</v>
      </c>
      <c r="C25130" s="221">
        <v>2776.0</v>
      </c>
    </row>
    <row r="25131">
      <c r="A25131" s="221">
        <v>27461.0</v>
      </c>
      <c r="B25131" s="221">
        <v>35.0</v>
      </c>
      <c r="C25131" s="221">
        <v>425.0</v>
      </c>
    </row>
    <row r="25132">
      <c r="A25132" s="221">
        <v>27461.0</v>
      </c>
      <c r="B25132" s="221">
        <v>36.0</v>
      </c>
      <c r="C25132" s="221">
        <v>61.0</v>
      </c>
    </row>
    <row r="25133">
      <c r="A25133" s="221">
        <v>27461.0</v>
      </c>
      <c r="B25133" s="221">
        <v>39.0</v>
      </c>
      <c r="C25133" s="221">
        <v>2.0</v>
      </c>
    </row>
    <row r="25134">
      <c r="A25134" s="221">
        <v>27463.0</v>
      </c>
      <c r="B25134" s="221">
        <v>34.0</v>
      </c>
      <c r="C25134" s="221">
        <v>1658.0</v>
      </c>
    </row>
    <row r="25135">
      <c r="A25135" s="221">
        <v>27463.0</v>
      </c>
      <c r="B25135" s="221">
        <v>35.0</v>
      </c>
      <c r="C25135" s="221">
        <v>636.0</v>
      </c>
    </row>
    <row r="25136">
      <c r="A25136" s="221">
        <v>27463.0</v>
      </c>
      <c r="B25136" s="221">
        <v>39.0</v>
      </c>
      <c r="C25136" s="221">
        <v>2.0</v>
      </c>
    </row>
    <row r="25137">
      <c r="A25137" s="221">
        <v>27465.0</v>
      </c>
      <c r="B25137" s="221">
        <v>34.0</v>
      </c>
      <c r="C25137" s="221">
        <v>1867.0</v>
      </c>
    </row>
    <row r="25138">
      <c r="A25138" s="221">
        <v>27465.0</v>
      </c>
      <c r="B25138" s="221">
        <v>35.0</v>
      </c>
      <c r="C25138" s="221">
        <v>144.0</v>
      </c>
    </row>
    <row r="25139">
      <c r="A25139" s="221">
        <v>27465.0</v>
      </c>
      <c r="B25139" s="221">
        <v>36.0</v>
      </c>
      <c r="C25139" s="221">
        <v>17.0</v>
      </c>
    </row>
    <row r="25140">
      <c r="A25140" s="221">
        <v>27465.0</v>
      </c>
      <c r="B25140" s="221">
        <v>38.0</v>
      </c>
      <c r="C25140" s="221">
        <v>2.0</v>
      </c>
    </row>
    <row r="25141">
      <c r="A25141" s="221">
        <v>27465.0</v>
      </c>
      <c r="B25141" s="221">
        <v>39.0</v>
      </c>
      <c r="C25141" s="221">
        <v>2.0</v>
      </c>
    </row>
    <row r="25142">
      <c r="A25142" s="221">
        <v>27467.0</v>
      </c>
      <c r="B25142" s="221">
        <v>34.0</v>
      </c>
      <c r="C25142" s="221">
        <v>1680.0</v>
      </c>
    </row>
    <row r="25143">
      <c r="A25143" s="221">
        <v>27467.0</v>
      </c>
      <c r="B25143" s="221">
        <v>35.0</v>
      </c>
      <c r="C25143" s="221">
        <v>130.0</v>
      </c>
    </row>
    <row r="25144">
      <c r="A25144" s="221">
        <v>27467.0</v>
      </c>
      <c r="B25144" s="221">
        <v>36.0</v>
      </c>
      <c r="C25144" s="221">
        <v>15.0</v>
      </c>
    </row>
    <row r="25145">
      <c r="A25145" s="221">
        <v>27467.0</v>
      </c>
      <c r="B25145" s="221">
        <v>38.0</v>
      </c>
      <c r="C25145" s="221">
        <v>2.0</v>
      </c>
    </row>
    <row r="25146">
      <c r="A25146" s="221">
        <v>27467.0</v>
      </c>
      <c r="B25146" s="221">
        <v>39.0</v>
      </c>
      <c r="C25146" s="221">
        <v>2.0</v>
      </c>
    </row>
    <row r="25147">
      <c r="A25147" s="221">
        <v>27469.0</v>
      </c>
      <c r="B25147" s="221">
        <v>34.0</v>
      </c>
      <c r="C25147" s="221">
        <v>1658.0</v>
      </c>
    </row>
    <row r="25148">
      <c r="A25148" s="221">
        <v>27469.0</v>
      </c>
      <c r="B25148" s="221">
        <v>35.0</v>
      </c>
      <c r="C25148" s="221">
        <v>636.0</v>
      </c>
    </row>
    <row r="25149">
      <c r="A25149" s="221">
        <v>27469.0</v>
      </c>
      <c r="B25149" s="221">
        <v>39.0</v>
      </c>
      <c r="C25149" s="221">
        <v>2.0</v>
      </c>
    </row>
    <row r="25150">
      <c r="A25150" s="221">
        <v>27471.0</v>
      </c>
      <c r="B25150" s="221">
        <v>34.0</v>
      </c>
      <c r="C25150" s="221">
        <v>1842.0</v>
      </c>
    </row>
    <row r="25151">
      <c r="A25151" s="221">
        <v>27471.0</v>
      </c>
      <c r="B25151" s="221">
        <v>35.0</v>
      </c>
      <c r="C25151" s="221">
        <v>707.0</v>
      </c>
    </row>
    <row r="25152">
      <c r="A25152" s="221">
        <v>27471.0</v>
      </c>
      <c r="B25152" s="221">
        <v>39.0</v>
      </c>
      <c r="C25152" s="221">
        <v>2.0</v>
      </c>
    </row>
    <row r="25153">
      <c r="A25153" s="221">
        <v>27473.0</v>
      </c>
      <c r="B25153" s="221">
        <v>34.0</v>
      </c>
      <c r="C25153" s="221">
        <v>1658.0</v>
      </c>
    </row>
    <row r="25154">
      <c r="A25154" s="221">
        <v>27473.0</v>
      </c>
      <c r="B25154" s="221">
        <v>35.0</v>
      </c>
      <c r="C25154" s="221">
        <v>636.0</v>
      </c>
    </row>
    <row r="25155">
      <c r="A25155" s="221">
        <v>27473.0</v>
      </c>
      <c r="B25155" s="221">
        <v>39.0</v>
      </c>
      <c r="C25155" s="221">
        <v>2.0</v>
      </c>
    </row>
    <row r="25156">
      <c r="A25156" s="221">
        <v>27475.0</v>
      </c>
      <c r="B25156" s="221">
        <v>34.0</v>
      </c>
      <c r="C25156" s="221">
        <v>1302.0</v>
      </c>
    </row>
    <row r="25157">
      <c r="A25157" s="221">
        <v>27475.0</v>
      </c>
      <c r="B25157" s="221">
        <v>36.0</v>
      </c>
      <c r="C25157" s="221">
        <v>73.0</v>
      </c>
    </row>
    <row r="25158">
      <c r="A25158" s="221">
        <v>27475.0</v>
      </c>
      <c r="B25158" s="221">
        <v>37.0</v>
      </c>
      <c r="C25158" s="221">
        <v>4.0</v>
      </c>
    </row>
    <row r="25159">
      <c r="A25159" s="221">
        <v>27475.0</v>
      </c>
      <c r="B25159" s="221">
        <v>39.0</v>
      </c>
      <c r="C25159" s="221">
        <v>1.0</v>
      </c>
    </row>
    <row r="25160">
      <c r="A25160" s="221">
        <v>27477.0</v>
      </c>
      <c r="B25160" s="221">
        <v>34.0</v>
      </c>
      <c r="C25160" s="221">
        <v>1447.0</v>
      </c>
    </row>
    <row r="25161">
      <c r="A25161" s="221">
        <v>27477.0</v>
      </c>
      <c r="B25161" s="221">
        <v>36.0</v>
      </c>
      <c r="C25161" s="221">
        <v>81.0</v>
      </c>
    </row>
    <row r="25162">
      <c r="A25162" s="221">
        <v>27477.0</v>
      </c>
      <c r="B25162" s="221">
        <v>37.0</v>
      </c>
      <c r="C25162" s="221">
        <v>4.0</v>
      </c>
    </row>
    <row r="25163">
      <c r="A25163" s="221">
        <v>27477.0</v>
      </c>
      <c r="B25163" s="221">
        <v>39.0</v>
      </c>
      <c r="C25163" s="221">
        <v>1.0</v>
      </c>
    </row>
    <row r="25164">
      <c r="A25164" s="221">
        <v>27479.0</v>
      </c>
      <c r="B25164" s="221">
        <v>34.0</v>
      </c>
      <c r="C25164" s="221">
        <v>1302.0</v>
      </c>
    </row>
    <row r="25165">
      <c r="A25165" s="221">
        <v>27479.0</v>
      </c>
      <c r="B25165" s="221">
        <v>36.0</v>
      </c>
      <c r="C25165" s="221">
        <v>73.0</v>
      </c>
    </row>
    <row r="25166">
      <c r="A25166" s="221">
        <v>27479.0</v>
      </c>
      <c r="B25166" s="221">
        <v>37.0</v>
      </c>
      <c r="C25166" s="221">
        <v>4.0</v>
      </c>
    </row>
    <row r="25167">
      <c r="A25167" s="221">
        <v>27479.0</v>
      </c>
      <c r="B25167" s="221">
        <v>39.0</v>
      </c>
      <c r="C25167" s="221">
        <v>1.0</v>
      </c>
    </row>
    <row r="25168">
      <c r="A25168" s="221">
        <v>27481.0</v>
      </c>
      <c r="B25168" s="221">
        <v>34.0</v>
      </c>
      <c r="C25168" s="221">
        <v>446.0</v>
      </c>
    </row>
    <row r="25169">
      <c r="A25169" s="221">
        <v>27481.0</v>
      </c>
      <c r="B25169" s="221">
        <v>35.0</v>
      </c>
      <c r="C25169" s="221">
        <v>198.0</v>
      </c>
    </row>
    <row r="25170">
      <c r="A25170" s="221">
        <v>27481.0</v>
      </c>
      <c r="B25170" s="221">
        <v>38.0</v>
      </c>
      <c r="C25170" s="221">
        <v>2.0</v>
      </c>
    </row>
    <row r="25171">
      <c r="A25171" s="221">
        <v>27483.0</v>
      </c>
      <c r="B25171" s="221">
        <v>34.0</v>
      </c>
      <c r="C25171" s="221">
        <v>496.0</v>
      </c>
    </row>
    <row r="25172">
      <c r="A25172" s="221">
        <v>27483.0</v>
      </c>
      <c r="B25172" s="221">
        <v>35.0</v>
      </c>
      <c r="C25172" s="221">
        <v>220.0</v>
      </c>
    </row>
    <row r="25173">
      <c r="A25173" s="221">
        <v>27483.0</v>
      </c>
      <c r="B25173" s="221">
        <v>38.0</v>
      </c>
      <c r="C25173" s="221">
        <v>2.0</v>
      </c>
    </row>
    <row r="25174">
      <c r="A25174" s="221">
        <v>27485.0</v>
      </c>
      <c r="B25174" s="221">
        <v>34.0</v>
      </c>
      <c r="C25174" s="221">
        <v>446.0</v>
      </c>
    </row>
    <row r="25175">
      <c r="A25175" s="221">
        <v>27485.0</v>
      </c>
      <c r="B25175" s="221">
        <v>35.0</v>
      </c>
      <c r="C25175" s="221">
        <v>198.0</v>
      </c>
    </row>
    <row r="25176">
      <c r="A25176" s="221">
        <v>27485.0</v>
      </c>
      <c r="B25176" s="221">
        <v>38.0</v>
      </c>
      <c r="C25176" s="221">
        <v>2.0</v>
      </c>
    </row>
    <row r="25177">
      <c r="A25177" s="221">
        <v>27487.0</v>
      </c>
      <c r="B25177" s="221">
        <v>34.0</v>
      </c>
      <c r="C25177" s="221">
        <v>226.0</v>
      </c>
    </row>
    <row r="25178">
      <c r="A25178" s="221">
        <v>27487.0</v>
      </c>
      <c r="B25178" s="221">
        <v>38.0</v>
      </c>
      <c r="C25178" s="221">
        <v>4.0</v>
      </c>
    </row>
    <row r="25179">
      <c r="A25179" s="221">
        <v>27489.0</v>
      </c>
      <c r="B25179" s="221">
        <v>34.0</v>
      </c>
      <c r="C25179" s="221">
        <v>820.0</v>
      </c>
    </row>
    <row r="25180">
      <c r="A25180" s="221">
        <v>27489.0</v>
      </c>
      <c r="B25180" s="221">
        <v>38.0</v>
      </c>
      <c r="C25180" s="221">
        <v>2.0</v>
      </c>
    </row>
    <row r="25181">
      <c r="A25181" s="221">
        <v>27491.0</v>
      </c>
      <c r="B25181" s="221">
        <v>34.0</v>
      </c>
      <c r="C25181" s="221">
        <v>738.0</v>
      </c>
    </row>
    <row r="25182">
      <c r="A25182" s="221">
        <v>27491.0</v>
      </c>
      <c r="B25182" s="221">
        <v>38.0</v>
      </c>
      <c r="C25182" s="221">
        <v>2.0</v>
      </c>
    </row>
    <row r="25183">
      <c r="A25183" s="221">
        <v>27493.0</v>
      </c>
      <c r="B25183" s="221">
        <v>34.0</v>
      </c>
      <c r="C25183" s="221">
        <v>644.0</v>
      </c>
    </row>
    <row r="25184">
      <c r="A25184" s="221">
        <v>27493.0</v>
      </c>
      <c r="B25184" s="221">
        <v>35.0</v>
      </c>
      <c r="C25184" s="221">
        <v>2.0</v>
      </c>
    </row>
    <row r="25185">
      <c r="A25185" s="221">
        <v>27493.0</v>
      </c>
      <c r="B25185" s="221">
        <v>36.0</v>
      </c>
      <c r="C25185" s="221">
        <v>5.0</v>
      </c>
    </row>
    <row r="25186">
      <c r="A25186" s="221">
        <v>27493.0</v>
      </c>
      <c r="B25186" s="221">
        <v>38.0</v>
      </c>
      <c r="C25186" s="221">
        <v>3.0</v>
      </c>
    </row>
    <row r="25187">
      <c r="A25187" s="221">
        <v>27495.0</v>
      </c>
      <c r="B25187" s="221">
        <v>34.0</v>
      </c>
      <c r="C25187" s="221">
        <v>716.0</v>
      </c>
    </row>
    <row r="25188">
      <c r="A25188" s="221">
        <v>27495.0</v>
      </c>
      <c r="B25188" s="221">
        <v>35.0</v>
      </c>
      <c r="C25188" s="221">
        <v>2.0</v>
      </c>
    </row>
    <row r="25189">
      <c r="A25189" s="221">
        <v>27495.0</v>
      </c>
      <c r="B25189" s="221">
        <v>36.0</v>
      </c>
      <c r="C25189" s="221">
        <v>6.0</v>
      </c>
    </row>
    <row r="25190">
      <c r="A25190" s="221">
        <v>27495.0</v>
      </c>
      <c r="B25190" s="221">
        <v>38.0</v>
      </c>
      <c r="C25190" s="221">
        <v>3.0</v>
      </c>
    </row>
    <row r="25191">
      <c r="A25191" s="221">
        <v>27497.0</v>
      </c>
      <c r="B25191" s="221">
        <v>34.0</v>
      </c>
      <c r="C25191" s="221">
        <v>644.0</v>
      </c>
    </row>
    <row r="25192">
      <c r="A25192" s="221">
        <v>27497.0</v>
      </c>
      <c r="B25192" s="221">
        <v>35.0</v>
      </c>
      <c r="C25192" s="221">
        <v>2.0</v>
      </c>
    </row>
    <row r="25193">
      <c r="A25193" s="221">
        <v>27497.0</v>
      </c>
      <c r="B25193" s="221">
        <v>36.0</v>
      </c>
      <c r="C25193" s="221">
        <v>5.0</v>
      </c>
    </row>
    <row r="25194">
      <c r="A25194" s="221">
        <v>27497.0</v>
      </c>
      <c r="B25194" s="221">
        <v>38.0</v>
      </c>
      <c r="C25194" s="221">
        <v>3.0</v>
      </c>
    </row>
    <row r="25195">
      <c r="A25195" s="221">
        <v>27499.0</v>
      </c>
      <c r="B25195" s="221">
        <v>34.0</v>
      </c>
      <c r="C25195" s="221">
        <v>316.0</v>
      </c>
    </row>
    <row r="25196">
      <c r="A25196" s="221">
        <v>27499.0</v>
      </c>
      <c r="B25196" s="221">
        <v>35.0</v>
      </c>
      <c r="C25196" s="221">
        <v>107.0</v>
      </c>
    </row>
    <row r="25197">
      <c r="A25197" s="221">
        <v>27499.0</v>
      </c>
      <c r="B25197" s="221">
        <v>38.0</v>
      </c>
      <c r="C25197" s="221">
        <v>1.0</v>
      </c>
    </row>
    <row r="25198">
      <c r="A25198" s="221">
        <v>27501.0</v>
      </c>
      <c r="B25198" s="221">
        <v>34.0</v>
      </c>
      <c r="C25198" s="221">
        <v>351.0</v>
      </c>
    </row>
    <row r="25199">
      <c r="A25199" s="221">
        <v>27501.0</v>
      </c>
      <c r="B25199" s="221">
        <v>35.0</v>
      </c>
      <c r="C25199" s="221">
        <v>119.0</v>
      </c>
    </row>
    <row r="25200">
      <c r="A25200" s="221">
        <v>27501.0</v>
      </c>
      <c r="B25200" s="221">
        <v>38.0</v>
      </c>
      <c r="C25200" s="221">
        <v>1.0</v>
      </c>
    </row>
    <row r="25201">
      <c r="A25201" s="221">
        <v>27503.0</v>
      </c>
      <c r="B25201" s="221">
        <v>34.0</v>
      </c>
      <c r="C25201" s="221">
        <v>316.0</v>
      </c>
    </row>
    <row r="25202">
      <c r="A25202" s="221">
        <v>27503.0</v>
      </c>
      <c r="B25202" s="221">
        <v>35.0</v>
      </c>
      <c r="C25202" s="221">
        <v>107.0</v>
      </c>
    </row>
    <row r="25203">
      <c r="A25203" s="221">
        <v>27503.0</v>
      </c>
      <c r="B25203" s="221">
        <v>38.0</v>
      </c>
      <c r="C25203" s="221">
        <v>1.0</v>
      </c>
    </row>
    <row r="25204">
      <c r="A25204" s="221">
        <v>27505.0</v>
      </c>
      <c r="B25204" s="221">
        <v>34.0</v>
      </c>
      <c r="C25204" s="221">
        <v>135.0</v>
      </c>
    </row>
    <row r="25205">
      <c r="A25205" s="221">
        <v>27505.0</v>
      </c>
      <c r="B25205" s="221">
        <v>35.0</v>
      </c>
      <c r="C25205" s="221">
        <v>16.0</v>
      </c>
    </row>
    <row r="25206">
      <c r="A25206" s="221">
        <v>27505.0</v>
      </c>
      <c r="B25206" s="221">
        <v>36.0</v>
      </c>
      <c r="C25206" s="221">
        <v>11.0</v>
      </c>
    </row>
    <row r="25207">
      <c r="A25207" s="221">
        <v>27507.0</v>
      </c>
      <c r="B25207" s="221">
        <v>34.0</v>
      </c>
      <c r="C25207" s="221">
        <v>150.0</v>
      </c>
    </row>
    <row r="25208">
      <c r="A25208" s="221">
        <v>27507.0</v>
      </c>
      <c r="B25208" s="221">
        <v>35.0</v>
      </c>
      <c r="C25208" s="221">
        <v>18.0</v>
      </c>
    </row>
    <row r="25209">
      <c r="A25209" s="221">
        <v>27507.0</v>
      </c>
      <c r="B25209" s="221">
        <v>36.0</v>
      </c>
      <c r="C25209" s="221">
        <v>12.0</v>
      </c>
    </row>
    <row r="25210">
      <c r="A25210" s="221">
        <v>27509.0</v>
      </c>
      <c r="B25210" s="221">
        <v>34.0</v>
      </c>
      <c r="C25210" s="221">
        <v>135.0</v>
      </c>
    </row>
    <row r="25211">
      <c r="A25211" s="221">
        <v>27509.0</v>
      </c>
      <c r="B25211" s="221">
        <v>35.0</v>
      </c>
      <c r="C25211" s="221">
        <v>16.0</v>
      </c>
    </row>
    <row r="25212">
      <c r="A25212" s="221">
        <v>27509.0</v>
      </c>
      <c r="B25212" s="221">
        <v>36.0</v>
      </c>
      <c r="C25212" s="221">
        <v>11.0</v>
      </c>
    </row>
    <row r="25213">
      <c r="A25213" s="221">
        <v>27511.0</v>
      </c>
      <c r="B25213" s="221">
        <v>34.0</v>
      </c>
      <c r="C25213" s="221">
        <v>62.0</v>
      </c>
    </row>
    <row r="25214">
      <c r="A25214" s="221">
        <v>27511.0</v>
      </c>
      <c r="B25214" s="221">
        <v>35.0</v>
      </c>
      <c r="C25214" s="221">
        <v>39.0</v>
      </c>
    </row>
    <row r="25215">
      <c r="A25215" s="221">
        <v>27511.0</v>
      </c>
      <c r="B25215" s="221">
        <v>36.0</v>
      </c>
      <c r="C25215" s="221">
        <v>2.0</v>
      </c>
    </row>
    <row r="25216">
      <c r="A25216" s="221">
        <v>27513.0</v>
      </c>
      <c r="B25216" s="221">
        <v>34.0</v>
      </c>
      <c r="C25216" s="221">
        <v>69.0</v>
      </c>
    </row>
    <row r="25217">
      <c r="A25217" s="221">
        <v>27513.0</v>
      </c>
      <c r="B25217" s="221">
        <v>35.0</v>
      </c>
      <c r="C25217" s="221">
        <v>43.0</v>
      </c>
    </row>
    <row r="25218">
      <c r="A25218" s="221">
        <v>27513.0</v>
      </c>
      <c r="B25218" s="221">
        <v>36.0</v>
      </c>
      <c r="C25218" s="221">
        <v>2.0</v>
      </c>
    </row>
    <row r="25219">
      <c r="A25219" s="221">
        <v>27515.0</v>
      </c>
      <c r="B25219" s="221">
        <v>34.0</v>
      </c>
      <c r="C25219" s="221">
        <v>62.0</v>
      </c>
    </row>
    <row r="25220">
      <c r="A25220" s="221">
        <v>27515.0</v>
      </c>
      <c r="B25220" s="221">
        <v>35.0</v>
      </c>
      <c r="C25220" s="221">
        <v>39.0</v>
      </c>
    </row>
    <row r="25221">
      <c r="A25221" s="221">
        <v>27515.0</v>
      </c>
      <c r="B25221" s="221">
        <v>36.0</v>
      </c>
      <c r="C25221" s="221">
        <v>2.0</v>
      </c>
    </row>
    <row r="25222">
      <c r="A25222" s="221">
        <v>27517.0</v>
      </c>
      <c r="B25222" s="221">
        <v>34.0</v>
      </c>
      <c r="C25222" s="221">
        <v>52.0</v>
      </c>
    </row>
    <row r="25223">
      <c r="A25223" s="221">
        <v>27517.0</v>
      </c>
      <c r="B25223" s="221">
        <v>35.0</v>
      </c>
      <c r="C25223" s="221">
        <v>65.0</v>
      </c>
    </row>
    <row r="25224">
      <c r="A25224" s="221">
        <v>27519.0</v>
      </c>
      <c r="B25224" s="221">
        <v>34.0</v>
      </c>
      <c r="C25224" s="221">
        <v>58.0</v>
      </c>
    </row>
    <row r="25225">
      <c r="A25225" s="221">
        <v>27519.0</v>
      </c>
      <c r="B25225" s="221">
        <v>35.0</v>
      </c>
      <c r="C25225" s="221">
        <v>72.0</v>
      </c>
    </row>
    <row r="25226">
      <c r="A25226" s="221">
        <v>27521.0</v>
      </c>
      <c r="B25226" s="221">
        <v>34.0</v>
      </c>
      <c r="C25226" s="221">
        <v>52.0</v>
      </c>
    </row>
    <row r="25227">
      <c r="A25227" s="221">
        <v>27521.0</v>
      </c>
      <c r="B25227" s="221">
        <v>35.0</v>
      </c>
      <c r="C25227" s="221">
        <v>65.0</v>
      </c>
    </row>
    <row r="25228">
      <c r="A25228" s="221">
        <v>27523.0</v>
      </c>
      <c r="B25228" s="221">
        <v>34.0</v>
      </c>
      <c r="C25228" s="221">
        <v>49.0</v>
      </c>
    </row>
    <row r="25229">
      <c r="A25229" s="221">
        <v>27523.0</v>
      </c>
      <c r="B25229" s="221">
        <v>35.0</v>
      </c>
      <c r="C25229" s="221">
        <v>14.0</v>
      </c>
    </row>
    <row r="25230">
      <c r="A25230" s="221">
        <v>27523.0</v>
      </c>
      <c r="B25230" s="221">
        <v>36.0</v>
      </c>
      <c r="C25230" s="221">
        <v>5.0</v>
      </c>
    </row>
    <row r="25231">
      <c r="A25231" s="221">
        <v>27525.0</v>
      </c>
      <c r="B25231" s="221">
        <v>34.0</v>
      </c>
      <c r="C25231" s="221">
        <v>54.0</v>
      </c>
    </row>
    <row r="25232">
      <c r="A25232" s="221">
        <v>27525.0</v>
      </c>
      <c r="B25232" s="221">
        <v>35.0</v>
      </c>
      <c r="C25232" s="221">
        <v>16.0</v>
      </c>
    </row>
    <row r="25233">
      <c r="A25233" s="221">
        <v>27525.0</v>
      </c>
      <c r="B25233" s="221">
        <v>36.0</v>
      </c>
      <c r="C25233" s="221">
        <v>6.0</v>
      </c>
    </row>
    <row r="25234">
      <c r="A25234" s="221">
        <v>27527.0</v>
      </c>
      <c r="B25234" s="221">
        <v>34.0</v>
      </c>
      <c r="C25234" s="221">
        <v>49.0</v>
      </c>
    </row>
    <row r="25235">
      <c r="A25235" s="221">
        <v>27527.0</v>
      </c>
      <c r="B25235" s="221">
        <v>35.0</v>
      </c>
      <c r="C25235" s="221">
        <v>14.0</v>
      </c>
    </row>
    <row r="25236">
      <c r="A25236" s="221">
        <v>27527.0</v>
      </c>
      <c r="B25236" s="221">
        <v>36.0</v>
      </c>
      <c r="C25236" s="221">
        <v>5.0</v>
      </c>
    </row>
    <row r="25237">
      <c r="A25237" s="221">
        <v>27530.0</v>
      </c>
      <c r="B25237" s="221">
        <v>34.0</v>
      </c>
      <c r="C25237" s="221">
        <v>3333333.0</v>
      </c>
    </row>
    <row r="25238">
      <c r="A25238" s="221">
        <v>27530.0</v>
      </c>
      <c r="B25238" s="221">
        <v>35.0</v>
      </c>
      <c r="C25238" s="221">
        <v>555556.0</v>
      </c>
    </row>
    <row r="25239">
      <c r="A25239" s="221">
        <v>27530.0</v>
      </c>
      <c r="B25239" s="221">
        <v>36.0</v>
      </c>
      <c r="C25239" s="221">
        <v>166667.0</v>
      </c>
    </row>
    <row r="25240">
      <c r="A25240" s="221">
        <v>27530.0</v>
      </c>
      <c r="B25240" s="221">
        <v>37.0</v>
      </c>
      <c r="C25240" s="221">
        <v>55556.0</v>
      </c>
    </row>
    <row r="25241">
      <c r="A25241" s="221">
        <v>27530.0</v>
      </c>
      <c r="B25241" s="221">
        <v>38.0</v>
      </c>
      <c r="C25241" s="221">
        <v>27778.0</v>
      </c>
    </row>
    <row r="25242">
      <c r="A25242" s="221">
        <v>27530.0</v>
      </c>
      <c r="B25242" s="221">
        <v>39.0</v>
      </c>
      <c r="C25242" s="221">
        <v>44444.0</v>
      </c>
    </row>
    <row r="25243">
      <c r="A25243" s="221">
        <v>27530.0</v>
      </c>
      <c r="B25243" s="221">
        <v>40.0</v>
      </c>
      <c r="C25243" s="221">
        <v>16666.0</v>
      </c>
    </row>
    <row r="25244">
      <c r="A25244" s="221">
        <v>27530.0</v>
      </c>
      <c r="B25244" s="221">
        <v>2867.0</v>
      </c>
      <c r="C25244" s="221">
        <v>20.0</v>
      </c>
    </row>
    <row r="25245">
      <c r="A25245" s="221">
        <v>27530.0</v>
      </c>
      <c r="B25245" s="221">
        <v>2868.0</v>
      </c>
      <c r="C25245" s="221">
        <v>36.0</v>
      </c>
    </row>
    <row r="25246">
      <c r="A25246" s="221">
        <v>27530.0</v>
      </c>
      <c r="B25246" s="221">
        <v>2869.0</v>
      </c>
      <c r="C25246" s="221">
        <v>29.0</v>
      </c>
    </row>
    <row r="25247">
      <c r="A25247" s="221">
        <v>27530.0</v>
      </c>
      <c r="B25247" s="221">
        <v>2870.0</v>
      </c>
      <c r="C25247" s="221">
        <v>31.0</v>
      </c>
    </row>
    <row r="25248">
      <c r="A25248" s="221">
        <v>27530.0</v>
      </c>
      <c r="B25248" s="221">
        <v>2871.0</v>
      </c>
      <c r="C25248" s="221">
        <v>20.0</v>
      </c>
    </row>
    <row r="25249">
      <c r="A25249" s="221">
        <v>27530.0</v>
      </c>
      <c r="B25249" s="221">
        <v>2872.0</v>
      </c>
      <c r="C25249" s="221">
        <v>20.0</v>
      </c>
    </row>
    <row r="25250">
      <c r="A25250" s="221">
        <v>27530.0</v>
      </c>
      <c r="B25250" s="221">
        <v>2875.0</v>
      </c>
      <c r="C25250" s="221">
        <v>31.0</v>
      </c>
    </row>
    <row r="25251">
      <c r="A25251" s="221">
        <v>27530.0</v>
      </c>
      <c r="B25251" s="221">
        <v>2876.0</v>
      </c>
      <c r="C25251" s="221">
        <v>13.0</v>
      </c>
    </row>
    <row r="25252">
      <c r="A25252" s="221">
        <v>27530.0</v>
      </c>
      <c r="B25252" s="221">
        <v>21037.0</v>
      </c>
      <c r="C25252" s="221">
        <v>9.0</v>
      </c>
    </row>
    <row r="25253">
      <c r="A25253" s="221">
        <v>27532.0</v>
      </c>
      <c r="B25253" s="221">
        <v>34.0</v>
      </c>
      <c r="C25253" s="221">
        <v>3500000.0</v>
      </c>
    </row>
    <row r="25254">
      <c r="A25254" s="221">
        <v>27532.0</v>
      </c>
      <c r="B25254" s="221">
        <v>35.0</v>
      </c>
      <c r="C25254" s="221">
        <v>583333.0</v>
      </c>
    </row>
    <row r="25255">
      <c r="A25255" s="221">
        <v>27532.0</v>
      </c>
      <c r="B25255" s="221">
        <v>36.0</v>
      </c>
      <c r="C25255" s="221">
        <v>175000.0</v>
      </c>
    </row>
    <row r="25256">
      <c r="A25256" s="221">
        <v>27532.0</v>
      </c>
      <c r="B25256" s="221">
        <v>37.0</v>
      </c>
      <c r="C25256" s="221">
        <v>58333.0</v>
      </c>
    </row>
    <row r="25257">
      <c r="A25257" s="221">
        <v>27532.0</v>
      </c>
      <c r="B25257" s="221">
        <v>38.0</v>
      </c>
      <c r="C25257" s="221">
        <v>29167.0</v>
      </c>
    </row>
    <row r="25258">
      <c r="A25258" s="221">
        <v>27532.0</v>
      </c>
      <c r="B25258" s="221">
        <v>39.0</v>
      </c>
      <c r="C25258" s="221">
        <v>46666.0</v>
      </c>
    </row>
    <row r="25259">
      <c r="A25259" s="221">
        <v>27532.0</v>
      </c>
      <c r="B25259" s="221">
        <v>40.0</v>
      </c>
      <c r="C25259" s="221">
        <v>17500.0</v>
      </c>
    </row>
    <row r="25260">
      <c r="A25260" s="221">
        <v>27532.0</v>
      </c>
      <c r="B25260" s="221">
        <v>2867.0</v>
      </c>
      <c r="C25260" s="221">
        <v>20.0</v>
      </c>
    </row>
    <row r="25261">
      <c r="A25261" s="221">
        <v>27532.0</v>
      </c>
      <c r="B25261" s="221">
        <v>2868.0</v>
      </c>
      <c r="C25261" s="221">
        <v>36.0</v>
      </c>
    </row>
    <row r="25262">
      <c r="A25262" s="221">
        <v>27532.0</v>
      </c>
      <c r="B25262" s="221">
        <v>2869.0</v>
      </c>
      <c r="C25262" s="221">
        <v>29.0</v>
      </c>
    </row>
    <row r="25263">
      <c r="A25263" s="221">
        <v>27532.0</v>
      </c>
      <c r="B25263" s="221">
        <v>2870.0</v>
      </c>
      <c r="C25263" s="221">
        <v>31.0</v>
      </c>
    </row>
    <row r="25264">
      <c r="A25264" s="221">
        <v>27532.0</v>
      </c>
      <c r="B25264" s="221">
        <v>2871.0</v>
      </c>
      <c r="C25264" s="221">
        <v>20.0</v>
      </c>
    </row>
    <row r="25265">
      <c r="A25265" s="221">
        <v>27532.0</v>
      </c>
      <c r="B25265" s="221">
        <v>2872.0</v>
      </c>
      <c r="C25265" s="221">
        <v>20.0</v>
      </c>
    </row>
    <row r="25266">
      <c r="A25266" s="221">
        <v>27532.0</v>
      </c>
      <c r="B25266" s="221">
        <v>2875.0</v>
      </c>
      <c r="C25266" s="221">
        <v>31.0</v>
      </c>
    </row>
    <row r="25267">
      <c r="A25267" s="221">
        <v>27532.0</v>
      </c>
      <c r="B25267" s="221">
        <v>2876.0</v>
      </c>
      <c r="C25267" s="221">
        <v>13.0</v>
      </c>
    </row>
    <row r="25268">
      <c r="A25268" s="221">
        <v>27532.0</v>
      </c>
      <c r="B25268" s="221">
        <v>21037.0</v>
      </c>
      <c r="C25268" s="221">
        <v>9.0</v>
      </c>
    </row>
    <row r="25269">
      <c r="A25269" s="221">
        <v>27533.0</v>
      </c>
      <c r="B25269" s="221">
        <v>34.0</v>
      </c>
      <c r="C25269" s="221">
        <v>3333333.0</v>
      </c>
    </row>
    <row r="25270">
      <c r="A25270" s="221">
        <v>27533.0</v>
      </c>
      <c r="B25270" s="221">
        <v>35.0</v>
      </c>
      <c r="C25270" s="221">
        <v>555556.0</v>
      </c>
    </row>
    <row r="25271">
      <c r="A25271" s="221">
        <v>27533.0</v>
      </c>
      <c r="B25271" s="221">
        <v>36.0</v>
      </c>
      <c r="C25271" s="221">
        <v>166667.0</v>
      </c>
    </row>
    <row r="25272">
      <c r="A25272" s="221">
        <v>27533.0</v>
      </c>
      <c r="B25272" s="221">
        <v>37.0</v>
      </c>
      <c r="C25272" s="221">
        <v>55556.0</v>
      </c>
    </row>
    <row r="25273">
      <c r="A25273" s="221">
        <v>27533.0</v>
      </c>
      <c r="B25273" s="221">
        <v>38.0</v>
      </c>
      <c r="C25273" s="221">
        <v>27778.0</v>
      </c>
    </row>
    <row r="25274">
      <c r="A25274" s="221">
        <v>27533.0</v>
      </c>
      <c r="B25274" s="221">
        <v>39.0</v>
      </c>
      <c r="C25274" s="221">
        <v>44444.0</v>
      </c>
    </row>
    <row r="25275">
      <c r="A25275" s="221">
        <v>27533.0</v>
      </c>
      <c r="B25275" s="221">
        <v>40.0</v>
      </c>
      <c r="C25275" s="221">
        <v>16666.0</v>
      </c>
    </row>
    <row r="25276">
      <c r="A25276" s="221">
        <v>27533.0</v>
      </c>
      <c r="B25276" s="221">
        <v>2867.0</v>
      </c>
      <c r="C25276" s="221">
        <v>20.0</v>
      </c>
    </row>
    <row r="25277">
      <c r="A25277" s="221">
        <v>27533.0</v>
      </c>
      <c r="B25277" s="221">
        <v>2868.0</v>
      </c>
      <c r="C25277" s="221">
        <v>36.0</v>
      </c>
    </row>
    <row r="25278">
      <c r="A25278" s="221">
        <v>27533.0</v>
      </c>
      <c r="B25278" s="221">
        <v>2869.0</v>
      </c>
      <c r="C25278" s="221">
        <v>29.0</v>
      </c>
    </row>
    <row r="25279">
      <c r="A25279" s="221">
        <v>27533.0</v>
      </c>
      <c r="B25279" s="221">
        <v>2870.0</v>
      </c>
      <c r="C25279" s="221">
        <v>31.0</v>
      </c>
    </row>
    <row r="25280">
      <c r="A25280" s="221">
        <v>27533.0</v>
      </c>
      <c r="B25280" s="221">
        <v>2871.0</v>
      </c>
      <c r="C25280" s="221">
        <v>20.0</v>
      </c>
    </row>
    <row r="25281">
      <c r="A25281" s="221">
        <v>27533.0</v>
      </c>
      <c r="B25281" s="221">
        <v>2872.0</v>
      </c>
      <c r="C25281" s="221">
        <v>20.0</v>
      </c>
    </row>
    <row r="25282">
      <c r="A25282" s="221">
        <v>27533.0</v>
      </c>
      <c r="B25282" s="221">
        <v>2875.0</v>
      </c>
      <c r="C25282" s="221">
        <v>31.0</v>
      </c>
    </row>
    <row r="25283">
      <c r="A25283" s="221">
        <v>27533.0</v>
      </c>
      <c r="B25283" s="221">
        <v>2876.0</v>
      </c>
      <c r="C25283" s="221">
        <v>13.0</v>
      </c>
    </row>
    <row r="25284">
      <c r="A25284" s="221">
        <v>27533.0</v>
      </c>
      <c r="B25284" s="221">
        <v>21037.0</v>
      </c>
      <c r="C25284" s="221">
        <v>9.0</v>
      </c>
    </row>
    <row r="25285">
      <c r="A25285" s="221">
        <v>27535.0</v>
      </c>
      <c r="B25285" s="221">
        <v>34.0</v>
      </c>
      <c r="C25285" s="221">
        <v>3500000.0</v>
      </c>
    </row>
    <row r="25286">
      <c r="A25286" s="221">
        <v>27535.0</v>
      </c>
      <c r="B25286" s="221">
        <v>35.0</v>
      </c>
      <c r="C25286" s="221">
        <v>583333.0</v>
      </c>
    </row>
    <row r="25287">
      <c r="A25287" s="221">
        <v>27535.0</v>
      </c>
      <c r="B25287" s="221">
        <v>36.0</v>
      </c>
      <c r="C25287" s="221">
        <v>175000.0</v>
      </c>
    </row>
    <row r="25288">
      <c r="A25288" s="221">
        <v>27535.0</v>
      </c>
      <c r="B25288" s="221">
        <v>37.0</v>
      </c>
      <c r="C25288" s="221">
        <v>58333.0</v>
      </c>
    </row>
    <row r="25289">
      <c r="A25289" s="221">
        <v>27535.0</v>
      </c>
      <c r="B25289" s="221">
        <v>38.0</v>
      </c>
      <c r="C25289" s="221">
        <v>29167.0</v>
      </c>
    </row>
    <row r="25290">
      <c r="A25290" s="221">
        <v>27535.0</v>
      </c>
      <c r="B25290" s="221">
        <v>39.0</v>
      </c>
      <c r="C25290" s="221">
        <v>46666.0</v>
      </c>
    </row>
    <row r="25291">
      <c r="A25291" s="221">
        <v>27535.0</v>
      </c>
      <c r="B25291" s="221">
        <v>40.0</v>
      </c>
      <c r="C25291" s="221">
        <v>17500.0</v>
      </c>
    </row>
    <row r="25292">
      <c r="A25292" s="221">
        <v>27535.0</v>
      </c>
      <c r="B25292" s="221">
        <v>2867.0</v>
      </c>
      <c r="C25292" s="221">
        <v>20.0</v>
      </c>
    </row>
    <row r="25293">
      <c r="A25293" s="221">
        <v>27535.0</v>
      </c>
      <c r="B25293" s="221">
        <v>2868.0</v>
      </c>
      <c r="C25293" s="221">
        <v>36.0</v>
      </c>
    </row>
    <row r="25294">
      <c r="A25294" s="221">
        <v>27535.0</v>
      </c>
      <c r="B25294" s="221">
        <v>2869.0</v>
      </c>
      <c r="C25294" s="221">
        <v>29.0</v>
      </c>
    </row>
    <row r="25295">
      <c r="A25295" s="221">
        <v>27535.0</v>
      </c>
      <c r="B25295" s="221">
        <v>2870.0</v>
      </c>
      <c r="C25295" s="221">
        <v>31.0</v>
      </c>
    </row>
    <row r="25296">
      <c r="A25296" s="221">
        <v>27535.0</v>
      </c>
      <c r="B25296" s="221">
        <v>2871.0</v>
      </c>
      <c r="C25296" s="221">
        <v>20.0</v>
      </c>
    </row>
    <row r="25297">
      <c r="A25297" s="221">
        <v>27535.0</v>
      </c>
      <c r="B25297" s="221">
        <v>2872.0</v>
      </c>
      <c r="C25297" s="221">
        <v>20.0</v>
      </c>
    </row>
    <row r="25298">
      <c r="A25298" s="221">
        <v>27535.0</v>
      </c>
      <c r="B25298" s="221">
        <v>2875.0</v>
      </c>
      <c r="C25298" s="221">
        <v>31.0</v>
      </c>
    </row>
    <row r="25299">
      <c r="A25299" s="221">
        <v>27535.0</v>
      </c>
      <c r="B25299" s="221">
        <v>2876.0</v>
      </c>
      <c r="C25299" s="221">
        <v>13.0</v>
      </c>
    </row>
    <row r="25300">
      <c r="A25300" s="221">
        <v>27535.0</v>
      </c>
      <c r="B25300" s="221">
        <v>21037.0</v>
      </c>
      <c r="C25300" s="221">
        <v>9.0</v>
      </c>
    </row>
    <row r="25301">
      <c r="A25301" s="221">
        <v>27536.0</v>
      </c>
      <c r="B25301" s="221">
        <v>34.0</v>
      </c>
      <c r="C25301" s="221">
        <v>3333333.0</v>
      </c>
    </row>
    <row r="25302">
      <c r="A25302" s="221">
        <v>27536.0</v>
      </c>
      <c r="B25302" s="221">
        <v>35.0</v>
      </c>
      <c r="C25302" s="221">
        <v>555556.0</v>
      </c>
    </row>
    <row r="25303">
      <c r="A25303" s="221">
        <v>27536.0</v>
      </c>
      <c r="B25303" s="221">
        <v>36.0</v>
      </c>
      <c r="C25303" s="221">
        <v>166667.0</v>
      </c>
    </row>
    <row r="25304">
      <c r="A25304" s="221">
        <v>27536.0</v>
      </c>
      <c r="B25304" s="221">
        <v>37.0</v>
      </c>
      <c r="C25304" s="221">
        <v>55556.0</v>
      </c>
    </row>
    <row r="25305">
      <c r="A25305" s="221">
        <v>27536.0</v>
      </c>
      <c r="B25305" s="221">
        <v>38.0</v>
      </c>
      <c r="C25305" s="221">
        <v>27778.0</v>
      </c>
    </row>
    <row r="25306">
      <c r="A25306" s="221">
        <v>27536.0</v>
      </c>
      <c r="B25306" s="221">
        <v>39.0</v>
      </c>
      <c r="C25306" s="221">
        <v>44444.0</v>
      </c>
    </row>
    <row r="25307">
      <c r="A25307" s="221">
        <v>27536.0</v>
      </c>
      <c r="B25307" s="221">
        <v>40.0</v>
      </c>
      <c r="C25307" s="221">
        <v>16666.0</v>
      </c>
    </row>
    <row r="25308">
      <c r="A25308" s="221">
        <v>27536.0</v>
      </c>
      <c r="B25308" s="221">
        <v>2867.0</v>
      </c>
      <c r="C25308" s="221">
        <v>20.0</v>
      </c>
    </row>
    <row r="25309">
      <c r="A25309" s="221">
        <v>27536.0</v>
      </c>
      <c r="B25309" s="221">
        <v>2868.0</v>
      </c>
      <c r="C25309" s="221">
        <v>36.0</v>
      </c>
    </row>
    <row r="25310">
      <c r="A25310" s="221">
        <v>27536.0</v>
      </c>
      <c r="B25310" s="221">
        <v>2869.0</v>
      </c>
      <c r="C25310" s="221">
        <v>29.0</v>
      </c>
    </row>
    <row r="25311">
      <c r="A25311" s="221">
        <v>27536.0</v>
      </c>
      <c r="B25311" s="221">
        <v>2870.0</v>
      </c>
      <c r="C25311" s="221">
        <v>31.0</v>
      </c>
    </row>
    <row r="25312">
      <c r="A25312" s="221">
        <v>27536.0</v>
      </c>
      <c r="B25312" s="221">
        <v>2871.0</v>
      </c>
      <c r="C25312" s="221">
        <v>20.0</v>
      </c>
    </row>
    <row r="25313">
      <c r="A25313" s="221">
        <v>27536.0</v>
      </c>
      <c r="B25313" s="221">
        <v>2872.0</v>
      </c>
      <c r="C25313" s="221">
        <v>20.0</v>
      </c>
    </row>
    <row r="25314">
      <c r="A25314" s="221">
        <v>27536.0</v>
      </c>
      <c r="B25314" s="221">
        <v>2875.0</v>
      </c>
      <c r="C25314" s="221">
        <v>31.0</v>
      </c>
    </row>
    <row r="25315">
      <c r="A25315" s="221">
        <v>27536.0</v>
      </c>
      <c r="B25315" s="221">
        <v>2876.0</v>
      </c>
      <c r="C25315" s="221">
        <v>13.0</v>
      </c>
    </row>
    <row r="25316">
      <c r="A25316" s="221">
        <v>27536.0</v>
      </c>
      <c r="B25316" s="221">
        <v>21037.0</v>
      </c>
      <c r="C25316" s="221">
        <v>9.0</v>
      </c>
    </row>
    <row r="25317">
      <c r="A25317" s="221">
        <v>27538.0</v>
      </c>
      <c r="B25317" s="221">
        <v>34.0</v>
      </c>
      <c r="C25317" s="221">
        <v>3500000.0</v>
      </c>
    </row>
    <row r="25318">
      <c r="A25318" s="221">
        <v>27538.0</v>
      </c>
      <c r="B25318" s="221">
        <v>35.0</v>
      </c>
      <c r="C25318" s="221">
        <v>583333.0</v>
      </c>
    </row>
    <row r="25319">
      <c r="A25319" s="221">
        <v>27538.0</v>
      </c>
      <c r="B25319" s="221">
        <v>36.0</v>
      </c>
      <c r="C25319" s="221">
        <v>175000.0</v>
      </c>
    </row>
    <row r="25320">
      <c r="A25320" s="221">
        <v>27538.0</v>
      </c>
      <c r="B25320" s="221">
        <v>37.0</v>
      </c>
      <c r="C25320" s="221">
        <v>58333.0</v>
      </c>
    </row>
    <row r="25321">
      <c r="A25321" s="221">
        <v>27538.0</v>
      </c>
      <c r="B25321" s="221">
        <v>38.0</v>
      </c>
      <c r="C25321" s="221">
        <v>29167.0</v>
      </c>
    </row>
    <row r="25322">
      <c r="A25322" s="221">
        <v>27538.0</v>
      </c>
      <c r="B25322" s="221">
        <v>39.0</v>
      </c>
      <c r="C25322" s="221">
        <v>46666.0</v>
      </c>
    </row>
    <row r="25323">
      <c r="A25323" s="221">
        <v>27538.0</v>
      </c>
      <c r="B25323" s="221">
        <v>40.0</v>
      </c>
      <c r="C25323" s="221">
        <v>17500.0</v>
      </c>
    </row>
    <row r="25324">
      <c r="A25324" s="221">
        <v>27538.0</v>
      </c>
      <c r="B25324" s="221">
        <v>2867.0</v>
      </c>
      <c r="C25324" s="221">
        <v>20.0</v>
      </c>
    </row>
    <row r="25325">
      <c r="A25325" s="221">
        <v>27538.0</v>
      </c>
      <c r="B25325" s="221">
        <v>2868.0</v>
      </c>
      <c r="C25325" s="221">
        <v>36.0</v>
      </c>
    </row>
    <row r="25326">
      <c r="A25326" s="221">
        <v>27538.0</v>
      </c>
      <c r="B25326" s="221">
        <v>2869.0</v>
      </c>
      <c r="C25326" s="221">
        <v>29.0</v>
      </c>
    </row>
    <row r="25327">
      <c r="A25327" s="221">
        <v>27538.0</v>
      </c>
      <c r="B25327" s="221">
        <v>2870.0</v>
      </c>
      <c r="C25327" s="221">
        <v>31.0</v>
      </c>
    </row>
    <row r="25328">
      <c r="A25328" s="221">
        <v>27538.0</v>
      </c>
      <c r="B25328" s="221">
        <v>2871.0</v>
      </c>
      <c r="C25328" s="221">
        <v>20.0</v>
      </c>
    </row>
    <row r="25329">
      <c r="A25329" s="221">
        <v>27538.0</v>
      </c>
      <c r="B25329" s="221">
        <v>2872.0</v>
      </c>
      <c r="C25329" s="221">
        <v>20.0</v>
      </c>
    </row>
    <row r="25330">
      <c r="A25330" s="221">
        <v>27538.0</v>
      </c>
      <c r="B25330" s="221">
        <v>2875.0</v>
      </c>
      <c r="C25330" s="221">
        <v>31.0</v>
      </c>
    </row>
    <row r="25331">
      <c r="A25331" s="221">
        <v>27538.0</v>
      </c>
      <c r="B25331" s="221">
        <v>2876.0</v>
      </c>
      <c r="C25331" s="221">
        <v>13.0</v>
      </c>
    </row>
    <row r="25332">
      <c r="A25332" s="221">
        <v>27538.0</v>
      </c>
      <c r="B25332" s="221">
        <v>21037.0</v>
      </c>
      <c r="C25332" s="221">
        <v>9.0</v>
      </c>
    </row>
    <row r="25333">
      <c r="A25333" s="221">
        <v>27539.0</v>
      </c>
      <c r="B25333" s="221">
        <v>34.0</v>
      </c>
      <c r="C25333" s="221">
        <v>3333333.0</v>
      </c>
    </row>
    <row r="25334">
      <c r="A25334" s="221">
        <v>27539.0</v>
      </c>
      <c r="B25334" s="221">
        <v>35.0</v>
      </c>
      <c r="C25334" s="221">
        <v>555556.0</v>
      </c>
    </row>
    <row r="25335">
      <c r="A25335" s="221">
        <v>27539.0</v>
      </c>
      <c r="B25335" s="221">
        <v>36.0</v>
      </c>
      <c r="C25335" s="221">
        <v>166667.0</v>
      </c>
    </row>
    <row r="25336">
      <c r="A25336" s="221">
        <v>27539.0</v>
      </c>
      <c r="B25336" s="221">
        <v>37.0</v>
      </c>
      <c r="C25336" s="221">
        <v>55556.0</v>
      </c>
    </row>
    <row r="25337">
      <c r="A25337" s="221">
        <v>27539.0</v>
      </c>
      <c r="B25337" s="221">
        <v>38.0</v>
      </c>
      <c r="C25337" s="221">
        <v>27778.0</v>
      </c>
    </row>
    <row r="25338">
      <c r="A25338" s="221">
        <v>27539.0</v>
      </c>
      <c r="B25338" s="221">
        <v>39.0</v>
      </c>
      <c r="C25338" s="221">
        <v>44444.0</v>
      </c>
    </row>
    <row r="25339">
      <c r="A25339" s="221">
        <v>27539.0</v>
      </c>
      <c r="B25339" s="221">
        <v>40.0</v>
      </c>
      <c r="C25339" s="221">
        <v>16666.0</v>
      </c>
    </row>
    <row r="25340">
      <c r="A25340" s="221">
        <v>27539.0</v>
      </c>
      <c r="B25340" s="221">
        <v>2867.0</v>
      </c>
      <c r="C25340" s="221">
        <v>20.0</v>
      </c>
    </row>
    <row r="25341">
      <c r="A25341" s="221">
        <v>27539.0</v>
      </c>
      <c r="B25341" s="221">
        <v>2868.0</v>
      </c>
      <c r="C25341" s="221">
        <v>36.0</v>
      </c>
    </row>
    <row r="25342">
      <c r="A25342" s="221">
        <v>27539.0</v>
      </c>
      <c r="B25342" s="221">
        <v>2869.0</v>
      </c>
      <c r="C25342" s="221">
        <v>29.0</v>
      </c>
    </row>
    <row r="25343">
      <c r="A25343" s="221">
        <v>27539.0</v>
      </c>
      <c r="B25343" s="221">
        <v>2870.0</v>
      </c>
      <c r="C25343" s="221">
        <v>31.0</v>
      </c>
    </row>
    <row r="25344">
      <c r="A25344" s="221">
        <v>27539.0</v>
      </c>
      <c r="B25344" s="221">
        <v>2871.0</v>
      </c>
      <c r="C25344" s="221">
        <v>20.0</v>
      </c>
    </row>
    <row r="25345">
      <c r="A25345" s="221">
        <v>27539.0</v>
      </c>
      <c r="B25345" s="221">
        <v>2872.0</v>
      </c>
      <c r="C25345" s="221">
        <v>20.0</v>
      </c>
    </row>
    <row r="25346">
      <c r="A25346" s="221">
        <v>27539.0</v>
      </c>
      <c r="B25346" s="221">
        <v>2875.0</v>
      </c>
      <c r="C25346" s="221">
        <v>31.0</v>
      </c>
    </row>
    <row r="25347">
      <c r="A25347" s="221">
        <v>27539.0</v>
      </c>
      <c r="B25347" s="221">
        <v>2876.0</v>
      </c>
      <c r="C25347" s="221">
        <v>13.0</v>
      </c>
    </row>
    <row r="25348">
      <c r="A25348" s="221">
        <v>27539.0</v>
      </c>
      <c r="B25348" s="221">
        <v>21037.0</v>
      </c>
      <c r="C25348" s="221">
        <v>9.0</v>
      </c>
    </row>
    <row r="25349">
      <c r="A25349" s="221">
        <v>27540.0</v>
      </c>
      <c r="B25349" s="221">
        <v>34.0</v>
      </c>
      <c r="C25349" s="221">
        <v>3500000.0</v>
      </c>
    </row>
    <row r="25350">
      <c r="A25350" s="221">
        <v>27540.0</v>
      </c>
      <c r="B25350" s="221">
        <v>35.0</v>
      </c>
      <c r="C25350" s="221">
        <v>583333.0</v>
      </c>
    </row>
    <row r="25351">
      <c r="A25351" s="221">
        <v>27540.0</v>
      </c>
      <c r="B25351" s="221">
        <v>36.0</v>
      </c>
      <c r="C25351" s="221">
        <v>175000.0</v>
      </c>
    </row>
    <row r="25352">
      <c r="A25352" s="221">
        <v>27540.0</v>
      </c>
      <c r="B25352" s="221">
        <v>37.0</v>
      </c>
      <c r="C25352" s="221">
        <v>58333.0</v>
      </c>
    </row>
    <row r="25353">
      <c r="A25353" s="221">
        <v>27540.0</v>
      </c>
      <c r="B25353" s="221">
        <v>38.0</v>
      </c>
      <c r="C25353" s="221">
        <v>29167.0</v>
      </c>
    </row>
    <row r="25354">
      <c r="A25354" s="221">
        <v>27540.0</v>
      </c>
      <c r="B25354" s="221">
        <v>39.0</v>
      </c>
      <c r="C25354" s="221">
        <v>46666.0</v>
      </c>
    </row>
    <row r="25355">
      <c r="A25355" s="221">
        <v>27540.0</v>
      </c>
      <c r="B25355" s="221">
        <v>40.0</v>
      </c>
      <c r="C25355" s="221">
        <v>17500.0</v>
      </c>
    </row>
    <row r="25356">
      <c r="A25356" s="221">
        <v>27540.0</v>
      </c>
      <c r="B25356" s="221">
        <v>2867.0</v>
      </c>
      <c r="C25356" s="221">
        <v>20.0</v>
      </c>
    </row>
    <row r="25357">
      <c r="A25357" s="221">
        <v>27540.0</v>
      </c>
      <c r="B25357" s="221">
        <v>2868.0</v>
      </c>
      <c r="C25357" s="221">
        <v>36.0</v>
      </c>
    </row>
    <row r="25358">
      <c r="A25358" s="221">
        <v>27540.0</v>
      </c>
      <c r="B25358" s="221">
        <v>2869.0</v>
      </c>
      <c r="C25358" s="221">
        <v>29.0</v>
      </c>
    </row>
    <row r="25359">
      <c r="A25359" s="221">
        <v>27540.0</v>
      </c>
      <c r="B25359" s="221">
        <v>2870.0</v>
      </c>
      <c r="C25359" s="221">
        <v>31.0</v>
      </c>
    </row>
    <row r="25360">
      <c r="A25360" s="221">
        <v>27540.0</v>
      </c>
      <c r="B25360" s="221">
        <v>2871.0</v>
      </c>
      <c r="C25360" s="221">
        <v>20.0</v>
      </c>
    </row>
    <row r="25361">
      <c r="A25361" s="221">
        <v>27540.0</v>
      </c>
      <c r="B25361" s="221">
        <v>2872.0</v>
      </c>
      <c r="C25361" s="221">
        <v>20.0</v>
      </c>
    </row>
    <row r="25362">
      <c r="A25362" s="221">
        <v>27540.0</v>
      </c>
      <c r="B25362" s="221">
        <v>2875.0</v>
      </c>
      <c r="C25362" s="221">
        <v>31.0</v>
      </c>
    </row>
    <row r="25363">
      <c r="A25363" s="221">
        <v>27540.0</v>
      </c>
      <c r="B25363" s="221">
        <v>2876.0</v>
      </c>
      <c r="C25363" s="221">
        <v>13.0</v>
      </c>
    </row>
    <row r="25364">
      <c r="A25364" s="221">
        <v>27540.0</v>
      </c>
      <c r="B25364" s="221">
        <v>21037.0</v>
      </c>
      <c r="C25364" s="221">
        <v>9.0</v>
      </c>
    </row>
    <row r="25365">
      <c r="A25365" s="221">
        <v>27542.0</v>
      </c>
      <c r="B25365" s="221">
        <v>34.0</v>
      </c>
      <c r="C25365" s="221">
        <v>91067.0</v>
      </c>
    </row>
    <row r="25366">
      <c r="A25366" s="221">
        <v>27542.0</v>
      </c>
      <c r="B25366" s="221">
        <v>35.0</v>
      </c>
      <c r="C25366" s="221">
        <v>23527.0</v>
      </c>
    </row>
    <row r="25367">
      <c r="A25367" s="221">
        <v>27542.0</v>
      </c>
      <c r="B25367" s="221">
        <v>36.0</v>
      </c>
      <c r="C25367" s="221">
        <v>8613.0</v>
      </c>
    </row>
    <row r="25368">
      <c r="A25368" s="221">
        <v>27542.0</v>
      </c>
      <c r="B25368" s="221">
        <v>37.0</v>
      </c>
      <c r="C25368" s="221">
        <v>2294.0</v>
      </c>
    </row>
    <row r="25369">
      <c r="A25369" s="221">
        <v>27542.0</v>
      </c>
      <c r="B25369" s="221">
        <v>38.0</v>
      </c>
      <c r="C25369" s="221">
        <v>324.0</v>
      </c>
    </row>
    <row r="25370">
      <c r="A25370" s="221">
        <v>27542.0</v>
      </c>
      <c r="B25370" s="221">
        <v>39.0</v>
      </c>
      <c r="C25370" s="221">
        <v>18.0</v>
      </c>
    </row>
    <row r="25371">
      <c r="A25371" s="221">
        <v>27542.0</v>
      </c>
      <c r="B25371" s="221">
        <v>40.0</v>
      </c>
      <c r="C25371" s="221">
        <v>56.0</v>
      </c>
    </row>
    <row r="25372">
      <c r="A25372" s="221">
        <v>27542.0</v>
      </c>
      <c r="B25372" s="221">
        <v>2867.0</v>
      </c>
      <c r="C25372" s="221">
        <v>1.0</v>
      </c>
    </row>
    <row r="25373">
      <c r="A25373" s="221">
        <v>27542.0</v>
      </c>
      <c r="B25373" s="221">
        <v>2870.0</v>
      </c>
      <c r="C25373" s="221">
        <v>1.0</v>
      </c>
    </row>
    <row r="25374">
      <c r="A25374" s="221">
        <v>27542.0</v>
      </c>
      <c r="B25374" s="221">
        <v>2872.0</v>
      </c>
      <c r="C25374" s="221">
        <v>1.0</v>
      </c>
    </row>
    <row r="25375">
      <c r="A25375" s="221">
        <v>27544.0</v>
      </c>
      <c r="B25375" s="221">
        <v>34.0</v>
      </c>
      <c r="C25375" s="221">
        <v>91067.0</v>
      </c>
    </row>
    <row r="25376">
      <c r="A25376" s="221">
        <v>27544.0</v>
      </c>
      <c r="B25376" s="221">
        <v>35.0</v>
      </c>
      <c r="C25376" s="221">
        <v>23527.0</v>
      </c>
    </row>
    <row r="25377">
      <c r="A25377" s="221">
        <v>27544.0</v>
      </c>
      <c r="B25377" s="221">
        <v>36.0</v>
      </c>
      <c r="C25377" s="221">
        <v>8613.0</v>
      </c>
    </row>
    <row r="25378">
      <c r="A25378" s="221">
        <v>27544.0</v>
      </c>
      <c r="B25378" s="221">
        <v>37.0</v>
      </c>
      <c r="C25378" s="221">
        <v>2294.0</v>
      </c>
    </row>
    <row r="25379">
      <c r="A25379" s="221">
        <v>27544.0</v>
      </c>
      <c r="B25379" s="221">
        <v>38.0</v>
      </c>
      <c r="C25379" s="221">
        <v>324.0</v>
      </c>
    </row>
    <row r="25380">
      <c r="A25380" s="221">
        <v>27544.0</v>
      </c>
      <c r="B25380" s="221">
        <v>39.0</v>
      </c>
      <c r="C25380" s="221">
        <v>9.0</v>
      </c>
    </row>
    <row r="25381">
      <c r="A25381" s="221">
        <v>27544.0</v>
      </c>
      <c r="B25381" s="221">
        <v>40.0</v>
      </c>
      <c r="C25381" s="221">
        <v>26.0</v>
      </c>
    </row>
    <row r="25382">
      <c r="A25382" s="221">
        <v>27544.0</v>
      </c>
      <c r="B25382" s="221">
        <v>2867.0</v>
      </c>
      <c r="C25382" s="221">
        <v>1.0</v>
      </c>
    </row>
    <row r="25383">
      <c r="A25383" s="221">
        <v>27544.0</v>
      </c>
      <c r="B25383" s="221">
        <v>2870.0</v>
      </c>
      <c r="C25383" s="221">
        <v>1.0</v>
      </c>
    </row>
    <row r="25384">
      <c r="A25384" s="221">
        <v>27544.0</v>
      </c>
      <c r="B25384" s="221">
        <v>2872.0</v>
      </c>
      <c r="C25384" s="221">
        <v>1.0</v>
      </c>
    </row>
    <row r="25385">
      <c r="A25385" s="221">
        <v>27545.0</v>
      </c>
      <c r="B25385" s="221">
        <v>34.0</v>
      </c>
      <c r="C25385" s="221">
        <v>113880.0</v>
      </c>
    </row>
    <row r="25386">
      <c r="A25386" s="221">
        <v>27545.0</v>
      </c>
      <c r="B25386" s="221">
        <v>35.0</v>
      </c>
      <c r="C25386" s="221">
        <v>29214.0</v>
      </c>
    </row>
    <row r="25387">
      <c r="A25387" s="221">
        <v>27545.0</v>
      </c>
      <c r="B25387" s="221">
        <v>36.0</v>
      </c>
      <c r="C25387" s="221">
        <v>9747.0</v>
      </c>
    </row>
    <row r="25388">
      <c r="A25388" s="221">
        <v>27545.0</v>
      </c>
      <c r="B25388" s="221">
        <v>37.0</v>
      </c>
      <c r="C25388" s="221">
        <v>2650.0</v>
      </c>
    </row>
    <row r="25389">
      <c r="A25389" s="221">
        <v>27545.0</v>
      </c>
      <c r="B25389" s="221">
        <v>38.0</v>
      </c>
      <c r="C25389" s="221">
        <v>411.0</v>
      </c>
    </row>
    <row r="25390">
      <c r="A25390" s="221">
        <v>27545.0</v>
      </c>
      <c r="B25390" s="221">
        <v>39.0</v>
      </c>
      <c r="C25390" s="221">
        <v>21.0</v>
      </c>
    </row>
    <row r="25391">
      <c r="A25391" s="221">
        <v>27545.0</v>
      </c>
      <c r="B25391" s="221">
        <v>40.0</v>
      </c>
      <c r="C25391" s="221">
        <v>37.0</v>
      </c>
    </row>
    <row r="25392">
      <c r="A25392" s="221">
        <v>27545.0</v>
      </c>
      <c r="B25392" s="221">
        <v>2867.0</v>
      </c>
      <c r="C25392" s="221">
        <v>2.0</v>
      </c>
    </row>
    <row r="25393">
      <c r="A25393" s="221">
        <v>27545.0</v>
      </c>
      <c r="B25393" s="221">
        <v>2870.0</v>
      </c>
      <c r="C25393" s="221">
        <v>1.0</v>
      </c>
    </row>
    <row r="25394">
      <c r="A25394" s="221">
        <v>27545.0</v>
      </c>
      <c r="B25394" s="221">
        <v>2872.0</v>
      </c>
      <c r="C25394" s="221">
        <v>2.0</v>
      </c>
    </row>
    <row r="25395">
      <c r="A25395" s="221">
        <v>27547.0</v>
      </c>
      <c r="B25395" s="221">
        <v>34.0</v>
      </c>
      <c r="C25395" s="221">
        <v>113880.0</v>
      </c>
    </row>
    <row r="25396">
      <c r="A25396" s="221">
        <v>27547.0</v>
      </c>
      <c r="B25396" s="221">
        <v>35.0</v>
      </c>
      <c r="C25396" s="221">
        <v>29214.0</v>
      </c>
    </row>
    <row r="25397">
      <c r="A25397" s="221">
        <v>27547.0</v>
      </c>
      <c r="B25397" s="221">
        <v>36.0</v>
      </c>
      <c r="C25397" s="221">
        <v>9747.0</v>
      </c>
    </row>
    <row r="25398">
      <c r="A25398" s="221">
        <v>27547.0</v>
      </c>
      <c r="B25398" s="221">
        <v>37.0</v>
      </c>
      <c r="C25398" s="221">
        <v>2650.0</v>
      </c>
    </row>
    <row r="25399">
      <c r="A25399" s="221">
        <v>27547.0</v>
      </c>
      <c r="B25399" s="221">
        <v>38.0</v>
      </c>
      <c r="C25399" s="221">
        <v>411.0</v>
      </c>
    </row>
    <row r="25400">
      <c r="A25400" s="221">
        <v>27547.0</v>
      </c>
      <c r="B25400" s="221">
        <v>39.0</v>
      </c>
      <c r="C25400" s="221">
        <v>21.0</v>
      </c>
    </row>
    <row r="25401">
      <c r="A25401" s="221">
        <v>27547.0</v>
      </c>
      <c r="B25401" s="221">
        <v>40.0</v>
      </c>
      <c r="C25401" s="221">
        <v>37.0</v>
      </c>
    </row>
    <row r="25402">
      <c r="A25402" s="221">
        <v>27547.0</v>
      </c>
      <c r="B25402" s="221">
        <v>2867.0</v>
      </c>
      <c r="C25402" s="221">
        <v>2.0</v>
      </c>
    </row>
    <row r="25403">
      <c r="A25403" s="221">
        <v>27547.0</v>
      </c>
      <c r="B25403" s="221">
        <v>2870.0</v>
      </c>
      <c r="C25403" s="221">
        <v>1.0</v>
      </c>
    </row>
    <row r="25404">
      <c r="A25404" s="221">
        <v>27547.0</v>
      </c>
      <c r="B25404" s="221">
        <v>2872.0</v>
      </c>
      <c r="C25404" s="221">
        <v>2.0</v>
      </c>
    </row>
    <row r="25405">
      <c r="A25405" s="221">
        <v>27548.0</v>
      </c>
      <c r="B25405" s="221">
        <v>34.0</v>
      </c>
      <c r="C25405" s="221">
        <v>68307.0</v>
      </c>
    </row>
    <row r="25406">
      <c r="A25406" s="221">
        <v>27548.0</v>
      </c>
      <c r="B25406" s="221">
        <v>35.0</v>
      </c>
      <c r="C25406" s="221">
        <v>17839.0</v>
      </c>
    </row>
    <row r="25407">
      <c r="A25407" s="221">
        <v>27548.0</v>
      </c>
      <c r="B25407" s="221">
        <v>36.0</v>
      </c>
      <c r="C25407" s="221">
        <v>7197.0</v>
      </c>
    </row>
    <row r="25408">
      <c r="A25408" s="221">
        <v>27548.0</v>
      </c>
      <c r="B25408" s="221">
        <v>37.0</v>
      </c>
      <c r="C25408" s="221">
        <v>1951.0</v>
      </c>
    </row>
    <row r="25409">
      <c r="A25409" s="221">
        <v>27548.0</v>
      </c>
      <c r="B25409" s="221">
        <v>38.0</v>
      </c>
      <c r="C25409" s="221">
        <v>234.0</v>
      </c>
    </row>
    <row r="25410">
      <c r="A25410" s="221">
        <v>27548.0</v>
      </c>
      <c r="B25410" s="221">
        <v>39.0</v>
      </c>
      <c r="C25410" s="221">
        <v>6.0</v>
      </c>
    </row>
    <row r="25411">
      <c r="A25411" s="221">
        <v>27548.0</v>
      </c>
      <c r="B25411" s="221">
        <v>40.0</v>
      </c>
      <c r="C25411" s="221">
        <v>13.0</v>
      </c>
    </row>
    <row r="25412">
      <c r="A25412" s="221">
        <v>27548.0</v>
      </c>
      <c r="B25412" s="221">
        <v>2867.0</v>
      </c>
      <c r="C25412" s="221">
        <v>1.0</v>
      </c>
    </row>
    <row r="25413">
      <c r="A25413" s="221">
        <v>27548.0</v>
      </c>
      <c r="B25413" s="221">
        <v>2870.0</v>
      </c>
      <c r="C25413" s="221">
        <v>1.0</v>
      </c>
    </row>
    <row r="25414">
      <c r="A25414" s="221">
        <v>27548.0</v>
      </c>
      <c r="B25414" s="221">
        <v>2872.0</v>
      </c>
      <c r="C25414" s="221">
        <v>1.0</v>
      </c>
    </row>
    <row r="25415">
      <c r="A25415" s="221">
        <v>27550.0</v>
      </c>
      <c r="B25415" s="221">
        <v>34.0</v>
      </c>
      <c r="C25415" s="221">
        <v>68307.0</v>
      </c>
    </row>
    <row r="25416">
      <c r="A25416" s="221">
        <v>27550.0</v>
      </c>
      <c r="B25416" s="221">
        <v>35.0</v>
      </c>
      <c r="C25416" s="221">
        <v>17839.0</v>
      </c>
    </row>
    <row r="25417">
      <c r="A25417" s="221">
        <v>27550.0</v>
      </c>
      <c r="B25417" s="221">
        <v>36.0</v>
      </c>
      <c r="C25417" s="221">
        <v>7197.0</v>
      </c>
    </row>
    <row r="25418">
      <c r="A25418" s="221">
        <v>27550.0</v>
      </c>
      <c r="B25418" s="221">
        <v>37.0</v>
      </c>
      <c r="C25418" s="221">
        <v>1951.0</v>
      </c>
    </row>
    <row r="25419">
      <c r="A25419" s="221">
        <v>27550.0</v>
      </c>
      <c r="B25419" s="221">
        <v>38.0</v>
      </c>
      <c r="C25419" s="221">
        <v>234.0</v>
      </c>
    </row>
    <row r="25420">
      <c r="A25420" s="221">
        <v>27550.0</v>
      </c>
      <c r="B25420" s="221">
        <v>39.0</v>
      </c>
      <c r="C25420" s="221">
        <v>6.0</v>
      </c>
    </row>
    <row r="25421">
      <c r="A25421" s="221">
        <v>27550.0</v>
      </c>
      <c r="B25421" s="221">
        <v>40.0</v>
      </c>
      <c r="C25421" s="221">
        <v>13.0</v>
      </c>
    </row>
    <row r="25422">
      <c r="A25422" s="221">
        <v>27550.0</v>
      </c>
      <c r="B25422" s="221">
        <v>2867.0</v>
      </c>
      <c r="C25422" s="221">
        <v>1.0</v>
      </c>
    </row>
    <row r="25423">
      <c r="A25423" s="221">
        <v>27550.0</v>
      </c>
      <c r="B25423" s="221">
        <v>2870.0</v>
      </c>
      <c r="C25423" s="221">
        <v>1.0</v>
      </c>
    </row>
    <row r="25424">
      <c r="A25424" s="221">
        <v>27550.0</v>
      </c>
      <c r="B25424" s="221">
        <v>2872.0</v>
      </c>
      <c r="C25424" s="221">
        <v>1.0</v>
      </c>
    </row>
    <row r="25425">
      <c r="A25425" s="221">
        <v>27551.0</v>
      </c>
      <c r="B25425" s="221">
        <v>34.0</v>
      </c>
      <c r="C25425" s="221">
        <v>113880.0</v>
      </c>
    </row>
    <row r="25426">
      <c r="A25426" s="221">
        <v>27551.0</v>
      </c>
      <c r="B25426" s="221">
        <v>35.0</v>
      </c>
      <c r="C25426" s="221">
        <v>29214.0</v>
      </c>
    </row>
    <row r="25427">
      <c r="A25427" s="221">
        <v>27551.0</v>
      </c>
      <c r="B25427" s="221">
        <v>36.0</v>
      </c>
      <c r="C25427" s="221">
        <v>9747.0</v>
      </c>
    </row>
    <row r="25428">
      <c r="A25428" s="221">
        <v>27551.0</v>
      </c>
      <c r="B25428" s="221">
        <v>37.0</v>
      </c>
      <c r="C25428" s="221">
        <v>2650.0</v>
      </c>
    </row>
    <row r="25429">
      <c r="A25429" s="221">
        <v>27551.0</v>
      </c>
      <c r="B25429" s="221">
        <v>38.0</v>
      </c>
      <c r="C25429" s="221">
        <v>411.0</v>
      </c>
    </row>
    <row r="25430">
      <c r="A25430" s="221">
        <v>27551.0</v>
      </c>
      <c r="B25430" s="221">
        <v>39.0</v>
      </c>
      <c r="C25430" s="221">
        <v>21.0</v>
      </c>
    </row>
    <row r="25431">
      <c r="A25431" s="221">
        <v>27551.0</v>
      </c>
      <c r="B25431" s="221">
        <v>40.0</v>
      </c>
      <c r="C25431" s="221">
        <v>37.0</v>
      </c>
    </row>
    <row r="25432">
      <c r="A25432" s="221">
        <v>27551.0</v>
      </c>
      <c r="B25432" s="221">
        <v>2867.0</v>
      </c>
      <c r="C25432" s="221">
        <v>2.0</v>
      </c>
    </row>
    <row r="25433">
      <c r="A25433" s="221">
        <v>27551.0</v>
      </c>
      <c r="B25433" s="221">
        <v>2870.0</v>
      </c>
      <c r="C25433" s="221">
        <v>1.0</v>
      </c>
    </row>
    <row r="25434">
      <c r="A25434" s="221">
        <v>27551.0</v>
      </c>
      <c r="B25434" s="221">
        <v>2872.0</v>
      </c>
      <c r="C25434" s="221">
        <v>2.0</v>
      </c>
    </row>
    <row r="25435">
      <c r="A25435" s="221">
        <v>27553.0</v>
      </c>
      <c r="B25435" s="221">
        <v>34.0</v>
      </c>
      <c r="C25435" s="221">
        <v>113880.0</v>
      </c>
    </row>
    <row r="25436">
      <c r="A25436" s="221">
        <v>27553.0</v>
      </c>
      <c r="B25436" s="221">
        <v>35.0</v>
      </c>
      <c r="C25436" s="221">
        <v>29214.0</v>
      </c>
    </row>
    <row r="25437">
      <c r="A25437" s="221">
        <v>27553.0</v>
      </c>
      <c r="B25437" s="221">
        <v>36.0</v>
      </c>
      <c r="C25437" s="221">
        <v>9747.0</v>
      </c>
    </row>
    <row r="25438">
      <c r="A25438" s="221">
        <v>27553.0</v>
      </c>
      <c r="B25438" s="221">
        <v>37.0</v>
      </c>
      <c r="C25438" s="221">
        <v>2650.0</v>
      </c>
    </row>
    <row r="25439">
      <c r="A25439" s="221">
        <v>27553.0</v>
      </c>
      <c r="B25439" s="221">
        <v>38.0</v>
      </c>
      <c r="C25439" s="221">
        <v>411.0</v>
      </c>
    </row>
    <row r="25440">
      <c r="A25440" s="221">
        <v>27553.0</v>
      </c>
      <c r="B25440" s="221">
        <v>39.0</v>
      </c>
      <c r="C25440" s="221">
        <v>21.0</v>
      </c>
    </row>
    <row r="25441">
      <c r="A25441" s="221">
        <v>27553.0</v>
      </c>
      <c r="B25441" s="221">
        <v>40.0</v>
      </c>
      <c r="C25441" s="221">
        <v>37.0</v>
      </c>
    </row>
    <row r="25442">
      <c r="A25442" s="221">
        <v>27553.0</v>
      </c>
      <c r="B25442" s="221">
        <v>2867.0</v>
      </c>
      <c r="C25442" s="221">
        <v>2.0</v>
      </c>
    </row>
    <row r="25443">
      <c r="A25443" s="221">
        <v>27553.0</v>
      </c>
      <c r="B25443" s="221">
        <v>2870.0</v>
      </c>
      <c r="C25443" s="221">
        <v>1.0</v>
      </c>
    </row>
    <row r="25444">
      <c r="A25444" s="221">
        <v>27553.0</v>
      </c>
      <c r="B25444" s="221">
        <v>2872.0</v>
      </c>
      <c r="C25444" s="221">
        <v>2.0</v>
      </c>
    </row>
    <row r="25445">
      <c r="A25445" s="221">
        <v>27554.0</v>
      </c>
      <c r="B25445" s="221">
        <v>34.0</v>
      </c>
      <c r="C25445" s="221">
        <v>68307.0</v>
      </c>
    </row>
    <row r="25446">
      <c r="A25446" s="221">
        <v>27554.0</v>
      </c>
      <c r="B25446" s="221">
        <v>35.0</v>
      </c>
      <c r="C25446" s="221">
        <v>17839.0</v>
      </c>
    </row>
    <row r="25447">
      <c r="A25447" s="221">
        <v>27554.0</v>
      </c>
      <c r="B25447" s="221">
        <v>36.0</v>
      </c>
      <c r="C25447" s="221">
        <v>7197.0</v>
      </c>
    </row>
    <row r="25448">
      <c r="A25448" s="221">
        <v>27554.0</v>
      </c>
      <c r="B25448" s="221">
        <v>37.0</v>
      </c>
      <c r="C25448" s="221">
        <v>1951.0</v>
      </c>
    </row>
    <row r="25449">
      <c r="A25449" s="221">
        <v>27554.0</v>
      </c>
      <c r="B25449" s="221">
        <v>38.0</v>
      </c>
      <c r="C25449" s="221">
        <v>234.0</v>
      </c>
    </row>
    <row r="25450">
      <c r="A25450" s="221">
        <v>27554.0</v>
      </c>
      <c r="B25450" s="221">
        <v>39.0</v>
      </c>
      <c r="C25450" s="221">
        <v>6.0</v>
      </c>
    </row>
    <row r="25451">
      <c r="A25451" s="221">
        <v>27554.0</v>
      </c>
      <c r="B25451" s="221">
        <v>40.0</v>
      </c>
      <c r="C25451" s="221">
        <v>13.0</v>
      </c>
    </row>
    <row r="25452">
      <c r="A25452" s="221">
        <v>27554.0</v>
      </c>
      <c r="B25452" s="221">
        <v>2867.0</v>
      </c>
      <c r="C25452" s="221">
        <v>1.0</v>
      </c>
    </row>
    <row r="25453">
      <c r="A25453" s="221">
        <v>27554.0</v>
      </c>
      <c r="B25453" s="221">
        <v>2870.0</v>
      </c>
      <c r="C25453" s="221">
        <v>1.0</v>
      </c>
    </row>
    <row r="25454">
      <c r="A25454" s="221">
        <v>27554.0</v>
      </c>
      <c r="B25454" s="221">
        <v>2872.0</v>
      </c>
      <c r="C25454" s="221">
        <v>1.0</v>
      </c>
    </row>
    <row r="25455">
      <c r="A25455" s="221">
        <v>27556.0</v>
      </c>
      <c r="B25455" s="221">
        <v>34.0</v>
      </c>
      <c r="C25455" s="221">
        <v>68307.0</v>
      </c>
    </row>
    <row r="25456">
      <c r="A25456" s="221">
        <v>27556.0</v>
      </c>
      <c r="B25456" s="221">
        <v>35.0</v>
      </c>
      <c r="C25456" s="221">
        <v>17839.0</v>
      </c>
    </row>
    <row r="25457">
      <c r="A25457" s="221">
        <v>27556.0</v>
      </c>
      <c r="B25457" s="221">
        <v>36.0</v>
      </c>
      <c r="C25457" s="221">
        <v>7197.0</v>
      </c>
    </row>
    <row r="25458">
      <c r="A25458" s="221">
        <v>27556.0</v>
      </c>
      <c r="B25458" s="221">
        <v>37.0</v>
      </c>
      <c r="C25458" s="221">
        <v>1951.0</v>
      </c>
    </row>
    <row r="25459">
      <c r="A25459" s="221">
        <v>27556.0</v>
      </c>
      <c r="B25459" s="221">
        <v>38.0</v>
      </c>
      <c r="C25459" s="221">
        <v>234.0</v>
      </c>
    </row>
    <row r="25460">
      <c r="A25460" s="221">
        <v>27556.0</v>
      </c>
      <c r="B25460" s="221">
        <v>39.0</v>
      </c>
      <c r="C25460" s="221">
        <v>6.0</v>
      </c>
    </row>
    <row r="25461">
      <c r="A25461" s="221">
        <v>27556.0</v>
      </c>
      <c r="B25461" s="221">
        <v>40.0</v>
      </c>
      <c r="C25461" s="221">
        <v>13.0</v>
      </c>
    </row>
    <row r="25462">
      <c r="A25462" s="221">
        <v>27556.0</v>
      </c>
      <c r="B25462" s="221">
        <v>2867.0</v>
      </c>
      <c r="C25462" s="221">
        <v>1.0</v>
      </c>
    </row>
    <row r="25463">
      <c r="A25463" s="221">
        <v>27556.0</v>
      </c>
      <c r="B25463" s="221">
        <v>2870.0</v>
      </c>
      <c r="C25463" s="221">
        <v>1.0</v>
      </c>
    </row>
    <row r="25464">
      <c r="A25464" s="221">
        <v>27556.0</v>
      </c>
      <c r="B25464" s="221">
        <v>2872.0</v>
      </c>
      <c r="C25464" s="221">
        <v>1.0</v>
      </c>
    </row>
    <row r="25465">
      <c r="A25465" s="221">
        <v>27557.0</v>
      </c>
      <c r="B25465" s="221">
        <v>34.0</v>
      </c>
      <c r="C25465" s="221">
        <v>113880.0</v>
      </c>
    </row>
    <row r="25466">
      <c r="A25466" s="221">
        <v>27557.0</v>
      </c>
      <c r="B25466" s="221">
        <v>35.0</v>
      </c>
      <c r="C25466" s="221">
        <v>29214.0</v>
      </c>
    </row>
    <row r="25467">
      <c r="A25467" s="221">
        <v>27557.0</v>
      </c>
      <c r="B25467" s="221">
        <v>36.0</v>
      </c>
      <c r="C25467" s="221">
        <v>9747.0</v>
      </c>
    </row>
    <row r="25468">
      <c r="A25468" s="221">
        <v>27557.0</v>
      </c>
      <c r="B25468" s="221">
        <v>37.0</v>
      </c>
      <c r="C25468" s="221">
        <v>2650.0</v>
      </c>
    </row>
    <row r="25469">
      <c r="A25469" s="221">
        <v>27557.0</v>
      </c>
      <c r="B25469" s="221">
        <v>38.0</v>
      </c>
      <c r="C25469" s="221">
        <v>411.0</v>
      </c>
    </row>
    <row r="25470">
      <c r="A25470" s="221">
        <v>27557.0</v>
      </c>
      <c r="B25470" s="221">
        <v>39.0</v>
      </c>
      <c r="C25470" s="221">
        <v>21.0</v>
      </c>
    </row>
    <row r="25471">
      <c r="A25471" s="221">
        <v>27557.0</v>
      </c>
      <c r="B25471" s="221">
        <v>40.0</v>
      </c>
      <c r="C25471" s="221">
        <v>37.0</v>
      </c>
    </row>
    <row r="25472">
      <c r="A25472" s="221">
        <v>27557.0</v>
      </c>
      <c r="B25472" s="221">
        <v>2867.0</v>
      </c>
      <c r="C25472" s="221">
        <v>2.0</v>
      </c>
    </row>
    <row r="25473">
      <c r="A25473" s="221">
        <v>27557.0</v>
      </c>
      <c r="B25473" s="221">
        <v>2870.0</v>
      </c>
      <c r="C25473" s="221">
        <v>1.0</v>
      </c>
    </row>
    <row r="25474">
      <c r="A25474" s="221">
        <v>27557.0</v>
      </c>
      <c r="B25474" s="221">
        <v>2872.0</v>
      </c>
      <c r="C25474" s="221">
        <v>2.0</v>
      </c>
    </row>
    <row r="25475">
      <c r="A25475" s="221">
        <v>27559.0</v>
      </c>
      <c r="B25475" s="221">
        <v>34.0</v>
      </c>
      <c r="C25475" s="221">
        <v>113880.0</v>
      </c>
    </row>
    <row r="25476">
      <c r="A25476" s="221">
        <v>27559.0</v>
      </c>
      <c r="B25476" s="221">
        <v>35.0</v>
      </c>
      <c r="C25476" s="221">
        <v>29214.0</v>
      </c>
    </row>
    <row r="25477">
      <c r="A25477" s="221">
        <v>27559.0</v>
      </c>
      <c r="B25477" s="221">
        <v>36.0</v>
      </c>
      <c r="C25477" s="221">
        <v>9747.0</v>
      </c>
    </row>
    <row r="25478">
      <c r="A25478" s="221">
        <v>27559.0</v>
      </c>
      <c r="B25478" s="221">
        <v>37.0</v>
      </c>
      <c r="C25478" s="221">
        <v>2650.0</v>
      </c>
    </row>
    <row r="25479">
      <c r="A25479" s="221">
        <v>27559.0</v>
      </c>
      <c r="B25479" s="221">
        <v>38.0</v>
      </c>
      <c r="C25479" s="221">
        <v>411.0</v>
      </c>
    </row>
    <row r="25480">
      <c r="A25480" s="221">
        <v>27559.0</v>
      </c>
      <c r="B25480" s="221">
        <v>39.0</v>
      </c>
      <c r="C25480" s="221">
        <v>21.0</v>
      </c>
    </row>
    <row r="25481">
      <c r="A25481" s="221">
        <v>27559.0</v>
      </c>
      <c r="B25481" s="221">
        <v>40.0</v>
      </c>
      <c r="C25481" s="221">
        <v>37.0</v>
      </c>
    </row>
    <row r="25482">
      <c r="A25482" s="221">
        <v>27559.0</v>
      </c>
      <c r="B25482" s="221">
        <v>2867.0</v>
      </c>
      <c r="C25482" s="221">
        <v>2.0</v>
      </c>
    </row>
    <row r="25483">
      <c r="A25483" s="221">
        <v>27559.0</v>
      </c>
      <c r="B25483" s="221">
        <v>2870.0</v>
      </c>
      <c r="C25483" s="221">
        <v>1.0</v>
      </c>
    </row>
    <row r="25484">
      <c r="A25484" s="221">
        <v>27559.0</v>
      </c>
      <c r="B25484" s="221">
        <v>2872.0</v>
      </c>
      <c r="C25484" s="221">
        <v>2.0</v>
      </c>
    </row>
    <row r="25485">
      <c r="A25485" s="221">
        <v>27560.0</v>
      </c>
      <c r="B25485" s="221">
        <v>34.0</v>
      </c>
      <c r="C25485" s="221">
        <v>122.0</v>
      </c>
    </row>
    <row r="25486">
      <c r="A25486" s="221">
        <v>27560.0</v>
      </c>
      <c r="B25486" s="221">
        <v>35.0</v>
      </c>
      <c r="C25486" s="221">
        <v>1342.0</v>
      </c>
    </row>
    <row r="25487">
      <c r="A25487" s="221">
        <v>27560.0</v>
      </c>
      <c r="B25487" s="221">
        <v>37.0</v>
      </c>
      <c r="C25487" s="221">
        <v>1112.0</v>
      </c>
    </row>
    <row r="25488">
      <c r="A25488" s="221">
        <v>27560.0</v>
      </c>
      <c r="B25488" s="221">
        <v>38.0</v>
      </c>
      <c r="C25488" s="221">
        <v>9.0</v>
      </c>
    </row>
    <row r="25489">
      <c r="A25489" s="221">
        <v>27560.0</v>
      </c>
      <c r="B25489" s="221">
        <v>39.0</v>
      </c>
      <c r="C25489" s="221">
        <v>2.0</v>
      </c>
    </row>
    <row r="25490">
      <c r="A25490" s="221">
        <v>27560.0</v>
      </c>
      <c r="B25490" s="221">
        <v>40.0</v>
      </c>
      <c r="C25490" s="221">
        <v>11.0</v>
      </c>
    </row>
    <row r="25491">
      <c r="A25491" s="221">
        <v>27560.0</v>
      </c>
      <c r="B25491" s="221">
        <v>2867.0</v>
      </c>
      <c r="C25491" s="221">
        <v>2.0</v>
      </c>
    </row>
    <row r="25492">
      <c r="A25492" s="221">
        <v>27560.0</v>
      </c>
      <c r="B25492" s="221">
        <v>2870.0</v>
      </c>
      <c r="C25492" s="221">
        <v>2.0</v>
      </c>
    </row>
    <row r="25493">
      <c r="A25493" s="221">
        <v>27560.0</v>
      </c>
      <c r="B25493" s="221">
        <v>2872.0</v>
      </c>
      <c r="C25493" s="221">
        <v>2.0</v>
      </c>
    </row>
    <row r="25494">
      <c r="A25494" s="221">
        <v>27562.0</v>
      </c>
      <c r="B25494" s="221">
        <v>34.0</v>
      </c>
      <c r="C25494" s="221">
        <v>122.0</v>
      </c>
    </row>
    <row r="25495">
      <c r="A25495" s="221">
        <v>27562.0</v>
      </c>
      <c r="B25495" s="221">
        <v>35.0</v>
      </c>
      <c r="C25495" s="221">
        <v>1342.0</v>
      </c>
    </row>
    <row r="25496">
      <c r="A25496" s="221">
        <v>27562.0</v>
      </c>
      <c r="B25496" s="221">
        <v>37.0</v>
      </c>
      <c r="C25496" s="221">
        <v>1112.0</v>
      </c>
    </row>
    <row r="25497">
      <c r="A25497" s="221">
        <v>27562.0</v>
      </c>
      <c r="B25497" s="221">
        <v>38.0</v>
      </c>
      <c r="C25497" s="221">
        <v>9.0</v>
      </c>
    </row>
    <row r="25498">
      <c r="A25498" s="221">
        <v>27562.0</v>
      </c>
      <c r="B25498" s="221">
        <v>39.0</v>
      </c>
      <c r="C25498" s="221">
        <v>2.0</v>
      </c>
    </row>
    <row r="25499">
      <c r="A25499" s="221">
        <v>27562.0</v>
      </c>
      <c r="B25499" s="221">
        <v>40.0</v>
      </c>
      <c r="C25499" s="221">
        <v>11.0</v>
      </c>
    </row>
    <row r="25500">
      <c r="A25500" s="221">
        <v>27562.0</v>
      </c>
      <c r="B25500" s="221">
        <v>2867.0</v>
      </c>
      <c r="C25500" s="221">
        <v>2.0</v>
      </c>
    </row>
    <row r="25501">
      <c r="A25501" s="221">
        <v>27562.0</v>
      </c>
      <c r="B25501" s="221">
        <v>2870.0</v>
      </c>
      <c r="C25501" s="221">
        <v>2.0</v>
      </c>
    </row>
    <row r="25502">
      <c r="A25502" s="221">
        <v>27562.0</v>
      </c>
      <c r="B25502" s="221">
        <v>2872.0</v>
      </c>
      <c r="C25502" s="221">
        <v>2.0</v>
      </c>
    </row>
    <row r="25503">
      <c r="A25503" s="221">
        <v>27563.0</v>
      </c>
      <c r="B25503" s="221">
        <v>34.0</v>
      </c>
      <c r="C25503" s="221">
        <v>502.0</v>
      </c>
    </row>
    <row r="25504">
      <c r="A25504" s="221">
        <v>27563.0</v>
      </c>
      <c r="B25504" s="221">
        <v>35.0</v>
      </c>
      <c r="C25504" s="221">
        <v>297.0</v>
      </c>
    </row>
    <row r="25505">
      <c r="A25505" s="221">
        <v>27563.0</v>
      </c>
      <c r="B25505" s="221">
        <v>36.0</v>
      </c>
      <c r="C25505" s="221">
        <v>334.0</v>
      </c>
    </row>
    <row r="25506">
      <c r="A25506" s="221">
        <v>27563.0</v>
      </c>
      <c r="B25506" s="221">
        <v>37.0</v>
      </c>
      <c r="C25506" s="221">
        <v>197.0</v>
      </c>
    </row>
    <row r="25507">
      <c r="A25507" s="221">
        <v>27563.0</v>
      </c>
      <c r="B25507" s="221">
        <v>39.0</v>
      </c>
      <c r="C25507" s="221">
        <v>2.0</v>
      </c>
    </row>
    <row r="25508">
      <c r="A25508" s="221">
        <v>27563.0</v>
      </c>
      <c r="B25508" s="221">
        <v>2867.0</v>
      </c>
      <c r="C25508" s="221">
        <v>1.0</v>
      </c>
    </row>
    <row r="25509">
      <c r="A25509" s="221">
        <v>27563.0</v>
      </c>
      <c r="B25509" s="221">
        <v>2876.0</v>
      </c>
      <c r="C25509" s="221">
        <v>1.0</v>
      </c>
    </row>
    <row r="25510">
      <c r="A25510" s="221">
        <v>27565.0</v>
      </c>
      <c r="B25510" s="221">
        <v>34.0</v>
      </c>
      <c r="C25510" s="221">
        <v>502.0</v>
      </c>
    </row>
    <row r="25511">
      <c r="A25511" s="221">
        <v>27565.0</v>
      </c>
      <c r="B25511" s="221">
        <v>35.0</v>
      </c>
      <c r="C25511" s="221">
        <v>297.0</v>
      </c>
    </row>
    <row r="25512">
      <c r="A25512" s="221">
        <v>27565.0</v>
      </c>
      <c r="B25512" s="221">
        <v>36.0</v>
      </c>
      <c r="C25512" s="221">
        <v>334.0</v>
      </c>
    </row>
    <row r="25513">
      <c r="A25513" s="221">
        <v>27565.0</v>
      </c>
      <c r="B25513" s="221">
        <v>37.0</v>
      </c>
      <c r="C25513" s="221">
        <v>197.0</v>
      </c>
    </row>
    <row r="25514">
      <c r="A25514" s="221">
        <v>27565.0</v>
      </c>
      <c r="B25514" s="221">
        <v>39.0</v>
      </c>
      <c r="C25514" s="221">
        <v>2.0</v>
      </c>
    </row>
    <row r="25515">
      <c r="A25515" s="221">
        <v>27565.0</v>
      </c>
      <c r="B25515" s="221">
        <v>2867.0</v>
      </c>
      <c r="C25515" s="221">
        <v>1.0</v>
      </c>
    </row>
    <row r="25516">
      <c r="A25516" s="221">
        <v>27565.0</v>
      </c>
      <c r="B25516" s="221">
        <v>2876.0</v>
      </c>
      <c r="C25516" s="221">
        <v>1.0</v>
      </c>
    </row>
    <row r="25517">
      <c r="A25517" s="221">
        <v>27567.0</v>
      </c>
      <c r="B25517" s="221">
        <v>34.0</v>
      </c>
      <c r="C25517" s="221">
        <v>502.0</v>
      </c>
    </row>
    <row r="25518">
      <c r="A25518" s="221">
        <v>27567.0</v>
      </c>
      <c r="B25518" s="221">
        <v>35.0</v>
      </c>
      <c r="C25518" s="221">
        <v>297.0</v>
      </c>
    </row>
    <row r="25519">
      <c r="A25519" s="221">
        <v>27567.0</v>
      </c>
      <c r="B25519" s="221">
        <v>36.0</v>
      </c>
      <c r="C25519" s="221">
        <v>334.0</v>
      </c>
    </row>
    <row r="25520">
      <c r="A25520" s="221">
        <v>27567.0</v>
      </c>
      <c r="B25520" s="221">
        <v>37.0</v>
      </c>
      <c r="C25520" s="221">
        <v>197.0</v>
      </c>
    </row>
    <row r="25521">
      <c r="A25521" s="221">
        <v>27567.0</v>
      </c>
      <c r="B25521" s="221">
        <v>39.0</v>
      </c>
      <c r="C25521" s="221">
        <v>2.0</v>
      </c>
    </row>
    <row r="25522">
      <c r="A25522" s="221">
        <v>27567.0</v>
      </c>
      <c r="B25522" s="221">
        <v>2867.0</v>
      </c>
      <c r="C25522" s="221">
        <v>1.0</v>
      </c>
    </row>
    <row r="25523">
      <c r="A25523" s="221">
        <v>27567.0</v>
      </c>
      <c r="B25523" s="221">
        <v>2876.0</v>
      </c>
      <c r="C25523" s="221">
        <v>1.0</v>
      </c>
    </row>
    <row r="25524">
      <c r="A25524" s="221">
        <v>27569.0</v>
      </c>
      <c r="B25524" s="221">
        <v>34.0</v>
      </c>
      <c r="C25524" s="221">
        <v>502.0</v>
      </c>
    </row>
    <row r="25525">
      <c r="A25525" s="221">
        <v>27569.0</v>
      </c>
      <c r="B25525" s="221">
        <v>35.0</v>
      </c>
      <c r="C25525" s="221">
        <v>297.0</v>
      </c>
    </row>
    <row r="25526">
      <c r="A25526" s="221">
        <v>27569.0</v>
      </c>
      <c r="B25526" s="221">
        <v>36.0</v>
      </c>
      <c r="C25526" s="221">
        <v>334.0</v>
      </c>
    </row>
    <row r="25527">
      <c r="A25527" s="221">
        <v>27569.0</v>
      </c>
      <c r="B25527" s="221">
        <v>37.0</v>
      </c>
      <c r="C25527" s="221">
        <v>197.0</v>
      </c>
    </row>
    <row r="25528">
      <c r="A25528" s="221">
        <v>27569.0</v>
      </c>
      <c r="B25528" s="221">
        <v>39.0</v>
      </c>
      <c r="C25528" s="221">
        <v>2.0</v>
      </c>
    </row>
    <row r="25529">
      <c r="A25529" s="221">
        <v>27569.0</v>
      </c>
      <c r="B25529" s="221">
        <v>2867.0</v>
      </c>
      <c r="C25529" s="221">
        <v>1.0</v>
      </c>
    </row>
    <row r="25530">
      <c r="A25530" s="221">
        <v>27569.0</v>
      </c>
      <c r="B25530" s="221">
        <v>2876.0</v>
      </c>
      <c r="C25530" s="221">
        <v>1.0</v>
      </c>
    </row>
    <row r="25531">
      <c r="A25531" s="221">
        <v>27570.0</v>
      </c>
      <c r="B25531" s="221">
        <v>34.0</v>
      </c>
      <c r="C25531" s="221">
        <v>862.0</v>
      </c>
    </row>
    <row r="25532">
      <c r="A25532" s="221">
        <v>27570.0</v>
      </c>
      <c r="B25532" s="221">
        <v>35.0</v>
      </c>
      <c r="C25532" s="221">
        <v>792.0</v>
      </c>
    </row>
    <row r="25533">
      <c r="A25533" s="221">
        <v>27570.0</v>
      </c>
      <c r="B25533" s="221">
        <v>36.0</v>
      </c>
      <c r="C25533" s="221">
        <v>529.0</v>
      </c>
    </row>
    <row r="25534">
      <c r="A25534" s="221">
        <v>27570.0</v>
      </c>
      <c r="B25534" s="221">
        <v>37.0</v>
      </c>
      <c r="C25534" s="221">
        <v>112.0</v>
      </c>
    </row>
    <row r="25535">
      <c r="A25535" s="221">
        <v>27570.0</v>
      </c>
      <c r="B25535" s="221">
        <v>2867.0</v>
      </c>
      <c r="C25535" s="221">
        <v>1.0</v>
      </c>
    </row>
    <row r="25536">
      <c r="A25536" s="221">
        <v>27570.0</v>
      </c>
      <c r="B25536" s="221">
        <v>2876.0</v>
      </c>
      <c r="C25536" s="221">
        <v>1.0</v>
      </c>
    </row>
    <row r="25537">
      <c r="A25537" s="221">
        <v>27573.0</v>
      </c>
      <c r="B25537" s="221">
        <v>34.0</v>
      </c>
      <c r="C25537" s="221">
        <v>862.0</v>
      </c>
    </row>
    <row r="25538">
      <c r="A25538" s="221">
        <v>27573.0</v>
      </c>
      <c r="B25538" s="221">
        <v>35.0</v>
      </c>
      <c r="C25538" s="221">
        <v>792.0</v>
      </c>
    </row>
    <row r="25539">
      <c r="A25539" s="221">
        <v>27573.0</v>
      </c>
      <c r="B25539" s="221">
        <v>36.0</v>
      </c>
      <c r="C25539" s="221">
        <v>529.0</v>
      </c>
    </row>
    <row r="25540">
      <c r="A25540" s="221">
        <v>27573.0</v>
      </c>
      <c r="B25540" s="221">
        <v>37.0</v>
      </c>
      <c r="C25540" s="221">
        <v>112.0</v>
      </c>
    </row>
    <row r="25541">
      <c r="A25541" s="221">
        <v>27573.0</v>
      </c>
      <c r="B25541" s="221">
        <v>2867.0</v>
      </c>
      <c r="C25541" s="221">
        <v>1.0</v>
      </c>
    </row>
    <row r="25542">
      <c r="A25542" s="221">
        <v>27573.0</v>
      </c>
      <c r="B25542" s="221">
        <v>2876.0</v>
      </c>
      <c r="C25542" s="221">
        <v>1.0</v>
      </c>
    </row>
    <row r="25543">
      <c r="A25543" s="221">
        <v>27574.0</v>
      </c>
      <c r="B25543" s="221">
        <v>34.0</v>
      </c>
      <c r="C25543" s="221">
        <v>2884.0</v>
      </c>
    </row>
    <row r="25544">
      <c r="A25544" s="221">
        <v>27574.0</v>
      </c>
      <c r="B25544" s="221">
        <v>35.0</v>
      </c>
      <c r="C25544" s="221">
        <v>919.0</v>
      </c>
    </row>
    <row r="25545">
      <c r="A25545" s="221">
        <v>27574.0</v>
      </c>
      <c r="B25545" s="221">
        <v>37.0</v>
      </c>
      <c r="C25545" s="221">
        <v>112.0</v>
      </c>
    </row>
    <row r="25546">
      <c r="A25546" s="221">
        <v>27574.0</v>
      </c>
      <c r="B25546" s="221">
        <v>40.0</v>
      </c>
      <c r="C25546" s="221">
        <v>1.0</v>
      </c>
    </row>
    <row r="25547">
      <c r="A25547" s="221">
        <v>27574.0</v>
      </c>
      <c r="B25547" s="221">
        <v>2867.0</v>
      </c>
      <c r="C25547" s="221">
        <v>1.0</v>
      </c>
    </row>
    <row r="25548">
      <c r="A25548" s="221">
        <v>27574.0</v>
      </c>
      <c r="B25548" s="221">
        <v>2876.0</v>
      </c>
      <c r="C25548" s="221">
        <v>1.0</v>
      </c>
    </row>
    <row r="25549">
      <c r="A25549" s="221">
        <v>27576.0</v>
      </c>
      <c r="B25549" s="221">
        <v>34.0</v>
      </c>
      <c r="C25549" s="221">
        <v>2884.0</v>
      </c>
    </row>
    <row r="25550">
      <c r="A25550" s="221">
        <v>27576.0</v>
      </c>
      <c r="B25550" s="221">
        <v>35.0</v>
      </c>
      <c r="C25550" s="221">
        <v>919.0</v>
      </c>
    </row>
    <row r="25551">
      <c r="A25551" s="221">
        <v>27576.0</v>
      </c>
      <c r="B25551" s="221">
        <v>37.0</v>
      </c>
      <c r="C25551" s="221">
        <v>112.0</v>
      </c>
    </row>
    <row r="25552">
      <c r="A25552" s="221">
        <v>27576.0</v>
      </c>
      <c r="B25552" s="221">
        <v>40.0</v>
      </c>
      <c r="C25552" s="221">
        <v>1.0</v>
      </c>
    </row>
    <row r="25553">
      <c r="A25553" s="221">
        <v>27576.0</v>
      </c>
      <c r="B25553" s="221">
        <v>2867.0</v>
      </c>
      <c r="C25553" s="221">
        <v>1.0</v>
      </c>
    </row>
    <row r="25554">
      <c r="A25554" s="221">
        <v>27576.0</v>
      </c>
      <c r="B25554" s="221">
        <v>2876.0</v>
      </c>
      <c r="C25554" s="221">
        <v>1.0</v>
      </c>
    </row>
    <row r="25555">
      <c r="A25555" s="221">
        <v>27577.0</v>
      </c>
      <c r="B25555" s="221">
        <v>34.0</v>
      </c>
      <c r="C25555" s="221">
        <v>2884.0</v>
      </c>
    </row>
    <row r="25556">
      <c r="A25556" s="221">
        <v>27577.0</v>
      </c>
      <c r="B25556" s="221">
        <v>35.0</v>
      </c>
      <c r="C25556" s="221">
        <v>919.0</v>
      </c>
    </row>
    <row r="25557">
      <c r="A25557" s="221">
        <v>27577.0</v>
      </c>
      <c r="B25557" s="221">
        <v>37.0</v>
      </c>
      <c r="C25557" s="221">
        <v>112.0</v>
      </c>
    </row>
    <row r="25558">
      <c r="A25558" s="221">
        <v>27577.0</v>
      </c>
      <c r="B25558" s="221">
        <v>40.0</v>
      </c>
      <c r="C25558" s="221">
        <v>1.0</v>
      </c>
    </row>
    <row r="25559">
      <c r="A25559" s="221">
        <v>27577.0</v>
      </c>
      <c r="B25559" s="221">
        <v>2867.0</v>
      </c>
      <c r="C25559" s="221">
        <v>1.0</v>
      </c>
    </row>
    <row r="25560">
      <c r="A25560" s="221">
        <v>27577.0</v>
      </c>
      <c r="B25560" s="221">
        <v>2876.0</v>
      </c>
      <c r="C25560" s="221">
        <v>1.0</v>
      </c>
    </row>
    <row r="25561">
      <c r="A25561" s="221">
        <v>27579.0</v>
      </c>
      <c r="B25561" s="221">
        <v>34.0</v>
      </c>
      <c r="C25561" s="221">
        <v>2884.0</v>
      </c>
    </row>
    <row r="25562">
      <c r="A25562" s="221">
        <v>27579.0</v>
      </c>
      <c r="B25562" s="221">
        <v>35.0</v>
      </c>
      <c r="C25562" s="221">
        <v>919.0</v>
      </c>
    </row>
    <row r="25563">
      <c r="A25563" s="221">
        <v>27579.0</v>
      </c>
      <c r="B25563" s="221">
        <v>37.0</v>
      </c>
      <c r="C25563" s="221">
        <v>112.0</v>
      </c>
    </row>
    <row r="25564">
      <c r="A25564" s="221">
        <v>27579.0</v>
      </c>
      <c r="B25564" s="221">
        <v>40.0</v>
      </c>
      <c r="C25564" s="221">
        <v>1.0</v>
      </c>
    </row>
    <row r="25565">
      <c r="A25565" s="221">
        <v>27579.0</v>
      </c>
      <c r="B25565" s="221">
        <v>2867.0</v>
      </c>
      <c r="C25565" s="221">
        <v>1.0</v>
      </c>
    </row>
    <row r="25566">
      <c r="A25566" s="221">
        <v>27579.0</v>
      </c>
      <c r="B25566" s="221">
        <v>2876.0</v>
      </c>
      <c r="C25566" s="221">
        <v>1.0</v>
      </c>
    </row>
    <row r="25567">
      <c r="A25567" s="221">
        <v>27580.0</v>
      </c>
      <c r="B25567" s="221">
        <v>34.0</v>
      </c>
      <c r="C25567" s="221">
        <v>2884.0</v>
      </c>
    </row>
    <row r="25568">
      <c r="A25568" s="221">
        <v>27580.0</v>
      </c>
      <c r="B25568" s="221">
        <v>35.0</v>
      </c>
      <c r="C25568" s="221">
        <v>919.0</v>
      </c>
    </row>
    <row r="25569">
      <c r="A25569" s="221">
        <v>27580.0</v>
      </c>
      <c r="B25569" s="221">
        <v>37.0</v>
      </c>
      <c r="C25569" s="221">
        <v>112.0</v>
      </c>
    </row>
    <row r="25570">
      <c r="A25570" s="221">
        <v>27580.0</v>
      </c>
      <c r="B25570" s="221">
        <v>40.0</v>
      </c>
      <c r="C25570" s="221">
        <v>1.0</v>
      </c>
    </row>
    <row r="25571">
      <c r="A25571" s="221">
        <v>27580.0</v>
      </c>
      <c r="B25571" s="221">
        <v>2867.0</v>
      </c>
      <c r="C25571" s="221">
        <v>1.0</v>
      </c>
    </row>
    <row r="25572">
      <c r="A25572" s="221">
        <v>27580.0</v>
      </c>
      <c r="B25572" s="221">
        <v>2876.0</v>
      </c>
      <c r="C25572" s="221">
        <v>1.0</v>
      </c>
    </row>
    <row r="25573">
      <c r="A25573" s="221">
        <v>27582.0</v>
      </c>
      <c r="B25573" s="221">
        <v>34.0</v>
      </c>
      <c r="C25573" s="221">
        <v>2884.0</v>
      </c>
    </row>
    <row r="25574">
      <c r="A25574" s="221">
        <v>27582.0</v>
      </c>
      <c r="B25574" s="221">
        <v>35.0</v>
      </c>
      <c r="C25574" s="221">
        <v>919.0</v>
      </c>
    </row>
    <row r="25575">
      <c r="A25575" s="221">
        <v>27582.0</v>
      </c>
      <c r="B25575" s="221">
        <v>37.0</v>
      </c>
      <c r="C25575" s="221">
        <v>112.0</v>
      </c>
    </row>
    <row r="25576">
      <c r="A25576" s="221">
        <v>27582.0</v>
      </c>
      <c r="B25576" s="221">
        <v>40.0</v>
      </c>
      <c r="C25576" s="221">
        <v>1.0</v>
      </c>
    </row>
    <row r="25577">
      <c r="A25577" s="221">
        <v>27582.0</v>
      </c>
      <c r="B25577" s="221">
        <v>2867.0</v>
      </c>
      <c r="C25577" s="221">
        <v>1.0</v>
      </c>
    </row>
    <row r="25578">
      <c r="A25578" s="221">
        <v>27582.0</v>
      </c>
      <c r="B25578" s="221">
        <v>2876.0</v>
      </c>
      <c r="C25578" s="221">
        <v>1.0</v>
      </c>
    </row>
    <row r="25579">
      <c r="A25579" s="221">
        <v>27583.0</v>
      </c>
      <c r="B25579" s="221">
        <v>34.0</v>
      </c>
      <c r="C25579" s="221">
        <v>2884.0</v>
      </c>
    </row>
    <row r="25580">
      <c r="A25580" s="221">
        <v>27583.0</v>
      </c>
      <c r="B25580" s="221">
        <v>35.0</v>
      </c>
      <c r="C25580" s="221">
        <v>919.0</v>
      </c>
    </row>
    <row r="25581">
      <c r="A25581" s="221">
        <v>27583.0</v>
      </c>
      <c r="B25581" s="221">
        <v>37.0</v>
      </c>
      <c r="C25581" s="221">
        <v>112.0</v>
      </c>
    </row>
    <row r="25582">
      <c r="A25582" s="221">
        <v>27583.0</v>
      </c>
      <c r="B25582" s="221">
        <v>40.0</v>
      </c>
      <c r="C25582" s="221">
        <v>1.0</v>
      </c>
    </row>
    <row r="25583">
      <c r="A25583" s="221">
        <v>27583.0</v>
      </c>
      <c r="B25583" s="221">
        <v>2867.0</v>
      </c>
      <c r="C25583" s="221">
        <v>1.0</v>
      </c>
    </row>
    <row r="25584">
      <c r="A25584" s="221">
        <v>27583.0</v>
      </c>
      <c r="B25584" s="221">
        <v>2876.0</v>
      </c>
      <c r="C25584" s="221">
        <v>1.0</v>
      </c>
    </row>
    <row r="25585">
      <c r="A25585" s="221">
        <v>27585.0</v>
      </c>
      <c r="B25585" s="221">
        <v>34.0</v>
      </c>
      <c r="C25585" s="221">
        <v>2884.0</v>
      </c>
    </row>
    <row r="25586">
      <c r="A25586" s="221">
        <v>27585.0</v>
      </c>
      <c r="B25586" s="221">
        <v>35.0</v>
      </c>
      <c r="C25586" s="221">
        <v>919.0</v>
      </c>
    </row>
    <row r="25587">
      <c r="A25587" s="221">
        <v>27585.0</v>
      </c>
      <c r="B25587" s="221">
        <v>37.0</v>
      </c>
      <c r="C25587" s="221">
        <v>112.0</v>
      </c>
    </row>
    <row r="25588">
      <c r="A25588" s="221">
        <v>27585.0</v>
      </c>
      <c r="B25588" s="221">
        <v>40.0</v>
      </c>
      <c r="C25588" s="221">
        <v>1.0</v>
      </c>
    </row>
    <row r="25589">
      <c r="A25589" s="221">
        <v>27585.0</v>
      </c>
      <c r="B25589" s="221">
        <v>2867.0</v>
      </c>
      <c r="C25589" s="221">
        <v>1.0</v>
      </c>
    </row>
    <row r="25590">
      <c r="A25590" s="221">
        <v>27585.0</v>
      </c>
      <c r="B25590" s="221">
        <v>2876.0</v>
      </c>
      <c r="C25590" s="221">
        <v>1.0</v>
      </c>
    </row>
    <row r="25591">
      <c r="A25591" s="221">
        <v>27589.0</v>
      </c>
      <c r="B25591" s="221">
        <v>34.0</v>
      </c>
      <c r="C25591" s="221">
        <v>1666667.0</v>
      </c>
    </row>
    <row r="25592">
      <c r="A25592" s="221">
        <v>27589.0</v>
      </c>
      <c r="B25592" s="221">
        <v>35.0</v>
      </c>
      <c r="C25592" s="221">
        <v>277778.0</v>
      </c>
    </row>
    <row r="25593">
      <c r="A25593" s="221">
        <v>27589.0</v>
      </c>
      <c r="B25593" s="221">
        <v>36.0</v>
      </c>
      <c r="C25593" s="221">
        <v>83333.0</v>
      </c>
    </row>
    <row r="25594">
      <c r="A25594" s="221">
        <v>27589.0</v>
      </c>
      <c r="B25594" s="221">
        <v>37.0</v>
      </c>
      <c r="C25594" s="221">
        <v>27778.0</v>
      </c>
    </row>
    <row r="25595">
      <c r="A25595" s="221">
        <v>27589.0</v>
      </c>
      <c r="B25595" s="221">
        <v>38.0</v>
      </c>
      <c r="C25595" s="221">
        <v>13889.0</v>
      </c>
    </row>
    <row r="25596">
      <c r="A25596" s="221">
        <v>27589.0</v>
      </c>
      <c r="B25596" s="221">
        <v>39.0</v>
      </c>
      <c r="C25596" s="221">
        <v>22222.0</v>
      </c>
    </row>
    <row r="25597">
      <c r="A25597" s="221">
        <v>27589.0</v>
      </c>
      <c r="B25597" s="221">
        <v>40.0</v>
      </c>
      <c r="C25597" s="221">
        <v>8334.0</v>
      </c>
    </row>
    <row r="25598">
      <c r="A25598" s="221">
        <v>27589.0</v>
      </c>
      <c r="B25598" s="221">
        <v>2867.0</v>
      </c>
      <c r="C25598" s="221">
        <v>10.0</v>
      </c>
    </row>
    <row r="25599">
      <c r="A25599" s="221">
        <v>27589.0</v>
      </c>
      <c r="B25599" s="221">
        <v>2868.0</v>
      </c>
      <c r="C25599" s="221">
        <v>18.0</v>
      </c>
    </row>
    <row r="25600">
      <c r="A25600" s="221">
        <v>27589.0</v>
      </c>
      <c r="B25600" s="221">
        <v>2869.0</v>
      </c>
      <c r="C25600" s="221">
        <v>16.0</v>
      </c>
    </row>
    <row r="25601">
      <c r="A25601" s="221">
        <v>27589.0</v>
      </c>
      <c r="B25601" s="221">
        <v>2870.0</v>
      </c>
      <c r="C25601" s="221">
        <v>16.0</v>
      </c>
    </row>
    <row r="25602">
      <c r="A25602" s="221">
        <v>27589.0</v>
      </c>
      <c r="B25602" s="221">
        <v>2871.0</v>
      </c>
      <c r="C25602" s="221">
        <v>10.0</v>
      </c>
    </row>
    <row r="25603">
      <c r="A25603" s="221">
        <v>27589.0</v>
      </c>
      <c r="B25603" s="221">
        <v>2872.0</v>
      </c>
      <c r="C25603" s="221">
        <v>10.0</v>
      </c>
    </row>
    <row r="25604">
      <c r="A25604" s="221">
        <v>27589.0</v>
      </c>
      <c r="B25604" s="221">
        <v>2875.0</v>
      </c>
      <c r="C25604" s="221">
        <v>16.0</v>
      </c>
    </row>
    <row r="25605">
      <c r="A25605" s="221">
        <v>27589.0</v>
      </c>
      <c r="B25605" s="221">
        <v>2876.0</v>
      </c>
      <c r="C25605" s="221">
        <v>7.0</v>
      </c>
    </row>
    <row r="25606">
      <c r="A25606" s="221">
        <v>27589.0</v>
      </c>
      <c r="B25606" s="221">
        <v>21037.0</v>
      </c>
      <c r="C25606" s="221">
        <v>4.0</v>
      </c>
    </row>
    <row r="25607">
      <c r="A25607" s="221">
        <v>27591.0</v>
      </c>
      <c r="B25607" s="221">
        <v>34.0</v>
      </c>
      <c r="C25607" s="221">
        <v>1750000.0</v>
      </c>
    </row>
    <row r="25608">
      <c r="A25608" s="221">
        <v>27591.0</v>
      </c>
      <c r="B25608" s="221">
        <v>35.0</v>
      </c>
      <c r="C25608" s="221">
        <v>291667.0</v>
      </c>
    </row>
    <row r="25609">
      <c r="A25609" s="221">
        <v>27591.0</v>
      </c>
      <c r="B25609" s="221">
        <v>36.0</v>
      </c>
      <c r="C25609" s="221">
        <v>87500.0</v>
      </c>
    </row>
    <row r="25610">
      <c r="A25610" s="221">
        <v>27591.0</v>
      </c>
      <c r="B25610" s="221">
        <v>37.0</v>
      </c>
      <c r="C25610" s="221">
        <v>29167.0</v>
      </c>
    </row>
    <row r="25611">
      <c r="A25611" s="221">
        <v>27591.0</v>
      </c>
      <c r="B25611" s="221">
        <v>38.0</v>
      </c>
      <c r="C25611" s="221">
        <v>14583.0</v>
      </c>
    </row>
    <row r="25612">
      <c r="A25612" s="221">
        <v>27591.0</v>
      </c>
      <c r="B25612" s="221">
        <v>39.0</v>
      </c>
      <c r="C25612" s="221">
        <v>23334.0</v>
      </c>
    </row>
    <row r="25613">
      <c r="A25613" s="221">
        <v>27591.0</v>
      </c>
      <c r="B25613" s="221">
        <v>40.0</v>
      </c>
      <c r="C25613" s="221">
        <v>8748.0</v>
      </c>
    </row>
    <row r="25614">
      <c r="A25614" s="221">
        <v>27591.0</v>
      </c>
      <c r="B25614" s="221">
        <v>2867.0</v>
      </c>
      <c r="C25614" s="221">
        <v>10.0</v>
      </c>
    </row>
    <row r="25615">
      <c r="A25615" s="221">
        <v>27591.0</v>
      </c>
      <c r="B25615" s="221">
        <v>2868.0</v>
      </c>
      <c r="C25615" s="221">
        <v>18.0</v>
      </c>
    </row>
    <row r="25616">
      <c r="A25616" s="221">
        <v>27591.0</v>
      </c>
      <c r="B25616" s="221">
        <v>2869.0</v>
      </c>
      <c r="C25616" s="221">
        <v>16.0</v>
      </c>
    </row>
    <row r="25617">
      <c r="A25617" s="221">
        <v>27591.0</v>
      </c>
      <c r="B25617" s="221">
        <v>2870.0</v>
      </c>
      <c r="C25617" s="221">
        <v>16.0</v>
      </c>
    </row>
    <row r="25618">
      <c r="A25618" s="221">
        <v>27591.0</v>
      </c>
      <c r="B25618" s="221">
        <v>2871.0</v>
      </c>
      <c r="C25618" s="221">
        <v>10.0</v>
      </c>
    </row>
    <row r="25619">
      <c r="A25619" s="221">
        <v>27591.0</v>
      </c>
      <c r="B25619" s="221">
        <v>2872.0</v>
      </c>
      <c r="C25619" s="221">
        <v>10.0</v>
      </c>
    </row>
    <row r="25620">
      <c r="A25620" s="221">
        <v>27591.0</v>
      </c>
      <c r="B25620" s="221">
        <v>2875.0</v>
      </c>
      <c r="C25620" s="221">
        <v>16.0</v>
      </c>
    </row>
    <row r="25621">
      <c r="A25621" s="221">
        <v>27591.0</v>
      </c>
      <c r="B25621" s="221">
        <v>2876.0</v>
      </c>
      <c r="C25621" s="221">
        <v>7.0</v>
      </c>
    </row>
    <row r="25622">
      <c r="A25622" s="221">
        <v>27591.0</v>
      </c>
      <c r="B25622" s="221">
        <v>21037.0</v>
      </c>
      <c r="C25622" s="221">
        <v>4.0</v>
      </c>
    </row>
    <row r="25623">
      <c r="A25623" s="221">
        <v>27592.0</v>
      </c>
      <c r="B25623" s="221">
        <v>34.0</v>
      </c>
      <c r="C25623" s="221">
        <v>833333.0</v>
      </c>
    </row>
    <row r="25624">
      <c r="A25624" s="221">
        <v>27592.0</v>
      </c>
      <c r="B25624" s="221">
        <v>35.0</v>
      </c>
      <c r="C25624" s="221">
        <v>138889.0</v>
      </c>
    </row>
    <row r="25625">
      <c r="A25625" s="221">
        <v>27592.0</v>
      </c>
      <c r="B25625" s="221">
        <v>36.0</v>
      </c>
      <c r="C25625" s="221">
        <v>41667.0</v>
      </c>
    </row>
    <row r="25626">
      <c r="A25626" s="221">
        <v>27592.0</v>
      </c>
      <c r="B25626" s="221">
        <v>37.0</v>
      </c>
      <c r="C25626" s="221">
        <v>13889.0</v>
      </c>
    </row>
    <row r="25627">
      <c r="A25627" s="221">
        <v>27592.0</v>
      </c>
      <c r="B25627" s="221">
        <v>38.0</v>
      </c>
      <c r="C25627" s="221">
        <v>6944.0</v>
      </c>
    </row>
    <row r="25628">
      <c r="A25628" s="221">
        <v>27592.0</v>
      </c>
      <c r="B25628" s="221">
        <v>39.0</v>
      </c>
      <c r="C25628" s="221">
        <v>11112.0</v>
      </c>
    </row>
    <row r="25629">
      <c r="A25629" s="221">
        <v>27592.0</v>
      </c>
      <c r="B25629" s="221">
        <v>40.0</v>
      </c>
      <c r="C25629" s="221">
        <v>4166.0</v>
      </c>
    </row>
    <row r="25630">
      <c r="A25630" s="221">
        <v>27592.0</v>
      </c>
      <c r="B25630" s="221">
        <v>2867.0</v>
      </c>
      <c r="C25630" s="221">
        <v>4.0</v>
      </c>
    </row>
    <row r="25631">
      <c r="A25631" s="221">
        <v>27592.0</v>
      </c>
      <c r="B25631" s="221">
        <v>2868.0</v>
      </c>
      <c r="C25631" s="221">
        <v>9.0</v>
      </c>
    </row>
    <row r="25632">
      <c r="A25632" s="221">
        <v>27592.0</v>
      </c>
      <c r="B25632" s="221">
        <v>2869.0</v>
      </c>
      <c r="C25632" s="221">
        <v>7.0</v>
      </c>
    </row>
    <row r="25633">
      <c r="A25633" s="221">
        <v>27592.0</v>
      </c>
      <c r="B25633" s="221">
        <v>2870.0</v>
      </c>
      <c r="C25633" s="221">
        <v>7.0</v>
      </c>
    </row>
    <row r="25634">
      <c r="A25634" s="221">
        <v>27592.0</v>
      </c>
      <c r="B25634" s="221">
        <v>2871.0</v>
      </c>
      <c r="C25634" s="221">
        <v>4.0</v>
      </c>
    </row>
    <row r="25635">
      <c r="A25635" s="221">
        <v>27592.0</v>
      </c>
      <c r="B25635" s="221">
        <v>2872.0</v>
      </c>
      <c r="C25635" s="221">
        <v>4.0</v>
      </c>
    </row>
    <row r="25636">
      <c r="A25636" s="221">
        <v>27592.0</v>
      </c>
      <c r="B25636" s="221">
        <v>2875.0</v>
      </c>
      <c r="C25636" s="221">
        <v>7.0</v>
      </c>
    </row>
    <row r="25637">
      <c r="A25637" s="221">
        <v>27592.0</v>
      </c>
      <c r="B25637" s="221">
        <v>2876.0</v>
      </c>
      <c r="C25637" s="221">
        <v>4.0</v>
      </c>
    </row>
    <row r="25638">
      <c r="A25638" s="221">
        <v>27592.0</v>
      </c>
      <c r="B25638" s="221">
        <v>21037.0</v>
      </c>
      <c r="C25638" s="221">
        <v>2.0</v>
      </c>
    </row>
    <row r="25639">
      <c r="A25639" s="221">
        <v>27594.0</v>
      </c>
      <c r="B25639" s="221">
        <v>34.0</v>
      </c>
      <c r="C25639" s="221">
        <v>875000.0</v>
      </c>
    </row>
    <row r="25640">
      <c r="A25640" s="221">
        <v>27594.0</v>
      </c>
      <c r="B25640" s="221">
        <v>35.0</v>
      </c>
      <c r="C25640" s="221">
        <v>145833.0</v>
      </c>
    </row>
    <row r="25641">
      <c r="A25641" s="221">
        <v>27594.0</v>
      </c>
      <c r="B25641" s="221">
        <v>36.0</v>
      </c>
      <c r="C25641" s="221">
        <v>43750.0</v>
      </c>
    </row>
    <row r="25642">
      <c r="A25642" s="221">
        <v>27594.0</v>
      </c>
      <c r="B25642" s="221">
        <v>37.0</v>
      </c>
      <c r="C25642" s="221">
        <v>14583.0</v>
      </c>
    </row>
    <row r="25643">
      <c r="A25643" s="221">
        <v>27594.0</v>
      </c>
      <c r="B25643" s="221">
        <v>38.0</v>
      </c>
      <c r="C25643" s="221">
        <v>7291.0</v>
      </c>
    </row>
    <row r="25644">
      <c r="A25644" s="221">
        <v>27594.0</v>
      </c>
      <c r="B25644" s="221">
        <v>39.0</v>
      </c>
      <c r="C25644" s="221">
        <v>11666.0</v>
      </c>
    </row>
    <row r="25645">
      <c r="A25645" s="221">
        <v>27594.0</v>
      </c>
      <c r="B25645" s="221">
        <v>40.0</v>
      </c>
      <c r="C25645" s="221">
        <v>4374.0</v>
      </c>
    </row>
    <row r="25646">
      <c r="A25646" s="221">
        <v>27594.0</v>
      </c>
      <c r="B25646" s="221">
        <v>2867.0</v>
      </c>
      <c r="C25646" s="221">
        <v>4.0</v>
      </c>
    </row>
    <row r="25647">
      <c r="A25647" s="221">
        <v>27594.0</v>
      </c>
      <c r="B25647" s="221">
        <v>2868.0</v>
      </c>
      <c r="C25647" s="221">
        <v>9.0</v>
      </c>
    </row>
    <row r="25648">
      <c r="A25648" s="221">
        <v>27594.0</v>
      </c>
      <c r="B25648" s="221">
        <v>2869.0</v>
      </c>
      <c r="C25648" s="221">
        <v>7.0</v>
      </c>
    </row>
    <row r="25649">
      <c r="A25649" s="221">
        <v>27594.0</v>
      </c>
      <c r="B25649" s="221">
        <v>2870.0</v>
      </c>
      <c r="C25649" s="221">
        <v>7.0</v>
      </c>
    </row>
    <row r="25650">
      <c r="A25650" s="221">
        <v>27594.0</v>
      </c>
      <c r="B25650" s="221">
        <v>2871.0</v>
      </c>
      <c r="C25650" s="221">
        <v>4.0</v>
      </c>
    </row>
    <row r="25651">
      <c r="A25651" s="221">
        <v>27594.0</v>
      </c>
      <c r="B25651" s="221">
        <v>2872.0</v>
      </c>
      <c r="C25651" s="221">
        <v>4.0</v>
      </c>
    </row>
    <row r="25652">
      <c r="A25652" s="221">
        <v>27594.0</v>
      </c>
      <c r="B25652" s="221">
        <v>2875.0</v>
      </c>
      <c r="C25652" s="221">
        <v>7.0</v>
      </c>
    </row>
    <row r="25653">
      <c r="A25653" s="221">
        <v>27594.0</v>
      </c>
      <c r="B25653" s="221">
        <v>2876.0</v>
      </c>
      <c r="C25653" s="221">
        <v>4.0</v>
      </c>
    </row>
    <row r="25654">
      <c r="A25654" s="221">
        <v>27594.0</v>
      </c>
      <c r="B25654" s="221">
        <v>21037.0</v>
      </c>
      <c r="C25654" s="221">
        <v>2.0</v>
      </c>
    </row>
    <row r="25655">
      <c r="A25655" s="221">
        <v>27595.0</v>
      </c>
      <c r="B25655" s="221">
        <v>34.0</v>
      </c>
      <c r="C25655" s="221">
        <v>1666667.0</v>
      </c>
    </row>
    <row r="25656">
      <c r="A25656" s="221">
        <v>27595.0</v>
      </c>
      <c r="B25656" s="221">
        <v>35.0</v>
      </c>
      <c r="C25656" s="221">
        <v>277778.0</v>
      </c>
    </row>
    <row r="25657">
      <c r="A25657" s="221">
        <v>27595.0</v>
      </c>
      <c r="B25657" s="221">
        <v>36.0</v>
      </c>
      <c r="C25657" s="221">
        <v>83333.0</v>
      </c>
    </row>
    <row r="25658">
      <c r="A25658" s="221">
        <v>27595.0</v>
      </c>
      <c r="B25658" s="221">
        <v>37.0</v>
      </c>
      <c r="C25658" s="221">
        <v>27778.0</v>
      </c>
    </row>
    <row r="25659">
      <c r="A25659" s="221">
        <v>27595.0</v>
      </c>
      <c r="B25659" s="221">
        <v>38.0</v>
      </c>
      <c r="C25659" s="221">
        <v>13889.0</v>
      </c>
    </row>
    <row r="25660">
      <c r="A25660" s="221">
        <v>27595.0</v>
      </c>
      <c r="B25660" s="221">
        <v>39.0</v>
      </c>
      <c r="C25660" s="221">
        <v>22222.0</v>
      </c>
    </row>
    <row r="25661">
      <c r="A25661" s="221">
        <v>27595.0</v>
      </c>
      <c r="B25661" s="221">
        <v>40.0</v>
      </c>
      <c r="C25661" s="221">
        <v>8334.0</v>
      </c>
    </row>
    <row r="25662">
      <c r="A25662" s="221">
        <v>27595.0</v>
      </c>
      <c r="B25662" s="221">
        <v>2867.0</v>
      </c>
      <c r="C25662" s="221">
        <v>10.0</v>
      </c>
    </row>
    <row r="25663">
      <c r="A25663" s="221">
        <v>27595.0</v>
      </c>
      <c r="B25663" s="221">
        <v>2868.0</v>
      </c>
      <c r="C25663" s="221">
        <v>18.0</v>
      </c>
    </row>
    <row r="25664">
      <c r="A25664" s="221">
        <v>27595.0</v>
      </c>
      <c r="B25664" s="221">
        <v>2869.0</v>
      </c>
      <c r="C25664" s="221">
        <v>16.0</v>
      </c>
    </row>
    <row r="25665">
      <c r="A25665" s="221">
        <v>27595.0</v>
      </c>
      <c r="B25665" s="221">
        <v>2870.0</v>
      </c>
      <c r="C25665" s="221">
        <v>16.0</v>
      </c>
    </row>
    <row r="25666">
      <c r="A25666" s="221">
        <v>27595.0</v>
      </c>
      <c r="B25666" s="221">
        <v>2871.0</v>
      </c>
      <c r="C25666" s="221">
        <v>10.0</v>
      </c>
    </row>
    <row r="25667">
      <c r="A25667" s="221">
        <v>27595.0</v>
      </c>
      <c r="B25667" s="221">
        <v>2872.0</v>
      </c>
      <c r="C25667" s="221">
        <v>10.0</v>
      </c>
    </row>
    <row r="25668">
      <c r="A25668" s="221">
        <v>27595.0</v>
      </c>
      <c r="B25668" s="221">
        <v>2875.0</v>
      </c>
      <c r="C25668" s="221">
        <v>16.0</v>
      </c>
    </row>
    <row r="25669">
      <c r="A25669" s="221">
        <v>27595.0</v>
      </c>
      <c r="B25669" s="221">
        <v>2876.0</v>
      </c>
      <c r="C25669" s="221">
        <v>7.0</v>
      </c>
    </row>
    <row r="25670">
      <c r="A25670" s="221">
        <v>27595.0</v>
      </c>
      <c r="B25670" s="221">
        <v>21037.0</v>
      </c>
      <c r="C25670" s="221">
        <v>4.0</v>
      </c>
    </row>
    <row r="25671">
      <c r="A25671" s="221">
        <v>27597.0</v>
      </c>
      <c r="B25671" s="221">
        <v>34.0</v>
      </c>
      <c r="C25671" s="221">
        <v>1750000.0</v>
      </c>
    </row>
    <row r="25672">
      <c r="A25672" s="221">
        <v>27597.0</v>
      </c>
      <c r="B25672" s="221">
        <v>35.0</v>
      </c>
      <c r="C25672" s="221">
        <v>291667.0</v>
      </c>
    </row>
    <row r="25673">
      <c r="A25673" s="221">
        <v>27597.0</v>
      </c>
      <c r="B25673" s="221">
        <v>36.0</v>
      </c>
      <c r="C25673" s="221">
        <v>87500.0</v>
      </c>
    </row>
    <row r="25674">
      <c r="A25674" s="221">
        <v>27597.0</v>
      </c>
      <c r="B25674" s="221">
        <v>37.0</v>
      </c>
      <c r="C25674" s="221">
        <v>29167.0</v>
      </c>
    </row>
    <row r="25675">
      <c r="A25675" s="221">
        <v>27597.0</v>
      </c>
      <c r="B25675" s="221">
        <v>38.0</v>
      </c>
      <c r="C25675" s="221">
        <v>14583.0</v>
      </c>
    </row>
    <row r="25676">
      <c r="A25676" s="221">
        <v>27597.0</v>
      </c>
      <c r="B25676" s="221">
        <v>39.0</v>
      </c>
      <c r="C25676" s="221">
        <v>23334.0</v>
      </c>
    </row>
    <row r="25677">
      <c r="A25677" s="221">
        <v>27597.0</v>
      </c>
      <c r="B25677" s="221">
        <v>40.0</v>
      </c>
      <c r="C25677" s="221">
        <v>8748.0</v>
      </c>
    </row>
    <row r="25678">
      <c r="A25678" s="221">
        <v>27597.0</v>
      </c>
      <c r="B25678" s="221">
        <v>2867.0</v>
      </c>
      <c r="C25678" s="221">
        <v>10.0</v>
      </c>
    </row>
    <row r="25679">
      <c r="A25679" s="221">
        <v>27597.0</v>
      </c>
      <c r="B25679" s="221">
        <v>2868.0</v>
      </c>
      <c r="C25679" s="221">
        <v>18.0</v>
      </c>
    </row>
    <row r="25680">
      <c r="A25680" s="221">
        <v>27597.0</v>
      </c>
      <c r="B25680" s="221">
        <v>2869.0</v>
      </c>
      <c r="C25680" s="221">
        <v>16.0</v>
      </c>
    </row>
    <row r="25681">
      <c r="A25681" s="221">
        <v>27597.0</v>
      </c>
      <c r="B25681" s="221">
        <v>2870.0</v>
      </c>
      <c r="C25681" s="221">
        <v>16.0</v>
      </c>
    </row>
    <row r="25682">
      <c r="A25682" s="221">
        <v>27597.0</v>
      </c>
      <c r="B25682" s="221">
        <v>2871.0</v>
      </c>
      <c r="C25682" s="221">
        <v>10.0</v>
      </c>
    </row>
    <row r="25683">
      <c r="A25683" s="221">
        <v>27597.0</v>
      </c>
      <c r="B25683" s="221">
        <v>2872.0</v>
      </c>
      <c r="C25683" s="221">
        <v>10.0</v>
      </c>
    </row>
    <row r="25684">
      <c r="A25684" s="221">
        <v>27597.0</v>
      </c>
      <c r="B25684" s="221">
        <v>2875.0</v>
      </c>
      <c r="C25684" s="221">
        <v>16.0</v>
      </c>
    </row>
    <row r="25685">
      <c r="A25685" s="221">
        <v>27597.0</v>
      </c>
      <c r="B25685" s="221">
        <v>2876.0</v>
      </c>
      <c r="C25685" s="221">
        <v>7.0</v>
      </c>
    </row>
    <row r="25686">
      <c r="A25686" s="221">
        <v>27597.0</v>
      </c>
      <c r="B25686" s="221">
        <v>21037.0</v>
      </c>
      <c r="C25686" s="221">
        <v>4.0</v>
      </c>
    </row>
    <row r="25687">
      <c r="A25687" s="221">
        <v>27598.0</v>
      </c>
      <c r="B25687" s="221">
        <v>34.0</v>
      </c>
      <c r="C25687" s="221">
        <v>833333.0</v>
      </c>
    </row>
    <row r="25688">
      <c r="A25688" s="221">
        <v>27598.0</v>
      </c>
      <c r="B25688" s="221">
        <v>35.0</v>
      </c>
      <c r="C25688" s="221">
        <v>138889.0</v>
      </c>
    </row>
    <row r="25689">
      <c r="A25689" s="221">
        <v>27598.0</v>
      </c>
      <c r="B25689" s="221">
        <v>36.0</v>
      </c>
      <c r="C25689" s="221">
        <v>41667.0</v>
      </c>
    </row>
    <row r="25690">
      <c r="A25690" s="221">
        <v>27598.0</v>
      </c>
      <c r="B25690" s="221">
        <v>37.0</v>
      </c>
      <c r="C25690" s="221">
        <v>13889.0</v>
      </c>
    </row>
    <row r="25691">
      <c r="A25691" s="221">
        <v>27598.0</v>
      </c>
      <c r="B25691" s="221">
        <v>38.0</v>
      </c>
      <c r="C25691" s="221">
        <v>6944.0</v>
      </c>
    </row>
    <row r="25692">
      <c r="A25692" s="221">
        <v>27598.0</v>
      </c>
      <c r="B25692" s="221">
        <v>39.0</v>
      </c>
      <c r="C25692" s="221">
        <v>11112.0</v>
      </c>
    </row>
    <row r="25693">
      <c r="A25693" s="221">
        <v>27598.0</v>
      </c>
      <c r="B25693" s="221">
        <v>40.0</v>
      </c>
      <c r="C25693" s="221">
        <v>4166.0</v>
      </c>
    </row>
    <row r="25694">
      <c r="A25694" s="221">
        <v>27598.0</v>
      </c>
      <c r="B25694" s="221">
        <v>2867.0</v>
      </c>
      <c r="C25694" s="221">
        <v>4.0</v>
      </c>
    </row>
    <row r="25695">
      <c r="A25695" s="221">
        <v>27598.0</v>
      </c>
      <c r="B25695" s="221">
        <v>2868.0</v>
      </c>
      <c r="C25695" s="221">
        <v>9.0</v>
      </c>
    </row>
    <row r="25696">
      <c r="A25696" s="221">
        <v>27598.0</v>
      </c>
      <c r="B25696" s="221">
        <v>2869.0</v>
      </c>
      <c r="C25696" s="221">
        <v>7.0</v>
      </c>
    </row>
    <row r="25697">
      <c r="A25697" s="221">
        <v>27598.0</v>
      </c>
      <c r="B25697" s="221">
        <v>2870.0</v>
      </c>
      <c r="C25697" s="221">
        <v>7.0</v>
      </c>
    </row>
    <row r="25698">
      <c r="A25698" s="221">
        <v>27598.0</v>
      </c>
      <c r="B25698" s="221">
        <v>2871.0</v>
      </c>
      <c r="C25698" s="221">
        <v>4.0</v>
      </c>
    </row>
    <row r="25699">
      <c r="A25699" s="221">
        <v>27598.0</v>
      </c>
      <c r="B25699" s="221">
        <v>2872.0</v>
      </c>
      <c r="C25699" s="221">
        <v>4.0</v>
      </c>
    </row>
    <row r="25700">
      <c r="A25700" s="221">
        <v>27598.0</v>
      </c>
      <c r="B25700" s="221">
        <v>2875.0</v>
      </c>
      <c r="C25700" s="221">
        <v>7.0</v>
      </c>
    </row>
    <row r="25701">
      <c r="A25701" s="221">
        <v>27598.0</v>
      </c>
      <c r="B25701" s="221">
        <v>2876.0</v>
      </c>
      <c r="C25701" s="221">
        <v>4.0</v>
      </c>
    </row>
    <row r="25702">
      <c r="A25702" s="221">
        <v>27598.0</v>
      </c>
      <c r="B25702" s="221">
        <v>21037.0</v>
      </c>
      <c r="C25702" s="221">
        <v>2.0</v>
      </c>
    </row>
    <row r="25703">
      <c r="A25703" s="221">
        <v>27600.0</v>
      </c>
      <c r="B25703" s="221">
        <v>34.0</v>
      </c>
      <c r="C25703" s="221">
        <v>875000.0</v>
      </c>
    </row>
    <row r="25704">
      <c r="A25704" s="221">
        <v>27600.0</v>
      </c>
      <c r="B25704" s="221">
        <v>35.0</v>
      </c>
      <c r="C25704" s="221">
        <v>145833.0</v>
      </c>
    </row>
    <row r="25705">
      <c r="A25705" s="221">
        <v>27600.0</v>
      </c>
      <c r="B25705" s="221">
        <v>36.0</v>
      </c>
      <c r="C25705" s="221">
        <v>43750.0</v>
      </c>
    </row>
    <row r="25706">
      <c r="A25706" s="221">
        <v>27600.0</v>
      </c>
      <c r="B25706" s="221">
        <v>37.0</v>
      </c>
      <c r="C25706" s="221">
        <v>14583.0</v>
      </c>
    </row>
    <row r="25707">
      <c r="A25707" s="221">
        <v>27600.0</v>
      </c>
      <c r="B25707" s="221">
        <v>38.0</v>
      </c>
      <c r="C25707" s="221">
        <v>7291.0</v>
      </c>
    </row>
    <row r="25708">
      <c r="A25708" s="221">
        <v>27600.0</v>
      </c>
      <c r="B25708" s="221">
        <v>39.0</v>
      </c>
      <c r="C25708" s="221">
        <v>11666.0</v>
      </c>
    </row>
    <row r="25709">
      <c r="A25709" s="221">
        <v>27600.0</v>
      </c>
      <c r="B25709" s="221">
        <v>40.0</v>
      </c>
      <c r="C25709" s="221">
        <v>4374.0</v>
      </c>
    </row>
    <row r="25710">
      <c r="A25710" s="221">
        <v>27600.0</v>
      </c>
      <c r="B25710" s="221">
        <v>2867.0</v>
      </c>
      <c r="C25710" s="221">
        <v>4.0</v>
      </c>
    </row>
    <row r="25711">
      <c r="A25711" s="221">
        <v>27600.0</v>
      </c>
      <c r="B25711" s="221">
        <v>2868.0</v>
      </c>
      <c r="C25711" s="221">
        <v>9.0</v>
      </c>
    </row>
    <row r="25712">
      <c r="A25712" s="221">
        <v>27600.0</v>
      </c>
      <c r="B25712" s="221">
        <v>2869.0</v>
      </c>
      <c r="C25712" s="221">
        <v>7.0</v>
      </c>
    </row>
    <row r="25713">
      <c r="A25713" s="221">
        <v>27600.0</v>
      </c>
      <c r="B25713" s="221">
        <v>2870.0</v>
      </c>
      <c r="C25713" s="221">
        <v>7.0</v>
      </c>
    </row>
    <row r="25714">
      <c r="A25714" s="221">
        <v>27600.0</v>
      </c>
      <c r="B25714" s="221">
        <v>2871.0</v>
      </c>
      <c r="C25714" s="221">
        <v>4.0</v>
      </c>
    </row>
    <row r="25715">
      <c r="A25715" s="221">
        <v>27600.0</v>
      </c>
      <c r="B25715" s="221">
        <v>2872.0</v>
      </c>
      <c r="C25715" s="221">
        <v>4.0</v>
      </c>
    </row>
    <row r="25716">
      <c r="A25716" s="221">
        <v>27600.0</v>
      </c>
      <c r="B25716" s="221">
        <v>2875.0</v>
      </c>
      <c r="C25716" s="221">
        <v>7.0</v>
      </c>
    </row>
    <row r="25717">
      <c r="A25717" s="221">
        <v>27600.0</v>
      </c>
      <c r="B25717" s="221">
        <v>2876.0</v>
      </c>
      <c r="C25717" s="221">
        <v>4.0</v>
      </c>
    </row>
    <row r="25718">
      <c r="A25718" s="221">
        <v>27600.0</v>
      </c>
      <c r="B25718" s="221">
        <v>21037.0</v>
      </c>
      <c r="C25718" s="221">
        <v>2.0</v>
      </c>
    </row>
    <row r="25719">
      <c r="A25719" s="221">
        <v>27601.0</v>
      </c>
      <c r="B25719" s="221">
        <v>34.0</v>
      </c>
      <c r="C25719" s="221">
        <v>1666667.0</v>
      </c>
    </row>
    <row r="25720">
      <c r="A25720" s="221">
        <v>27601.0</v>
      </c>
      <c r="B25720" s="221">
        <v>35.0</v>
      </c>
      <c r="C25720" s="221">
        <v>277778.0</v>
      </c>
    </row>
    <row r="25721">
      <c r="A25721" s="221">
        <v>27601.0</v>
      </c>
      <c r="B25721" s="221">
        <v>36.0</v>
      </c>
      <c r="C25721" s="221">
        <v>83333.0</v>
      </c>
    </row>
    <row r="25722">
      <c r="A25722" s="221">
        <v>27601.0</v>
      </c>
      <c r="B25722" s="221">
        <v>37.0</v>
      </c>
      <c r="C25722" s="221">
        <v>27778.0</v>
      </c>
    </row>
    <row r="25723">
      <c r="A25723" s="221">
        <v>27601.0</v>
      </c>
      <c r="B25723" s="221">
        <v>38.0</v>
      </c>
      <c r="C25723" s="221">
        <v>13889.0</v>
      </c>
    </row>
    <row r="25724">
      <c r="A25724" s="221">
        <v>27601.0</v>
      </c>
      <c r="B25724" s="221">
        <v>39.0</v>
      </c>
      <c r="C25724" s="221">
        <v>22222.0</v>
      </c>
    </row>
    <row r="25725">
      <c r="A25725" s="221">
        <v>27601.0</v>
      </c>
      <c r="B25725" s="221">
        <v>40.0</v>
      </c>
      <c r="C25725" s="221">
        <v>8334.0</v>
      </c>
    </row>
    <row r="25726">
      <c r="A25726" s="221">
        <v>27601.0</v>
      </c>
      <c r="B25726" s="221">
        <v>2867.0</v>
      </c>
      <c r="C25726" s="221">
        <v>10.0</v>
      </c>
    </row>
    <row r="25727">
      <c r="A25727" s="221">
        <v>27601.0</v>
      </c>
      <c r="B25727" s="221">
        <v>2868.0</v>
      </c>
      <c r="C25727" s="221">
        <v>18.0</v>
      </c>
    </row>
    <row r="25728">
      <c r="A25728" s="221">
        <v>27601.0</v>
      </c>
      <c r="B25728" s="221">
        <v>2869.0</v>
      </c>
      <c r="C25728" s="221">
        <v>16.0</v>
      </c>
    </row>
    <row r="25729">
      <c r="A25729" s="221">
        <v>27601.0</v>
      </c>
      <c r="B25729" s="221">
        <v>2870.0</v>
      </c>
      <c r="C25729" s="221">
        <v>16.0</v>
      </c>
    </row>
    <row r="25730">
      <c r="A25730" s="221">
        <v>27601.0</v>
      </c>
      <c r="B25730" s="221">
        <v>2871.0</v>
      </c>
      <c r="C25730" s="221">
        <v>10.0</v>
      </c>
    </row>
    <row r="25731">
      <c r="A25731" s="221">
        <v>27601.0</v>
      </c>
      <c r="B25731" s="221">
        <v>2872.0</v>
      </c>
      <c r="C25731" s="221">
        <v>10.0</v>
      </c>
    </row>
    <row r="25732">
      <c r="A25732" s="221">
        <v>27601.0</v>
      </c>
      <c r="B25732" s="221">
        <v>2875.0</v>
      </c>
      <c r="C25732" s="221">
        <v>16.0</v>
      </c>
    </row>
    <row r="25733">
      <c r="A25733" s="221">
        <v>27601.0</v>
      </c>
      <c r="B25733" s="221">
        <v>2876.0</v>
      </c>
      <c r="C25733" s="221">
        <v>7.0</v>
      </c>
    </row>
    <row r="25734">
      <c r="A25734" s="221">
        <v>27601.0</v>
      </c>
      <c r="B25734" s="221">
        <v>21037.0</v>
      </c>
      <c r="C25734" s="221">
        <v>4.0</v>
      </c>
    </row>
    <row r="25735">
      <c r="A25735" s="221">
        <v>27603.0</v>
      </c>
      <c r="B25735" s="221">
        <v>34.0</v>
      </c>
      <c r="C25735" s="221">
        <v>1750000.0</v>
      </c>
    </row>
    <row r="25736">
      <c r="A25736" s="221">
        <v>27603.0</v>
      </c>
      <c r="B25736" s="221">
        <v>35.0</v>
      </c>
      <c r="C25736" s="221">
        <v>291667.0</v>
      </c>
    </row>
    <row r="25737">
      <c r="A25737" s="221">
        <v>27603.0</v>
      </c>
      <c r="B25737" s="221">
        <v>36.0</v>
      </c>
      <c r="C25737" s="221">
        <v>87500.0</v>
      </c>
    </row>
    <row r="25738">
      <c r="A25738" s="221">
        <v>27603.0</v>
      </c>
      <c r="B25738" s="221">
        <v>37.0</v>
      </c>
      <c r="C25738" s="221">
        <v>29167.0</v>
      </c>
    </row>
    <row r="25739">
      <c r="A25739" s="221">
        <v>27603.0</v>
      </c>
      <c r="B25739" s="221">
        <v>38.0</v>
      </c>
      <c r="C25739" s="221">
        <v>14583.0</v>
      </c>
    </row>
    <row r="25740">
      <c r="A25740" s="221">
        <v>27603.0</v>
      </c>
      <c r="B25740" s="221">
        <v>39.0</v>
      </c>
      <c r="C25740" s="221">
        <v>23334.0</v>
      </c>
    </row>
    <row r="25741">
      <c r="A25741" s="221">
        <v>27603.0</v>
      </c>
      <c r="B25741" s="221">
        <v>40.0</v>
      </c>
      <c r="C25741" s="221">
        <v>8748.0</v>
      </c>
    </row>
    <row r="25742">
      <c r="A25742" s="221">
        <v>27603.0</v>
      </c>
      <c r="B25742" s="221">
        <v>2867.0</v>
      </c>
      <c r="C25742" s="221">
        <v>10.0</v>
      </c>
    </row>
    <row r="25743">
      <c r="A25743" s="221">
        <v>27603.0</v>
      </c>
      <c r="B25743" s="221">
        <v>2868.0</v>
      </c>
      <c r="C25743" s="221">
        <v>18.0</v>
      </c>
    </row>
    <row r="25744">
      <c r="A25744" s="221">
        <v>27603.0</v>
      </c>
      <c r="B25744" s="221">
        <v>2869.0</v>
      </c>
      <c r="C25744" s="221">
        <v>16.0</v>
      </c>
    </row>
    <row r="25745">
      <c r="A25745" s="221">
        <v>27603.0</v>
      </c>
      <c r="B25745" s="221">
        <v>2870.0</v>
      </c>
      <c r="C25745" s="221">
        <v>16.0</v>
      </c>
    </row>
    <row r="25746">
      <c r="A25746" s="221">
        <v>27603.0</v>
      </c>
      <c r="B25746" s="221">
        <v>2871.0</v>
      </c>
      <c r="C25746" s="221">
        <v>10.0</v>
      </c>
    </row>
    <row r="25747">
      <c r="A25747" s="221">
        <v>27603.0</v>
      </c>
      <c r="B25747" s="221">
        <v>2872.0</v>
      </c>
      <c r="C25747" s="221">
        <v>10.0</v>
      </c>
    </row>
    <row r="25748">
      <c r="A25748" s="221">
        <v>27603.0</v>
      </c>
      <c r="B25748" s="221">
        <v>2875.0</v>
      </c>
      <c r="C25748" s="221">
        <v>16.0</v>
      </c>
    </row>
    <row r="25749">
      <c r="A25749" s="221">
        <v>27603.0</v>
      </c>
      <c r="B25749" s="221">
        <v>2876.0</v>
      </c>
      <c r="C25749" s="221">
        <v>7.0</v>
      </c>
    </row>
    <row r="25750">
      <c r="A25750" s="221">
        <v>27603.0</v>
      </c>
      <c r="B25750" s="221">
        <v>21037.0</v>
      </c>
      <c r="C25750" s="221">
        <v>4.0</v>
      </c>
    </row>
    <row r="25751">
      <c r="A25751" s="221">
        <v>27604.0</v>
      </c>
      <c r="B25751" s="221">
        <v>34.0</v>
      </c>
      <c r="C25751" s="221">
        <v>833333.0</v>
      </c>
    </row>
    <row r="25752">
      <c r="A25752" s="221">
        <v>27604.0</v>
      </c>
      <c r="B25752" s="221">
        <v>35.0</v>
      </c>
      <c r="C25752" s="221">
        <v>138889.0</v>
      </c>
    </row>
    <row r="25753">
      <c r="A25753" s="221">
        <v>27604.0</v>
      </c>
      <c r="B25753" s="221">
        <v>36.0</v>
      </c>
      <c r="C25753" s="221">
        <v>41667.0</v>
      </c>
    </row>
    <row r="25754">
      <c r="A25754" s="221">
        <v>27604.0</v>
      </c>
      <c r="B25754" s="221">
        <v>37.0</v>
      </c>
      <c r="C25754" s="221">
        <v>13889.0</v>
      </c>
    </row>
    <row r="25755">
      <c r="A25755" s="221">
        <v>27604.0</v>
      </c>
      <c r="B25755" s="221">
        <v>38.0</v>
      </c>
      <c r="C25755" s="221">
        <v>6944.0</v>
      </c>
    </row>
    <row r="25756">
      <c r="A25756" s="221">
        <v>27604.0</v>
      </c>
      <c r="B25756" s="221">
        <v>39.0</v>
      </c>
      <c r="C25756" s="221">
        <v>11112.0</v>
      </c>
    </row>
    <row r="25757">
      <c r="A25757" s="221">
        <v>27604.0</v>
      </c>
      <c r="B25757" s="221">
        <v>40.0</v>
      </c>
      <c r="C25757" s="221">
        <v>4166.0</v>
      </c>
    </row>
    <row r="25758">
      <c r="A25758" s="221">
        <v>27604.0</v>
      </c>
      <c r="B25758" s="221">
        <v>2867.0</v>
      </c>
      <c r="C25758" s="221">
        <v>4.0</v>
      </c>
    </row>
    <row r="25759">
      <c r="A25759" s="221">
        <v>27604.0</v>
      </c>
      <c r="B25759" s="221">
        <v>2868.0</v>
      </c>
      <c r="C25759" s="221">
        <v>9.0</v>
      </c>
    </row>
    <row r="25760">
      <c r="A25760" s="221">
        <v>27604.0</v>
      </c>
      <c r="B25760" s="221">
        <v>2869.0</v>
      </c>
      <c r="C25760" s="221">
        <v>7.0</v>
      </c>
    </row>
    <row r="25761">
      <c r="A25761" s="221">
        <v>27604.0</v>
      </c>
      <c r="B25761" s="221">
        <v>2870.0</v>
      </c>
      <c r="C25761" s="221">
        <v>7.0</v>
      </c>
    </row>
    <row r="25762">
      <c r="A25762" s="221">
        <v>27604.0</v>
      </c>
      <c r="B25762" s="221">
        <v>2871.0</v>
      </c>
      <c r="C25762" s="221">
        <v>4.0</v>
      </c>
    </row>
    <row r="25763">
      <c r="A25763" s="221">
        <v>27604.0</v>
      </c>
      <c r="B25763" s="221">
        <v>2872.0</v>
      </c>
      <c r="C25763" s="221">
        <v>4.0</v>
      </c>
    </row>
    <row r="25764">
      <c r="A25764" s="221">
        <v>27604.0</v>
      </c>
      <c r="B25764" s="221">
        <v>2875.0</v>
      </c>
      <c r="C25764" s="221">
        <v>7.0</v>
      </c>
    </row>
    <row r="25765">
      <c r="A25765" s="221">
        <v>27604.0</v>
      </c>
      <c r="B25765" s="221">
        <v>2876.0</v>
      </c>
      <c r="C25765" s="221">
        <v>4.0</v>
      </c>
    </row>
    <row r="25766">
      <c r="A25766" s="221">
        <v>27604.0</v>
      </c>
      <c r="B25766" s="221">
        <v>21037.0</v>
      </c>
      <c r="C25766" s="221">
        <v>2.0</v>
      </c>
    </row>
    <row r="25767">
      <c r="A25767" s="221">
        <v>27606.0</v>
      </c>
      <c r="B25767" s="221">
        <v>34.0</v>
      </c>
      <c r="C25767" s="221">
        <v>875000.0</v>
      </c>
    </row>
    <row r="25768">
      <c r="A25768" s="221">
        <v>27606.0</v>
      </c>
      <c r="B25768" s="221">
        <v>35.0</v>
      </c>
      <c r="C25768" s="221">
        <v>145833.0</v>
      </c>
    </row>
    <row r="25769">
      <c r="A25769" s="221">
        <v>27606.0</v>
      </c>
      <c r="B25769" s="221">
        <v>36.0</v>
      </c>
      <c r="C25769" s="221">
        <v>43750.0</v>
      </c>
    </row>
    <row r="25770">
      <c r="A25770" s="221">
        <v>27606.0</v>
      </c>
      <c r="B25770" s="221">
        <v>37.0</v>
      </c>
      <c r="C25770" s="221">
        <v>14583.0</v>
      </c>
    </row>
    <row r="25771">
      <c r="A25771" s="221">
        <v>27606.0</v>
      </c>
      <c r="B25771" s="221">
        <v>38.0</v>
      </c>
      <c r="C25771" s="221">
        <v>7291.0</v>
      </c>
    </row>
    <row r="25772">
      <c r="A25772" s="221">
        <v>27606.0</v>
      </c>
      <c r="B25772" s="221">
        <v>39.0</v>
      </c>
      <c r="C25772" s="221">
        <v>11666.0</v>
      </c>
    </row>
    <row r="25773">
      <c r="A25773" s="221">
        <v>27606.0</v>
      </c>
      <c r="B25773" s="221">
        <v>40.0</v>
      </c>
      <c r="C25773" s="221">
        <v>4374.0</v>
      </c>
    </row>
    <row r="25774">
      <c r="A25774" s="221">
        <v>27606.0</v>
      </c>
      <c r="B25774" s="221">
        <v>2867.0</v>
      </c>
      <c r="C25774" s="221">
        <v>4.0</v>
      </c>
    </row>
    <row r="25775">
      <c r="A25775" s="221">
        <v>27606.0</v>
      </c>
      <c r="B25775" s="221">
        <v>2868.0</v>
      </c>
      <c r="C25775" s="221">
        <v>9.0</v>
      </c>
    </row>
    <row r="25776">
      <c r="A25776" s="221">
        <v>27606.0</v>
      </c>
      <c r="B25776" s="221">
        <v>2869.0</v>
      </c>
      <c r="C25776" s="221">
        <v>7.0</v>
      </c>
    </row>
    <row r="25777">
      <c r="A25777" s="221">
        <v>27606.0</v>
      </c>
      <c r="B25777" s="221">
        <v>2870.0</v>
      </c>
      <c r="C25777" s="221">
        <v>7.0</v>
      </c>
    </row>
    <row r="25778">
      <c r="A25778" s="221">
        <v>27606.0</v>
      </c>
      <c r="B25778" s="221">
        <v>2871.0</v>
      </c>
      <c r="C25778" s="221">
        <v>4.0</v>
      </c>
    </row>
    <row r="25779">
      <c r="A25779" s="221">
        <v>27606.0</v>
      </c>
      <c r="B25779" s="221">
        <v>2872.0</v>
      </c>
      <c r="C25779" s="221">
        <v>4.0</v>
      </c>
    </row>
    <row r="25780">
      <c r="A25780" s="221">
        <v>27606.0</v>
      </c>
      <c r="B25780" s="221">
        <v>2875.0</v>
      </c>
      <c r="C25780" s="221">
        <v>7.0</v>
      </c>
    </row>
    <row r="25781">
      <c r="A25781" s="221">
        <v>27606.0</v>
      </c>
      <c r="B25781" s="221">
        <v>2876.0</v>
      </c>
      <c r="C25781" s="221">
        <v>4.0</v>
      </c>
    </row>
    <row r="25782">
      <c r="A25782" s="221">
        <v>27606.0</v>
      </c>
      <c r="B25782" s="221">
        <v>21037.0</v>
      </c>
      <c r="C25782" s="221">
        <v>2.0</v>
      </c>
    </row>
    <row r="25783">
      <c r="A25783" s="221">
        <v>27607.0</v>
      </c>
      <c r="B25783" s="221">
        <v>34.0</v>
      </c>
      <c r="C25783" s="221">
        <v>1666667.0</v>
      </c>
    </row>
    <row r="25784">
      <c r="A25784" s="221">
        <v>27607.0</v>
      </c>
      <c r="B25784" s="221">
        <v>35.0</v>
      </c>
      <c r="C25784" s="221">
        <v>277778.0</v>
      </c>
    </row>
    <row r="25785">
      <c r="A25785" s="221">
        <v>27607.0</v>
      </c>
      <c r="B25785" s="221">
        <v>36.0</v>
      </c>
      <c r="C25785" s="221">
        <v>83333.0</v>
      </c>
    </row>
    <row r="25786">
      <c r="A25786" s="221">
        <v>27607.0</v>
      </c>
      <c r="B25786" s="221">
        <v>37.0</v>
      </c>
      <c r="C25786" s="221">
        <v>27778.0</v>
      </c>
    </row>
    <row r="25787">
      <c r="A25787" s="221">
        <v>27607.0</v>
      </c>
      <c r="B25787" s="221">
        <v>38.0</v>
      </c>
      <c r="C25787" s="221">
        <v>13889.0</v>
      </c>
    </row>
    <row r="25788">
      <c r="A25788" s="221">
        <v>27607.0</v>
      </c>
      <c r="B25788" s="221">
        <v>39.0</v>
      </c>
      <c r="C25788" s="221">
        <v>22222.0</v>
      </c>
    </row>
    <row r="25789">
      <c r="A25789" s="221">
        <v>27607.0</v>
      </c>
      <c r="B25789" s="221">
        <v>40.0</v>
      </c>
      <c r="C25789" s="221">
        <v>8334.0</v>
      </c>
    </row>
    <row r="25790">
      <c r="A25790" s="221">
        <v>27607.0</v>
      </c>
      <c r="B25790" s="221">
        <v>2867.0</v>
      </c>
      <c r="C25790" s="221">
        <v>10.0</v>
      </c>
    </row>
    <row r="25791">
      <c r="A25791" s="221">
        <v>27607.0</v>
      </c>
      <c r="B25791" s="221">
        <v>2868.0</v>
      </c>
      <c r="C25791" s="221">
        <v>18.0</v>
      </c>
    </row>
    <row r="25792">
      <c r="A25792" s="221">
        <v>27607.0</v>
      </c>
      <c r="B25792" s="221">
        <v>2869.0</v>
      </c>
      <c r="C25792" s="221">
        <v>16.0</v>
      </c>
    </row>
    <row r="25793">
      <c r="A25793" s="221">
        <v>27607.0</v>
      </c>
      <c r="B25793" s="221">
        <v>2870.0</v>
      </c>
      <c r="C25793" s="221">
        <v>16.0</v>
      </c>
    </row>
    <row r="25794">
      <c r="A25794" s="221">
        <v>27607.0</v>
      </c>
      <c r="B25794" s="221">
        <v>2871.0</v>
      </c>
      <c r="C25794" s="221">
        <v>10.0</v>
      </c>
    </row>
    <row r="25795">
      <c r="A25795" s="221">
        <v>27607.0</v>
      </c>
      <c r="B25795" s="221">
        <v>2872.0</v>
      </c>
      <c r="C25795" s="221">
        <v>10.0</v>
      </c>
    </row>
    <row r="25796">
      <c r="A25796" s="221">
        <v>27607.0</v>
      </c>
      <c r="B25796" s="221">
        <v>2875.0</v>
      </c>
      <c r="C25796" s="221">
        <v>16.0</v>
      </c>
    </row>
    <row r="25797">
      <c r="A25797" s="221">
        <v>27607.0</v>
      </c>
      <c r="B25797" s="221">
        <v>2876.0</v>
      </c>
      <c r="C25797" s="221">
        <v>7.0</v>
      </c>
    </row>
    <row r="25798">
      <c r="A25798" s="221">
        <v>27607.0</v>
      </c>
      <c r="B25798" s="221">
        <v>21037.0</v>
      </c>
      <c r="C25798" s="221">
        <v>4.0</v>
      </c>
    </row>
    <row r="25799">
      <c r="A25799" s="221">
        <v>27609.0</v>
      </c>
      <c r="B25799" s="221">
        <v>34.0</v>
      </c>
      <c r="C25799" s="221">
        <v>1750000.0</v>
      </c>
    </row>
    <row r="25800">
      <c r="A25800" s="221">
        <v>27609.0</v>
      </c>
      <c r="B25800" s="221">
        <v>35.0</v>
      </c>
      <c r="C25800" s="221">
        <v>291667.0</v>
      </c>
    </row>
    <row r="25801">
      <c r="A25801" s="221">
        <v>27609.0</v>
      </c>
      <c r="B25801" s="221">
        <v>36.0</v>
      </c>
      <c r="C25801" s="221">
        <v>87500.0</v>
      </c>
    </row>
    <row r="25802">
      <c r="A25802" s="221">
        <v>27609.0</v>
      </c>
      <c r="B25802" s="221">
        <v>37.0</v>
      </c>
      <c r="C25802" s="221">
        <v>29167.0</v>
      </c>
    </row>
    <row r="25803">
      <c r="A25803" s="221">
        <v>27609.0</v>
      </c>
      <c r="B25803" s="221">
        <v>38.0</v>
      </c>
      <c r="C25803" s="221">
        <v>14583.0</v>
      </c>
    </row>
    <row r="25804">
      <c r="A25804" s="221">
        <v>27609.0</v>
      </c>
      <c r="B25804" s="221">
        <v>39.0</v>
      </c>
      <c r="C25804" s="221">
        <v>23334.0</v>
      </c>
    </row>
    <row r="25805">
      <c r="A25805" s="221">
        <v>27609.0</v>
      </c>
      <c r="B25805" s="221">
        <v>40.0</v>
      </c>
      <c r="C25805" s="221">
        <v>8748.0</v>
      </c>
    </row>
    <row r="25806">
      <c r="A25806" s="221">
        <v>27609.0</v>
      </c>
      <c r="B25806" s="221">
        <v>2867.0</v>
      </c>
      <c r="C25806" s="221">
        <v>10.0</v>
      </c>
    </row>
    <row r="25807">
      <c r="A25807" s="221">
        <v>27609.0</v>
      </c>
      <c r="B25807" s="221">
        <v>2868.0</v>
      </c>
      <c r="C25807" s="221">
        <v>18.0</v>
      </c>
    </row>
    <row r="25808">
      <c r="A25808" s="221">
        <v>27609.0</v>
      </c>
      <c r="B25808" s="221">
        <v>2869.0</v>
      </c>
      <c r="C25808" s="221">
        <v>16.0</v>
      </c>
    </row>
    <row r="25809">
      <c r="A25809" s="221">
        <v>27609.0</v>
      </c>
      <c r="B25809" s="221">
        <v>2870.0</v>
      </c>
      <c r="C25809" s="221">
        <v>16.0</v>
      </c>
    </row>
    <row r="25810">
      <c r="A25810" s="221">
        <v>27609.0</v>
      </c>
      <c r="B25810" s="221">
        <v>2871.0</v>
      </c>
      <c r="C25810" s="221">
        <v>10.0</v>
      </c>
    </row>
    <row r="25811">
      <c r="A25811" s="221">
        <v>27609.0</v>
      </c>
      <c r="B25811" s="221">
        <v>2872.0</v>
      </c>
      <c r="C25811" s="221">
        <v>10.0</v>
      </c>
    </row>
    <row r="25812">
      <c r="A25812" s="221">
        <v>27609.0</v>
      </c>
      <c r="B25812" s="221">
        <v>2875.0</v>
      </c>
      <c r="C25812" s="221">
        <v>16.0</v>
      </c>
    </row>
    <row r="25813">
      <c r="A25813" s="221">
        <v>27609.0</v>
      </c>
      <c r="B25813" s="221">
        <v>2876.0</v>
      </c>
      <c r="C25813" s="221">
        <v>7.0</v>
      </c>
    </row>
    <row r="25814">
      <c r="A25814" s="221">
        <v>27609.0</v>
      </c>
      <c r="B25814" s="221">
        <v>21037.0</v>
      </c>
      <c r="C25814" s="221">
        <v>4.0</v>
      </c>
    </row>
    <row r="25815">
      <c r="A25815" s="221">
        <v>27610.0</v>
      </c>
      <c r="B25815" s="221">
        <v>34.0</v>
      </c>
      <c r="C25815" s="221">
        <v>833333.0</v>
      </c>
    </row>
    <row r="25816">
      <c r="A25816" s="221">
        <v>27610.0</v>
      </c>
      <c r="B25816" s="221">
        <v>35.0</v>
      </c>
      <c r="C25816" s="221">
        <v>138889.0</v>
      </c>
    </row>
    <row r="25817">
      <c r="A25817" s="221">
        <v>27610.0</v>
      </c>
      <c r="B25817" s="221">
        <v>36.0</v>
      </c>
      <c r="C25817" s="221">
        <v>41667.0</v>
      </c>
    </row>
    <row r="25818">
      <c r="A25818" s="221">
        <v>27610.0</v>
      </c>
      <c r="B25818" s="221">
        <v>37.0</v>
      </c>
      <c r="C25818" s="221">
        <v>13889.0</v>
      </c>
    </row>
    <row r="25819">
      <c r="A25819" s="221">
        <v>27610.0</v>
      </c>
      <c r="B25819" s="221">
        <v>38.0</v>
      </c>
      <c r="C25819" s="221">
        <v>6944.0</v>
      </c>
    </row>
    <row r="25820">
      <c r="A25820" s="221">
        <v>27610.0</v>
      </c>
      <c r="B25820" s="221">
        <v>39.0</v>
      </c>
      <c r="C25820" s="221">
        <v>11112.0</v>
      </c>
    </row>
    <row r="25821">
      <c r="A25821" s="221">
        <v>27610.0</v>
      </c>
      <c r="B25821" s="221">
        <v>40.0</v>
      </c>
      <c r="C25821" s="221">
        <v>4166.0</v>
      </c>
    </row>
    <row r="25822">
      <c r="A25822" s="221">
        <v>27610.0</v>
      </c>
      <c r="B25822" s="221">
        <v>2867.0</v>
      </c>
      <c r="C25822" s="221">
        <v>4.0</v>
      </c>
    </row>
    <row r="25823">
      <c r="A25823" s="221">
        <v>27610.0</v>
      </c>
      <c r="B25823" s="221">
        <v>2868.0</v>
      </c>
      <c r="C25823" s="221">
        <v>9.0</v>
      </c>
    </row>
    <row r="25824">
      <c r="A25824" s="221">
        <v>27610.0</v>
      </c>
      <c r="B25824" s="221">
        <v>2869.0</v>
      </c>
      <c r="C25824" s="221">
        <v>7.0</v>
      </c>
    </row>
    <row r="25825">
      <c r="A25825" s="221">
        <v>27610.0</v>
      </c>
      <c r="B25825" s="221">
        <v>2870.0</v>
      </c>
      <c r="C25825" s="221">
        <v>7.0</v>
      </c>
    </row>
    <row r="25826">
      <c r="A25826" s="221">
        <v>27610.0</v>
      </c>
      <c r="B25826" s="221">
        <v>2871.0</v>
      </c>
      <c r="C25826" s="221">
        <v>4.0</v>
      </c>
    </row>
    <row r="25827">
      <c r="A25827" s="221">
        <v>27610.0</v>
      </c>
      <c r="B25827" s="221">
        <v>2872.0</v>
      </c>
      <c r="C25827" s="221">
        <v>4.0</v>
      </c>
    </row>
    <row r="25828">
      <c r="A25828" s="221">
        <v>27610.0</v>
      </c>
      <c r="B25828" s="221">
        <v>2875.0</v>
      </c>
      <c r="C25828" s="221">
        <v>7.0</v>
      </c>
    </row>
    <row r="25829">
      <c r="A25829" s="221">
        <v>27610.0</v>
      </c>
      <c r="B25829" s="221">
        <v>2876.0</v>
      </c>
      <c r="C25829" s="221">
        <v>4.0</v>
      </c>
    </row>
    <row r="25830">
      <c r="A25830" s="221">
        <v>27610.0</v>
      </c>
      <c r="B25830" s="221">
        <v>21037.0</v>
      </c>
      <c r="C25830" s="221">
        <v>2.0</v>
      </c>
    </row>
    <row r="25831">
      <c r="A25831" s="221">
        <v>27612.0</v>
      </c>
      <c r="B25831" s="221">
        <v>34.0</v>
      </c>
      <c r="C25831" s="221">
        <v>875000.0</v>
      </c>
    </row>
    <row r="25832">
      <c r="A25832" s="221">
        <v>27612.0</v>
      </c>
      <c r="B25832" s="221">
        <v>35.0</v>
      </c>
      <c r="C25832" s="221">
        <v>145833.0</v>
      </c>
    </row>
    <row r="25833">
      <c r="A25833" s="221">
        <v>27612.0</v>
      </c>
      <c r="B25833" s="221">
        <v>36.0</v>
      </c>
      <c r="C25833" s="221">
        <v>43750.0</v>
      </c>
    </row>
    <row r="25834">
      <c r="A25834" s="221">
        <v>27612.0</v>
      </c>
      <c r="B25834" s="221">
        <v>37.0</v>
      </c>
      <c r="C25834" s="221">
        <v>14583.0</v>
      </c>
    </row>
    <row r="25835">
      <c r="A25835" s="221">
        <v>27612.0</v>
      </c>
      <c r="B25835" s="221">
        <v>38.0</v>
      </c>
      <c r="C25835" s="221">
        <v>7291.0</v>
      </c>
    </row>
    <row r="25836">
      <c r="A25836" s="221">
        <v>27612.0</v>
      </c>
      <c r="B25836" s="221">
        <v>39.0</v>
      </c>
      <c r="C25836" s="221">
        <v>11666.0</v>
      </c>
    </row>
    <row r="25837">
      <c r="A25837" s="221">
        <v>27612.0</v>
      </c>
      <c r="B25837" s="221">
        <v>40.0</v>
      </c>
      <c r="C25837" s="221">
        <v>4374.0</v>
      </c>
    </row>
    <row r="25838">
      <c r="A25838" s="221">
        <v>27612.0</v>
      </c>
      <c r="B25838" s="221">
        <v>2867.0</v>
      </c>
      <c r="C25838" s="221">
        <v>4.0</v>
      </c>
    </row>
    <row r="25839">
      <c r="A25839" s="221">
        <v>27612.0</v>
      </c>
      <c r="B25839" s="221">
        <v>2868.0</v>
      </c>
      <c r="C25839" s="221">
        <v>9.0</v>
      </c>
    </row>
    <row r="25840">
      <c r="A25840" s="221">
        <v>27612.0</v>
      </c>
      <c r="B25840" s="221">
        <v>2869.0</v>
      </c>
      <c r="C25840" s="221">
        <v>7.0</v>
      </c>
    </row>
    <row r="25841">
      <c r="A25841" s="221">
        <v>27612.0</v>
      </c>
      <c r="B25841" s="221">
        <v>2870.0</v>
      </c>
      <c r="C25841" s="221">
        <v>7.0</v>
      </c>
    </row>
    <row r="25842">
      <c r="A25842" s="221">
        <v>27612.0</v>
      </c>
      <c r="B25842" s="221">
        <v>2871.0</v>
      </c>
      <c r="C25842" s="221">
        <v>4.0</v>
      </c>
    </row>
    <row r="25843">
      <c r="A25843" s="221">
        <v>27612.0</v>
      </c>
      <c r="B25843" s="221">
        <v>2872.0</v>
      </c>
      <c r="C25843" s="221">
        <v>4.0</v>
      </c>
    </row>
    <row r="25844">
      <c r="A25844" s="221">
        <v>27612.0</v>
      </c>
      <c r="B25844" s="221">
        <v>2875.0</v>
      </c>
      <c r="C25844" s="221">
        <v>7.0</v>
      </c>
    </row>
    <row r="25845">
      <c r="A25845" s="221">
        <v>27612.0</v>
      </c>
      <c r="B25845" s="221">
        <v>2876.0</v>
      </c>
      <c r="C25845" s="221">
        <v>4.0</v>
      </c>
    </row>
    <row r="25846">
      <c r="A25846" s="221">
        <v>27612.0</v>
      </c>
      <c r="B25846" s="221">
        <v>21037.0</v>
      </c>
      <c r="C25846" s="221">
        <v>2.0</v>
      </c>
    </row>
    <row r="25847">
      <c r="A25847" s="221">
        <v>27613.0</v>
      </c>
      <c r="B25847" s="221">
        <v>34.0</v>
      </c>
      <c r="C25847" s="221">
        <v>9089.0</v>
      </c>
    </row>
    <row r="25848">
      <c r="A25848" s="221">
        <v>27613.0</v>
      </c>
      <c r="B25848" s="221">
        <v>35.0</v>
      </c>
      <c r="C25848" s="221">
        <v>2786.0</v>
      </c>
    </row>
    <row r="25849">
      <c r="A25849" s="221">
        <v>27613.0</v>
      </c>
      <c r="B25849" s="221">
        <v>36.0</v>
      </c>
      <c r="C25849" s="221">
        <v>2827.0</v>
      </c>
    </row>
    <row r="25850">
      <c r="A25850" s="221">
        <v>27613.0</v>
      </c>
      <c r="B25850" s="221">
        <v>37.0</v>
      </c>
      <c r="C25850" s="221">
        <v>14.0</v>
      </c>
    </row>
    <row r="25851">
      <c r="A25851" s="221">
        <v>27613.0</v>
      </c>
      <c r="B25851" s="221">
        <v>38.0</v>
      </c>
      <c r="C25851" s="221">
        <v>1.0</v>
      </c>
    </row>
    <row r="25852">
      <c r="A25852" s="221">
        <v>27613.0</v>
      </c>
      <c r="B25852" s="221">
        <v>40.0</v>
      </c>
      <c r="C25852" s="221">
        <v>34.0</v>
      </c>
    </row>
    <row r="25853">
      <c r="A25853" s="221">
        <v>27613.0</v>
      </c>
      <c r="B25853" s="221">
        <v>2867.0</v>
      </c>
      <c r="C25853" s="221">
        <v>1.0</v>
      </c>
    </row>
    <row r="25854">
      <c r="A25854" s="221">
        <v>27613.0</v>
      </c>
      <c r="B25854" s="221">
        <v>2872.0</v>
      </c>
      <c r="C25854" s="221">
        <v>1.0</v>
      </c>
    </row>
    <row r="25855">
      <c r="A25855" s="221">
        <v>27615.0</v>
      </c>
      <c r="B25855" s="221">
        <v>34.0</v>
      </c>
      <c r="C25855" s="221">
        <v>9089.0</v>
      </c>
    </row>
    <row r="25856">
      <c r="A25856" s="221">
        <v>27615.0</v>
      </c>
      <c r="B25856" s="221">
        <v>35.0</v>
      </c>
      <c r="C25856" s="221">
        <v>2786.0</v>
      </c>
    </row>
    <row r="25857">
      <c r="A25857" s="221">
        <v>27615.0</v>
      </c>
      <c r="B25857" s="221">
        <v>36.0</v>
      </c>
      <c r="C25857" s="221">
        <v>2827.0</v>
      </c>
    </row>
    <row r="25858">
      <c r="A25858" s="221">
        <v>27615.0</v>
      </c>
      <c r="B25858" s="221">
        <v>37.0</v>
      </c>
      <c r="C25858" s="221">
        <v>14.0</v>
      </c>
    </row>
    <row r="25859">
      <c r="A25859" s="221">
        <v>27615.0</v>
      </c>
      <c r="B25859" s="221">
        <v>38.0</v>
      </c>
      <c r="C25859" s="221">
        <v>1.0</v>
      </c>
    </row>
    <row r="25860">
      <c r="A25860" s="221">
        <v>27615.0</v>
      </c>
      <c r="B25860" s="221">
        <v>40.0</v>
      </c>
      <c r="C25860" s="221">
        <v>34.0</v>
      </c>
    </row>
    <row r="25861">
      <c r="A25861" s="221">
        <v>27615.0</v>
      </c>
      <c r="B25861" s="221">
        <v>2867.0</v>
      </c>
      <c r="C25861" s="221">
        <v>1.0</v>
      </c>
    </row>
    <row r="25862">
      <c r="A25862" s="221">
        <v>27615.0</v>
      </c>
      <c r="B25862" s="221">
        <v>2872.0</v>
      </c>
      <c r="C25862" s="221">
        <v>1.0</v>
      </c>
    </row>
    <row r="25863">
      <c r="A25863" s="221">
        <v>27616.0</v>
      </c>
      <c r="B25863" s="221">
        <v>34.0</v>
      </c>
      <c r="C25863" s="221">
        <v>9133.0</v>
      </c>
    </row>
    <row r="25864">
      <c r="A25864" s="221">
        <v>27616.0</v>
      </c>
      <c r="B25864" s="221">
        <v>35.0</v>
      </c>
      <c r="C25864" s="221">
        <v>2981.0</v>
      </c>
    </row>
    <row r="25865">
      <c r="A25865" s="221">
        <v>27616.0</v>
      </c>
      <c r="B25865" s="221">
        <v>36.0</v>
      </c>
      <c r="C25865" s="221">
        <v>3599.0</v>
      </c>
    </row>
    <row r="25866">
      <c r="A25866" s="221">
        <v>27616.0</v>
      </c>
      <c r="B25866" s="221">
        <v>37.0</v>
      </c>
      <c r="C25866" s="221">
        <v>114.0</v>
      </c>
    </row>
    <row r="25867">
      <c r="A25867" s="221">
        <v>27616.0</v>
      </c>
      <c r="B25867" s="221">
        <v>38.0</v>
      </c>
      <c r="C25867" s="221">
        <v>18.0</v>
      </c>
    </row>
    <row r="25868">
      <c r="A25868" s="221">
        <v>27616.0</v>
      </c>
      <c r="B25868" s="221">
        <v>40.0</v>
      </c>
      <c r="C25868" s="221">
        <v>34.0</v>
      </c>
    </row>
    <row r="25869">
      <c r="A25869" s="221">
        <v>27616.0</v>
      </c>
      <c r="B25869" s="221">
        <v>2867.0</v>
      </c>
      <c r="C25869" s="221">
        <v>1.0</v>
      </c>
    </row>
    <row r="25870">
      <c r="A25870" s="221">
        <v>27616.0</v>
      </c>
      <c r="B25870" s="221">
        <v>2872.0</v>
      </c>
      <c r="C25870" s="221">
        <v>1.0</v>
      </c>
    </row>
    <row r="25871">
      <c r="A25871" s="221">
        <v>27618.0</v>
      </c>
      <c r="B25871" s="221">
        <v>34.0</v>
      </c>
      <c r="C25871" s="221">
        <v>9133.0</v>
      </c>
    </row>
    <row r="25872">
      <c r="A25872" s="221">
        <v>27618.0</v>
      </c>
      <c r="B25872" s="221">
        <v>35.0</v>
      </c>
      <c r="C25872" s="221">
        <v>2981.0</v>
      </c>
    </row>
    <row r="25873">
      <c r="A25873" s="221">
        <v>27618.0</v>
      </c>
      <c r="B25873" s="221">
        <v>36.0</v>
      </c>
      <c r="C25873" s="221">
        <v>3599.0</v>
      </c>
    </row>
    <row r="25874">
      <c r="A25874" s="221">
        <v>27618.0</v>
      </c>
      <c r="B25874" s="221">
        <v>37.0</v>
      </c>
      <c r="C25874" s="221">
        <v>114.0</v>
      </c>
    </row>
    <row r="25875">
      <c r="A25875" s="221">
        <v>27618.0</v>
      </c>
      <c r="B25875" s="221">
        <v>38.0</v>
      </c>
      <c r="C25875" s="221">
        <v>18.0</v>
      </c>
    </row>
    <row r="25876">
      <c r="A25876" s="221">
        <v>27618.0</v>
      </c>
      <c r="B25876" s="221">
        <v>40.0</v>
      </c>
      <c r="C25876" s="221">
        <v>34.0</v>
      </c>
    </row>
    <row r="25877">
      <c r="A25877" s="221">
        <v>27618.0</v>
      </c>
      <c r="B25877" s="221">
        <v>2867.0</v>
      </c>
      <c r="C25877" s="221">
        <v>1.0</v>
      </c>
    </row>
    <row r="25878">
      <c r="A25878" s="221">
        <v>27618.0</v>
      </c>
      <c r="B25878" s="221">
        <v>2872.0</v>
      </c>
      <c r="C25878" s="221">
        <v>1.0</v>
      </c>
    </row>
    <row r="25879">
      <c r="A25879" s="221">
        <v>27619.0</v>
      </c>
      <c r="B25879" s="221">
        <v>34.0</v>
      </c>
      <c r="C25879" s="221">
        <v>1596.0</v>
      </c>
    </row>
    <row r="25880">
      <c r="A25880" s="221">
        <v>27619.0</v>
      </c>
      <c r="B25880" s="221">
        <v>35.0</v>
      </c>
      <c r="C25880" s="221">
        <v>690.0</v>
      </c>
    </row>
    <row r="25881">
      <c r="A25881" s="221">
        <v>27619.0</v>
      </c>
      <c r="B25881" s="221">
        <v>36.0</v>
      </c>
      <c r="C25881" s="221">
        <v>144.0</v>
      </c>
    </row>
    <row r="25882">
      <c r="A25882" s="221">
        <v>27619.0</v>
      </c>
      <c r="B25882" s="221">
        <v>37.0</v>
      </c>
      <c r="C25882" s="221">
        <v>112.0</v>
      </c>
    </row>
    <row r="25883">
      <c r="A25883" s="221">
        <v>27619.0</v>
      </c>
      <c r="B25883" s="221">
        <v>40.0</v>
      </c>
      <c r="C25883" s="221">
        <v>34.0</v>
      </c>
    </row>
    <row r="25884">
      <c r="A25884" s="221">
        <v>27619.0</v>
      </c>
      <c r="B25884" s="221">
        <v>2872.0</v>
      </c>
      <c r="C25884" s="221">
        <v>1.0</v>
      </c>
    </row>
    <row r="25885">
      <c r="A25885" s="221">
        <v>27621.0</v>
      </c>
      <c r="B25885" s="221">
        <v>34.0</v>
      </c>
      <c r="C25885" s="221">
        <v>1596.0</v>
      </c>
    </row>
    <row r="25886">
      <c r="A25886" s="221">
        <v>27621.0</v>
      </c>
      <c r="B25886" s="221">
        <v>35.0</v>
      </c>
      <c r="C25886" s="221">
        <v>690.0</v>
      </c>
    </row>
    <row r="25887">
      <c r="A25887" s="221">
        <v>27621.0</v>
      </c>
      <c r="B25887" s="221">
        <v>36.0</v>
      </c>
      <c r="C25887" s="221">
        <v>144.0</v>
      </c>
    </row>
    <row r="25888">
      <c r="A25888" s="221">
        <v>27621.0</v>
      </c>
      <c r="B25888" s="221">
        <v>37.0</v>
      </c>
      <c r="C25888" s="221">
        <v>112.0</v>
      </c>
    </row>
    <row r="25889">
      <c r="A25889" s="221">
        <v>27621.0</v>
      </c>
      <c r="B25889" s="221">
        <v>40.0</v>
      </c>
      <c r="C25889" s="221">
        <v>34.0</v>
      </c>
    </row>
    <row r="25890">
      <c r="A25890" s="221">
        <v>27621.0</v>
      </c>
      <c r="B25890" s="221">
        <v>2872.0</v>
      </c>
      <c r="C25890" s="221">
        <v>1.0</v>
      </c>
    </row>
    <row r="25891">
      <c r="A25891" s="221">
        <v>27622.0</v>
      </c>
      <c r="B25891" s="221">
        <v>34.0</v>
      </c>
      <c r="C25891" s="221">
        <v>2729.0</v>
      </c>
    </row>
    <row r="25892">
      <c r="A25892" s="221">
        <v>27622.0</v>
      </c>
      <c r="B25892" s="221">
        <v>35.0</v>
      </c>
      <c r="C25892" s="221">
        <v>148.0</v>
      </c>
    </row>
    <row r="25893">
      <c r="A25893" s="221">
        <v>27622.0</v>
      </c>
      <c r="B25893" s="221">
        <v>36.0</v>
      </c>
      <c r="C25893" s="221">
        <v>171.0</v>
      </c>
    </row>
    <row r="25894">
      <c r="A25894" s="221">
        <v>27622.0</v>
      </c>
      <c r="B25894" s="221">
        <v>37.0</v>
      </c>
      <c r="C25894" s="221">
        <v>112.0</v>
      </c>
    </row>
    <row r="25895">
      <c r="A25895" s="221">
        <v>27622.0</v>
      </c>
      <c r="B25895" s="221">
        <v>39.0</v>
      </c>
      <c r="C25895" s="221">
        <v>4.0</v>
      </c>
    </row>
    <row r="25896">
      <c r="A25896" s="221">
        <v>27622.0</v>
      </c>
      <c r="B25896" s="221">
        <v>40.0</v>
      </c>
      <c r="C25896" s="221">
        <v>34.0</v>
      </c>
    </row>
    <row r="25897">
      <c r="A25897" s="221">
        <v>27622.0</v>
      </c>
      <c r="B25897" s="221">
        <v>2872.0</v>
      </c>
      <c r="C25897" s="221">
        <v>1.0</v>
      </c>
    </row>
    <row r="25898">
      <c r="A25898" s="221">
        <v>27624.0</v>
      </c>
      <c r="B25898" s="221">
        <v>34.0</v>
      </c>
      <c r="C25898" s="221">
        <v>2729.0</v>
      </c>
    </row>
    <row r="25899">
      <c r="A25899" s="221">
        <v>27624.0</v>
      </c>
      <c r="B25899" s="221">
        <v>35.0</v>
      </c>
      <c r="C25899" s="221">
        <v>148.0</v>
      </c>
    </row>
    <row r="25900">
      <c r="A25900" s="221">
        <v>27624.0</v>
      </c>
      <c r="B25900" s="221">
        <v>36.0</v>
      </c>
      <c r="C25900" s="221">
        <v>171.0</v>
      </c>
    </row>
    <row r="25901">
      <c r="A25901" s="221">
        <v>27624.0</v>
      </c>
      <c r="B25901" s="221">
        <v>37.0</v>
      </c>
      <c r="C25901" s="221">
        <v>112.0</v>
      </c>
    </row>
    <row r="25902">
      <c r="A25902" s="221">
        <v>27624.0</v>
      </c>
      <c r="B25902" s="221">
        <v>39.0</v>
      </c>
      <c r="C25902" s="221">
        <v>4.0</v>
      </c>
    </row>
    <row r="25903">
      <c r="A25903" s="221">
        <v>27624.0</v>
      </c>
      <c r="B25903" s="221">
        <v>40.0</v>
      </c>
      <c r="C25903" s="221">
        <v>34.0</v>
      </c>
    </row>
    <row r="25904">
      <c r="A25904" s="221">
        <v>27624.0</v>
      </c>
      <c r="B25904" s="221">
        <v>2872.0</v>
      </c>
      <c r="C25904" s="221">
        <v>1.0</v>
      </c>
    </row>
    <row r="25905">
      <c r="A25905" s="221">
        <v>27625.0</v>
      </c>
      <c r="B25905" s="221">
        <v>34.0</v>
      </c>
      <c r="C25905" s="221">
        <v>9133.0</v>
      </c>
    </row>
    <row r="25906">
      <c r="A25906" s="221">
        <v>27625.0</v>
      </c>
      <c r="B25906" s="221">
        <v>35.0</v>
      </c>
      <c r="C25906" s="221">
        <v>2981.0</v>
      </c>
    </row>
    <row r="25907">
      <c r="A25907" s="221">
        <v>27625.0</v>
      </c>
      <c r="B25907" s="221">
        <v>36.0</v>
      </c>
      <c r="C25907" s="221">
        <v>3599.0</v>
      </c>
    </row>
    <row r="25908">
      <c r="A25908" s="221">
        <v>27625.0</v>
      </c>
      <c r="B25908" s="221">
        <v>37.0</v>
      </c>
      <c r="C25908" s="221">
        <v>3.0</v>
      </c>
    </row>
    <row r="25909">
      <c r="A25909" s="221">
        <v>27625.0</v>
      </c>
      <c r="B25909" s="221">
        <v>38.0</v>
      </c>
      <c r="C25909" s="221">
        <v>18.0</v>
      </c>
    </row>
    <row r="25910">
      <c r="A25910" s="221">
        <v>27625.0</v>
      </c>
      <c r="B25910" s="221">
        <v>40.0</v>
      </c>
      <c r="C25910" s="221">
        <v>22.0</v>
      </c>
    </row>
    <row r="25911">
      <c r="A25911" s="221">
        <v>27625.0</v>
      </c>
      <c r="B25911" s="221">
        <v>2867.0</v>
      </c>
      <c r="C25911" s="221">
        <v>1.0</v>
      </c>
    </row>
    <row r="25912">
      <c r="A25912" s="221">
        <v>27625.0</v>
      </c>
      <c r="B25912" s="221">
        <v>2872.0</v>
      </c>
      <c r="C25912" s="221">
        <v>1.0</v>
      </c>
    </row>
    <row r="25913">
      <c r="A25913" s="221">
        <v>27627.0</v>
      </c>
      <c r="B25913" s="221">
        <v>34.0</v>
      </c>
      <c r="C25913" s="221">
        <v>9133.0</v>
      </c>
    </row>
    <row r="25914">
      <c r="A25914" s="221">
        <v>27627.0</v>
      </c>
      <c r="B25914" s="221">
        <v>35.0</v>
      </c>
      <c r="C25914" s="221">
        <v>2981.0</v>
      </c>
    </row>
    <row r="25915">
      <c r="A25915" s="221">
        <v>27627.0</v>
      </c>
      <c r="B25915" s="221">
        <v>36.0</v>
      </c>
      <c r="C25915" s="221">
        <v>3599.0</v>
      </c>
    </row>
    <row r="25916">
      <c r="A25916" s="221">
        <v>27627.0</v>
      </c>
      <c r="B25916" s="221">
        <v>37.0</v>
      </c>
      <c r="C25916" s="221">
        <v>3.0</v>
      </c>
    </row>
    <row r="25917">
      <c r="A25917" s="221">
        <v>27627.0</v>
      </c>
      <c r="B25917" s="221">
        <v>38.0</v>
      </c>
      <c r="C25917" s="221">
        <v>18.0</v>
      </c>
    </row>
    <row r="25918">
      <c r="A25918" s="221">
        <v>27627.0</v>
      </c>
      <c r="B25918" s="221">
        <v>40.0</v>
      </c>
      <c r="C25918" s="221">
        <v>22.0</v>
      </c>
    </row>
    <row r="25919">
      <c r="A25919" s="221">
        <v>27627.0</v>
      </c>
      <c r="B25919" s="221">
        <v>2867.0</v>
      </c>
      <c r="C25919" s="221">
        <v>1.0</v>
      </c>
    </row>
    <row r="25920">
      <c r="A25920" s="221">
        <v>27627.0</v>
      </c>
      <c r="B25920" s="221">
        <v>2872.0</v>
      </c>
      <c r="C25920" s="221">
        <v>1.0</v>
      </c>
    </row>
    <row r="25921">
      <c r="A25921" s="221">
        <v>27628.0</v>
      </c>
      <c r="B25921" s="221">
        <v>34.0</v>
      </c>
      <c r="C25921" s="221">
        <v>9089.0</v>
      </c>
    </row>
    <row r="25922">
      <c r="A25922" s="221">
        <v>27628.0</v>
      </c>
      <c r="B25922" s="221">
        <v>35.0</v>
      </c>
      <c r="C25922" s="221">
        <v>2786.0</v>
      </c>
    </row>
    <row r="25923">
      <c r="A25923" s="221">
        <v>27628.0</v>
      </c>
      <c r="B25923" s="221">
        <v>36.0</v>
      </c>
      <c r="C25923" s="221">
        <v>2827.0</v>
      </c>
    </row>
    <row r="25924">
      <c r="A25924" s="221">
        <v>27628.0</v>
      </c>
      <c r="B25924" s="221">
        <v>37.0</v>
      </c>
      <c r="C25924" s="221">
        <v>14.0</v>
      </c>
    </row>
    <row r="25925">
      <c r="A25925" s="221">
        <v>27628.0</v>
      </c>
      <c r="B25925" s="221">
        <v>38.0</v>
      </c>
      <c r="C25925" s="221">
        <v>1.0</v>
      </c>
    </row>
    <row r="25926">
      <c r="A25926" s="221">
        <v>27628.0</v>
      </c>
      <c r="B25926" s="221">
        <v>40.0</v>
      </c>
      <c r="C25926" s="221">
        <v>22.0</v>
      </c>
    </row>
    <row r="25927">
      <c r="A25927" s="221">
        <v>27628.0</v>
      </c>
      <c r="B25927" s="221">
        <v>2867.0</v>
      </c>
      <c r="C25927" s="221">
        <v>1.0</v>
      </c>
    </row>
    <row r="25928">
      <c r="A25928" s="221">
        <v>27628.0</v>
      </c>
      <c r="B25928" s="221">
        <v>2872.0</v>
      </c>
      <c r="C25928" s="221">
        <v>1.0</v>
      </c>
    </row>
    <row r="25929">
      <c r="A25929" s="221">
        <v>27630.0</v>
      </c>
      <c r="B25929" s="221">
        <v>34.0</v>
      </c>
      <c r="C25929" s="221">
        <v>9089.0</v>
      </c>
    </row>
    <row r="25930">
      <c r="A25930" s="221">
        <v>27630.0</v>
      </c>
      <c r="B25930" s="221">
        <v>35.0</v>
      </c>
      <c r="C25930" s="221">
        <v>2786.0</v>
      </c>
    </row>
    <row r="25931">
      <c r="A25931" s="221">
        <v>27630.0</v>
      </c>
      <c r="B25931" s="221">
        <v>36.0</v>
      </c>
      <c r="C25931" s="221">
        <v>2827.0</v>
      </c>
    </row>
    <row r="25932">
      <c r="A25932" s="221">
        <v>27630.0</v>
      </c>
      <c r="B25932" s="221">
        <v>37.0</v>
      </c>
      <c r="C25932" s="221">
        <v>14.0</v>
      </c>
    </row>
    <row r="25933">
      <c r="A25933" s="221">
        <v>27630.0</v>
      </c>
      <c r="B25933" s="221">
        <v>38.0</v>
      </c>
      <c r="C25933" s="221">
        <v>1.0</v>
      </c>
    </row>
    <row r="25934">
      <c r="A25934" s="221">
        <v>27630.0</v>
      </c>
      <c r="B25934" s="221">
        <v>40.0</v>
      </c>
      <c r="C25934" s="221">
        <v>22.0</v>
      </c>
    </row>
    <row r="25935">
      <c r="A25935" s="221">
        <v>27630.0</v>
      </c>
      <c r="B25935" s="221">
        <v>2867.0</v>
      </c>
      <c r="C25935" s="221">
        <v>1.0</v>
      </c>
    </row>
    <row r="25936">
      <c r="A25936" s="221">
        <v>27630.0</v>
      </c>
      <c r="B25936" s="221">
        <v>2872.0</v>
      </c>
      <c r="C25936" s="221">
        <v>1.0</v>
      </c>
    </row>
    <row r="25937">
      <c r="A25937" s="221">
        <v>27631.0</v>
      </c>
      <c r="B25937" s="221">
        <v>34.0</v>
      </c>
      <c r="C25937" s="221">
        <v>2200.0</v>
      </c>
    </row>
    <row r="25938">
      <c r="A25938" s="221">
        <v>27631.0</v>
      </c>
      <c r="B25938" s="221">
        <v>35.0</v>
      </c>
      <c r="C25938" s="221">
        <v>809.0</v>
      </c>
    </row>
    <row r="25939">
      <c r="A25939" s="221">
        <v>27631.0</v>
      </c>
      <c r="B25939" s="221">
        <v>36.0</v>
      </c>
      <c r="C25939" s="221">
        <v>21.0</v>
      </c>
    </row>
    <row r="25940">
      <c r="A25940" s="221">
        <v>27631.0</v>
      </c>
      <c r="B25940" s="221">
        <v>37.0</v>
      </c>
      <c r="C25940" s="221">
        <v>3789.0</v>
      </c>
    </row>
    <row r="25941">
      <c r="A25941" s="221">
        <v>27631.0</v>
      </c>
      <c r="B25941" s="221">
        <v>39.0</v>
      </c>
      <c r="C25941" s="221">
        <v>4.0</v>
      </c>
    </row>
    <row r="25942">
      <c r="A25942" s="221">
        <v>27631.0</v>
      </c>
      <c r="B25942" s="221">
        <v>40.0</v>
      </c>
      <c r="C25942" s="221">
        <v>22.0</v>
      </c>
    </row>
    <row r="25943">
      <c r="A25943" s="221">
        <v>27631.0</v>
      </c>
      <c r="B25943" s="221">
        <v>2872.0</v>
      </c>
      <c r="C25943" s="221">
        <v>1.0</v>
      </c>
    </row>
    <row r="25944">
      <c r="A25944" s="221">
        <v>27633.0</v>
      </c>
      <c r="B25944" s="221">
        <v>34.0</v>
      </c>
      <c r="C25944" s="221">
        <v>2200.0</v>
      </c>
    </row>
    <row r="25945">
      <c r="A25945" s="221">
        <v>27633.0</v>
      </c>
      <c r="B25945" s="221">
        <v>35.0</v>
      </c>
      <c r="C25945" s="221">
        <v>809.0</v>
      </c>
    </row>
    <row r="25946">
      <c r="A25946" s="221">
        <v>27633.0</v>
      </c>
      <c r="B25946" s="221">
        <v>36.0</v>
      </c>
      <c r="C25946" s="221">
        <v>21.0</v>
      </c>
    </row>
    <row r="25947">
      <c r="A25947" s="221">
        <v>27633.0</v>
      </c>
      <c r="B25947" s="221">
        <v>37.0</v>
      </c>
      <c r="C25947" s="221">
        <v>3789.0</v>
      </c>
    </row>
    <row r="25948">
      <c r="A25948" s="221">
        <v>27633.0</v>
      </c>
      <c r="B25948" s="221">
        <v>39.0</v>
      </c>
      <c r="C25948" s="221">
        <v>4.0</v>
      </c>
    </row>
    <row r="25949">
      <c r="A25949" s="221">
        <v>27633.0</v>
      </c>
      <c r="B25949" s="221">
        <v>40.0</v>
      </c>
      <c r="C25949" s="221">
        <v>22.0</v>
      </c>
    </row>
    <row r="25950">
      <c r="A25950" s="221">
        <v>27633.0</v>
      </c>
      <c r="B25950" s="221">
        <v>2872.0</v>
      </c>
      <c r="C25950" s="221">
        <v>1.0</v>
      </c>
    </row>
    <row r="25951">
      <c r="A25951" s="221">
        <v>27634.0</v>
      </c>
      <c r="B25951" s="221">
        <v>34.0</v>
      </c>
      <c r="C25951" s="221">
        <v>1556.0</v>
      </c>
    </row>
    <row r="25952">
      <c r="A25952" s="221">
        <v>27634.0</v>
      </c>
      <c r="B25952" s="221">
        <v>35.0</v>
      </c>
      <c r="C25952" s="221">
        <v>1158.0</v>
      </c>
    </row>
    <row r="25953">
      <c r="A25953" s="221">
        <v>27634.0</v>
      </c>
      <c r="B25953" s="221">
        <v>36.0</v>
      </c>
      <c r="C25953" s="221">
        <v>3.0</v>
      </c>
    </row>
    <row r="25954">
      <c r="A25954" s="221">
        <v>27634.0</v>
      </c>
      <c r="B25954" s="221">
        <v>37.0</v>
      </c>
      <c r="C25954" s="221">
        <v>7.0</v>
      </c>
    </row>
    <row r="25955">
      <c r="A25955" s="221">
        <v>27634.0</v>
      </c>
      <c r="B25955" s="221">
        <v>40.0</v>
      </c>
      <c r="C25955" s="221">
        <v>44.0</v>
      </c>
    </row>
    <row r="25956">
      <c r="A25956" s="221">
        <v>27634.0</v>
      </c>
      <c r="B25956" s="221">
        <v>2872.0</v>
      </c>
      <c r="C25956" s="221">
        <v>1.0</v>
      </c>
    </row>
    <row r="25957">
      <c r="A25957" s="221">
        <v>27636.0</v>
      </c>
      <c r="B25957" s="221">
        <v>34.0</v>
      </c>
      <c r="C25957" s="221">
        <v>1556.0</v>
      </c>
    </row>
    <row r="25958">
      <c r="A25958" s="221">
        <v>27636.0</v>
      </c>
      <c r="B25958" s="221">
        <v>35.0</v>
      </c>
      <c r="C25958" s="221">
        <v>1158.0</v>
      </c>
    </row>
    <row r="25959">
      <c r="A25959" s="221">
        <v>27636.0</v>
      </c>
      <c r="B25959" s="221">
        <v>36.0</v>
      </c>
      <c r="C25959" s="221">
        <v>3.0</v>
      </c>
    </row>
    <row r="25960">
      <c r="A25960" s="221">
        <v>27636.0</v>
      </c>
      <c r="B25960" s="221">
        <v>37.0</v>
      </c>
      <c r="C25960" s="221">
        <v>7.0</v>
      </c>
    </row>
    <row r="25961">
      <c r="A25961" s="221">
        <v>27636.0</v>
      </c>
      <c r="B25961" s="221">
        <v>40.0</v>
      </c>
      <c r="C25961" s="221">
        <v>44.0</v>
      </c>
    </row>
    <row r="25962">
      <c r="A25962" s="221">
        <v>27636.0</v>
      </c>
      <c r="B25962" s="221">
        <v>2872.0</v>
      </c>
      <c r="C25962" s="221">
        <v>1.0</v>
      </c>
    </row>
    <row r="25963">
      <c r="A25963" s="221">
        <v>27638.0</v>
      </c>
      <c r="B25963" s="221">
        <v>34.0</v>
      </c>
      <c r="C25963" s="221">
        <v>3258.0</v>
      </c>
    </row>
    <row r="25964">
      <c r="A25964" s="221">
        <v>27638.0</v>
      </c>
      <c r="B25964" s="221">
        <v>35.0</v>
      </c>
      <c r="C25964" s="221">
        <v>2926.0</v>
      </c>
    </row>
    <row r="25965">
      <c r="A25965" s="221">
        <v>27638.0</v>
      </c>
      <c r="B25965" s="221">
        <v>36.0</v>
      </c>
      <c r="C25965" s="221">
        <v>107.0</v>
      </c>
    </row>
    <row r="25966">
      <c r="A25966" s="221">
        <v>27638.0</v>
      </c>
      <c r="B25966" s="221">
        <v>37.0</v>
      </c>
      <c r="C25966" s="221">
        <v>1112.0</v>
      </c>
    </row>
    <row r="25967">
      <c r="A25967" s="221">
        <v>27638.0</v>
      </c>
      <c r="B25967" s="221">
        <v>2872.0</v>
      </c>
      <c r="C25967" s="221">
        <v>1.0</v>
      </c>
    </row>
    <row r="25968">
      <c r="A25968" s="221">
        <v>27640.0</v>
      </c>
      <c r="B25968" s="221">
        <v>34.0</v>
      </c>
      <c r="C25968" s="221">
        <v>3258.0</v>
      </c>
    </row>
    <row r="25969">
      <c r="A25969" s="221">
        <v>27640.0</v>
      </c>
      <c r="B25969" s="221">
        <v>35.0</v>
      </c>
      <c r="C25969" s="221">
        <v>2926.0</v>
      </c>
    </row>
    <row r="25970">
      <c r="A25970" s="221">
        <v>27640.0</v>
      </c>
      <c r="B25970" s="221">
        <v>36.0</v>
      </c>
      <c r="C25970" s="221">
        <v>107.0</v>
      </c>
    </row>
    <row r="25971">
      <c r="A25971" s="221">
        <v>27640.0</v>
      </c>
      <c r="B25971" s="221">
        <v>37.0</v>
      </c>
      <c r="C25971" s="221">
        <v>1112.0</v>
      </c>
    </row>
    <row r="25972">
      <c r="A25972" s="221">
        <v>27640.0</v>
      </c>
      <c r="B25972" s="221">
        <v>2872.0</v>
      </c>
      <c r="C25972" s="221">
        <v>1.0</v>
      </c>
    </row>
    <row r="25973">
      <c r="A25973" s="221">
        <v>27641.0</v>
      </c>
      <c r="B25973" s="221">
        <v>34.0</v>
      </c>
      <c r="C25973" s="221">
        <v>92.0</v>
      </c>
    </row>
    <row r="25974">
      <c r="A25974" s="221">
        <v>27641.0</v>
      </c>
      <c r="B25974" s="221">
        <v>35.0</v>
      </c>
      <c r="C25974" s="221">
        <v>1007.0</v>
      </c>
    </row>
    <row r="25975">
      <c r="A25975" s="221">
        <v>27641.0</v>
      </c>
      <c r="B25975" s="221">
        <v>37.0</v>
      </c>
      <c r="C25975" s="221">
        <v>1112.0</v>
      </c>
    </row>
    <row r="25976">
      <c r="A25976" s="221">
        <v>27641.0</v>
      </c>
      <c r="B25976" s="221">
        <v>38.0</v>
      </c>
      <c r="C25976" s="221">
        <v>7.0</v>
      </c>
    </row>
    <row r="25977">
      <c r="A25977" s="221">
        <v>27641.0</v>
      </c>
      <c r="B25977" s="221">
        <v>39.0</v>
      </c>
      <c r="C25977" s="221">
        <v>2.0</v>
      </c>
    </row>
    <row r="25978">
      <c r="A25978" s="221">
        <v>27641.0</v>
      </c>
      <c r="B25978" s="221">
        <v>40.0</v>
      </c>
      <c r="C25978" s="221">
        <v>9.0</v>
      </c>
    </row>
    <row r="25979">
      <c r="A25979" s="221">
        <v>27641.0</v>
      </c>
      <c r="B25979" s="221">
        <v>2867.0</v>
      </c>
      <c r="C25979" s="221">
        <v>1.0</v>
      </c>
    </row>
    <row r="25980">
      <c r="A25980" s="221">
        <v>27641.0</v>
      </c>
      <c r="B25980" s="221">
        <v>2872.0</v>
      </c>
      <c r="C25980" s="221">
        <v>1.0</v>
      </c>
    </row>
    <row r="25981">
      <c r="A25981" s="221">
        <v>27643.0</v>
      </c>
      <c r="B25981" s="221">
        <v>34.0</v>
      </c>
      <c r="C25981" s="221">
        <v>92.0</v>
      </c>
    </row>
    <row r="25982">
      <c r="A25982" s="221">
        <v>27643.0</v>
      </c>
      <c r="B25982" s="221">
        <v>35.0</v>
      </c>
      <c r="C25982" s="221">
        <v>1007.0</v>
      </c>
    </row>
    <row r="25983">
      <c r="A25983" s="221">
        <v>27643.0</v>
      </c>
      <c r="B25983" s="221">
        <v>37.0</v>
      </c>
      <c r="C25983" s="221">
        <v>1112.0</v>
      </c>
    </row>
    <row r="25984">
      <c r="A25984" s="221">
        <v>27643.0</v>
      </c>
      <c r="B25984" s="221">
        <v>38.0</v>
      </c>
      <c r="C25984" s="221">
        <v>7.0</v>
      </c>
    </row>
    <row r="25985">
      <c r="A25985" s="221">
        <v>27643.0</v>
      </c>
      <c r="B25985" s="221">
        <v>39.0</v>
      </c>
      <c r="C25985" s="221">
        <v>2.0</v>
      </c>
    </row>
    <row r="25986">
      <c r="A25986" s="221">
        <v>27643.0</v>
      </c>
      <c r="B25986" s="221">
        <v>40.0</v>
      </c>
      <c r="C25986" s="221">
        <v>9.0</v>
      </c>
    </row>
    <row r="25987">
      <c r="A25987" s="221">
        <v>27643.0</v>
      </c>
      <c r="B25987" s="221">
        <v>2867.0</v>
      </c>
      <c r="C25987" s="221">
        <v>1.0</v>
      </c>
    </row>
    <row r="25988">
      <c r="A25988" s="221">
        <v>27643.0</v>
      </c>
      <c r="B25988" s="221">
        <v>2872.0</v>
      </c>
      <c r="C25988" s="221">
        <v>1.0</v>
      </c>
    </row>
    <row r="25989">
      <c r="A25989" s="221">
        <v>27644.0</v>
      </c>
      <c r="B25989" s="221">
        <v>34.0</v>
      </c>
      <c r="C25989" s="221">
        <v>9133.0</v>
      </c>
    </row>
    <row r="25990">
      <c r="A25990" s="221">
        <v>27644.0</v>
      </c>
      <c r="B25990" s="221">
        <v>35.0</v>
      </c>
      <c r="C25990" s="221">
        <v>2981.0</v>
      </c>
    </row>
    <row r="25991">
      <c r="A25991" s="221">
        <v>27644.0</v>
      </c>
      <c r="B25991" s="221">
        <v>36.0</v>
      </c>
      <c r="C25991" s="221">
        <v>3599.0</v>
      </c>
    </row>
    <row r="25992">
      <c r="A25992" s="221">
        <v>27644.0</v>
      </c>
      <c r="B25992" s="221">
        <v>37.0</v>
      </c>
      <c r="C25992" s="221">
        <v>1114.0</v>
      </c>
    </row>
    <row r="25993">
      <c r="A25993" s="221">
        <v>27644.0</v>
      </c>
      <c r="B25993" s="221">
        <v>38.0</v>
      </c>
      <c r="C25993" s="221">
        <v>18.0</v>
      </c>
    </row>
    <row r="25994">
      <c r="A25994" s="221">
        <v>27644.0</v>
      </c>
      <c r="B25994" s="221">
        <v>40.0</v>
      </c>
      <c r="C25994" s="221">
        <v>12.0</v>
      </c>
    </row>
    <row r="25995">
      <c r="A25995" s="221">
        <v>27644.0</v>
      </c>
      <c r="B25995" s="221">
        <v>2867.0</v>
      </c>
      <c r="C25995" s="221">
        <v>1.0</v>
      </c>
    </row>
    <row r="25996">
      <c r="A25996" s="221">
        <v>27644.0</v>
      </c>
      <c r="B25996" s="221">
        <v>2872.0</v>
      </c>
      <c r="C25996" s="221">
        <v>1.0</v>
      </c>
    </row>
    <row r="25997">
      <c r="A25997" s="221">
        <v>27646.0</v>
      </c>
      <c r="B25997" s="221">
        <v>34.0</v>
      </c>
      <c r="C25997" s="221">
        <v>9133.0</v>
      </c>
    </row>
    <row r="25998">
      <c r="A25998" s="221">
        <v>27646.0</v>
      </c>
      <c r="B25998" s="221">
        <v>35.0</v>
      </c>
      <c r="C25998" s="221">
        <v>2981.0</v>
      </c>
    </row>
    <row r="25999">
      <c r="A25999" s="221">
        <v>27646.0</v>
      </c>
      <c r="B25999" s="221">
        <v>36.0</v>
      </c>
      <c r="C25999" s="221">
        <v>3599.0</v>
      </c>
    </row>
    <row r="26000">
      <c r="A26000" s="221">
        <v>27646.0</v>
      </c>
      <c r="B26000" s="221">
        <v>37.0</v>
      </c>
      <c r="C26000" s="221">
        <v>1116.0</v>
      </c>
    </row>
    <row r="26001">
      <c r="A26001" s="221">
        <v>27646.0</v>
      </c>
      <c r="B26001" s="221">
        <v>38.0</v>
      </c>
      <c r="C26001" s="221">
        <v>18.0</v>
      </c>
    </row>
    <row r="26002">
      <c r="A26002" s="221">
        <v>27646.0</v>
      </c>
      <c r="B26002" s="221">
        <v>40.0</v>
      </c>
      <c r="C26002" s="221">
        <v>12.0</v>
      </c>
    </row>
    <row r="26003">
      <c r="A26003" s="221">
        <v>27646.0</v>
      </c>
      <c r="B26003" s="221">
        <v>2867.0</v>
      </c>
      <c r="C26003" s="221">
        <v>1.0</v>
      </c>
    </row>
    <row r="26004">
      <c r="A26004" s="221">
        <v>27646.0</v>
      </c>
      <c r="B26004" s="221">
        <v>2872.0</v>
      </c>
      <c r="C26004" s="221">
        <v>1.0</v>
      </c>
    </row>
    <row r="26005">
      <c r="A26005" s="221">
        <v>27647.0</v>
      </c>
      <c r="B26005" s="221">
        <v>34.0</v>
      </c>
      <c r="C26005" s="221">
        <v>4529.0</v>
      </c>
    </row>
    <row r="26006">
      <c r="A26006" s="221">
        <v>27647.0</v>
      </c>
      <c r="B26006" s="221">
        <v>35.0</v>
      </c>
      <c r="C26006" s="221">
        <v>1643.0</v>
      </c>
    </row>
    <row r="26007">
      <c r="A26007" s="221">
        <v>27647.0</v>
      </c>
      <c r="B26007" s="221">
        <v>36.0</v>
      </c>
      <c r="C26007" s="221">
        <v>2413.0</v>
      </c>
    </row>
    <row r="26008">
      <c r="A26008" s="221">
        <v>27647.0</v>
      </c>
      <c r="B26008" s="221">
        <v>37.0</v>
      </c>
      <c r="C26008" s="221">
        <v>1112.0</v>
      </c>
    </row>
    <row r="26009">
      <c r="A26009" s="221">
        <v>27647.0</v>
      </c>
      <c r="B26009" s="221">
        <v>38.0</v>
      </c>
      <c r="C26009" s="221">
        <v>1.0</v>
      </c>
    </row>
    <row r="26010">
      <c r="A26010" s="221">
        <v>27647.0</v>
      </c>
      <c r="B26010" s="221">
        <v>40.0</v>
      </c>
      <c r="C26010" s="221">
        <v>12.0</v>
      </c>
    </row>
    <row r="26011">
      <c r="A26011" s="221">
        <v>27647.0</v>
      </c>
      <c r="B26011" s="221">
        <v>2867.0</v>
      </c>
      <c r="C26011" s="221">
        <v>1.0</v>
      </c>
    </row>
    <row r="26012">
      <c r="A26012" s="221">
        <v>27647.0</v>
      </c>
      <c r="B26012" s="221">
        <v>2872.0</v>
      </c>
      <c r="C26012" s="221">
        <v>1.0</v>
      </c>
    </row>
    <row r="26013">
      <c r="A26013" s="221">
        <v>27649.0</v>
      </c>
      <c r="B26013" s="221">
        <v>34.0</v>
      </c>
      <c r="C26013" s="221">
        <v>4529.0</v>
      </c>
    </row>
    <row r="26014">
      <c r="A26014" s="221">
        <v>27649.0</v>
      </c>
      <c r="B26014" s="221">
        <v>35.0</v>
      </c>
      <c r="C26014" s="221">
        <v>1643.0</v>
      </c>
    </row>
    <row r="26015">
      <c r="A26015" s="221">
        <v>27649.0</v>
      </c>
      <c r="B26015" s="221">
        <v>36.0</v>
      </c>
      <c r="C26015" s="221">
        <v>2413.0</v>
      </c>
    </row>
    <row r="26016">
      <c r="A26016" s="221">
        <v>27649.0</v>
      </c>
      <c r="B26016" s="221">
        <v>37.0</v>
      </c>
      <c r="C26016" s="221">
        <v>1112.0</v>
      </c>
    </row>
    <row r="26017">
      <c r="A26017" s="221">
        <v>27649.0</v>
      </c>
      <c r="B26017" s="221">
        <v>38.0</v>
      </c>
      <c r="C26017" s="221">
        <v>1.0</v>
      </c>
    </row>
    <row r="26018">
      <c r="A26018" s="221">
        <v>27649.0</v>
      </c>
      <c r="B26018" s="221">
        <v>40.0</v>
      </c>
      <c r="C26018" s="221">
        <v>12.0</v>
      </c>
    </row>
    <row r="26019">
      <c r="A26019" s="221">
        <v>27649.0</v>
      </c>
      <c r="B26019" s="221">
        <v>2867.0</v>
      </c>
      <c r="C26019" s="221">
        <v>1.0</v>
      </c>
    </row>
    <row r="26020">
      <c r="A26020" s="221">
        <v>27649.0</v>
      </c>
      <c r="B26020" s="221">
        <v>2872.0</v>
      </c>
      <c r="C26020" s="221">
        <v>1.0</v>
      </c>
    </row>
    <row r="26021">
      <c r="A26021" s="221">
        <v>27650.0</v>
      </c>
      <c r="B26021" s="221">
        <v>34.0</v>
      </c>
      <c r="C26021" s="221">
        <v>2729.0</v>
      </c>
    </row>
    <row r="26022">
      <c r="A26022" s="221">
        <v>27650.0</v>
      </c>
      <c r="B26022" s="221">
        <v>35.0</v>
      </c>
      <c r="C26022" s="221">
        <v>148.0</v>
      </c>
    </row>
    <row r="26023">
      <c r="A26023" s="221">
        <v>27650.0</v>
      </c>
      <c r="B26023" s="221">
        <v>36.0</v>
      </c>
      <c r="C26023" s="221">
        <v>171.0</v>
      </c>
    </row>
    <row r="26024">
      <c r="A26024" s="221">
        <v>27650.0</v>
      </c>
      <c r="B26024" s="221">
        <v>37.0</v>
      </c>
      <c r="C26024" s="221">
        <v>1112.0</v>
      </c>
    </row>
    <row r="26025">
      <c r="A26025" s="221">
        <v>27650.0</v>
      </c>
      <c r="B26025" s="221">
        <v>39.0</v>
      </c>
      <c r="C26025" s="221">
        <v>4.0</v>
      </c>
    </row>
    <row r="26026">
      <c r="A26026" s="221">
        <v>27650.0</v>
      </c>
      <c r="B26026" s="221">
        <v>40.0</v>
      </c>
      <c r="C26026" s="221">
        <v>12.0</v>
      </c>
    </row>
    <row r="26027">
      <c r="A26027" s="221">
        <v>27650.0</v>
      </c>
      <c r="B26027" s="221">
        <v>2872.0</v>
      </c>
      <c r="C26027" s="221">
        <v>1.0</v>
      </c>
    </row>
    <row r="26028">
      <c r="A26028" s="221">
        <v>27652.0</v>
      </c>
      <c r="B26028" s="221">
        <v>34.0</v>
      </c>
      <c r="C26028" s="221">
        <v>2729.0</v>
      </c>
    </row>
    <row r="26029">
      <c r="A26029" s="221">
        <v>27652.0</v>
      </c>
      <c r="B26029" s="221">
        <v>35.0</v>
      </c>
      <c r="C26029" s="221">
        <v>148.0</v>
      </c>
    </row>
    <row r="26030">
      <c r="A26030" s="221">
        <v>27652.0</v>
      </c>
      <c r="B26030" s="221">
        <v>36.0</v>
      </c>
      <c r="C26030" s="221">
        <v>171.0</v>
      </c>
    </row>
    <row r="26031">
      <c r="A26031" s="221">
        <v>27652.0</v>
      </c>
      <c r="B26031" s="221">
        <v>37.0</v>
      </c>
      <c r="C26031" s="221">
        <v>1112.0</v>
      </c>
    </row>
    <row r="26032">
      <c r="A26032" s="221">
        <v>27652.0</v>
      </c>
      <c r="B26032" s="221">
        <v>39.0</v>
      </c>
      <c r="C26032" s="221">
        <v>4.0</v>
      </c>
    </row>
    <row r="26033">
      <c r="A26033" s="221">
        <v>27652.0</v>
      </c>
      <c r="B26033" s="221">
        <v>40.0</v>
      </c>
      <c r="C26033" s="221">
        <v>12.0</v>
      </c>
    </row>
    <row r="26034">
      <c r="A26034" s="221">
        <v>27652.0</v>
      </c>
      <c r="B26034" s="221">
        <v>2872.0</v>
      </c>
      <c r="C26034" s="221">
        <v>1.0</v>
      </c>
    </row>
    <row r="26035">
      <c r="A26035" s="221">
        <v>27653.0</v>
      </c>
      <c r="B26035" s="221">
        <v>34.0</v>
      </c>
      <c r="C26035" s="221">
        <v>1667.0</v>
      </c>
    </row>
    <row r="26036">
      <c r="A26036" s="221">
        <v>27653.0</v>
      </c>
      <c r="B26036" s="221">
        <v>35.0</v>
      </c>
      <c r="C26036" s="221">
        <v>144.0</v>
      </c>
    </row>
    <row r="26037">
      <c r="A26037" s="221">
        <v>27653.0</v>
      </c>
      <c r="B26037" s="221">
        <v>36.0</v>
      </c>
      <c r="C26037" s="221">
        <v>83.0</v>
      </c>
    </row>
    <row r="26038">
      <c r="A26038" s="221">
        <v>27653.0</v>
      </c>
      <c r="B26038" s="221">
        <v>37.0</v>
      </c>
      <c r="C26038" s="221">
        <v>22.0</v>
      </c>
    </row>
    <row r="26039">
      <c r="A26039" s="221">
        <v>27653.0</v>
      </c>
      <c r="B26039" s="221">
        <v>40.0</v>
      </c>
      <c r="C26039" s="221">
        <v>12.0</v>
      </c>
    </row>
    <row r="26040">
      <c r="A26040" s="221">
        <v>27653.0</v>
      </c>
      <c r="B26040" s="221">
        <v>2872.0</v>
      </c>
      <c r="C26040" s="221">
        <v>1.0</v>
      </c>
    </row>
    <row r="26041">
      <c r="A26041" s="221">
        <v>27655.0</v>
      </c>
      <c r="B26041" s="221">
        <v>34.0</v>
      </c>
      <c r="C26041" s="221">
        <v>1667.0</v>
      </c>
    </row>
    <row r="26042">
      <c r="A26042" s="221">
        <v>27655.0</v>
      </c>
      <c r="B26042" s="221">
        <v>35.0</v>
      </c>
      <c r="C26042" s="221">
        <v>144.0</v>
      </c>
    </row>
    <row r="26043">
      <c r="A26043" s="221">
        <v>27655.0</v>
      </c>
      <c r="B26043" s="221">
        <v>36.0</v>
      </c>
      <c r="C26043" s="221">
        <v>83.0</v>
      </c>
    </row>
    <row r="26044">
      <c r="A26044" s="221">
        <v>27655.0</v>
      </c>
      <c r="B26044" s="221">
        <v>37.0</v>
      </c>
      <c r="C26044" s="221">
        <v>1131.0</v>
      </c>
    </row>
    <row r="26045">
      <c r="A26045" s="221">
        <v>27655.0</v>
      </c>
      <c r="B26045" s="221">
        <v>40.0</v>
      </c>
      <c r="C26045" s="221">
        <v>12.0</v>
      </c>
    </row>
    <row r="26046">
      <c r="A26046" s="221">
        <v>27655.0</v>
      </c>
      <c r="B26046" s="221">
        <v>2872.0</v>
      </c>
      <c r="C26046" s="221">
        <v>1.0</v>
      </c>
    </row>
    <row r="26047">
      <c r="A26047" s="221">
        <v>27672.0</v>
      </c>
      <c r="B26047" s="221">
        <v>34.0</v>
      </c>
      <c r="C26047" s="221">
        <v>1486.0</v>
      </c>
    </row>
    <row r="26048">
      <c r="A26048" s="221">
        <v>27672.0</v>
      </c>
      <c r="B26048" s="221">
        <v>35.0</v>
      </c>
      <c r="C26048" s="221">
        <v>1486.0</v>
      </c>
    </row>
    <row r="26049">
      <c r="A26049" s="221">
        <v>27672.0</v>
      </c>
      <c r="B26049" s="221">
        <v>36.0</v>
      </c>
      <c r="C26049" s="221">
        <v>1486.0</v>
      </c>
    </row>
    <row r="26050">
      <c r="A26050" s="221">
        <v>27672.0</v>
      </c>
      <c r="B26050" s="221">
        <v>37.0</v>
      </c>
      <c r="C26050" s="221">
        <v>1486.0</v>
      </c>
    </row>
    <row r="26051">
      <c r="A26051" s="221">
        <v>27672.0</v>
      </c>
      <c r="B26051" s="221">
        <v>39.0</v>
      </c>
      <c r="C26051" s="221">
        <v>100.0</v>
      </c>
    </row>
    <row r="26052">
      <c r="A26052" s="221">
        <v>27672.0</v>
      </c>
      <c r="B26052" s="221">
        <v>40.0</v>
      </c>
      <c r="C26052" s="221">
        <v>48.0</v>
      </c>
    </row>
    <row r="26053">
      <c r="A26053" s="221">
        <v>27672.0</v>
      </c>
      <c r="B26053" s="221">
        <v>2867.0</v>
      </c>
      <c r="C26053" s="221">
        <v>1.0</v>
      </c>
    </row>
    <row r="26054">
      <c r="A26054" s="221">
        <v>27672.0</v>
      </c>
      <c r="B26054" s="221">
        <v>2870.0</v>
      </c>
      <c r="C26054" s="221">
        <v>1.0</v>
      </c>
    </row>
    <row r="26055">
      <c r="A26055" s="221">
        <v>27673.0</v>
      </c>
      <c r="B26055" s="221">
        <v>2867.0</v>
      </c>
      <c r="C26055" s="221">
        <v>11.0</v>
      </c>
    </row>
    <row r="26056">
      <c r="A26056" s="221">
        <v>27673.0</v>
      </c>
      <c r="B26056" s="221">
        <v>2870.0</v>
      </c>
      <c r="C26056" s="221">
        <v>9.0</v>
      </c>
    </row>
    <row r="26057">
      <c r="A26057" s="221">
        <v>27673.0</v>
      </c>
      <c r="B26057" s="221">
        <v>2871.0</v>
      </c>
      <c r="C26057" s="221">
        <v>7.0</v>
      </c>
    </row>
    <row r="26058">
      <c r="A26058" s="221">
        <v>27673.0</v>
      </c>
      <c r="B26058" s="221">
        <v>2872.0</v>
      </c>
      <c r="C26058" s="221">
        <v>7.0</v>
      </c>
    </row>
    <row r="26059">
      <c r="A26059" s="221">
        <v>27673.0</v>
      </c>
      <c r="B26059" s="221">
        <v>2875.0</v>
      </c>
      <c r="C26059" s="221">
        <v>4.0</v>
      </c>
    </row>
    <row r="26060">
      <c r="A26060" s="221">
        <v>27673.0</v>
      </c>
      <c r="B26060" s="221">
        <v>2876.0</v>
      </c>
      <c r="C26060" s="221">
        <v>2.0</v>
      </c>
    </row>
    <row r="26061">
      <c r="A26061" s="221">
        <v>27673.0</v>
      </c>
      <c r="B26061" s="221">
        <v>21037.0</v>
      </c>
      <c r="C26061" s="221">
        <v>2.0</v>
      </c>
    </row>
    <row r="26062">
      <c r="A26062" s="221">
        <v>27674.0</v>
      </c>
      <c r="B26062" s="221">
        <v>2867.0</v>
      </c>
      <c r="C26062" s="221">
        <v>11.0</v>
      </c>
    </row>
    <row r="26063">
      <c r="A26063" s="221">
        <v>27674.0</v>
      </c>
      <c r="B26063" s="221">
        <v>2868.0</v>
      </c>
      <c r="C26063" s="221">
        <v>7.0</v>
      </c>
    </row>
    <row r="26064">
      <c r="A26064" s="221">
        <v>27674.0</v>
      </c>
      <c r="B26064" s="221">
        <v>2870.0</v>
      </c>
      <c r="C26064" s="221">
        <v>7.0</v>
      </c>
    </row>
    <row r="26065">
      <c r="A26065" s="221">
        <v>27674.0</v>
      </c>
      <c r="B26065" s="221">
        <v>2871.0</v>
      </c>
      <c r="C26065" s="221">
        <v>6.0</v>
      </c>
    </row>
    <row r="26066">
      <c r="A26066" s="221">
        <v>27674.0</v>
      </c>
      <c r="B26066" s="221">
        <v>2872.0</v>
      </c>
      <c r="C26066" s="221">
        <v>11.0</v>
      </c>
    </row>
    <row r="26067">
      <c r="A26067" s="221">
        <v>27674.0</v>
      </c>
      <c r="B26067" s="221">
        <v>2876.0</v>
      </c>
      <c r="C26067" s="221">
        <v>4.0</v>
      </c>
    </row>
    <row r="26068">
      <c r="A26068" s="221">
        <v>27674.0</v>
      </c>
      <c r="B26068" s="221">
        <v>21037.0</v>
      </c>
      <c r="C26068" s="221">
        <v>4.0</v>
      </c>
    </row>
    <row r="26069">
      <c r="A26069" s="221">
        <v>27675.0</v>
      </c>
      <c r="B26069" s="221">
        <v>37.0</v>
      </c>
      <c r="C26069" s="221">
        <v>1.0</v>
      </c>
    </row>
    <row r="26070">
      <c r="A26070" s="221">
        <v>27676.0</v>
      </c>
      <c r="B26070" s="221">
        <v>34.0</v>
      </c>
      <c r="C26070" s="221">
        <v>1000000.0</v>
      </c>
    </row>
    <row r="26071">
      <c r="A26071" s="221">
        <v>27676.0</v>
      </c>
      <c r="B26071" s="221">
        <v>37.0</v>
      </c>
      <c r="C26071" s="221">
        <v>1.0</v>
      </c>
    </row>
    <row r="26072">
      <c r="A26072" s="221">
        <v>27676.0</v>
      </c>
      <c r="B26072" s="221">
        <v>40.0</v>
      </c>
      <c r="C26072" s="221">
        <v>100.0</v>
      </c>
    </row>
    <row r="26073">
      <c r="A26073" s="221">
        <v>27678.0</v>
      </c>
      <c r="B26073" s="221">
        <v>34.0</v>
      </c>
      <c r="C26073" s="221">
        <v>3826117.0</v>
      </c>
    </row>
    <row r="26074">
      <c r="A26074" s="221">
        <v>27678.0</v>
      </c>
      <c r="B26074" s="221">
        <v>35.0</v>
      </c>
      <c r="C26074" s="221">
        <v>828100.0</v>
      </c>
    </row>
    <row r="26075">
      <c r="A26075" s="221">
        <v>27678.0</v>
      </c>
      <c r="B26075" s="221">
        <v>36.0</v>
      </c>
      <c r="C26075" s="221">
        <v>342157.0</v>
      </c>
    </row>
    <row r="26076">
      <c r="A26076" s="221">
        <v>27678.0</v>
      </c>
      <c r="B26076" s="221">
        <v>37.0</v>
      </c>
      <c r="C26076" s="221">
        <v>56183.0</v>
      </c>
    </row>
    <row r="26077">
      <c r="A26077" s="221">
        <v>27678.0</v>
      </c>
      <c r="B26077" s="221">
        <v>38.0</v>
      </c>
      <c r="C26077" s="221">
        <v>16433.0</v>
      </c>
    </row>
    <row r="26078">
      <c r="A26078" s="221">
        <v>27678.0</v>
      </c>
      <c r="B26078" s="221">
        <v>39.0</v>
      </c>
      <c r="C26078" s="221">
        <v>5466.0</v>
      </c>
    </row>
    <row r="26079">
      <c r="A26079" s="221">
        <v>27678.0</v>
      </c>
      <c r="B26079" s="221">
        <v>40.0</v>
      </c>
      <c r="C26079" s="221">
        <v>2500.0</v>
      </c>
    </row>
    <row r="26080">
      <c r="A26080" s="221">
        <v>27766.0</v>
      </c>
      <c r="B26080" s="221">
        <v>34.0</v>
      </c>
      <c r="C26080" s="221">
        <v>113880.0</v>
      </c>
    </row>
    <row r="26081">
      <c r="A26081" s="221">
        <v>27766.0</v>
      </c>
      <c r="B26081" s="221">
        <v>35.0</v>
      </c>
      <c r="C26081" s="221">
        <v>29214.0</v>
      </c>
    </row>
    <row r="26082">
      <c r="A26082" s="221">
        <v>27766.0</v>
      </c>
      <c r="B26082" s="221">
        <v>36.0</v>
      </c>
      <c r="C26082" s="221">
        <v>9747.0</v>
      </c>
    </row>
    <row r="26083">
      <c r="A26083" s="221">
        <v>27766.0</v>
      </c>
      <c r="B26083" s="221">
        <v>37.0</v>
      </c>
      <c r="C26083" s="221">
        <v>2650.0</v>
      </c>
    </row>
    <row r="26084">
      <c r="A26084" s="221">
        <v>27766.0</v>
      </c>
      <c r="B26084" s="221">
        <v>38.0</v>
      </c>
      <c r="C26084" s="221">
        <v>411.0</v>
      </c>
    </row>
    <row r="26085">
      <c r="A26085" s="221">
        <v>27766.0</v>
      </c>
      <c r="B26085" s="221">
        <v>39.0</v>
      </c>
      <c r="C26085" s="221">
        <v>21.0</v>
      </c>
    </row>
    <row r="26086">
      <c r="A26086" s="221">
        <v>27766.0</v>
      </c>
      <c r="B26086" s="221">
        <v>40.0</v>
      </c>
      <c r="C26086" s="221">
        <v>37.0</v>
      </c>
    </row>
    <row r="26087">
      <c r="A26087" s="221">
        <v>27766.0</v>
      </c>
      <c r="B26087" s="221">
        <v>2867.0</v>
      </c>
      <c r="C26087" s="221">
        <v>2.0</v>
      </c>
    </row>
    <row r="26088">
      <c r="A26088" s="221">
        <v>27766.0</v>
      </c>
      <c r="B26088" s="221">
        <v>2870.0</v>
      </c>
      <c r="C26088" s="221">
        <v>1.0</v>
      </c>
    </row>
    <row r="26089">
      <c r="A26089" s="221">
        <v>27766.0</v>
      </c>
      <c r="B26089" s="221">
        <v>2872.0</v>
      </c>
      <c r="C26089" s="221">
        <v>2.0</v>
      </c>
    </row>
    <row r="26090">
      <c r="A26090" s="221">
        <v>27767.0</v>
      </c>
      <c r="B26090" s="221">
        <v>34.0</v>
      </c>
      <c r="C26090" s="221">
        <v>68307.0</v>
      </c>
    </row>
    <row r="26091">
      <c r="A26091" s="221">
        <v>27767.0</v>
      </c>
      <c r="B26091" s="221">
        <v>35.0</v>
      </c>
      <c r="C26091" s="221">
        <v>17839.0</v>
      </c>
    </row>
    <row r="26092">
      <c r="A26092" s="221">
        <v>27767.0</v>
      </c>
      <c r="B26092" s="221">
        <v>36.0</v>
      </c>
      <c r="C26092" s="221">
        <v>7197.0</v>
      </c>
    </row>
    <row r="26093">
      <c r="A26093" s="221">
        <v>27767.0</v>
      </c>
      <c r="B26093" s="221">
        <v>37.0</v>
      </c>
      <c r="C26093" s="221">
        <v>1951.0</v>
      </c>
    </row>
    <row r="26094">
      <c r="A26094" s="221">
        <v>27767.0</v>
      </c>
      <c r="B26094" s="221">
        <v>38.0</v>
      </c>
      <c r="C26094" s="221">
        <v>234.0</v>
      </c>
    </row>
    <row r="26095">
      <c r="A26095" s="221">
        <v>27767.0</v>
      </c>
      <c r="B26095" s="221">
        <v>39.0</v>
      </c>
      <c r="C26095" s="221">
        <v>6.0</v>
      </c>
    </row>
    <row r="26096">
      <c r="A26096" s="221">
        <v>27767.0</v>
      </c>
      <c r="B26096" s="221">
        <v>40.0</v>
      </c>
      <c r="C26096" s="221">
        <v>13.0</v>
      </c>
    </row>
    <row r="26097">
      <c r="A26097" s="221">
        <v>27767.0</v>
      </c>
      <c r="B26097" s="221">
        <v>2867.0</v>
      </c>
      <c r="C26097" s="221">
        <v>1.0</v>
      </c>
    </row>
    <row r="26098">
      <c r="A26098" s="221">
        <v>27767.0</v>
      </c>
      <c r="B26098" s="221">
        <v>2870.0</v>
      </c>
      <c r="C26098" s="221">
        <v>1.0</v>
      </c>
    </row>
    <row r="26099">
      <c r="A26099" s="221">
        <v>27767.0</v>
      </c>
      <c r="B26099" s="221">
        <v>2872.0</v>
      </c>
      <c r="C26099" s="221">
        <v>1.0</v>
      </c>
    </row>
    <row r="26100">
      <c r="A26100" s="221">
        <v>27768.0</v>
      </c>
      <c r="B26100" s="221">
        <v>34.0</v>
      </c>
      <c r="C26100" s="221">
        <v>9133.0</v>
      </c>
    </row>
    <row r="26101">
      <c r="A26101" s="221">
        <v>27768.0</v>
      </c>
      <c r="B26101" s="221">
        <v>35.0</v>
      </c>
      <c r="C26101" s="221">
        <v>2981.0</v>
      </c>
    </row>
    <row r="26102">
      <c r="A26102" s="221">
        <v>27768.0</v>
      </c>
      <c r="B26102" s="221">
        <v>36.0</v>
      </c>
      <c r="C26102" s="221">
        <v>3599.0</v>
      </c>
    </row>
    <row r="26103">
      <c r="A26103" s="221">
        <v>27768.0</v>
      </c>
      <c r="B26103" s="221">
        <v>37.0</v>
      </c>
      <c r="C26103" s="221">
        <v>3.0</v>
      </c>
    </row>
    <row r="26104">
      <c r="A26104" s="221">
        <v>27768.0</v>
      </c>
      <c r="B26104" s="221">
        <v>38.0</v>
      </c>
      <c r="C26104" s="221">
        <v>18.0</v>
      </c>
    </row>
    <row r="26105">
      <c r="A26105" s="221">
        <v>27768.0</v>
      </c>
      <c r="B26105" s="221">
        <v>40.0</v>
      </c>
      <c r="C26105" s="221">
        <v>22.0</v>
      </c>
    </row>
    <row r="26106">
      <c r="A26106" s="221">
        <v>27768.0</v>
      </c>
      <c r="B26106" s="221">
        <v>2867.0</v>
      </c>
      <c r="C26106" s="221">
        <v>1.0</v>
      </c>
    </row>
    <row r="26107">
      <c r="A26107" s="221">
        <v>27768.0</v>
      </c>
      <c r="B26107" s="221">
        <v>2872.0</v>
      </c>
      <c r="C26107" s="221">
        <v>1.0</v>
      </c>
    </row>
    <row r="26108">
      <c r="A26108" s="221">
        <v>27769.0</v>
      </c>
      <c r="B26108" s="221">
        <v>34.0</v>
      </c>
      <c r="C26108" s="221">
        <v>9089.0</v>
      </c>
    </row>
    <row r="26109">
      <c r="A26109" s="221">
        <v>27769.0</v>
      </c>
      <c r="B26109" s="221">
        <v>35.0</v>
      </c>
      <c r="C26109" s="221">
        <v>2786.0</v>
      </c>
    </row>
    <row r="26110">
      <c r="A26110" s="221">
        <v>27769.0</v>
      </c>
      <c r="B26110" s="221">
        <v>36.0</v>
      </c>
      <c r="C26110" s="221">
        <v>2827.0</v>
      </c>
    </row>
    <row r="26111">
      <c r="A26111" s="221">
        <v>27769.0</v>
      </c>
      <c r="B26111" s="221">
        <v>37.0</v>
      </c>
      <c r="C26111" s="221">
        <v>14.0</v>
      </c>
    </row>
    <row r="26112">
      <c r="A26112" s="221">
        <v>27769.0</v>
      </c>
      <c r="B26112" s="221">
        <v>38.0</v>
      </c>
      <c r="C26112" s="221">
        <v>1.0</v>
      </c>
    </row>
    <row r="26113">
      <c r="A26113" s="221">
        <v>27769.0</v>
      </c>
      <c r="B26113" s="221">
        <v>40.0</v>
      </c>
      <c r="C26113" s="221">
        <v>22.0</v>
      </c>
    </row>
    <row r="26114">
      <c r="A26114" s="221">
        <v>27769.0</v>
      </c>
      <c r="B26114" s="221">
        <v>2867.0</v>
      </c>
      <c r="C26114" s="221">
        <v>1.0</v>
      </c>
    </row>
    <row r="26115">
      <c r="A26115" s="221">
        <v>27769.0</v>
      </c>
      <c r="B26115" s="221">
        <v>2872.0</v>
      </c>
      <c r="C26115" s="221">
        <v>1.0</v>
      </c>
    </row>
    <row r="26116">
      <c r="A26116" s="221">
        <v>27770.0</v>
      </c>
      <c r="B26116" s="221">
        <v>34.0</v>
      </c>
      <c r="C26116" s="221">
        <v>2200.0</v>
      </c>
    </row>
    <row r="26117">
      <c r="A26117" s="221">
        <v>27770.0</v>
      </c>
      <c r="B26117" s="221">
        <v>35.0</v>
      </c>
      <c r="C26117" s="221">
        <v>809.0</v>
      </c>
    </row>
    <row r="26118">
      <c r="A26118" s="221">
        <v>27770.0</v>
      </c>
      <c r="B26118" s="221">
        <v>36.0</v>
      </c>
      <c r="C26118" s="221">
        <v>21.0</v>
      </c>
    </row>
    <row r="26119">
      <c r="A26119" s="221">
        <v>27770.0</v>
      </c>
      <c r="B26119" s="221">
        <v>37.0</v>
      </c>
      <c r="C26119" s="221">
        <v>3789.0</v>
      </c>
    </row>
    <row r="26120">
      <c r="A26120" s="221">
        <v>27770.0</v>
      </c>
      <c r="B26120" s="221">
        <v>39.0</v>
      </c>
      <c r="C26120" s="221">
        <v>4.0</v>
      </c>
    </row>
    <row r="26121">
      <c r="A26121" s="221">
        <v>27770.0</v>
      </c>
      <c r="B26121" s="221">
        <v>40.0</v>
      </c>
      <c r="C26121" s="221">
        <v>22.0</v>
      </c>
    </row>
    <row r="26122">
      <c r="A26122" s="221">
        <v>27770.0</v>
      </c>
      <c r="B26122" s="221">
        <v>2872.0</v>
      </c>
      <c r="C26122" s="221">
        <v>1.0</v>
      </c>
    </row>
    <row r="26123">
      <c r="A26123" s="221">
        <v>27771.0</v>
      </c>
      <c r="B26123" s="221">
        <v>34.0</v>
      </c>
      <c r="C26123" s="221">
        <v>1556.0</v>
      </c>
    </row>
    <row r="26124">
      <c r="A26124" s="221">
        <v>27771.0</v>
      </c>
      <c r="B26124" s="221">
        <v>35.0</v>
      </c>
      <c r="C26124" s="221">
        <v>1158.0</v>
      </c>
    </row>
    <row r="26125">
      <c r="A26125" s="221">
        <v>27771.0</v>
      </c>
      <c r="B26125" s="221">
        <v>36.0</v>
      </c>
      <c r="C26125" s="221">
        <v>3.0</v>
      </c>
    </row>
    <row r="26126">
      <c r="A26126" s="221">
        <v>27771.0</v>
      </c>
      <c r="B26126" s="221">
        <v>37.0</v>
      </c>
      <c r="C26126" s="221">
        <v>7.0</v>
      </c>
    </row>
    <row r="26127">
      <c r="A26127" s="221">
        <v>27771.0</v>
      </c>
      <c r="B26127" s="221">
        <v>40.0</v>
      </c>
      <c r="C26127" s="221">
        <v>44.0</v>
      </c>
    </row>
    <row r="26128">
      <c r="A26128" s="221">
        <v>27771.0</v>
      </c>
      <c r="B26128" s="221">
        <v>2872.0</v>
      </c>
      <c r="C26128" s="221">
        <v>1.0</v>
      </c>
    </row>
    <row r="26129">
      <c r="A26129" s="221">
        <v>27772.0</v>
      </c>
      <c r="B26129" s="221">
        <v>34.0</v>
      </c>
      <c r="C26129" s="221">
        <v>113880.0</v>
      </c>
    </row>
    <row r="26130">
      <c r="A26130" s="221">
        <v>27772.0</v>
      </c>
      <c r="B26130" s="221">
        <v>35.0</v>
      </c>
      <c r="C26130" s="221">
        <v>29214.0</v>
      </c>
    </row>
    <row r="26131">
      <c r="A26131" s="221">
        <v>27772.0</v>
      </c>
      <c r="B26131" s="221">
        <v>36.0</v>
      </c>
      <c r="C26131" s="221">
        <v>9747.0</v>
      </c>
    </row>
    <row r="26132">
      <c r="A26132" s="221">
        <v>27772.0</v>
      </c>
      <c r="B26132" s="221">
        <v>37.0</v>
      </c>
      <c r="C26132" s="221">
        <v>2650.0</v>
      </c>
    </row>
    <row r="26133">
      <c r="A26133" s="221">
        <v>27772.0</v>
      </c>
      <c r="B26133" s="221">
        <v>38.0</v>
      </c>
      <c r="C26133" s="221">
        <v>411.0</v>
      </c>
    </row>
    <row r="26134">
      <c r="A26134" s="221">
        <v>27772.0</v>
      </c>
      <c r="B26134" s="221">
        <v>39.0</v>
      </c>
      <c r="C26134" s="221">
        <v>21.0</v>
      </c>
    </row>
    <row r="26135">
      <c r="A26135" s="221">
        <v>27772.0</v>
      </c>
      <c r="B26135" s="221">
        <v>40.0</v>
      </c>
      <c r="C26135" s="221">
        <v>37.0</v>
      </c>
    </row>
    <row r="26136">
      <c r="A26136" s="221">
        <v>27772.0</v>
      </c>
      <c r="B26136" s="221">
        <v>2867.0</v>
      </c>
      <c r="C26136" s="221">
        <v>2.0</v>
      </c>
    </row>
    <row r="26137">
      <c r="A26137" s="221">
        <v>27772.0</v>
      </c>
      <c r="B26137" s="221">
        <v>2870.0</v>
      </c>
      <c r="C26137" s="221">
        <v>1.0</v>
      </c>
    </row>
    <row r="26138">
      <c r="A26138" s="221">
        <v>27772.0</v>
      </c>
      <c r="B26138" s="221">
        <v>2872.0</v>
      </c>
      <c r="C26138" s="221">
        <v>2.0</v>
      </c>
    </row>
    <row r="26139">
      <c r="A26139" s="221">
        <v>27773.0</v>
      </c>
      <c r="B26139" s="221">
        <v>34.0</v>
      </c>
      <c r="C26139" s="221">
        <v>68307.0</v>
      </c>
    </row>
    <row r="26140">
      <c r="A26140" s="221">
        <v>27773.0</v>
      </c>
      <c r="B26140" s="221">
        <v>35.0</v>
      </c>
      <c r="C26140" s="221">
        <v>17839.0</v>
      </c>
    </row>
    <row r="26141">
      <c r="A26141" s="221">
        <v>27773.0</v>
      </c>
      <c r="B26141" s="221">
        <v>36.0</v>
      </c>
      <c r="C26141" s="221">
        <v>7197.0</v>
      </c>
    </row>
    <row r="26142">
      <c r="A26142" s="221">
        <v>27773.0</v>
      </c>
      <c r="B26142" s="221">
        <v>37.0</v>
      </c>
      <c r="C26142" s="221">
        <v>1951.0</v>
      </c>
    </row>
    <row r="26143">
      <c r="A26143" s="221">
        <v>27773.0</v>
      </c>
      <c r="B26143" s="221">
        <v>38.0</v>
      </c>
      <c r="C26143" s="221">
        <v>234.0</v>
      </c>
    </row>
    <row r="26144">
      <c r="A26144" s="221">
        <v>27773.0</v>
      </c>
      <c r="B26144" s="221">
        <v>39.0</v>
      </c>
      <c r="C26144" s="221">
        <v>6.0</v>
      </c>
    </row>
    <row r="26145">
      <c r="A26145" s="221">
        <v>27773.0</v>
      </c>
      <c r="B26145" s="221">
        <v>40.0</v>
      </c>
      <c r="C26145" s="221">
        <v>13.0</v>
      </c>
    </row>
    <row r="26146">
      <c r="A26146" s="221">
        <v>27773.0</v>
      </c>
      <c r="B26146" s="221">
        <v>2867.0</v>
      </c>
      <c r="C26146" s="221">
        <v>1.0</v>
      </c>
    </row>
    <row r="26147">
      <c r="A26147" s="221">
        <v>27773.0</v>
      </c>
      <c r="B26147" s="221">
        <v>2870.0</v>
      </c>
      <c r="C26147" s="221">
        <v>1.0</v>
      </c>
    </row>
    <row r="26148">
      <c r="A26148" s="221">
        <v>27773.0</v>
      </c>
      <c r="B26148" s="221">
        <v>2872.0</v>
      </c>
      <c r="C26148" s="221">
        <v>1.0</v>
      </c>
    </row>
    <row r="26149">
      <c r="A26149" s="221">
        <v>27774.0</v>
      </c>
      <c r="B26149" s="221">
        <v>34.0</v>
      </c>
      <c r="C26149" s="221">
        <v>9133.0</v>
      </c>
    </row>
    <row r="26150">
      <c r="A26150" s="221">
        <v>27774.0</v>
      </c>
      <c r="B26150" s="221">
        <v>35.0</v>
      </c>
      <c r="C26150" s="221">
        <v>2981.0</v>
      </c>
    </row>
    <row r="26151">
      <c r="A26151" s="221">
        <v>27774.0</v>
      </c>
      <c r="B26151" s="221">
        <v>36.0</v>
      </c>
      <c r="C26151" s="221">
        <v>3599.0</v>
      </c>
    </row>
    <row r="26152">
      <c r="A26152" s="221">
        <v>27774.0</v>
      </c>
      <c r="B26152" s="221">
        <v>37.0</v>
      </c>
      <c r="C26152" s="221">
        <v>3.0</v>
      </c>
    </row>
    <row r="26153">
      <c r="A26153" s="221">
        <v>27774.0</v>
      </c>
      <c r="B26153" s="221">
        <v>38.0</v>
      </c>
      <c r="C26153" s="221">
        <v>18.0</v>
      </c>
    </row>
    <row r="26154">
      <c r="A26154" s="221">
        <v>27774.0</v>
      </c>
      <c r="B26154" s="221">
        <v>40.0</v>
      </c>
      <c r="C26154" s="221">
        <v>22.0</v>
      </c>
    </row>
    <row r="26155">
      <c r="A26155" s="221">
        <v>27774.0</v>
      </c>
      <c r="B26155" s="221">
        <v>2867.0</v>
      </c>
      <c r="C26155" s="221">
        <v>1.0</v>
      </c>
    </row>
    <row r="26156">
      <c r="A26156" s="221">
        <v>27774.0</v>
      </c>
      <c r="B26156" s="221">
        <v>2872.0</v>
      </c>
      <c r="C26156" s="221">
        <v>1.0</v>
      </c>
    </row>
    <row r="26157">
      <c r="A26157" s="221">
        <v>27775.0</v>
      </c>
      <c r="B26157" s="221">
        <v>34.0</v>
      </c>
      <c r="C26157" s="221">
        <v>9089.0</v>
      </c>
    </row>
    <row r="26158">
      <c r="A26158" s="221">
        <v>27775.0</v>
      </c>
      <c r="B26158" s="221">
        <v>35.0</v>
      </c>
      <c r="C26158" s="221">
        <v>2786.0</v>
      </c>
    </row>
    <row r="26159">
      <c r="A26159" s="221">
        <v>27775.0</v>
      </c>
      <c r="B26159" s="221">
        <v>36.0</v>
      </c>
      <c r="C26159" s="221">
        <v>2827.0</v>
      </c>
    </row>
    <row r="26160">
      <c r="A26160" s="221">
        <v>27775.0</v>
      </c>
      <c r="B26160" s="221">
        <v>37.0</v>
      </c>
      <c r="C26160" s="221">
        <v>14.0</v>
      </c>
    </row>
    <row r="26161">
      <c r="A26161" s="221">
        <v>27775.0</v>
      </c>
      <c r="B26161" s="221">
        <v>38.0</v>
      </c>
      <c r="C26161" s="221">
        <v>1.0</v>
      </c>
    </row>
    <row r="26162">
      <c r="A26162" s="221">
        <v>27775.0</v>
      </c>
      <c r="B26162" s="221">
        <v>40.0</v>
      </c>
      <c r="C26162" s="221">
        <v>22.0</v>
      </c>
    </row>
    <row r="26163">
      <c r="A26163" s="221">
        <v>27775.0</v>
      </c>
      <c r="B26163" s="221">
        <v>2867.0</v>
      </c>
      <c r="C26163" s="221">
        <v>1.0</v>
      </c>
    </row>
    <row r="26164">
      <c r="A26164" s="221">
        <v>27775.0</v>
      </c>
      <c r="B26164" s="221">
        <v>2872.0</v>
      </c>
      <c r="C26164" s="221">
        <v>1.0</v>
      </c>
    </row>
    <row r="26165">
      <c r="A26165" s="221">
        <v>27776.0</v>
      </c>
      <c r="B26165" s="221">
        <v>34.0</v>
      </c>
      <c r="C26165" s="221">
        <v>2200.0</v>
      </c>
    </row>
    <row r="26166">
      <c r="A26166" s="221">
        <v>27776.0</v>
      </c>
      <c r="B26166" s="221">
        <v>35.0</v>
      </c>
      <c r="C26166" s="221">
        <v>809.0</v>
      </c>
    </row>
    <row r="26167">
      <c r="A26167" s="221">
        <v>27776.0</v>
      </c>
      <c r="B26167" s="221">
        <v>36.0</v>
      </c>
      <c r="C26167" s="221">
        <v>21.0</v>
      </c>
    </row>
    <row r="26168">
      <c r="A26168" s="221">
        <v>27776.0</v>
      </c>
      <c r="B26168" s="221">
        <v>37.0</v>
      </c>
      <c r="C26168" s="221">
        <v>3789.0</v>
      </c>
    </row>
    <row r="26169">
      <c r="A26169" s="221">
        <v>27776.0</v>
      </c>
      <c r="B26169" s="221">
        <v>39.0</v>
      </c>
      <c r="C26169" s="221">
        <v>4.0</v>
      </c>
    </row>
    <row r="26170">
      <c r="A26170" s="221">
        <v>27776.0</v>
      </c>
      <c r="B26170" s="221">
        <v>40.0</v>
      </c>
      <c r="C26170" s="221">
        <v>22.0</v>
      </c>
    </row>
    <row r="26171">
      <c r="A26171" s="221">
        <v>27776.0</v>
      </c>
      <c r="B26171" s="221">
        <v>2872.0</v>
      </c>
      <c r="C26171" s="221">
        <v>1.0</v>
      </c>
    </row>
    <row r="26172">
      <c r="A26172" s="221">
        <v>27777.0</v>
      </c>
      <c r="B26172" s="221">
        <v>34.0</v>
      </c>
      <c r="C26172" s="221">
        <v>1556.0</v>
      </c>
    </row>
    <row r="26173">
      <c r="A26173" s="221">
        <v>27777.0</v>
      </c>
      <c r="B26173" s="221">
        <v>35.0</v>
      </c>
      <c r="C26173" s="221">
        <v>1158.0</v>
      </c>
    </row>
    <row r="26174">
      <c r="A26174" s="221">
        <v>27777.0</v>
      </c>
      <c r="B26174" s="221">
        <v>36.0</v>
      </c>
      <c r="C26174" s="221">
        <v>3.0</v>
      </c>
    </row>
    <row r="26175">
      <c r="A26175" s="221">
        <v>27777.0</v>
      </c>
      <c r="B26175" s="221">
        <v>37.0</v>
      </c>
      <c r="C26175" s="221">
        <v>7.0</v>
      </c>
    </row>
    <row r="26176">
      <c r="A26176" s="221">
        <v>27777.0</v>
      </c>
      <c r="B26176" s="221">
        <v>40.0</v>
      </c>
      <c r="C26176" s="221">
        <v>44.0</v>
      </c>
    </row>
    <row r="26177">
      <c r="A26177" s="221">
        <v>27777.0</v>
      </c>
      <c r="B26177" s="221">
        <v>2872.0</v>
      </c>
      <c r="C26177" s="221">
        <v>1.0</v>
      </c>
    </row>
    <row r="26178">
      <c r="A26178" s="221">
        <v>27778.0</v>
      </c>
      <c r="B26178" s="221">
        <v>34.0</v>
      </c>
      <c r="C26178" s="221">
        <v>252.0</v>
      </c>
    </row>
    <row r="26179">
      <c r="A26179" s="221">
        <v>27778.0</v>
      </c>
      <c r="B26179" s="221">
        <v>35.0</v>
      </c>
      <c r="C26179" s="221">
        <v>766.0</v>
      </c>
    </row>
    <row r="26180">
      <c r="A26180" s="221">
        <v>27778.0</v>
      </c>
      <c r="B26180" s="221">
        <v>36.0</v>
      </c>
      <c r="C26180" s="221">
        <v>1053.0</v>
      </c>
    </row>
    <row r="26181">
      <c r="A26181" s="221">
        <v>27778.0</v>
      </c>
      <c r="B26181" s="221">
        <v>37.0</v>
      </c>
      <c r="C26181" s="221">
        <v>217.0</v>
      </c>
    </row>
    <row r="26182">
      <c r="A26182" s="221">
        <v>27778.0</v>
      </c>
      <c r="B26182" s="221">
        <v>2867.0</v>
      </c>
      <c r="C26182" s="221">
        <v>1.0</v>
      </c>
    </row>
    <row r="26183">
      <c r="A26183" s="221">
        <v>27778.0</v>
      </c>
      <c r="B26183" s="221">
        <v>2876.0</v>
      </c>
      <c r="C26183" s="221">
        <v>1.0</v>
      </c>
    </row>
    <row r="26184">
      <c r="A26184" s="221">
        <v>27779.0</v>
      </c>
      <c r="B26184" s="221">
        <v>34.0</v>
      </c>
      <c r="C26184" s="221">
        <v>252.0</v>
      </c>
    </row>
    <row r="26185">
      <c r="A26185" s="221">
        <v>27779.0</v>
      </c>
      <c r="B26185" s="221">
        <v>35.0</v>
      </c>
      <c r="C26185" s="221">
        <v>766.0</v>
      </c>
    </row>
    <row r="26186">
      <c r="A26186" s="221">
        <v>27779.0</v>
      </c>
      <c r="B26186" s="221">
        <v>36.0</v>
      </c>
      <c r="C26186" s="221">
        <v>1053.0</v>
      </c>
    </row>
    <row r="26187">
      <c r="A26187" s="221">
        <v>27779.0</v>
      </c>
      <c r="B26187" s="221">
        <v>37.0</v>
      </c>
      <c r="C26187" s="221">
        <v>119.0</v>
      </c>
    </row>
    <row r="26188">
      <c r="A26188" s="221">
        <v>27779.0</v>
      </c>
      <c r="B26188" s="221">
        <v>2867.0</v>
      </c>
      <c r="C26188" s="221">
        <v>1.0</v>
      </c>
    </row>
    <row r="26189">
      <c r="A26189" s="221">
        <v>27779.0</v>
      </c>
      <c r="B26189" s="221">
        <v>2876.0</v>
      </c>
      <c r="C26189" s="221">
        <v>1.0</v>
      </c>
    </row>
    <row r="26190">
      <c r="A26190" s="221">
        <v>27780.0</v>
      </c>
      <c r="B26190" s="221">
        <v>34.0</v>
      </c>
      <c r="C26190" s="221">
        <v>3333333.0</v>
      </c>
    </row>
    <row r="26191">
      <c r="A26191" s="221">
        <v>27780.0</v>
      </c>
      <c r="B26191" s="221">
        <v>35.0</v>
      </c>
      <c r="C26191" s="221">
        <v>555556.0</v>
      </c>
    </row>
    <row r="26192">
      <c r="A26192" s="221">
        <v>27780.0</v>
      </c>
      <c r="B26192" s="221">
        <v>36.0</v>
      </c>
      <c r="C26192" s="221">
        <v>166667.0</v>
      </c>
    </row>
    <row r="26193">
      <c r="A26193" s="221">
        <v>27780.0</v>
      </c>
      <c r="B26193" s="221">
        <v>37.0</v>
      </c>
      <c r="C26193" s="221">
        <v>55556.0</v>
      </c>
    </row>
    <row r="26194">
      <c r="A26194" s="221">
        <v>27780.0</v>
      </c>
      <c r="B26194" s="221">
        <v>38.0</v>
      </c>
      <c r="C26194" s="221">
        <v>27778.0</v>
      </c>
    </row>
    <row r="26195">
      <c r="A26195" s="221">
        <v>27780.0</v>
      </c>
      <c r="B26195" s="221">
        <v>39.0</v>
      </c>
      <c r="C26195" s="221">
        <v>44444.0</v>
      </c>
    </row>
    <row r="26196">
      <c r="A26196" s="221">
        <v>27780.0</v>
      </c>
      <c r="B26196" s="221">
        <v>40.0</v>
      </c>
      <c r="C26196" s="221">
        <v>16666.0</v>
      </c>
    </row>
    <row r="26197">
      <c r="A26197" s="221">
        <v>27780.0</v>
      </c>
      <c r="B26197" s="221">
        <v>2867.0</v>
      </c>
      <c r="C26197" s="221">
        <v>20.0</v>
      </c>
    </row>
    <row r="26198">
      <c r="A26198" s="221">
        <v>27780.0</v>
      </c>
      <c r="B26198" s="221">
        <v>2868.0</v>
      </c>
      <c r="C26198" s="221">
        <v>36.0</v>
      </c>
    </row>
    <row r="26199">
      <c r="A26199" s="221">
        <v>27780.0</v>
      </c>
      <c r="B26199" s="221">
        <v>2869.0</v>
      </c>
      <c r="C26199" s="221">
        <v>29.0</v>
      </c>
    </row>
    <row r="26200">
      <c r="A26200" s="221">
        <v>27780.0</v>
      </c>
      <c r="B26200" s="221">
        <v>2870.0</v>
      </c>
      <c r="C26200" s="221">
        <v>31.0</v>
      </c>
    </row>
    <row r="26201">
      <c r="A26201" s="221">
        <v>27780.0</v>
      </c>
      <c r="B26201" s="221">
        <v>2871.0</v>
      </c>
      <c r="C26201" s="221">
        <v>20.0</v>
      </c>
    </row>
    <row r="26202">
      <c r="A26202" s="221">
        <v>27780.0</v>
      </c>
      <c r="B26202" s="221">
        <v>2872.0</v>
      </c>
      <c r="C26202" s="221">
        <v>20.0</v>
      </c>
    </row>
    <row r="26203">
      <c r="A26203" s="221">
        <v>27780.0</v>
      </c>
      <c r="B26203" s="221">
        <v>2875.0</v>
      </c>
      <c r="C26203" s="221">
        <v>31.0</v>
      </c>
    </row>
    <row r="26204">
      <c r="A26204" s="221">
        <v>27780.0</v>
      </c>
      <c r="B26204" s="221">
        <v>2876.0</v>
      </c>
      <c r="C26204" s="221">
        <v>13.0</v>
      </c>
    </row>
    <row r="26205">
      <c r="A26205" s="221">
        <v>27780.0</v>
      </c>
      <c r="B26205" s="221">
        <v>21037.0</v>
      </c>
      <c r="C26205" s="221">
        <v>9.0</v>
      </c>
    </row>
    <row r="26206">
      <c r="A26206" s="221">
        <v>27782.0</v>
      </c>
      <c r="B26206" s="221">
        <v>34.0</v>
      </c>
      <c r="C26206" s="221">
        <v>1666667.0</v>
      </c>
    </row>
    <row r="26207">
      <c r="A26207" s="221">
        <v>27782.0</v>
      </c>
      <c r="B26207" s="221">
        <v>35.0</v>
      </c>
      <c r="C26207" s="221">
        <v>277778.0</v>
      </c>
    </row>
    <row r="26208">
      <c r="A26208" s="221">
        <v>27782.0</v>
      </c>
      <c r="B26208" s="221">
        <v>36.0</v>
      </c>
      <c r="C26208" s="221">
        <v>83333.0</v>
      </c>
    </row>
    <row r="26209">
      <c r="A26209" s="221">
        <v>27782.0</v>
      </c>
      <c r="B26209" s="221">
        <v>37.0</v>
      </c>
      <c r="C26209" s="221">
        <v>27778.0</v>
      </c>
    </row>
    <row r="26210">
      <c r="A26210" s="221">
        <v>27782.0</v>
      </c>
      <c r="B26210" s="221">
        <v>38.0</v>
      </c>
      <c r="C26210" s="221">
        <v>13889.0</v>
      </c>
    </row>
    <row r="26211">
      <c r="A26211" s="221">
        <v>27782.0</v>
      </c>
      <c r="B26211" s="221">
        <v>39.0</v>
      </c>
      <c r="C26211" s="221">
        <v>22222.0</v>
      </c>
    </row>
    <row r="26212">
      <c r="A26212" s="221">
        <v>27782.0</v>
      </c>
      <c r="B26212" s="221">
        <v>40.0</v>
      </c>
      <c r="C26212" s="221">
        <v>8334.0</v>
      </c>
    </row>
    <row r="26213">
      <c r="A26213" s="221">
        <v>27782.0</v>
      </c>
      <c r="B26213" s="221">
        <v>2867.0</v>
      </c>
      <c r="C26213" s="221">
        <v>10.0</v>
      </c>
    </row>
    <row r="26214">
      <c r="A26214" s="221">
        <v>27782.0</v>
      </c>
      <c r="B26214" s="221">
        <v>2868.0</v>
      </c>
      <c r="C26214" s="221">
        <v>18.0</v>
      </c>
    </row>
    <row r="26215">
      <c r="A26215" s="221">
        <v>27782.0</v>
      </c>
      <c r="B26215" s="221">
        <v>2869.0</v>
      </c>
      <c r="C26215" s="221">
        <v>16.0</v>
      </c>
    </row>
    <row r="26216">
      <c r="A26216" s="221">
        <v>27782.0</v>
      </c>
      <c r="B26216" s="221">
        <v>2870.0</v>
      </c>
      <c r="C26216" s="221">
        <v>16.0</v>
      </c>
    </row>
    <row r="26217">
      <c r="A26217" s="221">
        <v>27782.0</v>
      </c>
      <c r="B26217" s="221">
        <v>2871.0</v>
      </c>
      <c r="C26217" s="221">
        <v>10.0</v>
      </c>
    </row>
    <row r="26218">
      <c r="A26218" s="221">
        <v>27782.0</v>
      </c>
      <c r="B26218" s="221">
        <v>2872.0</v>
      </c>
      <c r="C26218" s="221">
        <v>10.0</v>
      </c>
    </row>
    <row r="26219">
      <c r="A26219" s="221">
        <v>27782.0</v>
      </c>
      <c r="B26219" s="221">
        <v>2875.0</v>
      </c>
      <c r="C26219" s="221">
        <v>16.0</v>
      </c>
    </row>
    <row r="26220">
      <c r="A26220" s="221">
        <v>27782.0</v>
      </c>
      <c r="B26220" s="221">
        <v>2876.0</v>
      </c>
      <c r="C26220" s="221">
        <v>7.0</v>
      </c>
    </row>
    <row r="26221">
      <c r="A26221" s="221">
        <v>27782.0</v>
      </c>
      <c r="B26221" s="221">
        <v>21037.0</v>
      </c>
      <c r="C26221" s="221">
        <v>4.0</v>
      </c>
    </row>
    <row r="26222">
      <c r="A26222" s="221">
        <v>27784.0</v>
      </c>
      <c r="B26222" s="221">
        <v>34.0</v>
      </c>
      <c r="C26222" s="221">
        <v>833333.0</v>
      </c>
    </row>
    <row r="26223">
      <c r="A26223" s="221">
        <v>27784.0</v>
      </c>
      <c r="B26223" s="221">
        <v>35.0</v>
      </c>
      <c r="C26223" s="221">
        <v>138889.0</v>
      </c>
    </row>
    <row r="26224">
      <c r="A26224" s="221">
        <v>27784.0</v>
      </c>
      <c r="B26224" s="221">
        <v>36.0</v>
      </c>
      <c r="C26224" s="221">
        <v>41667.0</v>
      </c>
    </row>
    <row r="26225">
      <c r="A26225" s="221">
        <v>27784.0</v>
      </c>
      <c r="B26225" s="221">
        <v>37.0</v>
      </c>
      <c r="C26225" s="221">
        <v>13889.0</v>
      </c>
    </row>
    <row r="26226">
      <c r="A26226" s="221">
        <v>27784.0</v>
      </c>
      <c r="B26226" s="221">
        <v>38.0</v>
      </c>
      <c r="C26226" s="221">
        <v>6944.0</v>
      </c>
    </row>
    <row r="26227">
      <c r="A26227" s="221">
        <v>27784.0</v>
      </c>
      <c r="B26227" s="221">
        <v>39.0</v>
      </c>
      <c r="C26227" s="221">
        <v>11112.0</v>
      </c>
    </row>
    <row r="26228">
      <c r="A26228" s="221">
        <v>27784.0</v>
      </c>
      <c r="B26228" s="221">
        <v>40.0</v>
      </c>
      <c r="C26228" s="221">
        <v>4166.0</v>
      </c>
    </row>
    <row r="26229">
      <c r="A26229" s="221">
        <v>27784.0</v>
      </c>
      <c r="B26229" s="221">
        <v>2867.0</v>
      </c>
      <c r="C26229" s="221">
        <v>4.0</v>
      </c>
    </row>
    <row r="26230">
      <c r="A26230" s="221">
        <v>27784.0</v>
      </c>
      <c r="B26230" s="221">
        <v>2868.0</v>
      </c>
      <c r="C26230" s="221">
        <v>9.0</v>
      </c>
    </row>
    <row r="26231">
      <c r="A26231" s="221">
        <v>27784.0</v>
      </c>
      <c r="B26231" s="221">
        <v>2869.0</v>
      </c>
      <c r="C26231" s="221">
        <v>7.0</v>
      </c>
    </row>
    <row r="26232">
      <c r="A26232" s="221">
        <v>27784.0</v>
      </c>
      <c r="B26232" s="221">
        <v>2870.0</v>
      </c>
      <c r="C26232" s="221">
        <v>7.0</v>
      </c>
    </row>
    <row r="26233">
      <c r="A26233" s="221">
        <v>27784.0</v>
      </c>
      <c r="B26233" s="221">
        <v>2871.0</v>
      </c>
      <c r="C26233" s="221">
        <v>4.0</v>
      </c>
    </row>
    <row r="26234">
      <c r="A26234" s="221">
        <v>27784.0</v>
      </c>
      <c r="B26234" s="221">
        <v>2872.0</v>
      </c>
      <c r="C26234" s="221">
        <v>4.0</v>
      </c>
    </row>
    <row r="26235">
      <c r="A26235" s="221">
        <v>27784.0</v>
      </c>
      <c r="B26235" s="221">
        <v>2875.0</v>
      </c>
      <c r="C26235" s="221">
        <v>7.0</v>
      </c>
    </row>
    <row r="26236">
      <c r="A26236" s="221">
        <v>27784.0</v>
      </c>
      <c r="B26236" s="221">
        <v>2876.0</v>
      </c>
      <c r="C26236" s="221">
        <v>4.0</v>
      </c>
    </row>
    <row r="26237">
      <c r="A26237" s="221">
        <v>27784.0</v>
      </c>
      <c r="B26237" s="221">
        <v>21037.0</v>
      </c>
      <c r="C26237" s="221">
        <v>2.0</v>
      </c>
    </row>
    <row r="26238">
      <c r="A26238" s="221">
        <v>27786.0</v>
      </c>
      <c r="B26238" s="221">
        <v>34.0</v>
      </c>
      <c r="C26238" s="221">
        <v>3500000.0</v>
      </c>
    </row>
    <row r="26239">
      <c r="A26239" s="221">
        <v>27786.0</v>
      </c>
      <c r="B26239" s="221">
        <v>35.0</v>
      </c>
      <c r="C26239" s="221">
        <v>583333.0</v>
      </c>
    </row>
    <row r="26240">
      <c r="A26240" s="221">
        <v>27786.0</v>
      </c>
      <c r="B26240" s="221">
        <v>36.0</v>
      </c>
      <c r="C26240" s="221">
        <v>175000.0</v>
      </c>
    </row>
    <row r="26241">
      <c r="A26241" s="221">
        <v>27786.0</v>
      </c>
      <c r="B26241" s="221">
        <v>37.0</v>
      </c>
      <c r="C26241" s="221">
        <v>58333.0</v>
      </c>
    </row>
    <row r="26242">
      <c r="A26242" s="221">
        <v>27786.0</v>
      </c>
      <c r="B26242" s="221">
        <v>38.0</v>
      </c>
      <c r="C26242" s="221">
        <v>29167.0</v>
      </c>
    </row>
    <row r="26243">
      <c r="A26243" s="221">
        <v>27786.0</v>
      </c>
      <c r="B26243" s="221">
        <v>39.0</v>
      </c>
      <c r="C26243" s="221">
        <v>46666.0</v>
      </c>
    </row>
    <row r="26244">
      <c r="A26244" s="221">
        <v>27786.0</v>
      </c>
      <c r="B26244" s="221">
        <v>40.0</v>
      </c>
      <c r="C26244" s="221">
        <v>17500.0</v>
      </c>
    </row>
    <row r="26245">
      <c r="A26245" s="221">
        <v>27786.0</v>
      </c>
      <c r="B26245" s="221">
        <v>2867.0</v>
      </c>
      <c r="C26245" s="221">
        <v>20.0</v>
      </c>
    </row>
    <row r="26246">
      <c r="A26246" s="221">
        <v>27786.0</v>
      </c>
      <c r="B26246" s="221">
        <v>2868.0</v>
      </c>
      <c r="C26246" s="221">
        <v>36.0</v>
      </c>
    </row>
    <row r="26247">
      <c r="A26247" s="221">
        <v>27786.0</v>
      </c>
      <c r="B26247" s="221">
        <v>2869.0</v>
      </c>
      <c r="C26247" s="221">
        <v>29.0</v>
      </c>
    </row>
    <row r="26248">
      <c r="A26248" s="221">
        <v>27786.0</v>
      </c>
      <c r="B26248" s="221">
        <v>2870.0</v>
      </c>
      <c r="C26248" s="221">
        <v>31.0</v>
      </c>
    </row>
    <row r="26249">
      <c r="A26249" s="221">
        <v>27786.0</v>
      </c>
      <c r="B26249" s="221">
        <v>2871.0</v>
      </c>
      <c r="C26249" s="221">
        <v>20.0</v>
      </c>
    </row>
    <row r="26250">
      <c r="A26250" s="221">
        <v>27786.0</v>
      </c>
      <c r="B26250" s="221">
        <v>2872.0</v>
      </c>
      <c r="C26250" s="221">
        <v>20.0</v>
      </c>
    </row>
    <row r="26251">
      <c r="A26251" s="221">
        <v>27786.0</v>
      </c>
      <c r="B26251" s="221">
        <v>2875.0</v>
      </c>
      <c r="C26251" s="221">
        <v>31.0</v>
      </c>
    </row>
    <row r="26252">
      <c r="A26252" s="221">
        <v>27786.0</v>
      </c>
      <c r="B26252" s="221">
        <v>2876.0</v>
      </c>
      <c r="C26252" s="221">
        <v>13.0</v>
      </c>
    </row>
    <row r="26253">
      <c r="A26253" s="221">
        <v>27786.0</v>
      </c>
      <c r="B26253" s="221">
        <v>21037.0</v>
      </c>
      <c r="C26253" s="221">
        <v>9.0</v>
      </c>
    </row>
    <row r="26254">
      <c r="A26254" s="221">
        <v>27788.0</v>
      </c>
      <c r="B26254" s="221">
        <v>34.0</v>
      </c>
      <c r="C26254" s="221">
        <v>1750000.0</v>
      </c>
    </row>
    <row r="26255">
      <c r="A26255" s="221">
        <v>27788.0</v>
      </c>
      <c r="B26255" s="221">
        <v>35.0</v>
      </c>
      <c r="C26255" s="221">
        <v>291667.0</v>
      </c>
    </row>
    <row r="26256">
      <c r="A26256" s="221">
        <v>27788.0</v>
      </c>
      <c r="B26256" s="221">
        <v>36.0</v>
      </c>
      <c r="C26256" s="221">
        <v>87500.0</v>
      </c>
    </row>
    <row r="26257">
      <c r="A26257" s="221">
        <v>27788.0</v>
      </c>
      <c r="B26257" s="221">
        <v>37.0</v>
      </c>
      <c r="C26257" s="221">
        <v>29167.0</v>
      </c>
    </row>
    <row r="26258">
      <c r="A26258" s="221">
        <v>27788.0</v>
      </c>
      <c r="B26258" s="221">
        <v>38.0</v>
      </c>
      <c r="C26258" s="221">
        <v>14583.0</v>
      </c>
    </row>
    <row r="26259">
      <c r="A26259" s="221">
        <v>27788.0</v>
      </c>
      <c r="B26259" s="221">
        <v>39.0</v>
      </c>
      <c r="C26259" s="221">
        <v>23334.0</v>
      </c>
    </row>
    <row r="26260">
      <c r="A26260" s="221">
        <v>27788.0</v>
      </c>
      <c r="B26260" s="221">
        <v>40.0</v>
      </c>
      <c r="C26260" s="221">
        <v>8748.0</v>
      </c>
    </row>
    <row r="26261">
      <c r="A26261" s="221">
        <v>27788.0</v>
      </c>
      <c r="B26261" s="221">
        <v>2867.0</v>
      </c>
      <c r="C26261" s="221">
        <v>10.0</v>
      </c>
    </row>
    <row r="26262">
      <c r="A26262" s="221">
        <v>27788.0</v>
      </c>
      <c r="B26262" s="221">
        <v>2868.0</v>
      </c>
      <c r="C26262" s="221">
        <v>18.0</v>
      </c>
    </row>
    <row r="26263">
      <c r="A26263" s="221">
        <v>27788.0</v>
      </c>
      <c r="B26263" s="221">
        <v>2869.0</v>
      </c>
      <c r="C26263" s="221">
        <v>16.0</v>
      </c>
    </row>
    <row r="26264">
      <c r="A26264" s="221">
        <v>27788.0</v>
      </c>
      <c r="B26264" s="221">
        <v>2870.0</v>
      </c>
      <c r="C26264" s="221">
        <v>16.0</v>
      </c>
    </row>
    <row r="26265">
      <c r="A26265" s="221">
        <v>27788.0</v>
      </c>
      <c r="B26265" s="221">
        <v>2871.0</v>
      </c>
      <c r="C26265" s="221">
        <v>10.0</v>
      </c>
    </row>
    <row r="26266">
      <c r="A26266" s="221">
        <v>27788.0</v>
      </c>
      <c r="B26266" s="221">
        <v>2872.0</v>
      </c>
      <c r="C26266" s="221">
        <v>10.0</v>
      </c>
    </row>
    <row r="26267">
      <c r="A26267" s="221">
        <v>27788.0</v>
      </c>
      <c r="B26267" s="221">
        <v>2875.0</v>
      </c>
      <c r="C26267" s="221">
        <v>16.0</v>
      </c>
    </row>
    <row r="26268">
      <c r="A26268" s="221">
        <v>27788.0</v>
      </c>
      <c r="B26268" s="221">
        <v>2876.0</v>
      </c>
      <c r="C26268" s="221">
        <v>7.0</v>
      </c>
    </row>
    <row r="26269">
      <c r="A26269" s="221">
        <v>27788.0</v>
      </c>
      <c r="B26269" s="221">
        <v>21037.0</v>
      </c>
      <c r="C26269" s="221">
        <v>4.0</v>
      </c>
    </row>
    <row r="26270">
      <c r="A26270" s="221">
        <v>27790.0</v>
      </c>
      <c r="B26270" s="221">
        <v>34.0</v>
      </c>
      <c r="C26270" s="221">
        <v>875000.0</v>
      </c>
    </row>
    <row r="26271">
      <c r="A26271" s="221">
        <v>27790.0</v>
      </c>
      <c r="B26271" s="221">
        <v>35.0</v>
      </c>
      <c r="C26271" s="221">
        <v>145833.0</v>
      </c>
    </row>
    <row r="26272">
      <c r="A26272" s="221">
        <v>27790.0</v>
      </c>
      <c r="B26272" s="221">
        <v>36.0</v>
      </c>
      <c r="C26272" s="221">
        <v>43750.0</v>
      </c>
    </row>
    <row r="26273">
      <c r="A26273" s="221">
        <v>27790.0</v>
      </c>
      <c r="B26273" s="221">
        <v>37.0</v>
      </c>
      <c r="C26273" s="221">
        <v>14583.0</v>
      </c>
    </row>
    <row r="26274">
      <c r="A26274" s="221">
        <v>27790.0</v>
      </c>
      <c r="B26274" s="221">
        <v>38.0</v>
      </c>
      <c r="C26274" s="221">
        <v>7291.0</v>
      </c>
    </row>
    <row r="26275">
      <c r="A26275" s="221">
        <v>27790.0</v>
      </c>
      <c r="B26275" s="221">
        <v>39.0</v>
      </c>
      <c r="C26275" s="221">
        <v>11666.0</v>
      </c>
    </row>
    <row r="26276">
      <c r="A26276" s="221">
        <v>27790.0</v>
      </c>
      <c r="B26276" s="221">
        <v>40.0</v>
      </c>
      <c r="C26276" s="221">
        <v>4374.0</v>
      </c>
    </row>
    <row r="26277">
      <c r="A26277" s="221">
        <v>27790.0</v>
      </c>
      <c r="B26277" s="221">
        <v>2867.0</v>
      </c>
      <c r="C26277" s="221">
        <v>4.0</v>
      </c>
    </row>
    <row r="26278">
      <c r="A26278" s="221">
        <v>27790.0</v>
      </c>
      <c r="B26278" s="221">
        <v>2868.0</v>
      </c>
      <c r="C26278" s="221">
        <v>9.0</v>
      </c>
    </row>
    <row r="26279">
      <c r="A26279" s="221">
        <v>27790.0</v>
      </c>
      <c r="B26279" s="221">
        <v>2869.0</v>
      </c>
      <c r="C26279" s="221">
        <v>7.0</v>
      </c>
    </row>
    <row r="26280">
      <c r="A26280" s="221">
        <v>27790.0</v>
      </c>
      <c r="B26280" s="221">
        <v>2870.0</v>
      </c>
      <c r="C26280" s="221">
        <v>7.0</v>
      </c>
    </row>
    <row r="26281">
      <c r="A26281" s="221">
        <v>27790.0</v>
      </c>
      <c r="B26281" s="221">
        <v>2871.0</v>
      </c>
      <c r="C26281" s="221">
        <v>4.0</v>
      </c>
    </row>
    <row r="26282">
      <c r="A26282" s="221">
        <v>27790.0</v>
      </c>
      <c r="B26282" s="221">
        <v>2872.0</v>
      </c>
      <c r="C26282" s="221">
        <v>4.0</v>
      </c>
    </row>
    <row r="26283">
      <c r="A26283" s="221">
        <v>27790.0</v>
      </c>
      <c r="B26283" s="221">
        <v>2875.0</v>
      </c>
      <c r="C26283" s="221">
        <v>7.0</v>
      </c>
    </row>
    <row r="26284">
      <c r="A26284" s="221">
        <v>27790.0</v>
      </c>
      <c r="B26284" s="221">
        <v>2876.0</v>
      </c>
      <c r="C26284" s="221">
        <v>4.0</v>
      </c>
    </row>
    <row r="26285">
      <c r="A26285" s="221">
        <v>27790.0</v>
      </c>
      <c r="B26285" s="221">
        <v>21037.0</v>
      </c>
      <c r="C26285" s="221">
        <v>2.0</v>
      </c>
    </row>
    <row r="26286">
      <c r="A26286" s="221">
        <v>27855.0</v>
      </c>
      <c r="B26286" s="221">
        <v>34.0</v>
      </c>
      <c r="C26286" s="221">
        <v>1486.0</v>
      </c>
    </row>
    <row r="26287">
      <c r="A26287" s="221">
        <v>27855.0</v>
      </c>
      <c r="B26287" s="221">
        <v>35.0</v>
      </c>
      <c r="C26287" s="221">
        <v>1486.0</v>
      </c>
    </row>
    <row r="26288">
      <c r="A26288" s="221">
        <v>27855.0</v>
      </c>
      <c r="B26288" s="221">
        <v>36.0</v>
      </c>
      <c r="C26288" s="221">
        <v>1486.0</v>
      </c>
    </row>
    <row r="26289">
      <c r="A26289" s="221">
        <v>27855.0</v>
      </c>
      <c r="B26289" s="221">
        <v>37.0</v>
      </c>
      <c r="C26289" s="221">
        <v>1486.0</v>
      </c>
    </row>
    <row r="26290">
      <c r="A26290" s="221">
        <v>27855.0</v>
      </c>
      <c r="B26290" s="221">
        <v>39.0</v>
      </c>
      <c r="C26290" s="221">
        <v>100.0</v>
      </c>
    </row>
    <row r="26291">
      <c r="A26291" s="221">
        <v>27855.0</v>
      </c>
      <c r="B26291" s="221">
        <v>40.0</v>
      </c>
      <c r="C26291" s="221">
        <v>48.0</v>
      </c>
    </row>
    <row r="26292">
      <c r="A26292" s="221">
        <v>27855.0</v>
      </c>
      <c r="B26292" s="221">
        <v>2867.0</v>
      </c>
      <c r="C26292" s="221">
        <v>1.0</v>
      </c>
    </row>
    <row r="26293">
      <c r="A26293" s="221">
        <v>27855.0</v>
      </c>
      <c r="B26293" s="221">
        <v>2870.0</v>
      </c>
      <c r="C26293" s="221">
        <v>1.0</v>
      </c>
    </row>
    <row r="26294">
      <c r="A26294" s="221">
        <v>27856.0</v>
      </c>
      <c r="B26294" s="221">
        <v>34.0</v>
      </c>
      <c r="C26294" s="221">
        <v>1486.0</v>
      </c>
    </row>
    <row r="26295">
      <c r="A26295" s="221">
        <v>27856.0</v>
      </c>
      <c r="B26295" s="221">
        <v>35.0</v>
      </c>
      <c r="C26295" s="221">
        <v>1486.0</v>
      </c>
    </row>
    <row r="26296">
      <c r="A26296" s="221">
        <v>27856.0</v>
      </c>
      <c r="B26296" s="221">
        <v>36.0</v>
      </c>
      <c r="C26296" s="221">
        <v>1486.0</v>
      </c>
    </row>
    <row r="26297">
      <c r="A26297" s="221">
        <v>27856.0</v>
      </c>
      <c r="B26297" s="221">
        <v>37.0</v>
      </c>
      <c r="C26297" s="221">
        <v>1486.0</v>
      </c>
    </row>
    <row r="26298">
      <c r="A26298" s="221">
        <v>27856.0</v>
      </c>
      <c r="B26298" s="221">
        <v>39.0</v>
      </c>
      <c r="C26298" s="221">
        <v>100.0</v>
      </c>
    </row>
    <row r="26299">
      <c r="A26299" s="221">
        <v>27856.0</v>
      </c>
      <c r="B26299" s="221">
        <v>40.0</v>
      </c>
      <c r="C26299" s="221">
        <v>48.0</v>
      </c>
    </row>
    <row r="26300">
      <c r="A26300" s="221">
        <v>27856.0</v>
      </c>
      <c r="B26300" s="221">
        <v>2867.0</v>
      </c>
      <c r="C26300" s="221">
        <v>1.0</v>
      </c>
    </row>
    <row r="26301">
      <c r="A26301" s="221">
        <v>27856.0</v>
      </c>
      <c r="B26301" s="221">
        <v>2870.0</v>
      </c>
      <c r="C26301" s="221">
        <v>1.0</v>
      </c>
    </row>
    <row r="26302">
      <c r="A26302" s="221">
        <v>27857.0</v>
      </c>
      <c r="B26302" s="221">
        <v>34.0</v>
      </c>
      <c r="C26302" s="221">
        <v>1486.0</v>
      </c>
    </row>
    <row r="26303">
      <c r="A26303" s="221">
        <v>27857.0</v>
      </c>
      <c r="B26303" s="221">
        <v>35.0</v>
      </c>
      <c r="C26303" s="221">
        <v>1486.0</v>
      </c>
    </row>
    <row r="26304">
      <c r="A26304" s="221">
        <v>27857.0</v>
      </c>
      <c r="B26304" s="221">
        <v>36.0</v>
      </c>
      <c r="C26304" s="221">
        <v>1486.0</v>
      </c>
    </row>
    <row r="26305">
      <c r="A26305" s="221">
        <v>27857.0</v>
      </c>
      <c r="B26305" s="221">
        <v>37.0</v>
      </c>
      <c r="C26305" s="221">
        <v>1486.0</v>
      </c>
    </row>
    <row r="26306">
      <c r="A26306" s="221">
        <v>27857.0</v>
      </c>
      <c r="B26306" s="221">
        <v>39.0</v>
      </c>
      <c r="C26306" s="221">
        <v>100.0</v>
      </c>
    </row>
    <row r="26307">
      <c r="A26307" s="221">
        <v>27857.0</v>
      </c>
      <c r="B26307" s="221">
        <v>40.0</v>
      </c>
      <c r="C26307" s="221">
        <v>48.0</v>
      </c>
    </row>
    <row r="26308">
      <c r="A26308" s="221">
        <v>27857.0</v>
      </c>
      <c r="B26308" s="221">
        <v>2867.0</v>
      </c>
      <c r="C26308" s="221">
        <v>1.0</v>
      </c>
    </row>
    <row r="26309">
      <c r="A26309" s="221">
        <v>27857.0</v>
      </c>
      <c r="B26309" s="221">
        <v>2870.0</v>
      </c>
      <c r="C26309" s="221">
        <v>1.0</v>
      </c>
    </row>
    <row r="26310">
      <c r="A26310" s="221">
        <v>27858.0</v>
      </c>
      <c r="B26310" s="221">
        <v>34.0</v>
      </c>
      <c r="C26310" s="221">
        <v>1486.0</v>
      </c>
    </row>
    <row r="26311">
      <c r="A26311" s="221">
        <v>27858.0</v>
      </c>
      <c r="B26311" s="221">
        <v>35.0</v>
      </c>
      <c r="C26311" s="221">
        <v>1486.0</v>
      </c>
    </row>
    <row r="26312">
      <c r="A26312" s="221">
        <v>27858.0</v>
      </c>
      <c r="B26312" s="221">
        <v>36.0</v>
      </c>
      <c r="C26312" s="221">
        <v>1486.0</v>
      </c>
    </row>
    <row r="26313">
      <c r="A26313" s="221">
        <v>27858.0</v>
      </c>
      <c r="B26313" s="221">
        <v>37.0</v>
      </c>
      <c r="C26313" s="221">
        <v>1486.0</v>
      </c>
    </row>
    <row r="26314">
      <c r="A26314" s="221">
        <v>27858.0</v>
      </c>
      <c r="B26314" s="221">
        <v>39.0</v>
      </c>
      <c r="C26314" s="221">
        <v>100.0</v>
      </c>
    </row>
    <row r="26315">
      <c r="A26315" s="221">
        <v>27858.0</v>
      </c>
      <c r="B26315" s="221">
        <v>40.0</v>
      </c>
      <c r="C26315" s="221">
        <v>48.0</v>
      </c>
    </row>
    <row r="26316">
      <c r="A26316" s="221">
        <v>27858.0</v>
      </c>
      <c r="B26316" s="221">
        <v>2867.0</v>
      </c>
      <c r="C26316" s="221">
        <v>1.0</v>
      </c>
    </row>
    <row r="26317">
      <c r="A26317" s="221">
        <v>27858.0</v>
      </c>
      <c r="B26317" s="221">
        <v>2870.0</v>
      </c>
      <c r="C26317" s="221">
        <v>1.0</v>
      </c>
    </row>
    <row r="26318">
      <c r="A26318" s="221">
        <v>27883.0</v>
      </c>
      <c r="B26318" s="221">
        <v>34.0</v>
      </c>
      <c r="C26318" s="221">
        <v>43.0</v>
      </c>
    </row>
    <row r="26319">
      <c r="A26319" s="221">
        <v>27883.0</v>
      </c>
      <c r="B26319" s="221">
        <v>35.0</v>
      </c>
      <c r="C26319" s="221">
        <v>33.0</v>
      </c>
    </row>
    <row r="26320">
      <c r="A26320" s="221">
        <v>27884.0</v>
      </c>
      <c r="B26320" s="221">
        <v>34.0</v>
      </c>
      <c r="C26320" s="221">
        <v>43.0</v>
      </c>
    </row>
    <row r="26321">
      <c r="A26321" s="221">
        <v>27884.0</v>
      </c>
      <c r="B26321" s="221">
        <v>35.0</v>
      </c>
      <c r="C26321" s="221">
        <v>33.0</v>
      </c>
    </row>
    <row r="26322">
      <c r="A26322" s="221">
        <v>27885.0</v>
      </c>
      <c r="B26322" s="221">
        <v>34.0</v>
      </c>
      <c r="C26322" s="221">
        <v>135.0</v>
      </c>
    </row>
    <row r="26323">
      <c r="A26323" s="221">
        <v>27885.0</v>
      </c>
      <c r="B26323" s="221">
        <v>35.0</v>
      </c>
      <c r="C26323" s="221">
        <v>16.0</v>
      </c>
    </row>
    <row r="26324">
      <c r="A26324" s="221">
        <v>27885.0</v>
      </c>
      <c r="B26324" s="221">
        <v>36.0</v>
      </c>
      <c r="C26324" s="221">
        <v>11.0</v>
      </c>
    </row>
    <row r="26325">
      <c r="A26325" s="221">
        <v>27886.0</v>
      </c>
      <c r="B26325" s="221">
        <v>34.0</v>
      </c>
      <c r="C26325" s="221">
        <v>135.0</v>
      </c>
    </row>
    <row r="26326">
      <c r="A26326" s="221">
        <v>27886.0</v>
      </c>
      <c r="B26326" s="221">
        <v>35.0</v>
      </c>
      <c r="C26326" s="221">
        <v>16.0</v>
      </c>
    </row>
    <row r="26327">
      <c r="A26327" s="221">
        <v>27886.0</v>
      </c>
      <c r="B26327" s="221">
        <v>36.0</v>
      </c>
      <c r="C26327" s="221">
        <v>11.0</v>
      </c>
    </row>
    <row r="26328">
      <c r="A26328" s="221">
        <v>27887.0</v>
      </c>
      <c r="B26328" s="221">
        <v>34.0</v>
      </c>
      <c r="C26328" s="221">
        <v>446.0</v>
      </c>
    </row>
    <row r="26329">
      <c r="A26329" s="221">
        <v>27887.0</v>
      </c>
      <c r="B26329" s="221">
        <v>35.0</v>
      </c>
      <c r="C26329" s="221">
        <v>198.0</v>
      </c>
    </row>
    <row r="26330">
      <c r="A26330" s="221">
        <v>27887.0</v>
      </c>
      <c r="B26330" s="221">
        <v>38.0</v>
      </c>
      <c r="C26330" s="221">
        <v>2.0</v>
      </c>
    </row>
    <row r="26331">
      <c r="A26331" s="221">
        <v>27888.0</v>
      </c>
      <c r="B26331" s="221">
        <v>34.0</v>
      </c>
      <c r="C26331" s="221">
        <v>446.0</v>
      </c>
    </row>
    <row r="26332">
      <c r="A26332" s="221">
        <v>27888.0</v>
      </c>
      <c r="B26332" s="221">
        <v>35.0</v>
      </c>
      <c r="C26332" s="221">
        <v>198.0</v>
      </c>
    </row>
    <row r="26333">
      <c r="A26333" s="221">
        <v>27888.0</v>
      </c>
      <c r="B26333" s="221">
        <v>38.0</v>
      </c>
      <c r="C26333" s="221">
        <v>2.0</v>
      </c>
    </row>
    <row r="26334">
      <c r="A26334" s="221">
        <v>27889.0</v>
      </c>
      <c r="B26334" s="221">
        <v>34.0</v>
      </c>
      <c r="C26334" s="221">
        <v>446.0</v>
      </c>
    </row>
    <row r="26335">
      <c r="A26335" s="221">
        <v>27889.0</v>
      </c>
      <c r="B26335" s="221">
        <v>35.0</v>
      </c>
      <c r="C26335" s="221">
        <v>198.0</v>
      </c>
    </row>
    <row r="26336">
      <c r="A26336" s="221">
        <v>27889.0</v>
      </c>
      <c r="B26336" s="221">
        <v>38.0</v>
      </c>
      <c r="C26336" s="221">
        <v>2.0</v>
      </c>
    </row>
    <row r="26337">
      <c r="A26337" s="221">
        <v>27890.0</v>
      </c>
      <c r="B26337" s="221">
        <v>34.0</v>
      </c>
      <c r="C26337" s="221">
        <v>446.0</v>
      </c>
    </row>
    <row r="26338">
      <c r="A26338" s="221">
        <v>27890.0</v>
      </c>
      <c r="B26338" s="221">
        <v>35.0</v>
      </c>
      <c r="C26338" s="221">
        <v>198.0</v>
      </c>
    </row>
    <row r="26339">
      <c r="A26339" s="221">
        <v>27890.0</v>
      </c>
      <c r="B26339" s="221">
        <v>38.0</v>
      </c>
      <c r="C26339" s="221">
        <v>2.0</v>
      </c>
    </row>
    <row r="26340">
      <c r="A26340" s="221">
        <v>27891.0</v>
      </c>
      <c r="B26340" s="221">
        <v>34.0</v>
      </c>
      <c r="C26340" s="221">
        <v>3532.0</v>
      </c>
    </row>
    <row r="26341">
      <c r="A26341" s="221">
        <v>27891.0</v>
      </c>
      <c r="B26341" s="221">
        <v>35.0</v>
      </c>
      <c r="C26341" s="221">
        <v>320.0</v>
      </c>
    </row>
    <row r="26342">
      <c r="A26342" s="221">
        <v>27891.0</v>
      </c>
      <c r="B26342" s="221">
        <v>36.0</v>
      </c>
      <c r="C26342" s="221">
        <v>25.0</v>
      </c>
    </row>
    <row r="26343">
      <c r="A26343" s="221">
        <v>27891.0</v>
      </c>
      <c r="B26343" s="221">
        <v>40.0</v>
      </c>
      <c r="C26343" s="221">
        <v>3.0</v>
      </c>
    </row>
    <row r="26344">
      <c r="A26344" s="221">
        <v>27892.0</v>
      </c>
      <c r="B26344" s="221">
        <v>34.0</v>
      </c>
      <c r="C26344" s="221">
        <v>3532.0</v>
      </c>
    </row>
    <row r="26345">
      <c r="A26345" s="221">
        <v>27892.0</v>
      </c>
      <c r="B26345" s="221">
        <v>35.0</v>
      </c>
      <c r="C26345" s="221">
        <v>320.0</v>
      </c>
    </row>
    <row r="26346">
      <c r="A26346" s="221">
        <v>27892.0</v>
      </c>
      <c r="B26346" s="221">
        <v>36.0</v>
      </c>
      <c r="C26346" s="221">
        <v>25.0</v>
      </c>
    </row>
    <row r="26347">
      <c r="A26347" s="221">
        <v>27892.0</v>
      </c>
      <c r="B26347" s="221">
        <v>40.0</v>
      </c>
      <c r="C26347" s="221">
        <v>3.0</v>
      </c>
    </row>
    <row r="26348">
      <c r="A26348" s="221">
        <v>27893.0</v>
      </c>
      <c r="B26348" s="221">
        <v>34.0</v>
      </c>
      <c r="C26348" s="221">
        <v>2776.0</v>
      </c>
    </row>
    <row r="26349">
      <c r="A26349" s="221">
        <v>27893.0</v>
      </c>
      <c r="B26349" s="221">
        <v>35.0</v>
      </c>
      <c r="C26349" s="221">
        <v>425.0</v>
      </c>
    </row>
    <row r="26350">
      <c r="A26350" s="221">
        <v>27893.0</v>
      </c>
      <c r="B26350" s="221">
        <v>36.0</v>
      </c>
      <c r="C26350" s="221">
        <v>61.0</v>
      </c>
    </row>
    <row r="26351">
      <c r="A26351" s="221">
        <v>27893.0</v>
      </c>
      <c r="B26351" s="221">
        <v>39.0</v>
      </c>
      <c r="C26351" s="221">
        <v>2.0</v>
      </c>
    </row>
    <row r="26352">
      <c r="A26352" s="221">
        <v>27894.0</v>
      </c>
      <c r="B26352" s="221">
        <v>34.0</v>
      </c>
      <c r="C26352" s="221">
        <v>2776.0</v>
      </c>
    </row>
    <row r="26353">
      <c r="A26353" s="221">
        <v>27894.0</v>
      </c>
      <c r="B26353" s="221">
        <v>35.0</v>
      </c>
      <c r="C26353" s="221">
        <v>425.0</v>
      </c>
    </row>
    <row r="26354">
      <c r="A26354" s="221">
        <v>27894.0</v>
      </c>
      <c r="B26354" s="221">
        <v>36.0</v>
      </c>
      <c r="C26354" s="221">
        <v>61.0</v>
      </c>
    </row>
    <row r="26355">
      <c r="A26355" s="221">
        <v>27894.0</v>
      </c>
      <c r="B26355" s="221">
        <v>39.0</v>
      </c>
      <c r="C26355" s="221">
        <v>2.0</v>
      </c>
    </row>
    <row r="26356">
      <c r="A26356" s="221">
        <v>27897.0</v>
      </c>
      <c r="B26356" s="221">
        <v>2867.0</v>
      </c>
      <c r="C26356" s="221">
        <v>6.0</v>
      </c>
    </row>
    <row r="26357">
      <c r="A26357" s="221">
        <v>27897.0</v>
      </c>
      <c r="B26357" s="221">
        <v>2868.0</v>
      </c>
      <c r="C26357" s="221">
        <v>4.0</v>
      </c>
    </row>
    <row r="26358">
      <c r="A26358" s="221">
        <v>27897.0</v>
      </c>
      <c r="B26358" s="221">
        <v>2869.0</v>
      </c>
      <c r="C26358" s="221">
        <v>9.0</v>
      </c>
    </row>
    <row r="26359">
      <c r="A26359" s="221">
        <v>27897.0</v>
      </c>
      <c r="B26359" s="221">
        <v>2870.0</v>
      </c>
      <c r="C26359" s="221">
        <v>9.0</v>
      </c>
    </row>
    <row r="26360">
      <c r="A26360" s="221">
        <v>27897.0</v>
      </c>
      <c r="B26360" s="221">
        <v>2871.0</v>
      </c>
      <c r="C26360" s="221">
        <v>6.0</v>
      </c>
    </row>
    <row r="26361">
      <c r="A26361" s="221">
        <v>27897.0</v>
      </c>
      <c r="B26361" s="221">
        <v>2872.0</v>
      </c>
      <c r="C26361" s="221">
        <v>6.0</v>
      </c>
    </row>
    <row r="26362">
      <c r="A26362" s="221">
        <v>27897.0</v>
      </c>
      <c r="B26362" s="221">
        <v>2875.0</v>
      </c>
      <c r="C26362" s="221">
        <v>9.0</v>
      </c>
    </row>
    <row r="26363">
      <c r="A26363" s="221">
        <v>27897.0</v>
      </c>
      <c r="B26363" s="221">
        <v>2876.0</v>
      </c>
      <c r="C26363" s="221">
        <v>4.0</v>
      </c>
    </row>
    <row r="26364">
      <c r="A26364" s="221">
        <v>27897.0</v>
      </c>
      <c r="B26364" s="221">
        <v>21037.0</v>
      </c>
      <c r="C26364" s="221">
        <v>4.0</v>
      </c>
    </row>
    <row r="26365">
      <c r="A26365" s="221">
        <v>27904.0</v>
      </c>
      <c r="B26365" s="221">
        <v>34.0</v>
      </c>
      <c r="C26365" s="221">
        <v>6219.0</v>
      </c>
    </row>
    <row r="26366">
      <c r="A26366" s="221">
        <v>27904.0</v>
      </c>
      <c r="B26366" s="221">
        <v>35.0</v>
      </c>
      <c r="C26366" s="221">
        <v>4689.0</v>
      </c>
    </row>
    <row r="26367">
      <c r="A26367" s="221">
        <v>27904.0</v>
      </c>
      <c r="B26367" s="221">
        <v>36.0</v>
      </c>
      <c r="C26367" s="221">
        <v>3.0</v>
      </c>
    </row>
    <row r="26368">
      <c r="A26368" s="221">
        <v>27912.0</v>
      </c>
      <c r="B26368" s="221">
        <v>34.0</v>
      </c>
      <c r="C26368" s="221">
        <v>1559524.0</v>
      </c>
    </row>
    <row r="26369">
      <c r="A26369" s="221">
        <v>27912.0</v>
      </c>
      <c r="B26369" s="221">
        <v>35.0</v>
      </c>
      <c r="C26369" s="221">
        <v>702702.0</v>
      </c>
    </row>
    <row r="26370">
      <c r="A26370" s="221">
        <v>27912.0</v>
      </c>
      <c r="B26370" s="221">
        <v>36.0</v>
      </c>
      <c r="C26370" s="221">
        <v>71091.0</v>
      </c>
    </row>
    <row r="26371">
      <c r="A26371" s="221">
        <v>27912.0</v>
      </c>
      <c r="B26371" s="221">
        <v>37.0</v>
      </c>
      <c r="C26371" s="221">
        <v>11189.0</v>
      </c>
    </row>
    <row r="26372">
      <c r="A26372" s="221">
        <v>27912.0</v>
      </c>
      <c r="B26372" s="221">
        <v>38.0</v>
      </c>
      <c r="C26372" s="221">
        <v>2602.0</v>
      </c>
    </row>
    <row r="26373">
      <c r="A26373" s="221">
        <v>27912.0</v>
      </c>
      <c r="B26373" s="221">
        <v>39.0</v>
      </c>
      <c r="C26373" s="221">
        <v>3214.0</v>
      </c>
    </row>
    <row r="26374">
      <c r="A26374" s="221">
        <v>27912.0</v>
      </c>
      <c r="B26374" s="221">
        <v>40.0</v>
      </c>
      <c r="C26374" s="221">
        <v>822.0</v>
      </c>
    </row>
    <row r="26375">
      <c r="A26375" s="221">
        <v>27914.0</v>
      </c>
      <c r="B26375" s="221">
        <v>34.0</v>
      </c>
      <c r="C26375" s="221">
        <v>27378.0</v>
      </c>
    </row>
    <row r="26376">
      <c r="A26376" s="221">
        <v>27914.0</v>
      </c>
      <c r="B26376" s="221">
        <v>35.0</v>
      </c>
      <c r="C26376" s="221">
        <v>9974.0</v>
      </c>
    </row>
    <row r="26377">
      <c r="A26377" s="221">
        <v>27914.0</v>
      </c>
      <c r="B26377" s="221">
        <v>36.0</v>
      </c>
      <c r="C26377" s="221">
        <v>2988.0</v>
      </c>
    </row>
    <row r="26378">
      <c r="A26378" s="221">
        <v>27914.0</v>
      </c>
      <c r="B26378" s="221">
        <v>37.0</v>
      </c>
      <c r="C26378" s="221">
        <v>1156.0</v>
      </c>
    </row>
    <row r="26379">
      <c r="A26379" s="221">
        <v>27914.0</v>
      </c>
      <c r="B26379" s="221">
        <v>38.0</v>
      </c>
      <c r="C26379" s="221">
        <v>569.0</v>
      </c>
    </row>
    <row r="26380">
      <c r="A26380" s="221">
        <v>27914.0</v>
      </c>
      <c r="B26380" s="221">
        <v>39.0</v>
      </c>
      <c r="C26380" s="221">
        <v>414.0</v>
      </c>
    </row>
    <row r="26381">
      <c r="A26381" s="221">
        <v>27914.0</v>
      </c>
      <c r="B26381" s="221">
        <v>40.0</v>
      </c>
      <c r="C26381" s="221">
        <v>234.0</v>
      </c>
    </row>
    <row r="26382">
      <c r="A26382" s="221">
        <v>27916.0</v>
      </c>
      <c r="B26382" s="221">
        <v>34.0</v>
      </c>
      <c r="C26382" s="221">
        <v>1658139.0</v>
      </c>
    </row>
    <row r="26383">
      <c r="A26383" s="221">
        <v>27916.0</v>
      </c>
      <c r="B26383" s="221">
        <v>35.0</v>
      </c>
      <c r="C26383" s="221">
        <v>685030.0</v>
      </c>
    </row>
    <row r="26384">
      <c r="A26384" s="221">
        <v>27916.0</v>
      </c>
      <c r="B26384" s="221">
        <v>36.0</v>
      </c>
      <c r="C26384" s="221">
        <v>66264.0</v>
      </c>
    </row>
    <row r="26385">
      <c r="A26385" s="221">
        <v>27916.0</v>
      </c>
      <c r="B26385" s="221">
        <v>37.0</v>
      </c>
      <c r="C26385" s="221">
        <v>12300.0</v>
      </c>
    </row>
    <row r="26386">
      <c r="A26386" s="221">
        <v>27916.0</v>
      </c>
      <c r="B26386" s="221">
        <v>38.0</v>
      </c>
      <c r="C26386" s="221">
        <v>2580.0</v>
      </c>
    </row>
    <row r="26387">
      <c r="A26387" s="221">
        <v>27916.0</v>
      </c>
      <c r="B26387" s="221">
        <v>39.0</v>
      </c>
      <c r="C26387" s="221">
        <v>3168.0</v>
      </c>
    </row>
    <row r="26388">
      <c r="A26388" s="221">
        <v>27916.0</v>
      </c>
      <c r="B26388" s="221">
        <v>40.0</v>
      </c>
      <c r="C26388" s="221">
        <v>772.0</v>
      </c>
    </row>
    <row r="26389">
      <c r="A26389" s="221">
        <v>27918.0</v>
      </c>
      <c r="B26389" s="221">
        <v>34.0</v>
      </c>
      <c r="C26389" s="221">
        <v>1522600.0</v>
      </c>
    </row>
    <row r="26390">
      <c r="A26390" s="221">
        <v>27918.0</v>
      </c>
      <c r="B26390" s="221">
        <v>35.0</v>
      </c>
      <c r="C26390" s="221">
        <v>694674.0</v>
      </c>
    </row>
    <row r="26391">
      <c r="A26391" s="221">
        <v>27918.0</v>
      </c>
      <c r="B26391" s="221">
        <v>36.0</v>
      </c>
      <c r="C26391" s="221">
        <v>66592.0</v>
      </c>
    </row>
    <row r="26392">
      <c r="A26392" s="221">
        <v>27918.0</v>
      </c>
      <c r="B26392" s="221">
        <v>37.0</v>
      </c>
      <c r="C26392" s="221">
        <v>12650.0</v>
      </c>
    </row>
    <row r="26393">
      <c r="A26393" s="221">
        <v>27918.0</v>
      </c>
      <c r="B26393" s="221">
        <v>38.0</v>
      </c>
      <c r="C26393" s="221">
        <v>2520.0</v>
      </c>
    </row>
    <row r="26394">
      <c r="A26394" s="221">
        <v>27918.0</v>
      </c>
      <c r="B26394" s="221">
        <v>39.0</v>
      </c>
      <c r="C26394" s="221">
        <v>3412.0</v>
      </c>
    </row>
    <row r="26395">
      <c r="A26395" s="221">
        <v>27918.0</v>
      </c>
      <c r="B26395" s="221">
        <v>40.0</v>
      </c>
      <c r="C26395" s="221">
        <v>776.0</v>
      </c>
    </row>
    <row r="26396">
      <c r="A26396" s="221">
        <v>27920.0</v>
      </c>
      <c r="B26396" s="221">
        <v>34.0</v>
      </c>
      <c r="C26396" s="221">
        <v>1502299.0</v>
      </c>
    </row>
    <row r="26397">
      <c r="A26397" s="221">
        <v>27920.0</v>
      </c>
      <c r="B26397" s="221">
        <v>35.0</v>
      </c>
      <c r="C26397" s="221">
        <v>693216.0</v>
      </c>
    </row>
    <row r="26398">
      <c r="A26398" s="221">
        <v>27920.0</v>
      </c>
      <c r="B26398" s="221">
        <v>36.0</v>
      </c>
      <c r="C26398" s="221">
        <v>66912.0</v>
      </c>
    </row>
    <row r="26399">
      <c r="A26399" s="221">
        <v>27920.0</v>
      </c>
      <c r="B26399" s="221">
        <v>37.0</v>
      </c>
      <c r="C26399" s="221">
        <v>10412.0</v>
      </c>
    </row>
    <row r="26400">
      <c r="A26400" s="221">
        <v>27920.0</v>
      </c>
      <c r="B26400" s="221">
        <v>38.0</v>
      </c>
      <c r="C26400" s="221">
        <v>2622.0</v>
      </c>
    </row>
    <row r="26401">
      <c r="A26401" s="221">
        <v>27920.0</v>
      </c>
      <c r="B26401" s="221">
        <v>39.0</v>
      </c>
      <c r="C26401" s="221">
        <v>3132.0</v>
      </c>
    </row>
    <row r="26402">
      <c r="A26402" s="221">
        <v>27920.0</v>
      </c>
      <c r="B26402" s="221">
        <v>40.0</v>
      </c>
      <c r="C26402" s="221">
        <v>788.0</v>
      </c>
    </row>
    <row r="26403">
      <c r="A26403" s="221">
        <v>27922.0</v>
      </c>
      <c r="B26403" s="221">
        <v>34.0</v>
      </c>
      <c r="C26403" s="221">
        <v>1218080.0</v>
      </c>
    </row>
    <row r="26404">
      <c r="A26404" s="221">
        <v>27922.0</v>
      </c>
      <c r="B26404" s="221">
        <v>35.0</v>
      </c>
      <c r="C26404" s="221">
        <v>555738.0</v>
      </c>
    </row>
    <row r="26405">
      <c r="A26405" s="221">
        <v>27922.0</v>
      </c>
      <c r="B26405" s="221">
        <v>36.0</v>
      </c>
      <c r="C26405" s="221">
        <v>53266.0</v>
      </c>
    </row>
    <row r="26406">
      <c r="A26406" s="221">
        <v>27922.0</v>
      </c>
      <c r="B26406" s="221">
        <v>37.0</v>
      </c>
      <c r="C26406" s="221">
        <v>10118.0</v>
      </c>
    </row>
    <row r="26407">
      <c r="A26407" s="221">
        <v>27922.0</v>
      </c>
      <c r="B26407" s="221">
        <v>38.0</v>
      </c>
      <c r="C26407" s="221">
        <v>2013.0</v>
      </c>
    </row>
    <row r="26408">
      <c r="A26408" s="221">
        <v>27922.0</v>
      </c>
      <c r="B26408" s="221">
        <v>39.0</v>
      </c>
      <c r="C26408" s="221">
        <v>2724.0</v>
      </c>
    </row>
    <row r="26409">
      <c r="A26409" s="221">
        <v>27922.0</v>
      </c>
      <c r="B26409" s="221">
        <v>40.0</v>
      </c>
      <c r="C26409" s="221">
        <v>616.0</v>
      </c>
    </row>
    <row r="26410">
      <c r="A26410" s="221">
        <v>27924.0</v>
      </c>
      <c r="B26410" s="221">
        <v>34.0</v>
      </c>
      <c r="C26410" s="221">
        <v>1218080.0</v>
      </c>
    </row>
    <row r="26411">
      <c r="A26411" s="221">
        <v>27924.0</v>
      </c>
      <c r="B26411" s="221">
        <v>35.0</v>
      </c>
      <c r="C26411" s="221">
        <v>555738.0</v>
      </c>
    </row>
    <row r="26412">
      <c r="A26412" s="221">
        <v>27924.0</v>
      </c>
      <c r="B26412" s="221">
        <v>36.0</v>
      </c>
      <c r="C26412" s="221">
        <v>53266.0</v>
      </c>
    </row>
    <row r="26413">
      <c r="A26413" s="221">
        <v>27924.0</v>
      </c>
      <c r="B26413" s="221">
        <v>37.0</v>
      </c>
      <c r="C26413" s="221">
        <v>10118.0</v>
      </c>
    </row>
    <row r="26414">
      <c r="A26414" s="221">
        <v>27924.0</v>
      </c>
      <c r="B26414" s="221">
        <v>38.0</v>
      </c>
      <c r="C26414" s="221">
        <v>2013.0</v>
      </c>
    </row>
    <row r="26415">
      <c r="A26415" s="221">
        <v>27924.0</v>
      </c>
      <c r="B26415" s="221">
        <v>39.0</v>
      </c>
      <c r="C26415" s="221">
        <v>2724.0</v>
      </c>
    </row>
    <row r="26416">
      <c r="A26416" s="221">
        <v>27924.0</v>
      </c>
      <c r="B26416" s="221">
        <v>40.0</v>
      </c>
      <c r="C26416" s="221">
        <v>616.0</v>
      </c>
    </row>
    <row r="26417">
      <c r="A26417" s="221">
        <v>27930.0</v>
      </c>
      <c r="B26417" s="221">
        <v>34.0</v>
      </c>
      <c r="C26417" s="221">
        <v>5182.0</v>
      </c>
    </row>
    <row r="26418">
      <c r="A26418" s="221">
        <v>27930.0</v>
      </c>
      <c r="B26418" s="221">
        <v>35.0</v>
      </c>
      <c r="C26418" s="221">
        <v>3907.0</v>
      </c>
    </row>
    <row r="26419">
      <c r="A26419" s="221">
        <v>27930.0</v>
      </c>
      <c r="B26419" s="221">
        <v>36.0</v>
      </c>
      <c r="C26419" s="221">
        <v>2.0</v>
      </c>
    </row>
    <row r="26420">
      <c r="A26420" s="221">
        <v>27932.0</v>
      </c>
      <c r="B26420" s="221">
        <v>34.0</v>
      </c>
      <c r="C26420" s="221">
        <v>4318.0</v>
      </c>
    </row>
    <row r="26421">
      <c r="A26421" s="221">
        <v>27932.0</v>
      </c>
      <c r="B26421" s="221">
        <v>35.0</v>
      </c>
      <c r="C26421" s="221">
        <v>3256.0</v>
      </c>
    </row>
    <row r="26422">
      <c r="A26422" s="221">
        <v>27932.0</v>
      </c>
      <c r="B26422" s="221">
        <v>36.0</v>
      </c>
      <c r="C26422" s="221">
        <v>1.0</v>
      </c>
    </row>
    <row r="26423">
      <c r="A26423" s="221">
        <v>27934.0</v>
      </c>
      <c r="B26423" s="221">
        <v>34.0</v>
      </c>
      <c r="C26423" s="221">
        <v>1774278.0</v>
      </c>
    </row>
    <row r="26424">
      <c r="A26424" s="221">
        <v>27934.0</v>
      </c>
      <c r="B26424" s="221">
        <v>35.0</v>
      </c>
      <c r="C26424" s="221">
        <v>416691.0</v>
      </c>
    </row>
    <row r="26425">
      <c r="A26425" s="221">
        <v>27934.0</v>
      </c>
      <c r="B26425" s="221">
        <v>36.0</v>
      </c>
      <c r="C26425" s="221">
        <v>162467.0</v>
      </c>
    </row>
    <row r="26426">
      <c r="A26426" s="221">
        <v>27934.0</v>
      </c>
      <c r="B26426" s="221">
        <v>37.0</v>
      </c>
      <c r="C26426" s="221">
        <v>26658.0</v>
      </c>
    </row>
    <row r="26427">
      <c r="A26427" s="221">
        <v>27934.0</v>
      </c>
      <c r="B26427" s="221">
        <v>38.0</v>
      </c>
      <c r="C26427" s="221">
        <v>8028.0</v>
      </c>
    </row>
    <row r="26428">
      <c r="A26428" s="221">
        <v>27934.0</v>
      </c>
      <c r="B26428" s="221">
        <v>39.0</v>
      </c>
      <c r="C26428" s="221">
        <v>2556.0</v>
      </c>
    </row>
    <row r="26429">
      <c r="A26429" s="221">
        <v>27934.0</v>
      </c>
      <c r="B26429" s="221">
        <v>40.0</v>
      </c>
      <c r="C26429" s="221">
        <v>1140.0</v>
      </c>
    </row>
    <row r="26430">
      <c r="A26430" s="221">
        <v>27951.0</v>
      </c>
      <c r="B26430" s="221">
        <v>34.0</v>
      </c>
      <c r="C26430" s="221">
        <v>3427873.0</v>
      </c>
    </row>
    <row r="26431">
      <c r="A26431" s="221">
        <v>27951.0</v>
      </c>
      <c r="B26431" s="221">
        <v>35.0</v>
      </c>
      <c r="C26431" s="221">
        <v>828117.0</v>
      </c>
    </row>
    <row r="26432">
      <c r="A26432" s="221">
        <v>27951.0</v>
      </c>
      <c r="B26432" s="221">
        <v>36.0</v>
      </c>
      <c r="C26432" s="221">
        <v>314957.0</v>
      </c>
    </row>
    <row r="26433">
      <c r="A26433" s="221">
        <v>27951.0</v>
      </c>
      <c r="B26433" s="221">
        <v>37.0</v>
      </c>
      <c r="C26433" s="221">
        <v>52033.0</v>
      </c>
    </row>
    <row r="26434">
      <c r="A26434" s="221">
        <v>27951.0</v>
      </c>
      <c r="B26434" s="221">
        <v>38.0</v>
      </c>
      <c r="C26434" s="221">
        <v>15823.0</v>
      </c>
    </row>
    <row r="26435">
      <c r="A26435" s="221">
        <v>27951.0</v>
      </c>
      <c r="B26435" s="221">
        <v>39.0</v>
      </c>
      <c r="C26435" s="221">
        <v>4534.0</v>
      </c>
    </row>
    <row r="26436">
      <c r="A26436" s="221">
        <v>27951.0</v>
      </c>
      <c r="B26436" s="221">
        <v>40.0</v>
      </c>
      <c r="C26436" s="221">
        <v>2266.0</v>
      </c>
    </row>
    <row r="26437">
      <c r="A26437" s="221">
        <v>28076.0</v>
      </c>
      <c r="B26437" s="221">
        <v>34.0</v>
      </c>
      <c r="C26437" s="221">
        <v>3.4707196E8</v>
      </c>
    </row>
    <row r="26438">
      <c r="A26438" s="221">
        <v>28076.0</v>
      </c>
      <c r="B26438" s="221">
        <v>35.0</v>
      </c>
      <c r="C26438" s="221">
        <v>2.8922663E7</v>
      </c>
    </row>
    <row r="26439">
      <c r="A26439" s="221">
        <v>28076.0</v>
      </c>
      <c r="B26439" s="221">
        <v>36.0</v>
      </c>
      <c r="C26439" s="221">
        <v>5422999.0</v>
      </c>
    </row>
    <row r="26440">
      <c r="A26440" s="221">
        <v>28076.0</v>
      </c>
      <c r="B26440" s="221">
        <v>37.0</v>
      </c>
      <c r="C26440" s="221">
        <v>1084599.0</v>
      </c>
    </row>
    <row r="26441">
      <c r="A26441" s="221">
        <v>28076.0</v>
      </c>
      <c r="B26441" s="221">
        <v>38.0</v>
      </c>
      <c r="C26441" s="221">
        <v>225958.0</v>
      </c>
    </row>
    <row r="26442">
      <c r="A26442" s="221">
        <v>28076.0</v>
      </c>
      <c r="B26442" s="221">
        <v>39.0</v>
      </c>
      <c r="C26442" s="221">
        <v>48419.0</v>
      </c>
    </row>
    <row r="26443">
      <c r="A26443" s="221">
        <v>28076.0</v>
      </c>
      <c r="B26443" s="221">
        <v>40.0</v>
      </c>
      <c r="C26443" s="221">
        <v>10591.0</v>
      </c>
    </row>
    <row r="26444">
      <c r="A26444" s="221">
        <v>28076.0</v>
      </c>
      <c r="B26444" s="221">
        <v>44.0</v>
      </c>
      <c r="C26444" s="221">
        <v>1099.0</v>
      </c>
    </row>
    <row r="26445">
      <c r="A26445" s="221">
        <v>28076.0</v>
      </c>
      <c r="B26445" s="221">
        <v>3683.0</v>
      </c>
      <c r="C26445" s="221">
        <v>23897.0</v>
      </c>
    </row>
    <row r="26446">
      <c r="A26446" s="221">
        <v>28076.0</v>
      </c>
      <c r="B26446" s="221">
        <v>3685.0</v>
      </c>
      <c r="C26446" s="221">
        <v>22484.0</v>
      </c>
    </row>
    <row r="26447">
      <c r="A26447" s="221">
        <v>28076.0</v>
      </c>
      <c r="B26447" s="221">
        <v>3687.0</v>
      </c>
      <c r="C26447" s="221">
        <v>16980.0</v>
      </c>
    </row>
    <row r="26448">
      <c r="A26448" s="221">
        <v>28076.0</v>
      </c>
      <c r="B26448" s="221">
        <v>3689.0</v>
      </c>
      <c r="C26448" s="221">
        <v>15872.0</v>
      </c>
    </row>
    <row r="26449">
      <c r="A26449" s="221">
        <v>28076.0</v>
      </c>
      <c r="B26449" s="221">
        <v>3691.0</v>
      </c>
      <c r="C26449" s="221">
        <v>13870.0</v>
      </c>
    </row>
    <row r="26450">
      <c r="A26450" s="221">
        <v>28076.0</v>
      </c>
      <c r="B26450" s="221">
        <v>3697.0</v>
      </c>
      <c r="C26450" s="221">
        <v>18156.0</v>
      </c>
    </row>
    <row r="26451">
      <c r="A26451" s="221">
        <v>28076.0</v>
      </c>
      <c r="B26451" s="221">
        <v>3721.0</v>
      </c>
      <c r="C26451" s="221">
        <v>7500.0</v>
      </c>
    </row>
    <row r="26452">
      <c r="A26452" s="221">
        <v>28076.0</v>
      </c>
      <c r="B26452" s="221">
        <v>3727.0</v>
      </c>
      <c r="C26452" s="221">
        <v>851.0</v>
      </c>
    </row>
    <row r="26453">
      <c r="A26453" s="221">
        <v>28076.0</v>
      </c>
      <c r="B26453" s="221">
        <v>3828.0</v>
      </c>
      <c r="C26453" s="221">
        <v>128798.0</v>
      </c>
    </row>
    <row r="26454">
      <c r="A26454" s="221">
        <v>28076.0</v>
      </c>
      <c r="B26454" s="221">
        <v>9826.0</v>
      </c>
      <c r="C26454" s="221">
        <v>7855.0</v>
      </c>
    </row>
    <row r="26455">
      <c r="A26455" s="221">
        <v>28076.0</v>
      </c>
      <c r="B26455" s="221">
        <v>9828.0</v>
      </c>
      <c r="C26455" s="221">
        <v>13469.0</v>
      </c>
    </row>
    <row r="26456">
      <c r="A26456" s="221">
        <v>28076.0</v>
      </c>
      <c r="B26456" s="221">
        <v>9832.0</v>
      </c>
      <c r="C26456" s="221">
        <v>10242.0</v>
      </c>
    </row>
    <row r="26457">
      <c r="A26457" s="221">
        <v>28076.0</v>
      </c>
      <c r="B26457" s="221">
        <v>9838.0</v>
      </c>
      <c r="C26457" s="221">
        <v>1048.0</v>
      </c>
    </row>
    <row r="26458">
      <c r="A26458" s="221">
        <v>28076.0</v>
      </c>
      <c r="B26458" s="221">
        <v>9842.0</v>
      </c>
      <c r="C26458" s="221">
        <v>6871.0</v>
      </c>
    </row>
    <row r="26459">
      <c r="A26459" s="221">
        <v>28076.0</v>
      </c>
      <c r="B26459" s="221">
        <v>9848.0</v>
      </c>
      <c r="C26459" s="221">
        <v>2024.0</v>
      </c>
    </row>
    <row r="26460">
      <c r="A26460" s="221">
        <v>28076.0</v>
      </c>
      <c r="B26460" s="221">
        <v>13267.0</v>
      </c>
      <c r="C26460" s="221">
        <v>1.0</v>
      </c>
    </row>
    <row r="26461">
      <c r="A26461" s="221">
        <v>28077.0</v>
      </c>
      <c r="B26461" s="221">
        <v>34.0</v>
      </c>
      <c r="C26461" s="221">
        <v>3.4707196E8</v>
      </c>
    </row>
    <row r="26462">
      <c r="A26462" s="221">
        <v>28077.0</v>
      </c>
      <c r="B26462" s="221">
        <v>35.0</v>
      </c>
      <c r="C26462" s="221">
        <v>2.8922663E7</v>
      </c>
    </row>
    <row r="26463">
      <c r="A26463" s="221">
        <v>28077.0</v>
      </c>
      <c r="B26463" s="221">
        <v>36.0</v>
      </c>
      <c r="C26463" s="221">
        <v>5422999.0</v>
      </c>
    </row>
    <row r="26464">
      <c r="A26464" s="221">
        <v>28077.0</v>
      </c>
      <c r="B26464" s="221">
        <v>37.0</v>
      </c>
      <c r="C26464" s="221">
        <v>1084599.0</v>
      </c>
    </row>
    <row r="26465">
      <c r="A26465" s="221">
        <v>28077.0</v>
      </c>
      <c r="B26465" s="221">
        <v>38.0</v>
      </c>
      <c r="C26465" s="221">
        <v>225958.0</v>
      </c>
    </row>
    <row r="26466">
      <c r="A26466" s="221">
        <v>28077.0</v>
      </c>
      <c r="B26466" s="221">
        <v>39.0</v>
      </c>
      <c r="C26466" s="221">
        <v>48419.0</v>
      </c>
    </row>
    <row r="26467">
      <c r="A26467" s="221">
        <v>28077.0</v>
      </c>
      <c r="B26467" s="221">
        <v>40.0</v>
      </c>
      <c r="C26467" s="221">
        <v>10591.0</v>
      </c>
    </row>
    <row r="26468">
      <c r="A26468" s="221">
        <v>28077.0</v>
      </c>
      <c r="B26468" s="221">
        <v>44.0</v>
      </c>
      <c r="C26468" s="221">
        <v>1099.0</v>
      </c>
    </row>
    <row r="26469">
      <c r="A26469" s="221">
        <v>28077.0</v>
      </c>
      <c r="B26469" s="221">
        <v>3683.0</v>
      </c>
      <c r="C26469" s="221">
        <v>23897.0</v>
      </c>
    </row>
    <row r="26470">
      <c r="A26470" s="221">
        <v>28077.0</v>
      </c>
      <c r="B26470" s="221">
        <v>3685.0</v>
      </c>
      <c r="C26470" s="221">
        <v>22484.0</v>
      </c>
    </row>
    <row r="26471">
      <c r="A26471" s="221">
        <v>28077.0</v>
      </c>
      <c r="B26471" s="221">
        <v>3687.0</v>
      </c>
      <c r="C26471" s="221">
        <v>16980.0</v>
      </c>
    </row>
    <row r="26472">
      <c r="A26472" s="221">
        <v>28077.0</v>
      </c>
      <c r="B26472" s="221">
        <v>3689.0</v>
      </c>
      <c r="C26472" s="221">
        <v>15872.0</v>
      </c>
    </row>
    <row r="26473">
      <c r="A26473" s="221">
        <v>28077.0</v>
      </c>
      <c r="B26473" s="221">
        <v>3691.0</v>
      </c>
      <c r="C26473" s="221">
        <v>13870.0</v>
      </c>
    </row>
    <row r="26474">
      <c r="A26474" s="221">
        <v>28077.0</v>
      </c>
      <c r="B26474" s="221">
        <v>3697.0</v>
      </c>
      <c r="C26474" s="221">
        <v>18156.0</v>
      </c>
    </row>
    <row r="26475">
      <c r="A26475" s="221">
        <v>28077.0</v>
      </c>
      <c r="B26475" s="221">
        <v>3721.0</v>
      </c>
      <c r="C26475" s="221">
        <v>7500.0</v>
      </c>
    </row>
    <row r="26476">
      <c r="A26476" s="221">
        <v>28077.0</v>
      </c>
      <c r="B26476" s="221">
        <v>3727.0</v>
      </c>
      <c r="C26476" s="221">
        <v>851.0</v>
      </c>
    </row>
    <row r="26477">
      <c r="A26477" s="221">
        <v>28077.0</v>
      </c>
      <c r="B26477" s="221">
        <v>3828.0</v>
      </c>
      <c r="C26477" s="221">
        <v>128798.0</v>
      </c>
    </row>
    <row r="26478">
      <c r="A26478" s="221">
        <v>28077.0</v>
      </c>
      <c r="B26478" s="221">
        <v>9826.0</v>
      </c>
      <c r="C26478" s="221">
        <v>7855.0</v>
      </c>
    </row>
    <row r="26479">
      <c r="A26479" s="221">
        <v>28077.0</v>
      </c>
      <c r="B26479" s="221">
        <v>9828.0</v>
      </c>
      <c r="C26479" s="221">
        <v>13469.0</v>
      </c>
    </row>
    <row r="26480">
      <c r="A26480" s="221">
        <v>28077.0</v>
      </c>
      <c r="B26480" s="221">
        <v>9832.0</v>
      </c>
      <c r="C26480" s="221">
        <v>10242.0</v>
      </c>
    </row>
    <row r="26481">
      <c r="A26481" s="221">
        <v>28077.0</v>
      </c>
      <c r="B26481" s="221">
        <v>9838.0</v>
      </c>
      <c r="C26481" s="221">
        <v>1048.0</v>
      </c>
    </row>
    <row r="26482">
      <c r="A26482" s="221">
        <v>28077.0</v>
      </c>
      <c r="B26482" s="221">
        <v>9842.0</v>
      </c>
      <c r="C26482" s="221">
        <v>6871.0</v>
      </c>
    </row>
    <row r="26483">
      <c r="A26483" s="221">
        <v>28077.0</v>
      </c>
      <c r="B26483" s="221">
        <v>9848.0</v>
      </c>
      <c r="C26483" s="221">
        <v>2024.0</v>
      </c>
    </row>
    <row r="26484">
      <c r="A26484" s="221">
        <v>28077.0</v>
      </c>
      <c r="B26484" s="221">
        <v>13267.0</v>
      </c>
      <c r="C26484" s="221">
        <v>1.0</v>
      </c>
    </row>
    <row r="26485">
      <c r="A26485" s="221">
        <v>28078.0</v>
      </c>
      <c r="B26485" s="221">
        <v>34.0</v>
      </c>
      <c r="C26485" s="221">
        <v>3.4707196E8</v>
      </c>
    </row>
    <row r="26486">
      <c r="A26486" s="221">
        <v>28078.0</v>
      </c>
      <c r="B26486" s="221">
        <v>35.0</v>
      </c>
      <c r="C26486" s="221">
        <v>2.8922663E7</v>
      </c>
    </row>
    <row r="26487">
      <c r="A26487" s="221">
        <v>28078.0</v>
      </c>
      <c r="B26487" s="221">
        <v>36.0</v>
      </c>
      <c r="C26487" s="221">
        <v>5422999.0</v>
      </c>
    </row>
    <row r="26488">
      <c r="A26488" s="221">
        <v>28078.0</v>
      </c>
      <c r="B26488" s="221">
        <v>37.0</v>
      </c>
      <c r="C26488" s="221">
        <v>1084599.0</v>
      </c>
    </row>
    <row r="26489">
      <c r="A26489" s="221">
        <v>28078.0</v>
      </c>
      <c r="B26489" s="221">
        <v>38.0</v>
      </c>
      <c r="C26489" s="221">
        <v>225958.0</v>
      </c>
    </row>
    <row r="26490">
      <c r="A26490" s="221">
        <v>28078.0</v>
      </c>
      <c r="B26490" s="221">
        <v>39.0</v>
      </c>
      <c r="C26490" s="221">
        <v>48419.0</v>
      </c>
    </row>
    <row r="26491">
      <c r="A26491" s="221">
        <v>28078.0</v>
      </c>
      <c r="B26491" s="221">
        <v>40.0</v>
      </c>
      <c r="C26491" s="221">
        <v>10591.0</v>
      </c>
    </row>
    <row r="26492">
      <c r="A26492" s="221">
        <v>28078.0</v>
      </c>
      <c r="B26492" s="221">
        <v>44.0</v>
      </c>
      <c r="C26492" s="221">
        <v>1099.0</v>
      </c>
    </row>
    <row r="26493">
      <c r="A26493" s="221">
        <v>28078.0</v>
      </c>
      <c r="B26493" s="221">
        <v>3683.0</v>
      </c>
      <c r="C26493" s="221">
        <v>23897.0</v>
      </c>
    </row>
    <row r="26494">
      <c r="A26494" s="221">
        <v>28078.0</v>
      </c>
      <c r="B26494" s="221">
        <v>3685.0</v>
      </c>
      <c r="C26494" s="221">
        <v>22484.0</v>
      </c>
    </row>
    <row r="26495">
      <c r="A26495" s="221">
        <v>28078.0</v>
      </c>
      <c r="B26495" s="221">
        <v>3687.0</v>
      </c>
      <c r="C26495" s="221">
        <v>16980.0</v>
      </c>
    </row>
    <row r="26496">
      <c r="A26496" s="221">
        <v>28078.0</v>
      </c>
      <c r="B26496" s="221">
        <v>3689.0</v>
      </c>
      <c r="C26496" s="221">
        <v>15872.0</v>
      </c>
    </row>
    <row r="26497">
      <c r="A26497" s="221">
        <v>28078.0</v>
      </c>
      <c r="B26497" s="221">
        <v>3691.0</v>
      </c>
      <c r="C26497" s="221">
        <v>13870.0</v>
      </c>
    </row>
    <row r="26498">
      <c r="A26498" s="221">
        <v>28078.0</v>
      </c>
      <c r="B26498" s="221">
        <v>3697.0</v>
      </c>
      <c r="C26498" s="221">
        <v>18156.0</v>
      </c>
    </row>
    <row r="26499">
      <c r="A26499" s="221">
        <v>28078.0</v>
      </c>
      <c r="B26499" s="221">
        <v>3721.0</v>
      </c>
      <c r="C26499" s="221">
        <v>7500.0</v>
      </c>
    </row>
    <row r="26500">
      <c r="A26500" s="221">
        <v>28078.0</v>
      </c>
      <c r="B26500" s="221">
        <v>3727.0</v>
      </c>
      <c r="C26500" s="221">
        <v>851.0</v>
      </c>
    </row>
    <row r="26501">
      <c r="A26501" s="221">
        <v>28078.0</v>
      </c>
      <c r="B26501" s="221">
        <v>3828.0</v>
      </c>
      <c r="C26501" s="221">
        <v>128798.0</v>
      </c>
    </row>
    <row r="26502">
      <c r="A26502" s="221">
        <v>28078.0</v>
      </c>
      <c r="B26502" s="221">
        <v>9826.0</v>
      </c>
      <c r="C26502" s="221">
        <v>7855.0</v>
      </c>
    </row>
    <row r="26503">
      <c r="A26503" s="221">
        <v>28078.0</v>
      </c>
      <c r="B26503" s="221">
        <v>9828.0</v>
      </c>
      <c r="C26503" s="221">
        <v>13469.0</v>
      </c>
    </row>
    <row r="26504">
      <c r="A26504" s="221">
        <v>28078.0</v>
      </c>
      <c r="B26504" s="221">
        <v>9832.0</v>
      </c>
      <c r="C26504" s="221">
        <v>10242.0</v>
      </c>
    </row>
    <row r="26505">
      <c r="A26505" s="221">
        <v>28078.0</v>
      </c>
      <c r="B26505" s="221">
        <v>9838.0</v>
      </c>
      <c r="C26505" s="221">
        <v>1048.0</v>
      </c>
    </row>
    <row r="26506">
      <c r="A26506" s="221">
        <v>28078.0</v>
      </c>
      <c r="B26506" s="221">
        <v>9842.0</v>
      </c>
      <c r="C26506" s="221">
        <v>6871.0</v>
      </c>
    </row>
    <row r="26507">
      <c r="A26507" s="221">
        <v>28078.0</v>
      </c>
      <c r="B26507" s="221">
        <v>9848.0</v>
      </c>
      <c r="C26507" s="221">
        <v>2024.0</v>
      </c>
    </row>
    <row r="26508">
      <c r="A26508" s="221">
        <v>28078.0</v>
      </c>
      <c r="B26508" s="221">
        <v>13267.0</v>
      </c>
      <c r="C26508" s="221">
        <v>1.0</v>
      </c>
    </row>
    <row r="26509">
      <c r="A26509" s="221">
        <v>28079.0</v>
      </c>
      <c r="B26509" s="221">
        <v>34.0</v>
      </c>
      <c r="C26509" s="221">
        <v>3.4707196E8</v>
      </c>
    </row>
    <row r="26510">
      <c r="A26510" s="221">
        <v>28079.0</v>
      </c>
      <c r="B26510" s="221">
        <v>35.0</v>
      </c>
      <c r="C26510" s="221">
        <v>2.8922663E7</v>
      </c>
    </row>
    <row r="26511">
      <c r="A26511" s="221">
        <v>28079.0</v>
      </c>
      <c r="B26511" s="221">
        <v>36.0</v>
      </c>
      <c r="C26511" s="221">
        <v>5422999.0</v>
      </c>
    </row>
    <row r="26512">
      <c r="A26512" s="221">
        <v>28079.0</v>
      </c>
      <c r="B26512" s="221">
        <v>37.0</v>
      </c>
      <c r="C26512" s="221">
        <v>1084599.0</v>
      </c>
    </row>
    <row r="26513">
      <c r="A26513" s="221">
        <v>28079.0</v>
      </c>
      <c r="B26513" s="221">
        <v>38.0</v>
      </c>
      <c r="C26513" s="221">
        <v>225958.0</v>
      </c>
    </row>
    <row r="26514">
      <c r="A26514" s="221">
        <v>28079.0</v>
      </c>
      <c r="B26514" s="221">
        <v>39.0</v>
      </c>
      <c r="C26514" s="221">
        <v>48419.0</v>
      </c>
    </row>
    <row r="26515">
      <c r="A26515" s="221">
        <v>28079.0</v>
      </c>
      <c r="B26515" s="221">
        <v>40.0</v>
      </c>
      <c r="C26515" s="221">
        <v>10591.0</v>
      </c>
    </row>
    <row r="26516">
      <c r="A26516" s="221">
        <v>28079.0</v>
      </c>
      <c r="B26516" s="221">
        <v>44.0</v>
      </c>
      <c r="C26516" s="221">
        <v>1099.0</v>
      </c>
    </row>
    <row r="26517">
      <c r="A26517" s="221">
        <v>28079.0</v>
      </c>
      <c r="B26517" s="221">
        <v>3683.0</v>
      </c>
      <c r="C26517" s="221">
        <v>23897.0</v>
      </c>
    </row>
    <row r="26518">
      <c r="A26518" s="221">
        <v>28079.0</v>
      </c>
      <c r="B26518" s="221">
        <v>3685.0</v>
      </c>
      <c r="C26518" s="221">
        <v>22484.0</v>
      </c>
    </row>
    <row r="26519">
      <c r="A26519" s="221">
        <v>28079.0</v>
      </c>
      <c r="B26519" s="221">
        <v>3687.0</v>
      </c>
      <c r="C26519" s="221">
        <v>16980.0</v>
      </c>
    </row>
    <row r="26520">
      <c r="A26520" s="221">
        <v>28079.0</v>
      </c>
      <c r="B26520" s="221">
        <v>3689.0</v>
      </c>
      <c r="C26520" s="221">
        <v>15872.0</v>
      </c>
    </row>
    <row r="26521">
      <c r="A26521" s="221">
        <v>28079.0</v>
      </c>
      <c r="B26521" s="221">
        <v>3691.0</v>
      </c>
      <c r="C26521" s="221">
        <v>13870.0</v>
      </c>
    </row>
    <row r="26522">
      <c r="A26522" s="221">
        <v>28079.0</v>
      </c>
      <c r="B26522" s="221">
        <v>3697.0</v>
      </c>
      <c r="C26522" s="221">
        <v>18156.0</v>
      </c>
    </row>
    <row r="26523">
      <c r="A26523" s="221">
        <v>28079.0</v>
      </c>
      <c r="B26523" s="221">
        <v>3721.0</v>
      </c>
      <c r="C26523" s="221">
        <v>7500.0</v>
      </c>
    </row>
    <row r="26524">
      <c r="A26524" s="221">
        <v>28079.0</v>
      </c>
      <c r="B26524" s="221">
        <v>3727.0</v>
      </c>
      <c r="C26524" s="221">
        <v>851.0</v>
      </c>
    </row>
    <row r="26525">
      <c r="A26525" s="221">
        <v>28079.0</v>
      </c>
      <c r="B26525" s="221">
        <v>3828.0</v>
      </c>
      <c r="C26525" s="221">
        <v>128798.0</v>
      </c>
    </row>
    <row r="26526">
      <c r="A26526" s="221">
        <v>28079.0</v>
      </c>
      <c r="B26526" s="221">
        <v>9826.0</v>
      </c>
      <c r="C26526" s="221">
        <v>7855.0</v>
      </c>
    </row>
    <row r="26527">
      <c r="A26527" s="221">
        <v>28079.0</v>
      </c>
      <c r="B26527" s="221">
        <v>9828.0</v>
      </c>
      <c r="C26527" s="221">
        <v>13469.0</v>
      </c>
    </row>
    <row r="26528">
      <c r="A26528" s="221">
        <v>28079.0</v>
      </c>
      <c r="B26528" s="221">
        <v>9832.0</v>
      </c>
      <c r="C26528" s="221">
        <v>10242.0</v>
      </c>
    </row>
    <row r="26529">
      <c r="A26529" s="221">
        <v>28079.0</v>
      </c>
      <c r="B26529" s="221">
        <v>9838.0</v>
      </c>
      <c r="C26529" s="221">
        <v>1048.0</v>
      </c>
    </row>
    <row r="26530">
      <c r="A26530" s="221">
        <v>28079.0</v>
      </c>
      <c r="B26530" s="221">
        <v>9842.0</v>
      </c>
      <c r="C26530" s="221">
        <v>6871.0</v>
      </c>
    </row>
    <row r="26531">
      <c r="A26531" s="221">
        <v>28079.0</v>
      </c>
      <c r="B26531" s="221">
        <v>9848.0</v>
      </c>
      <c r="C26531" s="221">
        <v>2024.0</v>
      </c>
    </row>
    <row r="26532">
      <c r="A26532" s="221">
        <v>28079.0</v>
      </c>
      <c r="B26532" s="221">
        <v>13267.0</v>
      </c>
      <c r="C26532" s="221">
        <v>1.0</v>
      </c>
    </row>
    <row r="26533">
      <c r="A26533" s="221">
        <v>28080.0</v>
      </c>
      <c r="B26533" s="221">
        <v>34.0</v>
      </c>
      <c r="C26533" s="221">
        <v>3.4707196E8</v>
      </c>
    </row>
    <row r="26534">
      <c r="A26534" s="221">
        <v>28080.0</v>
      </c>
      <c r="B26534" s="221">
        <v>35.0</v>
      </c>
      <c r="C26534" s="221">
        <v>2.8922663E7</v>
      </c>
    </row>
    <row r="26535">
      <c r="A26535" s="221">
        <v>28080.0</v>
      </c>
      <c r="B26535" s="221">
        <v>36.0</v>
      </c>
      <c r="C26535" s="221">
        <v>5422999.0</v>
      </c>
    </row>
    <row r="26536">
      <c r="A26536" s="221">
        <v>28080.0</v>
      </c>
      <c r="B26536" s="221">
        <v>37.0</v>
      </c>
      <c r="C26536" s="221">
        <v>1084599.0</v>
      </c>
    </row>
    <row r="26537">
      <c r="A26537" s="221">
        <v>28080.0</v>
      </c>
      <c r="B26537" s="221">
        <v>38.0</v>
      </c>
      <c r="C26537" s="221">
        <v>225958.0</v>
      </c>
    </row>
    <row r="26538">
      <c r="A26538" s="221">
        <v>28080.0</v>
      </c>
      <c r="B26538" s="221">
        <v>39.0</v>
      </c>
      <c r="C26538" s="221">
        <v>48419.0</v>
      </c>
    </row>
    <row r="26539">
      <c r="A26539" s="221">
        <v>28080.0</v>
      </c>
      <c r="B26539" s="221">
        <v>40.0</v>
      </c>
      <c r="C26539" s="221">
        <v>10591.0</v>
      </c>
    </row>
    <row r="26540">
      <c r="A26540" s="221">
        <v>28080.0</v>
      </c>
      <c r="B26540" s="221">
        <v>44.0</v>
      </c>
      <c r="C26540" s="221">
        <v>1099.0</v>
      </c>
    </row>
    <row r="26541">
      <c r="A26541" s="221">
        <v>28080.0</v>
      </c>
      <c r="B26541" s="221">
        <v>3683.0</v>
      </c>
      <c r="C26541" s="221">
        <v>23897.0</v>
      </c>
    </row>
    <row r="26542">
      <c r="A26542" s="221">
        <v>28080.0</v>
      </c>
      <c r="B26542" s="221">
        <v>3685.0</v>
      </c>
      <c r="C26542" s="221">
        <v>22484.0</v>
      </c>
    </row>
    <row r="26543">
      <c r="A26543" s="221">
        <v>28080.0</v>
      </c>
      <c r="B26543" s="221">
        <v>3687.0</v>
      </c>
      <c r="C26543" s="221">
        <v>16980.0</v>
      </c>
    </row>
    <row r="26544">
      <c r="A26544" s="221">
        <v>28080.0</v>
      </c>
      <c r="B26544" s="221">
        <v>3689.0</v>
      </c>
      <c r="C26544" s="221">
        <v>15872.0</v>
      </c>
    </row>
    <row r="26545">
      <c r="A26545" s="221">
        <v>28080.0</v>
      </c>
      <c r="B26545" s="221">
        <v>3691.0</v>
      </c>
      <c r="C26545" s="221">
        <v>13870.0</v>
      </c>
    </row>
    <row r="26546">
      <c r="A26546" s="221">
        <v>28080.0</v>
      </c>
      <c r="B26546" s="221">
        <v>3697.0</v>
      </c>
      <c r="C26546" s="221">
        <v>18156.0</v>
      </c>
    </row>
    <row r="26547">
      <c r="A26547" s="221">
        <v>28080.0</v>
      </c>
      <c r="B26547" s="221">
        <v>3721.0</v>
      </c>
      <c r="C26547" s="221">
        <v>7500.0</v>
      </c>
    </row>
    <row r="26548">
      <c r="A26548" s="221">
        <v>28080.0</v>
      </c>
      <c r="B26548" s="221">
        <v>3727.0</v>
      </c>
      <c r="C26548" s="221">
        <v>851.0</v>
      </c>
    </row>
    <row r="26549">
      <c r="A26549" s="221">
        <v>28080.0</v>
      </c>
      <c r="B26549" s="221">
        <v>3828.0</v>
      </c>
      <c r="C26549" s="221">
        <v>128798.0</v>
      </c>
    </row>
    <row r="26550">
      <c r="A26550" s="221">
        <v>28080.0</v>
      </c>
      <c r="B26550" s="221">
        <v>9826.0</v>
      </c>
      <c r="C26550" s="221">
        <v>7855.0</v>
      </c>
    </row>
    <row r="26551">
      <c r="A26551" s="221">
        <v>28080.0</v>
      </c>
      <c r="B26551" s="221">
        <v>9828.0</v>
      </c>
      <c r="C26551" s="221">
        <v>13469.0</v>
      </c>
    </row>
    <row r="26552">
      <c r="A26552" s="221">
        <v>28080.0</v>
      </c>
      <c r="B26552" s="221">
        <v>9832.0</v>
      </c>
      <c r="C26552" s="221">
        <v>10242.0</v>
      </c>
    </row>
    <row r="26553">
      <c r="A26553" s="221">
        <v>28080.0</v>
      </c>
      <c r="B26553" s="221">
        <v>9838.0</v>
      </c>
      <c r="C26553" s="221">
        <v>1048.0</v>
      </c>
    </row>
    <row r="26554">
      <c r="A26554" s="221">
        <v>28080.0</v>
      </c>
      <c r="B26554" s="221">
        <v>9842.0</v>
      </c>
      <c r="C26554" s="221">
        <v>6871.0</v>
      </c>
    </row>
    <row r="26555">
      <c r="A26555" s="221">
        <v>28080.0</v>
      </c>
      <c r="B26555" s="221">
        <v>9848.0</v>
      </c>
      <c r="C26555" s="221">
        <v>2024.0</v>
      </c>
    </row>
    <row r="26556">
      <c r="A26556" s="221">
        <v>28080.0</v>
      </c>
      <c r="B26556" s="221">
        <v>13267.0</v>
      </c>
      <c r="C26556" s="221">
        <v>1.0</v>
      </c>
    </row>
    <row r="26557">
      <c r="A26557" s="221">
        <v>28081.0</v>
      </c>
      <c r="B26557" s="221">
        <v>34.0</v>
      </c>
      <c r="C26557" s="221">
        <v>8.676799E7</v>
      </c>
    </row>
    <row r="26558">
      <c r="A26558" s="221">
        <v>28081.0</v>
      </c>
      <c r="B26558" s="221">
        <v>35.0</v>
      </c>
      <c r="C26558" s="221">
        <v>7230666.0</v>
      </c>
    </row>
    <row r="26559">
      <c r="A26559" s="221">
        <v>28081.0</v>
      </c>
      <c r="B26559" s="221">
        <v>36.0</v>
      </c>
      <c r="C26559" s="221">
        <v>1355750.0</v>
      </c>
    </row>
    <row r="26560">
      <c r="A26560" s="221">
        <v>28081.0</v>
      </c>
      <c r="B26560" s="221">
        <v>37.0</v>
      </c>
      <c r="C26560" s="221">
        <v>271150.0</v>
      </c>
    </row>
    <row r="26561">
      <c r="A26561" s="221">
        <v>28081.0</v>
      </c>
      <c r="B26561" s="221">
        <v>38.0</v>
      </c>
      <c r="C26561" s="221">
        <v>56490.0</v>
      </c>
    </row>
    <row r="26562">
      <c r="A26562" s="221">
        <v>28081.0</v>
      </c>
      <c r="B26562" s="221">
        <v>39.0</v>
      </c>
      <c r="C26562" s="221">
        <v>12105.0</v>
      </c>
    </row>
    <row r="26563">
      <c r="A26563" s="221">
        <v>28081.0</v>
      </c>
      <c r="B26563" s="221">
        <v>40.0</v>
      </c>
      <c r="C26563" s="221">
        <v>2648.0</v>
      </c>
    </row>
    <row r="26564">
      <c r="A26564" s="221">
        <v>28081.0</v>
      </c>
      <c r="B26564" s="221">
        <v>44.0</v>
      </c>
      <c r="C26564" s="221">
        <v>275.0</v>
      </c>
    </row>
    <row r="26565">
      <c r="A26565" s="221">
        <v>28081.0</v>
      </c>
      <c r="B26565" s="221">
        <v>3683.0</v>
      </c>
      <c r="C26565" s="221">
        <v>5975.0</v>
      </c>
    </row>
    <row r="26566">
      <c r="A26566" s="221">
        <v>28081.0</v>
      </c>
      <c r="B26566" s="221">
        <v>3685.0</v>
      </c>
      <c r="C26566" s="221">
        <v>5621.0</v>
      </c>
    </row>
    <row r="26567">
      <c r="A26567" s="221">
        <v>28081.0</v>
      </c>
      <c r="B26567" s="221">
        <v>3687.0</v>
      </c>
      <c r="C26567" s="221">
        <v>4245.0</v>
      </c>
    </row>
    <row r="26568">
      <c r="A26568" s="221">
        <v>28081.0</v>
      </c>
      <c r="B26568" s="221">
        <v>3689.0</v>
      </c>
      <c r="C26568" s="221">
        <v>3968.0</v>
      </c>
    </row>
    <row r="26569">
      <c r="A26569" s="221">
        <v>28081.0</v>
      </c>
      <c r="B26569" s="221">
        <v>3691.0</v>
      </c>
      <c r="C26569" s="221">
        <v>3468.0</v>
      </c>
    </row>
    <row r="26570">
      <c r="A26570" s="221">
        <v>28081.0</v>
      </c>
      <c r="B26570" s="221">
        <v>3697.0</v>
      </c>
      <c r="C26570" s="221">
        <v>4539.0</v>
      </c>
    </row>
    <row r="26571">
      <c r="A26571" s="221">
        <v>28081.0</v>
      </c>
      <c r="B26571" s="221">
        <v>3721.0</v>
      </c>
      <c r="C26571" s="221">
        <v>1875.0</v>
      </c>
    </row>
    <row r="26572">
      <c r="A26572" s="221">
        <v>28081.0</v>
      </c>
      <c r="B26572" s="221">
        <v>3727.0</v>
      </c>
      <c r="C26572" s="221">
        <v>213.0</v>
      </c>
    </row>
    <row r="26573">
      <c r="A26573" s="221">
        <v>28081.0</v>
      </c>
      <c r="B26573" s="221">
        <v>3828.0</v>
      </c>
      <c r="C26573" s="221">
        <v>32200.0</v>
      </c>
    </row>
    <row r="26574">
      <c r="A26574" s="221">
        <v>28081.0</v>
      </c>
      <c r="B26574" s="221">
        <v>9826.0</v>
      </c>
      <c r="C26574" s="221">
        <v>1964.0</v>
      </c>
    </row>
    <row r="26575">
      <c r="A26575" s="221">
        <v>28081.0</v>
      </c>
      <c r="B26575" s="221">
        <v>9828.0</v>
      </c>
      <c r="C26575" s="221">
        <v>3368.0</v>
      </c>
    </row>
    <row r="26576">
      <c r="A26576" s="221">
        <v>28081.0</v>
      </c>
      <c r="B26576" s="221">
        <v>9832.0</v>
      </c>
      <c r="C26576" s="221">
        <v>2561.0</v>
      </c>
    </row>
    <row r="26577">
      <c r="A26577" s="221">
        <v>28081.0</v>
      </c>
      <c r="B26577" s="221">
        <v>9838.0</v>
      </c>
      <c r="C26577" s="221">
        <v>262.0</v>
      </c>
    </row>
    <row r="26578">
      <c r="A26578" s="221">
        <v>28081.0</v>
      </c>
      <c r="B26578" s="221">
        <v>9842.0</v>
      </c>
      <c r="C26578" s="221">
        <v>1718.0</v>
      </c>
    </row>
    <row r="26579">
      <c r="A26579" s="221">
        <v>28081.0</v>
      </c>
      <c r="B26579" s="221">
        <v>9848.0</v>
      </c>
      <c r="C26579" s="221">
        <v>506.0</v>
      </c>
    </row>
    <row r="26580">
      <c r="A26580" s="221">
        <v>28081.0</v>
      </c>
      <c r="B26580" s="221">
        <v>13267.0</v>
      </c>
      <c r="C26580" s="221">
        <v>1.0</v>
      </c>
    </row>
    <row r="26581">
      <c r="A26581" s="221">
        <v>28082.0</v>
      </c>
      <c r="B26581" s="221">
        <v>34.0</v>
      </c>
      <c r="C26581" s="221">
        <v>8.676799E7</v>
      </c>
    </row>
    <row r="26582">
      <c r="A26582" s="221">
        <v>28082.0</v>
      </c>
      <c r="B26582" s="221">
        <v>35.0</v>
      </c>
      <c r="C26582" s="221">
        <v>7230666.0</v>
      </c>
    </row>
    <row r="26583">
      <c r="A26583" s="221">
        <v>28082.0</v>
      </c>
      <c r="B26583" s="221">
        <v>36.0</v>
      </c>
      <c r="C26583" s="221">
        <v>1355750.0</v>
      </c>
    </row>
    <row r="26584">
      <c r="A26584" s="221">
        <v>28082.0</v>
      </c>
      <c r="B26584" s="221">
        <v>37.0</v>
      </c>
      <c r="C26584" s="221">
        <v>271150.0</v>
      </c>
    </row>
    <row r="26585">
      <c r="A26585" s="221">
        <v>28082.0</v>
      </c>
      <c r="B26585" s="221">
        <v>38.0</v>
      </c>
      <c r="C26585" s="221">
        <v>56490.0</v>
      </c>
    </row>
    <row r="26586">
      <c r="A26586" s="221">
        <v>28082.0</v>
      </c>
      <c r="B26586" s="221">
        <v>39.0</v>
      </c>
      <c r="C26586" s="221">
        <v>12105.0</v>
      </c>
    </row>
    <row r="26587">
      <c r="A26587" s="221">
        <v>28082.0</v>
      </c>
      <c r="B26587" s="221">
        <v>40.0</v>
      </c>
      <c r="C26587" s="221">
        <v>2648.0</v>
      </c>
    </row>
    <row r="26588">
      <c r="A26588" s="221">
        <v>28082.0</v>
      </c>
      <c r="B26588" s="221">
        <v>44.0</v>
      </c>
      <c r="C26588" s="221">
        <v>275.0</v>
      </c>
    </row>
    <row r="26589">
      <c r="A26589" s="221">
        <v>28082.0</v>
      </c>
      <c r="B26589" s="221">
        <v>3683.0</v>
      </c>
      <c r="C26589" s="221">
        <v>5975.0</v>
      </c>
    </row>
    <row r="26590">
      <c r="A26590" s="221">
        <v>28082.0</v>
      </c>
      <c r="B26590" s="221">
        <v>3685.0</v>
      </c>
      <c r="C26590" s="221">
        <v>5621.0</v>
      </c>
    </row>
    <row r="26591">
      <c r="A26591" s="221">
        <v>28082.0</v>
      </c>
      <c r="B26591" s="221">
        <v>3687.0</v>
      </c>
      <c r="C26591" s="221">
        <v>4245.0</v>
      </c>
    </row>
    <row r="26592">
      <c r="A26592" s="221">
        <v>28082.0</v>
      </c>
      <c r="B26592" s="221">
        <v>3689.0</v>
      </c>
      <c r="C26592" s="221">
        <v>3968.0</v>
      </c>
    </row>
    <row r="26593">
      <c r="A26593" s="221">
        <v>28082.0</v>
      </c>
      <c r="B26593" s="221">
        <v>3691.0</v>
      </c>
      <c r="C26593" s="221">
        <v>3468.0</v>
      </c>
    </row>
    <row r="26594">
      <c r="A26594" s="221">
        <v>28082.0</v>
      </c>
      <c r="B26594" s="221">
        <v>3697.0</v>
      </c>
      <c r="C26594" s="221">
        <v>4539.0</v>
      </c>
    </row>
    <row r="26595">
      <c r="A26595" s="221">
        <v>28082.0</v>
      </c>
      <c r="B26595" s="221">
        <v>3721.0</v>
      </c>
      <c r="C26595" s="221">
        <v>1875.0</v>
      </c>
    </row>
    <row r="26596">
      <c r="A26596" s="221">
        <v>28082.0</v>
      </c>
      <c r="B26596" s="221">
        <v>3727.0</v>
      </c>
      <c r="C26596" s="221">
        <v>213.0</v>
      </c>
    </row>
    <row r="26597">
      <c r="A26597" s="221">
        <v>28082.0</v>
      </c>
      <c r="B26597" s="221">
        <v>3828.0</v>
      </c>
      <c r="C26597" s="221">
        <v>32200.0</v>
      </c>
    </row>
    <row r="26598">
      <c r="A26598" s="221">
        <v>28082.0</v>
      </c>
      <c r="B26598" s="221">
        <v>9826.0</v>
      </c>
      <c r="C26598" s="221">
        <v>1964.0</v>
      </c>
    </row>
    <row r="26599">
      <c r="A26599" s="221">
        <v>28082.0</v>
      </c>
      <c r="B26599" s="221">
        <v>9828.0</v>
      </c>
      <c r="C26599" s="221">
        <v>3368.0</v>
      </c>
    </row>
    <row r="26600">
      <c r="A26600" s="221">
        <v>28082.0</v>
      </c>
      <c r="B26600" s="221">
        <v>9832.0</v>
      </c>
      <c r="C26600" s="221">
        <v>2561.0</v>
      </c>
    </row>
    <row r="26601">
      <c r="A26601" s="221">
        <v>28082.0</v>
      </c>
      <c r="B26601" s="221">
        <v>9838.0</v>
      </c>
      <c r="C26601" s="221">
        <v>262.0</v>
      </c>
    </row>
    <row r="26602">
      <c r="A26602" s="221">
        <v>28082.0</v>
      </c>
      <c r="B26602" s="221">
        <v>9842.0</v>
      </c>
      <c r="C26602" s="221">
        <v>1718.0</v>
      </c>
    </row>
    <row r="26603">
      <c r="A26603" s="221">
        <v>28082.0</v>
      </c>
      <c r="B26603" s="221">
        <v>9848.0</v>
      </c>
      <c r="C26603" s="221">
        <v>506.0</v>
      </c>
    </row>
    <row r="26604">
      <c r="A26604" s="221">
        <v>28082.0</v>
      </c>
      <c r="B26604" s="221">
        <v>13267.0</v>
      </c>
      <c r="C26604" s="221">
        <v>1.0</v>
      </c>
    </row>
    <row r="26605">
      <c r="A26605" s="221">
        <v>28083.0</v>
      </c>
      <c r="B26605" s="221">
        <v>34.0</v>
      </c>
      <c r="C26605" s="221">
        <v>8.676799E7</v>
      </c>
    </row>
    <row r="26606">
      <c r="A26606" s="221">
        <v>28083.0</v>
      </c>
      <c r="B26606" s="221">
        <v>35.0</v>
      </c>
      <c r="C26606" s="221">
        <v>7230666.0</v>
      </c>
    </row>
    <row r="26607">
      <c r="A26607" s="221">
        <v>28083.0</v>
      </c>
      <c r="B26607" s="221">
        <v>36.0</v>
      </c>
      <c r="C26607" s="221">
        <v>1355750.0</v>
      </c>
    </row>
    <row r="26608">
      <c r="A26608" s="221">
        <v>28083.0</v>
      </c>
      <c r="B26608" s="221">
        <v>37.0</v>
      </c>
      <c r="C26608" s="221">
        <v>271150.0</v>
      </c>
    </row>
    <row r="26609">
      <c r="A26609" s="221">
        <v>28083.0</v>
      </c>
      <c r="B26609" s="221">
        <v>38.0</v>
      </c>
      <c r="C26609" s="221">
        <v>56490.0</v>
      </c>
    </row>
    <row r="26610">
      <c r="A26610" s="221">
        <v>28083.0</v>
      </c>
      <c r="B26610" s="221">
        <v>39.0</v>
      </c>
      <c r="C26610" s="221">
        <v>12105.0</v>
      </c>
    </row>
    <row r="26611">
      <c r="A26611" s="221">
        <v>28083.0</v>
      </c>
      <c r="B26611" s="221">
        <v>40.0</v>
      </c>
      <c r="C26611" s="221">
        <v>2648.0</v>
      </c>
    </row>
    <row r="26612">
      <c r="A26612" s="221">
        <v>28083.0</v>
      </c>
      <c r="B26612" s="221">
        <v>44.0</v>
      </c>
      <c r="C26612" s="221">
        <v>275.0</v>
      </c>
    </row>
    <row r="26613">
      <c r="A26613" s="221">
        <v>28083.0</v>
      </c>
      <c r="B26613" s="221">
        <v>3683.0</v>
      </c>
      <c r="C26613" s="221">
        <v>5975.0</v>
      </c>
    </row>
    <row r="26614">
      <c r="A26614" s="221">
        <v>28083.0</v>
      </c>
      <c r="B26614" s="221">
        <v>3685.0</v>
      </c>
      <c r="C26614" s="221">
        <v>5621.0</v>
      </c>
    </row>
    <row r="26615">
      <c r="A26615" s="221">
        <v>28083.0</v>
      </c>
      <c r="B26615" s="221">
        <v>3687.0</v>
      </c>
      <c r="C26615" s="221">
        <v>4245.0</v>
      </c>
    </row>
    <row r="26616">
      <c r="A26616" s="221">
        <v>28083.0</v>
      </c>
      <c r="B26616" s="221">
        <v>3689.0</v>
      </c>
      <c r="C26616" s="221">
        <v>3968.0</v>
      </c>
    </row>
    <row r="26617">
      <c r="A26617" s="221">
        <v>28083.0</v>
      </c>
      <c r="B26617" s="221">
        <v>3691.0</v>
      </c>
      <c r="C26617" s="221">
        <v>3468.0</v>
      </c>
    </row>
    <row r="26618">
      <c r="A26618" s="221">
        <v>28083.0</v>
      </c>
      <c r="B26618" s="221">
        <v>3697.0</v>
      </c>
      <c r="C26618" s="221">
        <v>4539.0</v>
      </c>
    </row>
    <row r="26619">
      <c r="A26619" s="221">
        <v>28083.0</v>
      </c>
      <c r="B26619" s="221">
        <v>3721.0</v>
      </c>
      <c r="C26619" s="221">
        <v>1875.0</v>
      </c>
    </row>
    <row r="26620">
      <c r="A26620" s="221">
        <v>28083.0</v>
      </c>
      <c r="B26620" s="221">
        <v>3727.0</v>
      </c>
      <c r="C26620" s="221">
        <v>213.0</v>
      </c>
    </row>
    <row r="26621">
      <c r="A26621" s="221">
        <v>28083.0</v>
      </c>
      <c r="B26621" s="221">
        <v>3828.0</v>
      </c>
      <c r="C26621" s="221">
        <v>32200.0</v>
      </c>
    </row>
    <row r="26622">
      <c r="A26622" s="221">
        <v>28083.0</v>
      </c>
      <c r="B26622" s="221">
        <v>9826.0</v>
      </c>
      <c r="C26622" s="221">
        <v>1964.0</v>
      </c>
    </row>
    <row r="26623">
      <c r="A26623" s="221">
        <v>28083.0</v>
      </c>
      <c r="B26623" s="221">
        <v>9828.0</v>
      </c>
      <c r="C26623" s="221">
        <v>3368.0</v>
      </c>
    </row>
    <row r="26624">
      <c r="A26624" s="221">
        <v>28083.0</v>
      </c>
      <c r="B26624" s="221">
        <v>9832.0</v>
      </c>
      <c r="C26624" s="221">
        <v>2561.0</v>
      </c>
    </row>
    <row r="26625">
      <c r="A26625" s="221">
        <v>28083.0</v>
      </c>
      <c r="B26625" s="221">
        <v>9838.0</v>
      </c>
      <c r="C26625" s="221">
        <v>262.0</v>
      </c>
    </row>
    <row r="26626">
      <c r="A26626" s="221">
        <v>28083.0</v>
      </c>
      <c r="B26626" s="221">
        <v>9842.0</v>
      </c>
      <c r="C26626" s="221">
        <v>1718.0</v>
      </c>
    </row>
    <row r="26627">
      <c r="A26627" s="221">
        <v>28083.0</v>
      </c>
      <c r="B26627" s="221">
        <v>9848.0</v>
      </c>
      <c r="C26627" s="221">
        <v>506.0</v>
      </c>
    </row>
    <row r="26628">
      <c r="A26628" s="221">
        <v>28083.0</v>
      </c>
      <c r="B26628" s="221">
        <v>13267.0</v>
      </c>
      <c r="C26628" s="221">
        <v>1.0</v>
      </c>
    </row>
    <row r="26629">
      <c r="A26629" s="221">
        <v>28084.0</v>
      </c>
      <c r="B26629" s="221">
        <v>34.0</v>
      </c>
      <c r="C26629" s="221">
        <v>8.676799E7</v>
      </c>
    </row>
    <row r="26630">
      <c r="A26630" s="221">
        <v>28084.0</v>
      </c>
      <c r="B26630" s="221">
        <v>35.0</v>
      </c>
      <c r="C26630" s="221">
        <v>7230666.0</v>
      </c>
    </row>
    <row r="26631">
      <c r="A26631" s="221">
        <v>28084.0</v>
      </c>
      <c r="B26631" s="221">
        <v>36.0</v>
      </c>
      <c r="C26631" s="221">
        <v>1355750.0</v>
      </c>
    </row>
    <row r="26632">
      <c r="A26632" s="221">
        <v>28084.0</v>
      </c>
      <c r="B26632" s="221">
        <v>37.0</v>
      </c>
      <c r="C26632" s="221">
        <v>271150.0</v>
      </c>
    </row>
    <row r="26633">
      <c r="A26633" s="221">
        <v>28084.0</v>
      </c>
      <c r="B26633" s="221">
        <v>38.0</v>
      </c>
      <c r="C26633" s="221">
        <v>56490.0</v>
      </c>
    </row>
    <row r="26634">
      <c r="A26634" s="221">
        <v>28084.0</v>
      </c>
      <c r="B26634" s="221">
        <v>39.0</v>
      </c>
      <c r="C26634" s="221">
        <v>12105.0</v>
      </c>
    </row>
    <row r="26635">
      <c r="A26635" s="221">
        <v>28084.0</v>
      </c>
      <c r="B26635" s="221">
        <v>40.0</v>
      </c>
      <c r="C26635" s="221">
        <v>2648.0</v>
      </c>
    </row>
    <row r="26636">
      <c r="A26636" s="221">
        <v>28084.0</v>
      </c>
      <c r="B26636" s="221">
        <v>44.0</v>
      </c>
      <c r="C26636" s="221">
        <v>275.0</v>
      </c>
    </row>
    <row r="26637">
      <c r="A26637" s="221">
        <v>28084.0</v>
      </c>
      <c r="B26637" s="221">
        <v>3683.0</v>
      </c>
      <c r="C26637" s="221">
        <v>5975.0</v>
      </c>
    </row>
    <row r="26638">
      <c r="A26638" s="221">
        <v>28084.0</v>
      </c>
      <c r="B26638" s="221">
        <v>3685.0</v>
      </c>
      <c r="C26638" s="221">
        <v>5621.0</v>
      </c>
    </row>
    <row r="26639">
      <c r="A26639" s="221">
        <v>28084.0</v>
      </c>
      <c r="B26639" s="221">
        <v>3687.0</v>
      </c>
      <c r="C26639" s="221">
        <v>4245.0</v>
      </c>
    </row>
    <row r="26640">
      <c r="A26640" s="221">
        <v>28084.0</v>
      </c>
      <c r="B26640" s="221">
        <v>3689.0</v>
      </c>
      <c r="C26640" s="221">
        <v>3968.0</v>
      </c>
    </row>
    <row r="26641">
      <c r="A26641" s="221">
        <v>28084.0</v>
      </c>
      <c r="B26641" s="221">
        <v>3691.0</v>
      </c>
      <c r="C26641" s="221">
        <v>3468.0</v>
      </c>
    </row>
    <row r="26642">
      <c r="A26642" s="221">
        <v>28084.0</v>
      </c>
      <c r="B26642" s="221">
        <v>3697.0</v>
      </c>
      <c r="C26642" s="221">
        <v>4539.0</v>
      </c>
    </row>
    <row r="26643">
      <c r="A26643" s="221">
        <v>28084.0</v>
      </c>
      <c r="B26643" s="221">
        <v>3721.0</v>
      </c>
      <c r="C26643" s="221">
        <v>1875.0</v>
      </c>
    </row>
    <row r="26644">
      <c r="A26644" s="221">
        <v>28084.0</v>
      </c>
      <c r="B26644" s="221">
        <v>3727.0</v>
      </c>
      <c r="C26644" s="221">
        <v>213.0</v>
      </c>
    </row>
    <row r="26645">
      <c r="A26645" s="221">
        <v>28084.0</v>
      </c>
      <c r="B26645" s="221">
        <v>3828.0</v>
      </c>
      <c r="C26645" s="221">
        <v>32200.0</v>
      </c>
    </row>
    <row r="26646">
      <c r="A26646" s="221">
        <v>28084.0</v>
      </c>
      <c r="B26646" s="221">
        <v>9826.0</v>
      </c>
      <c r="C26646" s="221">
        <v>1964.0</v>
      </c>
    </row>
    <row r="26647">
      <c r="A26647" s="221">
        <v>28084.0</v>
      </c>
      <c r="B26647" s="221">
        <v>9828.0</v>
      </c>
      <c r="C26647" s="221">
        <v>3368.0</v>
      </c>
    </row>
    <row r="26648">
      <c r="A26648" s="221">
        <v>28084.0</v>
      </c>
      <c r="B26648" s="221">
        <v>9832.0</v>
      </c>
      <c r="C26648" s="221">
        <v>2561.0</v>
      </c>
    </row>
    <row r="26649">
      <c r="A26649" s="221">
        <v>28084.0</v>
      </c>
      <c r="B26649" s="221">
        <v>9838.0</v>
      </c>
      <c r="C26649" s="221">
        <v>262.0</v>
      </c>
    </row>
    <row r="26650">
      <c r="A26650" s="221">
        <v>28084.0</v>
      </c>
      <c r="B26650" s="221">
        <v>9842.0</v>
      </c>
      <c r="C26650" s="221">
        <v>1718.0</v>
      </c>
    </row>
    <row r="26651">
      <c r="A26651" s="221">
        <v>28084.0</v>
      </c>
      <c r="B26651" s="221">
        <v>9848.0</v>
      </c>
      <c r="C26651" s="221">
        <v>506.0</v>
      </c>
    </row>
    <row r="26652">
      <c r="A26652" s="221">
        <v>28084.0</v>
      </c>
      <c r="B26652" s="221">
        <v>13267.0</v>
      </c>
      <c r="C26652" s="221">
        <v>1.0</v>
      </c>
    </row>
    <row r="26653">
      <c r="A26653" s="221">
        <v>28085.0</v>
      </c>
      <c r="B26653" s="221">
        <v>34.0</v>
      </c>
      <c r="C26653" s="221">
        <v>8.676799E7</v>
      </c>
    </row>
    <row r="26654">
      <c r="A26654" s="221">
        <v>28085.0</v>
      </c>
      <c r="B26654" s="221">
        <v>35.0</v>
      </c>
      <c r="C26654" s="221">
        <v>7230666.0</v>
      </c>
    </row>
    <row r="26655">
      <c r="A26655" s="221">
        <v>28085.0</v>
      </c>
      <c r="B26655" s="221">
        <v>36.0</v>
      </c>
      <c r="C26655" s="221">
        <v>1355750.0</v>
      </c>
    </row>
    <row r="26656">
      <c r="A26656" s="221">
        <v>28085.0</v>
      </c>
      <c r="B26656" s="221">
        <v>37.0</v>
      </c>
      <c r="C26656" s="221">
        <v>271150.0</v>
      </c>
    </row>
    <row r="26657">
      <c r="A26657" s="221">
        <v>28085.0</v>
      </c>
      <c r="B26657" s="221">
        <v>38.0</v>
      </c>
      <c r="C26657" s="221">
        <v>56490.0</v>
      </c>
    </row>
    <row r="26658">
      <c r="A26658" s="221">
        <v>28085.0</v>
      </c>
      <c r="B26658" s="221">
        <v>39.0</v>
      </c>
      <c r="C26658" s="221">
        <v>12105.0</v>
      </c>
    </row>
    <row r="26659">
      <c r="A26659" s="221">
        <v>28085.0</v>
      </c>
      <c r="B26659" s="221">
        <v>40.0</v>
      </c>
      <c r="C26659" s="221">
        <v>2648.0</v>
      </c>
    </row>
    <row r="26660">
      <c r="A26660" s="221">
        <v>28085.0</v>
      </c>
      <c r="B26660" s="221">
        <v>44.0</v>
      </c>
      <c r="C26660" s="221">
        <v>275.0</v>
      </c>
    </row>
    <row r="26661">
      <c r="A26661" s="221">
        <v>28085.0</v>
      </c>
      <c r="B26661" s="221">
        <v>3683.0</v>
      </c>
      <c r="C26661" s="221">
        <v>5975.0</v>
      </c>
    </row>
    <row r="26662">
      <c r="A26662" s="221">
        <v>28085.0</v>
      </c>
      <c r="B26662" s="221">
        <v>3685.0</v>
      </c>
      <c r="C26662" s="221">
        <v>5621.0</v>
      </c>
    </row>
    <row r="26663">
      <c r="A26663" s="221">
        <v>28085.0</v>
      </c>
      <c r="B26663" s="221">
        <v>3687.0</v>
      </c>
      <c r="C26663" s="221">
        <v>4245.0</v>
      </c>
    </row>
    <row r="26664">
      <c r="A26664" s="221">
        <v>28085.0</v>
      </c>
      <c r="B26664" s="221">
        <v>3689.0</v>
      </c>
      <c r="C26664" s="221">
        <v>3968.0</v>
      </c>
    </row>
    <row r="26665">
      <c r="A26665" s="221">
        <v>28085.0</v>
      </c>
      <c r="B26665" s="221">
        <v>3691.0</v>
      </c>
      <c r="C26665" s="221">
        <v>3468.0</v>
      </c>
    </row>
    <row r="26666">
      <c r="A26666" s="221">
        <v>28085.0</v>
      </c>
      <c r="B26666" s="221">
        <v>3697.0</v>
      </c>
      <c r="C26666" s="221">
        <v>4539.0</v>
      </c>
    </row>
    <row r="26667">
      <c r="A26667" s="221">
        <v>28085.0</v>
      </c>
      <c r="B26667" s="221">
        <v>3721.0</v>
      </c>
      <c r="C26667" s="221">
        <v>1875.0</v>
      </c>
    </row>
    <row r="26668">
      <c r="A26668" s="221">
        <v>28085.0</v>
      </c>
      <c r="B26668" s="221">
        <v>3727.0</v>
      </c>
      <c r="C26668" s="221">
        <v>213.0</v>
      </c>
    </row>
    <row r="26669">
      <c r="A26669" s="221">
        <v>28085.0</v>
      </c>
      <c r="B26669" s="221">
        <v>3828.0</v>
      </c>
      <c r="C26669" s="221">
        <v>32200.0</v>
      </c>
    </row>
    <row r="26670">
      <c r="A26670" s="221">
        <v>28085.0</v>
      </c>
      <c r="B26670" s="221">
        <v>9826.0</v>
      </c>
      <c r="C26670" s="221">
        <v>1964.0</v>
      </c>
    </row>
    <row r="26671">
      <c r="A26671" s="221">
        <v>28085.0</v>
      </c>
      <c r="B26671" s="221">
        <v>9828.0</v>
      </c>
      <c r="C26671" s="221">
        <v>3368.0</v>
      </c>
    </row>
    <row r="26672">
      <c r="A26672" s="221">
        <v>28085.0</v>
      </c>
      <c r="B26672" s="221">
        <v>9832.0</v>
      </c>
      <c r="C26672" s="221">
        <v>2561.0</v>
      </c>
    </row>
    <row r="26673">
      <c r="A26673" s="221">
        <v>28085.0</v>
      </c>
      <c r="B26673" s="221">
        <v>9838.0</v>
      </c>
      <c r="C26673" s="221">
        <v>262.0</v>
      </c>
    </row>
    <row r="26674">
      <c r="A26674" s="221">
        <v>28085.0</v>
      </c>
      <c r="B26674" s="221">
        <v>9842.0</v>
      </c>
      <c r="C26674" s="221">
        <v>1718.0</v>
      </c>
    </row>
    <row r="26675">
      <c r="A26675" s="221">
        <v>28085.0</v>
      </c>
      <c r="B26675" s="221">
        <v>9848.0</v>
      </c>
      <c r="C26675" s="221">
        <v>506.0</v>
      </c>
    </row>
    <row r="26676">
      <c r="A26676" s="221">
        <v>28085.0</v>
      </c>
      <c r="B26676" s="221">
        <v>13267.0</v>
      </c>
      <c r="C26676" s="221">
        <v>1.0</v>
      </c>
    </row>
    <row r="26677">
      <c r="A26677" s="221">
        <v>28086.0</v>
      </c>
      <c r="B26677" s="221">
        <v>34.0</v>
      </c>
      <c r="C26677" s="221">
        <v>1.7353598E8</v>
      </c>
    </row>
    <row r="26678">
      <c r="A26678" s="221">
        <v>28086.0</v>
      </c>
      <c r="B26678" s="221">
        <v>35.0</v>
      </c>
      <c r="C26678" s="221">
        <v>1.4461332E7</v>
      </c>
    </row>
    <row r="26679">
      <c r="A26679" s="221">
        <v>28086.0</v>
      </c>
      <c r="B26679" s="221">
        <v>36.0</v>
      </c>
      <c r="C26679" s="221">
        <v>2711500.0</v>
      </c>
    </row>
    <row r="26680">
      <c r="A26680" s="221">
        <v>28086.0</v>
      </c>
      <c r="B26680" s="221">
        <v>37.0</v>
      </c>
      <c r="C26680" s="221">
        <v>542300.0</v>
      </c>
    </row>
    <row r="26681">
      <c r="A26681" s="221">
        <v>28086.0</v>
      </c>
      <c r="B26681" s="221">
        <v>38.0</v>
      </c>
      <c r="C26681" s="221">
        <v>112979.0</v>
      </c>
    </row>
    <row r="26682">
      <c r="A26682" s="221">
        <v>28086.0</v>
      </c>
      <c r="B26682" s="221">
        <v>39.0</v>
      </c>
      <c r="C26682" s="221">
        <v>24210.0</v>
      </c>
    </row>
    <row r="26683">
      <c r="A26683" s="221">
        <v>28086.0</v>
      </c>
      <c r="B26683" s="221">
        <v>40.0</v>
      </c>
      <c r="C26683" s="221">
        <v>5296.0</v>
      </c>
    </row>
    <row r="26684">
      <c r="A26684" s="221">
        <v>28086.0</v>
      </c>
      <c r="B26684" s="221">
        <v>44.0</v>
      </c>
      <c r="C26684" s="221">
        <v>550.0</v>
      </c>
    </row>
    <row r="26685">
      <c r="A26685" s="221">
        <v>28086.0</v>
      </c>
      <c r="B26685" s="221">
        <v>3683.0</v>
      </c>
      <c r="C26685" s="221">
        <v>11949.0</v>
      </c>
    </row>
    <row r="26686">
      <c r="A26686" s="221">
        <v>28086.0</v>
      </c>
      <c r="B26686" s="221">
        <v>3685.0</v>
      </c>
      <c r="C26686" s="221">
        <v>11242.0</v>
      </c>
    </row>
    <row r="26687">
      <c r="A26687" s="221">
        <v>28086.0</v>
      </c>
      <c r="B26687" s="221">
        <v>3687.0</v>
      </c>
      <c r="C26687" s="221">
        <v>8490.0</v>
      </c>
    </row>
    <row r="26688">
      <c r="A26688" s="221">
        <v>28086.0</v>
      </c>
      <c r="B26688" s="221">
        <v>3689.0</v>
      </c>
      <c r="C26688" s="221">
        <v>7936.0</v>
      </c>
    </row>
    <row r="26689">
      <c r="A26689" s="221">
        <v>28086.0</v>
      </c>
      <c r="B26689" s="221">
        <v>3691.0</v>
      </c>
      <c r="C26689" s="221">
        <v>6935.0</v>
      </c>
    </row>
    <row r="26690">
      <c r="A26690" s="221">
        <v>28086.0</v>
      </c>
      <c r="B26690" s="221">
        <v>3697.0</v>
      </c>
      <c r="C26690" s="221">
        <v>9078.0</v>
      </c>
    </row>
    <row r="26691">
      <c r="A26691" s="221">
        <v>28086.0</v>
      </c>
      <c r="B26691" s="221">
        <v>3721.0</v>
      </c>
      <c r="C26691" s="221">
        <v>3750.0</v>
      </c>
    </row>
    <row r="26692">
      <c r="A26692" s="221">
        <v>28086.0</v>
      </c>
      <c r="B26692" s="221">
        <v>3727.0</v>
      </c>
      <c r="C26692" s="221">
        <v>426.0</v>
      </c>
    </row>
    <row r="26693">
      <c r="A26693" s="221">
        <v>28086.0</v>
      </c>
      <c r="B26693" s="221">
        <v>3828.0</v>
      </c>
      <c r="C26693" s="221">
        <v>64399.0</v>
      </c>
    </row>
    <row r="26694">
      <c r="A26694" s="221">
        <v>28086.0</v>
      </c>
      <c r="B26694" s="221">
        <v>9826.0</v>
      </c>
      <c r="C26694" s="221">
        <v>3928.0</v>
      </c>
    </row>
    <row r="26695">
      <c r="A26695" s="221">
        <v>28086.0</v>
      </c>
      <c r="B26695" s="221">
        <v>9828.0</v>
      </c>
      <c r="C26695" s="221">
        <v>6735.0</v>
      </c>
    </row>
    <row r="26696">
      <c r="A26696" s="221">
        <v>28086.0</v>
      </c>
      <c r="B26696" s="221">
        <v>9832.0</v>
      </c>
      <c r="C26696" s="221">
        <v>5121.0</v>
      </c>
    </row>
    <row r="26697">
      <c r="A26697" s="221">
        <v>28086.0</v>
      </c>
      <c r="B26697" s="221">
        <v>9838.0</v>
      </c>
      <c r="C26697" s="221">
        <v>524.0</v>
      </c>
    </row>
    <row r="26698">
      <c r="A26698" s="221">
        <v>28086.0</v>
      </c>
      <c r="B26698" s="221">
        <v>9842.0</v>
      </c>
      <c r="C26698" s="221">
        <v>3436.0</v>
      </c>
    </row>
    <row r="26699">
      <c r="A26699" s="221">
        <v>28086.0</v>
      </c>
      <c r="B26699" s="221">
        <v>9848.0</v>
      </c>
      <c r="C26699" s="221">
        <v>1012.0</v>
      </c>
    </row>
    <row r="26700">
      <c r="A26700" s="221">
        <v>28086.0</v>
      </c>
      <c r="B26700" s="221">
        <v>13267.0</v>
      </c>
      <c r="C26700" s="221">
        <v>1.0</v>
      </c>
    </row>
    <row r="26701">
      <c r="A26701" s="221">
        <v>28087.0</v>
      </c>
      <c r="B26701" s="221">
        <v>34.0</v>
      </c>
      <c r="C26701" s="221">
        <v>1.7353598E8</v>
      </c>
    </row>
    <row r="26702">
      <c r="A26702" s="221">
        <v>28087.0</v>
      </c>
      <c r="B26702" s="221">
        <v>35.0</v>
      </c>
      <c r="C26702" s="221">
        <v>1.4461332E7</v>
      </c>
    </row>
    <row r="26703">
      <c r="A26703" s="221">
        <v>28087.0</v>
      </c>
      <c r="B26703" s="221">
        <v>36.0</v>
      </c>
      <c r="C26703" s="221">
        <v>2711500.0</v>
      </c>
    </row>
    <row r="26704">
      <c r="A26704" s="221">
        <v>28087.0</v>
      </c>
      <c r="B26704" s="221">
        <v>37.0</v>
      </c>
      <c r="C26704" s="221">
        <v>542300.0</v>
      </c>
    </row>
    <row r="26705">
      <c r="A26705" s="221">
        <v>28087.0</v>
      </c>
      <c r="B26705" s="221">
        <v>38.0</v>
      </c>
      <c r="C26705" s="221">
        <v>112979.0</v>
      </c>
    </row>
    <row r="26706">
      <c r="A26706" s="221">
        <v>28087.0</v>
      </c>
      <c r="B26706" s="221">
        <v>39.0</v>
      </c>
      <c r="C26706" s="221">
        <v>24210.0</v>
      </c>
    </row>
    <row r="26707">
      <c r="A26707" s="221">
        <v>28087.0</v>
      </c>
      <c r="B26707" s="221">
        <v>40.0</v>
      </c>
      <c r="C26707" s="221">
        <v>5296.0</v>
      </c>
    </row>
    <row r="26708">
      <c r="A26708" s="221">
        <v>28087.0</v>
      </c>
      <c r="B26708" s="221">
        <v>44.0</v>
      </c>
      <c r="C26708" s="221">
        <v>550.0</v>
      </c>
    </row>
    <row r="26709">
      <c r="A26709" s="221">
        <v>28087.0</v>
      </c>
      <c r="B26709" s="221">
        <v>3683.0</v>
      </c>
      <c r="C26709" s="221">
        <v>11949.0</v>
      </c>
    </row>
    <row r="26710">
      <c r="A26710" s="221">
        <v>28087.0</v>
      </c>
      <c r="B26710" s="221">
        <v>3685.0</v>
      </c>
      <c r="C26710" s="221">
        <v>11242.0</v>
      </c>
    </row>
    <row r="26711">
      <c r="A26711" s="221">
        <v>28087.0</v>
      </c>
      <c r="B26711" s="221">
        <v>3687.0</v>
      </c>
      <c r="C26711" s="221">
        <v>8490.0</v>
      </c>
    </row>
    <row r="26712">
      <c r="A26712" s="221">
        <v>28087.0</v>
      </c>
      <c r="B26712" s="221">
        <v>3689.0</v>
      </c>
      <c r="C26712" s="221">
        <v>7936.0</v>
      </c>
    </row>
    <row r="26713">
      <c r="A26713" s="221">
        <v>28087.0</v>
      </c>
      <c r="B26713" s="221">
        <v>3691.0</v>
      </c>
      <c r="C26713" s="221">
        <v>6935.0</v>
      </c>
    </row>
    <row r="26714">
      <c r="A26714" s="221">
        <v>28087.0</v>
      </c>
      <c r="B26714" s="221">
        <v>3697.0</v>
      </c>
      <c r="C26714" s="221">
        <v>9078.0</v>
      </c>
    </row>
    <row r="26715">
      <c r="A26715" s="221">
        <v>28087.0</v>
      </c>
      <c r="B26715" s="221">
        <v>3721.0</v>
      </c>
      <c r="C26715" s="221">
        <v>3750.0</v>
      </c>
    </row>
    <row r="26716">
      <c r="A26716" s="221">
        <v>28087.0</v>
      </c>
      <c r="B26716" s="221">
        <v>3727.0</v>
      </c>
      <c r="C26716" s="221">
        <v>426.0</v>
      </c>
    </row>
    <row r="26717">
      <c r="A26717" s="221">
        <v>28087.0</v>
      </c>
      <c r="B26717" s="221">
        <v>3828.0</v>
      </c>
      <c r="C26717" s="221">
        <v>64399.0</v>
      </c>
    </row>
    <row r="26718">
      <c r="A26718" s="221">
        <v>28087.0</v>
      </c>
      <c r="B26718" s="221">
        <v>9826.0</v>
      </c>
      <c r="C26718" s="221">
        <v>3928.0</v>
      </c>
    </row>
    <row r="26719">
      <c r="A26719" s="221">
        <v>28087.0</v>
      </c>
      <c r="B26719" s="221">
        <v>9828.0</v>
      </c>
      <c r="C26719" s="221">
        <v>6735.0</v>
      </c>
    </row>
    <row r="26720">
      <c r="A26720" s="221">
        <v>28087.0</v>
      </c>
      <c r="B26720" s="221">
        <v>9832.0</v>
      </c>
      <c r="C26720" s="221">
        <v>5121.0</v>
      </c>
    </row>
    <row r="26721">
      <c r="A26721" s="221">
        <v>28087.0</v>
      </c>
      <c r="B26721" s="221">
        <v>9838.0</v>
      </c>
      <c r="C26721" s="221">
        <v>524.0</v>
      </c>
    </row>
    <row r="26722">
      <c r="A26722" s="221">
        <v>28087.0</v>
      </c>
      <c r="B26722" s="221">
        <v>9842.0</v>
      </c>
      <c r="C26722" s="221">
        <v>3436.0</v>
      </c>
    </row>
    <row r="26723">
      <c r="A26723" s="221">
        <v>28087.0</v>
      </c>
      <c r="B26723" s="221">
        <v>9848.0</v>
      </c>
      <c r="C26723" s="221">
        <v>1012.0</v>
      </c>
    </row>
    <row r="26724">
      <c r="A26724" s="221">
        <v>28087.0</v>
      </c>
      <c r="B26724" s="221">
        <v>13267.0</v>
      </c>
      <c r="C26724" s="221">
        <v>1.0</v>
      </c>
    </row>
    <row r="26725">
      <c r="A26725" s="221">
        <v>28088.0</v>
      </c>
      <c r="B26725" s="221">
        <v>34.0</v>
      </c>
      <c r="C26725" s="221">
        <v>1.7353598E8</v>
      </c>
    </row>
    <row r="26726">
      <c r="A26726" s="221">
        <v>28088.0</v>
      </c>
      <c r="B26726" s="221">
        <v>35.0</v>
      </c>
      <c r="C26726" s="221">
        <v>1.4461332E7</v>
      </c>
    </row>
    <row r="26727">
      <c r="A26727" s="221">
        <v>28088.0</v>
      </c>
      <c r="B26727" s="221">
        <v>36.0</v>
      </c>
      <c r="C26727" s="221">
        <v>2711500.0</v>
      </c>
    </row>
    <row r="26728">
      <c r="A26728" s="221">
        <v>28088.0</v>
      </c>
      <c r="B26728" s="221">
        <v>37.0</v>
      </c>
      <c r="C26728" s="221">
        <v>542300.0</v>
      </c>
    </row>
    <row r="26729">
      <c r="A26729" s="221">
        <v>28088.0</v>
      </c>
      <c r="B26729" s="221">
        <v>38.0</v>
      </c>
      <c r="C26729" s="221">
        <v>112979.0</v>
      </c>
    </row>
    <row r="26730">
      <c r="A26730" s="221">
        <v>28088.0</v>
      </c>
      <c r="B26730" s="221">
        <v>39.0</v>
      </c>
      <c r="C26730" s="221">
        <v>24210.0</v>
      </c>
    </row>
    <row r="26731">
      <c r="A26731" s="221">
        <v>28088.0</v>
      </c>
      <c r="B26731" s="221">
        <v>40.0</v>
      </c>
      <c r="C26731" s="221">
        <v>5296.0</v>
      </c>
    </row>
    <row r="26732">
      <c r="A26732" s="221">
        <v>28088.0</v>
      </c>
      <c r="B26732" s="221">
        <v>44.0</v>
      </c>
      <c r="C26732" s="221">
        <v>550.0</v>
      </c>
    </row>
    <row r="26733">
      <c r="A26733" s="221">
        <v>28088.0</v>
      </c>
      <c r="B26733" s="221">
        <v>3683.0</v>
      </c>
      <c r="C26733" s="221">
        <v>11949.0</v>
      </c>
    </row>
    <row r="26734">
      <c r="A26734" s="221">
        <v>28088.0</v>
      </c>
      <c r="B26734" s="221">
        <v>3685.0</v>
      </c>
      <c r="C26734" s="221">
        <v>11242.0</v>
      </c>
    </row>
    <row r="26735">
      <c r="A26735" s="221">
        <v>28088.0</v>
      </c>
      <c r="B26735" s="221">
        <v>3687.0</v>
      </c>
      <c r="C26735" s="221">
        <v>8490.0</v>
      </c>
    </row>
    <row r="26736">
      <c r="A26736" s="221">
        <v>28088.0</v>
      </c>
      <c r="B26736" s="221">
        <v>3689.0</v>
      </c>
      <c r="C26736" s="221">
        <v>7936.0</v>
      </c>
    </row>
    <row r="26737">
      <c r="A26737" s="221">
        <v>28088.0</v>
      </c>
      <c r="B26737" s="221">
        <v>3691.0</v>
      </c>
      <c r="C26737" s="221">
        <v>6935.0</v>
      </c>
    </row>
    <row r="26738">
      <c r="A26738" s="221">
        <v>28088.0</v>
      </c>
      <c r="B26738" s="221">
        <v>3697.0</v>
      </c>
      <c r="C26738" s="221">
        <v>9078.0</v>
      </c>
    </row>
    <row r="26739">
      <c r="A26739" s="221">
        <v>28088.0</v>
      </c>
      <c r="B26739" s="221">
        <v>3721.0</v>
      </c>
      <c r="C26739" s="221">
        <v>3750.0</v>
      </c>
    </row>
    <row r="26740">
      <c r="A26740" s="221">
        <v>28088.0</v>
      </c>
      <c r="B26740" s="221">
        <v>3727.0</v>
      </c>
      <c r="C26740" s="221">
        <v>426.0</v>
      </c>
    </row>
    <row r="26741">
      <c r="A26741" s="221">
        <v>28088.0</v>
      </c>
      <c r="B26741" s="221">
        <v>3828.0</v>
      </c>
      <c r="C26741" s="221">
        <v>64399.0</v>
      </c>
    </row>
    <row r="26742">
      <c r="A26742" s="221">
        <v>28088.0</v>
      </c>
      <c r="B26742" s="221">
        <v>9826.0</v>
      </c>
      <c r="C26742" s="221">
        <v>3928.0</v>
      </c>
    </row>
    <row r="26743">
      <c r="A26743" s="221">
        <v>28088.0</v>
      </c>
      <c r="B26743" s="221">
        <v>9828.0</v>
      </c>
      <c r="C26743" s="221">
        <v>6735.0</v>
      </c>
    </row>
    <row r="26744">
      <c r="A26744" s="221">
        <v>28088.0</v>
      </c>
      <c r="B26744" s="221">
        <v>9832.0</v>
      </c>
      <c r="C26744" s="221">
        <v>5121.0</v>
      </c>
    </row>
    <row r="26745">
      <c r="A26745" s="221">
        <v>28088.0</v>
      </c>
      <c r="B26745" s="221">
        <v>9838.0</v>
      </c>
      <c r="C26745" s="221">
        <v>524.0</v>
      </c>
    </row>
    <row r="26746">
      <c r="A26746" s="221">
        <v>28088.0</v>
      </c>
      <c r="B26746" s="221">
        <v>9842.0</v>
      </c>
      <c r="C26746" s="221">
        <v>3436.0</v>
      </c>
    </row>
    <row r="26747">
      <c r="A26747" s="221">
        <v>28088.0</v>
      </c>
      <c r="B26747" s="221">
        <v>9848.0</v>
      </c>
      <c r="C26747" s="221">
        <v>1012.0</v>
      </c>
    </row>
    <row r="26748">
      <c r="A26748" s="221">
        <v>28088.0</v>
      </c>
      <c r="B26748" s="221">
        <v>13267.0</v>
      </c>
      <c r="C26748" s="221">
        <v>1.0</v>
      </c>
    </row>
    <row r="26749">
      <c r="A26749" s="221">
        <v>28089.0</v>
      </c>
      <c r="B26749" s="221">
        <v>34.0</v>
      </c>
      <c r="C26749" s="221">
        <v>1.7353598E8</v>
      </c>
    </row>
    <row r="26750">
      <c r="A26750" s="221">
        <v>28089.0</v>
      </c>
      <c r="B26750" s="221">
        <v>35.0</v>
      </c>
      <c r="C26750" s="221">
        <v>1.4461332E7</v>
      </c>
    </row>
    <row r="26751">
      <c r="A26751" s="221">
        <v>28089.0</v>
      </c>
      <c r="B26751" s="221">
        <v>36.0</v>
      </c>
      <c r="C26751" s="221">
        <v>2711500.0</v>
      </c>
    </row>
    <row r="26752">
      <c r="A26752" s="221">
        <v>28089.0</v>
      </c>
      <c r="B26752" s="221">
        <v>37.0</v>
      </c>
      <c r="C26752" s="221">
        <v>542300.0</v>
      </c>
    </row>
    <row r="26753">
      <c r="A26753" s="221">
        <v>28089.0</v>
      </c>
      <c r="B26753" s="221">
        <v>38.0</v>
      </c>
      <c r="C26753" s="221">
        <v>112979.0</v>
      </c>
    </row>
    <row r="26754">
      <c r="A26754" s="221">
        <v>28089.0</v>
      </c>
      <c r="B26754" s="221">
        <v>39.0</v>
      </c>
      <c r="C26754" s="221">
        <v>24210.0</v>
      </c>
    </row>
    <row r="26755">
      <c r="A26755" s="221">
        <v>28089.0</v>
      </c>
      <c r="B26755" s="221">
        <v>40.0</v>
      </c>
      <c r="C26755" s="221">
        <v>5296.0</v>
      </c>
    </row>
    <row r="26756">
      <c r="A26756" s="221">
        <v>28089.0</v>
      </c>
      <c r="B26756" s="221">
        <v>44.0</v>
      </c>
      <c r="C26756" s="221">
        <v>550.0</v>
      </c>
    </row>
    <row r="26757">
      <c r="A26757" s="221">
        <v>28089.0</v>
      </c>
      <c r="B26757" s="221">
        <v>3683.0</v>
      </c>
      <c r="C26757" s="221">
        <v>11949.0</v>
      </c>
    </row>
    <row r="26758">
      <c r="A26758" s="221">
        <v>28089.0</v>
      </c>
      <c r="B26758" s="221">
        <v>3685.0</v>
      </c>
      <c r="C26758" s="221">
        <v>11242.0</v>
      </c>
    </row>
    <row r="26759">
      <c r="A26759" s="221">
        <v>28089.0</v>
      </c>
      <c r="B26759" s="221">
        <v>3687.0</v>
      </c>
      <c r="C26759" s="221">
        <v>8490.0</v>
      </c>
    </row>
    <row r="26760">
      <c r="A26760" s="221">
        <v>28089.0</v>
      </c>
      <c r="B26760" s="221">
        <v>3689.0</v>
      </c>
      <c r="C26760" s="221">
        <v>7936.0</v>
      </c>
    </row>
    <row r="26761">
      <c r="A26761" s="221">
        <v>28089.0</v>
      </c>
      <c r="B26761" s="221">
        <v>3691.0</v>
      </c>
      <c r="C26761" s="221">
        <v>6935.0</v>
      </c>
    </row>
    <row r="26762">
      <c r="A26762" s="221">
        <v>28089.0</v>
      </c>
      <c r="B26762" s="221">
        <v>3697.0</v>
      </c>
      <c r="C26762" s="221">
        <v>9078.0</v>
      </c>
    </row>
    <row r="26763">
      <c r="A26763" s="221">
        <v>28089.0</v>
      </c>
      <c r="B26763" s="221">
        <v>3721.0</v>
      </c>
      <c r="C26763" s="221">
        <v>3750.0</v>
      </c>
    </row>
    <row r="26764">
      <c r="A26764" s="221">
        <v>28089.0</v>
      </c>
      <c r="B26764" s="221">
        <v>3727.0</v>
      </c>
      <c r="C26764" s="221">
        <v>426.0</v>
      </c>
    </row>
    <row r="26765">
      <c r="A26765" s="221">
        <v>28089.0</v>
      </c>
      <c r="B26765" s="221">
        <v>3828.0</v>
      </c>
      <c r="C26765" s="221">
        <v>64399.0</v>
      </c>
    </row>
    <row r="26766">
      <c r="A26766" s="221">
        <v>28089.0</v>
      </c>
      <c r="B26766" s="221">
        <v>9826.0</v>
      </c>
      <c r="C26766" s="221">
        <v>3928.0</v>
      </c>
    </row>
    <row r="26767">
      <c r="A26767" s="221">
        <v>28089.0</v>
      </c>
      <c r="B26767" s="221">
        <v>9828.0</v>
      </c>
      <c r="C26767" s="221">
        <v>6735.0</v>
      </c>
    </row>
    <row r="26768">
      <c r="A26768" s="221">
        <v>28089.0</v>
      </c>
      <c r="B26768" s="221">
        <v>9832.0</v>
      </c>
      <c r="C26768" s="221">
        <v>5121.0</v>
      </c>
    </row>
    <row r="26769">
      <c r="A26769" s="221">
        <v>28089.0</v>
      </c>
      <c r="B26769" s="221">
        <v>9838.0</v>
      </c>
      <c r="C26769" s="221">
        <v>524.0</v>
      </c>
    </row>
    <row r="26770">
      <c r="A26770" s="221">
        <v>28089.0</v>
      </c>
      <c r="B26770" s="221">
        <v>9842.0</v>
      </c>
      <c r="C26770" s="221">
        <v>3436.0</v>
      </c>
    </row>
    <row r="26771">
      <c r="A26771" s="221">
        <v>28089.0</v>
      </c>
      <c r="B26771" s="221">
        <v>9848.0</v>
      </c>
      <c r="C26771" s="221">
        <v>1012.0</v>
      </c>
    </row>
    <row r="26772">
      <c r="A26772" s="221">
        <v>28089.0</v>
      </c>
      <c r="B26772" s="221">
        <v>13267.0</v>
      </c>
      <c r="C26772" s="221">
        <v>1.0</v>
      </c>
    </row>
    <row r="26773">
      <c r="A26773" s="221">
        <v>28090.0</v>
      </c>
      <c r="B26773" s="221">
        <v>34.0</v>
      </c>
      <c r="C26773" s="221">
        <v>1.7353598E8</v>
      </c>
    </row>
    <row r="26774">
      <c r="A26774" s="221">
        <v>28090.0</v>
      </c>
      <c r="B26774" s="221">
        <v>35.0</v>
      </c>
      <c r="C26774" s="221">
        <v>1.4461332E7</v>
      </c>
    </row>
    <row r="26775">
      <c r="A26775" s="221">
        <v>28090.0</v>
      </c>
      <c r="B26775" s="221">
        <v>36.0</v>
      </c>
      <c r="C26775" s="221">
        <v>2711500.0</v>
      </c>
    </row>
    <row r="26776">
      <c r="A26776" s="221">
        <v>28090.0</v>
      </c>
      <c r="B26776" s="221">
        <v>37.0</v>
      </c>
      <c r="C26776" s="221">
        <v>542300.0</v>
      </c>
    </row>
    <row r="26777">
      <c r="A26777" s="221">
        <v>28090.0</v>
      </c>
      <c r="B26777" s="221">
        <v>38.0</v>
      </c>
      <c r="C26777" s="221">
        <v>112979.0</v>
      </c>
    </row>
    <row r="26778">
      <c r="A26778" s="221">
        <v>28090.0</v>
      </c>
      <c r="B26778" s="221">
        <v>39.0</v>
      </c>
      <c r="C26778" s="221">
        <v>24210.0</v>
      </c>
    </row>
    <row r="26779">
      <c r="A26779" s="221">
        <v>28090.0</v>
      </c>
      <c r="B26779" s="221">
        <v>40.0</v>
      </c>
      <c r="C26779" s="221">
        <v>5296.0</v>
      </c>
    </row>
    <row r="26780">
      <c r="A26780" s="221">
        <v>28090.0</v>
      </c>
      <c r="B26780" s="221">
        <v>44.0</v>
      </c>
      <c r="C26780" s="221">
        <v>550.0</v>
      </c>
    </row>
    <row r="26781">
      <c r="A26781" s="221">
        <v>28090.0</v>
      </c>
      <c r="B26781" s="221">
        <v>3683.0</v>
      </c>
      <c r="C26781" s="221">
        <v>11949.0</v>
      </c>
    </row>
    <row r="26782">
      <c r="A26782" s="221">
        <v>28090.0</v>
      </c>
      <c r="B26782" s="221">
        <v>3685.0</v>
      </c>
      <c r="C26782" s="221">
        <v>11242.0</v>
      </c>
    </row>
    <row r="26783">
      <c r="A26783" s="221">
        <v>28090.0</v>
      </c>
      <c r="B26783" s="221">
        <v>3687.0</v>
      </c>
      <c r="C26783" s="221">
        <v>8490.0</v>
      </c>
    </row>
    <row r="26784">
      <c r="A26784" s="221">
        <v>28090.0</v>
      </c>
      <c r="B26784" s="221">
        <v>3689.0</v>
      </c>
      <c r="C26784" s="221">
        <v>7936.0</v>
      </c>
    </row>
    <row r="26785">
      <c r="A26785" s="221">
        <v>28090.0</v>
      </c>
      <c r="B26785" s="221">
        <v>3691.0</v>
      </c>
      <c r="C26785" s="221">
        <v>6935.0</v>
      </c>
    </row>
    <row r="26786">
      <c r="A26786" s="221">
        <v>28090.0</v>
      </c>
      <c r="B26786" s="221">
        <v>3697.0</v>
      </c>
      <c r="C26786" s="221">
        <v>9078.0</v>
      </c>
    </row>
    <row r="26787">
      <c r="A26787" s="221">
        <v>28090.0</v>
      </c>
      <c r="B26787" s="221">
        <v>3721.0</v>
      </c>
      <c r="C26787" s="221">
        <v>3750.0</v>
      </c>
    </row>
    <row r="26788">
      <c r="A26788" s="221">
        <v>28090.0</v>
      </c>
      <c r="B26788" s="221">
        <v>3727.0</v>
      </c>
      <c r="C26788" s="221">
        <v>426.0</v>
      </c>
    </row>
    <row r="26789">
      <c r="A26789" s="221">
        <v>28090.0</v>
      </c>
      <c r="B26789" s="221">
        <v>3828.0</v>
      </c>
      <c r="C26789" s="221">
        <v>64399.0</v>
      </c>
    </row>
    <row r="26790">
      <c r="A26790" s="221">
        <v>28090.0</v>
      </c>
      <c r="B26790" s="221">
        <v>9826.0</v>
      </c>
      <c r="C26790" s="221">
        <v>3928.0</v>
      </c>
    </row>
    <row r="26791">
      <c r="A26791" s="221">
        <v>28090.0</v>
      </c>
      <c r="B26791" s="221">
        <v>9828.0</v>
      </c>
      <c r="C26791" s="221">
        <v>6735.0</v>
      </c>
    </row>
    <row r="26792">
      <c r="A26792" s="221">
        <v>28090.0</v>
      </c>
      <c r="B26792" s="221">
        <v>9832.0</v>
      </c>
      <c r="C26792" s="221">
        <v>5121.0</v>
      </c>
    </row>
    <row r="26793">
      <c r="A26793" s="221">
        <v>28090.0</v>
      </c>
      <c r="B26793" s="221">
        <v>9838.0</v>
      </c>
      <c r="C26793" s="221">
        <v>524.0</v>
      </c>
    </row>
    <row r="26794">
      <c r="A26794" s="221">
        <v>28090.0</v>
      </c>
      <c r="B26794" s="221">
        <v>9842.0</v>
      </c>
      <c r="C26794" s="221">
        <v>3436.0</v>
      </c>
    </row>
    <row r="26795">
      <c r="A26795" s="221">
        <v>28090.0</v>
      </c>
      <c r="B26795" s="221">
        <v>9848.0</v>
      </c>
      <c r="C26795" s="221">
        <v>1012.0</v>
      </c>
    </row>
    <row r="26796">
      <c r="A26796" s="221">
        <v>28090.0</v>
      </c>
      <c r="B26796" s="221">
        <v>13267.0</v>
      </c>
      <c r="C26796" s="221">
        <v>1.0</v>
      </c>
    </row>
    <row r="26797">
      <c r="A26797" s="221">
        <v>28091.0</v>
      </c>
      <c r="B26797" s="221">
        <v>34.0</v>
      </c>
      <c r="C26797" s="221">
        <v>2.93190294E8</v>
      </c>
    </row>
    <row r="26798">
      <c r="A26798" s="221">
        <v>28091.0</v>
      </c>
      <c r="B26798" s="221">
        <v>35.0</v>
      </c>
      <c r="C26798" s="221">
        <v>2.4432524E7</v>
      </c>
    </row>
    <row r="26799">
      <c r="A26799" s="221">
        <v>28091.0</v>
      </c>
      <c r="B26799" s="221">
        <v>36.0</v>
      </c>
      <c r="C26799" s="221">
        <v>4581098.0</v>
      </c>
    </row>
    <row r="26800">
      <c r="A26800" s="221">
        <v>28091.0</v>
      </c>
      <c r="B26800" s="221">
        <v>37.0</v>
      </c>
      <c r="C26800" s="221">
        <v>916219.0</v>
      </c>
    </row>
    <row r="26801">
      <c r="A26801" s="221">
        <v>28091.0</v>
      </c>
      <c r="B26801" s="221">
        <v>38.0</v>
      </c>
      <c r="C26801" s="221">
        <v>190879.0</v>
      </c>
    </row>
    <row r="26802">
      <c r="A26802" s="221">
        <v>28091.0</v>
      </c>
      <c r="B26802" s="221">
        <v>39.0</v>
      </c>
      <c r="C26802" s="221">
        <v>40902.0</v>
      </c>
    </row>
    <row r="26803">
      <c r="A26803" s="221">
        <v>28091.0</v>
      </c>
      <c r="B26803" s="221">
        <v>40.0</v>
      </c>
      <c r="C26803" s="221">
        <v>8947.0</v>
      </c>
    </row>
    <row r="26804">
      <c r="A26804" s="221">
        <v>28091.0</v>
      </c>
      <c r="B26804" s="221">
        <v>44.0</v>
      </c>
      <c r="C26804" s="221">
        <v>5404.0</v>
      </c>
    </row>
    <row r="26805">
      <c r="A26805" s="221">
        <v>28091.0</v>
      </c>
      <c r="B26805" s="221">
        <v>3683.0</v>
      </c>
      <c r="C26805" s="221">
        <v>29897.0</v>
      </c>
    </row>
    <row r="26806">
      <c r="A26806" s="221">
        <v>28091.0</v>
      </c>
      <c r="B26806" s="221">
        <v>3685.0</v>
      </c>
      <c r="C26806" s="221">
        <v>35489.0</v>
      </c>
    </row>
    <row r="26807">
      <c r="A26807" s="221">
        <v>28091.0</v>
      </c>
      <c r="B26807" s="221">
        <v>3687.0</v>
      </c>
      <c r="C26807" s="221">
        <v>38724.0</v>
      </c>
    </row>
    <row r="26808">
      <c r="A26808" s="221">
        <v>28091.0</v>
      </c>
      <c r="B26808" s="221">
        <v>3689.0</v>
      </c>
      <c r="C26808" s="221">
        <v>19546.0</v>
      </c>
    </row>
    <row r="26809">
      <c r="A26809" s="221">
        <v>28091.0</v>
      </c>
      <c r="B26809" s="221">
        <v>3691.0</v>
      </c>
      <c r="C26809" s="221">
        <v>11654.0</v>
      </c>
    </row>
    <row r="26810">
      <c r="A26810" s="221">
        <v>28091.0</v>
      </c>
      <c r="B26810" s="221">
        <v>3697.0</v>
      </c>
      <c r="C26810" s="221">
        <v>38465.0</v>
      </c>
    </row>
    <row r="26811">
      <c r="A26811" s="221">
        <v>28091.0</v>
      </c>
      <c r="B26811" s="221">
        <v>3727.0</v>
      </c>
      <c r="C26811" s="221">
        <v>3549.0</v>
      </c>
    </row>
    <row r="26812">
      <c r="A26812" s="221">
        <v>28091.0</v>
      </c>
      <c r="B26812" s="221">
        <v>3828.0</v>
      </c>
      <c r="C26812" s="221">
        <v>74897.0</v>
      </c>
    </row>
    <row r="26813">
      <c r="A26813" s="221">
        <v>28091.0</v>
      </c>
      <c r="B26813" s="221">
        <v>9826.0</v>
      </c>
      <c r="C26813" s="221">
        <v>17984.0</v>
      </c>
    </row>
    <row r="26814">
      <c r="A26814" s="221">
        <v>28091.0</v>
      </c>
      <c r="B26814" s="221">
        <v>9828.0</v>
      </c>
      <c r="C26814" s="221">
        <v>18465.0</v>
      </c>
    </row>
    <row r="26815">
      <c r="A26815" s="221">
        <v>28091.0</v>
      </c>
      <c r="B26815" s="221">
        <v>9832.0</v>
      </c>
      <c r="C26815" s="221">
        <v>8465.0</v>
      </c>
    </row>
    <row r="26816">
      <c r="A26816" s="221">
        <v>28091.0</v>
      </c>
      <c r="B26816" s="221">
        <v>9838.0</v>
      </c>
      <c r="C26816" s="221">
        <v>12111.0</v>
      </c>
    </row>
    <row r="26817">
      <c r="A26817" s="221">
        <v>28091.0</v>
      </c>
      <c r="B26817" s="221">
        <v>9842.0</v>
      </c>
      <c r="C26817" s="221">
        <v>12441.0</v>
      </c>
    </row>
    <row r="26818">
      <c r="A26818" s="221">
        <v>28091.0</v>
      </c>
      <c r="B26818" s="221">
        <v>9848.0</v>
      </c>
      <c r="C26818" s="221">
        <v>25987.0</v>
      </c>
    </row>
    <row r="26819">
      <c r="A26819" s="221">
        <v>28091.0</v>
      </c>
      <c r="B26819" s="221">
        <v>13267.0</v>
      </c>
      <c r="C26819" s="221">
        <v>50.0</v>
      </c>
    </row>
    <row r="26820">
      <c r="A26820" s="221">
        <v>28092.0</v>
      </c>
      <c r="B26820" s="221">
        <v>34.0</v>
      </c>
      <c r="C26820" s="221">
        <v>2.93190294E8</v>
      </c>
    </row>
    <row r="26821">
      <c r="A26821" s="221">
        <v>28092.0</v>
      </c>
      <c r="B26821" s="221">
        <v>35.0</v>
      </c>
      <c r="C26821" s="221">
        <v>2.4432524E7</v>
      </c>
    </row>
    <row r="26822">
      <c r="A26822" s="221">
        <v>28092.0</v>
      </c>
      <c r="B26822" s="221">
        <v>36.0</v>
      </c>
      <c r="C26822" s="221">
        <v>4581098.0</v>
      </c>
    </row>
    <row r="26823">
      <c r="A26823" s="221">
        <v>28092.0</v>
      </c>
      <c r="B26823" s="221">
        <v>37.0</v>
      </c>
      <c r="C26823" s="221">
        <v>916219.0</v>
      </c>
    </row>
    <row r="26824">
      <c r="A26824" s="221">
        <v>28092.0</v>
      </c>
      <c r="B26824" s="221">
        <v>38.0</v>
      </c>
      <c r="C26824" s="221">
        <v>190879.0</v>
      </c>
    </row>
    <row r="26825">
      <c r="A26825" s="221">
        <v>28092.0</v>
      </c>
      <c r="B26825" s="221">
        <v>39.0</v>
      </c>
      <c r="C26825" s="221">
        <v>40902.0</v>
      </c>
    </row>
    <row r="26826">
      <c r="A26826" s="221">
        <v>28092.0</v>
      </c>
      <c r="B26826" s="221">
        <v>40.0</v>
      </c>
      <c r="C26826" s="221">
        <v>8947.0</v>
      </c>
    </row>
    <row r="26827">
      <c r="A26827" s="221">
        <v>28092.0</v>
      </c>
      <c r="B26827" s="221">
        <v>44.0</v>
      </c>
      <c r="C26827" s="221">
        <v>5404.0</v>
      </c>
    </row>
    <row r="26828">
      <c r="A26828" s="221">
        <v>28092.0</v>
      </c>
      <c r="B26828" s="221">
        <v>3683.0</v>
      </c>
      <c r="C26828" s="221">
        <v>29897.0</v>
      </c>
    </row>
    <row r="26829">
      <c r="A26829" s="221">
        <v>28092.0</v>
      </c>
      <c r="B26829" s="221">
        <v>3685.0</v>
      </c>
      <c r="C26829" s="221">
        <v>35489.0</v>
      </c>
    </row>
    <row r="26830">
      <c r="A26830" s="221">
        <v>28092.0</v>
      </c>
      <c r="B26830" s="221">
        <v>3687.0</v>
      </c>
      <c r="C26830" s="221">
        <v>38724.0</v>
      </c>
    </row>
    <row r="26831">
      <c r="A26831" s="221">
        <v>28092.0</v>
      </c>
      <c r="B26831" s="221">
        <v>3689.0</v>
      </c>
      <c r="C26831" s="221">
        <v>19546.0</v>
      </c>
    </row>
    <row r="26832">
      <c r="A26832" s="221">
        <v>28092.0</v>
      </c>
      <c r="B26832" s="221">
        <v>3691.0</v>
      </c>
      <c r="C26832" s="221">
        <v>11654.0</v>
      </c>
    </row>
    <row r="26833">
      <c r="A26833" s="221">
        <v>28092.0</v>
      </c>
      <c r="B26833" s="221">
        <v>3697.0</v>
      </c>
      <c r="C26833" s="221">
        <v>38465.0</v>
      </c>
    </row>
    <row r="26834">
      <c r="A26834" s="221">
        <v>28092.0</v>
      </c>
      <c r="B26834" s="221">
        <v>3727.0</v>
      </c>
      <c r="C26834" s="221">
        <v>3549.0</v>
      </c>
    </row>
    <row r="26835">
      <c r="A26835" s="221">
        <v>28092.0</v>
      </c>
      <c r="B26835" s="221">
        <v>3828.0</v>
      </c>
      <c r="C26835" s="221">
        <v>74897.0</v>
      </c>
    </row>
    <row r="26836">
      <c r="A26836" s="221">
        <v>28092.0</v>
      </c>
      <c r="B26836" s="221">
        <v>9826.0</v>
      </c>
      <c r="C26836" s="221">
        <v>17984.0</v>
      </c>
    </row>
    <row r="26837">
      <c r="A26837" s="221">
        <v>28092.0</v>
      </c>
      <c r="B26837" s="221">
        <v>9828.0</v>
      </c>
      <c r="C26837" s="221">
        <v>18465.0</v>
      </c>
    </row>
    <row r="26838">
      <c r="A26838" s="221">
        <v>28092.0</v>
      </c>
      <c r="B26838" s="221">
        <v>9832.0</v>
      </c>
      <c r="C26838" s="221">
        <v>8465.0</v>
      </c>
    </row>
    <row r="26839">
      <c r="A26839" s="221">
        <v>28092.0</v>
      </c>
      <c r="B26839" s="221">
        <v>9838.0</v>
      </c>
      <c r="C26839" s="221">
        <v>12111.0</v>
      </c>
    </row>
    <row r="26840">
      <c r="A26840" s="221">
        <v>28092.0</v>
      </c>
      <c r="B26840" s="221">
        <v>9842.0</v>
      </c>
      <c r="C26840" s="221">
        <v>12441.0</v>
      </c>
    </row>
    <row r="26841">
      <c r="A26841" s="221">
        <v>28092.0</v>
      </c>
      <c r="B26841" s="221">
        <v>9848.0</v>
      </c>
      <c r="C26841" s="221">
        <v>25987.0</v>
      </c>
    </row>
    <row r="26842">
      <c r="A26842" s="221">
        <v>28092.0</v>
      </c>
      <c r="B26842" s="221">
        <v>13267.0</v>
      </c>
      <c r="C26842" s="221">
        <v>50.0</v>
      </c>
    </row>
    <row r="26843">
      <c r="A26843" s="221">
        <v>28093.0</v>
      </c>
      <c r="B26843" s="221">
        <v>34.0</v>
      </c>
      <c r="C26843" s="221">
        <v>2.93190294E8</v>
      </c>
    </row>
    <row r="26844">
      <c r="A26844" s="221">
        <v>28093.0</v>
      </c>
      <c r="B26844" s="221">
        <v>35.0</v>
      </c>
      <c r="C26844" s="221">
        <v>2.4432524E7</v>
      </c>
    </row>
    <row r="26845">
      <c r="A26845" s="221">
        <v>28093.0</v>
      </c>
      <c r="B26845" s="221">
        <v>36.0</v>
      </c>
      <c r="C26845" s="221">
        <v>4581098.0</v>
      </c>
    </row>
    <row r="26846">
      <c r="A26846" s="221">
        <v>28093.0</v>
      </c>
      <c r="B26846" s="221">
        <v>37.0</v>
      </c>
      <c r="C26846" s="221">
        <v>916219.0</v>
      </c>
    </row>
    <row r="26847">
      <c r="A26847" s="221">
        <v>28093.0</v>
      </c>
      <c r="B26847" s="221">
        <v>38.0</v>
      </c>
      <c r="C26847" s="221">
        <v>190879.0</v>
      </c>
    </row>
    <row r="26848">
      <c r="A26848" s="221">
        <v>28093.0</v>
      </c>
      <c r="B26848" s="221">
        <v>39.0</v>
      </c>
      <c r="C26848" s="221">
        <v>40902.0</v>
      </c>
    </row>
    <row r="26849">
      <c r="A26849" s="221">
        <v>28093.0</v>
      </c>
      <c r="B26849" s="221">
        <v>40.0</v>
      </c>
      <c r="C26849" s="221">
        <v>8947.0</v>
      </c>
    </row>
    <row r="26850">
      <c r="A26850" s="221">
        <v>28093.0</v>
      </c>
      <c r="B26850" s="221">
        <v>44.0</v>
      </c>
      <c r="C26850" s="221">
        <v>5404.0</v>
      </c>
    </row>
    <row r="26851">
      <c r="A26851" s="221">
        <v>28093.0</v>
      </c>
      <c r="B26851" s="221">
        <v>3683.0</v>
      </c>
      <c r="C26851" s="221">
        <v>29897.0</v>
      </c>
    </row>
    <row r="26852">
      <c r="A26852" s="221">
        <v>28093.0</v>
      </c>
      <c r="B26852" s="221">
        <v>3685.0</v>
      </c>
      <c r="C26852" s="221">
        <v>35489.0</v>
      </c>
    </row>
    <row r="26853">
      <c r="A26853" s="221">
        <v>28093.0</v>
      </c>
      <c r="B26853" s="221">
        <v>3687.0</v>
      </c>
      <c r="C26853" s="221">
        <v>38724.0</v>
      </c>
    </row>
    <row r="26854">
      <c r="A26854" s="221">
        <v>28093.0</v>
      </c>
      <c r="B26854" s="221">
        <v>3689.0</v>
      </c>
      <c r="C26854" s="221">
        <v>19546.0</v>
      </c>
    </row>
    <row r="26855">
      <c r="A26855" s="221">
        <v>28093.0</v>
      </c>
      <c r="B26855" s="221">
        <v>3691.0</v>
      </c>
      <c r="C26855" s="221">
        <v>11654.0</v>
      </c>
    </row>
    <row r="26856">
      <c r="A26856" s="221">
        <v>28093.0</v>
      </c>
      <c r="B26856" s="221">
        <v>3697.0</v>
      </c>
      <c r="C26856" s="221">
        <v>38465.0</v>
      </c>
    </row>
    <row r="26857">
      <c r="A26857" s="221">
        <v>28093.0</v>
      </c>
      <c r="B26857" s="221">
        <v>3727.0</v>
      </c>
      <c r="C26857" s="221">
        <v>3549.0</v>
      </c>
    </row>
    <row r="26858">
      <c r="A26858" s="221">
        <v>28093.0</v>
      </c>
      <c r="B26858" s="221">
        <v>3828.0</v>
      </c>
      <c r="C26858" s="221">
        <v>74897.0</v>
      </c>
    </row>
    <row r="26859">
      <c r="A26859" s="221">
        <v>28093.0</v>
      </c>
      <c r="B26859" s="221">
        <v>9826.0</v>
      </c>
      <c r="C26859" s="221">
        <v>17984.0</v>
      </c>
    </row>
    <row r="26860">
      <c r="A26860" s="221">
        <v>28093.0</v>
      </c>
      <c r="B26860" s="221">
        <v>9828.0</v>
      </c>
      <c r="C26860" s="221">
        <v>18465.0</v>
      </c>
    </row>
    <row r="26861">
      <c r="A26861" s="221">
        <v>28093.0</v>
      </c>
      <c r="B26861" s="221">
        <v>9832.0</v>
      </c>
      <c r="C26861" s="221">
        <v>8465.0</v>
      </c>
    </row>
    <row r="26862">
      <c r="A26862" s="221">
        <v>28093.0</v>
      </c>
      <c r="B26862" s="221">
        <v>9838.0</v>
      </c>
      <c r="C26862" s="221">
        <v>12111.0</v>
      </c>
    </row>
    <row r="26863">
      <c r="A26863" s="221">
        <v>28093.0</v>
      </c>
      <c r="B26863" s="221">
        <v>9842.0</v>
      </c>
      <c r="C26863" s="221">
        <v>12441.0</v>
      </c>
    </row>
    <row r="26864">
      <c r="A26864" s="221">
        <v>28093.0</v>
      </c>
      <c r="B26864" s="221">
        <v>9848.0</v>
      </c>
      <c r="C26864" s="221">
        <v>25987.0</v>
      </c>
    </row>
    <row r="26865">
      <c r="A26865" s="221">
        <v>28093.0</v>
      </c>
      <c r="B26865" s="221">
        <v>13267.0</v>
      </c>
      <c r="C26865" s="221">
        <v>50.0</v>
      </c>
    </row>
    <row r="26866">
      <c r="A26866" s="221">
        <v>28094.0</v>
      </c>
      <c r="B26866" s="221">
        <v>34.0</v>
      </c>
      <c r="C26866" s="221">
        <v>2.93190294E8</v>
      </c>
    </row>
    <row r="26867">
      <c r="A26867" s="221">
        <v>28094.0</v>
      </c>
      <c r="B26867" s="221">
        <v>35.0</v>
      </c>
      <c r="C26867" s="221">
        <v>2.4432524E7</v>
      </c>
    </row>
    <row r="26868">
      <c r="A26868" s="221">
        <v>28094.0</v>
      </c>
      <c r="B26868" s="221">
        <v>36.0</v>
      </c>
      <c r="C26868" s="221">
        <v>4581098.0</v>
      </c>
    </row>
    <row r="26869">
      <c r="A26869" s="221">
        <v>28094.0</v>
      </c>
      <c r="B26869" s="221">
        <v>37.0</v>
      </c>
      <c r="C26869" s="221">
        <v>916219.0</v>
      </c>
    </row>
    <row r="26870">
      <c r="A26870" s="221">
        <v>28094.0</v>
      </c>
      <c r="B26870" s="221">
        <v>38.0</v>
      </c>
      <c r="C26870" s="221">
        <v>190879.0</v>
      </c>
    </row>
    <row r="26871">
      <c r="A26871" s="221">
        <v>28094.0</v>
      </c>
      <c r="B26871" s="221">
        <v>39.0</v>
      </c>
      <c r="C26871" s="221">
        <v>40902.0</v>
      </c>
    </row>
    <row r="26872">
      <c r="A26872" s="221">
        <v>28094.0</v>
      </c>
      <c r="B26872" s="221">
        <v>40.0</v>
      </c>
      <c r="C26872" s="221">
        <v>8947.0</v>
      </c>
    </row>
    <row r="26873">
      <c r="A26873" s="221">
        <v>28094.0</v>
      </c>
      <c r="B26873" s="221">
        <v>44.0</v>
      </c>
      <c r="C26873" s="221">
        <v>5404.0</v>
      </c>
    </row>
    <row r="26874">
      <c r="A26874" s="221">
        <v>28094.0</v>
      </c>
      <c r="B26874" s="221">
        <v>3683.0</v>
      </c>
      <c r="C26874" s="221">
        <v>29897.0</v>
      </c>
    </row>
    <row r="26875">
      <c r="A26875" s="221">
        <v>28094.0</v>
      </c>
      <c r="B26875" s="221">
        <v>3685.0</v>
      </c>
      <c r="C26875" s="221">
        <v>35489.0</v>
      </c>
    </row>
    <row r="26876">
      <c r="A26876" s="221">
        <v>28094.0</v>
      </c>
      <c r="B26876" s="221">
        <v>3687.0</v>
      </c>
      <c r="C26876" s="221">
        <v>38724.0</v>
      </c>
    </row>
    <row r="26877">
      <c r="A26877" s="221">
        <v>28094.0</v>
      </c>
      <c r="B26877" s="221">
        <v>3689.0</v>
      </c>
      <c r="C26877" s="221">
        <v>19546.0</v>
      </c>
    </row>
    <row r="26878">
      <c r="A26878" s="221">
        <v>28094.0</v>
      </c>
      <c r="B26878" s="221">
        <v>3691.0</v>
      </c>
      <c r="C26878" s="221">
        <v>11654.0</v>
      </c>
    </row>
    <row r="26879">
      <c r="A26879" s="221">
        <v>28094.0</v>
      </c>
      <c r="B26879" s="221">
        <v>3697.0</v>
      </c>
      <c r="C26879" s="221">
        <v>38465.0</v>
      </c>
    </row>
    <row r="26880">
      <c r="A26880" s="221">
        <v>28094.0</v>
      </c>
      <c r="B26880" s="221">
        <v>3727.0</v>
      </c>
      <c r="C26880" s="221">
        <v>3549.0</v>
      </c>
    </row>
    <row r="26881">
      <c r="A26881" s="221">
        <v>28094.0</v>
      </c>
      <c r="B26881" s="221">
        <v>3828.0</v>
      </c>
      <c r="C26881" s="221">
        <v>74897.0</v>
      </c>
    </row>
    <row r="26882">
      <c r="A26882" s="221">
        <v>28094.0</v>
      </c>
      <c r="B26882" s="221">
        <v>9826.0</v>
      </c>
      <c r="C26882" s="221">
        <v>17984.0</v>
      </c>
    </row>
    <row r="26883">
      <c r="A26883" s="221">
        <v>28094.0</v>
      </c>
      <c r="B26883" s="221">
        <v>9828.0</v>
      </c>
      <c r="C26883" s="221">
        <v>18465.0</v>
      </c>
    </row>
    <row r="26884">
      <c r="A26884" s="221">
        <v>28094.0</v>
      </c>
      <c r="B26884" s="221">
        <v>9832.0</v>
      </c>
      <c r="C26884" s="221">
        <v>8465.0</v>
      </c>
    </row>
    <row r="26885">
      <c r="A26885" s="221">
        <v>28094.0</v>
      </c>
      <c r="B26885" s="221">
        <v>9838.0</v>
      </c>
      <c r="C26885" s="221">
        <v>12111.0</v>
      </c>
    </row>
    <row r="26886">
      <c r="A26886" s="221">
        <v>28094.0</v>
      </c>
      <c r="B26886" s="221">
        <v>9842.0</v>
      </c>
      <c r="C26886" s="221">
        <v>12441.0</v>
      </c>
    </row>
    <row r="26887">
      <c r="A26887" s="221">
        <v>28094.0</v>
      </c>
      <c r="B26887" s="221">
        <v>9848.0</v>
      </c>
      <c r="C26887" s="221">
        <v>25987.0</v>
      </c>
    </row>
    <row r="26888">
      <c r="A26888" s="221">
        <v>28094.0</v>
      </c>
      <c r="B26888" s="221">
        <v>13267.0</v>
      </c>
      <c r="C26888" s="221">
        <v>50.0</v>
      </c>
    </row>
    <row r="26889">
      <c r="A26889" s="221">
        <v>28095.0</v>
      </c>
      <c r="B26889" s="221">
        <v>34.0</v>
      </c>
      <c r="C26889" s="221">
        <v>2.93190294E8</v>
      </c>
    </row>
    <row r="26890">
      <c r="A26890" s="221">
        <v>28095.0</v>
      </c>
      <c r="B26890" s="221">
        <v>35.0</v>
      </c>
      <c r="C26890" s="221">
        <v>2.4432524E7</v>
      </c>
    </row>
    <row r="26891">
      <c r="A26891" s="221">
        <v>28095.0</v>
      </c>
      <c r="B26891" s="221">
        <v>36.0</v>
      </c>
      <c r="C26891" s="221">
        <v>4581098.0</v>
      </c>
    </row>
    <row r="26892">
      <c r="A26892" s="221">
        <v>28095.0</v>
      </c>
      <c r="B26892" s="221">
        <v>37.0</v>
      </c>
      <c r="C26892" s="221">
        <v>916219.0</v>
      </c>
    </row>
    <row r="26893">
      <c r="A26893" s="221">
        <v>28095.0</v>
      </c>
      <c r="B26893" s="221">
        <v>38.0</v>
      </c>
      <c r="C26893" s="221">
        <v>190879.0</v>
      </c>
    </row>
    <row r="26894">
      <c r="A26894" s="221">
        <v>28095.0</v>
      </c>
      <c r="B26894" s="221">
        <v>39.0</v>
      </c>
      <c r="C26894" s="221">
        <v>40902.0</v>
      </c>
    </row>
    <row r="26895">
      <c r="A26895" s="221">
        <v>28095.0</v>
      </c>
      <c r="B26895" s="221">
        <v>40.0</v>
      </c>
      <c r="C26895" s="221">
        <v>8947.0</v>
      </c>
    </row>
    <row r="26896">
      <c r="A26896" s="221">
        <v>28095.0</v>
      </c>
      <c r="B26896" s="221">
        <v>44.0</v>
      </c>
      <c r="C26896" s="221">
        <v>5404.0</v>
      </c>
    </row>
    <row r="26897">
      <c r="A26897" s="221">
        <v>28095.0</v>
      </c>
      <c r="B26897" s="221">
        <v>3683.0</v>
      </c>
      <c r="C26897" s="221">
        <v>29897.0</v>
      </c>
    </row>
    <row r="26898">
      <c r="A26898" s="221">
        <v>28095.0</v>
      </c>
      <c r="B26898" s="221">
        <v>3685.0</v>
      </c>
      <c r="C26898" s="221">
        <v>35489.0</v>
      </c>
    </row>
    <row r="26899">
      <c r="A26899" s="221">
        <v>28095.0</v>
      </c>
      <c r="B26899" s="221">
        <v>3687.0</v>
      </c>
      <c r="C26899" s="221">
        <v>38724.0</v>
      </c>
    </row>
    <row r="26900">
      <c r="A26900" s="221">
        <v>28095.0</v>
      </c>
      <c r="B26900" s="221">
        <v>3689.0</v>
      </c>
      <c r="C26900" s="221">
        <v>19546.0</v>
      </c>
    </row>
    <row r="26901">
      <c r="A26901" s="221">
        <v>28095.0</v>
      </c>
      <c r="B26901" s="221">
        <v>3691.0</v>
      </c>
      <c r="C26901" s="221">
        <v>11654.0</v>
      </c>
    </row>
    <row r="26902">
      <c r="A26902" s="221">
        <v>28095.0</v>
      </c>
      <c r="B26902" s="221">
        <v>3697.0</v>
      </c>
      <c r="C26902" s="221">
        <v>38465.0</v>
      </c>
    </row>
    <row r="26903">
      <c r="A26903" s="221">
        <v>28095.0</v>
      </c>
      <c r="B26903" s="221">
        <v>3727.0</v>
      </c>
      <c r="C26903" s="221">
        <v>3549.0</v>
      </c>
    </row>
    <row r="26904">
      <c r="A26904" s="221">
        <v>28095.0</v>
      </c>
      <c r="B26904" s="221">
        <v>3828.0</v>
      </c>
      <c r="C26904" s="221">
        <v>74897.0</v>
      </c>
    </row>
    <row r="26905">
      <c r="A26905" s="221">
        <v>28095.0</v>
      </c>
      <c r="B26905" s="221">
        <v>9826.0</v>
      </c>
      <c r="C26905" s="221">
        <v>17984.0</v>
      </c>
    </row>
    <row r="26906">
      <c r="A26906" s="221">
        <v>28095.0</v>
      </c>
      <c r="B26906" s="221">
        <v>9828.0</v>
      </c>
      <c r="C26906" s="221">
        <v>18465.0</v>
      </c>
    </row>
    <row r="26907">
      <c r="A26907" s="221">
        <v>28095.0</v>
      </c>
      <c r="B26907" s="221">
        <v>9832.0</v>
      </c>
      <c r="C26907" s="221">
        <v>8465.0</v>
      </c>
    </row>
    <row r="26908">
      <c r="A26908" s="221">
        <v>28095.0</v>
      </c>
      <c r="B26908" s="221">
        <v>9838.0</v>
      </c>
      <c r="C26908" s="221">
        <v>12111.0</v>
      </c>
    </row>
    <row r="26909">
      <c r="A26909" s="221">
        <v>28095.0</v>
      </c>
      <c r="B26909" s="221">
        <v>9842.0</v>
      </c>
      <c r="C26909" s="221">
        <v>12441.0</v>
      </c>
    </row>
    <row r="26910">
      <c r="A26910" s="221">
        <v>28095.0</v>
      </c>
      <c r="B26910" s="221">
        <v>9848.0</v>
      </c>
      <c r="C26910" s="221">
        <v>25987.0</v>
      </c>
    </row>
    <row r="26911">
      <c r="A26911" s="221">
        <v>28095.0</v>
      </c>
      <c r="B26911" s="221">
        <v>13267.0</v>
      </c>
      <c r="C26911" s="221">
        <v>50.0</v>
      </c>
    </row>
    <row r="26912">
      <c r="A26912" s="221">
        <v>28096.0</v>
      </c>
      <c r="B26912" s="221">
        <v>34.0</v>
      </c>
      <c r="C26912" s="221">
        <v>7.3297574E7</v>
      </c>
    </row>
    <row r="26913">
      <c r="A26913" s="221">
        <v>28096.0</v>
      </c>
      <c r="B26913" s="221">
        <v>35.0</v>
      </c>
      <c r="C26913" s="221">
        <v>6108131.0</v>
      </c>
    </row>
    <row r="26914">
      <c r="A26914" s="221">
        <v>28096.0</v>
      </c>
      <c r="B26914" s="221">
        <v>36.0</v>
      </c>
      <c r="C26914" s="221">
        <v>1145275.0</v>
      </c>
    </row>
    <row r="26915">
      <c r="A26915" s="221">
        <v>28096.0</v>
      </c>
      <c r="B26915" s="221">
        <v>37.0</v>
      </c>
      <c r="C26915" s="221">
        <v>229055.0</v>
      </c>
    </row>
    <row r="26916">
      <c r="A26916" s="221">
        <v>28096.0</v>
      </c>
      <c r="B26916" s="221">
        <v>38.0</v>
      </c>
      <c r="C26916" s="221">
        <v>47720.0</v>
      </c>
    </row>
    <row r="26917">
      <c r="A26917" s="221">
        <v>28096.0</v>
      </c>
      <c r="B26917" s="221">
        <v>39.0</v>
      </c>
      <c r="C26917" s="221">
        <v>10226.0</v>
      </c>
    </row>
    <row r="26918">
      <c r="A26918" s="221">
        <v>28096.0</v>
      </c>
      <c r="B26918" s="221">
        <v>40.0</v>
      </c>
      <c r="C26918" s="221">
        <v>2237.0</v>
      </c>
    </row>
    <row r="26919">
      <c r="A26919" s="221">
        <v>28096.0</v>
      </c>
      <c r="B26919" s="221">
        <v>44.0</v>
      </c>
      <c r="C26919" s="221">
        <v>1351.0</v>
      </c>
    </row>
    <row r="26920">
      <c r="A26920" s="221">
        <v>28096.0</v>
      </c>
      <c r="B26920" s="221">
        <v>3683.0</v>
      </c>
      <c r="C26920" s="221">
        <v>7475.0</v>
      </c>
    </row>
    <row r="26921">
      <c r="A26921" s="221">
        <v>28096.0</v>
      </c>
      <c r="B26921" s="221">
        <v>3685.0</v>
      </c>
      <c r="C26921" s="221">
        <v>8873.0</v>
      </c>
    </row>
    <row r="26922">
      <c r="A26922" s="221">
        <v>28096.0</v>
      </c>
      <c r="B26922" s="221">
        <v>3687.0</v>
      </c>
      <c r="C26922" s="221">
        <v>9681.0</v>
      </c>
    </row>
    <row r="26923">
      <c r="A26923" s="221">
        <v>28096.0</v>
      </c>
      <c r="B26923" s="221">
        <v>3689.0</v>
      </c>
      <c r="C26923" s="221">
        <v>4887.0</v>
      </c>
    </row>
    <row r="26924">
      <c r="A26924" s="221">
        <v>28096.0</v>
      </c>
      <c r="B26924" s="221">
        <v>3691.0</v>
      </c>
      <c r="C26924" s="221">
        <v>2914.0</v>
      </c>
    </row>
    <row r="26925">
      <c r="A26925" s="221">
        <v>28096.0</v>
      </c>
      <c r="B26925" s="221">
        <v>3697.0</v>
      </c>
      <c r="C26925" s="221">
        <v>9617.0</v>
      </c>
    </row>
    <row r="26926">
      <c r="A26926" s="221">
        <v>28096.0</v>
      </c>
      <c r="B26926" s="221">
        <v>3727.0</v>
      </c>
      <c r="C26926" s="221">
        <v>888.0</v>
      </c>
    </row>
    <row r="26927">
      <c r="A26927" s="221">
        <v>28096.0</v>
      </c>
      <c r="B26927" s="221">
        <v>3828.0</v>
      </c>
      <c r="C26927" s="221">
        <v>18725.0</v>
      </c>
    </row>
    <row r="26928">
      <c r="A26928" s="221">
        <v>28096.0</v>
      </c>
      <c r="B26928" s="221">
        <v>9826.0</v>
      </c>
      <c r="C26928" s="221">
        <v>4496.0</v>
      </c>
    </row>
    <row r="26929">
      <c r="A26929" s="221">
        <v>28096.0</v>
      </c>
      <c r="B26929" s="221">
        <v>9828.0</v>
      </c>
      <c r="C26929" s="221">
        <v>4617.0</v>
      </c>
    </row>
    <row r="26930">
      <c r="A26930" s="221">
        <v>28096.0</v>
      </c>
      <c r="B26930" s="221">
        <v>9832.0</v>
      </c>
      <c r="C26930" s="221">
        <v>2117.0</v>
      </c>
    </row>
    <row r="26931">
      <c r="A26931" s="221">
        <v>28096.0</v>
      </c>
      <c r="B26931" s="221">
        <v>9838.0</v>
      </c>
      <c r="C26931" s="221">
        <v>3028.0</v>
      </c>
    </row>
    <row r="26932">
      <c r="A26932" s="221">
        <v>28096.0</v>
      </c>
      <c r="B26932" s="221">
        <v>9842.0</v>
      </c>
      <c r="C26932" s="221">
        <v>3111.0</v>
      </c>
    </row>
    <row r="26933">
      <c r="A26933" s="221">
        <v>28096.0</v>
      </c>
      <c r="B26933" s="221">
        <v>9848.0</v>
      </c>
      <c r="C26933" s="221">
        <v>6497.0</v>
      </c>
    </row>
    <row r="26934">
      <c r="A26934" s="221">
        <v>28096.0</v>
      </c>
      <c r="B26934" s="221">
        <v>13267.0</v>
      </c>
      <c r="C26934" s="221">
        <v>13.0</v>
      </c>
    </row>
    <row r="26935">
      <c r="A26935" s="221">
        <v>28097.0</v>
      </c>
      <c r="B26935" s="221">
        <v>34.0</v>
      </c>
      <c r="C26935" s="221">
        <v>7.3297574E7</v>
      </c>
    </row>
    <row r="26936">
      <c r="A26936" s="221">
        <v>28097.0</v>
      </c>
      <c r="B26936" s="221">
        <v>35.0</v>
      </c>
      <c r="C26936" s="221">
        <v>6108131.0</v>
      </c>
    </row>
    <row r="26937">
      <c r="A26937" s="221">
        <v>28097.0</v>
      </c>
      <c r="B26937" s="221">
        <v>36.0</v>
      </c>
      <c r="C26937" s="221">
        <v>1145275.0</v>
      </c>
    </row>
    <row r="26938">
      <c r="A26938" s="221">
        <v>28097.0</v>
      </c>
      <c r="B26938" s="221">
        <v>37.0</v>
      </c>
      <c r="C26938" s="221">
        <v>229055.0</v>
      </c>
    </row>
    <row r="26939">
      <c r="A26939" s="221">
        <v>28097.0</v>
      </c>
      <c r="B26939" s="221">
        <v>38.0</v>
      </c>
      <c r="C26939" s="221">
        <v>47720.0</v>
      </c>
    </row>
    <row r="26940">
      <c r="A26940" s="221">
        <v>28097.0</v>
      </c>
      <c r="B26940" s="221">
        <v>39.0</v>
      </c>
      <c r="C26940" s="221">
        <v>10226.0</v>
      </c>
    </row>
    <row r="26941">
      <c r="A26941" s="221">
        <v>28097.0</v>
      </c>
      <c r="B26941" s="221">
        <v>40.0</v>
      </c>
      <c r="C26941" s="221">
        <v>2237.0</v>
      </c>
    </row>
    <row r="26942">
      <c r="A26942" s="221">
        <v>28097.0</v>
      </c>
      <c r="B26942" s="221">
        <v>44.0</v>
      </c>
      <c r="C26942" s="221">
        <v>1351.0</v>
      </c>
    </row>
    <row r="26943">
      <c r="A26943" s="221">
        <v>28097.0</v>
      </c>
      <c r="B26943" s="221">
        <v>3683.0</v>
      </c>
      <c r="C26943" s="221">
        <v>7475.0</v>
      </c>
    </row>
    <row r="26944">
      <c r="A26944" s="221">
        <v>28097.0</v>
      </c>
      <c r="B26944" s="221">
        <v>3685.0</v>
      </c>
      <c r="C26944" s="221">
        <v>8873.0</v>
      </c>
    </row>
    <row r="26945">
      <c r="A26945" s="221">
        <v>28097.0</v>
      </c>
      <c r="B26945" s="221">
        <v>3687.0</v>
      </c>
      <c r="C26945" s="221">
        <v>9681.0</v>
      </c>
    </row>
    <row r="26946">
      <c r="A26946" s="221">
        <v>28097.0</v>
      </c>
      <c r="B26946" s="221">
        <v>3689.0</v>
      </c>
      <c r="C26946" s="221">
        <v>4887.0</v>
      </c>
    </row>
    <row r="26947">
      <c r="A26947" s="221">
        <v>28097.0</v>
      </c>
      <c r="B26947" s="221">
        <v>3691.0</v>
      </c>
      <c r="C26947" s="221">
        <v>2914.0</v>
      </c>
    </row>
    <row r="26948">
      <c r="A26948" s="221">
        <v>28097.0</v>
      </c>
      <c r="B26948" s="221">
        <v>3697.0</v>
      </c>
      <c r="C26948" s="221">
        <v>9617.0</v>
      </c>
    </row>
    <row r="26949">
      <c r="A26949" s="221">
        <v>28097.0</v>
      </c>
      <c r="B26949" s="221">
        <v>3727.0</v>
      </c>
      <c r="C26949" s="221">
        <v>888.0</v>
      </c>
    </row>
    <row r="26950">
      <c r="A26950" s="221">
        <v>28097.0</v>
      </c>
      <c r="B26950" s="221">
        <v>3828.0</v>
      </c>
      <c r="C26950" s="221">
        <v>18725.0</v>
      </c>
    </row>
    <row r="26951">
      <c r="A26951" s="221">
        <v>28097.0</v>
      </c>
      <c r="B26951" s="221">
        <v>9826.0</v>
      </c>
      <c r="C26951" s="221">
        <v>4496.0</v>
      </c>
    </row>
    <row r="26952">
      <c r="A26952" s="221">
        <v>28097.0</v>
      </c>
      <c r="B26952" s="221">
        <v>9828.0</v>
      </c>
      <c r="C26952" s="221">
        <v>4617.0</v>
      </c>
    </row>
    <row r="26953">
      <c r="A26953" s="221">
        <v>28097.0</v>
      </c>
      <c r="B26953" s="221">
        <v>9832.0</v>
      </c>
      <c r="C26953" s="221">
        <v>2117.0</v>
      </c>
    </row>
    <row r="26954">
      <c r="A26954" s="221">
        <v>28097.0</v>
      </c>
      <c r="B26954" s="221">
        <v>9838.0</v>
      </c>
      <c r="C26954" s="221">
        <v>3028.0</v>
      </c>
    </row>
    <row r="26955">
      <c r="A26955" s="221">
        <v>28097.0</v>
      </c>
      <c r="B26955" s="221">
        <v>9842.0</v>
      </c>
      <c r="C26955" s="221">
        <v>3111.0</v>
      </c>
    </row>
    <row r="26956">
      <c r="A26956" s="221">
        <v>28097.0</v>
      </c>
      <c r="B26956" s="221">
        <v>9848.0</v>
      </c>
      <c r="C26956" s="221">
        <v>6497.0</v>
      </c>
    </row>
    <row r="26957">
      <c r="A26957" s="221">
        <v>28097.0</v>
      </c>
      <c r="B26957" s="221">
        <v>13267.0</v>
      </c>
      <c r="C26957" s="221">
        <v>13.0</v>
      </c>
    </row>
    <row r="26958">
      <c r="A26958" s="221">
        <v>28098.0</v>
      </c>
      <c r="B26958" s="221">
        <v>34.0</v>
      </c>
      <c r="C26958" s="221">
        <v>7.3297574E7</v>
      </c>
    </row>
    <row r="26959">
      <c r="A26959" s="221">
        <v>28098.0</v>
      </c>
      <c r="B26959" s="221">
        <v>35.0</v>
      </c>
      <c r="C26959" s="221">
        <v>6108131.0</v>
      </c>
    </row>
    <row r="26960">
      <c r="A26960" s="221">
        <v>28098.0</v>
      </c>
      <c r="B26960" s="221">
        <v>36.0</v>
      </c>
      <c r="C26960" s="221">
        <v>1145275.0</v>
      </c>
    </row>
    <row r="26961">
      <c r="A26961" s="221">
        <v>28098.0</v>
      </c>
      <c r="B26961" s="221">
        <v>37.0</v>
      </c>
      <c r="C26961" s="221">
        <v>229055.0</v>
      </c>
    </row>
    <row r="26962">
      <c r="A26962" s="221">
        <v>28098.0</v>
      </c>
      <c r="B26962" s="221">
        <v>38.0</v>
      </c>
      <c r="C26962" s="221">
        <v>47720.0</v>
      </c>
    </row>
    <row r="26963">
      <c r="A26963" s="221">
        <v>28098.0</v>
      </c>
      <c r="B26963" s="221">
        <v>39.0</v>
      </c>
      <c r="C26963" s="221">
        <v>10226.0</v>
      </c>
    </row>
    <row r="26964">
      <c r="A26964" s="221">
        <v>28098.0</v>
      </c>
      <c r="B26964" s="221">
        <v>40.0</v>
      </c>
      <c r="C26964" s="221">
        <v>2237.0</v>
      </c>
    </row>
    <row r="26965">
      <c r="A26965" s="221">
        <v>28098.0</v>
      </c>
      <c r="B26965" s="221">
        <v>44.0</v>
      </c>
      <c r="C26965" s="221">
        <v>1351.0</v>
      </c>
    </row>
    <row r="26966">
      <c r="A26966" s="221">
        <v>28098.0</v>
      </c>
      <c r="B26966" s="221">
        <v>3683.0</v>
      </c>
      <c r="C26966" s="221">
        <v>7475.0</v>
      </c>
    </row>
    <row r="26967">
      <c r="A26967" s="221">
        <v>28098.0</v>
      </c>
      <c r="B26967" s="221">
        <v>3685.0</v>
      </c>
      <c r="C26967" s="221">
        <v>8873.0</v>
      </c>
    </row>
    <row r="26968">
      <c r="A26968" s="221">
        <v>28098.0</v>
      </c>
      <c r="B26968" s="221">
        <v>3687.0</v>
      </c>
      <c r="C26968" s="221">
        <v>9681.0</v>
      </c>
    </row>
    <row r="26969">
      <c r="A26969" s="221">
        <v>28098.0</v>
      </c>
      <c r="B26969" s="221">
        <v>3689.0</v>
      </c>
      <c r="C26969" s="221">
        <v>4887.0</v>
      </c>
    </row>
    <row r="26970">
      <c r="A26970" s="221">
        <v>28098.0</v>
      </c>
      <c r="B26970" s="221">
        <v>3691.0</v>
      </c>
      <c r="C26970" s="221">
        <v>2914.0</v>
      </c>
    </row>
    <row r="26971">
      <c r="A26971" s="221">
        <v>28098.0</v>
      </c>
      <c r="B26971" s="221">
        <v>3697.0</v>
      </c>
      <c r="C26971" s="221">
        <v>9617.0</v>
      </c>
    </row>
    <row r="26972">
      <c r="A26972" s="221">
        <v>28098.0</v>
      </c>
      <c r="B26972" s="221">
        <v>3727.0</v>
      </c>
      <c r="C26972" s="221">
        <v>888.0</v>
      </c>
    </row>
    <row r="26973">
      <c r="A26973" s="221">
        <v>28098.0</v>
      </c>
      <c r="B26973" s="221">
        <v>3828.0</v>
      </c>
      <c r="C26973" s="221">
        <v>18725.0</v>
      </c>
    </row>
    <row r="26974">
      <c r="A26974" s="221">
        <v>28098.0</v>
      </c>
      <c r="B26974" s="221">
        <v>9826.0</v>
      </c>
      <c r="C26974" s="221">
        <v>4496.0</v>
      </c>
    </row>
    <row r="26975">
      <c r="A26975" s="221">
        <v>28098.0</v>
      </c>
      <c r="B26975" s="221">
        <v>9828.0</v>
      </c>
      <c r="C26975" s="221">
        <v>4617.0</v>
      </c>
    </row>
    <row r="26976">
      <c r="A26976" s="221">
        <v>28098.0</v>
      </c>
      <c r="B26976" s="221">
        <v>9832.0</v>
      </c>
      <c r="C26976" s="221">
        <v>2117.0</v>
      </c>
    </row>
    <row r="26977">
      <c r="A26977" s="221">
        <v>28098.0</v>
      </c>
      <c r="B26977" s="221">
        <v>9838.0</v>
      </c>
      <c r="C26977" s="221">
        <v>3028.0</v>
      </c>
    </row>
    <row r="26978">
      <c r="A26978" s="221">
        <v>28098.0</v>
      </c>
      <c r="B26978" s="221">
        <v>9842.0</v>
      </c>
      <c r="C26978" s="221">
        <v>3111.0</v>
      </c>
    </row>
    <row r="26979">
      <c r="A26979" s="221">
        <v>28098.0</v>
      </c>
      <c r="B26979" s="221">
        <v>9848.0</v>
      </c>
      <c r="C26979" s="221">
        <v>6497.0</v>
      </c>
    </row>
    <row r="26980">
      <c r="A26980" s="221">
        <v>28098.0</v>
      </c>
      <c r="B26980" s="221">
        <v>13267.0</v>
      </c>
      <c r="C26980" s="221">
        <v>13.0</v>
      </c>
    </row>
    <row r="26981">
      <c r="A26981" s="221">
        <v>28099.0</v>
      </c>
      <c r="B26981" s="221">
        <v>34.0</v>
      </c>
      <c r="C26981" s="221">
        <v>7.3297574E7</v>
      </c>
    </row>
    <row r="26982">
      <c r="A26982" s="221">
        <v>28099.0</v>
      </c>
      <c r="B26982" s="221">
        <v>35.0</v>
      </c>
      <c r="C26982" s="221">
        <v>6108131.0</v>
      </c>
    </row>
    <row r="26983">
      <c r="A26983" s="221">
        <v>28099.0</v>
      </c>
      <c r="B26983" s="221">
        <v>36.0</v>
      </c>
      <c r="C26983" s="221">
        <v>1145275.0</v>
      </c>
    </row>
    <row r="26984">
      <c r="A26984" s="221">
        <v>28099.0</v>
      </c>
      <c r="B26984" s="221">
        <v>37.0</v>
      </c>
      <c r="C26984" s="221">
        <v>229055.0</v>
      </c>
    </row>
    <row r="26985">
      <c r="A26985" s="221">
        <v>28099.0</v>
      </c>
      <c r="B26985" s="221">
        <v>38.0</v>
      </c>
      <c r="C26985" s="221">
        <v>47720.0</v>
      </c>
    </row>
    <row r="26986">
      <c r="A26986" s="221">
        <v>28099.0</v>
      </c>
      <c r="B26986" s="221">
        <v>39.0</v>
      </c>
      <c r="C26986" s="221">
        <v>10226.0</v>
      </c>
    </row>
    <row r="26987">
      <c r="A26987" s="221">
        <v>28099.0</v>
      </c>
      <c r="B26987" s="221">
        <v>40.0</v>
      </c>
      <c r="C26987" s="221">
        <v>2237.0</v>
      </c>
    </row>
    <row r="26988">
      <c r="A26988" s="221">
        <v>28099.0</v>
      </c>
      <c r="B26988" s="221">
        <v>44.0</v>
      </c>
      <c r="C26988" s="221">
        <v>1351.0</v>
      </c>
    </row>
    <row r="26989">
      <c r="A26989" s="221">
        <v>28099.0</v>
      </c>
      <c r="B26989" s="221">
        <v>3683.0</v>
      </c>
      <c r="C26989" s="221">
        <v>7475.0</v>
      </c>
    </row>
    <row r="26990">
      <c r="A26990" s="221">
        <v>28099.0</v>
      </c>
      <c r="B26990" s="221">
        <v>3685.0</v>
      </c>
      <c r="C26990" s="221">
        <v>8873.0</v>
      </c>
    </row>
    <row r="26991">
      <c r="A26991" s="221">
        <v>28099.0</v>
      </c>
      <c r="B26991" s="221">
        <v>3687.0</v>
      </c>
      <c r="C26991" s="221">
        <v>9681.0</v>
      </c>
    </row>
    <row r="26992">
      <c r="A26992" s="221">
        <v>28099.0</v>
      </c>
      <c r="B26992" s="221">
        <v>3689.0</v>
      </c>
      <c r="C26992" s="221">
        <v>4887.0</v>
      </c>
    </row>
    <row r="26993">
      <c r="A26993" s="221">
        <v>28099.0</v>
      </c>
      <c r="B26993" s="221">
        <v>3691.0</v>
      </c>
      <c r="C26993" s="221">
        <v>2914.0</v>
      </c>
    </row>
    <row r="26994">
      <c r="A26994" s="221">
        <v>28099.0</v>
      </c>
      <c r="B26994" s="221">
        <v>3697.0</v>
      </c>
      <c r="C26994" s="221">
        <v>9617.0</v>
      </c>
    </row>
    <row r="26995">
      <c r="A26995" s="221">
        <v>28099.0</v>
      </c>
      <c r="B26995" s="221">
        <v>3727.0</v>
      </c>
      <c r="C26995" s="221">
        <v>888.0</v>
      </c>
    </row>
    <row r="26996">
      <c r="A26996" s="221">
        <v>28099.0</v>
      </c>
      <c r="B26996" s="221">
        <v>3828.0</v>
      </c>
      <c r="C26996" s="221">
        <v>18725.0</v>
      </c>
    </row>
    <row r="26997">
      <c r="A26997" s="221">
        <v>28099.0</v>
      </c>
      <c r="B26997" s="221">
        <v>9826.0</v>
      </c>
      <c r="C26997" s="221">
        <v>4496.0</v>
      </c>
    </row>
    <row r="26998">
      <c r="A26998" s="221">
        <v>28099.0</v>
      </c>
      <c r="B26998" s="221">
        <v>9828.0</v>
      </c>
      <c r="C26998" s="221">
        <v>4617.0</v>
      </c>
    </row>
    <row r="26999">
      <c r="A26999" s="221">
        <v>28099.0</v>
      </c>
      <c r="B26999" s="221">
        <v>9832.0</v>
      </c>
      <c r="C26999" s="221">
        <v>2117.0</v>
      </c>
    </row>
    <row r="27000">
      <c r="A27000" s="221">
        <v>28099.0</v>
      </c>
      <c r="B27000" s="221">
        <v>9838.0</v>
      </c>
      <c r="C27000" s="221">
        <v>3028.0</v>
      </c>
    </row>
    <row r="27001">
      <c r="A27001" s="221">
        <v>28099.0</v>
      </c>
      <c r="B27001" s="221">
        <v>9842.0</v>
      </c>
      <c r="C27001" s="221">
        <v>3111.0</v>
      </c>
    </row>
    <row r="27002">
      <c r="A27002" s="221">
        <v>28099.0</v>
      </c>
      <c r="B27002" s="221">
        <v>9848.0</v>
      </c>
      <c r="C27002" s="221">
        <v>6497.0</v>
      </c>
    </row>
    <row r="27003">
      <c r="A27003" s="221">
        <v>28099.0</v>
      </c>
      <c r="B27003" s="221">
        <v>13267.0</v>
      </c>
      <c r="C27003" s="221">
        <v>13.0</v>
      </c>
    </row>
    <row r="27004">
      <c r="A27004" s="221">
        <v>28100.0</v>
      </c>
      <c r="B27004" s="221">
        <v>34.0</v>
      </c>
      <c r="C27004" s="221">
        <v>7.3297574E7</v>
      </c>
    </row>
    <row r="27005">
      <c r="A27005" s="221">
        <v>28100.0</v>
      </c>
      <c r="B27005" s="221">
        <v>35.0</v>
      </c>
      <c r="C27005" s="221">
        <v>6108131.0</v>
      </c>
    </row>
    <row r="27006">
      <c r="A27006" s="221">
        <v>28100.0</v>
      </c>
      <c r="B27006" s="221">
        <v>36.0</v>
      </c>
      <c r="C27006" s="221">
        <v>1145275.0</v>
      </c>
    </row>
    <row r="27007">
      <c r="A27007" s="221">
        <v>28100.0</v>
      </c>
      <c r="B27007" s="221">
        <v>37.0</v>
      </c>
      <c r="C27007" s="221">
        <v>229055.0</v>
      </c>
    </row>
    <row r="27008">
      <c r="A27008" s="221">
        <v>28100.0</v>
      </c>
      <c r="B27008" s="221">
        <v>38.0</v>
      </c>
      <c r="C27008" s="221">
        <v>47720.0</v>
      </c>
    </row>
    <row r="27009">
      <c r="A27009" s="221">
        <v>28100.0</v>
      </c>
      <c r="B27009" s="221">
        <v>39.0</v>
      </c>
      <c r="C27009" s="221">
        <v>10226.0</v>
      </c>
    </row>
    <row r="27010">
      <c r="A27010" s="221">
        <v>28100.0</v>
      </c>
      <c r="B27010" s="221">
        <v>40.0</v>
      </c>
      <c r="C27010" s="221">
        <v>2237.0</v>
      </c>
    </row>
    <row r="27011">
      <c r="A27011" s="221">
        <v>28100.0</v>
      </c>
      <c r="B27011" s="221">
        <v>44.0</v>
      </c>
      <c r="C27011" s="221">
        <v>1351.0</v>
      </c>
    </row>
    <row r="27012">
      <c r="A27012" s="221">
        <v>28100.0</v>
      </c>
      <c r="B27012" s="221">
        <v>3683.0</v>
      </c>
      <c r="C27012" s="221">
        <v>7475.0</v>
      </c>
    </row>
    <row r="27013">
      <c r="A27013" s="221">
        <v>28100.0</v>
      </c>
      <c r="B27013" s="221">
        <v>3685.0</v>
      </c>
      <c r="C27013" s="221">
        <v>8873.0</v>
      </c>
    </row>
    <row r="27014">
      <c r="A27014" s="221">
        <v>28100.0</v>
      </c>
      <c r="B27014" s="221">
        <v>3687.0</v>
      </c>
      <c r="C27014" s="221">
        <v>9681.0</v>
      </c>
    </row>
    <row r="27015">
      <c r="A27015" s="221">
        <v>28100.0</v>
      </c>
      <c r="B27015" s="221">
        <v>3689.0</v>
      </c>
      <c r="C27015" s="221">
        <v>4887.0</v>
      </c>
    </row>
    <row r="27016">
      <c r="A27016" s="221">
        <v>28100.0</v>
      </c>
      <c r="B27016" s="221">
        <v>3691.0</v>
      </c>
      <c r="C27016" s="221">
        <v>2914.0</v>
      </c>
    </row>
    <row r="27017">
      <c r="A27017" s="221">
        <v>28100.0</v>
      </c>
      <c r="B27017" s="221">
        <v>3697.0</v>
      </c>
      <c r="C27017" s="221">
        <v>9617.0</v>
      </c>
    </row>
    <row r="27018">
      <c r="A27018" s="221">
        <v>28100.0</v>
      </c>
      <c r="B27018" s="221">
        <v>3727.0</v>
      </c>
      <c r="C27018" s="221">
        <v>888.0</v>
      </c>
    </row>
    <row r="27019">
      <c r="A27019" s="221">
        <v>28100.0</v>
      </c>
      <c r="B27019" s="221">
        <v>3828.0</v>
      </c>
      <c r="C27019" s="221">
        <v>18725.0</v>
      </c>
    </row>
    <row r="27020">
      <c r="A27020" s="221">
        <v>28100.0</v>
      </c>
      <c r="B27020" s="221">
        <v>9826.0</v>
      </c>
      <c r="C27020" s="221">
        <v>4496.0</v>
      </c>
    </row>
    <row r="27021">
      <c r="A27021" s="221">
        <v>28100.0</v>
      </c>
      <c r="B27021" s="221">
        <v>9828.0</v>
      </c>
      <c r="C27021" s="221">
        <v>4617.0</v>
      </c>
    </row>
    <row r="27022">
      <c r="A27022" s="221">
        <v>28100.0</v>
      </c>
      <c r="B27022" s="221">
        <v>9832.0</v>
      </c>
      <c r="C27022" s="221">
        <v>2117.0</v>
      </c>
    </row>
    <row r="27023">
      <c r="A27023" s="221">
        <v>28100.0</v>
      </c>
      <c r="B27023" s="221">
        <v>9838.0</v>
      </c>
      <c r="C27023" s="221">
        <v>3028.0</v>
      </c>
    </row>
    <row r="27024">
      <c r="A27024" s="221">
        <v>28100.0</v>
      </c>
      <c r="B27024" s="221">
        <v>9842.0</v>
      </c>
      <c r="C27024" s="221">
        <v>3111.0</v>
      </c>
    </row>
    <row r="27025">
      <c r="A27025" s="221">
        <v>28100.0</v>
      </c>
      <c r="B27025" s="221">
        <v>9848.0</v>
      </c>
      <c r="C27025" s="221">
        <v>6497.0</v>
      </c>
    </row>
    <row r="27026">
      <c r="A27026" s="221">
        <v>28100.0</v>
      </c>
      <c r="B27026" s="221">
        <v>13267.0</v>
      </c>
      <c r="C27026" s="221">
        <v>13.0</v>
      </c>
    </row>
    <row r="27027">
      <c r="A27027" s="221">
        <v>28101.0</v>
      </c>
      <c r="B27027" s="221">
        <v>34.0</v>
      </c>
      <c r="C27027" s="221">
        <v>1.46595148E8</v>
      </c>
    </row>
    <row r="27028">
      <c r="A27028" s="221">
        <v>28101.0</v>
      </c>
      <c r="B27028" s="221">
        <v>35.0</v>
      </c>
      <c r="C27028" s="221">
        <v>1.2216262E7</v>
      </c>
    </row>
    <row r="27029">
      <c r="A27029" s="221">
        <v>28101.0</v>
      </c>
      <c r="B27029" s="221">
        <v>36.0</v>
      </c>
      <c r="C27029" s="221">
        <v>2290550.0</v>
      </c>
    </row>
    <row r="27030">
      <c r="A27030" s="221">
        <v>28101.0</v>
      </c>
      <c r="B27030" s="221">
        <v>37.0</v>
      </c>
      <c r="C27030" s="221">
        <v>458110.0</v>
      </c>
    </row>
    <row r="27031">
      <c r="A27031" s="221">
        <v>28101.0</v>
      </c>
      <c r="B27031" s="221">
        <v>38.0</v>
      </c>
      <c r="C27031" s="221">
        <v>95440.0</v>
      </c>
    </row>
    <row r="27032">
      <c r="A27032" s="221">
        <v>28101.0</v>
      </c>
      <c r="B27032" s="221">
        <v>39.0</v>
      </c>
      <c r="C27032" s="221">
        <v>20452.0</v>
      </c>
    </row>
    <row r="27033">
      <c r="A27033" s="221">
        <v>28101.0</v>
      </c>
      <c r="B27033" s="221">
        <v>40.0</v>
      </c>
      <c r="C27033" s="221">
        <v>4474.0</v>
      </c>
    </row>
    <row r="27034">
      <c r="A27034" s="221">
        <v>28101.0</v>
      </c>
      <c r="B27034" s="221">
        <v>44.0</v>
      </c>
      <c r="C27034" s="221">
        <v>2702.0</v>
      </c>
    </row>
    <row r="27035">
      <c r="A27035" s="221">
        <v>28101.0</v>
      </c>
      <c r="B27035" s="221">
        <v>3683.0</v>
      </c>
      <c r="C27035" s="221">
        <v>14950.0</v>
      </c>
    </row>
    <row r="27036">
      <c r="A27036" s="221">
        <v>28101.0</v>
      </c>
      <c r="B27036" s="221">
        <v>3685.0</v>
      </c>
      <c r="C27036" s="221">
        <v>17746.0</v>
      </c>
    </row>
    <row r="27037">
      <c r="A27037" s="221">
        <v>28101.0</v>
      </c>
      <c r="B27037" s="221">
        <v>3687.0</v>
      </c>
      <c r="C27037" s="221">
        <v>19362.0</v>
      </c>
    </row>
    <row r="27038">
      <c r="A27038" s="221">
        <v>28101.0</v>
      </c>
      <c r="B27038" s="221">
        <v>3689.0</v>
      </c>
      <c r="C27038" s="221">
        <v>9774.0</v>
      </c>
    </row>
    <row r="27039">
      <c r="A27039" s="221">
        <v>28101.0</v>
      </c>
      <c r="B27039" s="221">
        <v>3691.0</v>
      </c>
      <c r="C27039" s="221">
        <v>5828.0</v>
      </c>
    </row>
    <row r="27040">
      <c r="A27040" s="221">
        <v>28101.0</v>
      </c>
      <c r="B27040" s="221">
        <v>3697.0</v>
      </c>
      <c r="C27040" s="221">
        <v>19234.0</v>
      </c>
    </row>
    <row r="27041">
      <c r="A27041" s="221">
        <v>28101.0</v>
      </c>
      <c r="B27041" s="221">
        <v>3727.0</v>
      </c>
      <c r="C27041" s="221">
        <v>1776.0</v>
      </c>
    </row>
    <row r="27042">
      <c r="A27042" s="221">
        <v>28101.0</v>
      </c>
      <c r="B27042" s="221">
        <v>3828.0</v>
      </c>
      <c r="C27042" s="221">
        <v>37450.0</v>
      </c>
    </row>
    <row r="27043">
      <c r="A27043" s="221">
        <v>28101.0</v>
      </c>
      <c r="B27043" s="221">
        <v>9826.0</v>
      </c>
      <c r="C27043" s="221">
        <v>8992.0</v>
      </c>
    </row>
    <row r="27044">
      <c r="A27044" s="221">
        <v>28101.0</v>
      </c>
      <c r="B27044" s="221">
        <v>9828.0</v>
      </c>
      <c r="C27044" s="221">
        <v>9234.0</v>
      </c>
    </row>
    <row r="27045">
      <c r="A27045" s="221">
        <v>28101.0</v>
      </c>
      <c r="B27045" s="221">
        <v>9832.0</v>
      </c>
      <c r="C27045" s="221">
        <v>4234.0</v>
      </c>
    </row>
    <row r="27046">
      <c r="A27046" s="221">
        <v>28101.0</v>
      </c>
      <c r="B27046" s="221">
        <v>9838.0</v>
      </c>
      <c r="C27046" s="221">
        <v>6056.0</v>
      </c>
    </row>
    <row r="27047">
      <c r="A27047" s="221">
        <v>28101.0</v>
      </c>
      <c r="B27047" s="221">
        <v>9842.0</v>
      </c>
      <c r="C27047" s="221">
        <v>6222.0</v>
      </c>
    </row>
    <row r="27048">
      <c r="A27048" s="221">
        <v>28101.0</v>
      </c>
      <c r="B27048" s="221">
        <v>9848.0</v>
      </c>
      <c r="C27048" s="221">
        <v>12994.0</v>
      </c>
    </row>
    <row r="27049">
      <c r="A27049" s="221">
        <v>28101.0</v>
      </c>
      <c r="B27049" s="221">
        <v>13267.0</v>
      </c>
      <c r="C27049" s="221">
        <v>26.0</v>
      </c>
    </row>
    <row r="27050">
      <c r="A27050" s="221">
        <v>28102.0</v>
      </c>
      <c r="B27050" s="221">
        <v>34.0</v>
      </c>
      <c r="C27050" s="221">
        <v>1.46595148E8</v>
      </c>
    </row>
    <row r="27051">
      <c r="A27051" s="221">
        <v>28102.0</v>
      </c>
      <c r="B27051" s="221">
        <v>35.0</v>
      </c>
      <c r="C27051" s="221">
        <v>1.2216262E7</v>
      </c>
    </row>
    <row r="27052">
      <c r="A27052" s="221">
        <v>28102.0</v>
      </c>
      <c r="B27052" s="221">
        <v>36.0</v>
      </c>
      <c r="C27052" s="221">
        <v>2290550.0</v>
      </c>
    </row>
    <row r="27053">
      <c r="A27053" s="221">
        <v>28102.0</v>
      </c>
      <c r="B27053" s="221">
        <v>37.0</v>
      </c>
      <c r="C27053" s="221">
        <v>458110.0</v>
      </c>
    </row>
    <row r="27054">
      <c r="A27054" s="221">
        <v>28102.0</v>
      </c>
      <c r="B27054" s="221">
        <v>38.0</v>
      </c>
      <c r="C27054" s="221">
        <v>95440.0</v>
      </c>
    </row>
    <row r="27055">
      <c r="A27055" s="221">
        <v>28102.0</v>
      </c>
      <c r="B27055" s="221">
        <v>39.0</v>
      </c>
      <c r="C27055" s="221">
        <v>20452.0</v>
      </c>
    </row>
    <row r="27056">
      <c r="A27056" s="221">
        <v>28102.0</v>
      </c>
      <c r="B27056" s="221">
        <v>40.0</v>
      </c>
      <c r="C27056" s="221">
        <v>4474.0</v>
      </c>
    </row>
    <row r="27057">
      <c r="A27057" s="221">
        <v>28102.0</v>
      </c>
      <c r="B27057" s="221">
        <v>44.0</v>
      </c>
      <c r="C27057" s="221">
        <v>2702.0</v>
      </c>
    </row>
    <row r="27058">
      <c r="A27058" s="221">
        <v>28102.0</v>
      </c>
      <c r="B27058" s="221">
        <v>3683.0</v>
      </c>
      <c r="C27058" s="221">
        <v>14950.0</v>
      </c>
    </row>
    <row r="27059">
      <c r="A27059" s="221">
        <v>28102.0</v>
      </c>
      <c r="B27059" s="221">
        <v>3685.0</v>
      </c>
      <c r="C27059" s="221">
        <v>17746.0</v>
      </c>
    </row>
    <row r="27060">
      <c r="A27060" s="221">
        <v>28102.0</v>
      </c>
      <c r="B27060" s="221">
        <v>3687.0</v>
      </c>
      <c r="C27060" s="221">
        <v>19362.0</v>
      </c>
    </row>
    <row r="27061">
      <c r="A27061" s="221">
        <v>28102.0</v>
      </c>
      <c r="B27061" s="221">
        <v>3689.0</v>
      </c>
      <c r="C27061" s="221">
        <v>9774.0</v>
      </c>
    </row>
    <row r="27062">
      <c r="A27062" s="221">
        <v>28102.0</v>
      </c>
      <c r="B27062" s="221">
        <v>3691.0</v>
      </c>
      <c r="C27062" s="221">
        <v>5828.0</v>
      </c>
    </row>
    <row r="27063">
      <c r="A27063" s="221">
        <v>28102.0</v>
      </c>
      <c r="B27063" s="221">
        <v>3697.0</v>
      </c>
      <c r="C27063" s="221">
        <v>19234.0</v>
      </c>
    </row>
    <row r="27064">
      <c r="A27064" s="221">
        <v>28102.0</v>
      </c>
      <c r="B27064" s="221">
        <v>3727.0</v>
      </c>
      <c r="C27064" s="221">
        <v>1776.0</v>
      </c>
    </row>
    <row r="27065">
      <c r="A27065" s="221">
        <v>28102.0</v>
      </c>
      <c r="B27065" s="221">
        <v>3828.0</v>
      </c>
      <c r="C27065" s="221">
        <v>37450.0</v>
      </c>
    </row>
    <row r="27066">
      <c r="A27066" s="221">
        <v>28102.0</v>
      </c>
      <c r="B27066" s="221">
        <v>9826.0</v>
      </c>
      <c r="C27066" s="221">
        <v>8992.0</v>
      </c>
    </row>
    <row r="27067">
      <c r="A27067" s="221">
        <v>28102.0</v>
      </c>
      <c r="B27067" s="221">
        <v>9828.0</v>
      </c>
      <c r="C27067" s="221">
        <v>9234.0</v>
      </c>
    </row>
    <row r="27068">
      <c r="A27068" s="221">
        <v>28102.0</v>
      </c>
      <c r="B27068" s="221">
        <v>9832.0</v>
      </c>
      <c r="C27068" s="221">
        <v>4234.0</v>
      </c>
    </row>
    <row r="27069">
      <c r="A27069" s="221">
        <v>28102.0</v>
      </c>
      <c r="B27069" s="221">
        <v>9838.0</v>
      </c>
      <c r="C27069" s="221">
        <v>6056.0</v>
      </c>
    </row>
    <row r="27070">
      <c r="A27070" s="221">
        <v>28102.0</v>
      </c>
      <c r="B27070" s="221">
        <v>9842.0</v>
      </c>
      <c r="C27070" s="221">
        <v>6222.0</v>
      </c>
    </row>
    <row r="27071">
      <c r="A27071" s="221">
        <v>28102.0</v>
      </c>
      <c r="B27071" s="221">
        <v>9848.0</v>
      </c>
      <c r="C27071" s="221">
        <v>12994.0</v>
      </c>
    </row>
    <row r="27072">
      <c r="A27072" s="221">
        <v>28102.0</v>
      </c>
      <c r="B27072" s="221">
        <v>13267.0</v>
      </c>
      <c r="C27072" s="221">
        <v>26.0</v>
      </c>
    </row>
    <row r="27073">
      <c r="A27073" s="221">
        <v>28103.0</v>
      </c>
      <c r="B27073" s="221">
        <v>34.0</v>
      </c>
      <c r="C27073" s="221">
        <v>1.46595148E8</v>
      </c>
    </row>
    <row r="27074">
      <c r="A27074" s="221">
        <v>28103.0</v>
      </c>
      <c r="B27074" s="221">
        <v>35.0</v>
      </c>
      <c r="C27074" s="221">
        <v>1.2216262E7</v>
      </c>
    </row>
    <row r="27075">
      <c r="A27075" s="221">
        <v>28103.0</v>
      </c>
      <c r="B27075" s="221">
        <v>36.0</v>
      </c>
      <c r="C27075" s="221">
        <v>2290550.0</v>
      </c>
    </row>
    <row r="27076">
      <c r="A27076" s="221">
        <v>28103.0</v>
      </c>
      <c r="B27076" s="221">
        <v>37.0</v>
      </c>
      <c r="C27076" s="221">
        <v>458110.0</v>
      </c>
    </row>
    <row r="27077">
      <c r="A27077" s="221">
        <v>28103.0</v>
      </c>
      <c r="B27077" s="221">
        <v>38.0</v>
      </c>
      <c r="C27077" s="221">
        <v>95440.0</v>
      </c>
    </row>
    <row r="27078">
      <c r="A27078" s="221">
        <v>28103.0</v>
      </c>
      <c r="B27078" s="221">
        <v>39.0</v>
      </c>
      <c r="C27078" s="221">
        <v>20452.0</v>
      </c>
    </row>
    <row r="27079">
      <c r="A27079" s="221">
        <v>28103.0</v>
      </c>
      <c r="B27079" s="221">
        <v>40.0</v>
      </c>
      <c r="C27079" s="221">
        <v>4474.0</v>
      </c>
    </row>
    <row r="27080">
      <c r="A27080" s="221">
        <v>28103.0</v>
      </c>
      <c r="B27080" s="221">
        <v>44.0</v>
      </c>
      <c r="C27080" s="221">
        <v>2702.0</v>
      </c>
    </row>
    <row r="27081">
      <c r="A27081" s="221">
        <v>28103.0</v>
      </c>
      <c r="B27081" s="221">
        <v>3683.0</v>
      </c>
      <c r="C27081" s="221">
        <v>14950.0</v>
      </c>
    </row>
    <row r="27082">
      <c r="A27082" s="221">
        <v>28103.0</v>
      </c>
      <c r="B27082" s="221">
        <v>3685.0</v>
      </c>
      <c r="C27082" s="221">
        <v>17746.0</v>
      </c>
    </row>
    <row r="27083">
      <c r="A27083" s="221">
        <v>28103.0</v>
      </c>
      <c r="B27083" s="221">
        <v>3687.0</v>
      </c>
      <c r="C27083" s="221">
        <v>19362.0</v>
      </c>
    </row>
    <row r="27084">
      <c r="A27084" s="221">
        <v>28103.0</v>
      </c>
      <c r="B27084" s="221">
        <v>3689.0</v>
      </c>
      <c r="C27084" s="221">
        <v>9774.0</v>
      </c>
    </row>
    <row r="27085">
      <c r="A27085" s="221">
        <v>28103.0</v>
      </c>
      <c r="B27085" s="221">
        <v>3691.0</v>
      </c>
      <c r="C27085" s="221">
        <v>5828.0</v>
      </c>
    </row>
    <row r="27086">
      <c r="A27086" s="221">
        <v>28103.0</v>
      </c>
      <c r="B27086" s="221">
        <v>3697.0</v>
      </c>
      <c r="C27086" s="221">
        <v>19234.0</v>
      </c>
    </row>
    <row r="27087">
      <c r="A27087" s="221">
        <v>28103.0</v>
      </c>
      <c r="B27087" s="221">
        <v>3727.0</v>
      </c>
      <c r="C27087" s="221">
        <v>1776.0</v>
      </c>
    </row>
    <row r="27088">
      <c r="A27088" s="221">
        <v>28103.0</v>
      </c>
      <c r="B27088" s="221">
        <v>3828.0</v>
      </c>
      <c r="C27088" s="221">
        <v>37450.0</v>
      </c>
    </row>
    <row r="27089">
      <c r="A27089" s="221">
        <v>28103.0</v>
      </c>
      <c r="B27089" s="221">
        <v>9826.0</v>
      </c>
      <c r="C27089" s="221">
        <v>8992.0</v>
      </c>
    </row>
    <row r="27090">
      <c r="A27090" s="221">
        <v>28103.0</v>
      </c>
      <c r="B27090" s="221">
        <v>9828.0</v>
      </c>
      <c r="C27090" s="221">
        <v>9234.0</v>
      </c>
    </row>
    <row r="27091">
      <c r="A27091" s="221">
        <v>28103.0</v>
      </c>
      <c r="B27091" s="221">
        <v>9832.0</v>
      </c>
      <c r="C27091" s="221">
        <v>4234.0</v>
      </c>
    </row>
    <row r="27092">
      <c r="A27092" s="221">
        <v>28103.0</v>
      </c>
      <c r="B27092" s="221">
        <v>9838.0</v>
      </c>
      <c r="C27092" s="221">
        <v>6056.0</v>
      </c>
    </row>
    <row r="27093">
      <c r="A27093" s="221">
        <v>28103.0</v>
      </c>
      <c r="B27093" s="221">
        <v>9842.0</v>
      </c>
      <c r="C27093" s="221">
        <v>6222.0</v>
      </c>
    </row>
    <row r="27094">
      <c r="A27094" s="221">
        <v>28103.0</v>
      </c>
      <c r="B27094" s="221">
        <v>9848.0</v>
      </c>
      <c r="C27094" s="221">
        <v>12994.0</v>
      </c>
    </row>
    <row r="27095">
      <c r="A27095" s="221">
        <v>28103.0</v>
      </c>
      <c r="B27095" s="221">
        <v>13267.0</v>
      </c>
      <c r="C27095" s="221">
        <v>26.0</v>
      </c>
    </row>
    <row r="27096">
      <c r="A27096" s="221">
        <v>28104.0</v>
      </c>
      <c r="B27096" s="221">
        <v>34.0</v>
      </c>
      <c r="C27096" s="221">
        <v>1.46595148E8</v>
      </c>
    </row>
    <row r="27097">
      <c r="A27097" s="221">
        <v>28104.0</v>
      </c>
      <c r="B27097" s="221">
        <v>35.0</v>
      </c>
      <c r="C27097" s="221">
        <v>1.2216262E7</v>
      </c>
    </row>
    <row r="27098">
      <c r="A27098" s="221">
        <v>28104.0</v>
      </c>
      <c r="B27098" s="221">
        <v>36.0</v>
      </c>
      <c r="C27098" s="221">
        <v>2290550.0</v>
      </c>
    </row>
    <row r="27099">
      <c r="A27099" s="221">
        <v>28104.0</v>
      </c>
      <c r="B27099" s="221">
        <v>37.0</v>
      </c>
      <c r="C27099" s="221">
        <v>458110.0</v>
      </c>
    </row>
    <row r="27100">
      <c r="A27100" s="221">
        <v>28104.0</v>
      </c>
      <c r="B27100" s="221">
        <v>38.0</v>
      </c>
      <c r="C27100" s="221">
        <v>95440.0</v>
      </c>
    </row>
    <row r="27101">
      <c r="A27101" s="221">
        <v>28104.0</v>
      </c>
      <c r="B27101" s="221">
        <v>39.0</v>
      </c>
      <c r="C27101" s="221">
        <v>20452.0</v>
      </c>
    </row>
    <row r="27102">
      <c r="A27102" s="221">
        <v>28104.0</v>
      </c>
      <c r="B27102" s="221">
        <v>40.0</v>
      </c>
      <c r="C27102" s="221">
        <v>4474.0</v>
      </c>
    </row>
    <row r="27103">
      <c r="A27103" s="221">
        <v>28104.0</v>
      </c>
      <c r="B27103" s="221">
        <v>44.0</v>
      </c>
      <c r="C27103" s="221">
        <v>2702.0</v>
      </c>
    </row>
    <row r="27104">
      <c r="A27104" s="221">
        <v>28104.0</v>
      </c>
      <c r="B27104" s="221">
        <v>3683.0</v>
      </c>
      <c r="C27104" s="221">
        <v>14950.0</v>
      </c>
    </row>
    <row r="27105">
      <c r="A27105" s="221">
        <v>28104.0</v>
      </c>
      <c r="B27105" s="221">
        <v>3685.0</v>
      </c>
      <c r="C27105" s="221">
        <v>17746.0</v>
      </c>
    </row>
    <row r="27106">
      <c r="A27106" s="221">
        <v>28104.0</v>
      </c>
      <c r="B27106" s="221">
        <v>3687.0</v>
      </c>
      <c r="C27106" s="221">
        <v>19362.0</v>
      </c>
    </row>
    <row r="27107">
      <c r="A27107" s="221">
        <v>28104.0</v>
      </c>
      <c r="B27107" s="221">
        <v>3689.0</v>
      </c>
      <c r="C27107" s="221">
        <v>9774.0</v>
      </c>
    </row>
    <row r="27108">
      <c r="A27108" s="221">
        <v>28104.0</v>
      </c>
      <c r="B27108" s="221">
        <v>3691.0</v>
      </c>
      <c r="C27108" s="221">
        <v>5828.0</v>
      </c>
    </row>
    <row r="27109">
      <c r="A27109" s="221">
        <v>28104.0</v>
      </c>
      <c r="B27109" s="221">
        <v>3697.0</v>
      </c>
      <c r="C27109" s="221">
        <v>19234.0</v>
      </c>
    </row>
    <row r="27110">
      <c r="A27110" s="221">
        <v>28104.0</v>
      </c>
      <c r="B27110" s="221">
        <v>3727.0</v>
      </c>
      <c r="C27110" s="221">
        <v>1776.0</v>
      </c>
    </row>
    <row r="27111">
      <c r="A27111" s="221">
        <v>28104.0</v>
      </c>
      <c r="B27111" s="221">
        <v>3828.0</v>
      </c>
      <c r="C27111" s="221">
        <v>37450.0</v>
      </c>
    </row>
    <row r="27112">
      <c r="A27112" s="221">
        <v>28104.0</v>
      </c>
      <c r="B27112" s="221">
        <v>9826.0</v>
      </c>
      <c r="C27112" s="221">
        <v>8992.0</v>
      </c>
    </row>
    <row r="27113">
      <c r="A27113" s="221">
        <v>28104.0</v>
      </c>
      <c r="B27113" s="221">
        <v>9828.0</v>
      </c>
      <c r="C27113" s="221">
        <v>9234.0</v>
      </c>
    </row>
    <row r="27114">
      <c r="A27114" s="221">
        <v>28104.0</v>
      </c>
      <c r="B27114" s="221">
        <v>9832.0</v>
      </c>
      <c r="C27114" s="221">
        <v>4234.0</v>
      </c>
    </row>
    <row r="27115">
      <c r="A27115" s="221">
        <v>28104.0</v>
      </c>
      <c r="B27115" s="221">
        <v>9838.0</v>
      </c>
      <c r="C27115" s="221">
        <v>6056.0</v>
      </c>
    </row>
    <row r="27116">
      <c r="A27116" s="221">
        <v>28104.0</v>
      </c>
      <c r="B27116" s="221">
        <v>9842.0</v>
      </c>
      <c r="C27116" s="221">
        <v>6222.0</v>
      </c>
    </row>
    <row r="27117">
      <c r="A27117" s="221">
        <v>28104.0</v>
      </c>
      <c r="B27117" s="221">
        <v>9848.0</v>
      </c>
      <c r="C27117" s="221">
        <v>12994.0</v>
      </c>
    </row>
    <row r="27118">
      <c r="A27118" s="221">
        <v>28104.0</v>
      </c>
      <c r="B27118" s="221">
        <v>13267.0</v>
      </c>
      <c r="C27118" s="221">
        <v>26.0</v>
      </c>
    </row>
    <row r="27119">
      <c r="A27119" s="221">
        <v>28105.0</v>
      </c>
      <c r="B27119" s="221">
        <v>34.0</v>
      </c>
      <c r="C27119" s="221">
        <v>1.46595148E8</v>
      </c>
    </row>
    <row r="27120">
      <c r="A27120" s="221">
        <v>28105.0</v>
      </c>
      <c r="B27120" s="221">
        <v>35.0</v>
      </c>
      <c r="C27120" s="221">
        <v>1.2216262E7</v>
      </c>
    </row>
    <row r="27121">
      <c r="A27121" s="221">
        <v>28105.0</v>
      </c>
      <c r="B27121" s="221">
        <v>36.0</v>
      </c>
      <c r="C27121" s="221">
        <v>2290550.0</v>
      </c>
    </row>
    <row r="27122">
      <c r="A27122" s="221">
        <v>28105.0</v>
      </c>
      <c r="B27122" s="221">
        <v>37.0</v>
      </c>
      <c r="C27122" s="221">
        <v>458110.0</v>
      </c>
    </row>
    <row r="27123">
      <c r="A27123" s="221">
        <v>28105.0</v>
      </c>
      <c r="B27123" s="221">
        <v>38.0</v>
      </c>
      <c r="C27123" s="221">
        <v>95440.0</v>
      </c>
    </row>
    <row r="27124">
      <c r="A27124" s="221">
        <v>28105.0</v>
      </c>
      <c r="B27124" s="221">
        <v>39.0</v>
      </c>
      <c r="C27124" s="221">
        <v>20452.0</v>
      </c>
    </row>
    <row r="27125">
      <c r="A27125" s="221">
        <v>28105.0</v>
      </c>
      <c r="B27125" s="221">
        <v>40.0</v>
      </c>
      <c r="C27125" s="221">
        <v>4474.0</v>
      </c>
    </row>
    <row r="27126">
      <c r="A27126" s="221">
        <v>28105.0</v>
      </c>
      <c r="B27126" s="221">
        <v>44.0</v>
      </c>
      <c r="C27126" s="221">
        <v>2702.0</v>
      </c>
    </row>
    <row r="27127">
      <c r="A27127" s="221">
        <v>28105.0</v>
      </c>
      <c r="B27127" s="221">
        <v>3683.0</v>
      </c>
      <c r="C27127" s="221">
        <v>14950.0</v>
      </c>
    </row>
    <row r="27128">
      <c r="A27128" s="221">
        <v>28105.0</v>
      </c>
      <c r="B27128" s="221">
        <v>3685.0</v>
      </c>
      <c r="C27128" s="221">
        <v>17746.0</v>
      </c>
    </row>
    <row r="27129">
      <c r="A27129" s="221">
        <v>28105.0</v>
      </c>
      <c r="B27129" s="221">
        <v>3687.0</v>
      </c>
      <c r="C27129" s="221">
        <v>19362.0</v>
      </c>
    </row>
    <row r="27130">
      <c r="A27130" s="221">
        <v>28105.0</v>
      </c>
      <c r="B27130" s="221">
        <v>3689.0</v>
      </c>
      <c r="C27130" s="221">
        <v>9774.0</v>
      </c>
    </row>
    <row r="27131">
      <c r="A27131" s="221">
        <v>28105.0</v>
      </c>
      <c r="B27131" s="221">
        <v>3691.0</v>
      </c>
      <c r="C27131" s="221">
        <v>5828.0</v>
      </c>
    </row>
    <row r="27132">
      <c r="A27132" s="221">
        <v>28105.0</v>
      </c>
      <c r="B27132" s="221">
        <v>3697.0</v>
      </c>
      <c r="C27132" s="221">
        <v>19234.0</v>
      </c>
    </row>
    <row r="27133">
      <c r="A27133" s="221">
        <v>28105.0</v>
      </c>
      <c r="B27133" s="221">
        <v>3727.0</v>
      </c>
      <c r="C27133" s="221">
        <v>1776.0</v>
      </c>
    </row>
    <row r="27134">
      <c r="A27134" s="221">
        <v>28105.0</v>
      </c>
      <c r="B27134" s="221">
        <v>3828.0</v>
      </c>
      <c r="C27134" s="221">
        <v>37450.0</v>
      </c>
    </row>
    <row r="27135">
      <c r="A27135" s="221">
        <v>28105.0</v>
      </c>
      <c r="B27135" s="221">
        <v>9826.0</v>
      </c>
      <c r="C27135" s="221">
        <v>8992.0</v>
      </c>
    </row>
    <row r="27136">
      <c r="A27136" s="221">
        <v>28105.0</v>
      </c>
      <c r="B27136" s="221">
        <v>9828.0</v>
      </c>
      <c r="C27136" s="221">
        <v>9234.0</v>
      </c>
    </row>
    <row r="27137">
      <c r="A27137" s="221">
        <v>28105.0</v>
      </c>
      <c r="B27137" s="221">
        <v>9832.0</v>
      </c>
      <c r="C27137" s="221">
        <v>4234.0</v>
      </c>
    </row>
    <row r="27138">
      <c r="A27138" s="221">
        <v>28105.0</v>
      </c>
      <c r="B27138" s="221">
        <v>9838.0</v>
      </c>
      <c r="C27138" s="221">
        <v>6056.0</v>
      </c>
    </row>
    <row r="27139">
      <c r="A27139" s="221">
        <v>28105.0</v>
      </c>
      <c r="B27139" s="221">
        <v>9842.0</v>
      </c>
      <c r="C27139" s="221">
        <v>6222.0</v>
      </c>
    </row>
    <row r="27140">
      <c r="A27140" s="221">
        <v>28105.0</v>
      </c>
      <c r="B27140" s="221">
        <v>9848.0</v>
      </c>
      <c r="C27140" s="221">
        <v>12994.0</v>
      </c>
    </row>
    <row r="27141">
      <c r="A27141" s="221">
        <v>28105.0</v>
      </c>
      <c r="B27141" s="221">
        <v>13267.0</v>
      </c>
      <c r="C27141" s="221">
        <v>26.0</v>
      </c>
    </row>
    <row r="27142">
      <c r="A27142" s="221">
        <v>28106.0</v>
      </c>
      <c r="B27142" s="221">
        <v>34.0</v>
      </c>
      <c r="C27142" s="221">
        <v>2.57702131E8</v>
      </c>
    </row>
    <row r="27143">
      <c r="A27143" s="221">
        <v>28106.0</v>
      </c>
      <c r="B27143" s="221">
        <v>35.0</v>
      </c>
      <c r="C27143" s="221">
        <v>2.1475177E7</v>
      </c>
    </row>
    <row r="27144">
      <c r="A27144" s="221">
        <v>28106.0</v>
      </c>
      <c r="B27144" s="221">
        <v>36.0</v>
      </c>
      <c r="C27144" s="221">
        <v>4026595.0</v>
      </c>
    </row>
    <row r="27145">
      <c r="A27145" s="221">
        <v>28106.0</v>
      </c>
      <c r="B27145" s="221">
        <v>37.0</v>
      </c>
      <c r="C27145" s="221">
        <v>805319.0</v>
      </c>
    </row>
    <row r="27146">
      <c r="A27146" s="221">
        <v>28106.0</v>
      </c>
      <c r="B27146" s="221">
        <v>38.0</v>
      </c>
      <c r="C27146" s="221">
        <v>167774.0</v>
      </c>
    </row>
    <row r="27147">
      <c r="A27147" s="221">
        <v>28106.0</v>
      </c>
      <c r="B27147" s="221">
        <v>39.0</v>
      </c>
      <c r="C27147" s="221">
        <v>35951.0</v>
      </c>
    </row>
    <row r="27148">
      <c r="A27148" s="221">
        <v>28106.0</v>
      </c>
      <c r="B27148" s="221">
        <v>40.0</v>
      </c>
      <c r="C27148" s="221">
        <v>7864.0</v>
      </c>
    </row>
    <row r="27149">
      <c r="A27149" s="221">
        <v>28106.0</v>
      </c>
      <c r="B27149" s="221">
        <v>3683.0</v>
      </c>
      <c r="C27149" s="221">
        <v>55489.0</v>
      </c>
    </row>
    <row r="27150">
      <c r="A27150" s="221">
        <v>28106.0</v>
      </c>
      <c r="B27150" s="221">
        <v>3685.0</v>
      </c>
      <c r="C27150" s="221">
        <v>31546.0</v>
      </c>
    </row>
    <row r="27151">
      <c r="A27151" s="221">
        <v>28106.0</v>
      </c>
      <c r="B27151" s="221">
        <v>3687.0</v>
      </c>
      <c r="C27151" s="221">
        <v>66849.0</v>
      </c>
    </row>
    <row r="27152">
      <c r="A27152" s="221">
        <v>28106.0</v>
      </c>
      <c r="B27152" s="221">
        <v>3689.0</v>
      </c>
      <c r="C27152" s="221">
        <v>17654.0</v>
      </c>
    </row>
    <row r="27153">
      <c r="A27153" s="221">
        <v>28106.0</v>
      </c>
      <c r="B27153" s="221">
        <v>3691.0</v>
      </c>
      <c r="C27153" s="221">
        <v>5449.0</v>
      </c>
    </row>
    <row r="27154">
      <c r="A27154" s="221">
        <v>28106.0</v>
      </c>
      <c r="B27154" s="221">
        <v>3697.0</v>
      </c>
      <c r="C27154" s="221">
        <v>26546.0</v>
      </c>
    </row>
    <row r="27155">
      <c r="A27155" s="221">
        <v>28106.0</v>
      </c>
      <c r="B27155" s="221">
        <v>3699.0</v>
      </c>
      <c r="C27155" s="221">
        <v>100.0</v>
      </c>
    </row>
    <row r="27156">
      <c r="A27156" s="221">
        <v>28106.0</v>
      </c>
      <c r="B27156" s="221">
        <v>3828.0</v>
      </c>
      <c r="C27156" s="221">
        <v>89846.0</v>
      </c>
    </row>
    <row r="27157">
      <c r="A27157" s="221">
        <v>28106.0</v>
      </c>
      <c r="B27157" s="221">
        <v>9826.0</v>
      </c>
      <c r="C27157" s="221">
        <v>9875.0</v>
      </c>
    </row>
    <row r="27158">
      <c r="A27158" s="221">
        <v>28106.0</v>
      </c>
      <c r="B27158" s="221">
        <v>9828.0</v>
      </c>
      <c r="C27158" s="221">
        <v>15555.0</v>
      </c>
    </row>
    <row r="27159">
      <c r="A27159" s="221">
        <v>28106.0</v>
      </c>
      <c r="B27159" s="221">
        <v>9832.0</v>
      </c>
      <c r="C27159" s="221">
        <v>15465.0</v>
      </c>
    </row>
    <row r="27160">
      <c r="A27160" s="221">
        <v>28106.0</v>
      </c>
      <c r="B27160" s="221">
        <v>9838.0</v>
      </c>
      <c r="C27160" s="221">
        <v>6874.0</v>
      </c>
    </row>
    <row r="27161">
      <c r="A27161" s="221">
        <v>28106.0</v>
      </c>
      <c r="B27161" s="221">
        <v>9842.0</v>
      </c>
      <c r="C27161" s="221">
        <v>9874.0</v>
      </c>
    </row>
    <row r="27162">
      <c r="A27162" s="221">
        <v>28106.0</v>
      </c>
      <c r="B27162" s="221">
        <v>9848.0</v>
      </c>
      <c r="C27162" s="221">
        <v>14419.0</v>
      </c>
    </row>
    <row r="27163">
      <c r="A27163" s="221">
        <v>28106.0</v>
      </c>
      <c r="B27163" s="221">
        <v>13267.0</v>
      </c>
      <c r="C27163" s="221">
        <v>100.0</v>
      </c>
    </row>
    <row r="27164">
      <c r="A27164" s="221">
        <v>28107.0</v>
      </c>
      <c r="B27164" s="221">
        <v>34.0</v>
      </c>
      <c r="C27164" s="221">
        <v>2.57702131E8</v>
      </c>
    </row>
    <row r="27165">
      <c r="A27165" s="221">
        <v>28107.0</v>
      </c>
      <c r="B27165" s="221">
        <v>35.0</v>
      </c>
      <c r="C27165" s="221">
        <v>2.1475177E7</v>
      </c>
    </row>
    <row r="27166">
      <c r="A27166" s="221">
        <v>28107.0</v>
      </c>
      <c r="B27166" s="221">
        <v>36.0</v>
      </c>
      <c r="C27166" s="221">
        <v>4026595.0</v>
      </c>
    </row>
    <row r="27167">
      <c r="A27167" s="221">
        <v>28107.0</v>
      </c>
      <c r="B27167" s="221">
        <v>37.0</v>
      </c>
      <c r="C27167" s="221">
        <v>805319.0</v>
      </c>
    </row>
    <row r="27168">
      <c r="A27168" s="221">
        <v>28107.0</v>
      </c>
      <c r="B27168" s="221">
        <v>38.0</v>
      </c>
      <c r="C27168" s="221">
        <v>167774.0</v>
      </c>
    </row>
    <row r="27169">
      <c r="A27169" s="221">
        <v>28107.0</v>
      </c>
      <c r="B27169" s="221">
        <v>39.0</v>
      </c>
      <c r="C27169" s="221">
        <v>35951.0</v>
      </c>
    </row>
    <row r="27170">
      <c r="A27170" s="221">
        <v>28107.0</v>
      </c>
      <c r="B27170" s="221">
        <v>40.0</v>
      </c>
      <c r="C27170" s="221">
        <v>7864.0</v>
      </c>
    </row>
    <row r="27171">
      <c r="A27171" s="221">
        <v>28107.0</v>
      </c>
      <c r="B27171" s="221">
        <v>3683.0</v>
      </c>
      <c r="C27171" s="221">
        <v>55489.0</v>
      </c>
    </row>
    <row r="27172">
      <c r="A27172" s="221">
        <v>28107.0</v>
      </c>
      <c r="B27172" s="221">
        <v>3685.0</v>
      </c>
      <c r="C27172" s="221">
        <v>31546.0</v>
      </c>
    </row>
    <row r="27173">
      <c r="A27173" s="221">
        <v>28107.0</v>
      </c>
      <c r="B27173" s="221">
        <v>3687.0</v>
      </c>
      <c r="C27173" s="221">
        <v>66849.0</v>
      </c>
    </row>
    <row r="27174">
      <c r="A27174" s="221">
        <v>28107.0</v>
      </c>
      <c r="B27174" s="221">
        <v>3689.0</v>
      </c>
      <c r="C27174" s="221">
        <v>17654.0</v>
      </c>
    </row>
    <row r="27175">
      <c r="A27175" s="221">
        <v>28107.0</v>
      </c>
      <c r="B27175" s="221">
        <v>3691.0</v>
      </c>
      <c r="C27175" s="221">
        <v>5449.0</v>
      </c>
    </row>
    <row r="27176">
      <c r="A27176" s="221">
        <v>28107.0</v>
      </c>
      <c r="B27176" s="221">
        <v>3697.0</v>
      </c>
      <c r="C27176" s="221">
        <v>26546.0</v>
      </c>
    </row>
    <row r="27177">
      <c r="A27177" s="221">
        <v>28107.0</v>
      </c>
      <c r="B27177" s="221">
        <v>3699.0</v>
      </c>
      <c r="C27177" s="221">
        <v>100.0</v>
      </c>
    </row>
    <row r="27178">
      <c r="A27178" s="221">
        <v>28107.0</v>
      </c>
      <c r="B27178" s="221">
        <v>3828.0</v>
      </c>
      <c r="C27178" s="221">
        <v>89846.0</v>
      </c>
    </row>
    <row r="27179">
      <c r="A27179" s="221">
        <v>28107.0</v>
      </c>
      <c r="B27179" s="221">
        <v>9826.0</v>
      </c>
      <c r="C27179" s="221">
        <v>9875.0</v>
      </c>
    </row>
    <row r="27180">
      <c r="A27180" s="221">
        <v>28107.0</v>
      </c>
      <c r="B27180" s="221">
        <v>9828.0</v>
      </c>
      <c r="C27180" s="221">
        <v>15555.0</v>
      </c>
    </row>
    <row r="27181">
      <c r="A27181" s="221">
        <v>28107.0</v>
      </c>
      <c r="B27181" s="221">
        <v>9832.0</v>
      </c>
      <c r="C27181" s="221">
        <v>15465.0</v>
      </c>
    </row>
    <row r="27182">
      <c r="A27182" s="221">
        <v>28107.0</v>
      </c>
      <c r="B27182" s="221">
        <v>9838.0</v>
      </c>
      <c r="C27182" s="221">
        <v>6874.0</v>
      </c>
    </row>
    <row r="27183">
      <c r="A27183" s="221">
        <v>28107.0</v>
      </c>
      <c r="B27183" s="221">
        <v>9842.0</v>
      </c>
      <c r="C27183" s="221">
        <v>9874.0</v>
      </c>
    </row>
    <row r="27184">
      <c r="A27184" s="221">
        <v>28107.0</v>
      </c>
      <c r="B27184" s="221">
        <v>9848.0</v>
      </c>
      <c r="C27184" s="221">
        <v>14419.0</v>
      </c>
    </row>
    <row r="27185">
      <c r="A27185" s="221">
        <v>28107.0</v>
      </c>
      <c r="B27185" s="221">
        <v>13267.0</v>
      </c>
      <c r="C27185" s="221">
        <v>100.0</v>
      </c>
    </row>
    <row r="27186">
      <c r="A27186" s="221">
        <v>28108.0</v>
      </c>
      <c r="B27186" s="221">
        <v>34.0</v>
      </c>
      <c r="C27186" s="221">
        <v>2.57702131E8</v>
      </c>
    </row>
    <row r="27187">
      <c r="A27187" s="221">
        <v>28108.0</v>
      </c>
      <c r="B27187" s="221">
        <v>35.0</v>
      </c>
      <c r="C27187" s="221">
        <v>2.1475177E7</v>
      </c>
    </row>
    <row r="27188">
      <c r="A27188" s="221">
        <v>28108.0</v>
      </c>
      <c r="B27188" s="221">
        <v>36.0</v>
      </c>
      <c r="C27188" s="221">
        <v>4026595.0</v>
      </c>
    </row>
    <row r="27189">
      <c r="A27189" s="221">
        <v>28108.0</v>
      </c>
      <c r="B27189" s="221">
        <v>37.0</v>
      </c>
      <c r="C27189" s="221">
        <v>805319.0</v>
      </c>
    </row>
    <row r="27190">
      <c r="A27190" s="221">
        <v>28108.0</v>
      </c>
      <c r="B27190" s="221">
        <v>38.0</v>
      </c>
      <c r="C27190" s="221">
        <v>167774.0</v>
      </c>
    </row>
    <row r="27191">
      <c r="A27191" s="221">
        <v>28108.0</v>
      </c>
      <c r="B27191" s="221">
        <v>39.0</v>
      </c>
      <c r="C27191" s="221">
        <v>35951.0</v>
      </c>
    </row>
    <row r="27192">
      <c r="A27192" s="221">
        <v>28108.0</v>
      </c>
      <c r="B27192" s="221">
        <v>40.0</v>
      </c>
      <c r="C27192" s="221">
        <v>7864.0</v>
      </c>
    </row>
    <row r="27193">
      <c r="A27193" s="221">
        <v>28108.0</v>
      </c>
      <c r="B27193" s="221">
        <v>3683.0</v>
      </c>
      <c r="C27193" s="221">
        <v>55489.0</v>
      </c>
    </row>
    <row r="27194">
      <c r="A27194" s="221">
        <v>28108.0</v>
      </c>
      <c r="B27194" s="221">
        <v>3685.0</v>
      </c>
      <c r="C27194" s="221">
        <v>31546.0</v>
      </c>
    </row>
    <row r="27195">
      <c r="A27195" s="221">
        <v>28108.0</v>
      </c>
      <c r="B27195" s="221">
        <v>3687.0</v>
      </c>
      <c r="C27195" s="221">
        <v>66849.0</v>
      </c>
    </row>
    <row r="27196">
      <c r="A27196" s="221">
        <v>28108.0</v>
      </c>
      <c r="B27196" s="221">
        <v>3689.0</v>
      </c>
      <c r="C27196" s="221">
        <v>17654.0</v>
      </c>
    </row>
    <row r="27197">
      <c r="A27197" s="221">
        <v>28108.0</v>
      </c>
      <c r="B27197" s="221">
        <v>3691.0</v>
      </c>
      <c r="C27197" s="221">
        <v>5449.0</v>
      </c>
    </row>
    <row r="27198">
      <c r="A27198" s="221">
        <v>28108.0</v>
      </c>
      <c r="B27198" s="221">
        <v>3697.0</v>
      </c>
      <c r="C27198" s="221">
        <v>26546.0</v>
      </c>
    </row>
    <row r="27199">
      <c r="A27199" s="221">
        <v>28108.0</v>
      </c>
      <c r="B27199" s="221">
        <v>3699.0</v>
      </c>
      <c r="C27199" s="221">
        <v>100.0</v>
      </c>
    </row>
    <row r="27200">
      <c r="A27200" s="221">
        <v>28108.0</v>
      </c>
      <c r="B27200" s="221">
        <v>3828.0</v>
      </c>
      <c r="C27200" s="221">
        <v>89846.0</v>
      </c>
    </row>
    <row r="27201">
      <c r="A27201" s="221">
        <v>28108.0</v>
      </c>
      <c r="B27201" s="221">
        <v>9826.0</v>
      </c>
      <c r="C27201" s="221">
        <v>9875.0</v>
      </c>
    </row>
    <row r="27202">
      <c r="A27202" s="221">
        <v>28108.0</v>
      </c>
      <c r="B27202" s="221">
        <v>9828.0</v>
      </c>
      <c r="C27202" s="221">
        <v>15555.0</v>
      </c>
    </row>
    <row r="27203">
      <c r="A27203" s="221">
        <v>28108.0</v>
      </c>
      <c r="B27203" s="221">
        <v>9832.0</v>
      </c>
      <c r="C27203" s="221">
        <v>15465.0</v>
      </c>
    </row>
    <row r="27204">
      <c r="A27204" s="221">
        <v>28108.0</v>
      </c>
      <c r="B27204" s="221">
        <v>9838.0</v>
      </c>
      <c r="C27204" s="221">
        <v>6874.0</v>
      </c>
    </row>
    <row r="27205">
      <c r="A27205" s="221">
        <v>28108.0</v>
      </c>
      <c r="B27205" s="221">
        <v>9842.0</v>
      </c>
      <c r="C27205" s="221">
        <v>9874.0</v>
      </c>
    </row>
    <row r="27206">
      <c r="A27206" s="221">
        <v>28108.0</v>
      </c>
      <c r="B27206" s="221">
        <v>9848.0</v>
      </c>
      <c r="C27206" s="221">
        <v>14419.0</v>
      </c>
    </row>
    <row r="27207">
      <c r="A27207" s="221">
        <v>28108.0</v>
      </c>
      <c r="B27207" s="221">
        <v>13267.0</v>
      </c>
      <c r="C27207" s="221">
        <v>100.0</v>
      </c>
    </row>
    <row r="27208">
      <c r="A27208" s="221">
        <v>28109.0</v>
      </c>
      <c r="B27208" s="221">
        <v>34.0</v>
      </c>
      <c r="C27208" s="221">
        <v>2.57702131E8</v>
      </c>
    </row>
    <row r="27209">
      <c r="A27209" s="221">
        <v>28109.0</v>
      </c>
      <c r="B27209" s="221">
        <v>35.0</v>
      </c>
      <c r="C27209" s="221">
        <v>2.1475177E7</v>
      </c>
    </row>
    <row r="27210">
      <c r="A27210" s="221">
        <v>28109.0</v>
      </c>
      <c r="B27210" s="221">
        <v>36.0</v>
      </c>
      <c r="C27210" s="221">
        <v>4026595.0</v>
      </c>
    </row>
    <row r="27211">
      <c r="A27211" s="221">
        <v>28109.0</v>
      </c>
      <c r="B27211" s="221">
        <v>37.0</v>
      </c>
      <c r="C27211" s="221">
        <v>805319.0</v>
      </c>
    </row>
    <row r="27212">
      <c r="A27212" s="221">
        <v>28109.0</v>
      </c>
      <c r="B27212" s="221">
        <v>38.0</v>
      </c>
      <c r="C27212" s="221">
        <v>167774.0</v>
      </c>
    </row>
    <row r="27213">
      <c r="A27213" s="221">
        <v>28109.0</v>
      </c>
      <c r="B27213" s="221">
        <v>39.0</v>
      </c>
      <c r="C27213" s="221">
        <v>35951.0</v>
      </c>
    </row>
    <row r="27214">
      <c r="A27214" s="221">
        <v>28109.0</v>
      </c>
      <c r="B27214" s="221">
        <v>40.0</v>
      </c>
      <c r="C27214" s="221">
        <v>7864.0</v>
      </c>
    </row>
    <row r="27215">
      <c r="A27215" s="221">
        <v>28109.0</v>
      </c>
      <c r="B27215" s="221">
        <v>3683.0</v>
      </c>
      <c r="C27215" s="221">
        <v>55489.0</v>
      </c>
    </row>
    <row r="27216">
      <c r="A27216" s="221">
        <v>28109.0</v>
      </c>
      <c r="B27216" s="221">
        <v>3685.0</v>
      </c>
      <c r="C27216" s="221">
        <v>31546.0</v>
      </c>
    </row>
    <row r="27217">
      <c r="A27217" s="221">
        <v>28109.0</v>
      </c>
      <c r="B27217" s="221">
        <v>3687.0</v>
      </c>
      <c r="C27217" s="221">
        <v>66849.0</v>
      </c>
    </row>
    <row r="27218">
      <c r="A27218" s="221">
        <v>28109.0</v>
      </c>
      <c r="B27218" s="221">
        <v>3689.0</v>
      </c>
      <c r="C27218" s="221">
        <v>17654.0</v>
      </c>
    </row>
    <row r="27219">
      <c r="A27219" s="221">
        <v>28109.0</v>
      </c>
      <c r="B27219" s="221">
        <v>3691.0</v>
      </c>
      <c r="C27219" s="221">
        <v>5449.0</v>
      </c>
    </row>
    <row r="27220">
      <c r="A27220" s="221">
        <v>28109.0</v>
      </c>
      <c r="B27220" s="221">
        <v>3697.0</v>
      </c>
      <c r="C27220" s="221">
        <v>26546.0</v>
      </c>
    </row>
    <row r="27221">
      <c r="A27221" s="221">
        <v>28109.0</v>
      </c>
      <c r="B27221" s="221">
        <v>3699.0</v>
      </c>
      <c r="C27221" s="221">
        <v>100.0</v>
      </c>
    </row>
    <row r="27222">
      <c r="A27222" s="221">
        <v>28109.0</v>
      </c>
      <c r="B27222" s="221">
        <v>3828.0</v>
      </c>
      <c r="C27222" s="221">
        <v>89846.0</v>
      </c>
    </row>
    <row r="27223">
      <c r="A27223" s="221">
        <v>28109.0</v>
      </c>
      <c r="B27223" s="221">
        <v>9826.0</v>
      </c>
      <c r="C27223" s="221">
        <v>9875.0</v>
      </c>
    </row>
    <row r="27224">
      <c r="A27224" s="221">
        <v>28109.0</v>
      </c>
      <c r="B27224" s="221">
        <v>9828.0</v>
      </c>
      <c r="C27224" s="221">
        <v>15555.0</v>
      </c>
    </row>
    <row r="27225">
      <c r="A27225" s="221">
        <v>28109.0</v>
      </c>
      <c r="B27225" s="221">
        <v>9832.0</v>
      </c>
      <c r="C27225" s="221">
        <v>15465.0</v>
      </c>
    </row>
    <row r="27226">
      <c r="A27226" s="221">
        <v>28109.0</v>
      </c>
      <c r="B27226" s="221">
        <v>9838.0</v>
      </c>
      <c r="C27226" s="221">
        <v>6874.0</v>
      </c>
    </row>
    <row r="27227">
      <c r="A27227" s="221">
        <v>28109.0</v>
      </c>
      <c r="B27227" s="221">
        <v>9842.0</v>
      </c>
      <c r="C27227" s="221">
        <v>9874.0</v>
      </c>
    </row>
    <row r="27228">
      <c r="A27228" s="221">
        <v>28109.0</v>
      </c>
      <c r="B27228" s="221">
        <v>9848.0</v>
      </c>
      <c r="C27228" s="221">
        <v>14419.0</v>
      </c>
    </row>
    <row r="27229">
      <c r="A27229" s="221">
        <v>28109.0</v>
      </c>
      <c r="B27229" s="221">
        <v>13267.0</v>
      </c>
      <c r="C27229" s="221">
        <v>100.0</v>
      </c>
    </row>
    <row r="27230">
      <c r="A27230" s="221">
        <v>28110.0</v>
      </c>
      <c r="B27230" s="221">
        <v>34.0</v>
      </c>
      <c r="C27230" s="221">
        <v>2.57702131E8</v>
      </c>
    </row>
    <row r="27231">
      <c r="A27231" s="221">
        <v>28110.0</v>
      </c>
      <c r="B27231" s="221">
        <v>35.0</v>
      </c>
      <c r="C27231" s="221">
        <v>2.1475177E7</v>
      </c>
    </row>
    <row r="27232">
      <c r="A27232" s="221">
        <v>28110.0</v>
      </c>
      <c r="B27232" s="221">
        <v>36.0</v>
      </c>
      <c r="C27232" s="221">
        <v>4026595.0</v>
      </c>
    </row>
    <row r="27233">
      <c r="A27233" s="221">
        <v>28110.0</v>
      </c>
      <c r="B27233" s="221">
        <v>37.0</v>
      </c>
      <c r="C27233" s="221">
        <v>805319.0</v>
      </c>
    </row>
    <row r="27234">
      <c r="A27234" s="221">
        <v>28110.0</v>
      </c>
      <c r="B27234" s="221">
        <v>38.0</v>
      </c>
      <c r="C27234" s="221">
        <v>167774.0</v>
      </c>
    </row>
    <row r="27235">
      <c r="A27235" s="221">
        <v>28110.0</v>
      </c>
      <c r="B27235" s="221">
        <v>39.0</v>
      </c>
      <c r="C27235" s="221">
        <v>35951.0</v>
      </c>
    </row>
    <row r="27236">
      <c r="A27236" s="221">
        <v>28110.0</v>
      </c>
      <c r="B27236" s="221">
        <v>40.0</v>
      </c>
      <c r="C27236" s="221">
        <v>7864.0</v>
      </c>
    </row>
    <row r="27237">
      <c r="A27237" s="221">
        <v>28110.0</v>
      </c>
      <c r="B27237" s="221">
        <v>3683.0</v>
      </c>
      <c r="C27237" s="221">
        <v>55489.0</v>
      </c>
    </row>
    <row r="27238">
      <c r="A27238" s="221">
        <v>28110.0</v>
      </c>
      <c r="B27238" s="221">
        <v>3685.0</v>
      </c>
      <c r="C27238" s="221">
        <v>31546.0</v>
      </c>
    </row>
    <row r="27239">
      <c r="A27239" s="221">
        <v>28110.0</v>
      </c>
      <c r="B27239" s="221">
        <v>3687.0</v>
      </c>
      <c r="C27239" s="221">
        <v>66849.0</v>
      </c>
    </row>
    <row r="27240">
      <c r="A27240" s="221">
        <v>28110.0</v>
      </c>
      <c r="B27240" s="221">
        <v>3689.0</v>
      </c>
      <c r="C27240" s="221">
        <v>17654.0</v>
      </c>
    </row>
    <row r="27241">
      <c r="A27241" s="221">
        <v>28110.0</v>
      </c>
      <c r="B27241" s="221">
        <v>3691.0</v>
      </c>
      <c r="C27241" s="221">
        <v>5449.0</v>
      </c>
    </row>
    <row r="27242">
      <c r="A27242" s="221">
        <v>28110.0</v>
      </c>
      <c r="B27242" s="221">
        <v>3697.0</v>
      </c>
      <c r="C27242" s="221">
        <v>26546.0</v>
      </c>
    </row>
    <row r="27243">
      <c r="A27243" s="221">
        <v>28110.0</v>
      </c>
      <c r="B27243" s="221">
        <v>3699.0</v>
      </c>
      <c r="C27243" s="221">
        <v>100.0</v>
      </c>
    </row>
    <row r="27244">
      <c r="A27244" s="221">
        <v>28110.0</v>
      </c>
      <c r="B27244" s="221">
        <v>3828.0</v>
      </c>
      <c r="C27244" s="221">
        <v>89846.0</v>
      </c>
    </row>
    <row r="27245">
      <c r="A27245" s="221">
        <v>28110.0</v>
      </c>
      <c r="B27245" s="221">
        <v>9826.0</v>
      </c>
      <c r="C27245" s="221">
        <v>9875.0</v>
      </c>
    </row>
    <row r="27246">
      <c r="A27246" s="221">
        <v>28110.0</v>
      </c>
      <c r="B27246" s="221">
        <v>9828.0</v>
      </c>
      <c r="C27246" s="221">
        <v>15555.0</v>
      </c>
    </row>
    <row r="27247">
      <c r="A27247" s="221">
        <v>28110.0</v>
      </c>
      <c r="B27247" s="221">
        <v>9832.0</v>
      </c>
      <c r="C27247" s="221">
        <v>15465.0</v>
      </c>
    </row>
    <row r="27248">
      <c r="A27248" s="221">
        <v>28110.0</v>
      </c>
      <c r="B27248" s="221">
        <v>9838.0</v>
      </c>
      <c r="C27248" s="221">
        <v>6874.0</v>
      </c>
    </row>
    <row r="27249">
      <c r="A27249" s="221">
        <v>28110.0</v>
      </c>
      <c r="B27249" s="221">
        <v>9842.0</v>
      </c>
      <c r="C27249" s="221">
        <v>9874.0</v>
      </c>
    </row>
    <row r="27250">
      <c r="A27250" s="221">
        <v>28110.0</v>
      </c>
      <c r="B27250" s="221">
        <v>9848.0</v>
      </c>
      <c r="C27250" s="221">
        <v>14419.0</v>
      </c>
    </row>
    <row r="27251">
      <c r="A27251" s="221">
        <v>28110.0</v>
      </c>
      <c r="B27251" s="221">
        <v>13267.0</v>
      </c>
      <c r="C27251" s="221">
        <v>100.0</v>
      </c>
    </row>
    <row r="27252">
      <c r="A27252" s="221">
        <v>28111.0</v>
      </c>
      <c r="B27252" s="221">
        <v>34.0</v>
      </c>
      <c r="C27252" s="221">
        <v>6.4425533E7</v>
      </c>
    </row>
    <row r="27253">
      <c r="A27253" s="221">
        <v>28111.0</v>
      </c>
      <c r="B27253" s="221">
        <v>35.0</v>
      </c>
      <c r="C27253" s="221">
        <v>5368795.0</v>
      </c>
    </row>
    <row r="27254">
      <c r="A27254" s="221">
        <v>28111.0</v>
      </c>
      <c r="B27254" s="221">
        <v>36.0</v>
      </c>
      <c r="C27254" s="221">
        <v>1006649.0</v>
      </c>
    </row>
    <row r="27255">
      <c r="A27255" s="221">
        <v>28111.0</v>
      </c>
      <c r="B27255" s="221">
        <v>37.0</v>
      </c>
      <c r="C27255" s="221">
        <v>201330.0</v>
      </c>
    </row>
    <row r="27256">
      <c r="A27256" s="221">
        <v>28111.0</v>
      </c>
      <c r="B27256" s="221">
        <v>38.0</v>
      </c>
      <c r="C27256" s="221">
        <v>41944.0</v>
      </c>
    </row>
    <row r="27257">
      <c r="A27257" s="221">
        <v>28111.0</v>
      </c>
      <c r="B27257" s="221">
        <v>39.0</v>
      </c>
      <c r="C27257" s="221">
        <v>8988.0</v>
      </c>
    </row>
    <row r="27258">
      <c r="A27258" s="221">
        <v>28111.0</v>
      </c>
      <c r="B27258" s="221">
        <v>40.0</v>
      </c>
      <c r="C27258" s="221">
        <v>1966.0</v>
      </c>
    </row>
    <row r="27259">
      <c r="A27259" s="221">
        <v>28111.0</v>
      </c>
      <c r="B27259" s="221">
        <v>3683.0</v>
      </c>
      <c r="C27259" s="221">
        <v>13873.0</v>
      </c>
    </row>
    <row r="27260">
      <c r="A27260" s="221">
        <v>28111.0</v>
      </c>
      <c r="B27260" s="221">
        <v>3685.0</v>
      </c>
      <c r="C27260" s="221">
        <v>7887.0</v>
      </c>
    </row>
    <row r="27261">
      <c r="A27261" s="221">
        <v>28111.0</v>
      </c>
      <c r="B27261" s="221">
        <v>3687.0</v>
      </c>
      <c r="C27261" s="221">
        <v>16713.0</v>
      </c>
    </row>
    <row r="27262">
      <c r="A27262" s="221">
        <v>28111.0</v>
      </c>
      <c r="B27262" s="221">
        <v>3689.0</v>
      </c>
      <c r="C27262" s="221">
        <v>4414.0</v>
      </c>
    </row>
    <row r="27263">
      <c r="A27263" s="221">
        <v>28111.0</v>
      </c>
      <c r="B27263" s="221">
        <v>3691.0</v>
      </c>
      <c r="C27263" s="221">
        <v>1363.0</v>
      </c>
    </row>
    <row r="27264">
      <c r="A27264" s="221">
        <v>28111.0</v>
      </c>
      <c r="B27264" s="221">
        <v>3697.0</v>
      </c>
      <c r="C27264" s="221">
        <v>6637.0</v>
      </c>
    </row>
    <row r="27265">
      <c r="A27265" s="221">
        <v>28111.0</v>
      </c>
      <c r="B27265" s="221">
        <v>3699.0</v>
      </c>
      <c r="C27265" s="221">
        <v>25.0</v>
      </c>
    </row>
    <row r="27266">
      <c r="A27266" s="221">
        <v>28111.0</v>
      </c>
      <c r="B27266" s="221">
        <v>3828.0</v>
      </c>
      <c r="C27266" s="221">
        <v>22462.0</v>
      </c>
    </row>
    <row r="27267">
      <c r="A27267" s="221">
        <v>28111.0</v>
      </c>
      <c r="B27267" s="221">
        <v>9826.0</v>
      </c>
      <c r="C27267" s="221">
        <v>2469.0</v>
      </c>
    </row>
    <row r="27268">
      <c r="A27268" s="221">
        <v>28111.0</v>
      </c>
      <c r="B27268" s="221">
        <v>9828.0</v>
      </c>
      <c r="C27268" s="221">
        <v>3889.0</v>
      </c>
    </row>
    <row r="27269">
      <c r="A27269" s="221">
        <v>28111.0</v>
      </c>
      <c r="B27269" s="221">
        <v>9832.0</v>
      </c>
      <c r="C27269" s="221">
        <v>3867.0</v>
      </c>
    </row>
    <row r="27270">
      <c r="A27270" s="221">
        <v>28111.0</v>
      </c>
      <c r="B27270" s="221">
        <v>9838.0</v>
      </c>
      <c r="C27270" s="221">
        <v>1719.0</v>
      </c>
    </row>
    <row r="27271">
      <c r="A27271" s="221">
        <v>28111.0</v>
      </c>
      <c r="B27271" s="221">
        <v>9842.0</v>
      </c>
      <c r="C27271" s="221">
        <v>2469.0</v>
      </c>
    </row>
    <row r="27272">
      <c r="A27272" s="221">
        <v>28111.0</v>
      </c>
      <c r="B27272" s="221">
        <v>9848.0</v>
      </c>
      <c r="C27272" s="221">
        <v>3605.0</v>
      </c>
    </row>
    <row r="27273">
      <c r="A27273" s="221">
        <v>28111.0</v>
      </c>
      <c r="B27273" s="221">
        <v>13267.0</v>
      </c>
      <c r="C27273" s="221">
        <v>25.0</v>
      </c>
    </row>
    <row r="27274">
      <c r="A27274" s="221">
        <v>28112.0</v>
      </c>
      <c r="B27274" s="221">
        <v>34.0</v>
      </c>
      <c r="C27274" s="221">
        <v>6.4425533E7</v>
      </c>
    </row>
    <row r="27275">
      <c r="A27275" s="221">
        <v>28112.0</v>
      </c>
      <c r="B27275" s="221">
        <v>35.0</v>
      </c>
      <c r="C27275" s="221">
        <v>5368795.0</v>
      </c>
    </row>
    <row r="27276">
      <c r="A27276" s="221">
        <v>28112.0</v>
      </c>
      <c r="B27276" s="221">
        <v>36.0</v>
      </c>
      <c r="C27276" s="221">
        <v>1006649.0</v>
      </c>
    </row>
    <row r="27277">
      <c r="A27277" s="221">
        <v>28112.0</v>
      </c>
      <c r="B27277" s="221">
        <v>37.0</v>
      </c>
      <c r="C27277" s="221">
        <v>201330.0</v>
      </c>
    </row>
    <row r="27278">
      <c r="A27278" s="221">
        <v>28112.0</v>
      </c>
      <c r="B27278" s="221">
        <v>38.0</v>
      </c>
      <c r="C27278" s="221">
        <v>41944.0</v>
      </c>
    </row>
    <row r="27279">
      <c r="A27279" s="221">
        <v>28112.0</v>
      </c>
      <c r="B27279" s="221">
        <v>39.0</v>
      </c>
      <c r="C27279" s="221">
        <v>8988.0</v>
      </c>
    </row>
    <row r="27280">
      <c r="A27280" s="221">
        <v>28112.0</v>
      </c>
      <c r="B27280" s="221">
        <v>40.0</v>
      </c>
      <c r="C27280" s="221">
        <v>1966.0</v>
      </c>
    </row>
    <row r="27281">
      <c r="A27281" s="221">
        <v>28112.0</v>
      </c>
      <c r="B27281" s="221">
        <v>3683.0</v>
      </c>
      <c r="C27281" s="221">
        <v>13873.0</v>
      </c>
    </row>
    <row r="27282">
      <c r="A27282" s="221">
        <v>28112.0</v>
      </c>
      <c r="B27282" s="221">
        <v>3685.0</v>
      </c>
      <c r="C27282" s="221">
        <v>7887.0</v>
      </c>
    </row>
    <row r="27283">
      <c r="A27283" s="221">
        <v>28112.0</v>
      </c>
      <c r="B27283" s="221">
        <v>3687.0</v>
      </c>
      <c r="C27283" s="221">
        <v>16713.0</v>
      </c>
    </row>
    <row r="27284">
      <c r="A27284" s="221">
        <v>28112.0</v>
      </c>
      <c r="B27284" s="221">
        <v>3689.0</v>
      </c>
      <c r="C27284" s="221">
        <v>4414.0</v>
      </c>
    </row>
    <row r="27285">
      <c r="A27285" s="221">
        <v>28112.0</v>
      </c>
      <c r="B27285" s="221">
        <v>3691.0</v>
      </c>
      <c r="C27285" s="221">
        <v>1363.0</v>
      </c>
    </row>
    <row r="27286">
      <c r="A27286" s="221">
        <v>28112.0</v>
      </c>
      <c r="B27286" s="221">
        <v>3697.0</v>
      </c>
      <c r="C27286" s="221">
        <v>6637.0</v>
      </c>
    </row>
    <row r="27287">
      <c r="A27287" s="221">
        <v>28112.0</v>
      </c>
      <c r="B27287" s="221">
        <v>3699.0</v>
      </c>
      <c r="C27287" s="221">
        <v>25.0</v>
      </c>
    </row>
    <row r="27288">
      <c r="A27288" s="221">
        <v>28112.0</v>
      </c>
      <c r="B27288" s="221">
        <v>3828.0</v>
      </c>
      <c r="C27288" s="221">
        <v>22462.0</v>
      </c>
    </row>
    <row r="27289">
      <c r="A27289" s="221">
        <v>28112.0</v>
      </c>
      <c r="B27289" s="221">
        <v>9826.0</v>
      </c>
      <c r="C27289" s="221">
        <v>2469.0</v>
      </c>
    </row>
    <row r="27290">
      <c r="A27290" s="221">
        <v>28112.0</v>
      </c>
      <c r="B27290" s="221">
        <v>9828.0</v>
      </c>
      <c r="C27290" s="221">
        <v>3889.0</v>
      </c>
    </row>
    <row r="27291">
      <c r="A27291" s="221">
        <v>28112.0</v>
      </c>
      <c r="B27291" s="221">
        <v>9832.0</v>
      </c>
      <c r="C27291" s="221">
        <v>3867.0</v>
      </c>
    </row>
    <row r="27292">
      <c r="A27292" s="221">
        <v>28112.0</v>
      </c>
      <c r="B27292" s="221">
        <v>9838.0</v>
      </c>
      <c r="C27292" s="221">
        <v>1719.0</v>
      </c>
    </row>
    <row r="27293">
      <c r="A27293" s="221">
        <v>28112.0</v>
      </c>
      <c r="B27293" s="221">
        <v>9842.0</v>
      </c>
      <c r="C27293" s="221">
        <v>2469.0</v>
      </c>
    </row>
    <row r="27294">
      <c r="A27294" s="221">
        <v>28112.0</v>
      </c>
      <c r="B27294" s="221">
        <v>9848.0</v>
      </c>
      <c r="C27294" s="221">
        <v>3605.0</v>
      </c>
    </row>
    <row r="27295">
      <c r="A27295" s="221">
        <v>28112.0</v>
      </c>
      <c r="B27295" s="221">
        <v>13267.0</v>
      </c>
      <c r="C27295" s="221">
        <v>25.0</v>
      </c>
    </row>
    <row r="27296">
      <c r="A27296" s="221">
        <v>28113.0</v>
      </c>
      <c r="B27296" s="221">
        <v>34.0</v>
      </c>
      <c r="C27296" s="221">
        <v>6.4425533E7</v>
      </c>
    </row>
    <row r="27297">
      <c r="A27297" s="221">
        <v>28113.0</v>
      </c>
      <c r="B27297" s="221">
        <v>35.0</v>
      </c>
      <c r="C27297" s="221">
        <v>5368795.0</v>
      </c>
    </row>
    <row r="27298">
      <c r="A27298" s="221">
        <v>28113.0</v>
      </c>
      <c r="B27298" s="221">
        <v>36.0</v>
      </c>
      <c r="C27298" s="221">
        <v>1006649.0</v>
      </c>
    </row>
    <row r="27299">
      <c r="A27299" s="221">
        <v>28113.0</v>
      </c>
      <c r="B27299" s="221">
        <v>37.0</v>
      </c>
      <c r="C27299" s="221">
        <v>201330.0</v>
      </c>
    </row>
    <row r="27300">
      <c r="A27300" s="221">
        <v>28113.0</v>
      </c>
      <c r="B27300" s="221">
        <v>38.0</v>
      </c>
      <c r="C27300" s="221">
        <v>41944.0</v>
      </c>
    </row>
    <row r="27301">
      <c r="A27301" s="221">
        <v>28113.0</v>
      </c>
      <c r="B27301" s="221">
        <v>39.0</v>
      </c>
      <c r="C27301" s="221">
        <v>8988.0</v>
      </c>
    </row>
    <row r="27302">
      <c r="A27302" s="221">
        <v>28113.0</v>
      </c>
      <c r="B27302" s="221">
        <v>40.0</v>
      </c>
      <c r="C27302" s="221">
        <v>1966.0</v>
      </c>
    </row>
    <row r="27303">
      <c r="A27303" s="221">
        <v>28113.0</v>
      </c>
      <c r="B27303" s="221">
        <v>3683.0</v>
      </c>
      <c r="C27303" s="221">
        <v>13873.0</v>
      </c>
    </row>
    <row r="27304">
      <c r="A27304" s="221">
        <v>28113.0</v>
      </c>
      <c r="B27304" s="221">
        <v>3685.0</v>
      </c>
      <c r="C27304" s="221">
        <v>7887.0</v>
      </c>
    </row>
    <row r="27305">
      <c r="A27305" s="221">
        <v>28113.0</v>
      </c>
      <c r="B27305" s="221">
        <v>3687.0</v>
      </c>
      <c r="C27305" s="221">
        <v>16713.0</v>
      </c>
    </row>
    <row r="27306">
      <c r="A27306" s="221">
        <v>28113.0</v>
      </c>
      <c r="B27306" s="221">
        <v>3689.0</v>
      </c>
      <c r="C27306" s="221">
        <v>4414.0</v>
      </c>
    </row>
    <row r="27307">
      <c r="A27307" s="221">
        <v>28113.0</v>
      </c>
      <c r="B27307" s="221">
        <v>3691.0</v>
      </c>
      <c r="C27307" s="221">
        <v>1363.0</v>
      </c>
    </row>
    <row r="27308">
      <c r="A27308" s="221">
        <v>28113.0</v>
      </c>
      <c r="B27308" s="221">
        <v>3697.0</v>
      </c>
      <c r="C27308" s="221">
        <v>6637.0</v>
      </c>
    </row>
    <row r="27309">
      <c r="A27309" s="221">
        <v>28113.0</v>
      </c>
      <c r="B27309" s="221">
        <v>3699.0</v>
      </c>
      <c r="C27309" s="221">
        <v>25.0</v>
      </c>
    </row>
    <row r="27310">
      <c r="A27310" s="221">
        <v>28113.0</v>
      </c>
      <c r="B27310" s="221">
        <v>3828.0</v>
      </c>
      <c r="C27310" s="221">
        <v>22462.0</v>
      </c>
    </row>
    <row r="27311">
      <c r="A27311" s="221">
        <v>28113.0</v>
      </c>
      <c r="B27311" s="221">
        <v>9826.0</v>
      </c>
      <c r="C27311" s="221">
        <v>2469.0</v>
      </c>
    </row>
    <row r="27312">
      <c r="A27312" s="221">
        <v>28113.0</v>
      </c>
      <c r="B27312" s="221">
        <v>9828.0</v>
      </c>
      <c r="C27312" s="221">
        <v>3889.0</v>
      </c>
    </row>
    <row r="27313">
      <c r="A27313" s="221">
        <v>28113.0</v>
      </c>
      <c r="B27313" s="221">
        <v>9832.0</v>
      </c>
      <c r="C27313" s="221">
        <v>3867.0</v>
      </c>
    </row>
    <row r="27314">
      <c r="A27314" s="221">
        <v>28113.0</v>
      </c>
      <c r="B27314" s="221">
        <v>9838.0</v>
      </c>
      <c r="C27314" s="221">
        <v>1719.0</v>
      </c>
    </row>
    <row r="27315">
      <c r="A27315" s="221">
        <v>28113.0</v>
      </c>
      <c r="B27315" s="221">
        <v>9842.0</v>
      </c>
      <c r="C27315" s="221">
        <v>2469.0</v>
      </c>
    </row>
    <row r="27316">
      <c r="A27316" s="221">
        <v>28113.0</v>
      </c>
      <c r="B27316" s="221">
        <v>9848.0</v>
      </c>
      <c r="C27316" s="221">
        <v>3605.0</v>
      </c>
    </row>
    <row r="27317">
      <c r="A27317" s="221">
        <v>28113.0</v>
      </c>
      <c r="B27317" s="221">
        <v>13267.0</v>
      </c>
      <c r="C27317" s="221">
        <v>25.0</v>
      </c>
    </row>
    <row r="27318">
      <c r="A27318" s="221">
        <v>28114.0</v>
      </c>
      <c r="B27318" s="221">
        <v>34.0</v>
      </c>
      <c r="C27318" s="221">
        <v>6.4425533E7</v>
      </c>
    </row>
    <row r="27319">
      <c r="A27319" s="221">
        <v>28114.0</v>
      </c>
      <c r="B27319" s="221">
        <v>35.0</v>
      </c>
      <c r="C27319" s="221">
        <v>5368795.0</v>
      </c>
    </row>
    <row r="27320">
      <c r="A27320" s="221">
        <v>28114.0</v>
      </c>
      <c r="B27320" s="221">
        <v>36.0</v>
      </c>
      <c r="C27320" s="221">
        <v>1006649.0</v>
      </c>
    </row>
    <row r="27321">
      <c r="A27321" s="221">
        <v>28114.0</v>
      </c>
      <c r="B27321" s="221">
        <v>37.0</v>
      </c>
      <c r="C27321" s="221">
        <v>201330.0</v>
      </c>
    </row>
    <row r="27322">
      <c r="A27322" s="221">
        <v>28114.0</v>
      </c>
      <c r="B27322" s="221">
        <v>38.0</v>
      </c>
      <c r="C27322" s="221">
        <v>41944.0</v>
      </c>
    </row>
    <row r="27323">
      <c r="A27323" s="221">
        <v>28114.0</v>
      </c>
      <c r="B27323" s="221">
        <v>39.0</v>
      </c>
      <c r="C27323" s="221">
        <v>8988.0</v>
      </c>
    </row>
    <row r="27324">
      <c r="A27324" s="221">
        <v>28114.0</v>
      </c>
      <c r="B27324" s="221">
        <v>40.0</v>
      </c>
      <c r="C27324" s="221">
        <v>1966.0</v>
      </c>
    </row>
    <row r="27325">
      <c r="A27325" s="221">
        <v>28114.0</v>
      </c>
      <c r="B27325" s="221">
        <v>3683.0</v>
      </c>
      <c r="C27325" s="221">
        <v>13873.0</v>
      </c>
    </row>
    <row r="27326">
      <c r="A27326" s="221">
        <v>28114.0</v>
      </c>
      <c r="B27326" s="221">
        <v>3685.0</v>
      </c>
      <c r="C27326" s="221">
        <v>7887.0</v>
      </c>
    </row>
    <row r="27327">
      <c r="A27327" s="221">
        <v>28114.0</v>
      </c>
      <c r="B27327" s="221">
        <v>3687.0</v>
      </c>
      <c r="C27327" s="221">
        <v>16713.0</v>
      </c>
    </row>
    <row r="27328">
      <c r="A27328" s="221">
        <v>28114.0</v>
      </c>
      <c r="B27328" s="221">
        <v>3689.0</v>
      </c>
      <c r="C27328" s="221">
        <v>4414.0</v>
      </c>
    </row>
    <row r="27329">
      <c r="A27329" s="221">
        <v>28114.0</v>
      </c>
      <c r="B27329" s="221">
        <v>3691.0</v>
      </c>
      <c r="C27329" s="221">
        <v>1363.0</v>
      </c>
    </row>
    <row r="27330">
      <c r="A27330" s="221">
        <v>28114.0</v>
      </c>
      <c r="B27330" s="221">
        <v>3697.0</v>
      </c>
      <c r="C27330" s="221">
        <v>6637.0</v>
      </c>
    </row>
    <row r="27331">
      <c r="A27331" s="221">
        <v>28114.0</v>
      </c>
      <c r="B27331" s="221">
        <v>3699.0</v>
      </c>
      <c r="C27331" s="221">
        <v>25.0</v>
      </c>
    </row>
    <row r="27332">
      <c r="A27332" s="221">
        <v>28114.0</v>
      </c>
      <c r="B27332" s="221">
        <v>3828.0</v>
      </c>
      <c r="C27332" s="221">
        <v>22462.0</v>
      </c>
    </row>
    <row r="27333">
      <c r="A27333" s="221">
        <v>28114.0</v>
      </c>
      <c r="B27333" s="221">
        <v>9826.0</v>
      </c>
      <c r="C27333" s="221">
        <v>2469.0</v>
      </c>
    </row>
    <row r="27334">
      <c r="A27334" s="221">
        <v>28114.0</v>
      </c>
      <c r="B27334" s="221">
        <v>9828.0</v>
      </c>
      <c r="C27334" s="221">
        <v>3889.0</v>
      </c>
    </row>
    <row r="27335">
      <c r="A27335" s="221">
        <v>28114.0</v>
      </c>
      <c r="B27335" s="221">
        <v>9832.0</v>
      </c>
      <c r="C27335" s="221">
        <v>3867.0</v>
      </c>
    </row>
    <row r="27336">
      <c r="A27336" s="221">
        <v>28114.0</v>
      </c>
      <c r="B27336" s="221">
        <v>9838.0</v>
      </c>
      <c r="C27336" s="221">
        <v>1719.0</v>
      </c>
    </row>
    <row r="27337">
      <c r="A27337" s="221">
        <v>28114.0</v>
      </c>
      <c r="B27337" s="221">
        <v>9842.0</v>
      </c>
      <c r="C27337" s="221">
        <v>2469.0</v>
      </c>
    </row>
    <row r="27338">
      <c r="A27338" s="221">
        <v>28114.0</v>
      </c>
      <c r="B27338" s="221">
        <v>9848.0</v>
      </c>
      <c r="C27338" s="221">
        <v>3605.0</v>
      </c>
    </row>
    <row r="27339">
      <c r="A27339" s="221">
        <v>28114.0</v>
      </c>
      <c r="B27339" s="221">
        <v>13267.0</v>
      </c>
      <c r="C27339" s="221">
        <v>25.0</v>
      </c>
    </row>
    <row r="27340">
      <c r="A27340" s="221">
        <v>28115.0</v>
      </c>
      <c r="B27340" s="221">
        <v>34.0</v>
      </c>
      <c r="C27340" s="221">
        <v>6.4425533E7</v>
      </c>
    </row>
    <row r="27341">
      <c r="A27341" s="221">
        <v>28115.0</v>
      </c>
      <c r="B27341" s="221">
        <v>35.0</v>
      </c>
      <c r="C27341" s="221">
        <v>5368795.0</v>
      </c>
    </row>
    <row r="27342">
      <c r="A27342" s="221">
        <v>28115.0</v>
      </c>
      <c r="B27342" s="221">
        <v>36.0</v>
      </c>
      <c r="C27342" s="221">
        <v>1006649.0</v>
      </c>
    </row>
    <row r="27343">
      <c r="A27343" s="221">
        <v>28115.0</v>
      </c>
      <c r="B27343" s="221">
        <v>37.0</v>
      </c>
      <c r="C27343" s="221">
        <v>201330.0</v>
      </c>
    </row>
    <row r="27344">
      <c r="A27344" s="221">
        <v>28115.0</v>
      </c>
      <c r="B27344" s="221">
        <v>38.0</v>
      </c>
      <c r="C27344" s="221">
        <v>41944.0</v>
      </c>
    </row>
    <row r="27345">
      <c r="A27345" s="221">
        <v>28115.0</v>
      </c>
      <c r="B27345" s="221">
        <v>39.0</v>
      </c>
      <c r="C27345" s="221">
        <v>8988.0</v>
      </c>
    </row>
    <row r="27346">
      <c r="A27346" s="221">
        <v>28115.0</v>
      </c>
      <c r="B27346" s="221">
        <v>40.0</v>
      </c>
      <c r="C27346" s="221">
        <v>1966.0</v>
      </c>
    </row>
    <row r="27347">
      <c r="A27347" s="221">
        <v>28115.0</v>
      </c>
      <c r="B27347" s="221">
        <v>3683.0</v>
      </c>
      <c r="C27347" s="221">
        <v>13873.0</v>
      </c>
    </row>
    <row r="27348">
      <c r="A27348" s="221">
        <v>28115.0</v>
      </c>
      <c r="B27348" s="221">
        <v>3685.0</v>
      </c>
      <c r="C27348" s="221">
        <v>7887.0</v>
      </c>
    </row>
    <row r="27349">
      <c r="A27349" s="221">
        <v>28115.0</v>
      </c>
      <c r="B27349" s="221">
        <v>3687.0</v>
      </c>
      <c r="C27349" s="221">
        <v>16713.0</v>
      </c>
    </row>
    <row r="27350">
      <c r="A27350" s="221">
        <v>28115.0</v>
      </c>
      <c r="B27350" s="221">
        <v>3689.0</v>
      </c>
      <c r="C27350" s="221">
        <v>4414.0</v>
      </c>
    </row>
    <row r="27351">
      <c r="A27351" s="221">
        <v>28115.0</v>
      </c>
      <c r="B27351" s="221">
        <v>3691.0</v>
      </c>
      <c r="C27351" s="221">
        <v>1363.0</v>
      </c>
    </row>
    <row r="27352">
      <c r="A27352" s="221">
        <v>28115.0</v>
      </c>
      <c r="B27352" s="221">
        <v>3697.0</v>
      </c>
      <c r="C27352" s="221">
        <v>6637.0</v>
      </c>
    </row>
    <row r="27353">
      <c r="A27353" s="221">
        <v>28115.0</v>
      </c>
      <c r="B27353" s="221">
        <v>3699.0</v>
      </c>
      <c r="C27353" s="221">
        <v>25.0</v>
      </c>
    </row>
    <row r="27354">
      <c r="A27354" s="221">
        <v>28115.0</v>
      </c>
      <c r="B27354" s="221">
        <v>3828.0</v>
      </c>
      <c r="C27354" s="221">
        <v>22462.0</v>
      </c>
    </row>
    <row r="27355">
      <c r="A27355" s="221">
        <v>28115.0</v>
      </c>
      <c r="B27355" s="221">
        <v>9826.0</v>
      </c>
      <c r="C27355" s="221">
        <v>2469.0</v>
      </c>
    </row>
    <row r="27356">
      <c r="A27356" s="221">
        <v>28115.0</v>
      </c>
      <c r="B27356" s="221">
        <v>9828.0</v>
      </c>
      <c r="C27356" s="221">
        <v>3889.0</v>
      </c>
    </row>
    <row r="27357">
      <c r="A27357" s="221">
        <v>28115.0</v>
      </c>
      <c r="B27357" s="221">
        <v>9832.0</v>
      </c>
      <c r="C27357" s="221">
        <v>3867.0</v>
      </c>
    </row>
    <row r="27358">
      <c r="A27358" s="221">
        <v>28115.0</v>
      </c>
      <c r="B27358" s="221">
        <v>9838.0</v>
      </c>
      <c r="C27358" s="221">
        <v>1719.0</v>
      </c>
    </row>
    <row r="27359">
      <c r="A27359" s="221">
        <v>28115.0</v>
      </c>
      <c r="B27359" s="221">
        <v>9842.0</v>
      </c>
      <c r="C27359" s="221">
        <v>2469.0</v>
      </c>
    </row>
    <row r="27360">
      <c r="A27360" s="221">
        <v>28115.0</v>
      </c>
      <c r="B27360" s="221">
        <v>9848.0</v>
      </c>
      <c r="C27360" s="221">
        <v>3605.0</v>
      </c>
    </row>
    <row r="27361">
      <c r="A27361" s="221">
        <v>28115.0</v>
      </c>
      <c r="B27361" s="221">
        <v>13267.0</v>
      </c>
      <c r="C27361" s="221">
        <v>25.0</v>
      </c>
    </row>
    <row r="27362">
      <c r="A27362" s="221">
        <v>28116.0</v>
      </c>
      <c r="B27362" s="221">
        <v>34.0</v>
      </c>
      <c r="C27362" s="221">
        <v>1.28851066E8</v>
      </c>
    </row>
    <row r="27363">
      <c r="A27363" s="221">
        <v>28116.0</v>
      </c>
      <c r="B27363" s="221">
        <v>35.0</v>
      </c>
      <c r="C27363" s="221">
        <v>1.0737589E7</v>
      </c>
    </row>
    <row r="27364">
      <c r="A27364" s="221">
        <v>28116.0</v>
      </c>
      <c r="B27364" s="221">
        <v>36.0</v>
      </c>
      <c r="C27364" s="221">
        <v>2013298.0</v>
      </c>
    </row>
    <row r="27365">
      <c r="A27365" s="221">
        <v>28116.0</v>
      </c>
      <c r="B27365" s="221">
        <v>37.0</v>
      </c>
      <c r="C27365" s="221">
        <v>402660.0</v>
      </c>
    </row>
    <row r="27366">
      <c r="A27366" s="221">
        <v>28116.0</v>
      </c>
      <c r="B27366" s="221">
        <v>38.0</v>
      </c>
      <c r="C27366" s="221">
        <v>83887.0</v>
      </c>
    </row>
    <row r="27367">
      <c r="A27367" s="221">
        <v>28116.0</v>
      </c>
      <c r="B27367" s="221">
        <v>39.0</v>
      </c>
      <c r="C27367" s="221">
        <v>17976.0</v>
      </c>
    </row>
    <row r="27368">
      <c r="A27368" s="221">
        <v>28116.0</v>
      </c>
      <c r="B27368" s="221">
        <v>40.0</v>
      </c>
      <c r="C27368" s="221">
        <v>3932.0</v>
      </c>
    </row>
    <row r="27369">
      <c r="A27369" s="221">
        <v>28116.0</v>
      </c>
      <c r="B27369" s="221">
        <v>3683.0</v>
      </c>
      <c r="C27369" s="221">
        <v>27745.0</v>
      </c>
    </row>
    <row r="27370">
      <c r="A27370" s="221">
        <v>28116.0</v>
      </c>
      <c r="B27370" s="221">
        <v>3685.0</v>
      </c>
      <c r="C27370" s="221">
        <v>15773.0</v>
      </c>
    </row>
    <row r="27371">
      <c r="A27371" s="221">
        <v>28116.0</v>
      </c>
      <c r="B27371" s="221">
        <v>3687.0</v>
      </c>
      <c r="C27371" s="221">
        <v>33425.0</v>
      </c>
    </row>
    <row r="27372">
      <c r="A27372" s="221">
        <v>28116.0</v>
      </c>
      <c r="B27372" s="221">
        <v>3689.0</v>
      </c>
      <c r="C27372" s="221">
        <v>8827.0</v>
      </c>
    </row>
    <row r="27373">
      <c r="A27373" s="221">
        <v>28116.0</v>
      </c>
      <c r="B27373" s="221">
        <v>3691.0</v>
      </c>
      <c r="C27373" s="221">
        <v>2725.0</v>
      </c>
    </row>
    <row r="27374">
      <c r="A27374" s="221">
        <v>28116.0</v>
      </c>
      <c r="B27374" s="221">
        <v>3697.0</v>
      </c>
      <c r="C27374" s="221">
        <v>13273.0</v>
      </c>
    </row>
    <row r="27375">
      <c r="A27375" s="221">
        <v>28116.0</v>
      </c>
      <c r="B27375" s="221">
        <v>3699.0</v>
      </c>
      <c r="C27375" s="221">
        <v>50.0</v>
      </c>
    </row>
    <row r="27376">
      <c r="A27376" s="221">
        <v>28116.0</v>
      </c>
      <c r="B27376" s="221">
        <v>3828.0</v>
      </c>
      <c r="C27376" s="221">
        <v>44923.0</v>
      </c>
    </row>
    <row r="27377">
      <c r="A27377" s="221">
        <v>28116.0</v>
      </c>
      <c r="B27377" s="221">
        <v>9826.0</v>
      </c>
      <c r="C27377" s="221">
        <v>4938.0</v>
      </c>
    </row>
    <row r="27378">
      <c r="A27378" s="221">
        <v>28116.0</v>
      </c>
      <c r="B27378" s="221">
        <v>9828.0</v>
      </c>
      <c r="C27378" s="221">
        <v>7778.0</v>
      </c>
    </row>
    <row r="27379">
      <c r="A27379" s="221">
        <v>28116.0</v>
      </c>
      <c r="B27379" s="221">
        <v>9832.0</v>
      </c>
      <c r="C27379" s="221">
        <v>7733.0</v>
      </c>
    </row>
    <row r="27380">
      <c r="A27380" s="221">
        <v>28116.0</v>
      </c>
      <c r="B27380" s="221">
        <v>9838.0</v>
      </c>
      <c r="C27380" s="221">
        <v>3437.0</v>
      </c>
    </row>
    <row r="27381">
      <c r="A27381" s="221">
        <v>28116.0</v>
      </c>
      <c r="B27381" s="221">
        <v>9842.0</v>
      </c>
      <c r="C27381" s="221">
        <v>4937.0</v>
      </c>
    </row>
    <row r="27382">
      <c r="A27382" s="221">
        <v>28116.0</v>
      </c>
      <c r="B27382" s="221">
        <v>9848.0</v>
      </c>
      <c r="C27382" s="221">
        <v>7210.0</v>
      </c>
    </row>
    <row r="27383">
      <c r="A27383" s="221">
        <v>28116.0</v>
      </c>
      <c r="B27383" s="221">
        <v>13267.0</v>
      </c>
      <c r="C27383" s="221">
        <v>50.0</v>
      </c>
    </row>
    <row r="27384">
      <c r="A27384" s="221">
        <v>28117.0</v>
      </c>
      <c r="B27384" s="221">
        <v>34.0</v>
      </c>
      <c r="C27384" s="221">
        <v>1.28851066E8</v>
      </c>
    </row>
    <row r="27385">
      <c r="A27385" s="221">
        <v>28117.0</v>
      </c>
      <c r="B27385" s="221">
        <v>35.0</v>
      </c>
      <c r="C27385" s="221">
        <v>1.0737589E7</v>
      </c>
    </row>
    <row r="27386">
      <c r="A27386" s="221">
        <v>28117.0</v>
      </c>
      <c r="B27386" s="221">
        <v>36.0</v>
      </c>
      <c r="C27386" s="221">
        <v>2013298.0</v>
      </c>
    </row>
    <row r="27387">
      <c r="A27387" s="221">
        <v>28117.0</v>
      </c>
      <c r="B27387" s="221">
        <v>37.0</v>
      </c>
      <c r="C27387" s="221">
        <v>402660.0</v>
      </c>
    </row>
    <row r="27388">
      <c r="A27388" s="221">
        <v>28117.0</v>
      </c>
      <c r="B27388" s="221">
        <v>38.0</v>
      </c>
      <c r="C27388" s="221">
        <v>83887.0</v>
      </c>
    </row>
    <row r="27389">
      <c r="A27389" s="221">
        <v>28117.0</v>
      </c>
      <c r="B27389" s="221">
        <v>39.0</v>
      </c>
      <c r="C27389" s="221">
        <v>17976.0</v>
      </c>
    </row>
    <row r="27390">
      <c r="A27390" s="221">
        <v>28117.0</v>
      </c>
      <c r="B27390" s="221">
        <v>40.0</v>
      </c>
      <c r="C27390" s="221">
        <v>3932.0</v>
      </c>
    </row>
    <row r="27391">
      <c r="A27391" s="221">
        <v>28117.0</v>
      </c>
      <c r="B27391" s="221">
        <v>3683.0</v>
      </c>
      <c r="C27391" s="221">
        <v>27745.0</v>
      </c>
    </row>
    <row r="27392">
      <c r="A27392" s="221">
        <v>28117.0</v>
      </c>
      <c r="B27392" s="221">
        <v>3685.0</v>
      </c>
      <c r="C27392" s="221">
        <v>15773.0</v>
      </c>
    </row>
    <row r="27393">
      <c r="A27393" s="221">
        <v>28117.0</v>
      </c>
      <c r="B27393" s="221">
        <v>3687.0</v>
      </c>
      <c r="C27393" s="221">
        <v>33425.0</v>
      </c>
    </row>
    <row r="27394">
      <c r="A27394" s="221">
        <v>28117.0</v>
      </c>
      <c r="B27394" s="221">
        <v>3689.0</v>
      </c>
      <c r="C27394" s="221">
        <v>8827.0</v>
      </c>
    </row>
    <row r="27395">
      <c r="A27395" s="221">
        <v>28117.0</v>
      </c>
      <c r="B27395" s="221">
        <v>3691.0</v>
      </c>
      <c r="C27395" s="221">
        <v>2725.0</v>
      </c>
    </row>
    <row r="27396">
      <c r="A27396" s="221">
        <v>28117.0</v>
      </c>
      <c r="B27396" s="221">
        <v>3697.0</v>
      </c>
      <c r="C27396" s="221">
        <v>13273.0</v>
      </c>
    </row>
    <row r="27397">
      <c r="A27397" s="221">
        <v>28117.0</v>
      </c>
      <c r="B27397" s="221">
        <v>3699.0</v>
      </c>
      <c r="C27397" s="221">
        <v>50.0</v>
      </c>
    </row>
    <row r="27398">
      <c r="A27398" s="221">
        <v>28117.0</v>
      </c>
      <c r="B27398" s="221">
        <v>3828.0</v>
      </c>
      <c r="C27398" s="221">
        <v>44923.0</v>
      </c>
    </row>
    <row r="27399">
      <c r="A27399" s="221">
        <v>28117.0</v>
      </c>
      <c r="B27399" s="221">
        <v>9826.0</v>
      </c>
      <c r="C27399" s="221">
        <v>4938.0</v>
      </c>
    </row>
    <row r="27400">
      <c r="A27400" s="221">
        <v>28117.0</v>
      </c>
      <c r="B27400" s="221">
        <v>9828.0</v>
      </c>
      <c r="C27400" s="221">
        <v>7778.0</v>
      </c>
    </row>
    <row r="27401">
      <c r="A27401" s="221">
        <v>28117.0</v>
      </c>
      <c r="B27401" s="221">
        <v>9832.0</v>
      </c>
      <c r="C27401" s="221">
        <v>7733.0</v>
      </c>
    </row>
    <row r="27402">
      <c r="A27402" s="221">
        <v>28117.0</v>
      </c>
      <c r="B27402" s="221">
        <v>9838.0</v>
      </c>
      <c r="C27402" s="221">
        <v>3437.0</v>
      </c>
    </row>
    <row r="27403">
      <c r="A27403" s="221">
        <v>28117.0</v>
      </c>
      <c r="B27403" s="221">
        <v>9842.0</v>
      </c>
      <c r="C27403" s="221">
        <v>4937.0</v>
      </c>
    </row>
    <row r="27404">
      <c r="A27404" s="221">
        <v>28117.0</v>
      </c>
      <c r="B27404" s="221">
        <v>9848.0</v>
      </c>
      <c r="C27404" s="221">
        <v>7210.0</v>
      </c>
    </row>
    <row r="27405">
      <c r="A27405" s="221">
        <v>28117.0</v>
      </c>
      <c r="B27405" s="221">
        <v>13267.0</v>
      </c>
      <c r="C27405" s="221">
        <v>50.0</v>
      </c>
    </row>
    <row r="27406">
      <c r="A27406" s="221">
        <v>28118.0</v>
      </c>
      <c r="B27406" s="221">
        <v>34.0</v>
      </c>
      <c r="C27406" s="221">
        <v>1.28851066E8</v>
      </c>
    </row>
    <row r="27407">
      <c r="A27407" s="221">
        <v>28118.0</v>
      </c>
      <c r="B27407" s="221">
        <v>35.0</v>
      </c>
      <c r="C27407" s="221">
        <v>1.0737589E7</v>
      </c>
    </row>
    <row r="27408">
      <c r="A27408" s="221">
        <v>28118.0</v>
      </c>
      <c r="B27408" s="221">
        <v>36.0</v>
      </c>
      <c r="C27408" s="221">
        <v>2013298.0</v>
      </c>
    </row>
    <row r="27409">
      <c r="A27409" s="221">
        <v>28118.0</v>
      </c>
      <c r="B27409" s="221">
        <v>37.0</v>
      </c>
      <c r="C27409" s="221">
        <v>402660.0</v>
      </c>
    </row>
    <row r="27410">
      <c r="A27410" s="221">
        <v>28118.0</v>
      </c>
      <c r="B27410" s="221">
        <v>38.0</v>
      </c>
      <c r="C27410" s="221">
        <v>83887.0</v>
      </c>
    </row>
    <row r="27411">
      <c r="A27411" s="221">
        <v>28118.0</v>
      </c>
      <c r="B27411" s="221">
        <v>39.0</v>
      </c>
      <c r="C27411" s="221">
        <v>17976.0</v>
      </c>
    </row>
    <row r="27412">
      <c r="A27412" s="221">
        <v>28118.0</v>
      </c>
      <c r="B27412" s="221">
        <v>40.0</v>
      </c>
      <c r="C27412" s="221">
        <v>3932.0</v>
      </c>
    </row>
    <row r="27413">
      <c r="A27413" s="221">
        <v>28118.0</v>
      </c>
      <c r="B27413" s="221">
        <v>3683.0</v>
      </c>
      <c r="C27413" s="221">
        <v>27745.0</v>
      </c>
    </row>
    <row r="27414">
      <c r="A27414" s="221">
        <v>28118.0</v>
      </c>
      <c r="B27414" s="221">
        <v>3685.0</v>
      </c>
      <c r="C27414" s="221">
        <v>15773.0</v>
      </c>
    </row>
    <row r="27415">
      <c r="A27415" s="221">
        <v>28118.0</v>
      </c>
      <c r="B27415" s="221">
        <v>3687.0</v>
      </c>
      <c r="C27415" s="221">
        <v>33425.0</v>
      </c>
    </row>
    <row r="27416">
      <c r="A27416" s="221">
        <v>28118.0</v>
      </c>
      <c r="B27416" s="221">
        <v>3689.0</v>
      </c>
      <c r="C27416" s="221">
        <v>8827.0</v>
      </c>
    </row>
    <row r="27417">
      <c r="A27417" s="221">
        <v>28118.0</v>
      </c>
      <c r="B27417" s="221">
        <v>3691.0</v>
      </c>
      <c r="C27417" s="221">
        <v>2725.0</v>
      </c>
    </row>
    <row r="27418">
      <c r="A27418" s="221">
        <v>28118.0</v>
      </c>
      <c r="B27418" s="221">
        <v>3697.0</v>
      </c>
      <c r="C27418" s="221">
        <v>13273.0</v>
      </c>
    </row>
    <row r="27419">
      <c r="A27419" s="221">
        <v>28118.0</v>
      </c>
      <c r="B27419" s="221">
        <v>3699.0</v>
      </c>
      <c r="C27419" s="221">
        <v>50.0</v>
      </c>
    </row>
    <row r="27420">
      <c r="A27420" s="221">
        <v>28118.0</v>
      </c>
      <c r="B27420" s="221">
        <v>3828.0</v>
      </c>
      <c r="C27420" s="221">
        <v>44923.0</v>
      </c>
    </row>
    <row r="27421">
      <c r="A27421" s="221">
        <v>28118.0</v>
      </c>
      <c r="B27421" s="221">
        <v>9826.0</v>
      </c>
      <c r="C27421" s="221">
        <v>4938.0</v>
      </c>
    </row>
    <row r="27422">
      <c r="A27422" s="221">
        <v>28118.0</v>
      </c>
      <c r="B27422" s="221">
        <v>9828.0</v>
      </c>
      <c r="C27422" s="221">
        <v>7778.0</v>
      </c>
    </row>
    <row r="27423">
      <c r="A27423" s="221">
        <v>28118.0</v>
      </c>
      <c r="B27423" s="221">
        <v>9832.0</v>
      </c>
      <c r="C27423" s="221">
        <v>7733.0</v>
      </c>
    </row>
    <row r="27424">
      <c r="A27424" s="221">
        <v>28118.0</v>
      </c>
      <c r="B27424" s="221">
        <v>9838.0</v>
      </c>
      <c r="C27424" s="221">
        <v>3437.0</v>
      </c>
    </row>
    <row r="27425">
      <c r="A27425" s="221">
        <v>28118.0</v>
      </c>
      <c r="B27425" s="221">
        <v>9842.0</v>
      </c>
      <c r="C27425" s="221">
        <v>4937.0</v>
      </c>
    </row>
    <row r="27426">
      <c r="A27426" s="221">
        <v>28118.0</v>
      </c>
      <c r="B27426" s="221">
        <v>9848.0</v>
      </c>
      <c r="C27426" s="221">
        <v>7210.0</v>
      </c>
    </row>
    <row r="27427">
      <c r="A27427" s="221">
        <v>28118.0</v>
      </c>
      <c r="B27427" s="221">
        <v>13267.0</v>
      </c>
      <c r="C27427" s="221">
        <v>50.0</v>
      </c>
    </row>
    <row r="27428">
      <c r="A27428" s="221">
        <v>28119.0</v>
      </c>
      <c r="B27428" s="221">
        <v>34.0</v>
      </c>
      <c r="C27428" s="221">
        <v>1.28851066E8</v>
      </c>
    </row>
    <row r="27429">
      <c r="A27429" s="221">
        <v>28119.0</v>
      </c>
      <c r="B27429" s="221">
        <v>35.0</v>
      </c>
      <c r="C27429" s="221">
        <v>1.0737589E7</v>
      </c>
    </row>
    <row r="27430">
      <c r="A27430" s="221">
        <v>28119.0</v>
      </c>
      <c r="B27430" s="221">
        <v>36.0</v>
      </c>
      <c r="C27430" s="221">
        <v>2013298.0</v>
      </c>
    </row>
    <row r="27431">
      <c r="A27431" s="221">
        <v>28119.0</v>
      </c>
      <c r="B27431" s="221">
        <v>37.0</v>
      </c>
      <c r="C27431" s="221">
        <v>402660.0</v>
      </c>
    </row>
    <row r="27432">
      <c r="A27432" s="221">
        <v>28119.0</v>
      </c>
      <c r="B27432" s="221">
        <v>38.0</v>
      </c>
      <c r="C27432" s="221">
        <v>83887.0</v>
      </c>
    </row>
    <row r="27433">
      <c r="A27433" s="221">
        <v>28119.0</v>
      </c>
      <c r="B27433" s="221">
        <v>39.0</v>
      </c>
      <c r="C27433" s="221">
        <v>17976.0</v>
      </c>
    </row>
    <row r="27434">
      <c r="A27434" s="221">
        <v>28119.0</v>
      </c>
      <c r="B27434" s="221">
        <v>40.0</v>
      </c>
      <c r="C27434" s="221">
        <v>3932.0</v>
      </c>
    </row>
    <row r="27435">
      <c r="A27435" s="221">
        <v>28119.0</v>
      </c>
      <c r="B27435" s="221">
        <v>3683.0</v>
      </c>
      <c r="C27435" s="221">
        <v>27745.0</v>
      </c>
    </row>
    <row r="27436">
      <c r="A27436" s="221">
        <v>28119.0</v>
      </c>
      <c r="B27436" s="221">
        <v>3685.0</v>
      </c>
      <c r="C27436" s="221">
        <v>15773.0</v>
      </c>
    </row>
    <row r="27437">
      <c r="A27437" s="221">
        <v>28119.0</v>
      </c>
      <c r="B27437" s="221">
        <v>3687.0</v>
      </c>
      <c r="C27437" s="221">
        <v>33425.0</v>
      </c>
    </row>
    <row r="27438">
      <c r="A27438" s="221">
        <v>28119.0</v>
      </c>
      <c r="B27438" s="221">
        <v>3689.0</v>
      </c>
      <c r="C27438" s="221">
        <v>8827.0</v>
      </c>
    </row>
    <row r="27439">
      <c r="A27439" s="221">
        <v>28119.0</v>
      </c>
      <c r="B27439" s="221">
        <v>3691.0</v>
      </c>
      <c r="C27439" s="221">
        <v>2725.0</v>
      </c>
    </row>
    <row r="27440">
      <c r="A27440" s="221">
        <v>28119.0</v>
      </c>
      <c r="B27440" s="221">
        <v>3697.0</v>
      </c>
      <c r="C27440" s="221">
        <v>13273.0</v>
      </c>
    </row>
    <row r="27441">
      <c r="A27441" s="221">
        <v>28119.0</v>
      </c>
      <c r="B27441" s="221">
        <v>3699.0</v>
      </c>
      <c r="C27441" s="221">
        <v>50.0</v>
      </c>
    </row>
    <row r="27442">
      <c r="A27442" s="221">
        <v>28119.0</v>
      </c>
      <c r="B27442" s="221">
        <v>3828.0</v>
      </c>
      <c r="C27442" s="221">
        <v>44923.0</v>
      </c>
    </row>
    <row r="27443">
      <c r="A27443" s="221">
        <v>28119.0</v>
      </c>
      <c r="B27443" s="221">
        <v>9826.0</v>
      </c>
      <c r="C27443" s="221">
        <v>4938.0</v>
      </c>
    </row>
    <row r="27444">
      <c r="A27444" s="221">
        <v>28119.0</v>
      </c>
      <c r="B27444" s="221">
        <v>9828.0</v>
      </c>
      <c r="C27444" s="221">
        <v>7778.0</v>
      </c>
    </row>
    <row r="27445">
      <c r="A27445" s="221">
        <v>28119.0</v>
      </c>
      <c r="B27445" s="221">
        <v>9832.0</v>
      </c>
      <c r="C27445" s="221">
        <v>7733.0</v>
      </c>
    </row>
    <row r="27446">
      <c r="A27446" s="221">
        <v>28119.0</v>
      </c>
      <c r="B27446" s="221">
        <v>9838.0</v>
      </c>
      <c r="C27446" s="221">
        <v>3437.0</v>
      </c>
    </row>
    <row r="27447">
      <c r="A27447" s="221">
        <v>28119.0</v>
      </c>
      <c r="B27447" s="221">
        <v>9842.0</v>
      </c>
      <c r="C27447" s="221">
        <v>4937.0</v>
      </c>
    </row>
    <row r="27448">
      <c r="A27448" s="221">
        <v>28119.0</v>
      </c>
      <c r="B27448" s="221">
        <v>9848.0</v>
      </c>
      <c r="C27448" s="221">
        <v>7210.0</v>
      </c>
    </row>
    <row r="27449">
      <c r="A27449" s="221">
        <v>28119.0</v>
      </c>
      <c r="B27449" s="221">
        <v>13267.0</v>
      </c>
      <c r="C27449" s="221">
        <v>50.0</v>
      </c>
    </row>
    <row r="27450">
      <c r="A27450" s="221">
        <v>28120.0</v>
      </c>
      <c r="B27450" s="221">
        <v>34.0</v>
      </c>
      <c r="C27450" s="221">
        <v>1.28851066E8</v>
      </c>
    </row>
    <row r="27451">
      <c r="A27451" s="221">
        <v>28120.0</v>
      </c>
      <c r="B27451" s="221">
        <v>35.0</v>
      </c>
      <c r="C27451" s="221">
        <v>1.0737589E7</v>
      </c>
    </row>
    <row r="27452">
      <c r="A27452" s="221">
        <v>28120.0</v>
      </c>
      <c r="B27452" s="221">
        <v>36.0</v>
      </c>
      <c r="C27452" s="221">
        <v>2013298.0</v>
      </c>
    </row>
    <row r="27453">
      <c r="A27453" s="221">
        <v>28120.0</v>
      </c>
      <c r="B27453" s="221">
        <v>37.0</v>
      </c>
      <c r="C27453" s="221">
        <v>402660.0</v>
      </c>
    </row>
    <row r="27454">
      <c r="A27454" s="221">
        <v>28120.0</v>
      </c>
      <c r="B27454" s="221">
        <v>38.0</v>
      </c>
      <c r="C27454" s="221">
        <v>83887.0</v>
      </c>
    </row>
    <row r="27455">
      <c r="A27455" s="221">
        <v>28120.0</v>
      </c>
      <c r="B27455" s="221">
        <v>39.0</v>
      </c>
      <c r="C27455" s="221">
        <v>17976.0</v>
      </c>
    </row>
    <row r="27456">
      <c r="A27456" s="221">
        <v>28120.0</v>
      </c>
      <c r="B27456" s="221">
        <v>40.0</v>
      </c>
      <c r="C27456" s="221">
        <v>3932.0</v>
      </c>
    </row>
    <row r="27457">
      <c r="A27457" s="221">
        <v>28120.0</v>
      </c>
      <c r="B27457" s="221">
        <v>3683.0</v>
      </c>
      <c r="C27457" s="221">
        <v>27745.0</v>
      </c>
    </row>
    <row r="27458">
      <c r="A27458" s="221">
        <v>28120.0</v>
      </c>
      <c r="B27458" s="221">
        <v>3685.0</v>
      </c>
      <c r="C27458" s="221">
        <v>15773.0</v>
      </c>
    </row>
    <row r="27459">
      <c r="A27459" s="221">
        <v>28120.0</v>
      </c>
      <c r="B27459" s="221">
        <v>3687.0</v>
      </c>
      <c r="C27459" s="221">
        <v>33425.0</v>
      </c>
    </row>
    <row r="27460">
      <c r="A27460" s="221">
        <v>28120.0</v>
      </c>
      <c r="B27460" s="221">
        <v>3689.0</v>
      </c>
      <c r="C27460" s="221">
        <v>8827.0</v>
      </c>
    </row>
    <row r="27461">
      <c r="A27461" s="221">
        <v>28120.0</v>
      </c>
      <c r="B27461" s="221">
        <v>3691.0</v>
      </c>
      <c r="C27461" s="221">
        <v>2725.0</v>
      </c>
    </row>
    <row r="27462">
      <c r="A27462" s="221">
        <v>28120.0</v>
      </c>
      <c r="B27462" s="221">
        <v>3697.0</v>
      </c>
      <c r="C27462" s="221">
        <v>13273.0</v>
      </c>
    </row>
    <row r="27463">
      <c r="A27463" s="221">
        <v>28120.0</v>
      </c>
      <c r="B27463" s="221">
        <v>3699.0</v>
      </c>
      <c r="C27463" s="221">
        <v>50.0</v>
      </c>
    </row>
    <row r="27464">
      <c r="A27464" s="221">
        <v>28120.0</v>
      </c>
      <c r="B27464" s="221">
        <v>3828.0</v>
      </c>
      <c r="C27464" s="221">
        <v>44923.0</v>
      </c>
    </row>
    <row r="27465">
      <c r="A27465" s="221">
        <v>28120.0</v>
      </c>
      <c r="B27465" s="221">
        <v>9826.0</v>
      </c>
      <c r="C27465" s="221">
        <v>4938.0</v>
      </c>
    </row>
    <row r="27466">
      <c r="A27466" s="221">
        <v>28120.0</v>
      </c>
      <c r="B27466" s="221">
        <v>9828.0</v>
      </c>
      <c r="C27466" s="221">
        <v>7778.0</v>
      </c>
    </row>
    <row r="27467">
      <c r="A27467" s="221">
        <v>28120.0</v>
      </c>
      <c r="B27467" s="221">
        <v>9832.0</v>
      </c>
      <c r="C27467" s="221">
        <v>7733.0</v>
      </c>
    </row>
    <row r="27468">
      <c r="A27468" s="221">
        <v>28120.0</v>
      </c>
      <c r="B27468" s="221">
        <v>9838.0</v>
      </c>
      <c r="C27468" s="221">
        <v>3437.0</v>
      </c>
    </row>
    <row r="27469">
      <c r="A27469" s="221">
        <v>28120.0</v>
      </c>
      <c r="B27469" s="221">
        <v>9842.0</v>
      </c>
      <c r="C27469" s="221">
        <v>4937.0</v>
      </c>
    </row>
    <row r="27470">
      <c r="A27470" s="221">
        <v>28120.0</v>
      </c>
      <c r="B27470" s="221">
        <v>9848.0</v>
      </c>
      <c r="C27470" s="221">
        <v>7210.0</v>
      </c>
    </row>
    <row r="27471">
      <c r="A27471" s="221">
        <v>28120.0</v>
      </c>
      <c r="B27471" s="221">
        <v>13267.0</v>
      </c>
      <c r="C27471" s="221">
        <v>50.0</v>
      </c>
    </row>
    <row r="27472">
      <c r="A27472" s="221">
        <v>28121.0</v>
      </c>
      <c r="B27472" s="221">
        <v>34.0</v>
      </c>
      <c r="C27472" s="221">
        <v>3.87522911E8</v>
      </c>
    </row>
    <row r="27473">
      <c r="A27473" s="221">
        <v>28121.0</v>
      </c>
      <c r="B27473" s="221">
        <v>35.0</v>
      </c>
      <c r="C27473" s="221">
        <v>3.2293575E7</v>
      </c>
    </row>
    <row r="27474">
      <c r="A27474" s="221">
        <v>28121.0</v>
      </c>
      <c r="B27474" s="221">
        <v>36.0</v>
      </c>
      <c r="C27474" s="221">
        <v>6055045.0</v>
      </c>
    </row>
    <row r="27475">
      <c r="A27475" s="221">
        <v>28121.0</v>
      </c>
      <c r="B27475" s="221">
        <v>37.0</v>
      </c>
      <c r="C27475" s="221">
        <v>1211009.0</v>
      </c>
    </row>
    <row r="27476">
      <c r="A27476" s="221">
        <v>28121.0</v>
      </c>
      <c r="B27476" s="221">
        <v>38.0</v>
      </c>
      <c r="C27476" s="221">
        <v>252293.0</v>
      </c>
    </row>
    <row r="27477">
      <c r="A27477" s="221">
        <v>28121.0</v>
      </c>
      <c r="B27477" s="221">
        <v>39.0</v>
      </c>
      <c r="C27477" s="221">
        <v>54062.0</v>
      </c>
    </row>
    <row r="27478">
      <c r="A27478" s="221">
        <v>28121.0</v>
      </c>
      <c r="B27478" s="221">
        <v>40.0</v>
      </c>
      <c r="C27478" s="221">
        <v>11826.0</v>
      </c>
    </row>
    <row r="27479">
      <c r="A27479" s="221">
        <v>28121.0</v>
      </c>
      <c r="B27479" s="221">
        <v>44.0</v>
      </c>
      <c r="C27479" s="221">
        <v>3511.0</v>
      </c>
    </row>
    <row r="27480">
      <c r="A27480" s="221">
        <v>28121.0</v>
      </c>
      <c r="B27480" s="221">
        <v>3683.0</v>
      </c>
      <c r="C27480" s="221">
        <v>25468.0</v>
      </c>
    </row>
    <row r="27481">
      <c r="A27481" s="221">
        <v>28121.0</v>
      </c>
      <c r="B27481" s="221">
        <v>3685.0</v>
      </c>
      <c r="C27481" s="221">
        <v>23574.0</v>
      </c>
    </row>
    <row r="27482">
      <c r="A27482" s="221">
        <v>28121.0</v>
      </c>
      <c r="B27482" s="221">
        <v>3687.0</v>
      </c>
      <c r="C27482" s="221">
        <v>19871.0</v>
      </c>
    </row>
    <row r="27483">
      <c r="A27483" s="221">
        <v>28121.0</v>
      </c>
      <c r="B27483" s="221">
        <v>3689.0</v>
      </c>
      <c r="C27483" s="221">
        <v>16876.0</v>
      </c>
    </row>
    <row r="27484">
      <c r="A27484" s="221">
        <v>28121.0</v>
      </c>
      <c r="B27484" s="221">
        <v>3691.0</v>
      </c>
      <c r="C27484" s="221">
        <v>17874.0</v>
      </c>
    </row>
    <row r="27485">
      <c r="A27485" s="221">
        <v>28121.0</v>
      </c>
      <c r="B27485" s="221">
        <v>3697.0</v>
      </c>
      <c r="C27485" s="221">
        <v>8846.0</v>
      </c>
    </row>
    <row r="27486">
      <c r="A27486" s="221">
        <v>28121.0</v>
      </c>
      <c r="B27486" s="221">
        <v>3727.0</v>
      </c>
      <c r="C27486" s="221">
        <v>1844.0</v>
      </c>
    </row>
    <row r="27487">
      <c r="A27487" s="221">
        <v>28121.0</v>
      </c>
      <c r="B27487" s="221">
        <v>3828.0</v>
      </c>
      <c r="C27487" s="221">
        <v>155649.0</v>
      </c>
    </row>
    <row r="27488">
      <c r="A27488" s="221">
        <v>28121.0</v>
      </c>
      <c r="B27488" s="221">
        <v>9826.0</v>
      </c>
      <c r="C27488" s="221">
        <v>5587.0</v>
      </c>
    </row>
    <row r="27489">
      <c r="A27489" s="221">
        <v>28121.0</v>
      </c>
      <c r="B27489" s="221">
        <v>9828.0</v>
      </c>
      <c r="C27489" s="221">
        <v>5489.0</v>
      </c>
    </row>
    <row r="27490">
      <c r="A27490" s="221">
        <v>28121.0</v>
      </c>
      <c r="B27490" s="221">
        <v>9832.0</v>
      </c>
      <c r="C27490" s="221">
        <v>12489.0</v>
      </c>
    </row>
    <row r="27491">
      <c r="A27491" s="221">
        <v>28121.0</v>
      </c>
      <c r="B27491" s="221">
        <v>9838.0</v>
      </c>
      <c r="C27491" s="221">
        <v>897.0</v>
      </c>
    </row>
    <row r="27492">
      <c r="A27492" s="221">
        <v>28121.0</v>
      </c>
      <c r="B27492" s="221">
        <v>9842.0</v>
      </c>
      <c r="C27492" s="221">
        <v>7465.0</v>
      </c>
    </row>
    <row r="27493">
      <c r="A27493" s="221">
        <v>28121.0</v>
      </c>
      <c r="B27493" s="221">
        <v>9848.0</v>
      </c>
      <c r="C27493" s="221">
        <v>12499.0</v>
      </c>
    </row>
    <row r="27494">
      <c r="A27494" s="221">
        <v>28122.0</v>
      </c>
      <c r="B27494" s="221">
        <v>34.0</v>
      </c>
      <c r="C27494" s="221">
        <v>3.87522911E8</v>
      </c>
    </row>
    <row r="27495">
      <c r="A27495" s="221">
        <v>28122.0</v>
      </c>
      <c r="B27495" s="221">
        <v>35.0</v>
      </c>
      <c r="C27495" s="221">
        <v>3.2293575E7</v>
      </c>
    </row>
    <row r="27496">
      <c r="A27496" s="221">
        <v>28122.0</v>
      </c>
      <c r="B27496" s="221">
        <v>36.0</v>
      </c>
      <c r="C27496" s="221">
        <v>6055045.0</v>
      </c>
    </row>
    <row r="27497">
      <c r="A27497" s="221">
        <v>28122.0</v>
      </c>
      <c r="B27497" s="221">
        <v>37.0</v>
      </c>
      <c r="C27497" s="221">
        <v>1211009.0</v>
      </c>
    </row>
    <row r="27498">
      <c r="A27498" s="221">
        <v>28122.0</v>
      </c>
      <c r="B27498" s="221">
        <v>38.0</v>
      </c>
      <c r="C27498" s="221">
        <v>252293.0</v>
      </c>
    </row>
    <row r="27499">
      <c r="A27499" s="221">
        <v>28122.0</v>
      </c>
      <c r="B27499" s="221">
        <v>39.0</v>
      </c>
      <c r="C27499" s="221">
        <v>54062.0</v>
      </c>
    </row>
    <row r="27500">
      <c r="A27500" s="221">
        <v>28122.0</v>
      </c>
      <c r="B27500" s="221">
        <v>40.0</v>
      </c>
      <c r="C27500" s="221">
        <v>11826.0</v>
      </c>
    </row>
    <row r="27501">
      <c r="A27501" s="221">
        <v>28122.0</v>
      </c>
      <c r="B27501" s="221">
        <v>44.0</v>
      </c>
      <c r="C27501" s="221">
        <v>3511.0</v>
      </c>
    </row>
    <row r="27502">
      <c r="A27502" s="221">
        <v>28122.0</v>
      </c>
      <c r="B27502" s="221">
        <v>3683.0</v>
      </c>
      <c r="C27502" s="221">
        <v>25468.0</v>
      </c>
    </row>
    <row r="27503">
      <c r="A27503" s="221">
        <v>28122.0</v>
      </c>
      <c r="B27503" s="221">
        <v>3685.0</v>
      </c>
      <c r="C27503" s="221">
        <v>23574.0</v>
      </c>
    </row>
    <row r="27504">
      <c r="A27504" s="221">
        <v>28122.0</v>
      </c>
      <c r="B27504" s="221">
        <v>3687.0</v>
      </c>
      <c r="C27504" s="221">
        <v>19871.0</v>
      </c>
    </row>
    <row r="27505">
      <c r="A27505" s="221">
        <v>28122.0</v>
      </c>
      <c r="B27505" s="221">
        <v>3689.0</v>
      </c>
      <c r="C27505" s="221">
        <v>16876.0</v>
      </c>
    </row>
    <row r="27506">
      <c r="A27506" s="221">
        <v>28122.0</v>
      </c>
      <c r="B27506" s="221">
        <v>3691.0</v>
      </c>
      <c r="C27506" s="221">
        <v>17874.0</v>
      </c>
    </row>
    <row r="27507">
      <c r="A27507" s="221">
        <v>28122.0</v>
      </c>
      <c r="B27507" s="221">
        <v>3697.0</v>
      </c>
      <c r="C27507" s="221">
        <v>8846.0</v>
      </c>
    </row>
    <row r="27508">
      <c r="A27508" s="221">
        <v>28122.0</v>
      </c>
      <c r="B27508" s="221">
        <v>3727.0</v>
      </c>
      <c r="C27508" s="221">
        <v>1844.0</v>
      </c>
    </row>
    <row r="27509">
      <c r="A27509" s="221">
        <v>28122.0</v>
      </c>
      <c r="B27509" s="221">
        <v>3828.0</v>
      </c>
      <c r="C27509" s="221">
        <v>155649.0</v>
      </c>
    </row>
    <row r="27510">
      <c r="A27510" s="221">
        <v>28122.0</v>
      </c>
      <c r="B27510" s="221">
        <v>9826.0</v>
      </c>
      <c r="C27510" s="221">
        <v>5587.0</v>
      </c>
    </row>
    <row r="27511">
      <c r="A27511" s="221">
        <v>28122.0</v>
      </c>
      <c r="B27511" s="221">
        <v>9828.0</v>
      </c>
      <c r="C27511" s="221">
        <v>5489.0</v>
      </c>
    </row>
    <row r="27512">
      <c r="A27512" s="221">
        <v>28122.0</v>
      </c>
      <c r="B27512" s="221">
        <v>9832.0</v>
      </c>
      <c r="C27512" s="221">
        <v>12489.0</v>
      </c>
    </row>
    <row r="27513">
      <c r="A27513" s="221">
        <v>28122.0</v>
      </c>
      <c r="B27513" s="221">
        <v>9838.0</v>
      </c>
      <c r="C27513" s="221">
        <v>897.0</v>
      </c>
    </row>
    <row r="27514">
      <c r="A27514" s="221">
        <v>28122.0</v>
      </c>
      <c r="B27514" s="221">
        <v>9842.0</v>
      </c>
      <c r="C27514" s="221">
        <v>7465.0</v>
      </c>
    </row>
    <row r="27515">
      <c r="A27515" s="221">
        <v>28122.0</v>
      </c>
      <c r="B27515" s="221">
        <v>9848.0</v>
      </c>
      <c r="C27515" s="221">
        <v>12499.0</v>
      </c>
    </row>
    <row r="27516">
      <c r="A27516" s="221">
        <v>28123.0</v>
      </c>
      <c r="B27516" s="221">
        <v>34.0</v>
      </c>
      <c r="C27516" s="221">
        <v>3.87522911E8</v>
      </c>
    </row>
    <row r="27517">
      <c r="A27517" s="221">
        <v>28123.0</v>
      </c>
      <c r="B27517" s="221">
        <v>35.0</v>
      </c>
      <c r="C27517" s="221">
        <v>3.2293575E7</v>
      </c>
    </row>
    <row r="27518">
      <c r="A27518" s="221">
        <v>28123.0</v>
      </c>
      <c r="B27518" s="221">
        <v>36.0</v>
      </c>
      <c r="C27518" s="221">
        <v>6055045.0</v>
      </c>
    </row>
    <row r="27519">
      <c r="A27519" s="221">
        <v>28123.0</v>
      </c>
      <c r="B27519" s="221">
        <v>37.0</v>
      </c>
      <c r="C27519" s="221">
        <v>1211009.0</v>
      </c>
    </row>
    <row r="27520">
      <c r="A27520" s="221">
        <v>28123.0</v>
      </c>
      <c r="B27520" s="221">
        <v>38.0</v>
      </c>
      <c r="C27520" s="221">
        <v>252293.0</v>
      </c>
    </row>
    <row r="27521">
      <c r="A27521" s="221">
        <v>28123.0</v>
      </c>
      <c r="B27521" s="221">
        <v>39.0</v>
      </c>
      <c r="C27521" s="221">
        <v>54062.0</v>
      </c>
    </row>
    <row r="27522">
      <c r="A27522" s="221">
        <v>28123.0</v>
      </c>
      <c r="B27522" s="221">
        <v>40.0</v>
      </c>
      <c r="C27522" s="221">
        <v>11826.0</v>
      </c>
    </row>
    <row r="27523">
      <c r="A27523" s="221">
        <v>28123.0</v>
      </c>
      <c r="B27523" s="221">
        <v>44.0</v>
      </c>
      <c r="C27523" s="221">
        <v>3511.0</v>
      </c>
    </row>
    <row r="27524">
      <c r="A27524" s="221">
        <v>28123.0</v>
      </c>
      <c r="B27524" s="221">
        <v>3683.0</v>
      </c>
      <c r="C27524" s="221">
        <v>25468.0</v>
      </c>
    </row>
    <row r="27525">
      <c r="A27525" s="221">
        <v>28123.0</v>
      </c>
      <c r="B27525" s="221">
        <v>3685.0</v>
      </c>
      <c r="C27525" s="221">
        <v>23574.0</v>
      </c>
    </row>
    <row r="27526">
      <c r="A27526" s="221">
        <v>28123.0</v>
      </c>
      <c r="B27526" s="221">
        <v>3687.0</v>
      </c>
      <c r="C27526" s="221">
        <v>19871.0</v>
      </c>
    </row>
    <row r="27527">
      <c r="A27527" s="221">
        <v>28123.0</v>
      </c>
      <c r="B27527" s="221">
        <v>3689.0</v>
      </c>
      <c r="C27527" s="221">
        <v>16876.0</v>
      </c>
    </row>
    <row r="27528">
      <c r="A27528" s="221">
        <v>28123.0</v>
      </c>
      <c r="B27528" s="221">
        <v>3691.0</v>
      </c>
      <c r="C27528" s="221">
        <v>17874.0</v>
      </c>
    </row>
    <row r="27529">
      <c r="A27529" s="221">
        <v>28123.0</v>
      </c>
      <c r="B27529" s="221">
        <v>3697.0</v>
      </c>
      <c r="C27529" s="221">
        <v>8846.0</v>
      </c>
    </row>
    <row r="27530">
      <c r="A27530" s="221">
        <v>28123.0</v>
      </c>
      <c r="B27530" s="221">
        <v>3727.0</v>
      </c>
      <c r="C27530" s="221">
        <v>1844.0</v>
      </c>
    </row>
    <row r="27531">
      <c r="A27531" s="221">
        <v>28123.0</v>
      </c>
      <c r="B27531" s="221">
        <v>3828.0</v>
      </c>
      <c r="C27531" s="221">
        <v>155649.0</v>
      </c>
    </row>
    <row r="27532">
      <c r="A27532" s="221">
        <v>28123.0</v>
      </c>
      <c r="B27532" s="221">
        <v>9826.0</v>
      </c>
      <c r="C27532" s="221">
        <v>5587.0</v>
      </c>
    </row>
    <row r="27533">
      <c r="A27533" s="221">
        <v>28123.0</v>
      </c>
      <c r="B27533" s="221">
        <v>9828.0</v>
      </c>
      <c r="C27533" s="221">
        <v>5489.0</v>
      </c>
    </row>
    <row r="27534">
      <c r="A27534" s="221">
        <v>28123.0</v>
      </c>
      <c r="B27534" s="221">
        <v>9832.0</v>
      </c>
      <c r="C27534" s="221">
        <v>12489.0</v>
      </c>
    </row>
    <row r="27535">
      <c r="A27535" s="221">
        <v>28123.0</v>
      </c>
      <c r="B27535" s="221">
        <v>9838.0</v>
      </c>
      <c r="C27535" s="221">
        <v>897.0</v>
      </c>
    </row>
    <row r="27536">
      <c r="A27536" s="221">
        <v>28123.0</v>
      </c>
      <c r="B27536" s="221">
        <v>9842.0</v>
      </c>
      <c r="C27536" s="221">
        <v>7465.0</v>
      </c>
    </row>
    <row r="27537">
      <c r="A27537" s="221">
        <v>28123.0</v>
      </c>
      <c r="B27537" s="221">
        <v>9848.0</v>
      </c>
      <c r="C27537" s="221">
        <v>12499.0</v>
      </c>
    </row>
    <row r="27538">
      <c r="A27538" s="221">
        <v>28124.0</v>
      </c>
      <c r="B27538" s="221">
        <v>34.0</v>
      </c>
      <c r="C27538" s="221">
        <v>3.87522911E8</v>
      </c>
    </row>
    <row r="27539">
      <c r="A27539" s="221">
        <v>28124.0</v>
      </c>
      <c r="B27539" s="221">
        <v>35.0</v>
      </c>
      <c r="C27539" s="221">
        <v>3.2293575E7</v>
      </c>
    </row>
    <row r="27540">
      <c r="A27540" s="221">
        <v>28124.0</v>
      </c>
      <c r="B27540" s="221">
        <v>36.0</v>
      </c>
      <c r="C27540" s="221">
        <v>6055045.0</v>
      </c>
    </row>
    <row r="27541">
      <c r="A27541" s="221">
        <v>28124.0</v>
      </c>
      <c r="B27541" s="221">
        <v>37.0</v>
      </c>
      <c r="C27541" s="221">
        <v>1211009.0</v>
      </c>
    </row>
    <row r="27542">
      <c r="A27542" s="221">
        <v>28124.0</v>
      </c>
      <c r="B27542" s="221">
        <v>38.0</v>
      </c>
      <c r="C27542" s="221">
        <v>252293.0</v>
      </c>
    </row>
    <row r="27543">
      <c r="A27543" s="221">
        <v>28124.0</v>
      </c>
      <c r="B27543" s="221">
        <v>39.0</v>
      </c>
      <c r="C27543" s="221">
        <v>54062.0</v>
      </c>
    </row>
    <row r="27544">
      <c r="A27544" s="221">
        <v>28124.0</v>
      </c>
      <c r="B27544" s="221">
        <v>40.0</v>
      </c>
      <c r="C27544" s="221">
        <v>11826.0</v>
      </c>
    </row>
    <row r="27545">
      <c r="A27545" s="221">
        <v>28124.0</v>
      </c>
      <c r="B27545" s="221">
        <v>44.0</v>
      </c>
      <c r="C27545" s="221">
        <v>3511.0</v>
      </c>
    </row>
    <row r="27546">
      <c r="A27546" s="221">
        <v>28124.0</v>
      </c>
      <c r="B27546" s="221">
        <v>3683.0</v>
      </c>
      <c r="C27546" s="221">
        <v>25468.0</v>
      </c>
    </row>
    <row r="27547">
      <c r="A27547" s="221">
        <v>28124.0</v>
      </c>
      <c r="B27547" s="221">
        <v>3685.0</v>
      </c>
      <c r="C27547" s="221">
        <v>23574.0</v>
      </c>
    </row>
    <row r="27548">
      <c r="A27548" s="221">
        <v>28124.0</v>
      </c>
      <c r="B27548" s="221">
        <v>3687.0</v>
      </c>
      <c r="C27548" s="221">
        <v>19871.0</v>
      </c>
    </row>
    <row r="27549">
      <c r="A27549" s="221">
        <v>28124.0</v>
      </c>
      <c r="B27549" s="221">
        <v>3689.0</v>
      </c>
      <c r="C27549" s="221">
        <v>16876.0</v>
      </c>
    </row>
    <row r="27550">
      <c r="A27550" s="221">
        <v>28124.0</v>
      </c>
      <c r="B27550" s="221">
        <v>3691.0</v>
      </c>
      <c r="C27550" s="221">
        <v>17874.0</v>
      </c>
    </row>
    <row r="27551">
      <c r="A27551" s="221">
        <v>28124.0</v>
      </c>
      <c r="B27551" s="221">
        <v>3697.0</v>
      </c>
      <c r="C27551" s="221">
        <v>8846.0</v>
      </c>
    </row>
    <row r="27552">
      <c r="A27552" s="221">
        <v>28124.0</v>
      </c>
      <c r="B27552" s="221">
        <v>3727.0</v>
      </c>
      <c r="C27552" s="221">
        <v>1844.0</v>
      </c>
    </row>
    <row r="27553">
      <c r="A27553" s="221">
        <v>28124.0</v>
      </c>
      <c r="B27553" s="221">
        <v>3828.0</v>
      </c>
      <c r="C27553" s="221">
        <v>155649.0</v>
      </c>
    </row>
    <row r="27554">
      <c r="A27554" s="221">
        <v>28124.0</v>
      </c>
      <c r="B27554" s="221">
        <v>9826.0</v>
      </c>
      <c r="C27554" s="221">
        <v>5587.0</v>
      </c>
    </row>
    <row r="27555">
      <c r="A27555" s="221">
        <v>28124.0</v>
      </c>
      <c r="B27555" s="221">
        <v>9828.0</v>
      </c>
      <c r="C27555" s="221">
        <v>5489.0</v>
      </c>
    </row>
    <row r="27556">
      <c r="A27556" s="221">
        <v>28124.0</v>
      </c>
      <c r="B27556" s="221">
        <v>9832.0</v>
      </c>
      <c r="C27556" s="221">
        <v>12489.0</v>
      </c>
    </row>
    <row r="27557">
      <c r="A27557" s="221">
        <v>28124.0</v>
      </c>
      <c r="B27557" s="221">
        <v>9838.0</v>
      </c>
      <c r="C27557" s="221">
        <v>897.0</v>
      </c>
    </row>
    <row r="27558">
      <c r="A27558" s="221">
        <v>28124.0</v>
      </c>
      <c r="B27558" s="221">
        <v>9842.0</v>
      </c>
      <c r="C27558" s="221">
        <v>7465.0</v>
      </c>
    </row>
    <row r="27559">
      <c r="A27559" s="221">
        <v>28124.0</v>
      </c>
      <c r="B27559" s="221">
        <v>9848.0</v>
      </c>
      <c r="C27559" s="221">
        <v>12499.0</v>
      </c>
    </row>
    <row r="27560">
      <c r="A27560" s="221">
        <v>28125.0</v>
      </c>
      <c r="B27560" s="221">
        <v>34.0</v>
      </c>
      <c r="C27560" s="221">
        <v>3.87522911E8</v>
      </c>
    </row>
    <row r="27561">
      <c r="A27561" s="221">
        <v>28125.0</v>
      </c>
      <c r="B27561" s="221">
        <v>35.0</v>
      </c>
      <c r="C27561" s="221">
        <v>3.2293575E7</v>
      </c>
    </row>
    <row r="27562">
      <c r="A27562" s="221">
        <v>28125.0</v>
      </c>
      <c r="B27562" s="221">
        <v>36.0</v>
      </c>
      <c r="C27562" s="221">
        <v>6055045.0</v>
      </c>
    </row>
    <row r="27563">
      <c r="A27563" s="221">
        <v>28125.0</v>
      </c>
      <c r="B27563" s="221">
        <v>37.0</v>
      </c>
      <c r="C27563" s="221">
        <v>1211009.0</v>
      </c>
    </row>
    <row r="27564">
      <c r="A27564" s="221">
        <v>28125.0</v>
      </c>
      <c r="B27564" s="221">
        <v>38.0</v>
      </c>
      <c r="C27564" s="221">
        <v>252293.0</v>
      </c>
    </row>
    <row r="27565">
      <c r="A27565" s="221">
        <v>28125.0</v>
      </c>
      <c r="B27565" s="221">
        <v>39.0</v>
      </c>
      <c r="C27565" s="221">
        <v>54062.0</v>
      </c>
    </row>
    <row r="27566">
      <c r="A27566" s="221">
        <v>28125.0</v>
      </c>
      <c r="B27566" s="221">
        <v>40.0</v>
      </c>
      <c r="C27566" s="221">
        <v>11826.0</v>
      </c>
    </row>
    <row r="27567">
      <c r="A27567" s="221">
        <v>28125.0</v>
      </c>
      <c r="B27567" s="221">
        <v>44.0</v>
      </c>
      <c r="C27567" s="221">
        <v>3511.0</v>
      </c>
    </row>
    <row r="27568">
      <c r="A27568" s="221">
        <v>28125.0</v>
      </c>
      <c r="B27568" s="221">
        <v>3683.0</v>
      </c>
      <c r="C27568" s="221">
        <v>25468.0</v>
      </c>
    </row>
    <row r="27569">
      <c r="A27569" s="221">
        <v>28125.0</v>
      </c>
      <c r="B27569" s="221">
        <v>3685.0</v>
      </c>
      <c r="C27569" s="221">
        <v>23574.0</v>
      </c>
    </row>
    <row r="27570">
      <c r="A27570" s="221">
        <v>28125.0</v>
      </c>
      <c r="B27570" s="221">
        <v>3687.0</v>
      </c>
      <c r="C27570" s="221">
        <v>19871.0</v>
      </c>
    </row>
    <row r="27571">
      <c r="A27571" s="221">
        <v>28125.0</v>
      </c>
      <c r="B27571" s="221">
        <v>3689.0</v>
      </c>
      <c r="C27571" s="221">
        <v>16876.0</v>
      </c>
    </row>
    <row r="27572">
      <c r="A27572" s="221">
        <v>28125.0</v>
      </c>
      <c r="B27572" s="221">
        <v>3691.0</v>
      </c>
      <c r="C27572" s="221">
        <v>17874.0</v>
      </c>
    </row>
    <row r="27573">
      <c r="A27573" s="221">
        <v>28125.0</v>
      </c>
      <c r="B27573" s="221">
        <v>3697.0</v>
      </c>
      <c r="C27573" s="221">
        <v>8846.0</v>
      </c>
    </row>
    <row r="27574">
      <c r="A27574" s="221">
        <v>28125.0</v>
      </c>
      <c r="B27574" s="221">
        <v>3727.0</v>
      </c>
      <c r="C27574" s="221">
        <v>1844.0</v>
      </c>
    </row>
    <row r="27575">
      <c r="A27575" s="221">
        <v>28125.0</v>
      </c>
      <c r="B27575" s="221">
        <v>3828.0</v>
      </c>
      <c r="C27575" s="221">
        <v>155649.0</v>
      </c>
    </row>
    <row r="27576">
      <c r="A27576" s="221">
        <v>28125.0</v>
      </c>
      <c r="B27576" s="221">
        <v>9826.0</v>
      </c>
      <c r="C27576" s="221">
        <v>5587.0</v>
      </c>
    </row>
    <row r="27577">
      <c r="A27577" s="221">
        <v>28125.0</v>
      </c>
      <c r="B27577" s="221">
        <v>9828.0</v>
      </c>
      <c r="C27577" s="221">
        <v>5489.0</v>
      </c>
    </row>
    <row r="27578">
      <c r="A27578" s="221">
        <v>28125.0</v>
      </c>
      <c r="B27578" s="221">
        <v>9832.0</v>
      </c>
      <c r="C27578" s="221">
        <v>12489.0</v>
      </c>
    </row>
    <row r="27579">
      <c r="A27579" s="221">
        <v>28125.0</v>
      </c>
      <c r="B27579" s="221">
        <v>9838.0</v>
      </c>
      <c r="C27579" s="221">
        <v>897.0</v>
      </c>
    </row>
    <row r="27580">
      <c r="A27580" s="221">
        <v>28125.0</v>
      </c>
      <c r="B27580" s="221">
        <v>9842.0</v>
      </c>
      <c r="C27580" s="221">
        <v>7465.0</v>
      </c>
    </row>
    <row r="27581">
      <c r="A27581" s="221">
        <v>28125.0</v>
      </c>
      <c r="B27581" s="221">
        <v>9848.0</v>
      </c>
      <c r="C27581" s="221">
        <v>12499.0</v>
      </c>
    </row>
    <row r="27582">
      <c r="A27582" s="221">
        <v>28126.0</v>
      </c>
      <c r="B27582" s="221">
        <v>34.0</v>
      </c>
      <c r="C27582" s="221">
        <v>9.6880728E7</v>
      </c>
    </row>
    <row r="27583">
      <c r="A27583" s="221">
        <v>28126.0</v>
      </c>
      <c r="B27583" s="221">
        <v>35.0</v>
      </c>
      <c r="C27583" s="221">
        <v>8073394.0</v>
      </c>
    </row>
    <row r="27584">
      <c r="A27584" s="221">
        <v>28126.0</v>
      </c>
      <c r="B27584" s="221">
        <v>36.0</v>
      </c>
      <c r="C27584" s="221">
        <v>1513762.0</v>
      </c>
    </row>
    <row r="27585">
      <c r="A27585" s="221">
        <v>28126.0</v>
      </c>
      <c r="B27585" s="221">
        <v>37.0</v>
      </c>
      <c r="C27585" s="221">
        <v>302753.0</v>
      </c>
    </row>
    <row r="27586">
      <c r="A27586" s="221">
        <v>28126.0</v>
      </c>
      <c r="B27586" s="221">
        <v>38.0</v>
      </c>
      <c r="C27586" s="221">
        <v>63074.0</v>
      </c>
    </row>
    <row r="27587">
      <c r="A27587" s="221">
        <v>28126.0</v>
      </c>
      <c r="B27587" s="221">
        <v>39.0</v>
      </c>
      <c r="C27587" s="221">
        <v>13516.0</v>
      </c>
    </row>
    <row r="27588">
      <c r="A27588" s="221">
        <v>28126.0</v>
      </c>
      <c r="B27588" s="221">
        <v>40.0</v>
      </c>
      <c r="C27588" s="221">
        <v>2957.0</v>
      </c>
    </row>
    <row r="27589">
      <c r="A27589" s="221">
        <v>28126.0</v>
      </c>
      <c r="B27589" s="221">
        <v>44.0</v>
      </c>
      <c r="C27589" s="221">
        <v>878.0</v>
      </c>
    </row>
    <row r="27590">
      <c r="A27590" s="221">
        <v>28126.0</v>
      </c>
      <c r="B27590" s="221">
        <v>3683.0</v>
      </c>
      <c r="C27590" s="221">
        <v>6367.0</v>
      </c>
    </row>
    <row r="27591">
      <c r="A27591" s="221">
        <v>28126.0</v>
      </c>
      <c r="B27591" s="221">
        <v>3685.0</v>
      </c>
      <c r="C27591" s="221">
        <v>5894.0</v>
      </c>
    </row>
    <row r="27592">
      <c r="A27592" s="221">
        <v>28126.0</v>
      </c>
      <c r="B27592" s="221">
        <v>3687.0</v>
      </c>
      <c r="C27592" s="221">
        <v>4968.0</v>
      </c>
    </row>
    <row r="27593">
      <c r="A27593" s="221">
        <v>28126.0</v>
      </c>
      <c r="B27593" s="221">
        <v>3689.0</v>
      </c>
      <c r="C27593" s="221">
        <v>4219.0</v>
      </c>
    </row>
    <row r="27594">
      <c r="A27594" s="221">
        <v>28126.0</v>
      </c>
      <c r="B27594" s="221">
        <v>3691.0</v>
      </c>
      <c r="C27594" s="221">
        <v>4469.0</v>
      </c>
    </row>
    <row r="27595">
      <c r="A27595" s="221">
        <v>28126.0</v>
      </c>
      <c r="B27595" s="221">
        <v>3697.0</v>
      </c>
      <c r="C27595" s="221">
        <v>2212.0</v>
      </c>
    </row>
    <row r="27596">
      <c r="A27596" s="221">
        <v>28126.0</v>
      </c>
      <c r="B27596" s="221">
        <v>3727.0</v>
      </c>
      <c r="C27596" s="221">
        <v>461.0</v>
      </c>
    </row>
    <row r="27597">
      <c r="A27597" s="221">
        <v>28126.0</v>
      </c>
      <c r="B27597" s="221">
        <v>3828.0</v>
      </c>
      <c r="C27597" s="221">
        <v>38913.0</v>
      </c>
    </row>
    <row r="27598">
      <c r="A27598" s="221">
        <v>28126.0</v>
      </c>
      <c r="B27598" s="221">
        <v>9826.0</v>
      </c>
      <c r="C27598" s="221">
        <v>1397.0</v>
      </c>
    </row>
    <row r="27599">
      <c r="A27599" s="221">
        <v>28126.0</v>
      </c>
      <c r="B27599" s="221">
        <v>9828.0</v>
      </c>
      <c r="C27599" s="221">
        <v>1373.0</v>
      </c>
    </row>
    <row r="27600">
      <c r="A27600" s="221">
        <v>28126.0</v>
      </c>
      <c r="B27600" s="221">
        <v>9832.0</v>
      </c>
      <c r="C27600" s="221">
        <v>3123.0</v>
      </c>
    </row>
    <row r="27601">
      <c r="A27601" s="221">
        <v>28126.0</v>
      </c>
      <c r="B27601" s="221">
        <v>9838.0</v>
      </c>
      <c r="C27601" s="221">
        <v>225.0</v>
      </c>
    </row>
    <row r="27602">
      <c r="A27602" s="221">
        <v>28126.0</v>
      </c>
      <c r="B27602" s="221">
        <v>9842.0</v>
      </c>
      <c r="C27602" s="221">
        <v>1867.0</v>
      </c>
    </row>
    <row r="27603">
      <c r="A27603" s="221">
        <v>28126.0</v>
      </c>
      <c r="B27603" s="221">
        <v>9848.0</v>
      </c>
      <c r="C27603" s="221">
        <v>3125.0</v>
      </c>
    </row>
    <row r="27604">
      <c r="A27604" s="221">
        <v>28127.0</v>
      </c>
      <c r="B27604" s="221">
        <v>34.0</v>
      </c>
      <c r="C27604" s="221">
        <v>9.6880728E7</v>
      </c>
    </row>
    <row r="27605">
      <c r="A27605" s="221">
        <v>28127.0</v>
      </c>
      <c r="B27605" s="221">
        <v>35.0</v>
      </c>
      <c r="C27605" s="221">
        <v>8073394.0</v>
      </c>
    </row>
    <row r="27606">
      <c r="A27606" s="221">
        <v>28127.0</v>
      </c>
      <c r="B27606" s="221">
        <v>36.0</v>
      </c>
      <c r="C27606" s="221">
        <v>1513762.0</v>
      </c>
    </row>
    <row r="27607">
      <c r="A27607" s="221">
        <v>28127.0</v>
      </c>
      <c r="B27607" s="221">
        <v>37.0</v>
      </c>
      <c r="C27607" s="221">
        <v>302753.0</v>
      </c>
    </row>
    <row r="27608">
      <c r="A27608" s="221">
        <v>28127.0</v>
      </c>
      <c r="B27608" s="221">
        <v>38.0</v>
      </c>
      <c r="C27608" s="221">
        <v>63074.0</v>
      </c>
    </row>
    <row r="27609">
      <c r="A27609" s="221">
        <v>28127.0</v>
      </c>
      <c r="B27609" s="221">
        <v>39.0</v>
      </c>
      <c r="C27609" s="221">
        <v>13516.0</v>
      </c>
    </row>
    <row r="27610">
      <c r="A27610" s="221">
        <v>28127.0</v>
      </c>
      <c r="B27610" s="221">
        <v>40.0</v>
      </c>
      <c r="C27610" s="221">
        <v>2957.0</v>
      </c>
    </row>
    <row r="27611">
      <c r="A27611" s="221">
        <v>28127.0</v>
      </c>
      <c r="B27611" s="221">
        <v>44.0</v>
      </c>
      <c r="C27611" s="221">
        <v>878.0</v>
      </c>
    </row>
    <row r="27612">
      <c r="A27612" s="221">
        <v>28127.0</v>
      </c>
      <c r="B27612" s="221">
        <v>3683.0</v>
      </c>
      <c r="C27612" s="221">
        <v>6367.0</v>
      </c>
    </row>
    <row r="27613">
      <c r="A27613" s="221">
        <v>28127.0</v>
      </c>
      <c r="B27613" s="221">
        <v>3685.0</v>
      </c>
      <c r="C27613" s="221">
        <v>5894.0</v>
      </c>
    </row>
    <row r="27614">
      <c r="A27614" s="221">
        <v>28127.0</v>
      </c>
      <c r="B27614" s="221">
        <v>3687.0</v>
      </c>
      <c r="C27614" s="221">
        <v>4968.0</v>
      </c>
    </row>
    <row r="27615">
      <c r="A27615" s="221">
        <v>28127.0</v>
      </c>
      <c r="B27615" s="221">
        <v>3689.0</v>
      </c>
      <c r="C27615" s="221">
        <v>4219.0</v>
      </c>
    </row>
    <row r="27616">
      <c r="A27616" s="221">
        <v>28127.0</v>
      </c>
      <c r="B27616" s="221">
        <v>3691.0</v>
      </c>
      <c r="C27616" s="221">
        <v>4469.0</v>
      </c>
    </row>
    <row r="27617">
      <c r="A27617" s="221">
        <v>28127.0</v>
      </c>
      <c r="B27617" s="221">
        <v>3697.0</v>
      </c>
      <c r="C27617" s="221">
        <v>2212.0</v>
      </c>
    </row>
    <row r="27618">
      <c r="A27618" s="221">
        <v>28127.0</v>
      </c>
      <c r="B27618" s="221">
        <v>3727.0</v>
      </c>
      <c r="C27618" s="221">
        <v>461.0</v>
      </c>
    </row>
    <row r="27619">
      <c r="A27619" s="221">
        <v>28127.0</v>
      </c>
      <c r="B27619" s="221">
        <v>3828.0</v>
      </c>
      <c r="C27619" s="221">
        <v>38913.0</v>
      </c>
    </row>
    <row r="27620">
      <c r="A27620" s="221">
        <v>28127.0</v>
      </c>
      <c r="B27620" s="221">
        <v>9826.0</v>
      </c>
      <c r="C27620" s="221">
        <v>1397.0</v>
      </c>
    </row>
    <row r="27621">
      <c r="A27621" s="221">
        <v>28127.0</v>
      </c>
      <c r="B27621" s="221">
        <v>9828.0</v>
      </c>
      <c r="C27621" s="221">
        <v>1373.0</v>
      </c>
    </row>
    <row r="27622">
      <c r="A27622" s="221">
        <v>28127.0</v>
      </c>
      <c r="B27622" s="221">
        <v>9832.0</v>
      </c>
      <c r="C27622" s="221">
        <v>3123.0</v>
      </c>
    </row>
    <row r="27623">
      <c r="A27623" s="221">
        <v>28127.0</v>
      </c>
      <c r="B27623" s="221">
        <v>9838.0</v>
      </c>
      <c r="C27623" s="221">
        <v>225.0</v>
      </c>
    </row>
    <row r="27624">
      <c r="A27624" s="221">
        <v>28127.0</v>
      </c>
      <c r="B27624" s="221">
        <v>9842.0</v>
      </c>
      <c r="C27624" s="221">
        <v>1867.0</v>
      </c>
    </row>
    <row r="27625">
      <c r="A27625" s="221">
        <v>28127.0</v>
      </c>
      <c r="B27625" s="221">
        <v>9848.0</v>
      </c>
      <c r="C27625" s="221">
        <v>3125.0</v>
      </c>
    </row>
    <row r="27626">
      <c r="A27626" s="221">
        <v>28128.0</v>
      </c>
      <c r="B27626" s="221">
        <v>34.0</v>
      </c>
      <c r="C27626" s="221">
        <v>9.6880728E7</v>
      </c>
    </row>
    <row r="27627">
      <c r="A27627" s="221">
        <v>28128.0</v>
      </c>
      <c r="B27627" s="221">
        <v>35.0</v>
      </c>
      <c r="C27627" s="221">
        <v>8073394.0</v>
      </c>
    </row>
    <row r="27628">
      <c r="A27628" s="221">
        <v>28128.0</v>
      </c>
      <c r="B27628" s="221">
        <v>36.0</v>
      </c>
      <c r="C27628" s="221">
        <v>1513762.0</v>
      </c>
    </row>
    <row r="27629">
      <c r="A27629" s="221">
        <v>28128.0</v>
      </c>
      <c r="B27629" s="221">
        <v>37.0</v>
      </c>
      <c r="C27629" s="221">
        <v>302753.0</v>
      </c>
    </row>
    <row r="27630">
      <c r="A27630" s="221">
        <v>28128.0</v>
      </c>
      <c r="B27630" s="221">
        <v>38.0</v>
      </c>
      <c r="C27630" s="221">
        <v>63074.0</v>
      </c>
    </row>
    <row r="27631">
      <c r="A27631" s="221">
        <v>28128.0</v>
      </c>
      <c r="B27631" s="221">
        <v>39.0</v>
      </c>
      <c r="C27631" s="221">
        <v>13516.0</v>
      </c>
    </row>
    <row r="27632">
      <c r="A27632" s="221">
        <v>28128.0</v>
      </c>
      <c r="B27632" s="221">
        <v>40.0</v>
      </c>
      <c r="C27632" s="221">
        <v>2957.0</v>
      </c>
    </row>
    <row r="27633">
      <c r="A27633" s="221">
        <v>28128.0</v>
      </c>
      <c r="B27633" s="221">
        <v>44.0</v>
      </c>
      <c r="C27633" s="221">
        <v>878.0</v>
      </c>
    </row>
    <row r="27634">
      <c r="A27634" s="221">
        <v>28128.0</v>
      </c>
      <c r="B27634" s="221">
        <v>3683.0</v>
      </c>
      <c r="C27634" s="221">
        <v>6367.0</v>
      </c>
    </row>
    <row r="27635">
      <c r="A27635" s="221">
        <v>28128.0</v>
      </c>
      <c r="B27635" s="221">
        <v>3685.0</v>
      </c>
      <c r="C27635" s="221">
        <v>5894.0</v>
      </c>
    </row>
    <row r="27636">
      <c r="A27636" s="221">
        <v>28128.0</v>
      </c>
      <c r="B27636" s="221">
        <v>3687.0</v>
      </c>
      <c r="C27636" s="221">
        <v>4968.0</v>
      </c>
    </row>
    <row r="27637">
      <c r="A27637" s="221">
        <v>28128.0</v>
      </c>
      <c r="B27637" s="221">
        <v>3689.0</v>
      </c>
      <c r="C27637" s="221">
        <v>4219.0</v>
      </c>
    </row>
    <row r="27638">
      <c r="A27638" s="221">
        <v>28128.0</v>
      </c>
      <c r="B27638" s="221">
        <v>3691.0</v>
      </c>
      <c r="C27638" s="221">
        <v>4469.0</v>
      </c>
    </row>
    <row r="27639">
      <c r="A27639" s="221">
        <v>28128.0</v>
      </c>
      <c r="B27639" s="221">
        <v>3697.0</v>
      </c>
      <c r="C27639" s="221">
        <v>2212.0</v>
      </c>
    </row>
    <row r="27640">
      <c r="A27640" s="221">
        <v>28128.0</v>
      </c>
      <c r="B27640" s="221">
        <v>3727.0</v>
      </c>
      <c r="C27640" s="221">
        <v>461.0</v>
      </c>
    </row>
    <row r="27641">
      <c r="A27641" s="221">
        <v>28128.0</v>
      </c>
      <c r="B27641" s="221">
        <v>3828.0</v>
      </c>
      <c r="C27641" s="221">
        <v>38913.0</v>
      </c>
    </row>
    <row r="27642">
      <c r="A27642" s="221">
        <v>28128.0</v>
      </c>
      <c r="B27642" s="221">
        <v>9826.0</v>
      </c>
      <c r="C27642" s="221">
        <v>1397.0</v>
      </c>
    </row>
    <row r="27643">
      <c r="A27643" s="221">
        <v>28128.0</v>
      </c>
      <c r="B27643" s="221">
        <v>9828.0</v>
      </c>
      <c r="C27643" s="221">
        <v>1373.0</v>
      </c>
    </row>
    <row r="27644">
      <c r="A27644" s="221">
        <v>28128.0</v>
      </c>
      <c r="B27644" s="221">
        <v>9832.0</v>
      </c>
      <c r="C27644" s="221">
        <v>3123.0</v>
      </c>
    </row>
    <row r="27645">
      <c r="A27645" s="221">
        <v>28128.0</v>
      </c>
      <c r="B27645" s="221">
        <v>9838.0</v>
      </c>
      <c r="C27645" s="221">
        <v>225.0</v>
      </c>
    </row>
    <row r="27646">
      <c r="A27646" s="221">
        <v>28128.0</v>
      </c>
      <c r="B27646" s="221">
        <v>9842.0</v>
      </c>
      <c r="C27646" s="221">
        <v>1867.0</v>
      </c>
    </row>
    <row r="27647">
      <c r="A27647" s="221">
        <v>28128.0</v>
      </c>
      <c r="B27647" s="221">
        <v>9848.0</v>
      </c>
      <c r="C27647" s="221">
        <v>3125.0</v>
      </c>
    </row>
    <row r="27648">
      <c r="A27648" s="221">
        <v>28129.0</v>
      </c>
      <c r="B27648" s="221">
        <v>34.0</v>
      </c>
      <c r="C27648" s="221">
        <v>9.6880728E7</v>
      </c>
    </row>
    <row r="27649">
      <c r="A27649" s="221">
        <v>28129.0</v>
      </c>
      <c r="B27649" s="221">
        <v>35.0</v>
      </c>
      <c r="C27649" s="221">
        <v>8073394.0</v>
      </c>
    </row>
    <row r="27650">
      <c r="A27650" s="221">
        <v>28129.0</v>
      </c>
      <c r="B27650" s="221">
        <v>36.0</v>
      </c>
      <c r="C27650" s="221">
        <v>1513762.0</v>
      </c>
    </row>
    <row r="27651">
      <c r="A27651" s="221">
        <v>28129.0</v>
      </c>
      <c r="B27651" s="221">
        <v>37.0</v>
      </c>
      <c r="C27651" s="221">
        <v>302753.0</v>
      </c>
    </row>
    <row r="27652">
      <c r="A27652" s="221">
        <v>28129.0</v>
      </c>
      <c r="B27652" s="221">
        <v>38.0</v>
      </c>
      <c r="C27652" s="221">
        <v>63074.0</v>
      </c>
    </row>
    <row r="27653">
      <c r="A27653" s="221">
        <v>28129.0</v>
      </c>
      <c r="B27653" s="221">
        <v>39.0</v>
      </c>
      <c r="C27653" s="221">
        <v>13516.0</v>
      </c>
    </row>
    <row r="27654">
      <c r="A27654" s="221">
        <v>28129.0</v>
      </c>
      <c r="B27654" s="221">
        <v>40.0</v>
      </c>
      <c r="C27654" s="221">
        <v>2957.0</v>
      </c>
    </row>
    <row r="27655">
      <c r="A27655" s="221">
        <v>28129.0</v>
      </c>
      <c r="B27655" s="221">
        <v>44.0</v>
      </c>
      <c r="C27655" s="221">
        <v>878.0</v>
      </c>
    </row>
    <row r="27656">
      <c r="A27656" s="221">
        <v>28129.0</v>
      </c>
      <c r="B27656" s="221">
        <v>3683.0</v>
      </c>
      <c r="C27656" s="221">
        <v>6367.0</v>
      </c>
    </row>
    <row r="27657">
      <c r="A27657" s="221">
        <v>28129.0</v>
      </c>
      <c r="B27657" s="221">
        <v>3685.0</v>
      </c>
      <c r="C27657" s="221">
        <v>5894.0</v>
      </c>
    </row>
    <row r="27658">
      <c r="A27658" s="221">
        <v>28129.0</v>
      </c>
      <c r="B27658" s="221">
        <v>3687.0</v>
      </c>
      <c r="C27658" s="221">
        <v>4968.0</v>
      </c>
    </row>
    <row r="27659">
      <c r="A27659" s="221">
        <v>28129.0</v>
      </c>
      <c r="B27659" s="221">
        <v>3689.0</v>
      </c>
      <c r="C27659" s="221">
        <v>4219.0</v>
      </c>
    </row>
    <row r="27660">
      <c r="A27660" s="221">
        <v>28129.0</v>
      </c>
      <c r="B27660" s="221">
        <v>3691.0</v>
      </c>
      <c r="C27660" s="221">
        <v>4469.0</v>
      </c>
    </row>
    <row r="27661">
      <c r="A27661" s="221">
        <v>28129.0</v>
      </c>
      <c r="B27661" s="221">
        <v>3697.0</v>
      </c>
      <c r="C27661" s="221">
        <v>2212.0</v>
      </c>
    </row>
    <row r="27662">
      <c r="A27662" s="221">
        <v>28129.0</v>
      </c>
      <c r="B27662" s="221">
        <v>3727.0</v>
      </c>
      <c r="C27662" s="221">
        <v>461.0</v>
      </c>
    </row>
    <row r="27663">
      <c r="A27663" s="221">
        <v>28129.0</v>
      </c>
      <c r="B27663" s="221">
        <v>3828.0</v>
      </c>
      <c r="C27663" s="221">
        <v>38913.0</v>
      </c>
    </row>
    <row r="27664">
      <c r="A27664" s="221">
        <v>28129.0</v>
      </c>
      <c r="B27664" s="221">
        <v>9826.0</v>
      </c>
      <c r="C27664" s="221">
        <v>1397.0</v>
      </c>
    </row>
    <row r="27665">
      <c r="A27665" s="221">
        <v>28129.0</v>
      </c>
      <c r="B27665" s="221">
        <v>9828.0</v>
      </c>
      <c r="C27665" s="221">
        <v>1373.0</v>
      </c>
    </row>
    <row r="27666">
      <c r="A27666" s="221">
        <v>28129.0</v>
      </c>
      <c r="B27666" s="221">
        <v>9832.0</v>
      </c>
      <c r="C27666" s="221">
        <v>3123.0</v>
      </c>
    </row>
    <row r="27667">
      <c r="A27667" s="221">
        <v>28129.0</v>
      </c>
      <c r="B27667" s="221">
        <v>9838.0</v>
      </c>
      <c r="C27667" s="221">
        <v>225.0</v>
      </c>
    </row>
    <row r="27668">
      <c r="A27668" s="221">
        <v>28129.0</v>
      </c>
      <c r="B27668" s="221">
        <v>9842.0</v>
      </c>
      <c r="C27668" s="221">
        <v>1867.0</v>
      </c>
    </row>
    <row r="27669">
      <c r="A27669" s="221">
        <v>28129.0</v>
      </c>
      <c r="B27669" s="221">
        <v>9848.0</v>
      </c>
      <c r="C27669" s="221">
        <v>3125.0</v>
      </c>
    </row>
    <row r="27670">
      <c r="A27670" s="221">
        <v>28130.0</v>
      </c>
      <c r="B27670" s="221">
        <v>34.0</v>
      </c>
      <c r="C27670" s="221">
        <v>9.6880728E7</v>
      </c>
    </row>
    <row r="27671">
      <c r="A27671" s="221">
        <v>28130.0</v>
      </c>
      <c r="B27671" s="221">
        <v>35.0</v>
      </c>
      <c r="C27671" s="221">
        <v>8073394.0</v>
      </c>
    </row>
    <row r="27672">
      <c r="A27672" s="221">
        <v>28130.0</v>
      </c>
      <c r="B27672" s="221">
        <v>36.0</v>
      </c>
      <c r="C27672" s="221">
        <v>1513762.0</v>
      </c>
    </row>
    <row r="27673">
      <c r="A27673" s="221">
        <v>28130.0</v>
      </c>
      <c r="B27673" s="221">
        <v>37.0</v>
      </c>
      <c r="C27673" s="221">
        <v>302753.0</v>
      </c>
    </row>
    <row r="27674">
      <c r="A27674" s="221">
        <v>28130.0</v>
      </c>
      <c r="B27674" s="221">
        <v>38.0</v>
      </c>
      <c r="C27674" s="221">
        <v>63074.0</v>
      </c>
    </row>
    <row r="27675">
      <c r="A27675" s="221">
        <v>28130.0</v>
      </c>
      <c r="B27675" s="221">
        <v>39.0</v>
      </c>
      <c r="C27675" s="221">
        <v>13516.0</v>
      </c>
    </row>
    <row r="27676">
      <c r="A27676" s="221">
        <v>28130.0</v>
      </c>
      <c r="B27676" s="221">
        <v>40.0</v>
      </c>
      <c r="C27676" s="221">
        <v>2957.0</v>
      </c>
    </row>
    <row r="27677">
      <c r="A27677" s="221">
        <v>28130.0</v>
      </c>
      <c r="B27677" s="221">
        <v>44.0</v>
      </c>
      <c r="C27677" s="221">
        <v>878.0</v>
      </c>
    </row>
    <row r="27678">
      <c r="A27678" s="221">
        <v>28130.0</v>
      </c>
      <c r="B27678" s="221">
        <v>3683.0</v>
      </c>
      <c r="C27678" s="221">
        <v>6367.0</v>
      </c>
    </row>
    <row r="27679">
      <c r="A27679" s="221">
        <v>28130.0</v>
      </c>
      <c r="B27679" s="221">
        <v>3685.0</v>
      </c>
      <c r="C27679" s="221">
        <v>5894.0</v>
      </c>
    </row>
    <row r="27680">
      <c r="A27680" s="221">
        <v>28130.0</v>
      </c>
      <c r="B27680" s="221">
        <v>3687.0</v>
      </c>
      <c r="C27680" s="221">
        <v>4968.0</v>
      </c>
    </row>
    <row r="27681">
      <c r="A27681" s="221">
        <v>28130.0</v>
      </c>
      <c r="B27681" s="221">
        <v>3689.0</v>
      </c>
      <c r="C27681" s="221">
        <v>4219.0</v>
      </c>
    </row>
    <row r="27682">
      <c r="A27682" s="221">
        <v>28130.0</v>
      </c>
      <c r="B27682" s="221">
        <v>3691.0</v>
      </c>
      <c r="C27682" s="221">
        <v>4469.0</v>
      </c>
    </row>
    <row r="27683">
      <c r="A27683" s="221">
        <v>28130.0</v>
      </c>
      <c r="B27683" s="221">
        <v>3697.0</v>
      </c>
      <c r="C27683" s="221">
        <v>2212.0</v>
      </c>
    </row>
    <row r="27684">
      <c r="A27684" s="221">
        <v>28130.0</v>
      </c>
      <c r="B27684" s="221">
        <v>3727.0</v>
      </c>
      <c r="C27684" s="221">
        <v>461.0</v>
      </c>
    </row>
    <row r="27685">
      <c r="A27685" s="221">
        <v>28130.0</v>
      </c>
      <c r="B27685" s="221">
        <v>3828.0</v>
      </c>
      <c r="C27685" s="221">
        <v>38913.0</v>
      </c>
    </row>
    <row r="27686">
      <c r="A27686" s="221">
        <v>28130.0</v>
      </c>
      <c r="B27686" s="221">
        <v>9826.0</v>
      </c>
      <c r="C27686" s="221">
        <v>1397.0</v>
      </c>
    </row>
    <row r="27687">
      <c r="A27687" s="221">
        <v>28130.0</v>
      </c>
      <c r="B27687" s="221">
        <v>9828.0</v>
      </c>
      <c r="C27687" s="221">
        <v>1373.0</v>
      </c>
    </row>
    <row r="27688">
      <c r="A27688" s="221">
        <v>28130.0</v>
      </c>
      <c r="B27688" s="221">
        <v>9832.0</v>
      </c>
      <c r="C27688" s="221">
        <v>3123.0</v>
      </c>
    </row>
    <row r="27689">
      <c r="A27689" s="221">
        <v>28130.0</v>
      </c>
      <c r="B27689" s="221">
        <v>9838.0</v>
      </c>
      <c r="C27689" s="221">
        <v>225.0</v>
      </c>
    </row>
    <row r="27690">
      <c r="A27690" s="221">
        <v>28130.0</v>
      </c>
      <c r="B27690" s="221">
        <v>9842.0</v>
      </c>
      <c r="C27690" s="221">
        <v>1867.0</v>
      </c>
    </row>
    <row r="27691">
      <c r="A27691" s="221">
        <v>28130.0</v>
      </c>
      <c r="B27691" s="221">
        <v>9848.0</v>
      </c>
      <c r="C27691" s="221">
        <v>3125.0</v>
      </c>
    </row>
    <row r="27692">
      <c r="A27692" s="221">
        <v>28131.0</v>
      </c>
      <c r="B27692" s="221">
        <v>34.0</v>
      </c>
      <c r="C27692" s="221">
        <v>1.93761456E8</v>
      </c>
    </row>
    <row r="27693">
      <c r="A27693" s="221">
        <v>28131.0</v>
      </c>
      <c r="B27693" s="221">
        <v>35.0</v>
      </c>
      <c r="C27693" s="221">
        <v>1.6146788E7</v>
      </c>
    </row>
    <row r="27694">
      <c r="A27694" s="221">
        <v>28131.0</v>
      </c>
      <c r="B27694" s="221">
        <v>36.0</v>
      </c>
      <c r="C27694" s="221">
        <v>3027523.0</v>
      </c>
    </row>
    <row r="27695">
      <c r="A27695" s="221">
        <v>28131.0</v>
      </c>
      <c r="B27695" s="221">
        <v>37.0</v>
      </c>
      <c r="C27695" s="221">
        <v>605505.0</v>
      </c>
    </row>
    <row r="27696">
      <c r="A27696" s="221">
        <v>28131.0</v>
      </c>
      <c r="B27696" s="221">
        <v>38.0</v>
      </c>
      <c r="C27696" s="221">
        <v>126147.0</v>
      </c>
    </row>
    <row r="27697">
      <c r="A27697" s="221">
        <v>28131.0</v>
      </c>
      <c r="B27697" s="221">
        <v>39.0</v>
      </c>
      <c r="C27697" s="221">
        <v>27031.0</v>
      </c>
    </row>
    <row r="27698">
      <c r="A27698" s="221">
        <v>28131.0</v>
      </c>
      <c r="B27698" s="221">
        <v>40.0</v>
      </c>
      <c r="C27698" s="221">
        <v>5913.0</v>
      </c>
    </row>
    <row r="27699">
      <c r="A27699" s="221">
        <v>28131.0</v>
      </c>
      <c r="B27699" s="221">
        <v>44.0</v>
      </c>
      <c r="C27699" s="221">
        <v>1756.0</v>
      </c>
    </row>
    <row r="27700">
      <c r="A27700" s="221">
        <v>28131.0</v>
      </c>
      <c r="B27700" s="221">
        <v>3683.0</v>
      </c>
      <c r="C27700" s="221">
        <v>12734.0</v>
      </c>
    </row>
    <row r="27701">
      <c r="A27701" s="221">
        <v>28131.0</v>
      </c>
      <c r="B27701" s="221">
        <v>3685.0</v>
      </c>
      <c r="C27701" s="221">
        <v>11787.0</v>
      </c>
    </row>
    <row r="27702">
      <c r="A27702" s="221">
        <v>28131.0</v>
      </c>
      <c r="B27702" s="221">
        <v>3687.0</v>
      </c>
      <c r="C27702" s="221">
        <v>9936.0</v>
      </c>
    </row>
    <row r="27703">
      <c r="A27703" s="221">
        <v>28131.0</v>
      </c>
      <c r="B27703" s="221">
        <v>3689.0</v>
      </c>
      <c r="C27703" s="221">
        <v>8438.0</v>
      </c>
    </row>
    <row r="27704">
      <c r="A27704" s="221">
        <v>28131.0</v>
      </c>
      <c r="B27704" s="221">
        <v>3691.0</v>
      </c>
      <c r="C27704" s="221">
        <v>8937.0</v>
      </c>
    </row>
    <row r="27705">
      <c r="A27705" s="221">
        <v>28131.0</v>
      </c>
      <c r="B27705" s="221">
        <v>3697.0</v>
      </c>
      <c r="C27705" s="221">
        <v>4423.0</v>
      </c>
    </row>
    <row r="27706">
      <c r="A27706" s="221">
        <v>28131.0</v>
      </c>
      <c r="B27706" s="221">
        <v>3727.0</v>
      </c>
      <c r="C27706" s="221">
        <v>922.0</v>
      </c>
    </row>
    <row r="27707">
      <c r="A27707" s="221">
        <v>28131.0</v>
      </c>
      <c r="B27707" s="221">
        <v>3828.0</v>
      </c>
      <c r="C27707" s="221">
        <v>77825.0</v>
      </c>
    </row>
    <row r="27708">
      <c r="A27708" s="221">
        <v>28131.0</v>
      </c>
      <c r="B27708" s="221">
        <v>9826.0</v>
      </c>
      <c r="C27708" s="221">
        <v>2794.0</v>
      </c>
    </row>
    <row r="27709">
      <c r="A27709" s="221">
        <v>28131.0</v>
      </c>
      <c r="B27709" s="221">
        <v>9828.0</v>
      </c>
      <c r="C27709" s="221">
        <v>2745.0</v>
      </c>
    </row>
    <row r="27710">
      <c r="A27710" s="221">
        <v>28131.0</v>
      </c>
      <c r="B27710" s="221">
        <v>9832.0</v>
      </c>
      <c r="C27710" s="221">
        <v>6245.0</v>
      </c>
    </row>
    <row r="27711">
      <c r="A27711" s="221">
        <v>28131.0</v>
      </c>
      <c r="B27711" s="221">
        <v>9838.0</v>
      </c>
      <c r="C27711" s="221">
        <v>449.0</v>
      </c>
    </row>
    <row r="27712">
      <c r="A27712" s="221">
        <v>28131.0</v>
      </c>
      <c r="B27712" s="221">
        <v>9842.0</v>
      </c>
      <c r="C27712" s="221">
        <v>3733.0</v>
      </c>
    </row>
    <row r="27713">
      <c r="A27713" s="221">
        <v>28131.0</v>
      </c>
      <c r="B27713" s="221">
        <v>9848.0</v>
      </c>
      <c r="C27713" s="221">
        <v>6250.0</v>
      </c>
    </row>
    <row r="27714">
      <c r="A27714" s="221">
        <v>28132.0</v>
      </c>
      <c r="B27714" s="221">
        <v>34.0</v>
      </c>
      <c r="C27714" s="221">
        <v>1.93761456E8</v>
      </c>
    </row>
    <row r="27715">
      <c r="A27715" s="221">
        <v>28132.0</v>
      </c>
      <c r="B27715" s="221">
        <v>35.0</v>
      </c>
      <c r="C27715" s="221">
        <v>1.6146788E7</v>
      </c>
    </row>
    <row r="27716">
      <c r="A27716" s="221">
        <v>28132.0</v>
      </c>
      <c r="B27716" s="221">
        <v>36.0</v>
      </c>
      <c r="C27716" s="221">
        <v>3027523.0</v>
      </c>
    </row>
    <row r="27717">
      <c r="A27717" s="221">
        <v>28132.0</v>
      </c>
      <c r="B27717" s="221">
        <v>37.0</v>
      </c>
      <c r="C27717" s="221">
        <v>605505.0</v>
      </c>
    </row>
    <row r="27718">
      <c r="A27718" s="221">
        <v>28132.0</v>
      </c>
      <c r="B27718" s="221">
        <v>38.0</v>
      </c>
      <c r="C27718" s="221">
        <v>126147.0</v>
      </c>
    </row>
    <row r="27719">
      <c r="A27719" s="221">
        <v>28132.0</v>
      </c>
      <c r="B27719" s="221">
        <v>39.0</v>
      </c>
      <c r="C27719" s="221">
        <v>27031.0</v>
      </c>
    </row>
    <row r="27720">
      <c r="A27720" s="221">
        <v>28132.0</v>
      </c>
      <c r="B27720" s="221">
        <v>40.0</v>
      </c>
      <c r="C27720" s="221">
        <v>5913.0</v>
      </c>
    </row>
    <row r="27721">
      <c r="A27721" s="221">
        <v>28132.0</v>
      </c>
      <c r="B27721" s="221">
        <v>44.0</v>
      </c>
      <c r="C27721" s="221">
        <v>1756.0</v>
      </c>
    </row>
    <row r="27722">
      <c r="A27722" s="221">
        <v>28132.0</v>
      </c>
      <c r="B27722" s="221">
        <v>3683.0</v>
      </c>
      <c r="C27722" s="221">
        <v>12734.0</v>
      </c>
    </row>
    <row r="27723">
      <c r="A27723" s="221">
        <v>28132.0</v>
      </c>
      <c r="B27723" s="221">
        <v>3685.0</v>
      </c>
      <c r="C27723" s="221">
        <v>11787.0</v>
      </c>
    </row>
    <row r="27724">
      <c r="A27724" s="221">
        <v>28132.0</v>
      </c>
      <c r="B27724" s="221">
        <v>3687.0</v>
      </c>
      <c r="C27724" s="221">
        <v>9936.0</v>
      </c>
    </row>
    <row r="27725">
      <c r="A27725" s="221">
        <v>28132.0</v>
      </c>
      <c r="B27725" s="221">
        <v>3689.0</v>
      </c>
      <c r="C27725" s="221">
        <v>8438.0</v>
      </c>
    </row>
    <row r="27726">
      <c r="A27726" s="221">
        <v>28132.0</v>
      </c>
      <c r="B27726" s="221">
        <v>3691.0</v>
      </c>
      <c r="C27726" s="221">
        <v>8937.0</v>
      </c>
    </row>
    <row r="27727">
      <c r="A27727" s="221">
        <v>28132.0</v>
      </c>
      <c r="B27727" s="221">
        <v>3697.0</v>
      </c>
      <c r="C27727" s="221">
        <v>4423.0</v>
      </c>
    </row>
    <row r="27728">
      <c r="A27728" s="221">
        <v>28132.0</v>
      </c>
      <c r="B27728" s="221">
        <v>3727.0</v>
      </c>
      <c r="C27728" s="221">
        <v>922.0</v>
      </c>
    </row>
    <row r="27729">
      <c r="A27729" s="221">
        <v>28132.0</v>
      </c>
      <c r="B27729" s="221">
        <v>3828.0</v>
      </c>
      <c r="C27729" s="221">
        <v>77825.0</v>
      </c>
    </row>
    <row r="27730">
      <c r="A27730" s="221">
        <v>28132.0</v>
      </c>
      <c r="B27730" s="221">
        <v>9826.0</v>
      </c>
      <c r="C27730" s="221">
        <v>2794.0</v>
      </c>
    </row>
    <row r="27731">
      <c r="A27731" s="221">
        <v>28132.0</v>
      </c>
      <c r="B27731" s="221">
        <v>9828.0</v>
      </c>
      <c r="C27731" s="221">
        <v>2745.0</v>
      </c>
    </row>
    <row r="27732">
      <c r="A27732" s="221">
        <v>28132.0</v>
      </c>
      <c r="B27732" s="221">
        <v>9832.0</v>
      </c>
      <c r="C27732" s="221">
        <v>6245.0</v>
      </c>
    </row>
    <row r="27733">
      <c r="A27733" s="221">
        <v>28132.0</v>
      </c>
      <c r="B27733" s="221">
        <v>9838.0</v>
      </c>
      <c r="C27733" s="221">
        <v>449.0</v>
      </c>
    </row>
    <row r="27734">
      <c r="A27734" s="221">
        <v>28132.0</v>
      </c>
      <c r="B27734" s="221">
        <v>9842.0</v>
      </c>
      <c r="C27734" s="221">
        <v>3733.0</v>
      </c>
    </row>
    <row r="27735">
      <c r="A27735" s="221">
        <v>28132.0</v>
      </c>
      <c r="B27735" s="221">
        <v>9848.0</v>
      </c>
      <c r="C27735" s="221">
        <v>6250.0</v>
      </c>
    </row>
    <row r="27736">
      <c r="A27736" s="221">
        <v>28133.0</v>
      </c>
      <c r="B27736" s="221">
        <v>34.0</v>
      </c>
      <c r="C27736" s="221">
        <v>1.93761456E8</v>
      </c>
    </row>
    <row r="27737">
      <c r="A27737" s="221">
        <v>28133.0</v>
      </c>
      <c r="B27737" s="221">
        <v>35.0</v>
      </c>
      <c r="C27737" s="221">
        <v>1.6146788E7</v>
      </c>
    </row>
    <row r="27738">
      <c r="A27738" s="221">
        <v>28133.0</v>
      </c>
      <c r="B27738" s="221">
        <v>36.0</v>
      </c>
      <c r="C27738" s="221">
        <v>3027523.0</v>
      </c>
    </row>
    <row r="27739">
      <c r="A27739" s="221">
        <v>28133.0</v>
      </c>
      <c r="B27739" s="221">
        <v>37.0</v>
      </c>
      <c r="C27739" s="221">
        <v>605505.0</v>
      </c>
    </row>
    <row r="27740">
      <c r="A27740" s="221">
        <v>28133.0</v>
      </c>
      <c r="B27740" s="221">
        <v>38.0</v>
      </c>
      <c r="C27740" s="221">
        <v>126147.0</v>
      </c>
    </row>
    <row r="27741">
      <c r="A27741" s="221">
        <v>28133.0</v>
      </c>
      <c r="B27741" s="221">
        <v>39.0</v>
      </c>
      <c r="C27741" s="221">
        <v>27031.0</v>
      </c>
    </row>
    <row r="27742">
      <c r="A27742" s="221">
        <v>28133.0</v>
      </c>
      <c r="B27742" s="221">
        <v>40.0</v>
      </c>
      <c r="C27742" s="221">
        <v>5913.0</v>
      </c>
    </row>
    <row r="27743">
      <c r="A27743" s="221">
        <v>28133.0</v>
      </c>
      <c r="B27743" s="221">
        <v>44.0</v>
      </c>
      <c r="C27743" s="221">
        <v>1756.0</v>
      </c>
    </row>
    <row r="27744">
      <c r="A27744" s="221">
        <v>28133.0</v>
      </c>
      <c r="B27744" s="221">
        <v>3683.0</v>
      </c>
      <c r="C27744" s="221">
        <v>12734.0</v>
      </c>
    </row>
    <row r="27745">
      <c r="A27745" s="221">
        <v>28133.0</v>
      </c>
      <c r="B27745" s="221">
        <v>3685.0</v>
      </c>
      <c r="C27745" s="221">
        <v>11787.0</v>
      </c>
    </row>
    <row r="27746">
      <c r="A27746" s="221">
        <v>28133.0</v>
      </c>
      <c r="B27746" s="221">
        <v>3687.0</v>
      </c>
      <c r="C27746" s="221">
        <v>9936.0</v>
      </c>
    </row>
    <row r="27747">
      <c r="A27747" s="221">
        <v>28133.0</v>
      </c>
      <c r="B27747" s="221">
        <v>3689.0</v>
      </c>
      <c r="C27747" s="221">
        <v>8438.0</v>
      </c>
    </row>
    <row r="27748">
      <c r="A27748" s="221">
        <v>28133.0</v>
      </c>
      <c r="B27748" s="221">
        <v>3691.0</v>
      </c>
      <c r="C27748" s="221">
        <v>8937.0</v>
      </c>
    </row>
    <row r="27749">
      <c r="A27749" s="221">
        <v>28133.0</v>
      </c>
      <c r="B27749" s="221">
        <v>3697.0</v>
      </c>
      <c r="C27749" s="221">
        <v>4423.0</v>
      </c>
    </row>
    <row r="27750">
      <c r="A27750" s="221">
        <v>28133.0</v>
      </c>
      <c r="B27750" s="221">
        <v>3727.0</v>
      </c>
      <c r="C27750" s="221">
        <v>922.0</v>
      </c>
    </row>
    <row r="27751">
      <c r="A27751" s="221">
        <v>28133.0</v>
      </c>
      <c r="B27751" s="221">
        <v>3828.0</v>
      </c>
      <c r="C27751" s="221">
        <v>77825.0</v>
      </c>
    </row>
    <row r="27752">
      <c r="A27752" s="221">
        <v>28133.0</v>
      </c>
      <c r="B27752" s="221">
        <v>9826.0</v>
      </c>
      <c r="C27752" s="221">
        <v>2794.0</v>
      </c>
    </row>
    <row r="27753">
      <c r="A27753" s="221">
        <v>28133.0</v>
      </c>
      <c r="B27753" s="221">
        <v>9828.0</v>
      </c>
      <c r="C27753" s="221">
        <v>2745.0</v>
      </c>
    </row>
    <row r="27754">
      <c r="A27754" s="221">
        <v>28133.0</v>
      </c>
      <c r="B27754" s="221">
        <v>9832.0</v>
      </c>
      <c r="C27754" s="221">
        <v>6245.0</v>
      </c>
    </row>
    <row r="27755">
      <c r="A27755" s="221">
        <v>28133.0</v>
      </c>
      <c r="B27755" s="221">
        <v>9838.0</v>
      </c>
      <c r="C27755" s="221">
        <v>449.0</v>
      </c>
    </row>
    <row r="27756">
      <c r="A27756" s="221">
        <v>28133.0</v>
      </c>
      <c r="B27756" s="221">
        <v>9842.0</v>
      </c>
      <c r="C27756" s="221">
        <v>3733.0</v>
      </c>
    </row>
    <row r="27757">
      <c r="A27757" s="221">
        <v>28133.0</v>
      </c>
      <c r="B27757" s="221">
        <v>9848.0</v>
      </c>
      <c r="C27757" s="221">
        <v>6250.0</v>
      </c>
    </row>
    <row r="27758">
      <c r="A27758" s="221">
        <v>28134.0</v>
      </c>
      <c r="B27758" s="221">
        <v>34.0</v>
      </c>
      <c r="C27758" s="221">
        <v>1.93761456E8</v>
      </c>
    </row>
    <row r="27759">
      <c r="A27759" s="221">
        <v>28134.0</v>
      </c>
      <c r="B27759" s="221">
        <v>35.0</v>
      </c>
      <c r="C27759" s="221">
        <v>1.6146788E7</v>
      </c>
    </row>
    <row r="27760">
      <c r="A27760" s="221">
        <v>28134.0</v>
      </c>
      <c r="B27760" s="221">
        <v>36.0</v>
      </c>
      <c r="C27760" s="221">
        <v>3027523.0</v>
      </c>
    </row>
    <row r="27761">
      <c r="A27761" s="221">
        <v>28134.0</v>
      </c>
      <c r="B27761" s="221">
        <v>37.0</v>
      </c>
      <c r="C27761" s="221">
        <v>605505.0</v>
      </c>
    </row>
    <row r="27762">
      <c r="A27762" s="221">
        <v>28134.0</v>
      </c>
      <c r="B27762" s="221">
        <v>38.0</v>
      </c>
      <c r="C27762" s="221">
        <v>126147.0</v>
      </c>
    </row>
    <row r="27763">
      <c r="A27763" s="221">
        <v>28134.0</v>
      </c>
      <c r="B27763" s="221">
        <v>39.0</v>
      </c>
      <c r="C27763" s="221">
        <v>27031.0</v>
      </c>
    </row>
    <row r="27764">
      <c r="A27764" s="221">
        <v>28134.0</v>
      </c>
      <c r="B27764" s="221">
        <v>40.0</v>
      </c>
      <c r="C27764" s="221">
        <v>5913.0</v>
      </c>
    </row>
    <row r="27765">
      <c r="A27765" s="221">
        <v>28134.0</v>
      </c>
      <c r="B27765" s="221">
        <v>44.0</v>
      </c>
      <c r="C27765" s="221">
        <v>1756.0</v>
      </c>
    </row>
    <row r="27766">
      <c r="A27766" s="221">
        <v>28134.0</v>
      </c>
      <c r="B27766" s="221">
        <v>3683.0</v>
      </c>
      <c r="C27766" s="221">
        <v>12734.0</v>
      </c>
    </row>
    <row r="27767">
      <c r="A27767" s="221">
        <v>28134.0</v>
      </c>
      <c r="B27767" s="221">
        <v>3685.0</v>
      </c>
      <c r="C27767" s="221">
        <v>11787.0</v>
      </c>
    </row>
    <row r="27768">
      <c r="A27768" s="221">
        <v>28134.0</v>
      </c>
      <c r="B27768" s="221">
        <v>3687.0</v>
      </c>
      <c r="C27768" s="221">
        <v>9936.0</v>
      </c>
    </row>
    <row r="27769">
      <c r="A27769" s="221">
        <v>28134.0</v>
      </c>
      <c r="B27769" s="221">
        <v>3689.0</v>
      </c>
      <c r="C27769" s="221">
        <v>8438.0</v>
      </c>
    </row>
    <row r="27770">
      <c r="A27770" s="221">
        <v>28134.0</v>
      </c>
      <c r="B27770" s="221">
        <v>3691.0</v>
      </c>
      <c r="C27770" s="221">
        <v>8937.0</v>
      </c>
    </row>
    <row r="27771">
      <c r="A27771" s="221">
        <v>28134.0</v>
      </c>
      <c r="B27771" s="221">
        <v>3697.0</v>
      </c>
      <c r="C27771" s="221">
        <v>4423.0</v>
      </c>
    </row>
    <row r="27772">
      <c r="A27772" s="221">
        <v>28134.0</v>
      </c>
      <c r="B27772" s="221">
        <v>3727.0</v>
      </c>
      <c r="C27772" s="221">
        <v>922.0</v>
      </c>
    </row>
    <row r="27773">
      <c r="A27773" s="221">
        <v>28134.0</v>
      </c>
      <c r="B27773" s="221">
        <v>3828.0</v>
      </c>
      <c r="C27773" s="221">
        <v>77825.0</v>
      </c>
    </row>
    <row r="27774">
      <c r="A27774" s="221">
        <v>28134.0</v>
      </c>
      <c r="B27774" s="221">
        <v>9826.0</v>
      </c>
      <c r="C27774" s="221">
        <v>2794.0</v>
      </c>
    </row>
    <row r="27775">
      <c r="A27775" s="221">
        <v>28134.0</v>
      </c>
      <c r="B27775" s="221">
        <v>9828.0</v>
      </c>
      <c r="C27775" s="221">
        <v>2745.0</v>
      </c>
    </row>
    <row r="27776">
      <c r="A27776" s="221">
        <v>28134.0</v>
      </c>
      <c r="B27776" s="221">
        <v>9832.0</v>
      </c>
      <c r="C27776" s="221">
        <v>6245.0</v>
      </c>
    </row>
    <row r="27777">
      <c r="A27777" s="221">
        <v>28134.0</v>
      </c>
      <c r="B27777" s="221">
        <v>9838.0</v>
      </c>
      <c r="C27777" s="221">
        <v>449.0</v>
      </c>
    </row>
    <row r="27778">
      <c r="A27778" s="221">
        <v>28134.0</v>
      </c>
      <c r="B27778" s="221">
        <v>9842.0</v>
      </c>
      <c r="C27778" s="221">
        <v>3733.0</v>
      </c>
    </row>
    <row r="27779">
      <c r="A27779" s="221">
        <v>28134.0</v>
      </c>
      <c r="B27779" s="221">
        <v>9848.0</v>
      </c>
      <c r="C27779" s="221">
        <v>6250.0</v>
      </c>
    </row>
    <row r="27780">
      <c r="A27780" s="221">
        <v>28135.0</v>
      </c>
      <c r="B27780" s="221">
        <v>34.0</v>
      </c>
      <c r="C27780" s="221">
        <v>1.93761456E8</v>
      </c>
    </row>
    <row r="27781">
      <c r="A27781" s="221">
        <v>28135.0</v>
      </c>
      <c r="B27781" s="221">
        <v>35.0</v>
      </c>
      <c r="C27781" s="221">
        <v>1.6146788E7</v>
      </c>
    </row>
    <row r="27782">
      <c r="A27782" s="221">
        <v>28135.0</v>
      </c>
      <c r="B27782" s="221">
        <v>36.0</v>
      </c>
      <c r="C27782" s="221">
        <v>3027523.0</v>
      </c>
    </row>
    <row r="27783">
      <c r="A27783" s="221">
        <v>28135.0</v>
      </c>
      <c r="B27783" s="221">
        <v>37.0</v>
      </c>
      <c r="C27783" s="221">
        <v>605505.0</v>
      </c>
    </row>
    <row r="27784">
      <c r="A27784" s="221">
        <v>28135.0</v>
      </c>
      <c r="B27784" s="221">
        <v>38.0</v>
      </c>
      <c r="C27784" s="221">
        <v>126147.0</v>
      </c>
    </row>
    <row r="27785">
      <c r="A27785" s="221">
        <v>28135.0</v>
      </c>
      <c r="B27785" s="221">
        <v>39.0</v>
      </c>
      <c r="C27785" s="221">
        <v>27031.0</v>
      </c>
    </row>
    <row r="27786">
      <c r="A27786" s="221">
        <v>28135.0</v>
      </c>
      <c r="B27786" s="221">
        <v>40.0</v>
      </c>
      <c r="C27786" s="221">
        <v>5913.0</v>
      </c>
    </row>
    <row r="27787">
      <c r="A27787" s="221">
        <v>28135.0</v>
      </c>
      <c r="B27787" s="221">
        <v>44.0</v>
      </c>
      <c r="C27787" s="221">
        <v>1756.0</v>
      </c>
    </row>
    <row r="27788">
      <c r="A27788" s="221">
        <v>28135.0</v>
      </c>
      <c r="B27788" s="221">
        <v>3683.0</v>
      </c>
      <c r="C27788" s="221">
        <v>12734.0</v>
      </c>
    </row>
    <row r="27789">
      <c r="A27789" s="221">
        <v>28135.0</v>
      </c>
      <c r="B27789" s="221">
        <v>3685.0</v>
      </c>
      <c r="C27789" s="221">
        <v>11787.0</v>
      </c>
    </row>
    <row r="27790">
      <c r="A27790" s="221">
        <v>28135.0</v>
      </c>
      <c r="B27790" s="221">
        <v>3687.0</v>
      </c>
      <c r="C27790" s="221">
        <v>9936.0</v>
      </c>
    </row>
    <row r="27791">
      <c r="A27791" s="221">
        <v>28135.0</v>
      </c>
      <c r="B27791" s="221">
        <v>3689.0</v>
      </c>
      <c r="C27791" s="221">
        <v>8438.0</v>
      </c>
    </row>
    <row r="27792">
      <c r="A27792" s="221">
        <v>28135.0</v>
      </c>
      <c r="B27792" s="221">
        <v>3691.0</v>
      </c>
      <c r="C27792" s="221">
        <v>8937.0</v>
      </c>
    </row>
    <row r="27793">
      <c r="A27793" s="221">
        <v>28135.0</v>
      </c>
      <c r="B27793" s="221">
        <v>3697.0</v>
      </c>
      <c r="C27793" s="221">
        <v>4423.0</v>
      </c>
    </row>
    <row r="27794">
      <c r="A27794" s="221">
        <v>28135.0</v>
      </c>
      <c r="B27794" s="221">
        <v>3727.0</v>
      </c>
      <c r="C27794" s="221">
        <v>922.0</v>
      </c>
    </row>
    <row r="27795">
      <c r="A27795" s="221">
        <v>28135.0</v>
      </c>
      <c r="B27795" s="221">
        <v>3828.0</v>
      </c>
      <c r="C27795" s="221">
        <v>77825.0</v>
      </c>
    </row>
    <row r="27796">
      <c r="A27796" s="221">
        <v>28135.0</v>
      </c>
      <c r="B27796" s="221">
        <v>9826.0</v>
      </c>
      <c r="C27796" s="221">
        <v>2794.0</v>
      </c>
    </row>
    <row r="27797">
      <c r="A27797" s="221">
        <v>28135.0</v>
      </c>
      <c r="B27797" s="221">
        <v>9828.0</v>
      </c>
      <c r="C27797" s="221">
        <v>2745.0</v>
      </c>
    </row>
    <row r="27798">
      <c r="A27798" s="221">
        <v>28135.0</v>
      </c>
      <c r="B27798" s="221">
        <v>9832.0</v>
      </c>
      <c r="C27798" s="221">
        <v>6245.0</v>
      </c>
    </row>
    <row r="27799">
      <c r="A27799" s="221">
        <v>28135.0</v>
      </c>
      <c r="B27799" s="221">
        <v>9838.0</v>
      </c>
      <c r="C27799" s="221">
        <v>449.0</v>
      </c>
    </row>
    <row r="27800">
      <c r="A27800" s="221">
        <v>28135.0</v>
      </c>
      <c r="B27800" s="221">
        <v>9842.0</v>
      </c>
      <c r="C27800" s="221">
        <v>3733.0</v>
      </c>
    </row>
    <row r="27801">
      <c r="A27801" s="221">
        <v>28135.0</v>
      </c>
      <c r="B27801" s="221">
        <v>9848.0</v>
      </c>
      <c r="C27801" s="221">
        <v>6250.0</v>
      </c>
    </row>
    <row r="27802">
      <c r="A27802" s="221">
        <v>28183.0</v>
      </c>
      <c r="B27802" s="221">
        <v>34.0</v>
      </c>
      <c r="C27802" s="221">
        <v>8.676799E7</v>
      </c>
    </row>
    <row r="27803">
      <c r="A27803" s="221">
        <v>28183.0</v>
      </c>
      <c r="B27803" s="221">
        <v>35.0</v>
      </c>
      <c r="C27803" s="221">
        <v>7230666.0</v>
      </c>
    </row>
    <row r="27804">
      <c r="A27804" s="221">
        <v>28183.0</v>
      </c>
      <c r="B27804" s="221">
        <v>36.0</v>
      </c>
      <c r="C27804" s="221">
        <v>1355750.0</v>
      </c>
    </row>
    <row r="27805">
      <c r="A27805" s="221">
        <v>28183.0</v>
      </c>
      <c r="B27805" s="221">
        <v>37.0</v>
      </c>
      <c r="C27805" s="221">
        <v>271150.0</v>
      </c>
    </row>
    <row r="27806">
      <c r="A27806" s="221">
        <v>28183.0</v>
      </c>
      <c r="B27806" s="221">
        <v>38.0</v>
      </c>
      <c r="C27806" s="221">
        <v>56490.0</v>
      </c>
    </row>
    <row r="27807">
      <c r="A27807" s="221">
        <v>28183.0</v>
      </c>
      <c r="B27807" s="221">
        <v>39.0</v>
      </c>
      <c r="C27807" s="221">
        <v>12105.0</v>
      </c>
    </row>
    <row r="27808">
      <c r="A27808" s="221">
        <v>28183.0</v>
      </c>
      <c r="B27808" s="221">
        <v>40.0</v>
      </c>
      <c r="C27808" s="221">
        <v>2648.0</v>
      </c>
    </row>
    <row r="27809">
      <c r="A27809" s="221">
        <v>28183.0</v>
      </c>
      <c r="B27809" s="221">
        <v>44.0</v>
      </c>
      <c r="C27809" s="221">
        <v>275.0</v>
      </c>
    </row>
    <row r="27810">
      <c r="A27810" s="221">
        <v>28183.0</v>
      </c>
      <c r="B27810" s="221">
        <v>3683.0</v>
      </c>
      <c r="C27810" s="221">
        <v>5975.0</v>
      </c>
    </row>
    <row r="27811">
      <c r="A27811" s="221">
        <v>28183.0</v>
      </c>
      <c r="B27811" s="221">
        <v>3685.0</v>
      </c>
      <c r="C27811" s="221">
        <v>5621.0</v>
      </c>
    </row>
    <row r="27812">
      <c r="A27812" s="221">
        <v>28183.0</v>
      </c>
      <c r="B27812" s="221">
        <v>3687.0</v>
      </c>
      <c r="C27812" s="221">
        <v>4245.0</v>
      </c>
    </row>
    <row r="27813">
      <c r="A27813" s="221">
        <v>28183.0</v>
      </c>
      <c r="B27813" s="221">
        <v>3689.0</v>
      </c>
      <c r="C27813" s="221">
        <v>3968.0</v>
      </c>
    </row>
    <row r="27814">
      <c r="A27814" s="221">
        <v>28183.0</v>
      </c>
      <c r="B27814" s="221">
        <v>3691.0</v>
      </c>
      <c r="C27814" s="221">
        <v>3468.0</v>
      </c>
    </row>
    <row r="27815">
      <c r="A27815" s="221">
        <v>28183.0</v>
      </c>
      <c r="B27815" s="221">
        <v>3697.0</v>
      </c>
      <c r="C27815" s="221">
        <v>4539.0</v>
      </c>
    </row>
    <row r="27816">
      <c r="A27816" s="221">
        <v>28183.0</v>
      </c>
      <c r="B27816" s="221">
        <v>3727.0</v>
      </c>
      <c r="C27816" s="221">
        <v>213.0</v>
      </c>
    </row>
    <row r="27817">
      <c r="A27817" s="221">
        <v>28183.0</v>
      </c>
      <c r="B27817" s="221">
        <v>3828.0</v>
      </c>
      <c r="C27817" s="221">
        <v>32200.0</v>
      </c>
    </row>
    <row r="27818">
      <c r="A27818" s="221">
        <v>28183.0</v>
      </c>
      <c r="B27818" s="221">
        <v>9826.0</v>
      </c>
      <c r="C27818" s="221">
        <v>1964.0</v>
      </c>
    </row>
    <row r="27819">
      <c r="A27819" s="221">
        <v>28183.0</v>
      </c>
      <c r="B27819" s="221">
        <v>9828.0</v>
      </c>
      <c r="C27819" s="221">
        <v>3368.0</v>
      </c>
    </row>
    <row r="27820">
      <c r="A27820" s="221">
        <v>28183.0</v>
      </c>
      <c r="B27820" s="221">
        <v>9832.0</v>
      </c>
      <c r="C27820" s="221">
        <v>2561.0</v>
      </c>
    </row>
    <row r="27821">
      <c r="A27821" s="221">
        <v>28183.0</v>
      </c>
      <c r="B27821" s="221">
        <v>9838.0</v>
      </c>
      <c r="C27821" s="221">
        <v>262.0</v>
      </c>
    </row>
    <row r="27822">
      <c r="A27822" s="221">
        <v>28183.0</v>
      </c>
      <c r="B27822" s="221">
        <v>9842.0</v>
      </c>
      <c r="C27822" s="221">
        <v>1718.0</v>
      </c>
    </row>
    <row r="27823">
      <c r="A27823" s="221">
        <v>28183.0</v>
      </c>
      <c r="B27823" s="221">
        <v>9848.0</v>
      </c>
      <c r="C27823" s="221">
        <v>506.0</v>
      </c>
    </row>
    <row r="27824">
      <c r="A27824" s="221">
        <v>28183.0</v>
      </c>
      <c r="B27824" s="221">
        <v>13267.0</v>
      </c>
      <c r="C27824" s="221">
        <v>1.0</v>
      </c>
    </row>
    <row r="27825">
      <c r="A27825" s="221">
        <v>28184.0</v>
      </c>
      <c r="B27825" s="221">
        <v>34.0</v>
      </c>
      <c r="C27825" s="221">
        <v>1.7353598E8</v>
      </c>
    </row>
    <row r="27826">
      <c r="A27826" s="221">
        <v>28184.0</v>
      </c>
      <c r="B27826" s="221">
        <v>35.0</v>
      </c>
      <c r="C27826" s="221">
        <v>1.4461332E7</v>
      </c>
    </row>
    <row r="27827">
      <c r="A27827" s="221">
        <v>28184.0</v>
      </c>
      <c r="B27827" s="221">
        <v>36.0</v>
      </c>
      <c r="C27827" s="221">
        <v>2711500.0</v>
      </c>
    </row>
    <row r="27828">
      <c r="A27828" s="221">
        <v>28184.0</v>
      </c>
      <c r="B27828" s="221">
        <v>37.0</v>
      </c>
      <c r="C27828" s="221">
        <v>542300.0</v>
      </c>
    </row>
    <row r="27829">
      <c r="A27829" s="221">
        <v>28184.0</v>
      </c>
      <c r="B27829" s="221">
        <v>38.0</v>
      </c>
      <c r="C27829" s="221">
        <v>112979.0</v>
      </c>
    </row>
    <row r="27830">
      <c r="A27830" s="221">
        <v>28184.0</v>
      </c>
      <c r="B27830" s="221">
        <v>39.0</v>
      </c>
      <c r="C27830" s="221">
        <v>24210.0</v>
      </c>
    </row>
    <row r="27831">
      <c r="A27831" s="221">
        <v>28184.0</v>
      </c>
      <c r="B27831" s="221">
        <v>40.0</v>
      </c>
      <c r="C27831" s="221">
        <v>5296.0</v>
      </c>
    </row>
    <row r="27832">
      <c r="A27832" s="221">
        <v>28184.0</v>
      </c>
      <c r="B27832" s="221">
        <v>44.0</v>
      </c>
      <c r="C27832" s="221">
        <v>550.0</v>
      </c>
    </row>
    <row r="27833">
      <c r="A27833" s="221">
        <v>28184.0</v>
      </c>
      <c r="B27833" s="221">
        <v>3683.0</v>
      </c>
      <c r="C27833" s="221">
        <v>11949.0</v>
      </c>
    </row>
    <row r="27834">
      <c r="A27834" s="221">
        <v>28184.0</v>
      </c>
      <c r="B27834" s="221">
        <v>3685.0</v>
      </c>
      <c r="C27834" s="221">
        <v>11242.0</v>
      </c>
    </row>
    <row r="27835">
      <c r="A27835" s="221">
        <v>28184.0</v>
      </c>
      <c r="B27835" s="221">
        <v>3687.0</v>
      </c>
      <c r="C27835" s="221">
        <v>8490.0</v>
      </c>
    </row>
    <row r="27836">
      <c r="A27836" s="221">
        <v>28184.0</v>
      </c>
      <c r="B27836" s="221">
        <v>3689.0</v>
      </c>
      <c r="C27836" s="221">
        <v>7936.0</v>
      </c>
    </row>
    <row r="27837">
      <c r="A27837" s="221">
        <v>28184.0</v>
      </c>
      <c r="B27837" s="221">
        <v>3691.0</v>
      </c>
      <c r="C27837" s="221">
        <v>6935.0</v>
      </c>
    </row>
    <row r="27838">
      <c r="A27838" s="221">
        <v>28184.0</v>
      </c>
      <c r="B27838" s="221">
        <v>3697.0</v>
      </c>
      <c r="C27838" s="221">
        <v>9078.0</v>
      </c>
    </row>
    <row r="27839">
      <c r="A27839" s="221">
        <v>28184.0</v>
      </c>
      <c r="B27839" s="221">
        <v>3727.0</v>
      </c>
      <c r="C27839" s="221">
        <v>426.0</v>
      </c>
    </row>
    <row r="27840">
      <c r="A27840" s="221">
        <v>28184.0</v>
      </c>
      <c r="B27840" s="221">
        <v>3828.0</v>
      </c>
      <c r="C27840" s="221">
        <v>64399.0</v>
      </c>
    </row>
    <row r="27841">
      <c r="A27841" s="221">
        <v>28184.0</v>
      </c>
      <c r="B27841" s="221">
        <v>9826.0</v>
      </c>
      <c r="C27841" s="221">
        <v>3928.0</v>
      </c>
    </row>
    <row r="27842">
      <c r="A27842" s="221">
        <v>28184.0</v>
      </c>
      <c r="B27842" s="221">
        <v>9828.0</v>
      </c>
      <c r="C27842" s="221">
        <v>6735.0</v>
      </c>
    </row>
    <row r="27843">
      <c r="A27843" s="221">
        <v>28184.0</v>
      </c>
      <c r="B27843" s="221">
        <v>9832.0</v>
      </c>
      <c r="C27843" s="221">
        <v>5121.0</v>
      </c>
    </row>
    <row r="27844">
      <c r="A27844" s="221">
        <v>28184.0</v>
      </c>
      <c r="B27844" s="221">
        <v>9838.0</v>
      </c>
      <c r="C27844" s="221">
        <v>524.0</v>
      </c>
    </row>
    <row r="27845">
      <c r="A27845" s="221">
        <v>28184.0</v>
      </c>
      <c r="B27845" s="221">
        <v>9842.0</v>
      </c>
      <c r="C27845" s="221">
        <v>3436.0</v>
      </c>
    </row>
    <row r="27846">
      <c r="A27846" s="221">
        <v>28184.0</v>
      </c>
      <c r="B27846" s="221">
        <v>9848.0</v>
      </c>
      <c r="C27846" s="221">
        <v>1012.0</v>
      </c>
    </row>
    <row r="27847">
      <c r="A27847" s="221">
        <v>28184.0</v>
      </c>
      <c r="B27847" s="221">
        <v>13267.0</v>
      </c>
      <c r="C27847" s="221">
        <v>1.0</v>
      </c>
    </row>
    <row r="27848">
      <c r="A27848" s="221">
        <v>28185.0</v>
      </c>
      <c r="B27848" s="221">
        <v>34.0</v>
      </c>
      <c r="C27848" s="221">
        <v>3.4707196E8</v>
      </c>
    </row>
    <row r="27849">
      <c r="A27849" s="221">
        <v>28185.0</v>
      </c>
      <c r="B27849" s="221">
        <v>35.0</v>
      </c>
      <c r="C27849" s="221">
        <v>2.8922663E7</v>
      </c>
    </row>
    <row r="27850">
      <c r="A27850" s="221">
        <v>28185.0</v>
      </c>
      <c r="B27850" s="221">
        <v>36.0</v>
      </c>
      <c r="C27850" s="221">
        <v>5422999.0</v>
      </c>
    </row>
    <row r="27851">
      <c r="A27851" s="221">
        <v>28185.0</v>
      </c>
      <c r="B27851" s="221">
        <v>37.0</v>
      </c>
      <c r="C27851" s="221">
        <v>1084599.0</v>
      </c>
    </row>
    <row r="27852">
      <c r="A27852" s="221">
        <v>28185.0</v>
      </c>
      <c r="B27852" s="221">
        <v>38.0</v>
      </c>
      <c r="C27852" s="221">
        <v>225958.0</v>
      </c>
    </row>
    <row r="27853">
      <c r="A27853" s="221">
        <v>28185.0</v>
      </c>
      <c r="B27853" s="221">
        <v>39.0</v>
      </c>
      <c r="C27853" s="221">
        <v>48419.0</v>
      </c>
    </row>
    <row r="27854">
      <c r="A27854" s="221">
        <v>28185.0</v>
      </c>
      <c r="B27854" s="221">
        <v>40.0</v>
      </c>
      <c r="C27854" s="221">
        <v>10591.0</v>
      </c>
    </row>
    <row r="27855">
      <c r="A27855" s="221">
        <v>28185.0</v>
      </c>
      <c r="B27855" s="221">
        <v>44.0</v>
      </c>
      <c r="C27855" s="221">
        <v>1099.0</v>
      </c>
    </row>
    <row r="27856">
      <c r="A27856" s="221">
        <v>28185.0</v>
      </c>
      <c r="B27856" s="221">
        <v>3683.0</v>
      </c>
      <c r="C27856" s="221">
        <v>23897.0</v>
      </c>
    </row>
    <row r="27857">
      <c r="A27857" s="221">
        <v>28185.0</v>
      </c>
      <c r="B27857" s="221">
        <v>3685.0</v>
      </c>
      <c r="C27857" s="221">
        <v>22484.0</v>
      </c>
    </row>
    <row r="27858">
      <c r="A27858" s="221">
        <v>28185.0</v>
      </c>
      <c r="B27858" s="221">
        <v>3687.0</v>
      </c>
      <c r="C27858" s="221">
        <v>16980.0</v>
      </c>
    </row>
    <row r="27859">
      <c r="A27859" s="221">
        <v>28185.0</v>
      </c>
      <c r="B27859" s="221">
        <v>3689.0</v>
      </c>
      <c r="C27859" s="221">
        <v>15872.0</v>
      </c>
    </row>
    <row r="27860">
      <c r="A27860" s="221">
        <v>28185.0</v>
      </c>
      <c r="B27860" s="221">
        <v>3691.0</v>
      </c>
      <c r="C27860" s="221">
        <v>13870.0</v>
      </c>
    </row>
    <row r="27861">
      <c r="A27861" s="221">
        <v>28185.0</v>
      </c>
      <c r="B27861" s="221">
        <v>3697.0</v>
      </c>
      <c r="C27861" s="221">
        <v>18156.0</v>
      </c>
    </row>
    <row r="27862">
      <c r="A27862" s="221">
        <v>28185.0</v>
      </c>
      <c r="B27862" s="221">
        <v>3727.0</v>
      </c>
      <c r="C27862" s="221">
        <v>851.0</v>
      </c>
    </row>
    <row r="27863">
      <c r="A27863" s="221">
        <v>28185.0</v>
      </c>
      <c r="B27863" s="221">
        <v>3828.0</v>
      </c>
      <c r="C27863" s="221">
        <v>128798.0</v>
      </c>
    </row>
    <row r="27864">
      <c r="A27864" s="221">
        <v>28185.0</v>
      </c>
      <c r="B27864" s="221">
        <v>9826.0</v>
      </c>
      <c r="C27864" s="221">
        <v>7855.0</v>
      </c>
    </row>
    <row r="27865">
      <c r="A27865" s="221">
        <v>28185.0</v>
      </c>
      <c r="B27865" s="221">
        <v>9828.0</v>
      </c>
      <c r="C27865" s="221">
        <v>13469.0</v>
      </c>
    </row>
    <row r="27866">
      <c r="A27866" s="221">
        <v>28185.0</v>
      </c>
      <c r="B27866" s="221">
        <v>9832.0</v>
      </c>
      <c r="C27866" s="221">
        <v>10242.0</v>
      </c>
    </row>
    <row r="27867">
      <c r="A27867" s="221">
        <v>28185.0</v>
      </c>
      <c r="B27867" s="221">
        <v>9838.0</v>
      </c>
      <c r="C27867" s="221">
        <v>1048.0</v>
      </c>
    </row>
    <row r="27868">
      <c r="A27868" s="221">
        <v>28185.0</v>
      </c>
      <c r="B27868" s="221">
        <v>9842.0</v>
      </c>
      <c r="C27868" s="221">
        <v>6871.0</v>
      </c>
    </row>
    <row r="27869">
      <c r="A27869" s="221">
        <v>28185.0</v>
      </c>
      <c r="B27869" s="221">
        <v>9848.0</v>
      </c>
      <c r="C27869" s="221">
        <v>2024.0</v>
      </c>
    </row>
    <row r="27870">
      <c r="A27870" s="221">
        <v>28185.0</v>
      </c>
      <c r="B27870" s="221">
        <v>13267.0</v>
      </c>
      <c r="C27870" s="221">
        <v>1.0</v>
      </c>
    </row>
    <row r="27871">
      <c r="A27871" s="221">
        <v>28191.0</v>
      </c>
      <c r="B27871" s="221">
        <v>37.0</v>
      </c>
      <c r="C27871" s="221">
        <v>1.0</v>
      </c>
    </row>
    <row r="27872">
      <c r="A27872" s="221">
        <v>28197.0</v>
      </c>
      <c r="B27872" s="221">
        <v>34.0</v>
      </c>
      <c r="C27872" s="221">
        <v>10973.0</v>
      </c>
    </row>
    <row r="27873">
      <c r="A27873" s="221">
        <v>28197.0</v>
      </c>
      <c r="B27873" s="221">
        <v>35.0</v>
      </c>
      <c r="C27873" s="221">
        <v>830.0</v>
      </c>
    </row>
    <row r="27874">
      <c r="A27874" s="221">
        <v>28197.0</v>
      </c>
      <c r="B27874" s="221">
        <v>36.0</v>
      </c>
      <c r="C27874" s="221">
        <v>299.0</v>
      </c>
    </row>
    <row r="27875">
      <c r="A27875" s="221">
        <v>28197.0</v>
      </c>
      <c r="B27875" s="221">
        <v>37.0</v>
      </c>
      <c r="C27875" s="221">
        <v>450.0</v>
      </c>
    </row>
    <row r="27876">
      <c r="A27876" s="221">
        <v>28197.0</v>
      </c>
      <c r="B27876" s="221">
        <v>38.0</v>
      </c>
      <c r="C27876" s="221">
        <v>30.0</v>
      </c>
    </row>
    <row r="27877">
      <c r="A27877" s="221">
        <v>28197.0</v>
      </c>
      <c r="B27877" s="221">
        <v>9834.0</v>
      </c>
      <c r="C27877" s="221">
        <v>6.0</v>
      </c>
    </row>
    <row r="27878">
      <c r="A27878" s="221">
        <v>28197.0</v>
      </c>
      <c r="B27878" s="221">
        <v>9848.0</v>
      </c>
      <c r="C27878" s="221">
        <v>6.0</v>
      </c>
    </row>
    <row r="27879">
      <c r="A27879" s="221">
        <v>28197.0</v>
      </c>
      <c r="B27879" s="221">
        <v>11399.0</v>
      </c>
      <c r="C27879" s="221">
        <v>6.0</v>
      </c>
    </row>
    <row r="27880">
      <c r="A27880" s="221">
        <v>28197.0</v>
      </c>
      <c r="B27880" s="221">
        <v>11530.0</v>
      </c>
      <c r="C27880" s="221">
        <v>1.0</v>
      </c>
    </row>
    <row r="27881">
      <c r="A27881" s="221">
        <v>28197.0</v>
      </c>
      <c r="B27881" s="221">
        <v>11688.0</v>
      </c>
      <c r="C27881" s="221">
        <v>1.0</v>
      </c>
    </row>
    <row r="27882">
      <c r="A27882" s="221">
        <v>28199.0</v>
      </c>
      <c r="B27882" s="221">
        <v>34.0</v>
      </c>
      <c r="C27882" s="221">
        <v>10973.0</v>
      </c>
    </row>
    <row r="27883">
      <c r="A27883" s="221">
        <v>28199.0</v>
      </c>
      <c r="B27883" s="221">
        <v>35.0</v>
      </c>
      <c r="C27883" s="221">
        <v>830.0</v>
      </c>
    </row>
    <row r="27884">
      <c r="A27884" s="221">
        <v>28199.0</v>
      </c>
      <c r="B27884" s="221">
        <v>36.0</v>
      </c>
      <c r="C27884" s="221">
        <v>299.0</v>
      </c>
    </row>
    <row r="27885">
      <c r="A27885" s="221">
        <v>28199.0</v>
      </c>
      <c r="B27885" s="221">
        <v>37.0</v>
      </c>
      <c r="C27885" s="221">
        <v>450.0</v>
      </c>
    </row>
    <row r="27886">
      <c r="A27886" s="221">
        <v>28199.0</v>
      </c>
      <c r="B27886" s="221">
        <v>38.0</v>
      </c>
      <c r="C27886" s="221">
        <v>30.0</v>
      </c>
    </row>
    <row r="27887">
      <c r="A27887" s="221">
        <v>28199.0</v>
      </c>
      <c r="B27887" s="221">
        <v>9834.0</v>
      </c>
      <c r="C27887" s="221">
        <v>6.0</v>
      </c>
    </row>
    <row r="27888">
      <c r="A27888" s="221">
        <v>28199.0</v>
      </c>
      <c r="B27888" s="221">
        <v>9848.0</v>
      </c>
      <c r="C27888" s="221">
        <v>6.0</v>
      </c>
    </row>
    <row r="27889">
      <c r="A27889" s="221">
        <v>28199.0</v>
      </c>
      <c r="B27889" s="221">
        <v>11399.0</v>
      </c>
      <c r="C27889" s="221">
        <v>6.0</v>
      </c>
    </row>
    <row r="27890">
      <c r="A27890" s="221">
        <v>28199.0</v>
      </c>
      <c r="B27890" s="221">
        <v>11556.0</v>
      </c>
      <c r="C27890" s="221">
        <v>1.0</v>
      </c>
    </row>
    <row r="27891">
      <c r="A27891" s="221">
        <v>28199.0</v>
      </c>
      <c r="B27891" s="221">
        <v>11557.0</v>
      </c>
      <c r="C27891" s="221">
        <v>1.0</v>
      </c>
    </row>
    <row r="27892">
      <c r="A27892" s="221">
        <v>28201.0</v>
      </c>
      <c r="B27892" s="221">
        <v>34.0</v>
      </c>
      <c r="C27892" s="221">
        <v>378.0</v>
      </c>
    </row>
    <row r="27893">
      <c r="A27893" s="221">
        <v>28201.0</v>
      </c>
      <c r="B27893" s="221">
        <v>35.0</v>
      </c>
      <c r="C27893" s="221">
        <v>62.0</v>
      </c>
    </row>
    <row r="27894">
      <c r="A27894" s="221">
        <v>28201.0</v>
      </c>
      <c r="B27894" s="221">
        <v>36.0</v>
      </c>
      <c r="C27894" s="221">
        <v>23.0</v>
      </c>
    </row>
    <row r="27895">
      <c r="A27895" s="221">
        <v>28201.0</v>
      </c>
      <c r="B27895" s="221">
        <v>37.0</v>
      </c>
      <c r="C27895" s="221">
        <v>19.0</v>
      </c>
    </row>
    <row r="27896">
      <c r="A27896" s="221">
        <v>28201.0</v>
      </c>
      <c r="B27896" s="221">
        <v>38.0</v>
      </c>
      <c r="C27896" s="221">
        <v>2.0</v>
      </c>
    </row>
    <row r="27897">
      <c r="A27897" s="221">
        <v>28201.0</v>
      </c>
      <c r="B27897" s="221">
        <v>9834.0</v>
      </c>
      <c r="C27897" s="221">
        <v>1.0</v>
      </c>
    </row>
    <row r="27898">
      <c r="A27898" s="221">
        <v>28201.0</v>
      </c>
      <c r="B27898" s="221">
        <v>9848.0</v>
      </c>
      <c r="C27898" s="221">
        <v>1.0</v>
      </c>
    </row>
    <row r="27899">
      <c r="A27899" s="221">
        <v>28201.0</v>
      </c>
      <c r="B27899" s="221">
        <v>11399.0</v>
      </c>
      <c r="C27899" s="221">
        <v>1.0</v>
      </c>
    </row>
    <row r="27900">
      <c r="A27900" s="221">
        <v>28201.0</v>
      </c>
      <c r="B27900" s="221">
        <v>11530.0</v>
      </c>
      <c r="C27900" s="221">
        <v>1.0</v>
      </c>
    </row>
    <row r="27901">
      <c r="A27901" s="221">
        <v>28201.0</v>
      </c>
      <c r="B27901" s="221">
        <v>11688.0</v>
      </c>
      <c r="C27901" s="221">
        <v>1.0</v>
      </c>
    </row>
    <row r="27902">
      <c r="A27902" s="221">
        <v>28203.0</v>
      </c>
      <c r="B27902" s="221">
        <v>34.0</v>
      </c>
      <c r="C27902" s="221">
        <v>378.0</v>
      </c>
    </row>
    <row r="27903">
      <c r="A27903" s="221">
        <v>28203.0</v>
      </c>
      <c r="B27903" s="221">
        <v>35.0</v>
      </c>
      <c r="C27903" s="221">
        <v>62.0</v>
      </c>
    </row>
    <row r="27904">
      <c r="A27904" s="221">
        <v>28203.0</v>
      </c>
      <c r="B27904" s="221">
        <v>36.0</v>
      </c>
      <c r="C27904" s="221">
        <v>23.0</v>
      </c>
    </row>
    <row r="27905">
      <c r="A27905" s="221">
        <v>28203.0</v>
      </c>
      <c r="B27905" s="221">
        <v>37.0</v>
      </c>
      <c r="C27905" s="221">
        <v>19.0</v>
      </c>
    </row>
    <row r="27906">
      <c r="A27906" s="221">
        <v>28203.0</v>
      </c>
      <c r="B27906" s="221">
        <v>38.0</v>
      </c>
      <c r="C27906" s="221">
        <v>2.0</v>
      </c>
    </row>
    <row r="27907">
      <c r="A27907" s="221">
        <v>28203.0</v>
      </c>
      <c r="B27907" s="221">
        <v>9834.0</v>
      </c>
      <c r="C27907" s="221">
        <v>1.0</v>
      </c>
    </row>
    <row r="27908">
      <c r="A27908" s="221">
        <v>28203.0</v>
      </c>
      <c r="B27908" s="221">
        <v>9848.0</v>
      </c>
      <c r="C27908" s="221">
        <v>1.0</v>
      </c>
    </row>
    <row r="27909">
      <c r="A27909" s="221">
        <v>28203.0</v>
      </c>
      <c r="B27909" s="221">
        <v>11399.0</v>
      </c>
      <c r="C27909" s="221">
        <v>3.0</v>
      </c>
    </row>
    <row r="27910">
      <c r="A27910" s="221">
        <v>28203.0</v>
      </c>
      <c r="B27910" s="221">
        <v>11556.0</v>
      </c>
      <c r="C27910" s="221">
        <v>1.0</v>
      </c>
    </row>
    <row r="27911">
      <c r="A27911" s="221">
        <v>28203.0</v>
      </c>
      <c r="B27911" s="221">
        <v>11557.0</v>
      </c>
      <c r="C27911" s="221">
        <v>1.0</v>
      </c>
    </row>
    <row r="27912">
      <c r="A27912" s="221">
        <v>28205.0</v>
      </c>
      <c r="B27912" s="221">
        <v>34.0</v>
      </c>
      <c r="C27912" s="221">
        <v>2747.0</v>
      </c>
    </row>
    <row r="27913">
      <c r="A27913" s="221">
        <v>28205.0</v>
      </c>
      <c r="B27913" s="221">
        <v>35.0</v>
      </c>
      <c r="C27913" s="221">
        <v>208.0</v>
      </c>
    </row>
    <row r="27914">
      <c r="A27914" s="221">
        <v>28205.0</v>
      </c>
      <c r="B27914" s="221">
        <v>36.0</v>
      </c>
      <c r="C27914" s="221">
        <v>76.0</v>
      </c>
    </row>
    <row r="27915">
      <c r="A27915" s="221">
        <v>28205.0</v>
      </c>
      <c r="B27915" s="221">
        <v>37.0</v>
      </c>
      <c r="C27915" s="221">
        <v>116.0</v>
      </c>
    </row>
    <row r="27916">
      <c r="A27916" s="221">
        <v>28205.0</v>
      </c>
      <c r="B27916" s="221">
        <v>38.0</v>
      </c>
      <c r="C27916" s="221">
        <v>7.0</v>
      </c>
    </row>
    <row r="27917">
      <c r="A27917" s="221">
        <v>28205.0</v>
      </c>
      <c r="B27917" s="221">
        <v>9834.0</v>
      </c>
      <c r="C27917" s="221">
        <v>5.0</v>
      </c>
    </row>
    <row r="27918">
      <c r="A27918" s="221">
        <v>28205.0</v>
      </c>
      <c r="B27918" s="221">
        <v>9848.0</v>
      </c>
      <c r="C27918" s="221">
        <v>5.0</v>
      </c>
    </row>
    <row r="27919">
      <c r="A27919" s="221">
        <v>28205.0</v>
      </c>
      <c r="B27919" s="221">
        <v>11399.0</v>
      </c>
      <c r="C27919" s="221">
        <v>5.0</v>
      </c>
    </row>
    <row r="27920">
      <c r="A27920" s="221">
        <v>28205.0</v>
      </c>
      <c r="B27920" s="221">
        <v>11530.0</v>
      </c>
      <c r="C27920" s="221">
        <v>1.0</v>
      </c>
    </row>
    <row r="27921">
      <c r="A27921" s="221">
        <v>28205.0</v>
      </c>
      <c r="B27921" s="221">
        <v>11688.0</v>
      </c>
      <c r="C27921" s="221">
        <v>1.0</v>
      </c>
    </row>
    <row r="27922">
      <c r="A27922" s="221">
        <v>28207.0</v>
      </c>
      <c r="B27922" s="221">
        <v>34.0</v>
      </c>
      <c r="C27922" s="221">
        <v>2747.0</v>
      </c>
    </row>
    <row r="27923">
      <c r="A27923" s="221">
        <v>28207.0</v>
      </c>
      <c r="B27923" s="221">
        <v>35.0</v>
      </c>
      <c r="C27923" s="221">
        <v>208.0</v>
      </c>
    </row>
    <row r="27924">
      <c r="A27924" s="221">
        <v>28207.0</v>
      </c>
      <c r="B27924" s="221">
        <v>36.0</v>
      </c>
      <c r="C27924" s="221">
        <v>76.0</v>
      </c>
    </row>
    <row r="27925">
      <c r="A27925" s="221">
        <v>28207.0</v>
      </c>
      <c r="B27925" s="221">
        <v>37.0</v>
      </c>
      <c r="C27925" s="221">
        <v>116.0</v>
      </c>
    </row>
    <row r="27926">
      <c r="A27926" s="221">
        <v>28207.0</v>
      </c>
      <c r="B27926" s="221">
        <v>38.0</v>
      </c>
      <c r="C27926" s="221">
        <v>7.0</v>
      </c>
    </row>
    <row r="27927">
      <c r="A27927" s="221">
        <v>28207.0</v>
      </c>
      <c r="B27927" s="221">
        <v>9834.0</v>
      </c>
      <c r="C27927" s="221">
        <v>5.0</v>
      </c>
    </row>
    <row r="27928">
      <c r="A27928" s="221">
        <v>28207.0</v>
      </c>
      <c r="B27928" s="221">
        <v>9848.0</v>
      </c>
      <c r="C27928" s="221">
        <v>5.0</v>
      </c>
    </row>
    <row r="27929">
      <c r="A27929" s="221">
        <v>28207.0</v>
      </c>
      <c r="B27929" s="221">
        <v>11399.0</v>
      </c>
      <c r="C27929" s="221">
        <v>5.0</v>
      </c>
    </row>
    <row r="27930">
      <c r="A27930" s="221">
        <v>28207.0</v>
      </c>
      <c r="B27930" s="221">
        <v>11556.0</v>
      </c>
      <c r="C27930" s="221">
        <v>1.0</v>
      </c>
    </row>
    <row r="27931">
      <c r="A27931" s="221">
        <v>28207.0</v>
      </c>
      <c r="B27931" s="221">
        <v>11557.0</v>
      </c>
      <c r="C27931" s="221">
        <v>1.0</v>
      </c>
    </row>
    <row r="27932">
      <c r="A27932" s="221">
        <v>28209.0</v>
      </c>
      <c r="B27932" s="221">
        <v>34.0</v>
      </c>
      <c r="C27932" s="221">
        <v>516.0</v>
      </c>
    </row>
    <row r="27933">
      <c r="A27933" s="221">
        <v>28209.0</v>
      </c>
      <c r="B27933" s="221">
        <v>35.0</v>
      </c>
      <c r="C27933" s="221">
        <v>9929.0</v>
      </c>
    </row>
    <row r="27934">
      <c r="A27934" s="221">
        <v>28209.0</v>
      </c>
      <c r="B27934" s="221">
        <v>38.0</v>
      </c>
      <c r="C27934" s="221">
        <v>4.0</v>
      </c>
    </row>
    <row r="27935">
      <c r="A27935" s="221">
        <v>28209.0</v>
      </c>
      <c r="B27935" s="221">
        <v>40.0</v>
      </c>
      <c r="C27935" s="221">
        <v>18.0</v>
      </c>
    </row>
    <row r="27936">
      <c r="A27936" s="221">
        <v>28209.0</v>
      </c>
      <c r="B27936" s="221">
        <v>9834.0</v>
      </c>
      <c r="C27936" s="221">
        <v>5.0</v>
      </c>
    </row>
    <row r="27937">
      <c r="A27937" s="221">
        <v>28209.0</v>
      </c>
      <c r="B27937" s="221">
        <v>9848.0</v>
      </c>
      <c r="C27937" s="221">
        <v>5.0</v>
      </c>
    </row>
    <row r="27938">
      <c r="A27938" s="221">
        <v>28209.0</v>
      </c>
      <c r="B27938" s="221">
        <v>11399.0</v>
      </c>
      <c r="C27938" s="221">
        <v>5.0</v>
      </c>
    </row>
    <row r="27939">
      <c r="A27939" s="221">
        <v>28209.0</v>
      </c>
      <c r="B27939" s="221">
        <v>11690.0</v>
      </c>
      <c r="C27939" s="221">
        <v>3.0</v>
      </c>
    </row>
    <row r="27940">
      <c r="A27940" s="221">
        <v>28211.0</v>
      </c>
      <c r="B27940" s="221">
        <v>34.0</v>
      </c>
      <c r="C27940" s="221">
        <v>516.0</v>
      </c>
    </row>
    <row r="27941">
      <c r="A27941" s="221">
        <v>28211.0</v>
      </c>
      <c r="B27941" s="221">
        <v>35.0</v>
      </c>
      <c r="C27941" s="221">
        <v>9929.0</v>
      </c>
    </row>
    <row r="27942">
      <c r="A27942" s="221">
        <v>28211.0</v>
      </c>
      <c r="B27942" s="221">
        <v>38.0</v>
      </c>
      <c r="C27942" s="221">
        <v>4.0</v>
      </c>
    </row>
    <row r="27943">
      <c r="A27943" s="221">
        <v>28211.0</v>
      </c>
      <c r="B27943" s="221">
        <v>40.0</v>
      </c>
      <c r="C27943" s="221">
        <v>18.0</v>
      </c>
    </row>
    <row r="27944">
      <c r="A27944" s="221">
        <v>28211.0</v>
      </c>
      <c r="B27944" s="221">
        <v>9834.0</v>
      </c>
      <c r="C27944" s="221">
        <v>5.0</v>
      </c>
    </row>
    <row r="27945">
      <c r="A27945" s="221">
        <v>28211.0</v>
      </c>
      <c r="B27945" s="221">
        <v>9848.0</v>
      </c>
      <c r="C27945" s="221">
        <v>5.0</v>
      </c>
    </row>
    <row r="27946">
      <c r="A27946" s="221">
        <v>28211.0</v>
      </c>
      <c r="B27946" s="221">
        <v>11399.0</v>
      </c>
      <c r="C27946" s="221">
        <v>5.0</v>
      </c>
    </row>
    <row r="27947">
      <c r="A27947" s="221">
        <v>28211.0</v>
      </c>
      <c r="B27947" s="221">
        <v>11688.0</v>
      </c>
      <c r="C27947" s="221">
        <v>3.0</v>
      </c>
    </row>
    <row r="27948">
      <c r="A27948" s="221">
        <v>28213.0</v>
      </c>
      <c r="B27948" s="221">
        <v>34.0</v>
      </c>
      <c r="C27948" s="221">
        <v>516.0</v>
      </c>
    </row>
    <row r="27949">
      <c r="A27949" s="221">
        <v>28213.0</v>
      </c>
      <c r="B27949" s="221">
        <v>35.0</v>
      </c>
      <c r="C27949" s="221">
        <v>9929.0</v>
      </c>
    </row>
    <row r="27950">
      <c r="A27950" s="221">
        <v>28213.0</v>
      </c>
      <c r="B27950" s="221">
        <v>38.0</v>
      </c>
      <c r="C27950" s="221">
        <v>4.0</v>
      </c>
    </row>
    <row r="27951">
      <c r="A27951" s="221">
        <v>28213.0</v>
      </c>
      <c r="B27951" s="221">
        <v>40.0</v>
      </c>
      <c r="C27951" s="221">
        <v>18.0</v>
      </c>
    </row>
    <row r="27952">
      <c r="A27952" s="221">
        <v>28213.0</v>
      </c>
      <c r="B27952" s="221">
        <v>9834.0</v>
      </c>
      <c r="C27952" s="221">
        <v>5.0</v>
      </c>
    </row>
    <row r="27953">
      <c r="A27953" s="221">
        <v>28213.0</v>
      </c>
      <c r="B27953" s="221">
        <v>9848.0</v>
      </c>
      <c r="C27953" s="221">
        <v>5.0</v>
      </c>
    </row>
    <row r="27954">
      <c r="A27954" s="221">
        <v>28213.0</v>
      </c>
      <c r="B27954" s="221">
        <v>11399.0</v>
      </c>
      <c r="C27954" s="221">
        <v>5.0</v>
      </c>
    </row>
    <row r="27955">
      <c r="A27955" s="221">
        <v>28213.0</v>
      </c>
      <c r="B27955" s="221">
        <v>11689.0</v>
      </c>
      <c r="C27955" s="221">
        <v>3.0</v>
      </c>
    </row>
    <row r="27956">
      <c r="A27956" s="221">
        <v>28215.0</v>
      </c>
      <c r="B27956" s="221">
        <v>34.0</v>
      </c>
      <c r="C27956" s="221">
        <v>516.0</v>
      </c>
    </row>
    <row r="27957">
      <c r="A27957" s="221">
        <v>28215.0</v>
      </c>
      <c r="B27957" s="221">
        <v>35.0</v>
      </c>
      <c r="C27957" s="221">
        <v>9929.0</v>
      </c>
    </row>
    <row r="27958">
      <c r="A27958" s="221">
        <v>28215.0</v>
      </c>
      <c r="B27958" s="221">
        <v>38.0</v>
      </c>
      <c r="C27958" s="221">
        <v>4.0</v>
      </c>
    </row>
    <row r="27959">
      <c r="A27959" s="221">
        <v>28215.0</v>
      </c>
      <c r="B27959" s="221">
        <v>40.0</v>
      </c>
      <c r="C27959" s="221">
        <v>18.0</v>
      </c>
    </row>
    <row r="27960">
      <c r="A27960" s="221">
        <v>28215.0</v>
      </c>
      <c r="B27960" s="221">
        <v>9834.0</v>
      </c>
      <c r="C27960" s="221">
        <v>5.0</v>
      </c>
    </row>
    <row r="27961">
      <c r="A27961" s="221">
        <v>28215.0</v>
      </c>
      <c r="B27961" s="221">
        <v>9848.0</v>
      </c>
      <c r="C27961" s="221">
        <v>5.0</v>
      </c>
    </row>
    <row r="27962">
      <c r="A27962" s="221">
        <v>28215.0</v>
      </c>
      <c r="B27962" s="221">
        <v>11399.0</v>
      </c>
      <c r="C27962" s="221">
        <v>5.0</v>
      </c>
    </row>
    <row r="27963">
      <c r="A27963" s="221">
        <v>28215.0</v>
      </c>
      <c r="B27963" s="221">
        <v>11691.0</v>
      </c>
      <c r="C27963" s="221">
        <v>3.0</v>
      </c>
    </row>
    <row r="27964">
      <c r="A27964" s="221">
        <v>28262.0</v>
      </c>
      <c r="B27964" s="221">
        <v>34.0</v>
      </c>
      <c r="C27964" s="221">
        <v>471.0</v>
      </c>
    </row>
    <row r="27965">
      <c r="A27965" s="221">
        <v>28262.0</v>
      </c>
      <c r="B27965" s="221">
        <v>36.0</v>
      </c>
      <c r="C27965" s="221">
        <v>4.0</v>
      </c>
    </row>
    <row r="27966">
      <c r="A27966" s="221">
        <v>28262.0</v>
      </c>
      <c r="B27966" s="221">
        <v>38.0</v>
      </c>
      <c r="C27966" s="221">
        <v>2.0</v>
      </c>
    </row>
    <row r="27967">
      <c r="A27967" s="221">
        <v>28262.0</v>
      </c>
      <c r="B27967" s="221">
        <v>28361.0</v>
      </c>
      <c r="C27967" s="221">
        <v>1.0</v>
      </c>
    </row>
    <row r="27968">
      <c r="A27968" s="221">
        <v>28262.0</v>
      </c>
      <c r="B27968" s="221">
        <v>28362.0</v>
      </c>
      <c r="C27968" s="221">
        <v>1.0</v>
      </c>
    </row>
    <row r="27969">
      <c r="A27969" s="221">
        <v>28262.0</v>
      </c>
      <c r="B27969" s="221">
        <v>28363.0</v>
      </c>
      <c r="C27969" s="221">
        <v>1.0</v>
      </c>
    </row>
    <row r="27970">
      <c r="A27970" s="221">
        <v>28264.0</v>
      </c>
      <c r="B27970" s="221">
        <v>34.0</v>
      </c>
      <c r="C27970" s="221">
        <v>471.0</v>
      </c>
    </row>
    <row r="27971">
      <c r="A27971" s="221">
        <v>28264.0</v>
      </c>
      <c r="B27971" s="221">
        <v>36.0</v>
      </c>
      <c r="C27971" s="221">
        <v>4.0</v>
      </c>
    </row>
    <row r="27972">
      <c r="A27972" s="221">
        <v>28264.0</v>
      </c>
      <c r="B27972" s="221">
        <v>38.0</v>
      </c>
      <c r="C27972" s="221">
        <v>2.0</v>
      </c>
    </row>
    <row r="27973">
      <c r="A27973" s="221">
        <v>28264.0</v>
      </c>
      <c r="B27973" s="221">
        <v>9834.0</v>
      </c>
      <c r="C27973" s="221">
        <v>1.0</v>
      </c>
    </row>
    <row r="27974">
      <c r="A27974" s="221">
        <v>28264.0</v>
      </c>
      <c r="B27974" s="221">
        <v>9848.0</v>
      </c>
      <c r="C27974" s="221">
        <v>1.0</v>
      </c>
    </row>
    <row r="27975">
      <c r="A27975" s="221">
        <v>28264.0</v>
      </c>
      <c r="B27975" s="221">
        <v>11399.0</v>
      </c>
      <c r="C27975" s="221">
        <v>1.0</v>
      </c>
    </row>
    <row r="27976">
      <c r="A27976" s="221">
        <v>28264.0</v>
      </c>
      <c r="B27976" s="221">
        <v>11689.0</v>
      </c>
      <c r="C27976" s="221">
        <v>1.0</v>
      </c>
    </row>
    <row r="27977">
      <c r="A27977" s="221">
        <v>28264.0</v>
      </c>
      <c r="B27977" s="221">
        <v>28361.0</v>
      </c>
      <c r="C27977" s="221">
        <v>8.0</v>
      </c>
    </row>
    <row r="27978">
      <c r="A27978" s="221">
        <v>28264.0</v>
      </c>
      <c r="B27978" s="221">
        <v>28362.0</v>
      </c>
      <c r="C27978" s="221">
        <v>8.0</v>
      </c>
    </row>
    <row r="27979">
      <c r="A27979" s="221">
        <v>28264.0</v>
      </c>
      <c r="B27979" s="221">
        <v>28363.0</v>
      </c>
      <c r="C27979" s="221">
        <v>6.0</v>
      </c>
    </row>
    <row r="27980">
      <c r="A27980" s="221">
        <v>28264.0</v>
      </c>
      <c r="B27980" s="221">
        <v>28366.0</v>
      </c>
      <c r="C27980" s="221">
        <v>1.0</v>
      </c>
    </row>
    <row r="27981">
      <c r="A27981" s="221">
        <v>28266.0</v>
      </c>
      <c r="B27981" s="221">
        <v>34.0</v>
      </c>
      <c r="C27981" s="221">
        <v>7120.0</v>
      </c>
    </row>
    <row r="27982">
      <c r="A27982" s="221">
        <v>28266.0</v>
      </c>
      <c r="B27982" s="221">
        <v>35.0</v>
      </c>
      <c r="C27982" s="221">
        <v>896.0</v>
      </c>
    </row>
    <row r="27983">
      <c r="A27983" s="221">
        <v>28266.0</v>
      </c>
      <c r="B27983" s="221">
        <v>37.0</v>
      </c>
      <c r="C27983" s="221">
        <v>73.0</v>
      </c>
    </row>
    <row r="27984">
      <c r="A27984" s="221">
        <v>28266.0</v>
      </c>
      <c r="B27984" s="221">
        <v>38.0</v>
      </c>
      <c r="C27984" s="221">
        <v>9.0</v>
      </c>
    </row>
    <row r="27985">
      <c r="A27985" s="221">
        <v>28266.0</v>
      </c>
      <c r="B27985" s="221">
        <v>39.0</v>
      </c>
      <c r="C27985" s="221">
        <v>8.0</v>
      </c>
    </row>
    <row r="27986">
      <c r="A27986" s="221">
        <v>28266.0</v>
      </c>
      <c r="B27986" s="221">
        <v>28361.0</v>
      </c>
      <c r="C27986" s="221">
        <v>4.0</v>
      </c>
    </row>
    <row r="27987">
      <c r="A27987" s="221">
        <v>28266.0</v>
      </c>
      <c r="B27987" s="221">
        <v>28362.0</v>
      </c>
      <c r="C27987" s="221">
        <v>4.0</v>
      </c>
    </row>
    <row r="27988">
      <c r="A27988" s="221">
        <v>28266.0</v>
      </c>
      <c r="B27988" s="221">
        <v>28363.0</v>
      </c>
      <c r="C27988" s="221">
        <v>3.0</v>
      </c>
    </row>
    <row r="27989">
      <c r="A27989" s="221">
        <v>28266.0</v>
      </c>
      <c r="B27989" s="221">
        <v>28364.0</v>
      </c>
      <c r="C27989" s="221">
        <v>3.0</v>
      </c>
    </row>
    <row r="27990">
      <c r="A27990" s="221">
        <v>28266.0</v>
      </c>
      <c r="B27990" s="221">
        <v>28365.0</v>
      </c>
      <c r="C27990" s="221">
        <v>2.0</v>
      </c>
    </row>
    <row r="27991">
      <c r="A27991" s="221">
        <v>28268.0</v>
      </c>
      <c r="B27991" s="221">
        <v>34.0</v>
      </c>
      <c r="C27991" s="221">
        <v>7120.0</v>
      </c>
    </row>
    <row r="27992">
      <c r="A27992" s="221">
        <v>28268.0</v>
      </c>
      <c r="B27992" s="221">
        <v>35.0</v>
      </c>
      <c r="C27992" s="221">
        <v>896.0</v>
      </c>
    </row>
    <row r="27993">
      <c r="A27993" s="221">
        <v>28268.0</v>
      </c>
      <c r="B27993" s="221">
        <v>37.0</v>
      </c>
      <c r="C27993" s="221">
        <v>73.0</v>
      </c>
    </row>
    <row r="27994">
      <c r="A27994" s="221">
        <v>28268.0</v>
      </c>
      <c r="B27994" s="221">
        <v>38.0</v>
      </c>
      <c r="C27994" s="221">
        <v>9.0</v>
      </c>
    </row>
    <row r="27995">
      <c r="A27995" s="221">
        <v>28268.0</v>
      </c>
      <c r="B27995" s="221">
        <v>39.0</v>
      </c>
      <c r="C27995" s="221">
        <v>8.0</v>
      </c>
    </row>
    <row r="27996">
      <c r="A27996" s="221">
        <v>28268.0</v>
      </c>
      <c r="B27996" s="221">
        <v>9834.0</v>
      </c>
      <c r="C27996" s="221">
        <v>6.0</v>
      </c>
    </row>
    <row r="27997">
      <c r="A27997" s="221">
        <v>28268.0</v>
      </c>
      <c r="B27997" s="221">
        <v>9848.0</v>
      </c>
      <c r="C27997" s="221">
        <v>6.0</v>
      </c>
    </row>
    <row r="27998">
      <c r="A27998" s="221">
        <v>28268.0</v>
      </c>
      <c r="B27998" s="221">
        <v>11399.0</v>
      </c>
      <c r="C27998" s="221">
        <v>6.0</v>
      </c>
    </row>
    <row r="27999">
      <c r="A27999" s="221">
        <v>28268.0</v>
      </c>
      <c r="B27999" s="221">
        <v>11691.0</v>
      </c>
      <c r="C27999" s="221">
        <v>3.0</v>
      </c>
    </row>
    <row r="28000">
      <c r="A28000" s="221">
        <v>28268.0</v>
      </c>
      <c r="B28000" s="221">
        <v>28361.0</v>
      </c>
      <c r="C28000" s="221">
        <v>32.0</v>
      </c>
    </row>
    <row r="28001">
      <c r="A28001" s="221">
        <v>28268.0</v>
      </c>
      <c r="B28001" s="221">
        <v>28362.0</v>
      </c>
      <c r="C28001" s="221">
        <v>27.0</v>
      </c>
    </row>
    <row r="28002">
      <c r="A28002" s="221">
        <v>28268.0</v>
      </c>
      <c r="B28002" s="221">
        <v>28363.0</v>
      </c>
      <c r="C28002" s="221">
        <v>21.0</v>
      </c>
    </row>
    <row r="28003">
      <c r="A28003" s="221">
        <v>28268.0</v>
      </c>
      <c r="B28003" s="221">
        <v>28364.0</v>
      </c>
      <c r="C28003" s="221">
        <v>18.0</v>
      </c>
    </row>
    <row r="28004">
      <c r="A28004" s="221">
        <v>28268.0</v>
      </c>
      <c r="B28004" s="221">
        <v>28365.0</v>
      </c>
      <c r="C28004" s="221">
        <v>11.0</v>
      </c>
    </row>
    <row r="28005">
      <c r="A28005" s="221">
        <v>28268.0</v>
      </c>
      <c r="B28005" s="221">
        <v>28366.0</v>
      </c>
      <c r="C28005" s="221">
        <v>5.0</v>
      </c>
    </row>
    <row r="28006">
      <c r="A28006" s="221">
        <v>28270.0</v>
      </c>
      <c r="B28006" s="221">
        <v>34.0</v>
      </c>
      <c r="C28006" s="221">
        <v>3413.0</v>
      </c>
    </row>
    <row r="28007">
      <c r="A28007" s="221">
        <v>28270.0</v>
      </c>
      <c r="B28007" s="221">
        <v>35.0</v>
      </c>
      <c r="C28007" s="221">
        <v>2.0</v>
      </c>
    </row>
    <row r="28008">
      <c r="A28008" s="221">
        <v>28270.0</v>
      </c>
      <c r="B28008" s="221">
        <v>36.0</v>
      </c>
      <c r="C28008" s="221">
        <v>224.0</v>
      </c>
    </row>
    <row r="28009">
      <c r="A28009" s="221">
        <v>28270.0</v>
      </c>
      <c r="B28009" s="221">
        <v>37.0</v>
      </c>
      <c r="C28009" s="221">
        <v>11.0</v>
      </c>
    </row>
    <row r="28010">
      <c r="A28010" s="221">
        <v>28270.0</v>
      </c>
      <c r="B28010" s="221">
        <v>39.0</v>
      </c>
      <c r="C28010" s="221">
        <v>4.0</v>
      </c>
    </row>
    <row r="28011">
      <c r="A28011" s="221">
        <v>28270.0</v>
      </c>
      <c r="B28011" s="221">
        <v>28361.0</v>
      </c>
      <c r="C28011" s="221">
        <v>2.0</v>
      </c>
    </row>
    <row r="28012">
      <c r="A28012" s="221">
        <v>28270.0</v>
      </c>
      <c r="B28012" s="221">
        <v>28362.0</v>
      </c>
      <c r="C28012" s="221">
        <v>2.0</v>
      </c>
    </row>
    <row r="28013">
      <c r="A28013" s="221">
        <v>28270.0</v>
      </c>
      <c r="B28013" s="221">
        <v>28363.0</v>
      </c>
      <c r="C28013" s="221">
        <v>2.0</v>
      </c>
    </row>
    <row r="28014">
      <c r="A28014" s="221">
        <v>28270.0</v>
      </c>
      <c r="B28014" s="221">
        <v>28364.0</v>
      </c>
      <c r="C28014" s="221">
        <v>1.0</v>
      </c>
    </row>
    <row r="28015">
      <c r="A28015" s="221">
        <v>28272.0</v>
      </c>
      <c r="B28015" s="221">
        <v>34.0</v>
      </c>
      <c r="C28015" s="221">
        <v>3413.0</v>
      </c>
    </row>
    <row r="28016">
      <c r="A28016" s="221">
        <v>28272.0</v>
      </c>
      <c r="B28016" s="221">
        <v>35.0</v>
      </c>
      <c r="C28016" s="221">
        <v>2.0</v>
      </c>
    </row>
    <row r="28017">
      <c r="A28017" s="221">
        <v>28272.0</v>
      </c>
      <c r="B28017" s="221">
        <v>36.0</v>
      </c>
      <c r="C28017" s="221">
        <v>224.0</v>
      </c>
    </row>
    <row r="28018">
      <c r="A28018" s="221">
        <v>28272.0</v>
      </c>
      <c r="B28018" s="221">
        <v>37.0</v>
      </c>
      <c r="C28018" s="221">
        <v>11.0</v>
      </c>
    </row>
    <row r="28019">
      <c r="A28019" s="221">
        <v>28272.0</v>
      </c>
      <c r="B28019" s="221">
        <v>39.0</v>
      </c>
      <c r="C28019" s="221">
        <v>4.0</v>
      </c>
    </row>
    <row r="28020">
      <c r="A28020" s="221">
        <v>28272.0</v>
      </c>
      <c r="B28020" s="221">
        <v>9834.0</v>
      </c>
      <c r="C28020" s="221">
        <v>3.0</v>
      </c>
    </row>
    <row r="28021">
      <c r="A28021" s="221">
        <v>28272.0</v>
      </c>
      <c r="B28021" s="221">
        <v>9848.0</v>
      </c>
      <c r="C28021" s="221">
        <v>3.0</v>
      </c>
    </row>
    <row r="28022">
      <c r="A28022" s="221">
        <v>28272.0</v>
      </c>
      <c r="B28022" s="221">
        <v>11399.0</v>
      </c>
      <c r="C28022" s="221">
        <v>3.0</v>
      </c>
    </row>
    <row r="28023">
      <c r="A28023" s="221">
        <v>28272.0</v>
      </c>
      <c r="B28023" s="221">
        <v>11688.0</v>
      </c>
      <c r="C28023" s="221">
        <v>1.0</v>
      </c>
    </row>
    <row r="28024">
      <c r="A28024" s="221">
        <v>28272.0</v>
      </c>
      <c r="B28024" s="221">
        <v>28361.0</v>
      </c>
      <c r="C28024" s="221">
        <v>15.0</v>
      </c>
    </row>
    <row r="28025">
      <c r="A28025" s="221">
        <v>28272.0</v>
      </c>
      <c r="B28025" s="221">
        <v>28362.0</v>
      </c>
      <c r="C28025" s="221">
        <v>14.0</v>
      </c>
    </row>
    <row r="28026">
      <c r="A28026" s="221">
        <v>28272.0</v>
      </c>
      <c r="B28026" s="221">
        <v>28363.0</v>
      </c>
      <c r="C28026" s="221">
        <v>11.0</v>
      </c>
    </row>
    <row r="28027">
      <c r="A28027" s="221">
        <v>28272.0</v>
      </c>
      <c r="B28027" s="221">
        <v>28364.0</v>
      </c>
      <c r="C28027" s="221">
        <v>9.0</v>
      </c>
    </row>
    <row r="28028">
      <c r="A28028" s="221">
        <v>28272.0</v>
      </c>
      <c r="B28028" s="221">
        <v>28366.0</v>
      </c>
      <c r="C28028" s="221">
        <v>1.0</v>
      </c>
    </row>
    <row r="28029">
      <c r="A28029" s="221">
        <v>28274.0</v>
      </c>
      <c r="B28029" s="221">
        <v>34.0</v>
      </c>
      <c r="C28029" s="221">
        <v>509.0</v>
      </c>
    </row>
    <row r="28030">
      <c r="A28030" s="221">
        <v>28274.0</v>
      </c>
      <c r="B28030" s="221">
        <v>35.0</v>
      </c>
      <c r="C28030" s="221">
        <v>7.0</v>
      </c>
    </row>
    <row r="28031">
      <c r="A28031" s="221">
        <v>28274.0</v>
      </c>
      <c r="B28031" s="221">
        <v>37.0</v>
      </c>
      <c r="C28031" s="221">
        <v>4.0</v>
      </c>
    </row>
    <row r="28032">
      <c r="A28032" s="221">
        <v>28274.0</v>
      </c>
      <c r="B28032" s="221">
        <v>38.0</v>
      </c>
      <c r="C28032" s="221">
        <v>2.0</v>
      </c>
    </row>
    <row r="28033">
      <c r="A28033" s="221">
        <v>28274.0</v>
      </c>
      <c r="B28033" s="221">
        <v>28361.0</v>
      </c>
      <c r="C28033" s="221">
        <v>1.0</v>
      </c>
    </row>
    <row r="28034">
      <c r="A28034" s="221">
        <v>28274.0</v>
      </c>
      <c r="B28034" s="221">
        <v>28362.0</v>
      </c>
      <c r="C28034" s="221">
        <v>1.0</v>
      </c>
    </row>
    <row r="28035">
      <c r="A28035" s="221">
        <v>28274.0</v>
      </c>
      <c r="B28035" s="221">
        <v>28363.0</v>
      </c>
      <c r="C28035" s="221">
        <v>1.0</v>
      </c>
    </row>
    <row r="28036">
      <c r="A28036" s="221">
        <v>28276.0</v>
      </c>
      <c r="B28036" s="221">
        <v>34.0</v>
      </c>
      <c r="C28036" s="221">
        <v>509.0</v>
      </c>
    </row>
    <row r="28037">
      <c r="A28037" s="221">
        <v>28276.0</v>
      </c>
      <c r="B28037" s="221">
        <v>35.0</v>
      </c>
      <c r="C28037" s="221">
        <v>7.0</v>
      </c>
    </row>
    <row r="28038">
      <c r="A28038" s="221">
        <v>28276.0</v>
      </c>
      <c r="B28038" s="221">
        <v>37.0</v>
      </c>
      <c r="C28038" s="221">
        <v>4.0</v>
      </c>
    </row>
    <row r="28039">
      <c r="A28039" s="221">
        <v>28276.0</v>
      </c>
      <c r="B28039" s="221">
        <v>38.0</v>
      </c>
      <c r="C28039" s="221">
        <v>2.0</v>
      </c>
    </row>
    <row r="28040">
      <c r="A28040" s="221">
        <v>28276.0</v>
      </c>
      <c r="B28040" s="221">
        <v>9834.0</v>
      </c>
      <c r="C28040" s="221">
        <v>1.0</v>
      </c>
    </row>
    <row r="28041">
      <c r="A28041" s="221">
        <v>28276.0</v>
      </c>
      <c r="B28041" s="221">
        <v>9848.0</v>
      </c>
      <c r="C28041" s="221">
        <v>1.0</v>
      </c>
    </row>
    <row r="28042">
      <c r="A28042" s="221">
        <v>28276.0</v>
      </c>
      <c r="B28042" s="221">
        <v>11399.0</v>
      </c>
      <c r="C28042" s="221">
        <v>1.0</v>
      </c>
    </row>
    <row r="28043">
      <c r="A28043" s="221">
        <v>28276.0</v>
      </c>
      <c r="B28043" s="221">
        <v>11688.0</v>
      </c>
      <c r="C28043" s="221">
        <v>1.0</v>
      </c>
    </row>
    <row r="28044">
      <c r="A28044" s="221">
        <v>28276.0</v>
      </c>
      <c r="B28044" s="221">
        <v>28361.0</v>
      </c>
      <c r="C28044" s="221">
        <v>8.0</v>
      </c>
    </row>
    <row r="28045">
      <c r="A28045" s="221">
        <v>28276.0</v>
      </c>
      <c r="B28045" s="221">
        <v>28362.0</v>
      </c>
      <c r="C28045" s="221">
        <v>8.0</v>
      </c>
    </row>
    <row r="28046">
      <c r="A28046" s="221">
        <v>28276.0</v>
      </c>
      <c r="B28046" s="221">
        <v>28364.0</v>
      </c>
      <c r="C28046" s="221">
        <v>6.0</v>
      </c>
    </row>
    <row r="28047">
      <c r="A28047" s="221">
        <v>28276.0</v>
      </c>
      <c r="B28047" s="221">
        <v>28366.0</v>
      </c>
      <c r="C28047" s="221">
        <v>1.0</v>
      </c>
    </row>
    <row r="28048">
      <c r="A28048" s="221">
        <v>28278.0</v>
      </c>
      <c r="B28048" s="221">
        <v>34.0</v>
      </c>
      <c r="C28048" s="221">
        <v>538.0</v>
      </c>
    </row>
    <row r="28049">
      <c r="A28049" s="221">
        <v>28278.0</v>
      </c>
      <c r="B28049" s="221">
        <v>35.0</v>
      </c>
      <c r="C28049" s="221">
        <v>69.0</v>
      </c>
    </row>
    <row r="28050">
      <c r="A28050" s="221">
        <v>28278.0</v>
      </c>
      <c r="B28050" s="221">
        <v>37.0</v>
      </c>
      <c r="C28050" s="221">
        <v>4.0</v>
      </c>
    </row>
    <row r="28051">
      <c r="A28051" s="221">
        <v>28278.0</v>
      </c>
      <c r="B28051" s="221">
        <v>38.0</v>
      </c>
      <c r="C28051" s="221">
        <v>2.0</v>
      </c>
    </row>
    <row r="28052">
      <c r="A28052" s="221">
        <v>28278.0</v>
      </c>
      <c r="B28052" s="221">
        <v>28361.0</v>
      </c>
      <c r="C28052" s="221">
        <v>1.0</v>
      </c>
    </row>
    <row r="28053">
      <c r="A28053" s="221">
        <v>28278.0</v>
      </c>
      <c r="B28053" s="221">
        <v>28362.0</v>
      </c>
      <c r="C28053" s="221">
        <v>1.0</v>
      </c>
    </row>
    <row r="28054">
      <c r="A28054" s="221">
        <v>28278.0</v>
      </c>
      <c r="B28054" s="221">
        <v>28363.0</v>
      </c>
      <c r="C28054" s="221">
        <v>1.0</v>
      </c>
    </row>
    <row r="28055">
      <c r="A28055" s="221">
        <v>28280.0</v>
      </c>
      <c r="B28055" s="221">
        <v>34.0</v>
      </c>
      <c r="C28055" s="221">
        <v>538.0</v>
      </c>
    </row>
    <row r="28056">
      <c r="A28056" s="221">
        <v>28280.0</v>
      </c>
      <c r="B28056" s="221">
        <v>35.0</v>
      </c>
      <c r="C28056" s="221">
        <v>69.0</v>
      </c>
    </row>
    <row r="28057">
      <c r="A28057" s="221">
        <v>28280.0</v>
      </c>
      <c r="B28057" s="221">
        <v>37.0</v>
      </c>
      <c r="C28057" s="221">
        <v>4.0</v>
      </c>
    </row>
    <row r="28058">
      <c r="A28058" s="221">
        <v>28280.0</v>
      </c>
      <c r="B28058" s="221">
        <v>38.0</v>
      </c>
      <c r="C28058" s="221">
        <v>2.0</v>
      </c>
    </row>
    <row r="28059">
      <c r="A28059" s="221">
        <v>28280.0</v>
      </c>
      <c r="B28059" s="221">
        <v>9834.0</v>
      </c>
      <c r="C28059" s="221">
        <v>1.0</v>
      </c>
    </row>
    <row r="28060">
      <c r="A28060" s="221">
        <v>28280.0</v>
      </c>
      <c r="B28060" s="221">
        <v>9848.0</v>
      </c>
      <c r="C28060" s="221">
        <v>1.0</v>
      </c>
    </row>
    <row r="28061">
      <c r="A28061" s="221">
        <v>28280.0</v>
      </c>
      <c r="B28061" s="221">
        <v>11399.0</v>
      </c>
      <c r="C28061" s="221">
        <v>1.0</v>
      </c>
    </row>
    <row r="28062">
      <c r="A28062" s="221">
        <v>28280.0</v>
      </c>
      <c r="B28062" s="221">
        <v>11690.0</v>
      </c>
      <c r="C28062" s="221">
        <v>1.0</v>
      </c>
    </row>
    <row r="28063">
      <c r="A28063" s="221">
        <v>28280.0</v>
      </c>
      <c r="B28063" s="221">
        <v>28361.0</v>
      </c>
      <c r="C28063" s="221">
        <v>8.0</v>
      </c>
    </row>
    <row r="28064">
      <c r="A28064" s="221">
        <v>28280.0</v>
      </c>
      <c r="B28064" s="221">
        <v>28362.0</v>
      </c>
      <c r="C28064" s="221">
        <v>8.0</v>
      </c>
    </row>
    <row r="28065">
      <c r="A28065" s="221">
        <v>28280.0</v>
      </c>
      <c r="B28065" s="221">
        <v>28364.0</v>
      </c>
      <c r="C28065" s="221">
        <v>6.0</v>
      </c>
    </row>
    <row r="28066">
      <c r="A28066" s="221">
        <v>28280.0</v>
      </c>
      <c r="B28066" s="221">
        <v>28366.0</v>
      </c>
      <c r="C28066" s="221">
        <v>1.0</v>
      </c>
    </row>
    <row r="28067">
      <c r="A28067" s="221">
        <v>28282.0</v>
      </c>
      <c r="B28067" s="221">
        <v>34.0</v>
      </c>
      <c r="C28067" s="221">
        <v>3133.0</v>
      </c>
    </row>
    <row r="28068">
      <c r="A28068" s="221">
        <v>28282.0</v>
      </c>
      <c r="B28068" s="221">
        <v>35.0</v>
      </c>
      <c r="C28068" s="221">
        <v>160.0</v>
      </c>
    </row>
    <row r="28069">
      <c r="A28069" s="221">
        <v>28282.0</v>
      </c>
      <c r="B28069" s="221">
        <v>36.0</v>
      </c>
      <c r="C28069" s="221">
        <v>154.0</v>
      </c>
    </row>
    <row r="28070">
      <c r="A28070" s="221">
        <v>28282.0</v>
      </c>
      <c r="B28070" s="221">
        <v>37.0</v>
      </c>
      <c r="C28070" s="221">
        <v>1.0</v>
      </c>
    </row>
    <row r="28071">
      <c r="A28071" s="221">
        <v>28282.0</v>
      </c>
      <c r="B28071" s="221">
        <v>38.0</v>
      </c>
      <c r="C28071" s="221">
        <v>8.0</v>
      </c>
    </row>
    <row r="28072">
      <c r="A28072" s="221">
        <v>28282.0</v>
      </c>
      <c r="B28072" s="221">
        <v>39.0</v>
      </c>
      <c r="C28072" s="221">
        <v>2.0</v>
      </c>
    </row>
    <row r="28073">
      <c r="A28073" s="221">
        <v>28282.0</v>
      </c>
      <c r="B28073" s="221">
        <v>28361.0</v>
      </c>
      <c r="C28073" s="221">
        <v>2.0</v>
      </c>
    </row>
    <row r="28074">
      <c r="A28074" s="221">
        <v>28282.0</v>
      </c>
      <c r="B28074" s="221">
        <v>28362.0</v>
      </c>
      <c r="C28074" s="221">
        <v>2.0</v>
      </c>
    </row>
    <row r="28075">
      <c r="A28075" s="221">
        <v>28282.0</v>
      </c>
      <c r="B28075" s="221">
        <v>28363.0</v>
      </c>
      <c r="C28075" s="221">
        <v>2.0</v>
      </c>
    </row>
    <row r="28076">
      <c r="A28076" s="221">
        <v>28282.0</v>
      </c>
      <c r="B28076" s="221">
        <v>28364.0</v>
      </c>
      <c r="C28076" s="221">
        <v>1.0</v>
      </c>
    </row>
    <row r="28077">
      <c r="A28077" s="221">
        <v>28284.0</v>
      </c>
      <c r="B28077" s="221">
        <v>34.0</v>
      </c>
      <c r="C28077" s="221">
        <v>3133.0</v>
      </c>
    </row>
    <row r="28078">
      <c r="A28078" s="221">
        <v>28284.0</v>
      </c>
      <c r="B28078" s="221">
        <v>35.0</v>
      </c>
      <c r="C28078" s="221">
        <v>160.0</v>
      </c>
    </row>
    <row r="28079">
      <c r="A28079" s="221">
        <v>28284.0</v>
      </c>
      <c r="B28079" s="221">
        <v>36.0</v>
      </c>
      <c r="C28079" s="221">
        <v>154.0</v>
      </c>
    </row>
    <row r="28080">
      <c r="A28080" s="221">
        <v>28284.0</v>
      </c>
      <c r="B28080" s="221">
        <v>37.0</v>
      </c>
      <c r="C28080" s="221">
        <v>1.0</v>
      </c>
    </row>
    <row r="28081">
      <c r="A28081" s="221">
        <v>28284.0</v>
      </c>
      <c r="B28081" s="221">
        <v>38.0</v>
      </c>
      <c r="C28081" s="221">
        <v>8.0</v>
      </c>
    </row>
    <row r="28082">
      <c r="A28082" s="221">
        <v>28284.0</v>
      </c>
      <c r="B28082" s="221">
        <v>39.0</v>
      </c>
      <c r="C28082" s="221">
        <v>2.0</v>
      </c>
    </row>
    <row r="28083">
      <c r="A28083" s="221">
        <v>28284.0</v>
      </c>
      <c r="B28083" s="221">
        <v>9834.0</v>
      </c>
      <c r="C28083" s="221">
        <v>3.0</v>
      </c>
    </row>
    <row r="28084">
      <c r="A28084" s="221">
        <v>28284.0</v>
      </c>
      <c r="B28084" s="221">
        <v>9848.0</v>
      </c>
      <c r="C28084" s="221">
        <v>3.0</v>
      </c>
    </row>
    <row r="28085">
      <c r="A28085" s="221">
        <v>28284.0</v>
      </c>
      <c r="B28085" s="221">
        <v>11399.0</v>
      </c>
      <c r="C28085" s="221">
        <v>3.0</v>
      </c>
    </row>
    <row r="28086">
      <c r="A28086" s="221">
        <v>28284.0</v>
      </c>
      <c r="B28086" s="221">
        <v>11689.0</v>
      </c>
      <c r="C28086" s="221">
        <v>1.0</v>
      </c>
    </row>
    <row r="28087">
      <c r="A28087" s="221">
        <v>28284.0</v>
      </c>
      <c r="B28087" s="221">
        <v>28361.0</v>
      </c>
      <c r="C28087" s="221">
        <v>15.0</v>
      </c>
    </row>
    <row r="28088">
      <c r="A28088" s="221">
        <v>28284.0</v>
      </c>
      <c r="B28088" s="221">
        <v>28362.0</v>
      </c>
      <c r="C28088" s="221">
        <v>14.0</v>
      </c>
    </row>
    <row r="28089">
      <c r="A28089" s="221">
        <v>28284.0</v>
      </c>
      <c r="B28089" s="221">
        <v>28363.0</v>
      </c>
      <c r="C28089" s="221">
        <v>11.0</v>
      </c>
    </row>
    <row r="28090">
      <c r="A28090" s="221">
        <v>28284.0</v>
      </c>
      <c r="B28090" s="221">
        <v>28364.0</v>
      </c>
      <c r="C28090" s="221">
        <v>9.0</v>
      </c>
    </row>
    <row r="28091">
      <c r="A28091" s="221">
        <v>28284.0</v>
      </c>
      <c r="B28091" s="221">
        <v>28366.0</v>
      </c>
      <c r="C28091" s="221">
        <v>1.0</v>
      </c>
    </row>
    <row r="28092">
      <c r="A28092" s="221">
        <v>28286.0</v>
      </c>
      <c r="B28092" s="221">
        <v>34.0</v>
      </c>
      <c r="C28092" s="221">
        <v>258.0</v>
      </c>
    </row>
    <row r="28093">
      <c r="A28093" s="221">
        <v>28286.0</v>
      </c>
      <c r="B28093" s="221">
        <v>35.0</v>
      </c>
      <c r="C28093" s="221">
        <v>4964.0</v>
      </c>
    </row>
    <row r="28094">
      <c r="A28094" s="221">
        <v>28286.0</v>
      </c>
      <c r="B28094" s="221">
        <v>38.0</v>
      </c>
      <c r="C28094" s="221">
        <v>2.0</v>
      </c>
    </row>
    <row r="28095">
      <c r="A28095" s="221">
        <v>28286.0</v>
      </c>
      <c r="B28095" s="221">
        <v>40.0</v>
      </c>
      <c r="C28095" s="221">
        <v>8.0</v>
      </c>
    </row>
    <row r="28096">
      <c r="A28096" s="221">
        <v>28286.0</v>
      </c>
      <c r="B28096" s="221">
        <v>28361.0</v>
      </c>
      <c r="C28096" s="221">
        <v>4.0</v>
      </c>
    </row>
    <row r="28097">
      <c r="A28097" s="221">
        <v>28286.0</v>
      </c>
      <c r="B28097" s="221">
        <v>28362.0</v>
      </c>
      <c r="C28097" s="221">
        <v>4.0</v>
      </c>
    </row>
    <row r="28098">
      <c r="A28098" s="221">
        <v>28286.0</v>
      </c>
      <c r="B28098" s="221">
        <v>28363.0</v>
      </c>
      <c r="C28098" s="221">
        <v>3.0</v>
      </c>
    </row>
    <row r="28099">
      <c r="A28099" s="221">
        <v>28286.0</v>
      </c>
      <c r="B28099" s="221">
        <v>28364.0</v>
      </c>
      <c r="C28099" s="221">
        <v>3.0</v>
      </c>
    </row>
    <row r="28100">
      <c r="A28100" s="221">
        <v>28286.0</v>
      </c>
      <c r="B28100" s="221">
        <v>28365.0</v>
      </c>
      <c r="C28100" s="221">
        <v>2.0</v>
      </c>
    </row>
    <row r="28101">
      <c r="A28101" s="221">
        <v>28288.0</v>
      </c>
      <c r="B28101" s="221">
        <v>34.0</v>
      </c>
      <c r="C28101" s="221">
        <v>258.0</v>
      </c>
    </row>
    <row r="28102">
      <c r="A28102" s="221">
        <v>28288.0</v>
      </c>
      <c r="B28102" s="221">
        <v>35.0</v>
      </c>
      <c r="C28102" s="221">
        <v>4964.0</v>
      </c>
    </row>
    <row r="28103">
      <c r="A28103" s="221">
        <v>28288.0</v>
      </c>
      <c r="B28103" s="221">
        <v>38.0</v>
      </c>
      <c r="C28103" s="221">
        <v>2.0</v>
      </c>
    </row>
    <row r="28104">
      <c r="A28104" s="221">
        <v>28288.0</v>
      </c>
      <c r="B28104" s="221">
        <v>40.0</v>
      </c>
      <c r="C28104" s="221">
        <v>8.0</v>
      </c>
    </row>
    <row r="28105">
      <c r="A28105" s="221">
        <v>28288.0</v>
      </c>
      <c r="B28105" s="221">
        <v>9834.0</v>
      </c>
      <c r="C28105" s="221">
        <v>6.0</v>
      </c>
    </row>
    <row r="28106">
      <c r="A28106" s="221">
        <v>28288.0</v>
      </c>
      <c r="B28106" s="221">
        <v>9848.0</v>
      </c>
      <c r="C28106" s="221">
        <v>6.0</v>
      </c>
    </row>
    <row r="28107">
      <c r="A28107" s="221">
        <v>28288.0</v>
      </c>
      <c r="B28107" s="221">
        <v>11399.0</v>
      </c>
      <c r="C28107" s="221">
        <v>6.0</v>
      </c>
    </row>
    <row r="28108">
      <c r="A28108" s="221">
        <v>28288.0</v>
      </c>
      <c r="B28108" s="221">
        <v>11688.0</v>
      </c>
      <c r="C28108" s="221">
        <v>3.0</v>
      </c>
    </row>
    <row r="28109">
      <c r="A28109" s="221">
        <v>28288.0</v>
      </c>
      <c r="B28109" s="221">
        <v>28361.0</v>
      </c>
      <c r="C28109" s="221">
        <v>32.0</v>
      </c>
    </row>
    <row r="28110">
      <c r="A28110" s="221">
        <v>28288.0</v>
      </c>
      <c r="B28110" s="221">
        <v>28362.0</v>
      </c>
      <c r="C28110" s="221">
        <v>27.0</v>
      </c>
    </row>
    <row r="28111">
      <c r="A28111" s="221">
        <v>28288.0</v>
      </c>
      <c r="B28111" s="221">
        <v>28363.0</v>
      </c>
      <c r="C28111" s="221">
        <v>21.0</v>
      </c>
    </row>
    <row r="28112">
      <c r="A28112" s="221">
        <v>28288.0</v>
      </c>
      <c r="B28112" s="221">
        <v>28364.0</v>
      </c>
      <c r="C28112" s="221">
        <v>18.0</v>
      </c>
    </row>
    <row r="28113">
      <c r="A28113" s="221">
        <v>28288.0</v>
      </c>
      <c r="B28113" s="221">
        <v>28365.0</v>
      </c>
      <c r="C28113" s="221">
        <v>11.0</v>
      </c>
    </row>
    <row r="28114">
      <c r="A28114" s="221">
        <v>28288.0</v>
      </c>
      <c r="B28114" s="221">
        <v>28366.0</v>
      </c>
      <c r="C28114" s="221">
        <v>5.0</v>
      </c>
    </row>
    <row r="28115">
      <c r="A28115" s="221">
        <v>28290.0</v>
      </c>
      <c r="B28115" s="221">
        <v>34.0</v>
      </c>
      <c r="C28115" s="221">
        <v>8516.0</v>
      </c>
    </row>
    <row r="28116">
      <c r="A28116" s="221">
        <v>28290.0</v>
      </c>
      <c r="B28116" s="221">
        <v>36.0</v>
      </c>
      <c r="C28116" s="221">
        <v>627.0</v>
      </c>
    </row>
    <row r="28117">
      <c r="A28117" s="221">
        <v>28290.0</v>
      </c>
      <c r="B28117" s="221">
        <v>37.0</v>
      </c>
      <c r="C28117" s="221">
        <v>9.0</v>
      </c>
    </row>
    <row r="28118">
      <c r="A28118" s="221">
        <v>28290.0</v>
      </c>
      <c r="B28118" s="221">
        <v>38.0</v>
      </c>
      <c r="C28118" s="221">
        <v>2.0</v>
      </c>
    </row>
    <row r="28119">
      <c r="A28119" s="221">
        <v>28290.0</v>
      </c>
      <c r="B28119" s="221">
        <v>39.0</v>
      </c>
      <c r="C28119" s="221">
        <v>8.0</v>
      </c>
    </row>
    <row r="28120">
      <c r="A28120" s="221">
        <v>28290.0</v>
      </c>
      <c r="B28120" s="221">
        <v>40.0</v>
      </c>
      <c r="C28120" s="221">
        <v>4.0</v>
      </c>
    </row>
    <row r="28121">
      <c r="A28121" s="221">
        <v>28290.0</v>
      </c>
      <c r="B28121" s="221">
        <v>28361.0</v>
      </c>
      <c r="C28121" s="221">
        <v>4.0</v>
      </c>
    </row>
    <row r="28122">
      <c r="A28122" s="221">
        <v>28290.0</v>
      </c>
      <c r="B28122" s="221">
        <v>28362.0</v>
      </c>
      <c r="C28122" s="221">
        <v>4.0</v>
      </c>
    </row>
    <row r="28123">
      <c r="A28123" s="221">
        <v>28290.0</v>
      </c>
      <c r="B28123" s="221">
        <v>28363.0</v>
      </c>
      <c r="C28123" s="221">
        <v>3.0</v>
      </c>
    </row>
    <row r="28124">
      <c r="A28124" s="221">
        <v>28290.0</v>
      </c>
      <c r="B28124" s="221">
        <v>28364.0</v>
      </c>
      <c r="C28124" s="221">
        <v>3.0</v>
      </c>
    </row>
    <row r="28125">
      <c r="A28125" s="221">
        <v>28290.0</v>
      </c>
      <c r="B28125" s="221">
        <v>28365.0</v>
      </c>
      <c r="C28125" s="221">
        <v>2.0</v>
      </c>
    </row>
    <row r="28126">
      <c r="A28126" s="221">
        <v>28292.0</v>
      </c>
      <c r="B28126" s="221">
        <v>34.0</v>
      </c>
      <c r="C28126" s="221">
        <v>8516.0</v>
      </c>
    </row>
    <row r="28127">
      <c r="A28127" s="221">
        <v>28292.0</v>
      </c>
      <c r="B28127" s="221">
        <v>36.0</v>
      </c>
      <c r="C28127" s="221">
        <v>627.0</v>
      </c>
    </row>
    <row r="28128">
      <c r="A28128" s="221">
        <v>28292.0</v>
      </c>
      <c r="B28128" s="221">
        <v>37.0</v>
      </c>
      <c r="C28128" s="221">
        <v>9.0</v>
      </c>
    </row>
    <row r="28129">
      <c r="A28129" s="221">
        <v>28292.0</v>
      </c>
      <c r="B28129" s="221">
        <v>38.0</v>
      </c>
      <c r="C28129" s="221">
        <v>2.0</v>
      </c>
    </row>
    <row r="28130">
      <c r="A28130" s="221">
        <v>28292.0</v>
      </c>
      <c r="B28130" s="221">
        <v>39.0</v>
      </c>
      <c r="C28130" s="221">
        <v>8.0</v>
      </c>
    </row>
    <row r="28131">
      <c r="A28131" s="221">
        <v>28292.0</v>
      </c>
      <c r="B28131" s="221">
        <v>40.0</v>
      </c>
      <c r="C28131" s="221">
        <v>4.0</v>
      </c>
    </row>
    <row r="28132">
      <c r="A28132" s="221">
        <v>28292.0</v>
      </c>
      <c r="B28132" s="221">
        <v>9834.0</v>
      </c>
      <c r="C28132" s="221">
        <v>6.0</v>
      </c>
    </row>
    <row r="28133">
      <c r="A28133" s="221">
        <v>28292.0</v>
      </c>
      <c r="B28133" s="221">
        <v>9848.0</v>
      </c>
      <c r="C28133" s="221">
        <v>6.0</v>
      </c>
    </row>
    <row r="28134">
      <c r="A28134" s="221">
        <v>28292.0</v>
      </c>
      <c r="B28134" s="221">
        <v>11399.0</v>
      </c>
      <c r="C28134" s="221">
        <v>6.0</v>
      </c>
    </row>
    <row r="28135">
      <c r="A28135" s="221">
        <v>28292.0</v>
      </c>
      <c r="B28135" s="221">
        <v>11689.0</v>
      </c>
      <c r="C28135" s="221">
        <v>3.0</v>
      </c>
    </row>
    <row r="28136">
      <c r="A28136" s="221">
        <v>28292.0</v>
      </c>
      <c r="B28136" s="221">
        <v>28361.0</v>
      </c>
      <c r="C28136" s="221">
        <v>32.0</v>
      </c>
    </row>
    <row r="28137">
      <c r="A28137" s="221">
        <v>28292.0</v>
      </c>
      <c r="B28137" s="221">
        <v>28362.0</v>
      </c>
      <c r="C28137" s="221">
        <v>27.0</v>
      </c>
    </row>
    <row r="28138">
      <c r="A28138" s="221">
        <v>28292.0</v>
      </c>
      <c r="B28138" s="221">
        <v>28363.0</v>
      </c>
      <c r="C28138" s="221">
        <v>21.0</v>
      </c>
    </row>
    <row r="28139">
      <c r="A28139" s="221">
        <v>28292.0</v>
      </c>
      <c r="B28139" s="221">
        <v>28364.0</v>
      </c>
      <c r="C28139" s="221">
        <v>18.0</v>
      </c>
    </row>
    <row r="28140">
      <c r="A28140" s="221">
        <v>28292.0</v>
      </c>
      <c r="B28140" s="221">
        <v>28365.0</v>
      </c>
      <c r="C28140" s="221">
        <v>11.0</v>
      </c>
    </row>
    <row r="28141">
      <c r="A28141" s="221">
        <v>28292.0</v>
      </c>
      <c r="B28141" s="221">
        <v>28366.0</v>
      </c>
      <c r="C28141" s="221">
        <v>5.0</v>
      </c>
    </row>
    <row r="28142">
      <c r="A28142" s="221">
        <v>28294.0</v>
      </c>
      <c r="B28142" s="221">
        <v>34.0</v>
      </c>
      <c r="C28142" s="221">
        <v>2724.0</v>
      </c>
    </row>
    <row r="28143">
      <c r="A28143" s="221">
        <v>28294.0</v>
      </c>
      <c r="B28143" s="221">
        <v>35.0</v>
      </c>
      <c r="C28143" s="221">
        <v>300.0</v>
      </c>
    </row>
    <row r="28144">
      <c r="A28144" s="221">
        <v>28294.0</v>
      </c>
      <c r="B28144" s="221">
        <v>36.0</v>
      </c>
      <c r="C28144" s="221">
        <v>187.0</v>
      </c>
    </row>
    <row r="28145">
      <c r="A28145" s="221">
        <v>28294.0</v>
      </c>
      <c r="B28145" s="221">
        <v>37.0</v>
      </c>
      <c r="C28145" s="221">
        <v>4.0</v>
      </c>
    </row>
    <row r="28146">
      <c r="A28146" s="221">
        <v>28294.0</v>
      </c>
      <c r="B28146" s="221">
        <v>38.0</v>
      </c>
      <c r="C28146" s="221">
        <v>4.0</v>
      </c>
    </row>
    <row r="28147">
      <c r="A28147" s="221">
        <v>28294.0</v>
      </c>
      <c r="B28147" s="221">
        <v>28361.0</v>
      </c>
      <c r="C28147" s="221">
        <v>2.0</v>
      </c>
    </row>
    <row r="28148">
      <c r="A28148" s="221">
        <v>28294.0</v>
      </c>
      <c r="B28148" s="221">
        <v>28362.0</v>
      </c>
      <c r="C28148" s="221">
        <v>2.0</v>
      </c>
    </row>
    <row r="28149">
      <c r="A28149" s="221">
        <v>28294.0</v>
      </c>
      <c r="B28149" s="221">
        <v>28363.0</v>
      </c>
      <c r="C28149" s="221">
        <v>2.0</v>
      </c>
    </row>
    <row r="28150">
      <c r="A28150" s="221">
        <v>28294.0</v>
      </c>
      <c r="B28150" s="221">
        <v>28364.0</v>
      </c>
      <c r="C28150" s="221">
        <v>1.0</v>
      </c>
    </row>
    <row r="28151">
      <c r="A28151" s="221">
        <v>28296.0</v>
      </c>
      <c r="B28151" s="221">
        <v>34.0</v>
      </c>
      <c r="C28151" s="221">
        <v>2724.0</v>
      </c>
    </row>
    <row r="28152">
      <c r="A28152" s="221">
        <v>28296.0</v>
      </c>
      <c r="B28152" s="221">
        <v>35.0</v>
      </c>
      <c r="C28152" s="221">
        <v>300.0</v>
      </c>
    </row>
    <row r="28153">
      <c r="A28153" s="221">
        <v>28296.0</v>
      </c>
      <c r="B28153" s="221">
        <v>36.0</v>
      </c>
      <c r="C28153" s="221">
        <v>187.0</v>
      </c>
    </row>
    <row r="28154">
      <c r="A28154" s="221">
        <v>28296.0</v>
      </c>
      <c r="B28154" s="221">
        <v>37.0</v>
      </c>
      <c r="C28154" s="221">
        <v>4.0</v>
      </c>
    </row>
    <row r="28155">
      <c r="A28155" s="221">
        <v>28296.0</v>
      </c>
      <c r="B28155" s="221">
        <v>38.0</v>
      </c>
      <c r="C28155" s="221">
        <v>4.0</v>
      </c>
    </row>
    <row r="28156">
      <c r="A28156" s="221">
        <v>28296.0</v>
      </c>
      <c r="B28156" s="221">
        <v>9834.0</v>
      </c>
      <c r="C28156" s="221">
        <v>3.0</v>
      </c>
    </row>
    <row r="28157">
      <c r="A28157" s="221">
        <v>28296.0</v>
      </c>
      <c r="B28157" s="221">
        <v>9848.0</v>
      </c>
      <c r="C28157" s="221">
        <v>3.0</v>
      </c>
    </row>
    <row r="28158">
      <c r="A28158" s="221">
        <v>28296.0</v>
      </c>
      <c r="B28158" s="221">
        <v>11399.0</v>
      </c>
      <c r="C28158" s="221">
        <v>3.0</v>
      </c>
    </row>
    <row r="28159">
      <c r="A28159" s="221">
        <v>28296.0</v>
      </c>
      <c r="B28159" s="221">
        <v>11691.0</v>
      </c>
      <c r="C28159" s="221">
        <v>1.0</v>
      </c>
    </row>
    <row r="28160">
      <c r="A28160" s="221">
        <v>28296.0</v>
      </c>
      <c r="B28160" s="221">
        <v>28361.0</v>
      </c>
      <c r="C28160" s="221">
        <v>15.0</v>
      </c>
    </row>
    <row r="28161">
      <c r="A28161" s="221">
        <v>28296.0</v>
      </c>
      <c r="B28161" s="221">
        <v>28362.0</v>
      </c>
      <c r="C28161" s="221">
        <v>14.0</v>
      </c>
    </row>
    <row r="28162">
      <c r="A28162" s="221">
        <v>28296.0</v>
      </c>
      <c r="B28162" s="221">
        <v>28363.0</v>
      </c>
      <c r="C28162" s="221">
        <v>11.0</v>
      </c>
    </row>
    <row r="28163">
      <c r="A28163" s="221">
        <v>28296.0</v>
      </c>
      <c r="B28163" s="221">
        <v>28364.0</v>
      </c>
      <c r="C28163" s="221">
        <v>9.0</v>
      </c>
    </row>
    <row r="28164">
      <c r="A28164" s="221">
        <v>28296.0</v>
      </c>
      <c r="B28164" s="221">
        <v>28366.0</v>
      </c>
      <c r="C28164" s="221">
        <v>1.0</v>
      </c>
    </row>
    <row r="28165">
      <c r="A28165" s="221">
        <v>28298.0</v>
      </c>
      <c r="B28165" s="221">
        <v>34.0</v>
      </c>
      <c r="C28165" s="221">
        <v>2631.0</v>
      </c>
    </row>
    <row r="28166">
      <c r="A28166" s="221">
        <v>28298.0</v>
      </c>
      <c r="B28166" s="221">
        <v>35.0</v>
      </c>
      <c r="C28166" s="221">
        <v>542.0</v>
      </c>
    </row>
    <row r="28167">
      <c r="A28167" s="221">
        <v>28298.0</v>
      </c>
      <c r="B28167" s="221">
        <v>36.0</v>
      </c>
      <c r="C28167" s="221">
        <v>113.0</v>
      </c>
    </row>
    <row r="28168">
      <c r="A28168" s="221">
        <v>28298.0</v>
      </c>
      <c r="B28168" s="221">
        <v>39.0</v>
      </c>
      <c r="C28168" s="221">
        <v>4.0</v>
      </c>
    </row>
    <row r="28169">
      <c r="A28169" s="221">
        <v>28298.0</v>
      </c>
      <c r="B28169" s="221">
        <v>28361.0</v>
      </c>
      <c r="C28169" s="221">
        <v>2.0</v>
      </c>
    </row>
    <row r="28170">
      <c r="A28170" s="221">
        <v>28298.0</v>
      </c>
      <c r="B28170" s="221">
        <v>28362.0</v>
      </c>
      <c r="C28170" s="221">
        <v>2.0</v>
      </c>
    </row>
    <row r="28171">
      <c r="A28171" s="221">
        <v>28298.0</v>
      </c>
      <c r="B28171" s="221">
        <v>28363.0</v>
      </c>
      <c r="C28171" s="221">
        <v>2.0</v>
      </c>
    </row>
    <row r="28172">
      <c r="A28172" s="221">
        <v>28298.0</v>
      </c>
      <c r="B28172" s="221">
        <v>28364.0</v>
      </c>
      <c r="C28172" s="221">
        <v>1.0</v>
      </c>
    </row>
    <row r="28173">
      <c r="A28173" s="221">
        <v>28300.0</v>
      </c>
      <c r="B28173" s="221">
        <v>34.0</v>
      </c>
      <c r="C28173" s="221">
        <v>2631.0</v>
      </c>
    </row>
    <row r="28174">
      <c r="A28174" s="221">
        <v>28300.0</v>
      </c>
      <c r="B28174" s="221">
        <v>35.0</v>
      </c>
      <c r="C28174" s="221">
        <v>542.0</v>
      </c>
    </row>
    <row r="28175">
      <c r="A28175" s="221">
        <v>28300.0</v>
      </c>
      <c r="B28175" s="221">
        <v>36.0</v>
      </c>
      <c r="C28175" s="221">
        <v>113.0</v>
      </c>
    </row>
    <row r="28176">
      <c r="A28176" s="221">
        <v>28300.0</v>
      </c>
      <c r="B28176" s="221">
        <v>39.0</v>
      </c>
      <c r="C28176" s="221">
        <v>4.0</v>
      </c>
    </row>
    <row r="28177">
      <c r="A28177" s="221">
        <v>28300.0</v>
      </c>
      <c r="B28177" s="221">
        <v>9834.0</v>
      </c>
      <c r="C28177" s="221">
        <v>3.0</v>
      </c>
    </row>
    <row r="28178">
      <c r="A28178" s="221">
        <v>28300.0</v>
      </c>
      <c r="B28178" s="221">
        <v>9848.0</v>
      </c>
      <c r="C28178" s="221">
        <v>3.0</v>
      </c>
    </row>
    <row r="28179">
      <c r="A28179" s="221">
        <v>28300.0</v>
      </c>
      <c r="B28179" s="221">
        <v>11399.0</v>
      </c>
      <c r="C28179" s="221">
        <v>3.0</v>
      </c>
    </row>
    <row r="28180">
      <c r="A28180" s="221">
        <v>28300.0</v>
      </c>
      <c r="B28180" s="221">
        <v>11690.0</v>
      </c>
      <c r="C28180" s="221">
        <v>1.0</v>
      </c>
    </row>
    <row r="28181">
      <c r="A28181" s="221">
        <v>28300.0</v>
      </c>
      <c r="B28181" s="221">
        <v>28361.0</v>
      </c>
      <c r="C28181" s="221">
        <v>15.0</v>
      </c>
    </row>
    <row r="28182">
      <c r="A28182" s="221">
        <v>28300.0</v>
      </c>
      <c r="B28182" s="221">
        <v>28362.0</v>
      </c>
      <c r="C28182" s="221">
        <v>14.0</v>
      </c>
    </row>
    <row r="28183">
      <c r="A28183" s="221">
        <v>28300.0</v>
      </c>
      <c r="B28183" s="221">
        <v>28363.0</v>
      </c>
      <c r="C28183" s="221">
        <v>11.0</v>
      </c>
    </row>
    <row r="28184">
      <c r="A28184" s="221">
        <v>28300.0</v>
      </c>
      <c r="B28184" s="221">
        <v>28364.0</v>
      </c>
      <c r="C28184" s="221">
        <v>9.0</v>
      </c>
    </row>
    <row r="28185">
      <c r="A28185" s="221">
        <v>28300.0</v>
      </c>
      <c r="B28185" s="221">
        <v>28366.0</v>
      </c>
      <c r="C28185" s="221">
        <v>1.0</v>
      </c>
    </row>
    <row r="28186">
      <c r="A28186" s="221">
        <v>28302.0</v>
      </c>
      <c r="B28186" s="221">
        <v>34.0</v>
      </c>
      <c r="C28186" s="221">
        <v>951.0</v>
      </c>
    </row>
    <row r="28187">
      <c r="A28187" s="221">
        <v>28302.0</v>
      </c>
      <c r="B28187" s="221">
        <v>35.0</v>
      </c>
      <c r="C28187" s="221">
        <v>7.0</v>
      </c>
    </row>
    <row r="28188">
      <c r="A28188" s="221">
        <v>28302.0</v>
      </c>
      <c r="B28188" s="221">
        <v>36.0</v>
      </c>
      <c r="C28188" s="221">
        <v>7.0</v>
      </c>
    </row>
    <row r="28189">
      <c r="A28189" s="221">
        <v>28302.0</v>
      </c>
      <c r="B28189" s="221">
        <v>38.0</v>
      </c>
      <c r="C28189" s="221">
        <v>4.0</v>
      </c>
    </row>
    <row r="28190">
      <c r="A28190" s="221">
        <v>28302.0</v>
      </c>
      <c r="B28190" s="221">
        <v>28361.0</v>
      </c>
      <c r="C28190" s="221">
        <v>1.0</v>
      </c>
    </row>
    <row r="28191">
      <c r="A28191" s="221">
        <v>28302.0</v>
      </c>
      <c r="B28191" s="221">
        <v>28362.0</v>
      </c>
      <c r="C28191" s="221">
        <v>1.0</v>
      </c>
    </row>
    <row r="28192">
      <c r="A28192" s="221">
        <v>28302.0</v>
      </c>
      <c r="B28192" s="221">
        <v>28363.0</v>
      </c>
      <c r="C28192" s="221">
        <v>1.0</v>
      </c>
    </row>
    <row r="28193">
      <c r="A28193" s="221">
        <v>28304.0</v>
      </c>
      <c r="B28193" s="221">
        <v>34.0</v>
      </c>
      <c r="C28193" s="221">
        <v>951.0</v>
      </c>
    </row>
    <row r="28194">
      <c r="A28194" s="221">
        <v>28304.0</v>
      </c>
      <c r="B28194" s="221">
        <v>35.0</v>
      </c>
      <c r="C28194" s="221">
        <v>7.0</v>
      </c>
    </row>
    <row r="28195">
      <c r="A28195" s="221">
        <v>28304.0</v>
      </c>
      <c r="B28195" s="221">
        <v>36.0</v>
      </c>
      <c r="C28195" s="221">
        <v>7.0</v>
      </c>
    </row>
    <row r="28196">
      <c r="A28196" s="221">
        <v>28304.0</v>
      </c>
      <c r="B28196" s="221">
        <v>38.0</v>
      </c>
      <c r="C28196" s="221">
        <v>4.0</v>
      </c>
    </row>
    <row r="28197">
      <c r="A28197" s="221">
        <v>28304.0</v>
      </c>
      <c r="B28197" s="221">
        <v>9834.0</v>
      </c>
      <c r="C28197" s="221">
        <v>1.0</v>
      </c>
    </row>
    <row r="28198">
      <c r="A28198" s="221">
        <v>28304.0</v>
      </c>
      <c r="B28198" s="221">
        <v>9848.0</v>
      </c>
      <c r="C28198" s="221">
        <v>1.0</v>
      </c>
    </row>
    <row r="28199">
      <c r="A28199" s="221">
        <v>28304.0</v>
      </c>
      <c r="B28199" s="221">
        <v>11399.0</v>
      </c>
      <c r="C28199" s="221">
        <v>1.0</v>
      </c>
    </row>
    <row r="28200">
      <c r="A28200" s="221">
        <v>28304.0</v>
      </c>
      <c r="B28200" s="221">
        <v>11691.0</v>
      </c>
      <c r="C28200" s="221">
        <v>1.0</v>
      </c>
    </row>
    <row r="28201">
      <c r="A28201" s="221">
        <v>28304.0</v>
      </c>
      <c r="B28201" s="221">
        <v>28361.0</v>
      </c>
      <c r="C28201" s="221">
        <v>8.0</v>
      </c>
    </row>
    <row r="28202">
      <c r="A28202" s="221">
        <v>28304.0</v>
      </c>
      <c r="B28202" s="221">
        <v>28362.0</v>
      </c>
      <c r="C28202" s="221">
        <v>8.0</v>
      </c>
    </row>
    <row r="28203">
      <c r="A28203" s="221">
        <v>28304.0</v>
      </c>
      <c r="B28203" s="221">
        <v>28363.0</v>
      </c>
      <c r="C28203" s="221">
        <v>6.0</v>
      </c>
    </row>
    <row r="28204">
      <c r="A28204" s="221">
        <v>28304.0</v>
      </c>
      <c r="B28204" s="221">
        <v>28366.0</v>
      </c>
      <c r="C28204" s="221">
        <v>1.0</v>
      </c>
    </row>
    <row r="28205">
      <c r="A28205" s="221">
        <v>28306.0</v>
      </c>
      <c r="B28205" s="221">
        <v>34.0</v>
      </c>
      <c r="C28205" s="221">
        <v>5947.0</v>
      </c>
    </row>
    <row r="28206">
      <c r="A28206" s="221">
        <v>28306.0</v>
      </c>
      <c r="B28206" s="221">
        <v>35.0</v>
      </c>
      <c r="C28206" s="221">
        <v>729.0</v>
      </c>
    </row>
    <row r="28207">
      <c r="A28207" s="221">
        <v>28306.0</v>
      </c>
      <c r="B28207" s="221">
        <v>37.0</v>
      </c>
      <c r="C28207" s="221">
        <v>47.0</v>
      </c>
    </row>
    <row r="28208">
      <c r="A28208" s="221">
        <v>28306.0</v>
      </c>
      <c r="B28208" s="221">
        <v>38.0</v>
      </c>
      <c r="C28208" s="221">
        <v>27.0</v>
      </c>
    </row>
    <row r="28209">
      <c r="A28209" s="221">
        <v>28306.0</v>
      </c>
      <c r="B28209" s="221">
        <v>39.0</v>
      </c>
      <c r="C28209" s="221">
        <v>18.0</v>
      </c>
    </row>
    <row r="28210">
      <c r="A28210" s="221">
        <v>28306.0</v>
      </c>
      <c r="B28210" s="221">
        <v>28361.0</v>
      </c>
      <c r="C28210" s="221">
        <v>4.0</v>
      </c>
    </row>
    <row r="28211">
      <c r="A28211" s="221">
        <v>28306.0</v>
      </c>
      <c r="B28211" s="221">
        <v>28362.0</v>
      </c>
      <c r="C28211" s="221">
        <v>4.0</v>
      </c>
    </row>
    <row r="28212">
      <c r="A28212" s="221">
        <v>28306.0</v>
      </c>
      <c r="B28212" s="221">
        <v>28363.0</v>
      </c>
      <c r="C28212" s="221">
        <v>3.0</v>
      </c>
    </row>
    <row r="28213">
      <c r="A28213" s="221">
        <v>28306.0</v>
      </c>
      <c r="B28213" s="221">
        <v>28364.0</v>
      </c>
      <c r="C28213" s="221">
        <v>3.0</v>
      </c>
    </row>
    <row r="28214">
      <c r="A28214" s="221">
        <v>28306.0</v>
      </c>
      <c r="B28214" s="221">
        <v>28365.0</v>
      </c>
      <c r="C28214" s="221">
        <v>2.0</v>
      </c>
    </row>
    <row r="28215">
      <c r="A28215" s="221">
        <v>28308.0</v>
      </c>
      <c r="B28215" s="221">
        <v>34.0</v>
      </c>
      <c r="C28215" s="221">
        <v>5947.0</v>
      </c>
    </row>
    <row r="28216">
      <c r="A28216" s="221">
        <v>28308.0</v>
      </c>
      <c r="B28216" s="221">
        <v>35.0</v>
      </c>
      <c r="C28216" s="221">
        <v>729.0</v>
      </c>
    </row>
    <row r="28217">
      <c r="A28217" s="221">
        <v>28308.0</v>
      </c>
      <c r="B28217" s="221">
        <v>37.0</v>
      </c>
      <c r="C28217" s="221">
        <v>47.0</v>
      </c>
    </row>
    <row r="28218">
      <c r="A28218" s="221">
        <v>28308.0</v>
      </c>
      <c r="B28218" s="221">
        <v>38.0</v>
      </c>
      <c r="C28218" s="221">
        <v>27.0</v>
      </c>
    </row>
    <row r="28219">
      <c r="A28219" s="221">
        <v>28308.0</v>
      </c>
      <c r="B28219" s="221">
        <v>39.0</v>
      </c>
      <c r="C28219" s="221">
        <v>18.0</v>
      </c>
    </row>
    <row r="28220">
      <c r="A28220" s="221">
        <v>28308.0</v>
      </c>
      <c r="B28220" s="221">
        <v>9834.0</v>
      </c>
      <c r="C28220" s="221">
        <v>6.0</v>
      </c>
    </row>
    <row r="28221">
      <c r="A28221" s="221">
        <v>28308.0</v>
      </c>
      <c r="B28221" s="221">
        <v>9848.0</v>
      </c>
      <c r="C28221" s="221">
        <v>6.0</v>
      </c>
    </row>
    <row r="28222">
      <c r="A28222" s="221">
        <v>28308.0</v>
      </c>
      <c r="B28222" s="221">
        <v>11399.0</v>
      </c>
      <c r="C28222" s="221">
        <v>6.0</v>
      </c>
    </row>
    <row r="28223">
      <c r="A28223" s="221">
        <v>28308.0</v>
      </c>
      <c r="B28223" s="221">
        <v>11690.0</v>
      </c>
      <c r="C28223" s="221">
        <v>3.0</v>
      </c>
    </row>
    <row r="28224">
      <c r="A28224" s="221">
        <v>28308.0</v>
      </c>
      <c r="B28224" s="221">
        <v>28361.0</v>
      </c>
      <c r="C28224" s="221">
        <v>32.0</v>
      </c>
    </row>
    <row r="28225">
      <c r="A28225" s="221">
        <v>28308.0</v>
      </c>
      <c r="B28225" s="221">
        <v>28362.0</v>
      </c>
      <c r="C28225" s="221">
        <v>27.0</v>
      </c>
    </row>
    <row r="28226">
      <c r="A28226" s="221">
        <v>28308.0</v>
      </c>
      <c r="B28226" s="221">
        <v>28363.0</v>
      </c>
      <c r="C28226" s="221">
        <v>21.0</v>
      </c>
    </row>
    <row r="28227">
      <c r="A28227" s="221">
        <v>28308.0</v>
      </c>
      <c r="B28227" s="221">
        <v>28364.0</v>
      </c>
      <c r="C28227" s="221">
        <v>18.0</v>
      </c>
    </row>
    <row r="28228">
      <c r="A28228" s="221">
        <v>28308.0</v>
      </c>
      <c r="B28228" s="221">
        <v>28365.0</v>
      </c>
      <c r="C28228" s="221">
        <v>11.0</v>
      </c>
    </row>
    <row r="28229">
      <c r="A28229" s="221">
        <v>28308.0</v>
      </c>
      <c r="B28229" s="221">
        <v>28366.0</v>
      </c>
      <c r="C28229" s="221">
        <v>5.0</v>
      </c>
    </row>
    <row r="28230">
      <c r="A28230" s="221">
        <v>28314.0</v>
      </c>
      <c r="B28230" s="221">
        <v>34.0</v>
      </c>
      <c r="C28230" s="221">
        <v>10000.0</v>
      </c>
    </row>
    <row r="28231">
      <c r="A28231" s="221">
        <v>28314.0</v>
      </c>
      <c r="B28231" s="221">
        <v>37.0</v>
      </c>
      <c r="C28231" s="221">
        <v>1.0</v>
      </c>
    </row>
    <row r="28232">
      <c r="A28232" s="221">
        <v>28314.0</v>
      </c>
      <c r="B28232" s="221">
        <v>40.0</v>
      </c>
      <c r="C28232" s="221">
        <v>10.0</v>
      </c>
    </row>
    <row r="28233">
      <c r="A28233" s="221">
        <v>28315.0</v>
      </c>
      <c r="B28233" s="221">
        <v>34.0</v>
      </c>
      <c r="C28233" s="221">
        <v>10000.0</v>
      </c>
    </row>
    <row r="28234">
      <c r="A28234" s="221">
        <v>28315.0</v>
      </c>
      <c r="B28234" s="221">
        <v>37.0</v>
      </c>
      <c r="C28234" s="221">
        <v>1.0</v>
      </c>
    </row>
    <row r="28235">
      <c r="A28235" s="221">
        <v>28315.0</v>
      </c>
      <c r="B28235" s="221">
        <v>40.0</v>
      </c>
      <c r="C28235" s="221">
        <v>10.0</v>
      </c>
    </row>
    <row r="28236">
      <c r="A28236" s="221">
        <v>28316.0</v>
      </c>
      <c r="B28236" s="221">
        <v>34.0</v>
      </c>
      <c r="C28236" s="221">
        <v>10000.0</v>
      </c>
    </row>
    <row r="28237">
      <c r="A28237" s="221">
        <v>28316.0</v>
      </c>
      <c r="B28237" s="221">
        <v>37.0</v>
      </c>
      <c r="C28237" s="221">
        <v>1.0</v>
      </c>
    </row>
    <row r="28238">
      <c r="A28238" s="221">
        <v>28316.0</v>
      </c>
      <c r="B28238" s="221">
        <v>40.0</v>
      </c>
      <c r="C28238" s="221">
        <v>10.0</v>
      </c>
    </row>
    <row r="28239">
      <c r="A28239" s="221">
        <v>28317.0</v>
      </c>
      <c r="B28239" s="221">
        <v>34.0</v>
      </c>
      <c r="C28239" s="221">
        <v>10000.0</v>
      </c>
    </row>
    <row r="28240">
      <c r="A28240" s="221">
        <v>28317.0</v>
      </c>
      <c r="B28240" s="221">
        <v>37.0</v>
      </c>
      <c r="C28240" s="221">
        <v>1.0</v>
      </c>
    </row>
    <row r="28241">
      <c r="A28241" s="221">
        <v>28317.0</v>
      </c>
      <c r="B28241" s="221">
        <v>40.0</v>
      </c>
      <c r="C28241" s="221">
        <v>10.0</v>
      </c>
    </row>
    <row r="28242">
      <c r="A28242" s="221">
        <v>28318.0</v>
      </c>
      <c r="B28242" s="221">
        <v>40.0</v>
      </c>
      <c r="C28242" s="221">
        <v>100.0</v>
      </c>
    </row>
    <row r="28243">
      <c r="A28243" s="221">
        <v>28319.0</v>
      </c>
      <c r="B28243" s="221">
        <v>40.0</v>
      </c>
      <c r="C28243" s="221">
        <v>100.0</v>
      </c>
    </row>
    <row r="28244">
      <c r="A28244" s="221">
        <v>28324.0</v>
      </c>
      <c r="B28244" s="221">
        <v>34.0</v>
      </c>
      <c r="C28244" s="221">
        <v>249.0</v>
      </c>
    </row>
    <row r="28245">
      <c r="A28245" s="221">
        <v>28324.0</v>
      </c>
      <c r="B28245" s="221">
        <v>35.0</v>
      </c>
      <c r="C28245" s="221">
        <v>198.0</v>
      </c>
    </row>
    <row r="28246">
      <c r="A28246" s="221">
        <v>28324.0</v>
      </c>
      <c r="B28246" s="221">
        <v>37.0</v>
      </c>
      <c r="C28246" s="221">
        <v>1.0</v>
      </c>
    </row>
    <row r="28247">
      <c r="A28247" s="221">
        <v>28326.0</v>
      </c>
      <c r="B28247" s="221">
        <v>34.0</v>
      </c>
      <c r="C28247" s="221">
        <v>164.0</v>
      </c>
    </row>
    <row r="28248">
      <c r="A28248" s="221">
        <v>28326.0</v>
      </c>
      <c r="B28248" s="221">
        <v>35.0</v>
      </c>
      <c r="C28248" s="221">
        <v>17.0</v>
      </c>
    </row>
    <row r="28249">
      <c r="A28249" s="221">
        <v>28326.0</v>
      </c>
      <c r="B28249" s="221">
        <v>37.0</v>
      </c>
      <c r="C28249" s="221">
        <v>3.0</v>
      </c>
    </row>
    <row r="28250">
      <c r="A28250" s="221">
        <v>28328.0</v>
      </c>
      <c r="B28250" s="221">
        <v>34.0</v>
      </c>
      <c r="C28250" s="221">
        <v>27.0</v>
      </c>
    </row>
    <row r="28251">
      <c r="A28251" s="221">
        <v>28328.0</v>
      </c>
      <c r="B28251" s="221">
        <v>35.0</v>
      </c>
      <c r="C28251" s="221">
        <v>21.0</v>
      </c>
    </row>
    <row r="28252">
      <c r="A28252" s="221">
        <v>28330.0</v>
      </c>
      <c r="B28252" s="221">
        <v>34.0</v>
      </c>
      <c r="C28252" s="221">
        <v>2489.0</v>
      </c>
    </row>
    <row r="28253">
      <c r="A28253" s="221">
        <v>28330.0</v>
      </c>
      <c r="B28253" s="221">
        <v>35.0</v>
      </c>
      <c r="C28253" s="221">
        <v>1978.0</v>
      </c>
    </row>
    <row r="28254">
      <c r="A28254" s="221">
        <v>28330.0</v>
      </c>
      <c r="B28254" s="221">
        <v>37.0</v>
      </c>
      <c r="C28254" s="221">
        <v>11.0</v>
      </c>
    </row>
    <row r="28255">
      <c r="A28255" s="221">
        <v>28332.0</v>
      </c>
      <c r="B28255" s="221">
        <v>34.0</v>
      </c>
      <c r="C28255" s="221">
        <v>458.0</v>
      </c>
    </row>
    <row r="28256">
      <c r="A28256" s="221">
        <v>28332.0</v>
      </c>
      <c r="B28256" s="221">
        <v>35.0</v>
      </c>
      <c r="C28256" s="221">
        <v>580.0</v>
      </c>
    </row>
    <row r="28257">
      <c r="A28257" s="221">
        <v>28334.0</v>
      </c>
      <c r="B28257" s="221">
        <v>34.0</v>
      </c>
      <c r="C28257" s="221">
        <v>290.0</v>
      </c>
    </row>
    <row r="28258">
      <c r="A28258" s="221">
        <v>28334.0</v>
      </c>
      <c r="B28258" s="221">
        <v>35.0</v>
      </c>
      <c r="C28258" s="221">
        <v>119.0</v>
      </c>
    </row>
    <row r="28259">
      <c r="A28259" s="221">
        <v>28334.0</v>
      </c>
      <c r="B28259" s="221">
        <v>36.0</v>
      </c>
      <c r="C28259" s="221">
        <v>14.0</v>
      </c>
    </row>
    <row r="28260">
      <c r="A28260" s="221">
        <v>28334.0</v>
      </c>
      <c r="B28260" s="221">
        <v>37.0</v>
      </c>
      <c r="C28260" s="221">
        <v>2.0</v>
      </c>
    </row>
    <row r="28261">
      <c r="A28261" s="221">
        <v>28336.0</v>
      </c>
      <c r="B28261" s="221">
        <v>34.0</v>
      </c>
      <c r="C28261" s="221">
        <v>118.0</v>
      </c>
    </row>
    <row r="28262">
      <c r="A28262" s="221">
        <v>28336.0</v>
      </c>
      <c r="B28262" s="221">
        <v>36.0</v>
      </c>
      <c r="C28262" s="221">
        <v>1.0</v>
      </c>
    </row>
    <row r="28263">
      <c r="A28263" s="221">
        <v>28336.0</v>
      </c>
      <c r="B28263" s="221">
        <v>37.0</v>
      </c>
      <c r="C28263" s="221">
        <v>2.0</v>
      </c>
    </row>
    <row r="28264">
      <c r="A28264" s="221">
        <v>28338.0</v>
      </c>
      <c r="B28264" s="221">
        <v>34.0</v>
      </c>
      <c r="C28264" s="221">
        <v>4578.0</v>
      </c>
    </row>
    <row r="28265">
      <c r="A28265" s="221">
        <v>28338.0</v>
      </c>
      <c r="B28265" s="221">
        <v>35.0</v>
      </c>
      <c r="C28265" s="221">
        <v>5800.0</v>
      </c>
    </row>
    <row r="28266">
      <c r="A28266" s="221">
        <v>28351.0</v>
      </c>
      <c r="B28266" s="221">
        <v>2867.0</v>
      </c>
      <c r="C28266" s="221">
        <v>9.0</v>
      </c>
    </row>
    <row r="28267">
      <c r="A28267" s="221">
        <v>28351.0</v>
      </c>
      <c r="B28267" s="221">
        <v>2868.0</v>
      </c>
      <c r="C28267" s="221">
        <v>6.0</v>
      </c>
    </row>
    <row r="28268">
      <c r="A28268" s="221">
        <v>28351.0</v>
      </c>
      <c r="B28268" s="221">
        <v>2869.0</v>
      </c>
      <c r="C28268" s="221">
        <v>12.0</v>
      </c>
    </row>
    <row r="28269">
      <c r="A28269" s="221">
        <v>28351.0</v>
      </c>
      <c r="B28269" s="221">
        <v>2870.0</v>
      </c>
      <c r="C28269" s="221">
        <v>12.0</v>
      </c>
    </row>
    <row r="28270">
      <c r="A28270" s="221">
        <v>28351.0</v>
      </c>
      <c r="B28270" s="221">
        <v>2871.0</v>
      </c>
      <c r="C28270" s="221">
        <v>9.0</v>
      </c>
    </row>
    <row r="28271">
      <c r="A28271" s="221">
        <v>28351.0</v>
      </c>
      <c r="B28271" s="221">
        <v>2872.0</v>
      </c>
      <c r="C28271" s="221">
        <v>9.0</v>
      </c>
    </row>
    <row r="28272">
      <c r="A28272" s="221">
        <v>28351.0</v>
      </c>
      <c r="B28272" s="221">
        <v>2875.0</v>
      </c>
      <c r="C28272" s="221">
        <v>12.0</v>
      </c>
    </row>
    <row r="28273">
      <c r="A28273" s="221">
        <v>28351.0</v>
      </c>
      <c r="B28273" s="221">
        <v>2876.0</v>
      </c>
      <c r="C28273" s="221">
        <v>6.0</v>
      </c>
    </row>
    <row r="28274">
      <c r="A28274" s="221">
        <v>28351.0</v>
      </c>
      <c r="B28274" s="221">
        <v>21037.0</v>
      </c>
      <c r="C28274" s="221">
        <v>3.0</v>
      </c>
    </row>
    <row r="28275">
      <c r="A28275" s="221">
        <v>28352.0</v>
      </c>
      <c r="B28275" s="221">
        <v>21009.0</v>
      </c>
      <c r="C28275" s="221">
        <v>9.0</v>
      </c>
    </row>
    <row r="28276">
      <c r="A28276" s="221">
        <v>28352.0</v>
      </c>
      <c r="B28276" s="221">
        <v>21013.0</v>
      </c>
      <c r="C28276" s="221">
        <v>9.0</v>
      </c>
    </row>
    <row r="28277">
      <c r="A28277" s="221">
        <v>28352.0</v>
      </c>
      <c r="B28277" s="221">
        <v>21017.0</v>
      </c>
      <c r="C28277" s="221">
        <v>7.0</v>
      </c>
    </row>
    <row r="28278">
      <c r="A28278" s="221">
        <v>28352.0</v>
      </c>
      <c r="B28278" s="221">
        <v>21019.0</v>
      </c>
      <c r="C28278" s="221">
        <v>11.0</v>
      </c>
    </row>
    <row r="28279">
      <c r="A28279" s="221">
        <v>28352.0</v>
      </c>
      <c r="B28279" s="221">
        <v>21021.0</v>
      </c>
      <c r="C28279" s="221">
        <v>11.0</v>
      </c>
    </row>
    <row r="28280">
      <c r="A28280" s="221">
        <v>28352.0</v>
      </c>
      <c r="B28280" s="221">
        <v>21023.0</v>
      </c>
      <c r="C28280" s="221">
        <v>9.0</v>
      </c>
    </row>
    <row r="28281">
      <c r="A28281" s="221">
        <v>28352.0</v>
      </c>
      <c r="B28281" s="221">
        <v>21025.0</v>
      </c>
      <c r="C28281" s="221">
        <v>11.0</v>
      </c>
    </row>
    <row r="28282">
      <c r="A28282" s="221">
        <v>28352.0</v>
      </c>
      <c r="B28282" s="221">
        <v>21027.0</v>
      </c>
      <c r="C28282" s="221">
        <v>22.0</v>
      </c>
    </row>
    <row r="28283">
      <c r="A28283" s="221">
        <v>28352.0</v>
      </c>
      <c r="B28283" s="221">
        <v>21029.0</v>
      </c>
      <c r="C28283" s="221">
        <v>6.0</v>
      </c>
    </row>
    <row r="28284">
      <c r="A28284" s="221">
        <v>28352.0</v>
      </c>
      <c r="B28284" s="221">
        <v>21035.0</v>
      </c>
      <c r="C28284" s="221">
        <v>33.0</v>
      </c>
    </row>
    <row r="28285">
      <c r="A28285" s="221">
        <v>28352.0</v>
      </c>
      <c r="B28285" s="221">
        <v>21037.0</v>
      </c>
      <c r="C28285" s="221">
        <v>44.0</v>
      </c>
    </row>
    <row r="28286">
      <c r="A28286" s="221">
        <v>28352.0</v>
      </c>
      <c r="B28286" s="221">
        <v>24547.0</v>
      </c>
      <c r="C28286" s="221">
        <v>33.0</v>
      </c>
    </row>
    <row r="28287">
      <c r="A28287" s="221">
        <v>28352.0</v>
      </c>
      <c r="B28287" s="221">
        <v>24558.0</v>
      </c>
      <c r="C28287" s="221">
        <v>33.0</v>
      </c>
    </row>
    <row r="28288">
      <c r="A28288" s="221">
        <v>28352.0</v>
      </c>
      <c r="B28288" s="221">
        <v>24560.0</v>
      </c>
      <c r="C28288" s="221">
        <v>17.0</v>
      </c>
    </row>
    <row r="28289">
      <c r="A28289" s="221">
        <v>28367.0</v>
      </c>
      <c r="B28289" s="221">
        <v>34.0</v>
      </c>
      <c r="C28289" s="221">
        <v>22000.0</v>
      </c>
    </row>
    <row r="28290">
      <c r="A28290" s="221">
        <v>28367.0</v>
      </c>
      <c r="B28290" s="221">
        <v>36.0</v>
      </c>
      <c r="C28290" s="221">
        <v>2500.0</v>
      </c>
    </row>
    <row r="28291">
      <c r="A28291" s="221">
        <v>28367.0</v>
      </c>
      <c r="B28291" s="221">
        <v>40.0</v>
      </c>
      <c r="C28291" s="221">
        <v>320.0</v>
      </c>
    </row>
    <row r="28292">
      <c r="A28292" s="221">
        <v>28369.0</v>
      </c>
      <c r="B28292" s="221">
        <v>34.0</v>
      </c>
      <c r="C28292" s="221">
        <v>532.0</v>
      </c>
    </row>
    <row r="28293">
      <c r="A28293" s="221">
        <v>28369.0</v>
      </c>
      <c r="B28293" s="221">
        <v>35.0</v>
      </c>
      <c r="C28293" s="221">
        <v>978.0</v>
      </c>
    </row>
    <row r="28294">
      <c r="A28294" s="221">
        <v>28369.0</v>
      </c>
      <c r="B28294" s="221">
        <v>36.0</v>
      </c>
      <c r="C28294" s="221">
        <v>211.0</v>
      </c>
    </row>
    <row r="28295">
      <c r="A28295" s="221">
        <v>28369.0</v>
      </c>
      <c r="B28295" s="221">
        <v>38.0</v>
      </c>
      <c r="C28295" s="221">
        <v>28.0</v>
      </c>
    </row>
    <row r="28296">
      <c r="A28296" s="221">
        <v>28369.0</v>
      </c>
      <c r="B28296" s="221">
        <v>40.0</v>
      </c>
      <c r="C28296" s="221">
        <v>2.0</v>
      </c>
    </row>
    <row r="28297">
      <c r="A28297" s="221">
        <v>28369.0</v>
      </c>
      <c r="B28297" s="221">
        <v>11399.0</v>
      </c>
      <c r="C28297" s="221">
        <v>1.0</v>
      </c>
    </row>
    <row r="28298">
      <c r="A28298" s="221">
        <v>28375.0</v>
      </c>
      <c r="B28298" s="221">
        <v>34.0</v>
      </c>
      <c r="C28298" s="221">
        <v>3258.0</v>
      </c>
    </row>
    <row r="28299">
      <c r="A28299" s="221">
        <v>28375.0</v>
      </c>
      <c r="B28299" s="221">
        <v>35.0</v>
      </c>
      <c r="C28299" s="221">
        <v>2926.0</v>
      </c>
    </row>
    <row r="28300">
      <c r="A28300" s="221">
        <v>28375.0</v>
      </c>
      <c r="B28300" s="221">
        <v>38.0</v>
      </c>
      <c r="C28300" s="221">
        <v>7.0</v>
      </c>
    </row>
    <row r="28301">
      <c r="A28301" s="221">
        <v>28375.0</v>
      </c>
      <c r="B28301" s="221">
        <v>39.0</v>
      </c>
      <c r="C28301" s="221">
        <v>4.0</v>
      </c>
    </row>
    <row r="28302">
      <c r="A28302" s="221">
        <v>28377.0</v>
      </c>
      <c r="B28302" s="221">
        <v>34.0</v>
      </c>
      <c r="C28302" s="221">
        <v>3258.0</v>
      </c>
    </row>
    <row r="28303">
      <c r="A28303" s="221">
        <v>28377.0</v>
      </c>
      <c r="B28303" s="221">
        <v>35.0</v>
      </c>
      <c r="C28303" s="221">
        <v>2926.0</v>
      </c>
    </row>
    <row r="28304">
      <c r="A28304" s="221">
        <v>28377.0</v>
      </c>
      <c r="B28304" s="221">
        <v>38.0</v>
      </c>
      <c r="C28304" s="221">
        <v>7.0</v>
      </c>
    </row>
    <row r="28305">
      <c r="A28305" s="221">
        <v>28377.0</v>
      </c>
      <c r="B28305" s="221">
        <v>39.0</v>
      </c>
      <c r="C28305" s="221">
        <v>4.0</v>
      </c>
    </row>
    <row r="28306">
      <c r="A28306" s="221">
        <v>28379.0</v>
      </c>
      <c r="B28306" s="221">
        <v>34.0</v>
      </c>
      <c r="C28306" s="221">
        <v>3258.0</v>
      </c>
    </row>
    <row r="28307">
      <c r="A28307" s="221">
        <v>28379.0</v>
      </c>
      <c r="B28307" s="221">
        <v>35.0</v>
      </c>
      <c r="C28307" s="221">
        <v>2926.0</v>
      </c>
    </row>
    <row r="28308">
      <c r="A28308" s="221">
        <v>28379.0</v>
      </c>
      <c r="B28308" s="221">
        <v>38.0</v>
      </c>
      <c r="C28308" s="221">
        <v>7.0</v>
      </c>
    </row>
    <row r="28309">
      <c r="A28309" s="221">
        <v>28379.0</v>
      </c>
      <c r="B28309" s="221">
        <v>39.0</v>
      </c>
      <c r="C28309" s="221">
        <v>4.0</v>
      </c>
    </row>
    <row r="28310">
      <c r="A28310" s="221">
        <v>28381.0</v>
      </c>
      <c r="B28310" s="221">
        <v>34.0</v>
      </c>
      <c r="C28310" s="221">
        <v>3258.0</v>
      </c>
    </row>
    <row r="28311">
      <c r="A28311" s="221">
        <v>28381.0</v>
      </c>
      <c r="B28311" s="221">
        <v>35.0</v>
      </c>
      <c r="C28311" s="221">
        <v>2926.0</v>
      </c>
    </row>
    <row r="28312">
      <c r="A28312" s="221">
        <v>28381.0</v>
      </c>
      <c r="B28312" s="221">
        <v>38.0</v>
      </c>
      <c r="C28312" s="221">
        <v>7.0</v>
      </c>
    </row>
    <row r="28313">
      <c r="A28313" s="221">
        <v>28381.0</v>
      </c>
      <c r="B28313" s="221">
        <v>39.0</v>
      </c>
      <c r="C28313" s="221">
        <v>4.0</v>
      </c>
    </row>
    <row r="28314">
      <c r="A28314" s="221">
        <v>28383.0</v>
      </c>
      <c r="B28314" s="221">
        <v>34.0</v>
      </c>
      <c r="C28314" s="221">
        <v>3258.0</v>
      </c>
    </row>
    <row r="28315">
      <c r="A28315" s="221">
        <v>28383.0</v>
      </c>
      <c r="B28315" s="221">
        <v>35.0</v>
      </c>
      <c r="C28315" s="221">
        <v>2926.0</v>
      </c>
    </row>
    <row r="28316">
      <c r="A28316" s="221">
        <v>28383.0</v>
      </c>
      <c r="B28316" s="221">
        <v>38.0</v>
      </c>
      <c r="C28316" s="221">
        <v>7.0</v>
      </c>
    </row>
    <row r="28317">
      <c r="A28317" s="221">
        <v>28383.0</v>
      </c>
      <c r="B28317" s="221">
        <v>39.0</v>
      </c>
      <c r="C28317" s="221">
        <v>4.0</v>
      </c>
    </row>
    <row r="28318">
      <c r="A28318" s="221">
        <v>28385.0</v>
      </c>
      <c r="B28318" s="221">
        <v>34.0</v>
      </c>
      <c r="C28318" s="221">
        <v>23100.0</v>
      </c>
    </row>
    <row r="28319">
      <c r="A28319" s="221">
        <v>28385.0</v>
      </c>
      <c r="B28319" s="221">
        <v>36.0</v>
      </c>
      <c r="C28319" s="221">
        <v>2625.0</v>
      </c>
    </row>
    <row r="28320">
      <c r="A28320" s="221">
        <v>28385.0</v>
      </c>
      <c r="B28320" s="221">
        <v>40.0</v>
      </c>
      <c r="C28320" s="221">
        <v>336.0</v>
      </c>
    </row>
    <row r="28321">
      <c r="A28321" s="221">
        <v>28387.0</v>
      </c>
      <c r="B28321" s="221">
        <v>34.0</v>
      </c>
      <c r="C28321" s="221">
        <v>24200.0</v>
      </c>
    </row>
    <row r="28322">
      <c r="A28322" s="221">
        <v>28387.0</v>
      </c>
      <c r="B28322" s="221">
        <v>36.0</v>
      </c>
      <c r="C28322" s="221">
        <v>2750.0</v>
      </c>
    </row>
    <row r="28323">
      <c r="A28323" s="221">
        <v>28387.0</v>
      </c>
      <c r="B28323" s="221">
        <v>40.0</v>
      </c>
      <c r="C28323" s="221">
        <v>352.0</v>
      </c>
    </row>
    <row r="28324">
      <c r="A28324" s="221">
        <v>28388.0</v>
      </c>
      <c r="B28324" s="221">
        <v>35.0</v>
      </c>
      <c r="C28324" s="221">
        <v>12000.0</v>
      </c>
    </row>
    <row r="28325">
      <c r="A28325" s="221">
        <v>28388.0</v>
      </c>
      <c r="B28325" s="221">
        <v>39.0</v>
      </c>
      <c r="C28325" s="221">
        <v>450.0</v>
      </c>
    </row>
    <row r="28326">
      <c r="A28326" s="221">
        <v>28388.0</v>
      </c>
      <c r="B28326" s="221">
        <v>40.0</v>
      </c>
      <c r="C28326" s="221">
        <v>100.0</v>
      </c>
    </row>
    <row r="28327">
      <c r="A28327" s="221">
        <v>28389.0</v>
      </c>
      <c r="B28327" s="221">
        <v>35.0</v>
      </c>
      <c r="C28327" s="221">
        <v>13200.0</v>
      </c>
    </row>
    <row r="28328">
      <c r="A28328" s="221">
        <v>28389.0</v>
      </c>
      <c r="B28328" s="221">
        <v>39.0</v>
      </c>
      <c r="C28328" s="221">
        <v>495.0</v>
      </c>
    </row>
    <row r="28329">
      <c r="A28329" s="221">
        <v>28389.0</v>
      </c>
      <c r="B28329" s="221">
        <v>40.0</v>
      </c>
      <c r="C28329" s="221">
        <v>110.0</v>
      </c>
    </row>
    <row r="28330">
      <c r="A28330" s="221">
        <v>28390.0</v>
      </c>
      <c r="B28330" s="221">
        <v>35.0</v>
      </c>
      <c r="C28330" s="221">
        <v>12600.0</v>
      </c>
    </row>
    <row r="28331">
      <c r="A28331" s="221">
        <v>28390.0</v>
      </c>
      <c r="B28331" s="221">
        <v>39.0</v>
      </c>
      <c r="C28331" s="221">
        <v>473.0</v>
      </c>
    </row>
    <row r="28332">
      <c r="A28332" s="221">
        <v>28390.0</v>
      </c>
      <c r="B28332" s="221">
        <v>40.0</v>
      </c>
      <c r="C28332" s="221">
        <v>105.0</v>
      </c>
    </row>
    <row r="28333">
      <c r="A28333" s="221">
        <v>28391.0</v>
      </c>
      <c r="B28333" s="221">
        <v>34.0</v>
      </c>
      <c r="C28333" s="221">
        <v>21000.0</v>
      </c>
    </row>
    <row r="28334">
      <c r="A28334" s="221">
        <v>28391.0</v>
      </c>
      <c r="B28334" s="221">
        <v>38.0</v>
      </c>
      <c r="C28334" s="221">
        <v>760.0</v>
      </c>
    </row>
    <row r="28335">
      <c r="A28335" s="221">
        <v>28391.0</v>
      </c>
      <c r="B28335" s="221">
        <v>39.0</v>
      </c>
      <c r="C28335" s="221">
        <v>135.0</v>
      </c>
    </row>
    <row r="28336">
      <c r="A28336" s="221">
        <v>28392.0</v>
      </c>
      <c r="B28336" s="221">
        <v>34.0</v>
      </c>
      <c r="C28336" s="221">
        <v>23100.0</v>
      </c>
    </row>
    <row r="28337">
      <c r="A28337" s="221">
        <v>28392.0</v>
      </c>
      <c r="B28337" s="221">
        <v>38.0</v>
      </c>
      <c r="C28337" s="221">
        <v>836.0</v>
      </c>
    </row>
    <row r="28338">
      <c r="A28338" s="221">
        <v>28392.0</v>
      </c>
      <c r="B28338" s="221">
        <v>39.0</v>
      </c>
      <c r="C28338" s="221">
        <v>149.0</v>
      </c>
    </row>
    <row r="28339">
      <c r="A28339" s="221">
        <v>28393.0</v>
      </c>
      <c r="B28339" s="221">
        <v>34.0</v>
      </c>
      <c r="C28339" s="221">
        <v>22050.0</v>
      </c>
    </row>
    <row r="28340">
      <c r="A28340" s="221">
        <v>28393.0</v>
      </c>
      <c r="B28340" s="221">
        <v>38.0</v>
      </c>
      <c r="C28340" s="221">
        <v>798.0</v>
      </c>
    </row>
    <row r="28341">
      <c r="A28341" s="221">
        <v>28393.0</v>
      </c>
      <c r="B28341" s="221">
        <v>39.0</v>
      </c>
      <c r="C28341" s="221">
        <v>142.0</v>
      </c>
    </row>
    <row r="28342">
      <c r="A28342" s="221">
        <v>28394.0</v>
      </c>
      <c r="B28342" s="221">
        <v>34.0</v>
      </c>
      <c r="C28342" s="221">
        <v>10000.0</v>
      </c>
    </row>
    <row r="28343">
      <c r="A28343" s="221">
        <v>28394.0</v>
      </c>
      <c r="B28343" s="221">
        <v>37.0</v>
      </c>
      <c r="C28343" s="221">
        <v>1600.0</v>
      </c>
    </row>
    <row r="28344">
      <c r="A28344" s="221">
        <v>28394.0</v>
      </c>
      <c r="B28344" s="221">
        <v>38.0</v>
      </c>
      <c r="C28344" s="221">
        <v>120.0</v>
      </c>
    </row>
    <row r="28345">
      <c r="A28345" s="221">
        <v>28395.0</v>
      </c>
      <c r="B28345" s="221">
        <v>34.0</v>
      </c>
      <c r="C28345" s="221">
        <v>11000.0</v>
      </c>
    </row>
    <row r="28346">
      <c r="A28346" s="221">
        <v>28395.0</v>
      </c>
      <c r="B28346" s="221">
        <v>37.0</v>
      </c>
      <c r="C28346" s="221">
        <v>1760.0</v>
      </c>
    </row>
    <row r="28347">
      <c r="A28347" s="221">
        <v>28395.0</v>
      </c>
      <c r="B28347" s="221">
        <v>38.0</v>
      </c>
      <c r="C28347" s="221">
        <v>132.0</v>
      </c>
    </row>
    <row r="28348">
      <c r="A28348" s="221">
        <v>28396.0</v>
      </c>
      <c r="B28348" s="221">
        <v>34.0</v>
      </c>
      <c r="C28348" s="221">
        <v>10500.0</v>
      </c>
    </row>
    <row r="28349">
      <c r="A28349" s="221">
        <v>28396.0</v>
      </c>
      <c r="B28349" s="221">
        <v>37.0</v>
      </c>
      <c r="C28349" s="221">
        <v>1680.0</v>
      </c>
    </row>
    <row r="28350">
      <c r="A28350" s="221">
        <v>28396.0</v>
      </c>
      <c r="B28350" s="221">
        <v>38.0</v>
      </c>
      <c r="C28350" s="221">
        <v>126.0</v>
      </c>
    </row>
    <row r="28351">
      <c r="A28351" s="221">
        <v>28397.0</v>
      </c>
      <c r="B28351" s="221">
        <v>35.0</v>
      </c>
      <c r="C28351" s="221">
        <v>2200.0</v>
      </c>
    </row>
    <row r="28352">
      <c r="A28352" s="221">
        <v>28397.0</v>
      </c>
      <c r="B28352" s="221">
        <v>36.0</v>
      </c>
      <c r="C28352" s="221">
        <v>2400.0</v>
      </c>
    </row>
    <row r="28353">
      <c r="A28353" s="221">
        <v>28397.0</v>
      </c>
      <c r="B28353" s="221">
        <v>37.0</v>
      </c>
      <c r="C28353" s="221">
        <v>300.0</v>
      </c>
    </row>
    <row r="28354">
      <c r="A28354" s="221">
        <v>28398.0</v>
      </c>
      <c r="B28354" s="221">
        <v>35.0</v>
      </c>
      <c r="C28354" s="221">
        <v>2310.0</v>
      </c>
    </row>
    <row r="28355">
      <c r="A28355" s="221">
        <v>28398.0</v>
      </c>
      <c r="B28355" s="221">
        <v>36.0</v>
      </c>
      <c r="C28355" s="221">
        <v>2520.0</v>
      </c>
    </row>
    <row r="28356">
      <c r="A28356" s="221">
        <v>28398.0</v>
      </c>
      <c r="B28356" s="221">
        <v>37.0</v>
      </c>
      <c r="C28356" s="221">
        <v>315.0</v>
      </c>
    </row>
    <row r="28357">
      <c r="A28357" s="221">
        <v>28399.0</v>
      </c>
      <c r="B28357" s="221">
        <v>35.0</v>
      </c>
      <c r="C28357" s="221">
        <v>2420.0</v>
      </c>
    </row>
    <row r="28358">
      <c r="A28358" s="221">
        <v>28399.0</v>
      </c>
      <c r="B28358" s="221">
        <v>36.0</v>
      </c>
      <c r="C28358" s="221">
        <v>2640.0</v>
      </c>
    </row>
    <row r="28359">
      <c r="A28359" s="221">
        <v>28399.0</v>
      </c>
      <c r="B28359" s="221">
        <v>37.0</v>
      </c>
      <c r="C28359" s="221">
        <v>330.0</v>
      </c>
    </row>
    <row r="28360">
      <c r="A28360" s="221">
        <v>28400.0</v>
      </c>
      <c r="B28360" s="221">
        <v>35.0</v>
      </c>
      <c r="C28360" s="221">
        <v>1100.0</v>
      </c>
    </row>
    <row r="28361">
      <c r="A28361" s="221">
        <v>28400.0</v>
      </c>
      <c r="B28361" s="221">
        <v>37.0</v>
      </c>
      <c r="C28361" s="221">
        <v>220.0</v>
      </c>
    </row>
    <row r="28362">
      <c r="A28362" s="221">
        <v>28400.0</v>
      </c>
      <c r="B28362" s="221">
        <v>38.0</v>
      </c>
      <c r="C28362" s="221">
        <v>110.0</v>
      </c>
    </row>
    <row r="28363">
      <c r="A28363" s="221">
        <v>28400.0</v>
      </c>
      <c r="B28363" s="221">
        <v>39.0</v>
      </c>
      <c r="C28363" s="221">
        <v>21.0</v>
      </c>
    </row>
    <row r="28364">
      <c r="A28364" s="221">
        <v>28401.0</v>
      </c>
      <c r="B28364" s="221">
        <v>35.0</v>
      </c>
      <c r="C28364" s="221">
        <v>1000.0</v>
      </c>
    </row>
    <row r="28365">
      <c r="A28365" s="221">
        <v>28401.0</v>
      </c>
      <c r="B28365" s="221">
        <v>37.0</v>
      </c>
      <c r="C28365" s="221">
        <v>200.0</v>
      </c>
    </row>
    <row r="28366">
      <c r="A28366" s="221">
        <v>28401.0</v>
      </c>
      <c r="B28366" s="221">
        <v>38.0</v>
      </c>
      <c r="C28366" s="221">
        <v>100.0</v>
      </c>
    </row>
    <row r="28367">
      <c r="A28367" s="221">
        <v>28401.0</v>
      </c>
      <c r="B28367" s="221">
        <v>39.0</v>
      </c>
      <c r="C28367" s="221">
        <v>19.0</v>
      </c>
    </row>
    <row r="28368">
      <c r="A28368" s="221">
        <v>28402.0</v>
      </c>
      <c r="B28368" s="221">
        <v>35.0</v>
      </c>
      <c r="C28368" s="221">
        <v>1050.0</v>
      </c>
    </row>
    <row r="28369">
      <c r="A28369" s="221">
        <v>28402.0</v>
      </c>
      <c r="B28369" s="221">
        <v>37.0</v>
      </c>
      <c r="C28369" s="221">
        <v>210.0</v>
      </c>
    </row>
    <row r="28370">
      <c r="A28370" s="221">
        <v>28402.0</v>
      </c>
      <c r="B28370" s="221">
        <v>38.0</v>
      </c>
      <c r="C28370" s="221">
        <v>105.0</v>
      </c>
    </row>
    <row r="28371">
      <c r="A28371" s="221">
        <v>28402.0</v>
      </c>
      <c r="B28371" s="221">
        <v>39.0</v>
      </c>
      <c r="C28371" s="221">
        <v>20.0</v>
      </c>
    </row>
    <row r="28372">
      <c r="A28372" s="221">
        <v>28403.0</v>
      </c>
      <c r="B28372" s="221">
        <v>34.0</v>
      </c>
      <c r="C28372" s="221">
        <v>2200.0</v>
      </c>
    </row>
    <row r="28373">
      <c r="A28373" s="221">
        <v>28403.0</v>
      </c>
      <c r="B28373" s="221">
        <v>37.0</v>
      </c>
      <c r="C28373" s="221">
        <v>100.0</v>
      </c>
    </row>
    <row r="28374">
      <c r="A28374" s="221">
        <v>28403.0</v>
      </c>
      <c r="B28374" s="221">
        <v>38.0</v>
      </c>
      <c r="C28374" s="221">
        <v>120.0</v>
      </c>
    </row>
    <row r="28375">
      <c r="A28375" s="221">
        <v>28403.0</v>
      </c>
      <c r="B28375" s="221">
        <v>39.0</v>
      </c>
      <c r="C28375" s="221">
        <v>15.0</v>
      </c>
    </row>
    <row r="28376">
      <c r="A28376" s="221">
        <v>28404.0</v>
      </c>
      <c r="B28376" s="221">
        <v>34.0</v>
      </c>
      <c r="C28376" s="221">
        <v>2420.0</v>
      </c>
    </row>
    <row r="28377">
      <c r="A28377" s="221">
        <v>28404.0</v>
      </c>
      <c r="B28377" s="221">
        <v>37.0</v>
      </c>
      <c r="C28377" s="221">
        <v>110.0</v>
      </c>
    </row>
    <row r="28378">
      <c r="A28378" s="221">
        <v>28404.0</v>
      </c>
      <c r="B28378" s="221">
        <v>38.0</v>
      </c>
      <c r="C28378" s="221">
        <v>132.0</v>
      </c>
    </row>
    <row r="28379">
      <c r="A28379" s="221">
        <v>28404.0</v>
      </c>
      <c r="B28379" s="221">
        <v>39.0</v>
      </c>
      <c r="C28379" s="221">
        <v>17.0</v>
      </c>
    </row>
    <row r="28380">
      <c r="A28380" s="221">
        <v>28405.0</v>
      </c>
      <c r="B28380" s="221">
        <v>34.0</v>
      </c>
      <c r="C28380" s="221">
        <v>2310.0</v>
      </c>
    </row>
    <row r="28381">
      <c r="A28381" s="221">
        <v>28405.0</v>
      </c>
      <c r="B28381" s="221">
        <v>37.0</v>
      </c>
      <c r="C28381" s="221">
        <v>105.0</v>
      </c>
    </row>
    <row r="28382">
      <c r="A28382" s="221">
        <v>28405.0</v>
      </c>
      <c r="B28382" s="221">
        <v>38.0</v>
      </c>
      <c r="C28382" s="221">
        <v>126.0</v>
      </c>
    </row>
    <row r="28383">
      <c r="A28383" s="221">
        <v>28405.0</v>
      </c>
      <c r="B28383" s="221">
        <v>39.0</v>
      </c>
      <c r="C28383" s="221">
        <v>16.0</v>
      </c>
    </row>
    <row r="28384">
      <c r="A28384" s="221">
        <v>28406.0</v>
      </c>
      <c r="B28384" s="221">
        <v>36.0</v>
      </c>
      <c r="C28384" s="221">
        <v>350.0</v>
      </c>
    </row>
    <row r="28385">
      <c r="A28385" s="221">
        <v>28406.0</v>
      </c>
      <c r="B28385" s="221">
        <v>38.0</v>
      </c>
      <c r="C28385" s="221">
        <v>75.0</v>
      </c>
    </row>
    <row r="28386">
      <c r="A28386" s="221">
        <v>28406.0</v>
      </c>
      <c r="B28386" s="221">
        <v>39.0</v>
      </c>
      <c r="C28386" s="221">
        <v>8.0</v>
      </c>
    </row>
    <row r="28387">
      <c r="A28387" s="221">
        <v>28407.0</v>
      </c>
      <c r="B28387" s="221">
        <v>36.0</v>
      </c>
      <c r="C28387" s="221">
        <v>385.0</v>
      </c>
    </row>
    <row r="28388">
      <c r="A28388" s="221">
        <v>28407.0</v>
      </c>
      <c r="B28388" s="221">
        <v>38.0</v>
      </c>
      <c r="C28388" s="221">
        <v>83.0</v>
      </c>
    </row>
    <row r="28389">
      <c r="A28389" s="221">
        <v>28407.0</v>
      </c>
      <c r="B28389" s="221">
        <v>39.0</v>
      </c>
      <c r="C28389" s="221">
        <v>9.0</v>
      </c>
    </row>
    <row r="28390">
      <c r="A28390" s="221">
        <v>28408.0</v>
      </c>
      <c r="B28390" s="221">
        <v>36.0</v>
      </c>
      <c r="C28390" s="221">
        <v>368.0</v>
      </c>
    </row>
    <row r="28391">
      <c r="A28391" s="221">
        <v>28408.0</v>
      </c>
      <c r="B28391" s="221">
        <v>38.0</v>
      </c>
      <c r="C28391" s="221">
        <v>79.0</v>
      </c>
    </row>
    <row r="28392">
      <c r="A28392" s="221">
        <v>28408.0</v>
      </c>
      <c r="B28392" s="221">
        <v>39.0</v>
      </c>
      <c r="C28392" s="221">
        <v>8.0</v>
      </c>
    </row>
    <row r="28393">
      <c r="A28393" s="221">
        <v>28409.0</v>
      </c>
      <c r="B28393" s="221">
        <v>34.0</v>
      </c>
      <c r="C28393" s="221">
        <v>148.0</v>
      </c>
    </row>
    <row r="28394">
      <c r="A28394" s="221">
        <v>28409.0</v>
      </c>
      <c r="B28394" s="221">
        <v>36.0</v>
      </c>
      <c r="C28394" s="221">
        <v>294.0</v>
      </c>
    </row>
    <row r="28395">
      <c r="A28395" s="221">
        <v>28409.0</v>
      </c>
      <c r="B28395" s="221">
        <v>37.0</v>
      </c>
      <c r="C28395" s="221">
        <v>148.0</v>
      </c>
    </row>
    <row r="28396">
      <c r="A28396" s="221">
        <v>28410.0</v>
      </c>
      <c r="B28396" s="221">
        <v>34.0</v>
      </c>
      <c r="C28396" s="221">
        <v>134.0</v>
      </c>
    </row>
    <row r="28397">
      <c r="A28397" s="221">
        <v>28410.0</v>
      </c>
      <c r="B28397" s="221">
        <v>36.0</v>
      </c>
      <c r="C28397" s="221">
        <v>267.0</v>
      </c>
    </row>
    <row r="28398">
      <c r="A28398" s="221">
        <v>28410.0</v>
      </c>
      <c r="B28398" s="221">
        <v>37.0</v>
      </c>
      <c r="C28398" s="221">
        <v>134.0</v>
      </c>
    </row>
    <row r="28399">
      <c r="A28399" s="221">
        <v>28411.0</v>
      </c>
      <c r="B28399" s="221">
        <v>34.0</v>
      </c>
      <c r="C28399" s="221">
        <v>141.0</v>
      </c>
    </row>
    <row r="28400">
      <c r="A28400" s="221">
        <v>28411.0</v>
      </c>
      <c r="B28400" s="221">
        <v>36.0</v>
      </c>
      <c r="C28400" s="221">
        <v>281.0</v>
      </c>
    </row>
    <row r="28401">
      <c r="A28401" s="221">
        <v>28411.0</v>
      </c>
      <c r="B28401" s="221">
        <v>37.0</v>
      </c>
      <c r="C28401" s="221">
        <v>141.0</v>
      </c>
    </row>
    <row r="28402">
      <c r="A28402" s="221">
        <v>28412.0</v>
      </c>
      <c r="B28402" s="221">
        <v>11399.0</v>
      </c>
      <c r="C28402" s="221">
        <v>315.0</v>
      </c>
    </row>
    <row r="28403">
      <c r="A28403" s="221">
        <v>28413.0</v>
      </c>
      <c r="B28403" s="221">
        <v>11399.0</v>
      </c>
      <c r="C28403" s="221">
        <v>300.0</v>
      </c>
    </row>
    <row r="28404">
      <c r="A28404" s="221">
        <v>28414.0</v>
      </c>
      <c r="B28404" s="221">
        <v>11399.0</v>
      </c>
      <c r="C28404" s="221">
        <v>330.0</v>
      </c>
    </row>
    <row r="28405">
      <c r="A28405" s="221">
        <v>28415.0</v>
      </c>
      <c r="B28405" s="221">
        <v>34.0</v>
      </c>
      <c r="C28405" s="221">
        <v>880.0</v>
      </c>
    </row>
    <row r="28406">
      <c r="A28406" s="221">
        <v>28415.0</v>
      </c>
      <c r="B28406" s="221">
        <v>35.0</v>
      </c>
      <c r="C28406" s="221">
        <v>110.0</v>
      </c>
    </row>
    <row r="28407">
      <c r="A28407" s="221">
        <v>28415.0</v>
      </c>
      <c r="B28407" s="221">
        <v>37.0</v>
      </c>
      <c r="C28407" s="221">
        <v>94.0</v>
      </c>
    </row>
    <row r="28408">
      <c r="A28408" s="221">
        <v>28416.0</v>
      </c>
      <c r="B28408" s="221">
        <v>34.0</v>
      </c>
      <c r="C28408" s="221">
        <v>800.0</v>
      </c>
    </row>
    <row r="28409">
      <c r="A28409" s="221">
        <v>28416.0</v>
      </c>
      <c r="B28409" s="221">
        <v>35.0</v>
      </c>
      <c r="C28409" s="221">
        <v>100.0</v>
      </c>
    </row>
    <row r="28410">
      <c r="A28410" s="221">
        <v>28416.0</v>
      </c>
      <c r="B28410" s="221">
        <v>37.0</v>
      </c>
      <c r="C28410" s="221">
        <v>85.0</v>
      </c>
    </row>
    <row r="28411">
      <c r="A28411" s="221">
        <v>28417.0</v>
      </c>
      <c r="B28411" s="221">
        <v>34.0</v>
      </c>
      <c r="C28411" s="221">
        <v>840.0</v>
      </c>
    </row>
    <row r="28412">
      <c r="A28412" s="221">
        <v>28417.0</v>
      </c>
      <c r="B28412" s="221">
        <v>35.0</v>
      </c>
      <c r="C28412" s="221">
        <v>105.0</v>
      </c>
    </row>
    <row r="28413">
      <c r="A28413" s="221">
        <v>28417.0</v>
      </c>
      <c r="B28413" s="221">
        <v>37.0</v>
      </c>
      <c r="C28413" s="221">
        <v>90.0</v>
      </c>
    </row>
    <row r="28414">
      <c r="A28414" s="221">
        <v>28418.0</v>
      </c>
      <c r="B28414" s="221">
        <v>34.0</v>
      </c>
      <c r="C28414" s="221">
        <v>58800.0</v>
      </c>
    </row>
    <row r="28415">
      <c r="A28415" s="221">
        <v>28418.0</v>
      </c>
      <c r="B28415" s="221">
        <v>35.0</v>
      </c>
      <c r="C28415" s="221">
        <v>12653.0</v>
      </c>
    </row>
    <row r="28416">
      <c r="A28416" s="221">
        <v>28418.0</v>
      </c>
      <c r="B28416" s="221">
        <v>36.0</v>
      </c>
      <c r="C28416" s="221">
        <v>2205.0</v>
      </c>
    </row>
    <row r="28417">
      <c r="A28417" s="221">
        <v>28418.0</v>
      </c>
      <c r="B28417" s="221">
        <v>37.0</v>
      </c>
      <c r="C28417" s="221">
        <v>473.0</v>
      </c>
    </row>
    <row r="28418">
      <c r="A28418" s="221">
        <v>28419.0</v>
      </c>
      <c r="B28418" s="221">
        <v>34.0</v>
      </c>
      <c r="C28418" s="221">
        <v>61600.0</v>
      </c>
    </row>
    <row r="28419">
      <c r="A28419" s="221">
        <v>28419.0</v>
      </c>
      <c r="B28419" s="221">
        <v>35.0</v>
      </c>
      <c r="C28419" s="221">
        <v>13255.0</v>
      </c>
    </row>
    <row r="28420">
      <c r="A28420" s="221">
        <v>28419.0</v>
      </c>
      <c r="B28420" s="221">
        <v>36.0</v>
      </c>
      <c r="C28420" s="221">
        <v>2310.0</v>
      </c>
    </row>
    <row r="28421">
      <c r="A28421" s="221">
        <v>28419.0</v>
      </c>
      <c r="B28421" s="221">
        <v>37.0</v>
      </c>
      <c r="C28421" s="221">
        <v>495.0</v>
      </c>
    </row>
    <row r="28422">
      <c r="A28422" s="221">
        <v>28420.0</v>
      </c>
      <c r="B28422" s="221">
        <v>34.0</v>
      </c>
      <c r="C28422" s="221">
        <v>56000.0</v>
      </c>
    </row>
    <row r="28423">
      <c r="A28423" s="221">
        <v>28420.0</v>
      </c>
      <c r="B28423" s="221">
        <v>35.0</v>
      </c>
      <c r="C28423" s="221">
        <v>12050.0</v>
      </c>
    </row>
    <row r="28424">
      <c r="A28424" s="221">
        <v>28420.0</v>
      </c>
      <c r="B28424" s="221">
        <v>36.0</v>
      </c>
      <c r="C28424" s="221">
        <v>2100.0</v>
      </c>
    </row>
    <row r="28425">
      <c r="A28425" s="221">
        <v>28420.0</v>
      </c>
      <c r="B28425" s="221">
        <v>37.0</v>
      </c>
      <c r="C28425" s="221">
        <v>450.0</v>
      </c>
    </row>
    <row r="28426">
      <c r="A28426" s="221">
        <v>28421.0</v>
      </c>
      <c r="B28426" s="221">
        <v>34.0</v>
      </c>
      <c r="C28426" s="221">
        <v>113.0</v>
      </c>
    </row>
    <row r="28427">
      <c r="A28427" s="221">
        <v>28421.0</v>
      </c>
      <c r="B28427" s="221">
        <v>35.0</v>
      </c>
      <c r="C28427" s="221">
        <v>224.0</v>
      </c>
    </row>
    <row r="28428">
      <c r="A28428" s="221">
        <v>28421.0</v>
      </c>
      <c r="B28428" s="221">
        <v>36.0</v>
      </c>
      <c r="C28428" s="221">
        <v>113.0</v>
      </c>
    </row>
    <row r="28429">
      <c r="A28429" s="221">
        <v>28422.0</v>
      </c>
      <c r="B28429" s="221">
        <v>34.0</v>
      </c>
      <c r="C28429" s="221">
        <v>107.0</v>
      </c>
    </row>
    <row r="28430">
      <c r="A28430" s="221">
        <v>28422.0</v>
      </c>
      <c r="B28430" s="221">
        <v>35.0</v>
      </c>
      <c r="C28430" s="221">
        <v>213.0</v>
      </c>
    </row>
    <row r="28431">
      <c r="A28431" s="221">
        <v>28422.0</v>
      </c>
      <c r="B28431" s="221">
        <v>36.0</v>
      </c>
      <c r="C28431" s="221">
        <v>107.0</v>
      </c>
    </row>
    <row r="28432">
      <c r="A28432" s="221">
        <v>28423.0</v>
      </c>
      <c r="B28432" s="221">
        <v>34.0</v>
      </c>
      <c r="C28432" s="221">
        <v>118.0</v>
      </c>
    </row>
    <row r="28433">
      <c r="A28433" s="221">
        <v>28423.0</v>
      </c>
      <c r="B28433" s="221">
        <v>35.0</v>
      </c>
      <c r="C28433" s="221">
        <v>235.0</v>
      </c>
    </row>
    <row r="28434">
      <c r="A28434" s="221">
        <v>28423.0</v>
      </c>
      <c r="B28434" s="221">
        <v>36.0</v>
      </c>
      <c r="C28434" s="221">
        <v>118.0</v>
      </c>
    </row>
    <row r="28435">
      <c r="A28435" s="221">
        <v>28424.0</v>
      </c>
      <c r="B28435" s="221">
        <v>34.0</v>
      </c>
      <c r="C28435" s="221">
        <v>351.0</v>
      </c>
    </row>
    <row r="28436">
      <c r="A28436" s="221">
        <v>28424.0</v>
      </c>
      <c r="B28436" s="221">
        <v>35.0</v>
      </c>
      <c r="C28436" s="221">
        <v>25.0</v>
      </c>
    </row>
    <row r="28437">
      <c r="A28437" s="221">
        <v>28424.0</v>
      </c>
      <c r="B28437" s="221">
        <v>36.0</v>
      </c>
      <c r="C28437" s="221">
        <v>50.0</v>
      </c>
    </row>
    <row r="28438">
      <c r="A28438" s="221">
        <v>28424.0</v>
      </c>
      <c r="B28438" s="221">
        <v>38.0</v>
      </c>
      <c r="C28438" s="221">
        <v>5.0</v>
      </c>
    </row>
    <row r="28439">
      <c r="A28439" s="221">
        <v>28425.0</v>
      </c>
      <c r="B28439" s="221">
        <v>34.0</v>
      </c>
      <c r="C28439" s="221">
        <v>369.0</v>
      </c>
    </row>
    <row r="28440">
      <c r="A28440" s="221">
        <v>28425.0</v>
      </c>
      <c r="B28440" s="221">
        <v>35.0</v>
      </c>
      <c r="C28440" s="221">
        <v>26.0</v>
      </c>
    </row>
    <row r="28441">
      <c r="A28441" s="221">
        <v>28425.0</v>
      </c>
      <c r="B28441" s="221">
        <v>36.0</v>
      </c>
      <c r="C28441" s="221">
        <v>53.0</v>
      </c>
    </row>
    <row r="28442">
      <c r="A28442" s="221">
        <v>28425.0</v>
      </c>
      <c r="B28442" s="221">
        <v>38.0</v>
      </c>
      <c r="C28442" s="221">
        <v>5.0</v>
      </c>
    </row>
    <row r="28443">
      <c r="A28443" s="221">
        <v>28426.0</v>
      </c>
      <c r="B28443" s="221">
        <v>34.0</v>
      </c>
      <c r="C28443" s="221">
        <v>387.0</v>
      </c>
    </row>
    <row r="28444">
      <c r="A28444" s="221">
        <v>28426.0</v>
      </c>
      <c r="B28444" s="221">
        <v>35.0</v>
      </c>
      <c r="C28444" s="221">
        <v>27.0</v>
      </c>
    </row>
    <row r="28445">
      <c r="A28445" s="221">
        <v>28426.0</v>
      </c>
      <c r="B28445" s="221">
        <v>36.0</v>
      </c>
      <c r="C28445" s="221">
        <v>55.0</v>
      </c>
    </row>
    <row r="28446">
      <c r="A28446" s="221">
        <v>28426.0</v>
      </c>
      <c r="B28446" s="221">
        <v>38.0</v>
      </c>
      <c r="C28446" s="221">
        <v>5.0</v>
      </c>
    </row>
    <row r="28447">
      <c r="A28447" s="221">
        <v>28427.0</v>
      </c>
      <c r="B28447" s="221">
        <v>34.0</v>
      </c>
      <c r="C28447" s="221">
        <v>364.0</v>
      </c>
    </row>
    <row r="28448">
      <c r="A28448" s="221">
        <v>28427.0</v>
      </c>
      <c r="B28448" s="221">
        <v>35.0</v>
      </c>
      <c r="C28448" s="221">
        <v>182.0</v>
      </c>
    </row>
    <row r="28449">
      <c r="A28449" s="221">
        <v>28428.0</v>
      </c>
      <c r="B28449" s="221">
        <v>34.0</v>
      </c>
      <c r="C28449" s="221">
        <v>381.0</v>
      </c>
    </row>
    <row r="28450">
      <c r="A28450" s="221">
        <v>28428.0</v>
      </c>
      <c r="B28450" s="221">
        <v>35.0</v>
      </c>
      <c r="C28450" s="221">
        <v>190.0</v>
      </c>
    </row>
    <row r="28451">
      <c r="A28451" s="221">
        <v>28429.0</v>
      </c>
      <c r="B28451" s="221">
        <v>34.0</v>
      </c>
      <c r="C28451" s="221">
        <v>346.0</v>
      </c>
    </row>
    <row r="28452">
      <c r="A28452" s="221">
        <v>28429.0</v>
      </c>
      <c r="B28452" s="221">
        <v>35.0</v>
      </c>
      <c r="C28452" s="221">
        <v>173.0</v>
      </c>
    </row>
    <row r="28453">
      <c r="A28453" s="221">
        <v>28430.0</v>
      </c>
      <c r="B28453" s="221">
        <v>34.0</v>
      </c>
      <c r="C28453" s="221">
        <v>436.0</v>
      </c>
    </row>
    <row r="28454">
      <c r="A28454" s="221">
        <v>28431.0</v>
      </c>
      <c r="B28454" s="221">
        <v>34.0</v>
      </c>
      <c r="C28454" s="221">
        <v>457.0</v>
      </c>
    </row>
    <row r="28455">
      <c r="A28455" s="221">
        <v>28432.0</v>
      </c>
      <c r="B28455" s="221">
        <v>34.0</v>
      </c>
      <c r="C28455" s="221">
        <v>415.0</v>
      </c>
    </row>
    <row r="28456">
      <c r="A28456" s="221">
        <v>28433.0</v>
      </c>
      <c r="B28456" s="221">
        <v>16272.0</v>
      </c>
      <c r="C28456" s="221">
        <v>69.0</v>
      </c>
    </row>
    <row r="28457">
      <c r="A28457" s="221">
        <v>28433.0</v>
      </c>
      <c r="B28457" s="221">
        <v>16273.0</v>
      </c>
      <c r="C28457" s="221">
        <v>35.0</v>
      </c>
    </row>
    <row r="28458">
      <c r="A28458" s="221">
        <v>28433.0</v>
      </c>
      <c r="B28458" s="221">
        <v>16275.0</v>
      </c>
      <c r="C28458" s="221">
        <v>1.0</v>
      </c>
    </row>
    <row r="28459">
      <c r="A28459" s="221">
        <v>28433.0</v>
      </c>
      <c r="B28459" s="221">
        <v>17887.0</v>
      </c>
      <c r="C28459" s="221">
        <v>414.0</v>
      </c>
    </row>
    <row r="28460">
      <c r="A28460" s="221">
        <v>28434.0</v>
      </c>
      <c r="B28460" s="221">
        <v>16272.0</v>
      </c>
      <c r="C28460" s="221">
        <v>69.0</v>
      </c>
    </row>
    <row r="28461">
      <c r="A28461" s="221">
        <v>28434.0</v>
      </c>
      <c r="B28461" s="221">
        <v>16273.0</v>
      </c>
      <c r="C28461" s="221">
        <v>35.0</v>
      </c>
    </row>
    <row r="28462">
      <c r="A28462" s="221">
        <v>28434.0</v>
      </c>
      <c r="B28462" s="221">
        <v>16274.0</v>
      </c>
      <c r="C28462" s="221">
        <v>414.0</v>
      </c>
    </row>
    <row r="28463">
      <c r="A28463" s="221">
        <v>28434.0</v>
      </c>
      <c r="B28463" s="221">
        <v>16275.0</v>
      </c>
      <c r="C28463" s="221">
        <v>1.0</v>
      </c>
    </row>
    <row r="28464">
      <c r="A28464" s="221">
        <v>28435.0</v>
      </c>
      <c r="B28464" s="221">
        <v>16272.0</v>
      </c>
      <c r="C28464" s="221">
        <v>691.0</v>
      </c>
    </row>
    <row r="28465">
      <c r="A28465" s="221">
        <v>28435.0</v>
      </c>
      <c r="B28465" s="221">
        <v>16273.0</v>
      </c>
      <c r="C28465" s="221">
        <v>1381.0</v>
      </c>
    </row>
    <row r="28466">
      <c r="A28466" s="221">
        <v>28435.0</v>
      </c>
      <c r="B28466" s="221">
        <v>16275.0</v>
      </c>
      <c r="C28466" s="221">
        <v>69.0</v>
      </c>
    </row>
    <row r="28467">
      <c r="A28467" s="221">
        <v>28436.0</v>
      </c>
      <c r="B28467" s="221">
        <v>16272.0</v>
      </c>
      <c r="C28467" s="221">
        <v>104.0</v>
      </c>
    </row>
    <row r="28468">
      <c r="A28468" s="221">
        <v>28436.0</v>
      </c>
      <c r="B28468" s="221">
        <v>16273.0</v>
      </c>
      <c r="C28468" s="221">
        <v>55.0</v>
      </c>
    </row>
    <row r="28469">
      <c r="A28469" s="221">
        <v>28436.0</v>
      </c>
      <c r="B28469" s="221">
        <v>16274.0</v>
      </c>
      <c r="C28469" s="221">
        <v>483.0</v>
      </c>
    </row>
    <row r="28470">
      <c r="A28470" s="221">
        <v>28436.0</v>
      </c>
      <c r="B28470" s="221">
        <v>16275.0</v>
      </c>
      <c r="C28470" s="221">
        <v>1.0</v>
      </c>
    </row>
    <row r="28471">
      <c r="A28471" s="221">
        <v>28437.0</v>
      </c>
      <c r="B28471" s="221">
        <v>16272.0</v>
      </c>
      <c r="C28471" s="221">
        <v>345.0</v>
      </c>
    </row>
    <row r="28472">
      <c r="A28472" s="221">
        <v>28437.0</v>
      </c>
      <c r="B28472" s="221">
        <v>16273.0</v>
      </c>
      <c r="C28472" s="221">
        <v>691.0</v>
      </c>
    </row>
    <row r="28473">
      <c r="A28473" s="221">
        <v>28437.0</v>
      </c>
      <c r="B28473" s="221">
        <v>16275.0</v>
      </c>
      <c r="C28473" s="221">
        <v>104.0</v>
      </c>
    </row>
    <row r="28474">
      <c r="A28474" s="221">
        <v>28438.0</v>
      </c>
      <c r="B28474" s="221">
        <v>16272.0</v>
      </c>
      <c r="C28474" s="221">
        <v>69.0</v>
      </c>
    </row>
    <row r="28475">
      <c r="A28475" s="221">
        <v>28438.0</v>
      </c>
      <c r="B28475" s="221">
        <v>16273.0</v>
      </c>
      <c r="C28475" s="221">
        <v>35.0</v>
      </c>
    </row>
    <row r="28476">
      <c r="A28476" s="221">
        <v>28438.0</v>
      </c>
      <c r="B28476" s="221">
        <v>16275.0</v>
      </c>
      <c r="C28476" s="221">
        <v>1.0</v>
      </c>
    </row>
    <row r="28477">
      <c r="A28477" s="221">
        <v>28438.0</v>
      </c>
      <c r="B28477" s="221">
        <v>17889.0</v>
      </c>
      <c r="C28477" s="221">
        <v>414.0</v>
      </c>
    </row>
    <row r="28478">
      <c r="A28478" s="221">
        <v>28439.0</v>
      </c>
      <c r="B28478" s="221">
        <v>16272.0</v>
      </c>
      <c r="C28478" s="221">
        <v>1381.0</v>
      </c>
    </row>
    <row r="28479">
      <c r="A28479" s="221">
        <v>28439.0</v>
      </c>
      <c r="B28479" s="221">
        <v>16273.0</v>
      </c>
      <c r="C28479" s="221">
        <v>691.0</v>
      </c>
    </row>
    <row r="28480">
      <c r="A28480" s="221">
        <v>28439.0</v>
      </c>
      <c r="B28480" s="221">
        <v>16275.0</v>
      </c>
      <c r="C28480" s="221">
        <v>35.0</v>
      </c>
    </row>
    <row r="28481">
      <c r="A28481" s="221">
        <v>28440.0</v>
      </c>
      <c r="B28481" s="221">
        <v>16272.0</v>
      </c>
      <c r="C28481" s="221">
        <v>173.0</v>
      </c>
    </row>
    <row r="28482">
      <c r="A28482" s="221">
        <v>28440.0</v>
      </c>
      <c r="B28482" s="221">
        <v>16273.0</v>
      </c>
      <c r="C28482" s="221">
        <v>691.0</v>
      </c>
    </row>
    <row r="28483">
      <c r="A28483" s="221">
        <v>28440.0</v>
      </c>
      <c r="B28483" s="221">
        <v>16275.0</v>
      </c>
      <c r="C28483" s="221">
        <v>173.0</v>
      </c>
    </row>
    <row r="28484">
      <c r="A28484" s="221">
        <v>28441.0</v>
      </c>
      <c r="B28484" s="221">
        <v>16272.0</v>
      </c>
      <c r="C28484" s="221">
        <v>104.0</v>
      </c>
    </row>
    <row r="28485">
      <c r="A28485" s="221">
        <v>28441.0</v>
      </c>
      <c r="B28485" s="221">
        <v>16273.0</v>
      </c>
      <c r="C28485" s="221">
        <v>55.0</v>
      </c>
    </row>
    <row r="28486">
      <c r="A28486" s="221">
        <v>28441.0</v>
      </c>
      <c r="B28486" s="221">
        <v>16275.0</v>
      </c>
      <c r="C28486" s="221">
        <v>1.0</v>
      </c>
    </row>
    <row r="28487">
      <c r="A28487" s="221">
        <v>28441.0</v>
      </c>
      <c r="B28487" s="221">
        <v>17888.0</v>
      </c>
      <c r="C28487" s="221">
        <v>483.0</v>
      </c>
    </row>
    <row r="28488">
      <c r="A28488" s="221">
        <v>28442.0</v>
      </c>
      <c r="B28488" s="221">
        <v>16272.0</v>
      </c>
      <c r="C28488" s="221">
        <v>104.0</v>
      </c>
    </row>
    <row r="28489">
      <c r="A28489" s="221">
        <v>28442.0</v>
      </c>
      <c r="B28489" s="221">
        <v>16273.0</v>
      </c>
      <c r="C28489" s="221">
        <v>55.0</v>
      </c>
    </row>
    <row r="28490">
      <c r="A28490" s="221">
        <v>28442.0</v>
      </c>
      <c r="B28490" s="221">
        <v>16275.0</v>
      </c>
      <c r="C28490" s="221">
        <v>1.0</v>
      </c>
    </row>
    <row r="28491">
      <c r="A28491" s="221">
        <v>28442.0</v>
      </c>
      <c r="B28491" s="221">
        <v>17889.0</v>
      </c>
      <c r="C28491" s="221">
        <v>483.0</v>
      </c>
    </row>
    <row r="28492">
      <c r="A28492" s="221">
        <v>28443.0</v>
      </c>
      <c r="B28492" s="221">
        <v>16272.0</v>
      </c>
      <c r="C28492" s="221">
        <v>104.0</v>
      </c>
    </row>
    <row r="28493">
      <c r="A28493" s="221">
        <v>28443.0</v>
      </c>
      <c r="B28493" s="221">
        <v>16273.0</v>
      </c>
      <c r="C28493" s="221">
        <v>55.0</v>
      </c>
    </row>
    <row r="28494">
      <c r="A28494" s="221">
        <v>28443.0</v>
      </c>
      <c r="B28494" s="221">
        <v>16275.0</v>
      </c>
      <c r="C28494" s="221">
        <v>1.0</v>
      </c>
    </row>
    <row r="28495">
      <c r="A28495" s="221">
        <v>28443.0</v>
      </c>
      <c r="B28495" s="221">
        <v>17887.0</v>
      </c>
      <c r="C28495" s="221">
        <v>483.0</v>
      </c>
    </row>
    <row r="28496">
      <c r="A28496" s="221">
        <v>28444.0</v>
      </c>
      <c r="B28496" s="221">
        <v>16272.0</v>
      </c>
      <c r="C28496" s="221">
        <v>69.0</v>
      </c>
    </row>
    <row r="28497">
      <c r="A28497" s="221">
        <v>28444.0</v>
      </c>
      <c r="B28497" s="221">
        <v>16273.0</v>
      </c>
      <c r="C28497" s="221">
        <v>35.0</v>
      </c>
    </row>
    <row r="28498">
      <c r="A28498" s="221">
        <v>28444.0</v>
      </c>
      <c r="B28498" s="221">
        <v>16275.0</v>
      </c>
      <c r="C28498" s="221">
        <v>1.0</v>
      </c>
    </row>
    <row r="28499">
      <c r="A28499" s="221">
        <v>28444.0</v>
      </c>
      <c r="B28499" s="221">
        <v>17888.0</v>
      </c>
      <c r="C28499" s="221">
        <v>414.0</v>
      </c>
    </row>
    <row r="28500">
      <c r="A28500" s="221">
        <v>28511.0</v>
      </c>
      <c r="B28500" s="221">
        <v>34.0</v>
      </c>
      <c r="C28500" s="221">
        <v>556.0</v>
      </c>
    </row>
    <row r="28501">
      <c r="A28501" s="221">
        <v>28511.0</v>
      </c>
      <c r="B28501" s="221">
        <v>35.0</v>
      </c>
      <c r="C28501" s="221">
        <v>278.0</v>
      </c>
    </row>
    <row r="28502">
      <c r="A28502" s="221">
        <v>28513.0</v>
      </c>
      <c r="B28502" s="221">
        <v>34.0</v>
      </c>
      <c r="C28502" s="221">
        <v>3278.0</v>
      </c>
    </row>
    <row r="28503">
      <c r="A28503" s="221">
        <v>28513.0</v>
      </c>
      <c r="B28503" s="221">
        <v>35.0</v>
      </c>
      <c r="C28503" s="221">
        <v>1725.0</v>
      </c>
    </row>
    <row r="28504">
      <c r="A28504" s="221">
        <v>28513.0</v>
      </c>
      <c r="B28504" s="221">
        <v>36.0</v>
      </c>
      <c r="C28504" s="221">
        <v>7.0</v>
      </c>
    </row>
    <row r="28505">
      <c r="A28505" s="221">
        <v>28514.0</v>
      </c>
      <c r="B28505" s="221">
        <v>34.0</v>
      </c>
      <c r="C28505" s="221">
        <v>862.0</v>
      </c>
    </row>
    <row r="28506">
      <c r="A28506" s="221">
        <v>28514.0</v>
      </c>
      <c r="B28506" s="221">
        <v>35.0</v>
      </c>
      <c r="C28506" s="221">
        <v>792.0</v>
      </c>
    </row>
    <row r="28507">
      <c r="A28507" s="221">
        <v>28514.0</v>
      </c>
      <c r="B28507" s="221">
        <v>36.0</v>
      </c>
      <c r="C28507" s="221">
        <v>529.0</v>
      </c>
    </row>
    <row r="28508">
      <c r="A28508" s="221">
        <v>28516.0</v>
      </c>
      <c r="B28508" s="221">
        <v>34.0</v>
      </c>
      <c r="C28508" s="221">
        <v>502.0</v>
      </c>
    </row>
    <row r="28509">
      <c r="A28509" s="221">
        <v>28516.0</v>
      </c>
      <c r="B28509" s="221">
        <v>35.0</v>
      </c>
      <c r="C28509" s="221">
        <v>297.0</v>
      </c>
    </row>
    <row r="28510">
      <c r="A28510" s="221">
        <v>28516.0</v>
      </c>
      <c r="B28510" s="221">
        <v>36.0</v>
      </c>
      <c r="C28510" s="221">
        <v>334.0</v>
      </c>
    </row>
    <row r="28511">
      <c r="A28511" s="221">
        <v>28516.0</v>
      </c>
      <c r="B28511" s="221">
        <v>37.0</v>
      </c>
      <c r="C28511" s="221">
        <v>197.0</v>
      </c>
    </row>
    <row r="28512">
      <c r="A28512" s="221">
        <v>28516.0</v>
      </c>
      <c r="B28512" s="221">
        <v>39.0</v>
      </c>
      <c r="C28512" s="221">
        <v>4.0</v>
      </c>
    </row>
    <row r="28513">
      <c r="A28513" s="221">
        <v>28518.0</v>
      </c>
      <c r="B28513" s="221">
        <v>34.0</v>
      </c>
      <c r="C28513" s="221">
        <v>502.0</v>
      </c>
    </row>
    <row r="28514">
      <c r="A28514" s="221">
        <v>28518.0</v>
      </c>
      <c r="B28514" s="221">
        <v>35.0</v>
      </c>
      <c r="C28514" s="221">
        <v>297.0</v>
      </c>
    </row>
    <row r="28515">
      <c r="A28515" s="221">
        <v>28518.0</v>
      </c>
      <c r="B28515" s="221">
        <v>36.0</v>
      </c>
      <c r="C28515" s="221">
        <v>334.0</v>
      </c>
    </row>
    <row r="28516">
      <c r="A28516" s="221">
        <v>28518.0</v>
      </c>
      <c r="B28516" s="221">
        <v>37.0</v>
      </c>
      <c r="C28516" s="221">
        <v>197.0</v>
      </c>
    </row>
    <row r="28517">
      <c r="A28517" s="221">
        <v>28518.0</v>
      </c>
      <c r="B28517" s="221">
        <v>39.0</v>
      </c>
      <c r="C28517" s="221">
        <v>4.0</v>
      </c>
    </row>
    <row r="28518">
      <c r="A28518" s="221">
        <v>28520.0</v>
      </c>
      <c r="B28518" s="221">
        <v>34.0</v>
      </c>
      <c r="C28518" s="221">
        <v>896.0</v>
      </c>
    </row>
    <row r="28519">
      <c r="A28519" s="221">
        <v>28520.0</v>
      </c>
      <c r="B28519" s="221">
        <v>35.0</v>
      </c>
      <c r="C28519" s="221">
        <v>698.0</v>
      </c>
    </row>
    <row r="28520">
      <c r="A28520" s="221">
        <v>28520.0</v>
      </c>
      <c r="B28520" s="221">
        <v>36.0</v>
      </c>
      <c r="C28520" s="221">
        <v>29.0</v>
      </c>
    </row>
    <row r="28521">
      <c r="A28521" s="221">
        <v>28522.0</v>
      </c>
      <c r="B28521" s="221">
        <v>34.0</v>
      </c>
      <c r="C28521" s="221">
        <v>25649.0</v>
      </c>
    </row>
    <row r="28522">
      <c r="A28522" s="221">
        <v>28522.0</v>
      </c>
      <c r="B28522" s="221">
        <v>35.0</v>
      </c>
      <c r="C28522" s="221">
        <v>20583.0</v>
      </c>
    </row>
    <row r="28523">
      <c r="A28523" s="221">
        <v>28522.0</v>
      </c>
      <c r="B28523" s="221">
        <v>38.0</v>
      </c>
      <c r="C28523" s="221">
        <v>3.0</v>
      </c>
    </row>
    <row r="28524">
      <c r="A28524" s="221">
        <v>28522.0</v>
      </c>
      <c r="B28524" s="221">
        <v>39.0</v>
      </c>
      <c r="C28524" s="221">
        <v>4.0</v>
      </c>
    </row>
    <row r="28525">
      <c r="A28525" s="221">
        <v>28524.0</v>
      </c>
      <c r="B28525" s="221">
        <v>34.0</v>
      </c>
      <c r="C28525" s="221">
        <v>44036.0</v>
      </c>
    </row>
    <row r="28526">
      <c r="A28526" s="221">
        <v>28524.0</v>
      </c>
      <c r="B28526" s="221">
        <v>35.0</v>
      </c>
      <c r="C28526" s="221">
        <v>33816.0</v>
      </c>
    </row>
    <row r="28527">
      <c r="A28527" s="221">
        <v>28524.0</v>
      </c>
      <c r="B28527" s="221">
        <v>37.0</v>
      </c>
      <c r="C28527" s="221">
        <v>94.0</v>
      </c>
    </row>
    <row r="28528">
      <c r="A28528" s="221">
        <v>28524.0</v>
      </c>
      <c r="B28528" s="221">
        <v>38.0</v>
      </c>
      <c r="C28528" s="221">
        <v>13.0</v>
      </c>
    </row>
    <row r="28529">
      <c r="A28529" s="221">
        <v>28524.0</v>
      </c>
      <c r="B28529" s="221">
        <v>39.0</v>
      </c>
      <c r="C28529" s="221">
        <v>2.0</v>
      </c>
    </row>
    <row r="28530">
      <c r="A28530" s="221">
        <v>28524.0</v>
      </c>
      <c r="B28530" s="221">
        <v>40.0</v>
      </c>
      <c r="C28530" s="221">
        <v>2.0</v>
      </c>
    </row>
    <row r="28531">
      <c r="A28531" s="221">
        <v>28526.0</v>
      </c>
      <c r="B28531" s="221">
        <v>34.0</v>
      </c>
      <c r="C28531" s="221">
        <v>38342.0</v>
      </c>
    </row>
    <row r="28532">
      <c r="A28532" s="221">
        <v>28526.0</v>
      </c>
      <c r="B28532" s="221">
        <v>35.0</v>
      </c>
      <c r="C28532" s="221">
        <v>30481.0</v>
      </c>
    </row>
    <row r="28533">
      <c r="A28533" s="221">
        <v>28526.0</v>
      </c>
      <c r="B28533" s="221">
        <v>37.0</v>
      </c>
      <c r="C28533" s="221">
        <v>2.0</v>
      </c>
    </row>
    <row r="28534">
      <c r="A28534" s="221">
        <v>28526.0</v>
      </c>
      <c r="B28534" s="221">
        <v>38.0</v>
      </c>
      <c r="C28534" s="221">
        <v>7.0</v>
      </c>
    </row>
    <row r="28535">
      <c r="A28535" s="221">
        <v>28526.0</v>
      </c>
      <c r="B28535" s="221">
        <v>40.0</v>
      </c>
      <c r="C28535" s="221">
        <v>2.0</v>
      </c>
    </row>
    <row r="28536">
      <c r="A28536" s="221">
        <v>28528.0</v>
      </c>
      <c r="B28536" s="221">
        <v>34.0</v>
      </c>
      <c r="C28536" s="221">
        <v>30893.0</v>
      </c>
    </row>
    <row r="28537">
      <c r="A28537" s="221">
        <v>28528.0</v>
      </c>
      <c r="B28537" s="221">
        <v>35.0</v>
      </c>
      <c r="C28537" s="221">
        <v>24221.0</v>
      </c>
    </row>
    <row r="28538">
      <c r="A28538" s="221">
        <v>28528.0</v>
      </c>
      <c r="B28538" s="221">
        <v>36.0</v>
      </c>
      <c r="C28538" s="221">
        <v>570.0</v>
      </c>
    </row>
    <row r="28539">
      <c r="A28539" s="221">
        <v>28528.0</v>
      </c>
      <c r="B28539" s="221">
        <v>37.0</v>
      </c>
      <c r="C28539" s="221">
        <v>18.0</v>
      </c>
    </row>
    <row r="28540">
      <c r="A28540" s="221">
        <v>28528.0</v>
      </c>
      <c r="B28540" s="221">
        <v>38.0</v>
      </c>
      <c r="C28540" s="221">
        <v>3.0</v>
      </c>
    </row>
    <row r="28541">
      <c r="A28541" s="221">
        <v>28530.0</v>
      </c>
      <c r="B28541" s="221">
        <v>34.0</v>
      </c>
      <c r="C28541" s="221">
        <v>763.0</v>
      </c>
    </row>
    <row r="28542">
      <c r="A28542" s="221">
        <v>28530.0</v>
      </c>
      <c r="B28542" s="221">
        <v>35.0</v>
      </c>
      <c r="C28542" s="221">
        <v>321.0</v>
      </c>
    </row>
    <row r="28543">
      <c r="A28543" s="221">
        <v>28530.0</v>
      </c>
      <c r="B28543" s="221">
        <v>36.0</v>
      </c>
      <c r="C28543" s="221">
        <v>412.0</v>
      </c>
    </row>
    <row r="28544">
      <c r="A28544" s="221">
        <v>28530.0</v>
      </c>
      <c r="B28544" s="221">
        <v>40.0</v>
      </c>
      <c r="C28544" s="221">
        <v>2.0</v>
      </c>
    </row>
    <row r="28545">
      <c r="A28545" s="221">
        <v>28532.0</v>
      </c>
      <c r="B28545" s="221">
        <v>34.0</v>
      </c>
      <c r="C28545" s="221">
        <v>1116.0</v>
      </c>
    </row>
    <row r="28546">
      <c r="A28546" s="221">
        <v>28532.0</v>
      </c>
      <c r="B28546" s="221">
        <v>35.0</v>
      </c>
      <c r="C28546" s="221">
        <v>861.0</v>
      </c>
    </row>
    <row r="28547">
      <c r="A28547" s="221">
        <v>28532.0</v>
      </c>
      <c r="B28547" s="221">
        <v>38.0</v>
      </c>
      <c r="C28547" s="221">
        <v>3.0</v>
      </c>
    </row>
    <row r="28548">
      <c r="A28548" s="221">
        <v>28534.0</v>
      </c>
      <c r="B28548" s="221">
        <v>34.0</v>
      </c>
      <c r="C28548" s="221">
        <v>6013.0</v>
      </c>
    </row>
    <row r="28549">
      <c r="A28549" s="221">
        <v>28534.0</v>
      </c>
      <c r="B28549" s="221">
        <v>35.0</v>
      </c>
      <c r="C28549" s="221">
        <v>4514.0</v>
      </c>
    </row>
    <row r="28550">
      <c r="A28550" s="221">
        <v>28534.0</v>
      </c>
      <c r="B28550" s="221">
        <v>36.0</v>
      </c>
      <c r="C28550" s="221">
        <v>1612.0</v>
      </c>
    </row>
    <row r="28551">
      <c r="A28551" s="221">
        <v>28534.0</v>
      </c>
      <c r="B28551" s="221">
        <v>39.0</v>
      </c>
      <c r="C28551" s="221">
        <v>2.0</v>
      </c>
    </row>
    <row r="28552">
      <c r="A28552" s="221">
        <v>28534.0</v>
      </c>
      <c r="B28552" s="221">
        <v>40.0</v>
      </c>
      <c r="C28552" s="221">
        <v>2.0</v>
      </c>
    </row>
    <row r="28553">
      <c r="A28553" s="221">
        <v>28536.0</v>
      </c>
      <c r="B28553" s="221">
        <v>34.0</v>
      </c>
      <c r="C28553" s="221">
        <v>10178.0</v>
      </c>
    </row>
    <row r="28554">
      <c r="A28554" s="221">
        <v>28536.0</v>
      </c>
      <c r="B28554" s="221">
        <v>35.0</v>
      </c>
      <c r="C28554" s="221">
        <v>6494.0</v>
      </c>
    </row>
    <row r="28555">
      <c r="A28555" s="221">
        <v>28536.0</v>
      </c>
      <c r="B28555" s="221">
        <v>36.0</v>
      </c>
      <c r="C28555" s="221">
        <v>7.0</v>
      </c>
    </row>
    <row r="28556">
      <c r="A28556" s="221">
        <v>28536.0</v>
      </c>
      <c r="B28556" s="221">
        <v>38.0</v>
      </c>
      <c r="C28556" s="221">
        <v>3.0</v>
      </c>
    </row>
    <row r="28557">
      <c r="A28557" s="221">
        <v>28536.0</v>
      </c>
      <c r="B28557" s="221">
        <v>40.0</v>
      </c>
      <c r="C28557" s="221">
        <v>2.0</v>
      </c>
    </row>
    <row r="28558">
      <c r="A28558" s="221">
        <v>28538.0</v>
      </c>
      <c r="B28558" s="221">
        <v>34.0</v>
      </c>
      <c r="C28558" s="221">
        <v>10178.0</v>
      </c>
    </row>
    <row r="28559">
      <c r="A28559" s="221">
        <v>28538.0</v>
      </c>
      <c r="B28559" s="221">
        <v>35.0</v>
      </c>
      <c r="C28559" s="221">
        <v>6494.0</v>
      </c>
    </row>
    <row r="28560">
      <c r="A28560" s="221">
        <v>28538.0</v>
      </c>
      <c r="B28560" s="221">
        <v>36.0</v>
      </c>
      <c r="C28560" s="221">
        <v>7.0</v>
      </c>
    </row>
    <row r="28561">
      <c r="A28561" s="221">
        <v>28538.0</v>
      </c>
      <c r="B28561" s="221">
        <v>38.0</v>
      </c>
      <c r="C28561" s="221">
        <v>3.0</v>
      </c>
    </row>
    <row r="28562">
      <c r="A28562" s="221">
        <v>28538.0</v>
      </c>
      <c r="B28562" s="221">
        <v>40.0</v>
      </c>
      <c r="C28562" s="221">
        <v>2.0</v>
      </c>
    </row>
    <row r="28563">
      <c r="A28563" s="221">
        <v>28540.0</v>
      </c>
      <c r="B28563" s="221">
        <v>34.0</v>
      </c>
      <c r="C28563" s="221">
        <v>10178.0</v>
      </c>
    </row>
    <row r="28564">
      <c r="A28564" s="221">
        <v>28540.0</v>
      </c>
      <c r="B28564" s="221">
        <v>35.0</v>
      </c>
      <c r="C28564" s="221">
        <v>6494.0</v>
      </c>
    </row>
    <row r="28565">
      <c r="A28565" s="221">
        <v>28540.0</v>
      </c>
      <c r="B28565" s="221">
        <v>36.0</v>
      </c>
      <c r="C28565" s="221">
        <v>7.0</v>
      </c>
    </row>
    <row r="28566">
      <c r="A28566" s="221">
        <v>28540.0</v>
      </c>
      <c r="B28566" s="221">
        <v>38.0</v>
      </c>
      <c r="C28566" s="221">
        <v>3.0</v>
      </c>
    </row>
    <row r="28567">
      <c r="A28567" s="221">
        <v>28540.0</v>
      </c>
      <c r="B28567" s="221">
        <v>40.0</v>
      </c>
      <c r="C28567" s="221">
        <v>2.0</v>
      </c>
    </row>
    <row r="28568">
      <c r="A28568" s="221">
        <v>28542.0</v>
      </c>
      <c r="B28568" s="221">
        <v>34.0</v>
      </c>
      <c r="C28568" s="221">
        <v>10178.0</v>
      </c>
    </row>
    <row r="28569">
      <c r="A28569" s="221">
        <v>28542.0</v>
      </c>
      <c r="B28569" s="221">
        <v>35.0</v>
      </c>
      <c r="C28569" s="221">
        <v>6494.0</v>
      </c>
    </row>
    <row r="28570">
      <c r="A28570" s="221">
        <v>28542.0</v>
      </c>
      <c r="B28570" s="221">
        <v>36.0</v>
      </c>
      <c r="C28570" s="221">
        <v>7.0</v>
      </c>
    </row>
    <row r="28571">
      <c r="A28571" s="221">
        <v>28542.0</v>
      </c>
      <c r="B28571" s="221">
        <v>38.0</v>
      </c>
      <c r="C28571" s="221">
        <v>3.0</v>
      </c>
    </row>
    <row r="28572">
      <c r="A28572" s="221">
        <v>28542.0</v>
      </c>
      <c r="B28572" s="221">
        <v>40.0</v>
      </c>
      <c r="C28572" s="221">
        <v>2.0</v>
      </c>
    </row>
    <row r="28573">
      <c r="A28573" s="221">
        <v>28544.0</v>
      </c>
      <c r="B28573" s="221">
        <v>34.0</v>
      </c>
      <c r="C28573" s="221">
        <v>2098.0</v>
      </c>
    </row>
    <row r="28574">
      <c r="A28574" s="221">
        <v>28544.0</v>
      </c>
      <c r="B28574" s="221">
        <v>35.0</v>
      </c>
      <c r="C28574" s="221">
        <v>835.0</v>
      </c>
    </row>
    <row r="28575">
      <c r="A28575" s="221">
        <v>28544.0</v>
      </c>
      <c r="B28575" s="221">
        <v>36.0</v>
      </c>
      <c r="C28575" s="221">
        <v>462.0</v>
      </c>
    </row>
    <row r="28576">
      <c r="A28576" s="221">
        <v>28544.0</v>
      </c>
      <c r="B28576" s="221">
        <v>37.0</v>
      </c>
      <c r="C28576" s="221">
        <v>20.0</v>
      </c>
    </row>
    <row r="28577">
      <c r="A28577" s="221">
        <v>28544.0</v>
      </c>
      <c r="B28577" s="221">
        <v>38.0</v>
      </c>
      <c r="C28577" s="221">
        <v>23.0</v>
      </c>
    </row>
    <row r="28578">
      <c r="A28578" s="221">
        <v>28545.0</v>
      </c>
      <c r="B28578" s="221">
        <v>34.0</v>
      </c>
      <c r="C28578" s="221">
        <v>40236.0</v>
      </c>
    </row>
    <row r="28579">
      <c r="A28579" s="221">
        <v>28545.0</v>
      </c>
      <c r="B28579" s="221">
        <v>35.0</v>
      </c>
      <c r="C28579" s="221">
        <v>33343.0</v>
      </c>
    </row>
    <row r="28580">
      <c r="A28580" s="221">
        <v>28547.0</v>
      </c>
      <c r="B28580" s="221">
        <v>34.0</v>
      </c>
      <c r="C28580" s="221">
        <v>666.0</v>
      </c>
    </row>
    <row r="28581">
      <c r="A28581" s="221">
        <v>28547.0</v>
      </c>
      <c r="B28581" s="221">
        <v>35.0</v>
      </c>
      <c r="C28581" s="221">
        <v>502.0</v>
      </c>
    </row>
    <row r="28582">
      <c r="A28582" s="221">
        <v>28547.0</v>
      </c>
      <c r="B28582" s="221">
        <v>36.0</v>
      </c>
      <c r="C28582" s="221">
        <v>1.0</v>
      </c>
    </row>
    <row r="28583">
      <c r="A28583" s="221">
        <v>28547.0</v>
      </c>
      <c r="B28583" s="221">
        <v>37.0</v>
      </c>
      <c r="C28583" s="221">
        <v>1.0</v>
      </c>
    </row>
    <row r="28584">
      <c r="A28584" s="221">
        <v>28549.0</v>
      </c>
      <c r="B28584" s="221">
        <v>34.0</v>
      </c>
      <c r="C28584" s="221">
        <v>1022.0</v>
      </c>
    </row>
    <row r="28585">
      <c r="A28585" s="221">
        <v>28549.0</v>
      </c>
      <c r="B28585" s="221">
        <v>35.0</v>
      </c>
      <c r="C28585" s="221">
        <v>478.0</v>
      </c>
    </row>
    <row r="28586">
      <c r="A28586" s="221">
        <v>28549.0</v>
      </c>
      <c r="B28586" s="221">
        <v>36.0</v>
      </c>
      <c r="C28586" s="221">
        <v>407.0</v>
      </c>
    </row>
    <row r="28587">
      <c r="A28587" s="221">
        <v>28549.0</v>
      </c>
      <c r="B28587" s="221">
        <v>38.0</v>
      </c>
      <c r="C28587" s="221">
        <v>2.0</v>
      </c>
    </row>
    <row r="28588">
      <c r="A28588" s="221">
        <v>28550.0</v>
      </c>
      <c r="B28588" s="221">
        <v>34.0</v>
      </c>
      <c r="C28588" s="221">
        <v>15541.0</v>
      </c>
    </row>
    <row r="28589">
      <c r="A28589" s="221">
        <v>28550.0</v>
      </c>
      <c r="B28589" s="221">
        <v>35.0</v>
      </c>
      <c r="C28589" s="221">
        <v>1318.0</v>
      </c>
    </row>
    <row r="28590">
      <c r="A28590" s="221">
        <v>28550.0</v>
      </c>
      <c r="B28590" s="221">
        <v>36.0</v>
      </c>
      <c r="C28590" s="221">
        <v>67.0</v>
      </c>
    </row>
    <row r="28591">
      <c r="A28591" s="221">
        <v>28552.0</v>
      </c>
      <c r="B28591" s="221">
        <v>34.0</v>
      </c>
      <c r="C28591" s="221">
        <v>666.0</v>
      </c>
    </row>
    <row r="28592">
      <c r="A28592" s="221">
        <v>28552.0</v>
      </c>
      <c r="B28592" s="221">
        <v>35.0</v>
      </c>
      <c r="C28592" s="221">
        <v>502.0</v>
      </c>
    </row>
    <row r="28593">
      <c r="A28593" s="221">
        <v>28552.0</v>
      </c>
      <c r="B28593" s="221">
        <v>36.0</v>
      </c>
      <c r="C28593" s="221">
        <v>1.0</v>
      </c>
    </row>
    <row r="28594">
      <c r="A28594" s="221">
        <v>28552.0</v>
      </c>
      <c r="B28594" s="221">
        <v>37.0</v>
      </c>
      <c r="C28594" s="221">
        <v>1.0</v>
      </c>
    </row>
    <row r="28595">
      <c r="A28595" s="221">
        <v>28554.0</v>
      </c>
      <c r="B28595" s="221">
        <v>34.0</v>
      </c>
      <c r="C28595" s="221">
        <v>666.0</v>
      </c>
    </row>
    <row r="28596">
      <c r="A28596" s="221">
        <v>28554.0</v>
      </c>
      <c r="B28596" s="221">
        <v>35.0</v>
      </c>
      <c r="C28596" s="221">
        <v>502.0</v>
      </c>
    </row>
    <row r="28597">
      <c r="A28597" s="221">
        <v>28554.0</v>
      </c>
      <c r="B28597" s="221">
        <v>36.0</v>
      </c>
      <c r="C28597" s="221">
        <v>1.0</v>
      </c>
    </row>
    <row r="28598">
      <c r="A28598" s="221">
        <v>28554.0</v>
      </c>
      <c r="B28598" s="221">
        <v>37.0</v>
      </c>
      <c r="C28598" s="221">
        <v>1.0</v>
      </c>
    </row>
    <row r="28599">
      <c r="A28599" s="221">
        <v>28556.0</v>
      </c>
      <c r="B28599" s="221">
        <v>34.0</v>
      </c>
      <c r="C28599" s="221">
        <v>386.0</v>
      </c>
    </row>
    <row r="28600">
      <c r="A28600" s="221">
        <v>28556.0</v>
      </c>
      <c r="B28600" s="221">
        <v>35.0</v>
      </c>
      <c r="C28600" s="221">
        <v>129.0</v>
      </c>
    </row>
    <row r="28601">
      <c r="A28601" s="221">
        <v>28556.0</v>
      </c>
      <c r="B28601" s="221">
        <v>40.0</v>
      </c>
      <c r="C28601" s="221">
        <v>1.0</v>
      </c>
    </row>
    <row r="28602">
      <c r="A28602" s="221">
        <v>28557.0</v>
      </c>
      <c r="B28602" s="221">
        <v>34.0</v>
      </c>
      <c r="C28602" s="221">
        <v>6057.0</v>
      </c>
    </row>
    <row r="28603">
      <c r="A28603" s="221">
        <v>28557.0</v>
      </c>
      <c r="B28603" s="221">
        <v>35.0</v>
      </c>
      <c r="C28603" s="221">
        <v>4042.0</v>
      </c>
    </row>
    <row r="28604">
      <c r="A28604" s="221">
        <v>28557.0</v>
      </c>
      <c r="B28604" s="221">
        <v>38.0</v>
      </c>
      <c r="C28604" s="221">
        <v>3.0</v>
      </c>
    </row>
    <row r="28605">
      <c r="A28605" s="221">
        <v>28557.0</v>
      </c>
      <c r="B28605" s="221">
        <v>40.0</v>
      </c>
      <c r="C28605" s="221">
        <v>2.0</v>
      </c>
    </row>
    <row r="28606">
      <c r="A28606" s="221">
        <v>28559.0</v>
      </c>
      <c r="B28606" s="221">
        <v>34.0</v>
      </c>
      <c r="C28606" s="221">
        <v>666.0</v>
      </c>
    </row>
    <row r="28607">
      <c r="A28607" s="221">
        <v>28559.0</v>
      </c>
      <c r="B28607" s="221">
        <v>35.0</v>
      </c>
      <c r="C28607" s="221">
        <v>502.0</v>
      </c>
    </row>
    <row r="28608">
      <c r="A28608" s="221">
        <v>28559.0</v>
      </c>
      <c r="B28608" s="221">
        <v>36.0</v>
      </c>
      <c r="C28608" s="221">
        <v>1.0</v>
      </c>
    </row>
    <row r="28609">
      <c r="A28609" s="221">
        <v>28559.0</v>
      </c>
      <c r="B28609" s="221">
        <v>37.0</v>
      </c>
      <c r="C28609" s="221">
        <v>1.0</v>
      </c>
    </row>
    <row r="28610">
      <c r="A28610" s="221">
        <v>28561.0</v>
      </c>
      <c r="B28610" s="221">
        <v>34.0</v>
      </c>
      <c r="C28610" s="221">
        <v>2398.0</v>
      </c>
    </row>
    <row r="28611">
      <c r="A28611" s="221">
        <v>28561.0</v>
      </c>
      <c r="B28611" s="221">
        <v>35.0</v>
      </c>
      <c r="C28611" s="221">
        <v>466.0</v>
      </c>
    </row>
    <row r="28612">
      <c r="A28612" s="221">
        <v>28561.0</v>
      </c>
      <c r="B28612" s="221">
        <v>36.0</v>
      </c>
      <c r="C28612" s="221">
        <v>179.0</v>
      </c>
    </row>
    <row r="28613">
      <c r="A28613" s="221">
        <v>28561.0</v>
      </c>
      <c r="B28613" s="221">
        <v>37.0</v>
      </c>
      <c r="C28613" s="221">
        <v>1.0</v>
      </c>
    </row>
    <row r="28614">
      <c r="A28614" s="221">
        <v>28561.0</v>
      </c>
      <c r="B28614" s="221">
        <v>38.0</v>
      </c>
      <c r="C28614" s="221">
        <v>4.0</v>
      </c>
    </row>
    <row r="28615">
      <c r="A28615" s="221">
        <v>28563.0</v>
      </c>
      <c r="B28615" s="221">
        <v>34.0</v>
      </c>
      <c r="C28615" s="221">
        <v>1351.0</v>
      </c>
    </row>
    <row r="28616">
      <c r="A28616" s="221">
        <v>28563.0</v>
      </c>
      <c r="B28616" s="221">
        <v>36.0</v>
      </c>
      <c r="C28616" s="221">
        <v>636.0</v>
      </c>
    </row>
    <row r="28617">
      <c r="A28617" s="221">
        <v>28563.0</v>
      </c>
      <c r="B28617" s="221">
        <v>37.0</v>
      </c>
      <c r="C28617" s="221">
        <v>4.0</v>
      </c>
    </row>
    <row r="28618">
      <c r="A28618" s="221">
        <v>28563.0</v>
      </c>
      <c r="B28618" s="221">
        <v>39.0</v>
      </c>
      <c r="C28618" s="221">
        <v>14.0</v>
      </c>
    </row>
    <row r="28619">
      <c r="A28619" s="221">
        <v>28563.0</v>
      </c>
      <c r="B28619" s="221">
        <v>40.0</v>
      </c>
      <c r="C28619" s="221">
        <v>4.0</v>
      </c>
    </row>
    <row r="28620">
      <c r="A28620" s="221">
        <v>28565.0</v>
      </c>
      <c r="B28620" s="221">
        <v>34.0</v>
      </c>
      <c r="C28620" s="221">
        <v>3258.0</v>
      </c>
    </row>
    <row r="28621">
      <c r="A28621" s="221">
        <v>28565.0</v>
      </c>
      <c r="B28621" s="221">
        <v>35.0</v>
      </c>
      <c r="C28621" s="221">
        <v>2926.0</v>
      </c>
    </row>
    <row r="28622">
      <c r="A28622" s="221">
        <v>28565.0</v>
      </c>
      <c r="B28622" s="221">
        <v>38.0</v>
      </c>
      <c r="C28622" s="221">
        <v>7.0</v>
      </c>
    </row>
    <row r="28623">
      <c r="A28623" s="221">
        <v>28565.0</v>
      </c>
      <c r="B28623" s="221">
        <v>39.0</v>
      </c>
      <c r="C28623" s="221">
        <v>4.0</v>
      </c>
    </row>
    <row r="28624">
      <c r="A28624" s="221">
        <v>28576.0</v>
      </c>
      <c r="B28624" s="221">
        <v>34.0</v>
      </c>
      <c r="C28624" s="221">
        <v>676.0</v>
      </c>
    </row>
    <row r="28625">
      <c r="A28625" s="221">
        <v>28576.0</v>
      </c>
      <c r="B28625" s="221">
        <v>36.0</v>
      </c>
      <c r="C28625" s="221">
        <v>318.0</v>
      </c>
    </row>
    <row r="28626">
      <c r="A28626" s="221">
        <v>28576.0</v>
      </c>
      <c r="B28626" s="221">
        <v>37.0</v>
      </c>
      <c r="C28626" s="221">
        <v>2.0</v>
      </c>
    </row>
    <row r="28627">
      <c r="A28627" s="221">
        <v>28576.0</v>
      </c>
      <c r="B28627" s="221">
        <v>39.0</v>
      </c>
      <c r="C28627" s="221">
        <v>6.0</v>
      </c>
    </row>
    <row r="28628">
      <c r="A28628" s="221">
        <v>28576.0</v>
      </c>
      <c r="B28628" s="221">
        <v>40.0</v>
      </c>
      <c r="C28628" s="221">
        <v>2.0</v>
      </c>
    </row>
    <row r="28629">
      <c r="A28629" s="221">
        <v>28576.0</v>
      </c>
      <c r="B28629" s="221">
        <v>3689.0</v>
      </c>
      <c r="C28629" s="221">
        <v>8.0</v>
      </c>
    </row>
    <row r="28630">
      <c r="A28630" s="221">
        <v>28576.0</v>
      </c>
      <c r="B28630" s="221">
        <v>9842.0</v>
      </c>
      <c r="C28630" s="221">
        <v>3.0</v>
      </c>
    </row>
    <row r="28631">
      <c r="A28631" s="221">
        <v>28576.0</v>
      </c>
      <c r="B28631" s="221">
        <v>11399.0</v>
      </c>
      <c r="C28631" s="221">
        <v>5.0</v>
      </c>
    </row>
    <row r="28632">
      <c r="A28632" s="221">
        <v>28576.0</v>
      </c>
      <c r="B28632" s="221">
        <v>11689.0</v>
      </c>
      <c r="C28632" s="221">
        <v>8.0</v>
      </c>
    </row>
    <row r="28633">
      <c r="A28633" s="221">
        <v>28578.0</v>
      </c>
      <c r="B28633" s="221">
        <v>34.0</v>
      </c>
      <c r="C28633" s="221">
        <v>676.0</v>
      </c>
    </row>
    <row r="28634">
      <c r="A28634" s="221">
        <v>28578.0</v>
      </c>
      <c r="B28634" s="221">
        <v>36.0</v>
      </c>
      <c r="C28634" s="221">
        <v>318.0</v>
      </c>
    </row>
    <row r="28635">
      <c r="A28635" s="221">
        <v>28578.0</v>
      </c>
      <c r="B28635" s="221">
        <v>37.0</v>
      </c>
      <c r="C28635" s="221">
        <v>2.0</v>
      </c>
    </row>
    <row r="28636">
      <c r="A28636" s="221">
        <v>28578.0</v>
      </c>
      <c r="B28636" s="221">
        <v>39.0</v>
      </c>
      <c r="C28636" s="221">
        <v>6.0</v>
      </c>
    </row>
    <row r="28637">
      <c r="A28637" s="221">
        <v>28578.0</v>
      </c>
      <c r="B28637" s="221">
        <v>40.0</v>
      </c>
      <c r="C28637" s="221">
        <v>2.0</v>
      </c>
    </row>
    <row r="28638">
      <c r="A28638" s="221">
        <v>28578.0</v>
      </c>
      <c r="B28638" s="221">
        <v>3689.0</v>
      </c>
      <c r="C28638" s="221">
        <v>8.0</v>
      </c>
    </row>
    <row r="28639">
      <c r="A28639" s="221">
        <v>28578.0</v>
      </c>
      <c r="B28639" s="221">
        <v>9842.0</v>
      </c>
      <c r="C28639" s="221">
        <v>3.0</v>
      </c>
    </row>
    <row r="28640">
      <c r="A28640" s="221">
        <v>28578.0</v>
      </c>
      <c r="B28640" s="221">
        <v>11399.0</v>
      </c>
      <c r="C28640" s="221">
        <v>5.0</v>
      </c>
    </row>
    <row r="28641">
      <c r="A28641" s="221">
        <v>28578.0</v>
      </c>
      <c r="B28641" s="221">
        <v>11689.0</v>
      </c>
      <c r="C28641" s="221">
        <v>8.0</v>
      </c>
    </row>
    <row r="28642">
      <c r="A28642" s="221">
        <v>28583.0</v>
      </c>
      <c r="B28642" s="221">
        <v>34.0</v>
      </c>
      <c r="C28642" s="221">
        <v>2742299.0</v>
      </c>
    </row>
    <row r="28643">
      <c r="A28643" s="221">
        <v>28583.0</v>
      </c>
      <c r="B28643" s="221">
        <v>35.0</v>
      </c>
      <c r="C28643" s="221">
        <v>662493.0</v>
      </c>
    </row>
    <row r="28644">
      <c r="A28644" s="221">
        <v>28583.0</v>
      </c>
      <c r="B28644" s="221">
        <v>36.0</v>
      </c>
      <c r="C28644" s="221">
        <v>251964.0</v>
      </c>
    </row>
    <row r="28645">
      <c r="A28645" s="221">
        <v>28583.0</v>
      </c>
      <c r="B28645" s="221">
        <v>37.0</v>
      </c>
      <c r="C28645" s="221">
        <v>41627.0</v>
      </c>
    </row>
    <row r="28646">
      <c r="A28646" s="221">
        <v>28583.0</v>
      </c>
      <c r="B28646" s="221">
        <v>38.0</v>
      </c>
      <c r="C28646" s="221">
        <v>12658.0</v>
      </c>
    </row>
    <row r="28647">
      <c r="A28647" s="221">
        <v>28583.0</v>
      </c>
      <c r="B28647" s="221">
        <v>39.0</v>
      </c>
      <c r="C28647" s="221">
        <v>3626.0</v>
      </c>
    </row>
    <row r="28648">
      <c r="A28648" s="221">
        <v>28583.0</v>
      </c>
      <c r="B28648" s="221">
        <v>40.0</v>
      </c>
      <c r="C28648" s="221">
        <v>1812.0</v>
      </c>
    </row>
    <row r="28649">
      <c r="A28649" s="221">
        <v>28606.0</v>
      </c>
      <c r="B28649" s="221">
        <v>21013.0</v>
      </c>
      <c r="C28649" s="221">
        <v>4.0</v>
      </c>
    </row>
    <row r="28650">
      <c r="A28650" s="221">
        <v>28606.0</v>
      </c>
      <c r="B28650" s="221">
        <v>21019.0</v>
      </c>
      <c r="C28650" s="221">
        <v>9.0</v>
      </c>
    </row>
    <row r="28651">
      <c r="A28651" s="221">
        <v>28606.0</v>
      </c>
      <c r="B28651" s="221">
        <v>21027.0</v>
      </c>
      <c r="C28651" s="221">
        <v>38.0</v>
      </c>
    </row>
    <row r="28652">
      <c r="A28652" s="221">
        <v>28606.0</v>
      </c>
      <c r="B28652" s="221">
        <v>21035.0</v>
      </c>
      <c r="C28652" s="221">
        <v>7.0</v>
      </c>
    </row>
    <row r="28653">
      <c r="A28653" s="221">
        <v>28606.0</v>
      </c>
      <c r="B28653" s="221">
        <v>21037.0</v>
      </c>
      <c r="C28653" s="221">
        <v>16.0</v>
      </c>
    </row>
    <row r="28654">
      <c r="A28654" s="221">
        <v>28606.0</v>
      </c>
      <c r="B28654" s="221">
        <v>24558.0</v>
      </c>
      <c r="C28654" s="221">
        <v>7.0</v>
      </c>
    </row>
    <row r="28655">
      <c r="A28655" s="221">
        <v>28606.0</v>
      </c>
      <c r="B28655" s="221">
        <v>24560.0</v>
      </c>
      <c r="C28655" s="221">
        <v>4.0</v>
      </c>
    </row>
    <row r="28656">
      <c r="A28656" s="221">
        <v>28612.0</v>
      </c>
      <c r="B28656" s="221">
        <v>38.0</v>
      </c>
      <c r="C28656" s="221">
        <v>444.0</v>
      </c>
    </row>
    <row r="28657">
      <c r="A28657" s="221">
        <v>28646.0</v>
      </c>
      <c r="B28657" s="221">
        <v>34.0</v>
      </c>
      <c r="C28657" s="221">
        <v>13936.0</v>
      </c>
    </row>
    <row r="28658">
      <c r="A28658" s="221">
        <v>28646.0</v>
      </c>
      <c r="B28658" s="221">
        <v>35.0</v>
      </c>
      <c r="C28658" s="221">
        <v>8380.0</v>
      </c>
    </row>
    <row r="28659">
      <c r="A28659" s="221">
        <v>28646.0</v>
      </c>
      <c r="B28659" s="221">
        <v>36.0</v>
      </c>
      <c r="C28659" s="221">
        <v>2171.0</v>
      </c>
    </row>
    <row r="28660">
      <c r="A28660" s="221">
        <v>28646.0</v>
      </c>
      <c r="B28660" s="221">
        <v>37.0</v>
      </c>
      <c r="C28660" s="221">
        <v>2361.0</v>
      </c>
    </row>
    <row r="28661">
      <c r="A28661" s="221">
        <v>28646.0</v>
      </c>
      <c r="B28661" s="221">
        <v>38.0</v>
      </c>
      <c r="C28661" s="221">
        <v>989.0</v>
      </c>
    </row>
    <row r="28662">
      <c r="A28662" s="221">
        <v>28646.0</v>
      </c>
      <c r="B28662" s="221">
        <v>39.0</v>
      </c>
      <c r="C28662" s="221">
        <v>2188.0</v>
      </c>
    </row>
    <row r="28663">
      <c r="A28663" s="221">
        <v>28646.0</v>
      </c>
      <c r="B28663" s="221">
        <v>40.0</v>
      </c>
      <c r="C28663" s="221">
        <v>1184.0</v>
      </c>
    </row>
    <row r="28664">
      <c r="A28664" s="221">
        <v>28650.0</v>
      </c>
      <c r="B28664" s="221">
        <v>34.0</v>
      </c>
      <c r="C28664" s="221">
        <v>6.0</v>
      </c>
    </row>
    <row r="28665">
      <c r="A28665" s="221">
        <v>28650.0</v>
      </c>
      <c r="B28665" s="221">
        <v>35.0</v>
      </c>
      <c r="C28665" s="221">
        <v>17.0</v>
      </c>
    </row>
    <row r="28666">
      <c r="A28666" s="221">
        <v>28650.0</v>
      </c>
      <c r="B28666" s="221">
        <v>36.0</v>
      </c>
      <c r="C28666" s="221">
        <v>22.0</v>
      </c>
    </row>
    <row r="28667">
      <c r="A28667" s="221">
        <v>28650.0</v>
      </c>
      <c r="B28667" s="221">
        <v>37.0</v>
      </c>
      <c r="C28667" s="221">
        <v>1.0</v>
      </c>
    </row>
    <row r="28668">
      <c r="A28668" s="221">
        <v>28650.0</v>
      </c>
      <c r="B28668" s="221">
        <v>38.0</v>
      </c>
      <c r="C28668" s="221">
        <v>1.0</v>
      </c>
    </row>
    <row r="28669">
      <c r="A28669" s="221">
        <v>28650.0</v>
      </c>
      <c r="B28669" s="221">
        <v>40.0</v>
      </c>
      <c r="C28669" s="221">
        <v>2.0</v>
      </c>
    </row>
    <row r="28670">
      <c r="A28670" s="221">
        <v>28650.0</v>
      </c>
      <c r="B28670" s="221">
        <v>16275.0</v>
      </c>
      <c r="C28670" s="221">
        <v>11.0</v>
      </c>
    </row>
    <row r="28671">
      <c r="A28671" s="221">
        <v>28650.0</v>
      </c>
      <c r="B28671" s="221">
        <v>16681.0</v>
      </c>
      <c r="C28671" s="221">
        <v>1.0</v>
      </c>
    </row>
    <row r="28672">
      <c r="A28672" s="221">
        <v>28650.0</v>
      </c>
      <c r="B28672" s="221">
        <v>16682.0</v>
      </c>
      <c r="C28672" s="221">
        <v>1.0</v>
      </c>
    </row>
    <row r="28673">
      <c r="A28673" s="221">
        <v>28652.0</v>
      </c>
      <c r="B28673" s="221">
        <v>34.0</v>
      </c>
      <c r="C28673" s="221">
        <v>13333.0</v>
      </c>
    </row>
    <row r="28674">
      <c r="A28674" s="221">
        <v>28652.0</v>
      </c>
      <c r="B28674" s="221">
        <v>35.0</v>
      </c>
      <c r="C28674" s="221">
        <v>8889.0</v>
      </c>
    </row>
    <row r="28675">
      <c r="A28675" s="221">
        <v>28652.0</v>
      </c>
      <c r="B28675" s="221">
        <v>36.0</v>
      </c>
      <c r="C28675" s="221">
        <v>5556.0</v>
      </c>
    </row>
    <row r="28676">
      <c r="A28676" s="221">
        <v>28652.0</v>
      </c>
      <c r="B28676" s="221">
        <v>37.0</v>
      </c>
      <c r="C28676" s="221">
        <v>2222.0</v>
      </c>
    </row>
    <row r="28677">
      <c r="A28677" s="221">
        <v>28652.0</v>
      </c>
      <c r="B28677" s="221">
        <v>38.0</v>
      </c>
      <c r="C28677" s="221">
        <v>1111.0</v>
      </c>
    </row>
    <row r="28678">
      <c r="A28678" s="221">
        <v>28652.0</v>
      </c>
      <c r="B28678" s="221">
        <v>39.0</v>
      </c>
      <c r="C28678" s="221">
        <v>13339.0</v>
      </c>
    </row>
    <row r="28679">
      <c r="A28679" s="221">
        <v>28652.0</v>
      </c>
      <c r="B28679" s="221">
        <v>40.0</v>
      </c>
      <c r="C28679" s="221">
        <v>1661.0</v>
      </c>
    </row>
    <row r="28680">
      <c r="A28680" s="221">
        <v>28654.0</v>
      </c>
      <c r="B28680" s="221">
        <v>34.0</v>
      </c>
      <c r="C28680" s="221">
        <v>66156.0</v>
      </c>
    </row>
    <row r="28681">
      <c r="A28681" s="221">
        <v>28654.0</v>
      </c>
      <c r="B28681" s="221">
        <v>35.0</v>
      </c>
      <c r="C28681" s="221">
        <v>36064.0</v>
      </c>
    </row>
    <row r="28682">
      <c r="A28682" s="221">
        <v>28654.0</v>
      </c>
      <c r="B28682" s="221">
        <v>36.0</v>
      </c>
      <c r="C28682" s="221">
        <v>17147.0</v>
      </c>
    </row>
    <row r="28683">
      <c r="A28683" s="221">
        <v>28654.0</v>
      </c>
      <c r="B28683" s="221">
        <v>37.0</v>
      </c>
      <c r="C28683" s="221">
        <v>9360.0</v>
      </c>
    </row>
    <row r="28684">
      <c r="A28684" s="221">
        <v>28654.0</v>
      </c>
      <c r="B28684" s="221">
        <v>38.0</v>
      </c>
      <c r="C28684" s="221">
        <v>2824.0</v>
      </c>
    </row>
    <row r="28685">
      <c r="A28685" s="221">
        <v>28654.0</v>
      </c>
      <c r="B28685" s="221">
        <v>39.0</v>
      </c>
      <c r="C28685" s="221">
        <v>204.0</v>
      </c>
    </row>
    <row r="28686">
      <c r="A28686" s="221">
        <v>28654.0</v>
      </c>
      <c r="B28686" s="221">
        <v>40.0</v>
      </c>
      <c r="C28686" s="221">
        <v>40.0</v>
      </c>
    </row>
    <row r="28687">
      <c r="A28687" s="221">
        <v>28659.0</v>
      </c>
      <c r="B28687" s="221">
        <v>34.0</v>
      </c>
      <c r="C28687" s="221">
        <v>1.0608667E7</v>
      </c>
    </row>
    <row r="28688">
      <c r="A28688" s="221">
        <v>28659.0</v>
      </c>
      <c r="B28688" s="221">
        <v>35.0</v>
      </c>
      <c r="C28688" s="221">
        <v>2652667.0</v>
      </c>
    </row>
    <row r="28689">
      <c r="A28689" s="221">
        <v>28659.0</v>
      </c>
      <c r="B28689" s="221">
        <v>36.0</v>
      </c>
      <c r="C28689" s="221">
        <v>664444.0</v>
      </c>
    </row>
    <row r="28690">
      <c r="A28690" s="221">
        <v>28659.0</v>
      </c>
      <c r="B28690" s="221">
        <v>37.0</v>
      </c>
      <c r="C28690" s="221">
        <v>165922.0</v>
      </c>
    </row>
    <row r="28691">
      <c r="A28691" s="221">
        <v>28659.0</v>
      </c>
      <c r="B28691" s="221">
        <v>38.0</v>
      </c>
      <c r="C28691" s="221">
        <v>41467.0</v>
      </c>
    </row>
    <row r="28692">
      <c r="A28692" s="221">
        <v>28659.0</v>
      </c>
      <c r="B28692" s="221">
        <v>39.0</v>
      </c>
      <c r="C28692" s="221">
        <v>20044.0</v>
      </c>
    </row>
    <row r="28693">
      <c r="A28693" s="221">
        <v>28659.0</v>
      </c>
      <c r="B28693" s="221">
        <v>40.0</v>
      </c>
      <c r="C28693" s="221">
        <v>6400.0</v>
      </c>
    </row>
    <row r="28694">
      <c r="A28694" s="221">
        <v>28659.0</v>
      </c>
      <c r="B28694" s="221">
        <v>3828.0</v>
      </c>
      <c r="C28694" s="221">
        <v>450.0</v>
      </c>
    </row>
    <row r="28695">
      <c r="A28695" s="221">
        <v>28659.0</v>
      </c>
      <c r="B28695" s="221">
        <v>11399.0</v>
      </c>
      <c r="C28695" s="221">
        <v>975.0</v>
      </c>
    </row>
    <row r="28696">
      <c r="A28696" s="221">
        <v>28659.0</v>
      </c>
      <c r="B28696" s="221">
        <v>11532.0</v>
      </c>
      <c r="C28696" s="221">
        <v>375.0</v>
      </c>
    </row>
    <row r="28697">
      <c r="A28697" s="221">
        <v>28659.0</v>
      </c>
      <c r="B28697" s="221">
        <v>11537.0</v>
      </c>
      <c r="C28697" s="221">
        <v>863.0</v>
      </c>
    </row>
    <row r="28698">
      <c r="A28698" s="221">
        <v>28659.0</v>
      </c>
      <c r="B28698" s="221">
        <v>11539.0</v>
      </c>
      <c r="C28698" s="221">
        <v>6000.0</v>
      </c>
    </row>
    <row r="28699">
      <c r="A28699" s="221">
        <v>28659.0</v>
      </c>
      <c r="B28699" s="221">
        <v>11543.0</v>
      </c>
      <c r="C28699" s="221">
        <v>37500.0</v>
      </c>
    </row>
    <row r="28700">
      <c r="A28700" s="221">
        <v>28659.0</v>
      </c>
      <c r="B28700" s="221">
        <v>11549.0</v>
      </c>
      <c r="C28700" s="221">
        <v>225.0</v>
      </c>
    </row>
    <row r="28701">
      <c r="A28701" s="221">
        <v>28659.0</v>
      </c>
      <c r="B28701" s="221">
        <v>11554.0</v>
      </c>
      <c r="C28701" s="221">
        <v>3000.0</v>
      </c>
    </row>
    <row r="28702">
      <c r="A28702" s="221">
        <v>28659.0</v>
      </c>
      <c r="B28702" s="221">
        <v>11557.0</v>
      </c>
      <c r="C28702" s="221">
        <v>3795.0</v>
      </c>
    </row>
    <row r="28703">
      <c r="A28703" s="221">
        <v>28661.0</v>
      </c>
      <c r="B28703" s="221">
        <v>34.0</v>
      </c>
      <c r="C28703" s="221">
        <v>1.0321889E7</v>
      </c>
    </row>
    <row r="28704">
      <c r="A28704" s="221">
        <v>28661.0</v>
      </c>
      <c r="B28704" s="221">
        <v>35.0</v>
      </c>
      <c r="C28704" s="221">
        <v>2637000.0</v>
      </c>
    </row>
    <row r="28705">
      <c r="A28705" s="221">
        <v>28661.0</v>
      </c>
      <c r="B28705" s="221">
        <v>36.0</v>
      </c>
      <c r="C28705" s="221">
        <v>646889.0</v>
      </c>
    </row>
    <row r="28706">
      <c r="A28706" s="221">
        <v>28661.0</v>
      </c>
      <c r="B28706" s="221">
        <v>37.0</v>
      </c>
      <c r="C28706" s="221">
        <v>161433.0</v>
      </c>
    </row>
    <row r="28707">
      <c r="A28707" s="221">
        <v>28661.0</v>
      </c>
      <c r="B28707" s="221">
        <v>38.0</v>
      </c>
      <c r="C28707" s="221">
        <v>40300.0</v>
      </c>
    </row>
    <row r="28708">
      <c r="A28708" s="221">
        <v>28661.0</v>
      </c>
      <c r="B28708" s="221">
        <v>39.0</v>
      </c>
      <c r="C28708" s="221">
        <v>19112.0</v>
      </c>
    </row>
    <row r="28709">
      <c r="A28709" s="221">
        <v>28661.0</v>
      </c>
      <c r="B28709" s="221">
        <v>40.0</v>
      </c>
      <c r="C28709" s="221">
        <v>5866.0</v>
      </c>
    </row>
    <row r="28710">
      <c r="A28710" s="221">
        <v>28661.0</v>
      </c>
      <c r="B28710" s="221">
        <v>3828.0</v>
      </c>
      <c r="C28710" s="221">
        <v>450.0</v>
      </c>
    </row>
    <row r="28711">
      <c r="A28711" s="221">
        <v>28661.0</v>
      </c>
      <c r="B28711" s="221">
        <v>11399.0</v>
      </c>
      <c r="C28711" s="221">
        <v>975.0</v>
      </c>
    </row>
    <row r="28712">
      <c r="A28712" s="221">
        <v>28661.0</v>
      </c>
      <c r="B28712" s="221">
        <v>11531.0</v>
      </c>
      <c r="C28712" s="221">
        <v>375.0</v>
      </c>
    </row>
    <row r="28713">
      <c r="A28713" s="221">
        <v>28661.0</v>
      </c>
      <c r="B28713" s="221">
        <v>11535.0</v>
      </c>
      <c r="C28713" s="221">
        <v>863.0</v>
      </c>
    </row>
    <row r="28714">
      <c r="A28714" s="221">
        <v>28661.0</v>
      </c>
      <c r="B28714" s="221">
        <v>11541.0</v>
      </c>
      <c r="C28714" s="221">
        <v>6000.0</v>
      </c>
    </row>
    <row r="28715">
      <c r="A28715" s="221">
        <v>28661.0</v>
      </c>
      <c r="B28715" s="221">
        <v>11545.0</v>
      </c>
      <c r="C28715" s="221">
        <v>37500.0</v>
      </c>
    </row>
    <row r="28716">
      <c r="A28716" s="221">
        <v>28661.0</v>
      </c>
      <c r="B28716" s="221">
        <v>11547.0</v>
      </c>
      <c r="C28716" s="221">
        <v>225.0</v>
      </c>
    </row>
    <row r="28717">
      <c r="A28717" s="221">
        <v>28661.0</v>
      </c>
      <c r="B28717" s="221">
        <v>11553.0</v>
      </c>
      <c r="C28717" s="221">
        <v>3000.0</v>
      </c>
    </row>
    <row r="28718">
      <c r="A28718" s="221">
        <v>28661.0</v>
      </c>
      <c r="B28718" s="221">
        <v>11556.0</v>
      </c>
      <c r="C28718" s="221">
        <v>3795.0</v>
      </c>
    </row>
    <row r="28719">
      <c r="A28719" s="221">
        <v>28665.0</v>
      </c>
      <c r="B28719" s="221">
        <v>34.0</v>
      </c>
      <c r="C28719" s="221">
        <v>1.0321889E7</v>
      </c>
    </row>
    <row r="28720">
      <c r="A28720" s="221">
        <v>28665.0</v>
      </c>
      <c r="B28720" s="221">
        <v>35.0</v>
      </c>
      <c r="C28720" s="221">
        <v>2581444.0</v>
      </c>
    </row>
    <row r="28721">
      <c r="A28721" s="221">
        <v>28665.0</v>
      </c>
      <c r="B28721" s="221">
        <v>36.0</v>
      </c>
      <c r="C28721" s="221">
        <v>647667.0</v>
      </c>
    </row>
    <row r="28722">
      <c r="A28722" s="221">
        <v>28665.0</v>
      </c>
      <c r="B28722" s="221">
        <v>37.0</v>
      </c>
      <c r="C28722" s="221">
        <v>161511.0</v>
      </c>
    </row>
    <row r="28723">
      <c r="A28723" s="221">
        <v>28665.0</v>
      </c>
      <c r="B28723" s="221">
        <v>38.0</v>
      </c>
      <c r="C28723" s="221">
        <v>40278.0</v>
      </c>
    </row>
    <row r="28724">
      <c r="A28724" s="221">
        <v>28665.0</v>
      </c>
      <c r="B28724" s="221">
        <v>39.0</v>
      </c>
      <c r="C28724" s="221">
        <v>19000.0</v>
      </c>
    </row>
    <row r="28725">
      <c r="A28725" s="221">
        <v>28665.0</v>
      </c>
      <c r="B28725" s="221">
        <v>40.0</v>
      </c>
      <c r="C28725" s="221">
        <v>5466.0</v>
      </c>
    </row>
    <row r="28726">
      <c r="A28726" s="221">
        <v>28665.0</v>
      </c>
      <c r="B28726" s="221">
        <v>3828.0</v>
      </c>
      <c r="C28726" s="221">
        <v>450.0</v>
      </c>
    </row>
    <row r="28727">
      <c r="A28727" s="221">
        <v>28665.0</v>
      </c>
      <c r="B28727" s="221">
        <v>11399.0</v>
      </c>
      <c r="C28727" s="221">
        <v>975.0</v>
      </c>
    </row>
    <row r="28728">
      <c r="A28728" s="221">
        <v>28665.0</v>
      </c>
      <c r="B28728" s="221">
        <v>11530.0</v>
      </c>
      <c r="C28728" s="221">
        <v>375.0</v>
      </c>
    </row>
    <row r="28729">
      <c r="A28729" s="221">
        <v>28665.0</v>
      </c>
      <c r="B28729" s="221">
        <v>11536.0</v>
      </c>
      <c r="C28729" s="221">
        <v>863.0</v>
      </c>
    </row>
    <row r="28730">
      <c r="A28730" s="221">
        <v>28665.0</v>
      </c>
      <c r="B28730" s="221">
        <v>11538.0</v>
      </c>
      <c r="C28730" s="221">
        <v>6000.0</v>
      </c>
    </row>
    <row r="28731">
      <c r="A28731" s="221">
        <v>28665.0</v>
      </c>
      <c r="B28731" s="221">
        <v>11542.0</v>
      </c>
      <c r="C28731" s="221">
        <v>37500.0</v>
      </c>
    </row>
    <row r="28732">
      <c r="A28732" s="221">
        <v>28665.0</v>
      </c>
      <c r="B28732" s="221">
        <v>11548.0</v>
      </c>
      <c r="C28732" s="221">
        <v>225.0</v>
      </c>
    </row>
    <row r="28733">
      <c r="A28733" s="221">
        <v>28665.0</v>
      </c>
      <c r="B28733" s="221">
        <v>11551.0</v>
      </c>
      <c r="C28733" s="221">
        <v>3000.0</v>
      </c>
    </row>
    <row r="28734">
      <c r="A28734" s="221">
        <v>28665.0</v>
      </c>
      <c r="B28734" s="221">
        <v>11555.0</v>
      </c>
      <c r="C28734" s="221">
        <v>3795.0</v>
      </c>
    </row>
    <row r="28735">
      <c r="A28735" s="221">
        <v>28668.0</v>
      </c>
      <c r="B28735" s="221">
        <v>2348.0</v>
      </c>
      <c r="C28735" s="221">
        <v>1.0</v>
      </c>
    </row>
    <row r="28736">
      <c r="A28736" s="221">
        <v>28668.0</v>
      </c>
      <c r="B28736" s="221">
        <v>2463.0</v>
      </c>
      <c r="C28736" s="221">
        <v>4.0</v>
      </c>
    </row>
    <row r="28737">
      <c r="A28737" s="221">
        <v>28668.0</v>
      </c>
      <c r="B28737" s="221">
        <v>17392.0</v>
      </c>
      <c r="C28737" s="221">
        <v>1.0</v>
      </c>
    </row>
    <row r="28738">
      <c r="A28738" s="221">
        <v>28670.0</v>
      </c>
      <c r="B28738" s="221">
        <v>40.0</v>
      </c>
      <c r="C28738" s="221">
        <v>2.0</v>
      </c>
    </row>
    <row r="28739">
      <c r="A28739" s="221">
        <v>28670.0</v>
      </c>
      <c r="B28739" s="221">
        <v>28686.0</v>
      </c>
      <c r="C28739" s="221">
        <v>17.0</v>
      </c>
    </row>
    <row r="28740">
      <c r="A28740" s="221">
        <v>28672.0</v>
      </c>
      <c r="B28740" s="221">
        <v>40.0</v>
      </c>
      <c r="C28740" s="221">
        <v>2.0</v>
      </c>
    </row>
    <row r="28741">
      <c r="A28741" s="221">
        <v>28672.0</v>
      </c>
      <c r="B28741" s="221">
        <v>28687.0</v>
      </c>
      <c r="C28741" s="221">
        <v>17.0</v>
      </c>
    </row>
    <row r="28742">
      <c r="A28742" s="221">
        <v>28674.0</v>
      </c>
      <c r="B28742" s="221">
        <v>40.0</v>
      </c>
      <c r="C28742" s="221">
        <v>2.0</v>
      </c>
    </row>
    <row r="28743">
      <c r="A28743" s="221">
        <v>28674.0</v>
      </c>
      <c r="B28743" s="221">
        <v>28688.0</v>
      </c>
      <c r="C28743" s="221">
        <v>17.0</v>
      </c>
    </row>
    <row r="28744">
      <c r="A28744" s="221">
        <v>28676.0</v>
      </c>
      <c r="B28744" s="221">
        <v>40.0</v>
      </c>
      <c r="C28744" s="221">
        <v>2.0</v>
      </c>
    </row>
    <row r="28745">
      <c r="A28745" s="221">
        <v>28676.0</v>
      </c>
      <c r="B28745" s="221">
        <v>28689.0</v>
      </c>
      <c r="C28745" s="221">
        <v>17.0</v>
      </c>
    </row>
    <row r="28746">
      <c r="A28746" s="221">
        <v>28678.0</v>
      </c>
      <c r="B28746" s="221">
        <v>40.0</v>
      </c>
      <c r="C28746" s="221">
        <v>2.0</v>
      </c>
    </row>
    <row r="28747">
      <c r="A28747" s="221">
        <v>28678.0</v>
      </c>
      <c r="B28747" s="221">
        <v>28690.0</v>
      </c>
      <c r="C28747" s="221">
        <v>17.0</v>
      </c>
    </row>
    <row r="28748">
      <c r="A28748" s="221">
        <v>28680.0</v>
      </c>
      <c r="B28748" s="221">
        <v>40.0</v>
      </c>
      <c r="C28748" s="221">
        <v>2.0</v>
      </c>
    </row>
    <row r="28749">
      <c r="A28749" s="221">
        <v>28680.0</v>
      </c>
      <c r="B28749" s="221">
        <v>28691.0</v>
      </c>
      <c r="C28749" s="221">
        <v>17.0</v>
      </c>
    </row>
    <row r="28750">
      <c r="A28750" s="221">
        <v>28682.0</v>
      </c>
      <c r="B28750" s="221">
        <v>40.0</v>
      </c>
      <c r="C28750" s="221">
        <v>2.0</v>
      </c>
    </row>
    <row r="28751">
      <c r="A28751" s="221">
        <v>28682.0</v>
      </c>
      <c r="B28751" s="221">
        <v>28693.0</v>
      </c>
      <c r="C28751" s="221">
        <v>17.0</v>
      </c>
    </row>
    <row r="28752">
      <c r="A28752" s="221">
        <v>28684.0</v>
      </c>
      <c r="B28752" s="221">
        <v>40.0</v>
      </c>
      <c r="C28752" s="221">
        <v>2.0</v>
      </c>
    </row>
    <row r="28753">
      <c r="A28753" s="221">
        <v>28684.0</v>
      </c>
      <c r="B28753" s="221">
        <v>28692.0</v>
      </c>
      <c r="C28753" s="221">
        <v>17.0</v>
      </c>
    </row>
    <row r="28754">
      <c r="A28754" s="221">
        <v>28710.0</v>
      </c>
      <c r="B28754" s="221">
        <v>34.0</v>
      </c>
      <c r="C28754" s="221">
        <v>1.0608667E7</v>
      </c>
    </row>
    <row r="28755">
      <c r="A28755" s="221">
        <v>28710.0</v>
      </c>
      <c r="B28755" s="221">
        <v>35.0</v>
      </c>
      <c r="C28755" s="221">
        <v>2652667.0</v>
      </c>
    </row>
    <row r="28756">
      <c r="A28756" s="221">
        <v>28710.0</v>
      </c>
      <c r="B28756" s="221">
        <v>36.0</v>
      </c>
      <c r="C28756" s="221">
        <v>664444.0</v>
      </c>
    </row>
    <row r="28757">
      <c r="A28757" s="221">
        <v>28710.0</v>
      </c>
      <c r="B28757" s="221">
        <v>37.0</v>
      </c>
      <c r="C28757" s="221">
        <v>165911.0</v>
      </c>
    </row>
    <row r="28758">
      <c r="A28758" s="221">
        <v>28710.0</v>
      </c>
      <c r="B28758" s="221">
        <v>38.0</v>
      </c>
      <c r="C28758" s="221">
        <v>41422.0</v>
      </c>
    </row>
    <row r="28759">
      <c r="A28759" s="221">
        <v>28710.0</v>
      </c>
      <c r="B28759" s="221">
        <v>39.0</v>
      </c>
      <c r="C28759" s="221">
        <v>19756.0</v>
      </c>
    </row>
    <row r="28760">
      <c r="A28760" s="221">
        <v>28710.0</v>
      </c>
      <c r="B28760" s="221">
        <v>40.0</v>
      </c>
      <c r="C28760" s="221">
        <v>6288.0</v>
      </c>
    </row>
    <row r="28761">
      <c r="A28761" s="221">
        <v>28710.0</v>
      </c>
      <c r="B28761" s="221">
        <v>3828.0</v>
      </c>
      <c r="C28761" s="221">
        <v>450.0</v>
      </c>
    </row>
    <row r="28762">
      <c r="A28762" s="221">
        <v>28710.0</v>
      </c>
      <c r="B28762" s="221">
        <v>11399.0</v>
      </c>
      <c r="C28762" s="221">
        <v>975.0</v>
      </c>
    </row>
    <row r="28763">
      <c r="A28763" s="221">
        <v>28710.0</v>
      </c>
      <c r="B28763" s="221">
        <v>11533.0</v>
      </c>
      <c r="C28763" s="221">
        <v>375.0</v>
      </c>
    </row>
    <row r="28764">
      <c r="A28764" s="221">
        <v>28710.0</v>
      </c>
      <c r="B28764" s="221">
        <v>11534.0</v>
      </c>
      <c r="C28764" s="221">
        <v>863.0</v>
      </c>
    </row>
    <row r="28765">
      <c r="A28765" s="221">
        <v>28710.0</v>
      </c>
      <c r="B28765" s="221">
        <v>11540.0</v>
      </c>
      <c r="C28765" s="221">
        <v>6000.0</v>
      </c>
    </row>
    <row r="28766">
      <c r="A28766" s="221">
        <v>28710.0</v>
      </c>
      <c r="B28766" s="221">
        <v>11544.0</v>
      </c>
      <c r="C28766" s="221">
        <v>37500.0</v>
      </c>
    </row>
    <row r="28767">
      <c r="A28767" s="221">
        <v>28710.0</v>
      </c>
      <c r="B28767" s="221">
        <v>11550.0</v>
      </c>
      <c r="C28767" s="221">
        <v>225.0</v>
      </c>
    </row>
    <row r="28768">
      <c r="A28768" s="221">
        <v>28710.0</v>
      </c>
      <c r="B28768" s="221">
        <v>11552.0</v>
      </c>
      <c r="C28768" s="221">
        <v>3000.0</v>
      </c>
    </row>
    <row r="28769">
      <c r="A28769" s="221">
        <v>28710.0</v>
      </c>
      <c r="B28769" s="221">
        <v>11558.0</v>
      </c>
      <c r="C28769" s="221">
        <v>3795.0</v>
      </c>
    </row>
    <row r="28770">
      <c r="A28770" s="221">
        <v>28729.0</v>
      </c>
      <c r="B28770" s="221">
        <v>34.0</v>
      </c>
      <c r="C28770" s="221">
        <v>2884.0</v>
      </c>
    </row>
    <row r="28771">
      <c r="A28771" s="221">
        <v>28729.0</v>
      </c>
      <c r="B28771" s="221">
        <v>35.0</v>
      </c>
      <c r="C28771" s="221">
        <v>919.0</v>
      </c>
    </row>
    <row r="28772">
      <c r="A28772" s="221">
        <v>28729.0</v>
      </c>
      <c r="B28772" s="221">
        <v>40.0</v>
      </c>
      <c r="C28772" s="221">
        <v>2.0</v>
      </c>
    </row>
    <row r="28773">
      <c r="A28773" s="221">
        <v>28731.0</v>
      </c>
      <c r="B28773" s="221">
        <v>37.0</v>
      </c>
      <c r="C28773" s="221">
        <v>62.0</v>
      </c>
    </row>
    <row r="28774">
      <c r="A28774" s="221">
        <v>28731.0</v>
      </c>
      <c r="B28774" s="221">
        <v>38.0</v>
      </c>
      <c r="C28774" s="221">
        <v>49.0</v>
      </c>
    </row>
    <row r="28775">
      <c r="A28775" s="221">
        <v>28733.0</v>
      </c>
      <c r="B28775" s="221">
        <v>34.0</v>
      </c>
      <c r="C28775" s="221">
        <v>2884.0</v>
      </c>
    </row>
    <row r="28776">
      <c r="A28776" s="221">
        <v>28733.0</v>
      </c>
      <c r="B28776" s="221">
        <v>35.0</v>
      </c>
      <c r="C28776" s="221">
        <v>919.0</v>
      </c>
    </row>
    <row r="28777">
      <c r="A28777" s="221">
        <v>28733.0</v>
      </c>
      <c r="B28777" s="221">
        <v>40.0</v>
      </c>
      <c r="C28777" s="221">
        <v>2.0</v>
      </c>
    </row>
    <row r="28778">
      <c r="A28778" s="221">
        <v>28735.0</v>
      </c>
      <c r="B28778" s="221">
        <v>34.0</v>
      </c>
      <c r="C28778" s="221">
        <v>2884.0</v>
      </c>
    </row>
    <row r="28779">
      <c r="A28779" s="221">
        <v>28735.0</v>
      </c>
      <c r="B28779" s="221">
        <v>35.0</v>
      </c>
      <c r="C28779" s="221">
        <v>919.0</v>
      </c>
    </row>
    <row r="28780">
      <c r="A28780" s="221">
        <v>28735.0</v>
      </c>
      <c r="B28780" s="221">
        <v>40.0</v>
      </c>
      <c r="C28780" s="221">
        <v>2.0</v>
      </c>
    </row>
    <row r="28781">
      <c r="A28781" s="221">
        <v>28737.0</v>
      </c>
      <c r="B28781" s="221">
        <v>34.0</v>
      </c>
      <c r="C28781" s="221">
        <v>2884.0</v>
      </c>
    </row>
    <row r="28782">
      <c r="A28782" s="221">
        <v>28737.0</v>
      </c>
      <c r="B28782" s="221">
        <v>35.0</v>
      </c>
      <c r="C28782" s="221">
        <v>919.0</v>
      </c>
    </row>
    <row r="28783">
      <c r="A28783" s="221">
        <v>28737.0</v>
      </c>
      <c r="B28783" s="221">
        <v>40.0</v>
      </c>
      <c r="C28783" s="221">
        <v>2.0</v>
      </c>
    </row>
    <row r="28784">
      <c r="A28784" s="221">
        <v>28739.0</v>
      </c>
      <c r="B28784" s="221">
        <v>35.0</v>
      </c>
      <c r="C28784" s="221">
        <v>592.0</v>
      </c>
    </row>
    <row r="28785">
      <c r="A28785" s="221">
        <v>28739.0</v>
      </c>
      <c r="B28785" s="221">
        <v>36.0</v>
      </c>
      <c r="C28785" s="221">
        <v>2.0</v>
      </c>
    </row>
    <row r="28786">
      <c r="A28786" s="221">
        <v>28739.0</v>
      </c>
      <c r="B28786" s="221">
        <v>37.0</v>
      </c>
      <c r="C28786" s="221">
        <v>4.0</v>
      </c>
    </row>
    <row r="28787">
      <c r="A28787" s="221">
        <v>28739.0</v>
      </c>
      <c r="B28787" s="221">
        <v>38.0</v>
      </c>
      <c r="C28787" s="221">
        <v>1.0</v>
      </c>
    </row>
    <row r="28788">
      <c r="A28788" s="221">
        <v>28739.0</v>
      </c>
      <c r="B28788" s="221">
        <v>39.0</v>
      </c>
      <c r="C28788" s="221">
        <v>2.0</v>
      </c>
    </row>
    <row r="28789">
      <c r="A28789" s="221">
        <v>28740.0</v>
      </c>
      <c r="B28789" s="221">
        <v>34.0</v>
      </c>
      <c r="C28789" s="221">
        <v>9151.0</v>
      </c>
    </row>
    <row r="28790">
      <c r="A28790" s="221">
        <v>28740.0</v>
      </c>
      <c r="B28790" s="221">
        <v>35.0</v>
      </c>
      <c r="C28790" s="221">
        <v>2737.0</v>
      </c>
    </row>
    <row r="28791">
      <c r="A28791" s="221">
        <v>28740.0</v>
      </c>
      <c r="B28791" s="221">
        <v>36.0</v>
      </c>
      <c r="C28791" s="221">
        <v>988.0</v>
      </c>
    </row>
    <row r="28792">
      <c r="A28792" s="221">
        <v>28740.0</v>
      </c>
      <c r="B28792" s="221">
        <v>37.0</v>
      </c>
      <c r="C28792" s="221">
        <v>150.0</v>
      </c>
    </row>
    <row r="28793">
      <c r="A28793" s="221">
        <v>28740.0</v>
      </c>
      <c r="B28793" s="221">
        <v>38.0</v>
      </c>
      <c r="C28793" s="221">
        <v>148.0</v>
      </c>
    </row>
    <row r="28794">
      <c r="A28794" s="221">
        <v>28742.0</v>
      </c>
      <c r="B28794" s="221">
        <v>34.0</v>
      </c>
      <c r="C28794" s="221">
        <v>916.0</v>
      </c>
    </row>
    <row r="28795">
      <c r="A28795" s="221">
        <v>28742.0</v>
      </c>
      <c r="B28795" s="221">
        <v>35.0</v>
      </c>
      <c r="C28795" s="221">
        <v>64.0</v>
      </c>
    </row>
    <row r="28796">
      <c r="A28796" s="221">
        <v>28742.0</v>
      </c>
      <c r="B28796" s="221">
        <v>36.0</v>
      </c>
      <c r="C28796" s="221">
        <v>29.0</v>
      </c>
    </row>
    <row r="28797">
      <c r="A28797" s="221">
        <v>28742.0</v>
      </c>
      <c r="B28797" s="221">
        <v>38.0</v>
      </c>
      <c r="C28797" s="221">
        <v>4.0</v>
      </c>
    </row>
    <row r="28798">
      <c r="A28798" s="221">
        <v>28744.0</v>
      </c>
      <c r="B28798" s="221">
        <v>34.0</v>
      </c>
      <c r="C28798" s="221">
        <v>3383.0</v>
      </c>
    </row>
    <row r="28799">
      <c r="A28799" s="221">
        <v>28744.0</v>
      </c>
      <c r="B28799" s="221">
        <v>35.0</v>
      </c>
      <c r="C28799" s="221">
        <v>2769.0</v>
      </c>
    </row>
    <row r="28800">
      <c r="A28800" s="221">
        <v>28744.0</v>
      </c>
      <c r="B28800" s="221">
        <v>36.0</v>
      </c>
      <c r="C28800" s="221">
        <v>181.0</v>
      </c>
    </row>
    <row r="28801">
      <c r="A28801" s="221">
        <v>28746.0</v>
      </c>
      <c r="B28801" s="221">
        <v>34.0</v>
      </c>
      <c r="C28801" s="221">
        <v>1890.0</v>
      </c>
    </row>
    <row r="28802">
      <c r="A28802" s="221">
        <v>28746.0</v>
      </c>
      <c r="B28802" s="221">
        <v>35.0</v>
      </c>
      <c r="C28802" s="221">
        <v>456.0</v>
      </c>
    </row>
    <row r="28803">
      <c r="A28803" s="221">
        <v>28746.0</v>
      </c>
      <c r="B28803" s="221">
        <v>36.0</v>
      </c>
      <c r="C28803" s="221">
        <v>179.0</v>
      </c>
    </row>
    <row r="28804">
      <c r="A28804" s="221">
        <v>28746.0</v>
      </c>
      <c r="B28804" s="221">
        <v>37.0</v>
      </c>
      <c r="C28804" s="221">
        <v>6.0</v>
      </c>
    </row>
    <row r="28805">
      <c r="A28805" s="221">
        <v>28748.0</v>
      </c>
      <c r="B28805" s="221">
        <v>34.0</v>
      </c>
      <c r="C28805" s="221">
        <v>7547.0</v>
      </c>
    </row>
    <row r="28806">
      <c r="A28806" s="221">
        <v>28748.0</v>
      </c>
      <c r="B28806" s="221">
        <v>35.0</v>
      </c>
      <c r="C28806" s="221">
        <v>3947.0</v>
      </c>
    </row>
    <row r="28807">
      <c r="A28807" s="221">
        <v>28748.0</v>
      </c>
      <c r="B28807" s="221">
        <v>36.0</v>
      </c>
      <c r="C28807" s="221">
        <v>2250.0</v>
      </c>
    </row>
    <row r="28808">
      <c r="A28808" s="221">
        <v>28748.0</v>
      </c>
      <c r="B28808" s="221">
        <v>37.0</v>
      </c>
      <c r="C28808" s="221">
        <v>1667.0</v>
      </c>
    </row>
    <row r="28809">
      <c r="A28809" s="221">
        <v>28748.0</v>
      </c>
      <c r="B28809" s="221">
        <v>38.0</v>
      </c>
      <c r="C28809" s="221">
        <v>111.0</v>
      </c>
    </row>
    <row r="28810">
      <c r="A28810" s="221">
        <v>28750.0</v>
      </c>
      <c r="B28810" s="221">
        <v>34.0</v>
      </c>
      <c r="C28810" s="221">
        <v>1324.0</v>
      </c>
    </row>
    <row r="28811">
      <c r="A28811" s="221">
        <v>28750.0</v>
      </c>
      <c r="B28811" s="221">
        <v>35.0</v>
      </c>
      <c r="C28811" s="221">
        <v>481.0</v>
      </c>
    </row>
    <row r="28812">
      <c r="A28812" s="221">
        <v>28750.0</v>
      </c>
      <c r="B28812" s="221">
        <v>36.0</v>
      </c>
      <c r="C28812" s="221">
        <v>119.0</v>
      </c>
    </row>
    <row r="28813">
      <c r="A28813" s="221">
        <v>28752.0</v>
      </c>
      <c r="B28813" s="221">
        <v>34.0</v>
      </c>
      <c r="C28813" s="221">
        <v>122844.0</v>
      </c>
    </row>
    <row r="28814">
      <c r="A28814" s="221">
        <v>28752.0</v>
      </c>
      <c r="B28814" s="221">
        <v>35.0</v>
      </c>
      <c r="C28814" s="221">
        <v>34500.0</v>
      </c>
    </row>
    <row r="28815">
      <c r="A28815" s="221">
        <v>28752.0</v>
      </c>
      <c r="B28815" s="221">
        <v>36.0</v>
      </c>
      <c r="C28815" s="221">
        <v>5624.0</v>
      </c>
    </row>
    <row r="28816">
      <c r="A28816" s="221">
        <v>28752.0</v>
      </c>
      <c r="B28816" s="221">
        <v>37.0</v>
      </c>
      <c r="C28816" s="221">
        <v>1222.0</v>
      </c>
    </row>
    <row r="28817">
      <c r="A28817" s="221">
        <v>28752.0</v>
      </c>
      <c r="B28817" s="221">
        <v>38.0</v>
      </c>
      <c r="C28817" s="221">
        <v>478.0</v>
      </c>
    </row>
    <row r="28818">
      <c r="A28818" s="221">
        <v>28752.0</v>
      </c>
      <c r="B28818" s="221">
        <v>39.0</v>
      </c>
      <c r="C28818" s="221">
        <v>178.0</v>
      </c>
    </row>
    <row r="28819">
      <c r="A28819" s="221">
        <v>28752.0</v>
      </c>
      <c r="B28819" s="221">
        <v>40.0</v>
      </c>
      <c r="C28819" s="221">
        <v>94.0</v>
      </c>
    </row>
    <row r="28820">
      <c r="A28820" s="221">
        <v>28754.0</v>
      </c>
      <c r="B28820" s="221">
        <v>34.0</v>
      </c>
      <c r="C28820" s="221">
        <v>98658.0</v>
      </c>
    </row>
    <row r="28821">
      <c r="A28821" s="221">
        <v>28754.0</v>
      </c>
      <c r="B28821" s="221">
        <v>35.0</v>
      </c>
      <c r="C28821" s="221">
        <v>30613.0</v>
      </c>
    </row>
    <row r="28822">
      <c r="A28822" s="221">
        <v>28754.0</v>
      </c>
      <c r="B28822" s="221">
        <v>36.0</v>
      </c>
      <c r="C28822" s="221">
        <v>7806.0</v>
      </c>
    </row>
    <row r="28823">
      <c r="A28823" s="221">
        <v>28754.0</v>
      </c>
      <c r="B28823" s="221">
        <v>38.0</v>
      </c>
      <c r="C28823" s="221">
        <v>744.0</v>
      </c>
    </row>
    <row r="28824">
      <c r="A28824" s="221">
        <v>28754.0</v>
      </c>
      <c r="B28824" s="221">
        <v>40.0</v>
      </c>
      <c r="C28824" s="221">
        <v>176.0</v>
      </c>
    </row>
    <row r="28825">
      <c r="A28825" s="221">
        <v>28756.0</v>
      </c>
      <c r="B28825" s="221">
        <v>34.0</v>
      </c>
      <c r="C28825" s="221">
        <v>471.0</v>
      </c>
    </row>
    <row r="28826">
      <c r="A28826" s="221">
        <v>28756.0</v>
      </c>
      <c r="B28826" s="221">
        <v>35.0</v>
      </c>
      <c r="C28826" s="221">
        <v>716.0</v>
      </c>
    </row>
    <row r="28827">
      <c r="A28827" s="221">
        <v>28758.0</v>
      </c>
      <c r="B28827" s="221">
        <v>34.0</v>
      </c>
      <c r="C28827" s="221">
        <v>471.0</v>
      </c>
    </row>
    <row r="28828">
      <c r="A28828" s="221">
        <v>28758.0</v>
      </c>
      <c r="B28828" s="221">
        <v>35.0</v>
      </c>
      <c r="C28828" s="221">
        <v>716.0</v>
      </c>
    </row>
    <row r="28829">
      <c r="A28829" s="221">
        <v>28766.0</v>
      </c>
      <c r="B28829" s="221">
        <v>34.0</v>
      </c>
      <c r="C28829" s="221">
        <v>3.0</v>
      </c>
    </row>
    <row r="28830">
      <c r="A28830" s="221">
        <v>28766.0</v>
      </c>
      <c r="B28830" s="221">
        <v>35.0</v>
      </c>
      <c r="C28830" s="221">
        <v>8.0</v>
      </c>
    </row>
    <row r="28831">
      <c r="A28831" s="221">
        <v>28766.0</v>
      </c>
      <c r="B28831" s="221">
        <v>36.0</v>
      </c>
      <c r="C28831" s="221">
        <v>8.0</v>
      </c>
    </row>
    <row r="28832">
      <c r="A28832" s="221">
        <v>28766.0</v>
      </c>
      <c r="B28832" s="221">
        <v>37.0</v>
      </c>
      <c r="C28832" s="221">
        <v>1.0</v>
      </c>
    </row>
    <row r="28833">
      <c r="A28833" s="221">
        <v>28766.0</v>
      </c>
      <c r="B28833" s="221">
        <v>38.0</v>
      </c>
      <c r="C28833" s="221">
        <v>2.0</v>
      </c>
    </row>
    <row r="28834">
      <c r="A28834" s="221">
        <v>28766.0</v>
      </c>
      <c r="B28834" s="221">
        <v>40.0</v>
      </c>
      <c r="C28834" s="221">
        <v>1.0</v>
      </c>
    </row>
    <row r="28835">
      <c r="A28835" s="221">
        <v>28766.0</v>
      </c>
      <c r="B28835" s="221">
        <v>16275.0</v>
      </c>
      <c r="C28835" s="221">
        <v>8.0</v>
      </c>
    </row>
    <row r="28836">
      <c r="A28836" s="221">
        <v>28768.0</v>
      </c>
      <c r="B28836" s="221">
        <v>34.0</v>
      </c>
      <c r="C28836" s="221">
        <v>19.0</v>
      </c>
    </row>
    <row r="28837">
      <c r="A28837" s="221">
        <v>28768.0</v>
      </c>
      <c r="B28837" s="221">
        <v>35.0</v>
      </c>
      <c r="C28837" s="221">
        <v>16.0</v>
      </c>
    </row>
    <row r="28838">
      <c r="A28838" s="221">
        <v>28768.0</v>
      </c>
      <c r="B28838" s="221">
        <v>36.0</v>
      </c>
      <c r="C28838" s="221">
        <v>24.0</v>
      </c>
    </row>
    <row r="28839">
      <c r="A28839" s="221">
        <v>28768.0</v>
      </c>
      <c r="B28839" s="221">
        <v>37.0</v>
      </c>
      <c r="C28839" s="221">
        <v>13.0</v>
      </c>
    </row>
    <row r="28840">
      <c r="A28840" s="221">
        <v>28768.0</v>
      </c>
      <c r="B28840" s="221">
        <v>38.0</v>
      </c>
      <c r="C28840" s="221">
        <v>4.0</v>
      </c>
    </row>
    <row r="28841">
      <c r="A28841" s="221">
        <v>28770.0</v>
      </c>
      <c r="B28841" s="221">
        <v>34.0</v>
      </c>
      <c r="C28841" s="221">
        <v>279964.0</v>
      </c>
    </row>
    <row r="28842">
      <c r="A28842" s="221">
        <v>28770.0</v>
      </c>
      <c r="B28842" s="221">
        <v>35.0</v>
      </c>
      <c r="C28842" s="221">
        <v>93031.0</v>
      </c>
    </row>
    <row r="28843">
      <c r="A28843" s="221">
        <v>28770.0</v>
      </c>
      <c r="B28843" s="221">
        <v>36.0</v>
      </c>
      <c r="C28843" s="221">
        <v>51822.0</v>
      </c>
    </row>
    <row r="28844">
      <c r="A28844" s="221">
        <v>28770.0</v>
      </c>
      <c r="B28844" s="221">
        <v>37.0</v>
      </c>
      <c r="C28844" s="221">
        <v>13618.0</v>
      </c>
    </row>
    <row r="28845">
      <c r="A28845" s="221">
        <v>28770.0</v>
      </c>
      <c r="B28845" s="221">
        <v>38.0</v>
      </c>
      <c r="C28845" s="221">
        <v>3147.0</v>
      </c>
    </row>
    <row r="28846">
      <c r="A28846" s="221">
        <v>28770.0</v>
      </c>
      <c r="B28846" s="221">
        <v>39.0</v>
      </c>
      <c r="C28846" s="221">
        <v>2844.0</v>
      </c>
    </row>
    <row r="28847">
      <c r="A28847" s="221">
        <v>28770.0</v>
      </c>
      <c r="B28847" s="221">
        <v>40.0</v>
      </c>
      <c r="C28847" s="221">
        <v>712.0</v>
      </c>
    </row>
    <row r="28848">
      <c r="A28848" s="221">
        <v>28772.0</v>
      </c>
      <c r="B28848" s="221">
        <v>34.0</v>
      </c>
      <c r="C28848" s="221">
        <v>69991.0</v>
      </c>
    </row>
    <row r="28849">
      <c r="A28849" s="221">
        <v>28772.0</v>
      </c>
      <c r="B28849" s="221">
        <v>35.0</v>
      </c>
      <c r="C28849" s="221">
        <v>23258.0</v>
      </c>
    </row>
    <row r="28850">
      <c r="A28850" s="221">
        <v>28772.0</v>
      </c>
      <c r="B28850" s="221">
        <v>36.0</v>
      </c>
      <c r="C28850" s="221">
        <v>12956.0</v>
      </c>
    </row>
    <row r="28851">
      <c r="A28851" s="221">
        <v>28772.0</v>
      </c>
      <c r="B28851" s="221">
        <v>37.0</v>
      </c>
      <c r="C28851" s="221">
        <v>3404.0</v>
      </c>
    </row>
    <row r="28852">
      <c r="A28852" s="221">
        <v>28772.0</v>
      </c>
      <c r="B28852" s="221">
        <v>38.0</v>
      </c>
      <c r="C28852" s="221">
        <v>787.0</v>
      </c>
    </row>
    <row r="28853">
      <c r="A28853" s="221">
        <v>28772.0</v>
      </c>
      <c r="B28853" s="221">
        <v>39.0</v>
      </c>
      <c r="C28853" s="221">
        <v>712.0</v>
      </c>
    </row>
    <row r="28854">
      <c r="A28854" s="221">
        <v>28772.0</v>
      </c>
      <c r="B28854" s="221">
        <v>40.0</v>
      </c>
      <c r="C28854" s="221">
        <v>178.0</v>
      </c>
    </row>
    <row r="28855">
      <c r="A28855" s="221">
        <v>28774.0</v>
      </c>
      <c r="B28855" s="221">
        <v>34.0</v>
      </c>
      <c r="C28855" s="221">
        <v>17498.0</v>
      </c>
    </row>
    <row r="28856">
      <c r="A28856" s="221">
        <v>28774.0</v>
      </c>
      <c r="B28856" s="221">
        <v>35.0</v>
      </c>
      <c r="C28856" s="221">
        <v>5814.0</v>
      </c>
    </row>
    <row r="28857">
      <c r="A28857" s="221">
        <v>28774.0</v>
      </c>
      <c r="B28857" s="221">
        <v>36.0</v>
      </c>
      <c r="C28857" s="221">
        <v>3239.0</v>
      </c>
    </row>
    <row r="28858">
      <c r="A28858" s="221">
        <v>28774.0</v>
      </c>
      <c r="B28858" s="221">
        <v>37.0</v>
      </c>
      <c r="C28858" s="221">
        <v>851.0</v>
      </c>
    </row>
    <row r="28859">
      <c r="A28859" s="221">
        <v>28774.0</v>
      </c>
      <c r="B28859" s="221">
        <v>38.0</v>
      </c>
      <c r="C28859" s="221">
        <v>197.0</v>
      </c>
    </row>
    <row r="28860">
      <c r="A28860" s="221">
        <v>28774.0</v>
      </c>
      <c r="B28860" s="221">
        <v>39.0</v>
      </c>
      <c r="C28860" s="221">
        <v>178.0</v>
      </c>
    </row>
    <row r="28861">
      <c r="A28861" s="221">
        <v>28774.0</v>
      </c>
      <c r="B28861" s="221">
        <v>40.0</v>
      </c>
      <c r="C28861" s="221">
        <v>44.0</v>
      </c>
    </row>
    <row r="28862">
      <c r="A28862" s="221">
        <v>28776.0</v>
      </c>
      <c r="B28862" s="221">
        <v>34.0</v>
      </c>
      <c r="C28862" s="221">
        <v>516.0</v>
      </c>
    </row>
    <row r="28863">
      <c r="A28863" s="221">
        <v>28776.0</v>
      </c>
      <c r="B28863" s="221">
        <v>35.0</v>
      </c>
      <c r="C28863" s="221">
        <v>67.0</v>
      </c>
    </row>
    <row r="28864">
      <c r="A28864" s="221">
        <v>28776.0</v>
      </c>
      <c r="B28864" s="221">
        <v>36.0</v>
      </c>
      <c r="C28864" s="221">
        <v>2.0</v>
      </c>
    </row>
    <row r="28865">
      <c r="A28865" s="221">
        <v>28776.0</v>
      </c>
      <c r="B28865" s="221">
        <v>37.0</v>
      </c>
      <c r="C28865" s="221">
        <v>73.0</v>
      </c>
    </row>
    <row r="28866">
      <c r="A28866" s="221">
        <v>28778.0</v>
      </c>
      <c r="B28866" s="221">
        <v>34.0</v>
      </c>
      <c r="C28866" s="221">
        <v>751.0</v>
      </c>
    </row>
    <row r="28867">
      <c r="A28867" s="221">
        <v>28778.0</v>
      </c>
      <c r="B28867" s="221">
        <v>35.0</v>
      </c>
      <c r="C28867" s="221">
        <v>226.0</v>
      </c>
    </row>
    <row r="28868">
      <c r="A28868" s="221">
        <v>28778.0</v>
      </c>
      <c r="B28868" s="221">
        <v>36.0</v>
      </c>
      <c r="C28868" s="221">
        <v>311.0</v>
      </c>
    </row>
    <row r="28869">
      <c r="A28869" s="221">
        <v>28778.0</v>
      </c>
      <c r="B28869" s="221">
        <v>37.0</v>
      </c>
      <c r="C28869" s="221">
        <v>43.0</v>
      </c>
    </row>
    <row r="28870">
      <c r="A28870" s="221">
        <v>28778.0</v>
      </c>
      <c r="B28870" s="221">
        <v>38.0</v>
      </c>
      <c r="C28870" s="221">
        <v>2.0</v>
      </c>
    </row>
    <row r="28871">
      <c r="A28871" s="221">
        <v>28778.0</v>
      </c>
      <c r="B28871" s="221">
        <v>39.0</v>
      </c>
      <c r="C28871" s="221">
        <v>2.0</v>
      </c>
    </row>
    <row r="28872">
      <c r="A28872" s="221">
        <v>28780.0</v>
      </c>
      <c r="B28872" s="221">
        <v>34.0</v>
      </c>
      <c r="C28872" s="221">
        <v>18938.0</v>
      </c>
    </row>
    <row r="28873">
      <c r="A28873" s="221">
        <v>28780.0</v>
      </c>
      <c r="B28873" s="221">
        <v>35.0</v>
      </c>
      <c r="C28873" s="221">
        <v>18012.0</v>
      </c>
    </row>
    <row r="28874">
      <c r="A28874" s="221">
        <v>28780.0</v>
      </c>
      <c r="B28874" s="221">
        <v>36.0</v>
      </c>
      <c r="C28874" s="221">
        <v>13619.0</v>
      </c>
    </row>
    <row r="28875">
      <c r="A28875" s="221">
        <v>28780.0</v>
      </c>
      <c r="B28875" s="221">
        <v>37.0</v>
      </c>
      <c r="C28875" s="221">
        <v>877.0</v>
      </c>
    </row>
    <row r="28876">
      <c r="A28876" s="221">
        <v>28780.0</v>
      </c>
      <c r="B28876" s="221">
        <v>39.0</v>
      </c>
      <c r="C28876" s="221">
        <v>2.0</v>
      </c>
    </row>
    <row r="28877">
      <c r="A28877" s="221">
        <v>28780.0</v>
      </c>
      <c r="B28877" s="221">
        <v>40.0</v>
      </c>
      <c r="C28877" s="221">
        <v>12.0</v>
      </c>
    </row>
    <row r="28878">
      <c r="A28878" s="221">
        <v>28782.0</v>
      </c>
      <c r="B28878" s="221">
        <v>34.0</v>
      </c>
      <c r="C28878" s="221">
        <v>5244.0</v>
      </c>
    </row>
    <row r="28879">
      <c r="A28879" s="221">
        <v>28782.0</v>
      </c>
      <c r="B28879" s="221">
        <v>35.0</v>
      </c>
      <c r="C28879" s="221">
        <v>3160.0</v>
      </c>
    </row>
    <row r="28880">
      <c r="A28880" s="221">
        <v>28782.0</v>
      </c>
      <c r="B28880" s="221">
        <v>36.0</v>
      </c>
      <c r="C28880" s="221">
        <v>842.0</v>
      </c>
    </row>
    <row r="28881">
      <c r="A28881" s="221">
        <v>28782.0</v>
      </c>
      <c r="B28881" s="221">
        <v>38.0</v>
      </c>
      <c r="C28881" s="221">
        <v>20.0</v>
      </c>
    </row>
    <row r="28882">
      <c r="A28882" s="221">
        <v>28782.0</v>
      </c>
      <c r="B28882" s="221">
        <v>39.0</v>
      </c>
      <c r="C28882" s="221">
        <v>6.0</v>
      </c>
    </row>
    <row r="28883">
      <c r="A28883" s="221">
        <v>28782.0</v>
      </c>
      <c r="B28883" s="221">
        <v>40.0</v>
      </c>
      <c r="C28883" s="221">
        <v>2.0</v>
      </c>
    </row>
    <row r="28884">
      <c r="A28884" s="221">
        <v>28784.0</v>
      </c>
      <c r="B28884" s="221">
        <v>34.0</v>
      </c>
      <c r="C28884" s="221">
        <v>10591.0</v>
      </c>
    </row>
    <row r="28885">
      <c r="A28885" s="221">
        <v>28784.0</v>
      </c>
      <c r="B28885" s="221">
        <v>35.0</v>
      </c>
      <c r="C28885" s="221">
        <v>6983.0</v>
      </c>
    </row>
    <row r="28886">
      <c r="A28886" s="221">
        <v>28784.0</v>
      </c>
      <c r="B28886" s="221">
        <v>36.0</v>
      </c>
      <c r="C28886" s="221">
        <v>2503.0</v>
      </c>
    </row>
    <row r="28887">
      <c r="A28887" s="221">
        <v>28784.0</v>
      </c>
      <c r="B28887" s="221">
        <v>37.0</v>
      </c>
      <c r="C28887" s="221">
        <v>1.0</v>
      </c>
    </row>
    <row r="28888">
      <c r="A28888" s="221">
        <v>28784.0</v>
      </c>
      <c r="B28888" s="221">
        <v>39.0</v>
      </c>
      <c r="C28888" s="221">
        <v>12.0</v>
      </c>
    </row>
    <row r="28889">
      <c r="A28889" s="221">
        <v>28784.0</v>
      </c>
      <c r="B28889" s="221">
        <v>40.0</v>
      </c>
      <c r="C28889" s="221">
        <v>2.0</v>
      </c>
    </row>
    <row r="28890">
      <c r="A28890" s="221">
        <v>28786.0</v>
      </c>
      <c r="B28890" s="221">
        <v>34.0</v>
      </c>
      <c r="C28890" s="221">
        <v>12218.0</v>
      </c>
    </row>
    <row r="28891">
      <c r="A28891" s="221">
        <v>28786.0</v>
      </c>
      <c r="B28891" s="221">
        <v>35.0</v>
      </c>
      <c r="C28891" s="221">
        <v>11594.0</v>
      </c>
    </row>
    <row r="28892">
      <c r="A28892" s="221">
        <v>28786.0</v>
      </c>
      <c r="B28892" s="221">
        <v>36.0</v>
      </c>
      <c r="C28892" s="221">
        <v>8360.0</v>
      </c>
    </row>
    <row r="28893">
      <c r="A28893" s="221">
        <v>28786.0</v>
      </c>
      <c r="B28893" s="221">
        <v>37.0</v>
      </c>
      <c r="C28893" s="221">
        <v>231.0</v>
      </c>
    </row>
    <row r="28894">
      <c r="A28894" s="221">
        <v>28786.0</v>
      </c>
      <c r="B28894" s="221">
        <v>38.0</v>
      </c>
      <c r="C28894" s="221">
        <v>6.0</v>
      </c>
    </row>
    <row r="28895">
      <c r="A28895" s="221">
        <v>28786.0</v>
      </c>
      <c r="B28895" s="221">
        <v>40.0</v>
      </c>
      <c r="C28895" s="221">
        <v>6.0</v>
      </c>
    </row>
    <row r="28896">
      <c r="A28896" s="221">
        <v>28788.0</v>
      </c>
      <c r="B28896" s="221">
        <v>34.0</v>
      </c>
      <c r="C28896" s="221">
        <v>93611.0</v>
      </c>
    </row>
    <row r="28897">
      <c r="A28897" s="221">
        <v>28788.0</v>
      </c>
      <c r="B28897" s="221">
        <v>35.0</v>
      </c>
      <c r="C28897" s="221">
        <v>30667.0</v>
      </c>
    </row>
    <row r="28898">
      <c r="A28898" s="221">
        <v>28788.0</v>
      </c>
      <c r="B28898" s="221">
        <v>36.0</v>
      </c>
      <c r="C28898" s="221">
        <v>7656.0</v>
      </c>
    </row>
    <row r="28899">
      <c r="A28899" s="221">
        <v>28788.0</v>
      </c>
      <c r="B28899" s="221">
        <v>38.0</v>
      </c>
      <c r="C28899" s="221">
        <v>711.0</v>
      </c>
    </row>
    <row r="28900">
      <c r="A28900" s="221">
        <v>28788.0</v>
      </c>
      <c r="B28900" s="221">
        <v>40.0</v>
      </c>
      <c r="C28900" s="221">
        <v>168.0</v>
      </c>
    </row>
    <row r="28901">
      <c r="A28901" s="221">
        <v>28790.0</v>
      </c>
      <c r="B28901" s="221">
        <v>38.0</v>
      </c>
      <c r="C28901" s="221">
        <v>1.0</v>
      </c>
    </row>
    <row r="28902">
      <c r="A28902" s="221">
        <v>28790.0</v>
      </c>
      <c r="B28902" s="221">
        <v>39.0</v>
      </c>
      <c r="C28902" s="221">
        <v>1.0</v>
      </c>
    </row>
    <row r="28903">
      <c r="A28903" s="221">
        <v>28790.0</v>
      </c>
      <c r="B28903" s="221">
        <v>40.0</v>
      </c>
      <c r="C28903" s="221">
        <v>1.0</v>
      </c>
    </row>
    <row r="28904">
      <c r="A28904" s="221">
        <v>28791.0</v>
      </c>
      <c r="B28904" s="221">
        <v>38.0</v>
      </c>
      <c r="C28904" s="221">
        <v>1.0</v>
      </c>
    </row>
    <row r="28905">
      <c r="A28905" s="221">
        <v>28791.0</v>
      </c>
      <c r="B28905" s="221">
        <v>39.0</v>
      </c>
      <c r="C28905" s="221">
        <v>1.0</v>
      </c>
    </row>
    <row r="28906">
      <c r="A28906" s="221">
        <v>28791.0</v>
      </c>
      <c r="B28906" s="221">
        <v>40.0</v>
      </c>
      <c r="C28906" s="221">
        <v>1.0</v>
      </c>
    </row>
    <row r="28907">
      <c r="A28907" s="221">
        <v>28792.0</v>
      </c>
      <c r="B28907" s="221">
        <v>38.0</v>
      </c>
      <c r="C28907" s="221">
        <v>1.0</v>
      </c>
    </row>
    <row r="28908">
      <c r="A28908" s="221">
        <v>28792.0</v>
      </c>
      <c r="B28908" s="221">
        <v>39.0</v>
      </c>
      <c r="C28908" s="221">
        <v>1.0</v>
      </c>
    </row>
    <row r="28909">
      <c r="A28909" s="221">
        <v>28792.0</v>
      </c>
      <c r="B28909" s="221">
        <v>40.0</v>
      </c>
      <c r="C28909" s="221">
        <v>1.0</v>
      </c>
    </row>
    <row r="28910">
      <c r="A28910" s="221">
        <v>28793.0</v>
      </c>
      <c r="B28910" s="221">
        <v>38.0</v>
      </c>
      <c r="C28910" s="221">
        <v>1.0</v>
      </c>
    </row>
    <row r="28911">
      <c r="A28911" s="221">
        <v>28793.0</v>
      </c>
      <c r="B28911" s="221">
        <v>39.0</v>
      </c>
      <c r="C28911" s="221">
        <v>1.0</v>
      </c>
    </row>
    <row r="28912">
      <c r="A28912" s="221">
        <v>28793.0</v>
      </c>
      <c r="B28912" s="221">
        <v>40.0</v>
      </c>
      <c r="C28912" s="221">
        <v>1.0</v>
      </c>
    </row>
    <row r="28913">
      <c r="A28913" s="221">
        <v>28794.0</v>
      </c>
      <c r="B28913" s="221">
        <v>38.0</v>
      </c>
      <c r="C28913" s="221">
        <v>1.0</v>
      </c>
    </row>
    <row r="28914">
      <c r="A28914" s="221">
        <v>28794.0</v>
      </c>
      <c r="B28914" s="221">
        <v>39.0</v>
      </c>
      <c r="C28914" s="221">
        <v>1.0</v>
      </c>
    </row>
    <row r="28915">
      <c r="A28915" s="221">
        <v>28794.0</v>
      </c>
      <c r="B28915" s="221">
        <v>40.0</v>
      </c>
      <c r="C28915" s="221">
        <v>1.0</v>
      </c>
    </row>
    <row r="28916">
      <c r="A28916" s="221">
        <v>28795.0</v>
      </c>
      <c r="B28916" s="221">
        <v>38.0</v>
      </c>
      <c r="C28916" s="221">
        <v>1.0</v>
      </c>
    </row>
    <row r="28917">
      <c r="A28917" s="221">
        <v>28795.0</v>
      </c>
      <c r="B28917" s="221">
        <v>39.0</v>
      </c>
      <c r="C28917" s="221">
        <v>1.0</v>
      </c>
    </row>
    <row r="28918">
      <c r="A28918" s="221">
        <v>28795.0</v>
      </c>
      <c r="B28918" s="221">
        <v>40.0</v>
      </c>
      <c r="C28918" s="221">
        <v>1.0</v>
      </c>
    </row>
    <row r="28919">
      <c r="A28919" s="221">
        <v>28796.0</v>
      </c>
      <c r="B28919" s="221">
        <v>38.0</v>
      </c>
      <c r="C28919" s="221">
        <v>1.0</v>
      </c>
    </row>
    <row r="28920">
      <c r="A28920" s="221">
        <v>28796.0</v>
      </c>
      <c r="B28920" s="221">
        <v>39.0</v>
      </c>
      <c r="C28920" s="221">
        <v>1.0</v>
      </c>
    </row>
    <row r="28921">
      <c r="A28921" s="221">
        <v>28796.0</v>
      </c>
      <c r="B28921" s="221">
        <v>40.0</v>
      </c>
      <c r="C28921" s="221">
        <v>1.0</v>
      </c>
    </row>
    <row r="28922">
      <c r="A28922" s="221">
        <v>28797.0</v>
      </c>
      <c r="B28922" s="221">
        <v>38.0</v>
      </c>
      <c r="C28922" s="221">
        <v>1.0</v>
      </c>
    </row>
    <row r="28923">
      <c r="A28923" s="221">
        <v>28797.0</v>
      </c>
      <c r="B28923" s="221">
        <v>39.0</v>
      </c>
      <c r="C28923" s="221">
        <v>1.0</v>
      </c>
    </row>
    <row r="28924">
      <c r="A28924" s="221">
        <v>28797.0</v>
      </c>
      <c r="B28924" s="221">
        <v>40.0</v>
      </c>
      <c r="C28924" s="221">
        <v>1.0</v>
      </c>
    </row>
    <row r="28925">
      <c r="A28925" s="221">
        <v>28798.0</v>
      </c>
      <c r="B28925" s="221">
        <v>38.0</v>
      </c>
      <c r="C28925" s="221">
        <v>1.0</v>
      </c>
    </row>
    <row r="28926">
      <c r="A28926" s="221">
        <v>28798.0</v>
      </c>
      <c r="B28926" s="221">
        <v>39.0</v>
      </c>
      <c r="C28926" s="221">
        <v>1.0</v>
      </c>
    </row>
    <row r="28927">
      <c r="A28927" s="221">
        <v>28798.0</v>
      </c>
      <c r="B28927" s="221">
        <v>40.0</v>
      </c>
      <c r="C28927" s="221">
        <v>1.0</v>
      </c>
    </row>
    <row r="28928">
      <c r="A28928" s="221">
        <v>28799.0</v>
      </c>
      <c r="B28928" s="221">
        <v>38.0</v>
      </c>
      <c r="C28928" s="221">
        <v>1.0</v>
      </c>
    </row>
    <row r="28929">
      <c r="A28929" s="221">
        <v>28799.0</v>
      </c>
      <c r="B28929" s="221">
        <v>39.0</v>
      </c>
      <c r="C28929" s="221">
        <v>1.0</v>
      </c>
    </row>
    <row r="28930">
      <c r="A28930" s="221">
        <v>28799.0</v>
      </c>
      <c r="B28930" s="221">
        <v>40.0</v>
      </c>
      <c r="C28930" s="221">
        <v>1.0</v>
      </c>
    </row>
    <row r="28931">
      <c r="A28931" s="221">
        <v>28800.0</v>
      </c>
      <c r="B28931" s="221">
        <v>38.0</v>
      </c>
      <c r="C28931" s="221">
        <v>1.0</v>
      </c>
    </row>
    <row r="28932">
      <c r="A28932" s="221">
        <v>28800.0</v>
      </c>
      <c r="B28932" s="221">
        <v>39.0</v>
      </c>
      <c r="C28932" s="221">
        <v>1.0</v>
      </c>
    </row>
    <row r="28933">
      <c r="A28933" s="221">
        <v>28800.0</v>
      </c>
      <c r="B28933" s="221">
        <v>40.0</v>
      </c>
      <c r="C28933" s="221">
        <v>1.0</v>
      </c>
    </row>
    <row r="28934">
      <c r="A28934" s="221">
        <v>28801.0</v>
      </c>
      <c r="B28934" s="221">
        <v>38.0</v>
      </c>
      <c r="C28934" s="221">
        <v>1.0</v>
      </c>
    </row>
    <row r="28935">
      <c r="A28935" s="221">
        <v>28801.0</v>
      </c>
      <c r="B28935" s="221">
        <v>39.0</v>
      </c>
      <c r="C28935" s="221">
        <v>1.0</v>
      </c>
    </row>
    <row r="28936">
      <c r="A28936" s="221">
        <v>28801.0</v>
      </c>
      <c r="B28936" s="221">
        <v>40.0</v>
      </c>
      <c r="C28936" s="221">
        <v>1.0</v>
      </c>
    </row>
    <row r="28937">
      <c r="A28937" s="221">
        <v>28802.0</v>
      </c>
      <c r="B28937" s="221">
        <v>38.0</v>
      </c>
      <c r="C28937" s="221">
        <v>1.0</v>
      </c>
    </row>
    <row r="28938">
      <c r="A28938" s="221">
        <v>28802.0</v>
      </c>
      <c r="B28938" s="221">
        <v>39.0</v>
      </c>
      <c r="C28938" s="221">
        <v>1.0</v>
      </c>
    </row>
    <row r="28939">
      <c r="A28939" s="221">
        <v>28802.0</v>
      </c>
      <c r="B28939" s="221">
        <v>40.0</v>
      </c>
      <c r="C28939" s="221">
        <v>1.0</v>
      </c>
    </row>
    <row r="28940">
      <c r="A28940" s="221">
        <v>28803.0</v>
      </c>
      <c r="B28940" s="221">
        <v>38.0</v>
      </c>
      <c r="C28940" s="221">
        <v>1.0</v>
      </c>
    </row>
    <row r="28941">
      <c r="A28941" s="221">
        <v>28803.0</v>
      </c>
      <c r="B28941" s="221">
        <v>39.0</v>
      </c>
      <c r="C28941" s="221">
        <v>1.0</v>
      </c>
    </row>
    <row r="28942">
      <c r="A28942" s="221">
        <v>28803.0</v>
      </c>
      <c r="B28942" s="221">
        <v>40.0</v>
      </c>
      <c r="C28942" s="221">
        <v>1.0</v>
      </c>
    </row>
    <row r="28943">
      <c r="A28943" s="221">
        <v>28804.0</v>
      </c>
      <c r="B28943" s="221">
        <v>38.0</v>
      </c>
      <c r="C28943" s="221">
        <v>1.0</v>
      </c>
    </row>
    <row r="28944">
      <c r="A28944" s="221">
        <v>28804.0</v>
      </c>
      <c r="B28944" s="221">
        <v>39.0</v>
      </c>
      <c r="C28944" s="221">
        <v>1.0</v>
      </c>
    </row>
    <row r="28945">
      <c r="A28945" s="221">
        <v>28804.0</v>
      </c>
      <c r="B28945" s="221">
        <v>40.0</v>
      </c>
      <c r="C28945" s="221">
        <v>1.0</v>
      </c>
    </row>
    <row r="28946">
      <c r="A28946" s="221">
        <v>28805.0</v>
      </c>
      <c r="B28946" s="221">
        <v>38.0</v>
      </c>
      <c r="C28946" s="221">
        <v>1.0</v>
      </c>
    </row>
    <row r="28947">
      <c r="A28947" s="221">
        <v>28805.0</v>
      </c>
      <c r="B28947" s="221">
        <v>39.0</v>
      </c>
      <c r="C28947" s="221">
        <v>1.0</v>
      </c>
    </row>
    <row r="28948">
      <c r="A28948" s="221">
        <v>28805.0</v>
      </c>
      <c r="B28948" s="221">
        <v>40.0</v>
      </c>
      <c r="C28948" s="221">
        <v>1.0</v>
      </c>
    </row>
    <row r="28949">
      <c r="A28949" s="221">
        <v>28806.0</v>
      </c>
      <c r="B28949" s="221">
        <v>38.0</v>
      </c>
      <c r="C28949" s="221">
        <v>1.0</v>
      </c>
    </row>
    <row r="28950">
      <c r="A28950" s="221">
        <v>28806.0</v>
      </c>
      <c r="B28950" s="221">
        <v>39.0</v>
      </c>
      <c r="C28950" s="221">
        <v>1.0</v>
      </c>
    </row>
    <row r="28951">
      <c r="A28951" s="221">
        <v>28806.0</v>
      </c>
      <c r="B28951" s="221">
        <v>40.0</v>
      </c>
      <c r="C28951" s="221">
        <v>1.0</v>
      </c>
    </row>
    <row r="28952">
      <c r="A28952" s="221">
        <v>28807.0</v>
      </c>
      <c r="B28952" s="221">
        <v>38.0</v>
      </c>
      <c r="C28952" s="221">
        <v>1.0</v>
      </c>
    </row>
    <row r="28953">
      <c r="A28953" s="221">
        <v>28807.0</v>
      </c>
      <c r="B28953" s="221">
        <v>39.0</v>
      </c>
      <c r="C28953" s="221">
        <v>1.0</v>
      </c>
    </row>
    <row r="28954">
      <c r="A28954" s="221">
        <v>28807.0</v>
      </c>
      <c r="B28954" s="221">
        <v>40.0</v>
      </c>
      <c r="C28954" s="221">
        <v>1.0</v>
      </c>
    </row>
    <row r="28955">
      <c r="A28955" s="221">
        <v>28808.0</v>
      </c>
      <c r="B28955" s="221">
        <v>38.0</v>
      </c>
      <c r="C28955" s="221">
        <v>1.0</v>
      </c>
    </row>
    <row r="28956">
      <c r="A28956" s="221">
        <v>28808.0</v>
      </c>
      <c r="B28956" s="221">
        <v>39.0</v>
      </c>
      <c r="C28956" s="221">
        <v>1.0</v>
      </c>
    </row>
    <row r="28957">
      <c r="A28957" s="221">
        <v>28808.0</v>
      </c>
      <c r="B28957" s="221">
        <v>40.0</v>
      </c>
      <c r="C28957" s="221">
        <v>1.0</v>
      </c>
    </row>
    <row r="28958">
      <c r="A28958" s="221">
        <v>28809.0</v>
      </c>
      <c r="B28958" s="221">
        <v>38.0</v>
      </c>
      <c r="C28958" s="221">
        <v>1.0</v>
      </c>
    </row>
    <row r="28959">
      <c r="A28959" s="221">
        <v>28809.0</v>
      </c>
      <c r="B28959" s="221">
        <v>39.0</v>
      </c>
      <c r="C28959" s="221">
        <v>1.0</v>
      </c>
    </row>
    <row r="28960">
      <c r="A28960" s="221">
        <v>28809.0</v>
      </c>
      <c r="B28960" s="221">
        <v>40.0</v>
      </c>
      <c r="C28960" s="221">
        <v>1.0</v>
      </c>
    </row>
    <row r="28961">
      <c r="A28961" s="221">
        <v>28810.0</v>
      </c>
      <c r="B28961" s="221">
        <v>38.0</v>
      </c>
      <c r="C28961" s="221">
        <v>1.0</v>
      </c>
    </row>
    <row r="28962">
      <c r="A28962" s="221">
        <v>28810.0</v>
      </c>
      <c r="B28962" s="221">
        <v>39.0</v>
      </c>
      <c r="C28962" s="221">
        <v>1.0</v>
      </c>
    </row>
    <row r="28963">
      <c r="A28963" s="221">
        <v>28810.0</v>
      </c>
      <c r="B28963" s="221">
        <v>40.0</v>
      </c>
      <c r="C28963" s="221">
        <v>1.0</v>
      </c>
    </row>
    <row r="28964">
      <c r="A28964" s="221">
        <v>28811.0</v>
      </c>
      <c r="B28964" s="221">
        <v>38.0</v>
      </c>
      <c r="C28964" s="221">
        <v>1.0</v>
      </c>
    </row>
    <row r="28965">
      <c r="A28965" s="221">
        <v>28811.0</v>
      </c>
      <c r="B28965" s="221">
        <v>39.0</v>
      </c>
      <c r="C28965" s="221">
        <v>1.0</v>
      </c>
    </row>
    <row r="28966">
      <c r="A28966" s="221">
        <v>28811.0</v>
      </c>
      <c r="B28966" s="221">
        <v>40.0</v>
      </c>
      <c r="C28966" s="221">
        <v>1.0</v>
      </c>
    </row>
    <row r="28967">
      <c r="A28967" s="221">
        <v>28812.0</v>
      </c>
      <c r="B28967" s="221">
        <v>38.0</v>
      </c>
      <c r="C28967" s="221">
        <v>1.0</v>
      </c>
    </row>
    <row r="28968">
      <c r="A28968" s="221">
        <v>28812.0</v>
      </c>
      <c r="B28968" s="221">
        <v>39.0</v>
      </c>
      <c r="C28968" s="221">
        <v>1.0</v>
      </c>
    </row>
    <row r="28969">
      <c r="A28969" s="221">
        <v>28812.0</v>
      </c>
      <c r="B28969" s="221">
        <v>40.0</v>
      </c>
      <c r="C28969" s="221">
        <v>1.0</v>
      </c>
    </row>
    <row r="28970">
      <c r="A28970" s="221">
        <v>28813.0</v>
      </c>
      <c r="B28970" s="221">
        <v>38.0</v>
      </c>
      <c r="C28970" s="221">
        <v>1.0</v>
      </c>
    </row>
    <row r="28971">
      <c r="A28971" s="221">
        <v>28813.0</v>
      </c>
      <c r="B28971" s="221">
        <v>39.0</v>
      </c>
      <c r="C28971" s="221">
        <v>1.0</v>
      </c>
    </row>
    <row r="28972">
      <c r="A28972" s="221">
        <v>28813.0</v>
      </c>
      <c r="B28972" s="221">
        <v>40.0</v>
      </c>
      <c r="C28972" s="221">
        <v>1.0</v>
      </c>
    </row>
    <row r="28973">
      <c r="A28973" s="221">
        <v>28814.0</v>
      </c>
      <c r="B28973" s="221">
        <v>38.0</v>
      </c>
      <c r="C28973" s="221">
        <v>1.0</v>
      </c>
    </row>
    <row r="28974">
      <c r="A28974" s="221">
        <v>28814.0</v>
      </c>
      <c r="B28974" s="221">
        <v>39.0</v>
      </c>
      <c r="C28974" s="221">
        <v>1.0</v>
      </c>
    </row>
    <row r="28975">
      <c r="A28975" s="221">
        <v>28814.0</v>
      </c>
      <c r="B28975" s="221">
        <v>40.0</v>
      </c>
      <c r="C28975" s="221">
        <v>1.0</v>
      </c>
    </row>
    <row r="28976">
      <c r="A28976" s="221">
        <v>28815.0</v>
      </c>
      <c r="B28976" s="221">
        <v>38.0</v>
      </c>
      <c r="C28976" s="221">
        <v>1.0</v>
      </c>
    </row>
    <row r="28977">
      <c r="A28977" s="221">
        <v>28815.0</v>
      </c>
      <c r="B28977" s="221">
        <v>39.0</v>
      </c>
      <c r="C28977" s="221">
        <v>1.0</v>
      </c>
    </row>
    <row r="28978">
      <c r="A28978" s="221">
        <v>28815.0</v>
      </c>
      <c r="B28978" s="221">
        <v>40.0</v>
      </c>
      <c r="C28978" s="221">
        <v>1.0</v>
      </c>
    </row>
    <row r="28979">
      <c r="A28979" s="221">
        <v>28816.0</v>
      </c>
      <c r="B28979" s="221">
        <v>38.0</v>
      </c>
      <c r="C28979" s="221">
        <v>1.0</v>
      </c>
    </row>
    <row r="28980">
      <c r="A28980" s="221">
        <v>28816.0</v>
      </c>
      <c r="B28980" s="221">
        <v>39.0</v>
      </c>
      <c r="C28980" s="221">
        <v>1.0</v>
      </c>
    </row>
    <row r="28981">
      <c r="A28981" s="221">
        <v>28816.0</v>
      </c>
      <c r="B28981" s="221">
        <v>40.0</v>
      </c>
      <c r="C28981" s="221">
        <v>1.0</v>
      </c>
    </row>
    <row r="28982">
      <c r="A28982" s="221">
        <v>28817.0</v>
      </c>
      <c r="B28982" s="221">
        <v>38.0</v>
      </c>
      <c r="C28982" s="221">
        <v>1.0</v>
      </c>
    </row>
    <row r="28983">
      <c r="A28983" s="221">
        <v>28817.0</v>
      </c>
      <c r="B28983" s="221">
        <v>39.0</v>
      </c>
      <c r="C28983" s="221">
        <v>1.0</v>
      </c>
    </row>
    <row r="28984">
      <c r="A28984" s="221">
        <v>28817.0</v>
      </c>
      <c r="B28984" s="221">
        <v>40.0</v>
      </c>
      <c r="C28984" s="221">
        <v>1.0</v>
      </c>
    </row>
    <row r="28985">
      <c r="A28985" s="221">
        <v>28818.0</v>
      </c>
      <c r="B28985" s="221">
        <v>38.0</v>
      </c>
      <c r="C28985" s="221">
        <v>1.0</v>
      </c>
    </row>
    <row r="28986">
      <c r="A28986" s="221">
        <v>28818.0</v>
      </c>
      <c r="B28986" s="221">
        <v>39.0</v>
      </c>
      <c r="C28986" s="221">
        <v>1.0</v>
      </c>
    </row>
    <row r="28987">
      <c r="A28987" s="221">
        <v>28818.0</v>
      </c>
      <c r="B28987" s="221">
        <v>40.0</v>
      </c>
      <c r="C28987" s="221">
        <v>1.0</v>
      </c>
    </row>
    <row r="28988">
      <c r="A28988" s="221">
        <v>28819.0</v>
      </c>
      <c r="B28988" s="221">
        <v>38.0</v>
      </c>
      <c r="C28988" s="221">
        <v>1.0</v>
      </c>
    </row>
    <row r="28989">
      <c r="A28989" s="221">
        <v>28819.0</v>
      </c>
      <c r="B28989" s="221">
        <v>39.0</v>
      </c>
      <c r="C28989" s="221">
        <v>1.0</v>
      </c>
    </row>
    <row r="28990">
      <c r="A28990" s="221">
        <v>28819.0</v>
      </c>
      <c r="B28990" s="221">
        <v>40.0</v>
      </c>
      <c r="C28990" s="221">
        <v>1.0</v>
      </c>
    </row>
    <row r="28991">
      <c r="A28991" s="221">
        <v>28844.0</v>
      </c>
      <c r="B28991" s="221">
        <v>3828.0</v>
      </c>
      <c r="C28991" s="221">
        <v>2250.0</v>
      </c>
    </row>
    <row r="28992">
      <c r="A28992" s="221">
        <v>28844.0</v>
      </c>
      <c r="B28992" s="221">
        <v>11399.0</v>
      </c>
      <c r="C28992" s="221">
        <v>3750.0</v>
      </c>
    </row>
    <row r="28993">
      <c r="A28993" s="221">
        <v>28844.0</v>
      </c>
      <c r="B28993" s="221">
        <v>21009.0</v>
      </c>
      <c r="C28993" s="221">
        <v>11.0</v>
      </c>
    </row>
    <row r="28994">
      <c r="A28994" s="221">
        <v>28844.0</v>
      </c>
      <c r="B28994" s="221">
        <v>21017.0</v>
      </c>
      <c r="C28994" s="221">
        <v>14.0</v>
      </c>
    </row>
    <row r="28995">
      <c r="A28995" s="221">
        <v>28844.0</v>
      </c>
      <c r="B28995" s="221">
        <v>21025.0</v>
      </c>
      <c r="C28995" s="221">
        <v>30.0</v>
      </c>
    </row>
    <row r="28996">
      <c r="A28996" s="221">
        <v>28844.0</v>
      </c>
      <c r="B28996" s="221">
        <v>21027.0</v>
      </c>
      <c r="C28996" s="221">
        <v>106.0</v>
      </c>
    </row>
    <row r="28997">
      <c r="A28997" s="221">
        <v>28844.0</v>
      </c>
      <c r="B28997" s="221">
        <v>21037.0</v>
      </c>
      <c r="C28997" s="221">
        <v>51.0</v>
      </c>
    </row>
    <row r="28998">
      <c r="A28998" s="221">
        <v>28844.0</v>
      </c>
      <c r="B28998" s="221">
        <v>29055.0</v>
      </c>
      <c r="C28998" s="221">
        <v>665.0</v>
      </c>
    </row>
    <row r="28999">
      <c r="A28999" s="221">
        <v>28844.0</v>
      </c>
      <c r="B28999" s="221">
        <v>29059.0</v>
      </c>
      <c r="C28999" s="221">
        <v>777.0</v>
      </c>
    </row>
    <row r="29000">
      <c r="A29000" s="221">
        <v>28844.0</v>
      </c>
      <c r="B29000" s="221">
        <v>29071.0</v>
      </c>
      <c r="C29000" s="221">
        <v>633.0</v>
      </c>
    </row>
    <row r="29001">
      <c r="A29001" s="221">
        <v>28844.0</v>
      </c>
      <c r="B29001" s="221">
        <v>29093.0</v>
      </c>
      <c r="C29001" s="221">
        <v>1056.0</v>
      </c>
    </row>
    <row r="29002">
      <c r="A29002" s="221">
        <v>28844.0</v>
      </c>
      <c r="B29002" s="221">
        <v>29097.0</v>
      </c>
      <c r="C29002" s="221">
        <v>1056.0</v>
      </c>
    </row>
    <row r="29003">
      <c r="A29003" s="221">
        <v>28844.0</v>
      </c>
      <c r="B29003" s="221">
        <v>29101.0</v>
      </c>
      <c r="C29003" s="221">
        <v>674.0</v>
      </c>
    </row>
    <row r="29004">
      <c r="A29004" s="221">
        <v>28844.0</v>
      </c>
      <c r="B29004" s="221">
        <v>29107.0</v>
      </c>
      <c r="C29004" s="221">
        <v>1520.0</v>
      </c>
    </row>
    <row r="29005">
      <c r="A29005" s="221">
        <v>28846.0</v>
      </c>
      <c r="B29005" s="221">
        <v>3828.0</v>
      </c>
      <c r="C29005" s="221">
        <v>2250.0</v>
      </c>
    </row>
    <row r="29006">
      <c r="A29006" s="221">
        <v>28846.0</v>
      </c>
      <c r="B29006" s="221">
        <v>11399.0</v>
      </c>
      <c r="C29006" s="221">
        <v>3750.0</v>
      </c>
    </row>
    <row r="29007">
      <c r="A29007" s="221">
        <v>28846.0</v>
      </c>
      <c r="B29007" s="221">
        <v>21009.0</v>
      </c>
      <c r="C29007" s="221">
        <v>28.0</v>
      </c>
    </row>
    <row r="29008">
      <c r="A29008" s="221">
        <v>28846.0</v>
      </c>
      <c r="B29008" s="221">
        <v>21017.0</v>
      </c>
      <c r="C29008" s="221">
        <v>13.0</v>
      </c>
    </row>
    <row r="29009">
      <c r="A29009" s="221">
        <v>28846.0</v>
      </c>
      <c r="B29009" s="221">
        <v>21025.0</v>
      </c>
      <c r="C29009" s="221">
        <v>30.0</v>
      </c>
    </row>
    <row r="29010">
      <c r="A29010" s="221">
        <v>28846.0</v>
      </c>
      <c r="B29010" s="221">
        <v>21027.0</v>
      </c>
      <c r="C29010" s="221">
        <v>83.0</v>
      </c>
    </row>
    <row r="29011">
      <c r="A29011" s="221">
        <v>28846.0</v>
      </c>
      <c r="B29011" s="221">
        <v>21037.0</v>
      </c>
      <c r="C29011" s="221">
        <v>49.0</v>
      </c>
    </row>
    <row r="29012">
      <c r="A29012" s="221">
        <v>28846.0</v>
      </c>
      <c r="B29012" s="221">
        <v>29043.0</v>
      </c>
      <c r="C29012" s="221">
        <v>674.0</v>
      </c>
    </row>
    <row r="29013">
      <c r="A29013" s="221">
        <v>28846.0</v>
      </c>
      <c r="B29013" s="221">
        <v>29045.0</v>
      </c>
      <c r="C29013" s="221">
        <v>1056.0</v>
      </c>
    </row>
    <row r="29014">
      <c r="A29014" s="221">
        <v>28846.0</v>
      </c>
      <c r="B29014" s="221">
        <v>29049.0</v>
      </c>
      <c r="C29014" s="221">
        <v>1520.0</v>
      </c>
    </row>
    <row r="29015">
      <c r="A29015" s="221">
        <v>28846.0</v>
      </c>
      <c r="B29015" s="221">
        <v>29065.0</v>
      </c>
      <c r="C29015" s="221">
        <v>665.0</v>
      </c>
    </row>
    <row r="29016">
      <c r="A29016" s="221">
        <v>28846.0</v>
      </c>
      <c r="B29016" s="221">
        <v>29075.0</v>
      </c>
      <c r="C29016" s="221">
        <v>1056.0</v>
      </c>
    </row>
    <row r="29017">
      <c r="A29017" s="221">
        <v>28846.0</v>
      </c>
      <c r="B29017" s="221">
        <v>29079.0</v>
      </c>
      <c r="C29017" s="221">
        <v>777.0</v>
      </c>
    </row>
    <row r="29018">
      <c r="A29018" s="221">
        <v>28846.0</v>
      </c>
      <c r="B29018" s="221">
        <v>29089.0</v>
      </c>
      <c r="C29018" s="221">
        <v>633.0</v>
      </c>
    </row>
    <row r="29019">
      <c r="A29019" s="221">
        <v>28848.0</v>
      </c>
      <c r="B29019" s="221">
        <v>3828.0</v>
      </c>
      <c r="C29019" s="221">
        <v>2250.0</v>
      </c>
    </row>
    <row r="29020">
      <c r="A29020" s="221">
        <v>28848.0</v>
      </c>
      <c r="B29020" s="221">
        <v>11399.0</v>
      </c>
      <c r="C29020" s="221">
        <v>3750.0</v>
      </c>
    </row>
    <row r="29021">
      <c r="A29021" s="221">
        <v>28848.0</v>
      </c>
      <c r="B29021" s="221">
        <v>21009.0</v>
      </c>
      <c r="C29021" s="221">
        <v>17.0</v>
      </c>
    </row>
    <row r="29022">
      <c r="A29022" s="221">
        <v>28848.0</v>
      </c>
      <c r="B29022" s="221">
        <v>21017.0</v>
      </c>
      <c r="C29022" s="221">
        <v>16.0</v>
      </c>
    </row>
    <row r="29023">
      <c r="A29023" s="221">
        <v>28848.0</v>
      </c>
      <c r="B29023" s="221">
        <v>21025.0</v>
      </c>
      <c r="C29023" s="221">
        <v>30.0</v>
      </c>
    </row>
    <row r="29024">
      <c r="A29024" s="221">
        <v>28848.0</v>
      </c>
      <c r="B29024" s="221">
        <v>21027.0</v>
      </c>
      <c r="C29024" s="221">
        <v>89.0</v>
      </c>
    </row>
    <row r="29025">
      <c r="A29025" s="221">
        <v>28848.0</v>
      </c>
      <c r="B29025" s="221">
        <v>21037.0</v>
      </c>
      <c r="C29025" s="221">
        <v>56.0</v>
      </c>
    </row>
    <row r="29026">
      <c r="A29026" s="221">
        <v>28848.0</v>
      </c>
      <c r="B29026" s="221">
        <v>29041.0</v>
      </c>
      <c r="C29026" s="221">
        <v>1520.0</v>
      </c>
    </row>
    <row r="29027">
      <c r="A29027" s="221">
        <v>28848.0</v>
      </c>
      <c r="B29027" s="221">
        <v>29051.0</v>
      </c>
      <c r="C29027" s="221">
        <v>777.0</v>
      </c>
    </row>
    <row r="29028">
      <c r="A29028" s="221">
        <v>28848.0</v>
      </c>
      <c r="B29028" s="221">
        <v>29061.0</v>
      </c>
      <c r="C29028" s="221">
        <v>633.0</v>
      </c>
    </row>
    <row r="29029">
      <c r="A29029" s="221">
        <v>28848.0</v>
      </c>
      <c r="B29029" s="221">
        <v>29069.0</v>
      </c>
      <c r="C29029" s="221">
        <v>665.0</v>
      </c>
    </row>
    <row r="29030">
      <c r="A29030" s="221">
        <v>28848.0</v>
      </c>
      <c r="B29030" s="221">
        <v>29081.0</v>
      </c>
      <c r="C29030" s="221">
        <v>1056.0</v>
      </c>
    </row>
    <row r="29031">
      <c r="A29031" s="221">
        <v>28848.0</v>
      </c>
      <c r="B29031" s="221">
        <v>29085.0</v>
      </c>
      <c r="C29031" s="221">
        <v>1056.0</v>
      </c>
    </row>
    <row r="29032">
      <c r="A29032" s="221">
        <v>28848.0</v>
      </c>
      <c r="B29032" s="221">
        <v>29091.0</v>
      </c>
      <c r="C29032" s="221">
        <v>674.0</v>
      </c>
    </row>
    <row r="29033">
      <c r="A29033" s="221">
        <v>28850.0</v>
      </c>
      <c r="B29033" s="221">
        <v>3828.0</v>
      </c>
      <c r="C29033" s="221">
        <v>2250.0</v>
      </c>
    </row>
    <row r="29034">
      <c r="A29034" s="221">
        <v>28850.0</v>
      </c>
      <c r="B29034" s="221">
        <v>11399.0</v>
      </c>
      <c r="C29034" s="221">
        <v>3750.0</v>
      </c>
    </row>
    <row r="29035">
      <c r="A29035" s="221">
        <v>28850.0</v>
      </c>
      <c r="B29035" s="221">
        <v>21009.0</v>
      </c>
      <c r="C29035" s="221">
        <v>22.0</v>
      </c>
    </row>
    <row r="29036">
      <c r="A29036" s="221">
        <v>28850.0</v>
      </c>
      <c r="B29036" s="221">
        <v>21017.0</v>
      </c>
      <c r="C29036" s="221">
        <v>17.0</v>
      </c>
    </row>
    <row r="29037">
      <c r="A29037" s="221">
        <v>28850.0</v>
      </c>
      <c r="B29037" s="221">
        <v>21025.0</v>
      </c>
      <c r="C29037" s="221">
        <v>30.0</v>
      </c>
    </row>
    <row r="29038">
      <c r="A29038" s="221">
        <v>28850.0</v>
      </c>
      <c r="B29038" s="221">
        <v>21027.0</v>
      </c>
      <c r="C29038" s="221">
        <v>83.0</v>
      </c>
    </row>
    <row r="29039">
      <c r="A29039" s="221">
        <v>28850.0</v>
      </c>
      <c r="B29039" s="221">
        <v>21037.0</v>
      </c>
      <c r="C29039" s="221">
        <v>53.0</v>
      </c>
    </row>
    <row r="29040">
      <c r="A29040" s="221">
        <v>28850.0</v>
      </c>
      <c r="B29040" s="221">
        <v>29039.0</v>
      </c>
      <c r="C29040" s="221">
        <v>777.0</v>
      </c>
    </row>
    <row r="29041">
      <c r="A29041" s="221">
        <v>28850.0</v>
      </c>
      <c r="B29041" s="221">
        <v>29053.0</v>
      </c>
      <c r="C29041" s="221">
        <v>633.0</v>
      </c>
    </row>
    <row r="29042">
      <c r="A29042" s="221">
        <v>28850.0</v>
      </c>
      <c r="B29042" s="221">
        <v>29067.0</v>
      </c>
      <c r="C29042" s="221">
        <v>674.0</v>
      </c>
    </row>
    <row r="29043">
      <c r="A29043" s="221">
        <v>28850.0</v>
      </c>
      <c r="B29043" s="221">
        <v>29073.0</v>
      </c>
      <c r="C29043" s="221">
        <v>1056.0</v>
      </c>
    </row>
    <row r="29044">
      <c r="A29044" s="221">
        <v>28850.0</v>
      </c>
      <c r="B29044" s="221">
        <v>29095.0</v>
      </c>
      <c r="C29044" s="221">
        <v>665.0</v>
      </c>
    </row>
    <row r="29045">
      <c r="A29045" s="221">
        <v>28850.0</v>
      </c>
      <c r="B29045" s="221">
        <v>29103.0</v>
      </c>
      <c r="C29045" s="221">
        <v>1056.0</v>
      </c>
    </row>
    <row r="29046">
      <c r="A29046" s="221">
        <v>28850.0</v>
      </c>
      <c r="B29046" s="221">
        <v>29109.0</v>
      </c>
      <c r="C29046" s="221">
        <v>1520.0</v>
      </c>
    </row>
    <row r="29047">
      <c r="A29047" s="221">
        <v>28865.0</v>
      </c>
      <c r="B29047" s="221">
        <v>36.0</v>
      </c>
      <c r="C29047" s="221">
        <v>80.0</v>
      </c>
    </row>
    <row r="29048">
      <c r="A29048" s="221">
        <v>28865.0</v>
      </c>
      <c r="B29048" s="221">
        <v>37.0</v>
      </c>
      <c r="C29048" s="221">
        <v>150.0</v>
      </c>
    </row>
    <row r="29049">
      <c r="A29049" s="221">
        <v>28865.0</v>
      </c>
      <c r="B29049" s="221">
        <v>38.0</v>
      </c>
      <c r="C29049" s="221">
        <v>72.0</v>
      </c>
    </row>
    <row r="29050">
      <c r="A29050" s="221">
        <v>28884.0</v>
      </c>
      <c r="B29050" s="221">
        <v>34.0</v>
      </c>
      <c r="C29050" s="221">
        <v>10000.0</v>
      </c>
    </row>
    <row r="29051">
      <c r="A29051" s="221">
        <v>28884.0</v>
      </c>
      <c r="B29051" s="221">
        <v>37.0</v>
      </c>
      <c r="C29051" s="221">
        <v>1.0</v>
      </c>
    </row>
    <row r="29052">
      <c r="A29052" s="221">
        <v>28884.0</v>
      </c>
      <c r="B29052" s="221">
        <v>40.0</v>
      </c>
      <c r="C29052" s="221">
        <v>10.0</v>
      </c>
    </row>
    <row r="29053">
      <c r="A29053" s="221">
        <v>28888.0</v>
      </c>
      <c r="B29053" s="221">
        <v>25595.0</v>
      </c>
      <c r="C29053" s="221">
        <v>111.0</v>
      </c>
    </row>
    <row r="29054">
      <c r="A29054" s="221">
        <v>28888.0</v>
      </c>
      <c r="B29054" s="221">
        <v>25598.0</v>
      </c>
      <c r="C29054" s="221">
        <v>76.0</v>
      </c>
    </row>
    <row r="29055">
      <c r="A29055" s="221">
        <v>28888.0</v>
      </c>
      <c r="B29055" s="221">
        <v>25601.0</v>
      </c>
      <c r="C29055" s="221">
        <v>131.0</v>
      </c>
    </row>
    <row r="29056">
      <c r="A29056" s="221">
        <v>28890.0</v>
      </c>
      <c r="B29056" s="221">
        <v>25595.0</v>
      </c>
      <c r="C29056" s="221">
        <v>150.0</v>
      </c>
    </row>
    <row r="29057">
      <c r="A29057" s="221">
        <v>28890.0</v>
      </c>
      <c r="B29057" s="221">
        <v>25598.0</v>
      </c>
      <c r="C29057" s="221">
        <v>102.0</v>
      </c>
    </row>
    <row r="29058">
      <c r="A29058" s="221">
        <v>28890.0</v>
      </c>
      <c r="B29058" s="221">
        <v>25601.0</v>
      </c>
      <c r="C29058" s="221">
        <v>177.0</v>
      </c>
    </row>
    <row r="29059">
      <c r="A29059" s="221">
        <v>28892.0</v>
      </c>
      <c r="B29059" s="221">
        <v>25595.0</v>
      </c>
      <c r="C29059" s="221">
        <v>111.0</v>
      </c>
    </row>
    <row r="29060">
      <c r="A29060" s="221">
        <v>28892.0</v>
      </c>
      <c r="B29060" s="221">
        <v>25598.0</v>
      </c>
      <c r="C29060" s="221">
        <v>76.0</v>
      </c>
    </row>
    <row r="29061">
      <c r="A29061" s="221">
        <v>28892.0</v>
      </c>
      <c r="B29061" s="221">
        <v>25601.0</v>
      </c>
      <c r="C29061" s="221">
        <v>131.0</v>
      </c>
    </row>
    <row r="29062">
      <c r="A29062" s="221">
        <v>28894.0</v>
      </c>
      <c r="B29062" s="221">
        <v>25595.0</v>
      </c>
      <c r="C29062" s="221">
        <v>150.0</v>
      </c>
    </row>
    <row r="29063">
      <c r="A29063" s="221">
        <v>28894.0</v>
      </c>
      <c r="B29063" s="221">
        <v>25598.0</v>
      </c>
      <c r="C29063" s="221">
        <v>102.0</v>
      </c>
    </row>
    <row r="29064">
      <c r="A29064" s="221">
        <v>28894.0</v>
      </c>
      <c r="B29064" s="221">
        <v>25601.0</v>
      </c>
      <c r="C29064" s="221">
        <v>177.0</v>
      </c>
    </row>
    <row r="29065">
      <c r="A29065" s="221">
        <v>28996.0</v>
      </c>
      <c r="B29065" s="221">
        <v>34.0</v>
      </c>
      <c r="C29065" s="221">
        <v>3.0</v>
      </c>
    </row>
    <row r="29066">
      <c r="A29066" s="221">
        <v>28999.0</v>
      </c>
      <c r="B29066" s="221">
        <v>35.0</v>
      </c>
      <c r="C29066" s="221">
        <v>4.0</v>
      </c>
    </row>
    <row r="29067">
      <c r="A29067" s="221">
        <v>28999.0</v>
      </c>
      <c r="B29067" s="221">
        <v>37.0</v>
      </c>
      <c r="C29067" s="221">
        <v>3.0</v>
      </c>
    </row>
    <row r="29068">
      <c r="A29068" s="221">
        <v>28999.0</v>
      </c>
      <c r="B29068" s="221">
        <v>38.0</v>
      </c>
      <c r="C29068" s="221">
        <v>3.0</v>
      </c>
    </row>
    <row r="29069">
      <c r="A29069" s="221">
        <v>28999.0</v>
      </c>
      <c r="B29069" s="221">
        <v>39.0</v>
      </c>
      <c r="C29069" s="221">
        <v>2.0</v>
      </c>
    </row>
    <row r="29070">
      <c r="A29070" s="221">
        <v>28999.0</v>
      </c>
      <c r="B29070" s="221">
        <v>40.0</v>
      </c>
      <c r="C29070" s="221">
        <v>2.0</v>
      </c>
    </row>
    <row r="29071">
      <c r="A29071" s="221">
        <v>29001.0</v>
      </c>
      <c r="B29071" s="221">
        <v>35.0</v>
      </c>
      <c r="C29071" s="221">
        <v>4.0</v>
      </c>
    </row>
    <row r="29072">
      <c r="A29072" s="221">
        <v>29001.0</v>
      </c>
      <c r="B29072" s="221">
        <v>37.0</v>
      </c>
      <c r="C29072" s="221">
        <v>3.0</v>
      </c>
    </row>
    <row r="29073">
      <c r="A29073" s="221">
        <v>29001.0</v>
      </c>
      <c r="B29073" s="221">
        <v>38.0</v>
      </c>
      <c r="C29073" s="221">
        <v>3.0</v>
      </c>
    </row>
    <row r="29074">
      <c r="A29074" s="221">
        <v>29001.0</v>
      </c>
      <c r="B29074" s="221">
        <v>39.0</v>
      </c>
      <c r="C29074" s="221">
        <v>2.0</v>
      </c>
    </row>
    <row r="29075">
      <c r="A29075" s="221">
        <v>29001.0</v>
      </c>
      <c r="B29075" s="221">
        <v>40.0</v>
      </c>
      <c r="C29075" s="221">
        <v>2.0</v>
      </c>
    </row>
    <row r="29076">
      <c r="A29076" s="221">
        <v>29003.0</v>
      </c>
      <c r="B29076" s="221">
        <v>34.0</v>
      </c>
      <c r="C29076" s="221">
        <v>12.0</v>
      </c>
    </row>
    <row r="29077">
      <c r="A29077" s="221">
        <v>29003.0</v>
      </c>
      <c r="B29077" s="221">
        <v>35.0</v>
      </c>
      <c r="C29077" s="221">
        <v>7.0</v>
      </c>
    </row>
    <row r="29078">
      <c r="A29078" s="221">
        <v>29003.0</v>
      </c>
      <c r="B29078" s="221">
        <v>37.0</v>
      </c>
      <c r="C29078" s="221">
        <v>8.0</v>
      </c>
    </row>
    <row r="29079">
      <c r="A29079" s="221">
        <v>29003.0</v>
      </c>
      <c r="B29079" s="221">
        <v>38.0</v>
      </c>
      <c r="C29079" s="221">
        <v>6.0</v>
      </c>
    </row>
    <row r="29080">
      <c r="A29080" s="221">
        <v>29003.0</v>
      </c>
      <c r="B29080" s="221">
        <v>39.0</v>
      </c>
      <c r="C29080" s="221">
        <v>47.0</v>
      </c>
    </row>
    <row r="29081">
      <c r="A29081" s="221">
        <v>29003.0</v>
      </c>
      <c r="B29081" s="221">
        <v>40.0</v>
      </c>
      <c r="C29081" s="221">
        <v>30.0</v>
      </c>
    </row>
    <row r="29082">
      <c r="A29082" s="221">
        <v>29005.0</v>
      </c>
      <c r="B29082" s="221">
        <v>35.0</v>
      </c>
      <c r="C29082" s="221">
        <v>4.0</v>
      </c>
    </row>
    <row r="29083">
      <c r="A29083" s="221">
        <v>29005.0</v>
      </c>
      <c r="B29083" s="221">
        <v>37.0</v>
      </c>
      <c r="C29083" s="221">
        <v>3.0</v>
      </c>
    </row>
    <row r="29084">
      <c r="A29084" s="221">
        <v>29005.0</v>
      </c>
      <c r="B29084" s="221">
        <v>38.0</v>
      </c>
      <c r="C29084" s="221">
        <v>3.0</v>
      </c>
    </row>
    <row r="29085">
      <c r="A29085" s="221">
        <v>29005.0</v>
      </c>
      <c r="B29085" s="221">
        <v>39.0</v>
      </c>
      <c r="C29085" s="221">
        <v>2.0</v>
      </c>
    </row>
    <row r="29086">
      <c r="A29086" s="221">
        <v>29005.0</v>
      </c>
      <c r="B29086" s="221">
        <v>40.0</v>
      </c>
      <c r="C29086" s="221">
        <v>2.0</v>
      </c>
    </row>
    <row r="29087">
      <c r="A29087" s="221">
        <v>29007.0</v>
      </c>
      <c r="B29087" s="221">
        <v>35.0</v>
      </c>
      <c r="C29087" s="221">
        <v>4.0</v>
      </c>
    </row>
    <row r="29088">
      <c r="A29088" s="221">
        <v>29007.0</v>
      </c>
      <c r="B29088" s="221">
        <v>37.0</v>
      </c>
      <c r="C29088" s="221">
        <v>3.0</v>
      </c>
    </row>
    <row r="29089">
      <c r="A29089" s="221">
        <v>29007.0</v>
      </c>
      <c r="B29089" s="221">
        <v>38.0</v>
      </c>
      <c r="C29089" s="221">
        <v>3.0</v>
      </c>
    </row>
    <row r="29090">
      <c r="A29090" s="221">
        <v>29007.0</v>
      </c>
      <c r="B29090" s="221">
        <v>39.0</v>
      </c>
      <c r="C29090" s="221">
        <v>2.0</v>
      </c>
    </row>
    <row r="29091">
      <c r="A29091" s="221">
        <v>29007.0</v>
      </c>
      <c r="B29091" s="221">
        <v>40.0</v>
      </c>
      <c r="C29091" s="221">
        <v>2.0</v>
      </c>
    </row>
    <row r="29092">
      <c r="A29092" s="221">
        <v>29009.0</v>
      </c>
      <c r="B29092" s="221">
        <v>35.0</v>
      </c>
      <c r="C29092" s="221">
        <v>4.0</v>
      </c>
    </row>
    <row r="29093">
      <c r="A29093" s="221">
        <v>29009.0</v>
      </c>
      <c r="B29093" s="221">
        <v>37.0</v>
      </c>
      <c r="C29093" s="221">
        <v>3.0</v>
      </c>
    </row>
    <row r="29094">
      <c r="A29094" s="221">
        <v>29009.0</v>
      </c>
      <c r="B29094" s="221">
        <v>38.0</v>
      </c>
      <c r="C29094" s="221">
        <v>3.0</v>
      </c>
    </row>
    <row r="29095">
      <c r="A29095" s="221">
        <v>29009.0</v>
      </c>
      <c r="B29095" s="221">
        <v>39.0</v>
      </c>
      <c r="C29095" s="221">
        <v>2.0</v>
      </c>
    </row>
    <row r="29096">
      <c r="A29096" s="221">
        <v>29009.0</v>
      </c>
      <c r="B29096" s="221">
        <v>40.0</v>
      </c>
      <c r="C29096" s="221">
        <v>2.0</v>
      </c>
    </row>
    <row r="29097">
      <c r="A29097" s="221">
        <v>29011.0</v>
      </c>
      <c r="B29097" s="221">
        <v>35.0</v>
      </c>
      <c r="C29097" s="221">
        <v>4.0</v>
      </c>
    </row>
    <row r="29098">
      <c r="A29098" s="221">
        <v>29011.0</v>
      </c>
      <c r="B29098" s="221">
        <v>37.0</v>
      </c>
      <c r="C29098" s="221">
        <v>3.0</v>
      </c>
    </row>
    <row r="29099">
      <c r="A29099" s="221">
        <v>29011.0</v>
      </c>
      <c r="B29099" s="221">
        <v>38.0</v>
      </c>
      <c r="C29099" s="221">
        <v>3.0</v>
      </c>
    </row>
    <row r="29100">
      <c r="A29100" s="221">
        <v>29011.0</v>
      </c>
      <c r="B29100" s="221">
        <v>39.0</v>
      </c>
      <c r="C29100" s="221">
        <v>2.0</v>
      </c>
    </row>
    <row r="29101">
      <c r="A29101" s="221">
        <v>29011.0</v>
      </c>
      <c r="B29101" s="221">
        <v>40.0</v>
      </c>
      <c r="C29101" s="221">
        <v>2.0</v>
      </c>
    </row>
    <row r="29102">
      <c r="A29102" s="221">
        <v>29013.0</v>
      </c>
      <c r="B29102" s="221">
        <v>35.0</v>
      </c>
      <c r="C29102" s="221">
        <v>4.0</v>
      </c>
    </row>
    <row r="29103">
      <c r="A29103" s="221">
        <v>29013.0</v>
      </c>
      <c r="B29103" s="221">
        <v>37.0</v>
      </c>
      <c r="C29103" s="221">
        <v>3.0</v>
      </c>
    </row>
    <row r="29104">
      <c r="A29104" s="221">
        <v>29013.0</v>
      </c>
      <c r="B29104" s="221">
        <v>38.0</v>
      </c>
      <c r="C29104" s="221">
        <v>3.0</v>
      </c>
    </row>
    <row r="29105">
      <c r="A29105" s="221">
        <v>29013.0</v>
      </c>
      <c r="B29105" s="221">
        <v>39.0</v>
      </c>
      <c r="C29105" s="221">
        <v>2.0</v>
      </c>
    </row>
    <row r="29106">
      <c r="A29106" s="221">
        <v>29013.0</v>
      </c>
      <c r="B29106" s="221">
        <v>40.0</v>
      </c>
      <c r="C29106" s="221">
        <v>2.0</v>
      </c>
    </row>
    <row r="29107">
      <c r="A29107" s="221">
        <v>29015.0</v>
      </c>
      <c r="B29107" s="221">
        <v>35.0</v>
      </c>
      <c r="C29107" s="221">
        <v>4.0</v>
      </c>
    </row>
    <row r="29108">
      <c r="A29108" s="221">
        <v>29015.0</v>
      </c>
      <c r="B29108" s="221">
        <v>37.0</v>
      </c>
      <c r="C29108" s="221">
        <v>3.0</v>
      </c>
    </row>
    <row r="29109">
      <c r="A29109" s="221">
        <v>29015.0</v>
      </c>
      <c r="B29109" s="221">
        <v>38.0</v>
      </c>
      <c r="C29109" s="221">
        <v>3.0</v>
      </c>
    </row>
    <row r="29110">
      <c r="A29110" s="221">
        <v>29015.0</v>
      </c>
      <c r="B29110" s="221">
        <v>39.0</v>
      </c>
      <c r="C29110" s="221">
        <v>2.0</v>
      </c>
    </row>
    <row r="29111">
      <c r="A29111" s="221">
        <v>29015.0</v>
      </c>
      <c r="B29111" s="221">
        <v>40.0</v>
      </c>
      <c r="C29111" s="221">
        <v>2.0</v>
      </c>
    </row>
    <row r="29112">
      <c r="A29112" s="221">
        <v>29039.0</v>
      </c>
      <c r="B29112" s="221">
        <v>16672.0</v>
      </c>
      <c r="C29112" s="221">
        <v>889.0</v>
      </c>
    </row>
    <row r="29113">
      <c r="A29113" s="221">
        <v>29039.0</v>
      </c>
      <c r="B29113" s="221">
        <v>17317.0</v>
      </c>
      <c r="C29113" s="221">
        <v>22.0</v>
      </c>
    </row>
    <row r="29114">
      <c r="A29114" s="221">
        <v>29041.0</v>
      </c>
      <c r="B29114" s="221">
        <v>16670.0</v>
      </c>
      <c r="C29114" s="221">
        <v>2222.0</v>
      </c>
    </row>
    <row r="29115">
      <c r="A29115" s="221">
        <v>29041.0</v>
      </c>
      <c r="B29115" s="221">
        <v>16678.0</v>
      </c>
      <c r="C29115" s="221">
        <v>1667.0</v>
      </c>
    </row>
    <row r="29116">
      <c r="A29116" s="221">
        <v>29043.0</v>
      </c>
      <c r="B29116" s="221">
        <v>16673.0</v>
      </c>
      <c r="C29116" s="221">
        <v>2222.0</v>
      </c>
    </row>
    <row r="29117">
      <c r="A29117" s="221">
        <v>29043.0</v>
      </c>
      <c r="B29117" s="221">
        <v>16678.0</v>
      </c>
      <c r="C29117" s="221">
        <v>889.0</v>
      </c>
    </row>
    <row r="29118">
      <c r="A29118" s="221">
        <v>29043.0</v>
      </c>
      <c r="B29118" s="221">
        <v>16683.0</v>
      </c>
      <c r="C29118" s="221">
        <v>11.0</v>
      </c>
    </row>
    <row r="29119">
      <c r="A29119" s="221">
        <v>29045.0</v>
      </c>
      <c r="B29119" s="221">
        <v>16673.0</v>
      </c>
      <c r="C29119" s="221">
        <v>2222.0</v>
      </c>
    </row>
    <row r="29120">
      <c r="A29120" s="221">
        <v>29045.0</v>
      </c>
      <c r="B29120" s="221">
        <v>16679.0</v>
      </c>
      <c r="C29120" s="221">
        <v>1111.0</v>
      </c>
    </row>
    <row r="29121">
      <c r="A29121" s="221">
        <v>29045.0</v>
      </c>
      <c r="B29121" s="221">
        <v>16681.0</v>
      </c>
      <c r="C29121" s="221">
        <v>11.0</v>
      </c>
    </row>
    <row r="29122">
      <c r="A29122" s="221">
        <v>29045.0</v>
      </c>
      <c r="B29122" s="221">
        <v>33361.0</v>
      </c>
      <c r="C29122" s="221">
        <v>22.0</v>
      </c>
    </row>
    <row r="29123">
      <c r="A29123" s="221">
        <v>29047.0</v>
      </c>
      <c r="B29123" s="221">
        <v>16672.0</v>
      </c>
      <c r="C29123" s="221">
        <v>2222.0</v>
      </c>
    </row>
    <row r="29124">
      <c r="A29124" s="221">
        <v>29047.0</v>
      </c>
      <c r="B29124" s="221">
        <v>16680.0</v>
      </c>
      <c r="C29124" s="221">
        <v>67.0</v>
      </c>
    </row>
    <row r="29125">
      <c r="A29125" s="221">
        <v>29047.0</v>
      </c>
      <c r="B29125" s="221">
        <v>16681.0</v>
      </c>
      <c r="C29125" s="221">
        <v>22.0</v>
      </c>
    </row>
    <row r="29126">
      <c r="A29126" s="221">
        <v>29049.0</v>
      </c>
      <c r="B29126" s="221">
        <v>16673.0</v>
      </c>
      <c r="C29126" s="221">
        <v>2222.0</v>
      </c>
    </row>
    <row r="29127">
      <c r="A29127" s="221">
        <v>29049.0</v>
      </c>
      <c r="B29127" s="221">
        <v>16678.0</v>
      </c>
      <c r="C29127" s="221">
        <v>1667.0</v>
      </c>
    </row>
    <row r="29128">
      <c r="A29128" s="221">
        <v>29051.0</v>
      </c>
      <c r="B29128" s="221">
        <v>16670.0</v>
      </c>
      <c r="C29128" s="221">
        <v>889.0</v>
      </c>
    </row>
    <row r="29129">
      <c r="A29129" s="221">
        <v>29051.0</v>
      </c>
      <c r="B29129" s="221">
        <v>17317.0</v>
      </c>
      <c r="C29129" s="221">
        <v>22.0</v>
      </c>
    </row>
    <row r="29130">
      <c r="A29130" s="221">
        <v>29053.0</v>
      </c>
      <c r="B29130" s="221">
        <v>16672.0</v>
      </c>
      <c r="C29130" s="221">
        <v>1333.0</v>
      </c>
    </row>
    <row r="29131">
      <c r="A29131" s="221">
        <v>29053.0</v>
      </c>
      <c r="B29131" s="221">
        <v>16680.0</v>
      </c>
      <c r="C29131" s="221">
        <v>33.0</v>
      </c>
    </row>
    <row r="29132">
      <c r="A29132" s="221">
        <v>29053.0</v>
      </c>
      <c r="B29132" s="221">
        <v>16683.0</v>
      </c>
      <c r="C29132" s="221">
        <v>11.0</v>
      </c>
    </row>
    <row r="29133">
      <c r="A29133" s="221">
        <v>29055.0</v>
      </c>
      <c r="B29133" s="221">
        <v>16671.0</v>
      </c>
      <c r="C29133" s="221">
        <v>2222.0</v>
      </c>
    </row>
    <row r="29134">
      <c r="A29134" s="221">
        <v>29055.0</v>
      </c>
      <c r="B29134" s="221">
        <v>16681.0</v>
      </c>
      <c r="C29134" s="221">
        <v>11.0</v>
      </c>
    </row>
    <row r="29135">
      <c r="A29135" s="221">
        <v>29055.0</v>
      </c>
      <c r="B29135" s="221">
        <v>16682.0</v>
      </c>
      <c r="C29135" s="221">
        <v>22.0</v>
      </c>
    </row>
    <row r="29136">
      <c r="A29136" s="221">
        <v>29057.0</v>
      </c>
      <c r="B29136" s="221">
        <v>16671.0</v>
      </c>
      <c r="C29136" s="221">
        <v>2222.0</v>
      </c>
    </row>
    <row r="29137">
      <c r="A29137" s="221">
        <v>29057.0</v>
      </c>
      <c r="B29137" s="221">
        <v>16680.0</v>
      </c>
      <c r="C29137" s="221">
        <v>67.0</v>
      </c>
    </row>
    <row r="29138">
      <c r="A29138" s="221">
        <v>29057.0</v>
      </c>
      <c r="B29138" s="221">
        <v>16681.0</v>
      </c>
      <c r="C29138" s="221">
        <v>22.0</v>
      </c>
    </row>
    <row r="29139">
      <c r="A29139" s="221">
        <v>29059.0</v>
      </c>
      <c r="B29139" s="221">
        <v>16671.0</v>
      </c>
      <c r="C29139" s="221">
        <v>889.0</v>
      </c>
    </row>
    <row r="29140">
      <c r="A29140" s="221">
        <v>29059.0</v>
      </c>
      <c r="B29140" s="221">
        <v>17317.0</v>
      </c>
      <c r="C29140" s="221">
        <v>22.0</v>
      </c>
    </row>
    <row r="29141">
      <c r="A29141" s="221">
        <v>29061.0</v>
      </c>
      <c r="B29141" s="221">
        <v>16670.0</v>
      </c>
      <c r="C29141" s="221">
        <v>1333.0</v>
      </c>
    </row>
    <row r="29142">
      <c r="A29142" s="221">
        <v>29061.0</v>
      </c>
      <c r="B29142" s="221">
        <v>16680.0</v>
      </c>
      <c r="C29142" s="221">
        <v>33.0</v>
      </c>
    </row>
    <row r="29143">
      <c r="A29143" s="221">
        <v>29061.0</v>
      </c>
      <c r="B29143" s="221">
        <v>16683.0</v>
      </c>
      <c r="C29143" s="221">
        <v>11.0</v>
      </c>
    </row>
    <row r="29144">
      <c r="A29144" s="221">
        <v>29063.0</v>
      </c>
      <c r="B29144" s="221">
        <v>16672.0</v>
      </c>
      <c r="C29144" s="221">
        <v>2556.0</v>
      </c>
    </row>
    <row r="29145">
      <c r="A29145" s="221">
        <v>29063.0</v>
      </c>
      <c r="B29145" s="221">
        <v>16679.0</v>
      </c>
      <c r="C29145" s="221">
        <v>778.0</v>
      </c>
    </row>
    <row r="29146">
      <c r="A29146" s="221">
        <v>29063.0</v>
      </c>
      <c r="B29146" s="221">
        <v>16682.0</v>
      </c>
      <c r="C29146" s="221">
        <v>11.0</v>
      </c>
    </row>
    <row r="29147">
      <c r="A29147" s="221">
        <v>29065.0</v>
      </c>
      <c r="B29147" s="221">
        <v>16673.0</v>
      </c>
      <c r="C29147" s="221">
        <v>2222.0</v>
      </c>
    </row>
    <row r="29148">
      <c r="A29148" s="221">
        <v>29065.0</v>
      </c>
      <c r="B29148" s="221">
        <v>16681.0</v>
      </c>
      <c r="C29148" s="221">
        <v>11.0</v>
      </c>
    </row>
    <row r="29149">
      <c r="A29149" s="221">
        <v>29065.0</v>
      </c>
      <c r="B29149" s="221">
        <v>16682.0</v>
      </c>
      <c r="C29149" s="221">
        <v>22.0</v>
      </c>
    </row>
    <row r="29150">
      <c r="A29150" s="221">
        <v>29067.0</v>
      </c>
      <c r="B29150" s="221">
        <v>16672.0</v>
      </c>
      <c r="C29150" s="221">
        <v>2222.0</v>
      </c>
    </row>
    <row r="29151">
      <c r="A29151" s="221">
        <v>29067.0</v>
      </c>
      <c r="B29151" s="221">
        <v>16678.0</v>
      </c>
      <c r="C29151" s="221">
        <v>889.0</v>
      </c>
    </row>
    <row r="29152">
      <c r="A29152" s="221">
        <v>29067.0</v>
      </c>
      <c r="B29152" s="221">
        <v>16683.0</v>
      </c>
      <c r="C29152" s="221">
        <v>11.0</v>
      </c>
    </row>
    <row r="29153">
      <c r="A29153" s="221">
        <v>29069.0</v>
      </c>
      <c r="B29153" s="221">
        <v>16670.0</v>
      </c>
      <c r="C29153" s="221">
        <v>2222.0</v>
      </c>
    </row>
    <row r="29154">
      <c r="A29154" s="221">
        <v>29069.0</v>
      </c>
      <c r="B29154" s="221">
        <v>16681.0</v>
      </c>
      <c r="C29154" s="221">
        <v>11.0</v>
      </c>
    </row>
    <row r="29155">
      <c r="A29155" s="221">
        <v>29069.0</v>
      </c>
      <c r="B29155" s="221">
        <v>16682.0</v>
      </c>
      <c r="C29155" s="221">
        <v>22.0</v>
      </c>
    </row>
    <row r="29156">
      <c r="A29156" s="221">
        <v>29071.0</v>
      </c>
      <c r="B29156" s="221">
        <v>16671.0</v>
      </c>
      <c r="C29156" s="221">
        <v>1333.0</v>
      </c>
    </row>
    <row r="29157">
      <c r="A29157" s="221">
        <v>29071.0</v>
      </c>
      <c r="B29157" s="221">
        <v>16680.0</v>
      </c>
      <c r="C29157" s="221">
        <v>33.0</v>
      </c>
    </row>
    <row r="29158">
      <c r="A29158" s="221">
        <v>29071.0</v>
      </c>
      <c r="B29158" s="221">
        <v>16683.0</v>
      </c>
      <c r="C29158" s="221">
        <v>11.0</v>
      </c>
    </row>
    <row r="29159">
      <c r="A29159" s="221">
        <v>29073.0</v>
      </c>
      <c r="B29159" s="221">
        <v>16672.0</v>
      </c>
      <c r="C29159" s="221">
        <v>1667.0</v>
      </c>
    </row>
    <row r="29160">
      <c r="A29160" s="221">
        <v>29073.0</v>
      </c>
      <c r="B29160" s="221">
        <v>16680.0</v>
      </c>
      <c r="C29160" s="221">
        <v>56.0</v>
      </c>
    </row>
    <row r="29161">
      <c r="A29161" s="221">
        <v>29073.0</v>
      </c>
      <c r="B29161" s="221">
        <v>16681.0</v>
      </c>
      <c r="C29161" s="221">
        <v>22.0</v>
      </c>
    </row>
    <row r="29162">
      <c r="A29162" s="221">
        <v>29073.0</v>
      </c>
      <c r="B29162" s="221">
        <v>33360.0</v>
      </c>
      <c r="C29162" s="221">
        <v>22.0</v>
      </c>
    </row>
    <row r="29163">
      <c r="A29163" s="221">
        <v>29075.0</v>
      </c>
      <c r="B29163" s="221">
        <v>16673.0</v>
      </c>
      <c r="C29163" s="221">
        <v>1667.0</v>
      </c>
    </row>
    <row r="29164">
      <c r="A29164" s="221">
        <v>29075.0</v>
      </c>
      <c r="B29164" s="221">
        <v>16680.0</v>
      </c>
      <c r="C29164" s="221">
        <v>56.0</v>
      </c>
    </row>
    <row r="29165">
      <c r="A29165" s="221">
        <v>29075.0</v>
      </c>
      <c r="B29165" s="221">
        <v>16681.0</v>
      </c>
      <c r="C29165" s="221">
        <v>22.0</v>
      </c>
    </row>
    <row r="29166">
      <c r="A29166" s="221">
        <v>29075.0</v>
      </c>
      <c r="B29166" s="221">
        <v>33361.0</v>
      </c>
      <c r="C29166" s="221">
        <v>22.0</v>
      </c>
    </row>
    <row r="29167">
      <c r="A29167" s="221">
        <v>29077.0</v>
      </c>
      <c r="B29167" s="221">
        <v>16673.0</v>
      </c>
      <c r="C29167" s="221">
        <v>2222.0</v>
      </c>
    </row>
    <row r="29168">
      <c r="A29168" s="221">
        <v>29077.0</v>
      </c>
      <c r="B29168" s="221">
        <v>16680.0</v>
      </c>
      <c r="C29168" s="221">
        <v>67.0</v>
      </c>
    </row>
    <row r="29169">
      <c r="A29169" s="221">
        <v>29077.0</v>
      </c>
      <c r="B29169" s="221">
        <v>16681.0</v>
      </c>
      <c r="C29169" s="221">
        <v>22.0</v>
      </c>
    </row>
    <row r="29170">
      <c r="A29170" s="221">
        <v>29079.0</v>
      </c>
      <c r="B29170" s="221">
        <v>16673.0</v>
      </c>
      <c r="C29170" s="221">
        <v>889.0</v>
      </c>
    </row>
    <row r="29171">
      <c r="A29171" s="221">
        <v>29079.0</v>
      </c>
      <c r="B29171" s="221">
        <v>17317.0</v>
      </c>
      <c r="C29171" s="221">
        <v>22.0</v>
      </c>
    </row>
    <row r="29172">
      <c r="A29172" s="221">
        <v>29081.0</v>
      </c>
      <c r="B29172" s="221">
        <v>16670.0</v>
      </c>
      <c r="C29172" s="221">
        <v>2222.0</v>
      </c>
    </row>
    <row r="29173">
      <c r="A29173" s="221">
        <v>29081.0</v>
      </c>
      <c r="B29173" s="221">
        <v>16679.0</v>
      </c>
      <c r="C29173" s="221">
        <v>1111.0</v>
      </c>
    </row>
    <row r="29174">
      <c r="A29174" s="221">
        <v>29081.0</v>
      </c>
      <c r="B29174" s="221">
        <v>16681.0</v>
      </c>
      <c r="C29174" s="221">
        <v>11.0</v>
      </c>
    </row>
    <row r="29175">
      <c r="A29175" s="221">
        <v>29081.0</v>
      </c>
      <c r="B29175" s="221">
        <v>33359.0</v>
      </c>
      <c r="C29175" s="221">
        <v>22.0</v>
      </c>
    </row>
    <row r="29176">
      <c r="A29176" s="221">
        <v>29083.0</v>
      </c>
      <c r="B29176" s="221">
        <v>16670.0</v>
      </c>
      <c r="C29176" s="221">
        <v>2556.0</v>
      </c>
    </row>
    <row r="29177">
      <c r="A29177" s="221">
        <v>29083.0</v>
      </c>
      <c r="B29177" s="221">
        <v>16679.0</v>
      </c>
      <c r="C29177" s="221">
        <v>778.0</v>
      </c>
    </row>
    <row r="29178">
      <c r="A29178" s="221">
        <v>29083.0</v>
      </c>
      <c r="B29178" s="221">
        <v>16682.0</v>
      </c>
      <c r="C29178" s="221">
        <v>11.0</v>
      </c>
    </row>
    <row r="29179">
      <c r="A29179" s="221">
        <v>29085.0</v>
      </c>
      <c r="B29179" s="221">
        <v>16670.0</v>
      </c>
      <c r="C29179" s="221">
        <v>1667.0</v>
      </c>
    </row>
    <row r="29180">
      <c r="A29180" s="221">
        <v>29085.0</v>
      </c>
      <c r="B29180" s="221">
        <v>16680.0</v>
      </c>
      <c r="C29180" s="221">
        <v>56.0</v>
      </c>
    </row>
    <row r="29181">
      <c r="A29181" s="221">
        <v>29085.0</v>
      </c>
      <c r="B29181" s="221">
        <v>16681.0</v>
      </c>
      <c r="C29181" s="221">
        <v>22.0</v>
      </c>
    </row>
    <row r="29182">
      <c r="A29182" s="221">
        <v>29085.0</v>
      </c>
      <c r="B29182" s="221">
        <v>33359.0</v>
      </c>
      <c r="C29182" s="221">
        <v>22.0</v>
      </c>
    </row>
    <row r="29183">
      <c r="A29183" s="221">
        <v>29087.0</v>
      </c>
      <c r="B29183" s="221">
        <v>16670.0</v>
      </c>
      <c r="C29183" s="221">
        <v>2222.0</v>
      </c>
    </row>
    <row r="29184">
      <c r="A29184" s="221">
        <v>29087.0</v>
      </c>
      <c r="B29184" s="221">
        <v>16680.0</v>
      </c>
      <c r="C29184" s="221">
        <v>67.0</v>
      </c>
    </row>
    <row r="29185">
      <c r="A29185" s="221">
        <v>29087.0</v>
      </c>
      <c r="B29185" s="221">
        <v>16681.0</v>
      </c>
      <c r="C29185" s="221">
        <v>22.0</v>
      </c>
    </row>
    <row r="29186">
      <c r="A29186" s="221">
        <v>29089.0</v>
      </c>
      <c r="B29186" s="221">
        <v>16673.0</v>
      </c>
      <c r="C29186" s="221">
        <v>1333.0</v>
      </c>
    </row>
    <row r="29187">
      <c r="A29187" s="221">
        <v>29089.0</v>
      </c>
      <c r="B29187" s="221">
        <v>16680.0</v>
      </c>
      <c r="C29187" s="221">
        <v>33.0</v>
      </c>
    </row>
    <row r="29188">
      <c r="A29188" s="221">
        <v>29089.0</v>
      </c>
      <c r="B29188" s="221">
        <v>16683.0</v>
      </c>
      <c r="C29188" s="221">
        <v>11.0</v>
      </c>
    </row>
    <row r="29189">
      <c r="A29189" s="221">
        <v>29091.0</v>
      </c>
      <c r="B29189" s="221">
        <v>16670.0</v>
      </c>
      <c r="C29189" s="221">
        <v>2222.0</v>
      </c>
    </row>
    <row r="29190">
      <c r="A29190" s="221">
        <v>29091.0</v>
      </c>
      <c r="B29190" s="221">
        <v>16678.0</v>
      </c>
      <c r="C29190" s="221">
        <v>889.0</v>
      </c>
    </row>
    <row r="29191">
      <c r="A29191" s="221">
        <v>29091.0</v>
      </c>
      <c r="B29191" s="221">
        <v>16683.0</v>
      </c>
      <c r="C29191" s="221">
        <v>11.0</v>
      </c>
    </row>
    <row r="29192">
      <c r="A29192" s="221">
        <v>29093.0</v>
      </c>
      <c r="B29192" s="221">
        <v>16671.0</v>
      </c>
      <c r="C29192" s="221">
        <v>1667.0</v>
      </c>
    </row>
    <row r="29193">
      <c r="A29193" s="221">
        <v>29093.0</v>
      </c>
      <c r="B29193" s="221">
        <v>16680.0</v>
      </c>
      <c r="C29193" s="221">
        <v>56.0</v>
      </c>
    </row>
    <row r="29194">
      <c r="A29194" s="221">
        <v>29093.0</v>
      </c>
      <c r="B29194" s="221">
        <v>16681.0</v>
      </c>
      <c r="C29194" s="221">
        <v>22.0</v>
      </c>
    </row>
    <row r="29195">
      <c r="A29195" s="221">
        <v>29093.0</v>
      </c>
      <c r="B29195" s="221">
        <v>33362.0</v>
      </c>
      <c r="C29195" s="221">
        <v>22.0</v>
      </c>
    </row>
    <row r="29196">
      <c r="A29196" s="221">
        <v>29095.0</v>
      </c>
      <c r="B29196" s="221">
        <v>16672.0</v>
      </c>
      <c r="C29196" s="221">
        <v>2222.0</v>
      </c>
    </row>
    <row r="29197">
      <c r="A29197" s="221">
        <v>29095.0</v>
      </c>
      <c r="B29197" s="221">
        <v>16681.0</v>
      </c>
      <c r="C29197" s="221">
        <v>11.0</v>
      </c>
    </row>
    <row r="29198">
      <c r="A29198" s="221">
        <v>29095.0</v>
      </c>
      <c r="B29198" s="221">
        <v>16682.0</v>
      </c>
      <c r="C29198" s="221">
        <v>22.0</v>
      </c>
    </row>
    <row r="29199">
      <c r="A29199" s="221">
        <v>29097.0</v>
      </c>
      <c r="B29199" s="221">
        <v>16671.0</v>
      </c>
      <c r="C29199" s="221">
        <v>2222.0</v>
      </c>
    </row>
    <row r="29200">
      <c r="A29200" s="221">
        <v>29097.0</v>
      </c>
      <c r="B29200" s="221">
        <v>16679.0</v>
      </c>
      <c r="C29200" s="221">
        <v>1111.0</v>
      </c>
    </row>
    <row r="29201">
      <c r="A29201" s="221">
        <v>29097.0</v>
      </c>
      <c r="B29201" s="221">
        <v>16681.0</v>
      </c>
      <c r="C29201" s="221">
        <v>11.0</v>
      </c>
    </row>
    <row r="29202">
      <c r="A29202" s="221">
        <v>29097.0</v>
      </c>
      <c r="B29202" s="221">
        <v>33362.0</v>
      </c>
      <c r="C29202" s="221">
        <v>22.0</v>
      </c>
    </row>
    <row r="29203">
      <c r="A29203" s="221">
        <v>29099.0</v>
      </c>
      <c r="B29203" s="221">
        <v>16671.0</v>
      </c>
      <c r="C29203" s="221">
        <v>2556.0</v>
      </c>
    </row>
    <row r="29204">
      <c r="A29204" s="221">
        <v>29099.0</v>
      </c>
      <c r="B29204" s="221">
        <v>16679.0</v>
      </c>
      <c r="C29204" s="221">
        <v>778.0</v>
      </c>
    </row>
    <row r="29205">
      <c r="A29205" s="221">
        <v>29099.0</v>
      </c>
      <c r="B29205" s="221">
        <v>16682.0</v>
      </c>
      <c r="C29205" s="221">
        <v>11.0</v>
      </c>
    </row>
    <row r="29206">
      <c r="A29206" s="221">
        <v>29101.0</v>
      </c>
      <c r="B29206" s="221">
        <v>16671.0</v>
      </c>
      <c r="C29206" s="221">
        <v>2222.0</v>
      </c>
    </row>
    <row r="29207">
      <c r="A29207" s="221">
        <v>29101.0</v>
      </c>
      <c r="B29207" s="221">
        <v>16678.0</v>
      </c>
      <c r="C29207" s="221">
        <v>889.0</v>
      </c>
    </row>
    <row r="29208">
      <c r="A29208" s="221">
        <v>29101.0</v>
      </c>
      <c r="B29208" s="221">
        <v>16683.0</v>
      </c>
      <c r="C29208" s="221">
        <v>11.0</v>
      </c>
    </row>
    <row r="29209">
      <c r="A29209" s="221">
        <v>29103.0</v>
      </c>
      <c r="B29209" s="221">
        <v>16672.0</v>
      </c>
      <c r="C29209" s="221">
        <v>2222.0</v>
      </c>
    </row>
    <row r="29210">
      <c r="A29210" s="221">
        <v>29103.0</v>
      </c>
      <c r="B29210" s="221">
        <v>16679.0</v>
      </c>
      <c r="C29210" s="221">
        <v>1111.0</v>
      </c>
    </row>
    <row r="29211">
      <c r="A29211" s="221">
        <v>29103.0</v>
      </c>
      <c r="B29211" s="221">
        <v>16681.0</v>
      </c>
      <c r="C29211" s="221">
        <v>11.0</v>
      </c>
    </row>
    <row r="29212">
      <c r="A29212" s="221">
        <v>29103.0</v>
      </c>
      <c r="B29212" s="221">
        <v>33360.0</v>
      </c>
      <c r="C29212" s="221">
        <v>22.0</v>
      </c>
    </row>
    <row r="29213">
      <c r="A29213" s="221">
        <v>29105.0</v>
      </c>
      <c r="B29213" s="221">
        <v>16673.0</v>
      </c>
      <c r="C29213" s="221">
        <v>2556.0</v>
      </c>
    </row>
    <row r="29214">
      <c r="A29214" s="221">
        <v>29105.0</v>
      </c>
      <c r="B29214" s="221">
        <v>16679.0</v>
      </c>
      <c r="C29214" s="221">
        <v>778.0</v>
      </c>
    </row>
    <row r="29215">
      <c r="A29215" s="221">
        <v>29105.0</v>
      </c>
      <c r="B29215" s="221">
        <v>16682.0</v>
      </c>
      <c r="C29215" s="221">
        <v>11.0</v>
      </c>
    </row>
    <row r="29216">
      <c r="A29216" s="221">
        <v>29107.0</v>
      </c>
      <c r="B29216" s="221">
        <v>16671.0</v>
      </c>
      <c r="C29216" s="221">
        <v>2222.0</v>
      </c>
    </row>
    <row r="29217">
      <c r="A29217" s="221">
        <v>29107.0</v>
      </c>
      <c r="B29217" s="221">
        <v>16678.0</v>
      </c>
      <c r="C29217" s="221">
        <v>1667.0</v>
      </c>
    </row>
    <row r="29218">
      <c r="A29218" s="221">
        <v>29109.0</v>
      </c>
      <c r="B29218" s="221">
        <v>16672.0</v>
      </c>
      <c r="C29218" s="221">
        <v>2222.0</v>
      </c>
    </row>
    <row r="29219">
      <c r="A29219" s="221">
        <v>29109.0</v>
      </c>
      <c r="B29219" s="221">
        <v>16678.0</v>
      </c>
      <c r="C29219" s="221">
        <v>1667.0</v>
      </c>
    </row>
    <row r="29220">
      <c r="A29220" s="221">
        <v>29113.0</v>
      </c>
      <c r="B29220" s="221">
        <v>16272.0</v>
      </c>
      <c r="C29220" s="221">
        <v>50.0</v>
      </c>
    </row>
    <row r="29221">
      <c r="A29221" s="221">
        <v>29113.0</v>
      </c>
      <c r="B29221" s="221">
        <v>16273.0</v>
      </c>
      <c r="C29221" s="221">
        <v>25.0</v>
      </c>
    </row>
    <row r="29222">
      <c r="A29222" s="221">
        <v>29113.0</v>
      </c>
      <c r="B29222" s="221">
        <v>16275.0</v>
      </c>
      <c r="C29222" s="221">
        <v>1.0</v>
      </c>
    </row>
    <row r="29223">
      <c r="A29223" s="221">
        <v>29113.0</v>
      </c>
      <c r="B29223" s="221">
        <v>17887.0</v>
      </c>
      <c r="C29223" s="221">
        <v>300.0</v>
      </c>
    </row>
    <row r="29224">
      <c r="A29224" s="221">
        <v>29115.0</v>
      </c>
      <c r="B29224" s="221">
        <v>16272.0</v>
      </c>
      <c r="C29224" s="221">
        <v>50.0</v>
      </c>
    </row>
    <row r="29225">
      <c r="A29225" s="221">
        <v>29115.0</v>
      </c>
      <c r="B29225" s="221">
        <v>16273.0</v>
      </c>
      <c r="C29225" s="221">
        <v>25.0</v>
      </c>
    </row>
    <row r="29226">
      <c r="A29226" s="221">
        <v>29115.0</v>
      </c>
      <c r="B29226" s="221">
        <v>16274.0</v>
      </c>
      <c r="C29226" s="221">
        <v>300.0</v>
      </c>
    </row>
    <row r="29227">
      <c r="A29227" s="221">
        <v>29115.0</v>
      </c>
      <c r="B29227" s="221">
        <v>16275.0</v>
      </c>
      <c r="C29227" s="221">
        <v>1.0</v>
      </c>
    </row>
    <row r="29228">
      <c r="A29228" s="221">
        <v>29117.0</v>
      </c>
      <c r="B29228" s="221">
        <v>16272.0</v>
      </c>
      <c r="C29228" s="221">
        <v>500.0</v>
      </c>
    </row>
    <row r="29229">
      <c r="A29229" s="221">
        <v>29117.0</v>
      </c>
      <c r="B29229" s="221">
        <v>16273.0</v>
      </c>
      <c r="C29229" s="221">
        <v>1000.0</v>
      </c>
    </row>
    <row r="29230">
      <c r="A29230" s="221">
        <v>29117.0</v>
      </c>
      <c r="B29230" s="221">
        <v>16275.0</v>
      </c>
      <c r="C29230" s="221">
        <v>50.0</v>
      </c>
    </row>
    <row r="29231">
      <c r="A29231" s="221">
        <v>29119.0</v>
      </c>
      <c r="B29231" s="221">
        <v>16272.0</v>
      </c>
      <c r="C29231" s="221">
        <v>75.0</v>
      </c>
    </row>
    <row r="29232">
      <c r="A29232" s="221">
        <v>29119.0</v>
      </c>
      <c r="B29232" s="221">
        <v>16273.0</v>
      </c>
      <c r="C29232" s="221">
        <v>40.0</v>
      </c>
    </row>
    <row r="29233">
      <c r="A29233" s="221">
        <v>29119.0</v>
      </c>
      <c r="B29233" s="221">
        <v>16274.0</v>
      </c>
      <c r="C29233" s="221">
        <v>350.0</v>
      </c>
    </row>
    <row r="29234">
      <c r="A29234" s="221">
        <v>29119.0</v>
      </c>
      <c r="B29234" s="221">
        <v>16275.0</v>
      </c>
      <c r="C29234" s="221">
        <v>10.0</v>
      </c>
    </row>
    <row r="29235">
      <c r="A29235" s="221">
        <v>29121.0</v>
      </c>
      <c r="B29235" s="221">
        <v>16272.0</v>
      </c>
      <c r="C29235" s="221">
        <v>250.0</v>
      </c>
    </row>
    <row r="29236">
      <c r="A29236" s="221">
        <v>29121.0</v>
      </c>
      <c r="B29236" s="221">
        <v>16273.0</v>
      </c>
      <c r="C29236" s="221">
        <v>500.0</v>
      </c>
    </row>
    <row r="29237">
      <c r="A29237" s="221">
        <v>29121.0</v>
      </c>
      <c r="B29237" s="221">
        <v>16275.0</v>
      </c>
      <c r="C29237" s="221">
        <v>75.0</v>
      </c>
    </row>
    <row r="29238">
      <c r="A29238" s="221">
        <v>29123.0</v>
      </c>
      <c r="B29238" s="221">
        <v>16272.0</v>
      </c>
      <c r="C29238" s="221">
        <v>50.0</v>
      </c>
    </row>
    <row r="29239">
      <c r="A29239" s="221">
        <v>29123.0</v>
      </c>
      <c r="B29239" s="221">
        <v>16273.0</v>
      </c>
      <c r="C29239" s="221">
        <v>25.0</v>
      </c>
    </row>
    <row r="29240">
      <c r="A29240" s="221">
        <v>29123.0</v>
      </c>
      <c r="B29240" s="221">
        <v>16275.0</v>
      </c>
      <c r="C29240" s="221">
        <v>1.0</v>
      </c>
    </row>
    <row r="29241">
      <c r="A29241" s="221">
        <v>29123.0</v>
      </c>
      <c r="B29241" s="221">
        <v>17889.0</v>
      </c>
      <c r="C29241" s="221">
        <v>300.0</v>
      </c>
    </row>
    <row r="29242">
      <c r="A29242" s="221">
        <v>29125.0</v>
      </c>
      <c r="B29242" s="221">
        <v>16272.0</v>
      </c>
      <c r="C29242" s="221">
        <v>1000.0</v>
      </c>
    </row>
    <row r="29243">
      <c r="A29243" s="221">
        <v>29125.0</v>
      </c>
      <c r="B29243" s="221">
        <v>16273.0</v>
      </c>
      <c r="C29243" s="221">
        <v>500.0</v>
      </c>
    </row>
    <row r="29244">
      <c r="A29244" s="221">
        <v>29125.0</v>
      </c>
      <c r="B29244" s="221">
        <v>16275.0</v>
      </c>
      <c r="C29244" s="221">
        <v>25.0</v>
      </c>
    </row>
    <row r="29245">
      <c r="A29245" s="221">
        <v>29127.0</v>
      </c>
      <c r="B29245" s="221">
        <v>16272.0</v>
      </c>
      <c r="C29245" s="221">
        <v>100.0</v>
      </c>
    </row>
    <row r="29246">
      <c r="A29246" s="221">
        <v>29127.0</v>
      </c>
      <c r="B29246" s="221">
        <v>16273.0</v>
      </c>
      <c r="C29246" s="221">
        <v>250.0</v>
      </c>
    </row>
    <row r="29247">
      <c r="A29247" s="221">
        <v>29127.0</v>
      </c>
      <c r="B29247" s="221">
        <v>16275.0</v>
      </c>
      <c r="C29247" s="221">
        <v>100.0</v>
      </c>
    </row>
    <row r="29248">
      <c r="A29248" s="221">
        <v>29129.0</v>
      </c>
      <c r="B29248" s="221">
        <v>16272.0</v>
      </c>
      <c r="C29248" s="221">
        <v>75.0</v>
      </c>
    </row>
    <row r="29249">
      <c r="A29249" s="221">
        <v>29129.0</v>
      </c>
      <c r="B29249" s="221">
        <v>16273.0</v>
      </c>
      <c r="C29249" s="221">
        <v>40.0</v>
      </c>
    </row>
    <row r="29250">
      <c r="A29250" s="221">
        <v>29129.0</v>
      </c>
      <c r="B29250" s="221">
        <v>16275.0</v>
      </c>
      <c r="C29250" s="221">
        <v>1.0</v>
      </c>
    </row>
    <row r="29251">
      <c r="A29251" s="221">
        <v>29129.0</v>
      </c>
      <c r="B29251" s="221">
        <v>17888.0</v>
      </c>
      <c r="C29251" s="221">
        <v>350.0</v>
      </c>
    </row>
    <row r="29252">
      <c r="A29252" s="221">
        <v>29131.0</v>
      </c>
      <c r="B29252" s="221">
        <v>16272.0</v>
      </c>
      <c r="C29252" s="221">
        <v>75.0</v>
      </c>
    </row>
    <row r="29253">
      <c r="A29253" s="221">
        <v>29131.0</v>
      </c>
      <c r="B29253" s="221">
        <v>16273.0</v>
      </c>
      <c r="C29253" s="221">
        <v>40.0</v>
      </c>
    </row>
    <row r="29254">
      <c r="A29254" s="221">
        <v>29131.0</v>
      </c>
      <c r="B29254" s="221">
        <v>16275.0</v>
      </c>
      <c r="C29254" s="221">
        <v>1.0</v>
      </c>
    </row>
    <row r="29255">
      <c r="A29255" s="221">
        <v>29131.0</v>
      </c>
      <c r="B29255" s="221">
        <v>17889.0</v>
      </c>
      <c r="C29255" s="221">
        <v>350.0</v>
      </c>
    </row>
    <row r="29256">
      <c r="A29256" s="221">
        <v>29133.0</v>
      </c>
      <c r="B29256" s="221">
        <v>16272.0</v>
      </c>
      <c r="C29256" s="221">
        <v>75.0</v>
      </c>
    </row>
    <row r="29257">
      <c r="A29257" s="221">
        <v>29133.0</v>
      </c>
      <c r="B29257" s="221">
        <v>16273.0</v>
      </c>
      <c r="C29257" s="221">
        <v>40.0</v>
      </c>
    </row>
    <row r="29258">
      <c r="A29258" s="221">
        <v>29133.0</v>
      </c>
      <c r="B29258" s="221">
        <v>16275.0</v>
      </c>
      <c r="C29258" s="221">
        <v>1.0</v>
      </c>
    </row>
    <row r="29259">
      <c r="A29259" s="221">
        <v>29133.0</v>
      </c>
      <c r="B29259" s="221">
        <v>17887.0</v>
      </c>
      <c r="C29259" s="221">
        <v>350.0</v>
      </c>
    </row>
    <row r="29260">
      <c r="A29260" s="221">
        <v>29135.0</v>
      </c>
      <c r="B29260" s="221">
        <v>16272.0</v>
      </c>
      <c r="C29260" s="221">
        <v>50.0</v>
      </c>
    </row>
    <row r="29261">
      <c r="A29261" s="221">
        <v>29135.0</v>
      </c>
      <c r="B29261" s="221">
        <v>16273.0</v>
      </c>
      <c r="C29261" s="221">
        <v>25.0</v>
      </c>
    </row>
    <row r="29262">
      <c r="A29262" s="221">
        <v>29135.0</v>
      </c>
      <c r="B29262" s="221">
        <v>16275.0</v>
      </c>
      <c r="C29262" s="221">
        <v>1.0</v>
      </c>
    </row>
    <row r="29263">
      <c r="A29263" s="221">
        <v>29135.0</v>
      </c>
      <c r="B29263" s="221">
        <v>17888.0</v>
      </c>
      <c r="C29263" s="221">
        <v>300.0</v>
      </c>
    </row>
    <row r="29264">
      <c r="A29264" s="221">
        <v>29138.0</v>
      </c>
      <c r="B29264" s="221">
        <v>38.0</v>
      </c>
      <c r="C29264" s="221">
        <v>90000.0</v>
      </c>
    </row>
    <row r="29265">
      <c r="A29265" s="221">
        <v>29139.0</v>
      </c>
      <c r="B29265" s="221">
        <v>38.0</v>
      </c>
      <c r="C29265" s="221">
        <v>135000.0</v>
      </c>
    </row>
    <row r="29266">
      <c r="A29266" s="221">
        <v>29193.0</v>
      </c>
      <c r="B29266" s="221">
        <v>34.0</v>
      </c>
      <c r="C29266" s="221">
        <v>300.0</v>
      </c>
    </row>
    <row r="29267">
      <c r="A29267" s="221">
        <v>29193.0</v>
      </c>
      <c r="B29267" s="221">
        <v>39.0</v>
      </c>
      <c r="C29267" s="221">
        <v>166.0</v>
      </c>
    </row>
    <row r="29268">
      <c r="A29268" s="221">
        <v>29193.0</v>
      </c>
      <c r="B29268" s="221">
        <v>40.0</v>
      </c>
      <c r="C29268" s="221">
        <v>333.0</v>
      </c>
    </row>
    <row r="29269">
      <c r="A29269" s="221">
        <v>29202.0</v>
      </c>
      <c r="B29269" s="221">
        <v>29203.0</v>
      </c>
      <c r="C29269" s="221">
        <v>1.0</v>
      </c>
    </row>
    <row r="29270">
      <c r="A29270" s="221">
        <v>29205.0</v>
      </c>
      <c r="B29270" s="221">
        <v>37.0</v>
      </c>
      <c r="C29270" s="221">
        <v>2.0</v>
      </c>
    </row>
    <row r="29271">
      <c r="A29271" s="221">
        <v>29205.0</v>
      </c>
      <c r="B29271" s="221">
        <v>38.0</v>
      </c>
      <c r="C29271" s="221">
        <v>6.0</v>
      </c>
    </row>
    <row r="29272">
      <c r="A29272" s="221">
        <v>29226.0</v>
      </c>
      <c r="B29272" s="221">
        <v>34.0</v>
      </c>
      <c r="C29272" s="221">
        <v>306.0</v>
      </c>
    </row>
    <row r="29273">
      <c r="A29273" s="221">
        <v>29226.0</v>
      </c>
      <c r="B29273" s="221">
        <v>35.0</v>
      </c>
      <c r="C29273" s="221">
        <v>122.0</v>
      </c>
    </row>
    <row r="29274">
      <c r="A29274" s="221">
        <v>29248.0</v>
      </c>
      <c r="B29274" s="221">
        <v>34.0</v>
      </c>
      <c r="C29274" s="221">
        <v>13889.0</v>
      </c>
    </row>
    <row r="29275">
      <c r="A29275" s="221">
        <v>29248.0</v>
      </c>
      <c r="B29275" s="221">
        <v>35.0</v>
      </c>
      <c r="C29275" s="221">
        <v>6111.0</v>
      </c>
    </row>
    <row r="29276">
      <c r="A29276" s="221">
        <v>29248.0</v>
      </c>
      <c r="B29276" s="221">
        <v>36.0</v>
      </c>
      <c r="C29276" s="221">
        <v>4000.0</v>
      </c>
    </row>
    <row r="29277">
      <c r="A29277" s="221">
        <v>29248.0</v>
      </c>
      <c r="B29277" s="221">
        <v>37.0</v>
      </c>
      <c r="C29277" s="221">
        <v>167.0</v>
      </c>
    </row>
    <row r="29278">
      <c r="A29278" s="221">
        <v>29248.0</v>
      </c>
      <c r="B29278" s="221">
        <v>38.0</v>
      </c>
      <c r="C29278" s="221">
        <v>67.0</v>
      </c>
    </row>
    <row r="29279">
      <c r="A29279" s="221">
        <v>29248.0</v>
      </c>
      <c r="B29279" s="221">
        <v>39.0</v>
      </c>
      <c r="C29279" s="221">
        <v>14.0</v>
      </c>
    </row>
    <row r="29280">
      <c r="A29280" s="221">
        <v>29248.0</v>
      </c>
      <c r="B29280" s="221">
        <v>40.0</v>
      </c>
      <c r="C29280" s="221">
        <v>4.0</v>
      </c>
    </row>
    <row r="29281">
      <c r="A29281" s="221">
        <v>29286.0</v>
      </c>
      <c r="B29281" s="221">
        <v>34.0</v>
      </c>
      <c r="C29281" s="221">
        <v>100000.0</v>
      </c>
    </row>
    <row r="29282">
      <c r="A29282" s="221">
        <v>29286.0</v>
      </c>
      <c r="B29282" s="221">
        <v>35.0</v>
      </c>
      <c r="C29282" s="221">
        <v>50000.0</v>
      </c>
    </row>
    <row r="29283">
      <c r="A29283" s="221">
        <v>29302.0</v>
      </c>
      <c r="B29283" s="221">
        <v>34.0</v>
      </c>
      <c r="C29283" s="221">
        <v>100000.0</v>
      </c>
    </row>
    <row r="29284">
      <c r="A29284" s="221">
        <v>29302.0</v>
      </c>
      <c r="B29284" s="221">
        <v>35.0</v>
      </c>
      <c r="C29284" s="221">
        <v>50000.0</v>
      </c>
    </row>
    <row r="29285">
      <c r="A29285" s="221">
        <v>29303.0</v>
      </c>
      <c r="B29285" s="221">
        <v>34.0</v>
      </c>
      <c r="C29285" s="221">
        <v>100000.0</v>
      </c>
    </row>
    <row r="29286">
      <c r="A29286" s="221">
        <v>29303.0</v>
      </c>
      <c r="B29286" s="221">
        <v>35.0</v>
      </c>
      <c r="C29286" s="221">
        <v>50000.0</v>
      </c>
    </row>
    <row r="29287">
      <c r="A29287" s="221">
        <v>29304.0</v>
      </c>
      <c r="B29287" s="221">
        <v>34.0</v>
      </c>
      <c r="C29287" s="221">
        <v>100000.0</v>
      </c>
    </row>
    <row r="29288">
      <c r="A29288" s="221">
        <v>29304.0</v>
      </c>
      <c r="B29288" s="221">
        <v>35.0</v>
      </c>
      <c r="C29288" s="221">
        <v>50000.0</v>
      </c>
    </row>
    <row r="29289">
      <c r="A29289" s="221">
        <v>29328.0</v>
      </c>
      <c r="B29289" s="221">
        <v>34.0</v>
      </c>
      <c r="C29289" s="221">
        <v>2778.0</v>
      </c>
    </row>
    <row r="29290">
      <c r="A29290" s="221">
        <v>29330.0</v>
      </c>
      <c r="B29290" s="221">
        <v>34.0</v>
      </c>
      <c r="C29290" s="221">
        <v>2778.0</v>
      </c>
    </row>
    <row r="29291">
      <c r="A29291" s="221">
        <v>29332.0</v>
      </c>
      <c r="B29291" s="221">
        <v>34.0</v>
      </c>
      <c r="C29291" s="221">
        <v>2778.0</v>
      </c>
    </row>
    <row r="29292">
      <c r="A29292" s="221">
        <v>29334.0</v>
      </c>
      <c r="B29292" s="221">
        <v>34.0</v>
      </c>
      <c r="C29292" s="221">
        <v>2778.0</v>
      </c>
    </row>
    <row r="29293">
      <c r="A29293" s="221">
        <v>29336.0</v>
      </c>
      <c r="B29293" s="221">
        <v>34.0</v>
      </c>
      <c r="C29293" s="221">
        <v>566667.0</v>
      </c>
    </row>
    <row r="29294">
      <c r="A29294" s="221">
        <v>29336.0</v>
      </c>
      <c r="B29294" s="221">
        <v>35.0</v>
      </c>
      <c r="C29294" s="221">
        <v>211111.0</v>
      </c>
    </row>
    <row r="29295">
      <c r="A29295" s="221">
        <v>29336.0</v>
      </c>
      <c r="B29295" s="221">
        <v>36.0</v>
      </c>
      <c r="C29295" s="221">
        <v>52222.0</v>
      </c>
    </row>
    <row r="29296">
      <c r="A29296" s="221">
        <v>29336.0</v>
      </c>
      <c r="B29296" s="221">
        <v>37.0</v>
      </c>
      <c r="C29296" s="221">
        <v>8333.0</v>
      </c>
    </row>
    <row r="29297">
      <c r="A29297" s="221">
        <v>29336.0</v>
      </c>
      <c r="B29297" s="221">
        <v>38.0</v>
      </c>
      <c r="C29297" s="221">
        <v>2333.0</v>
      </c>
    </row>
    <row r="29298">
      <c r="A29298" s="221">
        <v>29336.0</v>
      </c>
      <c r="B29298" s="221">
        <v>39.0</v>
      </c>
      <c r="C29298" s="221">
        <v>1088.0</v>
      </c>
    </row>
    <row r="29299">
      <c r="A29299" s="221">
        <v>29336.0</v>
      </c>
      <c r="B29299" s="221">
        <v>40.0</v>
      </c>
      <c r="C29299" s="221">
        <v>222.0</v>
      </c>
    </row>
    <row r="29300">
      <c r="A29300" s="221">
        <v>29337.0</v>
      </c>
      <c r="B29300" s="221">
        <v>34.0</v>
      </c>
      <c r="C29300" s="221">
        <v>633333.0</v>
      </c>
    </row>
    <row r="29301">
      <c r="A29301" s="221">
        <v>29337.0</v>
      </c>
      <c r="B29301" s="221">
        <v>35.0</v>
      </c>
      <c r="C29301" s="221">
        <v>200000.0</v>
      </c>
    </row>
    <row r="29302">
      <c r="A29302" s="221">
        <v>29337.0</v>
      </c>
      <c r="B29302" s="221">
        <v>36.0</v>
      </c>
      <c r="C29302" s="221">
        <v>51111.0</v>
      </c>
    </row>
    <row r="29303">
      <c r="A29303" s="221">
        <v>29337.0</v>
      </c>
      <c r="B29303" s="221">
        <v>37.0</v>
      </c>
      <c r="C29303" s="221">
        <v>7222.0</v>
      </c>
    </row>
    <row r="29304">
      <c r="A29304" s="221">
        <v>29337.0</v>
      </c>
      <c r="B29304" s="221">
        <v>38.0</v>
      </c>
      <c r="C29304" s="221">
        <v>2444.0</v>
      </c>
    </row>
    <row r="29305">
      <c r="A29305" s="221">
        <v>29337.0</v>
      </c>
      <c r="B29305" s="221">
        <v>39.0</v>
      </c>
      <c r="C29305" s="221">
        <v>1112.0</v>
      </c>
    </row>
    <row r="29306">
      <c r="A29306" s="221">
        <v>29337.0</v>
      </c>
      <c r="B29306" s="221">
        <v>40.0</v>
      </c>
      <c r="C29306" s="221">
        <v>266.0</v>
      </c>
    </row>
    <row r="29307">
      <c r="A29307" s="221">
        <v>29340.0</v>
      </c>
      <c r="B29307" s="221">
        <v>34.0</v>
      </c>
      <c r="C29307" s="221">
        <v>544444.0</v>
      </c>
    </row>
    <row r="29308">
      <c r="A29308" s="221">
        <v>29340.0</v>
      </c>
      <c r="B29308" s="221">
        <v>35.0</v>
      </c>
      <c r="C29308" s="221">
        <v>177778.0</v>
      </c>
    </row>
    <row r="29309">
      <c r="A29309" s="221">
        <v>29340.0</v>
      </c>
      <c r="B29309" s="221">
        <v>36.0</v>
      </c>
      <c r="C29309" s="221">
        <v>47778.0</v>
      </c>
    </row>
    <row r="29310">
      <c r="A29310" s="221">
        <v>29340.0</v>
      </c>
      <c r="B29310" s="221">
        <v>37.0</v>
      </c>
      <c r="C29310" s="221">
        <v>8556.0</v>
      </c>
    </row>
    <row r="29311">
      <c r="A29311" s="221">
        <v>29340.0</v>
      </c>
      <c r="B29311" s="221">
        <v>38.0</v>
      </c>
      <c r="C29311" s="221">
        <v>3111.0</v>
      </c>
    </row>
    <row r="29312">
      <c r="A29312" s="221">
        <v>29340.0</v>
      </c>
      <c r="B29312" s="221">
        <v>39.0</v>
      </c>
      <c r="C29312" s="221">
        <v>1244.0</v>
      </c>
    </row>
    <row r="29313">
      <c r="A29313" s="221">
        <v>29340.0</v>
      </c>
      <c r="B29313" s="221">
        <v>40.0</v>
      </c>
      <c r="C29313" s="221">
        <v>244.0</v>
      </c>
    </row>
    <row r="29314">
      <c r="A29314" s="221">
        <v>29344.0</v>
      </c>
      <c r="B29314" s="221">
        <v>34.0</v>
      </c>
      <c r="C29314" s="221">
        <v>588889.0</v>
      </c>
    </row>
    <row r="29315">
      <c r="A29315" s="221">
        <v>29344.0</v>
      </c>
      <c r="B29315" s="221">
        <v>35.0</v>
      </c>
      <c r="C29315" s="221">
        <v>122222.0</v>
      </c>
    </row>
    <row r="29316">
      <c r="A29316" s="221">
        <v>29344.0</v>
      </c>
      <c r="B29316" s="221">
        <v>36.0</v>
      </c>
      <c r="C29316" s="221">
        <v>50000.0</v>
      </c>
    </row>
    <row r="29317">
      <c r="A29317" s="221">
        <v>29344.0</v>
      </c>
      <c r="B29317" s="221">
        <v>37.0</v>
      </c>
      <c r="C29317" s="221">
        <v>11111.0</v>
      </c>
    </row>
    <row r="29318">
      <c r="A29318" s="221">
        <v>29344.0</v>
      </c>
      <c r="B29318" s="221">
        <v>38.0</v>
      </c>
      <c r="C29318" s="221">
        <v>3222.0</v>
      </c>
    </row>
    <row r="29319">
      <c r="A29319" s="221">
        <v>29344.0</v>
      </c>
      <c r="B29319" s="221">
        <v>39.0</v>
      </c>
      <c r="C29319" s="221">
        <v>1312.0</v>
      </c>
    </row>
    <row r="29320">
      <c r="A29320" s="221">
        <v>29344.0</v>
      </c>
      <c r="B29320" s="221">
        <v>40.0</v>
      </c>
      <c r="C29320" s="221">
        <v>212.0</v>
      </c>
    </row>
    <row r="29321">
      <c r="A29321" s="221">
        <v>29613.0</v>
      </c>
      <c r="B29321" s="221">
        <v>2867.0</v>
      </c>
      <c r="C29321" s="221">
        <v>6.0</v>
      </c>
    </row>
    <row r="29322">
      <c r="A29322" s="221">
        <v>29613.0</v>
      </c>
      <c r="B29322" s="221">
        <v>2868.0</v>
      </c>
      <c r="C29322" s="221">
        <v>4.0</v>
      </c>
    </row>
    <row r="29323">
      <c r="A29323" s="221">
        <v>29613.0</v>
      </c>
      <c r="B29323" s="221">
        <v>2869.0</v>
      </c>
      <c r="C29323" s="221">
        <v>9.0</v>
      </c>
    </row>
    <row r="29324">
      <c r="A29324" s="221">
        <v>29613.0</v>
      </c>
      <c r="B29324" s="221">
        <v>2870.0</v>
      </c>
      <c r="C29324" s="221">
        <v>9.0</v>
      </c>
    </row>
    <row r="29325">
      <c r="A29325" s="221">
        <v>29613.0</v>
      </c>
      <c r="B29325" s="221">
        <v>2871.0</v>
      </c>
      <c r="C29325" s="221">
        <v>6.0</v>
      </c>
    </row>
    <row r="29326">
      <c r="A29326" s="221">
        <v>29613.0</v>
      </c>
      <c r="B29326" s="221">
        <v>2872.0</v>
      </c>
      <c r="C29326" s="221">
        <v>6.0</v>
      </c>
    </row>
    <row r="29327">
      <c r="A29327" s="221">
        <v>29613.0</v>
      </c>
      <c r="B29327" s="221">
        <v>2875.0</v>
      </c>
      <c r="C29327" s="221">
        <v>9.0</v>
      </c>
    </row>
    <row r="29328">
      <c r="A29328" s="221">
        <v>29613.0</v>
      </c>
      <c r="B29328" s="221">
        <v>2876.0</v>
      </c>
      <c r="C29328" s="221">
        <v>4.0</v>
      </c>
    </row>
    <row r="29329">
      <c r="A29329" s="221">
        <v>29613.0</v>
      </c>
      <c r="B29329" s="221">
        <v>21037.0</v>
      </c>
      <c r="C29329" s="221">
        <v>2.0</v>
      </c>
    </row>
    <row r="29330">
      <c r="A29330" s="221">
        <v>29616.0</v>
      </c>
      <c r="B29330" s="221">
        <v>34.0</v>
      </c>
      <c r="C29330" s="221">
        <v>37289.0</v>
      </c>
    </row>
    <row r="29331">
      <c r="A29331" s="221">
        <v>29616.0</v>
      </c>
      <c r="B29331" s="221">
        <v>35.0</v>
      </c>
      <c r="C29331" s="221">
        <v>8333.0</v>
      </c>
    </row>
    <row r="29332">
      <c r="A29332" s="221">
        <v>29616.0</v>
      </c>
      <c r="B29332" s="221">
        <v>39.0</v>
      </c>
      <c r="C29332" s="221">
        <v>67.0</v>
      </c>
    </row>
    <row r="29333">
      <c r="A29333" s="221">
        <v>29618.0</v>
      </c>
      <c r="B29333" s="221">
        <v>34.0</v>
      </c>
      <c r="C29333" s="221">
        <v>39889.0</v>
      </c>
    </row>
    <row r="29334">
      <c r="A29334" s="221">
        <v>29618.0</v>
      </c>
      <c r="B29334" s="221">
        <v>35.0</v>
      </c>
      <c r="C29334" s="221">
        <v>29389.0</v>
      </c>
    </row>
    <row r="29335">
      <c r="A29335" s="221">
        <v>29618.0</v>
      </c>
      <c r="B29335" s="221">
        <v>36.0</v>
      </c>
      <c r="C29335" s="221">
        <v>289.0</v>
      </c>
    </row>
    <row r="29336">
      <c r="A29336" s="221">
        <v>29618.0</v>
      </c>
      <c r="B29336" s="221">
        <v>37.0</v>
      </c>
      <c r="C29336" s="221">
        <v>22.0</v>
      </c>
    </row>
    <row r="29337">
      <c r="A29337" s="221">
        <v>29618.0</v>
      </c>
      <c r="B29337" s="221">
        <v>38.0</v>
      </c>
      <c r="C29337" s="221">
        <v>22.0</v>
      </c>
    </row>
    <row r="29338">
      <c r="A29338" s="221">
        <v>29618.0</v>
      </c>
      <c r="B29338" s="221">
        <v>39.0</v>
      </c>
      <c r="C29338" s="221">
        <v>11.0</v>
      </c>
    </row>
    <row r="29339">
      <c r="A29339" s="221">
        <v>29620.0</v>
      </c>
      <c r="B29339" s="221">
        <v>34.0</v>
      </c>
      <c r="C29339" s="221">
        <v>18756.0</v>
      </c>
    </row>
    <row r="29340">
      <c r="A29340" s="221">
        <v>29620.0</v>
      </c>
      <c r="B29340" s="221">
        <v>39.0</v>
      </c>
      <c r="C29340" s="221">
        <v>56.0</v>
      </c>
    </row>
    <row r="29341">
      <c r="A29341" s="221">
        <v>29620.0</v>
      </c>
      <c r="B29341" s="221">
        <v>40.0</v>
      </c>
      <c r="C29341" s="221">
        <v>22.0</v>
      </c>
    </row>
    <row r="29342">
      <c r="A29342" s="221">
        <v>29622.0</v>
      </c>
      <c r="B29342" s="221">
        <v>34.0</v>
      </c>
      <c r="C29342" s="221">
        <v>39244.0</v>
      </c>
    </row>
    <row r="29343">
      <c r="A29343" s="221">
        <v>29622.0</v>
      </c>
      <c r="B29343" s="221">
        <v>35.0</v>
      </c>
      <c r="C29343" s="221">
        <v>3556.0</v>
      </c>
    </row>
    <row r="29344">
      <c r="A29344" s="221">
        <v>29622.0</v>
      </c>
      <c r="B29344" s="221">
        <v>36.0</v>
      </c>
      <c r="C29344" s="221">
        <v>278.0</v>
      </c>
    </row>
    <row r="29345">
      <c r="A29345" s="221">
        <v>29622.0</v>
      </c>
      <c r="B29345" s="221">
        <v>40.0</v>
      </c>
      <c r="C29345" s="221">
        <v>33.0</v>
      </c>
    </row>
    <row r="29346">
      <c r="A29346" s="221">
        <v>29659.0</v>
      </c>
      <c r="B29346" s="221">
        <v>17769.0</v>
      </c>
      <c r="C29346" s="221">
        <v>73.0</v>
      </c>
    </row>
    <row r="29347">
      <c r="A29347" s="221">
        <v>29660.0</v>
      </c>
      <c r="B29347" s="221">
        <v>16646.0</v>
      </c>
      <c r="C29347" s="221">
        <v>173.0</v>
      </c>
    </row>
    <row r="29348">
      <c r="A29348" s="221">
        <v>29660.0</v>
      </c>
      <c r="B29348" s="221">
        <v>16668.0</v>
      </c>
      <c r="C29348" s="221">
        <v>73.0</v>
      </c>
    </row>
    <row r="29349">
      <c r="A29349" s="221">
        <v>29661.0</v>
      </c>
      <c r="B29349" s="221">
        <v>16646.0</v>
      </c>
      <c r="C29349" s="221">
        <v>173.0</v>
      </c>
    </row>
    <row r="29350">
      <c r="A29350" s="221">
        <v>29661.0</v>
      </c>
      <c r="B29350" s="221">
        <v>16667.0</v>
      </c>
      <c r="C29350" s="221">
        <v>73.0</v>
      </c>
    </row>
    <row r="29351">
      <c r="A29351" s="221">
        <v>29662.0</v>
      </c>
      <c r="B29351" s="221">
        <v>16643.0</v>
      </c>
      <c r="C29351" s="221">
        <v>173.0</v>
      </c>
    </row>
    <row r="29352">
      <c r="A29352" s="221">
        <v>29662.0</v>
      </c>
      <c r="B29352" s="221">
        <v>17960.0</v>
      </c>
      <c r="C29352" s="221">
        <v>73.0</v>
      </c>
    </row>
    <row r="29353">
      <c r="A29353" s="221">
        <v>29663.0</v>
      </c>
      <c r="B29353" s="221">
        <v>16648.0</v>
      </c>
      <c r="C29353" s="221">
        <v>173.0</v>
      </c>
    </row>
    <row r="29354">
      <c r="A29354" s="221">
        <v>29663.0</v>
      </c>
      <c r="B29354" s="221">
        <v>16669.0</v>
      </c>
      <c r="C29354" s="221">
        <v>73.0</v>
      </c>
    </row>
    <row r="29355">
      <c r="A29355" s="221">
        <v>29664.0</v>
      </c>
      <c r="B29355" s="221">
        <v>16642.0</v>
      </c>
      <c r="C29355" s="221">
        <v>173.0</v>
      </c>
    </row>
    <row r="29356">
      <c r="A29356" s="221">
        <v>29664.0</v>
      </c>
      <c r="B29356" s="221">
        <v>16666.0</v>
      </c>
      <c r="C29356" s="221">
        <v>73.0</v>
      </c>
    </row>
    <row r="29357">
      <c r="A29357" s="221">
        <v>29964.0</v>
      </c>
      <c r="B29357" s="221">
        <v>30002.0</v>
      </c>
      <c r="C29357" s="221">
        <v>1.0</v>
      </c>
    </row>
    <row r="29358">
      <c r="A29358" s="221">
        <v>29964.0</v>
      </c>
      <c r="B29358" s="221">
        <v>30008.0</v>
      </c>
      <c r="C29358" s="221">
        <v>7.0</v>
      </c>
    </row>
    <row r="29359">
      <c r="A29359" s="221">
        <v>29964.0</v>
      </c>
      <c r="B29359" s="221">
        <v>30464.0</v>
      </c>
      <c r="C29359" s="221">
        <v>1.0</v>
      </c>
    </row>
    <row r="29360">
      <c r="A29360" s="221">
        <v>29964.0</v>
      </c>
      <c r="B29360" s="221">
        <v>30470.0</v>
      </c>
      <c r="C29360" s="221">
        <v>1.0</v>
      </c>
    </row>
    <row r="29361">
      <c r="A29361" s="221">
        <v>29964.0</v>
      </c>
      <c r="B29361" s="221">
        <v>30474.0</v>
      </c>
      <c r="C29361" s="221">
        <v>1.0</v>
      </c>
    </row>
    <row r="29362">
      <c r="A29362" s="221">
        <v>29964.0</v>
      </c>
      <c r="B29362" s="221">
        <v>30476.0</v>
      </c>
      <c r="C29362" s="221">
        <v>1.0</v>
      </c>
    </row>
    <row r="29363">
      <c r="A29363" s="221">
        <v>29965.0</v>
      </c>
      <c r="B29363" s="221">
        <v>30002.0</v>
      </c>
      <c r="C29363" s="221">
        <v>1.0</v>
      </c>
    </row>
    <row r="29364">
      <c r="A29364" s="221">
        <v>29965.0</v>
      </c>
      <c r="B29364" s="221">
        <v>30008.0</v>
      </c>
      <c r="C29364" s="221">
        <v>7.0</v>
      </c>
    </row>
    <row r="29365">
      <c r="A29365" s="221">
        <v>29965.0</v>
      </c>
      <c r="B29365" s="221">
        <v>30464.0</v>
      </c>
      <c r="C29365" s="221">
        <v>1.0</v>
      </c>
    </row>
    <row r="29366">
      <c r="A29366" s="221">
        <v>29965.0</v>
      </c>
      <c r="B29366" s="221">
        <v>30470.0</v>
      </c>
      <c r="C29366" s="221">
        <v>1.0</v>
      </c>
    </row>
    <row r="29367">
      <c r="A29367" s="221">
        <v>29965.0</v>
      </c>
      <c r="B29367" s="221">
        <v>30474.0</v>
      </c>
      <c r="C29367" s="221">
        <v>1.0</v>
      </c>
    </row>
    <row r="29368">
      <c r="A29368" s="221">
        <v>29965.0</v>
      </c>
      <c r="B29368" s="221">
        <v>30476.0</v>
      </c>
      <c r="C29368" s="221">
        <v>1.0</v>
      </c>
    </row>
    <row r="29369">
      <c r="A29369" s="221">
        <v>29966.0</v>
      </c>
      <c r="B29369" s="221">
        <v>30002.0</v>
      </c>
      <c r="C29369" s="221">
        <v>1.0</v>
      </c>
    </row>
    <row r="29370">
      <c r="A29370" s="221">
        <v>29966.0</v>
      </c>
      <c r="B29370" s="221">
        <v>30008.0</v>
      </c>
      <c r="C29370" s="221">
        <v>7.0</v>
      </c>
    </row>
    <row r="29371">
      <c r="A29371" s="221">
        <v>29966.0</v>
      </c>
      <c r="B29371" s="221">
        <v>30464.0</v>
      </c>
      <c r="C29371" s="221">
        <v>1.0</v>
      </c>
    </row>
    <row r="29372">
      <c r="A29372" s="221">
        <v>29966.0</v>
      </c>
      <c r="B29372" s="221">
        <v>30470.0</v>
      </c>
      <c r="C29372" s="221">
        <v>1.0</v>
      </c>
    </row>
    <row r="29373">
      <c r="A29373" s="221">
        <v>29966.0</v>
      </c>
      <c r="B29373" s="221">
        <v>30474.0</v>
      </c>
      <c r="C29373" s="221">
        <v>1.0</v>
      </c>
    </row>
    <row r="29374">
      <c r="A29374" s="221">
        <v>29966.0</v>
      </c>
      <c r="B29374" s="221">
        <v>30476.0</v>
      </c>
      <c r="C29374" s="221">
        <v>1.0</v>
      </c>
    </row>
    <row r="29375">
      <c r="A29375" s="221">
        <v>29967.0</v>
      </c>
      <c r="B29375" s="221">
        <v>30002.0</v>
      </c>
      <c r="C29375" s="221">
        <v>1.0</v>
      </c>
    </row>
    <row r="29376">
      <c r="A29376" s="221">
        <v>29967.0</v>
      </c>
      <c r="B29376" s="221">
        <v>30008.0</v>
      </c>
      <c r="C29376" s="221">
        <v>7.0</v>
      </c>
    </row>
    <row r="29377">
      <c r="A29377" s="221">
        <v>29967.0</v>
      </c>
      <c r="B29377" s="221">
        <v>30464.0</v>
      </c>
      <c r="C29377" s="221">
        <v>1.0</v>
      </c>
    </row>
    <row r="29378">
      <c r="A29378" s="221">
        <v>29967.0</v>
      </c>
      <c r="B29378" s="221">
        <v>30470.0</v>
      </c>
      <c r="C29378" s="221">
        <v>1.0</v>
      </c>
    </row>
    <row r="29379">
      <c r="A29379" s="221">
        <v>29967.0</v>
      </c>
      <c r="B29379" s="221">
        <v>30474.0</v>
      </c>
      <c r="C29379" s="221">
        <v>1.0</v>
      </c>
    </row>
    <row r="29380">
      <c r="A29380" s="221">
        <v>29967.0</v>
      </c>
      <c r="B29380" s="221">
        <v>30476.0</v>
      </c>
      <c r="C29380" s="221">
        <v>1.0</v>
      </c>
    </row>
    <row r="29381">
      <c r="A29381" s="221">
        <v>29969.0</v>
      </c>
      <c r="B29381" s="221">
        <v>30002.0</v>
      </c>
      <c r="C29381" s="221">
        <v>1.0</v>
      </c>
    </row>
    <row r="29382">
      <c r="A29382" s="221">
        <v>29969.0</v>
      </c>
      <c r="B29382" s="221">
        <v>30008.0</v>
      </c>
      <c r="C29382" s="221">
        <v>7.0</v>
      </c>
    </row>
    <row r="29383">
      <c r="A29383" s="221">
        <v>29969.0</v>
      </c>
      <c r="B29383" s="221">
        <v>30464.0</v>
      </c>
      <c r="C29383" s="221">
        <v>1.0</v>
      </c>
    </row>
    <row r="29384">
      <c r="A29384" s="221">
        <v>29969.0</v>
      </c>
      <c r="B29384" s="221">
        <v>30470.0</v>
      </c>
      <c r="C29384" s="221">
        <v>1.0</v>
      </c>
    </row>
    <row r="29385">
      <c r="A29385" s="221">
        <v>29969.0</v>
      </c>
      <c r="B29385" s="221">
        <v>30474.0</v>
      </c>
      <c r="C29385" s="221">
        <v>1.0</v>
      </c>
    </row>
    <row r="29386">
      <c r="A29386" s="221">
        <v>29969.0</v>
      </c>
      <c r="B29386" s="221">
        <v>30476.0</v>
      </c>
      <c r="C29386" s="221">
        <v>1.0</v>
      </c>
    </row>
    <row r="29387">
      <c r="A29387" s="221">
        <v>29970.0</v>
      </c>
      <c r="B29387" s="221">
        <v>30002.0</v>
      </c>
      <c r="C29387" s="221">
        <v>1.0</v>
      </c>
    </row>
    <row r="29388">
      <c r="A29388" s="221">
        <v>29970.0</v>
      </c>
      <c r="B29388" s="221">
        <v>30008.0</v>
      </c>
      <c r="C29388" s="221">
        <v>7.0</v>
      </c>
    </row>
    <row r="29389">
      <c r="A29389" s="221">
        <v>29970.0</v>
      </c>
      <c r="B29389" s="221">
        <v>30464.0</v>
      </c>
      <c r="C29389" s="221">
        <v>1.0</v>
      </c>
    </row>
    <row r="29390">
      <c r="A29390" s="221">
        <v>29970.0</v>
      </c>
      <c r="B29390" s="221">
        <v>30470.0</v>
      </c>
      <c r="C29390" s="221">
        <v>1.0</v>
      </c>
    </row>
    <row r="29391">
      <c r="A29391" s="221">
        <v>29970.0</v>
      </c>
      <c r="B29391" s="221">
        <v>30474.0</v>
      </c>
      <c r="C29391" s="221">
        <v>1.0</v>
      </c>
    </row>
    <row r="29392">
      <c r="A29392" s="221">
        <v>29970.0</v>
      </c>
      <c r="B29392" s="221">
        <v>30476.0</v>
      </c>
      <c r="C29392" s="221">
        <v>1.0</v>
      </c>
    </row>
    <row r="29393">
      <c r="A29393" s="221">
        <v>29971.0</v>
      </c>
      <c r="B29393" s="221">
        <v>30002.0</v>
      </c>
      <c r="C29393" s="221">
        <v>1.0</v>
      </c>
    </row>
    <row r="29394">
      <c r="A29394" s="221">
        <v>29971.0</v>
      </c>
      <c r="B29394" s="221">
        <v>30008.0</v>
      </c>
      <c r="C29394" s="221">
        <v>7.0</v>
      </c>
    </row>
    <row r="29395">
      <c r="A29395" s="221">
        <v>29971.0</v>
      </c>
      <c r="B29395" s="221">
        <v>30464.0</v>
      </c>
      <c r="C29395" s="221">
        <v>1.0</v>
      </c>
    </row>
    <row r="29396">
      <c r="A29396" s="221">
        <v>29971.0</v>
      </c>
      <c r="B29396" s="221">
        <v>30470.0</v>
      </c>
      <c r="C29396" s="221">
        <v>1.0</v>
      </c>
    </row>
    <row r="29397">
      <c r="A29397" s="221">
        <v>29971.0</v>
      </c>
      <c r="B29397" s="221">
        <v>30474.0</v>
      </c>
      <c r="C29397" s="221">
        <v>1.0</v>
      </c>
    </row>
    <row r="29398">
      <c r="A29398" s="221">
        <v>29971.0</v>
      </c>
      <c r="B29398" s="221">
        <v>30476.0</v>
      </c>
      <c r="C29398" s="221">
        <v>1.0</v>
      </c>
    </row>
    <row r="29399">
      <c r="A29399" s="221">
        <v>29972.0</v>
      </c>
      <c r="B29399" s="221">
        <v>30002.0</v>
      </c>
      <c r="C29399" s="221">
        <v>1.0</v>
      </c>
    </row>
    <row r="29400">
      <c r="A29400" s="221">
        <v>29972.0</v>
      </c>
      <c r="B29400" s="221">
        <v>30008.0</v>
      </c>
      <c r="C29400" s="221">
        <v>7.0</v>
      </c>
    </row>
    <row r="29401">
      <c r="A29401" s="221">
        <v>29972.0</v>
      </c>
      <c r="B29401" s="221">
        <v>30464.0</v>
      </c>
      <c r="C29401" s="221">
        <v>1.0</v>
      </c>
    </row>
    <row r="29402">
      <c r="A29402" s="221">
        <v>29972.0</v>
      </c>
      <c r="B29402" s="221">
        <v>30470.0</v>
      </c>
      <c r="C29402" s="221">
        <v>1.0</v>
      </c>
    </row>
    <row r="29403">
      <c r="A29403" s="221">
        <v>29972.0</v>
      </c>
      <c r="B29403" s="221">
        <v>30474.0</v>
      </c>
      <c r="C29403" s="221">
        <v>1.0</v>
      </c>
    </row>
    <row r="29404">
      <c r="A29404" s="221">
        <v>29972.0</v>
      </c>
      <c r="B29404" s="221">
        <v>30476.0</v>
      </c>
      <c r="C29404" s="221">
        <v>1.0</v>
      </c>
    </row>
    <row r="29405">
      <c r="A29405" s="221">
        <v>29974.0</v>
      </c>
      <c r="B29405" s="221">
        <v>30002.0</v>
      </c>
      <c r="C29405" s="221">
        <v>1.0</v>
      </c>
    </row>
    <row r="29406">
      <c r="A29406" s="221">
        <v>29974.0</v>
      </c>
      <c r="B29406" s="221">
        <v>30008.0</v>
      </c>
      <c r="C29406" s="221">
        <v>7.0</v>
      </c>
    </row>
    <row r="29407">
      <c r="A29407" s="221">
        <v>29974.0</v>
      </c>
      <c r="B29407" s="221">
        <v>30464.0</v>
      </c>
      <c r="C29407" s="221">
        <v>1.0</v>
      </c>
    </row>
    <row r="29408">
      <c r="A29408" s="221">
        <v>29974.0</v>
      </c>
      <c r="B29408" s="221">
        <v>30470.0</v>
      </c>
      <c r="C29408" s="221">
        <v>1.0</v>
      </c>
    </row>
    <row r="29409">
      <c r="A29409" s="221">
        <v>29974.0</v>
      </c>
      <c r="B29409" s="221">
        <v>30474.0</v>
      </c>
      <c r="C29409" s="221">
        <v>1.0</v>
      </c>
    </row>
    <row r="29410">
      <c r="A29410" s="221">
        <v>29974.0</v>
      </c>
      <c r="B29410" s="221">
        <v>30476.0</v>
      </c>
      <c r="C29410" s="221">
        <v>1.0</v>
      </c>
    </row>
    <row r="29411">
      <c r="A29411" s="221">
        <v>29975.0</v>
      </c>
      <c r="B29411" s="221">
        <v>30002.0</v>
      </c>
      <c r="C29411" s="221">
        <v>1.0</v>
      </c>
    </row>
    <row r="29412">
      <c r="A29412" s="221">
        <v>29975.0</v>
      </c>
      <c r="B29412" s="221">
        <v>30008.0</v>
      </c>
      <c r="C29412" s="221">
        <v>7.0</v>
      </c>
    </row>
    <row r="29413">
      <c r="A29413" s="221">
        <v>29975.0</v>
      </c>
      <c r="B29413" s="221">
        <v>30464.0</v>
      </c>
      <c r="C29413" s="221">
        <v>1.0</v>
      </c>
    </row>
    <row r="29414">
      <c r="A29414" s="221">
        <v>29975.0</v>
      </c>
      <c r="B29414" s="221">
        <v>30470.0</v>
      </c>
      <c r="C29414" s="221">
        <v>1.0</v>
      </c>
    </row>
    <row r="29415">
      <c r="A29415" s="221">
        <v>29975.0</v>
      </c>
      <c r="B29415" s="221">
        <v>30474.0</v>
      </c>
      <c r="C29415" s="221">
        <v>1.0</v>
      </c>
    </row>
    <row r="29416">
      <c r="A29416" s="221">
        <v>29975.0</v>
      </c>
      <c r="B29416" s="221">
        <v>30476.0</v>
      </c>
      <c r="C29416" s="221">
        <v>1.0</v>
      </c>
    </row>
    <row r="29417">
      <c r="A29417" s="221">
        <v>29976.0</v>
      </c>
      <c r="B29417" s="221">
        <v>30002.0</v>
      </c>
      <c r="C29417" s="221">
        <v>1.0</v>
      </c>
    </row>
    <row r="29418">
      <c r="A29418" s="221">
        <v>29976.0</v>
      </c>
      <c r="B29418" s="221">
        <v>30008.0</v>
      </c>
      <c r="C29418" s="221">
        <v>7.0</v>
      </c>
    </row>
    <row r="29419">
      <c r="A29419" s="221">
        <v>29976.0</v>
      </c>
      <c r="B29419" s="221">
        <v>30464.0</v>
      </c>
      <c r="C29419" s="221">
        <v>1.0</v>
      </c>
    </row>
    <row r="29420">
      <c r="A29420" s="221">
        <v>29976.0</v>
      </c>
      <c r="B29420" s="221">
        <v>30470.0</v>
      </c>
      <c r="C29420" s="221">
        <v>1.0</v>
      </c>
    </row>
    <row r="29421">
      <c r="A29421" s="221">
        <v>29976.0</v>
      </c>
      <c r="B29421" s="221">
        <v>30474.0</v>
      </c>
      <c r="C29421" s="221">
        <v>1.0</v>
      </c>
    </row>
    <row r="29422">
      <c r="A29422" s="221">
        <v>29976.0</v>
      </c>
      <c r="B29422" s="221">
        <v>30476.0</v>
      </c>
      <c r="C29422" s="221">
        <v>1.0</v>
      </c>
    </row>
    <row r="29423">
      <c r="A29423" s="221">
        <v>29977.0</v>
      </c>
      <c r="B29423" s="221">
        <v>30002.0</v>
      </c>
      <c r="C29423" s="221">
        <v>1.0</v>
      </c>
    </row>
    <row r="29424">
      <c r="A29424" s="221">
        <v>29977.0</v>
      </c>
      <c r="B29424" s="221">
        <v>30008.0</v>
      </c>
      <c r="C29424" s="221">
        <v>7.0</v>
      </c>
    </row>
    <row r="29425">
      <c r="A29425" s="221">
        <v>29977.0</v>
      </c>
      <c r="B29425" s="221">
        <v>30464.0</v>
      </c>
      <c r="C29425" s="221">
        <v>1.0</v>
      </c>
    </row>
    <row r="29426">
      <c r="A29426" s="221">
        <v>29977.0</v>
      </c>
      <c r="B29426" s="221">
        <v>30470.0</v>
      </c>
      <c r="C29426" s="221">
        <v>1.0</v>
      </c>
    </row>
    <row r="29427">
      <c r="A29427" s="221">
        <v>29977.0</v>
      </c>
      <c r="B29427" s="221">
        <v>30474.0</v>
      </c>
      <c r="C29427" s="221">
        <v>1.0</v>
      </c>
    </row>
    <row r="29428">
      <c r="A29428" s="221">
        <v>29977.0</v>
      </c>
      <c r="B29428" s="221">
        <v>30476.0</v>
      </c>
      <c r="C29428" s="221">
        <v>1.0</v>
      </c>
    </row>
    <row r="29429">
      <c r="A29429" s="221">
        <v>29979.0</v>
      </c>
      <c r="B29429" s="221">
        <v>30002.0</v>
      </c>
      <c r="C29429" s="221">
        <v>1.0</v>
      </c>
    </row>
    <row r="29430">
      <c r="A29430" s="221">
        <v>29979.0</v>
      </c>
      <c r="B29430" s="221">
        <v>30008.0</v>
      </c>
      <c r="C29430" s="221">
        <v>7.0</v>
      </c>
    </row>
    <row r="29431">
      <c r="A29431" s="221">
        <v>29979.0</v>
      </c>
      <c r="B29431" s="221">
        <v>30464.0</v>
      </c>
      <c r="C29431" s="221">
        <v>1.0</v>
      </c>
    </row>
    <row r="29432">
      <c r="A29432" s="221">
        <v>29979.0</v>
      </c>
      <c r="B29432" s="221">
        <v>30470.0</v>
      </c>
      <c r="C29432" s="221">
        <v>1.0</v>
      </c>
    </row>
    <row r="29433">
      <c r="A29433" s="221">
        <v>29979.0</v>
      </c>
      <c r="B29433" s="221">
        <v>30474.0</v>
      </c>
      <c r="C29433" s="221">
        <v>1.0</v>
      </c>
    </row>
    <row r="29434">
      <c r="A29434" s="221">
        <v>29979.0</v>
      </c>
      <c r="B29434" s="221">
        <v>30476.0</v>
      </c>
      <c r="C29434" s="221">
        <v>1.0</v>
      </c>
    </row>
    <row r="29435">
      <c r="A29435" s="221">
        <v>29980.0</v>
      </c>
      <c r="B29435" s="221">
        <v>30002.0</v>
      </c>
      <c r="C29435" s="221">
        <v>1.0</v>
      </c>
    </row>
    <row r="29436">
      <c r="A29436" s="221">
        <v>29980.0</v>
      </c>
      <c r="B29436" s="221">
        <v>30008.0</v>
      </c>
      <c r="C29436" s="221">
        <v>7.0</v>
      </c>
    </row>
    <row r="29437">
      <c r="A29437" s="221">
        <v>29980.0</v>
      </c>
      <c r="B29437" s="221">
        <v>30464.0</v>
      </c>
      <c r="C29437" s="221">
        <v>1.0</v>
      </c>
    </row>
    <row r="29438">
      <c r="A29438" s="221">
        <v>29980.0</v>
      </c>
      <c r="B29438" s="221">
        <v>30470.0</v>
      </c>
      <c r="C29438" s="221">
        <v>1.0</v>
      </c>
    </row>
    <row r="29439">
      <c r="A29439" s="221">
        <v>29980.0</v>
      </c>
      <c r="B29439" s="221">
        <v>30474.0</v>
      </c>
      <c r="C29439" s="221">
        <v>1.0</v>
      </c>
    </row>
    <row r="29440">
      <c r="A29440" s="221">
        <v>29980.0</v>
      </c>
      <c r="B29440" s="221">
        <v>30476.0</v>
      </c>
      <c r="C29440" s="221">
        <v>1.0</v>
      </c>
    </row>
    <row r="29441">
      <c r="A29441" s="221">
        <v>29981.0</v>
      </c>
      <c r="B29441" s="221">
        <v>30002.0</v>
      </c>
      <c r="C29441" s="221">
        <v>1.0</v>
      </c>
    </row>
    <row r="29442">
      <c r="A29442" s="221">
        <v>29981.0</v>
      </c>
      <c r="B29442" s="221">
        <v>30008.0</v>
      </c>
      <c r="C29442" s="221">
        <v>7.0</v>
      </c>
    </row>
    <row r="29443">
      <c r="A29443" s="221">
        <v>29981.0</v>
      </c>
      <c r="B29443" s="221">
        <v>30464.0</v>
      </c>
      <c r="C29443" s="221">
        <v>1.0</v>
      </c>
    </row>
    <row r="29444">
      <c r="A29444" s="221">
        <v>29981.0</v>
      </c>
      <c r="B29444" s="221">
        <v>30470.0</v>
      </c>
      <c r="C29444" s="221">
        <v>1.0</v>
      </c>
    </row>
    <row r="29445">
      <c r="A29445" s="221">
        <v>29981.0</v>
      </c>
      <c r="B29445" s="221">
        <v>30474.0</v>
      </c>
      <c r="C29445" s="221">
        <v>1.0</v>
      </c>
    </row>
    <row r="29446">
      <c r="A29446" s="221">
        <v>29981.0</v>
      </c>
      <c r="B29446" s="221">
        <v>30476.0</v>
      </c>
      <c r="C29446" s="221">
        <v>1.0</v>
      </c>
    </row>
    <row r="29447">
      <c r="A29447" s="221">
        <v>29982.0</v>
      </c>
      <c r="B29447" s="221">
        <v>30002.0</v>
      </c>
      <c r="C29447" s="221">
        <v>1.0</v>
      </c>
    </row>
    <row r="29448">
      <c r="A29448" s="221">
        <v>29982.0</v>
      </c>
      <c r="B29448" s="221">
        <v>30008.0</v>
      </c>
      <c r="C29448" s="221">
        <v>7.0</v>
      </c>
    </row>
    <row r="29449">
      <c r="A29449" s="221">
        <v>29982.0</v>
      </c>
      <c r="B29449" s="221">
        <v>30464.0</v>
      </c>
      <c r="C29449" s="221">
        <v>1.0</v>
      </c>
    </row>
    <row r="29450">
      <c r="A29450" s="221">
        <v>29982.0</v>
      </c>
      <c r="B29450" s="221">
        <v>30470.0</v>
      </c>
      <c r="C29450" s="221">
        <v>1.0</v>
      </c>
    </row>
    <row r="29451">
      <c r="A29451" s="221">
        <v>29982.0</v>
      </c>
      <c r="B29451" s="221">
        <v>30474.0</v>
      </c>
      <c r="C29451" s="221">
        <v>1.0</v>
      </c>
    </row>
    <row r="29452">
      <c r="A29452" s="221">
        <v>29982.0</v>
      </c>
      <c r="B29452" s="221">
        <v>30476.0</v>
      </c>
      <c r="C29452" s="221">
        <v>1.0</v>
      </c>
    </row>
    <row r="29453">
      <c r="A29453" s="221">
        <v>29984.0</v>
      </c>
      <c r="B29453" s="221">
        <v>29996.0</v>
      </c>
      <c r="C29453" s="221">
        <v>2.0</v>
      </c>
    </row>
    <row r="29454">
      <c r="A29454" s="221">
        <v>29984.0</v>
      </c>
      <c r="B29454" s="221">
        <v>30002.0</v>
      </c>
      <c r="C29454" s="221">
        <v>8.0</v>
      </c>
    </row>
    <row r="29455">
      <c r="A29455" s="221">
        <v>29984.0</v>
      </c>
      <c r="B29455" s="221">
        <v>30464.0</v>
      </c>
      <c r="C29455" s="221">
        <v>16.0</v>
      </c>
    </row>
    <row r="29456">
      <c r="A29456" s="221">
        <v>29984.0</v>
      </c>
      <c r="B29456" s="221">
        <v>30466.0</v>
      </c>
      <c r="C29456" s="221">
        <v>8.0</v>
      </c>
    </row>
    <row r="29457">
      <c r="A29457" s="221">
        <v>29984.0</v>
      </c>
      <c r="B29457" s="221">
        <v>30470.0</v>
      </c>
      <c r="C29457" s="221">
        <v>2.0</v>
      </c>
    </row>
    <row r="29458">
      <c r="A29458" s="221">
        <v>29984.0</v>
      </c>
      <c r="B29458" s="221">
        <v>30474.0</v>
      </c>
      <c r="C29458" s="221">
        <v>21.0</v>
      </c>
    </row>
    <row r="29459">
      <c r="A29459" s="221">
        <v>29984.0</v>
      </c>
      <c r="B29459" s="221">
        <v>30476.0</v>
      </c>
      <c r="C29459" s="221">
        <v>3.0</v>
      </c>
    </row>
    <row r="29460">
      <c r="A29460" s="221">
        <v>29984.0</v>
      </c>
      <c r="B29460" s="221">
        <v>45653.0</v>
      </c>
      <c r="C29460" s="221">
        <v>12.0</v>
      </c>
    </row>
    <row r="29461">
      <c r="A29461" s="221">
        <v>29986.0</v>
      </c>
      <c r="B29461" s="221">
        <v>29996.0</v>
      </c>
      <c r="C29461" s="221">
        <v>2.0</v>
      </c>
    </row>
    <row r="29462">
      <c r="A29462" s="221">
        <v>29986.0</v>
      </c>
      <c r="B29462" s="221">
        <v>30002.0</v>
      </c>
      <c r="C29462" s="221">
        <v>8.0</v>
      </c>
    </row>
    <row r="29463">
      <c r="A29463" s="221">
        <v>29986.0</v>
      </c>
      <c r="B29463" s="221">
        <v>30464.0</v>
      </c>
      <c r="C29463" s="221">
        <v>16.0</v>
      </c>
    </row>
    <row r="29464">
      <c r="A29464" s="221">
        <v>29986.0</v>
      </c>
      <c r="B29464" s="221">
        <v>30466.0</v>
      </c>
      <c r="C29464" s="221">
        <v>8.0</v>
      </c>
    </row>
    <row r="29465">
      <c r="A29465" s="221">
        <v>29986.0</v>
      </c>
      <c r="B29465" s="221">
        <v>30470.0</v>
      </c>
      <c r="C29465" s="221">
        <v>2.0</v>
      </c>
    </row>
    <row r="29466">
      <c r="A29466" s="221">
        <v>29986.0</v>
      </c>
      <c r="B29466" s="221">
        <v>30474.0</v>
      </c>
      <c r="C29466" s="221">
        <v>21.0</v>
      </c>
    </row>
    <row r="29467">
      <c r="A29467" s="221">
        <v>29986.0</v>
      </c>
      <c r="B29467" s="221">
        <v>30476.0</v>
      </c>
      <c r="C29467" s="221">
        <v>3.0</v>
      </c>
    </row>
    <row r="29468">
      <c r="A29468" s="221">
        <v>29986.0</v>
      </c>
      <c r="B29468" s="221">
        <v>45654.0</v>
      </c>
      <c r="C29468" s="221">
        <v>12.0</v>
      </c>
    </row>
    <row r="29469">
      <c r="A29469" s="221">
        <v>29988.0</v>
      </c>
      <c r="B29469" s="221">
        <v>29996.0</v>
      </c>
      <c r="C29469" s="221">
        <v>2.0</v>
      </c>
    </row>
    <row r="29470">
      <c r="A29470" s="221">
        <v>29988.0</v>
      </c>
      <c r="B29470" s="221">
        <v>30002.0</v>
      </c>
      <c r="C29470" s="221">
        <v>8.0</v>
      </c>
    </row>
    <row r="29471">
      <c r="A29471" s="221">
        <v>29988.0</v>
      </c>
      <c r="B29471" s="221">
        <v>30464.0</v>
      </c>
      <c r="C29471" s="221">
        <v>16.0</v>
      </c>
    </row>
    <row r="29472">
      <c r="A29472" s="221">
        <v>29988.0</v>
      </c>
      <c r="B29472" s="221">
        <v>30466.0</v>
      </c>
      <c r="C29472" s="221">
        <v>8.0</v>
      </c>
    </row>
    <row r="29473">
      <c r="A29473" s="221">
        <v>29988.0</v>
      </c>
      <c r="B29473" s="221">
        <v>30470.0</v>
      </c>
      <c r="C29473" s="221">
        <v>2.0</v>
      </c>
    </row>
    <row r="29474">
      <c r="A29474" s="221">
        <v>29988.0</v>
      </c>
      <c r="B29474" s="221">
        <v>30474.0</v>
      </c>
      <c r="C29474" s="221">
        <v>21.0</v>
      </c>
    </row>
    <row r="29475">
      <c r="A29475" s="221">
        <v>29988.0</v>
      </c>
      <c r="B29475" s="221">
        <v>30476.0</v>
      </c>
      <c r="C29475" s="221">
        <v>3.0</v>
      </c>
    </row>
    <row r="29476">
      <c r="A29476" s="221">
        <v>29988.0</v>
      </c>
      <c r="B29476" s="221">
        <v>45652.0</v>
      </c>
      <c r="C29476" s="221">
        <v>12.0</v>
      </c>
    </row>
    <row r="29477">
      <c r="A29477" s="221">
        <v>29990.0</v>
      </c>
      <c r="B29477" s="221">
        <v>29996.0</v>
      </c>
      <c r="C29477" s="221">
        <v>2.0</v>
      </c>
    </row>
    <row r="29478">
      <c r="A29478" s="221">
        <v>29990.0</v>
      </c>
      <c r="B29478" s="221">
        <v>30002.0</v>
      </c>
      <c r="C29478" s="221">
        <v>8.0</v>
      </c>
    </row>
    <row r="29479">
      <c r="A29479" s="221">
        <v>29990.0</v>
      </c>
      <c r="B29479" s="221">
        <v>30464.0</v>
      </c>
      <c r="C29479" s="221">
        <v>16.0</v>
      </c>
    </row>
    <row r="29480">
      <c r="A29480" s="221">
        <v>29990.0</v>
      </c>
      <c r="B29480" s="221">
        <v>30466.0</v>
      </c>
      <c r="C29480" s="221">
        <v>8.0</v>
      </c>
    </row>
    <row r="29481">
      <c r="A29481" s="221">
        <v>29990.0</v>
      </c>
      <c r="B29481" s="221">
        <v>30470.0</v>
      </c>
      <c r="C29481" s="221">
        <v>2.0</v>
      </c>
    </row>
    <row r="29482">
      <c r="A29482" s="221">
        <v>29990.0</v>
      </c>
      <c r="B29482" s="221">
        <v>30474.0</v>
      </c>
      <c r="C29482" s="221">
        <v>21.0</v>
      </c>
    </row>
    <row r="29483">
      <c r="A29483" s="221">
        <v>29990.0</v>
      </c>
      <c r="B29483" s="221">
        <v>30476.0</v>
      </c>
      <c r="C29483" s="221">
        <v>3.0</v>
      </c>
    </row>
    <row r="29484">
      <c r="A29484" s="221">
        <v>29990.0</v>
      </c>
      <c r="B29484" s="221">
        <v>45655.0</v>
      </c>
      <c r="C29484" s="221">
        <v>12.0</v>
      </c>
    </row>
    <row r="29485">
      <c r="A29485" s="221">
        <v>29992.0</v>
      </c>
      <c r="B29485" s="221">
        <v>30018.0</v>
      </c>
      <c r="C29485" s="221">
        <v>4.0</v>
      </c>
    </row>
    <row r="29486">
      <c r="A29486" s="221">
        <v>29992.0</v>
      </c>
      <c r="B29486" s="221">
        <v>30019.0</v>
      </c>
      <c r="C29486" s="221">
        <v>2.0</v>
      </c>
    </row>
    <row r="29487">
      <c r="A29487" s="221">
        <v>29992.0</v>
      </c>
      <c r="B29487" s="221">
        <v>30021.0</v>
      </c>
      <c r="C29487" s="221">
        <v>3.0</v>
      </c>
    </row>
    <row r="29488">
      <c r="A29488" s="221">
        <v>29992.0</v>
      </c>
      <c r="B29488" s="221">
        <v>30254.0</v>
      </c>
      <c r="C29488" s="221">
        <v>10.0</v>
      </c>
    </row>
    <row r="29489">
      <c r="A29489" s="221">
        <v>29992.0</v>
      </c>
      <c r="B29489" s="221">
        <v>30304.0</v>
      </c>
      <c r="C29489" s="221">
        <v>11.0</v>
      </c>
    </row>
    <row r="29490">
      <c r="A29490" s="221">
        <v>29992.0</v>
      </c>
      <c r="B29490" s="221">
        <v>30307.0</v>
      </c>
      <c r="C29490" s="221">
        <v>7.0</v>
      </c>
    </row>
    <row r="29491">
      <c r="A29491" s="221">
        <v>29992.0</v>
      </c>
      <c r="B29491" s="221">
        <v>30309.0</v>
      </c>
      <c r="C29491" s="221">
        <v>7.0</v>
      </c>
    </row>
    <row r="29492">
      <c r="A29492" s="221">
        <v>29994.0</v>
      </c>
      <c r="B29492" s="221">
        <v>30019.0</v>
      </c>
      <c r="C29492" s="221">
        <v>2.0</v>
      </c>
    </row>
    <row r="29493">
      <c r="A29493" s="221">
        <v>29994.0</v>
      </c>
      <c r="B29493" s="221">
        <v>30021.0</v>
      </c>
      <c r="C29493" s="221">
        <v>3.0</v>
      </c>
    </row>
    <row r="29494">
      <c r="A29494" s="221">
        <v>29994.0</v>
      </c>
      <c r="B29494" s="221">
        <v>30248.0</v>
      </c>
      <c r="C29494" s="221">
        <v>4.0</v>
      </c>
    </row>
    <row r="29495">
      <c r="A29495" s="221">
        <v>29994.0</v>
      </c>
      <c r="B29495" s="221">
        <v>30254.0</v>
      </c>
      <c r="C29495" s="221">
        <v>10.0</v>
      </c>
    </row>
    <row r="29496">
      <c r="A29496" s="221">
        <v>29994.0</v>
      </c>
      <c r="B29496" s="221">
        <v>30305.0</v>
      </c>
      <c r="C29496" s="221">
        <v>11.0</v>
      </c>
    </row>
    <row r="29497">
      <c r="A29497" s="221">
        <v>29994.0</v>
      </c>
      <c r="B29497" s="221">
        <v>30308.0</v>
      </c>
      <c r="C29497" s="221">
        <v>22.0</v>
      </c>
    </row>
    <row r="29498">
      <c r="A29498" s="221">
        <v>29994.0</v>
      </c>
      <c r="B29498" s="221">
        <v>30309.0</v>
      </c>
      <c r="C29498" s="221">
        <v>7.0</v>
      </c>
    </row>
    <row r="29499">
      <c r="A29499" s="221">
        <v>29996.0</v>
      </c>
      <c r="B29499" s="221">
        <v>30252.0</v>
      </c>
      <c r="C29499" s="221">
        <v>7.0</v>
      </c>
    </row>
    <row r="29500">
      <c r="A29500" s="221">
        <v>29996.0</v>
      </c>
      <c r="B29500" s="221">
        <v>30268.0</v>
      </c>
      <c r="C29500" s="221">
        <v>7.0</v>
      </c>
    </row>
    <row r="29501">
      <c r="A29501" s="221">
        <v>29996.0</v>
      </c>
      <c r="B29501" s="221">
        <v>30269.0</v>
      </c>
      <c r="C29501" s="221">
        <v>7.0</v>
      </c>
    </row>
    <row r="29502">
      <c r="A29502" s="221">
        <v>29996.0</v>
      </c>
      <c r="B29502" s="221">
        <v>30270.0</v>
      </c>
      <c r="C29502" s="221">
        <v>7.0</v>
      </c>
    </row>
    <row r="29503">
      <c r="A29503" s="221">
        <v>29996.0</v>
      </c>
      <c r="B29503" s="221">
        <v>30271.0</v>
      </c>
      <c r="C29503" s="221">
        <v>7.0</v>
      </c>
    </row>
    <row r="29504">
      <c r="A29504" s="221">
        <v>29996.0</v>
      </c>
      <c r="B29504" s="221">
        <v>30304.0</v>
      </c>
      <c r="C29504" s="221">
        <v>6.0</v>
      </c>
    </row>
    <row r="29505">
      <c r="A29505" s="221">
        <v>29996.0</v>
      </c>
      <c r="B29505" s="221">
        <v>30307.0</v>
      </c>
      <c r="C29505" s="221">
        <v>50.0</v>
      </c>
    </row>
    <row r="29506">
      <c r="A29506" s="221">
        <v>29996.0</v>
      </c>
      <c r="B29506" s="221">
        <v>30311.0</v>
      </c>
      <c r="C29506" s="221">
        <v>310.0</v>
      </c>
    </row>
    <row r="29507">
      <c r="A29507" s="221">
        <v>30002.0</v>
      </c>
      <c r="B29507" s="221">
        <v>30019.0</v>
      </c>
      <c r="C29507" s="221">
        <v>4.0</v>
      </c>
    </row>
    <row r="29508">
      <c r="A29508" s="221">
        <v>30002.0</v>
      </c>
      <c r="B29508" s="221">
        <v>30021.0</v>
      </c>
      <c r="C29508" s="221">
        <v>6.0</v>
      </c>
    </row>
    <row r="29509">
      <c r="A29509" s="221">
        <v>30002.0</v>
      </c>
      <c r="B29509" s="221">
        <v>30251.0</v>
      </c>
      <c r="C29509" s="221">
        <v>55.0</v>
      </c>
    </row>
    <row r="29510">
      <c r="A29510" s="221">
        <v>30002.0</v>
      </c>
      <c r="B29510" s="221">
        <v>30259.0</v>
      </c>
      <c r="C29510" s="221">
        <v>2.0</v>
      </c>
    </row>
    <row r="29511">
      <c r="A29511" s="221">
        <v>30002.0</v>
      </c>
      <c r="B29511" s="221">
        <v>30303.0</v>
      </c>
      <c r="C29511" s="221">
        <v>33.0</v>
      </c>
    </row>
    <row r="29512">
      <c r="A29512" s="221">
        <v>30002.0</v>
      </c>
      <c r="B29512" s="221">
        <v>30304.0</v>
      </c>
      <c r="C29512" s="221">
        <v>6.0</v>
      </c>
    </row>
    <row r="29513">
      <c r="A29513" s="221">
        <v>30002.0</v>
      </c>
      <c r="B29513" s="221">
        <v>30305.0</v>
      </c>
      <c r="C29513" s="221">
        <v>2.0</v>
      </c>
    </row>
    <row r="29514">
      <c r="A29514" s="221">
        <v>30008.0</v>
      </c>
      <c r="B29514" s="221">
        <v>30019.0</v>
      </c>
      <c r="C29514" s="221">
        <v>2.0</v>
      </c>
    </row>
    <row r="29515">
      <c r="A29515" s="221">
        <v>30008.0</v>
      </c>
      <c r="B29515" s="221">
        <v>30021.0</v>
      </c>
      <c r="C29515" s="221">
        <v>3.0</v>
      </c>
    </row>
    <row r="29516">
      <c r="A29516" s="221">
        <v>30008.0</v>
      </c>
      <c r="B29516" s="221">
        <v>30022.0</v>
      </c>
      <c r="C29516" s="221">
        <v>4.0</v>
      </c>
    </row>
    <row r="29517">
      <c r="A29517" s="221">
        <v>30008.0</v>
      </c>
      <c r="B29517" s="221">
        <v>30254.0</v>
      </c>
      <c r="C29517" s="221">
        <v>10.0</v>
      </c>
    </row>
    <row r="29518">
      <c r="A29518" s="221">
        <v>30008.0</v>
      </c>
      <c r="B29518" s="221">
        <v>30305.0</v>
      </c>
      <c r="C29518" s="221">
        <v>11.0</v>
      </c>
    </row>
    <row r="29519">
      <c r="A29519" s="221">
        <v>30008.0</v>
      </c>
      <c r="B29519" s="221">
        <v>30308.0</v>
      </c>
      <c r="C29519" s="221">
        <v>22.0</v>
      </c>
    </row>
    <row r="29520">
      <c r="A29520" s="221">
        <v>30008.0</v>
      </c>
      <c r="B29520" s="221">
        <v>30309.0</v>
      </c>
      <c r="C29520" s="221">
        <v>7.0</v>
      </c>
    </row>
    <row r="29521">
      <c r="A29521" s="221">
        <v>30013.0</v>
      </c>
      <c r="B29521" s="221">
        <v>34.0</v>
      </c>
      <c r="C29521" s="221">
        <v>11.0</v>
      </c>
    </row>
    <row r="29522">
      <c r="A29522" s="221">
        <v>30013.0</v>
      </c>
      <c r="B29522" s="221">
        <v>35.0</v>
      </c>
      <c r="C29522" s="221">
        <v>12.0</v>
      </c>
    </row>
    <row r="29523">
      <c r="A29523" s="221">
        <v>30013.0</v>
      </c>
      <c r="B29523" s="221">
        <v>36.0</v>
      </c>
      <c r="C29523" s="221">
        <v>28.0</v>
      </c>
    </row>
    <row r="29524">
      <c r="A29524" s="221">
        <v>30013.0</v>
      </c>
      <c r="B29524" s="221">
        <v>37.0</v>
      </c>
      <c r="C29524" s="221">
        <v>11.0</v>
      </c>
    </row>
    <row r="29525">
      <c r="A29525" s="221">
        <v>30013.0</v>
      </c>
      <c r="B29525" s="221">
        <v>38.0</v>
      </c>
      <c r="C29525" s="221">
        <v>4.0</v>
      </c>
    </row>
    <row r="29526">
      <c r="A29526" s="221">
        <v>30028.0</v>
      </c>
      <c r="B29526" s="221">
        <v>34.0</v>
      </c>
      <c r="C29526" s="221">
        <v>3.0</v>
      </c>
    </row>
    <row r="29527">
      <c r="A29527" s="221">
        <v>30028.0</v>
      </c>
      <c r="B29527" s="221">
        <v>35.0</v>
      </c>
      <c r="C29527" s="221">
        <v>9.0</v>
      </c>
    </row>
    <row r="29528">
      <c r="A29528" s="221">
        <v>30028.0</v>
      </c>
      <c r="B29528" s="221">
        <v>36.0</v>
      </c>
      <c r="C29528" s="221">
        <v>14.0</v>
      </c>
    </row>
    <row r="29529">
      <c r="A29529" s="221">
        <v>30028.0</v>
      </c>
      <c r="B29529" s="221">
        <v>37.0</v>
      </c>
      <c r="C29529" s="221">
        <v>1.0</v>
      </c>
    </row>
    <row r="29530">
      <c r="A29530" s="221">
        <v>30028.0</v>
      </c>
      <c r="B29530" s="221">
        <v>38.0</v>
      </c>
      <c r="C29530" s="221">
        <v>1.0</v>
      </c>
    </row>
    <row r="29531">
      <c r="A29531" s="221">
        <v>30028.0</v>
      </c>
      <c r="B29531" s="221">
        <v>40.0</v>
      </c>
      <c r="C29531" s="221">
        <v>2.0</v>
      </c>
    </row>
    <row r="29532">
      <c r="A29532" s="221">
        <v>30028.0</v>
      </c>
      <c r="B29532" s="221">
        <v>16275.0</v>
      </c>
      <c r="C29532" s="221">
        <v>7.0</v>
      </c>
    </row>
    <row r="29533">
      <c r="A29533" s="221">
        <v>30036.0</v>
      </c>
      <c r="B29533" s="221">
        <v>30002.0</v>
      </c>
      <c r="C29533" s="221">
        <v>1.0</v>
      </c>
    </row>
    <row r="29534">
      <c r="A29534" s="221">
        <v>30036.0</v>
      </c>
      <c r="B29534" s="221">
        <v>30464.0</v>
      </c>
      <c r="C29534" s="221">
        <v>1.0</v>
      </c>
    </row>
    <row r="29535">
      <c r="A29535" s="221">
        <v>30036.0</v>
      </c>
      <c r="B29535" s="221">
        <v>30466.0</v>
      </c>
      <c r="C29535" s="221">
        <v>7.0</v>
      </c>
    </row>
    <row r="29536">
      <c r="A29536" s="221">
        <v>30036.0</v>
      </c>
      <c r="B29536" s="221">
        <v>30470.0</v>
      </c>
      <c r="C29536" s="221">
        <v>1.0</v>
      </c>
    </row>
    <row r="29537">
      <c r="A29537" s="221">
        <v>30036.0</v>
      </c>
      <c r="B29537" s="221">
        <v>30474.0</v>
      </c>
      <c r="C29537" s="221">
        <v>1.0</v>
      </c>
    </row>
    <row r="29538">
      <c r="A29538" s="221">
        <v>30036.0</v>
      </c>
      <c r="B29538" s="221">
        <v>30476.0</v>
      </c>
      <c r="C29538" s="221">
        <v>1.0</v>
      </c>
    </row>
    <row r="29539">
      <c r="A29539" s="221">
        <v>30038.0</v>
      </c>
      <c r="B29539" s="221">
        <v>30002.0</v>
      </c>
      <c r="C29539" s="221">
        <v>1.0</v>
      </c>
    </row>
    <row r="29540">
      <c r="A29540" s="221">
        <v>30038.0</v>
      </c>
      <c r="B29540" s="221">
        <v>30464.0</v>
      </c>
      <c r="C29540" s="221">
        <v>1.0</v>
      </c>
    </row>
    <row r="29541">
      <c r="A29541" s="221">
        <v>30038.0</v>
      </c>
      <c r="B29541" s="221">
        <v>30466.0</v>
      </c>
      <c r="C29541" s="221">
        <v>7.0</v>
      </c>
    </row>
    <row r="29542">
      <c r="A29542" s="221">
        <v>30038.0</v>
      </c>
      <c r="B29542" s="221">
        <v>30470.0</v>
      </c>
      <c r="C29542" s="221">
        <v>1.0</v>
      </c>
    </row>
    <row r="29543">
      <c r="A29543" s="221">
        <v>30038.0</v>
      </c>
      <c r="B29543" s="221">
        <v>30474.0</v>
      </c>
      <c r="C29543" s="221">
        <v>1.0</v>
      </c>
    </row>
    <row r="29544">
      <c r="A29544" s="221">
        <v>30038.0</v>
      </c>
      <c r="B29544" s="221">
        <v>30476.0</v>
      </c>
      <c r="C29544" s="221">
        <v>1.0</v>
      </c>
    </row>
    <row r="29545">
      <c r="A29545" s="221">
        <v>30040.0</v>
      </c>
      <c r="B29545" s="221">
        <v>30002.0</v>
      </c>
      <c r="C29545" s="221">
        <v>1.0</v>
      </c>
    </row>
    <row r="29546">
      <c r="A29546" s="221">
        <v>30040.0</v>
      </c>
      <c r="B29546" s="221">
        <v>30464.0</v>
      </c>
      <c r="C29546" s="221">
        <v>1.0</v>
      </c>
    </row>
    <row r="29547">
      <c r="A29547" s="221">
        <v>30040.0</v>
      </c>
      <c r="B29547" s="221">
        <v>30466.0</v>
      </c>
      <c r="C29547" s="221">
        <v>7.0</v>
      </c>
    </row>
    <row r="29548">
      <c r="A29548" s="221">
        <v>30040.0</v>
      </c>
      <c r="B29548" s="221">
        <v>30470.0</v>
      </c>
      <c r="C29548" s="221">
        <v>1.0</v>
      </c>
    </row>
    <row r="29549">
      <c r="A29549" s="221">
        <v>30040.0</v>
      </c>
      <c r="B29549" s="221">
        <v>30474.0</v>
      </c>
      <c r="C29549" s="221">
        <v>1.0</v>
      </c>
    </row>
    <row r="29550">
      <c r="A29550" s="221">
        <v>30040.0</v>
      </c>
      <c r="B29550" s="221">
        <v>30476.0</v>
      </c>
      <c r="C29550" s="221">
        <v>1.0</v>
      </c>
    </row>
    <row r="29551">
      <c r="A29551" s="221">
        <v>30042.0</v>
      </c>
      <c r="B29551" s="221">
        <v>30002.0</v>
      </c>
      <c r="C29551" s="221">
        <v>1.0</v>
      </c>
    </row>
    <row r="29552">
      <c r="A29552" s="221">
        <v>30042.0</v>
      </c>
      <c r="B29552" s="221">
        <v>30464.0</v>
      </c>
      <c r="C29552" s="221">
        <v>1.0</v>
      </c>
    </row>
    <row r="29553">
      <c r="A29553" s="221">
        <v>30042.0</v>
      </c>
      <c r="B29553" s="221">
        <v>30466.0</v>
      </c>
      <c r="C29553" s="221">
        <v>7.0</v>
      </c>
    </row>
    <row r="29554">
      <c r="A29554" s="221">
        <v>30042.0</v>
      </c>
      <c r="B29554" s="221">
        <v>30470.0</v>
      </c>
      <c r="C29554" s="221">
        <v>1.0</v>
      </c>
    </row>
    <row r="29555">
      <c r="A29555" s="221">
        <v>30042.0</v>
      </c>
      <c r="B29555" s="221">
        <v>30474.0</v>
      </c>
      <c r="C29555" s="221">
        <v>1.0</v>
      </c>
    </row>
    <row r="29556">
      <c r="A29556" s="221">
        <v>30042.0</v>
      </c>
      <c r="B29556" s="221">
        <v>30476.0</v>
      </c>
      <c r="C29556" s="221">
        <v>1.0</v>
      </c>
    </row>
    <row r="29557">
      <c r="A29557" s="221">
        <v>30046.0</v>
      </c>
      <c r="B29557" s="221">
        <v>30002.0</v>
      </c>
      <c r="C29557" s="221">
        <v>1.0</v>
      </c>
    </row>
    <row r="29558">
      <c r="A29558" s="221">
        <v>30046.0</v>
      </c>
      <c r="B29558" s="221">
        <v>30464.0</v>
      </c>
      <c r="C29558" s="221">
        <v>1.0</v>
      </c>
    </row>
    <row r="29559">
      <c r="A29559" s="221">
        <v>30046.0</v>
      </c>
      <c r="B29559" s="221">
        <v>30466.0</v>
      </c>
      <c r="C29559" s="221">
        <v>7.0</v>
      </c>
    </row>
    <row r="29560">
      <c r="A29560" s="221">
        <v>30046.0</v>
      </c>
      <c r="B29560" s="221">
        <v>30470.0</v>
      </c>
      <c r="C29560" s="221">
        <v>1.0</v>
      </c>
    </row>
    <row r="29561">
      <c r="A29561" s="221">
        <v>30046.0</v>
      </c>
      <c r="B29561" s="221">
        <v>30474.0</v>
      </c>
      <c r="C29561" s="221">
        <v>1.0</v>
      </c>
    </row>
    <row r="29562">
      <c r="A29562" s="221">
        <v>30046.0</v>
      </c>
      <c r="B29562" s="221">
        <v>30476.0</v>
      </c>
      <c r="C29562" s="221">
        <v>1.0</v>
      </c>
    </row>
    <row r="29563">
      <c r="A29563" s="221">
        <v>30048.0</v>
      </c>
      <c r="B29563" s="221">
        <v>30002.0</v>
      </c>
      <c r="C29563" s="221">
        <v>1.0</v>
      </c>
    </row>
    <row r="29564">
      <c r="A29564" s="221">
        <v>30048.0</v>
      </c>
      <c r="B29564" s="221">
        <v>30464.0</v>
      </c>
      <c r="C29564" s="221">
        <v>1.0</v>
      </c>
    </row>
    <row r="29565">
      <c r="A29565" s="221">
        <v>30048.0</v>
      </c>
      <c r="B29565" s="221">
        <v>30466.0</v>
      </c>
      <c r="C29565" s="221">
        <v>7.0</v>
      </c>
    </row>
    <row r="29566">
      <c r="A29566" s="221">
        <v>30048.0</v>
      </c>
      <c r="B29566" s="221">
        <v>30470.0</v>
      </c>
      <c r="C29566" s="221">
        <v>1.0</v>
      </c>
    </row>
    <row r="29567">
      <c r="A29567" s="221">
        <v>30048.0</v>
      </c>
      <c r="B29567" s="221">
        <v>30474.0</v>
      </c>
      <c r="C29567" s="221">
        <v>1.0</v>
      </c>
    </row>
    <row r="29568">
      <c r="A29568" s="221">
        <v>30048.0</v>
      </c>
      <c r="B29568" s="221">
        <v>30476.0</v>
      </c>
      <c r="C29568" s="221">
        <v>1.0</v>
      </c>
    </row>
    <row r="29569">
      <c r="A29569" s="221">
        <v>30050.0</v>
      </c>
      <c r="B29569" s="221">
        <v>30002.0</v>
      </c>
      <c r="C29569" s="221">
        <v>1.0</v>
      </c>
    </row>
    <row r="29570">
      <c r="A29570" s="221">
        <v>30050.0</v>
      </c>
      <c r="B29570" s="221">
        <v>30464.0</v>
      </c>
      <c r="C29570" s="221">
        <v>1.0</v>
      </c>
    </row>
    <row r="29571">
      <c r="A29571" s="221">
        <v>30050.0</v>
      </c>
      <c r="B29571" s="221">
        <v>30466.0</v>
      </c>
      <c r="C29571" s="221">
        <v>7.0</v>
      </c>
    </row>
    <row r="29572">
      <c r="A29572" s="221">
        <v>30050.0</v>
      </c>
      <c r="B29572" s="221">
        <v>30470.0</v>
      </c>
      <c r="C29572" s="221">
        <v>1.0</v>
      </c>
    </row>
    <row r="29573">
      <c r="A29573" s="221">
        <v>30050.0</v>
      </c>
      <c r="B29573" s="221">
        <v>30474.0</v>
      </c>
      <c r="C29573" s="221">
        <v>1.0</v>
      </c>
    </row>
    <row r="29574">
      <c r="A29574" s="221">
        <v>30050.0</v>
      </c>
      <c r="B29574" s="221">
        <v>30476.0</v>
      </c>
      <c r="C29574" s="221">
        <v>1.0</v>
      </c>
    </row>
    <row r="29575">
      <c r="A29575" s="221">
        <v>30052.0</v>
      </c>
      <c r="B29575" s="221">
        <v>30002.0</v>
      </c>
      <c r="C29575" s="221">
        <v>1.0</v>
      </c>
    </row>
    <row r="29576">
      <c r="A29576" s="221">
        <v>30052.0</v>
      </c>
      <c r="B29576" s="221">
        <v>30464.0</v>
      </c>
      <c r="C29576" s="221">
        <v>1.0</v>
      </c>
    </row>
    <row r="29577">
      <c r="A29577" s="221">
        <v>30052.0</v>
      </c>
      <c r="B29577" s="221">
        <v>30466.0</v>
      </c>
      <c r="C29577" s="221">
        <v>7.0</v>
      </c>
    </row>
    <row r="29578">
      <c r="A29578" s="221">
        <v>30052.0</v>
      </c>
      <c r="B29578" s="221">
        <v>30470.0</v>
      </c>
      <c r="C29578" s="221">
        <v>1.0</v>
      </c>
    </row>
    <row r="29579">
      <c r="A29579" s="221">
        <v>30052.0</v>
      </c>
      <c r="B29579" s="221">
        <v>30474.0</v>
      </c>
      <c r="C29579" s="221">
        <v>1.0</v>
      </c>
    </row>
    <row r="29580">
      <c r="A29580" s="221">
        <v>30052.0</v>
      </c>
      <c r="B29580" s="221">
        <v>30476.0</v>
      </c>
      <c r="C29580" s="221">
        <v>1.0</v>
      </c>
    </row>
    <row r="29581">
      <c r="A29581" s="221">
        <v>30056.0</v>
      </c>
      <c r="B29581" s="221">
        <v>30002.0</v>
      </c>
      <c r="C29581" s="221">
        <v>1.0</v>
      </c>
    </row>
    <row r="29582">
      <c r="A29582" s="221">
        <v>30056.0</v>
      </c>
      <c r="B29582" s="221">
        <v>30464.0</v>
      </c>
      <c r="C29582" s="221">
        <v>1.0</v>
      </c>
    </row>
    <row r="29583">
      <c r="A29583" s="221">
        <v>30056.0</v>
      </c>
      <c r="B29583" s="221">
        <v>30466.0</v>
      </c>
      <c r="C29583" s="221">
        <v>7.0</v>
      </c>
    </row>
    <row r="29584">
      <c r="A29584" s="221">
        <v>30056.0</v>
      </c>
      <c r="B29584" s="221">
        <v>30470.0</v>
      </c>
      <c r="C29584" s="221">
        <v>1.0</v>
      </c>
    </row>
    <row r="29585">
      <c r="A29585" s="221">
        <v>30056.0</v>
      </c>
      <c r="B29585" s="221">
        <v>30474.0</v>
      </c>
      <c r="C29585" s="221">
        <v>1.0</v>
      </c>
    </row>
    <row r="29586">
      <c r="A29586" s="221">
        <v>30056.0</v>
      </c>
      <c r="B29586" s="221">
        <v>30476.0</v>
      </c>
      <c r="C29586" s="221">
        <v>1.0</v>
      </c>
    </row>
    <row r="29587">
      <c r="A29587" s="221">
        <v>30058.0</v>
      </c>
      <c r="B29587" s="221">
        <v>30002.0</v>
      </c>
      <c r="C29587" s="221">
        <v>1.0</v>
      </c>
    </row>
    <row r="29588">
      <c r="A29588" s="221">
        <v>30058.0</v>
      </c>
      <c r="B29588" s="221">
        <v>30464.0</v>
      </c>
      <c r="C29588" s="221">
        <v>1.0</v>
      </c>
    </row>
    <row r="29589">
      <c r="A29589" s="221">
        <v>30058.0</v>
      </c>
      <c r="B29589" s="221">
        <v>30466.0</v>
      </c>
      <c r="C29589" s="221">
        <v>7.0</v>
      </c>
    </row>
    <row r="29590">
      <c r="A29590" s="221">
        <v>30058.0</v>
      </c>
      <c r="B29590" s="221">
        <v>30470.0</v>
      </c>
      <c r="C29590" s="221">
        <v>1.0</v>
      </c>
    </row>
    <row r="29591">
      <c r="A29591" s="221">
        <v>30058.0</v>
      </c>
      <c r="B29591" s="221">
        <v>30474.0</v>
      </c>
      <c r="C29591" s="221">
        <v>1.0</v>
      </c>
    </row>
    <row r="29592">
      <c r="A29592" s="221">
        <v>30058.0</v>
      </c>
      <c r="B29592" s="221">
        <v>30476.0</v>
      </c>
      <c r="C29592" s="221">
        <v>1.0</v>
      </c>
    </row>
    <row r="29593">
      <c r="A29593" s="221">
        <v>30060.0</v>
      </c>
      <c r="B29593" s="221">
        <v>30002.0</v>
      </c>
      <c r="C29593" s="221">
        <v>1.0</v>
      </c>
    </row>
    <row r="29594">
      <c r="A29594" s="221">
        <v>30060.0</v>
      </c>
      <c r="B29594" s="221">
        <v>30464.0</v>
      </c>
      <c r="C29594" s="221">
        <v>1.0</v>
      </c>
    </row>
    <row r="29595">
      <c r="A29595" s="221">
        <v>30060.0</v>
      </c>
      <c r="B29595" s="221">
        <v>30466.0</v>
      </c>
      <c r="C29595" s="221">
        <v>7.0</v>
      </c>
    </row>
    <row r="29596">
      <c r="A29596" s="221">
        <v>30060.0</v>
      </c>
      <c r="B29596" s="221">
        <v>30470.0</v>
      </c>
      <c r="C29596" s="221">
        <v>1.0</v>
      </c>
    </row>
    <row r="29597">
      <c r="A29597" s="221">
        <v>30060.0</v>
      </c>
      <c r="B29597" s="221">
        <v>30474.0</v>
      </c>
      <c r="C29597" s="221">
        <v>1.0</v>
      </c>
    </row>
    <row r="29598">
      <c r="A29598" s="221">
        <v>30060.0</v>
      </c>
      <c r="B29598" s="221">
        <v>30476.0</v>
      </c>
      <c r="C29598" s="221">
        <v>1.0</v>
      </c>
    </row>
    <row r="29599">
      <c r="A29599" s="221">
        <v>30062.0</v>
      </c>
      <c r="B29599" s="221">
        <v>30002.0</v>
      </c>
      <c r="C29599" s="221">
        <v>1.0</v>
      </c>
    </row>
    <row r="29600">
      <c r="A29600" s="221">
        <v>30062.0</v>
      </c>
      <c r="B29600" s="221">
        <v>30464.0</v>
      </c>
      <c r="C29600" s="221">
        <v>1.0</v>
      </c>
    </row>
    <row r="29601">
      <c r="A29601" s="221">
        <v>30062.0</v>
      </c>
      <c r="B29601" s="221">
        <v>30466.0</v>
      </c>
      <c r="C29601" s="221">
        <v>7.0</v>
      </c>
    </row>
    <row r="29602">
      <c r="A29602" s="221">
        <v>30062.0</v>
      </c>
      <c r="B29602" s="221">
        <v>30470.0</v>
      </c>
      <c r="C29602" s="221">
        <v>1.0</v>
      </c>
    </row>
    <row r="29603">
      <c r="A29603" s="221">
        <v>30062.0</v>
      </c>
      <c r="B29603" s="221">
        <v>30474.0</v>
      </c>
      <c r="C29603" s="221">
        <v>1.0</v>
      </c>
    </row>
    <row r="29604">
      <c r="A29604" s="221">
        <v>30062.0</v>
      </c>
      <c r="B29604" s="221">
        <v>30476.0</v>
      </c>
      <c r="C29604" s="221">
        <v>1.0</v>
      </c>
    </row>
    <row r="29605">
      <c r="A29605" s="221">
        <v>30066.0</v>
      </c>
      <c r="B29605" s="221">
        <v>30002.0</v>
      </c>
      <c r="C29605" s="221">
        <v>1.0</v>
      </c>
    </row>
    <row r="29606">
      <c r="A29606" s="221">
        <v>30066.0</v>
      </c>
      <c r="B29606" s="221">
        <v>30464.0</v>
      </c>
      <c r="C29606" s="221">
        <v>1.0</v>
      </c>
    </row>
    <row r="29607">
      <c r="A29607" s="221">
        <v>30066.0</v>
      </c>
      <c r="B29607" s="221">
        <v>30466.0</v>
      </c>
      <c r="C29607" s="221">
        <v>7.0</v>
      </c>
    </row>
    <row r="29608">
      <c r="A29608" s="221">
        <v>30066.0</v>
      </c>
      <c r="B29608" s="221">
        <v>30470.0</v>
      </c>
      <c r="C29608" s="221">
        <v>1.0</v>
      </c>
    </row>
    <row r="29609">
      <c r="A29609" s="221">
        <v>30066.0</v>
      </c>
      <c r="B29609" s="221">
        <v>30474.0</v>
      </c>
      <c r="C29609" s="221">
        <v>1.0</v>
      </c>
    </row>
    <row r="29610">
      <c r="A29610" s="221">
        <v>30066.0</v>
      </c>
      <c r="B29610" s="221">
        <v>30476.0</v>
      </c>
      <c r="C29610" s="221">
        <v>1.0</v>
      </c>
    </row>
    <row r="29611">
      <c r="A29611" s="221">
        <v>30068.0</v>
      </c>
      <c r="B29611" s="221">
        <v>30002.0</v>
      </c>
      <c r="C29611" s="221">
        <v>1.0</v>
      </c>
    </row>
    <row r="29612">
      <c r="A29612" s="221">
        <v>30068.0</v>
      </c>
      <c r="B29612" s="221">
        <v>30464.0</v>
      </c>
      <c r="C29612" s="221">
        <v>1.0</v>
      </c>
    </row>
    <row r="29613">
      <c r="A29613" s="221">
        <v>30068.0</v>
      </c>
      <c r="B29613" s="221">
        <v>30466.0</v>
      </c>
      <c r="C29613" s="221">
        <v>7.0</v>
      </c>
    </row>
    <row r="29614">
      <c r="A29614" s="221">
        <v>30068.0</v>
      </c>
      <c r="B29614" s="221">
        <v>30470.0</v>
      </c>
      <c r="C29614" s="221">
        <v>1.0</v>
      </c>
    </row>
    <row r="29615">
      <c r="A29615" s="221">
        <v>30068.0</v>
      </c>
      <c r="B29615" s="221">
        <v>30474.0</v>
      </c>
      <c r="C29615" s="221">
        <v>1.0</v>
      </c>
    </row>
    <row r="29616">
      <c r="A29616" s="221">
        <v>30068.0</v>
      </c>
      <c r="B29616" s="221">
        <v>30476.0</v>
      </c>
      <c r="C29616" s="221">
        <v>1.0</v>
      </c>
    </row>
    <row r="29617">
      <c r="A29617" s="221">
        <v>30070.0</v>
      </c>
      <c r="B29617" s="221">
        <v>30002.0</v>
      </c>
      <c r="C29617" s="221">
        <v>1.0</v>
      </c>
    </row>
    <row r="29618">
      <c r="A29618" s="221">
        <v>30070.0</v>
      </c>
      <c r="B29618" s="221">
        <v>30464.0</v>
      </c>
      <c r="C29618" s="221">
        <v>1.0</v>
      </c>
    </row>
    <row r="29619">
      <c r="A29619" s="221">
        <v>30070.0</v>
      </c>
      <c r="B29619" s="221">
        <v>30466.0</v>
      </c>
      <c r="C29619" s="221">
        <v>7.0</v>
      </c>
    </row>
    <row r="29620">
      <c r="A29620" s="221">
        <v>30070.0</v>
      </c>
      <c r="B29620" s="221">
        <v>30470.0</v>
      </c>
      <c r="C29620" s="221">
        <v>1.0</v>
      </c>
    </row>
    <row r="29621">
      <c r="A29621" s="221">
        <v>30070.0</v>
      </c>
      <c r="B29621" s="221">
        <v>30474.0</v>
      </c>
      <c r="C29621" s="221">
        <v>1.0</v>
      </c>
    </row>
    <row r="29622">
      <c r="A29622" s="221">
        <v>30070.0</v>
      </c>
      <c r="B29622" s="221">
        <v>30476.0</v>
      </c>
      <c r="C29622" s="221">
        <v>1.0</v>
      </c>
    </row>
    <row r="29623">
      <c r="A29623" s="221">
        <v>30072.0</v>
      </c>
      <c r="B29623" s="221">
        <v>30002.0</v>
      </c>
      <c r="C29623" s="221">
        <v>1.0</v>
      </c>
    </row>
    <row r="29624">
      <c r="A29624" s="221">
        <v>30072.0</v>
      </c>
      <c r="B29624" s="221">
        <v>30464.0</v>
      </c>
      <c r="C29624" s="221">
        <v>1.0</v>
      </c>
    </row>
    <row r="29625">
      <c r="A29625" s="221">
        <v>30072.0</v>
      </c>
      <c r="B29625" s="221">
        <v>30466.0</v>
      </c>
      <c r="C29625" s="221">
        <v>7.0</v>
      </c>
    </row>
    <row r="29626">
      <c r="A29626" s="221">
        <v>30072.0</v>
      </c>
      <c r="B29626" s="221">
        <v>30470.0</v>
      </c>
      <c r="C29626" s="221">
        <v>1.0</v>
      </c>
    </row>
    <row r="29627">
      <c r="A29627" s="221">
        <v>30072.0</v>
      </c>
      <c r="B29627" s="221">
        <v>30474.0</v>
      </c>
      <c r="C29627" s="221">
        <v>1.0</v>
      </c>
    </row>
    <row r="29628">
      <c r="A29628" s="221">
        <v>30072.0</v>
      </c>
      <c r="B29628" s="221">
        <v>30476.0</v>
      </c>
      <c r="C29628" s="221">
        <v>1.0</v>
      </c>
    </row>
    <row r="29629">
      <c r="A29629" s="221">
        <v>30076.0</v>
      </c>
      <c r="B29629" s="221">
        <v>30002.0</v>
      </c>
      <c r="C29629" s="221">
        <v>1.0</v>
      </c>
    </row>
    <row r="29630">
      <c r="A29630" s="221">
        <v>30076.0</v>
      </c>
      <c r="B29630" s="221">
        <v>30464.0</v>
      </c>
      <c r="C29630" s="221">
        <v>1.0</v>
      </c>
    </row>
    <row r="29631">
      <c r="A29631" s="221">
        <v>30076.0</v>
      </c>
      <c r="B29631" s="221">
        <v>30470.0</v>
      </c>
      <c r="C29631" s="221">
        <v>1.0</v>
      </c>
    </row>
    <row r="29632">
      <c r="A29632" s="221">
        <v>30076.0</v>
      </c>
      <c r="B29632" s="221">
        <v>30474.0</v>
      </c>
      <c r="C29632" s="221">
        <v>1.0</v>
      </c>
    </row>
    <row r="29633">
      <c r="A29633" s="221">
        <v>30076.0</v>
      </c>
      <c r="B29633" s="221">
        <v>30476.0</v>
      </c>
      <c r="C29633" s="221">
        <v>1.0</v>
      </c>
    </row>
    <row r="29634">
      <c r="A29634" s="221">
        <v>30076.0</v>
      </c>
      <c r="B29634" s="221">
        <v>30478.0</v>
      </c>
      <c r="C29634" s="221">
        <v>7.0</v>
      </c>
    </row>
    <row r="29635">
      <c r="A29635" s="221">
        <v>30078.0</v>
      </c>
      <c r="B29635" s="221">
        <v>30002.0</v>
      </c>
      <c r="C29635" s="221">
        <v>1.0</v>
      </c>
    </row>
    <row r="29636">
      <c r="A29636" s="221">
        <v>30078.0</v>
      </c>
      <c r="B29636" s="221">
        <v>30464.0</v>
      </c>
      <c r="C29636" s="221">
        <v>1.0</v>
      </c>
    </row>
    <row r="29637">
      <c r="A29637" s="221">
        <v>30078.0</v>
      </c>
      <c r="B29637" s="221">
        <v>30470.0</v>
      </c>
      <c r="C29637" s="221">
        <v>1.0</v>
      </c>
    </row>
    <row r="29638">
      <c r="A29638" s="221">
        <v>30078.0</v>
      </c>
      <c r="B29638" s="221">
        <v>30474.0</v>
      </c>
      <c r="C29638" s="221">
        <v>1.0</v>
      </c>
    </row>
    <row r="29639">
      <c r="A29639" s="221">
        <v>30078.0</v>
      </c>
      <c r="B29639" s="221">
        <v>30476.0</v>
      </c>
      <c r="C29639" s="221">
        <v>1.0</v>
      </c>
    </row>
    <row r="29640">
      <c r="A29640" s="221">
        <v>30078.0</v>
      </c>
      <c r="B29640" s="221">
        <v>30478.0</v>
      </c>
      <c r="C29640" s="221">
        <v>7.0</v>
      </c>
    </row>
    <row r="29641">
      <c r="A29641" s="221">
        <v>30080.0</v>
      </c>
      <c r="B29641" s="221">
        <v>30002.0</v>
      </c>
      <c r="C29641" s="221">
        <v>1.0</v>
      </c>
    </row>
    <row r="29642">
      <c r="A29642" s="221">
        <v>30080.0</v>
      </c>
      <c r="B29642" s="221">
        <v>30464.0</v>
      </c>
      <c r="C29642" s="221">
        <v>1.0</v>
      </c>
    </row>
    <row r="29643">
      <c r="A29643" s="221">
        <v>30080.0</v>
      </c>
      <c r="B29643" s="221">
        <v>30470.0</v>
      </c>
      <c r="C29643" s="221">
        <v>1.0</v>
      </c>
    </row>
    <row r="29644">
      <c r="A29644" s="221">
        <v>30080.0</v>
      </c>
      <c r="B29644" s="221">
        <v>30474.0</v>
      </c>
      <c r="C29644" s="221">
        <v>1.0</v>
      </c>
    </row>
    <row r="29645">
      <c r="A29645" s="221">
        <v>30080.0</v>
      </c>
      <c r="B29645" s="221">
        <v>30476.0</v>
      </c>
      <c r="C29645" s="221">
        <v>1.0</v>
      </c>
    </row>
    <row r="29646">
      <c r="A29646" s="221">
        <v>30080.0</v>
      </c>
      <c r="B29646" s="221">
        <v>30478.0</v>
      </c>
      <c r="C29646" s="221">
        <v>7.0</v>
      </c>
    </row>
    <row r="29647">
      <c r="A29647" s="221">
        <v>30082.0</v>
      </c>
      <c r="B29647" s="221">
        <v>30002.0</v>
      </c>
      <c r="C29647" s="221">
        <v>1.0</v>
      </c>
    </row>
    <row r="29648">
      <c r="A29648" s="221">
        <v>30082.0</v>
      </c>
      <c r="B29648" s="221">
        <v>30464.0</v>
      </c>
      <c r="C29648" s="221">
        <v>1.0</v>
      </c>
    </row>
    <row r="29649">
      <c r="A29649" s="221">
        <v>30082.0</v>
      </c>
      <c r="B29649" s="221">
        <v>30470.0</v>
      </c>
      <c r="C29649" s="221">
        <v>1.0</v>
      </c>
    </row>
    <row r="29650">
      <c r="A29650" s="221">
        <v>30082.0</v>
      </c>
      <c r="B29650" s="221">
        <v>30474.0</v>
      </c>
      <c r="C29650" s="221">
        <v>1.0</v>
      </c>
    </row>
    <row r="29651">
      <c r="A29651" s="221">
        <v>30082.0</v>
      </c>
      <c r="B29651" s="221">
        <v>30476.0</v>
      </c>
      <c r="C29651" s="221">
        <v>1.0</v>
      </c>
    </row>
    <row r="29652">
      <c r="A29652" s="221">
        <v>30082.0</v>
      </c>
      <c r="B29652" s="221">
        <v>30478.0</v>
      </c>
      <c r="C29652" s="221">
        <v>7.0</v>
      </c>
    </row>
    <row r="29653">
      <c r="A29653" s="221">
        <v>30086.0</v>
      </c>
      <c r="B29653" s="221">
        <v>30002.0</v>
      </c>
      <c r="C29653" s="221">
        <v>1.0</v>
      </c>
    </row>
    <row r="29654">
      <c r="A29654" s="221">
        <v>30086.0</v>
      </c>
      <c r="B29654" s="221">
        <v>30464.0</v>
      </c>
      <c r="C29654" s="221">
        <v>1.0</v>
      </c>
    </row>
    <row r="29655">
      <c r="A29655" s="221">
        <v>30086.0</v>
      </c>
      <c r="B29655" s="221">
        <v>30470.0</v>
      </c>
      <c r="C29655" s="221">
        <v>1.0</v>
      </c>
    </row>
    <row r="29656">
      <c r="A29656" s="221">
        <v>30086.0</v>
      </c>
      <c r="B29656" s="221">
        <v>30474.0</v>
      </c>
      <c r="C29656" s="221">
        <v>1.0</v>
      </c>
    </row>
    <row r="29657">
      <c r="A29657" s="221">
        <v>30086.0</v>
      </c>
      <c r="B29657" s="221">
        <v>30476.0</v>
      </c>
      <c r="C29657" s="221">
        <v>1.0</v>
      </c>
    </row>
    <row r="29658">
      <c r="A29658" s="221">
        <v>30086.0</v>
      </c>
      <c r="B29658" s="221">
        <v>30478.0</v>
      </c>
      <c r="C29658" s="221">
        <v>7.0</v>
      </c>
    </row>
    <row r="29659">
      <c r="A29659" s="221">
        <v>30088.0</v>
      </c>
      <c r="B29659" s="221">
        <v>30002.0</v>
      </c>
      <c r="C29659" s="221">
        <v>1.0</v>
      </c>
    </row>
    <row r="29660">
      <c r="A29660" s="221">
        <v>30088.0</v>
      </c>
      <c r="B29660" s="221">
        <v>30464.0</v>
      </c>
      <c r="C29660" s="221">
        <v>1.0</v>
      </c>
    </row>
    <row r="29661">
      <c r="A29661" s="221">
        <v>30088.0</v>
      </c>
      <c r="B29661" s="221">
        <v>30470.0</v>
      </c>
      <c r="C29661" s="221">
        <v>1.0</v>
      </c>
    </row>
    <row r="29662">
      <c r="A29662" s="221">
        <v>30088.0</v>
      </c>
      <c r="B29662" s="221">
        <v>30474.0</v>
      </c>
      <c r="C29662" s="221">
        <v>1.0</v>
      </c>
    </row>
    <row r="29663">
      <c r="A29663" s="221">
        <v>30088.0</v>
      </c>
      <c r="B29663" s="221">
        <v>30476.0</v>
      </c>
      <c r="C29663" s="221">
        <v>1.0</v>
      </c>
    </row>
    <row r="29664">
      <c r="A29664" s="221">
        <v>30088.0</v>
      </c>
      <c r="B29664" s="221">
        <v>30478.0</v>
      </c>
      <c r="C29664" s="221">
        <v>7.0</v>
      </c>
    </row>
    <row r="29665">
      <c r="A29665" s="221">
        <v>30090.0</v>
      </c>
      <c r="B29665" s="221">
        <v>30002.0</v>
      </c>
      <c r="C29665" s="221">
        <v>1.0</v>
      </c>
    </row>
    <row r="29666">
      <c r="A29666" s="221">
        <v>30090.0</v>
      </c>
      <c r="B29666" s="221">
        <v>30464.0</v>
      </c>
      <c r="C29666" s="221">
        <v>1.0</v>
      </c>
    </row>
    <row r="29667">
      <c r="A29667" s="221">
        <v>30090.0</v>
      </c>
      <c r="B29667" s="221">
        <v>30470.0</v>
      </c>
      <c r="C29667" s="221">
        <v>1.0</v>
      </c>
    </row>
    <row r="29668">
      <c r="A29668" s="221">
        <v>30090.0</v>
      </c>
      <c r="B29668" s="221">
        <v>30474.0</v>
      </c>
      <c r="C29668" s="221">
        <v>1.0</v>
      </c>
    </row>
    <row r="29669">
      <c r="A29669" s="221">
        <v>30090.0</v>
      </c>
      <c r="B29669" s="221">
        <v>30476.0</v>
      </c>
      <c r="C29669" s="221">
        <v>1.0</v>
      </c>
    </row>
    <row r="29670">
      <c r="A29670" s="221">
        <v>30090.0</v>
      </c>
      <c r="B29670" s="221">
        <v>30478.0</v>
      </c>
      <c r="C29670" s="221">
        <v>7.0</v>
      </c>
    </row>
    <row r="29671">
      <c r="A29671" s="221">
        <v>30092.0</v>
      </c>
      <c r="B29671" s="221">
        <v>30002.0</v>
      </c>
      <c r="C29671" s="221">
        <v>1.0</v>
      </c>
    </row>
    <row r="29672">
      <c r="A29672" s="221">
        <v>30092.0</v>
      </c>
      <c r="B29672" s="221">
        <v>30464.0</v>
      </c>
      <c r="C29672" s="221">
        <v>1.0</v>
      </c>
    </row>
    <row r="29673">
      <c r="A29673" s="221">
        <v>30092.0</v>
      </c>
      <c r="B29673" s="221">
        <v>30470.0</v>
      </c>
      <c r="C29673" s="221">
        <v>1.0</v>
      </c>
    </row>
    <row r="29674">
      <c r="A29674" s="221">
        <v>30092.0</v>
      </c>
      <c r="B29674" s="221">
        <v>30474.0</v>
      </c>
      <c r="C29674" s="221">
        <v>1.0</v>
      </c>
    </row>
    <row r="29675">
      <c r="A29675" s="221">
        <v>30092.0</v>
      </c>
      <c r="B29675" s="221">
        <v>30476.0</v>
      </c>
      <c r="C29675" s="221">
        <v>1.0</v>
      </c>
    </row>
    <row r="29676">
      <c r="A29676" s="221">
        <v>30092.0</v>
      </c>
      <c r="B29676" s="221">
        <v>30478.0</v>
      </c>
      <c r="C29676" s="221">
        <v>7.0</v>
      </c>
    </row>
    <row r="29677">
      <c r="A29677" s="221">
        <v>30096.0</v>
      </c>
      <c r="B29677" s="221">
        <v>30002.0</v>
      </c>
      <c r="C29677" s="221">
        <v>1.0</v>
      </c>
    </row>
    <row r="29678">
      <c r="A29678" s="221">
        <v>30096.0</v>
      </c>
      <c r="B29678" s="221">
        <v>30464.0</v>
      </c>
      <c r="C29678" s="221">
        <v>1.0</v>
      </c>
    </row>
    <row r="29679">
      <c r="A29679" s="221">
        <v>30096.0</v>
      </c>
      <c r="B29679" s="221">
        <v>30470.0</v>
      </c>
      <c r="C29679" s="221">
        <v>1.0</v>
      </c>
    </row>
    <row r="29680">
      <c r="A29680" s="221">
        <v>30096.0</v>
      </c>
      <c r="B29680" s="221">
        <v>30474.0</v>
      </c>
      <c r="C29680" s="221">
        <v>1.0</v>
      </c>
    </row>
    <row r="29681">
      <c r="A29681" s="221">
        <v>30096.0</v>
      </c>
      <c r="B29681" s="221">
        <v>30476.0</v>
      </c>
      <c r="C29681" s="221">
        <v>1.0</v>
      </c>
    </row>
    <row r="29682">
      <c r="A29682" s="221">
        <v>30096.0</v>
      </c>
      <c r="B29682" s="221">
        <v>30478.0</v>
      </c>
      <c r="C29682" s="221">
        <v>7.0</v>
      </c>
    </row>
    <row r="29683">
      <c r="A29683" s="221">
        <v>30098.0</v>
      </c>
      <c r="B29683" s="221">
        <v>30002.0</v>
      </c>
      <c r="C29683" s="221">
        <v>1.0</v>
      </c>
    </row>
    <row r="29684">
      <c r="A29684" s="221">
        <v>30098.0</v>
      </c>
      <c r="B29684" s="221">
        <v>30464.0</v>
      </c>
      <c r="C29684" s="221">
        <v>1.0</v>
      </c>
    </row>
    <row r="29685">
      <c r="A29685" s="221">
        <v>30098.0</v>
      </c>
      <c r="B29685" s="221">
        <v>30470.0</v>
      </c>
      <c r="C29685" s="221">
        <v>1.0</v>
      </c>
    </row>
    <row r="29686">
      <c r="A29686" s="221">
        <v>30098.0</v>
      </c>
      <c r="B29686" s="221">
        <v>30474.0</v>
      </c>
      <c r="C29686" s="221">
        <v>1.0</v>
      </c>
    </row>
    <row r="29687">
      <c r="A29687" s="221">
        <v>30098.0</v>
      </c>
      <c r="B29687" s="221">
        <v>30476.0</v>
      </c>
      <c r="C29687" s="221">
        <v>1.0</v>
      </c>
    </row>
    <row r="29688">
      <c r="A29688" s="221">
        <v>30098.0</v>
      </c>
      <c r="B29688" s="221">
        <v>30478.0</v>
      </c>
      <c r="C29688" s="221">
        <v>7.0</v>
      </c>
    </row>
    <row r="29689">
      <c r="A29689" s="221">
        <v>30100.0</v>
      </c>
      <c r="B29689" s="221">
        <v>30002.0</v>
      </c>
      <c r="C29689" s="221">
        <v>1.0</v>
      </c>
    </row>
    <row r="29690">
      <c r="A29690" s="221">
        <v>30100.0</v>
      </c>
      <c r="B29690" s="221">
        <v>30464.0</v>
      </c>
      <c r="C29690" s="221">
        <v>1.0</v>
      </c>
    </row>
    <row r="29691">
      <c r="A29691" s="221">
        <v>30100.0</v>
      </c>
      <c r="B29691" s="221">
        <v>30470.0</v>
      </c>
      <c r="C29691" s="221">
        <v>1.0</v>
      </c>
    </row>
    <row r="29692">
      <c r="A29692" s="221">
        <v>30100.0</v>
      </c>
      <c r="B29692" s="221">
        <v>30474.0</v>
      </c>
      <c r="C29692" s="221">
        <v>1.0</v>
      </c>
    </row>
    <row r="29693">
      <c r="A29693" s="221">
        <v>30100.0</v>
      </c>
      <c r="B29693" s="221">
        <v>30476.0</v>
      </c>
      <c r="C29693" s="221">
        <v>1.0</v>
      </c>
    </row>
    <row r="29694">
      <c r="A29694" s="221">
        <v>30100.0</v>
      </c>
      <c r="B29694" s="221">
        <v>30478.0</v>
      </c>
      <c r="C29694" s="221">
        <v>7.0</v>
      </c>
    </row>
    <row r="29695">
      <c r="A29695" s="221">
        <v>30102.0</v>
      </c>
      <c r="B29695" s="221">
        <v>30002.0</v>
      </c>
      <c r="C29695" s="221">
        <v>1.0</v>
      </c>
    </row>
    <row r="29696">
      <c r="A29696" s="221">
        <v>30102.0</v>
      </c>
      <c r="B29696" s="221">
        <v>30464.0</v>
      </c>
      <c r="C29696" s="221">
        <v>1.0</v>
      </c>
    </row>
    <row r="29697">
      <c r="A29697" s="221">
        <v>30102.0</v>
      </c>
      <c r="B29697" s="221">
        <v>30470.0</v>
      </c>
      <c r="C29697" s="221">
        <v>1.0</v>
      </c>
    </row>
    <row r="29698">
      <c r="A29698" s="221">
        <v>30102.0</v>
      </c>
      <c r="B29698" s="221">
        <v>30474.0</v>
      </c>
      <c r="C29698" s="221">
        <v>1.0</v>
      </c>
    </row>
    <row r="29699">
      <c r="A29699" s="221">
        <v>30102.0</v>
      </c>
      <c r="B29699" s="221">
        <v>30476.0</v>
      </c>
      <c r="C29699" s="221">
        <v>1.0</v>
      </c>
    </row>
    <row r="29700">
      <c r="A29700" s="221">
        <v>30102.0</v>
      </c>
      <c r="B29700" s="221">
        <v>30478.0</v>
      </c>
      <c r="C29700" s="221">
        <v>7.0</v>
      </c>
    </row>
    <row r="29701">
      <c r="A29701" s="221">
        <v>30106.0</v>
      </c>
      <c r="B29701" s="221">
        <v>30002.0</v>
      </c>
      <c r="C29701" s="221">
        <v>1.0</v>
      </c>
    </row>
    <row r="29702">
      <c r="A29702" s="221">
        <v>30106.0</v>
      </c>
      <c r="B29702" s="221">
        <v>30464.0</v>
      </c>
      <c r="C29702" s="221">
        <v>1.0</v>
      </c>
    </row>
    <row r="29703">
      <c r="A29703" s="221">
        <v>30106.0</v>
      </c>
      <c r="B29703" s="221">
        <v>30470.0</v>
      </c>
      <c r="C29703" s="221">
        <v>1.0</v>
      </c>
    </row>
    <row r="29704">
      <c r="A29704" s="221">
        <v>30106.0</v>
      </c>
      <c r="B29704" s="221">
        <v>30474.0</v>
      </c>
      <c r="C29704" s="221">
        <v>1.0</v>
      </c>
    </row>
    <row r="29705">
      <c r="A29705" s="221">
        <v>30106.0</v>
      </c>
      <c r="B29705" s="221">
        <v>30476.0</v>
      </c>
      <c r="C29705" s="221">
        <v>1.0</v>
      </c>
    </row>
    <row r="29706">
      <c r="A29706" s="221">
        <v>30106.0</v>
      </c>
      <c r="B29706" s="221">
        <v>30478.0</v>
      </c>
      <c r="C29706" s="221">
        <v>7.0</v>
      </c>
    </row>
    <row r="29707">
      <c r="A29707" s="221">
        <v>30108.0</v>
      </c>
      <c r="B29707" s="221">
        <v>30002.0</v>
      </c>
      <c r="C29707" s="221">
        <v>1.0</v>
      </c>
    </row>
    <row r="29708">
      <c r="A29708" s="221">
        <v>30108.0</v>
      </c>
      <c r="B29708" s="221">
        <v>30464.0</v>
      </c>
      <c r="C29708" s="221">
        <v>1.0</v>
      </c>
    </row>
    <row r="29709">
      <c r="A29709" s="221">
        <v>30108.0</v>
      </c>
      <c r="B29709" s="221">
        <v>30470.0</v>
      </c>
      <c r="C29709" s="221">
        <v>1.0</v>
      </c>
    </row>
    <row r="29710">
      <c r="A29710" s="221">
        <v>30108.0</v>
      </c>
      <c r="B29710" s="221">
        <v>30474.0</v>
      </c>
      <c r="C29710" s="221">
        <v>1.0</v>
      </c>
    </row>
    <row r="29711">
      <c r="A29711" s="221">
        <v>30108.0</v>
      </c>
      <c r="B29711" s="221">
        <v>30476.0</v>
      </c>
      <c r="C29711" s="221">
        <v>1.0</v>
      </c>
    </row>
    <row r="29712">
      <c r="A29712" s="221">
        <v>30108.0</v>
      </c>
      <c r="B29712" s="221">
        <v>30478.0</v>
      </c>
      <c r="C29712" s="221">
        <v>7.0</v>
      </c>
    </row>
    <row r="29713">
      <c r="A29713" s="221">
        <v>30110.0</v>
      </c>
      <c r="B29713" s="221">
        <v>30002.0</v>
      </c>
      <c r="C29713" s="221">
        <v>1.0</v>
      </c>
    </row>
    <row r="29714">
      <c r="A29714" s="221">
        <v>30110.0</v>
      </c>
      <c r="B29714" s="221">
        <v>30464.0</v>
      </c>
      <c r="C29714" s="221">
        <v>1.0</v>
      </c>
    </row>
    <row r="29715">
      <c r="A29715" s="221">
        <v>30110.0</v>
      </c>
      <c r="B29715" s="221">
        <v>30470.0</v>
      </c>
      <c r="C29715" s="221">
        <v>1.0</v>
      </c>
    </row>
    <row r="29716">
      <c r="A29716" s="221">
        <v>30110.0</v>
      </c>
      <c r="B29716" s="221">
        <v>30474.0</v>
      </c>
      <c r="C29716" s="221">
        <v>1.0</v>
      </c>
    </row>
    <row r="29717">
      <c r="A29717" s="221">
        <v>30110.0</v>
      </c>
      <c r="B29717" s="221">
        <v>30476.0</v>
      </c>
      <c r="C29717" s="221">
        <v>1.0</v>
      </c>
    </row>
    <row r="29718">
      <c r="A29718" s="221">
        <v>30110.0</v>
      </c>
      <c r="B29718" s="221">
        <v>30478.0</v>
      </c>
      <c r="C29718" s="221">
        <v>7.0</v>
      </c>
    </row>
    <row r="29719">
      <c r="A29719" s="221">
        <v>30112.0</v>
      </c>
      <c r="B29719" s="221">
        <v>30002.0</v>
      </c>
      <c r="C29719" s="221">
        <v>1.0</v>
      </c>
    </row>
    <row r="29720">
      <c r="A29720" s="221">
        <v>30112.0</v>
      </c>
      <c r="B29720" s="221">
        <v>30464.0</v>
      </c>
      <c r="C29720" s="221">
        <v>1.0</v>
      </c>
    </row>
    <row r="29721">
      <c r="A29721" s="221">
        <v>30112.0</v>
      </c>
      <c r="B29721" s="221">
        <v>30470.0</v>
      </c>
      <c r="C29721" s="221">
        <v>1.0</v>
      </c>
    </row>
    <row r="29722">
      <c r="A29722" s="221">
        <v>30112.0</v>
      </c>
      <c r="B29722" s="221">
        <v>30474.0</v>
      </c>
      <c r="C29722" s="221">
        <v>1.0</v>
      </c>
    </row>
    <row r="29723">
      <c r="A29723" s="221">
        <v>30112.0</v>
      </c>
      <c r="B29723" s="221">
        <v>30476.0</v>
      </c>
      <c r="C29723" s="221">
        <v>1.0</v>
      </c>
    </row>
    <row r="29724">
      <c r="A29724" s="221">
        <v>30112.0</v>
      </c>
      <c r="B29724" s="221">
        <v>30478.0</v>
      </c>
      <c r="C29724" s="221">
        <v>7.0</v>
      </c>
    </row>
    <row r="29725">
      <c r="A29725" s="221">
        <v>30117.0</v>
      </c>
      <c r="B29725" s="221">
        <v>29994.0</v>
      </c>
      <c r="C29725" s="221">
        <v>7.0</v>
      </c>
    </row>
    <row r="29726">
      <c r="A29726" s="221">
        <v>30117.0</v>
      </c>
      <c r="B29726" s="221">
        <v>30002.0</v>
      </c>
      <c r="C29726" s="221">
        <v>1.0</v>
      </c>
    </row>
    <row r="29727">
      <c r="A29727" s="221">
        <v>30117.0</v>
      </c>
      <c r="B29727" s="221">
        <v>30464.0</v>
      </c>
      <c r="C29727" s="221">
        <v>1.0</v>
      </c>
    </row>
    <row r="29728">
      <c r="A29728" s="221">
        <v>30117.0</v>
      </c>
      <c r="B29728" s="221">
        <v>30470.0</v>
      </c>
      <c r="C29728" s="221">
        <v>1.0</v>
      </c>
    </row>
    <row r="29729">
      <c r="A29729" s="221">
        <v>30117.0</v>
      </c>
      <c r="B29729" s="221">
        <v>30474.0</v>
      </c>
      <c r="C29729" s="221">
        <v>1.0</v>
      </c>
    </row>
    <row r="29730">
      <c r="A29730" s="221">
        <v>30117.0</v>
      </c>
      <c r="B29730" s="221">
        <v>30476.0</v>
      </c>
      <c r="C29730" s="221">
        <v>1.0</v>
      </c>
    </row>
    <row r="29731">
      <c r="A29731" s="221">
        <v>30118.0</v>
      </c>
      <c r="B29731" s="221">
        <v>29994.0</v>
      </c>
      <c r="C29731" s="221">
        <v>7.0</v>
      </c>
    </row>
    <row r="29732">
      <c r="A29732" s="221">
        <v>30118.0</v>
      </c>
      <c r="B29732" s="221">
        <v>30002.0</v>
      </c>
      <c r="C29732" s="221">
        <v>1.0</v>
      </c>
    </row>
    <row r="29733">
      <c r="A29733" s="221">
        <v>30118.0</v>
      </c>
      <c r="B29733" s="221">
        <v>30464.0</v>
      </c>
      <c r="C29733" s="221">
        <v>1.0</v>
      </c>
    </row>
    <row r="29734">
      <c r="A29734" s="221">
        <v>30118.0</v>
      </c>
      <c r="B29734" s="221">
        <v>30470.0</v>
      </c>
      <c r="C29734" s="221">
        <v>1.0</v>
      </c>
    </row>
    <row r="29735">
      <c r="A29735" s="221">
        <v>30118.0</v>
      </c>
      <c r="B29735" s="221">
        <v>30474.0</v>
      </c>
      <c r="C29735" s="221">
        <v>1.0</v>
      </c>
    </row>
    <row r="29736">
      <c r="A29736" s="221">
        <v>30118.0</v>
      </c>
      <c r="B29736" s="221">
        <v>30476.0</v>
      </c>
      <c r="C29736" s="221">
        <v>1.0</v>
      </c>
    </row>
    <row r="29737">
      <c r="A29737" s="221">
        <v>30119.0</v>
      </c>
      <c r="B29737" s="221">
        <v>29994.0</v>
      </c>
      <c r="C29737" s="221">
        <v>7.0</v>
      </c>
    </row>
    <row r="29738">
      <c r="A29738" s="221">
        <v>30119.0</v>
      </c>
      <c r="B29738" s="221">
        <v>30002.0</v>
      </c>
      <c r="C29738" s="221">
        <v>1.0</v>
      </c>
    </row>
    <row r="29739">
      <c r="A29739" s="221">
        <v>30119.0</v>
      </c>
      <c r="B29739" s="221">
        <v>30464.0</v>
      </c>
      <c r="C29739" s="221">
        <v>1.0</v>
      </c>
    </row>
    <row r="29740">
      <c r="A29740" s="221">
        <v>30119.0</v>
      </c>
      <c r="B29740" s="221">
        <v>30470.0</v>
      </c>
      <c r="C29740" s="221">
        <v>1.0</v>
      </c>
    </row>
    <row r="29741">
      <c r="A29741" s="221">
        <v>30119.0</v>
      </c>
      <c r="B29741" s="221">
        <v>30474.0</v>
      </c>
      <c r="C29741" s="221">
        <v>1.0</v>
      </c>
    </row>
    <row r="29742">
      <c r="A29742" s="221">
        <v>30119.0</v>
      </c>
      <c r="B29742" s="221">
        <v>30476.0</v>
      </c>
      <c r="C29742" s="221">
        <v>1.0</v>
      </c>
    </row>
    <row r="29743">
      <c r="A29743" s="221">
        <v>30120.0</v>
      </c>
      <c r="B29743" s="221">
        <v>29994.0</v>
      </c>
      <c r="C29743" s="221">
        <v>7.0</v>
      </c>
    </row>
    <row r="29744">
      <c r="A29744" s="221">
        <v>30120.0</v>
      </c>
      <c r="B29744" s="221">
        <v>30002.0</v>
      </c>
      <c r="C29744" s="221">
        <v>1.0</v>
      </c>
    </row>
    <row r="29745">
      <c r="A29745" s="221">
        <v>30120.0</v>
      </c>
      <c r="B29745" s="221">
        <v>30464.0</v>
      </c>
      <c r="C29745" s="221">
        <v>1.0</v>
      </c>
    </row>
    <row r="29746">
      <c r="A29746" s="221">
        <v>30120.0</v>
      </c>
      <c r="B29746" s="221">
        <v>30470.0</v>
      </c>
      <c r="C29746" s="221">
        <v>1.0</v>
      </c>
    </row>
    <row r="29747">
      <c r="A29747" s="221">
        <v>30120.0</v>
      </c>
      <c r="B29747" s="221">
        <v>30474.0</v>
      </c>
      <c r="C29747" s="221">
        <v>1.0</v>
      </c>
    </row>
    <row r="29748">
      <c r="A29748" s="221">
        <v>30120.0</v>
      </c>
      <c r="B29748" s="221">
        <v>30476.0</v>
      </c>
      <c r="C29748" s="221">
        <v>1.0</v>
      </c>
    </row>
    <row r="29749">
      <c r="A29749" s="221">
        <v>30122.0</v>
      </c>
      <c r="B29749" s="221">
        <v>29994.0</v>
      </c>
      <c r="C29749" s="221">
        <v>7.0</v>
      </c>
    </row>
    <row r="29750">
      <c r="A29750" s="221">
        <v>30122.0</v>
      </c>
      <c r="B29750" s="221">
        <v>30002.0</v>
      </c>
      <c r="C29750" s="221">
        <v>1.0</v>
      </c>
    </row>
    <row r="29751">
      <c r="A29751" s="221">
        <v>30122.0</v>
      </c>
      <c r="B29751" s="221">
        <v>30464.0</v>
      </c>
      <c r="C29751" s="221">
        <v>1.0</v>
      </c>
    </row>
    <row r="29752">
      <c r="A29752" s="221">
        <v>30122.0</v>
      </c>
      <c r="B29752" s="221">
        <v>30470.0</v>
      </c>
      <c r="C29752" s="221">
        <v>1.0</v>
      </c>
    </row>
    <row r="29753">
      <c r="A29753" s="221">
        <v>30122.0</v>
      </c>
      <c r="B29753" s="221">
        <v>30474.0</v>
      </c>
      <c r="C29753" s="221">
        <v>1.0</v>
      </c>
    </row>
    <row r="29754">
      <c r="A29754" s="221">
        <v>30122.0</v>
      </c>
      <c r="B29754" s="221">
        <v>30476.0</v>
      </c>
      <c r="C29754" s="221">
        <v>1.0</v>
      </c>
    </row>
    <row r="29755">
      <c r="A29755" s="221">
        <v>30123.0</v>
      </c>
      <c r="B29755" s="221">
        <v>29994.0</v>
      </c>
      <c r="C29755" s="221">
        <v>7.0</v>
      </c>
    </row>
    <row r="29756">
      <c r="A29756" s="221">
        <v>30123.0</v>
      </c>
      <c r="B29756" s="221">
        <v>30002.0</v>
      </c>
      <c r="C29756" s="221">
        <v>1.0</v>
      </c>
    </row>
    <row r="29757">
      <c r="A29757" s="221">
        <v>30123.0</v>
      </c>
      <c r="B29757" s="221">
        <v>30464.0</v>
      </c>
      <c r="C29757" s="221">
        <v>1.0</v>
      </c>
    </row>
    <row r="29758">
      <c r="A29758" s="221">
        <v>30123.0</v>
      </c>
      <c r="B29758" s="221">
        <v>30470.0</v>
      </c>
      <c r="C29758" s="221">
        <v>1.0</v>
      </c>
    </row>
    <row r="29759">
      <c r="A29759" s="221">
        <v>30123.0</v>
      </c>
      <c r="B29759" s="221">
        <v>30474.0</v>
      </c>
      <c r="C29759" s="221">
        <v>1.0</v>
      </c>
    </row>
    <row r="29760">
      <c r="A29760" s="221">
        <v>30123.0</v>
      </c>
      <c r="B29760" s="221">
        <v>30476.0</v>
      </c>
      <c r="C29760" s="221">
        <v>1.0</v>
      </c>
    </row>
    <row r="29761">
      <c r="A29761" s="221">
        <v>30124.0</v>
      </c>
      <c r="B29761" s="221">
        <v>29994.0</v>
      </c>
      <c r="C29761" s="221">
        <v>7.0</v>
      </c>
    </row>
    <row r="29762">
      <c r="A29762" s="221">
        <v>30124.0</v>
      </c>
      <c r="B29762" s="221">
        <v>30002.0</v>
      </c>
      <c r="C29762" s="221">
        <v>1.0</v>
      </c>
    </row>
    <row r="29763">
      <c r="A29763" s="221">
        <v>30124.0</v>
      </c>
      <c r="B29763" s="221">
        <v>30464.0</v>
      </c>
      <c r="C29763" s="221">
        <v>1.0</v>
      </c>
    </row>
    <row r="29764">
      <c r="A29764" s="221">
        <v>30124.0</v>
      </c>
      <c r="B29764" s="221">
        <v>30470.0</v>
      </c>
      <c r="C29764" s="221">
        <v>1.0</v>
      </c>
    </row>
    <row r="29765">
      <c r="A29765" s="221">
        <v>30124.0</v>
      </c>
      <c r="B29765" s="221">
        <v>30474.0</v>
      </c>
      <c r="C29765" s="221">
        <v>1.0</v>
      </c>
    </row>
    <row r="29766">
      <c r="A29766" s="221">
        <v>30124.0</v>
      </c>
      <c r="B29766" s="221">
        <v>30476.0</v>
      </c>
      <c r="C29766" s="221">
        <v>1.0</v>
      </c>
    </row>
    <row r="29767">
      <c r="A29767" s="221">
        <v>30125.0</v>
      </c>
      <c r="B29767" s="221">
        <v>29994.0</v>
      </c>
      <c r="C29767" s="221">
        <v>7.0</v>
      </c>
    </row>
    <row r="29768">
      <c r="A29768" s="221">
        <v>30125.0</v>
      </c>
      <c r="B29768" s="221">
        <v>30002.0</v>
      </c>
      <c r="C29768" s="221">
        <v>1.0</v>
      </c>
    </row>
    <row r="29769">
      <c r="A29769" s="221">
        <v>30125.0</v>
      </c>
      <c r="B29769" s="221">
        <v>30464.0</v>
      </c>
      <c r="C29769" s="221">
        <v>1.0</v>
      </c>
    </row>
    <row r="29770">
      <c r="A29770" s="221">
        <v>30125.0</v>
      </c>
      <c r="B29770" s="221">
        <v>30470.0</v>
      </c>
      <c r="C29770" s="221">
        <v>1.0</v>
      </c>
    </row>
    <row r="29771">
      <c r="A29771" s="221">
        <v>30125.0</v>
      </c>
      <c r="B29771" s="221">
        <v>30474.0</v>
      </c>
      <c r="C29771" s="221">
        <v>1.0</v>
      </c>
    </row>
    <row r="29772">
      <c r="A29772" s="221">
        <v>30125.0</v>
      </c>
      <c r="B29772" s="221">
        <v>30476.0</v>
      </c>
      <c r="C29772" s="221">
        <v>1.0</v>
      </c>
    </row>
    <row r="29773">
      <c r="A29773" s="221">
        <v>30127.0</v>
      </c>
      <c r="B29773" s="221">
        <v>29994.0</v>
      </c>
      <c r="C29773" s="221">
        <v>7.0</v>
      </c>
    </row>
    <row r="29774">
      <c r="A29774" s="221">
        <v>30127.0</v>
      </c>
      <c r="B29774" s="221">
        <v>30002.0</v>
      </c>
      <c r="C29774" s="221">
        <v>1.0</v>
      </c>
    </row>
    <row r="29775">
      <c r="A29775" s="221">
        <v>30127.0</v>
      </c>
      <c r="B29775" s="221">
        <v>30464.0</v>
      </c>
      <c r="C29775" s="221">
        <v>1.0</v>
      </c>
    </row>
    <row r="29776">
      <c r="A29776" s="221">
        <v>30127.0</v>
      </c>
      <c r="B29776" s="221">
        <v>30470.0</v>
      </c>
      <c r="C29776" s="221">
        <v>1.0</v>
      </c>
    </row>
    <row r="29777">
      <c r="A29777" s="221">
        <v>30127.0</v>
      </c>
      <c r="B29777" s="221">
        <v>30474.0</v>
      </c>
      <c r="C29777" s="221">
        <v>1.0</v>
      </c>
    </row>
    <row r="29778">
      <c r="A29778" s="221">
        <v>30127.0</v>
      </c>
      <c r="B29778" s="221">
        <v>30476.0</v>
      </c>
      <c r="C29778" s="221">
        <v>1.0</v>
      </c>
    </row>
    <row r="29779">
      <c r="A29779" s="221">
        <v>30128.0</v>
      </c>
      <c r="B29779" s="221">
        <v>29994.0</v>
      </c>
      <c r="C29779" s="221">
        <v>7.0</v>
      </c>
    </row>
    <row r="29780">
      <c r="A29780" s="221">
        <v>30128.0</v>
      </c>
      <c r="B29780" s="221">
        <v>30002.0</v>
      </c>
      <c r="C29780" s="221">
        <v>1.0</v>
      </c>
    </row>
    <row r="29781">
      <c r="A29781" s="221">
        <v>30128.0</v>
      </c>
      <c r="B29781" s="221">
        <v>30464.0</v>
      </c>
      <c r="C29781" s="221">
        <v>1.0</v>
      </c>
    </row>
    <row r="29782">
      <c r="A29782" s="221">
        <v>30128.0</v>
      </c>
      <c r="B29782" s="221">
        <v>30470.0</v>
      </c>
      <c r="C29782" s="221">
        <v>1.0</v>
      </c>
    </row>
    <row r="29783">
      <c r="A29783" s="221">
        <v>30128.0</v>
      </c>
      <c r="B29783" s="221">
        <v>30474.0</v>
      </c>
      <c r="C29783" s="221">
        <v>1.0</v>
      </c>
    </row>
    <row r="29784">
      <c r="A29784" s="221">
        <v>30128.0</v>
      </c>
      <c r="B29784" s="221">
        <v>30476.0</v>
      </c>
      <c r="C29784" s="221">
        <v>1.0</v>
      </c>
    </row>
    <row r="29785">
      <c r="A29785" s="221">
        <v>30129.0</v>
      </c>
      <c r="B29785" s="221">
        <v>29994.0</v>
      </c>
      <c r="C29785" s="221">
        <v>7.0</v>
      </c>
    </row>
    <row r="29786">
      <c r="A29786" s="221">
        <v>30129.0</v>
      </c>
      <c r="B29786" s="221">
        <v>30002.0</v>
      </c>
      <c r="C29786" s="221">
        <v>1.0</v>
      </c>
    </row>
    <row r="29787">
      <c r="A29787" s="221">
        <v>30129.0</v>
      </c>
      <c r="B29787" s="221">
        <v>30464.0</v>
      </c>
      <c r="C29787" s="221">
        <v>1.0</v>
      </c>
    </row>
    <row r="29788">
      <c r="A29788" s="221">
        <v>30129.0</v>
      </c>
      <c r="B29788" s="221">
        <v>30470.0</v>
      </c>
      <c r="C29788" s="221">
        <v>1.0</v>
      </c>
    </row>
    <row r="29789">
      <c r="A29789" s="221">
        <v>30129.0</v>
      </c>
      <c r="B29789" s="221">
        <v>30474.0</v>
      </c>
      <c r="C29789" s="221">
        <v>1.0</v>
      </c>
    </row>
    <row r="29790">
      <c r="A29790" s="221">
        <v>30129.0</v>
      </c>
      <c r="B29790" s="221">
        <v>30476.0</v>
      </c>
      <c r="C29790" s="221">
        <v>1.0</v>
      </c>
    </row>
    <row r="29791">
      <c r="A29791" s="221">
        <v>30130.0</v>
      </c>
      <c r="B29791" s="221">
        <v>29994.0</v>
      </c>
      <c r="C29791" s="221">
        <v>7.0</v>
      </c>
    </row>
    <row r="29792">
      <c r="A29792" s="221">
        <v>30130.0</v>
      </c>
      <c r="B29792" s="221">
        <v>30002.0</v>
      </c>
      <c r="C29792" s="221">
        <v>1.0</v>
      </c>
    </row>
    <row r="29793">
      <c r="A29793" s="221">
        <v>30130.0</v>
      </c>
      <c r="B29793" s="221">
        <v>30464.0</v>
      </c>
      <c r="C29793" s="221">
        <v>1.0</v>
      </c>
    </row>
    <row r="29794">
      <c r="A29794" s="221">
        <v>30130.0</v>
      </c>
      <c r="B29794" s="221">
        <v>30470.0</v>
      </c>
      <c r="C29794" s="221">
        <v>1.0</v>
      </c>
    </row>
    <row r="29795">
      <c r="A29795" s="221">
        <v>30130.0</v>
      </c>
      <c r="B29795" s="221">
        <v>30474.0</v>
      </c>
      <c r="C29795" s="221">
        <v>1.0</v>
      </c>
    </row>
    <row r="29796">
      <c r="A29796" s="221">
        <v>30130.0</v>
      </c>
      <c r="B29796" s="221">
        <v>30476.0</v>
      </c>
      <c r="C29796" s="221">
        <v>1.0</v>
      </c>
    </row>
    <row r="29797">
      <c r="A29797" s="221">
        <v>30132.0</v>
      </c>
      <c r="B29797" s="221">
        <v>29994.0</v>
      </c>
      <c r="C29797" s="221">
        <v>7.0</v>
      </c>
    </row>
    <row r="29798">
      <c r="A29798" s="221">
        <v>30132.0</v>
      </c>
      <c r="B29798" s="221">
        <v>30002.0</v>
      </c>
      <c r="C29798" s="221">
        <v>1.0</v>
      </c>
    </row>
    <row r="29799">
      <c r="A29799" s="221">
        <v>30132.0</v>
      </c>
      <c r="B29799" s="221">
        <v>30464.0</v>
      </c>
      <c r="C29799" s="221">
        <v>1.0</v>
      </c>
    </row>
    <row r="29800">
      <c r="A29800" s="221">
        <v>30132.0</v>
      </c>
      <c r="B29800" s="221">
        <v>30470.0</v>
      </c>
      <c r="C29800" s="221">
        <v>1.0</v>
      </c>
    </row>
    <row r="29801">
      <c r="A29801" s="221">
        <v>30132.0</v>
      </c>
      <c r="B29801" s="221">
        <v>30474.0</v>
      </c>
      <c r="C29801" s="221">
        <v>1.0</v>
      </c>
    </row>
    <row r="29802">
      <c r="A29802" s="221">
        <v>30132.0</v>
      </c>
      <c r="B29802" s="221">
        <v>30476.0</v>
      </c>
      <c r="C29802" s="221">
        <v>1.0</v>
      </c>
    </row>
    <row r="29803">
      <c r="A29803" s="221">
        <v>30133.0</v>
      </c>
      <c r="B29803" s="221">
        <v>29994.0</v>
      </c>
      <c r="C29803" s="221">
        <v>7.0</v>
      </c>
    </row>
    <row r="29804">
      <c r="A29804" s="221">
        <v>30133.0</v>
      </c>
      <c r="B29804" s="221">
        <v>30002.0</v>
      </c>
      <c r="C29804" s="221">
        <v>1.0</v>
      </c>
    </row>
    <row r="29805">
      <c r="A29805" s="221">
        <v>30133.0</v>
      </c>
      <c r="B29805" s="221">
        <v>30464.0</v>
      </c>
      <c r="C29805" s="221">
        <v>1.0</v>
      </c>
    </row>
    <row r="29806">
      <c r="A29806" s="221">
        <v>30133.0</v>
      </c>
      <c r="B29806" s="221">
        <v>30470.0</v>
      </c>
      <c r="C29806" s="221">
        <v>1.0</v>
      </c>
    </row>
    <row r="29807">
      <c r="A29807" s="221">
        <v>30133.0</v>
      </c>
      <c r="B29807" s="221">
        <v>30474.0</v>
      </c>
      <c r="C29807" s="221">
        <v>1.0</v>
      </c>
    </row>
    <row r="29808">
      <c r="A29808" s="221">
        <v>30133.0</v>
      </c>
      <c r="B29808" s="221">
        <v>30476.0</v>
      </c>
      <c r="C29808" s="221">
        <v>1.0</v>
      </c>
    </row>
    <row r="29809">
      <c r="A29809" s="221">
        <v>30134.0</v>
      </c>
      <c r="B29809" s="221">
        <v>29994.0</v>
      </c>
      <c r="C29809" s="221">
        <v>7.0</v>
      </c>
    </row>
    <row r="29810">
      <c r="A29810" s="221">
        <v>30134.0</v>
      </c>
      <c r="B29810" s="221">
        <v>30002.0</v>
      </c>
      <c r="C29810" s="221">
        <v>1.0</v>
      </c>
    </row>
    <row r="29811">
      <c r="A29811" s="221">
        <v>30134.0</v>
      </c>
      <c r="B29811" s="221">
        <v>30464.0</v>
      </c>
      <c r="C29811" s="221">
        <v>1.0</v>
      </c>
    </row>
    <row r="29812">
      <c r="A29812" s="221">
        <v>30134.0</v>
      </c>
      <c r="B29812" s="221">
        <v>30470.0</v>
      </c>
      <c r="C29812" s="221">
        <v>1.0</v>
      </c>
    </row>
    <row r="29813">
      <c r="A29813" s="221">
        <v>30134.0</v>
      </c>
      <c r="B29813" s="221">
        <v>30474.0</v>
      </c>
      <c r="C29813" s="221">
        <v>1.0</v>
      </c>
    </row>
    <row r="29814">
      <c r="A29814" s="221">
        <v>30134.0</v>
      </c>
      <c r="B29814" s="221">
        <v>30476.0</v>
      </c>
      <c r="C29814" s="221">
        <v>1.0</v>
      </c>
    </row>
    <row r="29815">
      <c r="A29815" s="221">
        <v>30135.0</v>
      </c>
      <c r="B29815" s="221">
        <v>29994.0</v>
      </c>
      <c r="C29815" s="221">
        <v>7.0</v>
      </c>
    </row>
    <row r="29816">
      <c r="A29816" s="221">
        <v>30135.0</v>
      </c>
      <c r="B29816" s="221">
        <v>30002.0</v>
      </c>
      <c r="C29816" s="221">
        <v>1.0</v>
      </c>
    </row>
    <row r="29817">
      <c r="A29817" s="221">
        <v>30135.0</v>
      </c>
      <c r="B29817" s="221">
        <v>30464.0</v>
      </c>
      <c r="C29817" s="221">
        <v>1.0</v>
      </c>
    </row>
    <row r="29818">
      <c r="A29818" s="221">
        <v>30135.0</v>
      </c>
      <c r="B29818" s="221">
        <v>30470.0</v>
      </c>
      <c r="C29818" s="221">
        <v>1.0</v>
      </c>
    </row>
    <row r="29819">
      <c r="A29819" s="221">
        <v>30135.0</v>
      </c>
      <c r="B29819" s="221">
        <v>30474.0</v>
      </c>
      <c r="C29819" s="221">
        <v>1.0</v>
      </c>
    </row>
    <row r="29820">
      <c r="A29820" s="221">
        <v>30135.0</v>
      </c>
      <c r="B29820" s="221">
        <v>30476.0</v>
      </c>
      <c r="C29820" s="221">
        <v>1.0</v>
      </c>
    </row>
    <row r="29821">
      <c r="A29821" s="221">
        <v>30139.0</v>
      </c>
      <c r="B29821" s="221">
        <v>29992.0</v>
      </c>
      <c r="C29821" s="221">
        <v>7.0</v>
      </c>
    </row>
    <row r="29822">
      <c r="A29822" s="221">
        <v>30139.0</v>
      </c>
      <c r="B29822" s="221">
        <v>30002.0</v>
      </c>
      <c r="C29822" s="221">
        <v>1.0</v>
      </c>
    </row>
    <row r="29823">
      <c r="A29823" s="221">
        <v>30139.0</v>
      </c>
      <c r="B29823" s="221">
        <v>30464.0</v>
      </c>
      <c r="C29823" s="221">
        <v>1.0</v>
      </c>
    </row>
    <row r="29824">
      <c r="A29824" s="221">
        <v>30139.0</v>
      </c>
      <c r="B29824" s="221">
        <v>30470.0</v>
      </c>
      <c r="C29824" s="221">
        <v>1.0</v>
      </c>
    </row>
    <row r="29825">
      <c r="A29825" s="221">
        <v>30139.0</v>
      </c>
      <c r="B29825" s="221">
        <v>30474.0</v>
      </c>
      <c r="C29825" s="221">
        <v>1.0</v>
      </c>
    </row>
    <row r="29826">
      <c r="A29826" s="221">
        <v>30139.0</v>
      </c>
      <c r="B29826" s="221">
        <v>30476.0</v>
      </c>
      <c r="C29826" s="221">
        <v>1.0</v>
      </c>
    </row>
    <row r="29827">
      <c r="A29827" s="221">
        <v>30141.0</v>
      </c>
      <c r="B29827" s="221">
        <v>29992.0</v>
      </c>
      <c r="C29827" s="221">
        <v>7.0</v>
      </c>
    </row>
    <row r="29828">
      <c r="A29828" s="221">
        <v>30141.0</v>
      </c>
      <c r="B29828" s="221">
        <v>30002.0</v>
      </c>
      <c r="C29828" s="221">
        <v>1.0</v>
      </c>
    </row>
    <row r="29829">
      <c r="A29829" s="221">
        <v>30141.0</v>
      </c>
      <c r="B29829" s="221">
        <v>30464.0</v>
      </c>
      <c r="C29829" s="221">
        <v>1.0</v>
      </c>
    </row>
    <row r="29830">
      <c r="A29830" s="221">
        <v>30141.0</v>
      </c>
      <c r="B29830" s="221">
        <v>30470.0</v>
      </c>
      <c r="C29830" s="221">
        <v>1.0</v>
      </c>
    </row>
    <row r="29831">
      <c r="A29831" s="221">
        <v>30141.0</v>
      </c>
      <c r="B29831" s="221">
        <v>30474.0</v>
      </c>
      <c r="C29831" s="221">
        <v>1.0</v>
      </c>
    </row>
    <row r="29832">
      <c r="A29832" s="221">
        <v>30141.0</v>
      </c>
      <c r="B29832" s="221">
        <v>30476.0</v>
      </c>
      <c r="C29832" s="221">
        <v>1.0</v>
      </c>
    </row>
    <row r="29833">
      <c r="A29833" s="221">
        <v>30143.0</v>
      </c>
      <c r="B29833" s="221">
        <v>29992.0</v>
      </c>
      <c r="C29833" s="221">
        <v>7.0</v>
      </c>
    </row>
    <row r="29834">
      <c r="A29834" s="221">
        <v>30143.0</v>
      </c>
      <c r="B29834" s="221">
        <v>30002.0</v>
      </c>
      <c r="C29834" s="221">
        <v>1.0</v>
      </c>
    </row>
    <row r="29835">
      <c r="A29835" s="221">
        <v>30143.0</v>
      </c>
      <c r="B29835" s="221">
        <v>30464.0</v>
      </c>
      <c r="C29835" s="221">
        <v>1.0</v>
      </c>
    </row>
    <row r="29836">
      <c r="A29836" s="221">
        <v>30143.0</v>
      </c>
      <c r="B29836" s="221">
        <v>30470.0</v>
      </c>
      <c r="C29836" s="221">
        <v>1.0</v>
      </c>
    </row>
    <row r="29837">
      <c r="A29837" s="221">
        <v>30143.0</v>
      </c>
      <c r="B29837" s="221">
        <v>30474.0</v>
      </c>
      <c r="C29837" s="221">
        <v>1.0</v>
      </c>
    </row>
    <row r="29838">
      <c r="A29838" s="221">
        <v>30143.0</v>
      </c>
      <c r="B29838" s="221">
        <v>30476.0</v>
      </c>
      <c r="C29838" s="221">
        <v>1.0</v>
      </c>
    </row>
    <row r="29839">
      <c r="A29839" s="221">
        <v>30145.0</v>
      </c>
      <c r="B29839" s="221">
        <v>29992.0</v>
      </c>
      <c r="C29839" s="221">
        <v>7.0</v>
      </c>
    </row>
    <row r="29840">
      <c r="A29840" s="221">
        <v>30145.0</v>
      </c>
      <c r="B29840" s="221">
        <v>30002.0</v>
      </c>
      <c r="C29840" s="221">
        <v>1.0</v>
      </c>
    </row>
    <row r="29841">
      <c r="A29841" s="221">
        <v>30145.0</v>
      </c>
      <c r="B29841" s="221">
        <v>30464.0</v>
      </c>
      <c r="C29841" s="221">
        <v>1.0</v>
      </c>
    </row>
    <row r="29842">
      <c r="A29842" s="221">
        <v>30145.0</v>
      </c>
      <c r="B29842" s="221">
        <v>30470.0</v>
      </c>
      <c r="C29842" s="221">
        <v>1.0</v>
      </c>
    </row>
    <row r="29843">
      <c r="A29843" s="221">
        <v>30145.0</v>
      </c>
      <c r="B29843" s="221">
        <v>30474.0</v>
      </c>
      <c r="C29843" s="221">
        <v>1.0</v>
      </c>
    </row>
    <row r="29844">
      <c r="A29844" s="221">
        <v>30145.0</v>
      </c>
      <c r="B29844" s="221">
        <v>30476.0</v>
      </c>
      <c r="C29844" s="221">
        <v>1.0</v>
      </c>
    </row>
    <row r="29845">
      <c r="A29845" s="221">
        <v>30149.0</v>
      </c>
      <c r="B29845" s="221">
        <v>29992.0</v>
      </c>
      <c r="C29845" s="221">
        <v>7.0</v>
      </c>
    </row>
    <row r="29846">
      <c r="A29846" s="221">
        <v>30149.0</v>
      </c>
      <c r="B29846" s="221">
        <v>30002.0</v>
      </c>
      <c r="C29846" s="221">
        <v>1.0</v>
      </c>
    </row>
    <row r="29847">
      <c r="A29847" s="221">
        <v>30149.0</v>
      </c>
      <c r="B29847" s="221">
        <v>30464.0</v>
      </c>
      <c r="C29847" s="221">
        <v>1.0</v>
      </c>
    </row>
    <row r="29848">
      <c r="A29848" s="221">
        <v>30149.0</v>
      </c>
      <c r="B29848" s="221">
        <v>30470.0</v>
      </c>
      <c r="C29848" s="221">
        <v>1.0</v>
      </c>
    </row>
    <row r="29849">
      <c r="A29849" s="221">
        <v>30149.0</v>
      </c>
      <c r="B29849" s="221">
        <v>30474.0</v>
      </c>
      <c r="C29849" s="221">
        <v>1.0</v>
      </c>
    </row>
    <row r="29850">
      <c r="A29850" s="221">
        <v>30149.0</v>
      </c>
      <c r="B29850" s="221">
        <v>30476.0</v>
      </c>
      <c r="C29850" s="221">
        <v>1.0</v>
      </c>
    </row>
    <row r="29851">
      <c r="A29851" s="221">
        <v>30151.0</v>
      </c>
      <c r="B29851" s="221">
        <v>29992.0</v>
      </c>
      <c r="C29851" s="221">
        <v>7.0</v>
      </c>
    </row>
    <row r="29852">
      <c r="A29852" s="221">
        <v>30151.0</v>
      </c>
      <c r="B29852" s="221">
        <v>30002.0</v>
      </c>
      <c r="C29852" s="221">
        <v>1.0</v>
      </c>
    </row>
    <row r="29853">
      <c r="A29853" s="221">
        <v>30151.0</v>
      </c>
      <c r="B29853" s="221">
        <v>30464.0</v>
      </c>
      <c r="C29853" s="221">
        <v>1.0</v>
      </c>
    </row>
    <row r="29854">
      <c r="A29854" s="221">
        <v>30151.0</v>
      </c>
      <c r="B29854" s="221">
        <v>30470.0</v>
      </c>
      <c r="C29854" s="221">
        <v>1.0</v>
      </c>
    </row>
    <row r="29855">
      <c r="A29855" s="221">
        <v>30151.0</v>
      </c>
      <c r="B29855" s="221">
        <v>30474.0</v>
      </c>
      <c r="C29855" s="221">
        <v>1.0</v>
      </c>
    </row>
    <row r="29856">
      <c r="A29856" s="221">
        <v>30151.0</v>
      </c>
      <c r="B29856" s="221">
        <v>30476.0</v>
      </c>
      <c r="C29856" s="221">
        <v>1.0</v>
      </c>
    </row>
    <row r="29857">
      <c r="A29857" s="221">
        <v>30153.0</v>
      </c>
      <c r="B29857" s="221">
        <v>29992.0</v>
      </c>
      <c r="C29857" s="221">
        <v>7.0</v>
      </c>
    </row>
    <row r="29858">
      <c r="A29858" s="221">
        <v>30153.0</v>
      </c>
      <c r="B29858" s="221">
        <v>30002.0</v>
      </c>
      <c r="C29858" s="221">
        <v>1.0</v>
      </c>
    </row>
    <row r="29859">
      <c r="A29859" s="221">
        <v>30153.0</v>
      </c>
      <c r="B29859" s="221">
        <v>30464.0</v>
      </c>
      <c r="C29859" s="221">
        <v>1.0</v>
      </c>
    </row>
    <row r="29860">
      <c r="A29860" s="221">
        <v>30153.0</v>
      </c>
      <c r="B29860" s="221">
        <v>30470.0</v>
      </c>
      <c r="C29860" s="221">
        <v>1.0</v>
      </c>
    </row>
    <row r="29861">
      <c r="A29861" s="221">
        <v>30153.0</v>
      </c>
      <c r="B29861" s="221">
        <v>30474.0</v>
      </c>
      <c r="C29861" s="221">
        <v>1.0</v>
      </c>
    </row>
    <row r="29862">
      <c r="A29862" s="221">
        <v>30153.0</v>
      </c>
      <c r="B29862" s="221">
        <v>30476.0</v>
      </c>
      <c r="C29862" s="221">
        <v>1.0</v>
      </c>
    </row>
    <row r="29863">
      <c r="A29863" s="221">
        <v>30155.0</v>
      </c>
      <c r="B29863" s="221">
        <v>29992.0</v>
      </c>
      <c r="C29863" s="221">
        <v>7.0</v>
      </c>
    </row>
    <row r="29864">
      <c r="A29864" s="221">
        <v>30155.0</v>
      </c>
      <c r="B29864" s="221">
        <v>30002.0</v>
      </c>
      <c r="C29864" s="221">
        <v>1.0</v>
      </c>
    </row>
    <row r="29865">
      <c r="A29865" s="221">
        <v>30155.0</v>
      </c>
      <c r="B29865" s="221">
        <v>30464.0</v>
      </c>
      <c r="C29865" s="221">
        <v>1.0</v>
      </c>
    </row>
    <row r="29866">
      <c r="A29866" s="221">
        <v>30155.0</v>
      </c>
      <c r="B29866" s="221">
        <v>30470.0</v>
      </c>
      <c r="C29866" s="221">
        <v>1.0</v>
      </c>
    </row>
    <row r="29867">
      <c r="A29867" s="221">
        <v>30155.0</v>
      </c>
      <c r="B29867" s="221">
        <v>30474.0</v>
      </c>
      <c r="C29867" s="221">
        <v>1.0</v>
      </c>
    </row>
    <row r="29868">
      <c r="A29868" s="221">
        <v>30155.0</v>
      </c>
      <c r="B29868" s="221">
        <v>30476.0</v>
      </c>
      <c r="C29868" s="221">
        <v>1.0</v>
      </c>
    </row>
    <row r="29869">
      <c r="A29869" s="221">
        <v>30159.0</v>
      </c>
      <c r="B29869" s="221">
        <v>29992.0</v>
      </c>
      <c r="C29869" s="221">
        <v>7.0</v>
      </c>
    </row>
    <row r="29870">
      <c r="A29870" s="221">
        <v>30159.0</v>
      </c>
      <c r="B29870" s="221">
        <v>30002.0</v>
      </c>
      <c r="C29870" s="221">
        <v>1.0</v>
      </c>
    </row>
    <row r="29871">
      <c r="A29871" s="221">
        <v>30159.0</v>
      </c>
      <c r="B29871" s="221">
        <v>30464.0</v>
      </c>
      <c r="C29871" s="221">
        <v>1.0</v>
      </c>
    </row>
    <row r="29872">
      <c r="A29872" s="221">
        <v>30159.0</v>
      </c>
      <c r="B29872" s="221">
        <v>30470.0</v>
      </c>
      <c r="C29872" s="221">
        <v>1.0</v>
      </c>
    </row>
    <row r="29873">
      <c r="A29873" s="221">
        <v>30159.0</v>
      </c>
      <c r="B29873" s="221">
        <v>30474.0</v>
      </c>
      <c r="C29873" s="221">
        <v>1.0</v>
      </c>
    </row>
    <row r="29874">
      <c r="A29874" s="221">
        <v>30159.0</v>
      </c>
      <c r="B29874" s="221">
        <v>30476.0</v>
      </c>
      <c r="C29874" s="221">
        <v>1.0</v>
      </c>
    </row>
    <row r="29875">
      <c r="A29875" s="221">
        <v>30161.0</v>
      </c>
      <c r="B29875" s="221">
        <v>29992.0</v>
      </c>
      <c r="C29875" s="221">
        <v>7.0</v>
      </c>
    </row>
    <row r="29876">
      <c r="A29876" s="221">
        <v>30161.0</v>
      </c>
      <c r="B29876" s="221">
        <v>30002.0</v>
      </c>
      <c r="C29876" s="221">
        <v>1.0</v>
      </c>
    </row>
    <row r="29877">
      <c r="A29877" s="221">
        <v>30161.0</v>
      </c>
      <c r="B29877" s="221">
        <v>30464.0</v>
      </c>
      <c r="C29877" s="221">
        <v>1.0</v>
      </c>
    </row>
    <row r="29878">
      <c r="A29878" s="221">
        <v>30161.0</v>
      </c>
      <c r="B29878" s="221">
        <v>30470.0</v>
      </c>
      <c r="C29878" s="221">
        <v>1.0</v>
      </c>
    </row>
    <row r="29879">
      <c r="A29879" s="221">
        <v>30161.0</v>
      </c>
      <c r="B29879" s="221">
        <v>30474.0</v>
      </c>
      <c r="C29879" s="221">
        <v>1.0</v>
      </c>
    </row>
    <row r="29880">
      <c r="A29880" s="221">
        <v>30161.0</v>
      </c>
      <c r="B29880" s="221">
        <v>30476.0</v>
      </c>
      <c r="C29880" s="221">
        <v>1.0</v>
      </c>
    </row>
    <row r="29881">
      <c r="A29881" s="221">
        <v>30163.0</v>
      </c>
      <c r="B29881" s="221">
        <v>29992.0</v>
      </c>
      <c r="C29881" s="221">
        <v>7.0</v>
      </c>
    </row>
    <row r="29882">
      <c r="A29882" s="221">
        <v>30163.0</v>
      </c>
      <c r="B29882" s="221">
        <v>30002.0</v>
      </c>
      <c r="C29882" s="221">
        <v>1.0</v>
      </c>
    </row>
    <row r="29883">
      <c r="A29883" s="221">
        <v>30163.0</v>
      </c>
      <c r="B29883" s="221">
        <v>30464.0</v>
      </c>
      <c r="C29883" s="221">
        <v>1.0</v>
      </c>
    </row>
    <row r="29884">
      <c r="A29884" s="221">
        <v>30163.0</v>
      </c>
      <c r="B29884" s="221">
        <v>30470.0</v>
      </c>
      <c r="C29884" s="221">
        <v>1.0</v>
      </c>
    </row>
    <row r="29885">
      <c r="A29885" s="221">
        <v>30163.0</v>
      </c>
      <c r="B29885" s="221">
        <v>30474.0</v>
      </c>
      <c r="C29885" s="221">
        <v>1.0</v>
      </c>
    </row>
    <row r="29886">
      <c r="A29886" s="221">
        <v>30163.0</v>
      </c>
      <c r="B29886" s="221">
        <v>30476.0</v>
      </c>
      <c r="C29886" s="221">
        <v>1.0</v>
      </c>
    </row>
    <row r="29887">
      <c r="A29887" s="221">
        <v>30165.0</v>
      </c>
      <c r="B29887" s="221">
        <v>29992.0</v>
      </c>
      <c r="C29887" s="221">
        <v>7.0</v>
      </c>
    </row>
    <row r="29888">
      <c r="A29888" s="221">
        <v>30165.0</v>
      </c>
      <c r="B29888" s="221">
        <v>30002.0</v>
      </c>
      <c r="C29888" s="221">
        <v>1.0</v>
      </c>
    </row>
    <row r="29889">
      <c r="A29889" s="221">
        <v>30165.0</v>
      </c>
      <c r="B29889" s="221">
        <v>30464.0</v>
      </c>
      <c r="C29889" s="221">
        <v>1.0</v>
      </c>
    </row>
    <row r="29890">
      <c r="A29890" s="221">
        <v>30165.0</v>
      </c>
      <c r="B29890" s="221">
        <v>30470.0</v>
      </c>
      <c r="C29890" s="221">
        <v>1.0</v>
      </c>
    </row>
    <row r="29891">
      <c r="A29891" s="221">
        <v>30165.0</v>
      </c>
      <c r="B29891" s="221">
        <v>30474.0</v>
      </c>
      <c r="C29891" s="221">
        <v>1.0</v>
      </c>
    </row>
    <row r="29892">
      <c r="A29892" s="221">
        <v>30165.0</v>
      </c>
      <c r="B29892" s="221">
        <v>30476.0</v>
      </c>
      <c r="C29892" s="221">
        <v>1.0</v>
      </c>
    </row>
    <row r="29893">
      <c r="A29893" s="221">
        <v>30169.0</v>
      </c>
      <c r="B29893" s="221">
        <v>29992.0</v>
      </c>
      <c r="C29893" s="221">
        <v>7.0</v>
      </c>
    </row>
    <row r="29894">
      <c r="A29894" s="221">
        <v>30169.0</v>
      </c>
      <c r="B29894" s="221">
        <v>30002.0</v>
      </c>
      <c r="C29894" s="221">
        <v>1.0</v>
      </c>
    </row>
    <row r="29895">
      <c r="A29895" s="221">
        <v>30169.0</v>
      </c>
      <c r="B29895" s="221">
        <v>30464.0</v>
      </c>
      <c r="C29895" s="221">
        <v>1.0</v>
      </c>
    </row>
    <row r="29896">
      <c r="A29896" s="221">
        <v>30169.0</v>
      </c>
      <c r="B29896" s="221">
        <v>30470.0</v>
      </c>
      <c r="C29896" s="221">
        <v>1.0</v>
      </c>
    </row>
    <row r="29897">
      <c r="A29897" s="221">
        <v>30169.0</v>
      </c>
      <c r="B29897" s="221">
        <v>30474.0</v>
      </c>
      <c r="C29897" s="221">
        <v>1.0</v>
      </c>
    </row>
    <row r="29898">
      <c r="A29898" s="221">
        <v>30169.0</v>
      </c>
      <c r="B29898" s="221">
        <v>30476.0</v>
      </c>
      <c r="C29898" s="221">
        <v>1.0</v>
      </c>
    </row>
    <row r="29899">
      <c r="A29899" s="221">
        <v>30171.0</v>
      </c>
      <c r="B29899" s="221">
        <v>29992.0</v>
      </c>
      <c r="C29899" s="221">
        <v>7.0</v>
      </c>
    </row>
    <row r="29900">
      <c r="A29900" s="221">
        <v>30171.0</v>
      </c>
      <c r="B29900" s="221">
        <v>30002.0</v>
      </c>
      <c r="C29900" s="221">
        <v>1.0</v>
      </c>
    </row>
    <row r="29901">
      <c r="A29901" s="221">
        <v>30171.0</v>
      </c>
      <c r="B29901" s="221">
        <v>30464.0</v>
      </c>
      <c r="C29901" s="221">
        <v>1.0</v>
      </c>
    </row>
    <row r="29902">
      <c r="A29902" s="221">
        <v>30171.0</v>
      </c>
      <c r="B29902" s="221">
        <v>30470.0</v>
      </c>
      <c r="C29902" s="221">
        <v>1.0</v>
      </c>
    </row>
    <row r="29903">
      <c r="A29903" s="221">
        <v>30171.0</v>
      </c>
      <c r="B29903" s="221">
        <v>30474.0</v>
      </c>
      <c r="C29903" s="221">
        <v>1.0</v>
      </c>
    </row>
    <row r="29904">
      <c r="A29904" s="221">
        <v>30171.0</v>
      </c>
      <c r="B29904" s="221">
        <v>30476.0</v>
      </c>
      <c r="C29904" s="221">
        <v>1.0</v>
      </c>
    </row>
    <row r="29905">
      <c r="A29905" s="221">
        <v>30173.0</v>
      </c>
      <c r="B29905" s="221">
        <v>29992.0</v>
      </c>
      <c r="C29905" s="221">
        <v>7.0</v>
      </c>
    </row>
    <row r="29906">
      <c r="A29906" s="221">
        <v>30173.0</v>
      </c>
      <c r="B29906" s="221">
        <v>30002.0</v>
      </c>
      <c r="C29906" s="221">
        <v>1.0</v>
      </c>
    </row>
    <row r="29907">
      <c r="A29907" s="221">
        <v>30173.0</v>
      </c>
      <c r="B29907" s="221">
        <v>30464.0</v>
      </c>
      <c r="C29907" s="221">
        <v>1.0</v>
      </c>
    </row>
    <row r="29908">
      <c r="A29908" s="221">
        <v>30173.0</v>
      </c>
      <c r="B29908" s="221">
        <v>30470.0</v>
      </c>
      <c r="C29908" s="221">
        <v>1.0</v>
      </c>
    </row>
    <row r="29909">
      <c r="A29909" s="221">
        <v>30173.0</v>
      </c>
      <c r="B29909" s="221">
        <v>30474.0</v>
      </c>
      <c r="C29909" s="221">
        <v>1.0</v>
      </c>
    </row>
    <row r="29910">
      <c r="A29910" s="221">
        <v>30173.0</v>
      </c>
      <c r="B29910" s="221">
        <v>30476.0</v>
      </c>
      <c r="C29910" s="221">
        <v>1.0</v>
      </c>
    </row>
    <row r="29911">
      <c r="A29911" s="221">
        <v>30175.0</v>
      </c>
      <c r="B29911" s="221">
        <v>29992.0</v>
      </c>
      <c r="C29911" s="221">
        <v>7.0</v>
      </c>
    </row>
    <row r="29912">
      <c r="A29912" s="221">
        <v>30175.0</v>
      </c>
      <c r="B29912" s="221">
        <v>30002.0</v>
      </c>
      <c r="C29912" s="221">
        <v>1.0</v>
      </c>
    </row>
    <row r="29913">
      <c r="A29913" s="221">
        <v>30175.0</v>
      </c>
      <c r="B29913" s="221">
        <v>30464.0</v>
      </c>
      <c r="C29913" s="221">
        <v>1.0</v>
      </c>
    </row>
    <row r="29914">
      <c r="A29914" s="221">
        <v>30175.0</v>
      </c>
      <c r="B29914" s="221">
        <v>30470.0</v>
      </c>
      <c r="C29914" s="221">
        <v>1.0</v>
      </c>
    </row>
    <row r="29915">
      <c r="A29915" s="221">
        <v>30175.0</v>
      </c>
      <c r="B29915" s="221">
        <v>30474.0</v>
      </c>
      <c r="C29915" s="221">
        <v>1.0</v>
      </c>
    </row>
    <row r="29916">
      <c r="A29916" s="221">
        <v>30175.0</v>
      </c>
      <c r="B29916" s="221">
        <v>30476.0</v>
      </c>
      <c r="C29916" s="221">
        <v>1.0</v>
      </c>
    </row>
    <row r="29917">
      <c r="A29917" s="221">
        <v>30223.0</v>
      </c>
      <c r="B29917" s="221">
        <v>34.0</v>
      </c>
      <c r="C29917" s="221">
        <v>5412.0</v>
      </c>
    </row>
    <row r="29918">
      <c r="A29918" s="221">
        <v>30223.0</v>
      </c>
      <c r="B29918" s="221">
        <v>35.0</v>
      </c>
      <c r="C29918" s="221">
        <v>4063.0</v>
      </c>
    </row>
    <row r="29919">
      <c r="A29919" s="221">
        <v>30223.0</v>
      </c>
      <c r="B29919" s="221">
        <v>36.0</v>
      </c>
      <c r="C29919" s="221">
        <v>1451.0</v>
      </c>
    </row>
    <row r="29920">
      <c r="A29920" s="221">
        <v>30223.0</v>
      </c>
      <c r="B29920" s="221">
        <v>39.0</v>
      </c>
      <c r="C29920" s="221">
        <v>1.0</v>
      </c>
    </row>
    <row r="29921">
      <c r="A29921" s="221">
        <v>30223.0</v>
      </c>
      <c r="B29921" s="221">
        <v>40.0</v>
      </c>
      <c r="C29921" s="221">
        <v>1.0</v>
      </c>
    </row>
    <row r="29922">
      <c r="A29922" s="221">
        <v>30328.0</v>
      </c>
      <c r="B29922" s="221">
        <v>34.0</v>
      </c>
      <c r="C29922" s="221">
        <v>106.0</v>
      </c>
    </row>
    <row r="29923">
      <c r="A29923" s="221">
        <v>30328.0</v>
      </c>
      <c r="B29923" s="221">
        <v>35.0</v>
      </c>
      <c r="C29923" s="221">
        <v>32.0</v>
      </c>
    </row>
    <row r="29924">
      <c r="A29924" s="221">
        <v>30342.0</v>
      </c>
      <c r="B29924" s="221">
        <v>34.0</v>
      </c>
      <c r="C29924" s="221">
        <v>133.0</v>
      </c>
    </row>
    <row r="29925">
      <c r="A29925" s="221">
        <v>30342.0</v>
      </c>
      <c r="B29925" s="221">
        <v>35.0</v>
      </c>
      <c r="C29925" s="221">
        <v>67.0</v>
      </c>
    </row>
    <row r="29926">
      <c r="A29926" s="221">
        <v>30386.0</v>
      </c>
      <c r="B29926" s="221">
        <v>21592.0</v>
      </c>
      <c r="C29926" s="221">
        <v>36.0</v>
      </c>
    </row>
    <row r="29927">
      <c r="A29927" s="221">
        <v>30386.0</v>
      </c>
      <c r="B29927" s="221">
        <v>21593.0</v>
      </c>
      <c r="C29927" s="221">
        <v>22.0</v>
      </c>
    </row>
    <row r="29928">
      <c r="A29928" s="221">
        <v>30386.0</v>
      </c>
      <c r="B29928" s="221">
        <v>21594.0</v>
      </c>
      <c r="C29928" s="221">
        <v>11.0</v>
      </c>
    </row>
    <row r="29929">
      <c r="A29929" s="221">
        <v>30386.0</v>
      </c>
      <c r="B29929" s="221">
        <v>21595.0</v>
      </c>
      <c r="C29929" s="221">
        <v>4.0</v>
      </c>
    </row>
    <row r="29930">
      <c r="A29930" s="221">
        <v>30386.0</v>
      </c>
      <c r="B29930" s="221">
        <v>21596.0</v>
      </c>
      <c r="C29930" s="221">
        <v>2.0</v>
      </c>
    </row>
    <row r="29931">
      <c r="A29931" s="221">
        <v>30389.0</v>
      </c>
      <c r="B29931" s="221">
        <v>2867.0</v>
      </c>
      <c r="C29931" s="221">
        <v>6.0</v>
      </c>
    </row>
    <row r="29932">
      <c r="A29932" s="221">
        <v>30389.0</v>
      </c>
      <c r="B29932" s="221">
        <v>2868.0</v>
      </c>
      <c r="C29932" s="221">
        <v>4.0</v>
      </c>
    </row>
    <row r="29933">
      <c r="A29933" s="221">
        <v>30389.0</v>
      </c>
      <c r="B29933" s="221">
        <v>2869.0</v>
      </c>
      <c r="C29933" s="221">
        <v>9.0</v>
      </c>
    </row>
    <row r="29934">
      <c r="A29934" s="221">
        <v>30389.0</v>
      </c>
      <c r="B29934" s="221">
        <v>2870.0</v>
      </c>
      <c r="C29934" s="221">
        <v>9.0</v>
      </c>
    </row>
    <row r="29935">
      <c r="A29935" s="221">
        <v>30389.0</v>
      </c>
      <c r="B29935" s="221">
        <v>2871.0</v>
      </c>
      <c r="C29935" s="221">
        <v>6.0</v>
      </c>
    </row>
    <row r="29936">
      <c r="A29936" s="221">
        <v>30389.0</v>
      </c>
      <c r="B29936" s="221">
        <v>2872.0</v>
      </c>
      <c r="C29936" s="221">
        <v>6.0</v>
      </c>
    </row>
    <row r="29937">
      <c r="A29937" s="221">
        <v>30389.0</v>
      </c>
      <c r="B29937" s="221">
        <v>2875.0</v>
      </c>
      <c r="C29937" s="221">
        <v>9.0</v>
      </c>
    </row>
    <row r="29938">
      <c r="A29938" s="221">
        <v>30389.0</v>
      </c>
      <c r="B29938" s="221">
        <v>2876.0</v>
      </c>
      <c r="C29938" s="221">
        <v>4.0</v>
      </c>
    </row>
    <row r="29939">
      <c r="A29939" s="221">
        <v>30389.0</v>
      </c>
      <c r="B29939" s="221">
        <v>21037.0</v>
      </c>
      <c r="C29939" s="221">
        <v>2.0</v>
      </c>
    </row>
    <row r="29940">
      <c r="A29940" s="221">
        <v>30391.0</v>
      </c>
      <c r="B29940" s="221">
        <v>34.0</v>
      </c>
      <c r="C29940" s="221">
        <v>300.0</v>
      </c>
    </row>
    <row r="29941">
      <c r="A29941" s="221">
        <v>30391.0</v>
      </c>
      <c r="B29941" s="221">
        <v>39.0</v>
      </c>
      <c r="C29941" s="221">
        <v>166.0</v>
      </c>
    </row>
    <row r="29942">
      <c r="A29942" s="221">
        <v>30391.0</v>
      </c>
      <c r="B29942" s="221">
        <v>40.0</v>
      </c>
      <c r="C29942" s="221">
        <v>333.0</v>
      </c>
    </row>
    <row r="29943">
      <c r="A29943" s="221">
        <v>30420.0</v>
      </c>
      <c r="B29943" s="221">
        <v>34.0</v>
      </c>
      <c r="C29943" s="221">
        <v>133.0</v>
      </c>
    </row>
    <row r="29944">
      <c r="A29944" s="221">
        <v>30420.0</v>
      </c>
      <c r="B29944" s="221">
        <v>35.0</v>
      </c>
      <c r="C29944" s="221">
        <v>67.0</v>
      </c>
    </row>
    <row r="29945">
      <c r="A29945" s="221">
        <v>30422.0</v>
      </c>
      <c r="B29945" s="221">
        <v>34.0</v>
      </c>
      <c r="C29945" s="221">
        <v>133.0</v>
      </c>
    </row>
    <row r="29946">
      <c r="A29946" s="221">
        <v>30422.0</v>
      </c>
      <c r="B29946" s="221">
        <v>35.0</v>
      </c>
      <c r="C29946" s="221">
        <v>67.0</v>
      </c>
    </row>
    <row r="29947">
      <c r="A29947" s="221">
        <v>30424.0</v>
      </c>
      <c r="B29947" s="221">
        <v>34.0</v>
      </c>
      <c r="C29947" s="221">
        <v>133.0</v>
      </c>
    </row>
    <row r="29948">
      <c r="A29948" s="221">
        <v>30424.0</v>
      </c>
      <c r="B29948" s="221">
        <v>35.0</v>
      </c>
      <c r="C29948" s="221">
        <v>67.0</v>
      </c>
    </row>
    <row r="29949">
      <c r="A29949" s="221">
        <v>30426.0</v>
      </c>
      <c r="B29949" s="221">
        <v>34.0</v>
      </c>
      <c r="C29949" s="221">
        <v>1302.0</v>
      </c>
    </row>
    <row r="29950">
      <c r="A29950" s="221">
        <v>30426.0</v>
      </c>
      <c r="B29950" s="221">
        <v>36.0</v>
      </c>
      <c r="C29950" s="221">
        <v>73.0</v>
      </c>
    </row>
    <row r="29951">
      <c r="A29951" s="221">
        <v>30426.0</v>
      </c>
      <c r="B29951" s="221">
        <v>37.0</v>
      </c>
      <c r="C29951" s="221">
        <v>4.0</v>
      </c>
    </row>
    <row r="29952">
      <c r="A29952" s="221">
        <v>30426.0</v>
      </c>
      <c r="B29952" s="221">
        <v>39.0</v>
      </c>
      <c r="C29952" s="221">
        <v>1.0</v>
      </c>
    </row>
    <row r="29953">
      <c r="A29953" s="221">
        <v>30428.0</v>
      </c>
      <c r="B29953" s="221">
        <v>34.0</v>
      </c>
      <c r="C29953" s="221">
        <v>316.0</v>
      </c>
    </row>
    <row r="29954">
      <c r="A29954" s="221">
        <v>30428.0</v>
      </c>
      <c r="B29954" s="221">
        <v>35.0</v>
      </c>
      <c r="C29954" s="221">
        <v>107.0</v>
      </c>
    </row>
    <row r="29955">
      <c r="A29955" s="221">
        <v>30428.0</v>
      </c>
      <c r="B29955" s="221">
        <v>38.0</v>
      </c>
      <c r="C29955" s="221">
        <v>1.0</v>
      </c>
    </row>
    <row r="29956">
      <c r="A29956" s="221">
        <v>30430.0</v>
      </c>
      <c r="B29956" s="221">
        <v>34.0</v>
      </c>
      <c r="C29956" s="221">
        <v>49.0</v>
      </c>
    </row>
    <row r="29957">
      <c r="A29957" s="221">
        <v>30430.0</v>
      </c>
      <c r="B29957" s="221">
        <v>35.0</v>
      </c>
      <c r="C29957" s="221">
        <v>14.0</v>
      </c>
    </row>
    <row r="29958">
      <c r="A29958" s="221">
        <v>30430.0</v>
      </c>
      <c r="B29958" s="221">
        <v>36.0</v>
      </c>
      <c r="C29958" s="221">
        <v>5.0</v>
      </c>
    </row>
    <row r="29959">
      <c r="A29959" s="221">
        <v>30444.0</v>
      </c>
      <c r="B29959" s="221">
        <v>34.0</v>
      </c>
      <c r="C29959" s="221">
        <v>300.0</v>
      </c>
    </row>
    <row r="29960">
      <c r="A29960" s="221">
        <v>30444.0</v>
      </c>
      <c r="B29960" s="221">
        <v>39.0</v>
      </c>
      <c r="C29960" s="221">
        <v>166.0</v>
      </c>
    </row>
    <row r="29961">
      <c r="A29961" s="221">
        <v>30444.0</v>
      </c>
      <c r="B29961" s="221">
        <v>40.0</v>
      </c>
      <c r="C29961" s="221">
        <v>333.0</v>
      </c>
    </row>
    <row r="29962">
      <c r="A29962" s="221">
        <v>30446.0</v>
      </c>
      <c r="B29962" s="221">
        <v>34.0</v>
      </c>
      <c r="C29962" s="221">
        <v>300.0</v>
      </c>
    </row>
    <row r="29963">
      <c r="A29963" s="221">
        <v>30446.0</v>
      </c>
      <c r="B29963" s="221">
        <v>39.0</v>
      </c>
      <c r="C29963" s="221">
        <v>166.0</v>
      </c>
    </row>
    <row r="29964">
      <c r="A29964" s="221">
        <v>30446.0</v>
      </c>
      <c r="B29964" s="221">
        <v>40.0</v>
      </c>
      <c r="C29964" s="221">
        <v>333.0</v>
      </c>
    </row>
    <row r="29965">
      <c r="A29965" s="221">
        <v>30447.0</v>
      </c>
      <c r="B29965" s="221">
        <v>34.0</v>
      </c>
      <c r="C29965" s="221">
        <v>300.0</v>
      </c>
    </row>
    <row r="29966">
      <c r="A29966" s="221">
        <v>30447.0</v>
      </c>
      <c r="B29966" s="221">
        <v>39.0</v>
      </c>
      <c r="C29966" s="221">
        <v>166.0</v>
      </c>
    </row>
    <row r="29967">
      <c r="A29967" s="221">
        <v>30447.0</v>
      </c>
      <c r="B29967" s="221">
        <v>40.0</v>
      </c>
      <c r="C29967" s="221">
        <v>333.0</v>
      </c>
    </row>
    <row r="29968">
      <c r="A29968" s="221">
        <v>30448.0</v>
      </c>
      <c r="B29968" s="221">
        <v>34.0</v>
      </c>
      <c r="C29968" s="221">
        <v>300.0</v>
      </c>
    </row>
    <row r="29969">
      <c r="A29969" s="221">
        <v>30448.0</v>
      </c>
      <c r="B29969" s="221">
        <v>39.0</v>
      </c>
      <c r="C29969" s="221">
        <v>166.0</v>
      </c>
    </row>
    <row r="29970">
      <c r="A29970" s="221">
        <v>30448.0</v>
      </c>
      <c r="B29970" s="221">
        <v>40.0</v>
      </c>
      <c r="C29970" s="221">
        <v>333.0</v>
      </c>
    </row>
    <row r="29971">
      <c r="A29971" s="221">
        <v>30449.0</v>
      </c>
      <c r="B29971" s="221">
        <v>25268.0</v>
      </c>
      <c r="C29971" s="221">
        <v>1.0</v>
      </c>
    </row>
    <row r="29972">
      <c r="A29972" s="221">
        <v>30464.0</v>
      </c>
      <c r="B29972" s="221">
        <v>30021.0</v>
      </c>
      <c r="C29972" s="221">
        <v>4.0</v>
      </c>
    </row>
    <row r="29973">
      <c r="A29973" s="221">
        <v>30464.0</v>
      </c>
      <c r="B29973" s="221">
        <v>30254.0</v>
      </c>
      <c r="C29973" s="221">
        <v>6.0</v>
      </c>
    </row>
    <row r="29974">
      <c r="A29974" s="221">
        <v>30464.0</v>
      </c>
      <c r="B29974" s="221">
        <v>30303.0</v>
      </c>
      <c r="C29974" s="221">
        <v>17.0</v>
      </c>
    </row>
    <row r="29975">
      <c r="A29975" s="221">
        <v>30464.0</v>
      </c>
      <c r="B29975" s="221">
        <v>30304.0</v>
      </c>
      <c r="C29975" s="221">
        <v>4.0</v>
      </c>
    </row>
    <row r="29976">
      <c r="A29976" s="221">
        <v>30466.0</v>
      </c>
      <c r="B29976" s="221">
        <v>30019.0</v>
      </c>
      <c r="C29976" s="221">
        <v>2.0</v>
      </c>
    </row>
    <row r="29977">
      <c r="A29977" s="221">
        <v>30466.0</v>
      </c>
      <c r="B29977" s="221">
        <v>30021.0</v>
      </c>
      <c r="C29977" s="221">
        <v>3.0</v>
      </c>
    </row>
    <row r="29978">
      <c r="A29978" s="221">
        <v>30466.0</v>
      </c>
      <c r="B29978" s="221">
        <v>30024.0</v>
      </c>
      <c r="C29978" s="221">
        <v>4.0</v>
      </c>
    </row>
    <row r="29979">
      <c r="A29979" s="221">
        <v>30466.0</v>
      </c>
      <c r="B29979" s="221">
        <v>30254.0</v>
      </c>
      <c r="C29979" s="221">
        <v>10.0</v>
      </c>
    </row>
    <row r="29980">
      <c r="A29980" s="221">
        <v>30466.0</v>
      </c>
      <c r="B29980" s="221">
        <v>30304.0</v>
      </c>
      <c r="C29980" s="221">
        <v>11.0</v>
      </c>
    </row>
    <row r="29981">
      <c r="A29981" s="221">
        <v>30466.0</v>
      </c>
      <c r="B29981" s="221">
        <v>30307.0</v>
      </c>
      <c r="C29981" s="221">
        <v>7.0</v>
      </c>
    </row>
    <row r="29982">
      <c r="A29982" s="221">
        <v>30466.0</v>
      </c>
      <c r="B29982" s="221">
        <v>30309.0</v>
      </c>
      <c r="C29982" s="221">
        <v>7.0</v>
      </c>
    </row>
    <row r="29983">
      <c r="A29983" s="221">
        <v>30470.0</v>
      </c>
      <c r="B29983" s="221">
        <v>30019.0</v>
      </c>
      <c r="C29983" s="221">
        <v>4.0</v>
      </c>
    </row>
    <row r="29984">
      <c r="A29984" s="221">
        <v>30470.0</v>
      </c>
      <c r="B29984" s="221">
        <v>30021.0</v>
      </c>
      <c r="C29984" s="221">
        <v>4.0</v>
      </c>
    </row>
    <row r="29985">
      <c r="A29985" s="221">
        <v>30470.0</v>
      </c>
      <c r="B29985" s="221">
        <v>30254.0</v>
      </c>
      <c r="C29985" s="221">
        <v>11.0</v>
      </c>
    </row>
    <row r="29986">
      <c r="A29986" s="221">
        <v>30470.0</v>
      </c>
      <c r="B29986" s="221">
        <v>30259.0</v>
      </c>
      <c r="C29986" s="221">
        <v>4.0</v>
      </c>
    </row>
    <row r="29987">
      <c r="A29987" s="221">
        <v>30470.0</v>
      </c>
      <c r="B29987" s="221">
        <v>30303.0</v>
      </c>
      <c r="C29987" s="221">
        <v>56.0</v>
      </c>
    </row>
    <row r="29988">
      <c r="A29988" s="221">
        <v>30470.0</v>
      </c>
      <c r="B29988" s="221">
        <v>30308.0</v>
      </c>
      <c r="C29988" s="221">
        <v>44.0</v>
      </c>
    </row>
    <row r="29989">
      <c r="A29989" s="221">
        <v>30470.0</v>
      </c>
      <c r="B29989" s="221">
        <v>30310.0</v>
      </c>
      <c r="C29989" s="221">
        <v>222.0</v>
      </c>
    </row>
    <row r="29990">
      <c r="A29990" s="221">
        <v>30474.0</v>
      </c>
      <c r="B29990" s="221">
        <v>30021.0</v>
      </c>
      <c r="C29990" s="221">
        <v>3.0</v>
      </c>
    </row>
    <row r="29991">
      <c r="A29991" s="221">
        <v>30474.0</v>
      </c>
      <c r="B29991" s="221">
        <v>30254.0</v>
      </c>
      <c r="C29991" s="221">
        <v>3.0</v>
      </c>
    </row>
    <row r="29992">
      <c r="A29992" s="221">
        <v>30474.0</v>
      </c>
      <c r="B29992" s="221">
        <v>30303.0</v>
      </c>
      <c r="C29992" s="221">
        <v>11.0</v>
      </c>
    </row>
    <row r="29993">
      <c r="A29993" s="221">
        <v>30474.0</v>
      </c>
      <c r="B29993" s="221">
        <v>30304.0</v>
      </c>
      <c r="C29993" s="221">
        <v>2.0</v>
      </c>
    </row>
    <row r="29994">
      <c r="A29994" s="221">
        <v>30476.0</v>
      </c>
      <c r="B29994" s="221">
        <v>30019.0</v>
      </c>
      <c r="C29994" s="221">
        <v>3.0</v>
      </c>
    </row>
    <row r="29995">
      <c r="A29995" s="221">
        <v>30476.0</v>
      </c>
      <c r="B29995" s="221">
        <v>30021.0</v>
      </c>
      <c r="C29995" s="221">
        <v>4.0</v>
      </c>
    </row>
    <row r="29996">
      <c r="A29996" s="221">
        <v>30476.0</v>
      </c>
      <c r="B29996" s="221">
        <v>30251.0</v>
      </c>
      <c r="C29996" s="221">
        <v>4.0</v>
      </c>
    </row>
    <row r="29997">
      <c r="A29997" s="221">
        <v>30476.0</v>
      </c>
      <c r="B29997" s="221">
        <v>30254.0</v>
      </c>
      <c r="C29997" s="221">
        <v>6.0</v>
      </c>
    </row>
    <row r="29998">
      <c r="A29998" s="221">
        <v>30476.0</v>
      </c>
      <c r="B29998" s="221">
        <v>30303.0</v>
      </c>
      <c r="C29998" s="221">
        <v>28.0</v>
      </c>
    </row>
    <row r="29999">
      <c r="A29999" s="221">
        <v>30476.0</v>
      </c>
      <c r="B29999" s="221">
        <v>30304.0</v>
      </c>
      <c r="C29999" s="221">
        <v>11.0</v>
      </c>
    </row>
    <row r="30000">
      <c r="A30000" s="221">
        <v>30476.0</v>
      </c>
      <c r="B30000" s="221">
        <v>30306.0</v>
      </c>
      <c r="C30000" s="221">
        <v>60.0</v>
      </c>
    </row>
    <row r="30001">
      <c r="A30001" s="221">
        <v>30476.0</v>
      </c>
      <c r="B30001" s="221">
        <v>30308.0</v>
      </c>
      <c r="C30001" s="221">
        <v>44.0</v>
      </c>
    </row>
    <row r="30002">
      <c r="A30002" s="221">
        <v>30478.0</v>
      </c>
      <c r="B30002" s="221">
        <v>30019.0</v>
      </c>
      <c r="C30002" s="221">
        <v>2.0</v>
      </c>
    </row>
    <row r="30003">
      <c r="A30003" s="221">
        <v>30478.0</v>
      </c>
      <c r="B30003" s="221">
        <v>30021.0</v>
      </c>
      <c r="C30003" s="221">
        <v>3.0</v>
      </c>
    </row>
    <row r="30004">
      <c r="A30004" s="221">
        <v>30478.0</v>
      </c>
      <c r="B30004" s="221">
        <v>30254.0</v>
      </c>
      <c r="C30004" s="221">
        <v>10.0</v>
      </c>
    </row>
    <row r="30005">
      <c r="A30005" s="221">
        <v>30478.0</v>
      </c>
      <c r="B30005" s="221">
        <v>30258.0</v>
      </c>
      <c r="C30005" s="221">
        <v>4.0</v>
      </c>
    </row>
    <row r="30006">
      <c r="A30006" s="221">
        <v>30478.0</v>
      </c>
      <c r="B30006" s="221">
        <v>30303.0</v>
      </c>
      <c r="C30006" s="221">
        <v>11.0</v>
      </c>
    </row>
    <row r="30007">
      <c r="A30007" s="221">
        <v>30478.0</v>
      </c>
      <c r="B30007" s="221">
        <v>30307.0</v>
      </c>
      <c r="C30007" s="221">
        <v>7.0</v>
      </c>
    </row>
    <row r="30008">
      <c r="A30008" s="221">
        <v>30478.0</v>
      </c>
      <c r="B30008" s="221">
        <v>30309.0</v>
      </c>
      <c r="C30008" s="221">
        <v>7.0</v>
      </c>
    </row>
    <row r="30009">
      <c r="A30009" s="221">
        <v>30486.0</v>
      </c>
      <c r="B30009" s="221">
        <v>34.0</v>
      </c>
      <c r="C30009" s="221">
        <v>3.0</v>
      </c>
    </row>
    <row r="30010">
      <c r="A30010" s="221">
        <v>30486.0</v>
      </c>
      <c r="B30010" s="221">
        <v>35.0</v>
      </c>
      <c r="C30010" s="221">
        <v>9.0</v>
      </c>
    </row>
    <row r="30011">
      <c r="A30011" s="221">
        <v>30486.0</v>
      </c>
      <c r="B30011" s="221">
        <v>36.0</v>
      </c>
      <c r="C30011" s="221">
        <v>14.0</v>
      </c>
    </row>
    <row r="30012">
      <c r="A30012" s="221">
        <v>30486.0</v>
      </c>
      <c r="B30012" s="221">
        <v>37.0</v>
      </c>
      <c r="C30012" s="221">
        <v>1.0</v>
      </c>
    </row>
    <row r="30013">
      <c r="A30013" s="221">
        <v>30486.0</v>
      </c>
      <c r="B30013" s="221">
        <v>38.0</v>
      </c>
      <c r="C30013" s="221">
        <v>1.0</v>
      </c>
    </row>
    <row r="30014">
      <c r="A30014" s="221">
        <v>30486.0</v>
      </c>
      <c r="B30014" s="221">
        <v>40.0</v>
      </c>
      <c r="C30014" s="221">
        <v>1.0</v>
      </c>
    </row>
    <row r="30015">
      <c r="A30015" s="221">
        <v>30486.0</v>
      </c>
      <c r="B30015" s="221">
        <v>16275.0</v>
      </c>
      <c r="C30015" s="221">
        <v>7.0</v>
      </c>
    </row>
    <row r="30016">
      <c r="A30016" s="221">
        <v>30488.0</v>
      </c>
      <c r="B30016" s="221">
        <v>34.0</v>
      </c>
      <c r="C30016" s="221">
        <v>11.0</v>
      </c>
    </row>
    <row r="30017">
      <c r="A30017" s="221">
        <v>30488.0</v>
      </c>
      <c r="B30017" s="221">
        <v>35.0</v>
      </c>
      <c r="C30017" s="221">
        <v>12.0</v>
      </c>
    </row>
    <row r="30018">
      <c r="A30018" s="221">
        <v>30488.0</v>
      </c>
      <c r="B30018" s="221">
        <v>36.0</v>
      </c>
      <c r="C30018" s="221">
        <v>28.0</v>
      </c>
    </row>
    <row r="30019">
      <c r="A30019" s="221">
        <v>30488.0</v>
      </c>
      <c r="B30019" s="221">
        <v>37.0</v>
      </c>
      <c r="C30019" s="221">
        <v>11.0</v>
      </c>
    </row>
    <row r="30020">
      <c r="A30020" s="221">
        <v>30488.0</v>
      </c>
      <c r="B30020" s="221">
        <v>38.0</v>
      </c>
      <c r="C30020" s="221">
        <v>4.0</v>
      </c>
    </row>
    <row r="30021">
      <c r="A30021" s="221">
        <v>30497.0</v>
      </c>
      <c r="B30021" s="221">
        <v>34.0</v>
      </c>
      <c r="C30021" s="221">
        <v>2500.0</v>
      </c>
    </row>
    <row r="30022">
      <c r="A30022" s="221">
        <v>30655.0</v>
      </c>
      <c r="B30022" s="221">
        <v>34.0</v>
      </c>
      <c r="C30022" s="221">
        <v>55556.0</v>
      </c>
    </row>
    <row r="30023">
      <c r="A30023" s="221">
        <v>30655.0</v>
      </c>
      <c r="B30023" s="221">
        <v>38.0</v>
      </c>
      <c r="C30023" s="221">
        <v>222.0</v>
      </c>
    </row>
    <row r="30024">
      <c r="A30024" s="221">
        <v>30655.0</v>
      </c>
      <c r="B30024" s="221">
        <v>40.0</v>
      </c>
      <c r="C30024" s="221">
        <v>112.0</v>
      </c>
    </row>
    <row r="30025">
      <c r="A30025" s="221">
        <v>30655.0</v>
      </c>
      <c r="B30025" s="221">
        <v>2870.0</v>
      </c>
      <c r="C30025" s="221">
        <v>1.0</v>
      </c>
    </row>
    <row r="30026">
      <c r="A30026" s="221">
        <v>30655.0</v>
      </c>
      <c r="B30026" s="221">
        <v>2871.0</v>
      </c>
      <c r="C30026" s="221">
        <v>1.0</v>
      </c>
    </row>
    <row r="30027">
      <c r="A30027" s="221">
        <v>30656.0</v>
      </c>
      <c r="B30027" s="221">
        <v>34.0</v>
      </c>
      <c r="C30027" s="221">
        <v>55556.0</v>
      </c>
    </row>
    <row r="30028">
      <c r="A30028" s="221">
        <v>30656.0</v>
      </c>
      <c r="B30028" s="221">
        <v>38.0</v>
      </c>
      <c r="C30028" s="221">
        <v>222.0</v>
      </c>
    </row>
    <row r="30029">
      <c r="A30029" s="221">
        <v>30656.0</v>
      </c>
      <c r="B30029" s="221">
        <v>40.0</v>
      </c>
      <c r="C30029" s="221">
        <v>112.0</v>
      </c>
    </row>
    <row r="30030">
      <c r="A30030" s="221">
        <v>30656.0</v>
      </c>
      <c r="B30030" s="221">
        <v>2867.0</v>
      </c>
      <c r="C30030" s="221">
        <v>1.0</v>
      </c>
    </row>
    <row r="30031">
      <c r="A30031" s="221">
        <v>30656.0</v>
      </c>
      <c r="B30031" s="221">
        <v>2868.0</v>
      </c>
      <c r="C30031" s="221">
        <v>1.0</v>
      </c>
    </row>
    <row r="30032">
      <c r="A30032" s="221">
        <v>30656.0</v>
      </c>
      <c r="B30032" s="221">
        <v>2869.0</v>
      </c>
      <c r="C30032" s="221">
        <v>1.0</v>
      </c>
    </row>
    <row r="30033">
      <c r="A30033" s="221">
        <v>30832.0</v>
      </c>
      <c r="B30033" s="221">
        <v>34.0</v>
      </c>
      <c r="C30033" s="221">
        <v>840.0</v>
      </c>
    </row>
    <row r="30034">
      <c r="A30034" s="221">
        <v>30832.0</v>
      </c>
      <c r="B30034" s="221">
        <v>35.0</v>
      </c>
      <c r="C30034" s="221">
        <v>183.0</v>
      </c>
    </row>
    <row r="30035">
      <c r="A30035" s="221">
        <v>30832.0</v>
      </c>
      <c r="B30035" s="221">
        <v>36.0</v>
      </c>
      <c r="C30035" s="221">
        <v>470.0</v>
      </c>
    </row>
    <row r="30036">
      <c r="A30036" s="221">
        <v>30832.0</v>
      </c>
      <c r="B30036" s="221">
        <v>37.0</v>
      </c>
      <c r="C30036" s="221">
        <v>4.0</v>
      </c>
    </row>
    <row r="30037">
      <c r="A30037" s="221">
        <v>30832.0</v>
      </c>
      <c r="B30037" s="221">
        <v>40.0</v>
      </c>
      <c r="C30037" s="221">
        <v>4.0</v>
      </c>
    </row>
    <row r="30038">
      <c r="A30038" s="221">
        <v>30832.0</v>
      </c>
      <c r="B30038" s="221">
        <v>9840.0</v>
      </c>
      <c r="C30038" s="221">
        <v>12.0</v>
      </c>
    </row>
    <row r="30039">
      <c r="A30039" s="221">
        <v>30832.0</v>
      </c>
      <c r="B30039" s="221">
        <v>9842.0</v>
      </c>
      <c r="C30039" s="221">
        <v>9.0</v>
      </c>
    </row>
    <row r="30040">
      <c r="A30040" s="221">
        <v>30832.0</v>
      </c>
      <c r="B30040" s="221">
        <v>11536.0</v>
      </c>
      <c r="C30040" s="221">
        <v>5.0</v>
      </c>
    </row>
    <row r="30041">
      <c r="A30041" s="221">
        <v>30832.0</v>
      </c>
      <c r="B30041" s="221">
        <v>11539.0</v>
      </c>
      <c r="C30041" s="221">
        <v>5.0</v>
      </c>
    </row>
    <row r="30042">
      <c r="A30042" s="221">
        <v>30834.0</v>
      </c>
      <c r="B30042" s="221">
        <v>34.0</v>
      </c>
      <c r="C30042" s="221">
        <v>840.0</v>
      </c>
    </row>
    <row r="30043">
      <c r="A30043" s="221">
        <v>30834.0</v>
      </c>
      <c r="B30043" s="221">
        <v>35.0</v>
      </c>
      <c r="C30043" s="221">
        <v>183.0</v>
      </c>
    </row>
    <row r="30044">
      <c r="A30044" s="221">
        <v>30834.0</v>
      </c>
      <c r="B30044" s="221">
        <v>36.0</v>
      </c>
      <c r="C30044" s="221">
        <v>470.0</v>
      </c>
    </row>
    <row r="30045">
      <c r="A30045" s="221">
        <v>30834.0</v>
      </c>
      <c r="B30045" s="221">
        <v>37.0</v>
      </c>
      <c r="C30045" s="221">
        <v>4.0</v>
      </c>
    </row>
    <row r="30046">
      <c r="A30046" s="221">
        <v>30834.0</v>
      </c>
      <c r="B30046" s="221">
        <v>40.0</v>
      </c>
      <c r="C30046" s="221">
        <v>4.0</v>
      </c>
    </row>
    <row r="30047">
      <c r="A30047" s="221">
        <v>30834.0</v>
      </c>
      <c r="B30047" s="221">
        <v>9840.0</v>
      </c>
      <c r="C30047" s="221">
        <v>12.0</v>
      </c>
    </row>
    <row r="30048">
      <c r="A30048" s="221">
        <v>30834.0</v>
      </c>
      <c r="B30048" s="221">
        <v>9842.0</v>
      </c>
      <c r="C30048" s="221">
        <v>9.0</v>
      </c>
    </row>
    <row r="30049">
      <c r="A30049" s="221">
        <v>30834.0</v>
      </c>
      <c r="B30049" s="221">
        <v>11536.0</v>
      </c>
      <c r="C30049" s="221">
        <v>5.0</v>
      </c>
    </row>
    <row r="30050">
      <c r="A30050" s="221">
        <v>30834.0</v>
      </c>
      <c r="B30050" s="221">
        <v>11540.0</v>
      </c>
      <c r="C30050" s="221">
        <v>5.0</v>
      </c>
    </row>
    <row r="30051">
      <c r="A30051" s="221">
        <v>30836.0</v>
      </c>
      <c r="B30051" s="221">
        <v>34.0</v>
      </c>
      <c r="C30051" s="221">
        <v>840.0</v>
      </c>
    </row>
    <row r="30052">
      <c r="A30052" s="221">
        <v>30836.0</v>
      </c>
      <c r="B30052" s="221">
        <v>35.0</v>
      </c>
      <c r="C30052" s="221">
        <v>183.0</v>
      </c>
    </row>
    <row r="30053">
      <c r="A30053" s="221">
        <v>30836.0</v>
      </c>
      <c r="B30053" s="221">
        <v>36.0</v>
      </c>
      <c r="C30053" s="221">
        <v>470.0</v>
      </c>
    </row>
    <row r="30054">
      <c r="A30054" s="221">
        <v>30836.0</v>
      </c>
      <c r="B30054" s="221">
        <v>37.0</v>
      </c>
      <c r="C30054" s="221">
        <v>4.0</v>
      </c>
    </row>
    <row r="30055">
      <c r="A30055" s="221">
        <v>30836.0</v>
      </c>
      <c r="B30055" s="221">
        <v>40.0</v>
      </c>
      <c r="C30055" s="221">
        <v>4.0</v>
      </c>
    </row>
    <row r="30056">
      <c r="A30056" s="221">
        <v>30836.0</v>
      </c>
      <c r="B30056" s="221">
        <v>9840.0</v>
      </c>
      <c r="C30056" s="221">
        <v>12.0</v>
      </c>
    </row>
    <row r="30057">
      <c r="A30057" s="221">
        <v>30836.0</v>
      </c>
      <c r="B30057" s="221">
        <v>9842.0</v>
      </c>
      <c r="C30057" s="221">
        <v>9.0</v>
      </c>
    </row>
    <row r="30058">
      <c r="A30058" s="221">
        <v>30836.0</v>
      </c>
      <c r="B30058" s="221">
        <v>11536.0</v>
      </c>
      <c r="C30058" s="221">
        <v>5.0</v>
      </c>
    </row>
    <row r="30059">
      <c r="A30059" s="221">
        <v>30836.0</v>
      </c>
      <c r="B30059" s="221">
        <v>11538.0</v>
      </c>
      <c r="C30059" s="221">
        <v>5.0</v>
      </c>
    </row>
    <row r="30060">
      <c r="A30060" s="221">
        <v>30839.0</v>
      </c>
      <c r="B30060" s="221">
        <v>34.0</v>
      </c>
      <c r="C30060" s="221">
        <v>72.0</v>
      </c>
    </row>
    <row r="30061">
      <c r="A30061" s="221">
        <v>30839.0</v>
      </c>
      <c r="B30061" s="221">
        <v>35.0</v>
      </c>
      <c r="C30061" s="221">
        <v>36.0</v>
      </c>
    </row>
    <row r="30062">
      <c r="A30062" s="221">
        <v>30839.0</v>
      </c>
      <c r="B30062" s="221">
        <v>36.0</v>
      </c>
      <c r="C30062" s="221">
        <v>1.0</v>
      </c>
    </row>
    <row r="30063">
      <c r="A30063" s="221">
        <v>30842.0</v>
      </c>
      <c r="B30063" s="221">
        <v>34.0</v>
      </c>
      <c r="C30063" s="221">
        <v>2778.0</v>
      </c>
    </row>
    <row r="30064">
      <c r="A30064" s="221">
        <v>30844.0</v>
      </c>
      <c r="B30064" s="221">
        <v>34.0</v>
      </c>
      <c r="C30064" s="221">
        <v>300.0</v>
      </c>
    </row>
    <row r="30065">
      <c r="A30065" s="221">
        <v>30844.0</v>
      </c>
      <c r="B30065" s="221">
        <v>39.0</v>
      </c>
      <c r="C30065" s="221">
        <v>166.0</v>
      </c>
    </row>
    <row r="30066">
      <c r="A30066" s="221">
        <v>30844.0</v>
      </c>
      <c r="B30066" s="221">
        <v>40.0</v>
      </c>
      <c r="C30066" s="221">
        <v>333.0</v>
      </c>
    </row>
    <row r="30067">
      <c r="A30067" s="221">
        <v>30845.0</v>
      </c>
      <c r="B30067" s="221">
        <v>34.0</v>
      </c>
      <c r="C30067" s="221">
        <v>300.0</v>
      </c>
    </row>
    <row r="30068">
      <c r="A30068" s="221">
        <v>30845.0</v>
      </c>
      <c r="B30068" s="221">
        <v>39.0</v>
      </c>
      <c r="C30068" s="221">
        <v>166.0</v>
      </c>
    </row>
    <row r="30069">
      <c r="A30069" s="221">
        <v>30845.0</v>
      </c>
      <c r="B30069" s="221">
        <v>40.0</v>
      </c>
      <c r="C30069" s="221">
        <v>333.0</v>
      </c>
    </row>
    <row r="30070">
      <c r="A30070" s="221">
        <v>30846.0</v>
      </c>
      <c r="B30070" s="221">
        <v>34.0</v>
      </c>
      <c r="C30070" s="221">
        <v>300.0</v>
      </c>
    </row>
    <row r="30071">
      <c r="A30071" s="221">
        <v>30846.0</v>
      </c>
      <c r="B30071" s="221">
        <v>39.0</v>
      </c>
      <c r="C30071" s="221">
        <v>166.0</v>
      </c>
    </row>
    <row r="30072">
      <c r="A30072" s="221">
        <v>30846.0</v>
      </c>
      <c r="B30072" s="221">
        <v>40.0</v>
      </c>
      <c r="C30072" s="221">
        <v>333.0</v>
      </c>
    </row>
    <row r="30073">
      <c r="A30073" s="221">
        <v>30847.0</v>
      </c>
      <c r="B30073" s="221">
        <v>34.0</v>
      </c>
      <c r="C30073" s="221">
        <v>300.0</v>
      </c>
    </row>
    <row r="30074">
      <c r="A30074" s="221">
        <v>30847.0</v>
      </c>
      <c r="B30074" s="221">
        <v>39.0</v>
      </c>
      <c r="C30074" s="221">
        <v>166.0</v>
      </c>
    </row>
    <row r="30075">
      <c r="A30075" s="221">
        <v>30847.0</v>
      </c>
      <c r="B30075" s="221">
        <v>40.0</v>
      </c>
      <c r="C30075" s="221">
        <v>333.0</v>
      </c>
    </row>
    <row r="30076">
      <c r="A30076" s="221">
        <v>30848.0</v>
      </c>
      <c r="B30076" s="221">
        <v>34.0</v>
      </c>
      <c r="C30076" s="221">
        <v>300.0</v>
      </c>
    </row>
    <row r="30077">
      <c r="A30077" s="221">
        <v>30848.0</v>
      </c>
      <c r="B30077" s="221">
        <v>39.0</v>
      </c>
      <c r="C30077" s="221">
        <v>166.0</v>
      </c>
    </row>
    <row r="30078">
      <c r="A30078" s="221">
        <v>30848.0</v>
      </c>
      <c r="B30078" s="221">
        <v>40.0</v>
      </c>
      <c r="C30078" s="221">
        <v>333.0</v>
      </c>
    </row>
    <row r="30079">
      <c r="A30079" s="221">
        <v>30849.0</v>
      </c>
      <c r="B30079" s="221">
        <v>34.0</v>
      </c>
      <c r="C30079" s="221">
        <v>300.0</v>
      </c>
    </row>
    <row r="30080">
      <c r="A30080" s="221">
        <v>30849.0</v>
      </c>
      <c r="B30080" s="221">
        <v>39.0</v>
      </c>
      <c r="C30080" s="221">
        <v>166.0</v>
      </c>
    </row>
    <row r="30081">
      <c r="A30081" s="221">
        <v>30849.0</v>
      </c>
      <c r="B30081" s="221">
        <v>40.0</v>
      </c>
      <c r="C30081" s="221">
        <v>333.0</v>
      </c>
    </row>
    <row r="30082">
      <c r="A30082" s="221">
        <v>30850.0</v>
      </c>
      <c r="B30082" s="221">
        <v>34.0</v>
      </c>
      <c r="C30082" s="221">
        <v>300.0</v>
      </c>
    </row>
    <row r="30083">
      <c r="A30083" s="221">
        <v>30850.0</v>
      </c>
      <c r="B30083" s="221">
        <v>39.0</v>
      </c>
      <c r="C30083" s="221">
        <v>166.0</v>
      </c>
    </row>
    <row r="30084">
      <c r="A30084" s="221">
        <v>30850.0</v>
      </c>
      <c r="B30084" s="221">
        <v>40.0</v>
      </c>
      <c r="C30084" s="221">
        <v>333.0</v>
      </c>
    </row>
    <row r="30085">
      <c r="A30085" s="221">
        <v>30851.0</v>
      </c>
      <c r="B30085" s="221">
        <v>34.0</v>
      </c>
      <c r="C30085" s="221">
        <v>300.0</v>
      </c>
    </row>
    <row r="30086">
      <c r="A30086" s="221">
        <v>30851.0</v>
      </c>
      <c r="B30086" s="221">
        <v>39.0</v>
      </c>
      <c r="C30086" s="221">
        <v>166.0</v>
      </c>
    </row>
    <row r="30087">
      <c r="A30087" s="221">
        <v>30851.0</v>
      </c>
      <c r="B30087" s="221">
        <v>40.0</v>
      </c>
      <c r="C30087" s="221">
        <v>333.0</v>
      </c>
    </row>
    <row r="30088">
      <c r="A30088" s="221">
        <v>30852.0</v>
      </c>
      <c r="B30088" s="221">
        <v>34.0</v>
      </c>
      <c r="C30088" s="221">
        <v>300.0</v>
      </c>
    </row>
    <row r="30089">
      <c r="A30089" s="221">
        <v>30852.0</v>
      </c>
      <c r="B30089" s="221">
        <v>39.0</v>
      </c>
      <c r="C30089" s="221">
        <v>166.0</v>
      </c>
    </row>
    <row r="30090">
      <c r="A30090" s="221">
        <v>30852.0</v>
      </c>
      <c r="B30090" s="221">
        <v>40.0</v>
      </c>
      <c r="C30090" s="221">
        <v>333.0</v>
      </c>
    </row>
    <row r="30091">
      <c r="A30091" s="221">
        <v>30853.0</v>
      </c>
      <c r="B30091" s="221">
        <v>34.0</v>
      </c>
      <c r="C30091" s="221">
        <v>300.0</v>
      </c>
    </row>
    <row r="30092">
      <c r="A30092" s="221">
        <v>30853.0</v>
      </c>
      <c r="B30092" s="221">
        <v>39.0</v>
      </c>
      <c r="C30092" s="221">
        <v>166.0</v>
      </c>
    </row>
    <row r="30093">
      <c r="A30093" s="221">
        <v>30853.0</v>
      </c>
      <c r="B30093" s="221">
        <v>40.0</v>
      </c>
      <c r="C30093" s="221">
        <v>333.0</v>
      </c>
    </row>
    <row r="30094">
      <c r="A30094" s="221">
        <v>30854.0</v>
      </c>
      <c r="B30094" s="221">
        <v>34.0</v>
      </c>
      <c r="C30094" s="221">
        <v>300.0</v>
      </c>
    </row>
    <row r="30095">
      <c r="A30095" s="221">
        <v>30854.0</v>
      </c>
      <c r="B30095" s="221">
        <v>39.0</v>
      </c>
      <c r="C30095" s="221">
        <v>166.0</v>
      </c>
    </row>
    <row r="30096">
      <c r="A30096" s="221">
        <v>30854.0</v>
      </c>
      <c r="B30096" s="221">
        <v>40.0</v>
      </c>
      <c r="C30096" s="221">
        <v>333.0</v>
      </c>
    </row>
    <row r="30097">
      <c r="A30097" s="221">
        <v>30855.0</v>
      </c>
      <c r="B30097" s="221">
        <v>34.0</v>
      </c>
      <c r="C30097" s="221">
        <v>300.0</v>
      </c>
    </row>
    <row r="30098">
      <c r="A30098" s="221">
        <v>30855.0</v>
      </c>
      <c r="B30098" s="221">
        <v>39.0</v>
      </c>
      <c r="C30098" s="221">
        <v>166.0</v>
      </c>
    </row>
    <row r="30099">
      <c r="A30099" s="221">
        <v>30855.0</v>
      </c>
      <c r="B30099" s="221">
        <v>40.0</v>
      </c>
      <c r="C30099" s="221">
        <v>333.0</v>
      </c>
    </row>
    <row r="30100">
      <c r="A30100" s="221">
        <v>30856.0</v>
      </c>
      <c r="B30100" s="221">
        <v>34.0</v>
      </c>
      <c r="C30100" s="221">
        <v>300.0</v>
      </c>
    </row>
    <row r="30101">
      <c r="A30101" s="221">
        <v>30856.0</v>
      </c>
      <c r="B30101" s="221">
        <v>39.0</v>
      </c>
      <c r="C30101" s="221">
        <v>166.0</v>
      </c>
    </row>
    <row r="30102">
      <c r="A30102" s="221">
        <v>30856.0</v>
      </c>
      <c r="B30102" s="221">
        <v>40.0</v>
      </c>
      <c r="C30102" s="221">
        <v>333.0</v>
      </c>
    </row>
    <row r="30103">
      <c r="A30103" s="221">
        <v>30857.0</v>
      </c>
      <c r="B30103" s="221">
        <v>34.0</v>
      </c>
      <c r="C30103" s="221">
        <v>300.0</v>
      </c>
    </row>
    <row r="30104">
      <c r="A30104" s="221">
        <v>30857.0</v>
      </c>
      <c r="B30104" s="221">
        <v>39.0</v>
      </c>
      <c r="C30104" s="221">
        <v>166.0</v>
      </c>
    </row>
    <row r="30105">
      <c r="A30105" s="221">
        <v>30857.0</v>
      </c>
      <c r="B30105" s="221">
        <v>40.0</v>
      </c>
      <c r="C30105" s="221">
        <v>333.0</v>
      </c>
    </row>
    <row r="30106">
      <c r="A30106" s="221">
        <v>30858.0</v>
      </c>
      <c r="B30106" s="221">
        <v>34.0</v>
      </c>
      <c r="C30106" s="221">
        <v>300.0</v>
      </c>
    </row>
    <row r="30107">
      <c r="A30107" s="221">
        <v>30858.0</v>
      </c>
      <c r="B30107" s="221">
        <v>39.0</v>
      </c>
      <c r="C30107" s="221">
        <v>166.0</v>
      </c>
    </row>
    <row r="30108">
      <c r="A30108" s="221">
        <v>30858.0</v>
      </c>
      <c r="B30108" s="221">
        <v>40.0</v>
      </c>
      <c r="C30108" s="221">
        <v>333.0</v>
      </c>
    </row>
    <row r="30109">
      <c r="A30109" s="221">
        <v>30859.0</v>
      </c>
      <c r="B30109" s="221">
        <v>34.0</v>
      </c>
      <c r="C30109" s="221">
        <v>300.0</v>
      </c>
    </row>
    <row r="30110">
      <c r="A30110" s="221">
        <v>30859.0</v>
      </c>
      <c r="B30110" s="221">
        <v>39.0</v>
      </c>
      <c r="C30110" s="221">
        <v>166.0</v>
      </c>
    </row>
    <row r="30111">
      <c r="A30111" s="221">
        <v>30859.0</v>
      </c>
      <c r="B30111" s="221">
        <v>40.0</v>
      </c>
      <c r="C30111" s="221">
        <v>333.0</v>
      </c>
    </row>
    <row r="30112">
      <c r="A30112" s="221">
        <v>30860.0</v>
      </c>
      <c r="B30112" s="221">
        <v>34.0</v>
      </c>
      <c r="C30112" s="221">
        <v>300.0</v>
      </c>
    </row>
    <row r="30113">
      <c r="A30113" s="221">
        <v>30860.0</v>
      </c>
      <c r="B30113" s="221">
        <v>39.0</v>
      </c>
      <c r="C30113" s="221">
        <v>166.0</v>
      </c>
    </row>
    <row r="30114">
      <c r="A30114" s="221">
        <v>30860.0</v>
      </c>
      <c r="B30114" s="221">
        <v>40.0</v>
      </c>
      <c r="C30114" s="221">
        <v>333.0</v>
      </c>
    </row>
    <row r="30115">
      <c r="A30115" s="221">
        <v>30861.0</v>
      </c>
      <c r="B30115" s="221">
        <v>34.0</v>
      </c>
      <c r="C30115" s="221">
        <v>300.0</v>
      </c>
    </row>
    <row r="30116">
      <c r="A30116" s="221">
        <v>30861.0</v>
      </c>
      <c r="B30116" s="221">
        <v>39.0</v>
      </c>
      <c r="C30116" s="221">
        <v>166.0</v>
      </c>
    </row>
    <row r="30117">
      <c r="A30117" s="221">
        <v>30861.0</v>
      </c>
      <c r="B30117" s="221">
        <v>40.0</v>
      </c>
      <c r="C30117" s="221">
        <v>333.0</v>
      </c>
    </row>
    <row r="30118">
      <c r="A30118" s="221">
        <v>30862.0</v>
      </c>
      <c r="B30118" s="221">
        <v>34.0</v>
      </c>
      <c r="C30118" s="221">
        <v>300.0</v>
      </c>
    </row>
    <row r="30119">
      <c r="A30119" s="221">
        <v>30862.0</v>
      </c>
      <c r="B30119" s="221">
        <v>39.0</v>
      </c>
      <c r="C30119" s="221">
        <v>166.0</v>
      </c>
    </row>
    <row r="30120">
      <c r="A30120" s="221">
        <v>30862.0</v>
      </c>
      <c r="B30120" s="221">
        <v>40.0</v>
      </c>
      <c r="C30120" s="221">
        <v>333.0</v>
      </c>
    </row>
    <row r="30121">
      <c r="A30121" s="221">
        <v>30863.0</v>
      </c>
      <c r="B30121" s="221">
        <v>34.0</v>
      </c>
      <c r="C30121" s="221">
        <v>300.0</v>
      </c>
    </row>
    <row r="30122">
      <c r="A30122" s="221">
        <v>30863.0</v>
      </c>
      <c r="B30122" s="221">
        <v>39.0</v>
      </c>
      <c r="C30122" s="221">
        <v>166.0</v>
      </c>
    </row>
    <row r="30123">
      <c r="A30123" s="221">
        <v>30863.0</v>
      </c>
      <c r="B30123" s="221">
        <v>40.0</v>
      </c>
      <c r="C30123" s="221">
        <v>333.0</v>
      </c>
    </row>
    <row r="30124">
      <c r="A30124" s="221">
        <v>30864.0</v>
      </c>
      <c r="B30124" s="221">
        <v>34.0</v>
      </c>
      <c r="C30124" s="221">
        <v>300.0</v>
      </c>
    </row>
    <row r="30125">
      <c r="A30125" s="221">
        <v>30864.0</v>
      </c>
      <c r="B30125" s="221">
        <v>39.0</v>
      </c>
      <c r="C30125" s="221">
        <v>166.0</v>
      </c>
    </row>
    <row r="30126">
      <c r="A30126" s="221">
        <v>30864.0</v>
      </c>
      <c r="B30126" s="221">
        <v>40.0</v>
      </c>
      <c r="C30126" s="221">
        <v>333.0</v>
      </c>
    </row>
    <row r="30127">
      <c r="A30127" s="221">
        <v>30865.0</v>
      </c>
      <c r="B30127" s="221">
        <v>34.0</v>
      </c>
      <c r="C30127" s="221">
        <v>300.0</v>
      </c>
    </row>
    <row r="30128">
      <c r="A30128" s="221">
        <v>30865.0</v>
      </c>
      <c r="B30128" s="221">
        <v>39.0</v>
      </c>
      <c r="C30128" s="221">
        <v>166.0</v>
      </c>
    </row>
    <row r="30129">
      <c r="A30129" s="221">
        <v>30865.0</v>
      </c>
      <c r="B30129" s="221">
        <v>40.0</v>
      </c>
      <c r="C30129" s="221">
        <v>333.0</v>
      </c>
    </row>
    <row r="30130">
      <c r="A30130" s="221">
        <v>30866.0</v>
      </c>
      <c r="B30130" s="221">
        <v>34.0</v>
      </c>
      <c r="C30130" s="221">
        <v>300.0</v>
      </c>
    </row>
    <row r="30131">
      <c r="A30131" s="221">
        <v>30866.0</v>
      </c>
      <c r="B30131" s="221">
        <v>39.0</v>
      </c>
      <c r="C30131" s="221">
        <v>166.0</v>
      </c>
    </row>
    <row r="30132">
      <c r="A30132" s="221">
        <v>30866.0</v>
      </c>
      <c r="B30132" s="221">
        <v>40.0</v>
      </c>
      <c r="C30132" s="221">
        <v>333.0</v>
      </c>
    </row>
    <row r="30133">
      <c r="A30133" s="221">
        <v>30867.0</v>
      </c>
      <c r="B30133" s="221">
        <v>34.0</v>
      </c>
      <c r="C30133" s="221">
        <v>300.0</v>
      </c>
    </row>
    <row r="30134">
      <c r="A30134" s="221">
        <v>30867.0</v>
      </c>
      <c r="B30134" s="221">
        <v>39.0</v>
      </c>
      <c r="C30134" s="221">
        <v>166.0</v>
      </c>
    </row>
    <row r="30135">
      <c r="A30135" s="221">
        <v>30867.0</v>
      </c>
      <c r="B30135" s="221">
        <v>40.0</v>
      </c>
      <c r="C30135" s="221">
        <v>333.0</v>
      </c>
    </row>
    <row r="30136">
      <c r="A30136" s="221">
        <v>30868.0</v>
      </c>
      <c r="B30136" s="221">
        <v>34.0</v>
      </c>
      <c r="C30136" s="221">
        <v>300.0</v>
      </c>
    </row>
    <row r="30137">
      <c r="A30137" s="221">
        <v>30868.0</v>
      </c>
      <c r="B30137" s="221">
        <v>39.0</v>
      </c>
      <c r="C30137" s="221">
        <v>166.0</v>
      </c>
    </row>
    <row r="30138">
      <c r="A30138" s="221">
        <v>30868.0</v>
      </c>
      <c r="B30138" s="221">
        <v>40.0</v>
      </c>
      <c r="C30138" s="221">
        <v>333.0</v>
      </c>
    </row>
    <row r="30139">
      <c r="A30139" s="221">
        <v>30869.0</v>
      </c>
      <c r="B30139" s="221">
        <v>34.0</v>
      </c>
      <c r="C30139" s="221">
        <v>300.0</v>
      </c>
    </row>
    <row r="30140">
      <c r="A30140" s="221">
        <v>30869.0</v>
      </c>
      <c r="B30140" s="221">
        <v>39.0</v>
      </c>
      <c r="C30140" s="221">
        <v>166.0</v>
      </c>
    </row>
    <row r="30141">
      <c r="A30141" s="221">
        <v>30869.0</v>
      </c>
      <c r="B30141" s="221">
        <v>40.0</v>
      </c>
      <c r="C30141" s="221">
        <v>333.0</v>
      </c>
    </row>
    <row r="30142">
      <c r="A30142" s="221">
        <v>30870.0</v>
      </c>
      <c r="B30142" s="221">
        <v>34.0</v>
      </c>
      <c r="C30142" s="221">
        <v>300.0</v>
      </c>
    </row>
    <row r="30143">
      <c r="A30143" s="221">
        <v>30870.0</v>
      </c>
      <c r="B30143" s="221">
        <v>39.0</v>
      </c>
      <c r="C30143" s="221">
        <v>166.0</v>
      </c>
    </row>
    <row r="30144">
      <c r="A30144" s="221">
        <v>30870.0</v>
      </c>
      <c r="B30144" s="221">
        <v>40.0</v>
      </c>
      <c r="C30144" s="221">
        <v>333.0</v>
      </c>
    </row>
    <row r="30145">
      <c r="A30145" s="221">
        <v>30871.0</v>
      </c>
      <c r="B30145" s="221">
        <v>34.0</v>
      </c>
      <c r="C30145" s="221">
        <v>300.0</v>
      </c>
    </row>
    <row r="30146">
      <c r="A30146" s="221">
        <v>30871.0</v>
      </c>
      <c r="B30146" s="221">
        <v>39.0</v>
      </c>
      <c r="C30146" s="221">
        <v>166.0</v>
      </c>
    </row>
    <row r="30147">
      <c r="A30147" s="221">
        <v>30871.0</v>
      </c>
      <c r="B30147" s="221">
        <v>40.0</v>
      </c>
      <c r="C30147" s="221">
        <v>333.0</v>
      </c>
    </row>
    <row r="30148">
      <c r="A30148" s="221">
        <v>30872.0</v>
      </c>
      <c r="B30148" s="221">
        <v>34.0</v>
      </c>
      <c r="C30148" s="221">
        <v>300.0</v>
      </c>
    </row>
    <row r="30149">
      <c r="A30149" s="221">
        <v>30872.0</v>
      </c>
      <c r="B30149" s="221">
        <v>39.0</v>
      </c>
      <c r="C30149" s="221">
        <v>166.0</v>
      </c>
    </row>
    <row r="30150">
      <c r="A30150" s="221">
        <v>30872.0</v>
      </c>
      <c r="B30150" s="221">
        <v>40.0</v>
      </c>
      <c r="C30150" s="221">
        <v>333.0</v>
      </c>
    </row>
    <row r="30151">
      <c r="A30151" s="221">
        <v>30873.0</v>
      </c>
      <c r="B30151" s="221">
        <v>34.0</v>
      </c>
      <c r="C30151" s="221">
        <v>300.0</v>
      </c>
    </row>
    <row r="30152">
      <c r="A30152" s="221">
        <v>30873.0</v>
      </c>
      <c r="B30152" s="221">
        <v>39.0</v>
      </c>
      <c r="C30152" s="221">
        <v>166.0</v>
      </c>
    </row>
    <row r="30153">
      <c r="A30153" s="221">
        <v>30873.0</v>
      </c>
      <c r="B30153" s="221">
        <v>40.0</v>
      </c>
      <c r="C30153" s="221">
        <v>333.0</v>
      </c>
    </row>
    <row r="30154">
      <c r="A30154" s="221">
        <v>30874.0</v>
      </c>
      <c r="B30154" s="221">
        <v>34.0</v>
      </c>
      <c r="C30154" s="221">
        <v>300.0</v>
      </c>
    </row>
    <row r="30155">
      <c r="A30155" s="221">
        <v>30874.0</v>
      </c>
      <c r="B30155" s="221">
        <v>39.0</v>
      </c>
      <c r="C30155" s="221">
        <v>166.0</v>
      </c>
    </row>
    <row r="30156">
      <c r="A30156" s="221">
        <v>30874.0</v>
      </c>
      <c r="B30156" s="221">
        <v>40.0</v>
      </c>
      <c r="C30156" s="221">
        <v>333.0</v>
      </c>
    </row>
    <row r="30157">
      <c r="A30157" s="221">
        <v>30875.0</v>
      </c>
      <c r="B30157" s="221">
        <v>34.0</v>
      </c>
      <c r="C30157" s="221">
        <v>300.0</v>
      </c>
    </row>
    <row r="30158">
      <c r="A30158" s="221">
        <v>30875.0</v>
      </c>
      <c r="B30158" s="221">
        <v>39.0</v>
      </c>
      <c r="C30158" s="221">
        <v>166.0</v>
      </c>
    </row>
    <row r="30159">
      <c r="A30159" s="221">
        <v>30875.0</v>
      </c>
      <c r="B30159" s="221">
        <v>40.0</v>
      </c>
      <c r="C30159" s="221">
        <v>333.0</v>
      </c>
    </row>
    <row r="30160">
      <c r="A30160" s="221">
        <v>30876.0</v>
      </c>
      <c r="B30160" s="221">
        <v>34.0</v>
      </c>
      <c r="C30160" s="221">
        <v>300.0</v>
      </c>
    </row>
    <row r="30161">
      <c r="A30161" s="221">
        <v>30876.0</v>
      </c>
      <c r="B30161" s="221">
        <v>39.0</v>
      </c>
      <c r="C30161" s="221">
        <v>166.0</v>
      </c>
    </row>
    <row r="30162">
      <c r="A30162" s="221">
        <v>30876.0</v>
      </c>
      <c r="B30162" s="221">
        <v>40.0</v>
      </c>
      <c r="C30162" s="221">
        <v>333.0</v>
      </c>
    </row>
    <row r="30163">
      <c r="A30163" s="221">
        <v>30877.0</v>
      </c>
      <c r="B30163" s="221">
        <v>34.0</v>
      </c>
      <c r="C30163" s="221">
        <v>300.0</v>
      </c>
    </row>
    <row r="30164">
      <c r="A30164" s="221">
        <v>30877.0</v>
      </c>
      <c r="B30164" s="221">
        <v>39.0</v>
      </c>
      <c r="C30164" s="221">
        <v>166.0</v>
      </c>
    </row>
    <row r="30165">
      <c r="A30165" s="221">
        <v>30877.0</v>
      </c>
      <c r="B30165" s="221">
        <v>40.0</v>
      </c>
      <c r="C30165" s="221">
        <v>333.0</v>
      </c>
    </row>
    <row r="30166">
      <c r="A30166" s="221">
        <v>30878.0</v>
      </c>
      <c r="B30166" s="221">
        <v>34.0</v>
      </c>
      <c r="C30166" s="221">
        <v>300.0</v>
      </c>
    </row>
    <row r="30167">
      <c r="A30167" s="221">
        <v>30878.0</v>
      </c>
      <c r="B30167" s="221">
        <v>39.0</v>
      </c>
      <c r="C30167" s="221">
        <v>166.0</v>
      </c>
    </row>
    <row r="30168">
      <c r="A30168" s="221">
        <v>30878.0</v>
      </c>
      <c r="B30168" s="221">
        <v>40.0</v>
      </c>
      <c r="C30168" s="221">
        <v>333.0</v>
      </c>
    </row>
    <row r="30169">
      <c r="A30169" s="221">
        <v>30879.0</v>
      </c>
      <c r="B30169" s="221">
        <v>34.0</v>
      </c>
      <c r="C30169" s="221">
        <v>300.0</v>
      </c>
    </row>
    <row r="30170">
      <c r="A30170" s="221">
        <v>30879.0</v>
      </c>
      <c r="B30170" s="221">
        <v>39.0</v>
      </c>
      <c r="C30170" s="221">
        <v>166.0</v>
      </c>
    </row>
    <row r="30171">
      <c r="A30171" s="221">
        <v>30879.0</v>
      </c>
      <c r="B30171" s="221">
        <v>40.0</v>
      </c>
      <c r="C30171" s="221">
        <v>333.0</v>
      </c>
    </row>
    <row r="30172">
      <c r="A30172" s="221">
        <v>30880.0</v>
      </c>
      <c r="B30172" s="221">
        <v>34.0</v>
      </c>
      <c r="C30172" s="221">
        <v>300.0</v>
      </c>
    </row>
    <row r="30173">
      <c r="A30173" s="221">
        <v>30880.0</v>
      </c>
      <c r="B30173" s="221">
        <v>39.0</v>
      </c>
      <c r="C30173" s="221">
        <v>166.0</v>
      </c>
    </row>
    <row r="30174">
      <c r="A30174" s="221">
        <v>30880.0</v>
      </c>
      <c r="B30174" s="221">
        <v>40.0</v>
      </c>
      <c r="C30174" s="221">
        <v>333.0</v>
      </c>
    </row>
    <row r="30175">
      <c r="A30175" s="221">
        <v>30881.0</v>
      </c>
      <c r="B30175" s="221">
        <v>34.0</v>
      </c>
      <c r="C30175" s="221">
        <v>300.0</v>
      </c>
    </row>
    <row r="30176">
      <c r="A30176" s="221">
        <v>30881.0</v>
      </c>
      <c r="B30176" s="221">
        <v>39.0</v>
      </c>
      <c r="C30176" s="221">
        <v>166.0</v>
      </c>
    </row>
    <row r="30177">
      <c r="A30177" s="221">
        <v>30881.0</v>
      </c>
      <c r="B30177" s="221">
        <v>40.0</v>
      </c>
      <c r="C30177" s="221">
        <v>333.0</v>
      </c>
    </row>
    <row r="30178">
      <c r="A30178" s="221">
        <v>30882.0</v>
      </c>
      <c r="B30178" s="221">
        <v>34.0</v>
      </c>
      <c r="C30178" s="221">
        <v>300.0</v>
      </c>
    </row>
    <row r="30179">
      <c r="A30179" s="221">
        <v>30882.0</v>
      </c>
      <c r="B30179" s="221">
        <v>39.0</v>
      </c>
      <c r="C30179" s="221">
        <v>166.0</v>
      </c>
    </row>
    <row r="30180">
      <c r="A30180" s="221">
        <v>30882.0</v>
      </c>
      <c r="B30180" s="221">
        <v>40.0</v>
      </c>
      <c r="C30180" s="221">
        <v>333.0</v>
      </c>
    </row>
    <row r="30181">
      <c r="A30181" s="221">
        <v>30883.0</v>
      </c>
      <c r="B30181" s="221">
        <v>34.0</v>
      </c>
      <c r="C30181" s="221">
        <v>300.0</v>
      </c>
    </row>
    <row r="30182">
      <c r="A30182" s="221">
        <v>30883.0</v>
      </c>
      <c r="B30182" s="221">
        <v>39.0</v>
      </c>
      <c r="C30182" s="221">
        <v>166.0</v>
      </c>
    </row>
    <row r="30183">
      <c r="A30183" s="221">
        <v>30883.0</v>
      </c>
      <c r="B30183" s="221">
        <v>40.0</v>
      </c>
      <c r="C30183" s="221">
        <v>333.0</v>
      </c>
    </row>
    <row r="30184">
      <c r="A30184" s="221">
        <v>30884.0</v>
      </c>
      <c r="B30184" s="221">
        <v>34.0</v>
      </c>
      <c r="C30184" s="221">
        <v>300.0</v>
      </c>
    </row>
    <row r="30185">
      <c r="A30185" s="221">
        <v>30884.0</v>
      </c>
      <c r="B30185" s="221">
        <v>39.0</v>
      </c>
      <c r="C30185" s="221">
        <v>166.0</v>
      </c>
    </row>
    <row r="30186">
      <c r="A30186" s="221">
        <v>30884.0</v>
      </c>
      <c r="B30186" s="221">
        <v>40.0</v>
      </c>
      <c r="C30186" s="221">
        <v>333.0</v>
      </c>
    </row>
    <row r="30187">
      <c r="A30187" s="221">
        <v>30987.0</v>
      </c>
      <c r="B30187" s="221">
        <v>25590.0</v>
      </c>
      <c r="C30187" s="221">
        <v>2.0</v>
      </c>
    </row>
    <row r="30188">
      <c r="A30188" s="221">
        <v>30987.0</v>
      </c>
      <c r="B30188" s="221">
        <v>25601.0</v>
      </c>
      <c r="C30188" s="221">
        <v>3.0</v>
      </c>
    </row>
    <row r="30189">
      <c r="A30189" s="221">
        <v>30987.0</v>
      </c>
      <c r="B30189" s="221">
        <v>25605.0</v>
      </c>
      <c r="C30189" s="221">
        <v>3.0</v>
      </c>
    </row>
    <row r="30190">
      <c r="A30190" s="221">
        <v>30993.0</v>
      </c>
      <c r="B30190" s="221">
        <v>25590.0</v>
      </c>
      <c r="C30190" s="221">
        <v>278.0</v>
      </c>
    </row>
    <row r="30191">
      <c r="A30191" s="221">
        <v>30993.0</v>
      </c>
      <c r="B30191" s="221">
        <v>25601.0</v>
      </c>
      <c r="C30191" s="221">
        <v>417.0</v>
      </c>
    </row>
    <row r="30192">
      <c r="A30192" s="221">
        <v>30993.0</v>
      </c>
      <c r="B30192" s="221">
        <v>25605.0</v>
      </c>
      <c r="C30192" s="221">
        <v>361.0</v>
      </c>
    </row>
    <row r="30193">
      <c r="A30193" s="221">
        <v>30997.0</v>
      </c>
      <c r="B30193" s="221">
        <v>25590.0</v>
      </c>
      <c r="C30193" s="221">
        <v>2.0</v>
      </c>
    </row>
    <row r="30194">
      <c r="A30194" s="221">
        <v>30997.0</v>
      </c>
      <c r="B30194" s="221">
        <v>25601.0</v>
      </c>
      <c r="C30194" s="221">
        <v>3.0</v>
      </c>
    </row>
    <row r="30195">
      <c r="A30195" s="221">
        <v>30997.0</v>
      </c>
      <c r="B30195" s="221">
        <v>25605.0</v>
      </c>
      <c r="C30195" s="221">
        <v>3.0</v>
      </c>
    </row>
    <row r="30196">
      <c r="A30196" s="221">
        <v>30999.0</v>
      </c>
      <c r="B30196" s="221">
        <v>25590.0</v>
      </c>
      <c r="C30196" s="221">
        <v>9.0</v>
      </c>
    </row>
    <row r="30197">
      <c r="A30197" s="221">
        <v>30999.0</v>
      </c>
      <c r="B30197" s="221">
        <v>25601.0</v>
      </c>
      <c r="C30197" s="221">
        <v>17.0</v>
      </c>
    </row>
    <row r="30198">
      <c r="A30198" s="221">
        <v>30999.0</v>
      </c>
      <c r="B30198" s="221">
        <v>25605.0</v>
      </c>
      <c r="C30198" s="221">
        <v>14.0</v>
      </c>
    </row>
    <row r="30199">
      <c r="A30199" s="221">
        <v>31001.0</v>
      </c>
      <c r="B30199" s="221">
        <v>25590.0</v>
      </c>
      <c r="C30199" s="221">
        <v>222.0</v>
      </c>
    </row>
    <row r="30200">
      <c r="A30200" s="221">
        <v>31001.0</v>
      </c>
      <c r="B30200" s="221">
        <v>25601.0</v>
      </c>
      <c r="C30200" s="221">
        <v>417.0</v>
      </c>
    </row>
    <row r="30201">
      <c r="A30201" s="221">
        <v>31001.0</v>
      </c>
      <c r="B30201" s="221">
        <v>25605.0</v>
      </c>
      <c r="C30201" s="221">
        <v>361.0</v>
      </c>
    </row>
    <row r="30202">
      <c r="A30202" s="221">
        <v>31003.0</v>
      </c>
      <c r="B30202" s="221">
        <v>25609.0</v>
      </c>
      <c r="C30202" s="221">
        <v>1.0</v>
      </c>
    </row>
    <row r="30203">
      <c r="A30203" s="221">
        <v>31003.0</v>
      </c>
      <c r="B30203" s="221">
        <v>25620.0</v>
      </c>
      <c r="C30203" s="221">
        <v>1.0</v>
      </c>
    </row>
    <row r="30204">
      <c r="A30204" s="221">
        <v>31003.0</v>
      </c>
      <c r="B30204" s="221">
        <v>25624.0</v>
      </c>
      <c r="C30204" s="221">
        <v>1.0</v>
      </c>
    </row>
    <row r="30205">
      <c r="A30205" s="221">
        <v>31005.0</v>
      </c>
      <c r="B30205" s="221">
        <v>25609.0</v>
      </c>
      <c r="C30205" s="221">
        <v>1.0</v>
      </c>
    </row>
    <row r="30206">
      <c r="A30206" s="221">
        <v>31005.0</v>
      </c>
      <c r="B30206" s="221">
        <v>25620.0</v>
      </c>
      <c r="C30206" s="221">
        <v>5.0</v>
      </c>
    </row>
    <row r="30207">
      <c r="A30207" s="221">
        <v>31005.0</v>
      </c>
      <c r="B30207" s="221">
        <v>25624.0</v>
      </c>
      <c r="C30207" s="221">
        <v>3.0</v>
      </c>
    </row>
    <row r="30208">
      <c r="A30208" s="221">
        <v>31007.0</v>
      </c>
      <c r="B30208" s="221">
        <v>25609.0</v>
      </c>
      <c r="C30208" s="221">
        <v>60.0</v>
      </c>
    </row>
    <row r="30209">
      <c r="A30209" s="221">
        <v>31007.0</v>
      </c>
      <c r="B30209" s="221">
        <v>25620.0</v>
      </c>
      <c r="C30209" s="221">
        <v>113.0</v>
      </c>
    </row>
    <row r="30210">
      <c r="A30210" s="221">
        <v>31007.0</v>
      </c>
      <c r="B30210" s="221">
        <v>25624.0</v>
      </c>
      <c r="C30210" s="221">
        <v>98.0</v>
      </c>
    </row>
    <row r="30211">
      <c r="A30211" s="221">
        <v>31009.0</v>
      </c>
      <c r="B30211" s="221">
        <v>25590.0</v>
      </c>
      <c r="C30211" s="221">
        <v>2.0</v>
      </c>
    </row>
    <row r="30212">
      <c r="A30212" s="221">
        <v>31009.0</v>
      </c>
      <c r="B30212" s="221">
        <v>25601.0</v>
      </c>
      <c r="C30212" s="221">
        <v>3.0</v>
      </c>
    </row>
    <row r="30213">
      <c r="A30213" s="221">
        <v>31009.0</v>
      </c>
      <c r="B30213" s="221">
        <v>25605.0</v>
      </c>
      <c r="C30213" s="221">
        <v>3.0</v>
      </c>
    </row>
    <row r="30214">
      <c r="A30214" s="221">
        <v>31011.0</v>
      </c>
      <c r="B30214" s="221">
        <v>25590.0</v>
      </c>
      <c r="C30214" s="221">
        <v>9.0</v>
      </c>
    </row>
    <row r="30215">
      <c r="A30215" s="221">
        <v>31011.0</v>
      </c>
      <c r="B30215" s="221">
        <v>25601.0</v>
      </c>
      <c r="C30215" s="221">
        <v>17.0</v>
      </c>
    </row>
    <row r="30216">
      <c r="A30216" s="221">
        <v>31011.0</v>
      </c>
      <c r="B30216" s="221">
        <v>25605.0</v>
      </c>
      <c r="C30216" s="221">
        <v>14.0</v>
      </c>
    </row>
    <row r="30217">
      <c r="A30217" s="221">
        <v>31013.0</v>
      </c>
      <c r="B30217" s="221">
        <v>25590.0</v>
      </c>
      <c r="C30217" s="221">
        <v>222.0</v>
      </c>
    </row>
    <row r="30218">
      <c r="A30218" s="221">
        <v>31013.0</v>
      </c>
      <c r="B30218" s="221">
        <v>25601.0</v>
      </c>
      <c r="C30218" s="221">
        <v>417.0</v>
      </c>
    </row>
    <row r="30219">
      <c r="A30219" s="221">
        <v>31013.0</v>
      </c>
      <c r="B30219" s="221">
        <v>25605.0</v>
      </c>
      <c r="C30219" s="221">
        <v>361.0</v>
      </c>
    </row>
    <row r="30220">
      <c r="A30220" s="221">
        <v>31015.0</v>
      </c>
      <c r="B30220" s="221">
        <v>25609.0</v>
      </c>
      <c r="C30220" s="221">
        <v>1.0</v>
      </c>
    </row>
    <row r="30221">
      <c r="A30221" s="221">
        <v>31015.0</v>
      </c>
      <c r="B30221" s="221">
        <v>25620.0</v>
      </c>
      <c r="C30221" s="221">
        <v>1.0</v>
      </c>
    </row>
    <row r="30222">
      <c r="A30222" s="221">
        <v>31015.0</v>
      </c>
      <c r="B30222" s="221">
        <v>25624.0</v>
      </c>
      <c r="C30222" s="221">
        <v>1.0</v>
      </c>
    </row>
    <row r="30223">
      <c r="A30223" s="221">
        <v>31017.0</v>
      </c>
      <c r="B30223" s="221">
        <v>25609.0</v>
      </c>
      <c r="C30223" s="221">
        <v>1.0</v>
      </c>
    </row>
    <row r="30224">
      <c r="A30224" s="221">
        <v>31017.0</v>
      </c>
      <c r="B30224" s="221">
        <v>25620.0</v>
      </c>
      <c r="C30224" s="221">
        <v>5.0</v>
      </c>
    </row>
    <row r="30225">
      <c r="A30225" s="221">
        <v>31017.0</v>
      </c>
      <c r="B30225" s="221">
        <v>25624.0</v>
      </c>
      <c r="C30225" s="221">
        <v>3.0</v>
      </c>
    </row>
    <row r="30226">
      <c r="A30226" s="221">
        <v>31019.0</v>
      </c>
      <c r="B30226" s="221">
        <v>25609.0</v>
      </c>
      <c r="C30226" s="221">
        <v>60.0</v>
      </c>
    </row>
    <row r="30227">
      <c r="A30227" s="221">
        <v>31019.0</v>
      </c>
      <c r="B30227" s="221">
        <v>25620.0</v>
      </c>
      <c r="C30227" s="221">
        <v>113.0</v>
      </c>
    </row>
    <row r="30228">
      <c r="A30228" s="221">
        <v>31019.0</v>
      </c>
      <c r="B30228" s="221">
        <v>25624.0</v>
      </c>
      <c r="C30228" s="221">
        <v>98.0</v>
      </c>
    </row>
    <row r="30229">
      <c r="A30229" s="221">
        <v>31021.0</v>
      </c>
      <c r="B30229" s="221">
        <v>25590.0</v>
      </c>
      <c r="C30229" s="221">
        <v>2.0</v>
      </c>
    </row>
    <row r="30230">
      <c r="A30230" s="221">
        <v>31021.0</v>
      </c>
      <c r="B30230" s="221">
        <v>25601.0</v>
      </c>
      <c r="C30230" s="221">
        <v>3.0</v>
      </c>
    </row>
    <row r="30231">
      <c r="A30231" s="221">
        <v>31021.0</v>
      </c>
      <c r="B30231" s="221">
        <v>25605.0</v>
      </c>
      <c r="C30231" s="221">
        <v>3.0</v>
      </c>
    </row>
    <row r="30232">
      <c r="A30232" s="221">
        <v>31023.0</v>
      </c>
      <c r="B30232" s="221">
        <v>25590.0</v>
      </c>
      <c r="C30232" s="221">
        <v>9.0</v>
      </c>
    </row>
    <row r="30233">
      <c r="A30233" s="221">
        <v>31023.0</v>
      </c>
      <c r="B30233" s="221">
        <v>25601.0</v>
      </c>
      <c r="C30233" s="221">
        <v>17.0</v>
      </c>
    </row>
    <row r="30234">
      <c r="A30234" s="221">
        <v>31023.0</v>
      </c>
      <c r="B30234" s="221">
        <v>25605.0</v>
      </c>
      <c r="C30234" s="221">
        <v>14.0</v>
      </c>
    </row>
    <row r="30235">
      <c r="A30235" s="221">
        <v>31025.0</v>
      </c>
      <c r="B30235" s="221">
        <v>25590.0</v>
      </c>
      <c r="C30235" s="221">
        <v>222.0</v>
      </c>
    </row>
    <row r="30236">
      <c r="A30236" s="221">
        <v>31025.0</v>
      </c>
      <c r="B30236" s="221">
        <v>25601.0</v>
      </c>
      <c r="C30236" s="221">
        <v>417.0</v>
      </c>
    </row>
    <row r="30237">
      <c r="A30237" s="221">
        <v>31025.0</v>
      </c>
      <c r="B30237" s="221">
        <v>25605.0</v>
      </c>
      <c r="C30237" s="221">
        <v>361.0</v>
      </c>
    </row>
    <row r="30238">
      <c r="A30238" s="221">
        <v>31027.0</v>
      </c>
      <c r="B30238" s="221">
        <v>25609.0</v>
      </c>
      <c r="C30238" s="221">
        <v>1.0</v>
      </c>
    </row>
    <row r="30239">
      <c r="A30239" s="221">
        <v>31027.0</v>
      </c>
      <c r="B30239" s="221">
        <v>25620.0</v>
      </c>
      <c r="C30239" s="221">
        <v>1.0</v>
      </c>
    </row>
    <row r="30240">
      <c r="A30240" s="221">
        <v>31027.0</v>
      </c>
      <c r="B30240" s="221">
        <v>25624.0</v>
      </c>
      <c r="C30240" s="221">
        <v>1.0</v>
      </c>
    </row>
    <row r="30241">
      <c r="A30241" s="221">
        <v>31029.0</v>
      </c>
      <c r="B30241" s="221">
        <v>25609.0</v>
      </c>
      <c r="C30241" s="221">
        <v>1.0</v>
      </c>
    </row>
    <row r="30242">
      <c r="A30242" s="221">
        <v>31029.0</v>
      </c>
      <c r="B30242" s="221">
        <v>25620.0</v>
      </c>
      <c r="C30242" s="221">
        <v>5.0</v>
      </c>
    </row>
    <row r="30243">
      <c r="A30243" s="221">
        <v>31029.0</v>
      </c>
      <c r="B30243" s="221">
        <v>25624.0</v>
      </c>
      <c r="C30243" s="221">
        <v>3.0</v>
      </c>
    </row>
    <row r="30244">
      <c r="A30244" s="221">
        <v>31031.0</v>
      </c>
      <c r="B30244" s="221">
        <v>25609.0</v>
      </c>
      <c r="C30244" s="221">
        <v>60.0</v>
      </c>
    </row>
    <row r="30245">
      <c r="A30245" s="221">
        <v>31031.0</v>
      </c>
      <c r="B30245" s="221">
        <v>25620.0</v>
      </c>
      <c r="C30245" s="221">
        <v>113.0</v>
      </c>
    </row>
    <row r="30246">
      <c r="A30246" s="221">
        <v>31031.0</v>
      </c>
      <c r="B30246" s="221">
        <v>25624.0</v>
      </c>
      <c r="C30246" s="221">
        <v>98.0</v>
      </c>
    </row>
    <row r="30247">
      <c r="A30247" s="221">
        <v>31033.0</v>
      </c>
      <c r="B30247" s="221">
        <v>25590.0</v>
      </c>
      <c r="C30247" s="221">
        <v>2.0</v>
      </c>
    </row>
    <row r="30248">
      <c r="A30248" s="221">
        <v>31033.0</v>
      </c>
      <c r="B30248" s="221">
        <v>25601.0</v>
      </c>
      <c r="C30248" s="221">
        <v>3.0</v>
      </c>
    </row>
    <row r="30249">
      <c r="A30249" s="221">
        <v>31033.0</v>
      </c>
      <c r="B30249" s="221">
        <v>25605.0</v>
      </c>
      <c r="C30249" s="221">
        <v>3.0</v>
      </c>
    </row>
    <row r="30250">
      <c r="A30250" s="221">
        <v>31035.0</v>
      </c>
      <c r="B30250" s="221">
        <v>25590.0</v>
      </c>
      <c r="C30250" s="221">
        <v>9.0</v>
      </c>
    </row>
    <row r="30251">
      <c r="A30251" s="221">
        <v>31035.0</v>
      </c>
      <c r="B30251" s="221">
        <v>25601.0</v>
      </c>
      <c r="C30251" s="221">
        <v>17.0</v>
      </c>
    </row>
    <row r="30252">
      <c r="A30252" s="221">
        <v>31035.0</v>
      </c>
      <c r="B30252" s="221">
        <v>25605.0</v>
      </c>
      <c r="C30252" s="221">
        <v>14.0</v>
      </c>
    </row>
    <row r="30253">
      <c r="A30253" s="221">
        <v>31037.0</v>
      </c>
      <c r="B30253" s="221">
        <v>25590.0</v>
      </c>
      <c r="C30253" s="221">
        <v>222.0</v>
      </c>
    </row>
    <row r="30254">
      <c r="A30254" s="221">
        <v>31037.0</v>
      </c>
      <c r="B30254" s="221">
        <v>25601.0</v>
      </c>
      <c r="C30254" s="221">
        <v>417.0</v>
      </c>
    </row>
    <row r="30255">
      <c r="A30255" s="221">
        <v>31037.0</v>
      </c>
      <c r="B30255" s="221">
        <v>25605.0</v>
      </c>
      <c r="C30255" s="221">
        <v>361.0</v>
      </c>
    </row>
    <row r="30256">
      <c r="A30256" s="221">
        <v>31039.0</v>
      </c>
      <c r="B30256" s="221">
        <v>25609.0</v>
      </c>
      <c r="C30256" s="221">
        <v>1.0</v>
      </c>
    </row>
    <row r="30257">
      <c r="A30257" s="221">
        <v>31039.0</v>
      </c>
      <c r="B30257" s="221">
        <v>25620.0</v>
      </c>
      <c r="C30257" s="221">
        <v>1.0</v>
      </c>
    </row>
    <row r="30258">
      <c r="A30258" s="221">
        <v>31039.0</v>
      </c>
      <c r="B30258" s="221">
        <v>25624.0</v>
      </c>
      <c r="C30258" s="221">
        <v>1.0</v>
      </c>
    </row>
    <row r="30259">
      <c r="A30259" s="221">
        <v>31041.0</v>
      </c>
      <c r="B30259" s="221">
        <v>25609.0</v>
      </c>
      <c r="C30259" s="221">
        <v>1.0</v>
      </c>
    </row>
    <row r="30260">
      <c r="A30260" s="221">
        <v>31041.0</v>
      </c>
      <c r="B30260" s="221">
        <v>25620.0</v>
      </c>
      <c r="C30260" s="221">
        <v>5.0</v>
      </c>
    </row>
    <row r="30261">
      <c r="A30261" s="221">
        <v>31041.0</v>
      </c>
      <c r="B30261" s="221">
        <v>25624.0</v>
      </c>
      <c r="C30261" s="221">
        <v>3.0</v>
      </c>
    </row>
    <row r="30262">
      <c r="A30262" s="221">
        <v>31043.0</v>
      </c>
      <c r="B30262" s="221">
        <v>25609.0</v>
      </c>
      <c r="C30262" s="221">
        <v>60.0</v>
      </c>
    </row>
    <row r="30263">
      <c r="A30263" s="221">
        <v>31043.0</v>
      </c>
      <c r="B30263" s="221">
        <v>25620.0</v>
      </c>
      <c r="C30263" s="221">
        <v>113.0</v>
      </c>
    </row>
    <row r="30264">
      <c r="A30264" s="221">
        <v>31043.0</v>
      </c>
      <c r="B30264" s="221">
        <v>25624.0</v>
      </c>
      <c r="C30264" s="221">
        <v>98.0</v>
      </c>
    </row>
    <row r="30265">
      <c r="A30265" s="221">
        <v>31045.0</v>
      </c>
      <c r="B30265" s="221">
        <v>25590.0</v>
      </c>
      <c r="C30265" s="221">
        <v>3.0</v>
      </c>
    </row>
    <row r="30266">
      <c r="A30266" s="221">
        <v>31045.0</v>
      </c>
      <c r="B30266" s="221">
        <v>25601.0</v>
      </c>
      <c r="C30266" s="221">
        <v>4.0</v>
      </c>
    </row>
    <row r="30267">
      <c r="A30267" s="221">
        <v>31045.0</v>
      </c>
      <c r="B30267" s="221">
        <v>25605.0</v>
      </c>
      <c r="C30267" s="221">
        <v>4.0</v>
      </c>
    </row>
    <row r="30268">
      <c r="A30268" s="221">
        <v>31047.0</v>
      </c>
      <c r="B30268" s="221">
        <v>25590.0</v>
      </c>
      <c r="C30268" s="221">
        <v>13.0</v>
      </c>
    </row>
    <row r="30269">
      <c r="A30269" s="221">
        <v>31047.0</v>
      </c>
      <c r="B30269" s="221">
        <v>25601.0</v>
      </c>
      <c r="C30269" s="221">
        <v>20.0</v>
      </c>
    </row>
    <row r="30270">
      <c r="A30270" s="221">
        <v>31047.0</v>
      </c>
      <c r="B30270" s="221">
        <v>25605.0</v>
      </c>
      <c r="C30270" s="221">
        <v>18.0</v>
      </c>
    </row>
    <row r="30271">
      <c r="A30271" s="221">
        <v>31049.0</v>
      </c>
      <c r="B30271" s="221">
        <v>25609.0</v>
      </c>
      <c r="C30271" s="221">
        <v>90.0</v>
      </c>
    </row>
    <row r="30272">
      <c r="A30272" s="221">
        <v>31049.0</v>
      </c>
      <c r="B30272" s="221">
        <v>25620.0</v>
      </c>
      <c r="C30272" s="221">
        <v>135.0</v>
      </c>
    </row>
    <row r="30273">
      <c r="A30273" s="221">
        <v>31049.0</v>
      </c>
      <c r="B30273" s="221">
        <v>25624.0</v>
      </c>
      <c r="C30273" s="221">
        <v>120.0</v>
      </c>
    </row>
    <row r="30274">
      <c r="A30274" s="221">
        <v>31051.0</v>
      </c>
      <c r="B30274" s="221">
        <v>25609.0</v>
      </c>
      <c r="C30274" s="221">
        <v>1.0</v>
      </c>
    </row>
    <row r="30275">
      <c r="A30275" s="221">
        <v>31051.0</v>
      </c>
      <c r="B30275" s="221">
        <v>25620.0</v>
      </c>
      <c r="C30275" s="221">
        <v>1.0</v>
      </c>
    </row>
    <row r="30276">
      <c r="A30276" s="221">
        <v>31051.0</v>
      </c>
      <c r="B30276" s="221">
        <v>25624.0</v>
      </c>
      <c r="C30276" s="221">
        <v>1.0</v>
      </c>
    </row>
    <row r="30277">
      <c r="A30277" s="221">
        <v>31053.0</v>
      </c>
      <c r="B30277" s="221">
        <v>25609.0</v>
      </c>
      <c r="C30277" s="221">
        <v>3.0</v>
      </c>
    </row>
    <row r="30278">
      <c r="A30278" s="221">
        <v>31053.0</v>
      </c>
      <c r="B30278" s="221">
        <v>25620.0</v>
      </c>
      <c r="C30278" s="221">
        <v>5.0</v>
      </c>
    </row>
    <row r="30279">
      <c r="A30279" s="221">
        <v>31053.0</v>
      </c>
      <c r="B30279" s="221">
        <v>25624.0</v>
      </c>
      <c r="C30279" s="221">
        <v>5.0</v>
      </c>
    </row>
    <row r="30280">
      <c r="A30280" s="221">
        <v>31055.0</v>
      </c>
      <c r="B30280" s="221">
        <v>25590.0</v>
      </c>
      <c r="C30280" s="221">
        <v>11.0</v>
      </c>
    </row>
    <row r="30281">
      <c r="A30281" s="221">
        <v>31055.0</v>
      </c>
      <c r="B30281" s="221">
        <v>25601.0</v>
      </c>
      <c r="C30281" s="221">
        <v>17.0</v>
      </c>
    </row>
    <row r="30282">
      <c r="A30282" s="221">
        <v>31055.0</v>
      </c>
      <c r="B30282" s="221">
        <v>25605.0</v>
      </c>
      <c r="C30282" s="221">
        <v>14.0</v>
      </c>
    </row>
    <row r="30283">
      <c r="A30283" s="221">
        <v>31057.0</v>
      </c>
      <c r="B30283" s="221">
        <v>25609.0</v>
      </c>
      <c r="C30283" s="221">
        <v>1.0</v>
      </c>
    </row>
    <row r="30284">
      <c r="A30284" s="221">
        <v>31057.0</v>
      </c>
      <c r="B30284" s="221">
        <v>25620.0</v>
      </c>
      <c r="C30284" s="221">
        <v>1.0</v>
      </c>
    </row>
    <row r="30285">
      <c r="A30285" s="221">
        <v>31057.0</v>
      </c>
      <c r="B30285" s="221">
        <v>25624.0</v>
      </c>
      <c r="C30285" s="221">
        <v>1.0</v>
      </c>
    </row>
    <row r="30286">
      <c r="A30286" s="221">
        <v>31059.0</v>
      </c>
      <c r="B30286" s="221">
        <v>25609.0</v>
      </c>
      <c r="C30286" s="221">
        <v>3.0</v>
      </c>
    </row>
    <row r="30287">
      <c r="A30287" s="221">
        <v>31059.0</v>
      </c>
      <c r="B30287" s="221">
        <v>25620.0</v>
      </c>
      <c r="C30287" s="221">
        <v>5.0</v>
      </c>
    </row>
    <row r="30288">
      <c r="A30288" s="221">
        <v>31059.0</v>
      </c>
      <c r="B30288" s="221">
        <v>25624.0</v>
      </c>
      <c r="C30288" s="221">
        <v>3.0</v>
      </c>
    </row>
    <row r="30289">
      <c r="A30289" s="221">
        <v>31061.0</v>
      </c>
      <c r="B30289" s="221">
        <v>25609.0</v>
      </c>
      <c r="C30289" s="221">
        <v>75.0</v>
      </c>
    </row>
    <row r="30290">
      <c r="A30290" s="221">
        <v>31061.0</v>
      </c>
      <c r="B30290" s="221">
        <v>25620.0</v>
      </c>
      <c r="C30290" s="221">
        <v>113.0</v>
      </c>
    </row>
    <row r="30291">
      <c r="A30291" s="221">
        <v>31061.0</v>
      </c>
      <c r="B30291" s="221">
        <v>25624.0</v>
      </c>
      <c r="C30291" s="221">
        <v>98.0</v>
      </c>
    </row>
    <row r="30292">
      <c r="A30292" s="221">
        <v>31063.0</v>
      </c>
      <c r="B30292" s="221">
        <v>25590.0</v>
      </c>
      <c r="C30292" s="221">
        <v>3.0</v>
      </c>
    </row>
    <row r="30293">
      <c r="A30293" s="221">
        <v>31063.0</v>
      </c>
      <c r="B30293" s="221">
        <v>25601.0</v>
      </c>
      <c r="C30293" s="221">
        <v>4.0</v>
      </c>
    </row>
    <row r="30294">
      <c r="A30294" s="221">
        <v>31063.0</v>
      </c>
      <c r="B30294" s="221">
        <v>25605.0</v>
      </c>
      <c r="C30294" s="221">
        <v>4.0</v>
      </c>
    </row>
    <row r="30295">
      <c r="A30295" s="221">
        <v>31065.0</v>
      </c>
      <c r="B30295" s="221">
        <v>25590.0</v>
      </c>
      <c r="C30295" s="221">
        <v>13.0</v>
      </c>
    </row>
    <row r="30296">
      <c r="A30296" s="221">
        <v>31065.0</v>
      </c>
      <c r="B30296" s="221">
        <v>25601.0</v>
      </c>
      <c r="C30296" s="221">
        <v>20.0</v>
      </c>
    </row>
    <row r="30297">
      <c r="A30297" s="221">
        <v>31065.0</v>
      </c>
      <c r="B30297" s="221">
        <v>25605.0</v>
      </c>
      <c r="C30297" s="221">
        <v>18.0</v>
      </c>
    </row>
    <row r="30298">
      <c r="A30298" s="221">
        <v>31067.0</v>
      </c>
      <c r="B30298" s="221">
        <v>25590.0</v>
      </c>
      <c r="C30298" s="221">
        <v>333.0</v>
      </c>
    </row>
    <row r="30299">
      <c r="A30299" s="221">
        <v>31067.0</v>
      </c>
      <c r="B30299" s="221">
        <v>25601.0</v>
      </c>
      <c r="C30299" s="221">
        <v>500.0</v>
      </c>
    </row>
    <row r="30300">
      <c r="A30300" s="221">
        <v>31067.0</v>
      </c>
      <c r="B30300" s="221">
        <v>25605.0</v>
      </c>
      <c r="C30300" s="221">
        <v>444.0</v>
      </c>
    </row>
    <row r="30301">
      <c r="A30301" s="221">
        <v>31069.0</v>
      </c>
      <c r="B30301" s="221">
        <v>25609.0</v>
      </c>
      <c r="C30301" s="221">
        <v>1.0</v>
      </c>
    </row>
    <row r="30302">
      <c r="A30302" s="221">
        <v>31069.0</v>
      </c>
      <c r="B30302" s="221">
        <v>25620.0</v>
      </c>
      <c r="C30302" s="221">
        <v>1.0</v>
      </c>
    </row>
    <row r="30303">
      <c r="A30303" s="221">
        <v>31069.0</v>
      </c>
      <c r="B30303" s="221">
        <v>25624.0</v>
      </c>
      <c r="C30303" s="221">
        <v>1.0</v>
      </c>
    </row>
    <row r="30304">
      <c r="A30304" s="221">
        <v>31071.0</v>
      </c>
      <c r="B30304" s="221">
        <v>25609.0</v>
      </c>
      <c r="C30304" s="221">
        <v>3.0</v>
      </c>
    </row>
    <row r="30305">
      <c r="A30305" s="221">
        <v>31071.0</v>
      </c>
      <c r="B30305" s="221">
        <v>25620.0</v>
      </c>
      <c r="C30305" s="221">
        <v>5.0</v>
      </c>
    </row>
    <row r="30306">
      <c r="A30306" s="221">
        <v>31071.0</v>
      </c>
      <c r="B30306" s="221">
        <v>25624.0</v>
      </c>
      <c r="C30306" s="221">
        <v>5.0</v>
      </c>
    </row>
    <row r="30307">
      <c r="A30307" s="221">
        <v>31073.0</v>
      </c>
      <c r="B30307" s="221">
        <v>25590.0</v>
      </c>
      <c r="C30307" s="221">
        <v>13.0</v>
      </c>
    </row>
    <row r="30308">
      <c r="A30308" s="221">
        <v>31073.0</v>
      </c>
      <c r="B30308" s="221">
        <v>25601.0</v>
      </c>
      <c r="C30308" s="221">
        <v>20.0</v>
      </c>
    </row>
    <row r="30309">
      <c r="A30309" s="221">
        <v>31073.0</v>
      </c>
      <c r="B30309" s="221">
        <v>25605.0</v>
      </c>
      <c r="C30309" s="221">
        <v>18.0</v>
      </c>
    </row>
    <row r="30310">
      <c r="A30310" s="221">
        <v>31075.0</v>
      </c>
      <c r="B30310" s="221">
        <v>25590.0</v>
      </c>
      <c r="C30310" s="221">
        <v>333.0</v>
      </c>
    </row>
    <row r="30311">
      <c r="A30311" s="221">
        <v>31075.0</v>
      </c>
      <c r="B30311" s="221">
        <v>25601.0</v>
      </c>
      <c r="C30311" s="221">
        <v>500.0</v>
      </c>
    </row>
    <row r="30312">
      <c r="A30312" s="221">
        <v>31075.0</v>
      </c>
      <c r="B30312" s="221">
        <v>25605.0</v>
      </c>
      <c r="C30312" s="221">
        <v>444.0</v>
      </c>
    </row>
    <row r="30313">
      <c r="A30313" s="221">
        <v>31077.0</v>
      </c>
      <c r="B30313" s="221">
        <v>25609.0</v>
      </c>
      <c r="C30313" s="221">
        <v>1.0</v>
      </c>
    </row>
    <row r="30314">
      <c r="A30314" s="221">
        <v>31077.0</v>
      </c>
      <c r="B30314" s="221">
        <v>25620.0</v>
      </c>
      <c r="C30314" s="221">
        <v>1.0</v>
      </c>
    </row>
    <row r="30315">
      <c r="A30315" s="221">
        <v>31077.0</v>
      </c>
      <c r="B30315" s="221">
        <v>25624.0</v>
      </c>
      <c r="C30315" s="221">
        <v>1.0</v>
      </c>
    </row>
    <row r="30316">
      <c r="A30316" s="221">
        <v>31079.0</v>
      </c>
      <c r="B30316" s="221">
        <v>25609.0</v>
      </c>
      <c r="C30316" s="221">
        <v>3.0</v>
      </c>
    </row>
    <row r="30317">
      <c r="A30317" s="221">
        <v>31079.0</v>
      </c>
      <c r="B30317" s="221">
        <v>25620.0</v>
      </c>
      <c r="C30317" s="221">
        <v>5.0</v>
      </c>
    </row>
    <row r="30318">
      <c r="A30318" s="221">
        <v>31079.0</v>
      </c>
      <c r="B30318" s="221">
        <v>25624.0</v>
      </c>
      <c r="C30318" s="221">
        <v>5.0</v>
      </c>
    </row>
    <row r="30319">
      <c r="A30319" s="221">
        <v>31081.0</v>
      </c>
      <c r="B30319" s="221">
        <v>25609.0</v>
      </c>
      <c r="C30319" s="221">
        <v>90.0</v>
      </c>
    </row>
    <row r="30320">
      <c r="A30320" s="221">
        <v>31081.0</v>
      </c>
      <c r="B30320" s="221">
        <v>25620.0</v>
      </c>
      <c r="C30320" s="221">
        <v>135.0</v>
      </c>
    </row>
    <row r="30321">
      <c r="A30321" s="221">
        <v>31081.0</v>
      </c>
      <c r="B30321" s="221">
        <v>25624.0</v>
      </c>
      <c r="C30321" s="221">
        <v>120.0</v>
      </c>
    </row>
    <row r="30322">
      <c r="A30322" s="221">
        <v>31083.0</v>
      </c>
      <c r="B30322" s="221">
        <v>25590.0</v>
      </c>
      <c r="C30322" s="221">
        <v>3.0</v>
      </c>
    </row>
    <row r="30323">
      <c r="A30323" s="221">
        <v>31083.0</v>
      </c>
      <c r="B30323" s="221">
        <v>25601.0</v>
      </c>
      <c r="C30323" s="221">
        <v>4.0</v>
      </c>
    </row>
    <row r="30324">
      <c r="A30324" s="221">
        <v>31083.0</v>
      </c>
      <c r="B30324" s="221">
        <v>25605.0</v>
      </c>
      <c r="C30324" s="221">
        <v>4.0</v>
      </c>
    </row>
    <row r="30325">
      <c r="A30325" s="221">
        <v>31085.0</v>
      </c>
      <c r="B30325" s="221">
        <v>25590.0</v>
      </c>
      <c r="C30325" s="221">
        <v>13.0</v>
      </c>
    </row>
    <row r="30326">
      <c r="A30326" s="221">
        <v>31085.0</v>
      </c>
      <c r="B30326" s="221">
        <v>25601.0</v>
      </c>
      <c r="C30326" s="221">
        <v>20.0</v>
      </c>
    </row>
    <row r="30327">
      <c r="A30327" s="221">
        <v>31085.0</v>
      </c>
      <c r="B30327" s="221">
        <v>25605.0</v>
      </c>
      <c r="C30327" s="221">
        <v>18.0</v>
      </c>
    </row>
    <row r="30328">
      <c r="A30328" s="221">
        <v>31087.0</v>
      </c>
      <c r="B30328" s="221">
        <v>25590.0</v>
      </c>
      <c r="C30328" s="221">
        <v>333.0</v>
      </c>
    </row>
    <row r="30329">
      <c r="A30329" s="221">
        <v>31087.0</v>
      </c>
      <c r="B30329" s="221">
        <v>25601.0</v>
      </c>
      <c r="C30329" s="221">
        <v>500.0</v>
      </c>
    </row>
    <row r="30330">
      <c r="A30330" s="221">
        <v>31087.0</v>
      </c>
      <c r="B30330" s="221">
        <v>25605.0</v>
      </c>
      <c r="C30330" s="221">
        <v>444.0</v>
      </c>
    </row>
    <row r="30331">
      <c r="A30331" s="221">
        <v>31089.0</v>
      </c>
      <c r="B30331" s="221">
        <v>25609.0</v>
      </c>
      <c r="C30331" s="221">
        <v>1.0</v>
      </c>
    </row>
    <row r="30332">
      <c r="A30332" s="221">
        <v>31089.0</v>
      </c>
      <c r="B30332" s="221">
        <v>25620.0</v>
      </c>
      <c r="C30332" s="221">
        <v>1.0</v>
      </c>
    </row>
    <row r="30333">
      <c r="A30333" s="221">
        <v>31089.0</v>
      </c>
      <c r="B30333" s="221">
        <v>25624.0</v>
      </c>
      <c r="C30333" s="221">
        <v>1.0</v>
      </c>
    </row>
    <row r="30334">
      <c r="A30334" s="221">
        <v>31091.0</v>
      </c>
      <c r="B30334" s="221">
        <v>25609.0</v>
      </c>
      <c r="C30334" s="221">
        <v>3.0</v>
      </c>
    </row>
    <row r="30335">
      <c r="A30335" s="221">
        <v>31091.0</v>
      </c>
      <c r="B30335" s="221">
        <v>25620.0</v>
      </c>
      <c r="C30335" s="221">
        <v>5.0</v>
      </c>
    </row>
    <row r="30336">
      <c r="A30336" s="221">
        <v>31091.0</v>
      </c>
      <c r="B30336" s="221">
        <v>25624.0</v>
      </c>
      <c r="C30336" s="221">
        <v>5.0</v>
      </c>
    </row>
    <row r="30337">
      <c r="A30337" s="221">
        <v>31093.0</v>
      </c>
      <c r="B30337" s="221">
        <v>25609.0</v>
      </c>
      <c r="C30337" s="221">
        <v>90.0</v>
      </c>
    </row>
    <row r="30338">
      <c r="A30338" s="221">
        <v>31093.0</v>
      </c>
      <c r="B30338" s="221">
        <v>25620.0</v>
      </c>
      <c r="C30338" s="221">
        <v>135.0</v>
      </c>
    </row>
    <row r="30339">
      <c r="A30339" s="221">
        <v>31093.0</v>
      </c>
      <c r="B30339" s="221">
        <v>25624.0</v>
      </c>
      <c r="C30339" s="221">
        <v>120.0</v>
      </c>
    </row>
    <row r="30340">
      <c r="A30340" s="221">
        <v>31105.0</v>
      </c>
      <c r="B30340" s="221">
        <v>25599.0</v>
      </c>
      <c r="C30340" s="221">
        <v>3.0</v>
      </c>
    </row>
    <row r="30341">
      <c r="A30341" s="221">
        <v>31105.0</v>
      </c>
      <c r="B30341" s="221">
        <v>25600.0</v>
      </c>
      <c r="C30341" s="221">
        <v>4.0</v>
      </c>
    </row>
    <row r="30342">
      <c r="A30342" s="221">
        <v>31105.0</v>
      </c>
      <c r="B30342" s="221">
        <v>25602.0</v>
      </c>
      <c r="C30342" s="221">
        <v>1.0</v>
      </c>
    </row>
    <row r="30343">
      <c r="A30343" s="221">
        <v>31107.0</v>
      </c>
      <c r="B30343" s="221">
        <v>25599.0</v>
      </c>
      <c r="C30343" s="221">
        <v>18.0</v>
      </c>
    </row>
    <row r="30344">
      <c r="A30344" s="221">
        <v>31107.0</v>
      </c>
      <c r="B30344" s="221">
        <v>25600.0</v>
      </c>
      <c r="C30344" s="221">
        <v>20.0</v>
      </c>
    </row>
    <row r="30345">
      <c r="A30345" s="221">
        <v>31107.0</v>
      </c>
      <c r="B30345" s="221">
        <v>25602.0</v>
      </c>
      <c r="C30345" s="221">
        <v>7.0</v>
      </c>
    </row>
    <row r="30346">
      <c r="A30346" s="221">
        <v>31109.0</v>
      </c>
      <c r="B30346" s="221">
        <v>25599.0</v>
      </c>
      <c r="C30346" s="221">
        <v>444.0</v>
      </c>
    </row>
    <row r="30347">
      <c r="A30347" s="221">
        <v>31109.0</v>
      </c>
      <c r="B30347" s="221">
        <v>25600.0</v>
      </c>
      <c r="C30347" s="221">
        <v>500.0</v>
      </c>
    </row>
    <row r="30348">
      <c r="A30348" s="221">
        <v>31109.0</v>
      </c>
      <c r="B30348" s="221">
        <v>25602.0</v>
      </c>
      <c r="C30348" s="221">
        <v>167.0</v>
      </c>
    </row>
    <row r="30349">
      <c r="A30349" s="221">
        <v>31111.0</v>
      </c>
      <c r="B30349" s="221">
        <v>25618.0</v>
      </c>
      <c r="C30349" s="221">
        <v>1.0</v>
      </c>
    </row>
    <row r="30350">
      <c r="A30350" s="221">
        <v>31111.0</v>
      </c>
      <c r="B30350" s="221">
        <v>25619.0</v>
      </c>
      <c r="C30350" s="221">
        <v>1.0</v>
      </c>
    </row>
    <row r="30351">
      <c r="A30351" s="221">
        <v>31111.0</v>
      </c>
      <c r="B30351" s="221">
        <v>25621.0</v>
      </c>
      <c r="C30351" s="221">
        <v>1.0</v>
      </c>
    </row>
    <row r="30352">
      <c r="A30352" s="221">
        <v>31113.0</v>
      </c>
      <c r="B30352" s="221">
        <v>25618.0</v>
      </c>
      <c r="C30352" s="221">
        <v>5.0</v>
      </c>
    </row>
    <row r="30353">
      <c r="A30353" s="221">
        <v>31113.0</v>
      </c>
      <c r="B30353" s="221">
        <v>25619.0</v>
      </c>
      <c r="C30353" s="221">
        <v>6.0</v>
      </c>
    </row>
    <row r="30354">
      <c r="A30354" s="221">
        <v>31113.0</v>
      </c>
      <c r="B30354" s="221">
        <v>25621.0</v>
      </c>
      <c r="C30354" s="221">
        <v>1.0</v>
      </c>
    </row>
    <row r="30355">
      <c r="A30355" s="221">
        <v>31115.0</v>
      </c>
      <c r="B30355" s="221">
        <v>25618.0</v>
      </c>
      <c r="C30355" s="221">
        <v>120.0</v>
      </c>
    </row>
    <row r="30356">
      <c r="A30356" s="221">
        <v>31115.0</v>
      </c>
      <c r="B30356" s="221">
        <v>25619.0</v>
      </c>
      <c r="C30356" s="221">
        <v>135.0</v>
      </c>
    </row>
    <row r="30357">
      <c r="A30357" s="221">
        <v>31115.0</v>
      </c>
      <c r="B30357" s="221">
        <v>25621.0</v>
      </c>
      <c r="C30357" s="221">
        <v>45.0</v>
      </c>
    </row>
    <row r="30358">
      <c r="A30358" s="221">
        <v>31117.0</v>
      </c>
      <c r="B30358" s="221">
        <v>25595.0</v>
      </c>
      <c r="C30358" s="221">
        <v>4.0</v>
      </c>
    </row>
    <row r="30359">
      <c r="A30359" s="221">
        <v>31117.0</v>
      </c>
      <c r="B30359" s="221">
        <v>25598.0</v>
      </c>
      <c r="C30359" s="221">
        <v>3.0</v>
      </c>
    </row>
    <row r="30360">
      <c r="A30360" s="221">
        <v>31117.0</v>
      </c>
      <c r="B30360" s="221">
        <v>25601.0</v>
      </c>
      <c r="C30360" s="221">
        <v>6.0</v>
      </c>
    </row>
    <row r="30361">
      <c r="A30361" s="221">
        <v>31119.0</v>
      </c>
      <c r="B30361" s="221">
        <v>25595.0</v>
      </c>
      <c r="C30361" s="221">
        <v>22.0</v>
      </c>
    </row>
    <row r="30362">
      <c r="A30362" s="221">
        <v>31119.0</v>
      </c>
      <c r="B30362" s="221">
        <v>25598.0</v>
      </c>
      <c r="C30362" s="221">
        <v>16.0</v>
      </c>
    </row>
    <row r="30363">
      <c r="A30363" s="221">
        <v>31119.0</v>
      </c>
      <c r="B30363" s="221">
        <v>25601.0</v>
      </c>
      <c r="C30363" s="221">
        <v>27.0</v>
      </c>
    </row>
    <row r="30364">
      <c r="A30364" s="221">
        <v>31121.0</v>
      </c>
      <c r="B30364" s="221">
        <v>25595.0</v>
      </c>
      <c r="C30364" s="221">
        <v>556.0</v>
      </c>
    </row>
    <row r="30365">
      <c r="A30365" s="221">
        <v>31121.0</v>
      </c>
      <c r="B30365" s="221">
        <v>25598.0</v>
      </c>
      <c r="C30365" s="221">
        <v>378.0</v>
      </c>
    </row>
    <row r="30366">
      <c r="A30366" s="221">
        <v>31121.0</v>
      </c>
      <c r="B30366" s="221">
        <v>25601.0</v>
      </c>
      <c r="C30366" s="221">
        <v>656.0</v>
      </c>
    </row>
    <row r="30367">
      <c r="A30367" s="221">
        <v>31123.0</v>
      </c>
      <c r="B30367" s="221">
        <v>25614.0</v>
      </c>
      <c r="C30367" s="221">
        <v>1.0</v>
      </c>
    </row>
    <row r="30368">
      <c r="A30368" s="221">
        <v>31123.0</v>
      </c>
      <c r="B30368" s="221">
        <v>25617.0</v>
      </c>
      <c r="C30368" s="221">
        <v>1.0</v>
      </c>
    </row>
    <row r="30369">
      <c r="A30369" s="221">
        <v>31123.0</v>
      </c>
      <c r="B30369" s="221">
        <v>25620.0</v>
      </c>
      <c r="C30369" s="221">
        <v>1.0</v>
      </c>
    </row>
    <row r="30370">
      <c r="A30370" s="221">
        <v>31125.0</v>
      </c>
      <c r="B30370" s="221">
        <v>25614.0</v>
      </c>
      <c r="C30370" s="221">
        <v>6.0</v>
      </c>
    </row>
    <row r="30371">
      <c r="A30371" s="221">
        <v>31125.0</v>
      </c>
      <c r="B30371" s="221">
        <v>25617.0</v>
      </c>
      <c r="C30371" s="221">
        <v>5.0</v>
      </c>
    </row>
    <row r="30372">
      <c r="A30372" s="221">
        <v>31125.0</v>
      </c>
      <c r="B30372" s="221">
        <v>25620.0</v>
      </c>
      <c r="C30372" s="221">
        <v>8.0</v>
      </c>
    </row>
    <row r="30373">
      <c r="A30373" s="221">
        <v>31127.0</v>
      </c>
      <c r="B30373" s="221">
        <v>25614.0</v>
      </c>
      <c r="C30373" s="221">
        <v>150.0</v>
      </c>
    </row>
    <row r="30374">
      <c r="A30374" s="221">
        <v>31127.0</v>
      </c>
      <c r="B30374" s="221">
        <v>25617.0</v>
      </c>
      <c r="C30374" s="221">
        <v>105.0</v>
      </c>
    </row>
    <row r="30375">
      <c r="A30375" s="221">
        <v>31127.0</v>
      </c>
      <c r="B30375" s="221">
        <v>25620.0</v>
      </c>
      <c r="C30375" s="221">
        <v>180.0</v>
      </c>
    </row>
    <row r="30376">
      <c r="A30376" s="221">
        <v>31129.0</v>
      </c>
      <c r="B30376" s="221">
        <v>25595.0</v>
      </c>
      <c r="C30376" s="221">
        <v>1.0</v>
      </c>
    </row>
    <row r="30377">
      <c r="A30377" s="221">
        <v>31129.0</v>
      </c>
      <c r="B30377" s="221">
        <v>25598.0</v>
      </c>
      <c r="C30377" s="221">
        <v>2.0</v>
      </c>
    </row>
    <row r="30378">
      <c r="A30378" s="221">
        <v>31129.0</v>
      </c>
      <c r="B30378" s="221">
        <v>25600.0</v>
      </c>
      <c r="C30378" s="221">
        <v>1.0</v>
      </c>
    </row>
    <row r="30379">
      <c r="A30379" s="221">
        <v>31131.0</v>
      </c>
      <c r="B30379" s="221">
        <v>25595.0</v>
      </c>
      <c r="C30379" s="221">
        <v>4.0</v>
      </c>
    </row>
    <row r="30380">
      <c r="A30380" s="221">
        <v>31131.0</v>
      </c>
      <c r="B30380" s="221">
        <v>25598.0</v>
      </c>
      <c r="C30380" s="221">
        <v>11.0</v>
      </c>
    </row>
    <row r="30381">
      <c r="A30381" s="221">
        <v>31131.0</v>
      </c>
      <c r="B30381" s="221">
        <v>25600.0</v>
      </c>
      <c r="C30381" s="221">
        <v>7.0</v>
      </c>
    </row>
    <row r="30382">
      <c r="A30382" s="221">
        <v>31133.0</v>
      </c>
      <c r="B30382" s="221">
        <v>25595.0</v>
      </c>
      <c r="C30382" s="221">
        <v>111.0</v>
      </c>
    </row>
    <row r="30383">
      <c r="A30383" s="221">
        <v>31133.0</v>
      </c>
      <c r="B30383" s="221">
        <v>25598.0</v>
      </c>
      <c r="C30383" s="221">
        <v>278.0</v>
      </c>
    </row>
    <row r="30384">
      <c r="A30384" s="221">
        <v>31133.0</v>
      </c>
      <c r="B30384" s="221">
        <v>25600.0</v>
      </c>
      <c r="C30384" s="221">
        <v>167.0</v>
      </c>
    </row>
    <row r="30385">
      <c r="A30385" s="221">
        <v>31135.0</v>
      </c>
      <c r="B30385" s="221">
        <v>25614.0</v>
      </c>
      <c r="C30385" s="221">
        <v>1.0</v>
      </c>
    </row>
    <row r="30386">
      <c r="A30386" s="221">
        <v>31135.0</v>
      </c>
      <c r="B30386" s="221">
        <v>25617.0</v>
      </c>
      <c r="C30386" s="221">
        <v>1.0</v>
      </c>
    </row>
    <row r="30387">
      <c r="A30387" s="221">
        <v>31135.0</v>
      </c>
      <c r="B30387" s="221">
        <v>25619.0</v>
      </c>
      <c r="C30387" s="221">
        <v>1.0</v>
      </c>
    </row>
    <row r="30388">
      <c r="A30388" s="221">
        <v>31137.0</v>
      </c>
      <c r="B30388" s="221">
        <v>25614.0</v>
      </c>
      <c r="C30388" s="221">
        <v>1.0</v>
      </c>
    </row>
    <row r="30389">
      <c r="A30389" s="221">
        <v>31137.0</v>
      </c>
      <c r="B30389" s="221">
        <v>25617.0</v>
      </c>
      <c r="C30389" s="221">
        <v>3.0</v>
      </c>
    </row>
    <row r="30390">
      <c r="A30390" s="221">
        <v>31137.0</v>
      </c>
      <c r="B30390" s="221">
        <v>25619.0</v>
      </c>
      <c r="C30390" s="221">
        <v>1.0</v>
      </c>
    </row>
    <row r="30391">
      <c r="A30391" s="221">
        <v>31139.0</v>
      </c>
      <c r="B30391" s="221">
        <v>25614.0</v>
      </c>
      <c r="C30391" s="221">
        <v>30.0</v>
      </c>
    </row>
    <row r="30392">
      <c r="A30392" s="221">
        <v>31139.0</v>
      </c>
      <c r="B30392" s="221">
        <v>25617.0</v>
      </c>
      <c r="C30392" s="221">
        <v>75.0</v>
      </c>
    </row>
    <row r="30393">
      <c r="A30393" s="221">
        <v>31139.0</v>
      </c>
      <c r="B30393" s="221">
        <v>25619.0</v>
      </c>
      <c r="C30393" s="221">
        <v>45.0</v>
      </c>
    </row>
    <row r="30394">
      <c r="A30394" s="221">
        <v>31141.0</v>
      </c>
      <c r="B30394" s="221">
        <v>25595.0</v>
      </c>
      <c r="C30394" s="221">
        <v>2.0</v>
      </c>
    </row>
    <row r="30395">
      <c r="A30395" s="221">
        <v>31141.0</v>
      </c>
      <c r="B30395" s="221">
        <v>25598.0</v>
      </c>
      <c r="C30395" s="221">
        <v>3.0</v>
      </c>
    </row>
    <row r="30396">
      <c r="A30396" s="221">
        <v>31141.0</v>
      </c>
      <c r="B30396" s="221">
        <v>25601.0</v>
      </c>
      <c r="C30396" s="221">
        <v>3.0</v>
      </c>
    </row>
    <row r="30397">
      <c r="A30397" s="221">
        <v>31143.0</v>
      </c>
      <c r="B30397" s="221">
        <v>25595.0</v>
      </c>
      <c r="C30397" s="221">
        <v>13.0</v>
      </c>
    </row>
    <row r="30398">
      <c r="A30398" s="221">
        <v>31143.0</v>
      </c>
      <c r="B30398" s="221">
        <v>25598.0</v>
      </c>
      <c r="C30398" s="221">
        <v>14.0</v>
      </c>
    </row>
    <row r="30399">
      <c r="A30399" s="221">
        <v>31143.0</v>
      </c>
      <c r="B30399" s="221">
        <v>25601.0</v>
      </c>
      <c r="C30399" s="221">
        <v>17.0</v>
      </c>
    </row>
    <row r="30400">
      <c r="A30400" s="221">
        <v>31145.0</v>
      </c>
      <c r="B30400" s="221">
        <v>25595.0</v>
      </c>
      <c r="C30400" s="221">
        <v>333.0</v>
      </c>
    </row>
    <row r="30401">
      <c r="A30401" s="221">
        <v>31145.0</v>
      </c>
      <c r="B30401" s="221">
        <v>25598.0</v>
      </c>
      <c r="C30401" s="221">
        <v>361.0</v>
      </c>
    </row>
    <row r="30402">
      <c r="A30402" s="221">
        <v>31145.0</v>
      </c>
      <c r="B30402" s="221">
        <v>25601.0</v>
      </c>
      <c r="C30402" s="221">
        <v>417.0</v>
      </c>
    </row>
    <row r="30403">
      <c r="A30403" s="221">
        <v>31147.0</v>
      </c>
      <c r="B30403" s="221">
        <v>25614.0</v>
      </c>
      <c r="C30403" s="221">
        <v>1.0</v>
      </c>
    </row>
    <row r="30404">
      <c r="A30404" s="221">
        <v>31147.0</v>
      </c>
      <c r="B30404" s="221">
        <v>25617.0</v>
      </c>
      <c r="C30404" s="221">
        <v>1.0</v>
      </c>
    </row>
    <row r="30405">
      <c r="A30405" s="221">
        <v>31147.0</v>
      </c>
      <c r="B30405" s="221">
        <v>25620.0</v>
      </c>
      <c r="C30405" s="221">
        <v>1.0</v>
      </c>
    </row>
    <row r="30406">
      <c r="A30406" s="221">
        <v>31149.0</v>
      </c>
      <c r="B30406" s="221">
        <v>25614.0</v>
      </c>
      <c r="C30406" s="221">
        <v>3.0</v>
      </c>
    </row>
    <row r="30407">
      <c r="A30407" s="221">
        <v>31149.0</v>
      </c>
      <c r="B30407" s="221">
        <v>25617.0</v>
      </c>
      <c r="C30407" s="221">
        <v>5.0</v>
      </c>
    </row>
    <row r="30408">
      <c r="A30408" s="221">
        <v>31149.0</v>
      </c>
      <c r="B30408" s="221">
        <v>25620.0</v>
      </c>
      <c r="C30408" s="221">
        <v>5.0</v>
      </c>
    </row>
    <row r="30409">
      <c r="A30409" s="221">
        <v>31151.0</v>
      </c>
      <c r="B30409" s="221">
        <v>25614.0</v>
      </c>
      <c r="C30409" s="221">
        <v>90.0</v>
      </c>
    </row>
    <row r="30410">
      <c r="A30410" s="221">
        <v>31151.0</v>
      </c>
      <c r="B30410" s="221">
        <v>25617.0</v>
      </c>
      <c r="C30410" s="221">
        <v>98.0</v>
      </c>
    </row>
    <row r="30411">
      <c r="A30411" s="221">
        <v>31151.0</v>
      </c>
      <c r="B30411" s="221">
        <v>25620.0</v>
      </c>
      <c r="C30411" s="221">
        <v>113.0</v>
      </c>
    </row>
    <row r="30412">
      <c r="A30412" s="221">
        <v>31153.0</v>
      </c>
      <c r="B30412" s="221">
        <v>25599.0</v>
      </c>
      <c r="C30412" s="221">
        <v>3.0</v>
      </c>
    </row>
    <row r="30413">
      <c r="A30413" s="221">
        <v>31153.0</v>
      </c>
      <c r="B30413" s="221">
        <v>25600.0</v>
      </c>
      <c r="C30413" s="221">
        <v>4.0</v>
      </c>
    </row>
    <row r="30414">
      <c r="A30414" s="221">
        <v>31153.0</v>
      </c>
      <c r="B30414" s="221">
        <v>25602.0</v>
      </c>
      <c r="C30414" s="221">
        <v>1.0</v>
      </c>
    </row>
    <row r="30415">
      <c r="A30415" s="221">
        <v>31155.0</v>
      </c>
      <c r="B30415" s="221">
        <v>25599.0</v>
      </c>
      <c r="C30415" s="221">
        <v>18.0</v>
      </c>
    </row>
    <row r="30416">
      <c r="A30416" s="221">
        <v>31155.0</v>
      </c>
      <c r="B30416" s="221">
        <v>25600.0</v>
      </c>
      <c r="C30416" s="221">
        <v>20.0</v>
      </c>
    </row>
    <row r="30417">
      <c r="A30417" s="221">
        <v>31155.0</v>
      </c>
      <c r="B30417" s="221">
        <v>25602.0</v>
      </c>
      <c r="C30417" s="221">
        <v>7.0</v>
      </c>
    </row>
    <row r="30418">
      <c r="A30418" s="221">
        <v>31157.0</v>
      </c>
      <c r="B30418" s="221">
        <v>25599.0</v>
      </c>
      <c r="C30418" s="221">
        <v>444.0</v>
      </c>
    </row>
    <row r="30419">
      <c r="A30419" s="221">
        <v>31157.0</v>
      </c>
      <c r="B30419" s="221">
        <v>25600.0</v>
      </c>
      <c r="C30419" s="221">
        <v>500.0</v>
      </c>
    </row>
    <row r="30420">
      <c r="A30420" s="221">
        <v>31157.0</v>
      </c>
      <c r="B30420" s="221">
        <v>25602.0</v>
      </c>
      <c r="C30420" s="221">
        <v>167.0</v>
      </c>
    </row>
    <row r="30421">
      <c r="A30421" s="221">
        <v>31159.0</v>
      </c>
      <c r="B30421" s="221">
        <v>25599.0</v>
      </c>
      <c r="C30421" s="221">
        <v>3.0</v>
      </c>
    </row>
    <row r="30422">
      <c r="A30422" s="221">
        <v>31159.0</v>
      </c>
      <c r="B30422" s="221">
        <v>25600.0</v>
      </c>
      <c r="C30422" s="221">
        <v>4.0</v>
      </c>
    </row>
    <row r="30423">
      <c r="A30423" s="221">
        <v>31159.0</v>
      </c>
      <c r="B30423" s="221">
        <v>25602.0</v>
      </c>
      <c r="C30423" s="221">
        <v>3.0</v>
      </c>
    </row>
    <row r="30424">
      <c r="A30424" s="221">
        <v>31161.0</v>
      </c>
      <c r="B30424" s="221">
        <v>25599.0</v>
      </c>
      <c r="C30424" s="221">
        <v>16.0</v>
      </c>
    </row>
    <row r="30425">
      <c r="A30425" s="221">
        <v>31161.0</v>
      </c>
      <c r="B30425" s="221">
        <v>25600.0</v>
      </c>
      <c r="C30425" s="221">
        <v>23.0</v>
      </c>
    </row>
    <row r="30426">
      <c r="A30426" s="221">
        <v>31161.0</v>
      </c>
      <c r="B30426" s="221">
        <v>25602.0</v>
      </c>
      <c r="C30426" s="221">
        <v>16.0</v>
      </c>
    </row>
    <row r="30427">
      <c r="A30427" s="221">
        <v>31163.0</v>
      </c>
      <c r="B30427" s="221">
        <v>25599.0</v>
      </c>
      <c r="C30427" s="221">
        <v>394.0</v>
      </c>
    </row>
    <row r="30428">
      <c r="A30428" s="221">
        <v>31163.0</v>
      </c>
      <c r="B30428" s="221">
        <v>25600.0</v>
      </c>
      <c r="C30428" s="221">
        <v>583.0</v>
      </c>
    </row>
    <row r="30429">
      <c r="A30429" s="221">
        <v>31163.0</v>
      </c>
      <c r="B30429" s="221">
        <v>25602.0</v>
      </c>
      <c r="C30429" s="221">
        <v>400.0</v>
      </c>
    </row>
    <row r="30430">
      <c r="A30430" s="221">
        <v>31165.0</v>
      </c>
      <c r="B30430" s="221">
        <v>25618.0</v>
      </c>
      <c r="C30430" s="221">
        <v>1.0</v>
      </c>
    </row>
    <row r="30431">
      <c r="A30431" s="221">
        <v>31165.0</v>
      </c>
      <c r="B30431" s="221">
        <v>25619.0</v>
      </c>
      <c r="C30431" s="221">
        <v>1.0</v>
      </c>
    </row>
    <row r="30432">
      <c r="A30432" s="221">
        <v>31165.0</v>
      </c>
      <c r="B30432" s="221">
        <v>25621.0</v>
      </c>
      <c r="C30432" s="221">
        <v>1.0</v>
      </c>
    </row>
    <row r="30433">
      <c r="A30433" s="221">
        <v>31167.0</v>
      </c>
      <c r="B30433" s="221">
        <v>25618.0</v>
      </c>
      <c r="C30433" s="221">
        <v>5.0</v>
      </c>
    </row>
    <row r="30434">
      <c r="A30434" s="221">
        <v>31167.0</v>
      </c>
      <c r="B30434" s="221">
        <v>25619.0</v>
      </c>
      <c r="C30434" s="221">
        <v>6.0</v>
      </c>
    </row>
    <row r="30435">
      <c r="A30435" s="221">
        <v>31167.0</v>
      </c>
      <c r="B30435" s="221">
        <v>25621.0</v>
      </c>
      <c r="C30435" s="221">
        <v>5.0</v>
      </c>
    </row>
    <row r="30436">
      <c r="A30436" s="221">
        <v>31169.0</v>
      </c>
      <c r="B30436" s="221">
        <v>25618.0</v>
      </c>
      <c r="C30436" s="221">
        <v>105.0</v>
      </c>
    </row>
    <row r="30437">
      <c r="A30437" s="221">
        <v>31169.0</v>
      </c>
      <c r="B30437" s="221">
        <v>25619.0</v>
      </c>
      <c r="C30437" s="221">
        <v>158.0</v>
      </c>
    </row>
    <row r="30438">
      <c r="A30438" s="221">
        <v>31169.0</v>
      </c>
      <c r="B30438" s="221">
        <v>25621.0</v>
      </c>
      <c r="C30438" s="221">
        <v>105.0</v>
      </c>
    </row>
    <row r="30439">
      <c r="A30439" s="221">
        <v>31171.0</v>
      </c>
      <c r="B30439" s="221">
        <v>25618.0</v>
      </c>
      <c r="C30439" s="221">
        <v>1.0</v>
      </c>
    </row>
    <row r="30440">
      <c r="A30440" s="221">
        <v>31171.0</v>
      </c>
      <c r="B30440" s="221">
        <v>25619.0</v>
      </c>
      <c r="C30440" s="221">
        <v>1.0</v>
      </c>
    </row>
    <row r="30441">
      <c r="A30441" s="221">
        <v>31171.0</v>
      </c>
      <c r="B30441" s="221">
        <v>25621.0</v>
      </c>
      <c r="C30441" s="221">
        <v>1.0</v>
      </c>
    </row>
    <row r="30442">
      <c r="A30442" s="221">
        <v>31173.0</v>
      </c>
      <c r="B30442" s="221">
        <v>25618.0</v>
      </c>
      <c r="C30442" s="221">
        <v>5.0</v>
      </c>
    </row>
    <row r="30443">
      <c r="A30443" s="221">
        <v>31173.0</v>
      </c>
      <c r="B30443" s="221">
        <v>25619.0</v>
      </c>
      <c r="C30443" s="221">
        <v>6.0</v>
      </c>
    </row>
    <row r="30444">
      <c r="A30444" s="221">
        <v>31173.0</v>
      </c>
      <c r="B30444" s="221">
        <v>25621.0</v>
      </c>
      <c r="C30444" s="221">
        <v>1.0</v>
      </c>
    </row>
    <row r="30445">
      <c r="A30445" s="221">
        <v>31175.0</v>
      </c>
      <c r="B30445" s="221">
        <v>25618.0</v>
      </c>
      <c r="C30445" s="221">
        <v>120.0</v>
      </c>
    </row>
    <row r="30446">
      <c r="A30446" s="221">
        <v>31175.0</v>
      </c>
      <c r="B30446" s="221">
        <v>25619.0</v>
      </c>
      <c r="C30446" s="221">
        <v>135.0</v>
      </c>
    </row>
    <row r="30447">
      <c r="A30447" s="221">
        <v>31175.0</v>
      </c>
      <c r="B30447" s="221">
        <v>25621.0</v>
      </c>
      <c r="C30447" s="221">
        <v>45.0</v>
      </c>
    </row>
    <row r="30448">
      <c r="A30448" s="221">
        <v>31177.0</v>
      </c>
      <c r="B30448" s="221">
        <v>25595.0</v>
      </c>
      <c r="C30448" s="221">
        <v>4.0</v>
      </c>
    </row>
    <row r="30449">
      <c r="A30449" s="221">
        <v>31177.0</v>
      </c>
      <c r="B30449" s="221">
        <v>25598.0</v>
      </c>
      <c r="C30449" s="221">
        <v>3.0</v>
      </c>
    </row>
    <row r="30450">
      <c r="A30450" s="221">
        <v>31177.0</v>
      </c>
      <c r="B30450" s="221">
        <v>25601.0</v>
      </c>
      <c r="C30450" s="221">
        <v>4.0</v>
      </c>
    </row>
    <row r="30451">
      <c r="A30451" s="221">
        <v>31179.0</v>
      </c>
      <c r="B30451" s="221">
        <v>25595.0</v>
      </c>
      <c r="C30451" s="221">
        <v>22.0</v>
      </c>
    </row>
    <row r="30452">
      <c r="A30452" s="221">
        <v>31179.0</v>
      </c>
      <c r="B30452" s="221">
        <v>25598.0</v>
      </c>
      <c r="C30452" s="221">
        <v>16.0</v>
      </c>
    </row>
    <row r="30453">
      <c r="A30453" s="221">
        <v>31179.0</v>
      </c>
      <c r="B30453" s="221">
        <v>25601.0</v>
      </c>
      <c r="C30453" s="221">
        <v>24.0</v>
      </c>
    </row>
    <row r="30454">
      <c r="A30454" s="221">
        <v>31181.0</v>
      </c>
      <c r="B30454" s="221">
        <v>25595.0</v>
      </c>
      <c r="C30454" s="221">
        <v>556.0</v>
      </c>
    </row>
    <row r="30455">
      <c r="A30455" s="221">
        <v>31181.0</v>
      </c>
      <c r="B30455" s="221">
        <v>25598.0</v>
      </c>
      <c r="C30455" s="221">
        <v>389.0</v>
      </c>
    </row>
    <row r="30456">
      <c r="A30456" s="221">
        <v>31181.0</v>
      </c>
      <c r="B30456" s="221">
        <v>25601.0</v>
      </c>
      <c r="C30456" s="221">
        <v>622.0</v>
      </c>
    </row>
    <row r="30457">
      <c r="A30457" s="221">
        <v>31183.0</v>
      </c>
      <c r="B30457" s="221">
        <v>25614.0</v>
      </c>
      <c r="C30457" s="221">
        <v>1.0</v>
      </c>
    </row>
    <row r="30458">
      <c r="A30458" s="221">
        <v>31183.0</v>
      </c>
      <c r="B30458" s="221">
        <v>25617.0</v>
      </c>
      <c r="C30458" s="221">
        <v>1.0</v>
      </c>
    </row>
    <row r="30459">
      <c r="A30459" s="221">
        <v>31183.0</v>
      </c>
      <c r="B30459" s="221">
        <v>25620.0</v>
      </c>
      <c r="C30459" s="221">
        <v>1.0</v>
      </c>
    </row>
    <row r="30460">
      <c r="A30460" s="221">
        <v>31185.0</v>
      </c>
      <c r="B30460" s="221">
        <v>25614.0</v>
      </c>
      <c r="C30460" s="221">
        <v>6.0</v>
      </c>
    </row>
    <row r="30461">
      <c r="A30461" s="221">
        <v>31185.0</v>
      </c>
      <c r="B30461" s="221">
        <v>25617.0</v>
      </c>
      <c r="C30461" s="221">
        <v>5.0</v>
      </c>
    </row>
    <row r="30462">
      <c r="A30462" s="221">
        <v>31185.0</v>
      </c>
      <c r="B30462" s="221">
        <v>25620.0</v>
      </c>
      <c r="C30462" s="221">
        <v>6.0</v>
      </c>
    </row>
    <row r="30463">
      <c r="A30463" s="221">
        <v>31187.0</v>
      </c>
      <c r="B30463" s="221">
        <v>25614.0</v>
      </c>
      <c r="C30463" s="221">
        <v>150.0</v>
      </c>
    </row>
    <row r="30464">
      <c r="A30464" s="221">
        <v>31187.0</v>
      </c>
      <c r="B30464" s="221">
        <v>25617.0</v>
      </c>
      <c r="C30464" s="221">
        <v>105.0</v>
      </c>
    </row>
    <row r="30465">
      <c r="A30465" s="221">
        <v>31187.0</v>
      </c>
      <c r="B30465" s="221">
        <v>25620.0</v>
      </c>
      <c r="C30465" s="221">
        <v>165.0</v>
      </c>
    </row>
    <row r="30466">
      <c r="A30466" s="221">
        <v>31189.0</v>
      </c>
      <c r="B30466" s="221">
        <v>25599.0</v>
      </c>
      <c r="C30466" s="221">
        <v>3.0</v>
      </c>
    </row>
    <row r="30467">
      <c r="A30467" s="221">
        <v>31189.0</v>
      </c>
      <c r="B30467" s="221">
        <v>25600.0</v>
      </c>
      <c r="C30467" s="221">
        <v>4.0</v>
      </c>
    </row>
    <row r="30468">
      <c r="A30468" s="221">
        <v>31189.0</v>
      </c>
      <c r="B30468" s="221">
        <v>25602.0</v>
      </c>
      <c r="C30468" s="221">
        <v>3.0</v>
      </c>
    </row>
    <row r="30469">
      <c r="A30469" s="221">
        <v>31191.0</v>
      </c>
      <c r="B30469" s="221">
        <v>25599.0</v>
      </c>
      <c r="C30469" s="221">
        <v>16.0</v>
      </c>
    </row>
    <row r="30470">
      <c r="A30470" s="221">
        <v>31191.0</v>
      </c>
      <c r="B30470" s="221">
        <v>25600.0</v>
      </c>
      <c r="C30470" s="221">
        <v>22.0</v>
      </c>
    </row>
    <row r="30471">
      <c r="A30471" s="221">
        <v>31191.0</v>
      </c>
      <c r="B30471" s="221">
        <v>25602.0</v>
      </c>
      <c r="C30471" s="221">
        <v>14.0</v>
      </c>
    </row>
    <row r="30472">
      <c r="A30472" s="221">
        <v>31193.0</v>
      </c>
      <c r="B30472" s="221">
        <v>25599.0</v>
      </c>
      <c r="C30472" s="221">
        <v>394.0</v>
      </c>
    </row>
    <row r="30473">
      <c r="A30473" s="221">
        <v>31193.0</v>
      </c>
      <c r="B30473" s="221">
        <v>25600.0</v>
      </c>
      <c r="C30473" s="221">
        <v>550.0</v>
      </c>
    </row>
    <row r="30474">
      <c r="A30474" s="221">
        <v>31193.0</v>
      </c>
      <c r="B30474" s="221">
        <v>25602.0</v>
      </c>
      <c r="C30474" s="221">
        <v>350.0</v>
      </c>
    </row>
    <row r="30475">
      <c r="A30475" s="221">
        <v>31195.0</v>
      </c>
      <c r="B30475" s="221">
        <v>25618.0</v>
      </c>
      <c r="C30475" s="221">
        <v>1.0</v>
      </c>
    </row>
    <row r="30476">
      <c r="A30476" s="221">
        <v>31195.0</v>
      </c>
      <c r="B30476" s="221">
        <v>25619.0</v>
      </c>
      <c r="C30476" s="221">
        <v>1.0</v>
      </c>
    </row>
    <row r="30477">
      <c r="A30477" s="221">
        <v>31195.0</v>
      </c>
      <c r="B30477" s="221">
        <v>25621.0</v>
      </c>
      <c r="C30477" s="221">
        <v>1.0</v>
      </c>
    </row>
    <row r="30478">
      <c r="A30478" s="221">
        <v>31197.0</v>
      </c>
      <c r="B30478" s="221">
        <v>25618.0</v>
      </c>
      <c r="C30478" s="221">
        <v>5.0</v>
      </c>
    </row>
    <row r="30479">
      <c r="A30479" s="221">
        <v>31197.0</v>
      </c>
      <c r="B30479" s="221">
        <v>25619.0</v>
      </c>
      <c r="C30479" s="221">
        <v>6.0</v>
      </c>
    </row>
    <row r="30480">
      <c r="A30480" s="221">
        <v>31197.0</v>
      </c>
      <c r="B30480" s="221">
        <v>25621.0</v>
      </c>
      <c r="C30480" s="221">
        <v>5.0</v>
      </c>
    </row>
    <row r="30481">
      <c r="A30481" s="221">
        <v>31199.0</v>
      </c>
      <c r="B30481" s="221">
        <v>25618.0</v>
      </c>
      <c r="C30481" s="221">
        <v>105.0</v>
      </c>
    </row>
    <row r="30482">
      <c r="A30482" s="221">
        <v>31199.0</v>
      </c>
      <c r="B30482" s="221">
        <v>25619.0</v>
      </c>
      <c r="C30482" s="221">
        <v>150.0</v>
      </c>
    </row>
    <row r="30483">
      <c r="A30483" s="221">
        <v>31199.0</v>
      </c>
      <c r="B30483" s="221">
        <v>25621.0</v>
      </c>
      <c r="C30483" s="221">
        <v>98.0</v>
      </c>
    </row>
    <row r="30484">
      <c r="A30484" s="221">
        <v>31201.0</v>
      </c>
      <c r="B30484" s="221">
        <v>25597.0</v>
      </c>
      <c r="C30484" s="221">
        <v>3.0</v>
      </c>
    </row>
    <row r="30485">
      <c r="A30485" s="221">
        <v>31201.0</v>
      </c>
      <c r="B30485" s="221">
        <v>25598.0</v>
      </c>
      <c r="C30485" s="221">
        <v>4.0</v>
      </c>
    </row>
    <row r="30486">
      <c r="A30486" s="221">
        <v>31201.0</v>
      </c>
      <c r="B30486" s="221">
        <v>25604.0</v>
      </c>
      <c r="C30486" s="221">
        <v>2.0</v>
      </c>
    </row>
    <row r="30487">
      <c r="A30487" s="221">
        <v>31203.0</v>
      </c>
      <c r="B30487" s="221">
        <v>25597.0</v>
      </c>
      <c r="C30487" s="221">
        <v>18.0</v>
      </c>
    </row>
    <row r="30488">
      <c r="A30488" s="221">
        <v>31203.0</v>
      </c>
      <c r="B30488" s="221">
        <v>25598.0</v>
      </c>
      <c r="C30488" s="221">
        <v>22.0</v>
      </c>
    </row>
    <row r="30489">
      <c r="A30489" s="221">
        <v>31203.0</v>
      </c>
      <c r="B30489" s="221">
        <v>25604.0</v>
      </c>
      <c r="C30489" s="221">
        <v>9.0</v>
      </c>
    </row>
    <row r="30490">
      <c r="A30490" s="221">
        <v>31205.0</v>
      </c>
      <c r="B30490" s="221">
        <v>25597.0</v>
      </c>
      <c r="C30490" s="221">
        <v>444.0</v>
      </c>
    </row>
    <row r="30491">
      <c r="A30491" s="221">
        <v>31205.0</v>
      </c>
      <c r="B30491" s="221">
        <v>25598.0</v>
      </c>
      <c r="C30491" s="221">
        <v>556.0</v>
      </c>
    </row>
    <row r="30492">
      <c r="A30492" s="221">
        <v>31205.0</v>
      </c>
      <c r="B30492" s="221">
        <v>25604.0</v>
      </c>
      <c r="C30492" s="221">
        <v>222.0</v>
      </c>
    </row>
    <row r="30493">
      <c r="A30493" s="221">
        <v>31207.0</v>
      </c>
      <c r="B30493" s="221">
        <v>25616.0</v>
      </c>
      <c r="C30493" s="221">
        <v>1.0</v>
      </c>
    </row>
    <row r="30494">
      <c r="A30494" s="221">
        <v>31207.0</v>
      </c>
      <c r="B30494" s="221">
        <v>25617.0</v>
      </c>
      <c r="C30494" s="221">
        <v>1.0</v>
      </c>
    </row>
    <row r="30495">
      <c r="A30495" s="221">
        <v>31207.0</v>
      </c>
      <c r="B30495" s="221">
        <v>25623.0</v>
      </c>
      <c r="C30495" s="221">
        <v>1.0</v>
      </c>
    </row>
    <row r="30496">
      <c r="A30496" s="221">
        <v>31209.0</v>
      </c>
      <c r="B30496" s="221">
        <v>25616.0</v>
      </c>
      <c r="C30496" s="221">
        <v>5.0</v>
      </c>
    </row>
    <row r="30497">
      <c r="A30497" s="221">
        <v>31209.0</v>
      </c>
      <c r="B30497" s="221">
        <v>25617.0</v>
      </c>
      <c r="C30497" s="221">
        <v>6.0</v>
      </c>
    </row>
    <row r="30498">
      <c r="A30498" s="221">
        <v>31209.0</v>
      </c>
      <c r="B30498" s="221">
        <v>25623.0</v>
      </c>
      <c r="C30498" s="221">
        <v>3.0</v>
      </c>
    </row>
    <row r="30499">
      <c r="A30499" s="221">
        <v>31211.0</v>
      </c>
      <c r="B30499" s="221">
        <v>25616.0</v>
      </c>
      <c r="C30499" s="221">
        <v>120.0</v>
      </c>
    </row>
    <row r="30500">
      <c r="A30500" s="221">
        <v>31211.0</v>
      </c>
      <c r="B30500" s="221">
        <v>25617.0</v>
      </c>
      <c r="C30500" s="221">
        <v>150.0</v>
      </c>
    </row>
    <row r="30501">
      <c r="A30501" s="221">
        <v>31211.0</v>
      </c>
      <c r="B30501" s="221">
        <v>25623.0</v>
      </c>
      <c r="C30501" s="221">
        <v>60.0</v>
      </c>
    </row>
    <row r="30502">
      <c r="A30502" s="221">
        <v>31213.0</v>
      </c>
      <c r="B30502" s="221">
        <v>25597.0</v>
      </c>
      <c r="C30502" s="221">
        <v>2.0</v>
      </c>
    </row>
    <row r="30503">
      <c r="A30503" s="221">
        <v>31213.0</v>
      </c>
      <c r="B30503" s="221">
        <v>25599.0</v>
      </c>
      <c r="C30503" s="221">
        <v>3.0</v>
      </c>
    </row>
    <row r="30504">
      <c r="A30504" s="221">
        <v>31213.0</v>
      </c>
      <c r="B30504" s="221">
        <v>25601.0</v>
      </c>
      <c r="C30504" s="221">
        <v>4.0</v>
      </c>
    </row>
    <row r="30505">
      <c r="A30505" s="221">
        <v>31215.0</v>
      </c>
      <c r="B30505" s="221">
        <v>25597.0</v>
      </c>
      <c r="C30505" s="221">
        <v>13.0</v>
      </c>
    </row>
    <row r="30506">
      <c r="A30506" s="221">
        <v>31215.0</v>
      </c>
      <c r="B30506" s="221">
        <v>25599.0</v>
      </c>
      <c r="C30506" s="221">
        <v>18.0</v>
      </c>
    </row>
    <row r="30507">
      <c r="A30507" s="221">
        <v>31215.0</v>
      </c>
      <c r="B30507" s="221">
        <v>25601.0</v>
      </c>
      <c r="C30507" s="221">
        <v>20.0</v>
      </c>
    </row>
    <row r="30508">
      <c r="A30508" s="221">
        <v>31217.0</v>
      </c>
      <c r="B30508" s="221">
        <v>25597.0</v>
      </c>
      <c r="C30508" s="221">
        <v>333.0</v>
      </c>
    </row>
    <row r="30509">
      <c r="A30509" s="221">
        <v>31217.0</v>
      </c>
      <c r="B30509" s="221">
        <v>25599.0</v>
      </c>
      <c r="C30509" s="221">
        <v>444.0</v>
      </c>
    </row>
    <row r="30510">
      <c r="A30510" s="221">
        <v>31217.0</v>
      </c>
      <c r="B30510" s="221">
        <v>25601.0</v>
      </c>
      <c r="C30510" s="221">
        <v>500.0</v>
      </c>
    </row>
    <row r="30511">
      <c r="A30511" s="221">
        <v>31220.0</v>
      </c>
      <c r="B30511" s="221">
        <v>25616.0</v>
      </c>
      <c r="C30511" s="221">
        <v>1.0</v>
      </c>
    </row>
    <row r="30512">
      <c r="A30512" s="221">
        <v>31220.0</v>
      </c>
      <c r="B30512" s="221">
        <v>25617.0</v>
      </c>
      <c r="C30512" s="221">
        <v>1.0</v>
      </c>
    </row>
    <row r="30513">
      <c r="A30513" s="221">
        <v>31220.0</v>
      </c>
      <c r="B30513" s="221">
        <v>25623.0</v>
      </c>
      <c r="C30513" s="221">
        <v>1.0</v>
      </c>
    </row>
    <row r="30514">
      <c r="A30514" s="221">
        <v>31222.0</v>
      </c>
      <c r="B30514" s="221">
        <v>25616.0</v>
      </c>
      <c r="C30514" s="221">
        <v>3.0</v>
      </c>
    </row>
    <row r="30515">
      <c r="A30515" s="221">
        <v>31222.0</v>
      </c>
      <c r="B30515" s="221">
        <v>25617.0</v>
      </c>
      <c r="C30515" s="221">
        <v>5.0</v>
      </c>
    </row>
    <row r="30516">
      <c r="A30516" s="221">
        <v>31222.0</v>
      </c>
      <c r="B30516" s="221">
        <v>25623.0</v>
      </c>
      <c r="C30516" s="221">
        <v>6.0</v>
      </c>
    </row>
    <row r="30517">
      <c r="A30517" s="221">
        <v>31224.0</v>
      </c>
      <c r="B30517" s="221">
        <v>25616.0</v>
      </c>
      <c r="C30517" s="221">
        <v>90.0</v>
      </c>
    </row>
    <row r="30518">
      <c r="A30518" s="221">
        <v>31224.0</v>
      </c>
      <c r="B30518" s="221">
        <v>25617.0</v>
      </c>
      <c r="C30518" s="221">
        <v>120.0</v>
      </c>
    </row>
    <row r="30519">
      <c r="A30519" s="221">
        <v>31224.0</v>
      </c>
      <c r="B30519" s="221">
        <v>25623.0</v>
      </c>
      <c r="C30519" s="221">
        <v>135.0</v>
      </c>
    </row>
    <row r="30520">
      <c r="A30520" s="221">
        <v>31226.0</v>
      </c>
      <c r="B30520" s="221">
        <v>25597.0</v>
      </c>
      <c r="C30520" s="221">
        <v>3.0</v>
      </c>
    </row>
    <row r="30521">
      <c r="A30521" s="221">
        <v>31226.0</v>
      </c>
      <c r="B30521" s="221">
        <v>25599.0</v>
      </c>
      <c r="C30521" s="221">
        <v>4.0</v>
      </c>
    </row>
    <row r="30522">
      <c r="A30522" s="221">
        <v>31226.0</v>
      </c>
      <c r="B30522" s="221">
        <v>25604.0</v>
      </c>
      <c r="C30522" s="221">
        <v>2.0</v>
      </c>
    </row>
    <row r="30523">
      <c r="A30523" s="221">
        <v>31228.0</v>
      </c>
      <c r="B30523" s="221">
        <v>25597.0</v>
      </c>
      <c r="C30523" s="221">
        <v>18.0</v>
      </c>
    </row>
    <row r="30524">
      <c r="A30524" s="221">
        <v>31228.0</v>
      </c>
      <c r="B30524" s="221">
        <v>25599.0</v>
      </c>
      <c r="C30524" s="221">
        <v>22.0</v>
      </c>
    </row>
    <row r="30525">
      <c r="A30525" s="221">
        <v>31228.0</v>
      </c>
      <c r="B30525" s="221">
        <v>25604.0</v>
      </c>
      <c r="C30525" s="221">
        <v>9.0</v>
      </c>
    </row>
    <row r="30526">
      <c r="A30526" s="221">
        <v>31230.0</v>
      </c>
      <c r="B30526" s="221">
        <v>25597.0</v>
      </c>
      <c r="C30526" s="221">
        <v>444.0</v>
      </c>
    </row>
    <row r="30527">
      <c r="A30527" s="221">
        <v>31230.0</v>
      </c>
      <c r="B30527" s="221">
        <v>25599.0</v>
      </c>
      <c r="C30527" s="221">
        <v>556.0</v>
      </c>
    </row>
    <row r="30528">
      <c r="A30528" s="221">
        <v>31230.0</v>
      </c>
      <c r="B30528" s="221">
        <v>25604.0</v>
      </c>
      <c r="C30528" s="221">
        <v>222.0</v>
      </c>
    </row>
    <row r="30529">
      <c r="A30529" s="221">
        <v>31232.0</v>
      </c>
      <c r="B30529" s="221">
        <v>25616.0</v>
      </c>
      <c r="C30529" s="221">
        <v>1.0</v>
      </c>
    </row>
    <row r="30530">
      <c r="A30530" s="221">
        <v>31232.0</v>
      </c>
      <c r="B30530" s="221">
        <v>25617.0</v>
      </c>
      <c r="C30530" s="221">
        <v>1.0</v>
      </c>
    </row>
    <row r="30531">
      <c r="A30531" s="221">
        <v>31232.0</v>
      </c>
      <c r="B30531" s="221">
        <v>25623.0</v>
      </c>
      <c r="C30531" s="221">
        <v>1.0</v>
      </c>
    </row>
    <row r="30532">
      <c r="A30532" s="221">
        <v>31234.0</v>
      </c>
      <c r="B30532" s="221">
        <v>25616.0</v>
      </c>
      <c r="C30532" s="221">
        <v>5.0</v>
      </c>
    </row>
    <row r="30533">
      <c r="A30533" s="221">
        <v>31234.0</v>
      </c>
      <c r="B30533" s="221">
        <v>25617.0</v>
      </c>
      <c r="C30533" s="221">
        <v>6.0</v>
      </c>
    </row>
    <row r="30534">
      <c r="A30534" s="221">
        <v>31234.0</v>
      </c>
      <c r="B30534" s="221">
        <v>25623.0</v>
      </c>
      <c r="C30534" s="221">
        <v>3.0</v>
      </c>
    </row>
    <row r="30535">
      <c r="A30535" s="221">
        <v>31236.0</v>
      </c>
      <c r="B30535" s="221">
        <v>25616.0</v>
      </c>
      <c r="C30535" s="221">
        <v>120.0</v>
      </c>
    </row>
    <row r="30536">
      <c r="A30536" s="221">
        <v>31236.0</v>
      </c>
      <c r="B30536" s="221">
        <v>25617.0</v>
      </c>
      <c r="C30536" s="221">
        <v>150.0</v>
      </c>
    </row>
    <row r="30537">
      <c r="A30537" s="221">
        <v>31236.0</v>
      </c>
      <c r="B30537" s="221">
        <v>25623.0</v>
      </c>
      <c r="C30537" s="221">
        <v>60.0</v>
      </c>
    </row>
    <row r="30538">
      <c r="A30538" s="221">
        <v>31238.0</v>
      </c>
      <c r="B30538" s="221">
        <v>25597.0</v>
      </c>
      <c r="C30538" s="221">
        <v>3.0</v>
      </c>
    </row>
    <row r="30539">
      <c r="A30539" s="221">
        <v>31238.0</v>
      </c>
      <c r="B30539" s="221">
        <v>25599.0</v>
      </c>
      <c r="C30539" s="221">
        <v>4.0</v>
      </c>
    </row>
    <row r="30540">
      <c r="A30540" s="221">
        <v>31238.0</v>
      </c>
      <c r="B30540" s="221">
        <v>25604.0</v>
      </c>
      <c r="C30540" s="221">
        <v>2.0</v>
      </c>
    </row>
    <row r="30541">
      <c r="A30541" s="221">
        <v>31240.0</v>
      </c>
      <c r="B30541" s="221">
        <v>25597.0</v>
      </c>
      <c r="C30541" s="221">
        <v>18.0</v>
      </c>
    </row>
    <row r="30542">
      <c r="A30542" s="221">
        <v>31240.0</v>
      </c>
      <c r="B30542" s="221">
        <v>25599.0</v>
      </c>
      <c r="C30542" s="221">
        <v>22.0</v>
      </c>
    </row>
    <row r="30543">
      <c r="A30543" s="221">
        <v>31240.0</v>
      </c>
      <c r="B30543" s="221">
        <v>25604.0</v>
      </c>
      <c r="C30543" s="221">
        <v>9.0</v>
      </c>
    </row>
    <row r="30544">
      <c r="A30544" s="221">
        <v>31242.0</v>
      </c>
      <c r="B30544" s="221">
        <v>25597.0</v>
      </c>
      <c r="C30544" s="221">
        <v>444.0</v>
      </c>
    </row>
    <row r="30545">
      <c r="A30545" s="221">
        <v>31242.0</v>
      </c>
      <c r="B30545" s="221">
        <v>25599.0</v>
      </c>
      <c r="C30545" s="221">
        <v>556.0</v>
      </c>
    </row>
    <row r="30546">
      <c r="A30546" s="221">
        <v>31242.0</v>
      </c>
      <c r="B30546" s="221">
        <v>25604.0</v>
      </c>
      <c r="C30546" s="221">
        <v>222.0</v>
      </c>
    </row>
    <row r="30547">
      <c r="A30547" s="221">
        <v>31244.0</v>
      </c>
      <c r="B30547" s="221">
        <v>25616.0</v>
      </c>
      <c r="C30547" s="221">
        <v>1.0</v>
      </c>
    </row>
    <row r="30548">
      <c r="A30548" s="221">
        <v>31244.0</v>
      </c>
      <c r="B30548" s="221">
        <v>25617.0</v>
      </c>
      <c r="C30548" s="221">
        <v>1.0</v>
      </c>
    </row>
    <row r="30549">
      <c r="A30549" s="221">
        <v>31244.0</v>
      </c>
      <c r="B30549" s="221">
        <v>25623.0</v>
      </c>
      <c r="C30549" s="221">
        <v>1.0</v>
      </c>
    </row>
    <row r="30550">
      <c r="A30550" s="221">
        <v>31246.0</v>
      </c>
      <c r="B30550" s="221">
        <v>25616.0</v>
      </c>
      <c r="C30550" s="221">
        <v>5.0</v>
      </c>
    </row>
    <row r="30551">
      <c r="A30551" s="221">
        <v>31246.0</v>
      </c>
      <c r="B30551" s="221">
        <v>25617.0</v>
      </c>
      <c r="C30551" s="221">
        <v>6.0</v>
      </c>
    </row>
    <row r="30552">
      <c r="A30552" s="221">
        <v>31246.0</v>
      </c>
      <c r="B30552" s="221">
        <v>25623.0</v>
      </c>
      <c r="C30552" s="221">
        <v>3.0</v>
      </c>
    </row>
    <row r="30553">
      <c r="A30553" s="221">
        <v>31248.0</v>
      </c>
      <c r="B30553" s="221">
        <v>25616.0</v>
      </c>
      <c r="C30553" s="221">
        <v>120.0</v>
      </c>
    </row>
    <row r="30554">
      <c r="A30554" s="221">
        <v>31248.0</v>
      </c>
      <c r="B30554" s="221">
        <v>25617.0</v>
      </c>
      <c r="C30554" s="221">
        <v>150.0</v>
      </c>
    </row>
    <row r="30555">
      <c r="A30555" s="221">
        <v>31248.0</v>
      </c>
      <c r="B30555" s="221">
        <v>25623.0</v>
      </c>
      <c r="C30555" s="221">
        <v>60.0</v>
      </c>
    </row>
    <row r="30556">
      <c r="A30556" s="221">
        <v>31250.0</v>
      </c>
      <c r="B30556" s="221">
        <v>25597.0</v>
      </c>
      <c r="C30556" s="221">
        <v>3.0</v>
      </c>
    </row>
    <row r="30557">
      <c r="A30557" s="221">
        <v>31250.0</v>
      </c>
      <c r="B30557" s="221">
        <v>25598.0</v>
      </c>
      <c r="C30557" s="221">
        <v>3.0</v>
      </c>
    </row>
    <row r="30558">
      <c r="A30558" s="221">
        <v>31250.0</v>
      </c>
      <c r="B30558" s="221">
        <v>25604.0</v>
      </c>
      <c r="C30558" s="221">
        <v>1.0</v>
      </c>
    </row>
    <row r="30559">
      <c r="A30559" s="221">
        <v>31252.0</v>
      </c>
      <c r="B30559" s="221">
        <v>25597.0</v>
      </c>
      <c r="C30559" s="221">
        <v>16.0</v>
      </c>
    </row>
    <row r="30560">
      <c r="A30560" s="221">
        <v>31252.0</v>
      </c>
      <c r="B30560" s="221">
        <v>25598.0</v>
      </c>
      <c r="C30560" s="221">
        <v>18.0</v>
      </c>
    </row>
    <row r="30561">
      <c r="A30561" s="221">
        <v>31252.0</v>
      </c>
      <c r="B30561" s="221">
        <v>25604.0</v>
      </c>
      <c r="C30561" s="221">
        <v>7.0</v>
      </c>
    </row>
    <row r="30562">
      <c r="A30562" s="221">
        <v>31254.0</v>
      </c>
      <c r="B30562" s="221">
        <v>25597.0</v>
      </c>
      <c r="C30562" s="221">
        <v>389.0</v>
      </c>
    </row>
    <row r="30563">
      <c r="A30563" s="221">
        <v>31254.0</v>
      </c>
      <c r="B30563" s="221">
        <v>25598.0</v>
      </c>
      <c r="C30563" s="221">
        <v>444.0</v>
      </c>
    </row>
    <row r="30564">
      <c r="A30564" s="221">
        <v>31254.0</v>
      </c>
      <c r="B30564" s="221">
        <v>25604.0</v>
      </c>
      <c r="C30564" s="221">
        <v>167.0</v>
      </c>
    </row>
    <row r="30565">
      <c r="A30565" s="221">
        <v>31256.0</v>
      </c>
      <c r="B30565" s="221">
        <v>25616.0</v>
      </c>
      <c r="C30565" s="221">
        <v>1.0</v>
      </c>
    </row>
    <row r="30566">
      <c r="A30566" s="221">
        <v>31256.0</v>
      </c>
      <c r="B30566" s="221">
        <v>25617.0</v>
      </c>
      <c r="C30566" s="221">
        <v>1.0</v>
      </c>
    </row>
    <row r="30567">
      <c r="A30567" s="221">
        <v>31256.0</v>
      </c>
      <c r="B30567" s="221">
        <v>25623.0</v>
      </c>
      <c r="C30567" s="221">
        <v>1.0</v>
      </c>
    </row>
    <row r="30568">
      <c r="A30568" s="221">
        <v>31258.0</v>
      </c>
      <c r="B30568" s="221">
        <v>25616.0</v>
      </c>
      <c r="C30568" s="221">
        <v>5.0</v>
      </c>
    </row>
    <row r="30569">
      <c r="A30569" s="221">
        <v>31258.0</v>
      </c>
      <c r="B30569" s="221">
        <v>25617.0</v>
      </c>
      <c r="C30569" s="221">
        <v>5.0</v>
      </c>
    </row>
    <row r="30570">
      <c r="A30570" s="221">
        <v>31258.0</v>
      </c>
      <c r="B30570" s="221">
        <v>25623.0</v>
      </c>
      <c r="C30570" s="221">
        <v>1.0</v>
      </c>
    </row>
    <row r="30571">
      <c r="A30571" s="221">
        <v>31260.0</v>
      </c>
      <c r="B30571" s="221">
        <v>25616.0</v>
      </c>
      <c r="C30571" s="221">
        <v>105.0</v>
      </c>
    </row>
    <row r="30572">
      <c r="A30572" s="221">
        <v>31260.0</v>
      </c>
      <c r="B30572" s="221">
        <v>25617.0</v>
      </c>
      <c r="C30572" s="221">
        <v>120.0</v>
      </c>
    </row>
    <row r="30573">
      <c r="A30573" s="221">
        <v>31260.0</v>
      </c>
      <c r="B30573" s="221">
        <v>25623.0</v>
      </c>
      <c r="C30573" s="221">
        <v>45.0</v>
      </c>
    </row>
    <row r="30574">
      <c r="A30574" s="221">
        <v>31262.0</v>
      </c>
      <c r="B30574" s="221">
        <v>25597.0</v>
      </c>
      <c r="C30574" s="221">
        <v>2.0</v>
      </c>
    </row>
    <row r="30575">
      <c r="A30575" s="221">
        <v>31262.0</v>
      </c>
      <c r="B30575" s="221">
        <v>25598.0</v>
      </c>
      <c r="C30575" s="221">
        <v>3.0</v>
      </c>
    </row>
    <row r="30576">
      <c r="A30576" s="221">
        <v>31262.0</v>
      </c>
      <c r="B30576" s="221">
        <v>25601.0</v>
      </c>
      <c r="C30576" s="221">
        <v>4.0</v>
      </c>
    </row>
    <row r="30577">
      <c r="A30577" s="221">
        <v>31264.0</v>
      </c>
      <c r="B30577" s="221">
        <v>25597.0</v>
      </c>
      <c r="C30577" s="221">
        <v>13.0</v>
      </c>
    </row>
    <row r="30578">
      <c r="A30578" s="221">
        <v>31264.0</v>
      </c>
      <c r="B30578" s="221">
        <v>25598.0</v>
      </c>
      <c r="C30578" s="221">
        <v>18.0</v>
      </c>
    </row>
    <row r="30579">
      <c r="A30579" s="221">
        <v>31264.0</v>
      </c>
      <c r="B30579" s="221">
        <v>25601.0</v>
      </c>
      <c r="C30579" s="221">
        <v>20.0</v>
      </c>
    </row>
    <row r="30580">
      <c r="A30580" s="221">
        <v>31266.0</v>
      </c>
      <c r="B30580" s="221">
        <v>25597.0</v>
      </c>
      <c r="C30580" s="221">
        <v>333.0</v>
      </c>
    </row>
    <row r="30581">
      <c r="A30581" s="221">
        <v>31266.0</v>
      </c>
      <c r="B30581" s="221">
        <v>25598.0</v>
      </c>
      <c r="C30581" s="221">
        <v>444.0</v>
      </c>
    </row>
    <row r="30582">
      <c r="A30582" s="221">
        <v>31266.0</v>
      </c>
      <c r="B30582" s="221">
        <v>25601.0</v>
      </c>
      <c r="C30582" s="221">
        <v>500.0</v>
      </c>
    </row>
    <row r="30583">
      <c r="A30583" s="221">
        <v>31268.0</v>
      </c>
      <c r="B30583" s="221">
        <v>9842.0</v>
      </c>
      <c r="C30583" s="221">
        <v>6.0</v>
      </c>
    </row>
    <row r="30584">
      <c r="A30584" s="221">
        <v>31268.0</v>
      </c>
      <c r="B30584" s="221">
        <v>25616.0</v>
      </c>
      <c r="C30584" s="221">
        <v>1.0</v>
      </c>
    </row>
    <row r="30585">
      <c r="A30585" s="221">
        <v>31268.0</v>
      </c>
      <c r="B30585" s="221">
        <v>25617.0</v>
      </c>
      <c r="C30585" s="221">
        <v>1.0</v>
      </c>
    </row>
    <row r="30586">
      <c r="A30586" s="221">
        <v>31268.0</v>
      </c>
      <c r="B30586" s="221">
        <v>25620.0</v>
      </c>
      <c r="C30586" s="221">
        <v>1.0</v>
      </c>
    </row>
    <row r="30587">
      <c r="A30587" s="221">
        <v>31270.0</v>
      </c>
      <c r="B30587" s="221">
        <v>9842.0</v>
      </c>
      <c r="C30587" s="221">
        <v>12.0</v>
      </c>
    </row>
    <row r="30588">
      <c r="A30588" s="221">
        <v>31270.0</v>
      </c>
      <c r="B30588" s="221">
        <v>25616.0</v>
      </c>
      <c r="C30588" s="221">
        <v>3.0</v>
      </c>
    </row>
    <row r="30589">
      <c r="A30589" s="221">
        <v>31270.0</v>
      </c>
      <c r="B30589" s="221">
        <v>25617.0</v>
      </c>
      <c r="C30589" s="221">
        <v>5.0</v>
      </c>
    </row>
    <row r="30590">
      <c r="A30590" s="221">
        <v>31270.0</v>
      </c>
      <c r="B30590" s="221">
        <v>25620.0</v>
      </c>
      <c r="C30590" s="221">
        <v>6.0</v>
      </c>
    </row>
    <row r="30591">
      <c r="A30591" s="221">
        <v>31272.0</v>
      </c>
      <c r="B30591" s="221">
        <v>9842.0</v>
      </c>
      <c r="C30591" s="221">
        <v>48.0</v>
      </c>
    </row>
    <row r="30592">
      <c r="A30592" s="221">
        <v>31272.0</v>
      </c>
      <c r="B30592" s="221">
        <v>25616.0</v>
      </c>
      <c r="C30592" s="221">
        <v>90.0</v>
      </c>
    </row>
    <row r="30593">
      <c r="A30593" s="221">
        <v>31272.0</v>
      </c>
      <c r="B30593" s="221">
        <v>25617.0</v>
      </c>
      <c r="C30593" s="221">
        <v>120.0</v>
      </c>
    </row>
    <row r="30594">
      <c r="A30594" s="221">
        <v>31272.0</v>
      </c>
      <c r="B30594" s="221">
        <v>25620.0</v>
      </c>
      <c r="C30594" s="221">
        <v>135.0</v>
      </c>
    </row>
    <row r="30595">
      <c r="A30595" s="221">
        <v>31274.0</v>
      </c>
      <c r="B30595" s="221">
        <v>25597.0</v>
      </c>
      <c r="C30595" s="221">
        <v>3.0</v>
      </c>
    </row>
    <row r="30596">
      <c r="A30596" s="221">
        <v>31274.0</v>
      </c>
      <c r="B30596" s="221">
        <v>25599.0</v>
      </c>
      <c r="C30596" s="221">
        <v>4.0</v>
      </c>
    </row>
    <row r="30597">
      <c r="A30597" s="221">
        <v>31274.0</v>
      </c>
      <c r="B30597" s="221">
        <v>25600.0</v>
      </c>
      <c r="C30597" s="221">
        <v>4.0</v>
      </c>
    </row>
    <row r="30598">
      <c r="A30598" s="221">
        <v>31276.0</v>
      </c>
      <c r="B30598" s="221">
        <v>25597.0</v>
      </c>
      <c r="C30598" s="221">
        <v>18.0</v>
      </c>
    </row>
    <row r="30599">
      <c r="A30599" s="221">
        <v>31276.0</v>
      </c>
      <c r="B30599" s="221">
        <v>25599.0</v>
      </c>
      <c r="C30599" s="221">
        <v>22.0</v>
      </c>
    </row>
    <row r="30600">
      <c r="A30600" s="221">
        <v>31276.0</v>
      </c>
      <c r="B30600" s="221">
        <v>25600.0</v>
      </c>
      <c r="C30600" s="221">
        <v>22.0</v>
      </c>
    </row>
    <row r="30601">
      <c r="A30601" s="221">
        <v>31278.0</v>
      </c>
      <c r="B30601" s="221">
        <v>25597.0</v>
      </c>
      <c r="C30601" s="221">
        <v>444.0</v>
      </c>
    </row>
    <row r="30602">
      <c r="A30602" s="221">
        <v>31278.0</v>
      </c>
      <c r="B30602" s="221">
        <v>25599.0</v>
      </c>
      <c r="C30602" s="221">
        <v>556.0</v>
      </c>
    </row>
    <row r="30603">
      <c r="A30603" s="221">
        <v>31278.0</v>
      </c>
      <c r="B30603" s="221">
        <v>25600.0</v>
      </c>
      <c r="C30603" s="221">
        <v>556.0</v>
      </c>
    </row>
    <row r="30604">
      <c r="A30604" s="221">
        <v>31280.0</v>
      </c>
      <c r="B30604" s="221">
        <v>9842.0</v>
      </c>
      <c r="C30604" s="221">
        <v>6.0</v>
      </c>
    </row>
    <row r="30605">
      <c r="A30605" s="221">
        <v>31280.0</v>
      </c>
      <c r="B30605" s="221">
        <v>25616.0</v>
      </c>
      <c r="C30605" s="221">
        <v>1.0</v>
      </c>
    </row>
    <row r="30606">
      <c r="A30606" s="221">
        <v>31280.0</v>
      </c>
      <c r="B30606" s="221">
        <v>25618.0</v>
      </c>
      <c r="C30606" s="221">
        <v>1.0</v>
      </c>
    </row>
    <row r="30607">
      <c r="A30607" s="221">
        <v>31280.0</v>
      </c>
      <c r="B30607" s="221">
        <v>25619.0</v>
      </c>
      <c r="C30607" s="221">
        <v>1.0</v>
      </c>
    </row>
    <row r="30608">
      <c r="A30608" s="221">
        <v>31282.0</v>
      </c>
      <c r="B30608" s="221">
        <v>9842.0</v>
      </c>
      <c r="C30608" s="221">
        <v>12.0</v>
      </c>
    </row>
    <row r="30609">
      <c r="A30609" s="221">
        <v>31282.0</v>
      </c>
      <c r="B30609" s="221">
        <v>25616.0</v>
      </c>
      <c r="C30609" s="221">
        <v>5.0</v>
      </c>
    </row>
    <row r="30610">
      <c r="A30610" s="221">
        <v>31282.0</v>
      </c>
      <c r="B30610" s="221">
        <v>25618.0</v>
      </c>
      <c r="C30610" s="221">
        <v>6.0</v>
      </c>
    </row>
    <row r="30611">
      <c r="A30611" s="221">
        <v>31282.0</v>
      </c>
      <c r="B30611" s="221">
        <v>25619.0</v>
      </c>
      <c r="C30611" s="221">
        <v>6.0</v>
      </c>
    </row>
    <row r="30612">
      <c r="A30612" s="221">
        <v>31284.0</v>
      </c>
      <c r="B30612" s="221">
        <v>9842.0</v>
      </c>
      <c r="C30612" s="221">
        <v>48.0</v>
      </c>
    </row>
    <row r="30613">
      <c r="A30613" s="221">
        <v>31284.0</v>
      </c>
      <c r="B30613" s="221">
        <v>25616.0</v>
      </c>
      <c r="C30613" s="221">
        <v>120.0</v>
      </c>
    </row>
    <row r="30614">
      <c r="A30614" s="221">
        <v>31284.0</v>
      </c>
      <c r="B30614" s="221">
        <v>25618.0</v>
      </c>
      <c r="C30614" s="221">
        <v>150.0</v>
      </c>
    </row>
    <row r="30615">
      <c r="A30615" s="221">
        <v>31284.0</v>
      </c>
      <c r="B30615" s="221">
        <v>25619.0</v>
      </c>
      <c r="C30615" s="221">
        <v>150.0</v>
      </c>
    </row>
    <row r="30616">
      <c r="A30616" s="221">
        <v>31286.0</v>
      </c>
      <c r="B30616" s="221">
        <v>25597.0</v>
      </c>
      <c r="C30616" s="221">
        <v>2.0</v>
      </c>
    </row>
    <row r="30617">
      <c r="A30617" s="221">
        <v>31286.0</v>
      </c>
      <c r="B30617" s="221">
        <v>25598.0</v>
      </c>
      <c r="C30617" s="221">
        <v>3.0</v>
      </c>
    </row>
    <row r="30618">
      <c r="A30618" s="221">
        <v>31286.0</v>
      </c>
      <c r="B30618" s="221">
        <v>25601.0</v>
      </c>
      <c r="C30618" s="221">
        <v>3.0</v>
      </c>
    </row>
    <row r="30619">
      <c r="A30619" s="221">
        <v>31288.0</v>
      </c>
      <c r="B30619" s="221">
        <v>25597.0</v>
      </c>
      <c r="C30619" s="221">
        <v>9.0</v>
      </c>
    </row>
    <row r="30620">
      <c r="A30620" s="221">
        <v>31288.0</v>
      </c>
      <c r="B30620" s="221">
        <v>25598.0</v>
      </c>
      <c r="C30620" s="221">
        <v>14.0</v>
      </c>
    </row>
    <row r="30621">
      <c r="A30621" s="221">
        <v>31288.0</v>
      </c>
      <c r="B30621" s="221">
        <v>25601.0</v>
      </c>
      <c r="C30621" s="221">
        <v>17.0</v>
      </c>
    </row>
    <row r="30622">
      <c r="A30622" s="221">
        <v>31290.0</v>
      </c>
      <c r="B30622" s="221">
        <v>25597.0</v>
      </c>
      <c r="C30622" s="221">
        <v>222.0</v>
      </c>
    </row>
    <row r="30623">
      <c r="A30623" s="221">
        <v>31290.0</v>
      </c>
      <c r="B30623" s="221">
        <v>25598.0</v>
      </c>
      <c r="C30623" s="221">
        <v>361.0</v>
      </c>
    </row>
    <row r="30624">
      <c r="A30624" s="221">
        <v>31290.0</v>
      </c>
      <c r="B30624" s="221">
        <v>25601.0</v>
      </c>
      <c r="C30624" s="221">
        <v>417.0</v>
      </c>
    </row>
    <row r="30625">
      <c r="A30625" s="221">
        <v>31292.0</v>
      </c>
      <c r="B30625" s="221">
        <v>9842.0</v>
      </c>
      <c r="C30625" s="221">
        <v>6.0</v>
      </c>
    </row>
    <row r="30626">
      <c r="A30626" s="221">
        <v>31292.0</v>
      </c>
      <c r="B30626" s="221">
        <v>25616.0</v>
      </c>
      <c r="C30626" s="221">
        <v>1.0</v>
      </c>
    </row>
    <row r="30627">
      <c r="A30627" s="221">
        <v>31292.0</v>
      </c>
      <c r="B30627" s="221">
        <v>25617.0</v>
      </c>
      <c r="C30627" s="221">
        <v>1.0</v>
      </c>
    </row>
    <row r="30628">
      <c r="A30628" s="221">
        <v>31292.0</v>
      </c>
      <c r="B30628" s="221">
        <v>25620.0</v>
      </c>
      <c r="C30628" s="221">
        <v>1.0</v>
      </c>
    </row>
    <row r="30629">
      <c r="A30629" s="221">
        <v>31294.0</v>
      </c>
      <c r="B30629" s="221">
        <v>9842.0</v>
      </c>
      <c r="C30629" s="221">
        <v>12.0</v>
      </c>
    </row>
    <row r="30630">
      <c r="A30630" s="221">
        <v>31294.0</v>
      </c>
      <c r="B30630" s="221">
        <v>25616.0</v>
      </c>
      <c r="C30630" s="221">
        <v>3.0</v>
      </c>
    </row>
    <row r="30631">
      <c r="A30631" s="221">
        <v>31294.0</v>
      </c>
      <c r="B30631" s="221">
        <v>25617.0</v>
      </c>
      <c r="C30631" s="221">
        <v>5.0</v>
      </c>
    </row>
    <row r="30632">
      <c r="A30632" s="221">
        <v>31294.0</v>
      </c>
      <c r="B30632" s="221">
        <v>25620.0</v>
      </c>
      <c r="C30632" s="221">
        <v>5.0</v>
      </c>
    </row>
    <row r="30633">
      <c r="A30633" s="221">
        <v>31296.0</v>
      </c>
      <c r="B30633" s="221">
        <v>9842.0</v>
      </c>
      <c r="C30633" s="221">
        <v>48.0</v>
      </c>
    </row>
    <row r="30634">
      <c r="A30634" s="221">
        <v>31296.0</v>
      </c>
      <c r="B30634" s="221">
        <v>25616.0</v>
      </c>
      <c r="C30634" s="221">
        <v>60.0</v>
      </c>
    </row>
    <row r="30635">
      <c r="A30635" s="221">
        <v>31296.0</v>
      </c>
      <c r="B30635" s="221">
        <v>25617.0</v>
      </c>
      <c r="C30635" s="221">
        <v>98.0</v>
      </c>
    </row>
    <row r="30636">
      <c r="A30636" s="221">
        <v>31296.0</v>
      </c>
      <c r="B30636" s="221">
        <v>25620.0</v>
      </c>
      <c r="C30636" s="221">
        <v>113.0</v>
      </c>
    </row>
    <row r="30637">
      <c r="A30637" s="221">
        <v>31298.0</v>
      </c>
      <c r="B30637" s="221">
        <v>25597.0</v>
      </c>
      <c r="C30637" s="221">
        <v>2.0</v>
      </c>
    </row>
    <row r="30638">
      <c r="A30638" s="221">
        <v>31298.0</v>
      </c>
      <c r="B30638" s="221">
        <v>25599.0</v>
      </c>
      <c r="C30638" s="221">
        <v>3.0</v>
      </c>
    </row>
    <row r="30639">
      <c r="A30639" s="221">
        <v>31298.0</v>
      </c>
      <c r="B30639" s="221">
        <v>25601.0</v>
      </c>
      <c r="C30639" s="221">
        <v>4.0</v>
      </c>
    </row>
    <row r="30640">
      <c r="A30640" s="221">
        <v>31300.0</v>
      </c>
      <c r="B30640" s="221">
        <v>25597.0</v>
      </c>
      <c r="C30640" s="221">
        <v>13.0</v>
      </c>
    </row>
    <row r="30641">
      <c r="A30641" s="221">
        <v>31300.0</v>
      </c>
      <c r="B30641" s="221">
        <v>25599.0</v>
      </c>
      <c r="C30641" s="221">
        <v>18.0</v>
      </c>
    </row>
    <row r="30642">
      <c r="A30642" s="221">
        <v>31300.0</v>
      </c>
      <c r="B30642" s="221">
        <v>25601.0</v>
      </c>
      <c r="C30642" s="221">
        <v>20.0</v>
      </c>
    </row>
    <row r="30643">
      <c r="A30643" s="221">
        <v>31302.0</v>
      </c>
      <c r="B30643" s="221">
        <v>25597.0</v>
      </c>
      <c r="C30643" s="221">
        <v>333.0</v>
      </c>
    </row>
    <row r="30644">
      <c r="A30644" s="221">
        <v>31302.0</v>
      </c>
      <c r="B30644" s="221">
        <v>25599.0</v>
      </c>
      <c r="C30644" s="221">
        <v>444.0</v>
      </c>
    </row>
    <row r="30645">
      <c r="A30645" s="221">
        <v>31302.0</v>
      </c>
      <c r="B30645" s="221">
        <v>25601.0</v>
      </c>
      <c r="C30645" s="221">
        <v>500.0</v>
      </c>
    </row>
    <row r="30646">
      <c r="A30646" s="221">
        <v>31304.0</v>
      </c>
      <c r="B30646" s="221">
        <v>9842.0</v>
      </c>
      <c r="C30646" s="221">
        <v>6.0</v>
      </c>
    </row>
    <row r="30647">
      <c r="A30647" s="221">
        <v>31304.0</v>
      </c>
      <c r="B30647" s="221">
        <v>25616.0</v>
      </c>
      <c r="C30647" s="221">
        <v>1.0</v>
      </c>
    </row>
    <row r="30648">
      <c r="A30648" s="221">
        <v>31304.0</v>
      </c>
      <c r="B30648" s="221">
        <v>25618.0</v>
      </c>
      <c r="C30648" s="221">
        <v>1.0</v>
      </c>
    </row>
    <row r="30649">
      <c r="A30649" s="221">
        <v>31304.0</v>
      </c>
      <c r="B30649" s="221">
        <v>25619.0</v>
      </c>
      <c r="C30649" s="221">
        <v>1.0</v>
      </c>
    </row>
    <row r="30650">
      <c r="A30650" s="221">
        <v>31306.0</v>
      </c>
      <c r="B30650" s="221">
        <v>9842.0</v>
      </c>
      <c r="C30650" s="221">
        <v>12.0</v>
      </c>
    </row>
    <row r="30651">
      <c r="A30651" s="221">
        <v>31306.0</v>
      </c>
      <c r="B30651" s="221">
        <v>25616.0</v>
      </c>
      <c r="C30651" s="221">
        <v>3.0</v>
      </c>
    </row>
    <row r="30652">
      <c r="A30652" s="221">
        <v>31306.0</v>
      </c>
      <c r="B30652" s="221">
        <v>25618.0</v>
      </c>
      <c r="C30652" s="221">
        <v>5.0</v>
      </c>
    </row>
    <row r="30653">
      <c r="A30653" s="221">
        <v>31306.0</v>
      </c>
      <c r="B30653" s="221">
        <v>25619.0</v>
      </c>
      <c r="C30653" s="221">
        <v>6.0</v>
      </c>
    </row>
    <row r="30654">
      <c r="A30654" s="221">
        <v>31308.0</v>
      </c>
      <c r="B30654" s="221">
        <v>9842.0</v>
      </c>
      <c r="C30654" s="221">
        <v>48.0</v>
      </c>
    </row>
    <row r="30655">
      <c r="A30655" s="221">
        <v>31308.0</v>
      </c>
      <c r="B30655" s="221">
        <v>25616.0</v>
      </c>
      <c r="C30655" s="221">
        <v>90.0</v>
      </c>
    </row>
    <row r="30656">
      <c r="A30656" s="221">
        <v>31308.0</v>
      </c>
      <c r="B30656" s="221">
        <v>25618.0</v>
      </c>
      <c r="C30656" s="221">
        <v>120.0</v>
      </c>
    </row>
    <row r="30657">
      <c r="A30657" s="221">
        <v>31308.0</v>
      </c>
      <c r="B30657" s="221">
        <v>25619.0</v>
      </c>
      <c r="C30657" s="221">
        <v>135.0</v>
      </c>
    </row>
    <row r="30658">
      <c r="A30658" s="221">
        <v>31310.0</v>
      </c>
      <c r="B30658" s="221">
        <v>25597.0</v>
      </c>
      <c r="C30658" s="221">
        <v>3.0</v>
      </c>
    </row>
    <row r="30659">
      <c r="A30659" s="221">
        <v>31310.0</v>
      </c>
      <c r="B30659" s="221">
        <v>25599.0</v>
      </c>
      <c r="C30659" s="221">
        <v>2.0</v>
      </c>
    </row>
    <row r="30660">
      <c r="A30660" s="221">
        <v>31310.0</v>
      </c>
      <c r="B30660" s="221">
        <v>25600.0</v>
      </c>
      <c r="C30660" s="221">
        <v>2.0</v>
      </c>
    </row>
    <row r="30661">
      <c r="A30661" s="221">
        <v>31312.0</v>
      </c>
      <c r="B30661" s="221">
        <v>25597.0</v>
      </c>
      <c r="C30661" s="221">
        <v>18.0</v>
      </c>
    </row>
    <row r="30662">
      <c r="A30662" s="221">
        <v>31312.0</v>
      </c>
      <c r="B30662" s="221">
        <v>25599.0</v>
      </c>
      <c r="C30662" s="221">
        <v>11.0</v>
      </c>
    </row>
    <row r="30663">
      <c r="A30663" s="221">
        <v>31312.0</v>
      </c>
      <c r="B30663" s="221">
        <v>25600.0</v>
      </c>
      <c r="C30663" s="221">
        <v>13.0</v>
      </c>
    </row>
    <row r="30664">
      <c r="A30664" s="221">
        <v>31314.0</v>
      </c>
      <c r="B30664" s="221">
        <v>25597.0</v>
      </c>
      <c r="C30664" s="221">
        <v>444.0</v>
      </c>
    </row>
    <row r="30665">
      <c r="A30665" s="221">
        <v>31314.0</v>
      </c>
      <c r="B30665" s="221">
        <v>25599.0</v>
      </c>
      <c r="C30665" s="221">
        <v>278.0</v>
      </c>
    </row>
    <row r="30666">
      <c r="A30666" s="221">
        <v>31314.0</v>
      </c>
      <c r="B30666" s="221">
        <v>25600.0</v>
      </c>
      <c r="C30666" s="221">
        <v>333.0</v>
      </c>
    </row>
    <row r="30667">
      <c r="A30667" s="221">
        <v>31316.0</v>
      </c>
      <c r="B30667" s="221">
        <v>9842.0</v>
      </c>
      <c r="C30667" s="221">
        <v>6.0</v>
      </c>
    </row>
    <row r="30668">
      <c r="A30668" s="221">
        <v>31316.0</v>
      </c>
      <c r="B30668" s="221">
        <v>25616.0</v>
      </c>
      <c r="C30668" s="221">
        <v>1.0</v>
      </c>
    </row>
    <row r="30669">
      <c r="A30669" s="221">
        <v>31316.0</v>
      </c>
      <c r="B30669" s="221">
        <v>25618.0</v>
      </c>
      <c r="C30669" s="221">
        <v>1.0</v>
      </c>
    </row>
    <row r="30670">
      <c r="A30670" s="221">
        <v>31316.0</v>
      </c>
      <c r="B30670" s="221">
        <v>25619.0</v>
      </c>
      <c r="C30670" s="221">
        <v>1.0</v>
      </c>
    </row>
    <row r="30671">
      <c r="A30671" s="221">
        <v>31318.0</v>
      </c>
      <c r="B30671" s="221">
        <v>9842.0</v>
      </c>
      <c r="C30671" s="221">
        <v>12.0</v>
      </c>
    </row>
    <row r="30672">
      <c r="A30672" s="221">
        <v>31318.0</v>
      </c>
      <c r="B30672" s="221">
        <v>25616.0</v>
      </c>
      <c r="C30672" s="221">
        <v>5.0</v>
      </c>
    </row>
    <row r="30673">
      <c r="A30673" s="221">
        <v>31318.0</v>
      </c>
      <c r="B30673" s="221">
        <v>25618.0</v>
      </c>
      <c r="C30673" s="221">
        <v>3.0</v>
      </c>
    </row>
    <row r="30674">
      <c r="A30674" s="221">
        <v>31318.0</v>
      </c>
      <c r="B30674" s="221">
        <v>25619.0</v>
      </c>
      <c r="C30674" s="221">
        <v>3.0</v>
      </c>
    </row>
    <row r="30675">
      <c r="A30675" s="221">
        <v>31320.0</v>
      </c>
      <c r="B30675" s="221">
        <v>9842.0</v>
      </c>
      <c r="C30675" s="221">
        <v>48.0</v>
      </c>
    </row>
    <row r="30676">
      <c r="A30676" s="221">
        <v>31320.0</v>
      </c>
      <c r="B30676" s="221">
        <v>25616.0</v>
      </c>
      <c r="C30676" s="221">
        <v>120.0</v>
      </c>
    </row>
    <row r="30677">
      <c r="A30677" s="221">
        <v>31320.0</v>
      </c>
      <c r="B30677" s="221">
        <v>25618.0</v>
      </c>
      <c r="C30677" s="221">
        <v>75.0</v>
      </c>
    </row>
    <row r="30678">
      <c r="A30678" s="221">
        <v>31320.0</v>
      </c>
      <c r="B30678" s="221">
        <v>25619.0</v>
      </c>
      <c r="C30678" s="221">
        <v>90.0</v>
      </c>
    </row>
    <row r="30679">
      <c r="A30679" s="221">
        <v>31322.0</v>
      </c>
      <c r="B30679" s="221">
        <v>25597.0</v>
      </c>
      <c r="C30679" s="221">
        <v>3.0</v>
      </c>
    </row>
    <row r="30680">
      <c r="A30680" s="221">
        <v>31322.0</v>
      </c>
      <c r="B30680" s="221">
        <v>25599.0</v>
      </c>
      <c r="C30680" s="221">
        <v>4.0</v>
      </c>
    </row>
    <row r="30681">
      <c r="A30681" s="221">
        <v>31322.0</v>
      </c>
      <c r="B30681" s="221">
        <v>25600.0</v>
      </c>
      <c r="C30681" s="221">
        <v>4.0</v>
      </c>
    </row>
    <row r="30682">
      <c r="A30682" s="221">
        <v>31324.0</v>
      </c>
      <c r="B30682" s="221">
        <v>25597.0</v>
      </c>
      <c r="C30682" s="221">
        <v>18.0</v>
      </c>
    </row>
    <row r="30683">
      <c r="A30683" s="221">
        <v>31324.0</v>
      </c>
      <c r="B30683" s="221">
        <v>25599.0</v>
      </c>
      <c r="C30683" s="221">
        <v>22.0</v>
      </c>
    </row>
    <row r="30684">
      <c r="A30684" s="221">
        <v>31324.0</v>
      </c>
      <c r="B30684" s="221">
        <v>25600.0</v>
      </c>
      <c r="C30684" s="221">
        <v>22.0</v>
      </c>
    </row>
    <row r="30685">
      <c r="A30685" s="221">
        <v>31326.0</v>
      </c>
      <c r="B30685" s="221">
        <v>25597.0</v>
      </c>
      <c r="C30685" s="221">
        <v>444.0</v>
      </c>
    </row>
    <row r="30686">
      <c r="A30686" s="221">
        <v>31326.0</v>
      </c>
      <c r="B30686" s="221">
        <v>25599.0</v>
      </c>
      <c r="C30686" s="221">
        <v>556.0</v>
      </c>
    </row>
    <row r="30687">
      <c r="A30687" s="221">
        <v>31326.0</v>
      </c>
      <c r="B30687" s="221">
        <v>25600.0</v>
      </c>
      <c r="C30687" s="221">
        <v>556.0</v>
      </c>
    </row>
    <row r="30688">
      <c r="A30688" s="221">
        <v>31328.0</v>
      </c>
      <c r="B30688" s="221">
        <v>9842.0</v>
      </c>
      <c r="C30688" s="221">
        <v>6.0</v>
      </c>
    </row>
    <row r="30689">
      <c r="A30689" s="221">
        <v>31328.0</v>
      </c>
      <c r="B30689" s="221">
        <v>25616.0</v>
      </c>
      <c r="C30689" s="221">
        <v>1.0</v>
      </c>
    </row>
    <row r="30690">
      <c r="A30690" s="221">
        <v>31328.0</v>
      </c>
      <c r="B30690" s="221">
        <v>25618.0</v>
      </c>
      <c r="C30690" s="221">
        <v>1.0</v>
      </c>
    </row>
    <row r="30691">
      <c r="A30691" s="221">
        <v>31328.0</v>
      </c>
      <c r="B30691" s="221">
        <v>25619.0</v>
      </c>
      <c r="C30691" s="221">
        <v>1.0</v>
      </c>
    </row>
    <row r="30692">
      <c r="A30692" s="221">
        <v>31330.0</v>
      </c>
      <c r="B30692" s="221">
        <v>9842.0</v>
      </c>
      <c r="C30692" s="221">
        <v>12.0</v>
      </c>
    </row>
    <row r="30693">
      <c r="A30693" s="221">
        <v>31330.0</v>
      </c>
      <c r="B30693" s="221">
        <v>25616.0</v>
      </c>
      <c r="C30693" s="221">
        <v>5.0</v>
      </c>
    </row>
    <row r="30694">
      <c r="A30694" s="221">
        <v>31330.0</v>
      </c>
      <c r="B30694" s="221">
        <v>25618.0</v>
      </c>
      <c r="C30694" s="221">
        <v>6.0</v>
      </c>
    </row>
    <row r="30695">
      <c r="A30695" s="221">
        <v>31330.0</v>
      </c>
      <c r="B30695" s="221">
        <v>25619.0</v>
      </c>
      <c r="C30695" s="221">
        <v>6.0</v>
      </c>
    </row>
    <row r="30696">
      <c r="A30696" s="221">
        <v>31332.0</v>
      </c>
      <c r="B30696" s="221">
        <v>9842.0</v>
      </c>
      <c r="C30696" s="221">
        <v>48.0</v>
      </c>
    </row>
    <row r="30697">
      <c r="A30697" s="221">
        <v>31332.0</v>
      </c>
      <c r="B30697" s="221">
        <v>25616.0</v>
      </c>
      <c r="C30697" s="221">
        <v>120.0</v>
      </c>
    </row>
    <row r="30698">
      <c r="A30698" s="221">
        <v>31332.0</v>
      </c>
      <c r="B30698" s="221">
        <v>25618.0</v>
      </c>
      <c r="C30698" s="221">
        <v>150.0</v>
      </c>
    </row>
    <row r="30699">
      <c r="A30699" s="221">
        <v>31332.0</v>
      </c>
      <c r="B30699" s="221">
        <v>25619.0</v>
      </c>
      <c r="C30699" s="221">
        <v>150.0</v>
      </c>
    </row>
    <row r="30700">
      <c r="A30700" s="221">
        <v>31334.0</v>
      </c>
      <c r="B30700" s="221">
        <v>25597.0</v>
      </c>
      <c r="C30700" s="221">
        <v>3.0</v>
      </c>
    </row>
    <row r="30701">
      <c r="A30701" s="221">
        <v>31334.0</v>
      </c>
      <c r="B30701" s="221">
        <v>25599.0</v>
      </c>
      <c r="C30701" s="221">
        <v>4.0</v>
      </c>
    </row>
    <row r="30702">
      <c r="A30702" s="221">
        <v>31334.0</v>
      </c>
      <c r="B30702" s="221">
        <v>25600.0</v>
      </c>
      <c r="C30702" s="221">
        <v>4.0</v>
      </c>
    </row>
    <row r="30703">
      <c r="A30703" s="221">
        <v>31336.0</v>
      </c>
      <c r="B30703" s="221">
        <v>25597.0</v>
      </c>
      <c r="C30703" s="221">
        <v>18.0</v>
      </c>
    </row>
    <row r="30704">
      <c r="A30704" s="221">
        <v>31336.0</v>
      </c>
      <c r="B30704" s="221">
        <v>25599.0</v>
      </c>
      <c r="C30704" s="221">
        <v>22.0</v>
      </c>
    </row>
    <row r="30705">
      <c r="A30705" s="221">
        <v>31336.0</v>
      </c>
      <c r="B30705" s="221">
        <v>25600.0</v>
      </c>
      <c r="C30705" s="221">
        <v>22.0</v>
      </c>
    </row>
    <row r="30706">
      <c r="A30706" s="221">
        <v>31338.0</v>
      </c>
      <c r="B30706" s="221">
        <v>25597.0</v>
      </c>
      <c r="C30706" s="221">
        <v>444.0</v>
      </c>
    </row>
    <row r="30707">
      <c r="A30707" s="221">
        <v>31338.0</v>
      </c>
      <c r="B30707" s="221">
        <v>25599.0</v>
      </c>
      <c r="C30707" s="221">
        <v>556.0</v>
      </c>
    </row>
    <row r="30708">
      <c r="A30708" s="221">
        <v>31338.0</v>
      </c>
      <c r="B30708" s="221">
        <v>25600.0</v>
      </c>
      <c r="C30708" s="221">
        <v>556.0</v>
      </c>
    </row>
    <row r="30709">
      <c r="A30709" s="221">
        <v>31340.0</v>
      </c>
      <c r="B30709" s="221">
        <v>9842.0</v>
      </c>
      <c r="C30709" s="221">
        <v>6.0</v>
      </c>
    </row>
    <row r="30710">
      <c r="A30710" s="221">
        <v>31340.0</v>
      </c>
      <c r="B30710" s="221">
        <v>25616.0</v>
      </c>
      <c r="C30710" s="221">
        <v>1.0</v>
      </c>
    </row>
    <row r="30711">
      <c r="A30711" s="221">
        <v>31340.0</v>
      </c>
      <c r="B30711" s="221">
        <v>25618.0</v>
      </c>
      <c r="C30711" s="221">
        <v>1.0</v>
      </c>
    </row>
    <row r="30712">
      <c r="A30712" s="221">
        <v>31340.0</v>
      </c>
      <c r="B30712" s="221">
        <v>25619.0</v>
      </c>
      <c r="C30712" s="221">
        <v>1.0</v>
      </c>
    </row>
    <row r="30713">
      <c r="A30713" s="221">
        <v>31342.0</v>
      </c>
      <c r="B30713" s="221">
        <v>9842.0</v>
      </c>
      <c r="C30713" s="221">
        <v>12.0</v>
      </c>
    </row>
    <row r="30714">
      <c r="A30714" s="221">
        <v>31342.0</v>
      </c>
      <c r="B30714" s="221">
        <v>25616.0</v>
      </c>
      <c r="C30714" s="221">
        <v>5.0</v>
      </c>
    </row>
    <row r="30715">
      <c r="A30715" s="221">
        <v>31342.0</v>
      </c>
      <c r="B30715" s="221">
        <v>25618.0</v>
      </c>
      <c r="C30715" s="221">
        <v>6.0</v>
      </c>
    </row>
    <row r="30716">
      <c r="A30716" s="221">
        <v>31342.0</v>
      </c>
      <c r="B30716" s="221">
        <v>25619.0</v>
      </c>
      <c r="C30716" s="221">
        <v>6.0</v>
      </c>
    </row>
    <row r="30717">
      <c r="A30717" s="221">
        <v>31344.0</v>
      </c>
      <c r="B30717" s="221">
        <v>9842.0</v>
      </c>
      <c r="C30717" s="221">
        <v>48.0</v>
      </c>
    </row>
    <row r="30718">
      <c r="A30718" s="221">
        <v>31344.0</v>
      </c>
      <c r="B30718" s="221">
        <v>25616.0</v>
      </c>
      <c r="C30718" s="221">
        <v>120.0</v>
      </c>
    </row>
    <row r="30719">
      <c r="A30719" s="221">
        <v>31344.0</v>
      </c>
      <c r="B30719" s="221">
        <v>25618.0</v>
      </c>
      <c r="C30719" s="221">
        <v>150.0</v>
      </c>
    </row>
    <row r="30720">
      <c r="A30720" s="221">
        <v>31344.0</v>
      </c>
      <c r="B30720" s="221">
        <v>25619.0</v>
      </c>
      <c r="C30720" s="221">
        <v>150.0</v>
      </c>
    </row>
    <row r="30721">
      <c r="A30721" s="221">
        <v>31346.0</v>
      </c>
      <c r="B30721" s="221">
        <v>25597.0</v>
      </c>
      <c r="C30721" s="221">
        <v>2.0</v>
      </c>
    </row>
    <row r="30722">
      <c r="A30722" s="221">
        <v>31346.0</v>
      </c>
      <c r="B30722" s="221">
        <v>25599.0</v>
      </c>
      <c r="C30722" s="221">
        <v>3.0</v>
      </c>
    </row>
    <row r="30723">
      <c r="A30723" s="221">
        <v>31346.0</v>
      </c>
      <c r="B30723" s="221">
        <v>25601.0</v>
      </c>
      <c r="C30723" s="221">
        <v>4.0</v>
      </c>
    </row>
    <row r="30724">
      <c r="A30724" s="221">
        <v>31348.0</v>
      </c>
      <c r="B30724" s="221">
        <v>25597.0</v>
      </c>
      <c r="C30724" s="221">
        <v>13.0</v>
      </c>
    </row>
    <row r="30725">
      <c r="A30725" s="221">
        <v>31348.0</v>
      </c>
      <c r="B30725" s="221">
        <v>25599.0</v>
      </c>
      <c r="C30725" s="221">
        <v>18.0</v>
      </c>
    </row>
    <row r="30726">
      <c r="A30726" s="221">
        <v>31348.0</v>
      </c>
      <c r="B30726" s="221">
        <v>25601.0</v>
      </c>
      <c r="C30726" s="221">
        <v>20.0</v>
      </c>
    </row>
    <row r="30727">
      <c r="A30727" s="221">
        <v>31350.0</v>
      </c>
      <c r="B30727" s="221">
        <v>25597.0</v>
      </c>
      <c r="C30727" s="221">
        <v>333.0</v>
      </c>
    </row>
    <row r="30728">
      <c r="A30728" s="221">
        <v>31350.0</v>
      </c>
      <c r="B30728" s="221">
        <v>25599.0</v>
      </c>
      <c r="C30728" s="221">
        <v>444.0</v>
      </c>
    </row>
    <row r="30729">
      <c r="A30729" s="221">
        <v>31350.0</v>
      </c>
      <c r="B30729" s="221">
        <v>25601.0</v>
      </c>
      <c r="C30729" s="221">
        <v>500.0</v>
      </c>
    </row>
    <row r="30730">
      <c r="A30730" s="221">
        <v>31352.0</v>
      </c>
      <c r="B30730" s="221">
        <v>9842.0</v>
      </c>
      <c r="C30730" s="221">
        <v>6.0</v>
      </c>
    </row>
    <row r="30731">
      <c r="A30731" s="221">
        <v>31352.0</v>
      </c>
      <c r="B30731" s="221">
        <v>25616.0</v>
      </c>
      <c r="C30731" s="221">
        <v>1.0</v>
      </c>
    </row>
    <row r="30732">
      <c r="A30732" s="221">
        <v>31352.0</v>
      </c>
      <c r="B30732" s="221">
        <v>25618.0</v>
      </c>
      <c r="C30732" s="221">
        <v>1.0</v>
      </c>
    </row>
    <row r="30733">
      <c r="A30733" s="221">
        <v>31352.0</v>
      </c>
      <c r="B30733" s="221">
        <v>25619.0</v>
      </c>
      <c r="C30733" s="221">
        <v>1.0</v>
      </c>
    </row>
    <row r="30734">
      <c r="A30734" s="221">
        <v>31354.0</v>
      </c>
      <c r="B30734" s="221">
        <v>9842.0</v>
      </c>
      <c r="C30734" s="221">
        <v>12.0</v>
      </c>
    </row>
    <row r="30735">
      <c r="A30735" s="221">
        <v>31354.0</v>
      </c>
      <c r="B30735" s="221">
        <v>25616.0</v>
      </c>
      <c r="C30735" s="221">
        <v>3.0</v>
      </c>
    </row>
    <row r="30736">
      <c r="A30736" s="221">
        <v>31354.0</v>
      </c>
      <c r="B30736" s="221">
        <v>25618.0</v>
      </c>
      <c r="C30736" s="221">
        <v>5.0</v>
      </c>
    </row>
    <row r="30737">
      <c r="A30737" s="221">
        <v>31354.0</v>
      </c>
      <c r="B30737" s="221">
        <v>25619.0</v>
      </c>
      <c r="C30737" s="221">
        <v>6.0</v>
      </c>
    </row>
    <row r="30738">
      <c r="A30738" s="221">
        <v>31356.0</v>
      </c>
      <c r="B30738" s="221">
        <v>9842.0</v>
      </c>
      <c r="C30738" s="221">
        <v>48.0</v>
      </c>
    </row>
    <row r="30739">
      <c r="A30739" s="221">
        <v>31356.0</v>
      </c>
      <c r="B30739" s="221">
        <v>25616.0</v>
      </c>
      <c r="C30739" s="221">
        <v>90.0</v>
      </c>
    </row>
    <row r="30740">
      <c r="A30740" s="221">
        <v>31356.0</v>
      </c>
      <c r="B30740" s="221">
        <v>25618.0</v>
      </c>
      <c r="C30740" s="221">
        <v>120.0</v>
      </c>
    </row>
    <row r="30741">
      <c r="A30741" s="221">
        <v>31356.0</v>
      </c>
      <c r="B30741" s="221">
        <v>25619.0</v>
      </c>
      <c r="C30741" s="221">
        <v>135.0</v>
      </c>
    </row>
    <row r="30742">
      <c r="A30742" s="221">
        <v>31358.0</v>
      </c>
      <c r="B30742" s="221">
        <v>25594.0</v>
      </c>
      <c r="C30742" s="221">
        <v>2.0</v>
      </c>
    </row>
    <row r="30743">
      <c r="A30743" s="221">
        <v>31358.0</v>
      </c>
      <c r="B30743" s="221">
        <v>25598.0</v>
      </c>
      <c r="C30743" s="221">
        <v>10.0</v>
      </c>
    </row>
    <row r="30744">
      <c r="A30744" s="221">
        <v>31358.0</v>
      </c>
      <c r="B30744" s="221">
        <v>25600.0</v>
      </c>
      <c r="C30744" s="221">
        <v>10.0</v>
      </c>
    </row>
    <row r="30745">
      <c r="A30745" s="221">
        <v>31360.0</v>
      </c>
      <c r="B30745" s="221">
        <v>25594.0</v>
      </c>
      <c r="C30745" s="221">
        <v>13.0</v>
      </c>
    </row>
    <row r="30746">
      <c r="A30746" s="221">
        <v>31360.0</v>
      </c>
      <c r="B30746" s="221">
        <v>25598.0</v>
      </c>
      <c r="C30746" s="221">
        <v>52.0</v>
      </c>
    </row>
    <row r="30747">
      <c r="A30747" s="221">
        <v>31360.0</v>
      </c>
      <c r="B30747" s="221">
        <v>25600.0</v>
      </c>
      <c r="C30747" s="221">
        <v>50.0</v>
      </c>
    </row>
    <row r="30748">
      <c r="A30748" s="221">
        <v>31362.0</v>
      </c>
      <c r="B30748" s="221">
        <v>25594.0</v>
      </c>
      <c r="C30748" s="221">
        <v>333.0</v>
      </c>
    </row>
    <row r="30749">
      <c r="A30749" s="221">
        <v>31362.0</v>
      </c>
      <c r="B30749" s="221">
        <v>25598.0</v>
      </c>
      <c r="C30749" s="221">
        <v>1306.0</v>
      </c>
    </row>
    <row r="30750">
      <c r="A30750" s="221">
        <v>31362.0</v>
      </c>
      <c r="B30750" s="221">
        <v>25600.0</v>
      </c>
      <c r="C30750" s="221">
        <v>1250.0</v>
      </c>
    </row>
    <row r="30751">
      <c r="A30751" s="221">
        <v>31364.0</v>
      </c>
      <c r="B30751" s="221">
        <v>25613.0</v>
      </c>
      <c r="C30751" s="221">
        <v>1.0</v>
      </c>
    </row>
    <row r="30752">
      <c r="A30752" s="221">
        <v>31364.0</v>
      </c>
      <c r="B30752" s="221">
        <v>25617.0</v>
      </c>
      <c r="C30752" s="221">
        <v>1.0</v>
      </c>
    </row>
    <row r="30753">
      <c r="A30753" s="221">
        <v>31364.0</v>
      </c>
      <c r="B30753" s="221">
        <v>25619.0</v>
      </c>
      <c r="C30753" s="221">
        <v>1.0</v>
      </c>
    </row>
    <row r="30754">
      <c r="A30754" s="221">
        <v>31366.0</v>
      </c>
      <c r="B30754" s="221">
        <v>25613.0</v>
      </c>
      <c r="C30754" s="221">
        <v>3.0</v>
      </c>
    </row>
    <row r="30755">
      <c r="A30755" s="221">
        <v>31366.0</v>
      </c>
      <c r="B30755" s="221">
        <v>25617.0</v>
      </c>
      <c r="C30755" s="221">
        <v>14.0</v>
      </c>
    </row>
    <row r="30756">
      <c r="A30756" s="221">
        <v>31366.0</v>
      </c>
      <c r="B30756" s="221">
        <v>25619.0</v>
      </c>
      <c r="C30756" s="221">
        <v>14.0</v>
      </c>
    </row>
    <row r="30757">
      <c r="A30757" s="221">
        <v>31368.0</v>
      </c>
      <c r="B30757" s="221">
        <v>25613.0</v>
      </c>
      <c r="C30757" s="221">
        <v>90.0</v>
      </c>
    </row>
    <row r="30758">
      <c r="A30758" s="221">
        <v>31368.0</v>
      </c>
      <c r="B30758" s="221">
        <v>25617.0</v>
      </c>
      <c r="C30758" s="221">
        <v>353.0</v>
      </c>
    </row>
    <row r="30759">
      <c r="A30759" s="221">
        <v>31368.0</v>
      </c>
      <c r="B30759" s="221">
        <v>25619.0</v>
      </c>
      <c r="C30759" s="221">
        <v>338.0</v>
      </c>
    </row>
    <row r="30760">
      <c r="A30760" s="221">
        <v>31370.0</v>
      </c>
      <c r="B30760" s="221">
        <v>25598.0</v>
      </c>
      <c r="C30760" s="221">
        <v>3.0</v>
      </c>
    </row>
    <row r="30761">
      <c r="A30761" s="221">
        <v>31370.0</v>
      </c>
      <c r="B30761" s="221">
        <v>25600.0</v>
      </c>
      <c r="C30761" s="221">
        <v>3.0</v>
      </c>
    </row>
    <row r="30762">
      <c r="A30762" s="221">
        <v>31370.0</v>
      </c>
      <c r="B30762" s="221">
        <v>25603.0</v>
      </c>
      <c r="C30762" s="221">
        <v>1.0</v>
      </c>
    </row>
    <row r="30763">
      <c r="A30763" s="221">
        <v>31372.0</v>
      </c>
      <c r="B30763" s="221">
        <v>25598.0</v>
      </c>
      <c r="C30763" s="221">
        <v>14.0</v>
      </c>
    </row>
    <row r="30764">
      <c r="A30764" s="221">
        <v>31372.0</v>
      </c>
      <c r="B30764" s="221">
        <v>25600.0</v>
      </c>
      <c r="C30764" s="221">
        <v>17.0</v>
      </c>
    </row>
    <row r="30765">
      <c r="A30765" s="221">
        <v>31372.0</v>
      </c>
      <c r="B30765" s="221">
        <v>25603.0</v>
      </c>
      <c r="C30765" s="221">
        <v>4.0</v>
      </c>
    </row>
    <row r="30766">
      <c r="A30766" s="221">
        <v>31374.0</v>
      </c>
      <c r="B30766" s="221">
        <v>25598.0</v>
      </c>
      <c r="C30766" s="221">
        <v>361.0</v>
      </c>
    </row>
    <row r="30767">
      <c r="A30767" s="221">
        <v>31374.0</v>
      </c>
      <c r="B30767" s="221">
        <v>25600.0</v>
      </c>
      <c r="C30767" s="221">
        <v>417.0</v>
      </c>
    </row>
    <row r="30768">
      <c r="A30768" s="221">
        <v>31374.0</v>
      </c>
      <c r="B30768" s="221">
        <v>25603.0</v>
      </c>
      <c r="C30768" s="221">
        <v>111.0</v>
      </c>
    </row>
    <row r="30769">
      <c r="A30769" s="221">
        <v>31376.0</v>
      </c>
      <c r="B30769" s="221">
        <v>25617.0</v>
      </c>
      <c r="C30769" s="221">
        <v>1.0</v>
      </c>
    </row>
    <row r="30770">
      <c r="A30770" s="221">
        <v>31376.0</v>
      </c>
      <c r="B30770" s="221">
        <v>25619.0</v>
      </c>
      <c r="C30770" s="221">
        <v>1.0</v>
      </c>
    </row>
    <row r="30771">
      <c r="A30771" s="221">
        <v>31376.0</v>
      </c>
      <c r="B30771" s="221">
        <v>25622.0</v>
      </c>
      <c r="C30771" s="221">
        <v>1.0</v>
      </c>
    </row>
    <row r="30772">
      <c r="A30772" s="221">
        <v>31378.0</v>
      </c>
      <c r="B30772" s="221">
        <v>25617.0</v>
      </c>
      <c r="C30772" s="221">
        <v>5.0</v>
      </c>
    </row>
    <row r="30773">
      <c r="A30773" s="221">
        <v>31378.0</v>
      </c>
      <c r="B30773" s="221">
        <v>25619.0</v>
      </c>
      <c r="C30773" s="221">
        <v>5.0</v>
      </c>
    </row>
    <row r="30774">
      <c r="A30774" s="221">
        <v>31378.0</v>
      </c>
      <c r="B30774" s="221">
        <v>25622.0</v>
      </c>
      <c r="C30774" s="221">
        <v>1.0</v>
      </c>
    </row>
    <row r="30775">
      <c r="A30775" s="221">
        <v>31380.0</v>
      </c>
      <c r="B30775" s="221">
        <v>25617.0</v>
      </c>
      <c r="C30775" s="221">
        <v>98.0</v>
      </c>
    </row>
    <row r="30776">
      <c r="A30776" s="221">
        <v>31380.0</v>
      </c>
      <c r="B30776" s="221">
        <v>25619.0</v>
      </c>
      <c r="C30776" s="221">
        <v>113.0</v>
      </c>
    </row>
    <row r="30777">
      <c r="A30777" s="221">
        <v>31380.0</v>
      </c>
      <c r="B30777" s="221">
        <v>25622.0</v>
      </c>
      <c r="C30777" s="221">
        <v>30.0</v>
      </c>
    </row>
    <row r="30778">
      <c r="A30778" s="221">
        <v>31382.0</v>
      </c>
      <c r="B30778" s="221">
        <v>25594.0</v>
      </c>
      <c r="C30778" s="221">
        <v>2.0</v>
      </c>
    </row>
    <row r="30779">
      <c r="A30779" s="221">
        <v>31382.0</v>
      </c>
      <c r="B30779" s="221">
        <v>25598.0</v>
      </c>
      <c r="C30779" s="221">
        <v>3.0</v>
      </c>
    </row>
    <row r="30780">
      <c r="A30780" s="221">
        <v>31382.0</v>
      </c>
      <c r="B30780" s="221">
        <v>25601.0</v>
      </c>
      <c r="C30780" s="221">
        <v>3.0</v>
      </c>
    </row>
    <row r="30781">
      <c r="A30781" s="221">
        <v>31384.0</v>
      </c>
      <c r="B30781" s="221">
        <v>25594.0</v>
      </c>
      <c r="C30781" s="221">
        <v>9.0</v>
      </c>
    </row>
    <row r="30782">
      <c r="A30782" s="221">
        <v>31384.0</v>
      </c>
      <c r="B30782" s="221">
        <v>25598.0</v>
      </c>
      <c r="C30782" s="221">
        <v>14.0</v>
      </c>
    </row>
    <row r="30783">
      <c r="A30783" s="221">
        <v>31384.0</v>
      </c>
      <c r="B30783" s="221">
        <v>25601.0</v>
      </c>
      <c r="C30783" s="221">
        <v>17.0</v>
      </c>
    </row>
    <row r="30784">
      <c r="A30784" s="221">
        <v>31386.0</v>
      </c>
      <c r="B30784" s="221">
        <v>25594.0</v>
      </c>
      <c r="C30784" s="221">
        <v>222.0</v>
      </c>
    </row>
    <row r="30785">
      <c r="A30785" s="221">
        <v>31386.0</v>
      </c>
      <c r="B30785" s="221">
        <v>25598.0</v>
      </c>
      <c r="C30785" s="221">
        <v>361.0</v>
      </c>
    </row>
    <row r="30786">
      <c r="A30786" s="221">
        <v>31386.0</v>
      </c>
      <c r="B30786" s="221">
        <v>25601.0</v>
      </c>
      <c r="C30786" s="221">
        <v>417.0</v>
      </c>
    </row>
    <row r="30787">
      <c r="A30787" s="221">
        <v>31388.0</v>
      </c>
      <c r="B30787" s="221">
        <v>25613.0</v>
      </c>
      <c r="C30787" s="221">
        <v>1.0</v>
      </c>
    </row>
    <row r="30788">
      <c r="A30788" s="221">
        <v>31388.0</v>
      </c>
      <c r="B30788" s="221">
        <v>25617.0</v>
      </c>
      <c r="C30788" s="221">
        <v>1.0</v>
      </c>
    </row>
    <row r="30789">
      <c r="A30789" s="221">
        <v>31388.0</v>
      </c>
      <c r="B30789" s="221">
        <v>25620.0</v>
      </c>
      <c r="C30789" s="221">
        <v>1.0</v>
      </c>
    </row>
    <row r="30790">
      <c r="A30790" s="221">
        <v>31390.0</v>
      </c>
      <c r="B30790" s="221">
        <v>25613.0</v>
      </c>
      <c r="C30790" s="221">
        <v>3.0</v>
      </c>
    </row>
    <row r="30791">
      <c r="A30791" s="221">
        <v>31390.0</v>
      </c>
      <c r="B30791" s="221">
        <v>25617.0</v>
      </c>
      <c r="C30791" s="221">
        <v>5.0</v>
      </c>
    </row>
    <row r="30792">
      <c r="A30792" s="221">
        <v>31390.0</v>
      </c>
      <c r="B30792" s="221">
        <v>25620.0</v>
      </c>
      <c r="C30792" s="221">
        <v>5.0</v>
      </c>
    </row>
    <row r="30793">
      <c r="A30793" s="221">
        <v>31392.0</v>
      </c>
      <c r="B30793" s="221">
        <v>25613.0</v>
      </c>
      <c r="C30793" s="221">
        <v>60.0</v>
      </c>
    </row>
    <row r="30794">
      <c r="A30794" s="221">
        <v>31392.0</v>
      </c>
      <c r="B30794" s="221">
        <v>25617.0</v>
      </c>
      <c r="C30794" s="221">
        <v>98.0</v>
      </c>
    </row>
    <row r="30795">
      <c r="A30795" s="221">
        <v>31392.0</v>
      </c>
      <c r="B30795" s="221">
        <v>25620.0</v>
      </c>
      <c r="C30795" s="221">
        <v>113.0</v>
      </c>
    </row>
    <row r="30796">
      <c r="A30796" s="221">
        <v>31394.0</v>
      </c>
      <c r="B30796" s="221">
        <v>25594.0</v>
      </c>
      <c r="C30796" s="221">
        <v>2.0</v>
      </c>
    </row>
    <row r="30797">
      <c r="A30797" s="221">
        <v>31394.0</v>
      </c>
      <c r="B30797" s="221">
        <v>25598.0</v>
      </c>
      <c r="C30797" s="221">
        <v>3.0</v>
      </c>
    </row>
    <row r="30798">
      <c r="A30798" s="221">
        <v>31394.0</v>
      </c>
      <c r="B30798" s="221">
        <v>25601.0</v>
      </c>
      <c r="C30798" s="221">
        <v>3.0</v>
      </c>
    </row>
    <row r="30799">
      <c r="A30799" s="221">
        <v>31396.0</v>
      </c>
      <c r="B30799" s="221">
        <v>25594.0</v>
      </c>
      <c r="C30799" s="221">
        <v>9.0</v>
      </c>
    </row>
    <row r="30800">
      <c r="A30800" s="221">
        <v>31396.0</v>
      </c>
      <c r="B30800" s="221">
        <v>25598.0</v>
      </c>
      <c r="C30800" s="221">
        <v>14.0</v>
      </c>
    </row>
    <row r="30801">
      <c r="A30801" s="221">
        <v>31396.0</v>
      </c>
      <c r="B30801" s="221">
        <v>25601.0</v>
      </c>
      <c r="C30801" s="221">
        <v>17.0</v>
      </c>
    </row>
    <row r="30802">
      <c r="A30802" s="221">
        <v>31398.0</v>
      </c>
      <c r="B30802" s="221">
        <v>25594.0</v>
      </c>
      <c r="C30802" s="221">
        <v>222.0</v>
      </c>
    </row>
    <row r="30803">
      <c r="A30803" s="221">
        <v>31398.0</v>
      </c>
      <c r="B30803" s="221">
        <v>25598.0</v>
      </c>
      <c r="C30803" s="221">
        <v>361.0</v>
      </c>
    </row>
    <row r="30804">
      <c r="A30804" s="221">
        <v>31398.0</v>
      </c>
      <c r="B30804" s="221">
        <v>25601.0</v>
      </c>
      <c r="C30804" s="221">
        <v>417.0</v>
      </c>
    </row>
    <row r="30805">
      <c r="A30805" s="221">
        <v>31400.0</v>
      </c>
      <c r="B30805" s="221">
        <v>25613.0</v>
      </c>
      <c r="C30805" s="221">
        <v>1.0</v>
      </c>
    </row>
    <row r="30806">
      <c r="A30806" s="221">
        <v>31400.0</v>
      </c>
      <c r="B30806" s="221">
        <v>25617.0</v>
      </c>
      <c r="C30806" s="221">
        <v>1.0</v>
      </c>
    </row>
    <row r="30807">
      <c r="A30807" s="221">
        <v>31400.0</v>
      </c>
      <c r="B30807" s="221">
        <v>25620.0</v>
      </c>
      <c r="C30807" s="221">
        <v>1.0</v>
      </c>
    </row>
    <row r="30808">
      <c r="A30808" s="221">
        <v>31402.0</v>
      </c>
      <c r="B30808" s="221">
        <v>25613.0</v>
      </c>
      <c r="C30808" s="221">
        <v>3.0</v>
      </c>
    </row>
    <row r="30809">
      <c r="A30809" s="221">
        <v>31402.0</v>
      </c>
      <c r="B30809" s="221">
        <v>25617.0</v>
      </c>
      <c r="C30809" s="221">
        <v>5.0</v>
      </c>
    </row>
    <row r="30810">
      <c r="A30810" s="221">
        <v>31402.0</v>
      </c>
      <c r="B30810" s="221">
        <v>25620.0</v>
      </c>
      <c r="C30810" s="221">
        <v>5.0</v>
      </c>
    </row>
    <row r="30811">
      <c r="A30811" s="221">
        <v>31404.0</v>
      </c>
      <c r="B30811" s="221">
        <v>25613.0</v>
      </c>
      <c r="C30811" s="221">
        <v>60.0</v>
      </c>
    </row>
    <row r="30812">
      <c r="A30812" s="221">
        <v>31404.0</v>
      </c>
      <c r="B30812" s="221">
        <v>25617.0</v>
      </c>
      <c r="C30812" s="221">
        <v>98.0</v>
      </c>
    </row>
    <row r="30813">
      <c r="A30813" s="221">
        <v>31404.0</v>
      </c>
      <c r="B30813" s="221">
        <v>25620.0</v>
      </c>
      <c r="C30813" s="221">
        <v>113.0</v>
      </c>
    </row>
    <row r="30814">
      <c r="A30814" s="221">
        <v>31406.0</v>
      </c>
      <c r="B30814" s="221">
        <v>25598.0</v>
      </c>
      <c r="C30814" s="221">
        <v>7.0</v>
      </c>
    </row>
    <row r="30815">
      <c r="A30815" s="221">
        <v>31406.0</v>
      </c>
      <c r="B30815" s="221">
        <v>25600.0</v>
      </c>
      <c r="C30815" s="221">
        <v>7.0</v>
      </c>
    </row>
    <row r="30816">
      <c r="A30816" s="221">
        <v>31406.0</v>
      </c>
      <c r="B30816" s="221">
        <v>25603.0</v>
      </c>
      <c r="C30816" s="221">
        <v>2.0</v>
      </c>
    </row>
    <row r="30817">
      <c r="A30817" s="221">
        <v>31408.0</v>
      </c>
      <c r="B30817" s="221">
        <v>25598.0</v>
      </c>
      <c r="C30817" s="221">
        <v>33.0</v>
      </c>
    </row>
    <row r="30818">
      <c r="A30818" s="221">
        <v>31408.0</v>
      </c>
      <c r="B30818" s="221">
        <v>25600.0</v>
      </c>
      <c r="C30818" s="221">
        <v>33.0</v>
      </c>
    </row>
    <row r="30819">
      <c r="A30819" s="221">
        <v>31408.0</v>
      </c>
      <c r="B30819" s="221">
        <v>25603.0</v>
      </c>
      <c r="C30819" s="221">
        <v>11.0</v>
      </c>
    </row>
    <row r="30820">
      <c r="A30820" s="221">
        <v>31410.0</v>
      </c>
      <c r="B30820" s="221">
        <v>25598.0</v>
      </c>
      <c r="C30820" s="221">
        <v>833.0</v>
      </c>
    </row>
    <row r="30821">
      <c r="A30821" s="221">
        <v>31410.0</v>
      </c>
      <c r="B30821" s="221">
        <v>25600.0</v>
      </c>
      <c r="C30821" s="221">
        <v>833.0</v>
      </c>
    </row>
    <row r="30822">
      <c r="A30822" s="221">
        <v>31410.0</v>
      </c>
      <c r="B30822" s="221">
        <v>25603.0</v>
      </c>
      <c r="C30822" s="221">
        <v>278.0</v>
      </c>
    </row>
    <row r="30823">
      <c r="A30823" s="221">
        <v>31412.0</v>
      </c>
      <c r="B30823" s="221">
        <v>25617.0</v>
      </c>
      <c r="C30823" s="221">
        <v>1.0</v>
      </c>
    </row>
    <row r="30824">
      <c r="A30824" s="221">
        <v>31412.0</v>
      </c>
      <c r="B30824" s="221">
        <v>25619.0</v>
      </c>
      <c r="C30824" s="221">
        <v>1.0</v>
      </c>
    </row>
    <row r="30825">
      <c r="A30825" s="221">
        <v>31412.0</v>
      </c>
      <c r="B30825" s="221">
        <v>25622.0</v>
      </c>
      <c r="C30825" s="221">
        <v>1.0</v>
      </c>
    </row>
    <row r="30826">
      <c r="A30826" s="221">
        <v>31414.0</v>
      </c>
      <c r="B30826" s="221">
        <v>25617.0</v>
      </c>
      <c r="C30826" s="221">
        <v>9.0</v>
      </c>
    </row>
    <row r="30827">
      <c r="A30827" s="221">
        <v>31414.0</v>
      </c>
      <c r="B30827" s="221">
        <v>25619.0</v>
      </c>
      <c r="C30827" s="221">
        <v>9.0</v>
      </c>
    </row>
    <row r="30828">
      <c r="A30828" s="221">
        <v>31414.0</v>
      </c>
      <c r="B30828" s="221">
        <v>25622.0</v>
      </c>
      <c r="C30828" s="221">
        <v>3.0</v>
      </c>
    </row>
    <row r="30829">
      <c r="A30829" s="221">
        <v>31416.0</v>
      </c>
      <c r="B30829" s="221">
        <v>25617.0</v>
      </c>
      <c r="C30829" s="221">
        <v>225.0</v>
      </c>
    </row>
    <row r="30830">
      <c r="A30830" s="221">
        <v>31416.0</v>
      </c>
      <c r="B30830" s="221">
        <v>25619.0</v>
      </c>
      <c r="C30830" s="221">
        <v>225.0</v>
      </c>
    </row>
    <row r="30831">
      <c r="A30831" s="221">
        <v>31416.0</v>
      </c>
      <c r="B30831" s="221">
        <v>25622.0</v>
      </c>
      <c r="C30831" s="221">
        <v>75.0</v>
      </c>
    </row>
    <row r="30832">
      <c r="A30832" s="221">
        <v>31418.0</v>
      </c>
      <c r="B30832" s="221">
        <v>25592.0</v>
      </c>
      <c r="C30832" s="221">
        <v>3.0</v>
      </c>
    </row>
    <row r="30833">
      <c r="A30833" s="221">
        <v>31418.0</v>
      </c>
      <c r="B30833" s="221">
        <v>25599.0</v>
      </c>
      <c r="C30833" s="221">
        <v>3.0</v>
      </c>
    </row>
    <row r="30834">
      <c r="A30834" s="221">
        <v>31418.0</v>
      </c>
      <c r="B30834" s="221">
        <v>25601.0</v>
      </c>
      <c r="C30834" s="221">
        <v>4.0</v>
      </c>
    </row>
    <row r="30835">
      <c r="A30835" s="221">
        <v>31420.0</v>
      </c>
      <c r="B30835" s="221">
        <v>25592.0</v>
      </c>
      <c r="C30835" s="221">
        <v>18.0</v>
      </c>
    </row>
    <row r="30836">
      <c r="A30836" s="221">
        <v>31420.0</v>
      </c>
      <c r="B30836" s="221">
        <v>25599.0</v>
      </c>
      <c r="C30836" s="221">
        <v>18.0</v>
      </c>
    </row>
    <row r="30837">
      <c r="A30837" s="221">
        <v>31420.0</v>
      </c>
      <c r="B30837" s="221">
        <v>25601.0</v>
      </c>
      <c r="C30837" s="221">
        <v>22.0</v>
      </c>
    </row>
    <row r="30838">
      <c r="A30838" s="221">
        <v>31422.0</v>
      </c>
      <c r="B30838" s="221">
        <v>25592.0</v>
      </c>
      <c r="C30838" s="221">
        <v>444.0</v>
      </c>
    </row>
    <row r="30839">
      <c r="A30839" s="221">
        <v>31422.0</v>
      </c>
      <c r="B30839" s="221">
        <v>25599.0</v>
      </c>
      <c r="C30839" s="221">
        <v>444.0</v>
      </c>
    </row>
    <row r="30840">
      <c r="A30840" s="221">
        <v>31422.0</v>
      </c>
      <c r="B30840" s="221">
        <v>25601.0</v>
      </c>
      <c r="C30840" s="221">
        <v>556.0</v>
      </c>
    </row>
    <row r="30841">
      <c r="A30841" s="221">
        <v>31424.0</v>
      </c>
      <c r="B30841" s="221">
        <v>25611.0</v>
      </c>
      <c r="C30841" s="221">
        <v>1.0</v>
      </c>
    </row>
    <row r="30842">
      <c r="A30842" s="221">
        <v>31424.0</v>
      </c>
      <c r="B30842" s="221">
        <v>25618.0</v>
      </c>
      <c r="C30842" s="221">
        <v>1.0</v>
      </c>
    </row>
    <row r="30843">
      <c r="A30843" s="221">
        <v>31424.0</v>
      </c>
      <c r="B30843" s="221">
        <v>25620.0</v>
      </c>
      <c r="C30843" s="221">
        <v>1.0</v>
      </c>
    </row>
    <row r="30844">
      <c r="A30844" s="221">
        <v>31426.0</v>
      </c>
      <c r="B30844" s="221">
        <v>25611.0</v>
      </c>
      <c r="C30844" s="221">
        <v>5.0</v>
      </c>
    </row>
    <row r="30845">
      <c r="A30845" s="221">
        <v>31426.0</v>
      </c>
      <c r="B30845" s="221">
        <v>25618.0</v>
      </c>
      <c r="C30845" s="221">
        <v>5.0</v>
      </c>
    </row>
    <row r="30846">
      <c r="A30846" s="221">
        <v>31426.0</v>
      </c>
      <c r="B30846" s="221">
        <v>25620.0</v>
      </c>
      <c r="C30846" s="221">
        <v>6.0</v>
      </c>
    </row>
    <row r="30847">
      <c r="A30847" s="221">
        <v>31428.0</v>
      </c>
      <c r="B30847" s="221">
        <v>25611.0</v>
      </c>
      <c r="C30847" s="221">
        <v>120.0</v>
      </c>
    </row>
    <row r="30848">
      <c r="A30848" s="221">
        <v>31428.0</v>
      </c>
      <c r="B30848" s="221">
        <v>25618.0</v>
      </c>
      <c r="C30848" s="221">
        <v>120.0</v>
      </c>
    </row>
    <row r="30849">
      <c r="A30849" s="221">
        <v>31428.0</v>
      </c>
      <c r="B30849" s="221">
        <v>25620.0</v>
      </c>
      <c r="C30849" s="221">
        <v>150.0</v>
      </c>
    </row>
    <row r="30850">
      <c r="A30850" s="221">
        <v>31430.0</v>
      </c>
      <c r="B30850" s="221">
        <v>25592.0</v>
      </c>
      <c r="C30850" s="221">
        <v>2.0</v>
      </c>
    </row>
    <row r="30851">
      <c r="A30851" s="221">
        <v>31430.0</v>
      </c>
      <c r="B30851" s="221">
        <v>25599.0</v>
      </c>
      <c r="C30851" s="221">
        <v>3.0</v>
      </c>
    </row>
    <row r="30852">
      <c r="A30852" s="221">
        <v>31430.0</v>
      </c>
      <c r="B30852" s="221">
        <v>25601.0</v>
      </c>
      <c r="C30852" s="221">
        <v>4.0</v>
      </c>
    </row>
    <row r="30853">
      <c r="A30853" s="221">
        <v>31432.0</v>
      </c>
      <c r="B30853" s="221">
        <v>25592.0</v>
      </c>
      <c r="C30853" s="221">
        <v>13.0</v>
      </c>
    </row>
    <row r="30854">
      <c r="A30854" s="221">
        <v>31432.0</v>
      </c>
      <c r="B30854" s="221">
        <v>25599.0</v>
      </c>
      <c r="C30854" s="221">
        <v>18.0</v>
      </c>
    </row>
    <row r="30855">
      <c r="A30855" s="221">
        <v>31432.0</v>
      </c>
      <c r="B30855" s="221">
        <v>25601.0</v>
      </c>
      <c r="C30855" s="221">
        <v>20.0</v>
      </c>
    </row>
    <row r="30856">
      <c r="A30856" s="221">
        <v>31434.0</v>
      </c>
      <c r="B30856" s="221">
        <v>25592.0</v>
      </c>
      <c r="C30856" s="221">
        <v>333.0</v>
      </c>
    </row>
    <row r="30857">
      <c r="A30857" s="221">
        <v>31434.0</v>
      </c>
      <c r="B30857" s="221">
        <v>25599.0</v>
      </c>
      <c r="C30857" s="221">
        <v>444.0</v>
      </c>
    </row>
    <row r="30858">
      <c r="A30858" s="221">
        <v>31434.0</v>
      </c>
      <c r="B30858" s="221">
        <v>25601.0</v>
      </c>
      <c r="C30858" s="221">
        <v>500.0</v>
      </c>
    </row>
    <row r="30859">
      <c r="A30859" s="221">
        <v>31436.0</v>
      </c>
      <c r="B30859" s="221">
        <v>25611.0</v>
      </c>
      <c r="C30859" s="221">
        <v>1.0</v>
      </c>
    </row>
    <row r="30860">
      <c r="A30860" s="221">
        <v>31436.0</v>
      </c>
      <c r="B30860" s="221">
        <v>25618.0</v>
      </c>
      <c r="C30860" s="221">
        <v>1.0</v>
      </c>
    </row>
    <row r="30861">
      <c r="A30861" s="221">
        <v>31436.0</v>
      </c>
      <c r="B30861" s="221">
        <v>25620.0</v>
      </c>
      <c r="C30861" s="221">
        <v>1.0</v>
      </c>
    </row>
    <row r="30862">
      <c r="A30862" s="221">
        <v>31438.0</v>
      </c>
      <c r="B30862" s="221">
        <v>25611.0</v>
      </c>
      <c r="C30862" s="221">
        <v>3.0</v>
      </c>
    </row>
    <row r="30863">
      <c r="A30863" s="221">
        <v>31438.0</v>
      </c>
      <c r="B30863" s="221">
        <v>25618.0</v>
      </c>
      <c r="C30863" s="221">
        <v>5.0</v>
      </c>
    </row>
    <row r="30864">
      <c r="A30864" s="221">
        <v>31438.0</v>
      </c>
      <c r="B30864" s="221">
        <v>25620.0</v>
      </c>
      <c r="C30864" s="221">
        <v>6.0</v>
      </c>
    </row>
    <row r="30865">
      <c r="A30865" s="221">
        <v>31440.0</v>
      </c>
      <c r="B30865" s="221">
        <v>25611.0</v>
      </c>
      <c r="C30865" s="221">
        <v>90.0</v>
      </c>
    </row>
    <row r="30866">
      <c r="A30866" s="221">
        <v>31440.0</v>
      </c>
      <c r="B30866" s="221">
        <v>25618.0</v>
      </c>
      <c r="C30866" s="221">
        <v>120.0</v>
      </c>
    </row>
    <row r="30867">
      <c r="A30867" s="221">
        <v>31440.0</v>
      </c>
      <c r="B30867" s="221">
        <v>25620.0</v>
      </c>
      <c r="C30867" s="221">
        <v>135.0</v>
      </c>
    </row>
    <row r="30868">
      <c r="A30868" s="221">
        <v>31442.0</v>
      </c>
      <c r="B30868" s="221">
        <v>25592.0</v>
      </c>
      <c r="C30868" s="221">
        <v>4.0</v>
      </c>
    </row>
    <row r="30869">
      <c r="A30869" s="221">
        <v>31442.0</v>
      </c>
      <c r="B30869" s="221">
        <v>25599.0</v>
      </c>
      <c r="C30869" s="221">
        <v>3.0</v>
      </c>
    </row>
    <row r="30870">
      <c r="A30870" s="221">
        <v>31442.0</v>
      </c>
      <c r="B30870" s="221">
        <v>25601.0</v>
      </c>
      <c r="C30870" s="221">
        <v>6.0</v>
      </c>
    </row>
    <row r="30871">
      <c r="A30871" s="221">
        <v>31444.0</v>
      </c>
      <c r="B30871" s="221">
        <v>25592.0</v>
      </c>
      <c r="C30871" s="221">
        <v>20.0</v>
      </c>
    </row>
    <row r="30872">
      <c r="A30872" s="221">
        <v>31444.0</v>
      </c>
      <c r="B30872" s="221">
        <v>25599.0</v>
      </c>
      <c r="C30872" s="221">
        <v>18.0</v>
      </c>
    </row>
    <row r="30873">
      <c r="A30873" s="221">
        <v>31444.0</v>
      </c>
      <c r="B30873" s="221">
        <v>25601.0</v>
      </c>
      <c r="C30873" s="221">
        <v>26.0</v>
      </c>
    </row>
    <row r="30874">
      <c r="A30874" s="221">
        <v>31446.0</v>
      </c>
      <c r="B30874" s="221">
        <v>25592.0</v>
      </c>
      <c r="C30874" s="221">
        <v>511.0</v>
      </c>
    </row>
    <row r="30875">
      <c r="A30875" s="221">
        <v>31446.0</v>
      </c>
      <c r="B30875" s="221">
        <v>25599.0</v>
      </c>
      <c r="C30875" s="221">
        <v>444.0</v>
      </c>
    </row>
    <row r="30876">
      <c r="A30876" s="221">
        <v>31446.0</v>
      </c>
      <c r="B30876" s="221">
        <v>25601.0</v>
      </c>
      <c r="C30876" s="221">
        <v>633.0</v>
      </c>
    </row>
    <row r="30877">
      <c r="A30877" s="221">
        <v>31448.0</v>
      </c>
      <c r="B30877" s="221">
        <v>25611.0</v>
      </c>
      <c r="C30877" s="221">
        <v>1.0</v>
      </c>
    </row>
    <row r="30878">
      <c r="A30878" s="221">
        <v>31448.0</v>
      </c>
      <c r="B30878" s="221">
        <v>25618.0</v>
      </c>
      <c r="C30878" s="221">
        <v>1.0</v>
      </c>
    </row>
    <row r="30879">
      <c r="A30879" s="221">
        <v>31448.0</v>
      </c>
      <c r="B30879" s="221">
        <v>25620.0</v>
      </c>
      <c r="C30879" s="221">
        <v>1.0</v>
      </c>
    </row>
    <row r="30880">
      <c r="A30880" s="221">
        <v>31450.0</v>
      </c>
      <c r="B30880" s="221">
        <v>25611.0</v>
      </c>
      <c r="C30880" s="221">
        <v>6.0</v>
      </c>
    </row>
    <row r="30881">
      <c r="A30881" s="221">
        <v>31450.0</v>
      </c>
      <c r="B30881" s="221">
        <v>25618.0</v>
      </c>
      <c r="C30881" s="221">
        <v>5.0</v>
      </c>
    </row>
    <row r="30882">
      <c r="A30882" s="221">
        <v>31450.0</v>
      </c>
      <c r="B30882" s="221">
        <v>25620.0</v>
      </c>
      <c r="C30882" s="221">
        <v>8.0</v>
      </c>
    </row>
    <row r="30883">
      <c r="A30883" s="221">
        <v>31452.0</v>
      </c>
      <c r="B30883" s="221">
        <v>25611.0</v>
      </c>
      <c r="C30883" s="221">
        <v>135.0</v>
      </c>
    </row>
    <row r="30884">
      <c r="A30884" s="221">
        <v>31452.0</v>
      </c>
      <c r="B30884" s="221">
        <v>25618.0</v>
      </c>
      <c r="C30884" s="221">
        <v>120.0</v>
      </c>
    </row>
    <row r="30885">
      <c r="A30885" s="221">
        <v>31452.0</v>
      </c>
      <c r="B30885" s="221">
        <v>25620.0</v>
      </c>
      <c r="C30885" s="221">
        <v>173.0</v>
      </c>
    </row>
    <row r="30886">
      <c r="A30886" s="221">
        <v>31454.0</v>
      </c>
      <c r="B30886" s="221">
        <v>25592.0</v>
      </c>
      <c r="C30886" s="221">
        <v>4.0</v>
      </c>
    </row>
    <row r="30887">
      <c r="A30887" s="221">
        <v>31454.0</v>
      </c>
      <c r="B30887" s="221">
        <v>25599.0</v>
      </c>
      <c r="C30887" s="221">
        <v>3.0</v>
      </c>
    </row>
    <row r="30888">
      <c r="A30888" s="221">
        <v>31454.0</v>
      </c>
      <c r="B30888" s="221">
        <v>25601.0</v>
      </c>
      <c r="C30888" s="221">
        <v>6.0</v>
      </c>
    </row>
    <row r="30889">
      <c r="A30889" s="221">
        <v>31456.0</v>
      </c>
      <c r="B30889" s="221">
        <v>25592.0</v>
      </c>
      <c r="C30889" s="221">
        <v>23.0</v>
      </c>
    </row>
    <row r="30890">
      <c r="A30890" s="221">
        <v>31456.0</v>
      </c>
      <c r="B30890" s="221">
        <v>25599.0</v>
      </c>
      <c r="C30890" s="221">
        <v>18.0</v>
      </c>
    </row>
    <row r="30891">
      <c r="A30891" s="221">
        <v>31456.0</v>
      </c>
      <c r="B30891" s="221">
        <v>25601.0</v>
      </c>
      <c r="C30891" s="221">
        <v>28.0</v>
      </c>
    </row>
    <row r="30892">
      <c r="A30892" s="221">
        <v>31458.0</v>
      </c>
      <c r="B30892" s="221">
        <v>25592.0</v>
      </c>
      <c r="C30892" s="221">
        <v>578.0</v>
      </c>
    </row>
    <row r="30893">
      <c r="A30893" s="221">
        <v>31458.0</v>
      </c>
      <c r="B30893" s="221">
        <v>25599.0</v>
      </c>
      <c r="C30893" s="221">
        <v>444.0</v>
      </c>
    </row>
    <row r="30894">
      <c r="A30894" s="221">
        <v>31458.0</v>
      </c>
      <c r="B30894" s="221">
        <v>25601.0</v>
      </c>
      <c r="C30894" s="221">
        <v>689.0</v>
      </c>
    </row>
    <row r="30895">
      <c r="A30895" s="221">
        <v>31460.0</v>
      </c>
      <c r="B30895" s="221">
        <v>25611.0</v>
      </c>
      <c r="C30895" s="221">
        <v>1.0</v>
      </c>
    </row>
    <row r="30896">
      <c r="A30896" s="221">
        <v>31460.0</v>
      </c>
      <c r="B30896" s="221">
        <v>25618.0</v>
      </c>
      <c r="C30896" s="221">
        <v>1.0</v>
      </c>
    </row>
    <row r="30897">
      <c r="A30897" s="221">
        <v>31460.0</v>
      </c>
      <c r="B30897" s="221">
        <v>25620.0</v>
      </c>
      <c r="C30897" s="221">
        <v>1.0</v>
      </c>
    </row>
    <row r="30898">
      <c r="A30898" s="221">
        <v>31462.0</v>
      </c>
      <c r="B30898" s="221">
        <v>25611.0</v>
      </c>
      <c r="C30898" s="221">
        <v>6.0</v>
      </c>
    </row>
    <row r="30899">
      <c r="A30899" s="221">
        <v>31462.0</v>
      </c>
      <c r="B30899" s="221">
        <v>25618.0</v>
      </c>
      <c r="C30899" s="221">
        <v>5.0</v>
      </c>
    </row>
    <row r="30900">
      <c r="A30900" s="221">
        <v>31462.0</v>
      </c>
      <c r="B30900" s="221">
        <v>25620.0</v>
      </c>
      <c r="C30900" s="221">
        <v>8.0</v>
      </c>
    </row>
    <row r="30901">
      <c r="A30901" s="221">
        <v>31464.0</v>
      </c>
      <c r="B30901" s="221">
        <v>25611.0</v>
      </c>
      <c r="C30901" s="221">
        <v>158.0</v>
      </c>
    </row>
    <row r="30902">
      <c r="A30902" s="221">
        <v>31464.0</v>
      </c>
      <c r="B30902" s="221">
        <v>25618.0</v>
      </c>
      <c r="C30902" s="221">
        <v>120.0</v>
      </c>
    </row>
    <row r="30903">
      <c r="A30903" s="221">
        <v>31464.0</v>
      </c>
      <c r="B30903" s="221">
        <v>25620.0</v>
      </c>
      <c r="C30903" s="221">
        <v>188.0</v>
      </c>
    </row>
    <row r="30904">
      <c r="A30904" s="221">
        <v>31466.0</v>
      </c>
      <c r="B30904" s="221">
        <v>25592.0</v>
      </c>
      <c r="C30904" s="221">
        <v>1.0</v>
      </c>
    </row>
    <row r="30905">
      <c r="A30905" s="221">
        <v>31466.0</v>
      </c>
      <c r="B30905" s="221">
        <v>25599.0</v>
      </c>
      <c r="C30905" s="221">
        <v>2.0</v>
      </c>
    </row>
    <row r="30906">
      <c r="A30906" s="221">
        <v>31466.0</v>
      </c>
      <c r="B30906" s="221">
        <v>25601.0</v>
      </c>
      <c r="C30906" s="221">
        <v>2.0</v>
      </c>
    </row>
    <row r="30907">
      <c r="A30907" s="221">
        <v>31468.0</v>
      </c>
      <c r="B30907" s="221">
        <v>25592.0</v>
      </c>
      <c r="C30907" s="221">
        <v>4.0</v>
      </c>
    </row>
    <row r="30908">
      <c r="A30908" s="221">
        <v>31468.0</v>
      </c>
      <c r="B30908" s="221">
        <v>25599.0</v>
      </c>
      <c r="C30908" s="221">
        <v>11.0</v>
      </c>
    </row>
    <row r="30909">
      <c r="A30909" s="221">
        <v>31468.0</v>
      </c>
      <c r="B30909" s="221">
        <v>25601.0</v>
      </c>
      <c r="C30909" s="221">
        <v>11.0</v>
      </c>
    </row>
    <row r="30910">
      <c r="A30910" s="221">
        <v>31470.0</v>
      </c>
      <c r="B30910" s="221">
        <v>25592.0</v>
      </c>
      <c r="C30910" s="221">
        <v>111.0</v>
      </c>
    </row>
    <row r="30911">
      <c r="A30911" s="221">
        <v>31470.0</v>
      </c>
      <c r="B30911" s="221">
        <v>25599.0</v>
      </c>
      <c r="C30911" s="221">
        <v>278.0</v>
      </c>
    </row>
    <row r="30912">
      <c r="A30912" s="221">
        <v>31470.0</v>
      </c>
      <c r="B30912" s="221">
        <v>25601.0</v>
      </c>
      <c r="C30912" s="221">
        <v>278.0</v>
      </c>
    </row>
    <row r="30913">
      <c r="A30913" s="221">
        <v>31472.0</v>
      </c>
      <c r="B30913" s="221">
        <v>25611.0</v>
      </c>
      <c r="C30913" s="221">
        <v>1.0</v>
      </c>
    </row>
    <row r="30914">
      <c r="A30914" s="221">
        <v>31472.0</v>
      </c>
      <c r="B30914" s="221">
        <v>25618.0</v>
      </c>
      <c r="C30914" s="221">
        <v>1.0</v>
      </c>
    </row>
    <row r="30915">
      <c r="A30915" s="221">
        <v>31472.0</v>
      </c>
      <c r="B30915" s="221">
        <v>25620.0</v>
      </c>
      <c r="C30915" s="221">
        <v>1.0</v>
      </c>
    </row>
    <row r="30916">
      <c r="A30916" s="221">
        <v>31474.0</v>
      </c>
      <c r="B30916" s="221">
        <v>25611.0</v>
      </c>
      <c r="C30916" s="221">
        <v>1.0</v>
      </c>
    </row>
    <row r="30917">
      <c r="A30917" s="221">
        <v>31474.0</v>
      </c>
      <c r="B30917" s="221">
        <v>25618.0</v>
      </c>
      <c r="C30917" s="221">
        <v>3.0</v>
      </c>
    </row>
    <row r="30918">
      <c r="A30918" s="221">
        <v>31474.0</v>
      </c>
      <c r="B30918" s="221">
        <v>25620.0</v>
      </c>
      <c r="C30918" s="221">
        <v>3.0</v>
      </c>
    </row>
    <row r="30919">
      <c r="A30919" s="221">
        <v>31476.0</v>
      </c>
      <c r="B30919" s="221">
        <v>25611.0</v>
      </c>
      <c r="C30919" s="221">
        <v>30.0</v>
      </c>
    </row>
    <row r="30920">
      <c r="A30920" s="221">
        <v>31476.0</v>
      </c>
      <c r="B30920" s="221">
        <v>25618.0</v>
      </c>
      <c r="C30920" s="221">
        <v>75.0</v>
      </c>
    </row>
    <row r="30921">
      <c r="A30921" s="221">
        <v>31476.0</v>
      </c>
      <c r="B30921" s="221">
        <v>25620.0</v>
      </c>
      <c r="C30921" s="221">
        <v>75.0</v>
      </c>
    </row>
    <row r="30922">
      <c r="A30922" s="221">
        <v>31478.0</v>
      </c>
      <c r="B30922" s="221">
        <v>25592.0</v>
      </c>
      <c r="C30922" s="221">
        <v>2.0</v>
      </c>
    </row>
    <row r="30923">
      <c r="A30923" s="221">
        <v>31478.0</v>
      </c>
      <c r="B30923" s="221">
        <v>25599.0</v>
      </c>
      <c r="C30923" s="221">
        <v>3.0</v>
      </c>
    </row>
    <row r="30924">
      <c r="A30924" s="221">
        <v>31478.0</v>
      </c>
      <c r="B30924" s="221">
        <v>25601.0</v>
      </c>
      <c r="C30924" s="221">
        <v>4.0</v>
      </c>
    </row>
    <row r="30925">
      <c r="A30925" s="221">
        <v>31480.0</v>
      </c>
      <c r="B30925" s="221">
        <v>25592.0</v>
      </c>
      <c r="C30925" s="221">
        <v>13.0</v>
      </c>
    </row>
    <row r="30926">
      <c r="A30926" s="221">
        <v>31480.0</v>
      </c>
      <c r="B30926" s="221">
        <v>25599.0</v>
      </c>
      <c r="C30926" s="221">
        <v>18.0</v>
      </c>
    </row>
    <row r="30927">
      <c r="A30927" s="221">
        <v>31480.0</v>
      </c>
      <c r="B30927" s="221">
        <v>25601.0</v>
      </c>
      <c r="C30927" s="221">
        <v>20.0</v>
      </c>
    </row>
    <row r="30928">
      <c r="A30928" s="221">
        <v>31482.0</v>
      </c>
      <c r="B30928" s="221">
        <v>25592.0</v>
      </c>
      <c r="C30928" s="221">
        <v>333.0</v>
      </c>
    </row>
    <row r="30929">
      <c r="A30929" s="221">
        <v>31482.0</v>
      </c>
      <c r="B30929" s="221">
        <v>25599.0</v>
      </c>
      <c r="C30929" s="221">
        <v>444.0</v>
      </c>
    </row>
    <row r="30930">
      <c r="A30930" s="221">
        <v>31482.0</v>
      </c>
      <c r="B30930" s="221">
        <v>25601.0</v>
      </c>
      <c r="C30930" s="221">
        <v>500.0</v>
      </c>
    </row>
    <row r="30931">
      <c r="A30931" s="221">
        <v>31484.0</v>
      </c>
      <c r="B30931" s="221">
        <v>25611.0</v>
      </c>
      <c r="C30931" s="221">
        <v>1.0</v>
      </c>
    </row>
    <row r="30932">
      <c r="A30932" s="221">
        <v>31484.0</v>
      </c>
      <c r="B30932" s="221">
        <v>25618.0</v>
      </c>
      <c r="C30932" s="221">
        <v>1.0</v>
      </c>
    </row>
    <row r="30933">
      <c r="A30933" s="221">
        <v>31484.0</v>
      </c>
      <c r="B30933" s="221">
        <v>25620.0</v>
      </c>
      <c r="C30933" s="221">
        <v>1.0</v>
      </c>
    </row>
    <row r="30934">
      <c r="A30934" s="221">
        <v>31486.0</v>
      </c>
      <c r="B30934" s="221">
        <v>25611.0</v>
      </c>
      <c r="C30934" s="221">
        <v>3.0</v>
      </c>
    </row>
    <row r="30935">
      <c r="A30935" s="221">
        <v>31486.0</v>
      </c>
      <c r="B30935" s="221">
        <v>25618.0</v>
      </c>
      <c r="C30935" s="221">
        <v>5.0</v>
      </c>
    </row>
    <row r="30936">
      <c r="A30936" s="221">
        <v>31486.0</v>
      </c>
      <c r="B30936" s="221">
        <v>25620.0</v>
      </c>
      <c r="C30936" s="221">
        <v>6.0</v>
      </c>
    </row>
    <row r="30937">
      <c r="A30937" s="221">
        <v>31488.0</v>
      </c>
      <c r="B30937" s="221">
        <v>25611.0</v>
      </c>
      <c r="C30937" s="221">
        <v>90.0</v>
      </c>
    </row>
    <row r="30938">
      <c r="A30938" s="221">
        <v>31488.0</v>
      </c>
      <c r="B30938" s="221">
        <v>25618.0</v>
      </c>
      <c r="C30938" s="221">
        <v>120.0</v>
      </c>
    </row>
    <row r="30939">
      <c r="A30939" s="221">
        <v>31488.0</v>
      </c>
      <c r="B30939" s="221">
        <v>25620.0</v>
      </c>
      <c r="C30939" s="221">
        <v>135.0</v>
      </c>
    </row>
    <row r="30940">
      <c r="A30940" s="221">
        <v>31490.0</v>
      </c>
      <c r="B30940" s="221">
        <v>25592.0</v>
      </c>
      <c r="C30940" s="221">
        <v>2.0</v>
      </c>
    </row>
    <row r="30941">
      <c r="A30941" s="221">
        <v>31490.0</v>
      </c>
      <c r="B30941" s="221">
        <v>25599.0</v>
      </c>
      <c r="C30941" s="221">
        <v>3.0</v>
      </c>
    </row>
    <row r="30942">
      <c r="A30942" s="221">
        <v>31490.0</v>
      </c>
      <c r="B30942" s="221">
        <v>25601.0</v>
      </c>
      <c r="C30942" s="221">
        <v>4.0</v>
      </c>
    </row>
    <row r="30943">
      <c r="A30943" s="221">
        <v>31492.0</v>
      </c>
      <c r="B30943" s="221">
        <v>25592.0</v>
      </c>
      <c r="C30943" s="221">
        <v>13.0</v>
      </c>
    </row>
    <row r="30944">
      <c r="A30944" s="221">
        <v>31492.0</v>
      </c>
      <c r="B30944" s="221">
        <v>25599.0</v>
      </c>
      <c r="C30944" s="221">
        <v>18.0</v>
      </c>
    </row>
    <row r="30945">
      <c r="A30945" s="221">
        <v>31492.0</v>
      </c>
      <c r="B30945" s="221">
        <v>25601.0</v>
      </c>
      <c r="C30945" s="221">
        <v>20.0</v>
      </c>
    </row>
    <row r="30946">
      <c r="A30946" s="221">
        <v>31494.0</v>
      </c>
      <c r="B30946" s="221">
        <v>25592.0</v>
      </c>
      <c r="C30946" s="221">
        <v>333.0</v>
      </c>
    </row>
    <row r="30947">
      <c r="A30947" s="221">
        <v>31494.0</v>
      </c>
      <c r="B30947" s="221">
        <v>25599.0</v>
      </c>
      <c r="C30947" s="221">
        <v>444.0</v>
      </c>
    </row>
    <row r="30948">
      <c r="A30948" s="221">
        <v>31494.0</v>
      </c>
      <c r="B30948" s="221">
        <v>25601.0</v>
      </c>
      <c r="C30948" s="221">
        <v>500.0</v>
      </c>
    </row>
    <row r="30949">
      <c r="A30949" s="221">
        <v>31496.0</v>
      </c>
      <c r="B30949" s="221">
        <v>25611.0</v>
      </c>
      <c r="C30949" s="221">
        <v>1.0</v>
      </c>
    </row>
    <row r="30950">
      <c r="A30950" s="221">
        <v>31496.0</v>
      </c>
      <c r="B30950" s="221">
        <v>25618.0</v>
      </c>
      <c r="C30950" s="221">
        <v>1.0</v>
      </c>
    </row>
    <row r="30951">
      <c r="A30951" s="221">
        <v>31496.0</v>
      </c>
      <c r="B30951" s="221">
        <v>25620.0</v>
      </c>
      <c r="C30951" s="221">
        <v>1.0</v>
      </c>
    </row>
    <row r="30952">
      <c r="A30952" s="221">
        <v>31498.0</v>
      </c>
      <c r="B30952" s="221">
        <v>25611.0</v>
      </c>
      <c r="C30952" s="221">
        <v>3.0</v>
      </c>
    </row>
    <row r="30953">
      <c r="A30953" s="221">
        <v>31498.0</v>
      </c>
      <c r="B30953" s="221">
        <v>25618.0</v>
      </c>
      <c r="C30953" s="221">
        <v>5.0</v>
      </c>
    </row>
    <row r="30954">
      <c r="A30954" s="221">
        <v>31498.0</v>
      </c>
      <c r="B30954" s="221">
        <v>25620.0</v>
      </c>
      <c r="C30954" s="221">
        <v>6.0</v>
      </c>
    </row>
    <row r="30955">
      <c r="A30955" s="221">
        <v>31500.0</v>
      </c>
      <c r="B30955" s="221">
        <v>25611.0</v>
      </c>
      <c r="C30955" s="221">
        <v>90.0</v>
      </c>
    </row>
    <row r="30956">
      <c r="A30956" s="221">
        <v>31500.0</v>
      </c>
      <c r="B30956" s="221">
        <v>25618.0</v>
      </c>
      <c r="C30956" s="221">
        <v>120.0</v>
      </c>
    </row>
    <row r="30957">
      <c r="A30957" s="221">
        <v>31500.0</v>
      </c>
      <c r="B30957" s="221">
        <v>25620.0</v>
      </c>
      <c r="C30957" s="221">
        <v>135.0</v>
      </c>
    </row>
    <row r="30958">
      <c r="A30958" s="221">
        <v>31502.0</v>
      </c>
      <c r="B30958" s="221">
        <v>25591.0</v>
      </c>
      <c r="C30958" s="221">
        <v>3.0</v>
      </c>
    </row>
    <row r="30959">
      <c r="A30959" s="221">
        <v>31502.0</v>
      </c>
      <c r="B30959" s="221">
        <v>25599.0</v>
      </c>
      <c r="C30959" s="221">
        <v>3.0</v>
      </c>
    </row>
    <row r="30960">
      <c r="A30960" s="221">
        <v>31502.0</v>
      </c>
      <c r="B30960" s="221">
        <v>25601.0</v>
      </c>
      <c r="C30960" s="221">
        <v>4.0</v>
      </c>
    </row>
    <row r="30961">
      <c r="A30961" s="221">
        <v>31504.0</v>
      </c>
      <c r="B30961" s="221">
        <v>25591.0</v>
      </c>
      <c r="C30961" s="221">
        <v>18.0</v>
      </c>
    </row>
    <row r="30962">
      <c r="A30962" s="221">
        <v>31504.0</v>
      </c>
      <c r="B30962" s="221">
        <v>25599.0</v>
      </c>
      <c r="C30962" s="221">
        <v>18.0</v>
      </c>
    </row>
    <row r="30963">
      <c r="A30963" s="221">
        <v>31504.0</v>
      </c>
      <c r="B30963" s="221">
        <v>25601.0</v>
      </c>
      <c r="C30963" s="221">
        <v>22.0</v>
      </c>
    </row>
    <row r="30964">
      <c r="A30964" s="221">
        <v>31506.0</v>
      </c>
      <c r="B30964" s="221">
        <v>25591.0</v>
      </c>
      <c r="C30964" s="221">
        <v>444.0</v>
      </c>
    </row>
    <row r="30965">
      <c r="A30965" s="221">
        <v>31506.0</v>
      </c>
      <c r="B30965" s="221">
        <v>25599.0</v>
      </c>
      <c r="C30965" s="221">
        <v>444.0</v>
      </c>
    </row>
    <row r="30966">
      <c r="A30966" s="221">
        <v>31506.0</v>
      </c>
      <c r="B30966" s="221">
        <v>25601.0</v>
      </c>
      <c r="C30966" s="221">
        <v>556.0</v>
      </c>
    </row>
    <row r="30967">
      <c r="A30967" s="221">
        <v>31508.0</v>
      </c>
      <c r="B30967" s="221">
        <v>25610.0</v>
      </c>
      <c r="C30967" s="221">
        <v>1.0</v>
      </c>
    </row>
    <row r="30968">
      <c r="A30968" s="221">
        <v>31508.0</v>
      </c>
      <c r="B30968" s="221">
        <v>25618.0</v>
      </c>
      <c r="C30968" s="221">
        <v>1.0</v>
      </c>
    </row>
    <row r="30969">
      <c r="A30969" s="221">
        <v>31508.0</v>
      </c>
      <c r="B30969" s="221">
        <v>25620.0</v>
      </c>
      <c r="C30969" s="221">
        <v>1.0</v>
      </c>
    </row>
    <row r="30970">
      <c r="A30970" s="221">
        <v>31510.0</v>
      </c>
      <c r="B30970" s="221">
        <v>25610.0</v>
      </c>
      <c r="C30970" s="221">
        <v>5.0</v>
      </c>
    </row>
    <row r="30971">
      <c r="A30971" s="221">
        <v>31510.0</v>
      </c>
      <c r="B30971" s="221">
        <v>25618.0</v>
      </c>
      <c r="C30971" s="221">
        <v>5.0</v>
      </c>
    </row>
    <row r="30972">
      <c r="A30972" s="221">
        <v>31510.0</v>
      </c>
      <c r="B30972" s="221">
        <v>25620.0</v>
      </c>
      <c r="C30972" s="221">
        <v>6.0</v>
      </c>
    </row>
    <row r="30973">
      <c r="A30973" s="221">
        <v>31512.0</v>
      </c>
      <c r="B30973" s="221">
        <v>25610.0</v>
      </c>
      <c r="C30973" s="221">
        <v>120.0</v>
      </c>
    </row>
    <row r="30974">
      <c r="A30974" s="221">
        <v>31512.0</v>
      </c>
      <c r="B30974" s="221">
        <v>25618.0</v>
      </c>
      <c r="C30974" s="221">
        <v>120.0</v>
      </c>
    </row>
    <row r="30975">
      <c r="A30975" s="221">
        <v>31512.0</v>
      </c>
      <c r="B30975" s="221">
        <v>25620.0</v>
      </c>
      <c r="C30975" s="221">
        <v>150.0</v>
      </c>
    </row>
    <row r="30976">
      <c r="A30976" s="221">
        <v>31514.0</v>
      </c>
      <c r="B30976" s="221">
        <v>25591.0</v>
      </c>
      <c r="C30976" s="221">
        <v>2.0</v>
      </c>
    </row>
    <row r="30977">
      <c r="A30977" s="221">
        <v>31514.0</v>
      </c>
      <c r="B30977" s="221">
        <v>25599.0</v>
      </c>
      <c r="C30977" s="221">
        <v>3.0</v>
      </c>
    </row>
    <row r="30978">
      <c r="A30978" s="221">
        <v>31514.0</v>
      </c>
      <c r="B30978" s="221">
        <v>25601.0</v>
      </c>
      <c r="C30978" s="221">
        <v>4.0</v>
      </c>
    </row>
    <row r="30979">
      <c r="A30979" s="221">
        <v>31516.0</v>
      </c>
      <c r="B30979" s="221">
        <v>25591.0</v>
      </c>
      <c r="C30979" s="221">
        <v>13.0</v>
      </c>
    </row>
    <row r="30980">
      <c r="A30980" s="221">
        <v>31516.0</v>
      </c>
      <c r="B30980" s="221">
        <v>25599.0</v>
      </c>
      <c r="C30980" s="221">
        <v>18.0</v>
      </c>
    </row>
    <row r="30981">
      <c r="A30981" s="221">
        <v>31516.0</v>
      </c>
      <c r="B30981" s="221">
        <v>25601.0</v>
      </c>
      <c r="C30981" s="221">
        <v>20.0</v>
      </c>
    </row>
    <row r="30982">
      <c r="A30982" s="221">
        <v>31518.0</v>
      </c>
      <c r="B30982" s="221">
        <v>25591.0</v>
      </c>
      <c r="C30982" s="221">
        <v>333.0</v>
      </c>
    </row>
    <row r="30983">
      <c r="A30983" s="221">
        <v>31518.0</v>
      </c>
      <c r="B30983" s="221">
        <v>25599.0</v>
      </c>
      <c r="C30983" s="221">
        <v>444.0</v>
      </c>
    </row>
    <row r="30984">
      <c r="A30984" s="221">
        <v>31518.0</v>
      </c>
      <c r="B30984" s="221">
        <v>25601.0</v>
      </c>
      <c r="C30984" s="221">
        <v>500.0</v>
      </c>
    </row>
    <row r="30985">
      <c r="A30985" s="221">
        <v>31520.0</v>
      </c>
      <c r="B30985" s="221">
        <v>25610.0</v>
      </c>
      <c r="C30985" s="221">
        <v>1.0</v>
      </c>
    </row>
    <row r="30986">
      <c r="A30986" s="221">
        <v>31520.0</v>
      </c>
      <c r="B30986" s="221">
        <v>25618.0</v>
      </c>
      <c r="C30986" s="221">
        <v>1.0</v>
      </c>
    </row>
    <row r="30987">
      <c r="A30987" s="221">
        <v>31520.0</v>
      </c>
      <c r="B30987" s="221">
        <v>25620.0</v>
      </c>
      <c r="C30987" s="221">
        <v>1.0</v>
      </c>
    </row>
    <row r="30988">
      <c r="A30988" s="221">
        <v>31522.0</v>
      </c>
      <c r="B30988" s="221">
        <v>25610.0</v>
      </c>
      <c r="C30988" s="221">
        <v>3.0</v>
      </c>
    </row>
    <row r="30989">
      <c r="A30989" s="221">
        <v>31522.0</v>
      </c>
      <c r="B30989" s="221">
        <v>25618.0</v>
      </c>
      <c r="C30989" s="221">
        <v>5.0</v>
      </c>
    </row>
    <row r="30990">
      <c r="A30990" s="221">
        <v>31522.0</v>
      </c>
      <c r="B30990" s="221">
        <v>25620.0</v>
      </c>
      <c r="C30990" s="221">
        <v>6.0</v>
      </c>
    </row>
    <row r="30991">
      <c r="A30991" s="221">
        <v>31524.0</v>
      </c>
      <c r="B30991" s="221">
        <v>25610.0</v>
      </c>
      <c r="C30991" s="221">
        <v>90.0</v>
      </c>
    </row>
    <row r="30992">
      <c r="A30992" s="221">
        <v>31524.0</v>
      </c>
      <c r="B30992" s="221">
        <v>25618.0</v>
      </c>
      <c r="C30992" s="221">
        <v>120.0</v>
      </c>
    </row>
    <row r="30993">
      <c r="A30993" s="221">
        <v>31524.0</v>
      </c>
      <c r="B30993" s="221">
        <v>25620.0</v>
      </c>
      <c r="C30993" s="221">
        <v>135.0</v>
      </c>
    </row>
    <row r="30994">
      <c r="A30994" s="221">
        <v>31526.0</v>
      </c>
      <c r="B30994" s="221">
        <v>25591.0</v>
      </c>
      <c r="C30994" s="221">
        <v>4.0</v>
      </c>
    </row>
    <row r="30995">
      <c r="A30995" s="221">
        <v>31526.0</v>
      </c>
      <c r="B30995" s="221">
        <v>25599.0</v>
      </c>
      <c r="C30995" s="221">
        <v>3.0</v>
      </c>
    </row>
    <row r="30996">
      <c r="A30996" s="221">
        <v>31526.0</v>
      </c>
      <c r="B30996" s="221">
        <v>25601.0</v>
      </c>
      <c r="C30996" s="221">
        <v>6.0</v>
      </c>
    </row>
    <row r="30997">
      <c r="A30997" s="221">
        <v>31528.0</v>
      </c>
      <c r="B30997" s="221">
        <v>25591.0</v>
      </c>
      <c r="C30997" s="221">
        <v>20.0</v>
      </c>
    </row>
    <row r="30998">
      <c r="A30998" s="221">
        <v>31528.0</v>
      </c>
      <c r="B30998" s="221">
        <v>25599.0</v>
      </c>
      <c r="C30998" s="221">
        <v>18.0</v>
      </c>
    </row>
    <row r="30999">
      <c r="A30999" s="221">
        <v>31528.0</v>
      </c>
      <c r="B30999" s="221">
        <v>25601.0</v>
      </c>
      <c r="C30999" s="221">
        <v>26.0</v>
      </c>
    </row>
    <row r="31000">
      <c r="A31000" s="221">
        <v>31530.0</v>
      </c>
      <c r="B31000" s="221">
        <v>25591.0</v>
      </c>
      <c r="C31000" s="221">
        <v>511.0</v>
      </c>
    </row>
    <row r="31001">
      <c r="A31001" s="221">
        <v>31530.0</v>
      </c>
      <c r="B31001" s="221">
        <v>25599.0</v>
      </c>
      <c r="C31001" s="221">
        <v>444.0</v>
      </c>
    </row>
    <row r="31002">
      <c r="A31002" s="221">
        <v>31530.0</v>
      </c>
      <c r="B31002" s="221">
        <v>25601.0</v>
      </c>
      <c r="C31002" s="221">
        <v>633.0</v>
      </c>
    </row>
    <row r="31003">
      <c r="A31003" s="221">
        <v>31532.0</v>
      </c>
      <c r="B31003" s="221">
        <v>25610.0</v>
      </c>
      <c r="C31003" s="221">
        <v>1.0</v>
      </c>
    </row>
    <row r="31004">
      <c r="A31004" s="221">
        <v>31532.0</v>
      </c>
      <c r="B31004" s="221">
        <v>25618.0</v>
      </c>
      <c r="C31004" s="221">
        <v>1.0</v>
      </c>
    </row>
    <row r="31005">
      <c r="A31005" s="221">
        <v>31532.0</v>
      </c>
      <c r="B31005" s="221">
        <v>25620.0</v>
      </c>
      <c r="C31005" s="221">
        <v>1.0</v>
      </c>
    </row>
    <row r="31006">
      <c r="A31006" s="221">
        <v>31534.0</v>
      </c>
      <c r="B31006" s="221">
        <v>25610.0</v>
      </c>
      <c r="C31006" s="221">
        <v>6.0</v>
      </c>
    </row>
    <row r="31007">
      <c r="A31007" s="221">
        <v>31534.0</v>
      </c>
      <c r="B31007" s="221">
        <v>25618.0</v>
      </c>
      <c r="C31007" s="221">
        <v>5.0</v>
      </c>
    </row>
    <row r="31008">
      <c r="A31008" s="221">
        <v>31534.0</v>
      </c>
      <c r="B31008" s="221">
        <v>25620.0</v>
      </c>
      <c r="C31008" s="221">
        <v>8.0</v>
      </c>
    </row>
    <row r="31009">
      <c r="A31009" s="221">
        <v>31536.0</v>
      </c>
      <c r="B31009" s="221">
        <v>25610.0</v>
      </c>
      <c r="C31009" s="221">
        <v>135.0</v>
      </c>
    </row>
    <row r="31010">
      <c r="A31010" s="221">
        <v>31536.0</v>
      </c>
      <c r="B31010" s="221">
        <v>25618.0</v>
      </c>
      <c r="C31010" s="221">
        <v>120.0</v>
      </c>
    </row>
    <row r="31011">
      <c r="A31011" s="221">
        <v>31536.0</v>
      </c>
      <c r="B31011" s="221">
        <v>25620.0</v>
      </c>
      <c r="C31011" s="221">
        <v>173.0</v>
      </c>
    </row>
    <row r="31012">
      <c r="A31012" s="221">
        <v>31538.0</v>
      </c>
      <c r="B31012" s="221">
        <v>25591.0</v>
      </c>
      <c r="C31012" s="221">
        <v>4.0</v>
      </c>
    </row>
    <row r="31013">
      <c r="A31013" s="221">
        <v>31538.0</v>
      </c>
      <c r="B31013" s="221">
        <v>25599.0</v>
      </c>
      <c r="C31013" s="221">
        <v>3.0</v>
      </c>
    </row>
    <row r="31014">
      <c r="A31014" s="221">
        <v>31538.0</v>
      </c>
      <c r="B31014" s="221">
        <v>25601.0</v>
      </c>
      <c r="C31014" s="221">
        <v>6.0</v>
      </c>
    </row>
    <row r="31015">
      <c r="A31015" s="221">
        <v>31540.0</v>
      </c>
      <c r="B31015" s="221">
        <v>25591.0</v>
      </c>
      <c r="C31015" s="221">
        <v>23.0</v>
      </c>
    </row>
    <row r="31016">
      <c r="A31016" s="221">
        <v>31540.0</v>
      </c>
      <c r="B31016" s="221">
        <v>25599.0</v>
      </c>
      <c r="C31016" s="221">
        <v>18.0</v>
      </c>
    </row>
    <row r="31017">
      <c r="A31017" s="221">
        <v>31540.0</v>
      </c>
      <c r="B31017" s="221">
        <v>25601.0</v>
      </c>
      <c r="C31017" s="221">
        <v>28.0</v>
      </c>
    </row>
    <row r="31018">
      <c r="A31018" s="221">
        <v>31542.0</v>
      </c>
      <c r="B31018" s="221">
        <v>25591.0</v>
      </c>
      <c r="C31018" s="221">
        <v>578.0</v>
      </c>
    </row>
    <row r="31019">
      <c r="A31019" s="221">
        <v>31542.0</v>
      </c>
      <c r="B31019" s="221">
        <v>25599.0</v>
      </c>
      <c r="C31019" s="221">
        <v>444.0</v>
      </c>
    </row>
    <row r="31020">
      <c r="A31020" s="221">
        <v>31542.0</v>
      </c>
      <c r="B31020" s="221">
        <v>25601.0</v>
      </c>
      <c r="C31020" s="221">
        <v>689.0</v>
      </c>
    </row>
    <row r="31021">
      <c r="A31021" s="221">
        <v>31544.0</v>
      </c>
      <c r="B31021" s="221">
        <v>25610.0</v>
      </c>
      <c r="C31021" s="221">
        <v>1.0</v>
      </c>
    </row>
    <row r="31022">
      <c r="A31022" s="221">
        <v>31544.0</v>
      </c>
      <c r="B31022" s="221">
        <v>25618.0</v>
      </c>
      <c r="C31022" s="221">
        <v>1.0</v>
      </c>
    </row>
    <row r="31023">
      <c r="A31023" s="221">
        <v>31544.0</v>
      </c>
      <c r="B31023" s="221">
        <v>25620.0</v>
      </c>
      <c r="C31023" s="221">
        <v>1.0</v>
      </c>
    </row>
    <row r="31024">
      <c r="A31024" s="221">
        <v>31546.0</v>
      </c>
      <c r="B31024" s="221">
        <v>25610.0</v>
      </c>
      <c r="C31024" s="221">
        <v>6.0</v>
      </c>
    </row>
    <row r="31025">
      <c r="A31025" s="221">
        <v>31546.0</v>
      </c>
      <c r="B31025" s="221">
        <v>25618.0</v>
      </c>
      <c r="C31025" s="221">
        <v>5.0</v>
      </c>
    </row>
    <row r="31026">
      <c r="A31026" s="221">
        <v>31546.0</v>
      </c>
      <c r="B31026" s="221">
        <v>25620.0</v>
      </c>
      <c r="C31026" s="221">
        <v>8.0</v>
      </c>
    </row>
    <row r="31027">
      <c r="A31027" s="221">
        <v>31548.0</v>
      </c>
      <c r="B31027" s="221">
        <v>25610.0</v>
      </c>
      <c r="C31027" s="221">
        <v>158.0</v>
      </c>
    </row>
    <row r="31028">
      <c r="A31028" s="221">
        <v>31548.0</v>
      </c>
      <c r="B31028" s="221">
        <v>25618.0</v>
      </c>
      <c r="C31028" s="221">
        <v>120.0</v>
      </c>
    </row>
    <row r="31029">
      <c r="A31029" s="221">
        <v>31548.0</v>
      </c>
      <c r="B31029" s="221">
        <v>25620.0</v>
      </c>
      <c r="C31029" s="221">
        <v>188.0</v>
      </c>
    </row>
    <row r="31030">
      <c r="A31030" s="221">
        <v>31550.0</v>
      </c>
      <c r="B31030" s="221">
        <v>25591.0</v>
      </c>
      <c r="C31030" s="221">
        <v>1.0</v>
      </c>
    </row>
    <row r="31031">
      <c r="A31031" s="221">
        <v>31550.0</v>
      </c>
      <c r="B31031" s="221">
        <v>25599.0</v>
      </c>
      <c r="C31031" s="221">
        <v>2.0</v>
      </c>
    </row>
    <row r="31032">
      <c r="A31032" s="221">
        <v>31550.0</v>
      </c>
      <c r="B31032" s="221">
        <v>25601.0</v>
      </c>
      <c r="C31032" s="221">
        <v>2.0</v>
      </c>
    </row>
    <row r="31033">
      <c r="A31033" s="221">
        <v>31552.0</v>
      </c>
      <c r="B31033" s="221">
        <v>25591.0</v>
      </c>
      <c r="C31033" s="221">
        <v>4.0</v>
      </c>
    </row>
    <row r="31034">
      <c r="A31034" s="221">
        <v>31552.0</v>
      </c>
      <c r="B31034" s="221">
        <v>25599.0</v>
      </c>
      <c r="C31034" s="221">
        <v>11.0</v>
      </c>
    </row>
    <row r="31035">
      <c r="A31035" s="221">
        <v>31552.0</v>
      </c>
      <c r="B31035" s="221">
        <v>25601.0</v>
      </c>
      <c r="C31035" s="221">
        <v>11.0</v>
      </c>
    </row>
    <row r="31036">
      <c r="A31036" s="221">
        <v>31554.0</v>
      </c>
      <c r="B31036" s="221">
        <v>25591.0</v>
      </c>
      <c r="C31036" s="221">
        <v>111.0</v>
      </c>
    </row>
    <row r="31037">
      <c r="A31037" s="221">
        <v>31554.0</v>
      </c>
      <c r="B31037" s="221">
        <v>25599.0</v>
      </c>
      <c r="C31037" s="221">
        <v>278.0</v>
      </c>
    </row>
    <row r="31038">
      <c r="A31038" s="221">
        <v>31554.0</v>
      </c>
      <c r="B31038" s="221">
        <v>25601.0</v>
      </c>
      <c r="C31038" s="221">
        <v>278.0</v>
      </c>
    </row>
    <row r="31039">
      <c r="A31039" s="221">
        <v>31556.0</v>
      </c>
      <c r="B31039" s="221">
        <v>25610.0</v>
      </c>
      <c r="C31039" s="221">
        <v>1.0</v>
      </c>
    </row>
    <row r="31040">
      <c r="A31040" s="221">
        <v>31556.0</v>
      </c>
      <c r="B31040" s="221">
        <v>25618.0</v>
      </c>
      <c r="C31040" s="221">
        <v>1.0</v>
      </c>
    </row>
    <row r="31041">
      <c r="A31041" s="221">
        <v>31556.0</v>
      </c>
      <c r="B31041" s="221">
        <v>25620.0</v>
      </c>
      <c r="C31041" s="221">
        <v>1.0</v>
      </c>
    </row>
    <row r="31042">
      <c r="A31042" s="221">
        <v>31558.0</v>
      </c>
      <c r="B31042" s="221">
        <v>25610.0</v>
      </c>
      <c r="C31042" s="221">
        <v>1.0</v>
      </c>
    </row>
    <row r="31043">
      <c r="A31043" s="221">
        <v>31558.0</v>
      </c>
      <c r="B31043" s="221">
        <v>25618.0</v>
      </c>
      <c r="C31043" s="221">
        <v>3.0</v>
      </c>
    </row>
    <row r="31044">
      <c r="A31044" s="221">
        <v>31558.0</v>
      </c>
      <c r="B31044" s="221">
        <v>25620.0</v>
      </c>
      <c r="C31044" s="221">
        <v>3.0</v>
      </c>
    </row>
    <row r="31045">
      <c r="A31045" s="221">
        <v>31560.0</v>
      </c>
      <c r="B31045" s="221">
        <v>25610.0</v>
      </c>
      <c r="C31045" s="221">
        <v>30.0</v>
      </c>
    </row>
    <row r="31046">
      <c r="A31046" s="221">
        <v>31560.0</v>
      </c>
      <c r="B31046" s="221">
        <v>25618.0</v>
      </c>
      <c r="C31046" s="221">
        <v>75.0</v>
      </c>
    </row>
    <row r="31047">
      <c r="A31047" s="221">
        <v>31560.0</v>
      </c>
      <c r="B31047" s="221">
        <v>25620.0</v>
      </c>
      <c r="C31047" s="221">
        <v>75.0</v>
      </c>
    </row>
    <row r="31048">
      <c r="A31048" s="221">
        <v>31562.0</v>
      </c>
      <c r="B31048" s="221">
        <v>25591.0</v>
      </c>
      <c r="C31048" s="221">
        <v>2.0</v>
      </c>
    </row>
    <row r="31049">
      <c r="A31049" s="221">
        <v>31562.0</v>
      </c>
      <c r="B31049" s="221">
        <v>25599.0</v>
      </c>
      <c r="C31049" s="221">
        <v>3.0</v>
      </c>
    </row>
    <row r="31050">
      <c r="A31050" s="221">
        <v>31562.0</v>
      </c>
      <c r="B31050" s="221">
        <v>25601.0</v>
      </c>
      <c r="C31050" s="221">
        <v>4.0</v>
      </c>
    </row>
    <row r="31051">
      <c r="A31051" s="221">
        <v>31564.0</v>
      </c>
      <c r="B31051" s="221">
        <v>25591.0</v>
      </c>
      <c r="C31051" s="221">
        <v>13.0</v>
      </c>
    </row>
    <row r="31052">
      <c r="A31052" s="221">
        <v>31564.0</v>
      </c>
      <c r="B31052" s="221">
        <v>25599.0</v>
      </c>
      <c r="C31052" s="221">
        <v>18.0</v>
      </c>
    </row>
    <row r="31053">
      <c r="A31053" s="221">
        <v>31564.0</v>
      </c>
      <c r="B31053" s="221">
        <v>25601.0</v>
      </c>
      <c r="C31053" s="221">
        <v>20.0</v>
      </c>
    </row>
    <row r="31054">
      <c r="A31054" s="221">
        <v>31566.0</v>
      </c>
      <c r="B31054" s="221">
        <v>25591.0</v>
      </c>
      <c r="C31054" s="221">
        <v>333.0</v>
      </c>
    </row>
    <row r="31055">
      <c r="A31055" s="221">
        <v>31566.0</v>
      </c>
      <c r="B31055" s="221">
        <v>25599.0</v>
      </c>
      <c r="C31055" s="221">
        <v>444.0</v>
      </c>
    </row>
    <row r="31056">
      <c r="A31056" s="221">
        <v>31566.0</v>
      </c>
      <c r="B31056" s="221">
        <v>25601.0</v>
      </c>
      <c r="C31056" s="221">
        <v>500.0</v>
      </c>
    </row>
    <row r="31057">
      <c r="A31057" s="221">
        <v>31568.0</v>
      </c>
      <c r="B31057" s="221">
        <v>25610.0</v>
      </c>
      <c r="C31057" s="221">
        <v>1.0</v>
      </c>
    </row>
    <row r="31058">
      <c r="A31058" s="221">
        <v>31568.0</v>
      </c>
      <c r="B31058" s="221">
        <v>25618.0</v>
      </c>
      <c r="C31058" s="221">
        <v>1.0</v>
      </c>
    </row>
    <row r="31059">
      <c r="A31059" s="221">
        <v>31568.0</v>
      </c>
      <c r="B31059" s="221">
        <v>25620.0</v>
      </c>
      <c r="C31059" s="221">
        <v>1.0</v>
      </c>
    </row>
    <row r="31060">
      <c r="A31060" s="221">
        <v>31570.0</v>
      </c>
      <c r="B31060" s="221">
        <v>25610.0</v>
      </c>
      <c r="C31060" s="221">
        <v>3.0</v>
      </c>
    </row>
    <row r="31061">
      <c r="A31061" s="221">
        <v>31570.0</v>
      </c>
      <c r="B31061" s="221">
        <v>25618.0</v>
      </c>
      <c r="C31061" s="221">
        <v>5.0</v>
      </c>
    </row>
    <row r="31062">
      <c r="A31062" s="221">
        <v>31570.0</v>
      </c>
      <c r="B31062" s="221">
        <v>25620.0</v>
      </c>
      <c r="C31062" s="221">
        <v>6.0</v>
      </c>
    </row>
    <row r="31063">
      <c r="A31063" s="221">
        <v>31572.0</v>
      </c>
      <c r="B31063" s="221">
        <v>25610.0</v>
      </c>
      <c r="C31063" s="221">
        <v>90.0</v>
      </c>
    </row>
    <row r="31064">
      <c r="A31064" s="221">
        <v>31572.0</v>
      </c>
      <c r="B31064" s="221">
        <v>25618.0</v>
      </c>
      <c r="C31064" s="221">
        <v>120.0</v>
      </c>
    </row>
    <row r="31065">
      <c r="A31065" s="221">
        <v>31572.0</v>
      </c>
      <c r="B31065" s="221">
        <v>25620.0</v>
      </c>
      <c r="C31065" s="221">
        <v>135.0</v>
      </c>
    </row>
    <row r="31066">
      <c r="A31066" s="221">
        <v>31574.0</v>
      </c>
      <c r="B31066" s="221">
        <v>25591.0</v>
      </c>
      <c r="C31066" s="221">
        <v>2.0</v>
      </c>
    </row>
    <row r="31067">
      <c r="A31067" s="221">
        <v>31574.0</v>
      </c>
      <c r="B31067" s="221">
        <v>25599.0</v>
      </c>
      <c r="C31067" s="221">
        <v>3.0</v>
      </c>
    </row>
    <row r="31068">
      <c r="A31068" s="221">
        <v>31574.0</v>
      </c>
      <c r="B31068" s="221">
        <v>25601.0</v>
      </c>
      <c r="C31068" s="221">
        <v>4.0</v>
      </c>
    </row>
    <row r="31069">
      <c r="A31069" s="221">
        <v>31576.0</v>
      </c>
      <c r="B31069" s="221">
        <v>25591.0</v>
      </c>
      <c r="C31069" s="221">
        <v>13.0</v>
      </c>
    </row>
    <row r="31070">
      <c r="A31070" s="221">
        <v>31576.0</v>
      </c>
      <c r="B31070" s="221">
        <v>25599.0</v>
      </c>
      <c r="C31070" s="221">
        <v>18.0</v>
      </c>
    </row>
    <row r="31071">
      <c r="A31071" s="221">
        <v>31576.0</v>
      </c>
      <c r="B31071" s="221">
        <v>25601.0</v>
      </c>
      <c r="C31071" s="221">
        <v>20.0</v>
      </c>
    </row>
    <row r="31072">
      <c r="A31072" s="221">
        <v>31578.0</v>
      </c>
      <c r="B31072" s="221">
        <v>25591.0</v>
      </c>
      <c r="C31072" s="221">
        <v>333.0</v>
      </c>
    </row>
    <row r="31073">
      <c r="A31073" s="221">
        <v>31578.0</v>
      </c>
      <c r="B31073" s="221">
        <v>25599.0</v>
      </c>
      <c r="C31073" s="221">
        <v>444.0</v>
      </c>
    </row>
    <row r="31074">
      <c r="A31074" s="221">
        <v>31578.0</v>
      </c>
      <c r="B31074" s="221">
        <v>25601.0</v>
      </c>
      <c r="C31074" s="221">
        <v>500.0</v>
      </c>
    </row>
    <row r="31075">
      <c r="A31075" s="221">
        <v>31580.0</v>
      </c>
      <c r="B31075" s="221">
        <v>25610.0</v>
      </c>
      <c r="C31075" s="221">
        <v>1.0</v>
      </c>
    </row>
    <row r="31076">
      <c r="A31076" s="221">
        <v>31580.0</v>
      </c>
      <c r="B31076" s="221">
        <v>25618.0</v>
      </c>
      <c r="C31076" s="221">
        <v>1.0</v>
      </c>
    </row>
    <row r="31077">
      <c r="A31077" s="221">
        <v>31580.0</v>
      </c>
      <c r="B31077" s="221">
        <v>25620.0</v>
      </c>
      <c r="C31077" s="221">
        <v>1.0</v>
      </c>
    </row>
    <row r="31078">
      <c r="A31078" s="221">
        <v>31582.0</v>
      </c>
      <c r="B31078" s="221">
        <v>25610.0</v>
      </c>
      <c r="C31078" s="221">
        <v>3.0</v>
      </c>
    </row>
    <row r="31079">
      <c r="A31079" s="221">
        <v>31582.0</v>
      </c>
      <c r="B31079" s="221">
        <v>25618.0</v>
      </c>
      <c r="C31079" s="221">
        <v>5.0</v>
      </c>
    </row>
    <row r="31080">
      <c r="A31080" s="221">
        <v>31582.0</v>
      </c>
      <c r="B31080" s="221">
        <v>25620.0</v>
      </c>
      <c r="C31080" s="221">
        <v>6.0</v>
      </c>
    </row>
    <row r="31081">
      <c r="A31081" s="221">
        <v>31584.0</v>
      </c>
      <c r="B31081" s="221">
        <v>25610.0</v>
      </c>
      <c r="C31081" s="221">
        <v>90.0</v>
      </c>
    </row>
    <row r="31082">
      <c r="A31082" s="221">
        <v>31584.0</v>
      </c>
      <c r="B31082" s="221">
        <v>25618.0</v>
      </c>
      <c r="C31082" s="221">
        <v>120.0</v>
      </c>
    </row>
    <row r="31083">
      <c r="A31083" s="221">
        <v>31584.0</v>
      </c>
      <c r="B31083" s="221">
        <v>25620.0</v>
      </c>
      <c r="C31083" s="221">
        <v>135.0</v>
      </c>
    </row>
    <row r="31084">
      <c r="A31084" s="221">
        <v>31586.0</v>
      </c>
      <c r="B31084" s="221">
        <v>25588.0</v>
      </c>
      <c r="C31084" s="221">
        <v>4.0</v>
      </c>
    </row>
    <row r="31085">
      <c r="A31085" s="221">
        <v>31586.0</v>
      </c>
      <c r="B31085" s="221">
        <v>25598.0</v>
      </c>
      <c r="C31085" s="221">
        <v>3.0</v>
      </c>
    </row>
    <row r="31086">
      <c r="A31086" s="221">
        <v>31586.0</v>
      </c>
      <c r="B31086" s="221">
        <v>25600.0</v>
      </c>
      <c r="C31086" s="221">
        <v>6.0</v>
      </c>
    </row>
    <row r="31087">
      <c r="A31087" s="221">
        <v>31588.0</v>
      </c>
      <c r="B31087" s="221">
        <v>25588.0</v>
      </c>
      <c r="C31087" s="221">
        <v>20.0</v>
      </c>
    </row>
    <row r="31088">
      <c r="A31088" s="221">
        <v>31588.0</v>
      </c>
      <c r="B31088" s="221">
        <v>25598.0</v>
      </c>
      <c r="C31088" s="221">
        <v>18.0</v>
      </c>
    </row>
    <row r="31089">
      <c r="A31089" s="221">
        <v>31588.0</v>
      </c>
      <c r="B31089" s="221">
        <v>25600.0</v>
      </c>
      <c r="C31089" s="221">
        <v>26.0</v>
      </c>
    </row>
    <row r="31090">
      <c r="A31090" s="221">
        <v>31590.0</v>
      </c>
      <c r="B31090" s="221">
        <v>25588.0</v>
      </c>
      <c r="C31090" s="221">
        <v>511.0</v>
      </c>
    </row>
    <row r="31091">
      <c r="A31091" s="221">
        <v>31590.0</v>
      </c>
      <c r="B31091" s="221">
        <v>25598.0</v>
      </c>
      <c r="C31091" s="221">
        <v>444.0</v>
      </c>
    </row>
    <row r="31092">
      <c r="A31092" s="221">
        <v>31590.0</v>
      </c>
      <c r="B31092" s="221">
        <v>25600.0</v>
      </c>
      <c r="C31092" s="221">
        <v>633.0</v>
      </c>
    </row>
    <row r="31093">
      <c r="A31093" s="221">
        <v>31592.0</v>
      </c>
      <c r="B31093" s="221">
        <v>25607.0</v>
      </c>
      <c r="C31093" s="221">
        <v>1.0</v>
      </c>
    </row>
    <row r="31094">
      <c r="A31094" s="221">
        <v>31592.0</v>
      </c>
      <c r="B31094" s="221">
        <v>25617.0</v>
      </c>
      <c r="C31094" s="221">
        <v>1.0</v>
      </c>
    </row>
    <row r="31095">
      <c r="A31095" s="221">
        <v>31592.0</v>
      </c>
      <c r="B31095" s="221">
        <v>25619.0</v>
      </c>
      <c r="C31095" s="221">
        <v>1.0</v>
      </c>
    </row>
    <row r="31096">
      <c r="A31096" s="221">
        <v>31594.0</v>
      </c>
      <c r="B31096" s="221">
        <v>25607.0</v>
      </c>
      <c r="C31096" s="221">
        <v>6.0</v>
      </c>
    </row>
    <row r="31097">
      <c r="A31097" s="221">
        <v>31594.0</v>
      </c>
      <c r="B31097" s="221">
        <v>25617.0</v>
      </c>
      <c r="C31097" s="221">
        <v>5.0</v>
      </c>
    </row>
    <row r="31098">
      <c r="A31098" s="221">
        <v>31594.0</v>
      </c>
      <c r="B31098" s="221">
        <v>25619.0</v>
      </c>
      <c r="C31098" s="221">
        <v>8.0</v>
      </c>
    </row>
    <row r="31099">
      <c r="A31099" s="221">
        <v>31596.0</v>
      </c>
      <c r="B31099" s="221">
        <v>25607.0</v>
      </c>
      <c r="C31099" s="221">
        <v>135.0</v>
      </c>
    </row>
    <row r="31100">
      <c r="A31100" s="221">
        <v>31596.0</v>
      </c>
      <c r="B31100" s="221">
        <v>25617.0</v>
      </c>
      <c r="C31100" s="221">
        <v>120.0</v>
      </c>
    </row>
    <row r="31101">
      <c r="A31101" s="221">
        <v>31596.0</v>
      </c>
      <c r="B31101" s="221">
        <v>25619.0</v>
      </c>
      <c r="C31101" s="221">
        <v>173.0</v>
      </c>
    </row>
    <row r="31102">
      <c r="A31102" s="221">
        <v>31598.0</v>
      </c>
      <c r="B31102" s="221">
        <v>25588.0</v>
      </c>
      <c r="C31102" s="221">
        <v>2.0</v>
      </c>
    </row>
    <row r="31103">
      <c r="A31103" s="221">
        <v>31598.0</v>
      </c>
      <c r="B31103" s="221">
        <v>25598.0</v>
      </c>
      <c r="C31103" s="221">
        <v>4.0</v>
      </c>
    </row>
    <row r="31104">
      <c r="A31104" s="221">
        <v>31598.0</v>
      </c>
      <c r="B31104" s="221">
        <v>25600.0</v>
      </c>
      <c r="C31104" s="221">
        <v>4.0</v>
      </c>
    </row>
    <row r="31105">
      <c r="A31105" s="221">
        <v>31600.0</v>
      </c>
      <c r="B31105" s="221">
        <v>25588.0</v>
      </c>
      <c r="C31105" s="221">
        <v>9.0</v>
      </c>
    </row>
    <row r="31106">
      <c r="A31106" s="221">
        <v>31600.0</v>
      </c>
      <c r="B31106" s="221">
        <v>25598.0</v>
      </c>
      <c r="C31106" s="221">
        <v>22.0</v>
      </c>
    </row>
    <row r="31107">
      <c r="A31107" s="221">
        <v>31600.0</v>
      </c>
      <c r="B31107" s="221">
        <v>25600.0</v>
      </c>
      <c r="C31107" s="221">
        <v>22.0</v>
      </c>
    </row>
    <row r="31108">
      <c r="A31108" s="221">
        <v>31602.0</v>
      </c>
      <c r="B31108" s="221">
        <v>25588.0</v>
      </c>
      <c r="C31108" s="221">
        <v>222.0</v>
      </c>
    </row>
    <row r="31109">
      <c r="A31109" s="221">
        <v>31602.0</v>
      </c>
      <c r="B31109" s="221">
        <v>25598.0</v>
      </c>
      <c r="C31109" s="221">
        <v>556.0</v>
      </c>
    </row>
    <row r="31110">
      <c r="A31110" s="221">
        <v>31602.0</v>
      </c>
      <c r="B31110" s="221">
        <v>25600.0</v>
      </c>
      <c r="C31110" s="221">
        <v>556.0</v>
      </c>
    </row>
    <row r="31111">
      <c r="A31111" s="221">
        <v>31604.0</v>
      </c>
      <c r="B31111" s="221">
        <v>25607.0</v>
      </c>
      <c r="C31111" s="221">
        <v>1.0</v>
      </c>
    </row>
    <row r="31112">
      <c r="A31112" s="221">
        <v>31604.0</v>
      </c>
      <c r="B31112" s="221">
        <v>25617.0</v>
      </c>
      <c r="C31112" s="221">
        <v>1.0</v>
      </c>
    </row>
    <row r="31113">
      <c r="A31113" s="221">
        <v>31604.0</v>
      </c>
      <c r="B31113" s="221">
        <v>25619.0</v>
      </c>
      <c r="C31113" s="221">
        <v>1.0</v>
      </c>
    </row>
    <row r="31114">
      <c r="A31114" s="221">
        <v>31606.0</v>
      </c>
      <c r="B31114" s="221">
        <v>25607.0</v>
      </c>
      <c r="C31114" s="221">
        <v>3.0</v>
      </c>
    </row>
    <row r="31115">
      <c r="A31115" s="221">
        <v>31606.0</v>
      </c>
      <c r="B31115" s="221">
        <v>25617.0</v>
      </c>
      <c r="C31115" s="221">
        <v>6.0</v>
      </c>
    </row>
    <row r="31116">
      <c r="A31116" s="221">
        <v>31606.0</v>
      </c>
      <c r="B31116" s="221">
        <v>25619.0</v>
      </c>
      <c r="C31116" s="221">
        <v>6.0</v>
      </c>
    </row>
    <row r="31117">
      <c r="A31117" s="221">
        <v>31608.0</v>
      </c>
      <c r="B31117" s="221">
        <v>25588.0</v>
      </c>
      <c r="C31117" s="221">
        <v>2.0</v>
      </c>
    </row>
    <row r="31118">
      <c r="A31118" s="221">
        <v>31608.0</v>
      </c>
      <c r="B31118" s="221">
        <v>25598.0</v>
      </c>
      <c r="C31118" s="221">
        <v>4.0</v>
      </c>
    </row>
    <row r="31119">
      <c r="A31119" s="221">
        <v>31608.0</v>
      </c>
      <c r="B31119" s="221">
        <v>25600.0</v>
      </c>
      <c r="C31119" s="221">
        <v>4.0</v>
      </c>
    </row>
    <row r="31120">
      <c r="A31120" s="221">
        <v>31610.0</v>
      </c>
      <c r="B31120" s="221">
        <v>25588.0</v>
      </c>
      <c r="C31120" s="221">
        <v>12.0</v>
      </c>
    </row>
    <row r="31121">
      <c r="A31121" s="221">
        <v>31610.0</v>
      </c>
      <c r="B31121" s="221">
        <v>25598.0</v>
      </c>
      <c r="C31121" s="221">
        <v>22.0</v>
      </c>
    </row>
    <row r="31122">
      <c r="A31122" s="221">
        <v>31610.0</v>
      </c>
      <c r="B31122" s="221">
        <v>25600.0</v>
      </c>
      <c r="C31122" s="221">
        <v>22.0</v>
      </c>
    </row>
    <row r="31123">
      <c r="A31123" s="221">
        <v>31612.0</v>
      </c>
      <c r="B31123" s="221">
        <v>25588.0</v>
      </c>
      <c r="C31123" s="221">
        <v>294.0</v>
      </c>
    </row>
    <row r="31124">
      <c r="A31124" s="221">
        <v>31612.0</v>
      </c>
      <c r="B31124" s="221">
        <v>25598.0</v>
      </c>
      <c r="C31124" s="221">
        <v>556.0</v>
      </c>
    </row>
    <row r="31125">
      <c r="A31125" s="221">
        <v>31612.0</v>
      </c>
      <c r="B31125" s="221">
        <v>25600.0</v>
      </c>
      <c r="C31125" s="221">
        <v>556.0</v>
      </c>
    </row>
    <row r="31126">
      <c r="A31126" s="221">
        <v>31614.0</v>
      </c>
      <c r="B31126" s="221">
        <v>25607.0</v>
      </c>
      <c r="C31126" s="221">
        <v>1.0</v>
      </c>
    </row>
    <row r="31127">
      <c r="A31127" s="221">
        <v>31614.0</v>
      </c>
      <c r="B31127" s="221">
        <v>25617.0</v>
      </c>
      <c r="C31127" s="221">
        <v>1.0</v>
      </c>
    </row>
    <row r="31128">
      <c r="A31128" s="221">
        <v>31614.0</v>
      </c>
      <c r="B31128" s="221">
        <v>25619.0</v>
      </c>
      <c r="C31128" s="221">
        <v>1.0</v>
      </c>
    </row>
    <row r="31129">
      <c r="A31129" s="221">
        <v>31616.0</v>
      </c>
      <c r="B31129" s="221">
        <v>25607.0</v>
      </c>
      <c r="C31129" s="221">
        <v>3.0</v>
      </c>
    </row>
    <row r="31130">
      <c r="A31130" s="221">
        <v>31616.0</v>
      </c>
      <c r="B31130" s="221">
        <v>25617.0</v>
      </c>
      <c r="C31130" s="221">
        <v>6.0</v>
      </c>
    </row>
    <row r="31131">
      <c r="A31131" s="221">
        <v>31616.0</v>
      </c>
      <c r="B31131" s="221">
        <v>25619.0</v>
      </c>
      <c r="C31131" s="221">
        <v>6.0</v>
      </c>
    </row>
    <row r="31132">
      <c r="A31132" s="221">
        <v>31618.0</v>
      </c>
      <c r="B31132" s="221">
        <v>25607.0</v>
      </c>
      <c r="C31132" s="221">
        <v>83.0</v>
      </c>
    </row>
    <row r="31133">
      <c r="A31133" s="221">
        <v>31618.0</v>
      </c>
      <c r="B31133" s="221">
        <v>25617.0</v>
      </c>
      <c r="C31133" s="221">
        <v>150.0</v>
      </c>
    </row>
    <row r="31134">
      <c r="A31134" s="221">
        <v>31618.0</v>
      </c>
      <c r="B31134" s="221">
        <v>25619.0</v>
      </c>
      <c r="C31134" s="221">
        <v>150.0</v>
      </c>
    </row>
    <row r="31135">
      <c r="A31135" s="221">
        <v>31620.0</v>
      </c>
      <c r="B31135" s="221">
        <v>25588.0</v>
      </c>
      <c r="C31135" s="221">
        <v>4.0</v>
      </c>
    </row>
    <row r="31136">
      <c r="A31136" s="221">
        <v>31620.0</v>
      </c>
      <c r="B31136" s="221">
        <v>25598.0</v>
      </c>
      <c r="C31136" s="221">
        <v>3.0</v>
      </c>
    </row>
    <row r="31137">
      <c r="A31137" s="221">
        <v>31620.0</v>
      </c>
      <c r="B31137" s="221">
        <v>25600.0</v>
      </c>
      <c r="C31137" s="221">
        <v>6.0</v>
      </c>
    </row>
    <row r="31138">
      <c r="A31138" s="221">
        <v>31622.0</v>
      </c>
      <c r="B31138" s="221">
        <v>25588.0</v>
      </c>
      <c r="C31138" s="221">
        <v>23.0</v>
      </c>
    </row>
    <row r="31139">
      <c r="A31139" s="221">
        <v>31622.0</v>
      </c>
      <c r="B31139" s="221">
        <v>25598.0</v>
      </c>
      <c r="C31139" s="221">
        <v>18.0</v>
      </c>
    </row>
    <row r="31140">
      <c r="A31140" s="221">
        <v>31622.0</v>
      </c>
      <c r="B31140" s="221">
        <v>25600.0</v>
      </c>
      <c r="C31140" s="221">
        <v>28.0</v>
      </c>
    </row>
    <row r="31141">
      <c r="A31141" s="221">
        <v>31624.0</v>
      </c>
      <c r="B31141" s="221">
        <v>25588.0</v>
      </c>
      <c r="C31141" s="221">
        <v>578.0</v>
      </c>
    </row>
    <row r="31142">
      <c r="A31142" s="221">
        <v>31624.0</v>
      </c>
      <c r="B31142" s="221">
        <v>25598.0</v>
      </c>
      <c r="C31142" s="221">
        <v>444.0</v>
      </c>
    </row>
    <row r="31143">
      <c r="A31143" s="221">
        <v>31624.0</v>
      </c>
      <c r="B31143" s="221">
        <v>25600.0</v>
      </c>
      <c r="C31143" s="221">
        <v>689.0</v>
      </c>
    </row>
    <row r="31144">
      <c r="A31144" s="221">
        <v>31626.0</v>
      </c>
      <c r="B31144" s="221">
        <v>25607.0</v>
      </c>
      <c r="C31144" s="221">
        <v>1.0</v>
      </c>
    </row>
    <row r="31145">
      <c r="A31145" s="221">
        <v>31626.0</v>
      </c>
      <c r="B31145" s="221">
        <v>25617.0</v>
      </c>
      <c r="C31145" s="221">
        <v>1.0</v>
      </c>
    </row>
    <row r="31146">
      <c r="A31146" s="221">
        <v>31626.0</v>
      </c>
      <c r="B31146" s="221">
        <v>25619.0</v>
      </c>
      <c r="C31146" s="221">
        <v>1.0</v>
      </c>
    </row>
    <row r="31147">
      <c r="A31147" s="221">
        <v>31628.0</v>
      </c>
      <c r="B31147" s="221">
        <v>25607.0</v>
      </c>
      <c r="C31147" s="221">
        <v>6.0</v>
      </c>
    </row>
    <row r="31148">
      <c r="A31148" s="221">
        <v>31628.0</v>
      </c>
      <c r="B31148" s="221">
        <v>25617.0</v>
      </c>
      <c r="C31148" s="221">
        <v>5.0</v>
      </c>
    </row>
    <row r="31149">
      <c r="A31149" s="221">
        <v>31628.0</v>
      </c>
      <c r="B31149" s="221">
        <v>25619.0</v>
      </c>
      <c r="C31149" s="221">
        <v>8.0</v>
      </c>
    </row>
    <row r="31150">
      <c r="A31150" s="221">
        <v>31630.0</v>
      </c>
      <c r="B31150" s="221">
        <v>25607.0</v>
      </c>
      <c r="C31150" s="221">
        <v>158.0</v>
      </c>
    </row>
    <row r="31151">
      <c r="A31151" s="221">
        <v>31630.0</v>
      </c>
      <c r="B31151" s="221">
        <v>25617.0</v>
      </c>
      <c r="C31151" s="221">
        <v>120.0</v>
      </c>
    </row>
    <row r="31152">
      <c r="A31152" s="221">
        <v>31630.0</v>
      </c>
      <c r="B31152" s="221">
        <v>25619.0</v>
      </c>
      <c r="C31152" s="221">
        <v>188.0</v>
      </c>
    </row>
    <row r="31153">
      <c r="A31153" s="221">
        <v>31632.0</v>
      </c>
      <c r="B31153" s="221">
        <v>25588.0</v>
      </c>
      <c r="C31153" s="221">
        <v>2.0</v>
      </c>
    </row>
    <row r="31154">
      <c r="A31154" s="221">
        <v>31632.0</v>
      </c>
      <c r="B31154" s="221">
        <v>25598.0</v>
      </c>
      <c r="C31154" s="221">
        <v>3.0</v>
      </c>
    </row>
    <row r="31155">
      <c r="A31155" s="221">
        <v>31632.0</v>
      </c>
      <c r="B31155" s="221">
        <v>25600.0</v>
      </c>
      <c r="C31155" s="221">
        <v>4.0</v>
      </c>
    </row>
    <row r="31156">
      <c r="A31156" s="221">
        <v>31634.0</v>
      </c>
      <c r="B31156" s="221">
        <v>25588.0</v>
      </c>
      <c r="C31156" s="221">
        <v>13.0</v>
      </c>
    </row>
    <row r="31157">
      <c r="A31157" s="221">
        <v>31634.0</v>
      </c>
      <c r="B31157" s="221">
        <v>25598.0</v>
      </c>
      <c r="C31157" s="221">
        <v>18.0</v>
      </c>
    </row>
    <row r="31158">
      <c r="A31158" s="221">
        <v>31634.0</v>
      </c>
      <c r="B31158" s="221">
        <v>25600.0</v>
      </c>
      <c r="C31158" s="221">
        <v>20.0</v>
      </c>
    </row>
    <row r="31159">
      <c r="A31159" s="221">
        <v>31636.0</v>
      </c>
      <c r="B31159" s="221">
        <v>25588.0</v>
      </c>
      <c r="C31159" s="221">
        <v>333.0</v>
      </c>
    </row>
    <row r="31160">
      <c r="A31160" s="221">
        <v>31636.0</v>
      </c>
      <c r="B31160" s="221">
        <v>25598.0</v>
      </c>
      <c r="C31160" s="221">
        <v>444.0</v>
      </c>
    </row>
    <row r="31161">
      <c r="A31161" s="221">
        <v>31636.0</v>
      </c>
      <c r="B31161" s="221">
        <v>25600.0</v>
      </c>
      <c r="C31161" s="221">
        <v>500.0</v>
      </c>
    </row>
    <row r="31162">
      <c r="A31162" s="221">
        <v>31638.0</v>
      </c>
      <c r="B31162" s="221">
        <v>25607.0</v>
      </c>
      <c r="C31162" s="221">
        <v>1.0</v>
      </c>
    </row>
    <row r="31163">
      <c r="A31163" s="221">
        <v>31638.0</v>
      </c>
      <c r="B31163" s="221">
        <v>25617.0</v>
      </c>
      <c r="C31163" s="221">
        <v>1.0</v>
      </c>
    </row>
    <row r="31164">
      <c r="A31164" s="221">
        <v>31638.0</v>
      </c>
      <c r="B31164" s="221">
        <v>25619.0</v>
      </c>
      <c r="C31164" s="221">
        <v>1.0</v>
      </c>
    </row>
    <row r="31165">
      <c r="A31165" s="221">
        <v>31640.0</v>
      </c>
      <c r="B31165" s="221">
        <v>25607.0</v>
      </c>
      <c r="C31165" s="221">
        <v>3.0</v>
      </c>
    </row>
    <row r="31166">
      <c r="A31166" s="221">
        <v>31640.0</v>
      </c>
      <c r="B31166" s="221">
        <v>25617.0</v>
      </c>
      <c r="C31166" s="221">
        <v>5.0</v>
      </c>
    </row>
    <row r="31167">
      <c r="A31167" s="221">
        <v>31640.0</v>
      </c>
      <c r="B31167" s="221">
        <v>25619.0</v>
      </c>
      <c r="C31167" s="221">
        <v>6.0</v>
      </c>
    </row>
    <row r="31168">
      <c r="A31168" s="221">
        <v>31642.0</v>
      </c>
      <c r="B31168" s="221">
        <v>25607.0</v>
      </c>
      <c r="C31168" s="221">
        <v>90.0</v>
      </c>
    </row>
    <row r="31169">
      <c r="A31169" s="221">
        <v>31642.0</v>
      </c>
      <c r="B31169" s="221">
        <v>25617.0</v>
      </c>
      <c r="C31169" s="221">
        <v>120.0</v>
      </c>
    </row>
    <row r="31170">
      <c r="A31170" s="221">
        <v>31642.0</v>
      </c>
      <c r="B31170" s="221">
        <v>25619.0</v>
      </c>
      <c r="C31170" s="221">
        <v>135.0</v>
      </c>
    </row>
    <row r="31171">
      <c r="A31171" s="221">
        <v>31644.0</v>
      </c>
      <c r="B31171" s="221">
        <v>25588.0</v>
      </c>
      <c r="C31171" s="221">
        <v>2.0</v>
      </c>
    </row>
    <row r="31172">
      <c r="A31172" s="221">
        <v>31644.0</v>
      </c>
      <c r="B31172" s="221">
        <v>25598.0</v>
      </c>
      <c r="C31172" s="221">
        <v>4.0</v>
      </c>
    </row>
    <row r="31173">
      <c r="A31173" s="221">
        <v>31644.0</v>
      </c>
      <c r="B31173" s="221">
        <v>25600.0</v>
      </c>
      <c r="C31173" s="221">
        <v>4.0</v>
      </c>
    </row>
    <row r="31174">
      <c r="A31174" s="221">
        <v>31646.0</v>
      </c>
      <c r="B31174" s="221">
        <v>25588.0</v>
      </c>
      <c r="C31174" s="221">
        <v>9.0</v>
      </c>
    </row>
    <row r="31175">
      <c r="A31175" s="221">
        <v>31646.0</v>
      </c>
      <c r="B31175" s="221">
        <v>25598.0</v>
      </c>
      <c r="C31175" s="221">
        <v>22.0</v>
      </c>
    </row>
    <row r="31176">
      <c r="A31176" s="221">
        <v>31646.0</v>
      </c>
      <c r="B31176" s="221">
        <v>25600.0</v>
      </c>
      <c r="C31176" s="221">
        <v>22.0</v>
      </c>
    </row>
    <row r="31177">
      <c r="A31177" s="221">
        <v>31648.0</v>
      </c>
      <c r="B31177" s="221">
        <v>25588.0</v>
      </c>
      <c r="C31177" s="221">
        <v>222.0</v>
      </c>
    </row>
    <row r="31178">
      <c r="A31178" s="221">
        <v>31648.0</v>
      </c>
      <c r="B31178" s="221">
        <v>25598.0</v>
      </c>
      <c r="C31178" s="221">
        <v>556.0</v>
      </c>
    </row>
    <row r="31179">
      <c r="A31179" s="221">
        <v>31648.0</v>
      </c>
      <c r="B31179" s="221">
        <v>25600.0</v>
      </c>
      <c r="C31179" s="221">
        <v>556.0</v>
      </c>
    </row>
    <row r="31180">
      <c r="A31180" s="221">
        <v>31650.0</v>
      </c>
      <c r="B31180" s="221">
        <v>25607.0</v>
      </c>
      <c r="C31180" s="221">
        <v>1.0</v>
      </c>
    </row>
    <row r="31181">
      <c r="A31181" s="221">
        <v>31650.0</v>
      </c>
      <c r="B31181" s="221">
        <v>25617.0</v>
      </c>
      <c r="C31181" s="221">
        <v>1.0</v>
      </c>
    </row>
    <row r="31182">
      <c r="A31182" s="221">
        <v>31650.0</v>
      </c>
      <c r="B31182" s="221">
        <v>25619.0</v>
      </c>
      <c r="C31182" s="221">
        <v>1.0</v>
      </c>
    </row>
    <row r="31183">
      <c r="A31183" s="221">
        <v>31652.0</v>
      </c>
      <c r="B31183" s="221">
        <v>25607.0</v>
      </c>
      <c r="C31183" s="221">
        <v>3.0</v>
      </c>
    </row>
    <row r="31184">
      <c r="A31184" s="221">
        <v>31652.0</v>
      </c>
      <c r="B31184" s="221">
        <v>25617.0</v>
      </c>
      <c r="C31184" s="221">
        <v>6.0</v>
      </c>
    </row>
    <row r="31185">
      <c r="A31185" s="221">
        <v>31652.0</v>
      </c>
      <c r="B31185" s="221">
        <v>25619.0</v>
      </c>
      <c r="C31185" s="221">
        <v>6.0</v>
      </c>
    </row>
    <row r="31186">
      <c r="A31186" s="221">
        <v>31654.0</v>
      </c>
      <c r="B31186" s="221">
        <v>25607.0</v>
      </c>
      <c r="C31186" s="221">
        <v>60.0</v>
      </c>
    </row>
    <row r="31187">
      <c r="A31187" s="221">
        <v>31654.0</v>
      </c>
      <c r="B31187" s="221">
        <v>25617.0</v>
      </c>
      <c r="C31187" s="221">
        <v>150.0</v>
      </c>
    </row>
    <row r="31188">
      <c r="A31188" s="221">
        <v>31654.0</v>
      </c>
      <c r="B31188" s="221">
        <v>25619.0</v>
      </c>
      <c r="C31188" s="221">
        <v>150.0</v>
      </c>
    </row>
    <row r="31189">
      <c r="A31189" s="221">
        <v>31656.0</v>
      </c>
      <c r="B31189" s="221">
        <v>25593.0</v>
      </c>
      <c r="C31189" s="221">
        <v>2.0</v>
      </c>
    </row>
    <row r="31190">
      <c r="A31190" s="221">
        <v>31656.0</v>
      </c>
      <c r="B31190" s="221">
        <v>25599.0</v>
      </c>
      <c r="C31190" s="221">
        <v>3.0</v>
      </c>
    </row>
    <row r="31191">
      <c r="A31191" s="221">
        <v>31656.0</v>
      </c>
      <c r="B31191" s="221">
        <v>25601.0</v>
      </c>
      <c r="C31191" s="221">
        <v>4.0</v>
      </c>
    </row>
    <row r="31192">
      <c r="A31192" s="221">
        <v>31658.0</v>
      </c>
      <c r="B31192" s="221">
        <v>25593.0</v>
      </c>
      <c r="C31192" s="221">
        <v>13.0</v>
      </c>
    </row>
    <row r="31193">
      <c r="A31193" s="221">
        <v>31658.0</v>
      </c>
      <c r="B31193" s="221">
        <v>25599.0</v>
      </c>
      <c r="C31193" s="221">
        <v>18.0</v>
      </c>
    </row>
    <row r="31194">
      <c r="A31194" s="221">
        <v>31658.0</v>
      </c>
      <c r="B31194" s="221">
        <v>25601.0</v>
      </c>
      <c r="C31194" s="221">
        <v>20.0</v>
      </c>
    </row>
    <row r="31195">
      <c r="A31195" s="221">
        <v>31660.0</v>
      </c>
      <c r="B31195" s="221">
        <v>25593.0</v>
      </c>
      <c r="C31195" s="221">
        <v>333.0</v>
      </c>
    </row>
    <row r="31196">
      <c r="A31196" s="221">
        <v>31660.0</v>
      </c>
      <c r="B31196" s="221">
        <v>25599.0</v>
      </c>
      <c r="C31196" s="221">
        <v>444.0</v>
      </c>
    </row>
    <row r="31197">
      <c r="A31197" s="221">
        <v>31660.0</v>
      </c>
      <c r="B31197" s="221">
        <v>25601.0</v>
      </c>
      <c r="C31197" s="221">
        <v>500.0</v>
      </c>
    </row>
    <row r="31198">
      <c r="A31198" s="221">
        <v>31662.0</v>
      </c>
      <c r="B31198" s="221">
        <v>25612.0</v>
      </c>
      <c r="C31198" s="221">
        <v>1.0</v>
      </c>
    </row>
    <row r="31199">
      <c r="A31199" s="221">
        <v>31662.0</v>
      </c>
      <c r="B31199" s="221">
        <v>25618.0</v>
      </c>
      <c r="C31199" s="221">
        <v>1.0</v>
      </c>
    </row>
    <row r="31200">
      <c r="A31200" s="221">
        <v>31662.0</v>
      </c>
      <c r="B31200" s="221">
        <v>25620.0</v>
      </c>
      <c r="C31200" s="221">
        <v>1.0</v>
      </c>
    </row>
    <row r="31201">
      <c r="A31201" s="221">
        <v>31664.0</v>
      </c>
      <c r="B31201" s="221">
        <v>25612.0</v>
      </c>
      <c r="C31201" s="221">
        <v>3.0</v>
      </c>
    </row>
    <row r="31202">
      <c r="A31202" s="221">
        <v>31664.0</v>
      </c>
      <c r="B31202" s="221">
        <v>25618.0</v>
      </c>
      <c r="C31202" s="221">
        <v>5.0</v>
      </c>
    </row>
    <row r="31203">
      <c r="A31203" s="221">
        <v>31664.0</v>
      </c>
      <c r="B31203" s="221">
        <v>25620.0</v>
      </c>
      <c r="C31203" s="221">
        <v>6.0</v>
      </c>
    </row>
    <row r="31204">
      <c r="A31204" s="221">
        <v>31666.0</v>
      </c>
      <c r="B31204" s="221">
        <v>25612.0</v>
      </c>
      <c r="C31204" s="221">
        <v>90.0</v>
      </c>
    </row>
    <row r="31205">
      <c r="A31205" s="221">
        <v>31666.0</v>
      </c>
      <c r="B31205" s="221">
        <v>25618.0</v>
      </c>
      <c r="C31205" s="221">
        <v>120.0</v>
      </c>
    </row>
    <row r="31206">
      <c r="A31206" s="221">
        <v>31666.0</v>
      </c>
      <c r="B31206" s="221">
        <v>25620.0</v>
      </c>
      <c r="C31206" s="221">
        <v>135.0</v>
      </c>
    </row>
    <row r="31207">
      <c r="A31207" s="221">
        <v>31668.0</v>
      </c>
      <c r="B31207" s="221">
        <v>25593.0</v>
      </c>
      <c r="C31207" s="221">
        <v>4.0</v>
      </c>
    </row>
    <row r="31208">
      <c r="A31208" s="221">
        <v>31668.0</v>
      </c>
      <c r="B31208" s="221">
        <v>25599.0</v>
      </c>
      <c r="C31208" s="221">
        <v>3.0</v>
      </c>
    </row>
    <row r="31209">
      <c r="A31209" s="221">
        <v>31668.0</v>
      </c>
      <c r="B31209" s="221">
        <v>25601.0</v>
      </c>
      <c r="C31209" s="221">
        <v>6.0</v>
      </c>
    </row>
    <row r="31210">
      <c r="A31210" s="221">
        <v>31670.0</v>
      </c>
      <c r="B31210" s="221">
        <v>25593.0</v>
      </c>
      <c r="C31210" s="221">
        <v>20.0</v>
      </c>
    </row>
    <row r="31211">
      <c r="A31211" s="221">
        <v>31670.0</v>
      </c>
      <c r="B31211" s="221">
        <v>25599.0</v>
      </c>
      <c r="C31211" s="221">
        <v>18.0</v>
      </c>
    </row>
    <row r="31212">
      <c r="A31212" s="221">
        <v>31670.0</v>
      </c>
      <c r="B31212" s="221">
        <v>25601.0</v>
      </c>
      <c r="C31212" s="221">
        <v>26.0</v>
      </c>
    </row>
    <row r="31213">
      <c r="A31213" s="221">
        <v>31672.0</v>
      </c>
      <c r="B31213" s="221">
        <v>25593.0</v>
      </c>
      <c r="C31213" s="221">
        <v>511.0</v>
      </c>
    </row>
    <row r="31214">
      <c r="A31214" s="221">
        <v>31672.0</v>
      </c>
      <c r="B31214" s="221">
        <v>25599.0</v>
      </c>
      <c r="C31214" s="221">
        <v>444.0</v>
      </c>
    </row>
    <row r="31215">
      <c r="A31215" s="221">
        <v>31672.0</v>
      </c>
      <c r="B31215" s="221">
        <v>25601.0</v>
      </c>
      <c r="C31215" s="221">
        <v>633.0</v>
      </c>
    </row>
    <row r="31216">
      <c r="A31216" s="221">
        <v>31674.0</v>
      </c>
      <c r="B31216" s="221">
        <v>25612.0</v>
      </c>
      <c r="C31216" s="221">
        <v>1.0</v>
      </c>
    </row>
    <row r="31217">
      <c r="A31217" s="221">
        <v>31674.0</v>
      </c>
      <c r="B31217" s="221">
        <v>25618.0</v>
      </c>
      <c r="C31217" s="221">
        <v>1.0</v>
      </c>
    </row>
    <row r="31218">
      <c r="A31218" s="221">
        <v>31674.0</v>
      </c>
      <c r="B31218" s="221">
        <v>25620.0</v>
      </c>
      <c r="C31218" s="221">
        <v>1.0</v>
      </c>
    </row>
    <row r="31219">
      <c r="A31219" s="221">
        <v>31676.0</v>
      </c>
      <c r="B31219" s="221">
        <v>25612.0</v>
      </c>
      <c r="C31219" s="221">
        <v>6.0</v>
      </c>
    </row>
    <row r="31220">
      <c r="A31220" s="221">
        <v>31676.0</v>
      </c>
      <c r="B31220" s="221">
        <v>25618.0</v>
      </c>
      <c r="C31220" s="221">
        <v>5.0</v>
      </c>
    </row>
    <row r="31221">
      <c r="A31221" s="221">
        <v>31676.0</v>
      </c>
      <c r="B31221" s="221">
        <v>25620.0</v>
      </c>
      <c r="C31221" s="221">
        <v>8.0</v>
      </c>
    </row>
    <row r="31222">
      <c r="A31222" s="221">
        <v>31678.0</v>
      </c>
      <c r="B31222" s="221">
        <v>25612.0</v>
      </c>
      <c r="C31222" s="221">
        <v>135.0</v>
      </c>
    </row>
    <row r="31223">
      <c r="A31223" s="221">
        <v>31678.0</v>
      </c>
      <c r="B31223" s="221">
        <v>25618.0</v>
      </c>
      <c r="C31223" s="221">
        <v>120.0</v>
      </c>
    </row>
    <row r="31224">
      <c r="A31224" s="221">
        <v>31678.0</v>
      </c>
      <c r="B31224" s="221">
        <v>25620.0</v>
      </c>
      <c r="C31224" s="221">
        <v>173.0</v>
      </c>
    </row>
    <row r="31225">
      <c r="A31225" s="221">
        <v>31680.0</v>
      </c>
      <c r="B31225" s="221">
        <v>25593.0</v>
      </c>
      <c r="C31225" s="221">
        <v>4.0</v>
      </c>
    </row>
    <row r="31226">
      <c r="A31226" s="221">
        <v>31680.0</v>
      </c>
      <c r="B31226" s="221">
        <v>25599.0</v>
      </c>
      <c r="C31226" s="221">
        <v>3.0</v>
      </c>
    </row>
    <row r="31227">
      <c r="A31227" s="221">
        <v>31680.0</v>
      </c>
      <c r="B31227" s="221">
        <v>25601.0</v>
      </c>
      <c r="C31227" s="221">
        <v>6.0</v>
      </c>
    </row>
    <row r="31228">
      <c r="A31228" s="221">
        <v>31682.0</v>
      </c>
      <c r="B31228" s="221">
        <v>25593.0</v>
      </c>
      <c r="C31228" s="221">
        <v>23.0</v>
      </c>
    </row>
    <row r="31229">
      <c r="A31229" s="221">
        <v>31682.0</v>
      </c>
      <c r="B31229" s="221">
        <v>25599.0</v>
      </c>
      <c r="C31229" s="221">
        <v>18.0</v>
      </c>
    </row>
    <row r="31230">
      <c r="A31230" s="221">
        <v>31682.0</v>
      </c>
      <c r="B31230" s="221">
        <v>25601.0</v>
      </c>
      <c r="C31230" s="221">
        <v>28.0</v>
      </c>
    </row>
    <row r="31231">
      <c r="A31231" s="221">
        <v>31684.0</v>
      </c>
      <c r="B31231" s="221">
        <v>25593.0</v>
      </c>
      <c r="C31231" s="221">
        <v>578.0</v>
      </c>
    </row>
    <row r="31232">
      <c r="A31232" s="221">
        <v>31684.0</v>
      </c>
      <c r="B31232" s="221">
        <v>25599.0</v>
      </c>
      <c r="C31232" s="221">
        <v>444.0</v>
      </c>
    </row>
    <row r="31233">
      <c r="A31233" s="221">
        <v>31684.0</v>
      </c>
      <c r="B31233" s="221">
        <v>25601.0</v>
      </c>
      <c r="C31233" s="221">
        <v>689.0</v>
      </c>
    </row>
    <row r="31234">
      <c r="A31234" s="221">
        <v>31686.0</v>
      </c>
      <c r="B31234" s="221">
        <v>25612.0</v>
      </c>
      <c r="C31234" s="221">
        <v>1.0</v>
      </c>
    </row>
    <row r="31235">
      <c r="A31235" s="221">
        <v>31686.0</v>
      </c>
      <c r="B31235" s="221">
        <v>25618.0</v>
      </c>
      <c r="C31235" s="221">
        <v>1.0</v>
      </c>
    </row>
    <row r="31236">
      <c r="A31236" s="221">
        <v>31686.0</v>
      </c>
      <c r="B31236" s="221">
        <v>25620.0</v>
      </c>
      <c r="C31236" s="221">
        <v>1.0</v>
      </c>
    </row>
    <row r="31237">
      <c r="A31237" s="221">
        <v>31688.0</v>
      </c>
      <c r="B31237" s="221">
        <v>25612.0</v>
      </c>
      <c r="C31237" s="221">
        <v>6.0</v>
      </c>
    </row>
    <row r="31238">
      <c r="A31238" s="221">
        <v>31688.0</v>
      </c>
      <c r="B31238" s="221">
        <v>25618.0</v>
      </c>
      <c r="C31238" s="221">
        <v>5.0</v>
      </c>
    </row>
    <row r="31239">
      <c r="A31239" s="221">
        <v>31688.0</v>
      </c>
      <c r="B31239" s="221">
        <v>25620.0</v>
      </c>
      <c r="C31239" s="221">
        <v>8.0</v>
      </c>
    </row>
    <row r="31240">
      <c r="A31240" s="221">
        <v>31690.0</v>
      </c>
      <c r="B31240" s="221">
        <v>25612.0</v>
      </c>
      <c r="C31240" s="221">
        <v>158.0</v>
      </c>
    </row>
    <row r="31241">
      <c r="A31241" s="221">
        <v>31690.0</v>
      </c>
      <c r="B31241" s="221">
        <v>25618.0</v>
      </c>
      <c r="C31241" s="221">
        <v>120.0</v>
      </c>
    </row>
    <row r="31242">
      <c r="A31242" s="221">
        <v>31690.0</v>
      </c>
      <c r="B31242" s="221">
        <v>25620.0</v>
      </c>
      <c r="C31242" s="221">
        <v>188.0</v>
      </c>
    </row>
    <row r="31243">
      <c r="A31243" s="221">
        <v>31692.0</v>
      </c>
      <c r="B31243" s="221">
        <v>25593.0</v>
      </c>
      <c r="C31243" s="221">
        <v>2.0</v>
      </c>
    </row>
    <row r="31244">
      <c r="A31244" s="221">
        <v>31692.0</v>
      </c>
      <c r="B31244" s="221">
        <v>25599.0</v>
      </c>
      <c r="C31244" s="221">
        <v>3.0</v>
      </c>
    </row>
    <row r="31245">
      <c r="A31245" s="221">
        <v>31692.0</v>
      </c>
      <c r="B31245" s="221">
        <v>25601.0</v>
      </c>
      <c r="C31245" s="221">
        <v>4.0</v>
      </c>
    </row>
    <row r="31246">
      <c r="A31246" s="221">
        <v>31694.0</v>
      </c>
      <c r="B31246" s="221">
        <v>25593.0</v>
      </c>
      <c r="C31246" s="221">
        <v>13.0</v>
      </c>
    </row>
    <row r="31247">
      <c r="A31247" s="221">
        <v>31694.0</v>
      </c>
      <c r="B31247" s="221">
        <v>25599.0</v>
      </c>
      <c r="C31247" s="221">
        <v>18.0</v>
      </c>
    </row>
    <row r="31248">
      <c r="A31248" s="221">
        <v>31694.0</v>
      </c>
      <c r="B31248" s="221">
        <v>25601.0</v>
      </c>
      <c r="C31248" s="221">
        <v>20.0</v>
      </c>
    </row>
    <row r="31249">
      <c r="A31249" s="221">
        <v>31696.0</v>
      </c>
      <c r="B31249" s="221">
        <v>25593.0</v>
      </c>
      <c r="C31249" s="221">
        <v>333.0</v>
      </c>
    </row>
    <row r="31250">
      <c r="A31250" s="221">
        <v>31696.0</v>
      </c>
      <c r="B31250" s="221">
        <v>25599.0</v>
      </c>
      <c r="C31250" s="221">
        <v>444.0</v>
      </c>
    </row>
    <row r="31251">
      <c r="A31251" s="221">
        <v>31696.0</v>
      </c>
      <c r="B31251" s="221">
        <v>25601.0</v>
      </c>
      <c r="C31251" s="221">
        <v>500.0</v>
      </c>
    </row>
    <row r="31252">
      <c r="A31252" s="221">
        <v>31698.0</v>
      </c>
      <c r="B31252" s="221">
        <v>25612.0</v>
      </c>
      <c r="C31252" s="221">
        <v>1.0</v>
      </c>
    </row>
    <row r="31253">
      <c r="A31253" s="221">
        <v>31698.0</v>
      </c>
      <c r="B31253" s="221">
        <v>25618.0</v>
      </c>
      <c r="C31253" s="221">
        <v>1.0</v>
      </c>
    </row>
    <row r="31254">
      <c r="A31254" s="221">
        <v>31698.0</v>
      </c>
      <c r="B31254" s="221">
        <v>25620.0</v>
      </c>
      <c r="C31254" s="221">
        <v>1.0</v>
      </c>
    </row>
    <row r="31255">
      <c r="A31255" s="221">
        <v>31700.0</v>
      </c>
      <c r="B31255" s="221">
        <v>25612.0</v>
      </c>
      <c r="C31255" s="221">
        <v>3.0</v>
      </c>
    </row>
    <row r="31256">
      <c r="A31256" s="221">
        <v>31700.0</v>
      </c>
      <c r="B31256" s="221">
        <v>25618.0</v>
      </c>
      <c r="C31256" s="221">
        <v>5.0</v>
      </c>
    </row>
    <row r="31257">
      <c r="A31257" s="221">
        <v>31700.0</v>
      </c>
      <c r="B31257" s="221">
        <v>25620.0</v>
      </c>
      <c r="C31257" s="221">
        <v>6.0</v>
      </c>
    </row>
    <row r="31258">
      <c r="A31258" s="221">
        <v>31702.0</v>
      </c>
      <c r="B31258" s="221">
        <v>25612.0</v>
      </c>
      <c r="C31258" s="221">
        <v>90.0</v>
      </c>
    </row>
    <row r="31259">
      <c r="A31259" s="221">
        <v>31702.0</v>
      </c>
      <c r="B31259" s="221">
        <v>25618.0</v>
      </c>
      <c r="C31259" s="221">
        <v>120.0</v>
      </c>
    </row>
    <row r="31260">
      <c r="A31260" s="221">
        <v>31702.0</v>
      </c>
      <c r="B31260" s="221">
        <v>25620.0</v>
      </c>
      <c r="C31260" s="221">
        <v>135.0</v>
      </c>
    </row>
    <row r="31261">
      <c r="A31261" s="221">
        <v>31704.0</v>
      </c>
      <c r="B31261" s="221">
        <v>25593.0</v>
      </c>
      <c r="C31261" s="221">
        <v>2.0</v>
      </c>
    </row>
    <row r="31262">
      <c r="A31262" s="221">
        <v>31704.0</v>
      </c>
      <c r="B31262" s="221">
        <v>25599.0</v>
      </c>
      <c r="C31262" s="221">
        <v>3.0</v>
      </c>
    </row>
    <row r="31263">
      <c r="A31263" s="221">
        <v>31704.0</v>
      </c>
      <c r="B31263" s="221">
        <v>25601.0</v>
      </c>
      <c r="C31263" s="221">
        <v>4.0</v>
      </c>
    </row>
    <row r="31264">
      <c r="A31264" s="221">
        <v>31706.0</v>
      </c>
      <c r="B31264" s="221">
        <v>25593.0</v>
      </c>
      <c r="C31264" s="221">
        <v>13.0</v>
      </c>
    </row>
    <row r="31265">
      <c r="A31265" s="221">
        <v>31706.0</v>
      </c>
      <c r="B31265" s="221">
        <v>25599.0</v>
      </c>
      <c r="C31265" s="221">
        <v>18.0</v>
      </c>
    </row>
    <row r="31266">
      <c r="A31266" s="221">
        <v>31706.0</v>
      </c>
      <c r="B31266" s="221">
        <v>25601.0</v>
      </c>
      <c r="C31266" s="221">
        <v>20.0</v>
      </c>
    </row>
    <row r="31267">
      <c r="A31267" s="221">
        <v>31708.0</v>
      </c>
      <c r="B31267" s="221">
        <v>25593.0</v>
      </c>
      <c r="C31267" s="221">
        <v>333.0</v>
      </c>
    </row>
    <row r="31268">
      <c r="A31268" s="221">
        <v>31708.0</v>
      </c>
      <c r="B31268" s="221">
        <v>25599.0</v>
      </c>
      <c r="C31268" s="221">
        <v>444.0</v>
      </c>
    </row>
    <row r="31269">
      <c r="A31269" s="221">
        <v>31708.0</v>
      </c>
      <c r="B31269" s="221">
        <v>25601.0</v>
      </c>
      <c r="C31269" s="221">
        <v>500.0</v>
      </c>
    </row>
    <row r="31270">
      <c r="A31270" s="221">
        <v>31710.0</v>
      </c>
      <c r="B31270" s="221">
        <v>25612.0</v>
      </c>
      <c r="C31270" s="221">
        <v>1.0</v>
      </c>
    </row>
    <row r="31271">
      <c r="A31271" s="221">
        <v>31710.0</v>
      </c>
      <c r="B31271" s="221">
        <v>25618.0</v>
      </c>
      <c r="C31271" s="221">
        <v>1.0</v>
      </c>
    </row>
    <row r="31272">
      <c r="A31272" s="221">
        <v>31710.0</v>
      </c>
      <c r="B31272" s="221">
        <v>25620.0</v>
      </c>
      <c r="C31272" s="221">
        <v>1.0</v>
      </c>
    </row>
    <row r="31273">
      <c r="A31273" s="221">
        <v>31712.0</v>
      </c>
      <c r="B31273" s="221">
        <v>25612.0</v>
      </c>
      <c r="C31273" s="221">
        <v>3.0</v>
      </c>
    </row>
    <row r="31274">
      <c r="A31274" s="221">
        <v>31712.0</v>
      </c>
      <c r="B31274" s="221">
        <v>25618.0</v>
      </c>
      <c r="C31274" s="221">
        <v>5.0</v>
      </c>
    </row>
    <row r="31275">
      <c r="A31275" s="221">
        <v>31712.0</v>
      </c>
      <c r="B31275" s="221">
        <v>25620.0</v>
      </c>
      <c r="C31275" s="221">
        <v>6.0</v>
      </c>
    </row>
    <row r="31276">
      <c r="A31276" s="221">
        <v>31714.0</v>
      </c>
      <c r="B31276" s="221">
        <v>25612.0</v>
      </c>
      <c r="C31276" s="221">
        <v>90.0</v>
      </c>
    </row>
    <row r="31277">
      <c r="A31277" s="221">
        <v>31714.0</v>
      </c>
      <c r="B31277" s="221">
        <v>25618.0</v>
      </c>
      <c r="C31277" s="221">
        <v>120.0</v>
      </c>
    </row>
    <row r="31278">
      <c r="A31278" s="221">
        <v>31714.0</v>
      </c>
      <c r="B31278" s="221">
        <v>25620.0</v>
      </c>
      <c r="C31278" s="221">
        <v>135.0</v>
      </c>
    </row>
    <row r="31279">
      <c r="A31279" s="221">
        <v>31716.0</v>
      </c>
      <c r="B31279" s="221">
        <v>25589.0</v>
      </c>
      <c r="C31279" s="221">
        <v>2.0</v>
      </c>
    </row>
    <row r="31280">
      <c r="A31280" s="221">
        <v>31716.0</v>
      </c>
      <c r="B31280" s="221">
        <v>25599.0</v>
      </c>
      <c r="C31280" s="221">
        <v>3.0</v>
      </c>
    </row>
    <row r="31281">
      <c r="A31281" s="221">
        <v>31716.0</v>
      </c>
      <c r="B31281" s="221">
        <v>25601.0</v>
      </c>
      <c r="C31281" s="221">
        <v>3.0</v>
      </c>
    </row>
    <row r="31282">
      <c r="A31282" s="221">
        <v>31718.0</v>
      </c>
      <c r="B31282" s="221">
        <v>25589.0</v>
      </c>
      <c r="C31282" s="221">
        <v>9.0</v>
      </c>
    </row>
    <row r="31283">
      <c r="A31283" s="221">
        <v>31718.0</v>
      </c>
      <c r="B31283" s="221">
        <v>25599.0</v>
      </c>
      <c r="C31283" s="221">
        <v>14.0</v>
      </c>
    </row>
    <row r="31284">
      <c r="A31284" s="221">
        <v>31718.0</v>
      </c>
      <c r="B31284" s="221">
        <v>25601.0</v>
      </c>
      <c r="C31284" s="221">
        <v>17.0</v>
      </c>
    </row>
    <row r="31285">
      <c r="A31285" s="221">
        <v>31720.0</v>
      </c>
      <c r="B31285" s="221">
        <v>25589.0</v>
      </c>
      <c r="C31285" s="221">
        <v>222.0</v>
      </c>
    </row>
    <row r="31286">
      <c r="A31286" s="221">
        <v>31720.0</v>
      </c>
      <c r="B31286" s="221">
        <v>25599.0</v>
      </c>
      <c r="C31286" s="221">
        <v>361.0</v>
      </c>
    </row>
    <row r="31287">
      <c r="A31287" s="221">
        <v>31720.0</v>
      </c>
      <c r="B31287" s="221">
        <v>25601.0</v>
      </c>
      <c r="C31287" s="221">
        <v>417.0</v>
      </c>
    </row>
    <row r="31288">
      <c r="A31288" s="221">
        <v>31722.0</v>
      </c>
      <c r="B31288" s="221">
        <v>25608.0</v>
      </c>
      <c r="C31288" s="221">
        <v>1.0</v>
      </c>
    </row>
    <row r="31289">
      <c r="A31289" s="221">
        <v>31722.0</v>
      </c>
      <c r="B31289" s="221">
        <v>25618.0</v>
      </c>
      <c r="C31289" s="221">
        <v>1.0</v>
      </c>
    </row>
    <row r="31290">
      <c r="A31290" s="221">
        <v>31722.0</v>
      </c>
      <c r="B31290" s="221">
        <v>25620.0</v>
      </c>
      <c r="C31290" s="221">
        <v>1.0</v>
      </c>
    </row>
    <row r="31291">
      <c r="A31291" s="221">
        <v>31724.0</v>
      </c>
      <c r="B31291" s="221">
        <v>25608.0</v>
      </c>
      <c r="C31291" s="221">
        <v>3.0</v>
      </c>
    </row>
    <row r="31292">
      <c r="A31292" s="221">
        <v>31724.0</v>
      </c>
      <c r="B31292" s="221">
        <v>25618.0</v>
      </c>
      <c r="C31292" s="221">
        <v>5.0</v>
      </c>
    </row>
    <row r="31293">
      <c r="A31293" s="221">
        <v>31724.0</v>
      </c>
      <c r="B31293" s="221">
        <v>25620.0</v>
      </c>
      <c r="C31293" s="221">
        <v>5.0</v>
      </c>
    </row>
    <row r="31294">
      <c r="A31294" s="221">
        <v>31726.0</v>
      </c>
      <c r="B31294" s="221">
        <v>25608.0</v>
      </c>
      <c r="C31294" s="221">
        <v>60.0</v>
      </c>
    </row>
    <row r="31295">
      <c r="A31295" s="221">
        <v>31726.0</v>
      </c>
      <c r="B31295" s="221">
        <v>25618.0</v>
      </c>
      <c r="C31295" s="221">
        <v>98.0</v>
      </c>
    </row>
    <row r="31296">
      <c r="A31296" s="221">
        <v>31726.0</v>
      </c>
      <c r="B31296" s="221">
        <v>25620.0</v>
      </c>
      <c r="C31296" s="221">
        <v>113.0</v>
      </c>
    </row>
    <row r="31297">
      <c r="A31297" s="221">
        <v>31728.0</v>
      </c>
      <c r="B31297" s="221">
        <v>25589.0</v>
      </c>
      <c r="C31297" s="221">
        <v>2.0</v>
      </c>
    </row>
    <row r="31298">
      <c r="A31298" s="221">
        <v>31728.0</v>
      </c>
      <c r="B31298" s="221">
        <v>25599.0</v>
      </c>
      <c r="C31298" s="221">
        <v>3.0</v>
      </c>
    </row>
    <row r="31299">
      <c r="A31299" s="221">
        <v>31728.0</v>
      </c>
      <c r="B31299" s="221">
        <v>25601.0</v>
      </c>
      <c r="C31299" s="221">
        <v>3.0</v>
      </c>
    </row>
    <row r="31300">
      <c r="A31300" s="221">
        <v>31730.0</v>
      </c>
      <c r="B31300" s="221">
        <v>25589.0</v>
      </c>
      <c r="C31300" s="221">
        <v>9.0</v>
      </c>
    </row>
    <row r="31301">
      <c r="A31301" s="221">
        <v>31730.0</v>
      </c>
      <c r="B31301" s="221">
        <v>25599.0</v>
      </c>
      <c r="C31301" s="221">
        <v>14.0</v>
      </c>
    </row>
    <row r="31302">
      <c r="A31302" s="221">
        <v>31730.0</v>
      </c>
      <c r="B31302" s="221">
        <v>25601.0</v>
      </c>
      <c r="C31302" s="221">
        <v>17.0</v>
      </c>
    </row>
    <row r="31303">
      <c r="A31303" s="221">
        <v>31732.0</v>
      </c>
      <c r="B31303" s="221">
        <v>25589.0</v>
      </c>
      <c r="C31303" s="221">
        <v>222.0</v>
      </c>
    </row>
    <row r="31304">
      <c r="A31304" s="221">
        <v>31732.0</v>
      </c>
      <c r="B31304" s="221">
        <v>25599.0</v>
      </c>
      <c r="C31304" s="221">
        <v>361.0</v>
      </c>
    </row>
    <row r="31305">
      <c r="A31305" s="221">
        <v>31732.0</v>
      </c>
      <c r="B31305" s="221">
        <v>25601.0</v>
      </c>
      <c r="C31305" s="221">
        <v>417.0</v>
      </c>
    </row>
    <row r="31306">
      <c r="A31306" s="221">
        <v>31734.0</v>
      </c>
      <c r="B31306" s="221">
        <v>25608.0</v>
      </c>
      <c r="C31306" s="221">
        <v>1.0</v>
      </c>
    </row>
    <row r="31307">
      <c r="A31307" s="221">
        <v>31734.0</v>
      </c>
      <c r="B31307" s="221">
        <v>25618.0</v>
      </c>
      <c r="C31307" s="221">
        <v>1.0</v>
      </c>
    </row>
    <row r="31308">
      <c r="A31308" s="221">
        <v>31734.0</v>
      </c>
      <c r="B31308" s="221">
        <v>25620.0</v>
      </c>
      <c r="C31308" s="221">
        <v>1.0</v>
      </c>
    </row>
    <row r="31309">
      <c r="A31309" s="221">
        <v>31736.0</v>
      </c>
      <c r="B31309" s="221">
        <v>25608.0</v>
      </c>
      <c r="C31309" s="221">
        <v>3.0</v>
      </c>
    </row>
    <row r="31310">
      <c r="A31310" s="221">
        <v>31736.0</v>
      </c>
      <c r="B31310" s="221">
        <v>25618.0</v>
      </c>
      <c r="C31310" s="221">
        <v>5.0</v>
      </c>
    </row>
    <row r="31311">
      <c r="A31311" s="221">
        <v>31736.0</v>
      </c>
      <c r="B31311" s="221">
        <v>25620.0</v>
      </c>
      <c r="C31311" s="221">
        <v>5.0</v>
      </c>
    </row>
    <row r="31312">
      <c r="A31312" s="221">
        <v>31738.0</v>
      </c>
      <c r="B31312" s="221">
        <v>25608.0</v>
      </c>
      <c r="C31312" s="221">
        <v>60.0</v>
      </c>
    </row>
    <row r="31313">
      <c r="A31313" s="221">
        <v>31738.0</v>
      </c>
      <c r="B31313" s="221">
        <v>25618.0</v>
      </c>
      <c r="C31313" s="221">
        <v>98.0</v>
      </c>
    </row>
    <row r="31314">
      <c r="A31314" s="221">
        <v>31738.0</v>
      </c>
      <c r="B31314" s="221">
        <v>25620.0</v>
      </c>
      <c r="C31314" s="221">
        <v>113.0</v>
      </c>
    </row>
    <row r="31315">
      <c r="A31315" s="221">
        <v>31740.0</v>
      </c>
      <c r="B31315" s="221">
        <v>25589.0</v>
      </c>
      <c r="C31315" s="221">
        <v>2.0</v>
      </c>
    </row>
    <row r="31316">
      <c r="A31316" s="221">
        <v>31740.0</v>
      </c>
      <c r="B31316" s="221">
        <v>25599.0</v>
      </c>
      <c r="C31316" s="221">
        <v>3.0</v>
      </c>
    </row>
    <row r="31317">
      <c r="A31317" s="221">
        <v>31740.0</v>
      </c>
      <c r="B31317" s="221">
        <v>25601.0</v>
      </c>
      <c r="C31317" s="221">
        <v>3.0</v>
      </c>
    </row>
    <row r="31318">
      <c r="A31318" s="221">
        <v>31742.0</v>
      </c>
      <c r="B31318" s="221">
        <v>25589.0</v>
      </c>
      <c r="C31318" s="221">
        <v>9.0</v>
      </c>
    </row>
    <row r="31319">
      <c r="A31319" s="221">
        <v>31742.0</v>
      </c>
      <c r="B31319" s="221">
        <v>25599.0</v>
      </c>
      <c r="C31319" s="221">
        <v>14.0</v>
      </c>
    </row>
    <row r="31320">
      <c r="A31320" s="221">
        <v>31742.0</v>
      </c>
      <c r="B31320" s="221">
        <v>25601.0</v>
      </c>
      <c r="C31320" s="221">
        <v>17.0</v>
      </c>
    </row>
    <row r="31321">
      <c r="A31321" s="221">
        <v>31744.0</v>
      </c>
      <c r="B31321" s="221">
        <v>25589.0</v>
      </c>
      <c r="C31321" s="221">
        <v>222.0</v>
      </c>
    </row>
    <row r="31322">
      <c r="A31322" s="221">
        <v>31744.0</v>
      </c>
      <c r="B31322" s="221">
        <v>25599.0</v>
      </c>
      <c r="C31322" s="221">
        <v>361.0</v>
      </c>
    </row>
    <row r="31323">
      <c r="A31323" s="221">
        <v>31744.0</v>
      </c>
      <c r="B31323" s="221">
        <v>25601.0</v>
      </c>
      <c r="C31323" s="221">
        <v>417.0</v>
      </c>
    </row>
    <row r="31324">
      <c r="A31324" s="221">
        <v>31746.0</v>
      </c>
      <c r="B31324" s="221">
        <v>25608.0</v>
      </c>
      <c r="C31324" s="221">
        <v>1.0</v>
      </c>
    </row>
    <row r="31325">
      <c r="A31325" s="221">
        <v>31746.0</v>
      </c>
      <c r="B31325" s="221">
        <v>25618.0</v>
      </c>
      <c r="C31325" s="221">
        <v>1.0</v>
      </c>
    </row>
    <row r="31326">
      <c r="A31326" s="221">
        <v>31746.0</v>
      </c>
      <c r="B31326" s="221">
        <v>25620.0</v>
      </c>
      <c r="C31326" s="221">
        <v>1.0</v>
      </c>
    </row>
    <row r="31327">
      <c r="A31327" s="221">
        <v>31748.0</v>
      </c>
      <c r="B31327" s="221">
        <v>25608.0</v>
      </c>
      <c r="C31327" s="221">
        <v>3.0</v>
      </c>
    </row>
    <row r="31328">
      <c r="A31328" s="221">
        <v>31748.0</v>
      </c>
      <c r="B31328" s="221">
        <v>25618.0</v>
      </c>
      <c r="C31328" s="221">
        <v>5.0</v>
      </c>
    </row>
    <row r="31329">
      <c r="A31329" s="221">
        <v>31748.0</v>
      </c>
      <c r="B31329" s="221">
        <v>25620.0</v>
      </c>
      <c r="C31329" s="221">
        <v>5.0</v>
      </c>
    </row>
    <row r="31330">
      <c r="A31330" s="221">
        <v>31750.0</v>
      </c>
      <c r="B31330" s="221">
        <v>25608.0</v>
      </c>
      <c r="C31330" s="221">
        <v>60.0</v>
      </c>
    </row>
    <row r="31331">
      <c r="A31331" s="221">
        <v>31750.0</v>
      </c>
      <c r="B31331" s="221">
        <v>25618.0</v>
      </c>
      <c r="C31331" s="221">
        <v>98.0</v>
      </c>
    </row>
    <row r="31332">
      <c r="A31332" s="221">
        <v>31750.0</v>
      </c>
      <c r="B31332" s="221">
        <v>25620.0</v>
      </c>
      <c r="C31332" s="221">
        <v>113.0</v>
      </c>
    </row>
    <row r="31333">
      <c r="A31333" s="221">
        <v>31752.0</v>
      </c>
      <c r="B31333" s="221">
        <v>25589.0</v>
      </c>
      <c r="C31333" s="221">
        <v>2.0</v>
      </c>
    </row>
    <row r="31334">
      <c r="A31334" s="221">
        <v>31752.0</v>
      </c>
      <c r="B31334" s="221">
        <v>25599.0</v>
      </c>
      <c r="C31334" s="221">
        <v>3.0</v>
      </c>
    </row>
    <row r="31335">
      <c r="A31335" s="221">
        <v>31752.0</v>
      </c>
      <c r="B31335" s="221">
        <v>25601.0</v>
      </c>
      <c r="C31335" s="221">
        <v>3.0</v>
      </c>
    </row>
    <row r="31336">
      <c r="A31336" s="221">
        <v>31754.0</v>
      </c>
      <c r="B31336" s="221">
        <v>25589.0</v>
      </c>
      <c r="C31336" s="221">
        <v>9.0</v>
      </c>
    </row>
    <row r="31337">
      <c r="A31337" s="221">
        <v>31754.0</v>
      </c>
      <c r="B31337" s="221">
        <v>25599.0</v>
      </c>
      <c r="C31337" s="221">
        <v>14.0</v>
      </c>
    </row>
    <row r="31338">
      <c r="A31338" s="221">
        <v>31754.0</v>
      </c>
      <c r="B31338" s="221">
        <v>25601.0</v>
      </c>
      <c r="C31338" s="221">
        <v>17.0</v>
      </c>
    </row>
    <row r="31339">
      <c r="A31339" s="221">
        <v>31756.0</v>
      </c>
      <c r="B31339" s="221">
        <v>25589.0</v>
      </c>
      <c r="C31339" s="221">
        <v>222.0</v>
      </c>
    </row>
    <row r="31340">
      <c r="A31340" s="221">
        <v>31756.0</v>
      </c>
      <c r="B31340" s="221">
        <v>25599.0</v>
      </c>
      <c r="C31340" s="221">
        <v>361.0</v>
      </c>
    </row>
    <row r="31341">
      <c r="A31341" s="221">
        <v>31756.0</v>
      </c>
      <c r="B31341" s="221">
        <v>25601.0</v>
      </c>
      <c r="C31341" s="221">
        <v>417.0</v>
      </c>
    </row>
    <row r="31342">
      <c r="A31342" s="221">
        <v>31758.0</v>
      </c>
      <c r="B31342" s="221">
        <v>25608.0</v>
      </c>
      <c r="C31342" s="221">
        <v>1.0</v>
      </c>
    </row>
    <row r="31343">
      <c r="A31343" s="221">
        <v>31758.0</v>
      </c>
      <c r="B31343" s="221">
        <v>25618.0</v>
      </c>
      <c r="C31343" s="221">
        <v>1.0</v>
      </c>
    </row>
    <row r="31344">
      <c r="A31344" s="221">
        <v>31758.0</v>
      </c>
      <c r="B31344" s="221">
        <v>25620.0</v>
      </c>
      <c r="C31344" s="221">
        <v>1.0</v>
      </c>
    </row>
    <row r="31345">
      <c r="A31345" s="221">
        <v>31760.0</v>
      </c>
      <c r="B31345" s="221">
        <v>25608.0</v>
      </c>
      <c r="C31345" s="221">
        <v>3.0</v>
      </c>
    </row>
    <row r="31346">
      <c r="A31346" s="221">
        <v>31760.0</v>
      </c>
      <c r="B31346" s="221">
        <v>25618.0</v>
      </c>
      <c r="C31346" s="221">
        <v>5.0</v>
      </c>
    </row>
    <row r="31347">
      <c r="A31347" s="221">
        <v>31760.0</v>
      </c>
      <c r="B31347" s="221">
        <v>25620.0</v>
      </c>
      <c r="C31347" s="221">
        <v>5.0</v>
      </c>
    </row>
    <row r="31348">
      <c r="A31348" s="221">
        <v>31762.0</v>
      </c>
      <c r="B31348" s="221">
        <v>25608.0</v>
      </c>
      <c r="C31348" s="221">
        <v>60.0</v>
      </c>
    </row>
    <row r="31349">
      <c r="A31349" s="221">
        <v>31762.0</v>
      </c>
      <c r="B31349" s="221">
        <v>25618.0</v>
      </c>
      <c r="C31349" s="221">
        <v>98.0</v>
      </c>
    </row>
    <row r="31350">
      <c r="A31350" s="221">
        <v>31762.0</v>
      </c>
      <c r="B31350" s="221">
        <v>25620.0</v>
      </c>
      <c r="C31350" s="221">
        <v>113.0</v>
      </c>
    </row>
    <row r="31351">
      <c r="A31351" s="221">
        <v>31764.0</v>
      </c>
      <c r="B31351" s="221">
        <v>25589.0</v>
      </c>
      <c r="C31351" s="221">
        <v>1.0</v>
      </c>
    </row>
    <row r="31352">
      <c r="A31352" s="221">
        <v>31764.0</v>
      </c>
      <c r="B31352" s="221">
        <v>25599.0</v>
      </c>
      <c r="C31352" s="221">
        <v>2.0</v>
      </c>
    </row>
    <row r="31353">
      <c r="A31353" s="221">
        <v>31764.0</v>
      </c>
      <c r="B31353" s="221">
        <v>25601.0</v>
      </c>
      <c r="C31353" s="221">
        <v>2.0</v>
      </c>
    </row>
    <row r="31354">
      <c r="A31354" s="221">
        <v>31766.0</v>
      </c>
      <c r="B31354" s="221">
        <v>25589.0</v>
      </c>
      <c r="C31354" s="221">
        <v>4.0</v>
      </c>
    </row>
    <row r="31355">
      <c r="A31355" s="221">
        <v>31766.0</v>
      </c>
      <c r="B31355" s="221">
        <v>25599.0</v>
      </c>
      <c r="C31355" s="221">
        <v>11.0</v>
      </c>
    </row>
    <row r="31356">
      <c r="A31356" s="221">
        <v>31766.0</v>
      </c>
      <c r="B31356" s="221">
        <v>25601.0</v>
      </c>
      <c r="C31356" s="221">
        <v>13.0</v>
      </c>
    </row>
    <row r="31357">
      <c r="A31357" s="221">
        <v>31768.0</v>
      </c>
      <c r="B31357" s="221">
        <v>25589.0</v>
      </c>
      <c r="C31357" s="221">
        <v>111.0</v>
      </c>
    </row>
    <row r="31358">
      <c r="A31358" s="221">
        <v>31768.0</v>
      </c>
      <c r="B31358" s="221">
        <v>25599.0</v>
      </c>
      <c r="C31358" s="221">
        <v>278.0</v>
      </c>
    </row>
    <row r="31359">
      <c r="A31359" s="221">
        <v>31768.0</v>
      </c>
      <c r="B31359" s="221">
        <v>25601.0</v>
      </c>
      <c r="C31359" s="221">
        <v>333.0</v>
      </c>
    </row>
    <row r="31360">
      <c r="A31360" s="221">
        <v>31770.0</v>
      </c>
      <c r="B31360" s="221">
        <v>25608.0</v>
      </c>
      <c r="C31360" s="221">
        <v>1.0</v>
      </c>
    </row>
    <row r="31361">
      <c r="A31361" s="221">
        <v>31770.0</v>
      </c>
      <c r="B31361" s="221">
        <v>25618.0</v>
      </c>
      <c r="C31361" s="221">
        <v>1.0</v>
      </c>
    </row>
    <row r="31362">
      <c r="A31362" s="221">
        <v>31770.0</v>
      </c>
      <c r="B31362" s="221">
        <v>25620.0</v>
      </c>
      <c r="C31362" s="221">
        <v>1.0</v>
      </c>
    </row>
    <row r="31363">
      <c r="A31363" s="221">
        <v>31772.0</v>
      </c>
      <c r="B31363" s="221">
        <v>25608.0</v>
      </c>
      <c r="C31363" s="221">
        <v>1.0</v>
      </c>
    </row>
    <row r="31364">
      <c r="A31364" s="221">
        <v>31772.0</v>
      </c>
      <c r="B31364" s="221">
        <v>25618.0</v>
      </c>
      <c r="C31364" s="221">
        <v>3.0</v>
      </c>
    </row>
    <row r="31365">
      <c r="A31365" s="221">
        <v>31772.0</v>
      </c>
      <c r="B31365" s="221">
        <v>25620.0</v>
      </c>
      <c r="C31365" s="221">
        <v>3.0</v>
      </c>
    </row>
    <row r="31366">
      <c r="A31366" s="221">
        <v>31774.0</v>
      </c>
      <c r="B31366" s="221">
        <v>25608.0</v>
      </c>
      <c r="C31366" s="221">
        <v>30.0</v>
      </c>
    </row>
    <row r="31367">
      <c r="A31367" s="221">
        <v>31774.0</v>
      </c>
      <c r="B31367" s="221">
        <v>25618.0</v>
      </c>
      <c r="C31367" s="221">
        <v>75.0</v>
      </c>
    </row>
    <row r="31368">
      <c r="A31368" s="221">
        <v>31774.0</v>
      </c>
      <c r="B31368" s="221">
        <v>25620.0</v>
      </c>
      <c r="C31368" s="221">
        <v>90.0</v>
      </c>
    </row>
    <row r="31369">
      <c r="A31369" s="221">
        <v>31776.0</v>
      </c>
      <c r="B31369" s="221">
        <v>25589.0</v>
      </c>
      <c r="C31369" s="221">
        <v>1.0</v>
      </c>
    </row>
    <row r="31370">
      <c r="A31370" s="221">
        <v>31776.0</v>
      </c>
      <c r="B31370" s="221">
        <v>25599.0</v>
      </c>
      <c r="C31370" s="221">
        <v>3.0</v>
      </c>
    </row>
    <row r="31371">
      <c r="A31371" s="221">
        <v>31776.0</v>
      </c>
      <c r="B31371" s="221">
        <v>25601.0</v>
      </c>
      <c r="C31371" s="221">
        <v>3.0</v>
      </c>
    </row>
    <row r="31372">
      <c r="A31372" s="221">
        <v>31778.0</v>
      </c>
      <c r="B31372" s="221">
        <v>25589.0</v>
      </c>
      <c r="C31372" s="221">
        <v>7.0</v>
      </c>
    </row>
    <row r="31373">
      <c r="A31373" s="221">
        <v>31778.0</v>
      </c>
      <c r="B31373" s="221">
        <v>25599.0</v>
      </c>
      <c r="C31373" s="221">
        <v>16.0</v>
      </c>
    </row>
    <row r="31374">
      <c r="A31374" s="221">
        <v>31778.0</v>
      </c>
      <c r="B31374" s="221">
        <v>25601.0</v>
      </c>
      <c r="C31374" s="221">
        <v>14.0</v>
      </c>
    </row>
    <row r="31375">
      <c r="A31375" s="221">
        <v>31780.0</v>
      </c>
      <c r="B31375" s="221">
        <v>25589.0</v>
      </c>
      <c r="C31375" s="221">
        <v>167.0</v>
      </c>
    </row>
    <row r="31376">
      <c r="A31376" s="221">
        <v>31780.0</v>
      </c>
      <c r="B31376" s="221">
        <v>25599.0</v>
      </c>
      <c r="C31376" s="221">
        <v>389.0</v>
      </c>
    </row>
    <row r="31377">
      <c r="A31377" s="221">
        <v>31780.0</v>
      </c>
      <c r="B31377" s="221">
        <v>25601.0</v>
      </c>
      <c r="C31377" s="221">
        <v>361.0</v>
      </c>
    </row>
    <row r="31378">
      <c r="A31378" s="221">
        <v>31782.0</v>
      </c>
      <c r="B31378" s="221">
        <v>25608.0</v>
      </c>
      <c r="C31378" s="221">
        <v>1.0</v>
      </c>
    </row>
    <row r="31379">
      <c r="A31379" s="221">
        <v>31782.0</v>
      </c>
      <c r="B31379" s="221">
        <v>25618.0</v>
      </c>
      <c r="C31379" s="221">
        <v>1.0</v>
      </c>
    </row>
    <row r="31380">
      <c r="A31380" s="221">
        <v>31782.0</v>
      </c>
      <c r="B31380" s="221">
        <v>25620.0</v>
      </c>
      <c r="C31380" s="221">
        <v>1.0</v>
      </c>
    </row>
    <row r="31381">
      <c r="A31381" s="221">
        <v>31784.0</v>
      </c>
      <c r="B31381" s="221">
        <v>25608.0</v>
      </c>
      <c r="C31381" s="221">
        <v>1.0</v>
      </c>
    </row>
    <row r="31382">
      <c r="A31382" s="221">
        <v>31784.0</v>
      </c>
      <c r="B31382" s="221">
        <v>25618.0</v>
      </c>
      <c r="C31382" s="221">
        <v>5.0</v>
      </c>
    </row>
    <row r="31383">
      <c r="A31383" s="221">
        <v>31784.0</v>
      </c>
      <c r="B31383" s="221">
        <v>25620.0</v>
      </c>
      <c r="C31383" s="221">
        <v>5.0</v>
      </c>
    </row>
    <row r="31384">
      <c r="A31384" s="221">
        <v>31786.0</v>
      </c>
      <c r="B31384" s="221">
        <v>25608.0</v>
      </c>
      <c r="C31384" s="221">
        <v>45.0</v>
      </c>
    </row>
    <row r="31385">
      <c r="A31385" s="221">
        <v>31786.0</v>
      </c>
      <c r="B31385" s="221">
        <v>25618.0</v>
      </c>
      <c r="C31385" s="221">
        <v>105.0</v>
      </c>
    </row>
    <row r="31386">
      <c r="A31386" s="221">
        <v>31786.0</v>
      </c>
      <c r="B31386" s="221">
        <v>25620.0</v>
      </c>
      <c r="C31386" s="221">
        <v>98.0</v>
      </c>
    </row>
    <row r="31387">
      <c r="A31387" s="221">
        <v>31788.0</v>
      </c>
      <c r="B31387" s="221">
        <v>25598.0</v>
      </c>
      <c r="C31387" s="221">
        <v>4.0</v>
      </c>
    </row>
    <row r="31388">
      <c r="A31388" s="221">
        <v>31788.0</v>
      </c>
      <c r="B31388" s="221">
        <v>25600.0</v>
      </c>
      <c r="C31388" s="221">
        <v>4.0</v>
      </c>
    </row>
    <row r="31389">
      <c r="A31389" s="221">
        <v>31788.0</v>
      </c>
      <c r="B31389" s="221">
        <v>25606.0</v>
      </c>
      <c r="C31389" s="221">
        <v>2.0</v>
      </c>
    </row>
    <row r="31390">
      <c r="A31390" s="221">
        <v>31790.0</v>
      </c>
      <c r="B31390" s="221">
        <v>25598.0</v>
      </c>
      <c r="C31390" s="221">
        <v>22.0</v>
      </c>
    </row>
    <row r="31391">
      <c r="A31391" s="221">
        <v>31790.0</v>
      </c>
      <c r="B31391" s="221">
        <v>25600.0</v>
      </c>
      <c r="C31391" s="221">
        <v>22.0</v>
      </c>
    </row>
    <row r="31392">
      <c r="A31392" s="221">
        <v>31790.0</v>
      </c>
      <c r="B31392" s="221">
        <v>25606.0</v>
      </c>
      <c r="C31392" s="221">
        <v>9.0</v>
      </c>
    </row>
    <row r="31393">
      <c r="A31393" s="221">
        <v>31792.0</v>
      </c>
      <c r="B31393" s="221">
        <v>25598.0</v>
      </c>
      <c r="C31393" s="221">
        <v>556.0</v>
      </c>
    </row>
    <row r="31394">
      <c r="A31394" s="221">
        <v>31792.0</v>
      </c>
      <c r="B31394" s="221">
        <v>25600.0</v>
      </c>
      <c r="C31394" s="221">
        <v>556.0</v>
      </c>
    </row>
    <row r="31395">
      <c r="A31395" s="221">
        <v>31792.0</v>
      </c>
      <c r="B31395" s="221">
        <v>25606.0</v>
      </c>
      <c r="C31395" s="221">
        <v>222.0</v>
      </c>
    </row>
    <row r="31396">
      <c r="A31396" s="221">
        <v>31794.0</v>
      </c>
      <c r="B31396" s="221">
        <v>25617.0</v>
      </c>
      <c r="C31396" s="221">
        <v>1.0</v>
      </c>
    </row>
    <row r="31397">
      <c r="A31397" s="221">
        <v>31794.0</v>
      </c>
      <c r="B31397" s="221">
        <v>25619.0</v>
      </c>
      <c r="C31397" s="221">
        <v>1.0</v>
      </c>
    </row>
    <row r="31398">
      <c r="A31398" s="221">
        <v>31794.0</v>
      </c>
      <c r="B31398" s="221">
        <v>25625.0</v>
      </c>
      <c r="C31398" s="221">
        <v>1.0</v>
      </c>
    </row>
    <row r="31399">
      <c r="A31399" s="221">
        <v>31796.0</v>
      </c>
      <c r="B31399" s="221">
        <v>25617.0</v>
      </c>
      <c r="C31399" s="221">
        <v>6.0</v>
      </c>
    </row>
    <row r="31400">
      <c r="A31400" s="221">
        <v>31796.0</v>
      </c>
      <c r="B31400" s="221">
        <v>25619.0</v>
      </c>
      <c r="C31400" s="221">
        <v>6.0</v>
      </c>
    </row>
    <row r="31401">
      <c r="A31401" s="221">
        <v>31796.0</v>
      </c>
      <c r="B31401" s="221">
        <v>25625.0</v>
      </c>
      <c r="C31401" s="221">
        <v>3.0</v>
      </c>
    </row>
    <row r="31402">
      <c r="A31402" s="221">
        <v>31798.0</v>
      </c>
      <c r="B31402" s="221">
        <v>25617.0</v>
      </c>
      <c r="C31402" s="221">
        <v>150.0</v>
      </c>
    </row>
    <row r="31403">
      <c r="A31403" s="221">
        <v>31798.0</v>
      </c>
      <c r="B31403" s="221">
        <v>25619.0</v>
      </c>
      <c r="C31403" s="221">
        <v>150.0</v>
      </c>
    </row>
    <row r="31404">
      <c r="A31404" s="221">
        <v>31798.0</v>
      </c>
      <c r="B31404" s="221">
        <v>25625.0</v>
      </c>
      <c r="C31404" s="221">
        <v>60.0</v>
      </c>
    </row>
    <row r="31405">
      <c r="A31405" s="221">
        <v>31800.0</v>
      </c>
      <c r="B31405" s="221">
        <v>25598.0</v>
      </c>
      <c r="C31405" s="221">
        <v>4.0</v>
      </c>
    </row>
    <row r="31406">
      <c r="A31406" s="221">
        <v>31800.0</v>
      </c>
      <c r="B31406" s="221">
        <v>25600.0</v>
      </c>
      <c r="C31406" s="221">
        <v>4.0</v>
      </c>
    </row>
    <row r="31407">
      <c r="A31407" s="221">
        <v>31800.0</v>
      </c>
      <c r="B31407" s="221">
        <v>25606.0</v>
      </c>
      <c r="C31407" s="221">
        <v>2.0</v>
      </c>
    </row>
    <row r="31408">
      <c r="A31408" s="221">
        <v>31802.0</v>
      </c>
      <c r="B31408" s="221">
        <v>25598.0</v>
      </c>
      <c r="C31408" s="221">
        <v>22.0</v>
      </c>
    </row>
    <row r="31409">
      <c r="A31409" s="221">
        <v>31802.0</v>
      </c>
      <c r="B31409" s="221">
        <v>25600.0</v>
      </c>
      <c r="C31409" s="221">
        <v>22.0</v>
      </c>
    </row>
    <row r="31410">
      <c r="A31410" s="221">
        <v>31802.0</v>
      </c>
      <c r="B31410" s="221">
        <v>25606.0</v>
      </c>
      <c r="C31410" s="221">
        <v>9.0</v>
      </c>
    </row>
    <row r="31411">
      <c r="A31411" s="221">
        <v>31804.0</v>
      </c>
      <c r="B31411" s="221">
        <v>25598.0</v>
      </c>
      <c r="C31411" s="221">
        <v>556.0</v>
      </c>
    </row>
    <row r="31412">
      <c r="A31412" s="221">
        <v>31804.0</v>
      </c>
      <c r="B31412" s="221">
        <v>25600.0</v>
      </c>
      <c r="C31412" s="221">
        <v>556.0</v>
      </c>
    </row>
    <row r="31413">
      <c r="A31413" s="221">
        <v>31804.0</v>
      </c>
      <c r="B31413" s="221">
        <v>25606.0</v>
      </c>
      <c r="C31413" s="221">
        <v>222.0</v>
      </c>
    </row>
    <row r="31414">
      <c r="A31414" s="221">
        <v>31810.0</v>
      </c>
      <c r="B31414" s="221">
        <v>25617.0</v>
      </c>
      <c r="C31414" s="221">
        <v>1.0</v>
      </c>
    </row>
    <row r="31415">
      <c r="A31415" s="221">
        <v>31810.0</v>
      </c>
      <c r="B31415" s="221">
        <v>25619.0</v>
      </c>
      <c r="C31415" s="221">
        <v>1.0</v>
      </c>
    </row>
    <row r="31416">
      <c r="A31416" s="221">
        <v>31810.0</v>
      </c>
      <c r="B31416" s="221">
        <v>25625.0</v>
      </c>
      <c r="C31416" s="221">
        <v>1.0</v>
      </c>
    </row>
    <row r="31417">
      <c r="A31417" s="221">
        <v>31812.0</v>
      </c>
      <c r="B31417" s="221">
        <v>25617.0</v>
      </c>
      <c r="C31417" s="221">
        <v>6.0</v>
      </c>
    </row>
    <row r="31418">
      <c r="A31418" s="221">
        <v>31812.0</v>
      </c>
      <c r="B31418" s="221">
        <v>25619.0</v>
      </c>
      <c r="C31418" s="221">
        <v>6.0</v>
      </c>
    </row>
    <row r="31419">
      <c r="A31419" s="221">
        <v>31812.0</v>
      </c>
      <c r="B31419" s="221">
        <v>25625.0</v>
      </c>
      <c r="C31419" s="221">
        <v>3.0</v>
      </c>
    </row>
    <row r="31420">
      <c r="A31420" s="221">
        <v>31814.0</v>
      </c>
      <c r="B31420" s="221">
        <v>25617.0</v>
      </c>
      <c r="C31420" s="221">
        <v>150.0</v>
      </c>
    </row>
    <row r="31421">
      <c r="A31421" s="221">
        <v>31814.0</v>
      </c>
      <c r="B31421" s="221">
        <v>25619.0</v>
      </c>
      <c r="C31421" s="221">
        <v>150.0</v>
      </c>
    </row>
    <row r="31422">
      <c r="A31422" s="221">
        <v>31814.0</v>
      </c>
      <c r="B31422" s="221">
        <v>25625.0</v>
      </c>
      <c r="C31422" s="221">
        <v>60.0</v>
      </c>
    </row>
    <row r="31423">
      <c r="A31423" s="221">
        <v>31816.0</v>
      </c>
      <c r="B31423" s="221">
        <v>25598.0</v>
      </c>
      <c r="C31423" s="221">
        <v>4.0</v>
      </c>
    </row>
    <row r="31424">
      <c r="A31424" s="221">
        <v>31816.0</v>
      </c>
      <c r="B31424" s="221">
        <v>25600.0</v>
      </c>
      <c r="C31424" s="221">
        <v>4.0</v>
      </c>
    </row>
    <row r="31425">
      <c r="A31425" s="221">
        <v>31816.0</v>
      </c>
      <c r="B31425" s="221">
        <v>25606.0</v>
      </c>
      <c r="C31425" s="221">
        <v>2.0</v>
      </c>
    </row>
    <row r="31426">
      <c r="A31426" s="221">
        <v>31818.0</v>
      </c>
      <c r="B31426" s="221">
        <v>25598.0</v>
      </c>
      <c r="C31426" s="221">
        <v>22.0</v>
      </c>
    </row>
    <row r="31427">
      <c r="A31427" s="221">
        <v>31818.0</v>
      </c>
      <c r="B31427" s="221">
        <v>25600.0</v>
      </c>
      <c r="C31427" s="221">
        <v>22.0</v>
      </c>
    </row>
    <row r="31428">
      <c r="A31428" s="221">
        <v>31818.0</v>
      </c>
      <c r="B31428" s="221">
        <v>25606.0</v>
      </c>
      <c r="C31428" s="221">
        <v>9.0</v>
      </c>
    </row>
    <row r="31429">
      <c r="A31429" s="221">
        <v>31820.0</v>
      </c>
      <c r="B31429" s="221">
        <v>25598.0</v>
      </c>
      <c r="C31429" s="221">
        <v>556.0</v>
      </c>
    </row>
    <row r="31430">
      <c r="A31430" s="221">
        <v>31820.0</v>
      </c>
      <c r="B31430" s="221">
        <v>25600.0</v>
      </c>
      <c r="C31430" s="221">
        <v>556.0</v>
      </c>
    </row>
    <row r="31431">
      <c r="A31431" s="221">
        <v>31820.0</v>
      </c>
      <c r="B31431" s="221">
        <v>25606.0</v>
      </c>
      <c r="C31431" s="221">
        <v>222.0</v>
      </c>
    </row>
    <row r="31432">
      <c r="A31432" s="221">
        <v>31822.0</v>
      </c>
      <c r="B31432" s="221">
        <v>25617.0</v>
      </c>
      <c r="C31432" s="221">
        <v>1.0</v>
      </c>
    </row>
    <row r="31433">
      <c r="A31433" s="221">
        <v>31822.0</v>
      </c>
      <c r="B31433" s="221">
        <v>25619.0</v>
      </c>
      <c r="C31433" s="221">
        <v>1.0</v>
      </c>
    </row>
    <row r="31434">
      <c r="A31434" s="221">
        <v>31822.0</v>
      </c>
      <c r="B31434" s="221">
        <v>25625.0</v>
      </c>
      <c r="C31434" s="221">
        <v>1.0</v>
      </c>
    </row>
    <row r="31435">
      <c r="A31435" s="221">
        <v>31824.0</v>
      </c>
      <c r="B31435" s="221">
        <v>25617.0</v>
      </c>
      <c r="C31435" s="221">
        <v>6.0</v>
      </c>
    </row>
    <row r="31436">
      <c r="A31436" s="221">
        <v>31824.0</v>
      </c>
      <c r="B31436" s="221">
        <v>25619.0</v>
      </c>
      <c r="C31436" s="221">
        <v>6.0</v>
      </c>
    </row>
    <row r="31437">
      <c r="A31437" s="221">
        <v>31824.0</v>
      </c>
      <c r="B31437" s="221">
        <v>25625.0</v>
      </c>
      <c r="C31437" s="221">
        <v>3.0</v>
      </c>
    </row>
    <row r="31438">
      <c r="A31438" s="221">
        <v>31826.0</v>
      </c>
      <c r="B31438" s="221">
        <v>25617.0</v>
      </c>
      <c r="C31438" s="221">
        <v>150.0</v>
      </c>
    </row>
    <row r="31439">
      <c r="A31439" s="221">
        <v>31826.0</v>
      </c>
      <c r="B31439" s="221">
        <v>25619.0</v>
      </c>
      <c r="C31439" s="221">
        <v>150.0</v>
      </c>
    </row>
    <row r="31440">
      <c r="A31440" s="221">
        <v>31826.0</v>
      </c>
      <c r="B31440" s="221">
        <v>25625.0</v>
      </c>
      <c r="C31440" s="221">
        <v>60.0</v>
      </c>
    </row>
    <row r="31441">
      <c r="A31441" s="221">
        <v>31864.0</v>
      </c>
      <c r="B31441" s="221">
        <v>34.0</v>
      </c>
      <c r="C31441" s="221">
        <v>471.0</v>
      </c>
    </row>
    <row r="31442">
      <c r="A31442" s="221">
        <v>31864.0</v>
      </c>
      <c r="B31442" s="221">
        <v>36.0</v>
      </c>
      <c r="C31442" s="221">
        <v>4.0</v>
      </c>
    </row>
    <row r="31443">
      <c r="A31443" s="221">
        <v>31864.0</v>
      </c>
      <c r="B31443" s="221">
        <v>38.0</v>
      </c>
      <c r="C31443" s="221">
        <v>2.0</v>
      </c>
    </row>
    <row r="31444">
      <c r="A31444" s="221">
        <v>31866.0</v>
      </c>
      <c r="B31444" s="221">
        <v>34.0</v>
      </c>
      <c r="C31444" s="221">
        <v>3133.0</v>
      </c>
    </row>
    <row r="31445">
      <c r="A31445" s="221">
        <v>31866.0</v>
      </c>
      <c r="B31445" s="221">
        <v>35.0</v>
      </c>
      <c r="C31445" s="221">
        <v>160.0</v>
      </c>
    </row>
    <row r="31446">
      <c r="A31446" s="221">
        <v>31866.0</v>
      </c>
      <c r="B31446" s="221">
        <v>36.0</v>
      </c>
      <c r="C31446" s="221">
        <v>154.0</v>
      </c>
    </row>
    <row r="31447">
      <c r="A31447" s="221">
        <v>31866.0</v>
      </c>
      <c r="B31447" s="221">
        <v>37.0</v>
      </c>
      <c r="C31447" s="221">
        <v>1.0</v>
      </c>
    </row>
    <row r="31448">
      <c r="A31448" s="221">
        <v>31866.0</v>
      </c>
      <c r="B31448" s="221">
        <v>38.0</v>
      </c>
      <c r="C31448" s="221">
        <v>8.0</v>
      </c>
    </row>
    <row r="31449">
      <c r="A31449" s="221">
        <v>31866.0</v>
      </c>
      <c r="B31449" s="221">
        <v>39.0</v>
      </c>
      <c r="C31449" s="221">
        <v>2.0</v>
      </c>
    </row>
    <row r="31450">
      <c r="A31450" s="221">
        <v>31868.0</v>
      </c>
      <c r="B31450" s="221">
        <v>34.0</v>
      </c>
      <c r="C31450" s="221">
        <v>516.0</v>
      </c>
    </row>
    <row r="31451">
      <c r="A31451" s="221">
        <v>31868.0</v>
      </c>
      <c r="B31451" s="221">
        <v>35.0</v>
      </c>
      <c r="C31451" s="221">
        <v>9929.0</v>
      </c>
    </row>
    <row r="31452">
      <c r="A31452" s="221">
        <v>31868.0</v>
      </c>
      <c r="B31452" s="221">
        <v>38.0</v>
      </c>
      <c r="C31452" s="221">
        <v>4.0</v>
      </c>
    </row>
    <row r="31453">
      <c r="A31453" s="221">
        <v>31868.0</v>
      </c>
      <c r="B31453" s="221">
        <v>40.0</v>
      </c>
      <c r="C31453" s="221">
        <v>18.0</v>
      </c>
    </row>
    <row r="31454">
      <c r="A31454" s="221">
        <v>31870.0</v>
      </c>
      <c r="B31454" s="221">
        <v>34.0</v>
      </c>
      <c r="C31454" s="221">
        <v>8516.0</v>
      </c>
    </row>
    <row r="31455">
      <c r="A31455" s="221">
        <v>31870.0</v>
      </c>
      <c r="B31455" s="221">
        <v>36.0</v>
      </c>
      <c r="C31455" s="221">
        <v>627.0</v>
      </c>
    </row>
    <row r="31456">
      <c r="A31456" s="221">
        <v>31870.0</v>
      </c>
      <c r="B31456" s="221">
        <v>37.0</v>
      </c>
      <c r="C31456" s="221">
        <v>9.0</v>
      </c>
    </row>
    <row r="31457">
      <c r="A31457" s="221">
        <v>31870.0</v>
      </c>
      <c r="B31457" s="221">
        <v>38.0</v>
      </c>
      <c r="C31457" s="221">
        <v>2.0</v>
      </c>
    </row>
    <row r="31458">
      <c r="A31458" s="221">
        <v>31870.0</v>
      </c>
      <c r="B31458" s="221">
        <v>39.0</v>
      </c>
      <c r="C31458" s="221">
        <v>8.0</v>
      </c>
    </row>
    <row r="31459">
      <c r="A31459" s="221">
        <v>31870.0</v>
      </c>
      <c r="B31459" s="221">
        <v>40.0</v>
      </c>
      <c r="C31459" s="221">
        <v>4.0</v>
      </c>
    </row>
    <row r="31460">
      <c r="A31460" s="221">
        <v>31872.0</v>
      </c>
      <c r="B31460" s="221">
        <v>34.0</v>
      </c>
      <c r="C31460" s="221">
        <v>538.0</v>
      </c>
    </row>
    <row r="31461">
      <c r="A31461" s="221">
        <v>31872.0</v>
      </c>
      <c r="B31461" s="221">
        <v>35.0</v>
      </c>
      <c r="C31461" s="221">
        <v>69.0</v>
      </c>
    </row>
    <row r="31462">
      <c r="A31462" s="221">
        <v>31872.0</v>
      </c>
      <c r="B31462" s="221">
        <v>37.0</v>
      </c>
      <c r="C31462" s="221">
        <v>4.0</v>
      </c>
    </row>
    <row r="31463">
      <c r="A31463" s="221">
        <v>31872.0</v>
      </c>
      <c r="B31463" s="221">
        <v>38.0</v>
      </c>
      <c r="C31463" s="221">
        <v>2.0</v>
      </c>
    </row>
    <row r="31464">
      <c r="A31464" s="221">
        <v>31874.0</v>
      </c>
      <c r="B31464" s="221">
        <v>34.0</v>
      </c>
      <c r="C31464" s="221">
        <v>2631.0</v>
      </c>
    </row>
    <row r="31465">
      <c r="A31465" s="221">
        <v>31874.0</v>
      </c>
      <c r="B31465" s="221">
        <v>35.0</v>
      </c>
      <c r="C31465" s="221">
        <v>542.0</v>
      </c>
    </row>
    <row r="31466">
      <c r="A31466" s="221">
        <v>31874.0</v>
      </c>
      <c r="B31466" s="221">
        <v>36.0</v>
      </c>
      <c r="C31466" s="221">
        <v>113.0</v>
      </c>
    </row>
    <row r="31467">
      <c r="A31467" s="221">
        <v>31874.0</v>
      </c>
      <c r="B31467" s="221">
        <v>39.0</v>
      </c>
      <c r="C31467" s="221">
        <v>4.0</v>
      </c>
    </row>
    <row r="31468">
      <c r="A31468" s="221">
        <v>31876.0</v>
      </c>
      <c r="B31468" s="221">
        <v>34.0</v>
      </c>
      <c r="C31468" s="221">
        <v>5947.0</v>
      </c>
    </row>
    <row r="31469">
      <c r="A31469" s="221">
        <v>31876.0</v>
      </c>
      <c r="B31469" s="221">
        <v>35.0</v>
      </c>
      <c r="C31469" s="221">
        <v>729.0</v>
      </c>
    </row>
    <row r="31470">
      <c r="A31470" s="221">
        <v>31876.0</v>
      </c>
      <c r="B31470" s="221">
        <v>37.0</v>
      </c>
      <c r="C31470" s="221">
        <v>47.0</v>
      </c>
    </row>
    <row r="31471">
      <c r="A31471" s="221">
        <v>31876.0</v>
      </c>
      <c r="B31471" s="221">
        <v>38.0</v>
      </c>
      <c r="C31471" s="221">
        <v>27.0</v>
      </c>
    </row>
    <row r="31472">
      <c r="A31472" s="221">
        <v>31876.0</v>
      </c>
      <c r="B31472" s="221">
        <v>39.0</v>
      </c>
      <c r="C31472" s="221">
        <v>18.0</v>
      </c>
    </row>
    <row r="31473">
      <c r="A31473" s="221">
        <v>31878.0</v>
      </c>
      <c r="B31473" s="221">
        <v>34.0</v>
      </c>
      <c r="C31473" s="221">
        <v>516.0</v>
      </c>
    </row>
    <row r="31474">
      <c r="A31474" s="221">
        <v>31878.0</v>
      </c>
      <c r="B31474" s="221">
        <v>35.0</v>
      </c>
      <c r="C31474" s="221">
        <v>9929.0</v>
      </c>
    </row>
    <row r="31475">
      <c r="A31475" s="221">
        <v>31878.0</v>
      </c>
      <c r="B31475" s="221">
        <v>38.0</v>
      </c>
      <c r="C31475" s="221">
        <v>4.0</v>
      </c>
    </row>
    <row r="31476">
      <c r="A31476" s="221">
        <v>31878.0</v>
      </c>
      <c r="B31476" s="221">
        <v>40.0</v>
      </c>
      <c r="C31476" s="221">
        <v>18.0</v>
      </c>
    </row>
    <row r="31477">
      <c r="A31477" s="221">
        <v>31880.0</v>
      </c>
      <c r="B31477" s="221">
        <v>34.0</v>
      </c>
      <c r="C31477" s="221">
        <v>509.0</v>
      </c>
    </row>
    <row r="31478">
      <c r="A31478" s="221">
        <v>31880.0</v>
      </c>
      <c r="B31478" s="221">
        <v>35.0</v>
      </c>
      <c r="C31478" s="221">
        <v>7.0</v>
      </c>
    </row>
    <row r="31479">
      <c r="A31479" s="221">
        <v>31880.0</v>
      </c>
      <c r="B31479" s="221">
        <v>37.0</v>
      </c>
      <c r="C31479" s="221">
        <v>4.0</v>
      </c>
    </row>
    <row r="31480">
      <c r="A31480" s="221">
        <v>31880.0</v>
      </c>
      <c r="B31480" s="221">
        <v>38.0</v>
      </c>
      <c r="C31480" s="221">
        <v>2.0</v>
      </c>
    </row>
    <row r="31481">
      <c r="A31481" s="221">
        <v>31882.0</v>
      </c>
      <c r="B31481" s="221">
        <v>34.0</v>
      </c>
      <c r="C31481" s="221">
        <v>3413.0</v>
      </c>
    </row>
    <row r="31482">
      <c r="A31482" s="221">
        <v>31882.0</v>
      </c>
      <c r="B31482" s="221">
        <v>35.0</v>
      </c>
      <c r="C31482" s="221">
        <v>2.0</v>
      </c>
    </row>
    <row r="31483">
      <c r="A31483" s="221">
        <v>31882.0</v>
      </c>
      <c r="B31483" s="221">
        <v>36.0</v>
      </c>
      <c r="C31483" s="221">
        <v>224.0</v>
      </c>
    </row>
    <row r="31484">
      <c r="A31484" s="221">
        <v>31882.0</v>
      </c>
      <c r="B31484" s="221">
        <v>37.0</v>
      </c>
      <c r="C31484" s="221">
        <v>11.0</v>
      </c>
    </row>
    <row r="31485">
      <c r="A31485" s="221">
        <v>31882.0</v>
      </c>
      <c r="B31485" s="221">
        <v>39.0</v>
      </c>
      <c r="C31485" s="221">
        <v>4.0</v>
      </c>
    </row>
    <row r="31486">
      <c r="A31486" s="221">
        <v>31884.0</v>
      </c>
      <c r="B31486" s="221">
        <v>34.0</v>
      </c>
      <c r="C31486" s="221">
        <v>258.0</v>
      </c>
    </row>
    <row r="31487">
      <c r="A31487" s="221">
        <v>31884.0</v>
      </c>
      <c r="B31487" s="221">
        <v>35.0</v>
      </c>
      <c r="C31487" s="221">
        <v>4964.0</v>
      </c>
    </row>
    <row r="31488">
      <c r="A31488" s="221">
        <v>31884.0</v>
      </c>
      <c r="B31488" s="221">
        <v>38.0</v>
      </c>
      <c r="C31488" s="221">
        <v>2.0</v>
      </c>
    </row>
    <row r="31489">
      <c r="A31489" s="221">
        <v>31884.0</v>
      </c>
      <c r="B31489" s="221">
        <v>40.0</v>
      </c>
      <c r="C31489" s="221">
        <v>8.0</v>
      </c>
    </row>
    <row r="31490">
      <c r="A31490" s="221">
        <v>31886.0</v>
      </c>
      <c r="B31490" s="221">
        <v>34.0</v>
      </c>
      <c r="C31490" s="221">
        <v>516.0</v>
      </c>
    </row>
    <row r="31491">
      <c r="A31491" s="221">
        <v>31886.0</v>
      </c>
      <c r="B31491" s="221">
        <v>35.0</v>
      </c>
      <c r="C31491" s="221">
        <v>9929.0</v>
      </c>
    </row>
    <row r="31492">
      <c r="A31492" s="221">
        <v>31886.0</v>
      </c>
      <c r="B31492" s="221">
        <v>38.0</v>
      </c>
      <c r="C31492" s="221">
        <v>4.0</v>
      </c>
    </row>
    <row r="31493">
      <c r="A31493" s="221">
        <v>31886.0</v>
      </c>
      <c r="B31493" s="221">
        <v>40.0</v>
      </c>
      <c r="C31493" s="221">
        <v>18.0</v>
      </c>
    </row>
    <row r="31494">
      <c r="A31494" s="221">
        <v>31888.0</v>
      </c>
      <c r="B31494" s="221">
        <v>34.0</v>
      </c>
      <c r="C31494" s="221">
        <v>951.0</v>
      </c>
    </row>
    <row r="31495">
      <c r="A31495" s="221">
        <v>31888.0</v>
      </c>
      <c r="B31495" s="221">
        <v>35.0</v>
      </c>
      <c r="C31495" s="221">
        <v>7.0</v>
      </c>
    </row>
    <row r="31496">
      <c r="A31496" s="221">
        <v>31888.0</v>
      </c>
      <c r="B31496" s="221">
        <v>36.0</v>
      </c>
      <c r="C31496" s="221">
        <v>7.0</v>
      </c>
    </row>
    <row r="31497">
      <c r="A31497" s="221">
        <v>31888.0</v>
      </c>
      <c r="B31497" s="221">
        <v>38.0</v>
      </c>
      <c r="C31497" s="221">
        <v>4.0</v>
      </c>
    </row>
    <row r="31498">
      <c r="A31498" s="221">
        <v>31890.0</v>
      </c>
      <c r="B31498" s="221">
        <v>34.0</v>
      </c>
      <c r="C31498" s="221">
        <v>2724.0</v>
      </c>
    </row>
    <row r="31499">
      <c r="A31499" s="221">
        <v>31890.0</v>
      </c>
      <c r="B31499" s="221">
        <v>35.0</v>
      </c>
      <c r="C31499" s="221">
        <v>300.0</v>
      </c>
    </row>
    <row r="31500">
      <c r="A31500" s="221">
        <v>31890.0</v>
      </c>
      <c r="B31500" s="221">
        <v>36.0</v>
      </c>
      <c r="C31500" s="221">
        <v>187.0</v>
      </c>
    </row>
    <row r="31501">
      <c r="A31501" s="221">
        <v>31890.0</v>
      </c>
      <c r="B31501" s="221">
        <v>37.0</v>
      </c>
      <c r="C31501" s="221">
        <v>4.0</v>
      </c>
    </row>
    <row r="31502">
      <c r="A31502" s="221">
        <v>31890.0</v>
      </c>
      <c r="B31502" s="221">
        <v>38.0</v>
      </c>
      <c r="C31502" s="221">
        <v>4.0</v>
      </c>
    </row>
    <row r="31503">
      <c r="A31503" s="221">
        <v>31892.0</v>
      </c>
      <c r="B31503" s="221">
        <v>34.0</v>
      </c>
      <c r="C31503" s="221">
        <v>7120.0</v>
      </c>
    </row>
    <row r="31504">
      <c r="A31504" s="221">
        <v>31892.0</v>
      </c>
      <c r="B31504" s="221">
        <v>35.0</v>
      </c>
      <c r="C31504" s="221">
        <v>896.0</v>
      </c>
    </row>
    <row r="31505">
      <c r="A31505" s="221">
        <v>31892.0</v>
      </c>
      <c r="B31505" s="221">
        <v>37.0</v>
      </c>
      <c r="C31505" s="221">
        <v>73.0</v>
      </c>
    </row>
    <row r="31506">
      <c r="A31506" s="221">
        <v>31892.0</v>
      </c>
      <c r="B31506" s="221">
        <v>38.0</v>
      </c>
      <c r="C31506" s="221">
        <v>9.0</v>
      </c>
    </row>
    <row r="31507">
      <c r="A31507" s="221">
        <v>31892.0</v>
      </c>
      <c r="B31507" s="221">
        <v>39.0</v>
      </c>
      <c r="C31507" s="221">
        <v>8.0</v>
      </c>
    </row>
    <row r="31508">
      <c r="A31508" s="221">
        <v>31894.0</v>
      </c>
      <c r="B31508" s="221">
        <v>34.0</v>
      </c>
      <c r="C31508" s="221">
        <v>516.0</v>
      </c>
    </row>
    <row r="31509">
      <c r="A31509" s="221">
        <v>31894.0</v>
      </c>
      <c r="B31509" s="221">
        <v>35.0</v>
      </c>
      <c r="C31509" s="221">
        <v>9929.0</v>
      </c>
    </row>
    <row r="31510">
      <c r="A31510" s="221">
        <v>31894.0</v>
      </c>
      <c r="B31510" s="221">
        <v>38.0</v>
      </c>
      <c r="C31510" s="221">
        <v>4.0</v>
      </c>
    </row>
    <row r="31511">
      <c r="A31511" s="221">
        <v>31894.0</v>
      </c>
      <c r="B31511" s="221">
        <v>40.0</v>
      </c>
      <c r="C31511" s="221">
        <v>18.0</v>
      </c>
    </row>
    <row r="31512">
      <c r="A31512" s="221">
        <v>31896.0</v>
      </c>
      <c r="B31512" s="221">
        <v>34.0</v>
      </c>
      <c r="C31512" s="221">
        <v>751.0</v>
      </c>
    </row>
    <row r="31513">
      <c r="A31513" s="221">
        <v>31896.0</v>
      </c>
      <c r="B31513" s="221">
        <v>35.0</v>
      </c>
      <c r="C31513" s="221">
        <v>226.0</v>
      </c>
    </row>
    <row r="31514">
      <c r="A31514" s="221">
        <v>31896.0</v>
      </c>
      <c r="B31514" s="221">
        <v>36.0</v>
      </c>
      <c r="C31514" s="221">
        <v>311.0</v>
      </c>
    </row>
    <row r="31515">
      <c r="A31515" s="221">
        <v>31896.0</v>
      </c>
      <c r="B31515" s="221">
        <v>37.0</v>
      </c>
      <c r="C31515" s="221">
        <v>43.0</v>
      </c>
    </row>
    <row r="31516">
      <c r="A31516" s="221">
        <v>31896.0</v>
      </c>
      <c r="B31516" s="221">
        <v>38.0</v>
      </c>
      <c r="C31516" s="221">
        <v>2.0</v>
      </c>
    </row>
    <row r="31517">
      <c r="A31517" s="221">
        <v>31896.0</v>
      </c>
      <c r="B31517" s="221">
        <v>39.0</v>
      </c>
      <c r="C31517" s="221">
        <v>2.0</v>
      </c>
    </row>
    <row r="31518">
      <c r="A31518" s="221">
        <v>31898.0</v>
      </c>
      <c r="B31518" s="221">
        <v>34.0</v>
      </c>
      <c r="C31518" s="221">
        <v>751.0</v>
      </c>
    </row>
    <row r="31519">
      <c r="A31519" s="221">
        <v>31898.0</v>
      </c>
      <c r="B31519" s="221">
        <v>35.0</v>
      </c>
      <c r="C31519" s="221">
        <v>226.0</v>
      </c>
    </row>
    <row r="31520">
      <c r="A31520" s="221">
        <v>31898.0</v>
      </c>
      <c r="B31520" s="221">
        <v>36.0</v>
      </c>
      <c r="C31520" s="221">
        <v>311.0</v>
      </c>
    </row>
    <row r="31521">
      <c r="A31521" s="221">
        <v>31898.0</v>
      </c>
      <c r="B31521" s="221">
        <v>37.0</v>
      </c>
      <c r="C31521" s="221">
        <v>43.0</v>
      </c>
    </row>
    <row r="31522">
      <c r="A31522" s="221">
        <v>31898.0</v>
      </c>
      <c r="B31522" s="221">
        <v>38.0</v>
      </c>
      <c r="C31522" s="221">
        <v>2.0</v>
      </c>
    </row>
    <row r="31523">
      <c r="A31523" s="221">
        <v>31898.0</v>
      </c>
      <c r="B31523" s="221">
        <v>39.0</v>
      </c>
      <c r="C31523" s="221">
        <v>2.0</v>
      </c>
    </row>
    <row r="31524">
      <c r="A31524" s="221">
        <v>31900.0</v>
      </c>
      <c r="B31524" s="221">
        <v>34.0</v>
      </c>
      <c r="C31524" s="221">
        <v>18938.0</v>
      </c>
    </row>
    <row r="31525">
      <c r="A31525" s="221">
        <v>31900.0</v>
      </c>
      <c r="B31525" s="221">
        <v>35.0</v>
      </c>
      <c r="C31525" s="221">
        <v>18012.0</v>
      </c>
    </row>
    <row r="31526">
      <c r="A31526" s="221">
        <v>31900.0</v>
      </c>
      <c r="B31526" s="221">
        <v>36.0</v>
      </c>
      <c r="C31526" s="221">
        <v>13619.0</v>
      </c>
    </row>
    <row r="31527">
      <c r="A31527" s="221">
        <v>31900.0</v>
      </c>
      <c r="B31527" s="221">
        <v>37.0</v>
      </c>
      <c r="C31527" s="221">
        <v>877.0</v>
      </c>
    </row>
    <row r="31528">
      <c r="A31528" s="221">
        <v>31900.0</v>
      </c>
      <c r="B31528" s="221">
        <v>39.0</v>
      </c>
      <c r="C31528" s="221">
        <v>2.0</v>
      </c>
    </row>
    <row r="31529">
      <c r="A31529" s="221">
        <v>31900.0</v>
      </c>
      <c r="B31529" s="221">
        <v>40.0</v>
      </c>
      <c r="C31529" s="221">
        <v>12.0</v>
      </c>
    </row>
    <row r="31530">
      <c r="A31530" s="221">
        <v>31902.0</v>
      </c>
      <c r="B31530" s="221">
        <v>34.0</v>
      </c>
      <c r="C31530" s="221">
        <v>18938.0</v>
      </c>
    </row>
    <row r="31531">
      <c r="A31531" s="221">
        <v>31902.0</v>
      </c>
      <c r="B31531" s="221">
        <v>35.0</v>
      </c>
      <c r="C31531" s="221">
        <v>18012.0</v>
      </c>
    </row>
    <row r="31532">
      <c r="A31532" s="221">
        <v>31902.0</v>
      </c>
      <c r="B31532" s="221">
        <v>36.0</v>
      </c>
      <c r="C31532" s="221">
        <v>13619.0</v>
      </c>
    </row>
    <row r="31533">
      <c r="A31533" s="221">
        <v>31902.0</v>
      </c>
      <c r="B31533" s="221">
        <v>37.0</v>
      </c>
      <c r="C31533" s="221">
        <v>877.0</v>
      </c>
    </row>
    <row r="31534">
      <c r="A31534" s="221">
        <v>31902.0</v>
      </c>
      <c r="B31534" s="221">
        <v>39.0</v>
      </c>
      <c r="C31534" s="221">
        <v>2.0</v>
      </c>
    </row>
    <row r="31535">
      <c r="A31535" s="221">
        <v>31902.0</v>
      </c>
      <c r="B31535" s="221">
        <v>40.0</v>
      </c>
      <c r="C31535" s="221">
        <v>12.0</v>
      </c>
    </row>
    <row r="31536">
      <c r="A31536" s="221">
        <v>31904.0</v>
      </c>
      <c r="B31536" s="221">
        <v>34.0</v>
      </c>
      <c r="C31536" s="221">
        <v>5244.0</v>
      </c>
    </row>
    <row r="31537">
      <c r="A31537" s="221">
        <v>31904.0</v>
      </c>
      <c r="B31537" s="221">
        <v>35.0</v>
      </c>
      <c r="C31537" s="221">
        <v>3160.0</v>
      </c>
    </row>
    <row r="31538">
      <c r="A31538" s="221">
        <v>31904.0</v>
      </c>
      <c r="B31538" s="221">
        <v>36.0</v>
      </c>
      <c r="C31538" s="221">
        <v>842.0</v>
      </c>
    </row>
    <row r="31539">
      <c r="A31539" s="221">
        <v>31904.0</v>
      </c>
      <c r="B31539" s="221">
        <v>38.0</v>
      </c>
      <c r="C31539" s="221">
        <v>20.0</v>
      </c>
    </row>
    <row r="31540">
      <c r="A31540" s="221">
        <v>31904.0</v>
      </c>
      <c r="B31540" s="221">
        <v>39.0</v>
      </c>
      <c r="C31540" s="221">
        <v>6.0</v>
      </c>
    </row>
    <row r="31541">
      <c r="A31541" s="221">
        <v>31904.0</v>
      </c>
      <c r="B31541" s="221">
        <v>40.0</v>
      </c>
      <c r="C31541" s="221">
        <v>2.0</v>
      </c>
    </row>
    <row r="31542">
      <c r="A31542" s="221">
        <v>31906.0</v>
      </c>
      <c r="B31542" s="221">
        <v>34.0</v>
      </c>
      <c r="C31542" s="221">
        <v>5244.0</v>
      </c>
    </row>
    <row r="31543">
      <c r="A31543" s="221">
        <v>31906.0</v>
      </c>
      <c r="B31543" s="221">
        <v>35.0</v>
      </c>
      <c r="C31543" s="221">
        <v>3160.0</v>
      </c>
    </row>
    <row r="31544">
      <c r="A31544" s="221">
        <v>31906.0</v>
      </c>
      <c r="B31544" s="221">
        <v>36.0</v>
      </c>
      <c r="C31544" s="221">
        <v>842.0</v>
      </c>
    </row>
    <row r="31545">
      <c r="A31545" s="221">
        <v>31906.0</v>
      </c>
      <c r="B31545" s="221">
        <v>38.0</v>
      </c>
      <c r="C31545" s="221">
        <v>20.0</v>
      </c>
    </row>
    <row r="31546">
      <c r="A31546" s="221">
        <v>31906.0</v>
      </c>
      <c r="B31546" s="221">
        <v>39.0</v>
      </c>
      <c r="C31546" s="221">
        <v>6.0</v>
      </c>
    </row>
    <row r="31547">
      <c r="A31547" s="221">
        <v>31906.0</v>
      </c>
      <c r="B31547" s="221">
        <v>40.0</v>
      </c>
      <c r="C31547" s="221">
        <v>2.0</v>
      </c>
    </row>
    <row r="31548">
      <c r="A31548" s="221">
        <v>31908.0</v>
      </c>
      <c r="B31548" s="221">
        <v>34.0</v>
      </c>
      <c r="C31548" s="221">
        <v>10591.0</v>
      </c>
    </row>
    <row r="31549">
      <c r="A31549" s="221">
        <v>31908.0</v>
      </c>
      <c r="B31549" s="221">
        <v>35.0</v>
      </c>
      <c r="C31549" s="221">
        <v>6983.0</v>
      </c>
    </row>
    <row r="31550">
      <c r="A31550" s="221">
        <v>31908.0</v>
      </c>
      <c r="B31550" s="221">
        <v>36.0</v>
      </c>
      <c r="C31550" s="221">
        <v>2503.0</v>
      </c>
    </row>
    <row r="31551">
      <c r="A31551" s="221">
        <v>31908.0</v>
      </c>
      <c r="B31551" s="221">
        <v>37.0</v>
      </c>
      <c r="C31551" s="221">
        <v>1.0</v>
      </c>
    </row>
    <row r="31552">
      <c r="A31552" s="221">
        <v>31908.0</v>
      </c>
      <c r="B31552" s="221">
        <v>39.0</v>
      </c>
      <c r="C31552" s="221">
        <v>12.0</v>
      </c>
    </row>
    <row r="31553">
      <c r="A31553" s="221">
        <v>31908.0</v>
      </c>
      <c r="B31553" s="221">
        <v>40.0</v>
      </c>
      <c r="C31553" s="221">
        <v>2.0</v>
      </c>
    </row>
    <row r="31554">
      <c r="A31554" s="221">
        <v>31910.0</v>
      </c>
      <c r="B31554" s="221">
        <v>34.0</v>
      </c>
      <c r="C31554" s="221">
        <v>10591.0</v>
      </c>
    </row>
    <row r="31555">
      <c r="A31555" s="221">
        <v>31910.0</v>
      </c>
      <c r="B31555" s="221">
        <v>35.0</v>
      </c>
      <c r="C31555" s="221">
        <v>6983.0</v>
      </c>
    </row>
    <row r="31556">
      <c r="A31556" s="221">
        <v>31910.0</v>
      </c>
      <c r="B31556" s="221">
        <v>36.0</v>
      </c>
      <c r="C31556" s="221">
        <v>2503.0</v>
      </c>
    </row>
    <row r="31557">
      <c r="A31557" s="221">
        <v>31910.0</v>
      </c>
      <c r="B31557" s="221">
        <v>37.0</v>
      </c>
      <c r="C31557" s="221">
        <v>1.0</v>
      </c>
    </row>
    <row r="31558">
      <c r="A31558" s="221">
        <v>31910.0</v>
      </c>
      <c r="B31558" s="221">
        <v>39.0</v>
      </c>
      <c r="C31558" s="221">
        <v>12.0</v>
      </c>
    </row>
    <row r="31559">
      <c r="A31559" s="221">
        <v>31910.0</v>
      </c>
      <c r="B31559" s="221">
        <v>40.0</v>
      </c>
      <c r="C31559" s="221">
        <v>2.0</v>
      </c>
    </row>
    <row r="31560">
      <c r="A31560" s="221">
        <v>31916.0</v>
      </c>
      <c r="B31560" s="221">
        <v>34.0</v>
      </c>
      <c r="C31560" s="221">
        <v>12218.0</v>
      </c>
    </row>
    <row r="31561">
      <c r="A31561" s="221">
        <v>31916.0</v>
      </c>
      <c r="B31561" s="221">
        <v>35.0</v>
      </c>
      <c r="C31561" s="221">
        <v>11594.0</v>
      </c>
    </row>
    <row r="31562">
      <c r="A31562" s="221">
        <v>31916.0</v>
      </c>
      <c r="B31562" s="221">
        <v>36.0</v>
      </c>
      <c r="C31562" s="221">
        <v>8360.0</v>
      </c>
    </row>
    <row r="31563">
      <c r="A31563" s="221">
        <v>31916.0</v>
      </c>
      <c r="B31563" s="221">
        <v>37.0</v>
      </c>
      <c r="C31563" s="221">
        <v>231.0</v>
      </c>
    </row>
    <row r="31564">
      <c r="A31564" s="221">
        <v>31916.0</v>
      </c>
      <c r="B31564" s="221">
        <v>38.0</v>
      </c>
      <c r="C31564" s="221">
        <v>6.0</v>
      </c>
    </row>
    <row r="31565">
      <c r="A31565" s="221">
        <v>31916.0</v>
      </c>
      <c r="B31565" s="221">
        <v>40.0</v>
      </c>
      <c r="C31565" s="221">
        <v>6.0</v>
      </c>
    </row>
    <row r="31566">
      <c r="A31566" s="221">
        <v>31918.0</v>
      </c>
      <c r="B31566" s="221">
        <v>34.0</v>
      </c>
      <c r="C31566" s="221">
        <v>12218.0</v>
      </c>
    </row>
    <row r="31567">
      <c r="A31567" s="221">
        <v>31918.0</v>
      </c>
      <c r="B31567" s="221">
        <v>35.0</v>
      </c>
      <c r="C31567" s="221">
        <v>11594.0</v>
      </c>
    </row>
    <row r="31568">
      <c r="A31568" s="221">
        <v>31918.0</v>
      </c>
      <c r="B31568" s="221">
        <v>36.0</v>
      </c>
      <c r="C31568" s="221">
        <v>8360.0</v>
      </c>
    </row>
    <row r="31569">
      <c r="A31569" s="221">
        <v>31918.0</v>
      </c>
      <c r="B31569" s="221">
        <v>37.0</v>
      </c>
      <c r="C31569" s="221">
        <v>231.0</v>
      </c>
    </row>
    <row r="31570">
      <c r="A31570" s="221">
        <v>31918.0</v>
      </c>
      <c r="B31570" s="221">
        <v>38.0</v>
      </c>
      <c r="C31570" s="221">
        <v>6.0</v>
      </c>
    </row>
    <row r="31571">
      <c r="A31571" s="221">
        <v>31918.0</v>
      </c>
      <c r="B31571" s="221">
        <v>40.0</v>
      </c>
      <c r="C31571" s="221">
        <v>6.0</v>
      </c>
    </row>
    <row r="31572">
      <c r="A31572" s="221">
        <v>31922.0</v>
      </c>
      <c r="B31572" s="221">
        <v>34.0</v>
      </c>
      <c r="C31572" s="221">
        <v>916.0</v>
      </c>
    </row>
    <row r="31573">
      <c r="A31573" s="221">
        <v>31922.0</v>
      </c>
      <c r="B31573" s="221">
        <v>35.0</v>
      </c>
      <c r="C31573" s="221">
        <v>64.0</v>
      </c>
    </row>
    <row r="31574">
      <c r="A31574" s="221">
        <v>31922.0</v>
      </c>
      <c r="B31574" s="221">
        <v>36.0</v>
      </c>
      <c r="C31574" s="221">
        <v>29.0</v>
      </c>
    </row>
    <row r="31575">
      <c r="A31575" s="221">
        <v>31922.0</v>
      </c>
      <c r="B31575" s="221">
        <v>38.0</v>
      </c>
      <c r="C31575" s="221">
        <v>4.0</v>
      </c>
    </row>
    <row r="31576">
      <c r="A31576" s="221">
        <v>31924.0</v>
      </c>
      <c r="B31576" s="221">
        <v>34.0</v>
      </c>
      <c r="C31576" s="221">
        <v>916.0</v>
      </c>
    </row>
    <row r="31577">
      <c r="A31577" s="221">
        <v>31924.0</v>
      </c>
      <c r="B31577" s="221">
        <v>35.0</v>
      </c>
      <c r="C31577" s="221">
        <v>64.0</v>
      </c>
    </row>
    <row r="31578">
      <c r="A31578" s="221">
        <v>31924.0</v>
      </c>
      <c r="B31578" s="221">
        <v>36.0</v>
      </c>
      <c r="C31578" s="221">
        <v>29.0</v>
      </c>
    </row>
    <row r="31579">
      <c r="A31579" s="221">
        <v>31924.0</v>
      </c>
      <c r="B31579" s="221">
        <v>38.0</v>
      </c>
      <c r="C31579" s="221">
        <v>4.0</v>
      </c>
    </row>
    <row r="31580">
      <c r="A31580" s="221">
        <v>31926.0</v>
      </c>
      <c r="B31580" s="221">
        <v>34.0</v>
      </c>
      <c r="C31580" s="221">
        <v>1890.0</v>
      </c>
    </row>
    <row r="31581">
      <c r="A31581" s="221">
        <v>31926.0</v>
      </c>
      <c r="B31581" s="221">
        <v>35.0</v>
      </c>
      <c r="C31581" s="221">
        <v>456.0</v>
      </c>
    </row>
    <row r="31582">
      <c r="A31582" s="221">
        <v>31926.0</v>
      </c>
      <c r="B31582" s="221">
        <v>36.0</v>
      </c>
      <c r="C31582" s="221">
        <v>179.0</v>
      </c>
    </row>
    <row r="31583">
      <c r="A31583" s="221">
        <v>31926.0</v>
      </c>
      <c r="B31583" s="221">
        <v>37.0</v>
      </c>
      <c r="C31583" s="221">
        <v>6.0</v>
      </c>
    </row>
    <row r="31584">
      <c r="A31584" s="221">
        <v>31928.0</v>
      </c>
      <c r="B31584" s="221">
        <v>34.0</v>
      </c>
      <c r="C31584" s="221">
        <v>1890.0</v>
      </c>
    </row>
    <row r="31585">
      <c r="A31585" s="221">
        <v>31928.0</v>
      </c>
      <c r="B31585" s="221">
        <v>35.0</v>
      </c>
      <c r="C31585" s="221">
        <v>456.0</v>
      </c>
    </row>
    <row r="31586">
      <c r="A31586" s="221">
        <v>31928.0</v>
      </c>
      <c r="B31586" s="221">
        <v>36.0</v>
      </c>
      <c r="C31586" s="221">
        <v>179.0</v>
      </c>
    </row>
    <row r="31587">
      <c r="A31587" s="221">
        <v>31928.0</v>
      </c>
      <c r="B31587" s="221">
        <v>37.0</v>
      </c>
      <c r="C31587" s="221">
        <v>6.0</v>
      </c>
    </row>
    <row r="31588">
      <c r="A31588" s="221">
        <v>31930.0</v>
      </c>
      <c r="B31588" s="221">
        <v>34.0</v>
      </c>
      <c r="C31588" s="221">
        <v>3383.0</v>
      </c>
    </row>
    <row r="31589">
      <c r="A31589" s="221">
        <v>31930.0</v>
      </c>
      <c r="B31589" s="221">
        <v>35.0</v>
      </c>
      <c r="C31589" s="221">
        <v>2769.0</v>
      </c>
    </row>
    <row r="31590">
      <c r="A31590" s="221">
        <v>31930.0</v>
      </c>
      <c r="B31590" s="221">
        <v>36.0</v>
      </c>
      <c r="C31590" s="221">
        <v>181.0</v>
      </c>
    </row>
    <row r="31591">
      <c r="A31591" s="221">
        <v>31932.0</v>
      </c>
      <c r="B31591" s="221">
        <v>34.0</v>
      </c>
      <c r="C31591" s="221">
        <v>3383.0</v>
      </c>
    </row>
    <row r="31592">
      <c r="A31592" s="221">
        <v>31932.0</v>
      </c>
      <c r="B31592" s="221">
        <v>35.0</v>
      </c>
      <c r="C31592" s="221">
        <v>2769.0</v>
      </c>
    </row>
    <row r="31593">
      <c r="A31593" s="221">
        <v>31932.0</v>
      </c>
      <c r="B31593" s="221">
        <v>36.0</v>
      </c>
      <c r="C31593" s="221">
        <v>181.0</v>
      </c>
    </row>
    <row r="31594">
      <c r="A31594" s="221">
        <v>31936.0</v>
      </c>
      <c r="B31594" s="221">
        <v>34.0</v>
      </c>
      <c r="C31594" s="221">
        <v>8236.0</v>
      </c>
    </row>
    <row r="31595">
      <c r="A31595" s="221">
        <v>31936.0</v>
      </c>
      <c r="B31595" s="221">
        <v>35.0</v>
      </c>
      <c r="C31595" s="221">
        <v>2463.0</v>
      </c>
    </row>
    <row r="31596">
      <c r="A31596" s="221">
        <v>31936.0</v>
      </c>
      <c r="B31596" s="221">
        <v>36.0</v>
      </c>
      <c r="C31596" s="221">
        <v>889.0</v>
      </c>
    </row>
    <row r="31597">
      <c r="A31597" s="221">
        <v>31936.0</v>
      </c>
      <c r="B31597" s="221">
        <v>37.0</v>
      </c>
      <c r="C31597" s="221">
        <v>135.0</v>
      </c>
    </row>
    <row r="31598">
      <c r="A31598" s="221">
        <v>31936.0</v>
      </c>
      <c r="B31598" s="221">
        <v>38.0</v>
      </c>
      <c r="C31598" s="221">
        <v>133.0</v>
      </c>
    </row>
    <row r="31599">
      <c r="A31599" s="221">
        <v>31942.0</v>
      </c>
      <c r="B31599" s="221">
        <v>34.0</v>
      </c>
      <c r="C31599" s="221">
        <v>444.0</v>
      </c>
    </row>
    <row r="31600">
      <c r="A31600" s="221">
        <v>31942.0</v>
      </c>
      <c r="B31600" s="221">
        <v>35.0</v>
      </c>
      <c r="C31600" s="221">
        <v>111.0</v>
      </c>
    </row>
    <row r="31601">
      <c r="A31601" s="221">
        <v>31942.0</v>
      </c>
      <c r="B31601" s="221">
        <v>40.0</v>
      </c>
      <c r="C31601" s="221">
        <v>2.0</v>
      </c>
    </row>
    <row r="31602">
      <c r="A31602" s="221">
        <v>31944.0</v>
      </c>
      <c r="B31602" s="221">
        <v>34.0</v>
      </c>
      <c r="C31602" s="221">
        <v>840.0</v>
      </c>
    </row>
    <row r="31603">
      <c r="A31603" s="221">
        <v>31944.0</v>
      </c>
      <c r="B31603" s="221">
        <v>35.0</v>
      </c>
      <c r="C31603" s="221">
        <v>183.0</v>
      </c>
    </row>
    <row r="31604">
      <c r="A31604" s="221">
        <v>31944.0</v>
      </c>
      <c r="B31604" s="221">
        <v>36.0</v>
      </c>
      <c r="C31604" s="221">
        <v>470.0</v>
      </c>
    </row>
    <row r="31605">
      <c r="A31605" s="221">
        <v>31944.0</v>
      </c>
      <c r="B31605" s="221">
        <v>37.0</v>
      </c>
      <c r="C31605" s="221">
        <v>4.0</v>
      </c>
    </row>
    <row r="31606">
      <c r="A31606" s="221">
        <v>31944.0</v>
      </c>
      <c r="B31606" s="221">
        <v>40.0</v>
      </c>
      <c r="C31606" s="221">
        <v>4.0</v>
      </c>
    </row>
    <row r="31607">
      <c r="A31607" s="221">
        <v>31946.0</v>
      </c>
      <c r="B31607" s="221">
        <v>34.0</v>
      </c>
      <c r="C31607" s="221">
        <v>35778.0</v>
      </c>
    </row>
    <row r="31608">
      <c r="A31608" s="221">
        <v>31946.0</v>
      </c>
      <c r="B31608" s="221">
        <v>35.0</v>
      </c>
      <c r="C31608" s="221">
        <v>4679.0</v>
      </c>
    </row>
    <row r="31609">
      <c r="A31609" s="221">
        <v>31946.0</v>
      </c>
      <c r="B31609" s="221">
        <v>38.0</v>
      </c>
      <c r="C31609" s="221">
        <v>17.0</v>
      </c>
    </row>
    <row r="31610">
      <c r="A31610" s="221">
        <v>31946.0</v>
      </c>
      <c r="B31610" s="221">
        <v>40.0</v>
      </c>
      <c r="C31610" s="221">
        <v>16.0</v>
      </c>
    </row>
    <row r="31611">
      <c r="A31611" s="221">
        <v>31948.0</v>
      </c>
      <c r="B31611" s="221">
        <v>34.0</v>
      </c>
      <c r="C31611" s="221">
        <v>16271.0</v>
      </c>
    </row>
    <row r="31612">
      <c r="A31612" s="221">
        <v>31948.0</v>
      </c>
      <c r="B31612" s="221">
        <v>35.0</v>
      </c>
      <c r="C31612" s="221">
        <v>2127.0</v>
      </c>
    </row>
    <row r="31613">
      <c r="A31613" s="221">
        <v>31948.0</v>
      </c>
      <c r="B31613" s="221">
        <v>38.0</v>
      </c>
      <c r="C31613" s="221">
        <v>8.0</v>
      </c>
    </row>
    <row r="31614">
      <c r="A31614" s="221">
        <v>31948.0</v>
      </c>
      <c r="B31614" s="221">
        <v>40.0</v>
      </c>
      <c r="C31614" s="221">
        <v>6.0</v>
      </c>
    </row>
    <row r="31615">
      <c r="A31615" s="221">
        <v>31950.0</v>
      </c>
      <c r="B31615" s="221">
        <v>34.0</v>
      </c>
      <c r="C31615" s="221">
        <v>7396.0</v>
      </c>
    </row>
    <row r="31616">
      <c r="A31616" s="221">
        <v>31950.0</v>
      </c>
      <c r="B31616" s="221">
        <v>35.0</v>
      </c>
      <c r="C31616" s="221">
        <v>967.0</v>
      </c>
    </row>
    <row r="31617">
      <c r="A31617" s="221">
        <v>31950.0</v>
      </c>
      <c r="B31617" s="221">
        <v>38.0</v>
      </c>
      <c r="C31617" s="221">
        <v>3.0</v>
      </c>
    </row>
    <row r="31618">
      <c r="A31618" s="221">
        <v>31950.0</v>
      </c>
      <c r="B31618" s="221">
        <v>40.0</v>
      </c>
      <c r="C31618" s="221">
        <v>2.0</v>
      </c>
    </row>
    <row r="31619">
      <c r="A31619" s="221">
        <v>31952.0</v>
      </c>
      <c r="B31619" s="221">
        <v>35.0</v>
      </c>
      <c r="C31619" s="221">
        <v>658.0</v>
      </c>
    </row>
    <row r="31620">
      <c r="A31620" s="221">
        <v>31952.0</v>
      </c>
      <c r="B31620" s="221">
        <v>36.0</v>
      </c>
      <c r="C31620" s="221">
        <v>2.0</v>
      </c>
    </row>
    <row r="31621">
      <c r="A31621" s="221">
        <v>31952.0</v>
      </c>
      <c r="B31621" s="221">
        <v>37.0</v>
      </c>
      <c r="C31621" s="221">
        <v>4.0</v>
      </c>
    </row>
    <row r="31622">
      <c r="A31622" s="221">
        <v>31952.0</v>
      </c>
      <c r="B31622" s="221">
        <v>38.0</v>
      </c>
      <c r="C31622" s="221">
        <v>1.0</v>
      </c>
    </row>
    <row r="31623">
      <c r="A31623" s="221">
        <v>31952.0</v>
      </c>
      <c r="B31623" s="221">
        <v>39.0</v>
      </c>
      <c r="C31623" s="221">
        <v>4.0</v>
      </c>
    </row>
    <row r="31624">
      <c r="A31624" s="221">
        <v>31954.0</v>
      </c>
      <c r="B31624" s="221">
        <v>38.0</v>
      </c>
      <c r="C31624" s="221">
        <v>1.0</v>
      </c>
    </row>
    <row r="31625">
      <c r="A31625" s="221">
        <v>31954.0</v>
      </c>
      <c r="B31625" s="221">
        <v>39.0</v>
      </c>
      <c r="C31625" s="221">
        <v>1.0</v>
      </c>
    </row>
    <row r="31626">
      <c r="A31626" s="221">
        <v>31954.0</v>
      </c>
      <c r="B31626" s="221">
        <v>40.0</v>
      </c>
      <c r="C31626" s="221">
        <v>1.0</v>
      </c>
    </row>
    <row r="31627">
      <c r="A31627" s="221">
        <v>31955.0</v>
      </c>
      <c r="B31627" s="221">
        <v>38.0</v>
      </c>
      <c r="C31627" s="221">
        <v>1.0</v>
      </c>
    </row>
    <row r="31628">
      <c r="A31628" s="221">
        <v>31955.0</v>
      </c>
      <c r="B31628" s="221">
        <v>39.0</v>
      </c>
      <c r="C31628" s="221">
        <v>1.0</v>
      </c>
    </row>
    <row r="31629">
      <c r="A31629" s="221">
        <v>31955.0</v>
      </c>
      <c r="B31629" s="221">
        <v>40.0</v>
      </c>
      <c r="C31629" s="221">
        <v>1.0</v>
      </c>
    </row>
    <row r="31630">
      <c r="A31630" s="221">
        <v>31956.0</v>
      </c>
      <c r="B31630" s="221">
        <v>38.0</v>
      </c>
      <c r="C31630" s="221">
        <v>1.0</v>
      </c>
    </row>
    <row r="31631">
      <c r="A31631" s="221">
        <v>31956.0</v>
      </c>
      <c r="B31631" s="221">
        <v>39.0</v>
      </c>
      <c r="C31631" s="221">
        <v>1.0</v>
      </c>
    </row>
    <row r="31632">
      <c r="A31632" s="221">
        <v>31956.0</v>
      </c>
      <c r="B31632" s="221">
        <v>40.0</v>
      </c>
      <c r="C31632" s="221">
        <v>1.0</v>
      </c>
    </row>
    <row r="31633">
      <c r="A31633" s="221">
        <v>31957.0</v>
      </c>
      <c r="B31633" s="221">
        <v>38.0</v>
      </c>
      <c r="C31633" s="221">
        <v>1.0</v>
      </c>
    </row>
    <row r="31634">
      <c r="A31634" s="221">
        <v>31957.0</v>
      </c>
      <c r="B31634" s="221">
        <v>39.0</v>
      </c>
      <c r="C31634" s="221">
        <v>1.0</v>
      </c>
    </row>
    <row r="31635">
      <c r="A31635" s="221">
        <v>31957.0</v>
      </c>
      <c r="B31635" s="221">
        <v>40.0</v>
      </c>
      <c r="C31635" s="221">
        <v>1.0</v>
      </c>
    </row>
    <row r="31636">
      <c r="A31636" s="221">
        <v>31958.0</v>
      </c>
      <c r="B31636" s="221">
        <v>38.0</v>
      </c>
      <c r="C31636" s="221">
        <v>1.0</v>
      </c>
    </row>
    <row r="31637">
      <c r="A31637" s="221">
        <v>31958.0</v>
      </c>
      <c r="B31637" s="221">
        <v>39.0</v>
      </c>
      <c r="C31637" s="221">
        <v>1.0</v>
      </c>
    </row>
    <row r="31638">
      <c r="A31638" s="221">
        <v>31958.0</v>
      </c>
      <c r="B31638" s="221">
        <v>40.0</v>
      </c>
      <c r="C31638" s="221">
        <v>1.0</v>
      </c>
    </row>
    <row r="31639">
      <c r="A31639" s="221">
        <v>31959.0</v>
      </c>
      <c r="B31639" s="221">
        <v>38.0</v>
      </c>
      <c r="C31639" s="221">
        <v>1.0</v>
      </c>
    </row>
    <row r="31640">
      <c r="A31640" s="221">
        <v>31959.0</v>
      </c>
      <c r="B31640" s="221">
        <v>39.0</v>
      </c>
      <c r="C31640" s="221">
        <v>1.0</v>
      </c>
    </row>
    <row r="31641">
      <c r="A31641" s="221">
        <v>31959.0</v>
      </c>
      <c r="B31641" s="221">
        <v>40.0</v>
      </c>
      <c r="C31641" s="221">
        <v>1.0</v>
      </c>
    </row>
    <row r="31642">
      <c r="A31642" s="221">
        <v>31962.0</v>
      </c>
      <c r="B31642" s="221">
        <v>38.0</v>
      </c>
      <c r="C31642" s="221">
        <v>1.0</v>
      </c>
    </row>
    <row r="31643">
      <c r="A31643" s="221">
        <v>31962.0</v>
      </c>
      <c r="B31643" s="221">
        <v>39.0</v>
      </c>
      <c r="C31643" s="221">
        <v>1.0</v>
      </c>
    </row>
    <row r="31644">
      <c r="A31644" s="221">
        <v>31962.0</v>
      </c>
      <c r="B31644" s="221">
        <v>40.0</v>
      </c>
      <c r="C31644" s="221">
        <v>1.0</v>
      </c>
    </row>
    <row r="31645">
      <c r="A31645" s="221">
        <v>31963.0</v>
      </c>
      <c r="B31645" s="221">
        <v>38.0</v>
      </c>
      <c r="C31645" s="221">
        <v>1.0</v>
      </c>
    </row>
    <row r="31646">
      <c r="A31646" s="221">
        <v>31963.0</v>
      </c>
      <c r="B31646" s="221">
        <v>39.0</v>
      </c>
      <c r="C31646" s="221">
        <v>1.0</v>
      </c>
    </row>
    <row r="31647">
      <c r="A31647" s="221">
        <v>31963.0</v>
      </c>
      <c r="B31647" s="221">
        <v>40.0</v>
      </c>
      <c r="C31647" s="221">
        <v>1.0</v>
      </c>
    </row>
    <row r="31648">
      <c r="A31648" s="221">
        <v>31964.0</v>
      </c>
      <c r="B31648" s="221">
        <v>38.0</v>
      </c>
      <c r="C31648" s="221">
        <v>1.0</v>
      </c>
    </row>
    <row r="31649">
      <c r="A31649" s="221">
        <v>31964.0</v>
      </c>
      <c r="B31649" s="221">
        <v>39.0</v>
      </c>
      <c r="C31649" s="221">
        <v>1.0</v>
      </c>
    </row>
    <row r="31650">
      <c r="A31650" s="221">
        <v>31964.0</v>
      </c>
      <c r="B31650" s="221">
        <v>40.0</v>
      </c>
      <c r="C31650" s="221">
        <v>1.0</v>
      </c>
    </row>
    <row r="31651">
      <c r="A31651" s="221">
        <v>31965.0</v>
      </c>
      <c r="B31651" s="221">
        <v>38.0</v>
      </c>
      <c r="C31651" s="221">
        <v>1.0</v>
      </c>
    </row>
    <row r="31652">
      <c r="A31652" s="221">
        <v>31965.0</v>
      </c>
      <c r="B31652" s="221">
        <v>39.0</v>
      </c>
      <c r="C31652" s="221">
        <v>1.0</v>
      </c>
    </row>
    <row r="31653">
      <c r="A31653" s="221">
        <v>31965.0</v>
      </c>
      <c r="B31653" s="221">
        <v>40.0</v>
      </c>
      <c r="C31653" s="221">
        <v>1.0</v>
      </c>
    </row>
    <row r="31654">
      <c r="A31654" s="221">
        <v>31966.0</v>
      </c>
      <c r="B31654" s="221">
        <v>38.0</v>
      </c>
      <c r="C31654" s="221">
        <v>1.0</v>
      </c>
    </row>
    <row r="31655">
      <c r="A31655" s="221">
        <v>31966.0</v>
      </c>
      <c r="B31655" s="221">
        <v>39.0</v>
      </c>
      <c r="C31655" s="221">
        <v>1.0</v>
      </c>
    </row>
    <row r="31656">
      <c r="A31656" s="221">
        <v>31966.0</v>
      </c>
      <c r="B31656" s="221">
        <v>40.0</v>
      </c>
      <c r="C31656" s="221">
        <v>1.0</v>
      </c>
    </row>
    <row r="31657">
      <c r="A31657" s="221">
        <v>31967.0</v>
      </c>
      <c r="B31657" s="221">
        <v>38.0</v>
      </c>
      <c r="C31657" s="221">
        <v>1.0</v>
      </c>
    </row>
    <row r="31658">
      <c r="A31658" s="221">
        <v>31967.0</v>
      </c>
      <c r="B31658" s="221">
        <v>39.0</v>
      </c>
      <c r="C31658" s="221">
        <v>1.0</v>
      </c>
    </row>
    <row r="31659">
      <c r="A31659" s="221">
        <v>31967.0</v>
      </c>
      <c r="B31659" s="221">
        <v>40.0</v>
      </c>
      <c r="C31659" s="221">
        <v>1.0</v>
      </c>
    </row>
    <row r="31660">
      <c r="A31660" s="221">
        <v>31968.0</v>
      </c>
      <c r="B31660" s="221">
        <v>38.0</v>
      </c>
      <c r="C31660" s="221">
        <v>1.0</v>
      </c>
    </row>
    <row r="31661">
      <c r="A31661" s="221">
        <v>31968.0</v>
      </c>
      <c r="B31661" s="221">
        <v>39.0</v>
      </c>
      <c r="C31661" s="221">
        <v>1.0</v>
      </c>
    </row>
    <row r="31662">
      <c r="A31662" s="221">
        <v>31968.0</v>
      </c>
      <c r="B31662" s="221">
        <v>40.0</v>
      </c>
      <c r="C31662" s="221">
        <v>1.0</v>
      </c>
    </row>
    <row r="31663">
      <c r="A31663" s="221">
        <v>31969.0</v>
      </c>
      <c r="B31663" s="221">
        <v>38.0</v>
      </c>
      <c r="C31663" s="221">
        <v>1.0</v>
      </c>
    </row>
    <row r="31664">
      <c r="A31664" s="221">
        <v>31969.0</v>
      </c>
      <c r="B31664" s="221">
        <v>39.0</v>
      </c>
      <c r="C31664" s="221">
        <v>1.0</v>
      </c>
    </row>
    <row r="31665">
      <c r="A31665" s="221">
        <v>31969.0</v>
      </c>
      <c r="B31665" s="221">
        <v>40.0</v>
      </c>
      <c r="C31665" s="221">
        <v>1.0</v>
      </c>
    </row>
    <row r="31666">
      <c r="A31666" s="221">
        <v>31970.0</v>
      </c>
      <c r="B31666" s="221">
        <v>38.0</v>
      </c>
      <c r="C31666" s="221">
        <v>1.0</v>
      </c>
    </row>
    <row r="31667">
      <c r="A31667" s="221">
        <v>31970.0</v>
      </c>
      <c r="B31667" s="221">
        <v>39.0</v>
      </c>
      <c r="C31667" s="221">
        <v>1.0</v>
      </c>
    </row>
    <row r="31668">
      <c r="A31668" s="221">
        <v>31970.0</v>
      </c>
      <c r="B31668" s="221">
        <v>40.0</v>
      </c>
      <c r="C31668" s="221">
        <v>1.0</v>
      </c>
    </row>
    <row r="31669">
      <c r="A31669" s="221">
        <v>31971.0</v>
      </c>
      <c r="B31669" s="221">
        <v>38.0</v>
      </c>
      <c r="C31669" s="221">
        <v>1.0</v>
      </c>
    </row>
    <row r="31670">
      <c r="A31670" s="221">
        <v>31971.0</v>
      </c>
      <c r="B31670" s="221">
        <v>39.0</v>
      </c>
      <c r="C31670" s="221">
        <v>1.0</v>
      </c>
    </row>
    <row r="31671">
      <c r="A31671" s="221">
        <v>31971.0</v>
      </c>
      <c r="B31671" s="221">
        <v>40.0</v>
      </c>
      <c r="C31671" s="221">
        <v>1.0</v>
      </c>
    </row>
    <row r="31672">
      <c r="A31672" s="221">
        <v>31972.0</v>
      </c>
      <c r="B31672" s="221">
        <v>38.0</v>
      </c>
      <c r="C31672" s="221">
        <v>1.0</v>
      </c>
    </row>
    <row r="31673">
      <c r="A31673" s="221">
        <v>31972.0</v>
      </c>
      <c r="B31673" s="221">
        <v>39.0</v>
      </c>
      <c r="C31673" s="221">
        <v>1.0</v>
      </c>
    </row>
    <row r="31674">
      <c r="A31674" s="221">
        <v>31972.0</v>
      </c>
      <c r="B31674" s="221">
        <v>40.0</v>
      </c>
      <c r="C31674" s="221">
        <v>1.0</v>
      </c>
    </row>
    <row r="31675">
      <c r="A31675" s="221">
        <v>31973.0</v>
      </c>
      <c r="B31675" s="221">
        <v>38.0</v>
      </c>
      <c r="C31675" s="221">
        <v>1.0</v>
      </c>
    </row>
    <row r="31676">
      <c r="A31676" s="221">
        <v>31973.0</v>
      </c>
      <c r="B31676" s="221">
        <v>39.0</v>
      </c>
      <c r="C31676" s="221">
        <v>1.0</v>
      </c>
    </row>
    <row r="31677">
      <c r="A31677" s="221">
        <v>31973.0</v>
      </c>
      <c r="B31677" s="221">
        <v>40.0</v>
      </c>
      <c r="C31677" s="221">
        <v>1.0</v>
      </c>
    </row>
    <row r="31678">
      <c r="A31678" s="221">
        <v>31974.0</v>
      </c>
      <c r="B31678" s="221">
        <v>38.0</v>
      </c>
      <c r="C31678" s="221">
        <v>1.0</v>
      </c>
    </row>
    <row r="31679">
      <c r="A31679" s="221">
        <v>31974.0</v>
      </c>
      <c r="B31679" s="221">
        <v>39.0</v>
      </c>
      <c r="C31679" s="221">
        <v>1.0</v>
      </c>
    </row>
    <row r="31680">
      <c r="A31680" s="221">
        <v>31974.0</v>
      </c>
      <c r="B31680" s="221">
        <v>40.0</v>
      </c>
      <c r="C31680" s="221">
        <v>1.0</v>
      </c>
    </row>
    <row r="31681">
      <c r="A31681" s="221">
        <v>31975.0</v>
      </c>
      <c r="B31681" s="221">
        <v>38.0</v>
      </c>
      <c r="C31681" s="221">
        <v>1.0</v>
      </c>
    </row>
    <row r="31682">
      <c r="A31682" s="221">
        <v>31975.0</v>
      </c>
      <c r="B31682" s="221">
        <v>39.0</v>
      </c>
      <c r="C31682" s="221">
        <v>1.0</v>
      </c>
    </row>
    <row r="31683">
      <c r="A31683" s="221">
        <v>31975.0</v>
      </c>
      <c r="B31683" s="221">
        <v>40.0</v>
      </c>
      <c r="C31683" s="221">
        <v>1.0</v>
      </c>
    </row>
    <row r="31684">
      <c r="A31684" s="221">
        <v>31976.0</v>
      </c>
      <c r="B31684" s="221">
        <v>38.0</v>
      </c>
      <c r="C31684" s="221">
        <v>1.0</v>
      </c>
    </row>
    <row r="31685">
      <c r="A31685" s="221">
        <v>31976.0</v>
      </c>
      <c r="B31685" s="221">
        <v>39.0</v>
      </c>
      <c r="C31685" s="221">
        <v>1.0</v>
      </c>
    </row>
    <row r="31686">
      <c r="A31686" s="221">
        <v>31976.0</v>
      </c>
      <c r="B31686" s="221">
        <v>40.0</v>
      </c>
      <c r="C31686" s="221">
        <v>1.0</v>
      </c>
    </row>
    <row r="31687">
      <c r="A31687" s="221">
        <v>31977.0</v>
      </c>
      <c r="B31687" s="221">
        <v>38.0</v>
      </c>
      <c r="C31687" s="221">
        <v>1.0</v>
      </c>
    </row>
    <row r="31688">
      <c r="A31688" s="221">
        <v>31977.0</v>
      </c>
      <c r="B31688" s="221">
        <v>39.0</v>
      </c>
      <c r="C31688" s="221">
        <v>1.0</v>
      </c>
    </row>
    <row r="31689">
      <c r="A31689" s="221">
        <v>31977.0</v>
      </c>
      <c r="B31689" s="221">
        <v>40.0</v>
      </c>
      <c r="C31689" s="221">
        <v>1.0</v>
      </c>
    </row>
    <row r="31690">
      <c r="A31690" s="221">
        <v>31978.0</v>
      </c>
      <c r="B31690" s="221">
        <v>38.0</v>
      </c>
      <c r="C31690" s="221">
        <v>1.0</v>
      </c>
    </row>
    <row r="31691">
      <c r="A31691" s="221">
        <v>31978.0</v>
      </c>
      <c r="B31691" s="221">
        <v>39.0</v>
      </c>
      <c r="C31691" s="221">
        <v>1.0</v>
      </c>
    </row>
    <row r="31692">
      <c r="A31692" s="221">
        <v>31978.0</v>
      </c>
      <c r="B31692" s="221">
        <v>40.0</v>
      </c>
      <c r="C31692" s="221">
        <v>1.0</v>
      </c>
    </row>
    <row r="31693">
      <c r="A31693" s="221">
        <v>31979.0</v>
      </c>
      <c r="B31693" s="221">
        <v>38.0</v>
      </c>
      <c r="C31693" s="221">
        <v>1.0</v>
      </c>
    </row>
    <row r="31694">
      <c r="A31694" s="221">
        <v>31979.0</v>
      </c>
      <c r="B31694" s="221">
        <v>39.0</v>
      </c>
      <c r="C31694" s="221">
        <v>1.0</v>
      </c>
    </row>
    <row r="31695">
      <c r="A31695" s="221">
        <v>31979.0</v>
      </c>
      <c r="B31695" s="221">
        <v>40.0</v>
      </c>
      <c r="C31695" s="221">
        <v>1.0</v>
      </c>
    </row>
    <row r="31696">
      <c r="A31696" s="221">
        <v>31982.0</v>
      </c>
      <c r="B31696" s="221">
        <v>34.0</v>
      </c>
      <c r="C31696" s="221">
        <v>467.0</v>
      </c>
    </row>
    <row r="31697">
      <c r="A31697" s="221">
        <v>31982.0</v>
      </c>
      <c r="B31697" s="221">
        <v>35.0</v>
      </c>
      <c r="C31697" s="221">
        <v>326.0</v>
      </c>
    </row>
    <row r="31698">
      <c r="A31698" s="221">
        <v>31982.0</v>
      </c>
      <c r="B31698" s="221">
        <v>36.0</v>
      </c>
      <c r="C31698" s="221">
        <v>14.0</v>
      </c>
    </row>
    <row r="31699">
      <c r="A31699" s="221">
        <v>31982.0</v>
      </c>
      <c r="B31699" s="221">
        <v>37.0</v>
      </c>
      <c r="C31699" s="221">
        <v>2.0</v>
      </c>
    </row>
    <row r="31700">
      <c r="A31700" s="221">
        <v>31982.0</v>
      </c>
      <c r="B31700" s="221">
        <v>39.0</v>
      </c>
      <c r="C31700" s="221">
        <v>3.0</v>
      </c>
    </row>
    <row r="31701">
      <c r="A31701" s="221">
        <v>31990.0</v>
      </c>
      <c r="B31701" s="221">
        <v>34.0</v>
      </c>
      <c r="C31701" s="221">
        <v>331.0</v>
      </c>
    </row>
    <row r="31702">
      <c r="A31702" s="221">
        <v>31990.0</v>
      </c>
      <c r="B31702" s="221">
        <v>35.0</v>
      </c>
      <c r="C31702" s="221">
        <v>437.0</v>
      </c>
    </row>
    <row r="31703">
      <c r="A31703" s="221">
        <v>31990.0</v>
      </c>
      <c r="B31703" s="221">
        <v>36.0</v>
      </c>
      <c r="C31703" s="221">
        <v>24.0</v>
      </c>
    </row>
    <row r="31704">
      <c r="A31704" s="221">
        <v>31990.0</v>
      </c>
      <c r="B31704" s="221">
        <v>37.0</v>
      </c>
      <c r="C31704" s="221">
        <v>7.0</v>
      </c>
    </row>
    <row r="31705">
      <c r="A31705" s="221">
        <v>31990.0</v>
      </c>
      <c r="B31705" s="221">
        <v>38.0</v>
      </c>
      <c r="C31705" s="221">
        <v>9.0</v>
      </c>
    </row>
    <row r="31706">
      <c r="A31706" s="221">
        <v>31990.0</v>
      </c>
      <c r="B31706" s="221">
        <v>39.0</v>
      </c>
      <c r="C31706" s="221">
        <v>4.0</v>
      </c>
    </row>
    <row r="31707">
      <c r="A31707" s="221">
        <v>31998.0</v>
      </c>
      <c r="B31707" s="221">
        <v>34.0</v>
      </c>
      <c r="C31707" s="221">
        <v>1951.0</v>
      </c>
    </row>
    <row r="31708">
      <c r="A31708" s="221">
        <v>31998.0</v>
      </c>
      <c r="B31708" s="221">
        <v>35.0</v>
      </c>
      <c r="C31708" s="221">
        <v>398.0</v>
      </c>
    </row>
    <row r="31709">
      <c r="A31709" s="221">
        <v>31998.0</v>
      </c>
      <c r="B31709" s="221">
        <v>36.0</v>
      </c>
      <c r="C31709" s="221">
        <v>167.0</v>
      </c>
    </row>
    <row r="31710">
      <c r="A31710" s="221">
        <v>31998.0</v>
      </c>
      <c r="B31710" s="221">
        <v>37.0</v>
      </c>
      <c r="C31710" s="221">
        <v>13.0</v>
      </c>
    </row>
    <row r="31711">
      <c r="A31711" s="221">
        <v>31998.0</v>
      </c>
      <c r="B31711" s="221">
        <v>39.0</v>
      </c>
      <c r="C31711" s="221">
        <v>2.0</v>
      </c>
    </row>
    <row r="31712">
      <c r="A31712" s="221">
        <v>31998.0</v>
      </c>
      <c r="B31712" s="221">
        <v>40.0</v>
      </c>
      <c r="C31712" s="221">
        <v>1.0</v>
      </c>
    </row>
    <row r="31713">
      <c r="A31713" s="221">
        <v>32006.0</v>
      </c>
      <c r="B31713" s="221">
        <v>34.0</v>
      </c>
      <c r="C31713" s="221">
        <v>1984.0</v>
      </c>
    </row>
    <row r="31714">
      <c r="A31714" s="221">
        <v>32006.0</v>
      </c>
      <c r="B31714" s="221">
        <v>35.0</v>
      </c>
      <c r="C31714" s="221">
        <v>383.0</v>
      </c>
    </row>
    <row r="31715">
      <c r="A31715" s="221">
        <v>32006.0</v>
      </c>
      <c r="B31715" s="221">
        <v>36.0</v>
      </c>
      <c r="C31715" s="221">
        <v>371.0</v>
      </c>
    </row>
    <row r="31716">
      <c r="A31716" s="221">
        <v>32006.0</v>
      </c>
      <c r="B31716" s="221">
        <v>39.0</v>
      </c>
      <c r="C31716" s="221">
        <v>2.0</v>
      </c>
    </row>
    <row r="31717">
      <c r="A31717" s="221">
        <v>32006.0</v>
      </c>
      <c r="B31717" s="221">
        <v>40.0</v>
      </c>
      <c r="C31717" s="221">
        <v>2.0</v>
      </c>
    </row>
    <row r="31718">
      <c r="A31718" s="221">
        <v>32014.0</v>
      </c>
      <c r="B31718" s="221">
        <v>34.0</v>
      </c>
      <c r="C31718" s="221">
        <v>1502.0</v>
      </c>
    </row>
    <row r="31719">
      <c r="A31719" s="221">
        <v>32014.0</v>
      </c>
      <c r="B31719" s="221">
        <v>35.0</v>
      </c>
      <c r="C31719" s="221">
        <v>440.0</v>
      </c>
    </row>
    <row r="31720">
      <c r="A31720" s="221">
        <v>32014.0</v>
      </c>
      <c r="B31720" s="221">
        <v>36.0</v>
      </c>
      <c r="C31720" s="221">
        <v>252.0</v>
      </c>
    </row>
    <row r="31721">
      <c r="A31721" s="221">
        <v>32014.0</v>
      </c>
      <c r="B31721" s="221">
        <v>38.0</v>
      </c>
      <c r="C31721" s="221">
        <v>13.0</v>
      </c>
    </row>
    <row r="31722">
      <c r="A31722" s="221">
        <v>32014.0</v>
      </c>
      <c r="B31722" s="221">
        <v>39.0</v>
      </c>
      <c r="C31722" s="221">
        <v>3.0</v>
      </c>
    </row>
    <row r="31723">
      <c r="A31723" s="221">
        <v>32014.0</v>
      </c>
      <c r="B31723" s="221">
        <v>40.0</v>
      </c>
      <c r="C31723" s="221">
        <v>3.0</v>
      </c>
    </row>
    <row r="31724">
      <c r="A31724" s="221">
        <v>32025.0</v>
      </c>
      <c r="B31724" s="221">
        <v>25596.0</v>
      </c>
      <c r="C31724" s="221">
        <v>2.0</v>
      </c>
    </row>
    <row r="31725">
      <c r="A31725" s="221">
        <v>32025.0</v>
      </c>
      <c r="B31725" s="221">
        <v>25599.0</v>
      </c>
      <c r="C31725" s="221">
        <v>3.0</v>
      </c>
    </row>
    <row r="31726">
      <c r="A31726" s="221">
        <v>32025.0</v>
      </c>
      <c r="B31726" s="221">
        <v>25600.0</v>
      </c>
      <c r="C31726" s="221">
        <v>3.0</v>
      </c>
    </row>
    <row r="31727">
      <c r="A31727" s="221">
        <v>32027.0</v>
      </c>
      <c r="B31727" s="221">
        <v>25596.0</v>
      </c>
      <c r="C31727" s="221">
        <v>9.0</v>
      </c>
    </row>
    <row r="31728">
      <c r="A31728" s="221">
        <v>32027.0</v>
      </c>
      <c r="B31728" s="221">
        <v>25599.0</v>
      </c>
      <c r="C31728" s="221">
        <v>14.0</v>
      </c>
    </row>
    <row r="31729">
      <c r="A31729" s="221">
        <v>32027.0</v>
      </c>
      <c r="B31729" s="221">
        <v>25600.0</v>
      </c>
      <c r="C31729" s="221">
        <v>17.0</v>
      </c>
    </row>
    <row r="31730">
      <c r="A31730" s="221">
        <v>32029.0</v>
      </c>
      <c r="B31730" s="221">
        <v>25615.0</v>
      </c>
      <c r="C31730" s="221">
        <v>1.0</v>
      </c>
    </row>
    <row r="31731">
      <c r="A31731" s="221">
        <v>32029.0</v>
      </c>
      <c r="B31731" s="221">
        <v>25617.0</v>
      </c>
      <c r="C31731" s="221">
        <v>1.0</v>
      </c>
    </row>
    <row r="31732">
      <c r="A31732" s="221">
        <v>32029.0</v>
      </c>
      <c r="B31732" s="221">
        <v>25619.0</v>
      </c>
      <c r="C31732" s="221">
        <v>1.0</v>
      </c>
    </row>
    <row r="31733">
      <c r="A31733" s="221">
        <v>32031.0</v>
      </c>
      <c r="B31733" s="221">
        <v>25615.0</v>
      </c>
      <c r="C31733" s="221">
        <v>3.0</v>
      </c>
    </row>
    <row r="31734">
      <c r="A31734" s="221">
        <v>32031.0</v>
      </c>
      <c r="B31734" s="221">
        <v>25617.0</v>
      </c>
      <c r="C31734" s="221">
        <v>5.0</v>
      </c>
    </row>
    <row r="31735">
      <c r="A31735" s="221">
        <v>32031.0</v>
      </c>
      <c r="B31735" s="221">
        <v>25619.0</v>
      </c>
      <c r="C31735" s="221">
        <v>5.0</v>
      </c>
    </row>
    <row r="31736">
      <c r="A31736" s="221">
        <v>32033.0</v>
      </c>
      <c r="B31736" s="221">
        <v>25596.0</v>
      </c>
      <c r="C31736" s="221">
        <v>3.0</v>
      </c>
    </row>
    <row r="31737">
      <c r="A31737" s="221">
        <v>32033.0</v>
      </c>
      <c r="B31737" s="221">
        <v>25598.0</v>
      </c>
      <c r="C31737" s="221">
        <v>4.0</v>
      </c>
    </row>
    <row r="31738">
      <c r="A31738" s="221">
        <v>32033.0</v>
      </c>
      <c r="B31738" s="221">
        <v>25600.0</v>
      </c>
      <c r="C31738" s="221">
        <v>4.0</v>
      </c>
    </row>
    <row r="31739">
      <c r="A31739" s="221">
        <v>32035.0</v>
      </c>
      <c r="B31739" s="221">
        <v>25596.0</v>
      </c>
      <c r="C31739" s="221">
        <v>18.0</v>
      </c>
    </row>
    <row r="31740">
      <c r="A31740" s="221">
        <v>32035.0</v>
      </c>
      <c r="B31740" s="221">
        <v>25598.0</v>
      </c>
      <c r="C31740" s="221">
        <v>22.0</v>
      </c>
    </row>
    <row r="31741">
      <c r="A31741" s="221">
        <v>32035.0</v>
      </c>
      <c r="B31741" s="221">
        <v>25600.0</v>
      </c>
      <c r="C31741" s="221">
        <v>22.0</v>
      </c>
    </row>
    <row r="31742">
      <c r="A31742" s="221">
        <v>32037.0</v>
      </c>
      <c r="B31742" s="221">
        <v>25615.0</v>
      </c>
      <c r="C31742" s="221">
        <v>1.0</v>
      </c>
    </row>
    <row r="31743">
      <c r="A31743" s="221">
        <v>32037.0</v>
      </c>
      <c r="B31743" s="221">
        <v>25617.0</v>
      </c>
      <c r="C31743" s="221">
        <v>1.0</v>
      </c>
    </row>
    <row r="31744">
      <c r="A31744" s="221">
        <v>32037.0</v>
      </c>
      <c r="B31744" s="221">
        <v>25619.0</v>
      </c>
      <c r="C31744" s="221">
        <v>1.0</v>
      </c>
    </row>
    <row r="31745">
      <c r="A31745" s="221">
        <v>32039.0</v>
      </c>
      <c r="B31745" s="221">
        <v>25615.0</v>
      </c>
      <c r="C31745" s="221">
        <v>5.0</v>
      </c>
    </row>
    <row r="31746">
      <c r="A31746" s="221">
        <v>32039.0</v>
      </c>
      <c r="B31746" s="221">
        <v>25617.0</v>
      </c>
      <c r="C31746" s="221">
        <v>6.0</v>
      </c>
    </row>
    <row r="31747">
      <c r="A31747" s="221">
        <v>32039.0</v>
      </c>
      <c r="B31747" s="221">
        <v>25619.0</v>
      </c>
      <c r="C31747" s="221">
        <v>6.0</v>
      </c>
    </row>
    <row r="31748">
      <c r="A31748" s="221">
        <v>32041.0</v>
      </c>
      <c r="B31748" s="221">
        <v>25596.0</v>
      </c>
      <c r="C31748" s="221">
        <v>3.0</v>
      </c>
    </row>
    <row r="31749">
      <c r="A31749" s="221">
        <v>32041.0</v>
      </c>
      <c r="B31749" s="221">
        <v>25598.0</v>
      </c>
      <c r="C31749" s="221">
        <v>4.0</v>
      </c>
    </row>
    <row r="31750">
      <c r="A31750" s="221">
        <v>32041.0</v>
      </c>
      <c r="B31750" s="221">
        <v>25600.0</v>
      </c>
      <c r="C31750" s="221">
        <v>4.0</v>
      </c>
    </row>
    <row r="31751">
      <c r="A31751" s="221">
        <v>32043.0</v>
      </c>
      <c r="B31751" s="221">
        <v>25596.0</v>
      </c>
      <c r="C31751" s="221">
        <v>19.0</v>
      </c>
    </row>
    <row r="31752">
      <c r="A31752" s="221">
        <v>32043.0</v>
      </c>
      <c r="B31752" s="221">
        <v>25598.0</v>
      </c>
      <c r="C31752" s="221">
        <v>22.0</v>
      </c>
    </row>
    <row r="31753">
      <c r="A31753" s="221">
        <v>32043.0</v>
      </c>
      <c r="B31753" s="221">
        <v>25600.0</v>
      </c>
      <c r="C31753" s="221">
        <v>22.0</v>
      </c>
    </row>
    <row r="31754">
      <c r="A31754" s="221">
        <v>32045.0</v>
      </c>
      <c r="B31754" s="221">
        <v>25615.0</v>
      </c>
      <c r="C31754" s="221">
        <v>1.0</v>
      </c>
    </row>
    <row r="31755">
      <c r="A31755" s="221">
        <v>32045.0</v>
      </c>
      <c r="B31755" s="221">
        <v>25617.0</v>
      </c>
      <c r="C31755" s="221">
        <v>1.0</v>
      </c>
    </row>
    <row r="31756">
      <c r="A31756" s="221">
        <v>32045.0</v>
      </c>
      <c r="B31756" s="221">
        <v>25619.0</v>
      </c>
      <c r="C31756" s="221">
        <v>1.0</v>
      </c>
    </row>
    <row r="31757">
      <c r="A31757" s="221">
        <v>32047.0</v>
      </c>
      <c r="B31757" s="221">
        <v>25615.0</v>
      </c>
      <c r="C31757" s="221">
        <v>5.0</v>
      </c>
    </row>
    <row r="31758">
      <c r="A31758" s="221">
        <v>32047.0</v>
      </c>
      <c r="B31758" s="221">
        <v>25617.0</v>
      </c>
      <c r="C31758" s="221">
        <v>6.0</v>
      </c>
    </row>
    <row r="31759">
      <c r="A31759" s="221">
        <v>32047.0</v>
      </c>
      <c r="B31759" s="221">
        <v>25619.0</v>
      </c>
      <c r="C31759" s="221">
        <v>6.0</v>
      </c>
    </row>
    <row r="31760">
      <c r="A31760" s="221">
        <v>32049.0</v>
      </c>
      <c r="B31760" s="221">
        <v>25596.0</v>
      </c>
      <c r="C31760" s="221">
        <v>2.0</v>
      </c>
    </row>
    <row r="31761">
      <c r="A31761" s="221">
        <v>32049.0</v>
      </c>
      <c r="B31761" s="221">
        <v>25598.0</v>
      </c>
      <c r="C31761" s="221">
        <v>3.0</v>
      </c>
    </row>
    <row r="31762">
      <c r="A31762" s="221">
        <v>32049.0</v>
      </c>
      <c r="B31762" s="221">
        <v>25600.0</v>
      </c>
      <c r="C31762" s="221">
        <v>3.0</v>
      </c>
    </row>
    <row r="31763">
      <c r="A31763" s="221">
        <v>32051.0</v>
      </c>
      <c r="B31763" s="221">
        <v>25596.0</v>
      </c>
      <c r="C31763" s="221">
        <v>9.0</v>
      </c>
    </row>
    <row r="31764">
      <c r="A31764" s="221">
        <v>32051.0</v>
      </c>
      <c r="B31764" s="221">
        <v>25598.0</v>
      </c>
      <c r="C31764" s="221">
        <v>14.0</v>
      </c>
    </row>
    <row r="31765">
      <c r="A31765" s="221">
        <v>32051.0</v>
      </c>
      <c r="B31765" s="221">
        <v>25600.0</v>
      </c>
      <c r="C31765" s="221">
        <v>17.0</v>
      </c>
    </row>
    <row r="31766">
      <c r="A31766" s="221">
        <v>32053.0</v>
      </c>
      <c r="B31766" s="221">
        <v>25615.0</v>
      </c>
      <c r="C31766" s="221">
        <v>1.0</v>
      </c>
    </row>
    <row r="31767">
      <c r="A31767" s="221">
        <v>32053.0</v>
      </c>
      <c r="B31767" s="221">
        <v>25617.0</v>
      </c>
      <c r="C31767" s="221">
        <v>1.0</v>
      </c>
    </row>
    <row r="31768">
      <c r="A31768" s="221">
        <v>32053.0</v>
      </c>
      <c r="B31768" s="221">
        <v>25619.0</v>
      </c>
      <c r="C31768" s="221">
        <v>1.0</v>
      </c>
    </row>
    <row r="31769">
      <c r="A31769" s="221">
        <v>32055.0</v>
      </c>
      <c r="B31769" s="221">
        <v>25615.0</v>
      </c>
      <c r="C31769" s="221">
        <v>3.0</v>
      </c>
    </row>
    <row r="31770">
      <c r="A31770" s="221">
        <v>32055.0</v>
      </c>
      <c r="B31770" s="221">
        <v>25617.0</v>
      </c>
      <c r="C31770" s="221">
        <v>5.0</v>
      </c>
    </row>
    <row r="31771">
      <c r="A31771" s="221">
        <v>32055.0</v>
      </c>
      <c r="B31771" s="221">
        <v>25619.0</v>
      </c>
      <c r="C31771" s="221">
        <v>5.0</v>
      </c>
    </row>
    <row r="31772">
      <c r="A31772" s="221">
        <v>32057.0</v>
      </c>
      <c r="B31772" s="221">
        <v>25596.0</v>
      </c>
      <c r="C31772" s="221">
        <v>3.0</v>
      </c>
    </row>
    <row r="31773">
      <c r="A31773" s="221">
        <v>32057.0</v>
      </c>
      <c r="B31773" s="221">
        <v>25599.0</v>
      </c>
      <c r="C31773" s="221">
        <v>3.0</v>
      </c>
    </row>
    <row r="31774">
      <c r="A31774" s="221">
        <v>32057.0</v>
      </c>
      <c r="B31774" s="221">
        <v>25600.0</v>
      </c>
      <c r="C31774" s="221">
        <v>3.0</v>
      </c>
    </row>
    <row r="31775">
      <c r="A31775" s="221">
        <v>32059.0</v>
      </c>
      <c r="B31775" s="221">
        <v>25596.0</v>
      </c>
      <c r="C31775" s="221">
        <v>18.0</v>
      </c>
    </row>
    <row r="31776">
      <c r="A31776" s="221">
        <v>32059.0</v>
      </c>
      <c r="B31776" s="221">
        <v>25599.0</v>
      </c>
      <c r="C31776" s="221">
        <v>14.0</v>
      </c>
    </row>
    <row r="31777">
      <c r="A31777" s="221">
        <v>32059.0</v>
      </c>
      <c r="B31777" s="221">
        <v>25600.0</v>
      </c>
      <c r="C31777" s="221">
        <v>17.0</v>
      </c>
    </row>
    <row r="31778">
      <c r="A31778" s="221">
        <v>32061.0</v>
      </c>
      <c r="B31778" s="221">
        <v>25615.0</v>
      </c>
      <c r="C31778" s="221">
        <v>1.0</v>
      </c>
    </row>
    <row r="31779">
      <c r="A31779" s="221">
        <v>32061.0</v>
      </c>
      <c r="B31779" s="221">
        <v>25617.0</v>
      </c>
      <c r="C31779" s="221">
        <v>1.0</v>
      </c>
    </row>
    <row r="31780">
      <c r="A31780" s="221">
        <v>32061.0</v>
      </c>
      <c r="B31780" s="221">
        <v>25619.0</v>
      </c>
      <c r="C31780" s="221">
        <v>1.0</v>
      </c>
    </row>
    <row r="31781">
      <c r="A31781" s="221">
        <v>32063.0</v>
      </c>
      <c r="B31781" s="221">
        <v>25615.0</v>
      </c>
      <c r="C31781" s="221">
        <v>5.0</v>
      </c>
    </row>
    <row r="31782">
      <c r="A31782" s="221">
        <v>32063.0</v>
      </c>
      <c r="B31782" s="221">
        <v>25617.0</v>
      </c>
      <c r="C31782" s="221">
        <v>5.0</v>
      </c>
    </row>
    <row r="31783">
      <c r="A31783" s="221">
        <v>32063.0</v>
      </c>
      <c r="B31783" s="221">
        <v>25619.0</v>
      </c>
      <c r="C31783" s="221">
        <v>5.0</v>
      </c>
    </row>
    <row r="31784">
      <c r="A31784" s="221">
        <v>32065.0</v>
      </c>
      <c r="B31784" s="221">
        <v>25596.0</v>
      </c>
      <c r="C31784" s="221">
        <v>4.0</v>
      </c>
    </row>
    <row r="31785">
      <c r="A31785" s="221">
        <v>32065.0</v>
      </c>
      <c r="B31785" s="221">
        <v>25598.0</v>
      </c>
      <c r="C31785" s="221">
        <v>6.0</v>
      </c>
    </row>
    <row r="31786">
      <c r="A31786" s="221">
        <v>32065.0</v>
      </c>
      <c r="B31786" s="221">
        <v>25600.0</v>
      </c>
      <c r="C31786" s="221">
        <v>4.0</v>
      </c>
    </row>
    <row r="31787">
      <c r="A31787" s="221">
        <v>32067.0</v>
      </c>
      <c r="B31787" s="221">
        <v>25596.0</v>
      </c>
      <c r="C31787" s="221">
        <v>23.0</v>
      </c>
    </row>
    <row r="31788">
      <c r="A31788" s="221">
        <v>32067.0</v>
      </c>
      <c r="B31788" s="221">
        <v>25598.0</v>
      </c>
      <c r="C31788" s="221">
        <v>26.0</v>
      </c>
    </row>
    <row r="31789">
      <c r="A31789" s="221">
        <v>32067.0</v>
      </c>
      <c r="B31789" s="221">
        <v>25600.0</v>
      </c>
      <c r="C31789" s="221">
        <v>24.0</v>
      </c>
    </row>
    <row r="31790">
      <c r="A31790" s="221">
        <v>32069.0</v>
      </c>
      <c r="B31790" s="221">
        <v>25596.0</v>
      </c>
      <c r="C31790" s="221">
        <v>2.0</v>
      </c>
    </row>
    <row r="31791">
      <c r="A31791" s="221">
        <v>32069.0</v>
      </c>
      <c r="B31791" s="221">
        <v>25599.0</v>
      </c>
      <c r="C31791" s="221">
        <v>3.0</v>
      </c>
    </row>
    <row r="31792">
      <c r="A31792" s="221">
        <v>32069.0</v>
      </c>
      <c r="B31792" s="221">
        <v>25600.0</v>
      </c>
      <c r="C31792" s="221">
        <v>3.0</v>
      </c>
    </row>
    <row r="31793">
      <c r="A31793" s="221">
        <v>32071.0</v>
      </c>
      <c r="B31793" s="221">
        <v>25596.0</v>
      </c>
      <c r="C31793" s="221">
        <v>9.0</v>
      </c>
    </row>
    <row r="31794">
      <c r="A31794" s="221">
        <v>32071.0</v>
      </c>
      <c r="B31794" s="221">
        <v>25599.0</v>
      </c>
      <c r="C31794" s="221">
        <v>14.0</v>
      </c>
    </row>
    <row r="31795">
      <c r="A31795" s="221">
        <v>32071.0</v>
      </c>
      <c r="B31795" s="221">
        <v>25600.0</v>
      </c>
      <c r="C31795" s="221">
        <v>17.0</v>
      </c>
    </row>
    <row r="31796">
      <c r="A31796" s="221">
        <v>32073.0</v>
      </c>
      <c r="B31796" s="221">
        <v>25615.0</v>
      </c>
      <c r="C31796" s="221">
        <v>1.0</v>
      </c>
    </row>
    <row r="31797">
      <c r="A31797" s="221">
        <v>32073.0</v>
      </c>
      <c r="B31797" s="221">
        <v>25617.0</v>
      </c>
      <c r="C31797" s="221">
        <v>1.0</v>
      </c>
    </row>
    <row r="31798">
      <c r="A31798" s="221">
        <v>32073.0</v>
      </c>
      <c r="B31798" s="221">
        <v>25619.0</v>
      </c>
      <c r="C31798" s="221">
        <v>1.0</v>
      </c>
    </row>
    <row r="31799">
      <c r="A31799" s="221">
        <v>32075.0</v>
      </c>
      <c r="B31799" s="221">
        <v>25615.0</v>
      </c>
      <c r="C31799" s="221">
        <v>3.0</v>
      </c>
    </row>
    <row r="31800">
      <c r="A31800" s="221">
        <v>32075.0</v>
      </c>
      <c r="B31800" s="221">
        <v>25617.0</v>
      </c>
      <c r="C31800" s="221">
        <v>5.0</v>
      </c>
    </row>
    <row r="31801">
      <c r="A31801" s="221">
        <v>32075.0</v>
      </c>
      <c r="B31801" s="221">
        <v>25619.0</v>
      </c>
      <c r="C31801" s="221">
        <v>5.0</v>
      </c>
    </row>
    <row r="31802">
      <c r="A31802" s="221">
        <v>32077.0</v>
      </c>
      <c r="B31802" s="221">
        <v>25615.0</v>
      </c>
      <c r="C31802" s="221">
        <v>1.0</v>
      </c>
    </row>
    <row r="31803">
      <c r="A31803" s="221">
        <v>32077.0</v>
      </c>
      <c r="B31803" s="221">
        <v>25617.0</v>
      </c>
      <c r="C31803" s="221">
        <v>1.0</v>
      </c>
    </row>
    <row r="31804">
      <c r="A31804" s="221">
        <v>32077.0</v>
      </c>
      <c r="B31804" s="221">
        <v>25619.0</v>
      </c>
      <c r="C31804" s="221">
        <v>1.0</v>
      </c>
    </row>
    <row r="31805">
      <c r="A31805" s="221">
        <v>32079.0</v>
      </c>
      <c r="B31805" s="221">
        <v>25615.0</v>
      </c>
      <c r="C31805" s="221">
        <v>6.0</v>
      </c>
    </row>
    <row r="31806">
      <c r="A31806" s="221">
        <v>32079.0</v>
      </c>
      <c r="B31806" s="221">
        <v>25617.0</v>
      </c>
      <c r="C31806" s="221">
        <v>8.0</v>
      </c>
    </row>
    <row r="31807">
      <c r="A31807" s="221">
        <v>32079.0</v>
      </c>
      <c r="B31807" s="221">
        <v>25619.0</v>
      </c>
      <c r="C31807" s="221">
        <v>6.0</v>
      </c>
    </row>
    <row r="31808">
      <c r="A31808" s="221">
        <v>32081.0</v>
      </c>
      <c r="B31808" s="221">
        <v>25596.0</v>
      </c>
      <c r="C31808" s="221">
        <v>4.0</v>
      </c>
    </row>
    <row r="31809">
      <c r="A31809" s="221">
        <v>32081.0</v>
      </c>
      <c r="B31809" s="221">
        <v>25598.0</v>
      </c>
      <c r="C31809" s="221">
        <v>4.0</v>
      </c>
    </row>
    <row r="31810">
      <c r="A31810" s="221">
        <v>32081.0</v>
      </c>
      <c r="B31810" s="221">
        <v>25600.0</v>
      </c>
      <c r="C31810" s="221">
        <v>4.0</v>
      </c>
    </row>
    <row r="31811">
      <c r="A31811" s="221">
        <v>32083.0</v>
      </c>
      <c r="B31811" s="221">
        <v>25596.0</v>
      </c>
      <c r="C31811" s="221">
        <v>21.0</v>
      </c>
    </row>
    <row r="31812">
      <c r="A31812" s="221">
        <v>32083.0</v>
      </c>
      <c r="B31812" s="221">
        <v>25598.0</v>
      </c>
      <c r="C31812" s="221">
        <v>23.0</v>
      </c>
    </row>
    <row r="31813">
      <c r="A31813" s="221">
        <v>32083.0</v>
      </c>
      <c r="B31813" s="221">
        <v>25600.0</v>
      </c>
      <c r="C31813" s="221">
        <v>23.0</v>
      </c>
    </row>
    <row r="31814">
      <c r="A31814" s="221">
        <v>32085.0</v>
      </c>
      <c r="B31814" s="221">
        <v>25615.0</v>
      </c>
      <c r="C31814" s="221">
        <v>1.0</v>
      </c>
    </row>
    <row r="31815">
      <c r="A31815" s="221">
        <v>32085.0</v>
      </c>
      <c r="B31815" s="221">
        <v>25617.0</v>
      </c>
      <c r="C31815" s="221">
        <v>1.0</v>
      </c>
    </row>
    <row r="31816">
      <c r="A31816" s="221">
        <v>32085.0</v>
      </c>
      <c r="B31816" s="221">
        <v>25619.0</v>
      </c>
      <c r="C31816" s="221">
        <v>1.0</v>
      </c>
    </row>
    <row r="31817">
      <c r="A31817" s="221">
        <v>32087.0</v>
      </c>
      <c r="B31817" s="221">
        <v>25615.0</v>
      </c>
      <c r="C31817" s="221">
        <v>6.0</v>
      </c>
    </row>
    <row r="31818">
      <c r="A31818" s="221">
        <v>32087.0</v>
      </c>
      <c r="B31818" s="221">
        <v>25617.0</v>
      </c>
      <c r="C31818" s="221">
        <v>6.0</v>
      </c>
    </row>
    <row r="31819">
      <c r="A31819" s="221">
        <v>32087.0</v>
      </c>
      <c r="B31819" s="221">
        <v>25619.0</v>
      </c>
      <c r="C31819" s="221">
        <v>6.0</v>
      </c>
    </row>
    <row r="31820">
      <c r="A31820" s="221">
        <v>32089.0</v>
      </c>
      <c r="B31820" s="221">
        <v>25596.0</v>
      </c>
      <c r="C31820" s="221">
        <v>4.0</v>
      </c>
    </row>
    <row r="31821">
      <c r="A31821" s="221">
        <v>32089.0</v>
      </c>
      <c r="B31821" s="221">
        <v>25598.0</v>
      </c>
      <c r="C31821" s="221">
        <v>6.0</v>
      </c>
    </row>
    <row r="31822">
      <c r="A31822" s="221">
        <v>32089.0</v>
      </c>
      <c r="B31822" s="221">
        <v>25600.0</v>
      </c>
      <c r="C31822" s="221">
        <v>6.0</v>
      </c>
    </row>
    <row r="31823">
      <c r="A31823" s="221">
        <v>32091.0</v>
      </c>
      <c r="B31823" s="221">
        <v>25596.0</v>
      </c>
      <c r="C31823" s="221">
        <v>23.0</v>
      </c>
    </row>
    <row r="31824">
      <c r="A31824" s="221">
        <v>32091.0</v>
      </c>
      <c r="B31824" s="221">
        <v>25598.0</v>
      </c>
      <c r="C31824" s="221">
        <v>27.0</v>
      </c>
    </row>
    <row r="31825">
      <c r="A31825" s="221">
        <v>32091.0</v>
      </c>
      <c r="B31825" s="221">
        <v>25600.0</v>
      </c>
      <c r="C31825" s="221">
        <v>26.0</v>
      </c>
    </row>
    <row r="31826">
      <c r="A31826" s="221">
        <v>32093.0</v>
      </c>
      <c r="B31826" s="221">
        <v>25615.0</v>
      </c>
      <c r="C31826" s="221">
        <v>1.0</v>
      </c>
    </row>
    <row r="31827">
      <c r="A31827" s="221">
        <v>32093.0</v>
      </c>
      <c r="B31827" s="221">
        <v>25617.0</v>
      </c>
      <c r="C31827" s="221">
        <v>1.0</v>
      </c>
    </row>
    <row r="31828">
      <c r="A31828" s="221">
        <v>32093.0</v>
      </c>
      <c r="B31828" s="221">
        <v>25619.0</v>
      </c>
      <c r="C31828" s="221">
        <v>1.0</v>
      </c>
    </row>
    <row r="31829">
      <c r="A31829" s="221">
        <v>32095.0</v>
      </c>
      <c r="B31829" s="221">
        <v>25615.0</v>
      </c>
      <c r="C31829" s="221">
        <v>6.0</v>
      </c>
    </row>
    <row r="31830">
      <c r="A31830" s="221">
        <v>32095.0</v>
      </c>
      <c r="B31830" s="221">
        <v>25617.0</v>
      </c>
      <c r="C31830" s="221">
        <v>8.0</v>
      </c>
    </row>
    <row r="31831">
      <c r="A31831" s="221">
        <v>32095.0</v>
      </c>
      <c r="B31831" s="221">
        <v>25619.0</v>
      </c>
      <c r="C31831" s="221">
        <v>8.0</v>
      </c>
    </row>
    <row r="31832">
      <c r="A31832" s="221">
        <v>32101.0</v>
      </c>
      <c r="B31832" s="221">
        <v>38.0</v>
      </c>
      <c r="C31832" s="221">
        <v>1.0</v>
      </c>
    </row>
    <row r="31833">
      <c r="A31833" s="221">
        <v>32101.0</v>
      </c>
      <c r="B31833" s="221">
        <v>39.0</v>
      </c>
      <c r="C31833" s="221">
        <v>1.0</v>
      </c>
    </row>
    <row r="31834">
      <c r="A31834" s="221">
        <v>32101.0</v>
      </c>
      <c r="B31834" s="221">
        <v>40.0</v>
      </c>
      <c r="C31834" s="221">
        <v>1.0</v>
      </c>
    </row>
    <row r="31835">
      <c r="A31835" s="221">
        <v>32102.0</v>
      </c>
      <c r="B31835" s="221">
        <v>38.0</v>
      </c>
      <c r="C31835" s="221">
        <v>1.0</v>
      </c>
    </row>
    <row r="31836">
      <c r="A31836" s="221">
        <v>32102.0</v>
      </c>
      <c r="B31836" s="221">
        <v>39.0</v>
      </c>
      <c r="C31836" s="221">
        <v>1.0</v>
      </c>
    </row>
    <row r="31837">
      <c r="A31837" s="221">
        <v>32102.0</v>
      </c>
      <c r="B31837" s="221">
        <v>40.0</v>
      </c>
      <c r="C31837" s="221">
        <v>1.0</v>
      </c>
    </row>
    <row r="31838">
      <c r="A31838" s="221">
        <v>32103.0</v>
      </c>
      <c r="B31838" s="221">
        <v>38.0</v>
      </c>
      <c r="C31838" s="221">
        <v>1.0</v>
      </c>
    </row>
    <row r="31839">
      <c r="A31839" s="221">
        <v>32103.0</v>
      </c>
      <c r="B31839" s="221">
        <v>39.0</v>
      </c>
      <c r="C31839" s="221">
        <v>1.0</v>
      </c>
    </row>
    <row r="31840">
      <c r="A31840" s="221">
        <v>32103.0</v>
      </c>
      <c r="B31840" s="221">
        <v>40.0</v>
      </c>
      <c r="C31840" s="221">
        <v>1.0</v>
      </c>
    </row>
    <row r="31841">
      <c r="A31841" s="221">
        <v>32104.0</v>
      </c>
      <c r="B31841" s="221">
        <v>38.0</v>
      </c>
      <c r="C31841" s="221">
        <v>1.0</v>
      </c>
    </row>
    <row r="31842">
      <c r="A31842" s="221">
        <v>32104.0</v>
      </c>
      <c r="B31842" s="221">
        <v>39.0</v>
      </c>
      <c r="C31842" s="221">
        <v>1.0</v>
      </c>
    </row>
    <row r="31843">
      <c r="A31843" s="221">
        <v>32104.0</v>
      </c>
      <c r="B31843" s="221">
        <v>40.0</v>
      </c>
      <c r="C31843" s="221">
        <v>1.0</v>
      </c>
    </row>
    <row r="31844">
      <c r="A31844" s="221">
        <v>32105.0</v>
      </c>
      <c r="B31844" s="221">
        <v>38.0</v>
      </c>
      <c r="C31844" s="221">
        <v>1.0</v>
      </c>
    </row>
    <row r="31845">
      <c r="A31845" s="221">
        <v>32105.0</v>
      </c>
      <c r="B31845" s="221">
        <v>39.0</v>
      </c>
      <c r="C31845" s="221">
        <v>1.0</v>
      </c>
    </row>
    <row r="31846">
      <c r="A31846" s="221">
        <v>32105.0</v>
      </c>
      <c r="B31846" s="221">
        <v>40.0</v>
      </c>
      <c r="C31846" s="221">
        <v>1.0</v>
      </c>
    </row>
    <row r="31847">
      <c r="A31847" s="221">
        <v>32107.0</v>
      </c>
      <c r="B31847" s="221">
        <v>38.0</v>
      </c>
      <c r="C31847" s="221">
        <v>1.0</v>
      </c>
    </row>
    <row r="31848">
      <c r="A31848" s="221">
        <v>32107.0</v>
      </c>
      <c r="B31848" s="221">
        <v>39.0</v>
      </c>
      <c r="C31848" s="221">
        <v>1.0</v>
      </c>
    </row>
    <row r="31849">
      <c r="A31849" s="221">
        <v>32107.0</v>
      </c>
      <c r="B31849" s="221">
        <v>40.0</v>
      </c>
      <c r="C31849" s="221">
        <v>1.0</v>
      </c>
    </row>
    <row r="31850">
      <c r="A31850" s="221">
        <v>32108.0</v>
      </c>
      <c r="B31850" s="221">
        <v>38.0</v>
      </c>
      <c r="C31850" s="221">
        <v>1.0</v>
      </c>
    </row>
    <row r="31851">
      <c r="A31851" s="221">
        <v>32108.0</v>
      </c>
      <c r="B31851" s="221">
        <v>39.0</v>
      </c>
      <c r="C31851" s="221">
        <v>1.0</v>
      </c>
    </row>
    <row r="31852">
      <c r="A31852" s="221">
        <v>32108.0</v>
      </c>
      <c r="B31852" s="221">
        <v>40.0</v>
      </c>
      <c r="C31852" s="221">
        <v>1.0</v>
      </c>
    </row>
    <row r="31853">
      <c r="A31853" s="221">
        <v>32109.0</v>
      </c>
      <c r="B31853" s="221">
        <v>38.0</v>
      </c>
      <c r="C31853" s="221">
        <v>1.0</v>
      </c>
    </row>
    <row r="31854">
      <c r="A31854" s="221">
        <v>32109.0</v>
      </c>
      <c r="B31854" s="221">
        <v>39.0</v>
      </c>
      <c r="C31854" s="221">
        <v>1.0</v>
      </c>
    </row>
    <row r="31855">
      <c r="A31855" s="221">
        <v>32109.0</v>
      </c>
      <c r="B31855" s="221">
        <v>40.0</v>
      </c>
      <c r="C31855" s="221">
        <v>1.0</v>
      </c>
    </row>
    <row r="31856">
      <c r="A31856" s="221">
        <v>32110.0</v>
      </c>
      <c r="B31856" s="221">
        <v>38.0</v>
      </c>
      <c r="C31856" s="221">
        <v>1.0</v>
      </c>
    </row>
    <row r="31857">
      <c r="A31857" s="221">
        <v>32110.0</v>
      </c>
      <c r="B31857" s="221">
        <v>39.0</v>
      </c>
      <c r="C31857" s="221">
        <v>1.0</v>
      </c>
    </row>
    <row r="31858">
      <c r="A31858" s="221">
        <v>32110.0</v>
      </c>
      <c r="B31858" s="221">
        <v>40.0</v>
      </c>
      <c r="C31858" s="221">
        <v>1.0</v>
      </c>
    </row>
    <row r="31859">
      <c r="A31859" s="221">
        <v>32111.0</v>
      </c>
      <c r="B31859" s="221">
        <v>38.0</v>
      </c>
      <c r="C31859" s="221">
        <v>1.0</v>
      </c>
    </row>
    <row r="31860">
      <c r="A31860" s="221">
        <v>32111.0</v>
      </c>
      <c r="B31860" s="221">
        <v>39.0</v>
      </c>
      <c r="C31860" s="221">
        <v>1.0</v>
      </c>
    </row>
    <row r="31861">
      <c r="A31861" s="221">
        <v>32111.0</v>
      </c>
      <c r="B31861" s="221">
        <v>40.0</v>
      </c>
      <c r="C31861" s="221">
        <v>1.0</v>
      </c>
    </row>
    <row r="31862">
      <c r="A31862" s="221">
        <v>32112.0</v>
      </c>
      <c r="B31862" s="221">
        <v>38.0</v>
      </c>
      <c r="C31862" s="221">
        <v>1.0</v>
      </c>
    </row>
    <row r="31863">
      <c r="A31863" s="221">
        <v>32112.0</v>
      </c>
      <c r="B31863" s="221">
        <v>39.0</v>
      </c>
      <c r="C31863" s="221">
        <v>1.0</v>
      </c>
    </row>
    <row r="31864">
      <c r="A31864" s="221">
        <v>32112.0</v>
      </c>
      <c r="B31864" s="221">
        <v>40.0</v>
      </c>
      <c r="C31864" s="221">
        <v>1.0</v>
      </c>
    </row>
    <row r="31865">
      <c r="A31865" s="221">
        <v>32113.0</v>
      </c>
      <c r="B31865" s="221">
        <v>38.0</v>
      </c>
      <c r="C31865" s="221">
        <v>1.0</v>
      </c>
    </row>
    <row r="31866">
      <c r="A31866" s="221">
        <v>32113.0</v>
      </c>
      <c r="B31866" s="221">
        <v>39.0</v>
      </c>
      <c r="C31866" s="221">
        <v>1.0</v>
      </c>
    </row>
    <row r="31867">
      <c r="A31867" s="221">
        <v>32113.0</v>
      </c>
      <c r="B31867" s="221">
        <v>40.0</v>
      </c>
      <c r="C31867" s="221">
        <v>1.0</v>
      </c>
    </row>
    <row r="31868">
      <c r="A31868" s="221">
        <v>32114.0</v>
      </c>
      <c r="B31868" s="221">
        <v>38.0</v>
      </c>
      <c r="C31868" s="221">
        <v>1.0</v>
      </c>
    </row>
    <row r="31869">
      <c r="A31869" s="221">
        <v>32114.0</v>
      </c>
      <c r="B31869" s="221">
        <v>39.0</v>
      </c>
      <c r="C31869" s="221">
        <v>1.0</v>
      </c>
    </row>
    <row r="31870">
      <c r="A31870" s="221">
        <v>32114.0</v>
      </c>
      <c r="B31870" s="221">
        <v>40.0</v>
      </c>
      <c r="C31870" s="221">
        <v>1.0</v>
      </c>
    </row>
    <row r="31871">
      <c r="A31871" s="221">
        <v>32115.0</v>
      </c>
      <c r="B31871" s="221">
        <v>38.0</v>
      </c>
      <c r="C31871" s="221">
        <v>1.0</v>
      </c>
    </row>
    <row r="31872">
      <c r="A31872" s="221">
        <v>32115.0</v>
      </c>
      <c r="B31872" s="221">
        <v>39.0</v>
      </c>
      <c r="C31872" s="221">
        <v>1.0</v>
      </c>
    </row>
    <row r="31873">
      <c r="A31873" s="221">
        <v>32115.0</v>
      </c>
      <c r="B31873" s="221">
        <v>40.0</v>
      </c>
      <c r="C31873" s="221">
        <v>1.0</v>
      </c>
    </row>
    <row r="31874">
      <c r="A31874" s="221">
        <v>32116.0</v>
      </c>
      <c r="B31874" s="221">
        <v>38.0</v>
      </c>
      <c r="C31874" s="221">
        <v>1.0</v>
      </c>
    </row>
    <row r="31875">
      <c r="A31875" s="221">
        <v>32116.0</v>
      </c>
      <c r="B31875" s="221">
        <v>39.0</v>
      </c>
      <c r="C31875" s="221">
        <v>1.0</v>
      </c>
    </row>
    <row r="31876">
      <c r="A31876" s="221">
        <v>32116.0</v>
      </c>
      <c r="B31876" s="221">
        <v>40.0</v>
      </c>
      <c r="C31876" s="221">
        <v>1.0</v>
      </c>
    </row>
    <row r="31877">
      <c r="A31877" s="221">
        <v>32117.0</v>
      </c>
      <c r="B31877" s="221">
        <v>38.0</v>
      </c>
      <c r="C31877" s="221">
        <v>1.0</v>
      </c>
    </row>
    <row r="31878">
      <c r="A31878" s="221">
        <v>32117.0</v>
      </c>
      <c r="B31878" s="221">
        <v>39.0</v>
      </c>
      <c r="C31878" s="221">
        <v>1.0</v>
      </c>
    </row>
    <row r="31879">
      <c r="A31879" s="221">
        <v>32117.0</v>
      </c>
      <c r="B31879" s="221">
        <v>40.0</v>
      </c>
      <c r="C31879" s="221">
        <v>1.0</v>
      </c>
    </row>
    <row r="31880">
      <c r="A31880" s="221">
        <v>32118.0</v>
      </c>
      <c r="B31880" s="221">
        <v>38.0</v>
      </c>
      <c r="C31880" s="221">
        <v>1.0</v>
      </c>
    </row>
    <row r="31881">
      <c r="A31881" s="221">
        <v>32118.0</v>
      </c>
      <c r="B31881" s="221">
        <v>39.0</v>
      </c>
      <c r="C31881" s="221">
        <v>1.0</v>
      </c>
    </row>
    <row r="31882">
      <c r="A31882" s="221">
        <v>32118.0</v>
      </c>
      <c r="B31882" s="221">
        <v>40.0</v>
      </c>
      <c r="C31882" s="221">
        <v>1.0</v>
      </c>
    </row>
    <row r="31883">
      <c r="A31883" s="221">
        <v>32119.0</v>
      </c>
      <c r="B31883" s="221">
        <v>38.0</v>
      </c>
      <c r="C31883" s="221">
        <v>1.0</v>
      </c>
    </row>
    <row r="31884">
      <c r="A31884" s="221">
        <v>32119.0</v>
      </c>
      <c r="B31884" s="221">
        <v>39.0</v>
      </c>
      <c r="C31884" s="221">
        <v>1.0</v>
      </c>
    </row>
    <row r="31885">
      <c r="A31885" s="221">
        <v>32119.0</v>
      </c>
      <c r="B31885" s="221">
        <v>40.0</v>
      </c>
      <c r="C31885" s="221">
        <v>1.0</v>
      </c>
    </row>
    <row r="31886">
      <c r="A31886" s="221">
        <v>32120.0</v>
      </c>
      <c r="B31886" s="221">
        <v>38.0</v>
      </c>
      <c r="C31886" s="221">
        <v>1.0</v>
      </c>
    </row>
    <row r="31887">
      <c r="A31887" s="221">
        <v>32120.0</v>
      </c>
      <c r="B31887" s="221">
        <v>39.0</v>
      </c>
      <c r="C31887" s="221">
        <v>1.0</v>
      </c>
    </row>
    <row r="31888">
      <c r="A31888" s="221">
        <v>32120.0</v>
      </c>
      <c r="B31888" s="221">
        <v>40.0</v>
      </c>
      <c r="C31888" s="221">
        <v>1.0</v>
      </c>
    </row>
    <row r="31889">
      <c r="A31889" s="221">
        <v>32121.0</v>
      </c>
      <c r="B31889" s="221">
        <v>38.0</v>
      </c>
      <c r="C31889" s="221">
        <v>1.0</v>
      </c>
    </row>
    <row r="31890">
      <c r="A31890" s="221">
        <v>32121.0</v>
      </c>
      <c r="B31890" s="221">
        <v>39.0</v>
      </c>
      <c r="C31890" s="221">
        <v>1.0</v>
      </c>
    </row>
    <row r="31891">
      <c r="A31891" s="221">
        <v>32121.0</v>
      </c>
      <c r="B31891" s="221">
        <v>40.0</v>
      </c>
      <c r="C31891" s="221">
        <v>1.0</v>
      </c>
    </row>
    <row r="31892">
      <c r="A31892" s="221">
        <v>32122.0</v>
      </c>
      <c r="B31892" s="221">
        <v>38.0</v>
      </c>
      <c r="C31892" s="221">
        <v>1.0</v>
      </c>
    </row>
    <row r="31893">
      <c r="A31893" s="221">
        <v>32122.0</v>
      </c>
      <c r="B31893" s="221">
        <v>39.0</v>
      </c>
      <c r="C31893" s="221">
        <v>1.0</v>
      </c>
    </row>
    <row r="31894">
      <c r="A31894" s="221">
        <v>32122.0</v>
      </c>
      <c r="B31894" s="221">
        <v>40.0</v>
      </c>
      <c r="C31894" s="221">
        <v>1.0</v>
      </c>
    </row>
    <row r="31895">
      <c r="A31895" s="221">
        <v>32123.0</v>
      </c>
      <c r="B31895" s="221">
        <v>38.0</v>
      </c>
      <c r="C31895" s="221">
        <v>1.0</v>
      </c>
    </row>
    <row r="31896">
      <c r="A31896" s="221">
        <v>32123.0</v>
      </c>
      <c r="B31896" s="221">
        <v>39.0</v>
      </c>
      <c r="C31896" s="221">
        <v>1.0</v>
      </c>
    </row>
    <row r="31897">
      <c r="A31897" s="221">
        <v>32123.0</v>
      </c>
      <c r="B31897" s="221">
        <v>40.0</v>
      </c>
      <c r="C31897" s="221">
        <v>1.0</v>
      </c>
    </row>
    <row r="31898">
      <c r="A31898" s="221">
        <v>32124.0</v>
      </c>
      <c r="B31898" s="221">
        <v>38.0</v>
      </c>
      <c r="C31898" s="221">
        <v>1.0</v>
      </c>
    </row>
    <row r="31899">
      <c r="A31899" s="221">
        <v>32124.0</v>
      </c>
      <c r="B31899" s="221">
        <v>39.0</v>
      </c>
      <c r="C31899" s="221">
        <v>1.0</v>
      </c>
    </row>
    <row r="31900">
      <c r="A31900" s="221">
        <v>32124.0</v>
      </c>
      <c r="B31900" s="221">
        <v>40.0</v>
      </c>
      <c r="C31900" s="221">
        <v>1.0</v>
      </c>
    </row>
    <row r="31901">
      <c r="A31901" s="221">
        <v>32125.0</v>
      </c>
      <c r="B31901" s="221">
        <v>38.0</v>
      </c>
      <c r="C31901" s="221">
        <v>1.0</v>
      </c>
    </row>
    <row r="31902">
      <c r="A31902" s="221">
        <v>32125.0</v>
      </c>
      <c r="B31902" s="221">
        <v>39.0</v>
      </c>
      <c r="C31902" s="221">
        <v>1.0</v>
      </c>
    </row>
    <row r="31903">
      <c r="A31903" s="221">
        <v>32125.0</v>
      </c>
      <c r="B31903" s="221">
        <v>40.0</v>
      </c>
      <c r="C31903" s="221">
        <v>1.0</v>
      </c>
    </row>
    <row r="31904">
      <c r="A31904" s="221">
        <v>32207.0</v>
      </c>
      <c r="B31904" s="221">
        <v>34.0</v>
      </c>
      <c r="C31904" s="221">
        <v>27333.0</v>
      </c>
    </row>
    <row r="31905">
      <c r="A31905" s="221">
        <v>32207.0</v>
      </c>
      <c r="B31905" s="221">
        <v>35.0</v>
      </c>
      <c r="C31905" s="221">
        <v>6842.0</v>
      </c>
    </row>
    <row r="31906">
      <c r="A31906" s="221">
        <v>32207.0</v>
      </c>
      <c r="B31906" s="221">
        <v>36.0</v>
      </c>
      <c r="C31906" s="221">
        <v>2411.0</v>
      </c>
    </row>
    <row r="31907">
      <c r="A31907" s="221">
        <v>32207.0</v>
      </c>
      <c r="B31907" s="221">
        <v>38.0</v>
      </c>
      <c r="C31907" s="221">
        <v>2.0</v>
      </c>
    </row>
    <row r="31908">
      <c r="A31908" s="221">
        <v>32207.0</v>
      </c>
      <c r="B31908" s="221">
        <v>39.0</v>
      </c>
      <c r="C31908" s="221">
        <v>12.0</v>
      </c>
    </row>
    <row r="31909">
      <c r="A31909" s="221">
        <v>32207.0</v>
      </c>
      <c r="B31909" s="221">
        <v>40.0</v>
      </c>
      <c r="C31909" s="221">
        <v>12.0</v>
      </c>
    </row>
    <row r="31910">
      <c r="A31910" s="221">
        <v>32207.0</v>
      </c>
      <c r="B31910" s="221">
        <v>3828.0</v>
      </c>
      <c r="C31910" s="221">
        <v>28.0</v>
      </c>
    </row>
    <row r="31911">
      <c r="A31911" s="221">
        <v>32207.0</v>
      </c>
      <c r="B31911" s="221">
        <v>11399.0</v>
      </c>
      <c r="C31911" s="221">
        <v>33.0</v>
      </c>
    </row>
    <row r="31912">
      <c r="A31912" s="221">
        <v>32207.0</v>
      </c>
      <c r="B31912" s="221">
        <v>11530.0</v>
      </c>
      <c r="C31912" s="221">
        <v>33.0</v>
      </c>
    </row>
    <row r="31913">
      <c r="A31913" s="221">
        <v>32207.0</v>
      </c>
      <c r="B31913" s="221">
        <v>11536.0</v>
      </c>
      <c r="C31913" s="221">
        <v>22.0</v>
      </c>
    </row>
    <row r="31914">
      <c r="A31914" s="221">
        <v>32207.0</v>
      </c>
      <c r="B31914" s="221">
        <v>11538.0</v>
      </c>
      <c r="C31914" s="221">
        <v>22.0</v>
      </c>
    </row>
    <row r="31915">
      <c r="A31915" s="221">
        <v>32207.0</v>
      </c>
      <c r="B31915" s="221">
        <v>11542.0</v>
      </c>
      <c r="C31915" s="221">
        <v>44.0</v>
      </c>
    </row>
    <row r="31916">
      <c r="A31916" s="221">
        <v>32207.0</v>
      </c>
      <c r="B31916" s="221">
        <v>11548.0</v>
      </c>
      <c r="C31916" s="221">
        <v>44.0</v>
      </c>
    </row>
    <row r="31917">
      <c r="A31917" s="221">
        <v>32207.0</v>
      </c>
      <c r="B31917" s="221">
        <v>11551.0</v>
      </c>
      <c r="C31917" s="221">
        <v>33.0</v>
      </c>
    </row>
    <row r="31918">
      <c r="A31918" s="221">
        <v>32207.0</v>
      </c>
      <c r="B31918" s="221">
        <v>11555.0</v>
      </c>
      <c r="C31918" s="221">
        <v>44.0</v>
      </c>
    </row>
    <row r="31919">
      <c r="A31919" s="221">
        <v>32209.0</v>
      </c>
      <c r="B31919" s="221">
        <v>34.0</v>
      </c>
      <c r="C31919" s="221">
        <v>500538.0</v>
      </c>
    </row>
    <row r="31920">
      <c r="A31920" s="221">
        <v>32209.0</v>
      </c>
      <c r="B31920" s="221">
        <v>35.0</v>
      </c>
      <c r="C31920" s="221">
        <v>125304.0</v>
      </c>
    </row>
    <row r="31921">
      <c r="A31921" s="221">
        <v>32209.0</v>
      </c>
      <c r="B31921" s="221">
        <v>36.0</v>
      </c>
      <c r="C31921" s="221">
        <v>32492.0</v>
      </c>
    </row>
    <row r="31922">
      <c r="A31922" s="221">
        <v>32209.0</v>
      </c>
      <c r="B31922" s="221">
        <v>37.0</v>
      </c>
      <c r="C31922" s="221">
        <v>7837.0</v>
      </c>
    </row>
    <row r="31923">
      <c r="A31923" s="221">
        <v>32209.0</v>
      </c>
      <c r="B31923" s="221">
        <v>38.0</v>
      </c>
      <c r="C31923" s="221">
        <v>1941.0</v>
      </c>
    </row>
    <row r="31924">
      <c r="A31924" s="221">
        <v>32209.0</v>
      </c>
      <c r="B31924" s="221">
        <v>39.0</v>
      </c>
      <c r="C31924" s="221">
        <v>1008.0</v>
      </c>
    </row>
    <row r="31925">
      <c r="A31925" s="221">
        <v>32209.0</v>
      </c>
      <c r="B31925" s="221">
        <v>40.0</v>
      </c>
      <c r="C31925" s="221">
        <v>382.0</v>
      </c>
    </row>
    <row r="31926">
      <c r="A31926" s="221">
        <v>32226.0</v>
      </c>
      <c r="B31926" s="221">
        <v>2867.0</v>
      </c>
      <c r="C31926" s="221">
        <v>6.0</v>
      </c>
    </row>
    <row r="31927">
      <c r="A31927" s="221">
        <v>32226.0</v>
      </c>
      <c r="B31927" s="221">
        <v>2868.0</v>
      </c>
      <c r="C31927" s="221">
        <v>4.0</v>
      </c>
    </row>
    <row r="31928">
      <c r="A31928" s="221">
        <v>32226.0</v>
      </c>
      <c r="B31928" s="221">
        <v>2869.0</v>
      </c>
      <c r="C31928" s="221">
        <v>9.0</v>
      </c>
    </row>
    <row r="31929">
      <c r="A31929" s="221">
        <v>32226.0</v>
      </c>
      <c r="B31929" s="221">
        <v>2870.0</v>
      </c>
      <c r="C31929" s="221">
        <v>9.0</v>
      </c>
    </row>
    <row r="31930">
      <c r="A31930" s="221">
        <v>32226.0</v>
      </c>
      <c r="B31930" s="221">
        <v>2871.0</v>
      </c>
      <c r="C31930" s="221">
        <v>6.0</v>
      </c>
    </row>
    <row r="31931">
      <c r="A31931" s="221">
        <v>32226.0</v>
      </c>
      <c r="B31931" s="221">
        <v>2872.0</v>
      </c>
      <c r="C31931" s="221">
        <v>6.0</v>
      </c>
    </row>
    <row r="31932">
      <c r="A31932" s="221">
        <v>32226.0</v>
      </c>
      <c r="B31932" s="221">
        <v>2875.0</v>
      </c>
      <c r="C31932" s="221">
        <v>9.0</v>
      </c>
    </row>
    <row r="31933">
      <c r="A31933" s="221">
        <v>32226.0</v>
      </c>
      <c r="B31933" s="221">
        <v>2876.0</v>
      </c>
      <c r="C31933" s="221">
        <v>4.0</v>
      </c>
    </row>
    <row r="31934">
      <c r="A31934" s="221">
        <v>32226.0</v>
      </c>
      <c r="B31934" s="221">
        <v>21037.0</v>
      </c>
      <c r="C31934" s="221">
        <v>2.0</v>
      </c>
    </row>
    <row r="31935">
      <c r="A31935" s="221">
        <v>32245.0</v>
      </c>
      <c r="B31935" s="221">
        <v>2867.0</v>
      </c>
      <c r="C31935" s="221">
        <v>10.0</v>
      </c>
    </row>
    <row r="31936">
      <c r="A31936" s="221">
        <v>32245.0</v>
      </c>
      <c r="B31936" s="221">
        <v>2868.0</v>
      </c>
      <c r="C31936" s="221">
        <v>7.0</v>
      </c>
    </row>
    <row r="31937">
      <c r="A31937" s="221">
        <v>32245.0</v>
      </c>
      <c r="B31937" s="221">
        <v>2869.0</v>
      </c>
      <c r="C31937" s="221">
        <v>16.0</v>
      </c>
    </row>
    <row r="31938">
      <c r="A31938" s="221">
        <v>32245.0</v>
      </c>
      <c r="B31938" s="221">
        <v>2870.0</v>
      </c>
      <c r="C31938" s="221">
        <v>16.0</v>
      </c>
    </row>
    <row r="31939">
      <c r="A31939" s="221">
        <v>32245.0</v>
      </c>
      <c r="B31939" s="221">
        <v>2871.0</v>
      </c>
      <c r="C31939" s="221">
        <v>10.0</v>
      </c>
    </row>
    <row r="31940">
      <c r="A31940" s="221">
        <v>32245.0</v>
      </c>
      <c r="B31940" s="221">
        <v>2872.0</v>
      </c>
      <c r="C31940" s="221">
        <v>10.0</v>
      </c>
    </row>
    <row r="31941">
      <c r="A31941" s="221">
        <v>32245.0</v>
      </c>
      <c r="B31941" s="221">
        <v>2875.0</v>
      </c>
      <c r="C31941" s="221">
        <v>16.0</v>
      </c>
    </row>
    <row r="31942">
      <c r="A31942" s="221">
        <v>32245.0</v>
      </c>
      <c r="B31942" s="221">
        <v>2876.0</v>
      </c>
      <c r="C31942" s="221">
        <v>7.0</v>
      </c>
    </row>
    <row r="31943">
      <c r="A31943" s="221">
        <v>32245.0</v>
      </c>
      <c r="B31943" s="221">
        <v>21037.0</v>
      </c>
      <c r="C31943" s="221">
        <v>3.0</v>
      </c>
    </row>
    <row r="31944">
      <c r="A31944" s="221">
        <v>32245.0</v>
      </c>
      <c r="B31944" s="221">
        <v>45584.0</v>
      </c>
      <c r="C31944" s="221">
        <v>2.0</v>
      </c>
    </row>
    <row r="31945">
      <c r="A31945" s="221">
        <v>32246.0</v>
      </c>
      <c r="B31945" s="221">
        <v>34.0</v>
      </c>
      <c r="C31945" s="221">
        <v>11.0</v>
      </c>
    </row>
    <row r="31946">
      <c r="A31946" s="221">
        <v>32246.0</v>
      </c>
      <c r="B31946" s="221">
        <v>35.0</v>
      </c>
      <c r="C31946" s="221">
        <v>12.0</v>
      </c>
    </row>
    <row r="31947">
      <c r="A31947" s="221">
        <v>32246.0</v>
      </c>
      <c r="B31947" s="221">
        <v>36.0</v>
      </c>
      <c r="C31947" s="221">
        <v>28.0</v>
      </c>
    </row>
    <row r="31948">
      <c r="A31948" s="221">
        <v>32246.0</v>
      </c>
      <c r="B31948" s="221">
        <v>37.0</v>
      </c>
      <c r="C31948" s="221">
        <v>11.0</v>
      </c>
    </row>
    <row r="31949">
      <c r="A31949" s="221">
        <v>32246.0</v>
      </c>
      <c r="B31949" s="221">
        <v>38.0</v>
      </c>
      <c r="C31949" s="221">
        <v>4.0</v>
      </c>
    </row>
    <row r="31950">
      <c r="A31950" s="221">
        <v>32248.0</v>
      </c>
      <c r="B31950" s="221">
        <v>40.0</v>
      </c>
      <c r="C31950" s="221">
        <v>1.0</v>
      </c>
    </row>
    <row r="31951">
      <c r="A31951" s="221">
        <v>32248.0</v>
      </c>
      <c r="B31951" s="221">
        <v>28686.0</v>
      </c>
      <c r="C31951" s="221">
        <v>15.0</v>
      </c>
    </row>
    <row r="31952">
      <c r="A31952" s="221">
        <v>32250.0</v>
      </c>
      <c r="B31952" s="221">
        <v>2867.0</v>
      </c>
      <c r="C31952" s="221">
        <v>14.0</v>
      </c>
    </row>
    <row r="31953">
      <c r="A31953" s="221">
        <v>32250.0</v>
      </c>
      <c r="B31953" s="221">
        <v>2868.0</v>
      </c>
      <c r="C31953" s="221">
        <v>10.0</v>
      </c>
    </row>
    <row r="31954">
      <c r="A31954" s="221">
        <v>32250.0</v>
      </c>
      <c r="B31954" s="221">
        <v>2869.0</v>
      </c>
      <c r="C31954" s="221">
        <v>21.0</v>
      </c>
    </row>
    <row r="31955">
      <c r="A31955" s="221">
        <v>32250.0</v>
      </c>
      <c r="B31955" s="221">
        <v>2870.0</v>
      </c>
      <c r="C31955" s="221">
        <v>21.0</v>
      </c>
    </row>
    <row r="31956">
      <c r="A31956" s="221">
        <v>32250.0</v>
      </c>
      <c r="B31956" s="221">
        <v>2871.0</v>
      </c>
      <c r="C31956" s="221">
        <v>14.0</v>
      </c>
    </row>
    <row r="31957">
      <c r="A31957" s="221">
        <v>32250.0</v>
      </c>
      <c r="B31957" s="221">
        <v>2872.0</v>
      </c>
      <c r="C31957" s="221">
        <v>14.0</v>
      </c>
    </row>
    <row r="31958">
      <c r="A31958" s="221">
        <v>32250.0</v>
      </c>
      <c r="B31958" s="221">
        <v>2875.0</v>
      </c>
      <c r="C31958" s="221">
        <v>21.0</v>
      </c>
    </row>
    <row r="31959">
      <c r="A31959" s="221">
        <v>32250.0</v>
      </c>
      <c r="B31959" s="221">
        <v>2876.0</v>
      </c>
      <c r="C31959" s="221">
        <v>10.0</v>
      </c>
    </row>
    <row r="31960">
      <c r="A31960" s="221">
        <v>32250.0</v>
      </c>
      <c r="B31960" s="221">
        <v>21037.0</v>
      </c>
      <c r="C31960" s="221">
        <v>6.0</v>
      </c>
    </row>
    <row r="31961">
      <c r="A31961" s="221">
        <v>32254.0</v>
      </c>
      <c r="B31961" s="221">
        <v>38.0</v>
      </c>
      <c r="C31961" s="221">
        <v>2.0</v>
      </c>
    </row>
    <row r="31962">
      <c r="A31962" s="221">
        <v>32254.0</v>
      </c>
      <c r="B31962" s="221">
        <v>39.0</v>
      </c>
      <c r="C31962" s="221">
        <v>2.0</v>
      </c>
    </row>
    <row r="31963">
      <c r="A31963" s="221">
        <v>32254.0</v>
      </c>
      <c r="B31963" s="221">
        <v>40.0</v>
      </c>
      <c r="C31963" s="221">
        <v>2.0</v>
      </c>
    </row>
    <row r="31964">
      <c r="A31964" s="221">
        <v>32255.0</v>
      </c>
      <c r="B31964" s="221">
        <v>38.0</v>
      </c>
      <c r="C31964" s="221">
        <v>1.0</v>
      </c>
    </row>
    <row r="31965">
      <c r="A31965" s="221">
        <v>32255.0</v>
      </c>
      <c r="B31965" s="221">
        <v>39.0</v>
      </c>
      <c r="C31965" s="221">
        <v>1.0</v>
      </c>
    </row>
    <row r="31966">
      <c r="A31966" s="221">
        <v>32255.0</v>
      </c>
      <c r="B31966" s="221">
        <v>40.0</v>
      </c>
      <c r="C31966" s="221">
        <v>1.0</v>
      </c>
    </row>
    <row r="31967">
      <c r="A31967" s="221">
        <v>32260.0</v>
      </c>
      <c r="B31967" s="221">
        <v>34.0</v>
      </c>
      <c r="C31967" s="221">
        <v>14628.0</v>
      </c>
    </row>
    <row r="31968">
      <c r="A31968" s="221">
        <v>32260.0</v>
      </c>
      <c r="B31968" s="221">
        <v>35.0</v>
      </c>
      <c r="C31968" s="221">
        <v>5718.0</v>
      </c>
    </row>
    <row r="31969">
      <c r="A31969" s="221">
        <v>32260.0</v>
      </c>
      <c r="B31969" s="221">
        <v>36.0</v>
      </c>
      <c r="C31969" s="221">
        <v>700.0</v>
      </c>
    </row>
    <row r="31970">
      <c r="A31970" s="221">
        <v>32260.0</v>
      </c>
      <c r="B31970" s="221">
        <v>37.0</v>
      </c>
      <c r="C31970" s="221">
        <v>414.0</v>
      </c>
    </row>
    <row r="31971">
      <c r="A31971" s="221">
        <v>32260.0</v>
      </c>
      <c r="B31971" s="221">
        <v>38.0</v>
      </c>
      <c r="C31971" s="221">
        <v>154.0</v>
      </c>
    </row>
    <row r="31972">
      <c r="A31972" s="221">
        <v>32260.0</v>
      </c>
      <c r="B31972" s="221">
        <v>39.0</v>
      </c>
      <c r="C31972" s="221">
        <v>60.0</v>
      </c>
    </row>
    <row r="31973">
      <c r="A31973" s="221">
        <v>32260.0</v>
      </c>
      <c r="B31973" s="221">
        <v>40.0</v>
      </c>
      <c r="C31973" s="221">
        <v>15.0</v>
      </c>
    </row>
    <row r="31974">
      <c r="A31974" s="221">
        <v>32260.0</v>
      </c>
      <c r="B31974" s="221">
        <v>11399.0</v>
      </c>
      <c r="C31974" s="221">
        <v>10.0</v>
      </c>
    </row>
    <row r="31975">
      <c r="A31975" s="221">
        <v>32262.0</v>
      </c>
      <c r="B31975" s="221">
        <v>34.0</v>
      </c>
      <c r="C31975" s="221">
        <v>5000.0</v>
      </c>
    </row>
    <row r="31976">
      <c r="A31976" s="221">
        <v>32262.0</v>
      </c>
      <c r="B31976" s="221">
        <v>35.0</v>
      </c>
      <c r="C31976" s="221">
        <v>2000.0</v>
      </c>
    </row>
    <row r="31977">
      <c r="A31977" s="221">
        <v>32262.0</v>
      </c>
      <c r="B31977" s="221">
        <v>36.0</v>
      </c>
      <c r="C31977" s="221">
        <v>55.0</v>
      </c>
    </row>
    <row r="31978">
      <c r="A31978" s="221">
        <v>32262.0</v>
      </c>
      <c r="B31978" s="221">
        <v>37.0</v>
      </c>
      <c r="C31978" s="221">
        <v>2.0</v>
      </c>
    </row>
    <row r="31979">
      <c r="A31979" s="221">
        <v>32262.0</v>
      </c>
      <c r="B31979" s="221">
        <v>38.0</v>
      </c>
      <c r="C31979" s="221">
        <v>2.0</v>
      </c>
    </row>
    <row r="31980">
      <c r="A31980" s="221">
        <v>32262.0</v>
      </c>
      <c r="B31980" s="221">
        <v>39.0</v>
      </c>
      <c r="C31980" s="221">
        <v>50.0</v>
      </c>
    </row>
    <row r="31981">
      <c r="A31981" s="221">
        <v>32262.0</v>
      </c>
      <c r="B31981" s="221">
        <v>40.0</v>
      </c>
      <c r="C31981" s="221">
        <v>10.0</v>
      </c>
    </row>
    <row r="31982">
      <c r="A31982" s="221">
        <v>32305.0</v>
      </c>
      <c r="B31982" s="221">
        <v>34.0</v>
      </c>
      <c r="C31982" s="221">
        <v>1.2090111E7</v>
      </c>
    </row>
    <row r="31983">
      <c r="A31983" s="221">
        <v>32305.0</v>
      </c>
      <c r="B31983" s="221">
        <v>35.0</v>
      </c>
      <c r="C31983" s="221">
        <v>3024444.0</v>
      </c>
    </row>
    <row r="31984">
      <c r="A31984" s="221">
        <v>32305.0</v>
      </c>
      <c r="B31984" s="221">
        <v>36.0</v>
      </c>
      <c r="C31984" s="221">
        <v>762222.0</v>
      </c>
    </row>
    <row r="31985">
      <c r="A31985" s="221">
        <v>32305.0</v>
      </c>
      <c r="B31985" s="221">
        <v>37.0</v>
      </c>
      <c r="C31985" s="221">
        <v>189478.0</v>
      </c>
    </row>
    <row r="31986">
      <c r="A31986" s="221">
        <v>32305.0</v>
      </c>
      <c r="B31986" s="221">
        <v>38.0</v>
      </c>
      <c r="C31986" s="221">
        <v>47256.0</v>
      </c>
    </row>
    <row r="31987">
      <c r="A31987" s="221">
        <v>32305.0</v>
      </c>
      <c r="B31987" s="221">
        <v>39.0</v>
      </c>
      <c r="C31987" s="221">
        <v>22178.0</v>
      </c>
    </row>
    <row r="31988">
      <c r="A31988" s="221">
        <v>32305.0</v>
      </c>
      <c r="B31988" s="221">
        <v>40.0</v>
      </c>
      <c r="C31988" s="221">
        <v>10312.0</v>
      </c>
    </row>
    <row r="31989">
      <c r="A31989" s="221">
        <v>32307.0</v>
      </c>
      <c r="B31989" s="221">
        <v>34.0</v>
      </c>
      <c r="C31989" s="221">
        <v>1.1564444E7</v>
      </c>
    </row>
    <row r="31990">
      <c r="A31990" s="221">
        <v>32307.0</v>
      </c>
      <c r="B31990" s="221">
        <v>35.0</v>
      </c>
      <c r="C31990" s="221">
        <v>2892889.0</v>
      </c>
    </row>
    <row r="31991">
      <c r="A31991" s="221">
        <v>32307.0</v>
      </c>
      <c r="B31991" s="221">
        <v>36.0</v>
      </c>
      <c r="C31991" s="221">
        <v>728333.0</v>
      </c>
    </row>
    <row r="31992">
      <c r="A31992" s="221">
        <v>32307.0</v>
      </c>
      <c r="B31992" s="221">
        <v>37.0</v>
      </c>
      <c r="C31992" s="221">
        <v>181211.0</v>
      </c>
    </row>
    <row r="31993">
      <c r="A31993" s="221">
        <v>32307.0</v>
      </c>
      <c r="B31993" s="221">
        <v>38.0</v>
      </c>
      <c r="C31993" s="221">
        <v>45133.0</v>
      </c>
    </row>
    <row r="31994">
      <c r="A31994" s="221">
        <v>32307.0</v>
      </c>
      <c r="B31994" s="221">
        <v>39.0</v>
      </c>
      <c r="C31994" s="221">
        <v>20644.0</v>
      </c>
    </row>
    <row r="31995">
      <c r="A31995" s="221">
        <v>32307.0</v>
      </c>
      <c r="B31995" s="221">
        <v>40.0</v>
      </c>
      <c r="C31995" s="221">
        <v>7556.0</v>
      </c>
    </row>
    <row r="31996">
      <c r="A31996" s="221">
        <v>32309.0</v>
      </c>
      <c r="B31996" s="221">
        <v>34.0</v>
      </c>
      <c r="C31996" s="221">
        <v>1.0649667E7</v>
      </c>
    </row>
    <row r="31997">
      <c r="A31997" s="221">
        <v>32309.0</v>
      </c>
      <c r="B31997" s="221">
        <v>35.0</v>
      </c>
      <c r="C31997" s="221">
        <v>2263111.0</v>
      </c>
    </row>
    <row r="31998">
      <c r="A31998" s="221">
        <v>32309.0</v>
      </c>
      <c r="B31998" s="221">
        <v>36.0</v>
      </c>
      <c r="C31998" s="221">
        <v>607000.0</v>
      </c>
    </row>
    <row r="31999">
      <c r="A31999" s="221">
        <v>32309.0</v>
      </c>
      <c r="B31999" s="221">
        <v>37.0</v>
      </c>
      <c r="C31999" s="221">
        <v>166200.0</v>
      </c>
    </row>
    <row r="32000">
      <c r="A32000" s="221">
        <v>32309.0</v>
      </c>
      <c r="B32000" s="221">
        <v>38.0</v>
      </c>
      <c r="C32000" s="221">
        <v>36011.0</v>
      </c>
    </row>
    <row r="32001">
      <c r="A32001" s="221">
        <v>32309.0</v>
      </c>
      <c r="B32001" s="221">
        <v>39.0</v>
      </c>
      <c r="C32001" s="221">
        <v>16066.0</v>
      </c>
    </row>
    <row r="32002">
      <c r="A32002" s="221">
        <v>32309.0</v>
      </c>
      <c r="B32002" s="221">
        <v>40.0</v>
      </c>
      <c r="C32002" s="221">
        <v>6688.0</v>
      </c>
    </row>
    <row r="32003">
      <c r="A32003" s="221">
        <v>32311.0</v>
      </c>
      <c r="B32003" s="221">
        <v>34.0</v>
      </c>
      <c r="C32003" s="221">
        <v>1.0279111E7</v>
      </c>
    </row>
    <row r="32004">
      <c r="A32004" s="221">
        <v>32311.0</v>
      </c>
      <c r="B32004" s="221">
        <v>35.0</v>
      </c>
      <c r="C32004" s="221">
        <v>2792889.0</v>
      </c>
    </row>
    <row r="32005">
      <c r="A32005" s="221">
        <v>32311.0</v>
      </c>
      <c r="B32005" s="221">
        <v>36.0</v>
      </c>
      <c r="C32005" s="221">
        <v>624889.0</v>
      </c>
    </row>
    <row r="32006">
      <c r="A32006" s="221">
        <v>32311.0</v>
      </c>
      <c r="B32006" s="221">
        <v>37.0</v>
      </c>
      <c r="C32006" s="221">
        <v>164589.0</v>
      </c>
    </row>
    <row r="32007">
      <c r="A32007" s="221">
        <v>32311.0</v>
      </c>
      <c r="B32007" s="221">
        <v>38.0</v>
      </c>
      <c r="C32007" s="221">
        <v>34656.0</v>
      </c>
    </row>
    <row r="32008">
      <c r="A32008" s="221">
        <v>32311.0</v>
      </c>
      <c r="B32008" s="221">
        <v>39.0</v>
      </c>
      <c r="C32008" s="221">
        <v>18244.0</v>
      </c>
    </row>
    <row r="32009">
      <c r="A32009" s="221">
        <v>32311.0</v>
      </c>
      <c r="B32009" s="221">
        <v>40.0</v>
      </c>
      <c r="C32009" s="221">
        <v>4800.0</v>
      </c>
    </row>
    <row r="32010">
      <c r="A32010" s="221">
        <v>32313.0</v>
      </c>
      <c r="B32010" s="221">
        <v>34.0</v>
      </c>
      <c r="C32010" s="221">
        <v>100000.0</v>
      </c>
    </row>
    <row r="32011">
      <c r="A32011" s="221">
        <v>32313.0</v>
      </c>
      <c r="B32011" s="221">
        <v>37.0</v>
      </c>
      <c r="C32011" s="221">
        <v>10.0</v>
      </c>
    </row>
    <row r="32012">
      <c r="A32012" s="221">
        <v>32313.0</v>
      </c>
      <c r="B32012" s="221">
        <v>40.0</v>
      </c>
      <c r="C32012" s="221">
        <v>100.0</v>
      </c>
    </row>
    <row r="32013">
      <c r="A32013" s="221">
        <v>32325.0</v>
      </c>
      <c r="B32013" s="221">
        <v>34.0</v>
      </c>
      <c r="C32013" s="221">
        <v>424150.0</v>
      </c>
    </row>
    <row r="32014">
      <c r="A32014" s="221">
        <v>32325.0</v>
      </c>
      <c r="B32014" s="221">
        <v>35.0</v>
      </c>
      <c r="C32014" s="221">
        <v>86800.0</v>
      </c>
    </row>
    <row r="32015">
      <c r="A32015" s="221">
        <v>32325.0</v>
      </c>
      <c r="B32015" s="221">
        <v>36.0</v>
      </c>
      <c r="C32015" s="221">
        <v>44511.0</v>
      </c>
    </row>
    <row r="32016">
      <c r="A32016" s="221">
        <v>32325.0</v>
      </c>
      <c r="B32016" s="221">
        <v>37.0</v>
      </c>
      <c r="C32016" s="221">
        <v>10857.0</v>
      </c>
    </row>
    <row r="32017">
      <c r="A32017" s="221">
        <v>32325.0</v>
      </c>
      <c r="B32017" s="221">
        <v>38.0</v>
      </c>
      <c r="C32017" s="221">
        <v>1834.0</v>
      </c>
    </row>
    <row r="32018">
      <c r="A32018" s="221">
        <v>32325.0</v>
      </c>
      <c r="B32018" s="221">
        <v>39.0</v>
      </c>
      <c r="C32018" s="221">
        <v>753.0</v>
      </c>
    </row>
    <row r="32019">
      <c r="A32019" s="221">
        <v>32325.0</v>
      </c>
      <c r="B32019" s="221">
        <v>40.0</v>
      </c>
      <c r="C32019" s="221">
        <v>1013.0</v>
      </c>
    </row>
    <row r="32020">
      <c r="A32020" s="221">
        <v>32340.0</v>
      </c>
      <c r="B32020" s="221">
        <v>34.0</v>
      </c>
      <c r="C32020" s="221">
        <v>449366.0</v>
      </c>
    </row>
    <row r="32021">
      <c r="A32021" s="221">
        <v>32340.0</v>
      </c>
      <c r="B32021" s="221">
        <v>35.0</v>
      </c>
      <c r="C32021" s="221">
        <v>88783.0</v>
      </c>
    </row>
    <row r="32022">
      <c r="A32022" s="221">
        <v>32340.0</v>
      </c>
      <c r="B32022" s="221">
        <v>36.0</v>
      </c>
      <c r="C32022" s="221">
        <v>44994.0</v>
      </c>
    </row>
    <row r="32023">
      <c r="A32023" s="221">
        <v>32340.0</v>
      </c>
      <c r="B32023" s="221">
        <v>37.0</v>
      </c>
      <c r="C32023" s="221">
        <v>11053.0</v>
      </c>
    </row>
    <row r="32024">
      <c r="A32024" s="221">
        <v>32340.0</v>
      </c>
      <c r="B32024" s="221">
        <v>38.0</v>
      </c>
      <c r="C32024" s="221">
        <v>1717.0</v>
      </c>
    </row>
    <row r="32025">
      <c r="A32025" s="221">
        <v>32340.0</v>
      </c>
      <c r="B32025" s="221">
        <v>39.0</v>
      </c>
      <c r="C32025" s="221">
        <v>778.0</v>
      </c>
    </row>
    <row r="32026">
      <c r="A32026" s="221">
        <v>32340.0</v>
      </c>
      <c r="B32026" s="221">
        <v>40.0</v>
      </c>
      <c r="C32026" s="221">
        <v>1021.0</v>
      </c>
    </row>
    <row r="32027">
      <c r="A32027" s="221">
        <v>32342.0</v>
      </c>
      <c r="B32027" s="221">
        <v>34.0</v>
      </c>
      <c r="C32027" s="221">
        <v>442000.0</v>
      </c>
    </row>
    <row r="32028">
      <c r="A32028" s="221">
        <v>32342.0</v>
      </c>
      <c r="B32028" s="221">
        <v>35.0</v>
      </c>
      <c r="C32028" s="221">
        <v>88375.0</v>
      </c>
    </row>
    <row r="32029">
      <c r="A32029" s="221">
        <v>32342.0</v>
      </c>
      <c r="B32029" s="221">
        <v>36.0</v>
      </c>
      <c r="C32029" s="221">
        <v>42216.0</v>
      </c>
    </row>
    <row r="32030">
      <c r="A32030" s="221">
        <v>32342.0</v>
      </c>
      <c r="B32030" s="221">
        <v>37.0</v>
      </c>
      <c r="C32030" s="221">
        <v>11081.0</v>
      </c>
    </row>
    <row r="32031">
      <c r="A32031" s="221">
        <v>32342.0</v>
      </c>
      <c r="B32031" s="221">
        <v>38.0</v>
      </c>
      <c r="C32031" s="221">
        <v>1787.0</v>
      </c>
    </row>
    <row r="32032">
      <c r="A32032" s="221">
        <v>32342.0</v>
      </c>
      <c r="B32032" s="221">
        <v>39.0</v>
      </c>
      <c r="C32032" s="221">
        <v>744.0</v>
      </c>
    </row>
    <row r="32033">
      <c r="A32033" s="221">
        <v>32342.0</v>
      </c>
      <c r="B32033" s="221">
        <v>40.0</v>
      </c>
      <c r="C32033" s="221">
        <v>974.0</v>
      </c>
    </row>
    <row r="32034">
      <c r="A32034" s="221">
        <v>32344.0</v>
      </c>
      <c r="B32034" s="221">
        <v>34.0</v>
      </c>
      <c r="C32034" s="221">
        <v>452767.0</v>
      </c>
    </row>
    <row r="32035">
      <c r="A32035" s="221">
        <v>32344.0</v>
      </c>
      <c r="B32035" s="221">
        <v>35.0</v>
      </c>
      <c r="C32035" s="221">
        <v>93217.0</v>
      </c>
    </row>
    <row r="32036">
      <c r="A32036" s="221">
        <v>32344.0</v>
      </c>
      <c r="B32036" s="221">
        <v>36.0</v>
      </c>
      <c r="C32036" s="221">
        <v>41253.0</v>
      </c>
    </row>
    <row r="32037">
      <c r="A32037" s="221">
        <v>32344.0</v>
      </c>
      <c r="B32037" s="221">
        <v>37.0</v>
      </c>
      <c r="C32037" s="221">
        <v>10773.0</v>
      </c>
    </row>
    <row r="32038">
      <c r="A32038" s="221">
        <v>32344.0</v>
      </c>
      <c r="B32038" s="221">
        <v>38.0</v>
      </c>
      <c r="C32038" s="221">
        <v>1709.0</v>
      </c>
    </row>
    <row r="32039">
      <c r="A32039" s="221">
        <v>32344.0</v>
      </c>
      <c r="B32039" s="221">
        <v>39.0</v>
      </c>
      <c r="C32039" s="221">
        <v>776.0</v>
      </c>
    </row>
    <row r="32040">
      <c r="A32040" s="221">
        <v>32344.0</v>
      </c>
      <c r="B32040" s="221">
        <v>40.0</v>
      </c>
      <c r="C32040" s="221">
        <v>1045.0</v>
      </c>
    </row>
    <row r="32041">
      <c r="A32041" s="221">
        <v>32357.0</v>
      </c>
      <c r="B32041" s="221">
        <v>34.0</v>
      </c>
      <c r="C32041" s="221">
        <v>33560.0</v>
      </c>
    </row>
    <row r="32042">
      <c r="A32042" s="221">
        <v>32357.0</v>
      </c>
      <c r="B32042" s="221">
        <v>35.0</v>
      </c>
      <c r="C32042" s="221">
        <v>7500.0</v>
      </c>
    </row>
    <row r="32043">
      <c r="A32043" s="221">
        <v>32357.0</v>
      </c>
      <c r="B32043" s="221">
        <v>39.0</v>
      </c>
      <c r="C32043" s="221">
        <v>60.0</v>
      </c>
    </row>
    <row r="32044">
      <c r="A32044" s="221">
        <v>32359.0</v>
      </c>
      <c r="B32044" s="221">
        <v>34.0</v>
      </c>
      <c r="C32044" s="221">
        <v>35900.0</v>
      </c>
    </row>
    <row r="32045">
      <c r="A32045" s="221">
        <v>32359.0</v>
      </c>
      <c r="B32045" s="221">
        <v>35.0</v>
      </c>
      <c r="C32045" s="221">
        <v>26450.0</v>
      </c>
    </row>
    <row r="32046">
      <c r="A32046" s="221">
        <v>32359.0</v>
      </c>
      <c r="B32046" s="221">
        <v>36.0</v>
      </c>
      <c r="C32046" s="221">
        <v>260.0</v>
      </c>
    </row>
    <row r="32047">
      <c r="A32047" s="221">
        <v>32359.0</v>
      </c>
      <c r="B32047" s="221">
        <v>37.0</v>
      </c>
      <c r="C32047" s="221">
        <v>20.0</v>
      </c>
    </row>
    <row r="32048">
      <c r="A32048" s="221">
        <v>32359.0</v>
      </c>
      <c r="B32048" s="221">
        <v>38.0</v>
      </c>
      <c r="C32048" s="221">
        <v>20.0</v>
      </c>
    </row>
    <row r="32049">
      <c r="A32049" s="221">
        <v>32359.0</v>
      </c>
      <c r="B32049" s="221">
        <v>39.0</v>
      </c>
      <c r="C32049" s="221">
        <v>10.0</v>
      </c>
    </row>
    <row r="32050">
      <c r="A32050" s="221">
        <v>32361.0</v>
      </c>
      <c r="B32050" s="221">
        <v>34.0</v>
      </c>
      <c r="C32050" s="221">
        <v>16880.0</v>
      </c>
    </row>
    <row r="32051">
      <c r="A32051" s="221">
        <v>32361.0</v>
      </c>
      <c r="B32051" s="221">
        <v>39.0</v>
      </c>
      <c r="C32051" s="221">
        <v>50.0</v>
      </c>
    </row>
    <row r="32052">
      <c r="A32052" s="221">
        <v>32361.0</v>
      </c>
      <c r="B32052" s="221">
        <v>40.0</v>
      </c>
      <c r="C32052" s="221">
        <v>20.0</v>
      </c>
    </row>
    <row r="32053">
      <c r="A32053" s="221">
        <v>32363.0</v>
      </c>
      <c r="B32053" s="221">
        <v>34.0</v>
      </c>
      <c r="C32053" s="221">
        <v>35320.0</v>
      </c>
    </row>
    <row r="32054">
      <c r="A32054" s="221">
        <v>32363.0</v>
      </c>
      <c r="B32054" s="221">
        <v>35.0</v>
      </c>
      <c r="C32054" s="221">
        <v>3200.0</v>
      </c>
    </row>
    <row r="32055">
      <c r="A32055" s="221">
        <v>32363.0</v>
      </c>
      <c r="B32055" s="221">
        <v>36.0</v>
      </c>
      <c r="C32055" s="221">
        <v>250.0</v>
      </c>
    </row>
    <row r="32056">
      <c r="A32056" s="221">
        <v>32363.0</v>
      </c>
      <c r="B32056" s="221">
        <v>40.0</v>
      </c>
      <c r="C32056" s="221">
        <v>30.0</v>
      </c>
    </row>
    <row r="32057">
      <c r="A32057" s="221">
        <v>32413.0</v>
      </c>
      <c r="B32057" s="221">
        <v>34.0</v>
      </c>
      <c r="C32057" s="221">
        <v>206.0</v>
      </c>
    </row>
    <row r="32058">
      <c r="A32058" s="221">
        <v>32413.0</v>
      </c>
      <c r="B32058" s="221">
        <v>35.0</v>
      </c>
      <c r="C32058" s="221">
        <v>172.0</v>
      </c>
    </row>
    <row r="32059">
      <c r="A32059" s="221">
        <v>32413.0</v>
      </c>
      <c r="B32059" s="221">
        <v>36.0</v>
      </c>
      <c r="C32059" s="221">
        <v>188.0</v>
      </c>
    </row>
    <row r="32060">
      <c r="A32060" s="221">
        <v>32413.0</v>
      </c>
      <c r="B32060" s="221">
        <v>37.0</v>
      </c>
      <c r="C32060" s="221">
        <v>32.0</v>
      </c>
    </row>
    <row r="32061">
      <c r="A32061" s="221">
        <v>32413.0</v>
      </c>
      <c r="B32061" s="221">
        <v>39.0</v>
      </c>
      <c r="C32061" s="221">
        <v>1.0</v>
      </c>
    </row>
    <row r="32062">
      <c r="A32062" s="221">
        <v>32414.0</v>
      </c>
      <c r="B32062" s="221">
        <v>34.0</v>
      </c>
      <c r="C32062" s="221">
        <v>840.0</v>
      </c>
    </row>
    <row r="32063">
      <c r="A32063" s="221">
        <v>32414.0</v>
      </c>
      <c r="B32063" s="221">
        <v>35.0</v>
      </c>
      <c r="C32063" s="221">
        <v>183.0</v>
      </c>
    </row>
    <row r="32064">
      <c r="A32064" s="221">
        <v>32414.0</v>
      </c>
      <c r="B32064" s="221">
        <v>36.0</v>
      </c>
      <c r="C32064" s="221">
        <v>470.0</v>
      </c>
    </row>
    <row r="32065">
      <c r="A32065" s="221">
        <v>32414.0</v>
      </c>
      <c r="B32065" s="221">
        <v>37.0</v>
      </c>
      <c r="C32065" s="221">
        <v>4.0</v>
      </c>
    </row>
    <row r="32066">
      <c r="A32066" s="221">
        <v>32414.0</v>
      </c>
      <c r="B32066" s="221">
        <v>40.0</v>
      </c>
      <c r="C32066" s="221">
        <v>4.0</v>
      </c>
    </row>
    <row r="32067">
      <c r="A32067" s="221">
        <v>32416.0</v>
      </c>
      <c r="B32067" s="221">
        <v>34.0</v>
      </c>
      <c r="C32067" s="221">
        <v>322.0</v>
      </c>
    </row>
    <row r="32068">
      <c r="A32068" s="221">
        <v>32416.0</v>
      </c>
      <c r="B32068" s="221">
        <v>35.0</v>
      </c>
      <c r="C32068" s="221">
        <v>69.0</v>
      </c>
    </row>
    <row r="32069">
      <c r="A32069" s="221">
        <v>32416.0</v>
      </c>
      <c r="B32069" s="221">
        <v>36.0</v>
      </c>
      <c r="C32069" s="221">
        <v>166.0</v>
      </c>
    </row>
    <row r="32070">
      <c r="A32070" s="221">
        <v>32416.0</v>
      </c>
      <c r="B32070" s="221">
        <v>37.0</v>
      </c>
      <c r="C32070" s="221">
        <v>1.0</v>
      </c>
    </row>
    <row r="32071">
      <c r="A32071" s="221">
        <v>32416.0</v>
      </c>
      <c r="B32071" s="221">
        <v>40.0</v>
      </c>
      <c r="C32071" s="221">
        <v>1.0</v>
      </c>
    </row>
    <row r="32072">
      <c r="A32072" s="221">
        <v>32417.0</v>
      </c>
      <c r="B32072" s="221">
        <v>34.0</v>
      </c>
      <c r="C32072" s="221">
        <v>322.0</v>
      </c>
    </row>
    <row r="32073">
      <c r="A32073" s="221">
        <v>32417.0</v>
      </c>
      <c r="B32073" s="221">
        <v>35.0</v>
      </c>
      <c r="C32073" s="221">
        <v>69.0</v>
      </c>
    </row>
    <row r="32074">
      <c r="A32074" s="221">
        <v>32417.0</v>
      </c>
      <c r="B32074" s="221">
        <v>36.0</v>
      </c>
      <c r="C32074" s="221">
        <v>166.0</v>
      </c>
    </row>
    <row r="32075">
      <c r="A32075" s="221">
        <v>32417.0</v>
      </c>
      <c r="B32075" s="221">
        <v>37.0</v>
      </c>
      <c r="C32075" s="221">
        <v>1.0</v>
      </c>
    </row>
    <row r="32076">
      <c r="A32076" s="221">
        <v>32417.0</v>
      </c>
      <c r="B32076" s="221">
        <v>40.0</v>
      </c>
      <c r="C32076" s="221">
        <v>1.0</v>
      </c>
    </row>
    <row r="32077">
      <c r="A32077" s="221">
        <v>32422.0</v>
      </c>
      <c r="B32077" s="221">
        <v>2867.0</v>
      </c>
      <c r="C32077" s="221">
        <v>14.0</v>
      </c>
    </row>
    <row r="32078">
      <c r="A32078" s="221">
        <v>32422.0</v>
      </c>
      <c r="B32078" s="221">
        <v>2868.0</v>
      </c>
      <c r="C32078" s="221">
        <v>10.0</v>
      </c>
    </row>
    <row r="32079">
      <c r="A32079" s="221">
        <v>32422.0</v>
      </c>
      <c r="B32079" s="221">
        <v>2869.0</v>
      </c>
      <c r="C32079" s="221">
        <v>21.0</v>
      </c>
    </row>
    <row r="32080">
      <c r="A32080" s="221">
        <v>32422.0</v>
      </c>
      <c r="B32080" s="221">
        <v>2870.0</v>
      </c>
      <c r="C32080" s="221">
        <v>21.0</v>
      </c>
    </row>
    <row r="32081">
      <c r="A32081" s="221">
        <v>32422.0</v>
      </c>
      <c r="B32081" s="221">
        <v>2871.0</v>
      </c>
      <c r="C32081" s="221">
        <v>14.0</v>
      </c>
    </row>
    <row r="32082">
      <c r="A32082" s="221">
        <v>32422.0</v>
      </c>
      <c r="B32082" s="221">
        <v>2872.0</v>
      </c>
      <c r="C32082" s="221">
        <v>14.0</v>
      </c>
    </row>
    <row r="32083">
      <c r="A32083" s="221">
        <v>32422.0</v>
      </c>
      <c r="B32083" s="221">
        <v>2875.0</v>
      </c>
      <c r="C32083" s="221">
        <v>21.0</v>
      </c>
    </row>
    <row r="32084">
      <c r="A32084" s="221">
        <v>32422.0</v>
      </c>
      <c r="B32084" s="221">
        <v>2876.0</v>
      </c>
      <c r="C32084" s="221">
        <v>10.0</v>
      </c>
    </row>
    <row r="32085">
      <c r="A32085" s="221">
        <v>32422.0</v>
      </c>
      <c r="B32085" s="221">
        <v>21037.0</v>
      </c>
      <c r="C32085" s="221">
        <v>6.0</v>
      </c>
    </row>
    <row r="32086">
      <c r="A32086" s="221">
        <v>32436.0</v>
      </c>
      <c r="B32086" s="221">
        <v>34.0</v>
      </c>
      <c r="C32086" s="221">
        <v>18756.0</v>
      </c>
    </row>
    <row r="32087">
      <c r="A32087" s="221">
        <v>32436.0</v>
      </c>
      <c r="B32087" s="221">
        <v>39.0</v>
      </c>
      <c r="C32087" s="221">
        <v>112.0</v>
      </c>
    </row>
    <row r="32088">
      <c r="A32088" s="221">
        <v>32436.0</v>
      </c>
      <c r="B32088" s="221">
        <v>40.0</v>
      </c>
      <c r="C32088" s="221">
        <v>44.0</v>
      </c>
    </row>
    <row r="32089">
      <c r="A32089" s="221">
        <v>32438.0</v>
      </c>
      <c r="B32089" s="221">
        <v>34.0</v>
      </c>
      <c r="C32089" s="221">
        <v>37289.0</v>
      </c>
    </row>
    <row r="32090">
      <c r="A32090" s="221">
        <v>32438.0</v>
      </c>
      <c r="B32090" s="221">
        <v>35.0</v>
      </c>
      <c r="C32090" s="221">
        <v>8333.0</v>
      </c>
    </row>
    <row r="32091">
      <c r="A32091" s="221">
        <v>32438.0</v>
      </c>
      <c r="B32091" s="221">
        <v>39.0</v>
      </c>
      <c r="C32091" s="221">
        <v>134.0</v>
      </c>
    </row>
    <row r="32092">
      <c r="A32092" s="221">
        <v>32440.0</v>
      </c>
      <c r="B32092" s="221">
        <v>34.0</v>
      </c>
      <c r="C32092" s="221">
        <v>39889.0</v>
      </c>
    </row>
    <row r="32093">
      <c r="A32093" s="221">
        <v>32440.0</v>
      </c>
      <c r="B32093" s="221">
        <v>35.0</v>
      </c>
      <c r="C32093" s="221">
        <v>29389.0</v>
      </c>
    </row>
    <row r="32094">
      <c r="A32094" s="221">
        <v>32440.0</v>
      </c>
      <c r="B32094" s="221">
        <v>36.0</v>
      </c>
      <c r="C32094" s="221">
        <v>289.0</v>
      </c>
    </row>
    <row r="32095">
      <c r="A32095" s="221">
        <v>32440.0</v>
      </c>
      <c r="B32095" s="221">
        <v>37.0</v>
      </c>
      <c r="C32095" s="221">
        <v>22.0</v>
      </c>
    </row>
    <row r="32096">
      <c r="A32096" s="221">
        <v>32440.0</v>
      </c>
      <c r="B32096" s="221">
        <v>38.0</v>
      </c>
      <c r="C32096" s="221">
        <v>22.0</v>
      </c>
    </row>
    <row r="32097">
      <c r="A32097" s="221">
        <v>32440.0</v>
      </c>
      <c r="B32097" s="221">
        <v>39.0</v>
      </c>
      <c r="C32097" s="221">
        <v>22.0</v>
      </c>
    </row>
    <row r="32098">
      <c r="A32098" s="221">
        <v>32442.0</v>
      </c>
      <c r="B32098" s="221">
        <v>34.0</v>
      </c>
      <c r="C32098" s="221">
        <v>39244.0</v>
      </c>
    </row>
    <row r="32099">
      <c r="A32099" s="221">
        <v>32442.0</v>
      </c>
      <c r="B32099" s="221">
        <v>35.0</v>
      </c>
      <c r="C32099" s="221">
        <v>3556.0</v>
      </c>
    </row>
    <row r="32100">
      <c r="A32100" s="221">
        <v>32442.0</v>
      </c>
      <c r="B32100" s="221">
        <v>36.0</v>
      </c>
      <c r="C32100" s="221">
        <v>278.0</v>
      </c>
    </row>
    <row r="32101">
      <c r="A32101" s="221">
        <v>32442.0</v>
      </c>
      <c r="B32101" s="221">
        <v>40.0</v>
      </c>
      <c r="C32101" s="221">
        <v>66.0</v>
      </c>
    </row>
    <row r="32102">
      <c r="A32102" s="221">
        <v>32444.0</v>
      </c>
      <c r="B32102" s="221">
        <v>34.0</v>
      </c>
      <c r="C32102" s="221">
        <v>3207807.0</v>
      </c>
    </row>
    <row r="32103">
      <c r="A32103" s="221">
        <v>32444.0</v>
      </c>
      <c r="B32103" s="221">
        <v>35.0</v>
      </c>
      <c r="C32103" s="221">
        <v>833323.0</v>
      </c>
    </row>
    <row r="32104">
      <c r="A32104" s="221">
        <v>32444.0</v>
      </c>
      <c r="B32104" s="221">
        <v>36.0</v>
      </c>
      <c r="C32104" s="221">
        <v>330823.0</v>
      </c>
    </row>
    <row r="32105">
      <c r="A32105" s="221">
        <v>32444.0</v>
      </c>
      <c r="B32105" s="221">
        <v>37.0</v>
      </c>
      <c r="C32105" s="221">
        <v>49357.0</v>
      </c>
    </row>
    <row r="32106">
      <c r="A32106" s="221">
        <v>32444.0</v>
      </c>
      <c r="B32106" s="221">
        <v>38.0</v>
      </c>
      <c r="C32106" s="221">
        <v>13933.0</v>
      </c>
    </row>
    <row r="32107">
      <c r="A32107" s="221">
        <v>32444.0</v>
      </c>
      <c r="B32107" s="221">
        <v>39.0</v>
      </c>
      <c r="C32107" s="221">
        <v>4866.0</v>
      </c>
    </row>
    <row r="32108">
      <c r="A32108" s="221">
        <v>32444.0</v>
      </c>
      <c r="B32108" s="221">
        <v>40.0</v>
      </c>
      <c r="C32108" s="221">
        <v>2214.0</v>
      </c>
    </row>
    <row r="32109">
      <c r="A32109" s="221">
        <v>32458.0</v>
      </c>
      <c r="B32109" s="221">
        <v>2867.0</v>
      </c>
      <c r="C32109" s="221">
        <v>28.0</v>
      </c>
    </row>
    <row r="32110">
      <c r="A32110" s="221">
        <v>32458.0</v>
      </c>
      <c r="B32110" s="221">
        <v>2868.0</v>
      </c>
      <c r="C32110" s="221">
        <v>20.0</v>
      </c>
    </row>
    <row r="32111">
      <c r="A32111" s="221">
        <v>32458.0</v>
      </c>
      <c r="B32111" s="221">
        <v>2869.0</v>
      </c>
      <c r="C32111" s="221">
        <v>42.0</v>
      </c>
    </row>
    <row r="32112">
      <c r="A32112" s="221">
        <v>32458.0</v>
      </c>
      <c r="B32112" s="221">
        <v>2870.0</v>
      </c>
      <c r="C32112" s="221">
        <v>42.0</v>
      </c>
    </row>
    <row r="32113">
      <c r="A32113" s="221">
        <v>32458.0</v>
      </c>
      <c r="B32113" s="221">
        <v>2871.0</v>
      </c>
      <c r="C32113" s="221">
        <v>28.0</v>
      </c>
    </row>
    <row r="32114">
      <c r="A32114" s="221">
        <v>32458.0</v>
      </c>
      <c r="B32114" s="221">
        <v>2872.0</v>
      </c>
      <c r="C32114" s="221">
        <v>28.0</v>
      </c>
    </row>
    <row r="32115">
      <c r="A32115" s="221">
        <v>32458.0</v>
      </c>
      <c r="B32115" s="221">
        <v>2875.0</v>
      </c>
      <c r="C32115" s="221">
        <v>42.0</v>
      </c>
    </row>
    <row r="32116">
      <c r="A32116" s="221">
        <v>32458.0</v>
      </c>
      <c r="B32116" s="221">
        <v>2876.0</v>
      </c>
      <c r="C32116" s="221">
        <v>20.0</v>
      </c>
    </row>
    <row r="32117">
      <c r="A32117" s="221">
        <v>32458.0</v>
      </c>
      <c r="B32117" s="221">
        <v>21037.0</v>
      </c>
      <c r="C32117" s="221">
        <v>11.0</v>
      </c>
    </row>
    <row r="32118">
      <c r="A32118" s="221">
        <v>32459.0</v>
      </c>
      <c r="B32118" s="221">
        <v>34.0</v>
      </c>
      <c r="C32118" s="221">
        <v>101.0</v>
      </c>
    </row>
    <row r="32119">
      <c r="A32119" s="221">
        <v>32459.0</v>
      </c>
      <c r="B32119" s="221">
        <v>35.0</v>
      </c>
      <c r="C32119" s="221">
        <v>65.0</v>
      </c>
    </row>
    <row r="32120">
      <c r="A32120" s="221">
        <v>32459.0</v>
      </c>
      <c r="B32120" s="221">
        <v>36.0</v>
      </c>
      <c r="C32120" s="221">
        <v>2.0</v>
      </c>
    </row>
    <row r="32121">
      <c r="A32121" s="221">
        <v>32461.0</v>
      </c>
      <c r="B32121" s="221">
        <v>34.0</v>
      </c>
      <c r="C32121" s="221">
        <v>424.0</v>
      </c>
    </row>
    <row r="32122">
      <c r="A32122" s="221">
        <v>32461.0</v>
      </c>
      <c r="B32122" s="221">
        <v>35.0</v>
      </c>
      <c r="C32122" s="221">
        <v>644.0</v>
      </c>
    </row>
    <row r="32123">
      <c r="A32123" s="221">
        <v>32463.0</v>
      </c>
      <c r="B32123" s="221">
        <v>34.0</v>
      </c>
      <c r="C32123" s="221">
        <v>62.0</v>
      </c>
    </row>
    <row r="32124">
      <c r="A32124" s="221">
        <v>32463.0</v>
      </c>
      <c r="B32124" s="221">
        <v>35.0</v>
      </c>
      <c r="C32124" s="221">
        <v>39.0</v>
      </c>
    </row>
    <row r="32125">
      <c r="A32125" s="221">
        <v>32463.0</v>
      </c>
      <c r="B32125" s="221">
        <v>36.0</v>
      </c>
      <c r="C32125" s="221">
        <v>2.0</v>
      </c>
    </row>
    <row r="32126">
      <c r="A32126" s="221">
        <v>32465.0</v>
      </c>
      <c r="B32126" s="221">
        <v>34.0</v>
      </c>
      <c r="C32126" s="221">
        <v>458.0</v>
      </c>
    </row>
    <row r="32127">
      <c r="A32127" s="221">
        <v>32465.0</v>
      </c>
      <c r="B32127" s="221">
        <v>35.0</v>
      </c>
      <c r="C32127" s="221">
        <v>6.0</v>
      </c>
    </row>
    <row r="32128">
      <c r="A32128" s="221">
        <v>32465.0</v>
      </c>
      <c r="B32128" s="221">
        <v>37.0</v>
      </c>
      <c r="C32128" s="221">
        <v>4.0</v>
      </c>
    </row>
    <row r="32129">
      <c r="A32129" s="221">
        <v>32465.0</v>
      </c>
      <c r="B32129" s="221">
        <v>38.0</v>
      </c>
      <c r="C32129" s="221">
        <v>2.0</v>
      </c>
    </row>
    <row r="32130">
      <c r="A32130" s="221">
        <v>32467.0</v>
      </c>
      <c r="B32130" s="221">
        <v>34.0</v>
      </c>
      <c r="C32130" s="221">
        <v>806.0</v>
      </c>
    </row>
    <row r="32131">
      <c r="A32131" s="221">
        <v>32467.0</v>
      </c>
      <c r="B32131" s="221">
        <v>35.0</v>
      </c>
      <c r="C32131" s="221">
        <v>3.0</v>
      </c>
    </row>
    <row r="32132">
      <c r="A32132" s="221">
        <v>32467.0</v>
      </c>
      <c r="B32132" s="221">
        <v>36.0</v>
      </c>
      <c r="C32132" s="221">
        <v>101.0</v>
      </c>
    </row>
    <row r="32133">
      <c r="A32133" s="221">
        <v>32467.0</v>
      </c>
      <c r="B32133" s="221">
        <v>37.0</v>
      </c>
      <c r="C32133" s="221">
        <v>1.0</v>
      </c>
    </row>
    <row r="32134">
      <c r="A32134" s="221">
        <v>32469.0</v>
      </c>
      <c r="B32134" s="221">
        <v>34.0</v>
      </c>
      <c r="C32134" s="221">
        <v>806.0</v>
      </c>
    </row>
    <row r="32135">
      <c r="A32135" s="221">
        <v>32469.0</v>
      </c>
      <c r="B32135" s="221">
        <v>35.0</v>
      </c>
      <c r="C32135" s="221">
        <v>3.0</v>
      </c>
    </row>
    <row r="32136">
      <c r="A32136" s="221">
        <v>32469.0</v>
      </c>
      <c r="B32136" s="221">
        <v>36.0</v>
      </c>
      <c r="C32136" s="221">
        <v>101.0</v>
      </c>
    </row>
    <row r="32137">
      <c r="A32137" s="221">
        <v>32469.0</v>
      </c>
      <c r="B32137" s="221">
        <v>37.0</v>
      </c>
      <c r="C32137" s="221">
        <v>1.0</v>
      </c>
    </row>
    <row r="32138">
      <c r="A32138" s="221">
        <v>32772.0</v>
      </c>
      <c r="B32138" s="221">
        <v>35.0</v>
      </c>
      <c r="C32138" s="221">
        <v>1327.0</v>
      </c>
    </row>
    <row r="32139">
      <c r="A32139" s="221">
        <v>32772.0</v>
      </c>
      <c r="B32139" s="221">
        <v>36.0</v>
      </c>
      <c r="C32139" s="221">
        <v>481.0</v>
      </c>
    </row>
    <row r="32140">
      <c r="A32140" s="221">
        <v>32772.0</v>
      </c>
      <c r="B32140" s="221">
        <v>37.0</v>
      </c>
      <c r="C32140" s="221">
        <v>113.0</v>
      </c>
    </row>
    <row r="32141">
      <c r="A32141" s="221">
        <v>32774.0</v>
      </c>
      <c r="B32141" s="221">
        <v>34.0</v>
      </c>
      <c r="C32141" s="221">
        <v>1327.0</v>
      </c>
    </row>
    <row r="32142">
      <c r="A32142" s="221">
        <v>32774.0</v>
      </c>
      <c r="B32142" s="221">
        <v>35.0</v>
      </c>
      <c r="C32142" s="221">
        <v>481.0</v>
      </c>
    </row>
    <row r="32143">
      <c r="A32143" s="221">
        <v>32774.0</v>
      </c>
      <c r="B32143" s="221">
        <v>36.0</v>
      </c>
      <c r="C32143" s="221">
        <v>113.0</v>
      </c>
    </row>
    <row r="32144">
      <c r="A32144" s="221">
        <v>32780.0</v>
      </c>
      <c r="B32144" s="221">
        <v>37.0</v>
      </c>
      <c r="C32144" s="221">
        <v>1327.0</v>
      </c>
    </row>
    <row r="32145">
      <c r="A32145" s="221">
        <v>32780.0</v>
      </c>
      <c r="B32145" s="221">
        <v>38.0</v>
      </c>
      <c r="C32145" s="221">
        <v>481.0</v>
      </c>
    </row>
    <row r="32146">
      <c r="A32146" s="221">
        <v>32780.0</v>
      </c>
      <c r="B32146" s="221">
        <v>39.0</v>
      </c>
      <c r="C32146" s="221">
        <v>228.0</v>
      </c>
    </row>
    <row r="32147">
      <c r="A32147" s="221">
        <v>32782.0</v>
      </c>
      <c r="B32147" s="221">
        <v>34.0</v>
      </c>
      <c r="C32147" s="221">
        <v>64.0</v>
      </c>
    </row>
    <row r="32148">
      <c r="A32148" s="221">
        <v>32782.0</v>
      </c>
      <c r="B32148" s="221">
        <v>36.0</v>
      </c>
      <c r="C32148" s="221">
        <v>7.0</v>
      </c>
    </row>
    <row r="32149">
      <c r="A32149" s="221">
        <v>32787.0</v>
      </c>
      <c r="B32149" s="221">
        <v>34.0</v>
      </c>
      <c r="C32149" s="221">
        <v>232.0</v>
      </c>
    </row>
    <row r="32150">
      <c r="A32150" s="221">
        <v>32787.0</v>
      </c>
      <c r="B32150" s="221">
        <v>37.0</v>
      </c>
      <c r="C32150" s="221">
        <v>12.0</v>
      </c>
    </row>
    <row r="32151">
      <c r="A32151" s="221">
        <v>32787.0</v>
      </c>
      <c r="B32151" s="221">
        <v>38.0</v>
      </c>
      <c r="C32151" s="221">
        <v>33.0</v>
      </c>
    </row>
    <row r="32152">
      <c r="A32152" s="221">
        <v>32787.0</v>
      </c>
      <c r="B32152" s="221">
        <v>40.0</v>
      </c>
      <c r="C32152" s="221">
        <v>8.0</v>
      </c>
    </row>
    <row r="32153">
      <c r="A32153" s="221">
        <v>32788.0</v>
      </c>
      <c r="B32153" s="221">
        <v>34.0</v>
      </c>
      <c r="C32153" s="221">
        <v>21071.0</v>
      </c>
    </row>
    <row r="32154">
      <c r="A32154" s="221">
        <v>32788.0</v>
      </c>
      <c r="B32154" s="221">
        <v>35.0</v>
      </c>
      <c r="C32154" s="221">
        <v>9382.0</v>
      </c>
    </row>
    <row r="32155">
      <c r="A32155" s="221">
        <v>32788.0</v>
      </c>
      <c r="B32155" s="221">
        <v>36.0</v>
      </c>
      <c r="C32155" s="221">
        <v>3127.0</v>
      </c>
    </row>
    <row r="32156">
      <c r="A32156" s="221">
        <v>32788.0</v>
      </c>
      <c r="B32156" s="221">
        <v>37.0</v>
      </c>
      <c r="C32156" s="221">
        <v>590.0</v>
      </c>
    </row>
    <row r="32157">
      <c r="A32157" s="221">
        <v>32788.0</v>
      </c>
      <c r="B32157" s="221">
        <v>38.0</v>
      </c>
      <c r="C32157" s="221">
        <v>2.0</v>
      </c>
    </row>
    <row r="32158">
      <c r="A32158" s="221">
        <v>32788.0</v>
      </c>
      <c r="B32158" s="221">
        <v>39.0</v>
      </c>
      <c r="C32158" s="221">
        <v>4.0</v>
      </c>
    </row>
    <row r="32159">
      <c r="A32159" s="221">
        <v>32788.0</v>
      </c>
      <c r="B32159" s="221">
        <v>40.0</v>
      </c>
      <c r="C32159" s="221">
        <v>4.0</v>
      </c>
    </row>
    <row r="32160">
      <c r="A32160" s="221">
        <v>32790.0</v>
      </c>
      <c r="B32160" s="221">
        <v>34.0</v>
      </c>
      <c r="C32160" s="221">
        <v>16209.0</v>
      </c>
    </row>
    <row r="32161">
      <c r="A32161" s="221">
        <v>32790.0</v>
      </c>
      <c r="B32161" s="221">
        <v>35.0</v>
      </c>
      <c r="C32161" s="221">
        <v>6872.0</v>
      </c>
    </row>
    <row r="32162">
      <c r="A32162" s="221">
        <v>32790.0</v>
      </c>
      <c r="B32162" s="221">
        <v>36.0</v>
      </c>
      <c r="C32162" s="221">
        <v>17901.0</v>
      </c>
    </row>
    <row r="32163">
      <c r="A32163" s="221">
        <v>32790.0</v>
      </c>
      <c r="B32163" s="221">
        <v>38.0</v>
      </c>
      <c r="C32163" s="221">
        <v>3020.0</v>
      </c>
    </row>
    <row r="32164">
      <c r="A32164" s="221">
        <v>32790.0</v>
      </c>
      <c r="B32164" s="221">
        <v>39.0</v>
      </c>
      <c r="C32164" s="221">
        <v>496.0</v>
      </c>
    </row>
    <row r="32165">
      <c r="A32165" s="221">
        <v>32790.0</v>
      </c>
      <c r="B32165" s="221">
        <v>40.0</v>
      </c>
      <c r="C32165" s="221">
        <v>28.0</v>
      </c>
    </row>
    <row r="32166">
      <c r="A32166" s="221">
        <v>32790.0</v>
      </c>
      <c r="B32166" s="221">
        <v>3828.0</v>
      </c>
      <c r="C32166" s="221">
        <v>56.0</v>
      </c>
    </row>
    <row r="32167">
      <c r="A32167" s="221">
        <v>32790.0</v>
      </c>
      <c r="B32167" s="221">
        <v>11399.0</v>
      </c>
      <c r="C32167" s="221">
        <v>67.0</v>
      </c>
    </row>
    <row r="32168">
      <c r="A32168" s="221">
        <v>32790.0</v>
      </c>
      <c r="B32168" s="221">
        <v>11533.0</v>
      </c>
      <c r="C32168" s="221">
        <v>56.0</v>
      </c>
    </row>
    <row r="32169">
      <c r="A32169" s="221">
        <v>32790.0</v>
      </c>
      <c r="B32169" s="221">
        <v>11534.0</v>
      </c>
      <c r="C32169" s="221">
        <v>194.0</v>
      </c>
    </row>
    <row r="32170">
      <c r="A32170" s="221">
        <v>32790.0</v>
      </c>
      <c r="B32170" s="221">
        <v>11540.0</v>
      </c>
      <c r="C32170" s="221">
        <v>1333.0</v>
      </c>
    </row>
    <row r="32171">
      <c r="A32171" s="221">
        <v>32790.0</v>
      </c>
      <c r="B32171" s="221">
        <v>11544.0</v>
      </c>
      <c r="C32171" s="221">
        <v>1667.0</v>
      </c>
    </row>
    <row r="32172">
      <c r="A32172" s="221">
        <v>32790.0</v>
      </c>
      <c r="B32172" s="221">
        <v>11550.0</v>
      </c>
      <c r="C32172" s="221">
        <v>17.0</v>
      </c>
    </row>
    <row r="32173">
      <c r="A32173" s="221">
        <v>32790.0</v>
      </c>
      <c r="B32173" s="221">
        <v>11552.0</v>
      </c>
      <c r="C32173" s="221">
        <v>556.0</v>
      </c>
    </row>
    <row r="32174">
      <c r="A32174" s="221">
        <v>32790.0</v>
      </c>
      <c r="B32174" s="221">
        <v>11558.0</v>
      </c>
      <c r="C32174" s="221">
        <v>111.0</v>
      </c>
    </row>
    <row r="32175">
      <c r="A32175" s="221">
        <v>32799.0</v>
      </c>
      <c r="B32175" s="221">
        <v>34.0</v>
      </c>
      <c r="C32175" s="221">
        <v>3.0</v>
      </c>
    </row>
    <row r="32176">
      <c r="A32176" s="221">
        <v>32799.0</v>
      </c>
      <c r="B32176" s="221">
        <v>35.0</v>
      </c>
      <c r="C32176" s="221">
        <v>1.0</v>
      </c>
    </row>
    <row r="32177">
      <c r="A32177" s="221">
        <v>32799.0</v>
      </c>
      <c r="B32177" s="221">
        <v>36.0</v>
      </c>
      <c r="C32177" s="221">
        <v>2.0</v>
      </c>
    </row>
    <row r="32178">
      <c r="A32178" s="221">
        <v>32799.0</v>
      </c>
      <c r="B32178" s="221">
        <v>37.0</v>
      </c>
      <c r="C32178" s="221">
        <v>10.0</v>
      </c>
    </row>
    <row r="32179">
      <c r="A32179" s="221">
        <v>32799.0</v>
      </c>
      <c r="B32179" s="221">
        <v>11399.0</v>
      </c>
      <c r="C32179" s="221">
        <v>1.0</v>
      </c>
    </row>
    <row r="32180">
      <c r="A32180" s="221">
        <v>32801.0</v>
      </c>
      <c r="B32180" s="221">
        <v>34.0</v>
      </c>
      <c r="C32180" s="221">
        <v>204.0</v>
      </c>
    </row>
    <row r="32181">
      <c r="A32181" s="221">
        <v>32801.0</v>
      </c>
      <c r="B32181" s="221">
        <v>35.0</v>
      </c>
      <c r="C32181" s="221">
        <v>17.0</v>
      </c>
    </row>
    <row r="32182">
      <c r="A32182" s="221">
        <v>32801.0</v>
      </c>
      <c r="B32182" s="221">
        <v>38.0</v>
      </c>
      <c r="C32182" s="221">
        <v>1.0</v>
      </c>
    </row>
    <row r="32183">
      <c r="A32183" s="221">
        <v>32801.0</v>
      </c>
      <c r="B32183" s="221">
        <v>11399.0</v>
      </c>
      <c r="C32183" s="221">
        <v>1.0</v>
      </c>
    </row>
    <row r="32184">
      <c r="A32184" s="221">
        <v>32803.0</v>
      </c>
      <c r="B32184" s="221">
        <v>34.0</v>
      </c>
      <c r="C32184" s="221">
        <v>118.0</v>
      </c>
    </row>
    <row r="32185">
      <c r="A32185" s="221">
        <v>32803.0</v>
      </c>
      <c r="B32185" s="221">
        <v>36.0</v>
      </c>
      <c r="C32185" s="221">
        <v>1.0</v>
      </c>
    </row>
    <row r="32186">
      <c r="A32186" s="221">
        <v>32803.0</v>
      </c>
      <c r="B32186" s="221">
        <v>37.0</v>
      </c>
      <c r="C32186" s="221">
        <v>2.0</v>
      </c>
    </row>
    <row r="32187">
      <c r="A32187" s="221">
        <v>32803.0</v>
      </c>
      <c r="B32187" s="221">
        <v>11399.0</v>
      </c>
      <c r="C32187" s="221">
        <v>1.0</v>
      </c>
    </row>
    <row r="32188">
      <c r="A32188" s="221">
        <v>32809.0</v>
      </c>
      <c r="B32188" s="221">
        <v>34.0</v>
      </c>
      <c r="C32188" s="221">
        <v>666.0</v>
      </c>
    </row>
    <row r="32189">
      <c r="A32189" s="221">
        <v>32809.0</v>
      </c>
      <c r="B32189" s="221">
        <v>35.0</v>
      </c>
      <c r="C32189" s="221">
        <v>502.0</v>
      </c>
    </row>
    <row r="32190">
      <c r="A32190" s="221">
        <v>32809.0</v>
      </c>
      <c r="B32190" s="221">
        <v>36.0</v>
      </c>
      <c r="C32190" s="221">
        <v>1.0</v>
      </c>
    </row>
    <row r="32191">
      <c r="A32191" s="221">
        <v>32809.0</v>
      </c>
      <c r="B32191" s="221">
        <v>37.0</v>
      </c>
      <c r="C32191" s="221">
        <v>1.0</v>
      </c>
    </row>
    <row r="32192">
      <c r="A32192" s="221">
        <v>32811.0</v>
      </c>
      <c r="B32192" s="221">
        <v>34.0</v>
      </c>
      <c r="C32192" s="221">
        <v>45636.0</v>
      </c>
    </row>
    <row r="32193">
      <c r="A32193" s="221">
        <v>32811.0</v>
      </c>
      <c r="B32193" s="221">
        <v>35.0</v>
      </c>
      <c r="C32193" s="221">
        <v>11911.0</v>
      </c>
    </row>
    <row r="32194">
      <c r="A32194" s="221">
        <v>32811.0</v>
      </c>
      <c r="B32194" s="221">
        <v>36.0</v>
      </c>
      <c r="C32194" s="221">
        <v>4932.0</v>
      </c>
    </row>
    <row r="32195">
      <c r="A32195" s="221">
        <v>32811.0</v>
      </c>
      <c r="B32195" s="221">
        <v>37.0</v>
      </c>
      <c r="C32195" s="221">
        <v>709.0</v>
      </c>
    </row>
    <row r="32196">
      <c r="A32196" s="221">
        <v>32811.0</v>
      </c>
      <c r="B32196" s="221">
        <v>38.0</v>
      </c>
      <c r="C32196" s="221">
        <v>221.0</v>
      </c>
    </row>
    <row r="32197">
      <c r="A32197" s="221">
        <v>32811.0</v>
      </c>
      <c r="B32197" s="221">
        <v>39.0</v>
      </c>
      <c r="C32197" s="221">
        <v>54.0</v>
      </c>
    </row>
    <row r="32198">
      <c r="A32198" s="221">
        <v>32811.0</v>
      </c>
      <c r="B32198" s="221">
        <v>40.0</v>
      </c>
      <c r="C32198" s="221">
        <v>16.0</v>
      </c>
    </row>
    <row r="32199">
      <c r="A32199" s="221">
        <v>32817.0</v>
      </c>
      <c r="B32199" s="221">
        <v>25592.0</v>
      </c>
      <c r="C32199" s="221">
        <v>9.0</v>
      </c>
    </row>
    <row r="32200">
      <c r="A32200" s="221">
        <v>32817.0</v>
      </c>
      <c r="B32200" s="221">
        <v>25598.0</v>
      </c>
      <c r="C32200" s="221">
        <v>22.0</v>
      </c>
    </row>
    <row r="32201">
      <c r="A32201" s="221">
        <v>32817.0</v>
      </c>
      <c r="B32201" s="221">
        <v>25601.0</v>
      </c>
      <c r="C32201" s="221">
        <v>18.0</v>
      </c>
    </row>
    <row r="32202">
      <c r="A32202" s="221">
        <v>32817.0</v>
      </c>
      <c r="B32202" s="221">
        <v>25604.0</v>
      </c>
      <c r="C32202" s="221">
        <v>13.0</v>
      </c>
    </row>
    <row r="32203">
      <c r="A32203" s="221">
        <v>32819.0</v>
      </c>
      <c r="B32203" s="221">
        <v>25593.0</v>
      </c>
      <c r="C32203" s="221">
        <v>9.0</v>
      </c>
    </row>
    <row r="32204">
      <c r="A32204" s="221">
        <v>32819.0</v>
      </c>
      <c r="B32204" s="221">
        <v>25598.0</v>
      </c>
      <c r="C32204" s="221">
        <v>22.0</v>
      </c>
    </row>
    <row r="32205">
      <c r="A32205" s="221">
        <v>32819.0</v>
      </c>
      <c r="B32205" s="221">
        <v>25601.0</v>
      </c>
      <c r="C32205" s="221">
        <v>18.0</v>
      </c>
    </row>
    <row r="32206">
      <c r="A32206" s="221">
        <v>32819.0</v>
      </c>
      <c r="B32206" s="221">
        <v>25604.0</v>
      </c>
      <c r="C32206" s="221">
        <v>13.0</v>
      </c>
    </row>
    <row r="32207">
      <c r="A32207" s="221">
        <v>32821.0</v>
      </c>
      <c r="B32207" s="221">
        <v>16642.0</v>
      </c>
      <c r="C32207" s="221">
        <v>164.0</v>
      </c>
    </row>
    <row r="32208">
      <c r="A32208" s="221">
        <v>32821.0</v>
      </c>
      <c r="B32208" s="221">
        <v>17959.0</v>
      </c>
      <c r="C32208" s="221">
        <v>36.0</v>
      </c>
    </row>
    <row r="32209">
      <c r="A32209" s="221">
        <v>32822.0</v>
      </c>
      <c r="B32209" s="221">
        <v>16644.0</v>
      </c>
      <c r="C32209" s="221">
        <v>164.0</v>
      </c>
    </row>
    <row r="32210">
      <c r="A32210" s="221">
        <v>32822.0</v>
      </c>
      <c r="B32210" s="221">
        <v>16662.0</v>
      </c>
      <c r="C32210" s="221">
        <v>36.0</v>
      </c>
    </row>
    <row r="32211">
      <c r="A32211" s="221">
        <v>32823.0</v>
      </c>
      <c r="B32211" s="221">
        <v>16641.0</v>
      </c>
      <c r="C32211" s="221">
        <v>164.0</v>
      </c>
    </row>
    <row r="32212">
      <c r="A32212" s="221">
        <v>32823.0</v>
      </c>
      <c r="B32212" s="221">
        <v>16664.0</v>
      </c>
      <c r="C32212" s="221">
        <v>36.0</v>
      </c>
    </row>
    <row r="32213">
      <c r="A32213" s="221">
        <v>32824.0</v>
      </c>
      <c r="B32213" s="221">
        <v>16643.0</v>
      </c>
      <c r="C32213" s="221">
        <v>164.0</v>
      </c>
    </row>
    <row r="32214">
      <c r="A32214" s="221">
        <v>32824.0</v>
      </c>
      <c r="B32214" s="221">
        <v>16663.0</v>
      </c>
      <c r="C32214" s="221">
        <v>36.0</v>
      </c>
    </row>
    <row r="32215">
      <c r="A32215" s="221">
        <v>32825.0</v>
      </c>
      <c r="B32215" s="221">
        <v>16665.0</v>
      </c>
      <c r="C32215" s="221">
        <v>36.0</v>
      </c>
    </row>
    <row r="32216">
      <c r="A32216" s="221">
        <v>32826.0</v>
      </c>
      <c r="B32216" s="221">
        <v>16637.0</v>
      </c>
      <c r="C32216" s="221">
        <v>164.0</v>
      </c>
    </row>
    <row r="32217">
      <c r="A32217" s="221">
        <v>32826.0</v>
      </c>
      <c r="B32217" s="221">
        <v>16657.0</v>
      </c>
      <c r="C32217" s="221">
        <v>36.0</v>
      </c>
    </row>
    <row r="32218">
      <c r="A32218" s="221">
        <v>32827.0</v>
      </c>
      <c r="B32218" s="221">
        <v>16638.0</v>
      </c>
      <c r="C32218" s="221">
        <v>164.0</v>
      </c>
    </row>
    <row r="32219">
      <c r="A32219" s="221">
        <v>32827.0</v>
      </c>
      <c r="B32219" s="221">
        <v>16654.0</v>
      </c>
      <c r="C32219" s="221">
        <v>36.0</v>
      </c>
    </row>
    <row r="32220">
      <c r="A32220" s="221">
        <v>32828.0</v>
      </c>
      <c r="B32220" s="221">
        <v>16639.0</v>
      </c>
      <c r="C32220" s="221">
        <v>164.0</v>
      </c>
    </row>
    <row r="32221">
      <c r="A32221" s="221">
        <v>32828.0</v>
      </c>
      <c r="B32221" s="221">
        <v>16656.0</v>
      </c>
      <c r="C32221" s="221">
        <v>36.0</v>
      </c>
    </row>
    <row r="32222">
      <c r="A32222" s="221">
        <v>32829.0</v>
      </c>
      <c r="B32222" s="221">
        <v>16640.0</v>
      </c>
      <c r="C32222" s="221">
        <v>164.0</v>
      </c>
    </row>
    <row r="32223">
      <c r="A32223" s="221">
        <v>32829.0</v>
      </c>
      <c r="B32223" s="221">
        <v>16655.0</v>
      </c>
      <c r="C32223" s="221">
        <v>36.0</v>
      </c>
    </row>
    <row r="32224">
      <c r="A32224" s="221">
        <v>32840.0</v>
      </c>
      <c r="B32224" s="221">
        <v>34.0</v>
      </c>
      <c r="C32224" s="221">
        <v>1.0</v>
      </c>
    </row>
    <row r="32225">
      <c r="A32225" s="221">
        <v>32842.0</v>
      </c>
      <c r="B32225" s="221">
        <v>34.0</v>
      </c>
      <c r="C32225" s="221">
        <v>1.0</v>
      </c>
    </row>
    <row r="32226">
      <c r="A32226" s="221">
        <v>32844.0</v>
      </c>
      <c r="B32226" s="221">
        <v>34.0</v>
      </c>
      <c r="C32226" s="221">
        <v>1.0</v>
      </c>
    </row>
    <row r="32227">
      <c r="A32227" s="221">
        <v>32846.0</v>
      </c>
      <c r="B32227" s="221">
        <v>34.0</v>
      </c>
      <c r="C32227" s="221">
        <v>1.0</v>
      </c>
    </row>
    <row r="32228">
      <c r="A32228" s="221">
        <v>32848.0</v>
      </c>
      <c r="B32228" s="221">
        <v>34.0</v>
      </c>
      <c r="C32228" s="221">
        <v>1.0</v>
      </c>
    </row>
    <row r="32229">
      <c r="A32229" s="221">
        <v>32872.0</v>
      </c>
      <c r="B32229" s="221">
        <v>34.0</v>
      </c>
      <c r="C32229" s="221">
        <v>63000.0</v>
      </c>
    </row>
    <row r="32230">
      <c r="A32230" s="221">
        <v>32872.0</v>
      </c>
      <c r="B32230" s="221">
        <v>35.0</v>
      </c>
      <c r="C32230" s="221">
        <v>17100.0</v>
      </c>
    </row>
    <row r="32231">
      <c r="A32231" s="221">
        <v>32872.0</v>
      </c>
      <c r="B32231" s="221">
        <v>36.0</v>
      </c>
      <c r="C32231" s="221">
        <v>8100.0</v>
      </c>
    </row>
    <row r="32232">
      <c r="A32232" s="221">
        <v>32872.0</v>
      </c>
      <c r="B32232" s="221">
        <v>37.0</v>
      </c>
      <c r="C32232" s="221">
        <v>900.0</v>
      </c>
    </row>
    <row r="32233">
      <c r="A32233" s="221">
        <v>32872.0</v>
      </c>
      <c r="B32233" s="221">
        <v>38.0</v>
      </c>
      <c r="C32233" s="221">
        <v>210.0</v>
      </c>
    </row>
    <row r="32234">
      <c r="A32234" s="221">
        <v>32872.0</v>
      </c>
      <c r="B32234" s="221">
        <v>39.0</v>
      </c>
      <c r="C32234" s="221">
        <v>60.0</v>
      </c>
    </row>
    <row r="32235">
      <c r="A32235" s="221">
        <v>32872.0</v>
      </c>
      <c r="B32235" s="221">
        <v>40.0</v>
      </c>
      <c r="C32235" s="221">
        <v>6.0</v>
      </c>
    </row>
    <row r="32236">
      <c r="A32236" s="221">
        <v>32874.0</v>
      </c>
      <c r="B32236" s="221">
        <v>34.0</v>
      </c>
      <c r="C32236" s="221">
        <v>61500.0</v>
      </c>
    </row>
    <row r="32237">
      <c r="A32237" s="221">
        <v>32874.0</v>
      </c>
      <c r="B32237" s="221">
        <v>35.0</v>
      </c>
      <c r="C32237" s="221">
        <v>16500.0</v>
      </c>
    </row>
    <row r="32238">
      <c r="A32238" s="221">
        <v>32874.0</v>
      </c>
      <c r="B32238" s="221">
        <v>36.0</v>
      </c>
      <c r="C32238" s="221">
        <v>7800.0</v>
      </c>
    </row>
    <row r="32239">
      <c r="A32239" s="221">
        <v>32874.0</v>
      </c>
      <c r="B32239" s="221">
        <v>37.0</v>
      </c>
      <c r="C32239" s="221">
        <v>1080.0</v>
      </c>
    </row>
    <row r="32240">
      <c r="A32240" s="221">
        <v>32874.0</v>
      </c>
      <c r="B32240" s="221">
        <v>38.0</v>
      </c>
      <c r="C32240" s="221">
        <v>240.0</v>
      </c>
    </row>
    <row r="32241">
      <c r="A32241" s="221">
        <v>32874.0</v>
      </c>
      <c r="B32241" s="221">
        <v>39.0</v>
      </c>
      <c r="C32241" s="221">
        <v>92.0</v>
      </c>
    </row>
    <row r="32242">
      <c r="A32242" s="221">
        <v>32876.0</v>
      </c>
      <c r="B32242" s="221">
        <v>34.0</v>
      </c>
      <c r="C32242" s="221">
        <v>57000.0</v>
      </c>
    </row>
    <row r="32243">
      <c r="A32243" s="221">
        <v>32876.0</v>
      </c>
      <c r="B32243" s="221">
        <v>35.0</v>
      </c>
      <c r="C32243" s="221">
        <v>24000.0</v>
      </c>
    </row>
    <row r="32244">
      <c r="A32244" s="221">
        <v>32876.0</v>
      </c>
      <c r="B32244" s="221">
        <v>36.0</v>
      </c>
      <c r="C32244" s="221">
        <v>8400.0</v>
      </c>
    </row>
    <row r="32245">
      <c r="A32245" s="221">
        <v>32876.0</v>
      </c>
      <c r="B32245" s="221">
        <v>37.0</v>
      </c>
      <c r="C32245" s="221">
        <v>1590.0</v>
      </c>
    </row>
    <row r="32246">
      <c r="A32246" s="221">
        <v>32876.0</v>
      </c>
      <c r="B32246" s="221">
        <v>38.0</v>
      </c>
      <c r="C32246" s="221">
        <v>7.0</v>
      </c>
    </row>
    <row r="32247">
      <c r="A32247" s="221">
        <v>32876.0</v>
      </c>
      <c r="B32247" s="221">
        <v>39.0</v>
      </c>
      <c r="C32247" s="221">
        <v>14.0</v>
      </c>
    </row>
    <row r="32248">
      <c r="A32248" s="221">
        <v>32876.0</v>
      </c>
      <c r="B32248" s="221">
        <v>40.0</v>
      </c>
      <c r="C32248" s="221">
        <v>14.0</v>
      </c>
    </row>
    <row r="32249">
      <c r="A32249" s="221">
        <v>32878.0</v>
      </c>
      <c r="B32249" s="221">
        <v>34.0</v>
      </c>
      <c r="C32249" s="221">
        <v>61500.0</v>
      </c>
    </row>
    <row r="32250">
      <c r="A32250" s="221">
        <v>32878.0</v>
      </c>
      <c r="B32250" s="221">
        <v>35.0</v>
      </c>
      <c r="C32250" s="221">
        <v>16800.0</v>
      </c>
    </row>
    <row r="32251">
      <c r="A32251" s="221">
        <v>32878.0</v>
      </c>
      <c r="B32251" s="221">
        <v>36.0</v>
      </c>
      <c r="C32251" s="221">
        <v>6000.0</v>
      </c>
    </row>
    <row r="32252">
      <c r="A32252" s="221">
        <v>32878.0</v>
      </c>
      <c r="B32252" s="221">
        <v>37.0</v>
      </c>
      <c r="C32252" s="221">
        <v>960.0</v>
      </c>
    </row>
    <row r="32253">
      <c r="A32253" s="221">
        <v>32878.0</v>
      </c>
      <c r="B32253" s="221">
        <v>38.0</v>
      </c>
      <c r="C32253" s="221">
        <v>360.0</v>
      </c>
    </row>
    <row r="32254">
      <c r="A32254" s="221">
        <v>32878.0</v>
      </c>
      <c r="B32254" s="221">
        <v>39.0</v>
      </c>
      <c r="C32254" s="221">
        <v>92.0</v>
      </c>
    </row>
    <row r="32255">
      <c r="A32255" s="221">
        <v>32878.0</v>
      </c>
      <c r="B32255" s="221">
        <v>40.0</v>
      </c>
      <c r="C32255" s="221">
        <v>6.0</v>
      </c>
    </row>
    <row r="32256">
      <c r="A32256" s="221">
        <v>32880.0</v>
      </c>
      <c r="B32256" s="221">
        <v>34.0</v>
      </c>
      <c r="C32256" s="221">
        <v>24889.0</v>
      </c>
    </row>
    <row r="32257">
      <c r="A32257" s="221">
        <v>32880.0</v>
      </c>
      <c r="B32257" s="221">
        <v>35.0</v>
      </c>
      <c r="C32257" s="221">
        <v>7444.0</v>
      </c>
    </row>
    <row r="32258">
      <c r="A32258" s="221">
        <v>32880.0</v>
      </c>
      <c r="B32258" s="221">
        <v>36.0</v>
      </c>
      <c r="C32258" s="221">
        <v>744.0</v>
      </c>
    </row>
    <row r="32259">
      <c r="A32259" s="221">
        <v>32880.0</v>
      </c>
      <c r="B32259" s="221">
        <v>37.0</v>
      </c>
      <c r="C32259" s="221">
        <v>444.0</v>
      </c>
    </row>
    <row r="32260">
      <c r="A32260" s="221">
        <v>32880.0</v>
      </c>
      <c r="B32260" s="221">
        <v>38.0</v>
      </c>
      <c r="C32260" s="221">
        <v>50.0</v>
      </c>
    </row>
    <row r="32261">
      <c r="A32261" s="221">
        <v>32880.0</v>
      </c>
      <c r="B32261" s="221">
        <v>39.0</v>
      </c>
      <c r="C32261" s="221">
        <v>22.0</v>
      </c>
    </row>
    <row r="32262">
      <c r="A32262" s="221">
        <v>32919.0</v>
      </c>
      <c r="B32262" s="221">
        <v>34.0</v>
      </c>
      <c r="C32262" s="221">
        <v>1107.0</v>
      </c>
    </row>
    <row r="32263">
      <c r="A32263" s="221">
        <v>32919.0</v>
      </c>
      <c r="B32263" s="221">
        <v>35.0</v>
      </c>
      <c r="C32263" s="221">
        <v>211.0</v>
      </c>
    </row>
    <row r="32264">
      <c r="A32264" s="221">
        <v>32919.0</v>
      </c>
      <c r="B32264" s="221">
        <v>36.0</v>
      </c>
      <c r="C32264" s="221">
        <v>342.0</v>
      </c>
    </row>
    <row r="32265">
      <c r="A32265" s="221">
        <v>32919.0</v>
      </c>
      <c r="B32265" s="221">
        <v>37.0</v>
      </c>
      <c r="C32265" s="221">
        <v>4.0</v>
      </c>
    </row>
    <row r="32266">
      <c r="A32266" s="221">
        <v>32919.0</v>
      </c>
      <c r="B32266" s="221">
        <v>39.0</v>
      </c>
      <c r="C32266" s="221">
        <v>5.0</v>
      </c>
    </row>
    <row r="32267">
      <c r="A32267" s="221">
        <v>32919.0</v>
      </c>
      <c r="B32267" s="221">
        <v>40.0</v>
      </c>
      <c r="C32267" s="221">
        <v>2.0</v>
      </c>
    </row>
    <row r="32268">
      <c r="A32268" s="221">
        <v>32921.0</v>
      </c>
      <c r="B32268" s="221">
        <v>34.0</v>
      </c>
      <c r="C32268" s="221">
        <v>1107.0</v>
      </c>
    </row>
    <row r="32269">
      <c r="A32269" s="221">
        <v>32921.0</v>
      </c>
      <c r="B32269" s="221">
        <v>35.0</v>
      </c>
      <c r="C32269" s="221">
        <v>211.0</v>
      </c>
    </row>
    <row r="32270">
      <c r="A32270" s="221">
        <v>32921.0</v>
      </c>
      <c r="B32270" s="221">
        <v>36.0</v>
      </c>
      <c r="C32270" s="221">
        <v>342.0</v>
      </c>
    </row>
    <row r="32271">
      <c r="A32271" s="221">
        <v>32921.0</v>
      </c>
      <c r="B32271" s="221">
        <v>37.0</v>
      </c>
      <c r="C32271" s="221">
        <v>4.0</v>
      </c>
    </row>
    <row r="32272">
      <c r="A32272" s="221">
        <v>32921.0</v>
      </c>
      <c r="B32272" s="221">
        <v>39.0</v>
      </c>
      <c r="C32272" s="221">
        <v>5.0</v>
      </c>
    </row>
    <row r="32273">
      <c r="A32273" s="221">
        <v>32921.0</v>
      </c>
      <c r="B32273" s="221">
        <v>40.0</v>
      </c>
      <c r="C32273" s="221">
        <v>2.0</v>
      </c>
    </row>
    <row r="32274">
      <c r="A32274" s="221">
        <v>32923.0</v>
      </c>
      <c r="B32274" s="221">
        <v>34.0</v>
      </c>
      <c r="C32274" s="221">
        <v>1107.0</v>
      </c>
    </row>
    <row r="32275">
      <c r="A32275" s="221">
        <v>32923.0</v>
      </c>
      <c r="B32275" s="221">
        <v>35.0</v>
      </c>
      <c r="C32275" s="221">
        <v>211.0</v>
      </c>
    </row>
    <row r="32276">
      <c r="A32276" s="221">
        <v>32923.0</v>
      </c>
      <c r="B32276" s="221">
        <v>36.0</v>
      </c>
      <c r="C32276" s="221">
        <v>342.0</v>
      </c>
    </row>
    <row r="32277">
      <c r="A32277" s="221">
        <v>32923.0</v>
      </c>
      <c r="B32277" s="221">
        <v>37.0</v>
      </c>
      <c r="C32277" s="221">
        <v>4.0</v>
      </c>
    </row>
    <row r="32278">
      <c r="A32278" s="221">
        <v>32923.0</v>
      </c>
      <c r="B32278" s="221">
        <v>39.0</v>
      </c>
      <c r="C32278" s="221">
        <v>5.0</v>
      </c>
    </row>
    <row r="32279">
      <c r="A32279" s="221">
        <v>32923.0</v>
      </c>
      <c r="B32279" s="221">
        <v>40.0</v>
      </c>
      <c r="C32279" s="221">
        <v>2.0</v>
      </c>
    </row>
    <row r="32280">
      <c r="A32280" s="221">
        <v>32925.0</v>
      </c>
      <c r="B32280" s="221">
        <v>34.0</v>
      </c>
      <c r="C32280" s="221">
        <v>1107.0</v>
      </c>
    </row>
    <row r="32281">
      <c r="A32281" s="221">
        <v>32925.0</v>
      </c>
      <c r="B32281" s="221">
        <v>35.0</v>
      </c>
      <c r="C32281" s="221">
        <v>211.0</v>
      </c>
    </row>
    <row r="32282">
      <c r="A32282" s="221">
        <v>32925.0</v>
      </c>
      <c r="B32282" s="221">
        <v>36.0</v>
      </c>
      <c r="C32282" s="221">
        <v>342.0</v>
      </c>
    </row>
    <row r="32283">
      <c r="A32283" s="221">
        <v>32925.0</v>
      </c>
      <c r="B32283" s="221">
        <v>37.0</v>
      </c>
      <c r="C32283" s="221">
        <v>4.0</v>
      </c>
    </row>
    <row r="32284">
      <c r="A32284" s="221">
        <v>32925.0</v>
      </c>
      <c r="B32284" s="221">
        <v>39.0</v>
      </c>
      <c r="C32284" s="221">
        <v>5.0</v>
      </c>
    </row>
    <row r="32285">
      <c r="A32285" s="221">
        <v>32925.0</v>
      </c>
      <c r="B32285" s="221">
        <v>40.0</v>
      </c>
      <c r="C32285" s="221">
        <v>2.0</v>
      </c>
    </row>
    <row r="32286">
      <c r="A32286" s="221">
        <v>32927.0</v>
      </c>
      <c r="B32286" s="221">
        <v>34.0</v>
      </c>
      <c r="C32286" s="221">
        <v>5000.0</v>
      </c>
    </row>
    <row r="32287">
      <c r="A32287" s="221">
        <v>32927.0</v>
      </c>
      <c r="B32287" s="221">
        <v>35.0</v>
      </c>
      <c r="C32287" s="221">
        <v>2000.0</v>
      </c>
    </row>
    <row r="32288">
      <c r="A32288" s="221">
        <v>32927.0</v>
      </c>
      <c r="B32288" s="221">
        <v>36.0</v>
      </c>
      <c r="C32288" s="221">
        <v>55.0</v>
      </c>
    </row>
    <row r="32289">
      <c r="A32289" s="221">
        <v>32927.0</v>
      </c>
      <c r="B32289" s="221">
        <v>37.0</v>
      </c>
      <c r="C32289" s="221">
        <v>2.0</v>
      </c>
    </row>
    <row r="32290">
      <c r="A32290" s="221">
        <v>32927.0</v>
      </c>
      <c r="B32290" s="221">
        <v>38.0</v>
      </c>
      <c r="C32290" s="221">
        <v>2.0</v>
      </c>
    </row>
    <row r="32291">
      <c r="A32291" s="221">
        <v>32927.0</v>
      </c>
      <c r="B32291" s="221">
        <v>39.0</v>
      </c>
      <c r="C32291" s="221">
        <v>50.0</v>
      </c>
    </row>
    <row r="32292">
      <c r="A32292" s="221">
        <v>32927.0</v>
      </c>
      <c r="B32292" s="221">
        <v>40.0</v>
      </c>
      <c r="C32292" s="221">
        <v>10.0</v>
      </c>
    </row>
    <row r="32293">
      <c r="A32293" s="221">
        <v>32929.0</v>
      </c>
      <c r="B32293" s="221">
        <v>34.0</v>
      </c>
      <c r="C32293" s="221">
        <v>5000.0</v>
      </c>
    </row>
    <row r="32294">
      <c r="A32294" s="221">
        <v>32929.0</v>
      </c>
      <c r="B32294" s="221">
        <v>35.0</v>
      </c>
      <c r="C32294" s="221">
        <v>2000.0</v>
      </c>
    </row>
    <row r="32295">
      <c r="A32295" s="221">
        <v>32929.0</v>
      </c>
      <c r="B32295" s="221">
        <v>36.0</v>
      </c>
      <c r="C32295" s="221">
        <v>55.0</v>
      </c>
    </row>
    <row r="32296">
      <c r="A32296" s="221">
        <v>32929.0</v>
      </c>
      <c r="B32296" s="221">
        <v>37.0</v>
      </c>
      <c r="C32296" s="221">
        <v>2.0</v>
      </c>
    </row>
    <row r="32297">
      <c r="A32297" s="221">
        <v>32929.0</v>
      </c>
      <c r="B32297" s="221">
        <v>38.0</v>
      </c>
      <c r="C32297" s="221">
        <v>2.0</v>
      </c>
    </row>
    <row r="32298">
      <c r="A32298" s="221">
        <v>32929.0</v>
      </c>
      <c r="B32298" s="221">
        <v>39.0</v>
      </c>
      <c r="C32298" s="221">
        <v>50.0</v>
      </c>
    </row>
    <row r="32299">
      <c r="A32299" s="221">
        <v>32929.0</v>
      </c>
      <c r="B32299" s="221">
        <v>40.0</v>
      </c>
      <c r="C32299" s="221">
        <v>10.0</v>
      </c>
    </row>
    <row r="32300">
      <c r="A32300" s="221">
        <v>32931.0</v>
      </c>
      <c r="B32300" s="221">
        <v>34.0</v>
      </c>
      <c r="C32300" s="221">
        <v>5000.0</v>
      </c>
    </row>
    <row r="32301">
      <c r="A32301" s="221">
        <v>32931.0</v>
      </c>
      <c r="B32301" s="221">
        <v>35.0</v>
      </c>
      <c r="C32301" s="221">
        <v>2000.0</v>
      </c>
    </row>
    <row r="32302">
      <c r="A32302" s="221">
        <v>32931.0</v>
      </c>
      <c r="B32302" s="221">
        <v>36.0</v>
      </c>
      <c r="C32302" s="221">
        <v>55.0</v>
      </c>
    </row>
    <row r="32303">
      <c r="A32303" s="221">
        <v>32931.0</v>
      </c>
      <c r="B32303" s="221">
        <v>37.0</v>
      </c>
      <c r="C32303" s="221">
        <v>2.0</v>
      </c>
    </row>
    <row r="32304">
      <c r="A32304" s="221">
        <v>32931.0</v>
      </c>
      <c r="B32304" s="221">
        <v>38.0</v>
      </c>
      <c r="C32304" s="221">
        <v>2.0</v>
      </c>
    </row>
    <row r="32305">
      <c r="A32305" s="221">
        <v>32931.0</v>
      </c>
      <c r="B32305" s="221">
        <v>39.0</v>
      </c>
      <c r="C32305" s="221">
        <v>50.0</v>
      </c>
    </row>
    <row r="32306">
      <c r="A32306" s="221">
        <v>32931.0</v>
      </c>
      <c r="B32306" s="221">
        <v>40.0</v>
      </c>
      <c r="C32306" s="221">
        <v>10.0</v>
      </c>
    </row>
    <row r="32307">
      <c r="A32307" s="221">
        <v>32933.0</v>
      </c>
      <c r="B32307" s="221">
        <v>34.0</v>
      </c>
      <c r="C32307" s="221">
        <v>5000.0</v>
      </c>
    </row>
    <row r="32308">
      <c r="A32308" s="221">
        <v>32933.0</v>
      </c>
      <c r="B32308" s="221">
        <v>35.0</v>
      </c>
      <c r="C32308" s="221">
        <v>2000.0</v>
      </c>
    </row>
    <row r="32309">
      <c r="A32309" s="221">
        <v>32933.0</v>
      </c>
      <c r="B32309" s="221">
        <v>36.0</v>
      </c>
      <c r="C32309" s="221">
        <v>55.0</v>
      </c>
    </row>
    <row r="32310">
      <c r="A32310" s="221">
        <v>32933.0</v>
      </c>
      <c r="B32310" s="221">
        <v>37.0</v>
      </c>
      <c r="C32310" s="221">
        <v>2.0</v>
      </c>
    </row>
    <row r="32311">
      <c r="A32311" s="221">
        <v>32933.0</v>
      </c>
      <c r="B32311" s="221">
        <v>38.0</v>
      </c>
      <c r="C32311" s="221">
        <v>2.0</v>
      </c>
    </row>
    <row r="32312">
      <c r="A32312" s="221">
        <v>32933.0</v>
      </c>
      <c r="B32312" s="221">
        <v>39.0</v>
      </c>
      <c r="C32312" s="221">
        <v>50.0</v>
      </c>
    </row>
    <row r="32313">
      <c r="A32313" s="221">
        <v>32933.0</v>
      </c>
      <c r="B32313" s="221">
        <v>40.0</v>
      </c>
      <c r="C32313" s="221">
        <v>10.0</v>
      </c>
    </row>
    <row r="32314">
      <c r="A32314" s="221">
        <v>32935.0</v>
      </c>
      <c r="B32314" s="221">
        <v>34.0</v>
      </c>
      <c r="C32314" s="221">
        <v>400.0</v>
      </c>
    </row>
    <row r="32315">
      <c r="A32315" s="221">
        <v>32935.0</v>
      </c>
      <c r="B32315" s="221">
        <v>35.0</v>
      </c>
      <c r="C32315" s="221">
        <v>100.0</v>
      </c>
    </row>
    <row r="32316">
      <c r="A32316" s="221">
        <v>32935.0</v>
      </c>
      <c r="B32316" s="221">
        <v>40.0</v>
      </c>
      <c r="C32316" s="221">
        <v>1.0</v>
      </c>
    </row>
    <row r="32317">
      <c r="A32317" s="221">
        <v>32937.0</v>
      </c>
      <c r="B32317" s="221">
        <v>34.0</v>
      </c>
      <c r="C32317" s="221">
        <v>400.0</v>
      </c>
    </row>
    <row r="32318">
      <c r="A32318" s="221">
        <v>32937.0</v>
      </c>
      <c r="B32318" s="221">
        <v>35.0</v>
      </c>
      <c r="C32318" s="221">
        <v>100.0</v>
      </c>
    </row>
    <row r="32319">
      <c r="A32319" s="221">
        <v>32937.0</v>
      </c>
      <c r="B32319" s="221">
        <v>40.0</v>
      </c>
      <c r="C32319" s="221">
        <v>1.0</v>
      </c>
    </row>
    <row r="32320">
      <c r="A32320" s="221">
        <v>32939.0</v>
      </c>
      <c r="B32320" s="221">
        <v>34.0</v>
      </c>
      <c r="C32320" s="221">
        <v>400.0</v>
      </c>
    </row>
    <row r="32321">
      <c r="A32321" s="221">
        <v>32939.0</v>
      </c>
      <c r="B32321" s="221">
        <v>35.0</v>
      </c>
      <c r="C32321" s="221">
        <v>100.0</v>
      </c>
    </row>
    <row r="32322">
      <c r="A32322" s="221">
        <v>32939.0</v>
      </c>
      <c r="B32322" s="221">
        <v>40.0</v>
      </c>
      <c r="C32322" s="221">
        <v>1.0</v>
      </c>
    </row>
    <row r="32323">
      <c r="A32323" s="221">
        <v>32941.0</v>
      </c>
      <c r="B32323" s="221">
        <v>34.0</v>
      </c>
      <c r="C32323" s="221">
        <v>400.0</v>
      </c>
    </row>
    <row r="32324">
      <c r="A32324" s="221">
        <v>32941.0</v>
      </c>
      <c r="B32324" s="221">
        <v>35.0</v>
      </c>
      <c r="C32324" s="221">
        <v>100.0</v>
      </c>
    </row>
    <row r="32325">
      <c r="A32325" s="221">
        <v>32941.0</v>
      </c>
      <c r="B32325" s="221">
        <v>40.0</v>
      </c>
      <c r="C32325" s="221">
        <v>1.0</v>
      </c>
    </row>
    <row r="32326">
      <c r="A32326" s="221">
        <v>32943.0</v>
      </c>
      <c r="B32326" s="221">
        <v>34.0</v>
      </c>
      <c r="C32326" s="221">
        <v>12000.0</v>
      </c>
    </row>
    <row r="32327">
      <c r="A32327" s="221">
        <v>32943.0</v>
      </c>
      <c r="B32327" s="221">
        <v>35.0</v>
      </c>
      <c r="C32327" s="221">
        <v>13000.0</v>
      </c>
    </row>
    <row r="32328">
      <c r="A32328" s="221">
        <v>32943.0</v>
      </c>
      <c r="B32328" s="221">
        <v>36.0</v>
      </c>
      <c r="C32328" s="221">
        <v>55.0</v>
      </c>
    </row>
    <row r="32329">
      <c r="A32329" s="221">
        <v>32943.0</v>
      </c>
      <c r="B32329" s="221">
        <v>37.0</v>
      </c>
      <c r="C32329" s="221">
        <v>2.0</v>
      </c>
    </row>
    <row r="32330">
      <c r="A32330" s="221">
        <v>32943.0</v>
      </c>
      <c r="B32330" s="221">
        <v>38.0</v>
      </c>
      <c r="C32330" s="221">
        <v>2.0</v>
      </c>
    </row>
    <row r="32331">
      <c r="A32331" s="221">
        <v>32943.0</v>
      </c>
      <c r="B32331" s="221">
        <v>40.0</v>
      </c>
      <c r="C32331" s="221">
        <v>1.0</v>
      </c>
    </row>
    <row r="32332">
      <c r="A32332" s="221">
        <v>32945.0</v>
      </c>
      <c r="B32332" s="221">
        <v>34.0</v>
      </c>
      <c r="C32332" s="221">
        <v>12000.0</v>
      </c>
    </row>
    <row r="32333">
      <c r="A32333" s="221">
        <v>32945.0</v>
      </c>
      <c r="B32333" s="221">
        <v>35.0</v>
      </c>
      <c r="C32333" s="221">
        <v>13000.0</v>
      </c>
    </row>
    <row r="32334">
      <c r="A32334" s="221">
        <v>32945.0</v>
      </c>
      <c r="B32334" s="221">
        <v>36.0</v>
      </c>
      <c r="C32334" s="221">
        <v>55.0</v>
      </c>
    </row>
    <row r="32335">
      <c r="A32335" s="221">
        <v>32945.0</v>
      </c>
      <c r="B32335" s="221">
        <v>37.0</v>
      </c>
      <c r="C32335" s="221">
        <v>2.0</v>
      </c>
    </row>
    <row r="32336">
      <c r="A32336" s="221">
        <v>32945.0</v>
      </c>
      <c r="B32336" s="221">
        <v>38.0</v>
      </c>
      <c r="C32336" s="221">
        <v>2.0</v>
      </c>
    </row>
    <row r="32337">
      <c r="A32337" s="221">
        <v>32945.0</v>
      </c>
      <c r="B32337" s="221">
        <v>40.0</v>
      </c>
      <c r="C32337" s="221">
        <v>1.0</v>
      </c>
    </row>
    <row r="32338">
      <c r="A32338" s="221">
        <v>32947.0</v>
      </c>
      <c r="B32338" s="221">
        <v>34.0</v>
      </c>
      <c r="C32338" s="221">
        <v>12000.0</v>
      </c>
    </row>
    <row r="32339">
      <c r="A32339" s="221">
        <v>32947.0</v>
      </c>
      <c r="B32339" s="221">
        <v>35.0</v>
      </c>
      <c r="C32339" s="221">
        <v>13000.0</v>
      </c>
    </row>
    <row r="32340">
      <c r="A32340" s="221">
        <v>32947.0</v>
      </c>
      <c r="B32340" s="221">
        <v>36.0</v>
      </c>
      <c r="C32340" s="221">
        <v>55.0</v>
      </c>
    </row>
    <row r="32341">
      <c r="A32341" s="221">
        <v>32947.0</v>
      </c>
      <c r="B32341" s="221">
        <v>37.0</v>
      </c>
      <c r="C32341" s="221">
        <v>2.0</v>
      </c>
    </row>
    <row r="32342">
      <c r="A32342" s="221">
        <v>32947.0</v>
      </c>
      <c r="B32342" s="221">
        <v>38.0</v>
      </c>
      <c r="C32342" s="221">
        <v>2.0</v>
      </c>
    </row>
    <row r="32343">
      <c r="A32343" s="221">
        <v>32947.0</v>
      </c>
      <c r="B32343" s="221">
        <v>40.0</v>
      </c>
      <c r="C32343" s="221">
        <v>1.0</v>
      </c>
    </row>
    <row r="32344">
      <c r="A32344" s="221">
        <v>32949.0</v>
      </c>
      <c r="B32344" s="221">
        <v>34.0</v>
      </c>
      <c r="C32344" s="221">
        <v>12000.0</v>
      </c>
    </row>
    <row r="32345">
      <c r="A32345" s="221">
        <v>32949.0</v>
      </c>
      <c r="B32345" s="221">
        <v>35.0</v>
      </c>
      <c r="C32345" s="221">
        <v>13000.0</v>
      </c>
    </row>
    <row r="32346">
      <c r="A32346" s="221">
        <v>32949.0</v>
      </c>
      <c r="B32346" s="221">
        <v>36.0</v>
      </c>
      <c r="C32346" s="221">
        <v>55.0</v>
      </c>
    </row>
    <row r="32347">
      <c r="A32347" s="221">
        <v>32949.0</v>
      </c>
      <c r="B32347" s="221">
        <v>37.0</v>
      </c>
      <c r="C32347" s="221">
        <v>2.0</v>
      </c>
    </row>
    <row r="32348">
      <c r="A32348" s="221">
        <v>32949.0</v>
      </c>
      <c r="B32348" s="221">
        <v>38.0</v>
      </c>
      <c r="C32348" s="221">
        <v>2.0</v>
      </c>
    </row>
    <row r="32349">
      <c r="A32349" s="221">
        <v>32949.0</v>
      </c>
      <c r="B32349" s="221">
        <v>40.0</v>
      </c>
      <c r="C32349" s="221">
        <v>1.0</v>
      </c>
    </row>
    <row r="32350">
      <c r="A32350" s="221">
        <v>32951.0</v>
      </c>
      <c r="B32350" s="221">
        <v>34.0</v>
      </c>
      <c r="C32350" s="221">
        <v>2284920.0</v>
      </c>
    </row>
    <row r="32351">
      <c r="A32351" s="221">
        <v>32951.0</v>
      </c>
      <c r="B32351" s="221">
        <v>35.0</v>
      </c>
      <c r="C32351" s="221">
        <v>584224.0</v>
      </c>
    </row>
    <row r="32352">
      <c r="A32352" s="221">
        <v>32951.0</v>
      </c>
      <c r="B32352" s="221">
        <v>36.0</v>
      </c>
      <c r="C32352" s="221">
        <v>329284.0</v>
      </c>
    </row>
    <row r="32353">
      <c r="A32353" s="221">
        <v>32951.0</v>
      </c>
      <c r="B32353" s="221">
        <v>37.0</v>
      </c>
      <c r="C32353" s="221">
        <v>39398.0</v>
      </c>
    </row>
    <row r="32354">
      <c r="A32354" s="221">
        <v>32951.0</v>
      </c>
      <c r="B32354" s="221">
        <v>38.0</v>
      </c>
      <c r="C32354" s="221">
        <v>10421.0</v>
      </c>
    </row>
    <row r="32355">
      <c r="A32355" s="221">
        <v>32951.0</v>
      </c>
      <c r="B32355" s="221">
        <v>39.0</v>
      </c>
      <c r="C32355" s="221">
        <v>4892.0</v>
      </c>
    </row>
    <row r="32356">
      <c r="A32356" s="221">
        <v>32951.0</v>
      </c>
      <c r="B32356" s="221">
        <v>40.0</v>
      </c>
      <c r="C32356" s="221">
        <v>2203.0</v>
      </c>
    </row>
    <row r="32357">
      <c r="A32357" s="221">
        <v>32953.0</v>
      </c>
      <c r="B32357" s="221">
        <v>34.0</v>
      </c>
      <c r="C32357" s="221">
        <v>2284920.0</v>
      </c>
    </row>
    <row r="32358">
      <c r="A32358" s="221">
        <v>32953.0</v>
      </c>
      <c r="B32358" s="221">
        <v>35.0</v>
      </c>
      <c r="C32358" s="221">
        <v>584224.0</v>
      </c>
    </row>
    <row r="32359">
      <c r="A32359" s="221">
        <v>32953.0</v>
      </c>
      <c r="B32359" s="221">
        <v>36.0</v>
      </c>
      <c r="C32359" s="221">
        <v>329284.0</v>
      </c>
    </row>
    <row r="32360">
      <c r="A32360" s="221">
        <v>32953.0</v>
      </c>
      <c r="B32360" s="221">
        <v>37.0</v>
      </c>
      <c r="C32360" s="221">
        <v>39398.0</v>
      </c>
    </row>
    <row r="32361">
      <c r="A32361" s="221">
        <v>32953.0</v>
      </c>
      <c r="B32361" s="221">
        <v>38.0</v>
      </c>
      <c r="C32361" s="221">
        <v>10421.0</v>
      </c>
    </row>
    <row r="32362">
      <c r="A32362" s="221">
        <v>32953.0</v>
      </c>
      <c r="B32362" s="221">
        <v>39.0</v>
      </c>
      <c r="C32362" s="221">
        <v>4892.0</v>
      </c>
    </row>
    <row r="32363">
      <c r="A32363" s="221">
        <v>32953.0</v>
      </c>
      <c r="B32363" s="221">
        <v>40.0</v>
      </c>
      <c r="C32363" s="221">
        <v>2203.0</v>
      </c>
    </row>
    <row r="32364">
      <c r="A32364" s="221">
        <v>32955.0</v>
      </c>
      <c r="B32364" s="221">
        <v>34.0</v>
      </c>
      <c r="C32364" s="221">
        <v>2284920.0</v>
      </c>
    </row>
    <row r="32365">
      <c r="A32365" s="221">
        <v>32955.0</v>
      </c>
      <c r="B32365" s="221">
        <v>35.0</v>
      </c>
      <c r="C32365" s="221">
        <v>584224.0</v>
      </c>
    </row>
    <row r="32366">
      <c r="A32366" s="221">
        <v>32955.0</v>
      </c>
      <c r="B32366" s="221">
        <v>36.0</v>
      </c>
      <c r="C32366" s="221">
        <v>329284.0</v>
      </c>
    </row>
    <row r="32367">
      <c r="A32367" s="221">
        <v>32955.0</v>
      </c>
      <c r="B32367" s="221">
        <v>37.0</v>
      </c>
      <c r="C32367" s="221">
        <v>39398.0</v>
      </c>
    </row>
    <row r="32368">
      <c r="A32368" s="221">
        <v>32955.0</v>
      </c>
      <c r="B32368" s="221">
        <v>38.0</v>
      </c>
      <c r="C32368" s="221">
        <v>10421.0</v>
      </c>
    </row>
    <row r="32369">
      <c r="A32369" s="221">
        <v>32955.0</v>
      </c>
      <c r="B32369" s="221">
        <v>39.0</v>
      </c>
      <c r="C32369" s="221">
        <v>4892.0</v>
      </c>
    </row>
    <row r="32370">
      <c r="A32370" s="221">
        <v>32955.0</v>
      </c>
      <c r="B32370" s="221">
        <v>40.0</v>
      </c>
      <c r="C32370" s="221">
        <v>2203.0</v>
      </c>
    </row>
    <row r="32371">
      <c r="A32371" s="221">
        <v>32957.0</v>
      </c>
      <c r="B32371" s="221">
        <v>34.0</v>
      </c>
      <c r="C32371" s="221">
        <v>2284920.0</v>
      </c>
    </row>
    <row r="32372">
      <c r="A32372" s="221">
        <v>32957.0</v>
      </c>
      <c r="B32372" s="221">
        <v>35.0</v>
      </c>
      <c r="C32372" s="221">
        <v>584224.0</v>
      </c>
    </row>
    <row r="32373">
      <c r="A32373" s="221">
        <v>32957.0</v>
      </c>
      <c r="B32373" s="221">
        <v>36.0</v>
      </c>
      <c r="C32373" s="221">
        <v>329284.0</v>
      </c>
    </row>
    <row r="32374">
      <c r="A32374" s="221">
        <v>32957.0</v>
      </c>
      <c r="B32374" s="221">
        <v>37.0</v>
      </c>
      <c r="C32374" s="221">
        <v>39398.0</v>
      </c>
    </row>
    <row r="32375">
      <c r="A32375" s="221">
        <v>32957.0</v>
      </c>
      <c r="B32375" s="221">
        <v>38.0</v>
      </c>
      <c r="C32375" s="221">
        <v>10421.0</v>
      </c>
    </row>
    <row r="32376">
      <c r="A32376" s="221">
        <v>32957.0</v>
      </c>
      <c r="B32376" s="221">
        <v>39.0</v>
      </c>
      <c r="C32376" s="221">
        <v>4892.0</v>
      </c>
    </row>
    <row r="32377">
      <c r="A32377" s="221">
        <v>32957.0</v>
      </c>
      <c r="B32377" s="221">
        <v>40.0</v>
      </c>
      <c r="C32377" s="221">
        <v>2203.0</v>
      </c>
    </row>
    <row r="32378">
      <c r="A32378" s="221">
        <v>32983.0</v>
      </c>
      <c r="B32378" s="221">
        <v>34.0</v>
      </c>
      <c r="C32378" s="221">
        <v>1.0</v>
      </c>
    </row>
    <row r="32379">
      <c r="A32379" s="221">
        <v>32985.0</v>
      </c>
      <c r="B32379" s="221">
        <v>34.0</v>
      </c>
      <c r="C32379" s="221">
        <v>1.0</v>
      </c>
    </row>
    <row r="32380">
      <c r="A32380" s="221">
        <v>32987.0</v>
      </c>
      <c r="B32380" s="221">
        <v>34.0</v>
      </c>
      <c r="C32380" s="221">
        <v>13840.0</v>
      </c>
    </row>
    <row r="32381">
      <c r="A32381" s="221">
        <v>32987.0</v>
      </c>
      <c r="B32381" s="221">
        <v>35.0</v>
      </c>
      <c r="C32381" s="221">
        <v>987.0</v>
      </c>
    </row>
    <row r="32382">
      <c r="A32382" s="221">
        <v>32987.0</v>
      </c>
      <c r="B32382" s="221">
        <v>36.0</v>
      </c>
      <c r="C32382" s="221">
        <v>666.0</v>
      </c>
    </row>
    <row r="32383">
      <c r="A32383" s="221">
        <v>32987.0</v>
      </c>
      <c r="B32383" s="221">
        <v>37.0</v>
      </c>
      <c r="C32383" s="221">
        <v>58.0</v>
      </c>
    </row>
    <row r="32384">
      <c r="A32384" s="221">
        <v>32987.0</v>
      </c>
      <c r="B32384" s="221">
        <v>39.0</v>
      </c>
      <c r="C32384" s="221">
        <v>14.0</v>
      </c>
    </row>
    <row r="32385">
      <c r="A32385" s="221">
        <v>32987.0</v>
      </c>
      <c r="B32385" s="221">
        <v>40.0</v>
      </c>
      <c r="C32385" s="221">
        <v>4.0</v>
      </c>
    </row>
    <row r="32386">
      <c r="A32386" s="221">
        <v>32989.0</v>
      </c>
      <c r="B32386" s="221">
        <v>34.0</v>
      </c>
      <c r="C32386" s="221">
        <v>1.0</v>
      </c>
    </row>
    <row r="32387">
      <c r="A32387" s="221">
        <v>33003.0</v>
      </c>
      <c r="B32387" s="221">
        <v>34.0</v>
      </c>
      <c r="C32387" s="221">
        <v>33333.0</v>
      </c>
    </row>
    <row r="32388">
      <c r="A32388" s="221">
        <v>33003.0</v>
      </c>
      <c r="B32388" s="221">
        <v>35.0</v>
      </c>
      <c r="C32388" s="221">
        <v>22222.0</v>
      </c>
    </row>
    <row r="32389">
      <c r="A32389" s="221">
        <v>33005.0</v>
      </c>
      <c r="B32389" s="221">
        <v>34.0</v>
      </c>
      <c r="C32389" s="221">
        <v>11111.0</v>
      </c>
    </row>
    <row r="32390">
      <c r="A32390" s="221">
        <v>33005.0</v>
      </c>
      <c r="B32390" s="221">
        <v>35.0</v>
      </c>
      <c r="C32390" s="221">
        <v>6667.0</v>
      </c>
    </row>
    <row r="32391">
      <c r="A32391" s="221">
        <v>33007.0</v>
      </c>
      <c r="B32391" s="221">
        <v>34.0</v>
      </c>
      <c r="C32391" s="221">
        <v>5556.0</v>
      </c>
    </row>
    <row r="32392">
      <c r="A32392" s="221">
        <v>33007.0</v>
      </c>
      <c r="B32392" s="221">
        <v>35.0</v>
      </c>
      <c r="C32392" s="221">
        <v>5556.0</v>
      </c>
    </row>
    <row r="32393">
      <c r="A32393" s="221">
        <v>33009.0</v>
      </c>
      <c r="B32393" s="221">
        <v>34.0</v>
      </c>
      <c r="C32393" s="221">
        <v>2222.0</v>
      </c>
    </row>
    <row r="32394">
      <c r="A32394" s="221">
        <v>33009.0</v>
      </c>
      <c r="B32394" s="221">
        <v>35.0</v>
      </c>
      <c r="C32394" s="221">
        <v>2222.0</v>
      </c>
    </row>
    <row r="32395">
      <c r="A32395" s="221">
        <v>33011.0</v>
      </c>
      <c r="B32395" s="221">
        <v>34.0</v>
      </c>
      <c r="C32395" s="221">
        <v>1111.0</v>
      </c>
    </row>
    <row r="32396">
      <c r="A32396" s="221">
        <v>33011.0</v>
      </c>
      <c r="B32396" s="221">
        <v>35.0</v>
      </c>
      <c r="C32396" s="221">
        <v>1111.0</v>
      </c>
    </row>
    <row r="32397">
      <c r="A32397" s="221">
        <v>33015.0</v>
      </c>
      <c r="B32397" s="221">
        <v>33016.0</v>
      </c>
      <c r="C32397" s="221">
        <v>1.0</v>
      </c>
    </row>
    <row r="32398">
      <c r="A32398" s="221">
        <v>33017.0</v>
      </c>
      <c r="B32398" s="221">
        <v>34.0</v>
      </c>
      <c r="C32398" s="221">
        <v>28.0</v>
      </c>
    </row>
    <row r="32399">
      <c r="A32399" s="221">
        <v>33017.0</v>
      </c>
      <c r="B32399" s="221">
        <v>35.0</v>
      </c>
      <c r="C32399" s="221">
        <v>16.0</v>
      </c>
    </row>
    <row r="32400">
      <c r="A32400" s="221">
        <v>33017.0</v>
      </c>
      <c r="B32400" s="221">
        <v>36.0</v>
      </c>
      <c r="C32400" s="221">
        <v>20.0</v>
      </c>
    </row>
    <row r="32401">
      <c r="A32401" s="221">
        <v>33017.0</v>
      </c>
      <c r="B32401" s="221">
        <v>37.0</v>
      </c>
      <c r="C32401" s="221">
        <v>24.0</v>
      </c>
    </row>
    <row r="32402">
      <c r="A32402" s="221">
        <v>33017.0</v>
      </c>
      <c r="B32402" s="221">
        <v>38.0</v>
      </c>
      <c r="C32402" s="221">
        <v>17.0</v>
      </c>
    </row>
    <row r="32403">
      <c r="A32403" s="221">
        <v>33017.0</v>
      </c>
      <c r="B32403" s="221">
        <v>39.0</v>
      </c>
      <c r="C32403" s="221">
        <v>36.0</v>
      </c>
    </row>
    <row r="32404">
      <c r="A32404" s="221">
        <v>33017.0</v>
      </c>
      <c r="B32404" s="221">
        <v>40.0</v>
      </c>
      <c r="C32404" s="221">
        <v>12.0</v>
      </c>
    </row>
    <row r="32405">
      <c r="A32405" s="221">
        <v>33017.0</v>
      </c>
      <c r="B32405" s="221">
        <v>2871.0</v>
      </c>
      <c r="C32405" s="221">
        <v>16.0</v>
      </c>
    </row>
    <row r="32406">
      <c r="A32406" s="221">
        <v>33017.0</v>
      </c>
      <c r="B32406" s="221">
        <v>4051.0</v>
      </c>
      <c r="C32406" s="221">
        <v>16.0</v>
      </c>
    </row>
    <row r="32407">
      <c r="A32407" s="221">
        <v>33017.0</v>
      </c>
      <c r="B32407" s="221">
        <v>4312.0</v>
      </c>
      <c r="C32407" s="221">
        <v>6.0</v>
      </c>
    </row>
    <row r="32408">
      <c r="A32408" s="221">
        <v>33017.0</v>
      </c>
      <c r="B32408" s="221">
        <v>11399.0</v>
      </c>
      <c r="C32408" s="221">
        <v>8.0</v>
      </c>
    </row>
    <row r="32409">
      <c r="A32409" s="221">
        <v>33017.0</v>
      </c>
      <c r="B32409" s="221">
        <v>16275.0</v>
      </c>
      <c r="C32409" s="221">
        <v>1.0</v>
      </c>
    </row>
    <row r="32410">
      <c r="A32410" s="221">
        <v>33017.0</v>
      </c>
      <c r="B32410" s="221">
        <v>16637.0</v>
      </c>
      <c r="C32410" s="221">
        <v>17.0</v>
      </c>
    </row>
    <row r="32411">
      <c r="A32411" s="221">
        <v>33017.0</v>
      </c>
      <c r="B32411" s="221">
        <v>16638.0</v>
      </c>
      <c r="C32411" s="221">
        <v>6.0</v>
      </c>
    </row>
    <row r="32412">
      <c r="A32412" s="221">
        <v>33017.0</v>
      </c>
      <c r="B32412" s="221">
        <v>16642.0</v>
      </c>
      <c r="C32412" s="221">
        <v>23.0</v>
      </c>
    </row>
    <row r="32413">
      <c r="A32413" s="221">
        <v>33017.0</v>
      </c>
      <c r="B32413" s="221">
        <v>16649.0</v>
      </c>
      <c r="C32413" s="221">
        <v>8.0</v>
      </c>
    </row>
    <row r="32414">
      <c r="A32414" s="221">
        <v>33017.0</v>
      </c>
      <c r="B32414" s="221">
        <v>16653.0</v>
      </c>
      <c r="C32414" s="221">
        <v>24.0</v>
      </c>
    </row>
    <row r="32415">
      <c r="A32415" s="221">
        <v>33017.0</v>
      </c>
      <c r="B32415" s="221">
        <v>27274.0</v>
      </c>
      <c r="C32415" s="221">
        <v>23.0</v>
      </c>
    </row>
    <row r="32416">
      <c r="A32416" s="221">
        <v>33017.0</v>
      </c>
      <c r="B32416" s="221">
        <v>30252.0</v>
      </c>
      <c r="C32416" s="221">
        <v>10.0</v>
      </c>
    </row>
    <row r="32417">
      <c r="A32417" s="221">
        <v>33068.0</v>
      </c>
      <c r="B32417" s="221">
        <v>38.0</v>
      </c>
      <c r="C32417" s="221">
        <v>1.0</v>
      </c>
    </row>
    <row r="32418">
      <c r="A32418" s="221">
        <v>33068.0</v>
      </c>
      <c r="B32418" s="221">
        <v>39.0</v>
      </c>
      <c r="C32418" s="221">
        <v>1.0</v>
      </c>
    </row>
    <row r="32419">
      <c r="A32419" s="221">
        <v>33068.0</v>
      </c>
      <c r="B32419" s="221">
        <v>40.0</v>
      </c>
      <c r="C32419" s="221">
        <v>1.0</v>
      </c>
    </row>
    <row r="32420">
      <c r="A32420" s="221">
        <v>33076.0</v>
      </c>
      <c r="B32420" s="221">
        <v>34.0</v>
      </c>
      <c r="C32420" s="221">
        <v>858.0</v>
      </c>
    </row>
    <row r="32421">
      <c r="A32421" s="221">
        <v>33076.0</v>
      </c>
      <c r="B32421" s="221">
        <v>35.0</v>
      </c>
      <c r="C32421" s="221">
        <v>288.0</v>
      </c>
    </row>
    <row r="32422">
      <c r="A32422" s="221">
        <v>33076.0</v>
      </c>
      <c r="B32422" s="221">
        <v>40.0</v>
      </c>
      <c r="C32422" s="221">
        <v>4.0</v>
      </c>
    </row>
    <row r="32423">
      <c r="A32423" s="221">
        <v>33087.0</v>
      </c>
      <c r="B32423" s="221">
        <v>40.0</v>
      </c>
      <c r="C32423" s="221">
        <v>8.0</v>
      </c>
    </row>
    <row r="32424">
      <c r="A32424" s="221">
        <v>33087.0</v>
      </c>
      <c r="B32424" s="221">
        <v>25335.0</v>
      </c>
      <c r="C32424" s="221">
        <v>13.0</v>
      </c>
    </row>
    <row r="32425">
      <c r="A32425" s="221">
        <v>33099.0</v>
      </c>
      <c r="B32425" s="221">
        <v>34.0</v>
      </c>
      <c r="C32425" s="221">
        <v>1.0</v>
      </c>
    </row>
    <row r="32426">
      <c r="A32426" s="221">
        <v>33101.0</v>
      </c>
      <c r="B32426" s="221">
        <v>34.0</v>
      </c>
      <c r="C32426" s="221">
        <v>2271.0</v>
      </c>
    </row>
    <row r="32427">
      <c r="A32427" s="221">
        <v>33101.0</v>
      </c>
      <c r="B32427" s="221">
        <v>35.0</v>
      </c>
      <c r="C32427" s="221">
        <v>1063.0</v>
      </c>
    </row>
    <row r="32428">
      <c r="A32428" s="221">
        <v>33101.0</v>
      </c>
      <c r="B32428" s="221">
        <v>36.0</v>
      </c>
      <c r="C32428" s="221">
        <v>906.0</v>
      </c>
    </row>
    <row r="32429">
      <c r="A32429" s="221">
        <v>33101.0</v>
      </c>
      <c r="B32429" s="221">
        <v>37.0</v>
      </c>
      <c r="C32429" s="221">
        <v>1.0</v>
      </c>
    </row>
    <row r="32430">
      <c r="A32430" s="221">
        <v>33101.0</v>
      </c>
      <c r="B32430" s="221">
        <v>38.0</v>
      </c>
      <c r="C32430" s="221">
        <v>4.0</v>
      </c>
    </row>
    <row r="32431">
      <c r="A32431" s="221">
        <v>33103.0</v>
      </c>
      <c r="B32431" s="221">
        <v>34.0</v>
      </c>
      <c r="C32431" s="221">
        <v>4662.0</v>
      </c>
    </row>
    <row r="32432">
      <c r="A32432" s="221">
        <v>33103.0</v>
      </c>
      <c r="B32432" s="221">
        <v>35.0</v>
      </c>
      <c r="C32432" s="221">
        <v>1857.0</v>
      </c>
    </row>
    <row r="32433">
      <c r="A32433" s="221">
        <v>33103.0</v>
      </c>
      <c r="B32433" s="221">
        <v>36.0</v>
      </c>
      <c r="C32433" s="221">
        <v>1027.0</v>
      </c>
    </row>
    <row r="32434">
      <c r="A32434" s="221">
        <v>33103.0</v>
      </c>
      <c r="B32434" s="221">
        <v>37.0</v>
      </c>
      <c r="C32434" s="221">
        <v>44.0</v>
      </c>
    </row>
    <row r="32435">
      <c r="A32435" s="221">
        <v>33103.0</v>
      </c>
      <c r="B32435" s="221">
        <v>38.0</v>
      </c>
      <c r="C32435" s="221">
        <v>51.0</v>
      </c>
    </row>
    <row r="32436">
      <c r="A32436" s="221">
        <v>33111.0</v>
      </c>
      <c r="B32436" s="221">
        <v>40.0</v>
      </c>
      <c r="C32436" s="221">
        <v>8.0</v>
      </c>
    </row>
    <row r="32437">
      <c r="A32437" s="221">
        <v>33111.0</v>
      </c>
      <c r="B32437" s="221">
        <v>25335.0</v>
      </c>
      <c r="C32437" s="221">
        <v>13.0</v>
      </c>
    </row>
    <row r="32438">
      <c r="A32438" s="221">
        <v>33149.0</v>
      </c>
      <c r="B32438" s="221">
        <v>34.0</v>
      </c>
      <c r="C32438" s="221">
        <v>333333.0</v>
      </c>
    </row>
    <row r="32439">
      <c r="A32439" s="221">
        <v>33149.0</v>
      </c>
      <c r="B32439" s="221">
        <v>38.0</v>
      </c>
      <c r="C32439" s="221">
        <v>667.0</v>
      </c>
    </row>
    <row r="32440">
      <c r="A32440" s="221">
        <v>33149.0</v>
      </c>
      <c r="B32440" s="221">
        <v>40.0</v>
      </c>
      <c r="C32440" s="221">
        <v>334.0</v>
      </c>
    </row>
    <row r="32441">
      <c r="A32441" s="221">
        <v>33149.0</v>
      </c>
      <c r="B32441" s="221">
        <v>2870.0</v>
      </c>
      <c r="C32441" s="221">
        <v>3.0</v>
      </c>
    </row>
    <row r="32442">
      <c r="A32442" s="221">
        <v>33149.0</v>
      </c>
      <c r="B32442" s="221">
        <v>2872.0</v>
      </c>
      <c r="C32442" s="221">
        <v>3.0</v>
      </c>
    </row>
    <row r="32443">
      <c r="A32443" s="221">
        <v>33149.0</v>
      </c>
      <c r="B32443" s="221">
        <v>2875.0</v>
      </c>
      <c r="C32443" s="221">
        <v>3.0</v>
      </c>
    </row>
    <row r="32444">
      <c r="A32444" s="221">
        <v>33151.0</v>
      </c>
      <c r="B32444" s="221">
        <v>34.0</v>
      </c>
      <c r="C32444" s="221">
        <v>2116031.0</v>
      </c>
    </row>
    <row r="32445">
      <c r="A32445" s="221">
        <v>33151.0</v>
      </c>
      <c r="B32445" s="221">
        <v>35.0</v>
      </c>
      <c r="C32445" s="221">
        <v>467988.0</v>
      </c>
    </row>
    <row r="32446">
      <c r="A32446" s="221">
        <v>33151.0</v>
      </c>
      <c r="B32446" s="221">
        <v>36.0</v>
      </c>
      <c r="C32446" s="221">
        <v>168358.0</v>
      </c>
    </row>
    <row r="32447">
      <c r="A32447" s="221">
        <v>33151.0</v>
      </c>
      <c r="B32447" s="221">
        <v>38.0</v>
      </c>
      <c r="C32447" s="221">
        <v>9933.0</v>
      </c>
    </row>
    <row r="32448">
      <c r="A32448" s="221">
        <v>33151.0</v>
      </c>
      <c r="B32448" s="221">
        <v>39.0</v>
      </c>
      <c r="C32448" s="221">
        <v>3662.0</v>
      </c>
    </row>
    <row r="32449">
      <c r="A32449" s="221">
        <v>33151.0</v>
      </c>
      <c r="B32449" s="221">
        <v>40.0</v>
      </c>
      <c r="C32449" s="221">
        <v>1904.0</v>
      </c>
    </row>
    <row r="32450">
      <c r="A32450" s="221">
        <v>33153.0</v>
      </c>
      <c r="B32450" s="221">
        <v>34.0</v>
      </c>
      <c r="C32450" s="221">
        <v>2715902.0</v>
      </c>
    </row>
    <row r="32451">
      <c r="A32451" s="221">
        <v>33153.0</v>
      </c>
      <c r="B32451" s="221">
        <v>35.0</v>
      </c>
      <c r="C32451" s="221">
        <v>680078.0</v>
      </c>
    </row>
    <row r="32452">
      <c r="A32452" s="221">
        <v>33153.0</v>
      </c>
      <c r="B32452" s="221">
        <v>36.0</v>
      </c>
      <c r="C32452" s="221">
        <v>187383.0</v>
      </c>
    </row>
    <row r="32453">
      <c r="A32453" s="221">
        <v>33153.0</v>
      </c>
      <c r="B32453" s="221">
        <v>37.0</v>
      </c>
      <c r="C32453" s="221">
        <v>19408.0</v>
      </c>
    </row>
    <row r="32454">
      <c r="A32454" s="221">
        <v>33153.0</v>
      </c>
      <c r="B32454" s="221">
        <v>38.0</v>
      </c>
      <c r="C32454" s="221">
        <v>13738.0</v>
      </c>
    </row>
    <row r="32455">
      <c r="A32455" s="221">
        <v>33153.0</v>
      </c>
      <c r="B32455" s="221">
        <v>39.0</v>
      </c>
      <c r="C32455" s="221">
        <v>8006.0</v>
      </c>
    </row>
    <row r="32456">
      <c r="A32456" s="221">
        <v>33153.0</v>
      </c>
      <c r="B32456" s="221">
        <v>40.0</v>
      </c>
      <c r="C32456" s="221">
        <v>1864.0</v>
      </c>
    </row>
    <row r="32457">
      <c r="A32457" s="221">
        <v>33155.0</v>
      </c>
      <c r="B32457" s="221">
        <v>34.0</v>
      </c>
      <c r="C32457" s="221">
        <v>3882040.0</v>
      </c>
    </row>
    <row r="32458">
      <c r="A32458" s="221">
        <v>33155.0</v>
      </c>
      <c r="B32458" s="221">
        <v>35.0</v>
      </c>
      <c r="C32458" s="221">
        <v>830223.0</v>
      </c>
    </row>
    <row r="32459">
      <c r="A32459" s="221">
        <v>33155.0</v>
      </c>
      <c r="B32459" s="221">
        <v>36.0</v>
      </c>
      <c r="C32459" s="221">
        <v>205556.0</v>
      </c>
    </row>
    <row r="32460">
      <c r="A32460" s="221">
        <v>33155.0</v>
      </c>
      <c r="B32460" s="221">
        <v>37.0</v>
      </c>
      <c r="C32460" s="221">
        <v>33333.0</v>
      </c>
    </row>
    <row r="32461">
      <c r="A32461" s="221">
        <v>33155.0</v>
      </c>
      <c r="B32461" s="221">
        <v>39.0</v>
      </c>
      <c r="C32461" s="221">
        <v>6564.0</v>
      </c>
    </row>
    <row r="32462">
      <c r="A32462" s="221">
        <v>33155.0</v>
      </c>
      <c r="B32462" s="221">
        <v>40.0</v>
      </c>
      <c r="C32462" s="221">
        <v>2600.0</v>
      </c>
    </row>
    <row r="32463">
      <c r="A32463" s="221">
        <v>33157.0</v>
      </c>
      <c r="B32463" s="221">
        <v>34.0</v>
      </c>
      <c r="C32463" s="221">
        <v>2922244.0</v>
      </c>
    </row>
    <row r="32464">
      <c r="A32464" s="221">
        <v>33157.0</v>
      </c>
      <c r="B32464" s="221">
        <v>35.0</v>
      </c>
      <c r="C32464" s="221">
        <v>729003.0</v>
      </c>
    </row>
    <row r="32465">
      <c r="A32465" s="221">
        <v>33157.0</v>
      </c>
      <c r="B32465" s="221">
        <v>36.0</v>
      </c>
      <c r="C32465" s="221">
        <v>176119.0</v>
      </c>
    </row>
    <row r="32466">
      <c r="A32466" s="221">
        <v>33157.0</v>
      </c>
      <c r="B32466" s="221">
        <v>37.0</v>
      </c>
      <c r="C32466" s="221">
        <v>52166.0</v>
      </c>
    </row>
    <row r="32467">
      <c r="A32467" s="221">
        <v>33157.0</v>
      </c>
      <c r="B32467" s="221">
        <v>39.0</v>
      </c>
      <c r="C32467" s="221">
        <v>6328.0</v>
      </c>
    </row>
    <row r="32468">
      <c r="A32468" s="221">
        <v>33157.0</v>
      </c>
      <c r="B32468" s="221">
        <v>40.0</v>
      </c>
      <c r="C32468" s="221">
        <v>2462.0</v>
      </c>
    </row>
    <row r="32469">
      <c r="A32469" s="221">
        <v>33176.0</v>
      </c>
      <c r="B32469" s="221">
        <v>34.0</v>
      </c>
      <c r="C32469" s="221">
        <v>7252.0</v>
      </c>
    </row>
    <row r="32470">
      <c r="A32470" s="221">
        <v>33176.0</v>
      </c>
      <c r="B32470" s="221">
        <v>35.0</v>
      </c>
      <c r="C32470" s="221">
        <v>104.0</v>
      </c>
    </row>
    <row r="32471">
      <c r="A32471" s="221">
        <v>33176.0</v>
      </c>
      <c r="B32471" s="221">
        <v>36.0</v>
      </c>
      <c r="C32471" s="221">
        <v>3.0</v>
      </c>
    </row>
    <row r="32472">
      <c r="A32472" s="221">
        <v>33176.0</v>
      </c>
      <c r="B32472" s="221">
        <v>37.0</v>
      </c>
      <c r="C32472" s="221">
        <v>8.0</v>
      </c>
    </row>
    <row r="32473">
      <c r="A32473" s="221">
        <v>33176.0</v>
      </c>
      <c r="B32473" s="221">
        <v>38.0</v>
      </c>
      <c r="C32473" s="221">
        <v>1.0</v>
      </c>
    </row>
    <row r="32474">
      <c r="A32474" s="221">
        <v>33176.0</v>
      </c>
      <c r="B32474" s="221">
        <v>11399.0</v>
      </c>
      <c r="C32474" s="221">
        <v>2.0</v>
      </c>
    </row>
    <row r="32475">
      <c r="A32475" s="221">
        <v>33178.0</v>
      </c>
      <c r="B32475" s="221">
        <v>34.0</v>
      </c>
      <c r="C32475" s="221">
        <v>7252.0</v>
      </c>
    </row>
    <row r="32476">
      <c r="A32476" s="221">
        <v>33178.0</v>
      </c>
      <c r="B32476" s="221">
        <v>35.0</v>
      </c>
      <c r="C32476" s="221">
        <v>104.0</v>
      </c>
    </row>
    <row r="32477">
      <c r="A32477" s="221">
        <v>33178.0</v>
      </c>
      <c r="B32477" s="221">
        <v>36.0</v>
      </c>
      <c r="C32477" s="221">
        <v>3.0</v>
      </c>
    </row>
    <row r="32478">
      <c r="A32478" s="221">
        <v>33178.0</v>
      </c>
      <c r="B32478" s="221">
        <v>37.0</v>
      </c>
      <c r="C32478" s="221">
        <v>8.0</v>
      </c>
    </row>
    <row r="32479">
      <c r="A32479" s="221">
        <v>33178.0</v>
      </c>
      <c r="B32479" s="221">
        <v>38.0</v>
      </c>
      <c r="C32479" s="221">
        <v>1.0</v>
      </c>
    </row>
    <row r="32480">
      <c r="A32480" s="221">
        <v>33178.0</v>
      </c>
      <c r="B32480" s="221">
        <v>11399.0</v>
      </c>
      <c r="C32480" s="221">
        <v>2.0</v>
      </c>
    </row>
    <row r="32481">
      <c r="A32481" s="221">
        <v>33180.0</v>
      </c>
      <c r="B32481" s="221">
        <v>34.0</v>
      </c>
      <c r="C32481" s="221">
        <v>7252.0</v>
      </c>
    </row>
    <row r="32482">
      <c r="A32482" s="221">
        <v>33180.0</v>
      </c>
      <c r="B32482" s="221">
        <v>35.0</v>
      </c>
      <c r="C32482" s="221">
        <v>104.0</v>
      </c>
    </row>
    <row r="32483">
      <c r="A32483" s="221">
        <v>33180.0</v>
      </c>
      <c r="B32483" s="221">
        <v>36.0</v>
      </c>
      <c r="C32483" s="221">
        <v>3.0</v>
      </c>
    </row>
    <row r="32484">
      <c r="A32484" s="221">
        <v>33180.0</v>
      </c>
      <c r="B32484" s="221">
        <v>37.0</v>
      </c>
      <c r="C32484" s="221">
        <v>8.0</v>
      </c>
    </row>
    <row r="32485">
      <c r="A32485" s="221">
        <v>33180.0</v>
      </c>
      <c r="B32485" s="221">
        <v>38.0</v>
      </c>
      <c r="C32485" s="221">
        <v>1.0</v>
      </c>
    </row>
    <row r="32486">
      <c r="A32486" s="221">
        <v>33180.0</v>
      </c>
      <c r="B32486" s="221">
        <v>11399.0</v>
      </c>
      <c r="C32486" s="221">
        <v>2.0</v>
      </c>
    </row>
    <row r="32487">
      <c r="A32487" s="221">
        <v>33190.0</v>
      </c>
      <c r="B32487" s="221">
        <v>34.0</v>
      </c>
      <c r="C32487" s="221">
        <v>13840.0</v>
      </c>
    </row>
    <row r="32488">
      <c r="A32488" s="221">
        <v>33190.0</v>
      </c>
      <c r="B32488" s="221">
        <v>35.0</v>
      </c>
      <c r="C32488" s="221">
        <v>987.0</v>
      </c>
    </row>
    <row r="32489">
      <c r="A32489" s="221">
        <v>33190.0</v>
      </c>
      <c r="B32489" s="221">
        <v>36.0</v>
      </c>
      <c r="C32489" s="221">
        <v>666.0</v>
      </c>
    </row>
    <row r="32490">
      <c r="A32490" s="221">
        <v>33190.0</v>
      </c>
      <c r="B32490" s="221">
        <v>37.0</v>
      </c>
      <c r="C32490" s="221">
        <v>58.0</v>
      </c>
    </row>
    <row r="32491">
      <c r="A32491" s="221">
        <v>33190.0</v>
      </c>
      <c r="B32491" s="221">
        <v>39.0</v>
      </c>
      <c r="C32491" s="221">
        <v>14.0</v>
      </c>
    </row>
    <row r="32492">
      <c r="A32492" s="221">
        <v>33190.0</v>
      </c>
      <c r="B32492" s="221">
        <v>40.0</v>
      </c>
      <c r="C32492" s="221">
        <v>4.0</v>
      </c>
    </row>
    <row r="32493">
      <c r="A32493" s="221">
        <v>33195.0</v>
      </c>
      <c r="B32493" s="221">
        <v>16673.0</v>
      </c>
      <c r="C32493" s="221">
        <v>18.0</v>
      </c>
    </row>
    <row r="32494">
      <c r="A32494" s="221">
        <v>33195.0</v>
      </c>
      <c r="B32494" s="221">
        <v>16678.0</v>
      </c>
      <c r="C32494" s="221">
        <v>2.0</v>
      </c>
    </row>
    <row r="32495">
      <c r="A32495" s="221">
        <v>33195.0</v>
      </c>
      <c r="B32495" s="221">
        <v>16681.0</v>
      </c>
      <c r="C32495" s="221">
        <v>2.0</v>
      </c>
    </row>
    <row r="32496">
      <c r="A32496" s="221">
        <v>33195.0</v>
      </c>
      <c r="B32496" s="221">
        <v>16682.0</v>
      </c>
      <c r="C32496" s="221">
        <v>2.0</v>
      </c>
    </row>
    <row r="32497">
      <c r="A32497" s="221">
        <v>33197.0</v>
      </c>
      <c r="B32497" s="221">
        <v>34.0</v>
      </c>
      <c r="C32497" s="221">
        <v>7252.0</v>
      </c>
    </row>
    <row r="32498">
      <c r="A32498" s="221">
        <v>33197.0</v>
      </c>
      <c r="B32498" s="221">
        <v>35.0</v>
      </c>
      <c r="C32498" s="221">
        <v>104.0</v>
      </c>
    </row>
    <row r="32499">
      <c r="A32499" s="221">
        <v>33197.0</v>
      </c>
      <c r="B32499" s="221">
        <v>36.0</v>
      </c>
      <c r="C32499" s="221">
        <v>3.0</v>
      </c>
    </row>
    <row r="32500">
      <c r="A32500" s="221">
        <v>33197.0</v>
      </c>
      <c r="B32500" s="221">
        <v>37.0</v>
      </c>
      <c r="C32500" s="221">
        <v>8.0</v>
      </c>
    </row>
    <row r="32501">
      <c r="A32501" s="221">
        <v>33197.0</v>
      </c>
      <c r="B32501" s="221">
        <v>38.0</v>
      </c>
      <c r="C32501" s="221">
        <v>1.0</v>
      </c>
    </row>
    <row r="32502">
      <c r="A32502" s="221">
        <v>33197.0</v>
      </c>
      <c r="B32502" s="221">
        <v>9840.0</v>
      </c>
      <c r="C32502" s="221">
        <v>9.0</v>
      </c>
    </row>
    <row r="32503">
      <c r="A32503" s="221">
        <v>33197.0</v>
      </c>
      <c r="B32503" s="221">
        <v>9842.0</v>
      </c>
      <c r="C32503" s="221">
        <v>6.0</v>
      </c>
    </row>
    <row r="32504">
      <c r="A32504" s="221">
        <v>33197.0</v>
      </c>
      <c r="B32504" s="221">
        <v>11399.0</v>
      </c>
      <c r="C32504" s="221">
        <v>2.0</v>
      </c>
    </row>
    <row r="32505">
      <c r="A32505" s="221">
        <v>33197.0</v>
      </c>
      <c r="B32505" s="221">
        <v>11540.0</v>
      </c>
      <c r="C32505" s="221">
        <v>3.0</v>
      </c>
    </row>
    <row r="32506">
      <c r="A32506" s="221">
        <v>33197.0</v>
      </c>
      <c r="B32506" s="221">
        <v>33195.0</v>
      </c>
      <c r="C32506" s="221">
        <v>8.0</v>
      </c>
    </row>
    <row r="32507">
      <c r="A32507" s="221">
        <v>33199.0</v>
      </c>
      <c r="B32507" s="221">
        <v>34.0</v>
      </c>
      <c r="C32507" s="221">
        <v>7252.0</v>
      </c>
    </row>
    <row r="32508">
      <c r="A32508" s="221">
        <v>33199.0</v>
      </c>
      <c r="B32508" s="221">
        <v>35.0</v>
      </c>
      <c r="C32508" s="221">
        <v>104.0</v>
      </c>
    </row>
    <row r="32509">
      <c r="A32509" s="221">
        <v>33199.0</v>
      </c>
      <c r="B32509" s="221">
        <v>36.0</v>
      </c>
      <c r="C32509" s="221">
        <v>3.0</v>
      </c>
    </row>
    <row r="32510">
      <c r="A32510" s="221">
        <v>33199.0</v>
      </c>
      <c r="B32510" s="221">
        <v>37.0</v>
      </c>
      <c r="C32510" s="221">
        <v>8.0</v>
      </c>
    </row>
    <row r="32511">
      <c r="A32511" s="221">
        <v>33199.0</v>
      </c>
      <c r="B32511" s="221">
        <v>38.0</v>
      </c>
      <c r="C32511" s="221">
        <v>1.0</v>
      </c>
    </row>
    <row r="32512">
      <c r="A32512" s="221">
        <v>33199.0</v>
      </c>
      <c r="B32512" s="221">
        <v>9840.0</v>
      </c>
      <c r="C32512" s="221">
        <v>9.0</v>
      </c>
    </row>
    <row r="32513">
      <c r="A32513" s="221">
        <v>33199.0</v>
      </c>
      <c r="B32513" s="221">
        <v>9842.0</v>
      </c>
      <c r="C32513" s="221">
        <v>6.0</v>
      </c>
    </row>
    <row r="32514">
      <c r="A32514" s="221">
        <v>33199.0</v>
      </c>
      <c r="B32514" s="221">
        <v>11399.0</v>
      </c>
      <c r="C32514" s="221">
        <v>2.0</v>
      </c>
    </row>
    <row r="32515">
      <c r="A32515" s="221">
        <v>33199.0</v>
      </c>
      <c r="B32515" s="221">
        <v>11540.0</v>
      </c>
      <c r="C32515" s="221">
        <v>3.0</v>
      </c>
    </row>
    <row r="32516">
      <c r="A32516" s="221">
        <v>33199.0</v>
      </c>
      <c r="B32516" s="221">
        <v>33195.0</v>
      </c>
      <c r="C32516" s="221">
        <v>8.0</v>
      </c>
    </row>
    <row r="32517">
      <c r="A32517" s="221">
        <v>33201.0</v>
      </c>
      <c r="B32517" s="221">
        <v>34.0</v>
      </c>
      <c r="C32517" s="221">
        <v>7252.0</v>
      </c>
    </row>
    <row r="32518">
      <c r="A32518" s="221">
        <v>33201.0</v>
      </c>
      <c r="B32518" s="221">
        <v>35.0</v>
      </c>
      <c r="C32518" s="221">
        <v>104.0</v>
      </c>
    </row>
    <row r="32519">
      <c r="A32519" s="221">
        <v>33201.0</v>
      </c>
      <c r="B32519" s="221">
        <v>36.0</v>
      </c>
      <c r="C32519" s="221">
        <v>3.0</v>
      </c>
    </row>
    <row r="32520">
      <c r="A32520" s="221">
        <v>33201.0</v>
      </c>
      <c r="B32520" s="221">
        <v>37.0</v>
      </c>
      <c r="C32520" s="221">
        <v>8.0</v>
      </c>
    </row>
    <row r="32521">
      <c r="A32521" s="221">
        <v>33201.0</v>
      </c>
      <c r="B32521" s="221">
        <v>38.0</v>
      </c>
      <c r="C32521" s="221">
        <v>1.0</v>
      </c>
    </row>
    <row r="32522">
      <c r="A32522" s="221">
        <v>33201.0</v>
      </c>
      <c r="B32522" s="221">
        <v>9840.0</v>
      </c>
      <c r="C32522" s="221">
        <v>9.0</v>
      </c>
    </row>
    <row r="32523">
      <c r="A32523" s="221">
        <v>33201.0</v>
      </c>
      <c r="B32523" s="221">
        <v>9842.0</v>
      </c>
      <c r="C32523" s="221">
        <v>6.0</v>
      </c>
    </row>
    <row r="32524">
      <c r="A32524" s="221">
        <v>33201.0</v>
      </c>
      <c r="B32524" s="221">
        <v>11399.0</v>
      </c>
      <c r="C32524" s="221">
        <v>2.0</v>
      </c>
    </row>
    <row r="32525">
      <c r="A32525" s="221">
        <v>33201.0</v>
      </c>
      <c r="B32525" s="221">
        <v>11540.0</v>
      </c>
      <c r="C32525" s="221">
        <v>3.0</v>
      </c>
    </row>
    <row r="32526">
      <c r="A32526" s="221">
        <v>33201.0</v>
      </c>
      <c r="B32526" s="221">
        <v>33195.0</v>
      </c>
      <c r="C32526" s="221">
        <v>8.0</v>
      </c>
    </row>
    <row r="32527">
      <c r="A32527" s="221">
        <v>33270.0</v>
      </c>
      <c r="B32527" s="221">
        <v>34.0</v>
      </c>
      <c r="C32527" s="221">
        <v>471.0</v>
      </c>
    </row>
    <row r="32528">
      <c r="A32528" s="221">
        <v>33270.0</v>
      </c>
      <c r="B32528" s="221">
        <v>35.0</v>
      </c>
      <c r="C32528" s="221">
        <v>716.0</v>
      </c>
    </row>
    <row r="32529">
      <c r="A32529" s="221">
        <v>33272.0</v>
      </c>
      <c r="B32529" s="221">
        <v>34.0</v>
      </c>
      <c r="C32529" s="221">
        <v>471.0</v>
      </c>
    </row>
    <row r="32530">
      <c r="A32530" s="221">
        <v>33272.0</v>
      </c>
      <c r="B32530" s="221">
        <v>35.0</v>
      </c>
      <c r="C32530" s="221">
        <v>716.0</v>
      </c>
    </row>
    <row r="32531">
      <c r="A32531" s="221">
        <v>33272.0</v>
      </c>
      <c r="B32531" s="221">
        <v>9834.0</v>
      </c>
      <c r="C32531" s="221">
        <v>6.0</v>
      </c>
    </row>
    <row r="32532">
      <c r="A32532" s="221">
        <v>33272.0</v>
      </c>
      <c r="B32532" s="221">
        <v>11399.0</v>
      </c>
      <c r="C32532" s="221">
        <v>1.0</v>
      </c>
    </row>
    <row r="32533">
      <c r="A32533" s="221">
        <v>33272.0</v>
      </c>
      <c r="B32533" s="221">
        <v>11540.0</v>
      </c>
      <c r="C32533" s="221">
        <v>6.0</v>
      </c>
    </row>
    <row r="32534">
      <c r="A32534" s="221">
        <v>33277.0</v>
      </c>
      <c r="B32534" s="221">
        <v>25596.0</v>
      </c>
      <c r="C32534" s="221">
        <v>222.0</v>
      </c>
    </row>
    <row r="32535">
      <c r="A32535" s="221">
        <v>33277.0</v>
      </c>
      <c r="B32535" s="221">
        <v>25599.0</v>
      </c>
      <c r="C32535" s="221">
        <v>361.0</v>
      </c>
    </row>
    <row r="32536">
      <c r="A32536" s="221">
        <v>33277.0</v>
      </c>
      <c r="B32536" s="221">
        <v>25600.0</v>
      </c>
      <c r="C32536" s="221">
        <v>417.0</v>
      </c>
    </row>
    <row r="32537">
      <c r="A32537" s="221">
        <v>33279.0</v>
      </c>
      <c r="B32537" s="221">
        <v>25615.0</v>
      </c>
      <c r="C32537" s="221">
        <v>60.0</v>
      </c>
    </row>
    <row r="32538">
      <c r="A32538" s="221">
        <v>33279.0</v>
      </c>
      <c r="B32538" s="221">
        <v>25617.0</v>
      </c>
      <c r="C32538" s="221">
        <v>98.0</v>
      </c>
    </row>
    <row r="32539">
      <c r="A32539" s="221">
        <v>33279.0</v>
      </c>
      <c r="B32539" s="221">
        <v>25619.0</v>
      </c>
      <c r="C32539" s="221">
        <v>113.0</v>
      </c>
    </row>
    <row r="32540">
      <c r="A32540" s="221">
        <v>33281.0</v>
      </c>
      <c r="B32540" s="221">
        <v>25596.0</v>
      </c>
      <c r="C32540" s="221">
        <v>444.0</v>
      </c>
    </row>
    <row r="32541">
      <c r="A32541" s="221">
        <v>33281.0</v>
      </c>
      <c r="B32541" s="221">
        <v>25598.0</v>
      </c>
      <c r="C32541" s="221">
        <v>556.0</v>
      </c>
    </row>
    <row r="32542">
      <c r="A32542" s="221">
        <v>33281.0</v>
      </c>
      <c r="B32542" s="221">
        <v>25600.0</v>
      </c>
      <c r="C32542" s="221">
        <v>556.0</v>
      </c>
    </row>
    <row r="32543">
      <c r="A32543" s="221">
        <v>33283.0</v>
      </c>
      <c r="B32543" s="221">
        <v>25615.0</v>
      </c>
      <c r="C32543" s="221">
        <v>120.0</v>
      </c>
    </row>
    <row r="32544">
      <c r="A32544" s="221">
        <v>33283.0</v>
      </c>
      <c r="B32544" s="221">
        <v>25617.0</v>
      </c>
      <c r="C32544" s="221">
        <v>150.0</v>
      </c>
    </row>
    <row r="32545">
      <c r="A32545" s="221">
        <v>33283.0</v>
      </c>
      <c r="B32545" s="221">
        <v>25619.0</v>
      </c>
      <c r="C32545" s="221">
        <v>150.0</v>
      </c>
    </row>
    <row r="32546">
      <c r="A32546" s="221">
        <v>33285.0</v>
      </c>
      <c r="B32546" s="221">
        <v>25596.0</v>
      </c>
      <c r="C32546" s="221">
        <v>472.0</v>
      </c>
    </row>
    <row r="32547">
      <c r="A32547" s="221">
        <v>33285.0</v>
      </c>
      <c r="B32547" s="221">
        <v>25598.0</v>
      </c>
      <c r="C32547" s="221">
        <v>556.0</v>
      </c>
    </row>
    <row r="32548">
      <c r="A32548" s="221">
        <v>33285.0</v>
      </c>
      <c r="B32548" s="221">
        <v>25600.0</v>
      </c>
      <c r="C32548" s="221">
        <v>556.0</v>
      </c>
    </row>
    <row r="32549">
      <c r="A32549" s="221">
        <v>33287.0</v>
      </c>
      <c r="B32549" s="221">
        <v>25615.0</v>
      </c>
      <c r="C32549" s="221">
        <v>128.0</v>
      </c>
    </row>
    <row r="32550">
      <c r="A32550" s="221">
        <v>33287.0</v>
      </c>
      <c r="B32550" s="221">
        <v>25617.0</v>
      </c>
      <c r="C32550" s="221">
        <v>150.0</v>
      </c>
    </row>
    <row r="32551">
      <c r="A32551" s="221">
        <v>33287.0</v>
      </c>
      <c r="B32551" s="221">
        <v>25619.0</v>
      </c>
      <c r="C32551" s="221">
        <v>150.0</v>
      </c>
    </row>
    <row r="32552">
      <c r="A32552" s="221">
        <v>33289.0</v>
      </c>
      <c r="B32552" s="221">
        <v>25596.0</v>
      </c>
      <c r="C32552" s="221">
        <v>222.0</v>
      </c>
    </row>
    <row r="32553">
      <c r="A32553" s="221">
        <v>33289.0</v>
      </c>
      <c r="B32553" s="221">
        <v>25598.0</v>
      </c>
      <c r="C32553" s="221">
        <v>361.0</v>
      </c>
    </row>
    <row r="32554">
      <c r="A32554" s="221">
        <v>33289.0</v>
      </c>
      <c r="B32554" s="221">
        <v>25600.0</v>
      </c>
      <c r="C32554" s="221">
        <v>417.0</v>
      </c>
    </row>
    <row r="32555">
      <c r="A32555" s="221">
        <v>33291.0</v>
      </c>
      <c r="B32555" s="221">
        <v>25615.0</v>
      </c>
      <c r="C32555" s="221">
        <v>60.0</v>
      </c>
    </row>
    <row r="32556">
      <c r="A32556" s="221">
        <v>33291.0</v>
      </c>
      <c r="B32556" s="221">
        <v>25617.0</v>
      </c>
      <c r="C32556" s="221">
        <v>98.0</v>
      </c>
    </row>
    <row r="32557">
      <c r="A32557" s="221">
        <v>33291.0</v>
      </c>
      <c r="B32557" s="221">
        <v>25619.0</v>
      </c>
      <c r="C32557" s="221">
        <v>113.0</v>
      </c>
    </row>
    <row r="32558">
      <c r="A32558" s="221">
        <v>33293.0</v>
      </c>
      <c r="B32558" s="221">
        <v>25596.0</v>
      </c>
      <c r="C32558" s="221">
        <v>222.0</v>
      </c>
    </row>
    <row r="32559">
      <c r="A32559" s="221">
        <v>33293.0</v>
      </c>
      <c r="B32559" s="221">
        <v>25599.0</v>
      </c>
      <c r="C32559" s="221">
        <v>361.0</v>
      </c>
    </row>
    <row r="32560">
      <c r="A32560" s="221">
        <v>33293.0</v>
      </c>
      <c r="B32560" s="221">
        <v>25600.0</v>
      </c>
      <c r="C32560" s="221">
        <v>417.0</v>
      </c>
    </row>
    <row r="32561">
      <c r="A32561" s="221">
        <v>33295.0</v>
      </c>
      <c r="B32561" s="221">
        <v>25615.0</v>
      </c>
      <c r="C32561" s="221">
        <v>60.0</v>
      </c>
    </row>
    <row r="32562">
      <c r="A32562" s="221">
        <v>33295.0</v>
      </c>
      <c r="B32562" s="221">
        <v>25617.0</v>
      </c>
      <c r="C32562" s="221">
        <v>98.0</v>
      </c>
    </row>
    <row r="32563">
      <c r="A32563" s="221">
        <v>33295.0</v>
      </c>
      <c r="B32563" s="221">
        <v>25619.0</v>
      </c>
      <c r="C32563" s="221">
        <v>113.0</v>
      </c>
    </row>
    <row r="32564">
      <c r="A32564" s="221">
        <v>33297.0</v>
      </c>
      <c r="B32564" s="221">
        <v>25596.0</v>
      </c>
      <c r="C32564" s="221">
        <v>444.0</v>
      </c>
    </row>
    <row r="32565">
      <c r="A32565" s="221">
        <v>33297.0</v>
      </c>
      <c r="B32565" s="221">
        <v>25599.0</v>
      </c>
      <c r="C32565" s="221">
        <v>361.0</v>
      </c>
    </row>
    <row r="32566">
      <c r="A32566" s="221">
        <v>33297.0</v>
      </c>
      <c r="B32566" s="221">
        <v>25600.0</v>
      </c>
      <c r="C32566" s="221">
        <v>417.0</v>
      </c>
    </row>
    <row r="32567">
      <c r="A32567" s="221">
        <v>33298.0</v>
      </c>
      <c r="B32567" s="221">
        <v>25615.0</v>
      </c>
      <c r="C32567" s="221">
        <v>120.0</v>
      </c>
    </row>
    <row r="32568">
      <c r="A32568" s="221">
        <v>33298.0</v>
      </c>
      <c r="B32568" s="221">
        <v>25617.0</v>
      </c>
      <c r="C32568" s="221">
        <v>98.0</v>
      </c>
    </row>
    <row r="32569">
      <c r="A32569" s="221">
        <v>33298.0</v>
      </c>
      <c r="B32569" s="221">
        <v>25619.0</v>
      </c>
      <c r="C32569" s="221">
        <v>113.0</v>
      </c>
    </row>
    <row r="32570">
      <c r="A32570" s="221">
        <v>33301.0</v>
      </c>
      <c r="B32570" s="221">
        <v>25607.0</v>
      </c>
      <c r="C32570" s="221">
        <v>60.0</v>
      </c>
    </row>
    <row r="32571">
      <c r="A32571" s="221">
        <v>33301.0</v>
      </c>
      <c r="B32571" s="221">
        <v>25617.0</v>
      </c>
      <c r="C32571" s="221">
        <v>150.0</v>
      </c>
    </row>
    <row r="32572">
      <c r="A32572" s="221">
        <v>33301.0</v>
      </c>
      <c r="B32572" s="221">
        <v>25619.0</v>
      </c>
      <c r="C32572" s="221">
        <v>150.0</v>
      </c>
    </row>
    <row r="32573">
      <c r="A32573" s="221">
        <v>33303.0</v>
      </c>
      <c r="B32573" s="221">
        <v>25597.0</v>
      </c>
      <c r="C32573" s="221">
        <v>444.0</v>
      </c>
    </row>
    <row r="32574">
      <c r="A32574" s="221">
        <v>33303.0</v>
      </c>
      <c r="B32574" s="221">
        <v>25599.0</v>
      </c>
      <c r="C32574" s="221">
        <v>556.0</v>
      </c>
    </row>
    <row r="32575">
      <c r="A32575" s="221">
        <v>33303.0</v>
      </c>
      <c r="B32575" s="221">
        <v>25604.0</v>
      </c>
      <c r="C32575" s="221">
        <v>222.0</v>
      </c>
    </row>
    <row r="32576">
      <c r="A32576" s="221">
        <v>33305.0</v>
      </c>
      <c r="B32576" s="221">
        <v>25616.0</v>
      </c>
      <c r="C32576" s="221">
        <v>120.0</v>
      </c>
    </row>
    <row r="32577">
      <c r="A32577" s="221">
        <v>33305.0</v>
      </c>
      <c r="B32577" s="221">
        <v>25617.0</v>
      </c>
      <c r="C32577" s="221">
        <v>150.0</v>
      </c>
    </row>
    <row r="32578">
      <c r="A32578" s="221">
        <v>33305.0</v>
      </c>
      <c r="B32578" s="221">
        <v>25623.0</v>
      </c>
      <c r="C32578" s="221">
        <v>60.0</v>
      </c>
    </row>
    <row r="32579">
      <c r="A32579" s="221">
        <v>33307.0</v>
      </c>
      <c r="B32579" s="221">
        <v>25596.0</v>
      </c>
      <c r="C32579" s="221">
        <v>522.0</v>
      </c>
    </row>
    <row r="32580">
      <c r="A32580" s="221">
        <v>33307.0</v>
      </c>
      <c r="B32580" s="221">
        <v>25598.0</v>
      </c>
      <c r="C32580" s="221">
        <v>583.0</v>
      </c>
    </row>
    <row r="32581">
      <c r="A32581" s="221">
        <v>33307.0</v>
      </c>
      <c r="B32581" s="221">
        <v>25600.0</v>
      </c>
      <c r="C32581" s="221">
        <v>572.0</v>
      </c>
    </row>
    <row r="32582">
      <c r="A32582" s="221">
        <v>33309.0</v>
      </c>
      <c r="B32582" s="221">
        <v>25615.0</v>
      </c>
      <c r="C32582" s="221">
        <v>143.0</v>
      </c>
    </row>
    <row r="32583">
      <c r="A32583" s="221">
        <v>33309.0</v>
      </c>
      <c r="B32583" s="221">
        <v>25617.0</v>
      </c>
      <c r="C32583" s="221">
        <v>158.0</v>
      </c>
    </row>
    <row r="32584">
      <c r="A32584" s="221">
        <v>33309.0</v>
      </c>
      <c r="B32584" s="221">
        <v>25619.0</v>
      </c>
      <c r="C32584" s="221">
        <v>158.0</v>
      </c>
    </row>
    <row r="32585">
      <c r="A32585" s="221">
        <v>33311.0</v>
      </c>
      <c r="B32585" s="221">
        <v>25596.0</v>
      </c>
      <c r="C32585" s="221">
        <v>578.0</v>
      </c>
    </row>
    <row r="32586">
      <c r="A32586" s="221">
        <v>33311.0</v>
      </c>
      <c r="B32586" s="221">
        <v>25598.0</v>
      </c>
      <c r="C32586" s="221">
        <v>672.0</v>
      </c>
    </row>
    <row r="32587">
      <c r="A32587" s="221">
        <v>33311.0</v>
      </c>
      <c r="B32587" s="221">
        <v>25600.0</v>
      </c>
      <c r="C32587" s="221">
        <v>639.0</v>
      </c>
    </row>
    <row r="32588">
      <c r="A32588" s="221">
        <v>33313.0</v>
      </c>
      <c r="B32588" s="221">
        <v>25615.0</v>
      </c>
      <c r="C32588" s="221">
        <v>158.0</v>
      </c>
    </row>
    <row r="32589">
      <c r="A32589" s="221">
        <v>33313.0</v>
      </c>
      <c r="B32589" s="221">
        <v>25617.0</v>
      </c>
      <c r="C32589" s="221">
        <v>180.0</v>
      </c>
    </row>
    <row r="32590">
      <c r="A32590" s="221">
        <v>33313.0</v>
      </c>
      <c r="B32590" s="221">
        <v>25619.0</v>
      </c>
      <c r="C32590" s="221">
        <v>173.0</v>
      </c>
    </row>
    <row r="32591">
      <c r="A32591" s="221">
        <v>33329.0</v>
      </c>
      <c r="B32591" s="221">
        <v>38.0</v>
      </c>
      <c r="C32591" s="221">
        <v>1.0</v>
      </c>
    </row>
    <row r="32592">
      <c r="A32592" s="221">
        <v>33329.0</v>
      </c>
      <c r="B32592" s="221">
        <v>39.0</v>
      </c>
      <c r="C32592" s="221">
        <v>1.0</v>
      </c>
    </row>
    <row r="32593">
      <c r="A32593" s="221">
        <v>33329.0</v>
      </c>
      <c r="B32593" s="221">
        <v>40.0</v>
      </c>
      <c r="C32593" s="221">
        <v>1.0</v>
      </c>
    </row>
    <row r="32594">
      <c r="A32594" s="221">
        <v>33330.0</v>
      </c>
      <c r="B32594" s="221">
        <v>34.0</v>
      </c>
      <c r="C32594" s="221">
        <v>173.0</v>
      </c>
    </row>
    <row r="32595">
      <c r="A32595" s="221">
        <v>33330.0</v>
      </c>
      <c r="B32595" s="221">
        <v>35.0</v>
      </c>
      <c r="C32595" s="221">
        <v>42.0</v>
      </c>
    </row>
    <row r="32596">
      <c r="A32596" s="221">
        <v>33330.0</v>
      </c>
      <c r="B32596" s="221">
        <v>36.0</v>
      </c>
      <c r="C32596" s="221">
        <v>13.0</v>
      </c>
    </row>
    <row r="32597">
      <c r="A32597" s="221">
        <v>33332.0</v>
      </c>
      <c r="B32597" s="221">
        <v>34.0</v>
      </c>
      <c r="C32597" s="221">
        <v>500.0</v>
      </c>
    </row>
    <row r="32598">
      <c r="A32598" s="221">
        <v>33332.0</v>
      </c>
      <c r="B32598" s="221">
        <v>35.0</v>
      </c>
      <c r="C32598" s="221">
        <v>40.0</v>
      </c>
    </row>
    <row r="32599">
      <c r="A32599" s="221">
        <v>33332.0</v>
      </c>
      <c r="B32599" s="221">
        <v>36.0</v>
      </c>
      <c r="C32599" s="221">
        <v>19.0</v>
      </c>
    </row>
    <row r="32600">
      <c r="A32600" s="221">
        <v>33332.0</v>
      </c>
      <c r="B32600" s="221">
        <v>37.0</v>
      </c>
      <c r="C32600" s="221">
        <v>7.0</v>
      </c>
    </row>
    <row r="32601">
      <c r="A32601" s="221">
        <v>33334.0</v>
      </c>
      <c r="B32601" s="221">
        <v>34.0</v>
      </c>
      <c r="C32601" s="221">
        <v>627.0</v>
      </c>
    </row>
    <row r="32602">
      <c r="A32602" s="221">
        <v>33334.0</v>
      </c>
      <c r="B32602" s="221">
        <v>35.0</v>
      </c>
      <c r="C32602" s="221">
        <v>209.0</v>
      </c>
    </row>
    <row r="32603">
      <c r="A32603" s="221">
        <v>33334.0</v>
      </c>
      <c r="B32603" s="221">
        <v>36.0</v>
      </c>
      <c r="C32603" s="221">
        <v>47.0</v>
      </c>
    </row>
    <row r="32604">
      <c r="A32604" s="221">
        <v>33334.0</v>
      </c>
      <c r="B32604" s="221">
        <v>37.0</v>
      </c>
      <c r="C32604" s="221">
        <v>9.0</v>
      </c>
    </row>
    <row r="32605">
      <c r="A32605" s="221">
        <v>33338.0</v>
      </c>
      <c r="B32605" s="221">
        <v>16646.0</v>
      </c>
      <c r="C32605" s="221">
        <v>173.0</v>
      </c>
    </row>
    <row r="32606">
      <c r="A32606" s="221">
        <v>33338.0</v>
      </c>
      <c r="B32606" s="221">
        <v>33337.0</v>
      </c>
      <c r="C32606" s="221">
        <v>73.0</v>
      </c>
    </row>
    <row r="32607">
      <c r="A32607" s="221">
        <v>33339.0</v>
      </c>
      <c r="B32607" s="221">
        <v>16648.0</v>
      </c>
      <c r="C32607" s="221">
        <v>173.0</v>
      </c>
    </row>
    <row r="32608">
      <c r="A32608" s="221">
        <v>33339.0</v>
      </c>
      <c r="B32608" s="221">
        <v>33336.0</v>
      </c>
      <c r="C32608" s="221">
        <v>73.0</v>
      </c>
    </row>
    <row r="32609">
      <c r="A32609" s="221">
        <v>33375.0</v>
      </c>
      <c r="B32609" s="221">
        <v>34.0</v>
      </c>
      <c r="C32609" s="221">
        <v>912.0</v>
      </c>
    </row>
    <row r="32610">
      <c r="A32610" s="221">
        <v>33375.0</v>
      </c>
      <c r="B32610" s="221">
        <v>35.0</v>
      </c>
      <c r="C32610" s="221">
        <v>198.0</v>
      </c>
    </row>
    <row r="32611">
      <c r="A32611" s="221">
        <v>33375.0</v>
      </c>
      <c r="B32611" s="221">
        <v>36.0</v>
      </c>
      <c r="C32611" s="221">
        <v>542.0</v>
      </c>
    </row>
    <row r="32612">
      <c r="A32612" s="221">
        <v>33375.0</v>
      </c>
      <c r="B32612" s="221">
        <v>37.0</v>
      </c>
      <c r="C32612" s="221">
        <v>5.0</v>
      </c>
    </row>
    <row r="32613">
      <c r="A32613" s="221">
        <v>33375.0</v>
      </c>
      <c r="B32613" s="221">
        <v>40.0</v>
      </c>
      <c r="C32613" s="221">
        <v>2.0</v>
      </c>
    </row>
    <row r="32614">
      <c r="A32614" s="221">
        <v>33393.0</v>
      </c>
      <c r="B32614" s="221">
        <v>38.0</v>
      </c>
      <c r="C32614" s="221">
        <v>1.0</v>
      </c>
    </row>
    <row r="32615">
      <c r="A32615" s="221">
        <v>33393.0</v>
      </c>
      <c r="B32615" s="221">
        <v>39.0</v>
      </c>
      <c r="C32615" s="221">
        <v>1.0</v>
      </c>
    </row>
    <row r="32616">
      <c r="A32616" s="221">
        <v>33393.0</v>
      </c>
      <c r="B32616" s="221">
        <v>40.0</v>
      </c>
      <c r="C32616" s="221">
        <v>1.0</v>
      </c>
    </row>
    <row r="32617">
      <c r="A32617" s="221">
        <v>33394.0</v>
      </c>
      <c r="B32617" s="221">
        <v>38.0</v>
      </c>
      <c r="C32617" s="221">
        <v>1.0</v>
      </c>
    </row>
    <row r="32618">
      <c r="A32618" s="221">
        <v>33394.0</v>
      </c>
      <c r="B32618" s="221">
        <v>39.0</v>
      </c>
      <c r="C32618" s="221">
        <v>1.0</v>
      </c>
    </row>
    <row r="32619">
      <c r="A32619" s="221">
        <v>33394.0</v>
      </c>
      <c r="B32619" s="221">
        <v>40.0</v>
      </c>
      <c r="C32619" s="221">
        <v>1.0</v>
      </c>
    </row>
    <row r="32620">
      <c r="A32620" s="221">
        <v>33395.0</v>
      </c>
      <c r="B32620" s="221">
        <v>34.0</v>
      </c>
      <c r="C32620" s="221">
        <v>614356.0</v>
      </c>
    </row>
    <row r="32621">
      <c r="A32621" s="221">
        <v>33395.0</v>
      </c>
      <c r="B32621" s="221">
        <v>35.0</v>
      </c>
      <c r="C32621" s="221">
        <v>154233.0</v>
      </c>
    </row>
    <row r="32622">
      <c r="A32622" s="221">
        <v>33395.0</v>
      </c>
      <c r="B32622" s="221">
        <v>36.0</v>
      </c>
      <c r="C32622" s="221">
        <v>39907.0</v>
      </c>
    </row>
    <row r="32623">
      <c r="A32623" s="221">
        <v>33395.0</v>
      </c>
      <c r="B32623" s="221">
        <v>37.0</v>
      </c>
      <c r="C32623" s="221">
        <v>9687.0</v>
      </c>
    </row>
    <row r="32624">
      <c r="A32624" s="221">
        <v>33395.0</v>
      </c>
      <c r="B32624" s="221">
        <v>38.0</v>
      </c>
      <c r="C32624" s="221">
        <v>2387.0</v>
      </c>
    </row>
    <row r="32625">
      <c r="A32625" s="221">
        <v>33395.0</v>
      </c>
      <c r="B32625" s="221">
        <v>39.0</v>
      </c>
      <c r="C32625" s="221">
        <v>1202.0</v>
      </c>
    </row>
    <row r="32626">
      <c r="A32626" s="221">
        <v>33395.0</v>
      </c>
      <c r="B32626" s="221">
        <v>40.0</v>
      </c>
      <c r="C32626" s="221">
        <v>356.0</v>
      </c>
    </row>
    <row r="32627">
      <c r="A32627" s="221">
        <v>33397.0</v>
      </c>
      <c r="B32627" s="221">
        <v>34.0</v>
      </c>
      <c r="C32627" s="221">
        <v>22804.0</v>
      </c>
    </row>
    <row r="32628">
      <c r="A32628" s="221">
        <v>33397.0</v>
      </c>
      <c r="B32628" s="221">
        <v>35.0</v>
      </c>
      <c r="C32628" s="221">
        <v>6143.0</v>
      </c>
    </row>
    <row r="32629">
      <c r="A32629" s="221">
        <v>33397.0</v>
      </c>
      <c r="B32629" s="221">
        <v>36.0</v>
      </c>
      <c r="C32629" s="221">
        <v>2046.0</v>
      </c>
    </row>
    <row r="32630">
      <c r="A32630" s="221">
        <v>33397.0</v>
      </c>
      <c r="B32630" s="221">
        <v>37.0</v>
      </c>
      <c r="C32630" s="221">
        <v>352.0</v>
      </c>
    </row>
    <row r="32631">
      <c r="A32631" s="221">
        <v>33397.0</v>
      </c>
      <c r="B32631" s="221">
        <v>38.0</v>
      </c>
      <c r="C32631" s="221">
        <v>131.0</v>
      </c>
    </row>
    <row r="32632">
      <c r="A32632" s="221">
        <v>33397.0</v>
      </c>
      <c r="B32632" s="221">
        <v>39.0</v>
      </c>
      <c r="C32632" s="221">
        <v>28.0</v>
      </c>
    </row>
    <row r="32633">
      <c r="A32633" s="221">
        <v>33397.0</v>
      </c>
      <c r="B32633" s="221">
        <v>40.0</v>
      </c>
      <c r="C32633" s="221">
        <v>2.0</v>
      </c>
    </row>
    <row r="32634">
      <c r="A32634" s="221">
        <v>33400.0</v>
      </c>
      <c r="B32634" s="221">
        <v>34.0</v>
      </c>
      <c r="C32634" s="221">
        <v>388889.0</v>
      </c>
    </row>
    <row r="32635">
      <c r="A32635" s="221">
        <v>33400.0</v>
      </c>
      <c r="B32635" s="221">
        <v>35.0</v>
      </c>
      <c r="C32635" s="221">
        <v>83333.0</v>
      </c>
    </row>
    <row r="32636">
      <c r="A32636" s="221">
        <v>33400.0</v>
      </c>
      <c r="B32636" s="221">
        <v>36.0</v>
      </c>
      <c r="C32636" s="221">
        <v>33333.0</v>
      </c>
    </row>
    <row r="32637">
      <c r="A32637" s="221">
        <v>33400.0</v>
      </c>
      <c r="B32637" s="221">
        <v>37.0</v>
      </c>
      <c r="C32637" s="221">
        <v>5556.0</v>
      </c>
    </row>
    <row r="32638">
      <c r="A32638" s="221">
        <v>33400.0</v>
      </c>
      <c r="B32638" s="221">
        <v>38.0</v>
      </c>
      <c r="C32638" s="221">
        <v>1111.0</v>
      </c>
    </row>
    <row r="32639">
      <c r="A32639" s="221">
        <v>33400.0</v>
      </c>
      <c r="B32639" s="221">
        <v>39.0</v>
      </c>
      <c r="C32639" s="221">
        <v>444.0</v>
      </c>
    </row>
    <row r="32640">
      <c r="A32640" s="221">
        <v>33400.0</v>
      </c>
      <c r="B32640" s="221">
        <v>40.0</v>
      </c>
      <c r="C32640" s="221">
        <v>222.0</v>
      </c>
    </row>
    <row r="32641">
      <c r="A32641" s="221">
        <v>33403.0</v>
      </c>
      <c r="B32641" s="221">
        <v>38.0</v>
      </c>
      <c r="C32641" s="221">
        <v>1.0</v>
      </c>
    </row>
    <row r="32642">
      <c r="A32642" s="221">
        <v>33403.0</v>
      </c>
      <c r="B32642" s="221">
        <v>39.0</v>
      </c>
      <c r="C32642" s="221">
        <v>1.0</v>
      </c>
    </row>
    <row r="32643">
      <c r="A32643" s="221">
        <v>33403.0</v>
      </c>
      <c r="B32643" s="221">
        <v>40.0</v>
      </c>
      <c r="C32643" s="221">
        <v>1.0</v>
      </c>
    </row>
    <row r="32644">
      <c r="A32644" s="221">
        <v>33404.0</v>
      </c>
      <c r="B32644" s="221">
        <v>38.0</v>
      </c>
      <c r="C32644" s="221">
        <v>1.0</v>
      </c>
    </row>
    <row r="32645">
      <c r="A32645" s="221">
        <v>33404.0</v>
      </c>
      <c r="B32645" s="221">
        <v>39.0</v>
      </c>
      <c r="C32645" s="221">
        <v>1.0</v>
      </c>
    </row>
    <row r="32646">
      <c r="A32646" s="221">
        <v>33404.0</v>
      </c>
      <c r="B32646" s="221">
        <v>40.0</v>
      </c>
      <c r="C32646" s="221">
        <v>1.0</v>
      </c>
    </row>
    <row r="32647">
      <c r="A32647" s="221">
        <v>33405.0</v>
      </c>
      <c r="B32647" s="221">
        <v>38.0</v>
      </c>
      <c r="C32647" s="221">
        <v>1.0</v>
      </c>
    </row>
    <row r="32648">
      <c r="A32648" s="221">
        <v>33405.0</v>
      </c>
      <c r="B32648" s="221">
        <v>39.0</v>
      </c>
      <c r="C32648" s="221">
        <v>1.0</v>
      </c>
    </row>
    <row r="32649">
      <c r="A32649" s="221">
        <v>33405.0</v>
      </c>
      <c r="B32649" s="221">
        <v>40.0</v>
      </c>
      <c r="C32649" s="221">
        <v>1.0</v>
      </c>
    </row>
    <row r="32650">
      <c r="A32650" s="221">
        <v>33406.0</v>
      </c>
      <c r="B32650" s="221">
        <v>38.0</v>
      </c>
      <c r="C32650" s="221">
        <v>1.0</v>
      </c>
    </row>
    <row r="32651">
      <c r="A32651" s="221">
        <v>33406.0</v>
      </c>
      <c r="B32651" s="221">
        <v>39.0</v>
      </c>
      <c r="C32651" s="221">
        <v>1.0</v>
      </c>
    </row>
    <row r="32652">
      <c r="A32652" s="221">
        <v>33406.0</v>
      </c>
      <c r="B32652" s="221">
        <v>40.0</v>
      </c>
      <c r="C32652" s="221">
        <v>1.0</v>
      </c>
    </row>
    <row r="32653">
      <c r="A32653" s="221">
        <v>33440.0</v>
      </c>
      <c r="B32653" s="221">
        <v>34.0</v>
      </c>
      <c r="C32653" s="221">
        <v>95.0</v>
      </c>
    </row>
    <row r="32654">
      <c r="A32654" s="221">
        <v>33440.0</v>
      </c>
      <c r="B32654" s="221">
        <v>35.0</v>
      </c>
      <c r="C32654" s="221">
        <v>1050.0</v>
      </c>
    </row>
    <row r="32655">
      <c r="A32655" s="221">
        <v>33440.0</v>
      </c>
      <c r="B32655" s="221">
        <v>38.0</v>
      </c>
      <c r="C32655" s="221">
        <v>7.0</v>
      </c>
    </row>
    <row r="32656">
      <c r="A32656" s="221">
        <v>33440.0</v>
      </c>
      <c r="B32656" s="221">
        <v>39.0</v>
      </c>
      <c r="C32656" s="221">
        <v>2.0</v>
      </c>
    </row>
    <row r="32657">
      <c r="A32657" s="221">
        <v>33440.0</v>
      </c>
      <c r="B32657" s="221">
        <v>40.0</v>
      </c>
      <c r="C32657" s="221">
        <v>9.0</v>
      </c>
    </row>
    <row r="32658">
      <c r="A32658" s="221">
        <v>33441.0</v>
      </c>
      <c r="B32658" s="221">
        <v>34.0</v>
      </c>
      <c r="C32658" s="221">
        <v>95.0</v>
      </c>
    </row>
    <row r="32659">
      <c r="A32659" s="221">
        <v>33441.0</v>
      </c>
      <c r="B32659" s="221">
        <v>35.0</v>
      </c>
      <c r="C32659" s="221">
        <v>1050.0</v>
      </c>
    </row>
    <row r="32660">
      <c r="A32660" s="221">
        <v>33441.0</v>
      </c>
      <c r="B32660" s="221">
        <v>38.0</v>
      </c>
      <c r="C32660" s="221">
        <v>7.0</v>
      </c>
    </row>
    <row r="32661">
      <c r="A32661" s="221">
        <v>33441.0</v>
      </c>
      <c r="B32661" s="221">
        <v>39.0</v>
      </c>
      <c r="C32661" s="221">
        <v>2.0</v>
      </c>
    </row>
    <row r="32662">
      <c r="A32662" s="221">
        <v>33441.0</v>
      </c>
      <c r="B32662" s="221">
        <v>40.0</v>
      </c>
      <c r="C32662" s="221">
        <v>9.0</v>
      </c>
    </row>
    <row r="32663">
      <c r="A32663" s="221">
        <v>33442.0</v>
      </c>
      <c r="B32663" s="221">
        <v>34.0</v>
      </c>
      <c r="C32663" s="221">
        <v>95.0</v>
      </c>
    </row>
    <row r="32664">
      <c r="A32664" s="221">
        <v>33442.0</v>
      </c>
      <c r="B32664" s="221">
        <v>35.0</v>
      </c>
      <c r="C32664" s="221">
        <v>1050.0</v>
      </c>
    </row>
    <row r="32665">
      <c r="A32665" s="221">
        <v>33442.0</v>
      </c>
      <c r="B32665" s="221">
        <v>38.0</v>
      </c>
      <c r="C32665" s="221">
        <v>7.0</v>
      </c>
    </row>
    <row r="32666">
      <c r="A32666" s="221">
        <v>33442.0</v>
      </c>
      <c r="B32666" s="221">
        <v>39.0</v>
      </c>
      <c r="C32666" s="221">
        <v>2.0</v>
      </c>
    </row>
    <row r="32667">
      <c r="A32667" s="221">
        <v>33442.0</v>
      </c>
      <c r="B32667" s="221">
        <v>40.0</v>
      </c>
      <c r="C32667" s="221">
        <v>9.0</v>
      </c>
    </row>
    <row r="32668">
      <c r="A32668" s="221">
        <v>33446.0</v>
      </c>
      <c r="B32668" s="221">
        <v>34.0</v>
      </c>
      <c r="C32668" s="221">
        <v>133.0</v>
      </c>
    </row>
    <row r="32669">
      <c r="A32669" s="221">
        <v>33446.0</v>
      </c>
      <c r="B32669" s="221">
        <v>35.0</v>
      </c>
      <c r="C32669" s="221">
        <v>1500.0</v>
      </c>
    </row>
    <row r="32670">
      <c r="A32670" s="221">
        <v>33446.0</v>
      </c>
      <c r="B32670" s="221">
        <v>38.0</v>
      </c>
      <c r="C32670" s="221">
        <v>11.0</v>
      </c>
    </row>
    <row r="32671">
      <c r="A32671" s="221">
        <v>33446.0</v>
      </c>
      <c r="B32671" s="221">
        <v>39.0</v>
      </c>
      <c r="C32671" s="221">
        <v>4.0</v>
      </c>
    </row>
    <row r="32672">
      <c r="A32672" s="221">
        <v>33446.0</v>
      </c>
      <c r="B32672" s="221">
        <v>40.0</v>
      </c>
      <c r="C32672" s="221">
        <v>32.0</v>
      </c>
    </row>
    <row r="32673">
      <c r="A32673" s="221">
        <v>33448.0</v>
      </c>
      <c r="B32673" s="221">
        <v>34.0</v>
      </c>
      <c r="C32673" s="221">
        <v>106.0</v>
      </c>
    </row>
    <row r="32674">
      <c r="A32674" s="221">
        <v>33448.0</v>
      </c>
      <c r="B32674" s="221">
        <v>35.0</v>
      </c>
      <c r="C32674" s="221">
        <v>1167.0</v>
      </c>
    </row>
    <row r="32675">
      <c r="A32675" s="221">
        <v>33448.0</v>
      </c>
      <c r="B32675" s="221">
        <v>38.0</v>
      </c>
      <c r="C32675" s="221">
        <v>8.0</v>
      </c>
    </row>
    <row r="32676">
      <c r="A32676" s="221">
        <v>33448.0</v>
      </c>
      <c r="B32676" s="221">
        <v>39.0</v>
      </c>
      <c r="C32676" s="221">
        <v>4.0</v>
      </c>
    </row>
    <row r="32677">
      <c r="A32677" s="221">
        <v>33448.0</v>
      </c>
      <c r="B32677" s="221">
        <v>40.0</v>
      </c>
      <c r="C32677" s="221">
        <v>20.0</v>
      </c>
    </row>
    <row r="32678">
      <c r="A32678" s="221">
        <v>33450.0</v>
      </c>
      <c r="B32678" s="221">
        <v>34.0</v>
      </c>
      <c r="C32678" s="221">
        <v>106.0</v>
      </c>
    </row>
    <row r="32679">
      <c r="A32679" s="221">
        <v>33450.0</v>
      </c>
      <c r="B32679" s="221">
        <v>35.0</v>
      </c>
      <c r="C32679" s="221">
        <v>1167.0</v>
      </c>
    </row>
    <row r="32680">
      <c r="A32680" s="221">
        <v>33450.0</v>
      </c>
      <c r="B32680" s="221">
        <v>38.0</v>
      </c>
      <c r="C32680" s="221">
        <v>8.0</v>
      </c>
    </row>
    <row r="32681">
      <c r="A32681" s="221">
        <v>33450.0</v>
      </c>
      <c r="B32681" s="221">
        <v>39.0</v>
      </c>
      <c r="C32681" s="221">
        <v>4.0</v>
      </c>
    </row>
    <row r="32682">
      <c r="A32682" s="221">
        <v>33450.0</v>
      </c>
      <c r="B32682" s="221">
        <v>40.0</v>
      </c>
      <c r="C32682" s="221">
        <v>20.0</v>
      </c>
    </row>
    <row r="32683">
      <c r="A32683" s="221">
        <v>33450.0</v>
      </c>
      <c r="B32683" s="221">
        <v>9848.0</v>
      </c>
      <c r="C32683" s="221">
        <v>11.0</v>
      </c>
    </row>
    <row r="32684">
      <c r="A32684" s="221">
        <v>33450.0</v>
      </c>
      <c r="B32684" s="221">
        <v>11399.0</v>
      </c>
      <c r="C32684" s="221">
        <v>14.0</v>
      </c>
    </row>
    <row r="32685">
      <c r="A32685" s="221">
        <v>33450.0</v>
      </c>
      <c r="B32685" s="221">
        <v>11540.0</v>
      </c>
      <c r="C32685" s="221">
        <v>13.0</v>
      </c>
    </row>
    <row r="32686">
      <c r="A32686" s="221">
        <v>33452.0</v>
      </c>
      <c r="B32686" s="221">
        <v>34.0</v>
      </c>
      <c r="C32686" s="221">
        <v>120.0</v>
      </c>
    </row>
    <row r="32687">
      <c r="A32687" s="221">
        <v>33452.0</v>
      </c>
      <c r="B32687" s="221">
        <v>35.0</v>
      </c>
      <c r="C32687" s="221">
        <v>1350.0</v>
      </c>
    </row>
    <row r="32688">
      <c r="A32688" s="221">
        <v>33452.0</v>
      </c>
      <c r="B32688" s="221">
        <v>38.0</v>
      </c>
      <c r="C32688" s="221">
        <v>10.0</v>
      </c>
    </row>
    <row r="32689">
      <c r="A32689" s="221">
        <v>33452.0</v>
      </c>
      <c r="B32689" s="221">
        <v>39.0</v>
      </c>
      <c r="C32689" s="221">
        <v>2.0</v>
      </c>
    </row>
    <row r="32690">
      <c r="A32690" s="221">
        <v>33452.0</v>
      </c>
      <c r="B32690" s="221">
        <v>40.0</v>
      </c>
      <c r="C32690" s="221">
        <v>14.0</v>
      </c>
    </row>
    <row r="32691">
      <c r="A32691" s="221">
        <v>33453.0</v>
      </c>
      <c r="B32691" s="221">
        <v>34.0</v>
      </c>
      <c r="C32691" s="221">
        <v>120.0</v>
      </c>
    </row>
    <row r="32692">
      <c r="A32692" s="221">
        <v>33453.0</v>
      </c>
      <c r="B32692" s="221">
        <v>35.0</v>
      </c>
      <c r="C32692" s="221">
        <v>1350.0</v>
      </c>
    </row>
    <row r="32693">
      <c r="A32693" s="221">
        <v>33453.0</v>
      </c>
      <c r="B32693" s="221">
        <v>38.0</v>
      </c>
      <c r="C32693" s="221">
        <v>10.0</v>
      </c>
    </row>
    <row r="32694">
      <c r="A32694" s="221">
        <v>33453.0</v>
      </c>
      <c r="B32694" s="221">
        <v>39.0</v>
      </c>
      <c r="C32694" s="221">
        <v>2.0</v>
      </c>
    </row>
    <row r="32695">
      <c r="A32695" s="221">
        <v>33453.0</v>
      </c>
      <c r="B32695" s="221">
        <v>40.0</v>
      </c>
      <c r="C32695" s="221">
        <v>14.0</v>
      </c>
    </row>
    <row r="32696">
      <c r="A32696" s="221">
        <v>33454.0</v>
      </c>
      <c r="B32696" s="221">
        <v>34.0</v>
      </c>
      <c r="C32696" s="221">
        <v>120.0</v>
      </c>
    </row>
    <row r="32697">
      <c r="A32697" s="221">
        <v>33454.0</v>
      </c>
      <c r="B32697" s="221">
        <v>35.0</v>
      </c>
      <c r="C32697" s="221">
        <v>1350.0</v>
      </c>
    </row>
    <row r="32698">
      <c r="A32698" s="221">
        <v>33454.0</v>
      </c>
      <c r="B32698" s="221">
        <v>38.0</v>
      </c>
      <c r="C32698" s="221">
        <v>10.0</v>
      </c>
    </row>
    <row r="32699">
      <c r="A32699" s="221">
        <v>33454.0</v>
      </c>
      <c r="B32699" s="221">
        <v>39.0</v>
      </c>
      <c r="C32699" s="221">
        <v>2.0</v>
      </c>
    </row>
    <row r="32700">
      <c r="A32700" s="221">
        <v>33454.0</v>
      </c>
      <c r="B32700" s="221">
        <v>40.0</v>
      </c>
      <c r="C32700" s="221">
        <v>14.0</v>
      </c>
    </row>
    <row r="32701">
      <c r="A32701" s="221">
        <v>33455.0</v>
      </c>
      <c r="B32701" s="221">
        <v>34.0</v>
      </c>
      <c r="C32701" s="221">
        <v>120.0</v>
      </c>
    </row>
    <row r="32702">
      <c r="A32702" s="221">
        <v>33455.0</v>
      </c>
      <c r="B32702" s="221">
        <v>35.0</v>
      </c>
      <c r="C32702" s="221">
        <v>1350.0</v>
      </c>
    </row>
    <row r="32703">
      <c r="A32703" s="221">
        <v>33455.0</v>
      </c>
      <c r="B32703" s="221">
        <v>38.0</v>
      </c>
      <c r="C32703" s="221">
        <v>10.0</v>
      </c>
    </row>
    <row r="32704">
      <c r="A32704" s="221">
        <v>33455.0</v>
      </c>
      <c r="B32704" s="221">
        <v>39.0</v>
      </c>
      <c r="C32704" s="221">
        <v>2.0</v>
      </c>
    </row>
    <row r="32705">
      <c r="A32705" s="221">
        <v>33455.0</v>
      </c>
      <c r="B32705" s="221">
        <v>40.0</v>
      </c>
      <c r="C32705" s="221">
        <v>14.0</v>
      </c>
    </row>
    <row r="32706">
      <c r="A32706" s="221">
        <v>33456.0</v>
      </c>
      <c r="B32706" s="221">
        <v>34.0</v>
      </c>
      <c r="C32706" s="221">
        <v>120.0</v>
      </c>
    </row>
    <row r="32707">
      <c r="A32707" s="221">
        <v>33456.0</v>
      </c>
      <c r="B32707" s="221">
        <v>35.0</v>
      </c>
      <c r="C32707" s="221">
        <v>1350.0</v>
      </c>
    </row>
    <row r="32708">
      <c r="A32708" s="221">
        <v>33456.0</v>
      </c>
      <c r="B32708" s="221">
        <v>38.0</v>
      </c>
      <c r="C32708" s="221">
        <v>10.0</v>
      </c>
    </row>
    <row r="32709">
      <c r="A32709" s="221">
        <v>33456.0</v>
      </c>
      <c r="B32709" s="221">
        <v>39.0</v>
      </c>
      <c r="C32709" s="221">
        <v>2.0</v>
      </c>
    </row>
    <row r="32710">
      <c r="A32710" s="221">
        <v>33456.0</v>
      </c>
      <c r="B32710" s="221">
        <v>40.0</v>
      </c>
      <c r="C32710" s="221">
        <v>14.0</v>
      </c>
    </row>
    <row r="32711">
      <c r="A32711" s="221">
        <v>33457.0</v>
      </c>
      <c r="B32711" s="221">
        <v>34.0</v>
      </c>
      <c r="C32711" s="221">
        <v>120.0</v>
      </c>
    </row>
    <row r="32712">
      <c r="A32712" s="221">
        <v>33457.0</v>
      </c>
      <c r="B32712" s="221">
        <v>35.0</v>
      </c>
      <c r="C32712" s="221">
        <v>1350.0</v>
      </c>
    </row>
    <row r="32713">
      <c r="A32713" s="221">
        <v>33457.0</v>
      </c>
      <c r="B32713" s="221">
        <v>38.0</v>
      </c>
      <c r="C32713" s="221">
        <v>10.0</v>
      </c>
    </row>
    <row r="32714">
      <c r="A32714" s="221">
        <v>33457.0</v>
      </c>
      <c r="B32714" s="221">
        <v>39.0</v>
      </c>
      <c r="C32714" s="221">
        <v>2.0</v>
      </c>
    </row>
    <row r="32715">
      <c r="A32715" s="221">
        <v>33457.0</v>
      </c>
      <c r="B32715" s="221">
        <v>40.0</v>
      </c>
      <c r="C32715" s="221">
        <v>14.0</v>
      </c>
    </row>
    <row r="32716">
      <c r="A32716" s="221">
        <v>33458.0</v>
      </c>
      <c r="B32716" s="221">
        <v>34.0</v>
      </c>
      <c r="C32716" s="221">
        <v>120.0</v>
      </c>
    </row>
    <row r="32717">
      <c r="A32717" s="221">
        <v>33458.0</v>
      </c>
      <c r="B32717" s="221">
        <v>35.0</v>
      </c>
      <c r="C32717" s="221">
        <v>1350.0</v>
      </c>
    </row>
    <row r="32718">
      <c r="A32718" s="221">
        <v>33458.0</v>
      </c>
      <c r="B32718" s="221">
        <v>38.0</v>
      </c>
      <c r="C32718" s="221">
        <v>10.0</v>
      </c>
    </row>
    <row r="32719">
      <c r="A32719" s="221">
        <v>33458.0</v>
      </c>
      <c r="B32719" s="221">
        <v>39.0</v>
      </c>
      <c r="C32719" s="221">
        <v>2.0</v>
      </c>
    </row>
    <row r="32720">
      <c r="A32720" s="221">
        <v>33458.0</v>
      </c>
      <c r="B32720" s="221">
        <v>40.0</v>
      </c>
      <c r="C32720" s="221">
        <v>14.0</v>
      </c>
    </row>
    <row r="32721">
      <c r="A32721" s="221">
        <v>33459.0</v>
      </c>
      <c r="B32721" s="221">
        <v>34.0</v>
      </c>
      <c r="C32721" s="221">
        <v>133.0</v>
      </c>
    </row>
    <row r="32722">
      <c r="A32722" s="221">
        <v>33459.0</v>
      </c>
      <c r="B32722" s="221">
        <v>35.0</v>
      </c>
      <c r="C32722" s="221">
        <v>1500.0</v>
      </c>
    </row>
    <row r="32723">
      <c r="A32723" s="221">
        <v>33459.0</v>
      </c>
      <c r="B32723" s="221">
        <v>38.0</v>
      </c>
      <c r="C32723" s="221">
        <v>11.0</v>
      </c>
    </row>
    <row r="32724">
      <c r="A32724" s="221">
        <v>33459.0</v>
      </c>
      <c r="B32724" s="221">
        <v>39.0</v>
      </c>
      <c r="C32724" s="221">
        <v>4.0</v>
      </c>
    </row>
    <row r="32725">
      <c r="A32725" s="221">
        <v>33459.0</v>
      </c>
      <c r="B32725" s="221">
        <v>40.0</v>
      </c>
      <c r="C32725" s="221">
        <v>32.0</v>
      </c>
    </row>
    <row r="32726">
      <c r="A32726" s="221">
        <v>33461.0</v>
      </c>
      <c r="B32726" s="221">
        <v>34.0</v>
      </c>
      <c r="C32726" s="221">
        <v>120.0</v>
      </c>
    </row>
    <row r="32727">
      <c r="A32727" s="221">
        <v>33461.0</v>
      </c>
      <c r="B32727" s="221">
        <v>35.0</v>
      </c>
      <c r="C32727" s="221">
        <v>1350.0</v>
      </c>
    </row>
    <row r="32728">
      <c r="A32728" s="221">
        <v>33461.0</v>
      </c>
      <c r="B32728" s="221">
        <v>38.0</v>
      </c>
      <c r="C32728" s="221">
        <v>10.0</v>
      </c>
    </row>
    <row r="32729">
      <c r="A32729" s="221">
        <v>33461.0</v>
      </c>
      <c r="B32729" s="221">
        <v>39.0</v>
      </c>
      <c r="C32729" s="221">
        <v>2.0</v>
      </c>
    </row>
    <row r="32730">
      <c r="A32730" s="221">
        <v>33461.0</v>
      </c>
      <c r="B32730" s="221">
        <v>40.0</v>
      </c>
      <c r="C32730" s="221">
        <v>14.0</v>
      </c>
    </row>
    <row r="32731">
      <c r="A32731" s="221">
        <v>33462.0</v>
      </c>
      <c r="B32731" s="221">
        <v>34.0</v>
      </c>
      <c r="C32731" s="221">
        <v>120.0</v>
      </c>
    </row>
    <row r="32732">
      <c r="A32732" s="221">
        <v>33462.0</v>
      </c>
      <c r="B32732" s="221">
        <v>35.0</v>
      </c>
      <c r="C32732" s="221">
        <v>1350.0</v>
      </c>
    </row>
    <row r="32733">
      <c r="A32733" s="221">
        <v>33462.0</v>
      </c>
      <c r="B32733" s="221">
        <v>38.0</v>
      </c>
      <c r="C32733" s="221">
        <v>10.0</v>
      </c>
    </row>
    <row r="32734">
      <c r="A32734" s="221">
        <v>33462.0</v>
      </c>
      <c r="B32734" s="221">
        <v>39.0</v>
      </c>
      <c r="C32734" s="221">
        <v>2.0</v>
      </c>
    </row>
    <row r="32735">
      <c r="A32735" s="221">
        <v>33462.0</v>
      </c>
      <c r="B32735" s="221">
        <v>40.0</v>
      </c>
      <c r="C32735" s="221">
        <v>14.0</v>
      </c>
    </row>
    <row r="32736">
      <c r="A32736" s="221">
        <v>33463.0</v>
      </c>
      <c r="B32736" s="221">
        <v>34.0</v>
      </c>
      <c r="C32736" s="221">
        <v>120.0</v>
      </c>
    </row>
    <row r="32737">
      <c r="A32737" s="221">
        <v>33463.0</v>
      </c>
      <c r="B32737" s="221">
        <v>35.0</v>
      </c>
      <c r="C32737" s="221">
        <v>1350.0</v>
      </c>
    </row>
    <row r="32738">
      <c r="A32738" s="221">
        <v>33463.0</v>
      </c>
      <c r="B32738" s="221">
        <v>38.0</v>
      </c>
      <c r="C32738" s="221">
        <v>10.0</v>
      </c>
    </row>
    <row r="32739">
      <c r="A32739" s="221">
        <v>33463.0</v>
      </c>
      <c r="B32739" s="221">
        <v>39.0</v>
      </c>
      <c r="C32739" s="221">
        <v>2.0</v>
      </c>
    </row>
    <row r="32740">
      <c r="A32740" s="221">
        <v>33463.0</v>
      </c>
      <c r="B32740" s="221">
        <v>40.0</v>
      </c>
      <c r="C32740" s="221">
        <v>14.0</v>
      </c>
    </row>
    <row r="32741">
      <c r="A32741" s="221">
        <v>33464.0</v>
      </c>
      <c r="B32741" s="221">
        <v>34.0</v>
      </c>
      <c r="C32741" s="221">
        <v>120.0</v>
      </c>
    </row>
    <row r="32742">
      <c r="A32742" s="221">
        <v>33464.0</v>
      </c>
      <c r="B32742" s="221">
        <v>35.0</v>
      </c>
      <c r="C32742" s="221">
        <v>1350.0</v>
      </c>
    </row>
    <row r="32743">
      <c r="A32743" s="221">
        <v>33464.0</v>
      </c>
      <c r="B32743" s="221">
        <v>38.0</v>
      </c>
      <c r="C32743" s="221">
        <v>10.0</v>
      </c>
    </row>
    <row r="32744">
      <c r="A32744" s="221">
        <v>33464.0</v>
      </c>
      <c r="B32744" s="221">
        <v>39.0</v>
      </c>
      <c r="C32744" s="221">
        <v>2.0</v>
      </c>
    </row>
    <row r="32745">
      <c r="A32745" s="221">
        <v>33464.0</v>
      </c>
      <c r="B32745" s="221">
        <v>40.0</v>
      </c>
      <c r="C32745" s="221">
        <v>14.0</v>
      </c>
    </row>
    <row r="32746">
      <c r="A32746" s="221">
        <v>33465.0</v>
      </c>
      <c r="B32746" s="221">
        <v>34.0</v>
      </c>
      <c r="C32746" s="221">
        <v>120.0</v>
      </c>
    </row>
    <row r="32747">
      <c r="A32747" s="221">
        <v>33465.0</v>
      </c>
      <c r="B32747" s="221">
        <v>35.0</v>
      </c>
      <c r="C32747" s="221">
        <v>1350.0</v>
      </c>
    </row>
    <row r="32748">
      <c r="A32748" s="221">
        <v>33465.0</v>
      </c>
      <c r="B32748" s="221">
        <v>38.0</v>
      </c>
      <c r="C32748" s="221">
        <v>10.0</v>
      </c>
    </row>
    <row r="32749">
      <c r="A32749" s="221">
        <v>33465.0</v>
      </c>
      <c r="B32749" s="221">
        <v>39.0</v>
      </c>
      <c r="C32749" s="221">
        <v>2.0</v>
      </c>
    </row>
    <row r="32750">
      <c r="A32750" s="221">
        <v>33465.0</v>
      </c>
      <c r="B32750" s="221">
        <v>40.0</v>
      </c>
      <c r="C32750" s="221">
        <v>14.0</v>
      </c>
    </row>
    <row r="32751">
      <c r="A32751" s="221">
        <v>33466.0</v>
      </c>
      <c r="B32751" s="221">
        <v>34.0</v>
      </c>
      <c r="C32751" s="221">
        <v>95.0</v>
      </c>
    </row>
    <row r="32752">
      <c r="A32752" s="221">
        <v>33466.0</v>
      </c>
      <c r="B32752" s="221">
        <v>35.0</v>
      </c>
      <c r="C32752" s="221">
        <v>1050.0</v>
      </c>
    </row>
    <row r="32753">
      <c r="A32753" s="221">
        <v>33466.0</v>
      </c>
      <c r="B32753" s="221">
        <v>38.0</v>
      </c>
      <c r="C32753" s="221">
        <v>7.0</v>
      </c>
    </row>
    <row r="32754">
      <c r="A32754" s="221">
        <v>33466.0</v>
      </c>
      <c r="B32754" s="221">
        <v>39.0</v>
      </c>
      <c r="C32754" s="221">
        <v>2.0</v>
      </c>
    </row>
    <row r="32755">
      <c r="A32755" s="221">
        <v>33466.0</v>
      </c>
      <c r="B32755" s="221">
        <v>40.0</v>
      </c>
      <c r="C32755" s="221">
        <v>9.0</v>
      </c>
    </row>
    <row r="32756">
      <c r="A32756" s="221">
        <v>33468.0</v>
      </c>
      <c r="B32756" s="221">
        <v>34.0</v>
      </c>
      <c r="C32756" s="221">
        <v>24022.0</v>
      </c>
    </row>
    <row r="32757">
      <c r="A32757" s="221">
        <v>33468.0</v>
      </c>
      <c r="B32757" s="221">
        <v>35.0</v>
      </c>
      <c r="C32757" s="221">
        <v>8044.0</v>
      </c>
    </row>
    <row r="32758">
      <c r="A32758" s="221">
        <v>33468.0</v>
      </c>
      <c r="B32758" s="221">
        <v>36.0</v>
      </c>
      <c r="C32758" s="221">
        <v>2822.0</v>
      </c>
    </row>
    <row r="32759">
      <c r="A32759" s="221">
        <v>33468.0</v>
      </c>
      <c r="B32759" s="221">
        <v>37.0</v>
      </c>
      <c r="C32759" s="221">
        <v>467.0</v>
      </c>
    </row>
    <row r="32760">
      <c r="A32760" s="221">
        <v>33468.0</v>
      </c>
      <c r="B32760" s="221">
        <v>38.0</v>
      </c>
      <c r="C32760" s="221">
        <v>40.0</v>
      </c>
    </row>
    <row r="32761">
      <c r="A32761" s="221">
        <v>33468.0</v>
      </c>
      <c r="B32761" s="221">
        <v>39.0</v>
      </c>
      <c r="C32761" s="221">
        <v>18.0</v>
      </c>
    </row>
    <row r="32762">
      <c r="A32762" s="221">
        <v>33468.0</v>
      </c>
      <c r="B32762" s="221">
        <v>40.0</v>
      </c>
      <c r="C32762" s="221">
        <v>4.0</v>
      </c>
    </row>
    <row r="32763">
      <c r="A32763" s="221">
        <v>33470.0</v>
      </c>
      <c r="B32763" s="221">
        <v>34.0</v>
      </c>
      <c r="C32763" s="221">
        <v>614356.0</v>
      </c>
    </row>
    <row r="32764">
      <c r="A32764" s="221">
        <v>33470.0</v>
      </c>
      <c r="B32764" s="221">
        <v>35.0</v>
      </c>
      <c r="C32764" s="221">
        <v>154233.0</v>
      </c>
    </row>
    <row r="32765">
      <c r="A32765" s="221">
        <v>33470.0</v>
      </c>
      <c r="B32765" s="221">
        <v>36.0</v>
      </c>
      <c r="C32765" s="221">
        <v>39907.0</v>
      </c>
    </row>
    <row r="32766">
      <c r="A32766" s="221">
        <v>33470.0</v>
      </c>
      <c r="B32766" s="221">
        <v>37.0</v>
      </c>
      <c r="C32766" s="221">
        <v>9687.0</v>
      </c>
    </row>
    <row r="32767">
      <c r="A32767" s="221">
        <v>33470.0</v>
      </c>
      <c r="B32767" s="221">
        <v>38.0</v>
      </c>
      <c r="C32767" s="221">
        <v>2387.0</v>
      </c>
    </row>
    <row r="32768">
      <c r="A32768" s="221">
        <v>33470.0</v>
      </c>
      <c r="B32768" s="221">
        <v>39.0</v>
      </c>
      <c r="C32768" s="221">
        <v>1202.0</v>
      </c>
    </row>
    <row r="32769">
      <c r="A32769" s="221">
        <v>33470.0</v>
      </c>
      <c r="B32769" s="221">
        <v>40.0</v>
      </c>
      <c r="C32769" s="221">
        <v>356.0</v>
      </c>
    </row>
    <row r="32770">
      <c r="A32770" s="221">
        <v>33472.0</v>
      </c>
      <c r="B32770" s="221">
        <v>34.0</v>
      </c>
      <c r="C32770" s="221">
        <v>1.2159425E7</v>
      </c>
    </row>
    <row r="32771">
      <c r="A32771" s="221">
        <v>33472.0</v>
      </c>
      <c r="B32771" s="221">
        <v>35.0</v>
      </c>
      <c r="C32771" s="221">
        <v>3018046.0</v>
      </c>
    </row>
    <row r="32772">
      <c r="A32772" s="221">
        <v>33472.0</v>
      </c>
      <c r="B32772" s="221">
        <v>36.0</v>
      </c>
      <c r="C32772" s="221">
        <v>733135.0</v>
      </c>
    </row>
    <row r="32773">
      <c r="A32773" s="221">
        <v>33472.0</v>
      </c>
      <c r="B32773" s="221">
        <v>37.0</v>
      </c>
      <c r="C32773" s="221">
        <v>188974.0</v>
      </c>
    </row>
    <row r="32774">
      <c r="A32774" s="221">
        <v>33472.0</v>
      </c>
      <c r="B32774" s="221">
        <v>38.0</v>
      </c>
      <c r="C32774" s="221">
        <v>46632.0</v>
      </c>
    </row>
    <row r="32775">
      <c r="A32775" s="221">
        <v>33472.0</v>
      </c>
      <c r="B32775" s="221">
        <v>39.0</v>
      </c>
      <c r="C32775" s="221">
        <v>20635.0</v>
      </c>
    </row>
    <row r="32776">
      <c r="A32776" s="221">
        <v>33472.0</v>
      </c>
      <c r="B32776" s="221">
        <v>40.0</v>
      </c>
      <c r="C32776" s="221">
        <v>7528.0</v>
      </c>
    </row>
    <row r="32777">
      <c r="A32777" s="221">
        <v>33474.0</v>
      </c>
      <c r="B32777" s="221">
        <v>34.0</v>
      </c>
      <c r="C32777" s="221">
        <v>5556.0</v>
      </c>
    </row>
    <row r="32778">
      <c r="A32778" s="221">
        <v>33474.0</v>
      </c>
      <c r="B32778" s="221">
        <v>35.0</v>
      </c>
      <c r="C32778" s="221">
        <v>222.0</v>
      </c>
    </row>
    <row r="32779">
      <c r="A32779" s="221">
        <v>33474.0</v>
      </c>
      <c r="B32779" s="221">
        <v>39.0</v>
      </c>
      <c r="C32779" s="221">
        <v>444.0</v>
      </c>
    </row>
    <row r="32780">
      <c r="A32780" s="221">
        <v>33474.0</v>
      </c>
      <c r="B32780" s="221">
        <v>2351.0</v>
      </c>
      <c r="C32780" s="221">
        <v>3.0</v>
      </c>
    </row>
    <row r="32781">
      <c r="A32781" s="221">
        <v>33474.0</v>
      </c>
      <c r="B32781" s="221">
        <v>2352.0</v>
      </c>
      <c r="C32781" s="221">
        <v>1.0</v>
      </c>
    </row>
    <row r="32782">
      <c r="A32782" s="221">
        <v>33474.0</v>
      </c>
      <c r="B32782" s="221">
        <v>9834.0</v>
      </c>
      <c r="C32782" s="221">
        <v>3.0</v>
      </c>
    </row>
    <row r="32783">
      <c r="A32783" s="221">
        <v>33474.0</v>
      </c>
      <c r="B32783" s="221">
        <v>17898.0</v>
      </c>
      <c r="C32783" s="221">
        <v>1.0</v>
      </c>
    </row>
    <row r="32784">
      <c r="A32784" s="221">
        <v>33475.0</v>
      </c>
      <c r="B32784" s="221">
        <v>34.0</v>
      </c>
      <c r="C32784" s="221">
        <v>27778.0</v>
      </c>
    </row>
    <row r="32785">
      <c r="A32785" s="221">
        <v>33475.0</v>
      </c>
      <c r="B32785" s="221">
        <v>35.0</v>
      </c>
      <c r="C32785" s="221">
        <v>12222.0</v>
      </c>
    </row>
    <row r="32786">
      <c r="A32786" s="221">
        <v>33475.0</v>
      </c>
      <c r="B32786" s="221">
        <v>36.0</v>
      </c>
      <c r="C32786" s="221">
        <v>10000.0</v>
      </c>
    </row>
    <row r="32787">
      <c r="A32787" s="221">
        <v>33475.0</v>
      </c>
      <c r="B32787" s="221">
        <v>37.0</v>
      </c>
      <c r="C32787" s="221">
        <v>2778.0</v>
      </c>
    </row>
    <row r="32788">
      <c r="A32788" s="221">
        <v>33475.0</v>
      </c>
      <c r="B32788" s="221">
        <v>38.0</v>
      </c>
      <c r="C32788" s="221">
        <v>389.0</v>
      </c>
    </row>
    <row r="32789">
      <c r="A32789" s="221">
        <v>33475.0</v>
      </c>
      <c r="B32789" s="221">
        <v>39.0</v>
      </c>
      <c r="C32789" s="221">
        <v>1112.0</v>
      </c>
    </row>
    <row r="32790">
      <c r="A32790" s="221">
        <v>33475.0</v>
      </c>
      <c r="B32790" s="221">
        <v>40.0</v>
      </c>
      <c r="C32790" s="221">
        <v>88.0</v>
      </c>
    </row>
    <row r="32791">
      <c r="A32791" s="221">
        <v>33475.0</v>
      </c>
      <c r="B32791" s="221">
        <v>2870.0</v>
      </c>
      <c r="C32791" s="221">
        <v>2.0</v>
      </c>
    </row>
    <row r="32792">
      <c r="A32792" s="221">
        <v>33475.0</v>
      </c>
      <c r="B32792" s="221">
        <v>2876.0</v>
      </c>
      <c r="C32792" s="221">
        <v>1.0</v>
      </c>
    </row>
    <row r="32793">
      <c r="A32793" s="221">
        <v>33475.0</v>
      </c>
      <c r="B32793" s="221">
        <v>17136.0</v>
      </c>
      <c r="C32793" s="221">
        <v>2.0</v>
      </c>
    </row>
    <row r="32794">
      <c r="A32794" s="221">
        <v>33476.0</v>
      </c>
      <c r="B32794" s="221">
        <v>34.0</v>
      </c>
      <c r="C32794" s="221">
        <v>277778.0</v>
      </c>
    </row>
    <row r="32795">
      <c r="A32795" s="221">
        <v>33476.0</v>
      </c>
      <c r="B32795" s="221">
        <v>35.0</v>
      </c>
      <c r="C32795" s="221">
        <v>11111.0</v>
      </c>
    </row>
    <row r="32796">
      <c r="A32796" s="221">
        <v>33476.0</v>
      </c>
      <c r="B32796" s="221">
        <v>37.0</v>
      </c>
      <c r="C32796" s="221">
        <v>5556.0</v>
      </c>
    </row>
    <row r="32797">
      <c r="A32797" s="221">
        <v>33476.0</v>
      </c>
      <c r="B32797" s="221">
        <v>39.0</v>
      </c>
      <c r="C32797" s="221">
        <v>11112.0</v>
      </c>
    </row>
    <row r="32798">
      <c r="A32798" s="221">
        <v>33476.0</v>
      </c>
      <c r="B32798" s="221">
        <v>40.0</v>
      </c>
      <c r="C32798" s="221">
        <v>1112.0</v>
      </c>
    </row>
    <row r="32799">
      <c r="A32799" s="221">
        <v>33476.0</v>
      </c>
      <c r="B32799" s="221">
        <v>2867.0</v>
      </c>
      <c r="C32799" s="221">
        <v>4.0</v>
      </c>
    </row>
    <row r="32800">
      <c r="A32800" s="221">
        <v>33476.0</v>
      </c>
      <c r="B32800" s="221">
        <v>2870.0</v>
      </c>
      <c r="C32800" s="221">
        <v>9.0</v>
      </c>
    </row>
    <row r="32801">
      <c r="A32801" s="221">
        <v>33476.0</v>
      </c>
      <c r="B32801" s="221">
        <v>2872.0</v>
      </c>
      <c r="C32801" s="221">
        <v>2.0</v>
      </c>
    </row>
    <row r="32802">
      <c r="A32802" s="221">
        <v>33476.0</v>
      </c>
      <c r="B32802" s="221">
        <v>2875.0</v>
      </c>
      <c r="C32802" s="221">
        <v>4.0</v>
      </c>
    </row>
    <row r="32803">
      <c r="A32803" s="221">
        <v>33476.0</v>
      </c>
      <c r="B32803" s="221">
        <v>2876.0</v>
      </c>
      <c r="C32803" s="221">
        <v>2.0</v>
      </c>
    </row>
    <row r="32804">
      <c r="A32804" s="221">
        <v>33476.0</v>
      </c>
      <c r="B32804" s="221">
        <v>9834.0</v>
      </c>
      <c r="C32804" s="221">
        <v>22.0</v>
      </c>
    </row>
    <row r="32805">
      <c r="A32805" s="221">
        <v>33477.0</v>
      </c>
      <c r="B32805" s="221">
        <v>34.0</v>
      </c>
      <c r="C32805" s="221">
        <v>238813.0</v>
      </c>
    </row>
    <row r="32806">
      <c r="A32806" s="221">
        <v>33477.0</v>
      </c>
      <c r="B32806" s="221">
        <v>35.0</v>
      </c>
      <c r="C32806" s="221">
        <v>34527.0</v>
      </c>
    </row>
    <row r="32807">
      <c r="A32807" s="221">
        <v>33477.0</v>
      </c>
      <c r="B32807" s="221">
        <v>36.0</v>
      </c>
      <c r="C32807" s="221">
        <v>20957.0</v>
      </c>
    </row>
    <row r="32808">
      <c r="A32808" s="221">
        <v>33477.0</v>
      </c>
      <c r="B32808" s="221">
        <v>37.0</v>
      </c>
      <c r="C32808" s="221">
        <v>6611.0</v>
      </c>
    </row>
    <row r="32809">
      <c r="A32809" s="221">
        <v>33477.0</v>
      </c>
      <c r="B32809" s="221">
        <v>38.0</v>
      </c>
      <c r="C32809" s="221">
        <v>1919.0</v>
      </c>
    </row>
    <row r="32810">
      <c r="A32810" s="221">
        <v>33477.0</v>
      </c>
      <c r="B32810" s="221">
        <v>39.0</v>
      </c>
      <c r="C32810" s="221">
        <v>1260.0</v>
      </c>
    </row>
    <row r="32811">
      <c r="A32811" s="221">
        <v>33477.0</v>
      </c>
      <c r="B32811" s="221">
        <v>40.0</v>
      </c>
      <c r="C32811" s="221">
        <v>382.0</v>
      </c>
    </row>
    <row r="32812">
      <c r="A32812" s="221">
        <v>33477.0</v>
      </c>
      <c r="B32812" s="221">
        <v>9834.0</v>
      </c>
      <c r="C32812" s="221">
        <v>100.0</v>
      </c>
    </row>
    <row r="32813">
      <c r="A32813" s="221">
        <v>33477.0</v>
      </c>
      <c r="B32813" s="221">
        <v>9842.0</v>
      </c>
      <c r="C32813" s="221">
        <v>100.0</v>
      </c>
    </row>
    <row r="32814">
      <c r="A32814" s="221">
        <v>33477.0</v>
      </c>
      <c r="B32814" s="221">
        <v>17392.0</v>
      </c>
      <c r="C32814" s="221">
        <v>12.0</v>
      </c>
    </row>
    <row r="32815">
      <c r="A32815" s="221">
        <v>33486.0</v>
      </c>
      <c r="B32815" s="221">
        <v>38.0</v>
      </c>
      <c r="C32815" s="221">
        <v>2.0</v>
      </c>
    </row>
    <row r="32816">
      <c r="A32816" s="221">
        <v>33486.0</v>
      </c>
      <c r="B32816" s="221">
        <v>39.0</v>
      </c>
      <c r="C32816" s="221">
        <v>2.0</v>
      </c>
    </row>
    <row r="32817">
      <c r="A32817" s="221">
        <v>33486.0</v>
      </c>
      <c r="B32817" s="221">
        <v>40.0</v>
      </c>
      <c r="C32817" s="221">
        <v>2.0</v>
      </c>
    </row>
    <row r="32818">
      <c r="A32818" s="221">
        <v>33512.0</v>
      </c>
      <c r="B32818" s="221">
        <v>38.0</v>
      </c>
      <c r="C32818" s="221">
        <v>2.0</v>
      </c>
    </row>
    <row r="32819">
      <c r="A32819" s="221">
        <v>33512.0</v>
      </c>
      <c r="B32819" s="221">
        <v>39.0</v>
      </c>
      <c r="C32819" s="221">
        <v>2.0</v>
      </c>
    </row>
    <row r="32820">
      <c r="A32820" s="221">
        <v>33512.0</v>
      </c>
      <c r="B32820" s="221">
        <v>40.0</v>
      </c>
      <c r="C32820" s="221">
        <v>2.0</v>
      </c>
    </row>
    <row r="32821">
      <c r="A32821" s="221">
        <v>33513.0</v>
      </c>
      <c r="B32821" s="221">
        <v>34.0</v>
      </c>
      <c r="C32821" s="221">
        <v>2778.0</v>
      </c>
    </row>
    <row r="32822">
      <c r="A32822" s="221">
        <v>33516.0</v>
      </c>
      <c r="B32822" s="221">
        <v>2346.0</v>
      </c>
      <c r="C32822" s="221">
        <v>542.0</v>
      </c>
    </row>
    <row r="32823">
      <c r="A32823" s="221">
        <v>33516.0</v>
      </c>
      <c r="B32823" s="221">
        <v>2367.0</v>
      </c>
      <c r="C32823" s="221">
        <v>594.0</v>
      </c>
    </row>
    <row r="32824">
      <c r="A32824" s="221">
        <v>33516.0</v>
      </c>
      <c r="B32824" s="221">
        <v>11399.0</v>
      </c>
      <c r="C32824" s="221">
        <v>79.0</v>
      </c>
    </row>
    <row r="32825">
      <c r="A32825" s="221">
        <v>33516.0</v>
      </c>
      <c r="B32825" s="221">
        <v>33539.0</v>
      </c>
      <c r="C32825" s="221">
        <v>34.0</v>
      </c>
    </row>
    <row r="32826">
      <c r="A32826" s="221">
        <v>33520.0</v>
      </c>
      <c r="B32826" s="221">
        <v>34.0</v>
      </c>
      <c r="C32826" s="221">
        <v>5556.0</v>
      </c>
    </row>
    <row r="32827">
      <c r="A32827" s="221">
        <v>33520.0</v>
      </c>
      <c r="B32827" s="221">
        <v>35.0</v>
      </c>
      <c r="C32827" s="221">
        <v>222.0</v>
      </c>
    </row>
    <row r="32828">
      <c r="A32828" s="221">
        <v>33520.0</v>
      </c>
      <c r="B32828" s="221">
        <v>39.0</v>
      </c>
      <c r="C32828" s="221">
        <v>444.0</v>
      </c>
    </row>
    <row r="32829">
      <c r="A32829" s="221">
        <v>33520.0</v>
      </c>
      <c r="B32829" s="221">
        <v>2351.0</v>
      </c>
      <c r="C32829" s="221">
        <v>3.0</v>
      </c>
    </row>
    <row r="32830">
      <c r="A32830" s="221">
        <v>33520.0</v>
      </c>
      <c r="B32830" s="221">
        <v>2352.0</v>
      </c>
      <c r="C32830" s="221">
        <v>1.0</v>
      </c>
    </row>
    <row r="32831">
      <c r="A32831" s="221">
        <v>33520.0</v>
      </c>
      <c r="B32831" s="221">
        <v>9834.0</v>
      </c>
      <c r="C32831" s="221">
        <v>3.0</v>
      </c>
    </row>
    <row r="32832">
      <c r="A32832" s="221">
        <v>33520.0</v>
      </c>
      <c r="B32832" s="221">
        <v>17898.0</v>
      </c>
      <c r="C32832" s="221">
        <v>1.0</v>
      </c>
    </row>
    <row r="32833">
      <c r="A32833" s="221">
        <v>33522.0</v>
      </c>
      <c r="B32833" s="221">
        <v>34.0</v>
      </c>
      <c r="C32833" s="221">
        <v>5556.0</v>
      </c>
    </row>
    <row r="32834">
      <c r="A32834" s="221">
        <v>33522.0</v>
      </c>
      <c r="B32834" s="221">
        <v>35.0</v>
      </c>
      <c r="C32834" s="221">
        <v>222.0</v>
      </c>
    </row>
    <row r="32835">
      <c r="A32835" s="221">
        <v>33522.0</v>
      </c>
      <c r="B32835" s="221">
        <v>39.0</v>
      </c>
      <c r="C32835" s="221">
        <v>444.0</v>
      </c>
    </row>
    <row r="32836">
      <c r="A32836" s="221">
        <v>33522.0</v>
      </c>
      <c r="B32836" s="221">
        <v>2351.0</v>
      </c>
      <c r="C32836" s="221">
        <v>3.0</v>
      </c>
    </row>
    <row r="32837">
      <c r="A32837" s="221">
        <v>33522.0</v>
      </c>
      <c r="B32837" s="221">
        <v>2352.0</v>
      </c>
      <c r="C32837" s="221">
        <v>1.0</v>
      </c>
    </row>
    <row r="32838">
      <c r="A32838" s="221">
        <v>33522.0</v>
      </c>
      <c r="B32838" s="221">
        <v>9834.0</v>
      </c>
      <c r="C32838" s="221">
        <v>3.0</v>
      </c>
    </row>
    <row r="32839">
      <c r="A32839" s="221">
        <v>33522.0</v>
      </c>
      <c r="B32839" s="221">
        <v>17898.0</v>
      </c>
      <c r="C32839" s="221">
        <v>1.0</v>
      </c>
    </row>
    <row r="32840">
      <c r="A32840" s="221">
        <v>33525.0</v>
      </c>
      <c r="B32840" s="221">
        <v>2348.0</v>
      </c>
      <c r="C32840" s="221">
        <v>620.0</v>
      </c>
    </row>
    <row r="32841">
      <c r="A32841" s="221">
        <v>33525.0</v>
      </c>
      <c r="B32841" s="221">
        <v>2367.0</v>
      </c>
      <c r="C32841" s="221">
        <v>542.0</v>
      </c>
    </row>
    <row r="32842">
      <c r="A32842" s="221">
        <v>33525.0</v>
      </c>
      <c r="B32842" s="221">
        <v>11399.0</v>
      </c>
      <c r="C32842" s="221">
        <v>114.0</v>
      </c>
    </row>
    <row r="32843">
      <c r="A32843" s="221">
        <v>33525.0</v>
      </c>
      <c r="B32843" s="221">
        <v>33539.0</v>
      </c>
      <c r="C32843" s="221">
        <v>40.0</v>
      </c>
    </row>
    <row r="32844">
      <c r="A32844" s="221">
        <v>33526.0</v>
      </c>
      <c r="B32844" s="221">
        <v>2367.0</v>
      </c>
      <c r="C32844" s="221">
        <v>888.0</v>
      </c>
    </row>
    <row r="32845">
      <c r="A32845" s="221">
        <v>33526.0</v>
      </c>
      <c r="B32845" s="221">
        <v>11399.0</v>
      </c>
      <c r="C32845" s="221">
        <v>157.0</v>
      </c>
    </row>
    <row r="32846">
      <c r="A32846" s="221">
        <v>33526.0</v>
      </c>
      <c r="B32846" s="221">
        <v>12836.0</v>
      </c>
      <c r="C32846" s="221">
        <v>906.0</v>
      </c>
    </row>
    <row r="32847">
      <c r="A32847" s="221">
        <v>33526.0</v>
      </c>
      <c r="B32847" s="221">
        <v>33539.0</v>
      </c>
      <c r="C32847" s="221">
        <v>54.0</v>
      </c>
    </row>
    <row r="32848">
      <c r="A32848" s="221">
        <v>33527.0</v>
      </c>
      <c r="B32848" s="221">
        <v>2346.0</v>
      </c>
      <c r="C32848" s="221">
        <v>1070.0</v>
      </c>
    </row>
    <row r="32849">
      <c r="A32849" s="221">
        <v>33527.0</v>
      </c>
      <c r="B32849" s="221">
        <v>11399.0</v>
      </c>
      <c r="C32849" s="221">
        <v>172.0</v>
      </c>
    </row>
    <row r="32850">
      <c r="A32850" s="221">
        <v>33527.0</v>
      </c>
      <c r="B32850" s="221">
        <v>12836.0</v>
      </c>
      <c r="C32850" s="221">
        <v>1261.0</v>
      </c>
    </row>
    <row r="32851">
      <c r="A32851" s="221">
        <v>33527.0</v>
      </c>
      <c r="B32851" s="221">
        <v>33539.0</v>
      </c>
      <c r="C32851" s="221">
        <v>62.0</v>
      </c>
    </row>
    <row r="32852">
      <c r="A32852" s="221">
        <v>33528.0</v>
      </c>
      <c r="B32852" s="221">
        <v>2348.0</v>
      </c>
      <c r="C32852" s="221">
        <v>887.0</v>
      </c>
    </row>
    <row r="32853">
      <c r="A32853" s="221">
        <v>33528.0</v>
      </c>
      <c r="B32853" s="221">
        <v>11399.0</v>
      </c>
      <c r="C32853" s="221">
        <v>146.0</v>
      </c>
    </row>
    <row r="32854">
      <c r="A32854" s="221">
        <v>33528.0</v>
      </c>
      <c r="B32854" s="221">
        <v>12836.0</v>
      </c>
      <c r="C32854" s="221">
        <v>691.0</v>
      </c>
    </row>
    <row r="32855">
      <c r="A32855" s="221">
        <v>33528.0</v>
      </c>
      <c r="B32855" s="221">
        <v>33539.0</v>
      </c>
      <c r="C32855" s="221">
        <v>47.0</v>
      </c>
    </row>
    <row r="32856">
      <c r="A32856" s="221">
        <v>33529.0</v>
      </c>
      <c r="B32856" s="221">
        <v>2346.0</v>
      </c>
      <c r="C32856" s="221">
        <v>687.0</v>
      </c>
    </row>
    <row r="32857">
      <c r="A32857" s="221">
        <v>33529.0</v>
      </c>
      <c r="B32857" s="221">
        <v>2348.0</v>
      </c>
      <c r="C32857" s="221">
        <v>609.0</v>
      </c>
    </row>
    <row r="32858">
      <c r="A32858" s="221">
        <v>33529.0</v>
      </c>
      <c r="B32858" s="221">
        <v>2367.0</v>
      </c>
      <c r="C32858" s="221">
        <v>654.0</v>
      </c>
    </row>
    <row r="32859">
      <c r="A32859" s="221">
        <v>33529.0</v>
      </c>
      <c r="B32859" s="221">
        <v>11399.0</v>
      </c>
      <c r="C32859" s="221">
        <v>183.0</v>
      </c>
    </row>
    <row r="32860">
      <c r="A32860" s="221">
        <v>33529.0</v>
      </c>
      <c r="B32860" s="221">
        <v>33539.0</v>
      </c>
      <c r="C32860" s="221">
        <v>68.0</v>
      </c>
    </row>
    <row r="32861">
      <c r="A32861" s="221">
        <v>33553.0</v>
      </c>
      <c r="B32861" s="221">
        <v>34.0</v>
      </c>
      <c r="C32861" s="221">
        <v>614356.0</v>
      </c>
    </row>
    <row r="32862">
      <c r="A32862" s="221">
        <v>33553.0</v>
      </c>
      <c r="B32862" s="221">
        <v>35.0</v>
      </c>
      <c r="C32862" s="221">
        <v>154233.0</v>
      </c>
    </row>
    <row r="32863">
      <c r="A32863" s="221">
        <v>33553.0</v>
      </c>
      <c r="B32863" s="221">
        <v>36.0</v>
      </c>
      <c r="C32863" s="221">
        <v>39907.0</v>
      </c>
    </row>
    <row r="32864">
      <c r="A32864" s="221">
        <v>33553.0</v>
      </c>
      <c r="B32864" s="221">
        <v>37.0</v>
      </c>
      <c r="C32864" s="221">
        <v>9687.0</v>
      </c>
    </row>
    <row r="32865">
      <c r="A32865" s="221">
        <v>33553.0</v>
      </c>
      <c r="B32865" s="221">
        <v>38.0</v>
      </c>
      <c r="C32865" s="221">
        <v>2387.0</v>
      </c>
    </row>
    <row r="32866">
      <c r="A32866" s="221">
        <v>33553.0</v>
      </c>
      <c r="B32866" s="221">
        <v>39.0</v>
      </c>
      <c r="C32866" s="221">
        <v>1202.0</v>
      </c>
    </row>
    <row r="32867">
      <c r="A32867" s="221">
        <v>33553.0</v>
      </c>
      <c r="B32867" s="221">
        <v>40.0</v>
      </c>
      <c r="C32867" s="221">
        <v>356.0</v>
      </c>
    </row>
    <row r="32868">
      <c r="A32868" s="221">
        <v>33555.0</v>
      </c>
      <c r="B32868" s="221">
        <v>2346.0</v>
      </c>
      <c r="C32868" s="221">
        <v>326.0</v>
      </c>
    </row>
    <row r="32869">
      <c r="A32869" s="221">
        <v>33555.0</v>
      </c>
      <c r="B32869" s="221">
        <v>2367.0</v>
      </c>
      <c r="C32869" s="221">
        <v>357.0</v>
      </c>
    </row>
    <row r="32870">
      <c r="A32870" s="221">
        <v>33555.0</v>
      </c>
      <c r="B32870" s="221">
        <v>11399.0</v>
      </c>
      <c r="C32870" s="221">
        <v>48.0</v>
      </c>
    </row>
    <row r="32871">
      <c r="A32871" s="221">
        <v>33555.0</v>
      </c>
      <c r="B32871" s="221">
        <v>33539.0</v>
      </c>
      <c r="C32871" s="221">
        <v>21.0</v>
      </c>
    </row>
    <row r="32872">
      <c r="A32872" s="221">
        <v>33557.0</v>
      </c>
      <c r="B32872" s="221">
        <v>2348.0</v>
      </c>
      <c r="C32872" s="221">
        <v>372.0</v>
      </c>
    </row>
    <row r="32873">
      <c r="A32873" s="221">
        <v>33557.0</v>
      </c>
      <c r="B32873" s="221">
        <v>2367.0</v>
      </c>
      <c r="C32873" s="221">
        <v>326.0</v>
      </c>
    </row>
    <row r="32874">
      <c r="A32874" s="221">
        <v>33557.0</v>
      </c>
      <c r="B32874" s="221">
        <v>11399.0</v>
      </c>
      <c r="C32874" s="221">
        <v>69.0</v>
      </c>
    </row>
    <row r="32875">
      <c r="A32875" s="221">
        <v>33557.0</v>
      </c>
      <c r="B32875" s="221">
        <v>33539.0</v>
      </c>
      <c r="C32875" s="221">
        <v>24.0</v>
      </c>
    </row>
    <row r="32876">
      <c r="A32876" s="221">
        <v>33559.0</v>
      </c>
      <c r="B32876" s="221">
        <v>2367.0</v>
      </c>
      <c r="C32876" s="221">
        <v>532.0</v>
      </c>
    </row>
    <row r="32877">
      <c r="A32877" s="221">
        <v>33559.0</v>
      </c>
      <c r="B32877" s="221">
        <v>11399.0</v>
      </c>
      <c r="C32877" s="221">
        <v>94.0</v>
      </c>
    </row>
    <row r="32878">
      <c r="A32878" s="221">
        <v>33559.0</v>
      </c>
      <c r="B32878" s="221">
        <v>12836.0</v>
      </c>
      <c r="C32878" s="221">
        <v>543.0</v>
      </c>
    </row>
    <row r="32879">
      <c r="A32879" s="221">
        <v>33559.0</v>
      </c>
      <c r="B32879" s="221">
        <v>33539.0</v>
      </c>
      <c r="C32879" s="221">
        <v>32.0</v>
      </c>
    </row>
    <row r="32880">
      <c r="A32880" s="221">
        <v>33561.0</v>
      </c>
      <c r="B32880" s="221">
        <v>2346.0</v>
      </c>
      <c r="C32880" s="221">
        <v>642.0</v>
      </c>
    </row>
    <row r="32881">
      <c r="A32881" s="221">
        <v>33561.0</v>
      </c>
      <c r="B32881" s="221">
        <v>11399.0</v>
      </c>
      <c r="C32881" s="221">
        <v>103.0</v>
      </c>
    </row>
    <row r="32882">
      <c r="A32882" s="221">
        <v>33561.0</v>
      </c>
      <c r="B32882" s="221">
        <v>12836.0</v>
      </c>
      <c r="C32882" s="221">
        <v>757.0</v>
      </c>
    </row>
    <row r="32883">
      <c r="A32883" s="221">
        <v>33561.0</v>
      </c>
      <c r="B32883" s="221">
        <v>33539.0</v>
      </c>
      <c r="C32883" s="221">
        <v>38.0</v>
      </c>
    </row>
    <row r="32884">
      <c r="A32884" s="221">
        <v>33563.0</v>
      </c>
      <c r="B32884" s="221">
        <v>2348.0</v>
      </c>
      <c r="C32884" s="221">
        <v>532.0</v>
      </c>
    </row>
    <row r="32885">
      <c r="A32885" s="221">
        <v>33563.0</v>
      </c>
      <c r="B32885" s="221">
        <v>11399.0</v>
      </c>
      <c r="C32885" s="221">
        <v>88.0</v>
      </c>
    </row>
    <row r="32886">
      <c r="A32886" s="221">
        <v>33563.0</v>
      </c>
      <c r="B32886" s="221">
        <v>12836.0</v>
      </c>
      <c r="C32886" s="221">
        <v>414.0</v>
      </c>
    </row>
    <row r="32887">
      <c r="A32887" s="221">
        <v>33563.0</v>
      </c>
      <c r="B32887" s="221">
        <v>33539.0</v>
      </c>
      <c r="C32887" s="221">
        <v>28.0</v>
      </c>
    </row>
    <row r="32888">
      <c r="A32888" s="221">
        <v>33565.0</v>
      </c>
      <c r="B32888" s="221">
        <v>2346.0</v>
      </c>
      <c r="C32888" s="221">
        <v>412.0</v>
      </c>
    </row>
    <row r="32889">
      <c r="A32889" s="221">
        <v>33565.0</v>
      </c>
      <c r="B32889" s="221">
        <v>2348.0</v>
      </c>
      <c r="C32889" s="221">
        <v>366.0</v>
      </c>
    </row>
    <row r="32890">
      <c r="A32890" s="221">
        <v>33565.0</v>
      </c>
      <c r="B32890" s="221">
        <v>2367.0</v>
      </c>
      <c r="C32890" s="221">
        <v>392.0</v>
      </c>
    </row>
    <row r="32891">
      <c r="A32891" s="221">
        <v>33565.0</v>
      </c>
      <c r="B32891" s="221">
        <v>11399.0</v>
      </c>
      <c r="C32891" s="221">
        <v>110.0</v>
      </c>
    </row>
    <row r="32892">
      <c r="A32892" s="221">
        <v>33565.0</v>
      </c>
      <c r="B32892" s="221">
        <v>33539.0</v>
      </c>
      <c r="C32892" s="221">
        <v>41.0</v>
      </c>
    </row>
    <row r="32893">
      <c r="A32893" s="221">
        <v>33581.0</v>
      </c>
      <c r="B32893" s="221">
        <v>34.0</v>
      </c>
      <c r="C32893" s="221">
        <v>238813.0</v>
      </c>
    </row>
    <row r="32894">
      <c r="A32894" s="221">
        <v>33581.0</v>
      </c>
      <c r="B32894" s="221">
        <v>35.0</v>
      </c>
      <c r="C32894" s="221">
        <v>34527.0</v>
      </c>
    </row>
    <row r="32895">
      <c r="A32895" s="221">
        <v>33581.0</v>
      </c>
      <c r="B32895" s="221">
        <v>36.0</v>
      </c>
      <c r="C32895" s="221">
        <v>20957.0</v>
      </c>
    </row>
    <row r="32896">
      <c r="A32896" s="221">
        <v>33581.0</v>
      </c>
      <c r="B32896" s="221">
        <v>37.0</v>
      </c>
      <c r="C32896" s="221">
        <v>6611.0</v>
      </c>
    </row>
    <row r="32897">
      <c r="A32897" s="221">
        <v>33581.0</v>
      </c>
      <c r="B32897" s="221">
        <v>38.0</v>
      </c>
      <c r="C32897" s="221">
        <v>1919.0</v>
      </c>
    </row>
    <row r="32898">
      <c r="A32898" s="221">
        <v>33581.0</v>
      </c>
      <c r="B32898" s="221">
        <v>39.0</v>
      </c>
      <c r="C32898" s="221">
        <v>1260.0</v>
      </c>
    </row>
    <row r="32899">
      <c r="A32899" s="221">
        <v>33581.0</v>
      </c>
      <c r="B32899" s="221">
        <v>40.0</v>
      </c>
      <c r="C32899" s="221">
        <v>382.0</v>
      </c>
    </row>
    <row r="32900">
      <c r="A32900" s="221">
        <v>33581.0</v>
      </c>
      <c r="B32900" s="221">
        <v>9834.0</v>
      </c>
      <c r="C32900" s="221">
        <v>100.0</v>
      </c>
    </row>
    <row r="32901">
      <c r="A32901" s="221">
        <v>33581.0</v>
      </c>
      <c r="B32901" s="221">
        <v>9842.0</v>
      </c>
      <c r="C32901" s="221">
        <v>100.0</v>
      </c>
    </row>
    <row r="32902">
      <c r="A32902" s="221">
        <v>33581.0</v>
      </c>
      <c r="B32902" s="221">
        <v>17392.0</v>
      </c>
      <c r="C32902" s="221">
        <v>12.0</v>
      </c>
    </row>
    <row r="32903">
      <c r="A32903" s="221">
        <v>33583.0</v>
      </c>
      <c r="B32903" s="221">
        <v>34.0</v>
      </c>
      <c r="C32903" s="221">
        <v>251058.0</v>
      </c>
    </row>
    <row r="32904">
      <c r="A32904" s="221">
        <v>33583.0</v>
      </c>
      <c r="B32904" s="221">
        <v>35.0</v>
      </c>
      <c r="C32904" s="221">
        <v>35082.0</v>
      </c>
    </row>
    <row r="32905">
      <c r="A32905" s="221">
        <v>33583.0</v>
      </c>
      <c r="B32905" s="221">
        <v>36.0</v>
      </c>
      <c r="C32905" s="221">
        <v>21068.0</v>
      </c>
    </row>
    <row r="32906">
      <c r="A32906" s="221">
        <v>33583.0</v>
      </c>
      <c r="B32906" s="221">
        <v>37.0</v>
      </c>
      <c r="C32906" s="221">
        <v>6611.0</v>
      </c>
    </row>
    <row r="32907">
      <c r="A32907" s="221">
        <v>33583.0</v>
      </c>
      <c r="B32907" s="221">
        <v>38.0</v>
      </c>
      <c r="C32907" s="221">
        <v>1986.0</v>
      </c>
    </row>
    <row r="32908">
      <c r="A32908" s="221">
        <v>33583.0</v>
      </c>
      <c r="B32908" s="221">
        <v>39.0</v>
      </c>
      <c r="C32908" s="221">
        <v>1294.0</v>
      </c>
    </row>
    <row r="32909">
      <c r="A32909" s="221">
        <v>33583.0</v>
      </c>
      <c r="B32909" s="221">
        <v>40.0</v>
      </c>
      <c r="C32909" s="221">
        <v>402.0</v>
      </c>
    </row>
    <row r="32910">
      <c r="A32910" s="221">
        <v>33583.0</v>
      </c>
      <c r="B32910" s="221">
        <v>9834.0</v>
      </c>
      <c r="C32910" s="221">
        <v>100.0</v>
      </c>
    </row>
    <row r="32911">
      <c r="A32911" s="221">
        <v>33583.0</v>
      </c>
      <c r="B32911" s="221">
        <v>9842.0</v>
      </c>
      <c r="C32911" s="221">
        <v>100.0</v>
      </c>
    </row>
    <row r="32912">
      <c r="A32912" s="221">
        <v>33583.0</v>
      </c>
      <c r="B32912" s="221">
        <v>17392.0</v>
      </c>
      <c r="C32912" s="221">
        <v>12.0</v>
      </c>
    </row>
    <row r="32913">
      <c r="A32913" s="221">
        <v>33585.0</v>
      </c>
      <c r="B32913" s="221">
        <v>34.0</v>
      </c>
      <c r="C32913" s="221">
        <v>1328.0</v>
      </c>
    </row>
    <row r="32914">
      <c r="A32914" s="221">
        <v>33585.0</v>
      </c>
      <c r="B32914" s="221">
        <v>35.0</v>
      </c>
      <c r="C32914" s="221">
        <v>674.0</v>
      </c>
    </row>
    <row r="32915">
      <c r="A32915" s="221">
        <v>33585.0</v>
      </c>
      <c r="B32915" s="221">
        <v>36.0</v>
      </c>
      <c r="C32915" s="221">
        <v>431.0</v>
      </c>
    </row>
    <row r="32916">
      <c r="A32916" s="221">
        <v>33585.0</v>
      </c>
      <c r="B32916" s="221">
        <v>37.0</v>
      </c>
      <c r="C32916" s="221">
        <v>221.0</v>
      </c>
    </row>
    <row r="32917">
      <c r="A32917" s="221">
        <v>33585.0</v>
      </c>
      <c r="B32917" s="221">
        <v>38.0</v>
      </c>
      <c r="C32917" s="221">
        <v>219.0</v>
      </c>
    </row>
    <row r="32918">
      <c r="A32918" s="221">
        <v>33585.0</v>
      </c>
      <c r="B32918" s="221">
        <v>39.0</v>
      </c>
      <c r="C32918" s="221">
        <v>56.0</v>
      </c>
    </row>
    <row r="32919">
      <c r="A32919" s="221">
        <v>33585.0</v>
      </c>
      <c r="B32919" s="221">
        <v>40.0</v>
      </c>
      <c r="C32919" s="221">
        <v>20.0</v>
      </c>
    </row>
    <row r="32920">
      <c r="A32920" s="221">
        <v>33587.0</v>
      </c>
      <c r="B32920" s="221">
        <v>34.0</v>
      </c>
      <c r="C32920" s="221">
        <v>133333.0</v>
      </c>
    </row>
    <row r="32921">
      <c r="A32921" s="221">
        <v>33587.0</v>
      </c>
      <c r="B32921" s="221">
        <v>35.0</v>
      </c>
      <c r="C32921" s="221">
        <v>2222.0</v>
      </c>
    </row>
    <row r="32922">
      <c r="A32922" s="221">
        <v>33587.0</v>
      </c>
      <c r="B32922" s="221">
        <v>37.0</v>
      </c>
      <c r="C32922" s="221">
        <v>2222.0</v>
      </c>
    </row>
    <row r="32923">
      <c r="A32923" s="221">
        <v>33587.0</v>
      </c>
      <c r="B32923" s="221">
        <v>39.0</v>
      </c>
      <c r="C32923" s="221">
        <v>4444.0</v>
      </c>
    </row>
    <row r="32924">
      <c r="A32924" s="221">
        <v>33587.0</v>
      </c>
      <c r="B32924" s="221">
        <v>2351.0</v>
      </c>
      <c r="C32924" s="221">
        <v>1.0</v>
      </c>
    </row>
    <row r="32925">
      <c r="A32925" s="221">
        <v>33587.0</v>
      </c>
      <c r="B32925" s="221">
        <v>2867.0</v>
      </c>
      <c r="C32925" s="221">
        <v>1.0</v>
      </c>
    </row>
    <row r="32926">
      <c r="A32926" s="221">
        <v>33587.0</v>
      </c>
      <c r="B32926" s="221">
        <v>2870.0</v>
      </c>
      <c r="C32926" s="221">
        <v>2.0</v>
      </c>
    </row>
    <row r="32927">
      <c r="A32927" s="221">
        <v>33587.0</v>
      </c>
      <c r="B32927" s="221">
        <v>2872.0</v>
      </c>
      <c r="C32927" s="221">
        <v>1.0</v>
      </c>
    </row>
    <row r="32928">
      <c r="A32928" s="221">
        <v>33587.0</v>
      </c>
      <c r="B32928" s="221">
        <v>2876.0</v>
      </c>
      <c r="C32928" s="221">
        <v>2.0</v>
      </c>
    </row>
    <row r="32929">
      <c r="A32929" s="221">
        <v>33589.0</v>
      </c>
      <c r="B32929" s="221">
        <v>34.0</v>
      </c>
      <c r="C32929" s="221">
        <v>22222.0</v>
      </c>
    </row>
    <row r="32930">
      <c r="A32930" s="221">
        <v>33589.0</v>
      </c>
      <c r="B32930" s="221">
        <v>35.0</v>
      </c>
      <c r="C32930" s="221">
        <v>1111.0</v>
      </c>
    </row>
    <row r="32931">
      <c r="A32931" s="221">
        <v>33589.0</v>
      </c>
      <c r="B32931" s="221">
        <v>37.0</v>
      </c>
      <c r="C32931" s="221">
        <v>1111.0</v>
      </c>
    </row>
    <row r="32932">
      <c r="A32932" s="221">
        <v>33589.0</v>
      </c>
      <c r="B32932" s="221">
        <v>39.0</v>
      </c>
      <c r="C32932" s="221">
        <v>2222.0</v>
      </c>
    </row>
    <row r="32933">
      <c r="A32933" s="221">
        <v>33589.0</v>
      </c>
      <c r="B32933" s="221">
        <v>2351.0</v>
      </c>
      <c r="C32933" s="221">
        <v>11.0</v>
      </c>
    </row>
    <row r="32934">
      <c r="A32934" s="221">
        <v>33589.0</v>
      </c>
      <c r="B32934" s="221">
        <v>2867.0</v>
      </c>
      <c r="C32934" s="221">
        <v>7.0</v>
      </c>
    </row>
    <row r="32935">
      <c r="A32935" s="221">
        <v>33589.0</v>
      </c>
      <c r="B32935" s="221">
        <v>2876.0</v>
      </c>
      <c r="C32935" s="221">
        <v>3.0</v>
      </c>
    </row>
    <row r="32936">
      <c r="A32936" s="221">
        <v>33591.0</v>
      </c>
      <c r="B32936" s="221">
        <v>34.0</v>
      </c>
      <c r="C32936" s="221">
        <v>11111.0</v>
      </c>
    </row>
    <row r="32937">
      <c r="A32937" s="221">
        <v>33591.0</v>
      </c>
      <c r="B32937" s="221">
        <v>35.0</v>
      </c>
      <c r="C32937" s="221">
        <v>556.0</v>
      </c>
    </row>
    <row r="32938">
      <c r="A32938" s="221">
        <v>33591.0</v>
      </c>
      <c r="B32938" s="221">
        <v>39.0</v>
      </c>
      <c r="C32938" s="221">
        <v>1112.0</v>
      </c>
    </row>
    <row r="32939">
      <c r="A32939" s="221">
        <v>33591.0</v>
      </c>
      <c r="B32939" s="221">
        <v>2351.0</v>
      </c>
      <c r="C32939" s="221">
        <v>3.0</v>
      </c>
    </row>
    <row r="32940">
      <c r="A32940" s="221">
        <v>33591.0</v>
      </c>
      <c r="B32940" s="221">
        <v>2352.0</v>
      </c>
      <c r="C32940" s="221">
        <v>2.0</v>
      </c>
    </row>
    <row r="32941">
      <c r="A32941" s="221">
        <v>33591.0</v>
      </c>
      <c r="B32941" s="221">
        <v>9834.0</v>
      </c>
      <c r="C32941" s="221">
        <v>4.0</v>
      </c>
    </row>
    <row r="32942">
      <c r="A32942" s="221">
        <v>33591.0</v>
      </c>
      <c r="B32942" s="221">
        <v>17898.0</v>
      </c>
      <c r="C32942" s="221">
        <v>2.0</v>
      </c>
    </row>
    <row r="32943">
      <c r="A32943" s="221">
        <v>33595.0</v>
      </c>
      <c r="B32943" s="221">
        <v>34.0</v>
      </c>
      <c r="C32943" s="221">
        <v>1328.0</v>
      </c>
    </row>
    <row r="32944">
      <c r="A32944" s="221">
        <v>33595.0</v>
      </c>
      <c r="B32944" s="221">
        <v>35.0</v>
      </c>
      <c r="C32944" s="221">
        <v>674.0</v>
      </c>
    </row>
    <row r="32945">
      <c r="A32945" s="221">
        <v>33595.0</v>
      </c>
      <c r="B32945" s="221">
        <v>36.0</v>
      </c>
      <c r="C32945" s="221">
        <v>431.0</v>
      </c>
    </row>
    <row r="32946">
      <c r="A32946" s="221">
        <v>33595.0</v>
      </c>
      <c r="B32946" s="221">
        <v>37.0</v>
      </c>
      <c r="C32946" s="221">
        <v>221.0</v>
      </c>
    </row>
    <row r="32947">
      <c r="A32947" s="221">
        <v>33595.0</v>
      </c>
      <c r="B32947" s="221">
        <v>38.0</v>
      </c>
      <c r="C32947" s="221">
        <v>219.0</v>
      </c>
    </row>
    <row r="32948">
      <c r="A32948" s="221">
        <v>33595.0</v>
      </c>
      <c r="B32948" s="221">
        <v>39.0</v>
      </c>
      <c r="C32948" s="221">
        <v>56.0</v>
      </c>
    </row>
    <row r="32949">
      <c r="A32949" s="221">
        <v>33595.0</v>
      </c>
      <c r="B32949" s="221">
        <v>40.0</v>
      </c>
      <c r="C32949" s="221">
        <v>20.0</v>
      </c>
    </row>
    <row r="32950">
      <c r="A32950" s="221">
        <v>33608.0</v>
      </c>
      <c r="B32950" s="221">
        <v>34.0</v>
      </c>
      <c r="C32950" s="221">
        <v>1328.0</v>
      </c>
    </row>
    <row r="32951">
      <c r="A32951" s="221">
        <v>33608.0</v>
      </c>
      <c r="B32951" s="221">
        <v>35.0</v>
      </c>
      <c r="C32951" s="221">
        <v>674.0</v>
      </c>
    </row>
    <row r="32952">
      <c r="A32952" s="221">
        <v>33608.0</v>
      </c>
      <c r="B32952" s="221">
        <v>36.0</v>
      </c>
      <c r="C32952" s="221">
        <v>431.0</v>
      </c>
    </row>
    <row r="32953">
      <c r="A32953" s="221">
        <v>33608.0</v>
      </c>
      <c r="B32953" s="221">
        <v>37.0</v>
      </c>
      <c r="C32953" s="221">
        <v>221.0</v>
      </c>
    </row>
    <row r="32954">
      <c r="A32954" s="221">
        <v>33608.0</v>
      </c>
      <c r="B32954" s="221">
        <v>38.0</v>
      </c>
      <c r="C32954" s="221">
        <v>219.0</v>
      </c>
    </row>
    <row r="32955">
      <c r="A32955" s="221">
        <v>33608.0</v>
      </c>
      <c r="B32955" s="221">
        <v>39.0</v>
      </c>
      <c r="C32955" s="221">
        <v>56.0</v>
      </c>
    </row>
    <row r="32956">
      <c r="A32956" s="221">
        <v>33608.0</v>
      </c>
      <c r="B32956" s="221">
        <v>40.0</v>
      </c>
      <c r="C32956" s="221">
        <v>20.0</v>
      </c>
    </row>
    <row r="32957">
      <c r="A32957" s="221">
        <v>33610.0</v>
      </c>
      <c r="B32957" s="221">
        <v>34.0</v>
      </c>
      <c r="C32957" s="221">
        <v>1328.0</v>
      </c>
    </row>
    <row r="32958">
      <c r="A32958" s="221">
        <v>33610.0</v>
      </c>
      <c r="B32958" s="221">
        <v>35.0</v>
      </c>
      <c r="C32958" s="221">
        <v>674.0</v>
      </c>
    </row>
    <row r="32959">
      <c r="A32959" s="221">
        <v>33610.0</v>
      </c>
      <c r="B32959" s="221">
        <v>36.0</v>
      </c>
      <c r="C32959" s="221">
        <v>431.0</v>
      </c>
    </row>
    <row r="32960">
      <c r="A32960" s="221">
        <v>33610.0</v>
      </c>
      <c r="B32960" s="221">
        <v>37.0</v>
      </c>
      <c r="C32960" s="221">
        <v>221.0</v>
      </c>
    </row>
    <row r="32961">
      <c r="A32961" s="221">
        <v>33610.0</v>
      </c>
      <c r="B32961" s="221">
        <v>38.0</v>
      </c>
      <c r="C32961" s="221">
        <v>219.0</v>
      </c>
    </row>
    <row r="32962">
      <c r="A32962" s="221">
        <v>33610.0</v>
      </c>
      <c r="B32962" s="221">
        <v>39.0</v>
      </c>
      <c r="C32962" s="221">
        <v>56.0</v>
      </c>
    </row>
    <row r="32963">
      <c r="A32963" s="221">
        <v>33610.0</v>
      </c>
      <c r="B32963" s="221">
        <v>40.0</v>
      </c>
      <c r="C32963" s="221">
        <v>20.0</v>
      </c>
    </row>
    <row r="32964">
      <c r="A32964" s="221">
        <v>33623.0</v>
      </c>
      <c r="B32964" s="221">
        <v>24692.0</v>
      </c>
      <c r="C32964" s="221">
        <v>1.0</v>
      </c>
    </row>
    <row r="32965">
      <c r="A32965" s="221">
        <v>33625.0</v>
      </c>
      <c r="B32965" s="221">
        <v>24692.0</v>
      </c>
      <c r="C32965" s="221">
        <v>1.0</v>
      </c>
    </row>
    <row r="32966">
      <c r="A32966" s="221">
        <v>33627.0</v>
      </c>
      <c r="B32966" s="221">
        <v>24688.0</v>
      </c>
      <c r="C32966" s="221">
        <v>1.0</v>
      </c>
    </row>
    <row r="32967">
      <c r="A32967" s="221">
        <v>33629.0</v>
      </c>
      <c r="B32967" s="221">
        <v>24688.0</v>
      </c>
      <c r="C32967" s="221">
        <v>1.0</v>
      </c>
    </row>
    <row r="32968">
      <c r="A32968" s="221">
        <v>33631.0</v>
      </c>
      <c r="B32968" s="221">
        <v>24694.0</v>
      </c>
      <c r="C32968" s="221">
        <v>1.0</v>
      </c>
    </row>
    <row r="32969">
      <c r="A32969" s="221">
        <v>33633.0</v>
      </c>
      <c r="B32969" s="221">
        <v>24694.0</v>
      </c>
      <c r="C32969" s="221">
        <v>1.0</v>
      </c>
    </row>
    <row r="32970">
      <c r="A32970" s="221">
        <v>33635.0</v>
      </c>
      <c r="B32970" s="221">
        <v>24690.0</v>
      </c>
      <c r="C32970" s="221">
        <v>1.0</v>
      </c>
    </row>
    <row r="32971">
      <c r="A32971" s="221">
        <v>33637.0</v>
      </c>
      <c r="B32971" s="221">
        <v>24690.0</v>
      </c>
      <c r="C32971" s="221">
        <v>1.0</v>
      </c>
    </row>
    <row r="32972">
      <c r="A32972" s="221">
        <v>33639.0</v>
      </c>
      <c r="B32972" s="221">
        <v>2006.0</v>
      </c>
      <c r="C32972" s="221">
        <v>1.0</v>
      </c>
    </row>
    <row r="32973">
      <c r="A32973" s="221">
        <v>33641.0</v>
      </c>
      <c r="B32973" s="221">
        <v>2006.0</v>
      </c>
      <c r="C32973" s="221">
        <v>1.0</v>
      </c>
    </row>
    <row r="32974">
      <c r="A32974" s="221">
        <v>33643.0</v>
      </c>
      <c r="B32974" s="221">
        <v>621.0</v>
      </c>
      <c r="C32974" s="221">
        <v>1.0</v>
      </c>
    </row>
    <row r="32975">
      <c r="A32975" s="221">
        <v>33645.0</v>
      </c>
      <c r="B32975" s="221">
        <v>621.0</v>
      </c>
      <c r="C32975" s="221">
        <v>1.0</v>
      </c>
    </row>
    <row r="32976">
      <c r="A32976" s="221">
        <v>33647.0</v>
      </c>
      <c r="B32976" s="221">
        <v>622.0</v>
      </c>
      <c r="C32976" s="221">
        <v>1.0</v>
      </c>
    </row>
    <row r="32977">
      <c r="A32977" s="221">
        <v>33649.0</v>
      </c>
      <c r="B32977" s="221">
        <v>622.0</v>
      </c>
      <c r="C32977" s="221">
        <v>1.0</v>
      </c>
    </row>
    <row r="32978">
      <c r="A32978" s="221">
        <v>33651.0</v>
      </c>
      <c r="B32978" s="221">
        <v>627.0</v>
      </c>
      <c r="C32978" s="221">
        <v>1.0</v>
      </c>
    </row>
    <row r="32979">
      <c r="A32979" s="221">
        <v>33653.0</v>
      </c>
      <c r="B32979" s="221">
        <v>627.0</v>
      </c>
      <c r="C32979" s="221">
        <v>1.0</v>
      </c>
    </row>
    <row r="32980">
      <c r="A32980" s="221">
        <v>33655.0</v>
      </c>
      <c r="B32980" s="221">
        <v>597.0</v>
      </c>
      <c r="C32980" s="221">
        <v>1.0</v>
      </c>
    </row>
    <row r="32981">
      <c r="A32981" s="221">
        <v>33657.0</v>
      </c>
      <c r="B32981" s="221">
        <v>597.0</v>
      </c>
      <c r="C32981" s="221">
        <v>1.0</v>
      </c>
    </row>
    <row r="32982">
      <c r="A32982" s="221">
        <v>33659.0</v>
      </c>
      <c r="B32982" s="221">
        <v>603.0</v>
      </c>
      <c r="C32982" s="221">
        <v>1.0</v>
      </c>
    </row>
    <row r="32983">
      <c r="A32983" s="221">
        <v>33661.0</v>
      </c>
      <c r="B32983" s="221">
        <v>603.0</v>
      </c>
      <c r="C32983" s="221">
        <v>1.0</v>
      </c>
    </row>
    <row r="32984">
      <c r="A32984" s="221">
        <v>33663.0</v>
      </c>
      <c r="B32984" s="221">
        <v>587.0</v>
      </c>
      <c r="C32984" s="221">
        <v>1.0</v>
      </c>
    </row>
    <row r="32985">
      <c r="A32985" s="221">
        <v>33665.0</v>
      </c>
      <c r="B32985" s="221">
        <v>587.0</v>
      </c>
      <c r="C32985" s="221">
        <v>1.0</v>
      </c>
    </row>
    <row r="32986">
      <c r="A32986" s="221">
        <v>33667.0</v>
      </c>
      <c r="B32986" s="221">
        <v>594.0</v>
      </c>
      <c r="C32986" s="221">
        <v>1.0</v>
      </c>
    </row>
    <row r="32987">
      <c r="A32987" s="221">
        <v>33669.0</v>
      </c>
      <c r="B32987" s="221">
        <v>594.0</v>
      </c>
      <c r="C32987" s="221">
        <v>1.0</v>
      </c>
    </row>
    <row r="32988">
      <c r="A32988" s="221">
        <v>33671.0</v>
      </c>
      <c r="B32988" s="221">
        <v>34.0</v>
      </c>
      <c r="C32988" s="221">
        <v>10973.0</v>
      </c>
    </row>
    <row r="32989">
      <c r="A32989" s="221">
        <v>33671.0</v>
      </c>
      <c r="B32989" s="221">
        <v>35.0</v>
      </c>
      <c r="C32989" s="221">
        <v>830.0</v>
      </c>
    </row>
    <row r="32990">
      <c r="A32990" s="221">
        <v>33671.0</v>
      </c>
      <c r="B32990" s="221">
        <v>36.0</v>
      </c>
      <c r="C32990" s="221">
        <v>299.0</v>
      </c>
    </row>
    <row r="32991">
      <c r="A32991" s="221">
        <v>33671.0</v>
      </c>
      <c r="B32991" s="221">
        <v>37.0</v>
      </c>
      <c r="C32991" s="221">
        <v>450.0</v>
      </c>
    </row>
    <row r="32992">
      <c r="A32992" s="221">
        <v>33671.0</v>
      </c>
      <c r="B32992" s="221">
        <v>38.0</v>
      </c>
      <c r="C32992" s="221">
        <v>30.0</v>
      </c>
    </row>
    <row r="32993">
      <c r="A32993" s="221">
        <v>33673.0</v>
      </c>
      <c r="B32993" s="221">
        <v>34.0</v>
      </c>
      <c r="C32993" s="221">
        <v>2443.0</v>
      </c>
    </row>
    <row r="32994">
      <c r="A32994" s="221">
        <v>33673.0</v>
      </c>
      <c r="B32994" s="221">
        <v>35.0</v>
      </c>
      <c r="C32994" s="221">
        <v>1802.0</v>
      </c>
    </row>
    <row r="32995">
      <c r="A32995" s="221">
        <v>33673.0</v>
      </c>
      <c r="B32995" s="221">
        <v>36.0</v>
      </c>
      <c r="C32995" s="221">
        <v>184.0</v>
      </c>
    </row>
    <row r="32996">
      <c r="A32996" s="221">
        <v>33673.0</v>
      </c>
      <c r="B32996" s="221">
        <v>37.0</v>
      </c>
      <c r="C32996" s="221">
        <v>98.0</v>
      </c>
    </row>
    <row r="32997">
      <c r="A32997" s="221">
        <v>33673.0</v>
      </c>
      <c r="B32997" s="221">
        <v>39.0</v>
      </c>
      <c r="C32997" s="221">
        <v>22.0</v>
      </c>
    </row>
    <row r="32998">
      <c r="A32998" s="221">
        <v>33673.0</v>
      </c>
      <c r="B32998" s="221">
        <v>40.0</v>
      </c>
      <c r="C32998" s="221">
        <v>22.0</v>
      </c>
    </row>
    <row r="32999">
      <c r="A32999" s="221">
        <v>33673.0</v>
      </c>
      <c r="B32999" s="221">
        <v>3828.0</v>
      </c>
      <c r="C32999" s="221">
        <v>11.0</v>
      </c>
    </row>
    <row r="33000">
      <c r="A33000" s="221">
        <v>33673.0</v>
      </c>
      <c r="B33000" s="221">
        <v>11399.0</v>
      </c>
      <c r="C33000" s="221">
        <v>6.0</v>
      </c>
    </row>
    <row r="33001">
      <c r="A33001" s="221">
        <v>33673.0</v>
      </c>
      <c r="B33001" s="221">
        <v>11533.0</v>
      </c>
      <c r="C33001" s="221">
        <v>33.0</v>
      </c>
    </row>
    <row r="33002">
      <c r="A33002" s="221">
        <v>33673.0</v>
      </c>
      <c r="B33002" s="221">
        <v>11534.0</v>
      </c>
      <c r="C33002" s="221">
        <v>22.0</v>
      </c>
    </row>
    <row r="33003">
      <c r="A33003" s="221">
        <v>33673.0</v>
      </c>
      <c r="B33003" s="221">
        <v>11540.0</v>
      </c>
      <c r="C33003" s="221">
        <v>89.0</v>
      </c>
    </row>
    <row r="33004">
      <c r="A33004" s="221">
        <v>33673.0</v>
      </c>
      <c r="B33004" s="221">
        <v>11544.0</v>
      </c>
      <c r="C33004" s="221">
        <v>333.0</v>
      </c>
    </row>
    <row r="33005">
      <c r="A33005" s="221">
        <v>33673.0</v>
      </c>
      <c r="B33005" s="221">
        <v>11550.0</v>
      </c>
      <c r="C33005" s="221">
        <v>3.0</v>
      </c>
    </row>
    <row r="33006">
      <c r="A33006" s="221">
        <v>33673.0</v>
      </c>
      <c r="B33006" s="221">
        <v>11552.0</v>
      </c>
      <c r="C33006" s="221">
        <v>56.0</v>
      </c>
    </row>
    <row r="33007">
      <c r="A33007" s="221">
        <v>33673.0</v>
      </c>
      <c r="B33007" s="221">
        <v>11558.0</v>
      </c>
      <c r="C33007" s="221">
        <v>17.0</v>
      </c>
    </row>
    <row r="33008">
      <c r="A33008" s="221">
        <v>33675.0</v>
      </c>
      <c r="B33008" s="221">
        <v>34.0</v>
      </c>
      <c r="C33008" s="221">
        <v>41391.0</v>
      </c>
    </row>
    <row r="33009">
      <c r="A33009" s="221">
        <v>33675.0</v>
      </c>
      <c r="B33009" s="221">
        <v>35.0</v>
      </c>
      <c r="C33009" s="221">
        <v>2834.0</v>
      </c>
    </row>
    <row r="33010">
      <c r="A33010" s="221">
        <v>33675.0</v>
      </c>
      <c r="B33010" s="221">
        <v>36.0</v>
      </c>
      <c r="C33010" s="221">
        <v>243.0</v>
      </c>
    </row>
    <row r="33011">
      <c r="A33011" s="221">
        <v>33675.0</v>
      </c>
      <c r="B33011" s="221">
        <v>37.0</v>
      </c>
      <c r="C33011" s="221">
        <v>379.0</v>
      </c>
    </row>
    <row r="33012">
      <c r="A33012" s="221">
        <v>33675.0</v>
      </c>
      <c r="B33012" s="221">
        <v>38.0</v>
      </c>
      <c r="C33012" s="221">
        <v>43.0</v>
      </c>
    </row>
    <row r="33013">
      <c r="A33013" s="221">
        <v>33675.0</v>
      </c>
      <c r="B33013" s="221">
        <v>39.0</v>
      </c>
      <c r="C33013" s="221">
        <v>202.0</v>
      </c>
    </row>
    <row r="33014">
      <c r="A33014" s="221">
        <v>33675.0</v>
      </c>
      <c r="B33014" s="221">
        <v>40.0</v>
      </c>
      <c r="C33014" s="221">
        <v>114.0</v>
      </c>
    </row>
    <row r="33015">
      <c r="A33015" s="221">
        <v>33675.0</v>
      </c>
      <c r="B33015" s="221">
        <v>3828.0</v>
      </c>
      <c r="C33015" s="221">
        <v>56.0</v>
      </c>
    </row>
    <row r="33016">
      <c r="A33016" s="221">
        <v>33675.0</v>
      </c>
      <c r="B33016" s="221">
        <v>11399.0</v>
      </c>
      <c r="C33016" s="221">
        <v>111.0</v>
      </c>
    </row>
    <row r="33017">
      <c r="A33017" s="221">
        <v>33675.0</v>
      </c>
      <c r="B33017" s="221">
        <v>11533.0</v>
      </c>
      <c r="C33017" s="221">
        <v>42.0</v>
      </c>
    </row>
    <row r="33018">
      <c r="A33018" s="221">
        <v>33675.0</v>
      </c>
      <c r="B33018" s="221">
        <v>11534.0</v>
      </c>
      <c r="C33018" s="221">
        <v>367.0</v>
      </c>
    </row>
    <row r="33019">
      <c r="A33019" s="221">
        <v>33675.0</v>
      </c>
      <c r="B33019" s="221">
        <v>11540.0</v>
      </c>
      <c r="C33019" s="221">
        <v>1333.0</v>
      </c>
    </row>
    <row r="33020">
      <c r="A33020" s="221">
        <v>33675.0</v>
      </c>
      <c r="B33020" s="221">
        <v>11544.0</v>
      </c>
      <c r="C33020" s="221">
        <v>2778.0</v>
      </c>
    </row>
    <row r="33021">
      <c r="A33021" s="221">
        <v>33675.0</v>
      </c>
      <c r="B33021" s="221">
        <v>11550.0</v>
      </c>
      <c r="C33021" s="221">
        <v>22.0</v>
      </c>
    </row>
    <row r="33022">
      <c r="A33022" s="221">
        <v>33675.0</v>
      </c>
      <c r="B33022" s="221">
        <v>11552.0</v>
      </c>
      <c r="C33022" s="221">
        <v>278.0</v>
      </c>
    </row>
    <row r="33023">
      <c r="A33023" s="221">
        <v>33675.0</v>
      </c>
      <c r="B33023" s="221">
        <v>11558.0</v>
      </c>
      <c r="C33023" s="221">
        <v>222.0</v>
      </c>
    </row>
    <row r="33024">
      <c r="A33024" s="221">
        <v>33677.0</v>
      </c>
      <c r="B33024" s="221">
        <v>17841.0</v>
      </c>
      <c r="C33024" s="221">
        <v>1.0</v>
      </c>
    </row>
    <row r="33025">
      <c r="A33025" s="221">
        <v>33681.0</v>
      </c>
      <c r="B33025" s="221">
        <v>34.0</v>
      </c>
      <c r="C33025" s="221">
        <v>5947.0</v>
      </c>
    </row>
    <row r="33026">
      <c r="A33026" s="221">
        <v>33681.0</v>
      </c>
      <c r="B33026" s="221">
        <v>35.0</v>
      </c>
      <c r="C33026" s="221">
        <v>729.0</v>
      </c>
    </row>
    <row r="33027">
      <c r="A33027" s="221">
        <v>33681.0</v>
      </c>
      <c r="B33027" s="221">
        <v>37.0</v>
      </c>
      <c r="C33027" s="221">
        <v>47.0</v>
      </c>
    </row>
    <row r="33028">
      <c r="A33028" s="221">
        <v>33681.0</v>
      </c>
      <c r="B33028" s="221">
        <v>38.0</v>
      </c>
      <c r="C33028" s="221">
        <v>27.0</v>
      </c>
    </row>
    <row r="33029">
      <c r="A33029" s="221">
        <v>33681.0</v>
      </c>
      <c r="B33029" s="221">
        <v>39.0</v>
      </c>
      <c r="C33029" s="221">
        <v>18.0</v>
      </c>
    </row>
    <row r="33030">
      <c r="A33030" s="221">
        <v>33683.0</v>
      </c>
      <c r="B33030" s="221">
        <v>22548.0</v>
      </c>
      <c r="C33030" s="221">
        <v>1.0</v>
      </c>
    </row>
    <row r="33031">
      <c r="A33031" s="221">
        <v>33685.0</v>
      </c>
      <c r="B33031" s="221">
        <v>28606.0</v>
      </c>
      <c r="C33031" s="221">
        <v>1.0</v>
      </c>
    </row>
    <row r="33032">
      <c r="A33032" s="221">
        <v>33687.0</v>
      </c>
      <c r="B33032" s="221">
        <v>28352.0</v>
      </c>
      <c r="C33032" s="221">
        <v>1.0</v>
      </c>
    </row>
    <row r="33033">
      <c r="A33033" s="221">
        <v>33689.0</v>
      </c>
      <c r="B33033" s="221">
        <v>657.0</v>
      </c>
      <c r="C33033" s="221">
        <v>1.0</v>
      </c>
    </row>
    <row r="33034">
      <c r="A33034" s="221">
        <v>33691.0</v>
      </c>
      <c r="B33034" s="221">
        <v>649.0</v>
      </c>
      <c r="C33034" s="221">
        <v>1.0</v>
      </c>
    </row>
    <row r="33035">
      <c r="A33035" s="221">
        <v>33693.0</v>
      </c>
      <c r="B33035" s="221">
        <v>652.0</v>
      </c>
      <c r="C33035" s="221">
        <v>1.0</v>
      </c>
    </row>
    <row r="33036">
      <c r="A33036" s="221">
        <v>33695.0</v>
      </c>
      <c r="B33036" s="221">
        <v>1944.0</v>
      </c>
      <c r="C33036" s="221">
        <v>1.0</v>
      </c>
    </row>
    <row r="33037">
      <c r="A33037" s="221">
        <v>33697.0</v>
      </c>
      <c r="B33037" s="221">
        <v>34.0</v>
      </c>
      <c r="C33037" s="221">
        <v>24889.0</v>
      </c>
    </row>
    <row r="33038">
      <c r="A33038" s="221">
        <v>33697.0</v>
      </c>
      <c r="B33038" s="221">
        <v>35.0</v>
      </c>
      <c r="C33038" s="221">
        <v>7444.0</v>
      </c>
    </row>
    <row r="33039">
      <c r="A33039" s="221">
        <v>33697.0</v>
      </c>
      <c r="B33039" s="221">
        <v>36.0</v>
      </c>
      <c r="C33039" s="221">
        <v>744.0</v>
      </c>
    </row>
    <row r="33040">
      <c r="A33040" s="221">
        <v>33697.0</v>
      </c>
      <c r="B33040" s="221">
        <v>37.0</v>
      </c>
      <c r="C33040" s="221">
        <v>444.0</v>
      </c>
    </row>
    <row r="33041">
      <c r="A33041" s="221">
        <v>33697.0</v>
      </c>
      <c r="B33041" s="221">
        <v>38.0</v>
      </c>
      <c r="C33041" s="221">
        <v>50.0</v>
      </c>
    </row>
    <row r="33042">
      <c r="A33042" s="221">
        <v>33697.0</v>
      </c>
      <c r="B33042" s="221">
        <v>39.0</v>
      </c>
      <c r="C33042" s="221">
        <v>22.0</v>
      </c>
    </row>
    <row r="33043">
      <c r="A33043" s="221">
        <v>33697.0</v>
      </c>
      <c r="B33043" s="221">
        <v>3828.0</v>
      </c>
      <c r="C33043" s="221">
        <v>22.0</v>
      </c>
    </row>
    <row r="33044">
      <c r="A33044" s="221">
        <v>33697.0</v>
      </c>
      <c r="B33044" s="221">
        <v>11399.0</v>
      </c>
      <c r="C33044" s="221">
        <v>33.0</v>
      </c>
    </row>
    <row r="33045">
      <c r="A33045" s="221">
        <v>33697.0</v>
      </c>
      <c r="B33045" s="221">
        <v>11531.0</v>
      </c>
      <c r="C33045" s="221">
        <v>17.0</v>
      </c>
    </row>
    <row r="33046">
      <c r="A33046" s="221">
        <v>33697.0</v>
      </c>
      <c r="B33046" s="221">
        <v>11535.0</v>
      </c>
      <c r="C33046" s="221">
        <v>17.0</v>
      </c>
    </row>
    <row r="33047">
      <c r="A33047" s="221">
        <v>33697.0</v>
      </c>
      <c r="B33047" s="221">
        <v>11541.0</v>
      </c>
      <c r="C33047" s="221">
        <v>167.0</v>
      </c>
    </row>
    <row r="33048">
      <c r="A33048" s="221">
        <v>33697.0</v>
      </c>
      <c r="B33048" s="221">
        <v>11545.0</v>
      </c>
      <c r="C33048" s="221">
        <v>222.0</v>
      </c>
    </row>
    <row r="33049">
      <c r="A33049" s="221">
        <v>33697.0</v>
      </c>
      <c r="B33049" s="221">
        <v>11547.0</v>
      </c>
      <c r="C33049" s="221">
        <v>3.0</v>
      </c>
    </row>
    <row r="33050">
      <c r="A33050" s="221">
        <v>33697.0</v>
      </c>
      <c r="B33050" s="221">
        <v>11553.0</v>
      </c>
      <c r="C33050" s="221">
        <v>44.0</v>
      </c>
    </row>
    <row r="33051">
      <c r="A33051" s="221">
        <v>33697.0</v>
      </c>
      <c r="B33051" s="221">
        <v>11556.0</v>
      </c>
      <c r="C33051" s="221">
        <v>17.0</v>
      </c>
    </row>
    <row r="33052">
      <c r="A33052" s="221">
        <v>33700.0</v>
      </c>
      <c r="B33052" s="221">
        <v>34.0</v>
      </c>
      <c r="C33052" s="221">
        <v>27778.0</v>
      </c>
    </row>
    <row r="33053">
      <c r="A33053" s="221">
        <v>33700.0</v>
      </c>
      <c r="B33053" s="221">
        <v>35.0</v>
      </c>
      <c r="C33053" s="221">
        <v>12222.0</v>
      </c>
    </row>
    <row r="33054">
      <c r="A33054" s="221">
        <v>33700.0</v>
      </c>
      <c r="B33054" s="221">
        <v>36.0</v>
      </c>
      <c r="C33054" s="221">
        <v>10000.0</v>
      </c>
    </row>
    <row r="33055">
      <c r="A33055" s="221">
        <v>33700.0</v>
      </c>
      <c r="B33055" s="221">
        <v>37.0</v>
      </c>
      <c r="C33055" s="221">
        <v>2778.0</v>
      </c>
    </row>
    <row r="33056">
      <c r="A33056" s="221">
        <v>33700.0</v>
      </c>
      <c r="B33056" s="221">
        <v>38.0</v>
      </c>
      <c r="C33056" s="221">
        <v>389.0</v>
      </c>
    </row>
    <row r="33057">
      <c r="A33057" s="221">
        <v>33700.0</v>
      </c>
      <c r="B33057" s="221">
        <v>39.0</v>
      </c>
      <c r="C33057" s="221">
        <v>1112.0</v>
      </c>
    </row>
    <row r="33058">
      <c r="A33058" s="221">
        <v>33700.0</v>
      </c>
      <c r="B33058" s="221">
        <v>40.0</v>
      </c>
      <c r="C33058" s="221">
        <v>88.0</v>
      </c>
    </row>
    <row r="33059">
      <c r="A33059" s="221">
        <v>33700.0</v>
      </c>
      <c r="B33059" s="221">
        <v>2870.0</v>
      </c>
      <c r="C33059" s="221">
        <v>2.0</v>
      </c>
    </row>
    <row r="33060">
      <c r="A33060" s="221">
        <v>33700.0</v>
      </c>
      <c r="B33060" s="221">
        <v>2876.0</v>
      </c>
      <c r="C33060" s="221">
        <v>1.0</v>
      </c>
    </row>
    <row r="33061">
      <c r="A33061" s="221">
        <v>33700.0</v>
      </c>
      <c r="B33061" s="221">
        <v>17136.0</v>
      </c>
      <c r="C33061" s="221">
        <v>2.0</v>
      </c>
    </row>
    <row r="33062">
      <c r="A33062" s="221">
        <v>33702.0</v>
      </c>
      <c r="B33062" s="221">
        <v>34.0</v>
      </c>
      <c r="C33062" s="221">
        <v>27778.0</v>
      </c>
    </row>
    <row r="33063">
      <c r="A33063" s="221">
        <v>33702.0</v>
      </c>
      <c r="B33063" s="221">
        <v>35.0</v>
      </c>
      <c r="C33063" s="221">
        <v>12222.0</v>
      </c>
    </row>
    <row r="33064">
      <c r="A33064" s="221">
        <v>33702.0</v>
      </c>
      <c r="B33064" s="221">
        <v>36.0</v>
      </c>
      <c r="C33064" s="221">
        <v>10000.0</v>
      </c>
    </row>
    <row r="33065">
      <c r="A33065" s="221">
        <v>33702.0</v>
      </c>
      <c r="B33065" s="221">
        <v>37.0</v>
      </c>
      <c r="C33065" s="221">
        <v>2778.0</v>
      </c>
    </row>
    <row r="33066">
      <c r="A33066" s="221">
        <v>33702.0</v>
      </c>
      <c r="B33066" s="221">
        <v>38.0</v>
      </c>
      <c r="C33066" s="221">
        <v>389.0</v>
      </c>
    </row>
    <row r="33067">
      <c r="A33067" s="221">
        <v>33702.0</v>
      </c>
      <c r="B33067" s="221">
        <v>39.0</v>
      </c>
      <c r="C33067" s="221">
        <v>1112.0</v>
      </c>
    </row>
    <row r="33068">
      <c r="A33068" s="221">
        <v>33702.0</v>
      </c>
      <c r="B33068" s="221">
        <v>40.0</v>
      </c>
      <c r="C33068" s="221">
        <v>88.0</v>
      </c>
    </row>
    <row r="33069">
      <c r="A33069" s="221">
        <v>33702.0</v>
      </c>
      <c r="B33069" s="221">
        <v>2870.0</v>
      </c>
      <c r="C33069" s="221">
        <v>2.0</v>
      </c>
    </row>
    <row r="33070">
      <c r="A33070" s="221">
        <v>33702.0</v>
      </c>
      <c r="B33070" s="221">
        <v>2876.0</v>
      </c>
      <c r="C33070" s="221">
        <v>1.0</v>
      </c>
    </row>
    <row r="33071">
      <c r="A33071" s="221">
        <v>33702.0</v>
      </c>
      <c r="B33071" s="221">
        <v>17136.0</v>
      </c>
      <c r="C33071" s="221">
        <v>2.0</v>
      </c>
    </row>
    <row r="33072">
      <c r="A33072" s="221">
        <v>33704.0</v>
      </c>
      <c r="B33072" s="221">
        <v>34.0</v>
      </c>
      <c r="C33072" s="221">
        <v>2747.0</v>
      </c>
    </row>
    <row r="33073">
      <c r="A33073" s="221">
        <v>33704.0</v>
      </c>
      <c r="B33073" s="221">
        <v>35.0</v>
      </c>
      <c r="C33073" s="221">
        <v>208.0</v>
      </c>
    </row>
    <row r="33074">
      <c r="A33074" s="221">
        <v>33704.0</v>
      </c>
      <c r="B33074" s="221">
        <v>36.0</v>
      </c>
      <c r="C33074" s="221">
        <v>76.0</v>
      </c>
    </row>
    <row r="33075">
      <c r="A33075" s="221">
        <v>33704.0</v>
      </c>
      <c r="B33075" s="221">
        <v>37.0</v>
      </c>
      <c r="C33075" s="221">
        <v>116.0</v>
      </c>
    </row>
    <row r="33076">
      <c r="A33076" s="221">
        <v>33704.0</v>
      </c>
      <c r="B33076" s="221">
        <v>38.0</v>
      </c>
      <c r="C33076" s="221">
        <v>7.0</v>
      </c>
    </row>
    <row r="33077">
      <c r="A33077" s="221">
        <v>33706.0</v>
      </c>
      <c r="B33077" s="221">
        <v>34.0</v>
      </c>
      <c r="C33077" s="221">
        <v>378.0</v>
      </c>
    </row>
    <row r="33078">
      <c r="A33078" s="221">
        <v>33706.0</v>
      </c>
      <c r="B33078" s="221">
        <v>35.0</v>
      </c>
      <c r="C33078" s="221">
        <v>62.0</v>
      </c>
    </row>
    <row r="33079">
      <c r="A33079" s="221">
        <v>33706.0</v>
      </c>
      <c r="B33079" s="221">
        <v>36.0</v>
      </c>
      <c r="C33079" s="221">
        <v>23.0</v>
      </c>
    </row>
    <row r="33080">
      <c r="A33080" s="221">
        <v>33706.0</v>
      </c>
      <c r="B33080" s="221">
        <v>37.0</v>
      </c>
      <c r="C33080" s="221">
        <v>19.0</v>
      </c>
    </row>
    <row r="33081">
      <c r="A33081" s="221">
        <v>33706.0</v>
      </c>
      <c r="B33081" s="221">
        <v>38.0</v>
      </c>
      <c r="C33081" s="221">
        <v>2.0</v>
      </c>
    </row>
    <row r="33082">
      <c r="A33082" s="221">
        <v>33708.0</v>
      </c>
      <c r="B33082" s="221">
        <v>34.0</v>
      </c>
      <c r="C33082" s="221">
        <v>10973.0</v>
      </c>
    </row>
    <row r="33083">
      <c r="A33083" s="221">
        <v>33708.0</v>
      </c>
      <c r="B33083" s="221">
        <v>35.0</v>
      </c>
      <c r="C33083" s="221">
        <v>830.0</v>
      </c>
    </row>
    <row r="33084">
      <c r="A33084" s="221">
        <v>33708.0</v>
      </c>
      <c r="B33084" s="221">
        <v>36.0</v>
      </c>
      <c r="C33084" s="221">
        <v>299.0</v>
      </c>
    </row>
    <row r="33085">
      <c r="A33085" s="221">
        <v>33708.0</v>
      </c>
      <c r="B33085" s="221">
        <v>37.0</v>
      </c>
      <c r="C33085" s="221">
        <v>450.0</v>
      </c>
    </row>
    <row r="33086">
      <c r="A33086" s="221">
        <v>33708.0</v>
      </c>
      <c r="B33086" s="221">
        <v>38.0</v>
      </c>
      <c r="C33086" s="221">
        <v>30.0</v>
      </c>
    </row>
    <row r="33087">
      <c r="A33087" s="221">
        <v>33708.0</v>
      </c>
      <c r="B33087" s="221">
        <v>9834.0</v>
      </c>
      <c r="C33087" s="221">
        <v>6.0</v>
      </c>
    </row>
    <row r="33088">
      <c r="A33088" s="221">
        <v>33708.0</v>
      </c>
      <c r="B33088" s="221">
        <v>9848.0</v>
      </c>
      <c r="C33088" s="221">
        <v>6.0</v>
      </c>
    </row>
    <row r="33089">
      <c r="A33089" s="221">
        <v>33708.0</v>
      </c>
      <c r="B33089" s="221">
        <v>11399.0</v>
      </c>
      <c r="C33089" s="221">
        <v>6.0</v>
      </c>
    </row>
    <row r="33090">
      <c r="A33090" s="221">
        <v>33708.0</v>
      </c>
      <c r="B33090" s="221">
        <v>11530.0</v>
      </c>
      <c r="C33090" s="221">
        <v>1.0</v>
      </c>
    </row>
    <row r="33091">
      <c r="A33091" s="221">
        <v>33708.0</v>
      </c>
      <c r="B33091" s="221">
        <v>11688.0</v>
      </c>
      <c r="C33091" s="221">
        <v>1.0</v>
      </c>
    </row>
    <row r="33092">
      <c r="A33092" s="221">
        <v>33710.0</v>
      </c>
      <c r="B33092" s="221">
        <v>34.0</v>
      </c>
      <c r="C33092" s="221">
        <v>2747.0</v>
      </c>
    </row>
    <row r="33093">
      <c r="A33093" s="221">
        <v>33710.0</v>
      </c>
      <c r="B33093" s="221">
        <v>35.0</v>
      </c>
      <c r="C33093" s="221">
        <v>208.0</v>
      </c>
    </row>
    <row r="33094">
      <c r="A33094" s="221">
        <v>33710.0</v>
      </c>
      <c r="B33094" s="221">
        <v>36.0</v>
      </c>
      <c r="C33094" s="221">
        <v>76.0</v>
      </c>
    </row>
    <row r="33095">
      <c r="A33095" s="221">
        <v>33710.0</v>
      </c>
      <c r="B33095" s="221">
        <v>37.0</v>
      </c>
      <c r="C33095" s="221">
        <v>116.0</v>
      </c>
    </row>
    <row r="33096">
      <c r="A33096" s="221">
        <v>33710.0</v>
      </c>
      <c r="B33096" s="221">
        <v>38.0</v>
      </c>
      <c r="C33096" s="221">
        <v>7.0</v>
      </c>
    </row>
    <row r="33097">
      <c r="A33097" s="221">
        <v>33710.0</v>
      </c>
      <c r="B33097" s="221">
        <v>9834.0</v>
      </c>
      <c r="C33097" s="221">
        <v>5.0</v>
      </c>
    </row>
    <row r="33098">
      <c r="A33098" s="221">
        <v>33710.0</v>
      </c>
      <c r="B33098" s="221">
        <v>9848.0</v>
      </c>
      <c r="C33098" s="221">
        <v>5.0</v>
      </c>
    </row>
    <row r="33099">
      <c r="A33099" s="221">
        <v>33710.0</v>
      </c>
      <c r="B33099" s="221">
        <v>11399.0</v>
      </c>
      <c r="C33099" s="221">
        <v>5.0</v>
      </c>
    </row>
    <row r="33100">
      <c r="A33100" s="221">
        <v>33710.0</v>
      </c>
      <c r="B33100" s="221">
        <v>11530.0</v>
      </c>
      <c r="C33100" s="221">
        <v>1.0</v>
      </c>
    </row>
    <row r="33101">
      <c r="A33101" s="221">
        <v>33710.0</v>
      </c>
      <c r="B33101" s="221">
        <v>11688.0</v>
      </c>
      <c r="C33101" s="221">
        <v>1.0</v>
      </c>
    </row>
    <row r="33102">
      <c r="A33102" s="221">
        <v>33712.0</v>
      </c>
      <c r="B33102" s="221">
        <v>34.0</v>
      </c>
      <c r="C33102" s="221">
        <v>378.0</v>
      </c>
    </row>
    <row r="33103">
      <c r="A33103" s="221">
        <v>33712.0</v>
      </c>
      <c r="B33103" s="221">
        <v>35.0</v>
      </c>
      <c r="C33103" s="221">
        <v>62.0</v>
      </c>
    </row>
    <row r="33104">
      <c r="A33104" s="221">
        <v>33712.0</v>
      </c>
      <c r="B33104" s="221">
        <v>36.0</v>
      </c>
      <c r="C33104" s="221">
        <v>23.0</v>
      </c>
    </row>
    <row r="33105">
      <c r="A33105" s="221">
        <v>33712.0</v>
      </c>
      <c r="B33105" s="221">
        <v>37.0</v>
      </c>
      <c r="C33105" s="221">
        <v>19.0</v>
      </c>
    </row>
    <row r="33106">
      <c r="A33106" s="221">
        <v>33712.0</v>
      </c>
      <c r="B33106" s="221">
        <v>38.0</v>
      </c>
      <c r="C33106" s="221">
        <v>2.0</v>
      </c>
    </row>
    <row r="33107">
      <c r="A33107" s="221">
        <v>33712.0</v>
      </c>
      <c r="B33107" s="221">
        <v>9834.0</v>
      </c>
      <c r="C33107" s="221">
        <v>1.0</v>
      </c>
    </row>
    <row r="33108">
      <c r="A33108" s="221">
        <v>33712.0</v>
      </c>
      <c r="B33108" s="221">
        <v>9848.0</v>
      </c>
      <c r="C33108" s="221">
        <v>1.0</v>
      </c>
    </row>
    <row r="33109">
      <c r="A33109" s="221">
        <v>33712.0</v>
      </c>
      <c r="B33109" s="221">
        <v>11399.0</v>
      </c>
      <c r="C33109" s="221">
        <v>1.0</v>
      </c>
    </row>
    <row r="33110">
      <c r="A33110" s="221">
        <v>33712.0</v>
      </c>
      <c r="B33110" s="221">
        <v>11530.0</v>
      </c>
      <c r="C33110" s="221">
        <v>1.0</v>
      </c>
    </row>
    <row r="33111">
      <c r="A33111" s="221">
        <v>33712.0</v>
      </c>
      <c r="B33111" s="221">
        <v>11688.0</v>
      </c>
      <c r="C33111" s="221">
        <v>1.0</v>
      </c>
    </row>
    <row r="33112">
      <c r="A33112" s="221">
        <v>33762.0</v>
      </c>
      <c r="B33112" s="221">
        <v>34.0</v>
      </c>
      <c r="C33112" s="221">
        <v>608.0</v>
      </c>
    </row>
    <row r="33113">
      <c r="A33113" s="221">
        <v>33762.0</v>
      </c>
      <c r="B33113" s="221">
        <v>36.0</v>
      </c>
      <c r="C33113" s="221">
        <v>286.0</v>
      </c>
    </row>
    <row r="33114">
      <c r="A33114" s="221">
        <v>33762.0</v>
      </c>
      <c r="B33114" s="221">
        <v>37.0</v>
      </c>
      <c r="C33114" s="221">
        <v>2.0</v>
      </c>
    </row>
    <row r="33115">
      <c r="A33115" s="221">
        <v>33762.0</v>
      </c>
      <c r="B33115" s="221">
        <v>39.0</v>
      </c>
      <c r="C33115" s="221">
        <v>3.0</v>
      </c>
    </row>
    <row r="33116">
      <c r="A33116" s="221">
        <v>33762.0</v>
      </c>
      <c r="B33116" s="221">
        <v>40.0</v>
      </c>
      <c r="C33116" s="221">
        <v>1.0</v>
      </c>
    </row>
    <row r="33117">
      <c r="A33117" s="221">
        <v>33762.0</v>
      </c>
      <c r="B33117" s="221">
        <v>11399.0</v>
      </c>
      <c r="C33117" s="221">
        <v>3.0</v>
      </c>
    </row>
    <row r="33118">
      <c r="A33118" s="221">
        <v>33807.0</v>
      </c>
      <c r="B33118" s="221">
        <v>38.0</v>
      </c>
      <c r="C33118" s="221">
        <v>2.0</v>
      </c>
    </row>
    <row r="33119">
      <c r="A33119" s="221">
        <v>33807.0</v>
      </c>
      <c r="B33119" s="221">
        <v>39.0</v>
      </c>
      <c r="C33119" s="221">
        <v>2.0</v>
      </c>
    </row>
    <row r="33120">
      <c r="A33120" s="221">
        <v>33807.0</v>
      </c>
      <c r="B33120" s="221">
        <v>40.0</v>
      </c>
      <c r="C33120" s="221">
        <v>2.0</v>
      </c>
    </row>
    <row r="33121">
      <c r="A33121" s="221">
        <v>33808.0</v>
      </c>
      <c r="B33121" s="221">
        <v>38.0</v>
      </c>
      <c r="C33121" s="221">
        <v>2.0</v>
      </c>
    </row>
    <row r="33122">
      <c r="A33122" s="221">
        <v>33808.0</v>
      </c>
      <c r="B33122" s="221">
        <v>39.0</v>
      </c>
      <c r="C33122" s="221">
        <v>2.0</v>
      </c>
    </row>
    <row r="33123">
      <c r="A33123" s="221">
        <v>33808.0</v>
      </c>
      <c r="B33123" s="221">
        <v>40.0</v>
      </c>
      <c r="C33123" s="221">
        <v>2.0</v>
      </c>
    </row>
    <row r="33124">
      <c r="A33124" s="221">
        <v>33816.0</v>
      </c>
      <c r="B33124" s="221">
        <v>34.0</v>
      </c>
      <c r="C33124" s="221">
        <v>22804.0</v>
      </c>
    </row>
    <row r="33125">
      <c r="A33125" s="221">
        <v>33816.0</v>
      </c>
      <c r="B33125" s="221">
        <v>35.0</v>
      </c>
      <c r="C33125" s="221">
        <v>6143.0</v>
      </c>
    </row>
    <row r="33126">
      <c r="A33126" s="221">
        <v>33816.0</v>
      </c>
      <c r="B33126" s="221">
        <v>36.0</v>
      </c>
      <c r="C33126" s="221">
        <v>2046.0</v>
      </c>
    </row>
    <row r="33127">
      <c r="A33127" s="221">
        <v>33816.0</v>
      </c>
      <c r="B33127" s="221">
        <v>37.0</v>
      </c>
      <c r="C33127" s="221">
        <v>352.0</v>
      </c>
    </row>
    <row r="33128">
      <c r="A33128" s="221">
        <v>33816.0</v>
      </c>
      <c r="B33128" s="221">
        <v>38.0</v>
      </c>
      <c r="C33128" s="221">
        <v>131.0</v>
      </c>
    </row>
    <row r="33129">
      <c r="A33129" s="221">
        <v>33816.0</v>
      </c>
      <c r="B33129" s="221">
        <v>39.0</v>
      </c>
      <c r="C33129" s="221">
        <v>28.0</v>
      </c>
    </row>
    <row r="33130">
      <c r="A33130" s="221">
        <v>33816.0</v>
      </c>
      <c r="B33130" s="221">
        <v>40.0</v>
      </c>
      <c r="C33130" s="221">
        <v>2.0</v>
      </c>
    </row>
    <row r="33131">
      <c r="A33131" s="221">
        <v>33818.0</v>
      </c>
      <c r="B33131" s="221">
        <v>34.0</v>
      </c>
      <c r="C33131" s="221">
        <v>614356.0</v>
      </c>
    </row>
    <row r="33132">
      <c r="A33132" s="221">
        <v>33818.0</v>
      </c>
      <c r="B33132" s="221">
        <v>35.0</v>
      </c>
      <c r="C33132" s="221">
        <v>154233.0</v>
      </c>
    </row>
    <row r="33133">
      <c r="A33133" s="221">
        <v>33818.0</v>
      </c>
      <c r="B33133" s="221">
        <v>36.0</v>
      </c>
      <c r="C33133" s="221">
        <v>39907.0</v>
      </c>
    </row>
    <row r="33134">
      <c r="A33134" s="221">
        <v>33818.0</v>
      </c>
      <c r="B33134" s="221">
        <v>37.0</v>
      </c>
      <c r="C33134" s="221">
        <v>9687.0</v>
      </c>
    </row>
    <row r="33135">
      <c r="A33135" s="221">
        <v>33818.0</v>
      </c>
      <c r="B33135" s="221">
        <v>38.0</v>
      </c>
      <c r="C33135" s="221">
        <v>2387.0</v>
      </c>
    </row>
    <row r="33136">
      <c r="A33136" s="221">
        <v>33818.0</v>
      </c>
      <c r="B33136" s="221">
        <v>39.0</v>
      </c>
      <c r="C33136" s="221">
        <v>1202.0</v>
      </c>
    </row>
    <row r="33137">
      <c r="A33137" s="221">
        <v>33818.0</v>
      </c>
      <c r="B33137" s="221">
        <v>40.0</v>
      </c>
      <c r="C33137" s="221">
        <v>356.0</v>
      </c>
    </row>
    <row r="33138">
      <c r="A33138" s="221">
        <v>33820.0</v>
      </c>
      <c r="B33138" s="221">
        <v>34.0</v>
      </c>
      <c r="C33138" s="221">
        <v>1.1342704E7</v>
      </c>
    </row>
    <row r="33139">
      <c r="A33139" s="221">
        <v>33820.0</v>
      </c>
      <c r="B33139" s="221">
        <v>35.0</v>
      </c>
      <c r="C33139" s="221">
        <v>2806229.0</v>
      </c>
    </row>
    <row r="33140">
      <c r="A33140" s="221">
        <v>33820.0</v>
      </c>
      <c r="B33140" s="221">
        <v>36.0</v>
      </c>
      <c r="C33140" s="221">
        <v>687781.0</v>
      </c>
    </row>
    <row r="33141">
      <c r="A33141" s="221">
        <v>33820.0</v>
      </c>
      <c r="B33141" s="221">
        <v>37.0</v>
      </c>
      <c r="C33141" s="221">
        <v>171916.0</v>
      </c>
    </row>
    <row r="33142">
      <c r="A33142" s="221">
        <v>33820.0</v>
      </c>
      <c r="B33142" s="221">
        <v>38.0</v>
      </c>
      <c r="C33142" s="221">
        <v>44980.0</v>
      </c>
    </row>
    <row r="33143">
      <c r="A33143" s="221">
        <v>33820.0</v>
      </c>
      <c r="B33143" s="221">
        <v>39.0</v>
      </c>
      <c r="C33143" s="221">
        <v>21381.0</v>
      </c>
    </row>
    <row r="33144">
      <c r="A33144" s="221">
        <v>33820.0</v>
      </c>
      <c r="B33144" s="221">
        <v>40.0</v>
      </c>
      <c r="C33144" s="221">
        <v>6493.0</v>
      </c>
    </row>
    <row r="33145">
      <c r="A33145" s="221">
        <v>33822.0</v>
      </c>
      <c r="B33145" s="221">
        <v>34.0</v>
      </c>
      <c r="C33145" s="221">
        <v>538.0</v>
      </c>
    </row>
    <row r="33146">
      <c r="A33146" s="221">
        <v>33822.0</v>
      </c>
      <c r="B33146" s="221">
        <v>35.0</v>
      </c>
      <c r="C33146" s="221">
        <v>88.0</v>
      </c>
    </row>
    <row r="33147">
      <c r="A33147" s="221">
        <v>33822.0</v>
      </c>
      <c r="B33147" s="221">
        <v>36.0</v>
      </c>
      <c r="C33147" s="221">
        <v>369.0</v>
      </c>
    </row>
    <row r="33148">
      <c r="A33148" s="221">
        <v>33822.0</v>
      </c>
      <c r="B33148" s="221">
        <v>37.0</v>
      </c>
      <c r="C33148" s="221">
        <v>1.0</v>
      </c>
    </row>
    <row r="33149">
      <c r="A33149" s="221">
        <v>33822.0</v>
      </c>
      <c r="B33149" s="221">
        <v>38.0</v>
      </c>
      <c r="C33149" s="221">
        <v>4.0</v>
      </c>
    </row>
    <row r="33150">
      <c r="A33150" s="221">
        <v>33824.0</v>
      </c>
      <c r="B33150" s="221">
        <v>34.0</v>
      </c>
      <c r="C33150" s="221">
        <v>538.0</v>
      </c>
    </row>
    <row r="33151">
      <c r="A33151" s="221">
        <v>33824.0</v>
      </c>
      <c r="B33151" s="221">
        <v>35.0</v>
      </c>
      <c r="C33151" s="221">
        <v>88.0</v>
      </c>
    </row>
    <row r="33152">
      <c r="A33152" s="221">
        <v>33824.0</v>
      </c>
      <c r="B33152" s="221">
        <v>36.0</v>
      </c>
      <c r="C33152" s="221">
        <v>369.0</v>
      </c>
    </row>
    <row r="33153">
      <c r="A33153" s="221">
        <v>33824.0</v>
      </c>
      <c r="B33153" s="221">
        <v>37.0</v>
      </c>
      <c r="C33153" s="221">
        <v>1.0</v>
      </c>
    </row>
    <row r="33154">
      <c r="A33154" s="221">
        <v>33824.0</v>
      </c>
      <c r="B33154" s="221">
        <v>38.0</v>
      </c>
      <c r="C33154" s="221">
        <v>4.0</v>
      </c>
    </row>
    <row r="33155">
      <c r="A33155" s="221">
        <v>33824.0</v>
      </c>
      <c r="B33155" s="221">
        <v>3689.0</v>
      </c>
      <c r="C33155" s="221">
        <v>8.0</v>
      </c>
    </row>
    <row r="33156">
      <c r="A33156" s="221">
        <v>33824.0</v>
      </c>
      <c r="B33156" s="221">
        <v>9842.0</v>
      </c>
      <c r="C33156" s="221">
        <v>3.0</v>
      </c>
    </row>
    <row r="33157">
      <c r="A33157" s="221">
        <v>33824.0</v>
      </c>
      <c r="B33157" s="221">
        <v>11399.0</v>
      </c>
      <c r="C33157" s="221">
        <v>5.0</v>
      </c>
    </row>
    <row r="33158">
      <c r="A33158" s="221">
        <v>33824.0</v>
      </c>
      <c r="B33158" s="221">
        <v>11539.0</v>
      </c>
      <c r="C33158" s="221">
        <v>8.0</v>
      </c>
    </row>
    <row r="33159">
      <c r="A33159" s="221">
        <v>33826.0</v>
      </c>
      <c r="B33159" s="221">
        <v>34.0</v>
      </c>
      <c r="C33159" s="221">
        <v>400.0</v>
      </c>
    </row>
    <row r="33160">
      <c r="A33160" s="221">
        <v>33826.0</v>
      </c>
      <c r="B33160" s="221">
        <v>35.0</v>
      </c>
      <c r="C33160" s="221">
        <v>100.0</v>
      </c>
    </row>
    <row r="33161">
      <c r="A33161" s="221">
        <v>33826.0</v>
      </c>
      <c r="B33161" s="221">
        <v>40.0</v>
      </c>
      <c r="C33161" s="221">
        <v>1.0</v>
      </c>
    </row>
    <row r="33162">
      <c r="A33162" s="221">
        <v>33828.0</v>
      </c>
      <c r="B33162" s="221">
        <v>34.0</v>
      </c>
      <c r="C33162" s="221">
        <v>484.0</v>
      </c>
    </row>
    <row r="33163">
      <c r="A33163" s="221">
        <v>33828.0</v>
      </c>
      <c r="B33163" s="221">
        <v>35.0</v>
      </c>
      <c r="C33163" s="221">
        <v>79.0</v>
      </c>
    </row>
    <row r="33164">
      <c r="A33164" s="221">
        <v>33828.0</v>
      </c>
      <c r="B33164" s="221">
        <v>36.0</v>
      </c>
      <c r="C33164" s="221">
        <v>332.0</v>
      </c>
    </row>
    <row r="33165">
      <c r="A33165" s="221">
        <v>33828.0</v>
      </c>
      <c r="B33165" s="221">
        <v>37.0</v>
      </c>
      <c r="C33165" s="221">
        <v>1.0</v>
      </c>
    </row>
    <row r="33166">
      <c r="A33166" s="221">
        <v>33828.0</v>
      </c>
      <c r="B33166" s="221">
        <v>38.0</v>
      </c>
      <c r="C33166" s="221">
        <v>4.0</v>
      </c>
    </row>
    <row r="33167">
      <c r="A33167" s="221">
        <v>33830.0</v>
      </c>
      <c r="B33167" s="221">
        <v>34.0</v>
      </c>
      <c r="C33167" s="221">
        <v>484.0</v>
      </c>
    </row>
    <row r="33168">
      <c r="A33168" s="221">
        <v>33830.0</v>
      </c>
      <c r="B33168" s="221">
        <v>35.0</v>
      </c>
      <c r="C33168" s="221">
        <v>79.0</v>
      </c>
    </row>
    <row r="33169">
      <c r="A33169" s="221">
        <v>33830.0</v>
      </c>
      <c r="B33169" s="221">
        <v>36.0</v>
      </c>
      <c r="C33169" s="221">
        <v>332.0</v>
      </c>
    </row>
    <row r="33170">
      <c r="A33170" s="221">
        <v>33830.0</v>
      </c>
      <c r="B33170" s="221">
        <v>37.0</v>
      </c>
      <c r="C33170" s="221">
        <v>1.0</v>
      </c>
    </row>
    <row r="33171">
      <c r="A33171" s="221">
        <v>33830.0</v>
      </c>
      <c r="B33171" s="221">
        <v>38.0</v>
      </c>
      <c r="C33171" s="221">
        <v>4.0</v>
      </c>
    </row>
    <row r="33172">
      <c r="A33172" s="221">
        <v>33832.0</v>
      </c>
      <c r="B33172" s="221">
        <v>34.0</v>
      </c>
      <c r="C33172" s="221">
        <v>484.0</v>
      </c>
    </row>
    <row r="33173">
      <c r="A33173" s="221">
        <v>33832.0</v>
      </c>
      <c r="B33173" s="221">
        <v>35.0</v>
      </c>
      <c r="C33173" s="221">
        <v>79.0</v>
      </c>
    </row>
    <row r="33174">
      <c r="A33174" s="221">
        <v>33832.0</v>
      </c>
      <c r="B33174" s="221">
        <v>36.0</v>
      </c>
      <c r="C33174" s="221">
        <v>332.0</v>
      </c>
    </row>
    <row r="33175">
      <c r="A33175" s="221">
        <v>33832.0</v>
      </c>
      <c r="B33175" s="221">
        <v>37.0</v>
      </c>
      <c r="C33175" s="221">
        <v>1.0</v>
      </c>
    </row>
    <row r="33176">
      <c r="A33176" s="221">
        <v>33832.0</v>
      </c>
      <c r="B33176" s="221">
        <v>38.0</v>
      </c>
      <c r="C33176" s="221">
        <v>4.0</v>
      </c>
    </row>
    <row r="33177">
      <c r="A33177" s="221">
        <v>33834.0</v>
      </c>
      <c r="B33177" s="221">
        <v>34.0</v>
      </c>
      <c r="C33177" s="221">
        <v>484.0</v>
      </c>
    </row>
    <row r="33178">
      <c r="A33178" s="221">
        <v>33834.0</v>
      </c>
      <c r="B33178" s="221">
        <v>35.0</v>
      </c>
      <c r="C33178" s="221">
        <v>79.0</v>
      </c>
    </row>
    <row r="33179">
      <c r="A33179" s="221">
        <v>33834.0</v>
      </c>
      <c r="B33179" s="221">
        <v>36.0</v>
      </c>
      <c r="C33179" s="221">
        <v>332.0</v>
      </c>
    </row>
    <row r="33180">
      <c r="A33180" s="221">
        <v>33834.0</v>
      </c>
      <c r="B33180" s="221">
        <v>37.0</v>
      </c>
      <c r="C33180" s="221">
        <v>1.0</v>
      </c>
    </row>
    <row r="33181">
      <c r="A33181" s="221">
        <v>33834.0</v>
      </c>
      <c r="B33181" s="221">
        <v>38.0</v>
      </c>
      <c r="C33181" s="221">
        <v>4.0</v>
      </c>
    </row>
    <row r="33182">
      <c r="A33182" s="221">
        <v>33836.0</v>
      </c>
      <c r="B33182" s="221">
        <v>34.0</v>
      </c>
      <c r="C33182" s="221">
        <v>484.0</v>
      </c>
    </row>
    <row r="33183">
      <c r="A33183" s="221">
        <v>33836.0</v>
      </c>
      <c r="B33183" s="221">
        <v>35.0</v>
      </c>
      <c r="C33183" s="221">
        <v>79.0</v>
      </c>
    </row>
    <row r="33184">
      <c r="A33184" s="221">
        <v>33836.0</v>
      </c>
      <c r="B33184" s="221">
        <v>36.0</v>
      </c>
      <c r="C33184" s="221">
        <v>332.0</v>
      </c>
    </row>
    <row r="33185">
      <c r="A33185" s="221">
        <v>33836.0</v>
      </c>
      <c r="B33185" s="221">
        <v>37.0</v>
      </c>
      <c r="C33185" s="221">
        <v>1.0</v>
      </c>
    </row>
    <row r="33186">
      <c r="A33186" s="221">
        <v>33836.0</v>
      </c>
      <c r="B33186" s="221">
        <v>38.0</v>
      </c>
      <c r="C33186" s="221">
        <v>4.0</v>
      </c>
    </row>
    <row r="33187">
      <c r="A33187" s="221">
        <v>33838.0</v>
      </c>
      <c r="B33187" s="221">
        <v>34.0</v>
      </c>
      <c r="C33187" s="221">
        <v>484.0</v>
      </c>
    </row>
    <row r="33188">
      <c r="A33188" s="221">
        <v>33838.0</v>
      </c>
      <c r="B33188" s="221">
        <v>35.0</v>
      </c>
      <c r="C33188" s="221">
        <v>79.0</v>
      </c>
    </row>
    <row r="33189">
      <c r="A33189" s="221">
        <v>33838.0</v>
      </c>
      <c r="B33189" s="221">
        <v>36.0</v>
      </c>
      <c r="C33189" s="221">
        <v>332.0</v>
      </c>
    </row>
    <row r="33190">
      <c r="A33190" s="221">
        <v>33838.0</v>
      </c>
      <c r="B33190" s="221">
        <v>37.0</v>
      </c>
      <c r="C33190" s="221">
        <v>1.0</v>
      </c>
    </row>
    <row r="33191">
      <c r="A33191" s="221">
        <v>33838.0</v>
      </c>
      <c r="B33191" s="221">
        <v>38.0</v>
      </c>
      <c r="C33191" s="221">
        <v>4.0</v>
      </c>
    </row>
    <row r="33192">
      <c r="A33192" s="221">
        <v>33840.0</v>
      </c>
      <c r="B33192" s="221">
        <v>34.0</v>
      </c>
      <c r="C33192" s="221">
        <v>484.0</v>
      </c>
    </row>
    <row r="33193">
      <c r="A33193" s="221">
        <v>33840.0</v>
      </c>
      <c r="B33193" s="221">
        <v>35.0</v>
      </c>
      <c r="C33193" s="221">
        <v>79.0</v>
      </c>
    </row>
    <row r="33194">
      <c r="A33194" s="221">
        <v>33840.0</v>
      </c>
      <c r="B33194" s="221">
        <v>36.0</v>
      </c>
      <c r="C33194" s="221">
        <v>332.0</v>
      </c>
    </row>
    <row r="33195">
      <c r="A33195" s="221">
        <v>33840.0</v>
      </c>
      <c r="B33195" s="221">
        <v>37.0</v>
      </c>
      <c r="C33195" s="221">
        <v>1.0</v>
      </c>
    </row>
    <row r="33196">
      <c r="A33196" s="221">
        <v>33840.0</v>
      </c>
      <c r="B33196" s="221">
        <v>38.0</v>
      </c>
      <c r="C33196" s="221">
        <v>4.0</v>
      </c>
    </row>
    <row r="33197">
      <c r="A33197" s="221">
        <v>33842.0</v>
      </c>
      <c r="B33197" s="221">
        <v>34.0</v>
      </c>
      <c r="C33197" s="221">
        <v>1107.0</v>
      </c>
    </row>
    <row r="33198">
      <c r="A33198" s="221">
        <v>33842.0</v>
      </c>
      <c r="B33198" s="221">
        <v>35.0</v>
      </c>
      <c r="C33198" s="221">
        <v>211.0</v>
      </c>
    </row>
    <row r="33199">
      <c r="A33199" s="221">
        <v>33842.0</v>
      </c>
      <c r="B33199" s="221">
        <v>36.0</v>
      </c>
      <c r="C33199" s="221">
        <v>342.0</v>
      </c>
    </row>
    <row r="33200">
      <c r="A33200" s="221">
        <v>33842.0</v>
      </c>
      <c r="B33200" s="221">
        <v>37.0</v>
      </c>
      <c r="C33200" s="221">
        <v>4.0</v>
      </c>
    </row>
    <row r="33201">
      <c r="A33201" s="221">
        <v>33842.0</v>
      </c>
      <c r="B33201" s="221">
        <v>39.0</v>
      </c>
      <c r="C33201" s="221">
        <v>5.0</v>
      </c>
    </row>
    <row r="33202">
      <c r="A33202" s="221">
        <v>33842.0</v>
      </c>
      <c r="B33202" s="221">
        <v>40.0</v>
      </c>
      <c r="C33202" s="221">
        <v>2.0</v>
      </c>
    </row>
    <row r="33203">
      <c r="A33203" s="221">
        <v>33844.0</v>
      </c>
      <c r="B33203" s="221">
        <v>34.0</v>
      </c>
      <c r="C33203" s="221">
        <v>1107.0</v>
      </c>
    </row>
    <row r="33204">
      <c r="A33204" s="221">
        <v>33844.0</v>
      </c>
      <c r="B33204" s="221">
        <v>35.0</v>
      </c>
      <c r="C33204" s="221">
        <v>211.0</v>
      </c>
    </row>
    <row r="33205">
      <c r="A33205" s="221">
        <v>33844.0</v>
      </c>
      <c r="B33205" s="221">
        <v>36.0</v>
      </c>
      <c r="C33205" s="221">
        <v>342.0</v>
      </c>
    </row>
    <row r="33206">
      <c r="A33206" s="221">
        <v>33844.0</v>
      </c>
      <c r="B33206" s="221">
        <v>37.0</v>
      </c>
      <c r="C33206" s="221">
        <v>4.0</v>
      </c>
    </row>
    <row r="33207">
      <c r="A33207" s="221">
        <v>33844.0</v>
      </c>
      <c r="B33207" s="221">
        <v>39.0</v>
      </c>
      <c r="C33207" s="221">
        <v>5.0</v>
      </c>
    </row>
    <row r="33208">
      <c r="A33208" s="221">
        <v>33844.0</v>
      </c>
      <c r="B33208" s="221">
        <v>40.0</v>
      </c>
      <c r="C33208" s="221">
        <v>2.0</v>
      </c>
    </row>
    <row r="33209">
      <c r="A33209" s="221">
        <v>33846.0</v>
      </c>
      <c r="B33209" s="221">
        <v>34.0</v>
      </c>
      <c r="C33209" s="221">
        <v>1107.0</v>
      </c>
    </row>
    <row r="33210">
      <c r="A33210" s="221">
        <v>33846.0</v>
      </c>
      <c r="B33210" s="221">
        <v>35.0</v>
      </c>
      <c r="C33210" s="221">
        <v>211.0</v>
      </c>
    </row>
    <row r="33211">
      <c r="A33211" s="221">
        <v>33846.0</v>
      </c>
      <c r="B33211" s="221">
        <v>36.0</v>
      </c>
      <c r="C33211" s="221">
        <v>342.0</v>
      </c>
    </row>
    <row r="33212">
      <c r="A33212" s="221">
        <v>33846.0</v>
      </c>
      <c r="B33212" s="221">
        <v>37.0</v>
      </c>
      <c r="C33212" s="221">
        <v>4.0</v>
      </c>
    </row>
    <row r="33213">
      <c r="A33213" s="221">
        <v>33846.0</v>
      </c>
      <c r="B33213" s="221">
        <v>39.0</v>
      </c>
      <c r="C33213" s="221">
        <v>5.0</v>
      </c>
    </row>
    <row r="33214">
      <c r="A33214" s="221">
        <v>33846.0</v>
      </c>
      <c r="B33214" s="221">
        <v>40.0</v>
      </c>
      <c r="C33214" s="221">
        <v>2.0</v>
      </c>
    </row>
    <row r="33215">
      <c r="A33215" s="221">
        <v>33848.0</v>
      </c>
      <c r="B33215" s="221">
        <v>34.0</v>
      </c>
      <c r="C33215" s="221">
        <v>1107.0</v>
      </c>
    </row>
    <row r="33216">
      <c r="A33216" s="221">
        <v>33848.0</v>
      </c>
      <c r="B33216" s="221">
        <v>35.0</v>
      </c>
      <c r="C33216" s="221">
        <v>211.0</v>
      </c>
    </row>
    <row r="33217">
      <c r="A33217" s="221">
        <v>33848.0</v>
      </c>
      <c r="B33217" s="221">
        <v>36.0</v>
      </c>
      <c r="C33217" s="221">
        <v>342.0</v>
      </c>
    </row>
    <row r="33218">
      <c r="A33218" s="221">
        <v>33848.0</v>
      </c>
      <c r="B33218" s="221">
        <v>37.0</v>
      </c>
      <c r="C33218" s="221">
        <v>4.0</v>
      </c>
    </row>
    <row r="33219">
      <c r="A33219" s="221">
        <v>33848.0</v>
      </c>
      <c r="B33219" s="221">
        <v>39.0</v>
      </c>
      <c r="C33219" s="221">
        <v>5.0</v>
      </c>
    </row>
    <row r="33220">
      <c r="A33220" s="221">
        <v>33848.0</v>
      </c>
      <c r="B33220" s="221">
        <v>40.0</v>
      </c>
      <c r="C33220" s="221">
        <v>2.0</v>
      </c>
    </row>
    <row r="33221">
      <c r="A33221" s="221">
        <v>33850.0</v>
      </c>
      <c r="B33221" s="221">
        <v>34.0</v>
      </c>
      <c r="C33221" s="221">
        <v>12000.0</v>
      </c>
    </row>
    <row r="33222">
      <c r="A33222" s="221">
        <v>33850.0</v>
      </c>
      <c r="B33222" s="221">
        <v>35.0</v>
      </c>
      <c r="C33222" s="221">
        <v>13000.0</v>
      </c>
    </row>
    <row r="33223">
      <c r="A33223" s="221">
        <v>33850.0</v>
      </c>
      <c r="B33223" s="221">
        <v>36.0</v>
      </c>
      <c r="C33223" s="221">
        <v>55.0</v>
      </c>
    </row>
    <row r="33224">
      <c r="A33224" s="221">
        <v>33850.0</v>
      </c>
      <c r="B33224" s="221">
        <v>37.0</v>
      </c>
      <c r="C33224" s="221">
        <v>2.0</v>
      </c>
    </row>
    <row r="33225">
      <c r="A33225" s="221">
        <v>33850.0</v>
      </c>
      <c r="B33225" s="221">
        <v>38.0</v>
      </c>
      <c r="C33225" s="221">
        <v>2.0</v>
      </c>
    </row>
    <row r="33226">
      <c r="A33226" s="221">
        <v>33850.0</v>
      </c>
      <c r="B33226" s="221">
        <v>40.0</v>
      </c>
      <c r="C33226" s="221">
        <v>1.0</v>
      </c>
    </row>
    <row r="33227">
      <c r="A33227" s="221">
        <v>33852.0</v>
      </c>
      <c r="B33227" s="221">
        <v>34.0</v>
      </c>
      <c r="C33227" s="221">
        <v>12000.0</v>
      </c>
    </row>
    <row r="33228">
      <c r="A33228" s="221">
        <v>33852.0</v>
      </c>
      <c r="B33228" s="221">
        <v>35.0</v>
      </c>
      <c r="C33228" s="221">
        <v>13000.0</v>
      </c>
    </row>
    <row r="33229">
      <c r="A33229" s="221">
        <v>33852.0</v>
      </c>
      <c r="B33229" s="221">
        <v>36.0</v>
      </c>
      <c r="C33229" s="221">
        <v>55.0</v>
      </c>
    </row>
    <row r="33230">
      <c r="A33230" s="221">
        <v>33852.0</v>
      </c>
      <c r="B33230" s="221">
        <v>37.0</v>
      </c>
      <c r="C33230" s="221">
        <v>2.0</v>
      </c>
    </row>
    <row r="33231">
      <c r="A33231" s="221">
        <v>33852.0</v>
      </c>
      <c r="B33231" s="221">
        <v>38.0</v>
      </c>
      <c r="C33231" s="221">
        <v>2.0</v>
      </c>
    </row>
    <row r="33232">
      <c r="A33232" s="221">
        <v>33852.0</v>
      </c>
      <c r="B33232" s="221">
        <v>40.0</v>
      </c>
      <c r="C33232" s="221">
        <v>1.0</v>
      </c>
    </row>
    <row r="33233">
      <c r="A33233" s="221">
        <v>33867.0</v>
      </c>
      <c r="B33233" s="221">
        <v>34.0</v>
      </c>
      <c r="C33233" s="221">
        <v>202019.0</v>
      </c>
    </row>
    <row r="33234">
      <c r="A33234" s="221">
        <v>33867.0</v>
      </c>
      <c r="B33234" s="221">
        <v>38.0</v>
      </c>
      <c r="C33234" s="221">
        <v>403.0</v>
      </c>
    </row>
    <row r="33235">
      <c r="A33235" s="221">
        <v>33867.0</v>
      </c>
      <c r="B33235" s="221">
        <v>39.0</v>
      </c>
      <c r="C33235" s="221">
        <v>403.0</v>
      </c>
    </row>
    <row r="33236">
      <c r="A33236" s="221">
        <v>33867.0</v>
      </c>
      <c r="B33236" s="221">
        <v>40.0</v>
      </c>
      <c r="C33236" s="221">
        <v>203.0</v>
      </c>
    </row>
    <row r="33237">
      <c r="A33237" s="221">
        <v>33867.0</v>
      </c>
      <c r="B33237" s="221">
        <v>2867.0</v>
      </c>
      <c r="C33237" s="221">
        <v>1.0</v>
      </c>
    </row>
    <row r="33238">
      <c r="A33238" s="221">
        <v>33867.0</v>
      </c>
      <c r="B33238" s="221">
        <v>2869.0</v>
      </c>
      <c r="C33238" s="221">
        <v>1.0</v>
      </c>
    </row>
    <row r="33239">
      <c r="A33239" s="221">
        <v>33867.0</v>
      </c>
      <c r="B33239" s="221">
        <v>2870.0</v>
      </c>
      <c r="C33239" s="221">
        <v>1.0</v>
      </c>
    </row>
    <row r="33240">
      <c r="A33240" s="221">
        <v>33867.0</v>
      </c>
      <c r="B33240" s="221">
        <v>2876.0</v>
      </c>
      <c r="C33240" s="221">
        <v>1.0</v>
      </c>
    </row>
    <row r="33241">
      <c r="A33241" s="221">
        <v>33867.0</v>
      </c>
      <c r="B33241" s="221">
        <v>33577.0</v>
      </c>
      <c r="C33241" s="221">
        <v>19.0</v>
      </c>
    </row>
    <row r="33242">
      <c r="A33242" s="221">
        <v>33867.0</v>
      </c>
      <c r="B33242" s="221">
        <v>45585.0</v>
      </c>
      <c r="C33242" s="221">
        <v>2.0</v>
      </c>
    </row>
    <row r="33243">
      <c r="A33243" s="221">
        <v>33869.0</v>
      </c>
      <c r="B33243" s="221">
        <v>16229.0</v>
      </c>
      <c r="C33243" s="221">
        <v>1.0</v>
      </c>
    </row>
    <row r="33244">
      <c r="A33244" s="221">
        <v>33871.0</v>
      </c>
      <c r="B33244" s="221">
        <v>16231.0</v>
      </c>
      <c r="C33244" s="221">
        <v>1.0</v>
      </c>
    </row>
    <row r="33245">
      <c r="A33245" s="221">
        <v>33873.0</v>
      </c>
      <c r="B33245" s="221">
        <v>16227.0</v>
      </c>
      <c r="C33245" s="221">
        <v>1.0</v>
      </c>
    </row>
    <row r="33246">
      <c r="A33246" s="221">
        <v>33875.0</v>
      </c>
      <c r="B33246" s="221">
        <v>16233.0</v>
      </c>
      <c r="C33246" s="221">
        <v>1.0</v>
      </c>
    </row>
    <row r="33247">
      <c r="A33247" s="221">
        <v>33877.0</v>
      </c>
      <c r="B33247" s="221">
        <v>16240.0</v>
      </c>
      <c r="C33247" s="221">
        <v>1.0</v>
      </c>
    </row>
    <row r="33248">
      <c r="A33248" s="221">
        <v>33879.0</v>
      </c>
      <c r="B33248" s="221">
        <v>16236.0</v>
      </c>
      <c r="C33248" s="221">
        <v>1.0</v>
      </c>
    </row>
    <row r="33249">
      <c r="A33249" s="221">
        <v>33881.0</v>
      </c>
      <c r="B33249" s="221">
        <v>16238.0</v>
      </c>
      <c r="C33249" s="221">
        <v>1.0</v>
      </c>
    </row>
    <row r="33250">
      <c r="A33250" s="221">
        <v>33883.0</v>
      </c>
      <c r="B33250" s="221">
        <v>16242.0</v>
      </c>
      <c r="C33250" s="221">
        <v>1.0</v>
      </c>
    </row>
    <row r="33251">
      <c r="A33251" s="221">
        <v>33890.0</v>
      </c>
      <c r="B33251" s="221">
        <v>25590.0</v>
      </c>
      <c r="C33251" s="221">
        <v>4.0</v>
      </c>
    </row>
    <row r="33252">
      <c r="A33252" s="221">
        <v>33890.0</v>
      </c>
      <c r="B33252" s="221">
        <v>25595.0</v>
      </c>
      <c r="C33252" s="221">
        <v>4.0</v>
      </c>
    </row>
    <row r="33253">
      <c r="A33253" s="221">
        <v>33890.0</v>
      </c>
      <c r="B33253" s="221">
        <v>25601.0</v>
      </c>
      <c r="C33253" s="221">
        <v>3.0</v>
      </c>
    </row>
    <row r="33254">
      <c r="A33254" s="221">
        <v>33892.0</v>
      </c>
      <c r="B33254" s="221">
        <v>25609.0</v>
      </c>
      <c r="C33254" s="221">
        <v>1.0</v>
      </c>
    </row>
    <row r="33255">
      <c r="A33255" s="221">
        <v>33892.0</v>
      </c>
      <c r="B33255" s="221">
        <v>25614.0</v>
      </c>
      <c r="C33255" s="221">
        <v>1.0</v>
      </c>
    </row>
    <row r="33256">
      <c r="A33256" s="221">
        <v>33892.0</v>
      </c>
      <c r="B33256" s="221">
        <v>25620.0</v>
      </c>
      <c r="C33256" s="221">
        <v>1.0</v>
      </c>
    </row>
    <row r="33257">
      <c r="A33257" s="221">
        <v>33894.0</v>
      </c>
      <c r="B33257" s="221">
        <v>25590.0</v>
      </c>
      <c r="C33257" s="221">
        <v>22.0</v>
      </c>
    </row>
    <row r="33258">
      <c r="A33258" s="221">
        <v>33894.0</v>
      </c>
      <c r="B33258" s="221">
        <v>25595.0</v>
      </c>
      <c r="C33258" s="221">
        <v>22.0</v>
      </c>
    </row>
    <row r="33259">
      <c r="A33259" s="221">
        <v>33894.0</v>
      </c>
      <c r="B33259" s="221">
        <v>25601.0</v>
      </c>
      <c r="C33259" s="221">
        <v>17.0</v>
      </c>
    </row>
    <row r="33260">
      <c r="A33260" s="221">
        <v>33896.0</v>
      </c>
      <c r="B33260" s="221">
        <v>25609.0</v>
      </c>
      <c r="C33260" s="221">
        <v>5.0</v>
      </c>
    </row>
    <row r="33261">
      <c r="A33261" s="221">
        <v>33896.0</v>
      </c>
      <c r="B33261" s="221">
        <v>25614.0</v>
      </c>
      <c r="C33261" s="221">
        <v>3.0</v>
      </c>
    </row>
    <row r="33262">
      <c r="A33262" s="221">
        <v>33896.0</v>
      </c>
      <c r="B33262" s="221">
        <v>25620.0</v>
      </c>
      <c r="C33262" s="221">
        <v>3.0</v>
      </c>
    </row>
    <row r="33263">
      <c r="A33263" s="221">
        <v>33898.0</v>
      </c>
      <c r="B33263" s="221">
        <v>25590.0</v>
      </c>
      <c r="C33263" s="221">
        <v>111.0</v>
      </c>
    </row>
    <row r="33264">
      <c r="A33264" s="221">
        <v>33898.0</v>
      </c>
      <c r="B33264" s="221">
        <v>25595.0</v>
      </c>
      <c r="C33264" s="221">
        <v>111.0</v>
      </c>
    </row>
    <row r="33265">
      <c r="A33265" s="221">
        <v>33898.0</v>
      </c>
      <c r="B33265" s="221">
        <v>25601.0</v>
      </c>
      <c r="C33265" s="221">
        <v>83.0</v>
      </c>
    </row>
    <row r="33266">
      <c r="A33266" s="221">
        <v>33900.0</v>
      </c>
      <c r="B33266" s="221">
        <v>25609.0</v>
      </c>
      <c r="C33266" s="221">
        <v>23.0</v>
      </c>
    </row>
    <row r="33267">
      <c r="A33267" s="221">
        <v>33900.0</v>
      </c>
      <c r="B33267" s="221">
        <v>25614.0</v>
      </c>
      <c r="C33267" s="221">
        <v>20.0</v>
      </c>
    </row>
    <row r="33268">
      <c r="A33268" s="221">
        <v>33900.0</v>
      </c>
      <c r="B33268" s="221">
        <v>25620.0</v>
      </c>
      <c r="C33268" s="221">
        <v>15.0</v>
      </c>
    </row>
    <row r="33269">
      <c r="A33269" s="221">
        <v>33902.0</v>
      </c>
      <c r="B33269" s="221">
        <v>25590.0</v>
      </c>
      <c r="C33269" s="221">
        <v>556.0</v>
      </c>
    </row>
    <row r="33270">
      <c r="A33270" s="221">
        <v>33902.0</v>
      </c>
      <c r="B33270" s="221">
        <v>25595.0</v>
      </c>
      <c r="C33270" s="221">
        <v>556.0</v>
      </c>
    </row>
    <row r="33271">
      <c r="A33271" s="221">
        <v>33902.0</v>
      </c>
      <c r="B33271" s="221">
        <v>25601.0</v>
      </c>
      <c r="C33271" s="221">
        <v>417.0</v>
      </c>
    </row>
    <row r="33272">
      <c r="A33272" s="221">
        <v>33904.0</v>
      </c>
      <c r="B33272" s="221">
        <v>25609.0</v>
      </c>
      <c r="C33272" s="221">
        <v>113.0</v>
      </c>
    </row>
    <row r="33273">
      <c r="A33273" s="221">
        <v>33904.0</v>
      </c>
      <c r="B33273" s="221">
        <v>25614.0</v>
      </c>
      <c r="C33273" s="221">
        <v>98.0</v>
      </c>
    </row>
    <row r="33274">
      <c r="A33274" s="221">
        <v>33904.0</v>
      </c>
      <c r="B33274" s="221">
        <v>25620.0</v>
      </c>
      <c r="C33274" s="221">
        <v>75.0</v>
      </c>
    </row>
    <row r="33275">
      <c r="A33275" s="221">
        <v>33915.0</v>
      </c>
      <c r="B33275" s="221">
        <v>34.0</v>
      </c>
      <c r="C33275" s="221">
        <v>24444.0</v>
      </c>
    </row>
    <row r="33276">
      <c r="A33276" s="221">
        <v>33915.0</v>
      </c>
      <c r="B33276" s="221">
        <v>35.0</v>
      </c>
      <c r="C33276" s="221">
        <v>20000.0</v>
      </c>
    </row>
    <row r="33277">
      <c r="A33277" s="221">
        <v>33915.0</v>
      </c>
      <c r="B33277" s="221">
        <v>36.0</v>
      </c>
      <c r="C33277" s="221">
        <v>89.0</v>
      </c>
    </row>
    <row r="33278">
      <c r="A33278" s="221">
        <v>33915.0</v>
      </c>
      <c r="B33278" s="221">
        <v>37.0</v>
      </c>
      <c r="C33278" s="221">
        <v>33.0</v>
      </c>
    </row>
    <row r="33279">
      <c r="A33279" s="221">
        <v>33915.0</v>
      </c>
      <c r="B33279" s="221">
        <v>38.0</v>
      </c>
      <c r="C33279" s="221">
        <v>2.0</v>
      </c>
    </row>
    <row r="33280">
      <c r="A33280" s="221">
        <v>33915.0</v>
      </c>
      <c r="B33280" s="221">
        <v>39.0</v>
      </c>
      <c r="C33280" s="221">
        <v>44.0</v>
      </c>
    </row>
    <row r="33281">
      <c r="A33281" s="221">
        <v>33915.0</v>
      </c>
      <c r="B33281" s="221">
        <v>40.0</v>
      </c>
      <c r="C33281" s="221">
        <v>22.0</v>
      </c>
    </row>
    <row r="33282">
      <c r="A33282" s="221">
        <v>33917.0</v>
      </c>
      <c r="B33282" s="221">
        <v>38.0</v>
      </c>
      <c r="C33282" s="221">
        <v>1.0</v>
      </c>
    </row>
    <row r="33283">
      <c r="A33283" s="221">
        <v>33917.0</v>
      </c>
      <c r="B33283" s="221">
        <v>39.0</v>
      </c>
      <c r="C33283" s="221">
        <v>1.0</v>
      </c>
    </row>
    <row r="33284">
      <c r="A33284" s="221">
        <v>33917.0</v>
      </c>
      <c r="B33284" s="221">
        <v>40.0</v>
      </c>
      <c r="C33284" s="221">
        <v>1.0</v>
      </c>
    </row>
    <row r="33285">
      <c r="A33285" s="221">
        <v>33918.0</v>
      </c>
      <c r="B33285" s="221">
        <v>38.0</v>
      </c>
      <c r="C33285" s="221">
        <v>1.0</v>
      </c>
    </row>
    <row r="33286">
      <c r="A33286" s="221">
        <v>33918.0</v>
      </c>
      <c r="B33286" s="221">
        <v>39.0</v>
      </c>
      <c r="C33286" s="221">
        <v>1.0</v>
      </c>
    </row>
    <row r="33287">
      <c r="A33287" s="221">
        <v>33918.0</v>
      </c>
      <c r="B33287" s="221">
        <v>40.0</v>
      </c>
      <c r="C33287" s="221">
        <v>1.0</v>
      </c>
    </row>
    <row r="33288">
      <c r="A33288" s="221">
        <v>33919.0</v>
      </c>
      <c r="B33288" s="221">
        <v>38.0</v>
      </c>
      <c r="C33288" s="221">
        <v>1.0</v>
      </c>
    </row>
    <row r="33289">
      <c r="A33289" s="221">
        <v>33919.0</v>
      </c>
      <c r="B33289" s="221">
        <v>39.0</v>
      </c>
      <c r="C33289" s="221">
        <v>1.0</v>
      </c>
    </row>
    <row r="33290">
      <c r="A33290" s="221">
        <v>33919.0</v>
      </c>
      <c r="B33290" s="221">
        <v>40.0</v>
      </c>
      <c r="C33290" s="221">
        <v>1.0</v>
      </c>
    </row>
    <row r="33291">
      <c r="A33291" s="221">
        <v>33920.0</v>
      </c>
      <c r="B33291" s="221">
        <v>38.0</v>
      </c>
      <c r="C33291" s="221">
        <v>1.0</v>
      </c>
    </row>
    <row r="33292">
      <c r="A33292" s="221">
        <v>33920.0</v>
      </c>
      <c r="B33292" s="221">
        <v>39.0</v>
      </c>
      <c r="C33292" s="221">
        <v>1.0</v>
      </c>
    </row>
    <row r="33293">
      <c r="A33293" s="221">
        <v>33920.0</v>
      </c>
      <c r="B33293" s="221">
        <v>40.0</v>
      </c>
      <c r="C33293" s="221">
        <v>1.0</v>
      </c>
    </row>
    <row r="33294">
      <c r="A33294" s="221">
        <v>33921.0</v>
      </c>
      <c r="B33294" s="221">
        <v>38.0</v>
      </c>
      <c r="C33294" s="221">
        <v>1.0</v>
      </c>
    </row>
    <row r="33295">
      <c r="A33295" s="221">
        <v>33921.0</v>
      </c>
      <c r="B33295" s="221">
        <v>39.0</v>
      </c>
      <c r="C33295" s="221">
        <v>1.0</v>
      </c>
    </row>
    <row r="33296">
      <c r="A33296" s="221">
        <v>33921.0</v>
      </c>
      <c r="B33296" s="221">
        <v>40.0</v>
      </c>
      <c r="C33296" s="221">
        <v>1.0</v>
      </c>
    </row>
    <row r="33297">
      <c r="A33297" s="221">
        <v>33922.0</v>
      </c>
      <c r="B33297" s="221">
        <v>38.0</v>
      </c>
      <c r="C33297" s="221">
        <v>1.0</v>
      </c>
    </row>
    <row r="33298">
      <c r="A33298" s="221">
        <v>33922.0</v>
      </c>
      <c r="B33298" s="221">
        <v>39.0</v>
      </c>
      <c r="C33298" s="221">
        <v>1.0</v>
      </c>
    </row>
    <row r="33299">
      <c r="A33299" s="221">
        <v>33922.0</v>
      </c>
      <c r="B33299" s="221">
        <v>40.0</v>
      </c>
      <c r="C33299" s="221">
        <v>1.0</v>
      </c>
    </row>
    <row r="33300">
      <c r="A33300" s="221">
        <v>33923.0</v>
      </c>
      <c r="B33300" s="221">
        <v>38.0</v>
      </c>
      <c r="C33300" s="221">
        <v>1.0</v>
      </c>
    </row>
    <row r="33301">
      <c r="A33301" s="221">
        <v>33923.0</v>
      </c>
      <c r="B33301" s="221">
        <v>39.0</v>
      </c>
      <c r="C33301" s="221">
        <v>1.0</v>
      </c>
    </row>
    <row r="33302">
      <c r="A33302" s="221">
        <v>33923.0</v>
      </c>
      <c r="B33302" s="221">
        <v>40.0</v>
      </c>
      <c r="C33302" s="221">
        <v>1.0</v>
      </c>
    </row>
    <row r="33303">
      <c r="A33303" s="221">
        <v>33924.0</v>
      </c>
      <c r="B33303" s="221">
        <v>38.0</v>
      </c>
      <c r="C33303" s="221">
        <v>1.0</v>
      </c>
    </row>
    <row r="33304">
      <c r="A33304" s="221">
        <v>33924.0</v>
      </c>
      <c r="B33304" s="221">
        <v>39.0</v>
      </c>
      <c r="C33304" s="221">
        <v>1.0</v>
      </c>
    </row>
    <row r="33305">
      <c r="A33305" s="221">
        <v>33924.0</v>
      </c>
      <c r="B33305" s="221">
        <v>40.0</v>
      </c>
      <c r="C33305" s="221">
        <v>1.0</v>
      </c>
    </row>
    <row r="33306">
      <c r="A33306" s="221">
        <v>33925.0</v>
      </c>
      <c r="B33306" s="221">
        <v>38.0</v>
      </c>
      <c r="C33306" s="221">
        <v>1.0</v>
      </c>
    </row>
    <row r="33307">
      <c r="A33307" s="221">
        <v>33925.0</v>
      </c>
      <c r="B33307" s="221">
        <v>39.0</v>
      </c>
      <c r="C33307" s="221">
        <v>1.0</v>
      </c>
    </row>
    <row r="33308">
      <c r="A33308" s="221">
        <v>33925.0</v>
      </c>
      <c r="B33308" s="221">
        <v>40.0</v>
      </c>
      <c r="C33308" s="221">
        <v>1.0</v>
      </c>
    </row>
    <row r="33309">
      <c r="A33309" s="221">
        <v>33926.0</v>
      </c>
      <c r="B33309" s="221">
        <v>38.0</v>
      </c>
      <c r="C33309" s="221">
        <v>1.0</v>
      </c>
    </row>
    <row r="33310">
      <c r="A33310" s="221">
        <v>33926.0</v>
      </c>
      <c r="B33310" s="221">
        <v>39.0</v>
      </c>
      <c r="C33310" s="221">
        <v>1.0</v>
      </c>
    </row>
    <row r="33311">
      <c r="A33311" s="221">
        <v>33926.0</v>
      </c>
      <c r="B33311" s="221">
        <v>40.0</v>
      </c>
      <c r="C33311" s="221">
        <v>1.0</v>
      </c>
    </row>
    <row r="33312">
      <c r="A33312" s="221">
        <v>33927.0</v>
      </c>
      <c r="B33312" s="221">
        <v>38.0</v>
      </c>
      <c r="C33312" s="221">
        <v>1.0</v>
      </c>
    </row>
    <row r="33313">
      <c r="A33313" s="221">
        <v>33927.0</v>
      </c>
      <c r="B33313" s="221">
        <v>39.0</v>
      </c>
      <c r="C33313" s="221">
        <v>1.0</v>
      </c>
    </row>
    <row r="33314">
      <c r="A33314" s="221">
        <v>33927.0</v>
      </c>
      <c r="B33314" s="221">
        <v>40.0</v>
      </c>
      <c r="C33314" s="221">
        <v>1.0</v>
      </c>
    </row>
    <row r="33315">
      <c r="A33315" s="221">
        <v>33928.0</v>
      </c>
      <c r="B33315" s="221">
        <v>38.0</v>
      </c>
      <c r="C33315" s="221">
        <v>1.0</v>
      </c>
    </row>
    <row r="33316">
      <c r="A33316" s="221">
        <v>33928.0</v>
      </c>
      <c r="B33316" s="221">
        <v>39.0</v>
      </c>
      <c r="C33316" s="221">
        <v>1.0</v>
      </c>
    </row>
    <row r="33317">
      <c r="A33317" s="221">
        <v>33928.0</v>
      </c>
      <c r="B33317" s="221">
        <v>40.0</v>
      </c>
      <c r="C33317" s="221">
        <v>1.0</v>
      </c>
    </row>
    <row r="33318">
      <c r="A33318" s="221">
        <v>33929.0</v>
      </c>
      <c r="B33318" s="221">
        <v>38.0</v>
      </c>
      <c r="C33318" s="221">
        <v>1.0</v>
      </c>
    </row>
    <row r="33319">
      <c r="A33319" s="221">
        <v>33929.0</v>
      </c>
      <c r="B33319" s="221">
        <v>39.0</v>
      </c>
      <c r="C33319" s="221">
        <v>1.0</v>
      </c>
    </row>
    <row r="33320">
      <c r="A33320" s="221">
        <v>33929.0</v>
      </c>
      <c r="B33320" s="221">
        <v>40.0</v>
      </c>
      <c r="C33320" s="221">
        <v>1.0</v>
      </c>
    </row>
    <row r="33321">
      <c r="A33321" s="221">
        <v>33930.0</v>
      </c>
      <c r="B33321" s="221">
        <v>38.0</v>
      </c>
      <c r="C33321" s="221">
        <v>1.0</v>
      </c>
    </row>
    <row r="33322">
      <c r="A33322" s="221">
        <v>33930.0</v>
      </c>
      <c r="B33322" s="221">
        <v>39.0</v>
      </c>
      <c r="C33322" s="221">
        <v>1.0</v>
      </c>
    </row>
    <row r="33323">
      <c r="A33323" s="221">
        <v>33930.0</v>
      </c>
      <c r="B33323" s="221">
        <v>40.0</v>
      </c>
      <c r="C33323" s="221">
        <v>1.0</v>
      </c>
    </row>
    <row r="33324">
      <c r="A33324" s="221">
        <v>33931.0</v>
      </c>
      <c r="B33324" s="221">
        <v>38.0</v>
      </c>
      <c r="C33324" s="221">
        <v>1.0</v>
      </c>
    </row>
    <row r="33325">
      <c r="A33325" s="221">
        <v>33931.0</v>
      </c>
      <c r="B33325" s="221">
        <v>39.0</v>
      </c>
      <c r="C33325" s="221">
        <v>1.0</v>
      </c>
    </row>
    <row r="33326">
      <c r="A33326" s="221">
        <v>33931.0</v>
      </c>
      <c r="B33326" s="221">
        <v>40.0</v>
      </c>
      <c r="C33326" s="221">
        <v>1.0</v>
      </c>
    </row>
    <row r="33327">
      <c r="A33327" s="221">
        <v>33932.0</v>
      </c>
      <c r="B33327" s="221">
        <v>38.0</v>
      </c>
      <c r="C33327" s="221">
        <v>1.0</v>
      </c>
    </row>
    <row r="33328">
      <c r="A33328" s="221">
        <v>33932.0</v>
      </c>
      <c r="B33328" s="221">
        <v>39.0</v>
      </c>
      <c r="C33328" s="221">
        <v>1.0</v>
      </c>
    </row>
    <row r="33329">
      <c r="A33329" s="221">
        <v>33932.0</v>
      </c>
      <c r="B33329" s="221">
        <v>40.0</v>
      </c>
      <c r="C33329" s="221">
        <v>1.0</v>
      </c>
    </row>
    <row r="33330">
      <c r="A33330" s="221">
        <v>33933.0</v>
      </c>
      <c r="B33330" s="221">
        <v>38.0</v>
      </c>
      <c r="C33330" s="221">
        <v>1.0</v>
      </c>
    </row>
    <row r="33331">
      <c r="A33331" s="221">
        <v>33933.0</v>
      </c>
      <c r="B33331" s="221">
        <v>39.0</v>
      </c>
      <c r="C33331" s="221">
        <v>1.0</v>
      </c>
    </row>
    <row r="33332">
      <c r="A33332" s="221">
        <v>33933.0</v>
      </c>
      <c r="B33332" s="221">
        <v>40.0</v>
      </c>
      <c r="C33332" s="221">
        <v>1.0</v>
      </c>
    </row>
    <row r="33333">
      <c r="A33333" s="221">
        <v>33934.0</v>
      </c>
      <c r="B33333" s="221">
        <v>38.0</v>
      </c>
      <c r="C33333" s="221">
        <v>1.0</v>
      </c>
    </row>
    <row r="33334">
      <c r="A33334" s="221">
        <v>33934.0</v>
      </c>
      <c r="B33334" s="221">
        <v>39.0</v>
      </c>
      <c r="C33334" s="221">
        <v>1.0</v>
      </c>
    </row>
    <row r="33335">
      <c r="A33335" s="221">
        <v>33934.0</v>
      </c>
      <c r="B33335" s="221">
        <v>40.0</v>
      </c>
      <c r="C33335" s="221">
        <v>1.0</v>
      </c>
    </row>
    <row r="33336">
      <c r="A33336" s="221">
        <v>33935.0</v>
      </c>
      <c r="B33336" s="221">
        <v>38.0</v>
      </c>
      <c r="C33336" s="221">
        <v>1.0</v>
      </c>
    </row>
    <row r="33337">
      <c r="A33337" s="221">
        <v>33935.0</v>
      </c>
      <c r="B33337" s="221">
        <v>39.0</v>
      </c>
      <c r="C33337" s="221">
        <v>1.0</v>
      </c>
    </row>
    <row r="33338">
      <c r="A33338" s="221">
        <v>33935.0</v>
      </c>
      <c r="B33338" s="221">
        <v>40.0</v>
      </c>
      <c r="C33338" s="221">
        <v>1.0</v>
      </c>
    </row>
    <row r="33339">
      <c r="A33339" s="221">
        <v>33936.0</v>
      </c>
      <c r="B33339" s="221">
        <v>38.0</v>
      </c>
      <c r="C33339" s="221">
        <v>1.0</v>
      </c>
    </row>
    <row r="33340">
      <c r="A33340" s="221">
        <v>33936.0</v>
      </c>
      <c r="B33340" s="221">
        <v>39.0</v>
      </c>
      <c r="C33340" s="221">
        <v>1.0</v>
      </c>
    </row>
    <row r="33341">
      <c r="A33341" s="221">
        <v>33936.0</v>
      </c>
      <c r="B33341" s="221">
        <v>40.0</v>
      </c>
      <c r="C33341" s="221">
        <v>1.0</v>
      </c>
    </row>
    <row r="33342">
      <c r="A33342" s="221">
        <v>33937.0</v>
      </c>
      <c r="B33342" s="221">
        <v>38.0</v>
      </c>
      <c r="C33342" s="221">
        <v>1.0</v>
      </c>
    </row>
    <row r="33343">
      <c r="A33343" s="221">
        <v>33937.0</v>
      </c>
      <c r="B33343" s="221">
        <v>39.0</v>
      </c>
      <c r="C33343" s="221">
        <v>1.0</v>
      </c>
    </row>
    <row r="33344">
      <c r="A33344" s="221">
        <v>33937.0</v>
      </c>
      <c r="B33344" s="221">
        <v>40.0</v>
      </c>
      <c r="C33344" s="221">
        <v>1.0</v>
      </c>
    </row>
    <row r="33345">
      <c r="A33345" s="221">
        <v>33938.0</v>
      </c>
      <c r="B33345" s="221">
        <v>38.0</v>
      </c>
      <c r="C33345" s="221">
        <v>1.0</v>
      </c>
    </row>
    <row r="33346">
      <c r="A33346" s="221">
        <v>33938.0</v>
      </c>
      <c r="B33346" s="221">
        <v>39.0</v>
      </c>
      <c r="C33346" s="221">
        <v>1.0</v>
      </c>
    </row>
    <row r="33347">
      <c r="A33347" s="221">
        <v>33938.0</v>
      </c>
      <c r="B33347" s="221">
        <v>40.0</v>
      </c>
      <c r="C33347" s="221">
        <v>1.0</v>
      </c>
    </row>
    <row r="33348">
      <c r="A33348" s="221">
        <v>33939.0</v>
      </c>
      <c r="B33348" s="221">
        <v>38.0</v>
      </c>
      <c r="C33348" s="221">
        <v>1.0</v>
      </c>
    </row>
    <row r="33349">
      <c r="A33349" s="221">
        <v>33939.0</v>
      </c>
      <c r="B33349" s="221">
        <v>39.0</v>
      </c>
      <c r="C33349" s="221">
        <v>1.0</v>
      </c>
    </row>
    <row r="33350">
      <c r="A33350" s="221">
        <v>33939.0</v>
      </c>
      <c r="B33350" s="221">
        <v>40.0</v>
      </c>
      <c r="C33350" s="221">
        <v>1.0</v>
      </c>
    </row>
    <row r="33351">
      <c r="A33351" s="221">
        <v>33940.0</v>
      </c>
      <c r="B33351" s="221">
        <v>38.0</v>
      </c>
      <c r="C33351" s="221">
        <v>1.0</v>
      </c>
    </row>
    <row r="33352">
      <c r="A33352" s="221">
        <v>33940.0</v>
      </c>
      <c r="B33352" s="221">
        <v>39.0</v>
      </c>
      <c r="C33352" s="221">
        <v>1.0</v>
      </c>
    </row>
    <row r="33353">
      <c r="A33353" s="221">
        <v>33940.0</v>
      </c>
      <c r="B33353" s="221">
        <v>40.0</v>
      </c>
      <c r="C33353" s="221">
        <v>1.0</v>
      </c>
    </row>
    <row r="33354">
      <c r="A33354" s="221">
        <v>33941.0</v>
      </c>
      <c r="B33354" s="221">
        <v>38.0</v>
      </c>
      <c r="C33354" s="221">
        <v>1.0</v>
      </c>
    </row>
    <row r="33355">
      <c r="A33355" s="221">
        <v>33941.0</v>
      </c>
      <c r="B33355" s="221">
        <v>39.0</v>
      </c>
      <c r="C33355" s="221">
        <v>1.0</v>
      </c>
    </row>
    <row r="33356">
      <c r="A33356" s="221">
        <v>33941.0</v>
      </c>
      <c r="B33356" s="221">
        <v>40.0</v>
      </c>
      <c r="C33356" s="221">
        <v>1.0</v>
      </c>
    </row>
    <row r="33357">
      <c r="A33357" s="221">
        <v>33942.0</v>
      </c>
      <c r="B33357" s="221">
        <v>38.0</v>
      </c>
      <c r="C33357" s="221">
        <v>1.0</v>
      </c>
    </row>
    <row r="33358">
      <c r="A33358" s="221">
        <v>33942.0</v>
      </c>
      <c r="B33358" s="221">
        <v>39.0</v>
      </c>
      <c r="C33358" s="221">
        <v>1.0</v>
      </c>
    </row>
    <row r="33359">
      <c r="A33359" s="221">
        <v>33942.0</v>
      </c>
      <c r="B33359" s="221">
        <v>40.0</v>
      </c>
      <c r="C33359" s="221">
        <v>1.0</v>
      </c>
    </row>
    <row r="33360">
      <c r="A33360" s="221">
        <v>33943.0</v>
      </c>
      <c r="B33360" s="221">
        <v>38.0</v>
      </c>
      <c r="C33360" s="221">
        <v>1.0</v>
      </c>
    </row>
    <row r="33361">
      <c r="A33361" s="221">
        <v>33943.0</v>
      </c>
      <c r="B33361" s="221">
        <v>39.0</v>
      </c>
      <c r="C33361" s="221">
        <v>1.0</v>
      </c>
    </row>
    <row r="33362">
      <c r="A33362" s="221">
        <v>33943.0</v>
      </c>
      <c r="B33362" s="221">
        <v>40.0</v>
      </c>
      <c r="C33362" s="221">
        <v>1.0</v>
      </c>
    </row>
    <row r="33363">
      <c r="A33363" s="221">
        <v>33944.0</v>
      </c>
      <c r="B33363" s="221">
        <v>38.0</v>
      </c>
      <c r="C33363" s="221">
        <v>1.0</v>
      </c>
    </row>
    <row r="33364">
      <c r="A33364" s="221">
        <v>33944.0</v>
      </c>
      <c r="B33364" s="221">
        <v>39.0</v>
      </c>
      <c r="C33364" s="221">
        <v>1.0</v>
      </c>
    </row>
    <row r="33365">
      <c r="A33365" s="221">
        <v>33944.0</v>
      </c>
      <c r="B33365" s="221">
        <v>40.0</v>
      </c>
      <c r="C33365" s="221">
        <v>1.0</v>
      </c>
    </row>
    <row r="33366">
      <c r="A33366" s="221">
        <v>33945.0</v>
      </c>
      <c r="B33366" s="221">
        <v>38.0</v>
      </c>
      <c r="C33366" s="221">
        <v>1.0</v>
      </c>
    </row>
    <row r="33367">
      <c r="A33367" s="221">
        <v>33945.0</v>
      </c>
      <c r="B33367" s="221">
        <v>39.0</v>
      </c>
      <c r="C33367" s="221">
        <v>1.0</v>
      </c>
    </row>
    <row r="33368">
      <c r="A33368" s="221">
        <v>33945.0</v>
      </c>
      <c r="B33368" s="221">
        <v>40.0</v>
      </c>
      <c r="C33368" s="221">
        <v>1.0</v>
      </c>
    </row>
    <row r="33369">
      <c r="A33369" s="221">
        <v>33946.0</v>
      </c>
      <c r="B33369" s="221">
        <v>38.0</v>
      </c>
      <c r="C33369" s="221">
        <v>1.0</v>
      </c>
    </row>
    <row r="33370">
      <c r="A33370" s="221">
        <v>33946.0</v>
      </c>
      <c r="B33370" s="221">
        <v>39.0</v>
      </c>
      <c r="C33370" s="221">
        <v>1.0</v>
      </c>
    </row>
    <row r="33371">
      <c r="A33371" s="221">
        <v>33946.0</v>
      </c>
      <c r="B33371" s="221">
        <v>40.0</v>
      </c>
      <c r="C33371" s="221">
        <v>1.0</v>
      </c>
    </row>
    <row r="33372">
      <c r="A33372" s="221">
        <v>33947.0</v>
      </c>
      <c r="B33372" s="221">
        <v>38.0</v>
      </c>
      <c r="C33372" s="221">
        <v>1.0</v>
      </c>
    </row>
    <row r="33373">
      <c r="A33373" s="221">
        <v>33947.0</v>
      </c>
      <c r="B33373" s="221">
        <v>39.0</v>
      </c>
      <c r="C33373" s="221">
        <v>1.0</v>
      </c>
    </row>
    <row r="33374">
      <c r="A33374" s="221">
        <v>33947.0</v>
      </c>
      <c r="B33374" s="221">
        <v>40.0</v>
      </c>
      <c r="C33374" s="221">
        <v>1.0</v>
      </c>
    </row>
    <row r="33375">
      <c r="A33375" s="221">
        <v>33948.0</v>
      </c>
      <c r="B33375" s="221">
        <v>38.0</v>
      </c>
      <c r="C33375" s="221">
        <v>1.0</v>
      </c>
    </row>
    <row r="33376">
      <c r="A33376" s="221">
        <v>33948.0</v>
      </c>
      <c r="B33376" s="221">
        <v>39.0</v>
      </c>
      <c r="C33376" s="221">
        <v>1.0</v>
      </c>
    </row>
    <row r="33377">
      <c r="A33377" s="221">
        <v>33948.0</v>
      </c>
      <c r="B33377" s="221">
        <v>40.0</v>
      </c>
      <c r="C33377" s="221">
        <v>1.0</v>
      </c>
    </row>
    <row r="33378">
      <c r="A33378" s="221">
        <v>33949.0</v>
      </c>
      <c r="B33378" s="221">
        <v>38.0</v>
      </c>
      <c r="C33378" s="221">
        <v>1.0</v>
      </c>
    </row>
    <row r="33379">
      <c r="A33379" s="221">
        <v>33949.0</v>
      </c>
      <c r="B33379" s="221">
        <v>39.0</v>
      </c>
      <c r="C33379" s="221">
        <v>1.0</v>
      </c>
    </row>
    <row r="33380">
      <c r="A33380" s="221">
        <v>33949.0</v>
      </c>
      <c r="B33380" s="221">
        <v>40.0</v>
      </c>
      <c r="C33380" s="221">
        <v>1.0</v>
      </c>
    </row>
    <row r="33381">
      <c r="A33381" s="221">
        <v>33950.0</v>
      </c>
      <c r="B33381" s="221">
        <v>38.0</v>
      </c>
      <c r="C33381" s="221">
        <v>1.0</v>
      </c>
    </row>
    <row r="33382">
      <c r="A33382" s="221">
        <v>33950.0</v>
      </c>
      <c r="B33382" s="221">
        <v>39.0</v>
      </c>
      <c r="C33382" s="221">
        <v>1.0</v>
      </c>
    </row>
    <row r="33383">
      <c r="A33383" s="221">
        <v>33950.0</v>
      </c>
      <c r="B33383" s="221">
        <v>40.0</v>
      </c>
      <c r="C33383" s="221">
        <v>1.0</v>
      </c>
    </row>
    <row r="33384">
      <c r="A33384" s="221">
        <v>33951.0</v>
      </c>
      <c r="B33384" s="221">
        <v>38.0</v>
      </c>
      <c r="C33384" s="221">
        <v>1.0</v>
      </c>
    </row>
    <row r="33385">
      <c r="A33385" s="221">
        <v>33951.0</v>
      </c>
      <c r="B33385" s="221">
        <v>39.0</v>
      </c>
      <c r="C33385" s="221">
        <v>1.0</v>
      </c>
    </row>
    <row r="33386">
      <c r="A33386" s="221">
        <v>33951.0</v>
      </c>
      <c r="B33386" s="221">
        <v>40.0</v>
      </c>
      <c r="C33386" s="221">
        <v>1.0</v>
      </c>
    </row>
    <row r="33387">
      <c r="A33387" s="221">
        <v>33952.0</v>
      </c>
      <c r="B33387" s="221">
        <v>38.0</v>
      </c>
      <c r="C33387" s="221">
        <v>1.0</v>
      </c>
    </row>
    <row r="33388">
      <c r="A33388" s="221">
        <v>33952.0</v>
      </c>
      <c r="B33388" s="221">
        <v>39.0</v>
      </c>
      <c r="C33388" s="221">
        <v>1.0</v>
      </c>
    </row>
    <row r="33389">
      <c r="A33389" s="221">
        <v>33952.0</v>
      </c>
      <c r="B33389" s="221">
        <v>40.0</v>
      </c>
      <c r="C33389" s="221">
        <v>1.0</v>
      </c>
    </row>
    <row r="33390">
      <c r="A33390" s="221">
        <v>33953.0</v>
      </c>
      <c r="B33390" s="221">
        <v>38.0</v>
      </c>
      <c r="C33390" s="221">
        <v>1.0</v>
      </c>
    </row>
    <row r="33391">
      <c r="A33391" s="221">
        <v>33953.0</v>
      </c>
      <c r="B33391" s="221">
        <v>39.0</v>
      </c>
      <c r="C33391" s="221">
        <v>1.0</v>
      </c>
    </row>
    <row r="33392">
      <c r="A33392" s="221">
        <v>33953.0</v>
      </c>
      <c r="B33392" s="221">
        <v>40.0</v>
      </c>
      <c r="C33392" s="221">
        <v>1.0</v>
      </c>
    </row>
    <row r="33393">
      <c r="A33393" s="221">
        <v>33954.0</v>
      </c>
      <c r="B33393" s="221">
        <v>38.0</v>
      </c>
      <c r="C33393" s="221">
        <v>1.0</v>
      </c>
    </row>
    <row r="33394">
      <c r="A33394" s="221">
        <v>33954.0</v>
      </c>
      <c r="B33394" s="221">
        <v>39.0</v>
      </c>
      <c r="C33394" s="221">
        <v>1.0</v>
      </c>
    </row>
    <row r="33395">
      <c r="A33395" s="221">
        <v>33954.0</v>
      </c>
      <c r="B33395" s="221">
        <v>40.0</v>
      </c>
      <c r="C33395" s="221">
        <v>1.0</v>
      </c>
    </row>
    <row r="33396">
      <c r="A33396" s="221">
        <v>33955.0</v>
      </c>
      <c r="B33396" s="221">
        <v>38.0</v>
      </c>
      <c r="C33396" s="221">
        <v>1.0</v>
      </c>
    </row>
    <row r="33397">
      <c r="A33397" s="221">
        <v>33955.0</v>
      </c>
      <c r="B33397" s="221">
        <v>39.0</v>
      </c>
      <c r="C33397" s="221">
        <v>1.0</v>
      </c>
    </row>
    <row r="33398">
      <c r="A33398" s="221">
        <v>33955.0</v>
      </c>
      <c r="B33398" s="221">
        <v>40.0</v>
      </c>
      <c r="C33398" s="221">
        <v>1.0</v>
      </c>
    </row>
    <row r="33399">
      <c r="A33399" s="221">
        <v>33956.0</v>
      </c>
      <c r="B33399" s="221">
        <v>38.0</v>
      </c>
      <c r="C33399" s="221">
        <v>1.0</v>
      </c>
    </row>
    <row r="33400">
      <c r="A33400" s="221">
        <v>33956.0</v>
      </c>
      <c r="B33400" s="221">
        <v>39.0</v>
      </c>
      <c r="C33400" s="221">
        <v>1.0</v>
      </c>
    </row>
    <row r="33401">
      <c r="A33401" s="221">
        <v>33956.0</v>
      </c>
      <c r="B33401" s="221">
        <v>40.0</v>
      </c>
      <c r="C33401" s="221">
        <v>1.0</v>
      </c>
    </row>
    <row r="33402">
      <c r="A33402" s="221">
        <v>33957.0</v>
      </c>
      <c r="B33402" s="221">
        <v>38.0</v>
      </c>
      <c r="C33402" s="221">
        <v>1.0</v>
      </c>
    </row>
    <row r="33403">
      <c r="A33403" s="221">
        <v>33957.0</v>
      </c>
      <c r="B33403" s="221">
        <v>39.0</v>
      </c>
      <c r="C33403" s="221">
        <v>1.0</v>
      </c>
    </row>
    <row r="33404">
      <c r="A33404" s="221">
        <v>33957.0</v>
      </c>
      <c r="B33404" s="221">
        <v>40.0</v>
      </c>
      <c r="C33404" s="221">
        <v>1.0</v>
      </c>
    </row>
    <row r="33405">
      <c r="A33405" s="221">
        <v>33958.0</v>
      </c>
      <c r="B33405" s="221">
        <v>38.0</v>
      </c>
      <c r="C33405" s="221">
        <v>1.0</v>
      </c>
    </row>
    <row r="33406">
      <c r="A33406" s="221">
        <v>33958.0</v>
      </c>
      <c r="B33406" s="221">
        <v>39.0</v>
      </c>
      <c r="C33406" s="221">
        <v>1.0</v>
      </c>
    </row>
    <row r="33407">
      <c r="A33407" s="221">
        <v>33958.0</v>
      </c>
      <c r="B33407" s="221">
        <v>40.0</v>
      </c>
      <c r="C33407" s="221">
        <v>1.0</v>
      </c>
    </row>
    <row r="33408">
      <c r="A33408" s="221">
        <v>33959.0</v>
      </c>
      <c r="B33408" s="221">
        <v>38.0</v>
      </c>
      <c r="C33408" s="221">
        <v>1.0</v>
      </c>
    </row>
    <row r="33409">
      <c r="A33409" s="221">
        <v>33959.0</v>
      </c>
      <c r="B33409" s="221">
        <v>39.0</v>
      </c>
      <c r="C33409" s="221">
        <v>1.0</v>
      </c>
    </row>
    <row r="33410">
      <c r="A33410" s="221">
        <v>33959.0</v>
      </c>
      <c r="B33410" s="221">
        <v>40.0</v>
      </c>
      <c r="C33410" s="221">
        <v>1.0</v>
      </c>
    </row>
    <row r="33411">
      <c r="A33411" s="221">
        <v>33960.0</v>
      </c>
      <c r="B33411" s="221">
        <v>38.0</v>
      </c>
      <c r="C33411" s="221">
        <v>1.0</v>
      </c>
    </row>
    <row r="33412">
      <c r="A33412" s="221">
        <v>33960.0</v>
      </c>
      <c r="B33412" s="221">
        <v>39.0</v>
      </c>
      <c r="C33412" s="221">
        <v>1.0</v>
      </c>
    </row>
    <row r="33413">
      <c r="A33413" s="221">
        <v>33960.0</v>
      </c>
      <c r="B33413" s="221">
        <v>40.0</v>
      </c>
      <c r="C33413" s="221">
        <v>1.0</v>
      </c>
    </row>
    <row r="33414">
      <c r="A33414" s="221">
        <v>33961.0</v>
      </c>
      <c r="B33414" s="221">
        <v>38.0</v>
      </c>
      <c r="C33414" s="221">
        <v>1.0</v>
      </c>
    </row>
    <row r="33415">
      <c r="A33415" s="221">
        <v>33961.0</v>
      </c>
      <c r="B33415" s="221">
        <v>39.0</v>
      </c>
      <c r="C33415" s="221">
        <v>1.0</v>
      </c>
    </row>
    <row r="33416">
      <c r="A33416" s="221">
        <v>33961.0</v>
      </c>
      <c r="B33416" s="221">
        <v>40.0</v>
      </c>
      <c r="C33416" s="221">
        <v>1.0</v>
      </c>
    </row>
    <row r="33417">
      <c r="A33417" s="221">
        <v>33962.0</v>
      </c>
      <c r="B33417" s="221">
        <v>38.0</v>
      </c>
      <c r="C33417" s="221">
        <v>1.0</v>
      </c>
    </row>
    <row r="33418">
      <c r="A33418" s="221">
        <v>33962.0</v>
      </c>
      <c r="B33418" s="221">
        <v>39.0</v>
      </c>
      <c r="C33418" s="221">
        <v>1.0</v>
      </c>
    </row>
    <row r="33419">
      <c r="A33419" s="221">
        <v>33962.0</v>
      </c>
      <c r="B33419" s="221">
        <v>40.0</v>
      </c>
      <c r="C33419" s="221">
        <v>1.0</v>
      </c>
    </row>
    <row r="33420">
      <c r="A33420" s="221">
        <v>33963.0</v>
      </c>
      <c r="B33420" s="221">
        <v>38.0</v>
      </c>
      <c r="C33420" s="221">
        <v>1.0</v>
      </c>
    </row>
    <row r="33421">
      <c r="A33421" s="221">
        <v>33963.0</v>
      </c>
      <c r="B33421" s="221">
        <v>39.0</v>
      </c>
      <c r="C33421" s="221">
        <v>1.0</v>
      </c>
    </row>
    <row r="33422">
      <c r="A33422" s="221">
        <v>33963.0</v>
      </c>
      <c r="B33422" s="221">
        <v>40.0</v>
      </c>
      <c r="C33422" s="221">
        <v>1.0</v>
      </c>
    </row>
    <row r="33423">
      <c r="A33423" s="221">
        <v>33964.0</v>
      </c>
      <c r="B33423" s="221">
        <v>38.0</v>
      </c>
      <c r="C33423" s="221">
        <v>1.0</v>
      </c>
    </row>
    <row r="33424">
      <c r="A33424" s="221">
        <v>33964.0</v>
      </c>
      <c r="B33424" s="221">
        <v>39.0</v>
      </c>
      <c r="C33424" s="221">
        <v>1.0</v>
      </c>
    </row>
    <row r="33425">
      <c r="A33425" s="221">
        <v>33964.0</v>
      </c>
      <c r="B33425" s="221">
        <v>40.0</v>
      </c>
      <c r="C33425" s="221">
        <v>1.0</v>
      </c>
    </row>
    <row r="33426">
      <c r="A33426" s="221">
        <v>33965.0</v>
      </c>
      <c r="B33426" s="221">
        <v>38.0</v>
      </c>
      <c r="C33426" s="221">
        <v>1.0</v>
      </c>
    </row>
    <row r="33427">
      <c r="A33427" s="221">
        <v>33965.0</v>
      </c>
      <c r="B33427" s="221">
        <v>39.0</v>
      </c>
      <c r="C33427" s="221">
        <v>1.0</v>
      </c>
    </row>
    <row r="33428">
      <c r="A33428" s="221">
        <v>33965.0</v>
      </c>
      <c r="B33428" s="221">
        <v>40.0</v>
      </c>
      <c r="C33428" s="221">
        <v>1.0</v>
      </c>
    </row>
    <row r="33429">
      <c r="A33429" s="221">
        <v>33966.0</v>
      </c>
      <c r="B33429" s="221">
        <v>38.0</v>
      </c>
      <c r="C33429" s="221">
        <v>1.0</v>
      </c>
    </row>
    <row r="33430">
      <c r="A33430" s="221">
        <v>33966.0</v>
      </c>
      <c r="B33430" s="221">
        <v>39.0</v>
      </c>
      <c r="C33430" s="221">
        <v>1.0</v>
      </c>
    </row>
    <row r="33431">
      <c r="A33431" s="221">
        <v>33966.0</v>
      </c>
      <c r="B33431" s="221">
        <v>40.0</v>
      </c>
      <c r="C33431" s="221">
        <v>1.0</v>
      </c>
    </row>
    <row r="33432">
      <c r="A33432" s="221">
        <v>33967.0</v>
      </c>
      <c r="B33432" s="221">
        <v>38.0</v>
      </c>
      <c r="C33432" s="221">
        <v>1.0</v>
      </c>
    </row>
    <row r="33433">
      <c r="A33433" s="221">
        <v>33967.0</v>
      </c>
      <c r="B33433" s="221">
        <v>39.0</v>
      </c>
      <c r="C33433" s="221">
        <v>1.0</v>
      </c>
    </row>
    <row r="33434">
      <c r="A33434" s="221">
        <v>33967.0</v>
      </c>
      <c r="B33434" s="221">
        <v>40.0</v>
      </c>
      <c r="C33434" s="221">
        <v>1.0</v>
      </c>
    </row>
    <row r="33435">
      <c r="A33435" s="221">
        <v>33968.0</v>
      </c>
      <c r="B33435" s="221">
        <v>38.0</v>
      </c>
      <c r="C33435" s="221">
        <v>1.0</v>
      </c>
    </row>
    <row r="33436">
      <c r="A33436" s="221">
        <v>33968.0</v>
      </c>
      <c r="B33436" s="221">
        <v>39.0</v>
      </c>
      <c r="C33436" s="221">
        <v>1.0</v>
      </c>
    </row>
    <row r="33437">
      <c r="A33437" s="221">
        <v>33968.0</v>
      </c>
      <c r="B33437" s="221">
        <v>40.0</v>
      </c>
      <c r="C33437" s="221">
        <v>1.0</v>
      </c>
    </row>
    <row r="33438">
      <c r="A33438" s="221">
        <v>33969.0</v>
      </c>
      <c r="B33438" s="221">
        <v>38.0</v>
      </c>
      <c r="C33438" s="221">
        <v>1.0</v>
      </c>
    </row>
    <row r="33439">
      <c r="A33439" s="221">
        <v>33969.0</v>
      </c>
      <c r="B33439" s="221">
        <v>39.0</v>
      </c>
      <c r="C33439" s="221">
        <v>1.0</v>
      </c>
    </row>
    <row r="33440">
      <c r="A33440" s="221">
        <v>33969.0</v>
      </c>
      <c r="B33440" s="221">
        <v>40.0</v>
      </c>
      <c r="C33440" s="221">
        <v>1.0</v>
      </c>
    </row>
    <row r="33441">
      <c r="A33441" s="221">
        <v>33970.0</v>
      </c>
      <c r="B33441" s="221">
        <v>38.0</v>
      </c>
      <c r="C33441" s="221">
        <v>1.0</v>
      </c>
    </row>
    <row r="33442">
      <c r="A33442" s="221">
        <v>33970.0</v>
      </c>
      <c r="B33442" s="221">
        <v>39.0</v>
      </c>
      <c r="C33442" s="221">
        <v>1.0</v>
      </c>
    </row>
    <row r="33443">
      <c r="A33443" s="221">
        <v>33970.0</v>
      </c>
      <c r="B33443" s="221">
        <v>40.0</v>
      </c>
      <c r="C33443" s="221">
        <v>1.0</v>
      </c>
    </row>
    <row r="33444">
      <c r="A33444" s="221">
        <v>33971.0</v>
      </c>
      <c r="B33444" s="221">
        <v>38.0</v>
      </c>
      <c r="C33444" s="221">
        <v>1.0</v>
      </c>
    </row>
    <row r="33445">
      <c r="A33445" s="221">
        <v>33971.0</v>
      </c>
      <c r="B33445" s="221">
        <v>39.0</v>
      </c>
      <c r="C33445" s="221">
        <v>1.0</v>
      </c>
    </row>
    <row r="33446">
      <c r="A33446" s="221">
        <v>33971.0</v>
      </c>
      <c r="B33446" s="221">
        <v>40.0</v>
      </c>
      <c r="C33446" s="221">
        <v>1.0</v>
      </c>
    </row>
    <row r="33447">
      <c r="A33447" s="221">
        <v>33972.0</v>
      </c>
      <c r="B33447" s="221">
        <v>38.0</v>
      </c>
      <c r="C33447" s="221">
        <v>1.0</v>
      </c>
    </row>
    <row r="33448">
      <c r="A33448" s="221">
        <v>33972.0</v>
      </c>
      <c r="B33448" s="221">
        <v>39.0</v>
      </c>
      <c r="C33448" s="221">
        <v>1.0</v>
      </c>
    </row>
    <row r="33449">
      <c r="A33449" s="221">
        <v>33972.0</v>
      </c>
      <c r="B33449" s="221">
        <v>40.0</v>
      </c>
      <c r="C33449" s="221">
        <v>1.0</v>
      </c>
    </row>
    <row r="33450">
      <c r="A33450" s="221">
        <v>33973.0</v>
      </c>
      <c r="B33450" s="221">
        <v>38.0</v>
      </c>
      <c r="C33450" s="221">
        <v>1.0</v>
      </c>
    </row>
    <row r="33451">
      <c r="A33451" s="221">
        <v>33973.0</v>
      </c>
      <c r="B33451" s="221">
        <v>39.0</v>
      </c>
      <c r="C33451" s="221">
        <v>1.0</v>
      </c>
    </row>
    <row r="33452">
      <c r="A33452" s="221">
        <v>33973.0</v>
      </c>
      <c r="B33452" s="221">
        <v>40.0</v>
      </c>
      <c r="C33452" s="221">
        <v>1.0</v>
      </c>
    </row>
    <row r="33453">
      <c r="A33453" s="221">
        <v>33974.0</v>
      </c>
      <c r="B33453" s="221">
        <v>38.0</v>
      </c>
      <c r="C33453" s="221">
        <v>1.0</v>
      </c>
    </row>
    <row r="33454">
      <c r="A33454" s="221">
        <v>33974.0</v>
      </c>
      <c r="B33454" s="221">
        <v>39.0</v>
      </c>
      <c r="C33454" s="221">
        <v>1.0</v>
      </c>
    </row>
    <row r="33455">
      <c r="A33455" s="221">
        <v>33974.0</v>
      </c>
      <c r="B33455" s="221">
        <v>40.0</v>
      </c>
      <c r="C33455" s="221">
        <v>1.0</v>
      </c>
    </row>
    <row r="33456">
      <c r="A33456" s="221">
        <v>33975.0</v>
      </c>
      <c r="B33456" s="221">
        <v>38.0</v>
      </c>
      <c r="C33456" s="221">
        <v>1.0</v>
      </c>
    </row>
    <row r="33457">
      <c r="A33457" s="221">
        <v>33975.0</v>
      </c>
      <c r="B33457" s="221">
        <v>39.0</v>
      </c>
      <c r="C33457" s="221">
        <v>1.0</v>
      </c>
    </row>
    <row r="33458">
      <c r="A33458" s="221">
        <v>33975.0</v>
      </c>
      <c r="B33458" s="221">
        <v>40.0</v>
      </c>
      <c r="C33458" s="221">
        <v>1.0</v>
      </c>
    </row>
    <row r="33459">
      <c r="A33459" s="221">
        <v>33976.0</v>
      </c>
      <c r="B33459" s="221">
        <v>38.0</v>
      </c>
      <c r="C33459" s="221">
        <v>1.0</v>
      </c>
    </row>
    <row r="33460">
      <c r="A33460" s="221">
        <v>33976.0</v>
      </c>
      <c r="B33460" s="221">
        <v>39.0</v>
      </c>
      <c r="C33460" s="221">
        <v>1.0</v>
      </c>
    </row>
    <row r="33461">
      <c r="A33461" s="221">
        <v>33976.0</v>
      </c>
      <c r="B33461" s="221">
        <v>40.0</v>
      </c>
      <c r="C33461" s="221">
        <v>1.0</v>
      </c>
    </row>
    <row r="33462">
      <c r="A33462" s="221">
        <v>33981.0</v>
      </c>
      <c r="B33462" s="221">
        <v>34.0</v>
      </c>
      <c r="C33462" s="221">
        <v>333.0</v>
      </c>
    </row>
    <row r="33463">
      <c r="A33463" s="221">
        <v>33981.0</v>
      </c>
      <c r="B33463" s="221">
        <v>35.0</v>
      </c>
      <c r="C33463" s="221">
        <v>1667.0</v>
      </c>
    </row>
    <row r="33464">
      <c r="A33464" s="221">
        <v>33981.0</v>
      </c>
      <c r="B33464" s="221">
        <v>37.0</v>
      </c>
      <c r="C33464" s="221">
        <v>1111.0</v>
      </c>
    </row>
    <row r="33465">
      <c r="A33465" s="221">
        <v>33981.0</v>
      </c>
      <c r="B33465" s="221">
        <v>39.0</v>
      </c>
      <c r="C33465" s="221">
        <v>666.0</v>
      </c>
    </row>
    <row r="33466">
      <c r="A33466" s="221">
        <v>33981.0</v>
      </c>
      <c r="B33466" s="221">
        <v>40.0</v>
      </c>
      <c r="C33466" s="221">
        <v>266.0</v>
      </c>
    </row>
    <row r="33467">
      <c r="A33467" s="221">
        <v>33981.0</v>
      </c>
      <c r="B33467" s="221">
        <v>33539.0</v>
      </c>
      <c r="C33467" s="221">
        <v>11.0</v>
      </c>
    </row>
    <row r="33468">
      <c r="A33468" s="221">
        <v>33983.0</v>
      </c>
      <c r="B33468" s="221">
        <v>34.0</v>
      </c>
      <c r="C33468" s="221">
        <v>333.0</v>
      </c>
    </row>
    <row r="33469">
      <c r="A33469" s="221">
        <v>33983.0</v>
      </c>
      <c r="B33469" s="221">
        <v>35.0</v>
      </c>
      <c r="C33469" s="221">
        <v>1667.0</v>
      </c>
    </row>
    <row r="33470">
      <c r="A33470" s="221">
        <v>33983.0</v>
      </c>
      <c r="B33470" s="221">
        <v>37.0</v>
      </c>
      <c r="C33470" s="221">
        <v>1111.0</v>
      </c>
    </row>
    <row r="33471">
      <c r="A33471" s="221">
        <v>33983.0</v>
      </c>
      <c r="B33471" s="221">
        <v>39.0</v>
      </c>
      <c r="C33471" s="221">
        <v>666.0</v>
      </c>
    </row>
    <row r="33472">
      <c r="A33472" s="221">
        <v>33983.0</v>
      </c>
      <c r="B33472" s="221">
        <v>40.0</v>
      </c>
      <c r="C33472" s="221">
        <v>266.0</v>
      </c>
    </row>
    <row r="33473">
      <c r="A33473" s="221">
        <v>33983.0</v>
      </c>
      <c r="B33473" s="221">
        <v>33539.0</v>
      </c>
      <c r="C33473" s="221">
        <v>11.0</v>
      </c>
    </row>
    <row r="33474">
      <c r="A33474" s="221">
        <v>33985.0</v>
      </c>
      <c r="B33474" s="221">
        <v>34.0</v>
      </c>
      <c r="C33474" s="221">
        <v>333.0</v>
      </c>
    </row>
    <row r="33475">
      <c r="A33475" s="221">
        <v>33985.0</v>
      </c>
      <c r="B33475" s="221">
        <v>35.0</v>
      </c>
      <c r="C33475" s="221">
        <v>1667.0</v>
      </c>
    </row>
    <row r="33476">
      <c r="A33476" s="221">
        <v>33985.0</v>
      </c>
      <c r="B33476" s="221">
        <v>37.0</v>
      </c>
      <c r="C33476" s="221">
        <v>1111.0</v>
      </c>
    </row>
    <row r="33477">
      <c r="A33477" s="221">
        <v>33985.0</v>
      </c>
      <c r="B33477" s="221">
        <v>39.0</v>
      </c>
      <c r="C33477" s="221">
        <v>666.0</v>
      </c>
    </row>
    <row r="33478">
      <c r="A33478" s="221">
        <v>33985.0</v>
      </c>
      <c r="B33478" s="221">
        <v>40.0</v>
      </c>
      <c r="C33478" s="221">
        <v>266.0</v>
      </c>
    </row>
    <row r="33479">
      <c r="A33479" s="221">
        <v>33985.0</v>
      </c>
      <c r="B33479" s="221">
        <v>33539.0</v>
      </c>
      <c r="C33479" s="221">
        <v>11.0</v>
      </c>
    </row>
    <row r="33480">
      <c r="A33480" s="221">
        <v>33988.0</v>
      </c>
      <c r="B33480" s="221">
        <v>37.0</v>
      </c>
      <c r="C33480" s="221">
        <v>2.0</v>
      </c>
    </row>
    <row r="33481">
      <c r="A33481" s="221">
        <v>33988.0</v>
      </c>
      <c r="B33481" s="221">
        <v>38.0</v>
      </c>
      <c r="C33481" s="221">
        <v>6.0</v>
      </c>
    </row>
    <row r="33482">
      <c r="A33482" s="221">
        <v>33990.0</v>
      </c>
      <c r="B33482" s="221">
        <v>34.0</v>
      </c>
      <c r="C33482" s="221">
        <v>1.0</v>
      </c>
    </row>
    <row r="33483">
      <c r="A33483" s="221">
        <v>34118.0</v>
      </c>
      <c r="B33483" s="221">
        <v>641.0</v>
      </c>
      <c r="C33483" s="221">
        <v>1.0</v>
      </c>
    </row>
    <row r="33484">
      <c r="A33484" s="221">
        <v>34120.0</v>
      </c>
      <c r="B33484" s="221">
        <v>34.0</v>
      </c>
      <c r="C33484" s="221">
        <v>277778.0</v>
      </c>
    </row>
    <row r="33485">
      <c r="A33485" s="221">
        <v>34120.0</v>
      </c>
      <c r="B33485" s="221">
        <v>35.0</v>
      </c>
      <c r="C33485" s="221">
        <v>11111.0</v>
      </c>
    </row>
    <row r="33486">
      <c r="A33486" s="221">
        <v>34120.0</v>
      </c>
      <c r="B33486" s="221">
        <v>37.0</v>
      </c>
      <c r="C33486" s="221">
        <v>5556.0</v>
      </c>
    </row>
    <row r="33487">
      <c r="A33487" s="221">
        <v>34120.0</v>
      </c>
      <c r="B33487" s="221">
        <v>39.0</v>
      </c>
      <c r="C33487" s="221">
        <v>11112.0</v>
      </c>
    </row>
    <row r="33488">
      <c r="A33488" s="221">
        <v>34120.0</v>
      </c>
      <c r="B33488" s="221">
        <v>40.0</v>
      </c>
      <c r="C33488" s="221">
        <v>1112.0</v>
      </c>
    </row>
    <row r="33489">
      <c r="A33489" s="221">
        <v>34120.0</v>
      </c>
      <c r="B33489" s="221">
        <v>2867.0</v>
      </c>
      <c r="C33489" s="221">
        <v>4.0</v>
      </c>
    </row>
    <row r="33490">
      <c r="A33490" s="221">
        <v>34120.0</v>
      </c>
      <c r="B33490" s="221">
        <v>2870.0</v>
      </c>
      <c r="C33490" s="221">
        <v>9.0</v>
      </c>
    </row>
    <row r="33491">
      <c r="A33491" s="221">
        <v>34120.0</v>
      </c>
      <c r="B33491" s="221">
        <v>2872.0</v>
      </c>
      <c r="C33491" s="221">
        <v>2.0</v>
      </c>
    </row>
    <row r="33492">
      <c r="A33492" s="221">
        <v>34120.0</v>
      </c>
      <c r="B33492" s="221">
        <v>2875.0</v>
      </c>
      <c r="C33492" s="221">
        <v>4.0</v>
      </c>
    </row>
    <row r="33493">
      <c r="A33493" s="221">
        <v>34120.0</v>
      </c>
      <c r="B33493" s="221">
        <v>2876.0</v>
      </c>
      <c r="C33493" s="221">
        <v>2.0</v>
      </c>
    </row>
    <row r="33494">
      <c r="A33494" s="221">
        <v>34120.0</v>
      </c>
      <c r="B33494" s="221">
        <v>9834.0</v>
      </c>
      <c r="C33494" s="221">
        <v>22.0</v>
      </c>
    </row>
    <row r="33495">
      <c r="A33495" s="221">
        <v>34122.0</v>
      </c>
      <c r="B33495" s="221">
        <v>34.0</v>
      </c>
      <c r="C33495" s="221">
        <v>600.0</v>
      </c>
    </row>
    <row r="33496">
      <c r="A33496" s="221">
        <v>34122.0</v>
      </c>
      <c r="B33496" s="221">
        <v>35.0</v>
      </c>
      <c r="C33496" s="221">
        <v>1000.0</v>
      </c>
    </row>
    <row r="33497">
      <c r="A33497" s="221">
        <v>34122.0</v>
      </c>
      <c r="B33497" s="221">
        <v>37.0</v>
      </c>
      <c r="C33497" s="221">
        <v>1300.0</v>
      </c>
    </row>
    <row r="33498">
      <c r="A33498" s="221">
        <v>34122.0</v>
      </c>
      <c r="B33498" s="221">
        <v>39.0</v>
      </c>
      <c r="C33498" s="221">
        <v>2000.0</v>
      </c>
    </row>
    <row r="33499">
      <c r="A33499" s="221">
        <v>34122.0</v>
      </c>
      <c r="B33499" s="221">
        <v>40.0</v>
      </c>
      <c r="C33499" s="221">
        <v>250.0</v>
      </c>
    </row>
    <row r="33500">
      <c r="A33500" s="221">
        <v>34122.0</v>
      </c>
      <c r="B33500" s="221">
        <v>33539.0</v>
      </c>
      <c r="C33500" s="221">
        <v>15.0</v>
      </c>
    </row>
    <row r="33501">
      <c r="A33501" s="221">
        <v>34124.0</v>
      </c>
      <c r="B33501" s="221">
        <v>34.0</v>
      </c>
      <c r="C33501" s="221">
        <v>600.0</v>
      </c>
    </row>
    <row r="33502">
      <c r="A33502" s="221">
        <v>34124.0</v>
      </c>
      <c r="B33502" s="221">
        <v>35.0</v>
      </c>
      <c r="C33502" s="221">
        <v>1000.0</v>
      </c>
    </row>
    <row r="33503">
      <c r="A33503" s="221">
        <v>34124.0</v>
      </c>
      <c r="B33503" s="221">
        <v>37.0</v>
      </c>
      <c r="C33503" s="221">
        <v>1300.0</v>
      </c>
    </row>
    <row r="33504">
      <c r="A33504" s="221">
        <v>34124.0</v>
      </c>
      <c r="B33504" s="221">
        <v>39.0</v>
      </c>
      <c r="C33504" s="221">
        <v>2000.0</v>
      </c>
    </row>
    <row r="33505">
      <c r="A33505" s="221">
        <v>34124.0</v>
      </c>
      <c r="B33505" s="221">
        <v>40.0</v>
      </c>
      <c r="C33505" s="221">
        <v>250.0</v>
      </c>
    </row>
    <row r="33506">
      <c r="A33506" s="221">
        <v>34124.0</v>
      </c>
      <c r="B33506" s="221">
        <v>33539.0</v>
      </c>
      <c r="C33506" s="221">
        <v>15.0</v>
      </c>
    </row>
    <row r="33507">
      <c r="A33507" s="221">
        <v>34126.0</v>
      </c>
      <c r="B33507" s="221">
        <v>34.0</v>
      </c>
      <c r="C33507" s="221">
        <v>600.0</v>
      </c>
    </row>
    <row r="33508">
      <c r="A33508" s="221">
        <v>34126.0</v>
      </c>
      <c r="B33508" s="221">
        <v>35.0</v>
      </c>
      <c r="C33508" s="221">
        <v>1000.0</v>
      </c>
    </row>
    <row r="33509">
      <c r="A33509" s="221">
        <v>34126.0</v>
      </c>
      <c r="B33509" s="221">
        <v>37.0</v>
      </c>
      <c r="C33509" s="221">
        <v>1300.0</v>
      </c>
    </row>
    <row r="33510">
      <c r="A33510" s="221">
        <v>34126.0</v>
      </c>
      <c r="B33510" s="221">
        <v>39.0</v>
      </c>
      <c r="C33510" s="221">
        <v>2000.0</v>
      </c>
    </row>
    <row r="33511">
      <c r="A33511" s="221">
        <v>34126.0</v>
      </c>
      <c r="B33511" s="221">
        <v>40.0</v>
      </c>
      <c r="C33511" s="221">
        <v>250.0</v>
      </c>
    </row>
    <row r="33512">
      <c r="A33512" s="221">
        <v>34126.0</v>
      </c>
      <c r="B33512" s="221">
        <v>33539.0</v>
      </c>
      <c r="C33512" s="221">
        <v>15.0</v>
      </c>
    </row>
    <row r="33513">
      <c r="A33513" s="221">
        <v>34151.0</v>
      </c>
      <c r="B33513" s="221">
        <v>17918.0</v>
      </c>
      <c r="C33513" s="221">
        <v>1.0</v>
      </c>
    </row>
    <row r="33514">
      <c r="A33514" s="221">
        <v>34213.0</v>
      </c>
      <c r="B33514" s="221">
        <v>642.0</v>
      </c>
      <c r="C33514" s="221">
        <v>1.0</v>
      </c>
    </row>
    <row r="33515">
      <c r="A33515" s="221">
        <v>34215.0</v>
      </c>
      <c r="B33515" s="221">
        <v>642.0</v>
      </c>
      <c r="C33515" s="221">
        <v>1.0</v>
      </c>
    </row>
    <row r="33516">
      <c r="A33516" s="221">
        <v>34217.0</v>
      </c>
      <c r="B33516" s="221">
        <v>642.0</v>
      </c>
      <c r="C33516" s="221">
        <v>1.0</v>
      </c>
    </row>
    <row r="33517">
      <c r="A33517" s="221">
        <v>34219.0</v>
      </c>
      <c r="B33517" s="221">
        <v>28659.0</v>
      </c>
      <c r="C33517" s="221">
        <v>1.0</v>
      </c>
    </row>
    <row r="33518">
      <c r="A33518" s="221">
        <v>34221.0</v>
      </c>
      <c r="B33518" s="221">
        <v>28659.0</v>
      </c>
      <c r="C33518" s="221">
        <v>1.0</v>
      </c>
    </row>
    <row r="33519">
      <c r="A33519" s="221">
        <v>34223.0</v>
      </c>
      <c r="B33519" s="221">
        <v>28659.0</v>
      </c>
      <c r="C33519" s="221">
        <v>1.0</v>
      </c>
    </row>
    <row r="33520">
      <c r="A33520" s="221">
        <v>34225.0</v>
      </c>
      <c r="B33520" s="221">
        <v>638.0</v>
      </c>
      <c r="C33520" s="221">
        <v>1.0</v>
      </c>
    </row>
    <row r="33521">
      <c r="A33521" s="221">
        <v>34227.0</v>
      </c>
      <c r="B33521" s="221">
        <v>638.0</v>
      </c>
      <c r="C33521" s="221">
        <v>1.0</v>
      </c>
    </row>
    <row r="33522">
      <c r="A33522" s="221">
        <v>34229.0</v>
      </c>
      <c r="B33522" s="221">
        <v>638.0</v>
      </c>
      <c r="C33522" s="221">
        <v>1.0</v>
      </c>
    </row>
    <row r="33523">
      <c r="A33523" s="221">
        <v>34231.0</v>
      </c>
      <c r="B33523" s="221">
        <v>28710.0</v>
      </c>
      <c r="C33523" s="221">
        <v>1.0</v>
      </c>
    </row>
    <row r="33524">
      <c r="A33524" s="221">
        <v>34233.0</v>
      </c>
      <c r="B33524" s="221">
        <v>28710.0</v>
      </c>
      <c r="C33524" s="221">
        <v>1.0</v>
      </c>
    </row>
    <row r="33525">
      <c r="A33525" s="221">
        <v>34235.0</v>
      </c>
      <c r="B33525" s="221">
        <v>28710.0</v>
      </c>
      <c r="C33525" s="221">
        <v>1.0</v>
      </c>
    </row>
    <row r="33526">
      <c r="A33526" s="221">
        <v>34237.0</v>
      </c>
      <c r="B33526" s="221">
        <v>641.0</v>
      </c>
      <c r="C33526" s="221">
        <v>1.0</v>
      </c>
    </row>
    <row r="33527">
      <c r="A33527" s="221">
        <v>34239.0</v>
      </c>
      <c r="B33527" s="221">
        <v>641.0</v>
      </c>
      <c r="C33527" s="221">
        <v>1.0</v>
      </c>
    </row>
    <row r="33528">
      <c r="A33528" s="221">
        <v>34241.0</v>
      </c>
      <c r="B33528" s="221">
        <v>28661.0</v>
      </c>
      <c r="C33528" s="221">
        <v>1.0</v>
      </c>
    </row>
    <row r="33529">
      <c r="A33529" s="221">
        <v>34243.0</v>
      </c>
      <c r="B33529" s="221">
        <v>28661.0</v>
      </c>
      <c r="C33529" s="221">
        <v>1.0</v>
      </c>
    </row>
    <row r="33530">
      <c r="A33530" s="221">
        <v>34245.0</v>
      </c>
      <c r="B33530" s="221">
        <v>28661.0</v>
      </c>
      <c r="C33530" s="221">
        <v>1.0</v>
      </c>
    </row>
    <row r="33531">
      <c r="A33531" s="221">
        <v>34247.0</v>
      </c>
      <c r="B33531" s="221">
        <v>639.0</v>
      </c>
      <c r="C33531" s="221">
        <v>1.0</v>
      </c>
    </row>
    <row r="33532">
      <c r="A33532" s="221">
        <v>34249.0</v>
      </c>
      <c r="B33532" s="221">
        <v>639.0</v>
      </c>
      <c r="C33532" s="221">
        <v>1.0</v>
      </c>
    </row>
    <row r="33533">
      <c r="A33533" s="221">
        <v>34251.0</v>
      </c>
      <c r="B33533" s="221">
        <v>639.0</v>
      </c>
      <c r="C33533" s="221">
        <v>1.0</v>
      </c>
    </row>
    <row r="33534">
      <c r="A33534" s="221">
        <v>34253.0</v>
      </c>
      <c r="B33534" s="221">
        <v>28665.0</v>
      </c>
      <c r="C33534" s="221">
        <v>1.0</v>
      </c>
    </row>
    <row r="33535">
      <c r="A33535" s="221">
        <v>34255.0</v>
      </c>
      <c r="B33535" s="221">
        <v>28665.0</v>
      </c>
      <c r="C33535" s="221">
        <v>1.0</v>
      </c>
    </row>
    <row r="33536">
      <c r="A33536" s="221">
        <v>34257.0</v>
      </c>
      <c r="B33536" s="221">
        <v>28665.0</v>
      </c>
      <c r="C33536" s="221">
        <v>1.0</v>
      </c>
    </row>
    <row r="33537">
      <c r="A33537" s="221">
        <v>34260.0</v>
      </c>
      <c r="B33537" s="221">
        <v>34.0</v>
      </c>
      <c r="C33537" s="221">
        <v>6.0</v>
      </c>
    </row>
    <row r="33538">
      <c r="A33538" s="221">
        <v>34260.0</v>
      </c>
      <c r="B33538" s="221">
        <v>35.0</v>
      </c>
      <c r="C33538" s="221">
        <v>17.0</v>
      </c>
    </row>
    <row r="33539">
      <c r="A33539" s="221">
        <v>34260.0</v>
      </c>
      <c r="B33539" s="221">
        <v>36.0</v>
      </c>
      <c r="C33539" s="221">
        <v>22.0</v>
      </c>
    </row>
    <row r="33540">
      <c r="A33540" s="221">
        <v>34260.0</v>
      </c>
      <c r="B33540" s="221">
        <v>37.0</v>
      </c>
      <c r="C33540" s="221">
        <v>1.0</v>
      </c>
    </row>
    <row r="33541">
      <c r="A33541" s="221">
        <v>34260.0</v>
      </c>
      <c r="B33541" s="221">
        <v>38.0</v>
      </c>
      <c r="C33541" s="221">
        <v>1.0</v>
      </c>
    </row>
    <row r="33542">
      <c r="A33542" s="221">
        <v>34260.0</v>
      </c>
      <c r="B33542" s="221">
        <v>40.0</v>
      </c>
      <c r="C33542" s="221">
        <v>1.0</v>
      </c>
    </row>
    <row r="33543">
      <c r="A33543" s="221">
        <v>34260.0</v>
      </c>
      <c r="B33543" s="221">
        <v>16275.0</v>
      </c>
      <c r="C33543" s="221">
        <v>56.0</v>
      </c>
    </row>
    <row r="33544">
      <c r="A33544" s="221">
        <v>34264.0</v>
      </c>
      <c r="B33544" s="221">
        <v>34.0</v>
      </c>
      <c r="C33544" s="221">
        <v>1218080.0</v>
      </c>
    </row>
    <row r="33545">
      <c r="A33545" s="221">
        <v>34264.0</v>
      </c>
      <c r="B33545" s="221">
        <v>35.0</v>
      </c>
      <c r="C33545" s="221">
        <v>555738.0</v>
      </c>
    </row>
    <row r="33546">
      <c r="A33546" s="221">
        <v>34264.0</v>
      </c>
      <c r="B33546" s="221">
        <v>36.0</v>
      </c>
      <c r="C33546" s="221">
        <v>53266.0</v>
      </c>
    </row>
    <row r="33547">
      <c r="A33547" s="221">
        <v>34264.0</v>
      </c>
      <c r="B33547" s="221">
        <v>37.0</v>
      </c>
      <c r="C33547" s="221">
        <v>10118.0</v>
      </c>
    </row>
    <row r="33548">
      <c r="A33548" s="221">
        <v>34264.0</v>
      </c>
      <c r="B33548" s="221">
        <v>38.0</v>
      </c>
      <c r="C33548" s="221">
        <v>2013.0</v>
      </c>
    </row>
    <row r="33549">
      <c r="A33549" s="221">
        <v>34264.0</v>
      </c>
      <c r="B33549" s="221">
        <v>39.0</v>
      </c>
      <c r="C33549" s="221">
        <v>1362.0</v>
      </c>
    </row>
    <row r="33550">
      <c r="A33550" s="221">
        <v>34264.0</v>
      </c>
      <c r="B33550" s="221">
        <v>40.0</v>
      </c>
      <c r="C33550" s="221">
        <v>308.0</v>
      </c>
    </row>
    <row r="33551">
      <c r="A33551" s="221">
        <v>34266.0</v>
      </c>
      <c r="B33551" s="221">
        <v>25599.0</v>
      </c>
      <c r="C33551" s="221">
        <v>3.0</v>
      </c>
    </row>
    <row r="33552">
      <c r="A33552" s="221">
        <v>34266.0</v>
      </c>
      <c r="B33552" s="221">
        <v>25600.0</v>
      </c>
      <c r="C33552" s="221">
        <v>4.0</v>
      </c>
    </row>
    <row r="33553">
      <c r="A33553" s="221">
        <v>34266.0</v>
      </c>
      <c r="B33553" s="221">
        <v>25602.0</v>
      </c>
      <c r="C33553" s="221">
        <v>2.0</v>
      </c>
    </row>
    <row r="33554">
      <c r="A33554" s="221">
        <v>34268.0</v>
      </c>
      <c r="B33554" s="221">
        <v>25599.0</v>
      </c>
      <c r="C33554" s="221">
        <v>18.0</v>
      </c>
    </row>
    <row r="33555">
      <c r="A33555" s="221">
        <v>34268.0</v>
      </c>
      <c r="B33555" s="221">
        <v>25600.0</v>
      </c>
      <c r="C33555" s="221">
        <v>20.0</v>
      </c>
    </row>
    <row r="33556">
      <c r="A33556" s="221">
        <v>34268.0</v>
      </c>
      <c r="B33556" s="221">
        <v>25602.0</v>
      </c>
      <c r="C33556" s="221">
        <v>14.0</v>
      </c>
    </row>
    <row r="33557">
      <c r="A33557" s="221">
        <v>34271.0</v>
      </c>
      <c r="B33557" s="221">
        <v>34.0</v>
      </c>
      <c r="C33557" s="221">
        <v>700.0</v>
      </c>
    </row>
    <row r="33558">
      <c r="A33558" s="221">
        <v>34271.0</v>
      </c>
      <c r="B33558" s="221">
        <v>35.0</v>
      </c>
      <c r="C33558" s="221">
        <v>521.0</v>
      </c>
    </row>
    <row r="33559">
      <c r="A33559" s="221">
        <v>34271.0</v>
      </c>
      <c r="B33559" s="221">
        <v>36.0</v>
      </c>
      <c r="C33559" s="221">
        <v>1.0</v>
      </c>
    </row>
    <row r="33560">
      <c r="A33560" s="221">
        <v>34271.0</v>
      </c>
      <c r="B33560" s="221">
        <v>37.0</v>
      </c>
      <c r="C33560" s="221">
        <v>3.0</v>
      </c>
    </row>
    <row r="33561">
      <c r="A33561" s="221">
        <v>34272.0</v>
      </c>
      <c r="B33561" s="221">
        <v>34.0</v>
      </c>
      <c r="C33561" s="221">
        <v>1556.0</v>
      </c>
    </row>
    <row r="33562">
      <c r="A33562" s="221">
        <v>34272.0</v>
      </c>
      <c r="B33562" s="221">
        <v>35.0</v>
      </c>
      <c r="C33562" s="221">
        <v>1158.0</v>
      </c>
    </row>
    <row r="33563">
      <c r="A33563" s="221">
        <v>34272.0</v>
      </c>
      <c r="B33563" s="221">
        <v>36.0</v>
      </c>
      <c r="C33563" s="221">
        <v>3.0</v>
      </c>
    </row>
    <row r="33564">
      <c r="A33564" s="221">
        <v>34272.0</v>
      </c>
      <c r="B33564" s="221">
        <v>37.0</v>
      </c>
      <c r="C33564" s="221">
        <v>7.0</v>
      </c>
    </row>
    <row r="33565">
      <c r="A33565" s="221">
        <v>34272.0</v>
      </c>
      <c r="B33565" s="221">
        <v>9848.0</v>
      </c>
      <c r="C33565" s="221">
        <v>2.0</v>
      </c>
    </row>
    <row r="33566">
      <c r="A33566" s="221">
        <v>34272.0</v>
      </c>
      <c r="B33566" s="221">
        <v>11399.0</v>
      </c>
      <c r="C33566" s="221">
        <v>9.0</v>
      </c>
    </row>
    <row r="33567">
      <c r="A33567" s="221">
        <v>34272.0</v>
      </c>
      <c r="B33567" s="221">
        <v>11689.0</v>
      </c>
      <c r="C33567" s="221">
        <v>13.0</v>
      </c>
    </row>
    <row r="33568">
      <c r="A33568" s="221">
        <v>34274.0</v>
      </c>
      <c r="B33568" s="221">
        <v>34.0</v>
      </c>
      <c r="C33568" s="221">
        <v>9089.0</v>
      </c>
    </row>
    <row r="33569">
      <c r="A33569" s="221">
        <v>34274.0</v>
      </c>
      <c r="B33569" s="221">
        <v>35.0</v>
      </c>
      <c r="C33569" s="221">
        <v>2786.0</v>
      </c>
    </row>
    <row r="33570">
      <c r="A33570" s="221">
        <v>34274.0</v>
      </c>
      <c r="B33570" s="221">
        <v>36.0</v>
      </c>
      <c r="C33570" s="221">
        <v>2827.0</v>
      </c>
    </row>
    <row r="33571">
      <c r="A33571" s="221">
        <v>34274.0</v>
      </c>
      <c r="B33571" s="221">
        <v>37.0</v>
      </c>
      <c r="C33571" s="221">
        <v>14.0</v>
      </c>
    </row>
    <row r="33572">
      <c r="A33572" s="221">
        <v>34274.0</v>
      </c>
      <c r="B33572" s="221">
        <v>38.0</v>
      </c>
      <c r="C33572" s="221">
        <v>1.0</v>
      </c>
    </row>
    <row r="33573">
      <c r="A33573" s="221">
        <v>34274.0</v>
      </c>
      <c r="B33573" s="221">
        <v>9848.0</v>
      </c>
      <c r="C33573" s="221">
        <v>7.0</v>
      </c>
    </row>
    <row r="33574">
      <c r="A33574" s="221">
        <v>34274.0</v>
      </c>
      <c r="B33574" s="221">
        <v>11399.0</v>
      </c>
      <c r="C33574" s="221">
        <v>25.0</v>
      </c>
    </row>
    <row r="33575">
      <c r="A33575" s="221">
        <v>34274.0</v>
      </c>
      <c r="B33575" s="221">
        <v>11689.0</v>
      </c>
      <c r="C33575" s="221">
        <v>27.0</v>
      </c>
    </row>
    <row r="33576">
      <c r="A33576" s="221">
        <v>34276.0</v>
      </c>
      <c r="B33576" s="221">
        <v>34.0</v>
      </c>
      <c r="C33576" s="221">
        <v>68307.0</v>
      </c>
    </row>
    <row r="33577">
      <c r="A33577" s="221">
        <v>34276.0</v>
      </c>
      <c r="B33577" s="221">
        <v>35.0</v>
      </c>
      <c r="C33577" s="221">
        <v>17839.0</v>
      </c>
    </row>
    <row r="33578">
      <c r="A33578" s="221">
        <v>34276.0</v>
      </c>
      <c r="B33578" s="221">
        <v>36.0</v>
      </c>
      <c r="C33578" s="221">
        <v>7197.0</v>
      </c>
    </row>
    <row r="33579">
      <c r="A33579" s="221">
        <v>34276.0</v>
      </c>
      <c r="B33579" s="221">
        <v>37.0</v>
      </c>
      <c r="C33579" s="221">
        <v>1951.0</v>
      </c>
    </row>
    <row r="33580">
      <c r="A33580" s="221">
        <v>34276.0</v>
      </c>
      <c r="B33580" s="221">
        <v>38.0</v>
      </c>
      <c r="C33580" s="221">
        <v>234.0</v>
      </c>
    </row>
    <row r="33581">
      <c r="A33581" s="221">
        <v>34276.0</v>
      </c>
      <c r="B33581" s="221">
        <v>39.0</v>
      </c>
      <c r="C33581" s="221">
        <v>12.0</v>
      </c>
    </row>
    <row r="33582">
      <c r="A33582" s="221">
        <v>34276.0</v>
      </c>
      <c r="B33582" s="221">
        <v>40.0</v>
      </c>
      <c r="C33582" s="221">
        <v>26.0</v>
      </c>
    </row>
    <row r="33583">
      <c r="A33583" s="221">
        <v>34276.0</v>
      </c>
      <c r="B33583" s="221">
        <v>9848.0</v>
      </c>
      <c r="C33583" s="221">
        <v>21.0</v>
      </c>
    </row>
    <row r="33584">
      <c r="A33584" s="221">
        <v>34276.0</v>
      </c>
      <c r="B33584" s="221">
        <v>11399.0</v>
      </c>
      <c r="C33584" s="221">
        <v>52.0</v>
      </c>
    </row>
    <row r="33585">
      <c r="A33585" s="221">
        <v>34276.0</v>
      </c>
      <c r="B33585" s="221">
        <v>11689.0</v>
      </c>
      <c r="C33585" s="221">
        <v>49.0</v>
      </c>
    </row>
    <row r="33586">
      <c r="A33586" s="221">
        <v>34278.0</v>
      </c>
      <c r="B33586" s="221">
        <v>34.0</v>
      </c>
      <c r="C33586" s="221">
        <v>1596.0</v>
      </c>
    </row>
    <row r="33587">
      <c r="A33587" s="221">
        <v>34278.0</v>
      </c>
      <c r="B33587" s="221">
        <v>35.0</v>
      </c>
      <c r="C33587" s="221">
        <v>690.0</v>
      </c>
    </row>
    <row r="33588">
      <c r="A33588" s="221">
        <v>34278.0</v>
      </c>
      <c r="B33588" s="221">
        <v>36.0</v>
      </c>
      <c r="C33588" s="221">
        <v>144.0</v>
      </c>
    </row>
    <row r="33589">
      <c r="A33589" s="221">
        <v>34278.0</v>
      </c>
      <c r="B33589" s="221">
        <v>9848.0</v>
      </c>
      <c r="C33589" s="221">
        <v>2.0</v>
      </c>
    </row>
    <row r="33590">
      <c r="A33590" s="221">
        <v>34278.0</v>
      </c>
      <c r="B33590" s="221">
        <v>11399.0</v>
      </c>
      <c r="C33590" s="221">
        <v>9.0</v>
      </c>
    </row>
    <row r="33591">
      <c r="A33591" s="221">
        <v>34278.0</v>
      </c>
      <c r="B33591" s="221">
        <v>11688.0</v>
      </c>
      <c r="C33591" s="221">
        <v>13.0</v>
      </c>
    </row>
    <row r="33592">
      <c r="A33592" s="221">
        <v>34280.0</v>
      </c>
      <c r="B33592" s="221">
        <v>34.0</v>
      </c>
      <c r="C33592" s="221">
        <v>9089.0</v>
      </c>
    </row>
    <row r="33593">
      <c r="A33593" s="221">
        <v>34280.0</v>
      </c>
      <c r="B33593" s="221">
        <v>35.0</v>
      </c>
      <c r="C33593" s="221">
        <v>2786.0</v>
      </c>
    </row>
    <row r="33594">
      <c r="A33594" s="221">
        <v>34280.0</v>
      </c>
      <c r="B33594" s="221">
        <v>36.0</v>
      </c>
      <c r="C33594" s="221">
        <v>2827.0</v>
      </c>
    </row>
    <row r="33595">
      <c r="A33595" s="221">
        <v>34280.0</v>
      </c>
      <c r="B33595" s="221">
        <v>37.0</v>
      </c>
      <c r="C33595" s="221">
        <v>14.0</v>
      </c>
    </row>
    <row r="33596">
      <c r="A33596" s="221">
        <v>34280.0</v>
      </c>
      <c r="B33596" s="221">
        <v>38.0</v>
      </c>
      <c r="C33596" s="221">
        <v>1.0</v>
      </c>
    </row>
    <row r="33597">
      <c r="A33597" s="221">
        <v>34280.0</v>
      </c>
      <c r="B33597" s="221">
        <v>9848.0</v>
      </c>
      <c r="C33597" s="221">
        <v>7.0</v>
      </c>
    </row>
    <row r="33598">
      <c r="A33598" s="221">
        <v>34280.0</v>
      </c>
      <c r="B33598" s="221">
        <v>11399.0</v>
      </c>
      <c r="C33598" s="221">
        <v>27.0</v>
      </c>
    </row>
    <row r="33599">
      <c r="A33599" s="221">
        <v>34280.0</v>
      </c>
      <c r="B33599" s="221">
        <v>11688.0</v>
      </c>
      <c r="C33599" s="221">
        <v>27.0</v>
      </c>
    </row>
    <row r="33600">
      <c r="A33600" s="221">
        <v>34282.0</v>
      </c>
      <c r="B33600" s="221">
        <v>34.0</v>
      </c>
      <c r="C33600" s="221">
        <v>91067.0</v>
      </c>
    </row>
    <row r="33601">
      <c r="A33601" s="221">
        <v>34282.0</v>
      </c>
      <c r="B33601" s="221">
        <v>35.0</v>
      </c>
      <c r="C33601" s="221">
        <v>23527.0</v>
      </c>
    </row>
    <row r="33602">
      <c r="A33602" s="221">
        <v>34282.0</v>
      </c>
      <c r="B33602" s="221">
        <v>36.0</v>
      </c>
      <c r="C33602" s="221">
        <v>8613.0</v>
      </c>
    </row>
    <row r="33603">
      <c r="A33603" s="221">
        <v>34282.0</v>
      </c>
      <c r="B33603" s="221">
        <v>37.0</v>
      </c>
      <c r="C33603" s="221">
        <v>2294.0</v>
      </c>
    </row>
    <row r="33604">
      <c r="A33604" s="221">
        <v>34282.0</v>
      </c>
      <c r="B33604" s="221">
        <v>38.0</v>
      </c>
      <c r="C33604" s="221">
        <v>324.0</v>
      </c>
    </row>
    <row r="33605">
      <c r="A33605" s="221">
        <v>34282.0</v>
      </c>
      <c r="B33605" s="221">
        <v>39.0</v>
      </c>
      <c r="C33605" s="221">
        <v>18.0</v>
      </c>
    </row>
    <row r="33606">
      <c r="A33606" s="221">
        <v>34282.0</v>
      </c>
      <c r="B33606" s="221">
        <v>40.0</v>
      </c>
      <c r="C33606" s="221">
        <v>52.0</v>
      </c>
    </row>
    <row r="33607">
      <c r="A33607" s="221">
        <v>34282.0</v>
      </c>
      <c r="B33607" s="221">
        <v>9848.0</v>
      </c>
      <c r="C33607" s="221">
        <v>21.0</v>
      </c>
    </row>
    <row r="33608">
      <c r="A33608" s="221">
        <v>34282.0</v>
      </c>
      <c r="B33608" s="221">
        <v>11399.0</v>
      </c>
      <c r="C33608" s="221">
        <v>22.0</v>
      </c>
    </row>
    <row r="33609">
      <c r="A33609" s="221">
        <v>34282.0</v>
      </c>
      <c r="B33609" s="221">
        <v>11688.0</v>
      </c>
      <c r="C33609" s="221">
        <v>52.0</v>
      </c>
    </row>
    <row r="33610">
      <c r="A33610" s="221">
        <v>34284.0</v>
      </c>
      <c r="B33610" s="221">
        <v>34.0</v>
      </c>
      <c r="C33610" s="221">
        <v>1667.0</v>
      </c>
    </row>
    <row r="33611">
      <c r="A33611" s="221">
        <v>34284.0</v>
      </c>
      <c r="B33611" s="221">
        <v>35.0</v>
      </c>
      <c r="C33611" s="221">
        <v>144.0</v>
      </c>
    </row>
    <row r="33612">
      <c r="A33612" s="221">
        <v>34284.0</v>
      </c>
      <c r="B33612" s="221">
        <v>36.0</v>
      </c>
      <c r="C33612" s="221">
        <v>83.0</v>
      </c>
    </row>
    <row r="33613">
      <c r="A33613" s="221">
        <v>34284.0</v>
      </c>
      <c r="B33613" s="221">
        <v>37.0</v>
      </c>
      <c r="C33613" s="221">
        <v>22.0</v>
      </c>
    </row>
    <row r="33614">
      <c r="A33614" s="221">
        <v>34284.0</v>
      </c>
      <c r="B33614" s="221">
        <v>9848.0</v>
      </c>
      <c r="C33614" s="221">
        <v>2.0</v>
      </c>
    </row>
    <row r="33615">
      <c r="A33615" s="221">
        <v>34284.0</v>
      </c>
      <c r="B33615" s="221">
        <v>11399.0</v>
      </c>
      <c r="C33615" s="221">
        <v>7.0</v>
      </c>
    </row>
    <row r="33616">
      <c r="A33616" s="221">
        <v>34284.0</v>
      </c>
      <c r="B33616" s="221">
        <v>11691.0</v>
      </c>
      <c r="C33616" s="221">
        <v>12.0</v>
      </c>
    </row>
    <row r="33617">
      <c r="A33617" s="221">
        <v>34286.0</v>
      </c>
      <c r="B33617" s="221">
        <v>34.0</v>
      </c>
      <c r="C33617" s="221">
        <v>4529.0</v>
      </c>
    </row>
    <row r="33618">
      <c r="A33618" s="221">
        <v>34286.0</v>
      </c>
      <c r="B33618" s="221">
        <v>35.0</v>
      </c>
      <c r="C33618" s="221">
        <v>1643.0</v>
      </c>
    </row>
    <row r="33619">
      <c r="A33619" s="221">
        <v>34286.0</v>
      </c>
      <c r="B33619" s="221">
        <v>36.0</v>
      </c>
      <c r="C33619" s="221">
        <v>2413.0</v>
      </c>
    </row>
    <row r="33620">
      <c r="A33620" s="221">
        <v>34286.0</v>
      </c>
      <c r="B33620" s="221">
        <v>38.0</v>
      </c>
      <c r="C33620" s="221">
        <v>1.0</v>
      </c>
    </row>
    <row r="33621">
      <c r="A33621" s="221">
        <v>34286.0</v>
      </c>
      <c r="B33621" s="221">
        <v>9848.0</v>
      </c>
      <c r="C33621" s="221">
        <v>2.0</v>
      </c>
    </row>
    <row r="33622">
      <c r="A33622" s="221">
        <v>34286.0</v>
      </c>
      <c r="B33622" s="221">
        <v>11399.0</v>
      </c>
      <c r="C33622" s="221">
        <v>25.0</v>
      </c>
    </row>
    <row r="33623">
      <c r="A33623" s="221">
        <v>34286.0</v>
      </c>
      <c r="B33623" s="221">
        <v>11691.0</v>
      </c>
      <c r="C33623" s="221">
        <v>8.0</v>
      </c>
    </row>
    <row r="33624">
      <c r="A33624" s="221">
        <v>34288.0</v>
      </c>
      <c r="B33624" s="221">
        <v>34.0</v>
      </c>
      <c r="C33624" s="221">
        <v>68307.0</v>
      </c>
    </row>
    <row r="33625">
      <c r="A33625" s="221">
        <v>34288.0</v>
      </c>
      <c r="B33625" s="221">
        <v>35.0</v>
      </c>
      <c r="C33625" s="221">
        <v>17839.0</v>
      </c>
    </row>
    <row r="33626">
      <c r="A33626" s="221">
        <v>34288.0</v>
      </c>
      <c r="B33626" s="221">
        <v>36.0</v>
      </c>
      <c r="C33626" s="221">
        <v>7197.0</v>
      </c>
    </row>
    <row r="33627">
      <c r="A33627" s="221">
        <v>34288.0</v>
      </c>
      <c r="B33627" s="221">
        <v>37.0</v>
      </c>
      <c r="C33627" s="221">
        <v>1951.0</v>
      </c>
    </row>
    <row r="33628">
      <c r="A33628" s="221">
        <v>34288.0</v>
      </c>
      <c r="B33628" s="221">
        <v>38.0</v>
      </c>
      <c r="C33628" s="221">
        <v>234.0</v>
      </c>
    </row>
    <row r="33629">
      <c r="A33629" s="221">
        <v>34288.0</v>
      </c>
      <c r="B33629" s="221">
        <v>39.0</v>
      </c>
      <c r="C33629" s="221">
        <v>12.0</v>
      </c>
    </row>
    <row r="33630">
      <c r="A33630" s="221">
        <v>34288.0</v>
      </c>
      <c r="B33630" s="221">
        <v>40.0</v>
      </c>
      <c r="C33630" s="221">
        <v>26.0</v>
      </c>
    </row>
    <row r="33631">
      <c r="A33631" s="221">
        <v>34288.0</v>
      </c>
      <c r="B33631" s="221">
        <v>9848.0</v>
      </c>
      <c r="C33631" s="221">
        <v>7.0</v>
      </c>
    </row>
    <row r="33632">
      <c r="A33632" s="221">
        <v>34288.0</v>
      </c>
      <c r="B33632" s="221">
        <v>11399.0</v>
      </c>
      <c r="C33632" s="221">
        <v>52.0</v>
      </c>
    </row>
    <row r="33633">
      <c r="A33633" s="221">
        <v>34288.0</v>
      </c>
      <c r="B33633" s="221">
        <v>11691.0</v>
      </c>
      <c r="C33633" s="221">
        <v>49.0</v>
      </c>
    </row>
    <row r="33634">
      <c r="A33634" s="221">
        <v>34290.0</v>
      </c>
      <c r="B33634" s="221">
        <v>34.0</v>
      </c>
      <c r="C33634" s="221">
        <v>556.0</v>
      </c>
    </row>
    <row r="33635">
      <c r="A33635" s="221">
        <v>34290.0</v>
      </c>
      <c r="B33635" s="221">
        <v>35.0</v>
      </c>
      <c r="C33635" s="221">
        <v>278.0</v>
      </c>
    </row>
    <row r="33636">
      <c r="A33636" s="221">
        <v>34290.0</v>
      </c>
      <c r="B33636" s="221">
        <v>9848.0</v>
      </c>
      <c r="C33636" s="221">
        <v>1.0</v>
      </c>
    </row>
    <row r="33637">
      <c r="A33637" s="221">
        <v>34290.0</v>
      </c>
      <c r="B33637" s="221">
        <v>11399.0</v>
      </c>
      <c r="C33637" s="221">
        <v>1.0</v>
      </c>
    </row>
    <row r="33638">
      <c r="A33638" s="221">
        <v>34290.0</v>
      </c>
      <c r="B33638" s="221">
        <v>11540.0</v>
      </c>
      <c r="C33638" s="221">
        <v>1.0</v>
      </c>
    </row>
    <row r="33639">
      <c r="A33639" s="221">
        <v>34292.0</v>
      </c>
      <c r="B33639" s="221">
        <v>34.0</v>
      </c>
      <c r="C33639" s="221">
        <v>3258.0</v>
      </c>
    </row>
    <row r="33640">
      <c r="A33640" s="221">
        <v>34292.0</v>
      </c>
      <c r="B33640" s="221">
        <v>35.0</v>
      </c>
      <c r="C33640" s="221">
        <v>2926.0</v>
      </c>
    </row>
    <row r="33641">
      <c r="A33641" s="221">
        <v>34292.0</v>
      </c>
      <c r="B33641" s="221">
        <v>38.0</v>
      </c>
      <c r="C33641" s="221">
        <v>7.0</v>
      </c>
    </row>
    <row r="33642">
      <c r="A33642" s="221">
        <v>34292.0</v>
      </c>
      <c r="B33642" s="221">
        <v>39.0</v>
      </c>
      <c r="C33642" s="221">
        <v>4.0</v>
      </c>
    </row>
    <row r="33643">
      <c r="A33643" s="221">
        <v>34292.0</v>
      </c>
      <c r="B33643" s="221">
        <v>9848.0</v>
      </c>
      <c r="C33643" s="221">
        <v>9.0</v>
      </c>
    </row>
    <row r="33644">
      <c r="A33644" s="221">
        <v>34292.0</v>
      </c>
      <c r="B33644" s="221">
        <v>11399.0</v>
      </c>
      <c r="C33644" s="221">
        <v>9.0</v>
      </c>
    </row>
    <row r="33645">
      <c r="A33645" s="221">
        <v>34292.0</v>
      </c>
      <c r="B33645" s="221">
        <v>11540.0</v>
      </c>
      <c r="C33645" s="221">
        <v>4.0</v>
      </c>
    </row>
    <row r="33646">
      <c r="A33646" s="221">
        <v>34294.0</v>
      </c>
      <c r="B33646" s="221">
        <v>34.0</v>
      </c>
      <c r="C33646" s="221">
        <v>122.0</v>
      </c>
    </row>
    <row r="33647">
      <c r="A33647" s="221">
        <v>34294.0</v>
      </c>
      <c r="B33647" s="221">
        <v>35.0</v>
      </c>
      <c r="C33647" s="221">
        <v>1342.0</v>
      </c>
    </row>
    <row r="33648">
      <c r="A33648" s="221">
        <v>34294.0</v>
      </c>
      <c r="B33648" s="221">
        <v>38.0</v>
      </c>
      <c r="C33648" s="221">
        <v>9.0</v>
      </c>
    </row>
    <row r="33649">
      <c r="A33649" s="221">
        <v>34294.0</v>
      </c>
      <c r="B33649" s="221">
        <v>39.0</v>
      </c>
      <c r="C33649" s="221">
        <v>4.0</v>
      </c>
    </row>
    <row r="33650">
      <c r="A33650" s="221">
        <v>34294.0</v>
      </c>
      <c r="B33650" s="221">
        <v>40.0</v>
      </c>
      <c r="C33650" s="221">
        <v>22.0</v>
      </c>
    </row>
    <row r="33651">
      <c r="A33651" s="221">
        <v>34294.0</v>
      </c>
      <c r="B33651" s="221">
        <v>9848.0</v>
      </c>
      <c r="C33651" s="221">
        <v>36.0</v>
      </c>
    </row>
    <row r="33652">
      <c r="A33652" s="221">
        <v>34294.0</v>
      </c>
      <c r="B33652" s="221">
        <v>11399.0</v>
      </c>
      <c r="C33652" s="221">
        <v>36.0</v>
      </c>
    </row>
    <row r="33653">
      <c r="A33653" s="221">
        <v>34294.0</v>
      </c>
      <c r="B33653" s="221">
        <v>11540.0</v>
      </c>
      <c r="C33653" s="221">
        <v>36.0</v>
      </c>
    </row>
    <row r="33654">
      <c r="A33654" s="221">
        <v>34306.0</v>
      </c>
      <c r="B33654" s="221">
        <v>25599.0</v>
      </c>
      <c r="C33654" s="221">
        <v>89.0</v>
      </c>
    </row>
    <row r="33655">
      <c r="A33655" s="221">
        <v>34306.0</v>
      </c>
      <c r="B33655" s="221">
        <v>25600.0</v>
      </c>
      <c r="C33655" s="221">
        <v>100.0</v>
      </c>
    </row>
    <row r="33656">
      <c r="A33656" s="221">
        <v>34306.0</v>
      </c>
      <c r="B33656" s="221">
        <v>25602.0</v>
      </c>
      <c r="C33656" s="221">
        <v>66.0</v>
      </c>
    </row>
    <row r="33657">
      <c r="A33657" s="221">
        <v>34308.0</v>
      </c>
      <c r="B33657" s="221">
        <v>25599.0</v>
      </c>
      <c r="C33657" s="221">
        <v>444.0</v>
      </c>
    </row>
    <row r="33658">
      <c r="A33658" s="221">
        <v>34308.0</v>
      </c>
      <c r="B33658" s="221">
        <v>25600.0</v>
      </c>
      <c r="C33658" s="221">
        <v>500.0</v>
      </c>
    </row>
    <row r="33659">
      <c r="A33659" s="221">
        <v>34308.0</v>
      </c>
      <c r="B33659" s="221">
        <v>25602.0</v>
      </c>
      <c r="C33659" s="221">
        <v>334.0</v>
      </c>
    </row>
    <row r="33660">
      <c r="A33660" s="221">
        <v>34317.0</v>
      </c>
      <c r="B33660" s="221">
        <v>29992.0</v>
      </c>
      <c r="C33660" s="221">
        <v>2.0</v>
      </c>
    </row>
    <row r="33661">
      <c r="A33661" s="221">
        <v>34317.0</v>
      </c>
      <c r="B33661" s="221">
        <v>29994.0</v>
      </c>
      <c r="C33661" s="221">
        <v>2.0</v>
      </c>
    </row>
    <row r="33662">
      <c r="A33662" s="221">
        <v>34317.0</v>
      </c>
      <c r="B33662" s="221">
        <v>30002.0</v>
      </c>
      <c r="C33662" s="221">
        <v>2.0</v>
      </c>
    </row>
    <row r="33663">
      <c r="A33663" s="221">
        <v>34317.0</v>
      </c>
      <c r="B33663" s="221">
        <v>30464.0</v>
      </c>
      <c r="C33663" s="221">
        <v>8.0</v>
      </c>
    </row>
    <row r="33664">
      <c r="A33664" s="221">
        <v>34317.0</v>
      </c>
      <c r="B33664" s="221">
        <v>30466.0</v>
      </c>
      <c r="C33664" s="221">
        <v>2.0</v>
      </c>
    </row>
    <row r="33665">
      <c r="A33665" s="221">
        <v>34317.0</v>
      </c>
      <c r="B33665" s="221">
        <v>30476.0</v>
      </c>
      <c r="C33665" s="221">
        <v>2.0</v>
      </c>
    </row>
    <row r="33666">
      <c r="A33666" s="221">
        <v>34317.0</v>
      </c>
      <c r="B33666" s="221">
        <v>30478.0</v>
      </c>
      <c r="C33666" s="221">
        <v>2.0</v>
      </c>
    </row>
    <row r="33667">
      <c r="A33667" s="221">
        <v>34317.0</v>
      </c>
      <c r="B33667" s="221">
        <v>34396.0</v>
      </c>
      <c r="C33667" s="221">
        <v>3.0</v>
      </c>
    </row>
    <row r="33668">
      <c r="A33668" s="221">
        <v>34328.0</v>
      </c>
      <c r="B33668" s="221">
        <v>21009.0</v>
      </c>
      <c r="C33668" s="221">
        <v>10.0</v>
      </c>
    </row>
    <row r="33669">
      <c r="A33669" s="221">
        <v>34328.0</v>
      </c>
      <c r="B33669" s="221">
        <v>21017.0</v>
      </c>
      <c r="C33669" s="221">
        <v>12.0</v>
      </c>
    </row>
    <row r="33670">
      <c r="A33670" s="221">
        <v>34328.0</v>
      </c>
      <c r="B33670" s="221">
        <v>21023.0</v>
      </c>
      <c r="C33670" s="221">
        <v>10.0</v>
      </c>
    </row>
    <row r="33671">
      <c r="A33671" s="221">
        <v>34328.0</v>
      </c>
      <c r="B33671" s="221">
        <v>21027.0</v>
      </c>
      <c r="C33671" s="221">
        <v>8.0</v>
      </c>
    </row>
    <row r="33672">
      <c r="A33672" s="221">
        <v>34328.0</v>
      </c>
      <c r="B33672" s="221">
        <v>21037.0</v>
      </c>
      <c r="C33672" s="221">
        <v>49.0</v>
      </c>
    </row>
    <row r="33673">
      <c r="A33673" s="221">
        <v>34328.0</v>
      </c>
      <c r="B33673" s="221">
        <v>24558.0</v>
      </c>
      <c r="C33673" s="221">
        <v>52.0</v>
      </c>
    </row>
    <row r="33674">
      <c r="A33674" s="221">
        <v>34339.0</v>
      </c>
      <c r="B33674" s="221">
        <v>21009.0</v>
      </c>
      <c r="C33674" s="221">
        <v>7.0</v>
      </c>
    </row>
    <row r="33675">
      <c r="A33675" s="221">
        <v>34339.0</v>
      </c>
      <c r="B33675" s="221">
        <v>21011.0</v>
      </c>
      <c r="C33675" s="221">
        <v>37.0</v>
      </c>
    </row>
    <row r="33676">
      <c r="A33676" s="221">
        <v>34339.0</v>
      </c>
      <c r="B33676" s="221">
        <v>21013.0</v>
      </c>
      <c r="C33676" s="221">
        <v>6.0</v>
      </c>
    </row>
    <row r="33677">
      <c r="A33677" s="221">
        <v>34339.0</v>
      </c>
      <c r="B33677" s="221">
        <v>21017.0</v>
      </c>
      <c r="C33677" s="221">
        <v>24.0</v>
      </c>
    </row>
    <row r="33678">
      <c r="A33678" s="221">
        <v>34339.0</v>
      </c>
      <c r="B33678" s="221">
        <v>21019.0</v>
      </c>
      <c r="C33678" s="221">
        <v>7.0</v>
      </c>
    </row>
    <row r="33679">
      <c r="A33679" s="221">
        <v>34339.0</v>
      </c>
      <c r="B33679" s="221">
        <v>21021.0</v>
      </c>
      <c r="C33679" s="221">
        <v>13.0</v>
      </c>
    </row>
    <row r="33680">
      <c r="A33680" s="221">
        <v>34339.0</v>
      </c>
      <c r="B33680" s="221">
        <v>21023.0</v>
      </c>
      <c r="C33680" s="221">
        <v>11.0</v>
      </c>
    </row>
    <row r="33681">
      <c r="A33681" s="221">
        <v>34339.0</v>
      </c>
      <c r="B33681" s="221">
        <v>21025.0</v>
      </c>
      <c r="C33681" s="221">
        <v>9.0</v>
      </c>
    </row>
    <row r="33682">
      <c r="A33682" s="221">
        <v>34339.0</v>
      </c>
      <c r="B33682" s="221">
        <v>21035.0</v>
      </c>
      <c r="C33682" s="221">
        <v>6.0</v>
      </c>
    </row>
    <row r="33683">
      <c r="A33683" s="221">
        <v>34339.0</v>
      </c>
      <c r="B33683" s="221">
        <v>21037.0</v>
      </c>
      <c r="C33683" s="221">
        <v>13.0</v>
      </c>
    </row>
    <row r="33684">
      <c r="A33684" s="221">
        <v>34339.0</v>
      </c>
      <c r="B33684" s="221">
        <v>21039.0</v>
      </c>
      <c r="C33684" s="221">
        <v>28.0</v>
      </c>
    </row>
    <row r="33685">
      <c r="A33685" s="221">
        <v>34339.0</v>
      </c>
      <c r="B33685" s="221">
        <v>24558.0</v>
      </c>
      <c r="C33685" s="221">
        <v>16.0</v>
      </c>
    </row>
    <row r="33686">
      <c r="A33686" s="221">
        <v>34339.0</v>
      </c>
      <c r="B33686" s="221">
        <v>24560.0</v>
      </c>
      <c r="C33686" s="221">
        <v>8.0</v>
      </c>
    </row>
    <row r="33687">
      <c r="A33687" s="221">
        <v>34341.0</v>
      </c>
      <c r="B33687" s="221">
        <v>21009.0</v>
      </c>
      <c r="C33687" s="221">
        <v>7.0</v>
      </c>
    </row>
    <row r="33688">
      <c r="A33688" s="221">
        <v>34341.0</v>
      </c>
      <c r="B33688" s="221">
        <v>21013.0</v>
      </c>
      <c r="C33688" s="221">
        <v>6.0</v>
      </c>
    </row>
    <row r="33689">
      <c r="A33689" s="221">
        <v>34341.0</v>
      </c>
      <c r="B33689" s="221">
        <v>21017.0</v>
      </c>
      <c r="C33689" s="221">
        <v>11.0</v>
      </c>
    </row>
    <row r="33690">
      <c r="A33690" s="221">
        <v>34341.0</v>
      </c>
      <c r="B33690" s="221">
        <v>21019.0</v>
      </c>
      <c r="C33690" s="221">
        <v>7.0</v>
      </c>
    </row>
    <row r="33691">
      <c r="A33691" s="221">
        <v>34341.0</v>
      </c>
      <c r="B33691" s="221">
        <v>21021.0</v>
      </c>
      <c r="C33691" s="221">
        <v>6.0</v>
      </c>
    </row>
    <row r="33692">
      <c r="A33692" s="221">
        <v>34341.0</v>
      </c>
      <c r="B33692" s="221">
        <v>21023.0</v>
      </c>
      <c r="C33692" s="221">
        <v>24.0</v>
      </c>
    </row>
    <row r="33693">
      <c r="A33693" s="221">
        <v>34341.0</v>
      </c>
      <c r="B33693" s="221">
        <v>21025.0</v>
      </c>
      <c r="C33693" s="221">
        <v>9.0</v>
      </c>
    </row>
    <row r="33694">
      <c r="A33694" s="221">
        <v>34341.0</v>
      </c>
      <c r="B33694" s="221">
        <v>21035.0</v>
      </c>
      <c r="C33694" s="221">
        <v>13.0</v>
      </c>
    </row>
    <row r="33695">
      <c r="A33695" s="221">
        <v>34341.0</v>
      </c>
      <c r="B33695" s="221">
        <v>21037.0</v>
      </c>
      <c r="C33695" s="221">
        <v>13.0</v>
      </c>
    </row>
    <row r="33696">
      <c r="A33696" s="221">
        <v>34341.0</v>
      </c>
      <c r="B33696" s="221">
        <v>21039.0</v>
      </c>
      <c r="C33696" s="221">
        <v>28.0</v>
      </c>
    </row>
    <row r="33697">
      <c r="A33697" s="221">
        <v>34341.0</v>
      </c>
      <c r="B33697" s="221">
        <v>21041.0</v>
      </c>
      <c r="C33697" s="221">
        <v>37.0</v>
      </c>
    </row>
    <row r="33698">
      <c r="A33698" s="221">
        <v>34341.0</v>
      </c>
      <c r="B33698" s="221">
        <v>24558.0</v>
      </c>
      <c r="C33698" s="221">
        <v>16.0</v>
      </c>
    </row>
    <row r="33699">
      <c r="A33699" s="221">
        <v>34341.0</v>
      </c>
      <c r="B33699" s="221">
        <v>24560.0</v>
      </c>
      <c r="C33699" s="221">
        <v>8.0</v>
      </c>
    </row>
    <row r="33700">
      <c r="A33700" s="221">
        <v>34343.0</v>
      </c>
      <c r="B33700" s="221">
        <v>21009.0</v>
      </c>
      <c r="C33700" s="221">
        <v>7.0</v>
      </c>
    </row>
    <row r="33701">
      <c r="A33701" s="221">
        <v>34343.0</v>
      </c>
      <c r="B33701" s="221">
        <v>21013.0</v>
      </c>
      <c r="C33701" s="221">
        <v>6.0</v>
      </c>
    </row>
    <row r="33702">
      <c r="A33702" s="221">
        <v>34343.0</v>
      </c>
      <c r="B33702" s="221">
        <v>21017.0</v>
      </c>
      <c r="C33702" s="221">
        <v>7.0</v>
      </c>
    </row>
    <row r="33703">
      <c r="A33703" s="221">
        <v>34343.0</v>
      </c>
      <c r="B33703" s="221">
        <v>21019.0</v>
      </c>
      <c r="C33703" s="221">
        <v>7.0</v>
      </c>
    </row>
    <row r="33704">
      <c r="A33704" s="221">
        <v>34343.0</v>
      </c>
      <c r="B33704" s="221">
        <v>21021.0</v>
      </c>
      <c r="C33704" s="221">
        <v>6.0</v>
      </c>
    </row>
    <row r="33705">
      <c r="A33705" s="221">
        <v>34343.0</v>
      </c>
      <c r="B33705" s="221">
        <v>21023.0</v>
      </c>
      <c r="C33705" s="221">
        <v>28.0</v>
      </c>
    </row>
    <row r="33706">
      <c r="A33706" s="221">
        <v>34343.0</v>
      </c>
      <c r="B33706" s="221">
        <v>21025.0</v>
      </c>
      <c r="C33706" s="221">
        <v>9.0</v>
      </c>
    </row>
    <row r="33707">
      <c r="A33707" s="221">
        <v>34343.0</v>
      </c>
      <c r="B33707" s="221">
        <v>21035.0</v>
      </c>
      <c r="C33707" s="221">
        <v>13.0</v>
      </c>
    </row>
    <row r="33708">
      <c r="A33708" s="221">
        <v>34343.0</v>
      </c>
      <c r="B33708" s="221">
        <v>21037.0</v>
      </c>
      <c r="C33708" s="221">
        <v>13.0</v>
      </c>
    </row>
    <row r="33709">
      <c r="A33709" s="221">
        <v>34343.0</v>
      </c>
      <c r="B33709" s="221">
        <v>21039.0</v>
      </c>
      <c r="C33709" s="221">
        <v>28.0</v>
      </c>
    </row>
    <row r="33710">
      <c r="A33710" s="221">
        <v>34343.0</v>
      </c>
      <c r="B33710" s="221">
        <v>21041.0</v>
      </c>
      <c r="C33710" s="221">
        <v>37.0</v>
      </c>
    </row>
    <row r="33711">
      <c r="A33711" s="221">
        <v>34343.0</v>
      </c>
      <c r="B33711" s="221">
        <v>24558.0</v>
      </c>
      <c r="C33711" s="221">
        <v>16.0</v>
      </c>
    </row>
    <row r="33712">
      <c r="A33712" s="221">
        <v>34343.0</v>
      </c>
      <c r="B33712" s="221">
        <v>24560.0</v>
      </c>
      <c r="C33712" s="221">
        <v>8.0</v>
      </c>
    </row>
    <row r="33713">
      <c r="A33713" s="221">
        <v>34345.0</v>
      </c>
      <c r="B33713" s="221">
        <v>21009.0</v>
      </c>
      <c r="C33713" s="221">
        <v>7.0</v>
      </c>
    </row>
    <row r="33714">
      <c r="A33714" s="221">
        <v>34345.0</v>
      </c>
      <c r="B33714" s="221">
        <v>21011.0</v>
      </c>
      <c r="C33714" s="221">
        <v>37.0</v>
      </c>
    </row>
    <row r="33715">
      <c r="A33715" s="221">
        <v>34345.0</v>
      </c>
      <c r="B33715" s="221">
        <v>21013.0</v>
      </c>
      <c r="C33715" s="221">
        <v>6.0</v>
      </c>
    </row>
    <row r="33716">
      <c r="A33716" s="221">
        <v>34345.0</v>
      </c>
      <c r="B33716" s="221">
        <v>21017.0</v>
      </c>
      <c r="C33716" s="221">
        <v>28.0</v>
      </c>
    </row>
    <row r="33717">
      <c r="A33717" s="221">
        <v>34345.0</v>
      </c>
      <c r="B33717" s="221">
        <v>21019.0</v>
      </c>
      <c r="C33717" s="221">
        <v>7.0</v>
      </c>
    </row>
    <row r="33718">
      <c r="A33718" s="221">
        <v>34345.0</v>
      </c>
      <c r="B33718" s="221">
        <v>21021.0</v>
      </c>
      <c r="C33718" s="221">
        <v>13.0</v>
      </c>
    </row>
    <row r="33719">
      <c r="A33719" s="221">
        <v>34345.0</v>
      </c>
      <c r="B33719" s="221">
        <v>21023.0</v>
      </c>
      <c r="C33719" s="221">
        <v>7.0</v>
      </c>
    </row>
    <row r="33720">
      <c r="A33720" s="221">
        <v>34345.0</v>
      </c>
      <c r="B33720" s="221">
        <v>21025.0</v>
      </c>
      <c r="C33720" s="221">
        <v>9.0</v>
      </c>
    </row>
    <row r="33721">
      <c r="A33721" s="221">
        <v>34345.0</v>
      </c>
      <c r="B33721" s="221">
        <v>21035.0</v>
      </c>
      <c r="C33721" s="221">
        <v>6.0</v>
      </c>
    </row>
    <row r="33722">
      <c r="A33722" s="221">
        <v>34345.0</v>
      </c>
      <c r="B33722" s="221">
        <v>21037.0</v>
      </c>
      <c r="C33722" s="221">
        <v>13.0</v>
      </c>
    </row>
    <row r="33723">
      <c r="A33723" s="221">
        <v>34345.0</v>
      </c>
      <c r="B33723" s="221">
        <v>21039.0</v>
      </c>
      <c r="C33723" s="221">
        <v>28.0</v>
      </c>
    </row>
    <row r="33724">
      <c r="A33724" s="221">
        <v>34345.0</v>
      </c>
      <c r="B33724" s="221">
        <v>24558.0</v>
      </c>
      <c r="C33724" s="221">
        <v>16.0</v>
      </c>
    </row>
    <row r="33725">
      <c r="A33725" s="221">
        <v>34345.0</v>
      </c>
      <c r="B33725" s="221">
        <v>24560.0</v>
      </c>
      <c r="C33725" s="221">
        <v>8.0</v>
      </c>
    </row>
    <row r="33726">
      <c r="A33726" s="221">
        <v>34396.0</v>
      </c>
      <c r="B33726" s="221">
        <v>30022.0</v>
      </c>
      <c r="C33726" s="221">
        <v>2.0</v>
      </c>
    </row>
    <row r="33727">
      <c r="A33727" s="221">
        <v>34396.0</v>
      </c>
      <c r="B33727" s="221">
        <v>30251.0</v>
      </c>
      <c r="C33727" s="221">
        <v>15.0</v>
      </c>
    </row>
    <row r="33728">
      <c r="A33728" s="221">
        <v>34396.0</v>
      </c>
      <c r="B33728" s="221">
        <v>30252.0</v>
      </c>
      <c r="C33728" s="221">
        <v>1.0</v>
      </c>
    </row>
    <row r="33729">
      <c r="A33729" s="221">
        <v>34396.0</v>
      </c>
      <c r="B33729" s="221">
        <v>30268.0</v>
      </c>
      <c r="C33729" s="221">
        <v>1.0</v>
      </c>
    </row>
    <row r="33730">
      <c r="A33730" s="221">
        <v>34396.0</v>
      </c>
      <c r="B33730" s="221">
        <v>30269.0</v>
      </c>
      <c r="C33730" s="221">
        <v>1.0</v>
      </c>
    </row>
    <row r="33731">
      <c r="A33731" s="221">
        <v>34396.0</v>
      </c>
      <c r="B33731" s="221">
        <v>30270.0</v>
      </c>
      <c r="C33731" s="221">
        <v>1.0</v>
      </c>
    </row>
    <row r="33732">
      <c r="A33732" s="221">
        <v>34396.0</v>
      </c>
      <c r="B33732" s="221">
        <v>30271.0</v>
      </c>
      <c r="C33732" s="221">
        <v>1.0</v>
      </c>
    </row>
    <row r="33733">
      <c r="A33733" s="221">
        <v>34396.0</v>
      </c>
      <c r="B33733" s="221">
        <v>30303.0</v>
      </c>
      <c r="C33733" s="221">
        <v>300.0</v>
      </c>
    </row>
    <row r="33734">
      <c r="A33734" s="221">
        <v>34396.0</v>
      </c>
      <c r="B33734" s="221">
        <v>30307.0</v>
      </c>
      <c r="C33734" s="221">
        <v>40.0</v>
      </c>
    </row>
    <row r="33735">
      <c r="A33735" s="221">
        <v>34396.0</v>
      </c>
      <c r="B33735" s="221">
        <v>30309.0</v>
      </c>
      <c r="C33735" s="221">
        <v>15.0</v>
      </c>
    </row>
    <row r="33736">
      <c r="A33736" s="221">
        <v>34396.0</v>
      </c>
      <c r="B33736" s="221">
        <v>30310.0</v>
      </c>
      <c r="C33736" s="221">
        <v>13.0</v>
      </c>
    </row>
    <row r="33737">
      <c r="A33737" s="221">
        <v>34396.0</v>
      </c>
      <c r="B33737" s="221">
        <v>30311.0</v>
      </c>
      <c r="C33737" s="221">
        <v>5.0</v>
      </c>
    </row>
    <row r="33738">
      <c r="A33738" s="221">
        <v>34441.0</v>
      </c>
      <c r="B33738" s="221">
        <v>645.0</v>
      </c>
      <c r="C33738" s="221">
        <v>1.0</v>
      </c>
    </row>
    <row r="33739">
      <c r="A33739" s="221">
        <v>34443.0</v>
      </c>
      <c r="B33739" s="221">
        <v>593.0</v>
      </c>
      <c r="C33739" s="221">
        <v>1.0</v>
      </c>
    </row>
    <row r="33740">
      <c r="A33740" s="221">
        <v>34445.0</v>
      </c>
      <c r="B33740" s="221">
        <v>626.0</v>
      </c>
      <c r="C33740" s="221">
        <v>1.0</v>
      </c>
    </row>
    <row r="33741">
      <c r="A33741" s="221">
        <v>34457.0</v>
      </c>
      <c r="B33741" s="221">
        <v>643.0</v>
      </c>
      <c r="C33741" s="221">
        <v>1.0</v>
      </c>
    </row>
    <row r="33742">
      <c r="A33742" s="221">
        <v>34459.0</v>
      </c>
      <c r="B33742" s="221">
        <v>24692.0</v>
      </c>
      <c r="C33742" s="221">
        <v>1.0</v>
      </c>
    </row>
    <row r="33743">
      <c r="A33743" s="221">
        <v>34461.0</v>
      </c>
      <c r="B33743" s="221">
        <v>17738.0</v>
      </c>
      <c r="C33743" s="221">
        <v>1.0</v>
      </c>
    </row>
    <row r="33744">
      <c r="A33744" s="221">
        <v>34463.0</v>
      </c>
      <c r="B33744" s="221">
        <v>17918.0</v>
      </c>
      <c r="C33744" s="221">
        <v>1.0</v>
      </c>
    </row>
    <row r="33745">
      <c r="A33745" s="221">
        <v>34465.0</v>
      </c>
      <c r="B33745" s="221">
        <v>645.0</v>
      </c>
      <c r="C33745" s="221">
        <v>1.0</v>
      </c>
    </row>
    <row r="33746">
      <c r="A33746" s="221">
        <v>34467.0</v>
      </c>
      <c r="B33746" s="221">
        <v>641.0</v>
      </c>
      <c r="C33746" s="221">
        <v>1.0</v>
      </c>
    </row>
    <row r="33747">
      <c r="A33747" s="221">
        <v>34469.0</v>
      </c>
      <c r="B33747" s="221">
        <v>638.0</v>
      </c>
      <c r="C33747" s="221">
        <v>1.0</v>
      </c>
    </row>
    <row r="33748">
      <c r="A33748" s="221">
        <v>34471.0</v>
      </c>
      <c r="B33748" s="221">
        <v>642.0</v>
      </c>
      <c r="C33748" s="221">
        <v>1.0</v>
      </c>
    </row>
    <row r="33749">
      <c r="A33749" s="221">
        <v>34473.0</v>
      </c>
      <c r="B33749" s="221">
        <v>24698.0</v>
      </c>
      <c r="C33749" s="221">
        <v>1.0</v>
      </c>
    </row>
    <row r="33750">
      <c r="A33750" s="221">
        <v>34475.0</v>
      </c>
      <c r="B33750" s="221">
        <v>17715.0</v>
      </c>
      <c r="C33750" s="221">
        <v>1.0</v>
      </c>
    </row>
    <row r="33751">
      <c r="A33751" s="221">
        <v>34477.0</v>
      </c>
      <c r="B33751" s="221">
        <v>12011.0</v>
      </c>
      <c r="C33751" s="221">
        <v>1.0</v>
      </c>
    </row>
    <row r="33752">
      <c r="A33752" s="221">
        <v>34479.0</v>
      </c>
      <c r="B33752" s="221">
        <v>12005.0</v>
      </c>
      <c r="C33752" s="221">
        <v>1.0</v>
      </c>
    </row>
    <row r="33753">
      <c r="A33753" s="221">
        <v>34481.0</v>
      </c>
      <c r="B33753" s="221">
        <v>34.0</v>
      </c>
      <c r="C33753" s="221">
        <v>1786.0</v>
      </c>
    </row>
    <row r="33754">
      <c r="A33754" s="221">
        <v>34481.0</v>
      </c>
      <c r="B33754" s="221">
        <v>35.0</v>
      </c>
      <c r="C33754" s="221">
        <v>304.0</v>
      </c>
    </row>
    <row r="33755">
      <c r="A33755" s="221">
        <v>34481.0</v>
      </c>
      <c r="B33755" s="221">
        <v>36.0</v>
      </c>
      <c r="C33755" s="221">
        <v>1.0</v>
      </c>
    </row>
    <row r="33756">
      <c r="A33756" s="221">
        <v>34483.0</v>
      </c>
      <c r="B33756" s="221">
        <v>34.0</v>
      </c>
      <c r="C33756" s="221">
        <v>1786.0</v>
      </c>
    </row>
    <row r="33757">
      <c r="A33757" s="221">
        <v>34483.0</v>
      </c>
      <c r="B33757" s="221">
        <v>35.0</v>
      </c>
      <c r="C33757" s="221">
        <v>304.0</v>
      </c>
    </row>
    <row r="33758">
      <c r="A33758" s="221">
        <v>34483.0</v>
      </c>
      <c r="B33758" s="221">
        <v>36.0</v>
      </c>
      <c r="C33758" s="221">
        <v>1.0</v>
      </c>
    </row>
    <row r="33759">
      <c r="A33759" s="221">
        <v>34485.0</v>
      </c>
      <c r="B33759" s="221">
        <v>34.0</v>
      </c>
      <c r="C33759" s="221">
        <v>6944.0</v>
      </c>
    </row>
    <row r="33760">
      <c r="A33760" s="221">
        <v>34487.0</v>
      </c>
      <c r="B33760" s="221">
        <v>34.0</v>
      </c>
      <c r="C33760" s="221">
        <v>6944.0</v>
      </c>
    </row>
    <row r="33761">
      <c r="A33761" s="221">
        <v>34489.0</v>
      </c>
      <c r="B33761" s="221">
        <v>37.0</v>
      </c>
      <c r="C33761" s="221">
        <v>10.0</v>
      </c>
    </row>
    <row r="33762">
      <c r="A33762" s="221">
        <v>34489.0</v>
      </c>
      <c r="B33762" s="221">
        <v>38.0</v>
      </c>
      <c r="C33762" s="221">
        <v>1.0</v>
      </c>
    </row>
    <row r="33763">
      <c r="A33763" s="221">
        <v>34496.0</v>
      </c>
      <c r="B33763" s="221">
        <v>34.0</v>
      </c>
      <c r="C33763" s="221">
        <v>2778.0</v>
      </c>
    </row>
    <row r="33764">
      <c r="A33764" s="221">
        <v>34562.0</v>
      </c>
      <c r="B33764" s="221">
        <v>29992.0</v>
      </c>
      <c r="C33764" s="221">
        <v>2.0</v>
      </c>
    </row>
    <row r="33765">
      <c r="A33765" s="221">
        <v>34562.0</v>
      </c>
      <c r="B33765" s="221">
        <v>29994.0</v>
      </c>
      <c r="C33765" s="221">
        <v>2.0</v>
      </c>
    </row>
    <row r="33766">
      <c r="A33766" s="221">
        <v>34562.0</v>
      </c>
      <c r="B33766" s="221">
        <v>30002.0</v>
      </c>
      <c r="C33766" s="221">
        <v>2.0</v>
      </c>
    </row>
    <row r="33767">
      <c r="A33767" s="221">
        <v>34562.0</v>
      </c>
      <c r="B33767" s="221">
        <v>30464.0</v>
      </c>
      <c r="C33767" s="221">
        <v>8.0</v>
      </c>
    </row>
    <row r="33768">
      <c r="A33768" s="221">
        <v>34562.0</v>
      </c>
      <c r="B33768" s="221">
        <v>30466.0</v>
      </c>
      <c r="C33768" s="221">
        <v>2.0</v>
      </c>
    </row>
    <row r="33769">
      <c r="A33769" s="221">
        <v>34562.0</v>
      </c>
      <c r="B33769" s="221">
        <v>30476.0</v>
      </c>
      <c r="C33769" s="221">
        <v>2.0</v>
      </c>
    </row>
    <row r="33770">
      <c r="A33770" s="221">
        <v>34562.0</v>
      </c>
      <c r="B33770" s="221">
        <v>30478.0</v>
      </c>
      <c r="C33770" s="221">
        <v>2.0</v>
      </c>
    </row>
    <row r="33771">
      <c r="A33771" s="221">
        <v>34562.0</v>
      </c>
      <c r="B33771" s="221">
        <v>34396.0</v>
      </c>
      <c r="C33771" s="221">
        <v>3.0</v>
      </c>
    </row>
    <row r="33772">
      <c r="A33772" s="221">
        <v>34590.0</v>
      </c>
      <c r="B33772" s="221">
        <v>34.0</v>
      </c>
      <c r="C33772" s="221">
        <v>500000.0</v>
      </c>
    </row>
    <row r="33773">
      <c r="A33773" s="221">
        <v>34590.0</v>
      </c>
      <c r="B33773" s="221">
        <v>35.0</v>
      </c>
      <c r="C33773" s="221">
        <v>140000.0</v>
      </c>
    </row>
    <row r="33774">
      <c r="A33774" s="221">
        <v>34590.0</v>
      </c>
      <c r="B33774" s="221">
        <v>36.0</v>
      </c>
      <c r="C33774" s="221">
        <v>32000.0</v>
      </c>
    </row>
    <row r="33775">
      <c r="A33775" s="221">
        <v>34590.0</v>
      </c>
      <c r="B33775" s="221">
        <v>37.0</v>
      </c>
      <c r="C33775" s="221">
        <v>15000.0</v>
      </c>
    </row>
    <row r="33776">
      <c r="A33776" s="221">
        <v>34590.0</v>
      </c>
      <c r="B33776" s="221">
        <v>38.0</v>
      </c>
      <c r="C33776" s="221">
        <v>1200.0</v>
      </c>
    </row>
    <row r="33777">
      <c r="A33777" s="221">
        <v>34590.0</v>
      </c>
      <c r="B33777" s="221">
        <v>39.0</v>
      </c>
      <c r="C33777" s="221">
        <v>2000.0</v>
      </c>
    </row>
    <row r="33778">
      <c r="A33778" s="221">
        <v>34590.0</v>
      </c>
      <c r="B33778" s="221">
        <v>40.0</v>
      </c>
      <c r="C33778" s="221">
        <v>700.0</v>
      </c>
    </row>
    <row r="33779">
      <c r="A33779" s="221">
        <v>34593.0</v>
      </c>
      <c r="B33779" s="221">
        <v>34.0</v>
      </c>
      <c r="C33779" s="221">
        <v>10000.0</v>
      </c>
    </row>
    <row r="33780">
      <c r="A33780" s="221">
        <v>34593.0</v>
      </c>
      <c r="B33780" s="221">
        <v>35.0</v>
      </c>
      <c r="C33780" s="221">
        <v>10000.0</v>
      </c>
    </row>
    <row r="33781">
      <c r="A33781" s="221">
        <v>34593.0</v>
      </c>
      <c r="B33781" s="221">
        <v>36.0</v>
      </c>
      <c r="C33781" s="221">
        <v>10000.0</v>
      </c>
    </row>
    <row r="33782">
      <c r="A33782" s="221">
        <v>34593.0</v>
      </c>
      <c r="B33782" s="221">
        <v>37.0</v>
      </c>
      <c r="C33782" s="221">
        <v>15000.0</v>
      </c>
    </row>
    <row r="33783">
      <c r="A33783" s="221">
        <v>34593.0</v>
      </c>
      <c r="B33783" s="221">
        <v>38.0</v>
      </c>
      <c r="C33783" s="221">
        <v>8000.0</v>
      </c>
    </row>
    <row r="33784">
      <c r="A33784" s="221">
        <v>34593.0</v>
      </c>
      <c r="B33784" s="221">
        <v>39.0</v>
      </c>
      <c r="C33784" s="221">
        <v>6000.0</v>
      </c>
    </row>
    <row r="33785">
      <c r="A33785" s="221">
        <v>34593.0</v>
      </c>
      <c r="B33785" s="221">
        <v>40.0</v>
      </c>
      <c r="C33785" s="221">
        <v>4000.0</v>
      </c>
    </row>
    <row r="33786">
      <c r="A33786" s="221">
        <v>34593.0</v>
      </c>
      <c r="B33786" s="221">
        <v>34575.0</v>
      </c>
      <c r="C33786" s="221">
        <v>1.0</v>
      </c>
    </row>
    <row r="33787">
      <c r="A33787" s="221">
        <v>34595.0</v>
      </c>
      <c r="B33787" s="221">
        <v>34.0</v>
      </c>
      <c r="C33787" s="221">
        <v>10000.0</v>
      </c>
    </row>
    <row r="33788">
      <c r="A33788" s="221">
        <v>34595.0</v>
      </c>
      <c r="B33788" s="221">
        <v>35.0</v>
      </c>
      <c r="C33788" s="221">
        <v>10000.0</v>
      </c>
    </row>
    <row r="33789">
      <c r="A33789" s="221">
        <v>34595.0</v>
      </c>
      <c r="B33789" s="221">
        <v>36.0</v>
      </c>
      <c r="C33789" s="221">
        <v>10000.0</v>
      </c>
    </row>
    <row r="33790">
      <c r="A33790" s="221">
        <v>34595.0</v>
      </c>
      <c r="B33790" s="221">
        <v>37.0</v>
      </c>
      <c r="C33790" s="221">
        <v>15000.0</v>
      </c>
    </row>
    <row r="33791">
      <c r="A33791" s="221">
        <v>34595.0</v>
      </c>
      <c r="B33791" s="221">
        <v>38.0</v>
      </c>
      <c r="C33791" s="221">
        <v>8000.0</v>
      </c>
    </row>
    <row r="33792">
      <c r="A33792" s="221">
        <v>34595.0</v>
      </c>
      <c r="B33792" s="221">
        <v>39.0</v>
      </c>
      <c r="C33792" s="221">
        <v>6000.0</v>
      </c>
    </row>
    <row r="33793">
      <c r="A33793" s="221">
        <v>34595.0</v>
      </c>
      <c r="B33793" s="221">
        <v>40.0</v>
      </c>
      <c r="C33793" s="221">
        <v>4000.0</v>
      </c>
    </row>
    <row r="33794">
      <c r="A33794" s="221">
        <v>34595.0</v>
      </c>
      <c r="B33794" s="221">
        <v>2346.0</v>
      </c>
      <c r="C33794" s="221">
        <v>20.0</v>
      </c>
    </row>
    <row r="33795">
      <c r="A33795" s="221">
        <v>34595.0</v>
      </c>
      <c r="B33795" s="221">
        <v>11399.0</v>
      </c>
      <c r="C33795" s="221">
        <v>3000.0</v>
      </c>
    </row>
    <row r="33796">
      <c r="A33796" s="221">
        <v>34595.0</v>
      </c>
      <c r="B33796" s="221">
        <v>11547.0</v>
      </c>
      <c r="C33796" s="221">
        <v>70.0</v>
      </c>
    </row>
    <row r="33797">
      <c r="A33797" s="221">
        <v>34595.0</v>
      </c>
      <c r="B33797" s="221">
        <v>11548.0</v>
      </c>
      <c r="C33797" s="221">
        <v>70.0</v>
      </c>
    </row>
    <row r="33798">
      <c r="A33798" s="221">
        <v>34595.0</v>
      </c>
      <c r="B33798" s="221">
        <v>11549.0</v>
      </c>
      <c r="C33798" s="221">
        <v>70.0</v>
      </c>
    </row>
    <row r="33799">
      <c r="A33799" s="221">
        <v>34595.0</v>
      </c>
      <c r="B33799" s="221">
        <v>11550.0</v>
      </c>
      <c r="C33799" s="221">
        <v>70.0</v>
      </c>
    </row>
    <row r="33800">
      <c r="A33800" s="221">
        <v>34595.0</v>
      </c>
      <c r="B33800" s="221">
        <v>11551.0</v>
      </c>
      <c r="C33800" s="221">
        <v>80.0</v>
      </c>
    </row>
    <row r="33801">
      <c r="A33801" s="221">
        <v>34595.0</v>
      </c>
      <c r="B33801" s="221">
        <v>11552.0</v>
      </c>
      <c r="C33801" s="221">
        <v>100.0</v>
      </c>
    </row>
    <row r="33802">
      <c r="A33802" s="221">
        <v>34595.0</v>
      </c>
      <c r="B33802" s="221">
        <v>11553.0</v>
      </c>
      <c r="C33802" s="221">
        <v>160.0</v>
      </c>
    </row>
    <row r="33803">
      <c r="A33803" s="221">
        <v>34595.0</v>
      </c>
      <c r="B33803" s="221">
        <v>11554.0</v>
      </c>
      <c r="C33803" s="221">
        <v>80.0</v>
      </c>
    </row>
    <row r="33804">
      <c r="A33804" s="221">
        <v>34595.0</v>
      </c>
      <c r="B33804" s="221">
        <v>12836.0</v>
      </c>
      <c r="C33804" s="221">
        <v>20.0</v>
      </c>
    </row>
    <row r="33805">
      <c r="A33805" s="221">
        <v>34595.0</v>
      </c>
      <c r="B33805" s="221">
        <v>17898.0</v>
      </c>
      <c r="C33805" s="221">
        <v>40.0</v>
      </c>
    </row>
    <row r="33806">
      <c r="A33806" s="221">
        <v>34595.0</v>
      </c>
      <c r="B33806" s="221">
        <v>34575.0</v>
      </c>
      <c r="C33806" s="221">
        <v>1.0</v>
      </c>
    </row>
    <row r="33807">
      <c r="A33807" s="221">
        <v>34826.0</v>
      </c>
      <c r="B33807" s="221">
        <v>34.0</v>
      </c>
      <c r="C33807" s="221">
        <v>10000.0</v>
      </c>
    </row>
    <row r="33808">
      <c r="A33808" s="221">
        <v>34826.0</v>
      </c>
      <c r="B33808" s="221">
        <v>35.0</v>
      </c>
      <c r="C33808" s="221">
        <v>10000.0</v>
      </c>
    </row>
    <row r="33809">
      <c r="A33809" s="221">
        <v>34826.0</v>
      </c>
      <c r="B33809" s="221">
        <v>36.0</v>
      </c>
      <c r="C33809" s="221">
        <v>10000.0</v>
      </c>
    </row>
    <row r="33810">
      <c r="A33810" s="221">
        <v>34826.0</v>
      </c>
      <c r="B33810" s="221">
        <v>37.0</v>
      </c>
      <c r="C33810" s="221">
        <v>15000.0</v>
      </c>
    </row>
    <row r="33811">
      <c r="A33811" s="221">
        <v>34826.0</v>
      </c>
      <c r="B33811" s="221">
        <v>38.0</v>
      </c>
      <c r="C33811" s="221">
        <v>8000.0</v>
      </c>
    </row>
    <row r="33812">
      <c r="A33812" s="221">
        <v>34826.0</v>
      </c>
      <c r="B33812" s="221">
        <v>39.0</v>
      </c>
      <c r="C33812" s="221">
        <v>6000.0</v>
      </c>
    </row>
    <row r="33813">
      <c r="A33813" s="221">
        <v>34826.0</v>
      </c>
      <c r="B33813" s="221">
        <v>40.0</v>
      </c>
      <c r="C33813" s="221">
        <v>4000.0</v>
      </c>
    </row>
    <row r="33814">
      <c r="A33814" s="221">
        <v>34826.0</v>
      </c>
      <c r="B33814" s="221">
        <v>34575.0</v>
      </c>
      <c r="C33814" s="221">
        <v>1.0</v>
      </c>
    </row>
    <row r="33815">
      <c r="A33815" s="221">
        <v>34828.0</v>
      </c>
      <c r="B33815" s="221">
        <v>29992.0</v>
      </c>
      <c r="C33815" s="221">
        <v>2.0</v>
      </c>
    </row>
    <row r="33816">
      <c r="A33816" s="221">
        <v>34828.0</v>
      </c>
      <c r="B33816" s="221">
        <v>29994.0</v>
      </c>
      <c r="C33816" s="221">
        <v>2.0</v>
      </c>
    </row>
    <row r="33817">
      <c r="A33817" s="221">
        <v>34828.0</v>
      </c>
      <c r="B33817" s="221">
        <v>30002.0</v>
      </c>
      <c r="C33817" s="221">
        <v>2.0</v>
      </c>
    </row>
    <row r="33818">
      <c r="A33818" s="221">
        <v>34828.0</v>
      </c>
      <c r="B33818" s="221">
        <v>30464.0</v>
      </c>
      <c r="C33818" s="221">
        <v>8.0</v>
      </c>
    </row>
    <row r="33819">
      <c r="A33819" s="221">
        <v>34828.0</v>
      </c>
      <c r="B33819" s="221">
        <v>30466.0</v>
      </c>
      <c r="C33819" s="221">
        <v>2.0</v>
      </c>
    </row>
    <row r="33820">
      <c r="A33820" s="221">
        <v>34828.0</v>
      </c>
      <c r="B33820" s="221">
        <v>30476.0</v>
      </c>
      <c r="C33820" s="221">
        <v>2.0</v>
      </c>
    </row>
    <row r="33821">
      <c r="A33821" s="221">
        <v>34828.0</v>
      </c>
      <c r="B33821" s="221">
        <v>30478.0</v>
      </c>
      <c r="C33821" s="221">
        <v>2.0</v>
      </c>
    </row>
    <row r="33822">
      <c r="A33822" s="221">
        <v>34828.0</v>
      </c>
      <c r="B33822" s="221">
        <v>34396.0</v>
      </c>
      <c r="C33822" s="221">
        <v>3.0</v>
      </c>
    </row>
    <row r="33823">
      <c r="A33823" s="221">
        <v>35656.0</v>
      </c>
      <c r="B33823" s="221">
        <v>35.0</v>
      </c>
      <c r="C33823" s="221">
        <v>110.0</v>
      </c>
    </row>
    <row r="33824">
      <c r="A33824" s="221">
        <v>35656.0</v>
      </c>
      <c r="B33824" s="221">
        <v>37.0</v>
      </c>
      <c r="C33824" s="221">
        <v>8.0</v>
      </c>
    </row>
    <row r="33825">
      <c r="A33825" s="221">
        <v>35656.0</v>
      </c>
      <c r="B33825" s="221">
        <v>39.0</v>
      </c>
      <c r="C33825" s="221">
        <v>1.0</v>
      </c>
    </row>
    <row r="33826">
      <c r="A33826" s="221">
        <v>35657.0</v>
      </c>
      <c r="B33826" s="221">
        <v>34.0</v>
      </c>
      <c r="C33826" s="221">
        <v>17896.0</v>
      </c>
    </row>
    <row r="33827">
      <c r="A33827" s="221">
        <v>35657.0</v>
      </c>
      <c r="B33827" s="221">
        <v>35.0</v>
      </c>
      <c r="C33827" s="221">
        <v>8030.0</v>
      </c>
    </row>
    <row r="33828">
      <c r="A33828" s="221">
        <v>35657.0</v>
      </c>
      <c r="B33828" s="221">
        <v>36.0</v>
      </c>
      <c r="C33828" s="221">
        <v>1002.0</v>
      </c>
    </row>
    <row r="33829">
      <c r="A33829" s="221">
        <v>35657.0</v>
      </c>
      <c r="B33829" s="221">
        <v>37.0</v>
      </c>
      <c r="C33829" s="221">
        <v>44.0</v>
      </c>
    </row>
    <row r="33830">
      <c r="A33830" s="221">
        <v>35657.0</v>
      </c>
      <c r="B33830" s="221">
        <v>38.0</v>
      </c>
      <c r="C33830" s="221">
        <v>22.0</v>
      </c>
    </row>
    <row r="33831">
      <c r="A33831" s="221">
        <v>35657.0</v>
      </c>
      <c r="B33831" s="221">
        <v>39.0</v>
      </c>
      <c r="C33831" s="221">
        <v>2.0</v>
      </c>
    </row>
    <row r="33832">
      <c r="A33832" s="221">
        <v>35657.0</v>
      </c>
      <c r="B33832" s="221">
        <v>40.0</v>
      </c>
      <c r="C33832" s="221">
        <v>1.0</v>
      </c>
    </row>
    <row r="33833">
      <c r="A33833" s="221">
        <v>35658.0</v>
      </c>
      <c r="B33833" s="221">
        <v>34.0</v>
      </c>
      <c r="C33833" s="221">
        <v>134.0</v>
      </c>
    </row>
    <row r="33834">
      <c r="A33834" s="221">
        <v>35658.0</v>
      </c>
      <c r="B33834" s="221">
        <v>35.0</v>
      </c>
      <c r="C33834" s="221">
        <v>21.0</v>
      </c>
    </row>
    <row r="33835">
      <c r="A33835" s="221">
        <v>35658.0</v>
      </c>
      <c r="B33835" s="221">
        <v>36.0</v>
      </c>
      <c r="C33835" s="221">
        <v>42.0</v>
      </c>
    </row>
    <row r="33836">
      <c r="A33836" s="221">
        <v>35658.0</v>
      </c>
      <c r="B33836" s="221">
        <v>37.0</v>
      </c>
      <c r="C33836" s="221">
        <v>9.0</v>
      </c>
    </row>
    <row r="33837">
      <c r="A33837" s="221">
        <v>35658.0</v>
      </c>
      <c r="B33837" s="221">
        <v>39.0</v>
      </c>
      <c r="C33837" s="221">
        <v>1.0</v>
      </c>
    </row>
    <row r="33838">
      <c r="A33838" s="221">
        <v>35658.0</v>
      </c>
      <c r="B33838" s="221">
        <v>40.0</v>
      </c>
      <c r="C33838" s="221">
        <v>4.0</v>
      </c>
    </row>
    <row r="33839">
      <c r="A33839" s="221">
        <v>35659.0</v>
      </c>
      <c r="B33839" s="221">
        <v>34.0</v>
      </c>
      <c r="C33839" s="221">
        <v>134.0</v>
      </c>
    </row>
    <row r="33840">
      <c r="A33840" s="221">
        <v>35659.0</v>
      </c>
      <c r="B33840" s="221">
        <v>35.0</v>
      </c>
      <c r="C33840" s="221">
        <v>21.0</v>
      </c>
    </row>
    <row r="33841">
      <c r="A33841" s="221">
        <v>35659.0</v>
      </c>
      <c r="B33841" s="221">
        <v>36.0</v>
      </c>
      <c r="C33841" s="221">
        <v>42.0</v>
      </c>
    </row>
    <row r="33842">
      <c r="A33842" s="221">
        <v>35659.0</v>
      </c>
      <c r="B33842" s="221">
        <v>37.0</v>
      </c>
      <c r="C33842" s="221">
        <v>9.0</v>
      </c>
    </row>
    <row r="33843">
      <c r="A33843" s="221">
        <v>35659.0</v>
      </c>
      <c r="B33843" s="221">
        <v>39.0</v>
      </c>
      <c r="C33843" s="221">
        <v>1.0</v>
      </c>
    </row>
    <row r="33844">
      <c r="A33844" s="221">
        <v>35659.0</v>
      </c>
      <c r="B33844" s="221">
        <v>40.0</v>
      </c>
      <c r="C33844" s="221">
        <v>4.0</v>
      </c>
    </row>
    <row r="33845">
      <c r="A33845" s="221">
        <v>35660.0</v>
      </c>
      <c r="B33845" s="221">
        <v>34.0</v>
      </c>
      <c r="C33845" s="221">
        <v>134.0</v>
      </c>
    </row>
    <row r="33846">
      <c r="A33846" s="221">
        <v>35660.0</v>
      </c>
      <c r="B33846" s="221">
        <v>35.0</v>
      </c>
      <c r="C33846" s="221">
        <v>21.0</v>
      </c>
    </row>
    <row r="33847">
      <c r="A33847" s="221">
        <v>35660.0</v>
      </c>
      <c r="B33847" s="221">
        <v>36.0</v>
      </c>
      <c r="C33847" s="221">
        <v>42.0</v>
      </c>
    </row>
    <row r="33848">
      <c r="A33848" s="221">
        <v>35660.0</v>
      </c>
      <c r="B33848" s="221">
        <v>37.0</v>
      </c>
      <c r="C33848" s="221">
        <v>9.0</v>
      </c>
    </row>
    <row r="33849">
      <c r="A33849" s="221">
        <v>35660.0</v>
      </c>
      <c r="B33849" s="221">
        <v>39.0</v>
      </c>
      <c r="C33849" s="221">
        <v>1.0</v>
      </c>
    </row>
    <row r="33850">
      <c r="A33850" s="221">
        <v>35660.0</v>
      </c>
      <c r="B33850" s="221">
        <v>40.0</v>
      </c>
      <c r="C33850" s="221">
        <v>4.0</v>
      </c>
    </row>
    <row r="33851">
      <c r="A33851" s="221">
        <v>35661.0</v>
      </c>
      <c r="B33851" s="221">
        <v>34.0</v>
      </c>
      <c r="C33851" s="221">
        <v>57378.0</v>
      </c>
    </row>
    <row r="33852">
      <c r="A33852" s="221">
        <v>35661.0</v>
      </c>
      <c r="B33852" s="221">
        <v>35.0</v>
      </c>
      <c r="C33852" s="221">
        <v>14743.0</v>
      </c>
    </row>
    <row r="33853">
      <c r="A33853" s="221">
        <v>35661.0</v>
      </c>
      <c r="B33853" s="221">
        <v>36.0</v>
      </c>
      <c r="C33853" s="221">
        <v>3889.0</v>
      </c>
    </row>
    <row r="33854">
      <c r="A33854" s="221">
        <v>35661.0</v>
      </c>
      <c r="B33854" s="221">
        <v>37.0</v>
      </c>
      <c r="C33854" s="221">
        <v>905.0</v>
      </c>
    </row>
    <row r="33855">
      <c r="A33855" s="221">
        <v>35661.0</v>
      </c>
      <c r="B33855" s="221">
        <v>38.0</v>
      </c>
      <c r="C33855" s="221">
        <v>277.0</v>
      </c>
    </row>
    <row r="33856">
      <c r="A33856" s="221">
        <v>35661.0</v>
      </c>
      <c r="B33856" s="221">
        <v>39.0</v>
      </c>
      <c r="C33856" s="221">
        <v>50.0</v>
      </c>
    </row>
    <row r="33857">
      <c r="A33857" s="221">
        <v>35661.0</v>
      </c>
      <c r="B33857" s="221">
        <v>40.0</v>
      </c>
      <c r="C33857" s="221">
        <v>9.0</v>
      </c>
    </row>
    <row r="33858">
      <c r="A33858" s="221">
        <v>35662.0</v>
      </c>
      <c r="B33858" s="221">
        <v>34.0</v>
      </c>
      <c r="C33858" s="221">
        <v>57378.0</v>
      </c>
    </row>
    <row r="33859">
      <c r="A33859" s="221">
        <v>35662.0</v>
      </c>
      <c r="B33859" s="221">
        <v>35.0</v>
      </c>
      <c r="C33859" s="221">
        <v>14743.0</v>
      </c>
    </row>
    <row r="33860">
      <c r="A33860" s="221">
        <v>35662.0</v>
      </c>
      <c r="B33860" s="221">
        <v>36.0</v>
      </c>
      <c r="C33860" s="221">
        <v>3889.0</v>
      </c>
    </row>
    <row r="33861">
      <c r="A33861" s="221">
        <v>35662.0</v>
      </c>
      <c r="B33861" s="221">
        <v>37.0</v>
      </c>
      <c r="C33861" s="221">
        <v>905.0</v>
      </c>
    </row>
    <row r="33862">
      <c r="A33862" s="221">
        <v>35662.0</v>
      </c>
      <c r="B33862" s="221">
        <v>38.0</v>
      </c>
      <c r="C33862" s="221">
        <v>277.0</v>
      </c>
    </row>
    <row r="33863">
      <c r="A33863" s="221">
        <v>35662.0</v>
      </c>
      <c r="B33863" s="221">
        <v>39.0</v>
      </c>
      <c r="C33863" s="221">
        <v>50.0</v>
      </c>
    </row>
    <row r="33864">
      <c r="A33864" s="221">
        <v>35662.0</v>
      </c>
      <c r="B33864" s="221">
        <v>40.0</v>
      </c>
      <c r="C33864" s="221">
        <v>9.0</v>
      </c>
    </row>
    <row r="33865">
      <c r="A33865" s="221">
        <v>35683.0</v>
      </c>
      <c r="B33865" s="221">
        <v>29992.0</v>
      </c>
      <c r="C33865" s="221">
        <v>2.0</v>
      </c>
    </row>
    <row r="33866">
      <c r="A33866" s="221">
        <v>35683.0</v>
      </c>
      <c r="B33866" s="221">
        <v>29994.0</v>
      </c>
      <c r="C33866" s="221">
        <v>2.0</v>
      </c>
    </row>
    <row r="33867">
      <c r="A33867" s="221">
        <v>35683.0</v>
      </c>
      <c r="B33867" s="221">
        <v>30002.0</v>
      </c>
      <c r="C33867" s="221">
        <v>2.0</v>
      </c>
    </row>
    <row r="33868">
      <c r="A33868" s="221">
        <v>35683.0</v>
      </c>
      <c r="B33868" s="221">
        <v>30464.0</v>
      </c>
      <c r="C33868" s="221">
        <v>8.0</v>
      </c>
    </row>
    <row r="33869">
      <c r="A33869" s="221">
        <v>35683.0</v>
      </c>
      <c r="B33869" s="221">
        <v>30466.0</v>
      </c>
      <c r="C33869" s="221">
        <v>2.0</v>
      </c>
    </row>
    <row r="33870">
      <c r="A33870" s="221">
        <v>35683.0</v>
      </c>
      <c r="B33870" s="221">
        <v>30476.0</v>
      </c>
      <c r="C33870" s="221">
        <v>2.0</v>
      </c>
    </row>
    <row r="33871">
      <c r="A33871" s="221">
        <v>35683.0</v>
      </c>
      <c r="B33871" s="221">
        <v>30478.0</v>
      </c>
      <c r="C33871" s="221">
        <v>2.0</v>
      </c>
    </row>
    <row r="33872">
      <c r="A33872" s="221">
        <v>35683.0</v>
      </c>
      <c r="B33872" s="221">
        <v>34396.0</v>
      </c>
      <c r="C33872" s="221">
        <v>3.0</v>
      </c>
    </row>
    <row r="33873">
      <c r="A33873" s="221">
        <v>35770.0</v>
      </c>
      <c r="B33873" s="221">
        <v>34.0</v>
      </c>
      <c r="C33873" s="221">
        <v>538.0</v>
      </c>
    </row>
    <row r="33874">
      <c r="A33874" s="221">
        <v>35770.0</v>
      </c>
      <c r="B33874" s="221">
        <v>35.0</v>
      </c>
      <c r="C33874" s="221">
        <v>88.0</v>
      </c>
    </row>
    <row r="33875">
      <c r="A33875" s="221">
        <v>35770.0</v>
      </c>
      <c r="B33875" s="221">
        <v>36.0</v>
      </c>
      <c r="C33875" s="221">
        <v>369.0</v>
      </c>
    </row>
    <row r="33876">
      <c r="A33876" s="221">
        <v>35770.0</v>
      </c>
      <c r="B33876" s="221">
        <v>37.0</v>
      </c>
      <c r="C33876" s="221">
        <v>1.0</v>
      </c>
    </row>
    <row r="33877">
      <c r="A33877" s="221">
        <v>35770.0</v>
      </c>
      <c r="B33877" s="221">
        <v>38.0</v>
      </c>
      <c r="C33877" s="221">
        <v>4.0</v>
      </c>
    </row>
    <row r="33878">
      <c r="A33878" s="221">
        <v>35771.0</v>
      </c>
      <c r="B33878" s="221">
        <v>34.0</v>
      </c>
      <c r="C33878" s="221">
        <v>538.0</v>
      </c>
    </row>
    <row r="33879">
      <c r="A33879" s="221">
        <v>35771.0</v>
      </c>
      <c r="B33879" s="221">
        <v>35.0</v>
      </c>
      <c r="C33879" s="221">
        <v>88.0</v>
      </c>
    </row>
    <row r="33880">
      <c r="A33880" s="221">
        <v>35771.0</v>
      </c>
      <c r="B33880" s="221">
        <v>36.0</v>
      </c>
      <c r="C33880" s="221">
        <v>369.0</v>
      </c>
    </row>
    <row r="33881">
      <c r="A33881" s="221">
        <v>35771.0</v>
      </c>
      <c r="B33881" s="221">
        <v>37.0</v>
      </c>
      <c r="C33881" s="221">
        <v>1.0</v>
      </c>
    </row>
    <row r="33882">
      <c r="A33882" s="221">
        <v>35771.0</v>
      </c>
      <c r="B33882" s="221">
        <v>38.0</v>
      </c>
      <c r="C33882" s="221">
        <v>4.0</v>
      </c>
    </row>
    <row r="33883">
      <c r="A33883" s="221">
        <v>35771.0</v>
      </c>
      <c r="B33883" s="221">
        <v>3689.0</v>
      </c>
      <c r="C33883" s="221">
        <v>8.0</v>
      </c>
    </row>
    <row r="33884">
      <c r="A33884" s="221">
        <v>35771.0</v>
      </c>
      <c r="B33884" s="221">
        <v>9842.0</v>
      </c>
      <c r="C33884" s="221">
        <v>3.0</v>
      </c>
    </row>
    <row r="33885">
      <c r="A33885" s="221">
        <v>35771.0</v>
      </c>
      <c r="B33885" s="221">
        <v>11399.0</v>
      </c>
      <c r="C33885" s="221">
        <v>5.0</v>
      </c>
    </row>
    <row r="33886">
      <c r="A33886" s="221">
        <v>35771.0</v>
      </c>
      <c r="B33886" s="221">
        <v>11540.0</v>
      </c>
      <c r="C33886" s="221">
        <v>6.0</v>
      </c>
    </row>
    <row r="33887">
      <c r="A33887" s="221">
        <v>35774.0</v>
      </c>
      <c r="B33887" s="221">
        <v>34.0</v>
      </c>
      <c r="C33887" s="221">
        <v>538.0</v>
      </c>
    </row>
    <row r="33888">
      <c r="A33888" s="221">
        <v>35774.0</v>
      </c>
      <c r="B33888" s="221">
        <v>35.0</v>
      </c>
      <c r="C33888" s="221">
        <v>88.0</v>
      </c>
    </row>
    <row r="33889">
      <c r="A33889" s="221">
        <v>35774.0</v>
      </c>
      <c r="B33889" s="221">
        <v>36.0</v>
      </c>
      <c r="C33889" s="221">
        <v>369.0</v>
      </c>
    </row>
    <row r="33890">
      <c r="A33890" s="221">
        <v>35774.0</v>
      </c>
      <c r="B33890" s="221">
        <v>37.0</v>
      </c>
      <c r="C33890" s="221">
        <v>1.0</v>
      </c>
    </row>
    <row r="33891">
      <c r="A33891" s="221">
        <v>35774.0</v>
      </c>
      <c r="B33891" s="221">
        <v>38.0</v>
      </c>
      <c r="C33891" s="221">
        <v>4.0</v>
      </c>
    </row>
    <row r="33892">
      <c r="A33892" s="221">
        <v>35779.0</v>
      </c>
      <c r="B33892" s="221">
        <v>34.0</v>
      </c>
      <c r="C33892" s="221">
        <v>22800.0</v>
      </c>
    </row>
    <row r="33893">
      <c r="A33893" s="221">
        <v>35779.0</v>
      </c>
      <c r="B33893" s="221">
        <v>35.0</v>
      </c>
      <c r="C33893" s="221">
        <v>6130.0</v>
      </c>
    </row>
    <row r="33894">
      <c r="A33894" s="221">
        <v>35779.0</v>
      </c>
      <c r="B33894" s="221">
        <v>36.0</v>
      </c>
      <c r="C33894" s="221">
        <v>2950.0</v>
      </c>
    </row>
    <row r="33895">
      <c r="A33895" s="221">
        <v>35779.0</v>
      </c>
      <c r="B33895" s="221">
        <v>37.0</v>
      </c>
      <c r="C33895" s="221">
        <v>400.0</v>
      </c>
    </row>
    <row r="33896">
      <c r="A33896" s="221">
        <v>35779.0</v>
      </c>
      <c r="B33896" s="221">
        <v>38.0</v>
      </c>
      <c r="C33896" s="221">
        <v>90.0</v>
      </c>
    </row>
    <row r="33897">
      <c r="A33897" s="221">
        <v>35779.0</v>
      </c>
      <c r="B33897" s="221">
        <v>39.0</v>
      </c>
      <c r="C33897" s="221">
        <v>40.0</v>
      </c>
    </row>
    <row r="33898">
      <c r="A33898" s="221">
        <v>35779.0</v>
      </c>
      <c r="B33898" s="221">
        <v>3828.0</v>
      </c>
      <c r="C33898" s="221">
        <v>15.0</v>
      </c>
    </row>
    <row r="33899">
      <c r="A33899" s="221">
        <v>35779.0</v>
      </c>
      <c r="B33899" s="221">
        <v>11399.0</v>
      </c>
      <c r="C33899" s="221">
        <v>10.0</v>
      </c>
    </row>
    <row r="33900">
      <c r="A33900" s="221">
        <v>35779.0</v>
      </c>
      <c r="B33900" s="221">
        <v>11532.0</v>
      </c>
      <c r="C33900" s="221">
        <v>20.0</v>
      </c>
    </row>
    <row r="33901">
      <c r="A33901" s="221">
        <v>35779.0</v>
      </c>
      <c r="B33901" s="221">
        <v>11533.0</v>
      </c>
      <c r="C33901" s="221">
        <v>20.0</v>
      </c>
    </row>
    <row r="33902">
      <c r="A33902" s="221">
        <v>35779.0</v>
      </c>
      <c r="B33902" s="221">
        <v>11537.0</v>
      </c>
      <c r="C33902" s="221">
        <v>30.0</v>
      </c>
    </row>
    <row r="33903">
      <c r="A33903" s="221">
        <v>35779.0</v>
      </c>
      <c r="B33903" s="221">
        <v>11539.0</v>
      </c>
      <c r="C33903" s="221">
        <v>60.0</v>
      </c>
    </row>
    <row r="33904">
      <c r="A33904" s="221">
        <v>35779.0</v>
      </c>
      <c r="B33904" s="221">
        <v>11540.0</v>
      </c>
      <c r="C33904" s="221">
        <v>60.0</v>
      </c>
    </row>
    <row r="33905">
      <c r="A33905" s="221">
        <v>35779.0</v>
      </c>
      <c r="B33905" s="221">
        <v>11549.0</v>
      </c>
      <c r="C33905" s="221">
        <v>3.0</v>
      </c>
    </row>
    <row r="33906">
      <c r="A33906" s="221">
        <v>35779.0</v>
      </c>
      <c r="B33906" s="221">
        <v>11550.0</v>
      </c>
      <c r="C33906" s="221">
        <v>3.0</v>
      </c>
    </row>
    <row r="33907">
      <c r="A33907" s="221">
        <v>35779.0</v>
      </c>
      <c r="B33907" s="221">
        <v>11552.0</v>
      </c>
      <c r="C33907" s="221">
        <v>40.0</v>
      </c>
    </row>
    <row r="33908">
      <c r="A33908" s="221">
        <v>35779.0</v>
      </c>
      <c r="B33908" s="221">
        <v>11554.0</v>
      </c>
      <c r="C33908" s="221">
        <v>40.0</v>
      </c>
    </row>
    <row r="33909">
      <c r="A33909" s="221">
        <v>35781.0</v>
      </c>
      <c r="B33909" s="221">
        <v>34.0</v>
      </c>
      <c r="C33909" s="221">
        <v>614300.0</v>
      </c>
    </row>
    <row r="33910">
      <c r="A33910" s="221">
        <v>35781.0</v>
      </c>
      <c r="B33910" s="221">
        <v>35.0</v>
      </c>
      <c r="C33910" s="221">
        <v>15400.0</v>
      </c>
    </row>
    <row r="33911">
      <c r="A33911" s="221">
        <v>35781.0</v>
      </c>
      <c r="B33911" s="221">
        <v>36.0</v>
      </c>
      <c r="C33911" s="221">
        <v>40000.0</v>
      </c>
    </row>
    <row r="33912">
      <c r="A33912" s="221">
        <v>35781.0</v>
      </c>
      <c r="B33912" s="221">
        <v>37.0</v>
      </c>
      <c r="C33912" s="221">
        <v>9687.0</v>
      </c>
    </row>
    <row r="33913">
      <c r="A33913" s="221">
        <v>35781.0</v>
      </c>
      <c r="B33913" s="221">
        <v>38.0</v>
      </c>
      <c r="C33913" s="221">
        <v>2400.0</v>
      </c>
    </row>
    <row r="33914">
      <c r="A33914" s="221">
        <v>35781.0</v>
      </c>
      <c r="B33914" s="221">
        <v>39.0</v>
      </c>
      <c r="C33914" s="221">
        <v>1200.0</v>
      </c>
    </row>
    <row r="33915">
      <c r="A33915" s="221">
        <v>35781.0</v>
      </c>
      <c r="B33915" s="221">
        <v>40.0</v>
      </c>
      <c r="C33915" s="221">
        <v>360.0</v>
      </c>
    </row>
    <row r="33916">
      <c r="A33916" s="221">
        <v>35781.0</v>
      </c>
      <c r="B33916" s="221">
        <v>3828.0</v>
      </c>
      <c r="C33916" s="221">
        <v>190.0</v>
      </c>
    </row>
    <row r="33917">
      <c r="A33917" s="221">
        <v>35781.0</v>
      </c>
      <c r="B33917" s="221">
        <v>11399.0</v>
      </c>
      <c r="C33917" s="221">
        <v>150.0</v>
      </c>
    </row>
    <row r="33918">
      <c r="A33918" s="221">
        <v>35781.0</v>
      </c>
      <c r="B33918" s="221">
        <v>11532.0</v>
      </c>
      <c r="C33918" s="221">
        <v>60.0</v>
      </c>
    </row>
    <row r="33919">
      <c r="A33919" s="221">
        <v>35781.0</v>
      </c>
      <c r="B33919" s="221">
        <v>11533.0</v>
      </c>
      <c r="C33919" s="221">
        <v>60.0</v>
      </c>
    </row>
    <row r="33920">
      <c r="A33920" s="221">
        <v>35781.0</v>
      </c>
      <c r="B33920" s="221">
        <v>11537.0</v>
      </c>
      <c r="C33920" s="221">
        <v>180.0</v>
      </c>
    </row>
    <row r="33921">
      <c r="A33921" s="221">
        <v>35781.0</v>
      </c>
      <c r="B33921" s="221">
        <v>11539.0</v>
      </c>
      <c r="C33921" s="221">
        <v>1500.0</v>
      </c>
    </row>
    <row r="33922">
      <c r="A33922" s="221">
        <v>35781.0</v>
      </c>
      <c r="B33922" s="221">
        <v>11540.0</v>
      </c>
      <c r="C33922" s="221">
        <v>1500.0</v>
      </c>
    </row>
    <row r="33923">
      <c r="A33923" s="221">
        <v>35781.0</v>
      </c>
      <c r="B33923" s="221">
        <v>11543.0</v>
      </c>
      <c r="C33923" s="221">
        <v>4000.0</v>
      </c>
    </row>
    <row r="33924">
      <c r="A33924" s="221">
        <v>35781.0</v>
      </c>
      <c r="B33924" s="221">
        <v>11549.0</v>
      </c>
      <c r="C33924" s="221">
        <v>30.0</v>
      </c>
    </row>
    <row r="33925">
      <c r="A33925" s="221">
        <v>35781.0</v>
      </c>
      <c r="B33925" s="221">
        <v>11550.0</v>
      </c>
      <c r="C33925" s="221">
        <v>30.0</v>
      </c>
    </row>
    <row r="33926">
      <c r="A33926" s="221">
        <v>35781.0</v>
      </c>
      <c r="B33926" s="221">
        <v>11552.0</v>
      </c>
      <c r="C33926" s="221">
        <v>300.0</v>
      </c>
    </row>
    <row r="33927">
      <c r="A33927" s="221">
        <v>35781.0</v>
      </c>
      <c r="B33927" s="221">
        <v>11554.0</v>
      </c>
      <c r="C33927" s="221">
        <v>300.0</v>
      </c>
    </row>
    <row r="33928">
      <c r="A33928" s="221">
        <v>35781.0</v>
      </c>
      <c r="B33928" s="221">
        <v>11558.0</v>
      </c>
      <c r="C33928" s="221">
        <v>750.0</v>
      </c>
    </row>
    <row r="33929">
      <c r="A33929" s="221">
        <v>35788.0</v>
      </c>
      <c r="B33929" s="221">
        <v>34.0</v>
      </c>
      <c r="C33929" s="221">
        <v>949.0</v>
      </c>
    </row>
    <row r="33930">
      <c r="A33930" s="221">
        <v>35788.0</v>
      </c>
      <c r="B33930" s="221">
        <v>40.0</v>
      </c>
      <c r="C33930" s="221">
        <v>2.0</v>
      </c>
    </row>
    <row r="33931">
      <c r="A33931" s="221">
        <v>35789.0</v>
      </c>
      <c r="B33931" s="221">
        <v>34.0</v>
      </c>
      <c r="C33931" s="221">
        <v>949.0</v>
      </c>
    </row>
    <row r="33932">
      <c r="A33932" s="221">
        <v>35789.0</v>
      </c>
      <c r="B33932" s="221">
        <v>40.0</v>
      </c>
      <c r="C33932" s="221">
        <v>2.0</v>
      </c>
    </row>
    <row r="33933">
      <c r="A33933" s="221">
        <v>35790.0</v>
      </c>
      <c r="B33933" s="221">
        <v>34.0</v>
      </c>
      <c r="C33933" s="221">
        <v>949.0</v>
      </c>
    </row>
    <row r="33934">
      <c r="A33934" s="221">
        <v>35790.0</v>
      </c>
      <c r="B33934" s="221">
        <v>40.0</v>
      </c>
      <c r="C33934" s="221">
        <v>2.0</v>
      </c>
    </row>
    <row r="33935">
      <c r="A33935" s="221">
        <v>35790.0</v>
      </c>
      <c r="B33935" s="221">
        <v>3689.0</v>
      </c>
      <c r="C33935" s="221">
        <v>1.0</v>
      </c>
    </row>
    <row r="33936">
      <c r="A33936" s="221">
        <v>35790.0</v>
      </c>
      <c r="B33936" s="221">
        <v>9842.0</v>
      </c>
      <c r="C33936" s="221">
        <v>9.0</v>
      </c>
    </row>
    <row r="33937">
      <c r="A33937" s="221">
        <v>35790.0</v>
      </c>
      <c r="B33937" s="221">
        <v>11399.0</v>
      </c>
      <c r="C33937" s="221">
        <v>11.0</v>
      </c>
    </row>
    <row r="33938">
      <c r="A33938" s="221">
        <v>35790.0</v>
      </c>
      <c r="B33938" s="221">
        <v>11540.0</v>
      </c>
      <c r="C33938" s="221">
        <v>8.0</v>
      </c>
    </row>
    <row r="33939">
      <c r="A33939" s="221">
        <v>35794.0</v>
      </c>
      <c r="B33939" s="221">
        <v>35.0</v>
      </c>
      <c r="C33939" s="221">
        <v>4.0</v>
      </c>
    </row>
    <row r="33940">
      <c r="A33940" s="221">
        <v>35794.0</v>
      </c>
      <c r="B33940" s="221">
        <v>37.0</v>
      </c>
      <c r="C33940" s="221">
        <v>3.0</v>
      </c>
    </row>
    <row r="33941">
      <c r="A33941" s="221">
        <v>35794.0</v>
      </c>
      <c r="B33941" s="221">
        <v>38.0</v>
      </c>
      <c r="C33941" s="221">
        <v>3.0</v>
      </c>
    </row>
    <row r="33942">
      <c r="A33942" s="221">
        <v>35794.0</v>
      </c>
      <c r="B33942" s="221">
        <v>39.0</v>
      </c>
      <c r="C33942" s="221">
        <v>2.0</v>
      </c>
    </row>
    <row r="33943">
      <c r="A33943" s="221">
        <v>35794.0</v>
      </c>
      <c r="B33943" s="221">
        <v>40.0</v>
      </c>
      <c r="C33943" s="221">
        <v>2.0</v>
      </c>
    </row>
    <row r="33944">
      <c r="A33944" s="221">
        <v>35795.0</v>
      </c>
      <c r="B33944" s="221">
        <v>35.0</v>
      </c>
      <c r="C33944" s="221">
        <v>4.0</v>
      </c>
    </row>
    <row r="33945">
      <c r="A33945" s="221">
        <v>35795.0</v>
      </c>
      <c r="B33945" s="221">
        <v>37.0</v>
      </c>
      <c r="C33945" s="221">
        <v>3.0</v>
      </c>
    </row>
    <row r="33946">
      <c r="A33946" s="221">
        <v>35795.0</v>
      </c>
      <c r="B33946" s="221">
        <v>38.0</v>
      </c>
      <c r="C33946" s="221">
        <v>3.0</v>
      </c>
    </row>
    <row r="33947">
      <c r="A33947" s="221">
        <v>35795.0</v>
      </c>
      <c r="B33947" s="221">
        <v>39.0</v>
      </c>
      <c r="C33947" s="221">
        <v>2.0</v>
      </c>
    </row>
    <row r="33948">
      <c r="A33948" s="221">
        <v>35795.0</v>
      </c>
      <c r="B33948" s="221">
        <v>40.0</v>
      </c>
      <c r="C33948" s="221">
        <v>2.0</v>
      </c>
    </row>
    <row r="33949">
      <c r="A33949" s="221">
        <v>35825.0</v>
      </c>
      <c r="B33949" s="221">
        <v>21947.0</v>
      </c>
      <c r="C33949" s="221">
        <v>1.0</v>
      </c>
    </row>
    <row r="33950">
      <c r="A33950" s="221">
        <v>35825.0</v>
      </c>
      <c r="B33950" s="221">
        <v>21949.0</v>
      </c>
      <c r="C33950" s="221">
        <v>1.0</v>
      </c>
    </row>
    <row r="33951">
      <c r="A33951" s="221">
        <v>35825.0</v>
      </c>
      <c r="B33951" s="221">
        <v>21951.0</v>
      </c>
      <c r="C33951" s="221">
        <v>1.0</v>
      </c>
    </row>
    <row r="33952">
      <c r="A33952" s="221">
        <v>35825.0</v>
      </c>
      <c r="B33952" s="221">
        <v>21953.0</v>
      </c>
      <c r="C33952" s="221">
        <v>1.0</v>
      </c>
    </row>
    <row r="33953">
      <c r="A33953" s="221">
        <v>35825.0</v>
      </c>
      <c r="B33953" s="221">
        <v>21955.0</v>
      </c>
      <c r="C33953" s="221">
        <v>1.0</v>
      </c>
    </row>
    <row r="33954">
      <c r="A33954" s="221">
        <v>35825.0</v>
      </c>
      <c r="B33954" s="221">
        <v>21957.0</v>
      </c>
      <c r="C33954" s="221">
        <v>1.0</v>
      </c>
    </row>
    <row r="33955">
      <c r="A33955" s="221">
        <v>35825.0</v>
      </c>
      <c r="B33955" s="221">
        <v>21959.0</v>
      </c>
      <c r="C33955" s="221">
        <v>1.0</v>
      </c>
    </row>
    <row r="33956">
      <c r="A33956" s="221">
        <v>35825.0</v>
      </c>
      <c r="B33956" s="221">
        <v>21961.0</v>
      </c>
      <c r="C33956" s="221">
        <v>1.0</v>
      </c>
    </row>
    <row r="33957">
      <c r="A33957" s="221">
        <v>35825.0</v>
      </c>
      <c r="B33957" s="221">
        <v>21967.0</v>
      </c>
      <c r="C33957" s="221">
        <v>1.0</v>
      </c>
    </row>
    <row r="33958">
      <c r="A33958" s="221">
        <v>35826.0</v>
      </c>
      <c r="B33958" s="221">
        <v>21947.0</v>
      </c>
      <c r="C33958" s="221">
        <v>6.0</v>
      </c>
    </row>
    <row r="33959">
      <c r="A33959" s="221">
        <v>35826.0</v>
      </c>
      <c r="B33959" s="221">
        <v>21949.0</v>
      </c>
      <c r="C33959" s="221">
        <v>4.0</v>
      </c>
    </row>
    <row r="33960">
      <c r="A33960" s="221">
        <v>35826.0</v>
      </c>
      <c r="B33960" s="221">
        <v>21951.0</v>
      </c>
      <c r="C33960" s="221">
        <v>4.0</v>
      </c>
    </row>
    <row r="33961">
      <c r="A33961" s="221">
        <v>35826.0</v>
      </c>
      <c r="B33961" s="221">
        <v>21953.0</v>
      </c>
      <c r="C33961" s="221">
        <v>8.0</v>
      </c>
    </row>
    <row r="33962">
      <c r="A33962" s="221">
        <v>35826.0</v>
      </c>
      <c r="B33962" s="221">
        <v>21955.0</v>
      </c>
      <c r="C33962" s="221">
        <v>8.0</v>
      </c>
    </row>
    <row r="33963">
      <c r="A33963" s="221">
        <v>35826.0</v>
      </c>
      <c r="B33963" s="221">
        <v>21957.0</v>
      </c>
      <c r="C33963" s="221">
        <v>4.0</v>
      </c>
    </row>
    <row r="33964">
      <c r="A33964" s="221">
        <v>35826.0</v>
      </c>
      <c r="B33964" s="221">
        <v>21959.0</v>
      </c>
      <c r="C33964" s="221">
        <v>4.0</v>
      </c>
    </row>
    <row r="33965">
      <c r="A33965" s="221">
        <v>35826.0</v>
      </c>
      <c r="B33965" s="221">
        <v>21961.0</v>
      </c>
      <c r="C33965" s="221">
        <v>4.0</v>
      </c>
    </row>
    <row r="33966">
      <c r="A33966" s="221">
        <v>35826.0</v>
      </c>
      <c r="B33966" s="221">
        <v>21963.0</v>
      </c>
      <c r="C33966" s="221">
        <v>4.0</v>
      </c>
    </row>
    <row r="33967">
      <c r="A33967" s="221">
        <v>35826.0</v>
      </c>
      <c r="B33967" s="221">
        <v>21965.0</v>
      </c>
      <c r="C33967" s="221">
        <v>4.0</v>
      </c>
    </row>
    <row r="33968">
      <c r="A33968" s="221">
        <v>35826.0</v>
      </c>
      <c r="B33968" s="221">
        <v>21967.0</v>
      </c>
      <c r="C33968" s="221">
        <v>4.0</v>
      </c>
    </row>
    <row r="33969">
      <c r="A33969" s="221">
        <v>35826.0</v>
      </c>
      <c r="B33969" s="221">
        <v>36958.0</v>
      </c>
      <c r="C33969" s="221">
        <v>4.0</v>
      </c>
    </row>
    <row r="33970">
      <c r="A33970" s="221">
        <v>35827.0</v>
      </c>
      <c r="B33970" s="221">
        <v>3810.0</v>
      </c>
      <c r="C33970" s="221">
        <v>250.0</v>
      </c>
    </row>
    <row r="33971">
      <c r="A33971" s="221">
        <v>35827.0</v>
      </c>
      <c r="B33971" s="221">
        <v>13267.0</v>
      </c>
      <c r="C33971" s="221">
        <v>500.0</v>
      </c>
    </row>
    <row r="33972">
      <c r="A33972" s="221">
        <v>35827.0</v>
      </c>
      <c r="B33972" s="221">
        <v>21947.0</v>
      </c>
      <c r="C33972" s="221">
        <v>60.0</v>
      </c>
    </row>
    <row r="33973">
      <c r="A33973" s="221">
        <v>35827.0</v>
      </c>
      <c r="B33973" s="221">
        <v>21949.0</v>
      </c>
      <c r="C33973" s="221">
        <v>40.0</v>
      </c>
    </row>
    <row r="33974">
      <c r="A33974" s="221">
        <v>35827.0</v>
      </c>
      <c r="B33974" s="221">
        <v>21951.0</v>
      </c>
      <c r="C33974" s="221">
        <v>40.0</v>
      </c>
    </row>
    <row r="33975">
      <c r="A33975" s="221">
        <v>35827.0</v>
      </c>
      <c r="B33975" s="221">
        <v>21953.0</v>
      </c>
      <c r="C33975" s="221">
        <v>80.0</v>
      </c>
    </row>
    <row r="33976">
      <c r="A33976" s="221">
        <v>35827.0</v>
      </c>
      <c r="B33976" s="221">
        <v>21955.0</v>
      </c>
      <c r="C33976" s="221">
        <v>80.0</v>
      </c>
    </row>
    <row r="33977">
      <c r="A33977" s="221">
        <v>35827.0</v>
      </c>
      <c r="B33977" s="221">
        <v>21957.0</v>
      </c>
      <c r="C33977" s="221">
        <v>10.0</v>
      </c>
    </row>
    <row r="33978">
      <c r="A33978" s="221">
        <v>35827.0</v>
      </c>
      <c r="B33978" s="221">
        <v>21959.0</v>
      </c>
      <c r="C33978" s="221">
        <v>10.0</v>
      </c>
    </row>
    <row r="33979">
      <c r="A33979" s="221">
        <v>35827.0</v>
      </c>
      <c r="B33979" s="221">
        <v>21961.0</v>
      </c>
      <c r="C33979" s="221">
        <v>10.0</v>
      </c>
    </row>
    <row r="33980">
      <c r="A33980" s="221">
        <v>35827.0</v>
      </c>
      <c r="B33980" s="221">
        <v>21963.0</v>
      </c>
      <c r="C33980" s="221">
        <v>10.0</v>
      </c>
    </row>
    <row r="33981">
      <c r="A33981" s="221">
        <v>35827.0</v>
      </c>
      <c r="B33981" s="221">
        <v>21965.0</v>
      </c>
      <c r="C33981" s="221">
        <v>10.0</v>
      </c>
    </row>
    <row r="33982">
      <c r="A33982" s="221">
        <v>35827.0</v>
      </c>
      <c r="B33982" s="221">
        <v>21967.0</v>
      </c>
      <c r="C33982" s="221">
        <v>10.0</v>
      </c>
    </row>
    <row r="33983">
      <c r="A33983" s="221">
        <v>35827.0</v>
      </c>
      <c r="B33983" s="221">
        <v>21969.0</v>
      </c>
      <c r="C33983" s="221">
        <v>1.0</v>
      </c>
    </row>
    <row r="33984">
      <c r="A33984" s="221">
        <v>35827.0</v>
      </c>
      <c r="B33984" s="221">
        <v>36956.0</v>
      </c>
      <c r="C33984" s="221">
        <v>1.0</v>
      </c>
    </row>
    <row r="33985">
      <c r="A33985" s="221">
        <v>35827.0</v>
      </c>
      <c r="B33985" s="221">
        <v>36957.0</v>
      </c>
      <c r="C33985" s="221">
        <v>1.0</v>
      </c>
    </row>
    <row r="33986">
      <c r="A33986" s="221">
        <v>35827.0</v>
      </c>
      <c r="B33986" s="221">
        <v>36958.0</v>
      </c>
      <c r="C33986" s="221">
        <v>8.0</v>
      </c>
    </row>
    <row r="33987">
      <c r="A33987" s="221">
        <v>35828.0</v>
      </c>
      <c r="B33987" s="221">
        <v>21947.0</v>
      </c>
      <c r="C33987" s="221">
        <v>1.0</v>
      </c>
    </row>
    <row r="33988">
      <c r="A33988" s="221">
        <v>35828.0</v>
      </c>
      <c r="B33988" s="221">
        <v>21949.0</v>
      </c>
      <c r="C33988" s="221">
        <v>1.0</v>
      </c>
    </row>
    <row r="33989">
      <c r="A33989" s="221">
        <v>35828.0</v>
      </c>
      <c r="B33989" s="221">
        <v>21951.0</v>
      </c>
      <c r="C33989" s="221">
        <v>1.0</v>
      </c>
    </row>
    <row r="33990">
      <c r="A33990" s="221">
        <v>35828.0</v>
      </c>
      <c r="B33990" s="221">
        <v>21953.0</v>
      </c>
      <c r="C33990" s="221">
        <v>4.0</v>
      </c>
    </row>
    <row r="33991">
      <c r="A33991" s="221">
        <v>35828.0</v>
      </c>
      <c r="B33991" s="221">
        <v>21957.0</v>
      </c>
      <c r="C33991" s="221">
        <v>1.0</v>
      </c>
    </row>
    <row r="33992">
      <c r="A33992" s="221">
        <v>35828.0</v>
      </c>
      <c r="B33992" s="221">
        <v>21961.0</v>
      </c>
      <c r="C33992" s="221">
        <v>1.0</v>
      </c>
    </row>
    <row r="33993">
      <c r="A33993" s="221">
        <v>35829.0</v>
      </c>
      <c r="B33993" s="221">
        <v>21947.0</v>
      </c>
      <c r="C33993" s="221">
        <v>10.0</v>
      </c>
    </row>
    <row r="33994">
      <c r="A33994" s="221">
        <v>35829.0</v>
      </c>
      <c r="B33994" s="221">
        <v>21949.0</v>
      </c>
      <c r="C33994" s="221">
        <v>10.0</v>
      </c>
    </row>
    <row r="33995">
      <c r="A33995" s="221">
        <v>35829.0</v>
      </c>
      <c r="B33995" s="221">
        <v>21951.0</v>
      </c>
      <c r="C33995" s="221">
        <v>10.0</v>
      </c>
    </row>
    <row r="33996">
      <c r="A33996" s="221">
        <v>35829.0</v>
      </c>
      <c r="B33996" s="221">
        <v>21953.0</v>
      </c>
      <c r="C33996" s="221">
        <v>40.0</v>
      </c>
    </row>
    <row r="33997">
      <c r="A33997" s="221">
        <v>35829.0</v>
      </c>
      <c r="B33997" s="221">
        <v>21957.0</v>
      </c>
      <c r="C33997" s="221">
        <v>10.0</v>
      </c>
    </row>
    <row r="33998">
      <c r="A33998" s="221">
        <v>35829.0</v>
      </c>
      <c r="B33998" s="221">
        <v>21961.0</v>
      </c>
      <c r="C33998" s="221">
        <v>10.0</v>
      </c>
    </row>
    <row r="33999">
      <c r="A33999" s="221">
        <v>35829.0</v>
      </c>
      <c r="B33999" s="221">
        <v>21965.0</v>
      </c>
      <c r="C33999" s="221">
        <v>4.0</v>
      </c>
    </row>
    <row r="34000">
      <c r="A34000" s="221">
        <v>35829.0</v>
      </c>
      <c r="B34000" s="221">
        <v>21967.0</v>
      </c>
      <c r="C34000" s="221">
        <v>4.0</v>
      </c>
    </row>
    <row r="34001">
      <c r="A34001" s="221">
        <v>35830.0</v>
      </c>
      <c r="B34001" s="221">
        <v>21947.0</v>
      </c>
      <c r="C34001" s="221">
        <v>100.0</v>
      </c>
    </row>
    <row r="34002">
      <c r="A34002" s="221">
        <v>35830.0</v>
      </c>
      <c r="B34002" s="221">
        <v>21949.0</v>
      </c>
      <c r="C34002" s="221">
        <v>100.0</v>
      </c>
    </row>
    <row r="34003">
      <c r="A34003" s="221">
        <v>35830.0</v>
      </c>
      <c r="B34003" s="221">
        <v>21951.0</v>
      </c>
      <c r="C34003" s="221">
        <v>100.0</v>
      </c>
    </row>
    <row r="34004">
      <c r="A34004" s="221">
        <v>35830.0</v>
      </c>
      <c r="B34004" s="221">
        <v>21953.0</v>
      </c>
      <c r="C34004" s="221">
        <v>400.0</v>
      </c>
    </row>
    <row r="34005">
      <c r="A34005" s="221">
        <v>35830.0</v>
      </c>
      <c r="B34005" s="221">
        <v>21957.0</v>
      </c>
      <c r="C34005" s="221">
        <v>100.0</v>
      </c>
    </row>
    <row r="34006">
      <c r="A34006" s="221">
        <v>35830.0</v>
      </c>
      <c r="B34006" s="221">
        <v>21961.0</v>
      </c>
      <c r="C34006" s="221">
        <v>100.0</v>
      </c>
    </row>
    <row r="34007">
      <c r="A34007" s="221">
        <v>35830.0</v>
      </c>
      <c r="B34007" s="221">
        <v>21963.0</v>
      </c>
      <c r="C34007" s="221">
        <v>4.0</v>
      </c>
    </row>
    <row r="34008">
      <c r="A34008" s="221">
        <v>35830.0</v>
      </c>
      <c r="B34008" s="221">
        <v>21965.0</v>
      </c>
      <c r="C34008" s="221">
        <v>40.0</v>
      </c>
    </row>
    <row r="34009">
      <c r="A34009" s="221">
        <v>35830.0</v>
      </c>
      <c r="B34009" s="221">
        <v>21967.0</v>
      </c>
      <c r="C34009" s="221">
        <v>40.0</v>
      </c>
    </row>
    <row r="34010">
      <c r="A34010" s="221">
        <v>35830.0</v>
      </c>
      <c r="B34010" s="221">
        <v>21969.0</v>
      </c>
      <c r="C34010" s="221">
        <v>4.0</v>
      </c>
    </row>
    <row r="34011">
      <c r="A34011" s="221">
        <v>35832.0</v>
      </c>
      <c r="B34011" s="221">
        <v>21947.0</v>
      </c>
      <c r="C34011" s="221">
        <v>1.0</v>
      </c>
    </row>
    <row r="34012">
      <c r="A34012" s="221">
        <v>35832.0</v>
      </c>
      <c r="B34012" s="221">
        <v>21949.0</v>
      </c>
      <c r="C34012" s="221">
        <v>1.0</v>
      </c>
    </row>
    <row r="34013">
      <c r="A34013" s="221">
        <v>35832.0</v>
      </c>
      <c r="B34013" s="221">
        <v>21951.0</v>
      </c>
      <c r="C34013" s="221">
        <v>1.0</v>
      </c>
    </row>
    <row r="34014">
      <c r="A34014" s="221">
        <v>35832.0</v>
      </c>
      <c r="B34014" s="221">
        <v>21957.0</v>
      </c>
      <c r="C34014" s="221">
        <v>1.0</v>
      </c>
    </row>
    <row r="34015">
      <c r="A34015" s="221">
        <v>35832.0</v>
      </c>
      <c r="B34015" s="221">
        <v>21961.0</v>
      </c>
      <c r="C34015" s="221">
        <v>1.0</v>
      </c>
    </row>
    <row r="34016">
      <c r="A34016" s="221">
        <v>35832.0</v>
      </c>
      <c r="B34016" s="221">
        <v>21963.0</v>
      </c>
      <c r="C34016" s="221">
        <v>4.0</v>
      </c>
    </row>
    <row r="34017">
      <c r="A34017" s="221">
        <v>35832.0</v>
      </c>
      <c r="B34017" s="221">
        <v>21965.0</v>
      </c>
      <c r="C34017" s="221">
        <v>1.0</v>
      </c>
    </row>
    <row r="34018">
      <c r="A34018" s="221">
        <v>35832.0</v>
      </c>
      <c r="B34018" s="221">
        <v>21967.0</v>
      </c>
      <c r="C34018" s="221">
        <v>1.0</v>
      </c>
    </row>
    <row r="34019">
      <c r="A34019" s="221">
        <v>35833.0</v>
      </c>
      <c r="B34019" s="221">
        <v>21947.0</v>
      </c>
      <c r="C34019" s="221">
        <v>10.0</v>
      </c>
    </row>
    <row r="34020">
      <c r="A34020" s="221">
        <v>35833.0</v>
      </c>
      <c r="B34020" s="221">
        <v>21949.0</v>
      </c>
      <c r="C34020" s="221">
        <v>10.0</v>
      </c>
    </row>
    <row r="34021">
      <c r="A34021" s="221">
        <v>35833.0</v>
      </c>
      <c r="B34021" s="221">
        <v>21951.0</v>
      </c>
      <c r="C34021" s="221">
        <v>10.0</v>
      </c>
    </row>
    <row r="34022">
      <c r="A34022" s="221">
        <v>35833.0</v>
      </c>
      <c r="B34022" s="221">
        <v>21953.0</v>
      </c>
      <c r="C34022" s="221">
        <v>4.0</v>
      </c>
    </row>
    <row r="34023">
      <c r="A34023" s="221">
        <v>35833.0</v>
      </c>
      <c r="B34023" s="221">
        <v>21955.0</v>
      </c>
      <c r="C34023" s="221">
        <v>4.0</v>
      </c>
    </row>
    <row r="34024">
      <c r="A34024" s="221">
        <v>35833.0</v>
      </c>
      <c r="B34024" s="221">
        <v>21957.0</v>
      </c>
      <c r="C34024" s="221">
        <v>10.0</v>
      </c>
    </row>
    <row r="34025">
      <c r="A34025" s="221">
        <v>35833.0</v>
      </c>
      <c r="B34025" s="221">
        <v>21959.0</v>
      </c>
      <c r="C34025" s="221">
        <v>4.0</v>
      </c>
    </row>
    <row r="34026">
      <c r="A34026" s="221">
        <v>35833.0</v>
      </c>
      <c r="B34026" s="221">
        <v>21961.0</v>
      </c>
      <c r="C34026" s="221">
        <v>10.0</v>
      </c>
    </row>
    <row r="34027">
      <c r="A34027" s="221">
        <v>35833.0</v>
      </c>
      <c r="B34027" s="221">
        <v>21963.0</v>
      </c>
      <c r="C34027" s="221">
        <v>40.0</v>
      </c>
    </row>
    <row r="34028">
      <c r="A34028" s="221">
        <v>35833.0</v>
      </c>
      <c r="B34028" s="221">
        <v>21965.0</v>
      </c>
      <c r="C34028" s="221">
        <v>10.0</v>
      </c>
    </row>
    <row r="34029">
      <c r="A34029" s="221">
        <v>35833.0</v>
      </c>
      <c r="B34029" s="221">
        <v>21967.0</v>
      </c>
      <c r="C34029" s="221">
        <v>10.0</v>
      </c>
    </row>
    <row r="34030">
      <c r="A34030" s="221">
        <v>35833.0</v>
      </c>
      <c r="B34030" s="221">
        <v>36958.0</v>
      </c>
      <c r="C34030" s="221">
        <v>4.0</v>
      </c>
    </row>
    <row r="34031">
      <c r="A34031" s="221">
        <v>35834.0</v>
      </c>
      <c r="B34031" s="221">
        <v>3810.0</v>
      </c>
      <c r="C34031" s="221">
        <v>1000.0</v>
      </c>
    </row>
    <row r="34032">
      <c r="A34032" s="221">
        <v>35834.0</v>
      </c>
      <c r="B34032" s="221">
        <v>13267.0</v>
      </c>
      <c r="C34032" s="221">
        <v>250.0</v>
      </c>
    </row>
    <row r="34033">
      <c r="A34033" s="221">
        <v>35834.0</v>
      </c>
      <c r="B34033" s="221">
        <v>21947.0</v>
      </c>
      <c r="C34033" s="221">
        <v>200.0</v>
      </c>
    </row>
    <row r="34034">
      <c r="A34034" s="221">
        <v>35834.0</v>
      </c>
      <c r="B34034" s="221">
        <v>21949.0</v>
      </c>
      <c r="C34034" s="221">
        <v>200.0</v>
      </c>
    </row>
    <row r="34035">
      <c r="A34035" s="221">
        <v>35834.0</v>
      </c>
      <c r="B34035" s="221">
        <v>21951.0</v>
      </c>
      <c r="C34035" s="221">
        <v>200.0</v>
      </c>
    </row>
    <row r="34036">
      <c r="A34036" s="221">
        <v>35834.0</v>
      </c>
      <c r="B34036" s="221">
        <v>21953.0</v>
      </c>
      <c r="C34036" s="221">
        <v>80.0</v>
      </c>
    </row>
    <row r="34037">
      <c r="A34037" s="221">
        <v>35834.0</v>
      </c>
      <c r="B34037" s="221">
        <v>21955.0</v>
      </c>
      <c r="C34037" s="221">
        <v>80.0</v>
      </c>
    </row>
    <row r="34038">
      <c r="A34038" s="221">
        <v>35834.0</v>
      </c>
      <c r="B34038" s="221">
        <v>21957.0</v>
      </c>
      <c r="C34038" s="221">
        <v>200.0</v>
      </c>
    </row>
    <row r="34039">
      <c r="A34039" s="221">
        <v>35834.0</v>
      </c>
      <c r="B34039" s="221">
        <v>21959.0</v>
      </c>
      <c r="C34039" s="221">
        <v>80.0</v>
      </c>
    </row>
    <row r="34040">
      <c r="A34040" s="221">
        <v>35834.0</v>
      </c>
      <c r="B34040" s="221">
        <v>21961.0</v>
      </c>
      <c r="C34040" s="221">
        <v>200.0</v>
      </c>
    </row>
    <row r="34041">
      <c r="A34041" s="221">
        <v>35834.0</v>
      </c>
      <c r="B34041" s="221">
        <v>21963.0</v>
      </c>
      <c r="C34041" s="221">
        <v>800.0</v>
      </c>
    </row>
    <row r="34042">
      <c r="A34042" s="221">
        <v>35834.0</v>
      </c>
      <c r="B34042" s="221">
        <v>21965.0</v>
      </c>
      <c r="C34042" s="221">
        <v>200.0</v>
      </c>
    </row>
    <row r="34043">
      <c r="A34043" s="221">
        <v>35834.0</v>
      </c>
      <c r="B34043" s="221">
        <v>21967.0</v>
      </c>
      <c r="C34043" s="221">
        <v>200.0</v>
      </c>
    </row>
    <row r="34044">
      <c r="A34044" s="221">
        <v>35834.0</v>
      </c>
      <c r="B34044" s="221">
        <v>21969.0</v>
      </c>
      <c r="C34044" s="221">
        <v>8.0</v>
      </c>
    </row>
    <row r="34045">
      <c r="A34045" s="221">
        <v>35834.0</v>
      </c>
      <c r="B34045" s="221">
        <v>36956.0</v>
      </c>
      <c r="C34045" s="221">
        <v>8.0</v>
      </c>
    </row>
    <row r="34046">
      <c r="A34046" s="221">
        <v>35834.0</v>
      </c>
      <c r="B34046" s="221">
        <v>36957.0</v>
      </c>
      <c r="C34046" s="221">
        <v>8.0</v>
      </c>
    </row>
    <row r="34047">
      <c r="A34047" s="221">
        <v>35834.0</v>
      </c>
      <c r="B34047" s="221">
        <v>36958.0</v>
      </c>
      <c r="C34047" s="221">
        <v>80.0</v>
      </c>
    </row>
    <row r="34048">
      <c r="A34048" s="221">
        <v>35835.0</v>
      </c>
      <c r="B34048" s="221">
        <v>21947.0</v>
      </c>
      <c r="C34048" s="221">
        <v>1.0</v>
      </c>
    </row>
    <row r="34049">
      <c r="A34049" s="221">
        <v>35835.0</v>
      </c>
      <c r="B34049" s="221">
        <v>21949.0</v>
      </c>
      <c r="C34049" s="221">
        <v>1.0</v>
      </c>
    </row>
    <row r="34050">
      <c r="A34050" s="221">
        <v>35835.0</v>
      </c>
      <c r="B34050" s="221">
        <v>21951.0</v>
      </c>
      <c r="C34050" s="221">
        <v>1.0</v>
      </c>
    </row>
    <row r="34051">
      <c r="A34051" s="221">
        <v>35835.0</v>
      </c>
      <c r="B34051" s="221">
        <v>21957.0</v>
      </c>
      <c r="C34051" s="221">
        <v>1.0</v>
      </c>
    </row>
    <row r="34052">
      <c r="A34052" s="221">
        <v>35835.0</v>
      </c>
      <c r="B34052" s="221">
        <v>21959.0</v>
      </c>
      <c r="C34052" s="221">
        <v>3.0</v>
      </c>
    </row>
    <row r="34053">
      <c r="A34053" s="221">
        <v>35835.0</v>
      </c>
      <c r="B34053" s="221">
        <v>21961.0</v>
      </c>
      <c r="C34053" s="221">
        <v>1.0</v>
      </c>
    </row>
    <row r="34054">
      <c r="A34054" s="221">
        <v>35835.0</v>
      </c>
      <c r="B34054" s="221">
        <v>36956.0</v>
      </c>
      <c r="C34054" s="221">
        <v>1.0</v>
      </c>
    </row>
    <row r="34055">
      <c r="A34055" s="221">
        <v>35835.0</v>
      </c>
      <c r="B34055" s="221">
        <v>36957.0</v>
      </c>
      <c r="C34055" s="221">
        <v>1.0</v>
      </c>
    </row>
    <row r="34056">
      <c r="A34056" s="221">
        <v>35836.0</v>
      </c>
      <c r="B34056" s="221">
        <v>21947.0</v>
      </c>
      <c r="C34056" s="221">
        <v>8.0</v>
      </c>
    </row>
    <row r="34057">
      <c r="A34057" s="221">
        <v>35836.0</v>
      </c>
      <c r="B34057" s="221">
        <v>21949.0</v>
      </c>
      <c r="C34057" s="221">
        <v>4.0</v>
      </c>
    </row>
    <row r="34058">
      <c r="A34058" s="221">
        <v>35836.0</v>
      </c>
      <c r="B34058" s="221">
        <v>21951.0</v>
      </c>
      <c r="C34058" s="221">
        <v>20.0</v>
      </c>
    </row>
    <row r="34059">
      <c r="A34059" s="221">
        <v>35836.0</v>
      </c>
      <c r="B34059" s="221">
        <v>21953.0</v>
      </c>
      <c r="C34059" s="221">
        <v>2.0</v>
      </c>
    </row>
    <row r="34060">
      <c r="A34060" s="221">
        <v>35836.0</v>
      </c>
      <c r="B34060" s="221">
        <v>21955.0</v>
      </c>
      <c r="C34060" s="221">
        <v>2.0</v>
      </c>
    </row>
    <row r="34061">
      <c r="A34061" s="221">
        <v>35836.0</v>
      </c>
      <c r="B34061" s="221">
        <v>21957.0</v>
      </c>
      <c r="C34061" s="221">
        <v>4.0</v>
      </c>
    </row>
    <row r="34062">
      <c r="A34062" s="221">
        <v>35836.0</v>
      </c>
      <c r="B34062" s="221">
        <v>21959.0</v>
      </c>
      <c r="C34062" s="221">
        <v>24.0</v>
      </c>
    </row>
    <row r="34063">
      <c r="A34063" s="221">
        <v>35836.0</v>
      </c>
      <c r="B34063" s="221">
        <v>21961.0</v>
      </c>
      <c r="C34063" s="221">
        <v>4.0</v>
      </c>
    </row>
    <row r="34064">
      <c r="A34064" s="221">
        <v>35836.0</v>
      </c>
      <c r="B34064" s="221">
        <v>21963.0</v>
      </c>
      <c r="C34064" s="221">
        <v>4.0</v>
      </c>
    </row>
    <row r="34065">
      <c r="A34065" s="221">
        <v>35836.0</v>
      </c>
      <c r="B34065" s="221">
        <v>21965.0</v>
      </c>
      <c r="C34065" s="221">
        <v>2.0</v>
      </c>
    </row>
    <row r="34066">
      <c r="A34066" s="221">
        <v>35836.0</v>
      </c>
      <c r="B34066" s="221">
        <v>21967.0</v>
      </c>
      <c r="C34066" s="221">
        <v>4.0</v>
      </c>
    </row>
    <row r="34067">
      <c r="A34067" s="221">
        <v>35836.0</v>
      </c>
      <c r="B34067" s="221">
        <v>36956.0</v>
      </c>
      <c r="C34067" s="221">
        <v>6.0</v>
      </c>
    </row>
    <row r="34068">
      <c r="A34068" s="221">
        <v>35836.0</v>
      </c>
      <c r="B34068" s="221">
        <v>36957.0</v>
      </c>
      <c r="C34068" s="221">
        <v>6.0</v>
      </c>
    </row>
    <row r="34069">
      <c r="A34069" s="221">
        <v>35836.0</v>
      </c>
      <c r="B34069" s="221">
        <v>36958.0</v>
      </c>
      <c r="C34069" s="221">
        <v>2.0</v>
      </c>
    </row>
    <row r="34070">
      <c r="A34070" s="221">
        <v>35837.0</v>
      </c>
      <c r="B34070" s="221">
        <v>21947.0</v>
      </c>
      <c r="C34070" s="221">
        <v>100.0</v>
      </c>
    </row>
    <row r="34071">
      <c r="A34071" s="221">
        <v>35837.0</v>
      </c>
      <c r="B34071" s="221">
        <v>21949.0</v>
      </c>
      <c r="C34071" s="221">
        <v>100.0</v>
      </c>
    </row>
    <row r="34072">
      <c r="A34072" s="221">
        <v>35837.0</v>
      </c>
      <c r="B34072" s="221">
        <v>21951.0</v>
      </c>
      <c r="C34072" s="221">
        <v>100.0</v>
      </c>
    </row>
    <row r="34073">
      <c r="A34073" s="221">
        <v>35837.0</v>
      </c>
      <c r="B34073" s="221">
        <v>21957.0</v>
      </c>
      <c r="C34073" s="221">
        <v>100.0</v>
      </c>
    </row>
    <row r="34074">
      <c r="A34074" s="221">
        <v>35837.0</v>
      </c>
      <c r="B34074" s="221">
        <v>21959.0</v>
      </c>
      <c r="C34074" s="221">
        <v>400.0</v>
      </c>
    </row>
    <row r="34075">
      <c r="A34075" s="221">
        <v>35837.0</v>
      </c>
      <c r="B34075" s="221">
        <v>21961.0</v>
      </c>
      <c r="C34075" s="221">
        <v>100.0</v>
      </c>
    </row>
    <row r="34076">
      <c r="A34076" s="221">
        <v>35837.0</v>
      </c>
      <c r="B34076" s="221">
        <v>21963.0</v>
      </c>
      <c r="C34076" s="221">
        <v>4.0</v>
      </c>
    </row>
    <row r="34077">
      <c r="A34077" s="221">
        <v>35837.0</v>
      </c>
      <c r="B34077" s="221">
        <v>21965.0</v>
      </c>
      <c r="C34077" s="221">
        <v>40.0</v>
      </c>
    </row>
    <row r="34078">
      <c r="A34078" s="221">
        <v>35837.0</v>
      </c>
      <c r="B34078" s="221">
        <v>21967.0</v>
      </c>
      <c r="C34078" s="221">
        <v>40.0</v>
      </c>
    </row>
    <row r="34079">
      <c r="A34079" s="221">
        <v>35837.0</v>
      </c>
      <c r="B34079" s="221">
        <v>21969.0</v>
      </c>
      <c r="C34079" s="221">
        <v>4.0</v>
      </c>
    </row>
    <row r="34080">
      <c r="A34080" s="221">
        <v>35838.0</v>
      </c>
      <c r="B34080" s="221">
        <v>21947.0</v>
      </c>
      <c r="C34080" s="221">
        <v>1.0</v>
      </c>
    </row>
    <row r="34081">
      <c r="A34081" s="221">
        <v>35838.0</v>
      </c>
      <c r="B34081" s="221">
        <v>21949.0</v>
      </c>
      <c r="C34081" s="221">
        <v>1.0</v>
      </c>
    </row>
    <row r="34082">
      <c r="A34082" s="221">
        <v>35838.0</v>
      </c>
      <c r="B34082" s="221">
        <v>21951.0</v>
      </c>
      <c r="C34082" s="221">
        <v>1.0</v>
      </c>
    </row>
    <row r="34083">
      <c r="A34083" s="221">
        <v>35838.0</v>
      </c>
      <c r="B34083" s="221">
        <v>21957.0</v>
      </c>
      <c r="C34083" s="221">
        <v>1.0</v>
      </c>
    </row>
    <row r="34084">
      <c r="A34084" s="221">
        <v>35838.0</v>
      </c>
      <c r="B34084" s="221">
        <v>21961.0</v>
      </c>
      <c r="C34084" s="221">
        <v>1.0</v>
      </c>
    </row>
    <row r="34085">
      <c r="A34085" s="221">
        <v>35838.0</v>
      </c>
      <c r="B34085" s="221">
        <v>36956.0</v>
      </c>
      <c r="C34085" s="221">
        <v>4.0</v>
      </c>
    </row>
    <row r="34086">
      <c r="A34086" s="221">
        <v>35839.0</v>
      </c>
      <c r="B34086" s="221">
        <v>21947.0</v>
      </c>
      <c r="C34086" s="221">
        <v>10.0</v>
      </c>
    </row>
    <row r="34087">
      <c r="A34087" s="221">
        <v>35839.0</v>
      </c>
      <c r="B34087" s="221">
        <v>21949.0</v>
      </c>
      <c r="C34087" s="221">
        <v>10.0</v>
      </c>
    </row>
    <row r="34088">
      <c r="A34088" s="221">
        <v>35839.0</v>
      </c>
      <c r="B34088" s="221">
        <v>21951.0</v>
      </c>
      <c r="C34088" s="221">
        <v>10.0</v>
      </c>
    </row>
    <row r="34089">
      <c r="A34089" s="221">
        <v>35839.0</v>
      </c>
      <c r="B34089" s="221">
        <v>21957.0</v>
      </c>
      <c r="C34089" s="221">
        <v>10.0</v>
      </c>
    </row>
    <row r="34090">
      <c r="A34090" s="221">
        <v>35839.0</v>
      </c>
      <c r="B34090" s="221">
        <v>21961.0</v>
      </c>
      <c r="C34090" s="221">
        <v>10.0</v>
      </c>
    </row>
    <row r="34091">
      <c r="A34091" s="221">
        <v>35839.0</v>
      </c>
      <c r="B34091" s="221">
        <v>21965.0</v>
      </c>
      <c r="C34091" s="221">
        <v>4.0</v>
      </c>
    </row>
    <row r="34092">
      <c r="A34092" s="221">
        <v>35839.0</v>
      </c>
      <c r="B34092" s="221">
        <v>21967.0</v>
      </c>
      <c r="C34092" s="221">
        <v>4.0</v>
      </c>
    </row>
    <row r="34093">
      <c r="A34093" s="221">
        <v>35839.0</v>
      </c>
      <c r="B34093" s="221">
        <v>36956.0</v>
      </c>
      <c r="C34093" s="221">
        <v>40.0</v>
      </c>
    </row>
    <row r="34094">
      <c r="A34094" s="221">
        <v>35840.0</v>
      </c>
      <c r="B34094" s="221">
        <v>21947.0</v>
      </c>
      <c r="C34094" s="221">
        <v>1.0</v>
      </c>
    </row>
    <row r="34095">
      <c r="A34095" s="221">
        <v>35840.0</v>
      </c>
      <c r="B34095" s="221">
        <v>21949.0</v>
      </c>
      <c r="C34095" s="221">
        <v>1.0</v>
      </c>
    </row>
    <row r="34096">
      <c r="A34096" s="221">
        <v>35840.0</v>
      </c>
      <c r="B34096" s="221">
        <v>21951.0</v>
      </c>
      <c r="C34096" s="221">
        <v>1.0</v>
      </c>
    </row>
    <row r="34097">
      <c r="A34097" s="221">
        <v>35840.0</v>
      </c>
      <c r="B34097" s="221">
        <v>21957.0</v>
      </c>
      <c r="C34097" s="221">
        <v>1.0</v>
      </c>
    </row>
    <row r="34098">
      <c r="A34098" s="221">
        <v>35840.0</v>
      </c>
      <c r="B34098" s="221">
        <v>21961.0</v>
      </c>
      <c r="C34098" s="221">
        <v>1.0</v>
      </c>
    </row>
    <row r="34099">
      <c r="A34099" s="221">
        <v>35840.0</v>
      </c>
      <c r="B34099" s="221">
        <v>36957.0</v>
      </c>
      <c r="C34099" s="221">
        <v>4.0</v>
      </c>
    </row>
    <row r="34100">
      <c r="A34100" s="221">
        <v>35841.0</v>
      </c>
      <c r="B34100" s="221">
        <v>21947.0</v>
      </c>
      <c r="C34100" s="221">
        <v>100.0</v>
      </c>
    </row>
    <row r="34101">
      <c r="A34101" s="221">
        <v>35841.0</v>
      </c>
      <c r="B34101" s="221">
        <v>21949.0</v>
      </c>
      <c r="C34101" s="221">
        <v>100.0</v>
      </c>
    </row>
    <row r="34102">
      <c r="A34102" s="221">
        <v>35841.0</v>
      </c>
      <c r="B34102" s="221">
        <v>21951.0</v>
      </c>
      <c r="C34102" s="221">
        <v>100.0</v>
      </c>
    </row>
    <row r="34103">
      <c r="A34103" s="221">
        <v>35841.0</v>
      </c>
      <c r="B34103" s="221">
        <v>21957.0</v>
      </c>
      <c r="C34103" s="221">
        <v>100.0</v>
      </c>
    </row>
    <row r="34104">
      <c r="A34104" s="221">
        <v>35841.0</v>
      </c>
      <c r="B34104" s="221">
        <v>21961.0</v>
      </c>
      <c r="C34104" s="221">
        <v>100.0</v>
      </c>
    </row>
    <row r="34105">
      <c r="A34105" s="221">
        <v>35841.0</v>
      </c>
      <c r="B34105" s="221">
        <v>21963.0</v>
      </c>
      <c r="C34105" s="221">
        <v>4.0</v>
      </c>
    </row>
    <row r="34106">
      <c r="A34106" s="221">
        <v>35841.0</v>
      </c>
      <c r="B34106" s="221">
        <v>21965.0</v>
      </c>
      <c r="C34106" s="221">
        <v>40.0</v>
      </c>
    </row>
    <row r="34107">
      <c r="A34107" s="221">
        <v>35841.0</v>
      </c>
      <c r="B34107" s="221">
        <v>21967.0</v>
      </c>
      <c r="C34107" s="221">
        <v>40.0</v>
      </c>
    </row>
    <row r="34108">
      <c r="A34108" s="221">
        <v>35841.0</v>
      </c>
      <c r="B34108" s="221">
        <v>21969.0</v>
      </c>
      <c r="C34108" s="221">
        <v>4.0</v>
      </c>
    </row>
    <row r="34109">
      <c r="A34109" s="221">
        <v>35841.0</v>
      </c>
      <c r="B34109" s="221">
        <v>36957.0</v>
      </c>
      <c r="C34109" s="221">
        <v>400.0</v>
      </c>
    </row>
    <row r="34110">
      <c r="A34110" s="221">
        <v>35842.0</v>
      </c>
      <c r="B34110" s="221">
        <v>21947.0</v>
      </c>
      <c r="C34110" s="221">
        <v>1.0</v>
      </c>
    </row>
    <row r="34111">
      <c r="A34111" s="221">
        <v>35842.0</v>
      </c>
      <c r="B34111" s="221">
        <v>21949.0</v>
      </c>
      <c r="C34111" s="221">
        <v>1.0</v>
      </c>
    </row>
    <row r="34112">
      <c r="A34112" s="221">
        <v>35842.0</v>
      </c>
      <c r="B34112" s="221">
        <v>21951.0</v>
      </c>
      <c r="C34112" s="221">
        <v>1.0</v>
      </c>
    </row>
    <row r="34113">
      <c r="A34113" s="221">
        <v>35842.0</v>
      </c>
      <c r="B34113" s="221">
        <v>21957.0</v>
      </c>
      <c r="C34113" s="221">
        <v>1.0</v>
      </c>
    </row>
    <row r="34114">
      <c r="A34114" s="221">
        <v>35842.0</v>
      </c>
      <c r="B34114" s="221">
        <v>21961.0</v>
      </c>
      <c r="C34114" s="221">
        <v>1.0</v>
      </c>
    </row>
    <row r="34115">
      <c r="A34115" s="221">
        <v>35842.0</v>
      </c>
      <c r="B34115" s="221">
        <v>21965.0</v>
      </c>
      <c r="C34115" s="221">
        <v>1.0</v>
      </c>
    </row>
    <row r="34116">
      <c r="A34116" s="221">
        <v>35842.0</v>
      </c>
      <c r="B34116" s="221">
        <v>21967.0</v>
      </c>
      <c r="C34116" s="221">
        <v>1.0</v>
      </c>
    </row>
    <row r="34117">
      <c r="A34117" s="221">
        <v>35842.0</v>
      </c>
      <c r="B34117" s="221">
        <v>21969.0</v>
      </c>
      <c r="C34117" s="221">
        <v>4.0</v>
      </c>
    </row>
    <row r="34118">
      <c r="A34118" s="221">
        <v>35843.0</v>
      </c>
      <c r="B34118" s="221">
        <v>21947.0</v>
      </c>
      <c r="C34118" s="221">
        <v>10.0</v>
      </c>
    </row>
    <row r="34119">
      <c r="A34119" s="221">
        <v>35843.0</v>
      </c>
      <c r="B34119" s="221">
        <v>21949.0</v>
      </c>
      <c r="C34119" s="221">
        <v>10.0</v>
      </c>
    </row>
    <row r="34120">
      <c r="A34120" s="221">
        <v>35843.0</v>
      </c>
      <c r="B34120" s="221">
        <v>21951.0</v>
      </c>
      <c r="C34120" s="221">
        <v>10.0</v>
      </c>
    </row>
    <row r="34121">
      <c r="A34121" s="221">
        <v>35843.0</v>
      </c>
      <c r="B34121" s="221">
        <v>21953.0</v>
      </c>
      <c r="C34121" s="221">
        <v>4.0</v>
      </c>
    </row>
    <row r="34122">
      <c r="A34122" s="221">
        <v>35843.0</v>
      </c>
      <c r="B34122" s="221">
        <v>21955.0</v>
      </c>
      <c r="C34122" s="221">
        <v>4.0</v>
      </c>
    </row>
    <row r="34123">
      <c r="A34123" s="221">
        <v>35843.0</v>
      </c>
      <c r="B34123" s="221">
        <v>21957.0</v>
      </c>
      <c r="C34123" s="221">
        <v>10.0</v>
      </c>
    </row>
    <row r="34124">
      <c r="A34124" s="221">
        <v>35843.0</v>
      </c>
      <c r="B34124" s="221">
        <v>21959.0</v>
      </c>
      <c r="C34124" s="221">
        <v>4.0</v>
      </c>
    </row>
    <row r="34125">
      <c r="A34125" s="221">
        <v>35843.0</v>
      </c>
      <c r="B34125" s="221">
        <v>21961.0</v>
      </c>
      <c r="C34125" s="221">
        <v>10.0</v>
      </c>
    </row>
    <row r="34126">
      <c r="A34126" s="221">
        <v>35843.0</v>
      </c>
      <c r="B34126" s="221">
        <v>21965.0</v>
      </c>
      <c r="C34126" s="221">
        <v>10.0</v>
      </c>
    </row>
    <row r="34127">
      <c r="A34127" s="221">
        <v>35843.0</v>
      </c>
      <c r="B34127" s="221">
        <v>21967.0</v>
      </c>
      <c r="C34127" s="221">
        <v>10.0</v>
      </c>
    </row>
    <row r="34128">
      <c r="A34128" s="221">
        <v>35843.0</v>
      </c>
      <c r="B34128" s="221">
        <v>21969.0</v>
      </c>
      <c r="C34128" s="221">
        <v>40.0</v>
      </c>
    </row>
    <row r="34129">
      <c r="A34129" s="221">
        <v>35843.0</v>
      </c>
      <c r="B34129" s="221">
        <v>36958.0</v>
      </c>
      <c r="C34129" s="221">
        <v>4.0</v>
      </c>
    </row>
    <row r="34130">
      <c r="A34130" s="221">
        <v>35844.0</v>
      </c>
      <c r="B34130" s="221">
        <v>21947.0</v>
      </c>
      <c r="C34130" s="221">
        <v>100.0</v>
      </c>
    </row>
    <row r="34131">
      <c r="A34131" s="221">
        <v>35844.0</v>
      </c>
      <c r="B34131" s="221">
        <v>21949.0</v>
      </c>
      <c r="C34131" s="221">
        <v>100.0</v>
      </c>
    </row>
    <row r="34132">
      <c r="A34132" s="221">
        <v>35844.0</v>
      </c>
      <c r="B34132" s="221">
        <v>21951.0</v>
      </c>
      <c r="C34132" s="221">
        <v>100.0</v>
      </c>
    </row>
    <row r="34133">
      <c r="A34133" s="221">
        <v>35844.0</v>
      </c>
      <c r="B34133" s="221">
        <v>21953.0</v>
      </c>
      <c r="C34133" s="221">
        <v>40.0</v>
      </c>
    </row>
    <row r="34134">
      <c r="A34134" s="221">
        <v>35844.0</v>
      </c>
      <c r="B34134" s="221">
        <v>21955.0</v>
      </c>
      <c r="C34134" s="221">
        <v>40.0</v>
      </c>
    </row>
    <row r="34135">
      <c r="A34135" s="221">
        <v>35844.0</v>
      </c>
      <c r="B34135" s="221">
        <v>21957.0</v>
      </c>
      <c r="C34135" s="221">
        <v>100.0</v>
      </c>
    </row>
    <row r="34136">
      <c r="A34136" s="221">
        <v>35844.0</v>
      </c>
      <c r="B34136" s="221">
        <v>21959.0</v>
      </c>
      <c r="C34136" s="221">
        <v>40.0</v>
      </c>
    </row>
    <row r="34137">
      <c r="A34137" s="221">
        <v>35844.0</v>
      </c>
      <c r="B34137" s="221">
        <v>21961.0</v>
      </c>
      <c r="C34137" s="221">
        <v>100.0</v>
      </c>
    </row>
    <row r="34138">
      <c r="A34138" s="221">
        <v>35844.0</v>
      </c>
      <c r="B34138" s="221">
        <v>21963.0</v>
      </c>
      <c r="C34138" s="221">
        <v>4.0</v>
      </c>
    </row>
    <row r="34139">
      <c r="A34139" s="221">
        <v>35844.0</v>
      </c>
      <c r="B34139" s="221">
        <v>21965.0</v>
      </c>
      <c r="C34139" s="221">
        <v>100.0</v>
      </c>
    </row>
    <row r="34140">
      <c r="A34140" s="221">
        <v>35844.0</v>
      </c>
      <c r="B34140" s="221">
        <v>21967.0</v>
      </c>
      <c r="C34140" s="221">
        <v>100.0</v>
      </c>
    </row>
    <row r="34141">
      <c r="A34141" s="221">
        <v>35844.0</v>
      </c>
      <c r="B34141" s="221">
        <v>21969.0</v>
      </c>
      <c r="C34141" s="221">
        <v>400.0</v>
      </c>
    </row>
    <row r="34142">
      <c r="A34142" s="221">
        <v>35844.0</v>
      </c>
      <c r="B34142" s="221">
        <v>36956.0</v>
      </c>
      <c r="C34142" s="221">
        <v>4.0</v>
      </c>
    </row>
    <row r="34143">
      <c r="A34143" s="221">
        <v>35844.0</v>
      </c>
      <c r="B34143" s="221">
        <v>36957.0</v>
      </c>
      <c r="C34143" s="221">
        <v>4.0</v>
      </c>
    </row>
    <row r="34144">
      <c r="A34144" s="221">
        <v>35844.0</v>
      </c>
      <c r="B34144" s="221">
        <v>36958.0</v>
      </c>
      <c r="C34144" s="221">
        <v>40.0</v>
      </c>
    </row>
    <row r="34145">
      <c r="A34145" s="221">
        <v>35845.0</v>
      </c>
      <c r="B34145" s="221">
        <v>21947.0</v>
      </c>
      <c r="C34145" s="221">
        <v>100.0</v>
      </c>
    </row>
    <row r="34146">
      <c r="A34146" s="221">
        <v>35845.0</v>
      </c>
      <c r="B34146" s="221">
        <v>21949.0</v>
      </c>
      <c r="C34146" s="221">
        <v>100.0</v>
      </c>
    </row>
    <row r="34147">
      <c r="A34147" s="221">
        <v>35845.0</v>
      </c>
      <c r="B34147" s="221">
        <v>21951.0</v>
      </c>
      <c r="C34147" s="221">
        <v>100.0</v>
      </c>
    </row>
    <row r="34148">
      <c r="A34148" s="221">
        <v>35845.0</v>
      </c>
      <c r="B34148" s="221">
        <v>21957.0</v>
      </c>
      <c r="C34148" s="221">
        <v>100.0</v>
      </c>
    </row>
    <row r="34149">
      <c r="A34149" s="221">
        <v>35845.0</v>
      </c>
      <c r="B34149" s="221">
        <v>21961.0</v>
      </c>
      <c r="C34149" s="221">
        <v>100.0</v>
      </c>
    </row>
    <row r="34150">
      <c r="A34150" s="221">
        <v>35845.0</v>
      </c>
      <c r="B34150" s="221">
        <v>36958.0</v>
      </c>
      <c r="C34150" s="221">
        <v>400.0</v>
      </c>
    </row>
    <row r="34151">
      <c r="A34151" s="221">
        <v>35877.0</v>
      </c>
      <c r="B34151" s="221">
        <v>34.0</v>
      </c>
      <c r="C34151" s="221">
        <v>1.5E7</v>
      </c>
    </row>
    <row r="34152">
      <c r="A34152" s="221">
        <v>35877.0</v>
      </c>
      <c r="B34152" s="221">
        <v>35.0</v>
      </c>
      <c r="C34152" s="221">
        <v>5600000.0</v>
      </c>
    </row>
    <row r="34153">
      <c r="A34153" s="221">
        <v>35877.0</v>
      </c>
      <c r="B34153" s="221">
        <v>36.0</v>
      </c>
      <c r="C34153" s="221">
        <v>1300000.0</v>
      </c>
    </row>
    <row r="34154">
      <c r="A34154" s="221">
        <v>35877.0</v>
      </c>
      <c r="B34154" s="221">
        <v>37.0</v>
      </c>
      <c r="C34154" s="221">
        <v>100000.0</v>
      </c>
    </row>
    <row r="34155">
      <c r="A34155" s="221">
        <v>35877.0</v>
      </c>
      <c r="B34155" s="221">
        <v>38.0</v>
      </c>
      <c r="C34155" s="221">
        <v>20000.0</v>
      </c>
    </row>
    <row r="34156">
      <c r="A34156" s="221">
        <v>35877.0</v>
      </c>
      <c r="B34156" s="221">
        <v>39.0</v>
      </c>
      <c r="C34156" s="221">
        <v>8000.0</v>
      </c>
    </row>
    <row r="34157">
      <c r="A34157" s="221">
        <v>35877.0</v>
      </c>
      <c r="B34157" s="221">
        <v>40.0</v>
      </c>
      <c r="C34157" s="221">
        <v>6500.0</v>
      </c>
    </row>
    <row r="34158">
      <c r="A34158" s="221">
        <v>35877.0</v>
      </c>
      <c r="B34158" s="221">
        <v>2867.0</v>
      </c>
      <c r="C34158" s="221">
        <v>65.0</v>
      </c>
    </row>
    <row r="34159">
      <c r="A34159" s="221">
        <v>35877.0</v>
      </c>
      <c r="B34159" s="221">
        <v>2868.0</v>
      </c>
      <c r="C34159" s="221">
        <v>75.0</v>
      </c>
    </row>
    <row r="34160">
      <c r="A34160" s="221">
        <v>35877.0</v>
      </c>
      <c r="B34160" s="221">
        <v>2869.0</v>
      </c>
      <c r="C34160" s="221">
        <v>140.0</v>
      </c>
    </row>
    <row r="34161">
      <c r="A34161" s="221">
        <v>35877.0</v>
      </c>
      <c r="B34161" s="221">
        <v>2870.0</v>
      </c>
      <c r="C34161" s="221">
        <v>150.0</v>
      </c>
    </row>
    <row r="34162">
      <c r="A34162" s="221">
        <v>35877.0</v>
      </c>
      <c r="B34162" s="221">
        <v>2871.0</v>
      </c>
      <c r="C34162" s="221">
        <v>65.0</v>
      </c>
    </row>
    <row r="34163">
      <c r="A34163" s="221">
        <v>35877.0</v>
      </c>
      <c r="B34163" s="221">
        <v>2872.0</v>
      </c>
      <c r="C34163" s="221">
        <v>65.0</v>
      </c>
    </row>
    <row r="34164">
      <c r="A34164" s="221">
        <v>35877.0</v>
      </c>
      <c r="B34164" s="221">
        <v>2875.0</v>
      </c>
      <c r="C34164" s="221">
        <v>90.0</v>
      </c>
    </row>
    <row r="34165">
      <c r="A34165" s="221">
        <v>35877.0</v>
      </c>
      <c r="B34165" s="221">
        <v>2876.0</v>
      </c>
      <c r="C34165" s="221">
        <v>45.0</v>
      </c>
    </row>
    <row r="34166">
      <c r="A34166" s="221">
        <v>35878.0</v>
      </c>
      <c r="B34166" s="221">
        <v>34.0</v>
      </c>
      <c r="C34166" s="221">
        <v>2500000.0</v>
      </c>
    </row>
    <row r="34167">
      <c r="A34167" s="221">
        <v>35878.0</v>
      </c>
      <c r="B34167" s="221">
        <v>35.0</v>
      </c>
      <c r="C34167" s="221">
        <v>500000.0</v>
      </c>
    </row>
    <row r="34168">
      <c r="A34168" s="221">
        <v>35878.0</v>
      </c>
      <c r="B34168" s="221">
        <v>36.0</v>
      </c>
      <c r="C34168" s="221">
        <v>150000.0</v>
      </c>
    </row>
    <row r="34169">
      <c r="A34169" s="221">
        <v>35878.0</v>
      </c>
      <c r="B34169" s="221">
        <v>37.0</v>
      </c>
      <c r="C34169" s="221">
        <v>20000.0</v>
      </c>
    </row>
    <row r="34170">
      <c r="A34170" s="221">
        <v>35878.0</v>
      </c>
      <c r="B34170" s="221">
        <v>38.0</v>
      </c>
      <c r="C34170" s="221">
        <v>2000.0</v>
      </c>
    </row>
    <row r="34171">
      <c r="A34171" s="221">
        <v>35878.0</v>
      </c>
      <c r="B34171" s="221">
        <v>39.0</v>
      </c>
      <c r="C34171" s="221">
        <v>700.0</v>
      </c>
    </row>
    <row r="34172">
      <c r="A34172" s="221">
        <v>35878.0</v>
      </c>
      <c r="B34172" s="221">
        <v>40.0</v>
      </c>
      <c r="C34172" s="221">
        <v>500.0</v>
      </c>
    </row>
    <row r="34173">
      <c r="A34173" s="221">
        <v>35878.0</v>
      </c>
      <c r="B34173" s="221">
        <v>2867.0</v>
      </c>
      <c r="C34173" s="221">
        <v>10.0</v>
      </c>
    </row>
    <row r="34174">
      <c r="A34174" s="221">
        <v>35878.0</v>
      </c>
      <c r="B34174" s="221">
        <v>2868.0</v>
      </c>
      <c r="C34174" s="221">
        <v>10.0</v>
      </c>
    </row>
    <row r="34175">
      <c r="A34175" s="221">
        <v>35878.0</v>
      </c>
      <c r="B34175" s="221">
        <v>2869.0</v>
      </c>
      <c r="C34175" s="221">
        <v>20.0</v>
      </c>
    </row>
    <row r="34176">
      <c r="A34176" s="221">
        <v>35878.0</v>
      </c>
      <c r="B34176" s="221">
        <v>2870.0</v>
      </c>
      <c r="C34176" s="221">
        <v>20.0</v>
      </c>
    </row>
    <row r="34177">
      <c r="A34177" s="221">
        <v>35878.0</v>
      </c>
      <c r="B34177" s="221">
        <v>2871.0</v>
      </c>
      <c r="C34177" s="221">
        <v>5.0</v>
      </c>
    </row>
    <row r="34178">
      <c r="A34178" s="221">
        <v>35878.0</v>
      </c>
      <c r="B34178" s="221">
        <v>2872.0</v>
      </c>
      <c r="C34178" s="221">
        <v>7.0</v>
      </c>
    </row>
    <row r="34179">
      <c r="A34179" s="221">
        <v>35878.0</v>
      </c>
      <c r="B34179" s="221">
        <v>2875.0</v>
      </c>
      <c r="C34179" s="221">
        <v>5.0</v>
      </c>
    </row>
    <row r="34180">
      <c r="A34180" s="221">
        <v>35878.0</v>
      </c>
      <c r="B34180" s="221">
        <v>2876.0</v>
      </c>
      <c r="C34180" s="221">
        <v>5.0</v>
      </c>
    </row>
    <row r="34181">
      <c r="A34181" s="221">
        <v>35880.0</v>
      </c>
      <c r="B34181" s="221">
        <v>34.0</v>
      </c>
      <c r="C34181" s="221">
        <v>250000.0</v>
      </c>
    </row>
    <row r="34182">
      <c r="A34182" s="221">
        <v>35880.0</v>
      </c>
      <c r="B34182" s="221">
        <v>35.0</v>
      </c>
      <c r="C34182" s="221">
        <v>50000.0</v>
      </c>
    </row>
    <row r="34183">
      <c r="A34183" s="221">
        <v>35880.0</v>
      </c>
      <c r="B34183" s="221">
        <v>36.0</v>
      </c>
      <c r="C34183" s="221">
        <v>17500.0</v>
      </c>
    </row>
    <row r="34184">
      <c r="A34184" s="221">
        <v>35880.0</v>
      </c>
      <c r="B34184" s="221">
        <v>37.0</v>
      </c>
      <c r="C34184" s="221">
        <v>2000.0</v>
      </c>
    </row>
    <row r="34185">
      <c r="A34185" s="221">
        <v>35880.0</v>
      </c>
      <c r="B34185" s="221">
        <v>38.0</v>
      </c>
      <c r="C34185" s="221">
        <v>375.0</v>
      </c>
    </row>
    <row r="34186">
      <c r="A34186" s="221">
        <v>35880.0</v>
      </c>
      <c r="B34186" s="221">
        <v>39.0</v>
      </c>
      <c r="C34186" s="221">
        <v>175.0</v>
      </c>
    </row>
    <row r="34187">
      <c r="A34187" s="221">
        <v>35880.0</v>
      </c>
      <c r="B34187" s="221">
        <v>40.0</v>
      </c>
      <c r="C34187" s="221">
        <v>75.0</v>
      </c>
    </row>
    <row r="34188">
      <c r="A34188" s="221">
        <v>35880.0</v>
      </c>
      <c r="B34188" s="221">
        <v>2867.0</v>
      </c>
      <c r="C34188" s="221">
        <v>1.0</v>
      </c>
    </row>
    <row r="34189">
      <c r="A34189" s="221">
        <v>35880.0</v>
      </c>
      <c r="B34189" s="221">
        <v>2868.0</v>
      </c>
      <c r="C34189" s="221">
        <v>1.0</v>
      </c>
    </row>
    <row r="34190">
      <c r="A34190" s="221">
        <v>35880.0</v>
      </c>
      <c r="B34190" s="221">
        <v>2869.0</v>
      </c>
      <c r="C34190" s="221">
        <v>2.0</v>
      </c>
    </row>
    <row r="34191">
      <c r="A34191" s="221">
        <v>35880.0</v>
      </c>
      <c r="B34191" s="221">
        <v>2870.0</v>
      </c>
      <c r="C34191" s="221">
        <v>2.0</v>
      </c>
    </row>
    <row r="34192">
      <c r="A34192" s="221">
        <v>35880.0</v>
      </c>
      <c r="B34192" s="221">
        <v>2871.0</v>
      </c>
      <c r="C34192" s="221">
        <v>1.0</v>
      </c>
    </row>
    <row r="34193">
      <c r="A34193" s="221">
        <v>35880.0</v>
      </c>
      <c r="B34193" s="221">
        <v>2872.0</v>
      </c>
      <c r="C34193" s="221">
        <v>2.0</v>
      </c>
    </row>
    <row r="34194">
      <c r="A34194" s="221">
        <v>35880.0</v>
      </c>
      <c r="B34194" s="221">
        <v>2875.0</v>
      </c>
      <c r="C34194" s="221">
        <v>1.0</v>
      </c>
    </row>
    <row r="34195">
      <c r="A34195" s="221">
        <v>35880.0</v>
      </c>
      <c r="B34195" s="221">
        <v>2876.0</v>
      </c>
      <c r="C34195" s="221">
        <v>1.0</v>
      </c>
    </row>
    <row r="34196">
      <c r="A34196" s="221">
        <v>35881.0</v>
      </c>
      <c r="B34196" s="221">
        <v>34.0</v>
      </c>
      <c r="C34196" s="221">
        <v>8000000.0</v>
      </c>
    </row>
    <row r="34197">
      <c r="A34197" s="221">
        <v>35881.0</v>
      </c>
      <c r="B34197" s="221">
        <v>35.0</v>
      </c>
      <c r="C34197" s="221">
        <v>2500000.0</v>
      </c>
    </row>
    <row r="34198">
      <c r="A34198" s="221">
        <v>35881.0</v>
      </c>
      <c r="B34198" s="221">
        <v>36.0</v>
      </c>
      <c r="C34198" s="221">
        <v>600000.0</v>
      </c>
    </row>
    <row r="34199">
      <c r="A34199" s="221">
        <v>35881.0</v>
      </c>
      <c r="B34199" s="221">
        <v>37.0</v>
      </c>
      <c r="C34199" s="221">
        <v>50000.0</v>
      </c>
    </row>
    <row r="34200">
      <c r="A34200" s="221">
        <v>35881.0</v>
      </c>
      <c r="B34200" s="221">
        <v>38.0</v>
      </c>
      <c r="C34200" s="221">
        <v>10000.0</v>
      </c>
    </row>
    <row r="34201">
      <c r="A34201" s="221">
        <v>35881.0</v>
      </c>
      <c r="B34201" s="221">
        <v>39.0</v>
      </c>
      <c r="C34201" s="221">
        <v>4000.0</v>
      </c>
    </row>
    <row r="34202">
      <c r="A34202" s="221">
        <v>35881.0</v>
      </c>
      <c r="B34202" s="221">
        <v>40.0</v>
      </c>
      <c r="C34202" s="221">
        <v>3000.0</v>
      </c>
    </row>
    <row r="34203">
      <c r="A34203" s="221">
        <v>35881.0</v>
      </c>
      <c r="B34203" s="221">
        <v>2867.0</v>
      </c>
      <c r="C34203" s="221">
        <v>30.0</v>
      </c>
    </row>
    <row r="34204">
      <c r="A34204" s="221">
        <v>35881.0</v>
      </c>
      <c r="B34204" s="221">
        <v>2868.0</v>
      </c>
      <c r="C34204" s="221">
        <v>35.0</v>
      </c>
    </row>
    <row r="34205">
      <c r="A34205" s="221">
        <v>35881.0</v>
      </c>
      <c r="B34205" s="221">
        <v>2869.0</v>
      </c>
      <c r="C34205" s="221">
        <v>60.0</v>
      </c>
    </row>
    <row r="34206">
      <c r="A34206" s="221">
        <v>35881.0</v>
      </c>
      <c r="B34206" s="221">
        <v>2870.0</v>
      </c>
      <c r="C34206" s="221">
        <v>70.0</v>
      </c>
    </row>
    <row r="34207">
      <c r="A34207" s="221">
        <v>35881.0</v>
      </c>
      <c r="B34207" s="221">
        <v>2871.0</v>
      </c>
      <c r="C34207" s="221">
        <v>30.0</v>
      </c>
    </row>
    <row r="34208">
      <c r="A34208" s="221">
        <v>35881.0</v>
      </c>
      <c r="B34208" s="221">
        <v>2872.0</v>
      </c>
      <c r="C34208" s="221">
        <v>30.0</v>
      </c>
    </row>
    <row r="34209">
      <c r="A34209" s="221">
        <v>35881.0</v>
      </c>
      <c r="B34209" s="221">
        <v>2875.0</v>
      </c>
      <c r="C34209" s="221">
        <v>40.0</v>
      </c>
    </row>
    <row r="34210">
      <c r="A34210" s="221">
        <v>35881.0</v>
      </c>
      <c r="B34210" s="221">
        <v>2876.0</v>
      </c>
      <c r="C34210" s="221">
        <v>20.0</v>
      </c>
    </row>
    <row r="34211">
      <c r="A34211" s="221">
        <v>35886.0</v>
      </c>
      <c r="B34211" s="221">
        <v>34.0</v>
      </c>
      <c r="C34211" s="221">
        <v>1000000.0</v>
      </c>
    </row>
    <row r="34212">
      <c r="A34212" s="221">
        <v>35886.0</v>
      </c>
      <c r="B34212" s="221">
        <v>35.0</v>
      </c>
      <c r="C34212" s="221">
        <v>300000.0</v>
      </c>
    </row>
    <row r="34213">
      <c r="A34213" s="221">
        <v>35886.0</v>
      </c>
      <c r="B34213" s="221">
        <v>36.0</v>
      </c>
      <c r="C34213" s="221">
        <v>100000.0</v>
      </c>
    </row>
    <row r="34214">
      <c r="A34214" s="221">
        <v>35886.0</v>
      </c>
      <c r="B34214" s="221">
        <v>37.0</v>
      </c>
      <c r="C34214" s="221">
        <v>24000.0</v>
      </c>
    </row>
    <row r="34215">
      <c r="A34215" s="221">
        <v>35886.0</v>
      </c>
      <c r="B34215" s="221">
        <v>38.0</v>
      </c>
      <c r="C34215" s="221">
        <v>5000.0</v>
      </c>
    </row>
    <row r="34216">
      <c r="A34216" s="221">
        <v>35886.0</v>
      </c>
      <c r="B34216" s="221">
        <v>39.0</v>
      </c>
      <c r="C34216" s="221">
        <v>2500.0</v>
      </c>
    </row>
    <row r="34217">
      <c r="A34217" s="221">
        <v>35886.0</v>
      </c>
      <c r="B34217" s="221">
        <v>40.0</v>
      </c>
      <c r="C34217" s="221">
        <v>1000.0</v>
      </c>
    </row>
    <row r="34218">
      <c r="A34218" s="221">
        <v>35886.0</v>
      </c>
      <c r="B34218" s="221">
        <v>2867.0</v>
      </c>
      <c r="C34218" s="221">
        <v>10.0</v>
      </c>
    </row>
    <row r="34219">
      <c r="A34219" s="221">
        <v>35886.0</v>
      </c>
      <c r="B34219" s="221">
        <v>2868.0</v>
      </c>
      <c r="C34219" s="221">
        <v>5.0</v>
      </c>
    </row>
    <row r="34220">
      <c r="A34220" s="221">
        <v>35886.0</v>
      </c>
      <c r="B34220" s="221">
        <v>2869.0</v>
      </c>
      <c r="C34220" s="221">
        <v>5.0</v>
      </c>
    </row>
    <row r="34221">
      <c r="A34221" s="221">
        <v>35886.0</v>
      </c>
      <c r="B34221" s="221">
        <v>2870.0</v>
      </c>
      <c r="C34221" s="221">
        <v>10.0</v>
      </c>
    </row>
    <row r="34222">
      <c r="A34222" s="221">
        <v>35886.0</v>
      </c>
      <c r="B34222" s="221">
        <v>2871.0</v>
      </c>
      <c r="C34222" s="221">
        <v>10.0</v>
      </c>
    </row>
    <row r="34223">
      <c r="A34223" s="221">
        <v>35886.0</v>
      </c>
      <c r="B34223" s="221">
        <v>2872.0</v>
      </c>
      <c r="C34223" s="221">
        <v>10.0</v>
      </c>
    </row>
    <row r="34224">
      <c r="A34224" s="221">
        <v>35886.0</v>
      </c>
      <c r="B34224" s="221">
        <v>2875.0</v>
      </c>
      <c r="C34224" s="221">
        <v>15.0</v>
      </c>
    </row>
    <row r="34225">
      <c r="A34225" s="221">
        <v>35886.0</v>
      </c>
      <c r="B34225" s="221">
        <v>2876.0</v>
      </c>
      <c r="C34225" s="221">
        <v>10.0</v>
      </c>
    </row>
    <row r="34226">
      <c r="A34226" s="221">
        <v>35888.0</v>
      </c>
      <c r="B34226" s="221">
        <v>34.0</v>
      </c>
      <c r="C34226" s="221">
        <v>5000000.0</v>
      </c>
    </row>
    <row r="34227">
      <c r="A34227" s="221">
        <v>35888.0</v>
      </c>
      <c r="B34227" s="221">
        <v>35.0</v>
      </c>
      <c r="C34227" s="221">
        <v>1000000.0</v>
      </c>
    </row>
    <row r="34228">
      <c r="A34228" s="221">
        <v>35888.0</v>
      </c>
      <c r="B34228" s="221">
        <v>36.0</v>
      </c>
      <c r="C34228" s="221">
        <v>350000.0</v>
      </c>
    </row>
    <row r="34229">
      <c r="A34229" s="221">
        <v>35888.0</v>
      </c>
      <c r="B34229" s="221">
        <v>37.0</v>
      </c>
      <c r="C34229" s="221">
        <v>40000.0</v>
      </c>
    </row>
    <row r="34230">
      <c r="A34230" s="221">
        <v>35888.0</v>
      </c>
      <c r="B34230" s="221">
        <v>38.0</v>
      </c>
      <c r="C34230" s="221">
        <v>7500.0</v>
      </c>
    </row>
    <row r="34231">
      <c r="A34231" s="221">
        <v>35888.0</v>
      </c>
      <c r="B34231" s="221">
        <v>39.0</v>
      </c>
      <c r="C34231" s="221">
        <v>3500.0</v>
      </c>
    </row>
    <row r="34232">
      <c r="A34232" s="221">
        <v>35888.0</v>
      </c>
      <c r="B34232" s="221">
        <v>40.0</v>
      </c>
      <c r="C34232" s="221">
        <v>1500.0</v>
      </c>
    </row>
    <row r="34233">
      <c r="A34233" s="221">
        <v>35888.0</v>
      </c>
      <c r="B34233" s="221">
        <v>2867.0</v>
      </c>
      <c r="C34233" s="221">
        <v>15.0</v>
      </c>
    </row>
    <row r="34234">
      <c r="A34234" s="221">
        <v>35888.0</v>
      </c>
      <c r="B34234" s="221">
        <v>2868.0</v>
      </c>
      <c r="C34234" s="221">
        <v>30.0</v>
      </c>
    </row>
    <row r="34235">
      <c r="A34235" s="221">
        <v>35888.0</v>
      </c>
      <c r="B34235" s="221">
        <v>2869.0</v>
      </c>
      <c r="C34235" s="221">
        <v>15.0</v>
      </c>
    </row>
    <row r="34236">
      <c r="A34236" s="221">
        <v>35888.0</v>
      </c>
      <c r="B34236" s="221">
        <v>2870.0</v>
      </c>
      <c r="C34236" s="221">
        <v>15.0</v>
      </c>
    </row>
    <row r="34237">
      <c r="A34237" s="221">
        <v>35888.0</v>
      </c>
      <c r="B34237" s="221">
        <v>2871.0</v>
      </c>
      <c r="C34237" s="221">
        <v>15.0</v>
      </c>
    </row>
    <row r="34238">
      <c r="A34238" s="221">
        <v>35888.0</v>
      </c>
      <c r="B34238" s="221">
        <v>2872.0</v>
      </c>
      <c r="C34238" s="221">
        <v>15.0</v>
      </c>
    </row>
    <row r="34239">
      <c r="A34239" s="221">
        <v>35888.0</v>
      </c>
      <c r="B34239" s="221">
        <v>2875.0</v>
      </c>
      <c r="C34239" s="221">
        <v>30.0</v>
      </c>
    </row>
    <row r="34240">
      <c r="A34240" s="221">
        <v>35888.0</v>
      </c>
      <c r="B34240" s="221">
        <v>2876.0</v>
      </c>
      <c r="C34240" s="221">
        <v>30.0</v>
      </c>
    </row>
    <row r="34241">
      <c r="A34241" s="221">
        <v>35889.0</v>
      </c>
      <c r="B34241" s="221">
        <v>34.0</v>
      </c>
      <c r="C34241" s="221">
        <v>750000.0</v>
      </c>
    </row>
    <row r="34242">
      <c r="A34242" s="221">
        <v>35889.0</v>
      </c>
      <c r="B34242" s="221">
        <v>35.0</v>
      </c>
      <c r="C34242" s="221">
        <v>150000.0</v>
      </c>
    </row>
    <row r="34243">
      <c r="A34243" s="221">
        <v>35889.0</v>
      </c>
      <c r="B34243" s="221">
        <v>36.0</v>
      </c>
      <c r="C34243" s="221">
        <v>52500.0</v>
      </c>
    </row>
    <row r="34244">
      <c r="A34244" s="221">
        <v>35889.0</v>
      </c>
      <c r="B34244" s="221">
        <v>37.0</v>
      </c>
      <c r="C34244" s="221">
        <v>6000.0</v>
      </c>
    </row>
    <row r="34245">
      <c r="A34245" s="221">
        <v>35889.0</v>
      </c>
      <c r="B34245" s="221">
        <v>38.0</v>
      </c>
      <c r="C34245" s="221">
        <v>1125.0</v>
      </c>
    </row>
    <row r="34246">
      <c r="A34246" s="221">
        <v>35889.0</v>
      </c>
      <c r="B34246" s="221">
        <v>39.0</v>
      </c>
      <c r="C34246" s="221">
        <v>525.0</v>
      </c>
    </row>
    <row r="34247">
      <c r="A34247" s="221">
        <v>35889.0</v>
      </c>
      <c r="B34247" s="221">
        <v>40.0</v>
      </c>
      <c r="C34247" s="221">
        <v>225.0</v>
      </c>
    </row>
    <row r="34248">
      <c r="A34248" s="221">
        <v>35889.0</v>
      </c>
      <c r="B34248" s="221">
        <v>2867.0</v>
      </c>
      <c r="C34248" s="221">
        <v>2.0</v>
      </c>
    </row>
    <row r="34249">
      <c r="A34249" s="221">
        <v>35889.0</v>
      </c>
      <c r="B34249" s="221">
        <v>2868.0</v>
      </c>
      <c r="C34249" s="221">
        <v>5.0</v>
      </c>
    </row>
    <row r="34250">
      <c r="A34250" s="221">
        <v>35889.0</v>
      </c>
      <c r="B34250" s="221">
        <v>2869.0</v>
      </c>
      <c r="C34250" s="221">
        <v>2.0</v>
      </c>
    </row>
    <row r="34251">
      <c r="A34251" s="221">
        <v>35889.0</v>
      </c>
      <c r="B34251" s="221">
        <v>2870.0</v>
      </c>
      <c r="C34251" s="221">
        <v>2.0</v>
      </c>
    </row>
    <row r="34252">
      <c r="A34252" s="221">
        <v>35889.0</v>
      </c>
      <c r="B34252" s="221">
        <v>2871.0</v>
      </c>
      <c r="C34252" s="221">
        <v>2.0</v>
      </c>
    </row>
    <row r="34253">
      <c r="A34253" s="221">
        <v>35889.0</v>
      </c>
      <c r="B34253" s="221">
        <v>2872.0</v>
      </c>
      <c r="C34253" s="221">
        <v>2.0</v>
      </c>
    </row>
    <row r="34254">
      <c r="A34254" s="221">
        <v>35889.0</v>
      </c>
      <c r="B34254" s="221">
        <v>2875.0</v>
      </c>
      <c r="C34254" s="221">
        <v>5.0</v>
      </c>
    </row>
    <row r="34255">
      <c r="A34255" s="221">
        <v>35889.0</v>
      </c>
      <c r="B34255" s="221">
        <v>2876.0</v>
      </c>
      <c r="C34255" s="221">
        <v>5.0</v>
      </c>
    </row>
    <row r="34256">
      <c r="A34256" s="221">
        <v>35890.0</v>
      </c>
      <c r="B34256" s="221">
        <v>34.0</v>
      </c>
      <c r="C34256" s="221">
        <v>2000000.0</v>
      </c>
    </row>
    <row r="34257">
      <c r="A34257" s="221">
        <v>35890.0</v>
      </c>
      <c r="B34257" s="221">
        <v>35.0</v>
      </c>
      <c r="C34257" s="221">
        <v>400000.0</v>
      </c>
    </row>
    <row r="34258">
      <c r="A34258" s="221">
        <v>35890.0</v>
      </c>
      <c r="B34258" s="221">
        <v>36.0</v>
      </c>
      <c r="C34258" s="221">
        <v>140000.0</v>
      </c>
    </row>
    <row r="34259">
      <c r="A34259" s="221">
        <v>35890.0</v>
      </c>
      <c r="B34259" s="221">
        <v>37.0</v>
      </c>
      <c r="C34259" s="221">
        <v>16000.0</v>
      </c>
    </row>
    <row r="34260">
      <c r="A34260" s="221">
        <v>35890.0</v>
      </c>
      <c r="B34260" s="221">
        <v>38.0</v>
      </c>
      <c r="C34260" s="221">
        <v>3000.0</v>
      </c>
    </row>
    <row r="34261">
      <c r="A34261" s="221">
        <v>35890.0</v>
      </c>
      <c r="B34261" s="221">
        <v>39.0</v>
      </c>
      <c r="C34261" s="221">
        <v>1400.0</v>
      </c>
    </row>
    <row r="34262">
      <c r="A34262" s="221">
        <v>35890.0</v>
      </c>
      <c r="B34262" s="221">
        <v>40.0</v>
      </c>
      <c r="C34262" s="221">
        <v>600.0</v>
      </c>
    </row>
    <row r="34263">
      <c r="A34263" s="221">
        <v>35890.0</v>
      </c>
      <c r="B34263" s="221">
        <v>2867.0</v>
      </c>
      <c r="C34263" s="221">
        <v>6.0</v>
      </c>
    </row>
    <row r="34264">
      <c r="A34264" s="221">
        <v>35890.0</v>
      </c>
      <c r="B34264" s="221">
        <v>2868.0</v>
      </c>
      <c r="C34264" s="221">
        <v>12.0</v>
      </c>
    </row>
    <row r="34265">
      <c r="A34265" s="221">
        <v>35890.0</v>
      </c>
      <c r="B34265" s="221">
        <v>2869.0</v>
      </c>
      <c r="C34265" s="221">
        <v>6.0</v>
      </c>
    </row>
    <row r="34266">
      <c r="A34266" s="221">
        <v>35890.0</v>
      </c>
      <c r="B34266" s="221">
        <v>2870.0</v>
      </c>
      <c r="C34266" s="221">
        <v>6.0</v>
      </c>
    </row>
    <row r="34267">
      <c r="A34267" s="221">
        <v>35890.0</v>
      </c>
      <c r="B34267" s="221">
        <v>2871.0</v>
      </c>
      <c r="C34267" s="221">
        <v>6.0</v>
      </c>
    </row>
    <row r="34268">
      <c r="A34268" s="221">
        <v>35890.0</v>
      </c>
      <c r="B34268" s="221">
        <v>2872.0</v>
      </c>
      <c r="C34268" s="221">
        <v>6.0</v>
      </c>
    </row>
    <row r="34269">
      <c r="A34269" s="221">
        <v>35890.0</v>
      </c>
      <c r="B34269" s="221">
        <v>2875.0</v>
      </c>
      <c r="C34269" s="221">
        <v>12.0</v>
      </c>
    </row>
    <row r="34270">
      <c r="A34270" s="221">
        <v>35890.0</v>
      </c>
      <c r="B34270" s="221">
        <v>2876.0</v>
      </c>
      <c r="C34270" s="221">
        <v>12.0</v>
      </c>
    </row>
    <row r="34271">
      <c r="A34271" s="221">
        <v>35891.0</v>
      </c>
      <c r="B34271" s="221">
        <v>34.0</v>
      </c>
      <c r="C34271" s="221">
        <v>1000000.0</v>
      </c>
    </row>
    <row r="34272">
      <c r="A34272" s="221">
        <v>35891.0</v>
      </c>
      <c r="B34272" s="221">
        <v>35.0</v>
      </c>
      <c r="C34272" s="221">
        <v>300000.0</v>
      </c>
    </row>
    <row r="34273">
      <c r="A34273" s="221">
        <v>35891.0</v>
      </c>
      <c r="B34273" s="221">
        <v>36.0</v>
      </c>
      <c r="C34273" s="221">
        <v>100000.0</v>
      </c>
    </row>
    <row r="34274">
      <c r="A34274" s="221">
        <v>35891.0</v>
      </c>
      <c r="B34274" s="221">
        <v>37.0</v>
      </c>
      <c r="C34274" s="221">
        <v>24000.0</v>
      </c>
    </row>
    <row r="34275">
      <c r="A34275" s="221">
        <v>35891.0</v>
      </c>
      <c r="B34275" s="221">
        <v>38.0</v>
      </c>
      <c r="C34275" s="221">
        <v>5000.0</v>
      </c>
    </row>
    <row r="34276">
      <c r="A34276" s="221">
        <v>35891.0</v>
      </c>
      <c r="B34276" s="221">
        <v>39.0</v>
      </c>
      <c r="C34276" s="221">
        <v>2500.0</v>
      </c>
    </row>
    <row r="34277">
      <c r="A34277" s="221">
        <v>35891.0</v>
      </c>
      <c r="B34277" s="221">
        <v>40.0</v>
      </c>
      <c r="C34277" s="221">
        <v>1000.0</v>
      </c>
    </row>
    <row r="34278">
      <c r="A34278" s="221">
        <v>35891.0</v>
      </c>
      <c r="B34278" s="221">
        <v>2867.0</v>
      </c>
      <c r="C34278" s="221">
        <v>10.0</v>
      </c>
    </row>
    <row r="34279">
      <c r="A34279" s="221">
        <v>35891.0</v>
      </c>
      <c r="B34279" s="221">
        <v>2868.0</v>
      </c>
      <c r="C34279" s="221">
        <v>5.0</v>
      </c>
    </row>
    <row r="34280">
      <c r="A34280" s="221">
        <v>35891.0</v>
      </c>
      <c r="B34280" s="221">
        <v>2869.0</v>
      </c>
      <c r="C34280" s="221">
        <v>5.0</v>
      </c>
    </row>
    <row r="34281">
      <c r="A34281" s="221">
        <v>35891.0</v>
      </c>
      <c r="B34281" s="221">
        <v>2870.0</v>
      </c>
      <c r="C34281" s="221">
        <v>10.0</v>
      </c>
    </row>
    <row r="34282">
      <c r="A34282" s="221">
        <v>35891.0</v>
      </c>
      <c r="B34282" s="221">
        <v>2871.0</v>
      </c>
      <c r="C34282" s="221">
        <v>10.0</v>
      </c>
    </row>
    <row r="34283">
      <c r="A34283" s="221">
        <v>35891.0</v>
      </c>
      <c r="B34283" s="221">
        <v>2872.0</v>
      </c>
      <c r="C34283" s="221">
        <v>10.0</v>
      </c>
    </row>
    <row r="34284">
      <c r="A34284" s="221">
        <v>35891.0</v>
      </c>
      <c r="B34284" s="221">
        <v>2875.0</v>
      </c>
      <c r="C34284" s="221">
        <v>15.0</v>
      </c>
    </row>
    <row r="34285">
      <c r="A34285" s="221">
        <v>35891.0</v>
      </c>
      <c r="B34285" s="221">
        <v>2876.0</v>
      </c>
      <c r="C34285" s="221">
        <v>10.0</v>
      </c>
    </row>
    <row r="34286">
      <c r="A34286" s="221">
        <v>35892.0</v>
      </c>
      <c r="B34286" s="221">
        <v>34.0</v>
      </c>
      <c r="C34286" s="221">
        <v>1.25E7</v>
      </c>
    </row>
    <row r="34287">
      <c r="A34287" s="221">
        <v>35892.0</v>
      </c>
      <c r="B34287" s="221">
        <v>35.0</v>
      </c>
      <c r="C34287" s="221">
        <v>2500000.0</v>
      </c>
    </row>
    <row r="34288">
      <c r="A34288" s="221">
        <v>35892.0</v>
      </c>
      <c r="B34288" s="221">
        <v>36.0</v>
      </c>
      <c r="C34288" s="221">
        <v>875000.0</v>
      </c>
    </row>
    <row r="34289">
      <c r="A34289" s="221">
        <v>35892.0</v>
      </c>
      <c r="B34289" s="221">
        <v>37.0</v>
      </c>
      <c r="C34289" s="221">
        <v>100000.0</v>
      </c>
    </row>
    <row r="34290">
      <c r="A34290" s="221">
        <v>35892.0</v>
      </c>
      <c r="B34290" s="221">
        <v>38.0</v>
      </c>
      <c r="C34290" s="221">
        <v>18750.0</v>
      </c>
    </row>
    <row r="34291">
      <c r="A34291" s="221">
        <v>35892.0</v>
      </c>
      <c r="B34291" s="221">
        <v>39.0</v>
      </c>
      <c r="C34291" s="221">
        <v>8750.0</v>
      </c>
    </row>
    <row r="34292">
      <c r="A34292" s="221">
        <v>35892.0</v>
      </c>
      <c r="B34292" s="221">
        <v>40.0</v>
      </c>
      <c r="C34292" s="221">
        <v>3750.0</v>
      </c>
    </row>
    <row r="34293">
      <c r="A34293" s="221">
        <v>35892.0</v>
      </c>
      <c r="B34293" s="221">
        <v>2867.0</v>
      </c>
      <c r="C34293" s="221">
        <v>90.0</v>
      </c>
    </row>
    <row r="34294">
      <c r="A34294" s="221">
        <v>35892.0</v>
      </c>
      <c r="B34294" s="221">
        <v>2868.0</v>
      </c>
      <c r="C34294" s="221">
        <v>45.0</v>
      </c>
    </row>
    <row r="34295">
      <c r="A34295" s="221">
        <v>35892.0</v>
      </c>
      <c r="B34295" s="221">
        <v>2869.0</v>
      </c>
      <c r="C34295" s="221">
        <v>45.0</v>
      </c>
    </row>
    <row r="34296">
      <c r="A34296" s="221">
        <v>35892.0</v>
      </c>
      <c r="B34296" s="221">
        <v>2870.0</v>
      </c>
      <c r="C34296" s="221">
        <v>90.0</v>
      </c>
    </row>
    <row r="34297">
      <c r="A34297" s="221">
        <v>35892.0</v>
      </c>
      <c r="B34297" s="221">
        <v>2871.0</v>
      </c>
      <c r="C34297" s="221">
        <v>45.0</v>
      </c>
    </row>
    <row r="34298">
      <c r="A34298" s="221">
        <v>35892.0</v>
      </c>
      <c r="B34298" s="221">
        <v>2872.0</v>
      </c>
      <c r="C34298" s="221">
        <v>45.0</v>
      </c>
    </row>
    <row r="34299">
      <c r="A34299" s="221">
        <v>35892.0</v>
      </c>
      <c r="B34299" s="221">
        <v>2875.0</v>
      </c>
      <c r="C34299" s="221">
        <v>90.0</v>
      </c>
    </row>
    <row r="34300">
      <c r="A34300" s="221">
        <v>35892.0</v>
      </c>
      <c r="B34300" s="221">
        <v>2876.0</v>
      </c>
      <c r="C34300" s="221">
        <v>45.0</v>
      </c>
    </row>
    <row r="34301">
      <c r="A34301" s="221">
        <v>35894.0</v>
      </c>
      <c r="B34301" s="221">
        <v>34.0</v>
      </c>
      <c r="C34301" s="221">
        <v>3000000.0</v>
      </c>
    </row>
    <row r="34302">
      <c r="A34302" s="221">
        <v>35894.0</v>
      </c>
      <c r="B34302" s="221">
        <v>35.0</v>
      </c>
      <c r="C34302" s="221">
        <v>600000.0</v>
      </c>
    </row>
    <row r="34303">
      <c r="A34303" s="221">
        <v>35894.0</v>
      </c>
      <c r="B34303" s="221">
        <v>36.0</v>
      </c>
      <c r="C34303" s="221">
        <v>210000.0</v>
      </c>
    </row>
    <row r="34304">
      <c r="A34304" s="221">
        <v>35894.0</v>
      </c>
      <c r="B34304" s="221">
        <v>37.0</v>
      </c>
      <c r="C34304" s="221">
        <v>24000.0</v>
      </c>
    </row>
    <row r="34305">
      <c r="A34305" s="221">
        <v>35894.0</v>
      </c>
      <c r="B34305" s="221">
        <v>38.0</v>
      </c>
      <c r="C34305" s="221">
        <v>4500.0</v>
      </c>
    </row>
    <row r="34306">
      <c r="A34306" s="221">
        <v>35894.0</v>
      </c>
      <c r="B34306" s="221">
        <v>39.0</v>
      </c>
      <c r="C34306" s="221">
        <v>2100.0</v>
      </c>
    </row>
    <row r="34307">
      <c r="A34307" s="221">
        <v>35894.0</v>
      </c>
      <c r="B34307" s="221">
        <v>40.0</v>
      </c>
      <c r="C34307" s="221">
        <v>900.0</v>
      </c>
    </row>
    <row r="34308">
      <c r="A34308" s="221">
        <v>35894.0</v>
      </c>
      <c r="B34308" s="221">
        <v>2867.0</v>
      </c>
      <c r="C34308" s="221">
        <v>20.0</v>
      </c>
    </row>
    <row r="34309">
      <c r="A34309" s="221">
        <v>35894.0</v>
      </c>
      <c r="B34309" s="221">
        <v>2868.0</v>
      </c>
      <c r="C34309" s="221">
        <v>10.0</v>
      </c>
    </row>
    <row r="34310">
      <c r="A34310" s="221">
        <v>35894.0</v>
      </c>
      <c r="B34310" s="221">
        <v>2869.0</v>
      </c>
      <c r="C34310" s="221">
        <v>10.0</v>
      </c>
    </row>
    <row r="34311">
      <c r="A34311" s="221">
        <v>35894.0</v>
      </c>
      <c r="B34311" s="221">
        <v>2870.0</v>
      </c>
      <c r="C34311" s="221">
        <v>20.0</v>
      </c>
    </row>
    <row r="34312">
      <c r="A34312" s="221">
        <v>35894.0</v>
      </c>
      <c r="B34312" s="221">
        <v>2871.0</v>
      </c>
      <c r="C34312" s="221">
        <v>10.0</v>
      </c>
    </row>
    <row r="34313">
      <c r="A34313" s="221">
        <v>35894.0</v>
      </c>
      <c r="B34313" s="221">
        <v>2872.0</v>
      </c>
      <c r="C34313" s="221">
        <v>10.0</v>
      </c>
    </row>
    <row r="34314">
      <c r="A34314" s="221">
        <v>35894.0</v>
      </c>
      <c r="B34314" s="221">
        <v>2875.0</v>
      </c>
      <c r="C34314" s="221">
        <v>20.0</v>
      </c>
    </row>
    <row r="34315">
      <c r="A34315" s="221">
        <v>35894.0</v>
      </c>
      <c r="B34315" s="221">
        <v>2876.0</v>
      </c>
      <c r="C34315" s="221">
        <v>10.0</v>
      </c>
    </row>
    <row r="34316">
      <c r="A34316" s="221">
        <v>35895.0</v>
      </c>
      <c r="B34316" s="221">
        <v>34.0</v>
      </c>
      <c r="C34316" s="221">
        <v>1000000.0</v>
      </c>
    </row>
    <row r="34317">
      <c r="A34317" s="221">
        <v>35895.0</v>
      </c>
      <c r="B34317" s="221">
        <v>35.0</v>
      </c>
      <c r="C34317" s="221">
        <v>200000.0</v>
      </c>
    </row>
    <row r="34318">
      <c r="A34318" s="221">
        <v>35895.0</v>
      </c>
      <c r="B34318" s="221">
        <v>36.0</v>
      </c>
      <c r="C34318" s="221">
        <v>70000.0</v>
      </c>
    </row>
    <row r="34319">
      <c r="A34319" s="221">
        <v>35895.0</v>
      </c>
      <c r="B34319" s="221">
        <v>37.0</v>
      </c>
      <c r="C34319" s="221">
        <v>8000.0</v>
      </c>
    </row>
    <row r="34320">
      <c r="A34320" s="221">
        <v>35895.0</v>
      </c>
      <c r="B34320" s="221">
        <v>38.0</v>
      </c>
      <c r="C34320" s="221">
        <v>1500.0</v>
      </c>
    </row>
    <row r="34321">
      <c r="A34321" s="221">
        <v>35895.0</v>
      </c>
      <c r="B34321" s="221">
        <v>39.0</v>
      </c>
      <c r="C34321" s="221">
        <v>700.0</v>
      </c>
    </row>
    <row r="34322">
      <c r="A34322" s="221">
        <v>35895.0</v>
      </c>
      <c r="B34322" s="221">
        <v>40.0</v>
      </c>
      <c r="C34322" s="221">
        <v>300.0</v>
      </c>
    </row>
    <row r="34323">
      <c r="A34323" s="221">
        <v>35895.0</v>
      </c>
      <c r="B34323" s="221">
        <v>2867.0</v>
      </c>
      <c r="C34323" s="221">
        <v>7.0</v>
      </c>
    </row>
    <row r="34324">
      <c r="A34324" s="221">
        <v>35895.0</v>
      </c>
      <c r="B34324" s="221">
        <v>2868.0</v>
      </c>
      <c r="C34324" s="221">
        <v>3.0</v>
      </c>
    </row>
    <row r="34325">
      <c r="A34325" s="221">
        <v>35895.0</v>
      </c>
      <c r="B34325" s="221">
        <v>2869.0</v>
      </c>
      <c r="C34325" s="221">
        <v>3.0</v>
      </c>
    </row>
    <row r="34326">
      <c r="A34326" s="221">
        <v>35895.0</v>
      </c>
      <c r="B34326" s="221">
        <v>2870.0</v>
      </c>
      <c r="C34326" s="221">
        <v>7.0</v>
      </c>
    </row>
    <row r="34327">
      <c r="A34327" s="221">
        <v>35895.0</v>
      </c>
      <c r="B34327" s="221">
        <v>2871.0</v>
      </c>
      <c r="C34327" s="221">
        <v>3.0</v>
      </c>
    </row>
    <row r="34328">
      <c r="A34328" s="221">
        <v>35895.0</v>
      </c>
      <c r="B34328" s="221">
        <v>2872.0</v>
      </c>
      <c r="C34328" s="221">
        <v>3.0</v>
      </c>
    </row>
    <row r="34329">
      <c r="A34329" s="221">
        <v>35895.0</v>
      </c>
      <c r="B34329" s="221">
        <v>2875.0</v>
      </c>
      <c r="C34329" s="221">
        <v>7.0</v>
      </c>
    </row>
    <row r="34330">
      <c r="A34330" s="221">
        <v>35895.0</v>
      </c>
      <c r="B34330" s="221">
        <v>2876.0</v>
      </c>
      <c r="C34330" s="221">
        <v>3.0</v>
      </c>
    </row>
    <row r="34331">
      <c r="A34331" s="221">
        <v>35896.0</v>
      </c>
      <c r="B34331" s="221">
        <v>34.0</v>
      </c>
      <c r="C34331" s="221">
        <v>750000.0</v>
      </c>
    </row>
    <row r="34332">
      <c r="A34332" s="221">
        <v>35896.0</v>
      </c>
      <c r="B34332" s="221">
        <v>35.0</v>
      </c>
      <c r="C34332" s="221">
        <v>150000.0</v>
      </c>
    </row>
    <row r="34333">
      <c r="A34333" s="221">
        <v>35896.0</v>
      </c>
      <c r="B34333" s="221">
        <v>36.0</v>
      </c>
      <c r="C34333" s="221">
        <v>52500.0</v>
      </c>
    </row>
    <row r="34334">
      <c r="A34334" s="221">
        <v>35896.0</v>
      </c>
      <c r="B34334" s="221">
        <v>37.0</v>
      </c>
      <c r="C34334" s="221">
        <v>6000.0</v>
      </c>
    </row>
    <row r="34335">
      <c r="A34335" s="221">
        <v>35896.0</v>
      </c>
      <c r="B34335" s="221">
        <v>38.0</v>
      </c>
      <c r="C34335" s="221">
        <v>1125.0</v>
      </c>
    </row>
    <row r="34336">
      <c r="A34336" s="221">
        <v>35896.0</v>
      </c>
      <c r="B34336" s="221">
        <v>39.0</v>
      </c>
      <c r="C34336" s="221">
        <v>525.0</v>
      </c>
    </row>
    <row r="34337">
      <c r="A34337" s="221">
        <v>35896.0</v>
      </c>
      <c r="B34337" s="221">
        <v>40.0</v>
      </c>
      <c r="C34337" s="221">
        <v>225.0</v>
      </c>
    </row>
    <row r="34338">
      <c r="A34338" s="221">
        <v>35896.0</v>
      </c>
      <c r="B34338" s="221">
        <v>2867.0</v>
      </c>
      <c r="C34338" s="221">
        <v>5.0</v>
      </c>
    </row>
    <row r="34339">
      <c r="A34339" s="221">
        <v>35896.0</v>
      </c>
      <c r="B34339" s="221">
        <v>2868.0</v>
      </c>
      <c r="C34339" s="221">
        <v>2.0</v>
      </c>
    </row>
    <row r="34340">
      <c r="A34340" s="221">
        <v>35896.0</v>
      </c>
      <c r="B34340" s="221">
        <v>2869.0</v>
      </c>
      <c r="C34340" s="221">
        <v>2.0</v>
      </c>
    </row>
    <row r="34341">
      <c r="A34341" s="221">
        <v>35896.0</v>
      </c>
      <c r="B34341" s="221">
        <v>2870.0</v>
      </c>
      <c r="C34341" s="221">
        <v>5.0</v>
      </c>
    </row>
    <row r="34342">
      <c r="A34342" s="221">
        <v>35896.0</v>
      </c>
      <c r="B34342" s="221">
        <v>2871.0</v>
      </c>
      <c r="C34342" s="221">
        <v>2.0</v>
      </c>
    </row>
    <row r="34343">
      <c r="A34343" s="221">
        <v>35896.0</v>
      </c>
      <c r="B34343" s="221">
        <v>2872.0</v>
      </c>
      <c r="C34343" s="221">
        <v>2.0</v>
      </c>
    </row>
    <row r="34344">
      <c r="A34344" s="221">
        <v>35896.0</v>
      </c>
      <c r="B34344" s="221">
        <v>2875.0</v>
      </c>
      <c r="C34344" s="221">
        <v>5.0</v>
      </c>
    </row>
    <row r="34345">
      <c r="A34345" s="221">
        <v>35896.0</v>
      </c>
      <c r="B34345" s="221">
        <v>2876.0</v>
      </c>
      <c r="C34345" s="221">
        <v>2.0</v>
      </c>
    </row>
    <row r="34346">
      <c r="A34346" s="221">
        <v>35897.0</v>
      </c>
      <c r="B34346" s="221">
        <v>34.0</v>
      </c>
      <c r="C34346" s="221">
        <v>1000000.0</v>
      </c>
    </row>
    <row r="34347">
      <c r="A34347" s="221">
        <v>35897.0</v>
      </c>
      <c r="B34347" s="221">
        <v>35.0</v>
      </c>
      <c r="C34347" s="221">
        <v>200000.0</v>
      </c>
    </row>
    <row r="34348">
      <c r="A34348" s="221">
        <v>35897.0</v>
      </c>
      <c r="B34348" s="221">
        <v>36.0</v>
      </c>
      <c r="C34348" s="221">
        <v>70000.0</v>
      </c>
    </row>
    <row r="34349">
      <c r="A34349" s="221">
        <v>35897.0</v>
      </c>
      <c r="B34349" s="221">
        <v>37.0</v>
      </c>
      <c r="C34349" s="221">
        <v>8000.0</v>
      </c>
    </row>
    <row r="34350">
      <c r="A34350" s="221">
        <v>35897.0</v>
      </c>
      <c r="B34350" s="221">
        <v>38.0</v>
      </c>
      <c r="C34350" s="221">
        <v>1500.0</v>
      </c>
    </row>
    <row r="34351">
      <c r="A34351" s="221">
        <v>35897.0</v>
      </c>
      <c r="B34351" s="221">
        <v>39.0</v>
      </c>
      <c r="C34351" s="221">
        <v>700.0</v>
      </c>
    </row>
    <row r="34352">
      <c r="A34352" s="221">
        <v>35897.0</v>
      </c>
      <c r="B34352" s="221">
        <v>40.0</v>
      </c>
      <c r="C34352" s="221">
        <v>300.0</v>
      </c>
    </row>
    <row r="34353">
      <c r="A34353" s="221">
        <v>35897.0</v>
      </c>
      <c r="B34353" s="221">
        <v>2867.0</v>
      </c>
      <c r="C34353" s="221">
        <v>7.0</v>
      </c>
    </row>
    <row r="34354">
      <c r="A34354" s="221">
        <v>35897.0</v>
      </c>
      <c r="B34354" s="221">
        <v>2868.0</v>
      </c>
      <c r="C34354" s="221">
        <v>3.0</v>
      </c>
    </row>
    <row r="34355">
      <c r="A34355" s="221">
        <v>35897.0</v>
      </c>
      <c r="B34355" s="221">
        <v>2869.0</v>
      </c>
      <c r="C34355" s="221">
        <v>3.0</v>
      </c>
    </row>
    <row r="34356">
      <c r="A34356" s="221">
        <v>35897.0</v>
      </c>
      <c r="B34356" s="221">
        <v>2870.0</v>
      </c>
      <c r="C34356" s="221">
        <v>7.0</v>
      </c>
    </row>
    <row r="34357">
      <c r="A34357" s="221">
        <v>35897.0</v>
      </c>
      <c r="B34357" s="221">
        <v>2871.0</v>
      </c>
      <c r="C34357" s="221">
        <v>3.0</v>
      </c>
    </row>
    <row r="34358">
      <c r="A34358" s="221">
        <v>35897.0</v>
      </c>
      <c r="B34358" s="221">
        <v>2872.0</v>
      </c>
      <c r="C34358" s="221">
        <v>3.0</v>
      </c>
    </row>
    <row r="34359">
      <c r="A34359" s="221">
        <v>35897.0</v>
      </c>
      <c r="B34359" s="221">
        <v>2875.0</v>
      </c>
      <c r="C34359" s="221">
        <v>7.0</v>
      </c>
    </row>
    <row r="34360">
      <c r="A34360" s="221">
        <v>35897.0</v>
      </c>
      <c r="B34360" s="221">
        <v>2876.0</v>
      </c>
      <c r="C34360" s="221">
        <v>3.0</v>
      </c>
    </row>
    <row r="34361">
      <c r="A34361" s="221">
        <v>35898.0</v>
      </c>
      <c r="B34361" s="221">
        <v>34.0</v>
      </c>
      <c r="C34361" s="221">
        <v>7500000.0</v>
      </c>
    </row>
    <row r="34362">
      <c r="A34362" s="221">
        <v>35898.0</v>
      </c>
      <c r="B34362" s="221">
        <v>35.0</v>
      </c>
      <c r="C34362" s="221">
        <v>1500000.0</v>
      </c>
    </row>
    <row r="34363">
      <c r="A34363" s="221">
        <v>35898.0</v>
      </c>
      <c r="B34363" s="221">
        <v>36.0</v>
      </c>
      <c r="C34363" s="221">
        <v>525000.0</v>
      </c>
    </row>
    <row r="34364">
      <c r="A34364" s="221">
        <v>35898.0</v>
      </c>
      <c r="B34364" s="221">
        <v>37.0</v>
      </c>
      <c r="C34364" s="221">
        <v>60000.0</v>
      </c>
    </row>
    <row r="34365">
      <c r="A34365" s="221">
        <v>35898.0</v>
      </c>
      <c r="B34365" s="221">
        <v>38.0</v>
      </c>
      <c r="C34365" s="221">
        <v>11250.0</v>
      </c>
    </row>
    <row r="34366">
      <c r="A34366" s="221">
        <v>35898.0</v>
      </c>
      <c r="B34366" s="221">
        <v>39.0</v>
      </c>
      <c r="C34366" s="221">
        <v>5250.0</v>
      </c>
    </row>
    <row r="34367">
      <c r="A34367" s="221">
        <v>35898.0</v>
      </c>
      <c r="B34367" s="221">
        <v>40.0</v>
      </c>
      <c r="C34367" s="221">
        <v>2250.0</v>
      </c>
    </row>
    <row r="34368">
      <c r="A34368" s="221">
        <v>35898.0</v>
      </c>
      <c r="B34368" s="221">
        <v>2867.0</v>
      </c>
      <c r="C34368" s="221">
        <v>50.0</v>
      </c>
    </row>
    <row r="34369">
      <c r="A34369" s="221">
        <v>35898.0</v>
      </c>
      <c r="B34369" s="221">
        <v>2868.0</v>
      </c>
      <c r="C34369" s="221">
        <v>25.0</v>
      </c>
    </row>
    <row r="34370">
      <c r="A34370" s="221">
        <v>35898.0</v>
      </c>
      <c r="B34370" s="221">
        <v>2869.0</v>
      </c>
      <c r="C34370" s="221">
        <v>25.0</v>
      </c>
    </row>
    <row r="34371">
      <c r="A34371" s="221">
        <v>35898.0</v>
      </c>
      <c r="B34371" s="221">
        <v>2870.0</v>
      </c>
      <c r="C34371" s="221">
        <v>50.0</v>
      </c>
    </row>
    <row r="34372">
      <c r="A34372" s="221">
        <v>35898.0</v>
      </c>
      <c r="B34372" s="221">
        <v>2871.0</v>
      </c>
      <c r="C34372" s="221">
        <v>25.0</v>
      </c>
    </row>
    <row r="34373">
      <c r="A34373" s="221">
        <v>35898.0</v>
      </c>
      <c r="B34373" s="221">
        <v>2872.0</v>
      </c>
      <c r="C34373" s="221">
        <v>25.0</v>
      </c>
    </row>
    <row r="34374">
      <c r="A34374" s="221">
        <v>35898.0</v>
      </c>
      <c r="B34374" s="221">
        <v>2875.0</v>
      </c>
      <c r="C34374" s="221">
        <v>50.0</v>
      </c>
    </row>
    <row r="34375">
      <c r="A34375" s="221">
        <v>35898.0</v>
      </c>
      <c r="B34375" s="221">
        <v>2876.0</v>
      </c>
      <c r="C34375" s="221">
        <v>25.0</v>
      </c>
    </row>
    <row r="34376">
      <c r="A34376" s="221">
        <v>35899.0</v>
      </c>
      <c r="B34376" s="221">
        <v>34.0</v>
      </c>
      <c r="C34376" s="221">
        <v>250000.0</v>
      </c>
    </row>
    <row r="34377">
      <c r="A34377" s="221">
        <v>35899.0</v>
      </c>
      <c r="B34377" s="221">
        <v>35.0</v>
      </c>
      <c r="C34377" s="221">
        <v>50000.0</v>
      </c>
    </row>
    <row r="34378">
      <c r="A34378" s="221">
        <v>35899.0</v>
      </c>
      <c r="B34378" s="221">
        <v>36.0</v>
      </c>
      <c r="C34378" s="221">
        <v>17500.0</v>
      </c>
    </row>
    <row r="34379">
      <c r="A34379" s="221">
        <v>35899.0</v>
      </c>
      <c r="B34379" s="221">
        <v>37.0</v>
      </c>
      <c r="C34379" s="221">
        <v>2000.0</v>
      </c>
    </row>
    <row r="34380">
      <c r="A34380" s="221">
        <v>35899.0</v>
      </c>
      <c r="B34380" s="221">
        <v>38.0</v>
      </c>
      <c r="C34380" s="221">
        <v>375.0</v>
      </c>
    </row>
    <row r="34381">
      <c r="A34381" s="221">
        <v>35899.0</v>
      </c>
      <c r="B34381" s="221">
        <v>39.0</v>
      </c>
      <c r="C34381" s="221">
        <v>175.0</v>
      </c>
    </row>
    <row r="34382">
      <c r="A34382" s="221">
        <v>35899.0</v>
      </c>
      <c r="B34382" s="221">
        <v>40.0</v>
      </c>
      <c r="C34382" s="221">
        <v>75.0</v>
      </c>
    </row>
    <row r="34383">
      <c r="A34383" s="221">
        <v>35899.0</v>
      </c>
      <c r="B34383" s="221">
        <v>2867.0</v>
      </c>
      <c r="C34383" s="221">
        <v>1.0</v>
      </c>
    </row>
    <row r="34384">
      <c r="A34384" s="221">
        <v>35899.0</v>
      </c>
      <c r="B34384" s="221">
        <v>2868.0</v>
      </c>
      <c r="C34384" s="221">
        <v>1.0</v>
      </c>
    </row>
    <row r="34385">
      <c r="A34385" s="221">
        <v>35899.0</v>
      </c>
      <c r="B34385" s="221">
        <v>2869.0</v>
      </c>
      <c r="C34385" s="221">
        <v>1.0</v>
      </c>
    </row>
    <row r="34386">
      <c r="A34386" s="221">
        <v>35899.0</v>
      </c>
      <c r="B34386" s="221">
        <v>2870.0</v>
      </c>
      <c r="C34386" s="221">
        <v>2.0</v>
      </c>
    </row>
    <row r="34387">
      <c r="A34387" s="221">
        <v>35899.0</v>
      </c>
      <c r="B34387" s="221">
        <v>2871.0</v>
      </c>
      <c r="C34387" s="221">
        <v>1.0</v>
      </c>
    </row>
    <row r="34388">
      <c r="A34388" s="221">
        <v>35899.0</v>
      </c>
      <c r="B34388" s="221">
        <v>2872.0</v>
      </c>
      <c r="C34388" s="221">
        <v>2.0</v>
      </c>
    </row>
    <row r="34389">
      <c r="A34389" s="221">
        <v>35899.0</v>
      </c>
      <c r="B34389" s="221">
        <v>2875.0</v>
      </c>
      <c r="C34389" s="221">
        <v>1.0</v>
      </c>
    </row>
    <row r="34390">
      <c r="A34390" s="221">
        <v>35899.0</v>
      </c>
      <c r="B34390" s="221">
        <v>2876.0</v>
      </c>
      <c r="C34390" s="221">
        <v>2.0</v>
      </c>
    </row>
    <row r="34391">
      <c r="A34391" s="221">
        <v>35900.0</v>
      </c>
      <c r="B34391" s="221">
        <v>34.0</v>
      </c>
      <c r="C34391" s="221">
        <v>1000000.0</v>
      </c>
    </row>
    <row r="34392">
      <c r="A34392" s="221">
        <v>35900.0</v>
      </c>
      <c r="B34392" s="221">
        <v>35.0</v>
      </c>
      <c r="C34392" s="221">
        <v>200000.0</v>
      </c>
    </row>
    <row r="34393">
      <c r="A34393" s="221">
        <v>35900.0</v>
      </c>
      <c r="B34393" s="221">
        <v>36.0</v>
      </c>
      <c r="C34393" s="221">
        <v>70000.0</v>
      </c>
    </row>
    <row r="34394">
      <c r="A34394" s="221">
        <v>35900.0</v>
      </c>
      <c r="B34394" s="221">
        <v>37.0</v>
      </c>
      <c r="C34394" s="221">
        <v>8000.0</v>
      </c>
    </row>
    <row r="34395">
      <c r="A34395" s="221">
        <v>35900.0</v>
      </c>
      <c r="B34395" s="221">
        <v>38.0</v>
      </c>
      <c r="C34395" s="221">
        <v>1500.0</v>
      </c>
    </row>
    <row r="34396">
      <c r="A34396" s="221">
        <v>35900.0</v>
      </c>
      <c r="B34396" s="221">
        <v>39.0</v>
      </c>
      <c r="C34396" s="221">
        <v>700.0</v>
      </c>
    </row>
    <row r="34397">
      <c r="A34397" s="221">
        <v>35900.0</v>
      </c>
      <c r="B34397" s="221">
        <v>40.0</v>
      </c>
      <c r="C34397" s="221">
        <v>300.0</v>
      </c>
    </row>
    <row r="34398">
      <c r="A34398" s="221">
        <v>35900.0</v>
      </c>
      <c r="B34398" s="221">
        <v>2867.0</v>
      </c>
      <c r="C34398" s="221">
        <v>3.0</v>
      </c>
    </row>
    <row r="34399">
      <c r="A34399" s="221">
        <v>35900.0</v>
      </c>
      <c r="B34399" s="221">
        <v>2868.0</v>
      </c>
      <c r="C34399" s="221">
        <v>3.0</v>
      </c>
    </row>
    <row r="34400">
      <c r="A34400" s="221">
        <v>35900.0</v>
      </c>
      <c r="B34400" s="221">
        <v>2869.0</v>
      </c>
      <c r="C34400" s="221">
        <v>3.0</v>
      </c>
    </row>
    <row r="34401">
      <c r="A34401" s="221">
        <v>35900.0</v>
      </c>
      <c r="B34401" s="221">
        <v>2870.0</v>
      </c>
      <c r="C34401" s="221">
        <v>7.0</v>
      </c>
    </row>
    <row r="34402">
      <c r="A34402" s="221">
        <v>35900.0</v>
      </c>
      <c r="B34402" s="221">
        <v>2871.0</v>
      </c>
      <c r="C34402" s="221">
        <v>3.0</v>
      </c>
    </row>
    <row r="34403">
      <c r="A34403" s="221">
        <v>35900.0</v>
      </c>
      <c r="B34403" s="221">
        <v>2872.0</v>
      </c>
      <c r="C34403" s="221">
        <v>7.0</v>
      </c>
    </row>
    <row r="34404">
      <c r="A34404" s="221">
        <v>35900.0</v>
      </c>
      <c r="B34404" s="221">
        <v>2875.0</v>
      </c>
      <c r="C34404" s="221">
        <v>3.0</v>
      </c>
    </row>
    <row r="34405">
      <c r="A34405" s="221">
        <v>35900.0</v>
      </c>
      <c r="B34405" s="221">
        <v>2876.0</v>
      </c>
      <c r="C34405" s="221">
        <v>7.0</v>
      </c>
    </row>
    <row r="34406">
      <c r="A34406" s="221">
        <v>35901.0</v>
      </c>
      <c r="B34406" s="221">
        <v>34.0</v>
      </c>
      <c r="C34406" s="221">
        <v>3000000.0</v>
      </c>
    </row>
    <row r="34407">
      <c r="A34407" s="221">
        <v>35901.0</v>
      </c>
      <c r="B34407" s="221">
        <v>35.0</v>
      </c>
      <c r="C34407" s="221">
        <v>600000.0</v>
      </c>
    </row>
    <row r="34408">
      <c r="A34408" s="221">
        <v>35901.0</v>
      </c>
      <c r="B34408" s="221">
        <v>36.0</v>
      </c>
      <c r="C34408" s="221">
        <v>210000.0</v>
      </c>
    </row>
    <row r="34409">
      <c r="A34409" s="221">
        <v>35901.0</v>
      </c>
      <c r="B34409" s="221">
        <v>37.0</v>
      </c>
      <c r="C34409" s="221">
        <v>24000.0</v>
      </c>
    </row>
    <row r="34410">
      <c r="A34410" s="221">
        <v>35901.0</v>
      </c>
      <c r="B34410" s="221">
        <v>38.0</v>
      </c>
      <c r="C34410" s="221">
        <v>4500.0</v>
      </c>
    </row>
    <row r="34411">
      <c r="A34411" s="221">
        <v>35901.0</v>
      </c>
      <c r="B34411" s="221">
        <v>39.0</v>
      </c>
      <c r="C34411" s="221">
        <v>2100.0</v>
      </c>
    </row>
    <row r="34412">
      <c r="A34412" s="221">
        <v>35901.0</v>
      </c>
      <c r="B34412" s="221">
        <v>40.0</v>
      </c>
      <c r="C34412" s="221">
        <v>900.0</v>
      </c>
    </row>
    <row r="34413">
      <c r="A34413" s="221">
        <v>35901.0</v>
      </c>
      <c r="B34413" s="221">
        <v>2867.0</v>
      </c>
      <c r="C34413" s="221">
        <v>10.0</v>
      </c>
    </row>
    <row r="34414">
      <c r="A34414" s="221">
        <v>35901.0</v>
      </c>
      <c r="B34414" s="221">
        <v>2868.0</v>
      </c>
      <c r="C34414" s="221">
        <v>10.0</v>
      </c>
    </row>
    <row r="34415">
      <c r="A34415" s="221">
        <v>35901.0</v>
      </c>
      <c r="B34415" s="221">
        <v>2869.0</v>
      </c>
      <c r="C34415" s="221">
        <v>10.0</v>
      </c>
    </row>
    <row r="34416">
      <c r="A34416" s="221">
        <v>35901.0</v>
      </c>
      <c r="B34416" s="221">
        <v>2870.0</v>
      </c>
      <c r="C34416" s="221">
        <v>20.0</v>
      </c>
    </row>
    <row r="34417">
      <c r="A34417" s="221">
        <v>35901.0</v>
      </c>
      <c r="B34417" s="221">
        <v>2871.0</v>
      </c>
      <c r="C34417" s="221">
        <v>10.0</v>
      </c>
    </row>
    <row r="34418">
      <c r="A34418" s="221">
        <v>35901.0</v>
      </c>
      <c r="B34418" s="221">
        <v>2872.0</v>
      </c>
      <c r="C34418" s="221">
        <v>20.0</v>
      </c>
    </row>
    <row r="34419">
      <c r="A34419" s="221">
        <v>35901.0</v>
      </c>
      <c r="B34419" s="221">
        <v>2875.0</v>
      </c>
      <c r="C34419" s="221">
        <v>10.0</v>
      </c>
    </row>
    <row r="34420">
      <c r="A34420" s="221">
        <v>35901.0</v>
      </c>
      <c r="B34420" s="221">
        <v>2876.0</v>
      </c>
      <c r="C34420" s="221">
        <v>20.0</v>
      </c>
    </row>
    <row r="34421">
      <c r="A34421" s="221">
        <v>35904.0</v>
      </c>
      <c r="B34421" s="221">
        <v>34.0</v>
      </c>
      <c r="C34421" s="221">
        <v>1.25E7</v>
      </c>
    </row>
    <row r="34422">
      <c r="A34422" s="221">
        <v>35904.0</v>
      </c>
      <c r="B34422" s="221">
        <v>35.0</v>
      </c>
      <c r="C34422" s="221">
        <v>2500000.0</v>
      </c>
    </row>
    <row r="34423">
      <c r="A34423" s="221">
        <v>35904.0</v>
      </c>
      <c r="B34423" s="221">
        <v>36.0</v>
      </c>
      <c r="C34423" s="221">
        <v>875000.0</v>
      </c>
    </row>
    <row r="34424">
      <c r="A34424" s="221">
        <v>35904.0</v>
      </c>
      <c r="B34424" s="221">
        <v>37.0</v>
      </c>
      <c r="C34424" s="221">
        <v>100000.0</v>
      </c>
    </row>
    <row r="34425">
      <c r="A34425" s="221">
        <v>35904.0</v>
      </c>
      <c r="B34425" s="221">
        <v>38.0</v>
      </c>
      <c r="C34425" s="221">
        <v>18750.0</v>
      </c>
    </row>
    <row r="34426">
      <c r="A34426" s="221">
        <v>35904.0</v>
      </c>
      <c r="B34426" s="221">
        <v>39.0</v>
      </c>
      <c r="C34426" s="221">
        <v>8750.0</v>
      </c>
    </row>
    <row r="34427">
      <c r="A34427" s="221">
        <v>35904.0</v>
      </c>
      <c r="B34427" s="221">
        <v>40.0</v>
      </c>
      <c r="C34427" s="221">
        <v>3750.0</v>
      </c>
    </row>
    <row r="34428">
      <c r="A34428" s="221">
        <v>35904.0</v>
      </c>
      <c r="B34428" s="221">
        <v>2867.0</v>
      </c>
      <c r="C34428" s="221">
        <v>45.0</v>
      </c>
    </row>
    <row r="34429">
      <c r="A34429" s="221">
        <v>35904.0</v>
      </c>
      <c r="B34429" s="221">
        <v>2868.0</v>
      </c>
      <c r="C34429" s="221">
        <v>45.0</v>
      </c>
    </row>
    <row r="34430">
      <c r="A34430" s="221">
        <v>35904.0</v>
      </c>
      <c r="B34430" s="221">
        <v>2869.0</v>
      </c>
      <c r="C34430" s="221">
        <v>45.0</v>
      </c>
    </row>
    <row r="34431">
      <c r="A34431" s="221">
        <v>35904.0</v>
      </c>
      <c r="B34431" s="221">
        <v>2870.0</v>
      </c>
      <c r="C34431" s="221">
        <v>90.0</v>
      </c>
    </row>
    <row r="34432">
      <c r="A34432" s="221">
        <v>35904.0</v>
      </c>
      <c r="B34432" s="221">
        <v>2871.0</v>
      </c>
      <c r="C34432" s="221">
        <v>45.0</v>
      </c>
    </row>
    <row r="34433">
      <c r="A34433" s="221">
        <v>35904.0</v>
      </c>
      <c r="B34433" s="221">
        <v>2872.0</v>
      </c>
      <c r="C34433" s="221">
        <v>90.0</v>
      </c>
    </row>
    <row r="34434">
      <c r="A34434" s="221">
        <v>35904.0</v>
      </c>
      <c r="B34434" s="221">
        <v>2875.0</v>
      </c>
      <c r="C34434" s="221">
        <v>45.0</v>
      </c>
    </row>
    <row r="34435">
      <c r="A34435" s="221">
        <v>35904.0</v>
      </c>
      <c r="B34435" s="221">
        <v>2876.0</v>
      </c>
      <c r="C34435" s="221">
        <v>90.0</v>
      </c>
    </row>
    <row r="34436">
      <c r="A34436" s="221">
        <v>35905.0</v>
      </c>
      <c r="B34436" s="221">
        <v>34.0</v>
      </c>
      <c r="C34436" s="221">
        <v>7500000.0</v>
      </c>
    </row>
    <row r="34437">
      <c r="A34437" s="221">
        <v>35905.0</v>
      </c>
      <c r="B34437" s="221">
        <v>35.0</v>
      </c>
      <c r="C34437" s="221">
        <v>1500000.0</v>
      </c>
    </row>
    <row r="34438">
      <c r="A34438" s="221">
        <v>35905.0</v>
      </c>
      <c r="B34438" s="221">
        <v>36.0</v>
      </c>
      <c r="C34438" s="221">
        <v>525000.0</v>
      </c>
    </row>
    <row r="34439">
      <c r="A34439" s="221">
        <v>35905.0</v>
      </c>
      <c r="B34439" s="221">
        <v>37.0</v>
      </c>
      <c r="C34439" s="221">
        <v>60000.0</v>
      </c>
    </row>
    <row r="34440">
      <c r="A34440" s="221">
        <v>35905.0</v>
      </c>
      <c r="B34440" s="221">
        <v>38.0</v>
      </c>
      <c r="C34440" s="221">
        <v>11250.0</v>
      </c>
    </row>
    <row r="34441">
      <c r="A34441" s="221">
        <v>35905.0</v>
      </c>
      <c r="B34441" s="221">
        <v>39.0</v>
      </c>
      <c r="C34441" s="221">
        <v>5250.0</v>
      </c>
    </row>
    <row r="34442">
      <c r="A34442" s="221">
        <v>35905.0</v>
      </c>
      <c r="B34442" s="221">
        <v>40.0</v>
      </c>
      <c r="C34442" s="221">
        <v>2250.0</v>
      </c>
    </row>
    <row r="34443">
      <c r="A34443" s="221">
        <v>35905.0</v>
      </c>
      <c r="B34443" s="221">
        <v>2867.0</v>
      </c>
      <c r="C34443" s="221">
        <v>25.0</v>
      </c>
    </row>
    <row r="34444">
      <c r="A34444" s="221">
        <v>35905.0</v>
      </c>
      <c r="B34444" s="221">
        <v>2868.0</v>
      </c>
      <c r="C34444" s="221">
        <v>50.0</v>
      </c>
    </row>
    <row r="34445">
      <c r="A34445" s="221">
        <v>35905.0</v>
      </c>
      <c r="B34445" s="221">
        <v>2869.0</v>
      </c>
      <c r="C34445" s="221">
        <v>25.0</v>
      </c>
    </row>
    <row r="34446">
      <c r="A34446" s="221">
        <v>35905.0</v>
      </c>
      <c r="B34446" s="221">
        <v>2870.0</v>
      </c>
      <c r="C34446" s="221">
        <v>25.0</v>
      </c>
    </row>
    <row r="34447">
      <c r="A34447" s="221">
        <v>35905.0</v>
      </c>
      <c r="B34447" s="221">
        <v>2871.0</v>
      </c>
      <c r="C34447" s="221">
        <v>50.0</v>
      </c>
    </row>
    <row r="34448">
      <c r="A34448" s="221">
        <v>35905.0</v>
      </c>
      <c r="B34448" s="221">
        <v>2872.0</v>
      </c>
      <c r="C34448" s="221">
        <v>25.0</v>
      </c>
    </row>
    <row r="34449">
      <c r="A34449" s="221">
        <v>35905.0</v>
      </c>
      <c r="B34449" s="221">
        <v>2875.0</v>
      </c>
      <c r="C34449" s="221">
        <v>25.0</v>
      </c>
    </row>
    <row r="34450">
      <c r="A34450" s="221">
        <v>35905.0</v>
      </c>
      <c r="B34450" s="221">
        <v>2876.0</v>
      </c>
      <c r="C34450" s="221">
        <v>50.0</v>
      </c>
    </row>
    <row r="34451">
      <c r="A34451" s="221">
        <v>35906.0</v>
      </c>
      <c r="B34451" s="221">
        <v>34.0</v>
      </c>
      <c r="C34451" s="221">
        <v>750000.0</v>
      </c>
    </row>
    <row r="34452">
      <c r="A34452" s="221">
        <v>35906.0</v>
      </c>
      <c r="B34452" s="221">
        <v>35.0</v>
      </c>
      <c r="C34452" s="221">
        <v>150000.0</v>
      </c>
    </row>
    <row r="34453">
      <c r="A34453" s="221">
        <v>35906.0</v>
      </c>
      <c r="B34453" s="221">
        <v>36.0</v>
      </c>
      <c r="C34453" s="221">
        <v>52500.0</v>
      </c>
    </row>
    <row r="34454">
      <c r="A34454" s="221">
        <v>35906.0</v>
      </c>
      <c r="B34454" s="221">
        <v>37.0</v>
      </c>
      <c r="C34454" s="221">
        <v>6000.0</v>
      </c>
    </row>
    <row r="34455">
      <c r="A34455" s="221">
        <v>35906.0</v>
      </c>
      <c r="B34455" s="221">
        <v>38.0</v>
      </c>
      <c r="C34455" s="221">
        <v>1125.0</v>
      </c>
    </row>
    <row r="34456">
      <c r="A34456" s="221">
        <v>35906.0</v>
      </c>
      <c r="B34456" s="221">
        <v>39.0</v>
      </c>
      <c r="C34456" s="221">
        <v>525.0</v>
      </c>
    </row>
    <row r="34457">
      <c r="A34457" s="221">
        <v>35906.0</v>
      </c>
      <c r="B34457" s="221">
        <v>40.0</v>
      </c>
      <c r="C34457" s="221">
        <v>225.0</v>
      </c>
    </row>
    <row r="34458">
      <c r="A34458" s="221">
        <v>35906.0</v>
      </c>
      <c r="B34458" s="221">
        <v>2867.0</v>
      </c>
      <c r="C34458" s="221">
        <v>2.0</v>
      </c>
    </row>
    <row r="34459">
      <c r="A34459" s="221">
        <v>35906.0</v>
      </c>
      <c r="B34459" s="221">
        <v>2868.0</v>
      </c>
      <c r="C34459" s="221">
        <v>5.0</v>
      </c>
    </row>
    <row r="34460">
      <c r="A34460" s="221">
        <v>35906.0</v>
      </c>
      <c r="B34460" s="221">
        <v>2869.0</v>
      </c>
      <c r="C34460" s="221">
        <v>2.0</v>
      </c>
    </row>
    <row r="34461">
      <c r="A34461" s="221">
        <v>35906.0</v>
      </c>
      <c r="B34461" s="221">
        <v>2870.0</v>
      </c>
      <c r="C34461" s="221">
        <v>2.0</v>
      </c>
    </row>
    <row r="34462">
      <c r="A34462" s="221">
        <v>35906.0</v>
      </c>
      <c r="B34462" s="221">
        <v>2871.0</v>
      </c>
      <c r="C34462" s="221">
        <v>5.0</v>
      </c>
    </row>
    <row r="34463">
      <c r="A34463" s="221">
        <v>35906.0</v>
      </c>
      <c r="B34463" s="221">
        <v>2872.0</v>
      </c>
      <c r="C34463" s="221">
        <v>2.0</v>
      </c>
    </row>
    <row r="34464">
      <c r="A34464" s="221">
        <v>35906.0</v>
      </c>
      <c r="B34464" s="221">
        <v>2875.0</v>
      </c>
      <c r="C34464" s="221">
        <v>2.0</v>
      </c>
    </row>
    <row r="34465">
      <c r="A34465" s="221">
        <v>35906.0</v>
      </c>
      <c r="B34465" s="221">
        <v>2876.0</v>
      </c>
      <c r="C34465" s="221">
        <v>5.0</v>
      </c>
    </row>
    <row r="34466">
      <c r="A34466" s="221">
        <v>35907.0</v>
      </c>
      <c r="B34466" s="221">
        <v>34.0</v>
      </c>
      <c r="C34466" s="221">
        <v>2000000.0</v>
      </c>
    </row>
    <row r="34467">
      <c r="A34467" s="221">
        <v>35907.0</v>
      </c>
      <c r="B34467" s="221">
        <v>35.0</v>
      </c>
      <c r="C34467" s="221">
        <v>400000.0</v>
      </c>
    </row>
    <row r="34468">
      <c r="A34468" s="221">
        <v>35907.0</v>
      </c>
      <c r="B34468" s="221">
        <v>36.0</v>
      </c>
      <c r="C34468" s="221">
        <v>140000.0</v>
      </c>
    </row>
    <row r="34469">
      <c r="A34469" s="221">
        <v>35907.0</v>
      </c>
      <c r="B34469" s="221">
        <v>37.0</v>
      </c>
      <c r="C34469" s="221">
        <v>16000.0</v>
      </c>
    </row>
    <row r="34470">
      <c r="A34470" s="221">
        <v>35907.0</v>
      </c>
      <c r="B34470" s="221">
        <v>38.0</v>
      </c>
      <c r="C34470" s="221">
        <v>3000.0</v>
      </c>
    </row>
    <row r="34471">
      <c r="A34471" s="221">
        <v>35907.0</v>
      </c>
      <c r="B34471" s="221">
        <v>39.0</v>
      </c>
      <c r="C34471" s="221">
        <v>1400.0</v>
      </c>
    </row>
    <row r="34472">
      <c r="A34472" s="221">
        <v>35907.0</v>
      </c>
      <c r="B34472" s="221">
        <v>40.0</v>
      </c>
      <c r="C34472" s="221">
        <v>600.0</v>
      </c>
    </row>
    <row r="34473">
      <c r="A34473" s="221">
        <v>35907.0</v>
      </c>
      <c r="B34473" s="221">
        <v>2867.0</v>
      </c>
      <c r="C34473" s="221">
        <v>6.0</v>
      </c>
    </row>
    <row r="34474">
      <c r="A34474" s="221">
        <v>35907.0</v>
      </c>
      <c r="B34474" s="221">
        <v>2868.0</v>
      </c>
      <c r="C34474" s="221">
        <v>12.0</v>
      </c>
    </row>
    <row r="34475">
      <c r="A34475" s="221">
        <v>35907.0</v>
      </c>
      <c r="B34475" s="221">
        <v>2869.0</v>
      </c>
      <c r="C34475" s="221">
        <v>6.0</v>
      </c>
    </row>
    <row r="34476">
      <c r="A34476" s="221">
        <v>35907.0</v>
      </c>
      <c r="B34476" s="221">
        <v>2870.0</v>
      </c>
      <c r="C34476" s="221">
        <v>6.0</v>
      </c>
    </row>
    <row r="34477">
      <c r="A34477" s="221">
        <v>35907.0</v>
      </c>
      <c r="B34477" s="221">
        <v>2871.0</v>
      </c>
      <c r="C34477" s="221">
        <v>12.0</v>
      </c>
    </row>
    <row r="34478">
      <c r="A34478" s="221">
        <v>35907.0</v>
      </c>
      <c r="B34478" s="221">
        <v>2872.0</v>
      </c>
      <c r="C34478" s="221">
        <v>6.0</v>
      </c>
    </row>
    <row r="34479">
      <c r="A34479" s="221">
        <v>35907.0</v>
      </c>
      <c r="B34479" s="221">
        <v>2875.0</v>
      </c>
      <c r="C34479" s="221">
        <v>6.0</v>
      </c>
    </row>
    <row r="34480">
      <c r="A34480" s="221">
        <v>35907.0</v>
      </c>
      <c r="B34480" s="221">
        <v>2876.0</v>
      </c>
      <c r="C34480" s="221">
        <v>12.0</v>
      </c>
    </row>
    <row r="34481">
      <c r="A34481" s="221">
        <v>35908.0</v>
      </c>
      <c r="B34481" s="221">
        <v>34.0</v>
      </c>
      <c r="C34481" s="221">
        <v>1000000.0</v>
      </c>
    </row>
    <row r="34482">
      <c r="A34482" s="221">
        <v>35908.0</v>
      </c>
      <c r="B34482" s="221">
        <v>35.0</v>
      </c>
      <c r="C34482" s="221">
        <v>200000.0</v>
      </c>
    </row>
    <row r="34483">
      <c r="A34483" s="221">
        <v>35908.0</v>
      </c>
      <c r="B34483" s="221">
        <v>36.0</v>
      </c>
      <c r="C34483" s="221">
        <v>70000.0</v>
      </c>
    </row>
    <row r="34484">
      <c r="A34484" s="221">
        <v>35908.0</v>
      </c>
      <c r="B34484" s="221">
        <v>37.0</v>
      </c>
      <c r="C34484" s="221">
        <v>8000.0</v>
      </c>
    </row>
    <row r="34485">
      <c r="A34485" s="221">
        <v>35908.0</v>
      </c>
      <c r="B34485" s="221">
        <v>38.0</v>
      </c>
      <c r="C34485" s="221">
        <v>1500.0</v>
      </c>
    </row>
    <row r="34486">
      <c r="A34486" s="221">
        <v>35908.0</v>
      </c>
      <c r="B34486" s="221">
        <v>39.0</v>
      </c>
      <c r="C34486" s="221">
        <v>700.0</v>
      </c>
    </row>
    <row r="34487">
      <c r="A34487" s="221">
        <v>35908.0</v>
      </c>
      <c r="B34487" s="221">
        <v>40.0</v>
      </c>
      <c r="C34487" s="221">
        <v>300.0</v>
      </c>
    </row>
    <row r="34488">
      <c r="A34488" s="221">
        <v>35908.0</v>
      </c>
      <c r="B34488" s="221">
        <v>2867.0</v>
      </c>
      <c r="C34488" s="221">
        <v>3.0</v>
      </c>
    </row>
    <row r="34489">
      <c r="A34489" s="221">
        <v>35908.0</v>
      </c>
      <c r="B34489" s="221">
        <v>2868.0</v>
      </c>
      <c r="C34489" s="221">
        <v>7.0</v>
      </c>
    </row>
    <row r="34490">
      <c r="A34490" s="221">
        <v>35908.0</v>
      </c>
      <c r="B34490" s="221">
        <v>2869.0</v>
      </c>
      <c r="C34490" s="221">
        <v>3.0</v>
      </c>
    </row>
    <row r="34491">
      <c r="A34491" s="221">
        <v>35908.0</v>
      </c>
      <c r="B34491" s="221">
        <v>2870.0</v>
      </c>
      <c r="C34491" s="221">
        <v>3.0</v>
      </c>
    </row>
    <row r="34492">
      <c r="A34492" s="221">
        <v>35908.0</v>
      </c>
      <c r="B34492" s="221">
        <v>2871.0</v>
      </c>
      <c r="C34492" s="221">
        <v>7.0</v>
      </c>
    </row>
    <row r="34493">
      <c r="A34493" s="221">
        <v>35908.0</v>
      </c>
      <c r="B34493" s="221">
        <v>2872.0</v>
      </c>
      <c r="C34493" s="221">
        <v>3.0</v>
      </c>
    </row>
    <row r="34494">
      <c r="A34494" s="221">
        <v>35908.0</v>
      </c>
      <c r="B34494" s="221">
        <v>2875.0</v>
      </c>
      <c r="C34494" s="221">
        <v>3.0</v>
      </c>
    </row>
    <row r="34495">
      <c r="A34495" s="221">
        <v>35908.0</v>
      </c>
      <c r="B34495" s="221">
        <v>2876.0</v>
      </c>
      <c r="C34495" s="221">
        <v>7.0</v>
      </c>
    </row>
    <row r="34496">
      <c r="A34496" s="221">
        <v>35909.0</v>
      </c>
      <c r="B34496" s="221">
        <v>34.0</v>
      </c>
      <c r="C34496" s="221">
        <v>2000000.0</v>
      </c>
    </row>
    <row r="34497">
      <c r="A34497" s="221">
        <v>35909.0</v>
      </c>
      <c r="B34497" s="221">
        <v>35.0</v>
      </c>
      <c r="C34497" s="221">
        <v>400000.0</v>
      </c>
    </row>
    <row r="34498">
      <c r="A34498" s="221">
        <v>35909.0</v>
      </c>
      <c r="B34498" s="221">
        <v>36.0</v>
      </c>
      <c r="C34498" s="221">
        <v>140000.0</v>
      </c>
    </row>
    <row r="34499">
      <c r="A34499" s="221">
        <v>35909.0</v>
      </c>
      <c r="B34499" s="221">
        <v>37.0</v>
      </c>
      <c r="C34499" s="221">
        <v>16000.0</v>
      </c>
    </row>
    <row r="34500">
      <c r="A34500" s="221">
        <v>35909.0</v>
      </c>
      <c r="B34500" s="221">
        <v>38.0</v>
      </c>
      <c r="C34500" s="221">
        <v>3000.0</v>
      </c>
    </row>
    <row r="34501">
      <c r="A34501" s="221">
        <v>35909.0</v>
      </c>
      <c r="B34501" s="221">
        <v>39.0</v>
      </c>
      <c r="C34501" s="221">
        <v>1400.0</v>
      </c>
    </row>
    <row r="34502">
      <c r="A34502" s="221">
        <v>35909.0</v>
      </c>
      <c r="B34502" s="221">
        <v>40.0</v>
      </c>
      <c r="C34502" s="221">
        <v>600.0</v>
      </c>
    </row>
    <row r="34503">
      <c r="A34503" s="221">
        <v>35909.0</v>
      </c>
      <c r="B34503" s="221">
        <v>2867.0</v>
      </c>
      <c r="C34503" s="221">
        <v>6.0</v>
      </c>
    </row>
    <row r="34504">
      <c r="A34504" s="221">
        <v>35909.0</v>
      </c>
      <c r="B34504" s="221">
        <v>2868.0</v>
      </c>
      <c r="C34504" s="221">
        <v>12.0</v>
      </c>
    </row>
    <row r="34505">
      <c r="A34505" s="221">
        <v>35909.0</v>
      </c>
      <c r="B34505" s="221">
        <v>2869.0</v>
      </c>
      <c r="C34505" s="221">
        <v>6.0</v>
      </c>
    </row>
    <row r="34506">
      <c r="A34506" s="221">
        <v>35909.0</v>
      </c>
      <c r="B34506" s="221">
        <v>2870.0</v>
      </c>
      <c r="C34506" s="221">
        <v>6.0</v>
      </c>
    </row>
    <row r="34507">
      <c r="A34507" s="221">
        <v>35909.0</v>
      </c>
      <c r="B34507" s="221">
        <v>2871.0</v>
      </c>
      <c r="C34507" s="221">
        <v>12.0</v>
      </c>
    </row>
    <row r="34508">
      <c r="A34508" s="221">
        <v>35909.0</v>
      </c>
      <c r="B34508" s="221">
        <v>2872.0</v>
      </c>
      <c r="C34508" s="221">
        <v>6.0</v>
      </c>
    </row>
    <row r="34509">
      <c r="A34509" s="221">
        <v>35909.0</v>
      </c>
      <c r="B34509" s="221">
        <v>2875.0</v>
      </c>
      <c r="C34509" s="221">
        <v>6.0</v>
      </c>
    </row>
    <row r="34510">
      <c r="A34510" s="221">
        <v>35909.0</v>
      </c>
      <c r="B34510" s="221">
        <v>2876.0</v>
      </c>
      <c r="C34510" s="221">
        <v>12.0</v>
      </c>
    </row>
    <row r="34511">
      <c r="A34511" s="221">
        <v>35910.0</v>
      </c>
      <c r="B34511" s="221">
        <v>34.0</v>
      </c>
      <c r="C34511" s="221">
        <v>5000000.0</v>
      </c>
    </row>
    <row r="34512">
      <c r="A34512" s="221">
        <v>35910.0</v>
      </c>
      <c r="B34512" s="221">
        <v>35.0</v>
      </c>
      <c r="C34512" s="221">
        <v>1000000.0</v>
      </c>
    </row>
    <row r="34513">
      <c r="A34513" s="221">
        <v>35910.0</v>
      </c>
      <c r="B34513" s="221">
        <v>36.0</v>
      </c>
      <c r="C34513" s="221">
        <v>350000.0</v>
      </c>
    </row>
    <row r="34514">
      <c r="A34514" s="221">
        <v>35910.0</v>
      </c>
      <c r="B34514" s="221">
        <v>37.0</v>
      </c>
      <c r="C34514" s="221">
        <v>40000.0</v>
      </c>
    </row>
    <row r="34515">
      <c r="A34515" s="221">
        <v>35910.0</v>
      </c>
      <c r="B34515" s="221">
        <v>38.0</v>
      </c>
      <c r="C34515" s="221">
        <v>7500.0</v>
      </c>
    </row>
    <row r="34516">
      <c r="A34516" s="221">
        <v>35910.0</v>
      </c>
      <c r="B34516" s="221">
        <v>39.0</v>
      </c>
      <c r="C34516" s="221">
        <v>3500.0</v>
      </c>
    </row>
    <row r="34517">
      <c r="A34517" s="221">
        <v>35910.0</v>
      </c>
      <c r="B34517" s="221">
        <v>40.0</v>
      </c>
      <c r="C34517" s="221">
        <v>1500.0</v>
      </c>
    </row>
    <row r="34518">
      <c r="A34518" s="221">
        <v>35910.0</v>
      </c>
      <c r="B34518" s="221">
        <v>2867.0</v>
      </c>
      <c r="C34518" s="221">
        <v>15.0</v>
      </c>
    </row>
    <row r="34519">
      <c r="A34519" s="221">
        <v>35910.0</v>
      </c>
      <c r="B34519" s="221">
        <v>2868.0</v>
      </c>
      <c r="C34519" s="221">
        <v>30.0</v>
      </c>
    </row>
    <row r="34520">
      <c r="A34520" s="221">
        <v>35910.0</v>
      </c>
      <c r="B34520" s="221">
        <v>2869.0</v>
      </c>
      <c r="C34520" s="221">
        <v>15.0</v>
      </c>
    </row>
    <row r="34521">
      <c r="A34521" s="221">
        <v>35910.0</v>
      </c>
      <c r="B34521" s="221">
        <v>2870.0</v>
      </c>
      <c r="C34521" s="221">
        <v>15.0</v>
      </c>
    </row>
    <row r="34522">
      <c r="A34522" s="221">
        <v>35910.0</v>
      </c>
      <c r="B34522" s="221">
        <v>2871.0</v>
      </c>
      <c r="C34522" s="221">
        <v>30.0</v>
      </c>
    </row>
    <row r="34523">
      <c r="A34523" s="221">
        <v>35910.0</v>
      </c>
      <c r="B34523" s="221">
        <v>2872.0</v>
      </c>
      <c r="C34523" s="221">
        <v>15.0</v>
      </c>
    </row>
    <row r="34524">
      <c r="A34524" s="221">
        <v>35910.0</v>
      </c>
      <c r="B34524" s="221">
        <v>2875.0</v>
      </c>
      <c r="C34524" s="221">
        <v>15.0</v>
      </c>
    </row>
    <row r="34525">
      <c r="A34525" s="221">
        <v>35910.0</v>
      </c>
      <c r="B34525" s="221">
        <v>2876.0</v>
      </c>
      <c r="C34525" s="221">
        <v>30.0</v>
      </c>
    </row>
    <row r="34526">
      <c r="A34526" s="221">
        <v>35911.0</v>
      </c>
      <c r="B34526" s="221">
        <v>34.0</v>
      </c>
      <c r="C34526" s="221">
        <v>3000000.0</v>
      </c>
    </row>
    <row r="34527">
      <c r="A34527" s="221">
        <v>35911.0</v>
      </c>
      <c r="B34527" s="221">
        <v>35.0</v>
      </c>
      <c r="C34527" s="221">
        <v>600000.0</v>
      </c>
    </row>
    <row r="34528">
      <c r="A34528" s="221">
        <v>35911.0</v>
      </c>
      <c r="B34528" s="221">
        <v>36.0</v>
      </c>
      <c r="C34528" s="221">
        <v>210000.0</v>
      </c>
    </row>
    <row r="34529">
      <c r="A34529" s="221">
        <v>35911.0</v>
      </c>
      <c r="B34529" s="221">
        <v>37.0</v>
      </c>
      <c r="C34529" s="221">
        <v>24000.0</v>
      </c>
    </row>
    <row r="34530">
      <c r="A34530" s="221">
        <v>35911.0</v>
      </c>
      <c r="B34530" s="221">
        <v>38.0</v>
      </c>
      <c r="C34530" s="221">
        <v>4500.0</v>
      </c>
    </row>
    <row r="34531">
      <c r="A34531" s="221">
        <v>35911.0</v>
      </c>
      <c r="B34531" s="221">
        <v>39.0</v>
      </c>
      <c r="C34531" s="221">
        <v>2100.0</v>
      </c>
    </row>
    <row r="34532">
      <c r="A34532" s="221">
        <v>35911.0</v>
      </c>
      <c r="B34532" s="221">
        <v>40.0</v>
      </c>
      <c r="C34532" s="221">
        <v>900.0</v>
      </c>
    </row>
    <row r="34533">
      <c r="A34533" s="221">
        <v>35911.0</v>
      </c>
      <c r="B34533" s="221">
        <v>2867.0</v>
      </c>
      <c r="C34533" s="221">
        <v>10.0</v>
      </c>
    </row>
    <row r="34534">
      <c r="A34534" s="221">
        <v>35911.0</v>
      </c>
      <c r="B34534" s="221">
        <v>2868.0</v>
      </c>
      <c r="C34534" s="221">
        <v>20.0</v>
      </c>
    </row>
    <row r="34535">
      <c r="A34535" s="221">
        <v>35911.0</v>
      </c>
      <c r="B34535" s="221">
        <v>2869.0</v>
      </c>
      <c r="C34535" s="221">
        <v>10.0</v>
      </c>
    </row>
    <row r="34536">
      <c r="A34536" s="221">
        <v>35911.0</v>
      </c>
      <c r="B34536" s="221">
        <v>2870.0</v>
      </c>
      <c r="C34536" s="221">
        <v>10.0</v>
      </c>
    </row>
    <row r="34537">
      <c r="A34537" s="221">
        <v>35911.0</v>
      </c>
      <c r="B34537" s="221">
        <v>2871.0</v>
      </c>
      <c r="C34537" s="221">
        <v>20.0</v>
      </c>
    </row>
    <row r="34538">
      <c r="A34538" s="221">
        <v>35911.0</v>
      </c>
      <c r="B34538" s="221">
        <v>2872.0</v>
      </c>
      <c r="C34538" s="221">
        <v>10.0</v>
      </c>
    </row>
    <row r="34539">
      <c r="A34539" s="221">
        <v>35911.0</v>
      </c>
      <c r="B34539" s="221">
        <v>2875.0</v>
      </c>
      <c r="C34539" s="221">
        <v>10.0</v>
      </c>
    </row>
    <row r="34540">
      <c r="A34540" s="221">
        <v>35911.0</v>
      </c>
      <c r="B34540" s="221">
        <v>2876.0</v>
      </c>
      <c r="C34540" s="221">
        <v>20.0</v>
      </c>
    </row>
    <row r="34541">
      <c r="A34541" s="221">
        <v>35912.0</v>
      </c>
      <c r="B34541" s="221">
        <v>34.0</v>
      </c>
      <c r="C34541" s="221">
        <v>3000000.0</v>
      </c>
    </row>
    <row r="34542">
      <c r="A34542" s="221">
        <v>35912.0</v>
      </c>
      <c r="B34542" s="221">
        <v>35.0</v>
      </c>
      <c r="C34542" s="221">
        <v>600000.0</v>
      </c>
    </row>
    <row r="34543">
      <c r="A34543" s="221">
        <v>35912.0</v>
      </c>
      <c r="B34543" s="221">
        <v>36.0</v>
      </c>
      <c r="C34543" s="221">
        <v>210000.0</v>
      </c>
    </row>
    <row r="34544">
      <c r="A34544" s="221">
        <v>35912.0</v>
      </c>
      <c r="B34544" s="221">
        <v>37.0</v>
      </c>
      <c r="C34544" s="221">
        <v>24000.0</v>
      </c>
    </row>
    <row r="34545">
      <c r="A34545" s="221">
        <v>35912.0</v>
      </c>
      <c r="B34545" s="221">
        <v>38.0</v>
      </c>
      <c r="C34545" s="221">
        <v>4500.0</v>
      </c>
    </row>
    <row r="34546">
      <c r="A34546" s="221">
        <v>35912.0</v>
      </c>
      <c r="B34546" s="221">
        <v>39.0</v>
      </c>
      <c r="C34546" s="221">
        <v>2100.0</v>
      </c>
    </row>
    <row r="34547">
      <c r="A34547" s="221">
        <v>35912.0</v>
      </c>
      <c r="B34547" s="221">
        <v>40.0</v>
      </c>
      <c r="C34547" s="221">
        <v>900.0</v>
      </c>
    </row>
    <row r="34548">
      <c r="A34548" s="221">
        <v>35912.0</v>
      </c>
      <c r="B34548" s="221">
        <v>2867.0</v>
      </c>
      <c r="C34548" s="221">
        <v>10.0</v>
      </c>
    </row>
    <row r="34549">
      <c r="A34549" s="221">
        <v>35912.0</v>
      </c>
      <c r="B34549" s="221">
        <v>2868.0</v>
      </c>
      <c r="C34549" s="221">
        <v>20.0</v>
      </c>
    </row>
    <row r="34550">
      <c r="A34550" s="221">
        <v>35912.0</v>
      </c>
      <c r="B34550" s="221">
        <v>2869.0</v>
      </c>
      <c r="C34550" s="221">
        <v>10.0</v>
      </c>
    </row>
    <row r="34551">
      <c r="A34551" s="221">
        <v>35912.0</v>
      </c>
      <c r="B34551" s="221">
        <v>2870.0</v>
      </c>
      <c r="C34551" s="221">
        <v>10.0</v>
      </c>
    </row>
    <row r="34552">
      <c r="A34552" s="221">
        <v>35912.0</v>
      </c>
      <c r="B34552" s="221">
        <v>2871.0</v>
      </c>
      <c r="C34552" s="221">
        <v>10.0</v>
      </c>
    </row>
    <row r="34553">
      <c r="A34553" s="221">
        <v>35912.0</v>
      </c>
      <c r="B34553" s="221">
        <v>2872.0</v>
      </c>
      <c r="C34553" s="221">
        <v>20.0</v>
      </c>
    </row>
    <row r="34554">
      <c r="A34554" s="221">
        <v>35912.0</v>
      </c>
      <c r="B34554" s="221">
        <v>2875.0</v>
      </c>
      <c r="C34554" s="221">
        <v>10.0</v>
      </c>
    </row>
    <row r="34555">
      <c r="A34555" s="221">
        <v>35912.0</v>
      </c>
      <c r="B34555" s="221">
        <v>2876.0</v>
      </c>
      <c r="C34555" s="221">
        <v>20.0</v>
      </c>
    </row>
    <row r="34556">
      <c r="A34556" s="221">
        <v>35913.0</v>
      </c>
      <c r="B34556" s="221">
        <v>34.0</v>
      </c>
      <c r="C34556" s="221">
        <v>1.0E7</v>
      </c>
    </row>
    <row r="34557">
      <c r="A34557" s="221">
        <v>35913.0</v>
      </c>
      <c r="B34557" s="221">
        <v>35.0</v>
      </c>
      <c r="C34557" s="221">
        <v>2000000.0</v>
      </c>
    </row>
    <row r="34558">
      <c r="A34558" s="221">
        <v>35913.0</v>
      </c>
      <c r="B34558" s="221">
        <v>36.0</v>
      </c>
      <c r="C34558" s="221">
        <v>700000.0</v>
      </c>
    </row>
    <row r="34559">
      <c r="A34559" s="221">
        <v>35913.0</v>
      </c>
      <c r="B34559" s="221">
        <v>37.0</v>
      </c>
      <c r="C34559" s="221">
        <v>80000.0</v>
      </c>
    </row>
    <row r="34560">
      <c r="A34560" s="221">
        <v>35913.0</v>
      </c>
      <c r="B34560" s="221">
        <v>38.0</v>
      </c>
      <c r="C34560" s="221">
        <v>15000.0</v>
      </c>
    </row>
    <row r="34561">
      <c r="A34561" s="221">
        <v>35913.0</v>
      </c>
      <c r="B34561" s="221">
        <v>39.0</v>
      </c>
      <c r="C34561" s="221">
        <v>7000.0</v>
      </c>
    </row>
    <row r="34562">
      <c r="A34562" s="221">
        <v>35913.0</v>
      </c>
      <c r="B34562" s="221">
        <v>40.0</v>
      </c>
      <c r="C34562" s="221">
        <v>3000.0</v>
      </c>
    </row>
    <row r="34563">
      <c r="A34563" s="221">
        <v>35913.0</v>
      </c>
      <c r="B34563" s="221">
        <v>2867.0</v>
      </c>
      <c r="C34563" s="221">
        <v>75.0</v>
      </c>
    </row>
    <row r="34564">
      <c r="A34564" s="221">
        <v>35913.0</v>
      </c>
      <c r="B34564" s="221">
        <v>2868.0</v>
      </c>
      <c r="C34564" s="221">
        <v>150.0</v>
      </c>
    </row>
    <row r="34565">
      <c r="A34565" s="221">
        <v>35913.0</v>
      </c>
      <c r="B34565" s="221">
        <v>2869.0</v>
      </c>
      <c r="C34565" s="221">
        <v>75.0</v>
      </c>
    </row>
    <row r="34566">
      <c r="A34566" s="221">
        <v>35913.0</v>
      </c>
      <c r="B34566" s="221">
        <v>2870.0</v>
      </c>
      <c r="C34566" s="221">
        <v>75.0</v>
      </c>
    </row>
    <row r="34567">
      <c r="A34567" s="221">
        <v>35913.0</v>
      </c>
      <c r="B34567" s="221">
        <v>2871.0</v>
      </c>
      <c r="C34567" s="221">
        <v>75.0</v>
      </c>
    </row>
    <row r="34568">
      <c r="A34568" s="221">
        <v>35913.0</v>
      </c>
      <c r="B34568" s="221">
        <v>2872.0</v>
      </c>
      <c r="C34568" s="221">
        <v>150.0</v>
      </c>
    </row>
    <row r="34569">
      <c r="A34569" s="221">
        <v>35913.0</v>
      </c>
      <c r="B34569" s="221">
        <v>2875.0</v>
      </c>
      <c r="C34569" s="221">
        <v>75.0</v>
      </c>
    </row>
    <row r="34570">
      <c r="A34570" s="221">
        <v>35913.0</v>
      </c>
      <c r="B34570" s="221">
        <v>2876.0</v>
      </c>
      <c r="C34570" s="221">
        <v>150.0</v>
      </c>
    </row>
    <row r="34571">
      <c r="A34571" s="221">
        <v>35914.0</v>
      </c>
      <c r="B34571" s="221">
        <v>34.0</v>
      </c>
      <c r="C34571" s="221">
        <v>1000000.0</v>
      </c>
    </row>
    <row r="34572">
      <c r="A34572" s="221">
        <v>35914.0</v>
      </c>
      <c r="B34572" s="221">
        <v>35.0</v>
      </c>
      <c r="C34572" s="221">
        <v>200000.0</v>
      </c>
    </row>
    <row r="34573">
      <c r="A34573" s="221">
        <v>35914.0</v>
      </c>
      <c r="B34573" s="221">
        <v>36.0</v>
      </c>
      <c r="C34573" s="221">
        <v>70000.0</v>
      </c>
    </row>
    <row r="34574">
      <c r="A34574" s="221">
        <v>35914.0</v>
      </c>
      <c r="B34574" s="221">
        <v>37.0</v>
      </c>
      <c r="C34574" s="221">
        <v>8000.0</v>
      </c>
    </row>
    <row r="34575">
      <c r="A34575" s="221">
        <v>35914.0</v>
      </c>
      <c r="B34575" s="221">
        <v>38.0</v>
      </c>
      <c r="C34575" s="221">
        <v>1500.0</v>
      </c>
    </row>
    <row r="34576">
      <c r="A34576" s="221">
        <v>35914.0</v>
      </c>
      <c r="B34576" s="221">
        <v>39.0</v>
      </c>
      <c r="C34576" s="221">
        <v>700.0</v>
      </c>
    </row>
    <row r="34577">
      <c r="A34577" s="221">
        <v>35914.0</v>
      </c>
      <c r="B34577" s="221">
        <v>40.0</v>
      </c>
      <c r="C34577" s="221">
        <v>300.0</v>
      </c>
    </row>
    <row r="34578">
      <c r="A34578" s="221">
        <v>35914.0</v>
      </c>
      <c r="B34578" s="221">
        <v>2867.0</v>
      </c>
      <c r="C34578" s="221">
        <v>3.0</v>
      </c>
    </row>
    <row r="34579">
      <c r="A34579" s="221">
        <v>35914.0</v>
      </c>
      <c r="B34579" s="221">
        <v>2868.0</v>
      </c>
      <c r="C34579" s="221">
        <v>7.0</v>
      </c>
    </row>
    <row r="34580">
      <c r="A34580" s="221">
        <v>35914.0</v>
      </c>
      <c r="B34580" s="221">
        <v>2869.0</v>
      </c>
      <c r="C34580" s="221">
        <v>3.0</v>
      </c>
    </row>
    <row r="34581">
      <c r="A34581" s="221">
        <v>35914.0</v>
      </c>
      <c r="B34581" s="221">
        <v>2870.0</v>
      </c>
      <c r="C34581" s="221">
        <v>3.0</v>
      </c>
    </row>
    <row r="34582">
      <c r="A34582" s="221">
        <v>35914.0</v>
      </c>
      <c r="B34582" s="221">
        <v>2871.0</v>
      </c>
      <c r="C34582" s="221">
        <v>3.0</v>
      </c>
    </row>
    <row r="34583">
      <c r="A34583" s="221">
        <v>35914.0</v>
      </c>
      <c r="B34583" s="221">
        <v>2872.0</v>
      </c>
      <c r="C34583" s="221">
        <v>7.0</v>
      </c>
    </row>
    <row r="34584">
      <c r="A34584" s="221">
        <v>35914.0</v>
      </c>
      <c r="B34584" s="221">
        <v>2875.0</v>
      </c>
      <c r="C34584" s="221">
        <v>3.0</v>
      </c>
    </row>
    <row r="34585">
      <c r="A34585" s="221">
        <v>35914.0</v>
      </c>
      <c r="B34585" s="221">
        <v>2876.0</v>
      </c>
      <c r="C34585" s="221">
        <v>7.0</v>
      </c>
    </row>
    <row r="34586">
      <c r="A34586" s="221">
        <v>35915.0</v>
      </c>
      <c r="B34586" s="221">
        <v>34.0</v>
      </c>
      <c r="C34586" s="221">
        <v>7500000.0</v>
      </c>
    </row>
    <row r="34587">
      <c r="A34587" s="221">
        <v>35915.0</v>
      </c>
      <c r="B34587" s="221">
        <v>35.0</v>
      </c>
      <c r="C34587" s="221">
        <v>1500000.0</v>
      </c>
    </row>
    <row r="34588">
      <c r="A34588" s="221">
        <v>35915.0</v>
      </c>
      <c r="B34588" s="221">
        <v>36.0</v>
      </c>
      <c r="C34588" s="221">
        <v>525000.0</v>
      </c>
    </row>
    <row r="34589">
      <c r="A34589" s="221">
        <v>35915.0</v>
      </c>
      <c r="B34589" s="221">
        <v>37.0</v>
      </c>
      <c r="C34589" s="221">
        <v>60000.0</v>
      </c>
    </row>
    <row r="34590">
      <c r="A34590" s="221">
        <v>35915.0</v>
      </c>
      <c r="B34590" s="221">
        <v>38.0</v>
      </c>
      <c r="C34590" s="221">
        <v>11250.0</v>
      </c>
    </row>
    <row r="34591">
      <c r="A34591" s="221">
        <v>35915.0</v>
      </c>
      <c r="B34591" s="221">
        <v>39.0</v>
      </c>
      <c r="C34591" s="221">
        <v>5250.0</v>
      </c>
    </row>
    <row r="34592">
      <c r="A34592" s="221">
        <v>35915.0</v>
      </c>
      <c r="B34592" s="221">
        <v>40.0</v>
      </c>
      <c r="C34592" s="221">
        <v>2250.0</v>
      </c>
    </row>
    <row r="34593">
      <c r="A34593" s="221">
        <v>35915.0</v>
      </c>
      <c r="B34593" s="221">
        <v>2867.0</v>
      </c>
      <c r="C34593" s="221">
        <v>25.0</v>
      </c>
    </row>
    <row r="34594">
      <c r="A34594" s="221">
        <v>35915.0</v>
      </c>
      <c r="B34594" s="221">
        <v>2868.0</v>
      </c>
      <c r="C34594" s="221">
        <v>50.0</v>
      </c>
    </row>
    <row r="34595">
      <c r="A34595" s="221">
        <v>35915.0</v>
      </c>
      <c r="B34595" s="221">
        <v>2869.0</v>
      </c>
      <c r="C34595" s="221">
        <v>25.0</v>
      </c>
    </row>
    <row r="34596">
      <c r="A34596" s="221">
        <v>35915.0</v>
      </c>
      <c r="B34596" s="221">
        <v>2870.0</v>
      </c>
      <c r="C34596" s="221">
        <v>25.0</v>
      </c>
    </row>
    <row r="34597">
      <c r="A34597" s="221">
        <v>35915.0</v>
      </c>
      <c r="B34597" s="221">
        <v>2871.0</v>
      </c>
      <c r="C34597" s="221">
        <v>25.0</v>
      </c>
    </row>
    <row r="34598">
      <c r="A34598" s="221">
        <v>35915.0</v>
      </c>
      <c r="B34598" s="221">
        <v>2872.0</v>
      </c>
      <c r="C34598" s="221">
        <v>50.0</v>
      </c>
    </row>
    <row r="34599">
      <c r="A34599" s="221">
        <v>35915.0</v>
      </c>
      <c r="B34599" s="221">
        <v>2875.0</v>
      </c>
      <c r="C34599" s="221">
        <v>25.0</v>
      </c>
    </row>
    <row r="34600">
      <c r="A34600" s="221">
        <v>35915.0</v>
      </c>
      <c r="B34600" s="221">
        <v>2876.0</v>
      </c>
      <c r="C34600" s="221">
        <v>50.0</v>
      </c>
    </row>
    <row r="34601">
      <c r="A34601" s="221">
        <v>35916.0</v>
      </c>
      <c r="B34601" s="221">
        <v>34.0</v>
      </c>
      <c r="C34601" s="221">
        <v>2000000.0</v>
      </c>
    </row>
    <row r="34602">
      <c r="A34602" s="221">
        <v>35916.0</v>
      </c>
      <c r="B34602" s="221">
        <v>35.0</v>
      </c>
      <c r="C34602" s="221">
        <v>400000.0</v>
      </c>
    </row>
    <row r="34603">
      <c r="A34603" s="221">
        <v>35916.0</v>
      </c>
      <c r="B34603" s="221">
        <v>36.0</v>
      </c>
      <c r="C34603" s="221">
        <v>140000.0</v>
      </c>
    </row>
    <row r="34604">
      <c r="A34604" s="221">
        <v>35916.0</v>
      </c>
      <c r="B34604" s="221">
        <v>37.0</v>
      </c>
      <c r="C34604" s="221">
        <v>16000.0</v>
      </c>
    </row>
    <row r="34605">
      <c r="A34605" s="221">
        <v>35916.0</v>
      </c>
      <c r="B34605" s="221">
        <v>38.0</v>
      </c>
      <c r="C34605" s="221">
        <v>3000.0</v>
      </c>
    </row>
    <row r="34606">
      <c r="A34606" s="221">
        <v>35916.0</v>
      </c>
      <c r="B34606" s="221">
        <v>39.0</v>
      </c>
      <c r="C34606" s="221">
        <v>1400.0</v>
      </c>
    </row>
    <row r="34607">
      <c r="A34607" s="221">
        <v>35916.0</v>
      </c>
      <c r="B34607" s="221">
        <v>40.0</v>
      </c>
      <c r="C34607" s="221">
        <v>600.0</v>
      </c>
    </row>
    <row r="34608">
      <c r="A34608" s="221">
        <v>35916.0</v>
      </c>
      <c r="B34608" s="221">
        <v>2867.0</v>
      </c>
      <c r="C34608" s="221">
        <v>12.0</v>
      </c>
    </row>
    <row r="34609">
      <c r="A34609" s="221">
        <v>35916.0</v>
      </c>
      <c r="B34609" s="221">
        <v>2868.0</v>
      </c>
      <c r="C34609" s="221">
        <v>6.0</v>
      </c>
    </row>
    <row r="34610">
      <c r="A34610" s="221">
        <v>35916.0</v>
      </c>
      <c r="B34610" s="221">
        <v>2869.0</v>
      </c>
      <c r="C34610" s="221">
        <v>12.0</v>
      </c>
    </row>
    <row r="34611">
      <c r="A34611" s="221">
        <v>35916.0</v>
      </c>
      <c r="B34611" s="221">
        <v>2870.0</v>
      </c>
      <c r="C34611" s="221">
        <v>6.0</v>
      </c>
    </row>
    <row r="34612">
      <c r="A34612" s="221">
        <v>35916.0</v>
      </c>
      <c r="B34612" s="221">
        <v>2871.0</v>
      </c>
      <c r="C34612" s="221">
        <v>12.0</v>
      </c>
    </row>
    <row r="34613">
      <c r="A34613" s="221">
        <v>35916.0</v>
      </c>
      <c r="B34613" s="221">
        <v>2872.0</v>
      </c>
      <c r="C34613" s="221">
        <v>6.0</v>
      </c>
    </row>
    <row r="34614">
      <c r="A34614" s="221">
        <v>35916.0</v>
      </c>
      <c r="B34614" s="221">
        <v>2875.0</v>
      </c>
      <c r="C34614" s="221">
        <v>6.0</v>
      </c>
    </row>
    <row r="34615">
      <c r="A34615" s="221">
        <v>35916.0</v>
      </c>
      <c r="B34615" s="221">
        <v>2876.0</v>
      </c>
      <c r="C34615" s="221">
        <v>6.0</v>
      </c>
    </row>
    <row r="34616">
      <c r="A34616" s="221">
        <v>35917.0</v>
      </c>
      <c r="B34616" s="221">
        <v>34.0</v>
      </c>
      <c r="C34616" s="221">
        <v>2.0E7</v>
      </c>
    </row>
    <row r="34617">
      <c r="A34617" s="221">
        <v>35917.0</v>
      </c>
      <c r="B34617" s="221">
        <v>35.0</v>
      </c>
      <c r="C34617" s="221">
        <v>4000000.0</v>
      </c>
    </row>
    <row r="34618">
      <c r="A34618" s="221">
        <v>35917.0</v>
      </c>
      <c r="B34618" s="221">
        <v>36.0</v>
      </c>
      <c r="C34618" s="221">
        <v>1400000.0</v>
      </c>
    </row>
    <row r="34619">
      <c r="A34619" s="221">
        <v>35917.0</v>
      </c>
      <c r="B34619" s="221">
        <v>37.0</v>
      </c>
      <c r="C34619" s="221">
        <v>160000.0</v>
      </c>
    </row>
    <row r="34620">
      <c r="A34620" s="221">
        <v>35917.0</v>
      </c>
      <c r="B34620" s="221">
        <v>38.0</v>
      </c>
      <c r="C34620" s="221">
        <v>30000.0</v>
      </c>
    </row>
    <row r="34621">
      <c r="A34621" s="221">
        <v>35917.0</v>
      </c>
      <c r="B34621" s="221">
        <v>39.0</v>
      </c>
      <c r="C34621" s="221">
        <v>14000.0</v>
      </c>
    </row>
    <row r="34622">
      <c r="A34622" s="221">
        <v>35917.0</v>
      </c>
      <c r="B34622" s="221">
        <v>40.0</v>
      </c>
      <c r="C34622" s="221">
        <v>6000.0</v>
      </c>
    </row>
    <row r="34623">
      <c r="A34623" s="221">
        <v>35917.0</v>
      </c>
      <c r="B34623" s="221">
        <v>2867.0</v>
      </c>
      <c r="C34623" s="221">
        <v>150.0</v>
      </c>
    </row>
    <row r="34624">
      <c r="A34624" s="221">
        <v>35917.0</v>
      </c>
      <c r="B34624" s="221">
        <v>2868.0</v>
      </c>
      <c r="C34624" s="221">
        <v>75.0</v>
      </c>
    </row>
    <row r="34625">
      <c r="A34625" s="221">
        <v>35917.0</v>
      </c>
      <c r="B34625" s="221">
        <v>2869.0</v>
      </c>
      <c r="C34625" s="221">
        <v>150.0</v>
      </c>
    </row>
    <row r="34626">
      <c r="A34626" s="221">
        <v>35917.0</v>
      </c>
      <c r="B34626" s="221">
        <v>2870.0</v>
      </c>
      <c r="C34626" s="221">
        <v>75.0</v>
      </c>
    </row>
    <row r="34627">
      <c r="A34627" s="221">
        <v>35917.0</v>
      </c>
      <c r="B34627" s="221">
        <v>2871.0</v>
      </c>
      <c r="C34627" s="221">
        <v>150.0</v>
      </c>
    </row>
    <row r="34628">
      <c r="A34628" s="221">
        <v>35917.0</v>
      </c>
      <c r="B34628" s="221">
        <v>2872.0</v>
      </c>
      <c r="C34628" s="221">
        <v>75.0</v>
      </c>
    </row>
    <row r="34629">
      <c r="A34629" s="221">
        <v>35917.0</v>
      </c>
      <c r="B34629" s="221">
        <v>2875.0</v>
      </c>
      <c r="C34629" s="221">
        <v>75.0</v>
      </c>
    </row>
    <row r="34630">
      <c r="A34630" s="221">
        <v>35917.0</v>
      </c>
      <c r="B34630" s="221">
        <v>2876.0</v>
      </c>
      <c r="C34630" s="221">
        <v>75.0</v>
      </c>
    </row>
    <row r="34631">
      <c r="A34631" s="221">
        <v>35918.0</v>
      </c>
      <c r="B34631" s="221">
        <v>34.0</v>
      </c>
      <c r="C34631" s="221">
        <v>7500000.0</v>
      </c>
    </row>
    <row r="34632">
      <c r="A34632" s="221">
        <v>35918.0</v>
      </c>
      <c r="B34632" s="221">
        <v>35.0</v>
      </c>
      <c r="C34632" s="221">
        <v>1500000.0</v>
      </c>
    </row>
    <row r="34633">
      <c r="A34633" s="221">
        <v>35918.0</v>
      </c>
      <c r="B34633" s="221">
        <v>36.0</v>
      </c>
      <c r="C34633" s="221">
        <v>525000.0</v>
      </c>
    </row>
    <row r="34634">
      <c r="A34634" s="221">
        <v>35918.0</v>
      </c>
      <c r="B34634" s="221">
        <v>37.0</v>
      </c>
      <c r="C34634" s="221">
        <v>60000.0</v>
      </c>
    </row>
    <row r="34635">
      <c r="A34635" s="221">
        <v>35918.0</v>
      </c>
      <c r="B34635" s="221">
        <v>38.0</v>
      </c>
      <c r="C34635" s="221">
        <v>11250.0</v>
      </c>
    </row>
    <row r="34636">
      <c r="A34636" s="221">
        <v>35918.0</v>
      </c>
      <c r="B34636" s="221">
        <v>39.0</v>
      </c>
      <c r="C34636" s="221">
        <v>5250.0</v>
      </c>
    </row>
    <row r="34637">
      <c r="A34637" s="221">
        <v>35918.0</v>
      </c>
      <c r="B34637" s="221">
        <v>40.0</v>
      </c>
      <c r="C34637" s="221">
        <v>2250.0</v>
      </c>
    </row>
    <row r="34638">
      <c r="A34638" s="221">
        <v>35918.0</v>
      </c>
      <c r="B34638" s="221">
        <v>2867.0</v>
      </c>
      <c r="C34638" s="221">
        <v>25.0</v>
      </c>
    </row>
    <row r="34639">
      <c r="A34639" s="221">
        <v>35918.0</v>
      </c>
      <c r="B34639" s="221">
        <v>2868.0</v>
      </c>
      <c r="C34639" s="221">
        <v>50.0</v>
      </c>
    </row>
    <row r="34640">
      <c r="A34640" s="221">
        <v>35918.0</v>
      </c>
      <c r="B34640" s="221">
        <v>2869.0</v>
      </c>
      <c r="C34640" s="221">
        <v>25.0</v>
      </c>
    </row>
    <row r="34641">
      <c r="A34641" s="221">
        <v>35918.0</v>
      </c>
      <c r="B34641" s="221">
        <v>2870.0</v>
      </c>
      <c r="C34641" s="221">
        <v>50.0</v>
      </c>
    </row>
    <row r="34642">
      <c r="A34642" s="221">
        <v>35918.0</v>
      </c>
      <c r="B34642" s="221">
        <v>2871.0</v>
      </c>
      <c r="C34642" s="221">
        <v>25.0</v>
      </c>
    </row>
    <row r="34643">
      <c r="A34643" s="221">
        <v>35918.0</v>
      </c>
      <c r="B34643" s="221">
        <v>2872.0</v>
      </c>
      <c r="C34643" s="221">
        <v>50.0</v>
      </c>
    </row>
    <row r="34644">
      <c r="A34644" s="221">
        <v>35918.0</v>
      </c>
      <c r="B34644" s="221">
        <v>2875.0</v>
      </c>
      <c r="C34644" s="221">
        <v>50.0</v>
      </c>
    </row>
    <row r="34645">
      <c r="A34645" s="221">
        <v>35918.0</v>
      </c>
      <c r="B34645" s="221">
        <v>2876.0</v>
      </c>
      <c r="C34645" s="221">
        <v>50.0</v>
      </c>
    </row>
    <row r="34646">
      <c r="A34646" s="221">
        <v>35919.0</v>
      </c>
      <c r="B34646" s="221">
        <v>34.0</v>
      </c>
      <c r="C34646" s="221">
        <v>3000000.0</v>
      </c>
    </row>
    <row r="34647">
      <c r="A34647" s="221">
        <v>35919.0</v>
      </c>
      <c r="B34647" s="221">
        <v>35.0</v>
      </c>
      <c r="C34647" s="221">
        <v>600000.0</v>
      </c>
    </row>
    <row r="34648">
      <c r="A34648" s="221">
        <v>35919.0</v>
      </c>
      <c r="B34648" s="221">
        <v>36.0</v>
      </c>
      <c r="C34648" s="221">
        <v>210000.0</v>
      </c>
    </row>
    <row r="34649">
      <c r="A34649" s="221">
        <v>35919.0</v>
      </c>
      <c r="B34649" s="221">
        <v>37.0</v>
      </c>
      <c r="C34649" s="221">
        <v>24000.0</v>
      </c>
    </row>
    <row r="34650">
      <c r="A34650" s="221">
        <v>35919.0</v>
      </c>
      <c r="B34650" s="221">
        <v>38.0</v>
      </c>
      <c r="C34650" s="221">
        <v>4500.0</v>
      </c>
    </row>
    <row r="34651">
      <c r="A34651" s="221">
        <v>35919.0</v>
      </c>
      <c r="B34651" s="221">
        <v>39.0</v>
      </c>
      <c r="C34651" s="221">
        <v>2100.0</v>
      </c>
    </row>
    <row r="34652">
      <c r="A34652" s="221">
        <v>35919.0</v>
      </c>
      <c r="B34652" s="221">
        <v>40.0</v>
      </c>
      <c r="C34652" s="221">
        <v>900.0</v>
      </c>
    </row>
    <row r="34653">
      <c r="A34653" s="221">
        <v>35919.0</v>
      </c>
      <c r="B34653" s="221">
        <v>2867.0</v>
      </c>
      <c r="C34653" s="221">
        <v>20.0</v>
      </c>
    </row>
    <row r="34654">
      <c r="A34654" s="221">
        <v>35919.0</v>
      </c>
      <c r="B34654" s="221">
        <v>2868.0</v>
      </c>
      <c r="C34654" s="221">
        <v>10.0</v>
      </c>
    </row>
    <row r="34655">
      <c r="A34655" s="221">
        <v>35919.0</v>
      </c>
      <c r="B34655" s="221">
        <v>2869.0</v>
      </c>
      <c r="C34655" s="221">
        <v>20.0</v>
      </c>
    </row>
    <row r="34656">
      <c r="A34656" s="221">
        <v>35919.0</v>
      </c>
      <c r="B34656" s="221">
        <v>2870.0</v>
      </c>
      <c r="C34656" s="221">
        <v>10.0</v>
      </c>
    </row>
    <row r="34657">
      <c r="A34657" s="221">
        <v>35919.0</v>
      </c>
      <c r="B34657" s="221">
        <v>2871.0</v>
      </c>
      <c r="C34657" s="221">
        <v>20.0</v>
      </c>
    </row>
    <row r="34658">
      <c r="A34658" s="221">
        <v>35919.0</v>
      </c>
      <c r="B34658" s="221">
        <v>2872.0</v>
      </c>
      <c r="C34658" s="221">
        <v>10.0</v>
      </c>
    </row>
    <row r="34659">
      <c r="A34659" s="221">
        <v>35919.0</v>
      </c>
      <c r="B34659" s="221">
        <v>2875.0</v>
      </c>
      <c r="C34659" s="221">
        <v>10.0</v>
      </c>
    </row>
    <row r="34660">
      <c r="A34660" s="221">
        <v>35919.0</v>
      </c>
      <c r="B34660" s="221">
        <v>2876.0</v>
      </c>
      <c r="C34660" s="221">
        <v>10.0</v>
      </c>
    </row>
    <row r="34661">
      <c r="A34661" s="221">
        <v>35920.0</v>
      </c>
      <c r="B34661" s="221">
        <v>34.0</v>
      </c>
      <c r="C34661" s="221">
        <v>5000000.0</v>
      </c>
    </row>
    <row r="34662">
      <c r="A34662" s="221">
        <v>35920.0</v>
      </c>
      <c r="B34662" s="221">
        <v>35.0</v>
      </c>
      <c r="C34662" s="221">
        <v>1000000.0</v>
      </c>
    </row>
    <row r="34663">
      <c r="A34663" s="221">
        <v>35920.0</v>
      </c>
      <c r="B34663" s="221">
        <v>36.0</v>
      </c>
      <c r="C34663" s="221">
        <v>350000.0</v>
      </c>
    </row>
    <row r="34664">
      <c r="A34664" s="221">
        <v>35920.0</v>
      </c>
      <c r="B34664" s="221">
        <v>37.0</v>
      </c>
      <c r="C34664" s="221">
        <v>40000.0</v>
      </c>
    </row>
    <row r="34665">
      <c r="A34665" s="221">
        <v>35920.0</v>
      </c>
      <c r="B34665" s="221">
        <v>38.0</v>
      </c>
      <c r="C34665" s="221">
        <v>7500.0</v>
      </c>
    </row>
    <row r="34666">
      <c r="A34666" s="221">
        <v>35920.0</v>
      </c>
      <c r="B34666" s="221">
        <v>39.0</v>
      </c>
      <c r="C34666" s="221">
        <v>3500.0</v>
      </c>
    </row>
    <row r="34667">
      <c r="A34667" s="221">
        <v>35920.0</v>
      </c>
      <c r="B34667" s="221">
        <v>40.0</v>
      </c>
      <c r="C34667" s="221">
        <v>1500.0</v>
      </c>
    </row>
    <row r="34668">
      <c r="A34668" s="221">
        <v>35920.0</v>
      </c>
      <c r="B34668" s="221">
        <v>2867.0</v>
      </c>
      <c r="C34668" s="221">
        <v>30.0</v>
      </c>
    </row>
    <row r="34669">
      <c r="A34669" s="221">
        <v>35920.0</v>
      </c>
      <c r="B34669" s="221">
        <v>2868.0</v>
      </c>
      <c r="C34669" s="221">
        <v>15.0</v>
      </c>
    </row>
    <row r="34670">
      <c r="A34670" s="221">
        <v>35920.0</v>
      </c>
      <c r="B34670" s="221">
        <v>2869.0</v>
      </c>
      <c r="C34670" s="221">
        <v>30.0</v>
      </c>
    </row>
    <row r="34671">
      <c r="A34671" s="221">
        <v>35920.0</v>
      </c>
      <c r="B34671" s="221">
        <v>2870.0</v>
      </c>
      <c r="C34671" s="221">
        <v>15.0</v>
      </c>
    </row>
    <row r="34672">
      <c r="A34672" s="221">
        <v>35920.0</v>
      </c>
      <c r="B34672" s="221">
        <v>2871.0</v>
      </c>
      <c r="C34672" s="221">
        <v>30.0</v>
      </c>
    </row>
    <row r="34673">
      <c r="A34673" s="221">
        <v>35920.0</v>
      </c>
      <c r="B34673" s="221">
        <v>2872.0</v>
      </c>
      <c r="C34673" s="221">
        <v>15.0</v>
      </c>
    </row>
    <row r="34674">
      <c r="A34674" s="221">
        <v>35920.0</v>
      </c>
      <c r="B34674" s="221">
        <v>2875.0</v>
      </c>
      <c r="C34674" s="221">
        <v>15.0</v>
      </c>
    </row>
    <row r="34675">
      <c r="A34675" s="221">
        <v>35920.0</v>
      </c>
      <c r="B34675" s="221">
        <v>2876.0</v>
      </c>
      <c r="C34675" s="221">
        <v>15.0</v>
      </c>
    </row>
    <row r="34676">
      <c r="A34676" s="221">
        <v>35921.0</v>
      </c>
      <c r="B34676" s="221">
        <v>34.0</v>
      </c>
      <c r="C34676" s="221">
        <v>2500000.0</v>
      </c>
    </row>
    <row r="34677">
      <c r="A34677" s="221">
        <v>35921.0</v>
      </c>
      <c r="B34677" s="221">
        <v>35.0</v>
      </c>
      <c r="C34677" s="221">
        <v>500000.0</v>
      </c>
    </row>
    <row r="34678">
      <c r="A34678" s="221">
        <v>35921.0</v>
      </c>
      <c r="B34678" s="221">
        <v>36.0</v>
      </c>
      <c r="C34678" s="221">
        <v>175000.0</v>
      </c>
    </row>
    <row r="34679">
      <c r="A34679" s="221">
        <v>35921.0</v>
      </c>
      <c r="B34679" s="221">
        <v>37.0</v>
      </c>
      <c r="C34679" s="221">
        <v>20000.0</v>
      </c>
    </row>
    <row r="34680">
      <c r="A34680" s="221">
        <v>35921.0</v>
      </c>
      <c r="B34680" s="221">
        <v>38.0</v>
      </c>
      <c r="C34680" s="221">
        <v>3750.0</v>
      </c>
    </row>
    <row r="34681">
      <c r="A34681" s="221">
        <v>35921.0</v>
      </c>
      <c r="B34681" s="221">
        <v>39.0</v>
      </c>
      <c r="C34681" s="221">
        <v>1750.0</v>
      </c>
    </row>
    <row r="34682">
      <c r="A34682" s="221">
        <v>35921.0</v>
      </c>
      <c r="B34682" s="221">
        <v>40.0</v>
      </c>
      <c r="C34682" s="221">
        <v>750.0</v>
      </c>
    </row>
    <row r="34683">
      <c r="A34683" s="221">
        <v>35922.0</v>
      </c>
      <c r="B34683" s="221">
        <v>34.0</v>
      </c>
      <c r="C34683" s="221">
        <v>2500000.0</v>
      </c>
    </row>
    <row r="34684">
      <c r="A34684" s="221">
        <v>35922.0</v>
      </c>
      <c r="B34684" s="221">
        <v>35.0</v>
      </c>
      <c r="C34684" s="221">
        <v>500000.0</v>
      </c>
    </row>
    <row r="34685">
      <c r="A34685" s="221">
        <v>35922.0</v>
      </c>
      <c r="B34685" s="221">
        <v>36.0</v>
      </c>
      <c r="C34685" s="221">
        <v>175000.0</v>
      </c>
    </row>
    <row r="34686">
      <c r="A34686" s="221">
        <v>35922.0</v>
      </c>
      <c r="B34686" s="221">
        <v>37.0</v>
      </c>
      <c r="C34686" s="221">
        <v>20000.0</v>
      </c>
    </row>
    <row r="34687">
      <c r="A34687" s="221">
        <v>35922.0</v>
      </c>
      <c r="B34687" s="221">
        <v>38.0</v>
      </c>
      <c r="C34687" s="221">
        <v>3750.0</v>
      </c>
    </row>
    <row r="34688">
      <c r="A34688" s="221">
        <v>35922.0</v>
      </c>
      <c r="B34688" s="221">
        <v>39.0</v>
      </c>
      <c r="C34688" s="221">
        <v>1750.0</v>
      </c>
    </row>
    <row r="34689">
      <c r="A34689" s="221">
        <v>35922.0</v>
      </c>
      <c r="B34689" s="221">
        <v>40.0</v>
      </c>
      <c r="C34689" s="221">
        <v>750.0</v>
      </c>
    </row>
    <row r="34690">
      <c r="A34690" s="221">
        <v>35923.0</v>
      </c>
      <c r="B34690" s="221">
        <v>34.0</v>
      </c>
      <c r="C34690" s="221">
        <v>7500000.0</v>
      </c>
    </row>
    <row r="34691">
      <c r="A34691" s="221">
        <v>35923.0</v>
      </c>
      <c r="B34691" s="221">
        <v>35.0</v>
      </c>
      <c r="C34691" s="221">
        <v>1500000.0</v>
      </c>
    </row>
    <row r="34692">
      <c r="A34692" s="221">
        <v>35923.0</v>
      </c>
      <c r="B34692" s="221">
        <v>36.0</v>
      </c>
      <c r="C34692" s="221">
        <v>525000.0</v>
      </c>
    </row>
    <row r="34693">
      <c r="A34693" s="221">
        <v>35923.0</v>
      </c>
      <c r="B34693" s="221">
        <v>37.0</v>
      </c>
      <c r="C34693" s="221">
        <v>60000.0</v>
      </c>
    </row>
    <row r="34694">
      <c r="A34694" s="221">
        <v>35923.0</v>
      </c>
      <c r="B34694" s="221">
        <v>38.0</v>
      </c>
      <c r="C34694" s="221">
        <v>11250.0</v>
      </c>
    </row>
    <row r="34695">
      <c r="A34695" s="221">
        <v>35923.0</v>
      </c>
      <c r="B34695" s="221">
        <v>39.0</v>
      </c>
      <c r="C34695" s="221">
        <v>5250.0</v>
      </c>
    </row>
    <row r="34696">
      <c r="A34696" s="221">
        <v>35923.0</v>
      </c>
      <c r="B34696" s="221">
        <v>40.0</v>
      </c>
      <c r="C34696" s="221">
        <v>2250.0</v>
      </c>
    </row>
    <row r="34697">
      <c r="A34697" s="221">
        <v>35924.0</v>
      </c>
      <c r="B34697" s="221">
        <v>34.0</v>
      </c>
      <c r="C34697" s="221">
        <v>4000000.0</v>
      </c>
    </row>
    <row r="34698">
      <c r="A34698" s="221">
        <v>35924.0</v>
      </c>
      <c r="B34698" s="221">
        <v>35.0</v>
      </c>
      <c r="C34698" s="221">
        <v>800000.0</v>
      </c>
    </row>
    <row r="34699">
      <c r="A34699" s="221">
        <v>35924.0</v>
      </c>
      <c r="B34699" s="221">
        <v>36.0</v>
      </c>
      <c r="C34699" s="221">
        <v>280000.0</v>
      </c>
    </row>
    <row r="34700">
      <c r="A34700" s="221">
        <v>35924.0</v>
      </c>
      <c r="B34700" s="221">
        <v>37.0</v>
      </c>
      <c r="C34700" s="221">
        <v>32000.0</v>
      </c>
    </row>
    <row r="34701">
      <c r="A34701" s="221">
        <v>35924.0</v>
      </c>
      <c r="B34701" s="221">
        <v>38.0</v>
      </c>
      <c r="C34701" s="221">
        <v>6000.0</v>
      </c>
    </row>
    <row r="34702">
      <c r="A34702" s="221">
        <v>35924.0</v>
      </c>
      <c r="B34702" s="221">
        <v>39.0</v>
      </c>
      <c r="C34702" s="221">
        <v>2800.0</v>
      </c>
    </row>
    <row r="34703">
      <c r="A34703" s="221">
        <v>35924.0</v>
      </c>
      <c r="B34703" s="221">
        <v>40.0</v>
      </c>
      <c r="C34703" s="221">
        <v>1200.0</v>
      </c>
    </row>
    <row r="34704">
      <c r="A34704" s="221">
        <v>35925.0</v>
      </c>
      <c r="B34704" s="221">
        <v>34.0</v>
      </c>
      <c r="C34704" s="221">
        <v>4000000.0</v>
      </c>
    </row>
    <row r="34705">
      <c r="A34705" s="221">
        <v>35925.0</v>
      </c>
      <c r="B34705" s="221">
        <v>35.0</v>
      </c>
      <c r="C34705" s="221">
        <v>800000.0</v>
      </c>
    </row>
    <row r="34706">
      <c r="A34706" s="221">
        <v>35925.0</v>
      </c>
      <c r="B34706" s="221">
        <v>36.0</v>
      </c>
      <c r="C34706" s="221">
        <v>280000.0</v>
      </c>
    </row>
    <row r="34707">
      <c r="A34707" s="221">
        <v>35925.0</v>
      </c>
      <c r="B34707" s="221">
        <v>37.0</v>
      </c>
      <c r="C34707" s="221">
        <v>32000.0</v>
      </c>
    </row>
    <row r="34708">
      <c r="A34708" s="221">
        <v>35925.0</v>
      </c>
      <c r="B34708" s="221">
        <v>38.0</v>
      </c>
      <c r="C34708" s="221">
        <v>6000.0</v>
      </c>
    </row>
    <row r="34709">
      <c r="A34709" s="221">
        <v>35925.0</v>
      </c>
      <c r="B34709" s="221">
        <v>39.0</v>
      </c>
      <c r="C34709" s="221">
        <v>2800.0</v>
      </c>
    </row>
    <row r="34710">
      <c r="A34710" s="221">
        <v>35925.0</v>
      </c>
      <c r="B34710" s="221">
        <v>40.0</v>
      </c>
      <c r="C34710" s="221">
        <v>1200.0</v>
      </c>
    </row>
    <row r="34711">
      <c r="A34711" s="221">
        <v>35926.0</v>
      </c>
      <c r="B34711" s="221">
        <v>34.0</v>
      </c>
      <c r="C34711" s="221">
        <v>7500000.0</v>
      </c>
    </row>
    <row r="34712">
      <c r="A34712" s="221">
        <v>35926.0</v>
      </c>
      <c r="B34712" s="221">
        <v>35.0</v>
      </c>
      <c r="C34712" s="221">
        <v>1500000.0</v>
      </c>
    </row>
    <row r="34713">
      <c r="A34713" s="221">
        <v>35926.0</v>
      </c>
      <c r="B34713" s="221">
        <v>36.0</v>
      </c>
      <c r="C34713" s="221">
        <v>525000.0</v>
      </c>
    </row>
    <row r="34714">
      <c r="A34714" s="221">
        <v>35926.0</v>
      </c>
      <c r="B34714" s="221">
        <v>37.0</v>
      </c>
      <c r="C34714" s="221">
        <v>60000.0</v>
      </c>
    </row>
    <row r="34715">
      <c r="A34715" s="221">
        <v>35926.0</v>
      </c>
      <c r="B34715" s="221">
        <v>38.0</v>
      </c>
      <c r="C34715" s="221">
        <v>11250.0</v>
      </c>
    </row>
    <row r="34716">
      <c r="A34716" s="221">
        <v>35926.0</v>
      </c>
      <c r="B34716" s="221">
        <v>39.0</v>
      </c>
      <c r="C34716" s="221">
        <v>5250.0</v>
      </c>
    </row>
    <row r="34717">
      <c r="A34717" s="221">
        <v>35926.0</v>
      </c>
      <c r="B34717" s="221">
        <v>40.0</v>
      </c>
      <c r="C34717" s="221">
        <v>2250.0</v>
      </c>
    </row>
    <row r="34718">
      <c r="A34718" s="221">
        <v>35927.0</v>
      </c>
      <c r="B34718" s="221">
        <v>34.0</v>
      </c>
      <c r="C34718" s="221">
        <v>1500000.0</v>
      </c>
    </row>
    <row r="34719">
      <c r="A34719" s="221">
        <v>35927.0</v>
      </c>
      <c r="B34719" s="221">
        <v>35.0</v>
      </c>
      <c r="C34719" s="221">
        <v>300000.0</v>
      </c>
    </row>
    <row r="34720">
      <c r="A34720" s="221">
        <v>35927.0</v>
      </c>
      <c r="B34720" s="221">
        <v>36.0</v>
      </c>
      <c r="C34720" s="221">
        <v>105000.0</v>
      </c>
    </row>
    <row r="34721">
      <c r="A34721" s="221">
        <v>35927.0</v>
      </c>
      <c r="B34721" s="221">
        <v>37.0</v>
      </c>
      <c r="C34721" s="221">
        <v>12000.0</v>
      </c>
    </row>
    <row r="34722">
      <c r="A34722" s="221">
        <v>35927.0</v>
      </c>
      <c r="B34722" s="221">
        <v>38.0</v>
      </c>
      <c r="C34722" s="221">
        <v>2250.0</v>
      </c>
    </row>
    <row r="34723">
      <c r="A34723" s="221">
        <v>35927.0</v>
      </c>
      <c r="B34723" s="221">
        <v>39.0</v>
      </c>
      <c r="C34723" s="221">
        <v>1050.0</v>
      </c>
    </row>
    <row r="34724">
      <c r="A34724" s="221">
        <v>35927.0</v>
      </c>
      <c r="B34724" s="221">
        <v>40.0</v>
      </c>
      <c r="C34724" s="221">
        <v>450.0</v>
      </c>
    </row>
    <row r="34725">
      <c r="A34725" s="221">
        <v>35928.0</v>
      </c>
      <c r="B34725" s="221">
        <v>34.0</v>
      </c>
      <c r="C34725" s="221">
        <v>8.0E7</v>
      </c>
    </row>
    <row r="34726">
      <c r="A34726" s="221">
        <v>35928.0</v>
      </c>
      <c r="B34726" s="221">
        <v>35.0</v>
      </c>
      <c r="C34726" s="221">
        <v>1.6E7</v>
      </c>
    </row>
    <row r="34727">
      <c r="A34727" s="221">
        <v>35928.0</v>
      </c>
      <c r="B34727" s="221">
        <v>36.0</v>
      </c>
      <c r="C34727" s="221">
        <v>5600000.0</v>
      </c>
    </row>
    <row r="34728">
      <c r="A34728" s="221">
        <v>35928.0</v>
      </c>
      <c r="B34728" s="221">
        <v>37.0</v>
      </c>
      <c r="C34728" s="221">
        <v>640000.0</v>
      </c>
    </row>
    <row r="34729">
      <c r="A34729" s="221">
        <v>35928.0</v>
      </c>
      <c r="B34729" s="221">
        <v>38.0</v>
      </c>
      <c r="C34729" s="221">
        <v>120000.0</v>
      </c>
    </row>
    <row r="34730">
      <c r="A34730" s="221">
        <v>35928.0</v>
      </c>
      <c r="B34730" s="221">
        <v>39.0</v>
      </c>
      <c r="C34730" s="221">
        <v>56000.0</v>
      </c>
    </row>
    <row r="34731">
      <c r="A34731" s="221">
        <v>35928.0</v>
      </c>
      <c r="B34731" s="221">
        <v>40.0</v>
      </c>
      <c r="C34731" s="221">
        <v>24000.0</v>
      </c>
    </row>
    <row r="34732">
      <c r="A34732" s="221">
        <v>35929.0</v>
      </c>
      <c r="B34732" s="221">
        <v>34.0</v>
      </c>
      <c r="C34732" s="221">
        <v>2500000.0</v>
      </c>
    </row>
    <row r="34733">
      <c r="A34733" s="221">
        <v>35929.0</v>
      </c>
      <c r="B34733" s="221">
        <v>35.0</v>
      </c>
      <c r="C34733" s="221">
        <v>500000.0</v>
      </c>
    </row>
    <row r="34734">
      <c r="A34734" s="221">
        <v>35929.0</v>
      </c>
      <c r="B34734" s="221">
        <v>36.0</v>
      </c>
      <c r="C34734" s="221">
        <v>175000.0</v>
      </c>
    </row>
    <row r="34735">
      <c r="A34735" s="221">
        <v>35929.0</v>
      </c>
      <c r="B34735" s="221">
        <v>37.0</v>
      </c>
      <c r="C34735" s="221">
        <v>20000.0</v>
      </c>
    </row>
    <row r="34736">
      <c r="A34736" s="221">
        <v>35929.0</v>
      </c>
      <c r="B34736" s="221">
        <v>38.0</v>
      </c>
      <c r="C34736" s="221">
        <v>3750.0</v>
      </c>
    </row>
    <row r="34737">
      <c r="A34737" s="221">
        <v>35929.0</v>
      </c>
      <c r="B34737" s="221">
        <v>39.0</v>
      </c>
      <c r="C34737" s="221">
        <v>1750.0</v>
      </c>
    </row>
    <row r="34738">
      <c r="A34738" s="221">
        <v>35929.0</v>
      </c>
      <c r="B34738" s="221">
        <v>40.0</v>
      </c>
      <c r="C34738" s="221">
        <v>750.0</v>
      </c>
    </row>
    <row r="34739">
      <c r="A34739" s="221">
        <v>35930.0</v>
      </c>
      <c r="B34739" s="221">
        <v>34.0</v>
      </c>
      <c r="C34739" s="221">
        <v>2500000.0</v>
      </c>
    </row>
    <row r="34740">
      <c r="A34740" s="221">
        <v>35930.0</v>
      </c>
      <c r="B34740" s="221">
        <v>35.0</v>
      </c>
      <c r="C34740" s="221">
        <v>500000.0</v>
      </c>
    </row>
    <row r="34741">
      <c r="A34741" s="221">
        <v>35930.0</v>
      </c>
      <c r="B34741" s="221">
        <v>36.0</v>
      </c>
      <c r="C34741" s="221">
        <v>175000.0</v>
      </c>
    </row>
    <row r="34742">
      <c r="A34742" s="221">
        <v>35930.0</v>
      </c>
      <c r="B34742" s="221">
        <v>37.0</v>
      </c>
      <c r="C34742" s="221">
        <v>20000.0</v>
      </c>
    </row>
    <row r="34743">
      <c r="A34743" s="221">
        <v>35930.0</v>
      </c>
      <c r="B34743" s="221">
        <v>38.0</v>
      </c>
      <c r="C34743" s="221">
        <v>3750.0</v>
      </c>
    </row>
    <row r="34744">
      <c r="A34744" s="221">
        <v>35930.0</v>
      </c>
      <c r="B34744" s="221">
        <v>39.0</v>
      </c>
      <c r="C34744" s="221">
        <v>1750.0</v>
      </c>
    </row>
    <row r="34745">
      <c r="A34745" s="221">
        <v>35930.0</v>
      </c>
      <c r="B34745" s="221">
        <v>40.0</v>
      </c>
      <c r="C34745" s="221">
        <v>750.0</v>
      </c>
    </row>
    <row r="34746">
      <c r="A34746" s="221">
        <v>35931.0</v>
      </c>
      <c r="B34746" s="221">
        <v>34.0</v>
      </c>
      <c r="C34746" s="221">
        <v>2500000.0</v>
      </c>
    </row>
    <row r="34747">
      <c r="A34747" s="221">
        <v>35931.0</v>
      </c>
      <c r="B34747" s="221">
        <v>35.0</v>
      </c>
      <c r="C34747" s="221">
        <v>500000.0</v>
      </c>
    </row>
    <row r="34748">
      <c r="A34748" s="221">
        <v>35931.0</v>
      </c>
      <c r="B34748" s="221">
        <v>36.0</v>
      </c>
      <c r="C34748" s="221">
        <v>175000.0</v>
      </c>
    </row>
    <row r="34749">
      <c r="A34749" s="221">
        <v>35931.0</v>
      </c>
      <c r="B34749" s="221">
        <v>37.0</v>
      </c>
      <c r="C34749" s="221">
        <v>20000.0</v>
      </c>
    </row>
    <row r="34750">
      <c r="A34750" s="221">
        <v>35931.0</v>
      </c>
      <c r="B34750" s="221">
        <v>38.0</v>
      </c>
      <c r="C34750" s="221">
        <v>3750.0</v>
      </c>
    </row>
    <row r="34751">
      <c r="A34751" s="221">
        <v>35931.0</v>
      </c>
      <c r="B34751" s="221">
        <v>39.0</v>
      </c>
      <c r="C34751" s="221">
        <v>1750.0</v>
      </c>
    </row>
    <row r="34752">
      <c r="A34752" s="221">
        <v>35931.0</v>
      </c>
      <c r="B34752" s="221">
        <v>40.0</v>
      </c>
      <c r="C34752" s="221">
        <v>750.0</v>
      </c>
    </row>
    <row r="34753">
      <c r="A34753" s="221">
        <v>35932.0</v>
      </c>
      <c r="B34753" s="221">
        <v>34.0</v>
      </c>
      <c r="C34753" s="221">
        <v>2500000.0</v>
      </c>
    </row>
    <row r="34754">
      <c r="A34754" s="221">
        <v>35932.0</v>
      </c>
      <c r="B34754" s="221">
        <v>35.0</v>
      </c>
      <c r="C34754" s="221">
        <v>500000.0</v>
      </c>
    </row>
    <row r="34755">
      <c r="A34755" s="221">
        <v>35932.0</v>
      </c>
      <c r="B34755" s="221">
        <v>36.0</v>
      </c>
      <c r="C34755" s="221">
        <v>175000.0</v>
      </c>
    </row>
    <row r="34756">
      <c r="A34756" s="221">
        <v>35932.0</v>
      </c>
      <c r="B34756" s="221">
        <v>37.0</v>
      </c>
      <c r="C34756" s="221">
        <v>20000.0</v>
      </c>
    </row>
    <row r="34757">
      <c r="A34757" s="221">
        <v>35932.0</v>
      </c>
      <c r="B34757" s="221">
        <v>38.0</v>
      </c>
      <c r="C34757" s="221">
        <v>3750.0</v>
      </c>
    </row>
    <row r="34758">
      <c r="A34758" s="221">
        <v>35932.0</v>
      </c>
      <c r="B34758" s="221">
        <v>39.0</v>
      </c>
      <c r="C34758" s="221">
        <v>1750.0</v>
      </c>
    </row>
    <row r="34759">
      <c r="A34759" s="221">
        <v>35932.0</v>
      </c>
      <c r="B34759" s="221">
        <v>40.0</v>
      </c>
      <c r="C34759" s="221">
        <v>750.0</v>
      </c>
    </row>
    <row r="34760">
      <c r="A34760" s="221">
        <v>35933.0</v>
      </c>
      <c r="B34760" s="221">
        <v>34.0</v>
      </c>
      <c r="C34760" s="221">
        <v>2500000.0</v>
      </c>
    </row>
    <row r="34761">
      <c r="A34761" s="221">
        <v>35933.0</v>
      </c>
      <c r="B34761" s="221">
        <v>35.0</v>
      </c>
      <c r="C34761" s="221">
        <v>500000.0</v>
      </c>
    </row>
    <row r="34762">
      <c r="A34762" s="221">
        <v>35933.0</v>
      </c>
      <c r="B34762" s="221">
        <v>36.0</v>
      </c>
      <c r="C34762" s="221">
        <v>175000.0</v>
      </c>
    </row>
    <row r="34763">
      <c r="A34763" s="221">
        <v>35933.0</v>
      </c>
      <c r="B34763" s="221">
        <v>37.0</v>
      </c>
      <c r="C34763" s="221">
        <v>20000.0</v>
      </c>
    </row>
    <row r="34764">
      <c r="A34764" s="221">
        <v>35933.0</v>
      </c>
      <c r="B34764" s="221">
        <v>38.0</v>
      </c>
      <c r="C34764" s="221">
        <v>3750.0</v>
      </c>
    </row>
    <row r="34765">
      <c r="A34765" s="221">
        <v>35933.0</v>
      </c>
      <c r="B34765" s="221">
        <v>39.0</v>
      </c>
      <c r="C34765" s="221">
        <v>1750.0</v>
      </c>
    </row>
    <row r="34766">
      <c r="A34766" s="221">
        <v>35933.0</v>
      </c>
      <c r="B34766" s="221">
        <v>40.0</v>
      </c>
      <c r="C34766" s="221">
        <v>750.0</v>
      </c>
    </row>
    <row r="34767">
      <c r="A34767" s="221">
        <v>35934.0</v>
      </c>
      <c r="B34767" s="221">
        <v>34.0</v>
      </c>
      <c r="C34767" s="221">
        <v>2500000.0</v>
      </c>
    </row>
    <row r="34768">
      <c r="A34768" s="221">
        <v>35934.0</v>
      </c>
      <c r="B34768" s="221">
        <v>35.0</v>
      </c>
      <c r="C34768" s="221">
        <v>500000.0</v>
      </c>
    </row>
    <row r="34769">
      <c r="A34769" s="221">
        <v>35934.0</v>
      </c>
      <c r="B34769" s="221">
        <v>36.0</v>
      </c>
      <c r="C34769" s="221">
        <v>175000.0</v>
      </c>
    </row>
    <row r="34770">
      <c r="A34770" s="221">
        <v>35934.0</v>
      </c>
      <c r="B34770" s="221">
        <v>37.0</v>
      </c>
      <c r="C34770" s="221">
        <v>20000.0</v>
      </c>
    </row>
    <row r="34771">
      <c r="A34771" s="221">
        <v>35934.0</v>
      </c>
      <c r="B34771" s="221">
        <v>38.0</v>
      </c>
      <c r="C34771" s="221">
        <v>3750.0</v>
      </c>
    </row>
    <row r="34772">
      <c r="A34772" s="221">
        <v>35934.0</v>
      </c>
      <c r="B34772" s="221">
        <v>39.0</v>
      </c>
      <c r="C34772" s="221">
        <v>1750.0</v>
      </c>
    </row>
    <row r="34773">
      <c r="A34773" s="221">
        <v>35934.0</v>
      </c>
      <c r="B34773" s="221">
        <v>40.0</v>
      </c>
      <c r="C34773" s="221">
        <v>750.0</v>
      </c>
    </row>
    <row r="34774">
      <c r="A34774" s="221">
        <v>35935.0</v>
      </c>
      <c r="B34774" s="221">
        <v>34.0</v>
      </c>
      <c r="C34774" s="221">
        <v>2500000.0</v>
      </c>
    </row>
    <row r="34775">
      <c r="A34775" s="221">
        <v>35935.0</v>
      </c>
      <c r="B34775" s="221">
        <v>35.0</v>
      </c>
      <c r="C34775" s="221">
        <v>500000.0</v>
      </c>
    </row>
    <row r="34776">
      <c r="A34776" s="221">
        <v>35935.0</v>
      </c>
      <c r="B34776" s="221">
        <v>36.0</v>
      </c>
      <c r="C34776" s="221">
        <v>175000.0</v>
      </c>
    </row>
    <row r="34777">
      <c r="A34777" s="221">
        <v>35935.0</v>
      </c>
      <c r="B34777" s="221">
        <v>37.0</v>
      </c>
      <c r="C34777" s="221">
        <v>20000.0</v>
      </c>
    </row>
    <row r="34778">
      <c r="A34778" s="221">
        <v>35935.0</v>
      </c>
      <c r="B34778" s="221">
        <v>38.0</v>
      </c>
      <c r="C34778" s="221">
        <v>3750.0</v>
      </c>
    </row>
    <row r="34779">
      <c r="A34779" s="221">
        <v>35935.0</v>
      </c>
      <c r="B34779" s="221">
        <v>39.0</v>
      </c>
      <c r="C34779" s="221">
        <v>1750.0</v>
      </c>
    </row>
    <row r="34780">
      <c r="A34780" s="221">
        <v>35935.0</v>
      </c>
      <c r="B34780" s="221">
        <v>40.0</v>
      </c>
      <c r="C34780" s="221">
        <v>750.0</v>
      </c>
    </row>
    <row r="34781">
      <c r="A34781" s="221">
        <v>35936.0</v>
      </c>
      <c r="B34781" s="221">
        <v>34.0</v>
      </c>
      <c r="C34781" s="221">
        <v>2500000.0</v>
      </c>
    </row>
    <row r="34782">
      <c r="A34782" s="221">
        <v>35936.0</v>
      </c>
      <c r="B34782" s="221">
        <v>35.0</v>
      </c>
      <c r="C34782" s="221">
        <v>500000.0</v>
      </c>
    </row>
    <row r="34783">
      <c r="A34783" s="221">
        <v>35936.0</v>
      </c>
      <c r="B34783" s="221">
        <v>36.0</v>
      </c>
      <c r="C34783" s="221">
        <v>175000.0</v>
      </c>
    </row>
    <row r="34784">
      <c r="A34784" s="221">
        <v>35936.0</v>
      </c>
      <c r="B34784" s="221">
        <v>37.0</v>
      </c>
      <c r="C34784" s="221">
        <v>20000.0</v>
      </c>
    </row>
    <row r="34785">
      <c r="A34785" s="221">
        <v>35936.0</v>
      </c>
      <c r="B34785" s="221">
        <v>38.0</v>
      </c>
      <c r="C34785" s="221">
        <v>3750.0</v>
      </c>
    </row>
    <row r="34786">
      <c r="A34786" s="221">
        <v>35936.0</v>
      </c>
      <c r="B34786" s="221">
        <v>39.0</v>
      </c>
      <c r="C34786" s="221">
        <v>1750.0</v>
      </c>
    </row>
    <row r="34787">
      <c r="A34787" s="221">
        <v>35936.0</v>
      </c>
      <c r="B34787" s="221">
        <v>40.0</v>
      </c>
      <c r="C34787" s="221">
        <v>750.0</v>
      </c>
    </row>
    <row r="34788">
      <c r="A34788" s="221">
        <v>35937.0</v>
      </c>
      <c r="B34788" s="221">
        <v>34.0</v>
      </c>
      <c r="C34788" s="221">
        <v>2500000.0</v>
      </c>
    </row>
    <row r="34789">
      <c r="A34789" s="221">
        <v>35937.0</v>
      </c>
      <c r="B34789" s="221">
        <v>35.0</v>
      </c>
      <c r="C34789" s="221">
        <v>500000.0</v>
      </c>
    </row>
    <row r="34790">
      <c r="A34790" s="221">
        <v>35937.0</v>
      </c>
      <c r="B34790" s="221">
        <v>36.0</v>
      </c>
      <c r="C34790" s="221">
        <v>175000.0</v>
      </c>
    </row>
    <row r="34791">
      <c r="A34791" s="221">
        <v>35937.0</v>
      </c>
      <c r="B34791" s="221">
        <v>37.0</v>
      </c>
      <c r="C34791" s="221">
        <v>20000.0</v>
      </c>
    </row>
    <row r="34792">
      <c r="A34792" s="221">
        <v>35937.0</v>
      </c>
      <c r="B34792" s="221">
        <v>38.0</v>
      </c>
      <c r="C34792" s="221">
        <v>3750.0</v>
      </c>
    </row>
    <row r="34793">
      <c r="A34793" s="221">
        <v>35937.0</v>
      </c>
      <c r="B34793" s="221">
        <v>39.0</v>
      </c>
      <c r="C34793" s="221">
        <v>1750.0</v>
      </c>
    </row>
    <row r="34794">
      <c r="A34794" s="221">
        <v>35937.0</v>
      </c>
      <c r="B34794" s="221">
        <v>40.0</v>
      </c>
      <c r="C34794" s="221">
        <v>750.0</v>
      </c>
    </row>
    <row r="34795">
      <c r="A34795" s="221">
        <v>35938.0</v>
      </c>
      <c r="B34795" s="221">
        <v>34.0</v>
      </c>
      <c r="C34795" s="221">
        <v>2500000.0</v>
      </c>
    </row>
    <row r="34796">
      <c r="A34796" s="221">
        <v>35938.0</v>
      </c>
      <c r="B34796" s="221">
        <v>35.0</v>
      </c>
      <c r="C34796" s="221">
        <v>500000.0</v>
      </c>
    </row>
    <row r="34797">
      <c r="A34797" s="221">
        <v>35938.0</v>
      </c>
      <c r="B34797" s="221">
        <v>36.0</v>
      </c>
      <c r="C34797" s="221">
        <v>175000.0</v>
      </c>
    </row>
    <row r="34798">
      <c r="A34798" s="221">
        <v>35938.0</v>
      </c>
      <c r="B34798" s="221">
        <v>37.0</v>
      </c>
      <c r="C34798" s="221">
        <v>20000.0</v>
      </c>
    </row>
    <row r="34799">
      <c r="A34799" s="221">
        <v>35938.0</v>
      </c>
      <c r="B34799" s="221">
        <v>38.0</v>
      </c>
      <c r="C34799" s="221">
        <v>3750.0</v>
      </c>
    </row>
    <row r="34800">
      <c r="A34800" s="221">
        <v>35938.0</v>
      </c>
      <c r="B34800" s="221">
        <v>39.0</v>
      </c>
      <c r="C34800" s="221">
        <v>1750.0</v>
      </c>
    </row>
    <row r="34801">
      <c r="A34801" s="221">
        <v>35938.0</v>
      </c>
      <c r="B34801" s="221">
        <v>40.0</v>
      </c>
      <c r="C34801" s="221">
        <v>750.0</v>
      </c>
    </row>
    <row r="34802">
      <c r="A34802" s="221">
        <v>35939.0</v>
      </c>
      <c r="B34802" s="221">
        <v>34.0</v>
      </c>
      <c r="C34802" s="221">
        <v>7500000.0</v>
      </c>
    </row>
    <row r="34803">
      <c r="A34803" s="221">
        <v>35939.0</v>
      </c>
      <c r="B34803" s="221">
        <v>35.0</v>
      </c>
      <c r="C34803" s="221">
        <v>1500000.0</v>
      </c>
    </row>
    <row r="34804">
      <c r="A34804" s="221">
        <v>35939.0</v>
      </c>
      <c r="B34804" s="221">
        <v>36.0</v>
      </c>
      <c r="C34804" s="221">
        <v>525000.0</v>
      </c>
    </row>
    <row r="34805">
      <c r="A34805" s="221">
        <v>35939.0</v>
      </c>
      <c r="B34805" s="221">
        <v>37.0</v>
      </c>
      <c r="C34805" s="221">
        <v>60000.0</v>
      </c>
    </row>
    <row r="34806">
      <c r="A34806" s="221">
        <v>35939.0</v>
      </c>
      <c r="B34806" s="221">
        <v>38.0</v>
      </c>
      <c r="C34806" s="221">
        <v>11250.0</v>
      </c>
    </row>
    <row r="34807">
      <c r="A34807" s="221">
        <v>35939.0</v>
      </c>
      <c r="B34807" s="221">
        <v>39.0</v>
      </c>
      <c r="C34807" s="221">
        <v>5250.0</v>
      </c>
    </row>
    <row r="34808">
      <c r="A34808" s="221">
        <v>35939.0</v>
      </c>
      <c r="B34808" s="221">
        <v>40.0</v>
      </c>
      <c r="C34808" s="221">
        <v>2250.0</v>
      </c>
    </row>
    <row r="34809">
      <c r="A34809" s="221">
        <v>35940.0</v>
      </c>
      <c r="B34809" s="221">
        <v>34.0</v>
      </c>
      <c r="C34809" s="221">
        <v>1500000.0</v>
      </c>
    </row>
    <row r="34810">
      <c r="A34810" s="221">
        <v>35940.0</v>
      </c>
      <c r="B34810" s="221">
        <v>35.0</v>
      </c>
      <c r="C34810" s="221">
        <v>300000.0</v>
      </c>
    </row>
    <row r="34811">
      <c r="A34811" s="221">
        <v>35940.0</v>
      </c>
      <c r="B34811" s="221">
        <v>36.0</v>
      </c>
      <c r="C34811" s="221">
        <v>105000.0</v>
      </c>
    </row>
    <row r="34812">
      <c r="A34812" s="221">
        <v>35940.0</v>
      </c>
      <c r="B34812" s="221">
        <v>37.0</v>
      </c>
      <c r="C34812" s="221">
        <v>12000.0</v>
      </c>
    </row>
    <row r="34813">
      <c r="A34813" s="221">
        <v>35940.0</v>
      </c>
      <c r="B34813" s="221">
        <v>38.0</v>
      </c>
      <c r="C34813" s="221">
        <v>2250.0</v>
      </c>
    </row>
    <row r="34814">
      <c r="A34814" s="221">
        <v>35940.0</v>
      </c>
      <c r="B34814" s="221">
        <v>39.0</v>
      </c>
      <c r="C34814" s="221">
        <v>1050.0</v>
      </c>
    </row>
    <row r="34815">
      <c r="A34815" s="221">
        <v>35940.0</v>
      </c>
      <c r="B34815" s="221">
        <v>40.0</v>
      </c>
      <c r="C34815" s="221">
        <v>450.0</v>
      </c>
    </row>
    <row r="34816">
      <c r="A34816" s="221">
        <v>35941.0</v>
      </c>
      <c r="B34816" s="221">
        <v>34.0</v>
      </c>
      <c r="C34816" s="221">
        <v>1500000.0</v>
      </c>
    </row>
    <row r="34817">
      <c r="A34817" s="221">
        <v>35941.0</v>
      </c>
      <c r="B34817" s="221">
        <v>35.0</v>
      </c>
      <c r="C34817" s="221">
        <v>300000.0</v>
      </c>
    </row>
    <row r="34818">
      <c r="A34818" s="221">
        <v>35941.0</v>
      </c>
      <c r="B34818" s="221">
        <v>36.0</v>
      </c>
      <c r="C34818" s="221">
        <v>105000.0</v>
      </c>
    </row>
    <row r="34819">
      <c r="A34819" s="221">
        <v>35941.0</v>
      </c>
      <c r="B34819" s="221">
        <v>37.0</v>
      </c>
      <c r="C34819" s="221">
        <v>12000.0</v>
      </c>
    </row>
    <row r="34820">
      <c r="A34820" s="221">
        <v>35941.0</v>
      </c>
      <c r="B34820" s="221">
        <v>38.0</v>
      </c>
      <c r="C34820" s="221">
        <v>2250.0</v>
      </c>
    </row>
    <row r="34821">
      <c r="A34821" s="221">
        <v>35941.0</v>
      </c>
      <c r="B34821" s="221">
        <v>39.0</v>
      </c>
      <c r="C34821" s="221">
        <v>1050.0</v>
      </c>
    </row>
    <row r="34822">
      <c r="A34822" s="221">
        <v>35941.0</v>
      </c>
      <c r="B34822" s="221">
        <v>40.0</v>
      </c>
      <c r="C34822" s="221">
        <v>450.0</v>
      </c>
    </row>
    <row r="34823">
      <c r="A34823" s="221">
        <v>35943.0</v>
      </c>
      <c r="B34823" s="221">
        <v>34.0</v>
      </c>
      <c r="C34823" s="221">
        <v>1500000.0</v>
      </c>
    </row>
    <row r="34824">
      <c r="A34824" s="221">
        <v>35943.0</v>
      </c>
      <c r="B34824" s="221">
        <v>35.0</v>
      </c>
      <c r="C34824" s="221">
        <v>300000.0</v>
      </c>
    </row>
    <row r="34825">
      <c r="A34825" s="221">
        <v>35943.0</v>
      </c>
      <c r="B34825" s="221">
        <v>36.0</v>
      </c>
      <c r="C34825" s="221">
        <v>105000.0</v>
      </c>
    </row>
    <row r="34826">
      <c r="A34826" s="221">
        <v>35943.0</v>
      </c>
      <c r="B34826" s="221">
        <v>37.0</v>
      </c>
      <c r="C34826" s="221">
        <v>12000.0</v>
      </c>
    </row>
    <row r="34827">
      <c r="A34827" s="221">
        <v>35943.0</v>
      </c>
      <c r="B34827" s="221">
        <v>38.0</v>
      </c>
      <c r="C34827" s="221">
        <v>2250.0</v>
      </c>
    </row>
    <row r="34828">
      <c r="A34828" s="221">
        <v>35943.0</v>
      </c>
      <c r="B34828" s="221">
        <v>39.0</v>
      </c>
      <c r="C34828" s="221">
        <v>1050.0</v>
      </c>
    </row>
    <row r="34829">
      <c r="A34829" s="221">
        <v>35943.0</v>
      </c>
      <c r="B34829" s="221">
        <v>40.0</v>
      </c>
      <c r="C34829" s="221">
        <v>450.0</v>
      </c>
    </row>
    <row r="34830">
      <c r="A34830" s="221">
        <v>35944.0</v>
      </c>
      <c r="B34830" s="221">
        <v>34.0</v>
      </c>
      <c r="C34830" s="221">
        <v>6000000.0</v>
      </c>
    </row>
    <row r="34831">
      <c r="A34831" s="221">
        <v>35944.0</v>
      </c>
      <c r="B34831" s="221">
        <v>35.0</v>
      </c>
      <c r="C34831" s="221">
        <v>1500000.0</v>
      </c>
    </row>
    <row r="34832">
      <c r="A34832" s="221">
        <v>35944.0</v>
      </c>
      <c r="B34832" s="221">
        <v>36.0</v>
      </c>
      <c r="C34832" s="221">
        <v>500000.0</v>
      </c>
    </row>
    <row r="34833">
      <c r="A34833" s="221">
        <v>35944.0</v>
      </c>
      <c r="B34833" s="221">
        <v>37.0</v>
      </c>
      <c r="C34833" s="221">
        <v>80000.0</v>
      </c>
    </row>
    <row r="34834">
      <c r="A34834" s="221">
        <v>35944.0</v>
      </c>
      <c r="B34834" s="221">
        <v>38.0</v>
      </c>
      <c r="C34834" s="221">
        <v>25000.0</v>
      </c>
    </row>
    <row r="34835">
      <c r="A34835" s="221">
        <v>35944.0</v>
      </c>
      <c r="B34835" s="221">
        <v>39.0</v>
      </c>
      <c r="C34835" s="221">
        <v>8000.0</v>
      </c>
    </row>
    <row r="34836">
      <c r="A34836" s="221">
        <v>35944.0</v>
      </c>
      <c r="B34836" s="221">
        <v>40.0</v>
      </c>
      <c r="C34836" s="221">
        <v>3500.0</v>
      </c>
    </row>
    <row r="34837">
      <c r="A34837" s="221">
        <v>35945.0</v>
      </c>
      <c r="B34837" s="221">
        <v>34.0</v>
      </c>
      <c r="C34837" s="221">
        <v>1500000.0</v>
      </c>
    </row>
    <row r="34838">
      <c r="A34838" s="221">
        <v>35945.0</v>
      </c>
      <c r="B34838" s="221">
        <v>35.0</v>
      </c>
      <c r="C34838" s="221">
        <v>300000.0</v>
      </c>
    </row>
    <row r="34839">
      <c r="A34839" s="221">
        <v>35945.0</v>
      </c>
      <c r="B34839" s="221">
        <v>36.0</v>
      </c>
      <c r="C34839" s="221">
        <v>105000.0</v>
      </c>
    </row>
    <row r="34840">
      <c r="A34840" s="221">
        <v>35945.0</v>
      </c>
      <c r="B34840" s="221">
        <v>37.0</v>
      </c>
      <c r="C34840" s="221">
        <v>12000.0</v>
      </c>
    </row>
    <row r="34841">
      <c r="A34841" s="221">
        <v>35945.0</v>
      </c>
      <c r="B34841" s="221">
        <v>38.0</v>
      </c>
      <c r="C34841" s="221">
        <v>2250.0</v>
      </c>
    </row>
    <row r="34842">
      <c r="A34842" s="221">
        <v>35945.0</v>
      </c>
      <c r="B34842" s="221">
        <v>39.0</v>
      </c>
      <c r="C34842" s="221">
        <v>1050.0</v>
      </c>
    </row>
    <row r="34843">
      <c r="A34843" s="221">
        <v>35945.0</v>
      </c>
      <c r="B34843" s="221">
        <v>40.0</v>
      </c>
      <c r="C34843" s="221">
        <v>450.0</v>
      </c>
    </row>
    <row r="34844">
      <c r="A34844" s="221">
        <v>35947.0</v>
      </c>
      <c r="B34844" s="221">
        <v>34.0</v>
      </c>
      <c r="C34844" s="221">
        <v>1500000.0</v>
      </c>
    </row>
    <row r="34845">
      <c r="A34845" s="221">
        <v>35947.0</v>
      </c>
      <c r="B34845" s="221">
        <v>35.0</v>
      </c>
      <c r="C34845" s="221">
        <v>300000.0</v>
      </c>
    </row>
    <row r="34846">
      <c r="A34846" s="221">
        <v>35947.0</v>
      </c>
      <c r="B34846" s="221">
        <v>36.0</v>
      </c>
      <c r="C34846" s="221">
        <v>105000.0</v>
      </c>
    </row>
    <row r="34847">
      <c r="A34847" s="221">
        <v>35947.0</v>
      </c>
      <c r="B34847" s="221">
        <v>37.0</v>
      </c>
      <c r="C34847" s="221">
        <v>12000.0</v>
      </c>
    </row>
    <row r="34848">
      <c r="A34848" s="221">
        <v>35947.0</v>
      </c>
      <c r="B34848" s="221">
        <v>38.0</v>
      </c>
      <c r="C34848" s="221">
        <v>2250.0</v>
      </c>
    </row>
    <row r="34849">
      <c r="A34849" s="221">
        <v>35947.0</v>
      </c>
      <c r="B34849" s="221">
        <v>39.0</v>
      </c>
      <c r="C34849" s="221">
        <v>1050.0</v>
      </c>
    </row>
    <row r="34850">
      <c r="A34850" s="221">
        <v>35947.0</v>
      </c>
      <c r="B34850" s="221">
        <v>40.0</v>
      </c>
      <c r="C34850" s="221">
        <v>450.0</v>
      </c>
    </row>
    <row r="34851">
      <c r="A34851" s="221">
        <v>35949.0</v>
      </c>
      <c r="B34851" s="221">
        <v>34.0</v>
      </c>
      <c r="C34851" s="221">
        <v>1500000.0</v>
      </c>
    </row>
    <row r="34852">
      <c r="A34852" s="221">
        <v>35949.0</v>
      </c>
      <c r="B34852" s="221">
        <v>35.0</v>
      </c>
      <c r="C34852" s="221">
        <v>300000.0</v>
      </c>
    </row>
    <row r="34853">
      <c r="A34853" s="221">
        <v>35949.0</v>
      </c>
      <c r="B34853" s="221">
        <v>36.0</v>
      </c>
      <c r="C34853" s="221">
        <v>105000.0</v>
      </c>
    </row>
    <row r="34854">
      <c r="A34854" s="221">
        <v>35949.0</v>
      </c>
      <c r="B34854" s="221">
        <v>37.0</v>
      </c>
      <c r="C34854" s="221">
        <v>12000.0</v>
      </c>
    </row>
    <row r="34855">
      <c r="A34855" s="221">
        <v>35949.0</v>
      </c>
      <c r="B34855" s="221">
        <v>38.0</v>
      </c>
      <c r="C34855" s="221">
        <v>2250.0</v>
      </c>
    </row>
    <row r="34856">
      <c r="A34856" s="221">
        <v>35949.0</v>
      </c>
      <c r="B34856" s="221">
        <v>39.0</v>
      </c>
      <c r="C34856" s="221">
        <v>1050.0</v>
      </c>
    </row>
    <row r="34857">
      <c r="A34857" s="221">
        <v>35949.0</v>
      </c>
      <c r="B34857" s="221">
        <v>40.0</v>
      </c>
      <c r="C34857" s="221">
        <v>450.0</v>
      </c>
    </row>
    <row r="34858">
      <c r="A34858" s="221">
        <v>35951.0</v>
      </c>
      <c r="B34858" s="221">
        <v>34.0</v>
      </c>
      <c r="C34858" s="221">
        <v>1000000.0</v>
      </c>
    </row>
    <row r="34859">
      <c r="A34859" s="221">
        <v>35951.0</v>
      </c>
      <c r="B34859" s="221">
        <v>35.0</v>
      </c>
      <c r="C34859" s="221">
        <v>200000.0</v>
      </c>
    </row>
    <row r="34860">
      <c r="A34860" s="221">
        <v>35951.0</v>
      </c>
      <c r="B34860" s="221">
        <v>36.0</v>
      </c>
      <c r="C34860" s="221">
        <v>70000.0</v>
      </c>
    </row>
    <row r="34861">
      <c r="A34861" s="221">
        <v>35951.0</v>
      </c>
      <c r="B34861" s="221">
        <v>37.0</v>
      </c>
      <c r="C34861" s="221">
        <v>8000.0</v>
      </c>
    </row>
    <row r="34862">
      <c r="A34862" s="221">
        <v>35951.0</v>
      </c>
      <c r="B34862" s="221">
        <v>38.0</v>
      </c>
      <c r="C34862" s="221">
        <v>1500.0</v>
      </c>
    </row>
    <row r="34863">
      <c r="A34863" s="221">
        <v>35951.0</v>
      </c>
      <c r="B34863" s="221">
        <v>39.0</v>
      </c>
      <c r="C34863" s="221">
        <v>700.0</v>
      </c>
    </row>
    <row r="34864">
      <c r="A34864" s="221">
        <v>35951.0</v>
      </c>
      <c r="B34864" s="221">
        <v>40.0</v>
      </c>
      <c r="C34864" s="221">
        <v>300.0</v>
      </c>
    </row>
    <row r="34865">
      <c r="A34865" s="221">
        <v>35952.0</v>
      </c>
      <c r="B34865" s="221">
        <v>34.0</v>
      </c>
      <c r="C34865" s="221">
        <v>1000000.0</v>
      </c>
    </row>
    <row r="34866">
      <c r="A34866" s="221">
        <v>35952.0</v>
      </c>
      <c r="B34866" s="221">
        <v>35.0</v>
      </c>
      <c r="C34866" s="221">
        <v>200000.0</v>
      </c>
    </row>
    <row r="34867">
      <c r="A34867" s="221">
        <v>35952.0</v>
      </c>
      <c r="B34867" s="221">
        <v>36.0</v>
      </c>
      <c r="C34867" s="221">
        <v>70000.0</v>
      </c>
    </row>
    <row r="34868">
      <c r="A34868" s="221">
        <v>35952.0</v>
      </c>
      <c r="B34868" s="221">
        <v>37.0</v>
      </c>
      <c r="C34868" s="221">
        <v>8000.0</v>
      </c>
    </row>
    <row r="34869">
      <c r="A34869" s="221">
        <v>35952.0</v>
      </c>
      <c r="B34869" s="221">
        <v>38.0</v>
      </c>
      <c r="C34869" s="221">
        <v>1500.0</v>
      </c>
    </row>
    <row r="34870">
      <c r="A34870" s="221">
        <v>35952.0</v>
      </c>
      <c r="B34870" s="221">
        <v>39.0</v>
      </c>
      <c r="C34870" s="221">
        <v>700.0</v>
      </c>
    </row>
    <row r="34871">
      <c r="A34871" s="221">
        <v>35952.0</v>
      </c>
      <c r="B34871" s="221">
        <v>40.0</v>
      </c>
      <c r="C34871" s="221">
        <v>300.0</v>
      </c>
    </row>
    <row r="34872">
      <c r="A34872" s="221">
        <v>35953.0</v>
      </c>
      <c r="B34872" s="221">
        <v>34.0</v>
      </c>
      <c r="C34872" s="221">
        <v>1000000.0</v>
      </c>
    </row>
    <row r="34873">
      <c r="A34873" s="221">
        <v>35953.0</v>
      </c>
      <c r="B34873" s="221">
        <v>35.0</v>
      </c>
      <c r="C34873" s="221">
        <v>200000.0</v>
      </c>
    </row>
    <row r="34874">
      <c r="A34874" s="221">
        <v>35953.0</v>
      </c>
      <c r="B34874" s="221">
        <v>36.0</v>
      </c>
      <c r="C34874" s="221">
        <v>70000.0</v>
      </c>
    </row>
    <row r="34875">
      <c r="A34875" s="221">
        <v>35953.0</v>
      </c>
      <c r="B34875" s="221">
        <v>37.0</v>
      </c>
      <c r="C34875" s="221">
        <v>8000.0</v>
      </c>
    </row>
    <row r="34876">
      <c r="A34876" s="221">
        <v>35953.0</v>
      </c>
      <c r="B34876" s="221">
        <v>38.0</v>
      </c>
      <c r="C34876" s="221">
        <v>1500.0</v>
      </c>
    </row>
    <row r="34877">
      <c r="A34877" s="221">
        <v>35953.0</v>
      </c>
      <c r="B34877" s="221">
        <v>39.0</v>
      </c>
      <c r="C34877" s="221">
        <v>700.0</v>
      </c>
    </row>
    <row r="34878">
      <c r="A34878" s="221">
        <v>35953.0</v>
      </c>
      <c r="B34878" s="221">
        <v>40.0</v>
      </c>
      <c r="C34878" s="221">
        <v>300.0</v>
      </c>
    </row>
    <row r="34879">
      <c r="A34879" s="221">
        <v>35954.0</v>
      </c>
      <c r="B34879" s="221">
        <v>34.0</v>
      </c>
      <c r="C34879" s="221">
        <v>1000000.0</v>
      </c>
    </row>
    <row r="34880">
      <c r="A34880" s="221">
        <v>35954.0</v>
      </c>
      <c r="B34880" s="221">
        <v>35.0</v>
      </c>
      <c r="C34880" s="221">
        <v>200000.0</v>
      </c>
    </row>
    <row r="34881">
      <c r="A34881" s="221">
        <v>35954.0</v>
      </c>
      <c r="B34881" s="221">
        <v>36.0</v>
      </c>
      <c r="C34881" s="221">
        <v>70000.0</v>
      </c>
    </row>
    <row r="34882">
      <c r="A34882" s="221">
        <v>35954.0</v>
      </c>
      <c r="B34882" s="221">
        <v>37.0</v>
      </c>
      <c r="C34882" s="221">
        <v>8000.0</v>
      </c>
    </row>
    <row r="34883">
      <c r="A34883" s="221">
        <v>35954.0</v>
      </c>
      <c r="B34883" s="221">
        <v>38.0</v>
      </c>
      <c r="C34883" s="221">
        <v>1500.0</v>
      </c>
    </row>
    <row r="34884">
      <c r="A34884" s="221">
        <v>35954.0</v>
      </c>
      <c r="B34884" s="221">
        <v>39.0</v>
      </c>
      <c r="C34884" s="221">
        <v>700.0</v>
      </c>
    </row>
    <row r="34885">
      <c r="A34885" s="221">
        <v>35954.0</v>
      </c>
      <c r="B34885" s="221">
        <v>40.0</v>
      </c>
      <c r="C34885" s="221">
        <v>300.0</v>
      </c>
    </row>
    <row r="34886">
      <c r="A34886" s="221">
        <v>35955.0</v>
      </c>
      <c r="B34886" s="221">
        <v>34.0</v>
      </c>
      <c r="C34886" s="221">
        <v>1000000.0</v>
      </c>
    </row>
    <row r="34887">
      <c r="A34887" s="221">
        <v>35955.0</v>
      </c>
      <c r="B34887" s="221">
        <v>35.0</v>
      </c>
      <c r="C34887" s="221">
        <v>200000.0</v>
      </c>
    </row>
    <row r="34888">
      <c r="A34888" s="221">
        <v>35955.0</v>
      </c>
      <c r="B34888" s="221">
        <v>36.0</v>
      </c>
      <c r="C34888" s="221">
        <v>70000.0</v>
      </c>
    </row>
    <row r="34889">
      <c r="A34889" s="221">
        <v>35955.0</v>
      </c>
      <c r="B34889" s="221">
        <v>37.0</v>
      </c>
      <c r="C34889" s="221">
        <v>8000.0</v>
      </c>
    </row>
    <row r="34890">
      <c r="A34890" s="221">
        <v>35955.0</v>
      </c>
      <c r="B34890" s="221">
        <v>38.0</v>
      </c>
      <c r="C34890" s="221">
        <v>1500.0</v>
      </c>
    </row>
    <row r="34891">
      <c r="A34891" s="221">
        <v>35955.0</v>
      </c>
      <c r="B34891" s="221">
        <v>39.0</v>
      </c>
      <c r="C34891" s="221">
        <v>700.0</v>
      </c>
    </row>
    <row r="34892">
      <c r="A34892" s="221">
        <v>35955.0</v>
      </c>
      <c r="B34892" s="221">
        <v>40.0</v>
      </c>
      <c r="C34892" s="221">
        <v>300.0</v>
      </c>
    </row>
    <row r="34893">
      <c r="A34893" s="221">
        <v>35957.0</v>
      </c>
      <c r="B34893" s="221">
        <v>34.0</v>
      </c>
      <c r="C34893" s="221">
        <v>1000000.0</v>
      </c>
    </row>
    <row r="34894">
      <c r="A34894" s="221">
        <v>35957.0</v>
      </c>
      <c r="B34894" s="221">
        <v>35.0</v>
      </c>
      <c r="C34894" s="221">
        <v>200000.0</v>
      </c>
    </row>
    <row r="34895">
      <c r="A34895" s="221">
        <v>35957.0</v>
      </c>
      <c r="B34895" s="221">
        <v>36.0</v>
      </c>
      <c r="C34895" s="221">
        <v>70000.0</v>
      </c>
    </row>
    <row r="34896">
      <c r="A34896" s="221">
        <v>35957.0</v>
      </c>
      <c r="B34896" s="221">
        <v>37.0</v>
      </c>
      <c r="C34896" s="221">
        <v>8000.0</v>
      </c>
    </row>
    <row r="34897">
      <c r="A34897" s="221">
        <v>35957.0</v>
      </c>
      <c r="B34897" s="221">
        <v>38.0</v>
      </c>
      <c r="C34897" s="221">
        <v>1500.0</v>
      </c>
    </row>
    <row r="34898">
      <c r="A34898" s="221">
        <v>35957.0</v>
      </c>
      <c r="B34898" s="221">
        <v>39.0</v>
      </c>
      <c r="C34898" s="221">
        <v>700.0</v>
      </c>
    </row>
    <row r="34899">
      <c r="A34899" s="221">
        <v>35957.0</v>
      </c>
      <c r="B34899" s="221">
        <v>40.0</v>
      </c>
      <c r="C34899" s="221">
        <v>300.0</v>
      </c>
    </row>
    <row r="34900">
      <c r="A34900" s="221">
        <v>35958.0</v>
      </c>
      <c r="B34900" s="221">
        <v>34.0</v>
      </c>
      <c r="C34900" s="221">
        <v>1000000.0</v>
      </c>
    </row>
    <row r="34901">
      <c r="A34901" s="221">
        <v>35958.0</v>
      </c>
      <c r="B34901" s="221">
        <v>35.0</v>
      </c>
      <c r="C34901" s="221">
        <v>200000.0</v>
      </c>
    </row>
    <row r="34902">
      <c r="A34902" s="221">
        <v>35958.0</v>
      </c>
      <c r="B34902" s="221">
        <v>36.0</v>
      </c>
      <c r="C34902" s="221">
        <v>70000.0</v>
      </c>
    </row>
    <row r="34903">
      <c r="A34903" s="221">
        <v>35958.0</v>
      </c>
      <c r="B34903" s="221">
        <v>37.0</v>
      </c>
      <c r="C34903" s="221">
        <v>8000.0</v>
      </c>
    </row>
    <row r="34904">
      <c r="A34904" s="221">
        <v>35958.0</v>
      </c>
      <c r="B34904" s="221">
        <v>38.0</v>
      </c>
      <c r="C34904" s="221">
        <v>1500.0</v>
      </c>
    </row>
    <row r="34905">
      <c r="A34905" s="221">
        <v>35958.0</v>
      </c>
      <c r="B34905" s="221">
        <v>39.0</v>
      </c>
      <c r="C34905" s="221">
        <v>700.0</v>
      </c>
    </row>
    <row r="34906">
      <c r="A34906" s="221">
        <v>35958.0</v>
      </c>
      <c r="B34906" s="221">
        <v>40.0</v>
      </c>
      <c r="C34906" s="221">
        <v>300.0</v>
      </c>
    </row>
    <row r="34907">
      <c r="A34907" s="221">
        <v>35959.0</v>
      </c>
      <c r="B34907" s="221">
        <v>34.0</v>
      </c>
      <c r="C34907" s="221">
        <v>500000.0</v>
      </c>
    </row>
    <row r="34908">
      <c r="A34908" s="221">
        <v>35959.0</v>
      </c>
      <c r="B34908" s="221">
        <v>35.0</v>
      </c>
      <c r="C34908" s="221">
        <v>100000.0</v>
      </c>
    </row>
    <row r="34909">
      <c r="A34909" s="221">
        <v>35959.0</v>
      </c>
      <c r="B34909" s="221">
        <v>36.0</v>
      </c>
      <c r="C34909" s="221">
        <v>35000.0</v>
      </c>
    </row>
    <row r="34910">
      <c r="A34910" s="221">
        <v>35959.0</v>
      </c>
      <c r="B34910" s="221">
        <v>37.0</v>
      </c>
      <c r="C34910" s="221">
        <v>4000.0</v>
      </c>
    </row>
    <row r="34911">
      <c r="A34911" s="221">
        <v>35959.0</v>
      </c>
      <c r="B34911" s="221">
        <v>38.0</v>
      </c>
      <c r="C34911" s="221">
        <v>750.0</v>
      </c>
    </row>
    <row r="34912">
      <c r="A34912" s="221">
        <v>35959.0</v>
      </c>
      <c r="B34912" s="221">
        <v>39.0</v>
      </c>
      <c r="C34912" s="221">
        <v>350.0</v>
      </c>
    </row>
    <row r="34913">
      <c r="A34913" s="221">
        <v>35959.0</v>
      </c>
      <c r="B34913" s="221">
        <v>40.0</v>
      </c>
      <c r="C34913" s="221">
        <v>150.0</v>
      </c>
    </row>
    <row r="34914">
      <c r="A34914" s="221">
        <v>35962.0</v>
      </c>
      <c r="B34914" s="221">
        <v>34.0</v>
      </c>
      <c r="C34914" s="221">
        <v>500000.0</v>
      </c>
    </row>
    <row r="34915">
      <c r="A34915" s="221">
        <v>35962.0</v>
      </c>
      <c r="B34915" s="221">
        <v>35.0</v>
      </c>
      <c r="C34915" s="221">
        <v>100000.0</v>
      </c>
    </row>
    <row r="34916">
      <c r="A34916" s="221">
        <v>35962.0</v>
      </c>
      <c r="B34916" s="221">
        <v>36.0</v>
      </c>
      <c r="C34916" s="221">
        <v>35000.0</v>
      </c>
    </row>
    <row r="34917">
      <c r="A34917" s="221">
        <v>35962.0</v>
      </c>
      <c r="B34917" s="221">
        <v>37.0</v>
      </c>
      <c r="C34917" s="221">
        <v>4000.0</v>
      </c>
    </row>
    <row r="34918">
      <c r="A34918" s="221">
        <v>35962.0</v>
      </c>
      <c r="B34918" s="221">
        <v>38.0</v>
      </c>
      <c r="C34918" s="221">
        <v>750.0</v>
      </c>
    </row>
    <row r="34919">
      <c r="A34919" s="221">
        <v>35962.0</v>
      </c>
      <c r="B34919" s="221">
        <v>39.0</v>
      </c>
      <c r="C34919" s="221">
        <v>350.0</v>
      </c>
    </row>
    <row r="34920">
      <c r="A34920" s="221">
        <v>35962.0</v>
      </c>
      <c r="B34920" s="221">
        <v>40.0</v>
      </c>
      <c r="C34920" s="221">
        <v>150.0</v>
      </c>
    </row>
    <row r="34921">
      <c r="A34921" s="221">
        <v>35963.0</v>
      </c>
      <c r="B34921" s="221">
        <v>34.0</v>
      </c>
      <c r="C34921" s="221">
        <v>500000.0</v>
      </c>
    </row>
    <row r="34922">
      <c r="A34922" s="221">
        <v>35963.0</v>
      </c>
      <c r="B34922" s="221">
        <v>35.0</v>
      </c>
      <c r="C34922" s="221">
        <v>100000.0</v>
      </c>
    </row>
    <row r="34923">
      <c r="A34923" s="221">
        <v>35963.0</v>
      </c>
      <c r="B34923" s="221">
        <v>36.0</v>
      </c>
      <c r="C34923" s="221">
        <v>35000.0</v>
      </c>
    </row>
    <row r="34924">
      <c r="A34924" s="221">
        <v>35963.0</v>
      </c>
      <c r="B34924" s="221">
        <v>37.0</v>
      </c>
      <c r="C34924" s="221">
        <v>4000.0</v>
      </c>
    </row>
    <row r="34925">
      <c r="A34925" s="221">
        <v>35963.0</v>
      </c>
      <c r="B34925" s="221">
        <v>38.0</v>
      </c>
      <c r="C34925" s="221">
        <v>750.0</v>
      </c>
    </row>
    <row r="34926">
      <c r="A34926" s="221">
        <v>35963.0</v>
      </c>
      <c r="B34926" s="221">
        <v>39.0</v>
      </c>
      <c r="C34926" s="221">
        <v>350.0</v>
      </c>
    </row>
    <row r="34927">
      <c r="A34927" s="221">
        <v>35963.0</v>
      </c>
      <c r="B34927" s="221">
        <v>40.0</v>
      </c>
      <c r="C34927" s="221">
        <v>150.0</v>
      </c>
    </row>
    <row r="34928">
      <c r="A34928" s="221">
        <v>35965.0</v>
      </c>
      <c r="B34928" s="221">
        <v>34.0</v>
      </c>
      <c r="C34928" s="221">
        <v>500000.0</v>
      </c>
    </row>
    <row r="34929">
      <c r="A34929" s="221">
        <v>35965.0</v>
      </c>
      <c r="B34929" s="221">
        <v>35.0</v>
      </c>
      <c r="C34929" s="221">
        <v>100000.0</v>
      </c>
    </row>
    <row r="34930">
      <c r="A34930" s="221">
        <v>35965.0</v>
      </c>
      <c r="B34930" s="221">
        <v>36.0</v>
      </c>
      <c r="C34930" s="221">
        <v>35000.0</v>
      </c>
    </row>
    <row r="34931">
      <c r="A34931" s="221">
        <v>35965.0</v>
      </c>
      <c r="B34931" s="221">
        <v>37.0</v>
      </c>
      <c r="C34931" s="221">
        <v>4000.0</v>
      </c>
    </row>
    <row r="34932">
      <c r="A34932" s="221">
        <v>35965.0</v>
      </c>
      <c r="B34932" s="221">
        <v>38.0</v>
      </c>
      <c r="C34932" s="221">
        <v>750.0</v>
      </c>
    </row>
    <row r="34933">
      <c r="A34933" s="221">
        <v>35965.0</v>
      </c>
      <c r="B34933" s="221">
        <v>39.0</v>
      </c>
      <c r="C34933" s="221">
        <v>350.0</v>
      </c>
    </row>
    <row r="34934">
      <c r="A34934" s="221">
        <v>35965.0</v>
      </c>
      <c r="B34934" s="221">
        <v>40.0</v>
      </c>
      <c r="C34934" s="221">
        <v>150.0</v>
      </c>
    </row>
    <row r="34935">
      <c r="A34935" s="221">
        <v>35966.0</v>
      </c>
      <c r="B34935" s="221">
        <v>34.0</v>
      </c>
      <c r="C34935" s="221">
        <v>500000.0</v>
      </c>
    </row>
    <row r="34936">
      <c r="A34936" s="221">
        <v>35966.0</v>
      </c>
      <c r="B34936" s="221">
        <v>35.0</v>
      </c>
      <c r="C34936" s="221">
        <v>100000.0</v>
      </c>
    </row>
    <row r="34937">
      <c r="A34937" s="221">
        <v>35966.0</v>
      </c>
      <c r="B34937" s="221">
        <v>36.0</v>
      </c>
      <c r="C34937" s="221">
        <v>35000.0</v>
      </c>
    </row>
    <row r="34938">
      <c r="A34938" s="221">
        <v>35966.0</v>
      </c>
      <c r="B34938" s="221">
        <v>37.0</v>
      </c>
      <c r="C34938" s="221">
        <v>4000.0</v>
      </c>
    </row>
    <row r="34939">
      <c r="A34939" s="221">
        <v>35966.0</v>
      </c>
      <c r="B34939" s="221">
        <v>38.0</v>
      </c>
      <c r="C34939" s="221">
        <v>750.0</v>
      </c>
    </row>
    <row r="34940">
      <c r="A34940" s="221">
        <v>35966.0</v>
      </c>
      <c r="B34940" s="221">
        <v>39.0</v>
      </c>
      <c r="C34940" s="221">
        <v>350.0</v>
      </c>
    </row>
    <row r="34941">
      <c r="A34941" s="221">
        <v>35966.0</v>
      </c>
      <c r="B34941" s="221">
        <v>40.0</v>
      </c>
      <c r="C34941" s="221">
        <v>150.0</v>
      </c>
    </row>
    <row r="34942">
      <c r="A34942" s="221">
        <v>35967.0</v>
      </c>
      <c r="B34942" s="221">
        <v>34.0</v>
      </c>
      <c r="C34942" s="221">
        <v>500000.0</v>
      </c>
    </row>
    <row r="34943">
      <c r="A34943" s="221">
        <v>35967.0</v>
      </c>
      <c r="B34943" s="221">
        <v>35.0</v>
      </c>
      <c r="C34943" s="221">
        <v>100000.0</v>
      </c>
    </row>
    <row r="34944">
      <c r="A34944" s="221">
        <v>35967.0</v>
      </c>
      <c r="B34944" s="221">
        <v>36.0</v>
      </c>
      <c r="C34944" s="221">
        <v>35000.0</v>
      </c>
    </row>
    <row r="34945">
      <c r="A34945" s="221">
        <v>35967.0</v>
      </c>
      <c r="B34945" s="221">
        <v>37.0</v>
      </c>
      <c r="C34945" s="221">
        <v>4000.0</v>
      </c>
    </row>
    <row r="34946">
      <c r="A34946" s="221">
        <v>35967.0</v>
      </c>
      <c r="B34946" s="221">
        <v>38.0</v>
      </c>
      <c r="C34946" s="221">
        <v>750.0</v>
      </c>
    </row>
    <row r="34947">
      <c r="A34947" s="221">
        <v>35967.0</v>
      </c>
      <c r="B34947" s="221">
        <v>39.0</v>
      </c>
      <c r="C34947" s="221">
        <v>350.0</v>
      </c>
    </row>
    <row r="34948">
      <c r="A34948" s="221">
        <v>35967.0</v>
      </c>
      <c r="B34948" s="221">
        <v>40.0</v>
      </c>
      <c r="C34948" s="221">
        <v>150.0</v>
      </c>
    </row>
    <row r="34949">
      <c r="A34949" s="221">
        <v>36956.0</v>
      </c>
      <c r="B34949" s="221">
        <v>34.0</v>
      </c>
      <c r="C34949" s="221">
        <v>1500000.0</v>
      </c>
    </row>
    <row r="34950">
      <c r="A34950" s="221">
        <v>36956.0</v>
      </c>
      <c r="B34950" s="221">
        <v>35.0</v>
      </c>
      <c r="C34950" s="221">
        <v>300000.0</v>
      </c>
    </row>
    <row r="34951">
      <c r="A34951" s="221">
        <v>36956.0</v>
      </c>
      <c r="B34951" s="221">
        <v>36.0</v>
      </c>
      <c r="C34951" s="221">
        <v>105000.0</v>
      </c>
    </row>
    <row r="34952">
      <c r="A34952" s="221">
        <v>36956.0</v>
      </c>
      <c r="B34952" s="221">
        <v>37.0</v>
      </c>
      <c r="C34952" s="221">
        <v>12000.0</v>
      </c>
    </row>
    <row r="34953">
      <c r="A34953" s="221">
        <v>36956.0</v>
      </c>
      <c r="B34953" s="221">
        <v>38.0</v>
      </c>
      <c r="C34953" s="221">
        <v>2250.0</v>
      </c>
    </row>
    <row r="34954">
      <c r="A34954" s="221">
        <v>36956.0</v>
      </c>
      <c r="B34954" s="221">
        <v>39.0</v>
      </c>
      <c r="C34954" s="221">
        <v>1050.0</v>
      </c>
    </row>
    <row r="34955">
      <c r="A34955" s="221">
        <v>36956.0</v>
      </c>
      <c r="B34955" s="221">
        <v>40.0</v>
      </c>
      <c r="C34955" s="221">
        <v>450.0</v>
      </c>
    </row>
    <row r="34956">
      <c r="A34956" s="221">
        <v>36956.0</v>
      </c>
      <c r="B34956" s="221">
        <v>2867.0</v>
      </c>
      <c r="C34956" s="221">
        <v>5.0</v>
      </c>
    </row>
    <row r="34957">
      <c r="A34957" s="221">
        <v>36956.0</v>
      </c>
      <c r="B34957" s="221">
        <v>2868.0</v>
      </c>
      <c r="C34957" s="221">
        <v>15.0</v>
      </c>
    </row>
    <row r="34958">
      <c r="A34958" s="221">
        <v>36956.0</v>
      </c>
      <c r="B34958" s="221">
        <v>2869.0</v>
      </c>
      <c r="C34958" s="221">
        <v>10.0</v>
      </c>
    </row>
    <row r="34959">
      <c r="A34959" s="221">
        <v>36956.0</v>
      </c>
      <c r="B34959" s="221">
        <v>2871.0</v>
      </c>
      <c r="C34959" s="221">
        <v>10.0</v>
      </c>
    </row>
    <row r="34960">
      <c r="A34960" s="221">
        <v>36956.0</v>
      </c>
      <c r="B34960" s="221">
        <v>2872.0</v>
      </c>
      <c r="C34960" s="221">
        <v>10.0</v>
      </c>
    </row>
    <row r="34961">
      <c r="A34961" s="221">
        <v>36956.0</v>
      </c>
      <c r="B34961" s="221">
        <v>2875.0</v>
      </c>
      <c r="C34961" s="221">
        <v>5.0</v>
      </c>
    </row>
    <row r="34962">
      <c r="A34962" s="221">
        <v>36956.0</v>
      </c>
      <c r="B34962" s="221">
        <v>2876.0</v>
      </c>
      <c r="C34962" s="221">
        <v>15.0</v>
      </c>
    </row>
    <row r="34963">
      <c r="A34963" s="221">
        <v>36957.0</v>
      </c>
      <c r="B34963" s="221">
        <v>34.0</v>
      </c>
      <c r="C34963" s="221">
        <v>1500000.0</v>
      </c>
    </row>
    <row r="34964">
      <c r="A34964" s="221">
        <v>36957.0</v>
      </c>
      <c r="B34964" s="221">
        <v>35.0</v>
      </c>
      <c r="C34964" s="221">
        <v>300000.0</v>
      </c>
    </row>
    <row r="34965">
      <c r="A34965" s="221">
        <v>36957.0</v>
      </c>
      <c r="B34965" s="221">
        <v>36.0</v>
      </c>
      <c r="C34965" s="221">
        <v>105000.0</v>
      </c>
    </row>
    <row r="34966">
      <c r="A34966" s="221">
        <v>36957.0</v>
      </c>
      <c r="B34966" s="221">
        <v>37.0</v>
      </c>
      <c r="C34966" s="221">
        <v>12000.0</v>
      </c>
    </row>
    <row r="34967">
      <c r="A34967" s="221">
        <v>36957.0</v>
      </c>
      <c r="B34967" s="221">
        <v>38.0</v>
      </c>
      <c r="C34967" s="221">
        <v>2250.0</v>
      </c>
    </row>
    <row r="34968">
      <c r="A34968" s="221">
        <v>36957.0</v>
      </c>
      <c r="B34968" s="221">
        <v>39.0</v>
      </c>
      <c r="C34968" s="221">
        <v>1050.0</v>
      </c>
    </row>
    <row r="34969">
      <c r="A34969" s="221">
        <v>36957.0</v>
      </c>
      <c r="B34969" s="221">
        <v>40.0</v>
      </c>
      <c r="C34969" s="221">
        <v>450.0</v>
      </c>
    </row>
    <row r="34970">
      <c r="A34970" s="221">
        <v>36957.0</v>
      </c>
      <c r="B34970" s="221">
        <v>2867.0</v>
      </c>
      <c r="C34970" s="221">
        <v>5.0</v>
      </c>
    </row>
    <row r="34971">
      <c r="A34971" s="221">
        <v>36957.0</v>
      </c>
      <c r="B34971" s="221">
        <v>2868.0</v>
      </c>
      <c r="C34971" s="221">
        <v>15.0</v>
      </c>
    </row>
    <row r="34972">
      <c r="A34972" s="221">
        <v>36957.0</v>
      </c>
      <c r="B34972" s="221">
        <v>2870.0</v>
      </c>
      <c r="C34972" s="221">
        <v>10.0</v>
      </c>
    </row>
    <row r="34973">
      <c r="A34973" s="221">
        <v>36957.0</v>
      </c>
      <c r="B34973" s="221">
        <v>2871.0</v>
      </c>
      <c r="C34973" s="221">
        <v>10.0</v>
      </c>
    </row>
    <row r="34974">
      <c r="A34974" s="221">
        <v>36957.0</v>
      </c>
      <c r="B34974" s="221">
        <v>2872.0</v>
      </c>
      <c r="C34974" s="221">
        <v>15.0</v>
      </c>
    </row>
    <row r="34975">
      <c r="A34975" s="221">
        <v>36957.0</v>
      </c>
      <c r="B34975" s="221">
        <v>2875.0</v>
      </c>
      <c r="C34975" s="221">
        <v>5.0</v>
      </c>
    </row>
    <row r="34976">
      <c r="A34976" s="221">
        <v>36957.0</v>
      </c>
      <c r="B34976" s="221">
        <v>2876.0</v>
      </c>
      <c r="C34976" s="221">
        <v>10.0</v>
      </c>
    </row>
    <row r="34977">
      <c r="A34977" s="221">
        <v>36958.0</v>
      </c>
      <c r="B34977" s="221">
        <v>34.0</v>
      </c>
      <c r="C34977" s="221">
        <v>1000000.0</v>
      </c>
    </row>
    <row r="34978">
      <c r="A34978" s="221">
        <v>36958.0</v>
      </c>
      <c r="B34978" s="221">
        <v>35.0</v>
      </c>
      <c r="C34978" s="221">
        <v>200000.0</v>
      </c>
    </row>
    <row r="34979">
      <c r="A34979" s="221">
        <v>36958.0</v>
      </c>
      <c r="B34979" s="221">
        <v>36.0</v>
      </c>
      <c r="C34979" s="221">
        <v>70000.0</v>
      </c>
    </row>
    <row r="34980">
      <c r="A34980" s="221">
        <v>36958.0</v>
      </c>
      <c r="B34980" s="221">
        <v>37.0</v>
      </c>
      <c r="C34980" s="221">
        <v>8000.0</v>
      </c>
    </row>
    <row r="34981">
      <c r="A34981" s="221">
        <v>36958.0</v>
      </c>
      <c r="B34981" s="221">
        <v>38.0</v>
      </c>
      <c r="C34981" s="221">
        <v>1500.0</v>
      </c>
    </row>
    <row r="34982">
      <c r="A34982" s="221">
        <v>36958.0</v>
      </c>
      <c r="B34982" s="221">
        <v>39.0</v>
      </c>
      <c r="C34982" s="221">
        <v>700.0</v>
      </c>
    </row>
    <row r="34983">
      <c r="A34983" s="221">
        <v>36958.0</v>
      </c>
      <c r="B34983" s="221">
        <v>40.0</v>
      </c>
      <c r="C34983" s="221">
        <v>300.0</v>
      </c>
    </row>
    <row r="34984">
      <c r="A34984" s="221">
        <v>36958.0</v>
      </c>
      <c r="B34984" s="221">
        <v>2867.0</v>
      </c>
      <c r="C34984" s="221">
        <v>10.0</v>
      </c>
    </row>
    <row r="34985">
      <c r="A34985" s="221">
        <v>36958.0</v>
      </c>
      <c r="B34985" s="221">
        <v>2868.0</v>
      </c>
      <c r="C34985" s="221">
        <v>10.0</v>
      </c>
    </row>
    <row r="34986">
      <c r="A34986" s="221">
        <v>36958.0</v>
      </c>
      <c r="B34986" s="221">
        <v>2871.0</v>
      </c>
      <c r="C34986" s="221">
        <v>5.0</v>
      </c>
    </row>
    <row r="34987">
      <c r="A34987" s="221">
        <v>36958.0</v>
      </c>
      <c r="B34987" s="221">
        <v>2872.0</v>
      </c>
      <c r="C34987" s="221">
        <v>5.0</v>
      </c>
    </row>
    <row r="34988">
      <c r="A34988" s="221">
        <v>36958.0</v>
      </c>
      <c r="B34988" s="221">
        <v>2876.0</v>
      </c>
      <c r="C34988" s="221">
        <v>5.0</v>
      </c>
    </row>
    <row r="34989">
      <c r="A34989" s="221">
        <v>37135.0</v>
      </c>
      <c r="B34989" s="221">
        <v>34.0</v>
      </c>
      <c r="C34989" s="221">
        <v>24889.0</v>
      </c>
    </row>
    <row r="34990">
      <c r="A34990" s="221">
        <v>37135.0</v>
      </c>
      <c r="B34990" s="221">
        <v>35.0</v>
      </c>
      <c r="C34990" s="221">
        <v>7444.0</v>
      </c>
    </row>
    <row r="34991">
      <c r="A34991" s="221">
        <v>37135.0</v>
      </c>
      <c r="B34991" s="221">
        <v>36.0</v>
      </c>
      <c r="C34991" s="221">
        <v>744.0</v>
      </c>
    </row>
    <row r="34992">
      <c r="A34992" s="221">
        <v>37135.0</v>
      </c>
      <c r="B34992" s="221">
        <v>37.0</v>
      </c>
      <c r="C34992" s="221">
        <v>444.0</v>
      </c>
    </row>
    <row r="34993">
      <c r="A34993" s="221">
        <v>37135.0</v>
      </c>
      <c r="B34993" s="221">
        <v>38.0</v>
      </c>
      <c r="C34993" s="221">
        <v>50.0</v>
      </c>
    </row>
    <row r="34994">
      <c r="A34994" s="221">
        <v>37135.0</v>
      </c>
      <c r="B34994" s="221">
        <v>39.0</v>
      </c>
      <c r="C34994" s="221">
        <v>22.0</v>
      </c>
    </row>
    <row r="34995">
      <c r="A34995" s="221">
        <v>37135.0</v>
      </c>
      <c r="B34995" s="221">
        <v>3828.0</v>
      </c>
      <c r="C34995" s="221">
        <v>20.0</v>
      </c>
    </row>
    <row r="34996">
      <c r="A34996" s="221">
        <v>37135.0</v>
      </c>
      <c r="B34996" s="221">
        <v>11399.0</v>
      </c>
      <c r="C34996" s="221">
        <v>35.0</v>
      </c>
    </row>
    <row r="34997">
      <c r="A34997" s="221">
        <v>37135.0</v>
      </c>
      <c r="B34997" s="221">
        <v>11531.0</v>
      </c>
      <c r="C34997" s="221">
        <v>18.0</v>
      </c>
    </row>
    <row r="34998">
      <c r="A34998" s="221">
        <v>37135.0</v>
      </c>
      <c r="B34998" s="221">
        <v>11535.0</v>
      </c>
      <c r="C34998" s="221">
        <v>15.0</v>
      </c>
    </row>
    <row r="34999">
      <c r="A34999" s="221">
        <v>37135.0</v>
      </c>
      <c r="B34999" s="221">
        <v>11541.0</v>
      </c>
      <c r="C34999" s="221">
        <v>170.0</v>
      </c>
    </row>
    <row r="35000">
      <c r="A35000" s="221">
        <v>37135.0</v>
      </c>
      <c r="B35000" s="221">
        <v>11545.0</v>
      </c>
      <c r="C35000" s="221">
        <v>200.0</v>
      </c>
    </row>
    <row r="35001">
      <c r="A35001" s="221">
        <v>37135.0</v>
      </c>
      <c r="B35001" s="221">
        <v>11547.0</v>
      </c>
      <c r="C35001" s="221">
        <v>3.0</v>
      </c>
    </row>
    <row r="35002">
      <c r="A35002" s="221">
        <v>37135.0</v>
      </c>
      <c r="B35002" s="221">
        <v>11553.0</v>
      </c>
      <c r="C35002" s="221">
        <v>42.0</v>
      </c>
    </row>
    <row r="35003">
      <c r="A35003" s="221">
        <v>37135.0</v>
      </c>
      <c r="B35003" s="221">
        <v>11556.0</v>
      </c>
      <c r="C35003" s="221">
        <v>22.0</v>
      </c>
    </row>
    <row r="35004">
      <c r="A35004" s="221">
        <v>37141.0</v>
      </c>
      <c r="B35004" s="221">
        <v>34.0</v>
      </c>
      <c r="C35004" s="221">
        <v>75000.0</v>
      </c>
    </row>
    <row r="35005">
      <c r="A35005" s="221">
        <v>37141.0</v>
      </c>
      <c r="B35005" s="221">
        <v>35.0</v>
      </c>
      <c r="C35005" s="221">
        <v>15000.0</v>
      </c>
    </row>
    <row r="35006">
      <c r="A35006" s="221">
        <v>37141.0</v>
      </c>
      <c r="B35006" s="221">
        <v>36.0</v>
      </c>
      <c r="C35006" s="221">
        <v>5250.0</v>
      </c>
    </row>
    <row r="35007">
      <c r="A35007" s="221">
        <v>37141.0</v>
      </c>
      <c r="B35007" s="221">
        <v>37.0</v>
      </c>
      <c r="C35007" s="221">
        <v>600.0</v>
      </c>
    </row>
    <row r="35008">
      <c r="A35008" s="221">
        <v>37141.0</v>
      </c>
      <c r="B35008" s="221">
        <v>38.0</v>
      </c>
      <c r="C35008" s="221">
        <v>113.0</v>
      </c>
    </row>
    <row r="35009">
      <c r="A35009" s="221">
        <v>37141.0</v>
      </c>
      <c r="B35009" s="221">
        <v>39.0</v>
      </c>
      <c r="C35009" s="221">
        <v>53.0</v>
      </c>
    </row>
    <row r="35010">
      <c r="A35010" s="221">
        <v>37141.0</v>
      </c>
      <c r="B35010" s="221">
        <v>40.0</v>
      </c>
      <c r="C35010" s="221">
        <v>23.0</v>
      </c>
    </row>
    <row r="35011">
      <c r="A35011" s="221">
        <v>37141.0</v>
      </c>
      <c r="B35011" s="221">
        <v>2867.0</v>
      </c>
      <c r="C35011" s="221">
        <v>1.0</v>
      </c>
    </row>
    <row r="35012">
      <c r="A35012" s="221">
        <v>37141.0</v>
      </c>
      <c r="B35012" s="221">
        <v>2868.0</v>
      </c>
      <c r="C35012" s="221">
        <v>1.0</v>
      </c>
    </row>
    <row r="35013">
      <c r="A35013" s="221">
        <v>37141.0</v>
      </c>
      <c r="B35013" s="221">
        <v>2871.0</v>
      </c>
      <c r="C35013" s="221">
        <v>1.0</v>
      </c>
    </row>
    <row r="35014">
      <c r="A35014" s="221">
        <v>37142.0</v>
      </c>
      <c r="B35014" s="221">
        <v>34.0</v>
      </c>
      <c r="C35014" s="221">
        <v>2000000.0</v>
      </c>
    </row>
    <row r="35015">
      <c r="A35015" s="221">
        <v>37142.0</v>
      </c>
      <c r="B35015" s="221">
        <v>35.0</v>
      </c>
      <c r="C35015" s="221">
        <v>400000.0</v>
      </c>
    </row>
    <row r="35016">
      <c r="A35016" s="221">
        <v>37142.0</v>
      </c>
      <c r="B35016" s="221">
        <v>36.0</v>
      </c>
      <c r="C35016" s="221">
        <v>140000.0</v>
      </c>
    </row>
    <row r="35017">
      <c r="A35017" s="221">
        <v>37142.0</v>
      </c>
      <c r="B35017" s="221">
        <v>37.0</v>
      </c>
      <c r="C35017" s="221">
        <v>16000.0</v>
      </c>
    </row>
    <row r="35018">
      <c r="A35018" s="221">
        <v>37142.0</v>
      </c>
      <c r="B35018" s="221">
        <v>38.0</v>
      </c>
      <c r="C35018" s="221">
        <v>3000.0</v>
      </c>
    </row>
    <row r="35019">
      <c r="A35019" s="221">
        <v>37142.0</v>
      </c>
      <c r="B35019" s="221">
        <v>39.0</v>
      </c>
      <c r="C35019" s="221">
        <v>1400.0</v>
      </c>
    </row>
    <row r="35020">
      <c r="A35020" s="221">
        <v>37142.0</v>
      </c>
      <c r="B35020" s="221">
        <v>40.0</v>
      </c>
      <c r="C35020" s="221">
        <v>600.0</v>
      </c>
    </row>
    <row r="35021">
      <c r="A35021" s="221">
        <v>37142.0</v>
      </c>
      <c r="B35021" s="221">
        <v>2867.0</v>
      </c>
      <c r="C35021" s="221">
        <v>12.0</v>
      </c>
    </row>
    <row r="35022">
      <c r="A35022" s="221">
        <v>37142.0</v>
      </c>
      <c r="B35022" s="221">
        <v>2868.0</v>
      </c>
      <c r="C35022" s="221">
        <v>12.0</v>
      </c>
    </row>
    <row r="35023">
      <c r="A35023" s="221">
        <v>37142.0</v>
      </c>
      <c r="B35023" s="221">
        <v>2869.0</v>
      </c>
      <c r="C35023" s="221">
        <v>6.0</v>
      </c>
    </row>
    <row r="35024">
      <c r="A35024" s="221">
        <v>37142.0</v>
      </c>
      <c r="B35024" s="221">
        <v>2870.0</v>
      </c>
      <c r="C35024" s="221">
        <v>6.0</v>
      </c>
    </row>
    <row r="35025">
      <c r="A35025" s="221">
        <v>37142.0</v>
      </c>
      <c r="B35025" s="221">
        <v>2871.0</v>
      </c>
      <c r="C35025" s="221">
        <v>12.0</v>
      </c>
    </row>
    <row r="35026">
      <c r="A35026" s="221">
        <v>37142.0</v>
      </c>
      <c r="B35026" s="221">
        <v>2872.0</v>
      </c>
      <c r="C35026" s="221">
        <v>6.0</v>
      </c>
    </row>
    <row r="35027">
      <c r="A35027" s="221">
        <v>37142.0</v>
      </c>
      <c r="B35027" s="221">
        <v>2875.0</v>
      </c>
      <c r="C35027" s="221">
        <v>6.0</v>
      </c>
    </row>
    <row r="35028">
      <c r="A35028" s="221">
        <v>37142.0</v>
      </c>
      <c r="B35028" s="221">
        <v>2876.0</v>
      </c>
      <c r="C35028" s="221">
        <v>6.0</v>
      </c>
    </row>
    <row r="35029">
      <c r="A35029" s="221">
        <v>37143.0</v>
      </c>
      <c r="B35029" s="221">
        <v>34.0</v>
      </c>
      <c r="C35029" s="221">
        <v>2.0E7</v>
      </c>
    </row>
    <row r="35030">
      <c r="A35030" s="221">
        <v>37143.0</v>
      </c>
      <c r="B35030" s="221">
        <v>35.0</v>
      </c>
      <c r="C35030" s="221">
        <v>4000000.0</v>
      </c>
    </row>
    <row r="35031">
      <c r="A35031" s="221">
        <v>37143.0</v>
      </c>
      <c r="B35031" s="221">
        <v>36.0</v>
      </c>
      <c r="C35031" s="221">
        <v>1400000.0</v>
      </c>
    </row>
    <row r="35032">
      <c r="A35032" s="221">
        <v>37143.0</v>
      </c>
      <c r="B35032" s="221">
        <v>37.0</v>
      </c>
      <c r="C35032" s="221">
        <v>160000.0</v>
      </c>
    </row>
    <row r="35033">
      <c r="A35033" s="221">
        <v>37143.0</v>
      </c>
      <c r="B35033" s="221">
        <v>38.0</v>
      </c>
      <c r="C35033" s="221">
        <v>30000.0</v>
      </c>
    </row>
    <row r="35034">
      <c r="A35034" s="221">
        <v>37143.0</v>
      </c>
      <c r="B35034" s="221">
        <v>39.0</v>
      </c>
      <c r="C35034" s="221">
        <v>14000.0</v>
      </c>
    </row>
    <row r="35035">
      <c r="A35035" s="221">
        <v>37143.0</v>
      </c>
      <c r="B35035" s="221">
        <v>40.0</v>
      </c>
      <c r="C35035" s="221">
        <v>6000.0</v>
      </c>
    </row>
    <row r="35036">
      <c r="A35036" s="221">
        <v>37143.0</v>
      </c>
      <c r="B35036" s="221">
        <v>2867.0</v>
      </c>
      <c r="C35036" s="221">
        <v>150.0</v>
      </c>
    </row>
    <row r="35037">
      <c r="A35037" s="221">
        <v>37143.0</v>
      </c>
      <c r="B35037" s="221">
        <v>2868.0</v>
      </c>
      <c r="C35037" s="221">
        <v>150.0</v>
      </c>
    </row>
    <row r="35038">
      <c r="A35038" s="221">
        <v>37143.0</v>
      </c>
      <c r="B35038" s="221">
        <v>2869.0</v>
      </c>
      <c r="C35038" s="221">
        <v>75.0</v>
      </c>
    </row>
    <row r="35039">
      <c r="A35039" s="221">
        <v>37143.0</v>
      </c>
      <c r="B35039" s="221">
        <v>2870.0</v>
      </c>
      <c r="C35039" s="221">
        <v>75.0</v>
      </c>
    </row>
    <row r="35040">
      <c r="A35040" s="221">
        <v>37143.0</v>
      </c>
      <c r="B35040" s="221">
        <v>2871.0</v>
      </c>
      <c r="C35040" s="221">
        <v>150.0</v>
      </c>
    </row>
    <row r="35041">
      <c r="A35041" s="221">
        <v>37143.0</v>
      </c>
      <c r="B35041" s="221">
        <v>2872.0</v>
      </c>
      <c r="C35041" s="221">
        <v>75.0</v>
      </c>
    </row>
    <row r="35042">
      <c r="A35042" s="221">
        <v>37143.0</v>
      </c>
      <c r="B35042" s="221">
        <v>2875.0</v>
      </c>
      <c r="C35042" s="221">
        <v>75.0</v>
      </c>
    </row>
    <row r="35043">
      <c r="A35043" s="221">
        <v>37143.0</v>
      </c>
      <c r="B35043" s="221">
        <v>2876.0</v>
      </c>
      <c r="C35043" s="221">
        <v>75.0</v>
      </c>
    </row>
    <row r="35044">
      <c r="A35044" s="221">
        <v>37146.0</v>
      </c>
      <c r="B35044" s="221">
        <v>25590.0</v>
      </c>
      <c r="C35044" s="221">
        <v>960.0</v>
      </c>
    </row>
    <row r="35045">
      <c r="A35045" s="221">
        <v>37146.0</v>
      </c>
      <c r="B35045" s="221">
        <v>25591.0</v>
      </c>
      <c r="C35045" s="221">
        <v>1600.0</v>
      </c>
    </row>
    <row r="35046">
      <c r="A35046" s="221">
        <v>37146.0</v>
      </c>
      <c r="B35046" s="221">
        <v>25592.0</v>
      </c>
      <c r="C35046" s="221">
        <v>1600.0</v>
      </c>
    </row>
    <row r="35047">
      <c r="A35047" s="221">
        <v>37146.0</v>
      </c>
      <c r="B35047" s="221">
        <v>25593.0</v>
      </c>
      <c r="C35047" s="221">
        <v>1600.0</v>
      </c>
    </row>
    <row r="35048">
      <c r="A35048" s="221">
        <v>37146.0</v>
      </c>
      <c r="B35048" s="221">
        <v>25594.0</v>
      </c>
      <c r="C35048" s="221">
        <v>1600.0</v>
      </c>
    </row>
    <row r="35049">
      <c r="A35049" s="221">
        <v>37146.0</v>
      </c>
      <c r="B35049" s="221">
        <v>25597.0</v>
      </c>
      <c r="C35049" s="221">
        <v>1600.0</v>
      </c>
    </row>
    <row r="35050">
      <c r="A35050" s="221">
        <v>37146.0</v>
      </c>
      <c r="B35050" s="221">
        <v>25599.0</v>
      </c>
      <c r="C35050" s="221">
        <v>1600.0</v>
      </c>
    </row>
    <row r="35051">
      <c r="A35051" s="221">
        <v>37146.0</v>
      </c>
      <c r="B35051" s="221">
        <v>25601.0</v>
      </c>
      <c r="C35051" s="221">
        <v>1440.0</v>
      </c>
    </row>
    <row r="35052">
      <c r="A35052" s="221">
        <v>37146.0</v>
      </c>
      <c r="B35052" s="221">
        <v>25604.0</v>
      </c>
      <c r="C35052" s="221">
        <v>1600.0</v>
      </c>
    </row>
    <row r="35053">
      <c r="A35053" s="221">
        <v>37147.0</v>
      </c>
      <c r="B35053" s="221">
        <v>25609.0</v>
      </c>
      <c r="C35053" s="221">
        <v>20.0</v>
      </c>
    </row>
    <row r="35054">
      <c r="A35054" s="221">
        <v>37147.0</v>
      </c>
      <c r="B35054" s="221">
        <v>25610.0</v>
      </c>
      <c r="C35054" s="221">
        <v>200.0</v>
      </c>
    </row>
    <row r="35055">
      <c r="A35055" s="221">
        <v>37147.0</v>
      </c>
      <c r="B35055" s="221">
        <v>25611.0</v>
      </c>
      <c r="C35055" s="221">
        <v>1200.0</v>
      </c>
    </row>
    <row r="35056">
      <c r="A35056" s="221">
        <v>37147.0</v>
      </c>
      <c r="B35056" s="221">
        <v>25612.0</v>
      </c>
      <c r="C35056" s="221">
        <v>1200.0</v>
      </c>
    </row>
    <row r="35057">
      <c r="A35057" s="221">
        <v>37147.0</v>
      </c>
      <c r="B35057" s="221">
        <v>25613.0</v>
      </c>
      <c r="C35057" s="221">
        <v>200.0</v>
      </c>
    </row>
    <row r="35058">
      <c r="A35058" s="221">
        <v>37147.0</v>
      </c>
      <c r="B35058" s="221">
        <v>25616.0</v>
      </c>
      <c r="C35058" s="221">
        <v>1000.0</v>
      </c>
    </row>
    <row r="35059">
      <c r="A35059" s="221">
        <v>37147.0</v>
      </c>
      <c r="B35059" s="221">
        <v>25617.0</v>
      </c>
      <c r="C35059" s="221">
        <v>16.0</v>
      </c>
    </row>
    <row r="35060">
      <c r="A35060" s="221">
        <v>37147.0</v>
      </c>
      <c r="B35060" s="221">
        <v>25618.0</v>
      </c>
      <c r="C35060" s="221">
        <v>1200.0</v>
      </c>
    </row>
    <row r="35061">
      <c r="A35061" s="221">
        <v>37147.0</v>
      </c>
      <c r="B35061" s="221">
        <v>25620.0</v>
      </c>
      <c r="C35061" s="221">
        <v>28.0</v>
      </c>
    </row>
    <row r="35062">
      <c r="A35062" s="221">
        <v>37147.0</v>
      </c>
      <c r="B35062" s="221">
        <v>25623.0</v>
      </c>
      <c r="C35062" s="221">
        <v>200.0</v>
      </c>
    </row>
    <row r="35063">
      <c r="A35063" s="221">
        <v>37148.0</v>
      </c>
      <c r="B35063" s="221">
        <v>25590.0</v>
      </c>
      <c r="C35063" s="221">
        <v>960.0</v>
      </c>
    </row>
    <row r="35064">
      <c r="A35064" s="221">
        <v>37148.0</v>
      </c>
      <c r="B35064" s="221">
        <v>25591.0</v>
      </c>
      <c r="C35064" s="221">
        <v>1600.0</v>
      </c>
    </row>
    <row r="35065">
      <c r="A35065" s="221">
        <v>37148.0</v>
      </c>
      <c r="B35065" s="221">
        <v>25592.0</v>
      </c>
      <c r="C35065" s="221">
        <v>1600.0</v>
      </c>
    </row>
    <row r="35066">
      <c r="A35066" s="221">
        <v>37148.0</v>
      </c>
      <c r="B35066" s="221">
        <v>25593.0</v>
      </c>
      <c r="C35066" s="221">
        <v>1600.0</v>
      </c>
    </row>
    <row r="35067">
      <c r="A35067" s="221">
        <v>37148.0</v>
      </c>
      <c r="B35067" s="221">
        <v>25594.0</v>
      </c>
      <c r="C35067" s="221">
        <v>1600.0</v>
      </c>
    </row>
    <row r="35068">
      <c r="A35068" s="221">
        <v>37148.0</v>
      </c>
      <c r="B35068" s="221">
        <v>25597.0</v>
      </c>
      <c r="C35068" s="221">
        <v>1600.0</v>
      </c>
    </row>
    <row r="35069">
      <c r="A35069" s="221">
        <v>37148.0</v>
      </c>
      <c r="B35069" s="221">
        <v>25599.0</v>
      </c>
      <c r="C35069" s="221">
        <v>1600.0</v>
      </c>
    </row>
    <row r="35070">
      <c r="A35070" s="221">
        <v>37148.0</v>
      </c>
      <c r="B35070" s="221">
        <v>25601.0</v>
      </c>
      <c r="C35070" s="221">
        <v>1440.0</v>
      </c>
    </row>
    <row r="35071">
      <c r="A35071" s="221">
        <v>37148.0</v>
      </c>
      <c r="B35071" s="221">
        <v>25604.0</v>
      </c>
      <c r="C35071" s="221">
        <v>1600.0</v>
      </c>
    </row>
    <row r="35072">
      <c r="A35072" s="221">
        <v>37149.0</v>
      </c>
      <c r="B35072" s="221">
        <v>25609.0</v>
      </c>
      <c r="C35072" s="221">
        <v>20.0</v>
      </c>
    </row>
    <row r="35073">
      <c r="A35073" s="221">
        <v>37149.0</v>
      </c>
      <c r="B35073" s="221">
        <v>25610.0</v>
      </c>
      <c r="C35073" s="221">
        <v>200.0</v>
      </c>
    </row>
    <row r="35074">
      <c r="A35074" s="221">
        <v>37149.0</v>
      </c>
      <c r="B35074" s="221">
        <v>25611.0</v>
      </c>
      <c r="C35074" s="221">
        <v>1200.0</v>
      </c>
    </row>
    <row r="35075">
      <c r="A35075" s="221">
        <v>37149.0</v>
      </c>
      <c r="B35075" s="221">
        <v>25612.0</v>
      </c>
      <c r="C35075" s="221">
        <v>1200.0</v>
      </c>
    </row>
    <row r="35076">
      <c r="A35076" s="221">
        <v>37149.0</v>
      </c>
      <c r="B35076" s="221">
        <v>25613.0</v>
      </c>
      <c r="C35076" s="221">
        <v>200.0</v>
      </c>
    </row>
    <row r="35077">
      <c r="A35077" s="221">
        <v>37149.0</v>
      </c>
      <c r="B35077" s="221">
        <v>25616.0</v>
      </c>
      <c r="C35077" s="221">
        <v>1000.0</v>
      </c>
    </row>
    <row r="35078">
      <c r="A35078" s="221">
        <v>37149.0</v>
      </c>
      <c r="B35078" s="221">
        <v>25617.0</v>
      </c>
      <c r="C35078" s="221">
        <v>16.0</v>
      </c>
    </row>
    <row r="35079">
      <c r="A35079" s="221">
        <v>37149.0</v>
      </c>
      <c r="B35079" s="221">
        <v>25618.0</v>
      </c>
      <c r="C35079" s="221">
        <v>1200.0</v>
      </c>
    </row>
    <row r="35080">
      <c r="A35080" s="221">
        <v>37149.0</v>
      </c>
      <c r="B35080" s="221">
        <v>25620.0</v>
      </c>
      <c r="C35080" s="221">
        <v>28.0</v>
      </c>
    </row>
    <row r="35081">
      <c r="A35081" s="221">
        <v>37149.0</v>
      </c>
      <c r="B35081" s="221">
        <v>25623.0</v>
      </c>
      <c r="C35081" s="221">
        <v>200.0</v>
      </c>
    </row>
    <row r="35082">
      <c r="A35082" s="221">
        <v>37150.0</v>
      </c>
      <c r="B35082" s="221">
        <v>25590.0</v>
      </c>
      <c r="C35082" s="221">
        <v>960.0</v>
      </c>
    </row>
    <row r="35083">
      <c r="A35083" s="221">
        <v>37150.0</v>
      </c>
      <c r="B35083" s="221">
        <v>25591.0</v>
      </c>
      <c r="C35083" s="221">
        <v>1600.0</v>
      </c>
    </row>
    <row r="35084">
      <c r="A35084" s="221">
        <v>37150.0</v>
      </c>
      <c r="B35084" s="221">
        <v>25592.0</v>
      </c>
      <c r="C35084" s="221">
        <v>1600.0</v>
      </c>
    </row>
    <row r="35085">
      <c r="A35085" s="221">
        <v>37150.0</v>
      </c>
      <c r="B35085" s="221">
        <v>25593.0</v>
      </c>
      <c r="C35085" s="221">
        <v>1600.0</v>
      </c>
    </row>
    <row r="35086">
      <c r="A35086" s="221">
        <v>37150.0</v>
      </c>
      <c r="B35086" s="221">
        <v>25594.0</v>
      </c>
      <c r="C35086" s="221">
        <v>1600.0</v>
      </c>
    </row>
    <row r="35087">
      <c r="A35087" s="221">
        <v>37150.0</v>
      </c>
      <c r="B35087" s="221">
        <v>25597.0</v>
      </c>
      <c r="C35087" s="221">
        <v>1600.0</v>
      </c>
    </row>
    <row r="35088">
      <c r="A35088" s="221">
        <v>37150.0</v>
      </c>
      <c r="B35088" s="221">
        <v>25599.0</v>
      </c>
      <c r="C35088" s="221">
        <v>1600.0</v>
      </c>
    </row>
    <row r="35089">
      <c r="A35089" s="221">
        <v>37150.0</v>
      </c>
      <c r="B35089" s="221">
        <v>25601.0</v>
      </c>
      <c r="C35089" s="221">
        <v>1440.0</v>
      </c>
    </row>
    <row r="35090">
      <c r="A35090" s="221">
        <v>37150.0</v>
      </c>
      <c r="B35090" s="221">
        <v>25604.0</v>
      </c>
      <c r="C35090" s="221">
        <v>1600.0</v>
      </c>
    </row>
    <row r="35091">
      <c r="A35091" s="221">
        <v>37151.0</v>
      </c>
      <c r="B35091" s="221">
        <v>25609.0</v>
      </c>
      <c r="C35091" s="221">
        <v>20.0</v>
      </c>
    </row>
    <row r="35092">
      <c r="A35092" s="221">
        <v>37151.0</v>
      </c>
      <c r="B35092" s="221">
        <v>25610.0</v>
      </c>
      <c r="C35092" s="221">
        <v>200.0</v>
      </c>
    </row>
    <row r="35093">
      <c r="A35093" s="221">
        <v>37151.0</v>
      </c>
      <c r="B35093" s="221">
        <v>25611.0</v>
      </c>
      <c r="C35093" s="221">
        <v>1200.0</v>
      </c>
    </row>
    <row r="35094">
      <c r="A35094" s="221">
        <v>37151.0</v>
      </c>
      <c r="B35094" s="221">
        <v>25612.0</v>
      </c>
      <c r="C35094" s="221">
        <v>1200.0</v>
      </c>
    </row>
    <row r="35095">
      <c r="A35095" s="221">
        <v>37151.0</v>
      </c>
      <c r="B35095" s="221">
        <v>25613.0</v>
      </c>
      <c r="C35095" s="221">
        <v>200.0</v>
      </c>
    </row>
    <row r="35096">
      <c r="A35096" s="221">
        <v>37151.0</v>
      </c>
      <c r="B35096" s="221">
        <v>25616.0</v>
      </c>
      <c r="C35096" s="221">
        <v>1000.0</v>
      </c>
    </row>
    <row r="35097">
      <c r="A35097" s="221">
        <v>37151.0</v>
      </c>
      <c r="B35097" s="221">
        <v>25617.0</v>
      </c>
      <c r="C35097" s="221">
        <v>16.0</v>
      </c>
    </row>
    <row r="35098">
      <c r="A35098" s="221">
        <v>37151.0</v>
      </c>
      <c r="B35098" s="221">
        <v>25618.0</v>
      </c>
      <c r="C35098" s="221">
        <v>1200.0</v>
      </c>
    </row>
    <row r="35099">
      <c r="A35099" s="221">
        <v>37151.0</v>
      </c>
      <c r="B35099" s="221">
        <v>25620.0</v>
      </c>
      <c r="C35099" s="221">
        <v>28.0</v>
      </c>
    </row>
    <row r="35100">
      <c r="A35100" s="221">
        <v>37151.0</v>
      </c>
      <c r="B35100" s="221">
        <v>25623.0</v>
      </c>
      <c r="C35100" s="221">
        <v>200.0</v>
      </c>
    </row>
    <row r="35101">
      <c r="A35101" s="221">
        <v>37152.0</v>
      </c>
      <c r="B35101" s="221">
        <v>25609.0</v>
      </c>
      <c r="C35101" s="221">
        <v>20.0</v>
      </c>
    </row>
    <row r="35102">
      <c r="A35102" s="221">
        <v>37152.0</v>
      </c>
      <c r="B35102" s="221">
        <v>25610.0</v>
      </c>
      <c r="C35102" s="221">
        <v>200.0</v>
      </c>
    </row>
    <row r="35103">
      <c r="A35103" s="221">
        <v>37152.0</v>
      </c>
      <c r="B35103" s="221">
        <v>25611.0</v>
      </c>
      <c r="C35103" s="221">
        <v>1200.0</v>
      </c>
    </row>
    <row r="35104">
      <c r="A35104" s="221">
        <v>37152.0</v>
      </c>
      <c r="B35104" s="221">
        <v>25612.0</v>
      </c>
      <c r="C35104" s="221">
        <v>1200.0</v>
      </c>
    </row>
    <row r="35105">
      <c r="A35105" s="221">
        <v>37152.0</v>
      </c>
      <c r="B35105" s="221">
        <v>25613.0</v>
      </c>
      <c r="C35105" s="221">
        <v>200.0</v>
      </c>
    </row>
    <row r="35106">
      <c r="A35106" s="221">
        <v>37152.0</v>
      </c>
      <c r="B35106" s="221">
        <v>25616.0</v>
      </c>
      <c r="C35106" s="221">
        <v>1000.0</v>
      </c>
    </row>
    <row r="35107">
      <c r="A35107" s="221">
        <v>37152.0</v>
      </c>
      <c r="B35107" s="221">
        <v>25617.0</v>
      </c>
      <c r="C35107" s="221">
        <v>16.0</v>
      </c>
    </row>
    <row r="35108">
      <c r="A35108" s="221">
        <v>37152.0</v>
      </c>
      <c r="B35108" s="221">
        <v>25618.0</v>
      </c>
      <c r="C35108" s="221">
        <v>1200.0</v>
      </c>
    </row>
    <row r="35109">
      <c r="A35109" s="221">
        <v>37152.0</v>
      </c>
      <c r="B35109" s="221">
        <v>25620.0</v>
      </c>
      <c r="C35109" s="221">
        <v>28.0</v>
      </c>
    </row>
    <row r="35110">
      <c r="A35110" s="221">
        <v>37152.0</v>
      </c>
      <c r="B35110" s="221">
        <v>25623.0</v>
      </c>
      <c r="C35110" s="221">
        <v>200.0</v>
      </c>
    </row>
    <row r="35111">
      <c r="A35111" s="221">
        <v>37153.0</v>
      </c>
      <c r="B35111" s="221">
        <v>25609.0</v>
      </c>
      <c r="C35111" s="221">
        <v>20.0</v>
      </c>
    </row>
    <row r="35112">
      <c r="A35112" s="221">
        <v>37153.0</v>
      </c>
      <c r="B35112" s="221">
        <v>25610.0</v>
      </c>
      <c r="C35112" s="221">
        <v>200.0</v>
      </c>
    </row>
    <row r="35113">
      <c r="A35113" s="221">
        <v>37153.0</v>
      </c>
      <c r="B35113" s="221">
        <v>25611.0</v>
      </c>
      <c r="C35113" s="221">
        <v>1200.0</v>
      </c>
    </row>
    <row r="35114">
      <c r="A35114" s="221">
        <v>37153.0</v>
      </c>
      <c r="B35114" s="221">
        <v>25612.0</v>
      </c>
      <c r="C35114" s="221">
        <v>1200.0</v>
      </c>
    </row>
    <row r="35115">
      <c r="A35115" s="221">
        <v>37153.0</v>
      </c>
      <c r="B35115" s="221">
        <v>25613.0</v>
      </c>
      <c r="C35115" s="221">
        <v>200.0</v>
      </c>
    </row>
    <row r="35116">
      <c r="A35116" s="221">
        <v>37153.0</v>
      </c>
      <c r="B35116" s="221">
        <v>25616.0</v>
      </c>
      <c r="C35116" s="221">
        <v>1000.0</v>
      </c>
    </row>
    <row r="35117">
      <c r="A35117" s="221">
        <v>37153.0</v>
      </c>
      <c r="B35117" s="221">
        <v>25617.0</v>
      </c>
      <c r="C35117" s="221">
        <v>16.0</v>
      </c>
    </row>
    <row r="35118">
      <c r="A35118" s="221">
        <v>37153.0</v>
      </c>
      <c r="B35118" s="221">
        <v>25618.0</v>
      </c>
      <c r="C35118" s="221">
        <v>1200.0</v>
      </c>
    </row>
    <row r="35119">
      <c r="A35119" s="221">
        <v>37153.0</v>
      </c>
      <c r="B35119" s="221">
        <v>25620.0</v>
      </c>
      <c r="C35119" s="221">
        <v>28.0</v>
      </c>
    </row>
    <row r="35120">
      <c r="A35120" s="221">
        <v>37153.0</v>
      </c>
      <c r="B35120" s="221">
        <v>25623.0</v>
      </c>
      <c r="C35120" s="221">
        <v>200.0</v>
      </c>
    </row>
    <row r="35121">
      <c r="A35121" s="221">
        <v>37154.0</v>
      </c>
      <c r="B35121" s="221">
        <v>25590.0</v>
      </c>
      <c r="C35121" s="221">
        <v>960.0</v>
      </c>
    </row>
    <row r="35122">
      <c r="A35122" s="221">
        <v>37154.0</v>
      </c>
      <c r="B35122" s="221">
        <v>25591.0</v>
      </c>
      <c r="C35122" s="221">
        <v>1600.0</v>
      </c>
    </row>
    <row r="35123">
      <c r="A35123" s="221">
        <v>37154.0</v>
      </c>
      <c r="B35123" s="221">
        <v>25592.0</v>
      </c>
      <c r="C35123" s="221">
        <v>1600.0</v>
      </c>
    </row>
    <row r="35124">
      <c r="A35124" s="221">
        <v>37154.0</v>
      </c>
      <c r="B35124" s="221">
        <v>25593.0</v>
      </c>
      <c r="C35124" s="221">
        <v>1600.0</v>
      </c>
    </row>
    <row r="35125">
      <c r="A35125" s="221">
        <v>37154.0</v>
      </c>
      <c r="B35125" s="221">
        <v>25594.0</v>
      </c>
      <c r="C35125" s="221">
        <v>1600.0</v>
      </c>
    </row>
    <row r="35126">
      <c r="A35126" s="221">
        <v>37154.0</v>
      </c>
      <c r="B35126" s="221">
        <v>25597.0</v>
      </c>
      <c r="C35126" s="221">
        <v>1600.0</v>
      </c>
    </row>
    <row r="35127">
      <c r="A35127" s="221">
        <v>37154.0</v>
      </c>
      <c r="B35127" s="221">
        <v>25599.0</v>
      </c>
      <c r="C35127" s="221">
        <v>1600.0</v>
      </c>
    </row>
    <row r="35128">
      <c r="A35128" s="221">
        <v>37154.0</v>
      </c>
      <c r="B35128" s="221">
        <v>25601.0</v>
      </c>
      <c r="C35128" s="221">
        <v>1440.0</v>
      </c>
    </row>
    <row r="35129">
      <c r="A35129" s="221">
        <v>37154.0</v>
      </c>
      <c r="B35129" s="221">
        <v>25604.0</v>
      </c>
      <c r="C35129" s="221">
        <v>1600.0</v>
      </c>
    </row>
    <row r="35130">
      <c r="A35130" s="221">
        <v>37155.0</v>
      </c>
      <c r="B35130" s="221">
        <v>25609.0</v>
      </c>
      <c r="C35130" s="221">
        <v>20.0</v>
      </c>
    </row>
    <row r="35131">
      <c r="A35131" s="221">
        <v>37155.0</v>
      </c>
      <c r="B35131" s="221">
        <v>25610.0</v>
      </c>
      <c r="C35131" s="221">
        <v>200.0</v>
      </c>
    </row>
    <row r="35132">
      <c r="A35132" s="221">
        <v>37155.0</v>
      </c>
      <c r="B35132" s="221">
        <v>25611.0</v>
      </c>
      <c r="C35132" s="221">
        <v>1200.0</v>
      </c>
    </row>
    <row r="35133">
      <c r="A35133" s="221">
        <v>37155.0</v>
      </c>
      <c r="B35133" s="221">
        <v>25612.0</v>
      </c>
      <c r="C35133" s="221">
        <v>1200.0</v>
      </c>
    </row>
    <row r="35134">
      <c r="A35134" s="221">
        <v>37155.0</v>
      </c>
      <c r="B35134" s="221">
        <v>25613.0</v>
      </c>
      <c r="C35134" s="221">
        <v>200.0</v>
      </c>
    </row>
    <row r="35135">
      <c r="A35135" s="221">
        <v>37155.0</v>
      </c>
      <c r="B35135" s="221">
        <v>25616.0</v>
      </c>
      <c r="C35135" s="221">
        <v>1000.0</v>
      </c>
    </row>
    <row r="35136">
      <c r="A35136" s="221">
        <v>37155.0</v>
      </c>
      <c r="B35136" s="221">
        <v>25617.0</v>
      </c>
      <c r="C35136" s="221">
        <v>16.0</v>
      </c>
    </row>
    <row r="35137">
      <c r="A35137" s="221">
        <v>37155.0</v>
      </c>
      <c r="B35137" s="221">
        <v>25618.0</v>
      </c>
      <c r="C35137" s="221">
        <v>1200.0</v>
      </c>
    </row>
    <row r="35138">
      <c r="A35138" s="221">
        <v>37155.0</v>
      </c>
      <c r="B35138" s="221">
        <v>25620.0</v>
      </c>
      <c r="C35138" s="221">
        <v>28.0</v>
      </c>
    </row>
    <row r="35139">
      <c r="A35139" s="221">
        <v>37155.0</v>
      </c>
      <c r="B35139" s="221">
        <v>25623.0</v>
      </c>
      <c r="C35139" s="221">
        <v>200.0</v>
      </c>
    </row>
    <row r="35140">
      <c r="A35140" s="221">
        <v>37156.0</v>
      </c>
      <c r="B35140" s="221">
        <v>25590.0</v>
      </c>
      <c r="C35140" s="221">
        <v>960.0</v>
      </c>
    </row>
    <row r="35141">
      <c r="A35141" s="221">
        <v>37156.0</v>
      </c>
      <c r="B35141" s="221">
        <v>25591.0</v>
      </c>
      <c r="C35141" s="221">
        <v>1600.0</v>
      </c>
    </row>
    <row r="35142">
      <c r="A35142" s="221">
        <v>37156.0</v>
      </c>
      <c r="B35142" s="221">
        <v>25592.0</v>
      </c>
      <c r="C35142" s="221">
        <v>1600.0</v>
      </c>
    </row>
    <row r="35143">
      <c r="A35143" s="221">
        <v>37156.0</v>
      </c>
      <c r="B35143" s="221">
        <v>25593.0</v>
      </c>
      <c r="C35143" s="221">
        <v>1600.0</v>
      </c>
    </row>
    <row r="35144">
      <c r="A35144" s="221">
        <v>37156.0</v>
      </c>
      <c r="B35144" s="221">
        <v>25594.0</v>
      </c>
      <c r="C35144" s="221">
        <v>1600.0</v>
      </c>
    </row>
    <row r="35145">
      <c r="A35145" s="221">
        <v>37156.0</v>
      </c>
      <c r="B35145" s="221">
        <v>25597.0</v>
      </c>
      <c r="C35145" s="221">
        <v>1600.0</v>
      </c>
    </row>
    <row r="35146">
      <c r="A35146" s="221">
        <v>37156.0</v>
      </c>
      <c r="B35146" s="221">
        <v>25599.0</v>
      </c>
      <c r="C35146" s="221">
        <v>1600.0</v>
      </c>
    </row>
    <row r="35147">
      <c r="A35147" s="221">
        <v>37156.0</v>
      </c>
      <c r="B35147" s="221">
        <v>25601.0</v>
      </c>
      <c r="C35147" s="221">
        <v>1440.0</v>
      </c>
    </row>
    <row r="35148">
      <c r="A35148" s="221">
        <v>37156.0</v>
      </c>
      <c r="B35148" s="221">
        <v>25604.0</v>
      </c>
      <c r="C35148" s="221">
        <v>1600.0</v>
      </c>
    </row>
    <row r="35149">
      <c r="A35149" s="221">
        <v>37157.0</v>
      </c>
      <c r="B35149" s="221">
        <v>25609.0</v>
      </c>
      <c r="C35149" s="221">
        <v>20.0</v>
      </c>
    </row>
    <row r="35150">
      <c r="A35150" s="221">
        <v>37157.0</v>
      </c>
      <c r="B35150" s="221">
        <v>25610.0</v>
      </c>
      <c r="C35150" s="221">
        <v>200.0</v>
      </c>
    </row>
    <row r="35151">
      <c r="A35151" s="221">
        <v>37157.0</v>
      </c>
      <c r="B35151" s="221">
        <v>25611.0</v>
      </c>
      <c r="C35151" s="221">
        <v>1200.0</v>
      </c>
    </row>
    <row r="35152">
      <c r="A35152" s="221">
        <v>37157.0</v>
      </c>
      <c r="B35152" s="221">
        <v>25612.0</v>
      </c>
      <c r="C35152" s="221">
        <v>1200.0</v>
      </c>
    </row>
    <row r="35153">
      <c r="A35153" s="221">
        <v>37157.0</v>
      </c>
      <c r="B35153" s="221">
        <v>25613.0</v>
      </c>
      <c r="C35153" s="221">
        <v>200.0</v>
      </c>
    </row>
    <row r="35154">
      <c r="A35154" s="221">
        <v>37157.0</v>
      </c>
      <c r="B35154" s="221">
        <v>25616.0</v>
      </c>
      <c r="C35154" s="221">
        <v>1000.0</v>
      </c>
    </row>
    <row r="35155">
      <c r="A35155" s="221">
        <v>37157.0</v>
      </c>
      <c r="B35155" s="221">
        <v>25617.0</v>
      </c>
      <c r="C35155" s="221">
        <v>16.0</v>
      </c>
    </row>
    <row r="35156">
      <c r="A35156" s="221">
        <v>37157.0</v>
      </c>
      <c r="B35156" s="221">
        <v>25618.0</v>
      </c>
      <c r="C35156" s="221">
        <v>1200.0</v>
      </c>
    </row>
    <row r="35157">
      <c r="A35157" s="221">
        <v>37157.0</v>
      </c>
      <c r="B35157" s="221">
        <v>25620.0</v>
      </c>
      <c r="C35157" s="221">
        <v>28.0</v>
      </c>
    </row>
    <row r="35158">
      <c r="A35158" s="221">
        <v>37157.0</v>
      </c>
      <c r="B35158" s="221">
        <v>25623.0</v>
      </c>
      <c r="C35158" s="221">
        <v>200.0</v>
      </c>
    </row>
    <row r="35159">
      <c r="A35159" s="221">
        <v>37158.0</v>
      </c>
      <c r="B35159" s="221">
        <v>25590.0</v>
      </c>
      <c r="C35159" s="221">
        <v>960.0</v>
      </c>
    </row>
    <row r="35160">
      <c r="A35160" s="221">
        <v>37158.0</v>
      </c>
      <c r="B35160" s="221">
        <v>25591.0</v>
      </c>
      <c r="C35160" s="221">
        <v>1600.0</v>
      </c>
    </row>
    <row r="35161">
      <c r="A35161" s="221">
        <v>37158.0</v>
      </c>
      <c r="B35161" s="221">
        <v>25592.0</v>
      </c>
      <c r="C35161" s="221">
        <v>1600.0</v>
      </c>
    </row>
    <row r="35162">
      <c r="A35162" s="221">
        <v>37158.0</v>
      </c>
      <c r="B35162" s="221">
        <v>25593.0</v>
      </c>
      <c r="C35162" s="221">
        <v>1600.0</v>
      </c>
    </row>
    <row r="35163">
      <c r="A35163" s="221">
        <v>37158.0</v>
      </c>
      <c r="B35163" s="221">
        <v>25594.0</v>
      </c>
      <c r="C35163" s="221">
        <v>1600.0</v>
      </c>
    </row>
    <row r="35164">
      <c r="A35164" s="221">
        <v>37158.0</v>
      </c>
      <c r="B35164" s="221">
        <v>25597.0</v>
      </c>
      <c r="C35164" s="221">
        <v>1600.0</v>
      </c>
    </row>
    <row r="35165">
      <c r="A35165" s="221">
        <v>37158.0</v>
      </c>
      <c r="B35165" s="221">
        <v>25598.0</v>
      </c>
      <c r="C35165" s="221">
        <v>480.0</v>
      </c>
    </row>
    <row r="35166">
      <c r="A35166" s="221">
        <v>37158.0</v>
      </c>
      <c r="B35166" s="221">
        <v>25599.0</v>
      </c>
      <c r="C35166" s="221">
        <v>1600.0</v>
      </c>
    </row>
    <row r="35167">
      <c r="A35167" s="221">
        <v>37158.0</v>
      </c>
      <c r="B35167" s="221">
        <v>25601.0</v>
      </c>
      <c r="C35167" s="221">
        <v>1440.0</v>
      </c>
    </row>
    <row r="35168">
      <c r="A35168" s="221">
        <v>37158.0</v>
      </c>
      <c r="B35168" s="221">
        <v>25604.0</v>
      </c>
      <c r="C35168" s="221">
        <v>1600.0</v>
      </c>
    </row>
    <row r="35169">
      <c r="A35169" s="221">
        <v>37159.0</v>
      </c>
      <c r="B35169" s="221">
        <v>25609.0</v>
      </c>
      <c r="C35169" s="221">
        <v>20.0</v>
      </c>
    </row>
    <row r="35170">
      <c r="A35170" s="221">
        <v>37159.0</v>
      </c>
      <c r="B35170" s="221">
        <v>25610.0</v>
      </c>
      <c r="C35170" s="221">
        <v>200.0</v>
      </c>
    </row>
    <row r="35171">
      <c r="A35171" s="221">
        <v>37159.0</v>
      </c>
      <c r="B35171" s="221">
        <v>25611.0</v>
      </c>
      <c r="C35171" s="221">
        <v>1200.0</v>
      </c>
    </row>
    <row r="35172">
      <c r="A35172" s="221">
        <v>37159.0</v>
      </c>
      <c r="B35172" s="221">
        <v>25612.0</v>
      </c>
      <c r="C35172" s="221">
        <v>1200.0</v>
      </c>
    </row>
    <row r="35173">
      <c r="A35173" s="221">
        <v>37159.0</v>
      </c>
      <c r="B35173" s="221">
        <v>25613.0</v>
      </c>
      <c r="C35173" s="221">
        <v>200.0</v>
      </c>
    </row>
    <row r="35174">
      <c r="A35174" s="221">
        <v>37159.0</v>
      </c>
      <c r="B35174" s="221">
        <v>25616.0</v>
      </c>
      <c r="C35174" s="221">
        <v>1000.0</v>
      </c>
    </row>
    <row r="35175">
      <c r="A35175" s="221">
        <v>37159.0</v>
      </c>
      <c r="B35175" s="221">
        <v>25617.0</v>
      </c>
      <c r="C35175" s="221">
        <v>16.0</v>
      </c>
    </row>
    <row r="35176">
      <c r="A35176" s="221">
        <v>37159.0</v>
      </c>
      <c r="B35176" s="221">
        <v>25618.0</v>
      </c>
      <c r="C35176" s="221">
        <v>1200.0</v>
      </c>
    </row>
    <row r="35177">
      <c r="A35177" s="221">
        <v>37159.0</v>
      </c>
      <c r="B35177" s="221">
        <v>25620.0</v>
      </c>
      <c r="C35177" s="221">
        <v>28.0</v>
      </c>
    </row>
    <row r="35178">
      <c r="A35178" s="221">
        <v>37159.0</v>
      </c>
      <c r="B35178" s="221">
        <v>25623.0</v>
      </c>
      <c r="C35178" s="221">
        <v>200.0</v>
      </c>
    </row>
    <row r="35179">
      <c r="A35179" s="221">
        <v>37160.0</v>
      </c>
      <c r="B35179" s="221">
        <v>25590.0</v>
      </c>
      <c r="C35179" s="221">
        <v>960.0</v>
      </c>
    </row>
    <row r="35180">
      <c r="A35180" s="221">
        <v>37160.0</v>
      </c>
      <c r="B35180" s="221">
        <v>25591.0</v>
      </c>
      <c r="C35180" s="221">
        <v>1600.0</v>
      </c>
    </row>
    <row r="35181">
      <c r="A35181" s="221">
        <v>37160.0</v>
      </c>
      <c r="B35181" s="221">
        <v>25592.0</v>
      </c>
      <c r="C35181" s="221">
        <v>1600.0</v>
      </c>
    </row>
    <row r="35182">
      <c r="A35182" s="221">
        <v>37160.0</v>
      </c>
      <c r="B35182" s="221">
        <v>25593.0</v>
      </c>
      <c r="C35182" s="221">
        <v>1600.0</v>
      </c>
    </row>
    <row r="35183">
      <c r="A35183" s="221">
        <v>37160.0</v>
      </c>
      <c r="B35183" s="221">
        <v>25594.0</v>
      </c>
      <c r="C35183" s="221">
        <v>1600.0</v>
      </c>
    </row>
    <row r="35184">
      <c r="A35184" s="221">
        <v>37160.0</v>
      </c>
      <c r="B35184" s="221">
        <v>25597.0</v>
      </c>
      <c r="C35184" s="221">
        <v>1600.0</v>
      </c>
    </row>
    <row r="35185">
      <c r="A35185" s="221">
        <v>37160.0</v>
      </c>
      <c r="B35185" s="221">
        <v>25599.0</v>
      </c>
      <c r="C35185" s="221">
        <v>1600.0</v>
      </c>
    </row>
    <row r="35186">
      <c r="A35186" s="221">
        <v>37160.0</v>
      </c>
      <c r="B35186" s="221">
        <v>25601.0</v>
      </c>
      <c r="C35186" s="221">
        <v>1440.0</v>
      </c>
    </row>
    <row r="35187">
      <c r="A35187" s="221">
        <v>37160.0</v>
      </c>
      <c r="B35187" s="221">
        <v>25604.0</v>
      </c>
      <c r="C35187" s="221">
        <v>1600.0</v>
      </c>
    </row>
    <row r="35188">
      <c r="A35188" s="221">
        <v>37161.0</v>
      </c>
      <c r="B35188" s="221">
        <v>25609.0</v>
      </c>
      <c r="C35188" s="221">
        <v>20.0</v>
      </c>
    </row>
    <row r="35189">
      <c r="A35189" s="221">
        <v>37161.0</v>
      </c>
      <c r="B35189" s="221">
        <v>25610.0</v>
      </c>
      <c r="C35189" s="221">
        <v>200.0</v>
      </c>
    </row>
    <row r="35190">
      <c r="A35190" s="221">
        <v>37161.0</v>
      </c>
      <c r="B35190" s="221">
        <v>25611.0</v>
      </c>
      <c r="C35190" s="221">
        <v>1200.0</v>
      </c>
    </row>
    <row r="35191">
      <c r="A35191" s="221">
        <v>37161.0</v>
      </c>
      <c r="B35191" s="221">
        <v>25612.0</v>
      </c>
      <c r="C35191" s="221">
        <v>1200.0</v>
      </c>
    </row>
    <row r="35192">
      <c r="A35192" s="221">
        <v>37161.0</v>
      </c>
      <c r="B35192" s="221">
        <v>25613.0</v>
      </c>
      <c r="C35192" s="221">
        <v>200.0</v>
      </c>
    </row>
    <row r="35193">
      <c r="A35193" s="221">
        <v>37161.0</v>
      </c>
      <c r="B35193" s="221">
        <v>25616.0</v>
      </c>
      <c r="C35193" s="221">
        <v>1000.0</v>
      </c>
    </row>
    <row r="35194">
      <c r="A35194" s="221">
        <v>37161.0</v>
      </c>
      <c r="B35194" s="221">
        <v>25617.0</v>
      </c>
      <c r="C35194" s="221">
        <v>16.0</v>
      </c>
    </row>
    <row r="35195">
      <c r="A35195" s="221">
        <v>37161.0</v>
      </c>
      <c r="B35195" s="221">
        <v>25618.0</v>
      </c>
      <c r="C35195" s="221">
        <v>1200.0</v>
      </c>
    </row>
    <row r="35196">
      <c r="A35196" s="221">
        <v>37161.0</v>
      </c>
      <c r="B35196" s="221">
        <v>25620.0</v>
      </c>
      <c r="C35196" s="221">
        <v>28.0</v>
      </c>
    </row>
    <row r="35197">
      <c r="A35197" s="221">
        <v>37161.0</v>
      </c>
      <c r="B35197" s="221">
        <v>25623.0</v>
      </c>
      <c r="C35197" s="221">
        <v>200.0</v>
      </c>
    </row>
    <row r="35198">
      <c r="A35198" s="221">
        <v>37162.0</v>
      </c>
      <c r="B35198" s="221">
        <v>25590.0</v>
      </c>
      <c r="C35198" s="221">
        <v>960.0</v>
      </c>
    </row>
    <row r="35199">
      <c r="A35199" s="221">
        <v>37162.0</v>
      </c>
      <c r="B35199" s="221">
        <v>25591.0</v>
      </c>
      <c r="C35199" s="221">
        <v>1600.0</v>
      </c>
    </row>
    <row r="35200">
      <c r="A35200" s="221">
        <v>37162.0</v>
      </c>
      <c r="B35200" s="221">
        <v>25592.0</v>
      </c>
      <c r="C35200" s="221">
        <v>1600.0</v>
      </c>
    </row>
    <row r="35201">
      <c r="A35201" s="221">
        <v>37162.0</v>
      </c>
      <c r="B35201" s="221">
        <v>25593.0</v>
      </c>
      <c r="C35201" s="221">
        <v>1600.0</v>
      </c>
    </row>
    <row r="35202">
      <c r="A35202" s="221">
        <v>37162.0</v>
      </c>
      <c r="B35202" s="221">
        <v>25594.0</v>
      </c>
      <c r="C35202" s="221">
        <v>1600.0</v>
      </c>
    </row>
    <row r="35203">
      <c r="A35203" s="221">
        <v>37162.0</v>
      </c>
      <c r="B35203" s="221">
        <v>25597.0</v>
      </c>
      <c r="C35203" s="221">
        <v>1600.0</v>
      </c>
    </row>
    <row r="35204">
      <c r="A35204" s="221">
        <v>37162.0</v>
      </c>
      <c r="B35204" s="221">
        <v>25599.0</v>
      </c>
      <c r="C35204" s="221">
        <v>1600.0</v>
      </c>
    </row>
    <row r="35205">
      <c r="A35205" s="221">
        <v>37162.0</v>
      </c>
      <c r="B35205" s="221">
        <v>25601.0</v>
      </c>
      <c r="C35205" s="221">
        <v>1440.0</v>
      </c>
    </row>
    <row r="35206">
      <c r="A35206" s="221">
        <v>37162.0</v>
      </c>
      <c r="B35206" s="221">
        <v>25604.0</v>
      </c>
      <c r="C35206" s="221">
        <v>1600.0</v>
      </c>
    </row>
    <row r="35207">
      <c r="A35207" s="221">
        <v>37163.0</v>
      </c>
      <c r="B35207" s="221">
        <v>25609.0</v>
      </c>
      <c r="C35207" s="221">
        <v>20.0</v>
      </c>
    </row>
    <row r="35208">
      <c r="A35208" s="221">
        <v>37163.0</v>
      </c>
      <c r="B35208" s="221">
        <v>25610.0</v>
      </c>
      <c r="C35208" s="221">
        <v>200.0</v>
      </c>
    </row>
    <row r="35209">
      <c r="A35209" s="221">
        <v>37163.0</v>
      </c>
      <c r="B35209" s="221">
        <v>25611.0</v>
      </c>
      <c r="C35209" s="221">
        <v>1200.0</v>
      </c>
    </row>
    <row r="35210">
      <c r="A35210" s="221">
        <v>37163.0</v>
      </c>
      <c r="B35210" s="221">
        <v>25612.0</v>
      </c>
      <c r="C35210" s="221">
        <v>1200.0</v>
      </c>
    </row>
    <row r="35211">
      <c r="A35211" s="221">
        <v>37163.0</v>
      </c>
      <c r="B35211" s="221">
        <v>25613.0</v>
      </c>
      <c r="C35211" s="221">
        <v>200.0</v>
      </c>
    </row>
    <row r="35212">
      <c r="A35212" s="221">
        <v>37163.0</v>
      </c>
      <c r="B35212" s="221">
        <v>25616.0</v>
      </c>
      <c r="C35212" s="221">
        <v>1000.0</v>
      </c>
    </row>
    <row r="35213">
      <c r="A35213" s="221">
        <v>37163.0</v>
      </c>
      <c r="B35213" s="221">
        <v>25617.0</v>
      </c>
      <c r="C35213" s="221">
        <v>16.0</v>
      </c>
    </row>
    <row r="35214">
      <c r="A35214" s="221">
        <v>37163.0</v>
      </c>
      <c r="B35214" s="221">
        <v>25618.0</v>
      </c>
      <c r="C35214" s="221">
        <v>1200.0</v>
      </c>
    </row>
    <row r="35215">
      <c r="A35215" s="221">
        <v>37163.0</v>
      </c>
      <c r="B35215" s="221">
        <v>25620.0</v>
      </c>
      <c r="C35215" s="221">
        <v>28.0</v>
      </c>
    </row>
    <row r="35216">
      <c r="A35216" s="221">
        <v>37163.0</v>
      </c>
      <c r="B35216" s="221">
        <v>25623.0</v>
      </c>
      <c r="C35216" s="221">
        <v>200.0</v>
      </c>
    </row>
    <row r="35217">
      <c r="A35217" s="221">
        <v>37164.0</v>
      </c>
      <c r="B35217" s="221">
        <v>25590.0</v>
      </c>
      <c r="C35217" s="221">
        <v>7200.0</v>
      </c>
    </row>
    <row r="35218">
      <c r="A35218" s="221">
        <v>37164.0</v>
      </c>
      <c r="B35218" s="221">
        <v>25591.0</v>
      </c>
      <c r="C35218" s="221">
        <v>12000.0</v>
      </c>
    </row>
    <row r="35219">
      <c r="A35219" s="221">
        <v>37164.0</v>
      </c>
      <c r="B35219" s="221">
        <v>25592.0</v>
      </c>
      <c r="C35219" s="221">
        <v>12000.0</v>
      </c>
    </row>
    <row r="35220">
      <c r="A35220" s="221">
        <v>37164.0</v>
      </c>
      <c r="B35220" s="221">
        <v>25593.0</v>
      </c>
      <c r="C35220" s="221">
        <v>12000.0</v>
      </c>
    </row>
    <row r="35221">
      <c r="A35221" s="221">
        <v>37164.0</v>
      </c>
      <c r="B35221" s="221">
        <v>25594.0</v>
      </c>
      <c r="C35221" s="221">
        <v>12000.0</v>
      </c>
    </row>
    <row r="35222">
      <c r="A35222" s="221">
        <v>37164.0</v>
      </c>
      <c r="B35222" s="221">
        <v>25597.0</v>
      </c>
      <c r="C35222" s="221">
        <v>12000.0</v>
      </c>
    </row>
    <row r="35223">
      <c r="A35223" s="221">
        <v>37164.0</v>
      </c>
      <c r="B35223" s="221">
        <v>25598.0</v>
      </c>
      <c r="C35223" s="221">
        <v>3600.0</v>
      </c>
    </row>
    <row r="35224">
      <c r="A35224" s="221">
        <v>37164.0</v>
      </c>
      <c r="B35224" s="221">
        <v>25599.0</v>
      </c>
      <c r="C35224" s="221">
        <v>12000.0</v>
      </c>
    </row>
    <row r="35225">
      <c r="A35225" s="221">
        <v>37164.0</v>
      </c>
      <c r="B35225" s="221">
        <v>25601.0</v>
      </c>
      <c r="C35225" s="221">
        <v>10800.0</v>
      </c>
    </row>
    <row r="35226">
      <c r="A35226" s="221">
        <v>37164.0</v>
      </c>
      <c r="B35226" s="221">
        <v>25604.0</v>
      </c>
      <c r="C35226" s="221">
        <v>12000.0</v>
      </c>
    </row>
    <row r="35227">
      <c r="A35227" s="221">
        <v>37165.0</v>
      </c>
      <c r="B35227" s="221">
        <v>25609.0</v>
      </c>
      <c r="C35227" s="221">
        <v>200.0</v>
      </c>
    </row>
    <row r="35228">
      <c r="A35228" s="221">
        <v>37165.0</v>
      </c>
      <c r="B35228" s="221">
        <v>25610.0</v>
      </c>
      <c r="C35228" s="221">
        <v>2000.0</v>
      </c>
    </row>
    <row r="35229">
      <c r="A35229" s="221">
        <v>37165.0</v>
      </c>
      <c r="B35229" s="221">
        <v>25611.0</v>
      </c>
      <c r="C35229" s="221">
        <v>12000.0</v>
      </c>
    </row>
    <row r="35230">
      <c r="A35230" s="221">
        <v>37165.0</v>
      </c>
      <c r="B35230" s="221">
        <v>25612.0</v>
      </c>
      <c r="C35230" s="221">
        <v>12000.0</v>
      </c>
    </row>
    <row r="35231">
      <c r="A35231" s="221">
        <v>37165.0</v>
      </c>
      <c r="B35231" s="221">
        <v>25613.0</v>
      </c>
      <c r="C35231" s="221">
        <v>2000.0</v>
      </c>
    </row>
    <row r="35232">
      <c r="A35232" s="221">
        <v>37165.0</v>
      </c>
      <c r="B35232" s="221">
        <v>25616.0</v>
      </c>
      <c r="C35232" s="221">
        <v>10000.0</v>
      </c>
    </row>
    <row r="35233">
      <c r="A35233" s="221">
        <v>37165.0</v>
      </c>
      <c r="B35233" s="221">
        <v>25617.0</v>
      </c>
      <c r="C35233" s="221">
        <v>160.0</v>
      </c>
    </row>
    <row r="35234">
      <c r="A35234" s="221">
        <v>37165.0</v>
      </c>
      <c r="B35234" s="221">
        <v>25618.0</v>
      </c>
      <c r="C35234" s="221">
        <v>12000.0</v>
      </c>
    </row>
    <row r="35235">
      <c r="A35235" s="221">
        <v>37165.0</v>
      </c>
      <c r="B35235" s="221">
        <v>25620.0</v>
      </c>
      <c r="C35235" s="221">
        <v>280.0</v>
      </c>
    </row>
    <row r="35236">
      <c r="A35236" s="221">
        <v>37165.0</v>
      </c>
      <c r="B35236" s="221">
        <v>25623.0</v>
      </c>
      <c r="C35236" s="221">
        <v>2000.0</v>
      </c>
    </row>
    <row r="35237">
      <c r="A35237" s="221">
        <v>37166.0</v>
      </c>
      <c r="B35237" s="221">
        <v>25590.0</v>
      </c>
      <c r="C35237" s="221">
        <v>7200.0</v>
      </c>
    </row>
    <row r="35238">
      <c r="A35238" s="221">
        <v>37166.0</v>
      </c>
      <c r="B35238" s="221">
        <v>25591.0</v>
      </c>
      <c r="C35238" s="221">
        <v>12000.0</v>
      </c>
    </row>
    <row r="35239">
      <c r="A35239" s="221">
        <v>37166.0</v>
      </c>
      <c r="B35239" s="221">
        <v>25592.0</v>
      </c>
      <c r="C35239" s="221">
        <v>12000.0</v>
      </c>
    </row>
    <row r="35240">
      <c r="A35240" s="221">
        <v>37166.0</v>
      </c>
      <c r="B35240" s="221">
        <v>25593.0</v>
      </c>
      <c r="C35240" s="221">
        <v>12000.0</v>
      </c>
    </row>
    <row r="35241">
      <c r="A35241" s="221">
        <v>37166.0</v>
      </c>
      <c r="B35241" s="221">
        <v>25594.0</v>
      </c>
      <c r="C35241" s="221">
        <v>12000.0</v>
      </c>
    </row>
    <row r="35242">
      <c r="A35242" s="221">
        <v>37166.0</v>
      </c>
      <c r="B35242" s="221">
        <v>25597.0</v>
      </c>
      <c r="C35242" s="221">
        <v>12000.0</v>
      </c>
    </row>
    <row r="35243">
      <c r="A35243" s="221">
        <v>37166.0</v>
      </c>
      <c r="B35243" s="221">
        <v>25598.0</v>
      </c>
      <c r="C35243" s="221">
        <v>3600.0</v>
      </c>
    </row>
    <row r="35244">
      <c r="A35244" s="221">
        <v>37166.0</v>
      </c>
      <c r="B35244" s="221">
        <v>25599.0</v>
      </c>
      <c r="C35244" s="221">
        <v>12000.0</v>
      </c>
    </row>
    <row r="35245">
      <c r="A35245" s="221">
        <v>37166.0</v>
      </c>
      <c r="B35245" s="221">
        <v>25601.0</v>
      </c>
      <c r="C35245" s="221">
        <v>10800.0</v>
      </c>
    </row>
    <row r="35246">
      <c r="A35246" s="221">
        <v>37166.0</v>
      </c>
      <c r="B35246" s="221">
        <v>25604.0</v>
      </c>
      <c r="C35246" s="221">
        <v>12000.0</v>
      </c>
    </row>
    <row r="35247">
      <c r="A35247" s="221">
        <v>37167.0</v>
      </c>
      <c r="B35247" s="221">
        <v>25609.0</v>
      </c>
      <c r="C35247" s="221">
        <v>200.0</v>
      </c>
    </row>
    <row r="35248">
      <c r="A35248" s="221">
        <v>37167.0</v>
      </c>
      <c r="B35248" s="221">
        <v>25610.0</v>
      </c>
      <c r="C35248" s="221">
        <v>2000.0</v>
      </c>
    </row>
    <row r="35249">
      <c r="A35249" s="221">
        <v>37167.0</v>
      </c>
      <c r="B35249" s="221">
        <v>25611.0</v>
      </c>
      <c r="C35249" s="221">
        <v>12000.0</v>
      </c>
    </row>
    <row r="35250">
      <c r="A35250" s="221">
        <v>37167.0</v>
      </c>
      <c r="B35250" s="221">
        <v>25612.0</v>
      </c>
      <c r="C35250" s="221">
        <v>12000.0</v>
      </c>
    </row>
    <row r="35251">
      <c r="A35251" s="221">
        <v>37167.0</v>
      </c>
      <c r="B35251" s="221">
        <v>25613.0</v>
      </c>
      <c r="C35251" s="221">
        <v>2000.0</v>
      </c>
    </row>
    <row r="35252">
      <c r="A35252" s="221">
        <v>37167.0</v>
      </c>
      <c r="B35252" s="221">
        <v>25616.0</v>
      </c>
      <c r="C35252" s="221">
        <v>10000.0</v>
      </c>
    </row>
    <row r="35253">
      <c r="A35253" s="221">
        <v>37167.0</v>
      </c>
      <c r="B35253" s="221">
        <v>25617.0</v>
      </c>
      <c r="C35253" s="221">
        <v>160.0</v>
      </c>
    </row>
    <row r="35254">
      <c r="A35254" s="221">
        <v>37167.0</v>
      </c>
      <c r="B35254" s="221">
        <v>25618.0</v>
      </c>
      <c r="C35254" s="221">
        <v>12000.0</v>
      </c>
    </row>
    <row r="35255">
      <c r="A35255" s="221">
        <v>37167.0</v>
      </c>
      <c r="B35255" s="221">
        <v>25620.0</v>
      </c>
      <c r="C35255" s="221">
        <v>280.0</v>
      </c>
    </row>
    <row r="35256">
      <c r="A35256" s="221">
        <v>37167.0</v>
      </c>
      <c r="B35256" s="221">
        <v>25623.0</v>
      </c>
      <c r="C35256" s="221">
        <v>2000.0</v>
      </c>
    </row>
    <row r="35257">
      <c r="A35257" s="221">
        <v>37168.0</v>
      </c>
      <c r="B35257" s="221">
        <v>25590.0</v>
      </c>
      <c r="C35257" s="221">
        <v>7200.0</v>
      </c>
    </row>
    <row r="35258">
      <c r="A35258" s="221">
        <v>37168.0</v>
      </c>
      <c r="B35258" s="221">
        <v>25591.0</v>
      </c>
      <c r="C35258" s="221">
        <v>12000.0</v>
      </c>
    </row>
    <row r="35259">
      <c r="A35259" s="221">
        <v>37168.0</v>
      </c>
      <c r="B35259" s="221">
        <v>25592.0</v>
      </c>
      <c r="C35259" s="221">
        <v>12000.0</v>
      </c>
    </row>
    <row r="35260">
      <c r="A35260" s="221">
        <v>37168.0</v>
      </c>
      <c r="B35260" s="221">
        <v>25593.0</v>
      </c>
      <c r="C35260" s="221">
        <v>12000.0</v>
      </c>
    </row>
    <row r="35261">
      <c r="A35261" s="221">
        <v>37168.0</v>
      </c>
      <c r="B35261" s="221">
        <v>25594.0</v>
      </c>
      <c r="C35261" s="221">
        <v>12000.0</v>
      </c>
    </row>
    <row r="35262">
      <c r="A35262" s="221">
        <v>37168.0</v>
      </c>
      <c r="B35262" s="221">
        <v>25597.0</v>
      </c>
      <c r="C35262" s="221">
        <v>12000.0</v>
      </c>
    </row>
    <row r="35263">
      <c r="A35263" s="221">
        <v>37168.0</v>
      </c>
      <c r="B35263" s="221">
        <v>25598.0</v>
      </c>
      <c r="C35263" s="221">
        <v>3600.0</v>
      </c>
    </row>
    <row r="35264">
      <c r="A35264" s="221">
        <v>37168.0</v>
      </c>
      <c r="B35264" s="221">
        <v>25599.0</v>
      </c>
      <c r="C35264" s="221">
        <v>12000.0</v>
      </c>
    </row>
    <row r="35265">
      <c r="A35265" s="221">
        <v>37168.0</v>
      </c>
      <c r="B35265" s="221">
        <v>25601.0</v>
      </c>
      <c r="C35265" s="221">
        <v>10800.0</v>
      </c>
    </row>
    <row r="35266">
      <c r="A35266" s="221">
        <v>37168.0</v>
      </c>
      <c r="B35266" s="221">
        <v>25604.0</v>
      </c>
      <c r="C35266" s="221">
        <v>12000.0</v>
      </c>
    </row>
    <row r="35267">
      <c r="A35267" s="221">
        <v>37169.0</v>
      </c>
      <c r="B35267" s="221">
        <v>25609.0</v>
      </c>
      <c r="C35267" s="221">
        <v>200.0</v>
      </c>
    </row>
    <row r="35268">
      <c r="A35268" s="221">
        <v>37169.0</v>
      </c>
      <c r="B35268" s="221">
        <v>25610.0</v>
      </c>
      <c r="C35268" s="221">
        <v>2000.0</v>
      </c>
    </row>
    <row r="35269">
      <c r="A35269" s="221">
        <v>37169.0</v>
      </c>
      <c r="B35269" s="221">
        <v>25611.0</v>
      </c>
      <c r="C35269" s="221">
        <v>12000.0</v>
      </c>
    </row>
    <row r="35270">
      <c r="A35270" s="221">
        <v>37169.0</v>
      </c>
      <c r="B35270" s="221">
        <v>25612.0</v>
      </c>
      <c r="C35270" s="221">
        <v>12000.0</v>
      </c>
    </row>
    <row r="35271">
      <c r="A35271" s="221">
        <v>37169.0</v>
      </c>
      <c r="B35271" s="221">
        <v>25613.0</v>
      </c>
      <c r="C35271" s="221">
        <v>2000.0</v>
      </c>
    </row>
    <row r="35272">
      <c r="A35272" s="221">
        <v>37169.0</v>
      </c>
      <c r="B35272" s="221">
        <v>25616.0</v>
      </c>
      <c r="C35272" s="221">
        <v>10000.0</v>
      </c>
    </row>
    <row r="35273">
      <c r="A35273" s="221">
        <v>37169.0</v>
      </c>
      <c r="B35273" s="221">
        <v>25617.0</v>
      </c>
      <c r="C35273" s="221">
        <v>160.0</v>
      </c>
    </row>
    <row r="35274">
      <c r="A35274" s="221">
        <v>37169.0</v>
      </c>
      <c r="B35274" s="221">
        <v>25618.0</v>
      </c>
      <c r="C35274" s="221">
        <v>12000.0</v>
      </c>
    </row>
    <row r="35275">
      <c r="A35275" s="221">
        <v>37169.0</v>
      </c>
      <c r="B35275" s="221">
        <v>25620.0</v>
      </c>
      <c r="C35275" s="221">
        <v>280.0</v>
      </c>
    </row>
    <row r="35276">
      <c r="A35276" s="221">
        <v>37169.0</v>
      </c>
      <c r="B35276" s="221">
        <v>25623.0</v>
      </c>
      <c r="C35276" s="221">
        <v>2000.0</v>
      </c>
    </row>
    <row r="35277">
      <c r="A35277" s="221">
        <v>37170.0</v>
      </c>
      <c r="B35277" s="221">
        <v>25590.0</v>
      </c>
      <c r="C35277" s="221">
        <v>7200.0</v>
      </c>
    </row>
    <row r="35278">
      <c r="A35278" s="221">
        <v>37170.0</v>
      </c>
      <c r="B35278" s="221">
        <v>25591.0</v>
      </c>
      <c r="C35278" s="221">
        <v>12000.0</v>
      </c>
    </row>
    <row r="35279">
      <c r="A35279" s="221">
        <v>37170.0</v>
      </c>
      <c r="B35279" s="221">
        <v>25592.0</v>
      </c>
      <c r="C35279" s="221">
        <v>12000.0</v>
      </c>
    </row>
    <row r="35280">
      <c r="A35280" s="221">
        <v>37170.0</v>
      </c>
      <c r="B35280" s="221">
        <v>25593.0</v>
      </c>
      <c r="C35280" s="221">
        <v>12000.0</v>
      </c>
    </row>
    <row r="35281">
      <c r="A35281" s="221">
        <v>37170.0</v>
      </c>
      <c r="B35281" s="221">
        <v>25594.0</v>
      </c>
      <c r="C35281" s="221">
        <v>12000.0</v>
      </c>
    </row>
    <row r="35282">
      <c r="A35282" s="221">
        <v>37170.0</v>
      </c>
      <c r="B35282" s="221">
        <v>25597.0</v>
      </c>
      <c r="C35282" s="221">
        <v>12000.0</v>
      </c>
    </row>
    <row r="35283">
      <c r="A35283" s="221">
        <v>37170.0</v>
      </c>
      <c r="B35283" s="221">
        <v>25598.0</v>
      </c>
      <c r="C35283" s="221">
        <v>3600.0</v>
      </c>
    </row>
    <row r="35284">
      <c r="A35284" s="221">
        <v>37170.0</v>
      </c>
      <c r="B35284" s="221">
        <v>25599.0</v>
      </c>
      <c r="C35284" s="221">
        <v>12000.0</v>
      </c>
    </row>
    <row r="35285">
      <c r="A35285" s="221">
        <v>37170.0</v>
      </c>
      <c r="B35285" s="221">
        <v>25601.0</v>
      </c>
      <c r="C35285" s="221">
        <v>10800.0</v>
      </c>
    </row>
    <row r="35286">
      <c r="A35286" s="221">
        <v>37170.0</v>
      </c>
      <c r="B35286" s="221">
        <v>25604.0</v>
      </c>
      <c r="C35286" s="221">
        <v>12000.0</v>
      </c>
    </row>
    <row r="35287">
      <c r="A35287" s="221">
        <v>37171.0</v>
      </c>
      <c r="B35287" s="221">
        <v>25609.0</v>
      </c>
      <c r="C35287" s="221">
        <v>200.0</v>
      </c>
    </row>
    <row r="35288">
      <c r="A35288" s="221">
        <v>37171.0</v>
      </c>
      <c r="B35288" s="221">
        <v>25610.0</v>
      </c>
      <c r="C35288" s="221">
        <v>2000.0</v>
      </c>
    </row>
    <row r="35289">
      <c r="A35289" s="221">
        <v>37171.0</v>
      </c>
      <c r="B35289" s="221">
        <v>25611.0</v>
      </c>
      <c r="C35289" s="221">
        <v>12000.0</v>
      </c>
    </row>
    <row r="35290">
      <c r="A35290" s="221">
        <v>37171.0</v>
      </c>
      <c r="B35290" s="221">
        <v>25612.0</v>
      </c>
      <c r="C35290" s="221">
        <v>12000.0</v>
      </c>
    </row>
    <row r="35291">
      <c r="A35291" s="221">
        <v>37171.0</v>
      </c>
      <c r="B35291" s="221">
        <v>25613.0</v>
      </c>
      <c r="C35291" s="221">
        <v>2000.0</v>
      </c>
    </row>
    <row r="35292">
      <c r="A35292" s="221">
        <v>37171.0</v>
      </c>
      <c r="B35292" s="221">
        <v>25616.0</v>
      </c>
      <c r="C35292" s="221">
        <v>10000.0</v>
      </c>
    </row>
    <row r="35293">
      <c r="A35293" s="221">
        <v>37171.0</v>
      </c>
      <c r="B35293" s="221">
        <v>25617.0</v>
      </c>
      <c r="C35293" s="221">
        <v>160.0</v>
      </c>
    </row>
    <row r="35294">
      <c r="A35294" s="221">
        <v>37171.0</v>
      </c>
      <c r="B35294" s="221">
        <v>25618.0</v>
      </c>
      <c r="C35294" s="221">
        <v>12000.0</v>
      </c>
    </row>
    <row r="35295">
      <c r="A35295" s="221">
        <v>37171.0</v>
      </c>
      <c r="B35295" s="221">
        <v>25620.0</v>
      </c>
      <c r="C35295" s="221">
        <v>280.0</v>
      </c>
    </row>
    <row r="35296">
      <c r="A35296" s="221">
        <v>37171.0</v>
      </c>
      <c r="B35296" s="221">
        <v>25623.0</v>
      </c>
      <c r="C35296" s="221">
        <v>2000.0</v>
      </c>
    </row>
    <row r="35297">
      <c r="A35297" s="221">
        <v>37172.0</v>
      </c>
      <c r="B35297" s="221">
        <v>25609.0</v>
      </c>
      <c r="C35297" s="221">
        <v>200.0</v>
      </c>
    </row>
    <row r="35298">
      <c r="A35298" s="221">
        <v>37172.0</v>
      </c>
      <c r="B35298" s="221">
        <v>25610.0</v>
      </c>
      <c r="C35298" s="221">
        <v>2000.0</v>
      </c>
    </row>
    <row r="35299">
      <c r="A35299" s="221">
        <v>37172.0</v>
      </c>
      <c r="B35299" s="221">
        <v>25611.0</v>
      </c>
      <c r="C35299" s="221">
        <v>12000.0</v>
      </c>
    </row>
    <row r="35300">
      <c r="A35300" s="221">
        <v>37172.0</v>
      </c>
      <c r="B35300" s="221">
        <v>25612.0</v>
      </c>
      <c r="C35300" s="221">
        <v>12000.0</v>
      </c>
    </row>
    <row r="35301">
      <c r="A35301" s="221">
        <v>37172.0</v>
      </c>
      <c r="B35301" s="221">
        <v>25613.0</v>
      </c>
      <c r="C35301" s="221">
        <v>2000.0</v>
      </c>
    </row>
    <row r="35302">
      <c r="A35302" s="221">
        <v>37172.0</v>
      </c>
      <c r="B35302" s="221">
        <v>25616.0</v>
      </c>
      <c r="C35302" s="221">
        <v>10000.0</v>
      </c>
    </row>
    <row r="35303">
      <c r="A35303" s="221">
        <v>37172.0</v>
      </c>
      <c r="B35303" s="221">
        <v>25617.0</v>
      </c>
      <c r="C35303" s="221">
        <v>160.0</v>
      </c>
    </row>
    <row r="35304">
      <c r="A35304" s="221">
        <v>37172.0</v>
      </c>
      <c r="B35304" s="221">
        <v>25618.0</v>
      </c>
      <c r="C35304" s="221">
        <v>12000.0</v>
      </c>
    </row>
    <row r="35305">
      <c r="A35305" s="221">
        <v>37172.0</v>
      </c>
      <c r="B35305" s="221">
        <v>25620.0</v>
      </c>
      <c r="C35305" s="221">
        <v>280.0</v>
      </c>
    </row>
    <row r="35306">
      <c r="A35306" s="221">
        <v>37172.0</v>
      </c>
      <c r="B35306" s="221">
        <v>25623.0</v>
      </c>
      <c r="C35306" s="221">
        <v>2000.0</v>
      </c>
    </row>
    <row r="35307">
      <c r="A35307" s="221">
        <v>37173.0</v>
      </c>
      <c r="B35307" s="221">
        <v>25590.0</v>
      </c>
      <c r="C35307" s="221">
        <v>7200.0</v>
      </c>
    </row>
    <row r="35308">
      <c r="A35308" s="221">
        <v>37173.0</v>
      </c>
      <c r="B35308" s="221">
        <v>25591.0</v>
      </c>
      <c r="C35308" s="221">
        <v>12000.0</v>
      </c>
    </row>
    <row r="35309">
      <c r="A35309" s="221">
        <v>37173.0</v>
      </c>
      <c r="B35309" s="221">
        <v>25592.0</v>
      </c>
      <c r="C35309" s="221">
        <v>12000.0</v>
      </c>
    </row>
    <row r="35310">
      <c r="A35310" s="221">
        <v>37173.0</v>
      </c>
      <c r="B35310" s="221">
        <v>25593.0</v>
      </c>
      <c r="C35310" s="221">
        <v>12000.0</v>
      </c>
    </row>
    <row r="35311">
      <c r="A35311" s="221">
        <v>37173.0</v>
      </c>
      <c r="B35311" s="221">
        <v>25594.0</v>
      </c>
      <c r="C35311" s="221">
        <v>12000.0</v>
      </c>
    </row>
    <row r="35312">
      <c r="A35312" s="221">
        <v>37173.0</v>
      </c>
      <c r="B35312" s="221">
        <v>25597.0</v>
      </c>
      <c r="C35312" s="221">
        <v>12000.0</v>
      </c>
    </row>
    <row r="35313">
      <c r="A35313" s="221">
        <v>37173.0</v>
      </c>
      <c r="B35313" s="221">
        <v>25598.0</v>
      </c>
      <c r="C35313" s="221">
        <v>3600.0</v>
      </c>
    </row>
    <row r="35314">
      <c r="A35314" s="221">
        <v>37173.0</v>
      </c>
      <c r="B35314" s="221">
        <v>25599.0</v>
      </c>
      <c r="C35314" s="221">
        <v>12000.0</v>
      </c>
    </row>
    <row r="35315">
      <c r="A35315" s="221">
        <v>37173.0</v>
      </c>
      <c r="B35315" s="221">
        <v>25601.0</v>
      </c>
      <c r="C35315" s="221">
        <v>10800.0</v>
      </c>
    </row>
    <row r="35316">
      <c r="A35316" s="221">
        <v>37173.0</v>
      </c>
      <c r="B35316" s="221">
        <v>25604.0</v>
      </c>
      <c r="C35316" s="221">
        <v>12000.0</v>
      </c>
    </row>
    <row r="35317">
      <c r="A35317" s="221">
        <v>37174.0</v>
      </c>
      <c r="B35317" s="221">
        <v>25590.0</v>
      </c>
      <c r="C35317" s="221">
        <v>7200.0</v>
      </c>
    </row>
    <row r="35318">
      <c r="A35318" s="221">
        <v>37174.0</v>
      </c>
      <c r="B35318" s="221">
        <v>25591.0</v>
      </c>
      <c r="C35318" s="221">
        <v>12000.0</v>
      </c>
    </row>
    <row r="35319">
      <c r="A35319" s="221">
        <v>37174.0</v>
      </c>
      <c r="B35319" s="221">
        <v>25592.0</v>
      </c>
      <c r="C35319" s="221">
        <v>12000.0</v>
      </c>
    </row>
    <row r="35320">
      <c r="A35320" s="221">
        <v>37174.0</v>
      </c>
      <c r="B35320" s="221">
        <v>25593.0</v>
      </c>
      <c r="C35320" s="221">
        <v>12000.0</v>
      </c>
    </row>
    <row r="35321">
      <c r="A35321" s="221">
        <v>37174.0</v>
      </c>
      <c r="B35321" s="221">
        <v>25594.0</v>
      </c>
      <c r="C35321" s="221">
        <v>12000.0</v>
      </c>
    </row>
    <row r="35322">
      <c r="A35322" s="221">
        <v>37174.0</v>
      </c>
      <c r="B35322" s="221">
        <v>25597.0</v>
      </c>
      <c r="C35322" s="221">
        <v>12000.0</v>
      </c>
    </row>
    <row r="35323">
      <c r="A35323" s="221">
        <v>37174.0</v>
      </c>
      <c r="B35323" s="221">
        <v>25598.0</v>
      </c>
      <c r="C35323" s="221">
        <v>3600.0</v>
      </c>
    </row>
    <row r="35324">
      <c r="A35324" s="221">
        <v>37174.0</v>
      </c>
      <c r="B35324" s="221">
        <v>25599.0</v>
      </c>
      <c r="C35324" s="221">
        <v>12000.0</v>
      </c>
    </row>
    <row r="35325">
      <c r="A35325" s="221">
        <v>37174.0</v>
      </c>
      <c r="B35325" s="221">
        <v>25601.0</v>
      </c>
      <c r="C35325" s="221">
        <v>10800.0</v>
      </c>
    </row>
    <row r="35326">
      <c r="A35326" s="221">
        <v>37174.0</v>
      </c>
      <c r="B35326" s="221">
        <v>25604.0</v>
      </c>
      <c r="C35326" s="221">
        <v>12000.0</v>
      </c>
    </row>
    <row r="35327">
      <c r="A35327" s="221">
        <v>37175.0</v>
      </c>
      <c r="B35327" s="221">
        <v>25609.0</v>
      </c>
      <c r="C35327" s="221">
        <v>200.0</v>
      </c>
    </row>
    <row r="35328">
      <c r="A35328" s="221">
        <v>37175.0</v>
      </c>
      <c r="B35328" s="221">
        <v>25610.0</v>
      </c>
      <c r="C35328" s="221">
        <v>2000.0</v>
      </c>
    </row>
    <row r="35329">
      <c r="A35329" s="221">
        <v>37175.0</v>
      </c>
      <c r="B35329" s="221">
        <v>25611.0</v>
      </c>
      <c r="C35329" s="221">
        <v>12000.0</v>
      </c>
    </row>
    <row r="35330">
      <c r="A35330" s="221">
        <v>37175.0</v>
      </c>
      <c r="B35330" s="221">
        <v>25612.0</v>
      </c>
      <c r="C35330" s="221">
        <v>12000.0</v>
      </c>
    </row>
    <row r="35331">
      <c r="A35331" s="221">
        <v>37175.0</v>
      </c>
      <c r="B35331" s="221">
        <v>25613.0</v>
      </c>
      <c r="C35331" s="221">
        <v>2000.0</v>
      </c>
    </row>
    <row r="35332">
      <c r="A35332" s="221">
        <v>37175.0</v>
      </c>
      <c r="B35332" s="221">
        <v>25616.0</v>
      </c>
      <c r="C35332" s="221">
        <v>10000.0</v>
      </c>
    </row>
    <row r="35333">
      <c r="A35333" s="221">
        <v>37175.0</v>
      </c>
      <c r="B35333" s="221">
        <v>25617.0</v>
      </c>
      <c r="C35333" s="221">
        <v>160.0</v>
      </c>
    </row>
    <row r="35334">
      <c r="A35334" s="221">
        <v>37175.0</v>
      </c>
      <c r="B35334" s="221">
        <v>25618.0</v>
      </c>
      <c r="C35334" s="221">
        <v>12000.0</v>
      </c>
    </row>
    <row r="35335">
      <c r="A35335" s="221">
        <v>37175.0</v>
      </c>
      <c r="B35335" s="221">
        <v>25620.0</v>
      </c>
      <c r="C35335" s="221">
        <v>280.0</v>
      </c>
    </row>
    <row r="35336">
      <c r="A35336" s="221">
        <v>37175.0</v>
      </c>
      <c r="B35336" s="221">
        <v>25623.0</v>
      </c>
      <c r="C35336" s="221">
        <v>2000.0</v>
      </c>
    </row>
    <row r="35337">
      <c r="A35337" s="221">
        <v>37176.0</v>
      </c>
      <c r="B35337" s="221">
        <v>25590.0</v>
      </c>
      <c r="C35337" s="221">
        <v>6000.0</v>
      </c>
    </row>
    <row r="35338">
      <c r="A35338" s="221">
        <v>37176.0</v>
      </c>
      <c r="B35338" s="221">
        <v>25591.0</v>
      </c>
      <c r="C35338" s="221">
        <v>20000.0</v>
      </c>
    </row>
    <row r="35339">
      <c r="A35339" s="221">
        <v>37176.0</v>
      </c>
      <c r="B35339" s="221">
        <v>25592.0</v>
      </c>
      <c r="C35339" s="221">
        <v>20000.0</v>
      </c>
    </row>
    <row r="35340">
      <c r="A35340" s="221">
        <v>37176.0</v>
      </c>
      <c r="B35340" s="221">
        <v>25593.0</v>
      </c>
      <c r="C35340" s="221">
        <v>20000.0</v>
      </c>
    </row>
    <row r="35341">
      <c r="A35341" s="221">
        <v>37176.0</v>
      </c>
      <c r="B35341" s="221">
        <v>25594.0</v>
      </c>
      <c r="C35341" s="221">
        <v>20000.0</v>
      </c>
    </row>
    <row r="35342">
      <c r="A35342" s="221">
        <v>37176.0</v>
      </c>
      <c r="B35342" s="221">
        <v>25597.0</v>
      </c>
      <c r="C35342" s="221">
        <v>20000.0</v>
      </c>
    </row>
    <row r="35343">
      <c r="A35343" s="221">
        <v>37176.0</v>
      </c>
      <c r="B35343" s="221">
        <v>25598.0</v>
      </c>
      <c r="C35343" s="221">
        <v>2000.0</v>
      </c>
    </row>
    <row r="35344">
      <c r="A35344" s="221">
        <v>37176.0</v>
      </c>
      <c r="B35344" s="221">
        <v>25599.0</v>
      </c>
      <c r="C35344" s="221">
        <v>20000.0</v>
      </c>
    </row>
    <row r="35345">
      <c r="A35345" s="221">
        <v>37176.0</v>
      </c>
      <c r="B35345" s="221">
        <v>25601.0</v>
      </c>
      <c r="C35345" s="221">
        <v>6000.0</v>
      </c>
    </row>
    <row r="35346">
      <c r="A35346" s="221">
        <v>37176.0</v>
      </c>
      <c r="B35346" s="221">
        <v>25604.0</v>
      </c>
      <c r="C35346" s="221">
        <v>20000.0</v>
      </c>
    </row>
    <row r="35347">
      <c r="A35347" s="221">
        <v>37177.0</v>
      </c>
      <c r="B35347" s="221">
        <v>11475.0</v>
      </c>
      <c r="C35347" s="221">
        <v>1.0</v>
      </c>
    </row>
    <row r="35348">
      <c r="A35348" s="221">
        <v>37177.0</v>
      </c>
      <c r="B35348" s="221">
        <v>25609.0</v>
      </c>
      <c r="C35348" s="221">
        <v>210.0</v>
      </c>
    </row>
    <row r="35349">
      <c r="A35349" s="221">
        <v>37177.0</v>
      </c>
      <c r="B35349" s="221">
        <v>25610.0</v>
      </c>
      <c r="C35349" s="221">
        <v>3750.0</v>
      </c>
    </row>
    <row r="35350">
      <c r="A35350" s="221">
        <v>37177.0</v>
      </c>
      <c r="B35350" s="221">
        <v>25611.0</v>
      </c>
      <c r="C35350" s="221">
        <v>18000.0</v>
      </c>
    </row>
    <row r="35351">
      <c r="A35351" s="221">
        <v>37177.0</v>
      </c>
      <c r="B35351" s="221">
        <v>25612.0</v>
      </c>
      <c r="C35351" s="221">
        <v>18000.0</v>
      </c>
    </row>
    <row r="35352">
      <c r="A35352" s="221">
        <v>37177.0</v>
      </c>
      <c r="B35352" s="221">
        <v>25613.0</v>
      </c>
      <c r="C35352" s="221">
        <v>3750.0</v>
      </c>
    </row>
    <row r="35353">
      <c r="A35353" s="221">
        <v>37177.0</v>
      </c>
      <c r="B35353" s="221">
        <v>25616.0</v>
      </c>
      <c r="C35353" s="221">
        <v>18000.0</v>
      </c>
    </row>
    <row r="35354">
      <c r="A35354" s="221">
        <v>37177.0</v>
      </c>
      <c r="B35354" s="221">
        <v>25617.0</v>
      </c>
      <c r="C35354" s="221">
        <v>120.0</v>
      </c>
    </row>
    <row r="35355">
      <c r="A35355" s="221">
        <v>37177.0</v>
      </c>
      <c r="B35355" s="221">
        <v>25618.0</v>
      </c>
      <c r="C35355" s="221">
        <v>18000.0</v>
      </c>
    </row>
    <row r="35356">
      <c r="A35356" s="221">
        <v>37177.0</v>
      </c>
      <c r="B35356" s="221">
        <v>25620.0</v>
      </c>
      <c r="C35356" s="221">
        <v>210.0</v>
      </c>
    </row>
    <row r="35357">
      <c r="A35357" s="221">
        <v>37177.0</v>
      </c>
      <c r="B35357" s="221">
        <v>25623.0</v>
      </c>
      <c r="C35357" s="221">
        <v>3750.0</v>
      </c>
    </row>
    <row r="35358">
      <c r="A35358" s="221">
        <v>37178.0</v>
      </c>
      <c r="B35358" s="221">
        <v>25590.0</v>
      </c>
      <c r="C35358" s="221">
        <v>72000.0</v>
      </c>
    </row>
    <row r="35359">
      <c r="A35359" s="221">
        <v>37178.0</v>
      </c>
      <c r="B35359" s="221">
        <v>25591.0</v>
      </c>
      <c r="C35359" s="221">
        <v>120000.0</v>
      </c>
    </row>
    <row r="35360">
      <c r="A35360" s="221">
        <v>37178.0</v>
      </c>
      <c r="B35360" s="221">
        <v>25592.0</v>
      </c>
      <c r="C35360" s="221">
        <v>120000.0</v>
      </c>
    </row>
    <row r="35361">
      <c r="A35361" s="221">
        <v>37178.0</v>
      </c>
      <c r="B35361" s="221">
        <v>25593.0</v>
      </c>
      <c r="C35361" s="221">
        <v>120000.0</v>
      </c>
    </row>
    <row r="35362">
      <c r="A35362" s="221">
        <v>37178.0</v>
      </c>
      <c r="B35362" s="221">
        <v>25594.0</v>
      </c>
      <c r="C35362" s="221">
        <v>120000.0</v>
      </c>
    </row>
    <row r="35363">
      <c r="A35363" s="221">
        <v>37178.0</v>
      </c>
      <c r="B35363" s="221">
        <v>25597.0</v>
      </c>
      <c r="C35363" s="221">
        <v>120000.0</v>
      </c>
    </row>
    <row r="35364">
      <c r="A35364" s="221">
        <v>37178.0</v>
      </c>
      <c r="B35364" s="221">
        <v>25598.0</v>
      </c>
      <c r="C35364" s="221">
        <v>36000.0</v>
      </c>
    </row>
    <row r="35365">
      <c r="A35365" s="221">
        <v>37178.0</v>
      </c>
      <c r="B35365" s="221">
        <v>25599.0</v>
      </c>
      <c r="C35365" s="221">
        <v>120000.0</v>
      </c>
    </row>
    <row r="35366">
      <c r="A35366" s="221">
        <v>37178.0</v>
      </c>
      <c r="B35366" s="221">
        <v>25601.0</v>
      </c>
      <c r="C35366" s="221">
        <v>108000.0</v>
      </c>
    </row>
    <row r="35367">
      <c r="A35367" s="221">
        <v>37178.0</v>
      </c>
      <c r="B35367" s="221">
        <v>25604.0</v>
      </c>
      <c r="C35367" s="221">
        <v>120000.0</v>
      </c>
    </row>
    <row r="35368">
      <c r="A35368" s="221">
        <v>37179.0</v>
      </c>
      <c r="B35368" s="221">
        <v>25609.0</v>
      </c>
      <c r="C35368" s="221">
        <v>2500.0</v>
      </c>
    </row>
    <row r="35369">
      <c r="A35369" s="221">
        <v>37179.0</v>
      </c>
      <c r="B35369" s="221">
        <v>25610.0</v>
      </c>
      <c r="C35369" s="221">
        <v>25000.0</v>
      </c>
    </row>
    <row r="35370">
      <c r="A35370" s="221">
        <v>37179.0</v>
      </c>
      <c r="B35370" s="221">
        <v>25611.0</v>
      </c>
      <c r="C35370" s="221">
        <v>150000.0</v>
      </c>
    </row>
    <row r="35371">
      <c r="A35371" s="221">
        <v>37179.0</v>
      </c>
      <c r="B35371" s="221">
        <v>25612.0</v>
      </c>
      <c r="C35371" s="221">
        <v>150000.0</v>
      </c>
    </row>
    <row r="35372">
      <c r="A35372" s="221">
        <v>37179.0</v>
      </c>
      <c r="B35372" s="221">
        <v>25613.0</v>
      </c>
      <c r="C35372" s="221">
        <v>25000.0</v>
      </c>
    </row>
    <row r="35373">
      <c r="A35373" s="221">
        <v>37179.0</v>
      </c>
      <c r="B35373" s="221">
        <v>25616.0</v>
      </c>
      <c r="C35373" s="221">
        <v>125000.0</v>
      </c>
    </row>
    <row r="35374">
      <c r="A35374" s="221">
        <v>37179.0</v>
      </c>
      <c r="B35374" s="221">
        <v>25617.0</v>
      </c>
      <c r="C35374" s="221">
        <v>2000.0</v>
      </c>
    </row>
    <row r="35375">
      <c r="A35375" s="221">
        <v>37179.0</v>
      </c>
      <c r="B35375" s="221">
        <v>25618.0</v>
      </c>
      <c r="C35375" s="221">
        <v>150000.0</v>
      </c>
    </row>
    <row r="35376">
      <c r="A35376" s="221">
        <v>37179.0</v>
      </c>
      <c r="B35376" s="221">
        <v>25620.0</v>
      </c>
      <c r="C35376" s="221">
        <v>3500.0</v>
      </c>
    </row>
    <row r="35377">
      <c r="A35377" s="221">
        <v>37179.0</v>
      </c>
      <c r="B35377" s="221">
        <v>25623.0</v>
      </c>
      <c r="C35377" s="221">
        <v>25000.0</v>
      </c>
    </row>
    <row r="35378">
      <c r="A35378" s="221">
        <v>37180.0</v>
      </c>
      <c r="B35378" s="221">
        <v>25590.0</v>
      </c>
      <c r="C35378" s="221">
        <v>72000.0</v>
      </c>
    </row>
    <row r="35379">
      <c r="A35379" s="221">
        <v>37180.0</v>
      </c>
      <c r="B35379" s="221">
        <v>25591.0</v>
      </c>
      <c r="C35379" s="221">
        <v>120000.0</v>
      </c>
    </row>
    <row r="35380">
      <c r="A35380" s="221">
        <v>37180.0</v>
      </c>
      <c r="B35380" s="221">
        <v>25592.0</v>
      </c>
      <c r="C35380" s="221">
        <v>120000.0</v>
      </c>
    </row>
    <row r="35381">
      <c r="A35381" s="221">
        <v>37180.0</v>
      </c>
      <c r="B35381" s="221">
        <v>25593.0</v>
      </c>
      <c r="C35381" s="221">
        <v>120000.0</v>
      </c>
    </row>
    <row r="35382">
      <c r="A35382" s="221">
        <v>37180.0</v>
      </c>
      <c r="B35382" s="221">
        <v>25594.0</v>
      </c>
      <c r="C35382" s="221">
        <v>120000.0</v>
      </c>
    </row>
    <row r="35383">
      <c r="A35383" s="221">
        <v>37180.0</v>
      </c>
      <c r="B35383" s="221">
        <v>25597.0</v>
      </c>
      <c r="C35383" s="221">
        <v>120000.0</v>
      </c>
    </row>
    <row r="35384">
      <c r="A35384" s="221">
        <v>37180.0</v>
      </c>
      <c r="B35384" s="221">
        <v>25598.0</v>
      </c>
      <c r="C35384" s="221">
        <v>36000.0</v>
      </c>
    </row>
    <row r="35385">
      <c r="A35385" s="221">
        <v>37180.0</v>
      </c>
      <c r="B35385" s="221">
        <v>25599.0</v>
      </c>
      <c r="C35385" s="221">
        <v>120000.0</v>
      </c>
    </row>
    <row r="35386">
      <c r="A35386" s="221">
        <v>37180.0</v>
      </c>
      <c r="B35386" s="221">
        <v>25601.0</v>
      </c>
      <c r="C35386" s="221">
        <v>108000.0</v>
      </c>
    </row>
    <row r="35387">
      <c r="A35387" s="221">
        <v>37180.0</v>
      </c>
      <c r="B35387" s="221">
        <v>25604.0</v>
      </c>
      <c r="C35387" s="221">
        <v>120000.0</v>
      </c>
    </row>
    <row r="35388">
      <c r="A35388" s="221">
        <v>37181.0</v>
      </c>
      <c r="B35388" s="221">
        <v>25609.0</v>
      </c>
      <c r="C35388" s="221">
        <v>2500.0</v>
      </c>
    </row>
    <row r="35389">
      <c r="A35389" s="221">
        <v>37181.0</v>
      </c>
      <c r="B35389" s="221">
        <v>25610.0</v>
      </c>
      <c r="C35389" s="221">
        <v>25000.0</v>
      </c>
    </row>
    <row r="35390">
      <c r="A35390" s="221">
        <v>37181.0</v>
      </c>
      <c r="B35390" s="221">
        <v>25611.0</v>
      </c>
      <c r="C35390" s="221">
        <v>150000.0</v>
      </c>
    </row>
    <row r="35391">
      <c r="A35391" s="221">
        <v>37181.0</v>
      </c>
      <c r="B35391" s="221">
        <v>25612.0</v>
      </c>
      <c r="C35391" s="221">
        <v>150000.0</v>
      </c>
    </row>
    <row r="35392">
      <c r="A35392" s="221">
        <v>37181.0</v>
      </c>
      <c r="B35392" s="221">
        <v>25613.0</v>
      </c>
      <c r="C35392" s="221">
        <v>25000.0</v>
      </c>
    </row>
    <row r="35393">
      <c r="A35393" s="221">
        <v>37181.0</v>
      </c>
      <c r="B35393" s="221">
        <v>25616.0</v>
      </c>
      <c r="C35393" s="221">
        <v>125000.0</v>
      </c>
    </row>
    <row r="35394">
      <c r="A35394" s="221">
        <v>37181.0</v>
      </c>
      <c r="B35394" s="221">
        <v>25617.0</v>
      </c>
      <c r="C35394" s="221">
        <v>2000.0</v>
      </c>
    </row>
    <row r="35395">
      <c r="A35395" s="221">
        <v>37181.0</v>
      </c>
      <c r="B35395" s="221">
        <v>25618.0</v>
      </c>
      <c r="C35395" s="221">
        <v>150000.0</v>
      </c>
    </row>
    <row r="35396">
      <c r="A35396" s="221">
        <v>37181.0</v>
      </c>
      <c r="B35396" s="221">
        <v>25620.0</v>
      </c>
      <c r="C35396" s="221">
        <v>3500.0</v>
      </c>
    </row>
    <row r="35397">
      <c r="A35397" s="221">
        <v>37181.0</v>
      </c>
      <c r="B35397" s="221">
        <v>25623.0</v>
      </c>
      <c r="C35397" s="221">
        <v>25000.0</v>
      </c>
    </row>
    <row r="35398">
      <c r="A35398" s="221">
        <v>37182.0</v>
      </c>
      <c r="B35398" s="221">
        <v>25607.0</v>
      </c>
      <c r="C35398" s="221">
        <v>87500.0</v>
      </c>
    </row>
    <row r="35399">
      <c r="A35399" s="221">
        <v>37182.0</v>
      </c>
      <c r="B35399" s="221">
        <v>25611.0</v>
      </c>
      <c r="C35399" s="221">
        <v>87500.0</v>
      </c>
    </row>
    <row r="35400">
      <c r="A35400" s="221">
        <v>37182.0</v>
      </c>
      <c r="B35400" s="221">
        <v>25612.0</v>
      </c>
      <c r="C35400" s="221">
        <v>87500.0</v>
      </c>
    </row>
    <row r="35401">
      <c r="A35401" s="221">
        <v>37182.0</v>
      </c>
      <c r="B35401" s="221">
        <v>25615.0</v>
      </c>
      <c r="C35401" s="221">
        <v>87500.0</v>
      </c>
    </row>
    <row r="35402">
      <c r="A35402" s="221">
        <v>37182.0</v>
      </c>
      <c r="B35402" s="221">
        <v>25616.0</v>
      </c>
      <c r="C35402" s="221">
        <v>87500.0</v>
      </c>
    </row>
    <row r="35403">
      <c r="A35403" s="221">
        <v>37182.0</v>
      </c>
      <c r="B35403" s="221">
        <v>25618.0</v>
      </c>
      <c r="C35403" s="221">
        <v>87500.0</v>
      </c>
    </row>
    <row r="35404">
      <c r="A35404" s="221">
        <v>37182.0</v>
      </c>
      <c r="B35404" s="221">
        <v>25619.0</v>
      </c>
      <c r="C35404" s="221">
        <v>2000.0</v>
      </c>
    </row>
    <row r="35405">
      <c r="A35405" s="221">
        <v>37182.0</v>
      </c>
      <c r="B35405" s="221">
        <v>25620.0</v>
      </c>
      <c r="C35405" s="221">
        <v>2000.0</v>
      </c>
    </row>
    <row r="35406">
      <c r="A35406" s="221">
        <v>37182.0</v>
      </c>
      <c r="B35406" s="221">
        <v>25621.0</v>
      </c>
      <c r="C35406" s="221">
        <v>162500.0</v>
      </c>
    </row>
    <row r="35407">
      <c r="A35407" s="221">
        <v>37182.0</v>
      </c>
      <c r="B35407" s="221">
        <v>25622.0</v>
      </c>
      <c r="C35407" s="221">
        <v>2000.0</v>
      </c>
    </row>
    <row r="35408">
      <c r="A35408" s="221">
        <v>37183.0</v>
      </c>
      <c r="B35408" s="221">
        <v>25588.0</v>
      </c>
      <c r="C35408" s="221">
        <v>240000.0</v>
      </c>
    </row>
    <row r="35409">
      <c r="A35409" s="221">
        <v>37183.0</v>
      </c>
      <c r="B35409" s="221">
        <v>25592.0</v>
      </c>
      <c r="C35409" s="221">
        <v>240000.0</v>
      </c>
    </row>
    <row r="35410">
      <c r="A35410" s="221">
        <v>37183.0</v>
      </c>
      <c r="B35410" s="221">
        <v>25593.0</v>
      </c>
      <c r="C35410" s="221">
        <v>240000.0</v>
      </c>
    </row>
    <row r="35411">
      <c r="A35411" s="221">
        <v>37183.0</v>
      </c>
      <c r="B35411" s="221">
        <v>25596.0</v>
      </c>
      <c r="C35411" s="221">
        <v>240000.0</v>
      </c>
    </row>
    <row r="35412">
      <c r="A35412" s="221">
        <v>37183.0</v>
      </c>
      <c r="B35412" s="221">
        <v>25597.0</v>
      </c>
      <c r="C35412" s="221">
        <v>240000.0</v>
      </c>
    </row>
    <row r="35413">
      <c r="A35413" s="221">
        <v>37183.0</v>
      </c>
      <c r="B35413" s="221">
        <v>25599.0</v>
      </c>
      <c r="C35413" s="221">
        <v>240000.0</v>
      </c>
    </row>
    <row r="35414">
      <c r="A35414" s="221">
        <v>37183.0</v>
      </c>
      <c r="B35414" s="221">
        <v>25600.0</v>
      </c>
      <c r="C35414" s="221">
        <v>24000.0</v>
      </c>
    </row>
    <row r="35415">
      <c r="A35415" s="221">
        <v>37183.0</v>
      </c>
      <c r="B35415" s="221">
        <v>25601.0</v>
      </c>
      <c r="C35415" s="221">
        <v>120000.0</v>
      </c>
    </row>
    <row r="35416">
      <c r="A35416" s="221">
        <v>37183.0</v>
      </c>
      <c r="B35416" s="221">
        <v>25602.0</v>
      </c>
      <c r="C35416" s="221">
        <v>240000.0</v>
      </c>
    </row>
    <row r="35417">
      <c r="A35417" s="221">
        <v>37183.0</v>
      </c>
      <c r="B35417" s="221">
        <v>25603.0</v>
      </c>
      <c r="C35417" s="221">
        <v>120000.0</v>
      </c>
    </row>
    <row r="35418">
      <c r="A35418" s="221">
        <v>37184.0</v>
      </c>
      <c r="B35418" s="221">
        <v>25588.0</v>
      </c>
      <c r="C35418" s="221">
        <v>1600.0</v>
      </c>
    </row>
    <row r="35419">
      <c r="A35419" s="221">
        <v>37184.0</v>
      </c>
      <c r="B35419" s="221">
        <v>25592.0</v>
      </c>
      <c r="C35419" s="221">
        <v>1600.0</v>
      </c>
    </row>
    <row r="35420">
      <c r="A35420" s="221">
        <v>37184.0</v>
      </c>
      <c r="B35420" s="221">
        <v>25593.0</v>
      </c>
      <c r="C35420" s="221">
        <v>1600.0</v>
      </c>
    </row>
    <row r="35421">
      <c r="A35421" s="221">
        <v>37184.0</v>
      </c>
      <c r="B35421" s="221">
        <v>25596.0</v>
      </c>
      <c r="C35421" s="221">
        <v>1600.0</v>
      </c>
    </row>
    <row r="35422">
      <c r="A35422" s="221">
        <v>37184.0</v>
      </c>
      <c r="B35422" s="221">
        <v>25597.0</v>
      </c>
      <c r="C35422" s="221">
        <v>1600.0</v>
      </c>
    </row>
    <row r="35423">
      <c r="A35423" s="221">
        <v>37184.0</v>
      </c>
      <c r="B35423" s="221">
        <v>25599.0</v>
      </c>
      <c r="C35423" s="221">
        <v>1600.0</v>
      </c>
    </row>
    <row r="35424">
      <c r="A35424" s="221">
        <v>37184.0</v>
      </c>
      <c r="B35424" s="221">
        <v>25600.0</v>
      </c>
      <c r="C35424" s="221">
        <v>80.0</v>
      </c>
    </row>
    <row r="35425">
      <c r="A35425" s="221">
        <v>37184.0</v>
      </c>
      <c r="B35425" s="221">
        <v>25601.0</v>
      </c>
      <c r="C35425" s="221">
        <v>400.0</v>
      </c>
    </row>
    <row r="35426">
      <c r="A35426" s="221">
        <v>37184.0</v>
      </c>
      <c r="B35426" s="221">
        <v>25602.0</v>
      </c>
      <c r="C35426" s="221">
        <v>1600.0</v>
      </c>
    </row>
    <row r="35427">
      <c r="A35427" s="221">
        <v>37184.0</v>
      </c>
      <c r="B35427" s="221">
        <v>25603.0</v>
      </c>
      <c r="C35427" s="221">
        <v>400.0</v>
      </c>
    </row>
    <row r="35428">
      <c r="A35428" s="221">
        <v>37185.0</v>
      </c>
      <c r="B35428" s="221">
        <v>11478.0</v>
      </c>
      <c r="C35428" s="221">
        <v>1.0</v>
      </c>
    </row>
    <row r="35429">
      <c r="A35429" s="221">
        <v>37185.0</v>
      </c>
      <c r="B35429" s="221">
        <v>25607.0</v>
      </c>
      <c r="C35429" s="221">
        <v>700.0</v>
      </c>
    </row>
    <row r="35430">
      <c r="A35430" s="221">
        <v>37185.0</v>
      </c>
      <c r="B35430" s="221">
        <v>25611.0</v>
      </c>
      <c r="C35430" s="221">
        <v>700.0</v>
      </c>
    </row>
    <row r="35431">
      <c r="A35431" s="221">
        <v>37185.0</v>
      </c>
      <c r="B35431" s="221">
        <v>25612.0</v>
      </c>
      <c r="C35431" s="221">
        <v>700.0</v>
      </c>
    </row>
    <row r="35432">
      <c r="A35432" s="221">
        <v>37185.0</v>
      </c>
      <c r="B35432" s="221">
        <v>25615.0</v>
      </c>
      <c r="C35432" s="221">
        <v>700.0</v>
      </c>
    </row>
    <row r="35433">
      <c r="A35433" s="221">
        <v>37185.0</v>
      </c>
      <c r="B35433" s="221">
        <v>25616.0</v>
      </c>
      <c r="C35433" s="221">
        <v>700.0</v>
      </c>
    </row>
    <row r="35434">
      <c r="A35434" s="221">
        <v>37185.0</v>
      </c>
      <c r="B35434" s="221">
        <v>25618.0</v>
      </c>
      <c r="C35434" s="221">
        <v>700.0</v>
      </c>
    </row>
    <row r="35435">
      <c r="A35435" s="221">
        <v>37185.0</v>
      </c>
      <c r="B35435" s="221">
        <v>25619.0</v>
      </c>
      <c r="C35435" s="221">
        <v>8.0</v>
      </c>
    </row>
    <row r="35436">
      <c r="A35436" s="221">
        <v>37185.0</v>
      </c>
      <c r="B35436" s="221">
        <v>25620.0</v>
      </c>
      <c r="C35436" s="221">
        <v>8.0</v>
      </c>
    </row>
    <row r="35437">
      <c r="A35437" s="221">
        <v>37185.0</v>
      </c>
      <c r="B35437" s="221">
        <v>25621.0</v>
      </c>
      <c r="C35437" s="221">
        <v>1300.0</v>
      </c>
    </row>
    <row r="35438">
      <c r="A35438" s="221">
        <v>37185.0</v>
      </c>
      <c r="B35438" s="221">
        <v>25622.0</v>
      </c>
      <c r="C35438" s="221">
        <v>8.0</v>
      </c>
    </row>
    <row r="35439">
      <c r="A35439" s="221">
        <v>37186.0</v>
      </c>
      <c r="B35439" s="221">
        <v>25588.0</v>
      </c>
      <c r="C35439" s="221">
        <v>1600.0</v>
      </c>
    </row>
    <row r="35440">
      <c r="A35440" s="221">
        <v>37186.0</v>
      </c>
      <c r="B35440" s="221">
        <v>25592.0</v>
      </c>
      <c r="C35440" s="221">
        <v>1600.0</v>
      </c>
    </row>
    <row r="35441">
      <c r="A35441" s="221">
        <v>37186.0</v>
      </c>
      <c r="B35441" s="221">
        <v>25593.0</v>
      </c>
      <c r="C35441" s="221">
        <v>1600.0</v>
      </c>
    </row>
    <row r="35442">
      <c r="A35442" s="221">
        <v>37186.0</v>
      </c>
      <c r="B35442" s="221">
        <v>25596.0</v>
      </c>
      <c r="C35442" s="221">
        <v>1600.0</v>
      </c>
    </row>
    <row r="35443">
      <c r="A35443" s="221">
        <v>37186.0</v>
      </c>
      <c r="B35443" s="221">
        <v>25597.0</v>
      </c>
      <c r="C35443" s="221">
        <v>1600.0</v>
      </c>
    </row>
    <row r="35444">
      <c r="A35444" s="221">
        <v>37186.0</v>
      </c>
      <c r="B35444" s="221">
        <v>25599.0</v>
      </c>
      <c r="C35444" s="221">
        <v>1600.0</v>
      </c>
    </row>
    <row r="35445">
      <c r="A35445" s="221">
        <v>37186.0</v>
      </c>
      <c r="B35445" s="221">
        <v>25600.0</v>
      </c>
      <c r="C35445" s="221">
        <v>80.0</v>
      </c>
    </row>
    <row r="35446">
      <c r="A35446" s="221">
        <v>37186.0</v>
      </c>
      <c r="B35446" s="221">
        <v>25601.0</v>
      </c>
      <c r="C35446" s="221">
        <v>400.0</v>
      </c>
    </row>
    <row r="35447">
      <c r="A35447" s="221">
        <v>37186.0</v>
      </c>
      <c r="B35447" s="221">
        <v>25602.0</v>
      </c>
      <c r="C35447" s="221">
        <v>1600.0</v>
      </c>
    </row>
    <row r="35448">
      <c r="A35448" s="221">
        <v>37186.0</v>
      </c>
      <c r="B35448" s="221">
        <v>25603.0</v>
      </c>
      <c r="C35448" s="221">
        <v>400.0</v>
      </c>
    </row>
    <row r="35449">
      <c r="A35449" s="221">
        <v>37187.0</v>
      </c>
      <c r="B35449" s="221">
        <v>11478.0</v>
      </c>
      <c r="C35449" s="221">
        <v>1.0</v>
      </c>
    </row>
    <row r="35450">
      <c r="A35450" s="221">
        <v>37187.0</v>
      </c>
      <c r="B35450" s="221">
        <v>25607.0</v>
      </c>
      <c r="C35450" s="221">
        <v>700.0</v>
      </c>
    </row>
    <row r="35451">
      <c r="A35451" s="221">
        <v>37187.0</v>
      </c>
      <c r="B35451" s="221">
        <v>25611.0</v>
      </c>
      <c r="C35451" s="221">
        <v>700.0</v>
      </c>
    </row>
    <row r="35452">
      <c r="A35452" s="221">
        <v>37187.0</v>
      </c>
      <c r="B35452" s="221">
        <v>25612.0</v>
      </c>
      <c r="C35452" s="221">
        <v>700.0</v>
      </c>
    </row>
    <row r="35453">
      <c r="A35453" s="221">
        <v>37187.0</v>
      </c>
      <c r="B35453" s="221">
        <v>25615.0</v>
      </c>
      <c r="C35453" s="221">
        <v>700.0</v>
      </c>
    </row>
    <row r="35454">
      <c r="A35454" s="221">
        <v>37187.0</v>
      </c>
      <c r="B35454" s="221">
        <v>25616.0</v>
      </c>
      <c r="C35454" s="221">
        <v>700.0</v>
      </c>
    </row>
    <row r="35455">
      <c r="A35455" s="221">
        <v>37187.0</v>
      </c>
      <c r="B35455" s="221">
        <v>25618.0</v>
      </c>
      <c r="C35455" s="221">
        <v>700.0</v>
      </c>
    </row>
    <row r="35456">
      <c r="A35456" s="221">
        <v>37187.0</v>
      </c>
      <c r="B35456" s="221">
        <v>25619.0</v>
      </c>
      <c r="C35456" s="221">
        <v>8.0</v>
      </c>
    </row>
    <row r="35457">
      <c r="A35457" s="221">
        <v>37187.0</v>
      </c>
      <c r="B35457" s="221">
        <v>25620.0</v>
      </c>
      <c r="C35457" s="221">
        <v>8.0</v>
      </c>
    </row>
    <row r="35458">
      <c r="A35458" s="221">
        <v>37187.0</v>
      </c>
      <c r="B35458" s="221">
        <v>25621.0</v>
      </c>
      <c r="C35458" s="221">
        <v>1300.0</v>
      </c>
    </row>
    <row r="35459">
      <c r="A35459" s="221">
        <v>37187.0</v>
      </c>
      <c r="B35459" s="221">
        <v>25622.0</v>
      </c>
      <c r="C35459" s="221">
        <v>8.0</v>
      </c>
    </row>
    <row r="35460">
      <c r="A35460" s="221">
        <v>37188.0</v>
      </c>
      <c r="B35460" s="221">
        <v>25588.0</v>
      </c>
      <c r="C35460" s="221">
        <v>1600.0</v>
      </c>
    </row>
    <row r="35461">
      <c r="A35461" s="221">
        <v>37188.0</v>
      </c>
      <c r="B35461" s="221">
        <v>25592.0</v>
      </c>
      <c r="C35461" s="221">
        <v>1600.0</v>
      </c>
    </row>
    <row r="35462">
      <c r="A35462" s="221">
        <v>37188.0</v>
      </c>
      <c r="B35462" s="221">
        <v>25593.0</v>
      </c>
      <c r="C35462" s="221">
        <v>1600.0</v>
      </c>
    </row>
    <row r="35463">
      <c r="A35463" s="221">
        <v>37188.0</v>
      </c>
      <c r="B35463" s="221">
        <v>25596.0</v>
      </c>
      <c r="C35463" s="221">
        <v>1600.0</v>
      </c>
    </row>
    <row r="35464">
      <c r="A35464" s="221">
        <v>37188.0</v>
      </c>
      <c r="B35464" s="221">
        <v>25597.0</v>
      </c>
      <c r="C35464" s="221">
        <v>1600.0</v>
      </c>
    </row>
    <row r="35465">
      <c r="A35465" s="221">
        <v>37188.0</v>
      </c>
      <c r="B35465" s="221">
        <v>25599.0</v>
      </c>
      <c r="C35465" s="221">
        <v>1600.0</v>
      </c>
    </row>
    <row r="35466">
      <c r="A35466" s="221">
        <v>37188.0</v>
      </c>
      <c r="B35466" s="221">
        <v>25600.0</v>
      </c>
      <c r="C35466" s="221">
        <v>80.0</v>
      </c>
    </row>
    <row r="35467">
      <c r="A35467" s="221">
        <v>37188.0</v>
      </c>
      <c r="B35467" s="221">
        <v>25601.0</v>
      </c>
      <c r="C35467" s="221">
        <v>400.0</v>
      </c>
    </row>
    <row r="35468">
      <c r="A35468" s="221">
        <v>37188.0</v>
      </c>
      <c r="B35468" s="221">
        <v>25602.0</v>
      </c>
      <c r="C35468" s="221">
        <v>1600.0</v>
      </c>
    </row>
    <row r="35469">
      <c r="A35469" s="221">
        <v>37188.0</v>
      </c>
      <c r="B35469" s="221">
        <v>25603.0</v>
      </c>
      <c r="C35469" s="221">
        <v>400.0</v>
      </c>
    </row>
    <row r="35470">
      <c r="A35470" s="221">
        <v>37190.0</v>
      </c>
      <c r="B35470" s="221">
        <v>25588.0</v>
      </c>
      <c r="C35470" s="221">
        <v>1600.0</v>
      </c>
    </row>
    <row r="35471">
      <c r="A35471" s="221">
        <v>37190.0</v>
      </c>
      <c r="B35471" s="221">
        <v>25592.0</v>
      </c>
      <c r="C35471" s="221">
        <v>1600.0</v>
      </c>
    </row>
    <row r="35472">
      <c r="A35472" s="221">
        <v>37190.0</v>
      </c>
      <c r="B35472" s="221">
        <v>25593.0</v>
      </c>
      <c r="C35472" s="221">
        <v>1600.0</v>
      </c>
    </row>
    <row r="35473">
      <c r="A35473" s="221">
        <v>37190.0</v>
      </c>
      <c r="B35473" s="221">
        <v>25596.0</v>
      </c>
      <c r="C35473" s="221">
        <v>1600.0</v>
      </c>
    </row>
    <row r="35474">
      <c r="A35474" s="221">
        <v>37190.0</v>
      </c>
      <c r="B35474" s="221">
        <v>25597.0</v>
      </c>
      <c r="C35474" s="221">
        <v>1600.0</v>
      </c>
    </row>
    <row r="35475">
      <c r="A35475" s="221">
        <v>37190.0</v>
      </c>
      <c r="B35475" s="221">
        <v>25599.0</v>
      </c>
      <c r="C35475" s="221">
        <v>1600.0</v>
      </c>
    </row>
    <row r="35476">
      <c r="A35476" s="221">
        <v>37190.0</v>
      </c>
      <c r="B35476" s="221">
        <v>25600.0</v>
      </c>
      <c r="C35476" s="221">
        <v>80.0</v>
      </c>
    </row>
    <row r="35477">
      <c r="A35477" s="221">
        <v>37190.0</v>
      </c>
      <c r="B35477" s="221">
        <v>25601.0</v>
      </c>
      <c r="C35477" s="221">
        <v>400.0</v>
      </c>
    </row>
    <row r="35478">
      <c r="A35478" s="221">
        <v>37190.0</v>
      </c>
      <c r="B35478" s="221">
        <v>25602.0</v>
      </c>
      <c r="C35478" s="221">
        <v>1600.0</v>
      </c>
    </row>
    <row r="35479">
      <c r="A35479" s="221">
        <v>37190.0</v>
      </c>
      <c r="B35479" s="221">
        <v>25603.0</v>
      </c>
      <c r="C35479" s="221">
        <v>400.0</v>
      </c>
    </row>
    <row r="35480">
      <c r="A35480" s="221">
        <v>37191.0</v>
      </c>
      <c r="B35480" s="221">
        <v>11481.0</v>
      </c>
      <c r="C35480" s="221">
        <v>1.0</v>
      </c>
    </row>
    <row r="35481">
      <c r="A35481" s="221">
        <v>37191.0</v>
      </c>
      <c r="B35481" s="221">
        <v>25607.0</v>
      </c>
      <c r="C35481" s="221">
        <v>700.0</v>
      </c>
    </row>
    <row r="35482">
      <c r="A35482" s="221">
        <v>37191.0</v>
      </c>
      <c r="B35482" s="221">
        <v>25611.0</v>
      </c>
      <c r="C35482" s="221">
        <v>700.0</v>
      </c>
    </row>
    <row r="35483">
      <c r="A35483" s="221">
        <v>37191.0</v>
      </c>
      <c r="B35483" s="221">
        <v>25612.0</v>
      </c>
      <c r="C35483" s="221">
        <v>700.0</v>
      </c>
    </row>
    <row r="35484">
      <c r="A35484" s="221">
        <v>37191.0</v>
      </c>
      <c r="B35484" s="221">
        <v>25615.0</v>
      </c>
      <c r="C35484" s="221">
        <v>700.0</v>
      </c>
    </row>
    <row r="35485">
      <c r="A35485" s="221">
        <v>37191.0</v>
      </c>
      <c r="B35485" s="221">
        <v>25616.0</v>
      </c>
      <c r="C35485" s="221">
        <v>700.0</v>
      </c>
    </row>
    <row r="35486">
      <c r="A35486" s="221">
        <v>37191.0</v>
      </c>
      <c r="B35486" s="221">
        <v>25618.0</v>
      </c>
      <c r="C35486" s="221">
        <v>700.0</v>
      </c>
    </row>
    <row r="35487">
      <c r="A35487" s="221">
        <v>37191.0</v>
      </c>
      <c r="B35487" s="221">
        <v>25619.0</v>
      </c>
      <c r="C35487" s="221">
        <v>8.0</v>
      </c>
    </row>
    <row r="35488">
      <c r="A35488" s="221">
        <v>37191.0</v>
      </c>
      <c r="B35488" s="221">
        <v>25620.0</v>
      </c>
      <c r="C35488" s="221">
        <v>8.0</v>
      </c>
    </row>
    <row r="35489">
      <c r="A35489" s="221">
        <v>37191.0</v>
      </c>
      <c r="B35489" s="221">
        <v>25621.0</v>
      </c>
      <c r="C35489" s="221">
        <v>1300.0</v>
      </c>
    </row>
    <row r="35490">
      <c r="A35490" s="221">
        <v>37191.0</v>
      </c>
      <c r="B35490" s="221">
        <v>25622.0</v>
      </c>
      <c r="C35490" s="221">
        <v>8.0</v>
      </c>
    </row>
    <row r="35491">
      <c r="A35491" s="221">
        <v>37192.0</v>
      </c>
      <c r="B35491" s="221">
        <v>25588.0</v>
      </c>
      <c r="C35491" s="221">
        <v>1600.0</v>
      </c>
    </row>
    <row r="35492">
      <c r="A35492" s="221">
        <v>37192.0</v>
      </c>
      <c r="B35492" s="221">
        <v>25592.0</v>
      </c>
      <c r="C35492" s="221">
        <v>1600.0</v>
      </c>
    </row>
    <row r="35493">
      <c r="A35493" s="221">
        <v>37192.0</v>
      </c>
      <c r="B35493" s="221">
        <v>25593.0</v>
      </c>
      <c r="C35493" s="221">
        <v>1600.0</v>
      </c>
    </row>
    <row r="35494">
      <c r="A35494" s="221">
        <v>37192.0</v>
      </c>
      <c r="B35494" s="221">
        <v>25596.0</v>
      </c>
      <c r="C35494" s="221">
        <v>1600.0</v>
      </c>
    </row>
    <row r="35495">
      <c r="A35495" s="221">
        <v>37192.0</v>
      </c>
      <c r="B35495" s="221">
        <v>25597.0</v>
      </c>
      <c r="C35495" s="221">
        <v>1600.0</v>
      </c>
    </row>
    <row r="35496">
      <c r="A35496" s="221">
        <v>37192.0</v>
      </c>
      <c r="B35496" s="221">
        <v>25599.0</v>
      </c>
      <c r="C35496" s="221">
        <v>1600.0</v>
      </c>
    </row>
    <row r="35497">
      <c r="A35497" s="221">
        <v>37192.0</v>
      </c>
      <c r="B35497" s="221">
        <v>25600.0</v>
      </c>
      <c r="C35497" s="221">
        <v>80.0</v>
      </c>
    </row>
    <row r="35498">
      <c r="A35498" s="221">
        <v>37192.0</v>
      </c>
      <c r="B35498" s="221">
        <v>25601.0</v>
      </c>
      <c r="C35498" s="221">
        <v>400.0</v>
      </c>
    </row>
    <row r="35499">
      <c r="A35499" s="221">
        <v>37192.0</v>
      </c>
      <c r="B35499" s="221">
        <v>25602.0</v>
      </c>
      <c r="C35499" s="221">
        <v>1600.0</v>
      </c>
    </row>
    <row r="35500">
      <c r="A35500" s="221">
        <v>37192.0</v>
      </c>
      <c r="B35500" s="221">
        <v>25603.0</v>
      </c>
      <c r="C35500" s="221">
        <v>400.0</v>
      </c>
    </row>
    <row r="35501">
      <c r="A35501" s="221">
        <v>37193.0</v>
      </c>
      <c r="B35501" s="221">
        <v>11481.0</v>
      </c>
      <c r="C35501" s="221">
        <v>1.0</v>
      </c>
    </row>
    <row r="35502">
      <c r="A35502" s="221">
        <v>37193.0</v>
      </c>
      <c r="B35502" s="221">
        <v>25601.0</v>
      </c>
      <c r="C35502" s="221">
        <v>14.0</v>
      </c>
    </row>
    <row r="35503">
      <c r="A35503" s="221">
        <v>37193.0</v>
      </c>
      <c r="B35503" s="221">
        <v>25609.0</v>
      </c>
      <c r="C35503" s="221">
        <v>14.0</v>
      </c>
    </row>
    <row r="35504">
      <c r="A35504" s="221">
        <v>37193.0</v>
      </c>
      <c r="B35504" s="221">
        <v>25610.0</v>
      </c>
      <c r="C35504" s="221">
        <v>250.0</v>
      </c>
    </row>
    <row r="35505">
      <c r="A35505" s="221">
        <v>37193.0</v>
      </c>
      <c r="B35505" s="221">
        <v>25611.0</v>
      </c>
      <c r="C35505" s="221">
        <v>1200.0</v>
      </c>
    </row>
    <row r="35506">
      <c r="A35506" s="221">
        <v>37193.0</v>
      </c>
      <c r="B35506" s="221">
        <v>25612.0</v>
      </c>
      <c r="C35506" s="221">
        <v>1200.0</v>
      </c>
    </row>
    <row r="35507">
      <c r="A35507" s="221">
        <v>37193.0</v>
      </c>
      <c r="B35507" s="221">
        <v>25613.0</v>
      </c>
      <c r="C35507" s="221">
        <v>250.0</v>
      </c>
    </row>
    <row r="35508">
      <c r="A35508" s="221">
        <v>37193.0</v>
      </c>
      <c r="B35508" s="221">
        <v>25616.0</v>
      </c>
      <c r="C35508" s="221">
        <v>1200.0</v>
      </c>
    </row>
    <row r="35509">
      <c r="A35509" s="221">
        <v>37193.0</v>
      </c>
      <c r="B35509" s="221">
        <v>25617.0</v>
      </c>
      <c r="C35509" s="221">
        <v>8.0</v>
      </c>
    </row>
    <row r="35510">
      <c r="A35510" s="221">
        <v>37193.0</v>
      </c>
      <c r="B35510" s="221">
        <v>25618.0</v>
      </c>
      <c r="C35510" s="221">
        <v>1200.0</v>
      </c>
    </row>
    <row r="35511">
      <c r="A35511" s="221">
        <v>37193.0</v>
      </c>
      <c r="B35511" s="221">
        <v>25623.0</v>
      </c>
      <c r="C35511" s="221">
        <v>250.0</v>
      </c>
    </row>
    <row r="35512">
      <c r="A35512" s="221">
        <v>37194.0</v>
      </c>
      <c r="B35512" s="221">
        <v>25588.0</v>
      </c>
      <c r="C35512" s="221">
        <v>1600.0</v>
      </c>
    </row>
    <row r="35513">
      <c r="A35513" s="221">
        <v>37194.0</v>
      </c>
      <c r="B35513" s="221">
        <v>25592.0</v>
      </c>
      <c r="C35513" s="221">
        <v>1600.0</v>
      </c>
    </row>
    <row r="35514">
      <c r="A35514" s="221">
        <v>37194.0</v>
      </c>
      <c r="B35514" s="221">
        <v>25593.0</v>
      </c>
      <c r="C35514" s="221">
        <v>1600.0</v>
      </c>
    </row>
    <row r="35515">
      <c r="A35515" s="221">
        <v>37194.0</v>
      </c>
      <c r="B35515" s="221">
        <v>25596.0</v>
      </c>
      <c r="C35515" s="221">
        <v>1600.0</v>
      </c>
    </row>
    <row r="35516">
      <c r="A35516" s="221">
        <v>37194.0</v>
      </c>
      <c r="B35516" s="221">
        <v>25597.0</v>
      </c>
      <c r="C35516" s="221">
        <v>1600.0</v>
      </c>
    </row>
    <row r="35517">
      <c r="A35517" s="221">
        <v>37194.0</v>
      </c>
      <c r="B35517" s="221">
        <v>25599.0</v>
      </c>
      <c r="C35517" s="221">
        <v>1600.0</v>
      </c>
    </row>
    <row r="35518">
      <c r="A35518" s="221">
        <v>37194.0</v>
      </c>
      <c r="B35518" s="221">
        <v>25600.0</v>
      </c>
      <c r="C35518" s="221">
        <v>80.0</v>
      </c>
    </row>
    <row r="35519">
      <c r="A35519" s="221">
        <v>37194.0</v>
      </c>
      <c r="B35519" s="221">
        <v>25601.0</v>
      </c>
      <c r="C35519" s="221">
        <v>400.0</v>
      </c>
    </row>
    <row r="35520">
      <c r="A35520" s="221">
        <v>37194.0</v>
      </c>
      <c r="B35520" s="221">
        <v>25602.0</v>
      </c>
      <c r="C35520" s="221">
        <v>1600.0</v>
      </c>
    </row>
    <row r="35521">
      <c r="A35521" s="221">
        <v>37194.0</v>
      </c>
      <c r="B35521" s="221">
        <v>25603.0</v>
      </c>
      <c r="C35521" s="221">
        <v>400.0</v>
      </c>
    </row>
    <row r="35522">
      <c r="A35522" s="221">
        <v>37195.0</v>
      </c>
      <c r="B35522" s="221">
        <v>11481.0</v>
      </c>
      <c r="C35522" s="221">
        <v>1.0</v>
      </c>
    </row>
    <row r="35523">
      <c r="A35523" s="221">
        <v>37195.0</v>
      </c>
      <c r="B35523" s="221">
        <v>25601.0</v>
      </c>
      <c r="C35523" s="221">
        <v>14.0</v>
      </c>
    </row>
    <row r="35524">
      <c r="A35524" s="221">
        <v>37195.0</v>
      </c>
      <c r="B35524" s="221">
        <v>25609.0</v>
      </c>
      <c r="C35524" s="221">
        <v>14.0</v>
      </c>
    </row>
    <row r="35525">
      <c r="A35525" s="221">
        <v>37195.0</v>
      </c>
      <c r="B35525" s="221">
        <v>25610.0</v>
      </c>
      <c r="C35525" s="221">
        <v>250.0</v>
      </c>
    </row>
    <row r="35526">
      <c r="A35526" s="221">
        <v>37195.0</v>
      </c>
      <c r="B35526" s="221">
        <v>25611.0</v>
      </c>
      <c r="C35526" s="221">
        <v>1200.0</v>
      </c>
    </row>
    <row r="35527">
      <c r="A35527" s="221">
        <v>37195.0</v>
      </c>
      <c r="B35527" s="221">
        <v>25612.0</v>
      </c>
      <c r="C35527" s="221">
        <v>1200.0</v>
      </c>
    </row>
    <row r="35528">
      <c r="A35528" s="221">
        <v>37195.0</v>
      </c>
      <c r="B35528" s="221">
        <v>25613.0</v>
      </c>
      <c r="C35528" s="221">
        <v>250.0</v>
      </c>
    </row>
    <row r="35529">
      <c r="A35529" s="221">
        <v>37195.0</v>
      </c>
      <c r="B35529" s="221">
        <v>25616.0</v>
      </c>
      <c r="C35529" s="221">
        <v>1200.0</v>
      </c>
    </row>
    <row r="35530">
      <c r="A35530" s="221">
        <v>37195.0</v>
      </c>
      <c r="B35530" s="221">
        <v>25617.0</v>
      </c>
      <c r="C35530" s="221">
        <v>8.0</v>
      </c>
    </row>
    <row r="35531">
      <c r="A35531" s="221">
        <v>37195.0</v>
      </c>
      <c r="B35531" s="221">
        <v>25618.0</v>
      </c>
      <c r="C35531" s="221">
        <v>1200.0</v>
      </c>
    </row>
    <row r="35532">
      <c r="A35532" s="221">
        <v>37195.0</v>
      </c>
      <c r="B35532" s="221">
        <v>25623.0</v>
      </c>
      <c r="C35532" s="221">
        <v>250.0</v>
      </c>
    </row>
    <row r="35533">
      <c r="A35533" s="221">
        <v>37196.0</v>
      </c>
      <c r="B35533" s="221">
        <v>25588.0</v>
      </c>
      <c r="C35533" s="221">
        <v>20000.0</v>
      </c>
    </row>
    <row r="35534">
      <c r="A35534" s="221">
        <v>37196.0</v>
      </c>
      <c r="B35534" s="221">
        <v>25592.0</v>
      </c>
      <c r="C35534" s="221">
        <v>20000.0</v>
      </c>
    </row>
    <row r="35535">
      <c r="A35535" s="221">
        <v>37196.0</v>
      </c>
      <c r="B35535" s="221">
        <v>25593.0</v>
      </c>
      <c r="C35535" s="221">
        <v>20000.0</v>
      </c>
    </row>
    <row r="35536">
      <c r="A35536" s="221">
        <v>37196.0</v>
      </c>
      <c r="B35536" s="221">
        <v>25596.0</v>
      </c>
      <c r="C35536" s="221">
        <v>20000.0</v>
      </c>
    </row>
    <row r="35537">
      <c r="A35537" s="221">
        <v>37196.0</v>
      </c>
      <c r="B35537" s="221">
        <v>25597.0</v>
      </c>
      <c r="C35537" s="221">
        <v>20000.0</v>
      </c>
    </row>
    <row r="35538">
      <c r="A35538" s="221">
        <v>37196.0</v>
      </c>
      <c r="B35538" s="221">
        <v>25599.0</v>
      </c>
      <c r="C35538" s="221">
        <v>20000.0</v>
      </c>
    </row>
    <row r="35539">
      <c r="A35539" s="221">
        <v>37196.0</v>
      </c>
      <c r="B35539" s="221">
        <v>25600.0</v>
      </c>
      <c r="C35539" s="221">
        <v>1000.0</v>
      </c>
    </row>
    <row r="35540">
      <c r="A35540" s="221">
        <v>37196.0</v>
      </c>
      <c r="B35540" s="221">
        <v>25601.0</v>
      </c>
      <c r="C35540" s="221">
        <v>5000.0</v>
      </c>
    </row>
    <row r="35541">
      <c r="A35541" s="221">
        <v>37196.0</v>
      </c>
      <c r="B35541" s="221">
        <v>25602.0</v>
      </c>
      <c r="C35541" s="221">
        <v>20000.0</v>
      </c>
    </row>
    <row r="35542">
      <c r="A35542" s="221">
        <v>37196.0</v>
      </c>
      <c r="B35542" s="221">
        <v>25603.0</v>
      </c>
      <c r="C35542" s="221">
        <v>5000.0</v>
      </c>
    </row>
    <row r="35543">
      <c r="A35543" s="221">
        <v>37197.0</v>
      </c>
      <c r="B35543" s="221">
        <v>11481.0</v>
      </c>
      <c r="C35543" s="221">
        <v>1.0</v>
      </c>
    </row>
    <row r="35544">
      <c r="A35544" s="221">
        <v>37197.0</v>
      </c>
      <c r="B35544" s="221">
        <v>25607.0</v>
      </c>
      <c r="C35544" s="221">
        <v>10500.0</v>
      </c>
    </row>
    <row r="35545">
      <c r="A35545" s="221">
        <v>37197.0</v>
      </c>
      <c r="B35545" s="221">
        <v>25611.0</v>
      </c>
      <c r="C35545" s="221">
        <v>10500.0</v>
      </c>
    </row>
    <row r="35546">
      <c r="A35546" s="221">
        <v>37197.0</v>
      </c>
      <c r="B35546" s="221">
        <v>25612.0</v>
      </c>
      <c r="C35546" s="221">
        <v>10500.0</v>
      </c>
    </row>
    <row r="35547">
      <c r="A35547" s="221">
        <v>37197.0</v>
      </c>
      <c r="B35547" s="221">
        <v>25615.0</v>
      </c>
      <c r="C35547" s="221">
        <v>10500.0</v>
      </c>
    </row>
    <row r="35548">
      <c r="A35548" s="221">
        <v>37197.0</v>
      </c>
      <c r="B35548" s="221">
        <v>25616.0</v>
      </c>
      <c r="C35548" s="221">
        <v>10500.0</v>
      </c>
    </row>
    <row r="35549">
      <c r="A35549" s="221">
        <v>37197.0</v>
      </c>
      <c r="B35549" s="221">
        <v>25618.0</v>
      </c>
      <c r="C35549" s="221">
        <v>10500.0</v>
      </c>
    </row>
    <row r="35550">
      <c r="A35550" s="221">
        <v>37197.0</v>
      </c>
      <c r="B35550" s="221">
        <v>25619.0</v>
      </c>
      <c r="C35550" s="221">
        <v>150.0</v>
      </c>
    </row>
    <row r="35551">
      <c r="A35551" s="221">
        <v>37197.0</v>
      </c>
      <c r="B35551" s="221">
        <v>25620.0</v>
      </c>
      <c r="C35551" s="221">
        <v>120.0</v>
      </c>
    </row>
    <row r="35552">
      <c r="A35552" s="221">
        <v>37197.0</v>
      </c>
      <c r="B35552" s="221">
        <v>25621.0</v>
      </c>
      <c r="C35552" s="221">
        <v>19500.0</v>
      </c>
    </row>
    <row r="35553">
      <c r="A35553" s="221">
        <v>37197.0</v>
      </c>
      <c r="B35553" s="221">
        <v>25622.0</v>
      </c>
      <c r="C35553" s="221">
        <v>120.0</v>
      </c>
    </row>
    <row r="35554">
      <c r="A35554" s="221">
        <v>37198.0</v>
      </c>
      <c r="B35554" s="221">
        <v>25588.0</v>
      </c>
      <c r="C35554" s="221">
        <v>20000.0</v>
      </c>
    </row>
    <row r="35555">
      <c r="A35555" s="221">
        <v>37198.0</v>
      </c>
      <c r="B35555" s="221">
        <v>25592.0</v>
      </c>
      <c r="C35555" s="221">
        <v>20000.0</v>
      </c>
    </row>
    <row r="35556">
      <c r="A35556" s="221">
        <v>37198.0</v>
      </c>
      <c r="B35556" s="221">
        <v>25593.0</v>
      </c>
      <c r="C35556" s="221">
        <v>20000.0</v>
      </c>
    </row>
    <row r="35557">
      <c r="A35557" s="221">
        <v>37198.0</v>
      </c>
      <c r="B35557" s="221">
        <v>25596.0</v>
      </c>
      <c r="C35557" s="221">
        <v>20000.0</v>
      </c>
    </row>
    <row r="35558">
      <c r="A35558" s="221">
        <v>37198.0</v>
      </c>
      <c r="B35558" s="221">
        <v>25597.0</v>
      </c>
      <c r="C35558" s="221">
        <v>20000.0</v>
      </c>
    </row>
    <row r="35559">
      <c r="A35559" s="221">
        <v>37198.0</v>
      </c>
      <c r="B35559" s="221">
        <v>25599.0</v>
      </c>
      <c r="C35559" s="221">
        <v>20000.0</v>
      </c>
    </row>
    <row r="35560">
      <c r="A35560" s="221">
        <v>37198.0</v>
      </c>
      <c r="B35560" s="221">
        <v>25600.0</v>
      </c>
      <c r="C35560" s="221">
        <v>1000.0</v>
      </c>
    </row>
    <row r="35561">
      <c r="A35561" s="221">
        <v>37198.0</v>
      </c>
      <c r="B35561" s="221">
        <v>25601.0</v>
      </c>
      <c r="C35561" s="221">
        <v>5000.0</v>
      </c>
    </row>
    <row r="35562">
      <c r="A35562" s="221">
        <v>37198.0</v>
      </c>
      <c r="B35562" s="221">
        <v>25602.0</v>
      </c>
      <c r="C35562" s="221">
        <v>20000.0</v>
      </c>
    </row>
    <row r="35563">
      <c r="A35563" s="221">
        <v>37198.0</v>
      </c>
      <c r="B35563" s="221">
        <v>25603.0</v>
      </c>
      <c r="C35563" s="221">
        <v>5000.0</v>
      </c>
    </row>
    <row r="35564">
      <c r="A35564" s="221">
        <v>37199.0</v>
      </c>
      <c r="B35564" s="221">
        <v>11478.0</v>
      </c>
      <c r="C35564" s="221">
        <v>1.0</v>
      </c>
    </row>
    <row r="35565">
      <c r="A35565" s="221">
        <v>37199.0</v>
      </c>
      <c r="B35565" s="221">
        <v>25607.0</v>
      </c>
      <c r="C35565" s="221">
        <v>10500.0</v>
      </c>
    </row>
    <row r="35566">
      <c r="A35566" s="221">
        <v>37199.0</v>
      </c>
      <c r="B35566" s="221">
        <v>25611.0</v>
      </c>
      <c r="C35566" s="221">
        <v>10500.0</v>
      </c>
    </row>
    <row r="35567">
      <c r="A35567" s="221">
        <v>37199.0</v>
      </c>
      <c r="B35567" s="221">
        <v>25612.0</v>
      </c>
      <c r="C35567" s="221">
        <v>10500.0</v>
      </c>
    </row>
    <row r="35568">
      <c r="A35568" s="221">
        <v>37199.0</v>
      </c>
      <c r="B35568" s="221">
        <v>25615.0</v>
      </c>
      <c r="C35568" s="221">
        <v>10500.0</v>
      </c>
    </row>
    <row r="35569">
      <c r="A35569" s="221">
        <v>37199.0</v>
      </c>
      <c r="B35569" s="221">
        <v>25616.0</v>
      </c>
      <c r="C35569" s="221">
        <v>10500.0</v>
      </c>
    </row>
    <row r="35570">
      <c r="A35570" s="221">
        <v>37199.0</v>
      </c>
      <c r="B35570" s="221">
        <v>25618.0</v>
      </c>
      <c r="C35570" s="221">
        <v>10500.0</v>
      </c>
    </row>
    <row r="35571">
      <c r="A35571" s="221">
        <v>37199.0</v>
      </c>
      <c r="B35571" s="221">
        <v>25619.0</v>
      </c>
      <c r="C35571" s="221">
        <v>150.0</v>
      </c>
    </row>
    <row r="35572">
      <c r="A35572" s="221">
        <v>37199.0</v>
      </c>
      <c r="B35572" s="221">
        <v>25620.0</v>
      </c>
      <c r="C35572" s="221">
        <v>120.0</v>
      </c>
    </row>
    <row r="35573">
      <c r="A35573" s="221">
        <v>37199.0</v>
      </c>
      <c r="B35573" s="221">
        <v>25621.0</v>
      </c>
      <c r="C35573" s="221">
        <v>19500.0</v>
      </c>
    </row>
    <row r="35574">
      <c r="A35574" s="221">
        <v>37199.0</v>
      </c>
      <c r="B35574" s="221">
        <v>25622.0</v>
      </c>
      <c r="C35574" s="221">
        <v>120.0</v>
      </c>
    </row>
    <row r="35575">
      <c r="A35575" s="221">
        <v>37202.0</v>
      </c>
      <c r="B35575" s="221">
        <v>25588.0</v>
      </c>
      <c r="C35575" s="221">
        <v>20000.0</v>
      </c>
    </row>
    <row r="35576">
      <c r="A35576" s="221">
        <v>37202.0</v>
      </c>
      <c r="B35576" s="221">
        <v>25592.0</v>
      </c>
      <c r="C35576" s="221">
        <v>20000.0</v>
      </c>
    </row>
    <row r="35577">
      <c r="A35577" s="221">
        <v>37202.0</v>
      </c>
      <c r="B35577" s="221">
        <v>25593.0</v>
      </c>
      <c r="C35577" s="221">
        <v>20000.0</v>
      </c>
    </row>
    <row r="35578">
      <c r="A35578" s="221">
        <v>37202.0</v>
      </c>
      <c r="B35578" s="221">
        <v>25596.0</v>
      </c>
      <c r="C35578" s="221">
        <v>20000.0</v>
      </c>
    </row>
    <row r="35579">
      <c r="A35579" s="221">
        <v>37202.0</v>
      </c>
      <c r="B35579" s="221">
        <v>25597.0</v>
      </c>
      <c r="C35579" s="221">
        <v>20000.0</v>
      </c>
    </row>
    <row r="35580">
      <c r="A35580" s="221">
        <v>37202.0</v>
      </c>
      <c r="B35580" s="221">
        <v>25599.0</v>
      </c>
      <c r="C35580" s="221">
        <v>20000.0</v>
      </c>
    </row>
    <row r="35581">
      <c r="A35581" s="221">
        <v>37202.0</v>
      </c>
      <c r="B35581" s="221">
        <v>25600.0</v>
      </c>
      <c r="C35581" s="221">
        <v>1000.0</v>
      </c>
    </row>
    <row r="35582">
      <c r="A35582" s="221">
        <v>37202.0</v>
      </c>
      <c r="B35582" s="221">
        <v>25601.0</v>
      </c>
      <c r="C35582" s="221">
        <v>5000.0</v>
      </c>
    </row>
    <row r="35583">
      <c r="A35583" s="221">
        <v>37202.0</v>
      </c>
      <c r="B35583" s="221">
        <v>25602.0</v>
      </c>
      <c r="C35583" s="221">
        <v>20000.0</v>
      </c>
    </row>
    <row r="35584">
      <c r="A35584" s="221">
        <v>37202.0</v>
      </c>
      <c r="B35584" s="221">
        <v>25603.0</v>
      </c>
      <c r="C35584" s="221">
        <v>5000.0</v>
      </c>
    </row>
    <row r="35585">
      <c r="A35585" s="221">
        <v>37203.0</v>
      </c>
      <c r="B35585" s="221">
        <v>11475.0</v>
      </c>
      <c r="C35585" s="221">
        <v>1.0</v>
      </c>
    </row>
    <row r="35586">
      <c r="A35586" s="221">
        <v>37203.0</v>
      </c>
      <c r="B35586" s="221">
        <v>25607.0</v>
      </c>
      <c r="C35586" s="221">
        <v>10500.0</v>
      </c>
    </row>
    <row r="35587">
      <c r="A35587" s="221">
        <v>37203.0</v>
      </c>
      <c r="B35587" s="221">
        <v>25611.0</v>
      </c>
      <c r="C35587" s="221">
        <v>10500.0</v>
      </c>
    </row>
    <row r="35588">
      <c r="A35588" s="221">
        <v>37203.0</v>
      </c>
      <c r="B35588" s="221">
        <v>25612.0</v>
      </c>
      <c r="C35588" s="221">
        <v>10500.0</v>
      </c>
    </row>
    <row r="35589">
      <c r="A35589" s="221">
        <v>37203.0</v>
      </c>
      <c r="B35589" s="221">
        <v>25615.0</v>
      </c>
      <c r="C35589" s="221">
        <v>10500.0</v>
      </c>
    </row>
    <row r="35590">
      <c r="A35590" s="221">
        <v>37203.0</v>
      </c>
      <c r="B35590" s="221">
        <v>25616.0</v>
      </c>
      <c r="C35590" s="221">
        <v>10500.0</v>
      </c>
    </row>
    <row r="35591">
      <c r="A35591" s="221">
        <v>37203.0</v>
      </c>
      <c r="B35591" s="221">
        <v>25618.0</v>
      </c>
      <c r="C35591" s="221">
        <v>10500.0</v>
      </c>
    </row>
    <row r="35592">
      <c r="A35592" s="221">
        <v>37203.0</v>
      </c>
      <c r="B35592" s="221">
        <v>25619.0</v>
      </c>
      <c r="C35592" s="221">
        <v>150.0</v>
      </c>
    </row>
    <row r="35593">
      <c r="A35593" s="221">
        <v>37203.0</v>
      </c>
      <c r="B35593" s="221">
        <v>25620.0</v>
      </c>
      <c r="C35593" s="221">
        <v>120.0</v>
      </c>
    </row>
    <row r="35594">
      <c r="A35594" s="221">
        <v>37203.0</v>
      </c>
      <c r="B35594" s="221">
        <v>25621.0</v>
      </c>
      <c r="C35594" s="221">
        <v>19500.0</v>
      </c>
    </row>
    <row r="35595">
      <c r="A35595" s="221">
        <v>37203.0</v>
      </c>
      <c r="B35595" s="221">
        <v>25622.0</v>
      </c>
      <c r="C35595" s="221">
        <v>120.0</v>
      </c>
    </row>
    <row r="35596">
      <c r="A35596" s="221">
        <v>37204.0</v>
      </c>
      <c r="B35596" s="221">
        <v>25588.0</v>
      </c>
      <c r="C35596" s="221">
        <v>20000.0</v>
      </c>
    </row>
    <row r="35597">
      <c r="A35597" s="221">
        <v>37204.0</v>
      </c>
      <c r="B35597" s="221">
        <v>25592.0</v>
      </c>
      <c r="C35597" s="221">
        <v>20000.0</v>
      </c>
    </row>
    <row r="35598">
      <c r="A35598" s="221">
        <v>37204.0</v>
      </c>
      <c r="B35598" s="221">
        <v>25593.0</v>
      </c>
      <c r="C35598" s="221">
        <v>20000.0</v>
      </c>
    </row>
    <row r="35599">
      <c r="A35599" s="221">
        <v>37204.0</v>
      </c>
      <c r="B35599" s="221">
        <v>25596.0</v>
      </c>
      <c r="C35599" s="221">
        <v>20000.0</v>
      </c>
    </row>
    <row r="35600">
      <c r="A35600" s="221">
        <v>37204.0</v>
      </c>
      <c r="B35600" s="221">
        <v>25597.0</v>
      </c>
      <c r="C35600" s="221">
        <v>20000.0</v>
      </c>
    </row>
    <row r="35601">
      <c r="A35601" s="221">
        <v>37204.0</v>
      </c>
      <c r="B35601" s="221">
        <v>25599.0</v>
      </c>
      <c r="C35601" s="221">
        <v>20000.0</v>
      </c>
    </row>
    <row r="35602">
      <c r="A35602" s="221">
        <v>37204.0</v>
      </c>
      <c r="B35602" s="221">
        <v>25600.0</v>
      </c>
      <c r="C35602" s="221">
        <v>1000.0</v>
      </c>
    </row>
    <row r="35603">
      <c r="A35603" s="221">
        <v>37204.0</v>
      </c>
      <c r="B35603" s="221">
        <v>25601.0</v>
      </c>
      <c r="C35603" s="221">
        <v>5000.0</v>
      </c>
    </row>
    <row r="35604">
      <c r="A35604" s="221">
        <v>37204.0</v>
      </c>
      <c r="B35604" s="221">
        <v>25602.0</v>
      </c>
      <c r="C35604" s="221">
        <v>20000.0</v>
      </c>
    </row>
    <row r="35605">
      <c r="A35605" s="221">
        <v>37204.0</v>
      </c>
      <c r="B35605" s="221">
        <v>25603.0</v>
      </c>
      <c r="C35605" s="221">
        <v>5000.0</v>
      </c>
    </row>
    <row r="35606">
      <c r="A35606" s="221">
        <v>37205.0</v>
      </c>
      <c r="B35606" s="221">
        <v>11475.0</v>
      </c>
      <c r="C35606" s="221">
        <v>1.0</v>
      </c>
    </row>
    <row r="35607">
      <c r="A35607" s="221">
        <v>37205.0</v>
      </c>
      <c r="B35607" s="221">
        <v>25607.0</v>
      </c>
      <c r="C35607" s="221">
        <v>10500.0</v>
      </c>
    </row>
    <row r="35608">
      <c r="A35608" s="221">
        <v>37205.0</v>
      </c>
      <c r="B35608" s="221">
        <v>25611.0</v>
      </c>
      <c r="C35608" s="221">
        <v>10500.0</v>
      </c>
    </row>
    <row r="35609">
      <c r="A35609" s="221">
        <v>37205.0</v>
      </c>
      <c r="B35609" s="221">
        <v>25612.0</v>
      </c>
      <c r="C35609" s="221">
        <v>10500.0</v>
      </c>
    </row>
    <row r="35610">
      <c r="A35610" s="221">
        <v>37205.0</v>
      </c>
      <c r="B35610" s="221">
        <v>25615.0</v>
      </c>
      <c r="C35610" s="221">
        <v>10500.0</v>
      </c>
    </row>
    <row r="35611">
      <c r="A35611" s="221">
        <v>37205.0</v>
      </c>
      <c r="B35611" s="221">
        <v>25616.0</v>
      </c>
      <c r="C35611" s="221">
        <v>10500.0</v>
      </c>
    </row>
    <row r="35612">
      <c r="A35612" s="221">
        <v>37205.0</v>
      </c>
      <c r="B35612" s="221">
        <v>25618.0</v>
      </c>
      <c r="C35612" s="221">
        <v>10500.0</v>
      </c>
    </row>
    <row r="35613">
      <c r="A35613" s="221">
        <v>37205.0</v>
      </c>
      <c r="B35613" s="221">
        <v>25619.0</v>
      </c>
      <c r="C35613" s="221">
        <v>150.0</v>
      </c>
    </row>
    <row r="35614">
      <c r="A35614" s="221">
        <v>37205.0</v>
      </c>
      <c r="B35614" s="221">
        <v>25620.0</v>
      </c>
      <c r="C35614" s="221">
        <v>120.0</v>
      </c>
    </row>
    <row r="35615">
      <c r="A35615" s="221">
        <v>37205.0</v>
      </c>
      <c r="B35615" s="221">
        <v>25621.0</v>
      </c>
      <c r="C35615" s="221">
        <v>19500.0</v>
      </c>
    </row>
    <row r="35616">
      <c r="A35616" s="221">
        <v>37205.0</v>
      </c>
      <c r="B35616" s="221">
        <v>25622.0</v>
      </c>
      <c r="C35616" s="221">
        <v>120.0</v>
      </c>
    </row>
    <row r="35617">
      <c r="A35617" s="221">
        <v>37206.0</v>
      </c>
      <c r="B35617" s="221">
        <v>25588.0</v>
      </c>
      <c r="C35617" s="221">
        <v>20000.0</v>
      </c>
    </row>
    <row r="35618">
      <c r="A35618" s="221">
        <v>37206.0</v>
      </c>
      <c r="B35618" s="221">
        <v>25592.0</v>
      </c>
      <c r="C35618" s="221">
        <v>20000.0</v>
      </c>
    </row>
    <row r="35619">
      <c r="A35619" s="221">
        <v>37206.0</v>
      </c>
      <c r="B35619" s="221">
        <v>25593.0</v>
      </c>
      <c r="C35619" s="221">
        <v>20000.0</v>
      </c>
    </row>
    <row r="35620">
      <c r="A35620" s="221">
        <v>37206.0</v>
      </c>
      <c r="B35620" s="221">
        <v>25596.0</v>
      </c>
      <c r="C35620" s="221">
        <v>20000.0</v>
      </c>
    </row>
    <row r="35621">
      <c r="A35621" s="221">
        <v>37206.0</v>
      </c>
      <c r="B35621" s="221">
        <v>25597.0</v>
      </c>
      <c r="C35621" s="221">
        <v>20000.0</v>
      </c>
    </row>
    <row r="35622">
      <c r="A35622" s="221">
        <v>37206.0</v>
      </c>
      <c r="B35622" s="221">
        <v>25599.0</v>
      </c>
      <c r="C35622" s="221">
        <v>20000.0</v>
      </c>
    </row>
    <row r="35623">
      <c r="A35623" s="221">
        <v>37206.0</v>
      </c>
      <c r="B35623" s="221">
        <v>25600.0</v>
      </c>
      <c r="C35623" s="221">
        <v>1000.0</v>
      </c>
    </row>
    <row r="35624">
      <c r="A35624" s="221">
        <v>37206.0</v>
      </c>
      <c r="B35624" s="221">
        <v>25601.0</v>
      </c>
      <c r="C35624" s="221">
        <v>5000.0</v>
      </c>
    </row>
    <row r="35625">
      <c r="A35625" s="221">
        <v>37206.0</v>
      </c>
      <c r="B35625" s="221">
        <v>25602.0</v>
      </c>
      <c r="C35625" s="221">
        <v>20000.0</v>
      </c>
    </row>
    <row r="35626">
      <c r="A35626" s="221">
        <v>37206.0</v>
      </c>
      <c r="B35626" s="221">
        <v>25603.0</v>
      </c>
      <c r="C35626" s="221">
        <v>5000.0</v>
      </c>
    </row>
    <row r="35627">
      <c r="A35627" s="221">
        <v>37207.0</v>
      </c>
      <c r="B35627" s="221">
        <v>11475.0</v>
      </c>
      <c r="C35627" s="221">
        <v>1.0</v>
      </c>
    </row>
    <row r="35628">
      <c r="A35628" s="221">
        <v>37207.0</v>
      </c>
      <c r="B35628" s="221">
        <v>25607.0</v>
      </c>
      <c r="C35628" s="221">
        <v>10500.0</v>
      </c>
    </row>
    <row r="35629">
      <c r="A35629" s="221">
        <v>37207.0</v>
      </c>
      <c r="B35629" s="221">
        <v>25611.0</v>
      </c>
      <c r="C35629" s="221">
        <v>10500.0</v>
      </c>
    </row>
    <row r="35630">
      <c r="A35630" s="221">
        <v>37207.0</v>
      </c>
      <c r="B35630" s="221">
        <v>25612.0</v>
      </c>
      <c r="C35630" s="221">
        <v>10500.0</v>
      </c>
    </row>
    <row r="35631">
      <c r="A35631" s="221">
        <v>37207.0</v>
      </c>
      <c r="B35631" s="221">
        <v>25615.0</v>
      </c>
      <c r="C35631" s="221">
        <v>10500.0</v>
      </c>
    </row>
    <row r="35632">
      <c r="A35632" s="221">
        <v>37207.0</v>
      </c>
      <c r="B35632" s="221">
        <v>25616.0</v>
      </c>
      <c r="C35632" s="221">
        <v>10500.0</v>
      </c>
    </row>
    <row r="35633">
      <c r="A35633" s="221">
        <v>37207.0</v>
      </c>
      <c r="B35633" s="221">
        <v>25618.0</v>
      </c>
      <c r="C35633" s="221">
        <v>10500.0</v>
      </c>
    </row>
    <row r="35634">
      <c r="A35634" s="221">
        <v>37207.0</v>
      </c>
      <c r="B35634" s="221">
        <v>25619.0</v>
      </c>
      <c r="C35634" s="221">
        <v>150.0</v>
      </c>
    </row>
    <row r="35635">
      <c r="A35635" s="221">
        <v>37207.0</v>
      </c>
      <c r="B35635" s="221">
        <v>25620.0</v>
      </c>
      <c r="C35635" s="221">
        <v>120.0</v>
      </c>
    </row>
    <row r="35636">
      <c r="A35636" s="221">
        <v>37207.0</v>
      </c>
      <c r="B35636" s="221">
        <v>25621.0</v>
      </c>
      <c r="C35636" s="221">
        <v>19500.0</v>
      </c>
    </row>
    <row r="35637">
      <c r="A35637" s="221">
        <v>37207.0</v>
      </c>
      <c r="B35637" s="221">
        <v>25622.0</v>
      </c>
      <c r="C35637" s="221">
        <v>120.0</v>
      </c>
    </row>
    <row r="35638">
      <c r="A35638" s="221">
        <v>37208.0</v>
      </c>
      <c r="B35638" s="221">
        <v>25588.0</v>
      </c>
      <c r="C35638" s="221">
        <v>20000.0</v>
      </c>
    </row>
    <row r="35639">
      <c r="A35639" s="221">
        <v>37208.0</v>
      </c>
      <c r="B35639" s="221">
        <v>25592.0</v>
      </c>
      <c r="C35639" s="221">
        <v>20000.0</v>
      </c>
    </row>
    <row r="35640">
      <c r="A35640" s="221">
        <v>37208.0</v>
      </c>
      <c r="B35640" s="221">
        <v>25593.0</v>
      </c>
      <c r="C35640" s="221">
        <v>20000.0</v>
      </c>
    </row>
    <row r="35641">
      <c r="A35641" s="221">
        <v>37208.0</v>
      </c>
      <c r="B35641" s="221">
        <v>25596.0</v>
      </c>
      <c r="C35641" s="221">
        <v>20000.0</v>
      </c>
    </row>
    <row r="35642">
      <c r="A35642" s="221">
        <v>37208.0</v>
      </c>
      <c r="B35642" s="221">
        <v>25597.0</v>
      </c>
      <c r="C35642" s="221">
        <v>20000.0</v>
      </c>
    </row>
    <row r="35643">
      <c r="A35643" s="221">
        <v>37208.0</v>
      </c>
      <c r="B35643" s="221">
        <v>25599.0</v>
      </c>
      <c r="C35643" s="221">
        <v>20000.0</v>
      </c>
    </row>
    <row r="35644">
      <c r="A35644" s="221">
        <v>37208.0</v>
      </c>
      <c r="B35644" s="221">
        <v>25600.0</v>
      </c>
      <c r="C35644" s="221">
        <v>1000.0</v>
      </c>
    </row>
    <row r="35645">
      <c r="A35645" s="221">
        <v>37208.0</v>
      </c>
      <c r="B35645" s="221">
        <v>25601.0</v>
      </c>
      <c r="C35645" s="221">
        <v>5000.0</v>
      </c>
    </row>
    <row r="35646">
      <c r="A35646" s="221">
        <v>37208.0</v>
      </c>
      <c r="B35646" s="221">
        <v>25602.0</v>
      </c>
      <c r="C35646" s="221">
        <v>20000.0</v>
      </c>
    </row>
    <row r="35647">
      <c r="A35647" s="221">
        <v>37208.0</v>
      </c>
      <c r="B35647" s="221">
        <v>25603.0</v>
      </c>
      <c r="C35647" s="221">
        <v>5000.0</v>
      </c>
    </row>
    <row r="35648">
      <c r="A35648" s="221">
        <v>37209.0</v>
      </c>
      <c r="B35648" s="221">
        <v>11475.0</v>
      </c>
      <c r="C35648" s="221">
        <v>1.0</v>
      </c>
    </row>
    <row r="35649">
      <c r="A35649" s="221">
        <v>37209.0</v>
      </c>
      <c r="B35649" s="221">
        <v>25607.0</v>
      </c>
      <c r="C35649" s="221">
        <v>10500.0</v>
      </c>
    </row>
    <row r="35650">
      <c r="A35650" s="221">
        <v>37209.0</v>
      </c>
      <c r="B35650" s="221">
        <v>25611.0</v>
      </c>
      <c r="C35650" s="221">
        <v>10500.0</v>
      </c>
    </row>
    <row r="35651">
      <c r="A35651" s="221">
        <v>37209.0</v>
      </c>
      <c r="B35651" s="221">
        <v>25612.0</v>
      </c>
      <c r="C35651" s="221">
        <v>10500.0</v>
      </c>
    </row>
    <row r="35652">
      <c r="A35652" s="221">
        <v>37209.0</v>
      </c>
      <c r="B35652" s="221">
        <v>25615.0</v>
      </c>
      <c r="C35652" s="221">
        <v>10500.0</v>
      </c>
    </row>
    <row r="35653">
      <c r="A35653" s="221">
        <v>37209.0</v>
      </c>
      <c r="B35653" s="221">
        <v>25616.0</v>
      </c>
      <c r="C35653" s="221">
        <v>10500.0</v>
      </c>
    </row>
    <row r="35654">
      <c r="A35654" s="221">
        <v>37209.0</v>
      </c>
      <c r="B35654" s="221">
        <v>25618.0</v>
      </c>
      <c r="C35654" s="221">
        <v>10500.0</v>
      </c>
    </row>
    <row r="35655">
      <c r="A35655" s="221">
        <v>37209.0</v>
      </c>
      <c r="B35655" s="221">
        <v>25619.0</v>
      </c>
      <c r="C35655" s="221">
        <v>150.0</v>
      </c>
    </row>
    <row r="35656">
      <c r="A35656" s="221">
        <v>37209.0</v>
      </c>
      <c r="B35656" s="221">
        <v>25620.0</v>
      </c>
      <c r="C35656" s="221">
        <v>120.0</v>
      </c>
    </row>
    <row r="35657">
      <c r="A35657" s="221">
        <v>37209.0</v>
      </c>
      <c r="B35657" s="221">
        <v>25621.0</v>
      </c>
      <c r="C35657" s="221">
        <v>19500.0</v>
      </c>
    </row>
    <row r="35658">
      <c r="A35658" s="221">
        <v>37209.0</v>
      </c>
      <c r="B35658" s="221">
        <v>25622.0</v>
      </c>
      <c r="C35658" s="221">
        <v>120.0</v>
      </c>
    </row>
    <row r="35659">
      <c r="A35659" s="221">
        <v>37210.0</v>
      </c>
      <c r="B35659" s="221">
        <v>25588.0</v>
      </c>
      <c r="C35659" s="221">
        <v>240000.0</v>
      </c>
    </row>
    <row r="35660">
      <c r="A35660" s="221">
        <v>37210.0</v>
      </c>
      <c r="B35660" s="221">
        <v>25592.0</v>
      </c>
      <c r="C35660" s="221">
        <v>240000.0</v>
      </c>
    </row>
    <row r="35661">
      <c r="A35661" s="221">
        <v>37210.0</v>
      </c>
      <c r="B35661" s="221">
        <v>25593.0</v>
      </c>
      <c r="C35661" s="221">
        <v>240000.0</v>
      </c>
    </row>
    <row r="35662">
      <c r="A35662" s="221">
        <v>37210.0</v>
      </c>
      <c r="B35662" s="221">
        <v>25596.0</v>
      </c>
      <c r="C35662" s="221">
        <v>240000.0</v>
      </c>
    </row>
    <row r="35663">
      <c r="A35663" s="221">
        <v>37210.0</v>
      </c>
      <c r="B35663" s="221">
        <v>25597.0</v>
      </c>
      <c r="C35663" s="221">
        <v>240000.0</v>
      </c>
    </row>
    <row r="35664">
      <c r="A35664" s="221">
        <v>37210.0</v>
      </c>
      <c r="B35664" s="221">
        <v>25599.0</v>
      </c>
      <c r="C35664" s="221">
        <v>240000.0</v>
      </c>
    </row>
    <row r="35665">
      <c r="A35665" s="221">
        <v>37210.0</v>
      </c>
      <c r="B35665" s="221">
        <v>25600.0</v>
      </c>
      <c r="C35665" s="221">
        <v>12000.0</v>
      </c>
    </row>
    <row r="35666">
      <c r="A35666" s="221">
        <v>37210.0</v>
      </c>
      <c r="B35666" s="221">
        <v>25601.0</v>
      </c>
      <c r="C35666" s="221">
        <v>60000.0</v>
      </c>
    </row>
    <row r="35667">
      <c r="A35667" s="221">
        <v>37210.0</v>
      </c>
      <c r="B35667" s="221">
        <v>25602.0</v>
      </c>
      <c r="C35667" s="221">
        <v>240000.0</v>
      </c>
    </row>
    <row r="35668">
      <c r="A35668" s="221">
        <v>37210.0</v>
      </c>
      <c r="B35668" s="221">
        <v>25603.0</v>
      </c>
      <c r="C35668" s="221">
        <v>60000.0</v>
      </c>
    </row>
    <row r="35669">
      <c r="A35669" s="221">
        <v>37211.0</v>
      </c>
      <c r="B35669" s="221">
        <v>11481.0</v>
      </c>
      <c r="C35669" s="221">
        <v>1.0</v>
      </c>
    </row>
    <row r="35670">
      <c r="A35670" s="221">
        <v>37211.0</v>
      </c>
      <c r="B35670" s="221">
        <v>25607.0</v>
      </c>
      <c r="C35670" s="221">
        <v>210000.0</v>
      </c>
    </row>
    <row r="35671">
      <c r="A35671" s="221">
        <v>37211.0</v>
      </c>
      <c r="B35671" s="221">
        <v>25611.0</v>
      </c>
      <c r="C35671" s="221">
        <v>210000.0</v>
      </c>
    </row>
    <row r="35672">
      <c r="A35672" s="221">
        <v>37211.0</v>
      </c>
      <c r="B35672" s="221">
        <v>25612.0</v>
      </c>
      <c r="C35672" s="221">
        <v>210000.0</v>
      </c>
    </row>
    <row r="35673">
      <c r="A35673" s="221">
        <v>37211.0</v>
      </c>
      <c r="B35673" s="221">
        <v>25615.0</v>
      </c>
      <c r="C35673" s="221">
        <v>210000.0</v>
      </c>
    </row>
    <row r="35674">
      <c r="A35674" s="221">
        <v>37211.0</v>
      </c>
      <c r="B35674" s="221">
        <v>25616.0</v>
      </c>
      <c r="C35674" s="221">
        <v>210000.0</v>
      </c>
    </row>
    <row r="35675">
      <c r="A35675" s="221">
        <v>37211.0</v>
      </c>
      <c r="B35675" s="221">
        <v>25618.0</v>
      </c>
      <c r="C35675" s="221">
        <v>210000.0</v>
      </c>
    </row>
    <row r="35676">
      <c r="A35676" s="221">
        <v>37211.0</v>
      </c>
      <c r="B35676" s="221">
        <v>25619.0</v>
      </c>
      <c r="C35676" s="221">
        <v>2400.0</v>
      </c>
    </row>
    <row r="35677">
      <c r="A35677" s="221">
        <v>37211.0</v>
      </c>
      <c r="B35677" s="221">
        <v>25620.0</v>
      </c>
      <c r="C35677" s="221">
        <v>2400.0</v>
      </c>
    </row>
    <row r="35678">
      <c r="A35678" s="221">
        <v>37211.0</v>
      </c>
      <c r="B35678" s="221">
        <v>25621.0</v>
      </c>
      <c r="C35678" s="221">
        <v>390000.0</v>
      </c>
    </row>
    <row r="35679">
      <c r="A35679" s="221">
        <v>37211.0</v>
      </c>
      <c r="B35679" s="221">
        <v>25622.0</v>
      </c>
      <c r="C35679" s="221">
        <v>2400.0</v>
      </c>
    </row>
    <row r="35680">
      <c r="A35680" s="221">
        <v>37212.0</v>
      </c>
      <c r="B35680" s="221">
        <v>25588.0</v>
      </c>
      <c r="C35680" s="221">
        <v>240000.0</v>
      </c>
    </row>
    <row r="35681">
      <c r="A35681" s="221">
        <v>37212.0</v>
      </c>
      <c r="B35681" s="221">
        <v>25592.0</v>
      </c>
      <c r="C35681" s="221">
        <v>240000.0</v>
      </c>
    </row>
    <row r="35682">
      <c r="A35682" s="221">
        <v>37212.0</v>
      </c>
      <c r="B35682" s="221">
        <v>25593.0</v>
      </c>
      <c r="C35682" s="221">
        <v>240000.0</v>
      </c>
    </row>
    <row r="35683">
      <c r="A35683" s="221">
        <v>37212.0</v>
      </c>
      <c r="B35683" s="221">
        <v>25596.0</v>
      </c>
      <c r="C35683" s="221">
        <v>240000.0</v>
      </c>
    </row>
    <row r="35684">
      <c r="A35684" s="221">
        <v>37212.0</v>
      </c>
      <c r="B35684" s="221">
        <v>25597.0</v>
      </c>
      <c r="C35684" s="221">
        <v>240000.0</v>
      </c>
    </row>
    <row r="35685">
      <c r="A35685" s="221">
        <v>37212.0</v>
      </c>
      <c r="B35685" s="221">
        <v>25599.0</v>
      </c>
      <c r="C35685" s="221">
        <v>240000.0</v>
      </c>
    </row>
    <row r="35686">
      <c r="A35686" s="221">
        <v>37212.0</v>
      </c>
      <c r="B35686" s="221">
        <v>25600.0</v>
      </c>
      <c r="C35686" s="221">
        <v>12000.0</v>
      </c>
    </row>
    <row r="35687">
      <c r="A35687" s="221">
        <v>37212.0</v>
      </c>
      <c r="B35687" s="221">
        <v>25601.0</v>
      </c>
      <c r="C35687" s="221">
        <v>60000.0</v>
      </c>
    </row>
    <row r="35688">
      <c r="A35688" s="221">
        <v>37212.0</v>
      </c>
      <c r="B35688" s="221">
        <v>25602.0</v>
      </c>
      <c r="C35688" s="221">
        <v>240000.0</v>
      </c>
    </row>
    <row r="35689">
      <c r="A35689" s="221">
        <v>37212.0</v>
      </c>
      <c r="B35689" s="221">
        <v>25603.0</v>
      </c>
      <c r="C35689" s="221">
        <v>60000.0</v>
      </c>
    </row>
    <row r="35690">
      <c r="A35690" s="221">
        <v>37213.0</v>
      </c>
      <c r="B35690" s="221">
        <v>11478.0</v>
      </c>
      <c r="C35690" s="221">
        <v>1.0</v>
      </c>
    </row>
    <row r="35691">
      <c r="A35691" s="221">
        <v>37213.0</v>
      </c>
      <c r="B35691" s="221">
        <v>25607.0</v>
      </c>
      <c r="C35691" s="221">
        <v>210000.0</v>
      </c>
    </row>
    <row r="35692">
      <c r="A35692" s="221">
        <v>37213.0</v>
      </c>
      <c r="B35692" s="221">
        <v>25611.0</v>
      </c>
      <c r="C35692" s="221">
        <v>210000.0</v>
      </c>
    </row>
    <row r="35693">
      <c r="A35693" s="221">
        <v>37213.0</v>
      </c>
      <c r="B35693" s="221">
        <v>25612.0</v>
      </c>
      <c r="C35693" s="221">
        <v>210000.0</v>
      </c>
    </row>
    <row r="35694">
      <c r="A35694" s="221">
        <v>37213.0</v>
      </c>
      <c r="B35694" s="221">
        <v>25615.0</v>
      </c>
      <c r="C35694" s="221">
        <v>210000.0</v>
      </c>
    </row>
    <row r="35695">
      <c r="A35695" s="221">
        <v>37213.0</v>
      </c>
      <c r="B35695" s="221">
        <v>25616.0</v>
      </c>
      <c r="C35695" s="221">
        <v>210000.0</v>
      </c>
    </row>
    <row r="35696">
      <c r="A35696" s="221">
        <v>37213.0</v>
      </c>
      <c r="B35696" s="221">
        <v>25618.0</v>
      </c>
      <c r="C35696" s="221">
        <v>210000.0</v>
      </c>
    </row>
    <row r="35697">
      <c r="A35697" s="221">
        <v>37213.0</v>
      </c>
      <c r="B35697" s="221">
        <v>25619.0</v>
      </c>
      <c r="C35697" s="221">
        <v>2400.0</v>
      </c>
    </row>
    <row r="35698">
      <c r="A35698" s="221">
        <v>37213.0</v>
      </c>
      <c r="B35698" s="221">
        <v>25620.0</v>
      </c>
      <c r="C35698" s="221">
        <v>2400.0</v>
      </c>
    </row>
    <row r="35699">
      <c r="A35699" s="221">
        <v>37213.0</v>
      </c>
      <c r="B35699" s="221">
        <v>25621.0</v>
      </c>
      <c r="C35699" s="221">
        <v>390000.0</v>
      </c>
    </row>
    <row r="35700">
      <c r="A35700" s="221">
        <v>37213.0</v>
      </c>
      <c r="B35700" s="221">
        <v>25622.0</v>
      </c>
      <c r="C35700" s="221">
        <v>2400.0</v>
      </c>
    </row>
    <row r="35701">
      <c r="A35701" s="221">
        <v>37214.0</v>
      </c>
      <c r="B35701" s="221">
        <v>25588.0</v>
      </c>
      <c r="C35701" s="221">
        <v>240000.0</v>
      </c>
    </row>
    <row r="35702">
      <c r="A35702" s="221">
        <v>37214.0</v>
      </c>
      <c r="B35702" s="221">
        <v>25592.0</v>
      </c>
      <c r="C35702" s="221">
        <v>240000.0</v>
      </c>
    </row>
    <row r="35703">
      <c r="A35703" s="221">
        <v>37214.0</v>
      </c>
      <c r="B35703" s="221">
        <v>25593.0</v>
      </c>
      <c r="C35703" s="221">
        <v>240000.0</v>
      </c>
    </row>
    <row r="35704">
      <c r="A35704" s="221">
        <v>37214.0</v>
      </c>
      <c r="B35704" s="221">
        <v>25596.0</v>
      </c>
      <c r="C35704" s="221">
        <v>240000.0</v>
      </c>
    </row>
    <row r="35705">
      <c r="A35705" s="221">
        <v>37214.0</v>
      </c>
      <c r="B35705" s="221">
        <v>25597.0</v>
      </c>
      <c r="C35705" s="221">
        <v>240000.0</v>
      </c>
    </row>
    <row r="35706">
      <c r="A35706" s="221">
        <v>37214.0</v>
      </c>
      <c r="B35706" s="221">
        <v>25599.0</v>
      </c>
      <c r="C35706" s="221">
        <v>240000.0</v>
      </c>
    </row>
    <row r="35707">
      <c r="A35707" s="221">
        <v>37214.0</v>
      </c>
      <c r="B35707" s="221">
        <v>25600.0</v>
      </c>
      <c r="C35707" s="221">
        <v>12000.0</v>
      </c>
    </row>
    <row r="35708">
      <c r="A35708" s="221">
        <v>37214.0</v>
      </c>
      <c r="B35708" s="221">
        <v>25601.0</v>
      </c>
      <c r="C35708" s="221">
        <v>60000.0</v>
      </c>
    </row>
    <row r="35709">
      <c r="A35709" s="221">
        <v>37214.0</v>
      </c>
      <c r="B35709" s="221">
        <v>25602.0</v>
      </c>
      <c r="C35709" s="221">
        <v>240000.0</v>
      </c>
    </row>
    <row r="35710">
      <c r="A35710" s="221">
        <v>37214.0</v>
      </c>
      <c r="B35710" s="221">
        <v>25603.0</v>
      </c>
      <c r="C35710" s="221">
        <v>60000.0</v>
      </c>
    </row>
    <row r="35711">
      <c r="A35711" s="221">
        <v>37215.0</v>
      </c>
      <c r="B35711" s="221">
        <v>11475.0</v>
      </c>
      <c r="C35711" s="221">
        <v>1.0</v>
      </c>
    </row>
    <row r="35712">
      <c r="A35712" s="221">
        <v>37215.0</v>
      </c>
      <c r="B35712" s="221">
        <v>25607.0</v>
      </c>
      <c r="C35712" s="221">
        <v>210000.0</v>
      </c>
    </row>
    <row r="35713">
      <c r="A35713" s="221">
        <v>37215.0</v>
      </c>
      <c r="B35713" s="221">
        <v>25611.0</v>
      </c>
      <c r="C35713" s="221">
        <v>210000.0</v>
      </c>
    </row>
    <row r="35714">
      <c r="A35714" s="221">
        <v>37215.0</v>
      </c>
      <c r="B35714" s="221">
        <v>25612.0</v>
      </c>
      <c r="C35714" s="221">
        <v>210000.0</v>
      </c>
    </row>
    <row r="35715">
      <c r="A35715" s="221">
        <v>37215.0</v>
      </c>
      <c r="B35715" s="221">
        <v>25615.0</v>
      </c>
      <c r="C35715" s="221">
        <v>210000.0</v>
      </c>
    </row>
    <row r="35716">
      <c r="A35716" s="221">
        <v>37215.0</v>
      </c>
      <c r="B35716" s="221">
        <v>25616.0</v>
      </c>
      <c r="C35716" s="221">
        <v>210000.0</v>
      </c>
    </row>
    <row r="35717">
      <c r="A35717" s="221">
        <v>37215.0</v>
      </c>
      <c r="B35717" s="221">
        <v>25618.0</v>
      </c>
      <c r="C35717" s="221">
        <v>210000.0</v>
      </c>
    </row>
    <row r="35718">
      <c r="A35718" s="221">
        <v>37215.0</v>
      </c>
      <c r="B35718" s="221">
        <v>25619.0</v>
      </c>
      <c r="C35718" s="221">
        <v>2400.0</v>
      </c>
    </row>
    <row r="35719">
      <c r="A35719" s="221">
        <v>37215.0</v>
      </c>
      <c r="B35719" s="221">
        <v>25620.0</v>
      </c>
      <c r="C35719" s="221">
        <v>2400.0</v>
      </c>
    </row>
    <row r="35720">
      <c r="A35720" s="221">
        <v>37215.0</v>
      </c>
      <c r="B35720" s="221">
        <v>25621.0</v>
      </c>
      <c r="C35720" s="221">
        <v>390000.0</v>
      </c>
    </row>
    <row r="35721">
      <c r="A35721" s="221">
        <v>37215.0</v>
      </c>
      <c r="B35721" s="221">
        <v>25622.0</v>
      </c>
      <c r="C35721" s="221">
        <v>2400.0</v>
      </c>
    </row>
    <row r="35722">
      <c r="A35722" s="221">
        <v>37216.0</v>
      </c>
      <c r="B35722" s="221">
        <v>25588.0</v>
      </c>
      <c r="C35722" s="221">
        <v>600.0</v>
      </c>
    </row>
    <row r="35723">
      <c r="A35723" s="221">
        <v>37216.0</v>
      </c>
      <c r="B35723" s="221">
        <v>25589.0</v>
      </c>
      <c r="C35723" s="221">
        <v>600.0</v>
      </c>
    </row>
    <row r="35724">
      <c r="A35724" s="221">
        <v>37216.0</v>
      </c>
      <c r="B35724" s="221">
        <v>25591.0</v>
      </c>
      <c r="C35724" s="221">
        <v>600.0</v>
      </c>
    </row>
    <row r="35725">
      <c r="A35725" s="221">
        <v>37216.0</v>
      </c>
      <c r="B35725" s="221">
        <v>25594.0</v>
      </c>
      <c r="C35725" s="221">
        <v>600.0</v>
      </c>
    </row>
    <row r="35726">
      <c r="A35726" s="221">
        <v>37216.0</v>
      </c>
      <c r="B35726" s="221">
        <v>25595.0</v>
      </c>
      <c r="C35726" s="221">
        <v>130.0</v>
      </c>
    </row>
    <row r="35727">
      <c r="A35727" s="221">
        <v>37216.0</v>
      </c>
      <c r="B35727" s="221">
        <v>25596.0</v>
      </c>
      <c r="C35727" s="221">
        <v>600.0</v>
      </c>
    </row>
    <row r="35728">
      <c r="A35728" s="221">
        <v>37216.0</v>
      </c>
      <c r="B35728" s="221">
        <v>25597.0</v>
      </c>
      <c r="C35728" s="221">
        <v>600.0</v>
      </c>
    </row>
    <row r="35729">
      <c r="A35729" s="221">
        <v>37216.0</v>
      </c>
      <c r="B35729" s="221">
        <v>25602.0</v>
      </c>
      <c r="C35729" s="221">
        <v>600.0</v>
      </c>
    </row>
    <row r="35730">
      <c r="A35730" s="221">
        <v>37216.0</v>
      </c>
      <c r="B35730" s="221">
        <v>25604.0</v>
      </c>
      <c r="C35730" s="221">
        <v>600.0</v>
      </c>
    </row>
    <row r="35731">
      <c r="A35731" s="221">
        <v>37216.0</v>
      </c>
      <c r="B35731" s="221">
        <v>25606.0</v>
      </c>
      <c r="C35731" s="221">
        <v>400.0</v>
      </c>
    </row>
    <row r="35732">
      <c r="A35732" s="221">
        <v>37217.0</v>
      </c>
      <c r="B35732" s="221">
        <v>25607.0</v>
      </c>
      <c r="C35732" s="221">
        <v>750.0</v>
      </c>
    </row>
    <row r="35733">
      <c r="A35733" s="221">
        <v>37217.0</v>
      </c>
      <c r="B35733" s="221">
        <v>25608.0</v>
      </c>
      <c r="C35733" s="221">
        <v>4.0</v>
      </c>
    </row>
    <row r="35734">
      <c r="A35734" s="221">
        <v>37217.0</v>
      </c>
      <c r="B35734" s="221">
        <v>25610.0</v>
      </c>
      <c r="C35734" s="221">
        <v>100.0</v>
      </c>
    </row>
    <row r="35735">
      <c r="A35735" s="221">
        <v>37217.0</v>
      </c>
      <c r="B35735" s="221">
        <v>25613.0</v>
      </c>
      <c r="C35735" s="221">
        <v>100.0</v>
      </c>
    </row>
    <row r="35736">
      <c r="A35736" s="221">
        <v>37217.0</v>
      </c>
      <c r="B35736" s="221">
        <v>25614.0</v>
      </c>
      <c r="C35736" s="221">
        <v>4.0</v>
      </c>
    </row>
    <row r="35737">
      <c r="A35737" s="221">
        <v>37217.0</v>
      </c>
      <c r="B35737" s="221">
        <v>25615.0</v>
      </c>
      <c r="C35737" s="221">
        <v>750.0</v>
      </c>
    </row>
    <row r="35738">
      <c r="A35738" s="221">
        <v>37217.0</v>
      </c>
      <c r="B35738" s="221">
        <v>25616.0</v>
      </c>
      <c r="C35738" s="221">
        <v>750.0</v>
      </c>
    </row>
    <row r="35739">
      <c r="A35739" s="221">
        <v>37217.0</v>
      </c>
      <c r="B35739" s="221">
        <v>25621.0</v>
      </c>
      <c r="C35739" s="221">
        <v>100.0</v>
      </c>
    </row>
    <row r="35740">
      <c r="A35740" s="221">
        <v>37217.0</v>
      </c>
      <c r="B35740" s="221">
        <v>25623.0</v>
      </c>
      <c r="C35740" s="221">
        <v>100.0</v>
      </c>
    </row>
    <row r="35741">
      <c r="A35741" s="221">
        <v>37217.0</v>
      </c>
      <c r="B35741" s="221">
        <v>25625.0</v>
      </c>
      <c r="C35741" s="221">
        <v>4.0</v>
      </c>
    </row>
    <row r="35742">
      <c r="A35742" s="221">
        <v>37218.0</v>
      </c>
      <c r="B35742" s="221">
        <v>25588.0</v>
      </c>
      <c r="C35742" s="221">
        <v>600.0</v>
      </c>
    </row>
    <row r="35743">
      <c r="A35743" s="221">
        <v>37218.0</v>
      </c>
      <c r="B35743" s="221">
        <v>25589.0</v>
      </c>
      <c r="C35743" s="221">
        <v>600.0</v>
      </c>
    </row>
    <row r="35744">
      <c r="A35744" s="221">
        <v>37218.0</v>
      </c>
      <c r="B35744" s="221">
        <v>25591.0</v>
      </c>
      <c r="C35744" s="221">
        <v>600.0</v>
      </c>
    </row>
    <row r="35745">
      <c r="A35745" s="221">
        <v>37218.0</v>
      </c>
      <c r="B35745" s="221">
        <v>25594.0</v>
      </c>
      <c r="C35745" s="221">
        <v>600.0</v>
      </c>
    </row>
    <row r="35746">
      <c r="A35746" s="221">
        <v>37218.0</v>
      </c>
      <c r="B35746" s="221">
        <v>25595.0</v>
      </c>
      <c r="C35746" s="221">
        <v>130.0</v>
      </c>
    </row>
    <row r="35747">
      <c r="A35747" s="221">
        <v>37218.0</v>
      </c>
      <c r="B35747" s="221">
        <v>25596.0</v>
      </c>
      <c r="C35747" s="221">
        <v>600.0</v>
      </c>
    </row>
    <row r="35748">
      <c r="A35748" s="221">
        <v>37218.0</v>
      </c>
      <c r="B35748" s="221">
        <v>25597.0</v>
      </c>
      <c r="C35748" s="221">
        <v>600.0</v>
      </c>
    </row>
    <row r="35749">
      <c r="A35749" s="221">
        <v>37218.0</v>
      </c>
      <c r="B35749" s="221">
        <v>25602.0</v>
      </c>
      <c r="C35749" s="221">
        <v>600.0</v>
      </c>
    </row>
    <row r="35750">
      <c r="A35750" s="221">
        <v>37218.0</v>
      </c>
      <c r="B35750" s="221">
        <v>25604.0</v>
      </c>
      <c r="C35750" s="221">
        <v>600.0</v>
      </c>
    </row>
    <row r="35751">
      <c r="A35751" s="221">
        <v>37218.0</v>
      </c>
      <c r="B35751" s="221">
        <v>25606.0</v>
      </c>
      <c r="C35751" s="221">
        <v>400.0</v>
      </c>
    </row>
    <row r="35752">
      <c r="A35752" s="221">
        <v>37219.0</v>
      </c>
      <c r="B35752" s="221">
        <v>25607.0</v>
      </c>
      <c r="C35752" s="221">
        <v>750.0</v>
      </c>
    </row>
    <row r="35753">
      <c r="A35753" s="221">
        <v>37219.0</v>
      </c>
      <c r="B35753" s="221">
        <v>25608.0</v>
      </c>
      <c r="C35753" s="221">
        <v>4.0</v>
      </c>
    </row>
    <row r="35754">
      <c r="A35754" s="221">
        <v>37219.0</v>
      </c>
      <c r="B35754" s="221">
        <v>25610.0</v>
      </c>
      <c r="C35754" s="221">
        <v>100.0</v>
      </c>
    </row>
    <row r="35755">
      <c r="A35755" s="221">
        <v>37219.0</v>
      </c>
      <c r="B35755" s="221">
        <v>25613.0</v>
      </c>
      <c r="C35755" s="221">
        <v>100.0</v>
      </c>
    </row>
    <row r="35756">
      <c r="A35756" s="221">
        <v>37219.0</v>
      </c>
      <c r="B35756" s="221">
        <v>25614.0</v>
      </c>
      <c r="C35756" s="221">
        <v>4.0</v>
      </c>
    </row>
    <row r="35757">
      <c r="A35757" s="221">
        <v>37219.0</v>
      </c>
      <c r="B35757" s="221">
        <v>25615.0</v>
      </c>
      <c r="C35757" s="221">
        <v>750.0</v>
      </c>
    </row>
    <row r="35758">
      <c r="A35758" s="221">
        <v>37219.0</v>
      </c>
      <c r="B35758" s="221">
        <v>25616.0</v>
      </c>
      <c r="C35758" s="221">
        <v>750.0</v>
      </c>
    </row>
    <row r="35759">
      <c r="A35759" s="221">
        <v>37219.0</v>
      </c>
      <c r="B35759" s="221">
        <v>25621.0</v>
      </c>
      <c r="C35759" s="221">
        <v>100.0</v>
      </c>
    </row>
    <row r="35760">
      <c r="A35760" s="221">
        <v>37219.0</v>
      </c>
      <c r="B35760" s="221">
        <v>25623.0</v>
      </c>
      <c r="C35760" s="221">
        <v>100.0</v>
      </c>
    </row>
    <row r="35761">
      <c r="A35761" s="221">
        <v>37219.0</v>
      </c>
      <c r="B35761" s="221">
        <v>25625.0</v>
      </c>
      <c r="C35761" s="221">
        <v>4.0</v>
      </c>
    </row>
    <row r="35762">
      <c r="A35762" s="221">
        <v>37220.0</v>
      </c>
      <c r="B35762" s="221">
        <v>25588.0</v>
      </c>
      <c r="C35762" s="221">
        <v>600.0</v>
      </c>
    </row>
    <row r="35763">
      <c r="A35763" s="221">
        <v>37220.0</v>
      </c>
      <c r="B35763" s="221">
        <v>25589.0</v>
      </c>
      <c r="C35763" s="221">
        <v>600.0</v>
      </c>
    </row>
    <row r="35764">
      <c r="A35764" s="221">
        <v>37220.0</v>
      </c>
      <c r="B35764" s="221">
        <v>25591.0</v>
      </c>
      <c r="C35764" s="221">
        <v>600.0</v>
      </c>
    </row>
    <row r="35765">
      <c r="A35765" s="221">
        <v>37220.0</v>
      </c>
      <c r="B35765" s="221">
        <v>25594.0</v>
      </c>
      <c r="C35765" s="221">
        <v>600.0</v>
      </c>
    </row>
    <row r="35766">
      <c r="A35766" s="221">
        <v>37220.0</v>
      </c>
      <c r="B35766" s="221">
        <v>25595.0</v>
      </c>
      <c r="C35766" s="221">
        <v>130.0</v>
      </c>
    </row>
    <row r="35767">
      <c r="A35767" s="221">
        <v>37220.0</v>
      </c>
      <c r="B35767" s="221">
        <v>25596.0</v>
      </c>
      <c r="C35767" s="221">
        <v>600.0</v>
      </c>
    </row>
    <row r="35768">
      <c r="A35768" s="221">
        <v>37220.0</v>
      </c>
      <c r="B35768" s="221">
        <v>25597.0</v>
      </c>
      <c r="C35768" s="221">
        <v>600.0</v>
      </c>
    </row>
    <row r="35769">
      <c r="A35769" s="221">
        <v>37220.0</v>
      </c>
      <c r="B35769" s="221">
        <v>25602.0</v>
      </c>
      <c r="C35769" s="221">
        <v>600.0</v>
      </c>
    </row>
    <row r="35770">
      <c r="A35770" s="221">
        <v>37220.0</v>
      </c>
      <c r="B35770" s="221">
        <v>25604.0</v>
      </c>
      <c r="C35770" s="221">
        <v>600.0</v>
      </c>
    </row>
    <row r="35771">
      <c r="A35771" s="221">
        <v>37220.0</v>
      </c>
      <c r="B35771" s="221">
        <v>25606.0</v>
      </c>
      <c r="C35771" s="221">
        <v>400.0</v>
      </c>
    </row>
    <row r="35772">
      <c r="A35772" s="221">
        <v>37221.0</v>
      </c>
      <c r="B35772" s="221">
        <v>25607.0</v>
      </c>
      <c r="C35772" s="221">
        <v>750.0</v>
      </c>
    </row>
    <row r="35773">
      <c r="A35773" s="221">
        <v>37221.0</v>
      </c>
      <c r="B35773" s="221">
        <v>25608.0</v>
      </c>
      <c r="C35773" s="221">
        <v>4.0</v>
      </c>
    </row>
    <row r="35774">
      <c r="A35774" s="221">
        <v>37221.0</v>
      </c>
      <c r="B35774" s="221">
        <v>25610.0</v>
      </c>
      <c r="C35774" s="221">
        <v>100.0</v>
      </c>
    </row>
    <row r="35775">
      <c r="A35775" s="221">
        <v>37221.0</v>
      </c>
      <c r="B35775" s="221">
        <v>25613.0</v>
      </c>
      <c r="C35775" s="221">
        <v>100.0</v>
      </c>
    </row>
    <row r="35776">
      <c r="A35776" s="221">
        <v>37221.0</v>
      </c>
      <c r="B35776" s="221">
        <v>25614.0</v>
      </c>
      <c r="C35776" s="221">
        <v>4.0</v>
      </c>
    </row>
    <row r="35777">
      <c r="A35777" s="221">
        <v>37221.0</v>
      </c>
      <c r="B35777" s="221">
        <v>25615.0</v>
      </c>
      <c r="C35777" s="221">
        <v>750.0</v>
      </c>
    </row>
    <row r="35778">
      <c r="A35778" s="221">
        <v>37221.0</v>
      </c>
      <c r="B35778" s="221">
        <v>25616.0</v>
      </c>
      <c r="C35778" s="221">
        <v>750.0</v>
      </c>
    </row>
    <row r="35779">
      <c r="A35779" s="221">
        <v>37221.0</v>
      </c>
      <c r="B35779" s="221">
        <v>25621.0</v>
      </c>
      <c r="C35779" s="221">
        <v>100.0</v>
      </c>
    </row>
    <row r="35780">
      <c r="A35780" s="221">
        <v>37221.0</v>
      </c>
      <c r="B35780" s="221">
        <v>25623.0</v>
      </c>
      <c r="C35780" s="221">
        <v>100.0</v>
      </c>
    </row>
    <row r="35781">
      <c r="A35781" s="221">
        <v>37221.0</v>
      </c>
      <c r="B35781" s="221">
        <v>25625.0</v>
      </c>
      <c r="C35781" s="221">
        <v>4.0</v>
      </c>
    </row>
    <row r="35782">
      <c r="A35782" s="221">
        <v>37222.0</v>
      </c>
      <c r="B35782" s="221">
        <v>25588.0</v>
      </c>
      <c r="C35782" s="221">
        <v>600.0</v>
      </c>
    </row>
    <row r="35783">
      <c r="A35783" s="221">
        <v>37222.0</v>
      </c>
      <c r="B35783" s="221">
        <v>25589.0</v>
      </c>
      <c r="C35783" s="221">
        <v>600.0</v>
      </c>
    </row>
    <row r="35784">
      <c r="A35784" s="221">
        <v>37222.0</v>
      </c>
      <c r="B35784" s="221">
        <v>25591.0</v>
      </c>
      <c r="C35784" s="221">
        <v>600.0</v>
      </c>
    </row>
    <row r="35785">
      <c r="A35785" s="221">
        <v>37222.0</v>
      </c>
      <c r="B35785" s="221">
        <v>25594.0</v>
      </c>
      <c r="C35785" s="221">
        <v>600.0</v>
      </c>
    </row>
    <row r="35786">
      <c r="A35786" s="221">
        <v>37222.0</v>
      </c>
      <c r="B35786" s="221">
        <v>25595.0</v>
      </c>
      <c r="C35786" s="221">
        <v>130.0</v>
      </c>
    </row>
    <row r="35787">
      <c r="A35787" s="221">
        <v>37222.0</v>
      </c>
      <c r="B35787" s="221">
        <v>25596.0</v>
      </c>
      <c r="C35787" s="221">
        <v>600.0</v>
      </c>
    </row>
    <row r="35788">
      <c r="A35788" s="221">
        <v>37222.0</v>
      </c>
      <c r="B35788" s="221">
        <v>25597.0</v>
      </c>
      <c r="C35788" s="221">
        <v>600.0</v>
      </c>
    </row>
    <row r="35789">
      <c r="A35789" s="221">
        <v>37222.0</v>
      </c>
      <c r="B35789" s="221">
        <v>25602.0</v>
      </c>
      <c r="C35789" s="221">
        <v>600.0</v>
      </c>
    </row>
    <row r="35790">
      <c r="A35790" s="221">
        <v>37222.0</v>
      </c>
      <c r="B35790" s="221">
        <v>25604.0</v>
      </c>
      <c r="C35790" s="221">
        <v>600.0</v>
      </c>
    </row>
    <row r="35791">
      <c r="A35791" s="221">
        <v>37222.0</v>
      </c>
      <c r="B35791" s="221">
        <v>25606.0</v>
      </c>
      <c r="C35791" s="221">
        <v>400.0</v>
      </c>
    </row>
    <row r="35792">
      <c r="A35792" s="221">
        <v>37223.0</v>
      </c>
      <c r="B35792" s="221">
        <v>25607.0</v>
      </c>
      <c r="C35792" s="221">
        <v>750.0</v>
      </c>
    </row>
    <row r="35793">
      <c r="A35793" s="221">
        <v>37223.0</v>
      </c>
      <c r="B35793" s="221">
        <v>25608.0</v>
      </c>
      <c r="C35793" s="221">
        <v>4.0</v>
      </c>
    </row>
    <row r="35794">
      <c r="A35794" s="221">
        <v>37223.0</v>
      </c>
      <c r="B35794" s="221">
        <v>25610.0</v>
      </c>
      <c r="C35794" s="221">
        <v>100.0</v>
      </c>
    </row>
    <row r="35795">
      <c r="A35795" s="221">
        <v>37223.0</v>
      </c>
      <c r="B35795" s="221">
        <v>25613.0</v>
      </c>
      <c r="C35795" s="221">
        <v>100.0</v>
      </c>
    </row>
    <row r="35796">
      <c r="A35796" s="221">
        <v>37223.0</v>
      </c>
      <c r="B35796" s="221">
        <v>25614.0</v>
      </c>
      <c r="C35796" s="221">
        <v>4.0</v>
      </c>
    </row>
    <row r="35797">
      <c r="A35797" s="221">
        <v>37223.0</v>
      </c>
      <c r="B35797" s="221">
        <v>25615.0</v>
      </c>
      <c r="C35797" s="221">
        <v>750.0</v>
      </c>
    </row>
    <row r="35798">
      <c r="A35798" s="221">
        <v>37223.0</v>
      </c>
      <c r="B35798" s="221">
        <v>25616.0</v>
      </c>
      <c r="C35798" s="221">
        <v>750.0</v>
      </c>
    </row>
    <row r="35799">
      <c r="A35799" s="221">
        <v>37223.0</v>
      </c>
      <c r="B35799" s="221">
        <v>25621.0</v>
      </c>
      <c r="C35799" s="221">
        <v>100.0</v>
      </c>
    </row>
    <row r="35800">
      <c r="A35800" s="221">
        <v>37223.0</v>
      </c>
      <c r="B35800" s="221">
        <v>25623.0</v>
      </c>
      <c r="C35800" s="221">
        <v>100.0</v>
      </c>
    </row>
    <row r="35801">
      <c r="A35801" s="221">
        <v>37223.0</v>
      </c>
      <c r="B35801" s="221">
        <v>25625.0</v>
      </c>
      <c r="C35801" s="221">
        <v>4.0</v>
      </c>
    </row>
    <row r="35802">
      <c r="A35802" s="221">
        <v>37224.0</v>
      </c>
      <c r="B35802" s="221">
        <v>25588.0</v>
      </c>
      <c r="C35802" s="221">
        <v>600.0</v>
      </c>
    </row>
    <row r="35803">
      <c r="A35803" s="221">
        <v>37224.0</v>
      </c>
      <c r="B35803" s="221">
        <v>25589.0</v>
      </c>
      <c r="C35803" s="221">
        <v>600.0</v>
      </c>
    </row>
    <row r="35804">
      <c r="A35804" s="221">
        <v>37224.0</v>
      </c>
      <c r="B35804" s="221">
        <v>25591.0</v>
      </c>
      <c r="C35804" s="221">
        <v>600.0</v>
      </c>
    </row>
    <row r="35805">
      <c r="A35805" s="221">
        <v>37224.0</v>
      </c>
      <c r="B35805" s="221">
        <v>25594.0</v>
      </c>
      <c r="C35805" s="221">
        <v>600.0</v>
      </c>
    </row>
    <row r="35806">
      <c r="A35806" s="221">
        <v>37224.0</v>
      </c>
      <c r="B35806" s="221">
        <v>25595.0</v>
      </c>
      <c r="C35806" s="221">
        <v>130.0</v>
      </c>
    </row>
    <row r="35807">
      <c r="A35807" s="221">
        <v>37224.0</v>
      </c>
      <c r="B35807" s="221">
        <v>25596.0</v>
      </c>
      <c r="C35807" s="221">
        <v>600.0</v>
      </c>
    </row>
    <row r="35808">
      <c r="A35808" s="221">
        <v>37224.0</v>
      </c>
      <c r="B35808" s="221">
        <v>25597.0</v>
      </c>
      <c r="C35808" s="221">
        <v>600.0</v>
      </c>
    </row>
    <row r="35809">
      <c r="A35809" s="221">
        <v>37224.0</v>
      </c>
      <c r="B35809" s="221">
        <v>25602.0</v>
      </c>
      <c r="C35809" s="221">
        <v>600.0</v>
      </c>
    </row>
    <row r="35810">
      <c r="A35810" s="221">
        <v>37224.0</v>
      </c>
      <c r="B35810" s="221">
        <v>25604.0</v>
      </c>
      <c r="C35810" s="221">
        <v>600.0</v>
      </c>
    </row>
    <row r="35811">
      <c r="A35811" s="221">
        <v>37224.0</v>
      </c>
      <c r="B35811" s="221">
        <v>25606.0</v>
      </c>
      <c r="C35811" s="221">
        <v>400.0</v>
      </c>
    </row>
    <row r="35812">
      <c r="A35812" s="221">
        <v>37225.0</v>
      </c>
      <c r="B35812" s="221">
        <v>11481.0</v>
      </c>
      <c r="C35812" s="221">
        <v>1.0</v>
      </c>
    </row>
    <row r="35813">
      <c r="A35813" s="221">
        <v>37225.0</v>
      </c>
      <c r="B35813" s="221">
        <v>25607.0</v>
      </c>
      <c r="C35813" s="221">
        <v>750.0</v>
      </c>
    </row>
    <row r="35814">
      <c r="A35814" s="221">
        <v>37225.0</v>
      </c>
      <c r="B35814" s="221">
        <v>25608.0</v>
      </c>
      <c r="C35814" s="221">
        <v>4.0</v>
      </c>
    </row>
    <row r="35815">
      <c r="A35815" s="221">
        <v>37225.0</v>
      </c>
      <c r="B35815" s="221">
        <v>25610.0</v>
      </c>
      <c r="C35815" s="221">
        <v>100.0</v>
      </c>
    </row>
    <row r="35816">
      <c r="A35816" s="221">
        <v>37225.0</v>
      </c>
      <c r="B35816" s="221">
        <v>25613.0</v>
      </c>
      <c r="C35816" s="221">
        <v>100.0</v>
      </c>
    </row>
    <row r="35817">
      <c r="A35817" s="221">
        <v>37225.0</v>
      </c>
      <c r="B35817" s="221">
        <v>25614.0</v>
      </c>
      <c r="C35817" s="221">
        <v>4.0</v>
      </c>
    </row>
    <row r="35818">
      <c r="A35818" s="221">
        <v>37225.0</v>
      </c>
      <c r="B35818" s="221">
        <v>25615.0</v>
      </c>
      <c r="C35818" s="221">
        <v>750.0</v>
      </c>
    </row>
    <row r="35819">
      <c r="A35819" s="221">
        <v>37225.0</v>
      </c>
      <c r="B35819" s="221">
        <v>25616.0</v>
      </c>
      <c r="C35819" s="221">
        <v>750.0</v>
      </c>
    </row>
    <row r="35820">
      <c r="A35820" s="221">
        <v>37225.0</v>
      </c>
      <c r="B35820" s="221">
        <v>25621.0</v>
      </c>
      <c r="C35820" s="221">
        <v>100.0</v>
      </c>
    </row>
    <row r="35821">
      <c r="A35821" s="221">
        <v>37225.0</v>
      </c>
      <c r="B35821" s="221">
        <v>25623.0</v>
      </c>
      <c r="C35821" s="221">
        <v>100.0</v>
      </c>
    </row>
    <row r="35822">
      <c r="A35822" s="221">
        <v>37225.0</v>
      </c>
      <c r="B35822" s="221">
        <v>25625.0</v>
      </c>
      <c r="C35822" s="221">
        <v>4.0</v>
      </c>
    </row>
    <row r="35823">
      <c r="A35823" s="221">
        <v>37226.0</v>
      </c>
      <c r="B35823" s="221">
        <v>25588.0</v>
      </c>
      <c r="C35823" s="221">
        <v>600.0</v>
      </c>
    </row>
    <row r="35824">
      <c r="A35824" s="221">
        <v>37226.0</v>
      </c>
      <c r="B35824" s="221">
        <v>25589.0</v>
      </c>
      <c r="C35824" s="221">
        <v>600.0</v>
      </c>
    </row>
    <row r="35825">
      <c r="A35825" s="221">
        <v>37226.0</v>
      </c>
      <c r="B35825" s="221">
        <v>25591.0</v>
      </c>
      <c r="C35825" s="221">
        <v>600.0</v>
      </c>
    </row>
    <row r="35826">
      <c r="A35826" s="221">
        <v>37226.0</v>
      </c>
      <c r="B35826" s="221">
        <v>25594.0</v>
      </c>
      <c r="C35826" s="221">
        <v>600.0</v>
      </c>
    </row>
    <row r="35827">
      <c r="A35827" s="221">
        <v>37226.0</v>
      </c>
      <c r="B35827" s="221">
        <v>25595.0</v>
      </c>
      <c r="C35827" s="221">
        <v>130.0</v>
      </c>
    </row>
    <row r="35828">
      <c r="A35828" s="221">
        <v>37226.0</v>
      </c>
      <c r="B35828" s="221">
        <v>25596.0</v>
      </c>
      <c r="C35828" s="221">
        <v>600.0</v>
      </c>
    </row>
    <row r="35829">
      <c r="A35829" s="221">
        <v>37226.0</v>
      </c>
      <c r="B35829" s="221">
        <v>25597.0</v>
      </c>
      <c r="C35829" s="221">
        <v>600.0</v>
      </c>
    </row>
    <row r="35830">
      <c r="A35830" s="221">
        <v>37226.0</v>
      </c>
      <c r="B35830" s="221">
        <v>25602.0</v>
      </c>
      <c r="C35830" s="221">
        <v>600.0</v>
      </c>
    </row>
    <row r="35831">
      <c r="A35831" s="221">
        <v>37226.0</v>
      </c>
      <c r="B35831" s="221">
        <v>25604.0</v>
      </c>
      <c r="C35831" s="221">
        <v>600.0</v>
      </c>
    </row>
    <row r="35832">
      <c r="A35832" s="221">
        <v>37226.0</v>
      </c>
      <c r="B35832" s="221">
        <v>25606.0</v>
      </c>
      <c r="C35832" s="221">
        <v>400.0</v>
      </c>
    </row>
    <row r="35833">
      <c r="A35833" s="221">
        <v>37227.0</v>
      </c>
      <c r="B35833" s="221">
        <v>11481.0</v>
      </c>
      <c r="C35833" s="221">
        <v>1.0</v>
      </c>
    </row>
    <row r="35834">
      <c r="A35834" s="221">
        <v>37227.0</v>
      </c>
      <c r="B35834" s="221">
        <v>25607.0</v>
      </c>
      <c r="C35834" s="221">
        <v>750.0</v>
      </c>
    </row>
    <row r="35835">
      <c r="A35835" s="221">
        <v>37227.0</v>
      </c>
      <c r="B35835" s="221">
        <v>25608.0</v>
      </c>
      <c r="C35835" s="221">
        <v>4.0</v>
      </c>
    </row>
    <row r="35836">
      <c r="A35836" s="221">
        <v>37227.0</v>
      </c>
      <c r="B35836" s="221">
        <v>25610.0</v>
      </c>
      <c r="C35836" s="221">
        <v>100.0</v>
      </c>
    </row>
    <row r="35837">
      <c r="A35837" s="221">
        <v>37227.0</v>
      </c>
      <c r="B35837" s="221">
        <v>25613.0</v>
      </c>
      <c r="C35837" s="221">
        <v>100.0</v>
      </c>
    </row>
    <row r="35838">
      <c r="A35838" s="221">
        <v>37227.0</v>
      </c>
      <c r="B35838" s="221">
        <v>25614.0</v>
      </c>
      <c r="C35838" s="221">
        <v>4.0</v>
      </c>
    </row>
    <row r="35839">
      <c r="A35839" s="221">
        <v>37227.0</v>
      </c>
      <c r="B35839" s="221">
        <v>25615.0</v>
      </c>
      <c r="C35839" s="221">
        <v>750.0</v>
      </c>
    </row>
    <row r="35840">
      <c r="A35840" s="221">
        <v>37227.0</v>
      </c>
      <c r="B35840" s="221">
        <v>25616.0</v>
      </c>
      <c r="C35840" s="221">
        <v>750.0</v>
      </c>
    </row>
    <row r="35841">
      <c r="A35841" s="221">
        <v>37227.0</v>
      </c>
      <c r="B35841" s="221">
        <v>25621.0</v>
      </c>
      <c r="C35841" s="221">
        <v>100.0</v>
      </c>
    </row>
    <row r="35842">
      <c r="A35842" s="221">
        <v>37227.0</v>
      </c>
      <c r="B35842" s="221">
        <v>25623.0</v>
      </c>
      <c r="C35842" s="221">
        <v>100.0</v>
      </c>
    </row>
    <row r="35843">
      <c r="A35843" s="221">
        <v>37227.0</v>
      </c>
      <c r="B35843" s="221">
        <v>25625.0</v>
      </c>
      <c r="C35843" s="221">
        <v>4.0</v>
      </c>
    </row>
    <row r="35844">
      <c r="A35844" s="221">
        <v>37228.0</v>
      </c>
      <c r="B35844" s="221">
        <v>25588.0</v>
      </c>
      <c r="C35844" s="221">
        <v>600.0</v>
      </c>
    </row>
    <row r="35845">
      <c r="A35845" s="221">
        <v>37228.0</v>
      </c>
      <c r="B35845" s="221">
        <v>25589.0</v>
      </c>
      <c r="C35845" s="221">
        <v>600.0</v>
      </c>
    </row>
    <row r="35846">
      <c r="A35846" s="221">
        <v>37228.0</v>
      </c>
      <c r="B35846" s="221">
        <v>25591.0</v>
      </c>
      <c r="C35846" s="221">
        <v>600.0</v>
      </c>
    </row>
    <row r="35847">
      <c r="A35847" s="221">
        <v>37228.0</v>
      </c>
      <c r="B35847" s="221">
        <v>25594.0</v>
      </c>
      <c r="C35847" s="221">
        <v>600.0</v>
      </c>
    </row>
    <row r="35848">
      <c r="A35848" s="221">
        <v>37228.0</v>
      </c>
      <c r="B35848" s="221">
        <v>25595.0</v>
      </c>
      <c r="C35848" s="221">
        <v>130.0</v>
      </c>
    </row>
    <row r="35849">
      <c r="A35849" s="221">
        <v>37228.0</v>
      </c>
      <c r="B35849" s="221">
        <v>25596.0</v>
      </c>
      <c r="C35849" s="221">
        <v>600.0</v>
      </c>
    </row>
    <row r="35850">
      <c r="A35850" s="221">
        <v>37228.0</v>
      </c>
      <c r="B35850" s="221">
        <v>25597.0</v>
      </c>
      <c r="C35850" s="221">
        <v>600.0</v>
      </c>
    </row>
    <row r="35851">
      <c r="A35851" s="221">
        <v>37228.0</v>
      </c>
      <c r="B35851" s="221">
        <v>25602.0</v>
      </c>
      <c r="C35851" s="221">
        <v>600.0</v>
      </c>
    </row>
    <row r="35852">
      <c r="A35852" s="221">
        <v>37228.0</v>
      </c>
      <c r="B35852" s="221">
        <v>25604.0</v>
      </c>
      <c r="C35852" s="221">
        <v>600.0</v>
      </c>
    </row>
    <row r="35853">
      <c r="A35853" s="221">
        <v>37228.0</v>
      </c>
      <c r="B35853" s="221">
        <v>25606.0</v>
      </c>
      <c r="C35853" s="221">
        <v>400.0</v>
      </c>
    </row>
    <row r="35854">
      <c r="A35854" s="221">
        <v>37229.0</v>
      </c>
      <c r="B35854" s="221">
        <v>11483.0</v>
      </c>
      <c r="C35854" s="221">
        <v>1.0</v>
      </c>
    </row>
    <row r="35855">
      <c r="A35855" s="221">
        <v>37229.0</v>
      </c>
      <c r="B35855" s="221">
        <v>25607.0</v>
      </c>
      <c r="C35855" s="221">
        <v>750.0</v>
      </c>
    </row>
    <row r="35856">
      <c r="A35856" s="221">
        <v>37229.0</v>
      </c>
      <c r="B35856" s="221">
        <v>25608.0</v>
      </c>
      <c r="C35856" s="221">
        <v>4.0</v>
      </c>
    </row>
    <row r="35857">
      <c r="A35857" s="221">
        <v>37229.0</v>
      </c>
      <c r="B35857" s="221">
        <v>25610.0</v>
      </c>
      <c r="C35857" s="221">
        <v>100.0</v>
      </c>
    </row>
    <row r="35858">
      <c r="A35858" s="221">
        <v>37229.0</v>
      </c>
      <c r="B35858" s="221">
        <v>25613.0</v>
      </c>
      <c r="C35858" s="221">
        <v>100.0</v>
      </c>
    </row>
    <row r="35859">
      <c r="A35859" s="221">
        <v>37229.0</v>
      </c>
      <c r="B35859" s="221">
        <v>25614.0</v>
      </c>
      <c r="C35859" s="221">
        <v>4.0</v>
      </c>
    </row>
    <row r="35860">
      <c r="A35860" s="221">
        <v>37229.0</v>
      </c>
      <c r="B35860" s="221">
        <v>25615.0</v>
      </c>
      <c r="C35860" s="221">
        <v>750.0</v>
      </c>
    </row>
    <row r="35861">
      <c r="A35861" s="221">
        <v>37229.0</v>
      </c>
      <c r="B35861" s="221">
        <v>25616.0</v>
      </c>
      <c r="C35861" s="221">
        <v>750.0</v>
      </c>
    </row>
    <row r="35862">
      <c r="A35862" s="221">
        <v>37229.0</v>
      </c>
      <c r="B35862" s="221">
        <v>25621.0</v>
      </c>
      <c r="C35862" s="221">
        <v>100.0</v>
      </c>
    </row>
    <row r="35863">
      <c r="A35863" s="221">
        <v>37229.0</v>
      </c>
      <c r="B35863" s="221">
        <v>25623.0</v>
      </c>
      <c r="C35863" s="221">
        <v>100.0</v>
      </c>
    </row>
    <row r="35864">
      <c r="A35864" s="221">
        <v>37229.0</v>
      </c>
      <c r="B35864" s="221">
        <v>25625.0</v>
      </c>
      <c r="C35864" s="221">
        <v>4.0</v>
      </c>
    </row>
    <row r="35865">
      <c r="A35865" s="221">
        <v>37230.0</v>
      </c>
      <c r="B35865" s="221">
        <v>25588.0</v>
      </c>
      <c r="C35865" s="221">
        <v>600.0</v>
      </c>
    </row>
    <row r="35866">
      <c r="A35866" s="221">
        <v>37230.0</v>
      </c>
      <c r="B35866" s="221">
        <v>25589.0</v>
      </c>
      <c r="C35866" s="221">
        <v>600.0</v>
      </c>
    </row>
    <row r="35867">
      <c r="A35867" s="221">
        <v>37230.0</v>
      </c>
      <c r="B35867" s="221">
        <v>25591.0</v>
      </c>
      <c r="C35867" s="221">
        <v>600.0</v>
      </c>
    </row>
    <row r="35868">
      <c r="A35868" s="221">
        <v>37230.0</v>
      </c>
      <c r="B35868" s="221">
        <v>25594.0</v>
      </c>
      <c r="C35868" s="221">
        <v>600.0</v>
      </c>
    </row>
    <row r="35869">
      <c r="A35869" s="221">
        <v>37230.0</v>
      </c>
      <c r="B35869" s="221">
        <v>25595.0</v>
      </c>
      <c r="C35869" s="221">
        <v>130.0</v>
      </c>
    </row>
    <row r="35870">
      <c r="A35870" s="221">
        <v>37230.0</v>
      </c>
      <c r="B35870" s="221">
        <v>25596.0</v>
      </c>
      <c r="C35870" s="221">
        <v>600.0</v>
      </c>
    </row>
    <row r="35871">
      <c r="A35871" s="221">
        <v>37230.0</v>
      </c>
      <c r="B35871" s="221">
        <v>25597.0</v>
      </c>
      <c r="C35871" s="221">
        <v>600.0</v>
      </c>
    </row>
    <row r="35872">
      <c r="A35872" s="221">
        <v>37230.0</v>
      </c>
      <c r="B35872" s="221">
        <v>25602.0</v>
      </c>
      <c r="C35872" s="221">
        <v>600.0</v>
      </c>
    </row>
    <row r="35873">
      <c r="A35873" s="221">
        <v>37230.0</v>
      </c>
      <c r="B35873" s="221">
        <v>25604.0</v>
      </c>
      <c r="C35873" s="221">
        <v>600.0</v>
      </c>
    </row>
    <row r="35874">
      <c r="A35874" s="221">
        <v>37230.0</v>
      </c>
      <c r="B35874" s="221">
        <v>25606.0</v>
      </c>
      <c r="C35874" s="221">
        <v>400.0</v>
      </c>
    </row>
    <row r="35875">
      <c r="A35875" s="221">
        <v>37231.0</v>
      </c>
      <c r="B35875" s="221">
        <v>11483.0</v>
      </c>
      <c r="C35875" s="221">
        <v>1.0</v>
      </c>
    </row>
    <row r="35876">
      <c r="A35876" s="221">
        <v>37231.0</v>
      </c>
      <c r="B35876" s="221">
        <v>25607.0</v>
      </c>
      <c r="C35876" s="221">
        <v>750.0</v>
      </c>
    </row>
    <row r="35877">
      <c r="A35877" s="221">
        <v>37231.0</v>
      </c>
      <c r="B35877" s="221">
        <v>25608.0</v>
      </c>
      <c r="C35877" s="221">
        <v>4.0</v>
      </c>
    </row>
    <row r="35878">
      <c r="A35878" s="221">
        <v>37231.0</v>
      </c>
      <c r="B35878" s="221">
        <v>25610.0</v>
      </c>
      <c r="C35878" s="221">
        <v>100.0</v>
      </c>
    </row>
    <row r="35879">
      <c r="A35879" s="221">
        <v>37231.0</v>
      </c>
      <c r="B35879" s="221">
        <v>25613.0</v>
      </c>
      <c r="C35879" s="221">
        <v>100.0</v>
      </c>
    </row>
    <row r="35880">
      <c r="A35880" s="221">
        <v>37231.0</v>
      </c>
      <c r="B35880" s="221">
        <v>25614.0</v>
      </c>
      <c r="C35880" s="221">
        <v>4.0</v>
      </c>
    </row>
    <row r="35881">
      <c r="A35881" s="221">
        <v>37231.0</v>
      </c>
      <c r="B35881" s="221">
        <v>25615.0</v>
      </c>
      <c r="C35881" s="221">
        <v>750.0</v>
      </c>
    </row>
    <row r="35882">
      <c r="A35882" s="221">
        <v>37231.0</v>
      </c>
      <c r="B35882" s="221">
        <v>25616.0</v>
      </c>
      <c r="C35882" s="221">
        <v>750.0</v>
      </c>
    </row>
    <row r="35883">
      <c r="A35883" s="221">
        <v>37231.0</v>
      </c>
      <c r="B35883" s="221">
        <v>25621.0</v>
      </c>
      <c r="C35883" s="221">
        <v>100.0</v>
      </c>
    </row>
    <row r="35884">
      <c r="A35884" s="221">
        <v>37231.0</v>
      </c>
      <c r="B35884" s="221">
        <v>25623.0</v>
      </c>
      <c r="C35884" s="221">
        <v>100.0</v>
      </c>
    </row>
    <row r="35885">
      <c r="A35885" s="221">
        <v>37231.0</v>
      </c>
      <c r="B35885" s="221">
        <v>25625.0</v>
      </c>
      <c r="C35885" s="221">
        <v>4.0</v>
      </c>
    </row>
    <row r="35886">
      <c r="A35886" s="221">
        <v>37232.0</v>
      </c>
      <c r="B35886" s="221">
        <v>25588.0</v>
      </c>
      <c r="C35886" s="221">
        <v>600.0</v>
      </c>
    </row>
    <row r="35887">
      <c r="A35887" s="221">
        <v>37232.0</v>
      </c>
      <c r="B35887" s="221">
        <v>25589.0</v>
      </c>
      <c r="C35887" s="221">
        <v>600.0</v>
      </c>
    </row>
    <row r="35888">
      <c r="A35888" s="221">
        <v>37232.0</v>
      </c>
      <c r="B35888" s="221">
        <v>25591.0</v>
      </c>
      <c r="C35888" s="221">
        <v>600.0</v>
      </c>
    </row>
    <row r="35889">
      <c r="A35889" s="221">
        <v>37232.0</v>
      </c>
      <c r="B35889" s="221">
        <v>25594.0</v>
      </c>
      <c r="C35889" s="221">
        <v>600.0</v>
      </c>
    </row>
    <row r="35890">
      <c r="A35890" s="221">
        <v>37232.0</v>
      </c>
      <c r="B35890" s="221">
        <v>25595.0</v>
      </c>
      <c r="C35890" s="221">
        <v>130.0</v>
      </c>
    </row>
    <row r="35891">
      <c r="A35891" s="221">
        <v>37232.0</v>
      </c>
      <c r="B35891" s="221">
        <v>25596.0</v>
      </c>
      <c r="C35891" s="221">
        <v>600.0</v>
      </c>
    </row>
    <row r="35892">
      <c r="A35892" s="221">
        <v>37232.0</v>
      </c>
      <c r="B35892" s="221">
        <v>25597.0</v>
      </c>
      <c r="C35892" s="221">
        <v>600.0</v>
      </c>
    </row>
    <row r="35893">
      <c r="A35893" s="221">
        <v>37232.0</v>
      </c>
      <c r="B35893" s="221">
        <v>25602.0</v>
      </c>
      <c r="C35893" s="221">
        <v>600.0</v>
      </c>
    </row>
    <row r="35894">
      <c r="A35894" s="221">
        <v>37232.0</v>
      </c>
      <c r="B35894" s="221">
        <v>25604.0</v>
      </c>
      <c r="C35894" s="221">
        <v>600.0</v>
      </c>
    </row>
    <row r="35895">
      <c r="A35895" s="221">
        <v>37232.0</v>
      </c>
      <c r="B35895" s="221">
        <v>25606.0</v>
      </c>
      <c r="C35895" s="221">
        <v>400.0</v>
      </c>
    </row>
    <row r="35896">
      <c r="A35896" s="221">
        <v>37233.0</v>
      </c>
      <c r="B35896" s="221">
        <v>25607.0</v>
      </c>
      <c r="C35896" s="221">
        <v>750.0</v>
      </c>
    </row>
    <row r="35897">
      <c r="A35897" s="221">
        <v>37233.0</v>
      </c>
      <c r="B35897" s="221">
        <v>25608.0</v>
      </c>
      <c r="C35897" s="221">
        <v>4.0</v>
      </c>
    </row>
    <row r="35898">
      <c r="A35898" s="221">
        <v>37233.0</v>
      </c>
      <c r="B35898" s="221">
        <v>25610.0</v>
      </c>
      <c r="C35898" s="221">
        <v>100.0</v>
      </c>
    </row>
    <row r="35899">
      <c r="A35899" s="221">
        <v>37233.0</v>
      </c>
      <c r="B35899" s="221">
        <v>25613.0</v>
      </c>
      <c r="C35899" s="221">
        <v>100.0</v>
      </c>
    </row>
    <row r="35900">
      <c r="A35900" s="221">
        <v>37233.0</v>
      </c>
      <c r="B35900" s="221">
        <v>25614.0</v>
      </c>
      <c r="C35900" s="221">
        <v>4.0</v>
      </c>
    </row>
    <row r="35901">
      <c r="A35901" s="221">
        <v>37233.0</v>
      </c>
      <c r="B35901" s="221">
        <v>25615.0</v>
      </c>
      <c r="C35901" s="221">
        <v>750.0</v>
      </c>
    </row>
    <row r="35902">
      <c r="A35902" s="221">
        <v>37233.0</v>
      </c>
      <c r="B35902" s="221">
        <v>25616.0</v>
      </c>
      <c r="C35902" s="221">
        <v>750.0</v>
      </c>
    </row>
    <row r="35903">
      <c r="A35903" s="221">
        <v>37233.0</v>
      </c>
      <c r="B35903" s="221">
        <v>25621.0</v>
      </c>
      <c r="C35903" s="221">
        <v>100.0</v>
      </c>
    </row>
    <row r="35904">
      <c r="A35904" s="221">
        <v>37233.0</v>
      </c>
      <c r="B35904" s="221">
        <v>25623.0</v>
      </c>
      <c r="C35904" s="221">
        <v>100.0</v>
      </c>
    </row>
    <row r="35905">
      <c r="A35905" s="221">
        <v>37233.0</v>
      </c>
      <c r="B35905" s="221">
        <v>25625.0</v>
      </c>
      <c r="C35905" s="221">
        <v>4.0</v>
      </c>
    </row>
    <row r="35906">
      <c r="A35906" s="221">
        <v>37234.0</v>
      </c>
      <c r="B35906" s="221">
        <v>25588.0</v>
      </c>
      <c r="C35906" s="221">
        <v>600.0</v>
      </c>
    </row>
    <row r="35907">
      <c r="A35907" s="221">
        <v>37234.0</v>
      </c>
      <c r="B35907" s="221">
        <v>25589.0</v>
      </c>
      <c r="C35907" s="221">
        <v>600.0</v>
      </c>
    </row>
    <row r="35908">
      <c r="A35908" s="221">
        <v>37234.0</v>
      </c>
      <c r="B35908" s="221">
        <v>25591.0</v>
      </c>
      <c r="C35908" s="221">
        <v>600.0</v>
      </c>
    </row>
    <row r="35909">
      <c r="A35909" s="221">
        <v>37234.0</v>
      </c>
      <c r="B35909" s="221">
        <v>25594.0</v>
      </c>
      <c r="C35909" s="221">
        <v>600.0</v>
      </c>
    </row>
    <row r="35910">
      <c r="A35910" s="221">
        <v>37234.0</v>
      </c>
      <c r="B35910" s="221">
        <v>25595.0</v>
      </c>
      <c r="C35910" s="221">
        <v>130.0</v>
      </c>
    </row>
    <row r="35911">
      <c r="A35911" s="221">
        <v>37234.0</v>
      </c>
      <c r="B35911" s="221">
        <v>25596.0</v>
      </c>
      <c r="C35911" s="221">
        <v>600.0</v>
      </c>
    </row>
    <row r="35912">
      <c r="A35912" s="221">
        <v>37234.0</v>
      </c>
      <c r="B35912" s="221">
        <v>25597.0</v>
      </c>
      <c r="C35912" s="221">
        <v>600.0</v>
      </c>
    </row>
    <row r="35913">
      <c r="A35913" s="221">
        <v>37234.0</v>
      </c>
      <c r="B35913" s="221">
        <v>25602.0</v>
      </c>
      <c r="C35913" s="221">
        <v>600.0</v>
      </c>
    </row>
    <row r="35914">
      <c r="A35914" s="221">
        <v>37234.0</v>
      </c>
      <c r="B35914" s="221">
        <v>25604.0</v>
      </c>
      <c r="C35914" s="221">
        <v>600.0</v>
      </c>
    </row>
    <row r="35915">
      <c r="A35915" s="221">
        <v>37234.0</v>
      </c>
      <c r="B35915" s="221">
        <v>25606.0</v>
      </c>
      <c r="C35915" s="221">
        <v>400.0</v>
      </c>
    </row>
    <row r="35916">
      <c r="A35916" s="221">
        <v>37235.0</v>
      </c>
      <c r="B35916" s="221">
        <v>25607.0</v>
      </c>
      <c r="C35916" s="221">
        <v>750.0</v>
      </c>
    </row>
    <row r="35917">
      <c r="A35917" s="221">
        <v>37235.0</v>
      </c>
      <c r="B35917" s="221">
        <v>25608.0</v>
      </c>
      <c r="C35917" s="221">
        <v>4.0</v>
      </c>
    </row>
    <row r="35918">
      <c r="A35918" s="221">
        <v>37235.0</v>
      </c>
      <c r="B35918" s="221">
        <v>25610.0</v>
      </c>
      <c r="C35918" s="221">
        <v>100.0</v>
      </c>
    </row>
    <row r="35919">
      <c r="A35919" s="221">
        <v>37235.0</v>
      </c>
      <c r="B35919" s="221">
        <v>25613.0</v>
      </c>
      <c r="C35919" s="221">
        <v>100.0</v>
      </c>
    </row>
    <row r="35920">
      <c r="A35920" s="221">
        <v>37235.0</v>
      </c>
      <c r="B35920" s="221">
        <v>25614.0</v>
      </c>
      <c r="C35920" s="221">
        <v>4.0</v>
      </c>
    </row>
    <row r="35921">
      <c r="A35921" s="221">
        <v>37235.0</v>
      </c>
      <c r="B35921" s="221">
        <v>25615.0</v>
      </c>
      <c r="C35921" s="221">
        <v>750.0</v>
      </c>
    </row>
    <row r="35922">
      <c r="A35922" s="221">
        <v>37235.0</v>
      </c>
      <c r="B35922" s="221">
        <v>25616.0</v>
      </c>
      <c r="C35922" s="221">
        <v>750.0</v>
      </c>
    </row>
    <row r="35923">
      <c r="A35923" s="221">
        <v>37235.0</v>
      </c>
      <c r="B35923" s="221">
        <v>25621.0</v>
      </c>
      <c r="C35923" s="221">
        <v>100.0</v>
      </c>
    </row>
    <row r="35924">
      <c r="A35924" s="221">
        <v>37235.0</v>
      </c>
      <c r="B35924" s="221">
        <v>25623.0</v>
      </c>
      <c r="C35924" s="221">
        <v>100.0</v>
      </c>
    </row>
    <row r="35925">
      <c r="A35925" s="221">
        <v>37235.0</v>
      </c>
      <c r="B35925" s="221">
        <v>25625.0</v>
      </c>
      <c r="C35925" s="221">
        <v>4.0</v>
      </c>
    </row>
    <row r="35926">
      <c r="A35926" s="221">
        <v>37248.0</v>
      </c>
      <c r="B35926" s="221">
        <v>25588.0</v>
      </c>
      <c r="C35926" s="221">
        <v>7500.0</v>
      </c>
    </row>
    <row r="35927">
      <c r="A35927" s="221">
        <v>37248.0</v>
      </c>
      <c r="B35927" s="221">
        <v>25589.0</v>
      </c>
      <c r="C35927" s="221">
        <v>7500.0</v>
      </c>
    </row>
    <row r="35928">
      <c r="A35928" s="221">
        <v>37248.0</v>
      </c>
      <c r="B35928" s="221">
        <v>25591.0</v>
      </c>
      <c r="C35928" s="221">
        <v>7500.0</v>
      </c>
    </row>
    <row r="35929">
      <c r="A35929" s="221">
        <v>37248.0</v>
      </c>
      <c r="B35929" s="221">
        <v>25594.0</v>
      </c>
      <c r="C35929" s="221">
        <v>7500.0</v>
      </c>
    </row>
    <row r="35930">
      <c r="A35930" s="221">
        <v>37248.0</v>
      </c>
      <c r="B35930" s="221">
        <v>25595.0</v>
      </c>
      <c r="C35930" s="221">
        <v>1625.0</v>
      </c>
    </row>
    <row r="35931">
      <c r="A35931" s="221">
        <v>37248.0</v>
      </c>
      <c r="B35931" s="221">
        <v>25596.0</v>
      </c>
      <c r="C35931" s="221">
        <v>7500.0</v>
      </c>
    </row>
    <row r="35932">
      <c r="A35932" s="221">
        <v>37248.0</v>
      </c>
      <c r="B35932" s="221">
        <v>25597.0</v>
      </c>
      <c r="C35932" s="221">
        <v>7500.0</v>
      </c>
    </row>
    <row r="35933">
      <c r="A35933" s="221">
        <v>37248.0</v>
      </c>
      <c r="B35933" s="221">
        <v>25602.0</v>
      </c>
      <c r="C35933" s="221">
        <v>7500.0</v>
      </c>
    </row>
    <row r="35934">
      <c r="A35934" s="221">
        <v>37248.0</v>
      </c>
      <c r="B35934" s="221">
        <v>25604.0</v>
      </c>
      <c r="C35934" s="221">
        <v>7500.0</v>
      </c>
    </row>
    <row r="35935">
      <c r="A35935" s="221">
        <v>37248.0</v>
      </c>
      <c r="B35935" s="221">
        <v>25606.0</v>
      </c>
      <c r="C35935" s="221">
        <v>5000.0</v>
      </c>
    </row>
    <row r="35936">
      <c r="A35936" s="221">
        <v>37249.0</v>
      </c>
      <c r="B35936" s="221">
        <v>25607.0</v>
      </c>
      <c r="C35936" s="221">
        <v>11250.0</v>
      </c>
    </row>
    <row r="35937">
      <c r="A35937" s="221">
        <v>37249.0</v>
      </c>
      <c r="B35937" s="221">
        <v>25608.0</v>
      </c>
      <c r="C35937" s="221">
        <v>60.0</v>
      </c>
    </row>
    <row r="35938">
      <c r="A35938" s="221">
        <v>37249.0</v>
      </c>
      <c r="B35938" s="221">
        <v>25610.0</v>
      </c>
      <c r="C35938" s="221">
        <v>1500.0</v>
      </c>
    </row>
    <row r="35939">
      <c r="A35939" s="221">
        <v>37249.0</v>
      </c>
      <c r="B35939" s="221">
        <v>25613.0</v>
      </c>
      <c r="C35939" s="221">
        <v>1500.0</v>
      </c>
    </row>
    <row r="35940">
      <c r="A35940" s="221">
        <v>37249.0</v>
      </c>
      <c r="B35940" s="221">
        <v>25614.0</v>
      </c>
      <c r="C35940" s="221">
        <v>60.0</v>
      </c>
    </row>
    <row r="35941">
      <c r="A35941" s="221">
        <v>37249.0</v>
      </c>
      <c r="B35941" s="221">
        <v>25615.0</v>
      </c>
      <c r="C35941" s="221">
        <v>11250.0</v>
      </c>
    </row>
    <row r="35942">
      <c r="A35942" s="221">
        <v>37249.0</v>
      </c>
      <c r="B35942" s="221">
        <v>25616.0</v>
      </c>
      <c r="C35942" s="221">
        <v>11250.0</v>
      </c>
    </row>
    <row r="35943">
      <c r="A35943" s="221">
        <v>37249.0</v>
      </c>
      <c r="B35943" s="221">
        <v>25621.0</v>
      </c>
      <c r="C35943" s="221">
        <v>1500.0</v>
      </c>
    </row>
    <row r="35944">
      <c r="A35944" s="221">
        <v>37249.0</v>
      </c>
      <c r="B35944" s="221">
        <v>25623.0</v>
      </c>
      <c r="C35944" s="221">
        <v>1500.0</v>
      </c>
    </row>
    <row r="35945">
      <c r="A35945" s="221">
        <v>37249.0</v>
      </c>
      <c r="B35945" s="221">
        <v>25625.0</v>
      </c>
      <c r="C35945" s="221">
        <v>60.0</v>
      </c>
    </row>
    <row r="35946">
      <c r="A35946" s="221">
        <v>37250.0</v>
      </c>
      <c r="B35946" s="221">
        <v>25588.0</v>
      </c>
      <c r="C35946" s="221">
        <v>7500.0</v>
      </c>
    </row>
    <row r="35947">
      <c r="A35947" s="221">
        <v>37250.0</v>
      </c>
      <c r="B35947" s="221">
        <v>25589.0</v>
      </c>
      <c r="C35947" s="221">
        <v>7500.0</v>
      </c>
    </row>
    <row r="35948">
      <c r="A35948" s="221">
        <v>37250.0</v>
      </c>
      <c r="B35948" s="221">
        <v>25591.0</v>
      </c>
      <c r="C35948" s="221">
        <v>7500.0</v>
      </c>
    </row>
    <row r="35949">
      <c r="A35949" s="221">
        <v>37250.0</v>
      </c>
      <c r="B35949" s="221">
        <v>25594.0</v>
      </c>
      <c r="C35949" s="221">
        <v>7500.0</v>
      </c>
    </row>
    <row r="35950">
      <c r="A35950" s="221">
        <v>37250.0</v>
      </c>
      <c r="B35950" s="221">
        <v>25595.0</v>
      </c>
      <c r="C35950" s="221">
        <v>1625.0</v>
      </c>
    </row>
    <row r="35951">
      <c r="A35951" s="221">
        <v>37250.0</v>
      </c>
      <c r="B35951" s="221">
        <v>25596.0</v>
      </c>
      <c r="C35951" s="221">
        <v>7500.0</v>
      </c>
    </row>
    <row r="35952">
      <c r="A35952" s="221">
        <v>37250.0</v>
      </c>
      <c r="B35952" s="221">
        <v>25597.0</v>
      </c>
      <c r="C35952" s="221">
        <v>7500.0</v>
      </c>
    </row>
    <row r="35953">
      <c r="A35953" s="221">
        <v>37250.0</v>
      </c>
      <c r="B35953" s="221">
        <v>25602.0</v>
      </c>
      <c r="C35953" s="221">
        <v>7500.0</v>
      </c>
    </row>
    <row r="35954">
      <c r="A35954" s="221">
        <v>37250.0</v>
      </c>
      <c r="B35954" s="221">
        <v>25604.0</v>
      </c>
      <c r="C35954" s="221">
        <v>7500.0</v>
      </c>
    </row>
    <row r="35955">
      <c r="A35955" s="221">
        <v>37250.0</v>
      </c>
      <c r="B35955" s="221">
        <v>25606.0</v>
      </c>
      <c r="C35955" s="221">
        <v>5000.0</v>
      </c>
    </row>
    <row r="35956">
      <c r="A35956" s="221">
        <v>37251.0</v>
      </c>
      <c r="B35956" s="221">
        <v>25607.0</v>
      </c>
      <c r="C35956" s="221">
        <v>11250.0</v>
      </c>
    </row>
    <row r="35957">
      <c r="A35957" s="221">
        <v>37251.0</v>
      </c>
      <c r="B35957" s="221">
        <v>25608.0</v>
      </c>
      <c r="C35957" s="221">
        <v>60.0</v>
      </c>
    </row>
    <row r="35958">
      <c r="A35958" s="221">
        <v>37251.0</v>
      </c>
      <c r="B35958" s="221">
        <v>25610.0</v>
      </c>
      <c r="C35958" s="221">
        <v>1500.0</v>
      </c>
    </row>
    <row r="35959">
      <c r="A35959" s="221">
        <v>37251.0</v>
      </c>
      <c r="B35959" s="221">
        <v>25613.0</v>
      </c>
      <c r="C35959" s="221">
        <v>1500.0</v>
      </c>
    </row>
    <row r="35960">
      <c r="A35960" s="221">
        <v>37251.0</v>
      </c>
      <c r="B35960" s="221">
        <v>25614.0</v>
      </c>
      <c r="C35960" s="221">
        <v>60.0</v>
      </c>
    </row>
    <row r="35961">
      <c r="A35961" s="221">
        <v>37251.0</v>
      </c>
      <c r="B35961" s="221">
        <v>25615.0</v>
      </c>
      <c r="C35961" s="221">
        <v>11250.0</v>
      </c>
    </row>
    <row r="35962">
      <c r="A35962" s="221">
        <v>37251.0</v>
      </c>
      <c r="B35962" s="221">
        <v>25616.0</v>
      </c>
      <c r="C35962" s="221">
        <v>11250.0</v>
      </c>
    </row>
    <row r="35963">
      <c r="A35963" s="221">
        <v>37251.0</v>
      </c>
      <c r="B35963" s="221">
        <v>25621.0</v>
      </c>
      <c r="C35963" s="221">
        <v>1500.0</v>
      </c>
    </row>
    <row r="35964">
      <c r="A35964" s="221">
        <v>37251.0</v>
      </c>
      <c r="B35964" s="221">
        <v>25623.0</v>
      </c>
      <c r="C35964" s="221">
        <v>1500.0</v>
      </c>
    </row>
    <row r="35965">
      <c r="A35965" s="221">
        <v>37251.0</v>
      </c>
      <c r="B35965" s="221">
        <v>25625.0</v>
      </c>
      <c r="C35965" s="221">
        <v>60.0</v>
      </c>
    </row>
    <row r="35966">
      <c r="A35966" s="221">
        <v>37252.0</v>
      </c>
      <c r="B35966" s="221">
        <v>25588.0</v>
      </c>
      <c r="C35966" s="221">
        <v>7500.0</v>
      </c>
    </row>
    <row r="35967">
      <c r="A35967" s="221">
        <v>37252.0</v>
      </c>
      <c r="B35967" s="221">
        <v>25589.0</v>
      </c>
      <c r="C35967" s="221">
        <v>7500.0</v>
      </c>
    </row>
    <row r="35968">
      <c r="A35968" s="221">
        <v>37252.0</v>
      </c>
      <c r="B35968" s="221">
        <v>25591.0</v>
      </c>
      <c r="C35968" s="221">
        <v>7500.0</v>
      </c>
    </row>
    <row r="35969">
      <c r="A35969" s="221">
        <v>37252.0</v>
      </c>
      <c r="B35969" s="221">
        <v>25594.0</v>
      </c>
      <c r="C35969" s="221">
        <v>7500.0</v>
      </c>
    </row>
    <row r="35970">
      <c r="A35970" s="221">
        <v>37252.0</v>
      </c>
      <c r="B35970" s="221">
        <v>25595.0</v>
      </c>
      <c r="C35970" s="221">
        <v>1625.0</v>
      </c>
    </row>
    <row r="35971">
      <c r="A35971" s="221">
        <v>37252.0</v>
      </c>
      <c r="B35971" s="221">
        <v>25596.0</v>
      </c>
      <c r="C35971" s="221">
        <v>7500.0</v>
      </c>
    </row>
    <row r="35972">
      <c r="A35972" s="221">
        <v>37252.0</v>
      </c>
      <c r="B35972" s="221">
        <v>25597.0</v>
      </c>
      <c r="C35972" s="221">
        <v>7500.0</v>
      </c>
    </row>
    <row r="35973">
      <c r="A35973" s="221">
        <v>37252.0</v>
      </c>
      <c r="B35973" s="221">
        <v>25602.0</v>
      </c>
      <c r="C35973" s="221">
        <v>7500.0</v>
      </c>
    </row>
    <row r="35974">
      <c r="A35974" s="221">
        <v>37252.0</v>
      </c>
      <c r="B35974" s="221">
        <v>25604.0</v>
      </c>
      <c r="C35974" s="221">
        <v>7500.0</v>
      </c>
    </row>
    <row r="35975">
      <c r="A35975" s="221">
        <v>37252.0</v>
      </c>
      <c r="B35975" s="221">
        <v>25606.0</v>
      </c>
      <c r="C35975" s="221">
        <v>5000.0</v>
      </c>
    </row>
    <row r="35976">
      <c r="A35976" s="221">
        <v>37253.0</v>
      </c>
      <c r="B35976" s="221">
        <v>11481.0</v>
      </c>
      <c r="C35976" s="221">
        <v>1.0</v>
      </c>
    </row>
    <row r="35977">
      <c r="A35977" s="221">
        <v>37253.0</v>
      </c>
      <c r="B35977" s="221">
        <v>25607.0</v>
      </c>
      <c r="C35977" s="221">
        <v>11250.0</v>
      </c>
    </row>
    <row r="35978">
      <c r="A35978" s="221">
        <v>37253.0</v>
      </c>
      <c r="B35978" s="221">
        <v>25608.0</v>
      </c>
      <c r="C35978" s="221">
        <v>60.0</v>
      </c>
    </row>
    <row r="35979">
      <c r="A35979" s="221">
        <v>37253.0</v>
      </c>
      <c r="B35979" s="221">
        <v>25610.0</v>
      </c>
      <c r="C35979" s="221">
        <v>1500.0</v>
      </c>
    </row>
    <row r="35980">
      <c r="A35980" s="221">
        <v>37253.0</v>
      </c>
      <c r="B35980" s="221">
        <v>25613.0</v>
      </c>
      <c r="C35980" s="221">
        <v>1500.0</v>
      </c>
    </row>
    <row r="35981">
      <c r="A35981" s="221">
        <v>37253.0</v>
      </c>
      <c r="B35981" s="221">
        <v>25614.0</v>
      </c>
      <c r="C35981" s="221">
        <v>60.0</v>
      </c>
    </row>
    <row r="35982">
      <c r="A35982" s="221">
        <v>37253.0</v>
      </c>
      <c r="B35982" s="221">
        <v>25615.0</v>
      </c>
      <c r="C35982" s="221">
        <v>11250.0</v>
      </c>
    </row>
    <row r="35983">
      <c r="A35983" s="221">
        <v>37253.0</v>
      </c>
      <c r="B35983" s="221">
        <v>25616.0</v>
      </c>
      <c r="C35983" s="221">
        <v>11250.0</v>
      </c>
    </row>
    <row r="35984">
      <c r="A35984" s="221">
        <v>37253.0</v>
      </c>
      <c r="B35984" s="221">
        <v>25621.0</v>
      </c>
      <c r="C35984" s="221">
        <v>1500.0</v>
      </c>
    </row>
    <row r="35985">
      <c r="A35985" s="221">
        <v>37253.0</v>
      </c>
      <c r="B35985" s="221">
        <v>25623.0</v>
      </c>
      <c r="C35985" s="221">
        <v>1500.0</v>
      </c>
    </row>
    <row r="35986">
      <c r="A35986" s="221">
        <v>37253.0</v>
      </c>
      <c r="B35986" s="221">
        <v>25625.0</v>
      </c>
      <c r="C35986" s="221">
        <v>60.0</v>
      </c>
    </row>
    <row r="35987">
      <c r="A35987" s="221">
        <v>37254.0</v>
      </c>
      <c r="B35987" s="221">
        <v>25588.0</v>
      </c>
      <c r="C35987" s="221">
        <v>7500.0</v>
      </c>
    </row>
    <row r="35988">
      <c r="A35988" s="221">
        <v>37254.0</v>
      </c>
      <c r="B35988" s="221">
        <v>25589.0</v>
      </c>
      <c r="C35988" s="221">
        <v>7500.0</v>
      </c>
    </row>
    <row r="35989">
      <c r="A35989" s="221">
        <v>37254.0</v>
      </c>
      <c r="B35989" s="221">
        <v>25591.0</v>
      </c>
      <c r="C35989" s="221">
        <v>7500.0</v>
      </c>
    </row>
    <row r="35990">
      <c r="A35990" s="221">
        <v>37254.0</v>
      </c>
      <c r="B35990" s="221">
        <v>25594.0</v>
      </c>
      <c r="C35990" s="221">
        <v>7500.0</v>
      </c>
    </row>
    <row r="35991">
      <c r="A35991" s="221">
        <v>37254.0</v>
      </c>
      <c r="B35991" s="221">
        <v>25595.0</v>
      </c>
      <c r="C35991" s="221">
        <v>1625.0</v>
      </c>
    </row>
    <row r="35992">
      <c r="A35992" s="221">
        <v>37254.0</v>
      </c>
      <c r="B35992" s="221">
        <v>25596.0</v>
      </c>
      <c r="C35992" s="221">
        <v>7500.0</v>
      </c>
    </row>
    <row r="35993">
      <c r="A35993" s="221">
        <v>37254.0</v>
      </c>
      <c r="B35993" s="221">
        <v>25597.0</v>
      </c>
      <c r="C35993" s="221">
        <v>7500.0</v>
      </c>
    </row>
    <row r="35994">
      <c r="A35994" s="221">
        <v>37254.0</v>
      </c>
      <c r="B35994" s="221">
        <v>25602.0</v>
      </c>
      <c r="C35994" s="221">
        <v>7500.0</v>
      </c>
    </row>
    <row r="35995">
      <c r="A35995" s="221">
        <v>37254.0</v>
      </c>
      <c r="B35995" s="221">
        <v>25604.0</v>
      </c>
      <c r="C35995" s="221">
        <v>7500.0</v>
      </c>
    </row>
    <row r="35996">
      <c r="A35996" s="221">
        <v>37254.0</v>
      </c>
      <c r="B35996" s="221">
        <v>25606.0</v>
      </c>
      <c r="C35996" s="221">
        <v>5000.0</v>
      </c>
    </row>
    <row r="35997">
      <c r="A35997" s="221">
        <v>37255.0</v>
      </c>
      <c r="B35997" s="221">
        <v>25607.0</v>
      </c>
      <c r="C35997" s="221">
        <v>11250.0</v>
      </c>
    </row>
    <row r="35998">
      <c r="A35998" s="221">
        <v>37255.0</v>
      </c>
      <c r="B35998" s="221">
        <v>25608.0</v>
      </c>
      <c r="C35998" s="221">
        <v>60.0</v>
      </c>
    </row>
    <row r="35999">
      <c r="A35999" s="221">
        <v>37255.0</v>
      </c>
      <c r="B35999" s="221">
        <v>25610.0</v>
      </c>
      <c r="C35999" s="221">
        <v>1500.0</v>
      </c>
    </row>
    <row r="36000">
      <c r="A36000" s="221">
        <v>37255.0</v>
      </c>
      <c r="B36000" s="221">
        <v>25613.0</v>
      </c>
      <c r="C36000" s="221">
        <v>1500.0</v>
      </c>
    </row>
    <row r="36001">
      <c r="A36001" s="221">
        <v>37255.0</v>
      </c>
      <c r="B36001" s="221">
        <v>25614.0</v>
      </c>
      <c r="C36001" s="221">
        <v>60.0</v>
      </c>
    </row>
    <row r="36002">
      <c r="A36002" s="221">
        <v>37255.0</v>
      </c>
      <c r="B36002" s="221">
        <v>25615.0</v>
      </c>
      <c r="C36002" s="221">
        <v>11250.0</v>
      </c>
    </row>
    <row r="36003">
      <c r="A36003" s="221">
        <v>37255.0</v>
      </c>
      <c r="B36003" s="221">
        <v>25616.0</v>
      </c>
      <c r="C36003" s="221">
        <v>11250.0</v>
      </c>
    </row>
    <row r="36004">
      <c r="A36004" s="221">
        <v>37255.0</v>
      </c>
      <c r="B36004" s="221">
        <v>25621.0</v>
      </c>
      <c r="C36004" s="221">
        <v>1500.0</v>
      </c>
    </row>
    <row r="36005">
      <c r="A36005" s="221">
        <v>37255.0</v>
      </c>
      <c r="B36005" s="221">
        <v>25623.0</v>
      </c>
      <c r="C36005" s="221">
        <v>1500.0</v>
      </c>
    </row>
    <row r="36006">
      <c r="A36006" s="221">
        <v>37255.0</v>
      </c>
      <c r="B36006" s="221">
        <v>25625.0</v>
      </c>
      <c r="C36006" s="221">
        <v>60.0</v>
      </c>
    </row>
    <row r="36007">
      <c r="A36007" s="221">
        <v>37256.0</v>
      </c>
      <c r="B36007" s="221">
        <v>25588.0</v>
      </c>
      <c r="C36007" s="221">
        <v>7500.0</v>
      </c>
    </row>
    <row r="36008">
      <c r="A36008" s="221">
        <v>37256.0</v>
      </c>
      <c r="B36008" s="221">
        <v>25589.0</v>
      </c>
      <c r="C36008" s="221">
        <v>7500.0</v>
      </c>
    </row>
    <row r="36009">
      <c r="A36009" s="221">
        <v>37256.0</v>
      </c>
      <c r="B36009" s="221">
        <v>25591.0</v>
      </c>
      <c r="C36009" s="221">
        <v>7500.0</v>
      </c>
    </row>
    <row r="36010">
      <c r="A36010" s="221">
        <v>37256.0</v>
      </c>
      <c r="B36010" s="221">
        <v>25594.0</v>
      </c>
      <c r="C36010" s="221">
        <v>7500.0</v>
      </c>
    </row>
    <row r="36011">
      <c r="A36011" s="221">
        <v>37256.0</v>
      </c>
      <c r="B36011" s="221">
        <v>25595.0</v>
      </c>
      <c r="C36011" s="221">
        <v>1625.0</v>
      </c>
    </row>
    <row r="36012">
      <c r="A36012" s="221">
        <v>37256.0</v>
      </c>
      <c r="B36012" s="221">
        <v>25596.0</v>
      </c>
      <c r="C36012" s="221">
        <v>7500.0</v>
      </c>
    </row>
    <row r="36013">
      <c r="A36013" s="221">
        <v>37256.0</v>
      </c>
      <c r="B36013" s="221">
        <v>25597.0</v>
      </c>
      <c r="C36013" s="221">
        <v>7500.0</v>
      </c>
    </row>
    <row r="36014">
      <c r="A36014" s="221">
        <v>37256.0</v>
      </c>
      <c r="B36014" s="221">
        <v>25602.0</v>
      </c>
      <c r="C36014" s="221">
        <v>7500.0</v>
      </c>
    </row>
    <row r="36015">
      <c r="A36015" s="221">
        <v>37256.0</v>
      </c>
      <c r="B36015" s="221">
        <v>25604.0</v>
      </c>
      <c r="C36015" s="221">
        <v>7500.0</v>
      </c>
    </row>
    <row r="36016">
      <c r="A36016" s="221">
        <v>37256.0</v>
      </c>
      <c r="B36016" s="221">
        <v>25606.0</v>
      </c>
      <c r="C36016" s="221">
        <v>5000.0</v>
      </c>
    </row>
    <row r="36017">
      <c r="A36017" s="221">
        <v>37257.0</v>
      </c>
      <c r="B36017" s="221">
        <v>25607.0</v>
      </c>
      <c r="C36017" s="221">
        <v>11250.0</v>
      </c>
    </row>
    <row r="36018">
      <c r="A36018" s="221">
        <v>37257.0</v>
      </c>
      <c r="B36018" s="221">
        <v>25608.0</v>
      </c>
      <c r="C36018" s="221">
        <v>60.0</v>
      </c>
    </row>
    <row r="36019">
      <c r="A36019" s="221">
        <v>37257.0</v>
      </c>
      <c r="B36019" s="221">
        <v>25610.0</v>
      </c>
      <c r="C36019" s="221">
        <v>1500.0</v>
      </c>
    </row>
    <row r="36020">
      <c r="A36020" s="221">
        <v>37257.0</v>
      </c>
      <c r="B36020" s="221">
        <v>25613.0</v>
      </c>
      <c r="C36020" s="221">
        <v>1500.0</v>
      </c>
    </row>
    <row r="36021">
      <c r="A36021" s="221">
        <v>37257.0</v>
      </c>
      <c r="B36021" s="221">
        <v>25614.0</v>
      </c>
      <c r="C36021" s="221">
        <v>60.0</v>
      </c>
    </row>
    <row r="36022">
      <c r="A36022" s="221">
        <v>37257.0</v>
      </c>
      <c r="B36022" s="221">
        <v>25615.0</v>
      </c>
      <c r="C36022" s="221">
        <v>11250.0</v>
      </c>
    </row>
    <row r="36023">
      <c r="A36023" s="221">
        <v>37257.0</v>
      </c>
      <c r="B36023" s="221">
        <v>25616.0</v>
      </c>
      <c r="C36023" s="221">
        <v>11250.0</v>
      </c>
    </row>
    <row r="36024">
      <c r="A36024" s="221">
        <v>37257.0</v>
      </c>
      <c r="B36024" s="221">
        <v>25621.0</v>
      </c>
      <c r="C36024" s="221">
        <v>1500.0</v>
      </c>
    </row>
    <row r="36025">
      <c r="A36025" s="221">
        <v>37257.0</v>
      </c>
      <c r="B36025" s="221">
        <v>25623.0</v>
      </c>
      <c r="C36025" s="221">
        <v>1500.0</v>
      </c>
    </row>
    <row r="36026">
      <c r="A36026" s="221">
        <v>37257.0</v>
      </c>
      <c r="B36026" s="221">
        <v>25625.0</v>
      </c>
      <c r="C36026" s="221">
        <v>60.0</v>
      </c>
    </row>
    <row r="36027">
      <c r="A36027" s="221">
        <v>37258.0</v>
      </c>
      <c r="B36027" s="221">
        <v>25588.0</v>
      </c>
      <c r="C36027" s="221">
        <v>7500.0</v>
      </c>
    </row>
    <row r="36028">
      <c r="A36028" s="221">
        <v>37258.0</v>
      </c>
      <c r="B36028" s="221">
        <v>25589.0</v>
      </c>
      <c r="C36028" s="221">
        <v>7500.0</v>
      </c>
    </row>
    <row r="36029">
      <c r="A36029" s="221">
        <v>37258.0</v>
      </c>
      <c r="B36029" s="221">
        <v>25591.0</v>
      </c>
      <c r="C36029" s="221">
        <v>7500.0</v>
      </c>
    </row>
    <row r="36030">
      <c r="A36030" s="221">
        <v>37258.0</v>
      </c>
      <c r="B36030" s="221">
        <v>25594.0</v>
      </c>
      <c r="C36030" s="221">
        <v>7500.0</v>
      </c>
    </row>
    <row r="36031">
      <c r="A36031" s="221">
        <v>37258.0</v>
      </c>
      <c r="B36031" s="221">
        <v>25595.0</v>
      </c>
      <c r="C36031" s="221">
        <v>1625.0</v>
      </c>
    </row>
    <row r="36032">
      <c r="A36032" s="221">
        <v>37258.0</v>
      </c>
      <c r="B36032" s="221">
        <v>25596.0</v>
      </c>
      <c r="C36032" s="221">
        <v>7500.0</v>
      </c>
    </row>
    <row r="36033">
      <c r="A36033" s="221">
        <v>37258.0</v>
      </c>
      <c r="B36033" s="221">
        <v>25597.0</v>
      </c>
      <c r="C36033" s="221">
        <v>7500.0</v>
      </c>
    </row>
    <row r="36034">
      <c r="A36034" s="221">
        <v>37258.0</v>
      </c>
      <c r="B36034" s="221">
        <v>25602.0</v>
      </c>
      <c r="C36034" s="221">
        <v>7500.0</v>
      </c>
    </row>
    <row r="36035">
      <c r="A36035" s="221">
        <v>37258.0</v>
      </c>
      <c r="B36035" s="221">
        <v>25604.0</v>
      </c>
      <c r="C36035" s="221">
        <v>7500.0</v>
      </c>
    </row>
    <row r="36036">
      <c r="A36036" s="221">
        <v>37258.0</v>
      </c>
      <c r="B36036" s="221">
        <v>25606.0</v>
      </c>
      <c r="C36036" s="221">
        <v>5000.0</v>
      </c>
    </row>
    <row r="36037">
      <c r="A36037" s="221">
        <v>37259.0</v>
      </c>
      <c r="B36037" s="221">
        <v>25607.0</v>
      </c>
      <c r="C36037" s="221">
        <v>11250.0</v>
      </c>
    </row>
    <row r="36038">
      <c r="A36038" s="221">
        <v>37259.0</v>
      </c>
      <c r="B36038" s="221">
        <v>25608.0</v>
      </c>
      <c r="C36038" s="221">
        <v>60.0</v>
      </c>
    </row>
    <row r="36039">
      <c r="A36039" s="221">
        <v>37259.0</v>
      </c>
      <c r="B36039" s="221">
        <v>25610.0</v>
      </c>
      <c r="C36039" s="221">
        <v>1500.0</v>
      </c>
    </row>
    <row r="36040">
      <c r="A36040" s="221">
        <v>37259.0</v>
      </c>
      <c r="B36040" s="221">
        <v>25613.0</v>
      </c>
      <c r="C36040" s="221">
        <v>1500.0</v>
      </c>
    </row>
    <row r="36041">
      <c r="A36041" s="221">
        <v>37259.0</v>
      </c>
      <c r="B36041" s="221">
        <v>25614.0</v>
      </c>
      <c r="C36041" s="221">
        <v>60.0</v>
      </c>
    </row>
    <row r="36042">
      <c r="A36042" s="221">
        <v>37259.0</v>
      </c>
      <c r="B36042" s="221">
        <v>25615.0</v>
      </c>
      <c r="C36042" s="221">
        <v>11250.0</v>
      </c>
    </row>
    <row r="36043">
      <c r="A36043" s="221">
        <v>37259.0</v>
      </c>
      <c r="B36043" s="221">
        <v>25616.0</v>
      </c>
      <c r="C36043" s="221">
        <v>11250.0</v>
      </c>
    </row>
    <row r="36044">
      <c r="A36044" s="221">
        <v>37259.0</v>
      </c>
      <c r="B36044" s="221">
        <v>25621.0</v>
      </c>
      <c r="C36044" s="221">
        <v>1500.0</v>
      </c>
    </row>
    <row r="36045">
      <c r="A36045" s="221">
        <v>37259.0</v>
      </c>
      <c r="B36045" s="221">
        <v>25623.0</v>
      </c>
      <c r="C36045" s="221">
        <v>1500.0</v>
      </c>
    </row>
    <row r="36046">
      <c r="A36046" s="221">
        <v>37259.0</v>
      </c>
      <c r="B36046" s="221">
        <v>25625.0</v>
      </c>
      <c r="C36046" s="221">
        <v>60.0</v>
      </c>
    </row>
    <row r="36047">
      <c r="A36047" s="221">
        <v>37260.0</v>
      </c>
      <c r="B36047" s="221">
        <v>25588.0</v>
      </c>
      <c r="C36047" s="221">
        <v>7500.0</v>
      </c>
    </row>
    <row r="36048">
      <c r="A36048" s="221">
        <v>37260.0</v>
      </c>
      <c r="B36048" s="221">
        <v>25589.0</v>
      </c>
      <c r="C36048" s="221">
        <v>7500.0</v>
      </c>
    </row>
    <row r="36049">
      <c r="A36049" s="221">
        <v>37260.0</v>
      </c>
      <c r="B36049" s="221">
        <v>25591.0</v>
      </c>
      <c r="C36049" s="221">
        <v>7500.0</v>
      </c>
    </row>
    <row r="36050">
      <c r="A36050" s="221">
        <v>37260.0</v>
      </c>
      <c r="B36050" s="221">
        <v>25594.0</v>
      </c>
      <c r="C36050" s="221">
        <v>7500.0</v>
      </c>
    </row>
    <row r="36051">
      <c r="A36051" s="221">
        <v>37260.0</v>
      </c>
      <c r="B36051" s="221">
        <v>25595.0</v>
      </c>
      <c r="C36051" s="221">
        <v>1625.0</v>
      </c>
    </row>
    <row r="36052">
      <c r="A36052" s="221">
        <v>37260.0</v>
      </c>
      <c r="B36052" s="221">
        <v>25596.0</v>
      </c>
      <c r="C36052" s="221">
        <v>7500.0</v>
      </c>
    </row>
    <row r="36053">
      <c r="A36053" s="221">
        <v>37260.0</v>
      </c>
      <c r="B36053" s="221">
        <v>25597.0</v>
      </c>
      <c r="C36053" s="221">
        <v>7500.0</v>
      </c>
    </row>
    <row r="36054">
      <c r="A36054" s="221">
        <v>37260.0</v>
      </c>
      <c r="B36054" s="221">
        <v>25602.0</v>
      </c>
      <c r="C36054" s="221">
        <v>7500.0</v>
      </c>
    </row>
    <row r="36055">
      <c r="A36055" s="221">
        <v>37260.0</v>
      </c>
      <c r="B36055" s="221">
        <v>25604.0</v>
      </c>
      <c r="C36055" s="221">
        <v>7500.0</v>
      </c>
    </row>
    <row r="36056">
      <c r="A36056" s="221">
        <v>37260.0</v>
      </c>
      <c r="B36056" s="221">
        <v>25606.0</v>
      </c>
      <c r="C36056" s="221">
        <v>5000.0</v>
      </c>
    </row>
    <row r="36057">
      <c r="A36057" s="221">
        <v>37261.0</v>
      </c>
      <c r="B36057" s="221">
        <v>25607.0</v>
      </c>
      <c r="C36057" s="221">
        <v>11250.0</v>
      </c>
    </row>
    <row r="36058">
      <c r="A36058" s="221">
        <v>37261.0</v>
      </c>
      <c r="B36058" s="221">
        <v>25608.0</v>
      </c>
      <c r="C36058" s="221">
        <v>60.0</v>
      </c>
    </row>
    <row r="36059">
      <c r="A36059" s="221">
        <v>37261.0</v>
      </c>
      <c r="B36059" s="221">
        <v>25610.0</v>
      </c>
      <c r="C36059" s="221">
        <v>1500.0</v>
      </c>
    </row>
    <row r="36060">
      <c r="A36060" s="221">
        <v>37261.0</v>
      </c>
      <c r="B36060" s="221">
        <v>25613.0</v>
      </c>
      <c r="C36060" s="221">
        <v>1500.0</v>
      </c>
    </row>
    <row r="36061">
      <c r="A36061" s="221">
        <v>37261.0</v>
      </c>
      <c r="B36061" s="221">
        <v>25614.0</v>
      </c>
      <c r="C36061" s="221">
        <v>60.0</v>
      </c>
    </row>
    <row r="36062">
      <c r="A36062" s="221">
        <v>37261.0</v>
      </c>
      <c r="B36062" s="221">
        <v>25615.0</v>
      </c>
      <c r="C36062" s="221">
        <v>11250.0</v>
      </c>
    </row>
    <row r="36063">
      <c r="A36063" s="221">
        <v>37261.0</v>
      </c>
      <c r="B36063" s="221">
        <v>25616.0</v>
      </c>
      <c r="C36063" s="221">
        <v>11250.0</v>
      </c>
    </row>
    <row r="36064">
      <c r="A36064" s="221">
        <v>37261.0</v>
      </c>
      <c r="B36064" s="221">
        <v>25621.0</v>
      </c>
      <c r="C36064" s="221">
        <v>1500.0</v>
      </c>
    </row>
    <row r="36065">
      <c r="A36065" s="221">
        <v>37261.0</v>
      </c>
      <c r="B36065" s="221">
        <v>25623.0</v>
      </c>
      <c r="C36065" s="221">
        <v>1500.0</v>
      </c>
    </row>
    <row r="36066">
      <c r="A36066" s="221">
        <v>37261.0</v>
      </c>
      <c r="B36066" s="221">
        <v>25625.0</v>
      </c>
      <c r="C36066" s="221">
        <v>60.0</v>
      </c>
    </row>
    <row r="36067">
      <c r="A36067" s="221">
        <v>37268.0</v>
      </c>
      <c r="B36067" s="221">
        <v>25588.0</v>
      </c>
      <c r="C36067" s="221">
        <v>90000.0</v>
      </c>
    </row>
    <row r="36068">
      <c r="A36068" s="221">
        <v>37268.0</v>
      </c>
      <c r="B36068" s="221">
        <v>25589.0</v>
      </c>
      <c r="C36068" s="221">
        <v>90000.0</v>
      </c>
    </row>
    <row r="36069">
      <c r="A36069" s="221">
        <v>37268.0</v>
      </c>
      <c r="B36069" s="221">
        <v>25591.0</v>
      </c>
      <c r="C36069" s="221">
        <v>90000.0</v>
      </c>
    </row>
    <row r="36070">
      <c r="A36070" s="221">
        <v>37268.0</v>
      </c>
      <c r="B36070" s="221">
        <v>25594.0</v>
      </c>
      <c r="C36070" s="221">
        <v>90000.0</v>
      </c>
    </row>
    <row r="36071">
      <c r="A36071" s="221">
        <v>37268.0</v>
      </c>
      <c r="B36071" s="221">
        <v>25595.0</v>
      </c>
      <c r="C36071" s="221">
        <v>19500.0</v>
      </c>
    </row>
    <row r="36072">
      <c r="A36072" s="221">
        <v>37268.0</v>
      </c>
      <c r="B36072" s="221">
        <v>25596.0</v>
      </c>
      <c r="C36072" s="221">
        <v>90000.0</v>
      </c>
    </row>
    <row r="36073">
      <c r="A36073" s="221">
        <v>37268.0</v>
      </c>
      <c r="B36073" s="221">
        <v>25597.0</v>
      </c>
      <c r="C36073" s="221">
        <v>90000.0</v>
      </c>
    </row>
    <row r="36074">
      <c r="A36074" s="221">
        <v>37268.0</v>
      </c>
      <c r="B36074" s="221">
        <v>25602.0</v>
      </c>
      <c r="C36074" s="221">
        <v>90000.0</v>
      </c>
    </row>
    <row r="36075">
      <c r="A36075" s="221">
        <v>37268.0</v>
      </c>
      <c r="B36075" s="221">
        <v>25604.0</v>
      </c>
      <c r="C36075" s="221">
        <v>90000.0</v>
      </c>
    </row>
    <row r="36076">
      <c r="A36076" s="221">
        <v>37268.0</v>
      </c>
      <c r="B36076" s="221">
        <v>25606.0</v>
      </c>
      <c r="C36076" s="221">
        <v>6000.0</v>
      </c>
    </row>
    <row r="36077">
      <c r="A36077" s="221">
        <v>37269.0</v>
      </c>
      <c r="B36077" s="221">
        <v>25607.0</v>
      </c>
      <c r="C36077" s="221">
        <v>225000.0</v>
      </c>
    </row>
    <row r="36078">
      <c r="A36078" s="221">
        <v>37269.0</v>
      </c>
      <c r="B36078" s="221">
        <v>25608.0</v>
      </c>
      <c r="C36078" s="221">
        <v>1200.0</v>
      </c>
    </row>
    <row r="36079">
      <c r="A36079" s="221">
        <v>37269.0</v>
      </c>
      <c r="B36079" s="221">
        <v>25610.0</v>
      </c>
      <c r="C36079" s="221">
        <v>30000.0</v>
      </c>
    </row>
    <row r="36080">
      <c r="A36080" s="221">
        <v>37269.0</v>
      </c>
      <c r="B36080" s="221">
        <v>25613.0</v>
      </c>
      <c r="C36080" s="221">
        <v>30000.0</v>
      </c>
    </row>
    <row r="36081">
      <c r="A36081" s="221">
        <v>37269.0</v>
      </c>
      <c r="B36081" s="221">
        <v>25614.0</v>
      </c>
      <c r="C36081" s="221">
        <v>1200.0</v>
      </c>
    </row>
    <row r="36082">
      <c r="A36082" s="221">
        <v>37269.0</v>
      </c>
      <c r="B36082" s="221">
        <v>25615.0</v>
      </c>
      <c r="C36082" s="221">
        <v>225000.0</v>
      </c>
    </row>
    <row r="36083">
      <c r="A36083" s="221">
        <v>37269.0</v>
      </c>
      <c r="B36083" s="221">
        <v>25616.0</v>
      </c>
      <c r="C36083" s="221">
        <v>225000.0</v>
      </c>
    </row>
    <row r="36084">
      <c r="A36084" s="221">
        <v>37269.0</v>
      </c>
      <c r="B36084" s="221">
        <v>25621.0</v>
      </c>
      <c r="C36084" s="221">
        <v>30000.0</v>
      </c>
    </row>
    <row r="36085">
      <c r="A36085" s="221">
        <v>37269.0</v>
      </c>
      <c r="B36085" s="221">
        <v>25623.0</v>
      </c>
      <c r="C36085" s="221">
        <v>30000.0</v>
      </c>
    </row>
    <row r="36086">
      <c r="A36086" s="221">
        <v>37269.0</v>
      </c>
      <c r="B36086" s="221">
        <v>25625.0</v>
      </c>
      <c r="C36086" s="221">
        <v>1200.0</v>
      </c>
    </row>
    <row r="36087">
      <c r="A36087" s="221">
        <v>37270.0</v>
      </c>
      <c r="B36087" s="221">
        <v>25588.0</v>
      </c>
      <c r="C36087" s="221">
        <v>90000.0</v>
      </c>
    </row>
    <row r="36088">
      <c r="A36088" s="221">
        <v>37270.0</v>
      </c>
      <c r="B36088" s="221">
        <v>25589.0</v>
      </c>
      <c r="C36088" s="221">
        <v>90000.0</v>
      </c>
    </row>
    <row r="36089">
      <c r="A36089" s="221">
        <v>37270.0</v>
      </c>
      <c r="B36089" s="221">
        <v>25591.0</v>
      </c>
      <c r="C36089" s="221">
        <v>90000.0</v>
      </c>
    </row>
    <row r="36090">
      <c r="A36090" s="221">
        <v>37270.0</v>
      </c>
      <c r="B36090" s="221">
        <v>25594.0</v>
      </c>
      <c r="C36090" s="221">
        <v>90000.0</v>
      </c>
    </row>
    <row r="36091">
      <c r="A36091" s="221">
        <v>37270.0</v>
      </c>
      <c r="B36091" s="221">
        <v>25595.0</v>
      </c>
      <c r="C36091" s="221">
        <v>19500.0</v>
      </c>
    </row>
    <row r="36092">
      <c r="A36092" s="221">
        <v>37270.0</v>
      </c>
      <c r="B36092" s="221">
        <v>25596.0</v>
      </c>
      <c r="C36092" s="221">
        <v>90000.0</v>
      </c>
    </row>
    <row r="36093">
      <c r="A36093" s="221">
        <v>37270.0</v>
      </c>
      <c r="B36093" s="221">
        <v>25597.0</v>
      </c>
      <c r="C36093" s="221">
        <v>90000.0</v>
      </c>
    </row>
    <row r="36094">
      <c r="A36094" s="221">
        <v>37270.0</v>
      </c>
      <c r="B36094" s="221">
        <v>25602.0</v>
      </c>
      <c r="C36094" s="221">
        <v>90000.0</v>
      </c>
    </row>
    <row r="36095">
      <c r="A36095" s="221">
        <v>37270.0</v>
      </c>
      <c r="B36095" s="221">
        <v>25604.0</v>
      </c>
      <c r="C36095" s="221">
        <v>90000.0</v>
      </c>
    </row>
    <row r="36096">
      <c r="A36096" s="221">
        <v>37270.0</v>
      </c>
      <c r="B36096" s="221">
        <v>25606.0</v>
      </c>
      <c r="C36096" s="221">
        <v>6000.0</v>
      </c>
    </row>
    <row r="36097">
      <c r="A36097" s="221">
        <v>37271.0</v>
      </c>
      <c r="B36097" s="221">
        <v>11481.0</v>
      </c>
      <c r="C36097" s="221">
        <v>1.0</v>
      </c>
    </row>
    <row r="36098">
      <c r="A36098" s="221">
        <v>37271.0</v>
      </c>
      <c r="B36098" s="221">
        <v>25607.0</v>
      </c>
      <c r="C36098" s="221">
        <v>225000.0</v>
      </c>
    </row>
    <row r="36099">
      <c r="A36099" s="221">
        <v>37271.0</v>
      </c>
      <c r="B36099" s="221">
        <v>25608.0</v>
      </c>
      <c r="C36099" s="221">
        <v>1200.0</v>
      </c>
    </row>
    <row r="36100">
      <c r="A36100" s="221">
        <v>37271.0</v>
      </c>
      <c r="B36100" s="221">
        <v>25610.0</v>
      </c>
      <c r="C36100" s="221">
        <v>30000.0</v>
      </c>
    </row>
    <row r="36101">
      <c r="A36101" s="221">
        <v>37271.0</v>
      </c>
      <c r="B36101" s="221">
        <v>25613.0</v>
      </c>
      <c r="C36101" s="221">
        <v>30000.0</v>
      </c>
    </row>
    <row r="36102">
      <c r="A36102" s="221">
        <v>37271.0</v>
      </c>
      <c r="B36102" s="221">
        <v>25614.0</v>
      </c>
      <c r="C36102" s="221">
        <v>1200.0</v>
      </c>
    </row>
    <row r="36103">
      <c r="A36103" s="221">
        <v>37271.0</v>
      </c>
      <c r="B36103" s="221">
        <v>25615.0</v>
      </c>
      <c r="C36103" s="221">
        <v>225000.0</v>
      </c>
    </row>
    <row r="36104">
      <c r="A36104" s="221">
        <v>37271.0</v>
      </c>
      <c r="B36104" s="221">
        <v>25616.0</v>
      </c>
      <c r="C36104" s="221">
        <v>225000.0</v>
      </c>
    </row>
    <row r="36105">
      <c r="A36105" s="221">
        <v>37271.0</v>
      </c>
      <c r="B36105" s="221">
        <v>25621.0</v>
      </c>
      <c r="C36105" s="221">
        <v>30000.0</v>
      </c>
    </row>
    <row r="36106">
      <c r="A36106" s="221">
        <v>37271.0</v>
      </c>
      <c r="B36106" s="221">
        <v>25623.0</v>
      </c>
      <c r="C36106" s="221">
        <v>30000.0</v>
      </c>
    </row>
    <row r="36107">
      <c r="A36107" s="221">
        <v>37271.0</v>
      </c>
      <c r="B36107" s="221">
        <v>25625.0</v>
      </c>
      <c r="C36107" s="221">
        <v>1200.0</v>
      </c>
    </row>
    <row r="36108">
      <c r="A36108" s="221">
        <v>37272.0</v>
      </c>
      <c r="B36108" s="221">
        <v>25588.0</v>
      </c>
      <c r="C36108" s="221">
        <v>90000.0</v>
      </c>
    </row>
    <row r="36109">
      <c r="A36109" s="221">
        <v>37272.0</v>
      </c>
      <c r="B36109" s="221">
        <v>25589.0</v>
      </c>
      <c r="C36109" s="221">
        <v>90000.0</v>
      </c>
    </row>
    <row r="36110">
      <c r="A36110" s="221">
        <v>37272.0</v>
      </c>
      <c r="B36110" s="221">
        <v>25591.0</v>
      </c>
      <c r="C36110" s="221">
        <v>90000.0</v>
      </c>
    </row>
    <row r="36111">
      <c r="A36111" s="221">
        <v>37272.0</v>
      </c>
      <c r="B36111" s="221">
        <v>25594.0</v>
      </c>
      <c r="C36111" s="221">
        <v>90000.0</v>
      </c>
    </row>
    <row r="36112">
      <c r="A36112" s="221">
        <v>37272.0</v>
      </c>
      <c r="B36112" s="221">
        <v>25595.0</v>
      </c>
      <c r="C36112" s="221">
        <v>19500.0</v>
      </c>
    </row>
    <row r="36113">
      <c r="A36113" s="221">
        <v>37272.0</v>
      </c>
      <c r="B36113" s="221">
        <v>25596.0</v>
      </c>
      <c r="C36113" s="221">
        <v>90000.0</v>
      </c>
    </row>
    <row r="36114">
      <c r="A36114" s="221">
        <v>37272.0</v>
      </c>
      <c r="B36114" s="221">
        <v>25597.0</v>
      </c>
      <c r="C36114" s="221">
        <v>90000.0</v>
      </c>
    </row>
    <row r="36115">
      <c r="A36115" s="221">
        <v>37272.0</v>
      </c>
      <c r="B36115" s="221">
        <v>25602.0</v>
      </c>
      <c r="C36115" s="221">
        <v>90000.0</v>
      </c>
    </row>
    <row r="36116">
      <c r="A36116" s="221">
        <v>37272.0</v>
      </c>
      <c r="B36116" s="221">
        <v>25604.0</v>
      </c>
      <c r="C36116" s="221">
        <v>90000.0</v>
      </c>
    </row>
    <row r="36117">
      <c r="A36117" s="221">
        <v>37272.0</v>
      </c>
      <c r="B36117" s="221">
        <v>25606.0</v>
      </c>
      <c r="C36117" s="221">
        <v>6000.0</v>
      </c>
    </row>
    <row r="36118">
      <c r="A36118" s="221">
        <v>37273.0</v>
      </c>
      <c r="B36118" s="221">
        <v>25607.0</v>
      </c>
      <c r="C36118" s="221">
        <v>225000.0</v>
      </c>
    </row>
    <row r="36119">
      <c r="A36119" s="221">
        <v>37273.0</v>
      </c>
      <c r="B36119" s="221">
        <v>25608.0</v>
      </c>
      <c r="C36119" s="221">
        <v>1200.0</v>
      </c>
    </row>
    <row r="36120">
      <c r="A36120" s="221">
        <v>37273.0</v>
      </c>
      <c r="B36120" s="221">
        <v>25610.0</v>
      </c>
      <c r="C36120" s="221">
        <v>30000.0</v>
      </c>
    </row>
    <row r="36121">
      <c r="A36121" s="221">
        <v>37273.0</v>
      </c>
      <c r="B36121" s="221">
        <v>25613.0</v>
      </c>
      <c r="C36121" s="221">
        <v>30000.0</v>
      </c>
    </row>
    <row r="36122">
      <c r="A36122" s="221">
        <v>37273.0</v>
      </c>
      <c r="B36122" s="221">
        <v>25614.0</v>
      </c>
      <c r="C36122" s="221">
        <v>1200.0</v>
      </c>
    </row>
    <row r="36123">
      <c r="A36123" s="221">
        <v>37273.0</v>
      </c>
      <c r="B36123" s="221">
        <v>25615.0</v>
      </c>
      <c r="C36123" s="221">
        <v>225000.0</v>
      </c>
    </row>
    <row r="36124">
      <c r="A36124" s="221">
        <v>37273.0</v>
      </c>
      <c r="B36124" s="221">
        <v>25616.0</v>
      </c>
      <c r="C36124" s="221">
        <v>225000.0</v>
      </c>
    </row>
    <row r="36125">
      <c r="A36125" s="221">
        <v>37273.0</v>
      </c>
      <c r="B36125" s="221">
        <v>25621.0</v>
      </c>
      <c r="C36125" s="221">
        <v>30000.0</v>
      </c>
    </row>
    <row r="36126">
      <c r="A36126" s="221">
        <v>37273.0</v>
      </c>
      <c r="B36126" s="221">
        <v>25623.0</v>
      </c>
      <c r="C36126" s="221">
        <v>30000.0</v>
      </c>
    </row>
    <row r="36127">
      <c r="A36127" s="221">
        <v>37273.0</v>
      </c>
      <c r="B36127" s="221">
        <v>25625.0</v>
      </c>
      <c r="C36127" s="221">
        <v>1200.0</v>
      </c>
    </row>
    <row r="36128">
      <c r="A36128" s="221">
        <v>37274.0</v>
      </c>
      <c r="B36128" s="221">
        <v>25588.0</v>
      </c>
      <c r="C36128" s="221">
        <v>90000.0</v>
      </c>
    </row>
    <row r="36129">
      <c r="A36129" s="221">
        <v>37274.0</v>
      </c>
      <c r="B36129" s="221">
        <v>25589.0</v>
      </c>
      <c r="C36129" s="221">
        <v>90000.0</v>
      </c>
    </row>
    <row r="36130">
      <c r="A36130" s="221">
        <v>37274.0</v>
      </c>
      <c r="B36130" s="221">
        <v>25591.0</v>
      </c>
      <c r="C36130" s="221">
        <v>90000.0</v>
      </c>
    </row>
    <row r="36131">
      <c r="A36131" s="221">
        <v>37274.0</v>
      </c>
      <c r="B36131" s="221">
        <v>25594.0</v>
      </c>
      <c r="C36131" s="221">
        <v>90000.0</v>
      </c>
    </row>
    <row r="36132">
      <c r="A36132" s="221">
        <v>37274.0</v>
      </c>
      <c r="B36132" s="221">
        <v>25595.0</v>
      </c>
      <c r="C36132" s="221">
        <v>19500.0</v>
      </c>
    </row>
    <row r="36133">
      <c r="A36133" s="221">
        <v>37274.0</v>
      </c>
      <c r="B36133" s="221">
        <v>25596.0</v>
      </c>
      <c r="C36133" s="221">
        <v>90000.0</v>
      </c>
    </row>
    <row r="36134">
      <c r="A36134" s="221">
        <v>37274.0</v>
      </c>
      <c r="B36134" s="221">
        <v>25597.0</v>
      </c>
      <c r="C36134" s="221">
        <v>90000.0</v>
      </c>
    </row>
    <row r="36135">
      <c r="A36135" s="221">
        <v>37274.0</v>
      </c>
      <c r="B36135" s="221">
        <v>25602.0</v>
      </c>
      <c r="C36135" s="221">
        <v>90000.0</v>
      </c>
    </row>
    <row r="36136">
      <c r="A36136" s="221">
        <v>37274.0</v>
      </c>
      <c r="B36136" s="221">
        <v>25604.0</v>
      </c>
      <c r="C36136" s="221">
        <v>90000.0</v>
      </c>
    </row>
    <row r="36137">
      <c r="A36137" s="221">
        <v>37274.0</v>
      </c>
      <c r="B36137" s="221">
        <v>25606.0</v>
      </c>
      <c r="C36137" s="221">
        <v>6000.0</v>
      </c>
    </row>
    <row r="36138">
      <c r="A36138" s="221">
        <v>37275.0</v>
      </c>
      <c r="B36138" s="221">
        <v>25607.0</v>
      </c>
      <c r="C36138" s="221">
        <v>225000.0</v>
      </c>
    </row>
    <row r="36139">
      <c r="A36139" s="221">
        <v>37275.0</v>
      </c>
      <c r="B36139" s="221">
        <v>25608.0</v>
      </c>
      <c r="C36139" s="221">
        <v>1200.0</v>
      </c>
    </row>
    <row r="36140">
      <c r="A36140" s="221">
        <v>37275.0</v>
      </c>
      <c r="B36140" s="221">
        <v>25610.0</v>
      </c>
      <c r="C36140" s="221">
        <v>30000.0</v>
      </c>
    </row>
    <row r="36141">
      <c r="A36141" s="221">
        <v>37275.0</v>
      </c>
      <c r="B36141" s="221">
        <v>25613.0</v>
      </c>
      <c r="C36141" s="221">
        <v>30000.0</v>
      </c>
    </row>
    <row r="36142">
      <c r="A36142" s="221">
        <v>37275.0</v>
      </c>
      <c r="B36142" s="221">
        <v>25614.0</v>
      </c>
      <c r="C36142" s="221">
        <v>1200.0</v>
      </c>
    </row>
    <row r="36143">
      <c r="A36143" s="221">
        <v>37275.0</v>
      </c>
      <c r="B36143" s="221">
        <v>25615.0</v>
      </c>
      <c r="C36143" s="221">
        <v>225000.0</v>
      </c>
    </row>
    <row r="36144">
      <c r="A36144" s="221">
        <v>37275.0</v>
      </c>
      <c r="B36144" s="221">
        <v>25616.0</v>
      </c>
      <c r="C36144" s="221">
        <v>225000.0</v>
      </c>
    </row>
    <row r="36145">
      <c r="A36145" s="221">
        <v>37275.0</v>
      </c>
      <c r="B36145" s="221">
        <v>25621.0</v>
      </c>
      <c r="C36145" s="221">
        <v>30000.0</v>
      </c>
    </row>
    <row r="36146">
      <c r="A36146" s="221">
        <v>37275.0</v>
      </c>
      <c r="B36146" s="221">
        <v>25623.0</v>
      </c>
      <c r="C36146" s="221">
        <v>30000.0</v>
      </c>
    </row>
    <row r="36147">
      <c r="A36147" s="221">
        <v>37275.0</v>
      </c>
      <c r="B36147" s="221">
        <v>25625.0</v>
      </c>
      <c r="C36147" s="221">
        <v>1200.0</v>
      </c>
    </row>
    <row r="36148">
      <c r="A36148" s="221">
        <v>37280.0</v>
      </c>
      <c r="B36148" s="221">
        <v>25588.0</v>
      </c>
      <c r="C36148" s="221">
        <v>1600.0</v>
      </c>
    </row>
    <row r="36149">
      <c r="A36149" s="221">
        <v>37280.0</v>
      </c>
      <c r="B36149" s="221">
        <v>25590.0</v>
      </c>
      <c r="C36149" s="221">
        <v>900.0</v>
      </c>
    </row>
    <row r="36150">
      <c r="A36150" s="221">
        <v>37280.0</v>
      </c>
      <c r="B36150" s="221">
        <v>25591.0</v>
      </c>
      <c r="C36150" s="221">
        <v>1400.0</v>
      </c>
    </row>
    <row r="36151">
      <c r="A36151" s="221">
        <v>37280.0</v>
      </c>
      <c r="B36151" s="221">
        <v>25592.0</v>
      </c>
      <c r="C36151" s="221">
        <v>1600.0</v>
      </c>
    </row>
    <row r="36152">
      <c r="A36152" s="221">
        <v>37280.0</v>
      </c>
      <c r="B36152" s="221">
        <v>25593.0</v>
      </c>
      <c r="C36152" s="221">
        <v>1600.0</v>
      </c>
    </row>
    <row r="36153">
      <c r="A36153" s="221">
        <v>37280.0</v>
      </c>
      <c r="B36153" s="221">
        <v>25594.0</v>
      </c>
      <c r="C36153" s="221">
        <v>1400.0</v>
      </c>
    </row>
    <row r="36154">
      <c r="A36154" s="221">
        <v>37280.0</v>
      </c>
      <c r="B36154" s="221">
        <v>25595.0</v>
      </c>
      <c r="C36154" s="221">
        <v>40.0</v>
      </c>
    </row>
    <row r="36155">
      <c r="A36155" s="221">
        <v>37280.0</v>
      </c>
      <c r="B36155" s="221">
        <v>25596.0</v>
      </c>
      <c r="C36155" s="221">
        <v>1600.0</v>
      </c>
    </row>
    <row r="36156">
      <c r="A36156" s="221">
        <v>37280.0</v>
      </c>
      <c r="B36156" s="221">
        <v>25599.0</v>
      </c>
      <c r="C36156" s="221">
        <v>1600.0</v>
      </c>
    </row>
    <row r="36157">
      <c r="A36157" s="221">
        <v>37280.0</v>
      </c>
      <c r="B36157" s="221">
        <v>25605.0</v>
      </c>
      <c r="C36157" s="221">
        <v>40.0</v>
      </c>
    </row>
    <row r="36158">
      <c r="A36158" s="221">
        <v>37281.0</v>
      </c>
      <c r="B36158" s="221">
        <v>25607.0</v>
      </c>
      <c r="C36158" s="221">
        <v>760.0</v>
      </c>
    </row>
    <row r="36159">
      <c r="A36159" s="221">
        <v>37281.0</v>
      </c>
      <c r="B36159" s="221">
        <v>25609.0</v>
      </c>
      <c r="C36159" s="221">
        <v>16.0</v>
      </c>
    </row>
    <row r="36160">
      <c r="A36160" s="221">
        <v>37281.0</v>
      </c>
      <c r="B36160" s="221">
        <v>25610.0</v>
      </c>
      <c r="C36160" s="221">
        <v>300.0</v>
      </c>
    </row>
    <row r="36161">
      <c r="A36161" s="221">
        <v>37281.0</v>
      </c>
      <c r="B36161" s="221">
        <v>25611.0</v>
      </c>
      <c r="C36161" s="221">
        <v>760.0</v>
      </c>
    </row>
    <row r="36162">
      <c r="A36162" s="221">
        <v>37281.0</v>
      </c>
      <c r="B36162" s="221">
        <v>25612.0</v>
      </c>
      <c r="C36162" s="221">
        <v>760.0</v>
      </c>
    </row>
    <row r="36163">
      <c r="A36163" s="221">
        <v>37281.0</v>
      </c>
      <c r="B36163" s="221">
        <v>25613.0</v>
      </c>
      <c r="C36163" s="221">
        <v>300.0</v>
      </c>
    </row>
    <row r="36164">
      <c r="A36164" s="221">
        <v>37281.0</v>
      </c>
      <c r="B36164" s="221">
        <v>25614.0</v>
      </c>
      <c r="C36164" s="221">
        <v>16.0</v>
      </c>
    </row>
    <row r="36165">
      <c r="A36165" s="221">
        <v>37281.0</v>
      </c>
      <c r="B36165" s="221">
        <v>25615.0</v>
      </c>
      <c r="C36165" s="221">
        <v>760.0</v>
      </c>
    </row>
    <row r="36166">
      <c r="A36166" s="221">
        <v>37281.0</v>
      </c>
      <c r="B36166" s="221">
        <v>25618.0</v>
      </c>
      <c r="C36166" s="221">
        <v>760.0</v>
      </c>
    </row>
    <row r="36167">
      <c r="A36167" s="221">
        <v>37281.0</v>
      </c>
      <c r="B36167" s="221">
        <v>25624.0</v>
      </c>
      <c r="C36167" s="221">
        <v>2.0</v>
      </c>
    </row>
    <row r="36168">
      <c r="A36168" s="221">
        <v>37282.0</v>
      </c>
      <c r="B36168" s="221">
        <v>25588.0</v>
      </c>
      <c r="C36168" s="221">
        <v>20000.0</v>
      </c>
    </row>
    <row r="36169">
      <c r="A36169" s="221">
        <v>37282.0</v>
      </c>
      <c r="B36169" s="221">
        <v>25590.0</v>
      </c>
      <c r="C36169" s="221">
        <v>11250.0</v>
      </c>
    </row>
    <row r="36170">
      <c r="A36170" s="221">
        <v>37282.0</v>
      </c>
      <c r="B36170" s="221">
        <v>25591.0</v>
      </c>
      <c r="C36170" s="221">
        <v>17500.0</v>
      </c>
    </row>
    <row r="36171">
      <c r="A36171" s="221">
        <v>37282.0</v>
      </c>
      <c r="B36171" s="221">
        <v>25592.0</v>
      </c>
      <c r="C36171" s="221">
        <v>20000.0</v>
      </c>
    </row>
    <row r="36172">
      <c r="A36172" s="221">
        <v>37282.0</v>
      </c>
      <c r="B36172" s="221">
        <v>25593.0</v>
      </c>
      <c r="C36172" s="221">
        <v>20000.0</v>
      </c>
    </row>
    <row r="36173">
      <c r="A36173" s="221">
        <v>37282.0</v>
      </c>
      <c r="B36173" s="221">
        <v>25594.0</v>
      </c>
      <c r="C36173" s="221">
        <v>17500.0</v>
      </c>
    </row>
    <row r="36174">
      <c r="A36174" s="221">
        <v>37282.0</v>
      </c>
      <c r="B36174" s="221">
        <v>25595.0</v>
      </c>
      <c r="C36174" s="221">
        <v>500.0</v>
      </c>
    </row>
    <row r="36175">
      <c r="A36175" s="221">
        <v>37282.0</v>
      </c>
      <c r="B36175" s="221">
        <v>25596.0</v>
      </c>
      <c r="C36175" s="221">
        <v>20000.0</v>
      </c>
    </row>
    <row r="36176">
      <c r="A36176" s="221">
        <v>37282.0</v>
      </c>
      <c r="B36176" s="221">
        <v>25599.0</v>
      </c>
      <c r="C36176" s="221">
        <v>20000.0</v>
      </c>
    </row>
    <row r="36177">
      <c r="A36177" s="221">
        <v>37282.0</v>
      </c>
      <c r="B36177" s="221">
        <v>25605.0</v>
      </c>
      <c r="C36177" s="221">
        <v>500.0</v>
      </c>
    </row>
    <row r="36178">
      <c r="A36178" s="221">
        <v>37283.0</v>
      </c>
      <c r="B36178" s="221">
        <v>25607.0</v>
      </c>
      <c r="C36178" s="221">
        <v>11400.0</v>
      </c>
    </row>
    <row r="36179">
      <c r="A36179" s="221">
        <v>37283.0</v>
      </c>
      <c r="B36179" s="221">
        <v>25609.0</v>
      </c>
      <c r="C36179" s="221">
        <v>240.0</v>
      </c>
    </row>
    <row r="36180">
      <c r="A36180" s="221">
        <v>37283.0</v>
      </c>
      <c r="B36180" s="221">
        <v>25610.0</v>
      </c>
      <c r="C36180" s="221">
        <v>4500.0</v>
      </c>
    </row>
    <row r="36181">
      <c r="A36181" s="221">
        <v>37283.0</v>
      </c>
      <c r="B36181" s="221">
        <v>25611.0</v>
      </c>
      <c r="C36181" s="221">
        <v>11400.0</v>
      </c>
    </row>
    <row r="36182">
      <c r="A36182" s="221">
        <v>37283.0</v>
      </c>
      <c r="B36182" s="221">
        <v>25612.0</v>
      </c>
      <c r="C36182" s="221">
        <v>11400.0</v>
      </c>
    </row>
    <row r="36183">
      <c r="A36183" s="221">
        <v>37283.0</v>
      </c>
      <c r="B36183" s="221">
        <v>25613.0</v>
      </c>
      <c r="C36183" s="221">
        <v>4500.0</v>
      </c>
    </row>
    <row r="36184">
      <c r="A36184" s="221">
        <v>37283.0</v>
      </c>
      <c r="B36184" s="221">
        <v>25614.0</v>
      </c>
      <c r="C36184" s="221">
        <v>240.0</v>
      </c>
    </row>
    <row r="36185">
      <c r="A36185" s="221">
        <v>37283.0</v>
      </c>
      <c r="B36185" s="221">
        <v>25615.0</v>
      </c>
      <c r="C36185" s="221">
        <v>11400.0</v>
      </c>
    </row>
    <row r="36186">
      <c r="A36186" s="221">
        <v>37283.0</v>
      </c>
      <c r="B36186" s="221">
        <v>25618.0</v>
      </c>
      <c r="C36186" s="221">
        <v>11400.0</v>
      </c>
    </row>
    <row r="36187">
      <c r="A36187" s="221">
        <v>37283.0</v>
      </c>
      <c r="B36187" s="221">
        <v>25624.0</v>
      </c>
      <c r="C36187" s="221">
        <v>30.0</v>
      </c>
    </row>
    <row r="36188">
      <c r="A36188" s="221">
        <v>37284.0</v>
      </c>
      <c r="B36188" s="221">
        <v>25588.0</v>
      </c>
      <c r="C36188" s="221">
        <v>240000.0</v>
      </c>
    </row>
    <row r="36189">
      <c r="A36189" s="221">
        <v>37284.0</v>
      </c>
      <c r="B36189" s="221">
        <v>25590.0</v>
      </c>
      <c r="C36189" s="221">
        <v>135000.0</v>
      </c>
    </row>
    <row r="36190">
      <c r="A36190" s="221">
        <v>37284.0</v>
      </c>
      <c r="B36190" s="221">
        <v>25591.0</v>
      </c>
      <c r="C36190" s="221">
        <v>210000.0</v>
      </c>
    </row>
    <row r="36191">
      <c r="A36191" s="221">
        <v>37284.0</v>
      </c>
      <c r="B36191" s="221">
        <v>25592.0</v>
      </c>
      <c r="C36191" s="221">
        <v>240000.0</v>
      </c>
    </row>
    <row r="36192">
      <c r="A36192" s="221">
        <v>37284.0</v>
      </c>
      <c r="B36192" s="221">
        <v>25593.0</v>
      </c>
      <c r="C36192" s="221">
        <v>240000.0</v>
      </c>
    </row>
    <row r="36193">
      <c r="A36193" s="221">
        <v>37284.0</v>
      </c>
      <c r="B36193" s="221">
        <v>25594.0</v>
      </c>
      <c r="C36193" s="221">
        <v>210000.0</v>
      </c>
    </row>
    <row r="36194">
      <c r="A36194" s="221">
        <v>37284.0</v>
      </c>
      <c r="B36194" s="221">
        <v>25595.0</v>
      </c>
      <c r="C36194" s="221">
        <v>6000.0</v>
      </c>
    </row>
    <row r="36195">
      <c r="A36195" s="221">
        <v>37284.0</v>
      </c>
      <c r="B36195" s="221">
        <v>25596.0</v>
      </c>
      <c r="C36195" s="221">
        <v>240000.0</v>
      </c>
    </row>
    <row r="36196">
      <c r="A36196" s="221">
        <v>37284.0</v>
      </c>
      <c r="B36196" s="221">
        <v>25599.0</v>
      </c>
      <c r="C36196" s="221">
        <v>240000.0</v>
      </c>
    </row>
    <row r="36197">
      <c r="A36197" s="221">
        <v>37284.0</v>
      </c>
      <c r="B36197" s="221">
        <v>25605.0</v>
      </c>
      <c r="C36197" s="221">
        <v>6000.0</v>
      </c>
    </row>
    <row r="36198">
      <c r="A36198" s="221">
        <v>37285.0</v>
      </c>
      <c r="B36198" s="221">
        <v>25607.0</v>
      </c>
      <c r="C36198" s="221">
        <v>228000.0</v>
      </c>
    </row>
    <row r="36199">
      <c r="A36199" s="221">
        <v>37285.0</v>
      </c>
      <c r="B36199" s="221">
        <v>25609.0</v>
      </c>
      <c r="C36199" s="221">
        <v>4800.0</v>
      </c>
    </row>
    <row r="36200">
      <c r="A36200" s="221">
        <v>37285.0</v>
      </c>
      <c r="B36200" s="221">
        <v>25610.0</v>
      </c>
      <c r="C36200" s="221">
        <v>90000.0</v>
      </c>
    </row>
    <row r="36201">
      <c r="A36201" s="221">
        <v>37285.0</v>
      </c>
      <c r="B36201" s="221">
        <v>25611.0</v>
      </c>
      <c r="C36201" s="221">
        <v>228000.0</v>
      </c>
    </row>
    <row r="36202">
      <c r="A36202" s="221">
        <v>37285.0</v>
      </c>
      <c r="B36202" s="221">
        <v>25612.0</v>
      </c>
      <c r="C36202" s="221">
        <v>228000.0</v>
      </c>
    </row>
    <row r="36203">
      <c r="A36203" s="221">
        <v>37285.0</v>
      </c>
      <c r="B36203" s="221">
        <v>25613.0</v>
      </c>
      <c r="C36203" s="221">
        <v>90000.0</v>
      </c>
    </row>
    <row r="36204">
      <c r="A36204" s="221">
        <v>37285.0</v>
      </c>
      <c r="B36204" s="221">
        <v>25614.0</v>
      </c>
      <c r="C36204" s="221">
        <v>4800.0</v>
      </c>
    </row>
    <row r="36205">
      <c r="A36205" s="221">
        <v>37285.0</v>
      </c>
      <c r="B36205" s="221">
        <v>25615.0</v>
      </c>
      <c r="C36205" s="221">
        <v>228000.0</v>
      </c>
    </row>
    <row r="36206">
      <c r="A36206" s="221">
        <v>37285.0</v>
      </c>
      <c r="B36206" s="221">
        <v>25618.0</v>
      </c>
      <c r="C36206" s="221">
        <v>228000.0</v>
      </c>
    </row>
    <row r="36207">
      <c r="A36207" s="221">
        <v>37285.0</v>
      </c>
      <c r="B36207" s="221">
        <v>25624.0</v>
      </c>
      <c r="C36207" s="221">
        <v>600.0</v>
      </c>
    </row>
    <row r="36208">
      <c r="A36208" s="221">
        <v>37288.0</v>
      </c>
      <c r="B36208" s="221">
        <v>34.0</v>
      </c>
      <c r="C36208" s="221">
        <v>2877402.0</v>
      </c>
    </row>
    <row r="36209">
      <c r="A36209" s="221">
        <v>37288.0</v>
      </c>
      <c r="B36209" s="221">
        <v>35.0</v>
      </c>
      <c r="C36209" s="221">
        <v>865822.0</v>
      </c>
    </row>
    <row r="36210">
      <c r="A36210" s="221">
        <v>37288.0</v>
      </c>
      <c r="B36210" s="221">
        <v>36.0</v>
      </c>
      <c r="C36210" s="221">
        <v>292778.0</v>
      </c>
    </row>
    <row r="36211">
      <c r="A36211" s="221">
        <v>37288.0</v>
      </c>
      <c r="B36211" s="221">
        <v>37.0</v>
      </c>
      <c r="C36211" s="221">
        <v>45803.0</v>
      </c>
    </row>
    <row r="36212">
      <c r="A36212" s="221">
        <v>37288.0</v>
      </c>
      <c r="B36212" s="221">
        <v>38.0</v>
      </c>
      <c r="C36212" s="221">
        <v>15228.0</v>
      </c>
    </row>
    <row r="36213">
      <c r="A36213" s="221">
        <v>37288.0</v>
      </c>
      <c r="B36213" s="221">
        <v>39.0</v>
      </c>
      <c r="C36213" s="221">
        <v>5201.0</v>
      </c>
    </row>
    <row r="36214">
      <c r="A36214" s="221">
        <v>37288.0</v>
      </c>
      <c r="B36214" s="221">
        <v>40.0</v>
      </c>
      <c r="C36214" s="221">
        <v>2138.0</v>
      </c>
    </row>
    <row r="36215">
      <c r="A36215" s="221">
        <v>37289.0</v>
      </c>
      <c r="B36215" s="221">
        <v>34.0</v>
      </c>
      <c r="C36215" s="221">
        <v>3293709.0</v>
      </c>
    </row>
    <row r="36216">
      <c r="A36216" s="221">
        <v>37289.0</v>
      </c>
      <c r="B36216" s="221">
        <v>35.0</v>
      </c>
      <c r="C36216" s="221">
        <v>771268.0</v>
      </c>
    </row>
    <row r="36217">
      <c r="A36217" s="221">
        <v>37289.0</v>
      </c>
      <c r="B36217" s="221">
        <v>36.0</v>
      </c>
      <c r="C36217" s="221">
        <v>283788.0</v>
      </c>
    </row>
    <row r="36218">
      <c r="A36218" s="221">
        <v>37289.0</v>
      </c>
      <c r="B36218" s="221">
        <v>37.0</v>
      </c>
      <c r="C36218" s="221">
        <v>31584.0</v>
      </c>
    </row>
    <row r="36219">
      <c r="A36219" s="221">
        <v>37289.0</v>
      </c>
      <c r="B36219" s="221">
        <v>38.0</v>
      </c>
      <c r="C36219" s="221">
        <v>9732.0</v>
      </c>
    </row>
    <row r="36220">
      <c r="A36220" s="221">
        <v>37289.0</v>
      </c>
      <c r="B36220" s="221">
        <v>39.0</v>
      </c>
      <c r="C36220" s="221">
        <v>4158.0</v>
      </c>
    </row>
    <row r="36221">
      <c r="A36221" s="221">
        <v>37289.0</v>
      </c>
      <c r="B36221" s="221">
        <v>40.0</v>
      </c>
      <c r="C36221" s="221">
        <v>1239.0</v>
      </c>
    </row>
    <row r="36222">
      <c r="A36222" s="221">
        <v>37290.0</v>
      </c>
      <c r="B36222" s="221">
        <v>34.0</v>
      </c>
      <c r="C36222" s="221">
        <v>2349303.0</v>
      </c>
    </row>
    <row r="36223">
      <c r="A36223" s="221">
        <v>37290.0</v>
      </c>
      <c r="B36223" s="221">
        <v>35.0</v>
      </c>
      <c r="C36223" s="221">
        <v>423820.0</v>
      </c>
    </row>
    <row r="36224">
      <c r="A36224" s="221">
        <v>37290.0</v>
      </c>
      <c r="B36224" s="221">
        <v>36.0</v>
      </c>
      <c r="C36224" s="221">
        <v>417019.0</v>
      </c>
    </row>
    <row r="36225">
      <c r="A36225" s="221">
        <v>37290.0</v>
      </c>
      <c r="B36225" s="221">
        <v>37.0</v>
      </c>
      <c r="C36225" s="221">
        <v>50570.0</v>
      </c>
    </row>
    <row r="36226">
      <c r="A36226" s="221">
        <v>37290.0</v>
      </c>
      <c r="B36226" s="221">
        <v>38.0</v>
      </c>
      <c r="C36226" s="221">
        <v>18335.0</v>
      </c>
    </row>
    <row r="36227">
      <c r="A36227" s="221">
        <v>37290.0</v>
      </c>
      <c r="B36227" s="221">
        <v>39.0</v>
      </c>
      <c r="C36227" s="221">
        <v>6726.0</v>
      </c>
    </row>
    <row r="36228">
      <c r="A36228" s="221">
        <v>37290.0</v>
      </c>
      <c r="B36228" s="221">
        <v>40.0</v>
      </c>
      <c r="C36228" s="221">
        <v>1268.0</v>
      </c>
    </row>
    <row r="36229">
      <c r="A36229" s="221">
        <v>37291.0</v>
      </c>
      <c r="B36229" s="221">
        <v>34.0</v>
      </c>
      <c r="C36229" s="221">
        <v>5439704.0</v>
      </c>
    </row>
    <row r="36230">
      <c r="A36230" s="221">
        <v>37291.0</v>
      </c>
      <c r="B36230" s="221">
        <v>35.0</v>
      </c>
      <c r="C36230" s="221">
        <v>640729.0</v>
      </c>
    </row>
    <row r="36231">
      <c r="A36231" s="221">
        <v>37291.0</v>
      </c>
      <c r="B36231" s="221">
        <v>36.0</v>
      </c>
      <c r="C36231" s="221">
        <v>270463.0</v>
      </c>
    </row>
    <row r="36232">
      <c r="A36232" s="221">
        <v>37291.0</v>
      </c>
      <c r="B36232" s="221">
        <v>37.0</v>
      </c>
      <c r="C36232" s="221">
        <v>29752.0</v>
      </c>
    </row>
    <row r="36233">
      <c r="A36233" s="221">
        <v>37291.0</v>
      </c>
      <c r="B36233" s="221">
        <v>38.0</v>
      </c>
      <c r="C36233" s="221">
        <v>9248.0</v>
      </c>
    </row>
    <row r="36234">
      <c r="A36234" s="221">
        <v>37291.0</v>
      </c>
      <c r="B36234" s="221">
        <v>39.0</v>
      </c>
      <c r="C36234" s="221">
        <v>1281.0</v>
      </c>
    </row>
    <row r="36235">
      <c r="A36235" s="221">
        <v>37291.0</v>
      </c>
      <c r="B36235" s="221">
        <v>40.0</v>
      </c>
      <c r="C36235" s="221">
        <v>2445.0</v>
      </c>
    </row>
    <row r="36236">
      <c r="A36236" s="221">
        <v>37292.0</v>
      </c>
      <c r="B36236" s="221">
        <v>34.0</v>
      </c>
      <c r="C36236" s="221">
        <v>2877402.0</v>
      </c>
    </row>
    <row r="36237">
      <c r="A36237" s="221">
        <v>37292.0</v>
      </c>
      <c r="B36237" s="221">
        <v>35.0</v>
      </c>
      <c r="C36237" s="221">
        <v>865822.0</v>
      </c>
    </row>
    <row r="36238">
      <c r="A36238" s="221">
        <v>37292.0</v>
      </c>
      <c r="B36238" s="221">
        <v>36.0</v>
      </c>
      <c r="C36238" s="221">
        <v>292778.0</v>
      </c>
    </row>
    <row r="36239">
      <c r="A36239" s="221">
        <v>37292.0</v>
      </c>
      <c r="B36239" s="221">
        <v>37.0</v>
      </c>
      <c r="C36239" s="221">
        <v>45803.0</v>
      </c>
    </row>
    <row r="36240">
      <c r="A36240" s="221">
        <v>37292.0</v>
      </c>
      <c r="B36240" s="221">
        <v>38.0</v>
      </c>
      <c r="C36240" s="221">
        <v>15228.0</v>
      </c>
    </row>
    <row r="36241">
      <c r="A36241" s="221">
        <v>37292.0</v>
      </c>
      <c r="B36241" s="221">
        <v>39.0</v>
      </c>
      <c r="C36241" s="221">
        <v>5201.0</v>
      </c>
    </row>
    <row r="36242">
      <c r="A36242" s="221">
        <v>37292.0</v>
      </c>
      <c r="B36242" s="221">
        <v>40.0</v>
      </c>
      <c r="C36242" s="221">
        <v>2138.0</v>
      </c>
    </row>
    <row r="36243">
      <c r="A36243" s="221">
        <v>37292.0</v>
      </c>
      <c r="B36243" s="221">
        <v>9848.0</v>
      </c>
      <c r="C36243" s="221">
        <v>691.0</v>
      </c>
    </row>
    <row r="36244">
      <c r="A36244" s="221">
        <v>37292.0</v>
      </c>
      <c r="B36244" s="221">
        <v>11399.0</v>
      </c>
      <c r="C36244" s="221">
        <v>833.0</v>
      </c>
    </row>
    <row r="36245">
      <c r="A36245" s="221">
        <v>37292.0</v>
      </c>
      <c r="B36245" s="221">
        <v>11540.0</v>
      </c>
      <c r="C36245" s="221">
        <v>674.0</v>
      </c>
    </row>
    <row r="36246">
      <c r="A36246" s="221">
        <v>37293.0</v>
      </c>
      <c r="B36246" s="221">
        <v>34.0</v>
      </c>
      <c r="C36246" s="221">
        <v>2877402.0</v>
      </c>
    </row>
    <row r="36247">
      <c r="A36247" s="221">
        <v>37293.0</v>
      </c>
      <c r="B36247" s="221">
        <v>35.0</v>
      </c>
      <c r="C36247" s="221">
        <v>865822.0</v>
      </c>
    </row>
    <row r="36248">
      <c r="A36248" s="221">
        <v>37293.0</v>
      </c>
      <c r="B36248" s="221">
        <v>36.0</v>
      </c>
      <c r="C36248" s="221">
        <v>292778.0</v>
      </c>
    </row>
    <row r="36249">
      <c r="A36249" s="221">
        <v>37293.0</v>
      </c>
      <c r="B36249" s="221">
        <v>37.0</v>
      </c>
      <c r="C36249" s="221">
        <v>45803.0</v>
      </c>
    </row>
    <row r="36250">
      <c r="A36250" s="221">
        <v>37293.0</v>
      </c>
      <c r="B36250" s="221">
        <v>38.0</v>
      </c>
      <c r="C36250" s="221">
        <v>15228.0</v>
      </c>
    </row>
    <row r="36251">
      <c r="A36251" s="221">
        <v>37293.0</v>
      </c>
      <c r="B36251" s="221">
        <v>39.0</v>
      </c>
      <c r="C36251" s="221">
        <v>5201.0</v>
      </c>
    </row>
    <row r="36252">
      <c r="A36252" s="221">
        <v>37293.0</v>
      </c>
      <c r="B36252" s="221">
        <v>40.0</v>
      </c>
      <c r="C36252" s="221">
        <v>2138.0</v>
      </c>
    </row>
    <row r="36253">
      <c r="A36253" s="221">
        <v>37293.0</v>
      </c>
      <c r="B36253" s="221">
        <v>9848.0</v>
      </c>
      <c r="C36253" s="221">
        <v>691.0</v>
      </c>
    </row>
    <row r="36254">
      <c r="A36254" s="221">
        <v>37293.0</v>
      </c>
      <c r="B36254" s="221">
        <v>11399.0</v>
      </c>
      <c r="C36254" s="221">
        <v>833.0</v>
      </c>
    </row>
    <row r="36255">
      <c r="A36255" s="221">
        <v>37293.0</v>
      </c>
      <c r="B36255" s="221">
        <v>11540.0</v>
      </c>
      <c r="C36255" s="221">
        <v>674.0</v>
      </c>
    </row>
    <row r="36256">
      <c r="A36256" s="221">
        <v>37294.0</v>
      </c>
      <c r="B36256" s="221">
        <v>34.0</v>
      </c>
      <c r="C36256" s="221">
        <v>3207807.0</v>
      </c>
    </row>
    <row r="36257">
      <c r="A36257" s="221">
        <v>37294.0</v>
      </c>
      <c r="B36257" s="221">
        <v>35.0</v>
      </c>
      <c r="C36257" s="221">
        <v>833323.0</v>
      </c>
    </row>
    <row r="36258">
      <c r="A36258" s="221">
        <v>37294.0</v>
      </c>
      <c r="B36258" s="221">
        <v>36.0</v>
      </c>
      <c r="C36258" s="221">
        <v>330823.0</v>
      </c>
    </row>
    <row r="36259">
      <c r="A36259" s="221">
        <v>37294.0</v>
      </c>
      <c r="B36259" s="221">
        <v>37.0</v>
      </c>
      <c r="C36259" s="221">
        <v>49357.0</v>
      </c>
    </row>
    <row r="36260">
      <c r="A36260" s="221">
        <v>37294.0</v>
      </c>
      <c r="B36260" s="221">
        <v>38.0</v>
      </c>
      <c r="C36260" s="221">
        <v>13933.0</v>
      </c>
    </row>
    <row r="36261">
      <c r="A36261" s="221">
        <v>37294.0</v>
      </c>
      <c r="B36261" s="221">
        <v>39.0</v>
      </c>
      <c r="C36261" s="221">
        <v>4866.0</v>
      </c>
    </row>
    <row r="36262">
      <c r="A36262" s="221">
        <v>37294.0</v>
      </c>
      <c r="B36262" s="221">
        <v>40.0</v>
      </c>
      <c r="C36262" s="221">
        <v>2214.0</v>
      </c>
    </row>
    <row r="36263">
      <c r="A36263" s="221">
        <v>37294.0</v>
      </c>
      <c r="B36263" s="221">
        <v>9848.0</v>
      </c>
      <c r="C36263" s="221">
        <v>768.0</v>
      </c>
    </row>
    <row r="36264">
      <c r="A36264" s="221">
        <v>37294.0</v>
      </c>
      <c r="B36264" s="221">
        <v>11399.0</v>
      </c>
      <c r="C36264" s="221">
        <v>678.0</v>
      </c>
    </row>
    <row r="36265">
      <c r="A36265" s="221">
        <v>37294.0</v>
      </c>
      <c r="B36265" s="221">
        <v>11540.0</v>
      </c>
      <c r="C36265" s="221">
        <v>483.0</v>
      </c>
    </row>
    <row r="36266">
      <c r="A36266" s="221">
        <v>37295.0</v>
      </c>
      <c r="B36266" s="221">
        <v>34.0</v>
      </c>
      <c r="C36266" s="221">
        <v>3207807.0</v>
      </c>
    </row>
    <row r="36267">
      <c r="A36267" s="221">
        <v>37295.0</v>
      </c>
      <c r="B36267" s="221">
        <v>35.0</v>
      </c>
      <c r="C36267" s="221">
        <v>833323.0</v>
      </c>
    </row>
    <row r="36268">
      <c r="A36268" s="221">
        <v>37295.0</v>
      </c>
      <c r="B36268" s="221">
        <v>36.0</v>
      </c>
      <c r="C36268" s="221">
        <v>330823.0</v>
      </c>
    </row>
    <row r="36269">
      <c r="A36269" s="221">
        <v>37295.0</v>
      </c>
      <c r="B36269" s="221">
        <v>37.0</v>
      </c>
      <c r="C36269" s="221">
        <v>49357.0</v>
      </c>
    </row>
    <row r="36270">
      <c r="A36270" s="221">
        <v>37295.0</v>
      </c>
      <c r="B36270" s="221">
        <v>38.0</v>
      </c>
      <c r="C36270" s="221">
        <v>13933.0</v>
      </c>
    </row>
    <row r="36271">
      <c r="A36271" s="221">
        <v>37295.0</v>
      </c>
      <c r="B36271" s="221">
        <v>39.0</v>
      </c>
      <c r="C36271" s="221">
        <v>4866.0</v>
      </c>
    </row>
    <row r="36272">
      <c r="A36272" s="221">
        <v>37295.0</v>
      </c>
      <c r="B36272" s="221">
        <v>40.0</v>
      </c>
      <c r="C36272" s="221">
        <v>2214.0</v>
      </c>
    </row>
    <row r="36273">
      <c r="A36273" s="221">
        <v>37295.0</v>
      </c>
      <c r="B36273" s="221">
        <v>9848.0</v>
      </c>
      <c r="C36273" s="221">
        <v>735.0</v>
      </c>
    </row>
    <row r="36274">
      <c r="A36274" s="221">
        <v>37295.0</v>
      </c>
      <c r="B36274" s="221">
        <v>11399.0</v>
      </c>
      <c r="C36274" s="221">
        <v>586.0</v>
      </c>
    </row>
    <row r="36275">
      <c r="A36275" s="221">
        <v>37295.0</v>
      </c>
      <c r="B36275" s="221">
        <v>11540.0</v>
      </c>
      <c r="C36275" s="221">
        <v>537.0</v>
      </c>
    </row>
    <row r="36276">
      <c r="A36276" s="221">
        <v>37296.0</v>
      </c>
      <c r="B36276" s="221">
        <v>34.0</v>
      </c>
      <c r="C36276" s="221">
        <v>2349303.0</v>
      </c>
    </row>
    <row r="36277">
      <c r="A36277" s="221">
        <v>37296.0</v>
      </c>
      <c r="B36277" s="221">
        <v>35.0</v>
      </c>
      <c r="C36277" s="221">
        <v>423820.0</v>
      </c>
    </row>
    <row r="36278">
      <c r="A36278" s="221">
        <v>37296.0</v>
      </c>
      <c r="B36278" s="221">
        <v>36.0</v>
      </c>
      <c r="C36278" s="221">
        <v>417019.0</v>
      </c>
    </row>
    <row r="36279">
      <c r="A36279" s="221">
        <v>37296.0</v>
      </c>
      <c r="B36279" s="221">
        <v>37.0</v>
      </c>
      <c r="C36279" s="221">
        <v>50570.0</v>
      </c>
    </row>
    <row r="36280">
      <c r="A36280" s="221">
        <v>37296.0</v>
      </c>
      <c r="B36280" s="221">
        <v>38.0</v>
      </c>
      <c r="C36280" s="221">
        <v>18335.0</v>
      </c>
    </row>
    <row r="36281">
      <c r="A36281" s="221">
        <v>37296.0</v>
      </c>
      <c r="B36281" s="221">
        <v>39.0</v>
      </c>
      <c r="C36281" s="221">
        <v>6726.0</v>
      </c>
    </row>
    <row r="36282">
      <c r="A36282" s="221">
        <v>37296.0</v>
      </c>
      <c r="B36282" s="221">
        <v>40.0</v>
      </c>
      <c r="C36282" s="221">
        <v>1268.0</v>
      </c>
    </row>
    <row r="36283">
      <c r="A36283" s="221">
        <v>37296.0</v>
      </c>
      <c r="B36283" s="221">
        <v>9848.0</v>
      </c>
      <c r="C36283" s="221">
        <v>685.0</v>
      </c>
    </row>
    <row r="36284">
      <c r="A36284" s="221">
        <v>37296.0</v>
      </c>
      <c r="B36284" s="221">
        <v>11399.0</v>
      </c>
      <c r="C36284" s="221">
        <v>1862.0</v>
      </c>
    </row>
    <row r="36285">
      <c r="A36285" s="221">
        <v>37296.0</v>
      </c>
      <c r="B36285" s="221">
        <v>11689.0</v>
      </c>
      <c r="C36285" s="221">
        <v>1817.0</v>
      </c>
    </row>
    <row r="36286">
      <c r="A36286" s="221">
        <v>37297.0</v>
      </c>
      <c r="B36286" s="221">
        <v>34.0</v>
      </c>
      <c r="C36286" s="221">
        <v>2349303.0</v>
      </c>
    </row>
    <row r="36287">
      <c r="A36287" s="221">
        <v>37297.0</v>
      </c>
      <c r="B36287" s="221">
        <v>35.0</v>
      </c>
      <c r="C36287" s="221">
        <v>423820.0</v>
      </c>
    </row>
    <row r="36288">
      <c r="A36288" s="221">
        <v>37297.0</v>
      </c>
      <c r="B36288" s="221">
        <v>36.0</v>
      </c>
      <c r="C36288" s="221">
        <v>417019.0</v>
      </c>
    </row>
    <row r="36289">
      <c r="A36289" s="221">
        <v>37297.0</v>
      </c>
      <c r="B36289" s="221">
        <v>37.0</v>
      </c>
      <c r="C36289" s="221">
        <v>50570.0</v>
      </c>
    </row>
    <row r="36290">
      <c r="A36290" s="221">
        <v>37297.0</v>
      </c>
      <c r="B36290" s="221">
        <v>38.0</v>
      </c>
      <c r="C36290" s="221">
        <v>18335.0</v>
      </c>
    </row>
    <row r="36291">
      <c r="A36291" s="221">
        <v>37297.0</v>
      </c>
      <c r="B36291" s="221">
        <v>39.0</v>
      </c>
      <c r="C36291" s="221">
        <v>6726.0</v>
      </c>
    </row>
    <row r="36292">
      <c r="A36292" s="221">
        <v>37297.0</v>
      </c>
      <c r="B36292" s="221">
        <v>40.0</v>
      </c>
      <c r="C36292" s="221">
        <v>1268.0</v>
      </c>
    </row>
    <row r="36293">
      <c r="A36293" s="221">
        <v>37298.0</v>
      </c>
      <c r="B36293" s="221">
        <v>34.0</v>
      </c>
      <c r="C36293" s="221">
        <v>2452300.0</v>
      </c>
    </row>
    <row r="36294">
      <c r="A36294" s="221">
        <v>37298.0</v>
      </c>
      <c r="B36294" s="221">
        <v>35.0</v>
      </c>
      <c r="C36294" s="221">
        <v>808817.0</v>
      </c>
    </row>
    <row r="36295">
      <c r="A36295" s="221">
        <v>37298.0</v>
      </c>
      <c r="B36295" s="221">
        <v>36.0</v>
      </c>
      <c r="C36295" s="221">
        <v>296600.0</v>
      </c>
    </row>
    <row r="36296">
      <c r="A36296" s="221">
        <v>37298.0</v>
      </c>
      <c r="B36296" s="221">
        <v>37.0</v>
      </c>
      <c r="C36296" s="221">
        <v>48300.0</v>
      </c>
    </row>
    <row r="36297">
      <c r="A36297" s="221">
        <v>37298.0</v>
      </c>
      <c r="B36297" s="221">
        <v>38.0</v>
      </c>
      <c r="C36297" s="221">
        <v>13807.0</v>
      </c>
    </row>
    <row r="36298">
      <c r="A36298" s="221">
        <v>37298.0</v>
      </c>
      <c r="B36298" s="221">
        <v>39.0</v>
      </c>
      <c r="C36298" s="221">
        <v>4946.0</v>
      </c>
    </row>
    <row r="36299">
      <c r="A36299" s="221">
        <v>37298.0</v>
      </c>
      <c r="B36299" s="221">
        <v>40.0</v>
      </c>
      <c r="C36299" s="221">
        <v>2100.0</v>
      </c>
    </row>
    <row r="36300">
      <c r="A36300" s="221">
        <v>37298.0</v>
      </c>
      <c r="B36300" s="221">
        <v>9848.0</v>
      </c>
      <c r="C36300" s="221">
        <v>960.0</v>
      </c>
    </row>
    <row r="36301">
      <c r="A36301" s="221">
        <v>37298.0</v>
      </c>
      <c r="B36301" s="221">
        <v>11399.0</v>
      </c>
      <c r="C36301" s="221">
        <v>2009.0</v>
      </c>
    </row>
    <row r="36302">
      <c r="A36302" s="221">
        <v>37298.0</v>
      </c>
      <c r="B36302" s="221">
        <v>11689.0</v>
      </c>
      <c r="C36302" s="221">
        <v>2340.0</v>
      </c>
    </row>
    <row r="36303">
      <c r="A36303" s="221">
        <v>37299.0</v>
      </c>
      <c r="B36303" s="221">
        <v>34.0</v>
      </c>
      <c r="C36303" s="221">
        <v>3548557.0</v>
      </c>
    </row>
    <row r="36304">
      <c r="A36304" s="221">
        <v>37299.0</v>
      </c>
      <c r="B36304" s="221">
        <v>35.0</v>
      </c>
      <c r="C36304" s="221">
        <v>833383.0</v>
      </c>
    </row>
    <row r="36305">
      <c r="A36305" s="221">
        <v>37299.0</v>
      </c>
      <c r="B36305" s="221">
        <v>36.0</v>
      </c>
      <c r="C36305" s="221">
        <v>324933.0</v>
      </c>
    </row>
    <row r="36306">
      <c r="A36306" s="221">
        <v>37299.0</v>
      </c>
      <c r="B36306" s="221">
        <v>37.0</v>
      </c>
      <c r="C36306" s="221">
        <v>53317.0</v>
      </c>
    </row>
    <row r="36307">
      <c r="A36307" s="221">
        <v>37299.0</v>
      </c>
      <c r="B36307" s="221">
        <v>38.0</v>
      </c>
      <c r="C36307" s="221">
        <v>16057.0</v>
      </c>
    </row>
    <row r="36308">
      <c r="A36308" s="221">
        <v>37299.0</v>
      </c>
      <c r="B36308" s="221">
        <v>39.0</v>
      </c>
      <c r="C36308" s="221">
        <v>5114.0</v>
      </c>
    </row>
    <row r="36309">
      <c r="A36309" s="221">
        <v>37299.0</v>
      </c>
      <c r="B36309" s="221">
        <v>40.0</v>
      </c>
      <c r="C36309" s="221">
        <v>2280.0</v>
      </c>
    </row>
    <row r="36310">
      <c r="A36310" s="221">
        <v>37299.0</v>
      </c>
      <c r="B36310" s="221">
        <v>9848.0</v>
      </c>
      <c r="C36310" s="221">
        <v>975.0</v>
      </c>
    </row>
    <row r="36311">
      <c r="A36311" s="221">
        <v>37299.0</v>
      </c>
      <c r="B36311" s="221">
        <v>11399.0</v>
      </c>
      <c r="C36311" s="221">
        <v>2624.0</v>
      </c>
    </row>
    <row r="36312">
      <c r="A36312" s="221">
        <v>37299.0</v>
      </c>
      <c r="B36312" s="221">
        <v>11689.0</v>
      </c>
      <c r="C36312" s="221">
        <v>2041.0</v>
      </c>
    </row>
    <row r="36313">
      <c r="A36313" s="221">
        <v>37300.0</v>
      </c>
      <c r="B36313" s="221">
        <v>34.0</v>
      </c>
      <c r="C36313" s="221">
        <v>5439704.0</v>
      </c>
    </row>
    <row r="36314">
      <c r="A36314" s="221">
        <v>37300.0</v>
      </c>
      <c r="B36314" s="221">
        <v>35.0</v>
      </c>
      <c r="C36314" s="221">
        <v>640729.0</v>
      </c>
    </row>
    <row r="36315">
      <c r="A36315" s="221">
        <v>37300.0</v>
      </c>
      <c r="B36315" s="221">
        <v>36.0</v>
      </c>
      <c r="C36315" s="221">
        <v>270463.0</v>
      </c>
    </row>
    <row r="36316">
      <c r="A36316" s="221">
        <v>37300.0</v>
      </c>
      <c r="B36316" s="221">
        <v>37.0</v>
      </c>
      <c r="C36316" s="221">
        <v>29752.0</v>
      </c>
    </row>
    <row r="36317">
      <c r="A36317" s="221">
        <v>37300.0</v>
      </c>
      <c r="B36317" s="221">
        <v>38.0</v>
      </c>
      <c r="C36317" s="221">
        <v>9248.0</v>
      </c>
    </row>
    <row r="36318">
      <c r="A36318" s="221">
        <v>37300.0</v>
      </c>
      <c r="B36318" s="221">
        <v>39.0</v>
      </c>
      <c r="C36318" s="221">
        <v>1281.0</v>
      </c>
    </row>
    <row r="36319">
      <c r="A36319" s="221">
        <v>37300.0</v>
      </c>
      <c r="B36319" s="221">
        <v>40.0</v>
      </c>
      <c r="C36319" s="221">
        <v>2445.0</v>
      </c>
    </row>
    <row r="36320">
      <c r="A36320" s="221">
        <v>37300.0</v>
      </c>
      <c r="B36320" s="221">
        <v>9848.0</v>
      </c>
      <c r="C36320" s="221">
        <v>1270.0</v>
      </c>
    </row>
    <row r="36321">
      <c r="A36321" s="221">
        <v>37300.0</v>
      </c>
      <c r="B36321" s="221">
        <v>11399.0</v>
      </c>
      <c r="C36321" s="221">
        <v>1317.0</v>
      </c>
    </row>
    <row r="36322">
      <c r="A36322" s="221">
        <v>37300.0</v>
      </c>
      <c r="B36322" s="221">
        <v>11688.0</v>
      </c>
      <c r="C36322" s="221">
        <v>3323.0</v>
      </c>
    </row>
    <row r="36323">
      <c r="A36323" s="221">
        <v>37301.0</v>
      </c>
      <c r="B36323" s="221">
        <v>34.0</v>
      </c>
      <c r="C36323" s="221">
        <v>5439704.0</v>
      </c>
    </row>
    <row r="36324">
      <c r="A36324" s="221">
        <v>37301.0</v>
      </c>
      <c r="B36324" s="221">
        <v>35.0</v>
      </c>
      <c r="C36324" s="221">
        <v>640729.0</v>
      </c>
    </row>
    <row r="36325">
      <c r="A36325" s="221">
        <v>37301.0</v>
      </c>
      <c r="B36325" s="221">
        <v>36.0</v>
      </c>
      <c r="C36325" s="221">
        <v>270463.0</v>
      </c>
    </row>
    <row r="36326">
      <c r="A36326" s="221">
        <v>37301.0</v>
      </c>
      <c r="B36326" s="221">
        <v>37.0</v>
      </c>
      <c r="C36326" s="221">
        <v>29752.0</v>
      </c>
    </row>
    <row r="36327">
      <c r="A36327" s="221">
        <v>37301.0</v>
      </c>
      <c r="B36327" s="221">
        <v>38.0</v>
      </c>
      <c r="C36327" s="221">
        <v>9248.0</v>
      </c>
    </row>
    <row r="36328">
      <c r="A36328" s="221">
        <v>37301.0</v>
      </c>
      <c r="B36328" s="221">
        <v>39.0</v>
      </c>
      <c r="C36328" s="221">
        <v>1281.0</v>
      </c>
    </row>
    <row r="36329">
      <c r="A36329" s="221">
        <v>37301.0</v>
      </c>
      <c r="B36329" s="221">
        <v>40.0</v>
      </c>
      <c r="C36329" s="221">
        <v>2445.0</v>
      </c>
    </row>
    <row r="36330">
      <c r="A36330" s="221">
        <v>37302.0</v>
      </c>
      <c r="B36330" s="221">
        <v>34.0</v>
      </c>
      <c r="C36330" s="221">
        <v>6561767.0</v>
      </c>
    </row>
    <row r="36331">
      <c r="A36331" s="221">
        <v>37302.0</v>
      </c>
      <c r="B36331" s="221">
        <v>35.0</v>
      </c>
      <c r="C36331" s="221">
        <v>541157.0</v>
      </c>
    </row>
    <row r="36332">
      <c r="A36332" s="221">
        <v>37302.0</v>
      </c>
      <c r="B36332" s="221">
        <v>36.0</v>
      </c>
      <c r="C36332" s="221">
        <v>184617.0</v>
      </c>
    </row>
    <row r="36333">
      <c r="A36333" s="221">
        <v>37302.0</v>
      </c>
      <c r="B36333" s="221">
        <v>37.0</v>
      </c>
      <c r="C36333" s="221">
        <v>26283.0</v>
      </c>
    </row>
    <row r="36334">
      <c r="A36334" s="221">
        <v>37302.0</v>
      </c>
      <c r="B36334" s="221">
        <v>38.0</v>
      </c>
      <c r="C36334" s="221">
        <v>7483.0</v>
      </c>
    </row>
    <row r="36335">
      <c r="A36335" s="221">
        <v>37302.0</v>
      </c>
      <c r="B36335" s="221">
        <v>39.0</v>
      </c>
      <c r="C36335" s="221">
        <v>2146.0</v>
      </c>
    </row>
    <row r="36336">
      <c r="A36336" s="221">
        <v>37302.0</v>
      </c>
      <c r="B36336" s="221">
        <v>40.0</v>
      </c>
      <c r="C36336" s="221">
        <v>1846.0</v>
      </c>
    </row>
    <row r="36337">
      <c r="A36337" s="221">
        <v>37302.0</v>
      </c>
      <c r="B36337" s="221">
        <v>9848.0</v>
      </c>
      <c r="C36337" s="221">
        <v>1254.0</v>
      </c>
    </row>
    <row r="36338">
      <c r="A36338" s="221">
        <v>37302.0</v>
      </c>
      <c r="B36338" s="221">
        <v>11399.0</v>
      </c>
      <c r="C36338" s="221">
        <v>1003.0</v>
      </c>
    </row>
    <row r="36339">
      <c r="A36339" s="221">
        <v>37302.0</v>
      </c>
      <c r="B36339" s="221">
        <v>11688.0</v>
      </c>
      <c r="C36339" s="221">
        <v>2607.0</v>
      </c>
    </row>
    <row r="36340">
      <c r="A36340" s="221">
        <v>37303.0</v>
      </c>
      <c r="B36340" s="221">
        <v>34.0</v>
      </c>
      <c r="C36340" s="221">
        <v>3207807.0</v>
      </c>
    </row>
    <row r="36341">
      <c r="A36341" s="221">
        <v>37303.0</v>
      </c>
      <c r="B36341" s="221">
        <v>35.0</v>
      </c>
      <c r="C36341" s="221">
        <v>833323.0</v>
      </c>
    </row>
    <row r="36342">
      <c r="A36342" s="221">
        <v>37303.0</v>
      </c>
      <c r="B36342" s="221">
        <v>36.0</v>
      </c>
      <c r="C36342" s="221">
        <v>330823.0</v>
      </c>
    </row>
    <row r="36343">
      <c r="A36343" s="221">
        <v>37303.0</v>
      </c>
      <c r="B36343" s="221">
        <v>37.0</v>
      </c>
      <c r="C36343" s="221">
        <v>49357.0</v>
      </c>
    </row>
    <row r="36344">
      <c r="A36344" s="221">
        <v>37303.0</v>
      </c>
      <c r="B36344" s="221">
        <v>38.0</v>
      </c>
      <c r="C36344" s="221">
        <v>13933.0</v>
      </c>
    </row>
    <row r="36345">
      <c r="A36345" s="221">
        <v>37303.0</v>
      </c>
      <c r="B36345" s="221">
        <v>39.0</v>
      </c>
      <c r="C36345" s="221">
        <v>4866.0</v>
      </c>
    </row>
    <row r="36346">
      <c r="A36346" s="221">
        <v>37303.0</v>
      </c>
      <c r="B36346" s="221">
        <v>40.0</v>
      </c>
      <c r="C36346" s="221">
        <v>2214.0</v>
      </c>
    </row>
    <row r="36347">
      <c r="A36347" s="221">
        <v>37303.0</v>
      </c>
      <c r="B36347" s="221">
        <v>9848.0</v>
      </c>
      <c r="C36347" s="221">
        <v>688.0</v>
      </c>
    </row>
    <row r="36348">
      <c r="A36348" s="221">
        <v>37303.0</v>
      </c>
      <c r="B36348" s="221">
        <v>11399.0</v>
      </c>
      <c r="C36348" s="221">
        <v>2266.0</v>
      </c>
    </row>
    <row r="36349">
      <c r="A36349" s="221">
        <v>37303.0</v>
      </c>
      <c r="B36349" s="221">
        <v>11690.0</v>
      </c>
      <c r="C36349" s="221">
        <v>2013.0</v>
      </c>
    </row>
    <row r="36350">
      <c r="A36350" s="221">
        <v>37304.0</v>
      </c>
      <c r="B36350" s="221">
        <v>34.0</v>
      </c>
      <c r="C36350" s="221">
        <v>3293709.0</v>
      </c>
    </row>
    <row r="36351">
      <c r="A36351" s="221">
        <v>37304.0</v>
      </c>
      <c r="B36351" s="221">
        <v>35.0</v>
      </c>
      <c r="C36351" s="221">
        <v>771268.0</v>
      </c>
    </row>
    <row r="36352">
      <c r="A36352" s="221">
        <v>37304.0</v>
      </c>
      <c r="B36352" s="221">
        <v>36.0</v>
      </c>
      <c r="C36352" s="221">
        <v>283788.0</v>
      </c>
    </row>
    <row r="36353">
      <c r="A36353" s="221">
        <v>37304.0</v>
      </c>
      <c r="B36353" s="221">
        <v>37.0</v>
      </c>
      <c r="C36353" s="221">
        <v>31584.0</v>
      </c>
    </row>
    <row r="36354">
      <c r="A36354" s="221">
        <v>37304.0</v>
      </c>
      <c r="B36354" s="221">
        <v>38.0</v>
      </c>
      <c r="C36354" s="221">
        <v>9732.0</v>
      </c>
    </row>
    <row r="36355">
      <c r="A36355" s="221">
        <v>37304.0</v>
      </c>
      <c r="B36355" s="221">
        <v>39.0</v>
      </c>
      <c r="C36355" s="221">
        <v>4158.0</v>
      </c>
    </row>
    <row r="36356">
      <c r="A36356" s="221">
        <v>37304.0</v>
      </c>
      <c r="B36356" s="221">
        <v>40.0</v>
      </c>
      <c r="C36356" s="221">
        <v>1239.0</v>
      </c>
    </row>
    <row r="36357">
      <c r="A36357" s="221">
        <v>37304.0</v>
      </c>
      <c r="B36357" s="221">
        <v>9848.0</v>
      </c>
      <c r="C36357" s="221">
        <v>364.0</v>
      </c>
    </row>
    <row r="36358">
      <c r="A36358" s="221">
        <v>37304.0</v>
      </c>
      <c r="B36358" s="221">
        <v>11399.0</v>
      </c>
      <c r="C36358" s="221">
        <v>2374.0</v>
      </c>
    </row>
    <row r="36359">
      <c r="A36359" s="221">
        <v>37304.0</v>
      </c>
      <c r="B36359" s="221">
        <v>11691.0</v>
      </c>
      <c r="C36359" s="221">
        <v>3009.0</v>
      </c>
    </row>
    <row r="36360">
      <c r="A36360" s="221">
        <v>37305.0</v>
      </c>
      <c r="B36360" s="221">
        <v>34.0</v>
      </c>
      <c r="C36360" s="221">
        <v>3293709.0</v>
      </c>
    </row>
    <row r="36361">
      <c r="A36361" s="221">
        <v>37305.0</v>
      </c>
      <c r="B36361" s="221">
        <v>35.0</v>
      </c>
      <c r="C36361" s="221">
        <v>771268.0</v>
      </c>
    </row>
    <row r="36362">
      <c r="A36362" s="221">
        <v>37305.0</v>
      </c>
      <c r="B36362" s="221">
        <v>36.0</v>
      </c>
      <c r="C36362" s="221">
        <v>283788.0</v>
      </c>
    </row>
    <row r="36363">
      <c r="A36363" s="221">
        <v>37305.0</v>
      </c>
      <c r="B36363" s="221">
        <v>37.0</v>
      </c>
      <c r="C36363" s="221">
        <v>31584.0</v>
      </c>
    </row>
    <row r="36364">
      <c r="A36364" s="221">
        <v>37305.0</v>
      </c>
      <c r="B36364" s="221">
        <v>38.0</v>
      </c>
      <c r="C36364" s="221">
        <v>9732.0</v>
      </c>
    </row>
    <row r="36365">
      <c r="A36365" s="221">
        <v>37305.0</v>
      </c>
      <c r="B36365" s="221">
        <v>39.0</v>
      </c>
      <c r="C36365" s="221">
        <v>4158.0</v>
      </c>
    </row>
    <row r="36366">
      <c r="A36366" s="221">
        <v>37305.0</v>
      </c>
      <c r="B36366" s="221">
        <v>40.0</v>
      </c>
      <c r="C36366" s="221">
        <v>1239.0</v>
      </c>
    </row>
    <row r="36367">
      <c r="A36367" s="221">
        <v>37306.0</v>
      </c>
      <c r="B36367" s="221">
        <v>34.0</v>
      </c>
      <c r="C36367" s="221">
        <v>2603723.0</v>
      </c>
    </row>
    <row r="36368">
      <c r="A36368" s="221">
        <v>37306.0</v>
      </c>
      <c r="B36368" s="221">
        <v>35.0</v>
      </c>
      <c r="C36368" s="221">
        <v>624357.0</v>
      </c>
    </row>
    <row r="36369">
      <c r="A36369" s="221">
        <v>37306.0</v>
      </c>
      <c r="B36369" s="221">
        <v>36.0</v>
      </c>
      <c r="C36369" s="221">
        <v>249990.0</v>
      </c>
    </row>
    <row r="36370">
      <c r="A36370" s="221">
        <v>37306.0</v>
      </c>
      <c r="B36370" s="221">
        <v>37.0</v>
      </c>
      <c r="C36370" s="221">
        <v>33740.0</v>
      </c>
    </row>
    <row r="36371">
      <c r="A36371" s="221">
        <v>37306.0</v>
      </c>
      <c r="B36371" s="221">
        <v>38.0</v>
      </c>
      <c r="C36371" s="221">
        <v>9433.0</v>
      </c>
    </row>
    <row r="36372">
      <c r="A36372" s="221">
        <v>37306.0</v>
      </c>
      <c r="B36372" s="221">
        <v>39.0</v>
      </c>
      <c r="C36372" s="221">
        <v>3646.0</v>
      </c>
    </row>
    <row r="36373">
      <c r="A36373" s="221">
        <v>37306.0</v>
      </c>
      <c r="B36373" s="221">
        <v>40.0</v>
      </c>
      <c r="C36373" s="221">
        <v>1280.0</v>
      </c>
    </row>
    <row r="36374">
      <c r="A36374" s="221">
        <v>37306.0</v>
      </c>
      <c r="B36374" s="221">
        <v>9848.0</v>
      </c>
      <c r="C36374" s="221">
        <v>369.0</v>
      </c>
    </row>
    <row r="36375">
      <c r="A36375" s="221">
        <v>37306.0</v>
      </c>
      <c r="B36375" s="221">
        <v>11399.0</v>
      </c>
      <c r="C36375" s="221">
        <v>3139.0</v>
      </c>
    </row>
    <row r="36376">
      <c r="A36376" s="221">
        <v>37306.0</v>
      </c>
      <c r="B36376" s="221">
        <v>11691.0</v>
      </c>
      <c r="C36376" s="221">
        <v>2486.0</v>
      </c>
    </row>
    <row r="36377">
      <c r="A36377" s="221">
        <v>37307.0</v>
      </c>
      <c r="B36377" s="221">
        <v>34.0</v>
      </c>
      <c r="C36377" s="221">
        <v>2911557.0</v>
      </c>
    </row>
    <row r="36378">
      <c r="A36378" s="221">
        <v>37307.0</v>
      </c>
      <c r="B36378" s="221">
        <v>35.0</v>
      </c>
      <c r="C36378" s="221">
        <v>703323.0</v>
      </c>
    </row>
    <row r="36379">
      <c r="A36379" s="221">
        <v>37307.0</v>
      </c>
      <c r="B36379" s="221">
        <v>36.0</v>
      </c>
      <c r="C36379" s="221">
        <v>282967.0</v>
      </c>
    </row>
    <row r="36380">
      <c r="A36380" s="221">
        <v>37307.0</v>
      </c>
      <c r="B36380" s="221">
        <v>37.0</v>
      </c>
      <c r="C36380" s="221">
        <v>38283.0</v>
      </c>
    </row>
    <row r="36381">
      <c r="A36381" s="221">
        <v>37307.0</v>
      </c>
      <c r="B36381" s="221">
        <v>38.0</v>
      </c>
      <c r="C36381" s="221">
        <v>11473.0</v>
      </c>
    </row>
    <row r="36382">
      <c r="A36382" s="221">
        <v>37307.0</v>
      </c>
      <c r="B36382" s="221">
        <v>39.0</v>
      </c>
      <c r="C36382" s="221">
        <v>4034.0</v>
      </c>
    </row>
    <row r="36383">
      <c r="A36383" s="221">
        <v>37307.0</v>
      </c>
      <c r="B36383" s="221">
        <v>40.0</v>
      </c>
      <c r="C36383" s="221">
        <v>1580.0</v>
      </c>
    </row>
    <row r="36384">
      <c r="A36384" s="221">
        <v>37307.0</v>
      </c>
      <c r="B36384" s="221">
        <v>9848.0</v>
      </c>
      <c r="C36384" s="221">
        <v>800.0</v>
      </c>
    </row>
    <row r="36385">
      <c r="A36385" s="221">
        <v>37307.0</v>
      </c>
      <c r="B36385" s="221">
        <v>11399.0</v>
      </c>
      <c r="C36385" s="221">
        <v>2678.0</v>
      </c>
    </row>
    <row r="36386">
      <c r="A36386" s="221">
        <v>37307.0</v>
      </c>
      <c r="B36386" s="221">
        <v>11691.0</v>
      </c>
      <c r="C36386" s="221">
        <v>2575.0</v>
      </c>
    </row>
    <row r="36387">
      <c r="A36387" s="221">
        <v>37450.0</v>
      </c>
      <c r="B36387" s="221">
        <v>34.0</v>
      </c>
      <c r="C36387" s="221">
        <v>8095.0</v>
      </c>
    </row>
    <row r="36388">
      <c r="A36388" s="221">
        <v>37450.0</v>
      </c>
      <c r="B36388" s="221">
        <v>35.0</v>
      </c>
      <c r="C36388" s="221">
        <v>4120.0</v>
      </c>
    </row>
    <row r="36389">
      <c r="A36389" s="221">
        <v>37450.0</v>
      </c>
      <c r="B36389" s="221">
        <v>36.0</v>
      </c>
      <c r="C36389" s="221">
        <v>2025.0</v>
      </c>
    </row>
    <row r="36390">
      <c r="A36390" s="221">
        <v>37450.0</v>
      </c>
      <c r="B36390" s="221">
        <v>37.0</v>
      </c>
      <c r="C36390" s="221">
        <v>1755.0</v>
      </c>
    </row>
    <row r="36391">
      <c r="A36391" s="221">
        <v>37450.0</v>
      </c>
      <c r="B36391" s="221">
        <v>38.0</v>
      </c>
      <c r="C36391" s="221">
        <v>125.0</v>
      </c>
    </row>
    <row r="36392">
      <c r="A36392" s="221">
        <v>37451.0</v>
      </c>
      <c r="B36392" s="221">
        <v>34.0</v>
      </c>
      <c r="C36392" s="221">
        <v>8095.0</v>
      </c>
    </row>
    <row r="36393">
      <c r="A36393" s="221">
        <v>37451.0</v>
      </c>
      <c r="B36393" s="221">
        <v>35.0</v>
      </c>
      <c r="C36393" s="221">
        <v>4120.0</v>
      </c>
    </row>
    <row r="36394">
      <c r="A36394" s="221">
        <v>37451.0</v>
      </c>
      <c r="B36394" s="221">
        <v>36.0</v>
      </c>
      <c r="C36394" s="221">
        <v>2025.0</v>
      </c>
    </row>
    <row r="36395">
      <c r="A36395" s="221">
        <v>37451.0</v>
      </c>
      <c r="B36395" s="221">
        <v>37.0</v>
      </c>
      <c r="C36395" s="221">
        <v>1755.0</v>
      </c>
    </row>
    <row r="36396">
      <c r="A36396" s="221">
        <v>37451.0</v>
      </c>
      <c r="B36396" s="221">
        <v>38.0</v>
      </c>
      <c r="C36396" s="221">
        <v>125.0</v>
      </c>
    </row>
    <row r="36397">
      <c r="A36397" s="221">
        <v>37451.0</v>
      </c>
      <c r="B36397" s="221">
        <v>3689.0</v>
      </c>
      <c r="C36397" s="221">
        <v>8.0</v>
      </c>
    </row>
    <row r="36398">
      <c r="A36398" s="221">
        <v>37451.0</v>
      </c>
      <c r="B36398" s="221">
        <v>11399.0</v>
      </c>
      <c r="C36398" s="221">
        <v>15.0</v>
      </c>
    </row>
    <row r="36399">
      <c r="A36399" s="221">
        <v>37451.0</v>
      </c>
      <c r="B36399" s="221">
        <v>11541.0</v>
      </c>
      <c r="C36399" s="221">
        <v>4.0</v>
      </c>
    </row>
    <row r="36400">
      <c r="A36400" s="221">
        <v>37451.0</v>
      </c>
      <c r="B36400" s="221">
        <v>11689.0</v>
      </c>
      <c r="C36400" s="221">
        <v>5.0</v>
      </c>
    </row>
    <row r="36401">
      <c r="A36401" s="221">
        <v>37452.0</v>
      </c>
      <c r="B36401" s="221">
        <v>34.0</v>
      </c>
      <c r="C36401" s="221">
        <v>8095.0</v>
      </c>
    </row>
    <row r="36402">
      <c r="A36402" s="221">
        <v>37452.0</v>
      </c>
      <c r="B36402" s="221">
        <v>35.0</v>
      </c>
      <c r="C36402" s="221">
        <v>4120.0</v>
      </c>
    </row>
    <row r="36403">
      <c r="A36403" s="221">
        <v>37452.0</v>
      </c>
      <c r="B36403" s="221">
        <v>36.0</v>
      </c>
      <c r="C36403" s="221">
        <v>2025.0</v>
      </c>
    </row>
    <row r="36404">
      <c r="A36404" s="221">
        <v>37452.0</v>
      </c>
      <c r="B36404" s="221">
        <v>37.0</v>
      </c>
      <c r="C36404" s="221">
        <v>1755.0</v>
      </c>
    </row>
    <row r="36405">
      <c r="A36405" s="221">
        <v>37452.0</v>
      </c>
      <c r="B36405" s="221">
        <v>38.0</v>
      </c>
      <c r="C36405" s="221">
        <v>125.0</v>
      </c>
    </row>
    <row r="36406">
      <c r="A36406" s="221">
        <v>37453.0</v>
      </c>
      <c r="B36406" s="221">
        <v>34.0</v>
      </c>
      <c r="C36406" s="221">
        <v>13333.0</v>
      </c>
    </row>
    <row r="36407">
      <c r="A36407" s="221">
        <v>37453.0</v>
      </c>
      <c r="B36407" s="221">
        <v>35.0</v>
      </c>
      <c r="C36407" s="221">
        <v>12222.0</v>
      </c>
    </row>
    <row r="36408">
      <c r="A36408" s="221">
        <v>37453.0</v>
      </c>
      <c r="B36408" s="221">
        <v>36.0</v>
      </c>
      <c r="C36408" s="221">
        <v>1333.0</v>
      </c>
    </row>
    <row r="36409">
      <c r="A36409" s="221">
        <v>37453.0</v>
      </c>
      <c r="B36409" s="221">
        <v>37.0</v>
      </c>
      <c r="C36409" s="221">
        <v>278.0</v>
      </c>
    </row>
    <row r="36410">
      <c r="A36410" s="221">
        <v>37453.0</v>
      </c>
      <c r="B36410" s="221">
        <v>38.0</v>
      </c>
      <c r="C36410" s="221">
        <v>83.0</v>
      </c>
    </row>
    <row r="36411">
      <c r="A36411" s="221">
        <v>37453.0</v>
      </c>
      <c r="B36411" s="221">
        <v>39.0</v>
      </c>
      <c r="C36411" s="221">
        <v>22.0</v>
      </c>
    </row>
    <row r="36412">
      <c r="A36412" s="221">
        <v>37453.0</v>
      </c>
      <c r="B36412" s="221">
        <v>40.0</v>
      </c>
      <c r="C36412" s="221">
        <v>12.0</v>
      </c>
    </row>
    <row r="36413">
      <c r="A36413" s="221">
        <v>37454.0</v>
      </c>
      <c r="B36413" s="221">
        <v>34.0</v>
      </c>
      <c r="C36413" s="221">
        <v>14444.0</v>
      </c>
    </row>
    <row r="36414">
      <c r="A36414" s="221">
        <v>37454.0</v>
      </c>
      <c r="B36414" s="221">
        <v>35.0</v>
      </c>
      <c r="C36414" s="221">
        <v>5111.0</v>
      </c>
    </row>
    <row r="36415">
      <c r="A36415" s="221">
        <v>37454.0</v>
      </c>
      <c r="B36415" s="221">
        <v>36.0</v>
      </c>
      <c r="C36415" s="221">
        <v>2778.0</v>
      </c>
    </row>
    <row r="36416">
      <c r="A36416" s="221">
        <v>37454.0</v>
      </c>
      <c r="B36416" s="221">
        <v>37.0</v>
      </c>
      <c r="C36416" s="221">
        <v>278.0</v>
      </c>
    </row>
    <row r="36417">
      <c r="A36417" s="221">
        <v>37454.0</v>
      </c>
      <c r="B36417" s="221">
        <v>38.0</v>
      </c>
      <c r="C36417" s="221">
        <v>83.0</v>
      </c>
    </row>
    <row r="36418">
      <c r="A36418" s="221">
        <v>37454.0</v>
      </c>
      <c r="B36418" s="221">
        <v>39.0</v>
      </c>
      <c r="C36418" s="221">
        <v>22.0</v>
      </c>
    </row>
    <row r="36419">
      <c r="A36419" s="221">
        <v>37454.0</v>
      </c>
      <c r="B36419" s="221">
        <v>40.0</v>
      </c>
      <c r="C36419" s="221">
        <v>8.0</v>
      </c>
    </row>
    <row r="36420">
      <c r="A36420" s="221">
        <v>37455.0</v>
      </c>
      <c r="B36420" s="221">
        <v>34.0</v>
      </c>
      <c r="C36420" s="221">
        <v>13333.0</v>
      </c>
    </row>
    <row r="36421">
      <c r="A36421" s="221">
        <v>37455.0</v>
      </c>
      <c r="B36421" s="221">
        <v>35.0</v>
      </c>
      <c r="C36421" s="221">
        <v>12778.0</v>
      </c>
    </row>
    <row r="36422">
      <c r="A36422" s="221">
        <v>37455.0</v>
      </c>
      <c r="B36422" s="221">
        <v>36.0</v>
      </c>
      <c r="C36422" s="221">
        <v>1667.0</v>
      </c>
    </row>
    <row r="36423">
      <c r="A36423" s="221">
        <v>37455.0</v>
      </c>
      <c r="B36423" s="221">
        <v>37.0</v>
      </c>
      <c r="C36423" s="221">
        <v>222.0</v>
      </c>
    </row>
    <row r="36424">
      <c r="A36424" s="221">
        <v>37455.0</v>
      </c>
      <c r="B36424" s="221">
        <v>38.0</v>
      </c>
      <c r="C36424" s="221">
        <v>56.0</v>
      </c>
    </row>
    <row r="36425">
      <c r="A36425" s="221">
        <v>37455.0</v>
      </c>
      <c r="B36425" s="221">
        <v>39.0</v>
      </c>
      <c r="C36425" s="221">
        <v>22.0</v>
      </c>
    </row>
    <row r="36426">
      <c r="A36426" s="221">
        <v>37455.0</v>
      </c>
      <c r="B36426" s="221">
        <v>40.0</v>
      </c>
      <c r="C36426" s="221">
        <v>6.0</v>
      </c>
    </row>
    <row r="36427">
      <c r="A36427" s="221">
        <v>37456.0</v>
      </c>
      <c r="B36427" s="221">
        <v>34.0</v>
      </c>
      <c r="C36427" s="221">
        <v>15556.0</v>
      </c>
    </row>
    <row r="36428">
      <c r="A36428" s="221">
        <v>37456.0</v>
      </c>
      <c r="B36428" s="221">
        <v>35.0</v>
      </c>
      <c r="C36428" s="221">
        <v>13333.0</v>
      </c>
    </row>
    <row r="36429">
      <c r="A36429" s="221">
        <v>37456.0</v>
      </c>
      <c r="B36429" s="221">
        <v>36.0</v>
      </c>
      <c r="C36429" s="221">
        <v>2222.0</v>
      </c>
    </row>
    <row r="36430">
      <c r="A36430" s="221">
        <v>37456.0</v>
      </c>
      <c r="B36430" s="221">
        <v>37.0</v>
      </c>
      <c r="C36430" s="221">
        <v>56.0</v>
      </c>
    </row>
    <row r="36431">
      <c r="A36431" s="221">
        <v>37456.0</v>
      </c>
      <c r="B36431" s="221">
        <v>38.0</v>
      </c>
      <c r="C36431" s="221">
        <v>2.0</v>
      </c>
    </row>
    <row r="36432">
      <c r="A36432" s="221">
        <v>37456.0</v>
      </c>
      <c r="B36432" s="221">
        <v>39.0</v>
      </c>
      <c r="C36432" s="221">
        <v>4.0</v>
      </c>
    </row>
    <row r="36433">
      <c r="A36433" s="221">
        <v>37457.0</v>
      </c>
      <c r="B36433" s="221">
        <v>34.0</v>
      </c>
      <c r="C36433" s="221">
        <v>16667.0</v>
      </c>
    </row>
    <row r="36434">
      <c r="A36434" s="221">
        <v>37457.0</v>
      </c>
      <c r="B36434" s="221">
        <v>35.0</v>
      </c>
      <c r="C36434" s="221">
        <v>12222.0</v>
      </c>
    </row>
    <row r="36435">
      <c r="A36435" s="221">
        <v>37457.0</v>
      </c>
      <c r="B36435" s="221">
        <v>36.0</v>
      </c>
      <c r="C36435" s="221">
        <v>2778.0</v>
      </c>
    </row>
    <row r="36436">
      <c r="A36436" s="221">
        <v>37457.0</v>
      </c>
      <c r="B36436" s="221">
        <v>37.0</v>
      </c>
      <c r="C36436" s="221">
        <v>11.0</v>
      </c>
    </row>
    <row r="36437">
      <c r="A36437" s="221">
        <v>37457.0</v>
      </c>
      <c r="B36437" s="221">
        <v>38.0</v>
      </c>
      <c r="C36437" s="221">
        <v>6.0</v>
      </c>
    </row>
    <row r="36438">
      <c r="A36438" s="221">
        <v>37457.0</v>
      </c>
      <c r="B36438" s="221">
        <v>39.0</v>
      </c>
      <c r="C36438" s="221">
        <v>2.0</v>
      </c>
    </row>
    <row r="36439">
      <c r="A36439" s="221">
        <v>37457.0</v>
      </c>
      <c r="B36439" s="221">
        <v>40.0</v>
      </c>
      <c r="C36439" s="221">
        <v>2.0</v>
      </c>
    </row>
    <row r="36440">
      <c r="A36440" s="221">
        <v>37457.0</v>
      </c>
      <c r="B36440" s="221">
        <v>3828.0</v>
      </c>
      <c r="C36440" s="221">
        <v>25.0</v>
      </c>
    </row>
    <row r="36441">
      <c r="A36441" s="221">
        <v>37457.0</v>
      </c>
      <c r="B36441" s="221">
        <v>11399.0</v>
      </c>
      <c r="C36441" s="221">
        <v>15.0</v>
      </c>
    </row>
    <row r="36442">
      <c r="A36442" s="221">
        <v>37457.0</v>
      </c>
      <c r="B36442" s="221">
        <v>11532.0</v>
      </c>
      <c r="C36442" s="221">
        <v>25.0</v>
      </c>
    </row>
    <row r="36443">
      <c r="A36443" s="221">
        <v>37457.0</v>
      </c>
      <c r="B36443" s="221">
        <v>11537.0</v>
      </c>
      <c r="C36443" s="221">
        <v>60.0</v>
      </c>
    </row>
    <row r="36444">
      <c r="A36444" s="221">
        <v>37457.0</v>
      </c>
      <c r="B36444" s="221">
        <v>11539.0</v>
      </c>
      <c r="C36444" s="221">
        <v>125.0</v>
      </c>
    </row>
    <row r="36445">
      <c r="A36445" s="221">
        <v>37457.0</v>
      </c>
      <c r="B36445" s="221">
        <v>11543.0</v>
      </c>
      <c r="C36445" s="221">
        <v>375.0</v>
      </c>
    </row>
    <row r="36446">
      <c r="A36446" s="221">
        <v>37457.0</v>
      </c>
      <c r="B36446" s="221">
        <v>11549.0</v>
      </c>
      <c r="C36446" s="221">
        <v>4.0</v>
      </c>
    </row>
    <row r="36447">
      <c r="A36447" s="221">
        <v>37457.0</v>
      </c>
      <c r="B36447" s="221">
        <v>11554.0</v>
      </c>
      <c r="C36447" s="221">
        <v>125.0</v>
      </c>
    </row>
    <row r="36448">
      <c r="A36448" s="221">
        <v>37457.0</v>
      </c>
      <c r="B36448" s="221">
        <v>11557.0</v>
      </c>
      <c r="C36448" s="221">
        <v>15.0</v>
      </c>
    </row>
    <row r="36449">
      <c r="A36449" s="221">
        <v>37458.0</v>
      </c>
      <c r="B36449" s="221">
        <v>34.0</v>
      </c>
      <c r="C36449" s="221">
        <v>22222.0</v>
      </c>
    </row>
    <row r="36450">
      <c r="A36450" s="221">
        <v>37458.0</v>
      </c>
      <c r="B36450" s="221">
        <v>35.0</v>
      </c>
      <c r="C36450" s="221">
        <v>8000.0</v>
      </c>
    </row>
    <row r="36451">
      <c r="A36451" s="221">
        <v>37458.0</v>
      </c>
      <c r="B36451" s="221">
        <v>36.0</v>
      </c>
      <c r="C36451" s="221">
        <v>2444.0</v>
      </c>
    </row>
    <row r="36452">
      <c r="A36452" s="221">
        <v>37458.0</v>
      </c>
      <c r="B36452" s="221">
        <v>37.0</v>
      </c>
      <c r="C36452" s="221">
        <v>500.0</v>
      </c>
    </row>
    <row r="36453">
      <c r="A36453" s="221">
        <v>37458.0</v>
      </c>
      <c r="B36453" s="221">
        <v>38.0</v>
      </c>
      <c r="C36453" s="221">
        <v>2.0</v>
      </c>
    </row>
    <row r="36454">
      <c r="A36454" s="221">
        <v>37458.0</v>
      </c>
      <c r="B36454" s="221">
        <v>39.0</v>
      </c>
      <c r="C36454" s="221">
        <v>4.0</v>
      </c>
    </row>
    <row r="36455">
      <c r="A36455" s="221">
        <v>37458.0</v>
      </c>
      <c r="B36455" s="221">
        <v>3828.0</v>
      </c>
      <c r="C36455" s="221">
        <v>25.0</v>
      </c>
    </row>
    <row r="36456">
      <c r="A36456" s="221">
        <v>37458.0</v>
      </c>
      <c r="B36456" s="221">
        <v>11399.0</v>
      </c>
      <c r="C36456" s="221">
        <v>15.0</v>
      </c>
    </row>
    <row r="36457">
      <c r="A36457" s="221">
        <v>37458.0</v>
      </c>
      <c r="B36457" s="221">
        <v>11533.0</v>
      </c>
      <c r="C36457" s="221">
        <v>25.0</v>
      </c>
    </row>
    <row r="36458">
      <c r="A36458" s="221">
        <v>37458.0</v>
      </c>
      <c r="B36458" s="221">
        <v>11534.0</v>
      </c>
      <c r="C36458" s="221">
        <v>60.0</v>
      </c>
    </row>
    <row r="36459">
      <c r="A36459" s="221">
        <v>37458.0</v>
      </c>
      <c r="B36459" s="221">
        <v>11540.0</v>
      </c>
      <c r="C36459" s="221">
        <v>125.0</v>
      </c>
    </row>
    <row r="36460">
      <c r="A36460" s="221">
        <v>37458.0</v>
      </c>
      <c r="B36460" s="221">
        <v>11544.0</v>
      </c>
      <c r="C36460" s="221">
        <v>375.0</v>
      </c>
    </row>
    <row r="36461">
      <c r="A36461" s="221">
        <v>37458.0</v>
      </c>
      <c r="B36461" s="221">
        <v>11550.0</v>
      </c>
      <c r="C36461" s="221">
        <v>4.0</v>
      </c>
    </row>
    <row r="36462">
      <c r="A36462" s="221">
        <v>37458.0</v>
      </c>
      <c r="B36462" s="221">
        <v>11552.0</v>
      </c>
      <c r="C36462" s="221">
        <v>125.0</v>
      </c>
    </row>
    <row r="36463">
      <c r="A36463" s="221">
        <v>37458.0</v>
      </c>
      <c r="B36463" s="221">
        <v>11558.0</v>
      </c>
      <c r="C36463" s="221">
        <v>15.0</v>
      </c>
    </row>
    <row r="36464">
      <c r="A36464" s="221">
        <v>37459.0</v>
      </c>
      <c r="B36464" s="221">
        <v>34.0</v>
      </c>
      <c r="C36464" s="221">
        <v>18889.0</v>
      </c>
    </row>
    <row r="36465">
      <c r="A36465" s="221">
        <v>37459.0</v>
      </c>
      <c r="B36465" s="221">
        <v>35.0</v>
      </c>
      <c r="C36465" s="221">
        <v>4667.0</v>
      </c>
    </row>
    <row r="36466">
      <c r="A36466" s="221">
        <v>37459.0</v>
      </c>
      <c r="B36466" s="221">
        <v>36.0</v>
      </c>
      <c r="C36466" s="221">
        <v>3556.0</v>
      </c>
    </row>
    <row r="36467">
      <c r="A36467" s="221">
        <v>37459.0</v>
      </c>
      <c r="B36467" s="221">
        <v>37.0</v>
      </c>
      <c r="C36467" s="221">
        <v>278.0</v>
      </c>
    </row>
    <row r="36468">
      <c r="A36468" s="221">
        <v>37459.0</v>
      </c>
      <c r="B36468" s="221">
        <v>38.0</v>
      </c>
      <c r="C36468" s="221">
        <v>33.0</v>
      </c>
    </row>
    <row r="36469">
      <c r="A36469" s="221">
        <v>37459.0</v>
      </c>
      <c r="B36469" s="221">
        <v>39.0</v>
      </c>
      <c r="C36469" s="221">
        <v>12.0</v>
      </c>
    </row>
    <row r="36470">
      <c r="A36470" s="221">
        <v>37459.0</v>
      </c>
      <c r="B36470" s="221">
        <v>3828.0</v>
      </c>
      <c r="C36470" s="221">
        <v>25.0</v>
      </c>
    </row>
    <row r="36471">
      <c r="A36471" s="221">
        <v>37459.0</v>
      </c>
      <c r="B36471" s="221">
        <v>11399.0</v>
      </c>
      <c r="C36471" s="221">
        <v>15.0</v>
      </c>
    </row>
    <row r="36472">
      <c r="A36472" s="221">
        <v>37459.0</v>
      </c>
      <c r="B36472" s="221">
        <v>11531.0</v>
      </c>
      <c r="C36472" s="221">
        <v>25.0</v>
      </c>
    </row>
    <row r="36473">
      <c r="A36473" s="221">
        <v>37459.0</v>
      </c>
      <c r="B36473" s="221">
        <v>11535.0</v>
      </c>
      <c r="C36473" s="221">
        <v>60.0</v>
      </c>
    </row>
    <row r="36474">
      <c r="A36474" s="221">
        <v>37459.0</v>
      </c>
      <c r="B36474" s="221">
        <v>11541.0</v>
      </c>
      <c r="C36474" s="221">
        <v>125.0</v>
      </c>
    </row>
    <row r="36475">
      <c r="A36475" s="221">
        <v>37459.0</v>
      </c>
      <c r="B36475" s="221">
        <v>11545.0</v>
      </c>
      <c r="C36475" s="221">
        <v>375.0</v>
      </c>
    </row>
    <row r="36476">
      <c r="A36476" s="221">
        <v>37459.0</v>
      </c>
      <c r="B36476" s="221">
        <v>11547.0</v>
      </c>
      <c r="C36476" s="221">
        <v>4.0</v>
      </c>
    </row>
    <row r="36477">
      <c r="A36477" s="221">
        <v>37459.0</v>
      </c>
      <c r="B36477" s="221">
        <v>11553.0</v>
      </c>
      <c r="C36477" s="221">
        <v>125.0</v>
      </c>
    </row>
    <row r="36478">
      <c r="A36478" s="221">
        <v>37459.0</v>
      </c>
      <c r="B36478" s="221">
        <v>11556.0</v>
      </c>
      <c r="C36478" s="221">
        <v>15.0</v>
      </c>
    </row>
    <row r="36479">
      <c r="A36479" s="221">
        <v>37460.0</v>
      </c>
      <c r="B36479" s="221">
        <v>34.0</v>
      </c>
      <c r="C36479" s="221">
        <v>17778.0</v>
      </c>
    </row>
    <row r="36480">
      <c r="A36480" s="221">
        <v>37460.0</v>
      </c>
      <c r="B36480" s="221">
        <v>35.0</v>
      </c>
      <c r="C36480" s="221">
        <v>3333.0</v>
      </c>
    </row>
    <row r="36481">
      <c r="A36481" s="221">
        <v>37460.0</v>
      </c>
      <c r="B36481" s="221">
        <v>36.0</v>
      </c>
      <c r="C36481" s="221">
        <v>4444.0</v>
      </c>
    </row>
    <row r="36482">
      <c r="A36482" s="221">
        <v>37460.0</v>
      </c>
      <c r="B36482" s="221">
        <v>37.0</v>
      </c>
      <c r="C36482" s="221">
        <v>167.0</v>
      </c>
    </row>
    <row r="36483">
      <c r="A36483" s="221">
        <v>37460.0</v>
      </c>
      <c r="B36483" s="221">
        <v>38.0</v>
      </c>
      <c r="C36483" s="221">
        <v>22.0</v>
      </c>
    </row>
    <row r="36484">
      <c r="A36484" s="221">
        <v>37460.0</v>
      </c>
      <c r="B36484" s="221">
        <v>39.0</v>
      </c>
      <c r="C36484" s="221">
        <v>6.0</v>
      </c>
    </row>
    <row r="36485">
      <c r="A36485" s="221">
        <v>37460.0</v>
      </c>
      <c r="B36485" s="221">
        <v>40.0</v>
      </c>
      <c r="C36485" s="221">
        <v>2.0</v>
      </c>
    </row>
    <row r="36486">
      <c r="A36486" s="221">
        <v>37460.0</v>
      </c>
      <c r="B36486" s="221">
        <v>3828.0</v>
      </c>
      <c r="C36486" s="221">
        <v>25.0</v>
      </c>
    </row>
    <row r="36487">
      <c r="A36487" s="221">
        <v>37460.0</v>
      </c>
      <c r="B36487" s="221">
        <v>11399.0</v>
      </c>
      <c r="C36487" s="221">
        <v>15.0</v>
      </c>
    </row>
    <row r="36488">
      <c r="A36488" s="221">
        <v>37460.0</v>
      </c>
      <c r="B36488" s="221">
        <v>11530.0</v>
      </c>
      <c r="C36488" s="221">
        <v>25.0</v>
      </c>
    </row>
    <row r="36489">
      <c r="A36489" s="221">
        <v>37460.0</v>
      </c>
      <c r="B36489" s="221">
        <v>11536.0</v>
      </c>
      <c r="C36489" s="221">
        <v>60.0</v>
      </c>
    </row>
    <row r="36490">
      <c r="A36490" s="221">
        <v>37460.0</v>
      </c>
      <c r="B36490" s="221">
        <v>11538.0</v>
      </c>
      <c r="C36490" s="221">
        <v>125.0</v>
      </c>
    </row>
    <row r="36491">
      <c r="A36491" s="221">
        <v>37460.0</v>
      </c>
      <c r="B36491" s="221">
        <v>11542.0</v>
      </c>
      <c r="C36491" s="221">
        <v>375.0</v>
      </c>
    </row>
    <row r="36492">
      <c r="A36492" s="221">
        <v>37460.0</v>
      </c>
      <c r="B36492" s="221">
        <v>11548.0</v>
      </c>
      <c r="C36492" s="221">
        <v>4.0</v>
      </c>
    </row>
    <row r="36493">
      <c r="A36493" s="221">
        <v>37460.0</v>
      </c>
      <c r="B36493" s="221">
        <v>11551.0</v>
      </c>
      <c r="C36493" s="221">
        <v>125.0</v>
      </c>
    </row>
    <row r="36494">
      <c r="A36494" s="221">
        <v>37460.0</v>
      </c>
      <c r="B36494" s="221">
        <v>11555.0</v>
      </c>
      <c r="C36494" s="221">
        <v>15.0</v>
      </c>
    </row>
    <row r="36495">
      <c r="A36495" s="221">
        <v>37474.0</v>
      </c>
      <c r="B36495" s="221">
        <v>34.0</v>
      </c>
      <c r="C36495" s="221">
        <v>1774277.0</v>
      </c>
    </row>
    <row r="36496">
      <c r="A36496" s="221">
        <v>37474.0</v>
      </c>
      <c r="B36496" s="221">
        <v>35.0</v>
      </c>
      <c r="C36496" s="221">
        <v>1250072.0</v>
      </c>
    </row>
    <row r="36497">
      <c r="A36497" s="221">
        <v>37474.0</v>
      </c>
      <c r="B36497" s="221">
        <v>36.0</v>
      </c>
      <c r="C36497" s="221">
        <v>487400.0</v>
      </c>
    </row>
    <row r="36498">
      <c r="A36498" s="221">
        <v>37474.0</v>
      </c>
      <c r="B36498" s="221">
        <v>37.0</v>
      </c>
      <c r="C36498" s="221">
        <v>255467.0</v>
      </c>
    </row>
    <row r="36499">
      <c r="A36499" s="221">
        <v>37474.0</v>
      </c>
      <c r="B36499" s="221">
        <v>38.0</v>
      </c>
      <c r="C36499" s="221">
        <v>325036.0</v>
      </c>
    </row>
    <row r="36500">
      <c r="A36500" s="221">
        <v>37474.0</v>
      </c>
      <c r="B36500" s="221">
        <v>39.0</v>
      </c>
      <c r="C36500" s="221">
        <v>41560.0</v>
      </c>
    </row>
    <row r="36501">
      <c r="A36501" s="221">
        <v>37474.0</v>
      </c>
      <c r="B36501" s="221">
        <v>40.0</v>
      </c>
      <c r="C36501" s="221">
        <v>49620.0</v>
      </c>
    </row>
    <row r="36502">
      <c r="A36502" s="221">
        <v>37475.0</v>
      </c>
      <c r="B36502" s="221">
        <v>11478.0</v>
      </c>
      <c r="C36502" s="221">
        <v>1.0</v>
      </c>
    </row>
    <row r="36503">
      <c r="A36503" s="221">
        <v>37475.0</v>
      </c>
      <c r="B36503" s="221">
        <v>25607.0</v>
      </c>
      <c r="C36503" s="221">
        <v>700.0</v>
      </c>
    </row>
    <row r="36504">
      <c r="A36504" s="221">
        <v>37475.0</v>
      </c>
      <c r="B36504" s="221">
        <v>25611.0</v>
      </c>
      <c r="C36504" s="221">
        <v>700.0</v>
      </c>
    </row>
    <row r="36505">
      <c r="A36505" s="221">
        <v>37475.0</v>
      </c>
      <c r="B36505" s="221">
        <v>25612.0</v>
      </c>
      <c r="C36505" s="221">
        <v>700.0</v>
      </c>
    </row>
    <row r="36506">
      <c r="A36506" s="221">
        <v>37475.0</v>
      </c>
      <c r="B36506" s="221">
        <v>25615.0</v>
      </c>
      <c r="C36506" s="221">
        <v>700.0</v>
      </c>
    </row>
    <row r="36507">
      <c r="A36507" s="221">
        <v>37475.0</v>
      </c>
      <c r="B36507" s="221">
        <v>25616.0</v>
      </c>
      <c r="C36507" s="221">
        <v>700.0</v>
      </c>
    </row>
    <row r="36508">
      <c r="A36508" s="221">
        <v>37475.0</v>
      </c>
      <c r="B36508" s="221">
        <v>25618.0</v>
      </c>
      <c r="C36508" s="221">
        <v>700.0</v>
      </c>
    </row>
    <row r="36509">
      <c r="A36509" s="221">
        <v>37475.0</v>
      </c>
      <c r="B36509" s="221">
        <v>25619.0</v>
      </c>
      <c r="C36509" s="221">
        <v>8.0</v>
      </c>
    </row>
    <row r="36510">
      <c r="A36510" s="221">
        <v>37475.0</v>
      </c>
      <c r="B36510" s="221">
        <v>25620.0</v>
      </c>
      <c r="C36510" s="221">
        <v>8.0</v>
      </c>
    </row>
    <row r="36511">
      <c r="A36511" s="221">
        <v>37475.0</v>
      </c>
      <c r="B36511" s="221">
        <v>25621.0</v>
      </c>
      <c r="C36511" s="221">
        <v>1300.0</v>
      </c>
    </row>
    <row r="36512">
      <c r="A36512" s="221">
        <v>37475.0</v>
      </c>
      <c r="B36512" s="221">
        <v>25622.0</v>
      </c>
      <c r="C36512" s="221">
        <v>8.0</v>
      </c>
    </row>
    <row r="36513">
      <c r="A36513" s="221">
        <v>37479.0</v>
      </c>
      <c r="B36513" s="221">
        <v>34.0</v>
      </c>
      <c r="C36513" s="221">
        <v>28344.0</v>
      </c>
    </row>
    <row r="36514">
      <c r="A36514" s="221">
        <v>37479.0</v>
      </c>
      <c r="B36514" s="221">
        <v>35.0</v>
      </c>
      <c r="C36514" s="221">
        <v>20040.0</v>
      </c>
    </row>
    <row r="36515">
      <c r="A36515" s="221">
        <v>37479.0</v>
      </c>
      <c r="B36515" s="221">
        <v>36.0</v>
      </c>
      <c r="C36515" s="221">
        <v>94.0</v>
      </c>
    </row>
    <row r="36516">
      <c r="A36516" s="221">
        <v>37479.0</v>
      </c>
      <c r="B36516" s="221">
        <v>37.0</v>
      </c>
      <c r="C36516" s="221">
        <v>41.0</v>
      </c>
    </row>
    <row r="36517">
      <c r="A36517" s="221">
        <v>37479.0</v>
      </c>
      <c r="B36517" s="221">
        <v>38.0</v>
      </c>
      <c r="C36517" s="221">
        <v>3.0</v>
      </c>
    </row>
    <row r="36518">
      <c r="A36518" s="221">
        <v>37479.0</v>
      </c>
      <c r="B36518" s="221">
        <v>39.0</v>
      </c>
      <c r="C36518" s="221">
        <v>52.0</v>
      </c>
    </row>
    <row r="36519">
      <c r="A36519" s="221">
        <v>37479.0</v>
      </c>
      <c r="B36519" s="221">
        <v>40.0</v>
      </c>
      <c r="C36519" s="221">
        <v>25.0</v>
      </c>
    </row>
    <row r="36520">
      <c r="A36520" s="221">
        <v>37480.0</v>
      </c>
      <c r="B36520" s="221">
        <v>34.0</v>
      </c>
      <c r="C36520" s="221">
        <v>61500.0</v>
      </c>
    </row>
    <row r="36521">
      <c r="A36521" s="221">
        <v>37480.0</v>
      </c>
      <c r="B36521" s="221">
        <v>35.0</v>
      </c>
      <c r="C36521" s="221">
        <v>16800.0</v>
      </c>
    </row>
    <row r="36522">
      <c r="A36522" s="221">
        <v>37480.0</v>
      </c>
      <c r="B36522" s="221">
        <v>36.0</v>
      </c>
      <c r="C36522" s="221">
        <v>6000.0</v>
      </c>
    </row>
    <row r="36523">
      <c r="A36523" s="221">
        <v>37480.0</v>
      </c>
      <c r="B36523" s="221">
        <v>37.0</v>
      </c>
      <c r="C36523" s="221">
        <v>960.0</v>
      </c>
    </row>
    <row r="36524">
      <c r="A36524" s="221">
        <v>37480.0</v>
      </c>
      <c r="B36524" s="221">
        <v>38.0</v>
      </c>
      <c r="C36524" s="221">
        <v>360.0</v>
      </c>
    </row>
    <row r="36525">
      <c r="A36525" s="221">
        <v>37480.0</v>
      </c>
      <c r="B36525" s="221">
        <v>39.0</v>
      </c>
      <c r="C36525" s="221">
        <v>92.0</v>
      </c>
    </row>
    <row r="36526">
      <c r="A36526" s="221">
        <v>37480.0</v>
      </c>
      <c r="B36526" s="221">
        <v>40.0</v>
      </c>
      <c r="C36526" s="221">
        <v>6.0</v>
      </c>
    </row>
    <row r="36527">
      <c r="A36527" s="221">
        <v>37480.0</v>
      </c>
      <c r="B36527" s="221">
        <v>3828.0</v>
      </c>
      <c r="C36527" s="221">
        <v>25.0</v>
      </c>
    </row>
    <row r="36528">
      <c r="A36528" s="221">
        <v>37480.0</v>
      </c>
      <c r="B36528" s="221">
        <v>11399.0</v>
      </c>
      <c r="C36528" s="221">
        <v>16.0</v>
      </c>
    </row>
    <row r="36529">
      <c r="A36529" s="221">
        <v>37480.0</v>
      </c>
      <c r="B36529" s="221">
        <v>11530.0</v>
      </c>
      <c r="C36529" s="221">
        <v>60.0</v>
      </c>
    </row>
    <row r="36530">
      <c r="A36530" s="221">
        <v>37480.0</v>
      </c>
      <c r="B36530" s="221">
        <v>11536.0</v>
      </c>
      <c r="C36530" s="221">
        <v>75.0</v>
      </c>
    </row>
    <row r="36531">
      <c r="A36531" s="221">
        <v>37480.0</v>
      </c>
      <c r="B36531" s="221">
        <v>11538.0</v>
      </c>
      <c r="C36531" s="221">
        <v>360.0</v>
      </c>
    </row>
    <row r="36532">
      <c r="A36532" s="221">
        <v>37480.0</v>
      </c>
      <c r="B36532" s="221">
        <v>11542.0</v>
      </c>
      <c r="C36532" s="221">
        <v>1640.0</v>
      </c>
    </row>
    <row r="36533">
      <c r="A36533" s="221">
        <v>37480.0</v>
      </c>
      <c r="B36533" s="221">
        <v>11548.0</v>
      </c>
      <c r="C36533" s="221">
        <v>17.0</v>
      </c>
    </row>
    <row r="36534">
      <c r="A36534" s="221">
        <v>37480.0</v>
      </c>
      <c r="B36534" s="221">
        <v>11551.0</v>
      </c>
      <c r="C36534" s="221">
        <v>150.0</v>
      </c>
    </row>
    <row r="36535">
      <c r="A36535" s="221">
        <v>37480.0</v>
      </c>
      <c r="B36535" s="221">
        <v>11555.0</v>
      </c>
      <c r="C36535" s="221">
        <v>43.0</v>
      </c>
    </row>
    <row r="36536">
      <c r="A36536" s="221">
        <v>37481.0</v>
      </c>
      <c r="B36536" s="221">
        <v>34.0</v>
      </c>
      <c r="C36536" s="221">
        <v>61500.0</v>
      </c>
    </row>
    <row r="36537">
      <c r="A36537" s="221">
        <v>37481.0</v>
      </c>
      <c r="B36537" s="221">
        <v>35.0</v>
      </c>
      <c r="C36537" s="221">
        <v>16500.0</v>
      </c>
    </row>
    <row r="36538">
      <c r="A36538" s="221">
        <v>37481.0</v>
      </c>
      <c r="B36538" s="221">
        <v>36.0</v>
      </c>
      <c r="C36538" s="221">
        <v>7800.0</v>
      </c>
    </row>
    <row r="36539">
      <c r="A36539" s="221">
        <v>37481.0</v>
      </c>
      <c r="B36539" s="221">
        <v>37.0</v>
      </c>
      <c r="C36539" s="221">
        <v>1080.0</v>
      </c>
    </row>
    <row r="36540">
      <c r="A36540" s="221">
        <v>37481.0</v>
      </c>
      <c r="B36540" s="221">
        <v>38.0</v>
      </c>
      <c r="C36540" s="221">
        <v>240.0</v>
      </c>
    </row>
    <row r="36541">
      <c r="A36541" s="221">
        <v>37481.0</v>
      </c>
      <c r="B36541" s="221">
        <v>39.0</v>
      </c>
      <c r="C36541" s="221">
        <v>92.0</v>
      </c>
    </row>
    <row r="36542">
      <c r="A36542" s="221">
        <v>37481.0</v>
      </c>
      <c r="B36542" s="221">
        <v>3828.0</v>
      </c>
      <c r="C36542" s="221">
        <v>26.0</v>
      </c>
    </row>
    <row r="36543">
      <c r="A36543" s="221">
        <v>37481.0</v>
      </c>
      <c r="B36543" s="221">
        <v>11399.0</v>
      </c>
      <c r="C36543" s="221">
        <v>16.0</v>
      </c>
    </row>
    <row r="36544">
      <c r="A36544" s="221">
        <v>37481.0</v>
      </c>
      <c r="B36544" s="221">
        <v>11532.0</v>
      </c>
      <c r="C36544" s="221">
        <v>60.0</v>
      </c>
    </row>
    <row r="36545">
      <c r="A36545" s="221">
        <v>37481.0</v>
      </c>
      <c r="B36545" s="221">
        <v>11537.0</v>
      </c>
      <c r="C36545" s="221">
        <v>75.0</v>
      </c>
    </row>
    <row r="36546">
      <c r="A36546" s="221">
        <v>37481.0</v>
      </c>
      <c r="B36546" s="221">
        <v>11539.0</v>
      </c>
      <c r="C36546" s="221">
        <v>360.0</v>
      </c>
    </row>
    <row r="36547">
      <c r="A36547" s="221">
        <v>37481.0</v>
      </c>
      <c r="B36547" s="221">
        <v>11543.0</v>
      </c>
      <c r="C36547" s="221">
        <v>1630.0</v>
      </c>
    </row>
    <row r="36548">
      <c r="A36548" s="221">
        <v>37481.0</v>
      </c>
      <c r="B36548" s="221">
        <v>11549.0</v>
      </c>
      <c r="C36548" s="221">
        <v>17.0</v>
      </c>
    </row>
    <row r="36549">
      <c r="A36549" s="221">
        <v>37481.0</v>
      </c>
      <c r="B36549" s="221">
        <v>11554.0</v>
      </c>
      <c r="C36549" s="221">
        <v>155.0</v>
      </c>
    </row>
    <row r="36550">
      <c r="A36550" s="221">
        <v>37481.0</v>
      </c>
      <c r="B36550" s="221">
        <v>11557.0</v>
      </c>
      <c r="C36550" s="221">
        <v>42.0</v>
      </c>
    </row>
    <row r="36551">
      <c r="A36551" s="221">
        <v>37482.0</v>
      </c>
      <c r="B36551" s="221">
        <v>34.0</v>
      </c>
      <c r="C36551" s="221">
        <v>57000.0</v>
      </c>
    </row>
    <row r="36552">
      <c r="A36552" s="221">
        <v>37482.0</v>
      </c>
      <c r="B36552" s="221">
        <v>35.0</v>
      </c>
      <c r="C36552" s="221">
        <v>24000.0</v>
      </c>
    </row>
    <row r="36553">
      <c r="A36553" s="221">
        <v>37482.0</v>
      </c>
      <c r="B36553" s="221">
        <v>36.0</v>
      </c>
      <c r="C36553" s="221">
        <v>8400.0</v>
      </c>
    </row>
    <row r="36554">
      <c r="A36554" s="221">
        <v>37482.0</v>
      </c>
      <c r="B36554" s="221">
        <v>37.0</v>
      </c>
      <c r="C36554" s="221">
        <v>1590.0</v>
      </c>
    </row>
    <row r="36555">
      <c r="A36555" s="221">
        <v>37482.0</v>
      </c>
      <c r="B36555" s="221">
        <v>38.0</v>
      </c>
      <c r="C36555" s="221">
        <v>7.0</v>
      </c>
    </row>
    <row r="36556">
      <c r="A36556" s="221">
        <v>37482.0</v>
      </c>
      <c r="B36556" s="221">
        <v>39.0</v>
      </c>
      <c r="C36556" s="221">
        <v>14.0</v>
      </c>
    </row>
    <row r="36557">
      <c r="A36557" s="221">
        <v>37482.0</v>
      </c>
      <c r="B36557" s="221">
        <v>40.0</v>
      </c>
      <c r="C36557" s="221">
        <v>14.0</v>
      </c>
    </row>
    <row r="36558">
      <c r="A36558" s="221">
        <v>37482.0</v>
      </c>
      <c r="B36558" s="221">
        <v>3828.0</v>
      </c>
      <c r="C36558" s="221">
        <v>27.0</v>
      </c>
    </row>
    <row r="36559">
      <c r="A36559" s="221">
        <v>37482.0</v>
      </c>
      <c r="B36559" s="221">
        <v>11399.0</v>
      </c>
      <c r="C36559" s="221">
        <v>16.0</v>
      </c>
    </row>
    <row r="36560">
      <c r="A36560" s="221">
        <v>37482.0</v>
      </c>
      <c r="B36560" s="221">
        <v>11533.0</v>
      </c>
      <c r="C36560" s="221">
        <v>60.0</v>
      </c>
    </row>
    <row r="36561">
      <c r="A36561" s="221">
        <v>37482.0</v>
      </c>
      <c r="B36561" s="221">
        <v>11534.0</v>
      </c>
      <c r="C36561" s="221">
        <v>79.0</v>
      </c>
    </row>
    <row r="36562">
      <c r="A36562" s="221">
        <v>37482.0</v>
      </c>
      <c r="B36562" s="221">
        <v>11540.0</v>
      </c>
      <c r="C36562" s="221">
        <v>370.0</v>
      </c>
    </row>
    <row r="36563">
      <c r="A36563" s="221">
        <v>37482.0</v>
      </c>
      <c r="B36563" s="221">
        <v>11544.0</v>
      </c>
      <c r="C36563" s="221">
        <v>1630.0</v>
      </c>
    </row>
    <row r="36564">
      <c r="A36564" s="221">
        <v>37482.0</v>
      </c>
      <c r="B36564" s="221">
        <v>11550.0</v>
      </c>
      <c r="C36564" s="221">
        <v>18.0</v>
      </c>
    </row>
    <row r="36565">
      <c r="A36565" s="221">
        <v>37482.0</v>
      </c>
      <c r="B36565" s="221">
        <v>11552.0</v>
      </c>
      <c r="C36565" s="221">
        <v>150.0</v>
      </c>
    </row>
    <row r="36566">
      <c r="A36566" s="221">
        <v>37482.0</v>
      </c>
      <c r="B36566" s="221">
        <v>11558.0</v>
      </c>
      <c r="C36566" s="221">
        <v>38.0</v>
      </c>
    </row>
    <row r="36567">
      <c r="A36567" s="221">
        <v>37483.0</v>
      </c>
      <c r="B36567" s="221">
        <v>34.0</v>
      </c>
      <c r="C36567" s="221">
        <v>63000.0</v>
      </c>
    </row>
    <row r="36568">
      <c r="A36568" s="221">
        <v>37483.0</v>
      </c>
      <c r="B36568" s="221">
        <v>35.0</v>
      </c>
      <c r="C36568" s="221">
        <v>17100.0</v>
      </c>
    </row>
    <row r="36569">
      <c r="A36569" s="221">
        <v>37483.0</v>
      </c>
      <c r="B36569" s="221">
        <v>36.0</v>
      </c>
      <c r="C36569" s="221">
        <v>8100.0</v>
      </c>
    </row>
    <row r="36570">
      <c r="A36570" s="221">
        <v>37483.0</v>
      </c>
      <c r="B36570" s="221">
        <v>37.0</v>
      </c>
      <c r="C36570" s="221">
        <v>900.0</v>
      </c>
    </row>
    <row r="36571">
      <c r="A36571" s="221">
        <v>37483.0</v>
      </c>
      <c r="B36571" s="221">
        <v>38.0</v>
      </c>
      <c r="C36571" s="221">
        <v>210.0</v>
      </c>
    </row>
    <row r="36572">
      <c r="A36572" s="221">
        <v>37483.0</v>
      </c>
      <c r="B36572" s="221">
        <v>39.0</v>
      </c>
      <c r="C36572" s="221">
        <v>60.0</v>
      </c>
    </row>
    <row r="36573">
      <c r="A36573" s="221">
        <v>37483.0</v>
      </c>
      <c r="B36573" s="221">
        <v>40.0</v>
      </c>
      <c r="C36573" s="221">
        <v>6.0</v>
      </c>
    </row>
    <row r="36574">
      <c r="A36574" s="221">
        <v>37483.0</v>
      </c>
      <c r="B36574" s="221">
        <v>3828.0</v>
      </c>
      <c r="C36574" s="221">
        <v>25.0</v>
      </c>
    </row>
    <row r="36575">
      <c r="A36575" s="221">
        <v>37483.0</v>
      </c>
      <c r="B36575" s="221">
        <v>11399.0</v>
      </c>
      <c r="C36575" s="221">
        <v>16.0</v>
      </c>
    </row>
    <row r="36576">
      <c r="A36576" s="221">
        <v>37483.0</v>
      </c>
      <c r="B36576" s="221">
        <v>11531.0</v>
      </c>
      <c r="C36576" s="221">
        <v>62.0</v>
      </c>
    </row>
    <row r="36577">
      <c r="A36577" s="221">
        <v>37483.0</v>
      </c>
      <c r="B36577" s="221">
        <v>11535.0</v>
      </c>
      <c r="C36577" s="221">
        <v>75.0</v>
      </c>
    </row>
    <row r="36578">
      <c r="A36578" s="221">
        <v>37483.0</v>
      </c>
      <c r="B36578" s="221">
        <v>11541.0</v>
      </c>
      <c r="C36578" s="221">
        <v>360.0</v>
      </c>
    </row>
    <row r="36579">
      <c r="A36579" s="221">
        <v>37483.0</v>
      </c>
      <c r="B36579" s="221">
        <v>11545.0</v>
      </c>
      <c r="C36579" s="221">
        <v>1640.0</v>
      </c>
    </row>
    <row r="36580">
      <c r="A36580" s="221">
        <v>37483.0</v>
      </c>
      <c r="B36580" s="221">
        <v>11547.0</v>
      </c>
      <c r="C36580" s="221">
        <v>17.0</v>
      </c>
    </row>
    <row r="36581">
      <c r="A36581" s="221">
        <v>37483.0</v>
      </c>
      <c r="B36581" s="221">
        <v>11553.0</v>
      </c>
      <c r="C36581" s="221">
        <v>160.0</v>
      </c>
    </row>
    <row r="36582">
      <c r="A36582" s="221">
        <v>37483.0</v>
      </c>
      <c r="B36582" s="221">
        <v>11556.0</v>
      </c>
      <c r="C36582" s="221">
        <v>43.0</v>
      </c>
    </row>
    <row r="36583">
      <c r="A36583" s="221">
        <v>37532.0</v>
      </c>
      <c r="B36583" s="221">
        <v>34.0</v>
      </c>
      <c r="C36583" s="221">
        <v>500000.0</v>
      </c>
    </row>
    <row r="36584">
      <c r="A36584" s="221">
        <v>37532.0</v>
      </c>
      <c r="B36584" s="221">
        <v>35.0</v>
      </c>
      <c r="C36584" s="221">
        <v>100000.0</v>
      </c>
    </row>
    <row r="36585">
      <c r="A36585" s="221">
        <v>37532.0</v>
      </c>
      <c r="B36585" s="221">
        <v>36.0</v>
      </c>
      <c r="C36585" s="221">
        <v>35000.0</v>
      </c>
    </row>
    <row r="36586">
      <c r="A36586" s="221">
        <v>37532.0</v>
      </c>
      <c r="B36586" s="221">
        <v>37.0</v>
      </c>
      <c r="C36586" s="221">
        <v>4000.0</v>
      </c>
    </row>
    <row r="36587">
      <c r="A36587" s="221">
        <v>37532.0</v>
      </c>
      <c r="B36587" s="221">
        <v>38.0</v>
      </c>
      <c r="C36587" s="221">
        <v>750.0</v>
      </c>
    </row>
    <row r="36588">
      <c r="A36588" s="221">
        <v>37532.0</v>
      </c>
      <c r="B36588" s="221">
        <v>39.0</v>
      </c>
      <c r="C36588" s="221">
        <v>350.0</v>
      </c>
    </row>
    <row r="36589">
      <c r="A36589" s="221">
        <v>37532.0</v>
      </c>
      <c r="B36589" s="221">
        <v>40.0</v>
      </c>
      <c r="C36589" s="221">
        <v>150.0</v>
      </c>
    </row>
    <row r="36590">
      <c r="A36590" s="221">
        <v>37533.0</v>
      </c>
      <c r="B36590" s="221">
        <v>21947.0</v>
      </c>
      <c r="C36590" s="221">
        <v>100.0</v>
      </c>
    </row>
    <row r="36591">
      <c r="A36591" s="221">
        <v>37533.0</v>
      </c>
      <c r="B36591" s="221">
        <v>21949.0</v>
      </c>
      <c r="C36591" s="221">
        <v>100.0</v>
      </c>
    </row>
    <row r="36592">
      <c r="A36592" s="221">
        <v>37533.0</v>
      </c>
      <c r="B36592" s="221">
        <v>21951.0</v>
      </c>
      <c r="C36592" s="221">
        <v>100.0</v>
      </c>
    </row>
    <row r="36593">
      <c r="A36593" s="221">
        <v>37533.0</v>
      </c>
      <c r="B36593" s="221">
        <v>21957.0</v>
      </c>
      <c r="C36593" s="221">
        <v>100.0</v>
      </c>
    </row>
    <row r="36594">
      <c r="A36594" s="221">
        <v>37533.0</v>
      </c>
      <c r="B36594" s="221">
        <v>21961.0</v>
      </c>
      <c r="C36594" s="221">
        <v>100.0</v>
      </c>
    </row>
    <row r="36595">
      <c r="A36595" s="221">
        <v>37533.0</v>
      </c>
      <c r="B36595" s="221">
        <v>21963.0</v>
      </c>
      <c r="C36595" s="221">
        <v>4.0</v>
      </c>
    </row>
    <row r="36596">
      <c r="A36596" s="221">
        <v>37533.0</v>
      </c>
      <c r="B36596" s="221">
        <v>21965.0</v>
      </c>
      <c r="C36596" s="221">
        <v>40.0</v>
      </c>
    </row>
    <row r="36597">
      <c r="A36597" s="221">
        <v>37533.0</v>
      </c>
      <c r="B36597" s="221">
        <v>21967.0</v>
      </c>
      <c r="C36597" s="221">
        <v>40.0</v>
      </c>
    </row>
    <row r="36598">
      <c r="A36598" s="221">
        <v>37533.0</v>
      </c>
      <c r="B36598" s="221">
        <v>21969.0</v>
      </c>
      <c r="C36598" s="221">
        <v>4.0</v>
      </c>
    </row>
    <row r="36599">
      <c r="A36599" s="221">
        <v>37533.0</v>
      </c>
      <c r="B36599" s="221">
        <v>36956.0</v>
      </c>
      <c r="C36599" s="221">
        <v>400.0</v>
      </c>
    </row>
    <row r="36600">
      <c r="A36600" s="221">
        <v>37534.0</v>
      </c>
      <c r="B36600" s="221">
        <v>21947.0</v>
      </c>
      <c r="C36600" s="221">
        <v>10.0</v>
      </c>
    </row>
    <row r="36601">
      <c r="A36601" s="221">
        <v>37534.0</v>
      </c>
      <c r="B36601" s="221">
        <v>21949.0</v>
      </c>
      <c r="C36601" s="221">
        <v>10.0</v>
      </c>
    </row>
    <row r="36602">
      <c r="A36602" s="221">
        <v>37534.0</v>
      </c>
      <c r="B36602" s="221">
        <v>21951.0</v>
      </c>
      <c r="C36602" s="221">
        <v>10.0</v>
      </c>
    </row>
    <row r="36603">
      <c r="A36603" s="221">
        <v>37534.0</v>
      </c>
      <c r="B36603" s="221">
        <v>21957.0</v>
      </c>
      <c r="C36603" s="221">
        <v>10.0</v>
      </c>
    </row>
    <row r="36604">
      <c r="A36604" s="221">
        <v>37534.0</v>
      </c>
      <c r="B36604" s="221">
        <v>21961.0</v>
      </c>
      <c r="C36604" s="221">
        <v>10.0</v>
      </c>
    </row>
    <row r="36605">
      <c r="A36605" s="221">
        <v>37534.0</v>
      </c>
      <c r="B36605" s="221">
        <v>21965.0</v>
      </c>
      <c r="C36605" s="221">
        <v>4.0</v>
      </c>
    </row>
    <row r="36606">
      <c r="A36606" s="221">
        <v>37534.0</v>
      </c>
      <c r="B36606" s="221">
        <v>21967.0</v>
      </c>
      <c r="C36606" s="221">
        <v>4.0</v>
      </c>
    </row>
    <row r="36607">
      <c r="A36607" s="221">
        <v>37534.0</v>
      </c>
      <c r="B36607" s="221">
        <v>36957.0</v>
      </c>
      <c r="C36607" s="221">
        <v>40.0</v>
      </c>
    </row>
    <row r="36608">
      <c r="A36608" s="221">
        <v>37535.0</v>
      </c>
      <c r="B36608" s="221">
        <v>21947.0</v>
      </c>
      <c r="C36608" s="221">
        <v>1.0</v>
      </c>
    </row>
    <row r="36609">
      <c r="A36609" s="221">
        <v>37535.0</v>
      </c>
      <c r="B36609" s="221">
        <v>21949.0</v>
      </c>
      <c r="C36609" s="221">
        <v>1.0</v>
      </c>
    </row>
    <row r="36610">
      <c r="A36610" s="221">
        <v>37535.0</v>
      </c>
      <c r="B36610" s="221">
        <v>21951.0</v>
      </c>
      <c r="C36610" s="221">
        <v>1.0</v>
      </c>
    </row>
    <row r="36611">
      <c r="A36611" s="221">
        <v>37535.0</v>
      </c>
      <c r="B36611" s="221">
        <v>21957.0</v>
      </c>
      <c r="C36611" s="221">
        <v>1.0</v>
      </c>
    </row>
    <row r="36612">
      <c r="A36612" s="221">
        <v>37535.0</v>
      </c>
      <c r="B36612" s="221">
        <v>21961.0</v>
      </c>
      <c r="C36612" s="221">
        <v>1.0</v>
      </c>
    </row>
    <row r="36613">
      <c r="A36613" s="221">
        <v>37535.0</v>
      </c>
      <c r="B36613" s="221">
        <v>36958.0</v>
      </c>
      <c r="C36613" s="221">
        <v>4.0</v>
      </c>
    </row>
    <row r="36614">
      <c r="A36614" s="221">
        <v>37536.0</v>
      </c>
      <c r="B36614" s="221">
        <v>21947.0</v>
      </c>
      <c r="C36614" s="221">
        <v>10.0</v>
      </c>
    </row>
    <row r="36615">
      <c r="A36615" s="221">
        <v>37536.0</v>
      </c>
      <c r="B36615" s="221">
        <v>21949.0</v>
      </c>
      <c r="C36615" s="221">
        <v>10.0</v>
      </c>
    </row>
    <row r="36616">
      <c r="A36616" s="221">
        <v>37536.0</v>
      </c>
      <c r="B36616" s="221">
        <v>21951.0</v>
      </c>
      <c r="C36616" s="221">
        <v>10.0</v>
      </c>
    </row>
    <row r="36617">
      <c r="A36617" s="221">
        <v>37536.0</v>
      </c>
      <c r="B36617" s="221">
        <v>21957.0</v>
      </c>
      <c r="C36617" s="221">
        <v>10.0</v>
      </c>
    </row>
    <row r="36618">
      <c r="A36618" s="221">
        <v>37536.0</v>
      </c>
      <c r="B36618" s="221">
        <v>21961.0</v>
      </c>
      <c r="C36618" s="221">
        <v>10.0</v>
      </c>
    </row>
    <row r="36619">
      <c r="A36619" s="221">
        <v>37536.0</v>
      </c>
      <c r="B36619" s="221">
        <v>36958.0</v>
      </c>
      <c r="C36619" s="221">
        <v>40.0</v>
      </c>
    </row>
    <row r="36620">
      <c r="A36620" s="221">
        <v>37543.0</v>
      </c>
      <c r="B36620" s="221">
        <v>34.0</v>
      </c>
      <c r="C36620" s="221">
        <v>716.0</v>
      </c>
    </row>
    <row r="36621">
      <c r="A36621" s="221">
        <v>37543.0</v>
      </c>
      <c r="B36621" s="221">
        <v>35.0</v>
      </c>
      <c r="C36621" s="221">
        <v>154.0</v>
      </c>
    </row>
    <row r="36622">
      <c r="A36622" s="221">
        <v>37543.0</v>
      </c>
      <c r="B36622" s="221">
        <v>36.0</v>
      </c>
      <c r="C36622" s="221">
        <v>370.0</v>
      </c>
    </row>
    <row r="36623">
      <c r="A36623" s="221">
        <v>37543.0</v>
      </c>
      <c r="B36623" s="221">
        <v>37.0</v>
      </c>
      <c r="C36623" s="221">
        <v>3.0</v>
      </c>
    </row>
    <row r="36624">
      <c r="A36624" s="221">
        <v>37543.0</v>
      </c>
      <c r="B36624" s="221">
        <v>40.0</v>
      </c>
      <c r="C36624" s="221">
        <v>4.0</v>
      </c>
    </row>
    <row r="36625">
      <c r="A36625" s="221">
        <v>37544.0</v>
      </c>
      <c r="B36625" s="221">
        <v>34.0</v>
      </c>
      <c r="C36625" s="221">
        <v>322.0</v>
      </c>
    </row>
    <row r="36626">
      <c r="A36626" s="221">
        <v>37544.0</v>
      </c>
      <c r="B36626" s="221">
        <v>35.0</v>
      </c>
      <c r="C36626" s="221">
        <v>69.0</v>
      </c>
    </row>
    <row r="36627">
      <c r="A36627" s="221">
        <v>37544.0</v>
      </c>
      <c r="B36627" s="221">
        <v>36.0</v>
      </c>
      <c r="C36627" s="221">
        <v>166.0</v>
      </c>
    </row>
    <row r="36628">
      <c r="A36628" s="221">
        <v>37544.0</v>
      </c>
      <c r="B36628" s="221">
        <v>37.0</v>
      </c>
      <c r="C36628" s="221">
        <v>1.0</v>
      </c>
    </row>
    <row r="36629">
      <c r="A36629" s="221">
        <v>37544.0</v>
      </c>
      <c r="B36629" s="221">
        <v>40.0</v>
      </c>
      <c r="C36629" s="221">
        <v>1.0</v>
      </c>
    </row>
    <row r="36630">
      <c r="A36630" s="221">
        <v>37545.0</v>
      </c>
      <c r="B36630" s="221">
        <v>34.0</v>
      </c>
      <c r="C36630" s="221">
        <v>322.0</v>
      </c>
    </row>
    <row r="36631">
      <c r="A36631" s="221">
        <v>37545.0</v>
      </c>
      <c r="B36631" s="221">
        <v>35.0</v>
      </c>
      <c r="C36631" s="221">
        <v>69.0</v>
      </c>
    </row>
    <row r="36632">
      <c r="A36632" s="221">
        <v>37545.0</v>
      </c>
      <c r="B36632" s="221">
        <v>36.0</v>
      </c>
      <c r="C36632" s="221">
        <v>166.0</v>
      </c>
    </row>
    <row r="36633">
      <c r="A36633" s="221">
        <v>37545.0</v>
      </c>
      <c r="B36633" s="221">
        <v>37.0</v>
      </c>
      <c r="C36633" s="221">
        <v>1.0</v>
      </c>
    </row>
    <row r="36634">
      <c r="A36634" s="221">
        <v>37545.0</v>
      </c>
      <c r="B36634" s="221">
        <v>40.0</v>
      </c>
      <c r="C36634" s="221">
        <v>1.0</v>
      </c>
    </row>
    <row r="36635">
      <c r="A36635" s="221">
        <v>37546.0</v>
      </c>
      <c r="B36635" s="221">
        <v>34.0</v>
      </c>
      <c r="C36635" s="221">
        <v>716.0</v>
      </c>
    </row>
    <row r="36636">
      <c r="A36636" s="221">
        <v>37546.0</v>
      </c>
      <c r="B36636" s="221">
        <v>35.0</v>
      </c>
      <c r="C36636" s="221">
        <v>154.0</v>
      </c>
    </row>
    <row r="36637">
      <c r="A36637" s="221">
        <v>37546.0</v>
      </c>
      <c r="B36637" s="221">
        <v>36.0</v>
      </c>
      <c r="C36637" s="221">
        <v>370.0</v>
      </c>
    </row>
    <row r="36638">
      <c r="A36638" s="221">
        <v>37546.0</v>
      </c>
      <c r="B36638" s="221">
        <v>37.0</v>
      </c>
      <c r="C36638" s="221">
        <v>3.0</v>
      </c>
    </row>
    <row r="36639">
      <c r="A36639" s="221">
        <v>37546.0</v>
      </c>
      <c r="B36639" s="221">
        <v>40.0</v>
      </c>
      <c r="C36639" s="221">
        <v>4.0</v>
      </c>
    </row>
    <row r="36640">
      <c r="A36640" s="221">
        <v>37546.0</v>
      </c>
      <c r="B36640" s="221">
        <v>9840.0</v>
      </c>
      <c r="C36640" s="221">
        <v>8.0</v>
      </c>
    </row>
    <row r="36641">
      <c r="A36641" s="221">
        <v>37546.0</v>
      </c>
      <c r="B36641" s="221">
        <v>9842.0</v>
      </c>
      <c r="C36641" s="221">
        <v>14.0</v>
      </c>
    </row>
    <row r="36642">
      <c r="A36642" s="221">
        <v>37546.0</v>
      </c>
      <c r="B36642" s="221">
        <v>11399.0</v>
      </c>
      <c r="C36642" s="221">
        <v>8.0</v>
      </c>
    </row>
    <row r="36643">
      <c r="A36643" s="221">
        <v>37546.0</v>
      </c>
      <c r="B36643" s="221">
        <v>11535.0</v>
      </c>
      <c r="C36643" s="221">
        <v>6.0</v>
      </c>
    </row>
    <row r="36644">
      <c r="A36644" s="221">
        <v>37546.0</v>
      </c>
      <c r="B36644" s="221">
        <v>11541.0</v>
      </c>
      <c r="C36644" s="221">
        <v>5.0</v>
      </c>
    </row>
    <row r="36645">
      <c r="A36645" s="221">
        <v>37599.0</v>
      </c>
      <c r="B36645" s="221">
        <v>34.0</v>
      </c>
      <c r="C36645" s="221">
        <v>379097.0</v>
      </c>
    </row>
    <row r="36646">
      <c r="A36646" s="221">
        <v>37599.0</v>
      </c>
      <c r="B36646" s="221">
        <v>35.0</v>
      </c>
      <c r="C36646" s="221">
        <v>69078.0</v>
      </c>
    </row>
    <row r="36647">
      <c r="A36647" s="221">
        <v>37599.0</v>
      </c>
      <c r="B36647" s="221">
        <v>36.0</v>
      </c>
      <c r="C36647" s="221">
        <v>32280.0</v>
      </c>
    </row>
    <row r="36648">
      <c r="A36648" s="221">
        <v>37599.0</v>
      </c>
      <c r="B36648" s="221">
        <v>37.0</v>
      </c>
      <c r="C36648" s="221">
        <v>9108.0</v>
      </c>
    </row>
    <row r="36649">
      <c r="A36649" s="221">
        <v>37599.0</v>
      </c>
      <c r="B36649" s="221">
        <v>38.0</v>
      </c>
      <c r="C36649" s="221">
        <v>1778.0</v>
      </c>
    </row>
    <row r="36650">
      <c r="A36650" s="221">
        <v>37599.0</v>
      </c>
      <c r="B36650" s="221">
        <v>39.0</v>
      </c>
      <c r="C36650" s="221">
        <v>516.0</v>
      </c>
    </row>
    <row r="36651">
      <c r="A36651" s="221">
        <v>37599.0</v>
      </c>
      <c r="B36651" s="221">
        <v>40.0</v>
      </c>
      <c r="C36651" s="221">
        <v>745.0</v>
      </c>
    </row>
    <row r="36652">
      <c r="A36652" s="221">
        <v>37604.0</v>
      </c>
      <c r="B36652" s="221">
        <v>21009.0</v>
      </c>
      <c r="C36652" s="221">
        <v>7.0</v>
      </c>
    </row>
    <row r="36653">
      <c r="A36653" s="221">
        <v>37604.0</v>
      </c>
      <c r="B36653" s="221">
        <v>21013.0</v>
      </c>
      <c r="C36653" s="221">
        <v>8.0</v>
      </c>
    </row>
    <row r="36654">
      <c r="A36654" s="221">
        <v>37604.0</v>
      </c>
      <c r="B36654" s="221">
        <v>21017.0</v>
      </c>
      <c r="C36654" s="221">
        <v>25.0</v>
      </c>
    </row>
    <row r="36655">
      <c r="A36655" s="221">
        <v>37604.0</v>
      </c>
      <c r="B36655" s="221">
        <v>21019.0</v>
      </c>
      <c r="C36655" s="221">
        <v>17.0</v>
      </c>
    </row>
    <row r="36656">
      <c r="A36656" s="221">
        <v>37604.0</v>
      </c>
      <c r="B36656" s="221">
        <v>21021.0</v>
      </c>
      <c r="C36656" s="221">
        <v>17.0</v>
      </c>
    </row>
    <row r="36657">
      <c r="A36657" s="221">
        <v>37604.0</v>
      </c>
      <c r="B36657" s="221">
        <v>21023.0</v>
      </c>
      <c r="C36657" s="221">
        <v>8.0</v>
      </c>
    </row>
    <row r="36658">
      <c r="A36658" s="221">
        <v>37604.0</v>
      </c>
      <c r="B36658" s="221">
        <v>21025.0</v>
      </c>
      <c r="C36658" s="221">
        <v>8.0</v>
      </c>
    </row>
    <row r="36659">
      <c r="A36659" s="221">
        <v>37604.0</v>
      </c>
      <c r="B36659" s="221">
        <v>21029.0</v>
      </c>
      <c r="C36659" s="221">
        <v>5.0</v>
      </c>
    </row>
    <row r="36660">
      <c r="A36660" s="221">
        <v>37604.0</v>
      </c>
      <c r="B36660" s="221">
        <v>21035.0</v>
      </c>
      <c r="C36660" s="221">
        <v>8.0</v>
      </c>
    </row>
    <row r="36661">
      <c r="A36661" s="221">
        <v>37604.0</v>
      </c>
      <c r="B36661" s="221">
        <v>21037.0</v>
      </c>
      <c r="C36661" s="221">
        <v>13.0</v>
      </c>
    </row>
    <row r="36662">
      <c r="A36662" s="221">
        <v>37604.0</v>
      </c>
      <c r="B36662" s="221">
        <v>21039.0</v>
      </c>
      <c r="C36662" s="221">
        <v>25.0</v>
      </c>
    </row>
    <row r="36663">
      <c r="A36663" s="221">
        <v>37604.0</v>
      </c>
      <c r="B36663" s="221">
        <v>24558.0</v>
      </c>
      <c r="C36663" s="221">
        <v>16.0</v>
      </c>
    </row>
    <row r="36664">
      <c r="A36664" s="221">
        <v>37604.0</v>
      </c>
      <c r="B36664" s="221">
        <v>24560.0</v>
      </c>
      <c r="C36664" s="221">
        <v>8.0</v>
      </c>
    </row>
    <row r="36665">
      <c r="A36665" s="221">
        <v>37605.0</v>
      </c>
      <c r="B36665" s="221">
        <v>21009.0</v>
      </c>
      <c r="C36665" s="221">
        <v>7.0</v>
      </c>
    </row>
    <row r="36666">
      <c r="A36666" s="221">
        <v>37605.0</v>
      </c>
      <c r="B36666" s="221">
        <v>21013.0</v>
      </c>
      <c r="C36666" s="221">
        <v>8.0</v>
      </c>
    </row>
    <row r="36667">
      <c r="A36667" s="221">
        <v>37605.0</v>
      </c>
      <c r="B36667" s="221">
        <v>21017.0</v>
      </c>
      <c r="C36667" s="221">
        <v>8.0</v>
      </c>
    </row>
    <row r="36668">
      <c r="A36668" s="221">
        <v>37605.0</v>
      </c>
      <c r="B36668" s="221">
        <v>21019.0</v>
      </c>
      <c r="C36668" s="221">
        <v>17.0</v>
      </c>
    </row>
    <row r="36669">
      <c r="A36669" s="221">
        <v>37605.0</v>
      </c>
      <c r="B36669" s="221">
        <v>21021.0</v>
      </c>
      <c r="C36669" s="221">
        <v>9.0</v>
      </c>
    </row>
    <row r="36670">
      <c r="A36670" s="221">
        <v>37605.0</v>
      </c>
      <c r="B36670" s="221">
        <v>21023.0</v>
      </c>
      <c r="C36670" s="221">
        <v>25.0</v>
      </c>
    </row>
    <row r="36671">
      <c r="A36671" s="221">
        <v>37605.0</v>
      </c>
      <c r="B36671" s="221">
        <v>21025.0</v>
      </c>
      <c r="C36671" s="221">
        <v>8.0</v>
      </c>
    </row>
    <row r="36672">
      <c r="A36672" s="221">
        <v>37605.0</v>
      </c>
      <c r="B36672" s="221">
        <v>21029.0</v>
      </c>
      <c r="C36672" s="221">
        <v>5.0</v>
      </c>
    </row>
    <row r="36673">
      <c r="A36673" s="221">
        <v>37605.0</v>
      </c>
      <c r="B36673" s="221">
        <v>21035.0</v>
      </c>
      <c r="C36673" s="221">
        <v>17.0</v>
      </c>
    </row>
    <row r="36674">
      <c r="A36674" s="221">
        <v>37605.0</v>
      </c>
      <c r="B36674" s="221">
        <v>21037.0</v>
      </c>
      <c r="C36674" s="221">
        <v>13.0</v>
      </c>
    </row>
    <row r="36675">
      <c r="A36675" s="221">
        <v>37605.0</v>
      </c>
      <c r="B36675" s="221">
        <v>21039.0</v>
      </c>
      <c r="C36675" s="221">
        <v>25.0</v>
      </c>
    </row>
    <row r="36676">
      <c r="A36676" s="221">
        <v>37605.0</v>
      </c>
      <c r="B36676" s="221">
        <v>24558.0</v>
      </c>
      <c r="C36676" s="221">
        <v>16.0</v>
      </c>
    </row>
    <row r="36677">
      <c r="A36677" s="221">
        <v>37605.0</v>
      </c>
      <c r="B36677" s="221">
        <v>24560.0</v>
      </c>
      <c r="C36677" s="221">
        <v>8.0</v>
      </c>
    </row>
    <row r="36678">
      <c r="A36678" s="221">
        <v>37606.0</v>
      </c>
      <c r="B36678" s="221">
        <v>21009.0</v>
      </c>
      <c r="C36678" s="221">
        <v>7.0</v>
      </c>
    </row>
    <row r="36679">
      <c r="A36679" s="221">
        <v>37606.0</v>
      </c>
      <c r="B36679" s="221">
        <v>21013.0</v>
      </c>
      <c r="C36679" s="221">
        <v>8.0</v>
      </c>
    </row>
    <row r="36680">
      <c r="A36680" s="221">
        <v>37606.0</v>
      </c>
      <c r="B36680" s="221">
        <v>21017.0</v>
      </c>
      <c r="C36680" s="221">
        <v>12.0</v>
      </c>
    </row>
    <row r="36681">
      <c r="A36681" s="221">
        <v>37606.0</v>
      </c>
      <c r="B36681" s="221">
        <v>21019.0</v>
      </c>
      <c r="C36681" s="221">
        <v>17.0</v>
      </c>
    </row>
    <row r="36682">
      <c r="A36682" s="221">
        <v>37606.0</v>
      </c>
      <c r="B36682" s="221">
        <v>21021.0</v>
      </c>
      <c r="C36682" s="221">
        <v>16.0</v>
      </c>
    </row>
    <row r="36683">
      <c r="A36683" s="221">
        <v>37606.0</v>
      </c>
      <c r="B36683" s="221">
        <v>21023.0</v>
      </c>
      <c r="C36683" s="221">
        <v>21.0</v>
      </c>
    </row>
    <row r="36684">
      <c r="A36684" s="221">
        <v>37606.0</v>
      </c>
      <c r="B36684" s="221">
        <v>21025.0</v>
      </c>
      <c r="C36684" s="221">
        <v>8.0</v>
      </c>
    </row>
    <row r="36685">
      <c r="A36685" s="221">
        <v>37606.0</v>
      </c>
      <c r="B36685" s="221">
        <v>21029.0</v>
      </c>
      <c r="C36685" s="221">
        <v>5.0</v>
      </c>
    </row>
    <row r="36686">
      <c r="A36686" s="221">
        <v>37606.0</v>
      </c>
      <c r="B36686" s="221">
        <v>21035.0</v>
      </c>
      <c r="C36686" s="221">
        <v>10.0</v>
      </c>
    </row>
    <row r="36687">
      <c r="A36687" s="221">
        <v>37606.0</v>
      </c>
      <c r="B36687" s="221">
        <v>21037.0</v>
      </c>
      <c r="C36687" s="221">
        <v>13.0</v>
      </c>
    </row>
    <row r="36688">
      <c r="A36688" s="221">
        <v>37606.0</v>
      </c>
      <c r="B36688" s="221">
        <v>21039.0</v>
      </c>
      <c r="C36688" s="221">
        <v>25.0</v>
      </c>
    </row>
    <row r="36689">
      <c r="A36689" s="221">
        <v>37606.0</v>
      </c>
      <c r="B36689" s="221">
        <v>24558.0</v>
      </c>
      <c r="C36689" s="221">
        <v>16.0</v>
      </c>
    </row>
    <row r="36690">
      <c r="A36690" s="221">
        <v>37606.0</v>
      </c>
      <c r="B36690" s="221">
        <v>24560.0</v>
      </c>
      <c r="C36690" s="221">
        <v>8.0</v>
      </c>
    </row>
    <row r="36691">
      <c r="A36691" s="221">
        <v>37607.0</v>
      </c>
      <c r="B36691" s="221">
        <v>21009.0</v>
      </c>
      <c r="C36691" s="221">
        <v>7.0</v>
      </c>
    </row>
    <row r="36692">
      <c r="A36692" s="221">
        <v>37607.0</v>
      </c>
      <c r="B36692" s="221">
        <v>21013.0</v>
      </c>
      <c r="C36692" s="221">
        <v>8.0</v>
      </c>
    </row>
    <row r="36693">
      <c r="A36693" s="221">
        <v>37607.0</v>
      </c>
      <c r="B36693" s="221">
        <v>21017.0</v>
      </c>
      <c r="C36693" s="221">
        <v>21.0</v>
      </c>
    </row>
    <row r="36694">
      <c r="A36694" s="221">
        <v>37607.0</v>
      </c>
      <c r="B36694" s="221">
        <v>21019.0</v>
      </c>
      <c r="C36694" s="221">
        <v>17.0</v>
      </c>
    </row>
    <row r="36695">
      <c r="A36695" s="221">
        <v>37607.0</v>
      </c>
      <c r="B36695" s="221">
        <v>21021.0</v>
      </c>
      <c r="C36695" s="221">
        <v>11.0</v>
      </c>
    </row>
    <row r="36696">
      <c r="A36696" s="221">
        <v>37607.0</v>
      </c>
      <c r="B36696" s="221">
        <v>21023.0</v>
      </c>
      <c r="C36696" s="221">
        <v>12.0</v>
      </c>
    </row>
    <row r="36697">
      <c r="A36697" s="221">
        <v>37607.0</v>
      </c>
      <c r="B36697" s="221">
        <v>21025.0</v>
      </c>
      <c r="C36697" s="221">
        <v>8.0</v>
      </c>
    </row>
    <row r="36698">
      <c r="A36698" s="221">
        <v>37607.0</v>
      </c>
      <c r="B36698" s="221">
        <v>21029.0</v>
      </c>
      <c r="C36698" s="221">
        <v>5.0</v>
      </c>
    </row>
    <row r="36699">
      <c r="A36699" s="221">
        <v>37607.0</v>
      </c>
      <c r="B36699" s="221">
        <v>21035.0</v>
      </c>
      <c r="C36699" s="221">
        <v>15.0</v>
      </c>
    </row>
    <row r="36700">
      <c r="A36700" s="221">
        <v>37607.0</v>
      </c>
      <c r="B36700" s="221">
        <v>21037.0</v>
      </c>
      <c r="C36700" s="221">
        <v>13.0</v>
      </c>
    </row>
    <row r="36701">
      <c r="A36701" s="221">
        <v>37607.0</v>
      </c>
      <c r="B36701" s="221">
        <v>21039.0</v>
      </c>
      <c r="C36701" s="221">
        <v>25.0</v>
      </c>
    </row>
    <row r="36702">
      <c r="A36702" s="221">
        <v>37607.0</v>
      </c>
      <c r="B36702" s="221">
        <v>24558.0</v>
      </c>
      <c r="C36702" s="221">
        <v>16.0</v>
      </c>
    </row>
    <row r="36703">
      <c r="A36703" s="221">
        <v>37607.0</v>
      </c>
      <c r="B36703" s="221">
        <v>24560.0</v>
      </c>
      <c r="C36703" s="221">
        <v>8.0</v>
      </c>
    </row>
    <row r="36704">
      <c r="A36704" s="221">
        <v>37608.0</v>
      </c>
      <c r="B36704" s="221">
        <v>34.0</v>
      </c>
      <c r="C36704" s="221">
        <v>66156.0</v>
      </c>
    </row>
    <row r="36705">
      <c r="A36705" s="221">
        <v>37608.0</v>
      </c>
      <c r="B36705" s="221">
        <v>35.0</v>
      </c>
      <c r="C36705" s="221">
        <v>36064.0</v>
      </c>
    </row>
    <row r="36706">
      <c r="A36706" s="221">
        <v>37608.0</v>
      </c>
      <c r="B36706" s="221">
        <v>36.0</v>
      </c>
      <c r="C36706" s="221">
        <v>17147.0</v>
      </c>
    </row>
    <row r="36707">
      <c r="A36707" s="221">
        <v>37608.0</v>
      </c>
      <c r="B36707" s="221">
        <v>37.0</v>
      </c>
      <c r="C36707" s="221">
        <v>9360.0</v>
      </c>
    </row>
    <row r="36708">
      <c r="A36708" s="221">
        <v>37608.0</v>
      </c>
      <c r="B36708" s="221">
        <v>38.0</v>
      </c>
      <c r="C36708" s="221">
        <v>2824.0</v>
      </c>
    </row>
    <row r="36709">
      <c r="A36709" s="221">
        <v>37608.0</v>
      </c>
      <c r="B36709" s="221">
        <v>39.0</v>
      </c>
      <c r="C36709" s="221">
        <v>204.0</v>
      </c>
    </row>
    <row r="36710">
      <c r="A36710" s="221">
        <v>37608.0</v>
      </c>
      <c r="B36710" s="221">
        <v>40.0</v>
      </c>
      <c r="C36710" s="221">
        <v>40.0</v>
      </c>
    </row>
    <row r="36711">
      <c r="A36711" s="221">
        <v>37610.0</v>
      </c>
      <c r="B36711" s="221">
        <v>34.0</v>
      </c>
      <c r="C36711" s="221">
        <v>66156.0</v>
      </c>
    </row>
    <row r="36712">
      <c r="A36712" s="221">
        <v>37610.0</v>
      </c>
      <c r="B36712" s="221">
        <v>35.0</v>
      </c>
      <c r="C36712" s="221">
        <v>36064.0</v>
      </c>
    </row>
    <row r="36713">
      <c r="A36713" s="221">
        <v>37610.0</v>
      </c>
      <c r="B36713" s="221">
        <v>36.0</v>
      </c>
      <c r="C36713" s="221">
        <v>17147.0</v>
      </c>
    </row>
    <row r="36714">
      <c r="A36714" s="221">
        <v>37610.0</v>
      </c>
      <c r="B36714" s="221">
        <v>37.0</v>
      </c>
      <c r="C36714" s="221">
        <v>9360.0</v>
      </c>
    </row>
    <row r="36715">
      <c r="A36715" s="221">
        <v>37610.0</v>
      </c>
      <c r="B36715" s="221">
        <v>38.0</v>
      </c>
      <c r="C36715" s="221">
        <v>2824.0</v>
      </c>
    </row>
    <row r="36716">
      <c r="A36716" s="221">
        <v>37610.0</v>
      </c>
      <c r="B36716" s="221">
        <v>39.0</v>
      </c>
      <c r="C36716" s="221">
        <v>204.0</v>
      </c>
    </row>
    <row r="36717">
      <c r="A36717" s="221">
        <v>37610.0</v>
      </c>
      <c r="B36717" s="221">
        <v>40.0</v>
      </c>
      <c r="C36717" s="221">
        <v>40.0</v>
      </c>
    </row>
    <row r="36718">
      <c r="A36718" s="221">
        <v>37611.0</v>
      </c>
      <c r="B36718" s="221">
        <v>34.0</v>
      </c>
      <c r="C36718" s="221">
        <v>66156.0</v>
      </c>
    </row>
    <row r="36719">
      <c r="A36719" s="221">
        <v>37611.0</v>
      </c>
      <c r="B36719" s="221">
        <v>35.0</v>
      </c>
      <c r="C36719" s="221">
        <v>36064.0</v>
      </c>
    </row>
    <row r="36720">
      <c r="A36720" s="221">
        <v>37611.0</v>
      </c>
      <c r="B36720" s="221">
        <v>36.0</v>
      </c>
      <c r="C36720" s="221">
        <v>17147.0</v>
      </c>
    </row>
    <row r="36721">
      <c r="A36721" s="221">
        <v>37611.0</v>
      </c>
      <c r="B36721" s="221">
        <v>37.0</v>
      </c>
      <c r="C36721" s="221">
        <v>9360.0</v>
      </c>
    </row>
    <row r="36722">
      <c r="A36722" s="221">
        <v>37611.0</v>
      </c>
      <c r="B36722" s="221">
        <v>38.0</v>
      </c>
      <c r="C36722" s="221">
        <v>2824.0</v>
      </c>
    </row>
    <row r="36723">
      <c r="A36723" s="221">
        <v>37611.0</v>
      </c>
      <c r="B36723" s="221">
        <v>39.0</v>
      </c>
      <c r="C36723" s="221">
        <v>204.0</v>
      </c>
    </row>
    <row r="36724">
      <c r="A36724" s="221">
        <v>37611.0</v>
      </c>
      <c r="B36724" s="221">
        <v>40.0</v>
      </c>
      <c r="C36724" s="221">
        <v>40.0</v>
      </c>
    </row>
    <row r="36725">
      <c r="A36725" s="221">
        <v>37612.0</v>
      </c>
      <c r="B36725" s="221">
        <v>34.0</v>
      </c>
      <c r="C36725" s="221">
        <v>66156.0</v>
      </c>
    </row>
    <row r="36726">
      <c r="A36726" s="221">
        <v>37612.0</v>
      </c>
      <c r="B36726" s="221">
        <v>35.0</v>
      </c>
      <c r="C36726" s="221">
        <v>36064.0</v>
      </c>
    </row>
    <row r="36727">
      <c r="A36727" s="221">
        <v>37612.0</v>
      </c>
      <c r="B36727" s="221">
        <v>36.0</v>
      </c>
      <c r="C36727" s="221">
        <v>17147.0</v>
      </c>
    </row>
    <row r="36728">
      <c r="A36728" s="221">
        <v>37612.0</v>
      </c>
      <c r="B36728" s="221">
        <v>37.0</v>
      </c>
      <c r="C36728" s="221">
        <v>9360.0</v>
      </c>
    </row>
    <row r="36729">
      <c r="A36729" s="221">
        <v>37612.0</v>
      </c>
      <c r="B36729" s="221">
        <v>38.0</v>
      </c>
      <c r="C36729" s="221">
        <v>2824.0</v>
      </c>
    </row>
    <row r="36730">
      <c r="A36730" s="221">
        <v>37612.0</v>
      </c>
      <c r="B36730" s="221">
        <v>39.0</v>
      </c>
      <c r="C36730" s="221">
        <v>204.0</v>
      </c>
    </row>
    <row r="36731">
      <c r="A36731" s="221">
        <v>37612.0</v>
      </c>
      <c r="B36731" s="221">
        <v>40.0</v>
      </c>
      <c r="C36731" s="221">
        <v>40.0</v>
      </c>
    </row>
    <row r="36732">
      <c r="A36732" s="221">
        <v>37613.0</v>
      </c>
      <c r="B36732" s="221">
        <v>34.0</v>
      </c>
      <c r="C36732" s="221">
        <v>66156.0</v>
      </c>
    </row>
    <row r="36733">
      <c r="A36733" s="221">
        <v>37613.0</v>
      </c>
      <c r="B36733" s="221">
        <v>35.0</v>
      </c>
      <c r="C36733" s="221">
        <v>36064.0</v>
      </c>
    </row>
    <row r="36734">
      <c r="A36734" s="221">
        <v>37613.0</v>
      </c>
      <c r="B36734" s="221">
        <v>36.0</v>
      </c>
      <c r="C36734" s="221">
        <v>17147.0</v>
      </c>
    </row>
    <row r="36735">
      <c r="A36735" s="221">
        <v>37613.0</v>
      </c>
      <c r="B36735" s="221">
        <v>37.0</v>
      </c>
      <c r="C36735" s="221">
        <v>9360.0</v>
      </c>
    </row>
    <row r="36736">
      <c r="A36736" s="221">
        <v>37613.0</v>
      </c>
      <c r="B36736" s="221">
        <v>38.0</v>
      </c>
      <c r="C36736" s="221">
        <v>2824.0</v>
      </c>
    </row>
    <row r="36737">
      <c r="A36737" s="221">
        <v>37613.0</v>
      </c>
      <c r="B36737" s="221">
        <v>39.0</v>
      </c>
      <c r="C36737" s="221">
        <v>204.0</v>
      </c>
    </row>
    <row r="36738">
      <c r="A36738" s="221">
        <v>37613.0</v>
      </c>
      <c r="B36738" s="221">
        <v>40.0</v>
      </c>
      <c r="C36738" s="221">
        <v>40.0</v>
      </c>
    </row>
    <row r="36739">
      <c r="A36739" s="221">
        <v>37622.0</v>
      </c>
      <c r="B36739" s="221">
        <v>34.0</v>
      </c>
      <c r="C36739" s="221">
        <v>520.0</v>
      </c>
    </row>
    <row r="36740">
      <c r="A36740" s="221">
        <v>37622.0</v>
      </c>
      <c r="B36740" s="221">
        <v>35.0</v>
      </c>
      <c r="C36740" s="221">
        <v>39.0</v>
      </c>
    </row>
    <row r="36741">
      <c r="A36741" s="221">
        <v>37622.0</v>
      </c>
      <c r="B36741" s="221">
        <v>36.0</v>
      </c>
      <c r="C36741" s="221">
        <v>198.0</v>
      </c>
    </row>
    <row r="36742">
      <c r="A36742" s="221">
        <v>37622.0</v>
      </c>
      <c r="B36742" s="221">
        <v>37.0</v>
      </c>
      <c r="C36742" s="221">
        <v>96.0</v>
      </c>
    </row>
    <row r="36743">
      <c r="A36743" s="221">
        <v>37622.0</v>
      </c>
      <c r="B36743" s="221">
        <v>39.0</v>
      </c>
      <c r="C36743" s="221">
        <v>2.0</v>
      </c>
    </row>
    <row r="36744">
      <c r="A36744" s="221">
        <v>37622.0</v>
      </c>
      <c r="B36744" s="221">
        <v>40.0</v>
      </c>
      <c r="C36744" s="221">
        <v>2.0</v>
      </c>
    </row>
    <row r="36745">
      <c r="A36745" s="221">
        <v>37623.0</v>
      </c>
      <c r="B36745" s="221">
        <v>34.0</v>
      </c>
      <c r="C36745" s="221">
        <v>520.0</v>
      </c>
    </row>
    <row r="36746">
      <c r="A36746" s="221">
        <v>37623.0</v>
      </c>
      <c r="B36746" s="221">
        <v>35.0</v>
      </c>
      <c r="C36746" s="221">
        <v>39.0</v>
      </c>
    </row>
    <row r="36747">
      <c r="A36747" s="221">
        <v>37623.0</v>
      </c>
      <c r="B36747" s="221">
        <v>36.0</v>
      </c>
      <c r="C36747" s="221">
        <v>198.0</v>
      </c>
    </row>
    <row r="36748">
      <c r="A36748" s="221">
        <v>37623.0</v>
      </c>
      <c r="B36748" s="221">
        <v>37.0</v>
      </c>
      <c r="C36748" s="221">
        <v>96.0</v>
      </c>
    </row>
    <row r="36749">
      <c r="A36749" s="221">
        <v>37623.0</v>
      </c>
      <c r="B36749" s="221">
        <v>39.0</v>
      </c>
      <c r="C36749" s="221">
        <v>2.0</v>
      </c>
    </row>
    <row r="36750">
      <c r="A36750" s="221">
        <v>37623.0</v>
      </c>
      <c r="B36750" s="221">
        <v>40.0</v>
      </c>
      <c r="C36750" s="221">
        <v>2.0</v>
      </c>
    </row>
    <row r="36751">
      <c r="A36751" s="221">
        <v>37624.0</v>
      </c>
      <c r="B36751" s="221">
        <v>34.0</v>
      </c>
      <c r="C36751" s="221">
        <v>520.0</v>
      </c>
    </row>
    <row r="36752">
      <c r="A36752" s="221">
        <v>37624.0</v>
      </c>
      <c r="B36752" s="221">
        <v>35.0</v>
      </c>
      <c r="C36752" s="221">
        <v>39.0</v>
      </c>
    </row>
    <row r="36753">
      <c r="A36753" s="221">
        <v>37624.0</v>
      </c>
      <c r="B36753" s="221">
        <v>36.0</v>
      </c>
      <c r="C36753" s="221">
        <v>198.0</v>
      </c>
    </row>
    <row r="36754">
      <c r="A36754" s="221">
        <v>37624.0</v>
      </c>
      <c r="B36754" s="221">
        <v>37.0</v>
      </c>
      <c r="C36754" s="221">
        <v>96.0</v>
      </c>
    </row>
    <row r="36755">
      <c r="A36755" s="221">
        <v>37624.0</v>
      </c>
      <c r="B36755" s="221">
        <v>39.0</v>
      </c>
      <c r="C36755" s="221">
        <v>2.0</v>
      </c>
    </row>
    <row r="36756">
      <c r="A36756" s="221">
        <v>37624.0</v>
      </c>
      <c r="B36756" s="221">
        <v>40.0</v>
      </c>
      <c r="C36756" s="221">
        <v>2.0</v>
      </c>
    </row>
    <row r="36757">
      <c r="A36757" s="221">
        <v>37625.0</v>
      </c>
      <c r="B36757" s="221">
        <v>34.0</v>
      </c>
      <c r="C36757" s="221">
        <v>1484.0</v>
      </c>
    </row>
    <row r="36758">
      <c r="A36758" s="221">
        <v>37625.0</v>
      </c>
      <c r="B36758" s="221">
        <v>35.0</v>
      </c>
      <c r="C36758" s="221">
        <v>211.0</v>
      </c>
    </row>
    <row r="36759">
      <c r="A36759" s="221">
        <v>37625.0</v>
      </c>
      <c r="B36759" s="221">
        <v>36.0</v>
      </c>
      <c r="C36759" s="221">
        <v>397.0</v>
      </c>
    </row>
    <row r="36760">
      <c r="A36760" s="221">
        <v>37625.0</v>
      </c>
      <c r="B36760" s="221">
        <v>37.0</v>
      </c>
      <c r="C36760" s="221">
        <v>198.0</v>
      </c>
    </row>
    <row r="36761">
      <c r="A36761" s="221">
        <v>37625.0</v>
      </c>
      <c r="B36761" s="221">
        <v>39.0</v>
      </c>
      <c r="C36761" s="221">
        <v>40.0</v>
      </c>
    </row>
    <row r="36762">
      <c r="A36762" s="221">
        <v>37625.0</v>
      </c>
      <c r="B36762" s="221">
        <v>40.0</v>
      </c>
      <c r="C36762" s="221">
        <v>6.0</v>
      </c>
    </row>
    <row r="36763">
      <c r="A36763" s="221">
        <v>37626.0</v>
      </c>
      <c r="B36763" s="221">
        <v>34.0</v>
      </c>
      <c r="C36763" s="221">
        <v>1484.0</v>
      </c>
    </row>
    <row r="36764">
      <c r="A36764" s="221">
        <v>37626.0</v>
      </c>
      <c r="B36764" s="221">
        <v>35.0</v>
      </c>
      <c r="C36764" s="221">
        <v>211.0</v>
      </c>
    </row>
    <row r="36765">
      <c r="A36765" s="221">
        <v>37626.0</v>
      </c>
      <c r="B36765" s="221">
        <v>36.0</v>
      </c>
      <c r="C36765" s="221">
        <v>397.0</v>
      </c>
    </row>
    <row r="36766">
      <c r="A36766" s="221">
        <v>37626.0</v>
      </c>
      <c r="B36766" s="221">
        <v>37.0</v>
      </c>
      <c r="C36766" s="221">
        <v>198.0</v>
      </c>
    </row>
    <row r="36767">
      <c r="A36767" s="221">
        <v>37626.0</v>
      </c>
      <c r="B36767" s="221">
        <v>39.0</v>
      </c>
      <c r="C36767" s="221">
        <v>40.0</v>
      </c>
    </row>
    <row r="36768">
      <c r="A36768" s="221">
        <v>37626.0</v>
      </c>
      <c r="B36768" s="221">
        <v>40.0</v>
      </c>
      <c r="C36768" s="221">
        <v>6.0</v>
      </c>
    </row>
    <row r="36769">
      <c r="A36769" s="221">
        <v>37627.0</v>
      </c>
      <c r="B36769" s="221">
        <v>34.0</v>
      </c>
      <c r="C36769" s="221">
        <v>1484.0</v>
      </c>
    </row>
    <row r="36770">
      <c r="A36770" s="221">
        <v>37627.0</v>
      </c>
      <c r="B36770" s="221">
        <v>35.0</v>
      </c>
      <c r="C36770" s="221">
        <v>211.0</v>
      </c>
    </row>
    <row r="36771">
      <c r="A36771" s="221">
        <v>37627.0</v>
      </c>
      <c r="B36771" s="221">
        <v>36.0</v>
      </c>
      <c r="C36771" s="221">
        <v>397.0</v>
      </c>
    </row>
    <row r="36772">
      <c r="A36772" s="221">
        <v>37627.0</v>
      </c>
      <c r="B36772" s="221">
        <v>37.0</v>
      </c>
      <c r="C36772" s="221">
        <v>198.0</v>
      </c>
    </row>
    <row r="36773">
      <c r="A36773" s="221">
        <v>37627.0</v>
      </c>
      <c r="B36773" s="221">
        <v>39.0</v>
      </c>
      <c r="C36773" s="221">
        <v>40.0</v>
      </c>
    </row>
    <row r="36774">
      <c r="A36774" s="221">
        <v>37627.0</v>
      </c>
      <c r="B36774" s="221">
        <v>40.0</v>
      </c>
      <c r="C36774" s="221">
        <v>6.0</v>
      </c>
    </row>
    <row r="36775">
      <c r="A36775" s="221">
        <v>37628.0</v>
      </c>
      <c r="B36775" s="221">
        <v>34.0</v>
      </c>
      <c r="C36775" s="221">
        <v>1486.0</v>
      </c>
    </row>
    <row r="36776">
      <c r="A36776" s="221">
        <v>37628.0</v>
      </c>
      <c r="B36776" s="221">
        <v>35.0</v>
      </c>
      <c r="C36776" s="221">
        <v>1486.0</v>
      </c>
    </row>
    <row r="36777">
      <c r="A36777" s="221">
        <v>37628.0</v>
      </c>
      <c r="B36777" s="221">
        <v>36.0</v>
      </c>
      <c r="C36777" s="221">
        <v>1486.0</v>
      </c>
    </row>
    <row r="36778">
      <c r="A36778" s="221">
        <v>37628.0</v>
      </c>
      <c r="B36778" s="221">
        <v>37.0</v>
      </c>
      <c r="C36778" s="221">
        <v>1486.0</v>
      </c>
    </row>
    <row r="36779">
      <c r="A36779" s="221">
        <v>37628.0</v>
      </c>
      <c r="B36779" s="221">
        <v>39.0</v>
      </c>
      <c r="C36779" s="221">
        <v>100.0</v>
      </c>
    </row>
    <row r="36780">
      <c r="A36780" s="221">
        <v>37628.0</v>
      </c>
      <c r="B36780" s="221">
        <v>40.0</v>
      </c>
      <c r="C36780" s="221">
        <v>48.0</v>
      </c>
    </row>
    <row r="36781">
      <c r="A36781" s="221">
        <v>37629.0</v>
      </c>
      <c r="B36781" s="221">
        <v>34.0</v>
      </c>
      <c r="C36781" s="221">
        <v>1486.0</v>
      </c>
    </row>
    <row r="36782">
      <c r="A36782" s="221">
        <v>37629.0</v>
      </c>
      <c r="B36782" s="221">
        <v>35.0</v>
      </c>
      <c r="C36782" s="221">
        <v>1486.0</v>
      </c>
    </row>
    <row r="36783">
      <c r="A36783" s="221">
        <v>37629.0</v>
      </c>
      <c r="B36783" s="221">
        <v>36.0</v>
      </c>
      <c r="C36783" s="221">
        <v>1486.0</v>
      </c>
    </row>
    <row r="36784">
      <c r="A36784" s="221">
        <v>37629.0</v>
      </c>
      <c r="B36784" s="221">
        <v>37.0</v>
      </c>
      <c r="C36784" s="221">
        <v>1486.0</v>
      </c>
    </row>
    <row r="36785">
      <c r="A36785" s="221">
        <v>37629.0</v>
      </c>
      <c r="B36785" s="221">
        <v>39.0</v>
      </c>
      <c r="C36785" s="221">
        <v>100.0</v>
      </c>
    </row>
    <row r="36786">
      <c r="A36786" s="221">
        <v>37629.0</v>
      </c>
      <c r="B36786" s="221">
        <v>40.0</v>
      </c>
      <c r="C36786" s="221">
        <v>48.0</v>
      </c>
    </row>
    <row r="36787">
      <c r="A36787" s="221">
        <v>37630.0</v>
      </c>
      <c r="B36787" s="221">
        <v>34.0</v>
      </c>
      <c r="C36787" s="221">
        <v>1486.0</v>
      </c>
    </row>
    <row r="36788">
      <c r="A36788" s="221">
        <v>37630.0</v>
      </c>
      <c r="B36788" s="221">
        <v>35.0</v>
      </c>
      <c r="C36788" s="221">
        <v>1486.0</v>
      </c>
    </row>
    <row r="36789">
      <c r="A36789" s="221">
        <v>37630.0</v>
      </c>
      <c r="B36789" s="221">
        <v>36.0</v>
      </c>
      <c r="C36789" s="221">
        <v>1486.0</v>
      </c>
    </row>
    <row r="36790">
      <c r="A36790" s="221">
        <v>37630.0</v>
      </c>
      <c r="B36790" s="221">
        <v>37.0</v>
      </c>
      <c r="C36790" s="221">
        <v>1486.0</v>
      </c>
    </row>
    <row r="36791">
      <c r="A36791" s="221">
        <v>37630.0</v>
      </c>
      <c r="B36791" s="221">
        <v>39.0</v>
      </c>
      <c r="C36791" s="221">
        <v>100.0</v>
      </c>
    </row>
    <row r="36792">
      <c r="A36792" s="221">
        <v>37630.0</v>
      </c>
      <c r="B36792" s="221">
        <v>40.0</v>
      </c>
      <c r="C36792" s="221">
        <v>48.0</v>
      </c>
    </row>
    <row r="36793">
      <c r="A36793" s="221">
        <v>37631.0</v>
      </c>
      <c r="B36793" s="221">
        <v>34.0</v>
      </c>
      <c r="C36793" s="221">
        <v>1486.0</v>
      </c>
    </row>
    <row r="36794">
      <c r="A36794" s="221">
        <v>37631.0</v>
      </c>
      <c r="B36794" s="221">
        <v>35.0</v>
      </c>
      <c r="C36794" s="221">
        <v>1486.0</v>
      </c>
    </row>
    <row r="36795">
      <c r="A36795" s="221">
        <v>37631.0</v>
      </c>
      <c r="B36795" s="221">
        <v>36.0</v>
      </c>
      <c r="C36795" s="221">
        <v>1486.0</v>
      </c>
    </row>
    <row r="36796">
      <c r="A36796" s="221">
        <v>37631.0</v>
      </c>
      <c r="B36796" s="221">
        <v>37.0</v>
      </c>
      <c r="C36796" s="221">
        <v>1486.0</v>
      </c>
    </row>
    <row r="36797">
      <c r="A36797" s="221">
        <v>37631.0</v>
      </c>
      <c r="B36797" s="221">
        <v>39.0</v>
      </c>
      <c r="C36797" s="221">
        <v>100.0</v>
      </c>
    </row>
    <row r="36798">
      <c r="A36798" s="221">
        <v>37631.0</v>
      </c>
      <c r="B36798" s="221">
        <v>40.0</v>
      </c>
      <c r="C36798" s="221">
        <v>48.0</v>
      </c>
    </row>
    <row r="36799">
      <c r="A36799" s="221">
        <v>37821.0</v>
      </c>
      <c r="B36799" s="221">
        <v>34.0</v>
      </c>
      <c r="C36799" s="221">
        <v>10000.0</v>
      </c>
    </row>
    <row r="36800">
      <c r="A36800" s="221">
        <v>37821.0</v>
      </c>
      <c r="B36800" s="221">
        <v>35.0</v>
      </c>
      <c r="C36800" s="221">
        <v>2000.0</v>
      </c>
    </row>
    <row r="36801">
      <c r="A36801" s="221">
        <v>37821.0</v>
      </c>
      <c r="B36801" s="221">
        <v>36.0</v>
      </c>
      <c r="C36801" s="221">
        <v>700.0</v>
      </c>
    </row>
    <row r="36802">
      <c r="A36802" s="221">
        <v>37821.0</v>
      </c>
      <c r="B36802" s="221">
        <v>37.0</v>
      </c>
      <c r="C36802" s="221">
        <v>80.0</v>
      </c>
    </row>
    <row r="36803">
      <c r="A36803" s="221">
        <v>37821.0</v>
      </c>
      <c r="B36803" s="221">
        <v>38.0</v>
      </c>
      <c r="C36803" s="221">
        <v>15.0</v>
      </c>
    </row>
    <row r="36804">
      <c r="A36804" s="221">
        <v>37821.0</v>
      </c>
      <c r="B36804" s="221">
        <v>39.0</v>
      </c>
      <c r="C36804" s="221">
        <v>7.0</v>
      </c>
    </row>
    <row r="36805">
      <c r="A36805" s="221">
        <v>37821.0</v>
      </c>
      <c r="B36805" s="221">
        <v>40.0</v>
      </c>
      <c r="C36805" s="221">
        <v>3.0</v>
      </c>
    </row>
    <row r="36806">
      <c r="A36806" s="221">
        <v>37822.0</v>
      </c>
      <c r="B36806" s="221">
        <v>34.0</v>
      </c>
      <c r="C36806" s="221">
        <v>10000.0</v>
      </c>
    </row>
    <row r="36807">
      <c r="A36807" s="221">
        <v>37822.0</v>
      </c>
      <c r="B36807" s="221">
        <v>35.0</v>
      </c>
      <c r="C36807" s="221">
        <v>2000.0</v>
      </c>
    </row>
    <row r="36808">
      <c r="A36808" s="221">
        <v>37822.0</v>
      </c>
      <c r="B36808" s="221">
        <v>36.0</v>
      </c>
      <c r="C36808" s="221">
        <v>700.0</v>
      </c>
    </row>
    <row r="36809">
      <c r="A36809" s="221">
        <v>37822.0</v>
      </c>
      <c r="B36809" s="221">
        <v>37.0</v>
      </c>
      <c r="C36809" s="221">
        <v>80.0</v>
      </c>
    </row>
    <row r="36810">
      <c r="A36810" s="221">
        <v>37822.0</v>
      </c>
      <c r="B36810" s="221">
        <v>38.0</v>
      </c>
      <c r="C36810" s="221">
        <v>15.0</v>
      </c>
    </row>
    <row r="36811">
      <c r="A36811" s="221">
        <v>37822.0</v>
      </c>
      <c r="B36811" s="221">
        <v>39.0</v>
      </c>
      <c r="C36811" s="221">
        <v>7.0</v>
      </c>
    </row>
    <row r="36812">
      <c r="A36812" s="221">
        <v>37822.0</v>
      </c>
      <c r="B36812" s="221">
        <v>40.0</v>
      </c>
      <c r="C36812" s="221">
        <v>3.0</v>
      </c>
    </row>
    <row r="36813">
      <c r="A36813" s="221">
        <v>37823.0</v>
      </c>
      <c r="B36813" s="221">
        <v>34.0</v>
      </c>
      <c r="C36813" s="221">
        <v>10000.0</v>
      </c>
    </row>
    <row r="36814">
      <c r="A36814" s="221">
        <v>37823.0</v>
      </c>
      <c r="B36814" s="221">
        <v>35.0</v>
      </c>
      <c r="C36814" s="221">
        <v>2000.0</v>
      </c>
    </row>
    <row r="36815">
      <c r="A36815" s="221">
        <v>37823.0</v>
      </c>
      <c r="B36815" s="221">
        <v>36.0</v>
      </c>
      <c r="C36815" s="221">
        <v>700.0</v>
      </c>
    </row>
    <row r="36816">
      <c r="A36816" s="221">
        <v>37823.0</v>
      </c>
      <c r="B36816" s="221">
        <v>37.0</v>
      </c>
      <c r="C36816" s="221">
        <v>80.0</v>
      </c>
    </row>
    <row r="36817">
      <c r="A36817" s="221">
        <v>37823.0</v>
      </c>
      <c r="B36817" s="221">
        <v>38.0</v>
      </c>
      <c r="C36817" s="221">
        <v>15.0</v>
      </c>
    </row>
    <row r="36818">
      <c r="A36818" s="221">
        <v>37823.0</v>
      </c>
      <c r="B36818" s="221">
        <v>39.0</v>
      </c>
      <c r="C36818" s="221">
        <v>7.0</v>
      </c>
    </row>
    <row r="36819">
      <c r="A36819" s="221">
        <v>37823.0</v>
      </c>
      <c r="B36819" s="221">
        <v>40.0</v>
      </c>
      <c r="C36819" s="221">
        <v>3.0</v>
      </c>
    </row>
    <row r="36820">
      <c r="A36820" s="221">
        <v>37824.0</v>
      </c>
      <c r="B36820" s="221">
        <v>34.0</v>
      </c>
      <c r="C36820" s="221">
        <v>10000.0</v>
      </c>
    </row>
    <row r="36821">
      <c r="A36821" s="221">
        <v>37824.0</v>
      </c>
      <c r="B36821" s="221">
        <v>35.0</v>
      </c>
      <c r="C36821" s="221">
        <v>2000.0</v>
      </c>
    </row>
    <row r="36822">
      <c r="A36822" s="221">
        <v>37824.0</v>
      </c>
      <c r="B36822" s="221">
        <v>36.0</v>
      </c>
      <c r="C36822" s="221">
        <v>700.0</v>
      </c>
    </row>
    <row r="36823">
      <c r="A36823" s="221">
        <v>37824.0</v>
      </c>
      <c r="B36823" s="221">
        <v>37.0</v>
      </c>
      <c r="C36823" s="221">
        <v>80.0</v>
      </c>
    </row>
    <row r="36824">
      <c r="A36824" s="221">
        <v>37824.0</v>
      </c>
      <c r="B36824" s="221">
        <v>38.0</v>
      </c>
      <c r="C36824" s="221">
        <v>15.0</v>
      </c>
    </row>
    <row r="36825">
      <c r="A36825" s="221">
        <v>37824.0</v>
      </c>
      <c r="B36825" s="221">
        <v>39.0</v>
      </c>
      <c r="C36825" s="221">
        <v>7.0</v>
      </c>
    </row>
    <row r="36826">
      <c r="A36826" s="221">
        <v>37824.0</v>
      </c>
      <c r="B36826" s="221">
        <v>40.0</v>
      </c>
      <c r="C36826" s="221">
        <v>3.0</v>
      </c>
    </row>
    <row r="36827">
      <c r="A36827" s="221">
        <v>37826.0</v>
      </c>
      <c r="B36827" s="221">
        <v>34.0</v>
      </c>
      <c r="C36827" s="221">
        <v>10000.0</v>
      </c>
    </row>
    <row r="36828">
      <c r="A36828" s="221">
        <v>37826.0</v>
      </c>
      <c r="B36828" s="221">
        <v>35.0</v>
      </c>
      <c r="C36828" s="221">
        <v>2000.0</v>
      </c>
    </row>
    <row r="36829">
      <c r="A36829" s="221">
        <v>37826.0</v>
      </c>
      <c r="B36829" s="221">
        <v>36.0</v>
      </c>
      <c r="C36829" s="221">
        <v>700.0</v>
      </c>
    </row>
    <row r="36830">
      <c r="A36830" s="221">
        <v>37826.0</v>
      </c>
      <c r="B36830" s="221">
        <v>37.0</v>
      </c>
      <c r="C36830" s="221">
        <v>80.0</v>
      </c>
    </row>
    <row r="36831">
      <c r="A36831" s="221">
        <v>37826.0</v>
      </c>
      <c r="B36831" s="221">
        <v>38.0</v>
      </c>
      <c r="C36831" s="221">
        <v>15.0</v>
      </c>
    </row>
    <row r="36832">
      <c r="A36832" s="221">
        <v>37826.0</v>
      </c>
      <c r="B36832" s="221">
        <v>39.0</v>
      </c>
      <c r="C36832" s="221">
        <v>7.0</v>
      </c>
    </row>
    <row r="36833">
      <c r="A36833" s="221">
        <v>37826.0</v>
      </c>
      <c r="B36833" s="221">
        <v>40.0</v>
      </c>
      <c r="C36833" s="221">
        <v>3.0</v>
      </c>
    </row>
    <row r="36834">
      <c r="A36834" s="221">
        <v>37827.0</v>
      </c>
      <c r="B36834" s="221">
        <v>34.0</v>
      </c>
      <c r="C36834" s="221">
        <v>10000.0</v>
      </c>
    </row>
    <row r="36835">
      <c r="A36835" s="221">
        <v>37827.0</v>
      </c>
      <c r="B36835" s="221">
        <v>35.0</v>
      </c>
      <c r="C36835" s="221">
        <v>2000.0</v>
      </c>
    </row>
    <row r="36836">
      <c r="A36836" s="221">
        <v>37827.0</v>
      </c>
      <c r="B36836" s="221">
        <v>36.0</v>
      </c>
      <c r="C36836" s="221">
        <v>700.0</v>
      </c>
    </row>
    <row r="36837">
      <c r="A36837" s="221">
        <v>37827.0</v>
      </c>
      <c r="B36837" s="221">
        <v>37.0</v>
      </c>
      <c r="C36837" s="221">
        <v>80.0</v>
      </c>
    </row>
    <row r="36838">
      <c r="A36838" s="221">
        <v>37827.0</v>
      </c>
      <c r="B36838" s="221">
        <v>38.0</v>
      </c>
      <c r="C36838" s="221">
        <v>15.0</v>
      </c>
    </row>
    <row r="36839">
      <c r="A36839" s="221">
        <v>37827.0</v>
      </c>
      <c r="B36839" s="221">
        <v>39.0</v>
      </c>
      <c r="C36839" s="221">
        <v>7.0</v>
      </c>
    </row>
    <row r="36840">
      <c r="A36840" s="221">
        <v>37827.0</v>
      </c>
      <c r="B36840" s="221">
        <v>40.0</v>
      </c>
      <c r="C36840" s="221">
        <v>3.0</v>
      </c>
    </row>
    <row r="36841">
      <c r="A36841" s="221">
        <v>37828.0</v>
      </c>
      <c r="B36841" s="221">
        <v>34.0</v>
      </c>
      <c r="C36841" s="221">
        <v>10000.0</v>
      </c>
    </row>
    <row r="36842">
      <c r="A36842" s="221">
        <v>37828.0</v>
      </c>
      <c r="B36842" s="221">
        <v>35.0</v>
      </c>
      <c r="C36842" s="221">
        <v>2000.0</v>
      </c>
    </row>
    <row r="36843">
      <c r="A36843" s="221">
        <v>37828.0</v>
      </c>
      <c r="B36843" s="221">
        <v>36.0</v>
      </c>
      <c r="C36843" s="221">
        <v>700.0</v>
      </c>
    </row>
    <row r="36844">
      <c r="A36844" s="221">
        <v>37828.0</v>
      </c>
      <c r="B36844" s="221">
        <v>37.0</v>
      </c>
      <c r="C36844" s="221">
        <v>80.0</v>
      </c>
    </row>
    <row r="36845">
      <c r="A36845" s="221">
        <v>37828.0</v>
      </c>
      <c r="B36845" s="221">
        <v>38.0</v>
      </c>
      <c r="C36845" s="221">
        <v>15.0</v>
      </c>
    </row>
    <row r="36846">
      <c r="A36846" s="221">
        <v>37828.0</v>
      </c>
      <c r="B36846" s="221">
        <v>39.0</v>
      </c>
      <c r="C36846" s="221">
        <v>7.0</v>
      </c>
    </row>
    <row r="36847">
      <c r="A36847" s="221">
        <v>37828.0</v>
      </c>
      <c r="B36847" s="221">
        <v>40.0</v>
      </c>
      <c r="C36847" s="221">
        <v>3.0</v>
      </c>
    </row>
    <row r="36848">
      <c r="A36848" s="221">
        <v>37829.0</v>
      </c>
      <c r="B36848" s="221">
        <v>34.0</v>
      </c>
      <c r="C36848" s="221">
        <v>10000.0</v>
      </c>
    </row>
    <row r="36849">
      <c r="A36849" s="221">
        <v>37829.0</v>
      </c>
      <c r="B36849" s="221">
        <v>35.0</v>
      </c>
      <c r="C36849" s="221">
        <v>2000.0</v>
      </c>
    </row>
    <row r="36850">
      <c r="A36850" s="221">
        <v>37829.0</v>
      </c>
      <c r="B36850" s="221">
        <v>36.0</v>
      </c>
      <c r="C36850" s="221">
        <v>700.0</v>
      </c>
    </row>
    <row r="36851">
      <c r="A36851" s="221">
        <v>37829.0</v>
      </c>
      <c r="B36851" s="221">
        <v>37.0</v>
      </c>
      <c r="C36851" s="221">
        <v>80.0</v>
      </c>
    </row>
    <row r="36852">
      <c r="A36852" s="221">
        <v>37829.0</v>
      </c>
      <c r="B36852" s="221">
        <v>38.0</v>
      </c>
      <c r="C36852" s="221">
        <v>15.0</v>
      </c>
    </row>
    <row r="36853">
      <c r="A36853" s="221">
        <v>37829.0</v>
      </c>
      <c r="B36853" s="221">
        <v>39.0</v>
      </c>
      <c r="C36853" s="221">
        <v>7.0</v>
      </c>
    </row>
    <row r="36854">
      <c r="A36854" s="221">
        <v>37829.0</v>
      </c>
      <c r="B36854" s="221">
        <v>40.0</v>
      </c>
      <c r="C36854" s="221">
        <v>3.0</v>
      </c>
    </row>
    <row r="36855">
      <c r="A36855" s="221">
        <v>37843.0</v>
      </c>
      <c r="B36855" s="221">
        <v>34.0</v>
      </c>
      <c r="C36855" s="221">
        <v>75000.0</v>
      </c>
    </row>
    <row r="36856">
      <c r="A36856" s="221">
        <v>37843.0</v>
      </c>
      <c r="B36856" s="221">
        <v>35.0</v>
      </c>
      <c r="C36856" s="221">
        <v>15000.0</v>
      </c>
    </row>
    <row r="36857">
      <c r="A36857" s="221">
        <v>37843.0</v>
      </c>
      <c r="B36857" s="221">
        <v>36.0</v>
      </c>
      <c r="C36857" s="221">
        <v>5250.0</v>
      </c>
    </row>
    <row r="36858">
      <c r="A36858" s="221">
        <v>37843.0</v>
      </c>
      <c r="B36858" s="221">
        <v>37.0</v>
      </c>
      <c r="C36858" s="221">
        <v>600.0</v>
      </c>
    </row>
    <row r="36859">
      <c r="A36859" s="221">
        <v>37843.0</v>
      </c>
      <c r="B36859" s="221">
        <v>38.0</v>
      </c>
      <c r="C36859" s="221">
        <v>113.0</v>
      </c>
    </row>
    <row r="36860">
      <c r="A36860" s="221">
        <v>37843.0</v>
      </c>
      <c r="B36860" s="221">
        <v>39.0</v>
      </c>
      <c r="C36860" s="221">
        <v>53.0</v>
      </c>
    </row>
    <row r="36861">
      <c r="A36861" s="221">
        <v>37843.0</v>
      </c>
      <c r="B36861" s="221">
        <v>40.0</v>
      </c>
      <c r="C36861" s="221">
        <v>23.0</v>
      </c>
    </row>
    <row r="36862">
      <c r="A36862" s="221">
        <v>37844.0</v>
      </c>
      <c r="B36862" s="221">
        <v>34.0</v>
      </c>
      <c r="C36862" s="221">
        <v>75000.0</v>
      </c>
    </row>
    <row r="36863">
      <c r="A36863" s="221">
        <v>37844.0</v>
      </c>
      <c r="B36863" s="221">
        <v>35.0</v>
      </c>
      <c r="C36863" s="221">
        <v>15000.0</v>
      </c>
    </row>
    <row r="36864">
      <c r="A36864" s="221">
        <v>37844.0</v>
      </c>
      <c r="B36864" s="221">
        <v>36.0</v>
      </c>
      <c r="C36864" s="221">
        <v>5250.0</v>
      </c>
    </row>
    <row r="36865">
      <c r="A36865" s="221">
        <v>37844.0</v>
      </c>
      <c r="B36865" s="221">
        <v>37.0</v>
      </c>
      <c r="C36865" s="221">
        <v>600.0</v>
      </c>
    </row>
    <row r="36866">
      <c r="A36866" s="221">
        <v>37844.0</v>
      </c>
      <c r="B36866" s="221">
        <v>38.0</v>
      </c>
      <c r="C36866" s="221">
        <v>113.0</v>
      </c>
    </row>
    <row r="36867">
      <c r="A36867" s="221">
        <v>37844.0</v>
      </c>
      <c r="B36867" s="221">
        <v>39.0</v>
      </c>
      <c r="C36867" s="221">
        <v>53.0</v>
      </c>
    </row>
    <row r="36868">
      <c r="A36868" s="221">
        <v>37844.0</v>
      </c>
      <c r="B36868" s="221">
        <v>40.0</v>
      </c>
      <c r="C36868" s="221">
        <v>23.0</v>
      </c>
    </row>
    <row r="36869">
      <c r="A36869" s="221">
        <v>37845.0</v>
      </c>
      <c r="B36869" s="221">
        <v>34.0</v>
      </c>
      <c r="C36869" s="221">
        <v>75000.0</v>
      </c>
    </row>
    <row r="36870">
      <c r="A36870" s="221">
        <v>37845.0</v>
      </c>
      <c r="B36870" s="221">
        <v>35.0</v>
      </c>
      <c r="C36870" s="221">
        <v>15000.0</v>
      </c>
    </row>
    <row r="36871">
      <c r="A36871" s="221">
        <v>37845.0</v>
      </c>
      <c r="B36871" s="221">
        <v>36.0</v>
      </c>
      <c r="C36871" s="221">
        <v>5250.0</v>
      </c>
    </row>
    <row r="36872">
      <c r="A36872" s="221">
        <v>37845.0</v>
      </c>
      <c r="B36872" s="221">
        <v>37.0</v>
      </c>
      <c r="C36872" s="221">
        <v>600.0</v>
      </c>
    </row>
    <row r="36873">
      <c r="A36873" s="221">
        <v>37845.0</v>
      </c>
      <c r="B36873" s="221">
        <v>38.0</v>
      </c>
      <c r="C36873" s="221">
        <v>113.0</v>
      </c>
    </row>
    <row r="36874">
      <c r="A36874" s="221">
        <v>37845.0</v>
      </c>
      <c r="B36874" s="221">
        <v>39.0</v>
      </c>
      <c r="C36874" s="221">
        <v>53.0</v>
      </c>
    </row>
    <row r="36875">
      <c r="A36875" s="221">
        <v>37845.0</v>
      </c>
      <c r="B36875" s="221">
        <v>40.0</v>
      </c>
      <c r="C36875" s="221">
        <v>23.0</v>
      </c>
    </row>
    <row r="36876">
      <c r="A36876" s="221">
        <v>37846.0</v>
      </c>
      <c r="B36876" s="221">
        <v>34.0</v>
      </c>
      <c r="C36876" s="221">
        <v>75000.0</v>
      </c>
    </row>
    <row r="36877">
      <c r="A36877" s="221">
        <v>37846.0</v>
      </c>
      <c r="B36877" s="221">
        <v>35.0</v>
      </c>
      <c r="C36877" s="221">
        <v>15000.0</v>
      </c>
    </row>
    <row r="36878">
      <c r="A36878" s="221">
        <v>37846.0</v>
      </c>
      <c r="B36878" s="221">
        <v>36.0</v>
      </c>
      <c r="C36878" s="221">
        <v>5250.0</v>
      </c>
    </row>
    <row r="36879">
      <c r="A36879" s="221">
        <v>37846.0</v>
      </c>
      <c r="B36879" s="221">
        <v>37.0</v>
      </c>
      <c r="C36879" s="221">
        <v>600.0</v>
      </c>
    </row>
    <row r="36880">
      <c r="A36880" s="221">
        <v>37846.0</v>
      </c>
      <c r="B36880" s="221">
        <v>38.0</v>
      </c>
      <c r="C36880" s="221">
        <v>113.0</v>
      </c>
    </row>
    <row r="36881">
      <c r="A36881" s="221">
        <v>37846.0</v>
      </c>
      <c r="B36881" s="221">
        <v>39.0</v>
      </c>
      <c r="C36881" s="221">
        <v>53.0</v>
      </c>
    </row>
    <row r="36882">
      <c r="A36882" s="221">
        <v>37846.0</v>
      </c>
      <c r="B36882" s="221">
        <v>40.0</v>
      </c>
      <c r="C36882" s="221">
        <v>23.0</v>
      </c>
    </row>
    <row r="36883">
      <c r="A36883" s="221">
        <v>37847.0</v>
      </c>
      <c r="B36883" s="221">
        <v>34.0</v>
      </c>
      <c r="C36883" s="221">
        <v>75000.0</v>
      </c>
    </row>
    <row r="36884">
      <c r="A36884" s="221">
        <v>37847.0</v>
      </c>
      <c r="B36884" s="221">
        <v>35.0</v>
      </c>
      <c r="C36884" s="221">
        <v>15000.0</v>
      </c>
    </row>
    <row r="36885">
      <c r="A36885" s="221">
        <v>37847.0</v>
      </c>
      <c r="B36885" s="221">
        <v>36.0</v>
      </c>
      <c r="C36885" s="221">
        <v>5250.0</v>
      </c>
    </row>
    <row r="36886">
      <c r="A36886" s="221">
        <v>37847.0</v>
      </c>
      <c r="B36886" s="221">
        <v>37.0</v>
      </c>
      <c r="C36886" s="221">
        <v>600.0</v>
      </c>
    </row>
    <row r="36887">
      <c r="A36887" s="221">
        <v>37847.0</v>
      </c>
      <c r="B36887" s="221">
        <v>38.0</v>
      </c>
      <c r="C36887" s="221">
        <v>113.0</v>
      </c>
    </row>
    <row r="36888">
      <c r="A36888" s="221">
        <v>37847.0</v>
      </c>
      <c r="B36888" s="221">
        <v>39.0</v>
      </c>
      <c r="C36888" s="221">
        <v>53.0</v>
      </c>
    </row>
    <row r="36889">
      <c r="A36889" s="221">
        <v>37847.0</v>
      </c>
      <c r="B36889" s="221">
        <v>40.0</v>
      </c>
      <c r="C36889" s="221">
        <v>23.0</v>
      </c>
    </row>
    <row r="36890">
      <c r="A36890" s="221">
        <v>37848.0</v>
      </c>
      <c r="B36890" s="221">
        <v>34.0</v>
      </c>
      <c r="C36890" s="221">
        <v>75000.0</v>
      </c>
    </row>
    <row r="36891">
      <c r="A36891" s="221">
        <v>37848.0</v>
      </c>
      <c r="B36891" s="221">
        <v>35.0</v>
      </c>
      <c r="C36891" s="221">
        <v>15000.0</v>
      </c>
    </row>
    <row r="36892">
      <c r="A36892" s="221">
        <v>37848.0</v>
      </c>
      <c r="B36892" s="221">
        <v>36.0</v>
      </c>
      <c r="C36892" s="221">
        <v>5250.0</v>
      </c>
    </row>
    <row r="36893">
      <c r="A36893" s="221">
        <v>37848.0</v>
      </c>
      <c r="B36893" s="221">
        <v>37.0</v>
      </c>
      <c r="C36893" s="221">
        <v>600.0</v>
      </c>
    </row>
    <row r="36894">
      <c r="A36894" s="221">
        <v>37848.0</v>
      </c>
      <c r="B36894" s="221">
        <v>38.0</v>
      </c>
      <c r="C36894" s="221">
        <v>113.0</v>
      </c>
    </row>
    <row r="36895">
      <c r="A36895" s="221">
        <v>37848.0</v>
      </c>
      <c r="B36895" s="221">
        <v>39.0</v>
      </c>
      <c r="C36895" s="221">
        <v>53.0</v>
      </c>
    </row>
    <row r="36896">
      <c r="A36896" s="221">
        <v>37848.0</v>
      </c>
      <c r="B36896" s="221">
        <v>40.0</v>
      </c>
      <c r="C36896" s="221">
        <v>23.0</v>
      </c>
    </row>
    <row r="36897">
      <c r="A36897" s="221">
        <v>37849.0</v>
      </c>
      <c r="B36897" s="221">
        <v>34.0</v>
      </c>
      <c r="C36897" s="221">
        <v>150000.0</v>
      </c>
    </row>
    <row r="36898">
      <c r="A36898" s="221">
        <v>37849.0</v>
      </c>
      <c r="B36898" s="221">
        <v>35.0</v>
      </c>
      <c r="C36898" s="221">
        <v>30000.0</v>
      </c>
    </row>
    <row r="36899">
      <c r="A36899" s="221">
        <v>37849.0</v>
      </c>
      <c r="B36899" s="221">
        <v>36.0</v>
      </c>
      <c r="C36899" s="221">
        <v>10500.0</v>
      </c>
    </row>
    <row r="36900">
      <c r="A36900" s="221">
        <v>37849.0</v>
      </c>
      <c r="B36900" s="221">
        <v>37.0</v>
      </c>
      <c r="C36900" s="221">
        <v>1200.0</v>
      </c>
    </row>
    <row r="36901">
      <c r="A36901" s="221">
        <v>37849.0</v>
      </c>
      <c r="B36901" s="221">
        <v>38.0</v>
      </c>
      <c r="C36901" s="221">
        <v>225.0</v>
      </c>
    </row>
    <row r="36902">
      <c r="A36902" s="221">
        <v>37849.0</v>
      </c>
      <c r="B36902" s="221">
        <v>39.0</v>
      </c>
      <c r="C36902" s="221">
        <v>105.0</v>
      </c>
    </row>
    <row r="36903">
      <c r="A36903" s="221">
        <v>37849.0</v>
      </c>
      <c r="B36903" s="221">
        <v>40.0</v>
      </c>
      <c r="C36903" s="221">
        <v>45.0</v>
      </c>
    </row>
    <row r="36904">
      <c r="A36904" s="221">
        <v>37850.0</v>
      </c>
      <c r="B36904" s="221">
        <v>34.0</v>
      </c>
      <c r="C36904" s="221">
        <v>150000.0</v>
      </c>
    </row>
    <row r="36905">
      <c r="A36905" s="221">
        <v>37850.0</v>
      </c>
      <c r="B36905" s="221">
        <v>35.0</v>
      </c>
      <c r="C36905" s="221">
        <v>30000.0</v>
      </c>
    </row>
    <row r="36906">
      <c r="A36906" s="221">
        <v>37850.0</v>
      </c>
      <c r="B36906" s="221">
        <v>36.0</v>
      </c>
      <c r="C36906" s="221">
        <v>10500.0</v>
      </c>
    </row>
    <row r="36907">
      <c r="A36907" s="221">
        <v>37850.0</v>
      </c>
      <c r="B36907" s="221">
        <v>37.0</v>
      </c>
      <c r="C36907" s="221">
        <v>1200.0</v>
      </c>
    </row>
    <row r="36908">
      <c r="A36908" s="221">
        <v>37850.0</v>
      </c>
      <c r="B36908" s="221">
        <v>38.0</v>
      </c>
      <c r="C36908" s="221">
        <v>225.0</v>
      </c>
    </row>
    <row r="36909">
      <c r="A36909" s="221">
        <v>37850.0</v>
      </c>
      <c r="B36909" s="221">
        <v>39.0</v>
      </c>
      <c r="C36909" s="221">
        <v>105.0</v>
      </c>
    </row>
    <row r="36910">
      <c r="A36910" s="221">
        <v>37850.0</v>
      </c>
      <c r="B36910" s="221">
        <v>40.0</v>
      </c>
      <c r="C36910" s="221">
        <v>45.0</v>
      </c>
    </row>
    <row r="36911">
      <c r="A36911" s="221">
        <v>37851.0</v>
      </c>
      <c r="B36911" s="221">
        <v>34.0</v>
      </c>
      <c r="C36911" s="221">
        <v>150000.0</v>
      </c>
    </row>
    <row r="36912">
      <c r="A36912" s="221">
        <v>37851.0</v>
      </c>
      <c r="B36912" s="221">
        <v>35.0</v>
      </c>
      <c r="C36912" s="221">
        <v>30000.0</v>
      </c>
    </row>
    <row r="36913">
      <c r="A36913" s="221">
        <v>37851.0</v>
      </c>
      <c r="B36913" s="221">
        <v>36.0</v>
      </c>
      <c r="C36913" s="221">
        <v>10500.0</v>
      </c>
    </row>
    <row r="36914">
      <c r="A36914" s="221">
        <v>37851.0</v>
      </c>
      <c r="B36914" s="221">
        <v>37.0</v>
      </c>
      <c r="C36914" s="221">
        <v>1200.0</v>
      </c>
    </row>
    <row r="36915">
      <c r="A36915" s="221">
        <v>37851.0</v>
      </c>
      <c r="B36915" s="221">
        <v>38.0</v>
      </c>
      <c r="C36915" s="221">
        <v>225.0</v>
      </c>
    </row>
    <row r="36916">
      <c r="A36916" s="221">
        <v>37851.0</v>
      </c>
      <c r="B36916" s="221">
        <v>39.0</v>
      </c>
      <c r="C36916" s="221">
        <v>105.0</v>
      </c>
    </row>
    <row r="36917">
      <c r="A36917" s="221">
        <v>37851.0</v>
      </c>
      <c r="B36917" s="221">
        <v>40.0</v>
      </c>
      <c r="C36917" s="221">
        <v>45.0</v>
      </c>
    </row>
    <row r="36918">
      <c r="A36918" s="221">
        <v>37963.0</v>
      </c>
      <c r="B36918" s="221">
        <v>34.0</v>
      </c>
      <c r="C36918" s="221">
        <v>1500000.0</v>
      </c>
    </row>
    <row r="36919">
      <c r="A36919" s="221">
        <v>37963.0</v>
      </c>
      <c r="B36919" s="221">
        <v>35.0</v>
      </c>
      <c r="C36919" s="221">
        <v>300000.0</v>
      </c>
    </row>
    <row r="36920">
      <c r="A36920" s="221">
        <v>37963.0</v>
      </c>
      <c r="B36920" s="221">
        <v>36.0</v>
      </c>
      <c r="C36920" s="221">
        <v>105000.0</v>
      </c>
    </row>
    <row r="36921">
      <c r="A36921" s="221">
        <v>37963.0</v>
      </c>
      <c r="B36921" s="221">
        <v>37.0</v>
      </c>
      <c r="C36921" s="221">
        <v>12000.0</v>
      </c>
    </row>
    <row r="36922">
      <c r="A36922" s="221">
        <v>37963.0</v>
      </c>
      <c r="B36922" s="221">
        <v>38.0</v>
      </c>
      <c r="C36922" s="221">
        <v>2250.0</v>
      </c>
    </row>
    <row r="36923">
      <c r="A36923" s="221">
        <v>37963.0</v>
      </c>
      <c r="B36923" s="221">
        <v>39.0</v>
      </c>
      <c r="C36923" s="221">
        <v>1050.0</v>
      </c>
    </row>
    <row r="36924">
      <c r="A36924" s="221">
        <v>37963.0</v>
      </c>
      <c r="B36924" s="221">
        <v>40.0</v>
      </c>
      <c r="C36924" s="221">
        <v>450.0</v>
      </c>
    </row>
    <row r="36925">
      <c r="A36925" s="221">
        <v>40307.0</v>
      </c>
      <c r="B36925" s="221">
        <v>34.0</v>
      </c>
      <c r="C36925" s="221">
        <v>10000.0</v>
      </c>
    </row>
    <row r="36926">
      <c r="A36926" s="221">
        <v>40307.0</v>
      </c>
      <c r="B36926" s="221">
        <v>35.0</v>
      </c>
      <c r="C36926" s="221">
        <v>10000.0</v>
      </c>
    </row>
    <row r="36927">
      <c r="A36927" s="221">
        <v>40307.0</v>
      </c>
      <c r="B36927" s="221">
        <v>36.0</v>
      </c>
      <c r="C36927" s="221">
        <v>10000.0</v>
      </c>
    </row>
    <row r="36928">
      <c r="A36928" s="221">
        <v>40307.0</v>
      </c>
      <c r="B36928" s="221">
        <v>37.0</v>
      </c>
      <c r="C36928" s="221">
        <v>35000.0</v>
      </c>
    </row>
    <row r="36929">
      <c r="A36929" s="221">
        <v>40307.0</v>
      </c>
      <c r="B36929" s="221">
        <v>38.0</v>
      </c>
      <c r="C36929" s="221">
        <v>10000.0</v>
      </c>
    </row>
    <row r="36930">
      <c r="A36930" s="221">
        <v>40307.0</v>
      </c>
      <c r="B36930" s="221">
        <v>39.0</v>
      </c>
      <c r="C36930" s="221">
        <v>6000.0</v>
      </c>
    </row>
    <row r="36931">
      <c r="A36931" s="221">
        <v>40307.0</v>
      </c>
      <c r="B36931" s="221">
        <v>40.0</v>
      </c>
      <c r="C36931" s="221">
        <v>4000.0</v>
      </c>
    </row>
    <row r="36932">
      <c r="A36932" s="221">
        <v>40307.0</v>
      </c>
      <c r="B36932" s="221">
        <v>34575.0</v>
      </c>
      <c r="C36932" s="221">
        <v>2.0</v>
      </c>
    </row>
    <row r="36933">
      <c r="A36933" s="221">
        <v>40308.0</v>
      </c>
      <c r="B36933" s="221">
        <v>34.0</v>
      </c>
      <c r="C36933" s="221">
        <v>10000.0</v>
      </c>
    </row>
    <row r="36934">
      <c r="A36934" s="221">
        <v>40308.0</v>
      </c>
      <c r="B36934" s="221">
        <v>35.0</v>
      </c>
      <c r="C36934" s="221">
        <v>10000.0</v>
      </c>
    </row>
    <row r="36935">
      <c r="A36935" s="221">
        <v>40308.0</v>
      </c>
      <c r="B36935" s="221">
        <v>36.0</v>
      </c>
      <c r="C36935" s="221">
        <v>10000.0</v>
      </c>
    </row>
    <row r="36936">
      <c r="A36936" s="221">
        <v>40308.0</v>
      </c>
      <c r="B36936" s="221">
        <v>37.0</v>
      </c>
      <c r="C36936" s="221">
        <v>35000.0</v>
      </c>
    </row>
    <row r="36937">
      <c r="A36937" s="221">
        <v>40308.0</v>
      </c>
      <c r="B36937" s="221">
        <v>38.0</v>
      </c>
      <c r="C36937" s="221">
        <v>10000.0</v>
      </c>
    </row>
    <row r="36938">
      <c r="A36938" s="221">
        <v>40308.0</v>
      </c>
      <c r="B36938" s="221">
        <v>39.0</v>
      </c>
      <c r="C36938" s="221">
        <v>6000.0</v>
      </c>
    </row>
    <row r="36939">
      <c r="A36939" s="221">
        <v>40308.0</v>
      </c>
      <c r="B36939" s="221">
        <v>40.0</v>
      </c>
      <c r="C36939" s="221">
        <v>4000.0</v>
      </c>
    </row>
    <row r="36940">
      <c r="A36940" s="221">
        <v>40308.0</v>
      </c>
      <c r="B36940" s="221">
        <v>34575.0</v>
      </c>
      <c r="C36940" s="221">
        <v>2.0</v>
      </c>
    </row>
    <row r="36941">
      <c r="A36941" s="221">
        <v>40309.0</v>
      </c>
      <c r="B36941" s="221">
        <v>34.0</v>
      </c>
      <c r="C36941" s="221">
        <v>10000.0</v>
      </c>
    </row>
    <row r="36942">
      <c r="A36942" s="221">
        <v>40309.0</v>
      </c>
      <c r="B36942" s="221">
        <v>35.0</v>
      </c>
      <c r="C36942" s="221">
        <v>10000.0</v>
      </c>
    </row>
    <row r="36943">
      <c r="A36943" s="221">
        <v>40309.0</v>
      </c>
      <c r="B36943" s="221">
        <v>36.0</v>
      </c>
      <c r="C36943" s="221">
        <v>10000.0</v>
      </c>
    </row>
    <row r="36944">
      <c r="A36944" s="221">
        <v>40309.0</v>
      </c>
      <c r="B36944" s="221">
        <v>37.0</v>
      </c>
      <c r="C36944" s="221">
        <v>35000.0</v>
      </c>
    </row>
    <row r="36945">
      <c r="A36945" s="221">
        <v>40309.0</v>
      </c>
      <c r="B36945" s="221">
        <v>38.0</v>
      </c>
      <c r="C36945" s="221">
        <v>10000.0</v>
      </c>
    </row>
    <row r="36946">
      <c r="A36946" s="221">
        <v>40309.0</v>
      </c>
      <c r="B36946" s="221">
        <v>39.0</v>
      </c>
      <c r="C36946" s="221">
        <v>6000.0</v>
      </c>
    </row>
    <row r="36947">
      <c r="A36947" s="221">
        <v>40309.0</v>
      </c>
      <c r="B36947" s="221">
        <v>40.0</v>
      </c>
      <c r="C36947" s="221">
        <v>4000.0</v>
      </c>
    </row>
    <row r="36948">
      <c r="A36948" s="221">
        <v>40309.0</v>
      </c>
      <c r="B36948" s="221">
        <v>34575.0</v>
      </c>
      <c r="C36948" s="221">
        <v>2.0</v>
      </c>
    </row>
    <row r="36949">
      <c r="A36949" s="221">
        <v>40310.0</v>
      </c>
      <c r="B36949" s="221">
        <v>34.0</v>
      </c>
      <c r="C36949" s="221">
        <v>10000.0</v>
      </c>
    </row>
    <row r="36950">
      <c r="A36950" s="221">
        <v>40310.0</v>
      </c>
      <c r="B36950" s="221">
        <v>35.0</v>
      </c>
      <c r="C36950" s="221">
        <v>10000.0</v>
      </c>
    </row>
    <row r="36951">
      <c r="A36951" s="221">
        <v>40310.0</v>
      </c>
      <c r="B36951" s="221">
        <v>36.0</v>
      </c>
      <c r="C36951" s="221">
        <v>10000.0</v>
      </c>
    </row>
    <row r="36952">
      <c r="A36952" s="221">
        <v>40310.0</v>
      </c>
      <c r="B36952" s="221">
        <v>37.0</v>
      </c>
      <c r="C36952" s="221">
        <v>35000.0</v>
      </c>
    </row>
    <row r="36953">
      <c r="A36953" s="221">
        <v>40310.0</v>
      </c>
      <c r="B36953" s="221">
        <v>38.0</v>
      </c>
      <c r="C36953" s="221">
        <v>10000.0</v>
      </c>
    </row>
    <row r="36954">
      <c r="A36954" s="221">
        <v>40310.0</v>
      </c>
      <c r="B36954" s="221">
        <v>39.0</v>
      </c>
      <c r="C36954" s="221">
        <v>6000.0</v>
      </c>
    </row>
    <row r="36955">
      <c r="A36955" s="221">
        <v>40310.0</v>
      </c>
      <c r="B36955" s="221">
        <v>40.0</v>
      </c>
      <c r="C36955" s="221">
        <v>4000.0</v>
      </c>
    </row>
    <row r="36956">
      <c r="A36956" s="221">
        <v>40310.0</v>
      </c>
      <c r="B36956" s="221">
        <v>34575.0</v>
      </c>
      <c r="C36956" s="221">
        <v>2.0</v>
      </c>
    </row>
    <row r="36957">
      <c r="A36957" s="221">
        <v>40334.0</v>
      </c>
      <c r="B36957" s="221">
        <v>35.0</v>
      </c>
      <c r="C36957" s="221">
        <v>4.0</v>
      </c>
    </row>
    <row r="36958">
      <c r="A36958" s="221">
        <v>40334.0</v>
      </c>
      <c r="B36958" s="221">
        <v>37.0</v>
      </c>
      <c r="C36958" s="221">
        <v>3.0</v>
      </c>
    </row>
    <row r="36959">
      <c r="A36959" s="221">
        <v>40334.0</v>
      </c>
      <c r="B36959" s="221">
        <v>38.0</v>
      </c>
      <c r="C36959" s="221">
        <v>3.0</v>
      </c>
    </row>
    <row r="36960">
      <c r="A36960" s="221">
        <v>40334.0</v>
      </c>
      <c r="B36960" s="221">
        <v>39.0</v>
      </c>
      <c r="C36960" s="221">
        <v>2.0</v>
      </c>
    </row>
    <row r="36961">
      <c r="A36961" s="221">
        <v>40334.0</v>
      </c>
      <c r="B36961" s="221">
        <v>40.0</v>
      </c>
      <c r="C36961" s="221">
        <v>2.0</v>
      </c>
    </row>
    <row r="36962">
      <c r="A36962" s="221">
        <v>40335.0</v>
      </c>
      <c r="B36962" s="221">
        <v>35.0</v>
      </c>
      <c r="C36962" s="221">
        <v>4.0</v>
      </c>
    </row>
    <row r="36963">
      <c r="A36963" s="221">
        <v>40335.0</v>
      </c>
      <c r="B36963" s="221">
        <v>37.0</v>
      </c>
      <c r="C36963" s="221">
        <v>3.0</v>
      </c>
    </row>
    <row r="36964">
      <c r="A36964" s="221">
        <v>40335.0</v>
      </c>
      <c r="B36964" s="221">
        <v>38.0</v>
      </c>
      <c r="C36964" s="221">
        <v>3.0</v>
      </c>
    </row>
    <row r="36965">
      <c r="A36965" s="221">
        <v>40335.0</v>
      </c>
      <c r="B36965" s="221">
        <v>39.0</v>
      </c>
      <c r="C36965" s="221">
        <v>2.0</v>
      </c>
    </row>
    <row r="36966">
      <c r="A36966" s="221">
        <v>40335.0</v>
      </c>
      <c r="B36966" s="221">
        <v>40.0</v>
      </c>
      <c r="C36966" s="221">
        <v>2.0</v>
      </c>
    </row>
    <row r="36967">
      <c r="A36967" s="221">
        <v>40340.0</v>
      </c>
      <c r="B36967" s="221">
        <v>42.0</v>
      </c>
      <c r="C36967" s="221">
        <v>500000.0</v>
      </c>
    </row>
    <row r="36968">
      <c r="A36968" s="221">
        <v>40340.0</v>
      </c>
      <c r="B36968" s="221">
        <v>3647.0</v>
      </c>
      <c r="C36968" s="221">
        <v>500000.0</v>
      </c>
    </row>
    <row r="36969">
      <c r="A36969" s="221">
        <v>40340.0</v>
      </c>
      <c r="B36969" s="221">
        <v>3715.0</v>
      </c>
      <c r="C36969" s="221">
        <v>500000.0</v>
      </c>
    </row>
    <row r="36970">
      <c r="A36970" s="221">
        <v>40340.0</v>
      </c>
      <c r="B36970" s="221">
        <v>3810.0</v>
      </c>
      <c r="C36970" s="221">
        <v>10000.0</v>
      </c>
    </row>
    <row r="36971">
      <c r="A36971" s="221">
        <v>40340.0</v>
      </c>
      <c r="B36971" s="221">
        <v>9844.0</v>
      </c>
      <c r="C36971" s="221">
        <v>500000.0</v>
      </c>
    </row>
    <row r="36972">
      <c r="A36972" s="221">
        <v>40340.0</v>
      </c>
      <c r="B36972" s="221">
        <v>13267.0</v>
      </c>
      <c r="C36972" s="221">
        <v>2500.0</v>
      </c>
    </row>
    <row r="36973">
      <c r="A36973" s="221">
        <v>40340.0</v>
      </c>
      <c r="B36973" s="221">
        <v>21947.0</v>
      </c>
      <c r="C36973" s="221">
        <v>100000.0</v>
      </c>
    </row>
    <row r="36974">
      <c r="A36974" s="221">
        <v>40340.0</v>
      </c>
      <c r="B36974" s="221">
        <v>21949.0</v>
      </c>
      <c r="C36974" s="221">
        <v>100000.0</v>
      </c>
    </row>
    <row r="36975">
      <c r="A36975" s="221">
        <v>40340.0</v>
      </c>
      <c r="B36975" s="221">
        <v>21951.0</v>
      </c>
      <c r="C36975" s="221">
        <v>100000.0</v>
      </c>
    </row>
    <row r="36976">
      <c r="A36976" s="221">
        <v>40340.0</v>
      </c>
      <c r="B36976" s="221">
        <v>21953.0</v>
      </c>
      <c r="C36976" s="221">
        <v>40000.0</v>
      </c>
    </row>
    <row r="36977">
      <c r="A36977" s="221">
        <v>40340.0</v>
      </c>
      <c r="B36977" s="221">
        <v>21955.0</v>
      </c>
      <c r="C36977" s="221">
        <v>40000.0</v>
      </c>
    </row>
    <row r="36978">
      <c r="A36978" s="221">
        <v>40340.0</v>
      </c>
      <c r="B36978" s="221">
        <v>21957.0</v>
      </c>
      <c r="C36978" s="221">
        <v>100000.0</v>
      </c>
    </row>
    <row r="36979">
      <c r="A36979" s="221">
        <v>40340.0</v>
      </c>
      <c r="B36979" s="221">
        <v>21959.0</v>
      </c>
      <c r="C36979" s="221">
        <v>40000.0</v>
      </c>
    </row>
    <row r="36980">
      <c r="A36980" s="221">
        <v>40340.0</v>
      </c>
      <c r="B36980" s="221">
        <v>21961.0</v>
      </c>
      <c r="C36980" s="221">
        <v>100000.0</v>
      </c>
    </row>
    <row r="36981">
      <c r="A36981" s="221">
        <v>40340.0</v>
      </c>
      <c r="B36981" s="221">
        <v>21963.0</v>
      </c>
      <c r="C36981" s="221">
        <v>400000.0</v>
      </c>
    </row>
    <row r="36982">
      <c r="A36982" s="221">
        <v>40340.0</v>
      </c>
      <c r="B36982" s="221">
        <v>21965.0</v>
      </c>
      <c r="C36982" s="221">
        <v>100000.0</v>
      </c>
    </row>
    <row r="36983">
      <c r="A36983" s="221">
        <v>40340.0</v>
      </c>
      <c r="B36983" s="221">
        <v>21967.0</v>
      </c>
      <c r="C36983" s="221">
        <v>100000.0</v>
      </c>
    </row>
    <row r="36984">
      <c r="A36984" s="221">
        <v>40340.0</v>
      </c>
      <c r="B36984" s="221">
        <v>21969.0</v>
      </c>
      <c r="C36984" s="221">
        <v>4000.0</v>
      </c>
    </row>
    <row r="36985">
      <c r="A36985" s="221">
        <v>40340.0</v>
      </c>
      <c r="B36985" s="221">
        <v>33017.0</v>
      </c>
      <c r="C36985" s="221">
        <v>1.0</v>
      </c>
    </row>
    <row r="36986">
      <c r="A36986" s="221">
        <v>40340.0</v>
      </c>
      <c r="B36986" s="221">
        <v>33019.0</v>
      </c>
      <c r="C36986" s="221">
        <v>1.0</v>
      </c>
    </row>
    <row r="36987">
      <c r="A36987" s="221">
        <v>40340.0</v>
      </c>
      <c r="B36987" s="221">
        <v>36956.0</v>
      </c>
      <c r="C36987" s="221">
        <v>4000.0</v>
      </c>
    </row>
    <row r="36988">
      <c r="A36988" s="221">
        <v>40340.0</v>
      </c>
      <c r="B36988" s="221">
        <v>36957.0</v>
      </c>
      <c r="C36988" s="221">
        <v>4000.0</v>
      </c>
    </row>
    <row r="36989">
      <c r="A36989" s="221">
        <v>40340.0</v>
      </c>
      <c r="B36989" s="221">
        <v>36958.0</v>
      </c>
      <c r="C36989" s="221">
        <v>4000.0</v>
      </c>
    </row>
    <row r="36990">
      <c r="A36990" s="221">
        <v>40345.0</v>
      </c>
      <c r="B36990" s="221">
        <v>34.0</v>
      </c>
      <c r="C36990" s="221">
        <v>257491.0</v>
      </c>
    </row>
    <row r="36991">
      <c r="A36991" s="221">
        <v>40345.0</v>
      </c>
      <c r="B36991" s="221">
        <v>35.0</v>
      </c>
      <c r="C36991" s="221">
        <v>118560.0</v>
      </c>
    </row>
    <row r="36992">
      <c r="A36992" s="221">
        <v>40345.0</v>
      </c>
      <c r="B36992" s="221">
        <v>36.0</v>
      </c>
      <c r="C36992" s="221">
        <v>29283.0</v>
      </c>
    </row>
    <row r="36993">
      <c r="A36993" s="221">
        <v>40345.0</v>
      </c>
      <c r="B36993" s="221">
        <v>37.0</v>
      </c>
      <c r="C36993" s="221">
        <v>10814.0</v>
      </c>
    </row>
    <row r="36994">
      <c r="A36994" s="221">
        <v>40345.0</v>
      </c>
      <c r="B36994" s="221">
        <v>38.0</v>
      </c>
      <c r="C36994" s="221">
        <v>1502.0</v>
      </c>
    </row>
    <row r="36995">
      <c r="A36995" s="221">
        <v>40345.0</v>
      </c>
      <c r="B36995" s="221">
        <v>39.0</v>
      </c>
      <c r="C36995" s="221">
        <v>422.0</v>
      </c>
    </row>
    <row r="36996">
      <c r="A36996" s="221">
        <v>40345.0</v>
      </c>
      <c r="B36996" s="221">
        <v>40.0</v>
      </c>
      <c r="C36996" s="221">
        <v>905.0</v>
      </c>
    </row>
    <row r="36997">
      <c r="A36997" s="221">
        <v>40346.0</v>
      </c>
      <c r="B36997" s="221">
        <v>34.0</v>
      </c>
      <c r="C36997" s="221">
        <v>317710.0</v>
      </c>
    </row>
    <row r="36998">
      <c r="A36998" s="221">
        <v>40346.0</v>
      </c>
      <c r="B36998" s="221">
        <v>35.0</v>
      </c>
      <c r="C36998" s="221">
        <v>76819.0</v>
      </c>
    </row>
    <row r="36999">
      <c r="A36999" s="221">
        <v>40346.0</v>
      </c>
      <c r="B36999" s="221">
        <v>36.0</v>
      </c>
      <c r="C36999" s="221">
        <v>33510.0</v>
      </c>
    </row>
    <row r="37000">
      <c r="A37000" s="221">
        <v>40346.0</v>
      </c>
      <c r="B37000" s="221">
        <v>37.0</v>
      </c>
      <c r="C37000" s="221">
        <v>14286.0</v>
      </c>
    </row>
    <row r="37001">
      <c r="A37001" s="221">
        <v>40346.0</v>
      </c>
      <c r="B37001" s="221">
        <v>38.0</v>
      </c>
      <c r="C37001" s="221">
        <v>2151.0</v>
      </c>
    </row>
    <row r="37002">
      <c r="A37002" s="221">
        <v>40346.0</v>
      </c>
      <c r="B37002" s="221">
        <v>39.0</v>
      </c>
      <c r="C37002" s="221">
        <v>297.0</v>
      </c>
    </row>
    <row r="37003">
      <c r="A37003" s="221">
        <v>40346.0</v>
      </c>
      <c r="B37003" s="221">
        <v>40.0</v>
      </c>
      <c r="C37003" s="221">
        <v>751.0</v>
      </c>
    </row>
    <row r="37004">
      <c r="A37004" s="221">
        <v>40347.0</v>
      </c>
      <c r="B37004" s="221">
        <v>34.0</v>
      </c>
      <c r="C37004" s="221">
        <v>398051.0</v>
      </c>
    </row>
    <row r="37005">
      <c r="A37005" s="221">
        <v>40347.0</v>
      </c>
      <c r="B37005" s="221">
        <v>35.0</v>
      </c>
      <c r="C37005" s="221">
        <v>100305.0</v>
      </c>
    </row>
    <row r="37006">
      <c r="A37006" s="221">
        <v>40347.0</v>
      </c>
      <c r="B37006" s="221">
        <v>36.0</v>
      </c>
      <c r="C37006" s="221">
        <v>27855.0</v>
      </c>
    </row>
    <row r="37007">
      <c r="A37007" s="221">
        <v>40347.0</v>
      </c>
      <c r="B37007" s="221">
        <v>37.0</v>
      </c>
      <c r="C37007" s="221">
        <v>8951.0</v>
      </c>
    </row>
    <row r="37008">
      <c r="A37008" s="221">
        <v>40347.0</v>
      </c>
      <c r="B37008" s="221">
        <v>38.0</v>
      </c>
      <c r="C37008" s="221">
        <v>1499.0</v>
      </c>
    </row>
    <row r="37009">
      <c r="A37009" s="221">
        <v>40347.0</v>
      </c>
      <c r="B37009" s="221">
        <v>39.0</v>
      </c>
      <c r="C37009" s="221">
        <v>371.0</v>
      </c>
    </row>
    <row r="37010">
      <c r="A37010" s="221">
        <v>40347.0</v>
      </c>
      <c r="B37010" s="221">
        <v>40.0</v>
      </c>
      <c r="C37010" s="221">
        <v>961.0</v>
      </c>
    </row>
    <row r="37011">
      <c r="A37011" s="221">
        <v>40348.0</v>
      </c>
      <c r="B37011" s="221">
        <v>34.0</v>
      </c>
      <c r="C37011" s="221">
        <v>683662.0</v>
      </c>
    </row>
    <row r="37012">
      <c r="A37012" s="221">
        <v>40348.0</v>
      </c>
      <c r="B37012" s="221">
        <v>35.0</v>
      </c>
      <c r="C37012" s="221">
        <v>230554.0</v>
      </c>
    </row>
    <row r="37013">
      <c r="A37013" s="221">
        <v>40348.0</v>
      </c>
      <c r="B37013" s="221">
        <v>36.0</v>
      </c>
      <c r="C37013" s="221">
        <v>374182.0</v>
      </c>
    </row>
    <row r="37014">
      <c r="A37014" s="221">
        <v>40348.0</v>
      </c>
      <c r="B37014" s="221">
        <v>37.0</v>
      </c>
      <c r="C37014" s="221">
        <v>32296.0</v>
      </c>
    </row>
    <row r="37015">
      <c r="A37015" s="221">
        <v>40348.0</v>
      </c>
      <c r="B37015" s="221">
        <v>38.0</v>
      </c>
      <c r="C37015" s="221">
        <v>603.0</v>
      </c>
    </row>
    <row r="37016">
      <c r="A37016" s="221">
        <v>40348.0</v>
      </c>
      <c r="B37016" s="221">
        <v>39.0</v>
      </c>
      <c r="C37016" s="221">
        <v>333.0</v>
      </c>
    </row>
    <row r="37017">
      <c r="A37017" s="221">
        <v>40348.0</v>
      </c>
      <c r="B37017" s="221">
        <v>40.0</v>
      </c>
      <c r="C37017" s="221">
        <v>71.0</v>
      </c>
    </row>
    <row r="37018">
      <c r="A37018" s="221">
        <v>40349.0</v>
      </c>
      <c r="B37018" s="221">
        <v>34.0</v>
      </c>
      <c r="C37018" s="221">
        <v>683662.0</v>
      </c>
    </row>
    <row r="37019">
      <c r="A37019" s="221">
        <v>40349.0</v>
      </c>
      <c r="B37019" s="221">
        <v>35.0</v>
      </c>
      <c r="C37019" s="221">
        <v>230554.0</v>
      </c>
    </row>
    <row r="37020">
      <c r="A37020" s="221">
        <v>40349.0</v>
      </c>
      <c r="B37020" s="221">
        <v>36.0</v>
      </c>
      <c r="C37020" s="221">
        <v>374182.0</v>
      </c>
    </row>
    <row r="37021">
      <c r="A37021" s="221">
        <v>40349.0</v>
      </c>
      <c r="B37021" s="221">
        <v>37.0</v>
      </c>
      <c r="C37021" s="221">
        <v>32296.0</v>
      </c>
    </row>
    <row r="37022">
      <c r="A37022" s="221">
        <v>40349.0</v>
      </c>
      <c r="B37022" s="221">
        <v>38.0</v>
      </c>
      <c r="C37022" s="221">
        <v>603.0</v>
      </c>
    </row>
    <row r="37023">
      <c r="A37023" s="221">
        <v>40349.0</v>
      </c>
      <c r="B37023" s="221">
        <v>39.0</v>
      </c>
      <c r="C37023" s="221">
        <v>333.0</v>
      </c>
    </row>
    <row r="37024">
      <c r="A37024" s="221">
        <v>40349.0</v>
      </c>
      <c r="B37024" s="221">
        <v>40.0</v>
      </c>
      <c r="C37024" s="221">
        <v>71.0</v>
      </c>
    </row>
    <row r="37025">
      <c r="A37025" s="221">
        <v>40349.0</v>
      </c>
      <c r="B37025" s="221">
        <v>41307.0</v>
      </c>
      <c r="C37025" s="221">
        <v>7.0</v>
      </c>
    </row>
    <row r="37026">
      <c r="A37026" s="221">
        <v>40349.0</v>
      </c>
      <c r="B37026" s="221">
        <v>41308.0</v>
      </c>
      <c r="C37026" s="221">
        <v>92.0</v>
      </c>
    </row>
    <row r="37027">
      <c r="A37027" s="221">
        <v>40349.0</v>
      </c>
      <c r="B37027" s="221">
        <v>41309.0</v>
      </c>
      <c r="C37027" s="221">
        <v>3.0</v>
      </c>
    </row>
    <row r="37028">
      <c r="A37028" s="221">
        <v>40350.0</v>
      </c>
      <c r="B37028" s="221">
        <v>34.0</v>
      </c>
      <c r="C37028" s="221">
        <v>683662.0</v>
      </c>
    </row>
    <row r="37029">
      <c r="A37029" s="221">
        <v>40350.0</v>
      </c>
      <c r="B37029" s="221">
        <v>35.0</v>
      </c>
      <c r="C37029" s="221">
        <v>230554.0</v>
      </c>
    </row>
    <row r="37030">
      <c r="A37030" s="221">
        <v>40350.0</v>
      </c>
      <c r="B37030" s="221">
        <v>36.0</v>
      </c>
      <c r="C37030" s="221">
        <v>374182.0</v>
      </c>
    </row>
    <row r="37031">
      <c r="A37031" s="221">
        <v>40350.0</v>
      </c>
      <c r="B37031" s="221">
        <v>37.0</v>
      </c>
      <c r="C37031" s="221">
        <v>32296.0</v>
      </c>
    </row>
    <row r="37032">
      <c r="A37032" s="221">
        <v>40350.0</v>
      </c>
      <c r="B37032" s="221">
        <v>38.0</v>
      </c>
      <c r="C37032" s="221">
        <v>603.0</v>
      </c>
    </row>
    <row r="37033">
      <c r="A37033" s="221">
        <v>40350.0</v>
      </c>
      <c r="B37033" s="221">
        <v>39.0</v>
      </c>
      <c r="C37033" s="221">
        <v>333.0</v>
      </c>
    </row>
    <row r="37034">
      <c r="A37034" s="221">
        <v>40350.0</v>
      </c>
      <c r="B37034" s="221">
        <v>40.0</v>
      </c>
      <c r="C37034" s="221">
        <v>71.0</v>
      </c>
    </row>
    <row r="37035">
      <c r="A37035" s="221">
        <v>40350.0</v>
      </c>
      <c r="B37035" s="221">
        <v>41266.0</v>
      </c>
      <c r="C37035" s="221">
        <v>6.0</v>
      </c>
    </row>
    <row r="37036">
      <c r="A37036" s="221">
        <v>40350.0</v>
      </c>
      <c r="B37036" s="221">
        <v>41267.0</v>
      </c>
      <c r="C37036" s="221">
        <v>78.0</v>
      </c>
    </row>
    <row r="37037">
      <c r="A37037" s="221">
        <v>40350.0</v>
      </c>
      <c r="B37037" s="221">
        <v>41268.0</v>
      </c>
      <c r="C37037" s="221">
        <v>3.0</v>
      </c>
    </row>
    <row r="37038">
      <c r="A37038" s="221">
        <v>40351.0</v>
      </c>
      <c r="B37038" s="221">
        <v>34.0</v>
      </c>
      <c r="C37038" s="221">
        <v>683662.0</v>
      </c>
    </row>
    <row r="37039">
      <c r="A37039" s="221">
        <v>40351.0</v>
      </c>
      <c r="B37039" s="221">
        <v>35.0</v>
      </c>
      <c r="C37039" s="221">
        <v>230554.0</v>
      </c>
    </row>
    <row r="37040">
      <c r="A37040" s="221">
        <v>40351.0</v>
      </c>
      <c r="B37040" s="221">
        <v>36.0</v>
      </c>
      <c r="C37040" s="221">
        <v>374182.0</v>
      </c>
    </row>
    <row r="37041">
      <c r="A37041" s="221">
        <v>40351.0</v>
      </c>
      <c r="B37041" s="221">
        <v>37.0</v>
      </c>
      <c r="C37041" s="221">
        <v>32296.0</v>
      </c>
    </row>
    <row r="37042">
      <c r="A37042" s="221">
        <v>40351.0</v>
      </c>
      <c r="B37042" s="221">
        <v>38.0</v>
      </c>
      <c r="C37042" s="221">
        <v>603.0</v>
      </c>
    </row>
    <row r="37043">
      <c r="A37043" s="221">
        <v>40351.0</v>
      </c>
      <c r="B37043" s="221">
        <v>39.0</v>
      </c>
      <c r="C37043" s="221">
        <v>333.0</v>
      </c>
    </row>
    <row r="37044">
      <c r="A37044" s="221">
        <v>40351.0</v>
      </c>
      <c r="B37044" s="221">
        <v>40.0</v>
      </c>
      <c r="C37044" s="221">
        <v>71.0</v>
      </c>
    </row>
    <row r="37045">
      <c r="A37045" s="221">
        <v>40351.0</v>
      </c>
      <c r="B37045" s="221">
        <v>11399.0</v>
      </c>
      <c r="C37045" s="221">
        <v>3957.0</v>
      </c>
    </row>
    <row r="37046">
      <c r="A37046" s="221">
        <v>40351.0</v>
      </c>
      <c r="B37046" s="221">
        <v>11543.0</v>
      </c>
      <c r="C37046" s="221">
        <v>4268.0</v>
      </c>
    </row>
    <row r="37047">
      <c r="A37047" s="221">
        <v>40354.0</v>
      </c>
      <c r="B37047" s="221">
        <v>34.0</v>
      </c>
      <c r="C37047" s="221">
        <v>506557.0</v>
      </c>
    </row>
    <row r="37048">
      <c r="A37048" s="221">
        <v>40354.0</v>
      </c>
      <c r="B37048" s="221">
        <v>35.0</v>
      </c>
      <c r="C37048" s="221">
        <v>302176.0</v>
      </c>
    </row>
    <row r="37049">
      <c r="A37049" s="221">
        <v>40354.0</v>
      </c>
      <c r="B37049" s="221">
        <v>36.0</v>
      </c>
      <c r="C37049" s="221">
        <v>54483.0</v>
      </c>
    </row>
    <row r="37050">
      <c r="A37050" s="221">
        <v>40354.0</v>
      </c>
      <c r="B37050" s="221">
        <v>37.0</v>
      </c>
      <c r="C37050" s="221">
        <v>37075.0</v>
      </c>
    </row>
    <row r="37051">
      <c r="A37051" s="221">
        <v>40354.0</v>
      </c>
      <c r="B37051" s="221">
        <v>38.0</v>
      </c>
      <c r="C37051" s="221">
        <v>6240.0</v>
      </c>
    </row>
    <row r="37052">
      <c r="A37052" s="221">
        <v>40354.0</v>
      </c>
      <c r="B37052" s="221">
        <v>39.0</v>
      </c>
      <c r="C37052" s="221">
        <v>2717.0</v>
      </c>
    </row>
    <row r="37053">
      <c r="A37053" s="221">
        <v>40354.0</v>
      </c>
      <c r="B37053" s="221">
        <v>40.0</v>
      </c>
      <c r="C37053" s="221">
        <v>3146.0</v>
      </c>
    </row>
    <row r="37054">
      <c r="A37054" s="221">
        <v>40355.0</v>
      </c>
      <c r="B37054" s="221">
        <v>34.0</v>
      </c>
      <c r="C37054" s="221">
        <v>506557.0</v>
      </c>
    </row>
    <row r="37055">
      <c r="A37055" s="221">
        <v>40355.0</v>
      </c>
      <c r="B37055" s="221">
        <v>35.0</v>
      </c>
      <c r="C37055" s="221">
        <v>302176.0</v>
      </c>
    </row>
    <row r="37056">
      <c r="A37056" s="221">
        <v>40355.0</v>
      </c>
      <c r="B37056" s="221">
        <v>36.0</v>
      </c>
      <c r="C37056" s="221">
        <v>54483.0</v>
      </c>
    </row>
    <row r="37057">
      <c r="A37057" s="221">
        <v>40355.0</v>
      </c>
      <c r="B37057" s="221">
        <v>37.0</v>
      </c>
      <c r="C37057" s="221">
        <v>37075.0</v>
      </c>
    </row>
    <row r="37058">
      <c r="A37058" s="221">
        <v>40355.0</v>
      </c>
      <c r="B37058" s="221">
        <v>38.0</v>
      </c>
      <c r="C37058" s="221">
        <v>6240.0</v>
      </c>
    </row>
    <row r="37059">
      <c r="A37059" s="221">
        <v>40355.0</v>
      </c>
      <c r="B37059" s="221">
        <v>39.0</v>
      </c>
      <c r="C37059" s="221">
        <v>2717.0</v>
      </c>
    </row>
    <row r="37060">
      <c r="A37060" s="221">
        <v>40355.0</v>
      </c>
      <c r="B37060" s="221">
        <v>40.0</v>
      </c>
      <c r="C37060" s="221">
        <v>3146.0</v>
      </c>
    </row>
    <row r="37061">
      <c r="A37061" s="221">
        <v>40355.0</v>
      </c>
      <c r="B37061" s="221">
        <v>41307.0</v>
      </c>
      <c r="C37061" s="221">
        <v>51.0</v>
      </c>
    </row>
    <row r="37062">
      <c r="A37062" s="221">
        <v>40355.0</v>
      </c>
      <c r="B37062" s="221">
        <v>41308.0</v>
      </c>
      <c r="C37062" s="221">
        <v>12.0</v>
      </c>
    </row>
    <row r="37063">
      <c r="A37063" s="221">
        <v>40355.0</v>
      </c>
      <c r="B37063" s="221">
        <v>41309.0</v>
      </c>
      <c r="C37063" s="221">
        <v>43.0</v>
      </c>
    </row>
    <row r="37064">
      <c r="A37064" s="221">
        <v>40356.0</v>
      </c>
      <c r="B37064" s="221">
        <v>34.0</v>
      </c>
      <c r="C37064" s="221">
        <v>506557.0</v>
      </c>
    </row>
    <row r="37065">
      <c r="A37065" s="221">
        <v>40356.0</v>
      </c>
      <c r="B37065" s="221">
        <v>35.0</v>
      </c>
      <c r="C37065" s="221">
        <v>302176.0</v>
      </c>
    </row>
    <row r="37066">
      <c r="A37066" s="221">
        <v>40356.0</v>
      </c>
      <c r="B37066" s="221">
        <v>36.0</v>
      </c>
      <c r="C37066" s="221">
        <v>54483.0</v>
      </c>
    </row>
    <row r="37067">
      <c r="A37067" s="221">
        <v>40356.0</v>
      </c>
      <c r="B37067" s="221">
        <v>37.0</v>
      </c>
      <c r="C37067" s="221">
        <v>37075.0</v>
      </c>
    </row>
    <row r="37068">
      <c r="A37068" s="221">
        <v>40356.0</v>
      </c>
      <c r="B37068" s="221">
        <v>38.0</v>
      </c>
      <c r="C37068" s="221">
        <v>6240.0</v>
      </c>
    </row>
    <row r="37069">
      <c r="A37069" s="221">
        <v>40356.0</v>
      </c>
      <c r="B37069" s="221">
        <v>39.0</v>
      </c>
      <c r="C37069" s="221">
        <v>2717.0</v>
      </c>
    </row>
    <row r="37070">
      <c r="A37070" s="221">
        <v>40356.0</v>
      </c>
      <c r="B37070" s="221">
        <v>40.0</v>
      </c>
      <c r="C37070" s="221">
        <v>3146.0</v>
      </c>
    </row>
    <row r="37071">
      <c r="A37071" s="221">
        <v>40356.0</v>
      </c>
      <c r="B37071" s="221">
        <v>41266.0</v>
      </c>
      <c r="C37071" s="221">
        <v>37.0</v>
      </c>
    </row>
    <row r="37072">
      <c r="A37072" s="221">
        <v>40356.0</v>
      </c>
      <c r="B37072" s="221">
        <v>41267.0</v>
      </c>
      <c r="C37072" s="221">
        <v>9.0</v>
      </c>
    </row>
    <row r="37073">
      <c r="A37073" s="221">
        <v>40356.0</v>
      </c>
      <c r="B37073" s="221">
        <v>41268.0</v>
      </c>
      <c r="C37073" s="221">
        <v>46.0</v>
      </c>
    </row>
    <row r="37074">
      <c r="A37074" s="221">
        <v>40357.0</v>
      </c>
      <c r="B37074" s="221">
        <v>34.0</v>
      </c>
      <c r="C37074" s="221">
        <v>506557.0</v>
      </c>
    </row>
    <row r="37075">
      <c r="A37075" s="221">
        <v>40357.0</v>
      </c>
      <c r="B37075" s="221">
        <v>35.0</v>
      </c>
      <c r="C37075" s="221">
        <v>302176.0</v>
      </c>
    </row>
    <row r="37076">
      <c r="A37076" s="221">
        <v>40357.0</v>
      </c>
      <c r="B37076" s="221">
        <v>36.0</v>
      </c>
      <c r="C37076" s="221">
        <v>54483.0</v>
      </c>
    </row>
    <row r="37077">
      <c r="A37077" s="221">
        <v>40357.0</v>
      </c>
      <c r="B37077" s="221">
        <v>37.0</v>
      </c>
      <c r="C37077" s="221">
        <v>37075.0</v>
      </c>
    </row>
    <row r="37078">
      <c r="A37078" s="221">
        <v>40357.0</v>
      </c>
      <c r="B37078" s="221">
        <v>38.0</v>
      </c>
      <c r="C37078" s="221">
        <v>6240.0</v>
      </c>
    </row>
    <row r="37079">
      <c r="A37079" s="221">
        <v>40357.0</v>
      </c>
      <c r="B37079" s="221">
        <v>39.0</v>
      </c>
      <c r="C37079" s="221">
        <v>2717.0</v>
      </c>
    </row>
    <row r="37080">
      <c r="A37080" s="221">
        <v>40357.0</v>
      </c>
      <c r="B37080" s="221">
        <v>40.0</v>
      </c>
      <c r="C37080" s="221">
        <v>3146.0</v>
      </c>
    </row>
    <row r="37081">
      <c r="A37081" s="221">
        <v>40357.0</v>
      </c>
      <c r="B37081" s="221">
        <v>3685.0</v>
      </c>
      <c r="C37081" s="221">
        <v>8145.0</v>
      </c>
    </row>
    <row r="37082">
      <c r="A37082" s="221">
        <v>40357.0</v>
      </c>
      <c r="B37082" s="221">
        <v>11399.0</v>
      </c>
      <c r="C37082" s="221">
        <v>2056.0</v>
      </c>
    </row>
    <row r="37083">
      <c r="A37083" s="221">
        <v>40357.0</v>
      </c>
      <c r="B37083" s="221">
        <v>11558.0</v>
      </c>
      <c r="C37083" s="221">
        <v>1206.0</v>
      </c>
    </row>
    <row r="37084">
      <c r="A37084" s="221">
        <v>40358.0</v>
      </c>
      <c r="B37084" s="221">
        <v>34.0</v>
      </c>
      <c r="C37084" s="221">
        <v>115039.0</v>
      </c>
    </row>
    <row r="37085">
      <c r="A37085" s="221">
        <v>40358.0</v>
      </c>
      <c r="B37085" s="221">
        <v>35.0</v>
      </c>
      <c r="C37085" s="221">
        <v>21284.0</v>
      </c>
    </row>
    <row r="37086">
      <c r="A37086" s="221">
        <v>40358.0</v>
      </c>
      <c r="B37086" s="221">
        <v>36.0</v>
      </c>
      <c r="C37086" s="221">
        <v>10314.0</v>
      </c>
    </row>
    <row r="37087">
      <c r="A37087" s="221">
        <v>40358.0</v>
      </c>
      <c r="B37087" s="221">
        <v>37.0</v>
      </c>
      <c r="C37087" s="221">
        <v>2756.0</v>
      </c>
    </row>
    <row r="37088">
      <c r="A37088" s="221">
        <v>40358.0</v>
      </c>
      <c r="B37088" s="221">
        <v>38.0</v>
      </c>
      <c r="C37088" s="221">
        <v>516.0</v>
      </c>
    </row>
    <row r="37089">
      <c r="A37089" s="221">
        <v>40358.0</v>
      </c>
      <c r="B37089" s="221">
        <v>39.0</v>
      </c>
      <c r="C37089" s="221">
        <v>147.0</v>
      </c>
    </row>
    <row r="37090">
      <c r="A37090" s="221">
        <v>40358.0</v>
      </c>
      <c r="B37090" s="221">
        <v>40.0</v>
      </c>
      <c r="C37090" s="221">
        <v>232.0</v>
      </c>
    </row>
    <row r="37091">
      <c r="A37091" s="221">
        <v>40359.0</v>
      </c>
      <c r="B37091" s="221">
        <v>34.0</v>
      </c>
      <c r="C37091" s="221">
        <v>74856.0</v>
      </c>
    </row>
    <row r="37092">
      <c r="A37092" s="221">
        <v>40359.0</v>
      </c>
      <c r="B37092" s="221">
        <v>35.0</v>
      </c>
      <c r="C37092" s="221">
        <v>33806.0</v>
      </c>
    </row>
    <row r="37093">
      <c r="A37093" s="221">
        <v>40359.0</v>
      </c>
      <c r="B37093" s="221">
        <v>36.0</v>
      </c>
      <c r="C37093" s="221">
        <v>8091.0</v>
      </c>
    </row>
    <row r="37094">
      <c r="A37094" s="221">
        <v>40359.0</v>
      </c>
      <c r="B37094" s="221">
        <v>37.0</v>
      </c>
      <c r="C37094" s="221">
        <v>3410.0</v>
      </c>
    </row>
    <row r="37095">
      <c r="A37095" s="221">
        <v>40359.0</v>
      </c>
      <c r="B37095" s="221">
        <v>38.0</v>
      </c>
      <c r="C37095" s="221">
        <v>421.0</v>
      </c>
    </row>
    <row r="37096">
      <c r="A37096" s="221">
        <v>40359.0</v>
      </c>
      <c r="B37096" s="221">
        <v>39.0</v>
      </c>
      <c r="C37096" s="221">
        <v>114.0</v>
      </c>
    </row>
    <row r="37097">
      <c r="A37097" s="221">
        <v>40359.0</v>
      </c>
      <c r="B37097" s="221">
        <v>40.0</v>
      </c>
      <c r="C37097" s="221">
        <v>268.0</v>
      </c>
    </row>
    <row r="37098">
      <c r="A37098" s="221">
        <v>40360.0</v>
      </c>
      <c r="B37098" s="221">
        <v>34.0</v>
      </c>
      <c r="C37098" s="221">
        <v>87845.0</v>
      </c>
    </row>
    <row r="37099">
      <c r="A37099" s="221">
        <v>40360.0</v>
      </c>
      <c r="B37099" s="221">
        <v>35.0</v>
      </c>
      <c r="C37099" s="221">
        <v>23427.0</v>
      </c>
    </row>
    <row r="37100">
      <c r="A37100" s="221">
        <v>40360.0</v>
      </c>
      <c r="B37100" s="221">
        <v>36.0</v>
      </c>
      <c r="C37100" s="221">
        <v>9285.0</v>
      </c>
    </row>
    <row r="37101">
      <c r="A37101" s="221">
        <v>40360.0</v>
      </c>
      <c r="B37101" s="221">
        <v>37.0</v>
      </c>
      <c r="C37101" s="221">
        <v>3901.0</v>
      </c>
    </row>
    <row r="37102">
      <c r="A37102" s="221">
        <v>40360.0</v>
      </c>
      <c r="B37102" s="221">
        <v>38.0</v>
      </c>
      <c r="C37102" s="221">
        <v>618.0</v>
      </c>
    </row>
    <row r="37103">
      <c r="A37103" s="221">
        <v>40360.0</v>
      </c>
      <c r="B37103" s="221">
        <v>39.0</v>
      </c>
      <c r="C37103" s="221">
        <v>95.0</v>
      </c>
    </row>
    <row r="37104">
      <c r="A37104" s="221">
        <v>40360.0</v>
      </c>
      <c r="B37104" s="221">
        <v>40.0</v>
      </c>
      <c r="C37104" s="221">
        <v>250.0</v>
      </c>
    </row>
    <row r="37105">
      <c r="A37105" s="221">
        <v>40361.0</v>
      </c>
      <c r="B37105" s="221">
        <v>34.0</v>
      </c>
      <c r="C37105" s="221">
        <v>110417.0</v>
      </c>
    </row>
    <row r="37106">
      <c r="A37106" s="221">
        <v>40361.0</v>
      </c>
      <c r="B37106" s="221">
        <v>35.0</v>
      </c>
      <c r="C37106" s="221">
        <v>27888.0</v>
      </c>
    </row>
    <row r="37107">
      <c r="A37107" s="221">
        <v>40361.0</v>
      </c>
      <c r="B37107" s="221">
        <v>36.0</v>
      </c>
      <c r="C37107" s="221">
        <v>8031.0</v>
      </c>
    </row>
    <row r="37108">
      <c r="A37108" s="221">
        <v>40361.0</v>
      </c>
      <c r="B37108" s="221">
        <v>37.0</v>
      </c>
      <c r="C37108" s="221">
        <v>2668.0</v>
      </c>
    </row>
    <row r="37109">
      <c r="A37109" s="221">
        <v>40361.0</v>
      </c>
      <c r="B37109" s="221">
        <v>38.0</v>
      </c>
      <c r="C37109" s="221">
        <v>448.0</v>
      </c>
    </row>
    <row r="37110">
      <c r="A37110" s="221">
        <v>40361.0</v>
      </c>
      <c r="B37110" s="221">
        <v>39.0</v>
      </c>
      <c r="C37110" s="221">
        <v>104.0</v>
      </c>
    </row>
    <row r="37111">
      <c r="A37111" s="221">
        <v>40361.0</v>
      </c>
      <c r="B37111" s="221">
        <v>40.0</v>
      </c>
      <c r="C37111" s="221">
        <v>275.0</v>
      </c>
    </row>
    <row r="37112">
      <c r="A37112" s="221">
        <v>40362.0</v>
      </c>
      <c r="B37112" s="221">
        <v>34.0</v>
      </c>
      <c r="C37112" s="221">
        <v>514474.0</v>
      </c>
    </row>
    <row r="37113">
      <c r="A37113" s="221">
        <v>40362.0</v>
      </c>
      <c r="B37113" s="221">
        <v>35.0</v>
      </c>
      <c r="C37113" s="221">
        <v>101252.0</v>
      </c>
    </row>
    <row r="37114">
      <c r="A37114" s="221">
        <v>40362.0</v>
      </c>
      <c r="B37114" s="221">
        <v>36.0</v>
      </c>
      <c r="C37114" s="221">
        <v>48433.0</v>
      </c>
    </row>
    <row r="37115">
      <c r="A37115" s="221">
        <v>40362.0</v>
      </c>
      <c r="B37115" s="221">
        <v>37.0</v>
      </c>
      <c r="C37115" s="221">
        <v>11593.0</v>
      </c>
    </row>
    <row r="37116">
      <c r="A37116" s="221">
        <v>40362.0</v>
      </c>
      <c r="B37116" s="221">
        <v>38.0</v>
      </c>
      <c r="C37116" s="221">
        <v>2019.0</v>
      </c>
    </row>
    <row r="37117">
      <c r="A37117" s="221">
        <v>40362.0</v>
      </c>
      <c r="B37117" s="221">
        <v>39.0</v>
      </c>
      <c r="C37117" s="221">
        <v>816.0</v>
      </c>
    </row>
    <row r="37118">
      <c r="A37118" s="221">
        <v>40362.0</v>
      </c>
      <c r="B37118" s="221">
        <v>40.0</v>
      </c>
      <c r="C37118" s="221">
        <v>1164.0</v>
      </c>
    </row>
    <row r="37119">
      <c r="A37119" s="221">
        <v>40363.0</v>
      </c>
      <c r="B37119" s="221">
        <v>34.0</v>
      </c>
      <c r="C37119" s="221">
        <v>486573.0</v>
      </c>
    </row>
    <row r="37120">
      <c r="A37120" s="221">
        <v>40363.0</v>
      </c>
      <c r="B37120" s="221">
        <v>35.0</v>
      </c>
      <c r="C37120" s="221">
        <v>106971.0</v>
      </c>
    </row>
    <row r="37121">
      <c r="A37121" s="221">
        <v>40363.0</v>
      </c>
      <c r="B37121" s="221">
        <v>36.0</v>
      </c>
      <c r="C37121" s="221">
        <v>47890.0</v>
      </c>
    </row>
    <row r="37122">
      <c r="A37122" s="221">
        <v>40363.0</v>
      </c>
      <c r="B37122" s="221">
        <v>37.0</v>
      </c>
      <c r="C37122" s="221">
        <v>11558.0</v>
      </c>
    </row>
    <row r="37123">
      <c r="A37123" s="221">
        <v>40363.0</v>
      </c>
      <c r="B37123" s="221">
        <v>38.0</v>
      </c>
      <c r="C37123" s="221">
        <v>1840.0</v>
      </c>
    </row>
    <row r="37124">
      <c r="A37124" s="221">
        <v>40363.0</v>
      </c>
      <c r="B37124" s="221">
        <v>39.0</v>
      </c>
      <c r="C37124" s="221">
        <v>902.0</v>
      </c>
    </row>
    <row r="37125">
      <c r="A37125" s="221">
        <v>40363.0</v>
      </c>
      <c r="B37125" s="221">
        <v>40.0</v>
      </c>
      <c r="C37125" s="221">
        <v>1246.0</v>
      </c>
    </row>
    <row r="37126">
      <c r="A37126" s="221">
        <v>40364.0</v>
      </c>
      <c r="B37126" s="221">
        <v>34.0</v>
      </c>
      <c r="C37126" s="221">
        <v>448280.0</v>
      </c>
    </row>
    <row r="37127">
      <c r="A37127" s="221">
        <v>40364.0</v>
      </c>
      <c r="B37127" s="221">
        <v>35.0</v>
      </c>
      <c r="C37127" s="221">
        <v>96444.0</v>
      </c>
    </row>
    <row r="37128">
      <c r="A37128" s="221">
        <v>40364.0</v>
      </c>
      <c r="B37128" s="221">
        <v>36.0</v>
      </c>
      <c r="C37128" s="221">
        <v>46806.0</v>
      </c>
    </row>
    <row r="37129">
      <c r="A37129" s="221">
        <v>40364.0</v>
      </c>
      <c r="B37129" s="221">
        <v>37.0</v>
      </c>
      <c r="C37129" s="221">
        <v>11619.0</v>
      </c>
    </row>
    <row r="37130">
      <c r="A37130" s="221">
        <v>40364.0</v>
      </c>
      <c r="B37130" s="221">
        <v>38.0</v>
      </c>
      <c r="C37130" s="221">
        <v>2082.0</v>
      </c>
    </row>
    <row r="37131">
      <c r="A37131" s="221">
        <v>40364.0</v>
      </c>
      <c r="B37131" s="221">
        <v>39.0</v>
      </c>
      <c r="C37131" s="221">
        <v>882.0</v>
      </c>
    </row>
    <row r="37132">
      <c r="A37132" s="221">
        <v>40364.0</v>
      </c>
      <c r="B37132" s="221">
        <v>40.0</v>
      </c>
      <c r="C37132" s="221">
        <v>1156.0</v>
      </c>
    </row>
    <row r="37133">
      <c r="A37133" s="221">
        <v>40365.0</v>
      </c>
      <c r="B37133" s="221">
        <v>34.0</v>
      </c>
      <c r="C37133" s="221">
        <v>475002.0</v>
      </c>
    </row>
    <row r="37134">
      <c r="A37134" s="221">
        <v>40365.0</v>
      </c>
      <c r="B37134" s="221">
        <v>35.0</v>
      </c>
      <c r="C37134" s="221">
        <v>98666.0</v>
      </c>
    </row>
    <row r="37135">
      <c r="A37135" s="221">
        <v>40365.0</v>
      </c>
      <c r="B37135" s="221">
        <v>36.0</v>
      </c>
      <c r="C37135" s="221">
        <v>44055.0</v>
      </c>
    </row>
    <row r="37136">
      <c r="A37136" s="221">
        <v>40365.0</v>
      </c>
      <c r="B37136" s="221">
        <v>37.0</v>
      </c>
      <c r="C37136" s="221">
        <v>14055.0</v>
      </c>
    </row>
    <row r="37137">
      <c r="A37137" s="221">
        <v>40365.0</v>
      </c>
      <c r="B37137" s="221">
        <v>38.0</v>
      </c>
      <c r="C37137" s="221">
        <v>2157.0</v>
      </c>
    </row>
    <row r="37138">
      <c r="A37138" s="221">
        <v>40365.0</v>
      </c>
      <c r="B37138" s="221">
        <v>39.0</v>
      </c>
      <c r="C37138" s="221">
        <v>919.0</v>
      </c>
    </row>
    <row r="37139">
      <c r="A37139" s="221">
        <v>40365.0</v>
      </c>
      <c r="B37139" s="221">
        <v>40.0</v>
      </c>
      <c r="C37139" s="221">
        <v>1101.0</v>
      </c>
    </row>
    <row r="37140">
      <c r="A37140" s="221">
        <v>40552.0</v>
      </c>
      <c r="B37140" s="221">
        <v>34.0</v>
      </c>
      <c r="C37140" s="221">
        <v>115039.0</v>
      </c>
    </row>
    <row r="37141">
      <c r="A37141" s="221">
        <v>40552.0</v>
      </c>
      <c r="B37141" s="221">
        <v>35.0</v>
      </c>
      <c r="C37141" s="221">
        <v>21284.0</v>
      </c>
    </row>
    <row r="37142">
      <c r="A37142" s="221">
        <v>40552.0</v>
      </c>
      <c r="B37142" s="221">
        <v>36.0</v>
      </c>
      <c r="C37142" s="221">
        <v>10314.0</v>
      </c>
    </row>
    <row r="37143">
      <c r="A37143" s="221">
        <v>40552.0</v>
      </c>
      <c r="B37143" s="221">
        <v>37.0</v>
      </c>
      <c r="C37143" s="221">
        <v>2756.0</v>
      </c>
    </row>
    <row r="37144">
      <c r="A37144" s="221">
        <v>40552.0</v>
      </c>
      <c r="B37144" s="221">
        <v>38.0</v>
      </c>
      <c r="C37144" s="221">
        <v>516.0</v>
      </c>
    </row>
    <row r="37145">
      <c r="A37145" s="221">
        <v>40552.0</v>
      </c>
      <c r="B37145" s="221">
        <v>39.0</v>
      </c>
      <c r="C37145" s="221">
        <v>147.0</v>
      </c>
    </row>
    <row r="37146">
      <c r="A37146" s="221">
        <v>40552.0</v>
      </c>
      <c r="B37146" s="221">
        <v>40.0</v>
      </c>
      <c r="C37146" s="221">
        <v>232.0</v>
      </c>
    </row>
    <row r="37147">
      <c r="A37147" s="221">
        <v>40552.0</v>
      </c>
      <c r="B37147" s="221">
        <v>9834.0</v>
      </c>
      <c r="C37147" s="221">
        <v>8.0</v>
      </c>
    </row>
    <row r="37148">
      <c r="A37148" s="221">
        <v>40552.0</v>
      </c>
      <c r="B37148" s="221">
        <v>11399.0</v>
      </c>
      <c r="C37148" s="221">
        <v>10.0</v>
      </c>
    </row>
    <row r="37149">
      <c r="A37149" s="221">
        <v>40552.0</v>
      </c>
      <c r="B37149" s="221">
        <v>11532.0</v>
      </c>
      <c r="C37149" s="221">
        <v>20.0</v>
      </c>
    </row>
    <row r="37150">
      <c r="A37150" s="221">
        <v>40552.0</v>
      </c>
      <c r="B37150" s="221">
        <v>11537.0</v>
      </c>
      <c r="C37150" s="221">
        <v>8.0</v>
      </c>
    </row>
    <row r="37151">
      <c r="A37151" s="221">
        <v>40552.0</v>
      </c>
      <c r="B37151" s="221">
        <v>11549.0</v>
      </c>
      <c r="C37151" s="221">
        <v>12.0</v>
      </c>
    </row>
    <row r="37152">
      <c r="A37152" s="221">
        <v>40552.0</v>
      </c>
      <c r="B37152" s="221">
        <v>16680.0</v>
      </c>
      <c r="C37152" s="221">
        <v>40.0</v>
      </c>
    </row>
    <row r="37153">
      <c r="A37153" s="221">
        <v>40553.0</v>
      </c>
      <c r="B37153" s="221">
        <v>34.0</v>
      </c>
      <c r="C37153" s="221">
        <v>110417.0</v>
      </c>
    </row>
    <row r="37154">
      <c r="A37154" s="221">
        <v>40553.0</v>
      </c>
      <c r="B37154" s="221">
        <v>35.0</v>
      </c>
      <c r="C37154" s="221">
        <v>27888.0</v>
      </c>
    </row>
    <row r="37155">
      <c r="A37155" s="221">
        <v>40553.0</v>
      </c>
      <c r="B37155" s="221">
        <v>36.0</v>
      </c>
      <c r="C37155" s="221">
        <v>8031.0</v>
      </c>
    </row>
    <row r="37156">
      <c r="A37156" s="221">
        <v>40553.0</v>
      </c>
      <c r="B37156" s="221">
        <v>37.0</v>
      </c>
      <c r="C37156" s="221">
        <v>2668.0</v>
      </c>
    </row>
    <row r="37157">
      <c r="A37157" s="221">
        <v>40553.0</v>
      </c>
      <c r="B37157" s="221">
        <v>38.0</v>
      </c>
      <c r="C37157" s="221">
        <v>448.0</v>
      </c>
    </row>
    <row r="37158">
      <c r="A37158" s="221">
        <v>40553.0</v>
      </c>
      <c r="B37158" s="221">
        <v>39.0</v>
      </c>
      <c r="C37158" s="221">
        <v>104.0</v>
      </c>
    </row>
    <row r="37159">
      <c r="A37159" s="221">
        <v>40553.0</v>
      </c>
      <c r="B37159" s="221">
        <v>40.0</v>
      </c>
      <c r="C37159" s="221">
        <v>275.0</v>
      </c>
    </row>
    <row r="37160">
      <c r="A37160" s="221">
        <v>40553.0</v>
      </c>
      <c r="B37160" s="221">
        <v>9834.0</v>
      </c>
      <c r="C37160" s="221">
        <v>8.0</v>
      </c>
    </row>
    <row r="37161">
      <c r="A37161" s="221">
        <v>40553.0</v>
      </c>
      <c r="B37161" s="221">
        <v>11399.0</v>
      </c>
      <c r="C37161" s="221">
        <v>10.0</v>
      </c>
    </row>
    <row r="37162">
      <c r="A37162" s="221">
        <v>40553.0</v>
      </c>
      <c r="B37162" s="221">
        <v>11530.0</v>
      </c>
      <c r="C37162" s="221">
        <v>20.0</v>
      </c>
    </row>
    <row r="37163">
      <c r="A37163" s="221">
        <v>40553.0</v>
      </c>
      <c r="B37163" s="221">
        <v>11536.0</v>
      </c>
      <c r="C37163" s="221">
        <v>8.0</v>
      </c>
    </row>
    <row r="37164">
      <c r="A37164" s="221">
        <v>40553.0</v>
      </c>
      <c r="B37164" s="221">
        <v>11548.0</v>
      </c>
      <c r="C37164" s="221">
        <v>12.0</v>
      </c>
    </row>
    <row r="37165">
      <c r="A37165" s="221">
        <v>40553.0</v>
      </c>
      <c r="B37165" s="221">
        <v>16680.0</v>
      </c>
      <c r="C37165" s="221">
        <v>40.0</v>
      </c>
    </row>
    <row r="37166">
      <c r="A37166" s="221">
        <v>40554.0</v>
      </c>
      <c r="B37166" s="221">
        <v>34.0</v>
      </c>
      <c r="C37166" s="221">
        <v>74856.0</v>
      </c>
    </row>
    <row r="37167">
      <c r="A37167" s="221">
        <v>40554.0</v>
      </c>
      <c r="B37167" s="221">
        <v>35.0</v>
      </c>
      <c r="C37167" s="221">
        <v>33806.0</v>
      </c>
    </row>
    <row r="37168">
      <c r="A37168" s="221">
        <v>40554.0</v>
      </c>
      <c r="B37168" s="221">
        <v>36.0</v>
      </c>
      <c r="C37168" s="221">
        <v>8091.0</v>
      </c>
    </row>
    <row r="37169">
      <c r="A37169" s="221">
        <v>40554.0</v>
      </c>
      <c r="B37169" s="221">
        <v>37.0</v>
      </c>
      <c r="C37169" s="221">
        <v>3410.0</v>
      </c>
    </row>
    <row r="37170">
      <c r="A37170" s="221">
        <v>40554.0</v>
      </c>
      <c r="B37170" s="221">
        <v>38.0</v>
      </c>
      <c r="C37170" s="221">
        <v>421.0</v>
      </c>
    </row>
    <row r="37171">
      <c r="A37171" s="221">
        <v>40554.0</v>
      </c>
      <c r="B37171" s="221">
        <v>39.0</v>
      </c>
      <c r="C37171" s="221">
        <v>114.0</v>
      </c>
    </row>
    <row r="37172">
      <c r="A37172" s="221">
        <v>40554.0</v>
      </c>
      <c r="B37172" s="221">
        <v>40.0</v>
      </c>
      <c r="C37172" s="221">
        <v>268.0</v>
      </c>
    </row>
    <row r="37173">
      <c r="A37173" s="221">
        <v>40554.0</v>
      </c>
      <c r="B37173" s="221">
        <v>9834.0</v>
      </c>
      <c r="C37173" s="221">
        <v>8.0</v>
      </c>
    </row>
    <row r="37174">
      <c r="A37174" s="221">
        <v>40554.0</v>
      </c>
      <c r="B37174" s="221">
        <v>11399.0</v>
      </c>
      <c r="C37174" s="221">
        <v>10.0</v>
      </c>
    </row>
    <row r="37175">
      <c r="A37175" s="221">
        <v>40554.0</v>
      </c>
      <c r="B37175" s="221">
        <v>11533.0</v>
      </c>
      <c r="C37175" s="221">
        <v>20.0</v>
      </c>
    </row>
    <row r="37176">
      <c r="A37176" s="221">
        <v>40554.0</v>
      </c>
      <c r="B37176" s="221">
        <v>11534.0</v>
      </c>
      <c r="C37176" s="221">
        <v>8.0</v>
      </c>
    </row>
    <row r="37177">
      <c r="A37177" s="221">
        <v>40554.0</v>
      </c>
      <c r="B37177" s="221">
        <v>11550.0</v>
      </c>
      <c r="C37177" s="221">
        <v>12.0</v>
      </c>
    </row>
    <row r="37178">
      <c r="A37178" s="221">
        <v>40554.0</v>
      </c>
      <c r="B37178" s="221">
        <v>16680.0</v>
      </c>
      <c r="C37178" s="221">
        <v>40.0</v>
      </c>
    </row>
    <row r="37179">
      <c r="A37179" s="221">
        <v>40555.0</v>
      </c>
      <c r="B37179" s="221">
        <v>34.0</v>
      </c>
      <c r="C37179" s="221">
        <v>87845.0</v>
      </c>
    </row>
    <row r="37180">
      <c r="A37180" s="221">
        <v>40555.0</v>
      </c>
      <c r="B37180" s="221">
        <v>35.0</v>
      </c>
      <c r="C37180" s="221">
        <v>23427.0</v>
      </c>
    </row>
    <row r="37181">
      <c r="A37181" s="221">
        <v>40555.0</v>
      </c>
      <c r="B37181" s="221">
        <v>36.0</v>
      </c>
      <c r="C37181" s="221">
        <v>9285.0</v>
      </c>
    </row>
    <row r="37182">
      <c r="A37182" s="221">
        <v>40555.0</v>
      </c>
      <c r="B37182" s="221">
        <v>37.0</v>
      </c>
      <c r="C37182" s="221">
        <v>3901.0</v>
      </c>
    </row>
    <row r="37183">
      <c r="A37183" s="221">
        <v>40555.0</v>
      </c>
      <c r="B37183" s="221">
        <v>38.0</v>
      </c>
      <c r="C37183" s="221">
        <v>618.0</v>
      </c>
    </row>
    <row r="37184">
      <c r="A37184" s="221">
        <v>40555.0</v>
      </c>
      <c r="B37184" s="221">
        <v>39.0</v>
      </c>
      <c r="C37184" s="221">
        <v>95.0</v>
      </c>
    </row>
    <row r="37185">
      <c r="A37185" s="221">
        <v>40555.0</v>
      </c>
      <c r="B37185" s="221">
        <v>40.0</v>
      </c>
      <c r="C37185" s="221">
        <v>250.0</v>
      </c>
    </row>
    <row r="37186">
      <c r="A37186" s="221">
        <v>40555.0</v>
      </c>
      <c r="B37186" s="221">
        <v>9834.0</v>
      </c>
      <c r="C37186" s="221">
        <v>8.0</v>
      </c>
    </row>
    <row r="37187">
      <c r="A37187" s="221">
        <v>40555.0</v>
      </c>
      <c r="B37187" s="221">
        <v>11399.0</v>
      </c>
      <c r="C37187" s="221">
        <v>10.0</v>
      </c>
    </row>
    <row r="37188">
      <c r="A37188" s="221">
        <v>40555.0</v>
      </c>
      <c r="B37188" s="221">
        <v>11531.0</v>
      </c>
      <c r="C37188" s="221">
        <v>20.0</v>
      </c>
    </row>
    <row r="37189">
      <c r="A37189" s="221">
        <v>40555.0</v>
      </c>
      <c r="B37189" s="221">
        <v>11535.0</v>
      </c>
      <c r="C37189" s="221">
        <v>8.0</v>
      </c>
    </row>
    <row r="37190">
      <c r="A37190" s="221">
        <v>40555.0</v>
      </c>
      <c r="B37190" s="221">
        <v>11547.0</v>
      </c>
      <c r="C37190" s="221">
        <v>12.0</v>
      </c>
    </row>
    <row r="37191">
      <c r="A37191" s="221">
        <v>40555.0</v>
      </c>
      <c r="B37191" s="221">
        <v>16680.0</v>
      </c>
      <c r="C37191" s="221">
        <v>40.0</v>
      </c>
    </row>
    <row r="37192">
      <c r="A37192" s="221">
        <v>40556.0</v>
      </c>
      <c r="B37192" s="221">
        <v>34.0</v>
      </c>
      <c r="C37192" s="221">
        <v>149923.0</v>
      </c>
    </row>
    <row r="37193">
      <c r="A37193" s="221">
        <v>40556.0</v>
      </c>
      <c r="B37193" s="221">
        <v>35.0</v>
      </c>
      <c r="C37193" s="221">
        <v>33533.0</v>
      </c>
    </row>
    <row r="37194">
      <c r="A37194" s="221">
        <v>40556.0</v>
      </c>
      <c r="B37194" s="221">
        <v>36.0</v>
      </c>
      <c r="C37194" s="221">
        <v>14200.0</v>
      </c>
    </row>
    <row r="37195">
      <c r="A37195" s="221">
        <v>40556.0</v>
      </c>
      <c r="B37195" s="221">
        <v>37.0</v>
      </c>
      <c r="C37195" s="221">
        <v>3575.0</v>
      </c>
    </row>
    <row r="37196">
      <c r="A37196" s="221">
        <v>40556.0</v>
      </c>
      <c r="B37196" s="221">
        <v>38.0</v>
      </c>
      <c r="C37196" s="221">
        <v>743.0</v>
      </c>
    </row>
    <row r="37197">
      <c r="A37197" s="221">
        <v>40556.0</v>
      </c>
      <c r="B37197" s="221">
        <v>39.0</v>
      </c>
      <c r="C37197" s="221">
        <v>214.0</v>
      </c>
    </row>
    <row r="37198">
      <c r="A37198" s="221">
        <v>40556.0</v>
      </c>
      <c r="B37198" s="221">
        <v>40.0</v>
      </c>
      <c r="C37198" s="221">
        <v>370.0</v>
      </c>
    </row>
    <row r="37199">
      <c r="A37199" s="221">
        <v>40556.0</v>
      </c>
      <c r="B37199" s="221">
        <v>9834.0</v>
      </c>
      <c r="C37199" s="221">
        <v>12.0</v>
      </c>
    </row>
    <row r="37200">
      <c r="A37200" s="221">
        <v>40556.0</v>
      </c>
      <c r="B37200" s="221">
        <v>11399.0</v>
      </c>
      <c r="C37200" s="221">
        <v>12.0</v>
      </c>
    </row>
    <row r="37201">
      <c r="A37201" s="221">
        <v>40556.0</v>
      </c>
      <c r="B37201" s="221">
        <v>11532.0</v>
      </c>
      <c r="C37201" s="221">
        <v>12.0</v>
      </c>
    </row>
    <row r="37202">
      <c r="A37202" s="221">
        <v>40556.0</v>
      </c>
      <c r="B37202" s="221">
        <v>11537.0</v>
      </c>
      <c r="C37202" s="221">
        <v>12.0</v>
      </c>
    </row>
    <row r="37203">
      <c r="A37203" s="221">
        <v>40556.0</v>
      </c>
      <c r="B37203" s="221">
        <v>11549.0</v>
      </c>
      <c r="C37203" s="221">
        <v>16.0</v>
      </c>
    </row>
    <row r="37204">
      <c r="A37204" s="221">
        <v>40556.0</v>
      </c>
      <c r="B37204" s="221">
        <v>11689.0</v>
      </c>
      <c r="C37204" s="221">
        <v>12.0</v>
      </c>
    </row>
    <row r="37205">
      <c r="A37205" s="221">
        <v>40557.0</v>
      </c>
      <c r="B37205" s="221">
        <v>34.0</v>
      </c>
      <c r="C37205" s="221">
        <v>101689.0</v>
      </c>
    </row>
    <row r="37206">
      <c r="A37206" s="221">
        <v>40557.0</v>
      </c>
      <c r="B37206" s="221">
        <v>35.0</v>
      </c>
      <c r="C37206" s="221">
        <v>43945.0</v>
      </c>
    </row>
    <row r="37207">
      <c r="A37207" s="221">
        <v>40557.0</v>
      </c>
      <c r="B37207" s="221">
        <v>36.0</v>
      </c>
      <c r="C37207" s="221">
        <v>13605.0</v>
      </c>
    </row>
    <row r="37208">
      <c r="A37208" s="221">
        <v>40557.0</v>
      </c>
      <c r="B37208" s="221">
        <v>37.0</v>
      </c>
      <c r="C37208" s="221">
        <v>4451.0</v>
      </c>
    </row>
    <row r="37209">
      <c r="A37209" s="221">
        <v>40557.0</v>
      </c>
      <c r="B37209" s="221">
        <v>38.0</v>
      </c>
      <c r="C37209" s="221">
        <v>848.0</v>
      </c>
    </row>
    <row r="37210">
      <c r="A37210" s="221">
        <v>40557.0</v>
      </c>
      <c r="B37210" s="221">
        <v>39.0</v>
      </c>
      <c r="C37210" s="221">
        <v>156.0</v>
      </c>
    </row>
    <row r="37211">
      <c r="A37211" s="221">
        <v>40557.0</v>
      </c>
      <c r="B37211" s="221">
        <v>40.0</v>
      </c>
      <c r="C37211" s="221">
        <v>349.0</v>
      </c>
    </row>
    <row r="37212">
      <c r="A37212" s="221">
        <v>40557.0</v>
      </c>
      <c r="B37212" s="221">
        <v>9834.0</v>
      </c>
      <c r="C37212" s="221">
        <v>12.0</v>
      </c>
    </row>
    <row r="37213">
      <c r="A37213" s="221">
        <v>40557.0</v>
      </c>
      <c r="B37213" s="221">
        <v>11399.0</v>
      </c>
      <c r="C37213" s="221">
        <v>12.0</v>
      </c>
    </row>
    <row r="37214">
      <c r="A37214" s="221">
        <v>40557.0</v>
      </c>
      <c r="B37214" s="221">
        <v>11533.0</v>
      </c>
      <c r="C37214" s="221">
        <v>12.0</v>
      </c>
    </row>
    <row r="37215">
      <c r="A37215" s="221">
        <v>40557.0</v>
      </c>
      <c r="B37215" s="221">
        <v>11534.0</v>
      </c>
      <c r="C37215" s="221">
        <v>12.0</v>
      </c>
    </row>
    <row r="37216">
      <c r="A37216" s="221">
        <v>40557.0</v>
      </c>
      <c r="B37216" s="221">
        <v>11550.0</v>
      </c>
      <c r="C37216" s="221">
        <v>16.0</v>
      </c>
    </row>
    <row r="37217">
      <c r="A37217" s="221">
        <v>40557.0</v>
      </c>
      <c r="B37217" s="221">
        <v>11690.0</v>
      </c>
      <c r="C37217" s="221">
        <v>12.0</v>
      </c>
    </row>
    <row r="37218">
      <c r="A37218" s="221">
        <v>40558.0</v>
      </c>
      <c r="B37218" s="221">
        <v>34.0</v>
      </c>
      <c r="C37218" s="221">
        <v>139904.0</v>
      </c>
    </row>
    <row r="37219">
      <c r="A37219" s="221">
        <v>40558.0</v>
      </c>
      <c r="B37219" s="221">
        <v>35.0</v>
      </c>
      <c r="C37219" s="221">
        <v>37022.0</v>
      </c>
    </row>
    <row r="37220">
      <c r="A37220" s="221">
        <v>40558.0</v>
      </c>
      <c r="B37220" s="221">
        <v>36.0</v>
      </c>
      <c r="C37220" s="221">
        <v>12304.0</v>
      </c>
    </row>
    <row r="37221">
      <c r="A37221" s="221">
        <v>40558.0</v>
      </c>
      <c r="B37221" s="221">
        <v>37.0</v>
      </c>
      <c r="C37221" s="221">
        <v>5757.0</v>
      </c>
    </row>
    <row r="37222">
      <c r="A37222" s="221">
        <v>40558.0</v>
      </c>
      <c r="B37222" s="221">
        <v>38.0</v>
      </c>
      <c r="C37222" s="221">
        <v>862.0</v>
      </c>
    </row>
    <row r="37223">
      <c r="A37223" s="221">
        <v>40558.0</v>
      </c>
      <c r="B37223" s="221">
        <v>39.0</v>
      </c>
      <c r="C37223" s="221">
        <v>169.0</v>
      </c>
    </row>
    <row r="37224">
      <c r="A37224" s="221">
        <v>40558.0</v>
      </c>
      <c r="B37224" s="221">
        <v>40.0</v>
      </c>
      <c r="C37224" s="221">
        <v>330.0</v>
      </c>
    </row>
    <row r="37225">
      <c r="A37225" s="221">
        <v>40558.0</v>
      </c>
      <c r="B37225" s="221">
        <v>9834.0</v>
      </c>
      <c r="C37225" s="221">
        <v>12.0</v>
      </c>
    </row>
    <row r="37226">
      <c r="A37226" s="221">
        <v>40558.0</v>
      </c>
      <c r="B37226" s="221">
        <v>11399.0</v>
      </c>
      <c r="C37226" s="221">
        <v>12.0</v>
      </c>
    </row>
    <row r="37227">
      <c r="A37227" s="221">
        <v>40558.0</v>
      </c>
      <c r="B37227" s="221">
        <v>11531.0</v>
      </c>
      <c r="C37227" s="221">
        <v>12.0</v>
      </c>
    </row>
    <row r="37228">
      <c r="A37228" s="221">
        <v>40558.0</v>
      </c>
      <c r="B37228" s="221">
        <v>11535.0</v>
      </c>
      <c r="C37228" s="221">
        <v>12.0</v>
      </c>
    </row>
    <row r="37229">
      <c r="A37229" s="221">
        <v>40558.0</v>
      </c>
      <c r="B37229" s="221">
        <v>11547.0</v>
      </c>
      <c r="C37229" s="221">
        <v>16.0</v>
      </c>
    </row>
    <row r="37230">
      <c r="A37230" s="221">
        <v>40558.0</v>
      </c>
      <c r="B37230" s="221">
        <v>11688.0</v>
      </c>
      <c r="C37230" s="221">
        <v>12.0</v>
      </c>
    </row>
    <row r="37231">
      <c r="A37231" s="221">
        <v>40559.0</v>
      </c>
      <c r="B37231" s="221">
        <v>34.0</v>
      </c>
      <c r="C37231" s="221">
        <v>163766.0</v>
      </c>
    </row>
    <row r="37232">
      <c r="A37232" s="221">
        <v>40559.0</v>
      </c>
      <c r="B37232" s="221">
        <v>35.0</v>
      </c>
      <c r="C37232" s="221">
        <v>38916.0</v>
      </c>
    </row>
    <row r="37233">
      <c r="A37233" s="221">
        <v>40559.0</v>
      </c>
      <c r="B37233" s="221">
        <v>36.0</v>
      </c>
      <c r="C37233" s="221">
        <v>14008.0</v>
      </c>
    </row>
    <row r="37234">
      <c r="A37234" s="221">
        <v>40559.0</v>
      </c>
      <c r="B37234" s="221">
        <v>37.0</v>
      </c>
      <c r="C37234" s="221">
        <v>3578.0</v>
      </c>
    </row>
    <row r="37235">
      <c r="A37235" s="221">
        <v>40559.0</v>
      </c>
      <c r="B37235" s="221">
        <v>38.0</v>
      </c>
      <c r="C37235" s="221">
        <v>798.0</v>
      </c>
    </row>
    <row r="37236">
      <c r="A37236" s="221">
        <v>40559.0</v>
      </c>
      <c r="B37236" s="221">
        <v>39.0</v>
      </c>
      <c r="C37236" s="221">
        <v>172.0</v>
      </c>
    </row>
    <row r="37237">
      <c r="A37237" s="221">
        <v>40559.0</v>
      </c>
      <c r="B37237" s="221">
        <v>40.0</v>
      </c>
      <c r="C37237" s="221">
        <v>377.0</v>
      </c>
    </row>
    <row r="37238">
      <c r="A37238" s="221">
        <v>40559.0</v>
      </c>
      <c r="B37238" s="221">
        <v>9834.0</v>
      </c>
      <c r="C37238" s="221">
        <v>12.0</v>
      </c>
    </row>
    <row r="37239">
      <c r="A37239" s="221">
        <v>40559.0</v>
      </c>
      <c r="B37239" s="221">
        <v>11399.0</v>
      </c>
      <c r="C37239" s="221">
        <v>12.0</v>
      </c>
    </row>
    <row r="37240">
      <c r="A37240" s="221">
        <v>40559.0</v>
      </c>
      <c r="B37240" s="221">
        <v>11530.0</v>
      </c>
      <c r="C37240" s="221">
        <v>12.0</v>
      </c>
    </row>
    <row r="37241">
      <c r="A37241" s="221">
        <v>40559.0</v>
      </c>
      <c r="B37241" s="221">
        <v>11536.0</v>
      </c>
      <c r="C37241" s="221">
        <v>12.0</v>
      </c>
    </row>
    <row r="37242">
      <c r="A37242" s="221">
        <v>40559.0</v>
      </c>
      <c r="B37242" s="221">
        <v>11548.0</v>
      </c>
      <c r="C37242" s="221">
        <v>16.0</v>
      </c>
    </row>
    <row r="37243">
      <c r="A37243" s="221">
        <v>40559.0</v>
      </c>
      <c r="B37243" s="221">
        <v>11691.0</v>
      </c>
      <c r="C37243" s="221">
        <v>12.0</v>
      </c>
    </row>
    <row r="37244">
      <c r="A37244" s="221">
        <v>40560.0</v>
      </c>
      <c r="B37244" s="221">
        <v>34.0</v>
      </c>
      <c r="C37244" s="221">
        <v>514474.0</v>
      </c>
    </row>
    <row r="37245">
      <c r="A37245" s="221">
        <v>40560.0</v>
      </c>
      <c r="B37245" s="221">
        <v>35.0</v>
      </c>
      <c r="C37245" s="221">
        <v>101252.0</v>
      </c>
    </row>
    <row r="37246">
      <c r="A37246" s="221">
        <v>40560.0</v>
      </c>
      <c r="B37246" s="221">
        <v>36.0</v>
      </c>
      <c r="C37246" s="221">
        <v>48433.0</v>
      </c>
    </row>
    <row r="37247">
      <c r="A37247" s="221">
        <v>40560.0</v>
      </c>
      <c r="B37247" s="221">
        <v>37.0</v>
      </c>
      <c r="C37247" s="221">
        <v>11593.0</v>
      </c>
    </row>
    <row r="37248">
      <c r="A37248" s="221">
        <v>40560.0</v>
      </c>
      <c r="B37248" s="221">
        <v>38.0</v>
      </c>
      <c r="C37248" s="221">
        <v>2019.0</v>
      </c>
    </row>
    <row r="37249">
      <c r="A37249" s="221">
        <v>40560.0</v>
      </c>
      <c r="B37249" s="221">
        <v>39.0</v>
      </c>
      <c r="C37249" s="221">
        <v>816.0</v>
      </c>
    </row>
    <row r="37250">
      <c r="A37250" s="221">
        <v>40560.0</v>
      </c>
      <c r="B37250" s="221">
        <v>40.0</v>
      </c>
      <c r="C37250" s="221">
        <v>1164.0</v>
      </c>
    </row>
    <row r="37251">
      <c r="A37251" s="221">
        <v>40560.0</v>
      </c>
      <c r="B37251" s="221">
        <v>9834.0</v>
      </c>
      <c r="C37251" s="221">
        <v>28.0</v>
      </c>
    </row>
    <row r="37252">
      <c r="A37252" s="221">
        <v>40560.0</v>
      </c>
      <c r="B37252" s="221">
        <v>11399.0</v>
      </c>
      <c r="C37252" s="221">
        <v>24.0</v>
      </c>
    </row>
    <row r="37253">
      <c r="A37253" s="221">
        <v>40560.0</v>
      </c>
      <c r="B37253" s="221">
        <v>11532.0</v>
      </c>
      <c r="C37253" s="221">
        <v>42.0</v>
      </c>
    </row>
    <row r="37254">
      <c r="A37254" s="221">
        <v>40560.0</v>
      </c>
      <c r="B37254" s="221">
        <v>11537.0</v>
      </c>
      <c r="C37254" s="221">
        <v>18.0</v>
      </c>
    </row>
    <row r="37255">
      <c r="A37255" s="221">
        <v>40560.0</v>
      </c>
      <c r="B37255" s="221">
        <v>11543.0</v>
      </c>
      <c r="C37255" s="221">
        <v>72.0</v>
      </c>
    </row>
    <row r="37256">
      <c r="A37256" s="221">
        <v>40560.0</v>
      </c>
      <c r="B37256" s="221">
        <v>11549.0</v>
      </c>
      <c r="C37256" s="221">
        <v>48.0</v>
      </c>
    </row>
    <row r="37257">
      <c r="A37257" s="221">
        <v>40561.0</v>
      </c>
      <c r="B37257" s="221">
        <v>34.0</v>
      </c>
      <c r="C37257" s="221">
        <v>449366.0</v>
      </c>
    </row>
    <row r="37258">
      <c r="A37258" s="221">
        <v>40561.0</v>
      </c>
      <c r="B37258" s="221">
        <v>35.0</v>
      </c>
      <c r="C37258" s="221">
        <v>88783.0</v>
      </c>
    </row>
    <row r="37259">
      <c r="A37259" s="221">
        <v>40561.0</v>
      </c>
      <c r="B37259" s="221">
        <v>36.0</v>
      </c>
      <c r="C37259" s="221">
        <v>44994.0</v>
      </c>
    </row>
    <row r="37260">
      <c r="A37260" s="221">
        <v>40561.0</v>
      </c>
      <c r="B37260" s="221">
        <v>37.0</v>
      </c>
      <c r="C37260" s="221">
        <v>11053.0</v>
      </c>
    </row>
    <row r="37261">
      <c r="A37261" s="221">
        <v>40561.0</v>
      </c>
      <c r="B37261" s="221">
        <v>38.0</v>
      </c>
      <c r="C37261" s="221">
        <v>1717.0</v>
      </c>
    </row>
    <row r="37262">
      <c r="A37262" s="221">
        <v>40561.0</v>
      </c>
      <c r="B37262" s="221">
        <v>39.0</v>
      </c>
      <c r="C37262" s="221">
        <v>778.0</v>
      </c>
    </row>
    <row r="37263">
      <c r="A37263" s="221">
        <v>40561.0</v>
      </c>
      <c r="B37263" s="221">
        <v>40.0</v>
      </c>
      <c r="C37263" s="221">
        <v>1021.0</v>
      </c>
    </row>
    <row r="37264">
      <c r="A37264" s="221">
        <v>40561.0</v>
      </c>
      <c r="B37264" s="221">
        <v>11399.0</v>
      </c>
      <c r="C37264" s="221">
        <v>24.0</v>
      </c>
    </row>
    <row r="37265">
      <c r="A37265" s="221">
        <v>40561.0</v>
      </c>
      <c r="B37265" s="221">
        <v>11532.0</v>
      </c>
      <c r="C37265" s="221">
        <v>42.0</v>
      </c>
    </row>
    <row r="37266">
      <c r="A37266" s="221">
        <v>40561.0</v>
      </c>
      <c r="B37266" s="221">
        <v>11537.0</v>
      </c>
      <c r="C37266" s="221">
        <v>18.0</v>
      </c>
    </row>
    <row r="37267">
      <c r="A37267" s="221">
        <v>40561.0</v>
      </c>
      <c r="B37267" s="221">
        <v>11543.0</v>
      </c>
      <c r="C37267" s="221">
        <v>72.0</v>
      </c>
    </row>
    <row r="37268">
      <c r="A37268" s="221">
        <v>40561.0</v>
      </c>
      <c r="B37268" s="221">
        <v>11549.0</v>
      </c>
      <c r="C37268" s="221">
        <v>48.0</v>
      </c>
    </row>
    <row r="37269">
      <c r="A37269" s="221">
        <v>40561.0</v>
      </c>
      <c r="B37269" s="221">
        <v>11689.0</v>
      </c>
      <c r="C37269" s="221">
        <v>84.0</v>
      </c>
    </row>
    <row r="37270">
      <c r="A37270" s="221">
        <v>40562.0</v>
      </c>
      <c r="B37270" s="221">
        <v>34.0</v>
      </c>
      <c r="C37270" s="221">
        <v>448280.0</v>
      </c>
    </row>
    <row r="37271">
      <c r="A37271" s="221">
        <v>40562.0</v>
      </c>
      <c r="B37271" s="221">
        <v>35.0</v>
      </c>
      <c r="C37271" s="221">
        <v>96444.0</v>
      </c>
    </row>
    <row r="37272">
      <c r="A37272" s="221">
        <v>40562.0</v>
      </c>
      <c r="B37272" s="221">
        <v>36.0</v>
      </c>
      <c r="C37272" s="221">
        <v>46806.0</v>
      </c>
    </row>
    <row r="37273">
      <c r="A37273" s="221">
        <v>40562.0</v>
      </c>
      <c r="B37273" s="221">
        <v>37.0</v>
      </c>
      <c r="C37273" s="221">
        <v>11619.0</v>
      </c>
    </row>
    <row r="37274">
      <c r="A37274" s="221">
        <v>40562.0</v>
      </c>
      <c r="B37274" s="221">
        <v>38.0</v>
      </c>
      <c r="C37274" s="221">
        <v>2082.0</v>
      </c>
    </row>
    <row r="37275">
      <c r="A37275" s="221">
        <v>40562.0</v>
      </c>
      <c r="B37275" s="221">
        <v>39.0</v>
      </c>
      <c r="C37275" s="221">
        <v>882.0</v>
      </c>
    </row>
    <row r="37276">
      <c r="A37276" s="221">
        <v>40562.0</v>
      </c>
      <c r="B37276" s="221">
        <v>40.0</v>
      </c>
      <c r="C37276" s="221">
        <v>1156.0</v>
      </c>
    </row>
    <row r="37277">
      <c r="A37277" s="221">
        <v>40562.0</v>
      </c>
      <c r="B37277" s="221">
        <v>9834.0</v>
      </c>
      <c r="C37277" s="221">
        <v>28.0</v>
      </c>
    </row>
    <row r="37278">
      <c r="A37278" s="221">
        <v>40562.0</v>
      </c>
      <c r="B37278" s="221">
        <v>11399.0</v>
      </c>
      <c r="C37278" s="221">
        <v>24.0</v>
      </c>
    </row>
    <row r="37279">
      <c r="A37279" s="221">
        <v>40562.0</v>
      </c>
      <c r="B37279" s="221">
        <v>11531.0</v>
      </c>
      <c r="C37279" s="221">
        <v>42.0</v>
      </c>
    </row>
    <row r="37280">
      <c r="A37280" s="221">
        <v>40562.0</v>
      </c>
      <c r="B37280" s="221">
        <v>11535.0</v>
      </c>
      <c r="C37280" s="221">
        <v>18.0</v>
      </c>
    </row>
    <row r="37281">
      <c r="A37281" s="221">
        <v>40562.0</v>
      </c>
      <c r="B37281" s="221">
        <v>11545.0</v>
      </c>
      <c r="C37281" s="221">
        <v>72.0</v>
      </c>
    </row>
    <row r="37282">
      <c r="A37282" s="221">
        <v>40562.0</v>
      </c>
      <c r="B37282" s="221">
        <v>11547.0</v>
      </c>
      <c r="C37282" s="221">
        <v>48.0</v>
      </c>
    </row>
    <row r="37283">
      <c r="A37283" s="221">
        <v>40563.0</v>
      </c>
      <c r="B37283" s="221">
        <v>34.0</v>
      </c>
      <c r="C37283" s="221">
        <v>424150.0</v>
      </c>
    </row>
    <row r="37284">
      <c r="A37284" s="221">
        <v>40563.0</v>
      </c>
      <c r="B37284" s="221">
        <v>35.0</v>
      </c>
      <c r="C37284" s="221">
        <v>86800.0</v>
      </c>
    </row>
    <row r="37285">
      <c r="A37285" s="221">
        <v>40563.0</v>
      </c>
      <c r="B37285" s="221">
        <v>36.0</v>
      </c>
      <c r="C37285" s="221">
        <v>44511.0</v>
      </c>
    </row>
    <row r="37286">
      <c r="A37286" s="221">
        <v>40563.0</v>
      </c>
      <c r="B37286" s="221">
        <v>37.0</v>
      </c>
      <c r="C37286" s="221">
        <v>10857.0</v>
      </c>
    </row>
    <row r="37287">
      <c r="A37287" s="221">
        <v>40563.0</v>
      </c>
      <c r="B37287" s="221">
        <v>38.0</v>
      </c>
      <c r="C37287" s="221">
        <v>1834.0</v>
      </c>
    </row>
    <row r="37288">
      <c r="A37288" s="221">
        <v>40563.0</v>
      </c>
      <c r="B37288" s="221">
        <v>39.0</v>
      </c>
      <c r="C37288" s="221">
        <v>753.0</v>
      </c>
    </row>
    <row r="37289">
      <c r="A37289" s="221">
        <v>40563.0</v>
      </c>
      <c r="B37289" s="221">
        <v>40.0</v>
      </c>
      <c r="C37289" s="221">
        <v>1013.0</v>
      </c>
    </row>
    <row r="37290">
      <c r="A37290" s="221">
        <v>40563.0</v>
      </c>
      <c r="B37290" s="221">
        <v>11399.0</v>
      </c>
      <c r="C37290" s="221">
        <v>24.0</v>
      </c>
    </row>
    <row r="37291">
      <c r="A37291" s="221">
        <v>40563.0</v>
      </c>
      <c r="B37291" s="221">
        <v>11531.0</v>
      </c>
      <c r="C37291" s="221">
        <v>42.0</v>
      </c>
    </row>
    <row r="37292">
      <c r="A37292" s="221">
        <v>40563.0</v>
      </c>
      <c r="B37292" s="221">
        <v>11535.0</v>
      </c>
      <c r="C37292" s="221">
        <v>18.0</v>
      </c>
    </row>
    <row r="37293">
      <c r="A37293" s="221">
        <v>40563.0</v>
      </c>
      <c r="B37293" s="221">
        <v>11545.0</v>
      </c>
      <c r="C37293" s="221">
        <v>72.0</v>
      </c>
    </row>
    <row r="37294">
      <c r="A37294" s="221">
        <v>40563.0</v>
      </c>
      <c r="B37294" s="221">
        <v>11547.0</v>
      </c>
      <c r="C37294" s="221">
        <v>48.0</v>
      </c>
    </row>
    <row r="37295">
      <c r="A37295" s="221">
        <v>40563.0</v>
      </c>
      <c r="B37295" s="221">
        <v>11688.0</v>
      </c>
      <c r="C37295" s="221">
        <v>84.0</v>
      </c>
    </row>
    <row r="37296">
      <c r="A37296" s="221">
        <v>40564.0</v>
      </c>
      <c r="B37296" s="221">
        <v>34.0</v>
      </c>
      <c r="C37296" s="221">
        <v>475002.0</v>
      </c>
    </row>
    <row r="37297">
      <c r="A37297" s="221">
        <v>40564.0</v>
      </c>
      <c r="B37297" s="221">
        <v>35.0</v>
      </c>
      <c r="C37297" s="221">
        <v>98666.0</v>
      </c>
    </row>
    <row r="37298">
      <c r="A37298" s="221">
        <v>40564.0</v>
      </c>
      <c r="B37298" s="221">
        <v>36.0</v>
      </c>
      <c r="C37298" s="221">
        <v>44055.0</v>
      </c>
    </row>
    <row r="37299">
      <c r="A37299" s="221">
        <v>40564.0</v>
      </c>
      <c r="B37299" s="221">
        <v>37.0</v>
      </c>
      <c r="C37299" s="221">
        <v>14055.0</v>
      </c>
    </row>
    <row r="37300">
      <c r="A37300" s="221">
        <v>40564.0</v>
      </c>
      <c r="B37300" s="221">
        <v>38.0</v>
      </c>
      <c r="C37300" s="221">
        <v>2157.0</v>
      </c>
    </row>
    <row r="37301">
      <c r="A37301" s="221">
        <v>40564.0</v>
      </c>
      <c r="B37301" s="221">
        <v>39.0</v>
      </c>
      <c r="C37301" s="221">
        <v>919.0</v>
      </c>
    </row>
    <row r="37302">
      <c r="A37302" s="221">
        <v>40564.0</v>
      </c>
      <c r="B37302" s="221">
        <v>40.0</v>
      </c>
      <c r="C37302" s="221">
        <v>1101.0</v>
      </c>
    </row>
    <row r="37303">
      <c r="A37303" s="221">
        <v>40564.0</v>
      </c>
      <c r="B37303" s="221">
        <v>9834.0</v>
      </c>
      <c r="C37303" s="221">
        <v>28.0</v>
      </c>
    </row>
    <row r="37304">
      <c r="A37304" s="221">
        <v>40564.0</v>
      </c>
      <c r="B37304" s="221">
        <v>11399.0</v>
      </c>
      <c r="C37304" s="221">
        <v>24.0</v>
      </c>
    </row>
    <row r="37305">
      <c r="A37305" s="221">
        <v>40564.0</v>
      </c>
      <c r="B37305" s="221">
        <v>11530.0</v>
      </c>
      <c r="C37305" s="221">
        <v>42.0</v>
      </c>
    </row>
    <row r="37306">
      <c r="A37306" s="221">
        <v>40564.0</v>
      </c>
      <c r="B37306" s="221">
        <v>11536.0</v>
      </c>
      <c r="C37306" s="221">
        <v>18.0</v>
      </c>
    </row>
    <row r="37307">
      <c r="A37307" s="221">
        <v>40564.0</v>
      </c>
      <c r="B37307" s="221">
        <v>11542.0</v>
      </c>
      <c r="C37307" s="221">
        <v>72.0</v>
      </c>
    </row>
    <row r="37308">
      <c r="A37308" s="221">
        <v>40564.0</v>
      </c>
      <c r="B37308" s="221">
        <v>11548.0</v>
      </c>
      <c r="C37308" s="221">
        <v>48.0</v>
      </c>
    </row>
    <row r="37309">
      <c r="A37309" s="221">
        <v>40565.0</v>
      </c>
      <c r="B37309" s="221">
        <v>34.0</v>
      </c>
      <c r="C37309" s="221">
        <v>442000.0</v>
      </c>
    </row>
    <row r="37310">
      <c r="A37310" s="221">
        <v>40565.0</v>
      </c>
      <c r="B37310" s="221">
        <v>35.0</v>
      </c>
      <c r="C37310" s="221">
        <v>88375.0</v>
      </c>
    </row>
    <row r="37311">
      <c r="A37311" s="221">
        <v>40565.0</v>
      </c>
      <c r="B37311" s="221">
        <v>36.0</v>
      </c>
      <c r="C37311" s="221">
        <v>42216.0</v>
      </c>
    </row>
    <row r="37312">
      <c r="A37312" s="221">
        <v>40565.0</v>
      </c>
      <c r="B37312" s="221">
        <v>37.0</v>
      </c>
      <c r="C37312" s="221">
        <v>11081.0</v>
      </c>
    </row>
    <row r="37313">
      <c r="A37313" s="221">
        <v>40565.0</v>
      </c>
      <c r="B37313" s="221">
        <v>38.0</v>
      </c>
      <c r="C37313" s="221">
        <v>1787.0</v>
      </c>
    </row>
    <row r="37314">
      <c r="A37314" s="221">
        <v>40565.0</v>
      </c>
      <c r="B37314" s="221">
        <v>39.0</v>
      </c>
      <c r="C37314" s="221">
        <v>744.0</v>
      </c>
    </row>
    <row r="37315">
      <c r="A37315" s="221">
        <v>40565.0</v>
      </c>
      <c r="B37315" s="221">
        <v>40.0</v>
      </c>
      <c r="C37315" s="221">
        <v>974.0</v>
      </c>
    </row>
    <row r="37316">
      <c r="A37316" s="221">
        <v>40565.0</v>
      </c>
      <c r="B37316" s="221">
        <v>11399.0</v>
      </c>
      <c r="C37316" s="221">
        <v>24.0</v>
      </c>
    </row>
    <row r="37317">
      <c r="A37317" s="221">
        <v>40565.0</v>
      </c>
      <c r="B37317" s="221">
        <v>11530.0</v>
      </c>
      <c r="C37317" s="221">
        <v>42.0</v>
      </c>
    </row>
    <row r="37318">
      <c r="A37318" s="221">
        <v>40565.0</v>
      </c>
      <c r="B37318" s="221">
        <v>11536.0</v>
      </c>
      <c r="C37318" s="221">
        <v>18.0</v>
      </c>
    </row>
    <row r="37319">
      <c r="A37319" s="221">
        <v>40565.0</v>
      </c>
      <c r="B37319" s="221">
        <v>11542.0</v>
      </c>
      <c r="C37319" s="221">
        <v>72.0</v>
      </c>
    </row>
    <row r="37320">
      <c r="A37320" s="221">
        <v>40565.0</v>
      </c>
      <c r="B37320" s="221">
        <v>11548.0</v>
      </c>
      <c r="C37320" s="221">
        <v>48.0</v>
      </c>
    </row>
    <row r="37321">
      <c r="A37321" s="221">
        <v>40565.0</v>
      </c>
      <c r="B37321" s="221">
        <v>11691.0</v>
      </c>
      <c r="C37321" s="221">
        <v>84.0</v>
      </c>
    </row>
    <row r="37322">
      <c r="A37322" s="221">
        <v>40566.0</v>
      </c>
      <c r="B37322" s="221">
        <v>34.0</v>
      </c>
      <c r="C37322" s="221">
        <v>486573.0</v>
      </c>
    </row>
    <row r="37323">
      <c r="A37323" s="221">
        <v>40566.0</v>
      </c>
      <c r="B37323" s="221">
        <v>35.0</v>
      </c>
      <c r="C37323" s="221">
        <v>106971.0</v>
      </c>
    </row>
    <row r="37324">
      <c r="A37324" s="221">
        <v>40566.0</v>
      </c>
      <c r="B37324" s="221">
        <v>36.0</v>
      </c>
      <c r="C37324" s="221">
        <v>47890.0</v>
      </c>
    </row>
    <row r="37325">
      <c r="A37325" s="221">
        <v>40566.0</v>
      </c>
      <c r="B37325" s="221">
        <v>37.0</v>
      </c>
      <c r="C37325" s="221">
        <v>11558.0</v>
      </c>
    </row>
    <row r="37326">
      <c r="A37326" s="221">
        <v>40566.0</v>
      </c>
      <c r="B37326" s="221">
        <v>38.0</v>
      </c>
      <c r="C37326" s="221">
        <v>1840.0</v>
      </c>
    </row>
    <row r="37327">
      <c r="A37327" s="221">
        <v>40566.0</v>
      </c>
      <c r="B37327" s="221">
        <v>39.0</v>
      </c>
      <c r="C37327" s="221">
        <v>902.0</v>
      </c>
    </row>
    <row r="37328">
      <c r="A37328" s="221">
        <v>40566.0</v>
      </c>
      <c r="B37328" s="221">
        <v>40.0</v>
      </c>
      <c r="C37328" s="221">
        <v>1246.0</v>
      </c>
    </row>
    <row r="37329">
      <c r="A37329" s="221">
        <v>40566.0</v>
      </c>
      <c r="B37329" s="221">
        <v>9834.0</v>
      </c>
      <c r="C37329" s="221">
        <v>28.0</v>
      </c>
    </row>
    <row r="37330">
      <c r="A37330" s="221">
        <v>40566.0</v>
      </c>
      <c r="B37330" s="221">
        <v>11399.0</v>
      </c>
      <c r="C37330" s="221">
        <v>24.0</v>
      </c>
    </row>
    <row r="37331">
      <c r="A37331" s="221">
        <v>40566.0</v>
      </c>
      <c r="B37331" s="221">
        <v>11533.0</v>
      </c>
      <c r="C37331" s="221">
        <v>42.0</v>
      </c>
    </row>
    <row r="37332">
      <c r="A37332" s="221">
        <v>40566.0</v>
      </c>
      <c r="B37332" s="221">
        <v>11534.0</v>
      </c>
      <c r="C37332" s="221">
        <v>18.0</v>
      </c>
    </row>
    <row r="37333">
      <c r="A37333" s="221">
        <v>40566.0</v>
      </c>
      <c r="B37333" s="221">
        <v>11544.0</v>
      </c>
      <c r="C37333" s="221">
        <v>72.0</v>
      </c>
    </row>
    <row r="37334">
      <c r="A37334" s="221">
        <v>40566.0</v>
      </c>
      <c r="B37334" s="221">
        <v>11550.0</v>
      </c>
      <c r="C37334" s="221">
        <v>48.0</v>
      </c>
    </row>
    <row r="37335">
      <c r="A37335" s="221">
        <v>40567.0</v>
      </c>
      <c r="B37335" s="221">
        <v>34.0</v>
      </c>
      <c r="C37335" s="221">
        <v>452767.0</v>
      </c>
    </row>
    <row r="37336">
      <c r="A37336" s="221">
        <v>40567.0</v>
      </c>
      <c r="B37336" s="221">
        <v>35.0</v>
      </c>
      <c r="C37336" s="221">
        <v>93217.0</v>
      </c>
    </row>
    <row r="37337">
      <c r="A37337" s="221">
        <v>40567.0</v>
      </c>
      <c r="B37337" s="221">
        <v>36.0</v>
      </c>
      <c r="C37337" s="221">
        <v>41253.0</v>
      </c>
    </row>
    <row r="37338">
      <c r="A37338" s="221">
        <v>40567.0</v>
      </c>
      <c r="B37338" s="221">
        <v>37.0</v>
      </c>
      <c r="C37338" s="221">
        <v>10773.0</v>
      </c>
    </row>
    <row r="37339">
      <c r="A37339" s="221">
        <v>40567.0</v>
      </c>
      <c r="B37339" s="221">
        <v>38.0</v>
      </c>
      <c r="C37339" s="221">
        <v>1709.0</v>
      </c>
    </row>
    <row r="37340">
      <c r="A37340" s="221">
        <v>40567.0</v>
      </c>
      <c r="B37340" s="221">
        <v>39.0</v>
      </c>
      <c r="C37340" s="221">
        <v>776.0</v>
      </c>
    </row>
    <row r="37341">
      <c r="A37341" s="221">
        <v>40567.0</v>
      </c>
      <c r="B37341" s="221">
        <v>40.0</v>
      </c>
      <c r="C37341" s="221">
        <v>1045.0</v>
      </c>
    </row>
    <row r="37342">
      <c r="A37342" s="221">
        <v>40567.0</v>
      </c>
      <c r="B37342" s="221">
        <v>11399.0</v>
      </c>
      <c r="C37342" s="221">
        <v>24.0</v>
      </c>
    </row>
    <row r="37343">
      <c r="A37343" s="221">
        <v>40567.0</v>
      </c>
      <c r="B37343" s="221">
        <v>11533.0</v>
      </c>
      <c r="C37343" s="221">
        <v>42.0</v>
      </c>
    </row>
    <row r="37344">
      <c r="A37344" s="221">
        <v>40567.0</v>
      </c>
      <c r="B37344" s="221">
        <v>11534.0</v>
      </c>
      <c r="C37344" s="221">
        <v>18.0</v>
      </c>
    </row>
    <row r="37345">
      <c r="A37345" s="221">
        <v>40567.0</v>
      </c>
      <c r="B37345" s="221">
        <v>11544.0</v>
      </c>
      <c r="C37345" s="221">
        <v>72.0</v>
      </c>
    </row>
    <row r="37346">
      <c r="A37346" s="221">
        <v>40567.0</v>
      </c>
      <c r="B37346" s="221">
        <v>11550.0</v>
      </c>
      <c r="C37346" s="221">
        <v>48.0</v>
      </c>
    </row>
    <row r="37347">
      <c r="A37347" s="221">
        <v>40567.0</v>
      </c>
      <c r="B37347" s="221">
        <v>11690.0</v>
      </c>
      <c r="C37347" s="221">
        <v>84.0</v>
      </c>
    </row>
    <row r="37348">
      <c r="A37348" s="221">
        <v>40568.0</v>
      </c>
      <c r="B37348" s="221">
        <v>34.0</v>
      </c>
      <c r="C37348" s="221">
        <v>379097.0</v>
      </c>
    </row>
    <row r="37349">
      <c r="A37349" s="221">
        <v>40568.0</v>
      </c>
      <c r="B37349" s="221">
        <v>35.0</v>
      </c>
      <c r="C37349" s="221">
        <v>69078.0</v>
      </c>
    </row>
    <row r="37350">
      <c r="A37350" s="221">
        <v>40568.0</v>
      </c>
      <c r="B37350" s="221">
        <v>36.0</v>
      </c>
      <c r="C37350" s="221">
        <v>32280.0</v>
      </c>
    </row>
    <row r="37351">
      <c r="A37351" s="221">
        <v>40568.0</v>
      </c>
      <c r="B37351" s="221">
        <v>37.0</v>
      </c>
      <c r="C37351" s="221">
        <v>9108.0</v>
      </c>
    </row>
    <row r="37352">
      <c r="A37352" s="221">
        <v>40568.0</v>
      </c>
      <c r="B37352" s="221">
        <v>38.0</v>
      </c>
      <c r="C37352" s="221">
        <v>1778.0</v>
      </c>
    </row>
    <row r="37353">
      <c r="A37353" s="221">
        <v>40568.0</v>
      </c>
      <c r="B37353" s="221">
        <v>39.0</v>
      </c>
      <c r="C37353" s="221">
        <v>516.0</v>
      </c>
    </row>
    <row r="37354">
      <c r="A37354" s="221">
        <v>40568.0</v>
      </c>
      <c r="B37354" s="221">
        <v>40.0</v>
      </c>
      <c r="C37354" s="221">
        <v>745.0</v>
      </c>
    </row>
    <row r="37355">
      <c r="A37355" s="221">
        <v>40568.0</v>
      </c>
      <c r="B37355" s="221">
        <v>11399.0</v>
      </c>
      <c r="C37355" s="221">
        <v>24.0</v>
      </c>
    </row>
    <row r="37356">
      <c r="A37356" s="221">
        <v>40568.0</v>
      </c>
      <c r="B37356" s="221">
        <v>11532.0</v>
      </c>
      <c r="C37356" s="221">
        <v>22.0</v>
      </c>
    </row>
    <row r="37357">
      <c r="A37357" s="221">
        <v>40568.0</v>
      </c>
      <c r="B37357" s="221">
        <v>11537.0</v>
      </c>
      <c r="C37357" s="221">
        <v>28.0</v>
      </c>
    </row>
    <row r="37358">
      <c r="A37358" s="221">
        <v>40568.0</v>
      </c>
      <c r="B37358" s="221">
        <v>11539.0</v>
      </c>
      <c r="C37358" s="221">
        <v>40.0</v>
      </c>
    </row>
    <row r="37359">
      <c r="A37359" s="221">
        <v>40568.0</v>
      </c>
      <c r="B37359" s="221">
        <v>11549.0</v>
      </c>
      <c r="C37359" s="221">
        <v>38.0</v>
      </c>
    </row>
    <row r="37360">
      <c r="A37360" s="221">
        <v>40568.0</v>
      </c>
      <c r="B37360" s="221">
        <v>11554.0</v>
      </c>
      <c r="C37360" s="221">
        <v>36.0</v>
      </c>
    </row>
    <row r="37361">
      <c r="A37361" s="221">
        <v>40569.0</v>
      </c>
      <c r="B37361" s="221">
        <v>34.0</v>
      </c>
      <c r="C37361" s="221">
        <v>257491.0</v>
      </c>
    </row>
    <row r="37362">
      <c r="A37362" s="221">
        <v>40569.0</v>
      </c>
      <c r="B37362" s="221">
        <v>35.0</v>
      </c>
      <c r="C37362" s="221">
        <v>118560.0</v>
      </c>
    </row>
    <row r="37363">
      <c r="A37363" s="221">
        <v>40569.0</v>
      </c>
      <c r="B37363" s="221">
        <v>36.0</v>
      </c>
      <c r="C37363" s="221">
        <v>29283.0</v>
      </c>
    </row>
    <row r="37364">
      <c r="A37364" s="221">
        <v>40569.0</v>
      </c>
      <c r="B37364" s="221">
        <v>37.0</v>
      </c>
      <c r="C37364" s="221">
        <v>10814.0</v>
      </c>
    </row>
    <row r="37365">
      <c r="A37365" s="221">
        <v>40569.0</v>
      </c>
      <c r="B37365" s="221">
        <v>38.0</v>
      </c>
      <c r="C37365" s="221">
        <v>1502.0</v>
      </c>
    </row>
    <row r="37366">
      <c r="A37366" s="221">
        <v>40569.0</v>
      </c>
      <c r="B37366" s="221">
        <v>39.0</v>
      </c>
      <c r="C37366" s="221">
        <v>422.0</v>
      </c>
    </row>
    <row r="37367">
      <c r="A37367" s="221">
        <v>40569.0</v>
      </c>
      <c r="B37367" s="221">
        <v>40.0</v>
      </c>
      <c r="C37367" s="221">
        <v>905.0</v>
      </c>
    </row>
    <row r="37368">
      <c r="A37368" s="221">
        <v>40569.0</v>
      </c>
      <c r="B37368" s="221">
        <v>11399.0</v>
      </c>
      <c r="C37368" s="221">
        <v>24.0</v>
      </c>
    </row>
    <row r="37369">
      <c r="A37369" s="221">
        <v>40569.0</v>
      </c>
      <c r="B37369" s="221">
        <v>11533.0</v>
      </c>
      <c r="C37369" s="221">
        <v>22.0</v>
      </c>
    </row>
    <row r="37370">
      <c r="A37370" s="221">
        <v>40569.0</v>
      </c>
      <c r="B37370" s="221">
        <v>11534.0</v>
      </c>
      <c r="C37370" s="221">
        <v>28.0</v>
      </c>
    </row>
    <row r="37371">
      <c r="A37371" s="221">
        <v>40569.0</v>
      </c>
      <c r="B37371" s="221">
        <v>11540.0</v>
      </c>
      <c r="C37371" s="221">
        <v>40.0</v>
      </c>
    </row>
    <row r="37372">
      <c r="A37372" s="221">
        <v>40569.0</v>
      </c>
      <c r="B37372" s="221">
        <v>11550.0</v>
      </c>
      <c r="C37372" s="221">
        <v>38.0</v>
      </c>
    </row>
    <row r="37373">
      <c r="A37373" s="221">
        <v>40569.0</v>
      </c>
      <c r="B37373" s="221">
        <v>11552.0</v>
      </c>
      <c r="C37373" s="221">
        <v>36.0</v>
      </c>
    </row>
    <row r="37374">
      <c r="A37374" s="221">
        <v>40570.0</v>
      </c>
      <c r="B37374" s="221">
        <v>34.0</v>
      </c>
      <c r="C37374" s="221">
        <v>317710.0</v>
      </c>
    </row>
    <row r="37375">
      <c r="A37375" s="221">
        <v>40570.0</v>
      </c>
      <c r="B37375" s="221">
        <v>35.0</v>
      </c>
      <c r="C37375" s="221">
        <v>76819.0</v>
      </c>
    </row>
    <row r="37376">
      <c r="A37376" s="221">
        <v>40570.0</v>
      </c>
      <c r="B37376" s="221">
        <v>36.0</v>
      </c>
      <c r="C37376" s="221">
        <v>33510.0</v>
      </c>
    </row>
    <row r="37377">
      <c r="A37377" s="221">
        <v>40570.0</v>
      </c>
      <c r="B37377" s="221">
        <v>37.0</v>
      </c>
      <c r="C37377" s="221">
        <v>14286.0</v>
      </c>
    </row>
    <row r="37378">
      <c r="A37378" s="221">
        <v>40570.0</v>
      </c>
      <c r="B37378" s="221">
        <v>38.0</v>
      </c>
      <c r="C37378" s="221">
        <v>2151.0</v>
      </c>
    </row>
    <row r="37379">
      <c r="A37379" s="221">
        <v>40570.0</v>
      </c>
      <c r="B37379" s="221">
        <v>39.0</v>
      </c>
      <c r="C37379" s="221">
        <v>297.0</v>
      </c>
    </row>
    <row r="37380">
      <c r="A37380" s="221">
        <v>40570.0</v>
      </c>
      <c r="B37380" s="221">
        <v>40.0</v>
      </c>
      <c r="C37380" s="221">
        <v>751.0</v>
      </c>
    </row>
    <row r="37381">
      <c r="A37381" s="221">
        <v>40570.0</v>
      </c>
      <c r="B37381" s="221">
        <v>11399.0</v>
      </c>
      <c r="C37381" s="221">
        <v>24.0</v>
      </c>
    </row>
    <row r="37382">
      <c r="A37382" s="221">
        <v>40570.0</v>
      </c>
      <c r="B37382" s="221">
        <v>11531.0</v>
      </c>
      <c r="C37382" s="221">
        <v>22.0</v>
      </c>
    </row>
    <row r="37383">
      <c r="A37383" s="221">
        <v>40570.0</v>
      </c>
      <c r="B37383" s="221">
        <v>11535.0</v>
      </c>
      <c r="C37383" s="221">
        <v>28.0</v>
      </c>
    </row>
    <row r="37384">
      <c r="A37384" s="221">
        <v>40570.0</v>
      </c>
      <c r="B37384" s="221">
        <v>11541.0</v>
      </c>
      <c r="C37384" s="221">
        <v>40.0</v>
      </c>
    </row>
    <row r="37385">
      <c r="A37385" s="221">
        <v>40570.0</v>
      </c>
      <c r="B37385" s="221">
        <v>11547.0</v>
      </c>
      <c r="C37385" s="221">
        <v>38.0</v>
      </c>
    </row>
    <row r="37386">
      <c r="A37386" s="221">
        <v>40570.0</v>
      </c>
      <c r="B37386" s="221">
        <v>11553.0</v>
      </c>
      <c r="C37386" s="221">
        <v>36.0</v>
      </c>
    </row>
    <row r="37387">
      <c r="A37387" s="221">
        <v>40571.0</v>
      </c>
      <c r="B37387" s="221">
        <v>34.0</v>
      </c>
      <c r="C37387" s="221">
        <v>398051.0</v>
      </c>
    </row>
    <row r="37388">
      <c r="A37388" s="221">
        <v>40571.0</v>
      </c>
      <c r="B37388" s="221">
        <v>35.0</v>
      </c>
      <c r="C37388" s="221">
        <v>100305.0</v>
      </c>
    </row>
    <row r="37389">
      <c r="A37389" s="221">
        <v>40571.0</v>
      </c>
      <c r="B37389" s="221">
        <v>36.0</v>
      </c>
      <c r="C37389" s="221">
        <v>27855.0</v>
      </c>
    </row>
    <row r="37390">
      <c r="A37390" s="221">
        <v>40571.0</v>
      </c>
      <c r="B37390" s="221">
        <v>37.0</v>
      </c>
      <c r="C37390" s="221">
        <v>8951.0</v>
      </c>
    </row>
    <row r="37391">
      <c r="A37391" s="221">
        <v>40571.0</v>
      </c>
      <c r="B37391" s="221">
        <v>38.0</v>
      </c>
      <c r="C37391" s="221">
        <v>1499.0</v>
      </c>
    </row>
    <row r="37392">
      <c r="A37392" s="221">
        <v>40571.0</v>
      </c>
      <c r="B37392" s="221">
        <v>39.0</v>
      </c>
      <c r="C37392" s="221">
        <v>371.0</v>
      </c>
    </row>
    <row r="37393">
      <c r="A37393" s="221">
        <v>40571.0</v>
      </c>
      <c r="B37393" s="221">
        <v>40.0</v>
      </c>
      <c r="C37393" s="221">
        <v>961.0</v>
      </c>
    </row>
    <row r="37394">
      <c r="A37394" s="221">
        <v>40571.0</v>
      </c>
      <c r="B37394" s="221">
        <v>11399.0</v>
      </c>
      <c r="C37394" s="221">
        <v>24.0</v>
      </c>
    </row>
    <row r="37395">
      <c r="A37395" s="221">
        <v>40571.0</v>
      </c>
      <c r="B37395" s="221">
        <v>11530.0</v>
      </c>
      <c r="C37395" s="221">
        <v>22.0</v>
      </c>
    </row>
    <row r="37396">
      <c r="A37396" s="221">
        <v>40571.0</v>
      </c>
      <c r="B37396" s="221">
        <v>11536.0</v>
      </c>
      <c r="C37396" s="221">
        <v>28.0</v>
      </c>
    </row>
    <row r="37397">
      <c r="A37397" s="221">
        <v>40571.0</v>
      </c>
      <c r="B37397" s="221">
        <v>11538.0</v>
      </c>
      <c r="C37397" s="221">
        <v>40.0</v>
      </c>
    </row>
    <row r="37398">
      <c r="A37398" s="221">
        <v>40571.0</v>
      </c>
      <c r="B37398" s="221">
        <v>11548.0</v>
      </c>
      <c r="C37398" s="221">
        <v>38.0</v>
      </c>
    </row>
    <row r="37399">
      <c r="A37399" s="221">
        <v>40571.0</v>
      </c>
      <c r="B37399" s="221">
        <v>11551.0</v>
      </c>
      <c r="C37399" s="221">
        <v>36.0</v>
      </c>
    </row>
    <row r="37400">
      <c r="A37400" s="221">
        <v>40631.0</v>
      </c>
      <c r="B37400" s="221">
        <v>34.0</v>
      </c>
      <c r="C37400" s="221">
        <v>1708629.0</v>
      </c>
    </row>
    <row r="37401">
      <c r="A37401" s="221">
        <v>40631.0</v>
      </c>
      <c r="B37401" s="221">
        <v>35.0</v>
      </c>
      <c r="C37401" s="221">
        <v>1272573.0</v>
      </c>
    </row>
    <row r="37402">
      <c r="A37402" s="221">
        <v>40631.0</v>
      </c>
      <c r="B37402" s="221">
        <v>36.0</v>
      </c>
      <c r="C37402" s="221">
        <v>465954.0</v>
      </c>
    </row>
    <row r="37403">
      <c r="A37403" s="221">
        <v>40631.0</v>
      </c>
      <c r="B37403" s="221">
        <v>37.0</v>
      </c>
      <c r="C37403" s="221">
        <v>243716.0</v>
      </c>
    </row>
    <row r="37404">
      <c r="A37404" s="221">
        <v>40631.0</v>
      </c>
      <c r="B37404" s="221">
        <v>38.0</v>
      </c>
      <c r="C37404" s="221">
        <v>353314.0</v>
      </c>
    </row>
    <row r="37405">
      <c r="A37405" s="221">
        <v>40631.0</v>
      </c>
      <c r="B37405" s="221">
        <v>39.0</v>
      </c>
      <c r="C37405" s="221">
        <v>43638.0</v>
      </c>
    </row>
    <row r="37406">
      <c r="A37406" s="221">
        <v>40631.0</v>
      </c>
      <c r="B37406" s="221">
        <v>40.0</v>
      </c>
      <c r="C37406" s="221">
        <v>48181.0</v>
      </c>
    </row>
    <row r="37407">
      <c r="A37407" s="221">
        <v>40632.0</v>
      </c>
      <c r="B37407" s="221">
        <v>34.0</v>
      </c>
      <c r="C37407" s="221">
        <v>1807988.0</v>
      </c>
    </row>
    <row r="37408">
      <c r="A37408" s="221">
        <v>40632.0</v>
      </c>
      <c r="B37408" s="221">
        <v>35.0</v>
      </c>
      <c r="C37408" s="221">
        <v>1275073.0</v>
      </c>
    </row>
    <row r="37409">
      <c r="A37409" s="221">
        <v>40632.0</v>
      </c>
      <c r="B37409" s="221">
        <v>36.0</v>
      </c>
      <c r="C37409" s="221">
        <v>441584.0</v>
      </c>
    </row>
    <row r="37410">
      <c r="A37410" s="221">
        <v>40632.0</v>
      </c>
      <c r="B37410" s="221">
        <v>37.0</v>
      </c>
      <c r="C37410" s="221">
        <v>268751.0</v>
      </c>
    </row>
    <row r="37411">
      <c r="A37411" s="221">
        <v>40632.0</v>
      </c>
      <c r="B37411" s="221">
        <v>38.0</v>
      </c>
      <c r="C37411" s="221">
        <v>343563.0</v>
      </c>
    </row>
    <row r="37412">
      <c r="A37412" s="221">
        <v>40632.0</v>
      </c>
      <c r="B37412" s="221">
        <v>39.0</v>
      </c>
      <c r="C37412" s="221">
        <v>45633.0</v>
      </c>
    </row>
    <row r="37413">
      <c r="A37413" s="221">
        <v>40632.0</v>
      </c>
      <c r="B37413" s="221">
        <v>40.0</v>
      </c>
      <c r="C37413" s="221">
        <v>49719.0</v>
      </c>
    </row>
    <row r="37414">
      <c r="A37414" s="221">
        <v>40633.0</v>
      </c>
      <c r="B37414" s="221">
        <v>34.0</v>
      </c>
      <c r="C37414" s="221">
        <v>2563307.0</v>
      </c>
    </row>
    <row r="37415">
      <c r="A37415" s="221">
        <v>40633.0</v>
      </c>
      <c r="B37415" s="221">
        <v>35.0</v>
      </c>
      <c r="C37415" s="221">
        <v>1154507.0</v>
      </c>
    </row>
    <row r="37416">
      <c r="A37416" s="221">
        <v>40633.0</v>
      </c>
      <c r="B37416" s="221">
        <v>36.0</v>
      </c>
      <c r="C37416" s="221">
        <v>468358.0</v>
      </c>
    </row>
    <row r="37417">
      <c r="A37417" s="221">
        <v>40633.0</v>
      </c>
      <c r="B37417" s="221">
        <v>37.0</v>
      </c>
      <c r="C37417" s="221">
        <v>365311.0</v>
      </c>
    </row>
    <row r="37418">
      <c r="A37418" s="221">
        <v>40633.0</v>
      </c>
      <c r="B37418" s="221">
        <v>38.0</v>
      </c>
      <c r="C37418" s="221">
        <v>432920.0</v>
      </c>
    </row>
    <row r="37419">
      <c r="A37419" s="221">
        <v>40633.0</v>
      </c>
      <c r="B37419" s="221">
        <v>39.0</v>
      </c>
      <c r="C37419" s="221">
        <v>75563.0</v>
      </c>
    </row>
    <row r="37420">
      <c r="A37420" s="221">
        <v>40633.0</v>
      </c>
      <c r="B37420" s="221">
        <v>40.0</v>
      </c>
      <c r="C37420" s="221">
        <v>77506.0</v>
      </c>
    </row>
    <row r="37421">
      <c r="A37421" s="221">
        <v>40634.0</v>
      </c>
      <c r="B37421" s="221">
        <v>34.0</v>
      </c>
      <c r="C37421" s="221">
        <v>4300850.0</v>
      </c>
    </row>
    <row r="37422">
      <c r="A37422" s="221">
        <v>40634.0</v>
      </c>
      <c r="B37422" s="221">
        <v>35.0</v>
      </c>
      <c r="C37422" s="221">
        <v>2170125.0</v>
      </c>
    </row>
    <row r="37423">
      <c r="A37423" s="221">
        <v>40634.0</v>
      </c>
      <c r="B37423" s="221">
        <v>36.0</v>
      </c>
      <c r="C37423" s="221">
        <v>905915.0</v>
      </c>
    </row>
    <row r="37424">
      <c r="A37424" s="221">
        <v>40634.0</v>
      </c>
      <c r="B37424" s="221">
        <v>37.0</v>
      </c>
      <c r="C37424" s="221">
        <v>644287.0</v>
      </c>
    </row>
    <row r="37425">
      <c r="A37425" s="221">
        <v>40634.0</v>
      </c>
      <c r="B37425" s="221">
        <v>38.0</v>
      </c>
      <c r="C37425" s="221">
        <v>771694.0</v>
      </c>
    </row>
    <row r="37426">
      <c r="A37426" s="221">
        <v>40634.0</v>
      </c>
      <c r="B37426" s="221">
        <v>39.0</v>
      </c>
      <c r="C37426" s="221">
        <v>140713.0</v>
      </c>
    </row>
    <row r="37427">
      <c r="A37427" s="221">
        <v>40634.0</v>
      </c>
      <c r="B37427" s="221">
        <v>40.0</v>
      </c>
      <c r="C37427" s="221">
        <v>135264.0</v>
      </c>
    </row>
    <row r="37428">
      <c r="A37428" s="221">
        <v>40635.0</v>
      </c>
      <c r="B37428" s="221">
        <v>34.0</v>
      </c>
      <c r="C37428" s="221">
        <v>5624392.0</v>
      </c>
    </row>
    <row r="37429">
      <c r="A37429" s="221">
        <v>40635.0</v>
      </c>
      <c r="B37429" s="221">
        <v>35.0</v>
      </c>
      <c r="C37429" s="221">
        <v>1201573.0</v>
      </c>
    </row>
    <row r="37430">
      <c r="A37430" s="221">
        <v>40635.0</v>
      </c>
      <c r="B37430" s="221">
        <v>36.0</v>
      </c>
      <c r="C37430" s="221">
        <v>464307.0</v>
      </c>
    </row>
    <row r="37431">
      <c r="A37431" s="221">
        <v>40635.0</v>
      </c>
      <c r="B37431" s="221">
        <v>37.0</v>
      </c>
      <c r="C37431" s="221">
        <v>75566.0</v>
      </c>
    </row>
    <row r="37432">
      <c r="A37432" s="221">
        <v>40635.0</v>
      </c>
      <c r="B37432" s="221">
        <v>38.0</v>
      </c>
      <c r="C37432" s="221">
        <v>23959.0</v>
      </c>
    </row>
    <row r="37433">
      <c r="A37433" s="221">
        <v>40635.0</v>
      </c>
      <c r="B37433" s="221">
        <v>39.0</v>
      </c>
      <c r="C37433" s="221">
        <v>7232.0</v>
      </c>
    </row>
    <row r="37434">
      <c r="A37434" s="221">
        <v>40635.0</v>
      </c>
      <c r="B37434" s="221">
        <v>40.0</v>
      </c>
      <c r="C37434" s="221">
        <v>3313.0</v>
      </c>
    </row>
    <row r="37435">
      <c r="A37435" s="221">
        <v>40636.0</v>
      </c>
      <c r="B37435" s="221">
        <v>34.0</v>
      </c>
      <c r="C37435" s="221">
        <v>5689436.0</v>
      </c>
    </row>
    <row r="37436">
      <c r="A37436" s="221">
        <v>40636.0</v>
      </c>
      <c r="B37436" s="221">
        <v>35.0</v>
      </c>
      <c r="C37436" s="221">
        <v>1117107.0</v>
      </c>
    </row>
    <row r="37437">
      <c r="A37437" s="221">
        <v>40636.0</v>
      </c>
      <c r="B37437" s="221">
        <v>36.0</v>
      </c>
      <c r="C37437" s="221">
        <v>495101.0</v>
      </c>
    </row>
    <row r="37438">
      <c r="A37438" s="221">
        <v>40636.0</v>
      </c>
      <c r="B37438" s="221">
        <v>37.0</v>
      </c>
      <c r="C37438" s="221">
        <v>75341.0</v>
      </c>
    </row>
    <row r="37439">
      <c r="A37439" s="221">
        <v>40636.0</v>
      </c>
      <c r="B37439" s="221">
        <v>38.0</v>
      </c>
      <c r="C37439" s="221">
        <v>21708.0</v>
      </c>
    </row>
    <row r="37440">
      <c r="A37440" s="221">
        <v>40636.0</v>
      </c>
      <c r="B37440" s="221">
        <v>39.0</v>
      </c>
      <c r="C37440" s="221">
        <v>7833.0</v>
      </c>
    </row>
    <row r="37441">
      <c r="A37441" s="221">
        <v>40636.0</v>
      </c>
      <c r="B37441" s="221">
        <v>40.0</v>
      </c>
      <c r="C37441" s="221">
        <v>3365.0</v>
      </c>
    </row>
    <row r="37442">
      <c r="A37442" s="221">
        <v>40659.0</v>
      </c>
      <c r="B37442" s="221">
        <v>34.0</v>
      </c>
      <c r="C37442" s="221">
        <v>133740.0</v>
      </c>
    </row>
    <row r="37443">
      <c r="A37443" s="221">
        <v>40659.0</v>
      </c>
      <c r="B37443" s="221">
        <v>35.0</v>
      </c>
      <c r="C37443" s="221">
        <v>44580.0</v>
      </c>
    </row>
    <row r="37444">
      <c r="A37444" s="221">
        <v>40659.0</v>
      </c>
      <c r="B37444" s="221">
        <v>36.0</v>
      </c>
      <c r="C37444" s="221">
        <v>32692.0</v>
      </c>
    </row>
    <row r="37445">
      <c r="A37445" s="221">
        <v>40659.0</v>
      </c>
      <c r="B37445" s="221">
        <v>37.0</v>
      </c>
      <c r="C37445" s="221">
        <v>17832.0</v>
      </c>
    </row>
    <row r="37446">
      <c r="A37446" s="221">
        <v>40659.0</v>
      </c>
      <c r="B37446" s="221">
        <v>39.0</v>
      </c>
      <c r="C37446" s="221">
        <v>17000.0</v>
      </c>
    </row>
    <row r="37447">
      <c r="A37447" s="221">
        <v>40659.0</v>
      </c>
      <c r="B37447" s="221">
        <v>40.0</v>
      </c>
      <c r="C37447" s="221">
        <v>3360.0</v>
      </c>
    </row>
    <row r="37448">
      <c r="A37448" s="221">
        <v>40660.0</v>
      </c>
      <c r="B37448" s="221">
        <v>34.0</v>
      </c>
      <c r="C37448" s="221">
        <v>133740.0</v>
      </c>
    </row>
    <row r="37449">
      <c r="A37449" s="221">
        <v>40660.0</v>
      </c>
      <c r="B37449" s="221">
        <v>35.0</v>
      </c>
      <c r="C37449" s="221">
        <v>44580.0</v>
      </c>
    </row>
    <row r="37450">
      <c r="A37450" s="221">
        <v>40660.0</v>
      </c>
      <c r="B37450" s="221">
        <v>36.0</v>
      </c>
      <c r="C37450" s="221">
        <v>32692.0</v>
      </c>
    </row>
    <row r="37451">
      <c r="A37451" s="221">
        <v>40660.0</v>
      </c>
      <c r="B37451" s="221">
        <v>37.0</v>
      </c>
      <c r="C37451" s="221">
        <v>17832.0</v>
      </c>
    </row>
    <row r="37452">
      <c r="A37452" s="221">
        <v>40660.0</v>
      </c>
      <c r="B37452" s="221">
        <v>39.0</v>
      </c>
      <c r="C37452" s="221">
        <v>17000.0</v>
      </c>
    </row>
    <row r="37453">
      <c r="A37453" s="221">
        <v>40660.0</v>
      </c>
      <c r="B37453" s="221">
        <v>40.0</v>
      </c>
      <c r="C37453" s="221">
        <v>3360.0</v>
      </c>
    </row>
    <row r="37454">
      <c r="A37454" s="221">
        <v>40661.0</v>
      </c>
      <c r="B37454" s="221">
        <v>34.0</v>
      </c>
      <c r="C37454" s="221">
        <v>133740.0</v>
      </c>
    </row>
    <row r="37455">
      <c r="A37455" s="221">
        <v>40661.0</v>
      </c>
      <c r="B37455" s="221">
        <v>35.0</v>
      </c>
      <c r="C37455" s="221">
        <v>44580.0</v>
      </c>
    </row>
    <row r="37456">
      <c r="A37456" s="221">
        <v>40661.0</v>
      </c>
      <c r="B37456" s="221">
        <v>36.0</v>
      </c>
      <c r="C37456" s="221">
        <v>32692.0</v>
      </c>
    </row>
    <row r="37457">
      <c r="A37457" s="221">
        <v>40661.0</v>
      </c>
      <c r="B37457" s="221">
        <v>37.0</v>
      </c>
      <c r="C37457" s="221">
        <v>17832.0</v>
      </c>
    </row>
    <row r="37458">
      <c r="A37458" s="221">
        <v>40661.0</v>
      </c>
      <c r="B37458" s="221">
        <v>39.0</v>
      </c>
      <c r="C37458" s="221">
        <v>17000.0</v>
      </c>
    </row>
    <row r="37459">
      <c r="A37459" s="221">
        <v>40661.0</v>
      </c>
      <c r="B37459" s="221">
        <v>40.0</v>
      </c>
      <c r="C37459" s="221">
        <v>3360.0</v>
      </c>
    </row>
    <row r="37460">
      <c r="A37460" s="221">
        <v>40662.0</v>
      </c>
      <c r="B37460" s="221">
        <v>34.0</v>
      </c>
      <c r="C37460" s="221">
        <v>133740.0</v>
      </c>
    </row>
    <row r="37461">
      <c r="A37461" s="221">
        <v>40662.0</v>
      </c>
      <c r="B37461" s="221">
        <v>35.0</v>
      </c>
      <c r="C37461" s="221">
        <v>44580.0</v>
      </c>
    </row>
    <row r="37462">
      <c r="A37462" s="221">
        <v>40662.0</v>
      </c>
      <c r="B37462" s="221">
        <v>36.0</v>
      </c>
      <c r="C37462" s="221">
        <v>32692.0</v>
      </c>
    </row>
    <row r="37463">
      <c r="A37463" s="221">
        <v>40662.0</v>
      </c>
      <c r="B37463" s="221">
        <v>37.0</v>
      </c>
      <c r="C37463" s="221">
        <v>17832.0</v>
      </c>
    </row>
    <row r="37464">
      <c r="A37464" s="221">
        <v>40662.0</v>
      </c>
      <c r="B37464" s="221">
        <v>39.0</v>
      </c>
      <c r="C37464" s="221">
        <v>17000.0</v>
      </c>
    </row>
    <row r="37465">
      <c r="A37465" s="221">
        <v>40662.0</v>
      </c>
      <c r="B37465" s="221">
        <v>40.0</v>
      </c>
      <c r="C37465" s="221">
        <v>3360.0</v>
      </c>
    </row>
    <row r="37466">
      <c r="A37466" s="221">
        <v>40662.0</v>
      </c>
      <c r="B37466" s="221">
        <v>9838.0</v>
      </c>
      <c r="C37466" s="221">
        <v>800.0</v>
      </c>
    </row>
    <row r="37467">
      <c r="A37467" s="221">
        <v>40662.0</v>
      </c>
      <c r="B37467" s="221">
        <v>11399.0</v>
      </c>
      <c r="C37467" s="221">
        <v>500.0</v>
      </c>
    </row>
    <row r="37468">
      <c r="A37468" s="221">
        <v>40662.0</v>
      </c>
      <c r="B37468" s="221">
        <v>11539.0</v>
      </c>
      <c r="C37468" s="221">
        <v>660.0</v>
      </c>
    </row>
    <row r="37469">
      <c r="A37469" s="221">
        <v>40662.0</v>
      </c>
      <c r="B37469" s="221">
        <v>11554.0</v>
      </c>
      <c r="C37469" s="221">
        <v>1000.0</v>
      </c>
    </row>
    <row r="37470">
      <c r="A37470" s="221">
        <v>40663.0</v>
      </c>
      <c r="B37470" s="221">
        <v>34.0</v>
      </c>
      <c r="C37470" s="221">
        <v>133740.0</v>
      </c>
    </row>
    <row r="37471">
      <c r="A37471" s="221">
        <v>40663.0</v>
      </c>
      <c r="B37471" s="221">
        <v>35.0</v>
      </c>
      <c r="C37471" s="221">
        <v>44580.0</v>
      </c>
    </row>
    <row r="37472">
      <c r="A37472" s="221">
        <v>40663.0</v>
      </c>
      <c r="B37472" s="221">
        <v>36.0</v>
      </c>
      <c r="C37472" s="221">
        <v>32692.0</v>
      </c>
    </row>
    <row r="37473">
      <c r="A37473" s="221">
        <v>40663.0</v>
      </c>
      <c r="B37473" s="221">
        <v>37.0</v>
      </c>
      <c r="C37473" s="221">
        <v>17832.0</v>
      </c>
    </row>
    <row r="37474">
      <c r="A37474" s="221">
        <v>40663.0</v>
      </c>
      <c r="B37474" s="221">
        <v>39.0</v>
      </c>
      <c r="C37474" s="221">
        <v>17000.0</v>
      </c>
    </row>
    <row r="37475">
      <c r="A37475" s="221">
        <v>40663.0</v>
      </c>
      <c r="B37475" s="221">
        <v>40.0</v>
      </c>
      <c r="C37475" s="221">
        <v>3360.0</v>
      </c>
    </row>
    <row r="37476">
      <c r="A37476" s="221">
        <v>40663.0</v>
      </c>
      <c r="B37476" s="221">
        <v>9838.0</v>
      </c>
      <c r="C37476" s="221">
        <v>800.0</v>
      </c>
    </row>
    <row r="37477">
      <c r="A37477" s="221">
        <v>40663.0</v>
      </c>
      <c r="B37477" s="221">
        <v>11399.0</v>
      </c>
      <c r="C37477" s="221">
        <v>500.0</v>
      </c>
    </row>
    <row r="37478">
      <c r="A37478" s="221">
        <v>40663.0</v>
      </c>
      <c r="B37478" s="221">
        <v>11539.0</v>
      </c>
      <c r="C37478" s="221">
        <v>660.0</v>
      </c>
    </row>
    <row r="37479">
      <c r="A37479" s="221">
        <v>40663.0</v>
      </c>
      <c r="B37479" s="221">
        <v>11554.0</v>
      </c>
      <c r="C37479" s="221">
        <v>1000.0</v>
      </c>
    </row>
    <row r="37480">
      <c r="A37480" s="221">
        <v>40664.0</v>
      </c>
      <c r="B37480" s="221">
        <v>34.0</v>
      </c>
      <c r="C37480" s="221">
        <v>133740.0</v>
      </c>
    </row>
    <row r="37481">
      <c r="A37481" s="221">
        <v>40664.0</v>
      </c>
      <c r="B37481" s="221">
        <v>35.0</v>
      </c>
      <c r="C37481" s="221">
        <v>44580.0</v>
      </c>
    </row>
    <row r="37482">
      <c r="A37482" s="221">
        <v>40664.0</v>
      </c>
      <c r="B37482" s="221">
        <v>36.0</v>
      </c>
      <c r="C37482" s="221">
        <v>32692.0</v>
      </c>
    </row>
    <row r="37483">
      <c r="A37483" s="221">
        <v>40664.0</v>
      </c>
      <c r="B37483" s="221">
        <v>37.0</v>
      </c>
      <c r="C37483" s="221">
        <v>17832.0</v>
      </c>
    </row>
    <row r="37484">
      <c r="A37484" s="221">
        <v>40664.0</v>
      </c>
      <c r="B37484" s="221">
        <v>39.0</v>
      </c>
      <c r="C37484" s="221">
        <v>17000.0</v>
      </c>
    </row>
    <row r="37485">
      <c r="A37485" s="221">
        <v>40664.0</v>
      </c>
      <c r="B37485" s="221">
        <v>40.0</v>
      </c>
      <c r="C37485" s="221">
        <v>3360.0</v>
      </c>
    </row>
    <row r="37486">
      <c r="A37486" s="221">
        <v>40664.0</v>
      </c>
      <c r="B37486" s="221">
        <v>9838.0</v>
      </c>
      <c r="C37486" s="221">
        <v>800.0</v>
      </c>
    </row>
    <row r="37487">
      <c r="A37487" s="221">
        <v>40664.0</v>
      </c>
      <c r="B37487" s="221">
        <v>11399.0</v>
      </c>
      <c r="C37487" s="221">
        <v>500.0</v>
      </c>
    </row>
    <row r="37488">
      <c r="A37488" s="221">
        <v>40664.0</v>
      </c>
      <c r="B37488" s="221">
        <v>11539.0</v>
      </c>
      <c r="C37488" s="221">
        <v>660.0</v>
      </c>
    </row>
    <row r="37489">
      <c r="A37489" s="221">
        <v>40664.0</v>
      </c>
      <c r="B37489" s="221">
        <v>11554.0</v>
      </c>
      <c r="C37489" s="221">
        <v>1000.0</v>
      </c>
    </row>
    <row r="37490">
      <c r="A37490" s="221">
        <v>40665.0</v>
      </c>
      <c r="B37490" s="221">
        <v>34.0</v>
      </c>
      <c r="C37490" s="221">
        <v>1561988.0</v>
      </c>
    </row>
    <row r="37491">
      <c r="A37491" s="221">
        <v>40665.0</v>
      </c>
      <c r="B37491" s="221">
        <v>35.0</v>
      </c>
      <c r="C37491" s="221">
        <v>290003.0</v>
      </c>
    </row>
    <row r="37492">
      <c r="A37492" s="221">
        <v>40665.0</v>
      </c>
      <c r="B37492" s="221">
        <v>36.0</v>
      </c>
      <c r="C37492" s="221">
        <v>39184.0</v>
      </c>
    </row>
    <row r="37493">
      <c r="A37493" s="221">
        <v>40665.0</v>
      </c>
      <c r="B37493" s="221">
        <v>37.0</v>
      </c>
      <c r="C37493" s="221">
        <v>56066.0</v>
      </c>
    </row>
    <row r="37494">
      <c r="A37494" s="221">
        <v>40665.0</v>
      </c>
      <c r="B37494" s="221">
        <v>40.0</v>
      </c>
      <c r="C37494" s="221">
        <v>5117.0</v>
      </c>
    </row>
    <row r="37495">
      <c r="A37495" s="221">
        <v>40666.0</v>
      </c>
      <c r="B37495" s="221">
        <v>34.0</v>
      </c>
      <c r="C37495" s="221">
        <v>1561988.0</v>
      </c>
    </row>
    <row r="37496">
      <c r="A37496" s="221">
        <v>40666.0</v>
      </c>
      <c r="B37496" s="221">
        <v>35.0</v>
      </c>
      <c r="C37496" s="221">
        <v>290003.0</v>
      </c>
    </row>
    <row r="37497">
      <c r="A37497" s="221">
        <v>40666.0</v>
      </c>
      <c r="B37497" s="221">
        <v>36.0</v>
      </c>
      <c r="C37497" s="221">
        <v>39184.0</v>
      </c>
    </row>
    <row r="37498">
      <c r="A37498" s="221">
        <v>40666.0</v>
      </c>
      <c r="B37498" s="221">
        <v>37.0</v>
      </c>
      <c r="C37498" s="221">
        <v>56066.0</v>
      </c>
    </row>
    <row r="37499">
      <c r="A37499" s="221">
        <v>40666.0</v>
      </c>
      <c r="B37499" s="221">
        <v>40.0</v>
      </c>
      <c r="C37499" s="221">
        <v>5117.0</v>
      </c>
    </row>
    <row r="37500">
      <c r="A37500" s="221">
        <v>40667.0</v>
      </c>
      <c r="B37500" s="221">
        <v>34.0</v>
      </c>
      <c r="C37500" s="221">
        <v>1561988.0</v>
      </c>
    </row>
    <row r="37501">
      <c r="A37501" s="221">
        <v>40667.0</v>
      </c>
      <c r="B37501" s="221">
        <v>35.0</v>
      </c>
      <c r="C37501" s="221">
        <v>290003.0</v>
      </c>
    </row>
    <row r="37502">
      <c r="A37502" s="221">
        <v>40667.0</v>
      </c>
      <c r="B37502" s="221">
        <v>36.0</v>
      </c>
      <c r="C37502" s="221">
        <v>39184.0</v>
      </c>
    </row>
    <row r="37503">
      <c r="A37503" s="221">
        <v>40667.0</v>
      </c>
      <c r="B37503" s="221">
        <v>37.0</v>
      </c>
      <c r="C37503" s="221">
        <v>56066.0</v>
      </c>
    </row>
    <row r="37504">
      <c r="A37504" s="221">
        <v>40667.0</v>
      </c>
      <c r="B37504" s="221">
        <v>40.0</v>
      </c>
      <c r="C37504" s="221">
        <v>5117.0</v>
      </c>
    </row>
    <row r="37505">
      <c r="A37505" s="221">
        <v>40668.0</v>
      </c>
      <c r="B37505" s="221">
        <v>34.0</v>
      </c>
      <c r="C37505" s="221">
        <v>1561988.0</v>
      </c>
    </row>
    <row r="37506">
      <c r="A37506" s="221">
        <v>40668.0</v>
      </c>
      <c r="B37506" s="221">
        <v>35.0</v>
      </c>
      <c r="C37506" s="221">
        <v>290003.0</v>
      </c>
    </row>
    <row r="37507">
      <c r="A37507" s="221">
        <v>40668.0</v>
      </c>
      <c r="B37507" s="221">
        <v>36.0</v>
      </c>
      <c r="C37507" s="221">
        <v>39184.0</v>
      </c>
    </row>
    <row r="37508">
      <c r="A37508" s="221">
        <v>40668.0</v>
      </c>
      <c r="B37508" s="221">
        <v>37.0</v>
      </c>
      <c r="C37508" s="221">
        <v>56066.0</v>
      </c>
    </row>
    <row r="37509">
      <c r="A37509" s="221">
        <v>40668.0</v>
      </c>
      <c r="B37509" s="221">
        <v>40.0</v>
      </c>
      <c r="C37509" s="221">
        <v>5117.0</v>
      </c>
    </row>
    <row r="37510">
      <c r="A37510" s="221">
        <v>40668.0</v>
      </c>
      <c r="B37510" s="221">
        <v>9838.0</v>
      </c>
      <c r="C37510" s="221">
        <v>1100.0</v>
      </c>
    </row>
    <row r="37511">
      <c r="A37511" s="221">
        <v>40668.0</v>
      </c>
      <c r="B37511" s="221">
        <v>11399.0</v>
      </c>
      <c r="C37511" s="221">
        <v>450.0</v>
      </c>
    </row>
    <row r="37512">
      <c r="A37512" s="221">
        <v>40668.0</v>
      </c>
      <c r="B37512" s="221">
        <v>11539.0</v>
      </c>
      <c r="C37512" s="221">
        <v>700.0</v>
      </c>
    </row>
    <row r="37513">
      <c r="A37513" s="221">
        <v>40668.0</v>
      </c>
      <c r="B37513" s="221">
        <v>11554.0</v>
      </c>
      <c r="C37513" s="221">
        <v>980.0</v>
      </c>
    </row>
    <row r="37514">
      <c r="A37514" s="221">
        <v>40669.0</v>
      </c>
      <c r="B37514" s="221">
        <v>34.0</v>
      </c>
      <c r="C37514" s="221">
        <v>1561988.0</v>
      </c>
    </row>
    <row r="37515">
      <c r="A37515" s="221">
        <v>40669.0</v>
      </c>
      <c r="B37515" s="221">
        <v>35.0</v>
      </c>
      <c r="C37515" s="221">
        <v>290003.0</v>
      </c>
    </row>
    <row r="37516">
      <c r="A37516" s="221">
        <v>40669.0</v>
      </c>
      <c r="B37516" s="221">
        <v>36.0</v>
      </c>
      <c r="C37516" s="221">
        <v>39184.0</v>
      </c>
    </row>
    <row r="37517">
      <c r="A37517" s="221">
        <v>40669.0</v>
      </c>
      <c r="B37517" s="221">
        <v>37.0</v>
      </c>
      <c r="C37517" s="221">
        <v>56066.0</v>
      </c>
    </row>
    <row r="37518">
      <c r="A37518" s="221">
        <v>40669.0</v>
      </c>
      <c r="B37518" s="221">
        <v>40.0</v>
      </c>
      <c r="C37518" s="221">
        <v>5117.0</v>
      </c>
    </row>
    <row r="37519">
      <c r="A37519" s="221">
        <v>40669.0</v>
      </c>
      <c r="B37519" s="221">
        <v>9838.0</v>
      </c>
      <c r="C37519" s="221">
        <v>1100.0</v>
      </c>
    </row>
    <row r="37520">
      <c r="A37520" s="221">
        <v>40669.0</v>
      </c>
      <c r="B37520" s="221">
        <v>11399.0</v>
      </c>
      <c r="C37520" s="221">
        <v>450.0</v>
      </c>
    </row>
    <row r="37521">
      <c r="A37521" s="221">
        <v>40669.0</v>
      </c>
      <c r="B37521" s="221">
        <v>11539.0</v>
      </c>
      <c r="C37521" s="221">
        <v>700.0</v>
      </c>
    </row>
    <row r="37522">
      <c r="A37522" s="221">
        <v>40669.0</v>
      </c>
      <c r="B37522" s="221">
        <v>11554.0</v>
      </c>
      <c r="C37522" s="221">
        <v>980.0</v>
      </c>
    </row>
    <row r="37523">
      <c r="A37523" s="221">
        <v>40670.0</v>
      </c>
      <c r="B37523" s="221">
        <v>34.0</v>
      </c>
      <c r="C37523" s="221">
        <v>1561988.0</v>
      </c>
    </row>
    <row r="37524">
      <c r="A37524" s="221">
        <v>40670.0</v>
      </c>
      <c r="B37524" s="221">
        <v>35.0</v>
      </c>
      <c r="C37524" s="221">
        <v>290003.0</v>
      </c>
    </row>
    <row r="37525">
      <c r="A37525" s="221">
        <v>40670.0</v>
      </c>
      <c r="B37525" s="221">
        <v>36.0</v>
      </c>
      <c r="C37525" s="221">
        <v>39184.0</v>
      </c>
    </row>
    <row r="37526">
      <c r="A37526" s="221">
        <v>40670.0</v>
      </c>
      <c r="B37526" s="221">
        <v>37.0</v>
      </c>
      <c r="C37526" s="221">
        <v>56066.0</v>
      </c>
    </row>
    <row r="37527">
      <c r="A37527" s="221">
        <v>40670.0</v>
      </c>
      <c r="B37527" s="221">
        <v>40.0</v>
      </c>
      <c r="C37527" s="221">
        <v>5117.0</v>
      </c>
    </row>
    <row r="37528">
      <c r="A37528" s="221">
        <v>40670.0</v>
      </c>
      <c r="B37528" s="221">
        <v>9838.0</v>
      </c>
      <c r="C37528" s="221">
        <v>1100.0</v>
      </c>
    </row>
    <row r="37529">
      <c r="A37529" s="221">
        <v>40670.0</v>
      </c>
      <c r="B37529" s="221">
        <v>11399.0</v>
      </c>
      <c r="C37529" s="221">
        <v>450.0</v>
      </c>
    </row>
    <row r="37530">
      <c r="A37530" s="221">
        <v>40670.0</v>
      </c>
      <c r="B37530" s="221">
        <v>11539.0</v>
      </c>
      <c r="C37530" s="221">
        <v>700.0</v>
      </c>
    </row>
    <row r="37531">
      <c r="A37531" s="221">
        <v>40670.0</v>
      </c>
      <c r="B37531" s="221">
        <v>11554.0</v>
      </c>
      <c r="C37531" s="221">
        <v>980.0</v>
      </c>
    </row>
    <row r="37532">
      <c r="A37532" s="221">
        <v>40690.0</v>
      </c>
      <c r="B37532" s="221">
        <v>34.0</v>
      </c>
      <c r="C37532" s="221">
        <v>538.0</v>
      </c>
    </row>
    <row r="37533">
      <c r="A37533" s="221">
        <v>40690.0</v>
      </c>
      <c r="B37533" s="221">
        <v>35.0</v>
      </c>
      <c r="C37533" s="221">
        <v>52.0</v>
      </c>
    </row>
    <row r="37534">
      <c r="A37534" s="221">
        <v>40690.0</v>
      </c>
      <c r="B37534" s="221">
        <v>36.0</v>
      </c>
      <c r="C37534" s="221">
        <v>298.0</v>
      </c>
    </row>
    <row r="37535">
      <c r="A37535" s="221">
        <v>40690.0</v>
      </c>
      <c r="B37535" s="221">
        <v>37.0</v>
      </c>
      <c r="C37535" s="221">
        <v>9.0</v>
      </c>
    </row>
    <row r="37536">
      <c r="A37536" s="221">
        <v>40690.0</v>
      </c>
      <c r="B37536" s="221">
        <v>38.0</v>
      </c>
      <c r="C37536" s="221">
        <v>4.0</v>
      </c>
    </row>
    <row r="37537">
      <c r="A37537" s="221">
        <v>40690.0</v>
      </c>
      <c r="B37537" s="221">
        <v>39.0</v>
      </c>
      <c r="C37537" s="221">
        <v>4.0</v>
      </c>
    </row>
    <row r="37538">
      <c r="A37538" s="221">
        <v>40690.0</v>
      </c>
      <c r="B37538" s="221">
        <v>40.0</v>
      </c>
      <c r="C37538" s="221">
        <v>6.0</v>
      </c>
    </row>
    <row r="37539">
      <c r="A37539" s="221">
        <v>40691.0</v>
      </c>
      <c r="B37539" s="221">
        <v>34.0</v>
      </c>
      <c r="C37539" s="221">
        <v>538.0</v>
      </c>
    </row>
    <row r="37540">
      <c r="A37540" s="221">
        <v>40691.0</v>
      </c>
      <c r="B37540" s="221">
        <v>35.0</v>
      </c>
      <c r="C37540" s="221">
        <v>52.0</v>
      </c>
    </row>
    <row r="37541">
      <c r="A37541" s="221">
        <v>40691.0</v>
      </c>
      <c r="B37541" s="221">
        <v>36.0</v>
      </c>
      <c r="C37541" s="221">
        <v>298.0</v>
      </c>
    </row>
    <row r="37542">
      <c r="A37542" s="221">
        <v>40691.0</v>
      </c>
      <c r="B37542" s="221">
        <v>37.0</v>
      </c>
      <c r="C37542" s="221">
        <v>9.0</v>
      </c>
    </row>
    <row r="37543">
      <c r="A37543" s="221">
        <v>40691.0</v>
      </c>
      <c r="B37543" s="221">
        <v>38.0</v>
      </c>
      <c r="C37543" s="221">
        <v>4.0</v>
      </c>
    </row>
    <row r="37544">
      <c r="A37544" s="221">
        <v>40691.0</v>
      </c>
      <c r="B37544" s="221">
        <v>39.0</v>
      </c>
      <c r="C37544" s="221">
        <v>4.0</v>
      </c>
    </row>
    <row r="37545">
      <c r="A37545" s="221">
        <v>40691.0</v>
      </c>
      <c r="B37545" s="221">
        <v>40.0</v>
      </c>
      <c r="C37545" s="221">
        <v>6.0</v>
      </c>
    </row>
    <row r="37546">
      <c r="A37546" s="221">
        <v>40692.0</v>
      </c>
      <c r="B37546" s="221">
        <v>34.0</v>
      </c>
      <c r="C37546" s="221">
        <v>538.0</v>
      </c>
    </row>
    <row r="37547">
      <c r="A37547" s="221">
        <v>40692.0</v>
      </c>
      <c r="B37547" s="221">
        <v>35.0</v>
      </c>
      <c r="C37547" s="221">
        <v>52.0</v>
      </c>
    </row>
    <row r="37548">
      <c r="A37548" s="221">
        <v>40692.0</v>
      </c>
      <c r="B37548" s="221">
        <v>36.0</v>
      </c>
      <c r="C37548" s="221">
        <v>298.0</v>
      </c>
    </row>
    <row r="37549">
      <c r="A37549" s="221">
        <v>40692.0</v>
      </c>
      <c r="B37549" s="221">
        <v>37.0</v>
      </c>
      <c r="C37549" s="221">
        <v>9.0</v>
      </c>
    </row>
    <row r="37550">
      <c r="A37550" s="221">
        <v>40692.0</v>
      </c>
      <c r="B37550" s="221">
        <v>38.0</v>
      </c>
      <c r="C37550" s="221">
        <v>4.0</v>
      </c>
    </row>
    <row r="37551">
      <c r="A37551" s="221">
        <v>40692.0</v>
      </c>
      <c r="B37551" s="221">
        <v>39.0</v>
      </c>
      <c r="C37551" s="221">
        <v>4.0</v>
      </c>
    </row>
    <row r="37552">
      <c r="A37552" s="221">
        <v>40692.0</v>
      </c>
      <c r="B37552" s="221">
        <v>40.0</v>
      </c>
      <c r="C37552" s="221">
        <v>6.0</v>
      </c>
    </row>
    <row r="37553">
      <c r="A37553" s="221">
        <v>40693.0</v>
      </c>
      <c r="B37553" s="221">
        <v>34.0</v>
      </c>
      <c r="C37553" s="221">
        <v>538.0</v>
      </c>
    </row>
    <row r="37554">
      <c r="A37554" s="221">
        <v>40693.0</v>
      </c>
      <c r="B37554" s="221">
        <v>35.0</v>
      </c>
      <c r="C37554" s="221">
        <v>52.0</v>
      </c>
    </row>
    <row r="37555">
      <c r="A37555" s="221">
        <v>40693.0</v>
      </c>
      <c r="B37555" s="221">
        <v>36.0</v>
      </c>
      <c r="C37555" s="221">
        <v>298.0</v>
      </c>
    </row>
    <row r="37556">
      <c r="A37556" s="221">
        <v>40693.0</v>
      </c>
      <c r="B37556" s="221">
        <v>37.0</v>
      </c>
      <c r="C37556" s="221">
        <v>9.0</v>
      </c>
    </row>
    <row r="37557">
      <c r="A37557" s="221">
        <v>40693.0</v>
      </c>
      <c r="B37557" s="221">
        <v>38.0</v>
      </c>
      <c r="C37557" s="221">
        <v>4.0</v>
      </c>
    </row>
    <row r="37558">
      <c r="A37558" s="221">
        <v>40693.0</v>
      </c>
      <c r="B37558" s="221">
        <v>39.0</v>
      </c>
      <c r="C37558" s="221">
        <v>4.0</v>
      </c>
    </row>
    <row r="37559">
      <c r="A37559" s="221">
        <v>40693.0</v>
      </c>
      <c r="B37559" s="221">
        <v>40.0</v>
      </c>
      <c r="C37559" s="221">
        <v>6.0</v>
      </c>
    </row>
    <row r="37560">
      <c r="A37560" s="221">
        <v>40694.0</v>
      </c>
      <c r="B37560" s="221">
        <v>34.0</v>
      </c>
      <c r="C37560" s="221">
        <v>538.0</v>
      </c>
    </row>
    <row r="37561">
      <c r="A37561" s="221">
        <v>40694.0</v>
      </c>
      <c r="B37561" s="221">
        <v>35.0</v>
      </c>
      <c r="C37561" s="221">
        <v>52.0</v>
      </c>
    </row>
    <row r="37562">
      <c r="A37562" s="221">
        <v>40694.0</v>
      </c>
      <c r="B37562" s="221">
        <v>36.0</v>
      </c>
      <c r="C37562" s="221">
        <v>298.0</v>
      </c>
    </row>
    <row r="37563">
      <c r="A37563" s="221">
        <v>40694.0</v>
      </c>
      <c r="B37563" s="221">
        <v>37.0</v>
      </c>
      <c r="C37563" s="221">
        <v>9.0</v>
      </c>
    </row>
    <row r="37564">
      <c r="A37564" s="221">
        <v>40694.0</v>
      </c>
      <c r="B37564" s="221">
        <v>38.0</v>
      </c>
      <c r="C37564" s="221">
        <v>4.0</v>
      </c>
    </row>
    <row r="37565">
      <c r="A37565" s="221">
        <v>40694.0</v>
      </c>
      <c r="B37565" s="221">
        <v>39.0</v>
      </c>
      <c r="C37565" s="221">
        <v>4.0</v>
      </c>
    </row>
    <row r="37566">
      <c r="A37566" s="221">
        <v>40694.0</v>
      </c>
      <c r="B37566" s="221">
        <v>40.0</v>
      </c>
      <c r="C37566" s="221">
        <v>6.0</v>
      </c>
    </row>
    <row r="37567">
      <c r="A37567" s="221">
        <v>40696.0</v>
      </c>
      <c r="B37567" s="221">
        <v>34.0</v>
      </c>
      <c r="C37567" s="221">
        <v>5700914.0</v>
      </c>
    </row>
    <row r="37568">
      <c r="A37568" s="221">
        <v>40696.0</v>
      </c>
      <c r="B37568" s="221">
        <v>35.0</v>
      </c>
      <c r="C37568" s="221">
        <v>1163481.0</v>
      </c>
    </row>
    <row r="37569">
      <c r="A37569" s="221">
        <v>40696.0</v>
      </c>
      <c r="B37569" s="221">
        <v>36.0</v>
      </c>
      <c r="C37569" s="221">
        <v>477309.0</v>
      </c>
    </row>
    <row r="37570">
      <c r="A37570" s="221">
        <v>40696.0</v>
      </c>
      <c r="B37570" s="221">
        <v>37.0</v>
      </c>
      <c r="C37570" s="221">
        <v>77645.0</v>
      </c>
    </row>
    <row r="37571">
      <c r="A37571" s="221">
        <v>40696.0</v>
      </c>
      <c r="B37571" s="221">
        <v>38.0</v>
      </c>
      <c r="C37571" s="221">
        <v>22480.0</v>
      </c>
    </row>
    <row r="37572">
      <c r="A37572" s="221">
        <v>40696.0</v>
      </c>
      <c r="B37572" s="221">
        <v>39.0</v>
      </c>
      <c r="C37572" s="221">
        <v>7357.0</v>
      </c>
    </row>
    <row r="37573">
      <c r="A37573" s="221">
        <v>40696.0</v>
      </c>
      <c r="B37573" s="221">
        <v>40.0</v>
      </c>
      <c r="C37573" s="221">
        <v>3743.0</v>
      </c>
    </row>
    <row r="37574">
      <c r="A37574" s="221">
        <v>40697.0</v>
      </c>
      <c r="B37574" s="221">
        <v>34.0</v>
      </c>
      <c r="C37574" s="221">
        <v>5452217.0</v>
      </c>
    </row>
    <row r="37575">
      <c r="A37575" s="221">
        <v>40697.0</v>
      </c>
      <c r="B37575" s="221">
        <v>35.0</v>
      </c>
      <c r="C37575" s="221">
        <v>1084811.0</v>
      </c>
    </row>
    <row r="37576">
      <c r="A37576" s="221">
        <v>40697.0</v>
      </c>
      <c r="B37576" s="221">
        <v>36.0</v>
      </c>
      <c r="C37576" s="221">
        <v>510840.0</v>
      </c>
    </row>
    <row r="37577">
      <c r="A37577" s="221">
        <v>40697.0</v>
      </c>
      <c r="B37577" s="221">
        <v>37.0</v>
      </c>
      <c r="C37577" s="221">
        <v>79274.0</v>
      </c>
    </row>
    <row r="37578">
      <c r="A37578" s="221">
        <v>40697.0</v>
      </c>
      <c r="B37578" s="221">
        <v>38.0</v>
      </c>
      <c r="C37578" s="221">
        <v>22119.0</v>
      </c>
    </row>
    <row r="37579">
      <c r="A37579" s="221">
        <v>40697.0</v>
      </c>
      <c r="B37579" s="221">
        <v>39.0</v>
      </c>
      <c r="C37579" s="221">
        <v>7915.0</v>
      </c>
    </row>
    <row r="37580">
      <c r="A37580" s="221">
        <v>40697.0</v>
      </c>
      <c r="B37580" s="221">
        <v>40.0</v>
      </c>
      <c r="C37580" s="221">
        <v>3305.0</v>
      </c>
    </row>
    <row r="37581">
      <c r="A37581" s="221">
        <v>40698.0</v>
      </c>
      <c r="B37581" s="221">
        <v>34.0</v>
      </c>
      <c r="C37581" s="221">
        <v>5180562.0</v>
      </c>
    </row>
    <row r="37582">
      <c r="A37582" s="221">
        <v>40698.0</v>
      </c>
      <c r="B37582" s="221">
        <v>35.0</v>
      </c>
      <c r="C37582" s="221">
        <v>1203229.0</v>
      </c>
    </row>
    <row r="37583">
      <c r="A37583" s="221">
        <v>40698.0</v>
      </c>
      <c r="B37583" s="221">
        <v>36.0</v>
      </c>
      <c r="C37583" s="221">
        <v>455069.0</v>
      </c>
    </row>
    <row r="37584">
      <c r="A37584" s="221">
        <v>40698.0</v>
      </c>
      <c r="B37584" s="221">
        <v>37.0</v>
      </c>
      <c r="C37584" s="221">
        <v>82870.0</v>
      </c>
    </row>
    <row r="37585">
      <c r="A37585" s="221">
        <v>40698.0</v>
      </c>
      <c r="B37585" s="221">
        <v>38.0</v>
      </c>
      <c r="C37585" s="221">
        <v>23811.0</v>
      </c>
    </row>
    <row r="37586">
      <c r="A37586" s="221">
        <v>40698.0</v>
      </c>
      <c r="B37586" s="221">
        <v>39.0</v>
      </c>
      <c r="C37586" s="221">
        <v>7106.0</v>
      </c>
    </row>
    <row r="37587">
      <c r="A37587" s="221">
        <v>40698.0</v>
      </c>
      <c r="B37587" s="221">
        <v>40.0</v>
      </c>
      <c r="C37587" s="221">
        <v>3685.0</v>
      </c>
    </row>
    <row r="37588">
      <c r="A37588" s="221">
        <v>40699.0</v>
      </c>
      <c r="B37588" s="221">
        <v>34.0</v>
      </c>
      <c r="C37588" s="221">
        <v>5563174.0</v>
      </c>
    </row>
    <row r="37589">
      <c r="A37589" s="221">
        <v>40699.0</v>
      </c>
      <c r="B37589" s="221">
        <v>35.0</v>
      </c>
      <c r="C37589" s="221">
        <v>1165137.0</v>
      </c>
    </row>
    <row r="37590">
      <c r="A37590" s="221">
        <v>40699.0</v>
      </c>
      <c r="B37590" s="221">
        <v>36.0</v>
      </c>
      <c r="C37590" s="221">
        <v>451989.0</v>
      </c>
    </row>
    <row r="37591">
      <c r="A37591" s="221">
        <v>40699.0</v>
      </c>
      <c r="B37591" s="221">
        <v>37.0</v>
      </c>
      <c r="C37591" s="221">
        <v>74667.0</v>
      </c>
    </row>
    <row r="37592">
      <c r="A37592" s="221">
        <v>40699.0</v>
      </c>
      <c r="B37592" s="221">
        <v>38.0</v>
      </c>
      <c r="C37592" s="221">
        <v>21790.0</v>
      </c>
    </row>
    <row r="37593">
      <c r="A37593" s="221">
        <v>40699.0</v>
      </c>
      <c r="B37593" s="221">
        <v>39.0</v>
      </c>
      <c r="C37593" s="221">
        <v>8122.0</v>
      </c>
    </row>
    <row r="37594">
      <c r="A37594" s="221">
        <v>40699.0</v>
      </c>
      <c r="B37594" s="221">
        <v>40.0</v>
      </c>
      <c r="C37594" s="221">
        <v>3680.0</v>
      </c>
    </row>
    <row r="37595">
      <c r="A37595" s="221">
        <v>40700.0</v>
      </c>
      <c r="B37595" s="221">
        <v>34.0</v>
      </c>
      <c r="C37595" s="221">
        <v>1344126.0</v>
      </c>
    </row>
    <row r="37596">
      <c r="A37596" s="221">
        <v>40700.0</v>
      </c>
      <c r="B37596" s="221">
        <v>35.0</v>
      </c>
      <c r="C37596" s="221">
        <v>1173084.0</v>
      </c>
    </row>
    <row r="37597">
      <c r="A37597" s="221">
        <v>40700.0</v>
      </c>
      <c r="B37597" s="221">
        <v>36.0</v>
      </c>
      <c r="C37597" s="221">
        <v>654653.0</v>
      </c>
    </row>
    <row r="37598">
      <c r="A37598" s="221">
        <v>40700.0</v>
      </c>
      <c r="B37598" s="221">
        <v>37.0</v>
      </c>
      <c r="C37598" s="221">
        <v>184989.0</v>
      </c>
    </row>
    <row r="37599">
      <c r="A37599" s="221">
        <v>40700.0</v>
      </c>
      <c r="B37599" s="221">
        <v>38.0</v>
      </c>
      <c r="C37599" s="221">
        <v>399939.0</v>
      </c>
    </row>
    <row r="37600">
      <c r="A37600" s="221">
        <v>40700.0</v>
      </c>
      <c r="B37600" s="221">
        <v>39.0</v>
      </c>
      <c r="C37600" s="221">
        <v>36846.0</v>
      </c>
    </row>
    <row r="37601">
      <c r="A37601" s="221">
        <v>40700.0</v>
      </c>
      <c r="B37601" s="221">
        <v>40.0</v>
      </c>
      <c r="C37601" s="221">
        <v>42928.0</v>
      </c>
    </row>
    <row r="37602">
      <c r="A37602" s="221">
        <v>40714.0</v>
      </c>
      <c r="B37602" s="221">
        <v>34.0</v>
      </c>
      <c r="C37602" s="221">
        <v>2213899.0</v>
      </c>
    </row>
    <row r="37603">
      <c r="A37603" s="221">
        <v>40714.0</v>
      </c>
      <c r="B37603" s="221">
        <v>35.0</v>
      </c>
      <c r="C37603" s="221">
        <v>547130.0</v>
      </c>
    </row>
    <row r="37604">
      <c r="A37604" s="221">
        <v>40714.0</v>
      </c>
      <c r="B37604" s="221">
        <v>36.0</v>
      </c>
      <c r="C37604" s="221">
        <v>301023.0</v>
      </c>
    </row>
    <row r="37605">
      <c r="A37605" s="221">
        <v>40714.0</v>
      </c>
      <c r="B37605" s="221">
        <v>37.0</v>
      </c>
      <c r="C37605" s="221">
        <v>9312.0</v>
      </c>
    </row>
    <row r="37606">
      <c r="A37606" s="221">
        <v>40714.0</v>
      </c>
      <c r="B37606" s="221">
        <v>38.0</v>
      </c>
      <c r="C37606" s="221">
        <v>12055.0</v>
      </c>
    </row>
    <row r="37607">
      <c r="A37607" s="221">
        <v>40714.0</v>
      </c>
      <c r="B37607" s="221">
        <v>39.0</v>
      </c>
      <c r="C37607" s="221">
        <v>4412.0</v>
      </c>
    </row>
    <row r="37608">
      <c r="A37608" s="221">
        <v>40714.0</v>
      </c>
      <c r="B37608" s="221">
        <v>40.0</v>
      </c>
      <c r="C37608" s="221">
        <v>2707.0</v>
      </c>
    </row>
    <row r="37609">
      <c r="A37609" s="221">
        <v>40715.0</v>
      </c>
      <c r="B37609" s="221">
        <v>34.0</v>
      </c>
      <c r="C37609" s="221">
        <v>2213899.0</v>
      </c>
    </row>
    <row r="37610">
      <c r="A37610" s="221">
        <v>40715.0</v>
      </c>
      <c r="B37610" s="221">
        <v>35.0</v>
      </c>
      <c r="C37610" s="221">
        <v>547130.0</v>
      </c>
    </row>
    <row r="37611">
      <c r="A37611" s="221">
        <v>40715.0</v>
      </c>
      <c r="B37611" s="221">
        <v>36.0</v>
      </c>
      <c r="C37611" s="221">
        <v>301023.0</v>
      </c>
    </row>
    <row r="37612">
      <c r="A37612" s="221">
        <v>40715.0</v>
      </c>
      <c r="B37612" s="221">
        <v>37.0</v>
      </c>
      <c r="C37612" s="221">
        <v>9312.0</v>
      </c>
    </row>
    <row r="37613">
      <c r="A37613" s="221">
        <v>40715.0</v>
      </c>
      <c r="B37613" s="221">
        <v>38.0</v>
      </c>
      <c r="C37613" s="221">
        <v>12055.0</v>
      </c>
    </row>
    <row r="37614">
      <c r="A37614" s="221">
        <v>40715.0</v>
      </c>
      <c r="B37614" s="221">
        <v>39.0</v>
      </c>
      <c r="C37614" s="221">
        <v>4412.0</v>
      </c>
    </row>
    <row r="37615">
      <c r="A37615" s="221">
        <v>40715.0</v>
      </c>
      <c r="B37615" s="221">
        <v>40.0</v>
      </c>
      <c r="C37615" s="221">
        <v>2707.0</v>
      </c>
    </row>
    <row r="37616">
      <c r="A37616" s="221">
        <v>40716.0</v>
      </c>
      <c r="B37616" s="221">
        <v>34.0</v>
      </c>
      <c r="C37616" s="221">
        <v>2213899.0</v>
      </c>
    </row>
    <row r="37617">
      <c r="A37617" s="221">
        <v>40716.0</v>
      </c>
      <c r="B37617" s="221">
        <v>35.0</v>
      </c>
      <c r="C37617" s="221">
        <v>547130.0</v>
      </c>
    </row>
    <row r="37618">
      <c r="A37618" s="221">
        <v>40716.0</v>
      </c>
      <c r="B37618" s="221">
        <v>36.0</v>
      </c>
      <c r="C37618" s="221">
        <v>301023.0</v>
      </c>
    </row>
    <row r="37619">
      <c r="A37619" s="221">
        <v>40716.0</v>
      </c>
      <c r="B37619" s="221">
        <v>37.0</v>
      </c>
      <c r="C37619" s="221">
        <v>9312.0</v>
      </c>
    </row>
    <row r="37620">
      <c r="A37620" s="221">
        <v>40716.0</v>
      </c>
      <c r="B37620" s="221">
        <v>38.0</v>
      </c>
      <c r="C37620" s="221">
        <v>12055.0</v>
      </c>
    </row>
    <row r="37621">
      <c r="A37621" s="221">
        <v>40716.0</v>
      </c>
      <c r="B37621" s="221">
        <v>39.0</v>
      </c>
      <c r="C37621" s="221">
        <v>4412.0</v>
      </c>
    </row>
    <row r="37622">
      <c r="A37622" s="221">
        <v>40716.0</v>
      </c>
      <c r="B37622" s="221">
        <v>40.0</v>
      </c>
      <c r="C37622" s="221">
        <v>2707.0</v>
      </c>
    </row>
    <row r="37623">
      <c r="A37623" s="221">
        <v>40717.0</v>
      </c>
      <c r="B37623" s="221">
        <v>34.0</v>
      </c>
      <c r="C37623" s="221">
        <v>2213899.0</v>
      </c>
    </row>
    <row r="37624">
      <c r="A37624" s="221">
        <v>40717.0</v>
      </c>
      <c r="B37624" s="221">
        <v>35.0</v>
      </c>
      <c r="C37624" s="221">
        <v>547130.0</v>
      </c>
    </row>
    <row r="37625">
      <c r="A37625" s="221">
        <v>40717.0</v>
      </c>
      <c r="B37625" s="221">
        <v>36.0</v>
      </c>
      <c r="C37625" s="221">
        <v>301023.0</v>
      </c>
    </row>
    <row r="37626">
      <c r="A37626" s="221">
        <v>40717.0</v>
      </c>
      <c r="B37626" s="221">
        <v>37.0</v>
      </c>
      <c r="C37626" s="221">
        <v>9312.0</v>
      </c>
    </row>
    <row r="37627">
      <c r="A37627" s="221">
        <v>40717.0</v>
      </c>
      <c r="B37627" s="221">
        <v>38.0</v>
      </c>
      <c r="C37627" s="221">
        <v>12055.0</v>
      </c>
    </row>
    <row r="37628">
      <c r="A37628" s="221">
        <v>40717.0</v>
      </c>
      <c r="B37628" s="221">
        <v>39.0</v>
      </c>
      <c r="C37628" s="221">
        <v>4412.0</v>
      </c>
    </row>
    <row r="37629">
      <c r="A37629" s="221">
        <v>40717.0</v>
      </c>
      <c r="B37629" s="221">
        <v>40.0</v>
      </c>
      <c r="C37629" s="221">
        <v>2707.0</v>
      </c>
    </row>
    <row r="37630">
      <c r="A37630" s="221">
        <v>40717.0</v>
      </c>
      <c r="B37630" s="221">
        <v>3689.0</v>
      </c>
      <c r="C37630" s="221">
        <v>1165.0</v>
      </c>
    </row>
    <row r="37631">
      <c r="A37631" s="221">
        <v>40717.0</v>
      </c>
      <c r="B37631" s="221">
        <v>3828.0</v>
      </c>
      <c r="C37631" s="221">
        <v>603.0</v>
      </c>
    </row>
    <row r="37632">
      <c r="A37632" s="221">
        <v>40717.0</v>
      </c>
      <c r="B37632" s="221">
        <v>11399.0</v>
      </c>
      <c r="C37632" s="221">
        <v>218.0</v>
      </c>
    </row>
    <row r="37633">
      <c r="A37633" s="221">
        <v>40717.0</v>
      </c>
      <c r="B37633" s="221">
        <v>11540.0</v>
      </c>
      <c r="C37633" s="221">
        <v>284.0</v>
      </c>
    </row>
    <row r="37634">
      <c r="A37634" s="221">
        <v>40717.0</v>
      </c>
      <c r="B37634" s="221">
        <v>11542.0</v>
      </c>
      <c r="C37634" s="221">
        <v>237.0</v>
      </c>
    </row>
    <row r="37635">
      <c r="A37635" s="221">
        <v>40717.0</v>
      </c>
      <c r="B37635" s="221">
        <v>11553.0</v>
      </c>
      <c r="C37635" s="221">
        <v>213.0</v>
      </c>
    </row>
    <row r="37636">
      <c r="A37636" s="221">
        <v>40717.0</v>
      </c>
      <c r="B37636" s="221">
        <v>11695.0</v>
      </c>
      <c r="C37636" s="221">
        <v>296.0</v>
      </c>
    </row>
    <row r="37637">
      <c r="A37637" s="221">
        <v>40718.0</v>
      </c>
      <c r="B37637" s="221">
        <v>34.0</v>
      </c>
      <c r="C37637" s="221">
        <v>2213899.0</v>
      </c>
    </row>
    <row r="37638">
      <c r="A37638" s="221">
        <v>40718.0</v>
      </c>
      <c r="B37638" s="221">
        <v>35.0</v>
      </c>
      <c r="C37638" s="221">
        <v>547130.0</v>
      </c>
    </row>
    <row r="37639">
      <c r="A37639" s="221">
        <v>40718.0</v>
      </c>
      <c r="B37639" s="221">
        <v>36.0</v>
      </c>
      <c r="C37639" s="221">
        <v>301023.0</v>
      </c>
    </row>
    <row r="37640">
      <c r="A37640" s="221">
        <v>40718.0</v>
      </c>
      <c r="B37640" s="221">
        <v>37.0</v>
      </c>
      <c r="C37640" s="221">
        <v>9312.0</v>
      </c>
    </row>
    <row r="37641">
      <c r="A37641" s="221">
        <v>40718.0</v>
      </c>
      <c r="B37641" s="221">
        <v>38.0</v>
      </c>
      <c r="C37641" s="221">
        <v>12055.0</v>
      </c>
    </row>
    <row r="37642">
      <c r="A37642" s="221">
        <v>40718.0</v>
      </c>
      <c r="B37642" s="221">
        <v>39.0</v>
      </c>
      <c r="C37642" s="221">
        <v>4412.0</v>
      </c>
    </row>
    <row r="37643">
      <c r="A37643" s="221">
        <v>40718.0</v>
      </c>
      <c r="B37643" s="221">
        <v>40.0</v>
      </c>
      <c r="C37643" s="221">
        <v>2707.0</v>
      </c>
    </row>
    <row r="37644">
      <c r="A37644" s="221">
        <v>40718.0</v>
      </c>
      <c r="B37644" s="221">
        <v>3689.0</v>
      </c>
      <c r="C37644" s="221">
        <v>1165.0</v>
      </c>
    </row>
    <row r="37645">
      <c r="A37645" s="221">
        <v>40718.0</v>
      </c>
      <c r="B37645" s="221">
        <v>3828.0</v>
      </c>
      <c r="C37645" s="221">
        <v>603.0</v>
      </c>
    </row>
    <row r="37646">
      <c r="A37646" s="221">
        <v>40718.0</v>
      </c>
      <c r="B37646" s="221">
        <v>11399.0</v>
      </c>
      <c r="C37646" s="221">
        <v>218.0</v>
      </c>
    </row>
    <row r="37647">
      <c r="A37647" s="221">
        <v>40718.0</v>
      </c>
      <c r="B37647" s="221">
        <v>11540.0</v>
      </c>
      <c r="C37647" s="221">
        <v>284.0</v>
      </c>
    </row>
    <row r="37648">
      <c r="A37648" s="221">
        <v>40718.0</v>
      </c>
      <c r="B37648" s="221">
        <v>11542.0</v>
      </c>
      <c r="C37648" s="221">
        <v>237.0</v>
      </c>
    </row>
    <row r="37649">
      <c r="A37649" s="221">
        <v>40718.0</v>
      </c>
      <c r="B37649" s="221">
        <v>11553.0</v>
      </c>
      <c r="C37649" s="221">
        <v>213.0</v>
      </c>
    </row>
    <row r="37650">
      <c r="A37650" s="221">
        <v>40718.0</v>
      </c>
      <c r="B37650" s="221">
        <v>11695.0</v>
      </c>
      <c r="C37650" s="221">
        <v>296.0</v>
      </c>
    </row>
    <row r="37651">
      <c r="A37651" s="221">
        <v>40730.0</v>
      </c>
      <c r="B37651" s="221">
        <v>34.0</v>
      </c>
      <c r="C37651" s="221">
        <v>294855.0</v>
      </c>
    </row>
    <row r="37652">
      <c r="A37652" s="221">
        <v>40730.0</v>
      </c>
      <c r="B37652" s="221">
        <v>35.0</v>
      </c>
      <c r="C37652" s="221">
        <v>103894.0</v>
      </c>
    </row>
    <row r="37653">
      <c r="A37653" s="221">
        <v>40730.0</v>
      </c>
      <c r="B37653" s="221">
        <v>36.0</v>
      </c>
      <c r="C37653" s="221">
        <v>84905.0</v>
      </c>
    </row>
    <row r="37654">
      <c r="A37654" s="221">
        <v>40730.0</v>
      </c>
      <c r="B37654" s="221">
        <v>37.0</v>
      </c>
      <c r="C37654" s="221">
        <v>64525.0</v>
      </c>
    </row>
    <row r="37655">
      <c r="A37655" s="221">
        <v>40730.0</v>
      </c>
      <c r="B37655" s="221">
        <v>38.0</v>
      </c>
      <c r="C37655" s="221">
        <v>3533.0</v>
      </c>
    </row>
    <row r="37656">
      <c r="A37656" s="221">
        <v>40730.0</v>
      </c>
      <c r="B37656" s="221">
        <v>39.0</v>
      </c>
      <c r="C37656" s="221">
        <v>8273.0</v>
      </c>
    </row>
    <row r="37657">
      <c r="A37657" s="221">
        <v>40730.0</v>
      </c>
      <c r="B37657" s="221">
        <v>40.0</v>
      </c>
      <c r="C37657" s="221">
        <v>1500.0</v>
      </c>
    </row>
    <row r="37658">
      <c r="A37658" s="221">
        <v>40731.0</v>
      </c>
      <c r="B37658" s="221">
        <v>34.0</v>
      </c>
      <c r="C37658" s="221">
        <v>294855.0</v>
      </c>
    </row>
    <row r="37659">
      <c r="A37659" s="221">
        <v>40731.0</v>
      </c>
      <c r="B37659" s="221">
        <v>35.0</v>
      </c>
      <c r="C37659" s="221">
        <v>103894.0</v>
      </c>
    </row>
    <row r="37660">
      <c r="A37660" s="221">
        <v>40731.0</v>
      </c>
      <c r="B37660" s="221">
        <v>36.0</v>
      </c>
      <c r="C37660" s="221">
        <v>84905.0</v>
      </c>
    </row>
    <row r="37661">
      <c r="A37661" s="221">
        <v>40731.0</v>
      </c>
      <c r="B37661" s="221">
        <v>37.0</v>
      </c>
      <c r="C37661" s="221">
        <v>64525.0</v>
      </c>
    </row>
    <row r="37662">
      <c r="A37662" s="221">
        <v>40731.0</v>
      </c>
      <c r="B37662" s="221">
        <v>38.0</v>
      </c>
      <c r="C37662" s="221">
        <v>3533.0</v>
      </c>
    </row>
    <row r="37663">
      <c r="A37663" s="221">
        <v>40731.0</v>
      </c>
      <c r="B37663" s="221">
        <v>39.0</v>
      </c>
      <c r="C37663" s="221">
        <v>8273.0</v>
      </c>
    </row>
    <row r="37664">
      <c r="A37664" s="221">
        <v>40731.0</v>
      </c>
      <c r="B37664" s="221">
        <v>40.0</v>
      </c>
      <c r="C37664" s="221">
        <v>1500.0</v>
      </c>
    </row>
    <row r="37665">
      <c r="A37665" s="221">
        <v>40732.0</v>
      </c>
      <c r="B37665" s="221">
        <v>34.0</v>
      </c>
      <c r="C37665" s="221">
        <v>294855.0</v>
      </c>
    </row>
    <row r="37666">
      <c r="A37666" s="221">
        <v>40732.0</v>
      </c>
      <c r="B37666" s="221">
        <v>35.0</v>
      </c>
      <c r="C37666" s="221">
        <v>103894.0</v>
      </c>
    </row>
    <row r="37667">
      <c r="A37667" s="221">
        <v>40732.0</v>
      </c>
      <c r="B37667" s="221">
        <v>36.0</v>
      </c>
      <c r="C37667" s="221">
        <v>84905.0</v>
      </c>
    </row>
    <row r="37668">
      <c r="A37668" s="221">
        <v>40732.0</v>
      </c>
      <c r="B37668" s="221">
        <v>37.0</v>
      </c>
      <c r="C37668" s="221">
        <v>64525.0</v>
      </c>
    </row>
    <row r="37669">
      <c r="A37669" s="221">
        <v>40732.0</v>
      </c>
      <c r="B37669" s="221">
        <v>38.0</v>
      </c>
      <c r="C37669" s="221">
        <v>3533.0</v>
      </c>
    </row>
    <row r="37670">
      <c r="A37670" s="221">
        <v>40732.0</v>
      </c>
      <c r="B37670" s="221">
        <v>39.0</v>
      </c>
      <c r="C37670" s="221">
        <v>8273.0</v>
      </c>
    </row>
    <row r="37671">
      <c r="A37671" s="221">
        <v>40732.0</v>
      </c>
      <c r="B37671" s="221">
        <v>40.0</v>
      </c>
      <c r="C37671" s="221">
        <v>1500.0</v>
      </c>
    </row>
    <row r="37672">
      <c r="A37672" s="221">
        <v>40733.0</v>
      </c>
      <c r="B37672" s="221">
        <v>34.0</v>
      </c>
      <c r="C37672" s="221">
        <v>294855.0</v>
      </c>
    </row>
    <row r="37673">
      <c r="A37673" s="221">
        <v>40733.0</v>
      </c>
      <c r="B37673" s="221">
        <v>35.0</v>
      </c>
      <c r="C37673" s="221">
        <v>103894.0</v>
      </c>
    </row>
    <row r="37674">
      <c r="A37674" s="221">
        <v>40733.0</v>
      </c>
      <c r="B37674" s="221">
        <v>36.0</v>
      </c>
      <c r="C37674" s="221">
        <v>84905.0</v>
      </c>
    </row>
    <row r="37675">
      <c r="A37675" s="221">
        <v>40733.0</v>
      </c>
      <c r="B37675" s="221">
        <v>37.0</v>
      </c>
      <c r="C37675" s="221">
        <v>64525.0</v>
      </c>
    </row>
    <row r="37676">
      <c r="A37676" s="221">
        <v>40733.0</v>
      </c>
      <c r="B37676" s="221">
        <v>38.0</v>
      </c>
      <c r="C37676" s="221">
        <v>3533.0</v>
      </c>
    </row>
    <row r="37677">
      <c r="A37677" s="221">
        <v>40733.0</v>
      </c>
      <c r="B37677" s="221">
        <v>39.0</v>
      </c>
      <c r="C37677" s="221">
        <v>8273.0</v>
      </c>
    </row>
    <row r="37678">
      <c r="A37678" s="221">
        <v>40733.0</v>
      </c>
      <c r="B37678" s="221">
        <v>40.0</v>
      </c>
      <c r="C37678" s="221">
        <v>1500.0</v>
      </c>
    </row>
    <row r="37679">
      <c r="A37679" s="221">
        <v>40734.0</v>
      </c>
      <c r="B37679" s="221">
        <v>34.0</v>
      </c>
      <c r="C37679" s="221">
        <v>294855.0</v>
      </c>
    </row>
    <row r="37680">
      <c r="A37680" s="221">
        <v>40734.0</v>
      </c>
      <c r="B37680" s="221">
        <v>35.0</v>
      </c>
      <c r="C37680" s="221">
        <v>103894.0</v>
      </c>
    </row>
    <row r="37681">
      <c r="A37681" s="221">
        <v>40734.0</v>
      </c>
      <c r="B37681" s="221">
        <v>36.0</v>
      </c>
      <c r="C37681" s="221">
        <v>84905.0</v>
      </c>
    </row>
    <row r="37682">
      <c r="A37682" s="221">
        <v>40734.0</v>
      </c>
      <c r="B37682" s="221">
        <v>37.0</v>
      </c>
      <c r="C37682" s="221">
        <v>64525.0</v>
      </c>
    </row>
    <row r="37683">
      <c r="A37683" s="221">
        <v>40734.0</v>
      </c>
      <c r="B37683" s="221">
        <v>38.0</v>
      </c>
      <c r="C37683" s="221">
        <v>3533.0</v>
      </c>
    </row>
    <row r="37684">
      <c r="A37684" s="221">
        <v>40734.0</v>
      </c>
      <c r="B37684" s="221">
        <v>39.0</v>
      </c>
      <c r="C37684" s="221">
        <v>8273.0</v>
      </c>
    </row>
    <row r="37685">
      <c r="A37685" s="221">
        <v>40734.0</v>
      </c>
      <c r="B37685" s="221">
        <v>40.0</v>
      </c>
      <c r="C37685" s="221">
        <v>1500.0</v>
      </c>
    </row>
    <row r="37686">
      <c r="A37686" s="221">
        <v>40734.0</v>
      </c>
      <c r="B37686" s="221">
        <v>9840.0</v>
      </c>
      <c r="C37686" s="221">
        <v>731.0</v>
      </c>
    </row>
    <row r="37687">
      <c r="A37687" s="221">
        <v>40734.0</v>
      </c>
      <c r="B37687" s="221">
        <v>9842.0</v>
      </c>
      <c r="C37687" s="221">
        <v>466.0</v>
      </c>
    </row>
    <row r="37688">
      <c r="A37688" s="221">
        <v>40734.0</v>
      </c>
      <c r="B37688" s="221">
        <v>11399.0</v>
      </c>
      <c r="C37688" s="221">
        <v>518.0</v>
      </c>
    </row>
    <row r="37689">
      <c r="A37689" s="221">
        <v>40734.0</v>
      </c>
      <c r="B37689" s="221">
        <v>11534.0</v>
      </c>
      <c r="C37689" s="221">
        <v>421.0</v>
      </c>
    </row>
    <row r="37690">
      <c r="A37690" s="221">
        <v>40734.0</v>
      </c>
      <c r="B37690" s="221">
        <v>11540.0</v>
      </c>
      <c r="C37690" s="221">
        <v>290.0</v>
      </c>
    </row>
    <row r="37691">
      <c r="A37691" s="221">
        <v>40736.0</v>
      </c>
      <c r="B37691" s="221">
        <v>34.0</v>
      </c>
      <c r="C37691" s="221">
        <v>294855.0</v>
      </c>
    </row>
    <row r="37692">
      <c r="A37692" s="221">
        <v>40736.0</v>
      </c>
      <c r="B37692" s="221">
        <v>35.0</v>
      </c>
      <c r="C37692" s="221">
        <v>103894.0</v>
      </c>
    </row>
    <row r="37693">
      <c r="A37693" s="221">
        <v>40736.0</v>
      </c>
      <c r="B37693" s="221">
        <v>36.0</v>
      </c>
      <c r="C37693" s="221">
        <v>84905.0</v>
      </c>
    </row>
    <row r="37694">
      <c r="A37694" s="221">
        <v>40736.0</v>
      </c>
      <c r="B37694" s="221">
        <v>37.0</v>
      </c>
      <c r="C37694" s="221">
        <v>64525.0</v>
      </c>
    </row>
    <row r="37695">
      <c r="A37695" s="221">
        <v>40736.0</v>
      </c>
      <c r="B37695" s="221">
        <v>38.0</v>
      </c>
      <c r="C37695" s="221">
        <v>3533.0</v>
      </c>
    </row>
    <row r="37696">
      <c r="A37696" s="221">
        <v>40736.0</v>
      </c>
      <c r="B37696" s="221">
        <v>39.0</v>
      </c>
      <c r="C37696" s="221">
        <v>8273.0</v>
      </c>
    </row>
    <row r="37697">
      <c r="A37697" s="221">
        <v>40736.0</v>
      </c>
      <c r="B37697" s="221">
        <v>40.0</v>
      </c>
      <c r="C37697" s="221">
        <v>1500.0</v>
      </c>
    </row>
    <row r="37698">
      <c r="A37698" s="221">
        <v>40736.0</v>
      </c>
      <c r="B37698" s="221">
        <v>9840.0</v>
      </c>
      <c r="C37698" s="221">
        <v>731.0</v>
      </c>
    </row>
    <row r="37699">
      <c r="A37699" s="221">
        <v>40736.0</v>
      </c>
      <c r="B37699" s="221">
        <v>9842.0</v>
      </c>
      <c r="C37699" s="221">
        <v>466.0</v>
      </c>
    </row>
    <row r="37700">
      <c r="A37700" s="221">
        <v>40736.0</v>
      </c>
      <c r="B37700" s="221">
        <v>11399.0</v>
      </c>
      <c r="C37700" s="221">
        <v>518.0</v>
      </c>
    </row>
    <row r="37701">
      <c r="A37701" s="221">
        <v>40736.0</v>
      </c>
      <c r="B37701" s="221">
        <v>11534.0</v>
      </c>
      <c r="C37701" s="221">
        <v>421.0</v>
      </c>
    </row>
    <row r="37702">
      <c r="A37702" s="221">
        <v>40736.0</v>
      </c>
      <c r="B37702" s="221">
        <v>11540.0</v>
      </c>
      <c r="C37702" s="221">
        <v>290.0</v>
      </c>
    </row>
    <row r="37703">
      <c r="A37703" s="221">
        <v>40737.0</v>
      </c>
      <c r="B37703" s="221">
        <v>34.0</v>
      </c>
      <c r="C37703" s="221">
        <v>294855.0</v>
      </c>
    </row>
    <row r="37704">
      <c r="A37704" s="221">
        <v>40737.0</v>
      </c>
      <c r="B37704" s="221">
        <v>35.0</v>
      </c>
      <c r="C37704" s="221">
        <v>103894.0</v>
      </c>
    </row>
    <row r="37705">
      <c r="A37705" s="221">
        <v>40737.0</v>
      </c>
      <c r="B37705" s="221">
        <v>36.0</v>
      </c>
      <c r="C37705" s="221">
        <v>84905.0</v>
      </c>
    </row>
    <row r="37706">
      <c r="A37706" s="221">
        <v>40737.0</v>
      </c>
      <c r="B37706" s="221">
        <v>37.0</v>
      </c>
      <c r="C37706" s="221">
        <v>64525.0</v>
      </c>
    </row>
    <row r="37707">
      <c r="A37707" s="221">
        <v>40737.0</v>
      </c>
      <c r="B37707" s="221">
        <v>38.0</v>
      </c>
      <c r="C37707" s="221">
        <v>3533.0</v>
      </c>
    </row>
    <row r="37708">
      <c r="A37708" s="221">
        <v>40737.0</v>
      </c>
      <c r="B37708" s="221">
        <v>39.0</v>
      </c>
      <c r="C37708" s="221">
        <v>8273.0</v>
      </c>
    </row>
    <row r="37709">
      <c r="A37709" s="221">
        <v>40737.0</v>
      </c>
      <c r="B37709" s="221">
        <v>40.0</v>
      </c>
      <c r="C37709" s="221">
        <v>1500.0</v>
      </c>
    </row>
    <row r="37710">
      <c r="A37710" s="221">
        <v>40737.0</v>
      </c>
      <c r="B37710" s="221">
        <v>9840.0</v>
      </c>
      <c r="C37710" s="221">
        <v>731.0</v>
      </c>
    </row>
    <row r="37711">
      <c r="A37711" s="221">
        <v>40737.0</v>
      </c>
      <c r="B37711" s="221">
        <v>9842.0</v>
      </c>
      <c r="C37711" s="221">
        <v>466.0</v>
      </c>
    </row>
    <row r="37712">
      <c r="A37712" s="221">
        <v>40737.0</v>
      </c>
      <c r="B37712" s="221">
        <v>11399.0</v>
      </c>
      <c r="C37712" s="221">
        <v>518.0</v>
      </c>
    </row>
    <row r="37713">
      <c r="A37713" s="221">
        <v>40737.0</v>
      </c>
      <c r="B37713" s="221">
        <v>11534.0</v>
      </c>
      <c r="C37713" s="221">
        <v>421.0</v>
      </c>
    </row>
    <row r="37714">
      <c r="A37714" s="221">
        <v>40737.0</v>
      </c>
      <c r="B37714" s="221">
        <v>11540.0</v>
      </c>
      <c r="C37714" s="221">
        <v>290.0</v>
      </c>
    </row>
    <row r="37715">
      <c r="A37715" s="221">
        <v>40750.0</v>
      </c>
      <c r="B37715" s="221">
        <v>34.0</v>
      </c>
      <c r="C37715" s="221">
        <v>173514.0</v>
      </c>
    </row>
    <row r="37716">
      <c r="A37716" s="221">
        <v>40750.0</v>
      </c>
      <c r="B37716" s="221">
        <v>35.0</v>
      </c>
      <c r="C37716" s="221">
        <v>54669.0</v>
      </c>
    </row>
    <row r="37717">
      <c r="A37717" s="221">
        <v>40750.0</v>
      </c>
      <c r="B37717" s="221">
        <v>36.0</v>
      </c>
      <c r="C37717" s="221">
        <v>64657.0</v>
      </c>
    </row>
    <row r="37718">
      <c r="A37718" s="221">
        <v>40750.0</v>
      </c>
      <c r="B37718" s="221">
        <v>37.0</v>
      </c>
      <c r="C37718" s="221">
        <v>79259.0</v>
      </c>
    </row>
    <row r="37719">
      <c r="A37719" s="221">
        <v>40750.0</v>
      </c>
      <c r="B37719" s="221">
        <v>38.0</v>
      </c>
      <c r="C37719" s="221">
        <v>6071.0</v>
      </c>
    </row>
    <row r="37720">
      <c r="A37720" s="221">
        <v>40750.0</v>
      </c>
      <c r="B37720" s="221">
        <v>39.0</v>
      </c>
      <c r="C37720" s="221">
        <v>6203.0</v>
      </c>
    </row>
    <row r="37721">
      <c r="A37721" s="221">
        <v>40750.0</v>
      </c>
      <c r="B37721" s="221">
        <v>40.0</v>
      </c>
      <c r="C37721" s="221">
        <v>1998.0</v>
      </c>
    </row>
    <row r="37722">
      <c r="A37722" s="221">
        <v>40752.0</v>
      </c>
      <c r="B37722" s="221">
        <v>34.0</v>
      </c>
      <c r="C37722" s="221">
        <v>173514.0</v>
      </c>
    </row>
    <row r="37723">
      <c r="A37723" s="221">
        <v>40752.0</v>
      </c>
      <c r="B37723" s="221">
        <v>35.0</v>
      </c>
      <c r="C37723" s="221">
        <v>54669.0</v>
      </c>
    </row>
    <row r="37724">
      <c r="A37724" s="221">
        <v>40752.0</v>
      </c>
      <c r="B37724" s="221">
        <v>36.0</v>
      </c>
      <c r="C37724" s="221">
        <v>64657.0</v>
      </c>
    </row>
    <row r="37725">
      <c r="A37725" s="221">
        <v>40752.0</v>
      </c>
      <c r="B37725" s="221">
        <v>37.0</v>
      </c>
      <c r="C37725" s="221">
        <v>79259.0</v>
      </c>
    </row>
    <row r="37726">
      <c r="A37726" s="221">
        <v>40752.0</v>
      </c>
      <c r="B37726" s="221">
        <v>38.0</v>
      </c>
      <c r="C37726" s="221">
        <v>6071.0</v>
      </c>
    </row>
    <row r="37727">
      <c r="A37727" s="221">
        <v>40752.0</v>
      </c>
      <c r="B37727" s="221">
        <v>39.0</v>
      </c>
      <c r="C37727" s="221">
        <v>6203.0</v>
      </c>
    </row>
    <row r="37728">
      <c r="A37728" s="221">
        <v>40752.0</v>
      </c>
      <c r="B37728" s="221">
        <v>40.0</v>
      </c>
      <c r="C37728" s="221">
        <v>1998.0</v>
      </c>
    </row>
    <row r="37729">
      <c r="A37729" s="221">
        <v>40754.0</v>
      </c>
      <c r="B37729" s="221">
        <v>34.0</v>
      </c>
      <c r="C37729" s="221">
        <v>173514.0</v>
      </c>
    </row>
    <row r="37730">
      <c r="A37730" s="221">
        <v>40754.0</v>
      </c>
      <c r="B37730" s="221">
        <v>35.0</v>
      </c>
      <c r="C37730" s="221">
        <v>54669.0</v>
      </c>
    </row>
    <row r="37731">
      <c r="A37731" s="221">
        <v>40754.0</v>
      </c>
      <c r="B37731" s="221">
        <v>36.0</v>
      </c>
      <c r="C37731" s="221">
        <v>64657.0</v>
      </c>
    </row>
    <row r="37732">
      <c r="A37732" s="221">
        <v>40754.0</v>
      </c>
      <c r="B37732" s="221">
        <v>37.0</v>
      </c>
      <c r="C37732" s="221">
        <v>79259.0</v>
      </c>
    </row>
    <row r="37733">
      <c r="A37733" s="221">
        <v>40754.0</v>
      </c>
      <c r="B37733" s="221">
        <v>38.0</v>
      </c>
      <c r="C37733" s="221">
        <v>6071.0</v>
      </c>
    </row>
    <row r="37734">
      <c r="A37734" s="221">
        <v>40754.0</v>
      </c>
      <c r="B37734" s="221">
        <v>39.0</v>
      </c>
      <c r="C37734" s="221">
        <v>6203.0</v>
      </c>
    </row>
    <row r="37735">
      <c r="A37735" s="221">
        <v>40754.0</v>
      </c>
      <c r="B37735" s="221">
        <v>40.0</v>
      </c>
      <c r="C37735" s="221">
        <v>1998.0</v>
      </c>
    </row>
    <row r="37736">
      <c r="A37736" s="221">
        <v>40756.0</v>
      </c>
      <c r="B37736" s="221">
        <v>34.0</v>
      </c>
      <c r="C37736" s="221">
        <v>173514.0</v>
      </c>
    </row>
    <row r="37737">
      <c r="A37737" s="221">
        <v>40756.0</v>
      </c>
      <c r="B37737" s="221">
        <v>35.0</v>
      </c>
      <c r="C37737" s="221">
        <v>54669.0</v>
      </c>
    </row>
    <row r="37738">
      <c r="A37738" s="221">
        <v>40756.0</v>
      </c>
      <c r="B37738" s="221">
        <v>36.0</v>
      </c>
      <c r="C37738" s="221">
        <v>64657.0</v>
      </c>
    </row>
    <row r="37739">
      <c r="A37739" s="221">
        <v>40756.0</v>
      </c>
      <c r="B37739" s="221">
        <v>37.0</v>
      </c>
      <c r="C37739" s="221">
        <v>79259.0</v>
      </c>
    </row>
    <row r="37740">
      <c r="A37740" s="221">
        <v>40756.0</v>
      </c>
      <c r="B37740" s="221">
        <v>38.0</v>
      </c>
      <c r="C37740" s="221">
        <v>6071.0</v>
      </c>
    </row>
    <row r="37741">
      <c r="A37741" s="221">
        <v>40756.0</v>
      </c>
      <c r="B37741" s="221">
        <v>39.0</v>
      </c>
      <c r="C37741" s="221">
        <v>6203.0</v>
      </c>
    </row>
    <row r="37742">
      <c r="A37742" s="221">
        <v>40756.0</v>
      </c>
      <c r="B37742" s="221">
        <v>40.0</v>
      </c>
      <c r="C37742" s="221">
        <v>1998.0</v>
      </c>
    </row>
    <row r="37743">
      <c r="A37743" s="221">
        <v>40758.0</v>
      </c>
      <c r="B37743" s="221">
        <v>34.0</v>
      </c>
      <c r="C37743" s="221">
        <v>173514.0</v>
      </c>
    </row>
    <row r="37744">
      <c r="A37744" s="221">
        <v>40758.0</v>
      </c>
      <c r="B37744" s="221">
        <v>35.0</v>
      </c>
      <c r="C37744" s="221">
        <v>54669.0</v>
      </c>
    </row>
    <row r="37745">
      <c r="A37745" s="221">
        <v>40758.0</v>
      </c>
      <c r="B37745" s="221">
        <v>36.0</v>
      </c>
      <c r="C37745" s="221">
        <v>64657.0</v>
      </c>
    </row>
    <row r="37746">
      <c r="A37746" s="221">
        <v>40758.0</v>
      </c>
      <c r="B37746" s="221">
        <v>37.0</v>
      </c>
      <c r="C37746" s="221">
        <v>79259.0</v>
      </c>
    </row>
    <row r="37747">
      <c r="A37747" s="221">
        <v>40758.0</v>
      </c>
      <c r="B37747" s="221">
        <v>38.0</v>
      </c>
      <c r="C37747" s="221">
        <v>6071.0</v>
      </c>
    </row>
    <row r="37748">
      <c r="A37748" s="221">
        <v>40758.0</v>
      </c>
      <c r="B37748" s="221">
        <v>39.0</v>
      </c>
      <c r="C37748" s="221">
        <v>6203.0</v>
      </c>
    </row>
    <row r="37749">
      <c r="A37749" s="221">
        <v>40758.0</v>
      </c>
      <c r="B37749" s="221">
        <v>40.0</v>
      </c>
      <c r="C37749" s="221">
        <v>1998.0</v>
      </c>
    </row>
    <row r="37750">
      <c r="A37750" s="221">
        <v>40758.0</v>
      </c>
      <c r="B37750" s="221">
        <v>9840.0</v>
      </c>
      <c r="C37750" s="221">
        <v>387.0</v>
      </c>
    </row>
    <row r="37751">
      <c r="A37751" s="221">
        <v>40758.0</v>
      </c>
      <c r="B37751" s="221">
        <v>9842.0</v>
      </c>
      <c r="C37751" s="221">
        <v>806.0</v>
      </c>
    </row>
    <row r="37752">
      <c r="A37752" s="221">
        <v>40758.0</v>
      </c>
      <c r="B37752" s="221">
        <v>11399.0</v>
      </c>
      <c r="C37752" s="221">
        <v>549.0</v>
      </c>
    </row>
    <row r="37753">
      <c r="A37753" s="221">
        <v>40758.0</v>
      </c>
      <c r="B37753" s="221">
        <v>11534.0</v>
      </c>
      <c r="C37753" s="221">
        <v>170.0</v>
      </c>
    </row>
    <row r="37754">
      <c r="A37754" s="221">
        <v>40758.0</v>
      </c>
      <c r="B37754" s="221">
        <v>11540.0</v>
      </c>
      <c r="C37754" s="221">
        <v>569.0</v>
      </c>
    </row>
    <row r="37755">
      <c r="A37755" s="221">
        <v>40762.0</v>
      </c>
      <c r="B37755" s="221">
        <v>34.0</v>
      </c>
      <c r="C37755" s="221">
        <v>173514.0</v>
      </c>
    </row>
    <row r="37756">
      <c r="A37756" s="221">
        <v>40762.0</v>
      </c>
      <c r="B37756" s="221">
        <v>35.0</v>
      </c>
      <c r="C37756" s="221">
        <v>54669.0</v>
      </c>
    </row>
    <row r="37757">
      <c r="A37757" s="221">
        <v>40762.0</v>
      </c>
      <c r="B37757" s="221">
        <v>36.0</v>
      </c>
      <c r="C37757" s="221">
        <v>64657.0</v>
      </c>
    </row>
    <row r="37758">
      <c r="A37758" s="221">
        <v>40762.0</v>
      </c>
      <c r="B37758" s="221">
        <v>37.0</v>
      </c>
      <c r="C37758" s="221">
        <v>79259.0</v>
      </c>
    </row>
    <row r="37759">
      <c r="A37759" s="221">
        <v>40762.0</v>
      </c>
      <c r="B37759" s="221">
        <v>38.0</v>
      </c>
      <c r="C37759" s="221">
        <v>6071.0</v>
      </c>
    </row>
    <row r="37760">
      <c r="A37760" s="221">
        <v>40762.0</v>
      </c>
      <c r="B37760" s="221">
        <v>39.0</v>
      </c>
      <c r="C37760" s="221">
        <v>6203.0</v>
      </c>
    </row>
    <row r="37761">
      <c r="A37761" s="221">
        <v>40762.0</v>
      </c>
      <c r="B37761" s="221">
        <v>40.0</v>
      </c>
      <c r="C37761" s="221">
        <v>1998.0</v>
      </c>
    </row>
    <row r="37762">
      <c r="A37762" s="221">
        <v>40762.0</v>
      </c>
      <c r="B37762" s="221">
        <v>9840.0</v>
      </c>
      <c r="C37762" s="221">
        <v>387.0</v>
      </c>
    </row>
    <row r="37763">
      <c r="A37763" s="221">
        <v>40762.0</v>
      </c>
      <c r="B37763" s="221">
        <v>9842.0</v>
      </c>
      <c r="C37763" s="221">
        <v>806.0</v>
      </c>
    </row>
    <row r="37764">
      <c r="A37764" s="221">
        <v>40762.0</v>
      </c>
      <c r="B37764" s="221">
        <v>11399.0</v>
      </c>
      <c r="C37764" s="221">
        <v>549.0</v>
      </c>
    </row>
    <row r="37765">
      <c r="A37765" s="221">
        <v>40762.0</v>
      </c>
      <c r="B37765" s="221">
        <v>11534.0</v>
      </c>
      <c r="C37765" s="221">
        <v>170.0</v>
      </c>
    </row>
    <row r="37766">
      <c r="A37766" s="221">
        <v>40762.0</v>
      </c>
      <c r="B37766" s="221">
        <v>11540.0</v>
      </c>
      <c r="C37766" s="221">
        <v>569.0</v>
      </c>
    </row>
    <row r="37767">
      <c r="A37767" s="221">
        <v>40764.0</v>
      </c>
      <c r="B37767" s="221">
        <v>34.0</v>
      </c>
      <c r="C37767" s="221">
        <v>173514.0</v>
      </c>
    </row>
    <row r="37768">
      <c r="A37768" s="221">
        <v>40764.0</v>
      </c>
      <c r="B37768" s="221">
        <v>35.0</v>
      </c>
      <c r="C37768" s="221">
        <v>54669.0</v>
      </c>
    </row>
    <row r="37769">
      <c r="A37769" s="221">
        <v>40764.0</v>
      </c>
      <c r="B37769" s="221">
        <v>36.0</v>
      </c>
      <c r="C37769" s="221">
        <v>64657.0</v>
      </c>
    </row>
    <row r="37770">
      <c r="A37770" s="221">
        <v>40764.0</v>
      </c>
      <c r="B37770" s="221">
        <v>37.0</v>
      </c>
      <c r="C37770" s="221">
        <v>79259.0</v>
      </c>
    </row>
    <row r="37771">
      <c r="A37771" s="221">
        <v>40764.0</v>
      </c>
      <c r="B37771" s="221">
        <v>38.0</v>
      </c>
      <c r="C37771" s="221">
        <v>6071.0</v>
      </c>
    </row>
    <row r="37772">
      <c r="A37772" s="221">
        <v>40764.0</v>
      </c>
      <c r="B37772" s="221">
        <v>39.0</v>
      </c>
      <c r="C37772" s="221">
        <v>6203.0</v>
      </c>
    </row>
    <row r="37773">
      <c r="A37773" s="221">
        <v>40764.0</v>
      </c>
      <c r="B37773" s="221">
        <v>40.0</v>
      </c>
      <c r="C37773" s="221">
        <v>1998.0</v>
      </c>
    </row>
    <row r="37774">
      <c r="A37774" s="221">
        <v>40764.0</v>
      </c>
      <c r="B37774" s="221">
        <v>9840.0</v>
      </c>
      <c r="C37774" s="221">
        <v>387.0</v>
      </c>
    </row>
    <row r="37775">
      <c r="A37775" s="221">
        <v>40764.0</v>
      </c>
      <c r="B37775" s="221">
        <v>9842.0</v>
      </c>
      <c r="C37775" s="221">
        <v>806.0</v>
      </c>
    </row>
    <row r="37776">
      <c r="A37776" s="221">
        <v>40764.0</v>
      </c>
      <c r="B37776" s="221">
        <v>11399.0</v>
      </c>
      <c r="C37776" s="221">
        <v>549.0</v>
      </c>
    </row>
    <row r="37777">
      <c r="A37777" s="221">
        <v>40764.0</v>
      </c>
      <c r="B37777" s="221">
        <v>11534.0</v>
      </c>
      <c r="C37777" s="221">
        <v>170.0</v>
      </c>
    </row>
    <row r="37778">
      <c r="A37778" s="221">
        <v>40764.0</v>
      </c>
      <c r="B37778" s="221">
        <v>11540.0</v>
      </c>
      <c r="C37778" s="221">
        <v>569.0</v>
      </c>
    </row>
    <row r="37779">
      <c r="A37779" s="221">
        <v>41030.0</v>
      </c>
      <c r="B37779" s="221">
        <v>34.0</v>
      </c>
      <c r="C37779" s="221">
        <v>38970.0</v>
      </c>
    </row>
    <row r="37780">
      <c r="A37780" s="221">
        <v>41030.0</v>
      </c>
      <c r="B37780" s="221">
        <v>35.0</v>
      </c>
      <c r="C37780" s="221">
        <v>23079.0</v>
      </c>
    </row>
    <row r="37781">
      <c r="A37781" s="221">
        <v>41030.0</v>
      </c>
      <c r="B37781" s="221">
        <v>36.0</v>
      </c>
      <c r="C37781" s="221">
        <v>13236.0</v>
      </c>
    </row>
    <row r="37782">
      <c r="A37782" s="221">
        <v>41030.0</v>
      </c>
      <c r="B37782" s="221">
        <v>37.0</v>
      </c>
      <c r="C37782" s="221">
        <v>1687.0</v>
      </c>
    </row>
    <row r="37783">
      <c r="A37783" s="221">
        <v>41030.0</v>
      </c>
      <c r="B37783" s="221">
        <v>38.0</v>
      </c>
      <c r="C37783" s="221">
        <v>1462.0</v>
      </c>
    </row>
    <row r="37784">
      <c r="A37784" s="221">
        <v>41030.0</v>
      </c>
      <c r="B37784" s="221">
        <v>39.0</v>
      </c>
      <c r="C37784" s="221">
        <v>60.0</v>
      </c>
    </row>
    <row r="37785">
      <c r="A37785" s="221">
        <v>41030.0</v>
      </c>
      <c r="B37785" s="221">
        <v>40.0</v>
      </c>
      <c r="C37785" s="221">
        <v>548.0</v>
      </c>
    </row>
    <row r="37786">
      <c r="A37786" s="221">
        <v>41030.0</v>
      </c>
      <c r="B37786" s="221">
        <v>3687.0</v>
      </c>
      <c r="C37786" s="221">
        <v>8.0</v>
      </c>
    </row>
    <row r="37787">
      <c r="A37787" s="221">
        <v>41030.0</v>
      </c>
      <c r="B37787" s="221">
        <v>3689.0</v>
      </c>
      <c r="C37787" s="221">
        <v>88.0</v>
      </c>
    </row>
    <row r="37788">
      <c r="A37788" s="221">
        <v>41030.0</v>
      </c>
      <c r="B37788" s="221">
        <v>9842.0</v>
      </c>
      <c r="C37788" s="221">
        <v>30.0</v>
      </c>
    </row>
    <row r="37789">
      <c r="A37789" s="221">
        <v>41030.0</v>
      </c>
      <c r="B37789" s="221">
        <v>11399.0</v>
      </c>
      <c r="C37789" s="221">
        <v>273.0</v>
      </c>
    </row>
    <row r="37790">
      <c r="A37790" s="221">
        <v>41030.0</v>
      </c>
      <c r="B37790" s="221">
        <v>11531.0</v>
      </c>
      <c r="C37790" s="221">
        <v>20.0</v>
      </c>
    </row>
    <row r="37791">
      <c r="A37791" s="221">
        <v>41030.0</v>
      </c>
      <c r="B37791" s="221">
        <v>11535.0</v>
      </c>
      <c r="C37791" s="221">
        <v>45.0</v>
      </c>
    </row>
    <row r="37792">
      <c r="A37792" s="221">
        <v>41030.0</v>
      </c>
      <c r="B37792" s="221">
        <v>11541.0</v>
      </c>
      <c r="C37792" s="221">
        <v>500.0</v>
      </c>
    </row>
    <row r="37793">
      <c r="A37793" s="221">
        <v>41030.0</v>
      </c>
      <c r="B37793" s="221">
        <v>11545.0</v>
      </c>
      <c r="C37793" s="221">
        <v>500.0</v>
      </c>
    </row>
    <row r="37794">
      <c r="A37794" s="221">
        <v>41030.0</v>
      </c>
      <c r="B37794" s="221">
        <v>11547.0</v>
      </c>
      <c r="C37794" s="221">
        <v>15.0</v>
      </c>
    </row>
    <row r="37795">
      <c r="A37795" s="221">
        <v>41030.0</v>
      </c>
      <c r="B37795" s="221">
        <v>11553.0</v>
      </c>
      <c r="C37795" s="221">
        <v>120.0</v>
      </c>
    </row>
    <row r="37796">
      <c r="A37796" s="221">
        <v>41030.0</v>
      </c>
      <c r="B37796" s="221">
        <v>11556.0</v>
      </c>
      <c r="C37796" s="221">
        <v>45.0</v>
      </c>
    </row>
    <row r="37797">
      <c r="A37797" s="221">
        <v>41030.0</v>
      </c>
      <c r="B37797" s="221">
        <v>11689.0</v>
      </c>
      <c r="C37797" s="221">
        <v>83.0</v>
      </c>
    </row>
    <row r="37798">
      <c r="A37798" s="221">
        <v>41030.0</v>
      </c>
      <c r="B37798" s="221">
        <v>21815.0</v>
      </c>
      <c r="C37798" s="221">
        <v>50.0</v>
      </c>
    </row>
    <row r="37799">
      <c r="A37799" s="221">
        <v>41030.0</v>
      </c>
      <c r="B37799" s="221">
        <v>28361.0</v>
      </c>
      <c r="C37799" s="221">
        <v>600.0</v>
      </c>
    </row>
    <row r="37800">
      <c r="A37800" s="221">
        <v>41030.0</v>
      </c>
      <c r="B37800" s="221">
        <v>28362.0</v>
      </c>
      <c r="C37800" s="221">
        <v>350.0</v>
      </c>
    </row>
    <row r="37801">
      <c r="A37801" s="221">
        <v>41030.0</v>
      </c>
      <c r="B37801" s="221">
        <v>28363.0</v>
      </c>
      <c r="C37801" s="221">
        <v>125.0</v>
      </c>
    </row>
    <row r="37802">
      <c r="A37802" s="221">
        <v>41030.0</v>
      </c>
      <c r="B37802" s="221">
        <v>28364.0</v>
      </c>
      <c r="C37802" s="221">
        <v>125.0</v>
      </c>
    </row>
    <row r="37803">
      <c r="A37803" s="221">
        <v>41030.0</v>
      </c>
      <c r="B37803" s="221">
        <v>28365.0</v>
      </c>
      <c r="C37803" s="221">
        <v>150.0</v>
      </c>
    </row>
    <row r="37804">
      <c r="A37804" s="221">
        <v>41030.0</v>
      </c>
      <c r="B37804" s="221">
        <v>28366.0</v>
      </c>
      <c r="C37804" s="221">
        <v>75.0</v>
      </c>
    </row>
    <row r="37805">
      <c r="A37805" s="221">
        <v>41031.0</v>
      </c>
      <c r="B37805" s="221">
        <v>34.0</v>
      </c>
      <c r="C37805" s="221">
        <v>444.0</v>
      </c>
    </row>
    <row r="37806">
      <c r="A37806" s="221">
        <v>41031.0</v>
      </c>
      <c r="B37806" s="221">
        <v>35.0</v>
      </c>
      <c r="C37806" s="221">
        <v>111.0</v>
      </c>
    </row>
    <row r="37807">
      <c r="A37807" s="221">
        <v>41031.0</v>
      </c>
      <c r="B37807" s="221">
        <v>40.0</v>
      </c>
      <c r="C37807" s="221">
        <v>2.0</v>
      </c>
    </row>
    <row r="37808">
      <c r="A37808" s="221">
        <v>41032.0</v>
      </c>
      <c r="B37808" s="221">
        <v>34.0</v>
      </c>
      <c r="C37808" s="221">
        <v>444.0</v>
      </c>
    </row>
    <row r="37809">
      <c r="A37809" s="221">
        <v>41032.0</v>
      </c>
      <c r="B37809" s="221">
        <v>35.0</v>
      </c>
      <c r="C37809" s="221">
        <v>111.0</v>
      </c>
    </row>
    <row r="37810">
      <c r="A37810" s="221">
        <v>41032.0</v>
      </c>
      <c r="B37810" s="221">
        <v>40.0</v>
      </c>
      <c r="C37810" s="221">
        <v>2.0</v>
      </c>
    </row>
    <row r="37811">
      <c r="A37811" s="221">
        <v>41033.0</v>
      </c>
      <c r="B37811" s="221">
        <v>34.0</v>
      </c>
      <c r="C37811" s="221">
        <v>538.0</v>
      </c>
    </row>
    <row r="37812">
      <c r="A37812" s="221">
        <v>41033.0</v>
      </c>
      <c r="B37812" s="221">
        <v>35.0</v>
      </c>
      <c r="C37812" s="221">
        <v>88.0</v>
      </c>
    </row>
    <row r="37813">
      <c r="A37813" s="221">
        <v>41033.0</v>
      </c>
      <c r="B37813" s="221">
        <v>36.0</v>
      </c>
      <c r="C37813" s="221">
        <v>369.0</v>
      </c>
    </row>
    <row r="37814">
      <c r="A37814" s="221">
        <v>41033.0</v>
      </c>
      <c r="B37814" s="221">
        <v>37.0</v>
      </c>
      <c r="C37814" s="221">
        <v>1.0</v>
      </c>
    </row>
    <row r="37815">
      <c r="A37815" s="221">
        <v>41033.0</v>
      </c>
      <c r="B37815" s="221">
        <v>38.0</v>
      </c>
      <c r="C37815" s="221">
        <v>4.0</v>
      </c>
    </row>
    <row r="37816">
      <c r="A37816" s="221">
        <v>41034.0</v>
      </c>
      <c r="B37816" s="221">
        <v>34.0</v>
      </c>
      <c r="C37816" s="221">
        <v>1230.0</v>
      </c>
    </row>
    <row r="37817">
      <c r="A37817" s="221">
        <v>41034.0</v>
      </c>
      <c r="B37817" s="221">
        <v>35.0</v>
      </c>
      <c r="C37817" s="221">
        <v>234.0</v>
      </c>
    </row>
    <row r="37818">
      <c r="A37818" s="221">
        <v>41034.0</v>
      </c>
      <c r="B37818" s="221">
        <v>36.0</v>
      </c>
      <c r="C37818" s="221">
        <v>380.0</v>
      </c>
    </row>
    <row r="37819">
      <c r="A37819" s="221">
        <v>41034.0</v>
      </c>
      <c r="B37819" s="221">
        <v>37.0</v>
      </c>
      <c r="C37819" s="221">
        <v>4.0</v>
      </c>
    </row>
    <row r="37820">
      <c r="A37820" s="221">
        <v>41034.0</v>
      </c>
      <c r="B37820" s="221">
        <v>39.0</v>
      </c>
      <c r="C37820" s="221">
        <v>12.0</v>
      </c>
    </row>
    <row r="37821">
      <c r="A37821" s="221">
        <v>41034.0</v>
      </c>
      <c r="B37821" s="221">
        <v>40.0</v>
      </c>
      <c r="C37821" s="221">
        <v>4.0</v>
      </c>
    </row>
    <row r="37822">
      <c r="A37822" s="221">
        <v>41038.0</v>
      </c>
      <c r="B37822" s="221">
        <v>34.0</v>
      </c>
      <c r="C37822" s="221">
        <v>776.0</v>
      </c>
    </row>
    <row r="37823">
      <c r="A37823" s="221">
        <v>41038.0</v>
      </c>
      <c r="B37823" s="221">
        <v>35.0</v>
      </c>
      <c r="C37823" s="221">
        <v>713.0</v>
      </c>
    </row>
    <row r="37824">
      <c r="A37824" s="221">
        <v>41038.0</v>
      </c>
      <c r="B37824" s="221">
        <v>36.0</v>
      </c>
      <c r="C37824" s="221">
        <v>476.0</v>
      </c>
    </row>
    <row r="37825">
      <c r="A37825" s="221">
        <v>41040.0</v>
      </c>
      <c r="B37825" s="221">
        <v>34.0</v>
      </c>
      <c r="C37825" s="221">
        <v>10000.0</v>
      </c>
    </row>
    <row r="37826">
      <c r="A37826" s="221">
        <v>41040.0</v>
      </c>
      <c r="B37826" s="221">
        <v>35.0</v>
      </c>
      <c r="C37826" s="221">
        <v>8000.0</v>
      </c>
    </row>
    <row r="37827">
      <c r="A37827" s="221">
        <v>41040.0</v>
      </c>
      <c r="B37827" s="221">
        <v>36.0</v>
      </c>
      <c r="C37827" s="221">
        <v>2000.0</v>
      </c>
    </row>
    <row r="37828">
      <c r="A37828" s="221">
        <v>41040.0</v>
      </c>
      <c r="B37828" s="221">
        <v>39.0</v>
      </c>
      <c r="C37828" s="221">
        <v>500.0</v>
      </c>
    </row>
    <row r="37829">
      <c r="A37829" s="221">
        <v>41040.0</v>
      </c>
      <c r="B37829" s="221">
        <v>40.0</v>
      </c>
      <c r="C37829" s="221">
        <v>250.0</v>
      </c>
    </row>
    <row r="37830">
      <c r="A37830" s="221">
        <v>41054.0</v>
      </c>
      <c r="B37830" s="221">
        <v>34.0</v>
      </c>
      <c r="C37830" s="221">
        <v>10000.0</v>
      </c>
    </row>
    <row r="37831">
      <c r="A37831" s="221">
        <v>41054.0</v>
      </c>
      <c r="B37831" s="221">
        <v>35.0</v>
      </c>
      <c r="C37831" s="221">
        <v>8000.0</v>
      </c>
    </row>
    <row r="37832">
      <c r="A37832" s="221">
        <v>41054.0</v>
      </c>
      <c r="B37832" s="221">
        <v>36.0</v>
      </c>
      <c r="C37832" s="221">
        <v>2000.0</v>
      </c>
    </row>
    <row r="37833">
      <c r="A37833" s="221">
        <v>41054.0</v>
      </c>
      <c r="B37833" s="221">
        <v>39.0</v>
      </c>
      <c r="C37833" s="221">
        <v>500.0</v>
      </c>
    </row>
    <row r="37834">
      <c r="A37834" s="221">
        <v>41054.0</v>
      </c>
      <c r="B37834" s="221">
        <v>40.0</v>
      </c>
      <c r="C37834" s="221">
        <v>250.0</v>
      </c>
    </row>
    <row r="37835">
      <c r="A37835" s="221">
        <v>41055.0</v>
      </c>
      <c r="B37835" s="221">
        <v>34.0</v>
      </c>
      <c r="C37835" s="221">
        <v>10000.0</v>
      </c>
    </row>
    <row r="37836">
      <c r="A37836" s="221">
        <v>41055.0</v>
      </c>
      <c r="B37836" s="221">
        <v>35.0</v>
      </c>
      <c r="C37836" s="221">
        <v>8000.0</v>
      </c>
    </row>
    <row r="37837">
      <c r="A37837" s="221">
        <v>41055.0</v>
      </c>
      <c r="B37837" s="221">
        <v>36.0</v>
      </c>
      <c r="C37837" s="221">
        <v>2000.0</v>
      </c>
    </row>
    <row r="37838">
      <c r="A37838" s="221">
        <v>41055.0</v>
      </c>
      <c r="B37838" s="221">
        <v>39.0</v>
      </c>
      <c r="C37838" s="221">
        <v>500.0</v>
      </c>
    </row>
    <row r="37839">
      <c r="A37839" s="221">
        <v>41055.0</v>
      </c>
      <c r="B37839" s="221">
        <v>40.0</v>
      </c>
      <c r="C37839" s="221">
        <v>250.0</v>
      </c>
    </row>
    <row r="37840">
      <c r="A37840" s="221">
        <v>41056.0</v>
      </c>
      <c r="B37840" s="221">
        <v>34.0</v>
      </c>
      <c r="C37840" s="221">
        <v>10000.0</v>
      </c>
    </row>
    <row r="37841">
      <c r="A37841" s="221">
        <v>41056.0</v>
      </c>
      <c r="B37841" s="221">
        <v>35.0</v>
      </c>
      <c r="C37841" s="221">
        <v>8000.0</v>
      </c>
    </row>
    <row r="37842">
      <c r="A37842" s="221">
        <v>41056.0</v>
      </c>
      <c r="B37842" s="221">
        <v>36.0</v>
      </c>
      <c r="C37842" s="221">
        <v>2000.0</v>
      </c>
    </row>
    <row r="37843">
      <c r="A37843" s="221">
        <v>41056.0</v>
      </c>
      <c r="B37843" s="221">
        <v>39.0</v>
      </c>
      <c r="C37843" s="221">
        <v>500.0</v>
      </c>
    </row>
    <row r="37844">
      <c r="A37844" s="221">
        <v>41056.0</v>
      </c>
      <c r="B37844" s="221">
        <v>40.0</v>
      </c>
      <c r="C37844" s="221">
        <v>250.0</v>
      </c>
    </row>
    <row r="37845">
      <c r="A37845" s="221">
        <v>41057.0</v>
      </c>
      <c r="B37845" s="221">
        <v>34.0</v>
      </c>
      <c r="C37845" s="221">
        <v>10000.0</v>
      </c>
    </row>
    <row r="37846">
      <c r="A37846" s="221">
        <v>41057.0</v>
      </c>
      <c r="B37846" s="221">
        <v>35.0</v>
      </c>
      <c r="C37846" s="221">
        <v>8000.0</v>
      </c>
    </row>
    <row r="37847">
      <c r="A37847" s="221">
        <v>41057.0</v>
      </c>
      <c r="B37847" s="221">
        <v>36.0</v>
      </c>
      <c r="C37847" s="221">
        <v>2000.0</v>
      </c>
    </row>
    <row r="37848">
      <c r="A37848" s="221">
        <v>41057.0</v>
      </c>
      <c r="B37848" s="221">
        <v>39.0</v>
      </c>
      <c r="C37848" s="221">
        <v>500.0</v>
      </c>
    </row>
    <row r="37849">
      <c r="A37849" s="221">
        <v>41057.0</v>
      </c>
      <c r="B37849" s="221">
        <v>40.0</v>
      </c>
      <c r="C37849" s="221">
        <v>250.0</v>
      </c>
    </row>
    <row r="37850">
      <c r="A37850" s="221">
        <v>41057.0</v>
      </c>
      <c r="B37850" s="221">
        <v>9840.0</v>
      </c>
      <c r="C37850" s="221">
        <v>36.0</v>
      </c>
    </row>
    <row r="37851">
      <c r="A37851" s="221">
        <v>41057.0</v>
      </c>
      <c r="B37851" s="221">
        <v>9842.0</v>
      </c>
      <c r="C37851" s="221">
        <v>24.0</v>
      </c>
    </row>
    <row r="37852">
      <c r="A37852" s="221">
        <v>41057.0</v>
      </c>
      <c r="B37852" s="221">
        <v>11399.0</v>
      </c>
      <c r="C37852" s="221">
        <v>24.0</v>
      </c>
    </row>
    <row r="37853">
      <c r="A37853" s="221">
        <v>41057.0</v>
      </c>
      <c r="B37853" s="221">
        <v>11538.0</v>
      </c>
      <c r="C37853" s="221">
        <v>9.0</v>
      </c>
    </row>
    <row r="37854">
      <c r="A37854" s="221">
        <v>41058.0</v>
      </c>
      <c r="B37854" s="221">
        <v>34.0</v>
      </c>
      <c r="C37854" s="221">
        <v>10000.0</v>
      </c>
    </row>
    <row r="37855">
      <c r="A37855" s="221">
        <v>41058.0</v>
      </c>
      <c r="B37855" s="221">
        <v>35.0</v>
      </c>
      <c r="C37855" s="221">
        <v>8000.0</v>
      </c>
    </row>
    <row r="37856">
      <c r="A37856" s="221">
        <v>41058.0</v>
      </c>
      <c r="B37856" s="221">
        <v>36.0</v>
      </c>
      <c r="C37856" s="221">
        <v>2000.0</v>
      </c>
    </row>
    <row r="37857">
      <c r="A37857" s="221">
        <v>41058.0</v>
      </c>
      <c r="B37857" s="221">
        <v>39.0</v>
      </c>
      <c r="C37857" s="221">
        <v>500.0</v>
      </c>
    </row>
    <row r="37858">
      <c r="A37858" s="221">
        <v>41058.0</v>
      </c>
      <c r="B37858" s="221">
        <v>40.0</v>
      </c>
      <c r="C37858" s="221">
        <v>250.0</v>
      </c>
    </row>
    <row r="37859">
      <c r="A37859" s="221">
        <v>41059.0</v>
      </c>
      <c r="B37859" s="221">
        <v>34.0</v>
      </c>
      <c r="C37859" s="221">
        <v>10000.0</v>
      </c>
    </row>
    <row r="37860">
      <c r="A37860" s="221">
        <v>41059.0</v>
      </c>
      <c r="B37860" s="221">
        <v>35.0</v>
      </c>
      <c r="C37860" s="221">
        <v>8000.0</v>
      </c>
    </row>
    <row r="37861">
      <c r="A37861" s="221">
        <v>41059.0</v>
      </c>
      <c r="B37861" s="221">
        <v>36.0</v>
      </c>
      <c r="C37861" s="221">
        <v>2000.0</v>
      </c>
    </row>
    <row r="37862">
      <c r="A37862" s="221">
        <v>41059.0</v>
      </c>
      <c r="B37862" s="221">
        <v>39.0</v>
      </c>
      <c r="C37862" s="221">
        <v>500.0</v>
      </c>
    </row>
    <row r="37863">
      <c r="A37863" s="221">
        <v>41059.0</v>
      </c>
      <c r="B37863" s="221">
        <v>40.0</v>
      </c>
      <c r="C37863" s="221">
        <v>250.0</v>
      </c>
    </row>
    <row r="37864">
      <c r="A37864" s="221">
        <v>41061.0</v>
      </c>
      <c r="B37864" s="221">
        <v>34.0</v>
      </c>
      <c r="C37864" s="221">
        <v>452.0</v>
      </c>
    </row>
    <row r="37865">
      <c r="A37865" s="221">
        <v>41061.0</v>
      </c>
      <c r="B37865" s="221">
        <v>35.0</v>
      </c>
      <c r="C37865" s="221">
        <v>267.0</v>
      </c>
    </row>
    <row r="37866">
      <c r="A37866" s="221">
        <v>41061.0</v>
      </c>
      <c r="B37866" s="221">
        <v>36.0</v>
      </c>
      <c r="C37866" s="221">
        <v>301.0</v>
      </c>
    </row>
    <row r="37867">
      <c r="A37867" s="221">
        <v>41061.0</v>
      </c>
      <c r="B37867" s="221">
        <v>37.0</v>
      </c>
      <c r="C37867" s="221">
        <v>177.0</v>
      </c>
    </row>
    <row r="37868">
      <c r="A37868" s="221">
        <v>41061.0</v>
      </c>
      <c r="B37868" s="221">
        <v>39.0</v>
      </c>
      <c r="C37868" s="221">
        <v>2.0</v>
      </c>
    </row>
    <row r="37869">
      <c r="A37869" s="221">
        <v>41062.0</v>
      </c>
      <c r="B37869" s="221">
        <v>34.0</v>
      </c>
      <c r="C37869" s="221">
        <v>452.0</v>
      </c>
    </row>
    <row r="37870">
      <c r="A37870" s="221">
        <v>41062.0</v>
      </c>
      <c r="B37870" s="221">
        <v>35.0</v>
      </c>
      <c r="C37870" s="221">
        <v>267.0</v>
      </c>
    </row>
    <row r="37871">
      <c r="A37871" s="221">
        <v>41062.0</v>
      </c>
      <c r="B37871" s="221">
        <v>36.0</v>
      </c>
      <c r="C37871" s="221">
        <v>301.0</v>
      </c>
    </row>
    <row r="37872">
      <c r="A37872" s="221">
        <v>41062.0</v>
      </c>
      <c r="B37872" s="221">
        <v>37.0</v>
      </c>
      <c r="C37872" s="221">
        <v>177.0</v>
      </c>
    </row>
    <row r="37873">
      <c r="A37873" s="221">
        <v>41062.0</v>
      </c>
      <c r="B37873" s="221">
        <v>39.0</v>
      </c>
      <c r="C37873" s="221">
        <v>2.0</v>
      </c>
    </row>
    <row r="37874">
      <c r="A37874" s="221">
        <v>41063.0</v>
      </c>
      <c r="B37874" s="221">
        <v>34.0</v>
      </c>
      <c r="C37874" s="221">
        <v>2349303.0</v>
      </c>
    </row>
    <row r="37875">
      <c r="A37875" s="221">
        <v>41063.0</v>
      </c>
      <c r="B37875" s="221">
        <v>35.0</v>
      </c>
      <c r="C37875" s="221">
        <v>423820.0</v>
      </c>
    </row>
    <row r="37876">
      <c r="A37876" s="221">
        <v>41063.0</v>
      </c>
      <c r="B37876" s="221">
        <v>36.0</v>
      </c>
      <c r="C37876" s="221">
        <v>417019.0</v>
      </c>
    </row>
    <row r="37877">
      <c r="A37877" s="221">
        <v>41063.0</v>
      </c>
      <c r="B37877" s="221">
        <v>37.0</v>
      </c>
      <c r="C37877" s="221">
        <v>50570.0</v>
      </c>
    </row>
    <row r="37878">
      <c r="A37878" s="221">
        <v>41063.0</v>
      </c>
      <c r="B37878" s="221">
        <v>38.0</v>
      </c>
      <c r="C37878" s="221">
        <v>18335.0</v>
      </c>
    </row>
    <row r="37879">
      <c r="A37879" s="221">
        <v>41063.0</v>
      </c>
      <c r="B37879" s="221">
        <v>39.0</v>
      </c>
      <c r="C37879" s="221">
        <v>6726.0</v>
      </c>
    </row>
    <row r="37880">
      <c r="A37880" s="221">
        <v>41063.0</v>
      </c>
      <c r="B37880" s="221">
        <v>40.0</v>
      </c>
      <c r="C37880" s="221">
        <v>1268.0</v>
      </c>
    </row>
    <row r="37881">
      <c r="A37881" s="221">
        <v>41064.0</v>
      </c>
      <c r="B37881" s="221">
        <v>34.0</v>
      </c>
      <c r="C37881" s="221">
        <v>2349303.0</v>
      </c>
    </row>
    <row r="37882">
      <c r="A37882" s="221">
        <v>41064.0</v>
      </c>
      <c r="B37882" s="221">
        <v>35.0</v>
      </c>
      <c r="C37882" s="221">
        <v>423820.0</v>
      </c>
    </row>
    <row r="37883">
      <c r="A37883" s="221">
        <v>41064.0</v>
      </c>
      <c r="B37883" s="221">
        <v>36.0</v>
      </c>
      <c r="C37883" s="221">
        <v>417019.0</v>
      </c>
    </row>
    <row r="37884">
      <c r="A37884" s="221">
        <v>41064.0</v>
      </c>
      <c r="B37884" s="221">
        <v>37.0</v>
      </c>
      <c r="C37884" s="221">
        <v>50570.0</v>
      </c>
    </row>
    <row r="37885">
      <c r="A37885" s="221">
        <v>41064.0</v>
      </c>
      <c r="B37885" s="221">
        <v>38.0</v>
      </c>
      <c r="C37885" s="221">
        <v>18335.0</v>
      </c>
    </row>
    <row r="37886">
      <c r="A37886" s="221">
        <v>41064.0</v>
      </c>
      <c r="B37886" s="221">
        <v>39.0</v>
      </c>
      <c r="C37886" s="221">
        <v>6726.0</v>
      </c>
    </row>
    <row r="37887">
      <c r="A37887" s="221">
        <v>41064.0</v>
      </c>
      <c r="B37887" s="221">
        <v>40.0</v>
      </c>
      <c r="C37887" s="221">
        <v>1268.0</v>
      </c>
    </row>
    <row r="37888">
      <c r="A37888" s="221">
        <v>41065.0</v>
      </c>
      <c r="B37888" s="221">
        <v>34.0</v>
      </c>
      <c r="C37888" s="221">
        <v>2349303.0</v>
      </c>
    </row>
    <row r="37889">
      <c r="A37889" s="221">
        <v>41065.0</v>
      </c>
      <c r="B37889" s="221">
        <v>35.0</v>
      </c>
      <c r="C37889" s="221">
        <v>423820.0</v>
      </c>
    </row>
    <row r="37890">
      <c r="A37890" s="221">
        <v>41065.0</v>
      </c>
      <c r="B37890" s="221">
        <v>36.0</v>
      </c>
      <c r="C37890" s="221">
        <v>417019.0</v>
      </c>
    </row>
    <row r="37891">
      <c r="A37891" s="221">
        <v>41065.0</v>
      </c>
      <c r="B37891" s="221">
        <v>37.0</v>
      </c>
      <c r="C37891" s="221">
        <v>50570.0</v>
      </c>
    </row>
    <row r="37892">
      <c r="A37892" s="221">
        <v>41065.0</v>
      </c>
      <c r="B37892" s="221">
        <v>38.0</v>
      </c>
      <c r="C37892" s="221">
        <v>18335.0</v>
      </c>
    </row>
    <row r="37893">
      <c r="A37893" s="221">
        <v>41065.0</v>
      </c>
      <c r="B37893" s="221">
        <v>39.0</v>
      </c>
      <c r="C37893" s="221">
        <v>6726.0</v>
      </c>
    </row>
    <row r="37894">
      <c r="A37894" s="221">
        <v>41065.0</v>
      </c>
      <c r="B37894" s="221">
        <v>40.0</v>
      </c>
      <c r="C37894" s="221">
        <v>1268.0</v>
      </c>
    </row>
    <row r="37895">
      <c r="A37895" s="221">
        <v>41066.0</v>
      </c>
      <c r="B37895" s="221">
        <v>34.0</v>
      </c>
      <c r="C37895" s="221">
        <v>2349303.0</v>
      </c>
    </row>
    <row r="37896">
      <c r="A37896" s="221">
        <v>41066.0</v>
      </c>
      <c r="B37896" s="221">
        <v>35.0</v>
      </c>
      <c r="C37896" s="221">
        <v>423820.0</v>
      </c>
    </row>
    <row r="37897">
      <c r="A37897" s="221">
        <v>41066.0</v>
      </c>
      <c r="B37897" s="221">
        <v>36.0</v>
      </c>
      <c r="C37897" s="221">
        <v>417019.0</v>
      </c>
    </row>
    <row r="37898">
      <c r="A37898" s="221">
        <v>41066.0</v>
      </c>
      <c r="B37898" s="221">
        <v>37.0</v>
      </c>
      <c r="C37898" s="221">
        <v>50570.0</v>
      </c>
    </row>
    <row r="37899">
      <c r="A37899" s="221">
        <v>41066.0</v>
      </c>
      <c r="B37899" s="221">
        <v>38.0</v>
      </c>
      <c r="C37899" s="221">
        <v>18335.0</v>
      </c>
    </row>
    <row r="37900">
      <c r="A37900" s="221">
        <v>41066.0</v>
      </c>
      <c r="B37900" s="221">
        <v>39.0</v>
      </c>
      <c r="C37900" s="221">
        <v>6726.0</v>
      </c>
    </row>
    <row r="37901">
      <c r="A37901" s="221">
        <v>41066.0</v>
      </c>
      <c r="B37901" s="221">
        <v>40.0</v>
      </c>
      <c r="C37901" s="221">
        <v>1268.0</v>
      </c>
    </row>
    <row r="37902">
      <c r="A37902" s="221">
        <v>41066.0</v>
      </c>
      <c r="B37902" s="221">
        <v>9848.0</v>
      </c>
      <c r="C37902" s="221">
        <v>685.0</v>
      </c>
    </row>
    <row r="37903">
      <c r="A37903" s="221">
        <v>41066.0</v>
      </c>
      <c r="B37903" s="221">
        <v>11399.0</v>
      </c>
      <c r="C37903" s="221">
        <v>1862.0</v>
      </c>
    </row>
    <row r="37904">
      <c r="A37904" s="221">
        <v>41066.0</v>
      </c>
      <c r="B37904" s="221">
        <v>11689.0</v>
      </c>
      <c r="C37904" s="221">
        <v>1817.0</v>
      </c>
    </row>
    <row r="37905">
      <c r="A37905" s="221">
        <v>41067.0</v>
      </c>
      <c r="B37905" s="221">
        <v>34.0</v>
      </c>
      <c r="C37905" s="221">
        <v>2349303.0</v>
      </c>
    </row>
    <row r="37906">
      <c r="A37906" s="221">
        <v>41067.0</v>
      </c>
      <c r="B37906" s="221">
        <v>35.0</v>
      </c>
      <c r="C37906" s="221">
        <v>423820.0</v>
      </c>
    </row>
    <row r="37907">
      <c r="A37907" s="221">
        <v>41067.0</v>
      </c>
      <c r="B37907" s="221">
        <v>36.0</v>
      </c>
      <c r="C37907" s="221">
        <v>417019.0</v>
      </c>
    </row>
    <row r="37908">
      <c r="A37908" s="221">
        <v>41067.0</v>
      </c>
      <c r="B37908" s="221">
        <v>37.0</v>
      </c>
      <c r="C37908" s="221">
        <v>50570.0</v>
      </c>
    </row>
    <row r="37909">
      <c r="A37909" s="221">
        <v>41067.0</v>
      </c>
      <c r="B37909" s="221">
        <v>38.0</v>
      </c>
      <c r="C37909" s="221">
        <v>18335.0</v>
      </c>
    </row>
    <row r="37910">
      <c r="A37910" s="221">
        <v>41067.0</v>
      </c>
      <c r="B37910" s="221">
        <v>39.0</v>
      </c>
      <c r="C37910" s="221">
        <v>6726.0</v>
      </c>
    </row>
    <row r="37911">
      <c r="A37911" s="221">
        <v>41067.0</v>
      </c>
      <c r="B37911" s="221">
        <v>40.0</v>
      </c>
      <c r="C37911" s="221">
        <v>1268.0</v>
      </c>
    </row>
    <row r="37912">
      <c r="A37912" s="221">
        <v>41067.0</v>
      </c>
      <c r="B37912" s="221">
        <v>9848.0</v>
      </c>
      <c r="C37912" s="221">
        <v>685.0</v>
      </c>
    </row>
    <row r="37913">
      <c r="A37913" s="221">
        <v>41067.0</v>
      </c>
      <c r="B37913" s="221">
        <v>11399.0</v>
      </c>
      <c r="C37913" s="221">
        <v>1862.0</v>
      </c>
    </row>
    <row r="37914">
      <c r="A37914" s="221">
        <v>41067.0</v>
      </c>
      <c r="B37914" s="221">
        <v>11689.0</v>
      </c>
      <c r="C37914" s="221">
        <v>1817.0</v>
      </c>
    </row>
    <row r="37915">
      <c r="A37915" s="221">
        <v>41076.0</v>
      </c>
      <c r="B37915" s="221">
        <v>34.0</v>
      </c>
      <c r="C37915" s="221">
        <v>5439704.0</v>
      </c>
    </row>
    <row r="37916">
      <c r="A37916" s="221">
        <v>41076.0</v>
      </c>
      <c r="B37916" s="221">
        <v>35.0</v>
      </c>
      <c r="C37916" s="221">
        <v>640729.0</v>
      </c>
    </row>
    <row r="37917">
      <c r="A37917" s="221">
        <v>41076.0</v>
      </c>
      <c r="B37917" s="221">
        <v>36.0</v>
      </c>
      <c r="C37917" s="221">
        <v>270463.0</v>
      </c>
    </row>
    <row r="37918">
      <c r="A37918" s="221">
        <v>41076.0</v>
      </c>
      <c r="B37918" s="221">
        <v>37.0</v>
      </c>
      <c r="C37918" s="221">
        <v>29752.0</v>
      </c>
    </row>
    <row r="37919">
      <c r="A37919" s="221">
        <v>41076.0</v>
      </c>
      <c r="B37919" s="221">
        <v>38.0</v>
      </c>
      <c r="C37919" s="221">
        <v>9248.0</v>
      </c>
    </row>
    <row r="37920">
      <c r="A37920" s="221">
        <v>41076.0</v>
      </c>
      <c r="B37920" s="221">
        <v>39.0</v>
      </c>
      <c r="C37920" s="221">
        <v>1281.0</v>
      </c>
    </row>
    <row r="37921">
      <c r="A37921" s="221">
        <v>41076.0</v>
      </c>
      <c r="B37921" s="221">
        <v>40.0</v>
      </c>
      <c r="C37921" s="221">
        <v>2445.0</v>
      </c>
    </row>
    <row r="37922">
      <c r="A37922" s="221">
        <v>41077.0</v>
      </c>
      <c r="B37922" s="221">
        <v>34.0</v>
      </c>
      <c r="C37922" s="221">
        <v>5439704.0</v>
      </c>
    </row>
    <row r="37923">
      <c r="A37923" s="221">
        <v>41077.0</v>
      </c>
      <c r="B37923" s="221">
        <v>35.0</v>
      </c>
      <c r="C37923" s="221">
        <v>640729.0</v>
      </c>
    </row>
    <row r="37924">
      <c r="A37924" s="221">
        <v>41077.0</v>
      </c>
      <c r="B37924" s="221">
        <v>36.0</v>
      </c>
      <c r="C37924" s="221">
        <v>270463.0</v>
      </c>
    </row>
    <row r="37925">
      <c r="A37925" s="221">
        <v>41077.0</v>
      </c>
      <c r="B37925" s="221">
        <v>37.0</v>
      </c>
      <c r="C37925" s="221">
        <v>29752.0</v>
      </c>
    </row>
    <row r="37926">
      <c r="A37926" s="221">
        <v>41077.0</v>
      </c>
      <c r="B37926" s="221">
        <v>38.0</v>
      </c>
      <c r="C37926" s="221">
        <v>9248.0</v>
      </c>
    </row>
    <row r="37927">
      <c r="A37927" s="221">
        <v>41077.0</v>
      </c>
      <c r="B37927" s="221">
        <v>39.0</v>
      </c>
      <c r="C37927" s="221">
        <v>1281.0</v>
      </c>
    </row>
    <row r="37928">
      <c r="A37928" s="221">
        <v>41077.0</v>
      </c>
      <c r="B37928" s="221">
        <v>40.0</v>
      </c>
      <c r="C37928" s="221">
        <v>2445.0</v>
      </c>
    </row>
    <row r="37929">
      <c r="A37929" s="221">
        <v>41078.0</v>
      </c>
      <c r="B37929" s="221">
        <v>34.0</v>
      </c>
      <c r="C37929" s="221">
        <v>5439704.0</v>
      </c>
    </row>
    <row r="37930">
      <c r="A37930" s="221">
        <v>41078.0</v>
      </c>
      <c r="B37930" s="221">
        <v>35.0</v>
      </c>
      <c r="C37930" s="221">
        <v>640729.0</v>
      </c>
    </row>
    <row r="37931">
      <c r="A37931" s="221">
        <v>41078.0</v>
      </c>
      <c r="B37931" s="221">
        <v>36.0</v>
      </c>
      <c r="C37931" s="221">
        <v>270463.0</v>
      </c>
    </row>
    <row r="37932">
      <c r="A37932" s="221">
        <v>41078.0</v>
      </c>
      <c r="B37932" s="221">
        <v>37.0</v>
      </c>
      <c r="C37932" s="221">
        <v>29752.0</v>
      </c>
    </row>
    <row r="37933">
      <c r="A37933" s="221">
        <v>41078.0</v>
      </c>
      <c r="B37933" s="221">
        <v>38.0</v>
      </c>
      <c r="C37933" s="221">
        <v>9248.0</v>
      </c>
    </row>
    <row r="37934">
      <c r="A37934" s="221">
        <v>41078.0</v>
      </c>
      <c r="B37934" s="221">
        <v>39.0</v>
      </c>
      <c r="C37934" s="221">
        <v>1281.0</v>
      </c>
    </row>
    <row r="37935">
      <c r="A37935" s="221">
        <v>41078.0</v>
      </c>
      <c r="B37935" s="221">
        <v>40.0</v>
      </c>
      <c r="C37935" s="221">
        <v>2445.0</v>
      </c>
    </row>
    <row r="37936">
      <c r="A37936" s="221">
        <v>41079.0</v>
      </c>
      <c r="B37936" s="221">
        <v>34.0</v>
      </c>
      <c r="C37936" s="221">
        <v>5439704.0</v>
      </c>
    </row>
    <row r="37937">
      <c r="A37937" s="221">
        <v>41079.0</v>
      </c>
      <c r="B37937" s="221">
        <v>35.0</v>
      </c>
      <c r="C37937" s="221">
        <v>640729.0</v>
      </c>
    </row>
    <row r="37938">
      <c r="A37938" s="221">
        <v>41079.0</v>
      </c>
      <c r="B37938" s="221">
        <v>36.0</v>
      </c>
      <c r="C37938" s="221">
        <v>270463.0</v>
      </c>
    </row>
    <row r="37939">
      <c r="A37939" s="221">
        <v>41079.0</v>
      </c>
      <c r="B37939" s="221">
        <v>37.0</v>
      </c>
      <c r="C37939" s="221">
        <v>29752.0</v>
      </c>
    </row>
    <row r="37940">
      <c r="A37940" s="221">
        <v>41079.0</v>
      </c>
      <c r="B37940" s="221">
        <v>38.0</v>
      </c>
      <c r="C37940" s="221">
        <v>9248.0</v>
      </c>
    </row>
    <row r="37941">
      <c r="A37941" s="221">
        <v>41079.0</v>
      </c>
      <c r="B37941" s="221">
        <v>39.0</v>
      </c>
      <c r="C37941" s="221">
        <v>1281.0</v>
      </c>
    </row>
    <row r="37942">
      <c r="A37942" s="221">
        <v>41079.0</v>
      </c>
      <c r="B37942" s="221">
        <v>40.0</v>
      </c>
      <c r="C37942" s="221">
        <v>2445.0</v>
      </c>
    </row>
    <row r="37943">
      <c r="A37943" s="221">
        <v>41079.0</v>
      </c>
      <c r="B37943" s="221">
        <v>9848.0</v>
      </c>
      <c r="C37943" s="221">
        <v>1270.0</v>
      </c>
    </row>
    <row r="37944">
      <c r="A37944" s="221">
        <v>41079.0</v>
      </c>
      <c r="B37944" s="221">
        <v>11399.0</v>
      </c>
      <c r="C37944" s="221">
        <v>1317.0</v>
      </c>
    </row>
    <row r="37945">
      <c r="A37945" s="221">
        <v>41079.0</v>
      </c>
      <c r="B37945" s="221">
        <v>11688.0</v>
      </c>
      <c r="C37945" s="221">
        <v>3323.0</v>
      </c>
    </row>
    <row r="37946">
      <c r="A37946" s="221">
        <v>41080.0</v>
      </c>
      <c r="B37946" s="221">
        <v>34.0</v>
      </c>
      <c r="C37946" s="221">
        <v>3293709.0</v>
      </c>
    </row>
    <row r="37947">
      <c r="A37947" s="221">
        <v>41080.0</v>
      </c>
      <c r="B37947" s="221">
        <v>35.0</v>
      </c>
      <c r="C37947" s="221">
        <v>771268.0</v>
      </c>
    </row>
    <row r="37948">
      <c r="A37948" s="221">
        <v>41080.0</v>
      </c>
      <c r="B37948" s="221">
        <v>36.0</v>
      </c>
      <c r="C37948" s="221">
        <v>283788.0</v>
      </c>
    </row>
    <row r="37949">
      <c r="A37949" s="221">
        <v>41080.0</v>
      </c>
      <c r="B37949" s="221">
        <v>37.0</v>
      </c>
      <c r="C37949" s="221">
        <v>31584.0</v>
      </c>
    </row>
    <row r="37950">
      <c r="A37950" s="221">
        <v>41080.0</v>
      </c>
      <c r="B37950" s="221">
        <v>38.0</v>
      </c>
      <c r="C37950" s="221">
        <v>9732.0</v>
      </c>
    </row>
    <row r="37951">
      <c r="A37951" s="221">
        <v>41080.0</v>
      </c>
      <c r="B37951" s="221">
        <v>39.0</v>
      </c>
      <c r="C37951" s="221">
        <v>4158.0</v>
      </c>
    </row>
    <row r="37952">
      <c r="A37952" s="221">
        <v>41080.0</v>
      </c>
      <c r="B37952" s="221">
        <v>40.0</v>
      </c>
      <c r="C37952" s="221">
        <v>1239.0</v>
      </c>
    </row>
    <row r="37953">
      <c r="A37953" s="221">
        <v>41081.0</v>
      </c>
      <c r="B37953" s="221">
        <v>34.0</v>
      </c>
      <c r="C37953" s="221">
        <v>3293709.0</v>
      </c>
    </row>
    <row r="37954">
      <c r="A37954" s="221">
        <v>41081.0</v>
      </c>
      <c r="B37954" s="221">
        <v>35.0</v>
      </c>
      <c r="C37954" s="221">
        <v>771268.0</v>
      </c>
    </row>
    <row r="37955">
      <c r="A37955" s="221">
        <v>41081.0</v>
      </c>
      <c r="B37955" s="221">
        <v>36.0</v>
      </c>
      <c r="C37955" s="221">
        <v>283788.0</v>
      </c>
    </row>
    <row r="37956">
      <c r="A37956" s="221">
        <v>41081.0</v>
      </c>
      <c r="B37956" s="221">
        <v>37.0</v>
      </c>
      <c r="C37956" s="221">
        <v>31584.0</v>
      </c>
    </row>
    <row r="37957">
      <c r="A37957" s="221">
        <v>41081.0</v>
      </c>
      <c r="B37957" s="221">
        <v>38.0</v>
      </c>
      <c r="C37957" s="221">
        <v>9732.0</v>
      </c>
    </row>
    <row r="37958">
      <c r="A37958" s="221">
        <v>41081.0</v>
      </c>
      <c r="B37958" s="221">
        <v>39.0</v>
      </c>
      <c r="C37958" s="221">
        <v>4158.0</v>
      </c>
    </row>
    <row r="37959">
      <c r="A37959" s="221">
        <v>41081.0</v>
      </c>
      <c r="B37959" s="221">
        <v>40.0</v>
      </c>
      <c r="C37959" s="221">
        <v>1239.0</v>
      </c>
    </row>
    <row r="37960">
      <c r="A37960" s="221">
        <v>41082.0</v>
      </c>
      <c r="B37960" s="221">
        <v>34.0</v>
      </c>
      <c r="C37960" s="221">
        <v>3293709.0</v>
      </c>
    </row>
    <row r="37961">
      <c r="A37961" s="221">
        <v>41082.0</v>
      </c>
      <c r="B37961" s="221">
        <v>35.0</v>
      </c>
      <c r="C37961" s="221">
        <v>771268.0</v>
      </c>
    </row>
    <row r="37962">
      <c r="A37962" s="221">
        <v>41082.0</v>
      </c>
      <c r="B37962" s="221">
        <v>36.0</v>
      </c>
      <c r="C37962" s="221">
        <v>283788.0</v>
      </c>
    </row>
    <row r="37963">
      <c r="A37963" s="221">
        <v>41082.0</v>
      </c>
      <c r="B37963" s="221">
        <v>37.0</v>
      </c>
      <c r="C37963" s="221">
        <v>31584.0</v>
      </c>
    </row>
    <row r="37964">
      <c r="A37964" s="221">
        <v>41082.0</v>
      </c>
      <c r="B37964" s="221">
        <v>38.0</v>
      </c>
      <c r="C37964" s="221">
        <v>9732.0</v>
      </c>
    </row>
    <row r="37965">
      <c r="A37965" s="221">
        <v>41082.0</v>
      </c>
      <c r="B37965" s="221">
        <v>39.0</v>
      </c>
      <c r="C37965" s="221">
        <v>4158.0</v>
      </c>
    </row>
    <row r="37966">
      <c r="A37966" s="221">
        <v>41082.0</v>
      </c>
      <c r="B37966" s="221">
        <v>40.0</v>
      </c>
      <c r="C37966" s="221">
        <v>1239.0</v>
      </c>
    </row>
    <row r="37967">
      <c r="A37967" s="221">
        <v>41083.0</v>
      </c>
      <c r="B37967" s="221">
        <v>34.0</v>
      </c>
      <c r="C37967" s="221">
        <v>3293709.0</v>
      </c>
    </row>
    <row r="37968">
      <c r="A37968" s="221">
        <v>41083.0</v>
      </c>
      <c r="B37968" s="221">
        <v>35.0</v>
      </c>
      <c r="C37968" s="221">
        <v>771268.0</v>
      </c>
    </row>
    <row r="37969">
      <c r="A37969" s="221">
        <v>41083.0</v>
      </c>
      <c r="B37969" s="221">
        <v>36.0</v>
      </c>
      <c r="C37969" s="221">
        <v>283788.0</v>
      </c>
    </row>
    <row r="37970">
      <c r="A37970" s="221">
        <v>41083.0</v>
      </c>
      <c r="B37970" s="221">
        <v>37.0</v>
      </c>
      <c r="C37970" s="221">
        <v>31584.0</v>
      </c>
    </row>
    <row r="37971">
      <c r="A37971" s="221">
        <v>41083.0</v>
      </c>
      <c r="B37971" s="221">
        <v>38.0</v>
      </c>
      <c r="C37971" s="221">
        <v>9732.0</v>
      </c>
    </row>
    <row r="37972">
      <c r="A37972" s="221">
        <v>41083.0</v>
      </c>
      <c r="B37972" s="221">
        <v>39.0</v>
      </c>
      <c r="C37972" s="221">
        <v>4158.0</v>
      </c>
    </row>
    <row r="37973">
      <c r="A37973" s="221">
        <v>41083.0</v>
      </c>
      <c r="B37973" s="221">
        <v>40.0</v>
      </c>
      <c r="C37973" s="221">
        <v>1239.0</v>
      </c>
    </row>
    <row r="37974">
      <c r="A37974" s="221">
        <v>41083.0</v>
      </c>
      <c r="B37974" s="221">
        <v>9848.0</v>
      </c>
      <c r="C37974" s="221">
        <v>364.0</v>
      </c>
    </row>
    <row r="37975">
      <c r="A37975" s="221">
        <v>41083.0</v>
      </c>
      <c r="B37975" s="221">
        <v>11399.0</v>
      </c>
      <c r="C37975" s="221">
        <v>2374.0</v>
      </c>
    </row>
    <row r="37976">
      <c r="A37976" s="221">
        <v>41083.0</v>
      </c>
      <c r="B37976" s="221">
        <v>11691.0</v>
      </c>
      <c r="C37976" s="221">
        <v>3009.0</v>
      </c>
    </row>
    <row r="37977">
      <c r="A37977" s="221">
        <v>41099.0</v>
      </c>
      <c r="B37977" s="221">
        <v>34.0</v>
      </c>
      <c r="C37977" s="221">
        <v>2452300.0</v>
      </c>
    </row>
    <row r="37978">
      <c r="A37978" s="221">
        <v>41099.0</v>
      </c>
      <c r="B37978" s="221">
        <v>35.0</v>
      </c>
      <c r="C37978" s="221">
        <v>808817.0</v>
      </c>
    </row>
    <row r="37979">
      <c r="A37979" s="221">
        <v>41099.0</v>
      </c>
      <c r="B37979" s="221">
        <v>36.0</v>
      </c>
      <c r="C37979" s="221">
        <v>296600.0</v>
      </c>
    </row>
    <row r="37980">
      <c r="A37980" s="221">
        <v>41099.0</v>
      </c>
      <c r="B37980" s="221">
        <v>37.0</v>
      </c>
      <c r="C37980" s="221">
        <v>48300.0</v>
      </c>
    </row>
    <row r="37981">
      <c r="A37981" s="221">
        <v>41099.0</v>
      </c>
      <c r="B37981" s="221">
        <v>38.0</v>
      </c>
      <c r="C37981" s="221">
        <v>13807.0</v>
      </c>
    </row>
    <row r="37982">
      <c r="A37982" s="221">
        <v>41099.0</v>
      </c>
      <c r="B37982" s="221">
        <v>39.0</v>
      </c>
      <c r="C37982" s="221">
        <v>4946.0</v>
      </c>
    </row>
    <row r="37983">
      <c r="A37983" s="221">
        <v>41099.0</v>
      </c>
      <c r="B37983" s="221">
        <v>40.0</v>
      </c>
      <c r="C37983" s="221">
        <v>2100.0</v>
      </c>
    </row>
    <row r="37984">
      <c r="A37984" s="221">
        <v>41100.0</v>
      </c>
      <c r="B37984" s="221">
        <v>34.0</v>
      </c>
      <c r="C37984" s="221">
        <v>2452300.0</v>
      </c>
    </row>
    <row r="37985">
      <c r="A37985" s="221">
        <v>41100.0</v>
      </c>
      <c r="B37985" s="221">
        <v>35.0</v>
      </c>
      <c r="C37985" s="221">
        <v>808817.0</v>
      </c>
    </row>
    <row r="37986">
      <c r="A37986" s="221">
        <v>41100.0</v>
      </c>
      <c r="B37986" s="221">
        <v>36.0</v>
      </c>
      <c r="C37986" s="221">
        <v>296600.0</v>
      </c>
    </row>
    <row r="37987">
      <c r="A37987" s="221">
        <v>41100.0</v>
      </c>
      <c r="B37987" s="221">
        <v>37.0</v>
      </c>
      <c r="C37987" s="221">
        <v>48300.0</v>
      </c>
    </row>
    <row r="37988">
      <c r="A37988" s="221">
        <v>41100.0</v>
      </c>
      <c r="B37988" s="221">
        <v>38.0</v>
      </c>
      <c r="C37988" s="221">
        <v>13807.0</v>
      </c>
    </row>
    <row r="37989">
      <c r="A37989" s="221">
        <v>41100.0</v>
      </c>
      <c r="B37989" s="221">
        <v>39.0</v>
      </c>
      <c r="C37989" s="221">
        <v>4946.0</v>
      </c>
    </row>
    <row r="37990">
      <c r="A37990" s="221">
        <v>41100.0</v>
      </c>
      <c r="B37990" s="221">
        <v>40.0</v>
      </c>
      <c r="C37990" s="221">
        <v>2100.0</v>
      </c>
    </row>
    <row r="37991">
      <c r="A37991" s="221">
        <v>41101.0</v>
      </c>
      <c r="B37991" s="221">
        <v>34.0</v>
      </c>
      <c r="C37991" s="221">
        <v>2452300.0</v>
      </c>
    </row>
    <row r="37992">
      <c r="A37992" s="221">
        <v>41101.0</v>
      </c>
      <c r="B37992" s="221">
        <v>35.0</v>
      </c>
      <c r="C37992" s="221">
        <v>808817.0</v>
      </c>
    </row>
    <row r="37993">
      <c r="A37993" s="221">
        <v>41101.0</v>
      </c>
      <c r="B37993" s="221">
        <v>36.0</v>
      </c>
      <c r="C37993" s="221">
        <v>296600.0</v>
      </c>
    </row>
    <row r="37994">
      <c r="A37994" s="221">
        <v>41101.0</v>
      </c>
      <c r="B37994" s="221">
        <v>37.0</v>
      </c>
      <c r="C37994" s="221">
        <v>48300.0</v>
      </c>
    </row>
    <row r="37995">
      <c r="A37995" s="221">
        <v>41101.0</v>
      </c>
      <c r="B37995" s="221">
        <v>38.0</v>
      </c>
      <c r="C37995" s="221">
        <v>13807.0</v>
      </c>
    </row>
    <row r="37996">
      <c r="A37996" s="221">
        <v>41101.0</v>
      </c>
      <c r="B37996" s="221">
        <v>39.0</v>
      </c>
      <c r="C37996" s="221">
        <v>4946.0</v>
      </c>
    </row>
    <row r="37997">
      <c r="A37997" s="221">
        <v>41101.0</v>
      </c>
      <c r="B37997" s="221">
        <v>40.0</v>
      </c>
      <c r="C37997" s="221">
        <v>2100.0</v>
      </c>
    </row>
    <row r="37998">
      <c r="A37998" s="221">
        <v>41102.0</v>
      </c>
      <c r="B37998" s="221">
        <v>34.0</v>
      </c>
      <c r="C37998" s="221">
        <v>2452300.0</v>
      </c>
    </row>
    <row r="37999">
      <c r="A37999" s="221">
        <v>41102.0</v>
      </c>
      <c r="B37999" s="221">
        <v>35.0</v>
      </c>
      <c r="C37999" s="221">
        <v>808817.0</v>
      </c>
    </row>
    <row r="38000">
      <c r="A38000" s="221">
        <v>41102.0</v>
      </c>
      <c r="B38000" s="221">
        <v>36.0</v>
      </c>
      <c r="C38000" s="221">
        <v>296600.0</v>
      </c>
    </row>
    <row r="38001">
      <c r="A38001" s="221">
        <v>41102.0</v>
      </c>
      <c r="B38001" s="221">
        <v>37.0</v>
      </c>
      <c r="C38001" s="221">
        <v>48300.0</v>
      </c>
    </row>
    <row r="38002">
      <c r="A38002" s="221">
        <v>41102.0</v>
      </c>
      <c r="B38002" s="221">
        <v>38.0</v>
      </c>
      <c r="C38002" s="221">
        <v>13807.0</v>
      </c>
    </row>
    <row r="38003">
      <c r="A38003" s="221">
        <v>41102.0</v>
      </c>
      <c r="B38003" s="221">
        <v>39.0</v>
      </c>
      <c r="C38003" s="221">
        <v>4946.0</v>
      </c>
    </row>
    <row r="38004">
      <c r="A38004" s="221">
        <v>41102.0</v>
      </c>
      <c r="B38004" s="221">
        <v>40.0</v>
      </c>
      <c r="C38004" s="221">
        <v>2100.0</v>
      </c>
    </row>
    <row r="38005">
      <c r="A38005" s="221">
        <v>41103.0</v>
      </c>
      <c r="B38005" s="221">
        <v>34.0</v>
      </c>
      <c r="C38005" s="221">
        <v>2452300.0</v>
      </c>
    </row>
    <row r="38006">
      <c r="A38006" s="221">
        <v>41103.0</v>
      </c>
      <c r="B38006" s="221">
        <v>35.0</v>
      </c>
      <c r="C38006" s="221">
        <v>808817.0</v>
      </c>
    </row>
    <row r="38007">
      <c r="A38007" s="221">
        <v>41103.0</v>
      </c>
      <c r="B38007" s="221">
        <v>36.0</v>
      </c>
      <c r="C38007" s="221">
        <v>296600.0</v>
      </c>
    </row>
    <row r="38008">
      <c r="A38008" s="221">
        <v>41103.0</v>
      </c>
      <c r="B38008" s="221">
        <v>37.0</v>
      </c>
      <c r="C38008" s="221">
        <v>48300.0</v>
      </c>
    </row>
    <row r="38009">
      <c r="A38009" s="221">
        <v>41103.0</v>
      </c>
      <c r="B38009" s="221">
        <v>38.0</v>
      </c>
      <c r="C38009" s="221">
        <v>13807.0</v>
      </c>
    </row>
    <row r="38010">
      <c r="A38010" s="221">
        <v>41103.0</v>
      </c>
      <c r="B38010" s="221">
        <v>39.0</v>
      </c>
      <c r="C38010" s="221">
        <v>4946.0</v>
      </c>
    </row>
    <row r="38011">
      <c r="A38011" s="221">
        <v>41103.0</v>
      </c>
      <c r="B38011" s="221">
        <v>40.0</v>
      </c>
      <c r="C38011" s="221">
        <v>2100.0</v>
      </c>
    </row>
    <row r="38012">
      <c r="A38012" s="221">
        <v>41103.0</v>
      </c>
      <c r="B38012" s="221">
        <v>9848.0</v>
      </c>
      <c r="C38012" s="221">
        <v>960.0</v>
      </c>
    </row>
    <row r="38013">
      <c r="A38013" s="221">
        <v>41103.0</v>
      </c>
      <c r="B38013" s="221">
        <v>11399.0</v>
      </c>
      <c r="C38013" s="221">
        <v>2009.0</v>
      </c>
    </row>
    <row r="38014">
      <c r="A38014" s="221">
        <v>41103.0</v>
      </c>
      <c r="B38014" s="221">
        <v>11689.0</v>
      </c>
      <c r="C38014" s="221">
        <v>2340.0</v>
      </c>
    </row>
    <row r="38015">
      <c r="A38015" s="221">
        <v>41104.0</v>
      </c>
      <c r="B38015" s="221">
        <v>34.0</v>
      </c>
      <c r="C38015" s="221">
        <v>2452300.0</v>
      </c>
    </row>
    <row r="38016">
      <c r="A38016" s="221">
        <v>41104.0</v>
      </c>
      <c r="B38016" s="221">
        <v>35.0</v>
      </c>
      <c r="C38016" s="221">
        <v>808817.0</v>
      </c>
    </row>
    <row r="38017">
      <c r="A38017" s="221">
        <v>41104.0</v>
      </c>
      <c r="B38017" s="221">
        <v>36.0</v>
      </c>
      <c r="C38017" s="221">
        <v>296600.0</v>
      </c>
    </row>
    <row r="38018">
      <c r="A38018" s="221">
        <v>41104.0</v>
      </c>
      <c r="B38018" s="221">
        <v>37.0</v>
      </c>
      <c r="C38018" s="221">
        <v>48300.0</v>
      </c>
    </row>
    <row r="38019">
      <c r="A38019" s="221">
        <v>41104.0</v>
      </c>
      <c r="B38019" s="221">
        <v>38.0</v>
      </c>
      <c r="C38019" s="221">
        <v>13807.0</v>
      </c>
    </row>
    <row r="38020">
      <c r="A38020" s="221">
        <v>41104.0</v>
      </c>
      <c r="B38020" s="221">
        <v>39.0</v>
      </c>
      <c r="C38020" s="221">
        <v>4946.0</v>
      </c>
    </row>
    <row r="38021">
      <c r="A38021" s="221">
        <v>41104.0</v>
      </c>
      <c r="B38021" s="221">
        <v>40.0</v>
      </c>
      <c r="C38021" s="221">
        <v>2100.0</v>
      </c>
    </row>
    <row r="38022">
      <c r="A38022" s="221">
        <v>41104.0</v>
      </c>
      <c r="B38022" s="221">
        <v>9848.0</v>
      </c>
      <c r="C38022" s="221">
        <v>960.0</v>
      </c>
    </row>
    <row r="38023">
      <c r="A38023" s="221">
        <v>41104.0</v>
      </c>
      <c r="B38023" s="221">
        <v>11399.0</v>
      </c>
      <c r="C38023" s="221">
        <v>2009.0</v>
      </c>
    </row>
    <row r="38024">
      <c r="A38024" s="221">
        <v>41104.0</v>
      </c>
      <c r="B38024" s="221">
        <v>11689.0</v>
      </c>
      <c r="C38024" s="221">
        <v>2340.0</v>
      </c>
    </row>
    <row r="38025">
      <c r="A38025" s="221">
        <v>41114.0</v>
      </c>
      <c r="B38025" s="221">
        <v>34.0</v>
      </c>
      <c r="C38025" s="221">
        <v>3548557.0</v>
      </c>
    </row>
    <row r="38026">
      <c r="A38026" s="221">
        <v>41114.0</v>
      </c>
      <c r="B38026" s="221">
        <v>35.0</v>
      </c>
      <c r="C38026" s="221">
        <v>833383.0</v>
      </c>
    </row>
    <row r="38027">
      <c r="A38027" s="221">
        <v>41114.0</v>
      </c>
      <c r="B38027" s="221">
        <v>36.0</v>
      </c>
      <c r="C38027" s="221">
        <v>324933.0</v>
      </c>
    </row>
    <row r="38028">
      <c r="A38028" s="221">
        <v>41114.0</v>
      </c>
      <c r="B38028" s="221">
        <v>37.0</v>
      </c>
      <c r="C38028" s="221">
        <v>53317.0</v>
      </c>
    </row>
    <row r="38029">
      <c r="A38029" s="221">
        <v>41114.0</v>
      </c>
      <c r="B38029" s="221">
        <v>38.0</v>
      </c>
      <c r="C38029" s="221">
        <v>16057.0</v>
      </c>
    </row>
    <row r="38030">
      <c r="A38030" s="221">
        <v>41114.0</v>
      </c>
      <c r="B38030" s="221">
        <v>39.0</v>
      </c>
      <c r="C38030" s="221">
        <v>5114.0</v>
      </c>
    </row>
    <row r="38031">
      <c r="A38031" s="221">
        <v>41114.0</v>
      </c>
      <c r="B38031" s="221">
        <v>40.0</v>
      </c>
      <c r="C38031" s="221">
        <v>2280.0</v>
      </c>
    </row>
    <row r="38032">
      <c r="A38032" s="221">
        <v>41115.0</v>
      </c>
      <c r="B38032" s="221">
        <v>34.0</v>
      </c>
      <c r="C38032" s="221">
        <v>3548557.0</v>
      </c>
    </row>
    <row r="38033">
      <c r="A38033" s="221">
        <v>41115.0</v>
      </c>
      <c r="B38033" s="221">
        <v>35.0</v>
      </c>
      <c r="C38033" s="221">
        <v>833383.0</v>
      </c>
    </row>
    <row r="38034">
      <c r="A38034" s="221">
        <v>41115.0</v>
      </c>
      <c r="B38034" s="221">
        <v>36.0</v>
      </c>
      <c r="C38034" s="221">
        <v>324933.0</v>
      </c>
    </row>
    <row r="38035">
      <c r="A38035" s="221">
        <v>41115.0</v>
      </c>
      <c r="B38035" s="221">
        <v>37.0</v>
      </c>
      <c r="C38035" s="221">
        <v>53317.0</v>
      </c>
    </row>
    <row r="38036">
      <c r="A38036" s="221">
        <v>41115.0</v>
      </c>
      <c r="B38036" s="221">
        <v>38.0</v>
      </c>
      <c r="C38036" s="221">
        <v>16057.0</v>
      </c>
    </row>
    <row r="38037">
      <c r="A38037" s="221">
        <v>41115.0</v>
      </c>
      <c r="B38037" s="221">
        <v>39.0</v>
      </c>
      <c r="C38037" s="221">
        <v>5114.0</v>
      </c>
    </row>
    <row r="38038">
      <c r="A38038" s="221">
        <v>41115.0</v>
      </c>
      <c r="B38038" s="221">
        <v>40.0</v>
      </c>
      <c r="C38038" s="221">
        <v>2280.0</v>
      </c>
    </row>
    <row r="38039">
      <c r="A38039" s="221">
        <v>41116.0</v>
      </c>
      <c r="B38039" s="221">
        <v>34.0</v>
      </c>
      <c r="C38039" s="221">
        <v>3548557.0</v>
      </c>
    </row>
    <row r="38040">
      <c r="A38040" s="221">
        <v>41116.0</v>
      </c>
      <c r="B38040" s="221">
        <v>35.0</v>
      </c>
      <c r="C38040" s="221">
        <v>833383.0</v>
      </c>
    </row>
    <row r="38041">
      <c r="A38041" s="221">
        <v>41116.0</v>
      </c>
      <c r="B38041" s="221">
        <v>36.0</v>
      </c>
      <c r="C38041" s="221">
        <v>324933.0</v>
      </c>
    </row>
    <row r="38042">
      <c r="A38042" s="221">
        <v>41116.0</v>
      </c>
      <c r="B38042" s="221">
        <v>37.0</v>
      </c>
      <c r="C38042" s="221">
        <v>53317.0</v>
      </c>
    </row>
    <row r="38043">
      <c r="A38043" s="221">
        <v>41116.0</v>
      </c>
      <c r="B38043" s="221">
        <v>38.0</v>
      </c>
      <c r="C38043" s="221">
        <v>16057.0</v>
      </c>
    </row>
    <row r="38044">
      <c r="A38044" s="221">
        <v>41116.0</v>
      </c>
      <c r="B38044" s="221">
        <v>39.0</v>
      </c>
      <c r="C38044" s="221">
        <v>5114.0</v>
      </c>
    </row>
    <row r="38045">
      <c r="A38045" s="221">
        <v>41116.0</v>
      </c>
      <c r="B38045" s="221">
        <v>40.0</v>
      </c>
      <c r="C38045" s="221">
        <v>2280.0</v>
      </c>
    </row>
    <row r="38046">
      <c r="A38046" s="221">
        <v>41117.0</v>
      </c>
      <c r="B38046" s="221">
        <v>34.0</v>
      </c>
      <c r="C38046" s="221">
        <v>3548557.0</v>
      </c>
    </row>
    <row r="38047">
      <c r="A38047" s="221">
        <v>41117.0</v>
      </c>
      <c r="B38047" s="221">
        <v>35.0</v>
      </c>
      <c r="C38047" s="221">
        <v>833383.0</v>
      </c>
    </row>
    <row r="38048">
      <c r="A38048" s="221">
        <v>41117.0</v>
      </c>
      <c r="B38048" s="221">
        <v>36.0</v>
      </c>
      <c r="C38048" s="221">
        <v>324933.0</v>
      </c>
    </row>
    <row r="38049">
      <c r="A38049" s="221">
        <v>41117.0</v>
      </c>
      <c r="B38049" s="221">
        <v>37.0</v>
      </c>
      <c r="C38049" s="221">
        <v>53317.0</v>
      </c>
    </row>
    <row r="38050">
      <c r="A38050" s="221">
        <v>41117.0</v>
      </c>
      <c r="B38050" s="221">
        <v>38.0</v>
      </c>
      <c r="C38050" s="221">
        <v>16057.0</v>
      </c>
    </row>
    <row r="38051">
      <c r="A38051" s="221">
        <v>41117.0</v>
      </c>
      <c r="B38051" s="221">
        <v>39.0</v>
      </c>
      <c r="C38051" s="221">
        <v>5114.0</v>
      </c>
    </row>
    <row r="38052">
      <c r="A38052" s="221">
        <v>41117.0</v>
      </c>
      <c r="B38052" s="221">
        <v>40.0</v>
      </c>
      <c r="C38052" s="221">
        <v>2280.0</v>
      </c>
    </row>
    <row r="38053">
      <c r="A38053" s="221">
        <v>41118.0</v>
      </c>
      <c r="B38053" s="221">
        <v>34.0</v>
      </c>
      <c r="C38053" s="221">
        <v>3548557.0</v>
      </c>
    </row>
    <row r="38054">
      <c r="A38054" s="221">
        <v>41118.0</v>
      </c>
      <c r="B38054" s="221">
        <v>35.0</v>
      </c>
      <c r="C38054" s="221">
        <v>833383.0</v>
      </c>
    </row>
    <row r="38055">
      <c r="A38055" s="221">
        <v>41118.0</v>
      </c>
      <c r="B38055" s="221">
        <v>36.0</v>
      </c>
      <c r="C38055" s="221">
        <v>324933.0</v>
      </c>
    </row>
    <row r="38056">
      <c r="A38056" s="221">
        <v>41118.0</v>
      </c>
      <c r="B38056" s="221">
        <v>37.0</v>
      </c>
      <c r="C38056" s="221">
        <v>53317.0</v>
      </c>
    </row>
    <row r="38057">
      <c r="A38057" s="221">
        <v>41118.0</v>
      </c>
      <c r="B38057" s="221">
        <v>38.0</v>
      </c>
      <c r="C38057" s="221">
        <v>16057.0</v>
      </c>
    </row>
    <row r="38058">
      <c r="A38058" s="221">
        <v>41118.0</v>
      </c>
      <c r="B38058" s="221">
        <v>39.0</v>
      </c>
      <c r="C38058" s="221">
        <v>5114.0</v>
      </c>
    </row>
    <row r="38059">
      <c r="A38059" s="221">
        <v>41118.0</v>
      </c>
      <c r="B38059" s="221">
        <v>40.0</v>
      </c>
      <c r="C38059" s="221">
        <v>2280.0</v>
      </c>
    </row>
    <row r="38060">
      <c r="A38060" s="221">
        <v>41118.0</v>
      </c>
      <c r="B38060" s="221">
        <v>9848.0</v>
      </c>
      <c r="C38060" s="221">
        <v>975.0</v>
      </c>
    </row>
    <row r="38061">
      <c r="A38061" s="221">
        <v>41118.0</v>
      </c>
      <c r="B38061" s="221">
        <v>11399.0</v>
      </c>
      <c r="C38061" s="221">
        <v>2624.0</v>
      </c>
    </row>
    <row r="38062">
      <c r="A38062" s="221">
        <v>41118.0</v>
      </c>
      <c r="B38062" s="221">
        <v>11689.0</v>
      </c>
      <c r="C38062" s="221">
        <v>2041.0</v>
      </c>
    </row>
    <row r="38063">
      <c r="A38063" s="221">
        <v>41119.0</v>
      </c>
      <c r="B38063" s="221">
        <v>34.0</v>
      </c>
      <c r="C38063" s="221">
        <v>3548557.0</v>
      </c>
    </row>
    <row r="38064">
      <c r="A38064" s="221">
        <v>41119.0</v>
      </c>
      <c r="B38064" s="221">
        <v>35.0</v>
      </c>
      <c r="C38064" s="221">
        <v>833383.0</v>
      </c>
    </row>
    <row r="38065">
      <c r="A38065" s="221">
        <v>41119.0</v>
      </c>
      <c r="B38065" s="221">
        <v>36.0</v>
      </c>
      <c r="C38065" s="221">
        <v>324933.0</v>
      </c>
    </row>
    <row r="38066">
      <c r="A38066" s="221">
        <v>41119.0</v>
      </c>
      <c r="B38066" s="221">
        <v>37.0</v>
      </c>
      <c r="C38066" s="221">
        <v>53317.0</v>
      </c>
    </row>
    <row r="38067">
      <c r="A38067" s="221">
        <v>41119.0</v>
      </c>
      <c r="B38067" s="221">
        <v>38.0</v>
      </c>
      <c r="C38067" s="221">
        <v>16057.0</v>
      </c>
    </row>
    <row r="38068">
      <c r="A38068" s="221">
        <v>41119.0</v>
      </c>
      <c r="B38068" s="221">
        <v>39.0</v>
      </c>
      <c r="C38068" s="221">
        <v>5114.0</v>
      </c>
    </row>
    <row r="38069">
      <c r="A38069" s="221">
        <v>41119.0</v>
      </c>
      <c r="B38069" s="221">
        <v>40.0</v>
      </c>
      <c r="C38069" s="221">
        <v>2280.0</v>
      </c>
    </row>
    <row r="38070">
      <c r="A38070" s="221">
        <v>41119.0</v>
      </c>
      <c r="B38070" s="221">
        <v>9848.0</v>
      </c>
      <c r="C38070" s="221">
        <v>975.0</v>
      </c>
    </row>
    <row r="38071">
      <c r="A38071" s="221">
        <v>41119.0</v>
      </c>
      <c r="B38071" s="221">
        <v>11399.0</v>
      </c>
      <c r="C38071" s="221">
        <v>2624.0</v>
      </c>
    </row>
    <row r="38072">
      <c r="A38072" s="221">
        <v>41119.0</v>
      </c>
      <c r="B38072" s="221">
        <v>11689.0</v>
      </c>
      <c r="C38072" s="221">
        <v>2041.0</v>
      </c>
    </row>
    <row r="38073">
      <c r="A38073" s="221">
        <v>41126.0</v>
      </c>
      <c r="B38073" s="221">
        <v>34.0</v>
      </c>
      <c r="C38073" s="221">
        <v>6561767.0</v>
      </c>
    </row>
    <row r="38074">
      <c r="A38074" s="221">
        <v>41126.0</v>
      </c>
      <c r="B38074" s="221">
        <v>35.0</v>
      </c>
      <c r="C38074" s="221">
        <v>541157.0</v>
      </c>
    </row>
    <row r="38075">
      <c r="A38075" s="221">
        <v>41126.0</v>
      </c>
      <c r="B38075" s="221">
        <v>36.0</v>
      </c>
      <c r="C38075" s="221">
        <v>184617.0</v>
      </c>
    </row>
    <row r="38076">
      <c r="A38076" s="221">
        <v>41126.0</v>
      </c>
      <c r="B38076" s="221">
        <v>37.0</v>
      </c>
      <c r="C38076" s="221">
        <v>26283.0</v>
      </c>
    </row>
    <row r="38077">
      <c r="A38077" s="221">
        <v>41126.0</v>
      </c>
      <c r="B38077" s="221">
        <v>38.0</v>
      </c>
      <c r="C38077" s="221">
        <v>7483.0</v>
      </c>
    </row>
    <row r="38078">
      <c r="A38078" s="221">
        <v>41126.0</v>
      </c>
      <c r="B38078" s="221">
        <v>39.0</v>
      </c>
      <c r="C38078" s="221">
        <v>2146.0</v>
      </c>
    </row>
    <row r="38079">
      <c r="A38079" s="221">
        <v>41126.0</v>
      </c>
      <c r="B38079" s="221">
        <v>40.0</v>
      </c>
      <c r="C38079" s="221">
        <v>1846.0</v>
      </c>
    </row>
    <row r="38080">
      <c r="A38080" s="221">
        <v>41127.0</v>
      </c>
      <c r="B38080" s="221">
        <v>34.0</v>
      </c>
      <c r="C38080" s="221">
        <v>6561767.0</v>
      </c>
    </row>
    <row r="38081">
      <c r="A38081" s="221">
        <v>41127.0</v>
      </c>
      <c r="B38081" s="221">
        <v>35.0</v>
      </c>
      <c r="C38081" s="221">
        <v>541157.0</v>
      </c>
    </row>
    <row r="38082">
      <c r="A38082" s="221">
        <v>41127.0</v>
      </c>
      <c r="B38082" s="221">
        <v>36.0</v>
      </c>
      <c r="C38082" s="221">
        <v>184617.0</v>
      </c>
    </row>
    <row r="38083">
      <c r="A38083" s="221">
        <v>41127.0</v>
      </c>
      <c r="B38083" s="221">
        <v>37.0</v>
      </c>
      <c r="C38083" s="221">
        <v>26283.0</v>
      </c>
    </row>
    <row r="38084">
      <c r="A38084" s="221">
        <v>41127.0</v>
      </c>
      <c r="B38084" s="221">
        <v>38.0</v>
      </c>
      <c r="C38084" s="221">
        <v>7483.0</v>
      </c>
    </row>
    <row r="38085">
      <c r="A38085" s="221">
        <v>41127.0</v>
      </c>
      <c r="B38085" s="221">
        <v>39.0</v>
      </c>
      <c r="C38085" s="221">
        <v>2146.0</v>
      </c>
    </row>
    <row r="38086">
      <c r="A38086" s="221">
        <v>41127.0</v>
      </c>
      <c r="B38086" s="221">
        <v>40.0</v>
      </c>
      <c r="C38086" s="221">
        <v>1846.0</v>
      </c>
    </row>
    <row r="38087">
      <c r="A38087" s="221">
        <v>41128.0</v>
      </c>
      <c r="B38087" s="221">
        <v>34.0</v>
      </c>
      <c r="C38087" s="221">
        <v>6561767.0</v>
      </c>
    </row>
    <row r="38088">
      <c r="A38088" s="221">
        <v>41128.0</v>
      </c>
      <c r="B38088" s="221">
        <v>35.0</v>
      </c>
      <c r="C38088" s="221">
        <v>541157.0</v>
      </c>
    </row>
    <row r="38089">
      <c r="A38089" s="221">
        <v>41128.0</v>
      </c>
      <c r="B38089" s="221">
        <v>36.0</v>
      </c>
      <c r="C38089" s="221">
        <v>184617.0</v>
      </c>
    </row>
    <row r="38090">
      <c r="A38090" s="221">
        <v>41128.0</v>
      </c>
      <c r="B38090" s="221">
        <v>37.0</v>
      </c>
      <c r="C38090" s="221">
        <v>26283.0</v>
      </c>
    </row>
    <row r="38091">
      <c r="A38091" s="221">
        <v>41128.0</v>
      </c>
      <c r="B38091" s="221">
        <v>38.0</v>
      </c>
      <c r="C38091" s="221">
        <v>7483.0</v>
      </c>
    </row>
    <row r="38092">
      <c r="A38092" s="221">
        <v>41128.0</v>
      </c>
      <c r="B38092" s="221">
        <v>39.0</v>
      </c>
      <c r="C38092" s="221">
        <v>2146.0</v>
      </c>
    </row>
    <row r="38093">
      <c r="A38093" s="221">
        <v>41128.0</v>
      </c>
      <c r="B38093" s="221">
        <v>40.0</v>
      </c>
      <c r="C38093" s="221">
        <v>1846.0</v>
      </c>
    </row>
    <row r="38094">
      <c r="A38094" s="221">
        <v>41129.0</v>
      </c>
      <c r="B38094" s="221">
        <v>34.0</v>
      </c>
      <c r="C38094" s="221">
        <v>6561767.0</v>
      </c>
    </row>
    <row r="38095">
      <c r="A38095" s="221">
        <v>41129.0</v>
      </c>
      <c r="B38095" s="221">
        <v>35.0</v>
      </c>
      <c r="C38095" s="221">
        <v>541157.0</v>
      </c>
    </row>
    <row r="38096">
      <c r="A38096" s="221">
        <v>41129.0</v>
      </c>
      <c r="B38096" s="221">
        <v>36.0</v>
      </c>
      <c r="C38096" s="221">
        <v>184617.0</v>
      </c>
    </row>
    <row r="38097">
      <c r="A38097" s="221">
        <v>41129.0</v>
      </c>
      <c r="B38097" s="221">
        <v>37.0</v>
      </c>
      <c r="C38097" s="221">
        <v>26283.0</v>
      </c>
    </row>
    <row r="38098">
      <c r="A38098" s="221">
        <v>41129.0</v>
      </c>
      <c r="B38098" s="221">
        <v>38.0</v>
      </c>
      <c r="C38098" s="221">
        <v>7483.0</v>
      </c>
    </row>
    <row r="38099">
      <c r="A38099" s="221">
        <v>41129.0</v>
      </c>
      <c r="B38099" s="221">
        <v>39.0</v>
      </c>
      <c r="C38099" s="221">
        <v>2146.0</v>
      </c>
    </row>
    <row r="38100">
      <c r="A38100" s="221">
        <v>41129.0</v>
      </c>
      <c r="B38100" s="221">
        <v>40.0</v>
      </c>
      <c r="C38100" s="221">
        <v>1846.0</v>
      </c>
    </row>
    <row r="38101">
      <c r="A38101" s="221">
        <v>41130.0</v>
      </c>
      <c r="B38101" s="221">
        <v>34.0</v>
      </c>
      <c r="C38101" s="221">
        <v>6561767.0</v>
      </c>
    </row>
    <row r="38102">
      <c r="A38102" s="221">
        <v>41130.0</v>
      </c>
      <c r="B38102" s="221">
        <v>35.0</v>
      </c>
      <c r="C38102" s="221">
        <v>541157.0</v>
      </c>
    </row>
    <row r="38103">
      <c r="A38103" s="221">
        <v>41130.0</v>
      </c>
      <c r="B38103" s="221">
        <v>36.0</v>
      </c>
      <c r="C38103" s="221">
        <v>184617.0</v>
      </c>
    </row>
    <row r="38104">
      <c r="A38104" s="221">
        <v>41130.0</v>
      </c>
      <c r="B38104" s="221">
        <v>37.0</v>
      </c>
      <c r="C38104" s="221">
        <v>26283.0</v>
      </c>
    </row>
    <row r="38105">
      <c r="A38105" s="221">
        <v>41130.0</v>
      </c>
      <c r="B38105" s="221">
        <v>38.0</v>
      </c>
      <c r="C38105" s="221">
        <v>7483.0</v>
      </c>
    </row>
    <row r="38106">
      <c r="A38106" s="221">
        <v>41130.0</v>
      </c>
      <c r="B38106" s="221">
        <v>39.0</v>
      </c>
      <c r="C38106" s="221">
        <v>2146.0</v>
      </c>
    </row>
    <row r="38107">
      <c r="A38107" s="221">
        <v>41130.0</v>
      </c>
      <c r="B38107" s="221">
        <v>40.0</v>
      </c>
      <c r="C38107" s="221">
        <v>1846.0</v>
      </c>
    </row>
    <row r="38108">
      <c r="A38108" s="221">
        <v>41130.0</v>
      </c>
      <c r="B38108" s="221">
        <v>9848.0</v>
      </c>
      <c r="C38108" s="221">
        <v>1254.0</v>
      </c>
    </row>
    <row r="38109">
      <c r="A38109" s="221">
        <v>41130.0</v>
      </c>
      <c r="B38109" s="221">
        <v>11399.0</v>
      </c>
      <c r="C38109" s="221">
        <v>1003.0</v>
      </c>
    </row>
    <row r="38110">
      <c r="A38110" s="221">
        <v>41130.0</v>
      </c>
      <c r="B38110" s="221">
        <v>11688.0</v>
      </c>
      <c r="C38110" s="221">
        <v>2607.0</v>
      </c>
    </row>
    <row r="38111">
      <c r="A38111" s="221">
        <v>41138.0</v>
      </c>
      <c r="B38111" s="221">
        <v>34.0</v>
      </c>
      <c r="C38111" s="221">
        <v>3207807.0</v>
      </c>
    </row>
    <row r="38112">
      <c r="A38112" s="221">
        <v>41138.0</v>
      </c>
      <c r="B38112" s="221">
        <v>35.0</v>
      </c>
      <c r="C38112" s="221">
        <v>833323.0</v>
      </c>
    </row>
    <row r="38113">
      <c r="A38113" s="221">
        <v>41138.0</v>
      </c>
      <c r="B38113" s="221">
        <v>36.0</v>
      </c>
      <c r="C38113" s="221">
        <v>330823.0</v>
      </c>
    </row>
    <row r="38114">
      <c r="A38114" s="221">
        <v>41138.0</v>
      </c>
      <c r="B38114" s="221">
        <v>37.0</v>
      </c>
      <c r="C38114" s="221">
        <v>49357.0</v>
      </c>
    </row>
    <row r="38115">
      <c r="A38115" s="221">
        <v>41138.0</v>
      </c>
      <c r="B38115" s="221">
        <v>38.0</v>
      </c>
      <c r="C38115" s="221">
        <v>13933.0</v>
      </c>
    </row>
    <row r="38116">
      <c r="A38116" s="221">
        <v>41138.0</v>
      </c>
      <c r="B38116" s="221">
        <v>39.0</v>
      </c>
      <c r="C38116" s="221">
        <v>4866.0</v>
      </c>
    </row>
    <row r="38117">
      <c r="A38117" s="221">
        <v>41138.0</v>
      </c>
      <c r="B38117" s="221">
        <v>40.0</v>
      </c>
      <c r="C38117" s="221">
        <v>2214.0</v>
      </c>
    </row>
    <row r="38118">
      <c r="A38118" s="221">
        <v>41139.0</v>
      </c>
      <c r="B38118" s="221">
        <v>34.0</v>
      </c>
      <c r="C38118" s="221">
        <v>3207807.0</v>
      </c>
    </row>
    <row r="38119">
      <c r="A38119" s="221">
        <v>41139.0</v>
      </c>
      <c r="B38119" s="221">
        <v>35.0</v>
      </c>
      <c r="C38119" s="221">
        <v>833323.0</v>
      </c>
    </row>
    <row r="38120">
      <c r="A38120" s="221">
        <v>41139.0</v>
      </c>
      <c r="B38120" s="221">
        <v>36.0</v>
      </c>
      <c r="C38120" s="221">
        <v>330823.0</v>
      </c>
    </row>
    <row r="38121">
      <c r="A38121" s="221">
        <v>41139.0</v>
      </c>
      <c r="B38121" s="221">
        <v>37.0</v>
      </c>
      <c r="C38121" s="221">
        <v>49357.0</v>
      </c>
    </row>
    <row r="38122">
      <c r="A38122" s="221">
        <v>41139.0</v>
      </c>
      <c r="B38122" s="221">
        <v>38.0</v>
      </c>
      <c r="C38122" s="221">
        <v>13933.0</v>
      </c>
    </row>
    <row r="38123">
      <c r="A38123" s="221">
        <v>41139.0</v>
      </c>
      <c r="B38123" s="221">
        <v>39.0</v>
      </c>
      <c r="C38123" s="221">
        <v>4866.0</v>
      </c>
    </row>
    <row r="38124">
      <c r="A38124" s="221">
        <v>41139.0</v>
      </c>
      <c r="B38124" s="221">
        <v>40.0</v>
      </c>
      <c r="C38124" s="221">
        <v>2214.0</v>
      </c>
    </row>
    <row r="38125">
      <c r="A38125" s="221">
        <v>41140.0</v>
      </c>
      <c r="B38125" s="221">
        <v>34.0</v>
      </c>
      <c r="C38125" s="221">
        <v>3207807.0</v>
      </c>
    </row>
    <row r="38126">
      <c r="A38126" s="221">
        <v>41140.0</v>
      </c>
      <c r="B38126" s="221">
        <v>35.0</v>
      </c>
      <c r="C38126" s="221">
        <v>833323.0</v>
      </c>
    </row>
    <row r="38127">
      <c r="A38127" s="221">
        <v>41140.0</v>
      </c>
      <c r="B38127" s="221">
        <v>36.0</v>
      </c>
      <c r="C38127" s="221">
        <v>330823.0</v>
      </c>
    </row>
    <row r="38128">
      <c r="A38128" s="221">
        <v>41140.0</v>
      </c>
      <c r="B38128" s="221">
        <v>37.0</v>
      </c>
      <c r="C38128" s="221">
        <v>49357.0</v>
      </c>
    </row>
    <row r="38129">
      <c r="A38129" s="221">
        <v>41140.0</v>
      </c>
      <c r="B38129" s="221">
        <v>38.0</v>
      </c>
      <c r="C38129" s="221">
        <v>13933.0</v>
      </c>
    </row>
    <row r="38130">
      <c r="A38130" s="221">
        <v>41140.0</v>
      </c>
      <c r="B38130" s="221">
        <v>39.0</v>
      </c>
      <c r="C38130" s="221">
        <v>4866.0</v>
      </c>
    </row>
    <row r="38131">
      <c r="A38131" s="221">
        <v>41140.0</v>
      </c>
      <c r="B38131" s="221">
        <v>40.0</v>
      </c>
      <c r="C38131" s="221">
        <v>2214.0</v>
      </c>
    </row>
    <row r="38132">
      <c r="A38132" s="221">
        <v>41141.0</v>
      </c>
      <c r="B38132" s="221">
        <v>34.0</v>
      </c>
      <c r="C38132" s="221">
        <v>3207807.0</v>
      </c>
    </row>
    <row r="38133">
      <c r="A38133" s="221">
        <v>41141.0</v>
      </c>
      <c r="B38133" s="221">
        <v>35.0</v>
      </c>
      <c r="C38133" s="221">
        <v>833323.0</v>
      </c>
    </row>
    <row r="38134">
      <c r="A38134" s="221">
        <v>41141.0</v>
      </c>
      <c r="B38134" s="221">
        <v>36.0</v>
      </c>
      <c r="C38134" s="221">
        <v>330823.0</v>
      </c>
    </row>
    <row r="38135">
      <c r="A38135" s="221">
        <v>41141.0</v>
      </c>
      <c r="B38135" s="221">
        <v>37.0</v>
      </c>
      <c r="C38135" s="221">
        <v>49357.0</v>
      </c>
    </row>
    <row r="38136">
      <c r="A38136" s="221">
        <v>41141.0</v>
      </c>
      <c r="B38136" s="221">
        <v>38.0</v>
      </c>
      <c r="C38136" s="221">
        <v>13933.0</v>
      </c>
    </row>
    <row r="38137">
      <c r="A38137" s="221">
        <v>41141.0</v>
      </c>
      <c r="B38137" s="221">
        <v>39.0</v>
      </c>
      <c r="C38137" s="221">
        <v>4866.0</v>
      </c>
    </row>
    <row r="38138">
      <c r="A38138" s="221">
        <v>41141.0</v>
      </c>
      <c r="B38138" s="221">
        <v>40.0</v>
      </c>
      <c r="C38138" s="221">
        <v>2214.0</v>
      </c>
    </row>
    <row r="38139">
      <c r="A38139" s="221">
        <v>41142.0</v>
      </c>
      <c r="B38139" s="221">
        <v>34.0</v>
      </c>
      <c r="C38139" s="221">
        <v>3207807.0</v>
      </c>
    </row>
    <row r="38140">
      <c r="A38140" s="221">
        <v>41142.0</v>
      </c>
      <c r="B38140" s="221">
        <v>35.0</v>
      </c>
      <c r="C38140" s="221">
        <v>833323.0</v>
      </c>
    </row>
    <row r="38141">
      <c r="A38141" s="221">
        <v>41142.0</v>
      </c>
      <c r="B38141" s="221">
        <v>36.0</v>
      </c>
      <c r="C38141" s="221">
        <v>330823.0</v>
      </c>
    </row>
    <row r="38142">
      <c r="A38142" s="221">
        <v>41142.0</v>
      </c>
      <c r="B38142" s="221">
        <v>37.0</v>
      </c>
      <c r="C38142" s="221">
        <v>49357.0</v>
      </c>
    </row>
    <row r="38143">
      <c r="A38143" s="221">
        <v>41142.0</v>
      </c>
      <c r="B38143" s="221">
        <v>38.0</v>
      </c>
      <c r="C38143" s="221">
        <v>13933.0</v>
      </c>
    </row>
    <row r="38144">
      <c r="A38144" s="221">
        <v>41142.0</v>
      </c>
      <c r="B38144" s="221">
        <v>39.0</v>
      </c>
      <c r="C38144" s="221">
        <v>4866.0</v>
      </c>
    </row>
    <row r="38145">
      <c r="A38145" s="221">
        <v>41142.0</v>
      </c>
      <c r="B38145" s="221">
        <v>40.0</v>
      </c>
      <c r="C38145" s="221">
        <v>2214.0</v>
      </c>
    </row>
    <row r="38146">
      <c r="A38146" s="221">
        <v>41142.0</v>
      </c>
      <c r="B38146" s="221">
        <v>9848.0</v>
      </c>
      <c r="C38146" s="221">
        <v>688.0</v>
      </c>
    </row>
    <row r="38147">
      <c r="A38147" s="221">
        <v>41142.0</v>
      </c>
      <c r="B38147" s="221">
        <v>11399.0</v>
      </c>
      <c r="C38147" s="221">
        <v>2266.0</v>
      </c>
    </row>
    <row r="38148">
      <c r="A38148" s="221">
        <v>41142.0</v>
      </c>
      <c r="B38148" s="221">
        <v>11690.0</v>
      </c>
      <c r="C38148" s="221">
        <v>2013.0</v>
      </c>
    </row>
    <row r="38149">
      <c r="A38149" s="221">
        <v>41150.0</v>
      </c>
      <c r="B38149" s="221">
        <v>34.0</v>
      </c>
      <c r="C38149" s="221">
        <v>2603723.0</v>
      </c>
    </row>
    <row r="38150">
      <c r="A38150" s="221">
        <v>41150.0</v>
      </c>
      <c r="B38150" s="221">
        <v>35.0</v>
      </c>
      <c r="C38150" s="221">
        <v>624357.0</v>
      </c>
    </row>
    <row r="38151">
      <c r="A38151" s="221">
        <v>41150.0</v>
      </c>
      <c r="B38151" s="221">
        <v>36.0</v>
      </c>
      <c r="C38151" s="221">
        <v>249990.0</v>
      </c>
    </row>
    <row r="38152">
      <c r="A38152" s="221">
        <v>41150.0</v>
      </c>
      <c r="B38152" s="221">
        <v>37.0</v>
      </c>
      <c r="C38152" s="221">
        <v>33740.0</v>
      </c>
    </row>
    <row r="38153">
      <c r="A38153" s="221">
        <v>41150.0</v>
      </c>
      <c r="B38153" s="221">
        <v>38.0</v>
      </c>
      <c r="C38153" s="221">
        <v>9433.0</v>
      </c>
    </row>
    <row r="38154">
      <c r="A38154" s="221">
        <v>41150.0</v>
      </c>
      <c r="B38154" s="221">
        <v>39.0</v>
      </c>
      <c r="C38154" s="221">
        <v>3646.0</v>
      </c>
    </row>
    <row r="38155">
      <c r="A38155" s="221">
        <v>41150.0</v>
      </c>
      <c r="B38155" s="221">
        <v>40.0</v>
      </c>
      <c r="C38155" s="221">
        <v>1280.0</v>
      </c>
    </row>
    <row r="38156">
      <c r="A38156" s="221">
        <v>41151.0</v>
      </c>
      <c r="B38156" s="221">
        <v>34.0</v>
      </c>
      <c r="C38156" s="221">
        <v>2603723.0</v>
      </c>
    </row>
    <row r="38157">
      <c r="A38157" s="221">
        <v>41151.0</v>
      </c>
      <c r="B38157" s="221">
        <v>35.0</v>
      </c>
      <c r="C38157" s="221">
        <v>624357.0</v>
      </c>
    </row>
    <row r="38158">
      <c r="A38158" s="221">
        <v>41151.0</v>
      </c>
      <c r="B38158" s="221">
        <v>36.0</v>
      </c>
      <c r="C38158" s="221">
        <v>249990.0</v>
      </c>
    </row>
    <row r="38159">
      <c r="A38159" s="221">
        <v>41151.0</v>
      </c>
      <c r="B38159" s="221">
        <v>37.0</v>
      </c>
      <c r="C38159" s="221">
        <v>33740.0</v>
      </c>
    </row>
    <row r="38160">
      <c r="A38160" s="221">
        <v>41151.0</v>
      </c>
      <c r="B38160" s="221">
        <v>38.0</v>
      </c>
      <c r="C38160" s="221">
        <v>9433.0</v>
      </c>
    </row>
    <row r="38161">
      <c r="A38161" s="221">
        <v>41151.0</v>
      </c>
      <c r="B38161" s="221">
        <v>39.0</v>
      </c>
      <c r="C38161" s="221">
        <v>3646.0</v>
      </c>
    </row>
    <row r="38162">
      <c r="A38162" s="221">
        <v>41151.0</v>
      </c>
      <c r="B38162" s="221">
        <v>40.0</v>
      </c>
      <c r="C38162" s="221">
        <v>1280.0</v>
      </c>
    </row>
    <row r="38163">
      <c r="A38163" s="221">
        <v>41152.0</v>
      </c>
      <c r="B38163" s="221">
        <v>34.0</v>
      </c>
      <c r="C38163" s="221">
        <v>2603723.0</v>
      </c>
    </row>
    <row r="38164">
      <c r="A38164" s="221">
        <v>41152.0</v>
      </c>
      <c r="B38164" s="221">
        <v>35.0</v>
      </c>
      <c r="C38164" s="221">
        <v>624357.0</v>
      </c>
    </row>
    <row r="38165">
      <c r="A38165" s="221">
        <v>41152.0</v>
      </c>
      <c r="B38165" s="221">
        <v>36.0</v>
      </c>
      <c r="C38165" s="221">
        <v>249990.0</v>
      </c>
    </row>
    <row r="38166">
      <c r="A38166" s="221">
        <v>41152.0</v>
      </c>
      <c r="B38166" s="221">
        <v>37.0</v>
      </c>
      <c r="C38166" s="221">
        <v>33740.0</v>
      </c>
    </row>
    <row r="38167">
      <c r="A38167" s="221">
        <v>41152.0</v>
      </c>
      <c r="B38167" s="221">
        <v>38.0</v>
      </c>
      <c r="C38167" s="221">
        <v>9433.0</v>
      </c>
    </row>
    <row r="38168">
      <c r="A38168" s="221">
        <v>41152.0</v>
      </c>
      <c r="B38168" s="221">
        <v>39.0</v>
      </c>
      <c r="C38168" s="221">
        <v>3646.0</v>
      </c>
    </row>
    <row r="38169">
      <c r="A38169" s="221">
        <v>41152.0</v>
      </c>
      <c r="B38169" s="221">
        <v>40.0</v>
      </c>
      <c r="C38169" s="221">
        <v>1280.0</v>
      </c>
    </row>
    <row r="38170">
      <c r="A38170" s="221">
        <v>41153.0</v>
      </c>
      <c r="B38170" s="221">
        <v>34.0</v>
      </c>
      <c r="C38170" s="221">
        <v>2603723.0</v>
      </c>
    </row>
    <row r="38171">
      <c r="A38171" s="221">
        <v>41153.0</v>
      </c>
      <c r="B38171" s="221">
        <v>35.0</v>
      </c>
      <c r="C38171" s="221">
        <v>624357.0</v>
      </c>
    </row>
    <row r="38172">
      <c r="A38172" s="221">
        <v>41153.0</v>
      </c>
      <c r="B38172" s="221">
        <v>36.0</v>
      </c>
      <c r="C38172" s="221">
        <v>249990.0</v>
      </c>
    </row>
    <row r="38173">
      <c r="A38173" s="221">
        <v>41153.0</v>
      </c>
      <c r="B38173" s="221">
        <v>37.0</v>
      </c>
      <c r="C38173" s="221">
        <v>33740.0</v>
      </c>
    </row>
    <row r="38174">
      <c r="A38174" s="221">
        <v>41153.0</v>
      </c>
      <c r="B38174" s="221">
        <v>38.0</v>
      </c>
      <c r="C38174" s="221">
        <v>9433.0</v>
      </c>
    </row>
    <row r="38175">
      <c r="A38175" s="221">
        <v>41153.0</v>
      </c>
      <c r="B38175" s="221">
        <v>39.0</v>
      </c>
      <c r="C38175" s="221">
        <v>3646.0</v>
      </c>
    </row>
    <row r="38176">
      <c r="A38176" s="221">
        <v>41153.0</v>
      </c>
      <c r="B38176" s="221">
        <v>40.0</v>
      </c>
      <c r="C38176" s="221">
        <v>1280.0</v>
      </c>
    </row>
    <row r="38177">
      <c r="A38177" s="221">
        <v>41154.0</v>
      </c>
      <c r="B38177" s="221">
        <v>34.0</v>
      </c>
      <c r="C38177" s="221">
        <v>2603723.0</v>
      </c>
    </row>
    <row r="38178">
      <c r="A38178" s="221">
        <v>41154.0</v>
      </c>
      <c r="B38178" s="221">
        <v>35.0</v>
      </c>
      <c r="C38178" s="221">
        <v>624357.0</v>
      </c>
    </row>
    <row r="38179">
      <c r="A38179" s="221">
        <v>41154.0</v>
      </c>
      <c r="B38179" s="221">
        <v>36.0</v>
      </c>
      <c r="C38179" s="221">
        <v>249990.0</v>
      </c>
    </row>
    <row r="38180">
      <c r="A38180" s="221">
        <v>41154.0</v>
      </c>
      <c r="B38180" s="221">
        <v>37.0</v>
      </c>
      <c r="C38180" s="221">
        <v>33740.0</v>
      </c>
    </row>
    <row r="38181">
      <c r="A38181" s="221">
        <v>41154.0</v>
      </c>
      <c r="B38181" s="221">
        <v>38.0</v>
      </c>
      <c r="C38181" s="221">
        <v>9433.0</v>
      </c>
    </row>
    <row r="38182">
      <c r="A38182" s="221">
        <v>41154.0</v>
      </c>
      <c r="B38182" s="221">
        <v>39.0</v>
      </c>
      <c r="C38182" s="221">
        <v>3646.0</v>
      </c>
    </row>
    <row r="38183">
      <c r="A38183" s="221">
        <v>41154.0</v>
      </c>
      <c r="B38183" s="221">
        <v>40.0</v>
      </c>
      <c r="C38183" s="221">
        <v>1280.0</v>
      </c>
    </row>
    <row r="38184">
      <c r="A38184" s="221">
        <v>41154.0</v>
      </c>
      <c r="B38184" s="221">
        <v>9848.0</v>
      </c>
      <c r="C38184" s="221">
        <v>369.0</v>
      </c>
    </row>
    <row r="38185">
      <c r="A38185" s="221">
        <v>41154.0</v>
      </c>
      <c r="B38185" s="221">
        <v>11399.0</v>
      </c>
      <c r="C38185" s="221">
        <v>3139.0</v>
      </c>
    </row>
    <row r="38186">
      <c r="A38186" s="221">
        <v>41154.0</v>
      </c>
      <c r="B38186" s="221">
        <v>11691.0</v>
      </c>
      <c r="C38186" s="221">
        <v>2486.0</v>
      </c>
    </row>
    <row r="38187">
      <c r="A38187" s="221">
        <v>41155.0</v>
      </c>
      <c r="B38187" s="221">
        <v>35.0</v>
      </c>
      <c r="C38187" s="221">
        <v>4.0</v>
      </c>
    </row>
    <row r="38188">
      <c r="A38188" s="221">
        <v>41155.0</v>
      </c>
      <c r="B38188" s="221">
        <v>37.0</v>
      </c>
      <c r="C38188" s="221">
        <v>3.0</v>
      </c>
    </row>
    <row r="38189">
      <c r="A38189" s="221">
        <v>41155.0</v>
      </c>
      <c r="B38189" s="221">
        <v>38.0</v>
      </c>
      <c r="C38189" s="221">
        <v>3.0</v>
      </c>
    </row>
    <row r="38190">
      <c r="A38190" s="221">
        <v>41155.0</v>
      </c>
      <c r="B38190" s="221">
        <v>39.0</v>
      </c>
      <c r="C38190" s="221">
        <v>2.0</v>
      </c>
    </row>
    <row r="38191">
      <c r="A38191" s="221">
        <v>41155.0</v>
      </c>
      <c r="B38191" s="221">
        <v>40.0</v>
      </c>
      <c r="C38191" s="221">
        <v>2.0</v>
      </c>
    </row>
    <row r="38192">
      <c r="A38192" s="221">
        <v>41156.0</v>
      </c>
      <c r="B38192" s="221">
        <v>34.0</v>
      </c>
      <c r="C38192" s="221">
        <v>2911557.0</v>
      </c>
    </row>
    <row r="38193">
      <c r="A38193" s="221">
        <v>41156.0</v>
      </c>
      <c r="B38193" s="221">
        <v>35.0</v>
      </c>
      <c r="C38193" s="221">
        <v>703323.0</v>
      </c>
    </row>
    <row r="38194">
      <c r="A38194" s="221">
        <v>41156.0</v>
      </c>
      <c r="B38194" s="221">
        <v>36.0</v>
      </c>
      <c r="C38194" s="221">
        <v>282967.0</v>
      </c>
    </row>
    <row r="38195">
      <c r="A38195" s="221">
        <v>41156.0</v>
      </c>
      <c r="B38195" s="221">
        <v>37.0</v>
      </c>
      <c r="C38195" s="221">
        <v>38283.0</v>
      </c>
    </row>
    <row r="38196">
      <c r="A38196" s="221">
        <v>41156.0</v>
      </c>
      <c r="B38196" s="221">
        <v>38.0</v>
      </c>
      <c r="C38196" s="221">
        <v>11473.0</v>
      </c>
    </row>
    <row r="38197">
      <c r="A38197" s="221">
        <v>41156.0</v>
      </c>
      <c r="B38197" s="221">
        <v>39.0</v>
      </c>
      <c r="C38197" s="221">
        <v>4034.0</v>
      </c>
    </row>
    <row r="38198">
      <c r="A38198" s="221">
        <v>41156.0</v>
      </c>
      <c r="B38198" s="221">
        <v>40.0</v>
      </c>
      <c r="C38198" s="221">
        <v>1580.0</v>
      </c>
    </row>
    <row r="38199">
      <c r="A38199" s="221">
        <v>41157.0</v>
      </c>
      <c r="B38199" s="221">
        <v>34.0</v>
      </c>
      <c r="C38199" s="221">
        <v>2911557.0</v>
      </c>
    </row>
    <row r="38200">
      <c r="A38200" s="221">
        <v>41157.0</v>
      </c>
      <c r="B38200" s="221">
        <v>35.0</v>
      </c>
      <c r="C38200" s="221">
        <v>703323.0</v>
      </c>
    </row>
    <row r="38201">
      <c r="A38201" s="221">
        <v>41157.0</v>
      </c>
      <c r="B38201" s="221">
        <v>36.0</v>
      </c>
      <c r="C38201" s="221">
        <v>282967.0</v>
      </c>
    </row>
    <row r="38202">
      <c r="A38202" s="221">
        <v>41157.0</v>
      </c>
      <c r="B38202" s="221">
        <v>37.0</v>
      </c>
      <c r="C38202" s="221">
        <v>38283.0</v>
      </c>
    </row>
    <row r="38203">
      <c r="A38203" s="221">
        <v>41157.0</v>
      </c>
      <c r="B38203" s="221">
        <v>38.0</v>
      </c>
      <c r="C38203" s="221">
        <v>11473.0</v>
      </c>
    </row>
    <row r="38204">
      <c r="A38204" s="221">
        <v>41157.0</v>
      </c>
      <c r="B38204" s="221">
        <v>39.0</v>
      </c>
      <c r="C38204" s="221">
        <v>4034.0</v>
      </c>
    </row>
    <row r="38205">
      <c r="A38205" s="221">
        <v>41157.0</v>
      </c>
      <c r="B38205" s="221">
        <v>40.0</v>
      </c>
      <c r="C38205" s="221">
        <v>1580.0</v>
      </c>
    </row>
    <row r="38206">
      <c r="A38206" s="221">
        <v>41158.0</v>
      </c>
      <c r="B38206" s="221">
        <v>34.0</v>
      </c>
      <c r="C38206" s="221">
        <v>2911557.0</v>
      </c>
    </row>
    <row r="38207">
      <c r="A38207" s="221">
        <v>41158.0</v>
      </c>
      <c r="B38207" s="221">
        <v>35.0</v>
      </c>
      <c r="C38207" s="221">
        <v>703323.0</v>
      </c>
    </row>
    <row r="38208">
      <c r="A38208" s="221">
        <v>41158.0</v>
      </c>
      <c r="B38208" s="221">
        <v>36.0</v>
      </c>
      <c r="C38208" s="221">
        <v>282967.0</v>
      </c>
    </row>
    <row r="38209">
      <c r="A38209" s="221">
        <v>41158.0</v>
      </c>
      <c r="B38209" s="221">
        <v>37.0</v>
      </c>
      <c r="C38209" s="221">
        <v>38283.0</v>
      </c>
    </row>
    <row r="38210">
      <c r="A38210" s="221">
        <v>41158.0</v>
      </c>
      <c r="B38210" s="221">
        <v>38.0</v>
      </c>
      <c r="C38210" s="221">
        <v>11473.0</v>
      </c>
    </row>
    <row r="38211">
      <c r="A38211" s="221">
        <v>41158.0</v>
      </c>
      <c r="B38211" s="221">
        <v>39.0</v>
      </c>
      <c r="C38211" s="221">
        <v>4034.0</v>
      </c>
    </row>
    <row r="38212">
      <c r="A38212" s="221">
        <v>41158.0</v>
      </c>
      <c r="B38212" s="221">
        <v>40.0</v>
      </c>
      <c r="C38212" s="221">
        <v>1580.0</v>
      </c>
    </row>
    <row r="38213">
      <c r="A38213" s="221">
        <v>41159.0</v>
      </c>
      <c r="B38213" s="221">
        <v>34.0</v>
      </c>
      <c r="C38213" s="221">
        <v>2911557.0</v>
      </c>
    </row>
    <row r="38214">
      <c r="A38214" s="221">
        <v>41159.0</v>
      </c>
      <c r="B38214" s="221">
        <v>35.0</v>
      </c>
      <c r="C38214" s="221">
        <v>703323.0</v>
      </c>
    </row>
    <row r="38215">
      <c r="A38215" s="221">
        <v>41159.0</v>
      </c>
      <c r="B38215" s="221">
        <v>36.0</v>
      </c>
      <c r="C38215" s="221">
        <v>282967.0</v>
      </c>
    </row>
    <row r="38216">
      <c r="A38216" s="221">
        <v>41159.0</v>
      </c>
      <c r="B38216" s="221">
        <v>37.0</v>
      </c>
      <c r="C38216" s="221">
        <v>38283.0</v>
      </c>
    </row>
    <row r="38217">
      <c r="A38217" s="221">
        <v>41159.0</v>
      </c>
      <c r="B38217" s="221">
        <v>38.0</v>
      </c>
      <c r="C38217" s="221">
        <v>11473.0</v>
      </c>
    </row>
    <row r="38218">
      <c r="A38218" s="221">
        <v>41159.0</v>
      </c>
      <c r="B38218" s="221">
        <v>39.0</v>
      </c>
      <c r="C38218" s="221">
        <v>4034.0</v>
      </c>
    </row>
    <row r="38219">
      <c r="A38219" s="221">
        <v>41159.0</v>
      </c>
      <c r="B38219" s="221">
        <v>40.0</v>
      </c>
      <c r="C38219" s="221">
        <v>1580.0</v>
      </c>
    </row>
    <row r="38220">
      <c r="A38220" s="221">
        <v>41160.0</v>
      </c>
      <c r="B38220" s="221">
        <v>34.0</v>
      </c>
      <c r="C38220" s="221">
        <v>2911557.0</v>
      </c>
    </row>
    <row r="38221">
      <c r="A38221" s="221">
        <v>41160.0</v>
      </c>
      <c r="B38221" s="221">
        <v>35.0</v>
      </c>
      <c r="C38221" s="221">
        <v>703323.0</v>
      </c>
    </row>
    <row r="38222">
      <c r="A38222" s="221">
        <v>41160.0</v>
      </c>
      <c r="B38222" s="221">
        <v>36.0</v>
      </c>
      <c r="C38222" s="221">
        <v>282967.0</v>
      </c>
    </row>
    <row r="38223">
      <c r="A38223" s="221">
        <v>41160.0</v>
      </c>
      <c r="B38223" s="221">
        <v>37.0</v>
      </c>
      <c r="C38223" s="221">
        <v>38283.0</v>
      </c>
    </row>
    <row r="38224">
      <c r="A38224" s="221">
        <v>41160.0</v>
      </c>
      <c r="B38224" s="221">
        <v>38.0</v>
      </c>
      <c r="C38224" s="221">
        <v>11473.0</v>
      </c>
    </row>
    <row r="38225">
      <c r="A38225" s="221">
        <v>41160.0</v>
      </c>
      <c r="B38225" s="221">
        <v>39.0</v>
      </c>
      <c r="C38225" s="221">
        <v>4034.0</v>
      </c>
    </row>
    <row r="38226">
      <c r="A38226" s="221">
        <v>41160.0</v>
      </c>
      <c r="B38226" s="221">
        <v>40.0</v>
      </c>
      <c r="C38226" s="221">
        <v>1580.0</v>
      </c>
    </row>
    <row r="38227">
      <c r="A38227" s="221">
        <v>41160.0</v>
      </c>
      <c r="B38227" s="221">
        <v>9848.0</v>
      </c>
      <c r="C38227" s="221">
        <v>800.0</v>
      </c>
    </row>
    <row r="38228">
      <c r="A38228" s="221">
        <v>41160.0</v>
      </c>
      <c r="B38228" s="221">
        <v>11399.0</v>
      </c>
      <c r="C38228" s="221">
        <v>2678.0</v>
      </c>
    </row>
    <row r="38229">
      <c r="A38229" s="221">
        <v>41160.0</v>
      </c>
      <c r="B38229" s="221">
        <v>11691.0</v>
      </c>
      <c r="C38229" s="221">
        <v>2575.0</v>
      </c>
    </row>
    <row r="38230">
      <c r="A38230" s="221">
        <v>41174.0</v>
      </c>
      <c r="B38230" s="221">
        <v>34.0</v>
      </c>
      <c r="C38230" s="221">
        <v>3207807.0</v>
      </c>
    </row>
    <row r="38231">
      <c r="A38231" s="221">
        <v>41174.0</v>
      </c>
      <c r="B38231" s="221">
        <v>35.0</v>
      </c>
      <c r="C38231" s="221">
        <v>833323.0</v>
      </c>
    </row>
    <row r="38232">
      <c r="A38232" s="221">
        <v>41174.0</v>
      </c>
      <c r="B38232" s="221">
        <v>36.0</v>
      </c>
      <c r="C38232" s="221">
        <v>330823.0</v>
      </c>
    </row>
    <row r="38233">
      <c r="A38233" s="221">
        <v>41174.0</v>
      </c>
      <c r="B38233" s="221">
        <v>37.0</v>
      </c>
      <c r="C38233" s="221">
        <v>49357.0</v>
      </c>
    </row>
    <row r="38234">
      <c r="A38234" s="221">
        <v>41174.0</v>
      </c>
      <c r="B38234" s="221">
        <v>38.0</v>
      </c>
      <c r="C38234" s="221">
        <v>13933.0</v>
      </c>
    </row>
    <row r="38235">
      <c r="A38235" s="221">
        <v>41174.0</v>
      </c>
      <c r="B38235" s="221">
        <v>39.0</v>
      </c>
      <c r="C38235" s="221">
        <v>4866.0</v>
      </c>
    </row>
    <row r="38236">
      <c r="A38236" s="221">
        <v>41174.0</v>
      </c>
      <c r="B38236" s="221">
        <v>40.0</v>
      </c>
      <c r="C38236" s="221">
        <v>2214.0</v>
      </c>
    </row>
    <row r="38237">
      <c r="A38237" s="221">
        <v>41174.0</v>
      </c>
      <c r="B38237" s="221">
        <v>9848.0</v>
      </c>
      <c r="C38237" s="221">
        <v>735.0</v>
      </c>
    </row>
    <row r="38238">
      <c r="A38238" s="221">
        <v>41174.0</v>
      </c>
      <c r="B38238" s="221">
        <v>11399.0</v>
      </c>
      <c r="C38238" s="221">
        <v>586.0</v>
      </c>
    </row>
    <row r="38239">
      <c r="A38239" s="221">
        <v>41174.0</v>
      </c>
      <c r="B38239" s="221">
        <v>11540.0</v>
      </c>
      <c r="C38239" s="221">
        <v>537.0</v>
      </c>
    </row>
    <row r="38240">
      <c r="A38240" s="221">
        <v>41175.0</v>
      </c>
      <c r="B38240" s="221">
        <v>34.0</v>
      </c>
      <c r="C38240" s="221">
        <v>3207807.0</v>
      </c>
    </row>
    <row r="38241">
      <c r="A38241" s="221">
        <v>41175.0</v>
      </c>
      <c r="B38241" s="221">
        <v>35.0</v>
      </c>
      <c r="C38241" s="221">
        <v>833323.0</v>
      </c>
    </row>
    <row r="38242">
      <c r="A38242" s="221">
        <v>41175.0</v>
      </c>
      <c r="B38242" s="221">
        <v>36.0</v>
      </c>
      <c r="C38242" s="221">
        <v>330823.0</v>
      </c>
    </row>
    <row r="38243">
      <c r="A38243" s="221">
        <v>41175.0</v>
      </c>
      <c r="B38243" s="221">
        <v>37.0</v>
      </c>
      <c r="C38243" s="221">
        <v>49357.0</v>
      </c>
    </row>
    <row r="38244">
      <c r="A38244" s="221">
        <v>41175.0</v>
      </c>
      <c r="B38244" s="221">
        <v>38.0</v>
      </c>
      <c r="C38244" s="221">
        <v>13933.0</v>
      </c>
    </row>
    <row r="38245">
      <c r="A38245" s="221">
        <v>41175.0</v>
      </c>
      <c r="B38245" s="221">
        <v>39.0</v>
      </c>
      <c r="C38245" s="221">
        <v>4866.0</v>
      </c>
    </row>
    <row r="38246">
      <c r="A38246" s="221">
        <v>41175.0</v>
      </c>
      <c r="B38246" s="221">
        <v>40.0</v>
      </c>
      <c r="C38246" s="221">
        <v>2214.0</v>
      </c>
    </row>
    <row r="38247">
      <c r="A38247" s="221">
        <v>41176.0</v>
      </c>
      <c r="B38247" s="221">
        <v>34.0</v>
      </c>
      <c r="C38247" s="221">
        <v>3207807.0</v>
      </c>
    </row>
    <row r="38248">
      <c r="A38248" s="221">
        <v>41176.0</v>
      </c>
      <c r="B38248" s="221">
        <v>35.0</v>
      </c>
      <c r="C38248" s="221">
        <v>833323.0</v>
      </c>
    </row>
    <row r="38249">
      <c r="A38249" s="221">
        <v>41176.0</v>
      </c>
      <c r="B38249" s="221">
        <v>36.0</v>
      </c>
      <c r="C38249" s="221">
        <v>330823.0</v>
      </c>
    </row>
    <row r="38250">
      <c r="A38250" s="221">
        <v>41176.0</v>
      </c>
      <c r="B38250" s="221">
        <v>37.0</v>
      </c>
      <c r="C38250" s="221">
        <v>49357.0</v>
      </c>
    </row>
    <row r="38251">
      <c r="A38251" s="221">
        <v>41176.0</v>
      </c>
      <c r="B38251" s="221">
        <v>38.0</v>
      </c>
      <c r="C38251" s="221">
        <v>13933.0</v>
      </c>
    </row>
    <row r="38252">
      <c r="A38252" s="221">
        <v>41176.0</v>
      </c>
      <c r="B38252" s="221">
        <v>39.0</v>
      </c>
      <c r="C38252" s="221">
        <v>4866.0</v>
      </c>
    </row>
    <row r="38253">
      <c r="A38253" s="221">
        <v>41176.0</v>
      </c>
      <c r="B38253" s="221">
        <v>40.0</v>
      </c>
      <c r="C38253" s="221">
        <v>2214.0</v>
      </c>
    </row>
    <row r="38254">
      <c r="A38254" s="221">
        <v>41180.0</v>
      </c>
      <c r="B38254" s="221">
        <v>34.0</v>
      </c>
      <c r="C38254" s="221">
        <v>3207807.0</v>
      </c>
    </row>
    <row r="38255">
      <c r="A38255" s="221">
        <v>41180.0</v>
      </c>
      <c r="B38255" s="221">
        <v>35.0</v>
      </c>
      <c r="C38255" s="221">
        <v>833323.0</v>
      </c>
    </row>
    <row r="38256">
      <c r="A38256" s="221">
        <v>41180.0</v>
      </c>
      <c r="B38256" s="221">
        <v>36.0</v>
      </c>
      <c r="C38256" s="221">
        <v>330823.0</v>
      </c>
    </row>
    <row r="38257">
      <c r="A38257" s="221">
        <v>41180.0</v>
      </c>
      <c r="B38257" s="221">
        <v>37.0</v>
      </c>
      <c r="C38257" s="221">
        <v>49357.0</v>
      </c>
    </row>
    <row r="38258">
      <c r="A38258" s="221">
        <v>41180.0</v>
      </c>
      <c r="B38258" s="221">
        <v>38.0</v>
      </c>
      <c r="C38258" s="221">
        <v>13933.0</v>
      </c>
    </row>
    <row r="38259">
      <c r="A38259" s="221">
        <v>41180.0</v>
      </c>
      <c r="B38259" s="221">
        <v>39.0</v>
      </c>
      <c r="C38259" s="221">
        <v>4866.0</v>
      </c>
    </row>
    <row r="38260">
      <c r="A38260" s="221">
        <v>41180.0</v>
      </c>
      <c r="B38260" s="221">
        <v>40.0</v>
      </c>
      <c r="C38260" s="221">
        <v>2214.0</v>
      </c>
    </row>
    <row r="38261">
      <c r="A38261" s="221">
        <v>41181.0</v>
      </c>
      <c r="B38261" s="221">
        <v>34.0</v>
      </c>
      <c r="C38261" s="221">
        <v>3207807.0</v>
      </c>
    </row>
    <row r="38262">
      <c r="A38262" s="221">
        <v>41181.0</v>
      </c>
      <c r="B38262" s="221">
        <v>35.0</v>
      </c>
      <c r="C38262" s="221">
        <v>833323.0</v>
      </c>
    </row>
    <row r="38263">
      <c r="A38263" s="221">
        <v>41181.0</v>
      </c>
      <c r="B38263" s="221">
        <v>36.0</v>
      </c>
      <c r="C38263" s="221">
        <v>330823.0</v>
      </c>
    </row>
    <row r="38264">
      <c r="A38264" s="221">
        <v>41181.0</v>
      </c>
      <c r="B38264" s="221">
        <v>37.0</v>
      </c>
      <c r="C38264" s="221">
        <v>49357.0</v>
      </c>
    </row>
    <row r="38265">
      <c r="A38265" s="221">
        <v>41181.0</v>
      </c>
      <c r="B38265" s="221">
        <v>38.0</v>
      </c>
      <c r="C38265" s="221">
        <v>13933.0</v>
      </c>
    </row>
    <row r="38266">
      <c r="A38266" s="221">
        <v>41181.0</v>
      </c>
      <c r="B38266" s="221">
        <v>39.0</v>
      </c>
      <c r="C38266" s="221">
        <v>4866.0</v>
      </c>
    </row>
    <row r="38267">
      <c r="A38267" s="221">
        <v>41181.0</v>
      </c>
      <c r="B38267" s="221">
        <v>40.0</v>
      </c>
      <c r="C38267" s="221">
        <v>2214.0</v>
      </c>
    </row>
    <row r="38268">
      <c r="A38268" s="221">
        <v>41182.0</v>
      </c>
      <c r="B38268" s="221">
        <v>34.0</v>
      </c>
      <c r="C38268" s="221">
        <v>3207807.0</v>
      </c>
    </row>
    <row r="38269">
      <c r="A38269" s="221">
        <v>41182.0</v>
      </c>
      <c r="B38269" s="221">
        <v>35.0</v>
      </c>
      <c r="C38269" s="221">
        <v>833323.0</v>
      </c>
    </row>
    <row r="38270">
      <c r="A38270" s="221">
        <v>41182.0</v>
      </c>
      <c r="B38270" s="221">
        <v>36.0</v>
      </c>
      <c r="C38270" s="221">
        <v>330823.0</v>
      </c>
    </row>
    <row r="38271">
      <c r="A38271" s="221">
        <v>41182.0</v>
      </c>
      <c r="B38271" s="221">
        <v>37.0</v>
      </c>
      <c r="C38271" s="221">
        <v>49357.0</v>
      </c>
    </row>
    <row r="38272">
      <c r="A38272" s="221">
        <v>41182.0</v>
      </c>
      <c r="B38272" s="221">
        <v>38.0</v>
      </c>
      <c r="C38272" s="221">
        <v>13933.0</v>
      </c>
    </row>
    <row r="38273">
      <c r="A38273" s="221">
        <v>41182.0</v>
      </c>
      <c r="B38273" s="221">
        <v>39.0</v>
      </c>
      <c r="C38273" s="221">
        <v>4866.0</v>
      </c>
    </row>
    <row r="38274">
      <c r="A38274" s="221">
        <v>41182.0</v>
      </c>
      <c r="B38274" s="221">
        <v>40.0</v>
      </c>
      <c r="C38274" s="221">
        <v>2214.0</v>
      </c>
    </row>
    <row r="38275">
      <c r="A38275" s="221">
        <v>41182.0</v>
      </c>
      <c r="B38275" s="221">
        <v>9848.0</v>
      </c>
      <c r="C38275" s="221">
        <v>768.0</v>
      </c>
    </row>
    <row r="38276">
      <c r="A38276" s="221">
        <v>41182.0</v>
      </c>
      <c r="B38276" s="221">
        <v>11399.0</v>
      </c>
      <c r="C38276" s="221">
        <v>678.0</v>
      </c>
    </row>
    <row r="38277">
      <c r="A38277" s="221">
        <v>41182.0</v>
      </c>
      <c r="B38277" s="221">
        <v>11540.0</v>
      </c>
      <c r="C38277" s="221">
        <v>483.0</v>
      </c>
    </row>
    <row r="38278">
      <c r="A38278" s="221">
        <v>41191.0</v>
      </c>
      <c r="B38278" s="221">
        <v>34.0</v>
      </c>
      <c r="C38278" s="221">
        <v>5030.0</v>
      </c>
    </row>
    <row r="38279">
      <c r="A38279" s="221">
        <v>41191.0</v>
      </c>
      <c r="B38279" s="221">
        <v>35.0</v>
      </c>
      <c r="C38279" s="221">
        <v>78.0</v>
      </c>
    </row>
    <row r="38280">
      <c r="A38280" s="221">
        <v>41191.0</v>
      </c>
      <c r="B38280" s="221">
        <v>37.0</v>
      </c>
      <c r="C38280" s="221">
        <v>2.0</v>
      </c>
    </row>
    <row r="38281">
      <c r="A38281" s="221">
        <v>41192.0</v>
      </c>
      <c r="B38281" s="221">
        <v>34.0</v>
      </c>
      <c r="C38281" s="221">
        <v>5030.0</v>
      </c>
    </row>
    <row r="38282">
      <c r="A38282" s="221">
        <v>41192.0</v>
      </c>
      <c r="B38282" s="221">
        <v>35.0</v>
      </c>
      <c r="C38282" s="221">
        <v>78.0</v>
      </c>
    </row>
    <row r="38283">
      <c r="A38283" s="221">
        <v>41192.0</v>
      </c>
      <c r="B38283" s="221">
        <v>37.0</v>
      </c>
      <c r="C38283" s="221">
        <v>2.0</v>
      </c>
    </row>
    <row r="38284">
      <c r="A38284" s="221">
        <v>41193.0</v>
      </c>
      <c r="B38284" s="221">
        <v>34.0</v>
      </c>
      <c r="C38284" s="221">
        <v>5030.0</v>
      </c>
    </row>
    <row r="38285">
      <c r="A38285" s="221">
        <v>41193.0</v>
      </c>
      <c r="B38285" s="221">
        <v>35.0</v>
      </c>
      <c r="C38285" s="221">
        <v>78.0</v>
      </c>
    </row>
    <row r="38286">
      <c r="A38286" s="221">
        <v>41193.0</v>
      </c>
      <c r="B38286" s="221">
        <v>37.0</v>
      </c>
      <c r="C38286" s="221">
        <v>2.0</v>
      </c>
    </row>
    <row r="38287">
      <c r="A38287" s="221">
        <v>41194.0</v>
      </c>
      <c r="B38287" s="221">
        <v>34.0</v>
      </c>
      <c r="C38287" s="221">
        <v>5030.0</v>
      </c>
    </row>
    <row r="38288">
      <c r="A38288" s="221">
        <v>41194.0</v>
      </c>
      <c r="B38288" s="221">
        <v>35.0</v>
      </c>
      <c r="C38288" s="221">
        <v>78.0</v>
      </c>
    </row>
    <row r="38289">
      <c r="A38289" s="221">
        <v>41194.0</v>
      </c>
      <c r="B38289" s="221">
        <v>37.0</v>
      </c>
      <c r="C38289" s="221">
        <v>2.0</v>
      </c>
    </row>
    <row r="38290">
      <c r="A38290" s="221">
        <v>41195.0</v>
      </c>
      <c r="B38290" s="221">
        <v>34.0</v>
      </c>
      <c r="C38290" s="221">
        <v>5030.0</v>
      </c>
    </row>
    <row r="38291">
      <c r="A38291" s="221">
        <v>41195.0</v>
      </c>
      <c r="B38291" s="221">
        <v>35.0</v>
      </c>
      <c r="C38291" s="221">
        <v>78.0</v>
      </c>
    </row>
    <row r="38292">
      <c r="A38292" s="221">
        <v>41195.0</v>
      </c>
      <c r="B38292" s="221">
        <v>37.0</v>
      </c>
      <c r="C38292" s="221">
        <v>2.0</v>
      </c>
    </row>
    <row r="38293">
      <c r="A38293" s="221">
        <v>41196.0</v>
      </c>
      <c r="B38293" s="221">
        <v>35.0</v>
      </c>
      <c r="C38293" s="221">
        <v>126.0</v>
      </c>
    </row>
    <row r="38294">
      <c r="A38294" s="221">
        <v>41196.0</v>
      </c>
      <c r="B38294" s="221">
        <v>37.0</v>
      </c>
      <c r="C38294" s="221">
        <v>2.0</v>
      </c>
    </row>
    <row r="38295">
      <c r="A38295" s="221">
        <v>41197.0</v>
      </c>
      <c r="B38295" s="221">
        <v>35.0</v>
      </c>
      <c r="C38295" s="221">
        <v>126.0</v>
      </c>
    </row>
    <row r="38296">
      <c r="A38296" s="221">
        <v>41197.0</v>
      </c>
      <c r="B38296" s="221">
        <v>37.0</v>
      </c>
      <c r="C38296" s="221">
        <v>2.0</v>
      </c>
    </row>
    <row r="38297">
      <c r="A38297" s="221">
        <v>41198.0</v>
      </c>
      <c r="B38297" s="221">
        <v>34.0</v>
      </c>
      <c r="C38297" s="221">
        <v>136.0</v>
      </c>
    </row>
    <row r="38298">
      <c r="A38298" s="221">
        <v>41198.0</v>
      </c>
      <c r="B38298" s="221">
        <v>35.0</v>
      </c>
      <c r="C38298" s="221">
        <v>270.0</v>
      </c>
    </row>
    <row r="38299">
      <c r="A38299" s="221">
        <v>41198.0</v>
      </c>
      <c r="B38299" s="221">
        <v>36.0</v>
      </c>
      <c r="C38299" s="221">
        <v>102.0</v>
      </c>
    </row>
    <row r="38300">
      <c r="A38300" s="221">
        <v>41198.0</v>
      </c>
      <c r="B38300" s="221">
        <v>37.0</v>
      </c>
      <c r="C38300" s="221">
        <v>31.0</v>
      </c>
    </row>
    <row r="38301">
      <c r="A38301" s="221">
        <v>41199.0</v>
      </c>
      <c r="B38301" s="221">
        <v>34.0</v>
      </c>
      <c r="C38301" s="221">
        <v>136.0</v>
      </c>
    </row>
    <row r="38302">
      <c r="A38302" s="221">
        <v>41199.0</v>
      </c>
      <c r="B38302" s="221">
        <v>35.0</v>
      </c>
      <c r="C38302" s="221">
        <v>270.0</v>
      </c>
    </row>
    <row r="38303">
      <c r="A38303" s="221">
        <v>41199.0</v>
      </c>
      <c r="B38303" s="221">
        <v>36.0</v>
      </c>
      <c r="C38303" s="221">
        <v>102.0</v>
      </c>
    </row>
    <row r="38304">
      <c r="A38304" s="221">
        <v>41199.0</v>
      </c>
      <c r="B38304" s="221">
        <v>37.0</v>
      </c>
      <c r="C38304" s="221">
        <v>31.0</v>
      </c>
    </row>
    <row r="38305">
      <c r="A38305" s="221">
        <v>41200.0</v>
      </c>
      <c r="B38305" s="221">
        <v>34.0</v>
      </c>
      <c r="C38305" s="221">
        <v>478.0</v>
      </c>
    </row>
    <row r="38306">
      <c r="A38306" s="221">
        <v>41200.0</v>
      </c>
      <c r="B38306" s="221">
        <v>35.0</v>
      </c>
      <c r="C38306" s="221">
        <v>1.0</v>
      </c>
    </row>
    <row r="38307">
      <c r="A38307" s="221">
        <v>41200.0</v>
      </c>
      <c r="B38307" s="221">
        <v>36.0</v>
      </c>
      <c r="C38307" s="221">
        <v>24.0</v>
      </c>
    </row>
    <row r="38308">
      <c r="A38308" s="221">
        <v>41200.0</v>
      </c>
      <c r="B38308" s="221">
        <v>38.0</v>
      </c>
      <c r="C38308" s="221">
        <v>1.0</v>
      </c>
    </row>
    <row r="38309">
      <c r="A38309" s="221">
        <v>41201.0</v>
      </c>
      <c r="B38309" s="221">
        <v>34.0</v>
      </c>
      <c r="C38309" s="221">
        <v>478.0</v>
      </c>
    </row>
    <row r="38310">
      <c r="A38310" s="221">
        <v>41201.0</v>
      </c>
      <c r="B38310" s="221">
        <v>35.0</v>
      </c>
      <c r="C38310" s="221">
        <v>1.0</v>
      </c>
    </row>
    <row r="38311">
      <c r="A38311" s="221">
        <v>41201.0</v>
      </c>
      <c r="B38311" s="221">
        <v>36.0</v>
      </c>
      <c r="C38311" s="221">
        <v>24.0</v>
      </c>
    </row>
    <row r="38312">
      <c r="A38312" s="221">
        <v>41201.0</v>
      </c>
      <c r="B38312" s="221">
        <v>38.0</v>
      </c>
      <c r="C38312" s="221">
        <v>1.0</v>
      </c>
    </row>
    <row r="38313">
      <c r="A38313" s="221">
        <v>41202.0</v>
      </c>
      <c r="B38313" s="221">
        <v>34.0</v>
      </c>
      <c r="C38313" s="221">
        <v>478.0</v>
      </c>
    </row>
    <row r="38314">
      <c r="A38314" s="221">
        <v>41202.0</v>
      </c>
      <c r="B38314" s="221">
        <v>35.0</v>
      </c>
      <c r="C38314" s="221">
        <v>1.0</v>
      </c>
    </row>
    <row r="38315">
      <c r="A38315" s="221">
        <v>41202.0</v>
      </c>
      <c r="B38315" s="221">
        <v>36.0</v>
      </c>
      <c r="C38315" s="221">
        <v>24.0</v>
      </c>
    </row>
    <row r="38316">
      <c r="A38316" s="221">
        <v>41202.0</v>
      </c>
      <c r="B38316" s="221">
        <v>38.0</v>
      </c>
      <c r="C38316" s="221">
        <v>1.0</v>
      </c>
    </row>
    <row r="38317">
      <c r="A38317" s="221">
        <v>41203.0</v>
      </c>
      <c r="B38317" s="221">
        <v>34.0</v>
      </c>
      <c r="C38317" s="221">
        <v>478.0</v>
      </c>
    </row>
    <row r="38318">
      <c r="A38318" s="221">
        <v>41203.0</v>
      </c>
      <c r="B38318" s="221">
        <v>35.0</v>
      </c>
      <c r="C38318" s="221">
        <v>1.0</v>
      </c>
    </row>
    <row r="38319">
      <c r="A38319" s="221">
        <v>41203.0</v>
      </c>
      <c r="B38319" s="221">
        <v>36.0</v>
      </c>
      <c r="C38319" s="221">
        <v>24.0</v>
      </c>
    </row>
    <row r="38320">
      <c r="A38320" s="221">
        <v>41203.0</v>
      </c>
      <c r="B38320" s="221">
        <v>38.0</v>
      </c>
      <c r="C38320" s="221">
        <v>1.0</v>
      </c>
    </row>
    <row r="38321">
      <c r="A38321" s="221">
        <v>41204.0</v>
      </c>
      <c r="B38321" s="221">
        <v>34.0</v>
      </c>
      <c r="C38321" s="221">
        <v>478.0</v>
      </c>
    </row>
    <row r="38322">
      <c r="A38322" s="221">
        <v>41204.0</v>
      </c>
      <c r="B38322" s="221">
        <v>35.0</v>
      </c>
      <c r="C38322" s="221">
        <v>1.0</v>
      </c>
    </row>
    <row r="38323">
      <c r="A38323" s="221">
        <v>41204.0</v>
      </c>
      <c r="B38323" s="221">
        <v>36.0</v>
      </c>
      <c r="C38323" s="221">
        <v>24.0</v>
      </c>
    </row>
    <row r="38324">
      <c r="A38324" s="221">
        <v>41204.0</v>
      </c>
      <c r="B38324" s="221">
        <v>38.0</v>
      </c>
      <c r="C38324" s="221">
        <v>1.0</v>
      </c>
    </row>
    <row r="38325">
      <c r="A38325" s="221">
        <v>41205.0</v>
      </c>
      <c r="B38325" s="221">
        <v>34.0</v>
      </c>
      <c r="C38325" s="221">
        <v>478.0</v>
      </c>
    </row>
    <row r="38326">
      <c r="A38326" s="221">
        <v>41205.0</v>
      </c>
      <c r="B38326" s="221">
        <v>35.0</v>
      </c>
      <c r="C38326" s="221">
        <v>1.0</v>
      </c>
    </row>
    <row r="38327">
      <c r="A38327" s="221">
        <v>41205.0</v>
      </c>
      <c r="B38327" s="221">
        <v>36.0</v>
      </c>
      <c r="C38327" s="221">
        <v>24.0</v>
      </c>
    </row>
    <row r="38328">
      <c r="A38328" s="221">
        <v>41205.0</v>
      </c>
      <c r="B38328" s="221">
        <v>38.0</v>
      </c>
      <c r="C38328" s="221">
        <v>1.0</v>
      </c>
    </row>
    <row r="38329">
      <c r="A38329" s="221">
        <v>41206.0</v>
      </c>
      <c r="B38329" s="221">
        <v>34.0</v>
      </c>
      <c r="C38329" s="221">
        <v>478.0</v>
      </c>
    </row>
    <row r="38330">
      <c r="A38330" s="221">
        <v>41206.0</v>
      </c>
      <c r="B38330" s="221">
        <v>35.0</v>
      </c>
      <c r="C38330" s="221">
        <v>1.0</v>
      </c>
    </row>
    <row r="38331">
      <c r="A38331" s="221">
        <v>41206.0</v>
      </c>
      <c r="B38331" s="221">
        <v>36.0</v>
      </c>
      <c r="C38331" s="221">
        <v>24.0</v>
      </c>
    </row>
    <row r="38332">
      <c r="A38332" s="221">
        <v>41206.0</v>
      </c>
      <c r="B38332" s="221">
        <v>38.0</v>
      </c>
      <c r="C38332" s="221">
        <v>1.0</v>
      </c>
    </row>
    <row r="38333">
      <c r="A38333" s="221">
        <v>41207.0</v>
      </c>
      <c r="B38333" s="221">
        <v>34.0</v>
      </c>
      <c r="C38333" s="221">
        <v>478.0</v>
      </c>
    </row>
    <row r="38334">
      <c r="A38334" s="221">
        <v>41207.0</v>
      </c>
      <c r="B38334" s="221">
        <v>35.0</v>
      </c>
      <c r="C38334" s="221">
        <v>1.0</v>
      </c>
    </row>
    <row r="38335">
      <c r="A38335" s="221">
        <v>41207.0</v>
      </c>
      <c r="B38335" s="221">
        <v>36.0</v>
      </c>
      <c r="C38335" s="221">
        <v>24.0</v>
      </c>
    </row>
    <row r="38336">
      <c r="A38336" s="221">
        <v>41207.0</v>
      </c>
      <c r="B38336" s="221">
        <v>38.0</v>
      </c>
      <c r="C38336" s="221">
        <v>1.0</v>
      </c>
    </row>
    <row r="38337">
      <c r="A38337" s="221">
        <v>41208.0</v>
      </c>
      <c r="B38337" s="221">
        <v>34.0</v>
      </c>
      <c r="C38337" s="221">
        <v>478.0</v>
      </c>
    </row>
    <row r="38338">
      <c r="A38338" s="221">
        <v>41208.0</v>
      </c>
      <c r="B38338" s="221">
        <v>35.0</v>
      </c>
      <c r="C38338" s="221">
        <v>1.0</v>
      </c>
    </row>
    <row r="38339">
      <c r="A38339" s="221">
        <v>41208.0</v>
      </c>
      <c r="B38339" s="221">
        <v>36.0</v>
      </c>
      <c r="C38339" s="221">
        <v>24.0</v>
      </c>
    </row>
    <row r="38340">
      <c r="A38340" s="221">
        <v>41208.0</v>
      </c>
      <c r="B38340" s="221">
        <v>38.0</v>
      </c>
      <c r="C38340" s="221">
        <v>1.0</v>
      </c>
    </row>
    <row r="38341">
      <c r="A38341" s="221">
        <v>41210.0</v>
      </c>
      <c r="B38341" s="221">
        <v>34.0</v>
      </c>
      <c r="C38341" s="221">
        <v>478.0</v>
      </c>
    </row>
    <row r="38342">
      <c r="A38342" s="221">
        <v>41210.0</v>
      </c>
      <c r="B38342" s="221">
        <v>35.0</v>
      </c>
      <c r="C38342" s="221">
        <v>1.0</v>
      </c>
    </row>
    <row r="38343">
      <c r="A38343" s="221">
        <v>41210.0</v>
      </c>
      <c r="B38343" s="221">
        <v>36.0</v>
      </c>
      <c r="C38343" s="221">
        <v>24.0</v>
      </c>
    </row>
    <row r="38344">
      <c r="A38344" s="221">
        <v>41210.0</v>
      </c>
      <c r="B38344" s="221">
        <v>38.0</v>
      </c>
      <c r="C38344" s="221">
        <v>1.0</v>
      </c>
    </row>
    <row r="38345">
      <c r="A38345" s="221">
        <v>41211.0</v>
      </c>
      <c r="B38345" s="221">
        <v>34.0</v>
      </c>
      <c r="C38345" s="221">
        <v>478.0</v>
      </c>
    </row>
    <row r="38346">
      <c r="A38346" s="221">
        <v>41211.0</v>
      </c>
      <c r="B38346" s="221">
        <v>35.0</v>
      </c>
      <c r="C38346" s="221">
        <v>1.0</v>
      </c>
    </row>
    <row r="38347">
      <c r="A38347" s="221">
        <v>41211.0</v>
      </c>
      <c r="B38347" s="221">
        <v>36.0</v>
      </c>
      <c r="C38347" s="221">
        <v>24.0</v>
      </c>
    </row>
    <row r="38348">
      <c r="A38348" s="221">
        <v>41211.0</v>
      </c>
      <c r="B38348" s="221">
        <v>38.0</v>
      </c>
      <c r="C38348" s="221">
        <v>1.0</v>
      </c>
    </row>
    <row r="38349">
      <c r="A38349" s="221">
        <v>41212.0</v>
      </c>
      <c r="B38349" s="221">
        <v>34.0</v>
      </c>
      <c r="C38349" s="221">
        <v>308.0</v>
      </c>
    </row>
    <row r="38350">
      <c r="A38350" s="221">
        <v>41212.0</v>
      </c>
      <c r="B38350" s="221">
        <v>35.0</v>
      </c>
      <c r="C38350" s="221">
        <v>192.0</v>
      </c>
    </row>
    <row r="38351">
      <c r="A38351" s="221">
        <v>41212.0</v>
      </c>
      <c r="B38351" s="221">
        <v>36.0</v>
      </c>
      <c r="C38351" s="221">
        <v>69.0</v>
      </c>
    </row>
    <row r="38352">
      <c r="A38352" s="221">
        <v>41212.0</v>
      </c>
      <c r="B38352" s="221">
        <v>37.0</v>
      </c>
      <c r="C38352" s="221">
        <v>1.0</v>
      </c>
    </row>
    <row r="38353">
      <c r="A38353" s="221">
        <v>41212.0</v>
      </c>
      <c r="B38353" s="221">
        <v>38.0</v>
      </c>
      <c r="C38353" s="221">
        <v>1.0</v>
      </c>
    </row>
    <row r="38354">
      <c r="A38354" s="221">
        <v>41213.0</v>
      </c>
      <c r="B38354" s="221">
        <v>34.0</v>
      </c>
      <c r="C38354" s="221">
        <v>308.0</v>
      </c>
    </row>
    <row r="38355">
      <c r="A38355" s="221">
        <v>41213.0</v>
      </c>
      <c r="B38355" s="221">
        <v>35.0</v>
      </c>
      <c r="C38355" s="221">
        <v>192.0</v>
      </c>
    </row>
    <row r="38356">
      <c r="A38356" s="221">
        <v>41213.0</v>
      </c>
      <c r="B38356" s="221">
        <v>36.0</v>
      </c>
      <c r="C38356" s="221">
        <v>69.0</v>
      </c>
    </row>
    <row r="38357">
      <c r="A38357" s="221">
        <v>41213.0</v>
      </c>
      <c r="B38357" s="221">
        <v>37.0</v>
      </c>
      <c r="C38357" s="221">
        <v>1.0</v>
      </c>
    </row>
    <row r="38358">
      <c r="A38358" s="221">
        <v>41213.0</v>
      </c>
      <c r="B38358" s="221">
        <v>38.0</v>
      </c>
      <c r="C38358" s="221">
        <v>1.0</v>
      </c>
    </row>
    <row r="38359">
      <c r="A38359" s="221">
        <v>41214.0</v>
      </c>
      <c r="B38359" s="221">
        <v>34.0</v>
      </c>
      <c r="C38359" s="221">
        <v>308.0</v>
      </c>
    </row>
    <row r="38360">
      <c r="A38360" s="221">
        <v>41214.0</v>
      </c>
      <c r="B38360" s="221">
        <v>35.0</v>
      </c>
      <c r="C38360" s="221">
        <v>192.0</v>
      </c>
    </row>
    <row r="38361">
      <c r="A38361" s="221">
        <v>41214.0</v>
      </c>
      <c r="B38361" s="221">
        <v>36.0</v>
      </c>
      <c r="C38361" s="221">
        <v>69.0</v>
      </c>
    </row>
    <row r="38362">
      <c r="A38362" s="221">
        <v>41214.0</v>
      </c>
      <c r="B38362" s="221">
        <v>37.0</v>
      </c>
      <c r="C38362" s="221">
        <v>1.0</v>
      </c>
    </row>
    <row r="38363">
      <c r="A38363" s="221">
        <v>41214.0</v>
      </c>
      <c r="B38363" s="221">
        <v>38.0</v>
      </c>
      <c r="C38363" s="221">
        <v>1.0</v>
      </c>
    </row>
    <row r="38364">
      <c r="A38364" s="221">
        <v>41215.0</v>
      </c>
      <c r="B38364" s="221">
        <v>34.0</v>
      </c>
      <c r="C38364" s="221">
        <v>602.0</v>
      </c>
    </row>
    <row r="38365">
      <c r="A38365" s="221">
        <v>41215.0</v>
      </c>
      <c r="B38365" s="221">
        <v>35.0</v>
      </c>
      <c r="C38365" s="221">
        <v>476.0</v>
      </c>
    </row>
    <row r="38366">
      <c r="A38366" s="221">
        <v>41215.0</v>
      </c>
      <c r="B38366" s="221">
        <v>36.0</v>
      </c>
      <c r="C38366" s="221">
        <v>222.0</v>
      </c>
    </row>
    <row r="38367">
      <c r="A38367" s="221">
        <v>41215.0</v>
      </c>
      <c r="B38367" s="221">
        <v>37.0</v>
      </c>
      <c r="C38367" s="221">
        <v>1.0</v>
      </c>
    </row>
    <row r="38368">
      <c r="A38368" s="221">
        <v>41216.0</v>
      </c>
      <c r="B38368" s="221">
        <v>34.0</v>
      </c>
      <c r="C38368" s="221">
        <v>602.0</v>
      </c>
    </row>
    <row r="38369">
      <c r="A38369" s="221">
        <v>41216.0</v>
      </c>
      <c r="B38369" s="221">
        <v>35.0</v>
      </c>
      <c r="C38369" s="221">
        <v>476.0</v>
      </c>
    </row>
    <row r="38370">
      <c r="A38370" s="221">
        <v>41216.0</v>
      </c>
      <c r="B38370" s="221">
        <v>36.0</v>
      </c>
      <c r="C38370" s="221">
        <v>222.0</v>
      </c>
    </row>
    <row r="38371">
      <c r="A38371" s="221">
        <v>41216.0</v>
      </c>
      <c r="B38371" s="221">
        <v>37.0</v>
      </c>
      <c r="C38371" s="221">
        <v>1.0</v>
      </c>
    </row>
    <row r="38372">
      <c r="A38372" s="221">
        <v>41217.0</v>
      </c>
      <c r="B38372" s="221">
        <v>34.0</v>
      </c>
      <c r="C38372" s="221">
        <v>602.0</v>
      </c>
    </row>
    <row r="38373">
      <c r="A38373" s="221">
        <v>41217.0</v>
      </c>
      <c r="B38373" s="221">
        <v>35.0</v>
      </c>
      <c r="C38373" s="221">
        <v>476.0</v>
      </c>
    </row>
    <row r="38374">
      <c r="A38374" s="221">
        <v>41217.0</v>
      </c>
      <c r="B38374" s="221">
        <v>36.0</v>
      </c>
      <c r="C38374" s="221">
        <v>222.0</v>
      </c>
    </row>
    <row r="38375">
      <c r="A38375" s="221">
        <v>41217.0</v>
      </c>
      <c r="B38375" s="221">
        <v>37.0</v>
      </c>
      <c r="C38375" s="221">
        <v>1.0</v>
      </c>
    </row>
    <row r="38376">
      <c r="A38376" s="221">
        <v>41218.0</v>
      </c>
      <c r="B38376" s="221">
        <v>34.0</v>
      </c>
      <c r="C38376" s="221">
        <v>2058.0</v>
      </c>
    </row>
    <row r="38377">
      <c r="A38377" s="221">
        <v>41218.0</v>
      </c>
      <c r="B38377" s="221">
        <v>35.0</v>
      </c>
      <c r="C38377" s="221">
        <v>780.0</v>
      </c>
    </row>
    <row r="38378">
      <c r="A38378" s="221">
        <v>41218.0</v>
      </c>
      <c r="B38378" s="221">
        <v>36.0</v>
      </c>
      <c r="C38378" s="221">
        <v>588.0</v>
      </c>
    </row>
    <row r="38379">
      <c r="A38379" s="221">
        <v>41218.0</v>
      </c>
      <c r="B38379" s="221">
        <v>39.0</v>
      </c>
      <c r="C38379" s="221">
        <v>1.0</v>
      </c>
    </row>
    <row r="38380">
      <c r="A38380" s="221">
        <v>41219.0</v>
      </c>
      <c r="B38380" s="221">
        <v>34.0</v>
      </c>
      <c r="C38380" s="221">
        <v>2058.0</v>
      </c>
    </row>
    <row r="38381">
      <c r="A38381" s="221">
        <v>41219.0</v>
      </c>
      <c r="B38381" s="221">
        <v>35.0</v>
      </c>
      <c r="C38381" s="221">
        <v>780.0</v>
      </c>
    </row>
    <row r="38382">
      <c r="A38382" s="221">
        <v>41219.0</v>
      </c>
      <c r="B38382" s="221">
        <v>36.0</v>
      </c>
      <c r="C38382" s="221">
        <v>588.0</v>
      </c>
    </row>
    <row r="38383">
      <c r="A38383" s="221">
        <v>41219.0</v>
      </c>
      <c r="B38383" s="221">
        <v>39.0</v>
      </c>
      <c r="C38383" s="221">
        <v>1.0</v>
      </c>
    </row>
    <row r="38384">
      <c r="A38384" s="221">
        <v>41220.0</v>
      </c>
      <c r="B38384" s="221">
        <v>34.0</v>
      </c>
      <c r="C38384" s="221">
        <v>2058.0</v>
      </c>
    </row>
    <row r="38385">
      <c r="A38385" s="221">
        <v>41220.0</v>
      </c>
      <c r="B38385" s="221">
        <v>35.0</v>
      </c>
      <c r="C38385" s="221">
        <v>780.0</v>
      </c>
    </row>
    <row r="38386">
      <c r="A38386" s="221">
        <v>41220.0</v>
      </c>
      <c r="B38386" s="221">
        <v>36.0</v>
      </c>
      <c r="C38386" s="221">
        <v>588.0</v>
      </c>
    </row>
    <row r="38387">
      <c r="A38387" s="221">
        <v>41220.0</v>
      </c>
      <c r="B38387" s="221">
        <v>39.0</v>
      </c>
      <c r="C38387" s="221">
        <v>1.0</v>
      </c>
    </row>
    <row r="38388">
      <c r="A38388" s="221">
        <v>41223.0</v>
      </c>
      <c r="B38388" s="221">
        <v>34.0</v>
      </c>
      <c r="C38388" s="221">
        <v>2877402.0</v>
      </c>
    </row>
    <row r="38389">
      <c r="A38389" s="221">
        <v>41223.0</v>
      </c>
      <c r="B38389" s="221">
        <v>35.0</v>
      </c>
      <c r="C38389" s="221">
        <v>865822.0</v>
      </c>
    </row>
    <row r="38390">
      <c r="A38390" s="221">
        <v>41223.0</v>
      </c>
      <c r="B38390" s="221">
        <v>36.0</v>
      </c>
      <c r="C38390" s="221">
        <v>292778.0</v>
      </c>
    </row>
    <row r="38391">
      <c r="A38391" s="221">
        <v>41223.0</v>
      </c>
      <c r="B38391" s="221">
        <v>37.0</v>
      </c>
      <c r="C38391" s="221">
        <v>45803.0</v>
      </c>
    </row>
    <row r="38392">
      <c r="A38392" s="221">
        <v>41223.0</v>
      </c>
      <c r="B38392" s="221">
        <v>38.0</v>
      </c>
      <c r="C38392" s="221">
        <v>15228.0</v>
      </c>
    </row>
    <row r="38393">
      <c r="A38393" s="221">
        <v>41223.0</v>
      </c>
      <c r="B38393" s="221">
        <v>39.0</v>
      </c>
      <c r="C38393" s="221">
        <v>5201.0</v>
      </c>
    </row>
    <row r="38394">
      <c r="A38394" s="221">
        <v>41223.0</v>
      </c>
      <c r="B38394" s="221">
        <v>40.0</v>
      </c>
      <c r="C38394" s="221">
        <v>2138.0</v>
      </c>
    </row>
    <row r="38395">
      <c r="A38395" s="221">
        <v>41224.0</v>
      </c>
      <c r="B38395" s="221">
        <v>34.0</v>
      </c>
      <c r="C38395" s="221">
        <v>2877402.0</v>
      </c>
    </row>
    <row r="38396">
      <c r="A38396" s="221">
        <v>41224.0</v>
      </c>
      <c r="B38396" s="221">
        <v>35.0</v>
      </c>
      <c r="C38396" s="221">
        <v>865822.0</v>
      </c>
    </row>
    <row r="38397">
      <c r="A38397" s="221">
        <v>41224.0</v>
      </c>
      <c r="B38397" s="221">
        <v>36.0</v>
      </c>
      <c r="C38397" s="221">
        <v>292778.0</v>
      </c>
    </row>
    <row r="38398">
      <c r="A38398" s="221">
        <v>41224.0</v>
      </c>
      <c r="B38398" s="221">
        <v>37.0</v>
      </c>
      <c r="C38398" s="221">
        <v>45803.0</v>
      </c>
    </row>
    <row r="38399">
      <c r="A38399" s="221">
        <v>41224.0</v>
      </c>
      <c r="B38399" s="221">
        <v>38.0</v>
      </c>
      <c r="C38399" s="221">
        <v>15228.0</v>
      </c>
    </row>
    <row r="38400">
      <c r="A38400" s="221">
        <v>41224.0</v>
      </c>
      <c r="B38400" s="221">
        <v>39.0</v>
      </c>
      <c r="C38400" s="221">
        <v>5201.0</v>
      </c>
    </row>
    <row r="38401">
      <c r="A38401" s="221">
        <v>41224.0</v>
      </c>
      <c r="B38401" s="221">
        <v>40.0</v>
      </c>
      <c r="C38401" s="221">
        <v>2138.0</v>
      </c>
    </row>
    <row r="38402">
      <c r="A38402" s="221">
        <v>41236.0</v>
      </c>
      <c r="B38402" s="221">
        <v>34.0</v>
      </c>
      <c r="C38402" s="221">
        <v>1313168.0</v>
      </c>
    </row>
    <row r="38403">
      <c r="A38403" s="221">
        <v>41236.0</v>
      </c>
      <c r="B38403" s="221">
        <v>35.0</v>
      </c>
      <c r="C38403" s="221">
        <v>430794.0</v>
      </c>
    </row>
    <row r="38404">
      <c r="A38404" s="221">
        <v>41236.0</v>
      </c>
      <c r="B38404" s="221">
        <v>36.0</v>
      </c>
      <c r="C38404" s="221">
        <v>135255.0</v>
      </c>
    </row>
    <row r="38405">
      <c r="A38405" s="221">
        <v>41236.0</v>
      </c>
      <c r="B38405" s="221">
        <v>37.0</v>
      </c>
      <c r="C38405" s="221">
        <v>31628.0</v>
      </c>
    </row>
    <row r="38406">
      <c r="A38406" s="221">
        <v>41236.0</v>
      </c>
      <c r="B38406" s="221">
        <v>38.0</v>
      </c>
      <c r="C38406" s="221">
        <v>5480.0</v>
      </c>
    </row>
    <row r="38407">
      <c r="A38407" s="221">
        <v>41236.0</v>
      </c>
      <c r="B38407" s="221">
        <v>39.0</v>
      </c>
      <c r="C38407" s="221">
        <v>1748.0</v>
      </c>
    </row>
    <row r="38408">
      <c r="A38408" s="221">
        <v>41236.0</v>
      </c>
      <c r="B38408" s="221">
        <v>40.0</v>
      </c>
      <c r="C38408" s="221">
        <v>1146.0</v>
      </c>
    </row>
    <row r="38409">
      <c r="A38409" s="221">
        <v>41237.0</v>
      </c>
      <c r="B38409" s="221">
        <v>34.0</v>
      </c>
      <c r="C38409" s="221">
        <v>1313168.0</v>
      </c>
    </row>
    <row r="38410">
      <c r="A38410" s="221">
        <v>41237.0</v>
      </c>
      <c r="B38410" s="221">
        <v>35.0</v>
      </c>
      <c r="C38410" s="221">
        <v>430794.0</v>
      </c>
    </row>
    <row r="38411">
      <c r="A38411" s="221">
        <v>41237.0</v>
      </c>
      <c r="B38411" s="221">
        <v>36.0</v>
      </c>
      <c r="C38411" s="221">
        <v>135255.0</v>
      </c>
    </row>
    <row r="38412">
      <c r="A38412" s="221">
        <v>41237.0</v>
      </c>
      <c r="B38412" s="221">
        <v>37.0</v>
      </c>
      <c r="C38412" s="221">
        <v>31628.0</v>
      </c>
    </row>
    <row r="38413">
      <c r="A38413" s="221">
        <v>41237.0</v>
      </c>
      <c r="B38413" s="221">
        <v>38.0</v>
      </c>
      <c r="C38413" s="221">
        <v>5480.0</v>
      </c>
    </row>
    <row r="38414">
      <c r="A38414" s="221">
        <v>41237.0</v>
      </c>
      <c r="B38414" s="221">
        <v>39.0</v>
      </c>
      <c r="C38414" s="221">
        <v>1748.0</v>
      </c>
    </row>
    <row r="38415">
      <c r="A38415" s="221">
        <v>41237.0</v>
      </c>
      <c r="B38415" s="221">
        <v>40.0</v>
      </c>
      <c r="C38415" s="221">
        <v>1146.0</v>
      </c>
    </row>
    <row r="38416">
      <c r="A38416" s="221">
        <v>41238.0</v>
      </c>
      <c r="B38416" s="221">
        <v>34.0</v>
      </c>
      <c r="C38416" s="221">
        <v>1313168.0</v>
      </c>
    </row>
    <row r="38417">
      <c r="A38417" s="221">
        <v>41238.0</v>
      </c>
      <c r="B38417" s="221">
        <v>35.0</v>
      </c>
      <c r="C38417" s="221">
        <v>430794.0</v>
      </c>
    </row>
    <row r="38418">
      <c r="A38418" s="221">
        <v>41238.0</v>
      </c>
      <c r="B38418" s="221">
        <v>36.0</v>
      </c>
      <c r="C38418" s="221">
        <v>135255.0</v>
      </c>
    </row>
    <row r="38419">
      <c r="A38419" s="221">
        <v>41238.0</v>
      </c>
      <c r="B38419" s="221">
        <v>37.0</v>
      </c>
      <c r="C38419" s="221">
        <v>31628.0</v>
      </c>
    </row>
    <row r="38420">
      <c r="A38420" s="221">
        <v>41238.0</v>
      </c>
      <c r="B38420" s="221">
        <v>38.0</v>
      </c>
      <c r="C38420" s="221">
        <v>5480.0</v>
      </c>
    </row>
    <row r="38421">
      <c r="A38421" s="221">
        <v>41238.0</v>
      </c>
      <c r="B38421" s="221">
        <v>39.0</v>
      </c>
      <c r="C38421" s="221">
        <v>1748.0</v>
      </c>
    </row>
    <row r="38422">
      <c r="A38422" s="221">
        <v>41238.0</v>
      </c>
      <c r="B38422" s="221">
        <v>40.0</v>
      </c>
      <c r="C38422" s="221">
        <v>1146.0</v>
      </c>
    </row>
    <row r="38423">
      <c r="A38423" s="221">
        <v>41239.0</v>
      </c>
      <c r="B38423" s="221">
        <v>34.0</v>
      </c>
      <c r="C38423" s="221">
        <v>1313168.0</v>
      </c>
    </row>
    <row r="38424">
      <c r="A38424" s="221">
        <v>41239.0</v>
      </c>
      <c r="B38424" s="221">
        <v>35.0</v>
      </c>
      <c r="C38424" s="221">
        <v>430794.0</v>
      </c>
    </row>
    <row r="38425">
      <c r="A38425" s="221">
        <v>41239.0</v>
      </c>
      <c r="B38425" s="221">
        <v>36.0</v>
      </c>
      <c r="C38425" s="221">
        <v>135255.0</v>
      </c>
    </row>
    <row r="38426">
      <c r="A38426" s="221">
        <v>41239.0</v>
      </c>
      <c r="B38426" s="221">
        <v>37.0</v>
      </c>
      <c r="C38426" s="221">
        <v>31628.0</v>
      </c>
    </row>
    <row r="38427">
      <c r="A38427" s="221">
        <v>41239.0</v>
      </c>
      <c r="B38427" s="221">
        <v>38.0</v>
      </c>
      <c r="C38427" s="221">
        <v>5480.0</v>
      </c>
    </row>
    <row r="38428">
      <c r="A38428" s="221">
        <v>41239.0</v>
      </c>
      <c r="B38428" s="221">
        <v>39.0</v>
      </c>
      <c r="C38428" s="221">
        <v>1748.0</v>
      </c>
    </row>
    <row r="38429">
      <c r="A38429" s="221">
        <v>41239.0</v>
      </c>
      <c r="B38429" s="221">
        <v>40.0</v>
      </c>
      <c r="C38429" s="221">
        <v>1146.0</v>
      </c>
    </row>
    <row r="38430">
      <c r="A38430" s="221">
        <v>41239.0</v>
      </c>
      <c r="B38430" s="221">
        <v>11399.0</v>
      </c>
      <c r="C38430" s="221">
        <v>120.0</v>
      </c>
    </row>
    <row r="38431">
      <c r="A38431" s="221">
        <v>41239.0</v>
      </c>
      <c r="B38431" s="221">
        <v>11530.0</v>
      </c>
      <c r="C38431" s="221">
        <v>539.0</v>
      </c>
    </row>
    <row r="38432">
      <c r="A38432" s="221">
        <v>41239.0</v>
      </c>
      <c r="B38432" s="221">
        <v>11531.0</v>
      </c>
      <c r="C38432" s="221">
        <v>548.0</v>
      </c>
    </row>
    <row r="38433">
      <c r="A38433" s="221">
        <v>41239.0</v>
      </c>
      <c r="B38433" s="221">
        <v>11549.0</v>
      </c>
      <c r="C38433" s="221">
        <v>416.0</v>
      </c>
    </row>
    <row r="38434">
      <c r="A38434" s="221">
        <v>41239.0</v>
      </c>
      <c r="B38434" s="221">
        <v>11550.0</v>
      </c>
      <c r="C38434" s="221">
        <v>299.0</v>
      </c>
    </row>
    <row r="38435">
      <c r="A38435" s="221">
        <v>41240.0</v>
      </c>
      <c r="B38435" s="221">
        <v>34.0</v>
      </c>
      <c r="C38435" s="221">
        <v>1313168.0</v>
      </c>
    </row>
    <row r="38436">
      <c r="A38436" s="221">
        <v>41240.0</v>
      </c>
      <c r="B38436" s="221">
        <v>35.0</v>
      </c>
      <c r="C38436" s="221">
        <v>430794.0</v>
      </c>
    </row>
    <row r="38437">
      <c r="A38437" s="221">
        <v>41240.0</v>
      </c>
      <c r="B38437" s="221">
        <v>36.0</v>
      </c>
      <c r="C38437" s="221">
        <v>135255.0</v>
      </c>
    </row>
    <row r="38438">
      <c r="A38438" s="221">
        <v>41240.0</v>
      </c>
      <c r="B38438" s="221">
        <v>37.0</v>
      </c>
      <c r="C38438" s="221">
        <v>31628.0</v>
      </c>
    </row>
    <row r="38439">
      <c r="A38439" s="221">
        <v>41240.0</v>
      </c>
      <c r="B38439" s="221">
        <v>38.0</v>
      </c>
      <c r="C38439" s="221">
        <v>5480.0</v>
      </c>
    </row>
    <row r="38440">
      <c r="A38440" s="221">
        <v>41240.0</v>
      </c>
      <c r="B38440" s="221">
        <v>39.0</v>
      </c>
      <c r="C38440" s="221">
        <v>1748.0</v>
      </c>
    </row>
    <row r="38441">
      <c r="A38441" s="221">
        <v>41240.0</v>
      </c>
      <c r="B38441" s="221">
        <v>40.0</v>
      </c>
      <c r="C38441" s="221">
        <v>1146.0</v>
      </c>
    </row>
    <row r="38442">
      <c r="A38442" s="221">
        <v>41240.0</v>
      </c>
      <c r="B38442" s="221">
        <v>11399.0</v>
      </c>
      <c r="C38442" s="221">
        <v>120.0</v>
      </c>
    </row>
    <row r="38443">
      <c r="A38443" s="221">
        <v>41240.0</v>
      </c>
      <c r="B38443" s="221">
        <v>11530.0</v>
      </c>
      <c r="C38443" s="221">
        <v>539.0</v>
      </c>
    </row>
    <row r="38444">
      <c r="A38444" s="221">
        <v>41240.0</v>
      </c>
      <c r="B38444" s="221">
        <v>11531.0</v>
      </c>
      <c r="C38444" s="221">
        <v>548.0</v>
      </c>
    </row>
    <row r="38445">
      <c r="A38445" s="221">
        <v>41240.0</v>
      </c>
      <c r="B38445" s="221">
        <v>11549.0</v>
      </c>
      <c r="C38445" s="221">
        <v>416.0</v>
      </c>
    </row>
    <row r="38446">
      <c r="A38446" s="221">
        <v>41240.0</v>
      </c>
      <c r="B38446" s="221">
        <v>11550.0</v>
      </c>
      <c r="C38446" s="221">
        <v>299.0</v>
      </c>
    </row>
    <row r="38447">
      <c r="A38447" s="221">
        <v>41241.0</v>
      </c>
      <c r="B38447" s="221">
        <v>34.0</v>
      </c>
      <c r="C38447" s="221">
        <v>1313168.0</v>
      </c>
    </row>
    <row r="38448">
      <c r="A38448" s="221">
        <v>41241.0</v>
      </c>
      <c r="B38448" s="221">
        <v>35.0</v>
      </c>
      <c r="C38448" s="221">
        <v>430794.0</v>
      </c>
    </row>
    <row r="38449">
      <c r="A38449" s="221">
        <v>41241.0</v>
      </c>
      <c r="B38449" s="221">
        <v>36.0</v>
      </c>
      <c r="C38449" s="221">
        <v>135255.0</v>
      </c>
    </row>
    <row r="38450">
      <c r="A38450" s="221">
        <v>41241.0</v>
      </c>
      <c r="B38450" s="221">
        <v>37.0</v>
      </c>
      <c r="C38450" s="221">
        <v>31628.0</v>
      </c>
    </row>
    <row r="38451">
      <c r="A38451" s="221">
        <v>41241.0</v>
      </c>
      <c r="B38451" s="221">
        <v>38.0</v>
      </c>
      <c r="C38451" s="221">
        <v>5480.0</v>
      </c>
    </row>
    <row r="38452">
      <c r="A38452" s="221">
        <v>41241.0</v>
      </c>
      <c r="B38452" s="221">
        <v>39.0</v>
      </c>
      <c r="C38452" s="221">
        <v>1748.0</v>
      </c>
    </row>
    <row r="38453">
      <c r="A38453" s="221">
        <v>41241.0</v>
      </c>
      <c r="B38453" s="221">
        <v>40.0</v>
      </c>
      <c r="C38453" s="221">
        <v>1146.0</v>
      </c>
    </row>
    <row r="38454">
      <c r="A38454" s="221">
        <v>41241.0</v>
      </c>
      <c r="B38454" s="221">
        <v>11399.0</v>
      </c>
      <c r="C38454" s="221">
        <v>120.0</v>
      </c>
    </row>
    <row r="38455">
      <c r="A38455" s="221">
        <v>41241.0</v>
      </c>
      <c r="B38455" s="221">
        <v>11530.0</v>
      </c>
      <c r="C38455" s="221">
        <v>539.0</v>
      </c>
    </row>
    <row r="38456">
      <c r="A38456" s="221">
        <v>41241.0</v>
      </c>
      <c r="B38456" s="221">
        <v>11531.0</v>
      </c>
      <c r="C38456" s="221">
        <v>548.0</v>
      </c>
    </row>
    <row r="38457">
      <c r="A38457" s="221">
        <v>41241.0</v>
      </c>
      <c r="B38457" s="221">
        <v>11549.0</v>
      </c>
      <c r="C38457" s="221">
        <v>416.0</v>
      </c>
    </row>
    <row r="38458">
      <c r="A38458" s="221">
        <v>41241.0</v>
      </c>
      <c r="B38458" s="221">
        <v>11550.0</v>
      </c>
      <c r="C38458" s="221">
        <v>299.0</v>
      </c>
    </row>
    <row r="38459">
      <c r="A38459" s="221">
        <v>41249.0</v>
      </c>
      <c r="B38459" s="221">
        <v>34.0</v>
      </c>
      <c r="C38459" s="221">
        <v>2350704.0</v>
      </c>
    </row>
    <row r="38460">
      <c r="A38460" s="221">
        <v>41249.0</v>
      </c>
      <c r="B38460" s="221">
        <v>35.0</v>
      </c>
      <c r="C38460" s="221">
        <v>640058.0</v>
      </c>
    </row>
    <row r="38461">
      <c r="A38461" s="221">
        <v>41249.0</v>
      </c>
      <c r="B38461" s="221">
        <v>36.0</v>
      </c>
      <c r="C38461" s="221">
        <v>219718.0</v>
      </c>
    </row>
    <row r="38462">
      <c r="A38462" s="221">
        <v>41249.0</v>
      </c>
      <c r="B38462" s="221">
        <v>37.0</v>
      </c>
      <c r="C38462" s="221">
        <v>50538.0</v>
      </c>
    </row>
    <row r="38463">
      <c r="A38463" s="221">
        <v>41249.0</v>
      </c>
      <c r="B38463" s="221">
        <v>38.0</v>
      </c>
      <c r="C38463" s="221">
        <v>12686.0</v>
      </c>
    </row>
    <row r="38464">
      <c r="A38464" s="221">
        <v>41249.0</v>
      </c>
      <c r="B38464" s="221">
        <v>39.0</v>
      </c>
      <c r="C38464" s="221">
        <v>2739.0</v>
      </c>
    </row>
    <row r="38465">
      <c r="A38465" s="221">
        <v>41249.0</v>
      </c>
      <c r="B38465" s="221">
        <v>40.0</v>
      </c>
      <c r="C38465" s="221">
        <v>2469.0</v>
      </c>
    </row>
    <row r="38466">
      <c r="A38466" s="221">
        <v>41250.0</v>
      </c>
      <c r="B38466" s="221">
        <v>34.0</v>
      </c>
      <c r="C38466" s="221">
        <v>2350704.0</v>
      </c>
    </row>
    <row r="38467">
      <c r="A38467" s="221">
        <v>41250.0</v>
      </c>
      <c r="B38467" s="221">
        <v>35.0</v>
      </c>
      <c r="C38467" s="221">
        <v>640058.0</v>
      </c>
    </row>
    <row r="38468">
      <c r="A38468" s="221">
        <v>41250.0</v>
      </c>
      <c r="B38468" s="221">
        <v>36.0</v>
      </c>
      <c r="C38468" s="221">
        <v>219718.0</v>
      </c>
    </row>
    <row r="38469">
      <c r="A38469" s="221">
        <v>41250.0</v>
      </c>
      <c r="B38469" s="221">
        <v>37.0</v>
      </c>
      <c r="C38469" s="221">
        <v>50538.0</v>
      </c>
    </row>
    <row r="38470">
      <c r="A38470" s="221">
        <v>41250.0</v>
      </c>
      <c r="B38470" s="221">
        <v>38.0</v>
      </c>
      <c r="C38470" s="221">
        <v>12686.0</v>
      </c>
    </row>
    <row r="38471">
      <c r="A38471" s="221">
        <v>41250.0</v>
      </c>
      <c r="B38471" s="221">
        <v>39.0</v>
      </c>
      <c r="C38471" s="221">
        <v>2739.0</v>
      </c>
    </row>
    <row r="38472">
      <c r="A38472" s="221">
        <v>41250.0</v>
      </c>
      <c r="B38472" s="221">
        <v>40.0</v>
      </c>
      <c r="C38472" s="221">
        <v>2469.0</v>
      </c>
    </row>
    <row r="38473">
      <c r="A38473" s="221">
        <v>41251.0</v>
      </c>
      <c r="B38473" s="221">
        <v>34.0</v>
      </c>
      <c r="C38473" s="221">
        <v>2350704.0</v>
      </c>
    </row>
    <row r="38474">
      <c r="A38474" s="221">
        <v>41251.0</v>
      </c>
      <c r="B38474" s="221">
        <v>35.0</v>
      </c>
      <c r="C38474" s="221">
        <v>640058.0</v>
      </c>
    </row>
    <row r="38475">
      <c r="A38475" s="221">
        <v>41251.0</v>
      </c>
      <c r="B38475" s="221">
        <v>36.0</v>
      </c>
      <c r="C38475" s="221">
        <v>219718.0</v>
      </c>
    </row>
    <row r="38476">
      <c r="A38476" s="221">
        <v>41251.0</v>
      </c>
      <c r="B38476" s="221">
        <v>37.0</v>
      </c>
      <c r="C38476" s="221">
        <v>50538.0</v>
      </c>
    </row>
    <row r="38477">
      <c r="A38477" s="221">
        <v>41251.0</v>
      </c>
      <c r="B38477" s="221">
        <v>38.0</v>
      </c>
      <c r="C38477" s="221">
        <v>12686.0</v>
      </c>
    </row>
    <row r="38478">
      <c r="A38478" s="221">
        <v>41251.0</v>
      </c>
      <c r="B38478" s="221">
        <v>39.0</v>
      </c>
      <c r="C38478" s="221">
        <v>2739.0</v>
      </c>
    </row>
    <row r="38479">
      <c r="A38479" s="221">
        <v>41251.0</v>
      </c>
      <c r="B38479" s="221">
        <v>40.0</v>
      </c>
      <c r="C38479" s="221">
        <v>2469.0</v>
      </c>
    </row>
    <row r="38480">
      <c r="A38480" s="221">
        <v>41252.0</v>
      </c>
      <c r="B38480" s="221">
        <v>34.0</v>
      </c>
      <c r="C38480" s="221">
        <v>2350704.0</v>
      </c>
    </row>
    <row r="38481">
      <c r="A38481" s="221">
        <v>41252.0</v>
      </c>
      <c r="B38481" s="221">
        <v>35.0</v>
      </c>
      <c r="C38481" s="221">
        <v>640058.0</v>
      </c>
    </row>
    <row r="38482">
      <c r="A38482" s="221">
        <v>41252.0</v>
      </c>
      <c r="B38482" s="221">
        <v>36.0</v>
      </c>
      <c r="C38482" s="221">
        <v>219718.0</v>
      </c>
    </row>
    <row r="38483">
      <c r="A38483" s="221">
        <v>41252.0</v>
      </c>
      <c r="B38483" s="221">
        <v>37.0</v>
      </c>
      <c r="C38483" s="221">
        <v>50538.0</v>
      </c>
    </row>
    <row r="38484">
      <c r="A38484" s="221">
        <v>41252.0</v>
      </c>
      <c r="B38484" s="221">
        <v>38.0</v>
      </c>
      <c r="C38484" s="221">
        <v>12686.0</v>
      </c>
    </row>
    <row r="38485">
      <c r="A38485" s="221">
        <v>41252.0</v>
      </c>
      <c r="B38485" s="221">
        <v>39.0</v>
      </c>
      <c r="C38485" s="221">
        <v>2739.0</v>
      </c>
    </row>
    <row r="38486">
      <c r="A38486" s="221">
        <v>41252.0</v>
      </c>
      <c r="B38486" s="221">
        <v>40.0</v>
      </c>
      <c r="C38486" s="221">
        <v>2469.0</v>
      </c>
    </row>
    <row r="38487">
      <c r="A38487" s="221">
        <v>41253.0</v>
      </c>
      <c r="B38487" s="221">
        <v>34.0</v>
      </c>
      <c r="C38487" s="221">
        <v>2350704.0</v>
      </c>
    </row>
    <row r="38488">
      <c r="A38488" s="221">
        <v>41253.0</v>
      </c>
      <c r="B38488" s="221">
        <v>35.0</v>
      </c>
      <c r="C38488" s="221">
        <v>640058.0</v>
      </c>
    </row>
    <row r="38489">
      <c r="A38489" s="221">
        <v>41253.0</v>
      </c>
      <c r="B38489" s="221">
        <v>36.0</v>
      </c>
      <c r="C38489" s="221">
        <v>219718.0</v>
      </c>
    </row>
    <row r="38490">
      <c r="A38490" s="221">
        <v>41253.0</v>
      </c>
      <c r="B38490" s="221">
        <v>37.0</v>
      </c>
      <c r="C38490" s="221">
        <v>50538.0</v>
      </c>
    </row>
    <row r="38491">
      <c r="A38491" s="221">
        <v>41253.0</v>
      </c>
      <c r="B38491" s="221">
        <v>38.0</v>
      </c>
      <c r="C38491" s="221">
        <v>12686.0</v>
      </c>
    </row>
    <row r="38492">
      <c r="A38492" s="221">
        <v>41253.0</v>
      </c>
      <c r="B38492" s="221">
        <v>39.0</v>
      </c>
      <c r="C38492" s="221">
        <v>2739.0</v>
      </c>
    </row>
    <row r="38493">
      <c r="A38493" s="221">
        <v>41253.0</v>
      </c>
      <c r="B38493" s="221">
        <v>40.0</v>
      </c>
      <c r="C38493" s="221">
        <v>2469.0</v>
      </c>
    </row>
    <row r="38494">
      <c r="A38494" s="221">
        <v>41253.0</v>
      </c>
      <c r="B38494" s="221">
        <v>11399.0</v>
      </c>
      <c r="C38494" s="221">
        <v>180.0</v>
      </c>
    </row>
    <row r="38495">
      <c r="A38495" s="221">
        <v>41253.0</v>
      </c>
      <c r="B38495" s="221">
        <v>11530.0</v>
      </c>
      <c r="C38495" s="221">
        <v>445.0</v>
      </c>
    </row>
    <row r="38496">
      <c r="A38496" s="221">
        <v>41253.0</v>
      </c>
      <c r="B38496" s="221">
        <v>11531.0</v>
      </c>
      <c r="C38496" s="221">
        <v>549.0</v>
      </c>
    </row>
    <row r="38497">
      <c r="A38497" s="221">
        <v>41253.0</v>
      </c>
      <c r="B38497" s="221">
        <v>11549.0</v>
      </c>
      <c r="C38497" s="221">
        <v>493.0</v>
      </c>
    </row>
    <row r="38498">
      <c r="A38498" s="221">
        <v>41253.0</v>
      </c>
      <c r="B38498" s="221">
        <v>11550.0</v>
      </c>
      <c r="C38498" s="221">
        <v>494.0</v>
      </c>
    </row>
    <row r="38499">
      <c r="A38499" s="221">
        <v>41254.0</v>
      </c>
      <c r="B38499" s="221">
        <v>34.0</v>
      </c>
      <c r="C38499" s="221">
        <v>2350704.0</v>
      </c>
    </row>
    <row r="38500">
      <c r="A38500" s="221">
        <v>41254.0</v>
      </c>
      <c r="B38500" s="221">
        <v>35.0</v>
      </c>
      <c r="C38500" s="221">
        <v>640058.0</v>
      </c>
    </row>
    <row r="38501">
      <c r="A38501" s="221">
        <v>41254.0</v>
      </c>
      <c r="B38501" s="221">
        <v>36.0</v>
      </c>
      <c r="C38501" s="221">
        <v>219718.0</v>
      </c>
    </row>
    <row r="38502">
      <c r="A38502" s="221">
        <v>41254.0</v>
      </c>
      <c r="B38502" s="221">
        <v>37.0</v>
      </c>
      <c r="C38502" s="221">
        <v>50538.0</v>
      </c>
    </row>
    <row r="38503">
      <c r="A38503" s="221">
        <v>41254.0</v>
      </c>
      <c r="B38503" s="221">
        <v>38.0</v>
      </c>
      <c r="C38503" s="221">
        <v>12686.0</v>
      </c>
    </row>
    <row r="38504">
      <c r="A38504" s="221">
        <v>41254.0</v>
      </c>
      <c r="B38504" s="221">
        <v>39.0</v>
      </c>
      <c r="C38504" s="221">
        <v>2739.0</v>
      </c>
    </row>
    <row r="38505">
      <c r="A38505" s="221">
        <v>41254.0</v>
      </c>
      <c r="B38505" s="221">
        <v>40.0</v>
      </c>
      <c r="C38505" s="221">
        <v>2469.0</v>
      </c>
    </row>
    <row r="38506">
      <c r="A38506" s="221">
        <v>41254.0</v>
      </c>
      <c r="B38506" s="221">
        <v>11399.0</v>
      </c>
      <c r="C38506" s="221">
        <v>180.0</v>
      </c>
    </row>
    <row r="38507">
      <c r="A38507" s="221">
        <v>41254.0</v>
      </c>
      <c r="B38507" s="221">
        <v>11530.0</v>
      </c>
      <c r="C38507" s="221">
        <v>445.0</v>
      </c>
    </row>
    <row r="38508">
      <c r="A38508" s="221">
        <v>41254.0</v>
      </c>
      <c r="B38508" s="221">
        <v>11531.0</v>
      </c>
      <c r="C38508" s="221">
        <v>549.0</v>
      </c>
    </row>
    <row r="38509">
      <c r="A38509" s="221">
        <v>41254.0</v>
      </c>
      <c r="B38509" s="221">
        <v>11549.0</v>
      </c>
      <c r="C38509" s="221">
        <v>493.0</v>
      </c>
    </row>
    <row r="38510">
      <c r="A38510" s="221">
        <v>41254.0</v>
      </c>
      <c r="B38510" s="221">
        <v>11550.0</v>
      </c>
      <c r="C38510" s="221">
        <v>494.0</v>
      </c>
    </row>
    <row r="38511">
      <c r="A38511" s="221">
        <v>41255.0</v>
      </c>
      <c r="B38511" s="221">
        <v>34.0</v>
      </c>
      <c r="C38511" s="221">
        <v>2350704.0</v>
      </c>
    </row>
    <row r="38512">
      <c r="A38512" s="221">
        <v>41255.0</v>
      </c>
      <c r="B38512" s="221">
        <v>35.0</v>
      </c>
      <c r="C38512" s="221">
        <v>640058.0</v>
      </c>
    </row>
    <row r="38513">
      <c r="A38513" s="221">
        <v>41255.0</v>
      </c>
      <c r="B38513" s="221">
        <v>36.0</v>
      </c>
      <c r="C38513" s="221">
        <v>219718.0</v>
      </c>
    </row>
    <row r="38514">
      <c r="A38514" s="221">
        <v>41255.0</v>
      </c>
      <c r="B38514" s="221">
        <v>37.0</v>
      </c>
      <c r="C38514" s="221">
        <v>50538.0</v>
      </c>
    </row>
    <row r="38515">
      <c r="A38515" s="221">
        <v>41255.0</v>
      </c>
      <c r="B38515" s="221">
        <v>38.0</v>
      </c>
      <c r="C38515" s="221">
        <v>12686.0</v>
      </c>
    </row>
    <row r="38516">
      <c r="A38516" s="221">
        <v>41255.0</v>
      </c>
      <c r="B38516" s="221">
        <v>39.0</v>
      </c>
      <c r="C38516" s="221">
        <v>2739.0</v>
      </c>
    </row>
    <row r="38517">
      <c r="A38517" s="221">
        <v>41255.0</v>
      </c>
      <c r="B38517" s="221">
        <v>40.0</v>
      </c>
      <c r="C38517" s="221">
        <v>2469.0</v>
      </c>
    </row>
    <row r="38518">
      <c r="A38518" s="221">
        <v>41255.0</v>
      </c>
      <c r="B38518" s="221">
        <v>11399.0</v>
      </c>
      <c r="C38518" s="221">
        <v>180.0</v>
      </c>
    </row>
    <row r="38519">
      <c r="A38519" s="221">
        <v>41255.0</v>
      </c>
      <c r="B38519" s="221">
        <v>11530.0</v>
      </c>
      <c r="C38519" s="221">
        <v>445.0</v>
      </c>
    </row>
    <row r="38520">
      <c r="A38520" s="221">
        <v>41255.0</v>
      </c>
      <c r="B38520" s="221">
        <v>11531.0</v>
      </c>
      <c r="C38520" s="221">
        <v>549.0</v>
      </c>
    </row>
    <row r="38521">
      <c r="A38521" s="221">
        <v>41255.0</v>
      </c>
      <c r="B38521" s="221">
        <v>11549.0</v>
      </c>
      <c r="C38521" s="221">
        <v>493.0</v>
      </c>
    </row>
    <row r="38522">
      <c r="A38522" s="221">
        <v>41255.0</v>
      </c>
      <c r="B38522" s="221">
        <v>11550.0</v>
      </c>
      <c r="C38522" s="221">
        <v>494.0</v>
      </c>
    </row>
    <row r="38523">
      <c r="A38523" s="221">
        <v>41270.0</v>
      </c>
      <c r="B38523" s="221">
        <v>34.0</v>
      </c>
      <c r="C38523" s="221">
        <v>39244.0</v>
      </c>
    </row>
    <row r="38524">
      <c r="A38524" s="221">
        <v>41270.0</v>
      </c>
      <c r="B38524" s="221">
        <v>35.0</v>
      </c>
      <c r="C38524" s="221">
        <v>3556.0</v>
      </c>
    </row>
    <row r="38525">
      <c r="A38525" s="221">
        <v>41270.0</v>
      </c>
      <c r="B38525" s="221">
        <v>36.0</v>
      </c>
      <c r="C38525" s="221">
        <v>278.0</v>
      </c>
    </row>
    <row r="38526">
      <c r="A38526" s="221">
        <v>41270.0</v>
      </c>
      <c r="B38526" s="221">
        <v>40.0</v>
      </c>
      <c r="C38526" s="221">
        <v>66.0</v>
      </c>
    </row>
    <row r="38527">
      <c r="A38527" s="221">
        <v>41271.0</v>
      </c>
      <c r="B38527" s="221">
        <v>34.0</v>
      </c>
      <c r="C38527" s="221">
        <v>39244.0</v>
      </c>
    </row>
    <row r="38528">
      <c r="A38528" s="221">
        <v>41271.0</v>
      </c>
      <c r="B38528" s="221">
        <v>35.0</v>
      </c>
      <c r="C38528" s="221">
        <v>3556.0</v>
      </c>
    </row>
    <row r="38529">
      <c r="A38529" s="221">
        <v>41271.0</v>
      </c>
      <c r="B38529" s="221">
        <v>36.0</v>
      </c>
      <c r="C38529" s="221">
        <v>278.0</v>
      </c>
    </row>
    <row r="38530">
      <c r="A38530" s="221">
        <v>41271.0</v>
      </c>
      <c r="B38530" s="221">
        <v>40.0</v>
      </c>
      <c r="C38530" s="221">
        <v>66.0</v>
      </c>
    </row>
    <row r="38531">
      <c r="A38531" s="221">
        <v>41272.0</v>
      </c>
      <c r="B38531" s="221">
        <v>34.0</v>
      </c>
      <c r="C38531" s="221">
        <v>39244.0</v>
      </c>
    </row>
    <row r="38532">
      <c r="A38532" s="221">
        <v>41272.0</v>
      </c>
      <c r="B38532" s="221">
        <v>35.0</v>
      </c>
      <c r="C38532" s="221">
        <v>3556.0</v>
      </c>
    </row>
    <row r="38533">
      <c r="A38533" s="221">
        <v>41272.0</v>
      </c>
      <c r="B38533" s="221">
        <v>36.0</v>
      </c>
      <c r="C38533" s="221">
        <v>278.0</v>
      </c>
    </row>
    <row r="38534">
      <c r="A38534" s="221">
        <v>41272.0</v>
      </c>
      <c r="B38534" s="221">
        <v>40.0</v>
      </c>
      <c r="C38534" s="221">
        <v>66.0</v>
      </c>
    </row>
    <row r="38535">
      <c r="A38535" s="221">
        <v>41273.0</v>
      </c>
      <c r="B38535" s="221">
        <v>34.0</v>
      </c>
      <c r="C38535" s="221">
        <v>39244.0</v>
      </c>
    </row>
    <row r="38536">
      <c r="A38536" s="221">
        <v>41273.0</v>
      </c>
      <c r="B38536" s="221">
        <v>35.0</v>
      </c>
      <c r="C38536" s="221">
        <v>3556.0</v>
      </c>
    </row>
    <row r="38537">
      <c r="A38537" s="221">
        <v>41273.0</v>
      </c>
      <c r="B38537" s="221">
        <v>36.0</v>
      </c>
      <c r="C38537" s="221">
        <v>278.0</v>
      </c>
    </row>
    <row r="38538">
      <c r="A38538" s="221">
        <v>41273.0</v>
      </c>
      <c r="B38538" s="221">
        <v>40.0</v>
      </c>
      <c r="C38538" s="221">
        <v>66.0</v>
      </c>
    </row>
    <row r="38539">
      <c r="A38539" s="221">
        <v>41274.0</v>
      </c>
      <c r="B38539" s="221">
        <v>34.0</v>
      </c>
      <c r="C38539" s="221">
        <v>39244.0</v>
      </c>
    </row>
    <row r="38540">
      <c r="A38540" s="221">
        <v>41274.0</v>
      </c>
      <c r="B38540" s="221">
        <v>35.0</v>
      </c>
      <c r="C38540" s="221">
        <v>3556.0</v>
      </c>
    </row>
    <row r="38541">
      <c r="A38541" s="221">
        <v>41274.0</v>
      </c>
      <c r="B38541" s="221">
        <v>36.0</v>
      </c>
      <c r="C38541" s="221">
        <v>278.0</v>
      </c>
    </row>
    <row r="38542">
      <c r="A38542" s="221">
        <v>41274.0</v>
      </c>
      <c r="B38542" s="221">
        <v>40.0</v>
      </c>
      <c r="C38542" s="221">
        <v>66.0</v>
      </c>
    </row>
    <row r="38543">
      <c r="A38543" s="221">
        <v>41275.0</v>
      </c>
      <c r="B38543" s="221">
        <v>34.0</v>
      </c>
      <c r="C38543" s="221">
        <v>39244.0</v>
      </c>
    </row>
    <row r="38544">
      <c r="A38544" s="221">
        <v>41275.0</v>
      </c>
      <c r="B38544" s="221">
        <v>35.0</v>
      </c>
      <c r="C38544" s="221">
        <v>3556.0</v>
      </c>
    </row>
    <row r="38545">
      <c r="A38545" s="221">
        <v>41275.0</v>
      </c>
      <c r="B38545" s="221">
        <v>36.0</v>
      </c>
      <c r="C38545" s="221">
        <v>278.0</v>
      </c>
    </row>
    <row r="38546">
      <c r="A38546" s="221">
        <v>41275.0</v>
      </c>
      <c r="B38546" s="221">
        <v>40.0</v>
      </c>
      <c r="C38546" s="221">
        <v>66.0</v>
      </c>
    </row>
    <row r="38547">
      <c r="A38547" s="221">
        <v>41276.0</v>
      </c>
      <c r="B38547" s="221">
        <v>34.0</v>
      </c>
      <c r="C38547" s="221">
        <v>39244.0</v>
      </c>
    </row>
    <row r="38548">
      <c r="A38548" s="221">
        <v>41276.0</v>
      </c>
      <c r="B38548" s="221">
        <v>35.0</v>
      </c>
      <c r="C38548" s="221">
        <v>3556.0</v>
      </c>
    </row>
    <row r="38549">
      <c r="A38549" s="221">
        <v>41276.0</v>
      </c>
      <c r="B38549" s="221">
        <v>36.0</v>
      </c>
      <c r="C38549" s="221">
        <v>278.0</v>
      </c>
    </row>
    <row r="38550">
      <c r="A38550" s="221">
        <v>41276.0</v>
      </c>
      <c r="B38550" s="221">
        <v>40.0</v>
      </c>
      <c r="C38550" s="221">
        <v>66.0</v>
      </c>
    </row>
    <row r="38551">
      <c r="A38551" s="221">
        <v>41277.0</v>
      </c>
      <c r="B38551" s="221">
        <v>34.0</v>
      </c>
      <c r="C38551" s="221">
        <v>39244.0</v>
      </c>
    </row>
    <row r="38552">
      <c r="A38552" s="221">
        <v>41277.0</v>
      </c>
      <c r="B38552" s="221">
        <v>35.0</v>
      </c>
      <c r="C38552" s="221">
        <v>3556.0</v>
      </c>
    </row>
    <row r="38553">
      <c r="A38553" s="221">
        <v>41277.0</v>
      </c>
      <c r="B38553" s="221">
        <v>36.0</v>
      </c>
      <c r="C38553" s="221">
        <v>278.0</v>
      </c>
    </row>
    <row r="38554">
      <c r="A38554" s="221">
        <v>41277.0</v>
      </c>
      <c r="B38554" s="221">
        <v>40.0</v>
      </c>
      <c r="C38554" s="221">
        <v>66.0</v>
      </c>
    </row>
    <row r="38555">
      <c r="A38555" s="221">
        <v>41286.0</v>
      </c>
      <c r="B38555" s="221">
        <v>34.0</v>
      </c>
      <c r="C38555" s="221">
        <v>18756.0</v>
      </c>
    </row>
    <row r="38556">
      <c r="A38556" s="221">
        <v>41286.0</v>
      </c>
      <c r="B38556" s="221">
        <v>35.0</v>
      </c>
      <c r="C38556" s="221">
        <v>8333.0</v>
      </c>
    </row>
    <row r="38557">
      <c r="A38557" s="221">
        <v>41286.0</v>
      </c>
      <c r="B38557" s="221">
        <v>39.0</v>
      </c>
      <c r="C38557" s="221">
        <v>112.0</v>
      </c>
    </row>
    <row r="38558">
      <c r="A38558" s="221">
        <v>41286.0</v>
      </c>
      <c r="B38558" s="221">
        <v>40.0</v>
      </c>
      <c r="C38558" s="221">
        <v>44.0</v>
      </c>
    </row>
    <row r="38559">
      <c r="A38559" s="221">
        <v>41287.0</v>
      </c>
      <c r="B38559" s="221">
        <v>34.0</v>
      </c>
      <c r="C38559" s="221">
        <v>18756.0</v>
      </c>
    </row>
    <row r="38560">
      <c r="A38560" s="221">
        <v>41287.0</v>
      </c>
      <c r="B38560" s="221">
        <v>35.0</v>
      </c>
      <c r="C38560" s="221">
        <v>8333.0</v>
      </c>
    </row>
    <row r="38561">
      <c r="A38561" s="221">
        <v>41287.0</v>
      </c>
      <c r="B38561" s="221">
        <v>39.0</v>
      </c>
      <c r="C38561" s="221">
        <v>112.0</v>
      </c>
    </row>
    <row r="38562">
      <c r="A38562" s="221">
        <v>41287.0</v>
      </c>
      <c r="B38562" s="221">
        <v>40.0</v>
      </c>
      <c r="C38562" s="221">
        <v>44.0</v>
      </c>
    </row>
    <row r="38563">
      <c r="A38563" s="221">
        <v>41290.0</v>
      </c>
      <c r="B38563" s="221">
        <v>34.0</v>
      </c>
      <c r="C38563" s="221">
        <v>18756.0</v>
      </c>
    </row>
    <row r="38564">
      <c r="A38564" s="221">
        <v>41290.0</v>
      </c>
      <c r="B38564" s="221">
        <v>39.0</v>
      </c>
      <c r="C38564" s="221">
        <v>112.0</v>
      </c>
    </row>
    <row r="38565">
      <c r="A38565" s="221">
        <v>41290.0</v>
      </c>
      <c r="B38565" s="221">
        <v>40.0</v>
      </c>
      <c r="C38565" s="221">
        <v>44.0</v>
      </c>
    </row>
    <row r="38566">
      <c r="A38566" s="221">
        <v>41291.0</v>
      </c>
      <c r="B38566" s="221">
        <v>34.0</v>
      </c>
      <c r="C38566" s="221">
        <v>18756.0</v>
      </c>
    </row>
    <row r="38567">
      <c r="A38567" s="221">
        <v>41291.0</v>
      </c>
      <c r="B38567" s="221">
        <v>39.0</v>
      </c>
      <c r="C38567" s="221">
        <v>112.0</v>
      </c>
    </row>
    <row r="38568">
      <c r="A38568" s="221">
        <v>41291.0</v>
      </c>
      <c r="B38568" s="221">
        <v>40.0</v>
      </c>
      <c r="C38568" s="221">
        <v>44.0</v>
      </c>
    </row>
    <row r="38569">
      <c r="A38569" s="221">
        <v>41294.0</v>
      </c>
      <c r="B38569" s="221">
        <v>34.0</v>
      </c>
      <c r="C38569" s="221">
        <v>18756.0</v>
      </c>
    </row>
    <row r="38570">
      <c r="A38570" s="221">
        <v>41294.0</v>
      </c>
      <c r="B38570" s="221">
        <v>39.0</v>
      </c>
      <c r="C38570" s="221">
        <v>112.0</v>
      </c>
    </row>
    <row r="38571">
      <c r="A38571" s="221">
        <v>41294.0</v>
      </c>
      <c r="B38571" s="221">
        <v>40.0</v>
      </c>
      <c r="C38571" s="221">
        <v>44.0</v>
      </c>
    </row>
    <row r="38572">
      <c r="A38572" s="221">
        <v>41295.0</v>
      </c>
      <c r="B38572" s="221">
        <v>34.0</v>
      </c>
      <c r="C38572" s="221">
        <v>18756.0</v>
      </c>
    </row>
    <row r="38573">
      <c r="A38573" s="221">
        <v>41295.0</v>
      </c>
      <c r="B38573" s="221">
        <v>39.0</v>
      </c>
      <c r="C38573" s="221">
        <v>112.0</v>
      </c>
    </row>
    <row r="38574">
      <c r="A38574" s="221">
        <v>41295.0</v>
      </c>
      <c r="B38574" s="221">
        <v>40.0</v>
      </c>
      <c r="C38574" s="221">
        <v>44.0</v>
      </c>
    </row>
    <row r="38575">
      <c r="A38575" s="221">
        <v>41298.0</v>
      </c>
      <c r="B38575" s="221">
        <v>34.0</v>
      </c>
      <c r="C38575" s="221">
        <v>18756.0</v>
      </c>
    </row>
    <row r="38576">
      <c r="A38576" s="221">
        <v>41298.0</v>
      </c>
      <c r="B38576" s="221">
        <v>39.0</v>
      </c>
      <c r="C38576" s="221">
        <v>112.0</v>
      </c>
    </row>
    <row r="38577">
      <c r="A38577" s="221">
        <v>41298.0</v>
      </c>
      <c r="B38577" s="221">
        <v>40.0</v>
      </c>
      <c r="C38577" s="221">
        <v>44.0</v>
      </c>
    </row>
    <row r="38578">
      <c r="A38578" s="221">
        <v>41299.0</v>
      </c>
      <c r="B38578" s="221">
        <v>34.0</v>
      </c>
      <c r="C38578" s="221">
        <v>18756.0</v>
      </c>
    </row>
    <row r="38579">
      <c r="A38579" s="221">
        <v>41299.0</v>
      </c>
      <c r="B38579" s="221">
        <v>39.0</v>
      </c>
      <c r="C38579" s="221">
        <v>112.0</v>
      </c>
    </row>
    <row r="38580">
      <c r="A38580" s="221">
        <v>41299.0</v>
      </c>
      <c r="B38580" s="221">
        <v>40.0</v>
      </c>
      <c r="C38580" s="221">
        <v>44.0</v>
      </c>
    </row>
    <row r="38581">
      <c r="A38581" s="221">
        <v>41314.0</v>
      </c>
      <c r="B38581" s="221">
        <v>11399.0</v>
      </c>
      <c r="C38581" s="221">
        <v>1.0</v>
      </c>
    </row>
    <row r="38582">
      <c r="A38582" s="221">
        <v>41314.0</v>
      </c>
      <c r="B38582" s="221">
        <v>16673.0</v>
      </c>
      <c r="C38582" s="221">
        <v>120.0</v>
      </c>
    </row>
    <row r="38583">
      <c r="A38583" s="221">
        <v>41314.0</v>
      </c>
      <c r="B38583" s="221">
        <v>16679.0</v>
      </c>
      <c r="C38583" s="221">
        <v>48.0</v>
      </c>
    </row>
    <row r="38584">
      <c r="A38584" s="221">
        <v>41316.0</v>
      </c>
      <c r="B38584" s="221">
        <v>11399.0</v>
      </c>
      <c r="C38584" s="221">
        <v>1.0</v>
      </c>
    </row>
    <row r="38585">
      <c r="A38585" s="221">
        <v>41316.0</v>
      </c>
      <c r="B38585" s="221">
        <v>16673.0</v>
      </c>
      <c r="C38585" s="221">
        <v>120.0</v>
      </c>
    </row>
    <row r="38586">
      <c r="A38586" s="221">
        <v>41316.0</v>
      </c>
      <c r="B38586" s="221">
        <v>16679.0</v>
      </c>
      <c r="C38586" s="221">
        <v>48.0</v>
      </c>
    </row>
    <row r="38587">
      <c r="A38587" s="221">
        <v>41318.0</v>
      </c>
      <c r="B38587" s="221">
        <v>11399.0</v>
      </c>
      <c r="C38587" s="221">
        <v>1.0</v>
      </c>
    </row>
    <row r="38588">
      <c r="A38588" s="221">
        <v>41318.0</v>
      </c>
      <c r="B38588" s="221">
        <v>16673.0</v>
      </c>
      <c r="C38588" s="221">
        <v>240.0</v>
      </c>
    </row>
    <row r="38589">
      <c r="A38589" s="221">
        <v>41318.0</v>
      </c>
      <c r="B38589" s="221">
        <v>16679.0</v>
      </c>
      <c r="C38589" s="221">
        <v>60.0</v>
      </c>
    </row>
    <row r="38590">
      <c r="A38590" s="221">
        <v>41320.0</v>
      </c>
      <c r="B38590" s="221">
        <v>11399.0</v>
      </c>
      <c r="C38590" s="221">
        <v>1.0</v>
      </c>
    </row>
    <row r="38591">
      <c r="A38591" s="221">
        <v>41320.0</v>
      </c>
      <c r="B38591" s="221">
        <v>16673.0</v>
      </c>
      <c r="C38591" s="221">
        <v>240.0</v>
      </c>
    </row>
    <row r="38592">
      <c r="A38592" s="221">
        <v>41320.0</v>
      </c>
      <c r="B38592" s="221">
        <v>16679.0</v>
      </c>
      <c r="C38592" s="221">
        <v>60.0</v>
      </c>
    </row>
    <row r="38593">
      <c r="A38593" s="221">
        <v>41322.0</v>
      </c>
      <c r="B38593" s="221">
        <v>11399.0</v>
      </c>
      <c r="C38593" s="221">
        <v>1.0</v>
      </c>
    </row>
    <row r="38594">
      <c r="A38594" s="221">
        <v>41322.0</v>
      </c>
      <c r="B38594" s="221">
        <v>16670.0</v>
      </c>
      <c r="C38594" s="221">
        <v>24.0</v>
      </c>
    </row>
    <row r="38595">
      <c r="A38595" s="221">
        <v>41322.0</v>
      </c>
      <c r="B38595" s="221">
        <v>16679.0</v>
      </c>
      <c r="C38595" s="221">
        <v>24.0</v>
      </c>
    </row>
    <row r="38596">
      <c r="A38596" s="221">
        <v>41324.0</v>
      </c>
      <c r="B38596" s="221">
        <v>11399.0</v>
      </c>
      <c r="C38596" s="221">
        <v>1.0</v>
      </c>
    </row>
    <row r="38597">
      <c r="A38597" s="221">
        <v>41324.0</v>
      </c>
      <c r="B38597" s="221">
        <v>16670.0</v>
      </c>
      <c r="C38597" s="221">
        <v>24.0</v>
      </c>
    </row>
    <row r="38598">
      <c r="A38598" s="221">
        <v>41324.0</v>
      </c>
      <c r="B38598" s="221">
        <v>16679.0</v>
      </c>
      <c r="C38598" s="221">
        <v>24.0</v>
      </c>
    </row>
    <row r="38599">
      <c r="A38599" s="221">
        <v>41326.0</v>
      </c>
      <c r="B38599" s="221">
        <v>11399.0</v>
      </c>
      <c r="C38599" s="221">
        <v>1.0</v>
      </c>
    </row>
    <row r="38600">
      <c r="A38600" s="221">
        <v>41326.0</v>
      </c>
      <c r="B38600" s="221">
        <v>16671.0</v>
      </c>
      <c r="C38600" s="221">
        <v>60.0</v>
      </c>
    </row>
    <row r="38601">
      <c r="A38601" s="221">
        <v>41326.0</v>
      </c>
      <c r="B38601" s="221">
        <v>16679.0</v>
      </c>
      <c r="C38601" s="221">
        <v>30.0</v>
      </c>
    </row>
    <row r="38602">
      <c r="A38602" s="221">
        <v>41328.0</v>
      </c>
      <c r="B38602" s="221">
        <v>11399.0</v>
      </c>
      <c r="C38602" s="221">
        <v>1.0</v>
      </c>
    </row>
    <row r="38603">
      <c r="A38603" s="221">
        <v>41328.0</v>
      </c>
      <c r="B38603" s="221">
        <v>16671.0</v>
      </c>
      <c r="C38603" s="221">
        <v>60.0</v>
      </c>
    </row>
    <row r="38604">
      <c r="A38604" s="221">
        <v>41328.0</v>
      </c>
      <c r="B38604" s="221">
        <v>16679.0</v>
      </c>
      <c r="C38604" s="221">
        <v>30.0</v>
      </c>
    </row>
    <row r="38605">
      <c r="A38605" s="221">
        <v>41330.0</v>
      </c>
      <c r="B38605" s="221">
        <v>11399.0</v>
      </c>
      <c r="C38605" s="221">
        <v>7.0</v>
      </c>
    </row>
    <row r="38606">
      <c r="A38606" s="221">
        <v>41330.0</v>
      </c>
      <c r="B38606" s="221">
        <v>16672.0</v>
      </c>
      <c r="C38606" s="221">
        <v>540.0</v>
      </c>
    </row>
    <row r="38607">
      <c r="A38607" s="221">
        <v>41330.0</v>
      </c>
      <c r="B38607" s="221">
        <v>16679.0</v>
      </c>
      <c r="C38607" s="221">
        <v>225.0</v>
      </c>
    </row>
    <row r="38608">
      <c r="A38608" s="221">
        <v>41332.0</v>
      </c>
      <c r="B38608" s="221">
        <v>11399.0</v>
      </c>
      <c r="C38608" s="221">
        <v>7.0</v>
      </c>
    </row>
    <row r="38609">
      <c r="A38609" s="221">
        <v>41332.0</v>
      </c>
      <c r="B38609" s="221">
        <v>16672.0</v>
      </c>
      <c r="C38609" s="221">
        <v>540.0</v>
      </c>
    </row>
    <row r="38610">
      <c r="A38610" s="221">
        <v>41332.0</v>
      </c>
      <c r="B38610" s="221">
        <v>16679.0</v>
      </c>
      <c r="C38610" s="221">
        <v>225.0</v>
      </c>
    </row>
    <row r="38611">
      <c r="A38611" s="221">
        <v>41334.0</v>
      </c>
      <c r="B38611" s="221">
        <v>11399.0</v>
      </c>
      <c r="C38611" s="221">
        <v>7.0</v>
      </c>
    </row>
    <row r="38612">
      <c r="A38612" s="221">
        <v>41334.0</v>
      </c>
      <c r="B38612" s="221">
        <v>16672.0</v>
      </c>
      <c r="C38612" s="221">
        <v>1305.0</v>
      </c>
    </row>
    <row r="38613">
      <c r="A38613" s="221">
        <v>41334.0</v>
      </c>
      <c r="B38613" s="221">
        <v>16679.0</v>
      </c>
      <c r="C38613" s="221">
        <v>225.0</v>
      </c>
    </row>
    <row r="38614">
      <c r="A38614" s="221">
        <v>41336.0</v>
      </c>
      <c r="B38614" s="221">
        <v>11399.0</v>
      </c>
      <c r="C38614" s="221">
        <v>7.0</v>
      </c>
    </row>
    <row r="38615">
      <c r="A38615" s="221">
        <v>41336.0</v>
      </c>
      <c r="B38615" s="221">
        <v>16672.0</v>
      </c>
      <c r="C38615" s="221">
        <v>1305.0</v>
      </c>
    </row>
    <row r="38616">
      <c r="A38616" s="221">
        <v>41336.0</v>
      </c>
      <c r="B38616" s="221">
        <v>16679.0</v>
      </c>
      <c r="C38616" s="221">
        <v>225.0</v>
      </c>
    </row>
    <row r="38617">
      <c r="A38617" s="221">
        <v>41350.0</v>
      </c>
      <c r="B38617" s="221">
        <v>34.0</v>
      </c>
      <c r="C38617" s="221">
        <v>1344126.0</v>
      </c>
    </row>
    <row r="38618">
      <c r="A38618" s="221">
        <v>41350.0</v>
      </c>
      <c r="B38618" s="221">
        <v>35.0</v>
      </c>
      <c r="C38618" s="221">
        <v>1173084.0</v>
      </c>
    </row>
    <row r="38619">
      <c r="A38619" s="221">
        <v>41350.0</v>
      </c>
      <c r="B38619" s="221">
        <v>36.0</v>
      </c>
      <c r="C38619" s="221">
        <v>654653.0</v>
      </c>
    </row>
    <row r="38620">
      <c r="A38620" s="221">
        <v>41350.0</v>
      </c>
      <c r="B38620" s="221">
        <v>37.0</v>
      </c>
      <c r="C38620" s="221">
        <v>184989.0</v>
      </c>
    </row>
    <row r="38621">
      <c r="A38621" s="221">
        <v>41350.0</v>
      </c>
      <c r="B38621" s="221">
        <v>38.0</v>
      </c>
      <c r="C38621" s="221">
        <v>399939.0</v>
      </c>
    </row>
    <row r="38622">
      <c r="A38622" s="221">
        <v>41350.0</v>
      </c>
      <c r="B38622" s="221">
        <v>39.0</v>
      </c>
      <c r="C38622" s="221">
        <v>36846.0</v>
      </c>
    </row>
    <row r="38623">
      <c r="A38623" s="221">
        <v>41350.0</v>
      </c>
      <c r="B38623" s="221">
        <v>40.0</v>
      </c>
      <c r="C38623" s="221">
        <v>42928.0</v>
      </c>
    </row>
    <row r="38624">
      <c r="A38624" s="221">
        <v>41411.0</v>
      </c>
      <c r="B38624" s="221">
        <v>34.0</v>
      </c>
      <c r="C38624" s="221">
        <v>1717883.0</v>
      </c>
    </row>
    <row r="38625">
      <c r="A38625" s="221">
        <v>41411.0</v>
      </c>
      <c r="B38625" s="221">
        <v>35.0</v>
      </c>
      <c r="C38625" s="221">
        <v>418117.0</v>
      </c>
    </row>
    <row r="38626">
      <c r="A38626" s="221">
        <v>41411.0</v>
      </c>
      <c r="B38626" s="221">
        <v>36.0</v>
      </c>
      <c r="C38626" s="221">
        <v>154957.0</v>
      </c>
    </row>
    <row r="38627">
      <c r="A38627" s="221">
        <v>41411.0</v>
      </c>
      <c r="B38627" s="221">
        <v>37.0</v>
      </c>
      <c r="C38627" s="221">
        <v>26033.0</v>
      </c>
    </row>
    <row r="38628">
      <c r="A38628" s="221">
        <v>41411.0</v>
      </c>
      <c r="B38628" s="221">
        <v>38.0</v>
      </c>
      <c r="C38628" s="221">
        <v>7823.0</v>
      </c>
    </row>
    <row r="38629">
      <c r="A38629" s="221">
        <v>41411.0</v>
      </c>
      <c r="B38629" s="221">
        <v>39.0</v>
      </c>
      <c r="C38629" s="221">
        <v>2334.0</v>
      </c>
    </row>
    <row r="38630">
      <c r="A38630" s="221">
        <v>41411.0</v>
      </c>
      <c r="B38630" s="221">
        <v>40.0</v>
      </c>
      <c r="C38630" s="221">
        <v>1166.0</v>
      </c>
    </row>
    <row r="38631">
      <c r="A38631" s="221">
        <v>41414.0</v>
      </c>
      <c r="B38631" s="221">
        <v>34.0</v>
      </c>
      <c r="C38631" s="221">
        <v>2284920.0</v>
      </c>
    </row>
    <row r="38632">
      <c r="A38632" s="221">
        <v>41414.0</v>
      </c>
      <c r="B38632" s="221">
        <v>35.0</v>
      </c>
      <c r="C38632" s="221">
        <v>584224.0</v>
      </c>
    </row>
    <row r="38633">
      <c r="A38633" s="221">
        <v>41414.0</v>
      </c>
      <c r="B38633" s="221">
        <v>36.0</v>
      </c>
      <c r="C38633" s="221">
        <v>329284.0</v>
      </c>
    </row>
    <row r="38634">
      <c r="A38634" s="221">
        <v>41414.0</v>
      </c>
      <c r="B38634" s="221">
        <v>37.0</v>
      </c>
      <c r="C38634" s="221">
        <v>39398.0</v>
      </c>
    </row>
    <row r="38635">
      <c r="A38635" s="221">
        <v>41414.0</v>
      </c>
      <c r="B38635" s="221">
        <v>38.0</v>
      </c>
      <c r="C38635" s="221">
        <v>10421.0</v>
      </c>
    </row>
    <row r="38636">
      <c r="A38636" s="221">
        <v>41414.0</v>
      </c>
      <c r="B38636" s="221">
        <v>39.0</v>
      </c>
      <c r="C38636" s="221">
        <v>4892.0</v>
      </c>
    </row>
    <row r="38637">
      <c r="A38637" s="221">
        <v>41414.0</v>
      </c>
      <c r="B38637" s="221">
        <v>40.0</v>
      </c>
      <c r="C38637" s="221">
        <v>2203.0</v>
      </c>
    </row>
    <row r="38638">
      <c r="A38638" s="221">
        <v>41415.0</v>
      </c>
      <c r="B38638" s="221">
        <v>34.0</v>
      </c>
      <c r="C38638" s="221">
        <v>2284920.0</v>
      </c>
    </row>
    <row r="38639">
      <c r="A38639" s="221">
        <v>41415.0</v>
      </c>
      <c r="B38639" s="221">
        <v>35.0</v>
      </c>
      <c r="C38639" s="221">
        <v>584224.0</v>
      </c>
    </row>
    <row r="38640">
      <c r="A38640" s="221">
        <v>41415.0</v>
      </c>
      <c r="B38640" s="221">
        <v>36.0</v>
      </c>
      <c r="C38640" s="221">
        <v>329284.0</v>
      </c>
    </row>
    <row r="38641">
      <c r="A38641" s="221">
        <v>41415.0</v>
      </c>
      <c r="B38641" s="221">
        <v>37.0</v>
      </c>
      <c r="C38641" s="221">
        <v>39398.0</v>
      </c>
    </row>
    <row r="38642">
      <c r="A38642" s="221">
        <v>41415.0</v>
      </c>
      <c r="B38642" s="221">
        <v>38.0</v>
      </c>
      <c r="C38642" s="221">
        <v>10421.0</v>
      </c>
    </row>
    <row r="38643">
      <c r="A38643" s="221">
        <v>41415.0</v>
      </c>
      <c r="B38643" s="221">
        <v>39.0</v>
      </c>
      <c r="C38643" s="221">
        <v>4892.0</v>
      </c>
    </row>
    <row r="38644">
      <c r="A38644" s="221">
        <v>41415.0</v>
      </c>
      <c r="B38644" s="221">
        <v>40.0</v>
      </c>
      <c r="C38644" s="221">
        <v>2203.0</v>
      </c>
    </row>
    <row r="38645">
      <c r="A38645" s="221">
        <v>41415.0</v>
      </c>
      <c r="B38645" s="221">
        <v>9834.0</v>
      </c>
      <c r="C38645" s="221">
        <v>200.0</v>
      </c>
    </row>
    <row r="38646">
      <c r="A38646" s="221">
        <v>41415.0</v>
      </c>
      <c r="B38646" s="221">
        <v>11399.0</v>
      </c>
      <c r="C38646" s="221">
        <v>150.0</v>
      </c>
    </row>
    <row r="38647">
      <c r="A38647" s="221">
        <v>41415.0</v>
      </c>
      <c r="B38647" s="221">
        <v>11538.0</v>
      </c>
      <c r="C38647" s="221">
        <v>235.0</v>
      </c>
    </row>
    <row r="38648">
      <c r="A38648" s="221">
        <v>41415.0</v>
      </c>
      <c r="B38648" s="221">
        <v>11539.0</v>
      </c>
      <c r="C38648" s="221">
        <v>221.0</v>
      </c>
    </row>
    <row r="38649">
      <c r="A38649" s="221">
        <v>41415.0</v>
      </c>
      <c r="B38649" s="221">
        <v>11540.0</v>
      </c>
      <c r="C38649" s="221">
        <v>188.0</v>
      </c>
    </row>
    <row r="38650">
      <c r="A38650" s="221">
        <v>41415.0</v>
      </c>
      <c r="B38650" s="221">
        <v>11541.0</v>
      </c>
      <c r="C38650" s="221">
        <v>244.0</v>
      </c>
    </row>
    <row r="38651">
      <c r="A38651" s="221">
        <v>41417.0</v>
      </c>
      <c r="B38651" s="221">
        <v>34.0</v>
      </c>
      <c r="C38651" s="221">
        <v>2284920.0</v>
      </c>
    </row>
    <row r="38652">
      <c r="A38652" s="221">
        <v>41417.0</v>
      </c>
      <c r="B38652" s="221">
        <v>35.0</v>
      </c>
      <c r="C38652" s="221">
        <v>584224.0</v>
      </c>
    </row>
    <row r="38653">
      <c r="A38653" s="221">
        <v>41417.0</v>
      </c>
      <c r="B38653" s="221">
        <v>36.0</v>
      </c>
      <c r="C38653" s="221">
        <v>329284.0</v>
      </c>
    </row>
    <row r="38654">
      <c r="A38654" s="221">
        <v>41417.0</v>
      </c>
      <c r="B38654" s="221">
        <v>37.0</v>
      </c>
      <c r="C38654" s="221">
        <v>39398.0</v>
      </c>
    </row>
    <row r="38655">
      <c r="A38655" s="221">
        <v>41417.0</v>
      </c>
      <c r="B38655" s="221">
        <v>38.0</v>
      </c>
      <c r="C38655" s="221">
        <v>10421.0</v>
      </c>
    </row>
    <row r="38656">
      <c r="A38656" s="221">
        <v>41417.0</v>
      </c>
      <c r="B38656" s="221">
        <v>39.0</v>
      </c>
      <c r="C38656" s="221">
        <v>4892.0</v>
      </c>
    </row>
    <row r="38657">
      <c r="A38657" s="221">
        <v>41417.0</v>
      </c>
      <c r="B38657" s="221">
        <v>40.0</v>
      </c>
      <c r="C38657" s="221">
        <v>2203.0</v>
      </c>
    </row>
    <row r="38658">
      <c r="A38658" s="221">
        <v>41417.0</v>
      </c>
      <c r="B38658" s="221">
        <v>9834.0</v>
      </c>
      <c r="C38658" s="221">
        <v>200.0</v>
      </c>
    </row>
    <row r="38659">
      <c r="A38659" s="221">
        <v>41417.0</v>
      </c>
      <c r="B38659" s="221">
        <v>11399.0</v>
      </c>
      <c r="C38659" s="221">
        <v>150.0</v>
      </c>
    </row>
    <row r="38660">
      <c r="A38660" s="221">
        <v>41417.0</v>
      </c>
      <c r="B38660" s="221">
        <v>11538.0</v>
      </c>
      <c r="C38660" s="221">
        <v>235.0</v>
      </c>
    </row>
    <row r="38661">
      <c r="A38661" s="221">
        <v>41417.0</v>
      </c>
      <c r="B38661" s="221">
        <v>11539.0</v>
      </c>
      <c r="C38661" s="221">
        <v>221.0</v>
      </c>
    </row>
    <row r="38662">
      <c r="A38662" s="221">
        <v>41417.0</v>
      </c>
      <c r="B38662" s="221">
        <v>11540.0</v>
      </c>
      <c r="C38662" s="221">
        <v>188.0</v>
      </c>
    </row>
    <row r="38663">
      <c r="A38663" s="221">
        <v>41417.0</v>
      </c>
      <c r="B38663" s="221">
        <v>11541.0</v>
      </c>
      <c r="C38663" s="221">
        <v>244.0</v>
      </c>
    </row>
    <row r="38664">
      <c r="A38664" s="221">
        <v>41422.0</v>
      </c>
      <c r="B38664" s="221">
        <v>25588.0</v>
      </c>
      <c r="C38664" s="221">
        <v>1600.0</v>
      </c>
    </row>
    <row r="38665">
      <c r="A38665" s="221">
        <v>41422.0</v>
      </c>
      <c r="B38665" s="221">
        <v>25590.0</v>
      </c>
      <c r="C38665" s="221">
        <v>900.0</v>
      </c>
    </row>
    <row r="38666">
      <c r="A38666" s="221">
        <v>41422.0</v>
      </c>
      <c r="B38666" s="221">
        <v>25591.0</v>
      </c>
      <c r="C38666" s="221">
        <v>1400.0</v>
      </c>
    </row>
    <row r="38667">
      <c r="A38667" s="221">
        <v>41422.0</v>
      </c>
      <c r="B38667" s="221">
        <v>25592.0</v>
      </c>
      <c r="C38667" s="221">
        <v>1600.0</v>
      </c>
    </row>
    <row r="38668">
      <c r="A38668" s="221">
        <v>41422.0</v>
      </c>
      <c r="B38668" s="221">
        <v>25593.0</v>
      </c>
      <c r="C38668" s="221">
        <v>1600.0</v>
      </c>
    </row>
    <row r="38669">
      <c r="A38669" s="221">
        <v>41422.0</v>
      </c>
      <c r="B38669" s="221">
        <v>25594.0</v>
      </c>
      <c r="C38669" s="221">
        <v>1400.0</v>
      </c>
    </row>
    <row r="38670">
      <c r="A38670" s="221">
        <v>41422.0</v>
      </c>
      <c r="B38670" s="221">
        <v>25595.0</v>
      </c>
      <c r="C38670" s="221">
        <v>40.0</v>
      </c>
    </row>
    <row r="38671">
      <c r="A38671" s="221">
        <v>41422.0</v>
      </c>
      <c r="B38671" s="221">
        <v>25596.0</v>
      </c>
      <c r="C38671" s="221">
        <v>1600.0</v>
      </c>
    </row>
    <row r="38672">
      <c r="A38672" s="221">
        <v>41422.0</v>
      </c>
      <c r="B38672" s="221">
        <v>25599.0</v>
      </c>
      <c r="C38672" s="221">
        <v>1600.0</v>
      </c>
    </row>
    <row r="38673">
      <c r="A38673" s="221">
        <v>41422.0</v>
      </c>
      <c r="B38673" s="221">
        <v>25605.0</v>
      </c>
      <c r="C38673" s="221">
        <v>40.0</v>
      </c>
    </row>
    <row r="38674">
      <c r="A38674" s="221">
        <v>41423.0</v>
      </c>
      <c r="B38674" s="221">
        <v>25607.0</v>
      </c>
      <c r="C38674" s="221">
        <v>760.0</v>
      </c>
    </row>
    <row r="38675">
      <c r="A38675" s="221">
        <v>41423.0</v>
      </c>
      <c r="B38675" s="221">
        <v>25609.0</v>
      </c>
      <c r="C38675" s="221">
        <v>16.0</v>
      </c>
    </row>
    <row r="38676">
      <c r="A38676" s="221">
        <v>41423.0</v>
      </c>
      <c r="B38676" s="221">
        <v>25610.0</v>
      </c>
      <c r="C38676" s="221">
        <v>300.0</v>
      </c>
    </row>
    <row r="38677">
      <c r="A38677" s="221">
        <v>41423.0</v>
      </c>
      <c r="B38677" s="221">
        <v>25611.0</v>
      </c>
      <c r="C38677" s="221">
        <v>760.0</v>
      </c>
    </row>
    <row r="38678">
      <c r="A38678" s="221">
        <v>41423.0</v>
      </c>
      <c r="B38678" s="221">
        <v>25612.0</v>
      </c>
      <c r="C38678" s="221">
        <v>760.0</v>
      </c>
    </row>
    <row r="38679">
      <c r="A38679" s="221">
        <v>41423.0</v>
      </c>
      <c r="B38679" s="221">
        <v>25613.0</v>
      </c>
      <c r="C38679" s="221">
        <v>300.0</v>
      </c>
    </row>
    <row r="38680">
      <c r="A38680" s="221">
        <v>41423.0</v>
      </c>
      <c r="B38680" s="221">
        <v>25614.0</v>
      </c>
      <c r="C38680" s="221">
        <v>16.0</v>
      </c>
    </row>
    <row r="38681">
      <c r="A38681" s="221">
        <v>41423.0</v>
      </c>
      <c r="B38681" s="221">
        <v>25615.0</v>
      </c>
      <c r="C38681" s="221">
        <v>760.0</v>
      </c>
    </row>
    <row r="38682">
      <c r="A38682" s="221">
        <v>41423.0</v>
      </c>
      <c r="B38682" s="221">
        <v>25618.0</v>
      </c>
      <c r="C38682" s="221">
        <v>760.0</v>
      </c>
    </row>
    <row r="38683">
      <c r="A38683" s="221">
        <v>41423.0</v>
      </c>
      <c r="B38683" s="221">
        <v>25624.0</v>
      </c>
      <c r="C38683" s="221">
        <v>2.0</v>
      </c>
    </row>
    <row r="38684">
      <c r="A38684" s="221">
        <v>41424.0</v>
      </c>
      <c r="B38684" s="221">
        <v>25588.0</v>
      </c>
      <c r="C38684" s="221">
        <v>1600.0</v>
      </c>
    </row>
    <row r="38685">
      <c r="A38685" s="221">
        <v>41424.0</v>
      </c>
      <c r="B38685" s="221">
        <v>25590.0</v>
      </c>
      <c r="C38685" s="221">
        <v>900.0</v>
      </c>
    </row>
    <row r="38686">
      <c r="A38686" s="221">
        <v>41424.0</v>
      </c>
      <c r="B38686" s="221">
        <v>25591.0</v>
      </c>
      <c r="C38686" s="221">
        <v>1400.0</v>
      </c>
    </row>
    <row r="38687">
      <c r="A38687" s="221">
        <v>41424.0</v>
      </c>
      <c r="B38687" s="221">
        <v>25592.0</v>
      </c>
      <c r="C38687" s="221">
        <v>1600.0</v>
      </c>
    </row>
    <row r="38688">
      <c r="A38688" s="221">
        <v>41424.0</v>
      </c>
      <c r="B38688" s="221">
        <v>25593.0</v>
      </c>
      <c r="C38688" s="221">
        <v>1600.0</v>
      </c>
    </row>
    <row r="38689">
      <c r="A38689" s="221">
        <v>41424.0</v>
      </c>
      <c r="B38689" s="221">
        <v>25594.0</v>
      </c>
      <c r="C38689" s="221">
        <v>1400.0</v>
      </c>
    </row>
    <row r="38690">
      <c r="A38690" s="221">
        <v>41424.0</v>
      </c>
      <c r="B38690" s="221">
        <v>25595.0</v>
      </c>
      <c r="C38690" s="221">
        <v>40.0</v>
      </c>
    </row>
    <row r="38691">
      <c r="A38691" s="221">
        <v>41424.0</v>
      </c>
      <c r="B38691" s="221">
        <v>25596.0</v>
      </c>
      <c r="C38691" s="221">
        <v>1600.0</v>
      </c>
    </row>
    <row r="38692">
      <c r="A38692" s="221">
        <v>41424.0</v>
      </c>
      <c r="B38692" s="221">
        <v>25599.0</v>
      </c>
      <c r="C38692" s="221">
        <v>1600.0</v>
      </c>
    </row>
    <row r="38693">
      <c r="A38693" s="221">
        <v>41424.0</v>
      </c>
      <c r="B38693" s="221">
        <v>25605.0</v>
      </c>
      <c r="C38693" s="221">
        <v>40.0</v>
      </c>
    </row>
    <row r="38694">
      <c r="A38694" s="221">
        <v>41425.0</v>
      </c>
      <c r="B38694" s="221">
        <v>25607.0</v>
      </c>
      <c r="C38694" s="221">
        <v>760.0</v>
      </c>
    </row>
    <row r="38695">
      <c r="A38695" s="221">
        <v>41425.0</v>
      </c>
      <c r="B38695" s="221">
        <v>25609.0</v>
      </c>
      <c r="C38695" s="221">
        <v>16.0</v>
      </c>
    </row>
    <row r="38696">
      <c r="A38696" s="221">
        <v>41425.0</v>
      </c>
      <c r="B38696" s="221">
        <v>25610.0</v>
      </c>
      <c r="C38696" s="221">
        <v>300.0</v>
      </c>
    </row>
    <row r="38697">
      <c r="A38697" s="221">
        <v>41425.0</v>
      </c>
      <c r="B38697" s="221">
        <v>25611.0</v>
      </c>
      <c r="C38697" s="221">
        <v>760.0</v>
      </c>
    </row>
    <row r="38698">
      <c r="A38698" s="221">
        <v>41425.0</v>
      </c>
      <c r="B38698" s="221">
        <v>25612.0</v>
      </c>
      <c r="C38698" s="221">
        <v>760.0</v>
      </c>
    </row>
    <row r="38699">
      <c r="A38699" s="221">
        <v>41425.0</v>
      </c>
      <c r="B38699" s="221">
        <v>25613.0</v>
      </c>
      <c r="C38699" s="221">
        <v>300.0</v>
      </c>
    </row>
    <row r="38700">
      <c r="A38700" s="221">
        <v>41425.0</v>
      </c>
      <c r="B38700" s="221">
        <v>25614.0</v>
      </c>
      <c r="C38700" s="221">
        <v>16.0</v>
      </c>
    </row>
    <row r="38701">
      <c r="A38701" s="221">
        <v>41425.0</v>
      </c>
      <c r="B38701" s="221">
        <v>25615.0</v>
      </c>
      <c r="C38701" s="221">
        <v>760.0</v>
      </c>
    </row>
    <row r="38702">
      <c r="A38702" s="221">
        <v>41425.0</v>
      </c>
      <c r="B38702" s="221">
        <v>25618.0</v>
      </c>
      <c r="C38702" s="221">
        <v>760.0</v>
      </c>
    </row>
    <row r="38703">
      <c r="A38703" s="221">
        <v>41425.0</v>
      </c>
      <c r="B38703" s="221">
        <v>25624.0</v>
      </c>
      <c r="C38703" s="221">
        <v>2.0</v>
      </c>
    </row>
    <row r="38704">
      <c r="A38704" s="221">
        <v>41426.0</v>
      </c>
      <c r="B38704" s="221">
        <v>25588.0</v>
      </c>
      <c r="C38704" s="221">
        <v>1600.0</v>
      </c>
    </row>
    <row r="38705">
      <c r="A38705" s="221">
        <v>41426.0</v>
      </c>
      <c r="B38705" s="221">
        <v>25590.0</v>
      </c>
      <c r="C38705" s="221">
        <v>900.0</v>
      </c>
    </row>
    <row r="38706">
      <c r="A38706" s="221">
        <v>41426.0</v>
      </c>
      <c r="B38706" s="221">
        <v>25591.0</v>
      </c>
      <c r="C38706" s="221">
        <v>1400.0</v>
      </c>
    </row>
    <row r="38707">
      <c r="A38707" s="221">
        <v>41426.0</v>
      </c>
      <c r="B38707" s="221">
        <v>25592.0</v>
      </c>
      <c r="C38707" s="221">
        <v>1600.0</v>
      </c>
    </row>
    <row r="38708">
      <c r="A38708" s="221">
        <v>41426.0</v>
      </c>
      <c r="B38708" s="221">
        <v>25593.0</v>
      </c>
      <c r="C38708" s="221">
        <v>1600.0</v>
      </c>
    </row>
    <row r="38709">
      <c r="A38709" s="221">
        <v>41426.0</v>
      </c>
      <c r="B38709" s="221">
        <v>25594.0</v>
      </c>
      <c r="C38709" s="221">
        <v>1400.0</v>
      </c>
    </row>
    <row r="38710">
      <c r="A38710" s="221">
        <v>41426.0</v>
      </c>
      <c r="B38710" s="221">
        <v>25595.0</v>
      </c>
      <c r="C38710" s="221">
        <v>40.0</v>
      </c>
    </row>
    <row r="38711">
      <c r="A38711" s="221">
        <v>41426.0</v>
      </c>
      <c r="B38711" s="221">
        <v>25596.0</v>
      </c>
      <c r="C38711" s="221">
        <v>1600.0</v>
      </c>
    </row>
    <row r="38712">
      <c r="A38712" s="221">
        <v>41426.0</v>
      </c>
      <c r="B38712" s="221">
        <v>25599.0</v>
      </c>
      <c r="C38712" s="221">
        <v>1600.0</v>
      </c>
    </row>
    <row r="38713">
      <c r="A38713" s="221">
        <v>41426.0</v>
      </c>
      <c r="B38713" s="221">
        <v>25605.0</v>
      </c>
      <c r="C38713" s="221">
        <v>40.0</v>
      </c>
    </row>
    <row r="38714">
      <c r="A38714" s="221">
        <v>41427.0</v>
      </c>
      <c r="B38714" s="221">
        <v>25607.0</v>
      </c>
      <c r="C38714" s="221">
        <v>760.0</v>
      </c>
    </row>
    <row r="38715">
      <c r="A38715" s="221">
        <v>41427.0</v>
      </c>
      <c r="B38715" s="221">
        <v>25609.0</v>
      </c>
      <c r="C38715" s="221">
        <v>16.0</v>
      </c>
    </row>
    <row r="38716">
      <c r="A38716" s="221">
        <v>41427.0</v>
      </c>
      <c r="B38716" s="221">
        <v>25610.0</v>
      </c>
      <c r="C38716" s="221">
        <v>300.0</v>
      </c>
    </row>
    <row r="38717">
      <c r="A38717" s="221">
        <v>41427.0</v>
      </c>
      <c r="B38717" s="221">
        <v>25611.0</v>
      </c>
      <c r="C38717" s="221">
        <v>760.0</v>
      </c>
    </row>
    <row r="38718">
      <c r="A38718" s="221">
        <v>41427.0</v>
      </c>
      <c r="B38718" s="221">
        <v>25612.0</v>
      </c>
      <c r="C38718" s="221">
        <v>760.0</v>
      </c>
    </row>
    <row r="38719">
      <c r="A38719" s="221">
        <v>41427.0</v>
      </c>
      <c r="B38719" s="221">
        <v>25613.0</v>
      </c>
      <c r="C38719" s="221">
        <v>300.0</v>
      </c>
    </row>
    <row r="38720">
      <c r="A38720" s="221">
        <v>41427.0</v>
      </c>
      <c r="B38720" s="221">
        <v>25614.0</v>
      </c>
      <c r="C38720" s="221">
        <v>16.0</v>
      </c>
    </row>
    <row r="38721">
      <c r="A38721" s="221">
        <v>41427.0</v>
      </c>
      <c r="B38721" s="221">
        <v>25615.0</v>
      </c>
      <c r="C38721" s="221">
        <v>760.0</v>
      </c>
    </row>
    <row r="38722">
      <c r="A38722" s="221">
        <v>41427.0</v>
      </c>
      <c r="B38722" s="221">
        <v>25618.0</v>
      </c>
      <c r="C38722" s="221">
        <v>760.0</v>
      </c>
    </row>
    <row r="38723">
      <c r="A38723" s="221">
        <v>41427.0</v>
      </c>
      <c r="B38723" s="221">
        <v>25624.0</v>
      </c>
      <c r="C38723" s="221">
        <v>2.0</v>
      </c>
    </row>
    <row r="38724">
      <c r="A38724" s="221">
        <v>41428.0</v>
      </c>
      <c r="B38724" s="221">
        <v>25588.0</v>
      </c>
      <c r="C38724" s="221">
        <v>20000.0</v>
      </c>
    </row>
    <row r="38725">
      <c r="A38725" s="221">
        <v>41428.0</v>
      </c>
      <c r="B38725" s="221">
        <v>25590.0</v>
      </c>
      <c r="C38725" s="221">
        <v>11250.0</v>
      </c>
    </row>
    <row r="38726">
      <c r="A38726" s="221">
        <v>41428.0</v>
      </c>
      <c r="B38726" s="221">
        <v>25591.0</v>
      </c>
      <c r="C38726" s="221">
        <v>17500.0</v>
      </c>
    </row>
    <row r="38727">
      <c r="A38727" s="221">
        <v>41428.0</v>
      </c>
      <c r="B38727" s="221">
        <v>25592.0</v>
      </c>
      <c r="C38727" s="221">
        <v>20000.0</v>
      </c>
    </row>
    <row r="38728">
      <c r="A38728" s="221">
        <v>41428.0</v>
      </c>
      <c r="B38728" s="221">
        <v>25593.0</v>
      </c>
      <c r="C38728" s="221">
        <v>20000.0</v>
      </c>
    </row>
    <row r="38729">
      <c r="A38729" s="221">
        <v>41428.0</v>
      </c>
      <c r="B38729" s="221">
        <v>25594.0</v>
      </c>
      <c r="C38729" s="221">
        <v>17500.0</v>
      </c>
    </row>
    <row r="38730">
      <c r="A38730" s="221">
        <v>41428.0</v>
      </c>
      <c r="B38730" s="221">
        <v>25595.0</v>
      </c>
      <c r="C38730" s="221">
        <v>500.0</v>
      </c>
    </row>
    <row r="38731">
      <c r="A38731" s="221">
        <v>41428.0</v>
      </c>
      <c r="B38731" s="221">
        <v>25596.0</v>
      </c>
      <c r="C38731" s="221">
        <v>20000.0</v>
      </c>
    </row>
    <row r="38732">
      <c r="A38732" s="221">
        <v>41428.0</v>
      </c>
      <c r="B38732" s="221">
        <v>25599.0</v>
      </c>
      <c r="C38732" s="221">
        <v>20000.0</v>
      </c>
    </row>
    <row r="38733">
      <c r="A38733" s="221">
        <v>41428.0</v>
      </c>
      <c r="B38733" s="221">
        <v>25605.0</v>
      </c>
      <c r="C38733" s="221">
        <v>500.0</v>
      </c>
    </row>
    <row r="38734">
      <c r="A38734" s="221">
        <v>41429.0</v>
      </c>
      <c r="B38734" s="221">
        <v>25607.0</v>
      </c>
      <c r="C38734" s="221">
        <v>11400.0</v>
      </c>
    </row>
    <row r="38735">
      <c r="A38735" s="221">
        <v>41429.0</v>
      </c>
      <c r="B38735" s="221">
        <v>25609.0</v>
      </c>
      <c r="C38735" s="221">
        <v>240.0</v>
      </c>
    </row>
    <row r="38736">
      <c r="A38736" s="221">
        <v>41429.0</v>
      </c>
      <c r="B38736" s="221">
        <v>25610.0</v>
      </c>
      <c r="C38736" s="221">
        <v>4500.0</v>
      </c>
    </row>
    <row r="38737">
      <c r="A38737" s="221">
        <v>41429.0</v>
      </c>
      <c r="B38737" s="221">
        <v>25611.0</v>
      </c>
      <c r="C38737" s="221">
        <v>11400.0</v>
      </c>
    </row>
    <row r="38738">
      <c r="A38738" s="221">
        <v>41429.0</v>
      </c>
      <c r="B38738" s="221">
        <v>25612.0</v>
      </c>
      <c r="C38738" s="221">
        <v>11400.0</v>
      </c>
    </row>
    <row r="38739">
      <c r="A38739" s="221">
        <v>41429.0</v>
      </c>
      <c r="B38739" s="221">
        <v>25613.0</v>
      </c>
      <c r="C38739" s="221">
        <v>4500.0</v>
      </c>
    </row>
    <row r="38740">
      <c r="A38740" s="221">
        <v>41429.0</v>
      </c>
      <c r="B38740" s="221">
        <v>25614.0</v>
      </c>
      <c r="C38740" s="221">
        <v>240.0</v>
      </c>
    </row>
    <row r="38741">
      <c r="A38741" s="221">
        <v>41429.0</v>
      </c>
      <c r="B38741" s="221">
        <v>25615.0</v>
      </c>
      <c r="C38741" s="221">
        <v>11400.0</v>
      </c>
    </row>
    <row r="38742">
      <c r="A38742" s="221">
        <v>41429.0</v>
      </c>
      <c r="B38742" s="221">
        <v>25618.0</v>
      </c>
      <c r="C38742" s="221">
        <v>11400.0</v>
      </c>
    </row>
    <row r="38743">
      <c r="A38743" s="221">
        <v>41429.0</v>
      </c>
      <c r="B38743" s="221">
        <v>25624.0</v>
      </c>
      <c r="C38743" s="221">
        <v>30.0</v>
      </c>
    </row>
    <row r="38744">
      <c r="A38744" s="221">
        <v>41439.0</v>
      </c>
      <c r="B38744" s="221">
        <v>34.0</v>
      </c>
      <c r="C38744" s="221">
        <v>1809763.0</v>
      </c>
    </row>
    <row r="38745">
      <c r="A38745" s="221">
        <v>41439.0</v>
      </c>
      <c r="B38745" s="221">
        <v>35.0</v>
      </c>
      <c r="C38745" s="221">
        <v>1323826.0</v>
      </c>
    </row>
    <row r="38746">
      <c r="A38746" s="221">
        <v>41439.0</v>
      </c>
      <c r="B38746" s="221">
        <v>36.0</v>
      </c>
      <c r="C38746" s="221">
        <v>440610.0</v>
      </c>
    </row>
    <row r="38747">
      <c r="A38747" s="221">
        <v>41439.0</v>
      </c>
      <c r="B38747" s="221">
        <v>37.0</v>
      </c>
      <c r="C38747" s="221">
        <v>274116.0</v>
      </c>
    </row>
    <row r="38748">
      <c r="A38748" s="221">
        <v>41439.0</v>
      </c>
      <c r="B38748" s="221">
        <v>38.0</v>
      </c>
      <c r="C38748" s="221">
        <v>335112.0</v>
      </c>
    </row>
    <row r="38749">
      <c r="A38749" s="221">
        <v>41439.0</v>
      </c>
      <c r="B38749" s="221">
        <v>39.0</v>
      </c>
      <c r="C38749" s="221">
        <v>42931.0</v>
      </c>
    </row>
    <row r="38750">
      <c r="A38750" s="221">
        <v>41439.0</v>
      </c>
      <c r="B38750" s="221">
        <v>40.0</v>
      </c>
      <c r="C38750" s="221">
        <v>46295.0</v>
      </c>
    </row>
    <row r="38751">
      <c r="A38751" s="221">
        <v>41440.0</v>
      </c>
      <c r="B38751" s="221">
        <v>34.0</v>
      </c>
      <c r="C38751" s="221">
        <v>1660723.0</v>
      </c>
    </row>
    <row r="38752">
      <c r="A38752" s="221">
        <v>41440.0</v>
      </c>
      <c r="B38752" s="221">
        <v>35.0</v>
      </c>
      <c r="C38752" s="221">
        <v>1332577.0</v>
      </c>
    </row>
    <row r="38753">
      <c r="A38753" s="221">
        <v>41440.0</v>
      </c>
      <c r="B38753" s="221">
        <v>36.0</v>
      </c>
      <c r="C38753" s="221">
        <v>496173.0</v>
      </c>
    </row>
    <row r="38754">
      <c r="A38754" s="221">
        <v>41440.0</v>
      </c>
      <c r="B38754" s="221">
        <v>37.0</v>
      </c>
      <c r="C38754" s="221">
        <v>246781.0</v>
      </c>
    </row>
    <row r="38755">
      <c r="A38755" s="221">
        <v>41440.0</v>
      </c>
      <c r="B38755" s="221">
        <v>38.0</v>
      </c>
      <c r="C38755" s="221">
        <v>324061.0</v>
      </c>
    </row>
    <row r="38756">
      <c r="A38756" s="221">
        <v>41440.0</v>
      </c>
      <c r="B38756" s="221">
        <v>39.0</v>
      </c>
      <c r="C38756" s="221">
        <v>38568.0</v>
      </c>
    </row>
    <row r="38757">
      <c r="A38757" s="221">
        <v>41440.0</v>
      </c>
      <c r="B38757" s="221">
        <v>40.0</v>
      </c>
      <c r="C38757" s="221">
        <v>45005.0</v>
      </c>
    </row>
    <row r="38758">
      <c r="A38758" s="221">
        <v>41441.0</v>
      </c>
      <c r="B38758" s="221">
        <v>34.0</v>
      </c>
      <c r="C38758" s="221">
        <v>1768954.0</v>
      </c>
    </row>
    <row r="38759">
      <c r="A38759" s="221">
        <v>41441.0</v>
      </c>
      <c r="B38759" s="221">
        <v>35.0</v>
      </c>
      <c r="C38759" s="221">
        <v>1272573.0</v>
      </c>
    </row>
    <row r="38760">
      <c r="A38760" s="221">
        <v>41441.0</v>
      </c>
      <c r="B38760" s="221">
        <v>36.0</v>
      </c>
      <c r="C38760" s="221">
        <v>442072.0</v>
      </c>
    </row>
    <row r="38761">
      <c r="A38761" s="221">
        <v>41441.0</v>
      </c>
      <c r="B38761" s="221">
        <v>37.0</v>
      </c>
      <c r="C38761" s="221">
        <v>279225.0</v>
      </c>
    </row>
    <row r="38762">
      <c r="A38762" s="221">
        <v>41441.0</v>
      </c>
      <c r="B38762" s="221">
        <v>38.0</v>
      </c>
      <c r="C38762" s="221">
        <v>352339.0</v>
      </c>
    </row>
    <row r="38763">
      <c r="A38763" s="221">
        <v>41441.0</v>
      </c>
      <c r="B38763" s="221">
        <v>39.0</v>
      </c>
      <c r="C38763" s="221">
        <v>40521.0</v>
      </c>
    </row>
    <row r="38764">
      <c r="A38764" s="221">
        <v>41441.0</v>
      </c>
      <c r="B38764" s="221">
        <v>40.0</v>
      </c>
      <c r="C38764" s="221">
        <v>49074.0</v>
      </c>
    </row>
    <row r="38765">
      <c r="A38765" s="221">
        <v>41442.0</v>
      </c>
      <c r="B38765" s="221">
        <v>34.0</v>
      </c>
      <c r="C38765" s="221">
        <v>1870088.0</v>
      </c>
    </row>
    <row r="38766">
      <c r="A38766" s="221">
        <v>41442.0</v>
      </c>
      <c r="B38766" s="221">
        <v>35.0</v>
      </c>
      <c r="C38766" s="221">
        <v>1188818.0</v>
      </c>
    </row>
    <row r="38767">
      <c r="A38767" s="221">
        <v>41442.0</v>
      </c>
      <c r="B38767" s="221">
        <v>36.0</v>
      </c>
      <c r="C38767" s="221">
        <v>459131.0</v>
      </c>
    </row>
    <row r="38768">
      <c r="A38768" s="221">
        <v>41442.0</v>
      </c>
      <c r="B38768" s="221">
        <v>37.0</v>
      </c>
      <c r="C38768" s="221">
        <v>281014.0</v>
      </c>
    </row>
    <row r="38769">
      <c r="A38769" s="221">
        <v>41442.0</v>
      </c>
      <c r="B38769" s="221">
        <v>38.0</v>
      </c>
      <c r="C38769" s="221">
        <v>334137.0</v>
      </c>
    </row>
    <row r="38770">
      <c r="A38770" s="221">
        <v>41442.0</v>
      </c>
      <c r="B38770" s="221">
        <v>39.0</v>
      </c>
      <c r="C38770" s="221">
        <v>42474.0</v>
      </c>
    </row>
    <row r="38771">
      <c r="A38771" s="221">
        <v>41442.0</v>
      </c>
      <c r="B38771" s="221">
        <v>40.0</v>
      </c>
      <c r="C38771" s="221">
        <v>48231.0</v>
      </c>
    </row>
    <row r="38772">
      <c r="A38772" s="221">
        <v>41443.0</v>
      </c>
      <c r="B38772" s="221">
        <v>34.0</v>
      </c>
      <c r="C38772" s="221">
        <v>1779600.0</v>
      </c>
    </row>
    <row r="38773">
      <c r="A38773" s="221">
        <v>41443.0</v>
      </c>
      <c r="B38773" s="221">
        <v>35.0</v>
      </c>
      <c r="C38773" s="221">
        <v>1370079.0</v>
      </c>
    </row>
    <row r="38774">
      <c r="A38774" s="221">
        <v>41443.0</v>
      </c>
      <c r="B38774" s="221">
        <v>36.0</v>
      </c>
      <c r="C38774" s="221">
        <v>501535.0</v>
      </c>
    </row>
    <row r="38775">
      <c r="A38775" s="221">
        <v>41443.0</v>
      </c>
      <c r="B38775" s="221">
        <v>37.0</v>
      </c>
      <c r="C38775" s="221">
        <v>274372.0</v>
      </c>
    </row>
    <row r="38776">
      <c r="A38776" s="221">
        <v>41443.0</v>
      </c>
      <c r="B38776" s="221">
        <v>38.0</v>
      </c>
      <c r="C38776" s="221">
        <v>325361.0</v>
      </c>
    </row>
    <row r="38777">
      <c r="A38777" s="221">
        <v>41443.0</v>
      </c>
      <c r="B38777" s="221">
        <v>39.0</v>
      </c>
      <c r="C38777" s="221">
        <v>40313.0</v>
      </c>
    </row>
    <row r="38778">
      <c r="A38778" s="221">
        <v>41443.0</v>
      </c>
      <c r="B38778" s="221">
        <v>40.0</v>
      </c>
      <c r="C38778" s="221">
        <v>45502.0</v>
      </c>
    </row>
    <row r="38779">
      <c r="A38779" s="221">
        <v>41444.0</v>
      </c>
      <c r="B38779" s="221">
        <v>34.0</v>
      </c>
      <c r="C38779" s="221">
        <v>1650078.0</v>
      </c>
    </row>
    <row r="38780">
      <c r="A38780" s="221">
        <v>41444.0</v>
      </c>
      <c r="B38780" s="221">
        <v>35.0</v>
      </c>
      <c r="C38780" s="221">
        <v>1360078.0</v>
      </c>
    </row>
    <row r="38781">
      <c r="A38781" s="221">
        <v>41444.0</v>
      </c>
      <c r="B38781" s="221">
        <v>36.0</v>
      </c>
      <c r="C38781" s="221">
        <v>494711.0</v>
      </c>
    </row>
    <row r="38782">
      <c r="A38782" s="221">
        <v>41444.0</v>
      </c>
      <c r="B38782" s="221">
        <v>37.0</v>
      </c>
      <c r="C38782" s="221">
        <v>280503.0</v>
      </c>
    </row>
    <row r="38783">
      <c r="A38783" s="221">
        <v>41444.0</v>
      </c>
      <c r="B38783" s="221">
        <v>38.0</v>
      </c>
      <c r="C38783" s="221">
        <v>340313.0</v>
      </c>
    </row>
    <row r="38784">
      <c r="A38784" s="221">
        <v>41444.0</v>
      </c>
      <c r="B38784" s="221">
        <v>39.0</v>
      </c>
      <c r="C38784" s="221">
        <v>40521.0</v>
      </c>
    </row>
    <row r="38785">
      <c r="A38785" s="221">
        <v>41444.0</v>
      </c>
      <c r="B38785" s="221">
        <v>40.0</v>
      </c>
      <c r="C38785" s="221">
        <v>52250.0</v>
      </c>
    </row>
    <row r="38786">
      <c r="A38786" s="221">
        <v>41456.0</v>
      </c>
      <c r="B38786" s="221">
        <v>34.0</v>
      </c>
      <c r="C38786" s="221">
        <v>683662.0</v>
      </c>
    </row>
    <row r="38787">
      <c r="A38787" s="221">
        <v>41456.0</v>
      </c>
      <c r="B38787" s="221">
        <v>35.0</v>
      </c>
      <c r="C38787" s="221">
        <v>230554.0</v>
      </c>
    </row>
    <row r="38788">
      <c r="A38788" s="221">
        <v>41456.0</v>
      </c>
      <c r="B38788" s="221">
        <v>36.0</v>
      </c>
      <c r="C38788" s="221">
        <v>374182.0</v>
      </c>
    </row>
    <row r="38789">
      <c r="A38789" s="221">
        <v>41456.0</v>
      </c>
      <c r="B38789" s="221">
        <v>37.0</v>
      </c>
      <c r="C38789" s="221">
        <v>32296.0</v>
      </c>
    </row>
    <row r="38790">
      <c r="A38790" s="221">
        <v>41456.0</v>
      </c>
      <c r="B38790" s="221">
        <v>38.0</v>
      </c>
      <c r="C38790" s="221">
        <v>603.0</v>
      </c>
    </row>
    <row r="38791">
      <c r="A38791" s="221">
        <v>41456.0</v>
      </c>
      <c r="B38791" s="221">
        <v>39.0</v>
      </c>
      <c r="C38791" s="221">
        <v>333.0</v>
      </c>
    </row>
    <row r="38792">
      <c r="A38792" s="221">
        <v>41456.0</v>
      </c>
      <c r="B38792" s="221">
        <v>40.0</v>
      </c>
      <c r="C38792" s="221">
        <v>71.0</v>
      </c>
    </row>
    <row r="38793">
      <c r="A38793" s="221">
        <v>41456.0</v>
      </c>
      <c r="B38793" s="221">
        <v>2867.0</v>
      </c>
      <c r="C38793" s="221">
        <v>13.0</v>
      </c>
    </row>
    <row r="38794">
      <c r="A38794" s="221">
        <v>41456.0</v>
      </c>
      <c r="B38794" s="221">
        <v>2868.0</v>
      </c>
      <c r="C38794" s="221">
        <v>10.0</v>
      </c>
    </row>
    <row r="38795">
      <c r="A38795" s="221">
        <v>41456.0</v>
      </c>
      <c r="B38795" s="221">
        <v>2869.0</v>
      </c>
      <c r="C38795" s="221">
        <v>20.0</v>
      </c>
    </row>
    <row r="38796">
      <c r="A38796" s="221">
        <v>41456.0</v>
      </c>
      <c r="B38796" s="221">
        <v>11399.0</v>
      </c>
      <c r="C38796" s="221">
        <v>3957.0</v>
      </c>
    </row>
    <row r="38797">
      <c r="A38797" s="221">
        <v>41456.0</v>
      </c>
      <c r="B38797" s="221">
        <v>11543.0</v>
      </c>
      <c r="C38797" s="221">
        <v>4268.0</v>
      </c>
    </row>
    <row r="38798">
      <c r="A38798" s="221">
        <v>41457.0</v>
      </c>
      <c r="B38798" s="221">
        <v>34.0</v>
      </c>
      <c r="C38798" s="221">
        <v>683662.0</v>
      </c>
    </row>
    <row r="38799">
      <c r="A38799" s="221">
        <v>41457.0</v>
      </c>
      <c r="B38799" s="221">
        <v>35.0</v>
      </c>
      <c r="C38799" s="221">
        <v>230554.0</v>
      </c>
    </row>
    <row r="38800">
      <c r="A38800" s="221">
        <v>41457.0</v>
      </c>
      <c r="B38800" s="221">
        <v>36.0</v>
      </c>
      <c r="C38800" s="221">
        <v>374182.0</v>
      </c>
    </row>
    <row r="38801">
      <c r="A38801" s="221">
        <v>41457.0</v>
      </c>
      <c r="B38801" s="221">
        <v>37.0</v>
      </c>
      <c r="C38801" s="221">
        <v>32296.0</v>
      </c>
    </row>
    <row r="38802">
      <c r="A38802" s="221">
        <v>41457.0</v>
      </c>
      <c r="B38802" s="221">
        <v>38.0</v>
      </c>
      <c r="C38802" s="221">
        <v>603.0</v>
      </c>
    </row>
    <row r="38803">
      <c r="A38803" s="221">
        <v>41457.0</v>
      </c>
      <c r="B38803" s="221">
        <v>39.0</v>
      </c>
      <c r="C38803" s="221">
        <v>333.0</v>
      </c>
    </row>
    <row r="38804">
      <c r="A38804" s="221">
        <v>41457.0</v>
      </c>
      <c r="B38804" s="221">
        <v>40.0</v>
      </c>
      <c r="C38804" s="221">
        <v>71.0</v>
      </c>
    </row>
    <row r="38805">
      <c r="A38805" s="221">
        <v>41457.0</v>
      </c>
      <c r="B38805" s="221">
        <v>11399.0</v>
      </c>
      <c r="C38805" s="221">
        <v>3957.0</v>
      </c>
    </row>
    <row r="38806">
      <c r="A38806" s="221">
        <v>41457.0</v>
      </c>
      <c r="B38806" s="221">
        <v>11543.0</v>
      </c>
      <c r="C38806" s="221">
        <v>4268.0</v>
      </c>
    </row>
    <row r="38807">
      <c r="A38807" s="221">
        <v>41457.0</v>
      </c>
      <c r="B38807" s="221">
        <v>41266.0</v>
      </c>
      <c r="C38807" s="221">
        <v>3.0</v>
      </c>
    </row>
    <row r="38808">
      <c r="A38808" s="221">
        <v>41457.0</v>
      </c>
      <c r="B38808" s="221">
        <v>41267.0</v>
      </c>
      <c r="C38808" s="221">
        <v>83.0</v>
      </c>
    </row>
    <row r="38809">
      <c r="A38809" s="221">
        <v>41457.0</v>
      </c>
      <c r="B38809" s="221">
        <v>41268.0</v>
      </c>
      <c r="C38809" s="221">
        <v>8.0</v>
      </c>
    </row>
    <row r="38810">
      <c r="A38810" s="221">
        <v>41457.0</v>
      </c>
      <c r="B38810" s="221">
        <v>41307.0</v>
      </c>
      <c r="C38810" s="221">
        <v>6.0</v>
      </c>
    </row>
    <row r="38811">
      <c r="A38811" s="221">
        <v>41457.0</v>
      </c>
      <c r="B38811" s="221">
        <v>41308.0</v>
      </c>
      <c r="C38811" s="221">
        <v>104.0</v>
      </c>
    </row>
    <row r="38812">
      <c r="A38812" s="221">
        <v>41457.0</v>
      </c>
      <c r="B38812" s="221">
        <v>41309.0</v>
      </c>
      <c r="C38812" s="221">
        <v>3.0</v>
      </c>
    </row>
    <row r="38813">
      <c r="A38813" s="221">
        <v>41458.0</v>
      </c>
      <c r="B38813" s="221">
        <v>34.0</v>
      </c>
      <c r="C38813" s="221">
        <v>683662.0</v>
      </c>
    </row>
    <row r="38814">
      <c r="A38814" s="221">
        <v>41458.0</v>
      </c>
      <c r="B38814" s="221">
        <v>35.0</v>
      </c>
      <c r="C38814" s="221">
        <v>230554.0</v>
      </c>
    </row>
    <row r="38815">
      <c r="A38815" s="221">
        <v>41458.0</v>
      </c>
      <c r="B38815" s="221">
        <v>36.0</v>
      </c>
      <c r="C38815" s="221">
        <v>374182.0</v>
      </c>
    </row>
    <row r="38816">
      <c r="A38816" s="221">
        <v>41458.0</v>
      </c>
      <c r="B38816" s="221">
        <v>37.0</v>
      </c>
      <c r="C38816" s="221">
        <v>32296.0</v>
      </c>
    </row>
    <row r="38817">
      <c r="A38817" s="221">
        <v>41458.0</v>
      </c>
      <c r="B38817" s="221">
        <v>38.0</v>
      </c>
      <c r="C38817" s="221">
        <v>603.0</v>
      </c>
    </row>
    <row r="38818">
      <c r="A38818" s="221">
        <v>41458.0</v>
      </c>
      <c r="B38818" s="221">
        <v>39.0</v>
      </c>
      <c r="C38818" s="221">
        <v>333.0</v>
      </c>
    </row>
    <row r="38819">
      <c r="A38819" s="221">
        <v>41458.0</v>
      </c>
      <c r="B38819" s="221">
        <v>40.0</v>
      </c>
      <c r="C38819" s="221">
        <v>71.0</v>
      </c>
    </row>
    <row r="38820">
      <c r="A38820" s="221">
        <v>41458.0</v>
      </c>
      <c r="B38820" s="221">
        <v>11399.0</v>
      </c>
      <c r="C38820" s="221">
        <v>3957.0</v>
      </c>
    </row>
    <row r="38821">
      <c r="A38821" s="221">
        <v>41458.0</v>
      </c>
      <c r="B38821" s="221">
        <v>11543.0</v>
      </c>
      <c r="C38821" s="221">
        <v>4268.0</v>
      </c>
    </row>
    <row r="38822">
      <c r="A38822" s="221">
        <v>41458.0</v>
      </c>
      <c r="B38822" s="221">
        <v>41266.0</v>
      </c>
      <c r="C38822" s="221">
        <v>3.0</v>
      </c>
    </row>
    <row r="38823">
      <c r="A38823" s="221">
        <v>41458.0</v>
      </c>
      <c r="B38823" s="221">
        <v>41267.0</v>
      </c>
      <c r="C38823" s="221">
        <v>78.0</v>
      </c>
    </row>
    <row r="38824">
      <c r="A38824" s="221">
        <v>41458.0</v>
      </c>
      <c r="B38824" s="221">
        <v>41268.0</v>
      </c>
      <c r="C38824" s="221">
        <v>7.0</v>
      </c>
    </row>
    <row r="38825">
      <c r="A38825" s="221">
        <v>41458.0</v>
      </c>
      <c r="B38825" s="221">
        <v>41307.0</v>
      </c>
      <c r="C38825" s="221">
        <v>6.0</v>
      </c>
    </row>
    <row r="38826">
      <c r="A38826" s="221">
        <v>41458.0</v>
      </c>
      <c r="B38826" s="221">
        <v>41308.0</v>
      </c>
      <c r="C38826" s="221">
        <v>91.0</v>
      </c>
    </row>
    <row r="38827">
      <c r="A38827" s="221">
        <v>41458.0</v>
      </c>
      <c r="B38827" s="221">
        <v>41309.0</v>
      </c>
      <c r="C38827" s="221">
        <v>3.0</v>
      </c>
    </row>
    <row r="38828">
      <c r="A38828" s="221">
        <v>41459.0</v>
      </c>
      <c r="B38828" s="221">
        <v>34.0</v>
      </c>
      <c r="C38828" s="221">
        <v>506557.0</v>
      </c>
    </row>
    <row r="38829">
      <c r="A38829" s="221">
        <v>41459.0</v>
      </c>
      <c r="B38829" s="221">
        <v>35.0</v>
      </c>
      <c r="C38829" s="221">
        <v>302176.0</v>
      </c>
    </row>
    <row r="38830">
      <c r="A38830" s="221">
        <v>41459.0</v>
      </c>
      <c r="B38830" s="221">
        <v>36.0</v>
      </c>
      <c r="C38830" s="221">
        <v>54483.0</v>
      </c>
    </row>
    <row r="38831">
      <c r="A38831" s="221">
        <v>41459.0</v>
      </c>
      <c r="B38831" s="221">
        <v>37.0</v>
      </c>
      <c r="C38831" s="221">
        <v>37075.0</v>
      </c>
    </row>
    <row r="38832">
      <c r="A38832" s="221">
        <v>41459.0</v>
      </c>
      <c r="B38832" s="221">
        <v>38.0</v>
      </c>
      <c r="C38832" s="221">
        <v>6240.0</v>
      </c>
    </row>
    <row r="38833">
      <c r="A38833" s="221">
        <v>41459.0</v>
      </c>
      <c r="B38833" s="221">
        <v>39.0</v>
      </c>
      <c r="C38833" s="221">
        <v>2717.0</v>
      </c>
    </row>
    <row r="38834">
      <c r="A38834" s="221">
        <v>41459.0</v>
      </c>
      <c r="B38834" s="221">
        <v>40.0</v>
      </c>
      <c r="C38834" s="221">
        <v>3146.0</v>
      </c>
    </row>
    <row r="38835">
      <c r="A38835" s="221">
        <v>41459.0</v>
      </c>
      <c r="B38835" s="221">
        <v>2867.0</v>
      </c>
      <c r="C38835" s="221">
        <v>13.0</v>
      </c>
    </row>
    <row r="38836">
      <c r="A38836" s="221">
        <v>41459.0</v>
      </c>
      <c r="B38836" s="221">
        <v>2875.0</v>
      </c>
      <c r="C38836" s="221">
        <v>20.0</v>
      </c>
    </row>
    <row r="38837">
      <c r="A38837" s="221">
        <v>41459.0</v>
      </c>
      <c r="B38837" s="221">
        <v>2876.0</v>
      </c>
      <c r="C38837" s="221">
        <v>10.0</v>
      </c>
    </row>
    <row r="38838">
      <c r="A38838" s="221">
        <v>41459.0</v>
      </c>
      <c r="B38838" s="221">
        <v>3685.0</v>
      </c>
      <c r="C38838" s="221">
        <v>8145.0</v>
      </c>
    </row>
    <row r="38839">
      <c r="A38839" s="221">
        <v>41459.0</v>
      </c>
      <c r="B38839" s="221">
        <v>11399.0</v>
      </c>
      <c r="C38839" s="221">
        <v>2056.0</v>
      </c>
    </row>
    <row r="38840">
      <c r="A38840" s="221">
        <v>41459.0</v>
      </c>
      <c r="B38840" s="221">
        <v>11558.0</v>
      </c>
      <c r="C38840" s="221">
        <v>1206.0</v>
      </c>
    </row>
    <row r="38841">
      <c r="A38841" s="221">
        <v>41460.0</v>
      </c>
      <c r="B38841" s="221">
        <v>34.0</v>
      </c>
      <c r="C38841" s="221">
        <v>506557.0</v>
      </c>
    </row>
    <row r="38842">
      <c r="A38842" s="221">
        <v>41460.0</v>
      </c>
      <c r="B38842" s="221">
        <v>35.0</v>
      </c>
      <c r="C38842" s="221">
        <v>302176.0</v>
      </c>
    </row>
    <row r="38843">
      <c r="A38843" s="221">
        <v>41460.0</v>
      </c>
      <c r="B38843" s="221">
        <v>36.0</v>
      </c>
      <c r="C38843" s="221">
        <v>54483.0</v>
      </c>
    </row>
    <row r="38844">
      <c r="A38844" s="221">
        <v>41460.0</v>
      </c>
      <c r="B38844" s="221">
        <v>37.0</v>
      </c>
      <c r="C38844" s="221">
        <v>37075.0</v>
      </c>
    </row>
    <row r="38845">
      <c r="A38845" s="221">
        <v>41460.0</v>
      </c>
      <c r="B38845" s="221">
        <v>38.0</v>
      </c>
      <c r="C38845" s="221">
        <v>6240.0</v>
      </c>
    </row>
    <row r="38846">
      <c r="A38846" s="221">
        <v>41460.0</v>
      </c>
      <c r="B38846" s="221">
        <v>39.0</v>
      </c>
      <c r="C38846" s="221">
        <v>2717.0</v>
      </c>
    </row>
    <row r="38847">
      <c r="A38847" s="221">
        <v>41460.0</v>
      </c>
      <c r="B38847" s="221">
        <v>40.0</v>
      </c>
      <c r="C38847" s="221">
        <v>3146.0</v>
      </c>
    </row>
    <row r="38848">
      <c r="A38848" s="221">
        <v>41460.0</v>
      </c>
      <c r="B38848" s="221">
        <v>3685.0</v>
      </c>
      <c r="C38848" s="221">
        <v>8145.0</v>
      </c>
    </row>
    <row r="38849">
      <c r="A38849" s="221">
        <v>41460.0</v>
      </c>
      <c r="B38849" s="221">
        <v>11399.0</v>
      </c>
      <c r="C38849" s="221">
        <v>2056.0</v>
      </c>
    </row>
    <row r="38850">
      <c r="A38850" s="221">
        <v>41460.0</v>
      </c>
      <c r="B38850" s="221">
        <v>11558.0</v>
      </c>
      <c r="C38850" s="221">
        <v>1206.0</v>
      </c>
    </row>
    <row r="38851">
      <c r="A38851" s="221">
        <v>41460.0</v>
      </c>
      <c r="B38851" s="221">
        <v>41266.0</v>
      </c>
      <c r="C38851" s="221">
        <v>52.0</v>
      </c>
    </row>
    <row r="38852">
      <c r="A38852" s="221">
        <v>41460.0</v>
      </c>
      <c r="B38852" s="221">
        <v>41267.0</v>
      </c>
      <c r="C38852" s="221">
        <v>8.0</v>
      </c>
    </row>
    <row r="38853">
      <c r="A38853" s="221">
        <v>41460.0</v>
      </c>
      <c r="B38853" s="221">
        <v>41268.0</v>
      </c>
      <c r="C38853" s="221">
        <v>49.0</v>
      </c>
    </row>
    <row r="38854">
      <c r="A38854" s="221">
        <v>41460.0</v>
      </c>
      <c r="B38854" s="221">
        <v>41307.0</v>
      </c>
      <c r="C38854" s="221">
        <v>37.0</v>
      </c>
    </row>
    <row r="38855">
      <c r="A38855" s="221">
        <v>41460.0</v>
      </c>
      <c r="B38855" s="221">
        <v>41308.0</v>
      </c>
      <c r="C38855" s="221">
        <v>10.0</v>
      </c>
    </row>
    <row r="38856">
      <c r="A38856" s="221">
        <v>41460.0</v>
      </c>
      <c r="B38856" s="221">
        <v>41309.0</v>
      </c>
      <c r="C38856" s="221">
        <v>47.0</v>
      </c>
    </row>
    <row r="38857">
      <c r="A38857" s="221">
        <v>41461.0</v>
      </c>
      <c r="B38857" s="221">
        <v>34.0</v>
      </c>
      <c r="C38857" s="221">
        <v>506557.0</v>
      </c>
    </row>
    <row r="38858">
      <c r="A38858" s="221">
        <v>41461.0</v>
      </c>
      <c r="B38858" s="221">
        <v>35.0</v>
      </c>
      <c r="C38858" s="221">
        <v>302176.0</v>
      </c>
    </row>
    <row r="38859">
      <c r="A38859" s="221">
        <v>41461.0</v>
      </c>
      <c r="B38859" s="221">
        <v>36.0</v>
      </c>
      <c r="C38859" s="221">
        <v>54483.0</v>
      </c>
    </row>
    <row r="38860">
      <c r="A38860" s="221">
        <v>41461.0</v>
      </c>
      <c r="B38860" s="221">
        <v>37.0</v>
      </c>
      <c r="C38860" s="221">
        <v>37075.0</v>
      </c>
    </row>
    <row r="38861">
      <c r="A38861" s="221">
        <v>41461.0</v>
      </c>
      <c r="B38861" s="221">
        <v>38.0</v>
      </c>
      <c r="C38861" s="221">
        <v>6240.0</v>
      </c>
    </row>
    <row r="38862">
      <c r="A38862" s="221">
        <v>41461.0</v>
      </c>
      <c r="B38862" s="221">
        <v>39.0</v>
      </c>
      <c r="C38862" s="221">
        <v>2717.0</v>
      </c>
    </row>
    <row r="38863">
      <c r="A38863" s="221">
        <v>41461.0</v>
      </c>
      <c r="B38863" s="221">
        <v>40.0</v>
      </c>
      <c r="C38863" s="221">
        <v>3146.0</v>
      </c>
    </row>
    <row r="38864">
      <c r="A38864" s="221">
        <v>41461.0</v>
      </c>
      <c r="B38864" s="221">
        <v>3685.0</v>
      </c>
      <c r="C38864" s="221">
        <v>8145.0</v>
      </c>
    </row>
    <row r="38865">
      <c r="A38865" s="221">
        <v>41461.0</v>
      </c>
      <c r="B38865" s="221">
        <v>11399.0</v>
      </c>
      <c r="C38865" s="221">
        <v>2056.0</v>
      </c>
    </row>
    <row r="38866">
      <c r="A38866" s="221">
        <v>41461.0</v>
      </c>
      <c r="B38866" s="221">
        <v>11558.0</v>
      </c>
      <c r="C38866" s="221">
        <v>1206.0</v>
      </c>
    </row>
    <row r="38867">
      <c r="A38867" s="221">
        <v>41461.0</v>
      </c>
      <c r="B38867" s="221">
        <v>41266.0</v>
      </c>
      <c r="C38867" s="221">
        <v>45.0</v>
      </c>
    </row>
    <row r="38868">
      <c r="A38868" s="221">
        <v>41461.0</v>
      </c>
      <c r="B38868" s="221">
        <v>41267.0</v>
      </c>
      <c r="C38868" s="221">
        <v>11.0</v>
      </c>
    </row>
    <row r="38869">
      <c r="A38869" s="221">
        <v>41461.0</v>
      </c>
      <c r="B38869" s="221">
        <v>41268.0</v>
      </c>
      <c r="C38869" s="221">
        <v>39.0</v>
      </c>
    </row>
    <row r="38870">
      <c r="A38870" s="221">
        <v>41461.0</v>
      </c>
      <c r="B38870" s="221">
        <v>41307.0</v>
      </c>
      <c r="C38870" s="221">
        <v>40.0</v>
      </c>
    </row>
    <row r="38871">
      <c r="A38871" s="221">
        <v>41461.0</v>
      </c>
      <c r="B38871" s="221">
        <v>41308.0</v>
      </c>
      <c r="C38871" s="221">
        <v>12.0</v>
      </c>
    </row>
    <row r="38872">
      <c r="A38872" s="221">
        <v>41461.0</v>
      </c>
      <c r="B38872" s="221">
        <v>41309.0</v>
      </c>
      <c r="C38872" s="221">
        <v>43.0</v>
      </c>
    </row>
    <row r="38873">
      <c r="A38873" s="221">
        <v>41462.0</v>
      </c>
      <c r="B38873" s="221">
        <v>34.0</v>
      </c>
      <c r="C38873" s="221">
        <v>506557.0</v>
      </c>
    </row>
    <row r="38874">
      <c r="A38874" s="221">
        <v>41462.0</v>
      </c>
      <c r="B38874" s="221">
        <v>35.0</v>
      </c>
      <c r="C38874" s="221">
        <v>302176.0</v>
      </c>
    </row>
    <row r="38875">
      <c r="A38875" s="221">
        <v>41462.0</v>
      </c>
      <c r="B38875" s="221">
        <v>36.0</v>
      </c>
      <c r="C38875" s="221">
        <v>54483.0</v>
      </c>
    </row>
    <row r="38876">
      <c r="A38876" s="221">
        <v>41462.0</v>
      </c>
      <c r="B38876" s="221">
        <v>37.0</v>
      </c>
      <c r="C38876" s="221">
        <v>37075.0</v>
      </c>
    </row>
    <row r="38877">
      <c r="A38877" s="221">
        <v>41462.0</v>
      </c>
      <c r="B38877" s="221">
        <v>38.0</v>
      </c>
      <c r="C38877" s="221">
        <v>6240.0</v>
      </c>
    </row>
    <row r="38878">
      <c r="A38878" s="221">
        <v>41462.0</v>
      </c>
      <c r="B38878" s="221">
        <v>39.0</v>
      </c>
      <c r="C38878" s="221">
        <v>2717.0</v>
      </c>
    </row>
    <row r="38879">
      <c r="A38879" s="221">
        <v>41462.0</v>
      </c>
      <c r="B38879" s="221">
        <v>40.0</v>
      </c>
      <c r="C38879" s="221">
        <v>3146.0</v>
      </c>
    </row>
    <row r="38880">
      <c r="A38880" s="221">
        <v>41462.0</v>
      </c>
      <c r="B38880" s="221">
        <v>3685.0</v>
      </c>
      <c r="C38880" s="221">
        <v>8145.0</v>
      </c>
    </row>
    <row r="38881">
      <c r="A38881" s="221">
        <v>41462.0</v>
      </c>
      <c r="B38881" s="221">
        <v>11399.0</v>
      </c>
      <c r="C38881" s="221">
        <v>2056.0</v>
      </c>
    </row>
    <row r="38882">
      <c r="A38882" s="221">
        <v>41462.0</v>
      </c>
      <c r="B38882" s="221">
        <v>11558.0</v>
      </c>
      <c r="C38882" s="221">
        <v>1206.0</v>
      </c>
    </row>
    <row r="38883">
      <c r="A38883" s="221">
        <v>41462.0</v>
      </c>
      <c r="B38883" s="221">
        <v>41266.0</v>
      </c>
      <c r="C38883" s="221">
        <v>43.0</v>
      </c>
    </row>
    <row r="38884">
      <c r="A38884" s="221">
        <v>41462.0</v>
      </c>
      <c r="B38884" s="221">
        <v>41267.0</v>
      </c>
      <c r="C38884" s="221">
        <v>9.0</v>
      </c>
    </row>
    <row r="38885">
      <c r="A38885" s="221">
        <v>41462.0</v>
      </c>
      <c r="B38885" s="221">
        <v>41268.0</v>
      </c>
      <c r="C38885" s="221">
        <v>51.0</v>
      </c>
    </row>
    <row r="38886">
      <c r="A38886" s="221">
        <v>41462.0</v>
      </c>
      <c r="B38886" s="221">
        <v>41307.0</v>
      </c>
      <c r="C38886" s="221">
        <v>50.0</v>
      </c>
    </row>
    <row r="38887">
      <c r="A38887" s="221">
        <v>41462.0</v>
      </c>
      <c r="B38887" s="221">
        <v>41308.0</v>
      </c>
      <c r="C38887" s="221">
        <v>11.0</v>
      </c>
    </row>
    <row r="38888">
      <c r="A38888" s="221">
        <v>41462.0</v>
      </c>
      <c r="B38888" s="221">
        <v>41309.0</v>
      </c>
      <c r="C38888" s="221">
        <v>51.0</v>
      </c>
    </row>
    <row r="38889">
      <c r="A38889" s="221">
        <v>41463.0</v>
      </c>
      <c r="B38889" s="221">
        <v>34.0</v>
      </c>
      <c r="C38889" s="221">
        <v>1774278.0</v>
      </c>
    </row>
    <row r="38890">
      <c r="A38890" s="221">
        <v>41463.0</v>
      </c>
      <c r="B38890" s="221">
        <v>35.0</v>
      </c>
      <c r="C38890" s="221">
        <v>416691.0</v>
      </c>
    </row>
    <row r="38891">
      <c r="A38891" s="221">
        <v>41463.0</v>
      </c>
      <c r="B38891" s="221">
        <v>36.0</v>
      </c>
      <c r="C38891" s="221">
        <v>162467.0</v>
      </c>
    </row>
    <row r="38892">
      <c r="A38892" s="221">
        <v>41463.0</v>
      </c>
      <c r="B38892" s="221">
        <v>37.0</v>
      </c>
      <c r="C38892" s="221">
        <v>26658.0</v>
      </c>
    </row>
    <row r="38893">
      <c r="A38893" s="221">
        <v>41463.0</v>
      </c>
      <c r="B38893" s="221">
        <v>38.0</v>
      </c>
      <c r="C38893" s="221">
        <v>8028.0</v>
      </c>
    </row>
    <row r="38894">
      <c r="A38894" s="221">
        <v>41463.0</v>
      </c>
      <c r="B38894" s="221">
        <v>39.0</v>
      </c>
      <c r="C38894" s="221">
        <v>2556.0</v>
      </c>
    </row>
    <row r="38895">
      <c r="A38895" s="221">
        <v>41463.0</v>
      </c>
      <c r="B38895" s="221">
        <v>40.0</v>
      </c>
      <c r="C38895" s="221">
        <v>1140.0</v>
      </c>
    </row>
    <row r="38896">
      <c r="A38896" s="221">
        <v>41464.0</v>
      </c>
      <c r="B38896" s="221">
        <v>34.0</v>
      </c>
      <c r="C38896" s="221">
        <v>1774278.0</v>
      </c>
    </row>
    <row r="38897">
      <c r="A38897" s="221">
        <v>41464.0</v>
      </c>
      <c r="B38897" s="221">
        <v>35.0</v>
      </c>
      <c r="C38897" s="221">
        <v>416691.0</v>
      </c>
    </row>
    <row r="38898">
      <c r="A38898" s="221">
        <v>41464.0</v>
      </c>
      <c r="B38898" s="221">
        <v>36.0</v>
      </c>
      <c r="C38898" s="221">
        <v>162467.0</v>
      </c>
    </row>
    <row r="38899">
      <c r="A38899" s="221">
        <v>41464.0</v>
      </c>
      <c r="B38899" s="221">
        <v>37.0</v>
      </c>
      <c r="C38899" s="221">
        <v>26658.0</v>
      </c>
    </row>
    <row r="38900">
      <c r="A38900" s="221">
        <v>41464.0</v>
      </c>
      <c r="B38900" s="221">
        <v>38.0</v>
      </c>
      <c r="C38900" s="221">
        <v>8028.0</v>
      </c>
    </row>
    <row r="38901">
      <c r="A38901" s="221">
        <v>41464.0</v>
      </c>
      <c r="B38901" s="221">
        <v>39.0</v>
      </c>
      <c r="C38901" s="221">
        <v>2556.0</v>
      </c>
    </row>
    <row r="38902">
      <c r="A38902" s="221">
        <v>41464.0</v>
      </c>
      <c r="B38902" s="221">
        <v>40.0</v>
      </c>
      <c r="C38902" s="221">
        <v>1140.0</v>
      </c>
    </row>
    <row r="38903">
      <c r="A38903" s="221">
        <v>41465.0</v>
      </c>
      <c r="B38903" s="221">
        <v>34.0</v>
      </c>
      <c r="C38903" s="221">
        <v>1774278.0</v>
      </c>
    </row>
    <row r="38904">
      <c r="A38904" s="221">
        <v>41465.0</v>
      </c>
      <c r="B38904" s="221">
        <v>35.0</v>
      </c>
      <c r="C38904" s="221">
        <v>416691.0</v>
      </c>
    </row>
    <row r="38905">
      <c r="A38905" s="221">
        <v>41465.0</v>
      </c>
      <c r="B38905" s="221">
        <v>36.0</v>
      </c>
      <c r="C38905" s="221">
        <v>162467.0</v>
      </c>
    </row>
    <row r="38906">
      <c r="A38906" s="221">
        <v>41465.0</v>
      </c>
      <c r="B38906" s="221">
        <v>37.0</v>
      </c>
      <c r="C38906" s="221">
        <v>26658.0</v>
      </c>
    </row>
    <row r="38907">
      <c r="A38907" s="221">
        <v>41465.0</v>
      </c>
      <c r="B38907" s="221">
        <v>38.0</v>
      </c>
      <c r="C38907" s="221">
        <v>8028.0</v>
      </c>
    </row>
    <row r="38908">
      <c r="A38908" s="221">
        <v>41465.0</v>
      </c>
      <c r="B38908" s="221">
        <v>39.0</v>
      </c>
      <c r="C38908" s="221">
        <v>2556.0</v>
      </c>
    </row>
    <row r="38909">
      <c r="A38909" s="221">
        <v>41465.0</v>
      </c>
      <c r="B38909" s="221">
        <v>40.0</v>
      </c>
      <c r="C38909" s="221">
        <v>1140.0</v>
      </c>
    </row>
    <row r="38910">
      <c r="A38910" s="221">
        <v>41466.0</v>
      </c>
      <c r="B38910" s="221">
        <v>34.0</v>
      </c>
      <c r="C38910" s="221">
        <v>1774278.0</v>
      </c>
    </row>
    <row r="38911">
      <c r="A38911" s="221">
        <v>41466.0</v>
      </c>
      <c r="B38911" s="221">
        <v>35.0</v>
      </c>
      <c r="C38911" s="221">
        <v>416691.0</v>
      </c>
    </row>
    <row r="38912">
      <c r="A38912" s="221">
        <v>41466.0</v>
      </c>
      <c r="B38912" s="221">
        <v>36.0</v>
      </c>
      <c r="C38912" s="221">
        <v>162467.0</v>
      </c>
    </row>
    <row r="38913">
      <c r="A38913" s="221">
        <v>41466.0</v>
      </c>
      <c r="B38913" s="221">
        <v>37.0</v>
      </c>
      <c r="C38913" s="221">
        <v>26658.0</v>
      </c>
    </row>
    <row r="38914">
      <c r="A38914" s="221">
        <v>41466.0</v>
      </c>
      <c r="B38914" s="221">
        <v>38.0</v>
      </c>
      <c r="C38914" s="221">
        <v>8028.0</v>
      </c>
    </row>
    <row r="38915">
      <c r="A38915" s="221">
        <v>41466.0</v>
      </c>
      <c r="B38915" s="221">
        <v>39.0</v>
      </c>
      <c r="C38915" s="221">
        <v>2556.0</v>
      </c>
    </row>
    <row r="38916">
      <c r="A38916" s="221">
        <v>41466.0</v>
      </c>
      <c r="B38916" s="221">
        <v>40.0</v>
      </c>
      <c r="C38916" s="221">
        <v>1140.0</v>
      </c>
    </row>
    <row r="38917">
      <c r="A38917" s="221">
        <v>41466.0</v>
      </c>
      <c r="B38917" s="221">
        <v>9848.0</v>
      </c>
      <c r="C38917" s="221">
        <v>557.0</v>
      </c>
    </row>
    <row r="38918">
      <c r="A38918" s="221">
        <v>41466.0</v>
      </c>
      <c r="B38918" s="221">
        <v>11399.0</v>
      </c>
      <c r="C38918" s="221">
        <v>352.0</v>
      </c>
    </row>
    <row r="38919">
      <c r="A38919" s="221">
        <v>41466.0</v>
      </c>
      <c r="B38919" s="221">
        <v>11539.0</v>
      </c>
      <c r="C38919" s="221">
        <v>345.0</v>
      </c>
    </row>
    <row r="38920">
      <c r="A38920" s="221">
        <v>41467.0</v>
      </c>
      <c r="B38920" s="221">
        <v>34.0</v>
      </c>
      <c r="C38920" s="221">
        <v>1774278.0</v>
      </c>
    </row>
    <row r="38921">
      <c r="A38921" s="221">
        <v>41467.0</v>
      </c>
      <c r="B38921" s="221">
        <v>35.0</v>
      </c>
      <c r="C38921" s="221">
        <v>416691.0</v>
      </c>
    </row>
    <row r="38922">
      <c r="A38922" s="221">
        <v>41467.0</v>
      </c>
      <c r="B38922" s="221">
        <v>36.0</v>
      </c>
      <c r="C38922" s="221">
        <v>162467.0</v>
      </c>
    </row>
    <row r="38923">
      <c r="A38923" s="221">
        <v>41467.0</v>
      </c>
      <c r="B38923" s="221">
        <v>37.0</v>
      </c>
      <c r="C38923" s="221">
        <v>26658.0</v>
      </c>
    </row>
    <row r="38924">
      <c r="A38924" s="221">
        <v>41467.0</v>
      </c>
      <c r="B38924" s="221">
        <v>38.0</v>
      </c>
      <c r="C38924" s="221">
        <v>8028.0</v>
      </c>
    </row>
    <row r="38925">
      <c r="A38925" s="221">
        <v>41467.0</v>
      </c>
      <c r="B38925" s="221">
        <v>39.0</v>
      </c>
      <c r="C38925" s="221">
        <v>2556.0</v>
      </c>
    </row>
    <row r="38926">
      <c r="A38926" s="221">
        <v>41467.0</v>
      </c>
      <c r="B38926" s="221">
        <v>40.0</v>
      </c>
      <c r="C38926" s="221">
        <v>1140.0</v>
      </c>
    </row>
    <row r="38927">
      <c r="A38927" s="221">
        <v>41467.0</v>
      </c>
      <c r="B38927" s="221">
        <v>9848.0</v>
      </c>
      <c r="C38927" s="221">
        <v>557.0</v>
      </c>
    </row>
    <row r="38928">
      <c r="A38928" s="221">
        <v>41467.0</v>
      </c>
      <c r="B38928" s="221">
        <v>11399.0</v>
      </c>
      <c r="C38928" s="221">
        <v>352.0</v>
      </c>
    </row>
    <row r="38929">
      <c r="A38929" s="221">
        <v>41467.0</v>
      </c>
      <c r="B38929" s="221">
        <v>11539.0</v>
      </c>
      <c r="C38929" s="221">
        <v>345.0</v>
      </c>
    </row>
    <row r="38930">
      <c r="A38930" s="221">
        <v>41468.0</v>
      </c>
      <c r="B38930" s="221">
        <v>34.0</v>
      </c>
      <c r="C38930" s="221">
        <v>1774278.0</v>
      </c>
    </row>
    <row r="38931">
      <c r="A38931" s="221">
        <v>41468.0</v>
      </c>
      <c r="B38931" s="221">
        <v>35.0</v>
      </c>
      <c r="C38931" s="221">
        <v>416691.0</v>
      </c>
    </row>
    <row r="38932">
      <c r="A38932" s="221">
        <v>41468.0</v>
      </c>
      <c r="B38932" s="221">
        <v>36.0</v>
      </c>
      <c r="C38932" s="221">
        <v>162467.0</v>
      </c>
    </row>
    <row r="38933">
      <c r="A38933" s="221">
        <v>41468.0</v>
      </c>
      <c r="B38933" s="221">
        <v>37.0</v>
      </c>
      <c r="C38933" s="221">
        <v>26658.0</v>
      </c>
    </row>
    <row r="38934">
      <c r="A38934" s="221">
        <v>41468.0</v>
      </c>
      <c r="B38934" s="221">
        <v>38.0</v>
      </c>
      <c r="C38934" s="221">
        <v>8028.0</v>
      </c>
    </row>
    <row r="38935">
      <c r="A38935" s="221">
        <v>41468.0</v>
      </c>
      <c r="B38935" s="221">
        <v>39.0</v>
      </c>
      <c r="C38935" s="221">
        <v>2556.0</v>
      </c>
    </row>
    <row r="38936">
      <c r="A38936" s="221">
        <v>41468.0</v>
      </c>
      <c r="B38936" s="221">
        <v>40.0</v>
      </c>
      <c r="C38936" s="221">
        <v>1140.0</v>
      </c>
    </row>
    <row r="38937">
      <c r="A38937" s="221">
        <v>41468.0</v>
      </c>
      <c r="B38937" s="221">
        <v>9848.0</v>
      </c>
      <c r="C38937" s="221">
        <v>557.0</v>
      </c>
    </row>
    <row r="38938">
      <c r="A38938" s="221">
        <v>41468.0</v>
      </c>
      <c r="B38938" s="221">
        <v>11399.0</v>
      </c>
      <c r="C38938" s="221">
        <v>352.0</v>
      </c>
    </row>
    <row r="38939">
      <c r="A38939" s="221">
        <v>41468.0</v>
      </c>
      <c r="B38939" s="221">
        <v>11539.0</v>
      </c>
      <c r="C38939" s="221">
        <v>345.0</v>
      </c>
    </row>
    <row r="38940">
      <c r="A38940" s="221">
        <v>41469.0</v>
      </c>
      <c r="B38940" s="221">
        <v>34.0</v>
      </c>
      <c r="C38940" s="221">
        <v>1584252.0</v>
      </c>
    </row>
    <row r="38941">
      <c r="A38941" s="221">
        <v>41469.0</v>
      </c>
      <c r="B38941" s="221">
        <v>35.0</v>
      </c>
      <c r="C38941" s="221">
        <v>255562.0</v>
      </c>
    </row>
    <row r="38942">
      <c r="A38942" s="221">
        <v>41469.0</v>
      </c>
      <c r="B38942" s="221">
        <v>36.0</v>
      </c>
      <c r="C38942" s="221">
        <v>131202.0</v>
      </c>
    </row>
    <row r="38943">
      <c r="A38943" s="221">
        <v>41469.0</v>
      </c>
      <c r="B38943" s="221">
        <v>37.0</v>
      </c>
      <c r="C38943" s="221">
        <v>32193.0</v>
      </c>
    </row>
    <row r="38944">
      <c r="A38944" s="221">
        <v>41469.0</v>
      </c>
      <c r="B38944" s="221">
        <v>38.0</v>
      </c>
      <c r="C38944" s="221">
        <v>8680.0</v>
      </c>
    </row>
    <row r="38945">
      <c r="A38945" s="221">
        <v>41469.0</v>
      </c>
      <c r="B38945" s="221">
        <v>39.0</v>
      </c>
      <c r="C38945" s="221">
        <v>2172.0</v>
      </c>
    </row>
    <row r="38946">
      <c r="A38946" s="221">
        <v>41469.0</v>
      </c>
      <c r="B38946" s="221">
        <v>40.0</v>
      </c>
      <c r="C38946" s="221">
        <v>1758.0</v>
      </c>
    </row>
    <row r="38947">
      <c r="A38947" s="221">
        <v>41470.0</v>
      </c>
      <c r="B38947" s="221">
        <v>34.0</v>
      </c>
      <c r="C38947" s="221">
        <v>1584252.0</v>
      </c>
    </row>
    <row r="38948">
      <c r="A38948" s="221">
        <v>41470.0</v>
      </c>
      <c r="B38948" s="221">
        <v>35.0</v>
      </c>
      <c r="C38948" s="221">
        <v>255562.0</v>
      </c>
    </row>
    <row r="38949">
      <c r="A38949" s="221">
        <v>41470.0</v>
      </c>
      <c r="B38949" s="221">
        <v>36.0</v>
      </c>
      <c r="C38949" s="221">
        <v>131202.0</v>
      </c>
    </row>
    <row r="38950">
      <c r="A38950" s="221">
        <v>41470.0</v>
      </c>
      <c r="B38950" s="221">
        <v>37.0</v>
      </c>
      <c r="C38950" s="221">
        <v>32193.0</v>
      </c>
    </row>
    <row r="38951">
      <c r="A38951" s="221">
        <v>41470.0</v>
      </c>
      <c r="B38951" s="221">
        <v>38.0</v>
      </c>
      <c r="C38951" s="221">
        <v>8680.0</v>
      </c>
    </row>
    <row r="38952">
      <c r="A38952" s="221">
        <v>41470.0</v>
      </c>
      <c r="B38952" s="221">
        <v>39.0</v>
      </c>
      <c r="C38952" s="221">
        <v>2172.0</v>
      </c>
    </row>
    <row r="38953">
      <c r="A38953" s="221">
        <v>41470.0</v>
      </c>
      <c r="B38953" s="221">
        <v>40.0</v>
      </c>
      <c r="C38953" s="221">
        <v>1758.0</v>
      </c>
    </row>
    <row r="38954">
      <c r="A38954" s="221">
        <v>41471.0</v>
      </c>
      <c r="B38954" s="221">
        <v>34.0</v>
      </c>
      <c r="C38954" s="221">
        <v>1584252.0</v>
      </c>
    </row>
    <row r="38955">
      <c r="A38955" s="221">
        <v>41471.0</v>
      </c>
      <c r="B38955" s="221">
        <v>35.0</v>
      </c>
      <c r="C38955" s="221">
        <v>255562.0</v>
      </c>
    </row>
    <row r="38956">
      <c r="A38956" s="221">
        <v>41471.0</v>
      </c>
      <c r="B38956" s="221">
        <v>36.0</v>
      </c>
      <c r="C38956" s="221">
        <v>131202.0</v>
      </c>
    </row>
    <row r="38957">
      <c r="A38957" s="221">
        <v>41471.0</v>
      </c>
      <c r="B38957" s="221">
        <v>37.0</v>
      </c>
      <c r="C38957" s="221">
        <v>32193.0</v>
      </c>
    </row>
    <row r="38958">
      <c r="A38958" s="221">
        <v>41471.0</v>
      </c>
      <c r="B38958" s="221">
        <v>38.0</v>
      </c>
      <c r="C38958" s="221">
        <v>8680.0</v>
      </c>
    </row>
    <row r="38959">
      <c r="A38959" s="221">
        <v>41471.0</v>
      </c>
      <c r="B38959" s="221">
        <v>39.0</v>
      </c>
      <c r="C38959" s="221">
        <v>2172.0</v>
      </c>
    </row>
    <row r="38960">
      <c r="A38960" s="221">
        <v>41471.0</v>
      </c>
      <c r="B38960" s="221">
        <v>40.0</v>
      </c>
      <c r="C38960" s="221">
        <v>1758.0</v>
      </c>
    </row>
    <row r="38961">
      <c r="A38961" s="221">
        <v>41472.0</v>
      </c>
      <c r="B38961" s="221">
        <v>34.0</v>
      </c>
      <c r="C38961" s="221">
        <v>1584252.0</v>
      </c>
    </row>
    <row r="38962">
      <c r="A38962" s="221">
        <v>41472.0</v>
      </c>
      <c r="B38962" s="221">
        <v>35.0</v>
      </c>
      <c r="C38962" s="221">
        <v>255562.0</v>
      </c>
    </row>
    <row r="38963">
      <c r="A38963" s="221">
        <v>41472.0</v>
      </c>
      <c r="B38963" s="221">
        <v>36.0</v>
      </c>
      <c r="C38963" s="221">
        <v>131202.0</v>
      </c>
    </row>
    <row r="38964">
      <c r="A38964" s="221">
        <v>41472.0</v>
      </c>
      <c r="B38964" s="221">
        <v>37.0</v>
      </c>
      <c r="C38964" s="221">
        <v>32193.0</v>
      </c>
    </row>
    <row r="38965">
      <c r="A38965" s="221">
        <v>41472.0</v>
      </c>
      <c r="B38965" s="221">
        <v>38.0</v>
      </c>
      <c r="C38965" s="221">
        <v>8680.0</v>
      </c>
    </row>
    <row r="38966">
      <c r="A38966" s="221">
        <v>41472.0</v>
      </c>
      <c r="B38966" s="221">
        <v>39.0</v>
      </c>
      <c r="C38966" s="221">
        <v>2172.0</v>
      </c>
    </row>
    <row r="38967">
      <c r="A38967" s="221">
        <v>41472.0</v>
      </c>
      <c r="B38967" s="221">
        <v>40.0</v>
      </c>
      <c r="C38967" s="221">
        <v>1758.0</v>
      </c>
    </row>
    <row r="38968">
      <c r="A38968" s="221">
        <v>41473.0</v>
      </c>
      <c r="B38968" s="221">
        <v>34.0</v>
      </c>
      <c r="C38968" s="221">
        <v>1584252.0</v>
      </c>
    </row>
    <row r="38969">
      <c r="A38969" s="221">
        <v>41473.0</v>
      </c>
      <c r="B38969" s="221">
        <v>35.0</v>
      </c>
      <c r="C38969" s="221">
        <v>255562.0</v>
      </c>
    </row>
    <row r="38970">
      <c r="A38970" s="221">
        <v>41473.0</v>
      </c>
      <c r="B38970" s="221">
        <v>36.0</v>
      </c>
      <c r="C38970" s="221">
        <v>131202.0</v>
      </c>
    </row>
    <row r="38971">
      <c r="A38971" s="221">
        <v>41473.0</v>
      </c>
      <c r="B38971" s="221">
        <v>37.0</v>
      </c>
      <c r="C38971" s="221">
        <v>32193.0</v>
      </c>
    </row>
    <row r="38972">
      <c r="A38972" s="221">
        <v>41473.0</v>
      </c>
      <c r="B38972" s="221">
        <v>38.0</v>
      </c>
      <c r="C38972" s="221">
        <v>8680.0</v>
      </c>
    </row>
    <row r="38973">
      <c r="A38973" s="221">
        <v>41473.0</v>
      </c>
      <c r="B38973" s="221">
        <v>39.0</v>
      </c>
      <c r="C38973" s="221">
        <v>2172.0</v>
      </c>
    </row>
    <row r="38974">
      <c r="A38974" s="221">
        <v>41473.0</v>
      </c>
      <c r="B38974" s="221">
        <v>40.0</v>
      </c>
      <c r="C38974" s="221">
        <v>1758.0</v>
      </c>
    </row>
    <row r="38975">
      <c r="A38975" s="221">
        <v>41474.0</v>
      </c>
      <c r="B38975" s="221">
        <v>34.0</v>
      </c>
      <c r="C38975" s="221">
        <v>1584252.0</v>
      </c>
    </row>
    <row r="38976">
      <c r="A38976" s="221">
        <v>41474.0</v>
      </c>
      <c r="B38976" s="221">
        <v>35.0</v>
      </c>
      <c r="C38976" s="221">
        <v>255562.0</v>
      </c>
    </row>
    <row r="38977">
      <c r="A38977" s="221">
        <v>41474.0</v>
      </c>
      <c r="B38977" s="221">
        <v>36.0</v>
      </c>
      <c r="C38977" s="221">
        <v>131202.0</v>
      </c>
    </row>
    <row r="38978">
      <c r="A38978" s="221">
        <v>41474.0</v>
      </c>
      <c r="B38978" s="221">
        <v>37.0</v>
      </c>
      <c r="C38978" s="221">
        <v>32193.0</v>
      </c>
    </row>
    <row r="38979">
      <c r="A38979" s="221">
        <v>41474.0</v>
      </c>
      <c r="B38979" s="221">
        <v>38.0</v>
      </c>
      <c r="C38979" s="221">
        <v>8680.0</v>
      </c>
    </row>
    <row r="38980">
      <c r="A38980" s="221">
        <v>41474.0</v>
      </c>
      <c r="B38980" s="221">
        <v>39.0</v>
      </c>
      <c r="C38980" s="221">
        <v>2172.0</v>
      </c>
    </row>
    <row r="38981">
      <c r="A38981" s="221">
        <v>41474.0</v>
      </c>
      <c r="B38981" s="221">
        <v>40.0</v>
      </c>
      <c r="C38981" s="221">
        <v>1758.0</v>
      </c>
    </row>
    <row r="38982">
      <c r="A38982" s="221">
        <v>41475.0</v>
      </c>
      <c r="B38982" s="221">
        <v>34.0</v>
      </c>
      <c r="C38982" s="221">
        <v>1774278.0</v>
      </c>
    </row>
    <row r="38983">
      <c r="A38983" s="221">
        <v>41475.0</v>
      </c>
      <c r="B38983" s="221">
        <v>35.0</v>
      </c>
      <c r="C38983" s="221">
        <v>416691.0</v>
      </c>
    </row>
    <row r="38984">
      <c r="A38984" s="221">
        <v>41475.0</v>
      </c>
      <c r="B38984" s="221">
        <v>36.0</v>
      </c>
      <c r="C38984" s="221">
        <v>162467.0</v>
      </c>
    </row>
    <row r="38985">
      <c r="A38985" s="221">
        <v>41475.0</v>
      </c>
      <c r="B38985" s="221">
        <v>37.0</v>
      </c>
      <c r="C38985" s="221">
        <v>26658.0</v>
      </c>
    </row>
    <row r="38986">
      <c r="A38986" s="221">
        <v>41475.0</v>
      </c>
      <c r="B38986" s="221">
        <v>38.0</v>
      </c>
      <c r="C38986" s="221">
        <v>8028.0</v>
      </c>
    </row>
    <row r="38987">
      <c r="A38987" s="221">
        <v>41475.0</v>
      </c>
      <c r="B38987" s="221">
        <v>39.0</v>
      </c>
      <c r="C38987" s="221">
        <v>2556.0</v>
      </c>
    </row>
    <row r="38988">
      <c r="A38988" s="221">
        <v>41475.0</v>
      </c>
      <c r="B38988" s="221">
        <v>40.0</v>
      </c>
      <c r="C38988" s="221">
        <v>1140.0</v>
      </c>
    </row>
    <row r="38989">
      <c r="A38989" s="221">
        <v>41475.0</v>
      </c>
      <c r="B38989" s="221">
        <v>9848.0</v>
      </c>
      <c r="C38989" s="221">
        <v>324.0</v>
      </c>
    </row>
    <row r="38990">
      <c r="A38990" s="221">
        <v>41475.0</v>
      </c>
      <c r="B38990" s="221">
        <v>11399.0</v>
      </c>
      <c r="C38990" s="221">
        <v>482.0</v>
      </c>
    </row>
    <row r="38991">
      <c r="A38991" s="221">
        <v>41475.0</v>
      </c>
      <c r="B38991" s="221">
        <v>11538.0</v>
      </c>
      <c r="C38991" s="221">
        <v>423.0</v>
      </c>
    </row>
    <row r="38992">
      <c r="A38992" s="221">
        <v>41476.0</v>
      </c>
      <c r="B38992" s="221">
        <v>34.0</v>
      </c>
      <c r="C38992" s="221">
        <v>9112.0</v>
      </c>
    </row>
    <row r="38993">
      <c r="A38993" s="221">
        <v>41476.0</v>
      </c>
      <c r="B38993" s="221">
        <v>35.0</v>
      </c>
      <c r="C38993" s="221">
        <v>4574.0</v>
      </c>
    </row>
    <row r="38994">
      <c r="A38994" s="221">
        <v>41476.0</v>
      </c>
      <c r="B38994" s="221">
        <v>36.0</v>
      </c>
      <c r="C38994" s="221">
        <v>1076.0</v>
      </c>
    </row>
    <row r="38995">
      <c r="A38995" s="221">
        <v>41476.0</v>
      </c>
      <c r="B38995" s="221">
        <v>37.0</v>
      </c>
      <c r="C38995" s="221">
        <v>675.0</v>
      </c>
    </row>
    <row r="38996">
      <c r="A38996" s="221">
        <v>41476.0</v>
      </c>
      <c r="B38996" s="221">
        <v>38.0</v>
      </c>
      <c r="C38996" s="221">
        <v>120.0</v>
      </c>
    </row>
    <row r="38997">
      <c r="A38997" s="221">
        <v>41476.0</v>
      </c>
      <c r="B38997" s="221">
        <v>39.0</v>
      </c>
      <c r="C38997" s="221">
        <v>46.0</v>
      </c>
    </row>
    <row r="38998">
      <c r="A38998" s="221">
        <v>41476.0</v>
      </c>
      <c r="B38998" s="221">
        <v>40.0</v>
      </c>
      <c r="C38998" s="221">
        <v>41.0</v>
      </c>
    </row>
    <row r="38999">
      <c r="A38999" s="221">
        <v>41477.0</v>
      </c>
      <c r="B38999" s="221">
        <v>34.0</v>
      </c>
      <c r="C38999" s="221">
        <v>16015.0</v>
      </c>
    </row>
    <row r="39000">
      <c r="A39000" s="221">
        <v>41477.0</v>
      </c>
      <c r="B39000" s="221">
        <v>35.0</v>
      </c>
      <c r="C39000" s="221">
        <v>8861.0</v>
      </c>
    </row>
    <row r="39001">
      <c r="A39001" s="221">
        <v>41477.0</v>
      </c>
      <c r="B39001" s="221">
        <v>36.0</v>
      </c>
      <c r="C39001" s="221">
        <v>1539.0</v>
      </c>
    </row>
    <row r="39002">
      <c r="A39002" s="221">
        <v>41477.0</v>
      </c>
      <c r="B39002" s="221">
        <v>37.0</v>
      </c>
      <c r="C39002" s="221">
        <v>826.0</v>
      </c>
    </row>
    <row r="39003">
      <c r="A39003" s="221">
        <v>41477.0</v>
      </c>
      <c r="B39003" s="221">
        <v>38.0</v>
      </c>
      <c r="C39003" s="221">
        <v>196.0</v>
      </c>
    </row>
    <row r="39004">
      <c r="A39004" s="221">
        <v>41477.0</v>
      </c>
      <c r="B39004" s="221">
        <v>39.0</v>
      </c>
      <c r="C39004" s="221">
        <v>74.0</v>
      </c>
    </row>
    <row r="39005">
      <c r="A39005" s="221">
        <v>41477.0</v>
      </c>
      <c r="B39005" s="221">
        <v>40.0</v>
      </c>
      <c r="C39005" s="221">
        <v>95.0</v>
      </c>
    </row>
    <row r="39006">
      <c r="A39006" s="221">
        <v>41478.0</v>
      </c>
      <c r="B39006" s="221">
        <v>34.0</v>
      </c>
      <c r="C39006" s="221">
        <v>21568.0</v>
      </c>
    </row>
    <row r="39007">
      <c r="A39007" s="221">
        <v>41478.0</v>
      </c>
      <c r="B39007" s="221">
        <v>35.0</v>
      </c>
      <c r="C39007" s="221">
        <v>17788.0</v>
      </c>
    </row>
    <row r="39008">
      <c r="A39008" s="221">
        <v>41478.0</v>
      </c>
      <c r="B39008" s="221">
        <v>36.0</v>
      </c>
      <c r="C39008" s="221">
        <v>2502.0</v>
      </c>
    </row>
    <row r="39009">
      <c r="A39009" s="221">
        <v>41478.0</v>
      </c>
      <c r="B39009" s="221">
        <v>37.0</v>
      </c>
      <c r="C39009" s="221">
        <v>1665.0</v>
      </c>
    </row>
    <row r="39010">
      <c r="A39010" s="221">
        <v>41478.0</v>
      </c>
      <c r="B39010" s="221">
        <v>38.0</v>
      </c>
      <c r="C39010" s="221">
        <v>344.0</v>
      </c>
    </row>
    <row r="39011">
      <c r="A39011" s="221">
        <v>41478.0</v>
      </c>
      <c r="B39011" s="221">
        <v>39.0</v>
      </c>
      <c r="C39011" s="221">
        <v>174.0</v>
      </c>
    </row>
    <row r="39012">
      <c r="A39012" s="221">
        <v>41478.0</v>
      </c>
      <c r="B39012" s="221">
        <v>40.0</v>
      </c>
      <c r="C39012" s="221">
        <v>186.0</v>
      </c>
    </row>
    <row r="39013">
      <c r="A39013" s="221">
        <v>41479.0</v>
      </c>
      <c r="B39013" s="221">
        <v>34.0</v>
      </c>
      <c r="C39013" s="221">
        <v>678689.0</v>
      </c>
    </row>
    <row r="39014">
      <c r="A39014" s="221">
        <v>41479.0</v>
      </c>
      <c r="B39014" s="221">
        <v>35.0</v>
      </c>
      <c r="C39014" s="221">
        <v>446736.0</v>
      </c>
    </row>
    <row r="39015">
      <c r="A39015" s="221">
        <v>41479.0</v>
      </c>
      <c r="B39015" s="221">
        <v>36.0</v>
      </c>
      <c r="C39015" s="221">
        <v>62832.0</v>
      </c>
    </row>
    <row r="39016">
      <c r="A39016" s="221">
        <v>41479.0</v>
      </c>
      <c r="B39016" s="221">
        <v>37.0</v>
      </c>
      <c r="C39016" s="221">
        <v>52245.0</v>
      </c>
    </row>
    <row r="39017">
      <c r="A39017" s="221">
        <v>41479.0</v>
      </c>
      <c r="B39017" s="221">
        <v>38.0</v>
      </c>
      <c r="C39017" s="221">
        <v>11759.0</v>
      </c>
    </row>
    <row r="39018">
      <c r="A39018" s="221">
        <v>41479.0</v>
      </c>
      <c r="B39018" s="221">
        <v>39.0</v>
      </c>
      <c r="C39018" s="221">
        <v>4422.0</v>
      </c>
    </row>
    <row r="39019">
      <c r="A39019" s="221">
        <v>41479.0</v>
      </c>
      <c r="B39019" s="221">
        <v>40.0</v>
      </c>
      <c r="C39019" s="221">
        <v>4459.0</v>
      </c>
    </row>
    <row r="39020">
      <c r="A39020" s="221">
        <v>41480.0</v>
      </c>
      <c r="B39020" s="221">
        <v>34.0</v>
      </c>
      <c r="C39020" s="221">
        <v>8748.0</v>
      </c>
    </row>
    <row r="39021">
      <c r="A39021" s="221">
        <v>41480.0</v>
      </c>
      <c r="B39021" s="221">
        <v>35.0</v>
      </c>
      <c r="C39021" s="221">
        <v>5231.0</v>
      </c>
    </row>
    <row r="39022">
      <c r="A39022" s="221">
        <v>41480.0</v>
      </c>
      <c r="B39022" s="221">
        <v>36.0</v>
      </c>
      <c r="C39022" s="221">
        <v>821.0</v>
      </c>
    </row>
    <row r="39023">
      <c r="A39023" s="221">
        <v>41480.0</v>
      </c>
      <c r="B39023" s="221">
        <v>37.0</v>
      </c>
      <c r="C39023" s="221">
        <v>598.0</v>
      </c>
    </row>
    <row r="39024">
      <c r="A39024" s="221">
        <v>41480.0</v>
      </c>
      <c r="B39024" s="221">
        <v>38.0</v>
      </c>
      <c r="C39024" s="221">
        <v>128.0</v>
      </c>
    </row>
    <row r="39025">
      <c r="A39025" s="221">
        <v>41480.0</v>
      </c>
      <c r="B39025" s="221">
        <v>39.0</v>
      </c>
      <c r="C39025" s="221">
        <v>42.0</v>
      </c>
    </row>
    <row r="39026">
      <c r="A39026" s="221">
        <v>41480.0</v>
      </c>
      <c r="B39026" s="221">
        <v>40.0</v>
      </c>
      <c r="C39026" s="221">
        <v>47.0</v>
      </c>
    </row>
    <row r="39027">
      <c r="A39027" s="221">
        <v>41481.0</v>
      </c>
      <c r="B39027" s="221">
        <v>34.0</v>
      </c>
      <c r="C39027" s="221">
        <v>13782.0</v>
      </c>
    </row>
    <row r="39028">
      <c r="A39028" s="221">
        <v>41481.0</v>
      </c>
      <c r="B39028" s="221">
        <v>35.0</v>
      </c>
      <c r="C39028" s="221">
        <v>5998.0</v>
      </c>
    </row>
    <row r="39029">
      <c r="A39029" s="221">
        <v>41481.0</v>
      </c>
      <c r="B39029" s="221">
        <v>36.0</v>
      </c>
      <c r="C39029" s="221">
        <v>1138.0</v>
      </c>
    </row>
    <row r="39030">
      <c r="A39030" s="221">
        <v>41481.0</v>
      </c>
      <c r="B39030" s="221">
        <v>37.0</v>
      </c>
      <c r="C39030" s="221">
        <v>891.0</v>
      </c>
    </row>
    <row r="39031">
      <c r="A39031" s="221">
        <v>41481.0</v>
      </c>
      <c r="B39031" s="221">
        <v>38.0</v>
      </c>
      <c r="C39031" s="221">
        <v>196.0</v>
      </c>
    </row>
    <row r="39032">
      <c r="A39032" s="221">
        <v>41481.0</v>
      </c>
      <c r="B39032" s="221">
        <v>39.0</v>
      </c>
      <c r="C39032" s="221">
        <v>68.0</v>
      </c>
    </row>
    <row r="39033">
      <c r="A39033" s="221">
        <v>41481.0</v>
      </c>
      <c r="B39033" s="221">
        <v>40.0</v>
      </c>
      <c r="C39033" s="221">
        <v>85.0</v>
      </c>
    </row>
    <row r="39034">
      <c r="A39034" s="221">
        <v>41482.0</v>
      </c>
      <c r="B39034" s="221">
        <v>34.0</v>
      </c>
      <c r="C39034" s="221">
        <v>27660.0</v>
      </c>
    </row>
    <row r="39035">
      <c r="A39035" s="221">
        <v>41482.0</v>
      </c>
      <c r="B39035" s="221">
        <v>35.0</v>
      </c>
      <c r="C39035" s="221">
        <v>11677.0</v>
      </c>
    </row>
    <row r="39036">
      <c r="A39036" s="221">
        <v>41482.0</v>
      </c>
      <c r="B39036" s="221">
        <v>36.0</v>
      </c>
      <c r="C39036" s="221">
        <v>2151.0</v>
      </c>
    </row>
    <row r="39037">
      <c r="A39037" s="221">
        <v>41482.0</v>
      </c>
      <c r="B39037" s="221">
        <v>37.0</v>
      </c>
      <c r="C39037" s="221">
        <v>1718.0</v>
      </c>
    </row>
    <row r="39038">
      <c r="A39038" s="221">
        <v>41482.0</v>
      </c>
      <c r="B39038" s="221">
        <v>38.0</v>
      </c>
      <c r="C39038" s="221">
        <v>408.0</v>
      </c>
    </row>
    <row r="39039">
      <c r="A39039" s="221">
        <v>41482.0</v>
      </c>
      <c r="B39039" s="221">
        <v>39.0</v>
      </c>
      <c r="C39039" s="221">
        <v>108.0</v>
      </c>
    </row>
    <row r="39040">
      <c r="A39040" s="221">
        <v>41482.0</v>
      </c>
      <c r="B39040" s="221">
        <v>40.0</v>
      </c>
      <c r="C39040" s="221">
        <v>159.0</v>
      </c>
    </row>
    <row r="39041">
      <c r="A39041" s="221">
        <v>41483.0</v>
      </c>
      <c r="B39041" s="221">
        <v>34.0</v>
      </c>
      <c r="C39041" s="221">
        <v>690909.0</v>
      </c>
    </row>
    <row r="39042">
      <c r="A39042" s="221">
        <v>41483.0</v>
      </c>
      <c r="B39042" s="221">
        <v>35.0</v>
      </c>
      <c r="C39042" s="221">
        <v>419946.0</v>
      </c>
    </row>
    <row r="39043">
      <c r="A39043" s="221">
        <v>41483.0</v>
      </c>
      <c r="B39043" s="221">
        <v>36.0</v>
      </c>
      <c r="C39043" s="221">
        <v>61188.0</v>
      </c>
    </row>
    <row r="39044">
      <c r="A39044" s="221">
        <v>41483.0</v>
      </c>
      <c r="B39044" s="221">
        <v>37.0</v>
      </c>
      <c r="C39044" s="221">
        <v>45525.0</v>
      </c>
    </row>
    <row r="39045">
      <c r="A39045" s="221">
        <v>41483.0</v>
      </c>
      <c r="B39045" s="221">
        <v>38.0</v>
      </c>
      <c r="C39045" s="221">
        <v>7082.0</v>
      </c>
    </row>
    <row r="39046">
      <c r="A39046" s="221">
        <v>41483.0</v>
      </c>
      <c r="B39046" s="221">
        <v>39.0</v>
      </c>
      <c r="C39046" s="221">
        <v>3686.0</v>
      </c>
    </row>
    <row r="39047">
      <c r="A39047" s="221">
        <v>41483.0</v>
      </c>
      <c r="B39047" s="221">
        <v>40.0</v>
      </c>
      <c r="C39047" s="221">
        <v>3001.0</v>
      </c>
    </row>
    <row r="39048">
      <c r="A39048" s="221">
        <v>41484.0</v>
      </c>
      <c r="B39048" s="221">
        <v>34.0</v>
      </c>
      <c r="C39048" s="221">
        <v>23677.0</v>
      </c>
    </row>
    <row r="39049">
      <c r="A39049" s="221">
        <v>41484.0</v>
      </c>
      <c r="B39049" s="221">
        <v>35.0</v>
      </c>
      <c r="C39049" s="221">
        <v>4359.0</v>
      </c>
    </row>
    <row r="39050">
      <c r="A39050" s="221">
        <v>41484.0</v>
      </c>
      <c r="B39050" s="221">
        <v>36.0</v>
      </c>
      <c r="C39050" s="221">
        <v>4264.0</v>
      </c>
    </row>
    <row r="39051">
      <c r="A39051" s="221">
        <v>41484.0</v>
      </c>
      <c r="B39051" s="221">
        <v>37.0</v>
      </c>
      <c r="C39051" s="221">
        <v>874.0</v>
      </c>
    </row>
    <row r="39052">
      <c r="A39052" s="221">
        <v>41484.0</v>
      </c>
      <c r="B39052" s="221">
        <v>38.0</v>
      </c>
      <c r="C39052" s="221">
        <v>525.0</v>
      </c>
    </row>
    <row r="39053">
      <c r="A39053" s="221">
        <v>41484.0</v>
      </c>
      <c r="B39053" s="221">
        <v>39.0</v>
      </c>
      <c r="C39053" s="221">
        <v>724.0</v>
      </c>
    </row>
    <row r="39054">
      <c r="A39054" s="221">
        <v>41484.0</v>
      </c>
      <c r="B39054" s="221">
        <v>40.0</v>
      </c>
      <c r="C39054" s="221">
        <v>462.0</v>
      </c>
    </row>
    <row r="39055">
      <c r="A39055" s="221">
        <v>41485.0</v>
      </c>
      <c r="B39055" s="221">
        <v>34.0</v>
      </c>
      <c r="C39055" s="221">
        <v>23677.0</v>
      </c>
    </row>
    <row r="39056">
      <c r="A39056" s="221">
        <v>41485.0</v>
      </c>
      <c r="B39056" s="221">
        <v>35.0</v>
      </c>
      <c r="C39056" s="221">
        <v>4359.0</v>
      </c>
    </row>
    <row r="39057">
      <c r="A39057" s="221">
        <v>41485.0</v>
      </c>
      <c r="B39057" s="221">
        <v>36.0</v>
      </c>
      <c r="C39057" s="221">
        <v>4264.0</v>
      </c>
    </row>
    <row r="39058">
      <c r="A39058" s="221">
        <v>41485.0</v>
      </c>
      <c r="B39058" s="221">
        <v>37.0</v>
      </c>
      <c r="C39058" s="221">
        <v>874.0</v>
      </c>
    </row>
    <row r="39059">
      <c r="A39059" s="221">
        <v>41485.0</v>
      </c>
      <c r="B39059" s="221">
        <v>38.0</v>
      </c>
      <c r="C39059" s="221">
        <v>525.0</v>
      </c>
    </row>
    <row r="39060">
      <c r="A39060" s="221">
        <v>41485.0</v>
      </c>
      <c r="B39060" s="221">
        <v>39.0</v>
      </c>
      <c r="C39060" s="221">
        <v>724.0</v>
      </c>
    </row>
    <row r="39061">
      <c r="A39061" s="221">
        <v>41485.0</v>
      </c>
      <c r="B39061" s="221">
        <v>40.0</v>
      </c>
      <c r="C39061" s="221">
        <v>462.0</v>
      </c>
    </row>
    <row r="39062">
      <c r="A39062" s="221">
        <v>41486.0</v>
      </c>
      <c r="B39062" s="221">
        <v>34.0</v>
      </c>
      <c r="C39062" s="221">
        <v>23677.0</v>
      </c>
    </row>
    <row r="39063">
      <c r="A39063" s="221">
        <v>41486.0</v>
      </c>
      <c r="B39063" s="221">
        <v>35.0</v>
      </c>
      <c r="C39063" s="221">
        <v>4359.0</v>
      </c>
    </row>
    <row r="39064">
      <c r="A39064" s="221">
        <v>41486.0</v>
      </c>
      <c r="B39064" s="221">
        <v>36.0</v>
      </c>
      <c r="C39064" s="221">
        <v>4264.0</v>
      </c>
    </row>
    <row r="39065">
      <c r="A39065" s="221">
        <v>41486.0</v>
      </c>
      <c r="B39065" s="221">
        <v>37.0</v>
      </c>
      <c r="C39065" s="221">
        <v>874.0</v>
      </c>
    </row>
    <row r="39066">
      <c r="A39066" s="221">
        <v>41486.0</v>
      </c>
      <c r="B39066" s="221">
        <v>38.0</v>
      </c>
      <c r="C39066" s="221">
        <v>525.0</v>
      </c>
    </row>
    <row r="39067">
      <c r="A39067" s="221">
        <v>41486.0</v>
      </c>
      <c r="B39067" s="221">
        <v>39.0</v>
      </c>
      <c r="C39067" s="221">
        <v>724.0</v>
      </c>
    </row>
    <row r="39068">
      <c r="A39068" s="221">
        <v>41486.0</v>
      </c>
      <c r="B39068" s="221">
        <v>40.0</v>
      </c>
      <c r="C39068" s="221">
        <v>462.0</v>
      </c>
    </row>
    <row r="39069">
      <c r="A39069" s="221">
        <v>41486.0</v>
      </c>
      <c r="B39069" s="221">
        <v>9838.0</v>
      </c>
      <c r="C39069" s="221">
        <v>32.0</v>
      </c>
    </row>
    <row r="39070">
      <c r="A39070" s="221">
        <v>41486.0</v>
      </c>
      <c r="B39070" s="221">
        <v>11399.0</v>
      </c>
      <c r="C39070" s="221">
        <v>32.0</v>
      </c>
    </row>
    <row r="39071">
      <c r="A39071" s="221">
        <v>41486.0</v>
      </c>
      <c r="B39071" s="221">
        <v>11539.0</v>
      </c>
      <c r="C39071" s="221">
        <v>32.0</v>
      </c>
    </row>
    <row r="39072">
      <c r="A39072" s="221">
        <v>41486.0</v>
      </c>
      <c r="B39072" s="221">
        <v>11554.0</v>
      </c>
      <c r="C39072" s="221">
        <v>118.0</v>
      </c>
    </row>
    <row r="39073">
      <c r="A39073" s="221">
        <v>41487.0</v>
      </c>
      <c r="B39073" s="221">
        <v>34.0</v>
      </c>
      <c r="C39073" s="221">
        <v>23677.0</v>
      </c>
    </row>
    <row r="39074">
      <c r="A39074" s="221">
        <v>41487.0</v>
      </c>
      <c r="B39074" s="221">
        <v>35.0</v>
      </c>
      <c r="C39074" s="221">
        <v>4359.0</v>
      </c>
    </row>
    <row r="39075">
      <c r="A39075" s="221">
        <v>41487.0</v>
      </c>
      <c r="B39075" s="221">
        <v>36.0</v>
      </c>
      <c r="C39075" s="221">
        <v>4264.0</v>
      </c>
    </row>
    <row r="39076">
      <c r="A39076" s="221">
        <v>41487.0</v>
      </c>
      <c r="B39076" s="221">
        <v>37.0</v>
      </c>
      <c r="C39076" s="221">
        <v>874.0</v>
      </c>
    </row>
    <row r="39077">
      <c r="A39077" s="221">
        <v>41487.0</v>
      </c>
      <c r="B39077" s="221">
        <v>38.0</v>
      </c>
      <c r="C39077" s="221">
        <v>525.0</v>
      </c>
    </row>
    <row r="39078">
      <c r="A39078" s="221">
        <v>41487.0</v>
      </c>
      <c r="B39078" s="221">
        <v>39.0</v>
      </c>
      <c r="C39078" s="221">
        <v>724.0</v>
      </c>
    </row>
    <row r="39079">
      <c r="A39079" s="221">
        <v>41487.0</v>
      </c>
      <c r="B39079" s="221">
        <v>40.0</v>
      </c>
      <c r="C39079" s="221">
        <v>462.0</v>
      </c>
    </row>
    <row r="39080">
      <c r="A39080" s="221">
        <v>41487.0</v>
      </c>
      <c r="B39080" s="221">
        <v>9838.0</v>
      </c>
      <c r="C39080" s="221">
        <v>32.0</v>
      </c>
    </row>
    <row r="39081">
      <c r="A39081" s="221">
        <v>41487.0</v>
      </c>
      <c r="B39081" s="221">
        <v>11399.0</v>
      </c>
      <c r="C39081" s="221">
        <v>32.0</v>
      </c>
    </row>
    <row r="39082">
      <c r="A39082" s="221">
        <v>41487.0</v>
      </c>
      <c r="B39082" s="221">
        <v>11539.0</v>
      </c>
      <c r="C39082" s="221">
        <v>32.0</v>
      </c>
    </row>
    <row r="39083">
      <c r="A39083" s="221">
        <v>41487.0</v>
      </c>
      <c r="B39083" s="221">
        <v>11554.0</v>
      </c>
      <c r="C39083" s="221">
        <v>118.0</v>
      </c>
    </row>
    <row r="39084">
      <c r="A39084" s="221">
        <v>41488.0</v>
      </c>
      <c r="B39084" s="221">
        <v>34.0</v>
      </c>
      <c r="C39084" s="221">
        <v>23677.0</v>
      </c>
    </row>
    <row r="39085">
      <c r="A39085" s="221">
        <v>41488.0</v>
      </c>
      <c r="B39085" s="221">
        <v>35.0</v>
      </c>
      <c r="C39085" s="221">
        <v>4359.0</v>
      </c>
    </row>
    <row r="39086">
      <c r="A39086" s="221">
        <v>41488.0</v>
      </c>
      <c r="B39086" s="221">
        <v>36.0</v>
      </c>
      <c r="C39086" s="221">
        <v>4264.0</v>
      </c>
    </row>
    <row r="39087">
      <c r="A39087" s="221">
        <v>41488.0</v>
      </c>
      <c r="B39087" s="221">
        <v>37.0</v>
      </c>
      <c r="C39087" s="221">
        <v>874.0</v>
      </c>
    </row>
    <row r="39088">
      <c r="A39088" s="221">
        <v>41488.0</v>
      </c>
      <c r="B39088" s="221">
        <v>38.0</v>
      </c>
      <c r="C39088" s="221">
        <v>525.0</v>
      </c>
    </row>
    <row r="39089">
      <c r="A39089" s="221">
        <v>41488.0</v>
      </c>
      <c r="B39089" s="221">
        <v>39.0</v>
      </c>
      <c r="C39089" s="221">
        <v>724.0</v>
      </c>
    </row>
    <row r="39090">
      <c r="A39090" s="221">
        <v>41488.0</v>
      </c>
      <c r="B39090" s="221">
        <v>40.0</v>
      </c>
      <c r="C39090" s="221">
        <v>462.0</v>
      </c>
    </row>
    <row r="39091">
      <c r="A39091" s="221">
        <v>41488.0</v>
      </c>
      <c r="B39091" s="221">
        <v>9838.0</v>
      </c>
      <c r="C39091" s="221">
        <v>32.0</v>
      </c>
    </row>
    <row r="39092">
      <c r="A39092" s="221">
        <v>41488.0</v>
      </c>
      <c r="B39092" s="221">
        <v>11399.0</v>
      </c>
      <c r="C39092" s="221">
        <v>32.0</v>
      </c>
    </row>
    <row r="39093">
      <c r="A39093" s="221">
        <v>41488.0</v>
      </c>
      <c r="B39093" s="221">
        <v>11539.0</v>
      </c>
      <c r="C39093" s="221">
        <v>32.0</v>
      </c>
    </row>
    <row r="39094">
      <c r="A39094" s="221">
        <v>41488.0</v>
      </c>
      <c r="B39094" s="221">
        <v>11554.0</v>
      </c>
      <c r="C39094" s="221">
        <v>118.0</v>
      </c>
    </row>
    <row r="39095">
      <c r="A39095" s="221">
        <v>41489.0</v>
      </c>
      <c r="B39095" s="221">
        <v>34.0</v>
      </c>
      <c r="C39095" s="221">
        <v>1502.0</v>
      </c>
    </row>
    <row r="39096">
      <c r="A39096" s="221">
        <v>41489.0</v>
      </c>
      <c r="B39096" s="221">
        <v>35.0</v>
      </c>
      <c r="C39096" s="221">
        <v>440.0</v>
      </c>
    </row>
    <row r="39097">
      <c r="A39097" s="221">
        <v>41489.0</v>
      </c>
      <c r="B39097" s="221">
        <v>36.0</v>
      </c>
      <c r="C39097" s="221">
        <v>252.0</v>
      </c>
    </row>
    <row r="39098">
      <c r="A39098" s="221">
        <v>41489.0</v>
      </c>
      <c r="B39098" s="221">
        <v>38.0</v>
      </c>
      <c r="C39098" s="221">
        <v>13.0</v>
      </c>
    </row>
    <row r="39099">
      <c r="A39099" s="221">
        <v>41489.0</v>
      </c>
      <c r="B39099" s="221">
        <v>39.0</v>
      </c>
      <c r="C39099" s="221">
        <v>6.0</v>
      </c>
    </row>
    <row r="39100">
      <c r="A39100" s="221">
        <v>41489.0</v>
      </c>
      <c r="B39100" s="221">
        <v>40.0</v>
      </c>
      <c r="C39100" s="221">
        <v>6.0</v>
      </c>
    </row>
    <row r="39101">
      <c r="A39101" s="221">
        <v>41490.0</v>
      </c>
      <c r="B39101" s="221">
        <v>34.0</v>
      </c>
      <c r="C39101" s="221">
        <v>1502.0</v>
      </c>
    </row>
    <row r="39102">
      <c r="A39102" s="221">
        <v>41490.0</v>
      </c>
      <c r="B39102" s="221">
        <v>35.0</v>
      </c>
      <c r="C39102" s="221">
        <v>440.0</v>
      </c>
    </row>
    <row r="39103">
      <c r="A39103" s="221">
        <v>41490.0</v>
      </c>
      <c r="B39103" s="221">
        <v>36.0</v>
      </c>
      <c r="C39103" s="221">
        <v>252.0</v>
      </c>
    </row>
    <row r="39104">
      <c r="A39104" s="221">
        <v>41490.0</v>
      </c>
      <c r="B39104" s="221">
        <v>38.0</v>
      </c>
      <c r="C39104" s="221">
        <v>13.0</v>
      </c>
    </row>
    <row r="39105">
      <c r="A39105" s="221">
        <v>41490.0</v>
      </c>
      <c r="B39105" s="221">
        <v>39.0</v>
      </c>
      <c r="C39105" s="221">
        <v>6.0</v>
      </c>
    </row>
    <row r="39106">
      <c r="A39106" s="221">
        <v>41490.0</v>
      </c>
      <c r="B39106" s="221">
        <v>40.0</v>
      </c>
      <c r="C39106" s="221">
        <v>6.0</v>
      </c>
    </row>
    <row r="39107">
      <c r="A39107" s="221">
        <v>41491.0</v>
      </c>
      <c r="B39107" s="221">
        <v>34.0</v>
      </c>
      <c r="C39107" s="221">
        <v>792846.0</v>
      </c>
    </row>
    <row r="39108">
      <c r="A39108" s="221">
        <v>41491.0</v>
      </c>
      <c r="B39108" s="221">
        <v>35.0</v>
      </c>
      <c r="C39108" s="221">
        <v>422937.0</v>
      </c>
    </row>
    <row r="39109">
      <c r="A39109" s="221">
        <v>41491.0</v>
      </c>
      <c r="B39109" s="221">
        <v>36.0</v>
      </c>
      <c r="C39109" s="221">
        <v>87632.0</v>
      </c>
    </row>
    <row r="39110">
      <c r="A39110" s="221">
        <v>41491.0</v>
      </c>
      <c r="B39110" s="221">
        <v>37.0</v>
      </c>
      <c r="C39110" s="221">
        <v>48124.0</v>
      </c>
    </row>
    <row r="39111">
      <c r="A39111" s="221">
        <v>41491.0</v>
      </c>
      <c r="B39111" s="221">
        <v>38.0</v>
      </c>
      <c r="C39111" s="221">
        <v>12506.0</v>
      </c>
    </row>
    <row r="39112">
      <c r="A39112" s="221">
        <v>41491.0</v>
      </c>
      <c r="B39112" s="221">
        <v>39.0</v>
      </c>
      <c r="C39112" s="221">
        <v>3461.0</v>
      </c>
    </row>
    <row r="39113">
      <c r="A39113" s="221">
        <v>41491.0</v>
      </c>
      <c r="B39113" s="221">
        <v>40.0</v>
      </c>
      <c r="C39113" s="221">
        <v>5379.0</v>
      </c>
    </row>
    <row r="39114">
      <c r="A39114" s="221">
        <v>41492.0</v>
      </c>
      <c r="B39114" s="221">
        <v>34.0</v>
      </c>
      <c r="C39114" s="221">
        <v>792846.0</v>
      </c>
    </row>
    <row r="39115">
      <c r="A39115" s="221">
        <v>41492.0</v>
      </c>
      <c r="B39115" s="221">
        <v>35.0</v>
      </c>
      <c r="C39115" s="221">
        <v>422937.0</v>
      </c>
    </row>
    <row r="39116">
      <c r="A39116" s="221">
        <v>41492.0</v>
      </c>
      <c r="B39116" s="221">
        <v>36.0</v>
      </c>
      <c r="C39116" s="221">
        <v>87632.0</v>
      </c>
    </row>
    <row r="39117">
      <c r="A39117" s="221">
        <v>41492.0</v>
      </c>
      <c r="B39117" s="221">
        <v>37.0</v>
      </c>
      <c r="C39117" s="221">
        <v>48124.0</v>
      </c>
    </row>
    <row r="39118">
      <c r="A39118" s="221">
        <v>41492.0</v>
      </c>
      <c r="B39118" s="221">
        <v>38.0</v>
      </c>
      <c r="C39118" s="221">
        <v>12506.0</v>
      </c>
    </row>
    <row r="39119">
      <c r="A39119" s="221">
        <v>41492.0</v>
      </c>
      <c r="B39119" s="221">
        <v>39.0</v>
      </c>
      <c r="C39119" s="221">
        <v>3461.0</v>
      </c>
    </row>
    <row r="39120">
      <c r="A39120" s="221">
        <v>41492.0</v>
      </c>
      <c r="B39120" s="221">
        <v>40.0</v>
      </c>
      <c r="C39120" s="221">
        <v>5379.0</v>
      </c>
    </row>
    <row r="39121">
      <c r="A39121" s="221">
        <v>41493.0</v>
      </c>
      <c r="B39121" s="221">
        <v>34.0</v>
      </c>
      <c r="C39121" s="221">
        <v>792846.0</v>
      </c>
    </row>
    <row r="39122">
      <c r="A39122" s="221">
        <v>41493.0</v>
      </c>
      <c r="B39122" s="221">
        <v>35.0</v>
      </c>
      <c r="C39122" s="221">
        <v>422937.0</v>
      </c>
    </row>
    <row r="39123">
      <c r="A39123" s="221">
        <v>41493.0</v>
      </c>
      <c r="B39123" s="221">
        <v>36.0</v>
      </c>
      <c r="C39123" s="221">
        <v>87632.0</v>
      </c>
    </row>
    <row r="39124">
      <c r="A39124" s="221">
        <v>41493.0</v>
      </c>
      <c r="B39124" s="221">
        <v>37.0</v>
      </c>
      <c r="C39124" s="221">
        <v>48124.0</v>
      </c>
    </row>
    <row r="39125">
      <c r="A39125" s="221">
        <v>41493.0</v>
      </c>
      <c r="B39125" s="221">
        <v>38.0</v>
      </c>
      <c r="C39125" s="221">
        <v>12506.0</v>
      </c>
    </row>
    <row r="39126">
      <c r="A39126" s="221">
        <v>41493.0</v>
      </c>
      <c r="B39126" s="221">
        <v>39.0</v>
      </c>
      <c r="C39126" s="221">
        <v>3461.0</v>
      </c>
    </row>
    <row r="39127">
      <c r="A39127" s="221">
        <v>41493.0</v>
      </c>
      <c r="B39127" s="221">
        <v>40.0</v>
      </c>
      <c r="C39127" s="221">
        <v>5379.0</v>
      </c>
    </row>
    <row r="39128">
      <c r="A39128" s="221">
        <v>41493.0</v>
      </c>
      <c r="B39128" s="221">
        <v>9838.0</v>
      </c>
      <c r="C39128" s="221">
        <v>1099.0</v>
      </c>
    </row>
    <row r="39129">
      <c r="A39129" s="221">
        <v>41493.0</v>
      </c>
      <c r="B39129" s="221">
        <v>11399.0</v>
      </c>
      <c r="C39129" s="221">
        <v>239.0</v>
      </c>
    </row>
    <row r="39130">
      <c r="A39130" s="221">
        <v>41493.0</v>
      </c>
      <c r="B39130" s="221">
        <v>11539.0</v>
      </c>
      <c r="C39130" s="221">
        <v>220.0</v>
      </c>
    </row>
    <row r="39131">
      <c r="A39131" s="221">
        <v>41493.0</v>
      </c>
      <c r="B39131" s="221">
        <v>11554.0</v>
      </c>
      <c r="C39131" s="221">
        <v>632.0</v>
      </c>
    </row>
    <row r="39132">
      <c r="A39132" s="221">
        <v>41494.0</v>
      </c>
      <c r="B39132" s="221">
        <v>34.0</v>
      </c>
      <c r="C39132" s="221">
        <v>792846.0</v>
      </c>
    </row>
    <row r="39133">
      <c r="A39133" s="221">
        <v>41494.0</v>
      </c>
      <c r="B39133" s="221">
        <v>35.0</v>
      </c>
      <c r="C39133" s="221">
        <v>422937.0</v>
      </c>
    </row>
    <row r="39134">
      <c r="A39134" s="221">
        <v>41494.0</v>
      </c>
      <c r="B39134" s="221">
        <v>36.0</v>
      </c>
      <c r="C39134" s="221">
        <v>87632.0</v>
      </c>
    </row>
    <row r="39135">
      <c r="A39135" s="221">
        <v>41494.0</v>
      </c>
      <c r="B39135" s="221">
        <v>37.0</v>
      </c>
      <c r="C39135" s="221">
        <v>48124.0</v>
      </c>
    </row>
    <row r="39136">
      <c r="A39136" s="221">
        <v>41494.0</v>
      </c>
      <c r="B39136" s="221">
        <v>38.0</v>
      </c>
      <c r="C39136" s="221">
        <v>12506.0</v>
      </c>
    </row>
    <row r="39137">
      <c r="A39137" s="221">
        <v>41494.0</v>
      </c>
      <c r="B39137" s="221">
        <v>39.0</v>
      </c>
      <c r="C39137" s="221">
        <v>3461.0</v>
      </c>
    </row>
    <row r="39138">
      <c r="A39138" s="221">
        <v>41494.0</v>
      </c>
      <c r="B39138" s="221">
        <v>40.0</v>
      </c>
      <c r="C39138" s="221">
        <v>5379.0</v>
      </c>
    </row>
    <row r="39139">
      <c r="A39139" s="221">
        <v>41494.0</v>
      </c>
      <c r="B39139" s="221">
        <v>9838.0</v>
      </c>
      <c r="C39139" s="221">
        <v>1099.0</v>
      </c>
    </row>
    <row r="39140">
      <c r="A39140" s="221">
        <v>41494.0</v>
      </c>
      <c r="B39140" s="221">
        <v>11399.0</v>
      </c>
      <c r="C39140" s="221">
        <v>239.0</v>
      </c>
    </row>
    <row r="39141">
      <c r="A39141" s="221">
        <v>41494.0</v>
      </c>
      <c r="B39141" s="221">
        <v>11539.0</v>
      </c>
      <c r="C39141" s="221">
        <v>220.0</v>
      </c>
    </row>
    <row r="39142">
      <c r="A39142" s="221">
        <v>41494.0</v>
      </c>
      <c r="B39142" s="221">
        <v>11554.0</v>
      </c>
      <c r="C39142" s="221">
        <v>632.0</v>
      </c>
    </row>
    <row r="39143">
      <c r="A39143" s="221">
        <v>41495.0</v>
      </c>
      <c r="B39143" s="221">
        <v>34.0</v>
      </c>
      <c r="C39143" s="221">
        <v>792846.0</v>
      </c>
    </row>
    <row r="39144">
      <c r="A39144" s="221">
        <v>41495.0</v>
      </c>
      <c r="B39144" s="221">
        <v>35.0</v>
      </c>
      <c r="C39144" s="221">
        <v>422937.0</v>
      </c>
    </row>
    <row r="39145">
      <c r="A39145" s="221">
        <v>41495.0</v>
      </c>
      <c r="B39145" s="221">
        <v>36.0</v>
      </c>
      <c r="C39145" s="221">
        <v>87632.0</v>
      </c>
    </row>
    <row r="39146">
      <c r="A39146" s="221">
        <v>41495.0</v>
      </c>
      <c r="B39146" s="221">
        <v>37.0</v>
      </c>
      <c r="C39146" s="221">
        <v>48124.0</v>
      </c>
    </row>
    <row r="39147">
      <c r="A39147" s="221">
        <v>41495.0</v>
      </c>
      <c r="B39147" s="221">
        <v>38.0</v>
      </c>
      <c r="C39147" s="221">
        <v>12506.0</v>
      </c>
    </row>
    <row r="39148">
      <c r="A39148" s="221">
        <v>41495.0</v>
      </c>
      <c r="B39148" s="221">
        <v>39.0</v>
      </c>
      <c r="C39148" s="221">
        <v>3461.0</v>
      </c>
    </row>
    <row r="39149">
      <c r="A39149" s="221">
        <v>41495.0</v>
      </c>
      <c r="B39149" s="221">
        <v>40.0</v>
      </c>
      <c r="C39149" s="221">
        <v>5379.0</v>
      </c>
    </row>
    <row r="39150">
      <c r="A39150" s="221">
        <v>41495.0</v>
      </c>
      <c r="B39150" s="221">
        <v>9838.0</v>
      </c>
      <c r="C39150" s="221">
        <v>1099.0</v>
      </c>
    </row>
    <row r="39151">
      <c r="A39151" s="221">
        <v>41495.0</v>
      </c>
      <c r="B39151" s="221">
        <v>11399.0</v>
      </c>
      <c r="C39151" s="221">
        <v>239.0</v>
      </c>
    </row>
    <row r="39152">
      <c r="A39152" s="221">
        <v>41495.0</v>
      </c>
      <c r="B39152" s="221">
        <v>11539.0</v>
      </c>
      <c r="C39152" s="221">
        <v>220.0</v>
      </c>
    </row>
    <row r="39153">
      <c r="A39153" s="221">
        <v>41495.0</v>
      </c>
      <c r="B39153" s="221">
        <v>11554.0</v>
      </c>
      <c r="C39153" s="221">
        <v>632.0</v>
      </c>
    </row>
    <row r="39154">
      <c r="A39154" s="221">
        <v>41498.0</v>
      </c>
      <c r="B39154" s="221">
        <v>34.0</v>
      </c>
      <c r="C39154" s="221">
        <v>3427873.0</v>
      </c>
    </row>
    <row r="39155">
      <c r="A39155" s="221">
        <v>41498.0</v>
      </c>
      <c r="B39155" s="221">
        <v>35.0</v>
      </c>
      <c r="C39155" s="221">
        <v>828117.0</v>
      </c>
    </row>
    <row r="39156">
      <c r="A39156" s="221">
        <v>41498.0</v>
      </c>
      <c r="B39156" s="221">
        <v>36.0</v>
      </c>
      <c r="C39156" s="221">
        <v>314957.0</v>
      </c>
    </row>
    <row r="39157">
      <c r="A39157" s="221">
        <v>41498.0</v>
      </c>
      <c r="B39157" s="221">
        <v>37.0</v>
      </c>
      <c r="C39157" s="221">
        <v>52033.0</v>
      </c>
    </row>
    <row r="39158">
      <c r="A39158" s="221">
        <v>41498.0</v>
      </c>
      <c r="B39158" s="221">
        <v>38.0</v>
      </c>
      <c r="C39158" s="221">
        <v>15823.0</v>
      </c>
    </row>
    <row r="39159">
      <c r="A39159" s="221">
        <v>41498.0</v>
      </c>
      <c r="B39159" s="221">
        <v>39.0</v>
      </c>
      <c r="C39159" s="221">
        <v>4534.0</v>
      </c>
    </row>
    <row r="39160">
      <c r="A39160" s="221">
        <v>41498.0</v>
      </c>
      <c r="B39160" s="221">
        <v>40.0</v>
      </c>
      <c r="C39160" s="221">
        <v>2266.0</v>
      </c>
    </row>
    <row r="39161">
      <c r="A39161" s="221">
        <v>41499.0</v>
      </c>
      <c r="B39161" s="221">
        <v>34.0</v>
      </c>
      <c r="C39161" s="221">
        <v>3427873.0</v>
      </c>
    </row>
    <row r="39162">
      <c r="A39162" s="221">
        <v>41499.0</v>
      </c>
      <c r="B39162" s="221">
        <v>35.0</v>
      </c>
      <c r="C39162" s="221">
        <v>828117.0</v>
      </c>
    </row>
    <row r="39163">
      <c r="A39163" s="221">
        <v>41499.0</v>
      </c>
      <c r="B39163" s="221">
        <v>36.0</v>
      </c>
      <c r="C39163" s="221">
        <v>314957.0</v>
      </c>
    </row>
    <row r="39164">
      <c r="A39164" s="221">
        <v>41499.0</v>
      </c>
      <c r="B39164" s="221">
        <v>37.0</v>
      </c>
      <c r="C39164" s="221">
        <v>52033.0</v>
      </c>
    </row>
    <row r="39165">
      <c r="A39165" s="221">
        <v>41499.0</v>
      </c>
      <c r="B39165" s="221">
        <v>38.0</v>
      </c>
      <c r="C39165" s="221">
        <v>15823.0</v>
      </c>
    </row>
    <row r="39166">
      <c r="A39166" s="221">
        <v>41499.0</v>
      </c>
      <c r="B39166" s="221">
        <v>39.0</v>
      </c>
      <c r="C39166" s="221">
        <v>4534.0</v>
      </c>
    </row>
    <row r="39167">
      <c r="A39167" s="221">
        <v>41499.0</v>
      </c>
      <c r="B39167" s="221">
        <v>40.0</v>
      </c>
      <c r="C39167" s="221">
        <v>2266.0</v>
      </c>
    </row>
    <row r="39168">
      <c r="A39168" s="221">
        <v>41500.0</v>
      </c>
      <c r="B39168" s="221">
        <v>34.0</v>
      </c>
      <c r="C39168" s="221">
        <v>3427873.0</v>
      </c>
    </row>
    <row r="39169">
      <c r="A39169" s="221">
        <v>41500.0</v>
      </c>
      <c r="B39169" s="221">
        <v>35.0</v>
      </c>
      <c r="C39169" s="221">
        <v>828117.0</v>
      </c>
    </row>
    <row r="39170">
      <c r="A39170" s="221">
        <v>41500.0</v>
      </c>
      <c r="B39170" s="221">
        <v>36.0</v>
      </c>
      <c r="C39170" s="221">
        <v>314957.0</v>
      </c>
    </row>
    <row r="39171">
      <c r="A39171" s="221">
        <v>41500.0</v>
      </c>
      <c r="B39171" s="221">
        <v>37.0</v>
      </c>
      <c r="C39171" s="221">
        <v>52033.0</v>
      </c>
    </row>
    <row r="39172">
      <c r="A39172" s="221">
        <v>41500.0</v>
      </c>
      <c r="B39172" s="221">
        <v>38.0</v>
      </c>
      <c r="C39172" s="221">
        <v>15823.0</v>
      </c>
    </row>
    <row r="39173">
      <c r="A39173" s="221">
        <v>41500.0</v>
      </c>
      <c r="B39173" s="221">
        <v>39.0</v>
      </c>
      <c r="C39173" s="221">
        <v>4534.0</v>
      </c>
    </row>
    <row r="39174">
      <c r="A39174" s="221">
        <v>41500.0</v>
      </c>
      <c r="B39174" s="221">
        <v>40.0</v>
      </c>
      <c r="C39174" s="221">
        <v>2266.0</v>
      </c>
    </row>
    <row r="39175">
      <c r="A39175" s="221">
        <v>41500.0</v>
      </c>
      <c r="B39175" s="221">
        <v>9848.0</v>
      </c>
      <c r="C39175" s="221">
        <v>1284.0</v>
      </c>
    </row>
    <row r="39176">
      <c r="A39176" s="221">
        <v>41500.0</v>
      </c>
      <c r="B39176" s="221">
        <v>11399.0</v>
      </c>
      <c r="C39176" s="221">
        <v>4589.0</v>
      </c>
    </row>
    <row r="39177">
      <c r="A39177" s="221">
        <v>41500.0</v>
      </c>
      <c r="B39177" s="221">
        <v>11539.0</v>
      </c>
      <c r="C39177" s="221">
        <v>2545.0</v>
      </c>
    </row>
    <row r="39178">
      <c r="A39178" s="221">
        <v>41501.0</v>
      </c>
      <c r="B39178" s="221">
        <v>34.0</v>
      </c>
      <c r="C39178" s="221">
        <v>3427873.0</v>
      </c>
    </row>
    <row r="39179">
      <c r="A39179" s="221">
        <v>41501.0</v>
      </c>
      <c r="B39179" s="221">
        <v>35.0</v>
      </c>
      <c r="C39179" s="221">
        <v>828117.0</v>
      </c>
    </row>
    <row r="39180">
      <c r="A39180" s="221">
        <v>41501.0</v>
      </c>
      <c r="B39180" s="221">
        <v>36.0</v>
      </c>
      <c r="C39180" s="221">
        <v>314957.0</v>
      </c>
    </row>
    <row r="39181">
      <c r="A39181" s="221">
        <v>41501.0</v>
      </c>
      <c r="B39181" s="221">
        <v>37.0</v>
      </c>
      <c r="C39181" s="221">
        <v>52033.0</v>
      </c>
    </row>
    <row r="39182">
      <c r="A39182" s="221">
        <v>41501.0</v>
      </c>
      <c r="B39182" s="221">
        <v>38.0</v>
      </c>
      <c r="C39182" s="221">
        <v>15823.0</v>
      </c>
    </row>
    <row r="39183">
      <c r="A39183" s="221">
        <v>41501.0</v>
      </c>
      <c r="B39183" s="221">
        <v>39.0</v>
      </c>
      <c r="C39183" s="221">
        <v>4534.0</v>
      </c>
    </row>
    <row r="39184">
      <c r="A39184" s="221">
        <v>41501.0</v>
      </c>
      <c r="B39184" s="221">
        <v>40.0</v>
      </c>
      <c r="C39184" s="221">
        <v>2266.0</v>
      </c>
    </row>
    <row r="39185">
      <c r="A39185" s="221">
        <v>41501.0</v>
      </c>
      <c r="B39185" s="221">
        <v>9848.0</v>
      </c>
      <c r="C39185" s="221">
        <v>1284.0</v>
      </c>
    </row>
    <row r="39186">
      <c r="A39186" s="221">
        <v>41501.0</v>
      </c>
      <c r="B39186" s="221">
        <v>11399.0</v>
      </c>
      <c r="C39186" s="221">
        <v>4589.0</v>
      </c>
    </row>
    <row r="39187">
      <c r="A39187" s="221">
        <v>41501.0</v>
      </c>
      <c r="B39187" s="221">
        <v>11539.0</v>
      </c>
      <c r="C39187" s="221">
        <v>2545.0</v>
      </c>
    </row>
    <row r="39188">
      <c r="A39188" s="221">
        <v>41502.0</v>
      </c>
      <c r="B39188" s="221">
        <v>34.0</v>
      </c>
      <c r="C39188" s="221">
        <v>3427873.0</v>
      </c>
    </row>
    <row r="39189">
      <c r="A39189" s="221">
        <v>41502.0</v>
      </c>
      <c r="B39189" s="221">
        <v>35.0</v>
      </c>
      <c r="C39189" s="221">
        <v>828117.0</v>
      </c>
    </row>
    <row r="39190">
      <c r="A39190" s="221">
        <v>41502.0</v>
      </c>
      <c r="B39190" s="221">
        <v>36.0</v>
      </c>
      <c r="C39190" s="221">
        <v>314957.0</v>
      </c>
    </row>
    <row r="39191">
      <c r="A39191" s="221">
        <v>41502.0</v>
      </c>
      <c r="B39191" s="221">
        <v>37.0</v>
      </c>
      <c r="C39191" s="221">
        <v>52033.0</v>
      </c>
    </row>
    <row r="39192">
      <c r="A39192" s="221">
        <v>41502.0</v>
      </c>
      <c r="B39192" s="221">
        <v>38.0</v>
      </c>
      <c r="C39192" s="221">
        <v>15823.0</v>
      </c>
    </row>
    <row r="39193">
      <c r="A39193" s="221">
        <v>41502.0</v>
      </c>
      <c r="B39193" s="221">
        <v>39.0</v>
      </c>
      <c r="C39193" s="221">
        <v>4534.0</v>
      </c>
    </row>
    <row r="39194">
      <c r="A39194" s="221">
        <v>41502.0</v>
      </c>
      <c r="B39194" s="221">
        <v>40.0</v>
      </c>
      <c r="C39194" s="221">
        <v>2266.0</v>
      </c>
    </row>
    <row r="39195">
      <c r="A39195" s="221">
        <v>41502.0</v>
      </c>
      <c r="B39195" s="221">
        <v>9848.0</v>
      </c>
      <c r="C39195" s="221">
        <v>1284.0</v>
      </c>
    </row>
    <row r="39196">
      <c r="A39196" s="221">
        <v>41502.0</v>
      </c>
      <c r="B39196" s="221">
        <v>11399.0</v>
      </c>
      <c r="C39196" s="221">
        <v>4589.0</v>
      </c>
    </row>
    <row r="39197">
      <c r="A39197" s="221">
        <v>41502.0</v>
      </c>
      <c r="B39197" s="221">
        <v>11539.0</v>
      </c>
      <c r="C39197" s="221">
        <v>2545.0</v>
      </c>
    </row>
    <row r="39198">
      <c r="A39198" s="221">
        <v>41503.0</v>
      </c>
      <c r="B39198" s="221">
        <v>34.0</v>
      </c>
      <c r="C39198" s="221">
        <v>1057824.0</v>
      </c>
    </row>
    <row r="39199">
      <c r="A39199" s="221">
        <v>41503.0</v>
      </c>
      <c r="B39199" s="221">
        <v>35.0</v>
      </c>
      <c r="C39199" s="221">
        <v>477063.0</v>
      </c>
    </row>
    <row r="39200">
      <c r="A39200" s="221">
        <v>41503.0</v>
      </c>
      <c r="B39200" s="221">
        <v>36.0</v>
      </c>
      <c r="C39200" s="221">
        <v>90903.0</v>
      </c>
    </row>
    <row r="39201">
      <c r="A39201" s="221">
        <v>41503.0</v>
      </c>
      <c r="B39201" s="221">
        <v>37.0</v>
      </c>
      <c r="C39201" s="221">
        <v>63985.0</v>
      </c>
    </row>
    <row r="39202">
      <c r="A39202" s="221">
        <v>41503.0</v>
      </c>
      <c r="B39202" s="221">
        <v>38.0</v>
      </c>
      <c r="C39202" s="221">
        <v>15573.0</v>
      </c>
    </row>
    <row r="39203">
      <c r="A39203" s="221">
        <v>41503.0</v>
      </c>
      <c r="B39203" s="221">
        <v>39.0</v>
      </c>
      <c r="C39203" s="221">
        <v>4731.0</v>
      </c>
    </row>
    <row r="39204">
      <c r="A39204" s="221">
        <v>41503.0</v>
      </c>
      <c r="B39204" s="221">
        <v>40.0</v>
      </c>
      <c r="C39204" s="221">
        <v>5001.0</v>
      </c>
    </row>
    <row r="39205">
      <c r="A39205" s="221">
        <v>41504.0</v>
      </c>
      <c r="B39205" s="221">
        <v>34.0</v>
      </c>
      <c r="C39205" s="221">
        <v>834277.0</v>
      </c>
    </row>
    <row r="39206">
      <c r="A39206" s="221">
        <v>41504.0</v>
      </c>
      <c r="B39206" s="221">
        <v>35.0</v>
      </c>
      <c r="C39206" s="221">
        <v>611423.0</v>
      </c>
    </row>
    <row r="39207">
      <c r="A39207" s="221">
        <v>41504.0</v>
      </c>
      <c r="B39207" s="221">
        <v>36.0</v>
      </c>
      <c r="C39207" s="221">
        <v>116778.0</v>
      </c>
    </row>
    <row r="39208">
      <c r="A39208" s="221">
        <v>41504.0</v>
      </c>
      <c r="B39208" s="221">
        <v>37.0</v>
      </c>
      <c r="C39208" s="221">
        <v>72656.0</v>
      </c>
    </row>
    <row r="39209">
      <c r="A39209" s="221">
        <v>41504.0</v>
      </c>
      <c r="B39209" s="221">
        <v>38.0</v>
      </c>
      <c r="C39209" s="221">
        <v>12230.0</v>
      </c>
    </row>
    <row r="39210">
      <c r="A39210" s="221">
        <v>41504.0</v>
      </c>
      <c r="B39210" s="221">
        <v>39.0</v>
      </c>
      <c r="C39210" s="221">
        <v>4977.0</v>
      </c>
    </row>
    <row r="39211">
      <c r="A39211" s="221">
        <v>41504.0</v>
      </c>
      <c r="B39211" s="221">
        <v>40.0</v>
      </c>
      <c r="C39211" s="221">
        <v>6341.0</v>
      </c>
    </row>
    <row r="39212">
      <c r="A39212" s="221">
        <v>41505.0</v>
      </c>
      <c r="B39212" s="221">
        <v>34.0</v>
      </c>
      <c r="C39212" s="221">
        <v>3826117.0</v>
      </c>
    </row>
    <row r="39213">
      <c r="A39213" s="221">
        <v>41505.0</v>
      </c>
      <c r="B39213" s="221">
        <v>35.0</v>
      </c>
      <c r="C39213" s="221">
        <v>828100.0</v>
      </c>
    </row>
    <row r="39214">
      <c r="A39214" s="221">
        <v>41505.0</v>
      </c>
      <c r="B39214" s="221">
        <v>36.0</v>
      </c>
      <c r="C39214" s="221">
        <v>342157.0</v>
      </c>
    </row>
    <row r="39215">
      <c r="A39215" s="221">
        <v>41505.0</v>
      </c>
      <c r="B39215" s="221">
        <v>37.0</v>
      </c>
      <c r="C39215" s="221">
        <v>56183.0</v>
      </c>
    </row>
    <row r="39216">
      <c r="A39216" s="221">
        <v>41505.0</v>
      </c>
      <c r="B39216" s="221">
        <v>38.0</v>
      </c>
      <c r="C39216" s="221">
        <v>16433.0</v>
      </c>
    </row>
    <row r="39217">
      <c r="A39217" s="221">
        <v>41505.0</v>
      </c>
      <c r="B39217" s="221">
        <v>39.0</v>
      </c>
      <c r="C39217" s="221">
        <v>5466.0</v>
      </c>
    </row>
    <row r="39218">
      <c r="A39218" s="221">
        <v>41505.0</v>
      </c>
      <c r="B39218" s="221">
        <v>40.0</v>
      </c>
      <c r="C39218" s="221">
        <v>2500.0</v>
      </c>
    </row>
    <row r="39219">
      <c r="A39219" s="221">
        <v>41506.0</v>
      </c>
      <c r="B39219" s="221">
        <v>34.0</v>
      </c>
      <c r="C39219" s="221">
        <v>3826117.0</v>
      </c>
    </row>
    <row r="39220">
      <c r="A39220" s="221">
        <v>41506.0</v>
      </c>
      <c r="B39220" s="221">
        <v>35.0</v>
      </c>
      <c r="C39220" s="221">
        <v>828100.0</v>
      </c>
    </row>
    <row r="39221">
      <c r="A39221" s="221">
        <v>41506.0</v>
      </c>
      <c r="B39221" s="221">
        <v>36.0</v>
      </c>
      <c r="C39221" s="221">
        <v>342157.0</v>
      </c>
    </row>
    <row r="39222">
      <c r="A39222" s="221">
        <v>41506.0</v>
      </c>
      <c r="B39222" s="221">
        <v>37.0</v>
      </c>
      <c r="C39222" s="221">
        <v>56183.0</v>
      </c>
    </row>
    <row r="39223">
      <c r="A39223" s="221">
        <v>41506.0</v>
      </c>
      <c r="B39223" s="221">
        <v>38.0</v>
      </c>
      <c r="C39223" s="221">
        <v>16433.0</v>
      </c>
    </row>
    <row r="39224">
      <c r="A39224" s="221">
        <v>41506.0</v>
      </c>
      <c r="B39224" s="221">
        <v>39.0</v>
      </c>
      <c r="C39224" s="221">
        <v>5466.0</v>
      </c>
    </row>
    <row r="39225">
      <c r="A39225" s="221">
        <v>41506.0</v>
      </c>
      <c r="B39225" s="221">
        <v>40.0</v>
      </c>
      <c r="C39225" s="221">
        <v>2500.0</v>
      </c>
    </row>
    <row r="39226">
      <c r="A39226" s="221">
        <v>41507.0</v>
      </c>
      <c r="B39226" s="221">
        <v>34.0</v>
      </c>
      <c r="C39226" s="221">
        <v>3826117.0</v>
      </c>
    </row>
    <row r="39227">
      <c r="A39227" s="221">
        <v>41507.0</v>
      </c>
      <c r="B39227" s="221">
        <v>35.0</v>
      </c>
      <c r="C39227" s="221">
        <v>828100.0</v>
      </c>
    </row>
    <row r="39228">
      <c r="A39228" s="221">
        <v>41507.0</v>
      </c>
      <c r="B39228" s="221">
        <v>36.0</v>
      </c>
      <c r="C39228" s="221">
        <v>342157.0</v>
      </c>
    </row>
    <row r="39229">
      <c r="A39229" s="221">
        <v>41507.0</v>
      </c>
      <c r="B39229" s="221">
        <v>37.0</v>
      </c>
      <c r="C39229" s="221">
        <v>56183.0</v>
      </c>
    </row>
    <row r="39230">
      <c r="A39230" s="221">
        <v>41507.0</v>
      </c>
      <c r="B39230" s="221">
        <v>38.0</v>
      </c>
      <c r="C39230" s="221">
        <v>16433.0</v>
      </c>
    </row>
    <row r="39231">
      <c r="A39231" s="221">
        <v>41507.0</v>
      </c>
      <c r="B39231" s="221">
        <v>39.0</v>
      </c>
      <c r="C39231" s="221">
        <v>5466.0</v>
      </c>
    </row>
    <row r="39232">
      <c r="A39232" s="221">
        <v>41507.0</v>
      </c>
      <c r="B39232" s="221">
        <v>40.0</v>
      </c>
      <c r="C39232" s="221">
        <v>2500.0</v>
      </c>
    </row>
    <row r="39233">
      <c r="A39233" s="221">
        <v>41507.0</v>
      </c>
      <c r="B39233" s="221">
        <v>9838.0</v>
      </c>
      <c r="C39233" s="221">
        <v>489.0</v>
      </c>
    </row>
    <row r="39234">
      <c r="A39234" s="221">
        <v>41507.0</v>
      </c>
      <c r="B39234" s="221">
        <v>11399.0</v>
      </c>
      <c r="C39234" s="221">
        <v>453.0</v>
      </c>
    </row>
    <row r="39235">
      <c r="A39235" s="221">
        <v>41507.0</v>
      </c>
      <c r="B39235" s="221">
        <v>11556.0</v>
      </c>
      <c r="C39235" s="221">
        <v>592.0</v>
      </c>
    </row>
    <row r="39236">
      <c r="A39236" s="221">
        <v>41508.0</v>
      </c>
      <c r="B39236" s="221">
        <v>34.0</v>
      </c>
      <c r="C39236" s="221">
        <v>3826117.0</v>
      </c>
    </row>
    <row r="39237">
      <c r="A39237" s="221">
        <v>41508.0</v>
      </c>
      <c r="B39237" s="221">
        <v>35.0</v>
      </c>
      <c r="C39237" s="221">
        <v>828100.0</v>
      </c>
    </row>
    <row r="39238">
      <c r="A39238" s="221">
        <v>41508.0</v>
      </c>
      <c r="B39238" s="221">
        <v>36.0</v>
      </c>
      <c r="C39238" s="221">
        <v>342157.0</v>
      </c>
    </row>
    <row r="39239">
      <c r="A39239" s="221">
        <v>41508.0</v>
      </c>
      <c r="B39239" s="221">
        <v>37.0</v>
      </c>
      <c r="C39239" s="221">
        <v>56183.0</v>
      </c>
    </row>
    <row r="39240">
      <c r="A39240" s="221">
        <v>41508.0</v>
      </c>
      <c r="B39240" s="221">
        <v>38.0</v>
      </c>
      <c r="C39240" s="221">
        <v>16433.0</v>
      </c>
    </row>
    <row r="39241">
      <c r="A39241" s="221">
        <v>41508.0</v>
      </c>
      <c r="B39241" s="221">
        <v>39.0</v>
      </c>
      <c r="C39241" s="221">
        <v>5466.0</v>
      </c>
    </row>
    <row r="39242">
      <c r="A39242" s="221">
        <v>41508.0</v>
      </c>
      <c r="B39242" s="221">
        <v>40.0</v>
      </c>
      <c r="C39242" s="221">
        <v>2500.0</v>
      </c>
    </row>
    <row r="39243">
      <c r="A39243" s="221">
        <v>41508.0</v>
      </c>
      <c r="B39243" s="221">
        <v>9838.0</v>
      </c>
      <c r="C39243" s="221">
        <v>489.0</v>
      </c>
    </row>
    <row r="39244">
      <c r="A39244" s="221">
        <v>41508.0</v>
      </c>
      <c r="B39244" s="221">
        <v>11399.0</v>
      </c>
      <c r="C39244" s="221">
        <v>453.0</v>
      </c>
    </row>
    <row r="39245">
      <c r="A39245" s="221">
        <v>41508.0</v>
      </c>
      <c r="B39245" s="221">
        <v>11556.0</v>
      </c>
      <c r="C39245" s="221">
        <v>592.0</v>
      </c>
    </row>
    <row r="39246">
      <c r="A39246" s="221">
        <v>41509.0</v>
      </c>
      <c r="B39246" s="221">
        <v>34.0</v>
      </c>
      <c r="C39246" s="221">
        <v>3826117.0</v>
      </c>
    </row>
    <row r="39247">
      <c r="A39247" s="221">
        <v>41509.0</v>
      </c>
      <c r="B39247" s="221">
        <v>35.0</v>
      </c>
      <c r="C39247" s="221">
        <v>828100.0</v>
      </c>
    </row>
    <row r="39248">
      <c r="A39248" s="221">
        <v>41509.0</v>
      </c>
      <c r="B39248" s="221">
        <v>36.0</v>
      </c>
      <c r="C39248" s="221">
        <v>342157.0</v>
      </c>
    </row>
    <row r="39249">
      <c r="A39249" s="221">
        <v>41509.0</v>
      </c>
      <c r="B39249" s="221">
        <v>37.0</v>
      </c>
      <c r="C39249" s="221">
        <v>56183.0</v>
      </c>
    </row>
    <row r="39250">
      <c r="A39250" s="221">
        <v>41509.0</v>
      </c>
      <c r="B39250" s="221">
        <v>38.0</v>
      </c>
      <c r="C39250" s="221">
        <v>16433.0</v>
      </c>
    </row>
    <row r="39251">
      <c r="A39251" s="221">
        <v>41509.0</v>
      </c>
      <c r="B39251" s="221">
        <v>39.0</v>
      </c>
      <c r="C39251" s="221">
        <v>5466.0</v>
      </c>
    </row>
    <row r="39252">
      <c r="A39252" s="221">
        <v>41509.0</v>
      </c>
      <c r="B39252" s="221">
        <v>40.0</v>
      </c>
      <c r="C39252" s="221">
        <v>2500.0</v>
      </c>
    </row>
    <row r="39253">
      <c r="A39253" s="221">
        <v>41509.0</v>
      </c>
      <c r="B39253" s="221">
        <v>9838.0</v>
      </c>
      <c r="C39253" s="221">
        <v>489.0</v>
      </c>
    </row>
    <row r="39254">
      <c r="A39254" s="221">
        <v>41509.0</v>
      </c>
      <c r="B39254" s="221">
        <v>11399.0</v>
      </c>
      <c r="C39254" s="221">
        <v>453.0</v>
      </c>
    </row>
    <row r="39255">
      <c r="A39255" s="221">
        <v>41509.0</v>
      </c>
      <c r="B39255" s="221">
        <v>11556.0</v>
      </c>
      <c r="C39255" s="221">
        <v>592.0</v>
      </c>
    </row>
    <row r="39256">
      <c r="A39256" s="221">
        <v>41510.0</v>
      </c>
      <c r="B39256" s="221">
        <v>34.0</v>
      </c>
      <c r="C39256" s="221">
        <v>3826117.0</v>
      </c>
    </row>
    <row r="39257">
      <c r="A39257" s="221">
        <v>41510.0</v>
      </c>
      <c r="B39257" s="221">
        <v>35.0</v>
      </c>
      <c r="C39257" s="221">
        <v>828100.0</v>
      </c>
    </row>
    <row r="39258">
      <c r="A39258" s="221">
        <v>41510.0</v>
      </c>
      <c r="B39258" s="221">
        <v>36.0</v>
      </c>
      <c r="C39258" s="221">
        <v>342157.0</v>
      </c>
    </row>
    <row r="39259">
      <c r="A39259" s="221">
        <v>41510.0</v>
      </c>
      <c r="B39259" s="221">
        <v>37.0</v>
      </c>
      <c r="C39259" s="221">
        <v>56183.0</v>
      </c>
    </row>
    <row r="39260">
      <c r="A39260" s="221">
        <v>41510.0</v>
      </c>
      <c r="B39260" s="221">
        <v>38.0</v>
      </c>
      <c r="C39260" s="221">
        <v>16433.0</v>
      </c>
    </row>
    <row r="39261">
      <c r="A39261" s="221">
        <v>41510.0</v>
      </c>
      <c r="B39261" s="221">
        <v>39.0</v>
      </c>
      <c r="C39261" s="221">
        <v>5466.0</v>
      </c>
    </row>
    <row r="39262">
      <c r="A39262" s="221">
        <v>41510.0</v>
      </c>
      <c r="B39262" s="221">
        <v>40.0</v>
      </c>
      <c r="C39262" s="221">
        <v>2500.0</v>
      </c>
    </row>
    <row r="39263">
      <c r="A39263" s="221">
        <v>41510.0</v>
      </c>
      <c r="B39263" s="221">
        <v>9838.0</v>
      </c>
      <c r="C39263" s="221">
        <v>489.0</v>
      </c>
    </row>
    <row r="39264">
      <c r="A39264" s="221">
        <v>41510.0</v>
      </c>
      <c r="B39264" s="221">
        <v>11399.0</v>
      </c>
      <c r="C39264" s="221">
        <v>453.0</v>
      </c>
    </row>
    <row r="39265">
      <c r="A39265" s="221">
        <v>41510.0</v>
      </c>
      <c r="B39265" s="221">
        <v>11556.0</v>
      </c>
      <c r="C39265" s="221">
        <v>592.0</v>
      </c>
    </row>
    <row r="39266">
      <c r="A39266" s="221">
        <v>41511.0</v>
      </c>
      <c r="B39266" s="221">
        <v>34.0</v>
      </c>
      <c r="C39266" s="221">
        <v>674218.0</v>
      </c>
    </row>
    <row r="39267">
      <c r="A39267" s="221">
        <v>41511.0</v>
      </c>
      <c r="B39267" s="221">
        <v>35.0</v>
      </c>
      <c r="C39267" s="221">
        <v>351768.0</v>
      </c>
    </row>
    <row r="39268">
      <c r="A39268" s="221">
        <v>41511.0</v>
      </c>
      <c r="B39268" s="221">
        <v>36.0</v>
      </c>
      <c r="C39268" s="221">
        <v>77331.0</v>
      </c>
    </row>
    <row r="39269">
      <c r="A39269" s="221">
        <v>41511.0</v>
      </c>
      <c r="B39269" s="221">
        <v>37.0</v>
      </c>
      <c r="C39269" s="221">
        <v>44403.0</v>
      </c>
    </row>
    <row r="39270">
      <c r="A39270" s="221">
        <v>41511.0</v>
      </c>
      <c r="B39270" s="221">
        <v>38.0</v>
      </c>
      <c r="C39270" s="221">
        <v>7793.0</v>
      </c>
    </row>
    <row r="39271">
      <c r="A39271" s="221">
        <v>41511.0</v>
      </c>
      <c r="B39271" s="221">
        <v>39.0</v>
      </c>
      <c r="C39271" s="221">
        <v>3385.0</v>
      </c>
    </row>
    <row r="39272">
      <c r="A39272" s="221">
        <v>41511.0</v>
      </c>
      <c r="B39272" s="221">
        <v>40.0</v>
      </c>
      <c r="C39272" s="221">
        <v>3157.0</v>
      </c>
    </row>
    <row r="39273">
      <c r="A39273" s="221">
        <v>41512.0</v>
      </c>
      <c r="B39273" s="221">
        <v>34.0</v>
      </c>
      <c r="C39273" s="221">
        <v>674218.0</v>
      </c>
    </row>
    <row r="39274">
      <c r="A39274" s="221">
        <v>41512.0</v>
      </c>
      <c r="B39274" s="221">
        <v>35.0</v>
      </c>
      <c r="C39274" s="221">
        <v>351768.0</v>
      </c>
    </row>
    <row r="39275">
      <c r="A39275" s="221">
        <v>41512.0</v>
      </c>
      <c r="B39275" s="221">
        <v>36.0</v>
      </c>
      <c r="C39275" s="221">
        <v>77331.0</v>
      </c>
    </row>
    <row r="39276">
      <c r="A39276" s="221">
        <v>41512.0</v>
      </c>
      <c r="B39276" s="221">
        <v>37.0</v>
      </c>
      <c r="C39276" s="221">
        <v>44403.0</v>
      </c>
    </row>
    <row r="39277">
      <c r="A39277" s="221">
        <v>41512.0</v>
      </c>
      <c r="B39277" s="221">
        <v>38.0</v>
      </c>
      <c r="C39277" s="221">
        <v>7793.0</v>
      </c>
    </row>
    <row r="39278">
      <c r="A39278" s="221">
        <v>41512.0</v>
      </c>
      <c r="B39278" s="221">
        <v>39.0</v>
      </c>
      <c r="C39278" s="221">
        <v>3385.0</v>
      </c>
    </row>
    <row r="39279">
      <c r="A39279" s="221">
        <v>41512.0</v>
      </c>
      <c r="B39279" s="221">
        <v>40.0</v>
      </c>
      <c r="C39279" s="221">
        <v>3157.0</v>
      </c>
    </row>
    <row r="39280">
      <c r="A39280" s="221">
        <v>41513.0</v>
      </c>
      <c r="B39280" s="221">
        <v>34.0</v>
      </c>
      <c r="C39280" s="221">
        <v>674218.0</v>
      </c>
    </row>
    <row r="39281">
      <c r="A39281" s="221">
        <v>41513.0</v>
      </c>
      <c r="B39281" s="221">
        <v>35.0</v>
      </c>
      <c r="C39281" s="221">
        <v>351768.0</v>
      </c>
    </row>
    <row r="39282">
      <c r="A39282" s="221">
        <v>41513.0</v>
      </c>
      <c r="B39282" s="221">
        <v>36.0</v>
      </c>
      <c r="C39282" s="221">
        <v>77331.0</v>
      </c>
    </row>
    <row r="39283">
      <c r="A39283" s="221">
        <v>41513.0</v>
      </c>
      <c r="B39283" s="221">
        <v>37.0</v>
      </c>
      <c r="C39283" s="221">
        <v>44403.0</v>
      </c>
    </row>
    <row r="39284">
      <c r="A39284" s="221">
        <v>41513.0</v>
      </c>
      <c r="B39284" s="221">
        <v>38.0</v>
      </c>
      <c r="C39284" s="221">
        <v>7793.0</v>
      </c>
    </row>
    <row r="39285">
      <c r="A39285" s="221">
        <v>41513.0</v>
      </c>
      <c r="B39285" s="221">
        <v>39.0</v>
      </c>
      <c r="C39285" s="221">
        <v>3385.0</v>
      </c>
    </row>
    <row r="39286">
      <c r="A39286" s="221">
        <v>41513.0</v>
      </c>
      <c r="B39286" s="221">
        <v>40.0</v>
      </c>
      <c r="C39286" s="221">
        <v>3157.0</v>
      </c>
    </row>
    <row r="39287">
      <c r="A39287" s="221">
        <v>41514.0</v>
      </c>
      <c r="B39287" s="221">
        <v>34.0</v>
      </c>
      <c r="C39287" s="221">
        <v>674218.0</v>
      </c>
    </row>
    <row r="39288">
      <c r="A39288" s="221">
        <v>41514.0</v>
      </c>
      <c r="B39288" s="221">
        <v>35.0</v>
      </c>
      <c r="C39288" s="221">
        <v>351768.0</v>
      </c>
    </row>
    <row r="39289">
      <c r="A39289" s="221">
        <v>41514.0</v>
      </c>
      <c r="B39289" s="221">
        <v>36.0</v>
      </c>
      <c r="C39289" s="221">
        <v>77331.0</v>
      </c>
    </row>
    <row r="39290">
      <c r="A39290" s="221">
        <v>41514.0</v>
      </c>
      <c r="B39290" s="221">
        <v>37.0</v>
      </c>
      <c r="C39290" s="221">
        <v>44403.0</v>
      </c>
    </row>
    <row r="39291">
      <c r="A39291" s="221">
        <v>41514.0</v>
      </c>
      <c r="B39291" s="221">
        <v>38.0</v>
      </c>
      <c r="C39291" s="221">
        <v>7793.0</v>
      </c>
    </row>
    <row r="39292">
      <c r="A39292" s="221">
        <v>41514.0</v>
      </c>
      <c r="B39292" s="221">
        <v>39.0</v>
      </c>
      <c r="C39292" s="221">
        <v>3385.0</v>
      </c>
    </row>
    <row r="39293">
      <c r="A39293" s="221">
        <v>41514.0</v>
      </c>
      <c r="B39293" s="221">
        <v>40.0</v>
      </c>
      <c r="C39293" s="221">
        <v>3157.0</v>
      </c>
    </row>
    <row r="39294">
      <c r="A39294" s="221">
        <v>41514.0</v>
      </c>
      <c r="B39294" s="221">
        <v>9848.0</v>
      </c>
      <c r="C39294" s="221">
        <v>525.0</v>
      </c>
    </row>
    <row r="39295">
      <c r="A39295" s="221">
        <v>41514.0</v>
      </c>
      <c r="B39295" s="221">
        <v>11399.0</v>
      </c>
      <c r="C39295" s="221">
        <v>228.0</v>
      </c>
    </row>
    <row r="39296">
      <c r="A39296" s="221">
        <v>41514.0</v>
      </c>
      <c r="B39296" s="221">
        <v>11538.0</v>
      </c>
      <c r="C39296" s="221">
        <v>261.0</v>
      </c>
    </row>
    <row r="39297">
      <c r="A39297" s="221">
        <v>41515.0</v>
      </c>
      <c r="B39297" s="221">
        <v>34.0</v>
      </c>
      <c r="C39297" s="221">
        <v>481967.0</v>
      </c>
    </row>
    <row r="39298">
      <c r="A39298" s="221">
        <v>41515.0</v>
      </c>
      <c r="B39298" s="221">
        <v>35.0</v>
      </c>
      <c r="C39298" s="221">
        <v>363962.0</v>
      </c>
    </row>
    <row r="39299">
      <c r="A39299" s="221">
        <v>41515.0</v>
      </c>
      <c r="B39299" s="221">
        <v>36.0</v>
      </c>
      <c r="C39299" s="221">
        <v>57868.0</v>
      </c>
    </row>
    <row r="39300">
      <c r="A39300" s="221">
        <v>41515.0</v>
      </c>
      <c r="B39300" s="221">
        <v>37.0</v>
      </c>
      <c r="C39300" s="221">
        <v>38998.0</v>
      </c>
    </row>
    <row r="39301">
      <c r="A39301" s="221">
        <v>41515.0</v>
      </c>
      <c r="B39301" s="221">
        <v>38.0</v>
      </c>
      <c r="C39301" s="221">
        <v>9084.0</v>
      </c>
    </row>
    <row r="39302">
      <c r="A39302" s="221">
        <v>41515.0</v>
      </c>
      <c r="B39302" s="221">
        <v>39.0</v>
      </c>
      <c r="C39302" s="221">
        <v>2595.0</v>
      </c>
    </row>
    <row r="39303">
      <c r="A39303" s="221">
        <v>41515.0</v>
      </c>
      <c r="B39303" s="221">
        <v>40.0</v>
      </c>
      <c r="C39303" s="221">
        <v>3117.0</v>
      </c>
    </row>
    <row r="39304">
      <c r="A39304" s="221">
        <v>41516.0</v>
      </c>
      <c r="B39304" s="221">
        <v>34.0</v>
      </c>
      <c r="C39304" s="221">
        <v>529955.0</v>
      </c>
    </row>
    <row r="39305">
      <c r="A39305" s="221">
        <v>41516.0</v>
      </c>
      <c r="B39305" s="221">
        <v>35.0</v>
      </c>
      <c r="C39305" s="221">
        <v>366818.0</v>
      </c>
    </row>
    <row r="39306">
      <c r="A39306" s="221">
        <v>41516.0</v>
      </c>
      <c r="B39306" s="221">
        <v>36.0</v>
      </c>
      <c r="C39306" s="221">
        <v>56273.0</v>
      </c>
    </row>
    <row r="39307">
      <c r="A39307" s="221">
        <v>41516.0</v>
      </c>
      <c r="B39307" s="221">
        <v>37.0</v>
      </c>
      <c r="C39307" s="221">
        <v>32450.0</v>
      </c>
    </row>
    <row r="39308">
      <c r="A39308" s="221">
        <v>41516.0</v>
      </c>
      <c r="B39308" s="221">
        <v>38.0</v>
      </c>
      <c r="C39308" s="221">
        <v>6466.0</v>
      </c>
    </row>
    <row r="39309">
      <c r="A39309" s="221">
        <v>41516.0</v>
      </c>
      <c r="B39309" s="221">
        <v>39.0</v>
      </c>
      <c r="C39309" s="221">
        <v>2651.0</v>
      </c>
    </row>
    <row r="39310">
      <c r="A39310" s="221">
        <v>41516.0</v>
      </c>
      <c r="B39310" s="221">
        <v>40.0</v>
      </c>
      <c r="C39310" s="221">
        <v>3411.0</v>
      </c>
    </row>
    <row r="39311">
      <c r="A39311" s="221">
        <v>41517.0</v>
      </c>
      <c r="B39311" s="221">
        <v>34.0</v>
      </c>
      <c r="C39311" s="221">
        <v>3.0</v>
      </c>
    </row>
    <row r="39312">
      <c r="A39312" s="221">
        <v>41517.0</v>
      </c>
      <c r="B39312" s="221">
        <v>35.0</v>
      </c>
      <c r="C39312" s="221">
        <v>4.0</v>
      </c>
    </row>
    <row r="39313">
      <c r="A39313" s="221">
        <v>41517.0</v>
      </c>
      <c r="B39313" s="221">
        <v>36.0</v>
      </c>
      <c r="C39313" s="221">
        <v>5.0</v>
      </c>
    </row>
    <row r="39314">
      <c r="A39314" s="221">
        <v>41517.0</v>
      </c>
      <c r="B39314" s="221">
        <v>37.0</v>
      </c>
      <c r="C39314" s="221">
        <v>5.0</v>
      </c>
    </row>
    <row r="39315">
      <c r="A39315" s="221">
        <v>41517.0</v>
      </c>
      <c r="B39315" s="221">
        <v>38.0</v>
      </c>
      <c r="C39315" s="221">
        <v>3.0</v>
      </c>
    </row>
    <row r="39316">
      <c r="A39316" s="221">
        <v>41517.0</v>
      </c>
      <c r="B39316" s="221">
        <v>39.0</v>
      </c>
      <c r="C39316" s="221">
        <v>3.0</v>
      </c>
    </row>
    <row r="39317">
      <c r="A39317" s="221">
        <v>41517.0</v>
      </c>
      <c r="B39317" s="221">
        <v>40.0</v>
      </c>
      <c r="C39317" s="221">
        <v>2.0</v>
      </c>
    </row>
    <row r="39318">
      <c r="A39318" s="221">
        <v>41518.0</v>
      </c>
      <c r="B39318" s="221">
        <v>34.0</v>
      </c>
      <c r="C39318" s="221">
        <v>4.0</v>
      </c>
    </row>
    <row r="39319">
      <c r="A39319" s="221">
        <v>41518.0</v>
      </c>
      <c r="B39319" s="221">
        <v>35.0</v>
      </c>
      <c r="C39319" s="221">
        <v>2.0</v>
      </c>
    </row>
    <row r="39320">
      <c r="A39320" s="221">
        <v>41518.0</v>
      </c>
      <c r="B39320" s="221">
        <v>36.0</v>
      </c>
      <c r="C39320" s="221">
        <v>3.0</v>
      </c>
    </row>
    <row r="39321">
      <c r="A39321" s="221">
        <v>41518.0</v>
      </c>
      <c r="B39321" s="221">
        <v>37.0</v>
      </c>
      <c r="C39321" s="221">
        <v>3.0</v>
      </c>
    </row>
    <row r="39322">
      <c r="A39322" s="221">
        <v>41518.0</v>
      </c>
      <c r="B39322" s="221">
        <v>38.0</v>
      </c>
      <c r="C39322" s="221">
        <v>5.0</v>
      </c>
    </row>
    <row r="39323">
      <c r="A39323" s="221">
        <v>41518.0</v>
      </c>
      <c r="B39323" s="221">
        <v>39.0</v>
      </c>
      <c r="C39323" s="221">
        <v>5.0</v>
      </c>
    </row>
    <row r="39324">
      <c r="A39324" s="221">
        <v>41518.0</v>
      </c>
      <c r="B39324" s="221">
        <v>40.0</v>
      </c>
      <c r="C39324" s="221">
        <v>2.0</v>
      </c>
    </row>
    <row r="39325">
      <c r="A39325" s="221">
        <v>41519.0</v>
      </c>
      <c r="B39325" s="221">
        <v>35.0</v>
      </c>
      <c r="C39325" s="221">
        <v>1.0</v>
      </c>
    </row>
    <row r="39326">
      <c r="A39326" s="221">
        <v>41519.0</v>
      </c>
      <c r="B39326" s="221">
        <v>36.0</v>
      </c>
      <c r="C39326" s="221">
        <v>3.0</v>
      </c>
    </row>
    <row r="39327">
      <c r="A39327" s="221">
        <v>41519.0</v>
      </c>
      <c r="B39327" s="221">
        <v>37.0</v>
      </c>
      <c r="C39327" s="221">
        <v>1.0</v>
      </c>
    </row>
    <row r="39328">
      <c r="A39328" s="221">
        <v>41519.0</v>
      </c>
      <c r="B39328" s="221">
        <v>38.0</v>
      </c>
      <c r="C39328" s="221">
        <v>2.0</v>
      </c>
    </row>
    <row r="39329">
      <c r="A39329" s="221">
        <v>41519.0</v>
      </c>
      <c r="B39329" s="221">
        <v>39.0</v>
      </c>
      <c r="C39329" s="221">
        <v>2.0</v>
      </c>
    </row>
    <row r="39330">
      <c r="A39330" s="221">
        <v>41519.0</v>
      </c>
      <c r="B39330" s="221">
        <v>40.0</v>
      </c>
      <c r="C39330" s="221">
        <v>4.0</v>
      </c>
    </row>
    <row r="39331">
      <c r="A39331" s="221">
        <v>41520.0</v>
      </c>
      <c r="B39331" s="221">
        <v>34.0</v>
      </c>
      <c r="C39331" s="221">
        <v>4.0</v>
      </c>
    </row>
    <row r="39332">
      <c r="A39332" s="221">
        <v>41520.0</v>
      </c>
      <c r="B39332" s="221">
        <v>35.0</v>
      </c>
      <c r="C39332" s="221">
        <v>2.0</v>
      </c>
    </row>
    <row r="39333">
      <c r="A39333" s="221">
        <v>41520.0</v>
      </c>
      <c r="B39333" s="221">
        <v>36.0</v>
      </c>
      <c r="C39333" s="221">
        <v>1.0</v>
      </c>
    </row>
    <row r="39334">
      <c r="A39334" s="221">
        <v>41520.0</v>
      </c>
      <c r="B39334" s="221">
        <v>37.0</v>
      </c>
      <c r="C39334" s="221">
        <v>5.0</v>
      </c>
    </row>
    <row r="39335">
      <c r="A39335" s="221">
        <v>41520.0</v>
      </c>
      <c r="B39335" s="221">
        <v>39.0</v>
      </c>
      <c r="C39335" s="221">
        <v>5.0</v>
      </c>
    </row>
    <row r="39336">
      <c r="A39336" s="221">
        <v>41520.0</v>
      </c>
      <c r="B39336" s="221">
        <v>40.0</v>
      </c>
      <c r="C39336" s="221">
        <v>2.0</v>
      </c>
    </row>
    <row r="39337">
      <c r="A39337" s="221">
        <v>41521.0</v>
      </c>
      <c r="B39337" s="221">
        <v>36.0</v>
      </c>
      <c r="C39337" s="221">
        <v>1.0</v>
      </c>
    </row>
    <row r="39338">
      <c r="A39338" s="221">
        <v>41521.0</v>
      </c>
      <c r="B39338" s="221">
        <v>37.0</v>
      </c>
      <c r="C39338" s="221">
        <v>1.0</v>
      </c>
    </row>
    <row r="39339">
      <c r="A39339" s="221">
        <v>41521.0</v>
      </c>
      <c r="B39339" s="221">
        <v>38.0</v>
      </c>
      <c r="C39339" s="221">
        <v>4.0</v>
      </c>
    </row>
    <row r="39340">
      <c r="A39340" s="221">
        <v>41521.0</v>
      </c>
      <c r="B39340" s="221">
        <v>39.0</v>
      </c>
      <c r="C39340" s="221">
        <v>5.0</v>
      </c>
    </row>
    <row r="39341">
      <c r="A39341" s="221">
        <v>41522.0</v>
      </c>
      <c r="B39341" s="221">
        <v>35.0</v>
      </c>
      <c r="C39341" s="221">
        <v>4.0</v>
      </c>
    </row>
    <row r="39342">
      <c r="A39342" s="221">
        <v>41522.0</v>
      </c>
      <c r="B39342" s="221">
        <v>36.0</v>
      </c>
      <c r="C39342" s="221">
        <v>3.0</v>
      </c>
    </row>
    <row r="39343">
      <c r="A39343" s="221">
        <v>41522.0</v>
      </c>
      <c r="B39343" s="221">
        <v>37.0</v>
      </c>
      <c r="C39343" s="221">
        <v>3.0</v>
      </c>
    </row>
    <row r="39344">
      <c r="A39344" s="221">
        <v>41522.0</v>
      </c>
      <c r="B39344" s="221">
        <v>38.0</v>
      </c>
      <c r="C39344" s="221">
        <v>2.0</v>
      </c>
    </row>
    <row r="39345">
      <c r="A39345" s="221">
        <v>41522.0</v>
      </c>
      <c r="B39345" s="221">
        <v>39.0</v>
      </c>
      <c r="C39345" s="221">
        <v>2.0</v>
      </c>
    </row>
    <row r="39346">
      <c r="A39346" s="221">
        <v>41522.0</v>
      </c>
      <c r="B39346" s="221">
        <v>40.0</v>
      </c>
      <c r="C39346" s="221">
        <v>4.0</v>
      </c>
    </row>
    <row r="39347">
      <c r="A39347" s="221">
        <v>41523.0</v>
      </c>
      <c r="B39347" s="221">
        <v>34.0</v>
      </c>
      <c r="C39347" s="221">
        <v>5.0</v>
      </c>
    </row>
    <row r="39348">
      <c r="A39348" s="221">
        <v>41523.0</v>
      </c>
      <c r="B39348" s="221">
        <v>38.0</v>
      </c>
      <c r="C39348" s="221">
        <v>3.0</v>
      </c>
    </row>
    <row r="39349">
      <c r="A39349" s="221">
        <v>41523.0</v>
      </c>
      <c r="B39349" s="221">
        <v>39.0</v>
      </c>
      <c r="C39349" s="221">
        <v>3.0</v>
      </c>
    </row>
    <row r="39350">
      <c r="A39350" s="221">
        <v>41523.0</v>
      </c>
      <c r="B39350" s="221">
        <v>40.0</v>
      </c>
      <c r="C39350" s="221">
        <v>3.0</v>
      </c>
    </row>
    <row r="39351">
      <c r="A39351" s="221">
        <v>41524.0</v>
      </c>
      <c r="B39351" s="221">
        <v>34.0</v>
      </c>
      <c r="C39351" s="221">
        <v>3.0</v>
      </c>
    </row>
    <row r="39352">
      <c r="A39352" s="221">
        <v>41524.0</v>
      </c>
      <c r="B39352" s="221">
        <v>36.0</v>
      </c>
      <c r="C39352" s="221">
        <v>4.0</v>
      </c>
    </row>
    <row r="39353">
      <c r="A39353" s="221">
        <v>41524.0</v>
      </c>
      <c r="B39353" s="221">
        <v>38.0</v>
      </c>
      <c r="C39353" s="221">
        <v>5.0</v>
      </c>
    </row>
    <row r="39354">
      <c r="A39354" s="221">
        <v>41524.0</v>
      </c>
      <c r="B39354" s="221">
        <v>39.0</v>
      </c>
      <c r="C39354" s="221">
        <v>3.0</v>
      </c>
    </row>
    <row r="39355">
      <c r="A39355" s="221">
        <v>41524.0</v>
      </c>
      <c r="B39355" s="221">
        <v>40.0</v>
      </c>
      <c r="C39355" s="221">
        <v>3.0</v>
      </c>
    </row>
    <row r="39356">
      <c r="A39356" s="221">
        <v>41525.0</v>
      </c>
      <c r="B39356" s="221">
        <v>34.0</v>
      </c>
      <c r="C39356" s="221">
        <v>481967.0</v>
      </c>
    </row>
    <row r="39357">
      <c r="A39357" s="221">
        <v>41525.0</v>
      </c>
      <c r="B39357" s="221">
        <v>35.0</v>
      </c>
      <c r="C39357" s="221">
        <v>363962.0</v>
      </c>
    </row>
    <row r="39358">
      <c r="A39358" s="221">
        <v>41525.0</v>
      </c>
      <c r="B39358" s="221">
        <v>36.0</v>
      </c>
      <c r="C39358" s="221">
        <v>57868.0</v>
      </c>
    </row>
    <row r="39359">
      <c r="A39359" s="221">
        <v>41525.0</v>
      </c>
      <c r="B39359" s="221">
        <v>37.0</v>
      </c>
      <c r="C39359" s="221">
        <v>38998.0</v>
      </c>
    </row>
    <row r="39360">
      <c r="A39360" s="221">
        <v>41525.0</v>
      </c>
      <c r="B39360" s="221">
        <v>38.0</v>
      </c>
      <c r="C39360" s="221">
        <v>9084.0</v>
      </c>
    </row>
    <row r="39361">
      <c r="A39361" s="221">
        <v>41525.0</v>
      </c>
      <c r="B39361" s="221">
        <v>39.0</v>
      </c>
      <c r="C39361" s="221">
        <v>2595.0</v>
      </c>
    </row>
    <row r="39362">
      <c r="A39362" s="221">
        <v>41525.0</v>
      </c>
      <c r="B39362" s="221">
        <v>40.0</v>
      </c>
      <c r="C39362" s="221">
        <v>3117.0</v>
      </c>
    </row>
    <row r="39363">
      <c r="A39363" s="221">
        <v>41525.0</v>
      </c>
      <c r="B39363" s="221">
        <v>11399.0</v>
      </c>
      <c r="C39363" s="221">
        <v>554.0</v>
      </c>
    </row>
    <row r="39364">
      <c r="A39364" s="221">
        <v>41525.0</v>
      </c>
      <c r="B39364" s="221">
        <v>11543.0</v>
      </c>
      <c r="C39364" s="221">
        <v>416.0</v>
      </c>
    </row>
    <row r="39365">
      <c r="A39365" s="221">
        <v>41525.0</v>
      </c>
      <c r="B39365" s="221">
        <v>11558.0</v>
      </c>
      <c r="C39365" s="221">
        <v>475.0</v>
      </c>
    </row>
    <row r="39366">
      <c r="A39366" s="221">
        <v>41526.0</v>
      </c>
      <c r="B39366" s="221">
        <v>34.0</v>
      </c>
      <c r="C39366" s="221">
        <v>481967.0</v>
      </c>
    </row>
    <row r="39367">
      <c r="A39367" s="221">
        <v>41526.0</v>
      </c>
      <c r="B39367" s="221">
        <v>35.0</v>
      </c>
      <c r="C39367" s="221">
        <v>363962.0</v>
      </c>
    </row>
    <row r="39368">
      <c r="A39368" s="221">
        <v>41526.0</v>
      </c>
      <c r="B39368" s="221">
        <v>36.0</v>
      </c>
      <c r="C39368" s="221">
        <v>57868.0</v>
      </c>
    </row>
    <row r="39369">
      <c r="A39369" s="221">
        <v>41526.0</v>
      </c>
      <c r="B39369" s="221">
        <v>37.0</v>
      </c>
      <c r="C39369" s="221">
        <v>38998.0</v>
      </c>
    </row>
    <row r="39370">
      <c r="A39370" s="221">
        <v>41526.0</v>
      </c>
      <c r="B39370" s="221">
        <v>38.0</v>
      </c>
      <c r="C39370" s="221">
        <v>9084.0</v>
      </c>
    </row>
    <row r="39371">
      <c r="A39371" s="221">
        <v>41526.0</v>
      </c>
      <c r="B39371" s="221">
        <v>39.0</v>
      </c>
      <c r="C39371" s="221">
        <v>2595.0</v>
      </c>
    </row>
    <row r="39372">
      <c r="A39372" s="221">
        <v>41526.0</v>
      </c>
      <c r="B39372" s="221">
        <v>40.0</v>
      </c>
      <c r="C39372" s="221">
        <v>3117.0</v>
      </c>
    </row>
    <row r="39373">
      <c r="A39373" s="221">
        <v>41526.0</v>
      </c>
      <c r="B39373" s="221">
        <v>11399.0</v>
      </c>
      <c r="C39373" s="221">
        <v>554.0</v>
      </c>
    </row>
    <row r="39374">
      <c r="A39374" s="221">
        <v>41526.0</v>
      </c>
      <c r="B39374" s="221">
        <v>11543.0</v>
      </c>
      <c r="C39374" s="221">
        <v>416.0</v>
      </c>
    </row>
    <row r="39375">
      <c r="A39375" s="221">
        <v>41526.0</v>
      </c>
      <c r="B39375" s="221">
        <v>11558.0</v>
      </c>
      <c r="C39375" s="221">
        <v>475.0</v>
      </c>
    </row>
    <row r="39376">
      <c r="A39376" s="221">
        <v>41527.0</v>
      </c>
      <c r="B39376" s="221">
        <v>34.0</v>
      </c>
      <c r="C39376" s="221">
        <v>481967.0</v>
      </c>
    </row>
    <row r="39377">
      <c r="A39377" s="221">
        <v>41527.0</v>
      </c>
      <c r="B39377" s="221">
        <v>35.0</v>
      </c>
      <c r="C39377" s="221">
        <v>363962.0</v>
      </c>
    </row>
    <row r="39378">
      <c r="A39378" s="221">
        <v>41527.0</v>
      </c>
      <c r="B39378" s="221">
        <v>36.0</v>
      </c>
      <c r="C39378" s="221">
        <v>57868.0</v>
      </c>
    </row>
    <row r="39379">
      <c r="A39379" s="221">
        <v>41527.0</v>
      </c>
      <c r="B39379" s="221">
        <v>37.0</v>
      </c>
      <c r="C39379" s="221">
        <v>38998.0</v>
      </c>
    </row>
    <row r="39380">
      <c r="A39380" s="221">
        <v>41527.0</v>
      </c>
      <c r="B39380" s="221">
        <v>38.0</v>
      </c>
      <c r="C39380" s="221">
        <v>9084.0</v>
      </c>
    </row>
    <row r="39381">
      <c r="A39381" s="221">
        <v>41527.0</v>
      </c>
      <c r="B39381" s="221">
        <v>39.0</v>
      </c>
      <c r="C39381" s="221">
        <v>2595.0</v>
      </c>
    </row>
    <row r="39382">
      <c r="A39382" s="221">
        <v>41527.0</v>
      </c>
      <c r="B39382" s="221">
        <v>40.0</v>
      </c>
      <c r="C39382" s="221">
        <v>3117.0</v>
      </c>
    </row>
    <row r="39383">
      <c r="A39383" s="221">
        <v>41527.0</v>
      </c>
      <c r="B39383" s="221">
        <v>11399.0</v>
      </c>
      <c r="C39383" s="221">
        <v>554.0</v>
      </c>
    </row>
    <row r="39384">
      <c r="A39384" s="221">
        <v>41527.0</v>
      </c>
      <c r="B39384" s="221">
        <v>11543.0</v>
      </c>
      <c r="C39384" s="221">
        <v>416.0</v>
      </c>
    </row>
    <row r="39385">
      <c r="A39385" s="221">
        <v>41527.0</v>
      </c>
      <c r="B39385" s="221">
        <v>11558.0</v>
      </c>
      <c r="C39385" s="221">
        <v>475.0</v>
      </c>
    </row>
    <row r="39386">
      <c r="A39386" s="221">
        <v>41528.0</v>
      </c>
      <c r="B39386" s="221">
        <v>34.0</v>
      </c>
      <c r="C39386" s="221">
        <v>529955.0</v>
      </c>
    </row>
    <row r="39387">
      <c r="A39387" s="221">
        <v>41528.0</v>
      </c>
      <c r="B39387" s="221">
        <v>35.0</v>
      </c>
      <c r="C39387" s="221">
        <v>366818.0</v>
      </c>
    </row>
    <row r="39388">
      <c r="A39388" s="221">
        <v>41528.0</v>
      </c>
      <c r="B39388" s="221">
        <v>36.0</v>
      </c>
      <c r="C39388" s="221">
        <v>56273.0</v>
      </c>
    </row>
    <row r="39389">
      <c r="A39389" s="221">
        <v>41528.0</v>
      </c>
      <c r="B39389" s="221">
        <v>37.0</v>
      </c>
      <c r="C39389" s="221">
        <v>32450.0</v>
      </c>
    </row>
    <row r="39390">
      <c r="A39390" s="221">
        <v>41528.0</v>
      </c>
      <c r="B39390" s="221">
        <v>38.0</v>
      </c>
      <c r="C39390" s="221">
        <v>6466.0</v>
      </c>
    </row>
    <row r="39391">
      <c r="A39391" s="221">
        <v>41528.0</v>
      </c>
      <c r="B39391" s="221">
        <v>39.0</v>
      </c>
      <c r="C39391" s="221">
        <v>2651.0</v>
      </c>
    </row>
    <row r="39392">
      <c r="A39392" s="221">
        <v>41528.0</v>
      </c>
      <c r="B39392" s="221">
        <v>40.0</v>
      </c>
      <c r="C39392" s="221">
        <v>3411.0</v>
      </c>
    </row>
    <row r="39393">
      <c r="A39393" s="221">
        <v>41528.0</v>
      </c>
      <c r="B39393" s="221">
        <v>9838.0</v>
      </c>
      <c r="C39393" s="221">
        <v>308.0</v>
      </c>
    </row>
    <row r="39394">
      <c r="A39394" s="221">
        <v>41528.0</v>
      </c>
      <c r="B39394" s="221">
        <v>11399.0</v>
      </c>
      <c r="C39394" s="221">
        <v>480.0</v>
      </c>
    </row>
    <row r="39395">
      <c r="A39395" s="221">
        <v>41528.0</v>
      </c>
      <c r="B39395" s="221">
        <v>11557.0</v>
      </c>
      <c r="C39395" s="221">
        <v>407.0</v>
      </c>
    </row>
    <row r="39396">
      <c r="A39396" s="221">
        <v>41529.0</v>
      </c>
      <c r="B39396" s="221">
        <v>34.0</v>
      </c>
      <c r="C39396" s="221">
        <v>529955.0</v>
      </c>
    </row>
    <row r="39397">
      <c r="A39397" s="221">
        <v>41529.0</v>
      </c>
      <c r="B39397" s="221">
        <v>35.0</v>
      </c>
      <c r="C39397" s="221">
        <v>366818.0</v>
      </c>
    </row>
    <row r="39398">
      <c r="A39398" s="221">
        <v>41529.0</v>
      </c>
      <c r="B39398" s="221">
        <v>36.0</v>
      </c>
      <c r="C39398" s="221">
        <v>56273.0</v>
      </c>
    </row>
    <row r="39399">
      <c r="A39399" s="221">
        <v>41529.0</v>
      </c>
      <c r="B39399" s="221">
        <v>37.0</v>
      </c>
      <c r="C39399" s="221">
        <v>32450.0</v>
      </c>
    </row>
    <row r="39400">
      <c r="A39400" s="221">
        <v>41529.0</v>
      </c>
      <c r="B39400" s="221">
        <v>38.0</v>
      </c>
      <c r="C39400" s="221">
        <v>6466.0</v>
      </c>
    </row>
    <row r="39401">
      <c r="A39401" s="221">
        <v>41529.0</v>
      </c>
      <c r="B39401" s="221">
        <v>39.0</v>
      </c>
      <c r="C39401" s="221">
        <v>2651.0</v>
      </c>
    </row>
    <row r="39402">
      <c r="A39402" s="221">
        <v>41529.0</v>
      </c>
      <c r="B39402" s="221">
        <v>40.0</v>
      </c>
      <c r="C39402" s="221">
        <v>3411.0</v>
      </c>
    </row>
    <row r="39403">
      <c r="A39403" s="221">
        <v>41529.0</v>
      </c>
      <c r="B39403" s="221">
        <v>9838.0</v>
      </c>
      <c r="C39403" s="221">
        <v>308.0</v>
      </c>
    </row>
    <row r="39404">
      <c r="A39404" s="221">
        <v>41529.0</v>
      </c>
      <c r="B39404" s="221">
        <v>11399.0</v>
      </c>
      <c r="C39404" s="221">
        <v>480.0</v>
      </c>
    </row>
    <row r="39405">
      <c r="A39405" s="221">
        <v>41529.0</v>
      </c>
      <c r="B39405" s="221">
        <v>11557.0</v>
      </c>
      <c r="C39405" s="221">
        <v>407.0</v>
      </c>
    </row>
    <row r="39406">
      <c r="A39406" s="221">
        <v>41530.0</v>
      </c>
      <c r="B39406" s="221">
        <v>34.0</v>
      </c>
      <c r="C39406" s="221">
        <v>529955.0</v>
      </c>
    </row>
    <row r="39407">
      <c r="A39407" s="221">
        <v>41530.0</v>
      </c>
      <c r="B39407" s="221">
        <v>35.0</v>
      </c>
      <c r="C39407" s="221">
        <v>366818.0</v>
      </c>
    </row>
    <row r="39408">
      <c r="A39408" s="221">
        <v>41530.0</v>
      </c>
      <c r="B39408" s="221">
        <v>36.0</v>
      </c>
      <c r="C39408" s="221">
        <v>56273.0</v>
      </c>
    </row>
    <row r="39409">
      <c r="A39409" s="221">
        <v>41530.0</v>
      </c>
      <c r="B39409" s="221">
        <v>37.0</v>
      </c>
      <c r="C39409" s="221">
        <v>32450.0</v>
      </c>
    </row>
    <row r="39410">
      <c r="A39410" s="221">
        <v>41530.0</v>
      </c>
      <c r="B39410" s="221">
        <v>38.0</v>
      </c>
      <c r="C39410" s="221">
        <v>6466.0</v>
      </c>
    </row>
    <row r="39411">
      <c r="A39411" s="221">
        <v>41530.0</v>
      </c>
      <c r="B39411" s="221">
        <v>39.0</v>
      </c>
      <c r="C39411" s="221">
        <v>2651.0</v>
      </c>
    </row>
    <row r="39412">
      <c r="A39412" s="221">
        <v>41530.0</v>
      </c>
      <c r="B39412" s="221">
        <v>40.0</v>
      </c>
      <c r="C39412" s="221">
        <v>3411.0</v>
      </c>
    </row>
    <row r="39413">
      <c r="A39413" s="221">
        <v>41530.0</v>
      </c>
      <c r="B39413" s="221">
        <v>9838.0</v>
      </c>
      <c r="C39413" s="221">
        <v>308.0</v>
      </c>
    </row>
    <row r="39414">
      <c r="A39414" s="221">
        <v>41530.0</v>
      </c>
      <c r="B39414" s="221">
        <v>11399.0</v>
      </c>
      <c r="C39414" s="221">
        <v>480.0</v>
      </c>
    </row>
    <row r="39415">
      <c r="A39415" s="221">
        <v>41530.0</v>
      </c>
      <c r="B39415" s="221">
        <v>11557.0</v>
      </c>
      <c r="C39415" s="221">
        <v>407.0</v>
      </c>
    </row>
    <row r="39416">
      <c r="A39416" s="221">
        <v>41531.0</v>
      </c>
      <c r="B39416" s="221">
        <v>34.0</v>
      </c>
      <c r="C39416" s="221">
        <v>529955.0</v>
      </c>
    </row>
    <row r="39417">
      <c r="A39417" s="221">
        <v>41531.0</v>
      </c>
      <c r="B39417" s="221">
        <v>35.0</v>
      </c>
      <c r="C39417" s="221">
        <v>366818.0</v>
      </c>
    </row>
    <row r="39418">
      <c r="A39418" s="221">
        <v>41531.0</v>
      </c>
      <c r="B39418" s="221">
        <v>36.0</v>
      </c>
      <c r="C39418" s="221">
        <v>56273.0</v>
      </c>
    </row>
    <row r="39419">
      <c r="A39419" s="221">
        <v>41531.0</v>
      </c>
      <c r="B39419" s="221">
        <v>37.0</v>
      </c>
      <c r="C39419" s="221">
        <v>32450.0</v>
      </c>
    </row>
    <row r="39420">
      <c r="A39420" s="221">
        <v>41531.0</v>
      </c>
      <c r="B39420" s="221">
        <v>38.0</v>
      </c>
      <c r="C39420" s="221">
        <v>6466.0</v>
      </c>
    </row>
    <row r="39421">
      <c r="A39421" s="221">
        <v>41531.0</v>
      </c>
      <c r="B39421" s="221">
        <v>39.0</v>
      </c>
      <c r="C39421" s="221">
        <v>2651.0</v>
      </c>
    </row>
    <row r="39422">
      <c r="A39422" s="221">
        <v>41531.0</v>
      </c>
      <c r="B39422" s="221">
        <v>40.0</v>
      </c>
      <c r="C39422" s="221">
        <v>3411.0</v>
      </c>
    </row>
    <row r="39423">
      <c r="A39423" s="221">
        <v>41531.0</v>
      </c>
      <c r="B39423" s="221">
        <v>9838.0</v>
      </c>
      <c r="C39423" s="221">
        <v>308.0</v>
      </c>
    </row>
    <row r="39424">
      <c r="A39424" s="221">
        <v>41531.0</v>
      </c>
      <c r="B39424" s="221">
        <v>11399.0</v>
      </c>
      <c r="C39424" s="221">
        <v>480.0</v>
      </c>
    </row>
    <row r="39425">
      <c r="A39425" s="221">
        <v>41531.0</v>
      </c>
      <c r="B39425" s="221">
        <v>11557.0</v>
      </c>
      <c r="C39425" s="221">
        <v>407.0</v>
      </c>
    </row>
    <row r="39426">
      <c r="A39426" s="221">
        <v>41533.0</v>
      </c>
      <c r="B39426" s="221">
        <v>34.0</v>
      </c>
      <c r="C39426" s="221">
        <v>912.0</v>
      </c>
    </row>
    <row r="39427">
      <c r="A39427" s="221">
        <v>41533.0</v>
      </c>
      <c r="B39427" s="221">
        <v>35.0</v>
      </c>
      <c r="C39427" s="221">
        <v>198.0</v>
      </c>
    </row>
    <row r="39428">
      <c r="A39428" s="221">
        <v>41533.0</v>
      </c>
      <c r="B39428" s="221">
        <v>36.0</v>
      </c>
      <c r="C39428" s="221">
        <v>542.0</v>
      </c>
    </row>
    <row r="39429">
      <c r="A39429" s="221">
        <v>41533.0</v>
      </c>
      <c r="B39429" s="221">
        <v>37.0</v>
      </c>
      <c r="C39429" s="221">
        <v>5.0</v>
      </c>
    </row>
    <row r="39430">
      <c r="A39430" s="221">
        <v>41533.0</v>
      </c>
      <c r="B39430" s="221">
        <v>40.0</v>
      </c>
      <c r="C39430" s="221">
        <v>2.0</v>
      </c>
    </row>
    <row r="39431">
      <c r="A39431" s="221">
        <v>41534.0</v>
      </c>
      <c r="B39431" s="221">
        <v>34.0</v>
      </c>
      <c r="C39431" s="221">
        <v>912.0</v>
      </c>
    </row>
    <row r="39432">
      <c r="A39432" s="221">
        <v>41534.0</v>
      </c>
      <c r="B39432" s="221">
        <v>35.0</v>
      </c>
      <c r="C39432" s="221">
        <v>198.0</v>
      </c>
    </row>
    <row r="39433">
      <c r="A39433" s="221">
        <v>41534.0</v>
      </c>
      <c r="B39433" s="221">
        <v>36.0</v>
      </c>
      <c r="C39433" s="221">
        <v>542.0</v>
      </c>
    </row>
    <row r="39434">
      <c r="A39434" s="221">
        <v>41534.0</v>
      </c>
      <c r="B39434" s="221">
        <v>37.0</v>
      </c>
      <c r="C39434" s="221">
        <v>5.0</v>
      </c>
    </row>
    <row r="39435">
      <c r="A39435" s="221">
        <v>41534.0</v>
      </c>
      <c r="B39435" s="221">
        <v>40.0</v>
      </c>
      <c r="C39435" s="221">
        <v>2.0</v>
      </c>
    </row>
    <row r="39436">
      <c r="A39436" s="221">
        <v>41548.0</v>
      </c>
      <c r="B39436" s="221">
        <v>34.0</v>
      </c>
      <c r="C39436" s="221">
        <v>1559524.0</v>
      </c>
    </row>
    <row r="39437">
      <c r="A39437" s="221">
        <v>41548.0</v>
      </c>
      <c r="B39437" s="221">
        <v>35.0</v>
      </c>
      <c r="C39437" s="221">
        <v>702702.0</v>
      </c>
    </row>
    <row r="39438">
      <c r="A39438" s="221">
        <v>41548.0</v>
      </c>
      <c r="B39438" s="221">
        <v>36.0</v>
      </c>
      <c r="C39438" s="221">
        <v>71091.0</v>
      </c>
    </row>
    <row r="39439">
      <c r="A39439" s="221">
        <v>41548.0</v>
      </c>
      <c r="B39439" s="221">
        <v>37.0</v>
      </c>
      <c r="C39439" s="221">
        <v>11189.0</v>
      </c>
    </row>
    <row r="39440">
      <c r="A39440" s="221">
        <v>41548.0</v>
      </c>
      <c r="B39440" s="221">
        <v>38.0</v>
      </c>
      <c r="C39440" s="221">
        <v>2602.0</v>
      </c>
    </row>
    <row r="39441">
      <c r="A39441" s="221">
        <v>41548.0</v>
      </c>
      <c r="B39441" s="221">
        <v>39.0</v>
      </c>
      <c r="C39441" s="221">
        <v>3214.0</v>
      </c>
    </row>
    <row r="39442">
      <c r="A39442" s="221">
        <v>41548.0</v>
      </c>
      <c r="B39442" s="221">
        <v>40.0</v>
      </c>
      <c r="C39442" s="221">
        <v>822.0</v>
      </c>
    </row>
    <row r="39443">
      <c r="A39443" s="221">
        <v>41549.0</v>
      </c>
      <c r="B39443" s="221">
        <v>34.0</v>
      </c>
      <c r="C39443" s="221">
        <v>1502299.0</v>
      </c>
    </row>
    <row r="39444">
      <c r="A39444" s="221">
        <v>41549.0</v>
      </c>
      <c r="B39444" s="221">
        <v>35.0</v>
      </c>
      <c r="C39444" s="221">
        <v>693216.0</v>
      </c>
    </row>
    <row r="39445">
      <c r="A39445" s="221">
        <v>41549.0</v>
      </c>
      <c r="B39445" s="221">
        <v>36.0</v>
      </c>
      <c r="C39445" s="221">
        <v>66912.0</v>
      </c>
    </row>
    <row r="39446">
      <c r="A39446" s="221">
        <v>41549.0</v>
      </c>
      <c r="B39446" s="221">
        <v>37.0</v>
      </c>
      <c r="C39446" s="221">
        <v>10412.0</v>
      </c>
    </row>
    <row r="39447">
      <c r="A39447" s="221">
        <v>41549.0</v>
      </c>
      <c r="B39447" s="221">
        <v>38.0</v>
      </c>
      <c r="C39447" s="221">
        <v>2622.0</v>
      </c>
    </row>
    <row r="39448">
      <c r="A39448" s="221">
        <v>41549.0</v>
      </c>
      <c r="B39448" s="221">
        <v>39.0</v>
      </c>
      <c r="C39448" s="221">
        <v>3132.0</v>
      </c>
    </row>
    <row r="39449">
      <c r="A39449" s="221">
        <v>41549.0</v>
      </c>
      <c r="B39449" s="221">
        <v>40.0</v>
      </c>
      <c r="C39449" s="221">
        <v>788.0</v>
      </c>
    </row>
    <row r="39450">
      <c r="A39450" s="221">
        <v>41550.0</v>
      </c>
      <c r="B39450" s="221">
        <v>34.0</v>
      </c>
      <c r="C39450" s="221">
        <v>1658139.0</v>
      </c>
    </row>
    <row r="39451">
      <c r="A39451" s="221">
        <v>41550.0</v>
      </c>
      <c r="B39451" s="221">
        <v>35.0</v>
      </c>
      <c r="C39451" s="221">
        <v>685030.0</v>
      </c>
    </row>
    <row r="39452">
      <c r="A39452" s="221">
        <v>41550.0</v>
      </c>
      <c r="B39452" s="221">
        <v>36.0</v>
      </c>
      <c r="C39452" s="221">
        <v>66264.0</v>
      </c>
    </row>
    <row r="39453">
      <c r="A39453" s="221">
        <v>41550.0</v>
      </c>
      <c r="B39453" s="221">
        <v>37.0</v>
      </c>
      <c r="C39453" s="221">
        <v>12300.0</v>
      </c>
    </row>
    <row r="39454">
      <c r="A39454" s="221">
        <v>41550.0</v>
      </c>
      <c r="B39454" s="221">
        <v>38.0</v>
      </c>
      <c r="C39454" s="221">
        <v>2580.0</v>
      </c>
    </row>
    <row r="39455">
      <c r="A39455" s="221">
        <v>41550.0</v>
      </c>
      <c r="B39455" s="221">
        <v>39.0</v>
      </c>
      <c r="C39455" s="221">
        <v>3168.0</v>
      </c>
    </row>
    <row r="39456">
      <c r="A39456" s="221">
        <v>41550.0</v>
      </c>
      <c r="B39456" s="221">
        <v>40.0</v>
      </c>
      <c r="C39456" s="221">
        <v>772.0</v>
      </c>
    </row>
    <row r="39457">
      <c r="A39457" s="221">
        <v>41551.0</v>
      </c>
      <c r="B39457" s="221">
        <v>34.0</v>
      </c>
      <c r="C39457" s="221">
        <v>1522600.0</v>
      </c>
    </row>
    <row r="39458">
      <c r="A39458" s="221">
        <v>41551.0</v>
      </c>
      <c r="B39458" s="221">
        <v>35.0</v>
      </c>
      <c r="C39458" s="221">
        <v>694674.0</v>
      </c>
    </row>
    <row r="39459">
      <c r="A39459" s="221">
        <v>41551.0</v>
      </c>
      <c r="B39459" s="221">
        <v>36.0</v>
      </c>
      <c r="C39459" s="221">
        <v>66592.0</v>
      </c>
    </row>
    <row r="39460">
      <c r="A39460" s="221">
        <v>41551.0</v>
      </c>
      <c r="B39460" s="221">
        <v>37.0</v>
      </c>
      <c r="C39460" s="221">
        <v>12650.0</v>
      </c>
    </row>
    <row r="39461">
      <c r="A39461" s="221">
        <v>41551.0</v>
      </c>
      <c r="B39461" s="221">
        <v>38.0</v>
      </c>
      <c r="C39461" s="221">
        <v>2520.0</v>
      </c>
    </row>
    <row r="39462">
      <c r="A39462" s="221">
        <v>41551.0</v>
      </c>
      <c r="B39462" s="221">
        <v>39.0</v>
      </c>
      <c r="C39462" s="221">
        <v>3412.0</v>
      </c>
    </row>
    <row r="39463">
      <c r="A39463" s="221">
        <v>41551.0</v>
      </c>
      <c r="B39463" s="221">
        <v>40.0</v>
      </c>
      <c r="C39463" s="221">
        <v>776.0</v>
      </c>
    </row>
    <row r="39464">
      <c r="A39464" s="221">
        <v>41565.0</v>
      </c>
      <c r="B39464" s="221">
        <v>34.0</v>
      </c>
      <c r="C39464" s="221">
        <v>2201418.0</v>
      </c>
    </row>
    <row r="39465">
      <c r="A39465" s="221">
        <v>41565.0</v>
      </c>
      <c r="B39465" s="221">
        <v>35.0</v>
      </c>
      <c r="C39465" s="221">
        <v>434123.0</v>
      </c>
    </row>
    <row r="39466">
      <c r="A39466" s="221">
        <v>41565.0</v>
      </c>
      <c r="B39466" s="221">
        <v>36.0</v>
      </c>
      <c r="C39466" s="221">
        <v>110079.0</v>
      </c>
    </row>
    <row r="39467">
      <c r="A39467" s="221">
        <v>41565.0</v>
      </c>
      <c r="B39467" s="221">
        <v>37.0</v>
      </c>
      <c r="C39467" s="221">
        <v>45664.0</v>
      </c>
    </row>
    <row r="39468">
      <c r="A39468" s="221">
        <v>41565.0</v>
      </c>
      <c r="B39468" s="221">
        <v>38.0</v>
      </c>
      <c r="C39468" s="221">
        <v>7656.0</v>
      </c>
    </row>
    <row r="39469">
      <c r="A39469" s="221">
        <v>41565.0</v>
      </c>
      <c r="B39469" s="221">
        <v>39.0</v>
      </c>
      <c r="C39469" s="221">
        <v>2268.0</v>
      </c>
    </row>
    <row r="39470">
      <c r="A39470" s="221">
        <v>41565.0</v>
      </c>
      <c r="B39470" s="221">
        <v>40.0</v>
      </c>
      <c r="C39470" s="221">
        <v>1528.0</v>
      </c>
    </row>
    <row r="39471">
      <c r="A39471" s="221">
        <v>41566.0</v>
      </c>
      <c r="B39471" s="221">
        <v>34.0</v>
      </c>
      <c r="C39471" s="221">
        <v>2201418.0</v>
      </c>
    </row>
    <row r="39472">
      <c r="A39472" s="221">
        <v>41566.0</v>
      </c>
      <c r="B39472" s="221">
        <v>35.0</v>
      </c>
      <c r="C39472" s="221">
        <v>434123.0</v>
      </c>
    </row>
    <row r="39473">
      <c r="A39473" s="221">
        <v>41566.0</v>
      </c>
      <c r="B39473" s="221">
        <v>36.0</v>
      </c>
      <c r="C39473" s="221">
        <v>110079.0</v>
      </c>
    </row>
    <row r="39474">
      <c r="A39474" s="221">
        <v>41566.0</v>
      </c>
      <c r="B39474" s="221">
        <v>37.0</v>
      </c>
      <c r="C39474" s="221">
        <v>45664.0</v>
      </c>
    </row>
    <row r="39475">
      <c r="A39475" s="221">
        <v>41566.0</v>
      </c>
      <c r="B39475" s="221">
        <v>38.0</v>
      </c>
      <c r="C39475" s="221">
        <v>7656.0</v>
      </c>
    </row>
    <row r="39476">
      <c r="A39476" s="221">
        <v>41566.0</v>
      </c>
      <c r="B39476" s="221">
        <v>39.0</v>
      </c>
      <c r="C39476" s="221">
        <v>2268.0</v>
      </c>
    </row>
    <row r="39477">
      <c r="A39477" s="221">
        <v>41566.0</v>
      </c>
      <c r="B39477" s="221">
        <v>40.0</v>
      </c>
      <c r="C39477" s="221">
        <v>1528.0</v>
      </c>
    </row>
    <row r="39478">
      <c r="A39478" s="221">
        <v>42124.0</v>
      </c>
      <c r="B39478" s="221">
        <v>21009.0</v>
      </c>
      <c r="C39478" s="221">
        <v>98.0</v>
      </c>
    </row>
    <row r="39479">
      <c r="A39479" s="221">
        <v>42124.0</v>
      </c>
      <c r="B39479" s="221">
        <v>21011.0</v>
      </c>
      <c r="C39479" s="221">
        <v>518.0</v>
      </c>
    </row>
    <row r="39480">
      <c r="A39480" s="221">
        <v>42124.0</v>
      </c>
      <c r="B39480" s="221">
        <v>21013.0</v>
      </c>
      <c r="C39480" s="221">
        <v>84.0</v>
      </c>
    </row>
    <row r="39481">
      <c r="A39481" s="221">
        <v>42124.0</v>
      </c>
      <c r="B39481" s="221">
        <v>21017.0</v>
      </c>
      <c r="C39481" s="221">
        <v>336.0</v>
      </c>
    </row>
    <row r="39482">
      <c r="A39482" s="221">
        <v>42124.0</v>
      </c>
      <c r="B39482" s="221">
        <v>21019.0</v>
      </c>
      <c r="C39482" s="221">
        <v>98.0</v>
      </c>
    </row>
    <row r="39483">
      <c r="A39483" s="221">
        <v>42124.0</v>
      </c>
      <c r="B39483" s="221">
        <v>21021.0</v>
      </c>
      <c r="C39483" s="221">
        <v>182.0</v>
      </c>
    </row>
    <row r="39484">
      <c r="A39484" s="221">
        <v>42124.0</v>
      </c>
      <c r="B39484" s="221">
        <v>21023.0</v>
      </c>
      <c r="C39484" s="221">
        <v>154.0</v>
      </c>
    </row>
    <row r="39485">
      <c r="A39485" s="221">
        <v>42124.0</v>
      </c>
      <c r="B39485" s="221">
        <v>21025.0</v>
      </c>
      <c r="C39485" s="221">
        <v>126.0</v>
      </c>
    </row>
    <row r="39486">
      <c r="A39486" s="221">
        <v>42124.0</v>
      </c>
      <c r="B39486" s="221">
        <v>21035.0</v>
      </c>
      <c r="C39486" s="221">
        <v>84.0</v>
      </c>
    </row>
    <row r="39487">
      <c r="A39487" s="221">
        <v>42124.0</v>
      </c>
      <c r="B39487" s="221">
        <v>21037.0</v>
      </c>
      <c r="C39487" s="221">
        <v>182.0</v>
      </c>
    </row>
    <row r="39488">
      <c r="A39488" s="221">
        <v>42124.0</v>
      </c>
      <c r="B39488" s="221">
        <v>21039.0</v>
      </c>
      <c r="C39488" s="221">
        <v>392.0</v>
      </c>
    </row>
    <row r="39489">
      <c r="A39489" s="221">
        <v>42124.0</v>
      </c>
      <c r="B39489" s="221">
        <v>24558.0</v>
      </c>
      <c r="C39489" s="221">
        <v>224.0</v>
      </c>
    </row>
    <row r="39490">
      <c r="A39490" s="221">
        <v>42124.0</v>
      </c>
      <c r="B39490" s="221">
        <v>24560.0</v>
      </c>
      <c r="C39490" s="221">
        <v>112.0</v>
      </c>
    </row>
    <row r="39491">
      <c r="A39491" s="221">
        <v>42125.0</v>
      </c>
      <c r="B39491" s="221">
        <v>21009.0</v>
      </c>
      <c r="C39491" s="221">
        <v>480.0</v>
      </c>
    </row>
    <row r="39492">
      <c r="A39492" s="221">
        <v>42125.0</v>
      </c>
      <c r="B39492" s="221">
        <v>21013.0</v>
      </c>
      <c r="C39492" s="221">
        <v>1200.0</v>
      </c>
    </row>
    <row r="39493">
      <c r="A39493" s="221">
        <v>42125.0</v>
      </c>
      <c r="B39493" s="221">
        <v>21017.0</v>
      </c>
      <c r="C39493" s="221">
        <v>1200.0</v>
      </c>
    </row>
    <row r="39494">
      <c r="A39494" s="221">
        <v>42125.0</v>
      </c>
      <c r="B39494" s="221">
        <v>21019.0</v>
      </c>
      <c r="C39494" s="221">
        <v>360.0</v>
      </c>
    </row>
    <row r="39495">
      <c r="A39495" s="221">
        <v>42125.0</v>
      </c>
      <c r="B39495" s="221">
        <v>21021.0</v>
      </c>
      <c r="C39495" s="221">
        <v>720.0</v>
      </c>
    </row>
    <row r="39496">
      <c r="A39496" s="221">
        <v>42125.0</v>
      </c>
      <c r="B39496" s="221">
        <v>21023.0</v>
      </c>
      <c r="C39496" s="221">
        <v>600.0</v>
      </c>
    </row>
    <row r="39497">
      <c r="A39497" s="221">
        <v>42125.0</v>
      </c>
      <c r="B39497" s="221">
        <v>21025.0</v>
      </c>
      <c r="C39497" s="221">
        <v>960.0</v>
      </c>
    </row>
    <row r="39498">
      <c r="A39498" s="221">
        <v>42125.0</v>
      </c>
      <c r="B39498" s="221">
        <v>21029.0</v>
      </c>
      <c r="C39498" s="221">
        <v>4200.0</v>
      </c>
    </row>
    <row r="39499">
      <c r="A39499" s="221">
        <v>42125.0</v>
      </c>
      <c r="B39499" s="221">
        <v>21035.0</v>
      </c>
      <c r="C39499" s="221">
        <v>480.0</v>
      </c>
    </row>
    <row r="39500">
      <c r="A39500" s="221">
        <v>42125.0</v>
      </c>
      <c r="B39500" s="221">
        <v>21037.0</v>
      </c>
      <c r="C39500" s="221">
        <v>600.0</v>
      </c>
    </row>
    <row r="39501">
      <c r="A39501" s="221">
        <v>42125.0</v>
      </c>
      <c r="B39501" s="221">
        <v>24558.0</v>
      </c>
      <c r="C39501" s="221">
        <v>600.0</v>
      </c>
    </row>
    <row r="39502">
      <c r="A39502" s="221">
        <v>42125.0</v>
      </c>
      <c r="B39502" s="221">
        <v>24560.0</v>
      </c>
      <c r="C39502" s="221">
        <v>600.0</v>
      </c>
    </row>
    <row r="39503">
      <c r="A39503" s="221">
        <v>42126.0</v>
      </c>
      <c r="B39503" s="221">
        <v>21009.0</v>
      </c>
      <c r="C39503" s="221">
        <v>1260.0</v>
      </c>
    </row>
    <row r="39504">
      <c r="A39504" s="221">
        <v>42126.0</v>
      </c>
      <c r="B39504" s="221">
        <v>21011.0</v>
      </c>
      <c r="C39504" s="221">
        <v>4725.0</v>
      </c>
    </row>
    <row r="39505">
      <c r="A39505" s="221">
        <v>42126.0</v>
      </c>
      <c r="B39505" s="221">
        <v>21013.0</v>
      </c>
      <c r="C39505" s="221">
        <v>945.0</v>
      </c>
    </row>
    <row r="39506">
      <c r="A39506" s="221">
        <v>42126.0</v>
      </c>
      <c r="B39506" s="221">
        <v>21017.0</v>
      </c>
      <c r="C39506" s="221">
        <v>3465.0</v>
      </c>
    </row>
    <row r="39507">
      <c r="A39507" s="221">
        <v>42126.0</v>
      </c>
      <c r="B39507" s="221">
        <v>21019.0</v>
      </c>
      <c r="C39507" s="221">
        <v>1260.0</v>
      </c>
    </row>
    <row r="39508">
      <c r="A39508" s="221">
        <v>42126.0</v>
      </c>
      <c r="B39508" s="221">
        <v>21021.0</v>
      </c>
      <c r="C39508" s="221">
        <v>1890.0</v>
      </c>
    </row>
    <row r="39509">
      <c r="A39509" s="221">
        <v>42126.0</v>
      </c>
      <c r="B39509" s="221">
        <v>21023.0</v>
      </c>
      <c r="C39509" s="221">
        <v>1575.0</v>
      </c>
    </row>
    <row r="39510">
      <c r="A39510" s="221">
        <v>42126.0</v>
      </c>
      <c r="B39510" s="221">
        <v>21025.0</v>
      </c>
      <c r="C39510" s="221">
        <v>1260.0</v>
      </c>
    </row>
    <row r="39511">
      <c r="A39511" s="221">
        <v>42126.0</v>
      </c>
      <c r="B39511" s="221">
        <v>21035.0</v>
      </c>
      <c r="C39511" s="221">
        <v>630.0</v>
      </c>
    </row>
    <row r="39512">
      <c r="A39512" s="221">
        <v>42126.0</v>
      </c>
      <c r="B39512" s="221">
        <v>21037.0</v>
      </c>
      <c r="C39512" s="221">
        <v>1890.0</v>
      </c>
    </row>
    <row r="39513">
      <c r="A39513" s="221">
        <v>42126.0</v>
      </c>
      <c r="B39513" s="221">
        <v>24545.0</v>
      </c>
      <c r="C39513" s="221">
        <v>3150.0</v>
      </c>
    </row>
    <row r="39514">
      <c r="A39514" s="221">
        <v>42126.0</v>
      </c>
      <c r="B39514" s="221">
        <v>24547.0</v>
      </c>
      <c r="C39514" s="221">
        <v>1575.0</v>
      </c>
    </row>
    <row r="39515">
      <c r="A39515" s="221">
        <v>42126.0</v>
      </c>
      <c r="B39515" s="221">
        <v>24556.0</v>
      </c>
      <c r="C39515" s="221">
        <v>4725.0</v>
      </c>
    </row>
    <row r="39516">
      <c r="A39516" s="221">
        <v>42126.0</v>
      </c>
      <c r="B39516" s="221">
        <v>24558.0</v>
      </c>
      <c r="C39516" s="221">
        <v>2205.0</v>
      </c>
    </row>
    <row r="39517">
      <c r="A39517" s="221">
        <v>42126.0</v>
      </c>
      <c r="B39517" s="221">
        <v>24560.0</v>
      </c>
      <c r="C39517" s="221">
        <v>945.0</v>
      </c>
    </row>
    <row r="39518">
      <c r="A39518" s="221">
        <v>42145.0</v>
      </c>
      <c r="B39518" s="221">
        <v>38.0</v>
      </c>
      <c r="C39518" s="221">
        <v>1.0</v>
      </c>
    </row>
    <row r="39519">
      <c r="A39519" s="221">
        <v>42145.0</v>
      </c>
      <c r="B39519" s="221">
        <v>39.0</v>
      </c>
      <c r="C39519" s="221">
        <v>1.0</v>
      </c>
    </row>
    <row r="39520">
      <c r="A39520" s="221">
        <v>42145.0</v>
      </c>
      <c r="B39520" s="221">
        <v>40.0</v>
      </c>
      <c r="C39520" s="221">
        <v>1.0</v>
      </c>
    </row>
    <row r="39521">
      <c r="A39521" s="221">
        <v>42146.0</v>
      </c>
      <c r="B39521" s="221">
        <v>38.0</v>
      </c>
      <c r="C39521" s="221">
        <v>1.0</v>
      </c>
    </row>
    <row r="39522">
      <c r="A39522" s="221">
        <v>42146.0</v>
      </c>
      <c r="B39522" s="221">
        <v>39.0</v>
      </c>
      <c r="C39522" s="221">
        <v>1.0</v>
      </c>
    </row>
    <row r="39523">
      <c r="A39523" s="221">
        <v>42146.0</v>
      </c>
      <c r="B39523" s="221">
        <v>40.0</v>
      </c>
      <c r="C39523" s="221">
        <v>1.0</v>
      </c>
    </row>
    <row r="39524">
      <c r="A39524" s="221">
        <v>42200.0</v>
      </c>
      <c r="B39524" s="221">
        <v>38.0</v>
      </c>
      <c r="C39524" s="221">
        <v>1.0</v>
      </c>
    </row>
    <row r="39525">
      <c r="A39525" s="221">
        <v>42200.0</v>
      </c>
      <c r="B39525" s="221">
        <v>39.0</v>
      </c>
      <c r="C39525" s="221">
        <v>1.0</v>
      </c>
    </row>
    <row r="39526">
      <c r="A39526" s="221">
        <v>42200.0</v>
      </c>
      <c r="B39526" s="221">
        <v>40.0</v>
      </c>
      <c r="C39526" s="221">
        <v>1.0</v>
      </c>
    </row>
    <row r="39527">
      <c r="A39527" s="221">
        <v>42201.0</v>
      </c>
      <c r="B39527" s="221">
        <v>38.0</v>
      </c>
      <c r="C39527" s="221">
        <v>1.0</v>
      </c>
    </row>
    <row r="39528">
      <c r="A39528" s="221">
        <v>42201.0</v>
      </c>
      <c r="B39528" s="221">
        <v>39.0</v>
      </c>
      <c r="C39528" s="221">
        <v>1.0</v>
      </c>
    </row>
    <row r="39529">
      <c r="A39529" s="221">
        <v>42201.0</v>
      </c>
      <c r="B39529" s="221">
        <v>40.0</v>
      </c>
      <c r="C39529" s="221">
        <v>1.0</v>
      </c>
    </row>
    <row r="39530">
      <c r="A39530" s="221">
        <v>42202.0</v>
      </c>
      <c r="B39530" s="221">
        <v>38.0</v>
      </c>
      <c r="C39530" s="221">
        <v>1.0</v>
      </c>
    </row>
    <row r="39531">
      <c r="A39531" s="221">
        <v>42202.0</v>
      </c>
      <c r="B39531" s="221">
        <v>39.0</v>
      </c>
      <c r="C39531" s="221">
        <v>1.0</v>
      </c>
    </row>
    <row r="39532">
      <c r="A39532" s="221">
        <v>42202.0</v>
      </c>
      <c r="B39532" s="221">
        <v>40.0</v>
      </c>
      <c r="C39532" s="221">
        <v>1.0</v>
      </c>
    </row>
    <row r="39533">
      <c r="A39533" s="221">
        <v>42203.0</v>
      </c>
      <c r="B39533" s="221">
        <v>38.0</v>
      </c>
      <c r="C39533" s="221">
        <v>1.0</v>
      </c>
    </row>
    <row r="39534">
      <c r="A39534" s="221">
        <v>42203.0</v>
      </c>
      <c r="B39534" s="221">
        <v>39.0</v>
      </c>
      <c r="C39534" s="221">
        <v>1.0</v>
      </c>
    </row>
    <row r="39535">
      <c r="A39535" s="221">
        <v>42203.0</v>
      </c>
      <c r="B39535" s="221">
        <v>40.0</v>
      </c>
      <c r="C39535" s="221">
        <v>1.0</v>
      </c>
    </row>
    <row r="39536">
      <c r="A39536" s="221">
        <v>42204.0</v>
      </c>
      <c r="B39536" s="221">
        <v>38.0</v>
      </c>
      <c r="C39536" s="221">
        <v>1.0</v>
      </c>
    </row>
    <row r="39537">
      <c r="A39537" s="221">
        <v>42204.0</v>
      </c>
      <c r="B39537" s="221">
        <v>39.0</v>
      </c>
      <c r="C39537" s="221">
        <v>1.0</v>
      </c>
    </row>
    <row r="39538">
      <c r="A39538" s="221">
        <v>42204.0</v>
      </c>
      <c r="B39538" s="221">
        <v>40.0</v>
      </c>
      <c r="C39538" s="221">
        <v>1.0</v>
      </c>
    </row>
    <row r="39539">
      <c r="A39539" s="221">
        <v>42205.0</v>
      </c>
      <c r="B39539" s="221">
        <v>38.0</v>
      </c>
      <c r="C39539" s="221">
        <v>1.0</v>
      </c>
    </row>
    <row r="39540">
      <c r="A39540" s="221">
        <v>42205.0</v>
      </c>
      <c r="B39540" s="221">
        <v>39.0</v>
      </c>
      <c r="C39540" s="221">
        <v>1.0</v>
      </c>
    </row>
    <row r="39541">
      <c r="A39541" s="221">
        <v>42205.0</v>
      </c>
      <c r="B39541" s="221">
        <v>40.0</v>
      </c>
      <c r="C39541" s="221">
        <v>1.0</v>
      </c>
    </row>
    <row r="39542">
      <c r="A39542" s="221">
        <v>42206.0</v>
      </c>
      <c r="B39542" s="221">
        <v>38.0</v>
      </c>
      <c r="C39542" s="221">
        <v>1.0</v>
      </c>
    </row>
    <row r="39543">
      <c r="A39543" s="221">
        <v>42206.0</v>
      </c>
      <c r="B39543" s="221">
        <v>39.0</v>
      </c>
      <c r="C39543" s="221">
        <v>1.0</v>
      </c>
    </row>
    <row r="39544">
      <c r="A39544" s="221">
        <v>42206.0</v>
      </c>
      <c r="B39544" s="221">
        <v>40.0</v>
      </c>
      <c r="C39544" s="221">
        <v>1.0</v>
      </c>
    </row>
    <row r="39545">
      <c r="A39545" s="221">
        <v>42207.0</v>
      </c>
      <c r="B39545" s="221">
        <v>38.0</v>
      </c>
      <c r="C39545" s="221">
        <v>1.0</v>
      </c>
    </row>
    <row r="39546">
      <c r="A39546" s="221">
        <v>42207.0</v>
      </c>
      <c r="B39546" s="221">
        <v>39.0</v>
      </c>
      <c r="C39546" s="221">
        <v>1.0</v>
      </c>
    </row>
    <row r="39547">
      <c r="A39547" s="221">
        <v>42207.0</v>
      </c>
      <c r="B39547" s="221">
        <v>40.0</v>
      </c>
      <c r="C39547" s="221">
        <v>1.0</v>
      </c>
    </row>
    <row r="39548">
      <c r="A39548" s="221">
        <v>42208.0</v>
      </c>
      <c r="B39548" s="221">
        <v>38.0</v>
      </c>
      <c r="C39548" s="221">
        <v>1.0</v>
      </c>
    </row>
    <row r="39549">
      <c r="A39549" s="221">
        <v>42208.0</v>
      </c>
      <c r="B39549" s="221">
        <v>39.0</v>
      </c>
      <c r="C39549" s="221">
        <v>1.0</v>
      </c>
    </row>
    <row r="39550">
      <c r="A39550" s="221">
        <v>42208.0</v>
      </c>
      <c r="B39550" s="221">
        <v>40.0</v>
      </c>
      <c r="C39550" s="221">
        <v>1.0</v>
      </c>
    </row>
    <row r="39551">
      <c r="A39551" s="221">
        <v>42209.0</v>
      </c>
      <c r="B39551" s="221">
        <v>38.0</v>
      </c>
      <c r="C39551" s="221">
        <v>1.0</v>
      </c>
    </row>
    <row r="39552">
      <c r="A39552" s="221">
        <v>42209.0</v>
      </c>
      <c r="B39552" s="221">
        <v>39.0</v>
      </c>
      <c r="C39552" s="221">
        <v>1.0</v>
      </c>
    </row>
    <row r="39553">
      <c r="A39553" s="221">
        <v>42209.0</v>
      </c>
      <c r="B39553" s="221">
        <v>40.0</v>
      </c>
      <c r="C39553" s="221">
        <v>1.0</v>
      </c>
    </row>
    <row r="39554">
      <c r="A39554" s="221">
        <v>42210.0</v>
      </c>
      <c r="B39554" s="221">
        <v>38.0</v>
      </c>
      <c r="C39554" s="221">
        <v>1.0</v>
      </c>
    </row>
    <row r="39555">
      <c r="A39555" s="221">
        <v>42210.0</v>
      </c>
      <c r="B39555" s="221">
        <v>39.0</v>
      </c>
      <c r="C39555" s="221">
        <v>1.0</v>
      </c>
    </row>
    <row r="39556">
      <c r="A39556" s="221">
        <v>42210.0</v>
      </c>
      <c r="B39556" s="221">
        <v>40.0</v>
      </c>
      <c r="C39556" s="221">
        <v>1.0</v>
      </c>
    </row>
    <row r="39557">
      <c r="A39557" s="221">
        <v>42211.0</v>
      </c>
      <c r="B39557" s="221">
        <v>38.0</v>
      </c>
      <c r="C39557" s="221">
        <v>1.0</v>
      </c>
    </row>
    <row r="39558">
      <c r="A39558" s="221">
        <v>42211.0</v>
      </c>
      <c r="B39558" s="221">
        <v>39.0</v>
      </c>
      <c r="C39558" s="221">
        <v>1.0</v>
      </c>
    </row>
    <row r="39559">
      <c r="A39559" s="221">
        <v>42211.0</v>
      </c>
      <c r="B39559" s="221">
        <v>40.0</v>
      </c>
      <c r="C39559" s="221">
        <v>1.0</v>
      </c>
    </row>
    <row r="39560">
      <c r="A39560" s="221">
        <v>42212.0</v>
      </c>
      <c r="B39560" s="221">
        <v>38.0</v>
      </c>
      <c r="C39560" s="221">
        <v>1.0</v>
      </c>
    </row>
    <row r="39561">
      <c r="A39561" s="221">
        <v>42212.0</v>
      </c>
      <c r="B39561" s="221">
        <v>39.0</v>
      </c>
      <c r="C39561" s="221">
        <v>1.0</v>
      </c>
    </row>
    <row r="39562">
      <c r="A39562" s="221">
        <v>42212.0</v>
      </c>
      <c r="B39562" s="221">
        <v>40.0</v>
      </c>
      <c r="C39562" s="221">
        <v>1.0</v>
      </c>
    </row>
    <row r="39563">
      <c r="A39563" s="221">
        <v>42213.0</v>
      </c>
      <c r="B39563" s="221">
        <v>38.0</v>
      </c>
      <c r="C39563" s="221">
        <v>1.0</v>
      </c>
    </row>
    <row r="39564">
      <c r="A39564" s="221">
        <v>42213.0</v>
      </c>
      <c r="B39564" s="221">
        <v>39.0</v>
      </c>
      <c r="C39564" s="221">
        <v>1.0</v>
      </c>
    </row>
    <row r="39565">
      <c r="A39565" s="221">
        <v>42213.0</v>
      </c>
      <c r="B39565" s="221">
        <v>40.0</v>
      </c>
      <c r="C39565" s="221">
        <v>1.0</v>
      </c>
    </row>
    <row r="39566">
      <c r="A39566" s="221">
        <v>42214.0</v>
      </c>
      <c r="B39566" s="221">
        <v>38.0</v>
      </c>
      <c r="C39566" s="221">
        <v>1.0</v>
      </c>
    </row>
    <row r="39567">
      <c r="A39567" s="221">
        <v>42214.0</v>
      </c>
      <c r="B39567" s="221">
        <v>39.0</v>
      </c>
      <c r="C39567" s="221">
        <v>1.0</v>
      </c>
    </row>
    <row r="39568">
      <c r="A39568" s="221">
        <v>42214.0</v>
      </c>
      <c r="B39568" s="221">
        <v>40.0</v>
      </c>
      <c r="C39568" s="221">
        <v>1.0</v>
      </c>
    </row>
    <row r="39569">
      <c r="A39569" s="221">
        <v>42215.0</v>
      </c>
      <c r="B39569" s="221">
        <v>38.0</v>
      </c>
      <c r="C39569" s="221">
        <v>1.0</v>
      </c>
    </row>
    <row r="39570">
      <c r="A39570" s="221">
        <v>42215.0</v>
      </c>
      <c r="B39570" s="221">
        <v>39.0</v>
      </c>
      <c r="C39570" s="221">
        <v>1.0</v>
      </c>
    </row>
    <row r="39571">
      <c r="A39571" s="221">
        <v>42215.0</v>
      </c>
      <c r="B39571" s="221">
        <v>40.0</v>
      </c>
      <c r="C39571" s="221">
        <v>1.0</v>
      </c>
    </row>
    <row r="39572">
      <c r="A39572" s="221">
        <v>42232.0</v>
      </c>
      <c r="B39572" s="221">
        <v>40.0</v>
      </c>
      <c r="C39572" s="221">
        <v>8.0</v>
      </c>
    </row>
    <row r="39573">
      <c r="A39573" s="221">
        <v>42232.0</v>
      </c>
      <c r="B39573" s="221">
        <v>25335.0</v>
      </c>
      <c r="C39573" s="221">
        <v>13.0</v>
      </c>
    </row>
    <row r="39574">
      <c r="A39574" s="221">
        <v>42233.0</v>
      </c>
      <c r="B39574" s="221">
        <v>40.0</v>
      </c>
      <c r="C39574" s="221">
        <v>8.0</v>
      </c>
    </row>
    <row r="39575">
      <c r="A39575" s="221">
        <v>42233.0</v>
      </c>
      <c r="B39575" s="221">
        <v>25335.0</v>
      </c>
      <c r="C39575" s="221">
        <v>13.0</v>
      </c>
    </row>
    <row r="39576">
      <c r="A39576" s="221">
        <v>42234.0</v>
      </c>
      <c r="B39576" s="221">
        <v>40.0</v>
      </c>
      <c r="C39576" s="221">
        <v>8.0</v>
      </c>
    </row>
    <row r="39577">
      <c r="A39577" s="221">
        <v>42234.0</v>
      </c>
      <c r="B39577" s="221">
        <v>25335.0</v>
      </c>
      <c r="C39577" s="221">
        <v>13.0</v>
      </c>
    </row>
    <row r="39578">
      <c r="A39578" s="221">
        <v>42240.0</v>
      </c>
      <c r="B39578" s="221">
        <v>34.0</v>
      </c>
      <c r="C39578" s="221">
        <v>672.0</v>
      </c>
    </row>
    <row r="39579">
      <c r="A39579" s="221">
        <v>42240.0</v>
      </c>
      <c r="B39579" s="221">
        <v>35.0</v>
      </c>
      <c r="C39579" s="221">
        <v>62.0</v>
      </c>
    </row>
    <row r="39580">
      <c r="A39580" s="221">
        <v>42240.0</v>
      </c>
      <c r="B39580" s="221">
        <v>36.0</v>
      </c>
      <c r="C39580" s="221">
        <v>396.0</v>
      </c>
    </row>
    <row r="39581">
      <c r="A39581" s="221">
        <v>42240.0</v>
      </c>
      <c r="B39581" s="221">
        <v>37.0</v>
      </c>
      <c r="C39581" s="221">
        <v>11.0</v>
      </c>
    </row>
    <row r="39582">
      <c r="A39582" s="221">
        <v>42240.0</v>
      </c>
      <c r="B39582" s="221">
        <v>38.0</v>
      </c>
      <c r="C39582" s="221">
        <v>6.0</v>
      </c>
    </row>
    <row r="39583">
      <c r="A39583" s="221">
        <v>42240.0</v>
      </c>
      <c r="B39583" s="221">
        <v>39.0</v>
      </c>
      <c r="C39583" s="221">
        <v>6.0</v>
      </c>
    </row>
    <row r="39584">
      <c r="A39584" s="221">
        <v>42240.0</v>
      </c>
      <c r="B39584" s="221">
        <v>40.0</v>
      </c>
      <c r="C39584" s="221">
        <v>8.0</v>
      </c>
    </row>
    <row r="39585">
      <c r="A39585" s="221">
        <v>42240.0</v>
      </c>
      <c r="B39585" s="221">
        <v>11399.0</v>
      </c>
      <c r="C39585" s="221">
        <v>4.0</v>
      </c>
    </row>
    <row r="39586">
      <c r="A39586" s="221">
        <v>42241.0</v>
      </c>
      <c r="B39586" s="221">
        <v>21009.0</v>
      </c>
      <c r="C39586" s="221">
        <v>266.0</v>
      </c>
    </row>
    <row r="39587">
      <c r="A39587" s="221">
        <v>42241.0</v>
      </c>
      <c r="B39587" s="221">
        <v>21011.0</v>
      </c>
      <c r="C39587" s="221">
        <v>667.0</v>
      </c>
    </row>
    <row r="39588">
      <c r="A39588" s="221">
        <v>42241.0</v>
      </c>
      <c r="B39588" s="221">
        <v>21013.0</v>
      </c>
      <c r="C39588" s="221">
        <v>400.0</v>
      </c>
    </row>
    <row r="39589">
      <c r="A39589" s="221">
        <v>42241.0</v>
      </c>
      <c r="B39589" s="221">
        <v>21017.0</v>
      </c>
      <c r="C39589" s="221">
        <v>667.0</v>
      </c>
    </row>
    <row r="39590">
      <c r="A39590" s="221">
        <v>42241.0</v>
      </c>
      <c r="B39590" s="221">
        <v>21019.0</v>
      </c>
      <c r="C39590" s="221">
        <v>667.0</v>
      </c>
    </row>
    <row r="39591">
      <c r="A39591" s="221">
        <v>42241.0</v>
      </c>
      <c r="B39591" s="221">
        <v>21021.0</v>
      </c>
      <c r="C39591" s="221">
        <v>667.0</v>
      </c>
    </row>
    <row r="39592">
      <c r="A39592" s="221">
        <v>42241.0</v>
      </c>
      <c r="B39592" s="221">
        <v>21023.0</v>
      </c>
      <c r="C39592" s="221">
        <v>133.0</v>
      </c>
    </row>
    <row r="39593">
      <c r="A39593" s="221">
        <v>42241.0</v>
      </c>
      <c r="B39593" s="221">
        <v>21025.0</v>
      </c>
      <c r="C39593" s="221">
        <v>667.0</v>
      </c>
    </row>
    <row r="39594">
      <c r="A39594" s="221">
        <v>42241.0</v>
      </c>
      <c r="B39594" s="221">
        <v>21035.0</v>
      </c>
      <c r="C39594" s="221">
        <v>400.0</v>
      </c>
    </row>
    <row r="39595">
      <c r="A39595" s="221">
        <v>42241.0</v>
      </c>
      <c r="B39595" s="221">
        <v>21037.0</v>
      </c>
      <c r="C39595" s="221">
        <v>533.0</v>
      </c>
    </row>
    <row r="39596">
      <c r="A39596" s="221">
        <v>42241.0</v>
      </c>
      <c r="B39596" s="221">
        <v>24545.0</v>
      </c>
      <c r="C39596" s="221">
        <v>667.0</v>
      </c>
    </row>
    <row r="39597">
      <c r="A39597" s="221">
        <v>42241.0</v>
      </c>
      <c r="B39597" s="221">
        <v>24547.0</v>
      </c>
      <c r="C39597" s="221">
        <v>667.0</v>
      </c>
    </row>
    <row r="39598">
      <c r="A39598" s="221">
        <v>42241.0</v>
      </c>
      <c r="B39598" s="221">
        <v>24556.0</v>
      </c>
      <c r="C39598" s="221">
        <v>667.0</v>
      </c>
    </row>
    <row r="39599">
      <c r="A39599" s="221">
        <v>42241.0</v>
      </c>
      <c r="B39599" s="221">
        <v>24558.0</v>
      </c>
      <c r="C39599" s="221">
        <v>667.0</v>
      </c>
    </row>
    <row r="39600">
      <c r="A39600" s="221">
        <v>42241.0</v>
      </c>
      <c r="B39600" s="221">
        <v>24560.0</v>
      </c>
      <c r="C39600" s="221">
        <v>667.0</v>
      </c>
    </row>
    <row r="39601">
      <c r="A39601" s="221">
        <v>42242.0</v>
      </c>
      <c r="B39601" s="221">
        <v>21009.0</v>
      </c>
      <c r="C39601" s="221">
        <v>8.0</v>
      </c>
    </row>
    <row r="39602">
      <c r="A39602" s="221">
        <v>42242.0</v>
      </c>
      <c r="B39602" s="221">
        <v>21013.0</v>
      </c>
      <c r="C39602" s="221">
        <v>10.0</v>
      </c>
    </row>
    <row r="39603">
      <c r="A39603" s="221">
        <v>42242.0</v>
      </c>
      <c r="B39603" s="221">
        <v>21017.0</v>
      </c>
      <c r="C39603" s="221">
        <v>30.0</v>
      </c>
    </row>
    <row r="39604">
      <c r="A39604" s="221">
        <v>42242.0</v>
      </c>
      <c r="B39604" s="221">
        <v>21019.0</v>
      </c>
      <c r="C39604" s="221">
        <v>20.0</v>
      </c>
    </row>
    <row r="39605">
      <c r="A39605" s="221">
        <v>42242.0</v>
      </c>
      <c r="B39605" s="221">
        <v>21021.0</v>
      </c>
      <c r="C39605" s="221">
        <v>21.0</v>
      </c>
    </row>
    <row r="39606">
      <c r="A39606" s="221">
        <v>42242.0</v>
      </c>
      <c r="B39606" s="221">
        <v>21023.0</v>
      </c>
      <c r="C39606" s="221">
        <v>10.0</v>
      </c>
    </row>
    <row r="39607">
      <c r="A39607" s="221">
        <v>42242.0</v>
      </c>
      <c r="B39607" s="221">
        <v>21025.0</v>
      </c>
      <c r="C39607" s="221">
        <v>10.0</v>
      </c>
    </row>
    <row r="39608">
      <c r="A39608" s="221">
        <v>42242.0</v>
      </c>
      <c r="B39608" s="221">
        <v>21029.0</v>
      </c>
      <c r="C39608" s="221">
        <v>6.0</v>
      </c>
    </row>
    <row r="39609">
      <c r="A39609" s="221">
        <v>42242.0</v>
      </c>
      <c r="B39609" s="221">
        <v>21035.0</v>
      </c>
      <c r="C39609" s="221">
        <v>10.0</v>
      </c>
    </row>
    <row r="39610">
      <c r="A39610" s="221">
        <v>42242.0</v>
      </c>
      <c r="B39610" s="221">
        <v>21037.0</v>
      </c>
      <c r="C39610" s="221">
        <v>16.0</v>
      </c>
    </row>
    <row r="39611">
      <c r="A39611" s="221">
        <v>42242.0</v>
      </c>
      <c r="B39611" s="221">
        <v>21039.0</v>
      </c>
      <c r="C39611" s="221">
        <v>30.0</v>
      </c>
    </row>
    <row r="39612">
      <c r="A39612" s="221">
        <v>42242.0</v>
      </c>
      <c r="B39612" s="221">
        <v>24558.0</v>
      </c>
      <c r="C39612" s="221">
        <v>19.0</v>
      </c>
    </row>
    <row r="39613">
      <c r="A39613" s="221">
        <v>42242.0</v>
      </c>
      <c r="B39613" s="221">
        <v>24560.0</v>
      </c>
      <c r="C39613" s="221">
        <v>10.0</v>
      </c>
    </row>
    <row r="39614">
      <c r="A39614" s="221">
        <v>42243.0</v>
      </c>
      <c r="B39614" s="221">
        <v>21009.0</v>
      </c>
      <c r="C39614" s="221">
        <v>9.0</v>
      </c>
    </row>
    <row r="39615">
      <c r="A39615" s="221">
        <v>42243.0</v>
      </c>
      <c r="B39615" s="221">
        <v>21011.0</v>
      </c>
      <c r="C39615" s="221">
        <v>44.0</v>
      </c>
    </row>
    <row r="39616">
      <c r="A39616" s="221">
        <v>42243.0</v>
      </c>
      <c r="B39616" s="221">
        <v>21013.0</v>
      </c>
      <c r="C39616" s="221">
        <v>7.0</v>
      </c>
    </row>
    <row r="39617">
      <c r="A39617" s="221">
        <v>42243.0</v>
      </c>
      <c r="B39617" s="221">
        <v>21017.0</v>
      </c>
      <c r="C39617" s="221">
        <v>33.0</v>
      </c>
    </row>
    <row r="39618">
      <c r="A39618" s="221">
        <v>42243.0</v>
      </c>
      <c r="B39618" s="221">
        <v>21019.0</v>
      </c>
      <c r="C39618" s="221">
        <v>9.0</v>
      </c>
    </row>
    <row r="39619">
      <c r="A39619" s="221">
        <v>42243.0</v>
      </c>
      <c r="B39619" s="221">
        <v>21021.0</v>
      </c>
      <c r="C39619" s="221">
        <v>16.0</v>
      </c>
    </row>
    <row r="39620">
      <c r="A39620" s="221">
        <v>42243.0</v>
      </c>
      <c r="B39620" s="221">
        <v>21023.0</v>
      </c>
      <c r="C39620" s="221">
        <v>9.0</v>
      </c>
    </row>
    <row r="39621">
      <c r="A39621" s="221">
        <v>42243.0</v>
      </c>
      <c r="B39621" s="221">
        <v>21025.0</v>
      </c>
      <c r="C39621" s="221">
        <v>11.0</v>
      </c>
    </row>
    <row r="39622">
      <c r="A39622" s="221">
        <v>42243.0</v>
      </c>
      <c r="B39622" s="221">
        <v>21035.0</v>
      </c>
      <c r="C39622" s="221">
        <v>7.0</v>
      </c>
    </row>
    <row r="39623">
      <c r="A39623" s="221">
        <v>42243.0</v>
      </c>
      <c r="B39623" s="221">
        <v>21037.0</v>
      </c>
      <c r="C39623" s="221">
        <v>16.0</v>
      </c>
    </row>
    <row r="39624">
      <c r="A39624" s="221">
        <v>42243.0</v>
      </c>
      <c r="B39624" s="221">
        <v>21039.0</v>
      </c>
      <c r="C39624" s="221">
        <v>33.0</v>
      </c>
    </row>
    <row r="39625">
      <c r="A39625" s="221">
        <v>42243.0</v>
      </c>
      <c r="B39625" s="221">
        <v>24558.0</v>
      </c>
      <c r="C39625" s="221">
        <v>19.0</v>
      </c>
    </row>
    <row r="39626">
      <c r="A39626" s="221">
        <v>42243.0</v>
      </c>
      <c r="B39626" s="221">
        <v>24560.0</v>
      </c>
      <c r="C39626" s="221">
        <v>10.0</v>
      </c>
    </row>
    <row r="39627">
      <c r="A39627" s="221">
        <v>42244.0</v>
      </c>
      <c r="B39627" s="221">
        <v>34.0</v>
      </c>
      <c r="C39627" s="221">
        <v>3400000.0</v>
      </c>
    </row>
    <row r="39628">
      <c r="A39628" s="221">
        <v>42244.0</v>
      </c>
      <c r="B39628" s="221">
        <v>35.0</v>
      </c>
      <c r="C39628" s="221">
        <v>1200000.0</v>
      </c>
    </row>
    <row r="39629">
      <c r="A39629" s="221">
        <v>42244.0</v>
      </c>
      <c r="B39629" s="221">
        <v>36.0</v>
      </c>
      <c r="C39629" s="221">
        <v>200000.0</v>
      </c>
    </row>
    <row r="39630">
      <c r="A39630" s="221">
        <v>42244.0</v>
      </c>
      <c r="B39630" s="221">
        <v>37.0</v>
      </c>
      <c r="C39630" s="221">
        <v>60000.0</v>
      </c>
    </row>
    <row r="39631">
      <c r="A39631" s="221">
        <v>42244.0</v>
      </c>
      <c r="B39631" s="221">
        <v>38.0</v>
      </c>
      <c r="C39631" s="221">
        <v>20000.0</v>
      </c>
    </row>
    <row r="39632">
      <c r="A39632" s="221">
        <v>42244.0</v>
      </c>
      <c r="B39632" s="221">
        <v>39.0</v>
      </c>
      <c r="C39632" s="221">
        <v>6500.0</v>
      </c>
    </row>
    <row r="39633">
      <c r="A39633" s="221">
        <v>42244.0</v>
      </c>
      <c r="B39633" s="221">
        <v>40.0</v>
      </c>
      <c r="C39633" s="221">
        <v>3500.0</v>
      </c>
    </row>
    <row r="39634">
      <c r="A39634" s="221">
        <v>42245.0</v>
      </c>
      <c r="B39634" s="221">
        <v>34.0</v>
      </c>
      <c r="C39634" s="221">
        <v>659871.0</v>
      </c>
    </row>
    <row r="39635">
      <c r="A39635" s="221">
        <v>42245.0</v>
      </c>
      <c r="B39635" s="221">
        <v>35.0</v>
      </c>
      <c r="C39635" s="221">
        <v>165622.0</v>
      </c>
    </row>
    <row r="39636">
      <c r="A39636" s="221">
        <v>42245.0</v>
      </c>
      <c r="B39636" s="221">
        <v>36.0</v>
      </c>
      <c r="C39636" s="221">
        <v>43364.0</v>
      </c>
    </row>
    <row r="39637">
      <c r="A39637" s="221">
        <v>42245.0</v>
      </c>
      <c r="B39637" s="221">
        <v>37.0</v>
      </c>
      <c r="C39637" s="221">
        <v>10397.0</v>
      </c>
    </row>
    <row r="39638">
      <c r="A39638" s="221">
        <v>42245.0</v>
      </c>
      <c r="B39638" s="221">
        <v>38.0</v>
      </c>
      <c r="C39638" s="221">
        <v>2562.0</v>
      </c>
    </row>
    <row r="39639">
      <c r="A39639" s="221">
        <v>42245.0</v>
      </c>
      <c r="B39639" s="221">
        <v>39.0</v>
      </c>
      <c r="C39639" s="221">
        <v>1280.0</v>
      </c>
    </row>
    <row r="39640">
      <c r="A39640" s="221">
        <v>42245.0</v>
      </c>
      <c r="B39640" s="221">
        <v>40.0</v>
      </c>
      <c r="C39640" s="221">
        <v>322.0</v>
      </c>
    </row>
    <row r="39641">
      <c r="A39641" s="221">
        <v>42245.0</v>
      </c>
      <c r="B39641" s="221">
        <v>3828.0</v>
      </c>
      <c r="C39641" s="221">
        <v>75.0</v>
      </c>
    </row>
    <row r="39642">
      <c r="A39642" s="221">
        <v>42245.0</v>
      </c>
      <c r="B39642" s="221">
        <v>11399.0</v>
      </c>
      <c r="C39642" s="221">
        <v>90.0</v>
      </c>
    </row>
    <row r="39643">
      <c r="A39643" s="221">
        <v>42245.0</v>
      </c>
      <c r="B39643" s="221">
        <v>11532.0</v>
      </c>
      <c r="C39643" s="221">
        <v>75.0</v>
      </c>
    </row>
    <row r="39644">
      <c r="A39644" s="221">
        <v>42245.0</v>
      </c>
      <c r="B39644" s="221">
        <v>11537.0</v>
      </c>
      <c r="C39644" s="221">
        <v>263.0</v>
      </c>
    </row>
    <row r="39645">
      <c r="A39645" s="221">
        <v>42245.0</v>
      </c>
      <c r="B39645" s="221">
        <v>11539.0</v>
      </c>
      <c r="C39645" s="221">
        <v>1800.0</v>
      </c>
    </row>
    <row r="39646">
      <c r="A39646" s="221">
        <v>42245.0</v>
      </c>
      <c r="B39646" s="221">
        <v>11543.0</v>
      </c>
      <c r="C39646" s="221">
        <v>2250.0</v>
      </c>
    </row>
    <row r="39647">
      <c r="A39647" s="221">
        <v>42245.0</v>
      </c>
      <c r="B39647" s="221">
        <v>11549.0</v>
      </c>
      <c r="C39647" s="221">
        <v>23.0</v>
      </c>
    </row>
    <row r="39648">
      <c r="A39648" s="221">
        <v>42245.0</v>
      </c>
      <c r="B39648" s="221">
        <v>11554.0</v>
      </c>
      <c r="C39648" s="221">
        <v>750.0</v>
      </c>
    </row>
    <row r="39649">
      <c r="A39649" s="221">
        <v>42245.0</v>
      </c>
      <c r="B39649" s="221">
        <v>11557.0</v>
      </c>
      <c r="C39649" s="221">
        <v>150.0</v>
      </c>
    </row>
    <row r="39650">
      <c r="A39650" s="221">
        <v>42246.0</v>
      </c>
      <c r="B39650" s="221">
        <v>34.0</v>
      </c>
      <c r="C39650" s="221">
        <v>22798.0</v>
      </c>
    </row>
    <row r="39651">
      <c r="A39651" s="221">
        <v>42246.0</v>
      </c>
      <c r="B39651" s="221">
        <v>35.0</v>
      </c>
      <c r="C39651" s="221">
        <v>6133.0</v>
      </c>
    </row>
    <row r="39652">
      <c r="A39652" s="221">
        <v>42246.0</v>
      </c>
      <c r="B39652" s="221">
        <v>36.0</v>
      </c>
      <c r="C39652" s="221">
        <v>2949.0</v>
      </c>
    </row>
    <row r="39653">
      <c r="A39653" s="221">
        <v>42246.0</v>
      </c>
      <c r="B39653" s="221">
        <v>37.0</v>
      </c>
      <c r="C39653" s="221">
        <v>401.0</v>
      </c>
    </row>
    <row r="39654">
      <c r="A39654" s="221">
        <v>42246.0</v>
      </c>
      <c r="B39654" s="221">
        <v>38.0</v>
      </c>
      <c r="C39654" s="221">
        <v>88.0</v>
      </c>
    </row>
    <row r="39655">
      <c r="A39655" s="221">
        <v>42246.0</v>
      </c>
      <c r="B39655" s="221">
        <v>39.0</v>
      </c>
      <c r="C39655" s="221">
        <v>34.0</v>
      </c>
    </row>
    <row r="39656">
      <c r="A39656" s="221">
        <v>42246.0</v>
      </c>
      <c r="B39656" s="221">
        <v>3828.0</v>
      </c>
      <c r="C39656" s="221">
        <v>23.0</v>
      </c>
    </row>
    <row r="39657">
      <c r="A39657" s="221">
        <v>42246.0</v>
      </c>
      <c r="B39657" s="221">
        <v>11399.0</v>
      </c>
      <c r="C39657" s="221">
        <v>15.0</v>
      </c>
    </row>
    <row r="39658">
      <c r="A39658" s="221">
        <v>42246.0</v>
      </c>
      <c r="B39658" s="221">
        <v>11532.0</v>
      </c>
      <c r="C39658" s="221">
        <v>30.0</v>
      </c>
    </row>
    <row r="39659">
      <c r="A39659" s="221">
        <v>42246.0</v>
      </c>
      <c r="B39659" s="221">
        <v>11537.0</v>
      </c>
      <c r="C39659" s="221">
        <v>68.0</v>
      </c>
    </row>
    <row r="39660">
      <c r="A39660" s="221">
        <v>42246.0</v>
      </c>
      <c r="B39660" s="221">
        <v>11539.0</v>
      </c>
      <c r="C39660" s="221">
        <v>165.0</v>
      </c>
    </row>
    <row r="39661">
      <c r="A39661" s="221">
        <v>42246.0</v>
      </c>
      <c r="B39661" s="221">
        <v>11543.0</v>
      </c>
      <c r="C39661" s="221">
        <v>300.0</v>
      </c>
    </row>
    <row r="39662">
      <c r="A39662" s="221">
        <v>42246.0</v>
      </c>
      <c r="B39662" s="221">
        <v>11549.0</v>
      </c>
      <c r="C39662" s="221">
        <v>3.0</v>
      </c>
    </row>
    <row r="39663">
      <c r="A39663" s="221">
        <v>42246.0</v>
      </c>
      <c r="B39663" s="221">
        <v>11554.0</v>
      </c>
      <c r="C39663" s="221">
        <v>60.0</v>
      </c>
    </row>
    <row r="39664">
      <c r="A39664" s="221">
        <v>42246.0</v>
      </c>
      <c r="B39664" s="221">
        <v>11557.0</v>
      </c>
      <c r="C39664" s="221">
        <v>15.0</v>
      </c>
    </row>
    <row r="39665">
      <c r="A39665" s="221">
        <v>42522.0</v>
      </c>
      <c r="B39665" s="221">
        <v>34.0</v>
      </c>
      <c r="C39665" s="221">
        <v>400000.0</v>
      </c>
    </row>
    <row r="39666">
      <c r="A39666" s="221">
        <v>42522.0</v>
      </c>
      <c r="B39666" s="221">
        <v>35.0</v>
      </c>
      <c r="C39666" s="221">
        <v>300000.0</v>
      </c>
    </row>
    <row r="39667">
      <c r="A39667" s="221">
        <v>42522.0</v>
      </c>
      <c r="B39667" s="221">
        <v>36.0</v>
      </c>
      <c r="C39667" s="221">
        <v>50000.0</v>
      </c>
    </row>
    <row r="39668">
      <c r="A39668" s="221">
        <v>42522.0</v>
      </c>
      <c r="B39668" s="221">
        <v>37.0</v>
      </c>
      <c r="C39668" s="221">
        <v>100000.0</v>
      </c>
    </row>
    <row r="39669">
      <c r="A39669" s="221">
        <v>42522.0</v>
      </c>
      <c r="B39669" s="221">
        <v>38.0</v>
      </c>
      <c r="C39669" s="221">
        <v>50000.0</v>
      </c>
    </row>
    <row r="39670">
      <c r="A39670" s="221">
        <v>42522.0</v>
      </c>
      <c r="B39670" s="221">
        <v>39.0</v>
      </c>
      <c r="C39670" s="221">
        <v>10000.0</v>
      </c>
    </row>
    <row r="39671">
      <c r="A39671" s="221">
        <v>42522.0</v>
      </c>
      <c r="B39671" s="221">
        <v>40.0</v>
      </c>
      <c r="C39671" s="221">
        <v>10000.0</v>
      </c>
    </row>
    <row r="39672">
      <c r="A39672" s="221">
        <v>42522.0</v>
      </c>
      <c r="B39672" s="221">
        <v>16272.0</v>
      </c>
      <c r="C39672" s="221">
        <v>100000.0</v>
      </c>
    </row>
    <row r="39673">
      <c r="A39673" s="221">
        <v>42526.0</v>
      </c>
      <c r="B39673" s="221">
        <v>34.0</v>
      </c>
      <c r="C39673" s="221">
        <v>949.0</v>
      </c>
    </row>
    <row r="39674">
      <c r="A39674" s="221">
        <v>42526.0</v>
      </c>
      <c r="B39674" s="221">
        <v>37.0</v>
      </c>
      <c r="C39674" s="221">
        <v>111.0</v>
      </c>
    </row>
    <row r="39675">
      <c r="A39675" s="221">
        <v>42526.0</v>
      </c>
      <c r="B39675" s="221">
        <v>38.0</v>
      </c>
      <c r="C39675" s="221">
        <v>56.0</v>
      </c>
    </row>
    <row r="39676">
      <c r="A39676" s="221">
        <v>42526.0</v>
      </c>
      <c r="B39676" s="221">
        <v>40.0</v>
      </c>
      <c r="C39676" s="221">
        <v>22.0</v>
      </c>
    </row>
    <row r="39677">
      <c r="A39677" s="221">
        <v>42526.0</v>
      </c>
      <c r="B39677" s="221">
        <v>2346.0</v>
      </c>
      <c r="C39677" s="221">
        <v>3.0</v>
      </c>
    </row>
    <row r="39678">
      <c r="A39678" s="221">
        <v>42527.0</v>
      </c>
      <c r="B39678" s="221">
        <v>34.0</v>
      </c>
      <c r="C39678" s="221">
        <v>949.0</v>
      </c>
    </row>
    <row r="39679">
      <c r="A39679" s="221">
        <v>42527.0</v>
      </c>
      <c r="B39679" s="221">
        <v>37.0</v>
      </c>
      <c r="C39679" s="221">
        <v>111.0</v>
      </c>
    </row>
    <row r="39680">
      <c r="A39680" s="221">
        <v>42527.0</v>
      </c>
      <c r="B39680" s="221">
        <v>38.0</v>
      </c>
      <c r="C39680" s="221">
        <v>56.0</v>
      </c>
    </row>
    <row r="39681">
      <c r="A39681" s="221">
        <v>42527.0</v>
      </c>
      <c r="B39681" s="221">
        <v>40.0</v>
      </c>
      <c r="C39681" s="221">
        <v>22.0</v>
      </c>
    </row>
    <row r="39682">
      <c r="A39682" s="221">
        <v>42527.0</v>
      </c>
      <c r="B39682" s="221">
        <v>2346.0</v>
      </c>
      <c r="C39682" s="221">
        <v>3.0</v>
      </c>
    </row>
    <row r="39683">
      <c r="A39683" s="221">
        <v>42528.0</v>
      </c>
      <c r="B39683" s="221">
        <v>34.0</v>
      </c>
      <c r="C39683" s="221">
        <v>949.0</v>
      </c>
    </row>
    <row r="39684">
      <c r="A39684" s="221">
        <v>42528.0</v>
      </c>
      <c r="B39684" s="221">
        <v>37.0</v>
      </c>
      <c r="C39684" s="221">
        <v>111.0</v>
      </c>
    </row>
    <row r="39685">
      <c r="A39685" s="221">
        <v>42528.0</v>
      </c>
      <c r="B39685" s="221">
        <v>38.0</v>
      </c>
      <c r="C39685" s="221">
        <v>56.0</v>
      </c>
    </row>
    <row r="39686">
      <c r="A39686" s="221">
        <v>42528.0</v>
      </c>
      <c r="B39686" s="221">
        <v>40.0</v>
      </c>
      <c r="C39686" s="221">
        <v>22.0</v>
      </c>
    </row>
    <row r="39687">
      <c r="A39687" s="221">
        <v>42528.0</v>
      </c>
      <c r="B39687" s="221">
        <v>2346.0</v>
      </c>
      <c r="C39687" s="221">
        <v>3.0</v>
      </c>
    </row>
    <row r="39688">
      <c r="A39688" s="221">
        <v>42529.0</v>
      </c>
      <c r="B39688" s="221">
        <v>34.0</v>
      </c>
      <c r="C39688" s="221">
        <v>949.0</v>
      </c>
    </row>
    <row r="39689">
      <c r="A39689" s="221">
        <v>42529.0</v>
      </c>
      <c r="B39689" s="221">
        <v>37.0</v>
      </c>
      <c r="C39689" s="221">
        <v>111.0</v>
      </c>
    </row>
    <row r="39690">
      <c r="A39690" s="221">
        <v>42529.0</v>
      </c>
      <c r="B39690" s="221">
        <v>38.0</v>
      </c>
      <c r="C39690" s="221">
        <v>56.0</v>
      </c>
    </row>
    <row r="39691">
      <c r="A39691" s="221">
        <v>42529.0</v>
      </c>
      <c r="B39691" s="221">
        <v>40.0</v>
      </c>
      <c r="C39691" s="221">
        <v>22.0</v>
      </c>
    </row>
    <row r="39692">
      <c r="A39692" s="221">
        <v>42529.0</v>
      </c>
      <c r="B39692" s="221">
        <v>2346.0</v>
      </c>
      <c r="C39692" s="221">
        <v>3.0</v>
      </c>
    </row>
    <row r="39693">
      <c r="A39693" s="221">
        <v>42530.0</v>
      </c>
      <c r="B39693" s="221">
        <v>34.0</v>
      </c>
      <c r="C39693" s="221">
        <v>949.0</v>
      </c>
    </row>
    <row r="39694">
      <c r="A39694" s="221">
        <v>42530.0</v>
      </c>
      <c r="B39694" s="221">
        <v>37.0</v>
      </c>
      <c r="C39694" s="221">
        <v>111.0</v>
      </c>
    </row>
    <row r="39695">
      <c r="A39695" s="221">
        <v>42530.0</v>
      </c>
      <c r="B39695" s="221">
        <v>38.0</v>
      </c>
      <c r="C39695" s="221">
        <v>56.0</v>
      </c>
    </row>
    <row r="39696">
      <c r="A39696" s="221">
        <v>42530.0</v>
      </c>
      <c r="B39696" s="221">
        <v>40.0</v>
      </c>
      <c r="C39696" s="221">
        <v>22.0</v>
      </c>
    </row>
    <row r="39697">
      <c r="A39697" s="221">
        <v>42530.0</v>
      </c>
      <c r="B39697" s="221">
        <v>2346.0</v>
      </c>
      <c r="C39697" s="221">
        <v>3.0</v>
      </c>
    </row>
    <row r="39698">
      <c r="A39698" s="221">
        <v>42685.0</v>
      </c>
      <c r="B39698" s="221">
        <v>34.0</v>
      </c>
      <c r="C39698" s="221">
        <v>1.0</v>
      </c>
    </row>
    <row r="39699">
      <c r="A39699" s="221">
        <v>42690.0</v>
      </c>
      <c r="B39699" s="221">
        <v>34.0</v>
      </c>
      <c r="C39699" s="221">
        <v>502.0</v>
      </c>
    </row>
    <row r="39700">
      <c r="A39700" s="221">
        <v>42690.0</v>
      </c>
      <c r="B39700" s="221">
        <v>35.0</v>
      </c>
      <c r="C39700" s="221">
        <v>297.0</v>
      </c>
    </row>
    <row r="39701">
      <c r="A39701" s="221">
        <v>42690.0</v>
      </c>
      <c r="B39701" s="221">
        <v>36.0</v>
      </c>
      <c r="C39701" s="221">
        <v>334.0</v>
      </c>
    </row>
    <row r="39702">
      <c r="A39702" s="221">
        <v>42690.0</v>
      </c>
      <c r="B39702" s="221">
        <v>37.0</v>
      </c>
      <c r="C39702" s="221">
        <v>197.0</v>
      </c>
    </row>
    <row r="39703">
      <c r="A39703" s="221">
        <v>42690.0</v>
      </c>
      <c r="B39703" s="221">
        <v>39.0</v>
      </c>
      <c r="C39703" s="221">
        <v>4.0</v>
      </c>
    </row>
    <row r="39704">
      <c r="A39704" s="221">
        <v>42690.0</v>
      </c>
      <c r="B39704" s="221">
        <v>2867.0</v>
      </c>
      <c r="C39704" s="221">
        <v>1.0</v>
      </c>
    </row>
    <row r="39705">
      <c r="A39705" s="221">
        <v>42690.0</v>
      </c>
      <c r="B39705" s="221">
        <v>2876.0</v>
      </c>
      <c r="C39705" s="221">
        <v>1.0</v>
      </c>
    </row>
    <row r="39706">
      <c r="A39706" s="221">
        <v>42694.0</v>
      </c>
      <c r="B39706" s="221">
        <v>34.0</v>
      </c>
      <c r="C39706" s="221">
        <v>100.0</v>
      </c>
    </row>
    <row r="39707">
      <c r="A39707" s="221">
        <v>42694.0</v>
      </c>
      <c r="B39707" s="221">
        <v>37.0</v>
      </c>
      <c r="C39707" s="221">
        <v>100.0</v>
      </c>
    </row>
    <row r="39708">
      <c r="A39708" s="221">
        <v>42694.0</v>
      </c>
      <c r="B39708" s="221">
        <v>16272.0</v>
      </c>
      <c r="C39708" s="221">
        <v>300.0</v>
      </c>
    </row>
    <row r="39709">
      <c r="A39709" s="221">
        <v>42694.0</v>
      </c>
      <c r="B39709" s="221">
        <v>17888.0</v>
      </c>
      <c r="C39709" s="221">
        <v>100.0</v>
      </c>
    </row>
    <row r="39710">
      <c r="A39710" s="221">
        <v>42694.0</v>
      </c>
      <c r="B39710" s="221">
        <v>17889.0</v>
      </c>
      <c r="C39710" s="221">
        <v>100.0</v>
      </c>
    </row>
    <row r="39711">
      <c r="A39711" s="221">
        <v>42695.0</v>
      </c>
      <c r="B39711" s="221">
        <v>34.0</v>
      </c>
      <c r="C39711" s="221">
        <v>100.0</v>
      </c>
    </row>
    <row r="39712">
      <c r="A39712" s="221">
        <v>42695.0</v>
      </c>
      <c r="B39712" s="221">
        <v>37.0</v>
      </c>
      <c r="C39712" s="221">
        <v>100.0</v>
      </c>
    </row>
    <row r="39713">
      <c r="A39713" s="221">
        <v>42695.0</v>
      </c>
      <c r="B39713" s="221">
        <v>16272.0</v>
      </c>
      <c r="C39713" s="221">
        <v>300.0</v>
      </c>
    </row>
    <row r="39714">
      <c r="A39714" s="221">
        <v>42695.0</v>
      </c>
      <c r="B39714" s="221">
        <v>17888.0</v>
      </c>
      <c r="C39714" s="221">
        <v>100.0</v>
      </c>
    </row>
    <row r="39715">
      <c r="A39715" s="221">
        <v>42695.0</v>
      </c>
      <c r="B39715" s="221">
        <v>17889.0</v>
      </c>
      <c r="C39715" s="221">
        <v>100.0</v>
      </c>
    </row>
    <row r="39716">
      <c r="A39716" s="221">
        <v>42696.0</v>
      </c>
      <c r="B39716" s="221">
        <v>34.0</v>
      </c>
      <c r="C39716" s="221">
        <v>100.0</v>
      </c>
    </row>
    <row r="39717">
      <c r="A39717" s="221">
        <v>42696.0</v>
      </c>
      <c r="B39717" s="221">
        <v>37.0</v>
      </c>
      <c r="C39717" s="221">
        <v>100.0</v>
      </c>
    </row>
    <row r="39718">
      <c r="A39718" s="221">
        <v>42696.0</v>
      </c>
      <c r="B39718" s="221">
        <v>16272.0</v>
      </c>
      <c r="C39718" s="221">
        <v>300.0</v>
      </c>
    </row>
    <row r="39719">
      <c r="A39719" s="221">
        <v>42696.0</v>
      </c>
      <c r="B39719" s="221">
        <v>17888.0</v>
      </c>
      <c r="C39719" s="221">
        <v>100.0</v>
      </c>
    </row>
    <row r="39720">
      <c r="A39720" s="221">
        <v>42696.0</v>
      </c>
      <c r="B39720" s="221">
        <v>17889.0</v>
      </c>
      <c r="C39720" s="221">
        <v>100.0</v>
      </c>
    </row>
    <row r="39721">
      <c r="A39721" s="221">
        <v>42829.0</v>
      </c>
      <c r="B39721" s="221">
        <v>34.0</v>
      </c>
      <c r="C39721" s="221">
        <v>500.0</v>
      </c>
    </row>
    <row r="39722">
      <c r="A39722" s="221">
        <v>42829.0</v>
      </c>
      <c r="B39722" s="221">
        <v>37.0</v>
      </c>
      <c r="C39722" s="221">
        <v>500.0</v>
      </c>
    </row>
    <row r="39723">
      <c r="A39723" s="221">
        <v>42829.0</v>
      </c>
      <c r="B39723" s="221">
        <v>16272.0</v>
      </c>
      <c r="C39723" s="221">
        <v>500.0</v>
      </c>
    </row>
    <row r="39724">
      <c r="A39724" s="221">
        <v>42830.0</v>
      </c>
      <c r="B39724" s="221">
        <v>34.0</v>
      </c>
      <c r="C39724" s="221">
        <v>500.0</v>
      </c>
    </row>
    <row r="39725">
      <c r="A39725" s="221">
        <v>42830.0</v>
      </c>
      <c r="B39725" s="221">
        <v>37.0</v>
      </c>
      <c r="C39725" s="221">
        <v>500.0</v>
      </c>
    </row>
    <row r="39726">
      <c r="A39726" s="221">
        <v>42830.0</v>
      </c>
      <c r="B39726" s="221">
        <v>16272.0</v>
      </c>
      <c r="C39726" s="221">
        <v>500.0</v>
      </c>
    </row>
    <row r="39727">
      <c r="A39727" s="221">
        <v>42831.0</v>
      </c>
      <c r="B39727" s="221">
        <v>34.0</v>
      </c>
      <c r="C39727" s="221">
        <v>500.0</v>
      </c>
    </row>
    <row r="39728">
      <c r="A39728" s="221">
        <v>42831.0</v>
      </c>
      <c r="B39728" s="221">
        <v>37.0</v>
      </c>
      <c r="C39728" s="221">
        <v>500.0</v>
      </c>
    </row>
    <row r="39729">
      <c r="A39729" s="221">
        <v>42831.0</v>
      </c>
      <c r="B39729" s="221">
        <v>16272.0</v>
      </c>
      <c r="C39729" s="221">
        <v>500.0</v>
      </c>
    </row>
    <row r="39730">
      <c r="A39730" s="221">
        <v>42832.0</v>
      </c>
      <c r="B39730" s="221">
        <v>34.0</v>
      </c>
      <c r="C39730" s="221">
        <v>100.0</v>
      </c>
    </row>
    <row r="39731">
      <c r="A39731" s="221">
        <v>42832.0</v>
      </c>
      <c r="B39731" s="221">
        <v>37.0</v>
      </c>
      <c r="C39731" s="221">
        <v>100.0</v>
      </c>
    </row>
    <row r="39732">
      <c r="A39732" s="221">
        <v>42832.0</v>
      </c>
      <c r="B39732" s="221">
        <v>16272.0</v>
      </c>
      <c r="C39732" s="221">
        <v>300.0</v>
      </c>
    </row>
    <row r="39733">
      <c r="A39733" s="221">
        <v>42832.0</v>
      </c>
      <c r="B39733" s="221">
        <v>16274.0</v>
      </c>
      <c r="C39733" s="221">
        <v>100.0</v>
      </c>
    </row>
    <row r="39734">
      <c r="A39734" s="221">
        <v>42832.0</v>
      </c>
      <c r="B39734" s="221">
        <v>17887.0</v>
      </c>
      <c r="C39734" s="221">
        <v>100.0</v>
      </c>
    </row>
    <row r="39735">
      <c r="A39735" s="221">
        <v>42833.0</v>
      </c>
      <c r="B39735" s="221">
        <v>34.0</v>
      </c>
      <c r="C39735" s="221">
        <v>100.0</v>
      </c>
    </row>
    <row r="39736">
      <c r="A39736" s="221">
        <v>42833.0</v>
      </c>
      <c r="B39736" s="221">
        <v>37.0</v>
      </c>
      <c r="C39736" s="221">
        <v>100.0</v>
      </c>
    </row>
    <row r="39737">
      <c r="A39737" s="221">
        <v>42833.0</v>
      </c>
      <c r="B39737" s="221">
        <v>16272.0</v>
      </c>
      <c r="C39737" s="221">
        <v>300.0</v>
      </c>
    </row>
    <row r="39738">
      <c r="A39738" s="221">
        <v>42833.0</v>
      </c>
      <c r="B39738" s="221">
        <v>16274.0</v>
      </c>
      <c r="C39738" s="221">
        <v>100.0</v>
      </c>
    </row>
    <row r="39739">
      <c r="A39739" s="221">
        <v>42833.0</v>
      </c>
      <c r="B39739" s="221">
        <v>17887.0</v>
      </c>
      <c r="C39739" s="221">
        <v>100.0</v>
      </c>
    </row>
    <row r="39740">
      <c r="A39740" s="221">
        <v>42834.0</v>
      </c>
      <c r="B39740" s="221">
        <v>34.0</v>
      </c>
      <c r="C39740" s="221">
        <v>100.0</v>
      </c>
    </row>
    <row r="39741">
      <c r="A39741" s="221">
        <v>42834.0</v>
      </c>
      <c r="B39741" s="221">
        <v>37.0</v>
      </c>
      <c r="C39741" s="221">
        <v>100.0</v>
      </c>
    </row>
    <row r="39742">
      <c r="A39742" s="221">
        <v>42834.0</v>
      </c>
      <c r="B39742" s="221">
        <v>16272.0</v>
      </c>
      <c r="C39742" s="221">
        <v>300.0</v>
      </c>
    </row>
    <row r="39743">
      <c r="A39743" s="221">
        <v>42834.0</v>
      </c>
      <c r="B39743" s="221">
        <v>16274.0</v>
      </c>
      <c r="C39743" s="221">
        <v>100.0</v>
      </c>
    </row>
    <row r="39744">
      <c r="A39744" s="221">
        <v>42834.0</v>
      </c>
      <c r="B39744" s="221">
        <v>17887.0</v>
      </c>
      <c r="C39744" s="221">
        <v>100.0</v>
      </c>
    </row>
    <row r="39745">
      <c r="A39745" s="221">
        <v>42835.0</v>
      </c>
      <c r="B39745" s="221">
        <v>34.0</v>
      </c>
      <c r="C39745" s="221">
        <v>100.0</v>
      </c>
    </row>
    <row r="39746">
      <c r="A39746" s="221">
        <v>42835.0</v>
      </c>
      <c r="B39746" s="221">
        <v>37.0</v>
      </c>
      <c r="C39746" s="221">
        <v>100.0</v>
      </c>
    </row>
    <row r="39747">
      <c r="A39747" s="221">
        <v>42835.0</v>
      </c>
      <c r="B39747" s="221">
        <v>16272.0</v>
      </c>
      <c r="C39747" s="221">
        <v>300.0</v>
      </c>
    </row>
    <row r="39748">
      <c r="A39748" s="221">
        <v>42835.0</v>
      </c>
      <c r="B39748" s="221">
        <v>16274.0</v>
      </c>
      <c r="C39748" s="221">
        <v>100.0</v>
      </c>
    </row>
    <row r="39749">
      <c r="A39749" s="221">
        <v>42835.0</v>
      </c>
      <c r="B39749" s="221">
        <v>17888.0</v>
      </c>
      <c r="C39749" s="221">
        <v>100.0</v>
      </c>
    </row>
    <row r="39750">
      <c r="A39750" s="221">
        <v>42836.0</v>
      </c>
      <c r="B39750" s="221">
        <v>34.0</v>
      </c>
      <c r="C39750" s="221">
        <v>100.0</v>
      </c>
    </row>
    <row r="39751">
      <c r="A39751" s="221">
        <v>42836.0</v>
      </c>
      <c r="B39751" s="221">
        <v>37.0</v>
      </c>
      <c r="C39751" s="221">
        <v>100.0</v>
      </c>
    </row>
    <row r="39752">
      <c r="A39752" s="221">
        <v>42836.0</v>
      </c>
      <c r="B39752" s="221">
        <v>16272.0</v>
      </c>
      <c r="C39752" s="221">
        <v>300.0</v>
      </c>
    </row>
    <row r="39753">
      <c r="A39753" s="221">
        <v>42836.0</v>
      </c>
      <c r="B39753" s="221">
        <v>16274.0</v>
      </c>
      <c r="C39753" s="221">
        <v>100.0</v>
      </c>
    </row>
    <row r="39754">
      <c r="A39754" s="221">
        <v>42836.0</v>
      </c>
      <c r="B39754" s="221">
        <v>17888.0</v>
      </c>
      <c r="C39754" s="221">
        <v>100.0</v>
      </c>
    </row>
    <row r="39755">
      <c r="A39755" s="221">
        <v>42837.0</v>
      </c>
      <c r="B39755" s="221">
        <v>34.0</v>
      </c>
      <c r="C39755" s="221">
        <v>100.0</v>
      </c>
    </row>
    <row r="39756">
      <c r="A39756" s="221">
        <v>42837.0</v>
      </c>
      <c r="B39756" s="221">
        <v>37.0</v>
      </c>
      <c r="C39756" s="221">
        <v>100.0</v>
      </c>
    </row>
    <row r="39757">
      <c r="A39757" s="221">
        <v>42837.0</v>
      </c>
      <c r="B39757" s="221">
        <v>16272.0</v>
      </c>
      <c r="C39757" s="221">
        <v>300.0</v>
      </c>
    </row>
    <row r="39758">
      <c r="A39758" s="221">
        <v>42837.0</v>
      </c>
      <c r="B39758" s="221">
        <v>16274.0</v>
      </c>
      <c r="C39758" s="221">
        <v>100.0</v>
      </c>
    </row>
    <row r="39759">
      <c r="A39759" s="221">
        <v>42837.0</v>
      </c>
      <c r="B39759" s="221">
        <v>17888.0</v>
      </c>
      <c r="C39759" s="221">
        <v>100.0</v>
      </c>
    </row>
    <row r="39760">
      <c r="A39760" s="221">
        <v>42838.0</v>
      </c>
      <c r="B39760" s="221">
        <v>34.0</v>
      </c>
      <c r="C39760" s="221">
        <v>100.0</v>
      </c>
    </row>
    <row r="39761">
      <c r="A39761" s="221">
        <v>42838.0</v>
      </c>
      <c r="B39761" s="221">
        <v>37.0</v>
      </c>
      <c r="C39761" s="221">
        <v>100.0</v>
      </c>
    </row>
    <row r="39762">
      <c r="A39762" s="221">
        <v>42838.0</v>
      </c>
      <c r="B39762" s="221">
        <v>16272.0</v>
      </c>
      <c r="C39762" s="221">
        <v>300.0</v>
      </c>
    </row>
    <row r="39763">
      <c r="A39763" s="221">
        <v>42838.0</v>
      </c>
      <c r="B39763" s="221">
        <v>17887.0</v>
      </c>
      <c r="C39763" s="221">
        <v>100.0</v>
      </c>
    </row>
    <row r="39764">
      <c r="A39764" s="221">
        <v>42838.0</v>
      </c>
      <c r="B39764" s="221">
        <v>17889.0</v>
      </c>
      <c r="C39764" s="221">
        <v>100.0</v>
      </c>
    </row>
    <row r="39765">
      <c r="A39765" s="221">
        <v>42839.0</v>
      </c>
      <c r="B39765" s="221">
        <v>34.0</v>
      </c>
      <c r="C39765" s="221">
        <v>100.0</v>
      </c>
    </row>
    <row r="39766">
      <c r="A39766" s="221">
        <v>42839.0</v>
      </c>
      <c r="B39766" s="221">
        <v>37.0</v>
      </c>
      <c r="C39766" s="221">
        <v>100.0</v>
      </c>
    </row>
    <row r="39767">
      <c r="A39767" s="221">
        <v>42839.0</v>
      </c>
      <c r="B39767" s="221">
        <v>16272.0</v>
      </c>
      <c r="C39767" s="221">
        <v>300.0</v>
      </c>
    </row>
    <row r="39768">
      <c r="A39768" s="221">
        <v>42839.0</v>
      </c>
      <c r="B39768" s="221">
        <v>17887.0</v>
      </c>
      <c r="C39768" s="221">
        <v>100.0</v>
      </c>
    </row>
    <row r="39769">
      <c r="A39769" s="221">
        <v>42839.0</v>
      </c>
      <c r="B39769" s="221">
        <v>17889.0</v>
      </c>
      <c r="C39769" s="221">
        <v>100.0</v>
      </c>
    </row>
    <row r="39770">
      <c r="A39770" s="221">
        <v>42840.0</v>
      </c>
      <c r="B39770" s="221">
        <v>34.0</v>
      </c>
      <c r="C39770" s="221">
        <v>100.0</v>
      </c>
    </row>
    <row r="39771">
      <c r="A39771" s="221">
        <v>42840.0</v>
      </c>
      <c r="B39771" s="221">
        <v>37.0</v>
      </c>
      <c r="C39771" s="221">
        <v>100.0</v>
      </c>
    </row>
    <row r="39772">
      <c r="A39772" s="221">
        <v>42840.0</v>
      </c>
      <c r="B39772" s="221">
        <v>16272.0</v>
      </c>
      <c r="C39772" s="221">
        <v>300.0</v>
      </c>
    </row>
    <row r="39773">
      <c r="A39773" s="221">
        <v>42840.0</v>
      </c>
      <c r="B39773" s="221">
        <v>17887.0</v>
      </c>
      <c r="C39773" s="221">
        <v>100.0</v>
      </c>
    </row>
    <row r="39774">
      <c r="A39774" s="221">
        <v>42840.0</v>
      </c>
      <c r="B39774" s="221">
        <v>17889.0</v>
      </c>
      <c r="C39774" s="221">
        <v>100.0</v>
      </c>
    </row>
    <row r="39775">
      <c r="A39775" s="221">
        <v>42890.0</v>
      </c>
      <c r="B39775" s="221">
        <v>34.0</v>
      </c>
      <c r="C39775" s="221">
        <v>2742299.0</v>
      </c>
    </row>
    <row r="39776">
      <c r="A39776" s="221">
        <v>42890.0</v>
      </c>
      <c r="B39776" s="221">
        <v>35.0</v>
      </c>
      <c r="C39776" s="221">
        <v>662493.0</v>
      </c>
    </row>
    <row r="39777">
      <c r="A39777" s="221">
        <v>42890.0</v>
      </c>
      <c r="B39777" s="221">
        <v>36.0</v>
      </c>
      <c r="C39777" s="221">
        <v>251964.0</v>
      </c>
    </row>
    <row r="39778">
      <c r="A39778" s="221">
        <v>42890.0</v>
      </c>
      <c r="B39778" s="221">
        <v>37.0</v>
      </c>
      <c r="C39778" s="221">
        <v>41627.0</v>
      </c>
    </row>
    <row r="39779">
      <c r="A39779" s="221">
        <v>42890.0</v>
      </c>
      <c r="B39779" s="221">
        <v>38.0</v>
      </c>
      <c r="C39779" s="221">
        <v>12658.0</v>
      </c>
    </row>
    <row r="39780">
      <c r="A39780" s="221">
        <v>42890.0</v>
      </c>
      <c r="B39780" s="221">
        <v>39.0</v>
      </c>
      <c r="C39780" s="221">
        <v>3626.0</v>
      </c>
    </row>
    <row r="39781">
      <c r="A39781" s="221">
        <v>42890.0</v>
      </c>
      <c r="B39781" s="221">
        <v>40.0</v>
      </c>
      <c r="C39781" s="221">
        <v>1812.0</v>
      </c>
    </row>
    <row r="39782">
      <c r="A39782" s="221">
        <v>42890.0</v>
      </c>
      <c r="B39782" s="221">
        <v>9842.0</v>
      </c>
      <c r="C39782" s="221">
        <v>170.0</v>
      </c>
    </row>
    <row r="39783">
      <c r="A39783" s="221">
        <v>42890.0</v>
      </c>
      <c r="B39783" s="221">
        <v>11399.0</v>
      </c>
      <c r="C39783" s="221">
        <v>186.0</v>
      </c>
    </row>
    <row r="39784">
      <c r="A39784" s="221">
        <v>42890.0</v>
      </c>
      <c r="B39784" s="221">
        <v>11540.0</v>
      </c>
      <c r="C39784" s="221">
        <v>170.0</v>
      </c>
    </row>
    <row r="39785">
      <c r="A39785" s="221">
        <v>43551.0</v>
      </c>
      <c r="B39785" s="221">
        <v>34.0</v>
      </c>
      <c r="C39785" s="221">
        <v>949.0</v>
      </c>
    </row>
    <row r="39786">
      <c r="A39786" s="221">
        <v>43551.0</v>
      </c>
      <c r="B39786" s="221">
        <v>37.0</v>
      </c>
      <c r="C39786" s="221">
        <v>111.0</v>
      </c>
    </row>
    <row r="39787">
      <c r="A39787" s="221">
        <v>43551.0</v>
      </c>
      <c r="B39787" s="221">
        <v>38.0</v>
      </c>
      <c r="C39787" s="221">
        <v>56.0</v>
      </c>
    </row>
    <row r="39788">
      <c r="A39788" s="221">
        <v>43551.0</v>
      </c>
      <c r="B39788" s="221">
        <v>40.0</v>
      </c>
      <c r="C39788" s="221">
        <v>22.0</v>
      </c>
    </row>
    <row r="39789">
      <c r="A39789" s="221">
        <v>43551.0</v>
      </c>
      <c r="B39789" s="221">
        <v>2346.0</v>
      </c>
      <c r="C39789" s="221">
        <v>3.0</v>
      </c>
    </row>
    <row r="39790">
      <c r="A39790" s="221">
        <v>43551.0</v>
      </c>
      <c r="B39790" s="221">
        <v>9840.0</v>
      </c>
      <c r="C39790" s="221">
        <v>12.0</v>
      </c>
    </row>
    <row r="39791">
      <c r="A39791" s="221">
        <v>43551.0</v>
      </c>
      <c r="B39791" s="221">
        <v>11399.0</v>
      </c>
      <c r="C39791" s="221">
        <v>5.0</v>
      </c>
    </row>
    <row r="39792">
      <c r="A39792" s="221">
        <v>43551.0</v>
      </c>
      <c r="B39792" s="221">
        <v>11539.0</v>
      </c>
      <c r="C39792" s="221">
        <v>4.0</v>
      </c>
    </row>
    <row r="39793">
      <c r="A39793" s="221">
        <v>43551.0</v>
      </c>
      <c r="B39793" s="221">
        <v>11541.0</v>
      </c>
      <c r="C39793" s="221">
        <v>8.0</v>
      </c>
    </row>
    <row r="39794">
      <c r="A39794" s="221">
        <v>43551.0</v>
      </c>
      <c r="B39794" s="221">
        <v>16681.0</v>
      </c>
      <c r="C39794" s="221">
        <v>33.0</v>
      </c>
    </row>
    <row r="39795">
      <c r="A39795" s="221">
        <v>43551.0</v>
      </c>
      <c r="B39795" s="221">
        <v>16682.0</v>
      </c>
      <c r="C39795" s="221">
        <v>17.0</v>
      </c>
    </row>
    <row r="39796">
      <c r="A39796" s="221">
        <v>43552.0</v>
      </c>
      <c r="B39796" s="221">
        <v>34.0</v>
      </c>
      <c r="C39796" s="221">
        <v>949.0</v>
      </c>
    </row>
    <row r="39797">
      <c r="A39797" s="221">
        <v>43552.0</v>
      </c>
      <c r="B39797" s="221">
        <v>37.0</v>
      </c>
      <c r="C39797" s="221">
        <v>111.0</v>
      </c>
    </row>
    <row r="39798">
      <c r="A39798" s="221">
        <v>43552.0</v>
      </c>
      <c r="B39798" s="221">
        <v>38.0</v>
      </c>
      <c r="C39798" s="221">
        <v>56.0</v>
      </c>
    </row>
    <row r="39799">
      <c r="A39799" s="221">
        <v>43552.0</v>
      </c>
      <c r="B39799" s="221">
        <v>40.0</v>
      </c>
      <c r="C39799" s="221">
        <v>22.0</v>
      </c>
    </row>
    <row r="39800">
      <c r="A39800" s="221">
        <v>43552.0</v>
      </c>
      <c r="B39800" s="221">
        <v>2346.0</v>
      </c>
      <c r="C39800" s="221">
        <v>3.0</v>
      </c>
    </row>
    <row r="39801">
      <c r="A39801" s="221">
        <v>43552.0</v>
      </c>
      <c r="B39801" s="221">
        <v>9840.0</v>
      </c>
      <c r="C39801" s="221">
        <v>12.0</v>
      </c>
    </row>
    <row r="39802">
      <c r="A39802" s="221">
        <v>43552.0</v>
      </c>
      <c r="B39802" s="221">
        <v>11399.0</v>
      </c>
      <c r="C39802" s="221">
        <v>5.0</v>
      </c>
    </row>
    <row r="39803">
      <c r="A39803" s="221">
        <v>43552.0</v>
      </c>
      <c r="B39803" s="221">
        <v>11539.0</v>
      </c>
      <c r="C39803" s="221">
        <v>8.0</v>
      </c>
    </row>
    <row r="39804">
      <c r="A39804" s="221">
        <v>43552.0</v>
      </c>
      <c r="B39804" s="221">
        <v>11541.0</v>
      </c>
      <c r="C39804" s="221">
        <v>4.0</v>
      </c>
    </row>
    <row r="39805">
      <c r="A39805" s="221">
        <v>43552.0</v>
      </c>
      <c r="B39805" s="221">
        <v>16681.0</v>
      </c>
      <c r="C39805" s="221">
        <v>33.0</v>
      </c>
    </row>
    <row r="39806">
      <c r="A39806" s="221">
        <v>43552.0</v>
      </c>
      <c r="B39806" s="221">
        <v>16682.0</v>
      </c>
      <c r="C39806" s="221">
        <v>17.0</v>
      </c>
    </row>
    <row r="39807">
      <c r="A39807" s="221">
        <v>43554.0</v>
      </c>
      <c r="B39807" s="221">
        <v>34.0</v>
      </c>
      <c r="C39807" s="221">
        <v>949.0</v>
      </c>
    </row>
    <row r="39808">
      <c r="A39808" s="221">
        <v>43554.0</v>
      </c>
      <c r="B39808" s="221">
        <v>37.0</v>
      </c>
      <c r="C39808" s="221">
        <v>111.0</v>
      </c>
    </row>
    <row r="39809">
      <c r="A39809" s="221">
        <v>43554.0</v>
      </c>
      <c r="B39809" s="221">
        <v>38.0</v>
      </c>
      <c r="C39809" s="221">
        <v>56.0</v>
      </c>
    </row>
    <row r="39810">
      <c r="A39810" s="221">
        <v>43554.0</v>
      </c>
      <c r="B39810" s="221">
        <v>40.0</v>
      </c>
      <c r="C39810" s="221">
        <v>22.0</v>
      </c>
    </row>
    <row r="39811">
      <c r="A39811" s="221">
        <v>43554.0</v>
      </c>
      <c r="B39811" s="221">
        <v>2346.0</v>
      </c>
      <c r="C39811" s="221">
        <v>3.0</v>
      </c>
    </row>
    <row r="39812">
      <c r="A39812" s="221">
        <v>43554.0</v>
      </c>
      <c r="B39812" s="221">
        <v>9840.0</v>
      </c>
      <c r="C39812" s="221">
        <v>12.0</v>
      </c>
    </row>
    <row r="39813">
      <c r="A39813" s="221">
        <v>43554.0</v>
      </c>
      <c r="B39813" s="221">
        <v>11399.0</v>
      </c>
      <c r="C39813" s="221">
        <v>5.0</v>
      </c>
    </row>
    <row r="39814">
      <c r="A39814" s="221">
        <v>43554.0</v>
      </c>
      <c r="B39814" s="221">
        <v>11539.0</v>
      </c>
      <c r="C39814" s="221">
        <v>4.0</v>
      </c>
    </row>
    <row r="39815">
      <c r="A39815" s="221">
        <v>43554.0</v>
      </c>
      <c r="B39815" s="221">
        <v>11540.0</v>
      </c>
      <c r="C39815" s="221">
        <v>8.0</v>
      </c>
    </row>
    <row r="39816">
      <c r="A39816" s="221">
        <v>43554.0</v>
      </c>
      <c r="B39816" s="221">
        <v>16681.0</v>
      </c>
      <c r="C39816" s="221">
        <v>33.0</v>
      </c>
    </row>
    <row r="39817">
      <c r="A39817" s="221">
        <v>43554.0</v>
      </c>
      <c r="B39817" s="221">
        <v>16682.0</v>
      </c>
      <c r="C39817" s="221">
        <v>17.0</v>
      </c>
    </row>
    <row r="39818">
      <c r="A39818" s="221">
        <v>43555.0</v>
      </c>
      <c r="B39818" s="221">
        <v>34.0</v>
      </c>
      <c r="C39818" s="221">
        <v>949.0</v>
      </c>
    </row>
    <row r="39819">
      <c r="A39819" s="221">
        <v>43555.0</v>
      </c>
      <c r="B39819" s="221">
        <v>37.0</v>
      </c>
      <c r="C39819" s="221">
        <v>111.0</v>
      </c>
    </row>
    <row r="39820">
      <c r="A39820" s="221">
        <v>43555.0</v>
      </c>
      <c r="B39820" s="221">
        <v>38.0</v>
      </c>
      <c r="C39820" s="221">
        <v>56.0</v>
      </c>
    </row>
    <row r="39821">
      <c r="A39821" s="221">
        <v>43555.0</v>
      </c>
      <c r="B39821" s="221">
        <v>40.0</v>
      </c>
      <c r="C39821" s="221">
        <v>22.0</v>
      </c>
    </row>
    <row r="39822">
      <c r="A39822" s="221">
        <v>43555.0</v>
      </c>
      <c r="B39822" s="221">
        <v>2346.0</v>
      </c>
      <c r="C39822" s="221">
        <v>3.0</v>
      </c>
    </row>
    <row r="39823">
      <c r="A39823" s="221">
        <v>43555.0</v>
      </c>
      <c r="B39823" s="221">
        <v>9840.0</v>
      </c>
      <c r="C39823" s="221">
        <v>12.0</v>
      </c>
    </row>
    <row r="39824">
      <c r="A39824" s="221">
        <v>43555.0</v>
      </c>
      <c r="B39824" s="221">
        <v>11399.0</v>
      </c>
      <c r="C39824" s="221">
        <v>5.0</v>
      </c>
    </row>
    <row r="39825">
      <c r="A39825" s="221">
        <v>43555.0</v>
      </c>
      <c r="B39825" s="221">
        <v>11538.0</v>
      </c>
      <c r="C39825" s="221">
        <v>6.0</v>
      </c>
    </row>
    <row r="39826">
      <c r="A39826" s="221">
        <v>43555.0</v>
      </c>
      <c r="B39826" s="221">
        <v>11540.0</v>
      </c>
      <c r="C39826" s="221">
        <v>6.0</v>
      </c>
    </row>
    <row r="39827">
      <c r="A39827" s="221">
        <v>43555.0</v>
      </c>
      <c r="B39827" s="221">
        <v>16681.0</v>
      </c>
      <c r="C39827" s="221">
        <v>33.0</v>
      </c>
    </row>
    <row r="39828">
      <c r="A39828" s="221">
        <v>43555.0</v>
      </c>
      <c r="B39828" s="221">
        <v>16682.0</v>
      </c>
      <c r="C39828" s="221">
        <v>17.0</v>
      </c>
    </row>
    <row r="39829">
      <c r="A39829" s="221">
        <v>43556.0</v>
      </c>
      <c r="B39829" s="221">
        <v>34.0</v>
      </c>
      <c r="C39829" s="221">
        <v>949.0</v>
      </c>
    </row>
    <row r="39830">
      <c r="A39830" s="221">
        <v>43556.0</v>
      </c>
      <c r="B39830" s="221">
        <v>37.0</v>
      </c>
      <c r="C39830" s="221">
        <v>111.0</v>
      </c>
    </row>
    <row r="39831">
      <c r="A39831" s="221">
        <v>43556.0</v>
      </c>
      <c r="B39831" s="221">
        <v>38.0</v>
      </c>
      <c r="C39831" s="221">
        <v>56.0</v>
      </c>
    </row>
    <row r="39832">
      <c r="A39832" s="221">
        <v>43556.0</v>
      </c>
      <c r="B39832" s="221">
        <v>40.0</v>
      </c>
      <c r="C39832" s="221">
        <v>22.0</v>
      </c>
    </row>
    <row r="39833">
      <c r="A39833" s="221">
        <v>43556.0</v>
      </c>
      <c r="B39833" s="221">
        <v>2346.0</v>
      </c>
      <c r="C39833" s="221">
        <v>3.0</v>
      </c>
    </row>
    <row r="39834">
      <c r="A39834" s="221">
        <v>43556.0</v>
      </c>
      <c r="B39834" s="221">
        <v>9840.0</v>
      </c>
      <c r="C39834" s="221">
        <v>12.0</v>
      </c>
    </row>
    <row r="39835">
      <c r="A39835" s="221">
        <v>43556.0</v>
      </c>
      <c r="B39835" s="221">
        <v>11399.0</v>
      </c>
      <c r="C39835" s="221">
        <v>5.0</v>
      </c>
    </row>
    <row r="39836">
      <c r="A39836" s="221">
        <v>43556.0</v>
      </c>
      <c r="B39836" s="221">
        <v>11538.0</v>
      </c>
      <c r="C39836" s="221">
        <v>10.0</v>
      </c>
    </row>
    <row r="39837">
      <c r="A39837" s="221">
        <v>43556.0</v>
      </c>
      <c r="B39837" s="221">
        <v>11541.0</v>
      </c>
      <c r="C39837" s="221">
        <v>2.0</v>
      </c>
    </row>
    <row r="39838">
      <c r="A39838" s="221">
        <v>43556.0</v>
      </c>
      <c r="B39838" s="221">
        <v>16681.0</v>
      </c>
      <c r="C39838" s="221">
        <v>33.0</v>
      </c>
    </row>
    <row r="39839">
      <c r="A39839" s="221">
        <v>43556.0</v>
      </c>
      <c r="B39839" s="221">
        <v>16682.0</v>
      </c>
      <c r="C39839" s="221">
        <v>17.0</v>
      </c>
    </row>
    <row r="39840">
      <c r="A39840" s="221">
        <v>43658.0</v>
      </c>
      <c r="B39840" s="221">
        <v>34.0</v>
      </c>
      <c r="C39840" s="221">
        <v>5700000.0</v>
      </c>
    </row>
    <row r="39841">
      <c r="A39841" s="221">
        <v>43658.0</v>
      </c>
      <c r="B39841" s="221">
        <v>35.0</v>
      </c>
      <c r="C39841" s="221">
        <v>1150000.0</v>
      </c>
    </row>
    <row r="39842">
      <c r="A39842" s="221">
        <v>43658.0</v>
      </c>
      <c r="B39842" s="221">
        <v>36.0</v>
      </c>
      <c r="C39842" s="221">
        <v>500000.0</v>
      </c>
    </row>
    <row r="39843">
      <c r="A39843" s="221">
        <v>43658.0</v>
      </c>
      <c r="B39843" s="221">
        <v>37.0</v>
      </c>
      <c r="C39843" s="221">
        <v>76000.0</v>
      </c>
    </row>
    <row r="39844">
      <c r="A39844" s="221">
        <v>43658.0</v>
      </c>
      <c r="B39844" s="221">
        <v>38.0</v>
      </c>
      <c r="C39844" s="221">
        <v>22000.0</v>
      </c>
    </row>
    <row r="39845">
      <c r="A39845" s="221">
        <v>43658.0</v>
      </c>
      <c r="B39845" s="221">
        <v>39.0</v>
      </c>
      <c r="C39845" s="221">
        <v>8000.0</v>
      </c>
    </row>
    <row r="39846">
      <c r="A39846" s="221">
        <v>43658.0</v>
      </c>
      <c r="B39846" s="221">
        <v>40.0</v>
      </c>
      <c r="C39846" s="221">
        <v>4000.0</v>
      </c>
    </row>
    <row r="39847">
      <c r="A39847" s="221">
        <v>43660.0</v>
      </c>
      <c r="B39847" s="221">
        <v>34.0</v>
      </c>
      <c r="C39847" s="221">
        <v>5700000.0</v>
      </c>
    </row>
    <row r="39848">
      <c r="A39848" s="221">
        <v>43660.0</v>
      </c>
      <c r="B39848" s="221">
        <v>35.0</v>
      </c>
      <c r="C39848" s="221">
        <v>1150000.0</v>
      </c>
    </row>
    <row r="39849">
      <c r="A39849" s="221">
        <v>43660.0</v>
      </c>
      <c r="B39849" s="221">
        <v>36.0</v>
      </c>
      <c r="C39849" s="221">
        <v>500000.0</v>
      </c>
    </row>
    <row r="39850">
      <c r="A39850" s="221">
        <v>43660.0</v>
      </c>
      <c r="B39850" s="221">
        <v>37.0</v>
      </c>
      <c r="C39850" s="221">
        <v>76000.0</v>
      </c>
    </row>
    <row r="39851">
      <c r="A39851" s="221">
        <v>43660.0</v>
      </c>
      <c r="B39851" s="221">
        <v>38.0</v>
      </c>
      <c r="C39851" s="221">
        <v>22000.0</v>
      </c>
    </row>
    <row r="39852">
      <c r="A39852" s="221">
        <v>43660.0</v>
      </c>
      <c r="B39852" s="221">
        <v>39.0</v>
      </c>
      <c r="C39852" s="221">
        <v>8000.0</v>
      </c>
    </row>
    <row r="39853">
      <c r="A39853" s="221">
        <v>43660.0</v>
      </c>
      <c r="B39853" s="221">
        <v>40.0</v>
      </c>
      <c r="C39853" s="221">
        <v>4000.0</v>
      </c>
    </row>
    <row r="39854">
      <c r="A39854" s="221">
        <v>43662.0</v>
      </c>
      <c r="B39854" s="221">
        <v>34.0</v>
      </c>
      <c r="C39854" s="221">
        <v>5700000.0</v>
      </c>
    </row>
    <row r="39855">
      <c r="A39855" s="221">
        <v>43662.0</v>
      </c>
      <c r="B39855" s="221">
        <v>35.0</v>
      </c>
      <c r="C39855" s="221">
        <v>1150000.0</v>
      </c>
    </row>
    <row r="39856">
      <c r="A39856" s="221">
        <v>43662.0</v>
      </c>
      <c r="B39856" s="221">
        <v>36.0</v>
      </c>
      <c r="C39856" s="221">
        <v>500000.0</v>
      </c>
    </row>
    <row r="39857">
      <c r="A39857" s="221">
        <v>43662.0</v>
      </c>
      <c r="B39857" s="221">
        <v>37.0</v>
      </c>
      <c r="C39857" s="221">
        <v>76000.0</v>
      </c>
    </row>
    <row r="39858">
      <c r="A39858" s="221">
        <v>43662.0</v>
      </c>
      <c r="B39858" s="221">
        <v>38.0</v>
      </c>
      <c r="C39858" s="221">
        <v>22000.0</v>
      </c>
    </row>
    <row r="39859">
      <c r="A39859" s="221">
        <v>43662.0</v>
      </c>
      <c r="B39859" s="221">
        <v>39.0</v>
      </c>
      <c r="C39859" s="221">
        <v>8000.0</v>
      </c>
    </row>
    <row r="39860">
      <c r="A39860" s="221">
        <v>43662.0</v>
      </c>
      <c r="B39860" s="221">
        <v>40.0</v>
      </c>
      <c r="C39860" s="221">
        <v>4000.0</v>
      </c>
    </row>
    <row r="39861">
      <c r="A39861" s="221">
        <v>43664.0</v>
      </c>
      <c r="B39861" s="221">
        <v>34.0</v>
      </c>
      <c r="C39861" s="221">
        <v>5700000.0</v>
      </c>
    </row>
    <row r="39862">
      <c r="A39862" s="221">
        <v>43664.0</v>
      </c>
      <c r="B39862" s="221">
        <v>35.0</v>
      </c>
      <c r="C39862" s="221">
        <v>1150000.0</v>
      </c>
    </row>
    <row r="39863">
      <c r="A39863" s="221">
        <v>43664.0</v>
      </c>
      <c r="B39863" s="221">
        <v>36.0</v>
      </c>
      <c r="C39863" s="221">
        <v>500000.0</v>
      </c>
    </row>
    <row r="39864">
      <c r="A39864" s="221">
        <v>43664.0</v>
      </c>
      <c r="B39864" s="221">
        <v>37.0</v>
      </c>
      <c r="C39864" s="221">
        <v>76000.0</v>
      </c>
    </row>
    <row r="39865">
      <c r="A39865" s="221">
        <v>43664.0</v>
      </c>
      <c r="B39865" s="221">
        <v>38.0</v>
      </c>
      <c r="C39865" s="221">
        <v>22000.0</v>
      </c>
    </row>
    <row r="39866">
      <c r="A39866" s="221">
        <v>43664.0</v>
      </c>
      <c r="B39866" s="221">
        <v>39.0</v>
      </c>
      <c r="C39866" s="221">
        <v>8000.0</v>
      </c>
    </row>
    <row r="39867">
      <c r="A39867" s="221">
        <v>43664.0</v>
      </c>
      <c r="B39867" s="221">
        <v>40.0</v>
      </c>
      <c r="C39867" s="221">
        <v>4000.0</v>
      </c>
    </row>
    <row r="39868">
      <c r="A39868" s="221">
        <v>43681.0</v>
      </c>
      <c r="B39868" s="221">
        <v>34.0</v>
      </c>
      <c r="C39868" s="221">
        <v>37470.0</v>
      </c>
    </row>
    <row r="39869">
      <c r="A39869" s="221">
        <v>43681.0</v>
      </c>
      <c r="B39869" s="221">
        <v>35.0</v>
      </c>
      <c r="C39869" s="221">
        <v>17250.0</v>
      </c>
    </row>
    <row r="39870">
      <c r="A39870" s="221">
        <v>43681.0</v>
      </c>
      <c r="B39870" s="221">
        <v>36.0</v>
      </c>
      <c r="C39870" s="221">
        <v>8101.0</v>
      </c>
    </row>
    <row r="39871">
      <c r="A39871" s="221">
        <v>43681.0</v>
      </c>
      <c r="B39871" s="221">
        <v>37.0</v>
      </c>
      <c r="C39871" s="221">
        <v>1547.0</v>
      </c>
    </row>
    <row r="39872">
      <c r="A39872" s="221">
        <v>43681.0</v>
      </c>
      <c r="B39872" s="221">
        <v>38.0</v>
      </c>
      <c r="C39872" s="221">
        <v>597.0</v>
      </c>
    </row>
    <row r="39873">
      <c r="A39873" s="221">
        <v>43681.0</v>
      </c>
      <c r="B39873" s="221">
        <v>39.0</v>
      </c>
      <c r="C39873" s="221">
        <v>360.0</v>
      </c>
    </row>
    <row r="39874">
      <c r="A39874" s="221">
        <v>43681.0</v>
      </c>
      <c r="B39874" s="221">
        <v>40.0</v>
      </c>
      <c r="C39874" s="221">
        <v>532.0</v>
      </c>
    </row>
    <row r="39875">
      <c r="A39875" s="221">
        <v>43681.0</v>
      </c>
      <c r="B39875" s="221">
        <v>3687.0</v>
      </c>
      <c r="C39875" s="221">
        <v>30.0</v>
      </c>
    </row>
    <row r="39876">
      <c r="A39876" s="221">
        <v>43681.0</v>
      </c>
      <c r="B39876" s="221">
        <v>3689.0</v>
      </c>
      <c r="C39876" s="221">
        <v>110.0</v>
      </c>
    </row>
    <row r="39877">
      <c r="A39877" s="221">
        <v>43681.0</v>
      </c>
      <c r="B39877" s="221">
        <v>9842.0</v>
      </c>
      <c r="C39877" s="221">
        <v>30.0</v>
      </c>
    </row>
    <row r="39878">
      <c r="A39878" s="221">
        <v>43681.0</v>
      </c>
      <c r="B39878" s="221">
        <v>11399.0</v>
      </c>
      <c r="C39878" s="221">
        <v>265.0</v>
      </c>
    </row>
    <row r="39879">
      <c r="A39879" s="221">
        <v>43681.0</v>
      </c>
      <c r="B39879" s="221">
        <v>11531.0</v>
      </c>
      <c r="C39879" s="221">
        <v>20.0</v>
      </c>
    </row>
    <row r="39880">
      <c r="A39880" s="221">
        <v>43681.0</v>
      </c>
      <c r="B39880" s="221">
        <v>11535.0</v>
      </c>
      <c r="C39880" s="221">
        <v>45.0</v>
      </c>
    </row>
    <row r="39881">
      <c r="A39881" s="221">
        <v>43681.0</v>
      </c>
      <c r="B39881" s="221">
        <v>11541.0</v>
      </c>
      <c r="C39881" s="221">
        <v>523.0</v>
      </c>
    </row>
    <row r="39882">
      <c r="A39882" s="221">
        <v>43681.0</v>
      </c>
      <c r="B39882" s="221">
        <v>11545.0</v>
      </c>
      <c r="C39882" s="221">
        <v>500.0</v>
      </c>
    </row>
    <row r="39883">
      <c r="A39883" s="221">
        <v>43681.0</v>
      </c>
      <c r="B39883" s="221">
        <v>11547.0</v>
      </c>
      <c r="C39883" s="221">
        <v>15.0</v>
      </c>
    </row>
    <row r="39884">
      <c r="A39884" s="221">
        <v>43681.0</v>
      </c>
      <c r="B39884" s="221">
        <v>11553.0</v>
      </c>
      <c r="C39884" s="221">
        <v>120.0</v>
      </c>
    </row>
    <row r="39885">
      <c r="A39885" s="221">
        <v>43681.0</v>
      </c>
      <c r="B39885" s="221">
        <v>11556.0</v>
      </c>
      <c r="C39885" s="221">
        <v>45.0</v>
      </c>
    </row>
    <row r="39886">
      <c r="A39886" s="221">
        <v>43681.0</v>
      </c>
      <c r="B39886" s="221">
        <v>11689.0</v>
      </c>
      <c r="C39886" s="221">
        <v>80.0</v>
      </c>
    </row>
    <row r="39887">
      <c r="A39887" s="221">
        <v>43681.0</v>
      </c>
      <c r="B39887" s="221">
        <v>21815.0</v>
      </c>
      <c r="C39887" s="221">
        <v>50.0</v>
      </c>
    </row>
    <row r="39888">
      <c r="A39888" s="221">
        <v>43681.0</v>
      </c>
      <c r="B39888" s="221">
        <v>28361.0</v>
      </c>
      <c r="C39888" s="221">
        <v>600.0</v>
      </c>
    </row>
    <row r="39889">
      <c r="A39889" s="221">
        <v>43681.0</v>
      </c>
      <c r="B39889" s="221">
        <v>28362.0</v>
      </c>
      <c r="C39889" s="221">
        <v>350.0</v>
      </c>
    </row>
    <row r="39890">
      <c r="A39890" s="221">
        <v>43681.0</v>
      </c>
      <c r="B39890" s="221">
        <v>28363.0</v>
      </c>
      <c r="C39890" s="221">
        <v>125.0</v>
      </c>
    </row>
    <row r="39891">
      <c r="A39891" s="221">
        <v>43681.0</v>
      </c>
      <c r="B39891" s="221">
        <v>28364.0</v>
      </c>
      <c r="C39891" s="221">
        <v>125.0</v>
      </c>
    </row>
    <row r="39892">
      <c r="A39892" s="221">
        <v>43681.0</v>
      </c>
      <c r="B39892" s="221">
        <v>28365.0</v>
      </c>
      <c r="C39892" s="221">
        <v>150.0</v>
      </c>
    </row>
    <row r="39893">
      <c r="A39893" s="221">
        <v>43681.0</v>
      </c>
      <c r="B39893" s="221">
        <v>28366.0</v>
      </c>
      <c r="C39893" s="221">
        <v>75.0</v>
      </c>
    </row>
    <row r="39894">
      <c r="A39894" s="221">
        <v>43694.0</v>
      </c>
      <c r="B39894" s="221">
        <v>34.0</v>
      </c>
      <c r="C39894" s="221">
        <v>77.0</v>
      </c>
    </row>
    <row r="39895">
      <c r="A39895" s="221">
        <v>43694.0</v>
      </c>
      <c r="B39895" s="221">
        <v>37.0</v>
      </c>
      <c r="C39895" s="221">
        <v>4.0</v>
      </c>
    </row>
    <row r="39896">
      <c r="A39896" s="221">
        <v>43694.0</v>
      </c>
      <c r="B39896" s="221">
        <v>38.0</v>
      </c>
      <c r="C39896" s="221">
        <v>13.0</v>
      </c>
    </row>
    <row r="39897">
      <c r="A39897" s="221">
        <v>43694.0</v>
      </c>
      <c r="B39897" s="221">
        <v>40.0</v>
      </c>
      <c r="C39897" s="221">
        <v>2.0</v>
      </c>
    </row>
    <row r="39898">
      <c r="A39898" s="221">
        <v>43694.0</v>
      </c>
      <c r="B39898" s="221">
        <v>9848.0</v>
      </c>
      <c r="C39898" s="221">
        <v>5.0</v>
      </c>
    </row>
    <row r="39899">
      <c r="A39899" s="221">
        <v>43694.0</v>
      </c>
      <c r="B39899" s="221">
        <v>11399.0</v>
      </c>
      <c r="C39899" s="221">
        <v>3.0</v>
      </c>
    </row>
    <row r="39900">
      <c r="A39900" s="221">
        <v>43694.0</v>
      </c>
      <c r="B39900" s="221">
        <v>11541.0</v>
      </c>
      <c r="C39900" s="221">
        <v>1.0</v>
      </c>
    </row>
    <row r="39901">
      <c r="A39901" s="221">
        <v>43694.0</v>
      </c>
      <c r="B39901" s="221">
        <v>11689.0</v>
      </c>
      <c r="C39901" s="221">
        <v>1.0</v>
      </c>
    </row>
    <row r="39902">
      <c r="A39902" s="221">
        <v>43694.0</v>
      </c>
      <c r="B39902" s="221">
        <v>21815.0</v>
      </c>
      <c r="C39902" s="221">
        <v>3.0</v>
      </c>
    </row>
    <row r="39903">
      <c r="A39903" s="221">
        <v>43694.0</v>
      </c>
      <c r="B39903" s="221">
        <v>28361.0</v>
      </c>
      <c r="C39903" s="221">
        <v>15.0</v>
      </c>
    </row>
    <row r="39904">
      <c r="A39904" s="221">
        <v>43694.0</v>
      </c>
      <c r="B39904" s="221">
        <v>28362.0</v>
      </c>
      <c r="C39904" s="221">
        <v>14.0</v>
      </c>
    </row>
    <row r="39905">
      <c r="A39905" s="221">
        <v>43694.0</v>
      </c>
      <c r="B39905" s="221">
        <v>28363.0</v>
      </c>
      <c r="C39905" s="221">
        <v>11.0</v>
      </c>
    </row>
    <row r="39906">
      <c r="A39906" s="221">
        <v>43694.0</v>
      </c>
      <c r="B39906" s="221">
        <v>28364.0</v>
      </c>
      <c r="C39906" s="221">
        <v>9.0</v>
      </c>
    </row>
    <row r="39907">
      <c r="A39907" s="221">
        <v>43694.0</v>
      </c>
      <c r="B39907" s="221">
        <v>28366.0</v>
      </c>
      <c r="C39907" s="221">
        <v>1.0</v>
      </c>
    </row>
    <row r="39908">
      <c r="A39908" s="221">
        <v>43699.0</v>
      </c>
      <c r="B39908" s="221">
        <v>34.0</v>
      </c>
      <c r="C39908" s="221">
        <v>385.0</v>
      </c>
    </row>
    <row r="39909">
      <c r="A39909" s="221">
        <v>43699.0</v>
      </c>
      <c r="B39909" s="221">
        <v>37.0</v>
      </c>
      <c r="C39909" s="221">
        <v>20.0</v>
      </c>
    </row>
    <row r="39910">
      <c r="A39910" s="221">
        <v>43699.0</v>
      </c>
      <c r="B39910" s="221">
        <v>38.0</v>
      </c>
      <c r="C39910" s="221">
        <v>65.0</v>
      </c>
    </row>
    <row r="39911">
      <c r="A39911" s="221">
        <v>43699.0</v>
      </c>
      <c r="B39911" s="221">
        <v>40.0</v>
      </c>
      <c r="C39911" s="221">
        <v>10.0</v>
      </c>
    </row>
    <row r="39912">
      <c r="A39912" s="221">
        <v>43700.0</v>
      </c>
      <c r="B39912" s="221">
        <v>34.0</v>
      </c>
      <c r="C39912" s="221">
        <v>385.0</v>
      </c>
    </row>
    <row r="39913">
      <c r="A39913" s="221">
        <v>43700.0</v>
      </c>
      <c r="B39913" s="221">
        <v>37.0</v>
      </c>
      <c r="C39913" s="221">
        <v>20.0</v>
      </c>
    </row>
    <row r="39914">
      <c r="A39914" s="221">
        <v>43700.0</v>
      </c>
      <c r="B39914" s="221">
        <v>38.0</v>
      </c>
      <c r="C39914" s="221">
        <v>65.0</v>
      </c>
    </row>
    <row r="39915">
      <c r="A39915" s="221">
        <v>43700.0</v>
      </c>
      <c r="B39915" s="221">
        <v>40.0</v>
      </c>
      <c r="C39915" s="221">
        <v>10.0</v>
      </c>
    </row>
    <row r="39916">
      <c r="A39916" s="221">
        <v>43700.0</v>
      </c>
      <c r="B39916" s="221">
        <v>9848.0</v>
      </c>
      <c r="C39916" s="221">
        <v>25.0</v>
      </c>
    </row>
    <row r="39917">
      <c r="A39917" s="221">
        <v>43700.0</v>
      </c>
      <c r="B39917" s="221">
        <v>11399.0</v>
      </c>
      <c r="C39917" s="221">
        <v>15.0</v>
      </c>
    </row>
    <row r="39918">
      <c r="A39918" s="221">
        <v>43700.0</v>
      </c>
      <c r="B39918" s="221">
        <v>11541.0</v>
      </c>
      <c r="C39918" s="221">
        <v>5.0</v>
      </c>
    </row>
    <row r="39919">
      <c r="A39919" s="221">
        <v>43700.0</v>
      </c>
      <c r="B39919" s="221">
        <v>11689.0</v>
      </c>
      <c r="C39919" s="221">
        <v>5.0</v>
      </c>
    </row>
    <row r="39920">
      <c r="A39920" s="221">
        <v>43701.0</v>
      </c>
      <c r="B39920" s="221">
        <v>34.0</v>
      </c>
      <c r="C39920" s="221">
        <v>385.0</v>
      </c>
    </row>
    <row r="39921">
      <c r="A39921" s="221">
        <v>43701.0</v>
      </c>
      <c r="B39921" s="221">
        <v>37.0</v>
      </c>
      <c r="C39921" s="221">
        <v>20.0</v>
      </c>
    </row>
    <row r="39922">
      <c r="A39922" s="221">
        <v>43701.0</v>
      </c>
      <c r="B39922" s="221">
        <v>38.0</v>
      </c>
      <c r="C39922" s="221">
        <v>65.0</v>
      </c>
    </row>
    <row r="39923">
      <c r="A39923" s="221">
        <v>43701.0</v>
      </c>
      <c r="B39923" s="221">
        <v>40.0</v>
      </c>
      <c r="C39923" s="221">
        <v>10.0</v>
      </c>
    </row>
    <row r="39924">
      <c r="A39924" s="221">
        <v>43701.0</v>
      </c>
      <c r="B39924" s="221">
        <v>9848.0</v>
      </c>
      <c r="C39924" s="221">
        <v>25.0</v>
      </c>
    </row>
    <row r="39925">
      <c r="A39925" s="221">
        <v>43701.0</v>
      </c>
      <c r="B39925" s="221">
        <v>11399.0</v>
      </c>
      <c r="C39925" s="221">
        <v>15.0</v>
      </c>
    </row>
    <row r="39926">
      <c r="A39926" s="221">
        <v>43701.0</v>
      </c>
      <c r="B39926" s="221">
        <v>11541.0</v>
      </c>
      <c r="C39926" s="221">
        <v>5.0</v>
      </c>
    </row>
    <row r="39927">
      <c r="A39927" s="221">
        <v>43701.0</v>
      </c>
      <c r="B39927" s="221">
        <v>11689.0</v>
      </c>
      <c r="C39927" s="221">
        <v>5.0</v>
      </c>
    </row>
    <row r="39928">
      <c r="A39928" s="221">
        <v>43701.0</v>
      </c>
      <c r="B39928" s="221">
        <v>21815.0</v>
      </c>
      <c r="C39928" s="221">
        <v>10.0</v>
      </c>
    </row>
    <row r="39929">
      <c r="A39929" s="221">
        <v>43701.0</v>
      </c>
      <c r="B39929" s="221">
        <v>28361.0</v>
      </c>
      <c r="C39929" s="221">
        <v>64.0</v>
      </c>
    </row>
    <row r="39930">
      <c r="A39930" s="221">
        <v>43701.0</v>
      </c>
      <c r="B39930" s="221">
        <v>28362.0</v>
      </c>
      <c r="C39930" s="221">
        <v>54.0</v>
      </c>
    </row>
    <row r="39931">
      <c r="A39931" s="221">
        <v>43701.0</v>
      </c>
      <c r="B39931" s="221">
        <v>28363.0</v>
      </c>
      <c r="C39931" s="221">
        <v>42.0</v>
      </c>
    </row>
    <row r="39932">
      <c r="A39932" s="221">
        <v>43701.0</v>
      </c>
      <c r="B39932" s="221">
        <v>28364.0</v>
      </c>
      <c r="C39932" s="221">
        <v>36.0</v>
      </c>
    </row>
    <row r="39933">
      <c r="A39933" s="221">
        <v>43701.0</v>
      </c>
      <c r="B39933" s="221">
        <v>28365.0</v>
      </c>
      <c r="C39933" s="221">
        <v>22.0</v>
      </c>
    </row>
    <row r="39934">
      <c r="A39934" s="221">
        <v>43701.0</v>
      </c>
      <c r="B39934" s="221">
        <v>28366.0</v>
      </c>
      <c r="C39934" s="221">
        <v>10.0</v>
      </c>
    </row>
    <row r="39935">
      <c r="A39935" s="221">
        <v>43704.0</v>
      </c>
      <c r="B39935" s="221">
        <v>25590.0</v>
      </c>
      <c r="C39935" s="221">
        <v>72000.0</v>
      </c>
    </row>
    <row r="39936">
      <c r="A39936" s="221">
        <v>43704.0</v>
      </c>
      <c r="B39936" s="221">
        <v>25591.0</v>
      </c>
      <c r="C39936" s="221">
        <v>120000.0</v>
      </c>
    </row>
    <row r="39937">
      <c r="A39937" s="221">
        <v>43704.0</v>
      </c>
      <c r="B39937" s="221">
        <v>25592.0</v>
      </c>
      <c r="C39937" s="221">
        <v>120000.0</v>
      </c>
    </row>
    <row r="39938">
      <c r="A39938" s="221">
        <v>43704.0</v>
      </c>
      <c r="B39938" s="221">
        <v>25593.0</v>
      </c>
      <c r="C39938" s="221">
        <v>120000.0</v>
      </c>
    </row>
    <row r="39939">
      <c r="A39939" s="221">
        <v>43704.0</v>
      </c>
      <c r="B39939" s="221">
        <v>25594.0</v>
      </c>
      <c r="C39939" s="221">
        <v>120000.0</v>
      </c>
    </row>
    <row r="39940">
      <c r="A39940" s="221">
        <v>43704.0</v>
      </c>
      <c r="B39940" s="221">
        <v>25597.0</v>
      </c>
      <c r="C39940" s="221">
        <v>120000.0</v>
      </c>
    </row>
    <row r="39941">
      <c r="A39941" s="221">
        <v>43704.0</v>
      </c>
      <c r="B39941" s="221">
        <v>25598.0</v>
      </c>
      <c r="C39941" s="221">
        <v>36000.0</v>
      </c>
    </row>
    <row r="39942">
      <c r="A39942" s="221">
        <v>43704.0</v>
      </c>
      <c r="B39942" s="221">
        <v>25599.0</v>
      </c>
      <c r="C39942" s="221">
        <v>120000.0</v>
      </c>
    </row>
    <row r="39943">
      <c r="A39943" s="221">
        <v>43704.0</v>
      </c>
      <c r="B39943" s="221">
        <v>25601.0</v>
      </c>
      <c r="C39943" s="221">
        <v>108000.0</v>
      </c>
    </row>
    <row r="39944">
      <c r="A39944" s="221">
        <v>43704.0</v>
      </c>
      <c r="B39944" s="221">
        <v>25604.0</v>
      </c>
      <c r="C39944" s="221">
        <v>120000.0</v>
      </c>
    </row>
    <row r="39945">
      <c r="A39945" s="221">
        <v>43705.0</v>
      </c>
      <c r="B39945" s="221">
        <v>25609.0</v>
      </c>
      <c r="C39945" s="221">
        <v>2500.0</v>
      </c>
    </row>
    <row r="39946">
      <c r="A39946" s="221">
        <v>43705.0</v>
      </c>
      <c r="B39946" s="221">
        <v>25610.0</v>
      </c>
      <c r="C39946" s="221">
        <v>25000.0</v>
      </c>
    </row>
    <row r="39947">
      <c r="A39947" s="221">
        <v>43705.0</v>
      </c>
      <c r="B39947" s="221">
        <v>25611.0</v>
      </c>
      <c r="C39947" s="221">
        <v>150000.0</v>
      </c>
    </row>
    <row r="39948">
      <c r="A39948" s="221">
        <v>43705.0</v>
      </c>
      <c r="B39948" s="221">
        <v>25612.0</v>
      </c>
      <c r="C39948" s="221">
        <v>150000.0</v>
      </c>
    </row>
    <row r="39949">
      <c r="A39949" s="221">
        <v>43705.0</v>
      </c>
      <c r="B39949" s="221">
        <v>25613.0</v>
      </c>
      <c r="C39949" s="221">
        <v>25000.0</v>
      </c>
    </row>
    <row r="39950">
      <c r="A39950" s="221">
        <v>43705.0</v>
      </c>
      <c r="B39950" s="221">
        <v>25616.0</v>
      </c>
      <c r="C39950" s="221">
        <v>125000.0</v>
      </c>
    </row>
    <row r="39951">
      <c r="A39951" s="221">
        <v>43705.0</v>
      </c>
      <c r="B39951" s="221">
        <v>25617.0</v>
      </c>
      <c r="C39951" s="221">
        <v>2000.0</v>
      </c>
    </row>
    <row r="39952">
      <c r="A39952" s="221">
        <v>43705.0</v>
      </c>
      <c r="B39952" s="221">
        <v>25618.0</v>
      </c>
      <c r="C39952" s="221">
        <v>150000.0</v>
      </c>
    </row>
    <row r="39953">
      <c r="A39953" s="221">
        <v>43705.0</v>
      </c>
      <c r="B39953" s="221">
        <v>25620.0</v>
      </c>
      <c r="C39953" s="221">
        <v>3500.0</v>
      </c>
    </row>
    <row r="39954">
      <c r="A39954" s="221">
        <v>43705.0</v>
      </c>
      <c r="B39954" s="221">
        <v>25623.0</v>
      </c>
      <c r="C39954" s="221">
        <v>25000.0</v>
      </c>
    </row>
    <row r="39955">
      <c r="A39955" s="221">
        <v>43707.0</v>
      </c>
      <c r="B39955" s="221">
        <v>25590.0</v>
      </c>
      <c r="C39955" s="221">
        <v>7200.0</v>
      </c>
    </row>
    <row r="39956">
      <c r="A39956" s="221">
        <v>43707.0</v>
      </c>
      <c r="B39956" s="221">
        <v>25591.0</v>
      </c>
      <c r="C39956" s="221">
        <v>12000.0</v>
      </c>
    </row>
    <row r="39957">
      <c r="A39957" s="221">
        <v>43707.0</v>
      </c>
      <c r="B39957" s="221">
        <v>25592.0</v>
      </c>
      <c r="C39957" s="221">
        <v>12000.0</v>
      </c>
    </row>
    <row r="39958">
      <c r="A39958" s="221">
        <v>43707.0</v>
      </c>
      <c r="B39958" s="221">
        <v>25593.0</v>
      </c>
      <c r="C39958" s="221">
        <v>12000.0</v>
      </c>
    </row>
    <row r="39959">
      <c r="A39959" s="221">
        <v>43707.0</v>
      </c>
      <c r="B39959" s="221">
        <v>25594.0</v>
      </c>
      <c r="C39959" s="221">
        <v>12000.0</v>
      </c>
    </row>
    <row r="39960">
      <c r="A39960" s="221">
        <v>43707.0</v>
      </c>
      <c r="B39960" s="221">
        <v>25597.0</v>
      </c>
      <c r="C39960" s="221">
        <v>12000.0</v>
      </c>
    </row>
    <row r="39961">
      <c r="A39961" s="221">
        <v>43707.0</v>
      </c>
      <c r="B39961" s="221">
        <v>25598.0</v>
      </c>
      <c r="C39961" s="221">
        <v>3600.0</v>
      </c>
    </row>
    <row r="39962">
      <c r="A39962" s="221">
        <v>43707.0</v>
      </c>
      <c r="B39962" s="221">
        <v>25599.0</v>
      </c>
      <c r="C39962" s="221">
        <v>12000.0</v>
      </c>
    </row>
    <row r="39963">
      <c r="A39963" s="221">
        <v>43707.0</v>
      </c>
      <c r="B39963" s="221">
        <v>25601.0</v>
      </c>
      <c r="C39963" s="221">
        <v>10800.0</v>
      </c>
    </row>
    <row r="39964">
      <c r="A39964" s="221">
        <v>43707.0</v>
      </c>
      <c r="B39964" s="221">
        <v>25604.0</v>
      </c>
      <c r="C39964" s="221">
        <v>12000.0</v>
      </c>
    </row>
    <row r="39965">
      <c r="A39965" s="221">
        <v>43708.0</v>
      </c>
      <c r="B39965" s="221">
        <v>25609.0</v>
      </c>
      <c r="C39965" s="221">
        <v>200.0</v>
      </c>
    </row>
    <row r="39966">
      <c r="A39966" s="221">
        <v>43708.0</v>
      </c>
      <c r="B39966" s="221">
        <v>25610.0</v>
      </c>
      <c r="C39966" s="221">
        <v>2000.0</v>
      </c>
    </row>
    <row r="39967">
      <c r="A39967" s="221">
        <v>43708.0</v>
      </c>
      <c r="B39967" s="221">
        <v>25611.0</v>
      </c>
      <c r="C39967" s="221">
        <v>12000.0</v>
      </c>
    </row>
    <row r="39968">
      <c r="A39968" s="221">
        <v>43708.0</v>
      </c>
      <c r="B39968" s="221">
        <v>25612.0</v>
      </c>
      <c r="C39968" s="221">
        <v>12000.0</v>
      </c>
    </row>
    <row r="39969">
      <c r="A39969" s="221">
        <v>43708.0</v>
      </c>
      <c r="B39969" s="221">
        <v>25613.0</v>
      </c>
      <c r="C39969" s="221">
        <v>2000.0</v>
      </c>
    </row>
    <row r="39970">
      <c r="A39970" s="221">
        <v>43708.0</v>
      </c>
      <c r="B39970" s="221">
        <v>25616.0</v>
      </c>
      <c r="C39970" s="221">
        <v>10000.0</v>
      </c>
    </row>
    <row r="39971">
      <c r="A39971" s="221">
        <v>43708.0</v>
      </c>
      <c r="B39971" s="221">
        <v>25617.0</v>
      </c>
      <c r="C39971" s="221">
        <v>160.0</v>
      </c>
    </row>
    <row r="39972">
      <c r="A39972" s="221">
        <v>43708.0</v>
      </c>
      <c r="B39972" s="221">
        <v>25618.0</v>
      </c>
      <c r="C39972" s="221">
        <v>12000.0</v>
      </c>
    </row>
    <row r="39973">
      <c r="A39973" s="221">
        <v>43708.0</v>
      </c>
      <c r="B39973" s="221">
        <v>25620.0</v>
      </c>
      <c r="C39973" s="221">
        <v>280.0</v>
      </c>
    </row>
    <row r="39974">
      <c r="A39974" s="221">
        <v>43708.0</v>
      </c>
      <c r="B39974" s="221">
        <v>25623.0</v>
      </c>
      <c r="C39974" s="221">
        <v>2000.0</v>
      </c>
    </row>
    <row r="39975">
      <c r="A39975" s="221">
        <v>43709.0</v>
      </c>
      <c r="B39975" s="221">
        <v>25590.0</v>
      </c>
      <c r="C39975" s="221">
        <v>7200.0</v>
      </c>
    </row>
    <row r="39976">
      <c r="A39976" s="221">
        <v>43709.0</v>
      </c>
      <c r="B39976" s="221">
        <v>25591.0</v>
      </c>
      <c r="C39976" s="221">
        <v>12000.0</v>
      </c>
    </row>
    <row r="39977">
      <c r="A39977" s="221">
        <v>43709.0</v>
      </c>
      <c r="B39977" s="221">
        <v>25592.0</v>
      </c>
      <c r="C39977" s="221">
        <v>12000.0</v>
      </c>
    </row>
    <row r="39978">
      <c r="A39978" s="221">
        <v>43709.0</v>
      </c>
      <c r="B39978" s="221">
        <v>25593.0</v>
      </c>
      <c r="C39978" s="221">
        <v>12000.0</v>
      </c>
    </row>
    <row r="39979">
      <c r="A39979" s="221">
        <v>43709.0</v>
      </c>
      <c r="B39979" s="221">
        <v>25594.0</v>
      </c>
      <c r="C39979" s="221">
        <v>12000.0</v>
      </c>
    </row>
    <row r="39980">
      <c r="A39980" s="221">
        <v>43709.0</v>
      </c>
      <c r="B39980" s="221">
        <v>25597.0</v>
      </c>
      <c r="C39980" s="221">
        <v>12000.0</v>
      </c>
    </row>
    <row r="39981">
      <c r="A39981" s="221">
        <v>43709.0</v>
      </c>
      <c r="B39981" s="221">
        <v>25598.0</v>
      </c>
      <c r="C39981" s="221">
        <v>3600.0</v>
      </c>
    </row>
    <row r="39982">
      <c r="A39982" s="221">
        <v>43709.0</v>
      </c>
      <c r="B39982" s="221">
        <v>25599.0</v>
      </c>
      <c r="C39982" s="221">
        <v>12000.0</v>
      </c>
    </row>
    <row r="39983">
      <c r="A39983" s="221">
        <v>43709.0</v>
      </c>
      <c r="B39983" s="221">
        <v>25601.0</v>
      </c>
      <c r="C39983" s="221">
        <v>10800.0</v>
      </c>
    </row>
    <row r="39984">
      <c r="A39984" s="221">
        <v>43709.0</v>
      </c>
      <c r="B39984" s="221">
        <v>25604.0</v>
      </c>
      <c r="C39984" s="221">
        <v>12000.0</v>
      </c>
    </row>
    <row r="39985">
      <c r="A39985" s="221">
        <v>43711.0</v>
      </c>
      <c r="B39985" s="221">
        <v>25609.0</v>
      </c>
      <c r="C39985" s="221">
        <v>200.0</v>
      </c>
    </row>
    <row r="39986">
      <c r="A39986" s="221">
        <v>43711.0</v>
      </c>
      <c r="B39986" s="221">
        <v>25610.0</v>
      </c>
      <c r="C39986" s="221">
        <v>2000.0</v>
      </c>
    </row>
    <row r="39987">
      <c r="A39987" s="221">
        <v>43711.0</v>
      </c>
      <c r="B39987" s="221">
        <v>25611.0</v>
      </c>
      <c r="C39987" s="221">
        <v>12000.0</v>
      </c>
    </row>
    <row r="39988">
      <c r="A39988" s="221">
        <v>43711.0</v>
      </c>
      <c r="B39988" s="221">
        <v>25612.0</v>
      </c>
      <c r="C39988" s="221">
        <v>12000.0</v>
      </c>
    </row>
    <row r="39989">
      <c r="A39989" s="221">
        <v>43711.0</v>
      </c>
      <c r="B39989" s="221">
        <v>25613.0</v>
      </c>
      <c r="C39989" s="221">
        <v>2000.0</v>
      </c>
    </row>
    <row r="39990">
      <c r="A39990" s="221">
        <v>43711.0</v>
      </c>
      <c r="B39990" s="221">
        <v>25616.0</v>
      </c>
      <c r="C39990" s="221">
        <v>10000.0</v>
      </c>
    </row>
    <row r="39991">
      <c r="A39991" s="221">
        <v>43711.0</v>
      </c>
      <c r="B39991" s="221">
        <v>25617.0</v>
      </c>
      <c r="C39991" s="221">
        <v>160.0</v>
      </c>
    </row>
    <row r="39992">
      <c r="A39992" s="221">
        <v>43711.0</v>
      </c>
      <c r="B39992" s="221">
        <v>25618.0</v>
      </c>
      <c r="C39992" s="221">
        <v>12000.0</v>
      </c>
    </row>
    <row r="39993">
      <c r="A39993" s="221">
        <v>43711.0</v>
      </c>
      <c r="B39993" s="221">
        <v>25620.0</v>
      </c>
      <c r="C39993" s="221">
        <v>280.0</v>
      </c>
    </row>
    <row r="39994">
      <c r="A39994" s="221">
        <v>43711.0</v>
      </c>
      <c r="B39994" s="221">
        <v>25623.0</v>
      </c>
      <c r="C39994" s="221">
        <v>2000.0</v>
      </c>
    </row>
    <row r="39995">
      <c r="A39995" s="221">
        <v>43712.0</v>
      </c>
      <c r="B39995" s="221">
        <v>25590.0</v>
      </c>
      <c r="C39995" s="221">
        <v>7200.0</v>
      </c>
    </row>
    <row r="39996">
      <c r="A39996" s="221">
        <v>43712.0</v>
      </c>
      <c r="B39996" s="221">
        <v>25591.0</v>
      </c>
      <c r="C39996" s="221">
        <v>12000.0</v>
      </c>
    </row>
    <row r="39997">
      <c r="A39997" s="221">
        <v>43712.0</v>
      </c>
      <c r="B39997" s="221">
        <v>25592.0</v>
      </c>
      <c r="C39997" s="221">
        <v>12000.0</v>
      </c>
    </row>
    <row r="39998">
      <c r="A39998" s="221">
        <v>43712.0</v>
      </c>
      <c r="B39998" s="221">
        <v>25593.0</v>
      </c>
      <c r="C39998" s="221">
        <v>12000.0</v>
      </c>
    </row>
    <row r="39999">
      <c r="A39999" s="221">
        <v>43712.0</v>
      </c>
      <c r="B39999" s="221">
        <v>25594.0</v>
      </c>
      <c r="C39999" s="221">
        <v>12000.0</v>
      </c>
    </row>
    <row r="40000">
      <c r="A40000" s="221">
        <v>43712.0</v>
      </c>
      <c r="B40000" s="221">
        <v>25597.0</v>
      </c>
      <c r="C40000" s="221">
        <v>12000.0</v>
      </c>
    </row>
    <row r="40001">
      <c r="A40001" s="221">
        <v>43712.0</v>
      </c>
      <c r="B40001" s="221">
        <v>25598.0</v>
      </c>
      <c r="C40001" s="221">
        <v>3600.0</v>
      </c>
    </row>
    <row r="40002">
      <c r="A40002" s="221">
        <v>43712.0</v>
      </c>
      <c r="B40002" s="221">
        <v>25599.0</v>
      </c>
      <c r="C40002" s="221">
        <v>12000.0</v>
      </c>
    </row>
    <row r="40003">
      <c r="A40003" s="221">
        <v>43712.0</v>
      </c>
      <c r="B40003" s="221">
        <v>25601.0</v>
      </c>
      <c r="C40003" s="221">
        <v>10800.0</v>
      </c>
    </row>
    <row r="40004">
      <c r="A40004" s="221">
        <v>43712.0</v>
      </c>
      <c r="B40004" s="221">
        <v>25604.0</v>
      </c>
      <c r="C40004" s="221">
        <v>12000.0</v>
      </c>
    </row>
    <row r="40005">
      <c r="A40005" s="221">
        <v>43713.0</v>
      </c>
      <c r="B40005" s="221">
        <v>25609.0</v>
      </c>
      <c r="C40005" s="221">
        <v>200.0</v>
      </c>
    </row>
    <row r="40006">
      <c r="A40006" s="221">
        <v>43713.0</v>
      </c>
      <c r="B40006" s="221">
        <v>25610.0</v>
      </c>
      <c r="C40006" s="221">
        <v>2000.0</v>
      </c>
    </row>
    <row r="40007">
      <c r="A40007" s="221">
        <v>43713.0</v>
      </c>
      <c r="B40007" s="221">
        <v>25611.0</v>
      </c>
      <c r="C40007" s="221">
        <v>12000.0</v>
      </c>
    </row>
    <row r="40008">
      <c r="A40008" s="221">
        <v>43713.0</v>
      </c>
      <c r="B40008" s="221">
        <v>25612.0</v>
      </c>
      <c r="C40008" s="221">
        <v>12000.0</v>
      </c>
    </row>
    <row r="40009">
      <c r="A40009" s="221">
        <v>43713.0</v>
      </c>
      <c r="B40009" s="221">
        <v>25613.0</v>
      </c>
      <c r="C40009" s="221">
        <v>2000.0</v>
      </c>
    </row>
    <row r="40010">
      <c r="A40010" s="221">
        <v>43713.0</v>
      </c>
      <c r="B40010" s="221">
        <v>25616.0</v>
      </c>
      <c r="C40010" s="221">
        <v>10000.0</v>
      </c>
    </row>
    <row r="40011">
      <c r="A40011" s="221">
        <v>43713.0</v>
      </c>
      <c r="B40011" s="221">
        <v>25617.0</v>
      </c>
      <c r="C40011" s="221">
        <v>160.0</v>
      </c>
    </row>
    <row r="40012">
      <c r="A40012" s="221">
        <v>43713.0</v>
      </c>
      <c r="B40012" s="221">
        <v>25618.0</v>
      </c>
      <c r="C40012" s="221">
        <v>12000.0</v>
      </c>
    </row>
    <row r="40013">
      <c r="A40013" s="221">
        <v>43713.0</v>
      </c>
      <c r="B40013" s="221">
        <v>25620.0</v>
      </c>
      <c r="C40013" s="221">
        <v>280.0</v>
      </c>
    </row>
    <row r="40014">
      <c r="A40014" s="221">
        <v>43713.0</v>
      </c>
      <c r="B40014" s="221">
        <v>25623.0</v>
      </c>
      <c r="C40014" s="221">
        <v>2000.0</v>
      </c>
    </row>
    <row r="40015">
      <c r="A40015" s="221">
        <v>43714.0</v>
      </c>
      <c r="B40015" s="221">
        <v>25590.0</v>
      </c>
      <c r="C40015" s="221">
        <v>7200.0</v>
      </c>
    </row>
    <row r="40016">
      <c r="A40016" s="221">
        <v>43714.0</v>
      </c>
      <c r="B40016" s="221">
        <v>25591.0</v>
      </c>
      <c r="C40016" s="221">
        <v>12000.0</v>
      </c>
    </row>
    <row r="40017">
      <c r="A40017" s="221">
        <v>43714.0</v>
      </c>
      <c r="B40017" s="221">
        <v>25592.0</v>
      </c>
      <c r="C40017" s="221">
        <v>12000.0</v>
      </c>
    </row>
    <row r="40018">
      <c r="A40018" s="221">
        <v>43714.0</v>
      </c>
      <c r="B40018" s="221">
        <v>25593.0</v>
      </c>
      <c r="C40018" s="221">
        <v>12000.0</v>
      </c>
    </row>
    <row r="40019">
      <c r="A40019" s="221">
        <v>43714.0</v>
      </c>
      <c r="B40019" s="221">
        <v>25594.0</v>
      </c>
      <c r="C40019" s="221">
        <v>12000.0</v>
      </c>
    </row>
    <row r="40020">
      <c r="A40020" s="221">
        <v>43714.0</v>
      </c>
      <c r="B40020" s="221">
        <v>25597.0</v>
      </c>
      <c r="C40020" s="221">
        <v>12000.0</v>
      </c>
    </row>
    <row r="40021">
      <c r="A40021" s="221">
        <v>43714.0</v>
      </c>
      <c r="B40021" s="221">
        <v>25598.0</v>
      </c>
      <c r="C40021" s="221">
        <v>3600.0</v>
      </c>
    </row>
    <row r="40022">
      <c r="A40022" s="221">
        <v>43714.0</v>
      </c>
      <c r="B40022" s="221">
        <v>25599.0</v>
      </c>
      <c r="C40022" s="221">
        <v>12000.0</v>
      </c>
    </row>
    <row r="40023">
      <c r="A40023" s="221">
        <v>43714.0</v>
      </c>
      <c r="B40023" s="221">
        <v>25601.0</v>
      </c>
      <c r="C40023" s="221">
        <v>10800.0</v>
      </c>
    </row>
    <row r="40024">
      <c r="A40024" s="221">
        <v>43714.0</v>
      </c>
      <c r="B40024" s="221">
        <v>25604.0</v>
      </c>
      <c r="C40024" s="221">
        <v>12000.0</v>
      </c>
    </row>
    <row r="40025">
      <c r="A40025" s="221">
        <v>43715.0</v>
      </c>
      <c r="B40025" s="221">
        <v>25609.0</v>
      </c>
      <c r="C40025" s="221">
        <v>200.0</v>
      </c>
    </row>
    <row r="40026">
      <c r="A40026" s="221">
        <v>43715.0</v>
      </c>
      <c r="B40026" s="221">
        <v>25610.0</v>
      </c>
      <c r="C40026" s="221">
        <v>2000.0</v>
      </c>
    </row>
    <row r="40027">
      <c r="A40027" s="221">
        <v>43715.0</v>
      </c>
      <c r="B40027" s="221">
        <v>25611.0</v>
      </c>
      <c r="C40027" s="221">
        <v>12000.0</v>
      </c>
    </row>
    <row r="40028">
      <c r="A40028" s="221">
        <v>43715.0</v>
      </c>
      <c r="B40028" s="221">
        <v>25612.0</v>
      </c>
      <c r="C40028" s="221">
        <v>12000.0</v>
      </c>
    </row>
    <row r="40029">
      <c r="A40029" s="221">
        <v>43715.0</v>
      </c>
      <c r="B40029" s="221">
        <v>25613.0</v>
      </c>
      <c r="C40029" s="221">
        <v>2000.0</v>
      </c>
    </row>
    <row r="40030">
      <c r="A40030" s="221">
        <v>43715.0</v>
      </c>
      <c r="B40030" s="221">
        <v>25616.0</v>
      </c>
      <c r="C40030" s="221">
        <v>10000.0</v>
      </c>
    </row>
    <row r="40031">
      <c r="A40031" s="221">
        <v>43715.0</v>
      </c>
      <c r="B40031" s="221">
        <v>25617.0</v>
      </c>
      <c r="C40031" s="221">
        <v>160.0</v>
      </c>
    </row>
    <row r="40032">
      <c r="A40032" s="221">
        <v>43715.0</v>
      </c>
      <c r="B40032" s="221">
        <v>25618.0</v>
      </c>
      <c r="C40032" s="221">
        <v>12000.0</v>
      </c>
    </row>
    <row r="40033">
      <c r="A40033" s="221">
        <v>43715.0</v>
      </c>
      <c r="B40033" s="221">
        <v>25620.0</v>
      </c>
      <c r="C40033" s="221">
        <v>280.0</v>
      </c>
    </row>
    <row r="40034">
      <c r="A40034" s="221">
        <v>43715.0</v>
      </c>
      <c r="B40034" s="221">
        <v>25623.0</v>
      </c>
      <c r="C40034" s="221">
        <v>2000.0</v>
      </c>
    </row>
    <row r="40035">
      <c r="A40035" s="221">
        <v>43716.0</v>
      </c>
      <c r="B40035" s="221">
        <v>25590.0</v>
      </c>
      <c r="C40035" s="221">
        <v>7200.0</v>
      </c>
    </row>
    <row r="40036">
      <c r="A40036" s="221">
        <v>43716.0</v>
      </c>
      <c r="B40036" s="221">
        <v>25591.0</v>
      </c>
      <c r="C40036" s="221">
        <v>12000.0</v>
      </c>
    </row>
    <row r="40037">
      <c r="A40037" s="221">
        <v>43716.0</v>
      </c>
      <c r="B40037" s="221">
        <v>25592.0</v>
      </c>
      <c r="C40037" s="221">
        <v>12000.0</v>
      </c>
    </row>
    <row r="40038">
      <c r="A40038" s="221">
        <v>43716.0</v>
      </c>
      <c r="B40038" s="221">
        <v>25593.0</v>
      </c>
      <c r="C40038" s="221">
        <v>12000.0</v>
      </c>
    </row>
    <row r="40039">
      <c r="A40039" s="221">
        <v>43716.0</v>
      </c>
      <c r="B40039" s="221">
        <v>25594.0</v>
      </c>
      <c r="C40039" s="221">
        <v>12000.0</v>
      </c>
    </row>
    <row r="40040">
      <c r="A40040" s="221">
        <v>43716.0</v>
      </c>
      <c r="B40040" s="221">
        <v>25597.0</v>
      </c>
      <c r="C40040" s="221">
        <v>12000.0</v>
      </c>
    </row>
    <row r="40041">
      <c r="A40041" s="221">
        <v>43716.0</v>
      </c>
      <c r="B40041" s="221">
        <v>25598.0</v>
      </c>
      <c r="C40041" s="221">
        <v>3600.0</v>
      </c>
    </row>
    <row r="40042">
      <c r="A40042" s="221">
        <v>43716.0</v>
      </c>
      <c r="B40042" s="221">
        <v>25599.0</v>
      </c>
      <c r="C40042" s="221">
        <v>12000.0</v>
      </c>
    </row>
    <row r="40043">
      <c r="A40043" s="221">
        <v>43716.0</v>
      </c>
      <c r="B40043" s="221">
        <v>25601.0</v>
      </c>
      <c r="C40043" s="221">
        <v>10800.0</v>
      </c>
    </row>
    <row r="40044">
      <c r="A40044" s="221">
        <v>43716.0</v>
      </c>
      <c r="B40044" s="221">
        <v>25604.0</v>
      </c>
      <c r="C40044" s="221">
        <v>12000.0</v>
      </c>
    </row>
    <row r="40045">
      <c r="A40045" s="221">
        <v>43717.0</v>
      </c>
      <c r="B40045" s="221">
        <v>25609.0</v>
      </c>
      <c r="C40045" s="221">
        <v>200.0</v>
      </c>
    </row>
    <row r="40046">
      <c r="A40046" s="221">
        <v>43717.0</v>
      </c>
      <c r="B40046" s="221">
        <v>25610.0</v>
      </c>
      <c r="C40046" s="221">
        <v>2000.0</v>
      </c>
    </row>
    <row r="40047">
      <c r="A40047" s="221">
        <v>43717.0</v>
      </c>
      <c r="B40047" s="221">
        <v>25611.0</v>
      </c>
      <c r="C40047" s="221">
        <v>12000.0</v>
      </c>
    </row>
    <row r="40048">
      <c r="A40048" s="221">
        <v>43717.0</v>
      </c>
      <c r="B40048" s="221">
        <v>25612.0</v>
      </c>
      <c r="C40048" s="221">
        <v>12000.0</v>
      </c>
    </row>
    <row r="40049">
      <c r="A40049" s="221">
        <v>43717.0</v>
      </c>
      <c r="B40049" s="221">
        <v>25613.0</v>
      </c>
      <c r="C40049" s="221">
        <v>2000.0</v>
      </c>
    </row>
    <row r="40050">
      <c r="A40050" s="221">
        <v>43717.0</v>
      </c>
      <c r="B40050" s="221">
        <v>25616.0</v>
      </c>
      <c r="C40050" s="221">
        <v>10000.0</v>
      </c>
    </row>
    <row r="40051">
      <c r="A40051" s="221">
        <v>43717.0</v>
      </c>
      <c r="B40051" s="221">
        <v>25617.0</v>
      </c>
      <c r="C40051" s="221">
        <v>160.0</v>
      </c>
    </row>
    <row r="40052">
      <c r="A40052" s="221">
        <v>43717.0</v>
      </c>
      <c r="B40052" s="221">
        <v>25618.0</v>
      </c>
      <c r="C40052" s="221">
        <v>12000.0</v>
      </c>
    </row>
    <row r="40053">
      <c r="A40053" s="221">
        <v>43717.0</v>
      </c>
      <c r="B40053" s="221">
        <v>25620.0</v>
      </c>
      <c r="C40053" s="221">
        <v>280.0</v>
      </c>
    </row>
    <row r="40054">
      <c r="A40054" s="221">
        <v>43717.0</v>
      </c>
      <c r="B40054" s="221">
        <v>25623.0</v>
      </c>
      <c r="C40054" s="221">
        <v>2000.0</v>
      </c>
    </row>
    <row r="40055">
      <c r="A40055" s="221">
        <v>43718.0</v>
      </c>
      <c r="B40055" s="221">
        <v>25590.0</v>
      </c>
      <c r="C40055" s="221">
        <v>7200.0</v>
      </c>
    </row>
    <row r="40056">
      <c r="A40056" s="221">
        <v>43718.0</v>
      </c>
      <c r="B40056" s="221">
        <v>25591.0</v>
      </c>
      <c r="C40056" s="221">
        <v>12000.0</v>
      </c>
    </row>
    <row r="40057">
      <c r="A40057" s="221">
        <v>43718.0</v>
      </c>
      <c r="B40057" s="221">
        <v>25592.0</v>
      </c>
      <c r="C40057" s="221">
        <v>12000.0</v>
      </c>
    </row>
    <row r="40058">
      <c r="A40058" s="221">
        <v>43718.0</v>
      </c>
      <c r="B40058" s="221">
        <v>25593.0</v>
      </c>
      <c r="C40058" s="221">
        <v>12000.0</v>
      </c>
    </row>
    <row r="40059">
      <c r="A40059" s="221">
        <v>43718.0</v>
      </c>
      <c r="B40059" s="221">
        <v>25594.0</v>
      </c>
      <c r="C40059" s="221">
        <v>12000.0</v>
      </c>
    </row>
    <row r="40060">
      <c r="A40060" s="221">
        <v>43718.0</v>
      </c>
      <c r="B40060" s="221">
        <v>25597.0</v>
      </c>
      <c r="C40060" s="221">
        <v>12000.0</v>
      </c>
    </row>
    <row r="40061">
      <c r="A40061" s="221">
        <v>43718.0</v>
      </c>
      <c r="B40061" s="221">
        <v>25598.0</v>
      </c>
      <c r="C40061" s="221">
        <v>3600.0</v>
      </c>
    </row>
    <row r="40062">
      <c r="A40062" s="221">
        <v>43718.0</v>
      </c>
      <c r="B40062" s="221">
        <v>25599.0</v>
      </c>
      <c r="C40062" s="221">
        <v>12000.0</v>
      </c>
    </row>
    <row r="40063">
      <c r="A40063" s="221">
        <v>43718.0</v>
      </c>
      <c r="B40063" s="221">
        <v>25601.0</v>
      </c>
      <c r="C40063" s="221">
        <v>10800.0</v>
      </c>
    </row>
    <row r="40064">
      <c r="A40064" s="221">
        <v>43718.0</v>
      </c>
      <c r="B40064" s="221">
        <v>25604.0</v>
      </c>
      <c r="C40064" s="221">
        <v>12000.0</v>
      </c>
    </row>
    <row r="40065">
      <c r="A40065" s="221">
        <v>43719.0</v>
      </c>
      <c r="B40065" s="221">
        <v>25609.0</v>
      </c>
      <c r="C40065" s="221">
        <v>200.0</v>
      </c>
    </row>
    <row r="40066">
      <c r="A40066" s="221">
        <v>43719.0</v>
      </c>
      <c r="B40066" s="221">
        <v>25610.0</v>
      </c>
      <c r="C40066" s="221">
        <v>2000.0</v>
      </c>
    </row>
    <row r="40067">
      <c r="A40067" s="221">
        <v>43719.0</v>
      </c>
      <c r="B40067" s="221">
        <v>25611.0</v>
      </c>
      <c r="C40067" s="221">
        <v>12000.0</v>
      </c>
    </row>
    <row r="40068">
      <c r="A40068" s="221">
        <v>43719.0</v>
      </c>
      <c r="B40068" s="221">
        <v>25612.0</v>
      </c>
      <c r="C40068" s="221">
        <v>12000.0</v>
      </c>
    </row>
    <row r="40069">
      <c r="A40069" s="221">
        <v>43719.0</v>
      </c>
      <c r="B40069" s="221">
        <v>25613.0</v>
      </c>
      <c r="C40069" s="221">
        <v>2000.0</v>
      </c>
    </row>
    <row r="40070">
      <c r="A40070" s="221">
        <v>43719.0</v>
      </c>
      <c r="B40070" s="221">
        <v>25616.0</v>
      </c>
      <c r="C40070" s="221">
        <v>10000.0</v>
      </c>
    </row>
    <row r="40071">
      <c r="A40071" s="221">
        <v>43719.0</v>
      </c>
      <c r="B40071" s="221">
        <v>25617.0</v>
      </c>
      <c r="C40071" s="221">
        <v>160.0</v>
      </c>
    </row>
    <row r="40072">
      <c r="A40072" s="221">
        <v>43719.0</v>
      </c>
      <c r="B40072" s="221">
        <v>25618.0</v>
      </c>
      <c r="C40072" s="221">
        <v>12000.0</v>
      </c>
    </row>
    <row r="40073">
      <c r="A40073" s="221">
        <v>43719.0</v>
      </c>
      <c r="B40073" s="221">
        <v>25620.0</v>
      </c>
      <c r="C40073" s="221">
        <v>280.0</v>
      </c>
    </row>
    <row r="40074">
      <c r="A40074" s="221">
        <v>43719.0</v>
      </c>
      <c r="B40074" s="221">
        <v>25623.0</v>
      </c>
      <c r="C40074" s="221">
        <v>2000.0</v>
      </c>
    </row>
    <row r="40075">
      <c r="A40075" s="221">
        <v>43720.0</v>
      </c>
      <c r="B40075" s="221">
        <v>25590.0</v>
      </c>
      <c r="C40075" s="221">
        <v>7200.0</v>
      </c>
    </row>
    <row r="40076">
      <c r="A40076" s="221">
        <v>43720.0</v>
      </c>
      <c r="B40076" s="221">
        <v>25591.0</v>
      </c>
      <c r="C40076" s="221">
        <v>12000.0</v>
      </c>
    </row>
    <row r="40077">
      <c r="A40077" s="221">
        <v>43720.0</v>
      </c>
      <c r="B40077" s="221">
        <v>25592.0</v>
      </c>
      <c r="C40077" s="221">
        <v>12000.0</v>
      </c>
    </row>
    <row r="40078">
      <c r="A40078" s="221">
        <v>43720.0</v>
      </c>
      <c r="B40078" s="221">
        <v>25593.0</v>
      </c>
      <c r="C40078" s="221">
        <v>12000.0</v>
      </c>
    </row>
    <row r="40079">
      <c r="A40079" s="221">
        <v>43720.0</v>
      </c>
      <c r="B40079" s="221">
        <v>25594.0</v>
      </c>
      <c r="C40079" s="221">
        <v>12000.0</v>
      </c>
    </row>
    <row r="40080">
      <c r="A40080" s="221">
        <v>43720.0</v>
      </c>
      <c r="B40080" s="221">
        <v>25597.0</v>
      </c>
      <c r="C40080" s="221">
        <v>12000.0</v>
      </c>
    </row>
    <row r="40081">
      <c r="A40081" s="221">
        <v>43720.0</v>
      </c>
      <c r="B40081" s="221">
        <v>25598.0</v>
      </c>
      <c r="C40081" s="221">
        <v>3600.0</v>
      </c>
    </row>
    <row r="40082">
      <c r="A40082" s="221">
        <v>43720.0</v>
      </c>
      <c r="B40082" s="221">
        <v>25599.0</v>
      </c>
      <c r="C40082" s="221">
        <v>12000.0</v>
      </c>
    </row>
    <row r="40083">
      <c r="A40083" s="221">
        <v>43720.0</v>
      </c>
      <c r="B40083" s="221">
        <v>25601.0</v>
      </c>
      <c r="C40083" s="221">
        <v>10800.0</v>
      </c>
    </row>
    <row r="40084">
      <c r="A40084" s="221">
        <v>43720.0</v>
      </c>
      <c r="B40084" s="221">
        <v>25604.0</v>
      </c>
      <c r="C40084" s="221">
        <v>12000.0</v>
      </c>
    </row>
    <row r="40085">
      <c r="A40085" s="221">
        <v>43721.0</v>
      </c>
      <c r="B40085" s="221">
        <v>25609.0</v>
      </c>
      <c r="C40085" s="221">
        <v>200.0</v>
      </c>
    </row>
    <row r="40086">
      <c r="A40086" s="221">
        <v>43721.0</v>
      </c>
      <c r="B40086" s="221">
        <v>25610.0</v>
      </c>
      <c r="C40086" s="221">
        <v>2000.0</v>
      </c>
    </row>
    <row r="40087">
      <c r="A40087" s="221">
        <v>43721.0</v>
      </c>
      <c r="B40087" s="221">
        <v>25611.0</v>
      </c>
      <c r="C40087" s="221">
        <v>12000.0</v>
      </c>
    </row>
    <row r="40088">
      <c r="A40088" s="221">
        <v>43721.0</v>
      </c>
      <c r="B40088" s="221">
        <v>25612.0</v>
      </c>
      <c r="C40088" s="221">
        <v>12000.0</v>
      </c>
    </row>
    <row r="40089">
      <c r="A40089" s="221">
        <v>43721.0</v>
      </c>
      <c r="B40089" s="221">
        <v>25613.0</v>
      </c>
      <c r="C40089" s="221">
        <v>2000.0</v>
      </c>
    </row>
    <row r="40090">
      <c r="A40090" s="221">
        <v>43721.0</v>
      </c>
      <c r="B40090" s="221">
        <v>25616.0</v>
      </c>
      <c r="C40090" s="221">
        <v>10000.0</v>
      </c>
    </row>
    <row r="40091">
      <c r="A40091" s="221">
        <v>43721.0</v>
      </c>
      <c r="B40091" s="221">
        <v>25617.0</v>
      </c>
      <c r="C40091" s="221">
        <v>160.0</v>
      </c>
    </row>
    <row r="40092">
      <c r="A40092" s="221">
        <v>43721.0</v>
      </c>
      <c r="B40092" s="221">
        <v>25618.0</v>
      </c>
      <c r="C40092" s="221">
        <v>12000.0</v>
      </c>
    </row>
    <row r="40093">
      <c r="A40093" s="221">
        <v>43721.0</v>
      </c>
      <c r="B40093" s="221">
        <v>25620.0</v>
      </c>
      <c r="C40093" s="221">
        <v>280.0</v>
      </c>
    </row>
    <row r="40094">
      <c r="A40094" s="221">
        <v>43721.0</v>
      </c>
      <c r="B40094" s="221">
        <v>25623.0</v>
      </c>
      <c r="C40094" s="221">
        <v>2000.0</v>
      </c>
    </row>
    <row r="40095">
      <c r="A40095" s="221">
        <v>43722.0</v>
      </c>
      <c r="B40095" s="221">
        <v>25588.0</v>
      </c>
      <c r="C40095" s="221">
        <v>24000.0</v>
      </c>
    </row>
    <row r="40096">
      <c r="A40096" s="221">
        <v>43722.0</v>
      </c>
      <c r="B40096" s="221">
        <v>25592.0</v>
      </c>
      <c r="C40096" s="221">
        <v>24000.0</v>
      </c>
    </row>
    <row r="40097">
      <c r="A40097" s="221">
        <v>43722.0</v>
      </c>
      <c r="B40097" s="221">
        <v>25593.0</v>
      </c>
      <c r="C40097" s="221">
        <v>24000.0</v>
      </c>
    </row>
    <row r="40098">
      <c r="A40098" s="221">
        <v>43722.0</v>
      </c>
      <c r="B40098" s="221">
        <v>25596.0</v>
      </c>
      <c r="C40098" s="221">
        <v>24000.0</v>
      </c>
    </row>
    <row r="40099">
      <c r="A40099" s="221">
        <v>43722.0</v>
      </c>
      <c r="B40099" s="221">
        <v>25597.0</v>
      </c>
      <c r="C40099" s="221">
        <v>24000.0</v>
      </c>
    </row>
    <row r="40100">
      <c r="A40100" s="221">
        <v>43722.0</v>
      </c>
      <c r="B40100" s="221">
        <v>25599.0</v>
      </c>
      <c r="C40100" s="221">
        <v>24000.0</v>
      </c>
    </row>
    <row r="40101">
      <c r="A40101" s="221">
        <v>43722.0</v>
      </c>
      <c r="B40101" s="221">
        <v>25600.0</v>
      </c>
      <c r="C40101" s="221">
        <v>2400.0</v>
      </c>
    </row>
    <row r="40102">
      <c r="A40102" s="221">
        <v>43722.0</v>
      </c>
      <c r="B40102" s="221">
        <v>25601.0</v>
      </c>
      <c r="C40102" s="221">
        <v>12000.0</v>
      </c>
    </row>
    <row r="40103">
      <c r="A40103" s="221">
        <v>43722.0</v>
      </c>
      <c r="B40103" s="221">
        <v>25602.0</v>
      </c>
      <c r="C40103" s="221">
        <v>24000.0</v>
      </c>
    </row>
    <row r="40104">
      <c r="A40104" s="221">
        <v>43722.0</v>
      </c>
      <c r="B40104" s="221">
        <v>25603.0</v>
      </c>
      <c r="C40104" s="221">
        <v>12000.0</v>
      </c>
    </row>
    <row r="40105">
      <c r="A40105" s="221">
        <v>43723.0</v>
      </c>
      <c r="B40105" s="221">
        <v>25607.0</v>
      </c>
      <c r="C40105" s="221">
        <v>7000.0</v>
      </c>
    </row>
    <row r="40106">
      <c r="A40106" s="221">
        <v>43723.0</v>
      </c>
      <c r="B40106" s="221">
        <v>25611.0</v>
      </c>
      <c r="C40106" s="221">
        <v>7000.0</v>
      </c>
    </row>
    <row r="40107">
      <c r="A40107" s="221">
        <v>43723.0</v>
      </c>
      <c r="B40107" s="221">
        <v>25612.0</v>
      </c>
      <c r="C40107" s="221">
        <v>7000.0</v>
      </c>
    </row>
    <row r="40108">
      <c r="A40108" s="221">
        <v>43723.0</v>
      </c>
      <c r="B40108" s="221">
        <v>25615.0</v>
      </c>
      <c r="C40108" s="221">
        <v>7000.0</v>
      </c>
    </row>
    <row r="40109">
      <c r="A40109" s="221">
        <v>43723.0</v>
      </c>
      <c r="B40109" s="221">
        <v>25616.0</v>
      </c>
      <c r="C40109" s="221">
        <v>7000.0</v>
      </c>
    </row>
    <row r="40110">
      <c r="A40110" s="221">
        <v>43723.0</v>
      </c>
      <c r="B40110" s="221">
        <v>25618.0</v>
      </c>
      <c r="C40110" s="221">
        <v>7000.0</v>
      </c>
    </row>
    <row r="40111">
      <c r="A40111" s="221">
        <v>43723.0</v>
      </c>
      <c r="B40111" s="221">
        <v>25619.0</v>
      </c>
      <c r="C40111" s="221">
        <v>160.0</v>
      </c>
    </row>
    <row r="40112">
      <c r="A40112" s="221">
        <v>43723.0</v>
      </c>
      <c r="B40112" s="221">
        <v>25620.0</v>
      </c>
      <c r="C40112" s="221">
        <v>160.0</v>
      </c>
    </row>
    <row r="40113">
      <c r="A40113" s="221">
        <v>43723.0</v>
      </c>
      <c r="B40113" s="221">
        <v>25621.0</v>
      </c>
      <c r="C40113" s="221">
        <v>13000.0</v>
      </c>
    </row>
    <row r="40114">
      <c r="A40114" s="221">
        <v>43723.0</v>
      </c>
      <c r="B40114" s="221">
        <v>25622.0</v>
      </c>
      <c r="C40114" s="221">
        <v>160.0</v>
      </c>
    </row>
    <row r="40115">
      <c r="A40115" s="221">
        <v>43724.0</v>
      </c>
      <c r="B40115" s="221">
        <v>25588.0</v>
      </c>
      <c r="C40115" s="221">
        <v>24000.0</v>
      </c>
    </row>
    <row r="40116">
      <c r="A40116" s="221">
        <v>43724.0</v>
      </c>
      <c r="B40116" s="221">
        <v>25592.0</v>
      </c>
      <c r="C40116" s="221">
        <v>24000.0</v>
      </c>
    </row>
    <row r="40117">
      <c r="A40117" s="221">
        <v>43724.0</v>
      </c>
      <c r="B40117" s="221">
        <v>25593.0</v>
      </c>
      <c r="C40117" s="221">
        <v>24000.0</v>
      </c>
    </row>
    <row r="40118">
      <c r="A40118" s="221">
        <v>43724.0</v>
      </c>
      <c r="B40118" s="221">
        <v>25596.0</v>
      </c>
      <c r="C40118" s="221">
        <v>24000.0</v>
      </c>
    </row>
    <row r="40119">
      <c r="A40119" s="221">
        <v>43724.0</v>
      </c>
      <c r="B40119" s="221">
        <v>25597.0</v>
      </c>
      <c r="C40119" s="221">
        <v>24000.0</v>
      </c>
    </row>
    <row r="40120">
      <c r="A40120" s="221">
        <v>43724.0</v>
      </c>
      <c r="B40120" s="221">
        <v>25599.0</v>
      </c>
      <c r="C40120" s="221">
        <v>24000.0</v>
      </c>
    </row>
    <row r="40121">
      <c r="A40121" s="221">
        <v>43724.0</v>
      </c>
      <c r="B40121" s="221">
        <v>25600.0</v>
      </c>
      <c r="C40121" s="221">
        <v>2400.0</v>
      </c>
    </row>
    <row r="40122">
      <c r="A40122" s="221">
        <v>43724.0</v>
      </c>
      <c r="B40122" s="221">
        <v>25601.0</v>
      </c>
      <c r="C40122" s="221">
        <v>12000.0</v>
      </c>
    </row>
    <row r="40123">
      <c r="A40123" s="221">
        <v>43724.0</v>
      </c>
      <c r="B40123" s="221">
        <v>25602.0</v>
      </c>
      <c r="C40123" s="221">
        <v>24000.0</v>
      </c>
    </row>
    <row r="40124">
      <c r="A40124" s="221">
        <v>43724.0</v>
      </c>
      <c r="B40124" s="221">
        <v>25603.0</v>
      </c>
      <c r="C40124" s="221">
        <v>12000.0</v>
      </c>
    </row>
    <row r="40125">
      <c r="A40125" s="221">
        <v>43725.0</v>
      </c>
      <c r="B40125" s="221">
        <v>25607.0</v>
      </c>
      <c r="C40125" s="221">
        <v>7000.0</v>
      </c>
    </row>
    <row r="40126">
      <c r="A40126" s="221">
        <v>43725.0</v>
      </c>
      <c r="B40126" s="221">
        <v>25611.0</v>
      </c>
      <c r="C40126" s="221">
        <v>7000.0</v>
      </c>
    </row>
    <row r="40127">
      <c r="A40127" s="221">
        <v>43725.0</v>
      </c>
      <c r="B40127" s="221">
        <v>25612.0</v>
      </c>
      <c r="C40127" s="221">
        <v>7000.0</v>
      </c>
    </row>
    <row r="40128">
      <c r="A40128" s="221">
        <v>43725.0</v>
      </c>
      <c r="B40128" s="221">
        <v>25615.0</v>
      </c>
      <c r="C40128" s="221">
        <v>7000.0</v>
      </c>
    </row>
    <row r="40129">
      <c r="A40129" s="221">
        <v>43725.0</v>
      </c>
      <c r="B40129" s="221">
        <v>25616.0</v>
      </c>
      <c r="C40129" s="221">
        <v>7000.0</v>
      </c>
    </row>
    <row r="40130">
      <c r="A40130" s="221">
        <v>43725.0</v>
      </c>
      <c r="B40130" s="221">
        <v>25618.0</v>
      </c>
      <c r="C40130" s="221">
        <v>7000.0</v>
      </c>
    </row>
    <row r="40131">
      <c r="A40131" s="221">
        <v>43725.0</v>
      </c>
      <c r="B40131" s="221">
        <v>25619.0</v>
      </c>
      <c r="C40131" s="221">
        <v>160.0</v>
      </c>
    </row>
    <row r="40132">
      <c r="A40132" s="221">
        <v>43725.0</v>
      </c>
      <c r="B40132" s="221">
        <v>25620.0</v>
      </c>
      <c r="C40132" s="221">
        <v>160.0</v>
      </c>
    </row>
    <row r="40133">
      <c r="A40133" s="221">
        <v>43725.0</v>
      </c>
      <c r="B40133" s="221">
        <v>25621.0</v>
      </c>
      <c r="C40133" s="221">
        <v>13000.0</v>
      </c>
    </row>
    <row r="40134">
      <c r="A40134" s="221">
        <v>43725.0</v>
      </c>
      <c r="B40134" s="221">
        <v>25622.0</v>
      </c>
      <c r="C40134" s="221">
        <v>160.0</v>
      </c>
    </row>
    <row r="40135">
      <c r="A40135" s="221">
        <v>43726.0</v>
      </c>
      <c r="B40135" s="221">
        <v>25588.0</v>
      </c>
      <c r="C40135" s="221">
        <v>24000.0</v>
      </c>
    </row>
    <row r="40136">
      <c r="A40136" s="221">
        <v>43726.0</v>
      </c>
      <c r="B40136" s="221">
        <v>25592.0</v>
      </c>
      <c r="C40136" s="221">
        <v>24000.0</v>
      </c>
    </row>
    <row r="40137">
      <c r="A40137" s="221">
        <v>43726.0</v>
      </c>
      <c r="B40137" s="221">
        <v>25593.0</v>
      </c>
      <c r="C40137" s="221">
        <v>24000.0</v>
      </c>
    </row>
    <row r="40138">
      <c r="A40138" s="221">
        <v>43726.0</v>
      </c>
      <c r="B40138" s="221">
        <v>25596.0</v>
      </c>
      <c r="C40138" s="221">
        <v>24000.0</v>
      </c>
    </row>
    <row r="40139">
      <c r="A40139" s="221">
        <v>43726.0</v>
      </c>
      <c r="B40139" s="221">
        <v>25597.0</v>
      </c>
      <c r="C40139" s="221">
        <v>24000.0</v>
      </c>
    </row>
    <row r="40140">
      <c r="A40140" s="221">
        <v>43726.0</v>
      </c>
      <c r="B40140" s="221">
        <v>25599.0</v>
      </c>
      <c r="C40140" s="221">
        <v>24000.0</v>
      </c>
    </row>
    <row r="40141">
      <c r="A40141" s="221">
        <v>43726.0</v>
      </c>
      <c r="B40141" s="221">
        <v>25600.0</v>
      </c>
      <c r="C40141" s="221">
        <v>2400.0</v>
      </c>
    </row>
    <row r="40142">
      <c r="A40142" s="221">
        <v>43726.0</v>
      </c>
      <c r="B40142" s="221">
        <v>25601.0</v>
      </c>
      <c r="C40142" s="221">
        <v>12000.0</v>
      </c>
    </row>
    <row r="40143">
      <c r="A40143" s="221">
        <v>43726.0</v>
      </c>
      <c r="B40143" s="221">
        <v>25602.0</v>
      </c>
      <c r="C40143" s="221">
        <v>24000.0</v>
      </c>
    </row>
    <row r="40144">
      <c r="A40144" s="221">
        <v>43726.0</v>
      </c>
      <c r="B40144" s="221">
        <v>25603.0</v>
      </c>
      <c r="C40144" s="221">
        <v>12000.0</v>
      </c>
    </row>
    <row r="40145">
      <c r="A40145" s="221">
        <v>43727.0</v>
      </c>
      <c r="B40145" s="221">
        <v>25607.0</v>
      </c>
      <c r="C40145" s="221">
        <v>7000.0</v>
      </c>
    </row>
    <row r="40146">
      <c r="A40146" s="221">
        <v>43727.0</v>
      </c>
      <c r="B40146" s="221">
        <v>25611.0</v>
      </c>
      <c r="C40146" s="221">
        <v>7000.0</v>
      </c>
    </row>
    <row r="40147">
      <c r="A40147" s="221">
        <v>43727.0</v>
      </c>
      <c r="B40147" s="221">
        <v>25612.0</v>
      </c>
      <c r="C40147" s="221">
        <v>7000.0</v>
      </c>
    </row>
    <row r="40148">
      <c r="A40148" s="221">
        <v>43727.0</v>
      </c>
      <c r="B40148" s="221">
        <v>25615.0</v>
      </c>
      <c r="C40148" s="221">
        <v>7000.0</v>
      </c>
    </row>
    <row r="40149">
      <c r="A40149" s="221">
        <v>43727.0</v>
      </c>
      <c r="B40149" s="221">
        <v>25616.0</v>
      </c>
      <c r="C40149" s="221">
        <v>7000.0</v>
      </c>
    </row>
    <row r="40150">
      <c r="A40150" s="221">
        <v>43727.0</v>
      </c>
      <c r="B40150" s="221">
        <v>25618.0</v>
      </c>
      <c r="C40150" s="221">
        <v>7000.0</v>
      </c>
    </row>
    <row r="40151">
      <c r="A40151" s="221">
        <v>43727.0</v>
      </c>
      <c r="B40151" s="221">
        <v>25619.0</v>
      </c>
      <c r="C40151" s="221">
        <v>160.0</v>
      </c>
    </row>
    <row r="40152">
      <c r="A40152" s="221">
        <v>43727.0</v>
      </c>
      <c r="B40152" s="221">
        <v>25620.0</v>
      </c>
      <c r="C40152" s="221">
        <v>160.0</v>
      </c>
    </row>
    <row r="40153">
      <c r="A40153" s="221">
        <v>43727.0</v>
      </c>
      <c r="B40153" s="221">
        <v>25621.0</v>
      </c>
      <c r="C40153" s="221">
        <v>13000.0</v>
      </c>
    </row>
    <row r="40154">
      <c r="A40154" s="221">
        <v>43727.0</v>
      </c>
      <c r="B40154" s="221">
        <v>25622.0</v>
      </c>
      <c r="C40154" s="221">
        <v>160.0</v>
      </c>
    </row>
    <row r="40155">
      <c r="A40155" s="221">
        <v>43729.0</v>
      </c>
      <c r="B40155" s="221">
        <v>25588.0</v>
      </c>
      <c r="C40155" s="221">
        <v>24000.0</v>
      </c>
    </row>
    <row r="40156">
      <c r="A40156" s="221">
        <v>43729.0</v>
      </c>
      <c r="B40156" s="221">
        <v>25592.0</v>
      </c>
      <c r="C40156" s="221">
        <v>24000.0</v>
      </c>
    </row>
    <row r="40157">
      <c r="A40157" s="221">
        <v>43729.0</v>
      </c>
      <c r="B40157" s="221">
        <v>25593.0</v>
      </c>
      <c r="C40157" s="221">
        <v>24000.0</v>
      </c>
    </row>
    <row r="40158">
      <c r="A40158" s="221">
        <v>43729.0</v>
      </c>
      <c r="B40158" s="221">
        <v>25596.0</v>
      </c>
      <c r="C40158" s="221">
        <v>24000.0</v>
      </c>
    </row>
    <row r="40159">
      <c r="A40159" s="221">
        <v>43729.0</v>
      </c>
      <c r="B40159" s="221">
        <v>25597.0</v>
      </c>
      <c r="C40159" s="221">
        <v>24000.0</v>
      </c>
    </row>
    <row r="40160">
      <c r="A40160" s="221">
        <v>43729.0</v>
      </c>
      <c r="B40160" s="221">
        <v>25599.0</v>
      </c>
      <c r="C40160" s="221">
        <v>24000.0</v>
      </c>
    </row>
    <row r="40161">
      <c r="A40161" s="221">
        <v>43729.0</v>
      </c>
      <c r="B40161" s="221">
        <v>25600.0</v>
      </c>
      <c r="C40161" s="221">
        <v>2400.0</v>
      </c>
    </row>
    <row r="40162">
      <c r="A40162" s="221">
        <v>43729.0</v>
      </c>
      <c r="B40162" s="221">
        <v>25601.0</v>
      </c>
      <c r="C40162" s="221">
        <v>12000.0</v>
      </c>
    </row>
    <row r="40163">
      <c r="A40163" s="221">
        <v>43729.0</v>
      </c>
      <c r="B40163" s="221">
        <v>25602.0</v>
      </c>
      <c r="C40163" s="221">
        <v>24000.0</v>
      </c>
    </row>
    <row r="40164">
      <c r="A40164" s="221">
        <v>43729.0</v>
      </c>
      <c r="B40164" s="221">
        <v>25603.0</v>
      </c>
      <c r="C40164" s="221">
        <v>12000.0</v>
      </c>
    </row>
    <row r="40165">
      <c r="A40165" s="221">
        <v>43730.0</v>
      </c>
      <c r="B40165" s="221">
        <v>25607.0</v>
      </c>
      <c r="C40165" s="221">
        <v>7000.0</v>
      </c>
    </row>
    <row r="40166">
      <c r="A40166" s="221">
        <v>43730.0</v>
      </c>
      <c r="B40166" s="221">
        <v>25611.0</v>
      </c>
      <c r="C40166" s="221">
        <v>7000.0</v>
      </c>
    </row>
    <row r="40167">
      <c r="A40167" s="221">
        <v>43730.0</v>
      </c>
      <c r="B40167" s="221">
        <v>25612.0</v>
      </c>
      <c r="C40167" s="221">
        <v>7000.0</v>
      </c>
    </row>
    <row r="40168">
      <c r="A40168" s="221">
        <v>43730.0</v>
      </c>
      <c r="B40168" s="221">
        <v>25615.0</v>
      </c>
      <c r="C40168" s="221">
        <v>7000.0</v>
      </c>
    </row>
    <row r="40169">
      <c r="A40169" s="221">
        <v>43730.0</v>
      </c>
      <c r="B40169" s="221">
        <v>25616.0</v>
      </c>
      <c r="C40169" s="221">
        <v>7000.0</v>
      </c>
    </row>
    <row r="40170">
      <c r="A40170" s="221">
        <v>43730.0</v>
      </c>
      <c r="B40170" s="221">
        <v>25618.0</v>
      </c>
      <c r="C40170" s="221">
        <v>7000.0</v>
      </c>
    </row>
    <row r="40171">
      <c r="A40171" s="221">
        <v>43730.0</v>
      </c>
      <c r="B40171" s="221">
        <v>25619.0</v>
      </c>
      <c r="C40171" s="221">
        <v>160.0</v>
      </c>
    </row>
    <row r="40172">
      <c r="A40172" s="221">
        <v>43730.0</v>
      </c>
      <c r="B40172" s="221">
        <v>25620.0</v>
      </c>
      <c r="C40172" s="221">
        <v>160.0</v>
      </c>
    </row>
    <row r="40173">
      <c r="A40173" s="221">
        <v>43730.0</v>
      </c>
      <c r="B40173" s="221">
        <v>25621.0</v>
      </c>
      <c r="C40173" s="221">
        <v>13000.0</v>
      </c>
    </row>
    <row r="40174">
      <c r="A40174" s="221">
        <v>43730.0</v>
      </c>
      <c r="B40174" s="221">
        <v>25622.0</v>
      </c>
      <c r="C40174" s="221">
        <v>160.0</v>
      </c>
    </row>
    <row r="40175">
      <c r="A40175" s="221">
        <v>43732.0</v>
      </c>
      <c r="B40175" s="221">
        <v>25590.0</v>
      </c>
      <c r="C40175" s="221">
        <v>960.0</v>
      </c>
    </row>
    <row r="40176">
      <c r="A40176" s="221">
        <v>43732.0</v>
      </c>
      <c r="B40176" s="221">
        <v>25591.0</v>
      </c>
      <c r="C40176" s="221">
        <v>1600.0</v>
      </c>
    </row>
    <row r="40177">
      <c r="A40177" s="221">
        <v>43732.0</v>
      </c>
      <c r="B40177" s="221">
        <v>25592.0</v>
      </c>
      <c r="C40177" s="221">
        <v>1600.0</v>
      </c>
    </row>
    <row r="40178">
      <c r="A40178" s="221">
        <v>43732.0</v>
      </c>
      <c r="B40178" s="221">
        <v>25593.0</v>
      </c>
      <c r="C40178" s="221">
        <v>1600.0</v>
      </c>
    </row>
    <row r="40179">
      <c r="A40179" s="221">
        <v>43732.0</v>
      </c>
      <c r="B40179" s="221">
        <v>25594.0</v>
      </c>
      <c r="C40179" s="221">
        <v>1600.0</v>
      </c>
    </row>
    <row r="40180">
      <c r="A40180" s="221">
        <v>43732.0</v>
      </c>
      <c r="B40180" s="221">
        <v>25597.0</v>
      </c>
      <c r="C40180" s="221">
        <v>1600.0</v>
      </c>
    </row>
    <row r="40181">
      <c r="A40181" s="221">
        <v>43732.0</v>
      </c>
      <c r="B40181" s="221">
        <v>25599.0</v>
      </c>
      <c r="C40181" s="221">
        <v>1600.0</v>
      </c>
    </row>
    <row r="40182">
      <c r="A40182" s="221">
        <v>43732.0</v>
      </c>
      <c r="B40182" s="221">
        <v>25601.0</v>
      </c>
      <c r="C40182" s="221">
        <v>1440.0</v>
      </c>
    </row>
    <row r="40183">
      <c r="A40183" s="221">
        <v>43732.0</v>
      </c>
      <c r="B40183" s="221">
        <v>25604.0</v>
      </c>
      <c r="C40183" s="221">
        <v>1600.0</v>
      </c>
    </row>
    <row r="40184">
      <c r="A40184" s="221">
        <v>43733.0</v>
      </c>
      <c r="B40184" s="221">
        <v>25590.0</v>
      </c>
      <c r="C40184" s="221">
        <v>960.0</v>
      </c>
    </row>
    <row r="40185">
      <c r="A40185" s="221">
        <v>43733.0</v>
      </c>
      <c r="B40185" s="221">
        <v>25591.0</v>
      </c>
      <c r="C40185" s="221">
        <v>1600.0</v>
      </c>
    </row>
    <row r="40186">
      <c r="A40186" s="221">
        <v>43733.0</v>
      </c>
      <c r="B40186" s="221">
        <v>25592.0</v>
      </c>
      <c r="C40186" s="221">
        <v>1600.0</v>
      </c>
    </row>
    <row r="40187">
      <c r="A40187" s="221">
        <v>43733.0</v>
      </c>
      <c r="B40187" s="221">
        <v>25593.0</v>
      </c>
      <c r="C40187" s="221">
        <v>1600.0</v>
      </c>
    </row>
    <row r="40188">
      <c r="A40188" s="221">
        <v>43733.0</v>
      </c>
      <c r="B40188" s="221">
        <v>25594.0</v>
      </c>
      <c r="C40188" s="221">
        <v>1600.0</v>
      </c>
    </row>
    <row r="40189">
      <c r="A40189" s="221">
        <v>43733.0</v>
      </c>
      <c r="B40189" s="221">
        <v>25597.0</v>
      </c>
      <c r="C40189" s="221">
        <v>1600.0</v>
      </c>
    </row>
    <row r="40190">
      <c r="A40190" s="221">
        <v>43733.0</v>
      </c>
      <c r="B40190" s="221">
        <v>25599.0</v>
      </c>
      <c r="C40190" s="221">
        <v>1600.0</v>
      </c>
    </row>
    <row r="40191">
      <c r="A40191" s="221">
        <v>43733.0</v>
      </c>
      <c r="B40191" s="221">
        <v>25601.0</v>
      </c>
      <c r="C40191" s="221">
        <v>1440.0</v>
      </c>
    </row>
    <row r="40192">
      <c r="A40192" s="221">
        <v>43733.0</v>
      </c>
      <c r="B40192" s="221">
        <v>25604.0</v>
      </c>
      <c r="C40192" s="221">
        <v>1600.0</v>
      </c>
    </row>
    <row r="40193">
      <c r="A40193" s="221">
        <v>43734.0</v>
      </c>
      <c r="B40193" s="221">
        <v>25609.0</v>
      </c>
      <c r="C40193" s="221">
        <v>20.0</v>
      </c>
    </row>
    <row r="40194">
      <c r="A40194" s="221">
        <v>43734.0</v>
      </c>
      <c r="B40194" s="221">
        <v>25610.0</v>
      </c>
      <c r="C40194" s="221">
        <v>200.0</v>
      </c>
    </row>
    <row r="40195">
      <c r="A40195" s="221">
        <v>43734.0</v>
      </c>
      <c r="B40195" s="221">
        <v>25611.0</v>
      </c>
      <c r="C40195" s="221">
        <v>1200.0</v>
      </c>
    </row>
    <row r="40196">
      <c r="A40196" s="221">
        <v>43734.0</v>
      </c>
      <c r="B40196" s="221">
        <v>25612.0</v>
      </c>
      <c r="C40196" s="221">
        <v>1200.0</v>
      </c>
    </row>
    <row r="40197">
      <c r="A40197" s="221">
        <v>43734.0</v>
      </c>
      <c r="B40197" s="221">
        <v>25613.0</v>
      </c>
      <c r="C40197" s="221">
        <v>200.0</v>
      </c>
    </row>
    <row r="40198">
      <c r="A40198" s="221">
        <v>43734.0</v>
      </c>
      <c r="B40198" s="221">
        <v>25616.0</v>
      </c>
      <c r="C40198" s="221">
        <v>1000.0</v>
      </c>
    </row>
    <row r="40199">
      <c r="A40199" s="221">
        <v>43734.0</v>
      </c>
      <c r="B40199" s="221">
        <v>25617.0</v>
      </c>
      <c r="C40199" s="221">
        <v>16.0</v>
      </c>
    </row>
    <row r="40200">
      <c r="A40200" s="221">
        <v>43734.0</v>
      </c>
      <c r="B40200" s="221">
        <v>25618.0</v>
      </c>
      <c r="C40200" s="221">
        <v>1200.0</v>
      </c>
    </row>
    <row r="40201">
      <c r="A40201" s="221">
        <v>43734.0</v>
      </c>
      <c r="B40201" s="221">
        <v>25620.0</v>
      </c>
      <c r="C40201" s="221">
        <v>28.0</v>
      </c>
    </row>
    <row r="40202">
      <c r="A40202" s="221">
        <v>43734.0</v>
      </c>
      <c r="B40202" s="221">
        <v>25623.0</v>
      </c>
      <c r="C40202" s="221">
        <v>200.0</v>
      </c>
    </row>
    <row r="40203">
      <c r="A40203" s="221">
        <v>43775.0</v>
      </c>
      <c r="B40203" s="221">
        <v>38.0</v>
      </c>
      <c r="C40203" s="221">
        <v>1.0</v>
      </c>
    </row>
    <row r="40204">
      <c r="A40204" s="221">
        <v>43775.0</v>
      </c>
      <c r="B40204" s="221">
        <v>39.0</v>
      </c>
      <c r="C40204" s="221">
        <v>1.0</v>
      </c>
    </row>
    <row r="40205">
      <c r="A40205" s="221">
        <v>43775.0</v>
      </c>
      <c r="B40205" s="221">
        <v>40.0</v>
      </c>
      <c r="C40205" s="221">
        <v>1.0</v>
      </c>
    </row>
    <row r="40206">
      <c r="A40206" s="221">
        <v>43854.0</v>
      </c>
      <c r="B40206" s="221">
        <v>25609.0</v>
      </c>
      <c r="C40206" s="221">
        <v>20.0</v>
      </c>
    </row>
    <row r="40207">
      <c r="A40207" s="221">
        <v>43854.0</v>
      </c>
      <c r="B40207" s="221">
        <v>25610.0</v>
      </c>
      <c r="C40207" s="221">
        <v>200.0</v>
      </c>
    </row>
    <row r="40208">
      <c r="A40208" s="221">
        <v>43854.0</v>
      </c>
      <c r="B40208" s="221">
        <v>25611.0</v>
      </c>
      <c r="C40208" s="221">
        <v>1200.0</v>
      </c>
    </row>
    <row r="40209">
      <c r="A40209" s="221">
        <v>43854.0</v>
      </c>
      <c r="B40209" s="221">
        <v>25612.0</v>
      </c>
      <c r="C40209" s="221">
        <v>1200.0</v>
      </c>
    </row>
    <row r="40210">
      <c r="A40210" s="221">
        <v>43854.0</v>
      </c>
      <c r="B40210" s="221">
        <v>25613.0</v>
      </c>
      <c r="C40210" s="221">
        <v>200.0</v>
      </c>
    </row>
    <row r="40211">
      <c r="A40211" s="221">
        <v>43854.0</v>
      </c>
      <c r="B40211" s="221">
        <v>25616.0</v>
      </c>
      <c r="C40211" s="221">
        <v>1000.0</v>
      </c>
    </row>
    <row r="40212">
      <c r="A40212" s="221">
        <v>43854.0</v>
      </c>
      <c r="B40212" s="221">
        <v>25617.0</v>
      </c>
      <c r="C40212" s="221">
        <v>16.0</v>
      </c>
    </row>
    <row r="40213">
      <c r="A40213" s="221">
        <v>43854.0</v>
      </c>
      <c r="B40213" s="221">
        <v>25618.0</v>
      </c>
      <c r="C40213" s="221">
        <v>1200.0</v>
      </c>
    </row>
    <row r="40214">
      <c r="A40214" s="221">
        <v>43854.0</v>
      </c>
      <c r="B40214" s="221">
        <v>25620.0</v>
      </c>
      <c r="C40214" s="221">
        <v>28.0</v>
      </c>
    </row>
    <row r="40215">
      <c r="A40215" s="221">
        <v>43854.0</v>
      </c>
      <c r="B40215" s="221">
        <v>25623.0</v>
      </c>
      <c r="C40215" s="221">
        <v>200.0</v>
      </c>
    </row>
    <row r="40216">
      <c r="A40216" s="221">
        <v>43855.0</v>
      </c>
      <c r="B40216" s="221">
        <v>25590.0</v>
      </c>
      <c r="C40216" s="221">
        <v>960.0</v>
      </c>
    </row>
    <row r="40217">
      <c r="A40217" s="221">
        <v>43855.0</v>
      </c>
      <c r="B40217" s="221">
        <v>25591.0</v>
      </c>
      <c r="C40217" s="221">
        <v>1600.0</v>
      </c>
    </row>
    <row r="40218">
      <c r="A40218" s="221">
        <v>43855.0</v>
      </c>
      <c r="B40218" s="221">
        <v>25592.0</v>
      </c>
      <c r="C40218" s="221">
        <v>1600.0</v>
      </c>
    </row>
    <row r="40219">
      <c r="A40219" s="221">
        <v>43855.0</v>
      </c>
      <c r="B40219" s="221">
        <v>25593.0</v>
      </c>
      <c r="C40219" s="221">
        <v>1600.0</v>
      </c>
    </row>
    <row r="40220">
      <c r="A40220" s="221">
        <v>43855.0</v>
      </c>
      <c r="B40220" s="221">
        <v>25594.0</v>
      </c>
      <c r="C40220" s="221">
        <v>1600.0</v>
      </c>
    </row>
    <row r="40221">
      <c r="A40221" s="221">
        <v>43855.0</v>
      </c>
      <c r="B40221" s="221">
        <v>25597.0</v>
      </c>
      <c r="C40221" s="221">
        <v>1600.0</v>
      </c>
    </row>
    <row r="40222">
      <c r="A40222" s="221">
        <v>43855.0</v>
      </c>
      <c r="B40222" s="221">
        <v>25599.0</v>
      </c>
      <c r="C40222" s="221">
        <v>1600.0</v>
      </c>
    </row>
    <row r="40223">
      <c r="A40223" s="221">
        <v>43855.0</v>
      </c>
      <c r="B40223" s="221">
        <v>25601.0</v>
      </c>
      <c r="C40223" s="221">
        <v>1440.0</v>
      </c>
    </row>
    <row r="40224">
      <c r="A40224" s="221">
        <v>43855.0</v>
      </c>
      <c r="B40224" s="221">
        <v>25604.0</v>
      </c>
      <c r="C40224" s="221">
        <v>1600.0</v>
      </c>
    </row>
    <row r="40225">
      <c r="A40225" s="221">
        <v>43856.0</v>
      </c>
      <c r="B40225" s="221">
        <v>25590.0</v>
      </c>
      <c r="C40225" s="221">
        <v>960.0</v>
      </c>
    </row>
    <row r="40226">
      <c r="A40226" s="221">
        <v>43856.0</v>
      </c>
      <c r="B40226" s="221">
        <v>25591.0</v>
      </c>
      <c r="C40226" s="221">
        <v>1600.0</v>
      </c>
    </row>
    <row r="40227">
      <c r="A40227" s="221">
        <v>43856.0</v>
      </c>
      <c r="B40227" s="221">
        <v>25592.0</v>
      </c>
      <c r="C40227" s="221">
        <v>1600.0</v>
      </c>
    </row>
    <row r="40228">
      <c r="A40228" s="221">
        <v>43856.0</v>
      </c>
      <c r="B40228" s="221">
        <v>25593.0</v>
      </c>
      <c r="C40228" s="221">
        <v>1600.0</v>
      </c>
    </row>
    <row r="40229">
      <c r="A40229" s="221">
        <v>43856.0</v>
      </c>
      <c r="B40229" s="221">
        <v>25594.0</v>
      </c>
      <c r="C40229" s="221">
        <v>1600.0</v>
      </c>
    </row>
    <row r="40230">
      <c r="A40230" s="221">
        <v>43856.0</v>
      </c>
      <c r="B40230" s="221">
        <v>25597.0</v>
      </c>
      <c r="C40230" s="221">
        <v>1600.0</v>
      </c>
    </row>
    <row r="40231">
      <c r="A40231" s="221">
        <v>43856.0</v>
      </c>
      <c r="B40231" s="221">
        <v>25599.0</v>
      </c>
      <c r="C40231" s="221">
        <v>1600.0</v>
      </c>
    </row>
    <row r="40232">
      <c r="A40232" s="221">
        <v>43856.0</v>
      </c>
      <c r="B40232" s="221">
        <v>25601.0</v>
      </c>
      <c r="C40232" s="221">
        <v>1440.0</v>
      </c>
    </row>
    <row r="40233">
      <c r="A40233" s="221">
        <v>43856.0</v>
      </c>
      <c r="B40233" s="221">
        <v>25604.0</v>
      </c>
      <c r="C40233" s="221">
        <v>1600.0</v>
      </c>
    </row>
    <row r="40234">
      <c r="A40234" s="221">
        <v>43857.0</v>
      </c>
      <c r="B40234" s="221">
        <v>25609.0</v>
      </c>
      <c r="C40234" s="221">
        <v>20.0</v>
      </c>
    </row>
    <row r="40235">
      <c r="A40235" s="221">
        <v>43857.0</v>
      </c>
      <c r="B40235" s="221">
        <v>25610.0</v>
      </c>
      <c r="C40235" s="221">
        <v>200.0</v>
      </c>
    </row>
    <row r="40236">
      <c r="A40236" s="221">
        <v>43857.0</v>
      </c>
      <c r="B40236" s="221">
        <v>25611.0</v>
      </c>
      <c r="C40236" s="221">
        <v>1200.0</v>
      </c>
    </row>
    <row r="40237">
      <c r="A40237" s="221">
        <v>43857.0</v>
      </c>
      <c r="B40237" s="221">
        <v>25612.0</v>
      </c>
      <c r="C40237" s="221">
        <v>1200.0</v>
      </c>
    </row>
    <row r="40238">
      <c r="A40238" s="221">
        <v>43857.0</v>
      </c>
      <c r="B40238" s="221">
        <v>25613.0</v>
      </c>
      <c r="C40238" s="221">
        <v>200.0</v>
      </c>
    </row>
    <row r="40239">
      <c r="A40239" s="221">
        <v>43857.0</v>
      </c>
      <c r="B40239" s="221">
        <v>25616.0</v>
      </c>
      <c r="C40239" s="221">
        <v>1000.0</v>
      </c>
    </row>
    <row r="40240">
      <c r="A40240" s="221">
        <v>43857.0</v>
      </c>
      <c r="B40240" s="221">
        <v>25617.0</v>
      </c>
      <c r="C40240" s="221">
        <v>16.0</v>
      </c>
    </row>
    <row r="40241">
      <c r="A40241" s="221">
        <v>43857.0</v>
      </c>
      <c r="B40241" s="221">
        <v>25618.0</v>
      </c>
      <c r="C40241" s="221">
        <v>1200.0</v>
      </c>
    </row>
    <row r="40242">
      <c r="A40242" s="221">
        <v>43857.0</v>
      </c>
      <c r="B40242" s="221">
        <v>25620.0</v>
      </c>
      <c r="C40242" s="221">
        <v>28.0</v>
      </c>
    </row>
    <row r="40243">
      <c r="A40243" s="221">
        <v>43857.0</v>
      </c>
      <c r="B40243" s="221">
        <v>25623.0</v>
      </c>
      <c r="C40243" s="221">
        <v>200.0</v>
      </c>
    </row>
    <row r="40244">
      <c r="A40244" s="221">
        <v>43858.0</v>
      </c>
      <c r="B40244" s="221">
        <v>25590.0</v>
      </c>
      <c r="C40244" s="221">
        <v>960.0</v>
      </c>
    </row>
    <row r="40245">
      <c r="A40245" s="221">
        <v>43858.0</v>
      </c>
      <c r="B40245" s="221">
        <v>25591.0</v>
      </c>
      <c r="C40245" s="221">
        <v>1600.0</v>
      </c>
    </row>
    <row r="40246">
      <c r="A40246" s="221">
        <v>43858.0</v>
      </c>
      <c r="B40246" s="221">
        <v>25592.0</v>
      </c>
      <c r="C40246" s="221">
        <v>1600.0</v>
      </c>
    </row>
    <row r="40247">
      <c r="A40247" s="221">
        <v>43858.0</v>
      </c>
      <c r="B40247" s="221">
        <v>25593.0</v>
      </c>
      <c r="C40247" s="221">
        <v>1600.0</v>
      </c>
    </row>
    <row r="40248">
      <c r="A40248" s="221">
        <v>43858.0</v>
      </c>
      <c r="B40248" s="221">
        <v>25594.0</v>
      </c>
      <c r="C40248" s="221">
        <v>1600.0</v>
      </c>
    </row>
    <row r="40249">
      <c r="A40249" s="221">
        <v>43858.0</v>
      </c>
      <c r="B40249" s="221">
        <v>25597.0</v>
      </c>
      <c r="C40249" s="221">
        <v>1600.0</v>
      </c>
    </row>
    <row r="40250">
      <c r="A40250" s="221">
        <v>43858.0</v>
      </c>
      <c r="B40250" s="221">
        <v>25599.0</v>
      </c>
      <c r="C40250" s="221">
        <v>1600.0</v>
      </c>
    </row>
    <row r="40251">
      <c r="A40251" s="221">
        <v>43858.0</v>
      </c>
      <c r="B40251" s="221">
        <v>25601.0</v>
      </c>
      <c r="C40251" s="221">
        <v>1440.0</v>
      </c>
    </row>
    <row r="40252">
      <c r="A40252" s="221">
        <v>43858.0</v>
      </c>
      <c r="B40252" s="221">
        <v>25604.0</v>
      </c>
      <c r="C40252" s="221">
        <v>1600.0</v>
      </c>
    </row>
    <row r="40253">
      <c r="A40253" s="221">
        <v>43859.0</v>
      </c>
      <c r="B40253" s="221">
        <v>25609.0</v>
      </c>
      <c r="C40253" s="221">
        <v>20.0</v>
      </c>
    </row>
    <row r="40254">
      <c r="A40254" s="221">
        <v>43859.0</v>
      </c>
      <c r="B40254" s="221">
        <v>25610.0</v>
      </c>
      <c r="C40254" s="221">
        <v>200.0</v>
      </c>
    </row>
    <row r="40255">
      <c r="A40255" s="221">
        <v>43859.0</v>
      </c>
      <c r="B40255" s="221">
        <v>25611.0</v>
      </c>
      <c r="C40255" s="221">
        <v>1200.0</v>
      </c>
    </row>
    <row r="40256">
      <c r="A40256" s="221">
        <v>43859.0</v>
      </c>
      <c r="B40256" s="221">
        <v>25612.0</v>
      </c>
      <c r="C40256" s="221">
        <v>1200.0</v>
      </c>
    </row>
    <row r="40257">
      <c r="A40257" s="221">
        <v>43859.0</v>
      </c>
      <c r="B40257" s="221">
        <v>25613.0</v>
      </c>
      <c r="C40257" s="221">
        <v>200.0</v>
      </c>
    </row>
    <row r="40258">
      <c r="A40258" s="221">
        <v>43859.0</v>
      </c>
      <c r="B40258" s="221">
        <v>25616.0</v>
      </c>
      <c r="C40258" s="221">
        <v>1000.0</v>
      </c>
    </row>
    <row r="40259">
      <c r="A40259" s="221">
        <v>43859.0</v>
      </c>
      <c r="B40259" s="221">
        <v>25617.0</v>
      </c>
      <c r="C40259" s="221">
        <v>16.0</v>
      </c>
    </row>
    <row r="40260">
      <c r="A40260" s="221">
        <v>43859.0</v>
      </c>
      <c r="B40260" s="221">
        <v>25618.0</v>
      </c>
      <c r="C40260" s="221">
        <v>1200.0</v>
      </c>
    </row>
    <row r="40261">
      <c r="A40261" s="221">
        <v>43859.0</v>
      </c>
      <c r="B40261" s="221">
        <v>25620.0</v>
      </c>
      <c r="C40261" s="221">
        <v>28.0</v>
      </c>
    </row>
    <row r="40262">
      <c r="A40262" s="221">
        <v>43859.0</v>
      </c>
      <c r="B40262" s="221">
        <v>25623.0</v>
      </c>
      <c r="C40262" s="221">
        <v>200.0</v>
      </c>
    </row>
    <row r="40263">
      <c r="A40263" s="221">
        <v>43860.0</v>
      </c>
      <c r="B40263" s="221">
        <v>25590.0</v>
      </c>
      <c r="C40263" s="221">
        <v>960.0</v>
      </c>
    </row>
    <row r="40264">
      <c r="A40264" s="221">
        <v>43860.0</v>
      </c>
      <c r="B40264" s="221">
        <v>25591.0</v>
      </c>
      <c r="C40264" s="221">
        <v>1600.0</v>
      </c>
    </row>
    <row r="40265">
      <c r="A40265" s="221">
        <v>43860.0</v>
      </c>
      <c r="B40265" s="221">
        <v>25592.0</v>
      </c>
      <c r="C40265" s="221">
        <v>1600.0</v>
      </c>
    </row>
    <row r="40266">
      <c r="A40266" s="221">
        <v>43860.0</v>
      </c>
      <c r="B40266" s="221">
        <v>25593.0</v>
      </c>
      <c r="C40266" s="221">
        <v>1600.0</v>
      </c>
    </row>
    <row r="40267">
      <c r="A40267" s="221">
        <v>43860.0</v>
      </c>
      <c r="B40267" s="221">
        <v>25594.0</v>
      </c>
      <c r="C40267" s="221">
        <v>1600.0</v>
      </c>
    </row>
    <row r="40268">
      <c r="A40268" s="221">
        <v>43860.0</v>
      </c>
      <c r="B40268" s="221">
        <v>25597.0</v>
      </c>
      <c r="C40268" s="221">
        <v>1600.0</v>
      </c>
    </row>
    <row r="40269">
      <c r="A40269" s="221">
        <v>43860.0</v>
      </c>
      <c r="B40269" s="221">
        <v>25599.0</v>
      </c>
      <c r="C40269" s="221">
        <v>1600.0</v>
      </c>
    </row>
    <row r="40270">
      <c r="A40270" s="221">
        <v>43860.0</v>
      </c>
      <c r="B40270" s="221">
        <v>25601.0</v>
      </c>
      <c r="C40270" s="221">
        <v>1440.0</v>
      </c>
    </row>
    <row r="40271">
      <c r="A40271" s="221">
        <v>43860.0</v>
      </c>
      <c r="B40271" s="221">
        <v>25604.0</v>
      </c>
      <c r="C40271" s="221">
        <v>1600.0</v>
      </c>
    </row>
    <row r="40272">
      <c r="A40272" s="221">
        <v>43861.0</v>
      </c>
      <c r="B40272" s="221">
        <v>25609.0</v>
      </c>
      <c r="C40272" s="221">
        <v>20.0</v>
      </c>
    </row>
    <row r="40273">
      <c r="A40273" s="221">
        <v>43861.0</v>
      </c>
      <c r="B40273" s="221">
        <v>25610.0</v>
      </c>
      <c r="C40273" s="221">
        <v>200.0</v>
      </c>
    </row>
    <row r="40274">
      <c r="A40274" s="221">
        <v>43861.0</v>
      </c>
      <c r="B40274" s="221">
        <v>25611.0</v>
      </c>
      <c r="C40274" s="221">
        <v>1200.0</v>
      </c>
    </row>
    <row r="40275">
      <c r="A40275" s="221">
        <v>43861.0</v>
      </c>
      <c r="B40275" s="221">
        <v>25612.0</v>
      </c>
      <c r="C40275" s="221">
        <v>1200.0</v>
      </c>
    </row>
    <row r="40276">
      <c r="A40276" s="221">
        <v>43861.0</v>
      </c>
      <c r="B40276" s="221">
        <v>25613.0</v>
      </c>
      <c r="C40276" s="221">
        <v>200.0</v>
      </c>
    </row>
    <row r="40277">
      <c r="A40277" s="221">
        <v>43861.0</v>
      </c>
      <c r="B40277" s="221">
        <v>25616.0</v>
      </c>
      <c r="C40277" s="221">
        <v>1000.0</v>
      </c>
    </row>
    <row r="40278">
      <c r="A40278" s="221">
        <v>43861.0</v>
      </c>
      <c r="B40278" s="221">
        <v>25617.0</v>
      </c>
      <c r="C40278" s="221">
        <v>16.0</v>
      </c>
    </row>
    <row r="40279">
      <c r="A40279" s="221">
        <v>43861.0</v>
      </c>
      <c r="B40279" s="221">
        <v>25618.0</v>
      </c>
      <c r="C40279" s="221">
        <v>1200.0</v>
      </c>
    </row>
    <row r="40280">
      <c r="A40280" s="221">
        <v>43861.0</v>
      </c>
      <c r="B40280" s="221">
        <v>25620.0</v>
      </c>
      <c r="C40280" s="221">
        <v>28.0</v>
      </c>
    </row>
    <row r="40281">
      <c r="A40281" s="221">
        <v>43861.0</v>
      </c>
      <c r="B40281" s="221">
        <v>25623.0</v>
      </c>
      <c r="C40281" s="221">
        <v>200.0</v>
      </c>
    </row>
    <row r="40282">
      <c r="A40282" s="221">
        <v>43862.0</v>
      </c>
      <c r="B40282" s="221">
        <v>25590.0</v>
      </c>
      <c r="C40282" s="221">
        <v>960.0</v>
      </c>
    </row>
    <row r="40283">
      <c r="A40283" s="221">
        <v>43862.0</v>
      </c>
      <c r="B40283" s="221">
        <v>25591.0</v>
      </c>
      <c r="C40283" s="221">
        <v>1600.0</v>
      </c>
    </row>
    <row r="40284">
      <c r="A40284" s="221">
        <v>43862.0</v>
      </c>
      <c r="B40284" s="221">
        <v>25592.0</v>
      </c>
      <c r="C40284" s="221">
        <v>1600.0</v>
      </c>
    </row>
    <row r="40285">
      <c r="A40285" s="221">
        <v>43862.0</v>
      </c>
      <c r="B40285" s="221">
        <v>25593.0</v>
      </c>
      <c r="C40285" s="221">
        <v>1600.0</v>
      </c>
    </row>
    <row r="40286">
      <c r="A40286" s="221">
        <v>43862.0</v>
      </c>
      <c r="B40286" s="221">
        <v>25594.0</v>
      </c>
      <c r="C40286" s="221">
        <v>1600.0</v>
      </c>
    </row>
    <row r="40287">
      <c r="A40287" s="221">
        <v>43862.0</v>
      </c>
      <c r="B40287" s="221">
        <v>25597.0</v>
      </c>
      <c r="C40287" s="221">
        <v>1600.0</v>
      </c>
    </row>
    <row r="40288">
      <c r="A40288" s="221">
        <v>43862.0</v>
      </c>
      <c r="B40288" s="221">
        <v>25599.0</v>
      </c>
      <c r="C40288" s="221">
        <v>1600.0</v>
      </c>
    </row>
    <row r="40289">
      <c r="A40289" s="221">
        <v>43862.0</v>
      </c>
      <c r="B40289" s="221">
        <v>25601.0</v>
      </c>
      <c r="C40289" s="221">
        <v>1440.0</v>
      </c>
    </row>
    <row r="40290">
      <c r="A40290" s="221">
        <v>43862.0</v>
      </c>
      <c r="B40290" s="221">
        <v>25604.0</v>
      </c>
      <c r="C40290" s="221">
        <v>1600.0</v>
      </c>
    </row>
    <row r="40291">
      <c r="A40291" s="221">
        <v>43863.0</v>
      </c>
      <c r="B40291" s="221">
        <v>25609.0</v>
      </c>
      <c r="C40291" s="221">
        <v>20.0</v>
      </c>
    </row>
    <row r="40292">
      <c r="A40292" s="221">
        <v>43863.0</v>
      </c>
      <c r="B40292" s="221">
        <v>25610.0</v>
      </c>
      <c r="C40292" s="221">
        <v>200.0</v>
      </c>
    </row>
    <row r="40293">
      <c r="A40293" s="221">
        <v>43863.0</v>
      </c>
      <c r="B40293" s="221">
        <v>25611.0</v>
      </c>
      <c r="C40293" s="221">
        <v>1200.0</v>
      </c>
    </row>
    <row r="40294">
      <c r="A40294" s="221">
        <v>43863.0</v>
      </c>
      <c r="B40294" s="221">
        <v>25612.0</v>
      </c>
      <c r="C40294" s="221">
        <v>1200.0</v>
      </c>
    </row>
    <row r="40295">
      <c r="A40295" s="221">
        <v>43863.0</v>
      </c>
      <c r="B40295" s="221">
        <v>25613.0</v>
      </c>
      <c r="C40295" s="221">
        <v>200.0</v>
      </c>
    </row>
    <row r="40296">
      <c r="A40296" s="221">
        <v>43863.0</v>
      </c>
      <c r="B40296" s="221">
        <v>25616.0</v>
      </c>
      <c r="C40296" s="221">
        <v>1000.0</v>
      </c>
    </row>
    <row r="40297">
      <c r="A40297" s="221">
        <v>43863.0</v>
      </c>
      <c r="B40297" s="221">
        <v>25617.0</v>
      </c>
      <c r="C40297" s="221">
        <v>16.0</v>
      </c>
    </row>
    <row r="40298">
      <c r="A40298" s="221">
        <v>43863.0</v>
      </c>
      <c r="B40298" s="221">
        <v>25618.0</v>
      </c>
      <c r="C40298" s="221">
        <v>1200.0</v>
      </c>
    </row>
    <row r="40299">
      <c r="A40299" s="221">
        <v>43863.0</v>
      </c>
      <c r="B40299" s="221">
        <v>25620.0</v>
      </c>
      <c r="C40299" s="221">
        <v>28.0</v>
      </c>
    </row>
    <row r="40300">
      <c r="A40300" s="221">
        <v>43863.0</v>
      </c>
      <c r="B40300" s="221">
        <v>25623.0</v>
      </c>
      <c r="C40300" s="221">
        <v>200.0</v>
      </c>
    </row>
    <row r="40301">
      <c r="A40301" s="221">
        <v>43864.0</v>
      </c>
      <c r="B40301" s="221">
        <v>25609.0</v>
      </c>
      <c r="C40301" s="221">
        <v>20.0</v>
      </c>
    </row>
    <row r="40302">
      <c r="A40302" s="221">
        <v>43864.0</v>
      </c>
      <c r="B40302" s="221">
        <v>25610.0</v>
      </c>
      <c r="C40302" s="221">
        <v>200.0</v>
      </c>
    </row>
    <row r="40303">
      <c r="A40303" s="221">
        <v>43864.0</v>
      </c>
      <c r="B40303" s="221">
        <v>25611.0</v>
      </c>
      <c r="C40303" s="221">
        <v>1200.0</v>
      </c>
    </row>
    <row r="40304">
      <c r="A40304" s="221">
        <v>43864.0</v>
      </c>
      <c r="B40304" s="221">
        <v>25612.0</v>
      </c>
      <c r="C40304" s="221">
        <v>1200.0</v>
      </c>
    </row>
    <row r="40305">
      <c r="A40305" s="221">
        <v>43864.0</v>
      </c>
      <c r="B40305" s="221">
        <v>25613.0</v>
      </c>
      <c r="C40305" s="221">
        <v>200.0</v>
      </c>
    </row>
    <row r="40306">
      <c r="A40306" s="221">
        <v>43864.0</v>
      </c>
      <c r="B40306" s="221">
        <v>25616.0</v>
      </c>
      <c r="C40306" s="221">
        <v>1000.0</v>
      </c>
    </row>
    <row r="40307">
      <c r="A40307" s="221">
        <v>43864.0</v>
      </c>
      <c r="B40307" s="221">
        <v>25617.0</v>
      </c>
      <c r="C40307" s="221">
        <v>16.0</v>
      </c>
    </row>
    <row r="40308">
      <c r="A40308" s="221">
        <v>43864.0</v>
      </c>
      <c r="B40308" s="221">
        <v>25618.0</v>
      </c>
      <c r="C40308" s="221">
        <v>1200.0</v>
      </c>
    </row>
    <row r="40309">
      <c r="A40309" s="221">
        <v>43864.0</v>
      </c>
      <c r="B40309" s="221">
        <v>25620.0</v>
      </c>
      <c r="C40309" s="221">
        <v>28.0</v>
      </c>
    </row>
    <row r="40310">
      <c r="A40310" s="221">
        <v>43864.0</v>
      </c>
      <c r="B40310" s="221">
        <v>25623.0</v>
      </c>
      <c r="C40310" s="221">
        <v>200.0</v>
      </c>
    </row>
    <row r="40311">
      <c r="A40311" s="221">
        <v>43865.0</v>
      </c>
      <c r="B40311" s="221">
        <v>25590.0</v>
      </c>
      <c r="C40311" s="221">
        <v>960.0</v>
      </c>
    </row>
    <row r="40312">
      <c r="A40312" s="221">
        <v>43865.0</v>
      </c>
      <c r="B40312" s="221">
        <v>25591.0</v>
      </c>
      <c r="C40312" s="221">
        <v>1600.0</v>
      </c>
    </row>
    <row r="40313">
      <c r="A40313" s="221">
        <v>43865.0</v>
      </c>
      <c r="B40313" s="221">
        <v>25592.0</v>
      </c>
      <c r="C40313" s="221">
        <v>1600.0</v>
      </c>
    </row>
    <row r="40314">
      <c r="A40314" s="221">
        <v>43865.0</v>
      </c>
      <c r="B40314" s="221">
        <v>25593.0</v>
      </c>
      <c r="C40314" s="221">
        <v>1600.0</v>
      </c>
    </row>
    <row r="40315">
      <c r="A40315" s="221">
        <v>43865.0</v>
      </c>
      <c r="B40315" s="221">
        <v>25594.0</v>
      </c>
      <c r="C40315" s="221">
        <v>1600.0</v>
      </c>
    </row>
    <row r="40316">
      <c r="A40316" s="221">
        <v>43865.0</v>
      </c>
      <c r="B40316" s="221">
        <v>25597.0</v>
      </c>
      <c r="C40316" s="221">
        <v>1600.0</v>
      </c>
    </row>
    <row r="40317">
      <c r="A40317" s="221">
        <v>43865.0</v>
      </c>
      <c r="B40317" s="221">
        <v>25599.0</v>
      </c>
      <c r="C40317" s="221">
        <v>1600.0</v>
      </c>
    </row>
    <row r="40318">
      <c r="A40318" s="221">
        <v>43865.0</v>
      </c>
      <c r="B40318" s="221">
        <v>25601.0</v>
      </c>
      <c r="C40318" s="221">
        <v>1440.0</v>
      </c>
    </row>
    <row r="40319">
      <c r="A40319" s="221">
        <v>43865.0</v>
      </c>
      <c r="B40319" s="221">
        <v>25604.0</v>
      </c>
      <c r="C40319" s="221">
        <v>1600.0</v>
      </c>
    </row>
    <row r="40320">
      <c r="A40320" s="221">
        <v>43866.0</v>
      </c>
      <c r="B40320" s="221">
        <v>25609.0</v>
      </c>
      <c r="C40320" s="221">
        <v>20.0</v>
      </c>
    </row>
    <row r="40321">
      <c r="A40321" s="221">
        <v>43866.0</v>
      </c>
      <c r="B40321" s="221">
        <v>25610.0</v>
      </c>
      <c r="C40321" s="221">
        <v>200.0</v>
      </c>
    </row>
    <row r="40322">
      <c r="A40322" s="221">
        <v>43866.0</v>
      </c>
      <c r="B40322" s="221">
        <v>25611.0</v>
      </c>
      <c r="C40322" s="221">
        <v>1200.0</v>
      </c>
    </row>
    <row r="40323">
      <c r="A40323" s="221">
        <v>43866.0</v>
      </c>
      <c r="B40323" s="221">
        <v>25612.0</v>
      </c>
      <c r="C40323" s="221">
        <v>1200.0</v>
      </c>
    </row>
    <row r="40324">
      <c r="A40324" s="221">
        <v>43866.0</v>
      </c>
      <c r="B40324" s="221">
        <v>25613.0</v>
      </c>
      <c r="C40324" s="221">
        <v>200.0</v>
      </c>
    </row>
    <row r="40325">
      <c r="A40325" s="221">
        <v>43866.0</v>
      </c>
      <c r="B40325" s="221">
        <v>25616.0</v>
      </c>
      <c r="C40325" s="221">
        <v>1000.0</v>
      </c>
    </row>
    <row r="40326">
      <c r="A40326" s="221">
        <v>43866.0</v>
      </c>
      <c r="B40326" s="221">
        <v>25617.0</v>
      </c>
      <c r="C40326" s="221">
        <v>16.0</v>
      </c>
    </row>
    <row r="40327">
      <c r="A40327" s="221">
        <v>43866.0</v>
      </c>
      <c r="B40327" s="221">
        <v>25618.0</v>
      </c>
      <c r="C40327" s="221">
        <v>1200.0</v>
      </c>
    </row>
    <row r="40328">
      <c r="A40328" s="221">
        <v>43866.0</v>
      </c>
      <c r="B40328" s="221">
        <v>25620.0</v>
      </c>
      <c r="C40328" s="221">
        <v>28.0</v>
      </c>
    </row>
    <row r="40329">
      <c r="A40329" s="221">
        <v>43866.0</v>
      </c>
      <c r="B40329" s="221">
        <v>25623.0</v>
      </c>
      <c r="C40329" s="221">
        <v>200.0</v>
      </c>
    </row>
    <row r="40330">
      <c r="A40330" s="221">
        <v>43867.0</v>
      </c>
      <c r="B40330" s="221">
        <v>25590.0</v>
      </c>
      <c r="C40330" s="221">
        <v>960.0</v>
      </c>
    </row>
    <row r="40331">
      <c r="A40331" s="221">
        <v>43867.0</v>
      </c>
      <c r="B40331" s="221">
        <v>25591.0</v>
      </c>
      <c r="C40331" s="221">
        <v>1600.0</v>
      </c>
    </row>
    <row r="40332">
      <c r="A40332" s="221">
        <v>43867.0</v>
      </c>
      <c r="B40332" s="221">
        <v>25592.0</v>
      </c>
      <c r="C40332" s="221">
        <v>1600.0</v>
      </c>
    </row>
    <row r="40333">
      <c r="A40333" s="221">
        <v>43867.0</v>
      </c>
      <c r="B40333" s="221">
        <v>25593.0</v>
      </c>
      <c r="C40333" s="221">
        <v>1600.0</v>
      </c>
    </row>
    <row r="40334">
      <c r="A40334" s="221">
        <v>43867.0</v>
      </c>
      <c r="B40334" s="221">
        <v>25594.0</v>
      </c>
      <c r="C40334" s="221">
        <v>1600.0</v>
      </c>
    </row>
    <row r="40335">
      <c r="A40335" s="221">
        <v>43867.0</v>
      </c>
      <c r="B40335" s="221">
        <v>25597.0</v>
      </c>
      <c r="C40335" s="221">
        <v>1600.0</v>
      </c>
    </row>
    <row r="40336">
      <c r="A40336" s="221">
        <v>43867.0</v>
      </c>
      <c r="B40336" s="221">
        <v>25599.0</v>
      </c>
      <c r="C40336" s="221">
        <v>1600.0</v>
      </c>
    </row>
    <row r="40337">
      <c r="A40337" s="221">
        <v>43867.0</v>
      </c>
      <c r="B40337" s="221">
        <v>25601.0</v>
      </c>
      <c r="C40337" s="221">
        <v>1440.0</v>
      </c>
    </row>
    <row r="40338">
      <c r="A40338" s="221">
        <v>43867.0</v>
      </c>
      <c r="B40338" s="221">
        <v>25604.0</v>
      </c>
      <c r="C40338" s="221">
        <v>1600.0</v>
      </c>
    </row>
    <row r="40339">
      <c r="A40339" s="221">
        <v>43868.0</v>
      </c>
      <c r="B40339" s="221">
        <v>25609.0</v>
      </c>
      <c r="C40339" s="221">
        <v>20.0</v>
      </c>
    </row>
    <row r="40340">
      <c r="A40340" s="221">
        <v>43868.0</v>
      </c>
      <c r="B40340" s="221">
        <v>25610.0</v>
      </c>
      <c r="C40340" s="221">
        <v>200.0</v>
      </c>
    </row>
    <row r="40341">
      <c r="A40341" s="221">
        <v>43868.0</v>
      </c>
      <c r="B40341" s="221">
        <v>25611.0</v>
      </c>
      <c r="C40341" s="221">
        <v>1200.0</v>
      </c>
    </row>
    <row r="40342">
      <c r="A40342" s="221">
        <v>43868.0</v>
      </c>
      <c r="B40342" s="221">
        <v>25612.0</v>
      </c>
      <c r="C40342" s="221">
        <v>1200.0</v>
      </c>
    </row>
    <row r="40343">
      <c r="A40343" s="221">
        <v>43868.0</v>
      </c>
      <c r="B40343" s="221">
        <v>25613.0</v>
      </c>
      <c r="C40343" s="221">
        <v>200.0</v>
      </c>
    </row>
    <row r="40344">
      <c r="A40344" s="221">
        <v>43868.0</v>
      </c>
      <c r="B40344" s="221">
        <v>25616.0</v>
      </c>
      <c r="C40344" s="221">
        <v>1000.0</v>
      </c>
    </row>
    <row r="40345">
      <c r="A40345" s="221">
        <v>43868.0</v>
      </c>
      <c r="B40345" s="221">
        <v>25617.0</v>
      </c>
      <c r="C40345" s="221">
        <v>16.0</v>
      </c>
    </row>
    <row r="40346">
      <c r="A40346" s="221">
        <v>43868.0</v>
      </c>
      <c r="B40346" s="221">
        <v>25618.0</v>
      </c>
      <c r="C40346" s="221">
        <v>1200.0</v>
      </c>
    </row>
    <row r="40347">
      <c r="A40347" s="221">
        <v>43868.0</v>
      </c>
      <c r="B40347" s="221">
        <v>25620.0</v>
      </c>
      <c r="C40347" s="221">
        <v>28.0</v>
      </c>
    </row>
    <row r="40348">
      <c r="A40348" s="221">
        <v>43868.0</v>
      </c>
      <c r="B40348" s="221">
        <v>25623.0</v>
      </c>
      <c r="C40348" s="221">
        <v>200.0</v>
      </c>
    </row>
    <row r="40349">
      <c r="A40349" s="221">
        <v>43869.0</v>
      </c>
      <c r="B40349" s="221">
        <v>25590.0</v>
      </c>
      <c r="C40349" s="221">
        <v>960.0</v>
      </c>
    </row>
    <row r="40350">
      <c r="A40350" s="221">
        <v>43869.0</v>
      </c>
      <c r="B40350" s="221">
        <v>25591.0</v>
      </c>
      <c r="C40350" s="221">
        <v>1600.0</v>
      </c>
    </row>
    <row r="40351">
      <c r="A40351" s="221">
        <v>43869.0</v>
      </c>
      <c r="B40351" s="221">
        <v>25592.0</v>
      </c>
      <c r="C40351" s="221">
        <v>1600.0</v>
      </c>
    </row>
    <row r="40352">
      <c r="A40352" s="221">
        <v>43869.0</v>
      </c>
      <c r="B40352" s="221">
        <v>25593.0</v>
      </c>
      <c r="C40352" s="221">
        <v>1600.0</v>
      </c>
    </row>
    <row r="40353">
      <c r="A40353" s="221">
        <v>43869.0</v>
      </c>
      <c r="B40353" s="221">
        <v>25594.0</v>
      </c>
      <c r="C40353" s="221">
        <v>1600.0</v>
      </c>
    </row>
    <row r="40354">
      <c r="A40354" s="221">
        <v>43869.0</v>
      </c>
      <c r="B40354" s="221">
        <v>25597.0</v>
      </c>
      <c r="C40354" s="221">
        <v>1600.0</v>
      </c>
    </row>
    <row r="40355">
      <c r="A40355" s="221">
        <v>43869.0</v>
      </c>
      <c r="B40355" s="221">
        <v>25599.0</v>
      </c>
      <c r="C40355" s="221">
        <v>1600.0</v>
      </c>
    </row>
    <row r="40356">
      <c r="A40356" s="221">
        <v>43869.0</v>
      </c>
      <c r="B40356" s="221">
        <v>25601.0</v>
      </c>
      <c r="C40356" s="221">
        <v>1440.0</v>
      </c>
    </row>
    <row r="40357">
      <c r="A40357" s="221">
        <v>43869.0</v>
      </c>
      <c r="B40357" s="221">
        <v>25604.0</v>
      </c>
      <c r="C40357" s="221">
        <v>1600.0</v>
      </c>
    </row>
    <row r="40358">
      <c r="A40358" s="221">
        <v>43870.0</v>
      </c>
      <c r="B40358" s="221">
        <v>25590.0</v>
      </c>
      <c r="C40358" s="221">
        <v>960.0</v>
      </c>
    </row>
    <row r="40359">
      <c r="A40359" s="221">
        <v>43870.0</v>
      </c>
      <c r="B40359" s="221">
        <v>25591.0</v>
      </c>
      <c r="C40359" s="221">
        <v>1600.0</v>
      </c>
    </row>
    <row r="40360">
      <c r="A40360" s="221">
        <v>43870.0</v>
      </c>
      <c r="B40360" s="221">
        <v>25592.0</v>
      </c>
      <c r="C40360" s="221">
        <v>1600.0</v>
      </c>
    </row>
    <row r="40361">
      <c r="A40361" s="221">
        <v>43870.0</v>
      </c>
      <c r="B40361" s="221">
        <v>25593.0</v>
      </c>
      <c r="C40361" s="221">
        <v>1600.0</v>
      </c>
    </row>
    <row r="40362">
      <c r="A40362" s="221">
        <v>43870.0</v>
      </c>
      <c r="B40362" s="221">
        <v>25594.0</v>
      </c>
      <c r="C40362" s="221">
        <v>1600.0</v>
      </c>
    </row>
    <row r="40363">
      <c r="A40363" s="221">
        <v>43870.0</v>
      </c>
      <c r="B40363" s="221">
        <v>25597.0</v>
      </c>
      <c r="C40363" s="221">
        <v>1600.0</v>
      </c>
    </row>
    <row r="40364">
      <c r="A40364" s="221">
        <v>43870.0</v>
      </c>
      <c r="B40364" s="221">
        <v>25599.0</v>
      </c>
      <c r="C40364" s="221">
        <v>1600.0</v>
      </c>
    </row>
    <row r="40365">
      <c r="A40365" s="221">
        <v>43870.0</v>
      </c>
      <c r="B40365" s="221">
        <v>25601.0</v>
      </c>
      <c r="C40365" s="221">
        <v>1440.0</v>
      </c>
    </row>
    <row r="40366">
      <c r="A40366" s="221">
        <v>43870.0</v>
      </c>
      <c r="B40366" s="221">
        <v>25604.0</v>
      </c>
      <c r="C40366" s="221">
        <v>1600.0</v>
      </c>
    </row>
    <row r="40367">
      <c r="A40367" s="221">
        <v>43871.0</v>
      </c>
      <c r="B40367" s="221">
        <v>25609.0</v>
      </c>
      <c r="C40367" s="221">
        <v>20.0</v>
      </c>
    </row>
    <row r="40368">
      <c r="A40368" s="221">
        <v>43871.0</v>
      </c>
      <c r="B40368" s="221">
        <v>25610.0</v>
      </c>
      <c r="C40368" s="221">
        <v>200.0</v>
      </c>
    </row>
    <row r="40369">
      <c r="A40369" s="221">
        <v>43871.0</v>
      </c>
      <c r="B40369" s="221">
        <v>25611.0</v>
      </c>
      <c r="C40369" s="221">
        <v>1200.0</v>
      </c>
    </row>
    <row r="40370">
      <c r="A40370" s="221">
        <v>43871.0</v>
      </c>
      <c r="B40370" s="221">
        <v>25612.0</v>
      </c>
      <c r="C40370" s="221">
        <v>1200.0</v>
      </c>
    </row>
    <row r="40371">
      <c r="A40371" s="221">
        <v>43871.0</v>
      </c>
      <c r="B40371" s="221">
        <v>25613.0</v>
      </c>
      <c r="C40371" s="221">
        <v>200.0</v>
      </c>
    </row>
    <row r="40372">
      <c r="A40372" s="221">
        <v>43871.0</v>
      </c>
      <c r="B40372" s="221">
        <v>25616.0</v>
      </c>
      <c r="C40372" s="221">
        <v>1000.0</v>
      </c>
    </row>
    <row r="40373">
      <c r="A40373" s="221">
        <v>43871.0</v>
      </c>
      <c r="B40373" s="221">
        <v>25617.0</v>
      </c>
      <c r="C40373" s="221">
        <v>16.0</v>
      </c>
    </row>
    <row r="40374">
      <c r="A40374" s="221">
        <v>43871.0</v>
      </c>
      <c r="B40374" s="221">
        <v>25618.0</v>
      </c>
      <c r="C40374" s="221">
        <v>1200.0</v>
      </c>
    </row>
    <row r="40375">
      <c r="A40375" s="221">
        <v>43871.0</v>
      </c>
      <c r="B40375" s="221">
        <v>25620.0</v>
      </c>
      <c r="C40375" s="221">
        <v>28.0</v>
      </c>
    </row>
    <row r="40376">
      <c r="A40376" s="221">
        <v>43871.0</v>
      </c>
      <c r="B40376" s="221">
        <v>25623.0</v>
      </c>
      <c r="C40376" s="221">
        <v>200.0</v>
      </c>
    </row>
    <row r="40377">
      <c r="A40377" s="221">
        <v>43872.0</v>
      </c>
      <c r="B40377" s="221">
        <v>25590.0</v>
      </c>
      <c r="C40377" s="221">
        <v>960.0</v>
      </c>
    </row>
    <row r="40378">
      <c r="A40378" s="221">
        <v>43872.0</v>
      </c>
      <c r="B40378" s="221">
        <v>25591.0</v>
      </c>
      <c r="C40378" s="221">
        <v>1600.0</v>
      </c>
    </row>
    <row r="40379">
      <c r="A40379" s="221">
        <v>43872.0</v>
      </c>
      <c r="B40379" s="221">
        <v>25592.0</v>
      </c>
      <c r="C40379" s="221">
        <v>1600.0</v>
      </c>
    </row>
    <row r="40380">
      <c r="A40380" s="221">
        <v>43872.0</v>
      </c>
      <c r="B40380" s="221">
        <v>25593.0</v>
      </c>
      <c r="C40380" s="221">
        <v>1600.0</v>
      </c>
    </row>
    <row r="40381">
      <c r="A40381" s="221">
        <v>43872.0</v>
      </c>
      <c r="B40381" s="221">
        <v>25594.0</v>
      </c>
      <c r="C40381" s="221">
        <v>1600.0</v>
      </c>
    </row>
    <row r="40382">
      <c r="A40382" s="221">
        <v>43872.0</v>
      </c>
      <c r="B40382" s="221">
        <v>25597.0</v>
      </c>
      <c r="C40382" s="221">
        <v>1600.0</v>
      </c>
    </row>
    <row r="40383">
      <c r="A40383" s="221">
        <v>43872.0</v>
      </c>
      <c r="B40383" s="221">
        <v>25599.0</v>
      </c>
      <c r="C40383" s="221">
        <v>1600.0</v>
      </c>
    </row>
    <row r="40384">
      <c r="A40384" s="221">
        <v>43872.0</v>
      </c>
      <c r="B40384" s="221">
        <v>25601.0</v>
      </c>
      <c r="C40384" s="221">
        <v>1440.0</v>
      </c>
    </row>
    <row r="40385">
      <c r="A40385" s="221">
        <v>43872.0</v>
      </c>
      <c r="B40385" s="221">
        <v>25604.0</v>
      </c>
      <c r="C40385" s="221">
        <v>1600.0</v>
      </c>
    </row>
    <row r="40386">
      <c r="A40386" s="221">
        <v>43873.0</v>
      </c>
      <c r="B40386" s="221">
        <v>25609.0</v>
      </c>
      <c r="C40386" s="221">
        <v>20.0</v>
      </c>
    </row>
    <row r="40387">
      <c r="A40387" s="221">
        <v>43873.0</v>
      </c>
      <c r="B40387" s="221">
        <v>25610.0</v>
      </c>
      <c r="C40387" s="221">
        <v>200.0</v>
      </c>
    </row>
    <row r="40388">
      <c r="A40388" s="221">
        <v>43873.0</v>
      </c>
      <c r="B40388" s="221">
        <v>25611.0</v>
      </c>
      <c r="C40388" s="221">
        <v>1200.0</v>
      </c>
    </row>
    <row r="40389">
      <c r="A40389" s="221">
        <v>43873.0</v>
      </c>
      <c r="B40389" s="221">
        <v>25612.0</v>
      </c>
      <c r="C40389" s="221">
        <v>1200.0</v>
      </c>
    </row>
    <row r="40390">
      <c r="A40390" s="221">
        <v>43873.0</v>
      </c>
      <c r="B40390" s="221">
        <v>25613.0</v>
      </c>
      <c r="C40390" s="221">
        <v>200.0</v>
      </c>
    </row>
    <row r="40391">
      <c r="A40391" s="221">
        <v>43873.0</v>
      </c>
      <c r="B40391" s="221">
        <v>25616.0</v>
      </c>
      <c r="C40391" s="221">
        <v>1000.0</v>
      </c>
    </row>
    <row r="40392">
      <c r="A40392" s="221">
        <v>43873.0</v>
      </c>
      <c r="B40392" s="221">
        <v>25617.0</v>
      </c>
      <c r="C40392" s="221">
        <v>16.0</v>
      </c>
    </row>
    <row r="40393">
      <c r="A40393" s="221">
        <v>43873.0</v>
      </c>
      <c r="B40393" s="221">
        <v>25618.0</v>
      </c>
      <c r="C40393" s="221">
        <v>1200.0</v>
      </c>
    </row>
    <row r="40394">
      <c r="A40394" s="221">
        <v>43873.0</v>
      </c>
      <c r="B40394" s="221">
        <v>25620.0</v>
      </c>
      <c r="C40394" s="221">
        <v>28.0</v>
      </c>
    </row>
    <row r="40395">
      <c r="A40395" s="221">
        <v>43873.0</v>
      </c>
      <c r="B40395" s="221">
        <v>25623.0</v>
      </c>
      <c r="C40395" s="221">
        <v>200.0</v>
      </c>
    </row>
    <row r="40396">
      <c r="A40396" s="221">
        <v>43874.0</v>
      </c>
      <c r="B40396" s="221">
        <v>25609.0</v>
      </c>
      <c r="C40396" s="221">
        <v>20.0</v>
      </c>
    </row>
    <row r="40397">
      <c r="A40397" s="221">
        <v>43874.0</v>
      </c>
      <c r="B40397" s="221">
        <v>25610.0</v>
      </c>
      <c r="C40397" s="221">
        <v>200.0</v>
      </c>
    </row>
    <row r="40398">
      <c r="A40398" s="221">
        <v>43874.0</v>
      </c>
      <c r="B40398" s="221">
        <v>25611.0</v>
      </c>
      <c r="C40398" s="221">
        <v>1200.0</v>
      </c>
    </row>
    <row r="40399">
      <c r="A40399" s="221">
        <v>43874.0</v>
      </c>
      <c r="B40399" s="221">
        <v>25612.0</v>
      </c>
      <c r="C40399" s="221">
        <v>1200.0</v>
      </c>
    </row>
    <row r="40400">
      <c r="A40400" s="221">
        <v>43874.0</v>
      </c>
      <c r="B40400" s="221">
        <v>25613.0</v>
      </c>
      <c r="C40400" s="221">
        <v>200.0</v>
      </c>
    </row>
    <row r="40401">
      <c r="A40401" s="221">
        <v>43874.0</v>
      </c>
      <c r="B40401" s="221">
        <v>25616.0</v>
      </c>
      <c r="C40401" s="221">
        <v>1000.0</v>
      </c>
    </row>
    <row r="40402">
      <c r="A40402" s="221">
        <v>43874.0</v>
      </c>
      <c r="B40402" s="221">
        <v>25617.0</v>
      </c>
      <c r="C40402" s="221">
        <v>16.0</v>
      </c>
    </row>
    <row r="40403">
      <c r="A40403" s="221">
        <v>43874.0</v>
      </c>
      <c r="B40403" s="221">
        <v>25618.0</v>
      </c>
      <c r="C40403" s="221">
        <v>1200.0</v>
      </c>
    </row>
    <row r="40404">
      <c r="A40404" s="221">
        <v>43874.0</v>
      </c>
      <c r="B40404" s="221">
        <v>25620.0</v>
      </c>
      <c r="C40404" s="221">
        <v>28.0</v>
      </c>
    </row>
    <row r="40405">
      <c r="A40405" s="221">
        <v>43874.0</v>
      </c>
      <c r="B40405" s="221">
        <v>25623.0</v>
      </c>
      <c r="C40405" s="221">
        <v>200.0</v>
      </c>
    </row>
    <row r="40406">
      <c r="A40406" s="221">
        <v>43875.0</v>
      </c>
      <c r="B40406" s="221">
        <v>25590.0</v>
      </c>
      <c r="C40406" s="221">
        <v>960.0</v>
      </c>
    </row>
    <row r="40407">
      <c r="A40407" s="221">
        <v>43875.0</v>
      </c>
      <c r="B40407" s="221">
        <v>25591.0</v>
      </c>
      <c r="C40407" s="221">
        <v>1600.0</v>
      </c>
    </row>
    <row r="40408">
      <c r="A40408" s="221">
        <v>43875.0</v>
      </c>
      <c r="B40408" s="221">
        <v>25592.0</v>
      </c>
      <c r="C40408" s="221">
        <v>1600.0</v>
      </c>
    </row>
    <row r="40409">
      <c r="A40409" s="221">
        <v>43875.0</v>
      </c>
      <c r="B40409" s="221">
        <v>25593.0</v>
      </c>
      <c r="C40409" s="221">
        <v>1600.0</v>
      </c>
    </row>
    <row r="40410">
      <c r="A40410" s="221">
        <v>43875.0</v>
      </c>
      <c r="B40410" s="221">
        <v>25594.0</v>
      </c>
      <c r="C40410" s="221">
        <v>1600.0</v>
      </c>
    </row>
    <row r="40411">
      <c r="A40411" s="221">
        <v>43875.0</v>
      </c>
      <c r="B40411" s="221">
        <v>25597.0</v>
      </c>
      <c r="C40411" s="221">
        <v>1600.0</v>
      </c>
    </row>
    <row r="40412">
      <c r="A40412" s="221">
        <v>43875.0</v>
      </c>
      <c r="B40412" s="221">
        <v>25599.0</v>
      </c>
      <c r="C40412" s="221">
        <v>1600.0</v>
      </c>
    </row>
    <row r="40413">
      <c r="A40413" s="221">
        <v>43875.0</v>
      </c>
      <c r="B40413" s="221">
        <v>25601.0</v>
      </c>
      <c r="C40413" s="221">
        <v>1440.0</v>
      </c>
    </row>
    <row r="40414">
      <c r="A40414" s="221">
        <v>43875.0</v>
      </c>
      <c r="B40414" s="221">
        <v>25604.0</v>
      </c>
      <c r="C40414" s="221">
        <v>1600.0</v>
      </c>
    </row>
    <row r="40415">
      <c r="A40415" s="221">
        <v>43876.0</v>
      </c>
      <c r="B40415" s="221">
        <v>25590.0</v>
      </c>
      <c r="C40415" s="221">
        <v>960.0</v>
      </c>
    </row>
    <row r="40416">
      <c r="A40416" s="221">
        <v>43876.0</v>
      </c>
      <c r="B40416" s="221">
        <v>25591.0</v>
      </c>
      <c r="C40416" s="221">
        <v>1600.0</v>
      </c>
    </row>
    <row r="40417">
      <c r="A40417" s="221">
        <v>43876.0</v>
      </c>
      <c r="B40417" s="221">
        <v>25592.0</v>
      </c>
      <c r="C40417" s="221">
        <v>1600.0</v>
      </c>
    </row>
    <row r="40418">
      <c r="A40418" s="221">
        <v>43876.0</v>
      </c>
      <c r="B40418" s="221">
        <v>25593.0</v>
      </c>
      <c r="C40418" s="221">
        <v>1600.0</v>
      </c>
    </row>
    <row r="40419">
      <c r="A40419" s="221">
        <v>43876.0</v>
      </c>
      <c r="B40419" s="221">
        <v>25594.0</v>
      </c>
      <c r="C40419" s="221">
        <v>1600.0</v>
      </c>
    </row>
    <row r="40420">
      <c r="A40420" s="221">
        <v>43876.0</v>
      </c>
      <c r="B40420" s="221">
        <v>25597.0</v>
      </c>
      <c r="C40420" s="221">
        <v>1600.0</v>
      </c>
    </row>
    <row r="40421">
      <c r="A40421" s="221">
        <v>43876.0</v>
      </c>
      <c r="B40421" s="221">
        <v>25599.0</v>
      </c>
      <c r="C40421" s="221">
        <v>1600.0</v>
      </c>
    </row>
    <row r="40422">
      <c r="A40422" s="221">
        <v>43876.0</v>
      </c>
      <c r="B40422" s="221">
        <v>25601.0</v>
      </c>
      <c r="C40422" s="221">
        <v>1440.0</v>
      </c>
    </row>
    <row r="40423">
      <c r="A40423" s="221">
        <v>43876.0</v>
      </c>
      <c r="B40423" s="221">
        <v>25604.0</v>
      </c>
      <c r="C40423" s="221">
        <v>1600.0</v>
      </c>
    </row>
    <row r="40424">
      <c r="A40424" s="221">
        <v>43877.0</v>
      </c>
      <c r="B40424" s="221">
        <v>25609.0</v>
      </c>
      <c r="C40424" s="221">
        <v>20.0</v>
      </c>
    </row>
    <row r="40425">
      <c r="A40425" s="221">
        <v>43877.0</v>
      </c>
      <c r="B40425" s="221">
        <v>25610.0</v>
      </c>
      <c r="C40425" s="221">
        <v>200.0</v>
      </c>
    </row>
    <row r="40426">
      <c r="A40426" s="221">
        <v>43877.0</v>
      </c>
      <c r="B40426" s="221">
        <v>25611.0</v>
      </c>
      <c r="C40426" s="221">
        <v>1200.0</v>
      </c>
    </row>
    <row r="40427">
      <c r="A40427" s="221">
        <v>43877.0</v>
      </c>
      <c r="B40427" s="221">
        <v>25612.0</v>
      </c>
      <c r="C40427" s="221">
        <v>1200.0</v>
      </c>
    </row>
    <row r="40428">
      <c r="A40428" s="221">
        <v>43877.0</v>
      </c>
      <c r="B40428" s="221">
        <v>25613.0</v>
      </c>
      <c r="C40428" s="221">
        <v>200.0</v>
      </c>
    </row>
    <row r="40429">
      <c r="A40429" s="221">
        <v>43877.0</v>
      </c>
      <c r="B40429" s="221">
        <v>25616.0</v>
      </c>
      <c r="C40429" s="221">
        <v>1000.0</v>
      </c>
    </row>
    <row r="40430">
      <c r="A40430" s="221">
        <v>43877.0</v>
      </c>
      <c r="B40430" s="221">
        <v>25617.0</v>
      </c>
      <c r="C40430" s="221">
        <v>16.0</v>
      </c>
    </row>
    <row r="40431">
      <c r="A40431" s="221">
        <v>43877.0</v>
      </c>
      <c r="B40431" s="221">
        <v>25618.0</v>
      </c>
      <c r="C40431" s="221">
        <v>1200.0</v>
      </c>
    </row>
    <row r="40432">
      <c r="A40432" s="221">
        <v>43877.0</v>
      </c>
      <c r="B40432" s="221">
        <v>25620.0</v>
      </c>
      <c r="C40432" s="221">
        <v>28.0</v>
      </c>
    </row>
    <row r="40433">
      <c r="A40433" s="221">
        <v>43877.0</v>
      </c>
      <c r="B40433" s="221">
        <v>25623.0</v>
      </c>
      <c r="C40433" s="221">
        <v>200.0</v>
      </c>
    </row>
    <row r="40434">
      <c r="A40434" s="221">
        <v>43878.0</v>
      </c>
      <c r="B40434" s="221">
        <v>25607.0</v>
      </c>
      <c r="C40434" s="221">
        <v>700.0</v>
      </c>
    </row>
    <row r="40435">
      <c r="A40435" s="221">
        <v>43878.0</v>
      </c>
      <c r="B40435" s="221">
        <v>25611.0</v>
      </c>
      <c r="C40435" s="221">
        <v>700.0</v>
      </c>
    </row>
    <row r="40436">
      <c r="A40436" s="221">
        <v>43878.0</v>
      </c>
      <c r="B40436" s="221">
        <v>25612.0</v>
      </c>
      <c r="C40436" s="221">
        <v>700.0</v>
      </c>
    </row>
    <row r="40437">
      <c r="A40437" s="221">
        <v>43878.0</v>
      </c>
      <c r="B40437" s="221">
        <v>25615.0</v>
      </c>
      <c r="C40437" s="221">
        <v>700.0</v>
      </c>
    </row>
    <row r="40438">
      <c r="A40438" s="221">
        <v>43878.0</v>
      </c>
      <c r="B40438" s="221">
        <v>25616.0</v>
      </c>
      <c r="C40438" s="221">
        <v>700.0</v>
      </c>
    </row>
    <row r="40439">
      <c r="A40439" s="221">
        <v>43878.0</v>
      </c>
      <c r="B40439" s="221">
        <v>25618.0</v>
      </c>
      <c r="C40439" s="221">
        <v>700.0</v>
      </c>
    </row>
    <row r="40440">
      <c r="A40440" s="221">
        <v>43878.0</v>
      </c>
      <c r="B40440" s="221">
        <v>25619.0</v>
      </c>
      <c r="C40440" s="221">
        <v>16.0</v>
      </c>
    </row>
    <row r="40441">
      <c r="A40441" s="221">
        <v>43878.0</v>
      </c>
      <c r="B40441" s="221">
        <v>25620.0</v>
      </c>
      <c r="C40441" s="221">
        <v>16.0</v>
      </c>
    </row>
    <row r="40442">
      <c r="A40442" s="221">
        <v>43878.0</v>
      </c>
      <c r="B40442" s="221">
        <v>25621.0</v>
      </c>
      <c r="C40442" s="221">
        <v>1300.0</v>
      </c>
    </row>
    <row r="40443">
      <c r="A40443" s="221">
        <v>43878.0</v>
      </c>
      <c r="B40443" s="221">
        <v>25622.0</v>
      </c>
      <c r="C40443" s="221">
        <v>16.0</v>
      </c>
    </row>
    <row r="40444">
      <c r="A40444" s="221">
        <v>43879.0</v>
      </c>
      <c r="B40444" s="221">
        <v>25588.0</v>
      </c>
      <c r="C40444" s="221">
        <v>3200.0</v>
      </c>
    </row>
    <row r="40445">
      <c r="A40445" s="221">
        <v>43879.0</v>
      </c>
      <c r="B40445" s="221">
        <v>25592.0</v>
      </c>
      <c r="C40445" s="221">
        <v>3200.0</v>
      </c>
    </row>
    <row r="40446">
      <c r="A40446" s="221">
        <v>43879.0</v>
      </c>
      <c r="B40446" s="221">
        <v>25593.0</v>
      </c>
      <c r="C40446" s="221">
        <v>3200.0</v>
      </c>
    </row>
    <row r="40447">
      <c r="A40447" s="221">
        <v>43879.0</v>
      </c>
      <c r="B40447" s="221">
        <v>25596.0</v>
      </c>
      <c r="C40447" s="221">
        <v>3200.0</v>
      </c>
    </row>
    <row r="40448">
      <c r="A40448" s="221">
        <v>43879.0</v>
      </c>
      <c r="B40448" s="221">
        <v>25597.0</v>
      </c>
      <c r="C40448" s="221">
        <v>3200.0</v>
      </c>
    </row>
    <row r="40449">
      <c r="A40449" s="221">
        <v>43879.0</v>
      </c>
      <c r="B40449" s="221">
        <v>25599.0</v>
      </c>
      <c r="C40449" s="221">
        <v>3200.0</v>
      </c>
    </row>
    <row r="40450">
      <c r="A40450" s="221">
        <v>43879.0</v>
      </c>
      <c r="B40450" s="221">
        <v>25600.0</v>
      </c>
      <c r="C40450" s="221">
        <v>320.0</v>
      </c>
    </row>
    <row r="40451">
      <c r="A40451" s="221">
        <v>43879.0</v>
      </c>
      <c r="B40451" s="221">
        <v>25601.0</v>
      </c>
      <c r="C40451" s="221">
        <v>1600.0</v>
      </c>
    </row>
    <row r="40452">
      <c r="A40452" s="221">
        <v>43879.0</v>
      </c>
      <c r="B40452" s="221">
        <v>25602.0</v>
      </c>
      <c r="C40452" s="221">
        <v>3200.0</v>
      </c>
    </row>
    <row r="40453">
      <c r="A40453" s="221">
        <v>43879.0</v>
      </c>
      <c r="B40453" s="221">
        <v>25603.0</v>
      </c>
      <c r="C40453" s="221">
        <v>1600.0</v>
      </c>
    </row>
    <row r="40454">
      <c r="A40454" s="221">
        <v>43880.0</v>
      </c>
      <c r="B40454" s="221">
        <v>25588.0</v>
      </c>
      <c r="C40454" s="221">
        <v>3200.0</v>
      </c>
    </row>
    <row r="40455">
      <c r="A40455" s="221">
        <v>43880.0</v>
      </c>
      <c r="B40455" s="221">
        <v>25592.0</v>
      </c>
      <c r="C40455" s="221">
        <v>3200.0</v>
      </c>
    </row>
    <row r="40456">
      <c r="A40456" s="221">
        <v>43880.0</v>
      </c>
      <c r="B40456" s="221">
        <v>25593.0</v>
      </c>
      <c r="C40456" s="221">
        <v>3200.0</v>
      </c>
    </row>
    <row r="40457">
      <c r="A40457" s="221">
        <v>43880.0</v>
      </c>
      <c r="B40457" s="221">
        <v>25596.0</v>
      </c>
      <c r="C40457" s="221">
        <v>3200.0</v>
      </c>
    </row>
    <row r="40458">
      <c r="A40458" s="221">
        <v>43880.0</v>
      </c>
      <c r="B40458" s="221">
        <v>25597.0</v>
      </c>
      <c r="C40458" s="221">
        <v>3200.0</v>
      </c>
    </row>
    <row r="40459">
      <c r="A40459" s="221">
        <v>43880.0</v>
      </c>
      <c r="B40459" s="221">
        <v>25599.0</v>
      </c>
      <c r="C40459" s="221">
        <v>3200.0</v>
      </c>
    </row>
    <row r="40460">
      <c r="A40460" s="221">
        <v>43880.0</v>
      </c>
      <c r="B40460" s="221">
        <v>25600.0</v>
      </c>
      <c r="C40460" s="221">
        <v>320.0</v>
      </c>
    </row>
    <row r="40461">
      <c r="A40461" s="221">
        <v>43880.0</v>
      </c>
      <c r="B40461" s="221">
        <v>25601.0</v>
      </c>
      <c r="C40461" s="221">
        <v>1600.0</v>
      </c>
    </row>
    <row r="40462">
      <c r="A40462" s="221">
        <v>43880.0</v>
      </c>
      <c r="B40462" s="221">
        <v>25602.0</v>
      </c>
      <c r="C40462" s="221">
        <v>3200.0</v>
      </c>
    </row>
    <row r="40463">
      <c r="A40463" s="221">
        <v>43880.0</v>
      </c>
      <c r="B40463" s="221">
        <v>25603.0</v>
      </c>
      <c r="C40463" s="221">
        <v>1600.0</v>
      </c>
    </row>
    <row r="40464">
      <c r="A40464" s="221">
        <v>43881.0</v>
      </c>
      <c r="B40464" s="221">
        <v>25607.0</v>
      </c>
      <c r="C40464" s="221">
        <v>700.0</v>
      </c>
    </row>
    <row r="40465">
      <c r="A40465" s="221">
        <v>43881.0</v>
      </c>
      <c r="B40465" s="221">
        <v>25611.0</v>
      </c>
      <c r="C40465" s="221">
        <v>700.0</v>
      </c>
    </row>
    <row r="40466">
      <c r="A40466" s="221">
        <v>43881.0</v>
      </c>
      <c r="B40466" s="221">
        <v>25612.0</v>
      </c>
      <c r="C40466" s="221">
        <v>700.0</v>
      </c>
    </row>
    <row r="40467">
      <c r="A40467" s="221">
        <v>43881.0</v>
      </c>
      <c r="B40467" s="221">
        <v>25615.0</v>
      </c>
      <c r="C40467" s="221">
        <v>700.0</v>
      </c>
    </row>
    <row r="40468">
      <c r="A40468" s="221">
        <v>43881.0</v>
      </c>
      <c r="B40468" s="221">
        <v>25616.0</v>
      </c>
      <c r="C40468" s="221">
        <v>700.0</v>
      </c>
    </row>
    <row r="40469">
      <c r="A40469" s="221">
        <v>43881.0</v>
      </c>
      <c r="B40469" s="221">
        <v>25618.0</v>
      </c>
      <c r="C40469" s="221">
        <v>700.0</v>
      </c>
    </row>
    <row r="40470">
      <c r="A40470" s="221">
        <v>43881.0</v>
      </c>
      <c r="B40470" s="221">
        <v>25619.0</v>
      </c>
      <c r="C40470" s="221">
        <v>16.0</v>
      </c>
    </row>
    <row r="40471">
      <c r="A40471" s="221">
        <v>43881.0</v>
      </c>
      <c r="B40471" s="221">
        <v>25620.0</v>
      </c>
      <c r="C40471" s="221">
        <v>16.0</v>
      </c>
    </row>
    <row r="40472">
      <c r="A40472" s="221">
        <v>43881.0</v>
      </c>
      <c r="B40472" s="221">
        <v>25621.0</v>
      </c>
      <c r="C40472" s="221">
        <v>1300.0</v>
      </c>
    </row>
    <row r="40473">
      <c r="A40473" s="221">
        <v>43881.0</v>
      </c>
      <c r="B40473" s="221">
        <v>25622.0</v>
      </c>
      <c r="C40473" s="221">
        <v>16.0</v>
      </c>
    </row>
    <row r="40474">
      <c r="A40474" s="221">
        <v>43882.0</v>
      </c>
      <c r="B40474" s="221">
        <v>25607.0</v>
      </c>
      <c r="C40474" s="221">
        <v>700.0</v>
      </c>
    </row>
    <row r="40475">
      <c r="A40475" s="221">
        <v>43882.0</v>
      </c>
      <c r="B40475" s="221">
        <v>25611.0</v>
      </c>
      <c r="C40475" s="221">
        <v>700.0</v>
      </c>
    </row>
    <row r="40476">
      <c r="A40476" s="221">
        <v>43882.0</v>
      </c>
      <c r="B40476" s="221">
        <v>25612.0</v>
      </c>
      <c r="C40476" s="221">
        <v>700.0</v>
      </c>
    </row>
    <row r="40477">
      <c r="A40477" s="221">
        <v>43882.0</v>
      </c>
      <c r="B40477" s="221">
        <v>25615.0</v>
      </c>
      <c r="C40477" s="221">
        <v>700.0</v>
      </c>
    </row>
    <row r="40478">
      <c r="A40478" s="221">
        <v>43882.0</v>
      </c>
      <c r="B40478" s="221">
        <v>25616.0</v>
      </c>
      <c r="C40478" s="221">
        <v>700.0</v>
      </c>
    </row>
    <row r="40479">
      <c r="A40479" s="221">
        <v>43882.0</v>
      </c>
      <c r="B40479" s="221">
        <v>25618.0</v>
      </c>
      <c r="C40479" s="221">
        <v>700.0</v>
      </c>
    </row>
    <row r="40480">
      <c r="A40480" s="221">
        <v>43882.0</v>
      </c>
      <c r="B40480" s="221">
        <v>25619.0</v>
      </c>
      <c r="C40480" s="221">
        <v>16.0</v>
      </c>
    </row>
    <row r="40481">
      <c r="A40481" s="221">
        <v>43882.0</v>
      </c>
      <c r="B40481" s="221">
        <v>25620.0</v>
      </c>
      <c r="C40481" s="221">
        <v>16.0</v>
      </c>
    </row>
    <row r="40482">
      <c r="A40482" s="221">
        <v>43882.0</v>
      </c>
      <c r="B40482" s="221">
        <v>25621.0</v>
      </c>
      <c r="C40482" s="221">
        <v>1300.0</v>
      </c>
    </row>
    <row r="40483">
      <c r="A40483" s="221">
        <v>43882.0</v>
      </c>
      <c r="B40483" s="221">
        <v>25622.0</v>
      </c>
      <c r="C40483" s="221">
        <v>16.0</v>
      </c>
    </row>
    <row r="40484">
      <c r="A40484" s="221">
        <v>43883.0</v>
      </c>
      <c r="B40484" s="221">
        <v>25588.0</v>
      </c>
      <c r="C40484" s="221">
        <v>3200.0</v>
      </c>
    </row>
    <row r="40485">
      <c r="A40485" s="221">
        <v>43883.0</v>
      </c>
      <c r="B40485" s="221">
        <v>25592.0</v>
      </c>
      <c r="C40485" s="221">
        <v>3200.0</v>
      </c>
    </row>
    <row r="40486">
      <c r="A40486" s="221">
        <v>43883.0</v>
      </c>
      <c r="B40486" s="221">
        <v>25593.0</v>
      </c>
      <c r="C40486" s="221">
        <v>3200.0</v>
      </c>
    </row>
    <row r="40487">
      <c r="A40487" s="221">
        <v>43883.0</v>
      </c>
      <c r="B40487" s="221">
        <v>25596.0</v>
      </c>
      <c r="C40487" s="221">
        <v>3200.0</v>
      </c>
    </row>
    <row r="40488">
      <c r="A40488" s="221">
        <v>43883.0</v>
      </c>
      <c r="B40488" s="221">
        <v>25597.0</v>
      </c>
      <c r="C40488" s="221">
        <v>3200.0</v>
      </c>
    </row>
    <row r="40489">
      <c r="A40489" s="221">
        <v>43883.0</v>
      </c>
      <c r="B40489" s="221">
        <v>25599.0</v>
      </c>
      <c r="C40489" s="221">
        <v>3200.0</v>
      </c>
    </row>
    <row r="40490">
      <c r="A40490" s="221">
        <v>43883.0</v>
      </c>
      <c r="B40490" s="221">
        <v>25600.0</v>
      </c>
      <c r="C40490" s="221">
        <v>320.0</v>
      </c>
    </row>
    <row r="40491">
      <c r="A40491" s="221">
        <v>43883.0</v>
      </c>
      <c r="B40491" s="221">
        <v>25601.0</v>
      </c>
      <c r="C40491" s="221">
        <v>1600.0</v>
      </c>
    </row>
    <row r="40492">
      <c r="A40492" s="221">
        <v>43883.0</v>
      </c>
      <c r="B40492" s="221">
        <v>25602.0</v>
      </c>
      <c r="C40492" s="221">
        <v>3200.0</v>
      </c>
    </row>
    <row r="40493">
      <c r="A40493" s="221">
        <v>43883.0</v>
      </c>
      <c r="B40493" s="221">
        <v>25603.0</v>
      </c>
      <c r="C40493" s="221">
        <v>1600.0</v>
      </c>
    </row>
    <row r="40494">
      <c r="A40494" s="221">
        <v>43884.0</v>
      </c>
      <c r="B40494" s="221">
        <v>25607.0</v>
      </c>
      <c r="C40494" s="221">
        <v>700.0</v>
      </c>
    </row>
    <row r="40495">
      <c r="A40495" s="221">
        <v>43884.0</v>
      </c>
      <c r="B40495" s="221">
        <v>25611.0</v>
      </c>
      <c r="C40495" s="221">
        <v>700.0</v>
      </c>
    </row>
    <row r="40496">
      <c r="A40496" s="221">
        <v>43884.0</v>
      </c>
      <c r="B40496" s="221">
        <v>25612.0</v>
      </c>
      <c r="C40496" s="221">
        <v>700.0</v>
      </c>
    </row>
    <row r="40497">
      <c r="A40497" s="221">
        <v>43884.0</v>
      </c>
      <c r="B40497" s="221">
        <v>25615.0</v>
      </c>
      <c r="C40497" s="221">
        <v>700.0</v>
      </c>
    </row>
    <row r="40498">
      <c r="A40498" s="221">
        <v>43884.0</v>
      </c>
      <c r="B40498" s="221">
        <v>25616.0</v>
      </c>
      <c r="C40498" s="221">
        <v>700.0</v>
      </c>
    </row>
    <row r="40499">
      <c r="A40499" s="221">
        <v>43884.0</v>
      </c>
      <c r="B40499" s="221">
        <v>25618.0</v>
      </c>
      <c r="C40499" s="221">
        <v>700.0</v>
      </c>
    </row>
    <row r="40500">
      <c r="A40500" s="221">
        <v>43884.0</v>
      </c>
      <c r="B40500" s="221">
        <v>25619.0</v>
      </c>
      <c r="C40500" s="221">
        <v>16.0</v>
      </c>
    </row>
    <row r="40501">
      <c r="A40501" s="221">
        <v>43884.0</v>
      </c>
      <c r="B40501" s="221">
        <v>25620.0</v>
      </c>
      <c r="C40501" s="221">
        <v>16.0</v>
      </c>
    </row>
    <row r="40502">
      <c r="A40502" s="221">
        <v>43884.0</v>
      </c>
      <c r="B40502" s="221">
        <v>25621.0</v>
      </c>
      <c r="C40502" s="221">
        <v>1300.0</v>
      </c>
    </row>
    <row r="40503">
      <c r="A40503" s="221">
        <v>43884.0</v>
      </c>
      <c r="B40503" s="221">
        <v>25622.0</v>
      </c>
      <c r="C40503" s="221">
        <v>16.0</v>
      </c>
    </row>
    <row r="40504">
      <c r="A40504" s="221">
        <v>43885.0</v>
      </c>
      <c r="B40504" s="221">
        <v>25588.0</v>
      </c>
      <c r="C40504" s="221">
        <v>3200.0</v>
      </c>
    </row>
    <row r="40505">
      <c r="A40505" s="221">
        <v>43885.0</v>
      </c>
      <c r="B40505" s="221">
        <v>25592.0</v>
      </c>
      <c r="C40505" s="221">
        <v>3200.0</v>
      </c>
    </row>
    <row r="40506">
      <c r="A40506" s="221">
        <v>43885.0</v>
      </c>
      <c r="B40506" s="221">
        <v>25593.0</v>
      </c>
      <c r="C40506" s="221">
        <v>3200.0</v>
      </c>
    </row>
    <row r="40507">
      <c r="A40507" s="221">
        <v>43885.0</v>
      </c>
      <c r="B40507" s="221">
        <v>25596.0</v>
      </c>
      <c r="C40507" s="221">
        <v>3200.0</v>
      </c>
    </row>
    <row r="40508">
      <c r="A40508" s="221">
        <v>43885.0</v>
      </c>
      <c r="B40508" s="221">
        <v>25597.0</v>
      </c>
      <c r="C40508" s="221">
        <v>3200.0</v>
      </c>
    </row>
    <row r="40509">
      <c r="A40509" s="221">
        <v>43885.0</v>
      </c>
      <c r="B40509" s="221">
        <v>25599.0</v>
      </c>
      <c r="C40509" s="221">
        <v>3200.0</v>
      </c>
    </row>
    <row r="40510">
      <c r="A40510" s="221">
        <v>43885.0</v>
      </c>
      <c r="B40510" s="221">
        <v>25600.0</v>
      </c>
      <c r="C40510" s="221">
        <v>320.0</v>
      </c>
    </row>
    <row r="40511">
      <c r="A40511" s="221">
        <v>43885.0</v>
      </c>
      <c r="B40511" s="221">
        <v>25601.0</v>
      </c>
      <c r="C40511" s="221">
        <v>1600.0</v>
      </c>
    </row>
    <row r="40512">
      <c r="A40512" s="221">
        <v>43885.0</v>
      </c>
      <c r="B40512" s="221">
        <v>25602.0</v>
      </c>
      <c r="C40512" s="221">
        <v>3200.0</v>
      </c>
    </row>
    <row r="40513">
      <c r="A40513" s="221">
        <v>43885.0</v>
      </c>
      <c r="B40513" s="221">
        <v>25603.0</v>
      </c>
      <c r="C40513" s="221">
        <v>1600.0</v>
      </c>
    </row>
    <row r="40514">
      <c r="A40514" s="221">
        <v>43886.0</v>
      </c>
      <c r="B40514" s="221">
        <v>25607.0</v>
      </c>
      <c r="C40514" s="221">
        <v>700.0</v>
      </c>
    </row>
    <row r="40515">
      <c r="A40515" s="221">
        <v>43886.0</v>
      </c>
      <c r="B40515" s="221">
        <v>25611.0</v>
      </c>
      <c r="C40515" s="221">
        <v>700.0</v>
      </c>
    </row>
    <row r="40516">
      <c r="A40516" s="221">
        <v>43886.0</v>
      </c>
      <c r="B40516" s="221">
        <v>25612.0</v>
      </c>
      <c r="C40516" s="221">
        <v>700.0</v>
      </c>
    </row>
    <row r="40517">
      <c r="A40517" s="221">
        <v>43886.0</v>
      </c>
      <c r="B40517" s="221">
        <v>25615.0</v>
      </c>
      <c r="C40517" s="221">
        <v>700.0</v>
      </c>
    </row>
    <row r="40518">
      <c r="A40518" s="221">
        <v>43886.0</v>
      </c>
      <c r="B40518" s="221">
        <v>25616.0</v>
      </c>
      <c r="C40518" s="221">
        <v>700.0</v>
      </c>
    </row>
    <row r="40519">
      <c r="A40519" s="221">
        <v>43886.0</v>
      </c>
      <c r="B40519" s="221">
        <v>25618.0</v>
      </c>
      <c r="C40519" s="221">
        <v>700.0</v>
      </c>
    </row>
    <row r="40520">
      <c r="A40520" s="221">
        <v>43886.0</v>
      </c>
      <c r="B40520" s="221">
        <v>25619.0</v>
      </c>
      <c r="C40520" s="221">
        <v>16.0</v>
      </c>
    </row>
    <row r="40521">
      <c r="A40521" s="221">
        <v>43886.0</v>
      </c>
      <c r="B40521" s="221">
        <v>25620.0</v>
      </c>
      <c r="C40521" s="221">
        <v>16.0</v>
      </c>
    </row>
    <row r="40522">
      <c r="A40522" s="221">
        <v>43886.0</v>
      </c>
      <c r="B40522" s="221">
        <v>25621.0</v>
      </c>
      <c r="C40522" s="221">
        <v>1300.0</v>
      </c>
    </row>
    <row r="40523">
      <c r="A40523" s="221">
        <v>43886.0</v>
      </c>
      <c r="B40523" s="221">
        <v>25622.0</v>
      </c>
      <c r="C40523" s="221">
        <v>16.0</v>
      </c>
    </row>
    <row r="40524">
      <c r="A40524" s="221">
        <v>43887.0</v>
      </c>
      <c r="B40524" s="221">
        <v>25588.0</v>
      </c>
      <c r="C40524" s="221">
        <v>3200.0</v>
      </c>
    </row>
    <row r="40525">
      <c r="A40525" s="221">
        <v>43887.0</v>
      </c>
      <c r="B40525" s="221">
        <v>25592.0</v>
      </c>
      <c r="C40525" s="221">
        <v>3200.0</v>
      </c>
    </row>
    <row r="40526">
      <c r="A40526" s="221">
        <v>43887.0</v>
      </c>
      <c r="B40526" s="221">
        <v>25593.0</v>
      </c>
      <c r="C40526" s="221">
        <v>3200.0</v>
      </c>
    </row>
    <row r="40527">
      <c r="A40527" s="221">
        <v>43887.0</v>
      </c>
      <c r="B40527" s="221">
        <v>25596.0</v>
      </c>
      <c r="C40527" s="221">
        <v>3200.0</v>
      </c>
    </row>
    <row r="40528">
      <c r="A40528" s="221">
        <v>43887.0</v>
      </c>
      <c r="B40528" s="221">
        <v>25597.0</v>
      </c>
      <c r="C40528" s="221">
        <v>3200.0</v>
      </c>
    </row>
    <row r="40529">
      <c r="A40529" s="221">
        <v>43887.0</v>
      </c>
      <c r="B40529" s="221">
        <v>25599.0</v>
      </c>
      <c r="C40529" s="221">
        <v>3200.0</v>
      </c>
    </row>
    <row r="40530">
      <c r="A40530" s="221">
        <v>43887.0</v>
      </c>
      <c r="B40530" s="221">
        <v>25600.0</v>
      </c>
      <c r="C40530" s="221">
        <v>320.0</v>
      </c>
    </row>
    <row r="40531">
      <c r="A40531" s="221">
        <v>43887.0</v>
      </c>
      <c r="B40531" s="221">
        <v>25601.0</v>
      </c>
      <c r="C40531" s="221">
        <v>1600.0</v>
      </c>
    </row>
    <row r="40532">
      <c r="A40532" s="221">
        <v>43887.0</v>
      </c>
      <c r="B40532" s="221">
        <v>25602.0</v>
      </c>
      <c r="C40532" s="221">
        <v>3200.0</v>
      </c>
    </row>
    <row r="40533">
      <c r="A40533" s="221">
        <v>43887.0</v>
      </c>
      <c r="B40533" s="221">
        <v>25603.0</v>
      </c>
      <c r="C40533" s="221">
        <v>1600.0</v>
      </c>
    </row>
    <row r="40534">
      <c r="A40534" s="221">
        <v>43888.0</v>
      </c>
      <c r="B40534" s="221">
        <v>25607.0</v>
      </c>
      <c r="C40534" s="221">
        <v>700.0</v>
      </c>
    </row>
    <row r="40535">
      <c r="A40535" s="221">
        <v>43888.0</v>
      </c>
      <c r="B40535" s="221">
        <v>25611.0</v>
      </c>
      <c r="C40535" s="221">
        <v>700.0</v>
      </c>
    </row>
    <row r="40536">
      <c r="A40536" s="221">
        <v>43888.0</v>
      </c>
      <c r="B40536" s="221">
        <v>25612.0</v>
      </c>
      <c r="C40536" s="221">
        <v>700.0</v>
      </c>
    </row>
    <row r="40537">
      <c r="A40537" s="221">
        <v>43888.0</v>
      </c>
      <c r="B40537" s="221">
        <v>25615.0</v>
      </c>
      <c r="C40537" s="221">
        <v>700.0</v>
      </c>
    </row>
    <row r="40538">
      <c r="A40538" s="221">
        <v>43888.0</v>
      </c>
      <c r="B40538" s="221">
        <v>25616.0</v>
      </c>
      <c r="C40538" s="221">
        <v>700.0</v>
      </c>
    </row>
    <row r="40539">
      <c r="A40539" s="221">
        <v>43888.0</v>
      </c>
      <c r="B40539" s="221">
        <v>25618.0</v>
      </c>
      <c r="C40539" s="221">
        <v>700.0</v>
      </c>
    </row>
    <row r="40540">
      <c r="A40540" s="221">
        <v>43888.0</v>
      </c>
      <c r="B40540" s="221">
        <v>25619.0</v>
      </c>
      <c r="C40540" s="221">
        <v>16.0</v>
      </c>
    </row>
    <row r="40541">
      <c r="A40541" s="221">
        <v>43888.0</v>
      </c>
      <c r="B40541" s="221">
        <v>25620.0</v>
      </c>
      <c r="C40541" s="221">
        <v>16.0</v>
      </c>
    </row>
    <row r="40542">
      <c r="A40542" s="221">
        <v>43888.0</v>
      </c>
      <c r="B40542" s="221">
        <v>25621.0</v>
      </c>
      <c r="C40542" s="221">
        <v>1300.0</v>
      </c>
    </row>
    <row r="40543">
      <c r="A40543" s="221">
        <v>43888.0</v>
      </c>
      <c r="B40543" s="221">
        <v>25622.0</v>
      </c>
      <c r="C40543" s="221">
        <v>16.0</v>
      </c>
    </row>
    <row r="40544">
      <c r="A40544" s="221">
        <v>43889.0</v>
      </c>
      <c r="B40544" s="221">
        <v>25588.0</v>
      </c>
      <c r="C40544" s="221">
        <v>3200.0</v>
      </c>
    </row>
    <row r="40545">
      <c r="A40545" s="221">
        <v>43889.0</v>
      </c>
      <c r="B40545" s="221">
        <v>25592.0</v>
      </c>
      <c r="C40545" s="221">
        <v>3200.0</v>
      </c>
    </row>
    <row r="40546">
      <c r="A40546" s="221">
        <v>43889.0</v>
      </c>
      <c r="B40546" s="221">
        <v>25593.0</v>
      </c>
      <c r="C40546" s="221">
        <v>3200.0</v>
      </c>
    </row>
    <row r="40547">
      <c r="A40547" s="221">
        <v>43889.0</v>
      </c>
      <c r="B40547" s="221">
        <v>25596.0</v>
      </c>
      <c r="C40547" s="221">
        <v>3200.0</v>
      </c>
    </row>
    <row r="40548">
      <c r="A40548" s="221">
        <v>43889.0</v>
      </c>
      <c r="B40548" s="221">
        <v>25597.0</v>
      </c>
      <c r="C40548" s="221">
        <v>3200.0</v>
      </c>
    </row>
    <row r="40549">
      <c r="A40549" s="221">
        <v>43889.0</v>
      </c>
      <c r="B40549" s="221">
        <v>25599.0</v>
      </c>
      <c r="C40549" s="221">
        <v>3200.0</v>
      </c>
    </row>
    <row r="40550">
      <c r="A40550" s="221">
        <v>43889.0</v>
      </c>
      <c r="B40550" s="221">
        <v>25600.0</v>
      </c>
      <c r="C40550" s="221">
        <v>320.0</v>
      </c>
    </row>
    <row r="40551">
      <c r="A40551" s="221">
        <v>43889.0</v>
      </c>
      <c r="B40551" s="221">
        <v>25601.0</v>
      </c>
      <c r="C40551" s="221">
        <v>1600.0</v>
      </c>
    </row>
    <row r="40552">
      <c r="A40552" s="221">
        <v>43889.0</v>
      </c>
      <c r="B40552" s="221">
        <v>25602.0</v>
      </c>
      <c r="C40552" s="221">
        <v>3200.0</v>
      </c>
    </row>
    <row r="40553">
      <c r="A40553" s="221">
        <v>43889.0</v>
      </c>
      <c r="B40553" s="221">
        <v>25603.0</v>
      </c>
      <c r="C40553" s="221">
        <v>1600.0</v>
      </c>
    </row>
    <row r="40554">
      <c r="A40554" s="221">
        <v>43890.0</v>
      </c>
      <c r="B40554" s="221">
        <v>25607.0</v>
      </c>
      <c r="C40554" s="221">
        <v>700.0</v>
      </c>
    </row>
    <row r="40555">
      <c r="A40555" s="221">
        <v>43890.0</v>
      </c>
      <c r="B40555" s="221">
        <v>25611.0</v>
      </c>
      <c r="C40555" s="221">
        <v>700.0</v>
      </c>
    </row>
    <row r="40556">
      <c r="A40556" s="221">
        <v>43890.0</v>
      </c>
      <c r="B40556" s="221">
        <v>25612.0</v>
      </c>
      <c r="C40556" s="221">
        <v>700.0</v>
      </c>
    </row>
    <row r="40557">
      <c r="A40557" s="221">
        <v>43890.0</v>
      </c>
      <c r="B40557" s="221">
        <v>25615.0</v>
      </c>
      <c r="C40557" s="221">
        <v>700.0</v>
      </c>
    </row>
    <row r="40558">
      <c r="A40558" s="221">
        <v>43890.0</v>
      </c>
      <c r="B40558" s="221">
        <v>25616.0</v>
      </c>
      <c r="C40558" s="221">
        <v>700.0</v>
      </c>
    </row>
    <row r="40559">
      <c r="A40559" s="221">
        <v>43890.0</v>
      </c>
      <c r="B40559" s="221">
        <v>25618.0</v>
      </c>
      <c r="C40559" s="221">
        <v>700.0</v>
      </c>
    </row>
    <row r="40560">
      <c r="A40560" s="221">
        <v>43890.0</v>
      </c>
      <c r="B40560" s="221">
        <v>25619.0</v>
      </c>
      <c r="C40560" s="221">
        <v>16.0</v>
      </c>
    </row>
    <row r="40561">
      <c r="A40561" s="221">
        <v>43890.0</v>
      </c>
      <c r="B40561" s="221">
        <v>25620.0</v>
      </c>
      <c r="C40561" s="221">
        <v>16.0</v>
      </c>
    </row>
    <row r="40562">
      <c r="A40562" s="221">
        <v>43890.0</v>
      </c>
      <c r="B40562" s="221">
        <v>25621.0</v>
      </c>
      <c r="C40562" s="221">
        <v>1300.0</v>
      </c>
    </row>
    <row r="40563">
      <c r="A40563" s="221">
        <v>43890.0</v>
      </c>
      <c r="B40563" s="221">
        <v>25622.0</v>
      </c>
      <c r="C40563" s="221">
        <v>16.0</v>
      </c>
    </row>
    <row r="40564">
      <c r="A40564" s="221">
        <v>43891.0</v>
      </c>
      <c r="B40564" s="221">
        <v>25588.0</v>
      </c>
      <c r="C40564" s="221">
        <v>3200.0</v>
      </c>
    </row>
    <row r="40565">
      <c r="A40565" s="221">
        <v>43891.0</v>
      </c>
      <c r="B40565" s="221">
        <v>25592.0</v>
      </c>
      <c r="C40565" s="221">
        <v>3200.0</v>
      </c>
    </row>
    <row r="40566">
      <c r="A40566" s="221">
        <v>43891.0</v>
      </c>
      <c r="B40566" s="221">
        <v>25593.0</v>
      </c>
      <c r="C40566" s="221">
        <v>3200.0</v>
      </c>
    </row>
    <row r="40567">
      <c r="A40567" s="221">
        <v>43891.0</v>
      </c>
      <c r="B40567" s="221">
        <v>25596.0</v>
      </c>
      <c r="C40567" s="221">
        <v>3200.0</v>
      </c>
    </row>
    <row r="40568">
      <c r="A40568" s="221">
        <v>43891.0</v>
      </c>
      <c r="B40568" s="221">
        <v>25597.0</v>
      </c>
      <c r="C40568" s="221">
        <v>3200.0</v>
      </c>
    </row>
    <row r="40569">
      <c r="A40569" s="221">
        <v>43891.0</v>
      </c>
      <c r="B40569" s="221">
        <v>25599.0</v>
      </c>
      <c r="C40569" s="221">
        <v>3200.0</v>
      </c>
    </row>
    <row r="40570">
      <c r="A40570" s="221">
        <v>43891.0</v>
      </c>
      <c r="B40570" s="221">
        <v>25600.0</v>
      </c>
      <c r="C40570" s="221">
        <v>320.0</v>
      </c>
    </row>
    <row r="40571">
      <c r="A40571" s="221">
        <v>43891.0</v>
      </c>
      <c r="B40571" s="221">
        <v>25601.0</v>
      </c>
      <c r="C40571" s="221">
        <v>1600.0</v>
      </c>
    </row>
    <row r="40572">
      <c r="A40572" s="221">
        <v>43891.0</v>
      </c>
      <c r="B40572" s="221">
        <v>25602.0</v>
      </c>
      <c r="C40572" s="221">
        <v>3200.0</v>
      </c>
    </row>
    <row r="40573">
      <c r="A40573" s="221">
        <v>43891.0</v>
      </c>
      <c r="B40573" s="221">
        <v>25603.0</v>
      </c>
      <c r="C40573" s="221">
        <v>1600.0</v>
      </c>
    </row>
    <row r="40574">
      <c r="A40574" s="221">
        <v>43892.0</v>
      </c>
      <c r="B40574" s="221">
        <v>25607.0</v>
      </c>
      <c r="C40574" s="221">
        <v>700.0</v>
      </c>
    </row>
    <row r="40575">
      <c r="A40575" s="221">
        <v>43892.0</v>
      </c>
      <c r="B40575" s="221">
        <v>25611.0</v>
      </c>
      <c r="C40575" s="221">
        <v>700.0</v>
      </c>
    </row>
    <row r="40576">
      <c r="A40576" s="221">
        <v>43892.0</v>
      </c>
      <c r="B40576" s="221">
        <v>25612.0</v>
      </c>
      <c r="C40576" s="221">
        <v>700.0</v>
      </c>
    </row>
    <row r="40577">
      <c r="A40577" s="221">
        <v>43892.0</v>
      </c>
      <c r="B40577" s="221">
        <v>25615.0</v>
      </c>
      <c r="C40577" s="221">
        <v>700.0</v>
      </c>
    </row>
    <row r="40578">
      <c r="A40578" s="221">
        <v>43892.0</v>
      </c>
      <c r="B40578" s="221">
        <v>25616.0</v>
      </c>
      <c r="C40578" s="221">
        <v>700.0</v>
      </c>
    </row>
    <row r="40579">
      <c r="A40579" s="221">
        <v>43892.0</v>
      </c>
      <c r="B40579" s="221">
        <v>25618.0</v>
      </c>
      <c r="C40579" s="221">
        <v>700.0</v>
      </c>
    </row>
    <row r="40580">
      <c r="A40580" s="221">
        <v>43892.0</v>
      </c>
      <c r="B40580" s="221">
        <v>25619.0</v>
      </c>
      <c r="C40580" s="221">
        <v>16.0</v>
      </c>
    </row>
    <row r="40581">
      <c r="A40581" s="221">
        <v>43892.0</v>
      </c>
      <c r="B40581" s="221">
        <v>25620.0</v>
      </c>
      <c r="C40581" s="221">
        <v>16.0</v>
      </c>
    </row>
    <row r="40582">
      <c r="A40582" s="221">
        <v>43892.0</v>
      </c>
      <c r="B40582" s="221">
        <v>25621.0</v>
      </c>
      <c r="C40582" s="221">
        <v>1300.0</v>
      </c>
    </row>
    <row r="40583">
      <c r="A40583" s="221">
        <v>43892.0</v>
      </c>
      <c r="B40583" s="221">
        <v>25622.0</v>
      </c>
      <c r="C40583" s="221">
        <v>16.0</v>
      </c>
    </row>
    <row r="40584">
      <c r="A40584" s="221">
        <v>43893.0</v>
      </c>
      <c r="B40584" s="221">
        <v>25588.0</v>
      </c>
      <c r="C40584" s="221">
        <v>3200.0</v>
      </c>
    </row>
    <row r="40585">
      <c r="A40585" s="221">
        <v>43893.0</v>
      </c>
      <c r="B40585" s="221">
        <v>25592.0</v>
      </c>
      <c r="C40585" s="221">
        <v>3200.0</v>
      </c>
    </row>
    <row r="40586">
      <c r="A40586" s="221">
        <v>43893.0</v>
      </c>
      <c r="B40586" s="221">
        <v>25593.0</v>
      </c>
      <c r="C40586" s="221">
        <v>3200.0</v>
      </c>
    </row>
    <row r="40587">
      <c r="A40587" s="221">
        <v>43893.0</v>
      </c>
      <c r="B40587" s="221">
        <v>25596.0</v>
      </c>
      <c r="C40587" s="221">
        <v>3200.0</v>
      </c>
    </row>
    <row r="40588">
      <c r="A40588" s="221">
        <v>43893.0</v>
      </c>
      <c r="B40588" s="221">
        <v>25597.0</v>
      </c>
      <c r="C40588" s="221">
        <v>3200.0</v>
      </c>
    </row>
    <row r="40589">
      <c r="A40589" s="221">
        <v>43893.0</v>
      </c>
      <c r="B40589" s="221">
        <v>25599.0</v>
      </c>
      <c r="C40589" s="221">
        <v>3200.0</v>
      </c>
    </row>
    <row r="40590">
      <c r="A40590" s="221">
        <v>43893.0</v>
      </c>
      <c r="B40590" s="221">
        <v>25600.0</v>
      </c>
      <c r="C40590" s="221">
        <v>320.0</v>
      </c>
    </row>
    <row r="40591">
      <c r="A40591" s="221">
        <v>43893.0</v>
      </c>
      <c r="B40591" s="221">
        <v>25601.0</v>
      </c>
      <c r="C40591" s="221">
        <v>1600.0</v>
      </c>
    </row>
    <row r="40592">
      <c r="A40592" s="221">
        <v>43893.0</v>
      </c>
      <c r="B40592" s="221">
        <v>25602.0</v>
      </c>
      <c r="C40592" s="221">
        <v>3200.0</v>
      </c>
    </row>
    <row r="40593">
      <c r="A40593" s="221">
        <v>43893.0</v>
      </c>
      <c r="B40593" s="221">
        <v>25603.0</v>
      </c>
      <c r="C40593" s="221">
        <v>1600.0</v>
      </c>
    </row>
    <row r="40594">
      <c r="A40594" s="221">
        <v>43894.0</v>
      </c>
      <c r="B40594" s="221">
        <v>25597.0</v>
      </c>
      <c r="C40594" s="221">
        <v>10.0</v>
      </c>
    </row>
    <row r="40595">
      <c r="A40595" s="221">
        <v>43894.0</v>
      </c>
      <c r="B40595" s="221">
        <v>25599.0</v>
      </c>
      <c r="C40595" s="221">
        <v>12.0</v>
      </c>
    </row>
    <row r="40596">
      <c r="A40596" s="221">
        <v>43894.0</v>
      </c>
      <c r="B40596" s="221">
        <v>25601.0</v>
      </c>
      <c r="C40596" s="221">
        <v>5.0</v>
      </c>
    </row>
    <row r="40597">
      <c r="A40597" s="221">
        <v>43894.0</v>
      </c>
      <c r="B40597" s="221">
        <v>25604.0</v>
      </c>
      <c r="C40597" s="221">
        <v>5.0</v>
      </c>
    </row>
    <row r="40598">
      <c r="A40598" s="221">
        <v>43896.0</v>
      </c>
      <c r="B40598" s="221">
        <v>25597.0</v>
      </c>
      <c r="C40598" s="221">
        <v>50.0</v>
      </c>
    </row>
    <row r="40599">
      <c r="A40599" s="221">
        <v>43896.0</v>
      </c>
      <c r="B40599" s="221">
        <v>25599.0</v>
      </c>
      <c r="C40599" s="221">
        <v>60.0</v>
      </c>
    </row>
    <row r="40600">
      <c r="A40600" s="221">
        <v>43896.0</v>
      </c>
      <c r="B40600" s="221">
        <v>25601.0</v>
      </c>
      <c r="C40600" s="221">
        <v>25.0</v>
      </c>
    </row>
    <row r="40601">
      <c r="A40601" s="221">
        <v>43896.0</v>
      </c>
      <c r="B40601" s="221">
        <v>25604.0</v>
      </c>
      <c r="C40601" s="221">
        <v>25.0</v>
      </c>
    </row>
    <row r="40602">
      <c r="A40602" s="221">
        <v>43898.0</v>
      </c>
      <c r="B40602" s="221">
        <v>25597.0</v>
      </c>
      <c r="C40602" s="221">
        <v>250.0</v>
      </c>
    </row>
    <row r="40603">
      <c r="A40603" s="221">
        <v>43898.0</v>
      </c>
      <c r="B40603" s="221">
        <v>25599.0</v>
      </c>
      <c r="C40603" s="221">
        <v>300.0</v>
      </c>
    </row>
    <row r="40604">
      <c r="A40604" s="221">
        <v>43898.0</v>
      </c>
      <c r="B40604" s="221">
        <v>25601.0</v>
      </c>
      <c r="C40604" s="221">
        <v>125.0</v>
      </c>
    </row>
    <row r="40605">
      <c r="A40605" s="221">
        <v>43898.0</v>
      </c>
      <c r="B40605" s="221">
        <v>25604.0</v>
      </c>
      <c r="C40605" s="221">
        <v>125.0</v>
      </c>
    </row>
    <row r="40606">
      <c r="A40606" s="221">
        <v>43900.0</v>
      </c>
      <c r="B40606" s="221">
        <v>25597.0</v>
      </c>
      <c r="C40606" s="221">
        <v>1250.0</v>
      </c>
    </row>
    <row r="40607">
      <c r="A40607" s="221">
        <v>43900.0</v>
      </c>
      <c r="B40607" s="221">
        <v>25599.0</v>
      </c>
      <c r="C40607" s="221">
        <v>1500.0</v>
      </c>
    </row>
    <row r="40608">
      <c r="A40608" s="221">
        <v>43900.0</v>
      </c>
      <c r="B40608" s="221">
        <v>25601.0</v>
      </c>
      <c r="C40608" s="221">
        <v>625.0</v>
      </c>
    </row>
    <row r="40609">
      <c r="A40609" s="221">
        <v>43900.0</v>
      </c>
      <c r="B40609" s="221">
        <v>25604.0</v>
      </c>
      <c r="C40609" s="221">
        <v>625.0</v>
      </c>
    </row>
    <row r="40610">
      <c r="A40610" s="221">
        <v>43919.0</v>
      </c>
      <c r="B40610" s="221">
        <v>25590.0</v>
      </c>
      <c r="C40610" s="221">
        <v>960.0</v>
      </c>
    </row>
    <row r="40611">
      <c r="A40611" s="221">
        <v>43919.0</v>
      </c>
      <c r="B40611" s="221">
        <v>25591.0</v>
      </c>
      <c r="C40611" s="221">
        <v>1600.0</v>
      </c>
    </row>
    <row r="40612">
      <c r="A40612" s="221">
        <v>43919.0</v>
      </c>
      <c r="B40612" s="221">
        <v>25592.0</v>
      </c>
      <c r="C40612" s="221">
        <v>1600.0</v>
      </c>
    </row>
    <row r="40613">
      <c r="A40613" s="221">
        <v>43919.0</v>
      </c>
      <c r="B40613" s="221">
        <v>25593.0</v>
      </c>
      <c r="C40613" s="221">
        <v>1600.0</v>
      </c>
    </row>
    <row r="40614">
      <c r="A40614" s="221">
        <v>43919.0</v>
      </c>
      <c r="B40614" s="221">
        <v>25594.0</v>
      </c>
      <c r="C40614" s="221">
        <v>1600.0</v>
      </c>
    </row>
    <row r="40615">
      <c r="A40615" s="221">
        <v>43919.0</v>
      </c>
      <c r="B40615" s="221">
        <v>25597.0</v>
      </c>
      <c r="C40615" s="221">
        <v>1600.0</v>
      </c>
    </row>
    <row r="40616">
      <c r="A40616" s="221">
        <v>43919.0</v>
      </c>
      <c r="B40616" s="221">
        <v>25599.0</v>
      </c>
      <c r="C40616" s="221">
        <v>1600.0</v>
      </c>
    </row>
    <row r="40617">
      <c r="A40617" s="221">
        <v>43919.0</v>
      </c>
      <c r="B40617" s="221">
        <v>25601.0</v>
      </c>
      <c r="C40617" s="221">
        <v>1440.0</v>
      </c>
    </row>
    <row r="40618">
      <c r="A40618" s="221">
        <v>43919.0</v>
      </c>
      <c r="B40618" s="221">
        <v>25604.0</v>
      </c>
      <c r="C40618" s="221">
        <v>1600.0</v>
      </c>
    </row>
    <row r="40619">
      <c r="A40619" s="221">
        <v>43920.0</v>
      </c>
      <c r="B40619" s="221">
        <v>25590.0</v>
      </c>
      <c r="C40619" s="221">
        <v>960.0</v>
      </c>
    </row>
    <row r="40620">
      <c r="A40620" s="221">
        <v>43920.0</v>
      </c>
      <c r="B40620" s="221">
        <v>25591.0</v>
      </c>
      <c r="C40620" s="221">
        <v>1600.0</v>
      </c>
    </row>
    <row r="40621">
      <c r="A40621" s="221">
        <v>43920.0</v>
      </c>
      <c r="B40621" s="221">
        <v>25592.0</v>
      </c>
      <c r="C40621" s="221">
        <v>1600.0</v>
      </c>
    </row>
    <row r="40622">
      <c r="A40622" s="221">
        <v>43920.0</v>
      </c>
      <c r="B40622" s="221">
        <v>25593.0</v>
      </c>
      <c r="C40622" s="221">
        <v>1600.0</v>
      </c>
    </row>
    <row r="40623">
      <c r="A40623" s="221">
        <v>43920.0</v>
      </c>
      <c r="B40623" s="221">
        <v>25594.0</v>
      </c>
      <c r="C40623" s="221">
        <v>1600.0</v>
      </c>
    </row>
    <row r="40624">
      <c r="A40624" s="221">
        <v>43920.0</v>
      </c>
      <c r="B40624" s="221">
        <v>25597.0</v>
      </c>
      <c r="C40624" s="221">
        <v>1600.0</v>
      </c>
    </row>
    <row r="40625">
      <c r="A40625" s="221">
        <v>43920.0</v>
      </c>
      <c r="B40625" s="221">
        <v>25599.0</v>
      </c>
      <c r="C40625" s="221">
        <v>1600.0</v>
      </c>
    </row>
    <row r="40626">
      <c r="A40626" s="221">
        <v>43920.0</v>
      </c>
      <c r="B40626" s="221">
        <v>25601.0</v>
      </c>
      <c r="C40626" s="221">
        <v>1440.0</v>
      </c>
    </row>
    <row r="40627">
      <c r="A40627" s="221">
        <v>43920.0</v>
      </c>
      <c r="B40627" s="221">
        <v>25604.0</v>
      </c>
      <c r="C40627" s="221">
        <v>1600.0</v>
      </c>
    </row>
    <row r="40628">
      <c r="A40628" s="221">
        <v>43921.0</v>
      </c>
      <c r="B40628" s="221">
        <v>25609.0</v>
      </c>
      <c r="C40628" s="221">
        <v>20.0</v>
      </c>
    </row>
    <row r="40629">
      <c r="A40629" s="221">
        <v>43921.0</v>
      </c>
      <c r="B40629" s="221">
        <v>25610.0</v>
      </c>
      <c r="C40629" s="221">
        <v>200.0</v>
      </c>
    </row>
    <row r="40630">
      <c r="A40630" s="221">
        <v>43921.0</v>
      </c>
      <c r="B40630" s="221">
        <v>25611.0</v>
      </c>
      <c r="C40630" s="221">
        <v>1200.0</v>
      </c>
    </row>
    <row r="40631">
      <c r="A40631" s="221">
        <v>43921.0</v>
      </c>
      <c r="B40631" s="221">
        <v>25612.0</v>
      </c>
      <c r="C40631" s="221">
        <v>1200.0</v>
      </c>
    </row>
    <row r="40632">
      <c r="A40632" s="221">
        <v>43921.0</v>
      </c>
      <c r="B40632" s="221">
        <v>25613.0</v>
      </c>
      <c r="C40632" s="221">
        <v>200.0</v>
      </c>
    </row>
    <row r="40633">
      <c r="A40633" s="221">
        <v>43921.0</v>
      </c>
      <c r="B40633" s="221">
        <v>25616.0</v>
      </c>
      <c r="C40633" s="221">
        <v>1000.0</v>
      </c>
    </row>
    <row r="40634">
      <c r="A40634" s="221">
        <v>43921.0</v>
      </c>
      <c r="B40634" s="221">
        <v>25617.0</v>
      </c>
      <c r="C40634" s="221">
        <v>16.0</v>
      </c>
    </row>
    <row r="40635">
      <c r="A40635" s="221">
        <v>43921.0</v>
      </c>
      <c r="B40635" s="221">
        <v>25618.0</v>
      </c>
      <c r="C40635" s="221">
        <v>1200.0</v>
      </c>
    </row>
    <row r="40636">
      <c r="A40636" s="221">
        <v>43921.0</v>
      </c>
      <c r="B40636" s="221">
        <v>25620.0</v>
      </c>
      <c r="C40636" s="221">
        <v>28.0</v>
      </c>
    </row>
    <row r="40637">
      <c r="A40637" s="221">
        <v>43921.0</v>
      </c>
      <c r="B40637" s="221">
        <v>25623.0</v>
      </c>
      <c r="C40637" s="221">
        <v>200.0</v>
      </c>
    </row>
    <row r="40638">
      <c r="A40638" s="221">
        <v>44102.0</v>
      </c>
      <c r="B40638" s="221">
        <v>34.0</v>
      </c>
      <c r="C40638" s="221">
        <v>103726.0</v>
      </c>
    </row>
    <row r="40639">
      <c r="A40639" s="221">
        <v>44102.0</v>
      </c>
      <c r="B40639" s="221">
        <v>35.0</v>
      </c>
      <c r="C40639" s="221">
        <v>31548.0</v>
      </c>
    </row>
    <row r="40640">
      <c r="A40640" s="221">
        <v>44102.0</v>
      </c>
      <c r="B40640" s="221">
        <v>36.0</v>
      </c>
      <c r="C40640" s="221">
        <v>6467.0</v>
      </c>
    </row>
    <row r="40641">
      <c r="A40641" s="221">
        <v>44102.0</v>
      </c>
      <c r="B40641" s="221">
        <v>37.0</v>
      </c>
      <c r="C40641" s="221">
        <v>4161.0</v>
      </c>
    </row>
    <row r="40642">
      <c r="A40642" s="221">
        <v>44102.0</v>
      </c>
      <c r="B40642" s="221">
        <v>38.0</v>
      </c>
      <c r="C40642" s="221">
        <v>1547.0</v>
      </c>
    </row>
    <row r="40643">
      <c r="A40643" s="221">
        <v>44102.0</v>
      </c>
      <c r="B40643" s="221">
        <v>39.0</v>
      </c>
      <c r="C40643" s="221">
        <v>541.0</v>
      </c>
    </row>
    <row r="40644">
      <c r="A40644" s="221">
        <v>44102.0</v>
      </c>
      <c r="B40644" s="221">
        <v>40.0</v>
      </c>
      <c r="C40644" s="221">
        <v>432.0</v>
      </c>
    </row>
    <row r="40645">
      <c r="A40645" s="221">
        <v>44111.0</v>
      </c>
      <c r="B40645" s="221">
        <v>34.0</v>
      </c>
      <c r="C40645" s="221">
        <v>676.0</v>
      </c>
    </row>
    <row r="40646">
      <c r="A40646" s="221">
        <v>44111.0</v>
      </c>
      <c r="B40646" s="221">
        <v>35.0</v>
      </c>
      <c r="C40646" s="221">
        <v>50.0</v>
      </c>
    </row>
    <row r="40647">
      <c r="A40647" s="221">
        <v>44111.0</v>
      </c>
      <c r="B40647" s="221">
        <v>36.0</v>
      </c>
      <c r="C40647" s="221">
        <v>318.0</v>
      </c>
    </row>
    <row r="40648">
      <c r="A40648" s="221">
        <v>44111.0</v>
      </c>
      <c r="B40648" s="221">
        <v>37.0</v>
      </c>
      <c r="C40648" s="221">
        <v>2.0</v>
      </c>
    </row>
    <row r="40649">
      <c r="A40649" s="221">
        <v>44111.0</v>
      </c>
      <c r="B40649" s="221">
        <v>38.0</v>
      </c>
      <c r="C40649" s="221">
        <v>5.0</v>
      </c>
    </row>
    <row r="40650">
      <c r="A40650" s="221">
        <v>44111.0</v>
      </c>
      <c r="B40650" s="221">
        <v>39.0</v>
      </c>
      <c r="C40650" s="221">
        <v>8.0</v>
      </c>
    </row>
    <row r="40651">
      <c r="A40651" s="221">
        <v>44111.0</v>
      </c>
      <c r="B40651" s="221">
        <v>40.0</v>
      </c>
      <c r="C40651" s="221">
        <v>2.0</v>
      </c>
    </row>
    <row r="40652">
      <c r="A40652" s="221">
        <v>44112.0</v>
      </c>
      <c r="B40652" s="221">
        <v>34.0</v>
      </c>
      <c r="C40652" s="221">
        <v>773.0</v>
      </c>
    </row>
    <row r="40653">
      <c r="A40653" s="221">
        <v>44112.0</v>
      </c>
      <c r="B40653" s="221">
        <v>35.0</v>
      </c>
      <c r="C40653" s="221">
        <v>541.0</v>
      </c>
    </row>
    <row r="40654">
      <c r="A40654" s="221">
        <v>44112.0</v>
      </c>
      <c r="B40654" s="221">
        <v>36.0</v>
      </c>
      <c r="C40654" s="221">
        <v>518.0</v>
      </c>
    </row>
    <row r="40655">
      <c r="A40655" s="221">
        <v>44112.0</v>
      </c>
      <c r="B40655" s="221">
        <v>37.0</v>
      </c>
      <c r="C40655" s="221">
        <v>3.0</v>
      </c>
    </row>
    <row r="40656">
      <c r="A40656" s="221">
        <v>44112.0</v>
      </c>
      <c r="B40656" s="221">
        <v>38.0</v>
      </c>
      <c r="C40656" s="221">
        <v>5.0</v>
      </c>
    </row>
    <row r="40657">
      <c r="A40657" s="221">
        <v>44112.0</v>
      </c>
      <c r="B40657" s="221">
        <v>39.0</v>
      </c>
      <c r="C40657" s="221">
        <v>6.0</v>
      </c>
    </row>
    <row r="40658">
      <c r="A40658" s="221">
        <v>44113.0</v>
      </c>
      <c r="B40658" s="221">
        <v>34.0</v>
      </c>
      <c r="C40658" s="221">
        <v>8050.0</v>
      </c>
    </row>
    <row r="40659">
      <c r="A40659" s="221">
        <v>44113.0</v>
      </c>
      <c r="B40659" s="221">
        <v>35.0</v>
      </c>
      <c r="C40659" s="221">
        <v>1509.0</v>
      </c>
    </row>
    <row r="40660">
      <c r="A40660" s="221">
        <v>44113.0</v>
      </c>
      <c r="B40660" s="221">
        <v>38.0</v>
      </c>
      <c r="C40660" s="221">
        <v>5.0</v>
      </c>
    </row>
    <row r="40661">
      <c r="A40661" s="221">
        <v>44113.0</v>
      </c>
      <c r="B40661" s="221">
        <v>39.0</v>
      </c>
      <c r="C40661" s="221">
        <v>2.0</v>
      </c>
    </row>
    <row r="40662">
      <c r="A40662" s="221">
        <v>44114.0</v>
      </c>
      <c r="B40662" s="221">
        <v>34.0</v>
      </c>
      <c r="C40662" s="221">
        <v>8050.0</v>
      </c>
    </row>
    <row r="40663">
      <c r="A40663" s="221">
        <v>44114.0</v>
      </c>
      <c r="B40663" s="221">
        <v>35.0</v>
      </c>
      <c r="C40663" s="221">
        <v>1509.0</v>
      </c>
    </row>
    <row r="40664">
      <c r="A40664" s="221">
        <v>44114.0</v>
      </c>
      <c r="B40664" s="221">
        <v>38.0</v>
      </c>
      <c r="C40664" s="221">
        <v>5.0</v>
      </c>
    </row>
    <row r="40665">
      <c r="A40665" s="221">
        <v>44114.0</v>
      </c>
      <c r="B40665" s="221">
        <v>39.0</v>
      </c>
      <c r="C40665" s="221">
        <v>2.0</v>
      </c>
    </row>
    <row r="40666">
      <c r="A40666" s="221">
        <v>44953.0</v>
      </c>
      <c r="B40666" s="221">
        <v>34.0</v>
      </c>
      <c r="C40666" s="221">
        <v>16667.0</v>
      </c>
    </row>
    <row r="40667">
      <c r="A40667" s="221">
        <v>44953.0</v>
      </c>
      <c r="B40667" s="221">
        <v>35.0</v>
      </c>
      <c r="C40667" s="221">
        <v>12222.0</v>
      </c>
    </row>
    <row r="40668">
      <c r="A40668" s="221">
        <v>44953.0</v>
      </c>
      <c r="B40668" s="221">
        <v>36.0</v>
      </c>
      <c r="C40668" s="221">
        <v>2778.0</v>
      </c>
    </row>
    <row r="40669">
      <c r="A40669" s="221">
        <v>44953.0</v>
      </c>
      <c r="B40669" s="221">
        <v>37.0</v>
      </c>
      <c r="C40669" s="221">
        <v>11.0</v>
      </c>
    </row>
    <row r="40670">
      <c r="A40670" s="221">
        <v>44953.0</v>
      </c>
      <c r="B40670" s="221">
        <v>38.0</v>
      </c>
      <c r="C40670" s="221">
        <v>6.0</v>
      </c>
    </row>
    <row r="40671">
      <c r="A40671" s="221">
        <v>44953.0</v>
      </c>
      <c r="B40671" s="221">
        <v>39.0</v>
      </c>
      <c r="C40671" s="221">
        <v>2.0</v>
      </c>
    </row>
    <row r="40672">
      <c r="A40672" s="221">
        <v>44953.0</v>
      </c>
      <c r="B40672" s="221">
        <v>40.0</v>
      </c>
      <c r="C40672" s="221">
        <v>2.0</v>
      </c>
    </row>
    <row r="40673">
      <c r="A40673" s="221">
        <v>44953.0</v>
      </c>
      <c r="B40673" s="221">
        <v>3828.0</v>
      </c>
      <c r="C40673" s="221">
        <v>30.0</v>
      </c>
    </row>
    <row r="40674">
      <c r="A40674" s="221">
        <v>44953.0</v>
      </c>
      <c r="B40674" s="221">
        <v>11399.0</v>
      </c>
      <c r="C40674" s="221">
        <v>38.0</v>
      </c>
    </row>
    <row r="40675">
      <c r="A40675" s="221">
        <v>44953.0</v>
      </c>
      <c r="B40675" s="221">
        <v>11532.0</v>
      </c>
      <c r="C40675" s="221">
        <v>30.0</v>
      </c>
    </row>
    <row r="40676">
      <c r="A40676" s="221">
        <v>44953.0</v>
      </c>
      <c r="B40676" s="221">
        <v>11537.0</v>
      </c>
      <c r="C40676" s="221">
        <v>60.0</v>
      </c>
    </row>
    <row r="40677">
      <c r="A40677" s="221">
        <v>44953.0</v>
      </c>
      <c r="B40677" s="221">
        <v>11539.0</v>
      </c>
      <c r="C40677" s="221">
        <v>180.0</v>
      </c>
    </row>
    <row r="40678">
      <c r="A40678" s="221">
        <v>44953.0</v>
      </c>
      <c r="B40678" s="221">
        <v>11543.0</v>
      </c>
      <c r="C40678" s="221">
        <v>300.0</v>
      </c>
    </row>
    <row r="40679">
      <c r="A40679" s="221">
        <v>44953.0</v>
      </c>
      <c r="B40679" s="221">
        <v>11549.0</v>
      </c>
      <c r="C40679" s="221">
        <v>6.0</v>
      </c>
    </row>
    <row r="40680">
      <c r="A40680" s="221">
        <v>44953.0</v>
      </c>
      <c r="B40680" s="221">
        <v>11554.0</v>
      </c>
      <c r="C40680" s="221">
        <v>60.0</v>
      </c>
    </row>
    <row r="40681">
      <c r="A40681" s="221">
        <v>44953.0</v>
      </c>
      <c r="B40681" s="221">
        <v>11557.0</v>
      </c>
      <c r="C40681" s="221">
        <v>15.0</v>
      </c>
    </row>
    <row r="40682">
      <c r="A40682" s="221">
        <v>44993.0</v>
      </c>
      <c r="B40682" s="221">
        <v>34.0</v>
      </c>
      <c r="C40682" s="221">
        <v>14000.0</v>
      </c>
    </row>
    <row r="40683">
      <c r="A40683" s="221">
        <v>44993.0</v>
      </c>
      <c r="B40683" s="221">
        <v>35.0</v>
      </c>
      <c r="C40683" s="221">
        <v>9000.0</v>
      </c>
    </row>
    <row r="40684">
      <c r="A40684" s="221">
        <v>44993.0</v>
      </c>
      <c r="B40684" s="221">
        <v>36.0</v>
      </c>
      <c r="C40684" s="221">
        <v>3000.0</v>
      </c>
    </row>
    <row r="40685">
      <c r="A40685" s="221">
        <v>44993.0</v>
      </c>
      <c r="B40685" s="221">
        <v>37.0</v>
      </c>
      <c r="C40685" s="221">
        <v>300.0</v>
      </c>
    </row>
    <row r="40686">
      <c r="A40686" s="221">
        <v>44993.0</v>
      </c>
      <c r="B40686" s="221">
        <v>38.0</v>
      </c>
      <c r="C40686" s="221">
        <v>60.0</v>
      </c>
    </row>
    <row r="40687">
      <c r="A40687" s="221">
        <v>44993.0</v>
      </c>
      <c r="B40687" s="221">
        <v>39.0</v>
      </c>
      <c r="C40687" s="221">
        <v>25.0</v>
      </c>
    </row>
    <row r="40688">
      <c r="A40688" s="221">
        <v>44993.0</v>
      </c>
      <c r="B40688" s="221">
        <v>40.0</v>
      </c>
      <c r="C40688" s="221">
        <v>5.0</v>
      </c>
    </row>
    <row r="40689">
      <c r="A40689" s="221">
        <v>44993.0</v>
      </c>
      <c r="B40689" s="221">
        <v>3828.0</v>
      </c>
      <c r="C40689" s="221">
        <v>23.0</v>
      </c>
    </row>
    <row r="40690">
      <c r="A40690" s="221">
        <v>44993.0</v>
      </c>
      <c r="B40690" s="221">
        <v>11399.0</v>
      </c>
      <c r="C40690" s="221">
        <v>30.0</v>
      </c>
    </row>
    <row r="40691">
      <c r="A40691" s="221">
        <v>44993.0</v>
      </c>
      <c r="B40691" s="221">
        <v>11530.0</v>
      </c>
      <c r="C40691" s="221">
        <v>30.0</v>
      </c>
    </row>
    <row r="40692">
      <c r="A40692" s="221">
        <v>44993.0</v>
      </c>
      <c r="B40692" s="221">
        <v>11534.0</v>
      </c>
      <c r="C40692" s="221">
        <v>68.0</v>
      </c>
    </row>
    <row r="40693">
      <c r="A40693" s="221">
        <v>44993.0</v>
      </c>
      <c r="B40693" s="221">
        <v>11541.0</v>
      </c>
      <c r="C40693" s="221">
        <v>165.0</v>
      </c>
    </row>
    <row r="40694">
      <c r="A40694" s="221">
        <v>44993.0</v>
      </c>
      <c r="B40694" s="221">
        <v>11543.0</v>
      </c>
      <c r="C40694" s="221">
        <v>300.0</v>
      </c>
    </row>
    <row r="40695">
      <c r="A40695" s="221">
        <v>44993.0</v>
      </c>
      <c r="B40695" s="221">
        <v>11547.0</v>
      </c>
      <c r="C40695" s="221">
        <v>3.0</v>
      </c>
    </row>
    <row r="40696">
      <c r="A40696" s="221">
        <v>44993.0</v>
      </c>
      <c r="B40696" s="221">
        <v>11554.0</v>
      </c>
      <c r="C40696" s="221">
        <v>60.0</v>
      </c>
    </row>
    <row r="40697">
      <c r="A40697" s="221">
        <v>44993.0</v>
      </c>
      <c r="B40697" s="221">
        <v>11558.0</v>
      </c>
      <c r="C40697" s="221">
        <v>15.0</v>
      </c>
    </row>
    <row r="40698">
      <c r="A40698" s="221">
        <v>44995.0</v>
      </c>
      <c r="B40698" s="221">
        <v>34.0</v>
      </c>
      <c r="C40698" s="221">
        <v>420000.0</v>
      </c>
    </row>
    <row r="40699">
      <c r="A40699" s="221">
        <v>44995.0</v>
      </c>
      <c r="B40699" s="221">
        <v>35.0</v>
      </c>
      <c r="C40699" s="221">
        <v>95000.0</v>
      </c>
    </row>
    <row r="40700">
      <c r="A40700" s="221">
        <v>44995.0</v>
      </c>
      <c r="B40700" s="221">
        <v>36.0</v>
      </c>
      <c r="C40700" s="221">
        <v>40000.0</v>
      </c>
    </row>
    <row r="40701">
      <c r="A40701" s="221">
        <v>44995.0</v>
      </c>
      <c r="B40701" s="221">
        <v>37.0</v>
      </c>
      <c r="C40701" s="221">
        <v>9500.0</v>
      </c>
    </row>
    <row r="40702">
      <c r="A40702" s="221">
        <v>44995.0</v>
      </c>
      <c r="B40702" s="221">
        <v>38.0</v>
      </c>
      <c r="C40702" s="221">
        <v>2200.0</v>
      </c>
    </row>
    <row r="40703">
      <c r="A40703" s="221">
        <v>44995.0</v>
      </c>
      <c r="B40703" s="221">
        <v>39.0</v>
      </c>
      <c r="C40703" s="221">
        <v>1100.0</v>
      </c>
    </row>
    <row r="40704">
      <c r="A40704" s="221">
        <v>44995.0</v>
      </c>
      <c r="B40704" s="221">
        <v>40.0</v>
      </c>
      <c r="C40704" s="221">
        <v>230.0</v>
      </c>
    </row>
    <row r="40705">
      <c r="A40705" s="221">
        <v>44995.0</v>
      </c>
      <c r="B40705" s="221">
        <v>3828.0</v>
      </c>
      <c r="C40705" s="221">
        <v>75.0</v>
      </c>
    </row>
    <row r="40706">
      <c r="A40706" s="221">
        <v>44995.0</v>
      </c>
      <c r="B40706" s="221">
        <v>11399.0</v>
      </c>
      <c r="C40706" s="221">
        <v>300.0</v>
      </c>
    </row>
    <row r="40707">
      <c r="A40707" s="221">
        <v>44995.0</v>
      </c>
      <c r="B40707" s="221">
        <v>11530.0</v>
      </c>
      <c r="C40707" s="221">
        <v>57.0</v>
      </c>
    </row>
    <row r="40708">
      <c r="A40708" s="221">
        <v>44995.0</v>
      </c>
      <c r="B40708" s="221">
        <v>11534.0</v>
      </c>
      <c r="C40708" s="221">
        <v>495.0</v>
      </c>
    </row>
    <row r="40709">
      <c r="A40709" s="221">
        <v>44995.0</v>
      </c>
      <c r="B40709" s="221">
        <v>11541.0</v>
      </c>
      <c r="C40709" s="221">
        <v>1800.0</v>
      </c>
    </row>
    <row r="40710">
      <c r="A40710" s="221">
        <v>44995.0</v>
      </c>
      <c r="B40710" s="221">
        <v>11543.0</v>
      </c>
      <c r="C40710" s="221">
        <v>3750.0</v>
      </c>
    </row>
    <row r="40711">
      <c r="A40711" s="221">
        <v>44995.0</v>
      </c>
      <c r="B40711" s="221">
        <v>11547.0</v>
      </c>
      <c r="C40711" s="221">
        <v>30.0</v>
      </c>
    </row>
    <row r="40712">
      <c r="A40712" s="221">
        <v>44995.0</v>
      </c>
      <c r="B40712" s="221">
        <v>11554.0</v>
      </c>
      <c r="C40712" s="221">
        <v>375.0</v>
      </c>
    </row>
    <row r="40713">
      <c r="A40713" s="221">
        <v>44995.0</v>
      </c>
      <c r="B40713" s="221">
        <v>11558.0</v>
      </c>
      <c r="C40713" s="221">
        <v>300.0</v>
      </c>
    </row>
    <row r="40714">
      <c r="A40714" s="221">
        <v>44996.0</v>
      </c>
      <c r="B40714" s="221">
        <v>34.0</v>
      </c>
      <c r="C40714" s="221">
        <v>1.1E7</v>
      </c>
    </row>
    <row r="40715">
      <c r="A40715" s="221">
        <v>44996.0</v>
      </c>
      <c r="B40715" s="221">
        <v>35.0</v>
      </c>
      <c r="C40715" s="221">
        <v>2500000.0</v>
      </c>
    </row>
    <row r="40716">
      <c r="A40716" s="221">
        <v>44996.0</v>
      </c>
      <c r="B40716" s="221">
        <v>36.0</v>
      </c>
      <c r="C40716" s="221">
        <v>680000.0</v>
      </c>
    </row>
    <row r="40717">
      <c r="A40717" s="221">
        <v>44996.0</v>
      </c>
      <c r="B40717" s="221">
        <v>37.0</v>
      </c>
      <c r="C40717" s="221">
        <v>180000.0</v>
      </c>
    </row>
    <row r="40718">
      <c r="A40718" s="221">
        <v>44996.0</v>
      </c>
      <c r="B40718" s="221">
        <v>38.0</v>
      </c>
      <c r="C40718" s="221">
        <v>40000.0</v>
      </c>
    </row>
    <row r="40719">
      <c r="A40719" s="221">
        <v>44996.0</v>
      </c>
      <c r="B40719" s="221">
        <v>39.0</v>
      </c>
      <c r="C40719" s="221">
        <v>19000.0</v>
      </c>
    </row>
    <row r="40720">
      <c r="A40720" s="221">
        <v>44996.0</v>
      </c>
      <c r="B40720" s="221">
        <v>40.0</v>
      </c>
      <c r="C40720" s="221">
        <v>7300.0</v>
      </c>
    </row>
    <row r="40721">
      <c r="A40721" s="221">
        <v>44996.0</v>
      </c>
      <c r="B40721" s="221">
        <v>3828.0</v>
      </c>
      <c r="C40721" s="221">
        <v>450.0</v>
      </c>
    </row>
    <row r="40722">
      <c r="A40722" s="221">
        <v>44996.0</v>
      </c>
      <c r="B40722" s="221">
        <v>11399.0</v>
      </c>
      <c r="C40722" s="221">
        <v>1500.0</v>
      </c>
    </row>
    <row r="40723">
      <c r="A40723" s="221">
        <v>44996.0</v>
      </c>
      <c r="B40723" s="221">
        <v>11530.0</v>
      </c>
      <c r="C40723" s="221">
        <v>225.0</v>
      </c>
    </row>
    <row r="40724">
      <c r="A40724" s="221">
        <v>44996.0</v>
      </c>
      <c r="B40724" s="221">
        <v>11534.0</v>
      </c>
      <c r="C40724" s="221">
        <v>900.0</v>
      </c>
    </row>
    <row r="40725">
      <c r="A40725" s="221">
        <v>44996.0</v>
      </c>
      <c r="B40725" s="221">
        <v>11541.0</v>
      </c>
      <c r="C40725" s="221">
        <v>6300.0</v>
      </c>
    </row>
    <row r="40726">
      <c r="A40726" s="221">
        <v>44996.0</v>
      </c>
      <c r="B40726" s="221">
        <v>11543.0</v>
      </c>
      <c r="C40726" s="221">
        <v>18750.0</v>
      </c>
    </row>
    <row r="40727">
      <c r="A40727" s="221">
        <v>44996.0</v>
      </c>
      <c r="B40727" s="221">
        <v>11547.0</v>
      </c>
      <c r="C40727" s="221">
        <v>150.0</v>
      </c>
    </row>
    <row r="40728">
      <c r="A40728" s="221">
        <v>44996.0</v>
      </c>
      <c r="B40728" s="221">
        <v>11554.0</v>
      </c>
      <c r="C40728" s="221">
        <v>2250.0</v>
      </c>
    </row>
    <row r="40729">
      <c r="A40729" s="221">
        <v>44996.0</v>
      </c>
      <c r="B40729" s="221">
        <v>11558.0</v>
      </c>
      <c r="C40729" s="221">
        <v>1634.0</v>
      </c>
    </row>
    <row r="40730">
      <c r="A40730" s="221">
        <v>44996.0</v>
      </c>
      <c r="B40730" s="221">
        <v>21025.0</v>
      </c>
      <c r="C40730" s="221">
        <v>3.0</v>
      </c>
    </row>
    <row r="40731">
      <c r="A40731" s="221">
        <v>45009.0</v>
      </c>
      <c r="B40731" s="221">
        <v>34.0</v>
      </c>
      <c r="C40731" s="221">
        <v>1500000.0</v>
      </c>
    </row>
    <row r="40732">
      <c r="A40732" s="221">
        <v>45009.0</v>
      </c>
      <c r="B40732" s="221">
        <v>35.0</v>
      </c>
      <c r="C40732" s="221">
        <v>250000.0</v>
      </c>
    </row>
    <row r="40733">
      <c r="A40733" s="221">
        <v>45009.0</v>
      </c>
      <c r="B40733" s="221">
        <v>36.0</v>
      </c>
      <c r="C40733" s="221">
        <v>75000.0</v>
      </c>
    </row>
    <row r="40734">
      <c r="A40734" s="221">
        <v>45009.0</v>
      </c>
      <c r="B40734" s="221">
        <v>37.0</v>
      </c>
      <c r="C40734" s="221">
        <v>10000.0</v>
      </c>
    </row>
    <row r="40735">
      <c r="A40735" s="221">
        <v>45009.0</v>
      </c>
      <c r="B40735" s="221">
        <v>38.0</v>
      </c>
      <c r="C40735" s="221">
        <v>1000.0</v>
      </c>
    </row>
    <row r="40736">
      <c r="A40736" s="221">
        <v>45009.0</v>
      </c>
      <c r="B40736" s="221">
        <v>39.0</v>
      </c>
      <c r="C40736" s="221">
        <v>350.0</v>
      </c>
    </row>
    <row r="40737">
      <c r="A40737" s="221">
        <v>45009.0</v>
      </c>
      <c r="B40737" s="221">
        <v>40.0</v>
      </c>
      <c r="C40737" s="221">
        <v>250.0</v>
      </c>
    </row>
    <row r="40738">
      <c r="A40738" s="221">
        <v>45009.0</v>
      </c>
      <c r="B40738" s="221">
        <v>2867.0</v>
      </c>
      <c r="C40738" s="221">
        <v>10.0</v>
      </c>
    </row>
    <row r="40739">
      <c r="A40739" s="221">
        <v>45009.0</v>
      </c>
      <c r="B40739" s="221">
        <v>2868.0</v>
      </c>
      <c r="C40739" s="221">
        <v>10.0</v>
      </c>
    </row>
    <row r="40740">
      <c r="A40740" s="221">
        <v>45009.0</v>
      </c>
      <c r="B40740" s="221">
        <v>2869.0</v>
      </c>
      <c r="C40740" s="221">
        <v>10.0</v>
      </c>
    </row>
    <row r="40741">
      <c r="A40741" s="221">
        <v>45009.0</v>
      </c>
      <c r="B40741" s="221">
        <v>2870.0</v>
      </c>
      <c r="C40741" s="221">
        <v>10.0</v>
      </c>
    </row>
    <row r="40742">
      <c r="A40742" s="221">
        <v>45009.0</v>
      </c>
      <c r="B40742" s="221">
        <v>2871.0</v>
      </c>
      <c r="C40742" s="221">
        <v>5.0</v>
      </c>
    </row>
    <row r="40743">
      <c r="A40743" s="221">
        <v>45009.0</v>
      </c>
      <c r="B40743" s="221">
        <v>2872.0</v>
      </c>
      <c r="C40743" s="221">
        <v>10.0</v>
      </c>
    </row>
    <row r="40744">
      <c r="A40744" s="221">
        <v>45009.0</v>
      </c>
      <c r="B40744" s="221">
        <v>2875.0</v>
      </c>
      <c r="C40744" s="221">
        <v>5.0</v>
      </c>
    </row>
    <row r="40745">
      <c r="A40745" s="221">
        <v>45009.0</v>
      </c>
      <c r="B40745" s="221">
        <v>2876.0</v>
      </c>
      <c r="C40745" s="221">
        <v>5.0</v>
      </c>
    </row>
    <row r="40746">
      <c r="A40746" s="221">
        <v>45010.0</v>
      </c>
      <c r="B40746" s="221">
        <v>34.0</v>
      </c>
      <c r="C40746" s="221">
        <v>12.0</v>
      </c>
    </row>
    <row r="40747">
      <c r="A40747" s="221">
        <v>45010.0</v>
      </c>
      <c r="B40747" s="221">
        <v>35.0</v>
      </c>
      <c r="C40747" s="221">
        <v>8.0</v>
      </c>
    </row>
    <row r="40748">
      <c r="A40748" s="221">
        <v>45010.0</v>
      </c>
      <c r="B40748" s="221">
        <v>37.0</v>
      </c>
      <c r="C40748" s="221">
        <v>8.0</v>
      </c>
    </row>
    <row r="40749">
      <c r="A40749" s="221">
        <v>45010.0</v>
      </c>
      <c r="B40749" s="221">
        <v>38.0</v>
      </c>
      <c r="C40749" s="221">
        <v>5.0</v>
      </c>
    </row>
    <row r="40750">
      <c r="A40750" s="221">
        <v>45010.0</v>
      </c>
      <c r="B40750" s="221">
        <v>39.0</v>
      </c>
      <c r="C40750" s="221">
        <v>50.0</v>
      </c>
    </row>
    <row r="40751">
      <c r="A40751" s="221">
        <v>45010.0</v>
      </c>
      <c r="B40751" s="221">
        <v>40.0</v>
      </c>
      <c r="C40751" s="221">
        <v>25.0</v>
      </c>
    </row>
    <row r="40752">
      <c r="A40752" s="221">
        <v>45490.0</v>
      </c>
      <c r="B40752" s="221">
        <v>34.0</v>
      </c>
      <c r="C40752" s="221">
        <v>4000.0</v>
      </c>
    </row>
    <row r="40753">
      <c r="A40753" s="221">
        <v>45490.0</v>
      </c>
      <c r="B40753" s="221">
        <v>35.0</v>
      </c>
      <c r="C40753" s="221">
        <v>8000.0</v>
      </c>
    </row>
    <row r="40754">
      <c r="A40754" s="221">
        <v>45490.0</v>
      </c>
      <c r="B40754" s="221">
        <v>36.0</v>
      </c>
      <c r="C40754" s="221">
        <v>400.0</v>
      </c>
    </row>
    <row r="40755">
      <c r="A40755" s="221">
        <v>45490.0</v>
      </c>
      <c r="B40755" s="221">
        <v>16634.0</v>
      </c>
      <c r="C40755" s="221">
        <v>65.0</v>
      </c>
    </row>
    <row r="40756">
      <c r="A40756" s="221">
        <v>45491.0</v>
      </c>
      <c r="B40756" s="221">
        <v>34.0</v>
      </c>
      <c r="C40756" s="221">
        <v>8000.0</v>
      </c>
    </row>
    <row r="40757">
      <c r="A40757" s="221">
        <v>45491.0</v>
      </c>
      <c r="B40757" s="221">
        <v>35.0</v>
      </c>
      <c r="C40757" s="221">
        <v>4000.0</v>
      </c>
    </row>
    <row r="40758">
      <c r="A40758" s="221">
        <v>45491.0</v>
      </c>
      <c r="B40758" s="221">
        <v>36.0</v>
      </c>
      <c r="C40758" s="221">
        <v>400.0</v>
      </c>
    </row>
    <row r="40759">
      <c r="A40759" s="221">
        <v>45491.0</v>
      </c>
      <c r="B40759" s="221">
        <v>16635.0</v>
      </c>
      <c r="C40759" s="221">
        <v>65.0</v>
      </c>
    </row>
    <row r="40760">
      <c r="A40760" s="221">
        <v>45492.0</v>
      </c>
      <c r="B40760" s="221">
        <v>34.0</v>
      </c>
      <c r="C40760" s="221">
        <v>6000.0</v>
      </c>
    </row>
    <row r="40761">
      <c r="A40761" s="221">
        <v>45492.0</v>
      </c>
      <c r="B40761" s="221">
        <v>35.0</v>
      </c>
      <c r="C40761" s="221">
        <v>6000.0</v>
      </c>
    </row>
    <row r="40762">
      <c r="A40762" s="221">
        <v>45492.0</v>
      </c>
      <c r="B40762" s="221">
        <v>36.0</v>
      </c>
      <c r="C40762" s="221">
        <v>400.0</v>
      </c>
    </row>
    <row r="40763">
      <c r="A40763" s="221">
        <v>45492.0</v>
      </c>
      <c r="B40763" s="221">
        <v>16633.0</v>
      </c>
      <c r="C40763" s="221">
        <v>65.0</v>
      </c>
    </row>
    <row r="40764">
      <c r="A40764" s="221">
        <v>45493.0</v>
      </c>
      <c r="B40764" s="221">
        <v>34.0</v>
      </c>
      <c r="C40764" s="221">
        <v>10000.0</v>
      </c>
    </row>
    <row r="40765">
      <c r="A40765" s="221">
        <v>45493.0</v>
      </c>
      <c r="B40765" s="221">
        <v>35.0</v>
      </c>
      <c r="C40765" s="221">
        <v>2000.0</v>
      </c>
    </row>
    <row r="40766">
      <c r="A40766" s="221">
        <v>45493.0</v>
      </c>
      <c r="B40766" s="221">
        <v>36.0</v>
      </c>
      <c r="C40766" s="221">
        <v>400.0</v>
      </c>
    </row>
    <row r="40767">
      <c r="A40767" s="221">
        <v>45493.0</v>
      </c>
      <c r="B40767" s="221">
        <v>16636.0</v>
      </c>
      <c r="C40767" s="221">
        <v>65.0</v>
      </c>
    </row>
    <row r="40768">
      <c r="A40768" s="221">
        <v>45494.0</v>
      </c>
      <c r="B40768" s="221">
        <v>34.0</v>
      </c>
      <c r="C40768" s="221">
        <v>7500.0</v>
      </c>
    </row>
    <row r="40769">
      <c r="A40769" s="221">
        <v>45494.0</v>
      </c>
      <c r="B40769" s="221">
        <v>35.0</v>
      </c>
      <c r="C40769" s="221">
        <v>10000.0</v>
      </c>
    </row>
    <row r="40770">
      <c r="A40770" s="221">
        <v>45494.0</v>
      </c>
      <c r="B40770" s="221">
        <v>36.0</v>
      </c>
      <c r="C40770" s="221">
        <v>500.0</v>
      </c>
    </row>
    <row r="40771">
      <c r="A40771" s="221">
        <v>45494.0</v>
      </c>
      <c r="B40771" s="221">
        <v>16640.0</v>
      </c>
      <c r="C40771" s="221">
        <v>40.0</v>
      </c>
    </row>
    <row r="40772">
      <c r="A40772" s="221">
        <v>45495.0</v>
      </c>
      <c r="B40772" s="221">
        <v>34.0</v>
      </c>
      <c r="C40772" s="221">
        <v>10000.0</v>
      </c>
    </row>
    <row r="40773">
      <c r="A40773" s="221">
        <v>45495.0</v>
      </c>
      <c r="B40773" s="221">
        <v>35.0</v>
      </c>
      <c r="C40773" s="221">
        <v>7500.0</v>
      </c>
    </row>
    <row r="40774">
      <c r="A40774" s="221">
        <v>45495.0</v>
      </c>
      <c r="B40774" s="221">
        <v>36.0</v>
      </c>
      <c r="C40774" s="221">
        <v>500.0</v>
      </c>
    </row>
    <row r="40775">
      <c r="A40775" s="221">
        <v>45495.0</v>
      </c>
      <c r="B40775" s="221">
        <v>16639.0</v>
      </c>
      <c r="C40775" s="221">
        <v>40.0</v>
      </c>
    </row>
    <row r="40776">
      <c r="A40776" s="221">
        <v>45496.0</v>
      </c>
      <c r="B40776" s="221">
        <v>34.0</v>
      </c>
      <c r="C40776" s="221">
        <v>15000.0</v>
      </c>
    </row>
    <row r="40777">
      <c r="A40777" s="221">
        <v>45496.0</v>
      </c>
      <c r="B40777" s="221">
        <v>35.0</v>
      </c>
      <c r="C40777" s="221">
        <v>2500.0</v>
      </c>
    </row>
    <row r="40778">
      <c r="A40778" s="221">
        <v>45496.0</v>
      </c>
      <c r="B40778" s="221">
        <v>36.0</v>
      </c>
      <c r="C40778" s="221">
        <v>500.0</v>
      </c>
    </row>
    <row r="40779">
      <c r="A40779" s="221">
        <v>45496.0</v>
      </c>
      <c r="B40779" s="221">
        <v>16638.0</v>
      </c>
      <c r="C40779" s="221">
        <v>40.0</v>
      </c>
    </row>
    <row r="40780">
      <c r="A40780" s="221">
        <v>45497.0</v>
      </c>
      <c r="B40780" s="221">
        <v>34.0</v>
      </c>
      <c r="C40780" s="221">
        <v>12500.0</v>
      </c>
    </row>
    <row r="40781">
      <c r="A40781" s="221">
        <v>45497.0</v>
      </c>
      <c r="B40781" s="221">
        <v>35.0</v>
      </c>
      <c r="C40781" s="221">
        <v>5000.0</v>
      </c>
    </row>
    <row r="40782">
      <c r="A40782" s="221">
        <v>45497.0</v>
      </c>
      <c r="B40782" s="221">
        <v>36.0</v>
      </c>
      <c r="C40782" s="221">
        <v>500.0</v>
      </c>
    </row>
    <row r="40783">
      <c r="A40783" s="221">
        <v>45497.0</v>
      </c>
      <c r="B40783" s="221">
        <v>16637.0</v>
      </c>
      <c r="C40783" s="221">
        <v>40.0</v>
      </c>
    </row>
    <row r="40784">
      <c r="A40784" s="221">
        <v>45498.0</v>
      </c>
      <c r="B40784" s="221">
        <v>34.0</v>
      </c>
      <c r="C40784" s="221">
        <v>5000.0</v>
      </c>
    </row>
    <row r="40785">
      <c r="A40785" s="221">
        <v>45498.0</v>
      </c>
      <c r="B40785" s="221">
        <v>36.0</v>
      </c>
      <c r="C40785" s="221">
        <v>1500.0</v>
      </c>
    </row>
    <row r="40786">
      <c r="A40786" s="221">
        <v>45498.0</v>
      </c>
      <c r="B40786" s="221">
        <v>37.0</v>
      </c>
      <c r="C40786" s="221">
        <v>500.0</v>
      </c>
    </row>
    <row r="40787">
      <c r="A40787" s="221">
        <v>45498.0</v>
      </c>
      <c r="B40787" s="221">
        <v>38.0</v>
      </c>
      <c r="C40787" s="221">
        <v>50.0</v>
      </c>
    </row>
    <row r="40788">
      <c r="A40788" s="221">
        <v>45498.0</v>
      </c>
      <c r="B40788" s="221">
        <v>16634.0</v>
      </c>
      <c r="C40788" s="221">
        <v>10.0</v>
      </c>
    </row>
    <row r="40789">
      <c r="A40789" s="221">
        <v>45498.0</v>
      </c>
      <c r="B40789" s="221">
        <v>16643.0</v>
      </c>
      <c r="C40789" s="221">
        <v>40.0</v>
      </c>
    </row>
    <row r="40790">
      <c r="A40790" s="221">
        <v>45499.0</v>
      </c>
      <c r="B40790" s="221">
        <v>34.0</v>
      </c>
      <c r="C40790" s="221">
        <v>5000.0</v>
      </c>
    </row>
    <row r="40791">
      <c r="A40791" s="221">
        <v>45499.0</v>
      </c>
      <c r="B40791" s="221">
        <v>36.0</v>
      </c>
      <c r="C40791" s="221">
        <v>1000.0</v>
      </c>
    </row>
    <row r="40792">
      <c r="A40792" s="221">
        <v>45499.0</v>
      </c>
      <c r="B40792" s="221">
        <v>37.0</v>
      </c>
      <c r="C40792" s="221">
        <v>1000.0</v>
      </c>
    </row>
    <row r="40793">
      <c r="A40793" s="221">
        <v>45499.0</v>
      </c>
      <c r="B40793" s="221">
        <v>39.0</v>
      </c>
      <c r="C40793" s="221">
        <v>50.0</v>
      </c>
    </row>
    <row r="40794">
      <c r="A40794" s="221">
        <v>45499.0</v>
      </c>
      <c r="B40794" s="221">
        <v>16635.0</v>
      </c>
      <c r="C40794" s="221">
        <v>10.0</v>
      </c>
    </row>
    <row r="40795">
      <c r="A40795" s="221">
        <v>45499.0</v>
      </c>
      <c r="B40795" s="221">
        <v>16644.0</v>
      </c>
      <c r="C40795" s="221">
        <v>40.0</v>
      </c>
    </row>
    <row r="40796">
      <c r="A40796" s="221">
        <v>45500.0</v>
      </c>
      <c r="B40796" s="221">
        <v>35.0</v>
      </c>
      <c r="C40796" s="221">
        <v>5000.0</v>
      </c>
    </row>
    <row r="40797">
      <c r="A40797" s="221">
        <v>45500.0</v>
      </c>
      <c r="B40797" s="221">
        <v>36.0</v>
      </c>
      <c r="C40797" s="221">
        <v>750.0</v>
      </c>
    </row>
    <row r="40798">
      <c r="A40798" s="221">
        <v>45500.0</v>
      </c>
      <c r="B40798" s="221">
        <v>37.0</v>
      </c>
      <c r="C40798" s="221">
        <v>1250.0</v>
      </c>
    </row>
    <row r="40799">
      <c r="A40799" s="221">
        <v>45500.0</v>
      </c>
      <c r="B40799" s="221">
        <v>39.0</v>
      </c>
      <c r="C40799" s="221">
        <v>50.0</v>
      </c>
    </row>
    <row r="40800">
      <c r="A40800" s="221">
        <v>45500.0</v>
      </c>
      <c r="B40800" s="221">
        <v>16636.0</v>
      </c>
      <c r="C40800" s="221">
        <v>10.0</v>
      </c>
    </row>
    <row r="40801">
      <c r="A40801" s="221">
        <v>45500.0</v>
      </c>
      <c r="B40801" s="221">
        <v>16642.0</v>
      </c>
      <c r="C40801" s="221">
        <v>40.0</v>
      </c>
    </row>
    <row r="40802">
      <c r="A40802" s="221">
        <v>45501.0</v>
      </c>
      <c r="B40802" s="221">
        <v>35.0</v>
      </c>
      <c r="C40802" s="221">
        <v>5000.0</v>
      </c>
    </row>
    <row r="40803">
      <c r="A40803" s="221">
        <v>45501.0</v>
      </c>
      <c r="B40803" s="221">
        <v>36.0</v>
      </c>
      <c r="C40803" s="221">
        <v>1250.0</v>
      </c>
    </row>
    <row r="40804">
      <c r="A40804" s="221">
        <v>45501.0</v>
      </c>
      <c r="B40804" s="221">
        <v>37.0</v>
      </c>
      <c r="C40804" s="221">
        <v>750.0</v>
      </c>
    </row>
    <row r="40805">
      <c r="A40805" s="221">
        <v>45501.0</v>
      </c>
      <c r="B40805" s="221">
        <v>38.0</v>
      </c>
      <c r="C40805" s="221">
        <v>50.0</v>
      </c>
    </row>
    <row r="40806">
      <c r="A40806" s="221">
        <v>45501.0</v>
      </c>
      <c r="B40806" s="221">
        <v>16633.0</v>
      </c>
      <c r="C40806" s="221">
        <v>10.0</v>
      </c>
    </row>
    <row r="40807">
      <c r="A40807" s="221">
        <v>45501.0</v>
      </c>
      <c r="B40807" s="221">
        <v>16641.0</v>
      </c>
      <c r="C40807" s="221">
        <v>40.0</v>
      </c>
    </row>
    <row r="40808">
      <c r="A40808" s="221">
        <v>45502.0</v>
      </c>
      <c r="B40808" s="221">
        <v>36.0</v>
      </c>
      <c r="C40808" s="221">
        <v>1000.0</v>
      </c>
    </row>
    <row r="40809">
      <c r="A40809" s="221">
        <v>45502.0</v>
      </c>
      <c r="B40809" s="221">
        <v>37.0</v>
      </c>
      <c r="C40809" s="221">
        <v>1250.0</v>
      </c>
    </row>
    <row r="40810">
      <c r="A40810" s="221">
        <v>45502.0</v>
      </c>
      <c r="B40810" s="221">
        <v>39.0</v>
      </c>
      <c r="C40810" s="221">
        <v>50.0</v>
      </c>
    </row>
    <row r="40811">
      <c r="A40811" s="221">
        <v>45502.0</v>
      </c>
      <c r="B40811" s="221">
        <v>16634.0</v>
      </c>
      <c r="C40811" s="221">
        <v>15.0</v>
      </c>
    </row>
    <row r="40812">
      <c r="A40812" s="221">
        <v>45502.0</v>
      </c>
      <c r="B40812" s="221">
        <v>16640.0</v>
      </c>
      <c r="C40812" s="221">
        <v>10.0</v>
      </c>
    </row>
    <row r="40813">
      <c r="A40813" s="221">
        <v>45502.0</v>
      </c>
      <c r="B40813" s="221">
        <v>16649.0</v>
      </c>
      <c r="C40813" s="221">
        <v>50.0</v>
      </c>
    </row>
    <row r="40814">
      <c r="A40814" s="221">
        <v>45503.0</v>
      </c>
      <c r="B40814" s="221">
        <v>36.0</v>
      </c>
      <c r="C40814" s="221">
        <v>1750.0</v>
      </c>
    </row>
    <row r="40815">
      <c r="A40815" s="221">
        <v>45503.0</v>
      </c>
      <c r="B40815" s="221">
        <v>37.0</v>
      </c>
      <c r="C40815" s="221">
        <v>500.0</v>
      </c>
    </row>
    <row r="40816">
      <c r="A40816" s="221">
        <v>45503.0</v>
      </c>
      <c r="B40816" s="221">
        <v>40.0</v>
      </c>
      <c r="C40816" s="221">
        <v>50.0</v>
      </c>
    </row>
    <row r="40817">
      <c r="A40817" s="221">
        <v>45503.0</v>
      </c>
      <c r="B40817" s="221">
        <v>16636.0</v>
      </c>
      <c r="C40817" s="221">
        <v>15.0</v>
      </c>
    </row>
    <row r="40818">
      <c r="A40818" s="221">
        <v>45503.0</v>
      </c>
      <c r="B40818" s="221">
        <v>16638.0</v>
      </c>
      <c r="C40818" s="221">
        <v>10.0</v>
      </c>
    </row>
    <row r="40819">
      <c r="A40819" s="221">
        <v>45503.0</v>
      </c>
      <c r="B40819" s="221">
        <v>16648.0</v>
      </c>
      <c r="C40819" s="221">
        <v>50.0</v>
      </c>
    </row>
    <row r="40820">
      <c r="A40820" s="221">
        <v>45504.0</v>
      </c>
      <c r="B40820" s="221">
        <v>36.0</v>
      </c>
      <c r="C40820" s="221">
        <v>1250.0</v>
      </c>
    </row>
    <row r="40821">
      <c r="A40821" s="221">
        <v>45504.0</v>
      </c>
      <c r="B40821" s="221">
        <v>37.0</v>
      </c>
      <c r="C40821" s="221">
        <v>1000.0</v>
      </c>
    </row>
    <row r="40822">
      <c r="A40822" s="221">
        <v>45504.0</v>
      </c>
      <c r="B40822" s="221">
        <v>39.0</v>
      </c>
      <c r="C40822" s="221">
        <v>50.0</v>
      </c>
    </row>
    <row r="40823">
      <c r="A40823" s="221">
        <v>45504.0</v>
      </c>
      <c r="B40823" s="221">
        <v>16633.0</v>
      </c>
      <c r="C40823" s="221">
        <v>15.0</v>
      </c>
    </row>
    <row r="40824">
      <c r="A40824" s="221">
        <v>45504.0</v>
      </c>
      <c r="B40824" s="221">
        <v>16639.0</v>
      </c>
      <c r="C40824" s="221">
        <v>10.0</v>
      </c>
    </row>
    <row r="40825">
      <c r="A40825" s="221">
        <v>45504.0</v>
      </c>
      <c r="B40825" s="221">
        <v>16647.0</v>
      </c>
      <c r="C40825" s="221">
        <v>50.0</v>
      </c>
    </row>
    <row r="40826">
      <c r="A40826" s="221">
        <v>45506.0</v>
      </c>
      <c r="B40826" s="221">
        <v>36.0</v>
      </c>
      <c r="C40826" s="221">
        <v>1500.0</v>
      </c>
    </row>
    <row r="40827">
      <c r="A40827" s="221">
        <v>45506.0</v>
      </c>
      <c r="B40827" s="221">
        <v>37.0</v>
      </c>
      <c r="C40827" s="221">
        <v>750.0</v>
      </c>
    </row>
    <row r="40828">
      <c r="A40828" s="221">
        <v>45506.0</v>
      </c>
      <c r="B40828" s="221">
        <v>40.0</v>
      </c>
      <c r="C40828" s="221">
        <v>50.0</v>
      </c>
    </row>
    <row r="40829">
      <c r="A40829" s="221">
        <v>45506.0</v>
      </c>
      <c r="B40829" s="221">
        <v>16635.0</v>
      </c>
      <c r="C40829" s="221">
        <v>15.0</v>
      </c>
    </row>
    <row r="40830">
      <c r="A40830" s="221">
        <v>45506.0</v>
      </c>
      <c r="B40830" s="221">
        <v>16637.0</v>
      </c>
      <c r="C40830" s="221">
        <v>10.0</v>
      </c>
    </row>
    <row r="40831">
      <c r="A40831" s="221">
        <v>45506.0</v>
      </c>
      <c r="B40831" s="221">
        <v>16646.0</v>
      </c>
      <c r="C40831" s="221">
        <v>50.0</v>
      </c>
    </row>
    <row r="40832">
      <c r="A40832" s="221">
        <v>45510.0</v>
      </c>
      <c r="B40832" s="221">
        <v>38.0</v>
      </c>
      <c r="C40832" s="221">
        <v>200.0</v>
      </c>
    </row>
    <row r="40833">
      <c r="A40833" s="221">
        <v>45510.0</v>
      </c>
      <c r="B40833" s="221">
        <v>39.0</v>
      </c>
      <c r="C40833" s="221">
        <v>100.0</v>
      </c>
    </row>
    <row r="40834">
      <c r="A40834" s="221">
        <v>45510.0</v>
      </c>
      <c r="B40834" s="221">
        <v>40.0</v>
      </c>
      <c r="C40834" s="221">
        <v>50.0</v>
      </c>
    </row>
    <row r="40835">
      <c r="A40835" s="221">
        <v>45510.0</v>
      </c>
      <c r="B40835" s="221">
        <v>16634.0</v>
      </c>
      <c r="C40835" s="221">
        <v>20.0</v>
      </c>
    </row>
    <row r="40836">
      <c r="A40836" s="221">
        <v>45510.0</v>
      </c>
      <c r="B40836" s="221">
        <v>16640.0</v>
      </c>
      <c r="C40836" s="221">
        <v>20.0</v>
      </c>
    </row>
    <row r="40837">
      <c r="A40837" s="221">
        <v>45510.0</v>
      </c>
      <c r="B40837" s="221">
        <v>16642.0</v>
      </c>
      <c r="C40837" s="221">
        <v>10.0</v>
      </c>
    </row>
    <row r="40838">
      <c r="A40838" s="221">
        <v>45510.0</v>
      </c>
      <c r="B40838" s="221">
        <v>16650.0</v>
      </c>
      <c r="C40838" s="221">
        <v>22.0</v>
      </c>
    </row>
    <row r="40839">
      <c r="A40839" s="221">
        <v>45511.0</v>
      </c>
      <c r="B40839" s="221">
        <v>38.0</v>
      </c>
      <c r="C40839" s="221">
        <v>50.0</v>
      </c>
    </row>
    <row r="40840">
      <c r="A40840" s="221">
        <v>45511.0</v>
      </c>
      <c r="B40840" s="221">
        <v>39.0</v>
      </c>
      <c r="C40840" s="221">
        <v>150.0</v>
      </c>
    </row>
    <row r="40841">
      <c r="A40841" s="221">
        <v>45511.0</v>
      </c>
      <c r="B40841" s="221">
        <v>40.0</v>
      </c>
      <c r="C40841" s="221">
        <v>150.0</v>
      </c>
    </row>
    <row r="40842">
      <c r="A40842" s="221">
        <v>45511.0</v>
      </c>
      <c r="B40842" s="221">
        <v>16635.0</v>
      </c>
      <c r="C40842" s="221">
        <v>20.0</v>
      </c>
    </row>
    <row r="40843">
      <c r="A40843" s="221">
        <v>45511.0</v>
      </c>
      <c r="B40843" s="221">
        <v>16637.0</v>
      </c>
      <c r="C40843" s="221">
        <v>20.0</v>
      </c>
    </row>
    <row r="40844">
      <c r="A40844" s="221">
        <v>45511.0</v>
      </c>
      <c r="B40844" s="221">
        <v>16641.0</v>
      </c>
      <c r="C40844" s="221">
        <v>10.0</v>
      </c>
    </row>
    <row r="40845">
      <c r="A40845" s="221">
        <v>45511.0</v>
      </c>
      <c r="B40845" s="221">
        <v>16651.0</v>
      </c>
      <c r="C40845" s="221">
        <v>22.0</v>
      </c>
    </row>
    <row r="40846">
      <c r="A40846" s="221">
        <v>45512.0</v>
      </c>
      <c r="B40846" s="221">
        <v>38.0</v>
      </c>
      <c r="C40846" s="221">
        <v>100.0</v>
      </c>
    </row>
    <row r="40847">
      <c r="A40847" s="221">
        <v>45512.0</v>
      </c>
      <c r="B40847" s="221">
        <v>39.0</v>
      </c>
      <c r="C40847" s="221">
        <v>200.0</v>
      </c>
    </row>
    <row r="40848">
      <c r="A40848" s="221">
        <v>45512.0</v>
      </c>
      <c r="B40848" s="221">
        <v>40.0</v>
      </c>
      <c r="C40848" s="221">
        <v>50.0</v>
      </c>
    </row>
    <row r="40849">
      <c r="A40849" s="221">
        <v>45512.0</v>
      </c>
      <c r="B40849" s="221">
        <v>16633.0</v>
      </c>
      <c r="C40849" s="221">
        <v>20.0</v>
      </c>
    </row>
    <row r="40850">
      <c r="A40850" s="221">
        <v>45512.0</v>
      </c>
      <c r="B40850" s="221">
        <v>16639.0</v>
      </c>
      <c r="C40850" s="221">
        <v>20.0</v>
      </c>
    </row>
    <row r="40851">
      <c r="A40851" s="221">
        <v>45512.0</v>
      </c>
      <c r="B40851" s="221">
        <v>16644.0</v>
      </c>
      <c r="C40851" s="221">
        <v>10.0</v>
      </c>
    </row>
    <row r="40852">
      <c r="A40852" s="221">
        <v>45512.0</v>
      </c>
      <c r="B40852" s="221">
        <v>16652.0</v>
      </c>
      <c r="C40852" s="221">
        <v>22.0</v>
      </c>
    </row>
    <row r="40853">
      <c r="A40853" s="221">
        <v>45513.0</v>
      </c>
      <c r="B40853" s="221">
        <v>38.0</v>
      </c>
      <c r="C40853" s="221">
        <v>50.0</v>
      </c>
    </row>
    <row r="40854">
      <c r="A40854" s="221">
        <v>45513.0</v>
      </c>
      <c r="B40854" s="221">
        <v>39.0</v>
      </c>
      <c r="C40854" s="221">
        <v>100.0</v>
      </c>
    </row>
    <row r="40855">
      <c r="A40855" s="221">
        <v>45513.0</v>
      </c>
      <c r="B40855" s="221">
        <v>40.0</v>
      </c>
      <c r="C40855" s="221">
        <v>200.0</v>
      </c>
    </row>
    <row r="40856">
      <c r="A40856" s="221">
        <v>45513.0</v>
      </c>
      <c r="B40856" s="221">
        <v>16636.0</v>
      </c>
      <c r="C40856" s="221">
        <v>20.0</v>
      </c>
    </row>
    <row r="40857">
      <c r="A40857" s="221">
        <v>45513.0</v>
      </c>
      <c r="B40857" s="221">
        <v>16638.0</v>
      </c>
      <c r="C40857" s="221">
        <v>20.0</v>
      </c>
    </row>
    <row r="40858">
      <c r="A40858" s="221">
        <v>45513.0</v>
      </c>
      <c r="B40858" s="221">
        <v>16643.0</v>
      </c>
      <c r="C40858" s="221">
        <v>10.0</v>
      </c>
    </row>
    <row r="40859">
      <c r="A40859" s="221">
        <v>45513.0</v>
      </c>
      <c r="B40859" s="221">
        <v>16653.0</v>
      </c>
      <c r="C40859" s="221">
        <v>22.0</v>
      </c>
    </row>
    <row r="40860">
      <c r="A40860" s="221">
        <v>45530.0</v>
      </c>
      <c r="B40860" s="221">
        <v>34.0</v>
      </c>
      <c r="C40860" s="221">
        <v>23333.0</v>
      </c>
    </row>
    <row r="40861">
      <c r="A40861" s="221">
        <v>45530.0</v>
      </c>
      <c r="B40861" s="221">
        <v>35.0</v>
      </c>
      <c r="C40861" s="221">
        <v>6333.0</v>
      </c>
    </row>
    <row r="40862">
      <c r="A40862" s="221">
        <v>45530.0</v>
      </c>
      <c r="B40862" s="221">
        <v>36.0</v>
      </c>
      <c r="C40862" s="221">
        <v>3000.0</v>
      </c>
    </row>
    <row r="40863">
      <c r="A40863" s="221">
        <v>45530.0</v>
      </c>
      <c r="B40863" s="221">
        <v>37.0</v>
      </c>
      <c r="C40863" s="221">
        <v>333.0</v>
      </c>
    </row>
    <row r="40864">
      <c r="A40864" s="221">
        <v>45530.0</v>
      </c>
      <c r="B40864" s="221">
        <v>38.0</v>
      </c>
      <c r="C40864" s="221">
        <v>78.0</v>
      </c>
    </row>
    <row r="40865">
      <c r="A40865" s="221">
        <v>45530.0</v>
      </c>
      <c r="B40865" s="221">
        <v>39.0</v>
      </c>
      <c r="C40865" s="221">
        <v>22.0</v>
      </c>
    </row>
    <row r="40866">
      <c r="A40866" s="221">
        <v>45530.0</v>
      </c>
      <c r="B40866" s="221">
        <v>40.0</v>
      </c>
      <c r="C40866" s="221">
        <v>2.0</v>
      </c>
    </row>
    <row r="40867">
      <c r="A40867" s="221">
        <v>45530.0</v>
      </c>
      <c r="B40867" s="221">
        <v>3828.0</v>
      </c>
      <c r="C40867" s="221">
        <v>30.0</v>
      </c>
    </row>
    <row r="40868">
      <c r="A40868" s="221">
        <v>45530.0</v>
      </c>
      <c r="B40868" s="221">
        <v>11399.0</v>
      </c>
      <c r="C40868" s="221">
        <v>38.0</v>
      </c>
    </row>
    <row r="40869">
      <c r="A40869" s="221">
        <v>45530.0</v>
      </c>
      <c r="B40869" s="221">
        <v>11531.0</v>
      </c>
      <c r="C40869" s="221">
        <v>30.0</v>
      </c>
    </row>
    <row r="40870">
      <c r="A40870" s="221">
        <v>45530.0</v>
      </c>
      <c r="B40870" s="221">
        <v>11535.0</v>
      </c>
      <c r="C40870" s="221">
        <v>60.0</v>
      </c>
    </row>
    <row r="40871">
      <c r="A40871" s="221">
        <v>45530.0</v>
      </c>
      <c r="B40871" s="221">
        <v>11541.0</v>
      </c>
      <c r="C40871" s="221">
        <v>180.0</v>
      </c>
    </row>
    <row r="40872">
      <c r="A40872" s="221">
        <v>45530.0</v>
      </c>
      <c r="B40872" s="221">
        <v>11545.0</v>
      </c>
      <c r="C40872" s="221">
        <v>300.0</v>
      </c>
    </row>
    <row r="40873">
      <c r="A40873" s="221">
        <v>45530.0</v>
      </c>
      <c r="B40873" s="221">
        <v>11547.0</v>
      </c>
      <c r="C40873" s="221">
        <v>6.0</v>
      </c>
    </row>
    <row r="40874">
      <c r="A40874" s="221">
        <v>45530.0</v>
      </c>
      <c r="B40874" s="221">
        <v>11553.0</v>
      </c>
      <c r="C40874" s="221">
        <v>60.0</v>
      </c>
    </row>
    <row r="40875">
      <c r="A40875" s="221">
        <v>45530.0</v>
      </c>
      <c r="B40875" s="221">
        <v>11556.0</v>
      </c>
      <c r="C40875" s="221">
        <v>15.0</v>
      </c>
    </row>
    <row r="40876">
      <c r="A40876" s="221">
        <v>45531.0</v>
      </c>
      <c r="B40876" s="221">
        <v>34.0</v>
      </c>
      <c r="C40876" s="221">
        <v>422222.0</v>
      </c>
    </row>
    <row r="40877">
      <c r="A40877" s="221">
        <v>45531.0</v>
      </c>
      <c r="B40877" s="221">
        <v>35.0</v>
      </c>
      <c r="C40877" s="221">
        <v>96667.0</v>
      </c>
    </row>
    <row r="40878">
      <c r="A40878" s="221">
        <v>45531.0</v>
      </c>
      <c r="B40878" s="221">
        <v>36.0</v>
      </c>
      <c r="C40878" s="221">
        <v>43333.0</v>
      </c>
    </row>
    <row r="40879">
      <c r="A40879" s="221">
        <v>45531.0</v>
      </c>
      <c r="B40879" s="221">
        <v>37.0</v>
      </c>
      <c r="C40879" s="221">
        <v>10000.0</v>
      </c>
    </row>
    <row r="40880">
      <c r="A40880" s="221">
        <v>45531.0</v>
      </c>
      <c r="B40880" s="221">
        <v>38.0</v>
      </c>
      <c r="C40880" s="221">
        <v>2111.0</v>
      </c>
    </row>
    <row r="40881">
      <c r="A40881" s="221">
        <v>45531.0</v>
      </c>
      <c r="B40881" s="221">
        <v>39.0</v>
      </c>
      <c r="C40881" s="221">
        <v>1088.0</v>
      </c>
    </row>
    <row r="40882">
      <c r="A40882" s="221">
        <v>45531.0</v>
      </c>
      <c r="B40882" s="221">
        <v>40.0</v>
      </c>
      <c r="C40882" s="221">
        <v>200.0</v>
      </c>
    </row>
    <row r="40883">
      <c r="A40883" s="221">
        <v>45531.0</v>
      </c>
      <c r="B40883" s="221">
        <v>3828.0</v>
      </c>
      <c r="C40883" s="221">
        <v>75.0</v>
      </c>
    </row>
    <row r="40884">
      <c r="A40884" s="221">
        <v>45531.0</v>
      </c>
      <c r="B40884" s="221">
        <v>11399.0</v>
      </c>
      <c r="C40884" s="221">
        <v>150.0</v>
      </c>
    </row>
    <row r="40885">
      <c r="A40885" s="221">
        <v>45531.0</v>
      </c>
      <c r="B40885" s="221">
        <v>11531.0</v>
      </c>
      <c r="C40885" s="221">
        <v>57.0</v>
      </c>
    </row>
    <row r="40886">
      <c r="A40886" s="221">
        <v>45531.0</v>
      </c>
      <c r="B40886" s="221">
        <v>11535.0</v>
      </c>
      <c r="C40886" s="221">
        <v>495.0</v>
      </c>
    </row>
    <row r="40887">
      <c r="A40887" s="221">
        <v>45531.0</v>
      </c>
      <c r="B40887" s="221">
        <v>11541.0</v>
      </c>
      <c r="C40887" s="221">
        <v>1800.0</v>
      </c>
    </row>
    <row r="40888">
      <c r="A40888" s="221">
        <v>45531.0</v>
      </c>
      <c r="B40888" s="221">
        <v>11545.0</v>
      </c>
      <c r="C40888" s="221">
        <v>3750.0</v>
      </c>
    </row>
    <row r="40889">
      <c r="A40889" s="221">
        <v>45531.0</v>
      </c>
      <c r="B40889" s="221">
        <v>11547.0</v>
      </c>
      <c r="C40889" s="221">
        <v>30.0</v>
      </c>
    </row>
    <row r="40890">
      <c r="A40890" s="221">
        <v>45531.0</v>
      </c>
      <c r="B40890" s="221">
        <v>11553.0</v>
      </c>
      <c r="C40890" s="221">
        <v>375.0</v>
      </c>
    </row>
    <row r="40891">
      <c r="A40891" s="221">
        <v>45531.0</v>
      </c>
      <c r="B40891" s="221">
        <v>11556.0</v>
      </c>
      <c r="C40891" s="221">
        <v>300.0</v>
      </c>
    </row>
    <row r="40892">
      <c r="A40892" s="221">
        <v>45534.0</v>
      </c>
      <c r="B40892" s="221">
        <v>34.0</v>
      </c>
      <c r="C40892" s="221">
        <v>400000.0</v>
      </c>
    </row>
    <row r="40893">
      <c r="A40893" s="221">
        <v>45534.0</v>
      </c>
      <c r="B40893" s="221">
        <v>35.0</v>
      </c>
      <c r="C40893" s="221">
        <v>150000.0</v>
      </c>
    </row>
    <row r="40894">
      <c r="A40894" s="221">
        <v>45534.0</v>
      </c>
      <c r="B40894" s="221">
        <v>36.0</v>
      </c>
      <c r="C40894" s="221">
        <v>20000.0</v>
      </c>
    </row>
    <row r="40895">
      <c r="A40895" s="221">
        <v>45534.0</v>
      </c>
      <c r="B40895" s="221">
        <v>37.0</v>
      </c>
      <c r="C40895" s="221">
        <v>15000.0</v>
      </c>
    </row>
    <row r="40896">
      <c r="A40896" s="221">
        <v>45534.0</v>
      </c>
      <c r="B40896" s="221">
        <v>38.0</v>
      </c>
      <c r="C40896" s="221">
        <v>3500.0</v>
      </c>
    </row>
    <row r="40897">
      <c r="A40897" s="221">
        <v>45534.0</v>
      </c>
      <c r="B40897" s="221">
        <v>39.0</v>
      </c>
      <c r="C40897" s="221">
        <v>1100.0</v>
      </c>
    </row>
    <row r="40898">
      <c r="A40898" s="221">
        <v>45534.0</v>
      </c>
      <c r="B40898" s="221">
        <v>40.0</v>
      </c>
      <c r="C40898" s="221">
        <v>500.0</v>
      </c>
    </row>
    <row r="40899">
      <c r="A40899" s="221">
        <v>45534.0</v>
      </c>
      <c r="B40899" s="221">
        <v>3828.0</v>
      </c>
      <c r="C40899" s="221">
        <v>100.0</v>
      </c>
    </row>
    <row r="40900">
      <c r="A40900" s="221">
        <v>45534.0</v>
      </c>
      <c r="B40900" s="221">
        <v>11399.0</v>
      </c>
      <c r="C40900" s="221">
        <v>300.0</v>
      </c>
    </row>
    <row r="40901">
      <c r="A40901" s="221">
        <v>45534.0</v>
      </c>
      <c r="B40901" s="221">
        <v>11530.0</v>
      </c>
      <c r="C40901" s="221">
        <v>100.0</v>
      </c>
    </row>
    <row r="40902">
      <c r="A40902" s="221">
        <v>45534.0</v>
      </c>
      <c r="B40902" s="221">
        <v>11534.0</v>
      </c>
      <c r="C40902" s="221">
        <v>600.0</v>
      </c>
    </row>
    <row r="40903">
      <c r="A40903" s="221">
        <v>45534.0</v>
      </c>
      <c r="B40903" s="221">
        <v>11541.0</v>
      </c>
      <c r="C40903" s="221">
        <v>1500.0</v>
      </c>
    </row>
    <row r="40904">
      <c r="A40904" s="221">
        <v>45534.0</v>
      </c>
      <c r="B40904" s="221">
        <v>11543.0</v>
      </c>
      <c r="C40904" s="221">
        <v>12000.0</v>
      </c>
    </row>
    <row r="40905">
      <c r="A40905" s="221">
        <v>45534.0</v>
      </c>
      <c r="B40905" s="221">
        <v>11548.0</v>
      </c>
      <c r="C40905" s="221">
        <v>60.0</v>
      </c>
    </row>
    <row r="40906">
      <c r="A40906" s="221">
        <v>45534.0</v>
      </c>
      <c r="B40906" s="221">
        <v>11554.0</v>
      </c>
      <c r="C40906" s="221">
        <v>750.0</v>
      </c>
    </row>
    <row r="40907">
      <c r="A40907" s="221">
        <v>45534.0</v>
      </c>
      <c r="B40907" s="221">
        <v>11558.0</v>
      </c>
      <c r="C40907" s="221">
        <v>800.0</v>
      </c>
    </row>
    <row r="40908">
      <c r="A40908" s="221">
        <v>45537.0</v>
      </c>
      <c r="B40908" s="221">
        <v>34.0</v>
      </c>
      <c r="C40908" s="221">
        <v>2000000.0</v>
      </c>
    </row>
    <row r="40909">
      <c r="A40909" s="221">
        <v>45537.0</v>
      </c>
      <c r="B40909" s="221">
        <v>35.0</v>
      </c>
      <c r="C40909" s="221">
        <v>400000.0</v>
      </c>
    </row>
    <row r="40910">
      <c r="A40910" s="221">
        <v>45537.0</v>
      </c>
      <c r="B40910" s="221">
        <v>36.0</v>
      </c>
      <c r="C40910" s="221">
        <v>100000.0</v>
      </c>
    </row>
    <row r="40911">
      <c r="A40911" s="221">
        <v>45537.0</v>
      </c>
      <c r="B40911" s="221">
        <v>37.0</v>
      </c>
      <c r="C40911" s="221">
        <v>25000.0</v>
      </c>
    </row>
    <row r="40912">
      <c r="A40912" s="221">
        <v>45537.0</v>
      </c>
      <c r="B40912" s="221">
        <v>38.0</v>
      </c>
      <c r="C40912" s="221">
        <v>4000.0</v>
      </c>
    </row>
    <row r="40913">
      <c r="A40913" s="221">
        <v>45537.0</v>
      </c>
      <c r="B40913" s="221">
        <v>39.0</v>
      </c>
      <c r="C40913" s="221">
        <v>1000.0</v>
      </c>
    </row>
    <row r="40914">
      <c r="A40914" s="221">
        <v>45537.0</v>
      </c>
      <c r="B40914" s="221">
        <v>40.0</v>
      </c>
      <c r="C40914" s="221">
        <v>600.0</v>
      </c>
    </row>
    <row r="40915">
      <c r="A40915" s="221">
        <v>45537.0</v>
      </c>
      <c r="B40915" s="221">
        <v>2867.0</v>
      </c>
      <c r="C40915" s="221">
        <v>5.0</v>
      </c>
    </row>
    <row r="40916">
      <c r="A40916" s="221">
        <v>45537.0</v>
      </c>
      <c r="B40916" s="221">
        <v>2868.0</v>
      </c>
      <c r="C40916" s="221">
        <v>10.0</v>
      </c>
    </row>
    <row r="40917">
      <c r="A40917" s="221">
        <v>45537.0</v>
      </c>
      <c r="B40917" s="221">
        <v>2869.0</v>
      </c>
      <c r="C40917" s="221">
        <v>15.0</v>
      </c>
    </row>
    <row r="40918">
      <c r="A40918" s="221">
        <v>45537.0</v>
      </c>
      <c r="B40918" s="221">
        <v>2870.0</v>
      </c>
      <c r="C40918" s="221">
        <v>15.0</v>
      </c>
    </row>
    <row r="40919">
      <c r="A40919" s="221">
        <v>45537.0</v>
      </c>
      <c r="B40919" s="221">
        <v>2871.0</v>
      </c>
      <c r="C40919" s="221">
        <v>5.0</v>
      </c>
    </row>
    <row r="40920">
      <c r="A40920" s="221">
        <v>45537.0</v>
      </c>
      <c r="B40920" s="221">
        <v>2872.0</v>
      </c>
      <c r="C40920" s="221">
        <v>5.0</v>
      </c>
    </row>
    <row r="40921">
      <c r="A40921" s="221">
        <v>45537.0</v>
      </c>
      <c r="B40921" s="221">
        <v>2875.0</v>
      </c>
      <c r="C40921" s="221">
        <v>10.0</v>
      </c>
    </row>
    <row r="40922">
      <c r="A40922" s="221">
        <v>45537.0</v>
      </c>
      <c r="B40922" s="221">
        <v>2876.0</v>
      </c>
      <c r="C40922" s="221">
        <v>5.0</v>
      </c>
    </row>
    <row r="40923">
      <c r="A40923" s="221">
        <v>45538.0</v>
      </c>
      <c r="B40923" s="221">
        <v>34.0</v>
      </c>
      <c r="C40923" s="221">
        <v>2000000.0</v>
      </c>
    </row>
    <row r="40924">
      <c r="A40924" s="221">
        <v>45538.0</v>
      </c>
      <c r="B40924" s="221">
        <v>35.0</v>
      </c>
      <c r="C40924" s="221">
        <v>400000.0</v>
      </c>
    </row>
    <row r="40925">
      <c r="A40925" s="221">
        <v>45538.0</v>
      </c>
      <c r="B40925" s="221">
        <v>36.0</v>
      </c>
      <c r="C40925" s="221">
        <v>100000.0</v>
      </c>
    </row>
    <row r="40926">
      <c r="A40926" s="221">
        <v>45538.0</v>
      </c>
      <c r="B40926" s="221">
        <v>37.0</v>
      </c>
      <c r="C40926" s="221">
        <v>25000.0</v>
      </c>
    </row>
    <row r="40927">
      <c r="A40927" s="221">
        <v>45538.0</v>
      </c>
      <c r="B40927" s="221">
        <v>38.0</v>
      </c>
      <c r="C40927" s="221">
        <v>4000.0</v>
      </c>
    </row>
    <row r="40928">
      <c r="A40928" s="221">
        <v>45538.0</v>
      </c>
      <c r="B40928" s="221">
        <v>39.0</v>
      </c>
      <c r="C40928" s="221">
        <v>1000.0</v>
      </c>
    </row>
    <row r="40929">
      <c r="A40929" s="221">
        <v>45538.0</v>
      </c>
      <c r="B40929" s="221">
        <v>40.0</v>
      </c>
      <c r="C40929" s="221">
        <v>600.0</v>
      </c>
    </row>
    <row r="40930">
      <c r="A40930" s="221">
        <v>45538.0</v>
      </c>
      <c r="B40930" s="221">
        <v>2867.0</v>
      </c>
      <c r="C40930" s="221">
        <v>5.0</v>
      </c>
    </row>
    <row r="40931">
      <c r="A40931" s="221">
        <v>45538.0</v>
      </c>
      <c r="B40931" s="221">
        <v>2868.0</v>
      </c>
      <c r="C40931" s="221">
        <v>10.0</v>
      </c>
    </row>
    <row r="40932">
      <c r="A40932" s="221">
        <v>45538.0</v>
      </c>
      <c r="B40932" s="221">
        <v>2869.0</v>
      </c>
      <c r="C40932" s="221">
        <v>15.0</v>
      </c>
    </row>
    <row r="40933">
      <c r="A40933" s="221">
        <v>45538.0</v>
      </c>
      <c r="B40933" s="221">
        <v>2870.0</v>
      </c>
      <c r="C40933" s="221">
        <v>15.0</v>
      </c>
    </row>
    <row r="40934">
      <c r="A40934" s="221">
        <v>45538.0</v>
      </c>
      <c r="B40934" s="221">
        <v>2871.0</v>
      </c>
      <c r="C40934" s="221">
        <v>5.0</v>
      </c>
    </row>
    <row r="40935">
      <c r="A40935" s="221">
        <v>45538.0</v>
      </c>
      <c r="B40935" s="221">
        <v>2872.0</v>
      </c>
      <c r="C40935" s="221">
        <v>5.0</v>
      </c>
    </row>
    <row r="40936">
      <c r="A40936" s="221">
        <v>45538.0</v>
      </c>
      <c r="B40936" s="221">
        <v>2875.0</v>
      </c>
      <c r="C40936" s="221">
        <v>10.0</v>
      </c>
    </row>
    <row r="40937">
      <c r="A40937" s="221">
        <v>45538.0</v>
      </c>
      <c r="B40937" s="221">
        <v>2876.0</v>
      </c>
      <c r="C40937" s="221">
        <v>5.0</v>
      </c>
    </row>
    <row r="40938">
      <c r="A40938" s="221">
        <v>45539.0</v>
      </c>
      <c r="B40938" s="221">
        <v>34.0</v>
      </c>
      <c r="C40938" s="221">
        <v>2000000.0</v>
      </c>
    </row>
    <row r="40939">
      <c r="A40939" s="221">
        <v>45539.0</v>
      </c>
      <c r="B40939" s="221">
        <v>35.0</v>
      </c>
      <c r="C40939" s="221">
        <v>400000.0</v>
      </c>
    </row>
    <row r="40940">
      <c r="A40940" s="221">
        <v>45539.0</v>
      </c>
      <c r="B40940" s="221">
        <v>36.0</v>
      </c>
      <c r="C40940" s="221">
        <v>100000.0</v>
      </c>
    </row>
    <row r="40941">
      <c r="A40941" s="221">
        <v>45539.0</v>
      </c>
      <c r="B40941" s="221">
        <v>37.0</v>
      </c>
      <c r="C40941" s="221">
        <v>25000.0</v>
      </c>
    </row>
    <row r="40942">
      <c r="A40942" s="221">
        <v>45539.0</v>
      </c>
      <c r="B40942" s="221">
        <v>38.0</v>
      </c>
      <c r="C40942" s="221">
        <v>4000.0</v>
      </c>
    </row>
    <row r="40943">
      <c r="A40943" s="221">
        <v>45539.0</v>
      </c>
      <c r="B40943" s="221">
        <v>39.0</v>
      </c>
      <c r="C40943" s="221">
        <v>1000.0</v>
      </c>
    </row>
    <row r="40944">
      <c r="A40944" s="221">
        <v>45539.0</v>
      </c>
      <c r="B40944" s="221">
        <v>40.0</v>
      </c>
      <c r="C40944" s="221">
        <v>600.0</v>
      </c>
    </row>
    <row r="40945">
      <c r="A40945" s="221">
        <v>45539.0</v>
      </c>
      <c r="B40945" s="221">
        <v>2867.0</v>
      </c>
      <c r="C40945" s="221">
        <v>5.0</v>
      </c>
    </row>
    <row r="40946">
      <c r="A40946" s="221">
        <v>45539.0</v>
      </c>
      <c r="B40946" s="221">
        <v>2868.0</v>
      </c>
      <c r="C40946" s="221">
        <v>10.0</v>
      </c>
    </row>
    <row r="40947">
      <c r="A40947" s="221">
        <v>45539.0</v>
      </c>
      <c r="B40947" s="221">
        <v>2869.0</v>
      </c>
      <c r="C40947" s="221">
        <v>15.0</v>
      </c>
    </row>
    <row r="40948">
      <c r="A40948" s="221">
        <v>45539.0</v>
      </c>
      <c r="B40948" s="221">
        <v>2870.0</v>
      </c>
      <c r="C40948" s="221">
        <v>15.0</v>
      </c>
    </row>
    <row r="40949">
      <c r="A40949" s="221">
        <v>45539.0</v>
      </c>
      <c r="B40949" s="221">
        <v>2871.0</v>
      </c>
      <c r="C40949" s="221">
        <v>5.0</v>
      </c>
    </row>
    <row r="40950">
      <c r="A40950" s="221">
        <v>45539.0</v>
      </c>
      <c r="B40950" s="221">
        <v>2872.0</v>
      </c>
      <c r="C40950" s="221">
        <v>5.0</v>
      </c>
    </row>
    <row r="40951">
      <c r="A40951" s="221">
        <v>45539.0</v>
      </c>
      <c r="B40951" s="221">
        <v>2875.0</v>
      </c>
      <c r="C40951" s="221">
        <v>10.0</v>
      </c>
    </row>
    <row r="40952">
      <c r="A40952" s="221">
        <v>45539.0</v>
      </c>
      <c r="B40952" s="221">
        <v>2876.0</v>
      </c>
      <c r="C40952" s="221">
        <v>5.0</v>
      </c>
    </row>
    <row r="40953">
      <c r="A40953" s="221">
        <v>45544.0</v>
      </c>
      <c r="B40953" s="221">
        <v>25590.0</v>
      </c>
      <c r="C40953" s="221">
        <v>960.0</v>
      </c>
    </row>
    <row r="40954">
      <c r="A40954" s="221">
        <v>45544.0</v>
      </c>
      <c r="B40954" s="221">
        <v>25591.0</v>
      </c>
      <c r="C40954" s="221">
        <v>1600.0</v>
      </c>
    </row>
    <row r="40955">
      <c r="A40955" s="221">
        <v>45544.0</v>
      </c>
      <c r="B40955" s="221">
        <v>25592.0</v>
      </c>
      <c r="C40955" s="221">
        <v>1600.0</v>
      </c>
    </row>
    <row r="40956">
      <c r="A40956" s="221">
        <v>45544.0</v>
      </c>
      <c r="B40956" s="221">
        <v>25593.0</v>
      </c>
      <c r="C40956" s="221">
        <v>1600.0</v>
      </c>
    </row>
    <row r="40957">
      <c r="A40957" s="221">
        <v>45544.0</v>
      </c>
      <c r="B40957" s="221">
        <v>25594.0</v>
      </c>
      <c r="C40957" s="221">
        <v>1600.0</v>
      </c>
    </row>
    <row r="40958">
      <c r="A40958" s="221">
        <v>45544.0</v>
      </c>
      <c r="B40958" s="221">
        <v>25597.0</v>
      </c>
      <c r="C40958" s="221">
        <v>1600.0</v>
      </c>
    </row>
    <row r="40959">
      <c r="A40959" s="221">
        <v>45544.0</v>
      </c>
      <c r="B40959" s="221">
        <v>25599.0</v>
      </c>
      <c r="C40959" s="221">
        <v>1600.0</v>
      </c>
    </row>
    <row r="40960">
      <c r="A40960" s="221">
        <v>45544.0</v>
      </c>
      <c r="B40960" s="221">
        <v>25601.0</v>
      </c>
      <c r="C40960" s="221">
        <v>1440.0</v>
      </c>
    </row>
    <row r="40961">
      <c r="A40961" s="221">
        <v>45544.0</v>
      </c>
      <c r="B40961" s="221">
        <v>25604.0</v>
      </c>
      <c r="C40961" s="221">
        <v>1600.0</v>
      </c>
    </row>
    <row r="40962">
      <c r="A40962" s="221">
        <v>45546.0</v>
      </c>
      <c r="B40962" s="221">
        <v>25590.0</v>
      </c>
      <c r="C40962" s="221">
        <v>7200.0</v>
      </c>
    </row>
    <row r="40963">
      <c r="A40963" s="221">
        <v>45546.0</v>
      </c>
      <c r="B40963" s="221">
        <v>25591.0</v>
      </c>
      <c r="C40963" s="221">
        <v>12000.0</v>
      </c>
    </row>
    <row r="40964">
      <c r="A40964" s="221">
        <v>45546.0</v>
      </c>
      <c r="B40964" s="221">
        <v>25592.0</v>
      </c>
      <c r="C40964" s="221">
        <v>12000.0</v>
      </c>
    </row>
    <row r="40965">
      <c r="A40965" s="221">
        <v>45546.0</v>
      </c>
      <c r="B40965" s="221">
        <v>25593.0</v>
      </c>
      <c r="C40965" s="221">
        <v>12000.0</v>
      </c>
    </row>
    <row r="40966">
      <c r="A40966" s="221">
        <v>45546.0</v>
      </c>
      <c r="B40966" s="221">
        <v>25594.0</v>
      </c>
      <c r="C40966" s="221">
        <v>12000.0</v>
      </c>
    </row>
    <row r="40967">
      <c r="A40967" s="221">
        <v>45546.0</v>
      </c>
      <c r="B40967" s="221">
        <v>25597.0</v>
      </c>
      <c r="C40967" s="221">
        <v>12000.0</v>
      </c>
    </row>
    <row r="40968">
      <c r="A40968" s="221">
        <v>45546.0</v>
      </c>
      <c r="B40968" s="221">
        <v>25598.0</v>
      </c>
      <c r="C40968" s="221">
        <v>3600.0</v>
      </c>
    </row>
    <row r="40969">
      <c r="A40969" s="221">
        <v>45546.0</v>
      </c>
      <c r="B40969" s="221">
        <v>25599.0</v>
      </c>
      <c r="C40969" s="221">
        <v>12000.0</v>
      </c>
    </row>
    <row r="40970">
      <c r="A40970" s="221">
        <v>45546.0</v>
      </c>
      <c r="B40970" s="221">
        <v>25601.0</v>
      </c>
      <c r="C40970" s="221">
        <v>10800.0</v>
      </c>
    </row>
    <row r="40971">
      <c r="A40971" s="221">
        <v>45546.0</v>
      </c>
      <c r="B40971" s="221">
        <v>25604.0</v>
      </c>
      <c r="C40971" s="221">
        <v>12000.0</v>
      </c>
    </row>
    <row r="40972">
      <c r="A40972" s="221">
        <v>45548.0</v>
      </c>
      <c r="B40972" s="221">
        <v>25590.0</v>
      </c>
      <c r="C40972" s="221">
        <v>72000.0</v>
      </c>
    </row>
    <row r="40973">
      <c r="A40973" s="221">
        <v>45548.0</v>
      </c>
      <c r="B40973" s="221">
        <v>25591.0</v>
      </c>
      <c r="C40973" s="221">
        <v>120000.0</v>
      </c>
    </row>
    <row r="40974">
      <c r="A40974" s="221">
        <v>45548.0</v>
      </c>
      <c r="B40974" s="221">
        <v>25592.0</v>
      </c>
      <c r="C40974" s="221">
        <v>120000.0</v>
      </c>
    </row>
    <row r="40975">
      <c r="A40975" s="221">
        <v>45548.0</v>
      </c>
      <c r="B40975" s="221">
        <v>25593.0</v>
      </c>
      <c r="C40975" s="221">
        <v>120000.0</v>
      </c>
    </row>
    <row r="40976">
      <c r="A40976" s="221">
        <v>45548.0</v>
      </c>
      <c r="B40976" s="221">
        <v>25594.0</v>
      </c>
      <c r="C40976" s="221">
        <v>120000.0</v>
      </c>
    </row>
    <row r="40977">
      <c r="A40977" s="221">
        <v>45548.0</v>
      </c>
      <c r="B40977" s="221">
        <v>25597.0</v>
      </c>
      <c r="C40977" s="221">
        <v>120000.0</v>
      </c>
    </row>
    <row r="40978">
      <c r="A40978" s="221">
        <v>45548.0</v>
      </c>
      <c r="B40978" s="221">
        <v>25598.0</v>
      </c>
      <c r="C40978" s="221">
        <v>36000.0</v>
      </c>
    </row>
    <row r="40979">
      <c r="A40979" s="221">
        <v>45548.0</v>
      </c>
      <c r="B40979" s="221">
        <v>25599.0</v>
      </c>
      <c r="C40979" s="221">
        <v>120000.0</v>
      </c>
    </row>
    <row r="40980">
      <c r="A40980" s="221">
        <v>45548.0</v>
      </c>
      <c r="B40980" s="221">
        <v>25601.0</v>
      </c>
      <c r="C40980" s="221">
        <v>108000.0</v>
      </c>
    </row>
    <row r="40981">
      <c r="A40981" s="221">
        <v>45548.0</v>
      </c>
      <c r="B40981" s="221">
        <v>25604.0</v>
      </c>
      <c r="C40981" s="221">
        <v>120000.0</v>
      </c>
    </row>
    <row r="40982">
      <c r="A40982" s="221">
        <v>45550.0</v>
      </c>
      <c r="B40982" s="221">
        <v>34.0</v>
      </c>
      <c r="C40982" s="221">
        <v>1000000.0</v>
      </c>
    </row>
    <row r="40983">
      <c r="A40983" s="221">
        <v>45550.0</v>
      </c>
      <c r="B40983" s="221">
        <v>35.0</v>
      </c>
      <c r="C40983" s="221">
        <v>300000.0</v>
      </c>
    </row>
    <row r="40984">
      <c r="A40984" s="221">
        <v>45550.0</v>
      </c>
      <c r="B40984" s="221">
        <v>36.0</v>
      </c>
      <c r="C40984" s="221">
        <v>100000.0</v>
      </c>
    </row>
    <row r="40985">
      <c r="A40985" s="221">
        <v>45550.0</v>
      </c>
      <c r="B40985" s="221">
        <v>37.0</v>
      </c>
      <c r="C40985" s="221">
        <v>24000.0</v>
      </c>
    </row>
    <row r="40986">
      <c r="A40986" s="221">
        <v>45550.0</v>
      </c>
      <c r="B40986" s="221">
        <v>38.0</v>
      </c>
      <c r="C40986" s="221">
        <v>5000.0</v>
      </c>
    </row>
    <row r="40987">
      <c r="A40987" s="221">
        <v>45550.0</v>
      </c>
      <c r="B40987" s="221">
        <v>39.0</v>
      </c>
      <c r="C40987" s="221">
        <v>2500.0</v>
      </c>
    </row>
    <row r="40988">
      <c r="A40988" s="221">
        <v>45550.0</v>
      </c>
      <c r="B40988" s="221">
        <v>40.0</v>
      </c>
      <c r="C40988" s="221">
        <v>1000.0</v>
      </c>
    </row>
    <row r="40989">
      <c r="A40989" s="221">
        <v>45550.0</v>
      </c>
      <c r="B40989" s="221">
        <v>2867.0</v>
      </c>
      <c r="C40989" s="221">
        <v>10.0</v>
      </c>
    </row>
    <row r="40990">
      <c r="A40990" s="221">
        <v>45550.0</v>
      </c>
      <c r="B40990" s="221">
        <v>2868.0</v>
      </c>
      <c r="C40990" s="221">
        <v>5.0</v>
      </c>
    </row>
    <row r="40991">
      <c r="A40991" s="221">
        <v>45550.0</v>
      </c>
      <c r="B40991" s="221">
        <v>2869.0</v>
      </c>
      <c r="C40991" s="221">
        <v>5.0</v>
      </c>
    </row>
    <row r="40992">
      <c r="A40992" s="221">
        <v>45550.0</v>
      </c>
      <c r="B40992" s="221">
        <v>2870.0</v>
      </c>
      <c r="C40992" s="221">
        <v>10.0</v>
      </c>
    </row>
    <row r="40993">
      <c r="A40993" s="221">
        <v>45550.0</v>
      </c>
      <c r="B40993" s="221">
        <v>2871.0</v>
      </c>
      <c r="C40993" s="221">
        <v>10.0</v>
      </c>
    </row>
    <row r="40994">
      <c r="A40994" s="221">
        <v>45550.0</v>
      </c>
      <c r="B40994" s="221">
        <v>2872.0</v>
      </c>
      <c r="C40994" s="221">
        <v>10.0</v>
      </c>
    </row>
    <row r="40995">
      <c r="A40995" s="221">
        <v>45550.0</v>
      </c>
      <c r="B40995" s="221">
        <v>2875.0</v>
      </c>
      <c r="C40995" s="221">
        <v>15.0</v>
      </c>
    </row>
    <row r="40996">
      <c r="A40996" s="221">
        <v>45550.0</v>
      </c>
      <c r="B40996" s="221">
        <v>2876.0</v>
      </c>
      <c r="C40996" s="221">
        <v>10.0</v>
      </c>
    </row>
    <row r="40997">
      <c r="A40997" s="221">
        <v>45550.0</v>
      </c>
      <c r="B40997" s="221">
        <v>12243.0</v>
      </c>
      <c r="C40997" s="221">
        <v>10.0</v>
      </c>
    </row>
    <row r="40998">
      <c r="A40998" s="221">
        <v>45586.0</v>
      </c>
      <c r="B40998" s="221">
        <v>30002.0</v>
      </c>
      <c r="C40998" s="221">
        <v>1.0</v>
      </c>
    </row>
    <row r="40999">
      <c r="A40999" s="221">
        <v>45586.0</v>
      </c>
      <c r="B40999" s="221">
        <v>30008.0</v>
      </c>
      <c r="C40999" s="221">
        <v>7.0</v>
      </c>
    </row>
    <row r="41000">
      <c r="A41000" s="221">
        <v>45586.0</v>
      </c>
      <c r="B41000" s="221">
        <v>30464.0</v>
      </c>
      <c r="C41000" s="221">
        <v>1.0</v>
      </c>
    </row>
    <row r="41001">
      <c r="A41001" s="221">
        <v>45586.0</v>
      </c>
      <c r="B41001" s="221">
        <v>30470.0</v>
      </c>
      <c r="C41001" s="221">
        <v>1.0</v>
      </c>
    </row>
    <row r="41002">
      <c r="A41002" s="221">
        <v>45586.0</v>
      </c>
      <c r="B41002" s="221">
        <v>30474.0</v>
      </c>
      <c r="C41002" s="221">
        <v>1.0</v>
      </c>
    </row>
    <row r="41003">
      <c r="A41003" s="221">
        <v>45586.0</v>
      </c>
      <c r="B41003" s="221">
        <v>30476.0</v>
      </c>
      <c r="C41003" s="221">
        <v>1.0</v>
      </c>
    </row>
    <row r="41004">
      <c r="A41004" s="221">
        <v>45587.0</v>
      </c>
      <c r="B41004" s="221">
        <v>30002.0</v>
      </c>
      <c r="C41004" s="221">
        <v>1.0</v>
      </c>
    </row>
    <row r="41005">
      <c r="A41005" s="221">
        <v>45587.0</v>
      </c>
      <c r="B41005" s="221">
        <v>30008.0</v>
      </c>
      <c r="C41005" s="221">
        <v>7.0</v>
      </c>
    </row>
    <row r="41006">
      <c r="A41006" s="221">
        <v>45587.0</v>
      </c>
      <c r="B41006" s="221">
        <v>30464.0</v>
      </c>
      <c r="C41006" s="221">
        <v>1.0</v>
      </c>
    </row>
    <row r="41007">
      <c r="A41007" s="221">
        <v>45587.0</v>
      </c>
      <c r="B41007" s="221">
        <v>30470.0</v>
      </c>
      <c r="C41007" s="221">
        <v>1.0</v>
      </c>
    </row>
    <row r="41008">
      <c r="A41008" s="221">
        <v>45587.0</v>
      </c>
      <c r="B41008" s="221">
        <v>30474.0</v>
      </c>
      <c r="C41008" s="221">
        <v>1.0</v>
      </c>
    </row>
    <row r="41009">
      <c r="A41009" s="221">
        <v>45587.0</v>
      </c>
      <c r="B41009" s="221">
        <v>30476.0</v>
      </c>
      <c r="C41009" s="221">
        <v>1.0</v>
      </c>
    </row>
    <row r="41010">
      <c r="A41010" s="221">
        <v>45588.0</v>
      </c>
      <c r="B41010" s="221">
        <v>30002.0</v>
      </c>
      <c r="C41010" s="221">
        <v>1.0</v>
      </c>
    </row>
    <row r="41011">
      <c r="A41011" s="221">
        <v>45588.0</v>
      </c>
      <c r="B41011" s="221">
        <v>30008.0</v>
      </c>
      <c r="C41011" s="221">
        <v>7.0</v>
      </c>
    </row>
    <row r="41012">
      <c r="A41012" s="221">
        <v>45588.0</v>
      </c>
      <c r="B41012" s="221">
        <v>30464.0</v>
      </c>
      <c r="C41012" s="221">
        <v>1.0</v>
      </c>
    </row>
    <row r="41013">
      <c r="A41013" s="221">
        <v>45588.0</v>
      </c>
      <c r="B41013" s="221">
        <v>30470.0</v>
      </c>
      <c r="C41013" s="221">
        <v>1.0</v>
      </c>
    </row>
    <row r="41014">
      <c r="A41014" s="221">
        <v>45588.0</v>
      </c>
      <c r="B41014" s="221">
        <v>30474.0</v>
      </c>
      <c r="C41014" s="221">
        <v>1.0</v>
      </c>
    </row>
    <row r="41015">
      <c r="A41015" s="221">
        <v>45588.0</v>
      </c>
      <c r="B41015" s="221">
        <v>30476.0</v>
      </c>
      <c r="C41015" s="221">
        <v>1.0</v>
      </c>
    </row>
    <row r="41016">
      <c r="A41016" s="221">
        <v>45589.0</v>
      </c>
      <c r="B41016" s="221">
        <v>30002.0</v>
      </c>
      <c r="C41016" s="221">
        <v>1.0</v>
      </c>
    </row>
    <row r="41017">
      <c r="A41017" s="221">
        <v>45589.0</v>
      </c>
      <c r="B41017" s="221">
        <v>30008.0</v>
      </c>
      <c r="C41017" s="221">
        <v>7.0</v>
      </c>
    </row>
    <row r="41018">
      <c r="A41018" s="221">
        <v>45589.0</v>
      </c>
      <c r="B41018" s="221">
        <v>30464.0</v>
      </c>
      <c r="C41018" s="221">
        <v>1.0</v>
      </c>
    </row>
    <row r="41019">
      <c r="A41019" s="221">
        <v>45589.0</v>
      </c>
      <c r="B41019" s="221">
        <v>30470.0</v>
      </c>
      <c r="C41019" s="221">
        <v>1.0</v>
      </c>
    </row>
    <row r="41020">
      <c r="A41020" s="221">
        <v>45589.0</v>
      </c>
      <c r="B41020" s="221">
        <v>30474.0</v>
      </c>
      <c r="C41020" s="221">
        <v>1.0</v>
      </c>
    </row>
    <row r="41021">
      <c r="A41021" s="221">
        <v>45589.0</v>
      </c>
      <c r="B41021" s="221">
        <v>30476.0</v>
      </c>
      <c r="C41021" s="221">
        <v>1.0</v>
      </c>
    </row>
    <row r="41022">
      <c r="A41022" s="221">
        <v>45590.0</v>
      </c>
      <c r="B41022" s="221">
        <v>30002.0</v>
      </c>
      <c r="C41022" s="221">
        <v>1.0</v>
      </c>
    </row>
    <row r="41023">
      <c r="A41023" s="221">
        <v>45590.0</v>
      </c>
      <c r="B41023" s="221">
        <v>30008.0</v>
      </c>
      <c r="C41023" s="221">
        <v>7.0</v>
      </c>
    </row>
    <row r="41024">
      <c r="A41024" s="221">
        <v>45590.0</v>
      </c>
      <c r="B41024" s="221">
        <v>30464.0</v>
      </c>
      <c r="C41024" s="221">
        <v>1.0</v>
      </c>
    </row>
    <row r="41025">
      <c r="A41025" s="221">
        <v>45590.0</v>
      </c>
      <c r="B41025" s="221">
        <v>30470.0</v>
      </c>
      <c r="C41025" s="221">
        <v>1.0</v>
      </c>
    </row>
    <row r="41026">
      <c r="A41026" s="221">
        <v>45590.0</v>
      </c>
      <c r="B41026" s="221">
        <v>30474.0</v>
      </c>
      <c r="C41026" s="221">
        <v>1.0</v>
      </c>
    </row>
    <row r="41027">
      <c r="A41027" s="221">
        <v>45590.0</v>
      </c>
      <c r="B41027" s="221">
        <v>30476.0</v>
      </c>
      <c r="C41027" s="221">
        <v>1.0</v>
      </c>
    </row>
    <row r="41028">
      <c r="A41028" s="221">
        <v>45591.0</v>
      </c>
      <c r="B41028" s="221">
        <v>30002.0</v>
      </c>
      <c r="C41028" s="221">
        <v>1.0</v>
      </c>
    </row>
    <row r="41029">
      <c r="A41029" s="221">
        <v>45591.0</v>
      </c>
      <c r="B41029" s="221">
        <v>30008.0</v>
      </c>
      <c r="C41029" s="221">
        <v>7.0</v>
      </c>
    </row>
    <row r="41030">
      <c r="A41030" s="221">
        <v>45591.0</v>
      </c>
      <c r="B41030" s="221">
        <v>30464.0</v>
      </c>
      <c r="C41030" s="221">
        <v>1.0</v>
      </c>
    </row>
    <row r="41031">
      <c r="A41031" s="221">
        <v>45591.0</v>
      </c>
      <c r="B41031" s="221">
        <v>30470.0</v>
      </c>
      <c r="C41031" s="221">
        <v>1.0</v>
      </c>
    </row>
    <row r="41032">
      <c r="A41032" s="221">
        <v>45591.0</v>
      </c>
      <c r="B41032" s="221">
        <v>30474.0</v>
      </c>
      <c r="C41032" s="221">
        <v>1.0</v>
      </c>
    </row>
    <row r="41033">
      <c r="A41033" s="221">
        <v>45591.0</v>
      </c>
      <c r="B41033" s="221">
        <v>30476.0</v>
      </c>
      <c r="C41033" s="221">
        <v>1.0</v>
      </c>
    </row>
    <row r="41034">
      <c r="A41034" s="221">
        <v>45592.0</v>
      </c>
      <c r="B41034" s="221">
        <v>30002.0</v>
      </c>
      <c r="C41034" s="221">
        <v>1.0</v>
      </c>
    </row>
    <row r="41035">
      <c r="A41035" s="221">
        <v>45592.0</v>
      </c>
      <c r="B41035" s="221">
        <v>30008.0</v>
      </c>
      <c r="C41035" s="221">
        <v>7.0</v>
      </c>
    </row>
    <row r="41036">
      <c r="A41036" s="221">
        <v>45592.0</v>
      </c>
      <c r="B41036" s="221">
        <v>30464.0</v>
      </c>
      <c r="C41036" s="221">
        <v>1.0</v>
      </c>
    </row>
    <row r="41037">
      <c r="A41037" s="221">
        <v>45592.0</v>
      </c>
      <c r="B41037" s="221">
        <v>30470.0</v>
      </c>
      <c r="C41037" s="221">
        <v>1.0</v>
      </c>
    </row>
    <row r="41038">
      <c r="A41038" s="221">
        <v>45592.0</v>
      </c>
      <c r="B41038" s="221">
        <v>30474.0</v>
      </c>
      <c r="C41038" s="221">
        <v>1.0</v>
      </c>
    </row>
    <row r="41039">
      <c r="A41039" s="221">
        <v>45592.0</v>
      </c>
      <c r="B41039" s="221">
        <v>30476.0</v>
      </c>
      <c r="C41039" s="221">
        <v>1.0</v>
      </c>
    </row>
    <row r="41040">
      <c r="A41040" s="221">
        <v>45593.0</v>
      </c>
      <c r="B41040" s="221">
        <v>30002.0</v>
      </c>
      <c r="C41040" s="221">
        <v>1.0</v>
      </c>
    </row>
    <row r="41041">
      <c r="A41041" s="221">
        <v>45593.0</v>
      </c>
      <c r="B41041" s="221">
        <v>30008.0</v>
      </c>
      <c r="C41041" s="221">
        <v>7.0</v>
      </c>
    </row>
    <row r="41042">
      <c r="A41042" s="221">
        <v>45593.0</v>
      </c>
      <c r="B41042" s="221">
        <v>30464.0</v>
      </c>
      <c r="C41042" s="221">
        <v>1.0</v>
      </c>
    </row>
    <row r="41043">
      <c r="A41043" s="221">
        <v>45593.0</v>
      </c>
      <c r="B41043" s="221">
        <v>30470.0</v>
      </c>
      <c r="C41043" s="221">
        <v>1.0</v>
      </c>
    </row>
    <row r="41044">
      <c r="A41044" s="221">
        <v>45593.0</v>
      </c>
      <c r="B41044" s="221">
        <v>30474.0</v>
      </c>
      <c r="C41044" s="221">
        <v>1.0</v>
      </c>
    </row>
    <row r="41045">
      <c r="A41045" s="221">
        <v>45593.0</v>
      </c>
      <c r="B41045" s="221">
        <v>30476.0</v>
      </c>
      <c r="C41045" s="221">
        <v>1.0</v>
      </c>
    </row>
    <row r="41046">
      <c r="A41046" s="221">
        <v>45594.0</v>
      </c>
      <c r="B41046" s="221">
        <v>30002.0</v>
      </c>
      <c r="C41046" s="221">
        <v>1.0</v>
      </c>
    </row>
    <row r="41047">
      <c r="A41047" s="221">
        <v>45594.0</v>
      </c>
      <c r="B41047" s="221">
        <v>30008.0</v>
      </c>
      <c r="C41047" s="221">
        <v>7.0</v>
      </c>
    </row>
    <row r="41048">
      <c r="A41048" s="221">
        <v>45594.0</v>
      </c>
      <c r="B41048" s="221">
        <v>30464.0</v>
      </c>
      <c r="C41048" s="221">
        <v>1.0</v>
      </c>
    </row>
    <row r="41049">
      <c r="A41049" s="221">
        <v>45594.0</v>
      </c>
      <c r="B41049" s="221">
        <v>30470.0</v>
      </c>
      <c r="C41049" s="221">
        <v>1.0</v>
      </c>
    </row>
    <row r="41050">
      <c r="A41050" s="221">
        <v>45594.0</v>
      </c>
      <c r="B41050" s="221">
        <v>30474.0</v>
      </c>
      <c r="C41050" s="221">
        <v>1.0</v>
      </c>
    </row>
    <row r="41051">
      <c r="A41051" s="221">
        <v>45594.0</v>
      </c>
      <c r="B41051" s="221">
        <v>30476.0</v>
      </c>
      <c r="C41051" s="221">
        <v>1.0</v>
      </c>
    </row>
    <row r="41052">
      <c r="A41052" s="221">
        <v>45595.0</v>
      </c>
      <c r="B41052" s="221">
        <v>30002.0</v>
      </c>
      <c r="C41052" s="221">
        <v>1.0</v>
      </c>
    </row>
    <row r="41053">
      <c r="A41053" s="221">
        <v>45595.0</v>
      </c>
      <c r="B41053" s="221">
        <v>30008.0</v>
      </c>
      <c r="C41053" s="221">
        <v>7.0</v>
      </c>
    </row>
    <row r="41054">
      <c r="A41054" s="221">
        <v>45595.0</v>
      </c>
      <c r="B41054" s="221">
        <v>30464.0</v>
      </c>
      <c r="C41054" s="221">
        <v>1.0</v>
      </c>
    </row>
    <row r="41055">
      <c r="A41055" s="221">
        <v>45595.0</v>
      </c>
      <c r="B41055" s="221">
        <v>30470.0</v>
      </c>
      <c r="C41055" s="221">
        <v>1.0</v>
      </c>
    </row>
    <row r="41056">
      <c r="A41056" s="221">
        <v>45595.0</v>
      </c>
      <c r="B41056" s="221">
        <v>30474.0</v>
      </c>
      <c r="C41056" s="221">
        <v>1.0</v>
      </c>
    </row>
    <row r="41057">
      <c r="A41057" s="221">
        <v>45595.0</v>
      </c>
      <c r="B41057" s="221">
        <v>30476.0</v>
      </c>
      <c r="C41057" s="221">
        <v>1.0</v>
      </c>
    </row>
    <row r="41058">
      <c r="A41058" s="221">
        <v>45596.0</v>
      </c>
      <c r="B41058" s="221">
        <v>30002.0</v>
      </c>
      <c r="C41058" s="221">
        <v>1.0</v>
      </c>
    </row>
    <row r="41059">
      <c r="A41059" s="221">
        <v>45596.0</v>
      </c>
      <c r="B41059" s="221">
        <v>30008.0</v>
      </c>
      <c r="C41059" s="221">
        <v>7.0</v>
      </c>
    </row>
    <row r="41060">
      <c r="A41060" s="221">
        <v>45596.0</v>
      </c>
      <c r="B41060" s="221">
        <v>30464.0</v>
      </c>
      <c r="C41060" s="221">
        <v>1.0</v>
      </c>
    </row>
    <row r="41061">
      <c r="A41061" s="221">
        <v>45596.0</v>
      </c>
      <c r="B41061" s="221">
        <v>30470.0</v>
      </c>
      <c r="C41061" s="221">
        <v>1.0</v>
      </c>
    </row>
    <row r="41062">
      <c r="A41062" s="221">
        <v>45596.0</v>
      </c>
      <c r="B41062" s="221">
        <v>30474.0</v>
      </c>
      <c r="C41062" s="221">
        <v>1.0</v>
      </c>
    </row>
    <row r="41063">
      <c r="A41063" s="221">
        <v>45596.0</v>
      </c>
      <c r="B41063" s="221">
        <v>30476.0</v>
      </c>
      <c r="C41063" s="221">
        <v>1.0</v>
      </c>
    </row>
    <row r="41064">
      <c r="A41064" s="221">
        <v>45597.0</v>
      </c>
      <c r="B41064" s="221">
        <v>30002.0</v>
      </c>
      <c r="C41064" s="221">
        <v>1.0</v>
      </c>
    </row>
    <row r="41065">
      <c r="A41065" s="221">
        <v>45597.0</v>
      </c>
      <c r="B41065" s="221">
        <v>30008.0</v>
      </c>
      <c r="C41065" s="221">
        <v>7.0</v>
      </c>
    </row>
    <row r="41066">
      <c r="A41066" s="221">
        <v>45597.0</v>
      </c>
      <c r="B41066" s="221">
        <v>30464.0</v>
      </c>
      <c r="C41066" s="221">
        <v>1.0</v>
      </c>
    </row>
    <row r="41067">
      <c r="A41067" s="221">
        <v>45597.0</v>
      </c>
      <c r="B41067" s="221">
        <v>30470.0</v>
      </c>
      <c r="C41067" s="221">
        <v>1.0</v>
      </c>
    </row>
    <row r="41068">
      <c r="A41068" s="221">
        <v>45597.0</v>
      </c>
      <c r="B41068" s="221">
        <v>30474.0</v>
      </c>
      <c r="C41068" s="221">
        <v>1.0</v>
      </c>
    </row>
    <row r="41069">
      <c r="A41069" s="221">
        <v>45597.0</v>
      </c>
      <c r="B41069" s="221">
        <v>30476.0</v>
      </c>
      <c r="C41069" s="221">
        <v>1.0</v>
      </c>
    </row>
    <row r="41070">
      <c r="A41070" s="221">
        <v>45598.0</v>
      </c>
      <c r="B41070" s="221">
        <v>29994.0</v>
      </c>
      <c r="C41070" s="221">
        <v>7.0</v>
      </c>
    </row>
    <row r="41071">
      <c r="A41071" s="221">
        <v>45598.0</v>
      </c>
      <c r="B41071" s="221">
        <v>30002.0</v>
      </c>
      <c r="C41071" s="221">
        <v>1.0</v>
      </c>
    </row>
    <row r="41072">
      <c r="A41072" s="221">
        <v>45598.0</v>
      </c>
      <c r="B41072" s="221">
        <v>30464.0</v>
      </c>
      <c r="C41072" s="221">
        <v>1.0</v>
      </c>
    </row>
    <row r="41073">
      <c r="A41073" s="221">
        <v>45598.0</v>
      </c>
      <c r="B41073" s="221">
        <v>30470.0</v>
      </c>
      <c r="C41073" s="221">
        <v>1.0</v>
      </c>
    </row>
    <row r="41074">
      <c r="A41074" s="221">
        <v>45598.0</v>
      </c>
      <c r="B41074" s="221">
        <v>30474.0</v>
      </c>
      <c r="C41074" s="221">
        <v>1.0</v>
      </c>
    </row>
    <row r="41075">
      <c r="A41075" s="221">
        <v>45598.0</v>
      </c>
      <c r="B41075" s="221">
        <v>30476.0</v>
      </c>
      <c r="C41075" s="221">
        <v>1.0</v>
      </c>
    </row>
    <row r="41076">
      <c r="A41076" s="221">
        <v>45599.0</v>
      </c>
      <c r="B41076" s="221">
        <v>29994.0</v>
      </c>
      <c r="C41076" s="221">
        <v>7.0</v>
      </c>
    </row>
    <row r="41077">
      <c r="A41077" s="221">
        <v>45599.0</v>
      </c>
      <c r="B41077" s="221">
        <v>30002.0</v>
      </c>
      <c r="C41077" s="221">
        <v>1.0</v>
      </c>
    </row>
    <row r="41078">
      <c r="A41078" s="221">
        <v>45599.0</v>
      </c>
      <c r="B41078" s="221">
        <v>30464.0</v>
      </c>
      <c r="C41078" s="221">
        <v>1.0</v>
      </c>
    </row>
    <row r="41079">
      <c r="A41079" s="221">
        <v>45599.0</v>
      </c>
      <c r="B41079" s="221">
        <v>30470.0</v>
      </c>
      <c r="C41079" s="221">
        <v>1.0</v>
      </c>
    </row>
    <row r="41080">
      <c r="A41080" s="221">
        <v>45599.0</v>
      </c>
      <c r="B41080" s="221">
        <v>30474.0</v>
      </c>
      <c r="C41080" s="221">
        <v>1.0</v>
      </c>
    </row>
    <row r="41081">
      <c r="A41081" s="221">
        <v>45599.0</v>
      </c>
      <c r="B41081" s="221">
        <v>30476.0</v>
      </c>
      <c r="C41081" s="221">
        <v>1.0</v>
      </c>
    </row>
    <row r="41082">
      <c r="A41082" s="221">
        <v>45600.0</v>
      </c>
      <c r="B41082" s="221">
        <v>29994.0</v>
      </c>
      <c r="C41082" s="221">
        <v>7.0</v>
      </c>
    </row>
    <row r="41083">
      <c r="A41083" s="221">
        <v>45600.0</v>
      </c>
      <c r="B41083" s="221">
        <v>30002.0</v>
      </c>
      <c r="C41083" s="221">
        <v>1.0</v>
      </c>
    </row>
    <row r="41084">
      <c r="A41084" s="221">
        <v>45600.0</v>
      </c>
      <c r="B41084" s="221">
        <v>30464.0</v>
      </c>
      <c r="C41084" s="221">
        <v>1.0</v>
      </c>
    </row>
    <row r="41085">
      <c r="A41085" s="221">
        <v>45600.0</v>
      </c>
      <c r="B41085" s="221">
        <v>30470.0</v>
      </c>
      <c r="C41085" s="221">
        <v>1.0</v>
      </c>
    </row>
    <row r="41086">
      <c r="A41086" s="221">
        <v>45600.0</v>
      </c>
      <c r="B41086" s="221">
        <v>30474.0</v>
      </c>
      <c r="C41086" s="221">
        <v>1.0</v>
      </c>
    </row>
    <row r="41087">
      <c r="A41087" s="221">
        <v>45600.0</v>
      </c>
      <c r="B41087" s="221">
        <v>30476.0</v>
      </c>
      <c r="C41087" s="221">
        <v>1.0</v>
      </c>
    </row>
    <row r="41088">
      <c r="A41088" s="221">
        <v>45601.0</v>
      </c>
      <c r="B41088" s="221">
        <v>29994.0</v>
      </c>
      <c r="C41088" s="221">
        <v>7.0</v>
      </c>
    </row>
    <row r="41089">
      <c r="A41089" s="221">
        <v>45601.0</v>
      </c>
      <c r="B41089" s="221">
        <v>30002.0</v>
      </c>
      <c r="C41089" s="221">
        <v>1.0</v>
      </c>
    </row>
    <row r="41090">
      <c r="A41090" s="221">
        <v>45601.0</v>
      </c>
      <c r="B41090" s="221">
        <v>30464.0</v>
      </c>
      <c r="C41090" s="221">
        <v>1.0</v>
      </c>
    </row>
    <row r="41091">
      <c r="A41091" s="221">
        <v>45601.0</v>
      </c>
      <c r="B41091" s="221">
        <v>30470.0</v>
      </c>
      <c r="C41091" s="221">
        <v>1.0</v>
      </c>
    </row>
    <row r="41092">
      <c r="A41092" s="221">
        <v>45601.0</v>
      </c>
      <c r="B41092" s="221">
        <v>30474.0</v>
      </c>
      <c r="C41092" s="221">
        <v>1.0</v>
      </c>
    </row>
    <row r="41093">
      <c r="A41093" s="221">
        <v>45601.0</v>
      </c>
      <c r="B41093" s="221">
        <v>30476.0</v>
      </c>
      <c r="C41093" s="221">
        <v>1.0</v>
      </c>
    </row>
    <row r="41094">
      <c r="A41094" s="221">
        <v>45602.0</v>
      </c>
      <c r="B41094" s="221">
        <v>29994.0</v>
      </c>
      <c r="C41094" s="221">
        <v>7.0</v>
      </c>
    </row>
    <row r="41095">
      <c r="A41095" s="221">
        <v>45602.0</v>
      </c>
      <c r="B41095" s="221">
        <v>30002.0</v>
      </c>
      <c r="C41095" s="221">
        <v>1.0</v>
      </c>
    </row>
    <row r="41096">
      <c r="A41096" s="221">
        <v>45602.0</v>
      </c>
      <c r="B41096" s="221">
        <v>30464.0</v>
      </c>
      <c r="C41096" s="221">
        <v>1.0</v>
      </c>
    </row>
    <row r="41097">
      <c r="A41097" s="221">
        <v>45602.0</v>
      </c>
      <c r="B41097" s="221">
        <v>30470.0</v>
      </c>
      <c r="C41097" s="221">
        <v>1.0</v>
      </c>
    </row>
    <row r="41098">
      <c r="A41098" s="221">
        <v>45602.0</v>
      </c>
      <c r="B41098" s="221">
        <v>30474.0</v>
      </c>
      <c r="C41098" s="221">
        <v>1.0</v>
      </c>
    </row>
    <row r="41099">
      <c r="A41099" s="221">
        <v>45602.0</v>
      </c>
      <c r="B41099" s="221">
        <v>30476.0</v>
      </c>
      <c r="C41099" s="221">
        <v>1.0</v>
      </c>
    </row>
    <row r="41100">
      <c r="A41100" s="221">
        <v>45603.0</v>
      </c>
      <c r="B41100" s="221">
        <v>29994.0</v>
      </c>
      <c r="C41100" s="221">
        <v>7.0</v>
      </c>
    </row>
    <row r="41101">
      <c r="A41101" s="221">
        <v>45603.0</v>
      </c>
      <c r="B41101" s="221">
        <v>30002.0</v>
      </c>
      <c r="C41101" s="221">
        <v>1.0</v>
      </c>
    </row>
    <row r="41102">
      <c r="A41102" s="221">
        <v>45603.0</v>
      </c>
      <c r="B41102" s="221">
        <v>30464.0</v>
      </c>
      <c r="C41102" s="221">
        <v>1.0</v>
      </c>
    </row>
    <row r="41103">
      <c r="A41103" s="221">
        <v>45603.0</v>
      </c>
      <c r="B41103" s="221">
        <v>30470.0</v>
      </c>
      <c r="C41103" s="221">
        <v>1.0</v>
      </c>
    </row>
    <row r="41104">
      <c r="A41104" s="221">
        <v>45603.0</v>
      </c>
      <c r="B41104" s="221">
        <v>30474.0</v>
      </c>
      <c r="C41104" s="221">
        <v>1.0</v>
      </c>
    </row>
    <row r="41105">
      <c r="A41105" s="221">
        <v>45603.0</v>
      </c>
      <c r="B41105" s="221">
        <v>30476.0</v>
      </c>
      <c r="C41105" s="221">
        <v>1.0</v>
      </c>
    </row>
    <row r="41106">
      <c r="A41106" s="221">
        <v>45604.0</v>
      </c>
      <c r="B41106" s="221">
        <v>29994.0</v>
      </c>
      <c r="C41106" s="221">
        <v>7.0</v>
      </c>
    </row>
    <row r="41107">
      <c r="A41107" s="221">
        <v>45604.0</v>
      </c>
      <c r="B41107" s="221">
        <v>30002.0</v>
      </c>
      <c r="C41107" s="221">
        <v>1.0</v>
      </c>
    </row>
    <row r="41108">
      <c r="A41108" s="221">
        <v>45604.0</v>
      </c>
      <c r="B41108" s="221">
        <v>30464.0</v>
      </c>
      <c r="C41108" s="221">
        <v>1.0</v>
      </c>
    </row>
    <row r="41109">
      <c r="A41109" s="221">
        <v>45604.0</v>
      </c>
      <c r="B41109" s="221">
        <v>30470.0</v>
      </c>
      <c r="C41109" s="221">
        <v>1.0</v>
      </c>
    </row>
    <row r="41110">
      <c r="A41110" s="221">
        <v>45604.0</v>
      </c>
      <c r="B41110" s="221">
        <v>30474.0</v>
      </c>
      <c r="C41110" s="221">
        <v>1.0</v>
      </c>
    </row>
    <row r="41111">
      <c r="A41111" s="221">
        <v>45604.0</v>
      </c>
      <c r="B41111" s="221">
        <v>30476.0</v>
      </c>
      <c r="C41111" s="221">
        <v>1.0</v>
      </c>
    </row>
    <row r="41112">
      <c r="A41112" s="221">
        <v>45605.0</v>
      </c>
      <c r="B41112" s="221">
        <v>29994.0</v>
      </c>
      <c r="C41112" s="221">
        <v>7.0</v>
      </c>
    </row>
    <row r="41113">
      <c r="A41113" s="221">
        <v>45605.0</v>
      </c>
      <c r="B41113" s="221">
        <v>30002.0</v>
      </c>
      <c r="C41113" s="221">
        <v>1.0</v>
      </c>
    </row>
    <row r="41114">
      <c r="A41114" s="221">
        <v>45605.0</v>
      </c>
      <c r="B41114" s="221">
        <v>30464.0</v>
      </c>
      <c r="C41114" s="221">
        <v>1.0</v>
      </c>
    </row>
    <row r="41115">
      <c r="A41115" s="221">
        <v>45605.0</v>
      </c>
      <c r="B41115" s="221">
        <v>30470.0</v>
      </c>
      <c r="C41115" s="221">
        <v>1.0</v>
      </c>
    </row>
    <row r="41116">
      <c r="A41116" s="221">
        <v>45605.0</v>
      </c>
      <c r="B41116" s="221">
        <v>30474.0</v>
      </c>
      <c r="C41116" s="221">
        <v>1.0</v>
      </c>
    </row>
    <row r="41117">
      <c r="A41117" s="221">
        <v>45605.0</v>
      </c>
      <c r="B41117" s="221">
        <v>30476.0</v>
      </c>
      <c r="C41117" s="221">
        <v>1.0</v>
      </c>
    </row>
    <row r="41118">
      <c r="A41118" s="221">
        <v>45606.0</v>
      </c>
      <c r="B41118" s="221">
        <v>29994.0</v>
      </c>
      <c r="C41118" s="221">
        <v>7.0</v>
      </c>
    </row>
    <row r="41119">
      <c r="A41119" s="221">
        <v>45606.0</v>
      </c>
      <c r="B41119" s="221">
        <v>30002.0</v>
      </c>
      <c r="C41119" s="221">
        <v>1.0</v>
      </c>
    </row>
    <row r="41120">
      <c r="A41120" s="221">
        <v>45606.0</v>
      </c>
      <c r="B41120" s="221">
        <v>30464.0</v>
      </c>
      <c r="C41120" s="221">
        <v>1.0</v>
      </c>
    </row>
    <row r="41121">
      <c r="A41121" s="221">
        <v>45606.0</v>
      </c>
      <c r="B41121" s="221">
        <v>30470.0</v>
      </c>
      <c r="C41121" s="221">
        <v>1.0</v>
      </c>
    </row>
    <row r="41122">
      <c r="A41122" s="221">
        <v>45606.0</v>
      </c>
      <c r="B41122" s="221">
        <v>30474.0</v>
      </c>
      <c r="C41122" s="221">
        <v>1.0</v>
      </c>
    </row>
    <row r="41123">
      <c r="A41123" s="221">
        <v>45606.0</v>
      </c>
      <c r="B41123" s="221">
        <v>30476.0</v>
      </c>
      <c r="C41123" s="221">
        <v>1.0</v>
      </c>
    </row>
    <row r="41124">
      <c r="A41124" s="221">
        <v>45607.0</v>
      </c>
      <c r="B41124" s="221">
        <v>29994.0</v>
      </c>
      <c r="C41124" s="221">
        <v>7.0</v>
      </c>
    </row>
    <row r="41125">
      <c r="A41125" s="221">
        <v>45607.0</v>
      </c>
      <c r="B41125" s="221">
        <v>30002.0</v>
      </c>
      <c r="C41125" s="221">
        <v>1.0</v>
      </c>
    </row>
    <row r="41126">
      <c r="A41126" s="221">
        <v>45607.0</v>
      </c>
      <c r="B41126" s="221">
        <v>30464.0</v>
      </c>
      <c r="C41126" s="221">
        <v>1.0</v>
      </c>
    </row>
    <row r="41127">
      <c r="A41127" s="221">
        <v>45607.0</v>
      </c>
      <c r="B41127" s="221">
        <v>30470.0</v>
      </c>
      <c r="C41127" s="221">
        <v>1.0</v>
      </c>
    </row>
    <row r="41128">
      <c r="A41128" s="221">
        <v>45607.0</v>
      </c>
      <c r="B41128" s="221">
        <v>30474.0</v>
      </c>
      <c r="C41128" s="221">
        <v>1.0</v>
      </c>
    </row>
    <row r="41129">
      <c r="A41129" s="221">
        <v>45607.0</v>
      </c>
      <c r="B41129" s="221">
        <v>30476.0</v>
      </c>
      <c r="C41129" s="221">
        <v>1.0</v>
      </c>
    </row>
    <row r="41130">
      <c r="A41130" s="221">
        <v>45608.0</v>
      </c>
      <c r="B41130" s="221">
        <v>29994.0</v>
      </c>
      <c r="C41130" s="221">
        <v>7.0</v>
      </c>
    </row>
    <row r="41131">
      <c r="A41131" s="221">
        <v>45608.0</v>
      </c>
      <c r="B41131" s="221">
        <v>30002.0</v>
      </c>
      <c r="C41131" s="221">
        <v>1.0</v>
      </c>
    </row>
    <row r="41132">
      <c r="A41132" s="221">
        <v>45608.0</v>
      </c>
      <c r="B41132" s="221">
        <v>30464.0</v>
      </c>
      <c r="C41132" s="221">
        <v>1.0</v>
      </c>
    </row>
    <row r="41133">
      <c r="A41133" s="221">
        <v>45608.0</v>
      </c>
      <c r="B41133" s="221">
        <v>30470.0</v>
      </c>
      <c r="C41133" s="221">
        <v>1.0</v>
      </c>
    </row>
    <row r="41134">
      <c r="A41134" s="221">
        <v>45608.0</v>
      </c>
      <c r="B41134" s="221">
        <v>30474.0</v>
      </c>
      <c r="C41134" s="221">
        <v>1.0</v>
      </c>
    </row>
    <row r="41135">
      <c r="A41135" s="221">
        <v>45608.0</v>
      </c>
      <c r="B41135" s="221">
        <v>30476.0</v>
      </c>
      <c r="C41135" s="221">
        <v>1.0</v>
      </c>
    </row>
    <row r="41136">
      <c r="A41136" s="221">
        <v>45609.0</v>
      </c>
      <c r="B41136" s="221">
        <v>29994.0</v>
      </c>
      <c r="C41136" s="221">
        <v>7.0</v>
      </c>
    </row>
    <row r="41137">
      <c r="A41137" s="221">
        <v>45609.0</v>
      </c>
      <c r="B41137" s="221">
        <v>30002.0</v>
      </c>
      <c r="C41137" s="221">
        <v>1.0</v>
      </c>
    </row>
    <row r="41138">
      <c r="A41138" s="221">
        <v>45609.0</v>
      </c>
      <c r="B41138" s="221">
        <v>30464.0</v>
      </c>
      <c r="C41138" s="221">
        <v>1.0</v>
      </c>
    </row>
    <row r="41139">
      <c r="A41139" s="221">
        <v>45609.0</v>
      </c>
      <c r="B41139" s="221">
        <v>30470.0</v>
      </c>
      <c r="C41139" s="221">
        <v>1.0</v>
      </c>
    </row>
    <row r="41140">
      <c r="A41140" s="221">
        <v>45609.0</v>
      </c>
      <c r="B41140" s="221">
        <v>30474.0</v>
      </c>
      <c r="C41140" s="221">
        <v>1.0</v>
      </c>
    </row>
    <row r="41141">
      <c r="A41141" s="221">
        <v>45609.0</v>
      </c>
      <c r="B41141" s="221">
        <v>30476.0</v>
      </c>
      <c r="C41141" s="221">
        <v>1.0</v>
      </c>
    </row>
    <row r="41142">
      <c r="A41142" s="221">
        <v>45610.0</v>
      </c>
      <c r="B41142" s="221">
        <v>30002.0</v>
      </c>
      <c r="C41142" s="221">
        <v>1.0</v>
      </c>
    </row>
    <row r="41143">
      <c r="A41143" s="221">
        <v>45610.0</v>
      </c>
      <c r="B41143" s="221">
        <v>30464.0</v>
      </c>
      <c r="C41143" s="221">
        <v>1.0</v>
      </c>
    </row>
    <row r="41144">
      <c r="A41144" s="221">
        <v>45610.0</v>
      </c>
      <c r="B41144" s="221">
        <v>30470.0</v>
      </c>
      <c r="C41144" s="221">
        <v>1.0</v>
      </c>
    </row>
    <row r="41145">
      <c r="A41145" s="221">
        <v>45610.0</v>
      </c>
      <c r="B41145" s="221">
        <v>30474.0</v>
      </c>
      <c r="C41145" s="221">
        <v>1.0</v>
      </c>
    </row>
    <row r="41146">
      <c r="A41146" s="221">
        <v>45610.0</v>
      </c>
      <c r="B41146" s="221">
        <v>30476.0</v>
      </c>
      <c r="C41146" s="221">
        <v>1.0</v>
      </c>
    </row>
    <row r="41147">
      <c r="A41147" s="221">
        <v>45610.0</v>
      </c>
      <c r="B41147" s="221">
        <v>30478.0</v>
      </c>
      <c r="C41147" s="221">
        <v>7.0</v>
      </c>
    </row>
    <row r="41148">
      <c r="A41148" s="221">
        <v>45611.0</v>
      </c>
      <c r="B41148" s="221">
        <v>30002.0</v>
      </c>
      <c r="C41148" s="221">
        <v>1.0</v>
      </c>
    </row>
    <row r="41149">
      <c r="A41149" s="221">
        <v>45611.0</v>
      </c>
      <c r="B41149" s="221">
        <v>30464.0</v>
      </c>
      <c r="C41149" s="221">
        <v>1.0</v>
      </c>
    </row>
    <row r="41150">
      <c r="A41150" s="221">
        <v>45611.0</v>
      </c>
      <c r="B41150" s="221">
        <v>30470.0</v>
      </c>
      <c r="C41150" s="221">
        <v>1.0</v>
      </c>
    </row>
    <row r="41151">
      <c r="A41151" s="221">
        <v>45611.0</v>
      </c>
      <c r="B41151" s="221">
        <v>30474.0</v>
      </c>
      <c r="C41151" s="221">
        <v>1.0</v>
      </c>
    </row>
    <row r="41152">
      <c r="A41152" s="221">
        <v>45611.0</v>
      </c>
      <c r="B41152" s="221">
        <v>30476.0</v>
      </c>
      <c r="C41152" s="221">
        <v>1.0</v>
      </c>
    </row>
    <row r="41153">
      <c r="A41153" s="221">
        <v>45611.0</v>
      </c>
      <c r="B41153" s="221">
        <v>30478.0</v>
      </c>
      <c r="C41153" s="221">
        <v>7.0</v>
      </c>
    </row>
    <row r="41154">
      <c r="A41154" s="221">
        <v>45612.0</v>
      </c>
      <c r="B41154" s="221">
        <v>30002.0</v>
      </c>
      <c r="C41154" s="221">
        <v>1.0</v>
      </c>
    </row>
    <row r="41155">
      <c r="A41155" s="221">
        <v>45612.0</v>
      </c>
      <c r="B41155" s="221">
        <v>30464.0</v>
      </c>
      <c r="C41155" s="221">
        <v>1.0</v>
      </c>
    </row>
    <row r="41156">
      <c r="A41156" s="221">
        <v>45612.0</v>
      </c>
      <c r="B41156" s="221">
        <v>30470.0</v>
      </c>
      <c r="C41156" s="221">
        <v>1.0</v>
      </c>
    </row>
    <row r="41157">
      <c r="A41157" s="221">
        <v>45612.0</v>
      </c>
      <c r="B41157" s="221">
        <v>30474.0</v>
      </c>
      <c r="C41157" s="221">
        <v>1.0</v>
      </c>
    </row>
    <row r="41158">
      <c r="A41158" s="221">
        <v>45612.0</v>
      </c>
      <c r="B41158" s="221">
        <v>30476.0</v>
      </c>
      <c r="C41158" s="221">
        <v>1.0</v>
      </c>
    </row>
    <row r="41159">
      <c r="A41159" s="221">
        <v>45612.0</v>
      </c>
      <c r="B41159" s="221">
        <v>30478.0</v>
      </c>
      <c r="C41159" s="221">
        <v>7.0</v>
      </c>
    </row>
    <row r="41160">
      <c r="A41160" s="221">
        <v>45613.0</v>
      </c>
      <c r="B41160" s="221">
        <v>30002.0</v>
      </c>
      <c r="C41160" s="221">
        <v>1.0</v>
      </c>
    </row>
    <row r="41161">
      <c r="A41161" s="221">
        <v>45613.0</v>
      </c>
      <c r="B41161" s="221">
        <v>30464.0</v>
      </c>
      <c r="C41161" s="221">
        <v>1.0</v>
      </c>
    </row>
    <row r="41162">
      <c r="A41162" s="221">
        <v>45613.0</v>
      </c>
      <c r="B41162" s="221">
        <v>30470.0</v>
      </c>
      <c r="C41162" s="221">
        <v>1.0</v>
      </c>
    </row>
    <row r="41163">
      <c r="A41163" s="221">
        <v>45613.0</v>
      </c>
      <c r="B41163" s="221">
        <v>30474.0</v>
      </c>
      <c r="C41163" s="221">
        <v>1.0</v>
      </c>
    </row>
    <row r="41164">
      <c r="A41164" s="221">
        <v>45613.0</v>
      </c>
      <c r="B41164" s="221">
        <v>30476.0</v>
      </c>
      <c r="C41164" s="221">
        <v>1.0</v>
      </c>
    </row>
    <row r="41165">
      <c r="A41165" s="221">
        <v>45613.0</v>
      </c>
      <c r="B41165" s="221">
        <v>30478.0</v>
      </c>
      <c r="C41165" s="221">
        <v>7.0</v>
      </c>
    </row>
    <row r="41166">
      <c r="A41166" s="221">
        <v>45614.0</v>
      </c>
      <c r="B41166" s="221">
        <v>30002.0</v>
      </c>
      <c r="C41166" s="221">
        <v>1.0</v>
      </c>
    </row>
    <row r="41167">
      <c r="A41167" s="221">
        <v>45614.0</v>
      </c>
      <c r="B41167" s="221">
        <v>30464.0</v>
      </c>
      <c r="C41167" s="221">
        <v>1.0</v>
      </c>
    </row>
    <row r="41168">
      <c r="A41168" s="221">
        <v>45614.0</v>
      </c>
      <c r="B41168" s="221">
        <v>30470.0</v>
      </c>
      <c r="C41168" s="221">
        <v>1.0</v>
      </c>
    </row>
    <row r="41169">
      <c r="A41169" s="221">
        <v>45614.0</v>
      </c>
      <c r="B41169" s="221">
        <v>30474.0</v>
      </c>
      <c r="C41169" s="221">
        <v>1.0</v>
      </c>
    </row>
    <row r="41170">
      <c r="A41170" s="221">
        <v>45614.0</v>
      </c>
      <c r="B41170" s="221">
        <v>30476.0</v>
      </c>
      <c r="C41170" s="221">
        <v>1.0</v>
      </c>
    </row>
    <row r="41171">
      <c r="A41171" s="221">
        <v>45614.0</v>
      </c>
      <c r="B41171" s="221">
        <v>30478.0</v>
      </c>
      <c r="C41171" s="221">
        <v>7.0</v>
      </c>
    </row>
    <row r="41172">
      <c r="A41172" s="221">
        <v>45615.0</v>
      </c>
      <c r="B41172" s="221">
        <v>30002.0</v>
      </c>
      <c r="C41172" s="221">
        <v>1.0</v>
      </c>
    </row>
    <row r="41173">
      <c r="A41173" s="221">
        <v>45615.0</v>
      </c>
      <c r="B41173" s="221">
        <v>30464.0</v>
      </c>
      <c r="C41173" s="221">
        <v>1.0</v>
      </c>
    </row>
    <row r="41174">
      <c r="A41174" s="221">
        <v>45615.0</v>
      </c>
      <c r="B41174" s="221">
        <v>30470.0</v>
      </c>
      <c r="C41174" s="221">
        <v>1.0</v>
      </c>
    </row>
    <row r="41175">
      <c r="A41175" s="221">
        <v>45615.0</v>
      </c>
      <c r="B41175" s="221">
        <v>30474.0</v>
      </c>
      <c r="C41175" s="221">
        <v>1.0</v>
      </c>
    </row>
    <row r="41176">
      <c r="A41176" s="221">
        <v>45615.0</v>
      </c>
      <c r="B41176" s="221">
        <v>30476.0</v>
      </c>
      <c r="C41176" s="221">
        <v>1.0</v>
      </c>
    </row>
    <row r="41177">
      <c r="A41177" s="221">
        <v>45615.0</v>
      </c>
      <c r="B41177" s="221">
        <v>30478.0</v>
      </c>
      <c r="C41177" s="221">
        <v>7.0</v>
      </c>
    </row>
    <row r="41178">
      <c r="A41178" s="221">
        <v>45616.0</v>
      </c>
      <c r="B41178" s="221">
        <v>30002.0</v>
      </c>
      <c r="C41178" s="221">
        <v>1.0</v>
      </c>
    </row>
    <row r="41179">
      <c r="A41179" s="221">
        <v>45616.0</v>
      </c>
      <c r="B41179" s="221">
        <v>30464.0</v>
      </c>
      <c r="C41179" s="221">
        <v>1.0</v>
      </c>
    </row>
    <row r="41180">
      <c r="A41180" s="221">
        <v>45616.0</v>
      </c>
      <c r="B41180" s="221">
        <v>30470.0</v>
      </c>
      <c r="C41180" s="221">
        <v>1.0</v>
      </c>
    </row>
    <row r="41181">
      <c r="A41181" s="221">
        <v>45616.0</v>
      </c>
      <c r="B41181" s="221">
        <v>30474.0</v>
      </c>
      <c r="C41181" s="221">
        <v>1.0</v>
      </c>
    </row>
    <row r="41182">
      <c r="A41182" s="221">
        <v>45616.0</v>
      </c>
      <c r="B41182" s="221">
        <v>30476.0</v>
      </c>
      <c r="C41182" s="221">
        <v>1.0</v>
      </c>
    </row>
    <row r="41183">
      <c r="A41183" s="221">
        <v>45616.0</v>
      </c>
      <c r="B41183" s="221">
        <v>30478.0</v>
      </c>
      <c r="C41183" s="221">
        <v>7.0</v>
      </c>
    </row>
    <row r="41184">
      <c r="A41184" s="221">
        <v>45617.0</v>
      </c>
      <c r="B41184" s="221">
        <v>30002.0</v>
      </c>
      <c r="C41184" s="221">
        <v>1.0</v>
      </c>
    </row>
    <row r="41185">
      <c r="A41185" s="221">
        <v>45617.0</v>
      </c>
      <c r="B41185" s="221">
        <v>30464.0</v>
      </c>
      <c r="C41185" s="221">
        <v>1.0</v>
      </c>
    </row>
    <row r="41186">
      <c r="A41186" s="221">
        <v>45617.0</v>
      </c>
      <c r="B41186" s="221">
        <v>30470.0</v>
      </c>
      <c r="C41186" s="221">
        <v>1.0</v>
      </c>
    </row>
    <row r="41187">
      <c r="A41187" s="221">
        <v>45617.0</v>
      </c>
      <c r="B41187" s="221">
        <v>30474.0</v>
      </c>
      <c r="C41187" s="221">
        <v>1.0</v>
      </c>
    </row>
    <row r="41188">
      <c r="A41188" s="221">
        <v>45617.0</v>
      </c>
      <c r="B41188" s="221">
        <v>30476.0</v>
      </c>
      <c r="C41188" s="221">
        <v>1.0</v>
      </c>
    </row>
    <row r="41189">
      <c r="A41189" s="221">
        <v>45617.0</v>
      </c>
      <c r="B41189" s="221">
        <v>30478.0</v>
      </c>
      <c r="C41189" s="221">
        <v>7.0</v>
      </c>
    </row>
    <row r="41190">
      <c r="A41190" s="221">
        <v>45618.0</v>
      </c>
      <c r="B41190" s="221">
        <v>30002.0</v>
      </c>
      <c r="C41190" s="221">
        <v>1.0</v>
      </c>
    </row>
    <row r="41191">
      <c r="A41191" s="221">
        <v>45618.0</v>
      </c>
      <c r="B41191" s="221">
        <v>30464.0</v>
      </c>
      <c r="C41191" s="221">
        <v>1.0</v>
      </c>
    </row>
    <row r="41192">
      <c r="A41192" s="221">
        <v>45618.0</v>
      </c>
      <c r="B41192" s="221">
        <v>30470.0</v>
      </c>
      <c r="C41192" s="221">
        <v>1.0</v>
      </c>
    </row>
    <row r="41193">
      <c r="A41193" s="221">
        <v>45618.0</v>
      </c>
      <c r="B41193" s="221">
        <v>30474.0</v>
      </c>
      <c r="C41193" s="221">
        <v>1.0</v>
      </c>
    </row>
    <row r="41194">
      <c r="A41194" s="221">
        <v>45618.0</v>
      </c>
      <c r="B41194" s="221">
        <v>30476.0</v>
      </c>
      <c r="C41194" s="221">
        <v>1.0</v>
      </c>
    </row>
    <row r="41195">
      <c r="A41195" s="221">
        <v>45618.0</v>
      </c>
      <c r="B41195" s="221">
        <v>30478.0</v>
      </c>
      <c r="C41195" s="221">
        <v>7.0</v>
      </c>
    </row>
    <row r="41196">
      <c r="A41196" s="221">
        <v>45619.0</v>
      </c>
      <c r="B41196" s="221">
        <v>30002.0</v>
      </c>
      <c r="C41196" s="221">
        <v>1.0</v>
      </c>
    </row>
    <row r="41197">
      <c r="A41197" s="221">
        <v>45619.0</v>
      </c>
      <c r="B41197" s="221">
        <v>30464.0</v>
      </c>
      <c r="C41197" s="221">
        <v>1.0</v>
      </c>
    </row>
    <row r="41198">
      <c r="A41198" s="221">
        <v>45619.0</v>
      </c>
      <c r="B41198" s="221">
        <v>30470.0</v>
      </c>
      <c r="C41198" s="221">
        <v>1.0</v>
      </c>
    </row>
    <row r="41199">
      <c r="A41199" s="221">
        <v>45619.0</v>
      </c>
      <c r="B41199" s="221">
        <v>30474.0</v>
      </c>
      <c r="C41199" s="221">
        <v>1.0</v>
      </c>
    </row>
    <row r="41200">
      <c r="A41200" s="221">
        <v>45619.0</v>
      </c>
      <c r="B41200" s="221">
        <v>30476.0</v>
      </c>
      <c r="C41200" s="221">
        <v>1.0</v>
      </c>
    </row>
    <row r="41201">
      <c r="A41201" s="221">
        <v>45619.0</v>
      </c>
      <c r="B41201" s="221">
        <v>30478.0</v>
      </c>
      <c r="C41201" s="221">
        <v>7.0</v>
      </c>
    </row>
    <row r="41202">
      <c r="A41202" s="221">
        <v>45620.0</v>
      </c>
      <c r="B41202" s="221">
        <v>30002.0</v>
      </c>
      <c r="C41202" s="221">
        <v>1.0</v>
      </c>
    </row>
    <row r="41203">
      <c r="A41203" s="221">
        <v>45620.0</v>
      </c>
      <c r="B41203" s="221">
        <v>30464.0</v>
      </c>
      <c r="C41203" s="221">
        <v>1.0</v>
      </c>
    </row>
    <row r="41204">
      <c r="A41204" s="221">
        <v>45620.0</v>
      </c>
      <c r="B41204" s="221">
        <v>30470.0</v>
      </c>
      <c r="C41204" s="221">
        <v>1.0</v>
      </c>
    </row>
    <row r="41205">
      <c r="A41205" s="221">
        <v>45620.0</v>
      </c>
      <c r="B41205" s="221">
        <v>30474.0</v>
      </c>
      <c r="C41205" s="221">
        <v>1.0</v>
      </c>
    </row>
    <row r="41206">
      <c r="A41206" s="221">
        <v>45620.0</v>
      </c>
      <c r="B41206" s="221">
        <v>30476.0</v>
      </c>
      <c r="C41206" s="221">
        <v>1.0</v>
      </c>
    </row>
    <row r="41207">
      <c r="A41207" s="221">
        <v>45620.0</v>
      </c>
      <c r="B41207" s="221">
        <v>30478.0</v>
      </c>
      <c r="C41207" s="221">
        <v>7.0</v>
      </c>
    </row>
    <row r="41208">
      <c r="A41208" s="221">
        <v>45621.0</v>
      </c>
      <c r="B41208" s="221">
        <v>30002.0</v>
      </c>
      <c r="C41208" s="221">
        <v>1.0</v>
      </c>
    </row>
    <row r="41209">
      <c r="A41209" s="221">
        <v>45621.0</v>
      </c>
      <c r="B41209" s="221">
        <v>30464.0</v>
      </c>
      <c r="C41209" s="221">
        <v>1.0</v>
      </c>
    </row>
    <row r="41210">
      <c r="A41210" s="221">
        <v>45621.0</v>
      </c>
      <c r="B41210" s="221">
        <v>30470.0</v>
      </c>
      <c r="C41210" s="221">
        <v>1.0</v>
      </c>
    </row>
    <row r="41211">
      <c r="A41211" s="221">
        <v>45621.0</v>
      </c>
      <c r="B41211" s="221">
        <v>30474.0</v>
      </c>
      <c r="C41211" s="221">
        <v>1.0</v>
      </c>
    </row>
    <row r="41212">
      <c r="A41212" s="221">
        <v>45621.0</v>
      </c>
      <c r="B41212" s="221">
        <v>30476.0</v>
      </c>
      <c r="C41212" s="221">
        <v>1.0</v>
      </c>
    </row>
    <row r="41213">
      <c r="A41213" s="221">
        <v>45621.0</v>
      </c>
      <c r="B41213" s="221">
        <v>30478.0</v>
      </c>
      <c r="C41213" s="221">
        <v>7.0</v>
      </c>
    </row>
    <row r="41214">
      <c r="A41214" s="221">
        <v>45622.0</v>
      </c>
      <c r="B41214" s="221">
        <v>29992.0</v>
      </c>
      <c r="C41214" s="221">
        <v>7.0</v>
      </c>
    </row>
    <row r="41215">
      <c r="A41215" s="221">
        <v>45622.0</v>
      </c>
      <c r="B41215" s="221">
        <v>30002.0</v>
      </c>
      <c r="C41215" s="221">
        <v>1.0</v>
      </c>
    </row>
    <row r="41216">
      <c r="A41216" s="221">
        <v>45622.0</v>
      </c>
      <c r="B41216" s="221">
        <v>30464.0</v>
      </c>
      <c r="C41216" s="221">
        <v>1.0</v>
      </c>
    </row>
    <row r="41217">
      <c r="A41217" s="221">
        <v>45622.0</v>
      </c>
      <c r="B41217" s="221">
        <v>30470.0</v>
      </c>
      <c r="C41217" s="221">
        <v>1.0</v>
      </c>
    </row>
    <row r="41218">
      <c r="A41218" s="221">
        <v>45622.0</v>
      </c>
      <c r="B41218" s="221">
        <v>30474.0</v>
      </c>
      <c r="C41218" s="221">
        <v>1.0</v>
      </c>
    </row>
    <row r="41219">
      <c r="A41219" s="221">
        <v>45622.0</v>
      </c>
      <c r="B41219" s="221">
        <v>30476.0</v>
      </c>
      <c r="C41219" s="221">
        <v>1.0</v>
      </c>
    </row>
    <row r="41220">
      <c r="A41220" s="221">
        <v>45623.0</v>
      </c>
      <c r="B41220" s="221">
        <v>29992.0</v>
      </c>
      <c r="C41220" s="221">
        <v>7.0</v>
      </c>
    </row>
    <row r="41221">
      <c r="A41221" s="221">
        <v>45623.0</v>
      </c>
      <c r="B41221" s="221">
        <v>30002.0</v>
      </c>
      <c r="C41221" s="221">
        <v>1.0</v>
      </c>
    </row>
    <row r="41222">
      <c r="A41222" s="221">
        <v>45623.0</v>
      </c>
      <c r="B41222" s="221">
        <v>30464.0</v>
      </c>
      <c r="C41222" s="221">
        <v>1.0</v>
      </c>
    </row>
    <row r="41223">
      <c r="A41223" s="221">
        <v>45623.0</v>
      </c>
      <c r="B41223" s="221">
        <v>30470.0</v>
      </c>
      <c r="C41223" s="221">
        <v>1.0</v>
      </c>
    </row>
    <row r="41224">
      <c r="A41224" s="221">
        <v>45623.0</v>
      </c>
      <c r="B41224" s="221">
        <v>30474.0</v>
      </c>
      <c r="C41224" s="221">
        <v>1.0</v>
      </c>
    </row>
    <row r="41225">
      <c r="A41225" s="221">
        <v>45623.0</v>
      </c>
      <c r="B41225" s="221">
        <v>30476.0</v>
      </c>
      <c r="C41225" s="221">
        <v>1.0</v>
      </c>
    </row>
    <row r="41226">
      <c r="A41226" s="221">
        <v>45624.0</v>
      </c>
      <c r="B41226" s="221">
        <v>29992.0</v>
      </c>
      <c r="C41226" s="221">
        <v>7.0</v>
      </c>
    </row>
    <row r="41227">
      <c r="A41227" s="221">
        <v>45624.0</v>
      </c>
      <c r="B41227" s="221">
        <v>30002.0</v>
      </c>
      <c r="C41227" s="221">
        <v>1.0</v>
      </c>
    </row>
    <row r="41228">
      <c r="A41228" s="221">
        <v>45624.0</v>
      </c>
      <c r="B41228" s="221">
        <v>30464.0</v>
      </c>
      <c r="C41228" s="221">
        <v>1.0</v>
      </c>
    </row>
    <row r="41229">
      <c r="A41229" s="221">
        <v>45624.0</v>
      </c>
      <c r="B41229" s="221">
        <v>30470.0</v>
      </c>
      <c r="C41229" s="221">
        <v>1.0</v>
      </c>
    </row>
    <row r="41230">
      <c r="A41230" s="221">
        <v>45624.0</v>
      </c>
      <c r="B41230" s="221">
        <v>30474.0</v>
      </c>
      <c r="C41230" s="221">
        <v>1.0</v>
      </c>
    </row>
    <row r="41231">
      <c r="A41231" s="221">
        <v>45624.0</v>
      </c>
      <c r="B41231" s="221">
        <v>30476.0</v>
      </c>
      <c r="C41231" s="221">
        <v>1.0</v>
      </c>
    </row>
    <row r="41232">
      <c r="A41232" s="221">
        <v>45625.0</v>
      </c>
      <c r="B41232" s="221">
        <v>29992.0</v>
      </c>
      <c r="C41232" s="221">
        <v>7.0</v>
      </c>
    </row>
    <row r="41233">
      <c r="A41233" s="221">
        <v>45625.0</v>
      </c>
      <c r="B41233" s="221">
        <v>30002.0</v>
      </c>
      <c r="C41233" s="221">
        <v>1.0</v>
      </c>
    </row>
    <row r="41234">
      <c r="A41234" s="221">
        <v>45625.0</v>
      </c>
      <c r="B41234" s="221">
        <v>30464.0</v>
      </c>
      <c r="C41234" s="221">
        <v>1.0</v>
      </c>
    </row>
    <row r="41235">
      <c r="A41235" s="221">
        <v>45625.0</v>
      </c>
      <c r="B41235" s="221">
        <v>30470.0</v>
      </c>
      <c r="C41235" s="221">
        <v>1.0</v>
      </c>
    </row>
    <row r="41236">
      <c r="A41236" s="221">
        <v>45625.0</v>
      </c>
      <c r="B41236" s="221">
        <v>30474.0</v>
      </c>
      <c r="C41236" s="221">
        <v>1.0</v>
      </c>
    </row>
    <row r="41237">
      <c r="A41237" s="221">
        <v>45625.0</v>
      </c>
      <c r="B41237" s="221">
        <v>30476.0</v>
      </c>
      <c r="C41237" s="221">
        <v>1.0</v>
      </c>
    </row>
    <row r="41238">
      <c r="A41238" s="221">
        <v>45626.0</v>
      </c>
      <c r="B41238" s="221">
        <v>29992.0</v>
      </c>
      <c r="C41238" s="221">
        <v>7.0</v>
      </c>
    </row>
    <row r="41239">
      <c r="A41239" s="221">
        <v>45626.0</v>
      </c>
      <c r="B41239" s="221">
        <v>30002.0</v>
      </c>
      <c r="C41239" s="221">
        <v>1.0</v>
      </c>
    </row>
    <row r="41240">
      <c r="A41240" s="221">
        <v>45626.0</v>
      </c>
      <c r="B41240" s="221">
        <v>30464.0</v>
      </c>
      <c r="C41240" s="221">
        <v>1.0</v>
      </c>
    </row>
    <row r="41241">
      <c r="A41241" s="221">
        <v>45626.0</v>
      </c>
      <c r="B41241" s="221">
        <v>30470.0</v>
      </c>
      <c r="C41241" s="221">
        <v>1.0</v>
      </c>
    </row>
    <row r="41242">
      <c r="A41242" s="221">
        <v>45626.0</v>
      </c>
      <c r="B41242" s="221">
        <v>30474.0</v>
      </c>
      <c r="C41242" s="221">
        <v>1.0</v>
      </c>
    </row>
    <row r="41243">
      <c r="A41243" s="221">
        <v>45626.0</v>
      </c>
      <c r="B41243" s="221">
        <v>30476.0</v>
      </c>
      <c r="C41243" s="221">
        <v>1.0</v>
      </c>
    </row>
    <row r="41244">
      <c r="A41244" s="221">
        <v>45627.0</v>
      </c>
      <c r="B41244" s="221">
        <v>29992.0</v>
      </c>
      <c r="C41244" s="221">
        <v>7.0</v>
      </c>
    </row>
    <row r="41245">
      <c r="A41245" s="221">
        <v>45627.0</v>
      </c>
      <c r="B41245" s="221">
        <v>30002.0</v>
      </c>
      <c r="C41245" s="221">
        <v>1.0</v>
      </c>
    </row>
    <row r="41246">
      <c r="A41246" s="221">
        <v>45627.0</v>
      </c>
      <c r="B41246" s="221">
        <v>30464.0</v>
      </c>
      <c r="C41246" s="221">
        <v>1.0</v>
      </c>
    </row>
    <row r="41247">
      <c r="A41247" s="221">
        <v>45627.0</v>
      </c>
      <c r="B41247" s="221">
        <v>30470.0</v>
      </c>
      <c r="C41247" s="221">
        <v>1.0</v>
      </c>
    </row>
    <row r="41248">
      <c r="A41248" s="221">
        <v>45627.0</v>
      </c>
      <c r="B41248" s="221">
        <v>30474.0</v>
      </c>
      <c r="C41248" s="221">
        <v>1.0</v>
      </c>
    </row>
    <row r="41249">
      <c r="A41249" s="221">
        <v>45627.0</v>
      </c>
      <c r="B41249" s="221">
        <v>30476.0</v>
      </c>
      <c r="C41249" s="221">
        <v>1.0</v>
      </c>
    </row>
    <row r="41250">
      <c r="A41250" s="221">
        <v>45628.0</v>
      </c>
      <c r="B41250" s="221">
        <v>29992.0</v>
      </c>
      <c r="C41250" s="221">
        <v>7.0</v>
      </c>
    </row>
    <row r="41251">
      <c r="A41251" s="221">
        <v>45628.0</v>
      </c>
      <c r="B41251" s="221">
        <v>30002.0</v>
      </c>
      <c r="C41251" s="221">
        <v>1.0</v>
      </c>
    </row>
    <row r="41252">
      <c r="A41252" s="221">
        <v>45628.0</v>
      </c>
      <c r="B41252" s="221">
        <v>30464.0</v>
      </c>
      <c r="C41252" s="221">
        <v>1.0</v>
      </c>
    </row>
    <row r="41253">
      <c r="A41253" s="221">
        <v>45628.0</v>
      </c>
      <c r="B41253" s="221">
        <v>30470.0</v>
      </c>
      <c r="C41253" s="221">
        <v>1.0</v>
      </c>
    </row>
    <row r="41254">
      <c r="A41254" s="221">
        <v>45628.0</v>
      </c>
      <c r="B41254" s="221">
        <v>30474.0</v>
      </c>
      <c r="C41254" s="221">
        <v>1.0</v>
      </c>
    </row>
    <row r="41255">
      <c r="A41255" s="221">
        <v>45628.0</v>
      </c>
      <c r="B41255" s="221">
        <v>30476.0</v>
      </c>
      <c r="C41255" s="221">
        <v>1.0</v>
      </c>
    </row>
    <row r="41256">
      <c r="A41256" s="221">
        <v>45629.0</v>
      </c>
      <c r="B41256" s="221">
        <v>29992.0</v>
      </c>
      <c r="C41256" s="221">
        <v>7.0</v>
      </c>
    </row>
    <row r="41257">
      <c r="A41257" s="221">
        <v>45629.0</v>
      </c>
      <c r="B41257" s="221">
        <v>30002.0</v>
      </c>
      <c r="C41257" s="221">
        <v>1.0</v>
      </c>
    </row>
    <row r="41258">
      <c r="A41258" s="221">
        <v>45629.0</v>
      </c>
      <c r="B41258" s="221">
        <v>30464.0</v>
      </c>
      <c r="C41258" s="221">
        <v>1.0</v>
      </c>
    </row>
    <row r="41259">
      <c r="A41259" s="221">
        <v>45629.0</v>
      </c>
      <c r="B41259" s="221">
        <v>30470.0</v>
      </c>
      <c r="C41259" s="221">
        <v>1.0</v>
      </c>
    </row>
    <row r="41260">
      <c r="A41260" s="221">
        <v>45629.0</v>
      </c>
      <c r="B41260" s="221">
        <v>30474.0</v>
      </c>
      <c r="C41260" s="221">
        <v>1.0</v>
      </c>
    </row>
    <row r="41261">
      <c r="A41261" s="221">
        <v>45629.0</v>
      </c>
      <c r="B41261" s="221">
        <v>30476.0</v>
      </c>
      <c r="C41261" s="221">
        <v>1.0</v>
      </c>
    </row>
    <row r="41262">
      <c r="A41262" s="221">
        <v>45630.0</v>
      </c>
      <c r="B41262" s="221">
        <v>29992.0</v>
      </c>
      <c r="C41262" s="221">
        <v>7.0</v>
      </c>
    </row>
    <row r="41263">
      <c r="A41263" s="221">
        <v>45630.0</v>
      </c>
      <c r="B41263" s="221">
        <v>30002.0</v>
      </c>
      <c r="C41263" s="221">
        <v>1.0</v>
      </c>
    </row>
    <row r="41264">
      <c r="A41264" s="221">
        <v>45630.0</v>
      </c>
      <c r="B41264" s="221">
        <v>30464.0</v>
      </c>
      <c r="C41264" s="221">
        <v>1.0</v>
      </c>
    </row>
    <row r="41265">
      <c r="A41265" s="221">
        <v>45630.0</v>
      </c>
      <c r="B41265" s="221">
        <v>30470.0</v>
      </c>
      <c r="C41265" s="221">
        <v>1.0</v>
      </c>
    </row>
    <row r="41266">
      <c r="A41266" s="221">
        <v>45630.0</v>
      </c>
      <c r="B41266" s="221">
        <v>30474.0</v>
      </c>
      <c r="C41266" s="221">
        <v>1.0</v>
      </c>
    </row>
    <row r="41267">
      <c r="A41267" s="221">
        <v>45630.0</v>
      </c>
      <c r="B41267" s="221">
        <v>30476.0</v>
      </c>
      <c r="C41267" s="221">
        <v>1.0</v>
      </c>
    </row>
    <row r="41268">
      <c r="A41268" s="221">
        <v>45631.0</v>
      </c>
      <c r="B41268" s="221">
        <v>29992.0</v>
      </c>
      <c r="C41268" s="221">
        <v>7.0</v>
      </c>
    </row>
    <row r="41269">
      <c r="A41269" s="221">
        <v>45631.0</v>
      </c>
      <c r="B41269" s="221">
        <v>30002.0</v>
      </c>
      <c r="C41269" s="221">
        <v>1.0</v>
      </c>
    </row>
    <row r="41270">
      <c r="A41270" s="221">
        <v>45631.0</v>
      </c>
      <c r="B41270" s="221">
        <v>30464.0</v>
      </c>
      <c r="C41270" s="221">
        <v>1.0</v>
      </c>
    </row>
    <row r="41271">
      <c r="A41271" s="221">
        <v>45631.0</v>
      </c>
      <c r="B41271" s="221">
        <v>30470.0</v>
      </c>
      <c r="C41271" s="221">
        <v>1.0</v>
      </c>
    </row>
    <row r="41272">
      <c r="A41272" s="221">
        <v>45631.0</v>
      </c>
      <c r="B41272" s="221">
        <v>30474.0</v>
      </c>
      <c r="C41272" s="221">
        <v>1.0</v>
      </c>
    </row>
    <row r="41273">
      <c r="A41273" s="221">
        <v>45631.0</v>
      </c>
      <c r="B41273" s="221">
        <v>30476.0</v>
      </c>
      <c r="C41273" s="221">
        <v>1.0</v>
      </c>
    </row>
    <row r="41274">
      <c r="A41274" s="221">
        <v>45632.0</v>
      </c>
      <c r="B41274" s="221">
        <v>29992.0</v>
      </c>
      <c r="C41274" s="221">
        <v>7.0</v>
      </c>
    </row>
    <row r="41275">
      <c r="A41275" s="221">
        <v>45632.0</v>
      </c>
      <c r="B41275" s="221">
        <v>30002.0</v>
      </c>
      <c r="C41275" s="221">
        <v>1.0</v>
      </c>
    </row>
    <row r="41276">
      <c r="A41276" s="221">
        <v>45632.0</v>
      </c>
      <c r="B41276" s="221">
        <v>30464.0</v>
      </c>
      <c r="C41276" s="221">
        <v>1.0</v>
      </c>
    </row>
    <row r="41277">
      <c r="A41277" s="221">
        <v>45632.0</v>
      </c>
      <c r="B41277" s="221">
        <v>30470.0</v>
      </c>
      <c r="C41277" s="221">
        <v>1.0</v>
      </c>
    </row>
    <row r="41278">
      <c r="A41278" s="221">
        <v>45632.0</v>
      </c>
      <c r="B41278" s="221">
        <v>30474.0</v>
      </c>
      <c r="C41278" s="221">
        <v>1.0</v>
      </c>
    </row>
    <row r="41279">
      <c r="A41279" s="221">
        <v>45632.0</v>
      </c>
      <c r="B41279" s="221">
        <v>30476.0</v>
      </c>
      <c r="C41279" s="221">
        <v>1.0</v>
      </c>
    </row>
    <row r="41280">
      <c r="A41280" s="221">
        <v>45633.0</v>
      </c>
      <c r="B41280" s="221">
        <v>29992.0</v>
      </c>
      <c r="C41280" s="221">
        <v>7.0</v>
      </c>
    </row>
    <row r="41281">
      <c r="A41281" s="221">
        <v>45633.0</v>
      </c>
      <c r="B41281" s="221">
        <v>30002.0</v>
      </c>
      <c r="C41281" s="221">
        <v>1.0</v>
      </c>
    </row>
    <row r="41282">
      <c r="A41282" s="221">
        <v>45633.0</v>
      </c>
      <c r="B41282" s="221">
        <v>30464.0</v>
      </c>
      <c r="C41282" s="221">
        <v>1.0</v>
      </c>
    </row>
    <row r="41283">
      <c r="A41283" s="221">
        <v>45633.0</v>
      </c>
      <c r="B41283" s="221">
        <v>30470.0</v>
      </c>
      <c r="C41283" s="221">
        <v>1.0</v>
      </c>
    </row>
    <row r="41284">
      <c r="A41284" s="221">
        <v>45633.0</v>
      </c>
      <c r="B41284" s="221">
        <v>30474.0</v>
      </c>
      <c r="C41284" s="221">
        <v>1.0</v>
      </c>
    </row>
    <row r="41285">
      <c r="A41285" s="221">
        <v>45633.0</v>
      </c>
      <c r="B41285" s="221">
        <v>30476.0</v>
      </c>
      <c r="C41285" s="221">
        <v>1.0</v>
      </c>
    </row>
    <row r="41286">
      <c r="A41286" s="221">
        <v>45640.0</v>
      </c>
      <c r="B41286" s="221">
        <v>25590.0</v>
      </c>
      <c r="C41286" s="221">
        <v>960.0</v>
      </c>
    </row>
    <row r="41287">
      <c r="A41287" s="221">
        <v>45640.0</v>
      </c>
      <c r="B41287" s="221">
        <v>25591.0</v>
      </c>
      <c r="C41287" s="221">
        <v>1600.0</v>
      </c>
    </row>
    <row r="41288">
      <c r="A41288" s="221">
        <v>45640.0</v>
      </c>
      <c r="B41288" s="221">
        <v>25592.0</v>
      </c>
      <c r="C41288" s="221">
        <v>1600.0</v>
      </c>
    </row>
    <row r="41289">
      <c r="A41289" s="221">
        <v>45640.0</v>
      </c>
      <c r="B41289" s="221">
        <v>25593.0</v>
      </c>
      <c r="C41289" s="221">
        <v>1600.0</v>
      </c>
    </row>
    <row r="41290">
      <c r="A41290" s="221">
        <v>45640.0</v>
      </c>
      <c r="B41290" s="221">
        <v>25594.0</v>
      </c>
      <c r="C41290" s="221">
        <v>1600.0</v>
      </c>
    </row>
    <row r="41291">
      <c r="A41291" s="221">
        <v>45640.0</v>
      </c>
      <c r="B41291" s="221">
        <v>25597.0</v>
      </c>
      <c r="C41291" s="221">
        <v>1600.0</v>
      </c>
    </row>
    <row r="41292">
      <c r="A41292" s="221">
        <v>45640.0</v>
      </c>
      <c r="B41292" s="221">
        <v>25599.0</v>
      </c>
      <c r="C41292" s="221">
        <v>1600.0</v>
      </c>
    </row>
    <row r="41293">
      <c r="A41293" s="221">
        <v>45640.0</v>
      </c>
      <c r="B41293" s="221">
        <v>25601.0</v>
      </c>
      <c r="C41293" s="221">
        <v>1440.0</v>
      </c>
    </row>
    <row r="41294">
      <c r="A41294" s="221">
        <v>45640.0</v>
      </c>
      <c r="B41294" s="221">
        <v>25604.0</v>
      </c>
      <c r="C41294" s="221">
        <v>1600.0</v>
      </c>
    </row>
    <row r="41295">
      <c r="A41295" s="221">
        <v>45641.0</v>
      </c>
      <c r="B41295" s="221">
        <v>25590.0</v>
      </c>
      <c r="C41295" s="221">
        <v>7200.0</v>
      </c>
    </row>
    <row r="41296">
      <c r="A41296" s="221">
        <v>45641.0</v>
      </c>
      <c r="B41296" s="221">
        <v>25591.0</v>
      </c>
      <c r="C41296" s="221">
        <v>12000.0</v>
      </c>
    </row>
    <row r="41297">
      <c r="A41297" s="221">
        <v>45641.0</v>
      </c>
      <c r="B41297" s="221">
        <v>25592.0</v>
      </c>
      <c r="C41297" s="221">
        <v>12000.0</v>
      </c>
    </row>
    <row r="41298">
      <c r="A41298" s="221">
        <v>45641.0</v>
      </c>
      <c r="B41298" s="221">
        <v>25593.0</v>
      </c>
      <c r="C41298" s="221">
        <v>12000.0</v>
      </c>
    </row>
    <row r="41299">
      <c r="A41299" s="221">
        <v>45641.0</v>
      </c>
      <c r="B41299" s="221">
        <v>25594.0</v>
      </c>
      <c r="C41299" s="221">
        <v>12000.0</v>
      </c>
    </row>
    <row r="41300">
      <c r="A41300" s="221">
        <v>45641.0</v>
      </c>
      <c r="B41300" s="221">
        <v>25597.0</v>
      </c>
      <c r="C41300" s="221">
        <v>12000.0</v>
      </c>
    </row>
    <row r="41301">
      <c r="A41301" s="221">
        <v>45641.0</v>
      </c>
      <c r="B41301" s="221">
        <v>25598.0</v>
      </c>
      <c r="C41301" s="221">
        <v>3600.0</v>
      </c>
    </row>
    <row r="41302">
      <c r="A41302" s="221">
        <v>45641.0</v>
      </c>
      <c r="B41302" s="221">
        <v>25599.0</v>
      </c>
      <c r="C41302" s="221">
        <v>12000.0</v>
      </c>
    </row>
    <row r="41303">
      <c r="A41303" s="221">
        <v>45641.0</v>
      </c>
      <c r="B41303" s="221">
        <v>25601.0</v>
      </c>
      <c r="C41303" s="221">
        <v>10800.0</v>
      </c>
    </row>
    <row r="41304">
      <c r="A41304" s="221">
        <v>45641.0</v>
      </c>
      <c r="B41304" s="221">
        <v>25604.0</v>
      </c>
      <c r="C41304" s="221">
        <v>12000.0</v>
      </c>
    </row>
    <row r="41305">
      <c r="A41305" s="221">
        <v>45645.0</v>
      </c>
      <c r="B41305" s="221">
        <v>21009.0</v>
      </c>
      <c r="C41305" s="221">
        <v>8.0</v>
      </c>
    </row>
    <row r="41306">
      <c r="A41306" s="221">
        <v>45645.0</v>
      </c>
      <c r="B41306" s="221">
        <v>21013.0</v>
      </c>
      <c r="C41306" s="221">
        <v>10.0</v>
      </c>
    </row>
    <row r="41307">
      <c r="A41307" s="221">
        <v>45645.0</v>
      </c>
      <c r="B41307" s="221">
        <v>21017.0</v>
      </c>
      <c r="C41307" s="221">
        <v>10.0</v>
      </c>
    </row>
    <row r="41308">
      <c r="A41308" s="221">
        <v>45645.0</v>
      </c>
      <c r="B41308" s="221">
        <v>21019.0</v>
      </c>
      <c r="C41308" s="221">
        <v>20.0</v>
      </c>
    </row>
    <row r="41309">
      <c r="A41309" s="221">
        <v>45645.0</v>
      </c>
      <c r="B41309" s="221">
        <v>21021.0</v>
      </c>
      <c r="C41309" s="221">
        <v>11.0</v>
      </c>
    </row>
    <row r="41310">
      <c r="A41310" s="221">
        <v>45645.0</v>
      </c>
      <c r="B41310" s="221">
        <v>21023.0</v>
      </c>
      <c r="C41310" s="221">
        <v>30.0</v>
      </c>
    </row>
    <row r="41311">
      <c r="A41311" s="221">
        <v>45645.0</v>
      </c>
      <c r="B41311" s="221">
        <v>21025.0</v>
      </c>
      <c r="C41311" s="221">
        <v>10.0</v>
      </c>
    </row>
    <row r="41312">
      <c r="A41312" s="221">
        <v>45645.0</v>
      </c>
      <c r="B41312" s="221">
        <v>21029.0</v>
      </c>
      <c r="C41312" s="221">
        <v>6.0</v>
      </c>
    </row>
    <row r="41313">
      <c r="A41313" s="221">
        <v>45645.0</v>
      </c>
      <c r="B41313" s="221">
        <v>21035.0</v>
      </c>
      <c r="C41313" s="221">
        <v>20.0</v>
      </c>
    </row>
    <row r="41314">
      <c r="A41314" s="221">
        <v>45645.0</v>
      </c>
      <c r="B41314" s="221">
        <v>21037.0</v>
      </c>
      <c r="C41314" s="221">
        <v>16.0</v>
      </c>
    </row>
    <row r="41315">
      <c r="A41315" s="221">
        <v>45645.0</v>
      </c>
      <c r="B41315" s="221">
        <v>21039.0</v>
      </c>
      <c r="C41315" s="221">
        <v>30.0</v>
      </c>
    </row>
    <row r="41316">
      <c r="A41316" s="221">
        <v>45645.0</v>
      </c>
      <c r="B41316" s="221">
        <v>24558.0</v>
      </c>
      <c r="C41316" s="221">
        <v>19.0</v>
      </c>
    </row>
    <row r="41317">
      <c r="A41317" s="221">
        <v>45645.0</v>
      </c>
      <c r="B41317" s="221">
        <v>24560.0</v>
      </c>
      <c r="C41317" s="221">
        <v>10.0</v>
      </c>
    </row>
    <row r="41318">
      <c r="A41318" s="221">
        <v>45647.0</v>
      </c>
      <c r="B41318" s="221">
        <v>21009.0</v>
      </c>
      <c r="C41318" s="221">
        <v>8.0</v>
      </c>
    </row>
    <row r="41319">
      <c r="A41319" s="221">
        <v>45647.0</v>
      </c>
      <c r="B41319" s="221">
        <v>21013.0</v>
      </c>
      <c r="C41319" s="221">
        <v>7.0</v>
      </c>
    </row>
    <row r="41320">
      <c r="A41320" s="221">
        <v>45647.0</v>
      </c>
      <c r="B41320" s="221">
        <v>21017.0</v>
      </c>
      <c r="C41320" s="221">
        <v>8.0</v>
      </c>
    </row>
    <row r="41321">
      <c r="A41321" s="221">
        <v>45647.0</v>
      </c>
      <c r="B41321" s="221">
        <v>21019.0</v>
      </c>
      <c r="C41321" s="221">
        <v>8.0</v>
      </c>
    </row>
    <row r="41322">
      <c r="A41322" s="221">
        <v>45647.0</v>
      </c>
      <c r="B41322" s="221">
        <v>21021.0</v>
      </c>
      <c r="C41322" s="221">
        <v>7.0</v>
      </c>
    </row>
    <row r="41323">
      <c r="A41323" s="221">
        <v>45647.0</v>
      </c>
      <c r="B41323" s="221">
        <v>21023.0</v>
      </c>
      <c r="C41323" s="221">
        <v>31.0</v>
      </c>
    </row>
    <row r="41324">
      <c r="A41324" s="221">
        <v>45647.0</v>
      </c>
      <c r="B41324" s="221">
        <v>21025.0</v>
      </c>
      <c r="C41324" s="221">
        <v>10.0</v>
      </c>
    </row>
    <row r="41325">
      <c r="A41325" s="221">
        <v>45647.0</v>
      </c>
      <c r="B41325" s="221">
        <v>21029.0</v>
      </c>
      <c r="C41325" s="221">
        <v>20.0</v>
      </c>
    </row>
    <row r="41326">
      <c r="A41326" s="221">
        <v>45647.0</v>
      </c>
      <c r="B41326" s="221">
        <v>21035.0</v>
      </c>
      <c r="C41326" s="221">
        <v>14.0</v>
      </c>
    </row>
    <row r="41327">
      <c r="A41327" s="221">
        <v>45647.0</v>
      </c>
      <c r="B41327" s="221">
        <v>21037.0</v>
      </c>
      <c r="C41327" s="221">
        <v>14.0</v>
      </c>
    </row>
    <row r="41328">
      <c r="A41328" s="221">
        <v>45647.0</v>
      </c>
      <c r="B41328" s="221">
        <v>21039.0</v>
      </c>
      <c r="C41328" s="221">
        <v>31.0</v>
      </c>
    </row>
    <row r="41329">
      <c r="A41329" s="221">
        <v>45647.0</v>
      </c>
      <c r="B41329" s="221">
        <v>21041.0</v>
      </c>
      <c r="C41329" s="221">
        <v>41.0</v>
      </c>
    </row>
    <row r="41330">
      <c r="A41330" s="221">
        <v>45647.0</v>
      </c>
      <c r="B41330" s="221">
        <v>24558.0</v>
      </c>
      <c r="C41330" s="221">
        <v>18.0</v>
      </c>
    </row>
    <row r="41331">
      <c r="A41331" s="221">
        <v>45647.0</v>
      </c>
      <c r="B41331" s="221">
        <v>24560.0</v>
      </c>
      <c r="C41331" s="221">
        <v>9.0</v>
      </c>
    </row>
    <row r="41332">
      <c r="A41332" s="221">
        <v>45649.0</v>
      </c>
      <c r="B41332" s="221">
        <v>21009.0</v>
      </c>
      <c r="C41332" s="221">
        <v>133.0</v>
      </c>
    </row>
    <row r="41333">
      <c r="A41333" s="221">
        <v>45649.0</v>
      </c>
      <c r="B41333" s="221">
        <v>21013.0</v>
      </c>
      <c r="C41333" s="221">
        <v>667.0</v>
      </c>
    </row>
    <row r="41334">
      <c r="A41334" s="221">
        <v>45649.0</v>
      </c>
      <c r="B41334" s="221">
        <v>21017.0</v>
      </c>
      <c r="C41334" s="221">
        <v>266.0</v>
      </c>
    </row>
    <row r="41335">
      <c r="A41335" s="221">
        <v>45649.0</v>
      </c>
      <c r="B41335" s="221">
        <v>21019.0</v>
      </c>
      <c r="C41335" s="221">
        <v>533.0</v>
      </c>
    </row>
    <row r="41336">
      <c r="A41336" s="221">
        <v>45649.0</v>
      </c>
      <c r="B41336" s="221">
        <v>21021.0</v>
      </c>
      <c r="C41336" s="221">
        <v>133.0</v>
      </c>
    </row>
    <row r="41337">
      <c r="A41337" s="221">
        <v>45649.0</v>
      </c>
      <c r="B41337" s="221">
        <v>21023.0</v>
      </c>
      <c r="C41337" s="221">
        <v>667.0</v>
      </c>
    </row>
    <row r="41338">
      <c r="A41338" s="221">
        <v>45649.0</v>
      </c>
      <c r="B41338" s="221">
        <v>21025.0</v>
      </c>
      <c r="C41338" s="221">
        <v>667.0</v>
      </c>
    </row>
    <row r="41339">
      <c r="A41339" s="221">
        <v>45649.0</v>
      </c>
      <c r="B41339" s="221">
        <v>21029.0</v>
      </c>
      <c r="C41339" s="221">
        <v>400.0</v>
      </c>
    </row>
    <row r="41340">
      <c r="A41340" s="221">
        <v>45649.0</v>
      </c>
      <c r="B41340" s="221">
        <v>21035.0</v>
      </c>
      <c r="C41340" s="221">
        <v>667.0</v>
      </c>
    </row>
    <row r="41341">
      <c r="A41341" s="221">
        <v>45649.0</v>
      </c>
      <c r="B41341" s="221">
        <v>21037.0</v>
      </c>
      <c r="C41341" s="221">
        <v>400.0</v>
      </c>
    </row>
    <row r="41342">
      <c r="A41342" s="221">
        <v>45649.0</v>
      </c>
      <c r="B41342" s="221">
        <v>21041.0</v>
      </c>
      <c r="C41342" s="221">
        <v>667.0</v>
      </c>
    </row>
    <row r="41343">
      <c r="A41343" s="221">
        <v>45649.0</v>
      </c>
      <c r="B41343" s="221">
        <v>24545.0</v>
      </c>
      <c r="C41343" s="221">
        <v>667.0</v>
      </c>
    </row>
    <row r="41344">
      <c r="A41344" s="221">
        <v>45649.0</v>
      </c>
      <c r="B41344" s="221">
        <v>24547.0</v>
      </c>
      <c r="C41344" s="221">
        <v>667.0</v>
      </c>
    </row>
    <row r="41345">
      <c r="A41345" s="221">
        <v>45649.0</v>
      </c>
      <c r="B41345" s="221">
        <v>24556.0</v>
      </c>
      <c r="C41345" s="221">
        <v>667.0</v>
      </c>
    </row>
    <row r="41346">
      <c r="A41346" s="221">
        <v>45649.0</v>
      </c>
      <c r="B41346" s="221">
        <v>24558.0</v>
      </c>
      <c r="C41346" s="221">
        <v>667.0</v>
      </c>
    </row>
    <row r="41347">
      <c r="A41347" s="221">
        <v>45649.0</v>
      </c>
      <c r="B41347" s="221">
        <v>24560.0</v>
      </c>
      <c r="C41347" s="221">
        <v>667.0</v>
      </c>
    </row>
    <row r="41348">
      <c r="A41348" s="221">
        <v>45652.0</v>
      </c>
      <c r="B41348" s="221">
        <v>30303.0</v>
      </c>
      <c r="C41348" s="221">
        <v>60.0</v>
      </c>
    </row>
    <row r="41349">
      <c r="A41349" s="221">
        <v>45652.0</v>
      </c>
      <c r="B41349" s="221">
        <v>30304.0</v>
      </c>
      <c r="C41349" s="221">
        <v>10.0</v>
      </c>
    </row>
    <row r="41350">
      <c r="A41350" s="221">
        <v>45652.0</v>
      </c>
      <c r="B41350" s="221">
        <v>30305.0</v>
      </c>
      <c r="C41350" s="221">
        <v>20.0</v>
      </c>
    </row>
    <row r="41351">
      <c r="A41351" s="221">
        <v>45652.0</v>
      </c>
      <c r="B41351" s="221">
        <v>30308.0</v>
      </c>
      <c r="C41351" s="221">
        <v>20.0</v>
      </c>
    </row>
    <row r="41352">
      <c r="A41352" s="221">
        <v>45652.0</v>
      </c>
      <c r="B41352" s="221">
        <v>45660.0</v>
      </c>
      <c r="C41352" s="221">
        <v>2.0</v>
      </c>
    </row>
    <row r="41353">
      <c r="A41353" s="221">
        <v>45652.0</v>
      </c>
      <c r="B41353" s="221">
        <v>45661.0</v>
      </c>
      <c r="C41353" s="221">
        <v>10.0</v>
      </c>
    </row>
    <row r="41354">
      <c r="A41354" s="221">
        <v>45652.0</v>
      </c>
      <c r="B41354" s="221">
        <v>45662.0</v>
      </c>
      <c r="C41354" s="221">
        <v>2.0</v>
      </c>
    </row>
    <row r="41355">
      <c r="A41355" s="221">
        <v>45652.0</v>
      </c>
      <c r="B41355" s="221">
        <v>45663.0</v>
      </c>
      <c r="C41355" s="221">
        <v>2.0</v>
      </c>
    </row>
    <row r="41356">
      <c r="A41356" s="221">
        <v>45653.0</v>
      </c>
      <c r="B41356" s="221">
        <v>30303.0</v>
      </c>
      <c r="C41356" s="221">
        <v>60.0</v>
      </c>
    </row>
    <row r="41357">
      <c r="A41357" s="221">
        <v>45653.0</v>
      </c>
      <c r="B41357" s="221">
        <v>30304.0</v>
      </c>
      <c r="C41357" s="221">
        <v>10.0</v>
      </c>
    </row>
    <row r="41358">
      <c r="A41358" s="221">
        <v>45653.0</v>
      </c>
      <c r="B41358" s="221">
        <v>30305.0</v>
      </c>
      <c r="C41358" s="221">
        <v>20.0</v>
      </c>
    </row>
    <row r="41359">
      <c r="A41359" s="221">
        <v>45653.0</v>
      </c>
      <c r="B41359" s="221">
        <v>30308.0</v>
      </c>
      <c r="C41359" s="221">
        <v>20.0</v>
      </c>
    </row>
    <row r="41360">
      <c r="A41360" s="221">
        <v>45653.0</v>
      </c>
      <c r="B41360" s="221">
        <v>45660.0</v>
      </c>
      <c r="C41360" s="221">
        <v>10.0</v>
      </c>
    </row>
    <row r="41361">
      <c r="A41361" s="221">
        <v>45653.0</v>
      </c>
      <c r="B41361" s="221">
        <v>45661.0</v>
      </c>
      <c r="C41361" s="221">
        <v>2.0</v>
      </c>
    </row>
    <row r="41362">
      <c r="A41362" s="221">
        <v>45653.0</v>
      </c>
      <c r="B41362" s="221">
        <v>45662.0</v>
      </c>
      <c r="C41362" s="221">
        <v>2.0</v>
      </c>
    </row>
    <row r="41363">
      <c r="A41363" s="221">
        <v>45653.0</v>
      </c>
      <c r="B41363" s="221">
        <v>45663.0</v>
      </c>
      <c r="C41363" s="221">
        <v>2.0</v>
      </c>
    </row>
    <row r="41364">
      <c r="A41364" s="221">
        <v>45654.0</v>
      </c>
      <c r="B41364" s="221">
        <v>30303.0</v>
      </c>
      <c r="C41364" s="221">
        <v>60.0</v>
      </c>
    </row>
    <row r="41365">
      <c r="A41365" s="221">
        <v>45654.0</v>
      </c>
      <c r="B41365" s="221">
        <v>30304.0</v>
      </c>
      <c r="C41365" s="221">
        <v>10.0</v>
      </c>
    </row>
    <row r="41366">
      <c r="A41366" s="221">
        <v>45654.0</v>
      </c>
      <c r="B41366" s="221">
        <v>30305.0</v>
      </c>
      <c r="C41366" s="221">
        <v>20.0</v>
      </c>
    </row>
    <row r="41367">
      <c r="A41367" s="221">
        <v>45654.0</v>
      </c>
      <c r="B41367" s="221">
        <v>30308.0</v>
      </c>
      <c r="C41367" s="221">
        <v>20.0</v>
      </c>
    </row>
    <row r="41368">
      <c r="A41368" s="221">
        <v>45654.0</v>
      </c>
      <c r="B41368" s="221">
        <v>45660.0</v>
      </c>
      <c r="C41368" s="221">
        <v>2.0</v>
      </c>
    </row>
    <row r="41369">
      <c r="A41369" s="221">
        <v>45654.0</v>
      </c>
      <c r="B41369" s="221">
        <v>45661.0</v>
      </c>
      <c r="C41369" s="221">
        <v>2.0</v>
      </c>
    </row>
    <row r="41370">
      <c r="A41370" s="221">
        <v>45654.0</v>
      </c>
      <c r="B41370" s="221">
        <v>45662.0</v>
      </c>
      <c r="C41370" s="221">
        <v>10.0</v>
      </c>
    </row>
    <row r="41371">
      <c r="A41371" s="221">
        <v>45654.0</v>
      </c>
      <c r="B41371" s="221">
        <v>45663.0</v>
      </c>
      <c r="C41371" s="221">
        <v>2.0</v>
      </c>
    </row>
    <row r="41372">
      <c r="A41372" s="221">
        <v>45655.0</v>
      </c>
      <c r="B41372" s="221">
        <v>30303.0</v>
      </c>
      <c r="C41372" s="221">
        <v>60.0</v>
      </c>
    </row>
    <row r="41373">
      <c r="A41373" s="221">
        <v>45655.0</v>
      </c>
      <c r="B41373" s="221">
        <v>30304.0</v>
      </c>
      <c r="C41373" s="221">
        <v>10.0</v>
      </c>
    </row>
    <row r="41374">
      <c r="A41374" s="221">
        <v>45655.0</v>
      </c>
      <c r="B41374" s="221">
        <v>30305.0</v>
      </c>
      <c r="C41374" s="221">
        <v>20.0</v>
      </c>
    </row>
    <row r="41375">
      <c r="A41375" s="221">
        <v>45655.0</v>
      </c>
      <c r="B41375" s="221">
        <v>30308.0</v>
      </c>
      <c r="C41375" s="221">
        <v>20.0</v>
      </c>
    </row>
    <row r="41376">
      <c r="A41376" s="221">
        <v>45655.0</v>
      </c>
      <c r="B41376" s="221">
        <v>45660.0</v>
      </c>
      <c r="C41376" s="221">
        <v>2.0</v>
      </c>
    </row>
    <row r="41377">
      <c r="A41377" s="221">
        <v>45655.0</v>
      </c>
      <c r="B41377" s="221">
        <v>45661.0</v>
      </c>
      <c r="C41377" s="221">
        <v>2.0</v>
      </c>
    </row>
    <row r="41378">
      <c r="A41378" s="221">
        <v>45655.0</v>
      </c>
      <c r="B41378" s="221">
        <v>45662.0</v>
      </c>
      <c r="C41378" s="221">
        <v>2.0</v>
      </c>
    </row>
    <row r="41379">
      <c r="A41379" s="221">
        <v>45655.0</v>
      </c>
      <c r="B41379" s="221">
        <v>45663.0</v>
      </c>
      <c r="C41379" s="221">
        <v>10.0</v>
      </c>
    </row>
    <row r="41380">
      <c r="A41380" s="221">
        <v>46010.0</v>
      </c>
      <c r="B41380" s="221">
        <v>34.0</v>
      </c>
      <c r="C41380" s="221">
        <v>8071.0</v>
      </c>
    </row>
    <row r="41381">
      <c r="A41381" s="221">
        <v>46010.0</v>
      </c>
      <c r="B41381" s="221">
        <v>35.0</v>
      </c>
      <c r="C41381" s="221">
        <v>7488.0</v>
      </c>
    </row>
    <row r="41382">
      <c r="A41382" s="221">
        <v>46010.0</v>
      </c>
      <c r="B41382" s="221">
        <v>36.0</v>
      </c>
      <c r="C41382" s="221">
        <v>219.0</v>
      </c>
    </row>
    <row r="41383">
      <c r="A41383" s="221">
        <v>46010.0</v>
      </c>
      <c r="B41383" s="221">
        <v>37.0</v>
      </c>
      <c r="C41383" s="221">
        <v>2.0</v>
      </c>
    </row>
    <row r="41384">
      <c r="A41384" s="221">
        <v>46010.0</v>
      </c>
      <c r="B41384" s="221">
        <v>9838.0</v>
      </c>
      <c r="C41384" s="221">
        <v>15.0</v>
      </c>
    </row>
    <row r="41385">
      <c r="A41385" s="221">
        <v>46010.0</v>
      </c>
      <c r="B41385" s="221">
        <v>11399.0</v>
      </c>
      <c r="C41385" s="221">
        <v>11.0</v>
      </c>
    </row>
    <row r="41386">
      <c r="A41386" s="221">
        <v>46010.0</v>
      </c>
      <c r="B41386" s="221">
        <v>11555.0</v>
      </c>
      <c r="C41386" s="221">
        <v>8.0</v>
      </c>
    </row>
    <row r="41387">
      <c r="A41387" s="221">
        <v>46010.0</v>
      </c>
      <c r="B41387" s="221">
        <v>11556.0</v>
      </c>
      <c r="C41387" s="221">
        <v>8.0</v>
      </c>
    </row>
    <row r="41388">
      <c r="A41388" s="221">
        <v>46010.0</v>
      </c>
      <c r="B41388" s="221">
        <v>11557.0</v>
      </c>
      <c r="C41388" s="221">
        <v>8.0</v>
      </c>
    </row>
    <row r="41389">
      <c r="A41389" s="221">
        <v>46010.0</v>
      </c>
      <c r="B41389" s="221">
        <v>11558.0</v>
      </c>
      <c r="C41389" s="221">
        <v>8.0</v>
      </c>
    </row>
    <row r="41390">
      <c r="A41390" s="221">
        <v>46012.0</v>
      </c>
      <c r="B41390" s="221">
        <v>34.0</v>
      </c>
      <c r="C41390" s="221">
        <v>12461.0</v>
      </c>
    </row>
    <row r="41391">
      <c r="A41391" s="221">
        <v>46012.0</v>
      </c>
      <c r="B41391" s="221">
        <v>35.0</v>
      </c>
      <c r="C41391" s="221">
        <v>5417.0</v>
      </c>
    </row>
    <row r="41392">
      <c r="A41392" s="221">
        <v>46012.0</v>
      </c>
      <c r="B41392" s="221">
        <v>36.0</v>
      </c>
      <c r="C41392" s="221">
        <v>1612.0</v>
      </c>
    </row>
    <row r="41393">
      <c r="A41393" s="221">
        <v>46012.0</v>
      </c>
      <c r="B41393" s="221">
        <v>38.0</v>
      </c>
      <c r="C41393" s="221">
        <v>3.0</v>
      </c>
    </row>
    <row r="41394">
      <c r="A41394" s="221">
        <v>46012.0</v>
      </c>
      <c r="B41394" s="221">
        <v>39.0</v>
      </c>
      <c r="C41394" s="221">
        <v>16.0</v>
      </c>
    </row>
    <row r="41395">
      <c r="A41395" s="221">
        <v>46012.0</v>
      </c>
      <c r="B41395" s="221">
        <v>40.0</v>
      </c>
      <c r="C41395" s="221">
        <v>2.0</v>
      </c>
    </row>
    <row r="41396">
      <c r="A41396" s="221">
        <v>46012.0</v>
      </c>
      <c r="B41396" s="221">
        <v>11399.0</v>
      </c>
      <c r="C41396" s="221">
        <v>23.0</v>
      </c>
    </row>
    <row r="41397">
      <c r="A41397" s="221">
        <v>46012.0</v>
      </c>
      <c r="B41397" s="221">
        <v>11542.0</v>
      </c>
      <c r="C41397" s="221">
        <v>1.0</v>
      </c>
    </row>
    <row r="41398">
      <c r="A41398" s="221">
        <v>46012.0</v>
      </c>
      <c r="B41398" s="221">
        <v>11543.0</v>
      </c>
      <c r="C41398" s="221">
        <v>15.0</v>
      </c>
    </row>
    <row r="41399">
      <c r="A41399" s="221">
        <v>46012.0</v>
      </c>
      <c r="B41399" s="221">
        <v>11544.0</v>
      </c>
      <c r="C41399" s="221">
        <v>1.0</v>
      </c>
    </row>
    <row r="41400">
      <c r="A41400" s="221">
        <v>46012.0</v>
      </c>
      <c r="B41400" s="221">
        <v>11545.0</v>
      </c>
      <c r="C41400" s="221">
        <v>1.0</v>
      </c>
    </row>
    <row r="41401">
      <c r="A41401" s="221">
        <v>46012.0</v>
      </c>
      <c r="B41401" s="221">
        <v>11554.0</v>
      </c>
      <c r="C41401" s="221">
        <v>3.0</v>
      </c>
    </row>
    <row r="41402">
      <c r="A41402" s="221">
        <v>46012.0</v>
      </c>
      <c r="B41402" s="221">
        <v>11558.0</v>
      </c>
      <c r="C41402" s="221">
        <v>27.0</v>
      </c>
    </row>
    <row r="41403">
      <c r="A41403" s="221">
        <v>46270.0</v>
      </c>
      <c r="B41403" s="221">
        <v>34.0</v>
      </c>
      <c r="C41403" s="221">
        <v>1351.0</v>
      </c>
    </row>
    <row r="41404">
      <c r="A41404" s="221">
        <v>46270.0</v>
      </c>
      <c r="B41404" s="221">
        <v>36.0</v>
      </c>
      <c r="C41404" s="221">
        <v>636.0</v>
      </c>
    </row>
    <row r="41405">
      <c r="A41405" s="221">
        <v>46270.0</v>
      </c>
      <c r="B41405" s="221">
        <v>37.0</v>
      </c>
      <c r="C41405" s="221">
        <v>4.0</v>
      </c>
    </row>
    <row r="41406">
      <c r="A41406" s="221">
        <v>46270.0</v>
      </c>
      <c r="B41406" s="221">
        <v>39.0</v>
      </c>
      <c r="C41406" s="221">
        <v>14.0</v>
      </c>
    </row>
    <row r="41407">
      <c r="A41407" s="221">
        <v>46270.0</v>
      </c>
      <c r="B41407" s="221">
        <v>40.0</v>
      </c>
      <c r="C41407" s="221">
        <v>4.0</v>
      </c>
    </row>
    <row r="41408">
      <c r="A41408" s="221">
        <v>46280.0</v>
      </c>
      <c r="B41408" s="221">
        <v>34.0</v>
      </c>
      <c r="C41408" s="221">
        <v>4600.0</v>
      </c>
    </row>
    <row r="41409">
      <c r="A41409" s="221">
        <v>46280.0</v>
      </c>
      <c r="B41409" s="221">
        <v>35.0</v>
      </c>
      <c r="C41409" s="221">
        <v>9200.0</v>
      </c>
    </row>
    <row r="41410">
      <c r="A41410" s="221">
        <v>46280.0</v>
      </c>
      <c r="B41410" s="221">
        <v>36.0</v>
      </c>
      <c r="C41410" s="221">
        <v>460.0</v>
      </c>
    </row>
    <row r="41411">
      <c r="A41411" s="221">
        <v>46280.0</v>
      </c>
      <c r="B41411" s="221">
        <v>16634.0</v>
      </c>
      <c r="C41411" s="221">
        <v>75.0</v>
      </c>
    </row>
    <row r="41412">
      <c r="A41412" s="221">
        <v>46281.0</v>
      </c>
      <c r="B41412" s="221">
        <v>34.0</v>
      </c>
      <c r="C41412" s="221">
        <v>8000.0</v>
      </c>
    </row>
    <row r="41413">
      <c r="A41413" s="221">
        <v>46281.0</v>
      </c>
      <c r="B41413" s="221">
        <v>35.0</v>
      </c>
      <c r="C41413" s="221">
        <v>16000.0</v>
      </c>
    </row>
    <row r="41414">
      <c r="A41414" s="221">
        <v>46281.0</v>
      </c>
      <c r="B41414" s="221">
        <v>36.0</v>
      </c>
      <c r="C41414" s="221">
        <v>800.0</v>
      </c>
    </row>
    <row r="41415">
      <c r="A41415" s="221">
        <v>46281.0</v>
      </c>
      <c r="B41415" s="221">
        <v>16634.0</v>
      </c>
      <c r="C41415" s="221">
        <v>130.0</v>
      </c>
    </row>
    <row r="41416">
      <c r="A41416" s="221">
        <v>46282.0</v>
      </c>
      <c r="B41416" s="221">
        <v>34.0</v>
      </c>
      <c r="C41416" s="221">
        <v>9200.0</v>
      </c>
    </row>
    <row r="41417">
      <c r="A41417" s="221">
        <v>46282.0</v>
      </c>
      <c r="B41417" s="221">
        <v>35.0</v>
      </c>
      <c r="C41417" s="221">
        <v>4600.0</v>
      </c>
    </row>
    <row r="41418">
      <c r="A41418" s="221">
        <v>46282.0</v>
      </c>
      <c r="B41418" s="221">
        <v>36.0</v>
      </c>
      <c r="C41418" s="221">
        <v>460.0</v>
      </c>
    </row>
    <row r="41419">
      <c r="A41419" s="221">
        <v>46282.0</v>
      </c>
      <c r="B41419" s="221">
        <v>16635.0</v>
      </c>
      <c r="C41419" s="221">
        <v>75.0</v>
      </c>
    </row>
    <row r="41420">
      <c r="A41420" s="221">
        <v>46283.0</v>
      </c>
      <c r="B41420" s="221">
        <v>34.0</v>
      </c>
      <c r="C41420" s="221">
        <v>16000.0</v>
      </c>
    </row>
    <row r="41421">
      <c r="A41421" s="221">
        <v>46283.0</v>
      </c>
      <c r="B41421" s="221">
        <v>35.0</v>
      </c>
      <c r="C41421" s="221">
        <v>8000.0</v>
      </c>
    </row>
    <row r="41422">
      <c r="A41422" s="221">
        <v>46283.0</v>
      </c>
      <c r="B41422" s="221">
        <v>36.0</v>
      </c>
      <c r="C41422" s="221">
        <v>800.0</v>
      </c>
    </row>
    <row r="41423">
      <c r="A41423" s="221">
        <v>46283.0</v>
      </c>
      <c r="B41423" s="221">
        <v>16635.0</v>
      </c>
      <c r="C41423" s="221">
        <v>130.0</v>
      </c>
    </row>
    <row r="41424">
      <c r="A41424" s="221">
        <v>46284.0</v>
      </c>
      <c r="B41424" s="221">
        <v>34.0</v>
      </c>
      <c r="C41424" s="221">
        <v>6900.0</v>
      </c>
    </row>
    <row r="41425">
      <c r="A41425" s="221">
        <v>46284.0</v>
      </c>
      <c r="B41425" s="221">
        <v>35.0</v>
      </c>
      <c r="C41425" s="221">
        <v>6900.0</v>
      </c>
    </row>
    <row r="41426">
      <c r="A41426" s="221">
        <v>46284.0</v>
      </c>
      <c r="B41426" s="221">
        <v>36.0</v>
      </c>
      <c r="C41426" s="221">
        <v>460.0</v>
      </c>
    </row>
    <row r="41427">
      <c r="A41427" s="221">
        <v>46284.0</v>
      </c>
      <c r="B41427" s="221">
        <v>16633.0</v>
      </c>
      <c r="C41427" s="221">
        <v>75.0</v>
      </c>
    </row>
    <row r="41428">
      <c r="A41428" s="221">
        <v>46285.0</v>
      </c>
      <c r="B41428" s="221">
        <v>34.0</v>
      </c>
      <c r="C41428" s="221">
        <v>12000.0</v>
      </c>
    </row>
    <row r="41429">
      <c r="A41429" s="221">
        <v>46285.0</v>
      </c>
      <c r="B41429" s="221">
        <v>35.0</v>
      </c>
      <c r="C41429" s="221">
        <v>12000.0</v>
      </c>
    </row>
    <row r="41430">
      <c r="A41430" s="221">
        <v>46285.0</v>
      </c>
      <c r="B41430" s="221">
        <v>36.0</v>
      </c>
      <c r="C41430" s="221">
        <v>800.0</v>
      </c>
    </row>
    <row r="41431">
      <c r="A41431" s="221">
        <v>46285.0</v>
      </c>
      <c r="B41431" s="221">
        <v>16633.0</v>
      </c>
      <c r="C41431" s="221">
        <v>130.0</v>
      </c>
    </row>
    <row r="41432">
      <c r="A41432" s="221">
        <v>46286.0</v>
      </c>
      <c r="B41432" s="221">
        <v>34.0</v>
      </c>
      <c r="C41432" s="221">
        <v>11500.0</v>
      </c>
    </row>
    <row r="41433">
      <c r="A41433" s="221">
        <v>46286.0</v>
      </c>
      <c r="B41433" s="221">
        <v>35.0</v>
      </c>
      <c r="C41433" s="221">
        <v>2300.0</v>
      </c>
    </row>
    <row r="41434">
      <c r="A41434" s="221">
        <v>46286.0</v>
      </c>
      <c r="B41434" s="221">
        <v>36.0</v>
      </c>
      <c r="C41434" s="221">
        <v>460.0</v>
      </c>
    </row>
    <row r="41435">
      <c r="A41435" s="221">
        <v>46286.0</v>
      </c>
      <c r="B41435" s="221">
        <v>16636.0</v>
      </c>
      <c r="C41435" s="221">
        <v>75.0</v>
      </c>
    </row>
    <row r="41436">
      <c r="A41436" s="221">
        <v>46287.0</v>
      </c>
      <c r="B41436" s="221">
        <v>34.0</v>
      </c>
      <c r="C41436" s="221">
        <v>20000.0</v>
      </c>
    </row>
    <row r="41437">
      <c r="A41437" s="221">
        <v>46287.0</v>
      </c>
      <c r="B41437" s="221">
        <v>35.0</v>
      </c>
      <c r="C41437" s="221">
        <v>4000.0</v>
      </c>
    </row>
    <row r="41438">
      <c r="A41438" s="221">
        <v>46287.0</v>
      </c>
      <c r="B41438" s="221">
        <v>36.0</v>
      </c>
      <c r="C41438" s="221">
        <v>800.0</v>
      </c>
    </row>
    <row r="41439">
      <c r="A41439" s="221">
        <v>46287.0</v>
      </c>
      <c r="B41439" s="221">
        <v>16636.0</v>
      </c>
      <c r="C41439" s="221">
        <v>130.0</v>
      </c>
    </row>
    <row r="41440">
      <c r="A41440" s="221">
        <v>46288.0</v>
      </c>
      <c r="B41440" s="221">
        <v>34.0</v>
      </c>
      <c r="C41440" s="221">
        <v>8625.0</v>
      </c>
    </row>
    <row r="41441">
      <c r="A41441" s="221">
        <v>46288.0</v>
      </c>
      <c r="B41441" s="221">
        <v>35.0</v>
      </c>
      <c r="C41441" s="221">
        <v>11500.0</v>
      </c>
    </row>
    <row r="41442">
      <c r="A41442" s="221">
        <v>46288.0</v>
      </c>
      <c r="B41442" s="221">
        <v>36.0</v>
      </c>
      <c r="C41442" s="221">
        <v>575.0</v>
      </c>
    </row>
    <row r="41443">
      <c r="A41443" s="221">
        <v>46288.0</v>
      </c>
      <c r="B41443" s="221">
        <v>16640.0</v>
      </c>
      <c r="C41443" s="221">
        <v>46.0</v>
      </c>
    </row>
    <row r="41444">
      <c r="A41444" s="221">
        <v>46289.0</v>
      </c>
      <c r="B41444" s="221">
        <v>34.0</v>
      </c>
      <c r="C41444" s="221">
        <v>15000.0</v>
      </c>
    </row>
    <row r="41445">
      <c r="A41445" s="221">
        <v>46289.0</v>
      </c>
      <c r="B41445" s="221">
        <v>35.0</v>
      </c>
      <c r="C41445" s="221">
        <v>20000.0</v>
      </c>
    </row>
    <row r="41446">
      <c r="A41446" s="221">
        <v>46289.0</v>
      </c>
      <c r="B41446" s="221">
        <v>36.0</v>
      </c>
      <c r="C41446" s="221">
        <v>1000.0</v>
      </c>
    </row>
    <row r="41447">
      <c r="A41447" s="221">
        <v>46289.0</v>
      </c>
      <c r="B41447" s="221">
        <v>16640.0</v>
      </c>
      <c r="C41447" s="221">
        <v>80.0</v>
      </c>
    </row>
    <row r="41448">
      <c r="A41448" s="221">
        <v>46290.0</v>
      </c>
      <c r="B41448" s="221">
        <v>34.0</v>
      </c>
      <c r="C41448" s="221">
        <v>11500.0</v>
      </c>
    </row>
    <row r="41449">
      <c r="A41449" s="221">
        <v>46290.0</v>
      </c>
      <c r="B41449" s="221">
        <v>35.0</v>
      </c>
      <c r="C41449" s="221">
        <v>8625.0</v>
      </c>
    </row>
    <row r="41450">
      <c r="A41450" s="221">
        <v>46290.0</v>
      </c>
      <c r="B41450" s="221">
        <v>36.0</v>
      </c>
      <c r="C41450" s="221">
        <v>575.0</v>
      </c>
    </row>
    <row r="41451">
      <c r="A41451" s="221">
        <v>46290.0</v>
      </c>
      <c r="B41451" s="221">
        <v>16639.0</v>
      </c>
      <c r="C41451" s="221">
        <v>46.0</v>
      </c>
    </row>
    <row r="41452">
      <c r="A41452" s="221">
        <v>46291.0</v>
      </c>
      <c r="B41452" s="221">
        <v>34.0</v>
      </c>
      <c r="C41452" s="221">
        <v>20000.0</v>
      </c>
    </row>
    <row r="41453">
      <c r="A41453" s="221">
        <v>46291.0</v>
      </c>
      <c r="B41453" s="221">
        <v>35.0</v>
      </c>
      <c r="C41453" s="221">
        <v>15000.0</v>
      </c>
    </row>
    <row r="41454">
      <c r="A41454" s="221">
        <v>46291.0</v>
      </c>
      <c r="B41454" s="221">
        <v>36.0</v>
      </c>
      <c r="C41454" s="221">
        <v>1000.0</v>
      </c>
    </row>
    <row r="41455">
      <c r="A41455" s="221">
        <v>46291.0</v>
      </c>
      <c r="B41455" s="221">
        <v>16639.0</v>
      </c>
      <c r="C41455" s="221">
        <v>80.0</v>
      </c>
    </row>
    <row r="41456">
      <c r="A41456" s="221">
        <v>46292.0</v>
      </c>
      <c r="B41456" s="221">
        <v>34.0</v>
      </c>
      <c r="C41456" s="221">
        <v>17250.0</v>
      </c>
    </row>
    <row r="41457">
      <c r="A41457" s="221">
        <v>46292.0</v>
      </c>
      <c r="B41457" s="221">
        <v>35.0</v>
      </c>
      <c r="C41457" s="221">
        <v>2875.0</v>
      </c>
    </row>
    <row r="41458">
      <c r="A41458" s="221">
        <v>46292.0</v>
      </c>
      <c r="B41458" s="221">
        <v>36.0</v>
      </c>
      <c r="C41458" s="221">
        <v>575.0</v>
      </c>
    </row>
    <row r="41459">
      <c r="A41459" s="221">
        <v>46292.0</v>
      </c>
      <c r="B41459" s="221">
        <v>16638.0</v>
      </c>
      <c r="C41459" s="221">
        <v>46.0</v>
      </c>
    </row>
    <row r="41460">
      <c r="A41460" s="221">
        <v>46293.0</v>
      </c>
      <c r="B41460" s="221">
        <v>34.0</v>
      </c>
      <c r="C41460" s="221">
        <v>30000.0</v>
      </c>
    </row>
    <row r="41461">
      <c r="A41461" s="221">
        <v>46293.0</v>
      </c>
      <c r="B41461" s="221">
        <v>35.0</v>
      </c>
      <c r="C41461" s="221">
        <v>5000.0</v>
      </c>
    </row>
    <row r="41462">
      <c r="A41462" s="221">
        <v>46293.0</v>
      </c>
      <c r="B41462" s="221">
        <v>36.0</v>
      </c>
      <c r="C41462" s="221">
        <v>1000.0</v>
      </c>
    </row>
    <row r="41463">
      <c r="A41463" s="221">
        <v>46293.0</v>
      </c>
      <c r="B41463" s="221">
        <v>16638.0</v>
      </c>
      <c r="C41463" s="221">
        <v>80.0</v>
      </c>
    </row>
    <row r="41464">
      <c r="A41464" s="221">
        <v>46294.0</v>
      </c>
      <c r="B41464" s="221">
        <v>34.0</v>
      </c>
      <c r="C41464" s="221">
        <v>14375.0</v>
      </c>
    </row>
    <row r="41465">
      <c r="A41465" s="221">
        <v>46294.0</v>
      </c>
      <c r="B41465" s="221">
        <v>35.0</v>
      </c>
      <c r="C41465" s="221">
        <v>5750.0</v>
      </c>
    </row>
    <row r="41466">
      <c r="A41466" s="221">
        <v>46294.0</v>
      </c>
      <c r="B41466" s="221">
        <v>36.0</v>
      </c>
      <c r="C41466" s="221">
        <v>575.0</v>
      </c>
    </row>
    <row r="41467">
      <c r="A41467" s="221">
        <v>46294.0</v>
      </c>
      <c r="B41467" s="221">
        <v>16637.0</v>
      </c>
      <c r="C41467" s="221">
        <v>46.0</v>
      </c>
    </row>
    <row r="41468">
      <c r="A41468" s="221">
        <v>46295.0</v>
      </c>
      <c r="B41468" s="221">
        <v>34.0</v>
      </c>
      <c r="C41468" s="221">
        <v>25000.0</v>
      </c>
    </row>
    <row r="41469">
      <c r="A41469" s="221">
        <v>46295.0</v>
      </c>
      <c r="B41469" s="221">
        <v>35.0</v>
      </c>
      <c r="C41469" s="221">
        <v>10000.0</v>
      </c>
    </row>
    <row r="41470">
      <c r="A41470" s="221">
        <v>46295.0</v>
      </c>
      <c r="B41470" s="221">
        <v>36.0</v>
      </c>
      <c r="C41470" s="221">
        <v>1000.0</v>
      </c>
    </row>
    <row r="41471">
      <c r="A41471" s="221">
        <v>46295.0</v>
      </c>
      <c r="B41471" s="221">
        <v>16637.0</v>
      </c>
      <c r="C41471" s="221">
        <v>80.0</v>
      </c>
    </row>
    <row r="41472">
      <c r="A41472" s="221">
        <v>46296.0</v>
      </c>
      <c r="B41472" s="221">
        <v>34.0</v>
      </c>
      <c r="C41472" s="221">
        <v>5750.0</v>
      </c>
    </row>
    <row r="41473">
      <c r="A41473" s="221">
        <v>46296.0</v>
      </c>
      <c r="B41473" s="221">
        <v>36.0</v>
      </c>
      <c r="C41473" s="221">
        <v>1725.0</v>
      </c>
    </row>
    <row r="41474">
      <c r="A41474" s="221">
        <v>46296.0</v>
      </c>
      <c r="B41474" s="221">
        <v>37.0</v>
      </c>
      <c r="C41474" s="221">
        <v>575.0</v>
      </c>
    </row>
    <row r="41475">
      <c r="A41475" s="221">
        <v>46296.0</v>
      </c>
      <c r="B41475" s="221">
        <v>38.0</v>
      </c>
      <c r="C41475" s="221">
        <v>58.0</v>
      </c>
    </row>
    <row r="41476">
      <c r="A41476" s="221">
        <v>46296.0</v>
      </c>
      <c r="B41476" s="221">
        <v>16634.0</v>
      </c>
      <c r="C41476" s="221">
        <v>12.0</v>
      </c>
    </row>
    <row r="41477">
      <c r="A41477" s="221">
        <v>46296.0</v>
      </c>
      <c r="B41477" s="221">
        <v>16643.0</v>
      </c>
      <c r="C41477" s="221">
        <v>46.0</v>
      </c>
    </row>
    <row r="41478">
      <c r="A41478" s="221">
        <v>46297.0</v>
      </c>
      <c r="B41478" s="221">
        <v>34.0</v>
      </c>
      <c r="C41478" s="221">
        <v>10000.0</v>
      </c>
    </row>
    <row r="41479">
      <c r="A41479" s="221">
        <v>46297.0</v>
      </c>
      <c r="B41479" s="221">
        <v>36.0</v>
      </c>
      <c r="C41479" s="221">
        <v>3000.0</v>
      </c>
    </row>
    <row r="41480">
      <c r="A41480" s="221">
        <v>46297.0</v>
      </c>
      <c r="B41480" s="221">
        <v>37.0</v>
      </c>
      <c r="C41480" s="221">
        <v>1000.0</v>
      </c>
    </row>
    <row r="41481">
      <c r="A41481" s="221">
        <v>46297.0</v>
      </c>
      <c r="B41481" s="221">
        <v>38.0</v>
      </c>
      <c r="C41481" s="221">
        <v>100.0</v>
      </c>
    </row>
    <row r="41482">
      <c r="A41482" s="221">
        <v>46297.0</v>
      </c>
      <c r="B41482" s="221">
        <v>16634.0</v>
      </c>
      <c r="C41482" s="221">
        <v>20.0</v>
      </c>
    </row>
    <row r="41483">
      <c r="A41483" s="221">
        <v>46297.0</v>
      </c>
      <c r="B41483" s="221">
        <v>16643.0</v>
      </c>
      <c r="C41483" s="221">
        <v>80.0</v>
      </c>
    </row>
    <row r="41484">
      <c r="A41484" s="221">
        <v>46298.0</v>
      </c>
      <c r="B41484" s="221">
        <v>34.0</v>
      </c>
      <c r="C41484" s="221">
        <v>5750.0</v>
      </c>
    </row>
    <row r="41485">
      <c r="A41485" s="221">
        <v>46298.0</v>
      </c>
      <c r="B41485" s="221">
        <v>36.0</v>
      </c>
      <c r="C41485" s="221">
        <v>1150.0</v>
      </c>
    </row>
    <row r="41486">
      <c r="A41486" s="221">
        <v>46298.0</v>
      </c>
      <c r="B41486" s="221">
        <v>37.0</v>
      </c>
      <c r="C41486" s="221">
        <v>1150.0</v>
      </c>
    </row>
    <row r="41487">
      <c r="A41487" s="221">
        <v>46298.0</v>
      </c>
      <c r="B41487" s="221">
        <v>39.0</v>
      </c>
      <c r="C41487" s="221">
        <v>58.0</v>
      </c>
    </row>
    <row r="41488">
      <c r="A41488" s="221">
        <v>46298.0</v>
      </c>
      <c r="B41488" s="221">
        <v>16635.0</v>
      </c>
      <c r="C41488" s="221">
        <v>12.0</v>
      </c>
    </row>
    <row r="41489">
      <c r="A41489" s="221">
        <v>46298.0</v>
      </c>
      <c r="B41489" s="221">
        <v>16644.0</v>
      </c>
      <c r="C41489" s="221">
        <v>46.0</v>
      </c>
    </row>
    <row r="41490">
      <c r="A41490" s="221">
        <v>46299.0</v>
      </c>
      <c r="B41490" s="221">
        <v>34.0</v>
      </c>
      <c r="C41490" s="221">
        <v>10000.0</v>
      </c>
    </row>
    <row r="41491">
      <c r="A41491" s="221">
        <v>46299.0</v>
      </c>
      <c r="B41491" s="221">
        <v>36.0</v>
      </c>
      <c r="C41491" s="221">
        <v>2000.0</v>
      </c>
    </row>
    <row r="41492">
      <c r="A41492" s="221">
        <v>46299.0</v>
      </c>
      <c r="B41492" s="221">
        <v>37.0</v>
      </c>
      <c r="C41492" s="221">
        <v>2000.0</v>
      </c>
    </row>
    <row r="41493">
      <c r="A41493" s="221">
        <v>46299.0</v>
      </c>
      <c r="B41493" s="221">
        <v>39.0</v>
      </c>
      <c r="C41493" s="221">
        <v>100.0</v>
      </c>
    </row>
    <row r="41494">
      <c r="A41494" s="221">
        <v>46299.0</v>
      </c>
      <c r="B41494" s="221">
        <v>16635.0</v>
      </c>
      <c r="C41494" s="221">
        <v>20.0</v>
      </c>
    </row>
    <row r="41495">
      <c r="A41495" s="221">
        <v>46299.0</v>
      </c>
      <c r="B41495" s="221">
        <v>16644.0</v>
      </c>
      <c r="C41495" s="221">
        <v>80.0</v>
      </c>
    </row>
    <row r="41496">
      <c r="A41496" s="221">
        <v>46300.0</v>
      </c>
      <c r="B41496" s="221">
        <v>35.0</v>
      </c>
      <c r="C41496" s="221">
        <v>5750.0</v>
      </c>
    </row>
    <row r="41497">
      <c r="A41497" s="221">
        <v>46300.0</v>
      </c>
      <c r="B41497" s="221">
        <v>36.0</v>
      </c>
      <c r="C41497" s="221">
        <v>863.0</v>
      </c>
    </row>
    <row r="41498">
      <c r="A41498" s="221">
        <v>46300.0</v>
      </c>
      <c r="B41498" s="221">
        <v>37.0</v>
      </c>
      <c r="C41498" s="221">
        <v>1438.0</v>
      </c>
    </row>
    <row r="41499">
      <c r="A41499" s="221">
        <v>46300.0</v>
      </c>
      <c r="B41499" s="221">
        <v>39.0</v>
      </c>
      <c r="C41499" s="221">
        <v>58.0</v>
      </c>
    </row>
    <row r="41500">
      <c r="A41500" s="221">
        <v>46300.0</v>
      </c>
      <c r="B41500" s="221">
        <v>16636.0</v>
      </c>
      <c r="C41500" s="221">
        <v>12.0</v>
      </c>
    </row>
    <row r="41501">
      <c r="A41501" s="221">
        <v>46300.0</v>
      </c>
      <c r="B41501" s="221">
        <v>16642.0</v>
      </c>
      <c r="C41501" s="221">
        <v>46.0</v>
      </c>
    </row>
    <row r="41502">
      <c r="A41502" s="221">
        <v>46301.0</v>
      </c>
      <c r="B41502" s="221">
        <v>35.0</v>
      </c>
      <c r="C41502" s="221">
        <v>10000.0</v>
      </c>
    </row>
    <row r="41503">
      <c r="A41503" s="221">
        <v>46301.0</v>
      </c>
      <c r="B41503" s="221">
        <v>36.0</v>
      </c>
      <c r="C41503" s="221">
        <v>1500.0</v>
      </c>
    </row>
    <row r="41504">
      <c r="A41504" s="221">
        <v>46301.0</v>
      </c>
      <c r="B41504" s="221">
        <v>37.0</v>
      </c>
      <c r="C41504" s="221">
        <v>2500.0</v>
      </c>
    </row>
    <row r="41505">
      <c r="A41505" s="221">
        <v>46301.0</v>
      </c>
      <c r="B41505" s="221">
        <v>39.0</v>
      </c>
      <c r="C41505" s="221">
        <v>100.0</v>
      </c>
    </row>
    <row r="41506">
      <c r="A41506" s="221">
        <v>46301.0</v>
      </c>
      <c r="B41506" s="221">
        <v>16636.0</v>
      </c>
      <c r="C41506" s="221">
        <v>20.0</v>
      </c>
    </row>
    <row r="41507">
      <c r="A41507" s="221">
        <v>46301.0</v>
      </c>
      <c r="B41507" s="221">
        <v>16642.0</v>
      </c>
      <c r="C41507" s="221">
        <v>80.0</v>
      </c>
    </row>
    <row r="41508">
      <c r="A41508" s="221">
        <v>46302.0</v>
      </c>
      <c r="B41508" s="221">
        <v>35.0</v>
      </c>
      <c r="C41508" s="221">
        <v>5750.0</v>
      </c>
    </row>
    <row r="41509">
      <c r="A41509" s="221">
        <v>46302.0</v>
      </c>
      <c r="B41509" s="221">
        <v>36.0</v>
      </c>
      <c r="C41509" s="221">
        <v>1438.0</v>
      </c>
    </row>
    <row r="41510">
      <c r="A41510" s="221">
        <v>46302.0</v>
      </c>
      <c r="B41510" s="221">
        <v>37.0</v>
      </c>
      <c r="C41510" s="221">
        <v>863.0</v>
      </c>
    </row>
    <row r="41511">
      <c r="A41511" s="221">
        <v>46302.0</v>
      </c>
      <c r="B41511" s="221">
        <v>38.0</v>
      </c>
      <c r="C41511" s="221">
        <v>58.0</v>
      </c>
    </row>
    <row r="41512">
      <c r="A41512" s="221">
        <v>46302.0</v>
      </c>
      <c r="B41512" s="221">
        <v>16633.0</v>
      </c>
      <c r="C41512" s="221">
        <v>12.0</v>
      </c>
    </row>
    <row r="41513">
      <c r="A41513" s="221">
        <v>46302.0</v>
      </c>
      <c r="B41513" s="221">
        <v>16641.0</v>
      </c>
      <c r="C41513" s="221">
        <v>46.0</v>
      </c>
    </row>
    <row r="41514">
      <c r="A41514" s="221">
        <v>46303.0</v>
      </c>
      <c r="B41514" s="221">
        <v>35.0</v>
      </c>
      <c r="C41514" s="221">
        <v>10000.0</v>
      </c>
    </row>
    <row r="41515">
      <c r="A41515" s="221">
        <v>46303.0</v>
      </c>
      <c r="B41515" s="221">
        <v>36.0</v>
      </c>
      <c r="C41515" s="221">
        <v>2500.0</v>
      </c>
    </row>
    <row r="41516">
      <c r="A41516" s="221">
        <v>46303.0</v>
      </c>
      <c r="B41516" s="221">
        <v>37.0</v>
      </c>
      <c r="C41516" s="221">
        <v>1500.0</v>
      </c>
    </row>
    <row r="41517">
      <c r="A41517" s="221">
        <v>46303.0</v>
      </c>
      <c r="B41517" s="221">
        <v>38.0</v>
      </c>
      <c r="C41517" s="221">
        <v>100.0</v>
      </c>
    </row>
    <row r="41518">
      <c r="A41518" s="221">
        <v>46303.0</v>
      </c>
      <c r="B41518" s="221">
        <v>16633.0</v>
      </c>
      <c r="C41518" s="221">
        <v>20.0</v>
      </c>
    </row>
    <row r="41519">
      <c r="A41519" s="221">
        <v>46303.0</v>
      </c>
      <c r="B41519" s="221">
        <v>16641.0</v>
      </c>
      <c r="C41519" s="221">
        <v>80.0</v>
      </c>
    </row>
    <row r="41520">
      <c r="A41520" s="221">
        <v>46304.0</v>
      </c>
      <c r="B41520" s="221">
        <v>36.0</v>
      </c>
      <c r="C41520" s="221">
        <v>1150.0</v>
      </c>
    </row>
    <row r="41521">
      <c r="A41521" s="221">
        <v>46304.0</v>
      </c>
      <c r="B41521" s="221">
        <v>37.0</v>
      </c>
      <c r="C41521" s="221">
        <v>1438.0</v>
      </c>
    </row>
    <row r="41522">
      <c r="A41522" s="221">
        <v>46304.0</v>
      </c>
      <c r="B41522" s="221">
        <v>39.0</v>
      </c>
      <c r="C41522" s="221">
        <v>58.0</v>
      </c>
    </row>
    <row r="41523">
      <c r="A41523" s="221">
        <v>46304.0</v>
      </c>
      <c r="B41523" s="221">
        <v>16634.0</v>
      </c>
      <c r="C41523" s="221">
        <v>17.0</v>
      </c>
    </row>
    <row r="41524">
      <c r="A41524" s="221">
        <v>46304.0</v>
      </c>
      <c r="B41524" s="221">
        <v>16640.0</v>
      </c>
      <c r="C41524" s="221">
        <v>12.0</v>
      </c>
    </row>
    <row r="41525">
      <c r="A41525" s="221">
        <v>46304.0</v>
      </c>
      <c r="B41525" s="221">
        <v>16649.0</v>
      </c>
      <c r="C41525" s="221">
        <v>58.0</v>
      </c>
    </row>
    <row r="41526">
      <c r="A41526" s="221">
        <v>46305.0</v>
      </c>
      <c r="B41526" s="221">
        <v>36.0</v>
      </c>
      <c r="C41526" s="221">
        <v>2000.0</v>
      </c>
    </row>
    <row r="41527">
      <c r="A41527" s="221">
        <v>46305.0</v>
      </c>
      <c r="B41527" s="221">
        <v>37.0</v>
      </c>
      <c r="C41527" s="221">
        <v>2500.0</v>
      </c>
    </row>
    <row r="41528">
      <c r="A41528" s="221">
        <v>46305.0</v>
      </c>
      <c r="B41528" s="221">
        <v>39.0</v>
      </c>
      <c r="C41528" s="221">
        <v>100.0</v>
      </c>
    </row>
    <row r="41529">
      <c r="A41529" s="221">
        <v>46305.0</v>
      </c>
      <c r="B41529" s="221">
        <v>16634.0</v>
      </c>
      <c r="C41529" s="221">
        <v>30.0</v>
      </c>
    </row>
    <row r="41530">
      <c r="A41530" s="221">
        <v>46305.0</v>
      </c>
      <c r="B41530" s="221">
        <v>16640.0</v>
      </c>
      <c r="C41530" s="221">
        <v>20.0</v>
      </c>
    </row>
    <row r="41531">
      <c r="A41531" s="221">
        <v>46305.0</v>
      </c>
      <c r="B41531" s="221">
        <v>16649.0</v>
      </c>
      <c r="C41531" s="221">
        <v>100.0</v>
      </c>
    </row>
    <row r="41532">
      <c r="A41532" s="221">
        <v>46306.0</v>
      </c>
      <c r="B41532" s="221">
        <v>36.0</v>
      </c>
      <c r="C41532" s="221">
        <v>2013.0</v>
      </c>
    </row>
    <row r="41533">
      <c r="A41533" s="221">
        <v>46306.0</v>
      </c>
      <c r="B41533" s="221">
        <v>37.0</v>
      </c>
      <c r="C41533" s="221">
        <v>575.0</v>
      </c>
    </row>
    <row r="41534">
      <c r="A41534" s="221">
        <v>46306.0</v>
      </c>
      <c r="B41534" s="221">
        <v>40.0</v>
      </c>
      <c r="C41534" s="221">
        <v>58.0</v>
      </c>
    </row>
    <row r="41535">
      <c r="A41535" s="221">
        <v>46306.0</v>
      </c>
      <c r="B41535" s="221">
        <v>16636.0</v>
      </c>
      <c r="C41535" s="221">
        <v>17.0</v>
      </c>
    </row>
    <row r="41536">
      <c r="A41536" s="221">
        <v>46306.0</v>
      </c>
      <c r="B41536" s="221">
        <v>16638.0</v>
      </c>
      <c r="C41536" s="221">
        <v>12.0</v>
      </c>
    </row>
    <row r="41537">
      <c r="A41537" s="221">
        <v>46306.0</v>
      </c>
      <c r="B41537" s="221">
        <v>16648.0</v>
      </c>
      <c r="C41537" s="221">
        <v>58.0</v>
      </c>
    </row>
    <row r="41538">
      <c r="A41538" s="221">
        <v>46307.0</v>
      </c>
      <c r="B41538" s="221">
        <v>36.0</v>
      </c>
      <c r="C41538" s="221">
        <v>3500.0</v>
      </c>
    </row>
    <row r="41539">
      <c r="A41539" s="221">
        <v>46307.0</v>
      </c>
      <c r="B41539" s="221">
        <v>37.0</v>
      </c>
      <c r="C41539" s="221">
        <v>1000.0</v>
      </c>
    </row>
    <row r="41540">
      <c r="A41540" s="221">
        <v>46307.0</v>
      </c>
      <c r="B41540" s="221">
        <v>40.0</v>
      </c>
      <c r="C41540" s="221">
        <v>100.0</v>
      </c>
    </row>
    <row r="41541">
      <c r="A41541" s="221">
        <v>46307.0</v>
      </c>
      <c r="B41541" s="221">
        <v>16636.0</v>
      </c>
      <c r="C41541" s="221">
        <v>30.0</v>
      </c>
    </row>
    <row r="41542">
      <c r="A41542" s="221">
        <v>46307.0</v>
      </c>
      <c r="B41542" s="221">
        <v>16638.0</v>
      </c>
      <c r="C41542" s="221">
        <v>20.0</v>
      </c>
    </row>
    <row r="41543">
      <c r="A41543" s="221">
        <v>46307.0</v>
      </c>
      <c r="B41543" s="221">
        <v>16648.0</v>
      </c>
      <c r="C41543" s="221">
        <v>100.0</v>
      </c>
    </row>
    <row r="41544">
      <c r="A41544" s="221">
        <v>46308.0</v>
      </c>
      <c r="B41544" s="221">
        <v>36.0</v>
      </c>
      <c r="C41544" s="221">
        <v>1438.0</v>
      </c>
    </row>
    <row r="41545">
      <c r="A41545" s="221">
        <v>46308.0</v>
      </c>
      <c r="B41545" s="221">
        <v>37.0</v>
      </c>
      <c r="C41545" s="221">
        <v>1150.0</v>
      </c>
    </row>
    <row r="41546">
      <c r="A41546" s="221">
        <v>46308.0</v>
      </c>
      <c r="B41546" s="221">
        <v>39.0</v>
      </c>
      <c r="C41546" s="221">
        <v>58.0</v>
      </c>
    </row>
    <row r="41547">
      <c r="A41547" s="221">
        <v>46308.0</v>
      </c>
      <c r="B41547" s="221">
        <v>16633.0</v>
      </c>
      <c r="C41547" s="221">
        <v>17.0</v>
      </c>
    </row>
    <row r="41548">
      <c r="A41548" s="221">
        <v>46308.0</v>
      </c>
      <c r="B41548" s="221">
        <v>16639.0</v>
      </c>
      <c r="C41548" s="221">
        <v>12.0</v>
      </c>
    </row>
    <row r="41549">
      <c r="A41549" s="221">
        <v>46308.0</v>
      </c>
      <c r="B41549" s="221">
        <v>16647.0</v>
      </c>
      <c r="C41549" s="221">
        <v>58.0</v>
      </c>
    </row>
    <row r="41550">
      <c r="A41550" s="221">
        <v>46309.0</v>
      </c>
      <c r="B41550" s="221">
        <v>36.0</v>
      </c>
      <c r="C41550" s="221">
        <v>2500.0</v>
      </c>
    </row>
    <row r="41551">
      <c r="A41551" s="221">
        <v>46309.0</v>
      </c>
      <c r="B41551" s="221">
        <v>37.0</v>
      </c>
      <c r="C41551" s="221">
        <v>2000.0</v>
      </c>
    </row>
    <row r="41552">
      <c r="A41552" s="221">
        <v>46309.0</v>
      </c>
      <c r="B41552" s="221">
        <v>39.0</v>
      </c>
      <c r="C41552" s="221">
        <v>100.0</v>
      </c>
    </row>
    <row r="41553">
      <c r="A41553" s="221">
        <v>46309.0</v>
      </c>
      <c r="B41553" s="221">
        <v>16633.0</v>
      </c>
      <c r="C41553" s="221">
        <v>30.0</v>
      </c>
    </row>
    <row r="41554">
      <c r="A41554" s="221">
        <v>46309.0</v>
      </c>
      <c r="B41554" s="221">
        <v>16639.0</v>
      </c>
      <c r="C41554" s="221">
        <v>20.0</v>
      </c>
    </row>
    <row r="41555">
      <c r="A41555" s="221">
        <v>46309.0</v>
      </c>
      <c r="B41555" s="221">
        <v>16647.0</v>
      </c>
      <c r="C41555" s="221">
        <v>100.0</v>
      </c>
    </row>
    <row r="41556">
      <c r="A41556" s="221">
        <v>46310.0</v>
      </c>
      <c r="B41556" s="221">
        <v>36.0</v>
      </c>
      <c r="C41556" s="221">
        <v>1725.0</v>
      </c>
    </row>
    <row r="41557">
      <c r="A41557" s="221">
        <v>46310.0</v>
      </c>
      <c r="B41557" s="221">
        <v>37.0</v>
      </c>
      <c r="C41557" s="221">
        <v>863.0</v>
      </c>
    </row>
    <row r="41558">
      <c r="A41558" s="221">
        <v>46310.0</v>
      </c>
      <c r="B41558" s="221">
        <v>40.0</v>
      </c>
      <c r="C41558" s="221">
        <v>58.0</v>
      </c>
    </row>
    <row r="41559">
      <c r="A41559" s="221">
        <v>46310.0</v>
      </c>
      <c r="B41559" s="221">
        <v>16635.0</v>
      </c>
      <c r="C41559" s="221">
        <v>17.0</v>
      </c>
    </row>
    <row r="41560">
      <c r="A41560" s="221">
        <v>46310.0</v>
      </c>
      <c r="B41560" s="221">
        <v>16637.0</v>
      </c>
      <c r="C41560" s="221">
        <v>12.0</v>
      </c>
    </row>
    <row r="41561">
      <c r="A41561" s="221">
        <v>46310.0</v>
      </c>
      <c r="B41561" s="221">
        <v>16646.0</v>
      </c>
      <c r="C41561" s="221">
        <v>58.0</v>
      </c>
    </row>
    <row r="41562">
      <c r="A41562" s="221">
        <v>46311.0</v>
      </c>
      <c r="B41562" s="221">
        <v>36.0</v>
      </c>
      <c r="C41562" s="221">
        <v>3000.0</v>
      </c>
    </row>
    <row r="41563">
      <c r="A41563" s="221">
        <v>46311.0</v>
      </c>
      <c r="B41563" s="221">
        <v>37.0</v>
      </c>
      <c r="C41563" s="221">
        <v>1500.0</v>
      </c>
    </row>
    <row r="41564">
      <c r="A41564" s="221">
        <v>46311.0</v>
      </c>
      <c r="B41564" s="221">
        <v>40.0</v>
      </c>
      <c r="C41564" s="221">
        <v>100.0</v>
      </c>
    </row>
    <row r="41565">
      <c r="A41565" s="221">
        <v>46311.0</v>
      </c>
      <c r="B41565" s="221">
        <v>16635.0</v>
      </c>
      <c r="C41565" s="221">
        <v>30.0</v>
      </c>
    </row>
    <row r="41566">
      <c r="A41566" s="221">
        <v>46311.0</v>
      </c>
      <c r="B41566" s="221">
        <v>16637.0</v>
      </c>
      <c r="C41566" s="221">
        <v>20.0</v>
      </c>
    </row>
    <row r="41567">
      <c r="A41567" s="221">
        <v>46311.0</v>
      </c>
      <c r="B41567" s="221">
        <v>16646.0</v>
      </c>
      <c r="C41567" s="221">
        <v>100.0</v>
      </c>
    </row>
    <row r="41568">
      <c r="A41568" s="221">
        <v>46312.0</v>
      </c>
      <c r="B41568" s="221">
        <v>38.0</v>
      </c>
      <c r="C41568" s="221">
        <v>230.0</v>
      </c>
    </row>
    <row r="41569">
      <c r="A41569" s="221">
        <v>46312.0</v>
      </c>
      <c r="B41569" s="221">
        <v>39.0</v>
      </c>
      <c r="C41569" s="221">
        <v>115.0</v>
      </c>
    </row>
    <row r="41570">
      <c r="A41570" s="221">
        <v>46312.0</v>
      </c>
      <c r="B41570" s="221">
        <v>40.0</v>
      </c>
      <c r="C41570" s="221">
        <v>58.0</v>
      </c>
    </row>
    <row r="41571">
      <c r="A41571" s="221">
        <v>46312.0</v>
      </c>
      <c r="B41571" s="221">
        <v>16634.0</v>
      </c>
      <c r="C41571" s="221">
        <v>23.0</v>
      </c>
    </row>
    <row r="41572">
      <c r="A41572" s="221">
        <v>46312.0</v>
      </c>
      <c r="B41572" s="221">
        <v>16640.0</v>
      </c>
      <c r="C41572" s="221">
        <v>23.0</v>
      </c>
    </row>
    <row r="41573">
      <c r="A41573" s="221">
        <v>46312.0</v>
      </c>
      <c r="B41573" s="221">
        <v>16642.0</v>
      </c>
      <c r="C41573" s="221">
        <v>12.0</v>
      </c>
    </row>
    <row r="41574">
      <c r="A41574" s="221">
        <v>46312.0</v>
      </c>
      <c r="B41574" s="221">
        <v>16650.0</v>
      </c>
      <c r="C41574" s="221">
        <v>25.0</v>
      </c>
    </row>
    <row r="41575">
      <c r="A41575" s="221">
        <v>46313.0</v>
      </c>
      <c r="B41575" s="221">
        <v>38.0</v>
      </c>
      <c r="C41575" s="221">
        <v>400.0</v>
      </c>
    </row>
    <row r="41576">
      <c r="A41576" s="221">
        <v>46313.0</v>
      </c>
      <c r="B41576" s="221">
        <v>39.0</v>
      </c>
      <c r="C41576" s="221">
        <v>200.0</v>
      </c>
    </row>
    <row r="41577">
      <c r="A41577" s="221">
        <v>46313.0</v>
      </c>
      <c r="B41577" s="221">
        <v>40.0</v>
      </c>
      <c r="C41577" s="221">
        <v>100.0</v>
      </c>
    </row>
    <row r="41578">
      <c r="A41578" s="221">
        <v>46313.0</v>
      </c>
      <c r="B41578" s="221">
        <v>16634.0</v>
      </c>
      <c r="C41578" s="221">
        <v>40.0</v>
      </c>
    </row>
    <row r="41579">
      <c r="A41579" s="221">
        <v>46313.0</v>
      </c>
      <c r="B41579" s="221">
        <v>16640.0</v>
      </c>
      <c r="C41579" s="221">
        <v>40.0</v>
      </c>
    </row>
    <row r="41580">
      <c r="A41580" s="221">
        <v>46313.0</v>
      </c>
      <c r="B41580" s="221">
        <v>16642.0</v>
      </c>
      <c r="C41580" s="221">
        <v>20.0</v>
      </c>
    </row>
    <row r="41581">
      <c r="A41581" s="221">
        <v>46313.0</v>
      </c>
      <c r="B41581" s="221">
        <v>16650.0</v>
      </c>
      <c r="C41581" s="221">
        <v>44.0</v>
      </c>
    </row>
    <row r="41582">
      <c r="A41582" s="221">
        <v>46314.0</v>
      </c>
      <c r="B41582" s="221">
        <v>38.0</v>
      </c>
      <c r="C41582" s="221">
        <v>58.0</v>
      </c>
    </row>
    <row r="41583">
      <c r="A41583" s="221">
        <v>46314.0</v>
      </c>
      <c r="B41583" s="221">
        <v>39.0</v>
      </c>
      <c r="C41583" s="221">
        <v>173.0</v>
      </c>
    </row>
    <row r="41584">
      <c r="A41584" s="221">
        <v>46314.0</v>
      </c>
      <c r="B41584" s="221">
        <v>40.0</v>
      </c>
      <c r="C41584" s="221">
        <v>173.0</v>
      </c>
    </row>
    <row r="41585">
      <c r="A41585" s="221">
        <v>46314.0</v>
      </c>
      <c r="B41585" s="221">
        <v>16635.0</v>
      </c>
      <c r="C41585" s="221">
        <v>23.0</v>
      </c>
    </row>
    <row r="41586">
      <c r="A41586" s="221">
        <v>46314.0</v>
      </c>
      <c r="B41586" s="221">
        <v>16637.0</v>
      </c>
      <c r="C41586" s="221">
        <v>23.0</v>
      </c>
    </row>
    <row r="41587">
      <c r="A41587" s="221">
        <v>46314.0</v>
      </c>
      <c r="B41587" s="221">
        <v>16641.0</v>
      </c>
      <c r="C41587" s="221">
        <v>12.0</v>
      </c>
    </row>
    <row r="41588">
      <c r="A41588" s="221">
        <v>46314.0</v>
      </c>
      <c r="B41588" s="221">
        <v>16651.0</v>
      </c>
      <c r="C41588" s="221">
        <v>25.0</v>
      </c>
    </row>
    <row r="41589">
      <c r="A41589" s="221">
        <v>46315.0</v>
      </c>
      <c r="B41589" s="221">
        <v>38.0</v>
      </c>
      <c r="C41589" s="221">
        <v>100.0</v>
      </c>
    </row>
    <row r="41590">
      <c r="A41590" s="221">
        <v>46315.0</v>
      </c>
      <c r="B41590" s="221">
        <v>39.0</v>
      </c>
      <c r="C41590" s="221">
        <v>300.0</v>
      </c>
    </row>
    <row r="41591">
      <c r="A41591" s="221">
        <v>46315.0</v>
      </c>
      <c r="B41591" s="221">
        <v>40.0</v>
      </c>
      <c r="C41591" s="221">
        <v>300.0</v>
      </c>
    </row>
    <row r="41592">
      <c r="A41592" s="221">
        <v>46315.0</v>
      </c>
      <c r="B41592" s="221">
        <v>16635.0</v>
      </c>
      <c r="C41592" s="221">
        <v>40.0</v>
      </c>
    </row>
    <row r="41593">
      <c r="A41593" s="221">
        <v>46315.0</v>
      </c>
      <c r="B41593" s="221">
        <v>16637.0</v>
      </c>
      <c r="C41593" s="221">
        <v>40.0</v>
      </c>
    </row>
    <row r="41594">
      <c r="A41594" s="221">
        <v>46315.0</v>
      </c>
      <c r="B41594" s="221">
        <v>16641.0</v>
      </c>
      <c r="C41594" s="221">
        <v>20.0</v>
      </c>
    </row>
    <row r="41595">
      <c r="A41595" s="221">
        <v>46315.0</v>
      </c>
      <c r="B41595" s="221">
        <v>16651.0</v>
      </c>
      <c r="C41595" s="221">
        <v>44.0</v>
      </c>
    </row>
    <row r="41596">
      <c r="A41596" s="221">
        <v>46316.0</v>
      </c>
      <c r="B41596" s="221">
        <v>38.0</v>
      </c>
      <c r="C41596" s="221">
        <v>115.0</v>
      </c>
    </row>
    <row r="41597">
      <c r="A41597" s="221">
        <v>46316.0</v>
      </c>
      <c r="B41597" s="221">
        <v>39.0</v>
      </c>
      <c r="C41597" s="221">
        <v>230.0</v>
      </c>
    </row>
    <row r="41598">
      <c r="A41598" s="221">
        <v>46316.0</v>
      </c>
      <c r="B41598" s="221">
        <v>40.0</v>
      </c>
      <c r="C41598" s="221">
        <v>58.0</v>
      </c>
    </row>
    <row r="41599">
      <c r="A41599" s="221">
        <v>46316.0</v>
      </c>
      <c r="B41599" s="221">
        <v>16633.0</v>
      </c>
      <c r="C41599" s="221">
        <v>23.0</v>
      </c>
    </row>
    <row r="41600">
      <c r="A41600" s="221">
        <v>46316.0</v>
      </c>
      <c r="B41600" s="221">
        <v>16639.0</v>
      </c>
      <c r="C41600" s="221">
        <v>23.0</v>
      </c>
    </row>
    <row r="41601">
      <c r="A41601" s="221">
        <v>46316.0</v>
      </c>
      <c r="B41601" s="221">
        <v>16644.0</v>
      </c>
      <c r="C41601" s="221">
        <v>12.0</v>
      </c>
    </row>
    <row r="41602">
      <c r="A41602" s="221">
        <v>46316.0</v>
      </c>
      <c r="B41602" s="221">
        <v>16652.0</v>
      </c>
      <c r="C41602" s="221">
        <v>25.0</v>
      </c>
    </row>
    <row r="41603">
      <c r="A41603" s="221">
        <v>46317.0</v>
      </c>
      <c r="B41603" s="221">
        <v>38.0</v>
      </c>
      <c r="C41603" s="221">
        <v>200.0</v>
      </c>
    </row>
    <row r="41604">
      <c r="A41604" s="221">
        <v>46317.0</v>
      </c>
      <c r="B41604" s="221">
        <v>39.0</v>
      </c>
      <c r="C41604" s="221">
        <v>400.0</v>
      </c>
    </row>
    <row r="41605">
      <c r="A41605" s="221">
        <v>46317.0</v>
      </c>
      <c r="B41605" s="221">
        <v>40.0</v>
      </c>
      <c r="C41605" s="221">
        <v>100.0</v>
      </c>
    </row>
    <row r="41606">
      <c r="A41606" s="221">
        <v>46317.0</v>
      </c>
      <c r="B41606" s="221">
        <v>16633.0</v>
      </c>
      <c r="C41606" s="221">
        <v>40.0</v>
      </c>
    </row>
    <row r="41607">
      <c r="A41607" s="221">
        <v>46317.0</v>
      </c>
      <c r="B41607" s="221">
        <v>16639.0</v>
      </c>
      <c r="C41607" s="221">
        <v>40.0</v>
      </c>
    </row>
    <row r="41608">
      <c r="A41608" s="221">
        <v>46317.0</v>
      </c>
      <c r="B41608" s="221">
        <v>16644.0</v>
      </c>
      <c r="C41608" s="221">
        <v>20.0</v>
      </c>
    </row>
    <row r="41609">
      <c r="A41609" s="221">
        <v>46317.0</v>
      </c>
      <c r="B41609" s="221">
        <v>16652.0</v>
      </c>
      <c r="C41609" s="221">
        <v>44.0</v>
      </c>
    </row>
    <row r="41610">
      <c r="A41610" s="221">
        <v>46318.0</v>
      </c>
      <c r="B41610" s="221">
        <v>38.0</v>
      </c>
      <c r="C41610" s="221">
        <v>58.0</v>
      </c>
    </row>
    <row r="41611">
      <c r="A41611" s="221">
        <v>46318.0</v>
      </c>
      <c r="B41611" s="221">
        <v>39.0</v>
      </c>
      <c r="C41611" s="221">
        <v>115.0</v>
      </c>
    </row>
    <row r="41612">
      <c r="A41612" s="221">
        <v>46318.0</v>
      </c>
      <c r="B41612" s="221">
        <v>40.0</v>
      </c>
      <c r="C41612" s="221">
        <v>230.0</v>
      </c>
    </row>
    <row r="41613">
      <c r="A41613" s="221">
        <v>46318.0</v>
      </c>
      <c r="B41613" s="221">
        <v>16636.0</v>
      </c>
      <c r="C41613" s="221">
        <v>23.0</v>
      </c>
    </row>
    <row r="41614">
      <c r="A41614" s="221">
        <v>46318.0</v>
      </c>
      <c r="B41614" s="221">
        <v>16638.0</v>
      </c>
      <c r="C41614" s="221">
        <v>23.0</v>
      </c>
    </row>
    <row r="41615">
      <c r="A41615" s="221">
        <v>46318.0</v>
      </c>
      <c r="B41615" s="221">
        <v>16643.0</v>
      </c>
      <c r="C41615" s="221">
        <v>12.0</v>
      </c>
    </row>
    <row r="41616">
      <c r="A41616" s="221">
        <v>46318.0</v>
      </c>
      <c r="B41616" s="221">
        <v>16653.0</v>
      </c>
      <c r="C41616" s="221">
        <v>25.0</v>
      </c>
    </row>
    <row r="41617">
      <c r="A41617" s="221">
        <v>46319.0</v>
      </c>
      <c r="B41617" s="221">
        <v>38.0</v>
      </c>
      <c r="C41617" s="221">
        <v>100.0</v>
      </c>
    </row>
    <row r="41618">
      <c r="A41618" s="221">
        <v>46319.0</v>
      </c>
      <c r="B41618" s="221">
        <v>39.0</v>
      </c>
      <c r="C41618" s="221">
        <v>200.0</v>
      </c>
    </row>
    <row r="41619">
      <c r="A41619" s="221">
        <v>46319.0</v>
      </c>
      <c r="B41619" s="221">
        <v>40.0</v>
      </c>
      <c r="C41619" s="221">
        <v>400.0</v>
      </c>
    </row>
    <row r="41620">
      <c r="A41620" s="221">
        <v>46319.0</v>
      </c>
      <c r="B41620" s="221">
        <v>16636.0</v>
      </c>
      <c r="C41620" s="221">
        <v>40.0</v>
      </c>
    </row>
    <row r="41621">
      <c r="A41621" s="221">
        <v>46319.0</v>
      </c>
      <c r="B41621" s="221">
        <v>16638.0</v>
      </c>
      <c r="C41621" s="221">
        <v>40.0</v>
      </c>
    </row>
    <row r="41622">
      <c r="A41622" s="221">
        <v>46319.0</v>
      </c>
      <c r="B41622" s="221">
        <v>16643.0</v>
      </c>
      <c r="C41622" s="221">
        <v>20.0</v>
      </c>
    </row>
    <row r="41623">
      <c r="A41623" s="221">
        <v>46319.0</v>
      </c>
      <c r="B41623" s="221">
        <v>16653.0</v>
      </c>
      <c r="C41623" s="221">
        <v>44.0</v>
      </c>
    </row>
    <row r="41624">
      <c r="A41624" s="221">
        <v>46323.0</v>
      </c>
      <c r="B41624" s="221">
        <v>25589.0</v>
      </c>
      <c r="C41624" s="221">
        <v>1600.0</v>
      </c>
    </row>
    <row r="41625">
      <c r="A41625" s="221">
        <v>46323.0</v>
      </c>
      <c r="B41625" s="221">
        <v>25591.0</v>
      </c>
      <c r="C41625" s="221">
        <v>1600.0</v>
      </c>
    </row>
    <row r="41626">
      <c r="A41626" s="221">
        <v>46323.0</v>
      </c>
      <c r="B41626" s="221">
        <v>25592.0</v>
      </c>
      <c r="C41626" s="221">
        <v>3200.0</v>
      </c>
    </row>
    <row r="41627">
      <c r="A41627" s="221">
        <v>46323.0</v>
      </c>
      <c r="B41627" s="221">
        <v>25594.0</v>
      </c>
      <c r="C41627" s="221">
        <v>1600.0</v>
      </c>
    </row>
    <row r="41628">
      <c r="A41628" s="221">
        <v>46323.0</v>
      </c>
      <c r="B41628" s="221">
        <v>25597.0</v>
      </c>
      <c r="C41628" s="221">
        <v>1600.0</v>
      </c>
    </row>
    <row r="41629">
      <c r="A41629" s="221">
        <v>46323.0</v>
      </c>
      <c r="B41629" s="221">
        <v>25599.0</v>
      </c>
      <c r="C41629" s="221">
        <v>3200.0</v>
      </c>
    </row>
    <row r="41630">
      <c r="A41630" s="221">
        <v>46323.0</v>
      </c>
      <c r="B41630" s="221">
        <v>25600.0</v>
      </c>
      <c r="C41630" s="221">
        <v>1600.0</v>
      </c>
    </row>
    <row r="41631">
      <c r="A41631" s="221">
        <v>46323.0</v>
      </c>
      <c r="B41631" s="221">
        <v>25601.0</v>
      </c>
      <c r="C41631" s="221">
        <v>1600.0</v>
      </c>
    </row>
    <row r="41632">
      <c r="A41632" s="221">
        <v>46323.0</v>
      </c>
      <c r="B41632" s="221">
        <v>25603.0</v>
      </c>
      <c r="C41632" s="221">
        <v>1600.0</v>
      </c>
    </row>
    <row r="41633">
      <c r="A41633" s="221">
        <v>46323.0</v>
      </c>
      <c r="B41633" s="221">
        <v>25605.0</v>
      </c>
      <c r="C41633" s="221">
        <v>1600.0</v>
      </c>
    </row>
    <row r="41634">
      <c r="A41634" s="221">
        <v>46324.0</v>
      </c>
      <c r="B41634" s="221">
        <v>25608.0</v>
      </c>
      <c r="C41634" s="221">
        <v>16.0</v>
      </c>
    </row>
    <row r="41635">
      <c r="A41635" s="221">
        <v>46324.0</v>
      </c>
      <c r="B41635" s="221">
        <v>25609.0</v>
      </c>
      <c r="C41635" s="221">
        <v>28.0</v>
      </c>
    </row>
    <row r="41636">
      <c r="A41636" s="221">
        <v>46324.0</v>
      </c>
      <c r="B41636" s="221">
        <v>25610.0</v>
      </c>
      <c r="C41636" s="221">
        <v>1200.0</v>
      </c>
    </row>
    <row r="41637">
      <c r="A41637" s="221">
        <v>46324.0</v>
      </c>
      <c r="B41637" s="221">
        <v>25613.0</v>
      </c>
      <c r="C41637" s="221">
        <v>760.0</v>
      </c>
    </row>
    <row r="41638">
      <c r="A41638" s="221">
        <v>46324.0</v>
      </c>
      <c r="B41638" s="221">
        <v>25616.0</v>
      </c>
      <c r="C41638" s="221">
        <v>1200.0</v>
      </c>
    </row>
    <row r="41639">
      <c r="A41639" s="221">
        <v>46324.0</v>
      </c>
      <c r="B41639" s="221">
        <v>25617.0</v>
      </c>
      <c r="C41639" s="221">
        <v>760.0</v>
      </c>
    </row>
    <row r="41640">
      <c r="A41640" s="221">
        <v>46324.0</v>
      </c>
      <c r="B41640" s="221">
        <v>25619.0</v>
      </c>
      <c r="C41640" s="221">
        <v>28.0</v>
      </c>
    </row>
    <row r="41641">
      <c r="A41641" s="221">
        <v>46324.0</v>
      </c>
      <c r="B41641" s="221">
        <v>25620.0</v>
      </c>
      <c r="C41641" s="221">
        <v>760.0</v>
      </c>
    </row>
    <row r="41642">
      <c r="A41642" s="221">
        <v>46324.0</v>
      </c>
      <c r="B41642" s="221">
        <v>25622.0</v>
      </c>
      <c r="C41642" s="221">
        <v>28.0</v>
      </c>
    </row>
    <row r="41643">
      <c r="A41643" s="221">
        <v>46324.0</v>
      </c>
      <c r="B41643" s="221">
        <v>25625.0</v>
      </c>
      <c r="C41643" s="221">
        <v>16.0</v>
      </c>
    </row>
    <row r="41644">
      <c r="A41644" s="221">
        <v>46325.0</v>
      </c>
      <c r="B41644" s="221">
        <v>25589.0</v>
      </c>
      <c r="C41644" s="221">
        <v>1600.0</v>
      </c>
    </row>
    <row r="41645">
      <c r="A41645" s="221">
        <v>46325.0</v>
      </c>
      <c r="B41645" s="221">
        <v>25591.0</v>
      </c>
      <c r="C41645" s="221">
        <v>1600.0</v>
      </c>
    </row>
    <row r="41646">
      <c r="A41646" s="221">
        <v>46325.0</v>
      </c>
      <c r="B41646" s="221">
        <v>25592.0</v>
      </c>
      <c r="C41646" s="221">
        <v>3200.0</v>
      </c>
    </row>
    <row r="41647">
      <c r="A41647" s="221">
        <v>46325.0</v>
      </c>
      <c r="B41647" s="221">
        <v>25594.0</v>
      </c>
      <c r="C41647" s="221">
        <v>1600.0</v>
      </c>
    </row>
    <row r="41648">
      <c r="A41648" s="221">
        <v>46325.0</v>
      </c>
      <c r="B41648" s="221">
        <v>25597.0</v>
      </c>
      <c r="C41648" s="221">
        <v>1600.0</v>
      </c>
    </row>
    <row r="41649">
      <c r="A41649" s="221">
        <v>46325.0</v>
      </c>
      <c r="B41649" s="221">
        <v>25599.0</v>
      </c>
      <c r="C41649" s="221">
        <v>3200.0</v>
      </c>
    </row>
    <row r="41650">
      <c r="A41650" s="221">
        <v>46325.0</v>
      </c>
      <c r="B41650" s="221">
        <v>25600.0</v>
      </c>
      <c r="C41650" s="221">
        <v>1600.0</v>
      </c>
    </row>
    <row r="41651">
      <c r="A41651" s="221">
        <v>46325.0</v>
      </c>
      <c r="B41651" s="221">
        <v>25601.0</v>
      </c>
      <c r="C41651" s="221">
        <v>1600.0</v>
      </c>
    </row>
    <row r="41652">
      <c r="A41652" s="221">
        <v>46325.0</v>
      </c>
      <c r="B41652" s="221">
        <v>25603.0</v>
      </c>
      <c r="C41652" s="221">
        <v>1600.0</v>
      </c>
    </row>
    <row r="41653">
      <c r="A41653" s="221">
        <v>46325.0</v>
      </c>
      <c r="B41653" s="221">
        <v>25605.0</v>
      </c>
      <c r="C41653" s="221">
        <v>1600.0</v>
      </c>
    </row>
    <row r="41654">
      <c r="A41654" s="221">
        <v>46326.0</v>
      </c>
      <c r="B41654" s="221">
        <v>25608.0</v>
      </c>
      <c r="C41654" s="221">
        <v>16.0</v>
      </c>
    </row>
    <row r="41655">
      <c r="A41655" s="221">
        <v>46326.0</v>
      </c>
      <c r="B41655" s="221">
        <v>25609.0</v>
      </c>
      <c r="C41655" s="221">
        <v>28.0</v>
      </c>
    </row>
    <row r="41656">
      <c r="A41656" s="221">
        <v>46326.0</v>
      </c>
      <c r="B41656" s="221">
        <v>25610.0</v>
      </c>
      <c r="C41656" s="221">
        <v>1200.0</v>
      </c>
    </row>
    <row r="41657">
      <c r="A41657" s="221">
        <v>46326.0</v>
      </c>
      <c r="B41657" s="221">
        <v>25613.0</v>
      </c>
      <c r="C41657" s="221">
        <v>760.0</v>
      </c>
    </row>
    <row r="41658">
      <c r="A41658" s="221">
        <v>46326.0</v>
      </c>
      <c r="B41658" s="221">
        <v>25616.0</v>
      </c>
      <c r="C41658" s="221">
        <v>1200.0</v>
      </c>
    </row>
    <row r="41659">
      <c r="A41659" s="221">
        <v>46326.0</v>
      </c>
      <c r="B41659" s="221">
        <v>25617.0</v>
      </c>
      <c r="C41659" s="221">
        <v>760.0</v>
      </c>
    </row>
    <row r="41660">
      <c r="A41660" s="221">
        <v>46326.0</v>
      </c>
      <c r="B41660" s="221">
        <v>25619.0</v>
      </c>
      <c r="C41660" s="221">
        <v>28.0</v>
      </c>
    </row>
    <row r="41661">
      <c r="A41661" s="221">
        <v>46326.0</v>
      </c>
      <c r="B41661" s="221">
        <v>25620.0</v>
      </c>
      <c r="C41661" s="221">
        <v>760.0</v>
      </c>
    </row>
    <row r="41662">
      <c r="A41662" s="221">
        <v>46326.0</v>
      </c>
      <c r="B41662" s="221">
        <v>25622.0</v>
      </c>
      <c r="C41662" s="221">
        <v>28.0</v>
      </c>
    </row>
    <row r="41663">
      <c r="A41663" s="221">
        <v>46326.0</v>
      </c>
      <c r="B41663" s="221">
        <v>25625.0</v>
      </c>
      <c r="C41663" s="221">
        <v>16.0</v>
      </c>
    </row>
    <row r="41664">
      <c r="A41664" s="221">
        <v>46327.0</v>
      </c>
      <c r="B41664" s="221">
        <v>25589.0</v>
      </c>
      <c r="C41664" s="221">
        <v>12000.0</v>
      </c>
    </row>
    <row r="41665">
      <c r="A41665" s="221">
        <v>46327.0</v>
      </c>
      <c r="B41665" s="221">
        <v>25591.0</v>
      </c>
      <c r="C41665" s="221">
        <v>12000.0</v>
      </c>
    </row>
    <row r="41666">
      <c r="A41666" s="221">
        <v>46327.0</v>
      </c>
      <c r="B41666" s="221">
        <v>25592.0</v>
      </c>
      <c r="C41666" s="221">
        <v>24000.0</v>
      </c>
    </row>
    <row r="41667">
      <c r="A41667" s="221">
        <v>46327.0</v>
      </c>
      <c r="B41667" s="221">
        <v>25594.0</v>
      </c>
      <c r="C41667" s="221">
        <v>12000.0</v>
      </c>
    </row>
    <row r="41668">
      <c r="A41668" s="221">
        <v>46327.0</v>
      </c>
      <c r="B41668" s="221">
        <v>25597.0</v>
      </c>
      <c r="C41668" s="221">
        <v>12000.0</v>
      </c>
    </row>
    <row r="41669">
      <c r="A41669" s="221">
        <v>46327.0</v>
      </c>
      <c r="B41669" s="221">
        <v>25599.0</v>
      </c>
      <c r="C41669" s="221">
        <v>24000.0</v>
      </c>
    </row>
    <row r="41670">
      <c r="A41670" s="221">
        <v>46327.0</v>
      </c>
      <c r="B41670" s="221">
        <v>25600.0</v>
      </c>
      <c r="C41670" s="221">
        <v>12000.0</v>
      </c>
    </row>
    <row r="41671">
      <c r="A41671" s="221">
        <v>46327.0</v>
      </c>
      <c r="B41671" s="221">
        <v>25601.0</v>
      </c>
      <c r="C41671" s="221">
        <v>12000.0</v>
      </c>
    </row>
    <row r="41672">
      <c r="A41672" s="221">
        <v>46327.0</v>
      </c>
      <c r="B41672" s="221">
        <v>25603.0</v>
      </c>
      <c r="C41672" s="221">
        <v>12000.0</v>
      </c>
    </row>
    <row r="41673">
      <c r="A41673" s="221">
        <v>46327.0</v>
      </c>
      <c r="B41673" s="221">
        <v>25605.0</v>
      </c>
      <c r="C41673" s="221">
        <v>12000.0</v>
      </c>
    </row>
    <row r="41674">
      <c r="A41674" s="221">
        <v>46328.0</v>
      </c>
      <c r="B41674" s="221">
        <v>25608.0</v>
      </c>
      <c r="C41674" s="221">
        <v>160.0</v>
      </c>
    </row>
    <row r="41675">
      <c r="A41675" s="221">
        <v>46328.0</v>
      </c>
      <c r="B41675" s="221">
        <v>25609.0</v>
      </c>
      <c r="C41675" s="221">
        <v>280.0</v>
      </c>
    </row>
    <row r="41676">
      <c r="A41676" s="221">
        <v>46328.0</v>
      </c>
      <c r="B41676" s="221">
        <v>25610.0</v>
      </c>
      <c r="C41676" s="221">
        <v>12000.0</v>
      </c>
    </row>
    <row r="41677">
      <c r="A41677" s="221">
        <v>46328.0</v>
      </c>
      <c r="B41677" s="221">
        <v>25613.0</v>
      </c>
      <c r="C41677" s="221">
        <v>7600.0</v>
      </c>
    </row>
    <row r="41678">
      <c r="A41678" s="221">
        <v>46328.0</v>
      </c>
      <c r="B41678" s="221">
        <v>25616.0</v>
      </c>
      <c r="C41678" s="221">
        <v>12000.0</v>
      </c>
    </row>
    <row r="41679">
      <c r="A41679" s="221">
        <v>46328.0</v>
      </c>
      <c r="B41679" s="221">
        <v>25617.0</v>
      </c>
      <c r="C41679" s="221">
        <v>7600.0</v>
      </c>
    </row>
    <row r="41680">
      <c r="A41680" s="221">
        <v>46328.0</v>
      </c>
      <c r="B41680" s="221">
        <v>25619.0</v>
      </c>
      <c r="C41680" s="221">
        <v>280.0</v>
      </c>
    </row>
    <row r="41681">
      <c r="A41681" s="221">
        <v>46328.0</v>
      </c>
      <c r="B41681" s="221">
        <v>25620.0</v>
      </c>
      <c r="C41681" s="221">
        <v>7600.0</v>
      </c>
    </row>
    <row r="41682">
      <c r="A41682" s="221">
        <v>46328.0</v>
      </c>
      <c r="B41682" s="221">
        <v>25622.0</v>
      </c>
      <c r="C41682" s="221">
        <v>280.0</v>
      </c>
    </row>
    <row r="41683">
      <c r="A41683" s="221">
        <v>46328.0</v>
      </c>
      <c r="B41683" s="221">
        <v>25625.0</v>
      </c>
      <c r="C41683" s="221">
        <v>160.0</v>
      </c>
    </row>
    <row r="41684">
      <c r="A41684" s="221">
        <v>46355.0</v>
      </c>
      <c r="B41684" s="221">
        <v>38.0</v>
      </c>
      <c r="C41684" s="221">
        <v>445.0</v>
      </c>
    </row>
    <row r="41685">
      <c r="A41685" s="221">
        <v>46356.0</v>
      </c>
      <c r="B41685" s="221">
        <v>38.0</v>
      </c>
      <c r="C41685" s="221">
        <v>445.0</v>
      </c>
    </row>
    <row r="41686">
      <c r="A41686" s="221">
        <v>46356.0</v>
      </c>
      <c r="B41686" s="221">
        <v>16682.0</v>
      </c>
      <c r="C41686" s="221">
        <v>27.0</v>
      </c>
    </row>
    <row r="41687">
      <c r="A41687" s="221">
        <v>46365.0</v>
      </c>
      <c r="B41687" s="221">
        <v>38.0</v>
      </c>
      <c r="C41687" s="221">
        <v>473.0</v>
      </c>
    </row>
    <row r="41688">
      <c r="A41688" s="221">
        <v>46366.0</v>
      </c>
      <c r="B41688" s="221">
        <v>38.0</v>
      </c>
      <c r="C41688" s="221">
        <v>473.0</v>
      </c>
    </row>
    <row r="41689">
      <c r="A41689" s="221">
        <v>46366.0</v>
      </c>
      <c r="B41689" s="221">
        <v>16682.0</v>
      </c>
      <c r="C41689" s="221">
        <v>28.0</v>
      </c>
    </row>
    <row r="41690">
      <c r="A41690" s="221">
        <v>46367.0</v>
      </c>
      <c r="B41690" s="221">
        <v>38.0</v>
      </c>
      <c r="C41690" s="221">
        <v>501.0</v>
      </c>
    </row>
    <row r="41691">
      <c r="A41691" s="221">
        <v>46368.0</v>
      </c>
      <c r="B41691" s="221">
        <v>38.0</v>
      </c>
      <c r="C41691" s="221">
        <v>501.0</v>
      </c>
    </row>
    <row r="41692">
      <c r="A41692" s="221">
        <v>46368.0</v>
      </c>
      <c r="B41692" s="221">
        <v>16682.0</v>
      </c>
      <c r="C41692" s="221">
        <v>29.0</v>
      </c>
    </row>
    <row r="41693">
      <c r="A41693" s="221">
        <v>46369.0</v>
      </c>
      <c r="B41693" s="221">
        <v>38.0</v>
      </c>
      <c r="C41693" s="221">
        <v>529.0</v>
      </c>
    </row>
    <row r="41694">
      <c r="A41694" s="221">
        <v>46370.0</v>
      </c>
      <c r="B41694" s="221">
        <v>38.0</v>
      </c>
      <c r="C41694" s="221">
        <v>529.0</v>
      </c>
    </row>
    <row r="41695">
      <c r="A41695" s="221">
        <v>46370.0</v>
      </c>
      <c r="B41695" s="221">
        <v>16682.0</v>
      </c>
      <c r="C41695" s="221">
        <v>30.0</v>
      </c>
    </row>
    <row r="41696">
      <c r="A41696" s="221">
        <v>46371.0</v>
      </c>
      <c r="B41696" s="221">
        <v>38.0</v>
      </c>
      <c r="C41696" s="221">
        <v>557.0</v>
      </c>
    </row>
    <row r="41697">
      <c r="A41697" s="221">
        <v>46372.0</v>
      </c>
      <c r="B41697" s="221">
        <v>38.0</v>
      </c>
      <c r="C41697" s="221">
        <v>557.0</v>
      </c>
    </row>
    <row r="41698">
      <c r="A41698" s="221">
        <v>46372.0</v>
      </c>
      <c r="B41698" s="221">
        <v>16682.0</v>
      </c>
      <c r="C41698" s="221">
        <v>31.0</v>
      </c>
    </row>
    <row r="41699">
      <c r="A41699" s="221">
        <v>46484.0</v>
      </c>
      <c r="B41699" s="221">
        <v>25588.0</v>
      </c>
      <c r="C41699" s="221">
        <v>1600.0</v>
      </c>
    </row>
    <row r="41700">
      <c r="A41700" s="221">
        <v>46484.0</v>
      </c>
      <c r="B41700" s="221">
        <v>25589.0</v>
      </c>
      <c r="C41700" s="221">
        <v>6400.0</v>
      </c>
    </row>
    <row r="41701">
      <c r="A41701" s="221">
        <v>46484.0</v>
      </c>
      <c r="B41701" s="221">
        <v>25590.0</v>
      </c>
      <c r="C41701" s="221">
        <v>1600.0</v>
      </c>
    </row>
    <row r="41702">
      <c r="A41702" s="221">
        <v>46484.0</v>
      </c>
      <c r="B41702" s="221">
        <v>25593.0</v>
      </c>
      <c r="C41702" s="221">
        <v>1600.0</v>
      </c>
    </row>
    <row r="41703">
      <c r="A41703" s="221">
        <v>46484.0</v>
      </c>
      <c r="B41703" s="221">
        <v>25594.0</v>
      </c>
      <c r="C41703" s="221">
        <v>1400.0</v>
      </c>
    </row>
    <row r="41704">
      <c r="A41704" s="221">
        <v>46484.0</v>
      </c>
      <c r="B41704" s="221">
        <v>25595.0</v>
      </c>
      <c r="C41704" s="221">
        <v>1600.0</v>
      </c>
    </row>
    <row r="41705">
      <c r="A41705" s="221">
        <v>46484.0</v>
      </c>
      <c r="B41705" s="221">
        <v>25599.0</v>
      </c>
      <c r="C41705" s="221">
        <v>1600.0</v>
      </c>
    </row>
    <row r="41706">
      <c r="A41706" s="221">
        <v>46484.0</v>
      </c>
      <c r="B41706" s="221">
        <v>25601.0</v>
      </c>
      <c r="C41706" s="221">
        <v>3200.0</v>
      </c>
    </row>
    <row r="41707">
      <c r="A41707" s="221">
        <v>46484.0</v>
      </c>
      <c r="B41707" s="221">
        <v>25605.0</v>
      </c>
      <c r="C41707" s="221">
        <v>3200.0</v>
      </c>
    </row>
    <row r="41708">
      <c r="A41708" s="221">
        <v>46484.0</v>
      </c>
      <c r="B41708" s="221">
        <v>25606.0</v>
      </c>
      <c r="C41708" s="221">
        <v>2800.0</v>
      </c>
    </row>
    <row r="41709">
      <c r="A41709" s="221">
        <v>46485.0</v>
      </c>
      <c r="B41709" s="221">
        <v>25607.0</v>
      </c>
      <c r="C41709" s="221">
        <v>760.0</v>
      </c>
    </row>
    <row r="41710">
      <c r="A41710" s="221">
        <v>46485.0</v>
      </c>
      <c r="B41710" s="221">
        <v>25609.0</v>
      </c>
      <c r="C41710" s="221">
        <v>16.0</v>
      </c>
    </row>
    <row r="41711">
      <c r="A41711" s="221">
        <v>46485.0</v>
      </c>
      <c r="B41711" s="221">
        <v>25610.0</v>
      </c>
      <c r="C41711" s="221">
        <v>1200.0</v>
      </c>
    </row>
    <row r="41712">
      <c r="A41712" s="221">
        <v>46485.0</v>
      </c>
      <c r="B41712" s="221">
        <v>25611.0</v>
      </c>
      <c r="C41712" s="221">
        <v>200.0</v>
      </c>
    </row>
    <row r="41713">
      <c r="A41713" s="221">
        <v>46485.0</v>
      </c>
      <c r="B41713" s="221">
        <v>25612.0</v>
      </c>
      <c r="C41713" s="221">
        <v>760.0</v>
      </c>
    </row>
    <row r="41714">
      <c r="A41714" s="221">
        <v>46485.0</v>
      </c>
      <c r="B41714" s="221">
        <v>25613.0</v>
      </c>
      <c r="C41714" s="221">
        <v>28.0</v>
      </c>
    </row>
    <row r="41715">
      <c r="A41715" s="221">
        <v>46485.0</v>
      </c>
      <c r="B41715" s="221">
        <v>25614.0</v>
      </c>
      <c r="C41715" s="221">
        <v>16.0</v>
      </c>
    </row>
    <row r="41716">
      <c r="A41716" s="221">
        <v>46485.0</v>
      </c>
      <c r="B41716" s="221">
        <v>25616.0</v>
      </c>
      <c r="C41716" s="221">
        <v>1200.0</v>
      </c>
    </row>
    <row r="41717">
      <c r="A41717" s="221">
        <v>46485.0</v>
      </c>
      <c r="B41717" s="221">
        <v>25618.0</v>
      </c>
      <c r="C41717" s="221">
        <v>1200.0</v>
      </c>
    </row>
    <row r="41718">
      <c r="A41718" s="221">
        <v>46485.0</v>
      </c>
      <c r="B41718" s="221">
        <v>25624.0</v>
      </c>
      <c r="C41718" s="221">
        <v>28.0</v>
      </c>
    </row>
    <row r="41719">
      <c r="A41719" s="221">
        <v>46486.0</v>
      </c>
      <c r="B41719" s="221">
        <v>25588.0</v>
      </c>
      <c r="C41719" s="221">
        <v>1600.0</v>
      </c>
    </row>
    <row r="41720">
      <c r="A41720" s="221">
        <v>46486.0</v>
      </c>
      <c r="B41720" s="221">
        <v>25589.0</v>
      </c>
      <c r="C41720" s="221">
        <v>6400.0</v>
      </c>
    </row>
    <row r="41721">
      <c r="A41721" s="221">
        <v>46486.0</v>
      </c>
      <c r="B41721" s="221">
        <v>25590.0</v>
      </c>
      <c r="C41721" s="221">
        <v>1600.0</v>
      </c>
    </row>
    <row r="41722">
      <c r="A41722" s="221">
        <v>46486.0</v>
      </c>
      <c r="B41722" s="221">
        <v>25593.0</v>
      </c>
      <c r="C41722" s="221">
        <v>1600.0</v>
      </c>
    </row>
    <row r="41723">
      <c r="A41723" s="221">
        <v>46486.0</v>
      </c>
      <c r="B41723" s="221">
        <v>25594.0</v>
      </c>
      <c r="C41723" s="221">
        <v>1400.0</v>
      </c>
    </row>
    <row r="41724">
      <c r="A41724" s="221">
        <v>46486.0</v>
      </c>
      <c r="B41724" s="221">
        <v>25595.0</v>
      </c>
      <c r="C41724" s="221">
        <v>1600.0</v>
      </c>
    </row>
    <row r="41725">
      <c r="A41725" s="221">
        <v>46486.0</v>
      </c>
      <c r="B41725" s="221">
        <v>25599.0</v>
      </c>
      <c r="C41725" s="221">
        <v>1600.0</v>
      </c>
    </row>
    <row r="41726">
      <c r="A41726" s="221">
        <v>46486.0</v>
      </c>
      <c r="B41726" s="221">
        <v>25601.0</v>
      </c>
      <c r="C41726" s="221">
        <v>3200.0</v>
      </c>
    </row>
    <row r="41727">
      <c r="A41727" s="221">
        <v>46486.0</v>
      </c>
      <c r="B41727" s="221">
        <v>25605.0</v>
      </c>
      <c r="C41727" s="221">
        <v>3200.0</v>
      </c>
    </row>
    <row r="41728">
      <c r="A41728" s="221">
        <v>46486.0</v>
      </c>
      <c r="B41728" s="221">
        <v>25606.0</v>
      </c>
      <c r="C41728" s="221">
        <v>2800.0</v>
      </c>
    </row>
    <row r="41729">
      <c r="A41729" s="221">
        <v>46487.0</v>
      </c>
      <c r="B41729" s="221">
        <v>25607.0</v>
      </c>
      <c r="C41729" s="221">
        <v>760.0</v>
      </c>
    </row>
    <row r="41730">
      <c r="A41730" s="221">
        <v>46487.0</v>
      </c>
      <c r="B41730" s="221">
        <v>25609.0</v>
      </c>
      <c r="C41730" s="221">
        <v>16.0</v>
      </c>
    </row>
    <row r="41731">
      <c r="A41731" s="221">
        <v>46487.0</v>
      </c>
      <c r="B41731" s="221">
        <v>25610.0</v>
      </c>
      <c r="C41731" s="221">
        <v>1200.0</v>
      </c>
    </row>
    <row r="41732">
      <c r="A41732" s="221">
        <v>46487.0</v>
      </c>
      <c r="B41732" s="221">
        <v>25611.0</v>
      </c>
      <c r="C41732" s="221">
        <v>200.0</v>
      </c>
    </row>
    <row r="41733">
      <c r="A41733" s="221">
        <v>46487.0</v>
      </c>
      <c r="B41733" s="221">
        <v>25612.0</v>
      </c>
      <c r="C41733" s="221">
        <v>760.0</v>
      </c>
    </row>
    <row r="41734">
      <c r="A41734" s="221">
        <v>46487.0</v>
      </c>
      <c r="B41734" s="221">
        <v>25613.0</v>
      </c>
      <c r="C41734" s="221">
        <v>28.0</v>
      </c>
    </row>
    <row r="41735">
      <c r="A41735" s="221">
        <v>46487.0</v>
      </c>
      <c r="B41735" s="221">
        <v>25614.0</v>
      </c>
      <c r="C41735" s="221">
        <v>16.0</v>
      </c>
    </row>
    <row r="41736">
      <c r="A41736" s="221">
        <v>46487.0</v>
      </c>
      <c r="B41736" s="221">
        <v>25616.0</v>
      </c>
      <c r="C41736" s="221">
        <v>1200.0</v>
      </c>
    </row>
    <row r="41737">
      <c r="A41737" s="221">
        <v>46487.0</v>
      </c>
      <c r="B41737" s="221">
        <v>25618.0</v>
      </c>
      <c r="C41737" s="221">
        <v>1200.0</v>
      </c>
    </row>
    <row r="41738">
      <c r="A41738" s="221">
        <v>46487.0</v>
      </c>
      <c r="B41738" s="221">
        <v>25624.0</v>
      </c>
      <c r="C41738" s="221">
        <v>28.0</v>
      </c>
    </row>
    <row r="41739">
      <c r="A41739" s="221">
        <v>46488.0</v>
      </c>
      <c r="B41739" s="221">
        <v>25588.0</v>
      </c>
      <c r="C41739" s="221">
        <v>1600.0</v>
      </c>
    </row>
    <row r="41740">
      <c r="A41740" s="221">
        <v>46488.0</v>
      </c>
      <c r="B41740" s="221">
        <v>25589.0</v>
      </c>
      <c r="C41740" s="221">
        <v>6400.0</v>
      </c>
    </row>
    <row r="41741">
      <c r="A41741" s="221">
        <v>46488.0</v>
      </c>
      <c r="B41741" s="221">
        <v>25590.0</v>
      </c>
      <c r="C41741" s="221">
        <v>1600.0</v>
      </c>
    </row>
    <row r="41742">
      <c r="A41742" s="221">
        <v>46488.0</v>
      </c>
      <c r="B41742" s="221">
        <v>25593.0</v>
      </c>
      <c r="C41742" s="221">
        <v>1600.0</v>
      </c>
    </row>
    <row r="41743">
      <c r="A41743" s="221">
        <v>46488.0</v>
      </c>
      <c r="B41743" s="221">
        <v>25594.0</v>
      </c>
      <c r="C41743" s="221">
        <v>1400.0</v>
      </c>
    </row>
    <row r="41744">
      <c r="A41744" s="221">
        <v>46488.0</v>
      </c>
      <c r="B41744" s="221">
        <v>25595.0</v>
      </c>
      <c r="C41744" s="221">
        <v>1600.0</v>
      </c>
    </row>
    <row r="41745">
      <c r="A41745" s="221">
        <v>46488.0</v>
      </c>
      <c r="B41745" s="221">
        <v>25599.0</v>
      </c>
      <c r="C41745" s="221">
        <v>1600.0</v>
      </c>
    </row>
    <row r="41746">
      <c r="A41746" s="221">
        <v>46488.0</v>
      </c>
      <c r="B41746" s="221">
        <v>25601.0</v>
      </c>
      <c r="C41746" s="221">
        <v>3200.0</v>
      </c>
    </row>
    <row r="41747">
      <c r="A41747" s="221">
        <v>46488.0</v>
      </c>
      <c r="B41747" s="221">
        <v>25605.0</v>
      </c>
      <c r="C41747" s="221">
        <v>3200.0</v>
      </c>
    </row>
    <row r="41748">
      <c r="A41748" s="221">
        <v>46488.0</v>
      </c>
      <c r="B41748" s="221">
        <v>25606.0</v>
      </c>
      <c r="C41748" s="221">
        <v>2800.0</v>
      </c>
    </row>
    <row r="41749">
      <c r="A41749" s="221">
        <v>46489.0</v>
      </c>
      <c r="B41749" s="221">
        <v>25607.0</v>
      </c>
      <c r="C41749" s="221">
        <v>760.0</v>
      </c>
    </row>
    <row r="41750">
      <c r="A41750" s="221">
        <v>46489.0</v>
      </c>
      <c r="B41750" s="221">
        <v>25609.0</v>
      </c>
      <c r="C41750" s="221">
        <v>16.0</v>
      </c>
    </row>
    <row r="41751">
      <c r="A41751" s="221">
        <v>46489.0</v>
      </c>
      <c r="B41751" s="221">
        <v>25610.0</v>
      </c>
      <c r="C41751" s="221">
        <v>1200.0</v>
      </c>
    </row>
    <row r="41752">
      <c r="A41752" s="221">
        <v>46489.0</v>
      </c>
      <c r="B41752" s="221">
        <v>25611.0</v>
      </c>
      <c r="C41752" s="221">
        <v>200.0</v>
      </c>
    </row>
    <row r="41753">
      <c r="A41753" s="221">
        <v>46489.0</v>
      </c>
      <c r="B41753" s="221">
        <v>25612.0</v>
      </c>
      <c r="C41753" s="221">
        <v>760.0</v>
      </c>
    </row>
    <row r="41754">
      <c r="A41754" s="221">
        <v>46489.0</v>
      </c>
      <c r="B41754" s="221">
        <v>25613.0</v>
      </c>
      <c r="C41754" s="221">
        <v>28.0</v>
      </c>
    </row>
    <row r="41755">
      <c r="A41755" s="221">
        <v>46489.0</v>
      </c>
      <c r="B41755" s="221">
        <v>25614.0</v>
      </c>
      <c r="C41755" s="221">
        <v>16.0</v>
      </c>
    </row>
    <row r="41756">
      <c r="A41756" s="221">
        <v>46489.0</v>
      </c>
      <c r="B41756" s="221">
        <v>25616.0</v>
      </c>
      <c r="C41756" s="221">
        <v>1200.0</v>
      </c>
    </row>
    <row r="41757">
      <c r="A41757" s="221">
        <v>46489.0</v>
      </c>
      <c r="B41757" s="221">
        <v>25618.0</v>
      </c>
      <c r="C41757" s="221">
        <v>1200.0</v>
      </c>
    </row>
    <row r="41758">
      <c r="A41758" s="221">
        <v>46489.0</v>
      </c>
      <c r="B41758" s="221">
        <v>25624.0</v>
      </c>
      <c r="C41758" s="221">
        <v>28.0</v>
      </c>
    </row>
    <row r="41759">
      <c r="A41759" s="221">
        <v>46490.0</v>
      </c>
      <c r="B41759" s="221">
        <v>25588.0</v>
      </c>
      <c r="C41759" s="221">
        <v>1600.0</v>
      </c>
    </row>
    <row r="41760">
      <c r="A41760" s="221">
        <v>46490.0</v>
      </c>
      <c r="B41760" s="221">
        <v>25589.0</v>
      </c>
      <c r="C41760" s="221">
        <v>6400.0</v>
      </c>
    </row>
    <row r="41761">
      <c r="A41761" s="221">
        <v>46490.0</v>
      </c>
      <c r="B41761" s="221">
        <v>25590.0</v>
      </c>
      <c r="C41761" s="221">
        <v>1600.0</v>
      </c>
    </row>
    <row r="41762">
      <c r="A41762" s="221">
        <v>46490.0</v>
      </c>
      <c r="B41762" s="221">
        <v>25593.0</v>
      </c>
      <c r="C41762" s="221">
        <v>1600.0</v>
      </c>
    </row>
    <row r="41763">
      <c r="A41763" s="221">
        <v>46490.0</v>
      </c>
      <c r="B41763" s="221">
        <v>25594.0</v>
      </c>
      <c r="C41763" s="221">
        <v>1400.0</v>
      </c>
    </row>
    <row r="41764">
      <c r="A41764" s="221">
        <v>46490.0</v>
      </c>
      <c r="B41764" s="221">
        <v>25595.0</v>
      </c>
      <c r="C41764" s="221">
        <v>1600.0</v>
      </c>
    </row>
    <row r="41765">
      <c r="A41765" s="221">
        <v>46490.0</v>
      </c>
      <c r="B41765" s="221">
        <v>25599.0</v>
      </c>
      <c r="C41765" s="221">
        <v>1600.0</v>
      </c>
    </row>
    <row r="41766">
      <c r="A41766" s="221">
        <v>46490.0</v>
      </c>
      <c r="B41766" s="221">
        <v>25601.0</v>
      </c>
      <c r="C41766" s="221">
        <v>3200.0</v>
      </c>
    </row>
    <row r="41767">
      <c r="A41767" s="221">
        <v>46490.0</v>
      </c>
      <c r="B41767" s="221">
        <v>25605.0</v>
      </c>
      <c r="C41767" s="221">
        <v>3200.0</v>
      </c>
    </row>
    <row r="41768">
      <c r="A41768" s="221">
        <v>46490.0</v>
      </c>
      <c r="B41768" s="221">
        <v>25606.0</v>
      </c>
      <c r="C41768" s="221">
        <v>2800.0</v>
      </c>
    </row>
    <row r="41769">
      <c r="A41769" s="221">
        <v>46491.0</v>
      </c>
      <c r="B41769" s="221">
        <v>25607.0</v>
      </c>
      <c r="C41769" s="221">
        <v>760.0</v>
      </c>
    </row>
    <row r="41770">
      <c r="A41770" s="221">
        <v>46491.0</v>
      </c>
      <c r="B41770" s="221">
        <v>25609.0</v>
      </c>
      <c r="C41770" s="221">
        <v>16.0</v>
      </c>
    </row>
    <row r="41771">
      <c r="A41771" s="221">
        <v>46491.0</v>
      </c>
      <c r="B41771" s="221">
        <v>25610.0</v>
      </c>
      <c r="C41771" s="221">
        <v>1200.0</v>
      </c>
    </row>
    <row r="41772">
      <c r="A41772" s="221">
        <v>46491.0</v>
      </c>
      <c r="B41772" s="221">
        <v>25611.0</v>
      </c>
      <c r="C41772" s="221">
        <v>200.0</v>
      </c>
    </row>
    <row r="41773">
      <c r="A41773" s="221">
        <v>46491.0</v>
      </c>
      <c r="B41773" s="221">
        <v>25612.0</v>
      </c>
      <c r="C41773" s="221">
        <v>760.0</v>
      </c>
    </row>
    <row r="41774">
      <c r="A41774" s="221">
        <v>46491.0</v>
      </c>
      <c r="B41774" s="221">
        <v>25613.0</v>
      </c>
      <c r="C41774" s="221">
        <v>28.0</v>
      </c>
    </row>
    <row r="41775">
      <c r="A41775" s="221">
        <v>46491.0</v>
      </c>
      <c r="B41775" s="221">
        <v>25614.0</v>
      </c>
      <c r="C41775" s="221">
        <v>16.0</v>
      </c>
    </row>
    <row r="41776">
      <c r="A41776" s="221">
        <v>46491.0</v>
      </c>
      <c r="B41776" s="221">
        <v>25616.0</v>
      </c>
      <c r="C41776" s="221">
        <v>1200.0</v>
      </c>
    </row>
    <row r="41777">
      <c r="A41777" s="221">
        <v>46491.0</v>
      </c>
      <c r="B41777" s="221">
        <v>25618.0</v>
      </c>
      <c r="C41777" s="221">
        <v>1200.0</v>
      </c>
    </row>
    <row r="41778">
      <c r="A41778" s="221">
        <v>46491.0</v>
      </c>
      <c r="B41778" s="221">
        <v>25624.0</v>
      </c>
      <c r="C41778" s="221">
        <v>28.0</v>
      </c>
    </row>
    <row r="41779">
      <c r="A41779" s="221">
        <v>46492.0</v>
      </c>
      <c r="B41779" s="221">
        <v>25588.0</v>
      </c>
      <c r="C41779" s="221">
        <v>1600.0</v>
      </c>
    </row>
    <row r="41780">
      <c r="A41780" s="221">
        <v>46492.0</v>
      </c>
      <c r="B41780" s="221">
        <v>25589.0</v>
      </c>
      <c r="C41780" s="221">
        <v>6400.0</v>
      </c>
    </row>
    <row r="41781">
      <c r="A41781" s="221">
        <v>46492.0</v>
      </c>
      <c r="B41781" s="221">
        <v>25590.0</v>
      </c>
      <c r="C41781" s="221">
        <v>1600.0</v>
      </c>
    </row>
    <row r="41782">
      <c r="A41782" s="221">
        <v>46492.0</v>
      </c>
      <c r="B41782" s="221">
        <v>25593.0</v>
      </c>
      <c r="C41782" s="221">
        <v>1600.0</v>
      </c>
    </row>
    <row r="41783">
      <c r="A41783" s="221">
        <v>46492.0</v>
      </c>
      <c r="B41783" s="221">
        <v>25594.0</v>
      </c>
      <c r="C41783" s="221">
        <v>1400.0</v>
      </c>
    </row>
    <row r="41784">
      <c r="A41784" s="221">
        <v>46492.0</v>
      </c>
      <c r="B41784" s="221">
        <v>25595.0</v>
      </c>
      <c r="C41784" s="221">
        <v>1600.0</v>
      </c>
    </row>
    <row r="41785">
      <c r="A41785" s="221">
        <v>46492.0</v>
      </c>
      <c r="B41785" s="221">
        <v>25599.0</v>
      </c>
      <c r="C41785" s="221">
        <v>1600.0</v>
      </c>
    </row>
    <row r="41786">
      <c r="A41786" s="221">
        <v>46492.0</v>
      </c>
      <c r="B41786" s="221">
        <v>25601.0</v>
      </c>
      <c r="C41786" s="221">
        <v>3200.0</v>
      </c>
    </row>
    <row r="41787">
      <c r="A41787" s="221">
        <v>46492.0</v>
      </c>
      <c r="B41787" s="221">
        <v>25605.0</v>
      </c>
      <c r="C41787" s="221">
        <v>3200.0</v>
      </c>
    </row>
    <row r="41788">
      <c r="A41788" s="221">
        <v>46492.0</v>
      </c>
      <c r="B41788" s="221">
        <v>25606.0</v>
      </c>
      <c r="C41788" s="221">
        <v>2800.0</v>
      </c>
    </row>
    <row r="41789">
      <c r="A41789" s="221">
        <v>46493.0</v>
      </c>
      <c r="B41789" s="221">
        <v>25607.0</v>
      </c>
      <c r="C41789" s="221">
        <v>760.0</v>
      </c>
    </row>
    <row r="41790">
      <c r="A41790" s="221">
        <v>46493.0</v>
      </c>
      <c r="B41790" s="221">
        <v>25609.0</v>
      </c>
      <c r="C41790" s="221">
        <v>16.0</v>
      </c>
    </row>
    <row r="41791">
      <c r="A41791" s="221">
        <v>46493.0</v>
      </c>
      <c r="B41791" s="221">
        <v>25610.0</v>
      </c>
      <c r="C41791" s="221">
        <v>1200.0</v>
      </c>
    </row>
    <row r="41792">
      <c r="A41792" s="221">
        <v>46493.0</v>
      </c>
      <c r="B41792" s="221">
        <v>25611.0</v>
      </c>
      <c r="C41792" s="221">
        <v>200.0</v>
      </c>
    </row>
    <row r="41793">
      <c r="A41793" s="221">
        <v>46493.0</v>
      </c>
      <c r="B41793" s="221">
        <v>25612.0</v>
      </c>
      <c r="C41793" s="221">
        <v>760.0</v>
      </c>
    </row>
    <row r="41794">
      <c r="A41794" s="221">
        <v>46493.0</v>
      </c>
      <c r="B41794" s="221">
        <v>25613.0</v>
      </c>
      <c r="C41794" s="221">
        <v>28.0</v>
      </c>
    </row>
    <row r="41795">
      <c r="A41795" s="221">
        <v>46493.0</v>
      </c>
      <c r="B41795" s="221">
        <v>25614.0</v>
      </c>
      <c r="C41795" s="221">
        <v>16.0</v>
      </c>
    </row>
    <row r="41796">
      <c r="A41796" s="221">
        <v>46493.0</v>
      </c>
      <c r="B41796" s="221">
        <v>25616.0</v>
      </c>
      <c r="C41796" s="221">
        <v>1200.0</v>
      </c>
    </row>
    <row r="41797">
      <c r="A41797" s="221">
        <v>46493.0</v>
      </c>
      <c r="B41797" s="221">
        <v>25618.0</v>
      </c>
      <c r="C41797" s="221">
        <v>1200.0</v>
      </c>
    </row>
    <row r="41798">
      <c r="A41798" s="221">
        <v>46493.0</v>
      </c>
      <c r="B41798" s="221">
        <v>25624.0</v>
      </c>
      <c r="C41798" s="221">
        <v>28.0</v>
      </c>
    </row>
    <row r="41799">
      <c r="A41799" s="221">
        <v>46494.0</v>
      </c>
      <c r="B41799" s="221">
        <v>25588.0</v>
      </c>
      <c r="C41799" s="221">
        <v>1600.0</v>
      </c>
    </row>
    <row r="41800">
      <c r="A41800" s="221">
        <v>46494.0</v>
      </c>
      <c r="B41800" s="221">
        <v>25589.0</v>
      </c>
      <c r="C41800" s="221">
        <v>6400.0</v>
      </c>
    </row>
    <row r="41801">
      <c r="A41801" s="221">
        <v>46494.0</v>
      </c>
      <c r="B41801" s="221">
        <v>25590.0</v>
      </c>
      <c r="C41801" s="221">
        <v>1600.0</v>
      </c>
    </row>
    <row r="41802">
      <c r="A41802" s="221">
        <v>46494.0</v>
      </c>
      <c r="B41802" s="221">
        <v>25593.0</v>
      </c>
      <c r="C41802" s="221">
        <v>1600.0</v>
      </c>
    </row>
    <row r="41803">
      <c r="A41803" s="221">
        <v>46494.0</v>
      </c>
      <c r="B41803" s="221">
        <v>25594.0</v>
      </c>
      <c r="C41803" s="221">
        <v>1400.0</v>
      </c>
    </row>
    <row r="41804">
      <c r="A41804" s="221">
        <v>46494.0</v>
      </c>
      <c r="B41804" s="221">
        <v>25595.0</v>
      </c>
      <c r="C41804" s="221">
        <v>1600.0</v>
      </c>
    </row>
    <row r="41805">
      <c r="A41805" s="221">
        <v>46494.0</v>
      </c>
      <c r="B41805" s="221">
        <v>25599.0</v>
      </c>
      <c r="C41805" s="221">
        <v>1600.0</v>
      </c>
    </row>
    <row r="41806">
      <c r="A41806" s="221">
        <v>46494.0</v>
      </c>
      <c r="B41806" s="221">
        <v>25601.0</v>
      </c>
      <c r="C41806" s="221">
        <v>3200.0</v>
      </c>
    </row>
    <row r="41807">
      <c r="A41807" s="221">
        <v>46494.0</v>
      </c>
      <c r="B41807" s="221">
        <v>25605.0</v>
      </c>
      <c r="C41807" s="221">
        <v>3200.0</v>
      </c>
    </row>
    <row r="41808">
      <c r="A41808" s="221">
        <v>46494.0</v>
      </c>
      <c r="B41808" s="221">
        <v>25606.0</v>
      </c>
      <c r="C41808" s="221">
        <v>2800.0</v>
      </c>
    </row>
    <row r="41809">
      <c r="A41809" s="221">
        <v>46495.0</v>
      </c>
      <c r="B41809" s="221">
        <v>25607.0</v>
      </c>
      <c r="C41809" s="221">
        <v>760.0</v>
      </c>
    </row>
    <row r="41810">
      <c r="A41810" s="221">
        <v>46495.0</v>
      </c>
      <c r="B41810" s="221">
        <v>25609.0</v>
      </c>
      <c r="C41810" s="221">
        <v>16.0</v>
      </c>
    </row>
    <row r="41811">
      <c r="A41811" s="221">
        <v>46495.0</v>
      </c>
      <c r="B41811" s="221">
        <v>25610.0</v>
      </c>
      <c r="C41811" s="221">
        <v>1200.0</v>
      </c>
    </row>
    <row r="41812">
      <c r="A41812" s="221">
        <v>46495.0</v>
      </c>
      <c r="B41812" s="221">
        <v>25611.0</v>
      </c>
      <c r="C41812" s="221">
        <v>200.0</v>
      </c>
    </row>
    <row r="41813">
      <c r="A41813" s="221">
        <v>46495.0</v>
      </c>
      <c r="B41813" s="221">
        <v>25612.0</v>
      </c>
      <c r="C41813" s="221">
        <v>760.0</v>
      </c>
    </row>
    <row r="41814">
      <c r="A41814" s="221">
        <v>46495.0</v>
      </c>
      <c r="B41814" s="221">
        <v>25613.0</v>
      </c>
      <c r="C41814" s="221">
        <v>28.0</v>
      </c>
    </row>
    <row r="41815">
      <c r="A41815" s="221">
        <v>46495.0</v>
      </c>
      <c r="B41815" s="221">
        <v>25614.0</v>
      </c>
      <c r="C41815" s="221">
        <v>16.0</v>
      </c>
    </row>
    <row r="41816">
      <c r="A41816" s="221">
        <v>46495.0</v>
      </c>
      <c r="B41816" s="221">
        <v>25616.0</v>
      </c>
      <c r="C41816" s="221">
        <v>1200.0</v>
      </c>
    </row>
    <row r="41817">
      <c r="A41817" s="221">
        <v>46495.0</v>
      </c>
      <c r="B41817" s="221">
        <v>25618.0</v>
      </c>
      <c r="C41817" s="221">
        <v>1200.0</v>
      </c>
    </row>
    <row r="41818">
      <c r="A41818" s="221">
        <v>46495.0</v>
      </c>
      <c r="B41818" s="221">
        <v>25624.0</v>
      </c>
      <c r="C41818" s="221">
        <v>28.0</v>
      </c>
    </row>
    <row r="41819">
      <c r="A41819" s="221">
        <v>46496.0</v>
      </c>
      <c r="B41819" s="221">
        <v>25588.0</v>
      </c>
      <c r="C41819" s="221">
        <v>12000.0</v>
      </c>
    </row>
    <row r="41820">
      <c r="A41820" s="221">
        <v>46496.0</v>
      </c>
      <c r="B41820" s="221">
        <v>25589.0</v>
      </c>
      <c r="C41820" s="221">
        <v>48000.0</v>
      </c>
    </row>
    <row r="41821">
      <c r="A41821" s="221">
        <v>46496.0</v>
      </c>
      <c r="B41821" s="221">
        <v>25590.0</v>
      </c>
      <c r="C41821" s="221">
        <v>12000.0</v>
      </c>
    </row>
    <row r="41822">
      <c r="A41822" s="221">
        <v>46496.0</v>
      </c>
      <c r="B41822" s="221">
        <v>25593.0</v>
      </c>
      <c r="C41822" s="221">
        <v>12000.0</v>
      </c>
    </row>
    <row r="41823">
      <c r="A41823" s="221">
        <v>46496.0</v>
      </c>
      <c r="B41823" s="221">
        <v>25594.0</v>
      </c>
      <c r="C41823" s="221">
        <v>10500.0</v>
      </c>
    </row>
    <row r="41824">
      <c r="A41824" s="221">
        <v>46496.0</v>
      </c>
      <c r="B41824" s="221">
        <v>25595.0</v>
      </c>
      <c r="C41824" s="221">
        <v>12000.0</v>
      </c>
    </row>
    <row r="41825">
      <c r="A41825" s="221">
        <v>46496.0</v>
      </c>
      <c r="B41825" s="221">
        <v>25599.0</v>
      </c>
      <c r="C41825" s="221">
        <v>12000.0</v>
      </c>
    </row>
    <row r="41826">
      <c r="A41826" s="221">
        <v>46496.0</v>
      </c>
      <c r="B41826" s="221">
        <v>25601.0</v>
      </c>
      <c r="C41826" s="221">
        <v>24000.0</v>
      </c>
    </row>
    <row r="41827">
      <c r="A41827" s="221">
        <v>46496.0</v>
      </c>
      <c r="B41827" s="221">
        <v>25605.0</v>
      </c>
      <c r="C41827" s="221">
        <v>24000.0</v>
      </c>
    </row>
    <row r="41828">
      <c r="A41828" s="221">
        <v>46496.0</v>
      </c>
      <c r="B41828" s="221">
        <v>25606.0</v>
      </c>
      <c r="C41828" s="221">
        <v>21000.0</v>
      </c>
    </row>
    <row r="41829">
      <c r="A41829" s="221">
        <v>46497.0</v>
      </c>
      <c r="B41829" s="221">
        <v>25607.0</v>
      </c>
      <c r="C41829" s="221">
        <v>7600.0</v>
      </c>
    </row>
    <row r="41830">
      <c r="A41830" s="221">
        <v>46497.0</v>
      </c>
      <c r="B41830" s="221">
        <v>25609.0</v>
      </c>
      <c r="C41830" s="221">
        <v>160.0</v>
      </c>
    </row>
    <row r="41831">
      <c r="A41831" s="221">
        <v>46497.0</v>
      </c>
      <c r="B41831" s="221">
        <v>25610.0</v>
      </c>
      <c r="C41831" s="221">
        <v>12000.0</v>
      </c>
    </row>
    <row r="41832">
      <c r="A41832" s="221">
        <v>46497.0</v>
      </c>
      <c r="B41832" s="221">
        <v>25611.0</v>
      </c>
      <c r="C41832" s="221">
        <v>2000.0</v>
      </c>
    </row>
    <row r="41833">
      <c r="A41833" s="221">
        <v>46497.0</v>
      </c>
      <c r="B41833" s="221">
        <v>25612.0</v>
      </c>
      <c r="C41833" s="221">
        <v>7600.0</v>
      </c>
    </row>
    <row r="41834">
      <c r="A41834" s="221">
        <v>46497.0</v>
      </c>
      <c r="B41834" s="221">
        <v>25613.0</v>
      </c>
      <c r="C41834" s="221">
        <v>280.0</v>
      </c>
    </row>
    <row r="41835">
      <c r="A41835" s="221">
        <v>46497.0</v>
      </c>
      <c r="B41835" s="221">
        <v>25614.0</v>
      </c>
      <c r="C41835" s="221">
        <v>160.0</v>
      </c>
    </row>
    <row r="41836">
      <c r="A41836" s="221">
        <v>46497.0</v>
      </c>
      <c r="B41836" s="221">
        <v>25616.0</v>
      </c>
      <c r="C41836" s="221">
        <v>12000.0</v>
      </c>
    </row>
    <row r="41837">
      <c r="A41837" s="221">
        <v>46497.0</v>
      </c>
      <c r="B41837" s="221">
        <v>25618.0</v>
      </c>
      <c r="C41837" s="221">
        <v>12000.0</v>
      </c>
    </row>
    <row r="41838">
      <c r="A41838" s="221">
        <v>46497.0</v>
      </c>
      <c r="B41838" s="221">
        <v>25624.0</v>
      </c>
      <c r="C41838" s="221">
        <v>280.0</v>
      </c>
    </row>
    <row r="41839">
      <c r="A41839" s="221">
        <v>46575.0</v>
      </c>
      <c r="B41839" s="221">
        <v>34.0</v>
      </c>
      <c r="C41839" s="221">
        <v>4000000.0</v>
      </c>
    </row>
    <row r="41840">
      <c r="A41840" s="221">
        <v>46575.0</v>
      </c>
      <c r="B41840" s="221">
        <v>35.0</v>
      </c>
      <c r="C41840" s="221">
        <v>800000.0</v>
      </c>
    </row>
    <row r="41841">
      <c r="A41841" s="221">
        <v>46575.0</v>
      </c>
      <c r="B41841" s="221">
        <v>36.0</v>
      </c>
      <c r="C41841" s="221">
        <v>280000.0</v>
      </c>
    </row>
    <row r="41842">
      <c r="A41842" s="221">
        <v>46575.0</v>
      </c>
      <c r="B41842" s="221">
        <v>37.0</v>
      </c>
      <c r="C41842" s="221">
        <v>32000.0</v>
      </c>
    </row>
    <row r="41843">
      <c r="A41843" s="221">
        <v>46575.0</v>
      </c>
      <c r="B41843" s="221">
        <v>38.0</v>
      </c>
      <c r="C41843" s="221">
        <v>6000.0</v>
      </c>
    </row>
    <row r="41844">
      <c r="A41844" s="221">
        <v>46575.0</v>
      </c>
      <c r="B41844" s="221">
        <v>39.0</v>
      </c>
      <c r="C41844" s="221">
        <v>2800.0</v>
      </c>
    </row>
    <row r="41845">
      <c r="A41845" s="221">
        <v>46575.0</v>
      </c>
      <c r="B41845" s="221">
        <v>40.0</v>
      </c>
      <c r="C41845" s="221">
        <v>1200.0</v>
      </c>
    </row>
    <row r="41846">
      <c r="A41846" s="221">
        <v>46577.0</v>
      </c>
      <c r="B41846" s="221">
        <v>34.0</v>
      </c>
      <c r="C41846" s="221">
        <v>1500000.0</v>
      </c>
    </row>
    <row r="41847">
      <c r="A41847" s="221">
        <v>46577.0</v>
      </c>
      <c r="B41847" s="221">
        <v>35.0</v>
      </c>
      <c r="C41847" s="221">
        <v>300000.0</v>
      </c>
    </row>
    <row r="41848">
      <c r="A41848" s="221">
        <v>46577.0</v>
      </c>
      <c r="B41848" s="221">
        <v>36.0</v>
      </c>
      <c r="C41848" s="221">
        <v>105000.0</v>
      </c>
    </row>
    <row r="41849">
      <c r="A41849" s="221">
        <v>46577.0</v>
      </c>
      <c r="B41849" s="221">
        <v>37.0</v>
      </c>
      <c r="C41849" s="221">
        <v>12000.0</v>
      </c>
    </row>
    <row r="41850">
      <c r="A41850" s="221">
        <v>46577.0</v>
      </c>
      <c r="B41850" s="221">
        <v>38.0</v>
      </c>
      <c r="C41850" s="221">
        <v>2250.0</v>
      </c>
    </row>
    <row r="41851">
      <c r="A41851" s="221">
        <v>46577.0</v>
      </c>
      <c r="B41851" s="221">
        <v>39.0</v>
      </c>
      <c r="C41851" s="221">
        <v>1050.0</v>
      </c>
    </row>
    <row r="41852">
      <c r="A41852" s="221">
        <v>46577.0</v>
      </c>
      <c r="B41852" s="221">
        <v>40.0</v>
      </c>
      <c r="C41852" s="221">
        <v>450.0</v>
      </c>
    </row>
    <row r="41853">
      <c r="A41853" s="221">
        <v>46633.0</v>
      </c>
      <c r="B41853" s="221">
        <v>25588.0</v>
      </c>
      <c r="C41853" s="221">
        <v>1600.0</v>
      </c>
    </row>
    <row r="41854">
      <c r="A41854" s="221">
        <v>46633.0</v>
      </c>
      <c r="B41854" s="221">
        <v>25590.0</v>
      </c>
      <c r="C41854" s="221">
        <v>900.0</v>
      </c>
    </row>
    <row r="41855">
      <c r="A41855" s="221">
        <v>46633.0</v>
      </c>
      <c r="B41855" s="221">
        <v>25591.0</v>
      </c>
      <c r="C41855" s="221">
        <v>1400.0</v>
      </c>
    </row>
    <row r="41856">
      <c r="A41856" s="221">
        <v>46633.0</v>
      </c>
      <c r="B41856" s="221">
        <v>25592.0</v>
      </c>
      <c r="C41856" s="221">
        <v>1600.0</v>
      </c>
    </row>
    <row r="41857">
      <c r="A41857" s="221">
        <v>46633.0</v>
      </c>
      <c r="B41857" s="221">
        <v>25593.0</v>
      </c>
      <c r="C41857" s="221">
        <v>1600.0</v>
      </c>
    </row>
    <row r="41858">
      <c r="A41858" s="221">
        <v>46633.0</v>
      </c>
      <c r="B41858" s="221">
        <v>25594.0</v>
      </c>
      <c r="C41858" s="221">
        <v>1400.0</v>
      </c>
    </row>
    <row r="41859">
      <c r="A41859" s="221">
        <v>46633.0</v>
      </c>
      <c r="B41859" s="221">
        <v>25595.0</v>
      </c>
      <c r="C41859" s="221">
        <v>40.0</v>
      </c>
    </row>
    <row r="41860">
      <c r="A41860" s="221">
        <v>46633.0</v>
      </c>
      <c r="B41860" s="221">
        <v>25596.0</v>
      </c>
      <c r="C41860" s="221">
        <v>1600.0</v>
      </c>
    </row>
    <row r="41861">
      <c r="A41861" s="221">
        <v>46633.0</v>
      </c>
      <c r="B41861" s="221">
        <v>25599.0</v>
      </c>
      <c r="C41861" s="221">
        <v>1600.0</v>
      </c>
    </row>
    <row r="41862">
      <c r="A41862" s="221">
        <v>46633.0</v>
      </c>
      <c r="B41862" s="221">
        <v>25605.0</v>
      </c>
      <c r="C41862" s="221">
        <v>40.0</v>
      </c>
    </row>
    <row r="41863">
      <c r="A41863" s="221">
        <v>46634.0</v>
      </c>
      <c r="B41863" s="221">
        <v>25607.0</v>
      </c>
      <c r="C41863" s="221">
        <v>760.0</v>
      </c>
    </row>
    <row r="41864">
      <c r="A41864" s="221">
        <v>46634.0</v>
      </c>
      <c r="B41864" s="221">
        <v>25609.0</v>
      </c>
      <c r="C41864" s="221">
        <v>16.0</v>
      </c>
    </row>
    <row r="41865">
      <c r="A41865" s="221">
        <v>46634.0</v>
      </c>
      <c r="B41865" s="221">
        <v>25610.0</v>
      </c>
      <c r="C41865" s="221">
        <v>300.0</v>
      </c>
    </row>
    <row r="41866">
      <c r="A41866" s="221">
        <v>46634.0</v>
      </c>
      <c r="B41866" s="221">
        <v>25611.0</v>
      </c>
      <c r="C41866" s="221">
        <v>760.0</v>
      </c>
    </row>
    <row r="41867">
      <c r="A41867" s="221">
        <v>46634.0</v>
      </c>
      <c r="B41867" s="221">
        <v>25612.0</v>
      </c>
      <c r="C41867" s="221">
        <v>760.0</v>
      </c>
    </row>
    <row r="41868">
      <c r="A41868" s="221">
        <v>46634.0</v>
      </c>
      <c r="B41868" s="221">
        <v>25613.0</v>
      </c>
      <c r="C41868" s="221">
        <v>300.0</v>
      </c>
    </row>
    <row r="41869">
      <c r="A41869" s="221">
        <v>46634.0</v>
      </c>
      <c r="B41869" s="221">
        <v>25614.0</v>
      </c>
      <c r="C41869" s="221">
        <v>16.0</v>
      </c>
    </row>
    <row r="41870">
      <c r="A41870" s="221">
        <v>46634.0</v>
      </c>
      <c r="B41870" s="221">
        <v>25615.0</v>
      </c>
      <c r="C41870" s="221">
        <v>760.0</v>
      </c>
    </row>
    <row r="41871">
      <c r="A41871" s="221">
        <v>46634.0</v>
      </c>
      <c r="B41871" s="221">
        <v>25618.0</v>
      </c>
      <c r="C41871" s="221">
        <v>760.0</v>
      </c>
    </row>
    <row r="41872">
      <c r="A41872" s="221">
        <v>46634.0</v>
      </c>
      <c r="B41872" s="221">
        <v>25624.0</v>
      </c>
      <c r="C41872" s="221">
        <v>2.0</v>
      </c>
    </row>
    <row r="41873">
      <c r="A41873" s="221">
        <v>46635.0</v>
      </c>
      <c r="B41873" s="221">
        <v>25588.0</v>
      </c>
      <c r="C41873" s="221">
        <v>1600.0</v>
      </c>
    </row>
    <row r="41874">
      <c r="A41874" s="221">
        <v>46635.0</v>
      </c>
      <c r="B41874" s="221">
        <v>25590.0</v>
      </c>
      <c r="C41874" s="221">
        <v>900.0</v>
      </c>
    </row>
    <row r="41875">
      <c r="A41875" s="221">
        <v>46635.0</v>
      </c>
      <c r="B41875" s="221">
        <v>25591.0</v>
      </c>
      <c r="C41875" s="221">
        <v>1400.0</v>
      </c>
    </row>
    <row r="41876">
      <c r="A41876" s="221">
        <v>46635.0</v>
      </c>
      <c r="B41876" s="221">
        <v>25592.0</v>
      </c>
      <c r="C41876" s="221">
        <v>1600.0</v>
      </c>
    </row>
    <row r="41877">
      <c r="A41877" s="221">
        <v>46635.0</v>
      </c>
      <c r="B41877" s="221">
        <v>25593.0</v>
      </c>
      <c r="C41877" s="221">
        <v>1600.0</v>
      </c>
    </row>
    <row r="41878">
      <c r="A41878" s="221">
        <v>46635.0</v>
      </c>
      <c r="B41878" s="221">
        <v>25594.0</v>
      </c>
      <c r="C41878" s="221">
        <v>1400.0</v>
      </c>
    </row>
    <row r="41879">
      <c r="A41879" s="221">
        <v>46635.0</v>
      </c>
      <c r="B41879" s="221">
        <v>25595.0</v>
      </c>
      <c r="C41879" s="221">
        <v>40.0</v>
      </c>
    </row>
    <row r="41880">
      <c r="A41880" s="221">
        <v>46635.0</v>
      </c>
      <c r="B41880" s="221">
        <v>25596.0</v>
      </c>
      <c r="C41880" s="221">
        <v>1600.0</v>
      </c>
    </row>
    <row r="41881">
      <c r="A41881" s="221">
        <v>46635.0</v>
      </c>
      <c r="B41881" s="221">
        <v>25599.0</v>
      </c>
      <c r="C41881" s="221">
        <v>1600.0</v>
      </c>
    </row>
    <row r="41882">
      <c r="A41882" s="221">
        <v>46635.0</v>
      </c>
      <c r="B41882" s="221">
        <v>25605.0</v>
      </c>
      <c r="C41882" s="221">
        <v>40.0</v>
      </c>
    </row>
    <row r="41883">
      <c r="A41883" s="221">
        <v>46636.0</v>
      </c>
      <c r="B41883" s="221">
        <v>25607.0</v>
      </c>
      <c r="C41883" s="221">
        <v>760.0</v>
      </c>
    </row>
    <row r="41884">
      <c r="A41884" s="221">
        <v>46636.0</v>
      </c>
      <c r="B41884" s="221">
        <v>25609.0</v>
      </c>
      <c r="C41884" s="221">
        <v>16.0</v>
      </c>
    </row>
    <row r="41885">
      <c r="A41885" s="221">
        <v>46636.0</v>
      </c>
      <c r="B41885" s="221">
        <v>25610.0</v>
      </c>
      <c r="C41885" s="221">
        <v>300.0</v>
      </c>
    </row>
    <row r="41886">
      <c r="A41886" s="221">
        <v>46636.0</v>
      </c>
      <c r="B41886" s="221">
        <v>25611.0</v>
      </c>
      <c r="C41886" s="221">
        <v>760.0</v>
      </c>
    </row>
    <row r="41887">
      <c r="A41887" s="221">
        <v>46636.0</v>
      </c>
      <c r="B41887" s="221">
        <v>25612.0</v>
      </c>
      <c r="C41887" s="221">
        <v>760.0</v>
      </c>
    </row>
    <row r="41888">
      <c r="A41888" s="221">
        <v>46636.0</v>
      </c>
      <c r="B41888" s="221">
        <v>25613.0</v>
      </c>
      <c r="C41888" s="221">
        <v>300.0</v>
      </c>
    </row>
    <row r="41889">
      <c r="A41889" s="221">
        <v>46636.0</v>
      </c>
      <c r="B41889" s="221">
        <v>25614.0</v>
      </c>
      <c r="C41889" s="221">
        <v>16.0</v>
      </c>
    </row>
    <row r="41890">
      <c r="A41890" s="221">
        <v>46636.0</v>
      </c>
      <c r="B41890" s="221">
        <v>25615.0</v>
      </c>
      <c r="C41890" s="221">
        <v>760.0</v>
      </c>
    </row>
    <row r="41891">
      <c r="A41891" s="221">
        <v>46636.0</v>
      </c>
      <c r="B41891" s="221">
        <v>25618.0</v>
      </c>
      <c r="C41891" s="221">
        <v>760.0</v>
      </c>
    </row>
    <row r="41892">
      <c r="A41892" s="221">
        <v>46636.0</v>
      </c>
      <c r="B41892" s="221">
        <v>25624.0</v>
      </c>
      <c r="C41892" s="221">
        <v>2.0</v>
      </c>
    </row>
    <row r="41893">
      <c r="A41893" s="221">
        <v>46637.0</v>
      </c>
      <c r="B41893" s="221">
        <v>25588.0</v>
      </c>
      <c r="C41893" s="221">
        <v>1600.0</v>
      </c>
    </row>
    <row r="41894">
      <c r="A41894" s="221">
        <v>46637.0</v>
      </c>
      <c r="B41894" s="221">
        <v>25590.0</v>
      </c>
      <c r="C41894" s="221">
        <v>900.0</v>
      </c>
    </row>
    <row r="41895">
      <c r="A41895" s="221">
        <v>46637.0</v>
      </c>
      <c r="B41895" s="221">
        <v>25591.0</v>
      </c>
      <c r="C41895" s="221">
        <v>1400.0</v>
      </c>
    </row>
    <row r="41896">
      <c r="A41896" s="221">
        <v>46637.0</v>
      </c>
      <c r="B41896" s="221">
        <v>25592.0</v>
      </c>
      <c r="C41896" s="221">
        <v>1600.0</v>
      </c>
    </row>
    <row r="41897">
      <c r="A41897" s="221">
        <v>46637.0</v>
      </c>
      <c r="B41897" s="221">
        <v>25593.0</v>
      </c>
      <c r="C41897" s="221">
        <v>1600.0</v>
      </c>
    </row>
    <row r="41898">
      <c r="A41898" s="221">
        <v>46637.0</v>
      </c>
      <c r="B41898" s="221">
        <v>25594.0</v>
      </c>
      <c r="C41898" s="221">
        <v>1400.0</v>
      </c>
    </row>
    <row r="41899">
      <c r="A41899" s="221">
        <v>46637.0</v>
      </c>
      <c r="B41899" s="221">
        <v>25595.0</v>
      </c>
      <c r="C41899" s="221">
        <v>40.0</v>
      </c>
    </row>
    <row r="41900">
      <c r="A41900" s="221">
        <v>46637.0</v>
      </c>
      <c r="B41900" s="221">
        <v>25596.0</v>
      </c>
      <c r="C41900" s="221">
        <v>1600.0</v>
      </c>
    </row>
    <row r="41901">
      <c r="A41901" s="221">
        <v>46637.0</v>
      </c>
      <c r="B41901" s="221">
        <v>25599.0</v>
      </c>
      <c r="C41901" s="221">
        <v>1600.0</v>
      </c>
    </row>
    <row r="41902">
      <c r="A41902" s="221">
        <v>46637.0</v>
      </c>
      <c r="B41902" s="221">
        <v>25605.0</v>
      </c>
      <c r="C41902" s="221">
        <v>40.0</v>
      </c>
    </row>
    <row r="41903">
      <c r="A41903" s="221">
        <v>46638.0</v>
      </c>
      <c r="B41903" s="221">
        <v>25607.0</v>
      </c>
      <c r="C41903" s="221">
        <v>760.0</v>
      </c>
    </row>
    <row r="41904">
      <c r="A41904" s="221">
        <v>46638.0</v>
      </c>
      <c r="B41904" s="221">
        <v>25609.0</v>
      </c>
      <c r="C41904" s="221">
        <v>16.0</v>
      </c>
    </row>
    <row r="41905">
      <c r="A41905" s="221">
        <v>46638.0</v>
      </c>
      <c r="B41905" s="221">
        <v>25610.0</v>
      </c>
      <c r="C41905" s="221">
        <v>300.0</v>
      </c>
    </row>
    <row r="41906">
      <c r="A41906" s="221">
        <v>46638.0</v>
      </c>
      <c r="B41906" s="221">
        <v>25611.0</v>
      </c>
      <c r="C41906" s="221">
        <v>760.0</v>
      </c>
    </row>
    <row r="41907">
      <c r="A41907" s="221">
        <v>46638.0</v>
      </c>
      <c r="B41907" s="221">
        <v>25612.0</v>
      </c>
      <c r="C41907" s="221">
        <v>760.0</v>
      </c>
    </row>
    <row r="41908">
      <c r="A41908" s="221">
        <v>46638.0</v>
      </c>
      <c r="B41908" s="221">
        <v>25613.0</v>
      </c>
      <c r="C41908" s="221">
        <v>300.0</v>
      </c>
    </row>
    <row r="41909">
      <c r="A41909" s="221">
        <v>46638.0</v>
      </c>
      <c r="B41909" s="221">
        <v>25614.0</v>
      </c>
      <c r="C41909" s="221">
        <v>16.0</v>
      </c>
    </row>
    <row r="41910">
      <c r="A41910" s="221">
        <v>46638.0</v>
      </c>
      <c r="B41910" s="221">
        <v>25615.0</v>
      </c>
      <c r="C41910" s="221">
        <v>760.0</v>
      </c>
    </row>
    <row r="41911">
      <c r="A41911" s="221">
        <v>46638.0</v>
      </c>
      <c r="B41911" s="221">
        <v>25618.0</v>
      </c>
      <c r="C41911" s="221">
        <v>760.0</v>
      </c>
    </row>
    <row r="41912">
      <c r="A41912" s="221">
        <v>46638.0</v>
      </c>
      <c r="B41912" s="221">
        <v>25624.0</v>
      </c>
      <c r="C41912" s="221">
        <v>2.0</v>
      </c>
    </row>
    <row r="41913">
      <c r="A41913" s="221">
        <v>46639.0</v>
      </c>
      <c r="B41913" s="221">
        <v>25588.0</v>
      </c>
      <c r="C41913" s="221">
        <v>20000.0</v>
      </c>
    </row>
    <row r="41914">
      <c r="A41914" s="221">
        <v>46639.0</v>
      </c>
      <c r="B41914" s="221">
        <v>25590.0</v>
      </c>
      <c r="C41914" s="221">
        <v>11250.0</v>
      </c>
    </row>
    <row r="41915">
      <c r="A41915" s="221">
        <v>46639.0</v>
      </c>
      <c r="B41915" s="221">
        <v>25591.0</v>
      </c>
      <c r="C41915" s="221">
        <v>17500.0</v>
      </c>
    </row>
    <row r="41916">
      <c r="A41916" s="221">
        <v>46639.0</v>
      </c>
      <c r="B41916" s="221">
        <v>25592.0</v>
      </c>
      <c r="C41916" s="221">
        <v>20000.0</v>
      </c>
    </row>
    <row r="41917">
      <c r="A41917" s="221">
        <v>46639.0</v>
      </c>
      <c r="B41917" s="221">
        <v>25593.0</v>
      </c>
      <c r="C41917" s="221">
        <v>20000.0</v>
      </c>
    </row>
    <row r="41918">
      <c r="A41918" s="221">
        <v>46639.0</v>
      </c>
      <c r="B41918" s="221">
        <v>25594.0</v>
      </c>
      <c r="C41918" s="221">
        <v>17500.0</v>
      </c>
    </row>
    <row r="41919">
      <c r="A41919" s="221">
        <v>46639.0</v>
      </c>
      <c r="B41919" s="221">
        <v>25595.0</v>
      </c>
      <c r="C41919" s="221">
        <v>500.0</v>
      </c>
    </row>
    <row r="41920">
      <c r="A41920" s="221">
        <v>46639.0</v>
      </c>
      <c r="B41920" s="221">
        <v>25596.0</v>
      </c>
      <c r="C41920" s="221">
        <v>20000.0</v>
      </c>
    </row>
    <row r="41921">
      <c r="A41921" s="221">
        <v>46639.0</v>
      </c>
      <c r="B41921" s="221">
        <v>25599.0</v>
      </c>
      <c r="C41921" s="221">
        <v>20000.0</v>
      </c>
    </row>
    <row r="41922">
      <c r="A41922" s="221">
        <v>46639.0</v>
      </c>
      <c r="B41922" s="221">
        <v>25605.0</v>
      </c>
      <c r="C41922" s="221">
        <v>500.0</v>
      </c>
    </row>
    <row r="41923">
      <c r="A41923" s="221">
        <v>46640.0</v>
      </c>
      <c r="B41923" s="221">
        <v>25607.0</v>
      </c>
      <c r="C41923" s="221">
        <v>11400.0</v>
      </c>
    </row>
    <row r="41924">
      <c r="A41924" s="221">
        <v>46640.0</v>
      </c>
      <c r="B41924" s="221">
        <v>25609.0</v>
      </c>
      <c r="C41924" s="221">
        <v>240.0</v>
      </c>
    </row>
    <row r="41925">
      <c r="A41925" s="221">
        <v>46640.0</v>
      </c>
      <c r="B41925" s="221">
        <v>25610.0</v>
      </c>
      <c r="C41925" s="221">
        <v>4500.0</v>
      </c>
    </row>
    <row r="41926">
      <c r="A41926" s="221">
        <v>46640.0</v>
      </c>
      <c r="B41926" s="221">
        <v>25611.0</v>
      </c>
      <c r="C41926" s="221">
        <v>11400.0</v>
      </c>
    </row>
    <row r="41927">
      <c r="A41927" s="221">
        <v>46640.0</v>
      </c>
      <c r="B41927" s="221">
        <v>25612.0</v>
      </c>
      <c r="C41927" s="221">
        <v>11400.0</v>
      </c>
    </row>
    <row r="41928">
      <c r="A41928" s="221">
        <v>46640.0</v>
      </c>
      <c r="B41928" s="221">
        <v>25613.0</v>
      </c>
      <c r="C41928" s="221">
        <v>4500.0</v>
      </c>
    </row>
    <row r="41929">
      <c r="A41929" s="221">
        <v>46640.0</v>
      </c>
      <c r="B41929" s="221">
        <v>25614.0</v>
      </c>
      <c r="C41929" s="221">
        <v>240.0</v>
      </c>
    </row>
    <row r="41930">
      <c r="A41930" s="221">
        <v>46640.0</v>
      </c>
      <c r="B41930" s="221">
        <v>25615.0</v>
      </c>
      <c r="C41930" s="221">
        <v>11400.0</v>
      </c>
    </row>
    <row r="41931">
      <c r="A41931" s="221">
        <v>46640.0</v>
      </c>
      <c r="B41931" s="221">
        <v>25618.0</v>
      </c>
      <c r="C41931" s="221">
        <v>11400.0</v>
      </c>
    </row>
    <row r="41932">
      <c r="A41932" s="221">
        <v>46640.0</v>
      </c>
      <c r="B41932" s="221">
        <v>25624.0</v>
      </c>
      <c r="C41932" s="221">
        <v>30.0</v>
      </c>
    </row>
    <row r="41933">
      <c r="A41933" s="221">
        <v>46641.0</v>
      </c>
      <c r="B41933" s="221">
        <v>25588.0</v>
      </c>
      <c r="C41933" s="221">
        <v>20000.0</v>
      </c>
    </row>
    <row r="41934">
      <c r="A41934" s="221">
        <v>46641.0</v>
      </c>
      <c r="B41934" s="221">
        <v>25590.0</v>
      </c>
      <c r="C41934" s="221">
        <v>11250.0</v>
      </c>
    </row>
    <row r="41935">
      <c r="A41935" s="221">
        <v>46641.0</v>
      </c>
      <c r="B41935" s="221">
        <v>25591.0</v>
      </c>
      <c r="C41935" s="221">
        <v>17500.0</v>
      </c>
    </row>
    <row r="41936">
      <c r="A41936" s="221">
        <v>46641.0</v>
      </c>
      <c r="B41936" s="221">
        <v>25592.0</v>
      </c>
      <c r="C41936" s="221">
        <v>20000.0</v>
      </c>
    </row>
    <row r="41937">
      <c r="A41937" s="221">
        <v>46641.0</v>
      </c>
      <c r="B41937" s="221">
        <v>25593.0</v>
      </c>
      <c r="C41937" s="221">
        <v>20000.0</v>
      </c>
    </row>
    <row r="41938">
      <c r="A41938" s="221">
        <v>46641.0</v>
      </c>
      <c r="B41938" s="221">
        <v>25594.0</v>
      </c>
      <c r="C41938" s="221">
        <v>17500.0</v>
      </c>
    </row>
    <row r="41939">
      <c r="A41939" s="221">
        <v>46641.0</v>
      </c>
      <c r="B41939" s="221">
        <v>25595.0</v>
      </c>
      <c r="C41939" s="221">
        <v>500.0</v>
      </c>
    </row>
    <row r="41940">
      <c r="A41940" s="221">
        <v>46641.0</v>
      </c>
      <c r="B41940" s="221">
        <v>25596.0</v>
      </c>
      <c r="C41940" s="221">
        <v>20000.0</v>
      </c>
    </row>
    <row r="41941">
      <c r="A41941" s="221">
        <v>46641.0</v>
      </c>
      <c r="B41941" s="221">
        <v>25599.0</v>
      </c>
      <c r="C41941" s="221">
        <v>20000.0</v>
      </c>
    </row>
    <row r="41942">
      <c r="A41942" s="221">
        <v>46641.0</v>
      </c>
      <c r="B41942" s="221">
        <v>25605.0</v>
      </c>
      <c r="C41942" s="221">
        <v>500.0</v>
      </c>
    </row>
    <row r="41943">
      <c r="A41943" s="221">
        <v>46642.0</v>
      </c>
      <c r="B41943" s="221">
        <v>25607.0</v>
      </c>
      <c r="C41943" s="221">
        <v>11400.0</v>
      </c>
    </row>
    <row r="41944">
      <c r="A41944" s="221">
        <v>46642.0</v>
      </c>
      <c r="B41944" s="221">
        <v>25609.0</v>
      </c>
      <c r="C41944" s="221">
        <v>240.0</v>
      </c>
    </row>
    <row r="41945">
      <c r="A41945" s="221">
        <v>46642.0</v>
      </c>
      <c r="B41945" s="221">
        <v>25610.0</v>
      </c>
      <c r="C41945" s="221">
        <v>4500.0</v>
      </c>
    </row>
    <row r="41946">
      <c r="A41946" s="221">
        <v>46642.0</v>
      </c>
      <c r="B41946" s="221">
        <v>25611.0</v>
      </c>
      <c r="C41946" s="221">
        <v>11400.0</v>
      </c>
    </row>
    <row r="41947">
      <c r="A41947" s="221">
        <v>46642.0</v>
      </c>
      <c r="B41947" s="221">
        <v>25612.0</v>
      </c>
      <c r="C41947" s="221">
        <v>11400.0</v>
      </c>
    </row>
    <row r="41948">
      <c r="A41948" s="221">
        <v>46642.0</v>
      </c>
      <c r="B41948" s="221">
        <v>25613.0</v>
      </c>
      <c r="C41948" s="221">
        <v>4500.0</v>
      </c>
    </row>
    <row r="41949">
      <c r="A41949" s="221">
        <v>46642.0</v>
      </c>
      <c r="B41949" s="221">
        <v>25614.0</v>
      </c>
      <c r="C41949" s="221">
        <v>240.0</v>
      </c>
    </row>
    <row r="41950">
      <c r="A41950" s="221">
        <v>46642.0</v>
      </c>
      <c r="B41950" s="221">
        <v>25615.0</v>
      </c>
      <c r="C41950" s="221">
        <v>11400.0</v>
      </c>
    </row>
    <row r="41951">
      <c r="A41951" s="221">
        <v>46642.0</v>
      </c>
      <c r="B41951" s="221">
        <v>25618.0</v>
      </c>
      <c r="C41951" s="221">
        <v>11400.0</v>
      </c>
    </row>
    <row r="41952">
      <c r="A41952" s="221">
        <v>46642.0</v>
      </c>
      <c r="B41952" s="221">
        <v>25624.0</v>
      </c>
      <c r="C41952" s="221">
        <v>30.0</v>
      </c>
    </row>
    <row r="41953">
      <c r="A41953" s="221">
        <v>46675.0</v>
      </c>
      <c r="B41953" s="221">
        <v>34.0</v>
      </c>
      <c r="C41953" s="221">
        <v>11500.0</v>
      </c>
    </row>
    <row r="41954">
      <c r="A41954" s="221">
        <v>46675.0</v>
      </c>
      <c r="B41954" s="221">
        <v>37.0</v>
      </c>
      <c r="C41954" s="221">
        <v>1840.0</v>
      </c>
    </row>
    <row r="41955">
      <c r="A41955" s="221">
        <v>46675.0</v>
      </c>
      <c r="B41955" s="221">
        <v>38.0</v>
      </c>
      <c r="C41955" s="221">
        <v>138.0</v>
      </c>
    </row>
    <row r="41956">
      <c r="A41956" s="221">
        <v>46676.0</v>
      </c>
      <c r="B41956" s="221">
        <v>35.0</v>
      </c>
      <c r="C41956" s="221">
        <v>13800.0</v>
      </c>
    </row>
    <row r="41957">
      <c r="A41957" s="221">
        <v>46676.0</v>
      </c>
      <c r="B41957" s="221">
        <v>39.0</v>
      </c>
      <c r="C41957" s="221">
        <v>518.0</v>
      </c>
    </row>
    <row r="41958">
      <c r="A41958" s="221">
        <v>46676.0</v>
      </c>
      <c r="B41958" s="221">
        <v>40.0</v>
      </c>
      <c r="C41958" s="221">
        <v>115.0</v>
      </c>
    </row>
    <row r="41959">
      <c r="A41959" s="221">
        <v>46677.0</v>
      </c>
      <c r="B41959" s="221">
        <v>34.0</v>
      </c>
      <c r="C41959" s="221">
        <v>24150.0</v>
      </c>
    </row>
    <row r="41960">
      <c r="A41960" s="221">
        <v>46677.0</v>
      </c>
      <c r="B41960" s="221">
        <v>38.0</v>
      </c>
      <c r="C41960" s="221">
        <v>874.0</v>
      </c>
    </row>
    <row r="41961">
      <c r="A41961" s="221">
        <v>46677.0</v>
      </c>
      <c r="B41961" s="221">
        <v>39.0</v>
      </c>
      <c r="C41961" s="221">
        <v>155.0</v>
      </c>
    </row>
    <row r="41962">
      <c r="A41962" s="221">
        <v>46678.0</v>
      </c>
      <c r="B41962" s="221">
        <v>34.0</v>
      </c>
      <c r="C41962" s="221">
        <v>25300.0</v>
      </c>
    </row>
    <row r="41963">
      <c r="A41963" s="221">
        <v>46678.0</v>
      </c>
      <c r="B41963" s="221">
        <v>36.0</v>
      </c>
      <c r="C41963" s="221">
        <v>2875.0</v>
      </c>
    </row>
    <row r="41964">
      <c r="A41964" s="221">
        <v>46678.0</v>
      </c>
      <c r="B41964" s="221">
        <v>40.0</v>
      </c>
      <c r="C41964" s="221">
        <v>368.0</v>
      </c>
    </row>
    <row r="41965">
      <c r="A41965" s="221">
        <v>46679.0</v>
      </c>
      <c r="B41965" s="221">
        <v>35.0</v>
      </c>
      <c r="C41965" s="221">
        <v>2530.0</v>
      </c>
    </row>
    <row r="41966">
      <c r="A41966" s="221">
        <v>46679.0</v>
      </c>
      <c r="B41966" s="221">
        <v>36.0</v>
      </c>
      <c r="C41966" s="221">
        <v>2760.0</v>
      </c>
    </row>
    <row r="41967">
      <c r="A41967" s="221">
        <v>46679.0</v>
      </c>
      <c r="B41967" s="221">
        <v>37.0</v>
      </c>
      <c r="C41967" s="221">
        <v>345.0</v>
      </c>
    </row>
    <row r="41968">
      <c r="A41968" s="221">
        <v>46680.0</v>
      </c>
      <c r="B41968" s="221">
        <v>35.0</v>
      </c>
      <c r="C41968" s="221">
        <v>1150.0</v>
      </c>
    </row>
    <row r="41969">
      <c r="A41969" s="221">
        <v>46680.0</v>
      </c>
      <c r="B41969" s="221">
        <v>37.0</v>
      </c>
      <c r="C41969" s="221">
        <v>230.0</v>
      </c>
    </row>
    <row r="41970">
      <c r="A41970" s="221">
        <v>46680.0</v>
      </c>
      <c r="B41970" s="221">
        <v>38.0</v>
      </c>
      <c r="C41970" s="221">
        <v>115.0</v>
      </c>
    </row>
    <row r="41971">
      <c r="A41971" s="221">
        <v>46680.0</v>
      </c>
      <c r="B41971" s="221">
        <v>39.0</v>
      </c>
      <c r="C41971" s="221">
        <v>22.0</v>
      </c>
    </row>
    <row r="41972">
      <c r="A41972" s="221">
        <v>46681.0</v>
      </c>
      <c r="B41972" s="221">
        <v>34.0</v>
      </c>
      <c r="C41972" s="221">
        <v>2530.0</v>
      </c>
    </row>
    <row r="41973">
      <c r="A41973" s="221">
        <v>46681.0</v>
      </c>
      <c r="B41973" s="221">
        <v>37.0</v>
      </c>
      <c r="C41973" s="221">
        <v>115.0</v>
      </c>
    </row>
    <row r="41974">
      <c r="A41974" s="221">
        <v>46681.0</v>
      </c>
      <c r="B41974" s="221">
        <v>38.0</v>
      </c>
      <c r="C41974" s="221">
        <v>138.0</v>
      </c>
    </row>
    <row r="41975">
      <c r="A41975" s="221">
        <v>46681.0</v>
      </c>
      <c r="B41975" s="221">
        <v>39.0</v>
      </c>
      <c r="C41975" s="221">
        <v>17.0</v>
      </c>
    </row>
    <row r="41976">
      <c r="A41976" s="221">
        <v>46682.0</v>
      </c>
      <c r="B41976" s="221">
        <v>36.0</v>
      </c>
      <c r="C41976" s="221">
        <v>403.0</v>
      </c>
    </row>
    <row r="41977">
      <c r="A41977" s="221">
        <v>46682.0</v>
      </c>
      <c r="B41977" s="221">
        <v>38.0</v>
      </c>
      <c r="C41977" s="221">
        <v>86.0</v>
      </c>
    </row>
    <row r="41978">
      <c r="A41978" s="221">
        <v>46682.0</v>
      </c>
      <c r="B41978" s="221">
        <v>39.0</v>
      </c>
      <c r="C41978" s="221">
        <v>9.0</v>
      </c>
    </row>
    <row r="41979">
      <c r="A41979" s="221">
        <v>46683.0</v>
      </c>
      <c r="B41979" s="221">
        <v>34.0</v>
      </c>
      <c r="C41979" s="221">
        <v>154.0</v>
      </c>
    </row>
    <row r="41980">
      <c r="A41980" s="221">
        <v>46683.0</v>
      </c>
      <c r="B41980" s="221">
        <v>36.0</v>
      </c>
      <c r="C41980" s="221">
        <v>307.0</v>
      </c>
    </row>
    <row r="41981">
      <c r="A41981" s="221">
        <v>46683.0</v>
      </c>
      <c r="B41981" s="221">
        <v>37.0</v>
      </c>
      <c r="C41981" s="221">
        <v>154.0</v>
      </c>
    </row>
    <row r="41982">
      <c r="A41982" s="221">
        <v>46684.0</v>
      </c>
      <c r="B41982" s="221">
        <v>34.0</v>
      </c>
      <c r="C41982" s="221">
        <v>920.0</v>
      </c>
    </row>
    <row r="41983">
      <c r="A41983" s="221">
        <v>46684.0</v>
      </c>
      <c r="B41983" s="221">
        <v>35.0</v>
      </c>
      <c r="C41983" s="221">
        <v>115.0</v>
      </c>
    </row>
    <row r="41984">
      <c r="A41984" s="221">
        <v>46684.0</v>
      </c>
      <c r="B41984" s="221">
        <v>37.0</v>
      </c>
      <c r="C41984" s="221">
        <v>98.0</v>
      </c>
    </row>
    <row r="41985">
      <c r="A41985" s="221">
        <v>46685.0</v>
      </c>
      <c r="B41985" s="221">
        <v>34.0</v>
      </c>
      <c r="C41985" s="221">
        <v>123.0</v>
      </c>
    </row>
    <row r="41986">
      <c r="A41986" s="221">
        <v>46685.0</v>
      </c>
      <c r="B41986" s="221">
        <v>35.0</v>
      </c>
      <c r="C41986" s="221">
        <v>245.0</v>
      </c>
    </row>
    <row r="41987">
      <c r="A41987" s="221">
        <v>46685.0</v>
      </c>
      <c r="B41987" s="221">
        <v>36.0</v>
      </c>
      <c r="C41987" s="221">
        <v>123.0</v>
      </c>
    </row>
    <row r="41988">
      <c r="A41988" s="221">
        <v>46686.0</v>
      </c>
      <c r="B41988" s="221">
        <v>34.0</v>
      </c>
      <c r="C41988" s="221">
        <v>404.0</v>
      </c>
    </row>
    <row r="41989">
      <c r="A41989" s="221">
        <v>46686.0</v>
      </c>
      <c r="B41989" s="221">
        <v>35.0</v>
      </c>
      <c r="C41989" s="221">
        <v>29.0</v>
      </c>
    </row>
    <row r="41990">
      <c r="A41990" s="221">
        <v>46686.0</v>
      </c>
      <c r="B41990" s="221">
        <v>36.0</v>
      </c>
      <c r="C41990" s="221">
        <v>58.0</v>
      </c>
    </row>
    <row r="41991">
      <c r="A41991" s="221">
        <v>46686.0</v>
      </c>
      <c r="B41991" s="221">
        <v>38.0</v>
      </c>
      <c r="C41991" s="221">
        <v>6.0</v>
      </c>
    </row>
    <row r="41992">
      <c r="A41992" s="221">
        <v>46687.0</v>
      </c>
      <c r="B41992" s="221">
        <v>34.0</v>
      </c>
      <c r="C41992" s="221">
        <v>398.0</v>
      </c>
    </row>
    <row r="41993">
      <c r="A41993" s="221">
        <v>46687.0</v>
      </c>
      <c r="B41993" s="221">
        <v>35.0</v>
      </c>
      <c r="C41993" s="221">
        <v>199.0</v>
      </c>
    </row>
    <row r="41994">
      <c r="A41994" s="221">
        <v>46688.0</v>
      </c>
      <c r="B41994" s="221">
        <v>34.0</v>
      </c>
      <c r="C41994" s="221">
        <v>64400.0</v>
      </c>
    </row>
    <row r="41995">
      <c r="A41995" s="221">
        <v>46688.0</v>
      </c>
      <c r="B41995" s="221">
        <v>35.0</v>
      </c>
      <c r="C41995" s="221">
        <v>13858.0</v>
      </c>
    </row>
    <row r="41996">
      <c r="A41996" s="221">
        <v>46688.0</v>
      </c>
      <c r="B41996" s="221">
        <v>36.0</v>
      </c>
      <c r="C41996" s="221">
        <v>2415.0</v>
      </c>
    </row>
    <row r="41997">
      <c r="A41997" s="221">
        <v>46688.0</v>
      </c>
      <c r="B41997" s="221">
        <v>37.0</v>
      </c>
      <c r="C41997" s="221">
        <v>518.0</v>
      </c>
    </row>
    <row r="41998">
      <c r="A41998" s="221">
        <v>46689.0</v>
      </c>
      <c r="B41998" s="221">
        <v>34.0</v>
      </c>
      <c r="C41998" s="221">
        <v>477.0</v>
      </c>
    </row>
    <row r="41999">
      <c r="A41999" s="221">
        <v>46691.0</v>
      </c>
      <c r="B41999" s="221">
        <v>34.0</v>
      </c>
      <c r="C41999" s="221">
        <v>25300.0</v>
      </c>
    </row>
    <row r="42000">
      <c r="A42000" s="221">
        <v>46691.0</v>
      </c>
      <c r="B42000" s="221">
        <v>36.0</v>
      </c>
      <c r="C42000" s="221">
        <v>2875.0</v>
      </c>
    </row>
    <row r="42001">
      <c r="A42001" s="221">
        <v>46691.0</v>
      </c>
      <c r="B42001" s="221">
        <v>40.0</v>
      </c>
      <c r="C42001" s="221">
        <v>368.0</v>
      </c>
    </row>
    <row r="42002">
      <c r="A42002" s="221">
        <v>46692.0</v>
      </c>
      <c r="B42002" s="221">
        <v>35.0</v>
      </c>
      <c r="C42002" s="221">
        <v>13800.0</v>
      </c>
    </row>
    <row r="42003">
      <c r="A42003" s="221">
        <v>46692.0</v>
      </c>
      <c r="B42003" s="221">
        <v>39.0</v>
      </c>
      <c r="C42003" s="221">
        <v>518.0</v>
      </c>
    </row>
    <row r="42004">
      <c r="A42004" s="221">
        <v>46692.0</v>
      </c>
      <c r="B42004" s="221">
        <v>40.0</v>
      </c>
      <c r="C42004" s="221">
        <v>115.0</v>
      </c>
    </row>
    <row r="42005">
      <c r="A42005" s="221">
        <v>46693.0</v>
      </c>
      <c r="B42005" s="221">
        <v>34.0</v>
      </c>
      <c r="C42005" s="221">
        <v>24150.0</v>
      </c>
    </row>
    <row r="42006">
      <c r="A42006" s="221">
        <v>46693.0</v>
      </c>
      <c r="B42006" s="221">
        <v>38.0</v>
      </c>
      <c r="C42006" s="221">
        <v>874.0</v>
      </c>
    </row>
    <row r="42007">
      <c r="A42007" s="221">
        <v>46693.0</v>
      </c>
      <c r="B42007" s="221">
        <v>39.0</v>
      </c>
      <c r="C42007" s="221">
        <v>155.0</v>
      </c>
    </row>
    <row r="42008">
      <c r="A42008" s="221">
        <v>46694.0</v>
      </c>
      <c r="B42008" s="221">
        <v>34.0</v>
      </c>
      <c r="C42008" s="221">
        <v>11500.0</v>
      </c>
    </row>
    <row r="42009">
      <c r="A42009" s="221">
        <v>46694.0</v>
      </c>
      <c r="B42009" s="221">
        <v>37.0</v>
      </c>
      <c r="C42009" s="221">
        <v>1840.0</v>
      </c>
    </row>
    <row r="42010">
      <c r="A42010" s="221">
        <v>46694.0</v>
      </c>
      <c r="B42010" s="221">
        <v>38.0</v>
      </c>
      <c r="C42010" s="221">
        <v>138.0</v>
      </c>
    </row>
    <row r="42011">
      <c r="A42011" s="221">
        <v>46695.0</v>
      </c>
      <c r="B42011" s="221">
        <v>35.0</v>
      </c>
      <c r="C42011" s="221">
        <v>2530.0</v>
      </c>
    </row>
    <row r="42012">
      <c r="A42012" s="221">
        <v>46695.0</v>
      </c>
      <c r="B42012" s="221">
        <v>36.0</v>
      </c>
      <c r="C42012" s="221">
        <v>2760.0</v>
      </c>
    </row>
    <row r="42013">
      <c r="A42013" s="221">
        <v>46695.0</v>
      </c>
      <c r="B42013" s="221">
        <v>37.0</v>
      </c>
      <c r="C42013" s="221">
        <v>345.0</v>
      </c>
    </row>
    <row r="42014">
      <c r="A42014" s="221">
        <v>46696.0</v>
      </c>
      <c r="B42014" s="221">
        <v>35.0</v>
      </c>
      <c r="C42014" s="221">
        <v>1150.0</v>
      </c>
    </row>
    <row r="42015">
      <c r="A42015" s="221">
        <v>46696.0</v>
      </c>
      <c r="B42015" s="221">
        <v>37.0</v>
      </c>
      <c r="C42015" s="221">
        <v>230.0</v>
      </c>
    </row>
    <row r="42016">
      <c r="A42016" s="221">
        <v>46696.0</v>
      </c>
      <c r="B42016" s="221">
        <v>38.0</v>
      </c>
      <c r="C42016" s="221">
        <v>115.0</v>
      </c>
    </row>
    <row r="42017">
      <c r="A42017" s="221">
        <v>46696.0</v>
      </c>
      <c r="B42017" s="221">
        <v>39.0</v>
      </c>
      <c r="C42017" s="221">
        <v>22.0</v>
      </c>
    </row>
    <row r="42018">
      <c r="A42018" s="221">
        <v>46697.0</v>
      </c>
      <c r="B42018" s="221">
        <v>34.0</v>
      </c>
      <c r="C42018" s="221">
        <v>2530.0</v>
      </c>
    </row>
    <row r="42019">
      <c r="A42019" s="221">
        <v>46697.0</v>
      </c>
      <c r="B42019" s="221">
        <v>37.0</v>
      </c>
      <c r="C42019" s="221">
        <v>115.0</v>
      </c>
    </row>
    <row r="42020">
      <c r="A42020" s="221">
        <v>46697.0</v>
      </c>
      <c r="B42020" s="221">
        <v>38.0</v>
      </c>
      <c r="C42020" s="221">
        <v>138.0</v>
      </c>
    </row>
    <row r="42021">
      <c r="A42021" s="221">
        <v>46697.0</v>
      </c>
      <c r="B42021" s="221">
        <v>39.0</v>
      </c>
      <c r="C42021" s="221">
        <v>17.0</v>
      </c>
    </row>
    <row r="42022">
      <c r="A42022" s="221">
        <v>46698.0</v>
      </c>
      <c r="B42022" s="221">
        <v>36.0</v>
      </c>
      <c r="C42022" s="221">
        <v>403.0</v>
      </c>
    </row>
    <row r="42023">
      <c r="A42023" s="221">
        <v>46698.0</v>
      </c>
      <c r="B42023" s="221">
        <v>38.0</v>
      </c>
      <c r="C42023" s="221">
        <v>86.0</v>
      </c>
    </row>
    <row r="42024">
      <c r="A42024" s="221">
        <v>46698.0</v>
      </c>
      <c r="B42024" s="221">
        <v>39.0</v>
      </c>
      <c r="C42024" s="221">
        <v>9.0</v>
      </c>
    </row>
    <row r="42025">
      <c r="A42025" s="221">
        <v>46699.0</v>
      </c>
      <c r="B42025" s="221">
        <v>34.0</v>
      </c>
      <c r="C42025" s="221">
        <v>154.0</v>
      </c>
    </row>
    <row r="42026">
      <c r="A42026" s="221">
        <v>46699.0</v>
      </c>
      <c r="B42026" s="221">
        <v>36.0</v>
      </c>
      <c r="C42026" s="221">
        <v>307.0</v>
      </c>
    </row>
    <row r="42027">
      <c r="A42027" s="221">
        <v>46699.0</v>
      </c>
      <c r="B42027" s="221">
        <v>37.0</v>
      </c>
      <c r="C42027" s="221">
        <v>154.0</v>
      </c>
    </row>
    <row r="42028">
      <c r="A42028" s="221">
        <v>46700.0</v>
      </c>
      <c r="B42028" s="221">
        <v>34.0</v>
      </c>
      <c r="C42028" s="221">
        <v>920.0</v>
      </c>
    </row>
    <row r="42029">
      <c r="A42029" s="221">
        <v>46700.0</v>
      </c>
      <c r="B42029" s="221">
        <v>35.0</v>
      </c>
      <c r="C42029" s="221">
        <v>115.0</v>
      </c>
    </row>
    <row r="42030">
      <c r="A42030" s="221">
        <v>46700.0</v>
      </c>
      <c r="B42030" s="221">
        <v>37.0</v>
      </c>
      <c r="C42030" s="221">
        <v>98.0</v>
      </c>
    </row>
    <row r="42031">
      <c r="A42031" s="221">
        <v>46701.0</v>
      </c>
      <c r="B42031" s="221">
        <v>34.0</v>
      </c>
      <c r="C42031" s="221">
        <v>123.0</v>
      </c>
    </row>
    <row r="42032">
      <c r="A42032" s="221">
        <v>46701.0</v>
      </c>
      <c r="B42032" s="221">
        <v>35.0</v>
      </c>
      <c r="C42032" s="221">
        <v>245.0</v>
      </c>
    </row>
    <row r="42033">
      <c r="A42033" s="221">
        <v>46701.0</v>
      </c>
      <c r="B42033" s="221">
        <v>36.0</v>
      </c>
      <c r="C42033" s="221">
        <v>123.0</v>
      </c>
    </row>
    <row r="42034">
      <c r="A42034" s="221">
        <v>46702.0</v>
      </c>
      <c r="B42034" s="221">
        <v>34.0</v>
      </c>
      <c r="C42034" s="221">
        <v>404.0</v>
      </c>
    </row>
    <row r="42035">
      <c r="A42035" s="221">
        <v>46702.0</v>
      </c>
      <c r="B42035" s="221">
        <v>35.0</v>
      </c>
      <c r="C42035" s="221">
        <v>29.0</v>
      </c>
    </row>
    <row r="42036">
      <c r="A42036" s="221">
        <v>46702.0</v>
      </c>
      <c r="B42036" s="221">
        <v>36.0</v>
      </c>
      <c r="C42036" s="221">
        <v>58.0</v>
      </c>
    </row>
    <row r="42037">
      <c r="A42037" s="221">
        <v>46702.0</v>
      </c>
      <c r="B42037" s="221">
        <v>38.0</v>
      </c>
      <c r="C42037" s="221">
        <v>6.0</v>
      </c>
    </row>
    <row r="42038">
      <c r="A42038" s="221">
        <v>46703.0</v>
      </c>
      <c r="B42038" s="221">
        <v>34.0</v>
      </c>
      <c r="C42038" s="221">
        <v>398.0</v>
      </c>
    </row>
    <row r="42039">
      <c r="A42039" s="221">
        <v>46703.0</v>
      </c>
      <c r="B42039" s="221">
        <v>35.0</v>
      </c>
      <c r="C42039" s="221">
        <v>199.0</v>
      </c>
    </row>
    <row r="42040">
      <c r="A42040" s="221">
        <v>46704.0</v>
      </c>
      <c r="B42040" s="221">
        <v>34.0</v>
      </c>
      <c r="C42040" s="221">
        <v>64400.0</v>
      </c>
    </row>
    <row r="42041">
      <c r="A42041" s="221">
        <v>46704.0</v>
      </c>
      <c r="B42041" s="221">
        <v>35.0</v>
      </c>
      <c r="C42041" s="221">
        <v>13858.0</v>
      </c>
    </row>
    <row r="42042">
      <c r="A42042" s="221">
        <v>46704.0</v>
      </c>
      <c r="B42042" s="221">
        <v>36.0</v>
      </c>
      <c r="C42042" s="221">
        <v>2415.0</v>
      </c>
    </row>
    <row r="42043">
      <c r="A42043" s="221">
        <v>46704.0</v>
      </c>
      <c r="B42043" s="221">
        <v>37.0</v>
      </c>
      <c r="C42043" s="221">
        <v>518.0</v>
      </c>
    </row>
    <row r="42044">
      <c r="A42044" s="221">
        <v>46705.0</v>
      </c>
      <c r="B42044" s="221">
        <v>34.0</v>
      </c>
      <c r="C42044" s="221">
        <v>477.0</v>
      </c>
    </row>
    <row r="42045">
      <c r="A42045" s="221">
        <v>47028.0</v>
      </c>
      <c r="B42045" s="221">
        <v>3583.0</v>
      </c>
      <c r="C42045" s="221">
        <v>1.0</v>
      </c>
    </row>
    <row r="42046">
      <c r="A42046" s="221">
        <v>47028.0</v>
      </c>
      <c r="B42046" s="221">
        <v>47041.0</v>
      </c>
      <c r="C42046" s="221">
        <v>1.0</v>
      </c>
    </row>
    <row r="42047">
      <c r="A42047" s="221">
        <v>47035.0</v>
      </c>
      <c r="B42047" s="221">
        <v>34.0</v>
      </c>
      <c r="C42047" s="221">
        <v>179923.0</v>
      </c>
    </row>
    <row r="42048">
      <c r="A42048" s="221">
        <v>47035.0</v>
      </c>
      <c r="B42048" s="221">
        <v>35.0</v>
      </c>
      <c r="C42048" s="221">
        <v>48533.0</v>
      </c>
    </row>
    <row r="42049">
      <c r="A42049" s="221">
        <v>47035.0</v>
      </c>
      <c r="B42049" s="221">
        <v>36.0</v>
      </c>
      <c r="C42049" s="221">
        <v>16700.0</v>
      </c>
    </row>
    <row r="42050">
      <c r="A42050" s="221">
        <v>47035.0</v>
      </c>
      <c r="B42050" s="221">
        <v>37.0</v>
      </c>
      <c r="C42050" s="221">
        <v>12575.0</v>
      </c>
    </row>
    <row r="42051">
      <c r="A42051" s="221">
        <v>47035.0</v>
      </c>
      <c r="B42051" s="221">
        <v>38.0</v>
      </c>
      <c r="C42051" s="221">
        <v>843.0</v>
      </c>
    </row>
    <row r="42052">
      <c r="A42052" s="221">
        <v>47035.0</v>
      </c>
      <c r="B42052" s="221">
        <v>39.0</v>
      </c>
      <c r="C42052" s="221">
        <v>264.0</v>
      </c>
    </row>
    <row r="42053">
      <c r="A42053" s="221">
        <v>47035.0</v>
      </c>
      <c r="B42053" s="221">
        <v>40.0</v>
      </c>
      <c r="C42053" s="221">
        <v>390.0</v>
      </c>
    </row>
    <row r="42054">
      <c r="A42054" s="221">
        <v>47036.0</v>
      </c>
      <c r="B42054" s="221">
        <v>34.0</v>
      </c>
      <c r="C42054" s="221">
        <v>130417.0</v>
      </c>
    </row>
    <row r="42055">
      <c r="A42055" s="221">
        <v>47036.0</v>
      </c>
      <c r="B42055" s="221">
        <v>35.0</v>
      </c>
      <c r="C42055" s="221">
        <v>37888.0</v>
      </c>
    </row>
    <row r="42056">
      <c r="A42056" s="221">
        <v>47036.0</v>
      </c>
      <c r="B42056" s="221">
        <v>36.0</v>
      </c>
      <c r="C42056" s="221">
        <v>10031.0</v>
      </c>
    </row>
    <row r="42057">
      <c r="A42057" s="221">
        <v>47036.0</v>
      </c>
      <c r="B42057" s="221">
        <v>37.0</v>
      </c>
      <c r="C42057" s="221">
        <v>10668.0</v>
      </c>
    </row>
    <row r="42058">
      <c r="A42058" s="221">
        <v>47036.0</v>
      </c>
      <c r="B42058" s="221">
        <v>38.0</v>
      </c>
      <c r="C42058" s="221">
        <v>548.0</v>
      </c>
    </row>
    <row r="42059">
      <c r="A42059" s="221">
        <v>47036.0</v>
      </c>
      <c r="B42059" s="221">
        <v>39.0</v>
      </c>
      <c r="C42059" s="221">
        <v>154.0</v>
      </c>
    </row>
    <row r="42060">
      <c r="A42060" s="221">
        <v>47036.0</v>
      </c>
      <c r="B42060" s="221">
        <v>40.0</v>
      </c>
      <c r="C42060" s="221">
        <v>295.0</v>
      </c>
    </row>
    <row r="42061">
      <c r="A42061" s="221">
        <v>47037.0</v>
      </c>
      <c r="B42061" s="221">
        <v>34.0</v>
      </c>
      <c r="C42061" s="221">
        <v>367710.0</v>
      </c>
    </row>
    <row r="42062">
      <c r="A42062" s="221">
        <v>47037.0</v>
      </c>
      <c r="B42062" s="221">
        <v>35.0</v>
      </c>
      <c r="C42062" s="221">
        <v>101819.0</v>
      </c>
    </row>
    <row r="42063">
      <c r="A42063" s="221">
        <v>47037.0</v>
      </c>
      <c r="B42063" s="221">
        <v>36.0</v>
      </c>
      <c r="C42063" s="221">
        <v>37010.0</v>
      </c>
    </row>
    <row r="42064">
      <c r="A42064" s="221">
        <v>47037.0</v>
      </c>
      <c r="B42064" s="221">
        <v>37.0</v>
      </c>
      <c r="C42064" s="221">
        <v>30286.0</v>
      </c>
    </row>
    <row r="42065">
      <c r="A42065" s="221">
        <v>47037.0</v>
      </c>
      <c r="B42065" s="221">
        <v>38.0</v>
      </c>
      <c r="C42065" s="221">
        <v>3151.0</v>
      </c>
    </row>
    <row r="42066">
      <c r="A42066" s="221">
        <v>47037.0</v>
      </c>
      <c r="B42066" s="221">
        <v>39.0</v>
      </c>
      <c r="C42066" s="221">
        <v>597.0</v>
      </c>
    </row>
    <row r="42067">
      <c r="A42067" s="221">
        <v>47037.0</v>
      </c>
      <c r="B42067" s="221">
        <v>40.0</v>
      </c>
      <c r="C42067" s="221">
        <v>951.0</v>
      </c>
    </row>
    <row r="42068">
      <c r="A42068" s="221">
        <v>47038.0</v>
      </c>
      <c r="B42068" s="221">
        <v>34.0</v>
      </c>
      <c r="C42068" s="221">
        <v>552767.0</v>
      </c>
    </row>
    <row r="42069">
      <c r="A42069" s="221">
        <v>47038.0</v>
      </c>
      <c r="B42069" s="221">
        <v>35.0</v>
      </c>
      <c r="C42069" s="221">
        <v>143217.0</v>
      </c>
    </row>
    <row r="42070">
      <c r="A42070" s="221">
        <v>47038.0</v>
      </c>
      <c r="B42070" s="221">
        <v>36.0</v>
      </c>
      <c r="C42070" s="221">
        <v>51253.0</v>
      </c>
    </row>
    <row r="42071">
      <c r="A42071" s="221">
        <v>47038.0</v>
      </c>
      <c r="B42071" s="221">
        <v>37.0</v>
      </c>
      <c r="C42071" s="221">
        <v>30773.0</v>
      </c>
    </row>
    <row r="42072">
      <c r="A42072" s="221">
        <v>47038.0</v>
      </c>
      <c r="B42072" s="221">
        <v>38.0</v>
      </c>
      <c r="C42072" s="221">
        <v>2009.0</v>
      </c>
    </row>
    <row r="42073">
      <c r="A42073" s="221">
        <v>47038.0</v>
      </c>
      <c r="B42073" s="221">
        <v>39.0</v>
      </c>
      <c r="C42073" s="221">
        <v>926.0</v>
      </c>
    </row>
    <row r="42074">
      <c r="A42074" s="221">
        <v>47038.0</v>
      </c>
      <c r="B42074" s="221">
        <v>40.0</v>
      </c>
      <c r="C42074" s="221">
        <v>1145.0</v>
      </c>
    </row>
    <row r="42075">
      <c r="A42075" s="221">
        <v>47039.0</v>
      </c>
      <c r="B42075" s="221">
        <v>34.0</v>
      </c>
      <c r="C42075" s="221">
        <v>575002.0</v>
      </c>
    </row>
    <row r="42076">
      <c r="A42076" s="221">
        <v>47039.0</v>
      </c>
      <c r="B42076" s="221">
        <v>35.0</v>
      </c>
      <c r="C42076" s="221">
        <v>148666.0</v>
      </c>
    </row>
    <row r="42077">
      <c r="A42077" s="221">
        <v>47039.0</v>
      </c>
      <c r="B42077" s="221">
        <v>36.0</v>
      </c>
      <c r="C42077" s="221">
        <v>54055.0</v>
      </c>
    </row>
    <row r="42078">
      <c r="A42078" s="221">
        <v>47039.0</v>
      </c>
      <c r="B42078" s="221">
        <v>37.0</v>
      </c>
      <c r="C42078" s="221">
        <v>34055.0</v>
      </c>
    </row>
    <row r="42079">
      <c r="A42079" s="221">
        <v>47039.0</v>
      </c>
      <c r="B42079" s="221">
        <v>38.0</v>
      </c>
      <c r="C42079" s="221">
        <v>2457.0</v>
      </c>
    </row>
    <row r="42080">
      <c r="A42080" s="221">
        <v>47039.0</v>
      </c>
      <c r="B42080" s="221">
        <v>39.0</v>
      </c>
      <c r="C42080" s="221">
        <v>1069.0</v>
      </c>
    </row>
    <row r="42081">
      <c r="A42081" s="221">
        <v>47039.0</v>
      </c>
      <c r="B42081" s="221">
        <v>40.0</v>
      </c>
      <c r="C42081" s="221">
        <v>1201.0</v>
      </c>
    </row>
    <row r="42082">
      <c r="A42082" s="221">
        <v>47068.0</v>
      </c>
      <c r="B42082" s="221">
        <v>34.0</v>
      </c>
      <c r="C42082" s="221">
        <v>4500000.0</v>
      </c>
    </row>
    <row r="42083">
      <c r="A42083" s="221">
        <v>47068.0</v>
      </c>
      <c r="B42083" s="221">
        <v>35.0</v>
      </c>
      <c r="C42083" s="221">
        <v>2500000.0</v>
      </c>
    </row>
    <row r="42084">
      <c r="A42084" s="221">
        <v>47068.0</v>
      </c>
      <c r="B42084" s="221">
        <v>36.0</v>
      </c>
      <c r="C42084" s="221">
        <v>900000.0</v>
      </c>
    </row>
    <row r="42085">
      <c r="A42085" s="221">
        <v>47068.0</v>
      </c>
      <c r="B42085" s="221">
        <v>37.0</v>
      </c>
      <c r="C42085" s="221">
        <v>650000.0</v>
      </c>
    </row>
    <row r="42086">
      <c r="A42086" s="221">
        <v>47068.0</v>
      </c>
      <c r="B42086" s="221">
        <v>38.0</v>
      </c>
      <c r="C42086" s="221">
        <v>800000.0</v>
      </c>
    </row>
    <row r="42087">
      <c r="A42087" s="221">
        <v>47068.0</v>
      </c>
      <c r="B42087" s="221">
        <v>39.0</v>
      </c>
      <c r="C42087" s="221">
        <v>150000.0</v>
      </c>
    </row>
    <row r="42088">
      <c r="A42088" s="221">
        <v>47068.0</v>
      </c>
      <c r="B42088" s="221">
        <v>40.0</v>
      </c>
      <c r="C42088" s="221">
        <v>150000.0</v>
      </c>
    </row>
    <row r="42089">
      <c r="A42089" s="221">
        <v>47069.0</v>
      </c>
      <c r="B42089" s="221">
        <v>34.0</v>
      </c>
      <c r="C42089" s="221">
        <v>4000000.0</v>
      </c>
    </row>
    <row r="42090">
      <c r="A42090" s="221">
        <v>47069.0</v>
      </c>
      <c r="B42090" s="221">
        <v>35.0</v>
      </c>
      <c r="C42090" s="221">
        <v>850000.0</v>
      </c>
    </row>
    <row r="42091">
      <c r="A42091" s="221">
        <v>47069.0</v>
      </c>
      <c r="B42091" s="221">
        <v>36.0</v>
      </c>
      <c r="C42091" s="221">
        <v>350000.0</v>
      </c>
    </row>
    <row r="42092">
      <c r="A42092" s="221">
        <v>47069.0</v>
      </c>
      <c r="B42092" s="221">
        <v>37.0</v>
      </c>
      <c r="C42092" s="221">
        <v>60000.0</v>
      </c>
    </row>
    <row r="42093">
      <c r="A42093" s="221">
        <v>47069.0</v>
      </c>
      <c r="B42093" s="221">
        <v>38.0</v>
      </c>
      <c r="C42093" s="221">
        <v>20000.0</v>
      </c>
    </row>
    <row r="42094">
      <c r="A42094" s="221">
        <v>47069.0</v>
      </c>
      <c r="B42094" s="221">
        <v>39.0</v>
      </c>
      <c r="C42094" s="221">
        <v>5500.0</v>
      </c>
    </row>
    <row r="42095">
      <c r="A42095" s="221">
        <v>47069.0</v>
      </c>
      <c r="B42095" s="221">
        <v>40.0</v>
      </c>
      <c r="C42095" s="221">
        <v>2500.0</v>
      </c>
    </row>
    <row r="42096">
      <c r="A42096" s="221">
        <v>47070.0</v>
      </c>
      <c r="B42096" s="221">
        <v>34.0</v>
      </c>
      <c r="C42096" s="221">
        <v>5500000.0</v>
      </c>
    </row>
    <row r="42097">
      <c r="A42097" s="221">
        <v>47070.0</v>
      </c>
      <c r="B42097" s="221">
        <v>35.0</v>
      </c>
      <c r="C42097" s="221">
        <v>1100000.0</v>
      </c>
    </row>
    <row r="42098">
      <c r="A42098" s="221">
        <v>47070.0</v>
      </c>
      <c r="B42098" s="221">
        <v>36.0</v>
      </c>
      <c r="C42098" s="221">
        <v>550000.0</v>
      </c>
    </row>
    <row r="42099">
      <c r="A42099" s="221">
        <v>47070.0</v>
      </c>
      <c r="B42099" s="221">
        <v>37.0</v>
      </c>
      <c r="C42099" s="221">
        <v>80000.0</v>
      </c>
    </row>
    <row r="42100">
      <c r="A42100" s="221">
        <v>47070.0</v>
      </c>
      <c r="B42100" s="221">
        <v>38.0</v>
      </c>
      <c r="C42100" s="221">
        <v>25000.0</v>
      </c>
    </row>
    <row r="42101">
      <c r="A42101" s="221">
        <v>47070.0</v>
      </c>
      <c r="B42101" s="221">
        <v>39.0</v>
      </c>
      <c r="C42101" s="221">
        <v>8000.0</v>
      </c>
    </row>
    <row r="42102">
      <c r="A42102" s="221">
        <v>47070.0</v>
      </c>
      <c r="B42102" s="221">
        <v>40.0</v>
      </c>
      <c r="C42102" s="221">
        <v>3500.0</v>
      </c>
    </row>
    <row r="42103">
      <c r="A42103" s="221">
        <v>47071.0</v>
      </c>
      <c r="B42103" s="221">
        <v>34.0</v>
      </c>
      <c r="C42103" s="221">
        <v>6000000.0</v>
      </c>
    </row>
    <row r="42104">
      <c r="A42104" s="221">
        <v>47071.0</v>
      </c>
      <c r="B42104" s="221">
        <v>35.0</v>
      </c>
      <c r="C42104" s="221">
        <v>1500000.0</v>
      </c>
    </row>
    <row r="42105">
      <c r="A42105" s="221">
        <v>47071.0</v>
      </c>
      <c r="B42105" s="221">
        <v>36.0</v>
      </c>
      <c r="C42105" s="221">
        <v>450000.0</v>
      </c>
    </row>
    <row r="42106">
      <c r="A42106" s="221">
        <v>47071.0</v>
      </c>
      <c r="B42106" s="221">
        <v>37.0</v>
      </c>
      <c r="C42106" s="221">
        <v>80000.0</v>
      </c>
    </row>
    <row r="42107">
      <c r="A42107" s="221">
        <v>47071.0</v>
      </c>
      <c r="B42107" s="221">
        <v>38.0</v>
      </c>
      <c r="C42107" s="221">
        <v>25000.0</v>
      </c>
    </row>
    <row r="42108">
      <c r="A42108" s="221">
        <v>47071.0</v>
      </c>
      <c r="B42108" s="221">
        <v>39.0</v>
      </c>
      <c r="C42108" s="221">
        <v>7500.0</v>
      </c>
    </row>
    <row r="42109">
      <c r="A42109" s="221">
        <v>47071.0</v>
      </c>
      <c r="B42109" s="221">
        <v>40.0</v>
      </c>
      <c r="C42109" s="221">
        <v>3500.0</v>
      </c>
    </row>
    <row r="42110">
      <c r="A42110" s="221">
        <v>47072.0</v>
      </c>
      <c r="B42110" s="221">
        <v>34.0</v>
      </c>
      <c r="C42110" s="221">
        <v>5200000.0</v>
      </c>
    </row>
    <row r="42111">
      <c r="A42111" s="221">
        <v>47072.0</v>
      </c>
      <c r="B42111" s="221">
        <v>35.0</v>
      </c>
      <c r="C42111" s="221">
        <v>1250000.0</v>
      </c>
    </row>
    <row r="42112">
      <c r="A42112" s="221">
        <v>47072.0</v>
      </c>
      <c r="B42112" s="221">
        <v>36.0</v>
      </c>
      <c r="C42112" s="221">
        <v>500000.0</v>
      </c>
    </row>
    <row r="42113">
      <c r="A42113" s="221">
        <v>47072.0</v>
      </c>
      <c r="B42113" s="221">
        <v>37.0</v>
      </c>
      <c r="C42113" s="221">
        <v>85000.0</v>
      </c>
    </row>
    <row r="42114">
      <c r="A42114" s="221">
        <v>47072.0</v>
      </c>
      <c r="B42114" s="221">
        <v>38.0</v>
      </c>
      <c r="C42114" s="221">
        <v>25000.0</v>
      </c>
    </row>
    <row r="42115">
      <c r="A42115" s="221">
        <v>47072.0</v>
      </c>
      <c r="B42115" s="221">
        <v>39.0</v>
      </c>
      <c r="C42115" s="221">
        <v>7500.0</v>
      </c>
    </row>
    <row r="42116">
      <c r="A42116" s="221">
        <v>47072.0</v>
      </c>
      <c r="B42116" s="221">
        <v>40.0</v>
      </c>
      <c r="C42116" s="221">
        <v>4000.0</v>
      </c>
    </row>
    <row r="42117">
      <c r="A42117" s="221">
        <v>47073.0</v>
      </c>
      <c r="B42117" s="221">
        <v>34.0</v>
      </c>
      <c r="C42117" s="221">
        <v>6000000.0</v>
      </c>
    </row>
    <row r="42118">
      <c r="A42118" s="221">
        <v>47073.0</v>
      </c>
      <c r="B42118" s="221">
        <v>35.0</v>
      </c>
      <c r="C42118" s="221">
        <v>1500000.0</v>
      </c>
    </row>
    <row r="42119">
      <c r="A42119" s="221">
        <v>47073.0</v>
      </c>
      <c r="B42119" s="221">
        <v>36.0</v>
      </c>
      <c r="C42119" s="221">
        <v>500000.0</v>
      </c>
    </row>
    <row r="42120">
      <c r="A42120" s="221">
        <v>47073.0</v>
      </c>
      <c r="B42120" s="221">
        <v>37.0</v>
      </c>
      <c r="C42120" s="221">
        <v>80000.0</v>
      </c>
    </row>
    <row r="42121">
      <c r="A42121" s="221">
        <v>47073.0</v>
      </c>
      <c r="B42121" s="221">
        <v>38.0</v>
      </c>
      <c r="C42121" s="221">
        <v>25000.0</v>
      </c>
    </row>
    <row r="42122">
      <c r="A42122" s="221">
        <v>47073.0</v>
      </c>
      <c r="B42122" s="221">
        <v>39.0</v>
      </c>
      <c r="C42122" s="221">
        <v>7500.0</v>
      </c>
    </row>
    <row r="42123">
      <c r="A42123" s="221">
        <v>47073.0</v>
      </c>
      <c r="B42123" s="221">
        <v>40.0</v>
      </c>
      <c r="C42123" s="221">
        <v>4000.0</v>
      </c>
    </row>
    <row r="42124">
      <c r="A42124" s="221">
        <v>47074.0</v>
      </c>
      <c r="B42124" s="221">
        <v>34.0</v>
      </c>
      <c r="C42124" s="221">
        <v>5600000.0</v>
      </c>
    </row>
    <row r="42125">
      <c r="A42125" s="221">
        <v>47074.0</v>
      </c>
      <c r="B42125" s="221">
        <v>35.0</v>
      </c>
      <c r="C42125" s="221">
        <v>1200000.0</v>
      </c>
    </row>
    <row r="42126">
      <c r="A42126" s="221">
        <v>47074.0</v>
      </c>
      <c r="B42126" s="221">
        <v>36.0</v>
      </c>
      <c r="C42126" s="221">
        <v>450000.0</v>
      </c>
    </row>
    <row r="42127">
      <c r="A42127" s="221">
        <v>47074.0</v>
      </c>
      <c r="B42127" s="221">
        <v>37.0</v>
      </c>
      <c r="C42127" s="221">
        <v>75000.0</v>
      </c>
    </row>
    <row r="42128">
      <c r="A42128" s="221">
        <v>47074.0</v>
      </c>
      <c r="B42128" s="221">
        <v>38.0</v>
      </c>
      <c r="C42128" s="221">
        <v>25000.0</v>
      </c>
    </row>
    <row r="42129">
      <c r="A42129" s="221">
        <v>47074.0</v>
      </c>
      <c r="B42129" s="221">
        <v>39.0</v>
      </c>
      <c r="C42129" s="221">
        <v>8500.0</v>
      </c>
    </row>
    <row r="42130">
      <c r="A42130" s="221">
        <v>47074.0</v>
      </c>
      <c r="B42130" s="221">
        <v>40.0</v>
      </c>
      <c r="C42130" s="221">
        <v>4000.0</v>
      </c>
    </row>
    <row r="42131">
      <c r="A42131" s="221">
        <v>47116.0</v>
      </c>
      <c r="B42131" s="221">
        <v>34.0</v>
      </c>
      <c r="C42131" s="221">
        <v>549366.0</v>
      </c>
    </row>
    <row r="42132">
      <c r="A42132" s="221">
        <v>47116.0</v>
      </c>
      <c r="B42132" s="221">
        <v>35.0</v>
      </c>
      <c r="C42132" s="221">
        <v>138783.0</v>
      </c>
    </row>
    <row r="42133">
      <c r="A42133" s="221">
        <v>47116.0</v>
      </c>
      <c r="B42133" s="221">
        <v>36.0</v>
      </c>
      <c r="C42133" s="221">
        <v>54994.0</v>
      </c>
    </row>
    <row r="42134">
      <c r="A42134" s="221">
        <v>47116.0</v>
      </c>
      <c r="B42134" s="221">
        <v>37.0</v>
      </c>
      <c r="C42134" s="221">
        <v>31053.0</v>
      </c>
    </row>
    <row r="42135">
      <c r="A42135" s="221">
        <v>47116.0</v>
      </c>
      <c r="B42135" s="221">
        <v>38.0</v>
      </c>
      <c r="C42135" s="221">
        <v>2017.0</v>
      </c>
    </row>
    <row r="42136">
      <c r="A42136" s="221">
        <v>47116.0</v>
      </c>
      <c r="B42136" s="221">
        <v>39.0</v>
      </c>
      <c r="C42136" s="221">
        <v>928.0</v>
      </c>
    </row>
    <row r="42137">
      <c r="A42137" s="221">
        <v>47116.0</v>
      </c>
      <c r="B42137" s="221">
        <v>40.0</v>
      </c>
      <c r="C42137" s="221">
        <v>1121.0</v>
      </c>
    </row>
    <row r="42138">
      <c r="A42138" s="221">
        <v>47117.0</v>
      </c>
      <c r="B42138" s="221">
        <v>34.0</v>
      </c>
      <c r="C42138" s="221">
        <v>524150.0</v>
      </c>
    </row>
    <row r="42139">
      <c r="A42139" s="221">
        <v>47117.0</v>
      </c>
      <c r="B42139" s="221">
        <v>35.0</v>
      </c>
      <c r="C42139" s="221">
        <v>136800.0</v>
      </c>
    </row>
    <row r="42140">
      <c r="A42140" s="221">
        <v>47117.0</v>
      </c>
      <c r="B42140" s="221">
        <v>36.0</v>
      </c>
      <c r="C42140" s="221">
        <v>54511.0</v>
      </c>
    </row>
    <row r="42141">
      <c r="A42141" s="221">
        <v>47117.0</v>
      </c>
      <c r="B42141" s="221">
        <v>37.0</v>
      </c>
      <c r="C42141" s="221">
        <v>30857.0</v>
      </c>
    </row>
    <row r="42142">
      <c r="A42142" s="221">
        <v>47117.0</v>
      </c>
      <c r="B42142" s="221">
        <v>38.0</v>
      </c>
      <c r="C42142" s="221">
        <v>2134.0</v>
      </c>
    </row>
    <row r="42143">
      <c r="A42143" s="221">
        <v>47117.0</v>
      </c>
      <c r="B42143" s="221">
        <v>39.0</v>
      </c>
      <c r="C42143" s="221">
        <v>903.0</v>
      </c>
    </row>
    <row r="42144">
      <c r="A42144" s="221">
        <v>47117.0</v>
      </c>
      <c r="B42144" s="221">
        <v>40.0</v>
      </c>
      <c r="C42144" s="221">
        <v>1113.0</v>
      </c>
    </row>
    <row r="42145">
      <c r="A42145" s="221">
        <v>47118.0</v>
      </c>
      <c r="B42145" s="221">
        <v>34.0</v>
      </c>
      <c r="C42145" s="221">
        <v>542000.0</v>
      </c>
    </row>
    <row r="42146">
      <c r="A42146" s="221">
        <v>47118.0</v>
      </c>
      <c r="B42146" s="221">
        <v>35.0</v>
      </c>
      <c r="C42146" s="221">
        <v>138375.0</v>
      </c>
    </row>
    <row r="42147">
      <c r="A42147" s="221">
        <v>47118.0</v>
      </c>
      <c r="B42147" s="221">
        <v>36.0</v>
      </c>
      <c r="C42147" s="221">
        <v>52216.0</v>
      </c>
    </row>
    <row r="42148">
      <c r="A42148" s="221">
        <v>47118.0</v>
      </c>
      <c r="B42148" s="221">
        <v>37.0</v>
      </c>
      <c r="C42148" s="221">
        <v>31081.0</v>
      </c>
    </row>
    <row r="42149">
      <c r="A42149" s="221">
        <v>47118.0</v>
      </c>
      <c r="B42149" s="221">
        <v>38.0</v>
      </c>
      <c r="C42149" s="221">
        <v>2087.0</v>
      </c>
    </row>
    <row r="42150">
      <c r="A42150" s="221">
        <v>47118.0</v>
      </c>
      <c r="B42150" s="221">
        <v>39.0</v>
      </c>
      <c r="C42150" s="221">
        <v>894.0</v>
      </c>
    </row>
    <row r="42151">
      <c r="A42151" s="221">
        <v>47118.0</v>
      </c>
      <c r="B42151" s="221">
        <v>40.0</v>
      </c>
      <c r="C42151" s="221">
        <v>1074.0</v>
      </c>
    </row>
    <row r="42152">
      <c r="A42152" s="221">
        <v>47119.0</v>
      </c>
      <c r="B42152" s="221">
        <v>34.0</v>
      </c>
      <c r="C42152" s="221">
        <v>449366.0</v>
      </c>
    </row>
    <row r="42153">
      <c r="A42153" s="221">
        <v>47119.0</v>
      </c>
      <c r="B42153" s="221">
        <v>35.0</v>
      </c>
      <c r="C42153" s="221">
        <v>88783.0</v>
      </c>
    </row>
    <row r="42154">
      <c r="A42154" s="221">
        <v>47119.0</v>
      </c>
      <c r="B42154" s="221">
        <v>36.0</v>
      </c>
      <c r="C42154" s="221">
        <v>44994.0</v>
      </c>
    </row>
    <row r="42155">
      <c r="A42155" s="221">
        <v>47119.0</v>
      </c>
      <c r="B42155" s="221">
        <v>37.0</v>
      </c>
      <c r="C42155" s="221">
        <v>11053.0</v>
      </c>
    </row>
    <row r="42156">
      <c r="A42156" s="221">
        <v>47119.0</v>
      </c>
      <c r="B42156" s="221">
        <v>38.0</v>
      </c>
      <c r="C42156" s="221">
        <v>1717.0</v>
      </c>
    </row>
    <row r="42157">
      <c r="A42157" s="221">
        <v>47119.0</v>
      </c>
      <c r="B42157" s="221">
        <v>39.0</v>
      </c>
      <c r="C42157" s="221">
        <v>778.0</v>
      </c>
    </row>
    <row r="42158">
      <c r="A42158" s="221">
        <v>47119.0</v>
      </c>
      <c r="B42158" s="221">
        <v>40.0</v>
      </c>
      <c r="C42158" s="221">
        <v>1021.0</v>
      </c>
    </row>
    <row r="42159">
      <c r="A42159" s="221">
        <v>47119.0</v>
      </c>
      <c r="B42159" s="221">
        <v>11399.0</v>
      </c>
      <c r="C42159" s="221">
        <v>49.0</v>
      </c>
    </row>
    <row r="42160">
      <c r="A42160" s="221">
        <v>47119.0</v>
      </c>
      <c r="B42160" s="221">
        <v>11532.0</v>
      </c>
      <c r="C42160" s="221">
        <v>92.0</v>
      </c>
    </row>
    <row r="42161">
      <c r="A42161" s="221">
        <v>47119.0</v>
      </c>
      <c r="B42161" s="221">
        <v>11537.0</v>
      </c>
      <c r="C42161" s="221">
        <v>18.0</v>
      </c>
    </row>
    <row r="42162">
      <c r="A42162" s="221">
        <v>47119.0</v>
      </c>
      <c r="B42162" s="221">
        <v>11543.0</v>
      </c>
      <c r="C42162" s="221">
        <v>72.0</v>
      </c>
    </row>
    <row r="42163">
      <c r="A42163" s="221">
        <v>47119.0</v>
      </c>
      <c r="B42163" s="221">
        <v>11549.0</v>
      </c>
      <c r="C42163" s="221">
        <v>58.0</v>
      </c>
    </row>
    <row r="42164">
      <c r="A42164" s="221">
        <v>47119.0</v>
      </c>
      <c r="B42164" s="221">
        <v>11557.0</v>
      </c>
      <c r="C42164" s="221">
        <v>50.0</v>
      </c>
    </row>
    <row r="42165">
      <c r="A42165" s="221">
        <v>47119.0</v>
      </c>
      <c r="B42165" s="221">
        <v>11689.0</v>
      </c>
      <c r="C42165" s="221">
        <v>84.0</v>
      </c>
    </row>
    <row r="42166">
      <c r="A42166" s="221">
        <v>47120.0</v>
      </c>
      <c r="B42166" s="221">
        <v>34.0</v>
      </c>
      <c r="C42166" s="221">
        <v>452767.0</v>
      </c>
    </row>
    <row r="42167">
      <c r="A42167" s="221">
        <v>47120.0</v>
      </c>
      <c r="B42167" s="221">
        <v>35.0</v>
      </c>
      <c r="C42167" s="221">
        <v>93217.0</v>
      </c>
    </row>
    <row r="42168">
      <c r="A42168" s="221">
        <v>47120.0</v>
      </c>
      <c r="B42168" s="221">
        <v>36.0</v>
      </c>
      <c r="C42168" s="221">
        <v>41253.0</v>
      </c>
    </row>
    <row r="42169">
      <c r="A42169" s="221">
        <v>47120.0</v>
      </c>
      <c r="B42169" s="221">
        <v>37.0</v>
      </c>
      <c r="C42169" s="221">
        <v>10773.0</v>
      </c>
    </row>
    <row r="42170">
      <c r="A42170" s="221">
        <v>47120.0</v>
      </c>
      <c r="B42170" s="221">
        <v>38.0</v>
      </c>
      <c r="C42170" s="221">
        <v>1709.0</v>
      </c>
    </row>
    <row r="42171">
      <c r="A42171" s="221">
        <v>47120.0</v>
      </c>
      <c r="B42171" s="221">
        <v>39.0</v>
      </c>
      <c r="C42171" s="221">
        <v>776.0</v>
      </c>
    </row>
    <row r="42172">
      <c r="A42172" s="221">
        <v>47120.0</v>
      </c>
      <c r="B42172" s="221">
        <v>40.0</v>
      </c>
      <c r="C42172" s="221">
        <v>1045.0</v>
      </c>
    </row>
    <row r="42173">
      <c r="A42173" s="221">
        <v>47120.0</v>
      </c>
      <c r="B42173" s="221">
        <v>11399.0</v>
      </c>
      <c r="C42173" s="221">
        <v>49.0</v>
      </c>
    </row>
    <row r="42174">
      <c r="A42174" s="221">
        <v>47120.0</v>
      </c>
      <c r="B42174" s="221">
        <v>11533.0</v>
      </c>
      <c r="C42174" s="221">
        <v>92.0</v>
      </c>
    </row>
    <row r="42175">
      <c r="A42175" s="221">
        <v>47120.0</v>
      </c>
      <c r="B42175" s="221">
        <v>11534.0</v>
      </c>
      <c r="C42175" s="221">
        <v>18.0</v>
      </c>
    </row>
    <row r="42176">
      <c r="A42176" s="221">
        <v>47120.0</v>
      </c>
      <c r="B42176" s="221">
        <v>11544.0</v>
      </c>
      <c r="C42176" s="221">
        <v>72.0</v>
      </c>
    </row>
    <row r="42177">
      <c r="A42177" s="221">
        <v>47120.0</v>
      </c>
      <c r="B42177" s="221">
        <v>11550.0</v>
      </c>
      <c r="C42177" s="221">
        <v>58.0</v>
      </c>
    </row>
    <row r="42178">
      <c r="A42178" s="221">
        <v>47120.0</v>
      </c>
      <c r="B42178" s="221">
        <v>11558.0</v>
      </c>
      <c r="C42178" s="221">
        <v>50.0</v>
      </c>
    </row>
    <row r="42179">
      <c r="A42179" s="221">
        <v>47120.0</v>
      </c>
      <c r="B42179" s="221">
        <v>11690.0</v>
      </c>
      <c r="C42179" s="221">
        <v>84.0</v>
      </c>
    </row>
    <row r="42180">
      <c r="A42180" s="221">
        <v>47121.0</v>
      </c>
      <c r="B42180" s="221">
        <v>34.0</v>
      </c>
      <c r="C42180" s="221">
        <v>424150.0</v>
      </c>
    </row>
    <row r="42181">
      <c r="A42181" s="221">
        <v>47121.0</v>
      </c>
      <c r="B42181" s="221">
        <v>35.0</v>
      </c>
      <c r="C42181" s="221">
        <v>86800.0</v>
      </c>
    </row>
    <row r="42182">
      <c r="A42182" s="221">
        <v>47121.0</v>
      </c>
      <c r="B42182" s="221">
        <v>36.0</v>
      </c>
      <c r="C42182" s="221">
        <v>44511.0</v>
      </c>
    </row>
    <row r="42183">
      <c r="A42183" s="221">
        <v>47121.0</v>
      </c>
      <c r="B42183" s="221">
        <v>37.0</v>
      </c>
      <c r="C42183" s="221">
        <v>10857.0</v>
      </c>
    </row>
    <row r="42184">
      <c r="A42184" s="221">
        <v>47121.0</v>
      </c>
      <c r="B42184" s="221">
        <v>38.0</v>
      </c>
      <c r="C42184" s="221">
        <v>1834.0</v>
      </c>
    </row>
    <row r="42185">
      <c r="A42185" s="221">
        <v>47121.0</v>
      </c>
      <c r="B42185" s="221">
        <v>39.0</v>
      </c>
      <c r="C42185" s="221">
        <v>753.0</v>
      </c>
    </row>
    <row r="42186">
      <c r="A42186" s="221">
        <v>47121.0</v>
      </c>
      <c r="B42186" s="221">
        <v>40.0</v>
      </c>
      <c r="C42186" s="221">
        <v>1013.0</v>
      </c>
    </row>
    <row r="42187">
      <c r="A42187" s="221">
        <v>47121.0</v>
      </c>
      <c r="B42187" s="221">
        <v>11399.0</v>
      </c>
      <c r="C42187" s="221">
        <v>49.0</v>
      </c>
    </row>
    <row r="42188">
      <c r="A42188" s="221">
        <v>47121.0</v>
      </c>
      <c r="B42188" s="221">
        <v>11531.0</v>
      </c>
      <c r="C42188" s="221">
        <v>92.0</v>
      </c>
    </row>
    <row r="42189">
      <c r="A42189" s="221">
        <v>47121.0</v>
      </c>
      <c r="B42189" s="221">
        <v>11535.0</v>
      </c>
      <c r="C42189" s="221">
        <v>18.0</v>
      </c>
    </row>
    <row r="42190">
      <c r="A42190" s="221">
        <v>47121.0</v>
      </c>
      <c r="B42190" s="221">
        <v>11545.0</v>
      </c>
      <c r="C42190" s="221">
        <v>72.0</v>
      </c>
    </row>
    <row r="42191">
      <c r="A42191" s="221">
        <v>47121.0</v>
      </c>
      <c r="B42191" s="221">
        <v>11547.0</v>
      </c>
      <c r="C42191" s="221">
        <v>58.0</v>
      </c>
    </row>
    <row r="42192">
      <c r="A42192" s="221">
        <v>47121.0</v>
      </c>
      <c r="B42192" s="221">
        <v>11556.0</v>
      </c>
      <c r="C42192" s="221">
        <v>50.0</v>
      </c>
    </row>
    <row r="42193">
      <c r="A42193" s="221">
        <v>47121.0</v>
      </c>
      <c r="B42193" s="221">
        <v>11688.0</v>
      </c>
      <c r="C42193" s="221">
        <v>84.0</v>
      </c>
    </row>
    <row r="42194">
      <c r="A42194" s="221">
        <v>47122.0</v>
      </c>
      <c r="B42194" s="221">
        <v>34.0</v>
      </c>
      <c r="C42194" s="221">
        <v>442000.0</v>
      </c>
    </row>
    <row r="42195">
      <c r="A42195" s="221">
        <v>47122.0</v>
      </c>
      <c r="B42195" s="221">
        <v>35.0</v>
      </c>
      <c r="C42195" s="221">
        <v>88375.0</v>
      </c>
    </row>
    <row r="42196">
      <c r="A42196" s="221">
        <v>47122.0</v>
      </c>
      <c r="B42196" s="221">
        <v>36.0</v>
      </c>
      <c r="C42196" s="221">
        <v>42216.0</v>
      </c>
    </row>
    <row r="42197">
      <c r="A42197" s="221">
        <v>47122.0</v>
      </c>
      <c r="B42197" s="221">
        <v>37.0</v>
      </c>
      <c r="C42197" s="221">
        <v>11081.0</v>
      </c>
    </row>
    <row r="42198">
      <c r="A42198" s="221">
        <v>47122.0</v>
      </c>
      <c r="B42198" s="221">
        <v>38.0</v>
      </c>
      <c r="C42198" s="221">
        <v>1787.0</v>
      </c>
    </row>
    <row r="42199">
      <c r="A42199" s="221">
        <v>47122.0</v>
      </c>
      <c r="B42199" s="221">
        <v>39.0</v>
      </c>
      <c r="C42199" s="221">
        <v>744.0</v>
      </c>
    </row>
    <row r="42200">
      <c r="A42200" s="221">
        <v>47122.0</v>
      </c>
      <c r="B42200" s="221">
        <v>40.0</v>
      </c>
      <c r="C42200" s="221">
        <v>974.0</v>
      </c>
    </row>
    <row r="42201">
      <c r="A42201" s="221">
        <v>47122.0</v>
      </c>
      <c r="B42201" s="221">
        <v>11399.0</v>
      </c>
      <c r="C42201" s="221">
        <v>49.0</v>
      </c>
    </row>
    <row r="42202">
      <c r="A42202" s="221">
        <v>47122.0</v>
      </c>
      <c r="B42202" s="221">
        <v>11530.0</v>
      </c>
      <c r="C42202" s="221">
        <v>92.0</v>
      </c>
    </row>
    <row r="42203">
      <c r="A42203" s="221">
        <v>47122.0</v>
      </c>
      <c r="B42203" s="221">
        <v>11536.0</v>
      </c>
      <c r="C42203" s="221">
        <v>18.0</v>
      </c>
    </row>
    <row r="42204">
      <c r="A42204" s="221">
        <v>47122.0</v>
      </c>
      <c r="B42204" s="221">
        <v>11542.0</v>
      </c>
      <c r="C42204" s="221">
        <v>72.0</v>
      </c>
    </row>
    <row r="42205">
      <c r="A42205" s="221">
        <v>47122.0</v>
      </c>
      <c r="B42205" s="221">
        <v>11548.0</v>
      </c>
      <c r="C42205" s="221">
        <v>58.0</v>
      </c>
    </row>
    <row r="42206">
      <c r="A42206" s="221">
        <v>47122.0</v>
      </c>
      <c r="B42206" s="221">
        <v>11555.0</v>
      </c>
      <c r="C42206" s="221">
        <v>50.0</v>
      </c>
    </row>
    <row r="42207">
      <c r="A42207" s="221">
        <v>47122.0</v>
      </c>
      <c r="B42207" s="221">
        <v>11691.0</v>
      </c>
      <c r="C42207" s="221">
        <v>84.0</v>
      </c>
    </row>
    <row r="42208">
      <c r="A42208" s="221">
        <v>47123.0</v>
      </c>
      <c r="B42208" s="221">
        <v>34.0</v>
      </c>
      <c r="C42208" s="221">
        <v>565277.0</v>
      </c>
    </row>
    <row r="42209">
      <c r="A42209" s="221">
        <v>47123.0</v>
      </c>
      <c r="B42209" s="221">
        <v>35.0</v>
      </c>
      <c r="C42209" s="221">
        <v>273333.0</v>
      </c>
    </row>
    <row r="42210">
      <c r="A42210" s="221">
        <v>47123.0</v>
      </c>
      <c r="B42210" s="221">
        <v>36.0</v>
      </c>
      <c r="C42210" s="221">
        <v>58822.0</v>
      </c>
    </row>
    <row r="42211">
      <c r="A42211" s="221">
        <v>47123.0</v>
      </c>
      <c r="B42211" s="221">
        <v>37.0</v>
      </c>
      <c r="C42211" s="221">
        <v>38277.0</v>
      </c>
    </row>
    <row r="42212">
      <c r="A42212" s="221">
        <v>47123.0</v>
      </c>
      <c r="B42212" s="221">
        <v>38.0</v>
      </c>
      <c r="C42212" s="221">
        <v>3366.0</v>
      </c>
    </row>
    <row r="42213">
      <c r="A42213" s="221">
        <v>47123.0</v>
      </c>
      <c r="B42213" s="221">
        <v>39.0</v>
      </c>
      <c r="C42213" s="221">
        <v>754.0</v>
      </c>
    </row>
    <row r="42214">
      <c r="A42214" s="221">
        <v>47123.0</v>
      </c>
      <c r="B42214" s="221">
        <v>40.0</v>
      </c>
      <c r="C42214" s="221">
        <v>1732.0</v>
      </c>
    </row>
    <row r="42215">
      <c r="A42215" s="221">
        <v>47124.0</v>
      </c>
      <c r="B42215" s="221">
        <v>34.0</v>
      </c>
      <c r="C42215" s="221">
        <v>614474.0</v>
      </c>
    </row>
    <row r="42216">
      <c r="A42216" s="221">
        <v>47124.0</v>
      </c>
      <c r="B42216" s="221">
        <v>35.0</v>
      </c>
      <c r="C42216" s="221">
        <v>151252.0</v>
      </c>
    </row>
    <row r="42217">
      <c r="A42217" s="221">
        <v>47124.0</v>
      </c>
      <c r="B42217" s="221">
        <v>36.0</v>
      </c>
      <c r="C42217" s="221">
        <v>58433.0</v>
      </c>
    </row>
    <row r="42218">
      <c r="A42218" s="221">
        <v>47124.0</v>
      </c>
      <c r="B42218" s="221">
        <v>37.0</v>
      </c>
      <c r="C42218" s="221">
        <v>31593.0</v>
      </c>
    </row>
    <row r="42219">
      <c r="A42219" s="221">
        <v>47124.0</v>
      </c>
      <c r="B42219" s="221">
        <v>38.0</v>
      </c>
      <c r="C42219" s="221">
        <v>2319.0</v>
      </c>
    </row>
    <row r="42220">
      <c r="A42220" s="221">
        <v>47124.0</v>
      </c>
      <c r="B42220" s="221">
        <v>39.0</v>
      </c>
      <c r="C42220" s="221">
        <v>966.0</v>
      </c>
    </row>
    <row r="42221">
      <c r="A42221" s="221">
        <v>47124.0</v>
      </c>
      <c r="B42221" s="221">
        <v>40.0</v>
      </c>
      <c r="C42221" s="221">
        <v>1264.0</v>
      </c>
    </row>
    <row r="42222">
      <c r="A42222" s="221">
        <v>47125.0</v>
      </c>
      <c r="B42222" s="221">
        <v>34.0</v>
      </c>
      <c r="C42222" s="221">
        <v>586573.0</v>
      </c>
    </row>
    <row r="42223">
      <c r="A42223" s="221">
        <v>47125.0</v>
      </c>
      <c r="B42223" s="221">
        <v>35.0</v>
      </c>
      <c r="C42223" s="221">
        <v>156971.0</v>
      </c>
    </row>
    <row r="42224">
      <c r="A42224" s="221">
        <v>47125.0</v>
      </c>
      <c r="B42224" s="221">
        <v>36.0</v>
      </c>
      <c r="C42224" s="221">
        <v>57890.0</v>
      </c>
    </row>
    <row r="42225">
      <c r="A42225" s="221">
        <v>47125.0</v>
      </c>
      <c r="B42225" s="221">
        <v>37.0</v>
      </c>
      <c r="C42225" s="221">
        <v>31558.0</v>
      </c>
    </row>
    <row r="42226">
      <c r="A42226" s="221">
        <v>47125.0</v>
      </c>
      <c r="B42226" s="221">
        <v>38.0</v>
      </c>
      <c r="C42226" s="221">
        <v>2140.0</v>
      </c>
    </row>
    <row r="42227">
      <c r="A42227" s="221">
        <v>47125.0</v>
      </c>
      <c r="B42227" s="221">
        <v>39.0</v>
      </c>
      <c r="C42227" s="221">
        <v>1052.0</v>
      </c>
    </row>
    <row r="42228">
      <c r="A42228" s="221">
        <v>47125.0</v>
      </c>
      <c r="B42228" s="221">
        <v>40.0</v>
      </c>
      <c r="C42228" s="221">
        <v>1346.0</v>
      </c>
    </row>
    <row r="42229">
      <c r="A42229" s="221">
        <v>47126.0</v>
      </c>
      <c r="B42229" s="221">
        <v>34.0</v>
      </c>
      <c r="C42229" s="221">
        <v>548280.0</v>
      </c>
    </row>
    <row r="42230">
      <c r="A42230" s="221">
        <v>47126.0</v>
      </c>
      <c r="B42230" s="221">
        <v>35.0</v>
      </c>
      <c r="C42230" s="221">
        <v>146444.0</v>
      </c>
    </row>
    <row r="42231">
      <c r="A42231" s="221">
        <v>47126.0</v>
      </c>
      <c r="B42231" s="221">
        <v>36.0</v>
      </c>
      <c r="C42231" s="221">
        <v>56806.0</v>
      </c>
    </row>
    <row r="42232">
      <c r="A42232" s="221">
        <v>47126.0</v>
      </c>
      <c r="B42232" s="221">
        <v>37.0</v>
      </c>
      <c r="C42232" s="221">
        <v>31619.0</v>
      </c>
    </row>
    <row r="42233">
      <c r="A42233" s="221">
        <v>47126.0</v>
      </c>
      <c r="B42233" s="221">
        <v>38.0</v>
      </c>
      <c r="C42233" s="221">
        <v>2382.0</v>
      </c>
    </row>
    <row r="42234">
      <c r="A42234" s="221">
        <v>47126.0</v>
      </c>
      <c r="B42234" s="221">
        <v>39.0</v>
      </c>
      <c r="C42234" s="221">
        <v>1032.0</v>
      </c>
    </row>
    <row r="42235">
      <c r="A42235" s="221">
        <v>47126.0</v>
      </c>
      <c r="B42235" s="221">
        <v>40.0</v>
      </c>
      <c r="C42235" s="221">
        <v>1256.0</v>
      </c>
    </row>
    <row r="42236">
      <c r="A42236" s="221">
        <v>47127.0</v>
      </c>
      <c r="B42236" s="221">
        <v>34.0</v>
      </c>
      <c r="C42236" s="221">
        <v>514474.0</v>
      </c>
    </row>
    <row r="42237">
      <c r="A42237" s="221">
        <v>47127.0</v>
      </c>
      <c r="B42237" s="221">
        <v>35.0</v>
      </c>
      <c r="C42237" s="221">
        <v>101252.0</v>
      </c>
    </row>
    <row r="42238">
      <c r="A42238" s="221">
        <v>47127.0</v>
      </c>
      <c r="B42238" s="221">
        <v>36.0</v>
      </c>
      <c r="C42238" s="221">
        <v>48433.0</v>
      </c>
    </row>
    <row r="42239">
      <c r="A42239" s="221">
        <v>47127.0</v>
      </c>
      <c r="B42239" s="221">
        <v>37.0</v>
      </c>
      <c r="C42239" s="221">
        <v>11593.0</v>
      </c>
    </row>
    <row r="42240">
      <c r="A42240" s="221">
        <v>47127.0</v>
      </c>
      <c r="B42240" s="221">
        <v>38.0</v>
      </c>
      <c r="C42240" s="221">
        <v>2019.0</v>
      </c>
    </row>
    <row r="42241">
      <c r="A42241" s="221">
        <v>47127.0</v>
      </c>
      <c r="B42241" s="221">
        <v>39.0</v>
      </c>
      <c r="C42241" s="221">
        <v>816.0</v>
      </c>
    </row>
    <row r="42242">
      <c r="A42242" s="221">
        <v>47127.0</v>
      </c>
      <c r="B42242" s="221">
        <v>40.0</v>
      </c>
      <c r="C42242" s="221">
        <v>1164.0</v>
      </c>
    </row>
    <row r="42243">
      <c r="A42243" s="221">
        <v>47127.0</v>
      </c>
      <c r="B42243" s="221">
        <v>9834.0</v>
      </c>
      <c r="C42243" s="221">
        <v>28.0</v>
      </c>
    </row>
    <row r="42244">
      <c r="A42244" s="221">
        <v>47127.0</v>
      </c>
      <c r="B42244" s="221">
        <v>11399.0</v>
      </c>
      <c r="C42244" s="221">
        <v>49.0</v>
      </c>
    </row>
    <row r="42245">
      <c r="A42245" s="221">
        <v>47127.0</v>
      </c>
      <c r="B42245" s="221">
        <v>11532.0</v>
      </c>
      <c r="C42245" s="221">
        <v>92.0</v>
      </c>
    </row>
    <row r="42246">
      <c r="A42246" s="221">
        <v>47127.0</v>
      </c>
      <c r="B42246" s="221">
        <v>11537.0</v>
      </c>
      <c r="C42246" s="221">
        <v>18.0</v>
      </c>
    </row>
    <row r="42247">
      <c r="A42247" s="221">
        <v>47127.0</v>
      </c>
      <c r="B42247" s="221">
        <v>11543.0</v>
      </c>
      <c r="C42247" s="221">
        <v>72.0</v>
      </c>
    </row>
    <row r="42248">
      <c r="A42248" s="221">
        <v>47127.0</v>
      </c>
      <c r="B42248" s="221">
        <v>11549.0</v>
      </c>
      <c r="C42248" s="221">
        <v>58.0</v>
      </c>
    </row>
    <row r="42249">
      <c r="A42249" s="221">
        <v>47127.0</v>
      </c>
      <c r="B42249" s="221">
        <v>11557.0</v>
      </c>
      <c r="C42249" s="221">
        <v>50.0</v>
      </c>
    </row>
    <row r="42250">
      <c r="A42250" s="221">
        <v>47128.0</v>
      </c>
      <c r="B42250" s="221">
        <v>34.0</v>
      </c>
      <c r="C42250" s="221">
        <v>486573.0</v>
      </c>
    </row>
    <row r="42251">
      <c r="A42251" s="221">
        <v>47128.0</v>
      </c>
      <c r="B42251" s="221">
        <v>35.0</v>
      </c>
      <c r="C42251" s="221">
        <v>106971.0</v>
      </c>
    </row>
    <row r="42252">
      <c r="A42252" s="221">
        <v>47128.0</v>
      </c>
      <c r="B42252" s="221">
        <v>36.0</v>
      </c>
      <c r="C42252" s="221">
        <v>47890.0</v>
      </c>
    </row>
    <row r="42253">
      <c r="A42253" s="221">
        <v>47128.0</v>
      </c>
      <c r="B42253" s="221">
        <v>37.0</v>
      </c>
      <c r="C42253" s="221">
        <v>11558.0</v>
      </c>
    </row>
    <row r="42254">
      <c r="A42254" s="221">
        <v>47128.0</v>
      </c>
      <c r="B42254" s="221">
        <v>38.0</v>
      </c>
      <c r="C42254" s="221">
        <v>1840.0</v>
      </c>
    </row>
    <row r="42255">
      <c r="A42255" s="221">
        <v>47128.0</v>
      </c>
      <c r="B42255" s="221">
        <v>39.0</v>
      </c>
      <c r="C42255" s="221">
        <v>902.0</v>
      </c>
    </row>
    <row r="42256">
      <c r="A42256" s="221">
        <v>47128.0</v>
      </c>
      <c r="B42256" s="221">
        <v>40.0</v>
      </c>
      <c r="C42256" s="221">
        <v>1246.0</v>
      </c>
    </row>
    <row r="42257">
      <c r="A42257" s="221">
        <v>47128.0</v>
      </c>
      <c r="B42257" s="221">
        <v>9834.0</v>
      </c>
      <c r="C42257" s="221">
        <v>28.0</v>
      </c>
    </row>
    <row r="42258">
      <c r="A42258" s="221">
        <v>47128.0</v>
      </c>
      <c r="B42258" s="221">
        <v>11399.0</v>
      </c>
      <c r="C42258" s="221">
        <v>49.0</v>
      </c>
    </row>
    <row r="42259">
      <c r="A42259" s="221">
        <v>47128.0</v>
      </c>
      <c r="B42259" s="221">
        <v>11533.0</v>
      </c>
      <c r="C42259" s="221">
        <v>92.0</v>
      </c>
    </row>
    <row r="42260">
      <c r="A42260" s="221">
        <v>47128.0</v>
      </c>
      <c r="B42260" s="221">
        <v>11534.0</v>
      </c>
      <c r="C42260" s="221">
        <v>18.0</v>
      </c>
    </row>
    <row r="42261">
      <c r="A42261" s="221">
        <v>47128.0</v>
      </c>
      <c r="B42261" s="221">
        <v>11544.0</v>
      </c>
      <c r="C42261" s="221">
        <v>72.0</v>
      </c>
    </row>
    <row r="42262">
      <c r="A42262" s="221">
        <v>47128.0</v>
      </c>
      <c r="B42262" s="221">
        <v>11550.0</v>
      </c>
      <c r="C42262" s="221">
        <v>58.0</v>
      </c>
    </row>
    <row r="42263">
      <c r="A42263" s="221">
        <v>47128.0</v>
      </c>
      <c r="B42263" s="221">
        <v>11558.0</v>
      </c>
      <c r="C42263" s="221">
        <v>50.0</v>
      </c>
    </row>
    <row r="42264">
      <c r="A42264" s="221">
        <v>47129.0</v>
      </c>
      <c r="B42264" s="221">
        <v>34.0</v>
      </c>
      <c r="C42264" s="221">
        <v>448280.0</v>
      </c>
    </row>
    <row r="42265">
      <c r="A42265" s="221">
        <v>47129.0</v>
      </c>
      <c r="B42265" s="221">
        <v>35.0</v>
      </c>
      <c r="C42265" s="221">
        <v>96444.0</v>
      </c>
    </row>
    <row r="42266">
      <c r="A42266" s="221">
        <v>47129.0</v>
      </c>
      <c r="B42266" s="221">
        <v>36.0</v>
      </c>
      <c r="C42266" s="221">
        <v>46806.0</v>
      </c>
    </row>
    <row r="42267">
      <c r="A42267" s="221">
        <v>47129.0</v>
      </c>
      <c r="B42267" s="221">
        <v>37.0</v>
      </c>
      <c r="C42267" s="221">
        <v>11619.0</v>
      </c>
    </row>
    <row r="42268">
      <c r="A42268" s="221">
        <v>47129.0</v>
      </c>
      <c r="B42268" s="221">
        <v>38.0</v>
      </c>
      <c r="C42268" s="221">
        <v>2082.0</v>
      </c>
    </row>
    <row r="42269">
      <c r="A42269" s="221">
        <v>47129.0</v>
      </c>
      <c r="B42269" s="221">
        <v>39.0</v>
      </c>
      <c r="C42269" s="221">
        <v>882.0</v>
      </c>
    </row>
    <row r="42270">
      <c r="A42270" s="221">
        <v>47129.0</v>
      </c>
      <c r="B42270" s="221">
        <v>40.0</v>
      </c>
      <c r="C42270" s="221">
        <v>1156.0</v>
      </c>
    </row>
    <row r="42271">
      <c r="A42271" s="221">
        <v>47129.0</v>
      </c>
      <c r="B42271" s="221">
        <v>9834.0</v>
      </c>
      <c r="C42271" s="221">
        <v>28.0</v>
      </c>
    </row>
    <row r="42272">
      <c r="A42272" s="221">
        <v>47129.0</v>
      </c>
      <c r="B42272" s="221">
        <v>11399.0</v>
      </c>
      <c r="C42272" s="221">
        <v>49.0</v>
      </c>
    </row>
    <row r="42273">
      <c r="A42273" s="221">
        <v>47129.0</v>
      </c>
      <c r="B42273" s="221">
        <v>11531.0</v>
      </c>
      <c r="C42273" s="221">
        <v>92.0</v>
      </c>
    </row>
    <row r="42274">
      <c r="A42274" s="221">
        <v>47129.0</v>
      </c>
      <c r="B42274" s="221">
        <v>11535.0</v>
      </c>
      <c r="C42274" s="221">
        <v>18.0</v>
      </c>
    </row>
    <row r="42275">
      <c r="A42275" s="221">
        <v>47129.0</v>
      </c>
      <c r="B42275" s="221">
        <v>11545.0</v>
      </c>
      <c r="C42275" s="221">
        <v>72.0</v>
      </c>
    </row>
    <row r="42276">
      <c r="A42276" s="221">
        <v>47129.0</v>
      </c>
      <c r="B42276" s="221">
        <v>11547.0</v>
      </c>
      <c r="C42276" s="221">
        <v>58.0</v>
      </c>
    </row>
    <row r="42277">
      <c r="A42277" s="221">
        <v>47129.0</v>
      </c>
      <c r="B42277" s="221">
        <v>11556.0</v>
      </c>
      <c r="C42277" s="221">
        <v>50.0</v>
      </c>
    </row>
    <row r="42278">
      <c r="A42278" s="221">
        <v>47130.0</v>
      </c>
      <c r="B42278" s="221">
        <v>34.0</v>
      </c>
      <c r="C42278" s="221">
        <v>475002.0</v>
      </c>
    </row>
    <row r="42279">
      <c r="A42279" s="221">
        <v>47130.0</v>
      </c>
      <c r="B42279" s="221">
        <v>35.0</v>
      </c>
      <c r="C42279" s="221">
        <v>98666.0</v>
      </c>
    </row>
    <row r="42280">
      <c r="A42280" s="221">
        <v>47130.0</v>
      </c>
      <c r="B42280" s="221">
        <v>36.0</v>
      </c>
      <c r="C42280" s="221">
        <v>44055.0</v>
      </c>
    </row>
    <row r="42281">
      <c r="A42281" s="221">
        <v>47130.0</v>
      </c>
      <c r="B42281" s="221">
        <v>37.0</v>
      </c>
      <c r="C42281" s="221">
        <v>14055.0</v>
      </c>
    </row>
    <row r="42282">
      <c r="A42282" s="221">
        <v>47130.0</v>
      </c>
      <c r="B42282" s="221">
        <v>38.0</v>
      </c>
      <c r="C42282" s="221">
        <v>2157.0</v>
      </c>
    </row>
    <row r="42283">
      <c r="A42283" s="221">
        <v>47130.0</v>
      </c>
      <c r="B42283" s="221">
        <v>39.0</v>
      </c>
      <c r="C42283" s="221">
        <v>919.0</v>
      </c>
    </row>
    <row r="42284">
      <c r="A42284" s="221">
        <v>47130.0</v>
      </c>
      <c r="B42284" s="221">
        <v>40.0</v>
      </c>
      <c r="C42284" s="221">
        <v>1101.0</v>
      </c>
    </row>
    <row r="42285">
      <c r="A42285" s="221">
        <v>47130.0</v>
      </c>
      <c r="B42285" s="221">
        <v>9834.0</v>
      </c>
      <c r="C42285" s="221">
        <v>28.0</v>
      </c>
    </row>
    <row r="42286">
      <c r="A42286" s="221">
        <v>47130.0</v>
      </c>
      <c r="B42286" s="221">
        <v>11399.0</v>
      </c>
      <c r="C42286" s="221">
        <v>49.0</v>
      </c>
    </row>
    <row r="42287">
      <c r="A42287" s="221">
        <v>47130.0</v>
      </c>
      <c r="B42287" s="221">
        <v>11530.0</v>
      </c>
      <c r="C42287" s="221">
        <v>92.0</v>
      </c>
    </row>
    <row r="42288">
      <c r="A42288" s="221">
        <v>47130.0</v>
      </c>
      <c r="B42288" s="221">
        <v>11536.0</v>
      </c>
      <c r="C42288" s="221">
        <v>18.0</v>
      </c>
    </row>
    <row r="42289">
      <c r="A42289" s="221">
        <v>47130.0</v>
      </c>
      <c r="B42289" s="221">
        <v>11542.0</v>
      </c>
      <c r="C42289" s="221">
        <v>72.0</v>
      </c>
    </row>
    <row r="42290">
      <c r="A42290" s="221">
        <v>47130.0</v>
      </c>
      <c r="B42290" s="221">
        <v>11548.0</v>
      </c>
      <c r="C42290" s="221">
        <v>58.0</v>
      </c>
    </row>
    <row r="42291">
      <c r="A42291" s="221">
        <v>47130.0</v>
      </c>
      <c r="B42291" s="221">
        <v>11555.0</v>
      </c>
      <c r="C42291" s="221">
        <v>50.0</v>
      </c>
    </row>
    <row r="42292">
      <c r="A42292" s="221">
        <v>47131.0</v>
      </c>
      <c r="B42292" s="221">
        <v>34.0</v>
      </c>
      <c r="C42292" s="221">
        <v>429097.0</v>
      </c>
    </row>
    <row r="42293">
      <c r="A42293" s="221">
        <v>47131.0</v>
      </c>
      <c r="B42293" s="221">
        <v>35.0</v>
      </c>
      <c r="C42293" s="221">
        <v>94078.0</v>
      </c>
    </row>
    <row r="42294">
      <c r="A42294" s="221">
        <v>47131.0</v>
      </c>
      <c r="B42294" s="221">
        <v>36.0</v>
      </c>
      <c r="C42294" s="221">
        <v>35780.0</v>
      </c>
    </row>
    <row r="42295">
      <c r="A42295" s="221">
        <v>47131.0</v>
      </c>
      <c r="B42295" s="221">
        <v>37.0</v>
      </c>
      <c r="C42295" s="221">
        <v>25108.0</v>
      </c>
    </row>
    <row r="42296">
      <c r="A42296" s="221">
        <v>47131.0</v>
      </c>
      <c r="B42296" s="221">
        <v>38.0</v>
      </c>
      <c r="C42296" s="221">
        <v>2778.0</v>
      </c>
    </row>
    <row r="42297">
      <c r="A42297" s="221">
        <v>47131.0</v>
      </c>
      <c r="B42297" s="221">
        <v>39.0</v>
      </c>
      <c r="C42297" s="221">
        <v>816.0</v>
      </c>
    </row>
    <row r="42298">
      <c r="A42298" s="221">
        <v>47131.0</v>
      </c>
      <c r="B42298" s="221">
        <v>40.0</v>
      </c>
      <c r="C42298" s="221">
        <v>945.0</v>
      </c>
    </row>
    <row r="42299">
      <c r="A42299" s="221">
        <v>47132.0</v>
      </c>
      <c r="B42299" s="221">
        <v>34.0</v>
      </c>
      <c r="C42299" s="221">
        <v>307491.0</v>
      </c>
    </row>
    <row r="42300">
      <c r="A42300" s="221">
        <v>47132.0</v>
      </c>
      <c r="B42300" s="221">
        <v>35.0</v>
      </c>
      <c r="C42300" s="221">
        <v>143560.0</v>
      </c>
    </row>
    <row r="42301">
      <c r="A42301" s="221">
        <v>47132.0</v>
      </c>
      <c r="B42301" s="221">
        <v>36.0</v>
      </c>
      <c r="C42301" s="221">
        <v>32783.0</v>
      </c>
    </row>
    <row r="42302">
      <c r="A42302" s="221">
        <v>47132.0</v>
      </c>
      <c r="B42302" s="221">
        <v>37.0</v>
      </c>
      <c r="C42302" s="221">
        <v>26814.0</v>
      </c>
    </row>
    <row r="42303">
      <c r="A42303" s="221">
        <v>47132.0</v>
      </c>
      <c r="B42303" s="221">
        <v>38.0</v>
      </c>
      <c r="C42303" s="221">
        <v>2502.0</v>
      </c>
    </row>
    <row r="42304">
      <c r="A42304" s="221">
        <v>47132.0</v>
      </c>
      <c r="B42304" s="221">
        <v>39.0</v>
      </c>
      <c r="C42304" s="221">
        <v>722.0</v>
      </c>
    </row>
    <row r="42305">
      <c r="A42305" s="221">
        <v>47132.0</v>
      </c>
      <c r="B42305" s="221">
        <v>40.0</v>
      </c>
      <c r="C42305" s="221">
        <v>1105.0</v>
      </c>
    </row>
    <row r="42306">
      <c r="A42306" s="221">
        <v>47133.0</v>
      </c>
      <c r="B42306" s="221">
        <v>34.0</v>
      </c>
      <c r="C42306" s="221">
        <v>448051.0</v>
      </c>
    </row>
    <row r="42307">
      <c r="A42307" s="221">
        <v>47133.0</v>
      </c>
      <c r="B42307" s="221">
        <v>35.0</v>
      </c>
      <c r="C42307" s="221">
        <v>125305.0</v>
      </c>
    </row>
    <row r="42308">
      <c r="A42308" s="221">
        <v>47133.0</v>
      </c>
      <c r="B42308" s="221">
        <v>36.0</v>
      </c>
      <c r="C42308" s="221">
        <v>31355.0</v>
      </c>
    </row>
    <row r="42309">
      <c r="A42309" s="221">
        <v>47133.0</v>
      </c>
      <c r="B42309" s="221">
        <v>37.0</v>
      </c>
      <c r="C42309" s="221">
        <v>24951.0</v>
      </c>
    </row>
    <row r="42310">
      <c r="A42310" s="221">
        <v>47133.0</v>
      </c>
      <c r="B42310" s="221">
        <v>38.0</v>
      </c>
      <c r="C42310" s="221">
        <v>2499.0</v>
      </c>
    </row>
    <row r="42311">
      <c r="A42311" s="221">
        <v>47133.0</v>
      </c>
      <c r="B42311" s="221">
        <v>39.0</v>
      </c>
      <c r="C42311" s="221">
        <v>671.0</v>
      </c>
    </row>
    <row r="42312">
      <c r="A42312" s="221">
        <v>47133.0</v>
      </c>
      <c r="B42312" s="221">
        <v>40.0</v>
      </c>
      <c r="C42312" s="221">
        <v>1161.0</v>
      </c>
    </row>
    <row r="42313">
      <c r="A42313" s="221">
        <v>47134.0</v>
      </c>
      <c r="B42313" s="221">
        <v>34.0</v>
      </c>
      <c r="C42313" s="221">
        <v>379097.0</v>
      </c>
    </row>
    <row r="42314">
      <c r="A42314" s="221">
        <v>47134.0</v>
      </c>
      <c r="B42314" s="221">
        <v>35.0</v>
      </c>
      <c r="C42314" s="221">
        <v>69078.0</v>
      </c>
    </row>
    <row r="42315">
      <c r="A42315" s="221">
        <v>47134.0</v>
      </c>
      <c r="B42315" s="221">
        <v>36.0</v>
      </c>
      <c r="C42315" s="221">
        <v>32280.0</v>
      </c>
    </row>
    <row r="42316">
      <c r="A42316" s="221">
        <v>47134.0</v>
      </c>
      <c r="B42316" s="221">
        <v>37.0</v>
      </c>
      <c r="C42316" s="221">
        <v>9108.0</v>
      </c>
    </row>
    <row r="42317">
      <c r="A42317" s="221">
        <v>47134.0</v>
      </c>
      <c r="B42317" s="221">
        <v>38.0</v>
      </c>
      <c r="C42317" s="221">
        <v>1778.0</v>
      </c>
    </row>
    <row r="42318">
      <c r="A42318" s="221">
        <v>47134.0</v>
      </c>
      <c r="B42318" s="221">
        <v>39.0</v>
      </c>
      <c r="C42318" s="221">
        <v>516.0</v>
      </c>
    </row>
    <row r="42319">
      <c r="A42319" s="221">
        <v>47134.0</v>
      </c>
      <c r="B42319" s="221">
        <v>40.0</v>
      </c>
      <c r="C42319" s="221">
        <v>745.0</v>
      </c>
    </row>
    <row r="42320">
      <c r="A42320" s="221">
        <v>47134.0</v>
      </c>
      <c r="B42320" s="221">
        <v>11399.0</v>
      </c>
      <c r="C42320" s="221">
        <v>44.0</v>
      </c>
    </row>
    <row r="42321">
      <c r="A42321" s="221">
        <v>47134.0</v>
      </c>
      <c r="B42321" s="221">
        <v>11532.0</v>
      </c>
      <c r="C42321" s="221">
        <v>22.0</v>
      </c>
    </row>
    <row r="42322">
      <c r="A42322" s="221">
        <v>47134.0</v>
      </c>
      <c r="B42322" s="221">
        <v>11537.0</v>
      </c>
      <c r="C42322" s="221">
        <v>58.0</v>
      </c>
    </row>
    <row r="42323">
      <c r="A42323" s="221">
        <v>47134.0</v>
      </c>
      <c r="B42323" s="221">
        <v>11539.0</v>
      </c>
      <c r="C42323" s="221">
        <v>70.0</v>
      </c>
    </row>
    <row r="42324">
      <c r="A42324" s="221">
        <v>47134.0</v>
      </c>
      <c r="B42324" s="221">
        <v>11549.0</v>
      </c>
      <c r="C42324" s="221">
        <v>42.0</v>
      </c>
    </row>
    <row r="42325">
      <c r="A42325" s="221">
        <v>47134.0</v>
      </c>
      <c r="B42325" s="221">
        <v>11554.0</v>
      </c>
      <c r="C42325" s="221">
        <v>36.0</v>
      </c>
    </row>
    <row r="42326">
      <c r="A42326" s="221">
        <v>47134.0</v>
      </c>
      <c r="B42326" s="221">
        <v>11557.0</v>
      </c>
      <c r="C42326" s="221">
        <v>15.0</v>
      </c>
    </row>
    <row r="42327">
      <c r="A42327" s="221">
        <v>47135.0</v>
      </c>
      <c r="B42327" s="221">
        <v>34.0</v>
      </c>
      <c r="C42327" s="221">
        <v>257491.0</v>
      </c>
    </row>
    <row r="42328">
      <c r="A42328" s="221">
        <v>47135.0</v>
      </c>
      <c r="B42328" s="221">
        <v>35.0</v>
      </c>
      <c r="C42328" s="221">
        <v>118560.0</v>
      </c>
    </row>
    <row r="42329">
      <c r="A42329" s="221">
        <v>47135.0</v>
      </c>
      <c r="B42329" s="221">
        <v>36.0</v>
      </c>
      <c r="C42329" s="221">
        <v>29283.0</v>
      </c>
    </row>
    <row r="42330">
      <c r="A42330" s="221">
        <v>47135.0</v>
      </c>
      <c r="B42330" s="221">
        <v>37.0</v>
      </c>
      <c r="C42330" s="221">
        <v>10814.0</v>
      </c>
    </row>
    <row r="42331">
      <c r="A42331" s="221">
        <v>47135.0</v>
      </c>
      <c r="B42331" s="221">
        <v>38.0</v>
      </c>
      <c r="C42331" s="221">
        <v>1502.0</v>
      </c>
    </row>
    <row r="42332">
      <c r="A42332" s="221">
        <v>47135.0</v>
      </c>
      <c r="B42332" s="221">
        <v>39.0</v>
      </c>
      <c r="C42332" s="221">
        <v>422.0</v>
      </c>
    </row>
    <row r="42333">
      <c r="A42333" s="221">
        <v>47135.0</v>
      </c>
      <c r="B42333" s="221">
        <v>40.0</v>
      </c>
      <c r="C42333" s="221">
        <v>905.0</v>
      </c>
    </row>
    <row r="42334">
      <c r="A42334" s="221">
        <v>47135.0</v>
      </c>
      <c r="B42334" s="221">
        <v>11399.0</v>
      </c>
      <c r="C42334" s="221">
        <v>44.0</v>
      </c>
    </row>
    <row r="42335">
      <c r="A42335" s="221">
        <v>47135.0</v>
      </c>
      <c r="B42335" s="221">
        <v>11533.0</v>
      </c>
      <c r="C42335" s="221">
        <v>22.0</v>
      </c>
    </row>
    <row r="42336">
      <c r="A42336" s="221">
        <v>47135.0</v>
      </c>
      <c r="B42336" s="221">
        <v>11534.0</v>
      </c>
      <c r="C42336" s="221">
        <v>58.0</v>
      </c>
    </row>
    <row r="42337">
      <c r="A42337" s="221">
        <v>47135.0</v>
      </c>
      <c r="B42337" s="221">
        <v>11540.0</v>
      </c>
      <c r="C42337" s="221">
        <v>70.0</v>
      </c>
    </row>
    <row r="42338">
      <c r="A42338" s="221">
        <v>47135.0</v>
      </c>
      <c r="B42338" s="221">
        <v>11550.0</v>
      </c>
      <c r="C42338" s="221">
        <v>42.0</v>
      </c>
    </row>
    <row r="42339">
      <c r="A42339" s="221">
        <v>47135.0</v>
      </c>
      <c r="B42339" s="221">
        <v>11552.0</v>
      </c>
      <c r="C42339" s="221">
        <v>36.0</v>
      </c>
    </row>
    <row r="42340">
      <c r="A42340" s="221">
        <v>47135.0</v>
      </c>
      <c r="B42340" s="221">
        <v>11558.0</v>
      </c>
      <c r="C42340" s="221">
        <v>15.0</v>
      </c>
    </row>
    <row r="42341">
      <c r="A42341" s="221">
        <v>47136.0</v>
      </c>
      <c r="B42341" s="221">
        <v>34.0</v>
      </c>
      <c r="C42341" s="221">
        <v>317710.0</v>
      </c>
    </row>
    <row r="42342">
      <c r="A42342" s="221">
        <v>47136.0</v>
      </c>
      <c r="B42342" s="221">
        <v>35.0</v>
      </c>
      <c r="C42342" s="221">
        <v>76819.0</v>
      </c>
    </row>
    <row r="42343">
      <c r="A42343" s="221">
        <v>47136.0</v>
      </c>
      <c r="B42343" s="221">
        <v>36.0</v>
      </c>
      <c r="C42343" s="221">
        <v>33510.0</v>
      </c>
    </row>
    <row r="42344">
      <c r="A42344" s="221">
        <v>47136.0</v>
      </c>
      <c r="B42344" s="221">
        <v>37.0</v>
      </c>
      <c r="C42344" s="221">
        <v>14286.0</v>
      </c>
    </row>
    <row r="42345">
      <c r="A42345" s="221">
        <v>47136.0</v>
      </c>
      <c r="B42345" s="221">
        <v>38.0</v>
      </c>
      <c r="C42345" s="221">
        <v>2151.0</v>
      </c>
    </row>
    <row r="42346">
      <c r="A42346" s="221">
        <v>47136.0</v>
      </c>
      <c r="B42346" s="221">
        <v>39.0</v>
      </c>
      <c r="C42346" s="221">
        <v>297.0</v>
      </c>
    </row>
    <row r="42347">
      <c r="A42347" s="221">
        <v>47136.0</v>
      </c>
      <c r="B42347" s="221">
        <v>40.0</v>
      </c>
      <c r="C42347" s="221">
        <v>751.0</v>
      </c>
    </row>
    <row r="42348">
      <c r="A42348" s="221">
        <v>47136.0</v>
      </c>
      <c r="B42348" s="221">
        <v>11399.0</v>
      </c>
      <c r="C42348" s="221">
        <v>44.0</v>
      </c>
    </row>
    <row r="42349">
      <c r="A42349" s="221">
        <v>47136.0</v>
      </c>
      <c r="B42349" s="221">
        <v>11531.0</v>
      </c>
      <c r="C42349" s="221">
        <v>22.0</v>
      </c>
    </row>
    <row r="42350">
      <c r="A42350" s="221">
        <v>47136.0</v>
      </c>
      <c r="B42350" s="221">
        <v>11535.0</v>
      </c>
      <c r="C42350" s="221">
        <v>58.0</v>
      </c>
    </row>
    <row r="42351">
      <c r="A42351" s="221">
        <v>47136.0</v>
      </c>
      <c r="B42351" s="221">
        <v>11541.0</v>
      </c>
      <c r="C42351" s="221">
        <v>70.0</v>
      </c>
    </row>
    <row r="42352">
      <c r="A42352" s="221">
        <v>47136.0</v>
      </c>
      <c r="B42352" s="221">
        <v>11547.0</v>
      </c>
      <c r="C42352" s="221">
        <v>42.0</v>
      </c>
    </row>
    <row r="42353">
      <c r="A42353" s="221">
        <v>47136.0</v>
      </c>
      <c r="B42353" s="221">
        <v>11553.0</v>
      </c>
      <c r="C42353" s="221">
        <v>36.0</v>
      </c>
    </row>
    <row r="42354">
      <c r="A42354" s="221">
        <v>47136.0</v>
      </c>
      <c r="B42354" s="221">
        <v>11556.0</v>
      </c>
      <c r="C42354" s="221">
        <v>15.0</v>
      </c>
    </row>
    <row r="42355">
      <c r="A42355" s="221">
        <v>47137.0</v>
      </c>
      <c r="B42355" s="221">
        <v>34.0</v>
      </c>
      <c r="C42355" s="221">
        <v>398051.0</v>
      </c>
    </row>
    <row r="42356">
      <c r="A42356" s="221">
        <v>47137.0</v>
      </c>
      <c r="B42356" s="221">
        <v>35.0</v>
      </c>
      <c r="C42356" s="221">
        <v>100305.0</v>
      </c>
    </row>
    <row r="42357">
      <c r="A42357" s="221">
        <v>47137.0</v>
      </c>
      <c r="B42357" s="221">
        <v>36.0</v>
      </c>
      <c r="C42357" s="221">
        <v>27855.0</v>
      </c>
    </row>
    <row r="42358">
      <c r="A42358" s="221">
        <v>47137.0</v>
      </c>
      <c r="B42358" s="221">
        <v>37.0</v>
      </c>
      <c r="C42358" s="221">
        <v>8951.0</v>
      </c>
    </row>
    <row r="42359">
      <c r="A42359" s="221">
        <v>47137.0</v>
      </c>
      <c r="B42359" s="221">
        <v>38.0</v>
      </c>
      <c r="C42359" s="221">
        <v>1499.0</v>
      </c>
    </row>
    <row r="42360">
      <c r="A42360" s="221">
        <v>47137.0</v>
      </c>
      <c r="B42360" s="221">
        <v>39.0</v>
      </c>
      <c r="C42360" s="221">
        <v>371.0</v>
      </c>
    </row>
    <row r="42361">
      <c r="A42361" s="221">
        <v>47137.0</v>
      </c>
      <c r="B42361" s="221">
        <v>40.0</v>
      </c>
      <c r="C42361" s="221">
        <v>961.0</v>
      </c>
    </row>
    <row r="42362">
      <c r="A42362" s="221">
        <v>47137.0</v>
      </c>
      <c r="B42362" s="221">
        <v>11399.0</v>
      </c>
      <c r="C42362" s="221">
        <v>44.0</v>
      </c>
    </row>
    <row r="42363">
      <c r="A42363" s="221">
        <v>47137.0</v>
      </c>
      <c r="B42363" s="221">
        <v>11530.0</v>
      </c>
      <c r="C42363" s="221">
        <v>22.0</v>
      </c>
    </row>
    <row r="42364">
      <c r="A42364" s="221">
        <v>47137.0</v>
      </c>
      <c r="B42364" s="221">
        <v>11536.0</v>
      </c>
      <c r="C42364" s="221">
        <v>58.0</v>
      </c>
    </row>
    <row r="42365">
      <c r="A42365" s="221">
        <v>47137.0</v>
      </c>
      <c r="B42365" s="221">
        <v>11538.0</v>
      </c>
      <c r="C42365" s="221">
        <v>70.0</v>
      </c>
    </row>
    <row r="42366">
      <c r="A42366" s="221">
        <v>47137.0</v>
      </c>
      <c r="B42366" s="221">
        <v>11548.0</v>
      </c>
      <c r="C42366" s="221">
        <v>42.0</v>
      </c>
    </row>
    <row r="42367">
      <c r="A42367" s="221">
        <v>47137.0</v>
      </c>
      <c r="B42367" s="221">
        <v>11551.0</v>
      </c>
      <c r="C42367" s="221">
        <v>36.0</v>
      </c>
    </row>
    <row r="42368">
      <c r="A42368" s="221">
        <v>47137.0</v>
      </c>
      <c r="B42368" s="221">
        <v>11555.0</v>
      </c>
      <c r="C42368" s="221">
        <v>15.0</v>
      </c>
    </row>
    <row r="42369">
      <c r="A42369" s="221">
        <v>47138.0</v>
      </c>
      <c r="B42369" s="221">
        <v>34.0</v>
      </c>
      <c r="C42369" s="221">
        <v>131689.0</v>
      </c>
    </row>
    <row r="42370">
      <c r="A42370" s="221">
        <v>47138.0</v>
      </c>
      <c r="B42370" s="221">
        <v>35.0</v>
      </c>
      <c r="C42370" s="221">
        <v>58945.0</v>
      </c>
    </row>
    <row r="42371">
      <c r="A42371" s="221">
        <v>47138.0</v>
      </c>
      <c r="B42371" s="221">
        <v>36.0</v>
      </c>
      <c r="C42371" s="221">
        <v>16105.0</v>
      </c>
    </row>
    <row r="42372">
      <c r="A42372" s="221">
        <v>47138.0</v>
      </c>
      <c r="B42372" s="221">
        <v>37.0</v>
      </c>
      <c r="C42372" s="221">
        <v>13451.0</v>
      </c>
    </row>
    <row r="42373">
      <c r="A42373" s="221">
        <v>47138.0</v>
      </c>
      <c r="B42373" s="221">
        <v>38.0</v>
      </c>
      <c r="C42373" s="221">
        <v>948.0</v>
      </c>
    </row>
    <row r="42374">
      <c r="A42374" s="221">
        <v>47138.0</v>
      </c>
      <c r="B42374" s="221">
        <v>39.0</v>
      </c>
      <c r="C42374" s="221">
        <v>206.0</v>
      </c>
    </row>
    <row r="42375">
      <c r="A42375" s="221">
        <v>47138.0</v>
      </c>
      <c r="B42375" s="221">
        <v>40.0</v>
      </c>
      <c r="C42375" s="221">
        <v>369.0</v>
      </c>
    </row>
    <row r="42376">
      <c r="A42376" s="221">
        <v>47139.0</v>
      </c>
      <c r="B42376" s="221">
        <v>34.0</v>
      </c>
      <c r="C42376" s="221">
        <v>169904.0</v>
      </c>
    </row>
    <row r="42377">
      <c r="A42377" s="221">
        <v>47139.0</v>
      </c>
      <c r="B42377" s="221">
        <v>35.0</v>
      </c>
      <c r="C42377" s="221">
        <v>52022.0</v>
      </c>
    </row>
    <row r="42378">
      <c r="A42378" s="221">
        <v>47139.0</v>
      </c>
      <c r="B42378" s="221">
        <v>36.0</v>
      </c>
      <c r="C42378" s="221">
        <v>14804.0</v>
      </c>
    </row>
    <row r="42379">
      <c r="A42379" s="221">
        <v>47139.0</v>
      </c>
      <c r="B42379" s="221">
        <v>37.0</v>
      </c>
      <c r="C42379" s="221">
        <v>14757.0</v>
      </c>
    </row>
    <row r="42380">
      <c r="A42380" s="221">
        <v>47139.0</v>
      </c>
      <c r="B42380" s="221">
        <v>38.0</v>
      </c>
      <c r="C42380" s="221">
        <v>962.0</v>
      </c>
    </row>
    <row r="42381">
      <c r="A42381" s="221">
        <v>47139.0</v>
      </c>
      <c r="B42381" s="221">
        <v>39.0</v>
      </c>
      <c r="C42381" s="221">
        <v>219.0</v>
      </c>
    </row>
    <row r="42382">
      <c r="A42382" s="221">
        <v>47139.0</v>
      </c>
      <c r="B42382" s="221">
        <v>40.0</v>
      </c>
      <c r="C42382" s="221">
        <v>350.0</v>
      </c>
    </row>
    <row r="42383">
      <c r="A42383" s="221">
        <v>47140.0</v>
      </c>
      <c r="B42383" s="221">
        <v>34.0</v>
      </c>
      <c r="C42383" s="221">
        <v>193766.0</v>
      </c>
    </row>
    <row r="42384">
      <c r="A42384" s="221">
        <v>47140.0</v>
      </c>
      <c r="B42384" s="221">
        <v>35.0</v>
      </c>
      <c r="C42384" s="221">
        <v>53916.0</v>
      </c>
    </row>
    <row r="42385">
      <c r="A42385" s="221">
        <v>47140.0</v>
      </c>
      <c r="B42385" s="221">
        <v>36.0</v>
      </c>
      <c r="C42385" s="221">
        <v>16508.0</v>
      </c>
    </row>
    <row r="42386">
      <c r="A42386" s="221">
        <v>47140.0</v>
      </c>
      <c r="B42386" s="221">
        <v>37.0</v>
      </c>
      <c r="C42386" s="221">
        <v>12578.0</v>
      </c>
    </row>
    <row r="42387">
      <c r="A42387" s="221">
        <v>47140.0</v>
      </c>
      <c r="B42387" s="221">
        <v>38.0</v>
      </c>
      <c r="C42387" s="221">
        <v>898.0</v>
      </c>
    </row>
    <row r="42388">
      <c r="A42388" s="221">
        <v>47140.0</v>
      </c>
      <c r="B42388" s="221">
        <v>39.0</v>
      </c>
      <c r="C42388" s="221">
        <v>222.0</v>
      </c>
    </row>
    <row r="42389">
      <c r="A42389" s="221">
        <v>47140.0</v>
      </c>
      <c r="B42389" s="221">
        <v>40.0</v>
      </c>
      <c r="C42389" s="221">
        <v>397.0</v>
      </c>
    </row>
    <row r="42390">
      <c r="A42390" s="221">
        <v>47141.0</v>
      </c>
      <c r="B42390" s="221">
        <v>34.0</v>
      </c>
      <c r="C42390" s="221">
        <v>149923.0</v>
      </c>
    </row>
    <row r="42391">
      <c r="A42391" s="221">
        <v>47141.0</v>
      </c>
      <c r="B42391" s="221">
        <v>35.0</v>
      </c>
      <c r="C42391" s="221">
        <v>33533.0</v>
      </c>
    </row>
    <row r="42392">
      <c r="A42392" s="221">
        <v>47141.0</v>
      </c>
      <c r="B42392" s="221">
        <v>36.0</v>
      </c>
      <c r="C42392" s="221">
        <v>14200.0</v>
      </c>
    </row>
    <row r="42393">
      <c r="A42393" s="221">
        <v>47141.0</v>
      </c>
      <c r="B42393" s="221">
        <v>37.0</v>
      </c>
      <c r="C42393" s="221">
        <v>3575.0</v>
      </c>
    </row>
    <row r="42394">
      <c r="A42394" s="221">
        <v>47141.0</v>
      </c>
      <c r="B42394" s="221">
        <v>38.0</v>
      </c>
      <c r="C42394" s="221">
        <v>743.0</v>
      </c>
    </row>
    <row r="42395">
      <c r="A42395" s="221">
        <v>47141.0</v>
      </c>
      <c r="B42395" s="221">
        <v>39.0</v>
      </c>
      <c r="C42395" s="221">
        <v>214.0</v>
      </c>
    </row>
    <row r="42396">
      <c r="A42396" s="221">
        <v>47141.0</v>
      </c>
      <c r="B42396" s="221">
        <v>40.0</v>
      </c>
      <c r="C42396" s="221">
        <v>370.0</v>
      </c>
    </row>
    <row r="42397">
      <c r="A42397" s="221">
        <v>47141.0</v>
      </c>
      <c r="B42397" s="221">
        <v>9834.0</v>
      </c>
      <c r="C42397" s="221">
        <v>12.0</v>
      </c>
    </row>
    <row r="42398">
      <c r="A42398" s="221">
        <v>47141.0</v>
      </c>
      <c r="B42398" s="221">
        <v>11399.0</v>
      </c>
      <c r="C42398" s="221">
        <v>27.0</v>
      </c>
    </row>
    <row r="42399">
      <c r="A42399" s="221">
        <v>47141.0</v>
      </c>
      <c r="B42399" s="221">
        <v>11532.0</v>
      </c>
      <c r="C42399" s="221">
        <v>42.0</v>
      </c>
    </row>
    <row r="42400">
      <c r="A42400" s="221">
        <v>47141.0</v>
      </c>
      <c r="B42400" s="221">
        <v>11537.0</v>
      </c>
      <c r="C42400" s="221">
        <v>12.0</v>
      </c>
    </row>
    <row r="42401">
      <c r="A42401" s="221">
        <v>47141.0</v>
      </c>
      <c r="B42401" s="221">
        <v>11549.0</v>
      </c>
      <c r="C42401" s="221">
        <v>17.0</v>
      </c>
    </row>
    <row r="42402">
      <c r="A42402" s="221">
        <v>47141.0</v>
      </c>
      <c r="B42402" s="221">
        <v>11557.0</v>
      </c>
      <c r="C42402" s="221">
        <v>10.0</v>
      </c>
    </row>
    <row r="42403">
      <c r="A42403" s="221">
        <v>47141.0</v>
      </c>
      <c r="B42403" s="221">
        <v>11689.0</v>
      </c>
      <c r="C42403" s="221">
        <v>12.0</v>
      </c>
    </row>
    <row r="42404">
      <c r="A42404" s="221">
        <v>47142.0</v>
      </c>
      <c r="B42404" s="221">
        <v>34.0</v>
      </c>
      <c r="C42404" s="221">
        <v>101689.0</v>
      </c>
    </row>
    <row r="42405">
      <c r="A42405" s="221">
        <v>47142.0</v>
      </c>
      <c r="B42405" s="221">
        <v>35.0</v>
      </c>
      <c r="C42405" s="221">
        <v>43945.0</v>
      </c>
    </row>
    <row r="42406">
      <c r="A42406" s="221">
        <v>47142.0</v>
      </c>
      <c r="B42406" s="221">
        <v>36.0</v>
      </c>
      <c r="C42406" s="221">
        <v>13605.0</v>
      </c>
    </row>
    <row r="42407">
      <c r="A42407" s="221">
        <v>47142.0</v>
      </c>
      <c r="B42407" s="221">
        <v>37.0</v>
      </c>
      <c r="C42407" s="221">
        <v>4451.0</v>
      </c>
    </row>
    <row r="42408">
      <c r="A42408" s="221">
        <v>47142.0</v>
      </c>
      <c r="B42408" s="221">
        <v>38.0</v>
      </c>
      <c r="C42408" s="221">
        <v>848.0</v>
      </c>
    </row>
    <row r="42409">
      <c r="A42409" s="221">
        <v>47142.0</v>
      </c>
      <c r="B42409" s="221">
        <v>39.0</v>
      </c>
      <c r="C42409" s="221">
        <v>156.0</v>
      </c>
    </row>
    <row r="42410">
      <c r="A42410" s="221">
        <v>47142.0</v>
      </c>
      <c r="B42410" s="221">
        <v>40.0</v>
      </c>
      <c r="C42410" s="221">
        <v>349.0</v>
      </c>
    </row>
    <row r="42411">
      <c r="A42411" s="221">
        <v>47142.0</v>
      </c>
      <c r="B42411" s="221">
        <v>9834.0</v>
      </c>
      <c r="C42411" s="221">
        <v>12.0</v>
      </c>
    </row>
    <row r="42412">
      <c r="A42412" s="221">
        <v>47142.0</v>
      </c>
      <c r="B42412" s="221">
        <v>11399.0</v>
      </c>
      <c r="C42412" s="221">
        <v>27.0</v>
      </c>
    </row>
    <row r="42413">
      <c r="A42413" s="221">
        <v>47142.0</v>
      </c>
      <c r="B42413" s="221">
        <v>11533.0</v>
      </c>
      <c r="C42413" s="221">
        <v>42.0</v>
      </c>
    </row>
    <row r="42414">
      <c r="A42414" s="221">
        <v>47142.0</v>
      </c>
      <c r="B42414" s="221">
        <v>11534.0</v>
      </c>
      <c r="C42414" s="221">
        <v>12.0</v>
      </c>
    </row>
    <row r="42415">
      <c r="A42415" s="221">
        <v>47142.0</v>
      </c>
      <c r="B42415" s="221">
        <v>11550.0</v>
      </c>
      <c r="C42415" s="221">
        <v>17.0</v>
      </c>
    </row>
    <row r="42416">
      <c r="A42416" s="221">
        <v>47142.0</v>
      </c>
      <c r="B42416" s="221">
        <v>11558.0</v>
      </c>
      <c r="C42416" s="221">
        <v>10.0</v>
      </c>
    </row>
    <row r="42417">
      <c r="A42417" s="221">
        <v>47142.0</v>
      </c>
      <c r="B42417" s="221">
        <v>11690.0</v>
      </c>
      <c r="C42417" s="221">
        <v>12.0</v>
      </c>
    </row>
    <row r="42418">
      <c r="A42418" s="221">
        <v>47143.0</v>
      </c>
      <c r="B42418" s="221">
        <v>34.0</v>
      </c>
      <c r="C42418" s="221">
        <v>139904.0</v>
      </c>
    </row>
    <row r="42419">
      <c r="A42419" s="221">
        <v>47143.0</v>
      </c>
      <c r="B42419" s="221">
        <v>35.0</v>
      </c>
      <c r="C42419" s="221">
        <v>37022.0</v>
      </c>
    </row>
    <row r="42420">
      <c r="A42420" s="221">
        <v>47143.0</v>
      </c>
      <c r="B42420" s="221">
        <v>36.0</v>
      </c>
      <c r="C42420" s="221">
        <v>12304.0</v>
      </c>
    </row>
    <row r="42421">
      <c r="A42421" s="221">
        <v>47143.0</v>
      </c>
      <c r="B42421" s="221">
        <v>37.0</v>
      </c>
      <c r="C42421" s="221">
        <v>5757.0</v>
      </c>
    </row>
    <row r="42422">
      <c r="A42422" s="221">
        <v>47143.0</v>
      </c>
      <c r="B42422" s="221">
        <v>38.0</v>
      </c>
      <c r="C42422" s="221">
        <v>862.0</v>
      </c>
    </row>
    <row r="42423">
      <c r="A42423" s="221">
        <v>47143.0</v>
      </c>
      <c r="B42423" s="221">
        <v>39.0</v>
      </c>
      <c r="C42423" s="221">
        <v>169.0</v>
      </c>
    </row>
    <row r="42424">
      <c r="A42424" s="221">
        <v>47143.0</v>
      </c>
      <c r="B42424" s="221">
        <v>40.0</v>
      </c>
      <c r="C42424" s="221">
        <v>330.0</v>
      </c>
    </row>
    <row r="42425">
      <c r="A42425" s="221">
        <v>47143.0</v>
      </c>
      <c r="B42425" s="221">
        <v>9834.0</v>
      </c>
      <c r="C42425" s="221">
        <v>12.0</v>
      </c>
    </row>
    <row r="42426">
      <c r="A42426" s="221">
        <v>47143.0</v>
      </c>
      <c r="B42426" s="221">
        <v>11399.0</v>
      </c>
      <c r="C42426" s="221">
        <v>27.0</v>
      </c>
    </row>
    <row r="42427">
      <c r="A42427" s="221">
        <v>47143.0</v>
      </c>
      <c r="B42427" s="221">
        <v>11531.0</v>
      </c>
      <c r="C42427" s="221">
        <v>42.0</v>
      </c>
    </row>
    <row r="42428">
      <c r="A42428" s="221">
        <v>47143.0</v>
      </c>
      <c r="B42428" s="221">
        <v>11535.0</v>
      </c>
      <c r="C42428" s="221">
        <v>12.0</v>
      </c>
    </row>
    <row r="42429">
      <c r="A42429" s="221">
        <v>47143.0</v>
      </c>
      <c r="B42429" s="221">
        <v>11547.0</v>
      </c>
      <c r="C42429" s="221">
        <v>17.0</v>
      </c>
    </row>
    <row r="42430">
      <c r="A42430" s="221">
        <v>47143.0</v>
      </c>
      <c r="B42430" s="221">
        <v>11556.0</v>
      </c>
      <c r="C42430" s="221">
        <v>10.0</v>
      </c>
    </row>
    <row r="42431">
      <c r="A42431" s="221">
        <v>47143.0</v>
      </c>
      <c r="B42431" s="221">
        <v>11688.0</v>
      </c>
      <c r="C42431" s="221">
        <v>12.0</v>
      </c>
    </row>
    <row r="42432">
      <c r="A42432" s="221">
        <v>47144.0</v>
      </c>
      <c r="B42432" s="221">
        <v>34.0</v>
      </c>
      <c r="C42432" s="221">
        <v>163766.0</v>
      </c>
    </row>
    <row r="42433">
      <c r="A42433" s="221">
        <v>47144.0</v>
      </c>
      <c r="B42433" s="221">
        <v>35.0</v>
      </c>
      <c r="C42433" s="221">
        <v>38916.0</v>
      </c>
    </row>
    <row r="42434">
      <c r="A42434" s="221">
        <v>47144.0</v>
      </c>
      <c r="B42434" s="221">
        <v>36.0</v>
      </c>
      <c r="C42434" s="221">
        <v>14008.0</v>
      </c>
    </row>
    <row r="42435">
      <c r="A42435" s="221">
        <v>47144.0</v>
      </c>
      <c r="B42435" s="221">
        <v>37.0</v>
      </c>
      <c r="C42435" s="221">
        <v>3578.0</v>
      </c>
    </row>
    <row r="42436">
      <c r="A42436" s="221">
        <v>47144.0</v>
      </c>
      <c r="B42436" s="221">
        <v>38.0</v>
      </c>
      <c r="C42436" s="221">
        <v>798.0</v>
      </c>
    </row>
    <row r="42437">
      <c r="A42437" s="221">
        <v>47144.0</v>
      </c>
      <c r="B42437" s="221">
        <v>39.0</v>
      </c>
      <c r="C42437" s="221">
        <v>172.0</v>
      </c>
    </row>
    <row r="42438">
      <c r="A42438" s="221">
        <v>47144.0</v>
      </c>
      <c r="B42438" s="221">
        <v>40.0</v>
      </c>
      <c r="C42438" s="221">
        <v>377.0</v>
      </c>
    </row>
    <row r="42439">
      <c r="A42439" s="221">
        <v>47144.0</v>
      </c>
      <c r="B42439" s="221">
        <v>9834.0</v>
      </c>
      <c r="C42439" s="221">
        <v>12.0</v>
      </c>
    </row>
    <row r="42440">
      <c r="A42440" s="221">
        <v>47144.0</v>
      </c>
      <c r="B42440" s="221">
        <v>11399.0</v>
      </c>
      <c r="C42440" s="221">
        <v>27.0</v>
      </c>
    </row>
    <row r="42441">
      <c r="A42441" s="221">
        <v>47144.0</v>
      </c>
      <c r="B42441" s="221">
        <v>11530.0</v>
      </c>
      <c r="C42441" s="221">
        <v>42.0</v>
      </c>
    </row>
    <row r="42442">
      <c r="A42442" s="221">
        <v>47144.0</v>
      </c>
      <c r="B42442" s="221">
        <v>11536.0</v>
      </c>
      <c r="C42442" s="221">
        <v>12.0</v>
      </c>
    </row>
    <row r="42443">
      <c r="A42443" s="221">
        <v>47144.0</v>
      </c>
      <c r="B42443" s="221">
        <v>11548.0</v>
      </c>
      <c r="C42443" s="221">
        <v>17.0</v>
      </c>
    </row>
    <row r="42444">
      <c r="A42444" s="221">
        <v>47144.0</v>
      </c>
      <c r="B42444" s="221">
        <v>11555.0</v>
      </c>
      <c r="C42444" s="221">
        <v>10.0</v>
      </c>
    </row>
    <row r="42445">
      <c r="A42445" s="221">
        <v>47144.0</v>
      </c>
      <c r="B42445" s="221">
        <v>11691.0</v>
      </c>
      <c r="C42445" s="221">
        <v>12.0</v>
      </c>
    </row>
    <row r="42446">
      <c r="A42446" s="221">
        <v>47145.0</v>
      </c>
      <c r="B42446" s="221">
        <v>34.0</v>
      </c>
      <c r="C42446" s="221">
        <v>135039.0</v>
      </c>
    </row>
    <row r="42447">
      <c r="A42447" s="221">
        <v>47145.0</v>
      </c>
      <c r="B42447" s="221">
        <v>35.0</v>
      </c>
      <c r="C42447" s="221">
        <v>31284.0</v>
      </c>
    </row>
    <row r="42448">
      <c r="A42448" s="221">
        <v>47145.0</v>
      </c>
      <c r="B42448" s="221">
        <v>36.0</v>
      </c>
      <c r="C42448" s="221">
        <v>12314.0</v>
      </c>
    </row>
    <row r="42449">
      <c r="A42449" s="221">
        <v>47145.0</v>
      </c>
      <c r="B42449" s="221">
        <v>37.0</v>
      </c>
      <c r="C42449" s="221">
        <v>10756.0</v>
      </c>
    </row>
    <row r="42450">
      <c r="A42450" s="221">
        <v>47145.0</v>
      </c>
      <c r="B42450" s="221">
        <v>38.0</v>
      </c>
      <c r="C42450" s="221">
        <v>616.0</v>
      </c>
    </row>
    <row r="42451">
      <c r="A42451" s="221">
        <v>47145.0</v>
      </c>
      <c r="B42451" s="221">
        <v>39.0</v>
      </c>
      <c r="C42451" s="221">
        <v>197.0</v>
      </c>
    </row>
    <row r="42452">
      <c r="A42452" s="221">
        <v>47145.0</v>
      </c>
      <c r="B42452" s="221">
        <v>40.0</v>
      </c>
      <c r="C42452" s="221">
        <v>252.0</v>
      </c>
    </row>
    <row r="42453">
      <c r="A42453" s="221">
        <v>47146.0</v>
      </c>
      <c r="B42453" s="221">
        <v>34.0</v>
      </c>
      <c r="C42453" s="221">
        <v>94856.0</v>
      </c>
    </row>
    <row r="42454">
      <c r="A42454" s="221">
        <v>47146.0</v>
      </c>
      <c r="B42454" s="221">
        <v>35.0</v>
      </c>
      <c r="C42454" s="221">
        <v>43806.0</v>
      </c>
    </row>
    <row r="42455">
      <c r="A42455" s="221">
        <v>47146.0</v>
      </c>
      <c r="B42455" s="221">
        <v>36.0</v>
      </c>
      <c r="C42455" s="221">
        <v>10091.0</v>
      </c>
    </row>
    <row r="42456">
      <c r="A42456" s="221">
        <v>47146.0</v>
      </c>
      <c r="B42456" s="221">
        <v>37.0</v>
      </c>
      <c r="C42456" s="221">
        <v>11410.0</v>
      </c>
    </row>
    <row r="42457">
      <c r="A42457" s="221">
        <v>47146.0</v>
      </c>
      <c r="B42457" s="221">
        <v>38.0</v>
      </c>
      <c r="C42457" s="221">
        <v>521.0</v>
      </c>
    </row>
    <row r="42458">
      <c r="A42458" s="221">
        <v>47146.0</v>
      </c>
      <c r="B42458" s="221">
        <v>39.0</v>
      </c>
      <c r="C42458" s="221">
        <v>164.0</v>
      </c>
    </row>
    <row r="42459">
      <c r="A42459" s="221">
        <v>47146.0</v>
      </c>
      <c r="B42459" s="221">
        <v>40.0</v>
      </c>
      <c r="C42459" s="221">
        <v>288.0</v>
      </c>
    </row>
    <row r="42460">
      <c r="A42460" s="221">
        <v>47147.0</v>
      </c>
      <c r="B42460" s="221">
        <v>34.0</v>
      </c>
      <c r="C42460" s="221">
        <v>107845.0</v>
      </c>
    </row>
    <row r="42461">
      <c r="A42461" s="221">
        <v>47147.0</v>
      </c>
      <c r="B42461" s="221">
        <v>35.0</v>
      </c>
      <c r="C42461" s="221">
        <v>33427.0</v>
      </c>
    </row>
    <row r="42462">
      <c r="A42462" s="221">
        <v>47147.0</v>
      </c>
      <c r="B42462" s="221">
        <v>36.0</v>
      </c>
      <c r="C42462" s="221">
        <v>11285.0</v>
      </c>
    </row>
    <row r="42463">
      <c r="A42463" s="221">
        <v>47147.0</v>
      </c>
      <c r="B42463" s="221">
        <v>37.0</v>
      </c>
      <c r="C42463" s="221">
        <v>11901.0</v>
      </c>
    </row>
    <row r="42464">
      <c r="A42464" s="221">
        <v>47147.0</v>
      </c>
      <c r="B42464" s="221">
        <v>38.0</v>
      </c>
      <c r="C42464" s="221">
        <v>718.0</v>
      </c>
    </row>
    <row r="42465">
      <c r="A42465" s="221">
        <v>47147.0</v>
      </c>
      <c r="B42465" s="221">
        <v>39.0</v>
      </c>
      <c r="C42465" s="221">
        <v>145.0</v>
      </c>
    </row>
    <row r="42466">
      <c r="A42466" s="221">
        <v>47147.0</v>
      </c>
      <c r="B42466" s="221">
        <v>40.0</v>
      </c>
      <c r="C42466" s="221">
        <v>270.0</v>
      </c>
    </row>
    <row r="42467">
      <c r="A42467" s="221">
        <v>47148.0</v>
      </c>
      <c r="B42467" s="221">
        <v>34.0</v>
      </c>
      <c r="C42467" s="221">
        <v>115039.0</v>
      </c>
    </row>
    <row r="42468">
      <c r="A42468" s="221">
        <v>47148.0</v>
      </c>
      <c r="B42468" s="221">
        <v>35.0</v>
      </c>
      <c r="C42468" s="221">
        <v>21284.0</v>
      </c>
    </row>
    <row r="42469">
      <c r="A42469" s="221">
        <v>47148.0</v>
      </c>
      <c r="B42469" s="221">
        <v>36.0</v>
      </c>
      <c r="C42469" s="221">
        <v>10314.0</v>
      </c>
    </row>
    <row r="42470">
      <c r="A42470" s="221">
        <v>47148.0</v>
      </c>
      <c r="B42470" s="221">
        <v>37.0</v>
      </c>
      <c r="C42470" s="221">
        <v>2756.0</v>
      </c>
    </row>
    <row r="42471">
      <c r="A42471" s="221">
        <v>47148.0</v>
      </c>
      <c r="B42471" s="221">
        <v>38.0</v>
      </c>
      <c r="C42471" s="221">
        <v>516.0</v>
      </c>
    </row>
    <row r="42472">
      <c r="A42472" s="221">
        <v>47148.0</v>
      </c>
      <c r="B42472" s="221">
        <v>39.0</v>
      </c>
      <c r="C42472" s="221">
        <v>147.0</v>
      </c>
    </row>
    <row r="42473">
      <c r="A42473" s="221">
        <v>47148.0</v>
      </c>
      <c r="B42473" s="221">
        <v>40.0</v>
      </c>
      <c r="C42473" s="221">
        <v>232.0</v>
      </c>
    </row>
    <row r="42474">
      <c r="A42474" s="221">
        <v>47148.0</v>
      </c>
      <c r="B42474" s="221">
        <v>9834.0</v>
      </c>
      <c r="C42474" s="221">
        <v>8.0</v>
      </c>
    </row>
    <row r="42475">
      <c r="A42475" s="221">
        <v>47148.0</v>
      </c>
      <c r="B42475" s="221">
        <v>11399.0</v>
      </c>
      <c r="C42475" s="221">
        <v>25.0</v>
      </c>
    </row>
    <row r="42476">
      <c r="A42476" s="221">
        <v>47148.0</v>
      </c>
      <c r="B42476" s="221">
        <v>11532.0</v>
      </c>
      <c r="C42476" s="221">
        <v>45.0</v>
      </c>
    </row>
    <row r="42477">
      <c r="A42477" s="221">
        <v>47148.0</v>
      </c>
      <c r="B42477" s="221">
        <v>11537.0</v>
      </c>
      <c r="C42477" s="221">
        <v>8.0</v>
      </c>
    </row>
    <row r="42478">
      <c r="A42478" s="221">
        <v>47148.0</v>
      </c>
      <c r="B42478" s="221">
        <v>11549.0</v>
      </c>
      <c r="C42478" s="221">
        <v>13.0</v>
      </c>
    </row>
    <row r="42479">
      <c r="A42479" s="221">
        <v>47148.0</v>
      </c>
      <c r="B42479" s="221">
        <v>11557.0</v>
      </c>
      <c r="C42479" s="221">
        <v>5.0</v>
      </c>
    </row>
    <row r="42480">
      <c r="A42480" s="221">
        <v>47148.0</v>
      </c>
      <c r="B42480" s="221">
        <v>16680.0</v>
      </c>
      <c r="C42480" s="221">
        <v>40.0</v>
      </c>
    </row>
    <row r="42481">
      <c r="A42481" s="221">
        <v>47149.0</v>
      </c>
      <c r="B42481" s="221">
        <v>34.0</v>
      </c>
      <c r="C42481" s="221">
        <v>74856.0</v>
      </c>
    </row>
    <row r="42482">
      <c r="A42482" s="221">
        <v>47149.0</v>
      </c>
      <c r="B42482" s="221">
        <v>35.0</v>
      </c>
      <c r="C42482" s="221">
        <v>33806.0</v>
      </c>
    </row>
    <row r="42483">
      <c r="A42483" s="221">
        <v>47149.0</v>
      </c>
      <c r="B42483" s="221">
        <v>36.0</v>
      </c>
      <c r="C42483" s="221">
        <v>8091.0</v>
      </c>
    </row>
    <row r="42484">
      <c r="A42484" s="221">
        <v>47149.0</v>
      </c>
      <c r="B42484" s="221">
        <v>37.0</v>
      </c>
      <c r="C42484" s="221">
        <v>3410.0</v>
      </c>
    </row>
    <row r="42485">
      <c r="A42485" s="221">
        <v>47149.0</v>
      </c>
      <c r="B42485" s="221">
        <v>38.0</v>
      </c>
      <c r="C42485" s="221">
        <v>421.0</v>
      </c>
    </row>
    <row r="42486">
      <c r="A42486" s="221">
        <v>47149.0</v>
      </c>
      <c r="B42486" s="221">
        <v>39.0</v>
      </c>
      <c r="C42486" s="221">
        <v>114.0</v>
      </c>
    </row>
    <row r="42487">
      <c r="A42487" s="221">
        <v>47149.0</v>
      </c>
      <c r="B42487" s="221">
        <v>40.0</v>
      </c>
      <c r="C42487" s="221">
        <v>268.0</v>
      </c>
    </row>
    <row r="42488">
      <c r="A42488" s="221">
        <v>47149.0</v>
      </c>
      <c r="B42488" s="221">
        <v>9834.0</v>
      </c>
      <c r="C42488" s="221">
        <v>8.0</v>
      </c>
    </row>
    <row r="42489">
      <c r="A42489" s="221">
        <v>47149.0</v>
      </c>
      <c r="B42489" s="221">
        <v>11399.0</v>
      </c>
      <c r="C42489" s="221">
        <v>25.0</v>
      </c>
    </row>
    <row r="42490">
      <c r="A42490" s="221">
        <v>47149.0</v>
      </c>
      <c r="B42490" s="221">
        <v>11533.0</v>
      </c>
      <c r="C42490" s="221">
        <v>45.0</v>
      </c>
    </row>
    <row r="42491">
      <c r="A42491" s="221">
        <v>47149.0</v>
      </c>
      <c r="B42491" s="221">
        <v>11534.0</v>
      </c>
      <c r="C42491" s="221">
        <v>8.0</v>
      </c>
    </row>
    <row r="42492">
      <c r="A42492" s="221">
        <v>47149.0</v>
      </c>
      <c r="B42492" s="221">
        <v>11550.0</v>
      </c>
      <c r="C42492" s="221">
        <v>13.0</v>
      </c>
    </row>
    <row r="42493">
      <c r="A42493" s="221">
        <v>47149.0</v>
      </c>
      <c r="B42493" s="221">
        <v>11558.0</v>
      </c>
      <c r="C42493" s="221">
        <v>5.0</v>
      </c>
    </row>
    <row r="42494">
      <c r="A42494" s="221">
        <v>47149.0</v>
      </c>
      <c r="B42494" s="221">
        <v>16680.0</v>
      </c>
      <c r="C42494" s="221">
        <v>40.0</v>
      </c>
    </row>
    <row r="42495">
      <c r="A42495" s="221">
        <v>47150.0</v>
      </c>
      <c r="B42495" s="221">
        <v>34.0</v>
      </c>
      <c r="C42495" s="221">
        <v>87845.0</v>
      </c>
    </row>
    <row r="42496">
      <c r="A42496" s="221">
        <v>47150.0</v>
      </c>
      <c r="B42496" s="221">
        <v>35.0</v>
      </c>
      <c r="C42496" s="221">
        <v>23427.0</v>
      </c>
    </row>
    <row r="42497">
      <c r="A42497" s="221">
        <v>47150.0</v>
      </c>
      <c r="B42497" s="221">
        <v>36.0</v>
      </c>
      <c r="C42497" s="221">
        <v>9285.0</v>
      </c>
    </row>
    <row r="42498">
      <c r="A42498" s="221">
        <v>47150.0</v>
      </c>
      <c r="B42498" s="221">
        <v>37.0</v>
      </c>
      <c r="C42498" s="221">
        <v>3901.0</v>
      </c>
    </row>
    <row r="42499">
      <c r="A42499" s="221">
        <v>47150.0</v>
      </c>
      <c r="B42499" s="221">
        <v>38.0</v>
      </c>
      <c r="C42499" s="221">
        <v>618.0</v>
      </c>
    </row>
    <row r="42500">
      <c r="A42500" s="221">
        <v>47150.0</v>
      </c>
      <c r="B42500" s="221">
        <v>39.0</v>
      </c>
      <c r="C42500" s="221">
        <v>95.0</v>
      </c>
    </row>
    <row r="42501">
      <c r="A42501" s="221">
        <v>47150.0</v>
      </c>
      <c r="B42501" s="221">
        <v>40.0</v>
      </c>
      <c r="C42501" s="221">
        <v>250.0</v>
      </c>
    </row>
    <row r="42502">
      <c r="A42502" s="221">
        <v>47150.0</v>
      </c>
      <c r="B42502" s="221">
        <v>9834.0</v>
      </c>
      <c r="C42502" s="221">
        <v>8.0</v>
      </c>
    </row>
    <row r="42503">
      <c r="A42503" s="221">
        <v>47150.0</v>
      </c>
      <c r="B42503" s="221">
        <v>11399.0</v>
      </c>
      <c r="C42503" s="221">
        <v>25.0</v>
      </c>
    </row>
    <row r="42504">
      <c r="A42504" s="221">
        <v>47150.0</v>
      </c>
      <c r="B42504" s="221">
        <v>11531.0</v>
      </c>
      <c r="C42504" s="221">
        <v>45.0</v>
      </c>
    </row>
    <row r="42505">
      <c r="A42505" s="221">
        <v>47150.0</v>
      </c>
      <c r="B42505" s="221">
        <v>11535.0</v>
      </c>
      <c r="C42505" s="221">
        <v>8.0</v>
      </c>
    </row>
    <row r="42506">
      <c r="A42506" s="221">
        <v>47150.0</v>
      </c>
      <c r="B42506" s="221">
        <v>11547.0</v>
      </c>
      <c r="C42506" s="221">
        <v>13.0</v>
      </c>
    </row>
    <row r="42507">
      <c r="A42507" s="221">
        <v>47150.0</v>
      </c>
      <c r="B42507" s="221">
        <v>11556.0</v>
      </c>
      <c r="C42507" s="221">
        <v>5.0</v>
      </c>
    </row>
    <row r="42508">
      <c r="A42508" s="221">
        <v>47150.0</v>
      </c>
      <c r="B42508" s="221">
        <v>16680.0</v>
      </c>
      <c r="C42508" s="221">
        <v>40.0</v>
      </c>
    </row>
    <row r="42509">
      <c r="A42509" s="221">
        <v>47151.0</v>
      </c>
      <c r="B42509" s="221">
        <v>34.0</v>
      </c>
      <c r="C42509" s="221">
        <v>110417.0</v>
      </c>
    </row>
    <row r="42510">
      <c r="A42510" s="221">
        <v>47151.0</v>
      </c>
      <c r="B42510" s="221">
        <v>35.0</v>
      </c>
      <c r="C42510" s="221">
        <v>27888.0</v>
      </c>
    </row>
    <row r="42511">
      <c r="A42511" s="221">
        <v>47151.0</v>
      </c>
      <c r="B42511" s="221">
        <v>36.0</v>
      </c>
      <c r="C42511" s="221">
        <v>8031.0</v>
      </c>
    </row>
    <row r="42512">
      <c r="A42512" s="221">
        <v>47151.0</v>
      </c>
      <c r="B42512" s="221">
        <v>37.0</v>
      </c>
      <c r="C42512" s="221">
        <v>2668.0</v>
      </c>
    </row>
    <row r="42513">
      <c r="A42513" s="221">
        <v>47151.0</v>
      </c>
      <c r="B42513" s="221">
        <v>38.0</v>
      </c>
      <c r="C42513" s="221">
        <v>448.0</v>
      </c>
    </row>
    <row r="42514">
      <c r="A42514" s="221">
        <v>47151.0</v>
      </c>
      <c r="B42514" s="221">
        <v>39.0</v>
      </c>
      <c r="C42514" s="221">
        <v>104.0</v>
      </c>
    </row>
    <row r="42515">
      <c r="A42515" s="221">
        <v>47151.0</v>
      </c>
      <c r="B42515" s="221">
        <v>40.0</v>
      </c>
      <c r="C42515" s="221">
        <v>275.0</v>
      </c>
    </row>
    <row r="42516">
      <c r="A42516" s="221">
        <v>47151.0</v>
      </c>
      <c r="B42516" s="221">
        <v>9834.0</v>
      </c>
      <c r="C42516" s="221">
        <v>8.0</v>
      </c>
    </row>
    <row r="42517">
      <c r="A42517" s="221">
        <v>47151.0</v>
      </c>
      <c r="B42517" s="221">
        <v>11399.0</v>
      </c>
      <c r="C42517" s="221">
        <v>25.0</v>
      </c>
    </row>
    <row r="42518">
      <c r="A42518" s="221">
        <v>47151.0</v>
      </c>
      <c r="B42518" s="221">
        <v>11530.0</v>
      </c>
      <c r="C42518" s="221">
        <v>45.0</v>
      </c>
    </row>
    <row r="42519">
      <c r="A42519" s="221">
        <v>47151.0</v>
      </c>
      <c r="B42519" s="221">
        <v>11536.0</v>
      </c>
      <c r="C42519" s="221">
        <v>8.0</v>
      </c>
    </row>
    <row r="42520">
      <c r="A42520" s="221">
        <v>47151.0</v>
      </c>
      <c r="B42520" s="221">
        <v>11548.0</v>
      </c>
      <c r="C42520" s="221">
        <v>13.0</v>
      </c>
    </row>
    <row r="42521">
      <c r="A42521" s="221">
        <v>47151.0</v>
      </c>
      <c r="B42521" s="221">
        <v>11555.0</v>
      </c>
      <c r="C42521" s="221">
        <v>5.0</v>
      </c>
    </row>
    <row r="42522">
      <c r="A42522" s="221">
        <v>47151.0</v>
      </c>
      <c r="B42522" s="221">
        <v>16680.0</v>
      </c>
      <c r="C42522" s="221">
        <v>40.0</v>
      </c>
    </row>
    <row r="42523">
      <c r="A42523" s="221">
        <v>47254.0</v>
      </c>
      <c r="B42523" s="221">
        <v>34.0</v>
      </c>
      <c r="C42523" s="221">
        <v>1462.0</v>
      </c>
    </row>
    <row r="42524">
      <c r="A42524" s="221">
        <v>47254.0</v>
      </c>
      <c r="B42524" s="221">
        <v>35.0</v>
      </c>
      <c r="C42524" s="221">
        <v>3.0</v>
      </c>
    </row>
    <row r="42525">
      <c r="A42525" s="221">
        <v>47254.0</v>
      </c>
      <c r="B42525" s="221">
        <v>36.0</v>
      </c>
      <c r="C42525" s="221">
        <v>62.0</v>
      </c>
    </row>
    <row r="42526">
      <c r="A42526" s="221">
        <v>47255.0</v>
      </c>
      <c r="B42526" s="221">
        <v>34.0</v>
      </c>
      <c r="C42526" s="221">
        <v>478.0</v>
      </c>
    </row>
    <row r="42527">
      <c r="A42527" s="221">
        <v>47255.0</v>
      </c>
      <c r="B42527" s="221">
        <v>36.0</v>
      </c>
      <c r="C42527" s="221">
        <v>24.0</v>
      </c>
    </row>
    <row r="42528">
      <c r="A42528" s="221">
        <v>47256.0</v>
      </c>
      <c r="B42528" s="221">
        <v>34.0</v>
      </c>
      <c r="C42528" s="221">
        <v>478.0</v>
      </c>
    </row>
    <row r="42529">
      <c r="A42529" s="221">
        <v>47256.0</v>
      </c>
      <c r="B42529" s="221">
        <v>36.0</v>
      </c>
      <c r="C42529" s="221">
        <v>24.0</v>
      </c>
    </row>
    <row r="42530">
      <c r="A42530" s="221">
        <v>47257.0</v>
      </c>
      <c r="B42530" s="221">
        <v>34.0</v>
      </c>
      <c r="C42530" s="221">
        <v>1462.0</v>
      </c>
    </row>
    <row r="42531">
      <c r="A42531" s="221">
        <v>47257.0</v>
      </c>
      <c r="B42531" s="221">
        <v>35.0</v>
      </c>
      <c r="C42531" s="221">
        <v>3.0</v>
      </c>
    </row>
    <row r="42532">
      <c r="A42532" s="221">
        <v>47257.0</v>
      </c>
      <c r="B42532" s="221">
        <v>36.0</v>
      </c>
      <c r="C42532" s="221">
        <v>62.0</v>
      </c>
    </row>
    <row r="42533">
      <c r="A42533" s="221">
        <v>47257.0</v>
      </c>
      <c r="B42533" s="221">
        <v>3689.0</v>
      </c>
      <c r="C42533" s="221">
        <v>6.0</v>
      </c>
    </row>
    <row r="42534">
      <c r="A42534" s="221">
        <v>47257.0</v>
      </c>
      <c r="B42534" s="221">
        <v>3828.0</v>
      </c>
      <c r="C42534" s="221">
        <v>4.0</v>
      </c>
    </row>
    <row r="42535">
      <c r="A42535" s="221">
        <v>47257.0</v>
      </c>
      <c r="B42535" s="221">
        <v>11399.0</v>
      </c>
      <c r="C42535" s="221">
        <v>1.0</v>
      </c>
    </row>
    <row r="42536">
      <c r="A42536" s="221">
        <v>47257.0</v>
      </c>
      <c r="B42536" s="221">
        <v>11540.0</v>
      </c>
      <c r="C42536" s="221">
        <v>1.0</v>
      </c>
    </row>
    <row r="42537">
      <c r="A42537" s="221">
        <v>47257.0</v>
      </c>
      <c r="B42537" s="221">
        <v>11542.0</v>
      </c>
      <c r="C42537" s="221">
        <v>1.0</v>
      </c>
    </row>
    <row r="42538">
      <c r="A42538" s="221">
        <v>47257.0</v>
      </c>
      <c r="B42538" s="221">
        <v>11553.0</v>
      </c>
      <c r="C42538" s="221">
        <v>1.0</v>
      </c>
    </row>
    <row r="42539">
      <c r="A42539" s="221">
        <v>47257.0</v>
      </c>
      <c r="B42539" s="221">
        <v>11695.0</v>
      </c>
      <c r="C42539" s="221">
        <v>1.0</v>
      </c>
    </row>
    <row r="42540">
      <c r="A42540" s="221">
        <v>47258.0</v>
      </c>
      <c r="B42540" s="221">
        <v>34.0</v>
      </c>
      <c r="C42540" s="221">
        <v>478.0</v>
      </c>
    </row>
    <row r="42541">
      <c r="A42541" s="221">
        <v>47258.0</v>
      </c>
      <c r="B42541" s="221">
        <v>35.0</v>
      </c>
      <c r="C42541" s="221">
        <v>1.0</v>
      </c>
    </row>
    <row r="42542">
      <c r="A42542" s="221">
        <v>47258.0</v>
      </c>
      <c r="B42542" s="221">
        <v>36.0</v>
      </c>
      <c r="C42542" s="221">
        <v>24.0</v>
      </c>
    </row>
    <row r="42543">
      <c r="A42543" s="221">
        <v>47258.0</v>
      </c>
      <c r="B42543" s="221">
        <v>38.0</v>
      </c>
      <c r="C42543" s="221">
        <v>1.0</v>
      </c>
    </row>
    <row r="42544">
      <c r="A42544" s="221">
        <v>47288.0</v>
      </c>
      <c r="B42544" s="221">
        <v>34.0</v>
      </c>
      <c r="C42544" s="221">
        <v>1500000.0</v>
      </c>
    </row>
    <row r="42545">
      <c r="A42545" s="221">
        <v>47288.0</v>
      </c>
      <c r="B42545" s="221">
        <v>35.0</v>
      </c>
      <c r="C42545" s="221">
        <v>300000.0</v>
      </c>
    </row>
    <row r="42546">
      <c r="A42546" s="221">
        <v>47288.0</v>
      </c>
      <c r="B42546" s="221">
        <v>36.0</v>
      </c>
      <c r="C42546" s="221">
        <v>105000.0</v>
      </c>
    </row>
    <row r="42547">
      <c r="A42547" s="221">
        <v>47288.0</v>
      </c>
      <c r="B42547" s="221">
        <v>37.0</v>
      </c>
      <c r="C42547" s="221">
        <v>12000.0</v>
      </c>
    </row>
    <row r="42548">
      <c r="A42548" s="221">
        <v>47288.0</v>
      </c>
      <c r="B42548" s="221">
        <v>38.0</v>
      </c>
      <c r="C42548" s="221">
        <v>2250.0</v>
      </c>
    </row>
    <row r="42549">
      <c r="A42549" s="221">
        <v>47288.0</v>
      </c>
      <c r="B42549" s="221">
        <v>39.0</v>
      </c>
      <c r="C42549" s="221">
        <v>1050.0</v>
      </c>
    </row>
    <row r="42550">
      <c r="A42550" s="221">
        <v>47288.0</v>
      </c>
      <c r="B42550" s="221">
        <v>40.0</v>
      </c>
      <c r="C42550" s="221">
        <v>450.0</v>
      </c>
    </row>
    <row r="42551">
      <c r="A42551" s="221">
        <v>47298.0</v>
      </c>
      <c r="B42551" s="221">
        <v>34.0</v>
      </c>
      <c r="C42551" s="221">
        <v>2500000.0</v>
      </c>
    </row>
    <row r="42552">
      <c r="A42552" s="221">
        <v>47298.0</v>
      </c>
      <c r="B42552" s="221">
        <v>35.0</v>
      </c>
      <c r="C42552" s="221">
        <v>500000.0</v>
      </c>
    </row>
    <row r="42553">
      <c r="A42553" s="221">
        <v>47298.0</v>
      </c>
      <c r="B42553" s="221">
        <v>36.0</v>
      </c>
      <c r="C42553" s="221">
        <v>175000.0</v>
      </c>
    </row>
    <row r="42554">
      <c r="A42554" s="221">
        <v>47298.0</v>
      </c>
      <c r="B42554" s="221">
        <v>37.0</v>
      </c>
      <c r="C42554" s="221">
        <v>20000.0</v>
      </c>
    </row>
    <row r="42555">
      <c r="A42555" s="221">
        <v>47298.0</v>
      </c>
      <c r="B42555" s="221">
        <v>38.0</v>
      </c>
      <c r="C42555" s="221">
        <v>3750.0</v>
      </c>
    </row>
    <row r="42556">
      <c r="A42556" s="221">
        <v>47298.0</v>
      </c>
      <c r="B42556" s="221">
        <v>39.0</v>
      </c>
      <c r="C42556" s="221">
        <v>1750.0</v>
      </c>
    </row>
    <row r="42557">
      <c r="A42557" s="221">
        <v>47298.0</v>
      </c>
      <c r="B42557" s="221">
        <v>40.0</v>
      </c>
      <c r="C42557" s="221">
        <v>750.0</v>
      </c>
    </row>
    <row r="42558">
      <c r="A42558" s="221">
        <v>47298.0</v>
      </c>
      <c r="B42558" s="221">
        <v>9848.0</v>
      </c>
      <c r="C42558" s="221">
        <v>600.0</v>
      </c>
    </row>
    <row r="42559">
      <c r="A42559" s="221">
        <v>47298.0</v>
      </c>
      <c r="B42559" s="221">
        <v>11399.0</v>
      </c>
      <c r="C42559" s="221">
        <v>500.0</v>
      </c>
    </row>
    <row r="42560">
      <c r="A42560" s="221">
        <v>47298.0</v>
      </c>
      <c r="B42560" s="221">
        <v>11540.0</v>
      </c>
      <c r="C42560" s="221">
        <v>500.0</v>
      </c>
    </row>
    <row r="42561">
      <c r="A42561" s="221">
        <v>47323.0</v>
      </c>
      <c r="B42561" s="221">
        <v>34.0</v>
      </c>
      <c r="C42561" s="221">
        <v>2500000.0</v>
      </c>
    </row>
    <row r="42562">
      <c r="A42562" s="221">
        <v>47323.0</v>
      </c>
      <c r="B42562" s="221">
        <v>35.0</v>
      </c>
      <c r="C42562" s="221">
        <v>500000.0</v>
      </c>
    </row>
    <row r="42563">
      <c r="A42563" s="221">
        <v>47323.0</v>
      </c>
      <c r="B42563" s="221">
        <v>36.0</v>
      </c>
      <c r="C42563" s="221">
        <v>175000.0</v>
      </c>
    </row>
    <row r="42564">
      <c r="A42564" s="221">
        <v>47323.0</v>
      </c>
      <c r="B42564" s="221">
        <v>37.0</v>
      </c>
      <c r="C42564" s="221">
        <v>20000.0</v>
      </c>
    </row>
    <row r="42565">
      <c r="A42565" s="221">
        <v>47323.0</v>
      </c>
      <c r="B42565" s="221">
        <v>38.0</v>
      </c>
      <c r="C42565" s="221">
        <v>3750.0</v>
      </c>
    </row>
    <row r="42566">
      <c r="A42566" s="221">
        <v>47323.0</v>
      </c>
      <c r="B42566" s="221">
        <v>39.0</v>
      </c>
      <c r="C42566" s="221">
        <v>1750.0</v>
      </c>
    </row>
    <row r="42567">
      <c r="A42567" s="221">
        <v>47323.0</v>
      </c>
      <c r="B42567" s="221">
        <v>40.0</v>
      </c>
      <c r="C42567" s="221">
        <v>750.0</v>
      </c>
    </row>
    <row r="42568">
      <c r="A42568" s="221">
        <v>47323.0</v>
      </c>
      <c r="B42568" s="221">
        <v>9848.0</v>
      </c>
      <c r="C42568" s="221">
        <v>750.0</v>
      </c>
    </row>
    <row r="42569">
      <c r="A42569" s="221">
        <v>47323.0</v>
      </c>
      <c r="B42569" s="221">
        <v>11399.0</v>
      </c>
      <c r="C42569" s="221">
        <v>700.0</v>
      </c>
    </row>
    <row r="42570">
      <c r="A42570" s="221">
        <v>47323.0</v>
      </c>
      <c r="B42570" s="221">
        <v>11540.0</v>
      </c>
      <c r="C42570" s="221">
        <v>500.0</v>
      </c>
    </row>
    <row r="42571">
      <c r="A42571" s="221">
        <v>47325.0</v>
      </c>
      <c r="B42571" s="221">
        <v>34.0</v>
      </c>
      <c r="C42571" s="221">
        <v>7500000.0</v>
      </c>
    </row>
    <row r="42572">
      <c r="A42572" s="221">
        <v>47325.0</v>
      </c>
      <c r="B42572" s="221">
        <v>35.0</v>
      </c>
      <c r="C42572" s="221">
        <v>1500000.0</v>
      </c>
    </row>
    <row r="42573">
      <c r="A42573" s="221">
        <v>47325.0</v>
      </c>
      <c r="B42573" s="221">
        <v>36.0</v>
      </c>
      <c r="C42573" s="221">
        <v>525000.0</v>
      </c>
    </row>
    <row r="42574">
      <c r="A42574" s="221">
        <v>47325.0</v>
      </c>
      <c r="B42574" s="221">
        <v>37.0</v>
      </c>
      <c r="C42574" s="221">
        <v>60000.0</v>
      </c>
    </row>
    <row r="42575">
      <c r="A42575" s="221">
        <v>47325.0</v>
      </c>
      <c r="B42575" s="221">
        <v>38.0</v>
      </c>
      <c r="C42575" s="221">
        <v>11250.0</v>
      </c>
    </row>
    <row r="42576">
      <c r="A42576" s="221">
        <v>47325.0</v>
      </c>
      <c r="B42576" s="221">
        <v>39.0</v>
      </c>
      <c r="C42576" s="221">
        <v>5250.0</v>
      </c>
    </row>
    <row r="42577">
      <c r="A42577" s="221">
        <v>47325.0</v>
      </c>
      <c r="B42577" s="221">
        <v>40.0</v>
      </c>
      <c r="C42577" s="221">
        <v>2250.0</v>
      </c>
    </row>
    <row r="42578">
      <c r="A42578" s="221">
        <v>47325.0</v>
      </c>
      <c r="B42578" s="221">
        <v>9848.0</v>
      </c>
      <c r="C42578" s="221">
        <v>800.0</v>
      </c>
    </row>
    <row r="42579">
      <c r="A42579" s="221">
        <v>47325.0</v>
      </c>
      <c r="B42579" s="221">
        <v>11399.0</v>
      </c>
      <c r="C42579" s="221">
        <v>600.0</v>
      </c>
    </row>
    <row r="42580">
      <c r="A42580" s="221">
        <v>47325.0</v>
      </c>
      <c r="B42580" s="221">
        <v>11535.0</v>
      </c>
      <c r="C42580" s="221">
        <v>800.0</v>
      </c>
    </row>
    <row r="42581">
      <c r="A42581" s="221">
        <v>47325.0</v>
      </c>
      <c r="B42581" s="221">
        <v>11536.0</v>
      </c>
      <c r="C42581" s="221">
        <v>800.0</v>
      </c>
    </row>
    <row r="42582">
      <c r="A42582" s="221">
        <v>47325.0</v>
      </c>
      <c r="B42582" s="221">
        <v>11539.0</v>
      </c>
      <c r="C42582" s="221">
        <v>400.0</v>
      </c>
    </row>
    <row r="42583">
      <c r="A42583" s="221">
        <v>47325.0</v>
      </c>
      <c r="B42583" s="221">
        <v>11540.0</v>
      </c>
      <c r="C42583" s="221">
        <v>400.0</v>
      </c>
    </row>
    <row r="42584">
      <c r="A42584" s="221">
        <v>47327.0</v>
      </c>
      <c r="B42584" s="221">
        <v>34.0</v>
      </c>
      <c r="C42584" s="221">
        <v>7500000.0</v>
      </c>
    </row>
    <row r="42585">
      <c r="A42585" s="221">
        <v>47327.0</v>
      </c>
      <c r="B42585" s="221">
        <v>35.0</v>
      </c>
      <c r="C42585" s="221">
        <v>1500000.0</v>
      </c>
    </row>
    <row r="42586">
      <c r="A42586" s="221">
        <v>47327.0</v>
      </c>
      <c r="B42586" s="221">
        <v>36.0</v>
      </c>
      <c r="C42586" s="221">
        <v>525000.0</v>
      </c>
    </row>
    <row r="42587">
      <c r="A42587" s="221">
        <v>47327.0</v>
      </c>
      <c r="B42587" s="221">
        <v>37.0</v>
      </c>
      <c r="C42587" s="221">
        <v>60000.0</v>
      </c>
    </row>
    <row r="42588">
      <c r="A42588" s="221">
        <v>47327.0</v>
      </c>
      <c r="B42588" s="221">
        <v>38.0</v>
      </c>
      <c r="C42588" s="221">
        <v>11250.0</v>
      </c>
    </row>
    <row r="42589">
      <c r="A42589" s="221">
        <v>47327.0</v>
      </c>
      <c r="B42589" s="221">
        <v>39.0</v>
      </c>
      <c r="C42589" s="221">
        <v>5250.0</v>
      </c>
    </row>
    <row r="42590">
      <c r="A42590" s="221">
        <v>47327.0</v>
      </c>
      <c r="B42590" s="221">
        <v>40.0</v>
      </c>
      <c r="C42590" s="221">
        <v>2250.0</v>
      </c>
    </row>
    <row r="42591">
      <c r="A42591" s="221">
        <v>47327.0</v>
      </c>
      <c r="B42591" s="221">
        <v>9834.0</v>
      </c>
      <c r="C42591" s="221">
        <v>1000.0</v>
      </c>
    </row>
    <row r="42592">
      <c r="A42592" s="221">
        <v>47327.0</v>
      </c>
      <c r="B42592" s="221">
        <v>11399.0</v>
      </c>
      <c r="C42592" s="221">
        <v>320.0</v>
      </c>
    </row>
    <row r="42593">
      <c r="A42593" s="221">
        <v>47327.0</v>
      </c>
      <c r="B42593" s="221">
        <v>11538.0</v>
      </c>
      <c r="C42593" s="221">
        <v>300.0</v>
      </c>
    </row>
    <row r="42594">
      <c r="A42594" s="221">
        <v>47327.0</v>
      </c>
      <c r="B42594" s="221">
        <v>11688.0</v>
      </c>
      <c r="C42594" s="221">
        <v>800.0</v>
      </c>
    </row>
    <row r="42595">
      <c r="A42595" s="221">
        <v>47327.0</v>
      </c>
      <c r="B42595" s="221">
        <v>11689.0</v>
      </c>
      <c r="C42595" s="221">
        <v>800.0</v>
      </c>
    </row>
    <row r="42596">
      <c r="A42596" s="221">
        <v>47327.0</v>
      </c>
      <c r="B42596" s="221">
        <v>11690.0</v>
      </c>
      <c r="C42596" s="221">
        <v>800.0</v>
      </c>
    </row>
    <row r="42597">
      <c r="A42597" s="221">
        <v>47327.0</v>
      </c>
      <c r="B42597" s="221">
        <v>11691.0</v>
      </c>
      <c r="C42597" s="221">
        <v>800.0</v>
      </c>
    </row>
    <row r="42598">
      <c r="A42598" s="221">
        <v>47330.0</v>
      </c>
      <c r="B42598" s="221">
        <v>34.0</v>
      </c>
      <c r="C42598" s="221">
        <v>4000000.0</v>
      </c>
    </row>
    <row r="42599">
      <c r="A42599" s="221">
        <v>47330.0</v>
      </c>
      <c r="B42599" s="221">
        <v>35.0</v>
      </c>
      <c r="C42599" s="221">
        <v>800000.0</v>
      </c>
    </row>
    <row r="42600">
      <c r="A42600" s="221">
        <v>47330.0</v>
      </c>
      <c r="B42600" s="221">
        <v>36.0</v>
      </c>
      <c r="C42600" s="221">
        <v>280000.0</v>
      </c>
    </row>
    <row r="42601">
      <c r="A42601" s="221">
        <v>47330.0</v>
      </c>
      <c r="B42601" s="221">
        <v>37.0</v>
      </c>
      <c r="C42601" s="221">
        <v>32000.0</v>
      </c>
    </row>
    <row r="42602">
      <c r="A42602" s="221">
        <v>47330.0</v>
      </c>
      <c r="B42602" s="221">
        <v>38.0</v>
      </c>
      <c r="C42602" s="221">
        <v>6000.0</v>
      </c>
    </row>
    <row r="42603">
      <c r="A42603" s="221">
        <v>47330.0</v>
      </c>
      <c r="B42603" s="221">
        <v>39.0</v>
      </c>
      <c r="C42603" s="221">
        <v>2800.0</v>
      </c>
    </row>
    <row r="42604">
      <c r="A42604" s="221">
        <v>47330.0</v>
      </c>
      <c r="B42604" s="221">
        <v>40.0</v>
      </c>
      <c r="C42604" s="221">
        <v>1200.0</v>
      </c>
    </row>
    <row r="42605">
      <c r="A42605" s="221">
        <v>47330.0</v>
      </c>
      <c r="B42605" s="221">
        <v>9838.0</v>
      </c>
      <c r="C42605" s="221">
        <v>800.0</v>
      </c>
    </row>
    <row r="42606">
      <c r="A42606" s="221">
        <v>47330.0</v>
      </c>
      <c r="B42606" s="221">
        <v>11399.0</v>
      </c>
      <c r="C42606" s="221">
        <v>500.0</v>
      </c>
    </row>
    <row r="42607">
      <c r="A42607" s="221">
        <v>47330.0</v>
      </c>
      <c r="B42607" s="221">
        <v>11539.0</v>
      </c>
      <c r="C42607" s="221">
        <v>800.0</v>
      </c>
    </row>
    <row r="42608">
      <c r="A42608" s="221">
        <v>47330.0</v>
      </c>
      <c r="B42608" s="221">
        <v>11554.0</v>
      </c>
      <c r="C42608" s="221">
        <v>1200.0</v>
      </c>
    </row>
    <row r="42609">
      <c r="A42609" s="221">
        <v>47332.0</v>
      </c>
      <c r="B42609" s="221">
        <v>34.0</v>
      </c>
      <c r="C42609" s="221">
        <v>4000000.0</v>
      </c>
    </row>
    <row r="42610">
      <c r="A42610" s="221">
        <v>47332.0</v>
      </c>
      <c r="B42610" s="221">
        <v>35.0</v>
      </c>
      <c r="C42610" s="221">
        <v>800000.0</v>
      </c>
    </row>
    <row r="42611">
      <c r="A42611" s="221">
        <v>47332.0</v>
      </c>
      <c r="B42611" s="221">
        <v>36.0</v>
      </c>
      <c r="C42611" s="221">
        <v>280000.0</v>
      </c>
    </row>
    <row r="42612">
      <c r="A42612" s="221">
        <v>47332.0</v>
      </c>
      <c r="B42612" s="221">
        <v>37.0</v>
      </c>
      <c r="C42612" s="221">
        <v>32000.0</v>
      </c>
    </row>
    <row r="42613">
      <c r="A42613" s="221">
        <v>47332.0</v>
      </c>
      <c r="B42613" s="221">
        <v>38.0</v>
      </c>
      <c r="C42613" s="221">
        <v>6000.0</v>
      </c>
    </row>
    <row r="42614">
      <c r="A42614" s="221">
        <v>47332.0</v>
      </c>
      <c r="B42614" s="221">
        <v>39.0</v>
      </c>
      <c r="C42614" s="221">
        <v>2800.0</v>
      </c>
    </row>
    <row r="42615">
      <c r="A42615" s="221">
        <v>47332.0</v>
      </c>
      <c r="B42615" s="221">
        <v>40.0</v>
      </c>
      <c r="C42615" s="221">
        <v>1200.0</v>
      </c>
    </row>
    <row r="42616">
      <c r="A42616" s="221">
        <v>47332.0</v>
      </c>
      <c r="B42616" s="221">
        <v>9838.0</v>
      </c>
      <c r="C42616" s="221">
        <v>800.0</v>
      </c>
    </row>
    <row r="42617">
      <c r="A42617" s="221">
        <v>47332.0</v>
      </c>
      <c r="B42617" s="221">
        <v>11399.0</v>
      </c>
      <c r="C42617" s="221">
        <v>500.0</v>
      </c>
    </row>
    <row r="42618">
      <c r="A42618" s="221">
        <v>47332.0</v>
      </c>
      <c r="B42618" s="221">
        <v>11539.0</v>
      </c>
      <c r="C42618" s="221">
        <v>800.0</v>
      </c>
    </row>
    <row r="42619">
      <c r="A42619" s="221">
        <v>47332.0</v>
      </c>
      <c r="B42619" s="221">
        <v>11554.0</v>
      </c>
      <c r="C42619" s="221">
        <v>1200.0</v>
      </c>
    </row>
    <row r="42620">
      <c r="A42620" s="221">
        <v>47334.0</v>
      </c>
      <c r="B42620" s="221">
        <v>34.0</v>
      </c>
      <c r="C42620" s="221">
        <v>1500000.0</v>
      </c>
    </row>
    <row r="42621">
      <c r="A42621" s="221">
        <v>47334.0</v>
      </c>
      <c r="B42621" s="221">
        <v>35.0</v>
      </c>
      <c r="C42621" s="221">
        <v>300000.0</v>
      </c>
    </row>
    <row r="42622">
      <c r="A42622" s="221">
        <v>47334.0</v>
      </c>
      <c r="B42622" s="221">
        <v>36.0</v>
      </c>
      <c r="C42622" s="221">
        <v>105000.0</v>
      </c>
    </row>
    <row r="42623">
      <c r="A42623" s="221">
        <v>47334.0</v>
      </c>
      <c r="B42623" s="221">
        <v>37.0</v>
      </c>
      <c r="C42623" s="221">
        <v>12000.0</v>
      </c>
    </row>
    <row r="42624">
      <c r="A42624" s="221">
        <v>47334.0</v>
      </c>
      <c r="B42624" s="221">
        <v>38.0</v>
      </c>
      <c r="C42624" s="221">
        <v>2250.0</v>
      </c>
    </row>
    <row r="42625">
      <c r="A42625" s="221">
        <v>47334.0</v>
      </c>
      <c r="B42625" s="221">
        <v>39.0</v>
      </c>
      <c r="C42625" s="221">
        <v>1050.0</v>
      </c>
    </row>
    <row r="42626">
      <c r="A42626" s="221">
        <v>47334.0</v>
      </c>
      <c r="B42626" s="221">
        <v>40.0</v>
      </c>
      <c r="C42626" s="221">
        <v>450.0</v>
      </c>
    </row>
    <row r="42627">
      <c r="A42627" s="221">
        <v>47334.0</v>
      </c>
      <c r="B42627" s="221">
        <v>9840.0</v>
      </c>
      <c r="C42627" s="221">
        <v>1000.0</v>
      </c>
    </row>
    <row r="42628">
      <c r="A42628" s="221">
        <v>47334.0</v>
      </c>
      <c r="B42628" s="221">
        <v>9842.0</v>
      </c>
      <c r="C42628" s="221">
        <v>800.0</v>
      </c>
    </row>
    <row r="42629">
      <c r="A42629" s="221">
        <v>47334.0</v>
      </c>
      <c r="B42629" s="221">
        <v>11399.0</v>
      </c>
      <c r="C42629" s="221">
        <v>700.0</v>
      </c>
    </row>
    <row r="42630">
      <c r="A42630" s="221">
        <v>47334.0</v>
      </c>
      <c r="B42630" s="221">
        <v>11535.0</v>
      </c>
      <c r="C42630" s="221">
        <v>600.0</v>
      </c>
    </row>
    <row r="42631">
      <c r="A42631" s="221">
        <v>47334.0</v>
      </c>
      <c r="B42631" s="221">
        <v>11541.0</v>
      </c>
      <c r="C42631" s="221">
        <v>500.0</v>
      </c>
    </row>
    <row r="42632">
      <c r="A42632" s="221">
        <v>47336.0</v>
      </c>
      <c r="B42632" s="221">
        <v>34.0</v>
      </c>
      <c r="C42632" s="221">
        <v>120.0</v>
      </c>
    </row>
    <row r="42633">
      <c r="A42633" s="221">
        <v>47336.0</v>
      </c>
      <c r="B42633" s="221">
        <v>35.0</v>
      </c>
      <c r="C42633" s="221">
        <v>80.0</v>
      </c>
    </row>
    <row r="42634">
      <c r="A42634" s="221">
        <v>47336.0</v>
      </c>
      <c r="B42634" s="221">
        <v>37.0</v>
      </c>
      <c r="C42634" s="221">
        <v>80.0</v>
      </c>
    </row>
    <row r="42635">
      <c r="A42635" s="221">
        <v>47336.0</v>
      </c>
      <c r="B42635" s="221">
        <v>38.0</v>
      </c>
      <c r="C42635" s="221">
        <v>50.0</v>
      </c>
    </row>
    <row r="42636">
      <c r="A42636" s="221">
        <v>47336.0</v>
      </c>
      <c r="B42636" s="221">
        <v>39.0</v>
      </c>
      <c r="C42636" s="221">
        <v>500.0</v>
      </c>
    </row>
    <row r="42637">
      <c r="A42637" s="221">
        <v>47336.0</v>
      </c>
      <c r="B42637" s="221">
        <v>40.0</v>
      </c>
      <c r="C42637" s="221">
        <v>250.0</v>
      </c>
    </row>
    <row r="42638">
      <c r="A42638" s="221">
        <v>47338.0</v>
      </c>
      <c r="B42638" s="221">
        <v>34.0</v>
      </c>
      <c r="C42638" s="221">
        <v>1500000.0</v>
      </c>
    </row>
    <row r="42639">
      <c r="A42639" s="221">
        <v>47338.0</v>
      </c>
      <c r="B42639" s="221">
        <v>35.0</v>
      </c>
      <c r="C42639" s="221">
        <v>300000.0</v>
      </c>
    </row>
    <row r="42640">
      <c r="A42640" s="221">
        <v>47338.0</v>
      </c>
      <c r="B42640" s="221">
        <v>36.0</v>
      </c>
      <c r="C42640" s="221">
        <v>105000.0</v>
      </c>
    </row>
    <row r="42641">
      <c r="A42641" s="221">
        <v>47338.0</v>
      </c>
      <c r="B42641" s="221">
        <v>37.0</v>
      </c>
      <c r="C42641" s="221">
        <v>12000.0</v>
      </c>
    </row>
    <row r="42642">
      <c r="A42642" s="221">
        <v>47338.0</v>
      </c>
      <c r="B42642" s="221">
        <v>38.0</v>
      </c>
      <c r="C42642" s="221">
        <v>2250.0</v>
      </c>
    </row>
    <row r="42643">
      <c r="A42643" s="221">
        <v>47338.0</v>
      </c>
      <c r="B42643" s="221">
        <v>39.0</v>
      </c>
      <c r="C42643" s="221">
        <v>1050.0</v>
      </c>
    </row>
    <row r="42644">
      <c r="A42644" s="221">
        <v>47338.0</v>
      </c>
      <c r="B42644" s="221">
        <v>40.0</v>
      </c>
      <c r="C42644" s="221">
        <v>450.0</v>
      </c>
    </row>
    <row r="42645">
      <c r="A42645" s="221">
        <v>47338.0</v>
      </c>
      <c r="B42645" s="221">
        <v>9840.0</v>
      </c>
      <c r="C42645" s="221">
        <v>120.0</v>
      </c>
    </row>
    <row r="42646">
      <c r="A42646" s="221">
        <v>47338.0</v>
      </c>
      <c r="B42646" s="221">
        <v>9842.0</v>
      </c>
      <c r="C42646" s="221">
        <v>90.0</v>
      </c>
    </row>
    <row r="42647">
      <c r="A42647" s="221">
        <v>47338.0</v>
      </c>
      <c r="B42647" s="221">
        <v>11399.0</v>
      </c>
      <c r="C42647" s="221">
        <v>200.0</v>
      </c>
    </row>
    <row r="42648">
      <c r="A42648" s="221">
        <v>47338.0</v>
      </c>
      <c r="B42648" s="221">
        <v>11534.0</v>
      </c>
      <c r="C42648" s="221">
        <v>400.0</v>
      </c>
    </row>
    <row r="42649">
      <c r="A42649" s="221">
        <v>47338.0</v>
      </c>
      <c r="B42649" s="221">
        <v>11537.0</v>
      </c>
      <c r="C42649" s="221">
        <v>400.0</v>
      </c>
    </row>
    <row r="42650">
      <c r="A42650" s="221">
        <v>47338.0</v>
      </c>
      <c r="B42650" s="221">
        <v>11538.0</v>
      </c>
      <c r="C42650" s="221">
        <v>200.0</v>
      </c>
    </row>
    <row r="42651">
      <c r="A42651" s="221">
        <v>47338.0</v>
      </c>
      <c r="B42651" s="221">
        <v>11541.0</v>
      </c>
      <c r="C42651" s="221">
        <v>200.0</v>
      </c>
    </row>
    <row r="42652">
      <c r="A42652" s="221">
        <v>47340.0</v>
      </c>
      <c r="B42652" s="221">
        <v>34.0</v>
      </c>
      <c r="C42652" s="221">
        <v>500000.0</v>
      </c>
    </row>
    <row r="42653">
      <c r="A42653" s="221">
        <v>47340.0</v>
      </c>
      <c r="B42653" s="221">
        <v>35.0</v>
      </c>
      <c r="C42653" s="221">
        <v>100000.0</v>
      </c>
    </row>
    <row r="42654">
      <c r="A42654" s="221">
        <v>47340.0</v>
      </c>
      <c r="B42654" s="221">
        <v>36.0</v>
      </c>
      <c r="C42654" s="221">
        <v>35000.0</v>
      </c>
    </row>
    <row r="42655">
      <c r="A42655" s="221">
        <v>47340.0</v>
      </c>
      <c r="B42655" s="221">
        <v>37.0</v>
      </c>
      <c r="C42655" s="221">
        <v>4000.0</v>
      </c>
    </row>
    <row r="42656">
      <c r="A42656" s="221">
        <v>47340.0</v>
      </c>
      <c r="B42656" s="221">
        <v>38.0</v>
      </c>
      <c r="C42656" s="221">
        <v>750.0</v>
      </c>
    </row>
    <row r="42657">
      <c r="A42657" s="221">
        <v>47340.0</v>
      </c>
      <c r="B42657" s="221">
        <v>39.0</v>
      </c>
      <c r="C42657" s="221">
        <v>350.0</v>
      </c>
    </row>
    <row r="42658">
      <c r="A42658" s="221">
        <v>47340.0</v>
      </c>
      <c r="B42658" s="221">
        <v>40.0</v>
      </c>
      <c r="C42658" s="221">
        <v>150.0</v>
      </c>
    </row>
    <row r="42659">
      <c r="A42659" s="221">
        <v>47340.0</v>
      </c>
      <c r="B42659" s="221">
        <v>9834.0</v>
      </c>
      <c r="C42659" s="221">
        <v>600.0</v>
      </c>
    </row>
    <row r="42660">
      <c r="A42660" s="221">
        <v>47340.0</v>
      </c>
      <c r="B42660" s="221">
        <v>9842.0</v>
      </c>
      <c r="C42660" s="221">
        <v>200.0</v>
      </c>
    </row>
    <row r="42661">
      <c r="A42661" s="221">
        <v>47340.0</v>
      </c>
      <c r="B42661" s="221">
        <v>11399.0</v>
      </c>
      <c r="C42661" s="221">
        <v>300.0</v>
      </c>
    </row>
    <row r="42662">
      <c r="A42662" s="221">
        <v>47340.0</v>
      </c>
      <c r="B42662" s="221">
        <v>11540.0</v>
      </c>
      <c r="C42662" s="221">
        <v>600.0</v>
      </c>
    </row>
    <row r="42663">
      <c r="A42663" s="221">
        <v>47342.0</v>
      </c>
      <c r="B42663" s="221">
        <v>34.0</v>
      </c>
      <c r="C42663" s="221">
        <v>500000.0</v>
      </c>
    </row>
    <row r="42664">
      <c r="A42664" s="221">
        <v>47342.0</v>
      </c>
      <c r="B42664" s="221">
        <v>35.0</v>
      </c>
      <c r="C42664" s="221">
        <v>100000.0</v>
      </c>
    </row>
    <row r="42665">
      <c r="A42665" s="221">
        <v>47342.0</v>
      </c>
      <c r="B42665" s="221">
        <v>36.0</v>
      </c>
      <c r="C42665" s="221">
        <v>35000.0</v>
      </c>
    </row>
    <row r="42666">
      <c r="A42666" s="221">
        <v>47342.0</v>
      </c>
      <c r="B42666" s="221">
        <v>37.0</v>
      </c>
      <c r="C42666" s="221">
        <v>4000.0</v>
      </c>
    </row>
    <row r="42667">
      <c r="A42667" s="221">
        <v>47342.0</v>
      </c>
      <c r="B42667" s="221">
        <v>38.0</v>
      </c>
      <c r="C42667" s="221">
        <v>750.0</v>
      </c>
    </row>
    <row r="42668">
      <c r="A42668" s="221">
        <v>47342.0</v>
      </c>
      <c r="B42668" s="221">
        <v>39.0</v>
      </c>
      <c r="C42668" s="221">
        <v>350.0</v>
      </c>
    </row>
    <row r="42669">
      <c r="A42669" s="221">
        <v>47342.0</v>
      </c>
      <c r="B42669" s="221">
        <v>40.0</v>
      </c>
      <c r="C42669" s="221">
        <v>150.0</v>
      </c>
    </row>
    <row r="42670">
      <c r="A42670" s="221">
        <v>47342.0</v>
      </c>
      <c r="B42670" s="221">
        <v>9834.0</v>
      </c>
      <c r="C42670" s="221">
        <v>200.0</v>
      </c>
    </row>
    <row r="42671">
      <c r="A42671" s="221">
        <v>47342.0</v>
      </c>
      <c r="B42671" s="221">
        <v>9842.0</v>
      </c>
      <c r="C42671" s="221">
        <v>500.0</v>
      </c>
    </row>
    <row r="42672">
      <c r="A42672" s="221">
        <v>47342.0</v>
      </c>
      <c r="B42672" s="221">
        <v>11399.0</v>
      </c>
      <c r="C42672" s="221">
        <v>500.0</v>
      </c>
    </row>
    <row r="42673">
      <c r="A42673" s="221">
        <v>47342.0</v>
      </c>
      <c r="B42673" s="221">
        <v>11540.0</v>
      </c>
      <c r="C42673" s="221">
        <v>900.0</v>
      </c>
    </row>
    <row r="42674">
      <c r="A42674" s="221">
        <v>47344.0</v>
      </c>
      <c r="B42674" s="221">
        <v>34.0</v>
      </c>
      <c r="C42674" s="221">
        <v>500000.0</v>
      </c>
    </row>
    <row r="42675">
      <c r="A42675" s="221">
        <v>47344.0</v>
      </c>
      <c r="B42675" s="221">
        <v>35.0</v>
      </c>
      <c r="C42675" s="221">
        <v>100000.0</v>
      </c>
    </row>
    <row r="42676">
      <c r="A42676" s="221">
        <v>47344.0</v>
      </c>
      <c r="B42676" s="221">
        <v>36.0</v>
      </c>
      <c r="C42676" s="221">
        <v>35000.0</v>
      </c>
    </row>
    <row r="42677">
      <c r="A42677" s="221">
        <v>47344.0</v>
      </c>
      <c r="B42677" s="221">
        <v>37.0</v>
      </c>
      <c r="C42677" s="221">
        <v>4000.0</v>
      </c>
    </row>
    <row r="42678">
      <c r="A42678" s="221">
        <v>47344.0</v>
      </c>
      <c r="B42678" s="221">
        <v>38.0</v>
      </c>
      <c r="C42678" s="221">
        <v>750.0</v>
      </c>
    </row>
    <row r="42679">
      <c r="A42679" s="221">
        <v>47344.0</v>
      </c>
      <c r="B42679" s="221">
        <v>39.0</v>
      </c>
      <c r="C42679" s="221">
        <v>350.0</v>
      </c>
    </row>
    <row r="42680">
      <c r="A42680" s="221">
        <v>47344.0</v>
      </c>
      <c r="B42680" s="221">
        <v>40.0</v>
      </c>
      <c r="C42680" s="221">
        <v>150.0</v>
      </c>
    </row>
    <row r="42681">
      <c r="A42681" s="221">
        <v>47344.0</v>
      </c>
      <c r="B42681" s="221">
        <v>9842.0</v>
      </c>
      <c r="C42681" s="221">
        <v>240.0</v>
      </c>
    </row>
    <row r="42682">
      <c r="A42682" s="221">
        <v>47344.0</v>
      </c>
      <c r="B42682" s="221">
        <v>11399.0</v>
      </c>
      <c r="C42682" s="221">
        <v>300.0</v>
      </c>
    </row>
    <row r="42683">
      <c r="A42683" s="221">
        <v>47344.0</v>
      </c>
      <c r="B42683" s="221">
        <v>11538.0</v>
      </c>
      <c r="C42683" s="221">
        <v>150.0</v>
      </c>
    </row>
    <row r="42684">
      <c r="A42684" s="221">
        <v>47344.0</v>
      </c>
      <c r="B42684" s="221">
        <v>11539.0</v>
      </c>
      <c r="C42684" s="221">
        <v>150.0</v>
      </c>
    </row>
    <row r="42685">
      <c r="A42685" s="221">
        <v>47344.0</v>
      </c>
      <c r="B42685" s="221">
        <v>11540.0</v>
      </c>
      <c r="C42685" s="221">
        <v>150.0</v>
      </c>
    </row>
    <row r="42686">
      <c r="A42686" s="221">
        <v>47344.0</v>
      </c>
      <c r="B42686" s="221">
        <v>11541.0</v>
      </c>
      <c r="C42686" s="221">
        <v>150.0</v>
      </c>
    </row>
    <row r="42687">
      <c r="A42687" s="221">
        <v>47347.0</v>
      </c>
      <c r="B42687" s="221">
        <v>34.0</v>
      </c>
      <c r="C42687" s="221">
        <v>500000.0</v>
      </c>
    </row>
    <row r="42688">
      <c r="A42688" s="221">
        <v>47347.0</v>
      </c>
      <c r="B42688" s="221">
        <v>35.0</v>
      </c>
      <c r="C42688" s="221">
        <v>100000.0</v>
      </c>
    </row>
    <row r="42689">
      <c r="A42689" s="221">
        <v>47347.0</v>
      </c>
      <c r="B42689" s="221">
        <v>36.0</v>
      </c>
      <c r="C42689" s="221">
        <v>35000.0</v>
      </c>
    </row>
    <row r="42690">
      <c r="A42690" s="221">
        <v>47347.0</v>
      </c>
      <c r="B42690" s="221">
        <v>37.0</v>
      </c>
      <c r="C42690" s="221">
        <v>4000.0</v>
      </c>
    </row>
    <row r="42691">
      <c r="A42691" s="221">
        <v>47347.0</v>
      </c>
      <c r="B42691" s="221">
        <v>38.0</v>
      </c>
      <c r="C42691" s="221">
        <v>750.0</v>
      </c>
    </row>
    <row r="42692">
      <c r="A42692" s="221">
        <v>47347.0</v>
      </c>
      <c r="B42692" s="221">
        <v>39.0</v>
      </c>
      <c r="C42692" s="221">
        <v>350.0</v>
      </c>
    </row>
    <row r="42693">
      <c r="A42693" s="221">
        <v>47347.0</v>
      </c>
      <c r="B42693" s="221">
        <v>40.0</v>
      </c>
      <c r="C42693" s="221">
        <v>150.0</v>
      </c>
    </row>
    <row r="42694">
      <c r="A42694" s="221">
        <v>47347.0</v>
      </c>
      <c r="B42694" s="221">
        <v>9838.0</v>
      </c>
      <c r="C42694" s="221">
        <v>100.0</v>
      </c>
    </row>
    <row r="42695">
      <c r="A42695" s="221">
        <v>47347.0</v>
      </c>
      <c r="B42695" s="221">
        <v>11399.0</v>
      </c>
      <c r="C42695" s="221">
        <v>200.0</v>
      </c>
    </row>
    <row r="42696">
      <c r="A42696" s="221">
        <v>47347.0</v>
      </c>
      <c r="B42696" s="221">
        <v>11547.0</v>
      </c>
      <c r="C42696" s="221">
        <v>30.0</v>
      </c>
    </row>
    <row r="42697">
      <c r="A42697" s="221">
        <v>47347.0</v>
      </c>
      <c r="B42697" s="221">
        <v>11548.0</v>
      </c>
      <c r="C42697" s="221">
        <v>30.0</v>
      </c>
    </row>
    <row r="42698">
      <c r="A42698" s="221">
        <v>47347.0</v>
      </c>
      <c r="B42698" s="221">
        <v>11549.0</v>
      </c>
      <c r="C42698" s="221">
        <v>30.0</v>
      </c>
    </row>
    <row r="42699">
      <c r="A42699" s="221">
        <v>47347.0</v>
      </c>
      <c r="B42699" s="221">
        <v>11550.0</v>
      </c>
      <c r="C42699" s="221">
        <v>30.0</v>
      </c>
    </row>
    <row r="42700">
      <c r="A42700" s="221">
        <v>47348.0</v>
      </c>
      <c r="B42700" s="221">
        <v>34.0</v>
      </c>
      <c r="C42700" s="221">
        <v>500000.0</v>
      </c>
    </row>
    <row r="42701">
      <c r="A42701" s="221">
        <v>47348.0</v>
      </c>
      <c r="B42701" s="221">
        <v>35.0</v>
      </c>
      <c r="C42701" s="221">
        <v>100000.0</v>
      </c>
    </row>
    <row r="42702">
      <c r="A42702" s="221">
        <v>47348.0</v>
      </c>
      <c r="B42702" s="221">
        <v>36.0</v>
      </c>
      <c r="C42702" s="221">
        <v>35000.0</v>
      </c>
    </row>
    <row r="42703">
      <c r="A42703" s="221">
        <v>47348.0</v>
      </c>
      <c r="B42703" s="221">
        <v>37.0</v>
      </c>
      <c r="C42703" s="221">
        <v>4000.0</v>
      </c>
    </row>
    <row r="42704">
      <c r="A42704" s="221">
        <v>47348.0</v>
      </c>
      <c r="B42704" s="221">
        <v>38.0</v>
      </c>
      <c r="C42704" s="221">
        <v>750.0</v>
      </c>
    </row>
    <row r="42705">
      <c r="A42705" s="221">
        <v>47348.0</v>
      </c>
      <c r="B42705" s="221">
        <v>39.0</v>
      </c>
      <c r="C42705" s="221">
        <v>350.0</v>
      </c>
    </row>
    <row r="42706">
      <c r="A42706" s="221">
        <v>47348.0</v>
      </c>
      <c r="B42706" s="221">
        <v>40.0</v>
      </c>
      <c r="C42706" s="221">
        <v>150.0</v>
      </c>
    </row>
    <row r="42707">
      <c r="A42707" s="221">
        <v>47348.0</v>
      </c>
      <c r="B42707" s="221">
        <v>9840.0</v>
      </c>
      <c r="C42707" s="221">
        <v>500.0</v>
      </c>
    </row>
    <row r="42708">
      <c r="A42708" s="221">
        <v>47348.0</v>
      </c>
      <c r="B42708" s="221">
        <v>9842.0</v>
      </c>
      <c r="C42708" s="221">
        <v>300.0</v>
      </c>
    </row>
    <row r="42709">
      <c r="A42709" s="221">
        <v>47348.0</v>
      </c>
      <c r="B42709" s="221">
        <v>11399.0</v>
      </c>
      <c r="C42709" s="221">
        <v>120.0</v>
      </c>
    </row>
    <row r="42710">
      <c r="A42710" s="221">
        <v>47348.0</v>
      </c>
      <c r="B42710" s="221">
        <v>11534.0</v>
      </c>
      <c r="C42710" s="221">
        <v>100.0</v>
      </c>
    </row>
    <row r="42711">
      <c r="A42711" s="221">
        <v>47348.0</v>
      </c>
      <c r="B42711" s="221">
        <v>11535.0</v>
      </c>
      <c r="C42711" s="221">
        <v>100.0</v>
      </c>
    </row>
    <row r="42712">
      <c r="A42712" s="221">
        <v>47348.0</v>
      </c>
      <c r="B42712" s="221">
        <v>11536.0</v>
      </c>
      <c r="C42712" s="221">
        <v>100.0</v>
      </c>
    </row>
    <row r="42713">
      <c r="A42713" s="221">
        <v>47348.0</v>
      </c>
      <c r="B42713" s="221">
        <v>11537.0</v>
      </c>
      <c r="C42713" s="221">
        <v>100.0</v>
      </c>
    </row>
    <row r="42714">
      <c r="A42714" s="221">
        <v>47351.0</v>
      </c>
      <c r="B42714" s="221">
        <v>34.0</v>
      </c>
      <c r="C42714" s="221">
        <v>1500000.0</v>
      </c>
    </row>
    <row r="42715">
      <c r="A42715" s="221">
        <v>47351.0</v>
      </c>
      <c r="B42715" s="221">
        <v>35.0</v>
      </c>
      <c r="C42715" s="221">
        <v>300000.0</v>
      </c>
    </row>
    <row r="42716">
      <c r="A42716" s="221">
        <v>47351.0</v>
      </c>
      <c r="B42716" s="221">
        <v>36.0</v>
      </c>
      <c r="C42716" s="221">
        <v>105000.0</v>
      </c>
    </row>
    <row r="42717">
      <c r="A42717" s="221">
        <v>47351.0</v>
      </c>
      <c r="B42717" s="221">
        <v>37.0</v>
      </c>
      <c r="C42717" s="221">
        <v>12000.0</v>
      </c>
    </row>
    <row r="42718">
      <c r="A42718" s="221">
        <v>47351.0</v>
      </c>
      <c r="B42718" s="221">
        <v>38.0</v>
      </c>
      <c r="C42718" s="221">
        <v>2250.0</v>
      </c>
    </row>
    <row r="42719">
      <c r="A42719" s="221">
        <v>47351.0</v>
      </c>
      <c r="B42719" s="221">
        <v>39.0</v>
      </c>
      <c r="C42719" s="221">
        <v>1050.0</v>
      </c>
    </row>
    <row r="42720">
      <c r="A42720" s="221">
        <v>47351.0</v>
      </c>
      <c r="B42720" s="221">
        <v>40.0</v>
      </c>
      <c r="C42720" s="221">
        <v>450.0</v>
      </c>
    </row>
    <row r="42721">
      <c r="A42721" s="221">
        <v>47351.0</v>
      </c>
      <c r="B42721" s="221">
        <v>9840.0</v>
      </c>
      <c r="C42721" s="221">
        <v>120.0</v>
      </c>
    </row>
    <row r="42722">
      <c r="A42722" s="221">
        <v>47351.0</v>
      </c>
      <c r="B42722" s="221">
        <v>9842.0</v>
      </c>
      <c r="C42722" s="221">
        <v>80.0</v>
      </c>
    </row>
    <row r="42723">
      <c r="A42723" s="221">
        <v>47351.0</v>
      </c>
      <c r="B42723" s="221">
        <v>11399.0</v>
      </c>
      <c r="C42723" s="221">
        <v>100.0</v>
      </c>
    </row>
    <row r="42724">
      <c r="A42724" s="221">
        <v>47351.0</v>
      </c>
      <c r="B42724" s="221">
        <v>11538.0</v>
      </c>
      <c r="C42724" s="221">
        <v>350.0</v>
      </c>
    </row>
    <row r="42725">
      <c r="A42725" s="221">
        <v>47352.0</v>
      </c>
      <c r="B42725" s="221">
        <v>34.0</v>
      </c>
      <c r="C42725" s="221">
        <v>2000000.0</v>
      </c>
    </row>
    <row r="42726">
      <c r="A42726" s="221">
        <v>47352.0</v>
      </c>
      <c r="B42726" s="221">
        <v>35.0</v>
      </c>
      <c r="C42726" s="221">
        <v>400000.0</v>
      </c>
    </row>
    <row r="42727">
      <c r="A42727" s="221">
        <v>47352.0</v>
      </c>
      <c r="B42727" s="221">
        <v>36.0</v>
      </c>
      <c r="C42727" s="221">
        <v>90000.0</v>
      </c>
    </row>
    <row r="42728">
      <c r="A42728" s="221">
        <v>47352.0</v>
      </c>
      <c r="B42728" s="221">
        <v>37.0</v>
      </c>
      <c r="C42728" s="221">
        <v>7000.0</v>
      </c>
    </row>
    <row r="42729">
      <c r="A42729" s="221">
        <v>47352.0</v>
      </c>
      <c r="B42729" s="221">
        <v>38.0</v>
      </c>
      <c r="C42729" s="221">
        <v>1000.0</v>
      </c>
    </row>
    <row r="42730">
      <c r="A42730" s="221">
        <v>47352.0</v>
      </c>
      <c r="B42730" s="221">
        <v>39.0</v>
      </c>
      <c r="C42730" s="221">
        <v>750.0</v>
      </c>
    </row>
    <row r="42731">
      <c r="A42731" s="221">
        <v>47352.0</v>
      </c>
      <c r="B42731" s="221">
        <v>40.0</v>
      </c>
      <c r="C42731" s="221">
        <v>450.0</v>
      </c>
    </row>
    <row r="42732">
      <c r="A42732" s="221">
        <v>47353.0</v>
      </c>
      <c r="B42732" s="221">
        <v>34.0</v>
      </c>
      <c r="C42732" s="221">
        <v>2000000.0</v>
      </c>
    </row>
    <row r="42733">
      <c r="A42733" s="221">
        <v>47353.0</v>
      </c>
      <c r="B42733" s="221">
        <v>35.0</v>
      </c>
      <c r="C42733" s="221">
        <v>400000.0</v>
      </c>
    </row>
    <row r="42734">
      <c r="A42734" s="221">
        <v>47353.0</v>
      </c>
      <c r="B42734" s="221">
        <v>36.0</v>
      </c>
      <c r="C42734" s="221">
        <v>90000.0</v>
      </c>
    </row>
    <row r="42735">
      <c r="A42735" s="221">
        <v>47353.0</v>
      </c>
      <c r="B42735" s="221">
        <v>37.0</v>
      </c>
      <c r="C42735" s="221">
        <v>7000.0</v>
      </c>
    </row>
    <row r="42736">
      <c r="A42736" s="221">
        <v>47353.0</v>
      </c>
      <c r="B42736" s="221">
        <v>38.0</v>
      </c>
      <c r="C42736" s="221">
        <v>1000.0</v>
      </c>
    </row>
    <row r="42737">
      <c r="A42737" s="221">
        <v>47353.0</v>
      </c>
      <c r="B42737" s="221">
        <v>39.0</v>
      </c>
      <c r="C42737" s="221">
        <v>750.0</v>
      </c>
    </row>
    <row r="42738">
      <c r="A42738" s="221">
        <v>47353.0</v>
      </c>
      <c r="B42738" s="221">
        <v>40.0</v>
      </c>
      <c r="C42738" s="221">
        <v>450.0</v>
      </c>
    </row>
    <row r="42739">
      <c r="A42739" s="221">
        <v>47353.0</v>
      </c>
      <c r="B42739" s="221">
        <v>9838.0</v>
      </c>
      <c r="C42739" s="221">
        <v>320.0</v>
      </c>
    </row>
    <row r="42740">
      <c r="A42740" s="221">
        <v>47353.0</v>
      </c>
      <c r="B42740" s="221">
        <v>11399.0</v>
      </c>
      <c r="C42740" s="221">
        <v>320.0</v>
      </c>
    </row>
    <row r="42741">
      <c r="A42741" s="221">
        <v>47353.0</v>
      </c>
      <c r="B42741" s="221">
        <v>11539.0</v>
      </c>
      <c r="C42741" s="221">
        <v>320.0</v>
      </c>
    </row>
    <row r="42742">
      <c r="A42742" s="221">
        <v>47353.0</v>
      </c>
      <c r="B42742" s="221">
        <v>11554.0</v>
      </c>
      <c r="C42742" s="221">
        <v>1000.0</v>
      </c>
    </row>
    <row r="42743">
      <c r="A42743" s="221">
        <v>47356.0</v>
      </c>
      <c r="B42743" s="221">
        <v>34.0</v>
      </c>
      <c r="C42743" s="221">
        <v>1250000.0</v>
      </c>
    </row>
    <row r="42744">
      <c r="A42744" s="221">
        <v>47356.0</v>
      </c>
      <c r="B42744" s="221">
        <v>35.0</v>
      </c>
      <c r="C42744" s="221">
        <v>300000.0</v>
      </c>
    </row>
    <row r="42745">
      <c r="A42745" s="221">
        <v>47356.0</v>
      </c>
      <c r="B42745" s="221">
        <v>36.0</v>
      </c>
      <c r="C42745" s="221">
        <v>90000.0</v>
      </c>
    </row>
    <row r="42746">
      <c r="A42746" s="221">
        <v>47356.0</v>
      </c>
      <c r="B42746" s="221">
        <v>37.0</v>
      </c>
      <c r="C42746" s="221">
        <v>8000.0</v>
      </c>
    </row>
    <row r="42747">
      <c r="A42747" s="221">
        <v>47356.0</v>
      </c>
      <c r="B42747" s="221">
        <v>38.0</v>
      </c>
      <c r="C42747" s="221">
        <v>4000.0</v>
      </c>
    </row>
    <row r="42748">
      <c r="A42748" s="221">
        <v>47356.0</v>
      </c>
      <c r="B42748" s="221">
        <v>39.0</v>
      </c>
      <c r="C42748" s="221">
        <v>1000.0</v>
      </c>
    </row>
    <row r="42749">
      <c r="A42749" s="221">
        <v>47356.0</v>
      </c>
      <c r="B42749" s="221">
        <v>40.0</v>
      </c>
      <c r="C42749" s="221">
        <v>500.0</v>
      </c>
    </row>
    <row r="42750">
      <c r="A42750" s="221">
        <v>47358.0</v>
      </c>
      <c r="B42750" s="221">
        <v>34.0</v>
      </c>
      <c r="C42750" s="221">
        <v>1250000.0</v>
      </c>
    </row>
    <row r="42751">
      <c r="A42751" s="221">
        <v>47358.0</v>
      </c>
      <c r="B42751" s="221">
        <v>35.0</v>
      </c>
      <c r="C42751" s="221">
        <v>300000.0</v>
      </c>
    </row>
    <row r="42752">
      <c r="A42752" s="221">
        <v>47358.0</v>
      </c>
      <c r="B42752" s="221">
        <v>36.0</v>
      </c>
      <c r="C42752" s="221">
        <v>90000.0</v>
      </c>
    </row>
    <row r="42753">
      <c r="A42753" s="221">
        <v>47358.0</v>
      </c>
      <c r="B42753" s="221">
        <v>37.0</v>
      </c>
      <c r="C42753" s="221">
        <v>8000.0</v>
      </c>
    </row>
    <row r="42754">
      <c r="A42754" s="221">
        <v>47358.0</v>
      </c>
      <c r="B42754" s="221">
        <v>38.0</v>
      </c>
      <c r="C42754" s="221">
        <v>4000.0</v>
      </c>
    </row>
    <row r="42755">
      <c r="A42755" s="221">
        <v>47358.0</v>
      </c>
      <c r="B42755" s="221">
        <v>39.0</v>
      </c>
      <c r="C42755" s="221">
        <v>1000.0</v>
      </c>
    </row>
    <row r="42756">
      <c r="A42756" s="221">
        <v>47358.0</v>
      </c>
      <c r="B42756" s="221">
        <v>40.0</v>
      </c>
      <c r="C42756" s="221">
        <v>500.0</v>
      </c>
    </row>
    <row r="42757">
      <c r="A42757" s="221">
        <v>47358.0</v>
      </c>
      <c r="B42757" s="221">
        <v>9838.0</v>
      </c>
      <c r="C42757" s="221">
        <v>800.0</v>
      </c>
    </row>
    <row r="42758">
      <c r="A42758" s="221">
        <v>47358.0</v>
      </c>
      <c r="B42758" s="221">
        <v>11399.0</v>
      </c>
      <c r="C42758" s="221">
        <v>300.0</v>
      </c>
    </row>
    <row r="42759">
      <c r="A42759" s="221">
        <v>47358.0</v>
      </c>
      <c r="B42759" s="221">
        <v>11539.0</v>
      </c>
      <c r="C42759" s="221">
        <v>280.0</v>
      </c>
    </row>
    <row r="42760">
      <c r="A42760" s="221">
        <v>47358.0</v>
      </c>
      <c r="B42760" s="221">
        <v>11554.0</v>
      </c>
      <c r="C42760" s="221">
        <v>400.0</v>
      </c>
    </row>
    <row r="42761">
      <c r="A42761" s="221">
        <v>47360.0</v>
      </c>
      <c r="B42761" s="221">
        <v>34.0</v>
      </c>
      <c r="C42761" s="221">
        <v>2500000.0</v>
      </c>
    </row>
    <row r="42762">
      <c r="A42762" s="221">
        <v>47360.0</v>
      </c>
      <c r="B42762" s="221">
        <v>35.0</v>
      </c>
      <c r="C42762" s="221">
        <v>400000.0</v>
      </c>
    </row>
    <row r="42763">
      <c r="A42763" s="221">
        <v>47360.0</v>
      </c>
      <c r="B42763" s="221">
        <v>36.0</v>
      </c>
      <c r="C42763" s="221">
        <v>350000.0</v>
      </c>
    </row>
    <row r="42764">
      <c r="A42764" s="221">
        <v>47360.0</v>
      </c>
      <c r="B42764" s="221">
        <v>37.0</v>
      </c>
      <c r="C42764" s="221">
        <v>40000.0</v>
      </c>
    </row>
    <row r="42765">
      <c r="A42765" s="221">
        <v>47360.0</v>
      </c>
      <c r="B42765" s="221">
        <v>38.0</v>
      </c>
      <c r="C42765" s="221">
        <v>600.0</v>
      </c>
    </row>
    <row r="42766">
      <c r="A42766" s="221">
        <v>47360.0</v>
      </c>
      <c r="B42766" s="221">
        <v>39.0</v>
      </c>
      <c r="C42766" s="221">
        <v>350.0</v>
      </c>
    </row>
    <row r="42767">
      <c r="A42767" s="221">
        <v>47360.0</v>
      </c>
      <c r="B42767" s="221">
        <v>40.0</v>
      </c>
      <c r="C42767" s="221">
        <v>100.0</v>
      </c>
    </row>
    <row r="42768">
      <c r="A42768" s="221">
        <v>47362.0</v>
      </c>
      <c r="B42768" s="221">
        <v>34.0</v>
      </c>
      <c r="C42768" s="221">
        <v>2500000.0</v>
      </c>
    </row>
    <row r="42769">
      <c r="A42769" s="221">
        <v>47362.0</v>
      </c>
      <c r="B42769" s="221">
        <v>35.0</v>
      </c>
      <c r="C42769" s="221">
        <v>400000.0</v>
      </c>
    </row>
    <row r="42770">
      <c r="A42770" s="221">
        <v>47362.0</v>
      </c>
      <c r="B42770" s="221">
        <v>36.0</v>
      </c>
      <c r="C42770" s="221">
        <v>350000.0</v>
      </c>
    </row>
    <row r="42771">
      <c r="A42771" s="221">
        <v>47362.0</v>
      </c>
      <c r="B42771" s="221">
        <v>37.0</v>
      </c>
      <c r="C42771" s="221">
        <v>40000.0</v>
      </c>
    </row>
    <row r="42772">
      <c r="A42772" s="221">
        <v>47362.0</v>
      </c>
      <c r="B42772" s="221">
        <v>38.0</v>
      </c>
      <c r="C42772" s="221">
        <v>600.0</v>
      </c>
    </row>
    <row r="42773">
      <c r="A42773" s="221">
        <v>47362.0</v>
      </c>
      <c r="B42773" s="221">
        <v>39.0</v>
      </c>
      <c r="C42773" s="221">
        <v>350.0</v>
      </c>
    </row>
    <row r="42774">
      <c r="A42774" s="221">
        <v>47362.0</v>
      </c>
      <c r="B42774" s="221">
        <v>40.0</v>
      </c>
      <c r="C42774" s="221">
        <v>100.0</v>
      </c>
    </row>
    <row r="42775">
      <c r="A42775" s="221">
        <v>47362.0</v>
      </c>
      <c r="B42775" s="221">
        <v>11399.0</v>
      </c>
      <c r="C42775" s="221">
        <v>2000.0</v>
      </c>
    </row>
    <row r="42776">
      <c r="A42776" s="221">
        <v>47362.0</v>
      </c>
      <c r="B42776" s="221">
        <v>11542.0</v>
      </c>
      <c r="C42776" s="221">
        <v>1200.0</v>
      </c>
    </row>
    <row r="42777">
      <c r="A42777" s="221">
        <v>47362.0</v>
      </c>
      <c r="B42777" s="221">
        <v>11543.0</v>
      </c>
      <c r="C42777" s="221">
        <v>1200.0</v>
      </c>
    </row>
    <row r="42778">
      <c r="A42778" s="221">
        <v>47362.0</v>
      </c>
      <c r="B42778" s="221">
        <v>11544.0</v>
      </c>
      <c r="C42778" s="221">
        <v>1200.0</v>
      </c>
    </row>
    <row r="42779">
      <c r="A42779" s="221">
        <v>47362.0</v>
      </c>
      <c r="B42779" s="221">
        <v>11545.0</v>
      </c>
      <c r="C42779" s="221">
        <v>1200.0</v>
      </c>
    </row>
    <row r="42780">
      <c r="A42780" s="221">
        <v>47364.0</v>
      </c>
      <c r="B42780" s="221">
        <v>34.0</v>
      </c>
      <c r="C42780" s="221">
        <v>1500000.0</v>
      </c>
    </row>
    <row r="42781">
      <c r="A42781" s="221">
        <v>47364.0</v>
      </c>
      <c r="B42781" s="221">
        <v>35.0</v>
      </c>
      <c r="C42781" s="221">
        <v>300000.0</v>
      </c>
    </row>
    <row r="42782">
      <c r="A42782" s="221">
        <v>47364.0</v>
      </c>
      <c r="B42782" s="221">
        <v>36.0</v>
      </c>
      <c r="C42782" s="221">
        <v>105000.0</v>
      </c>
    </row>
    <row r="42783">
      <c r="A42783" s="221">
        <v>47364.0</v>
      </c>
      <c r="B42783" s="221">
        <v>37.0</v>
      </c>
      <c r="C42783" s="221">
        <v>12000.0</v>
      </c>
    </row>
    <row r="42784">
      <c r="A42784" s="221">
        <v>47364.0</v>
      </c>
      <c r="B42784" s="221">
        <v>38.0</v>
      </c>
      <c r="C42784" s="221">
        <v>2250.0</v>
      </c>
    </row>
    <row r="42785">
      <c r="A42785" s="221">
        <v>47364.0</v>
      </c>
      <c r="B42785" s="221">
        <v>39.0</v>
      </c>
      <c r="C42785" s="221">
        <v>1050.0</v>
      </c>
    </row>
    <row r="42786">
      <c r="A42786" s="221">
        <v>47364.0</v>
      </c>
      <c r="B42786" s="221">
        <v>40.0</v>
      </c>
      <c r="C42786" s="221">
        <v>450.0</v>
      </c>
    </row>
    <row r="42787">
      <c r="A42787" s="221">
        <v>47364.0</v>
      </c>
      <c r="B42787" s="221">
        <v>9840.0</v>
      </c>
      <c r="C42787" s="221">
        <v>80.0</v>
      </c>
    </row>
    <row r="42788">
      <c r="A42788" s="221">
        <v>47364.0</v>
      </c>
      <c r="B42788" s="221">
        <v>9842.0</v>
      </c>
      <c r="C42788" s="221">
        <v>140.0</v>
      </c>
    </row>
    <row r="42789">
      <c r="A42789" s="221">
        <v>47364.0</v>
      </c>
      <c r="B42789" s="221">
        <v>11399.0</v>
      </c>
      <c r="C42789" s="221">
        <v>150.0</v>
      </c>
    </row>
    <row r="42790">
      <c r="A42790" s="221">
        <v>47364.0</v>
      </c>
      <c r="B42790" s="221">
        <v>11535.0</v>
      </c>
      <c r="C42790" s="221">
        <v>240.0</v>
      </c>
    </row>
    <row r="42791">
      <c r="A42791" s="221">
        <v>47364.0</v>
      </c>
      <c r="B42791" s="221">
        <v>11537.0</v>
      </c>
      <c r="C42791" s="221">
        <v>240.0</v>
      </c>
    </row>
    <row r="42792">
      <c r="A42792" s="221">
        <v>47364.0</v>
      </c>
      <c r="B42792" s="221">
        <v>11539.0</v>
      </c>
      <c r="C42792" s="221">
        <v>120.0</v>
      </c>
    </row>
    <row r="42793">
      <c r="A42793" s="221">
        <v>47364.0</v>
      </c>
      <c r="B42793" s="221">
        <v>11541.0</v>
      </c>
      <c r="C42793" s="221">
        <v>120.0</v>
      </c>
    </row>
    <row r="42794">
      <c r="A42794" s="221">
        <v>47366.0</v>
      </c>
      <c r="B42794" s="221">
        <v>34.0</v>
      </c>
      <c r="C42794" s="221">
        <v>1500000.0</v>
      </c>
    </row>
    <row r="42795">
      <c r="A42795" s="221">
        <v>47366.0</v>
      </c>
      <c r="B42795" s="221">
        <v>35.0</v>
      </c>
      <c r="C42795" s="221">
        <v>300000.0</v>
      </c>
    </row>
    <row r="42796">
      <c r="A42796" s="221">
        <v>47366.0</v>
      </c>
      <c r="B42796" s="221">
        <v>36.0</v>
      </c>
      <c r="C42796" s="221">
        <v>105000.0</v>
      </c>
    </row>
    <row r="42797">
      <c r="A42797" s="221">
        <v>47366.0</v>
      </c>
      <c r="B42797" s="221">
        <v>37.0</v>
      </c>
      <c r="C42797" s="221">
        <v>12000.0</v>
      </c>
    </row>
    <row r="42798">
      <c r="A42798" s="221">
        <v>47366.0</v>
      </c>
      <c r="B42798" s="221">
        <v>38.0</v>
      </c>
      <c r="C42798" s="221">
        <v>2250.0</v>
      </c>
    </row>
    <row r="42799">
      <c r="A42799" s="221">
        <v>47366.0</v>
      </c>
      <c r="B42799" s="221">
        <v>39.0</v>
      </c>
      <c r="C42799" s="221">
        <v>1050.0</v>
      </c>
    </row>
    <row r="42800">
      <c r="A42800" s="221">
        <v>47366.0</v>
      </c>
      <c r="B42800" s="221">
        <v>40.0</v>
      </c>
      <c r="C42800" s="221">
        <v>450.0</v>
      </c>
    </row>
    <row r="42801">
      <c r="A42801" s="221">
        <v>47366.0</v>
      </c>
      <c r="B42801" s="221">
        <v>9842.0</v>
      </c>
      <c r="C42801" s="221">
        <v>50.0</v>
      </c>
    </row>
    <row r="42802">
      <c r="A42802" s="221">
        <v>47366.0</v>
      </c>
      <c r="B42802" s="221">
        <v>11399.0</v>
      </c>
      <c r="C42802" s="221">
        <v>120.0</v>
      </c>
    </row>
    <row r="42803">
      <c r="A42803" s="221">
        <v>47366.0</v>
      </c>
      <c r="B42803" s="221">
        <v>11536.0</v>
      </c>
      <c r="C42803" s="221">
        <v>400.0</v>
      </c>
    </row>
    <row r="42804">
      <c r="A42804" s="221">
        <v>47366.0</v>
      </c>
      <c r="B42804" s="221">
        <v>11538.0</v>
      </c>
      <c r="C42804" s="221">
        <v>200.0</v>
      </c>
    </row>
    <row r="42805">
      <c r="A42805" s="221">
        <v>47366.0</v>
      </c>
      <c r="B42805" s="221">
        <v>11689.0</v>
      </c>
      <c r="C42805" s="221">
        <v>400.0</v>
      </c>
    </row>
    <row r="42806">
      <c r="A42806" s="221">
        <v>47368.0</v>
      </c>
      <c r="B42806" s="221">
        <v>34.0</v>
      </c>
      <c r="C42806" s="221">
        <v>1500000.0</v>
      </c>
    </row>
    <row r="42807">
      <c r="A42807" s="221">
        <v>47368.0</v>
      </c>
      <c r="B42807" s="221">
        <v>35.0</v>
      </c>
      <c r="C42807" s="221">
        <v>300000.0</v>
      </c>
    </row>
    <row r="42808">
      <c r="A42808" s="221">
        <v>47368.0</v>
      </c>
      <c r="B42808" s="221">
        <v>36.0</v>
      </c>
      <c r="C42808" s="221">
        <v>105000.0</v>
      </c>
    </row>
    <row r="42809">
      <c r="A42809" s="221">
        <v>47368.0</v>
      </c>
      <c r="B42809" s="221">
        <v>37.0</v>
      </c>
      <c r="C42809" s="221">
        <v>12000.0</v>
      </c>
    </row>
    <row r="42810">
      <c r="A42810" s="221">
        <v>47368.0</v>
      </c>
      <c r="B42810" s="221">
        <v>38.0</v>
      </c>
      <c r="C42810" s="221">
        <v>2250.0</v>
      </c>
    </row>
    <row r="42811">
      <c r="A42811" s="221">
        <v>47368.0</v>
      </c>
      <c r="B42811" s="221">
        <v>39.0</v>
      </c>
      <c r="C42811" s="221">
        <v>1050.0</v>
      </c>
    </row>
    <row r="42812">
      <c r="A42812" s="221">
        <v>47368.0</v>
      </c>
      <c r="B42812" s="221">
        <v>40.0</v>
      </c>
      <c r="C42812" s="221">
        <v>450.0</v>
      </c>
    </row>
    <row r="42813">
      <c r="A42813" s="221">
        <v>47368.0</v>
      </c>
      <c r="B42813" s="221">
        <v>9840.0</v>
      </c>
      <c r="C42813" s="221">
        <v>180.0</v>
      </c>
    </row>
    <row r="42814">
      <c r="A42814" s="221">
        <v>47368.0</v>
      </c>
      <c r="B42814" s="221">
        <v>9842.0</v>
      </c>
      <c r="C42814" s="221">
        <v>140.0</v>
      </c>
    </row>
    <row r="42815">
      <c r="A42815" s="221">
        <v>47368.0</v>
      </c>
      <c r="B42815" s="221">
        <v>11399.0</v>
      </c>
      <c r="C42815" s="221">
        <v>150.0</v>
      </c>
    </row>
    <row r="42816">
      <c r="A42816" s="221">
        <v>47368.0</v>
      </c>
      <c r="B42816" s="221">
        <v>11535.0</v>
      </c>
      <c r="C42816" s="221">
        <v>300.0</v>
      </c>
    </row>
    <row r="42817">
      <c r="A42817" s="221">
        <v>47368.0</v>
      </c>
      <c r="B42817" s="221">
        <v>11541.0</v>
      </c>
      <c r="C42817" s="221">
        <v>150.0</v>
      </c>
    </row>
    <row r="42818">
      <c r="A42818" s="221">
        <v>47466.0</v>
      </c>
      <c r="B42818" s="221">
        <v>34.0</v>
      </c>
      <c r="C42818" s="221">
        <v>1.0</v>
      </c>
    </row>
    <row r="42819">
      <c r="A42819" s="221">
        <v>47512.0</v>
      </c>
      <c r="B42819" s="221">
        <v>21947.0</v>
      </c>
      <c r="C42819" s="221">
        <v>10.0</v>
      </c>
    </row>
    <row r="42820">
      <c r="A42820" s="221">
        <v>47512.0</v>
      </c>
      <c r="B42820" s="221">
        <v>21949.0</v>
      </c>
      <c r="C42820" s="221">
        <v>10.0</v>
      </c>
    </row>
    <row r="42821">
      <c r="A42821" s="221">
        <v>47512.0</v>
      </c>
      <c r="B42821" s="221">
        <v>21951.0</v>
      </c>
      <c r="C42821" s="221">
        <v>10.0</v>
      </c>
    </row>
    <row r="42822">
      <c r="A42822" s="221">
        <v>47512.0</v>
      </c>
      <c r="B42822" s="221">
        <v>21953.0</v>
      </c>
      <c r="C42822" s="221">
        <v>4.0</v>
      </c>
    </row>
    <row r="42823">
      <c r="A42823" s="221">
        <v>47512.0</v>
      </c>
      <c r="B42823" s="221">
        <v>21955.0</v>
      </c>
      <c r="C42823" s="221">
        <v>4.0</v>
      </c>
    </row>
    <row r="42824">
      <c r="A42824" s="221">
        <v>47512.0</v>
      </c>
      <c r="B42824" s="221">
        <v>21957.0</v>
      </c>
      <c r="C42824" s="221">
        <v>10.0</v>
      </c>
    </row>
    <row r="42825">
      <c r="A42825" s="221">
        <v>47512.0</v>
      </c>
      <c r="B42825" s="221">
        <v>21959.0</v>
      </c>
      <c r="C42825" s="221">
        <v>4.0</v>
      </c>
    </row>
    <row r="42826">
      <c r="A42826" s="221">
        <v>47512.0</v>
      </c>
      <c r="B42826" s="221">
        <v>21961.0</v>
      </c>
      <c r="C42826" s="221">
        <v>10.0</v>
      </c>
    </row>
    <row r="42827">
      <c r="A42827" s="221">
        <v>47512.0</v>
      </c>
      <c r="B42827" s="221">
        <v>21963.0</v>
      </c>
      <c r="C42827" s="221">
        <v>40.0</v>
      </c>
    </row>
    <row r="42828">
      <c r="A42828" s="221">
        <v>47512.0</v>
      </c>
      <c r="B42828" s="221">
        <v>21965.0</v>
      </c>
      <c r="C42828" s="221">
        <v>10.0</v>
      </c>
    </row>
    <row r="42829">
      <c r="A42829" s="221">
        <v>47512.0</v>
      </c>
      <c r="B42829" s="221">
        <v>21967.0</v>
      </c>
      <c r="C42829" s="221">
        <v>10.0</v>
      </c>
    </row>
    <row r="42830">
      <c r="A42830" s="221">
        <v>47512.0</v>
      </c>
      <c r="B42830" s="221">
        <v>36958.0</v>
      </c>
      <c r="C42830" s="221">
        <v>4.0</v>
      </c>
    </row>
    <row r="42831">
      <c r="A42831" s="221">
        <v>47513.0</v>
      </c>
      <c r="B42831" s="221">
        <v>21947.0</v>
      </c>
      <c r="C42831" s="221">
        <v>10.0</v>
      </c>
    </row>
    <row r="42832">
      <c r="A42832" s="221">
        <v>47513.0</v>
      </c>
      <c r="B42832" s="221">
        <v>21949.0</v>
      </c>
      <c r="C42832" s="221">
        <v>10.0</v>
      </c>
    </row>
    <row r="42833">
      <c r="A42833" s="221">
        <v>47513.0</v>
      </c>
      <c r="B42833" s="221">
        <v>21951.0</v>
      </c>
      <c r="C42833" s="221">
        <v>10.0</v>
      </c>
    </row>
    <row r="42834">
      <c r="A42834" s="221">
        <v>47513.0</v>
      </c>
      <c r="B42834" s="221">
        <v>21953.0</v>
      </c>
      <c r="C42834" s="221">
        <v>4.0</v>
      </c>
    </row>
    <row r="42835">
      <c r="A42835" s="221">
        <v>47513.0</v>
      </c>
      <c r="B42835" s="221">
        <v>21955.0</v>
      </c>
      <c r="C42835" s="221">
        <v>4.0</v>
      </c>
    </row>
    <row r="42836">
      <c r="A42836" s="221">
        <v>47513.0</v>
      </c>
      <c r="B42836" s="221">
        <v>21957.0</v>
      </c>
      <c r="C42836" s="221">
        <v>10.0</v>
      </c>
    </row>
    <row r="42837">
      <c r="A42837" s="221">
        <v>47513.0</v>
      </c>
      <c r="B42837" s="221">
        <v>21959.0</v>
      </c>
      <c r="C42837" s="221">
        <v>4.0</v>
      </c>
    </row>
    <row r="42838">
      <c r="A42838" s="221">
        <v>47513.0</v>
      </c>
      <c r="B42838" s="221">
        <v>21961.0</v>
      </c>
      <c r="C42838" s="221">
        <v>10.0</v>
      </c>
    </row>
    <row r="42839">
      <c r="A42839" s="221">
        <v>47513.0</v>
      </c>
      <c r="B42839" s="221">
        <v>21963.0</v>
      </c>
      <c r="C42839" s="221">
        <v>40.0</v>
      </c>
    </row>
    <row r="42840">
      <c r="A42840" s="221">
        <v>47513.0</v>
      </c>
      <c r="B42840" s="221">
        <v>21965.0</v>
      </c>
      <c r="C42840" s="221">
        <v>10.0</v>
      </c>
    </row>
    <row r="42841">
      <c r="A42841" s="221">
        <v>47513.0</v>
      </c>
      <c r="B42841" s="221">
        <v>21967.0</v>
      </c>
      <c r="C42841" s="221">
        <v>10.0</v>
      </c>
    </row>
    <row r="42842">
      <c r="A42842" s="221">
        <v>47513.0</v>
      </c>
      <c r="B42842" s="221">
        <v>36958.0</v>
      </c>
      <c r="C42842" s="221">
        <v>4.0</v>
      </c>
    </row>
    <row r="42843">
      <c r="A42843" s="221">
        <v>47514.0</v>
      </c>
      <c r="B42843" s="221">
        <v>21947.0</v>
      </c>
      <c r="C42843" s="221">
        <v>10.0</v>
      </c>
    </row>
    <row r="42844">
      <c r="A42844" s="221">
        <v>47514.0</v>
      </c>
      <c r="B42844" s="221">
        <v>21949.0</v>
      </c>
      <c r="C42844" s="221">
        <v>10.0</v>
      </c>
    </row>
    <row r="42845">
      <c r="A42845" s="221">
        <v>47514.0</v>
      </c>
      <c r="B42845" s="221">
        <v>21951.0</v>
      </c>
      <c r="C42845" s="221">
        <v>10.0</v>
      </c>
    </row>
    <row r="42846">
      <c r="A42846" s="221">
        <v>47514.0</v>
      </c>
      <c r="B42846" s="221">
        <v>21953.0</v>
      </c>
      <c r="C42846" s="221">
        <v>4.0</v>
      </c>
    </row>
    <row r="42847">
      <c r="A42847" s="221">
        <v>47514.0</v>
      </c>
      <c r="B42847" s="221">
        <v>21955.0</v>
      </c>
      <c r="C42847" s="221">
        <v>4.0</v>
      </c>
    </row>
    <row r="42848">
      <c r="A42848" s="221">
        <v>47514.0</v>
      </c>
      <c r="B42848" s="221">
        <v>21957.0</v>
      </c>
      <c r="C42848" s="221">
        <v>10.0</v>
      </c>
    </row>
    <row r="42849">
      <c r="A42849" s="221">
        <v>47514.0</v>
      </c>
      <c r="B42849" s="221">
        <v>21959.0</v>
      </c>
      <c r="C42849" s="221">
        <v>4.0</v>
      </c>
    </row>
    <row r="42850">
      <c r="A42850" s="221">
        <v>47514.0</v>
      </c>
      <c r="B42850" s="221">
        <v>21961.0</v>
      </c>
      <c r="C42850" s="221">
        <v>10.0</v>
      </c>
    </row>
    <row r="42851">
      <c r="A42851" s="221">
        <v>47514.0</v>
      </c>
      <c r="B42851" s="221">
        <v>21963.0</v>
      </c>
      <c r="C42851" s="221">
        <v>40.0</v>
      </c>
    </row>
    <row r="42852">
      <c r="A42852" s="221">
        <v>47514.0</v>
      </c>
      <c r="B42852" s="221">
        <v>21965.0</v>
      </c>
      <c r="C42852" s="221">
        <v>10.0</v>
      </c>
    </row>
    <row r="42853">
      <c r="A42853" s="221">
        <v>47514.0</v>
      </c>
      <c r="B42853" s="221">
        <v>21967.0</v>
      </c>
      <c r="C42853" s="221">
        <v>10.0</v>
      </c>
    </row>
    <row r="42854">
      <c r="A42854" s="221">
        <v>47514.0</v>
      </c>
      <c r="B42854" s="221">
        <v>36958.0</v>
      </c>
      <c r="C42854" s="221">
        <v>4.0</v>
      </c>
    </row>
    <row r="42855">
      <c r="A42855" s="221">
        <v>47515.0</v>
      </c>
      <c r="B42855" s="221">
        <v>21947.0</v>
      </c>
      <c r="C42855" s="221">
        <v>10.0</v>
      </c>
    </row>
    <row r="42856">
      <c r="A42856" s="221">
        <v>47515.0</v>
      </c>
      <c r="B42856" s="221">
        <v>21949.0</v>
      </c>
      <c r="C42856" s="221">
        <v>10.0</v>
      </c>
    </row>
    <row r="42857">
      <c r="A42857" s="221">
        <v>47515.0</v>
      </c>
      <c r="B42857" s="221">
        <v>21951.0</v>
      </c>
      <c r="C42857" s="221">
        <v>10.0</v>
      </c>
    </row>
    <row r="42858">
      <c r="A42858" s="221">
        <v>47515.0</v>
      </c>
      <c r="B42858" s="221">
        <v>21953.0</v>
      </c>
      <c r="C42858" s="221">
        <v>4.0</v>
      </c>
    </row>
    <row r="42859">
      <c r="A42859" s="221">
        <v>47515.0</v>
      </c>
      <c r="B42859" s="221">
        <v>21955.0</v>
      </c>
      <c r="C42859" s="221">
        <v>4.0</v>
      </c>
    </row>
    <row r="42860">
      <c r="A42860" s="221">
        <v>47515.0</v>
      </c>
      <c r="B42860" s="221">
        <v>21957.0</v>
      </c>
      <c r="C42860" s="221">
        <v>10.0</v>
      </c>
    </row>
    <row r="42861">
      <c r="A42861" s="221">
        <v>47515.0</v>
      </c>
      <c r="B42861" s="221">
        <v>21959.0</v>
      </c>
      <c r="C42861" s="221">
        <v>4.0</v>
      </c>
    </row>
    <row r="42862">
      <c r="A42862" s="221">
        <v>47515.0</v>
      </c>
      <c r="B42862" s="221">
        <v>21961.0</v>
      </c>
      <c r="C42862" s="221">
        <v>10.0</v>
      </c>
    </row>
    <row r="42863">
      <c r="A42863" s="221">
        <v>47515.0</v>
      </c>
      <c r="B42863" s="221">
        <v>21963.0</v>
      </c>
      <c r="C42863" s="221">
        <v>40.0</v>
      </c>
    </row>
    <row r="42864">
      <c r="A42864" s="221">
        <v>47515.0</v>
      </c>
      <c r="B42864" s="221">
        <v>21965.0</v>
      </c>
      <c r="C42864" s="221">
        <v>10.0</v>
      </c>
    </row>
    <row r="42865">
      <c r="A42865" s="221">
        <v>47515.0</v>
      </c>
      <c r="B42865" s="221">
        <v>21967.0</v>
      </c>
      <c r="C42865" s="221">
        <v>10.0</v>
      </c>
    </row>
    <row r="42866">
      <c r="A42866" s="221">
        <v>47515.0</v>
      </c>
      <c r="B42866" s="221">
        <v>36958.0</v>
      </c>
      <c r="C42866" s="221">
        <v>4.0</v>
      </c>
    </row>
    <row r="42867">
      <c r="A42867" s="221">
        <v>47516.0</v>
      </c>
      <c r="B42867" s="221">
        <v>21947.0</v>
      </c>
      <c r="C42867" s="221">
        <v>10.0</v>
      </c>
    </row>
    <row r="42868">
      <c r="A42868" s="221">
        <v>47516.0</v>
      </c>
      <c r="B42868" s="221">
        <v>21949.0</v>
      </c>
      <c r="C42868" s="221">
        <v>10.0</v>
      </c>
    </row>
    <row r="42869">
      <c r="A42869" s="221">
        <v>47516.0</v>
      </c>
      <c r="B42869" s="221">
        <v>21951.0</v>
      </c>
      <c r="C42869" s="221">
        <v>10.0</v>
      </c>
    </row>
    <row r="42870">
      <c r="A42870" s="221">
        <v>47516.0</v>
      </c>
      <c r="B42870" s="221">
        <v>21953.0</v>
      </c>
      <c r="C42870" s="221">
        <v>4.0</v>
      </c>
    </row>
    <row r="42871">
      <c r="A42871" s="221">
        <v>47516.0</v>
      </c>
      <c r="B42871" s="221">
        <v>21955.0</v>
      </c>
      <c r="C42871" s="221">
        <v>4.0</v>
      </c>
    </row>
    <row r="42872">
      <c r="A42872" s="221">
        <v>47516.0</v>
      </c>
      <c r="B42872" s="221">
        <v>21957.0</v>
      </c>
      <c r="C42872" s="221">
        <v>10.0</v>
      </c>
    </row>
    <row r="42873">
      <c r="A42873" s="221">
        <v>47516.0</v>
      </c>
      <c r="B42873" s="221">
        <v>21959.0</v>
      </c>
      <c r="C42873" s="221">
        <v>4.0</v>
      </c>
    </row>
    <row r="42874">
      <c r="A42874" s="221">
        <v>47516.0</v>
      </c>
      <c r="B42874" s="221">
        <v>21961.0</v>
      </c>
      <c r="C42874" s="221">
        <v>10.0</v>
      </c>
    </row>
    <row r="42875">
      <c r="A42875" s="221">
        <v>47516.0</v>
      </c>
      <c r="B42875" s="221">
        <v>21963.0</v>
      </c>
      <c r="C42875" s="221">
        <v>40.0</v>
      </c>
    </row>
    <row r="42876">
      <c r="A42876" s="221">
        <v>47516.0</v>
      </c>
      <c r="B42876" s="221">
        <v>21965.0</v>
      </c>
      <c r="C42876" s="221">
        <v>10.0</v>
      </c>
    </row>
    <row r="42877">
      <c r="A42877" s="221">
        <v>47516.0</v>
      </c>
      <c r="B42877" s="221">
        <v>21967.0</v>
      </c>
      <c r="C42877" s="221">
        <v>10.0</v>
      </c>
    </row>
    <row r="42878">
      <c r="A42878" s="221">
        <v>47516.0</v>
      </c>
      <c r="B42878" s="221">
        <v>36958.0</v>
      </c>
      <c r="C42878" s="221">
        <v>4.0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</sheetPr>
  <sheetViews>
    <sheetView workbookViewId="0"/>
  </sheetViews>
  <sheetFormatPr customHeight="1" defaultColWidth="12.63" defaultRowHeight="15.75"/>
  <cols>
    <col customWidth="1" min="1" max="1" width="44.88"/>
  </cols>
  <sheetData>
    <row r="1">
      <c r="A1" t="s">
        <v>532</v>
      </c>
    </row>
    <row r="2">
      <c r="A2" t="s">
        <v>533</v>
      </c>
    </row>
    <row r="3">
      <c r="A3" t="s">
        <v>534</v>
      </c>
    </row>
    <row r="4">
      <c r="A4" t="s">
        <v>535</v>
      </c>
    </row>
    <row r="5">
      <c r="A5" t="s">
        <v>536</v>
      </c>
    </row>
    <row r="6">
      <c r="A6" t="s">
        <v>537</v>
      </c>
    </row>
    <row r="7">
      <c r="A7" t="s">
        <v>538</v>
      </c>
    </row>
    <row r="8">
      <c r="A8" t="s">
        <v>539</v>
      </c>
    </row>
    <row r="9">
      <c r="A9" t="s">
        <v>540</v>
      </c>
    </row>
    <row r="10">
      <c r="A10" t="s">
        <v>541</v>
      </c>
    </row>
    <row r="11">
      <c r="A11" t="s">
        <v>542</v>
      </c>
    </row>
    <row r="12">
      <c r="A12" t="s">
        <v>543</v>
      </c>
    </row>
    <row r="13">
      <c r="A13" t="s">
        <v>544</v>
      </c>
    </row>
    <row r="14">
      <c r="A14" t="s">
        <v>545</v>
      </c>
    </row>
    <row r="15">
      <c r="A15" t="s">
        <v>546</v>
      </c>
    </row>
    <row r="16">
      <c r="A16" t="s">
        <v>547</v>
      </c>
    </row>
    <row r="17">
      <c r="A17" t="s">
        <v>548</v>
      </c>
    </row>
    <row r="18">
      <c r="A18" t="s">
        <v>549</v>
      </c>
    </row>
    <row r="19">
      <c r="A19" t="s">
        <v>550</v>
      </c>
    </row>
    <row r="20">
      <c r="A20" t="s">
        <v>551</v>
      </c>
    </row>
    <row r="21">
      <c r="A21" t="s">
        <v>552</v>
      </c>
    </row>
    <row r="22">
      <c r="A22" t="s">
        <v>553</v>
      </c>
    </row>
    <row r="23">
      <c r="A23" t="s">
        <v>554</v>
      </c>
    </row>
    <row r="24">
      <c r="A24" t="s">
        <v>555</v>
      </c>
    </row>
    <row r="25">
      <c r="A25" t="s">
        <v>556</v>
      </c>
    </row>
    <row r="26">
      <c r="A26" t="s">
        <v>557</v>
      </c>
    </row>
    <row r="27">
      <c r="A27" t="s">
        <v>558</v>
      </c>
    </row>
    <row r="28">
      <c r="A28" t="s">
        <v>559</v>
      </c>
    </row>
    <row r="29">
      <c r="A29" t="s">
        <v>560</v>
      </c>
    </row>
    <row r="30">
      <c r="A30" t="s">
        <v>561</v>
      </c>
    </row>
    <row r="31">
      <c r="A31" t="s">
        <v>562</v>
      </c>
    </row>
    <row r="32">
      <c r="A32" t="s">
        <v>563</v>
      </c>
    </row>
    <row r="33">
      <c r="A33" t="s">
        <v>564</v>
      </c>
    </row>
    <row r="34">
      <c r="A34" t="s">
        <v>565</v>
      </c>
    </row>
    <row r="35">
      <c r="A35" t="s">
        <v>566</v>
      </c>
    </row>
    <row r="36">
      <c r="A36" t="s">
        <v>567</v>
      </c>
    </row>
    <row r="37">
      <c r="A37" t="s">
        <v>568</v>
      </c>
    </row>
    <row r="38">
      <c r="A38" t="s">
        <v>569</v>
      </c>
    </row>
    <row r="39">
      <c r="A39" t="s">
        <v>570</v>
      </c>
    </row>
    <row r="40">
      <c r="A40" t="s">
        <v>571</v>
      </c>
    </row>
    <row r="41">
      <c r="A41" t="s">
        <v>572</v>
      </c>
    </row>
    <row r="42">
      <c r="A42" t="s">
        <v>573</v>
      </c>
    </row>
    <row r="43">
      <c r="A43" t="s">
        <v>574</v>
      </c>
    </row>
    <row r="44">
      <c r="A44" t="s">
        <v>575</v>
      </c>
    </row>
    <row r="45">
      <c r="A45" t="s">
        <v>576</v>
      </c>
    </row>
    <row r="46">
      <c r="A46" t="s">
        <v>577</v>
      </c>
    </row>
    <row r="47">
      <c r="A47" t="s">
        <v>578</v>
      </c>
    </row>
    <row r="48">
      <c r="A48" t="s">
        <v>579</v>
      </c>
    </row>
    <row r="49">
      <c r="A49" t="s">
        <v>580</v>
      </c>
    </row>
    <row r="50">
      <c r="A50" t="s">
        <v>581</v>
      </c>
    </row>
    <row r="51">
      <c r="A51" t="s">
        <v>582</v>
      </c>
    </row>
    <row r="52">
      <c r="A52" t="s">
        <v>583</v>
      </c>
    </row>
    <row r="53">
      <c r="A53" t="s">
        <v>584</v>
      </c>
    </row>
    <row r="54">
      <c r="A54" t="s">
        <v>585</v>
      </c>
    </row>
    <row r="55">
      <c r="A55" t="s">
        <v>586</v>
      </c>
    </row>
    <row r="56">
      <c r="A56" t="s">
        <v>587</v>
      </c>
    </row>
    <row r="57">
      <c r="A57" t="s">
        <v>588</v>
      </c>
    </row>
    <row r="58">
      <c r="A58" t="s">
        <v>589</v>
      </c>
    </row>
    <row r="59">
      <c r="A59" t="s">
        <v>590</v>
      </c>
    </row>
    <row r="60">
      <c r="A60" t="s">
        <v>591</v>
      </c>
    </row>
    <row r="61">
      <c r="A61" t="s">
        <v>592</v>
      </c>
    </row>
    <row r="62">
      <c r="A62" t="s">
        <v>593</v>
      </c>
    </row>
    <row r="63">
      <c r="A63" t="s">
        <v>594</v>
      </c>
    </row>
    <row r="64">
      <c r="A64" t="s">
        <v>595</v>
      </c>
    </row>
    <row r="65">
      <c r="A65" t="s">
        <v>596</v>
      </c>
    </row>
    <row r="66">
      <c r="A66" t="s">
        <v>597</v>
      </c>
    </row>
    <row r="67">
      <c r="A67" t="s">
        <v>598</v>
      </c>
    </row>
    <row r="68">
      <c r="A68" t="s">
        <v>599</v>
      </c>
    </row>
    <row r="69">
      <c r="A69" t="s">
        <v>600</v>
      </c>
    </row>
    <row r="70">
      <c r="A70" t="s">
        <v>601</v>
      </c>
    </row>
    <row r="71">
      <c r="A71" t="s">
        <v>602</v>
      </c>
    </row>
    <row r="72">
      <c r="A72" t="s">
        <v>603</v>
      </c>
    </row>
    <row r="73">
      <c r="A73" t="s">
        <v>604</v>
      </c>
    </row>
    <row r="74">
      <c r="A74" t="s">
        <v>605</v>
      </c>
    </row>
    <row r="75">
      <c r="A75" t="s">
        <v>606</v>
      </c>
    </row>
    <row r="76">
      <c r="A76" t="s">
        <v>607</v>
      </c>
    </row>
    <row r="77">
      <c r="A77" t="s">
        <v>608</v>
      </c>
    </row>
    <row r="78">
      <c r="A78" t="s">
        <v>609</v>
      </c>
    </row>
    <row r="79">
      <c r="A79" t="s">
        <v>610</v>
      </c>
    </row>
    <row r="80">
      <c r="A80" t="s">
        <v>611</v>
      </c>
    </row>
    <row r="81">
      <c r="A81" t="s">
        <v>612</v>
      </c>
    </row>
    <row r="82">
      <c r="A82" t="s">
        <v>613</v>
      </c>
    </row>
    <row r="83">
      <c r="A83" t="s">
        <v>614</v>
      </c>
    </row>
    <row r="84">
      <c r="A84" t="s">
        <v>615</v>
      </c>
    </row>
    <row r="85">
      <c r="A85" t="s">
        <v>616</v>
      </c>
    </row>
    <row r="86">
      <c r="A86" t="s">
        <v>617</v>
      </c>
    </row>
    <row r="87">
      <c r="A87" t="s">
        <v>618</v>
      </c>
    </row>
    <row r="88">
      <c r="A88" t="s">
        <v>619</v>
      </c>
    </row>
    <row r="89">
      <c r="A89" t="s">
        <v>620</v>
      </c>
    </row>
    <row r="90">
      <c r="A90" t="s">
        <v>621</v>
      </c>
    </row>
    <row r="91">
      <c r="A91" t="s">
        <v>622</v>
      </c>
    </row>
    <row r="92">
      <c r="A92" t="s">
        <v>623</v>
      </c>
    </row>
    <row r="93">
      <c r="A93" t="s">
        <v>624</v>
      </c>
    </row>
    <row r="94">
      <c r="A94" t="s">
        <v>625</v>
      </c>
    </row>
    <row r="95">
      <c r="A95" t="s">
        <v>626</v>
      </c>
    </row>
    <row r="96">
      <c r="A96" t="s">
        <v>627</v>
      </c>
    </row>
    <row r="97">
      <c r="A97" t="s">
        <v>628</v>
      </c>
    </row>
    <row r="98">
      <c r="A98" t="s">
        <v>629</v>
      </c>
    </row>
    <row r="99">
      <c r="A99" t="s">
        <v>630</v>
      </c>
    </row>
    <row r="100">
      <c r="A100" t="s">
        <v>631</v>
      </c>
    </row>
    <row r="101">
      <c r="A101" t="s">
        <v>632</v>
      </c>
    </row>
    <row r="102">
      <c r="A102" t="s">
        <v>633</v>
      </c>
    </row>
    <row r="103">
      <c r="A103" t="s">
        <v>634</v>
      </c>
    </row>
    <row r="104">
      <c r="A104" t="s">
        <v>635</v>
      </c>
    </row>
    <row r="105">
      <c r="A105" t="s">
        <v>636</v>
      </c>
    </row>
    <row r="106">
      <c r="A106" t="s">
        <v>637</v>
      </c>
    </row>
    <row r="107">
      <c r="A107" t="s">
        <v>638</v>
      </c>
    </row>
    <row r="108">
      <c r="A108" t="s">
        <v>639</v>
      </c>
    </row>
    <row r="109">
      <c r="A109" t="s">
        <v>640</v>
      </c>
    </row>
    <row r="110">
      <c r="A110" t="s">
        <v>641</v>
      </c>
    </row>
    <row r="111">
      <c r="A111" t="s">
        <v>642</v>
      </c>
    </row>
    <row r="112">
      <c r="A112" t="s">
        <v>643</v>
      </c>
    </row>
    <row r="113">
      <c r="A113" t="s">
        <v>644</v>
      </c>
    </row>
    <row r="114">
      <c r="A114" t="s">
        <v>645</v>
      </c>
    </row>
    <row r="115">
      <c r="A115" t="s">
        <v>646</v>
      </c>
    </row>
    <row r="116">
      <c r="A116" t="s">
        <v>647</v>
      </c>
    </row>
    <row r="117">
      <c r="A117" t="s">
        <v>648</v>
      </c>
    </row>
    <row r="118">
      <c r="A118" t="s">
        <v>649</v>
      </c>
    </row>
    <row r="119">
      <c r="A119" t="s">
        <v>650</v>
      </c>
    </row>
    <row r="120">
      <c r="A120" t="s">
        <v>651</v>
      </c>
    </row>
    <row r="121">
      <c r="A121" t="s">
        <v>652</v>
      </c>
    </row>
    <row r="122">
      <c r="A122" t="s">
        <v>653</v>
      </c>
    </row>
    <row r="123">
      <c r="A123" t="s">
        <v>654</v>
      </c>
    </row>
    <row r="124">
      <c r="A124" t="s">
        <v>655</v>
      </c>
    </row>
    <row r="125">
      <c r="A125" t="s">
        <v>656</v>
      </c>
    </row>
    <row r="126">
      <c r="A126" t="s">
        <v>657</v>
      </c>
    </row>
    <row r="127">
      <c r="A127" t="s">
        <v>658</v>
      </c>
    </row>
    <row r="128">
      <c r="A128" t="s">
        <v>659</v>
      </c>
    </row>
    <row r="129">
      <c r="A129" t="s">
        <v>660</v>
      </c>
    </row>
    <row r="130">
      <c r="A130" t="s">
        <v>661</v>
      </c>
    </row>
    <row r="131">
      <c r="A131" t="s">
        <v>662</v>
      </c>
    </row>
    <row r="132">
      <c r="A132" t="s">
        <v>663</v>
      </c>
    </row>
    <row r="133">
      <c r="A133" t="s">
        <v>664</v>
      </c>
    </row>
    <row r="134">
      <c r="A134" t="s">
        <v>665</v>
      </c>
    </row>
    <row r="135">
      <c r="A135" t="s">
        <v>666</v>
      </c>
    </row>
    <row r="136">
      <c r="A136" t="s">
        <v>667</v>
      </c>
    </row>
    <row r="137">
      <c r="A137" t="s">
        <v>668</v>
      </c>
    </row>
    <row r="138">
      <c r="A138" t="s">
        <v>669</v>
      </c>
    </row>
    <row r="139">
      <c r="A139" t="s">
        <v>670</v>
      </c>
    </row>
    <row r="140">
      <c r="A140" t="s">
        <v>671</v>
      </c>
    </row>
    <row r="141">
      <c r="A141" t="s">
        <v>672</v>
      </c>
    </row>
    <row r="142">
      <c r="A142" t="s">
        <v>673</v>
      </c>
    </row>
    <row r="143">
      <c r="A143" t="s">
        <v>674</v>
      </c>
    </row>
    <row r="144">
      <c r="A144" t="s">
        <v>675</v>
      </c>
    </row>
    <row r="145">
      <c r="A145" t="s">
        <v>676</v>
      </c>
    </row>
    <row r="146">
      <c r="A146" t="s">
        <v>677</v>
      </c>
    </row>
    <row r="147">
      <c r="A147" t="s">
        <v>678</v>
      </c>
    </row>
    <row r="148">
      <c r="A148" t="s">
        <v>679</v>
      </c>
    </row>
    <row r="149">
      <c r="A149" t="s">
        <v>680</v>
      </c>
    </row>
    <row r="150">
      <c r="A150" t="s">
        <v>681</v>
      </c>
    </row>
    <row r="151">
      <c r="A151" t="s">
        <v>682</v>
      </c>
    </row>
    <row r="152">
      <c r="A152" t="s">
        <v>683</v>
      </c>
    </row>
    <row r="153">
      <c r="A153" t="s">
        <v>684</v>
      </c>
    </row>
    <row r="154">
      <c r="A154" t="s">
        <v>685</v>
      </c>
    </row>
    <row r="155">
      <c r="A155" t="s">
        <v>686</v>
      </c>
    </row>
    <row r="156">
      <c r="A156" t="s">
        <v>687</v>
      </c>
    </row>
    <row r="157">
      <c r="A157" t="s">
        <v>688</v>
      </c>
    </row>
    <row r="158">
      <c r="A158" t="s">
        <v>689</v>
      </c>
    </row>
    <row r="159">
      <c r="A159" t="s">
        <v>690</v>
      </c>
    </row>
    <row r="160">
      <c r="A160" t="s">
        <v>691</v>
      </c>
    </row>
    <row r="161">
      <c r="A161" t="s">
        <v>692</v>
      </c>
    </row>
    <row r="162">
      <c r="A162" t="s">
        <v>693</v>
      </c>
    </row>
    <row r="163">
      <c r="A163" t="s">
        <v>694</v>
      </c>
    </row>
    <row r="164">
      <c r="A164" t="s">
        <v>695</v>
      </c>
    </row>
    <row r="165">
      <c r="A165" t="s">
        <v>696</v>
      </c>
    </row>
    <row r="166">
      <c r="A166" t="s">
        <v>697</v>
      </c>
    </row>
    <row r="167">
      <c r="A167" t="s">
        <v>698</v>
      </c>
    </row>
    <row r="168">
      <c r="A168" t="s">
        <v>699</v>
      </c>
    </row>
    <row r="169">
      <c r="A169" t="s">
        <v>700</v>
      </c>
    </row>
    <row r="170">
      <c r="A170" t="s">
        <v>701</v>
      </c>
    </row>
    <row r="171">
      <c r="A171" t="s">
        <v>702</v>
      </c>
    </row>
    <row r="172">
      <c r="A172" t="s">
        <v>703</v>
      </c>
    </row>
    <row r="173">
      <c r="A173" t="s">
        <v>704</v>
      </c>
    </row>
    <row r="174">
      <c r="A174" t="s">
        <v>705</v>
      </c>
    </row>
    <row r="175">
      <c r="A175" t="s">
        <v>706</v>
      </c>
    </row>
    <row r="176">
      <c r="A176" t="s">
        <v>707</v>
      </c>
    </row>
    <row r="177">
      <c r="A177" t="s">
        <v>708</v>
      </c>
    </row>
    <row r="178">
      <c r="A178" t="s">
        <v>709</v>
      </c>
    </row>
    <row r="179">
      <c r="A179" t="s">
        <v>710</v>
      </c>
    </row>
    <row r="180">
      <c r="A180" t="s">
        <v>711</v>
      </c>
    </row>
    <row r="181">
      <c r="A181" t="s">
        <v>712</v>
      </c>
    </row>
    <row r="182">
      <c r="A182" t="s">
        <v>713</v>
      </c>
    </row>
    <row r="183">
      <c r="A183" t="s">
        <v>714</v>
      </c>
    </row>
    <row r="184">
      <c r="A184" t="s">
        <v>715</v>
      </c>
    </row>
    <row r="185">
      <c r="A185" t="s">
        <v>716</v>
      </c>
    </row>
    <row r="186">
      <c r="A186" t="s">
        <v>717</v>
      </c>
    </row>
    <row r="187">
      <c r="A187" t="s">
        <v>718</v>
      </c>
    </row>
    <row r="188">
      <c r="A188" t="s">
        <v>719</v>
      </c>
    </row>
    <row r="189">
      <c r="A189" t="s">
        <v>720</v>
      </c>
    </row>
    <row r="190">
      <c r="A190" t="s">
        <v>721</v>
      </c>
    </row>
    <row r="191">
      <c r="A191" t="s">
        <v>722</v>
      </c>
    </row>
    <row r="192">
      <c r="A192" t="s">
        <v>723</v>
      </c>
    </row>
    <row r="193">
      <c r="A193" t="s">
        <v>724</v>
      </c>
    </row>
    <row r="194">
      <c r="A194" t="s">
        <v>725</v>
      </c>
    </row>
    <row r="195">
      <c r="A195" t="s">
        <v>726</v>
      </c>
    </row>
    <row r="196">
      <c r="A196" t="s">
        <v>727</v>
      </c>
    </row>
    <row r="197">
      <c r="A197" t="s">
        <v>728</v>
      </c>
    </row>
    <row r="198">
      <c r="A198" t="s">
        <v>729</v>
      </c>
    </row>
    <row r="199">
      <c r="A199" t="s">
        <v>730</v>
      </c>
    </row>
    <row r="200">
      <c r="A200" t="s">
        <v>731</v>
      </c>
    </row>
    <row r="201">
      <c r="A201" t="s">
        <v>732</v>
      </c>
    </row>
    <row r="202">
      <c r="A202" t="s">
        <v>733</v>
      </c>
    </row>
    <row r="203">
      <c r="A203" t="s">
        <v>734</v>
      </c>
    </row>
    <row r="204">
      <c r="A204" t="s">
        <v>735</v>
      </c>
    </row>
    <row r="205">
      <c r="A205" t="s">
        <v>736</v>
      </c>
    </row>
    <row r="206">
      <c r="A206" t="s">
        <v>737</v>
      </c>
    </row>
    <row r="207">
      <c r="A207" t="s">
        <v>738</v>
      </c>
    </row>
    <row r="208">
      <c r="A208" t="s">
        <v>739</v>
      </c>
    </row>
    <row r="209">
      <c r="A209" t="s">
        <v>740</v>
      </c>
    </row>
    <row r="210">
      <c r="A210" t="s">
        <v>741</v>
      </c>
    </row>
    <row r="211">
      <c r="A211" t="s">
        <v>742</v>
      </c>
    </row>
    <row r="212">
      <c r="A212" t="s">
        <v>743</v>
      </c>
    </row>
    <row r="213">
      <c r="A213" t="s">
        <v>744</v>
      </c>
    </row>
    <row r="214">
      <c r="A214" t="s">
        <v>745</v>
      </c>
    </row>
    <row r="215">
      <c r="A215" t="s">
        <v>746</v>
      </c>
    </row>
    <row r="216">
      <c r="A216" t="s">
        <v>747</v>
      </c>
    </row>
    <row r="217">
      <c r="A217" t="s">
        <v>748</v>
      </c>
    </row>
    <row r="218">
      <c r="A218" t="s">
        <v>749</v>
      </c>
    </row>
    <row r="219">
      <c r="A219" t="s">
        <v>750</v>
      </c>
    </row>
    <row r="220">
      <c r="A220" t="s">
        <v>751</v>
      </c>
    </row>
    <row r="221">
      <c r="A221" t="s">
        <v>752</v>
      </c>
    </row>
    <row r="222">
      <c r="A222" t="s">
        <v>753</v>
      </c>
    </row>
    <row r="223">
      <c r="A223" t="s">
        <v>754</v>
      </c>
    </row>
    <row r="224">
      <c r="A224" t="s">
        <v>755</v>
      </c>
    </row>
    <row r="225">
      <c r="A225" t="s">
        <v>756</v>
      </c>
    </row>
    <row r="226">
      <c r="A226" t="s">
        <v>757</v>
      </c>
    </row>
    <row r="227">
      <c r="A227" t="s">
        <v>758</v>
      </c>
    </row>
    <row r="228">
      <c r="A228" t="s">
        <v>759</v>
      </c>
    </row>
    <row r="229">
      <c r="A229" t="s">
        <v>760</v>
      </c>
    </row>
    <row r="230">
      <c r="A230" t="s">
        <v>761</v>
      </c>
    </row>
    <row r="231">
      <c r="A231" t="s">
        <v>762</v>
      </c>
    </row>
    <row r="232">
      <c r="A232" t="s">
        <v>763</v>
      </c>
    </row>
    <row r="233">
      <c r="A233" t="s">
        <v>764</v>
      </c>
    </row>
    <row r="234">
      <c r="A234" t="s">
        <v>765</v>
      </c>
    </row>
    <row r="235">
      <c r="A235" t="s">
        <v>766</v>
      </c>
    </row>
    <row r="236">
      <c r="A236" t="s">
        <v>767</v>
      </c>
    </row>
    <row r="237">
      <c r="A237" t="s">
        <v>768</v>
      </c>
    </row>
    <row r="238">
      <c r="A238" t="s">
        <v>769</v>
      </c>
    </row>
    <row r="239">
      <c r="A239" t="s">
        <v>770</v>
      </c>
    </row>
    <row r="240">
      <c r="A240" t="s">
        <v>771</v>
      </c>
    </row>
    <row r="241">
      <c r="A241" t="s">
        <v>772</v>
      </c>
    </row>
    <row r="242">
      <c r="A242" t="s">
        <v>773</v>
      </c>
    </row>
    <row r="243">
      <c r="A243" t="s">
        <v>774</v>
      </c>
    </row>
    <row r="244">
      <c r="A244" t="s">
        <v>775</v>
      </c>
    </row>
    <row r="245">
      <c r="A245" t="s">
        <v>776</v>
      </c>
    </row>
    <row r="246">
      <c r="A246" t="s">
        <v>777</v>
      </c>
    </row>
    <row r="247">
      <c r="A247" s="222" t="s">
        <v>778</v>
      </c>
    </row>
    <row r="248">
      <c r="A248" t="s">
        <v>779</v>
      </c>
    </row>
    <row r="249">
      <c r="A249" t="s">
        <v>780</v>
      </c>
    </row>
    <row r="250">
      <c r="A250" t="s">
        <v>781</v>
      </c>
    </row>
    <row r="251">
      <c r="A251" t="s">
        <v>782</v>
      </c>
    </row>
    <row r="252">
      <c r="A252" t="s">
        <v>783</v>
      </c>
    </row>
    <row r="253">
      <c r="A253" t="s">
        <v>784</v>
      </c>
    </row>
    <row r="254">
      <c r="A254" t="s">
        <v>785</v>
      </c>
    </row>
    <row r="255">
      <c r="A255" t="s">
        <v>786</v>
      </c>
    </row>
    <row r="256">
      <c r="A256" t="s">
        <v>787</v>
      </c>
    </row>
    <row r="257">
      <c r="A257" t="s">
        <v>788</v>
      </c>
    </row>
    <row r="258">
      <c r="A258" t="s">
        <v>789</v>
      </c>
    </row>
    <row r="259">
      <c r="A259" t="s">
        <v>790</v>
      </c>
    </row>
    <row r="260">
      <c r="A260" t="s">
        <v>791</v>
      </c>
    </row>
    <row r="261">
      <c r="A261" t="s">
        <v>792</v>
      </c>
    </row>
    <row r="262">
      <c r="A262" t="s">
        <v>793</v>
      </c>
    </row>
    <row r="263">
      <c r="A263" t="s">
        <v>209</v>
      </c>
    </row>
    <row r="264">
      <c r="A264" t="s">
        <v>794</v>
      </c>
    </row>
    <row r="265">
      <c r="A265" t="s">
        <v>795</v>
      </c>
    </row>
    <row r="266">
      <c r="A266" t="s">
        <v>796</v>
      </c>
    </row>
    <row r="267">
      <c r="A267" t="s">
        <v>797</v>
      </c>
    </row>
    <row r="268">
      <c r="A268" t="s">
        <v>798</v>
      </c>
    </row>
    <row r="269">
      <c r="A269" t="s">
        <v>799</v>
      </c>
    </row>
    <row r="270">
      <c r="A270" t="s">
        <v>800</v>
      </c>
    </row>
    <row r="271">
      <c r="A271" t="s">
        <v>801</v>
      </c>
    </row>
    <row r="272">
      <c r="A272" t="s">
        <v>802</v>
      </c>
    </row>
    <row r="273">
      <c r="A273" t="s">
        <v>803</v>
      </c>
    </row>
    <row r="274">
      <c r="A274" t="s">
        <v>804</v>
      </c>
    </row>
    <row r="275">
      <c r="A275" t="s">
        <v>805</v>
      </c>
    </row>
    <row r="276">
      <c r="A276" t="s">
        <v>806</v>
      </c>
    </row>
    <row r="277">
      <c r="A277" t="s">
        <v>807</v>
      </c>
    </row>
    <row r="278">
      <c r="A278" t="s">
        <v>808</v>
      </c>
    </row>
    <row r="279">
      <c r="A279" t="s">
        <v>809</v>
      </c>
    </row>
    <row r="280">
      <c r="A280" t="s">
        <v>810</v>
      </c>
    </row>
    <row r="281">
      <c r="A281" t="s">
        <v>811</v>
      </c>
    </row>
    <row r="282">
      <c r="A282" t="s">
        <v>812</v>
      </c>
    </row>
    <row r="283">
      <c r="A283" t="s">
        <v>813</v>
      </c>
    </row>
    <row r="284">
      <c r="A284" t="s">
        <v>814</v>
      </c>
    </row>
    <row r="285">
      <c r="A285" t="s">
        <v>815</v>
      </c>
    </row>
    <row r="286">
      <c r="A286" t="s">
        <v>816</v>
      </c>
    </row>
    <row r="287">
      <c r="A287" t="s">
        <v>817</v>
      </c>
    </row>
    <row r="288">
      <c r="A288" t="s">
        <v>818</v>
      </c>
    </row>
    <row r="289">
      <c r="A289" t="s">
        <v>819</v>
      </c>
    </row>
    <row r="290">
      <c r="A290" t="s">
        <v>820</v>
      </c>
    </row>
    <row r="291">
      <c r="A291" t="s">
        <v>821</v>
      </c>
    </row>
    <row r="292">
      <c r="A292" t="s">
        <v>822</v>
      </c>
    </row>
    <row r="293">
      <c r="A293" t="s">
        <v>823</v>
      </c>
    </row>
    <row r="294">
      <c r="A294" t="s">
        <v>824</v>
      </c>
    </row>
    <row r="295">
      <c r="A295" t="s">
        <v>825</v>
      </c>
    </row>
    <row r="296">
      <c r="A296" t="s">
        <v>826</v>
      </c>
    </row>
    <row r="297">
      <c r="A297" t="s">
        <v>827</v>
      </c>
    </row>
    <row r="298">
      <c r="A298" t="s">
        <v>828</v>
      </c>
    </row>
    <row r="299">
      <c r="A299" t="s">
        <v>829</v>
      </c>
    </row>
    <row r="300">
      <c r="A300" t="s">
        <v>830</v>
      </c>
    </row>
    <row r="301">
      <c r="A301" t="s">
        <v>831</v>
      </c>
    </row>
    <row r="302">
      <c r="A302" t="s">
        <v>832</v>
      </c>
    </row>
    <row r="303">
      <c r="A303" t="s">
        <v>833</v>
      </c>
    </row>
    <row r="304">
      <c r="A304" t="s">
        <v>834</v>
      </c>
    </row>
    <row r="305">
      <c r="A305" t="s">
        <v>835</v>
      </c>
    </row>
    <row r="306">
      <c r="A306" t="s">
        <v>836</v>
      </c>
    </row>
    <row r="307">
      <c r="A307" t="s">
        <v>837</v>
      </c>
    </row>
    <row r="308">
      <c r="A308" t="s">
        <v>838</v>
      </c>
    </row>
    <row r="309">
      <c r="A309" t="s">
        <v>839</v>
      </c>
    </row>
    <row r="310">
      <c r="A310" t="s">
        <v>840</v>
      </c>
    </row>
    <row r="311">
      <c r="A311" t="s">
        <v>841</v>
      </c>
    </row>
    <row r="312">
      <c r="A312" t="s">
        <v>842</v>
      </c>
    </row>
    <row r="313">
      <c r="A313" t="s">
        <v>843</v>
      </c>
    </row>
    <row r="314">
      <c r="A314" t="s">
        <v>844</v>
      </c>
    </row>
    <row r="315">
      <c r="A315" t="s">
        <v>845</v>
      </c>
    </row>
    <row r="316">
      <c r="A316" t="s">
        <v>846</v>
      </c>
    </row>
    <row r="317">
      <c r="A317" t="s">
        <v>847</v>
      </c>
    </row>
    <row r="318">
      <c r="A318" t="s">
        <v>848</v>
      </c>
    </row>
    <row r="319">
      <c r="A319" t="s">
        <v>849</v>
      </c>
    </row>
    <row r="320">
      <c r="A320" t="s">
        <v>81</v>
      </c>
    </row>
    <row r="321">
      <c r="A321" s="222" t="s">
        <v>86</v>
      </c>
    </row>
    <row r="322">
      <c r="A322" s="222" t="s">
        <v>850</v>
      </c>
    </row>
    <row r="323">
      <c r="A323" t="s">
        <v>851</v>
      </c>
    </row>
    <row r="324">
      <c r="A324" t="s">
        <v>852</v>
      </c>
    </row>
    <row r="325">
      <c r="A325" t="s">
        <v>853</v>
      </c>
    </row>
    <row r="326">
      <c r="A326" t="s">
        <v>854</v>
      </c>
    </row>
    <row r="327">
      <c r="A327" t="s">
        <v>855</v>
      </c>
    </row>
    <row r="328">
      <c r="A328" t="s">
        <v>856</v>
      </c>
    </row>
    <row r="329">
      <c r="A329" t="s">
        <v>857</v>
      </c>
    </row>
    <row r="330">
      <c r="A330" t="s">
        <v>858</v>
      </c>
    </row>
    <row r="331">
      <c r="A331" t="s">
        <v>859</v>
      </c>
    </row>
    <row r="332">
      <c r="A332" t="s">
        <v>860</v>
      </c>
    </row>
    <row r="333">
      <c r="A333" t="s">
        <v>861</v>
      </c>
    </row>
    <row r="334">
      <c r="A334" t="s">
        <v>862</v>
      </c>
    </row>
    <row r="335">
      <c r="A335" t="s">
        <v>863</v>
      </c>
    </row>
    <row r="336">
      <c r="A336" t="s">
        <v>864</v>
      </c>
    </row>
    <row r="337">
      <c r="A337" t="s">
        <v>865</v>
      </c>
    </row>
    <row r="338">
      <c r="A338" t="s">
        <v>866</v>
      </c>
    </row>
    <row r="339">
      <c r="A339" t="s">
        <v>867</v>
      </c>
    </row>
    <row r="340">
      <c r="A340" t="s">
        <v>868</v>
      </c>
    </row>
    <row r="341">
      <c r="A341" t="s">
        <v>869</v>
      </c>
    </row>
    <row r="342">
      <c r="A342" t="s">
        <v>870</v>
      </c>
    </row>
    <row r="343">
      <c r="A343" t="s">
        <v>871</v>
      </c>
    </row>
    <row r="344">
      <c r="A344" t="s">
        <v>872</v>
      </c>
    </row>
    <row r="345">
      <c r="A345" t="s">
        <v>873</v>
      </c>
    </row>
    <row r="346">
      <c r="A346" t="s">
        <v>874</v>
      </c>
    </row>
    <row r="347">
      <c r="A347" t="s">
        <v>875</v>
      </c>
    </row>
    <row r="348">
      <c r="A348" t="s">
        <v>876</v>
      </c>
    </row>
    <row r="349">
      <c r="A349" t="s">
        <v>877</v>
      </c>
    </row>
    <row r="350">
      <c r="A350" t="s">
        <v>878</v>
      </c>
    </row>
    <row r="351">
      <c r="A351" t="s">
        <v>879</v>
      </c>
    </row>
    <row r="352">
      <c r="A352" t="s">
        <v>880</v>
      </c>
    </row>
    <row r="353">
      <c r="A353" t="s">
        <v>881</v>
      </c>
    </row>
    <row r="354">
      <c r="A354" t="s">
        <v>882</v>
      </c>
    </row>
    <row r="355">
      <c r="A355" t="s">
        <v>883</v>
      </c>
    </row>
    <row r="356">
      <c r="A356" t="s">
        <v>884</v>
      </c>
    </row>
    <row r="357">
      <c r="A357" t="s">
        <v>885</v>
      </c>
    </row>
    <row r="358">
      <c r="A358" t="s">
        <v>886</v>
      </c>
    </row>
    <row r="359">
      <c r="A359" t="s">
        <v>887</v>
      </c>
    </row>
    <row r="360">
      <c r="A360" t="s">
        <v>888</v>
      </c>
    </row>
    <row r="361">
      <c r="A361" t="s">
        <v>889</v>
      </c>
    </row>
    <row r="362">
      <c r="A362" t="s">
        <v>890</v>
      </c>
    </row>
    <row r="363">
      <c r="A363" t="s">
        <v>891</v>
      </c>
    </row>
    <row r="364">
      <c r="A364" t="s">
        <v>892</v>
      </c>
    </row>
    <row r="365">
      <c r="A365" t="s">
        <v>893</v>
      </c>
    </row>
    <row r="366">
      <c r="A366" t="s">
        <v>894</v>
      </c>
    </row>
    <row r="367">
      <c r="A367" t="s">
        <v>895</v>
      </c>
    </row>
    <row r="368">
      <c r="A368" t="s">
        <v>896</v>
      </c>
    </row>
    <row r="369">
      <c r="A369" t="s">
        <v>897</v>
      </c>
    </row>
    <row r="370">
      <c r="A370" t="s">
        <v>898</v>
      </c>
    </row>
    <row r="371">
      <c r="A371" t="s">
        <v>899</v>
      </c>
    </row>
    <row r="372">
      <c r="A372" t="s">
        <v>900</v>
      </c>
    </row>
    <row r="373">
      <c r="A373" t="s">
        <v>901</v>
      </c>
    </row>
    <row r="374">
      <c r="A374" t="s">
        <v>902</v>
      </c>
    </row>
    <row r="375">
      <c r="A375" t="s">
        <v>903</v>
      </c>
    </row>
    <row r="376">
      <c r="A376" t="s">
        <v>904</v>
      </c>
    </row>
    <row r="377">
      <c r="A377" t="s">
        <v>905</v>
      </c>
    </row>
    <row r="378">
      <c r="A378" t="s">
        <v>906</v>
      </c>
    </row>
    <row r="379">
      <c r="A379" t="s">
        <v>907</v>
      </c>
    </row>
    <row r="380">
      <c r="A380" t="s">
        <v>908</v>
      </c>
    </row>
    <row r="381">
      <c r="A381" t="s">
        <v>909</v>
      </c>
    </row>
    <row r="382">
      <c r="A382" t="s">
        <v>910</v>
      </c>
    </row>
    <row r="383">
      <c r="A383" t="s">
        <v>911</v>
      </c>
    </row>
    <row r="384">
      <c r="A384" t="s">
        <v>912</v>
      </c>
    </row>
    <row r="385">
      <c r="A385" t="s">
        <v>913</v>
      </c>
    </row>
    <row r="386">
      <c r="A386" t="s">
        <v>914</v>
      </c>
    </row>
    <row r="387">
      <c r="A387" t="s">
        <v>915</v>
      </c>
    </row>
    <row r="388">
      <c r="A388" t="s">
        <v>916</v>
      </c>
    </row>
    <row r="389">
      <c r="A389" t="s">
        <v>917</v>
      </c>
    </row>
    <row r="390">
      <c r="A390" t="s">
        <v>918</v>
      </c>
    </row>
    <row r="391">
      <c r="A391" t="s">
        <v>919</v>
      </c>
    </row>
    <row r="392">
      <c r="A392" t="s">
        <v>920</v>
      </c>
    </row>
    <row r="393">
      <c r="A393" t="s">
        <v>921</v>
      </c>
    </row>
    <row r="394">
      <c r="A394" t="s">
        <v>922</v>
      </c>
    </row>
    <row r="395">
      <c r="A395" t="s">
        <v>923</v>
      </c>
    </row>
    <row r="396">
      <c r="A396" s="222" t="s">
        <v>133</v>
      </c>
    </row>
    <row r="397">
      <c r="A397" s="222" t="s">
        <v>924</v>
      </c>
    </row>
    <row r="398">
      <c r="A398" t="s">
        <v>925</v>
      </c>
    </row>
    <row r="399">
      <c r="A399" t="s">
        <v>926</v>
      </c>
    </row>
    <row r="400">
      <c r="A400" t="s">
        <v>927</v>
      </c>
    </row>
    <row r="401">
      <c r="A401" t="s">
        <v>928</v>
      </c>
    </row>
    <row r="402">
      <c r="A402" t="s">
        <v>929</v>
      </c>
    </row>
    <row r="403">
      <c r="A403" t="s">
        <v>930</v>
      </c>
    </row>
    <row r="404">
      <c r="A404" t="s">
        <v>931</v>
      </c>
    </row>
    <row r="405">
      <c r="A405" t="s">
        <v>932</v>
      </c>
    </row>
    <row r="406">
      <c r="A406" t="s">
        <v>933</v>
      </c>
    </row>
    <row r="407">
      <c r="A407" t="s">
        <v>934</v>
      </c>
    </row>
    <row r="408">
      <c r="A408" t="s">
        <v>935</v>
      </c>
    </row>
    <row r="409">
      <c r="A409" t="s">
        <v>207</v>
      </c>
    </row>
    <row r="410">
      <c r="A410" t="s">
        <v>936</v>
      </c>
    </row>
    <row r="411">
      <c r="A411" t="s">
        <v>937</v>
      </c>
    </row>
    <row r="412">
      <c r="A412" t="s">
        <v>938</v>
      </c>
    </row>
    <row r="413">
      <c r="A413" t="s">
        <v>939</v>
      </c>
    </row>
    <row r="414">
      <c r="A414" t="s">
        <v>940</v>
      </c>
    </row>
    <row r="415">
      <c r="A415" t="s">
        <v>941</v>
      </c>
    </row>
    <row r="416">
      <c r="A416" t="s">
        <v>942</v>
      </c>
    </row>
    <row r="417">
      <c r="A417" t="s">
        <v>943</v>
      </c>
    </row>
    <row r="418">
      <c r="A418" t="s">
        <v>944</v>
      </c>
    </row>
    <row r="419">
      <c r="A419" t="s">
        <v>945</v>
      </c>
    </row>
    <row r="420">
      <c r="A420" t="s">
        <v>946</v>
      </c>
    </row>
    <row r="421">
      <c r="A421" t="s">
        <v>947</v>
      </c>
    </row>
    <row r="422">
      <c r="A422" t="s">
        <v>948</v>
      </c>
    </row>
    <row r="423">
      <c r="A423" t="s">
        <v>949</v>
      </c>
    </row>
    <row r="424">
      <c r="A424" t="s">
        <v>950</v>
      </c>
    </row>
    <row r="425">
      <c r="A425" t="s">
        <v>951</v>
      </c>
    </row>
    <row r="426">
      <c r="A426" t="s">
        <v>952</v>
      </c>
    </row>
    <row r="427">
      <c r="A427" t="s">
        <v>953</v>
      </c>
    </row>
    <row r="428">
      <c r="A428" t="s">
        <v>954</v>
      </c>
    </row>
    <row r="429">
      <c r="A429" t="s">
        <v>955</v>
      </c>
    </row>
    <row r="430">
      <c r="A430" t="s">
        <v>956</v>
      </c>
    </row>
    <row r="431">
      <c r="A431" t="s">
        <v>957</v>
      </c>
    </row>
    <row r="432">
      <c r="A432" t="s">
        <v>958</v>
      </c>
    </row>
    <row r="433">
      <c r="A433" t="s">
        <v>959</v>
      </c>
    </row>
    <row r="434">
      <c r="A434" t="s">
        <v>960</v>
      </c>
    </row>
    <row r="435">
      <c r="A435" t="s">
        <v>961</v>
      </c>
    </row>
    <row r="436">
      <c r="A436" t="s">
        <v>962</v>
      </c>
    </row>
    <row r="437">
      <c r="A437" t="s">
        <v>963</v>
      </c>
    </row>
    <row r="438">
      <c r="A438" t="s">
        <v>964</v>
      </c>
    </row>
    <row r="439">
      <c r="A439" t="s">
        <v>965</v>
      </c>
    </row>
    <row r="440">
      <c r="A440" t="s">
        <v>966</v>
      </c>
    </row>
    <row r="441">
      <c r="A441" t="s">
        <v>967</v>
      </c>
    </row>
    <row r="442">
      <c r="A442" t="s">
        <v>968</v>
      </c>
    </row>
    <row r="443">
      <c r="A443" t="s">
        <v>969</v>
      </c>
    </row>
    <row r="444">
      <c r="A444" t="s">
        <v>970</v>
      </c>
    </row>
    <row r="445">
      <c r="A445" t="s">
        <v>971</v>
      </c>
    </row>
    <row r="446">
      <c r="A446" t="s">
        <v>972</v>
      </c>
    </row>
    <row r="447">
      <c r="A447" t="s">
        <v>973</v>
      </c>
    </row>
    <row r="448">
      <c r="A448" t="s">
        <v>974</v>
      </c>
    </row>
    <row r="449">
      <c r="A449" t="s">
        <v>975</v>
      </c>
    </row>
    <row r="450">
      <c r="A450" t="s">
        <v>976</v>
      </c>
    </row>
    <row r="451">
      <c r="A451" t="s">
        <v>977</v>
      </c>
    </row>
    <row r="452">
      <c r="A452" t="s">
        <v>978</v>
      </c>
    </row>
    <row r="453">
      <c r="A453" t="s">
        <v>979</v>
      </c>
    </row>
    <row r="454">
      <c r="A454" t="s">
        <v>980</v>
      </c>
    </row>
    <row r="455">
      <c r="A455" t="s">
        <v>981</v>
      </c>
    </row>
    <row r="456">
      <c r="A456" t="s">
        <v>201</v>
      </c>
    </row>
    <row r="457">
      <c r="A457" t="s">
        <v>982</v>
      </c>
    </row>
    <row r="458">
      <c r="A458" t="s">
        <v>983</v>
      </c>
    </row>
    <row r="459">
      <c r="A459" t="s">
        <v>984</v>
      </c>
    </row>
    <row r="460">
      <c r="A460" t="s">
        <v>985</v>
      </c>
    </row>
    <row r="461">
      <c r="A461" t="s">
        <v>986</v>
      </c>
    </row>
    <row r="462">
      <c r="A462" t="s">
        <v>987</v>
      </c>
    </row>
    <row r="463">
      <c r="A463" t="s">
        <v>988</v>
      </c>
    </row>
    <row r="464">
      <c r="A464" t="s">
        <v>989</v>
      </c>
    </row>
    <row r="465">
      <c r="A465" t="s">
        <v>990</v>
      </c>
    </row>
    <row r="466">
      <c r="A466" t="s">
        <v>991</v>
      </c>
    </row>
    <row r="467">
      <c r="A467" t="s">
        <v>992</v>
      </c>
    </row>
    <row r="468">
      <c r="A468" t="s">
        <v>993</v>
      </c>
    </row>
    <row r="469">
      <c r="A469" t="s">
        <v>994</v>
      </c>
    </row>
    <row r="470">
      <c r="A470" t="s">
        <v>995</v>
      </c>
    </row>
    <row r="471">
      <c r="A471" t="s">
        <v>996</v>
      </c>
    </row>
    <row r="472">
      <c r="A472" t="s">
        <v>997</v>
      </c>
    </row>
    <row r="473">
      <c r="A473" t="s">
        <v>998</v>
      </c>
    </row>
    <row r="474">
      <c r="A474" t="s">
        <v>999</v>
      </c>
    </row>
    <row r="475">
      <c r="A475" t="s">
        <v>1000</v>
      </c>
    </row>
    <row r="476">
      <c r="A476" t="s">
        <v>1001</v>
      </c>
    </row>
    <row r="477">
      <c r="A477" t="s">
        <v>1002</v>
      </c>
    </row>
    <row r="478">
      <c r="A478" t="s">
        <v>1003</v>
      </c>
    </row>
    <row r="479">
      <c r="A479" t="s">
        <v>1004</v>
      </c>
    </row>
    <row r="480">
      <c r="A480" t="s">
        <v>1005</v>
      </c>
    </row>
    <row r="481">
      <c r="A481" t="s">
        <v>1006</v>
      </c>
    </row>
    <row r="482">
      <c r="A482" t="s">
        <v>1007</v>
      </c>
    </row>
    <row r="483">
      <c r="A483" t="s">
        <v>1008</v>
      </c>
    </row>
    <row r="484">
      <c r="A484" t="s">
        <v>1009</v>
      </c>
    </row>
    <row r="485">
      <c r="A485" t="s">
        <v>1010</v>
      </c>
    </row>
    <row r="486">
      <c r="A486" t="s">
        <v>1011</v>
      </c>
    </row>
    <row r="487">
      <c r="A487" t="s">
        <v>1012</v>
      </c>
    </row>
    <row r="488">
      <c r="A488" t="s">
        <v>1013</v>
      </c>
    </row>
    <row r="489">
      <c r="A489" t="s">
        <v>1014</v>
      </c>
    </row>
    <row r="490">
      <c r="A490" t="s">
        <v>1015</v>
      </c>
    </row>
    <row r="491">
      <c r="A491" t="s">
        <v>1016</v>
      </c>
    </row>
    <row r="492">
      <c r="A492" t="s">
        <v>85</v>
      </c>
    </row>
    <row r="493">
      <c r="A493" t="s">
        <v>1017</v>
      </c>
    </row>
    <row r="494">
      <c r="A494" t="s">
        <v>84</v>
      </c>
    </row>
    <row r="495">
      <c r="A495" t="s">
        <v>1018</v>
      </c>
    </row>
    <row r="496">
      <c r="A496" t="s">
        <v>1019</v>
      </c>
    </row>
    <row r="497">
      <c r="A497" t="s">
        <v>1020</v>
      </c>
    </row>
    <row r="498">
      <c r="A498" t="s">
        <v>1021</v>
      </c>
    </row>
    <row r="499">
      <c r="A499" t="s">
        <v>1022</v>
      </c>
    </row>
    <row r="500">
      <c r="A500" t="s">
        <v>1023</v>
      </c>
    </row>
    <row r="501">
      <c r="A501" t="s">
        <v>1024</v>
      </c>
    </row>
    <row r="502">
      <c r="A502" t="s">
        <v>1025</v>
      </c>
    </row>
    <row r="503">
      <c r="A503" t="s">
        <v>1026</v>
      </c>
    </row>
    <row r="504">
      <c r="A504" t="s">
        <v>1027</v>
      </c>
    </row>
    <row r="505">
      <c r="A505" t="s">
        <v>1028</v>
      </c>
    </row>
    <row r="506">
      <c r="A506" t="s">
        <v>1029</v>
      </c>
    </row>
    <row r="507">
      <c r="A507" t="s">
        <v>1030</v>
      </c>
    </row>
    <row r="508">
      <c r="A508" t="s">
        <v>1031</v>
      </c>
    </row>
    <row r="509">
      <c r="A509" t="s">
        <v>1032</v>
      </c>
    </row>
    <row r="510">
      <c r="A510" t="s">
        <v>1033</v>
      </c>
    </row>
    <row r="511">
      <c r="A511" s="222" t="s">
        <v>1034</v>
      </c>
    </row>
    <row r="512">
      <c r="A512" t="s">
        <v>1035</v>
      </c>
    </row>
    <row r="513">
      <c r="A513" t="s">
        <v>1036</v>
      </c>
    </row>
    <row r="514">
      <c r="A514" t="s">
        <v>1037</v>
      </c>
    </row>
    <row r="515">
      <c r="A515" t="s">
        <v>1038</v>
      </c>
    </row>
    <row r="516">
      <c r="A516" t="s">
        <v>1039</v>
      </c>
    </row>
    <row r="517">
      <c r="A517" t="s">
        <v>1040</v>
      </c>
    </row>
    <row r="518">
      <c r="A518" t="s">
        <v>1041</v>
      </c>
    </row>
    <row r="519">
      <c r="A519" t="s">
        <v>87</v>
      </c>
    </row>
    <row r="520">
      <c r="A520" t="s">
        <v>1042</v>
      </c>
    </row>
    <row r="521">
      <c r="A521" t="s">
        <v>1043</v>
      </c>
    </row>
    <row r="522">
      <c r="A522" t="s">
        <v>1044</v>
      </c>
    </row>
    <row r="523">
      <c r="A523" t="s">
        <v>1045</v>
      </c>
    </row>
    <row r="524">
      <c r="A524" t="s">
        <v>1046</v>
      </c>
    </row>
    <row r="525">
      <c r="A525" t="s">
        <v>1047</v>
      </c>
    </row>
    <row r="526">
      <c r="A526" t="s">
        <v>1048</v>
      </c>
    </row>
    <row r="527">
      <c r="A527" t="s">
        <v>1049</v>
      </c>
    </row>
    <row r="528">
      <c r="A528" t="s">
        <v>1050</v>
      </c>
    </row>
    <row r="529">
      <c r="A529" t="s">
        <v>1051</v>
      </c>
    </row>
    <row r="530">
      <c r="A530" t="s">
        <v>1052</v>
      </c>
    </row>
    <row r="531">
      <c r="A531" t="s">
        <v>1053</v>
      </c>
    </row>
    <row r="532">
      <c r="A532" t="s">
        <v>1054</v>
      </c>
    </row>
    <row r="533">
      <c r="A533" t="s">
        <v>1055</v>
      </c>
    </row>
    <row r="534">
      <c r="A534" t="s">
        <v>1056</v>
      </c>
    </row>
    <row r="535">
      <c r="A535" t="s">
        <v>1057</v>
      </c>
    </row>
    <row r="536">
      <c r="A536" t="s">
        <v>1058</v>
      </c>
    </row>
    <row r="537">
      <c r="A537" t="s">
        <v>1059</v>
      </c>
    </row>
    <row r="538">
      <c r="A538" t="s">
        <v>1060</v>
      </c>
    </row>
    <row r="539">
      <c r="A539" t="s">
        <v>1061</v>
      </c>
    </row>
    <row r="540">
      <c r="A540" t="s">
        <v>1062</v>
      </c>
    </row>
    <row r="541">
      <c r="A541" t="s">
        <v>1063</v>
      </c>
    </row>
    <row r="542">
      <c r="A542" t="s">
        <v>1064</v>
      </c>
    </row>
    <row r="543">
      <c r="A543" t="s">
        <v>1065</v>
      </c>
    </row>
    <row r="544">
      <c r="A544" t="s">
        <v>1066</v>
      </c>
    </row>
    <row r="545">
      <c r="A545" t="s">
        <v>1067</v>
      </c>
    </row>
    <row r="546">
      <c r="A546" t="s">
        <v>1068</v>
      </c>
    </row>
    <row r="547">
      <c r="A547" t="s">
        <v>1069</v>
      </c>
    </row>
    <row r="548">
      <c r="A548" t="s">
        <v>1070</v>
      </c>
    </row>
    <row r="549">
      <c r="A549" t="s">
        <v>1071</v>
      </c>
    </row>
    <row r="550">
      <c r="A550" t="s">
        <v>1072</v>
      </c>
    </row>
    <row r="551">
      <c r="A551" t="s">
        <v>1073</v>
      </c>
    </row>
    <row r="552">
      <c r="A552" t="s">
        <v>1074</v>
      </c>
    </row>
    <row r="553">
      <c r="A553" t="s">
        <v>1075</v>
      </c>
    </row>
    <row r="554">
      <c r="A554" t="s">
        <v>1076</v>
      </c>
    </row>
    <row r="555">
      <c r="A555" t="s">
        <v>1077</v>
      </c>
    </row>
    <row r="556">
      <c r="A556" t="s">
        <v>1078</v>
      </c>
    </row>
    <row r="557">
      <c r="A557" t="s">
        <v>1079</v>
      </c>
    </row>
    <row r="558">
      <c r="A558" t="s">
        <v>1080</v>
      </c>
    </row>
    <row r="559">
      <c r="A559" t="s">
        <v>1081</v>
      </c>
    </row>
    <row r="560">
      <c r="A560" t="s">
        <v>1082</v>
      </c>
    </row>
    <row r="561">
      <c r="A561" t="s">
        <v>1083</v>
      </c>
    </row>
    <row r="562">
      <c r="A562" t="s">
        <v>1084</v>
      </c>
    </row>
    <row r="563">
      <c r="A563" t="s">
        <v>1085</v>
      </c>
    </row>
    <row r="564">
      <c r="A564" t="s">
        <v>1086</v>
      </c>
    </row>
    <row r="565">
      <c r="A565" t="s">
        <v>1087</v>
      </c>
    </row>
    <row r="566">
      <c r="A566" t="s">
        <v>1088</v>
      </c>
    </row>
    <row r="567">
      <c r="A567" t="s">
        <v>1089</v>
      </c>
    </row>
    <row r="568">
      <c r="A568" t="s">
        <v>1090</v>
      </c>
    </row>
    <row r="569">
      <c r="A569" t="s">
        <v>1091</v>
      </c>
    </row>
    <row r="570">
      <c r="A570" t="s">
        <v>1092</v>
      </c>
    </row>
    <row r="571">
      <c r="A571" t="s">
        <v>1093</v>
      </c>
    </row>
    <row r="572">
      <c r="A572" t="s">
        <v>1094</v>
      </c>
    </row>
    <row r="573">
      <c r="A573" t="s">
        <v>1095</v>
      </c>
    </row>
    <row r="574">
      <c r="A574" t="s">
        <v>1096</v>
      </c>
    </row>
    <row r="575">
      <c r="A575" t="s">
        <v>1097</v>
      </c>
    </row>
    <row r="576">
      <c r="A576" t="s">
        <v>1098</v>
      </c>
    </row>
    <row r="577">
      <c r="A577" t="s">
        <v>1099</v>
      </c>
    </row>
    <row r="578">
      <c r="A578" t="s">
        <v>1100</v>
      </c>
    </row>
    <row r="579">
      <c r="A579" t="s">
        <v>1101</v>
      </c>
    </row>
    <row r="580">
      <c r="A580" t="s">
        <v>1102</v>
      </c>
    </row>
    <row r="581">
      <c r="A581" t="s">
        <v>1103</v>
      </c>
    </row>
    <row r="582">
      <c r="A582" t="s">
        <v>1104</v>
      </c>
    </row>
    <row r="583">
      <c r="A583" t="s">
        <v>1105</v>
      </c>
    </row>
    <row r="584">
      <c r="A584" t="s">
        <v>1106</v>
      </c>
    </row>
    <row r="585">
      <c r="A585" t="s">
        <v>1107</v>
      </c>
    </row>
    <row r="586">
      <c r="A586" t="s">
        <v>1108</v>
      </c>
    </row>
    <row r="587">
      <c r="A587" t="s">
        <v>1109</v>
      </c>
    </row>
    <row r="588">
      <c r="A588" t="s">
        <v>1110</v>
      </c>
    </row>
    <row r="589">
      <c r="A589" t="s">
        <v>1111</v>
      </c>
    </row>
    <row r="590">
      <c r="A590" t="s">
        <v>1112</v>
      </c>
    </row>
    <row r="591">
      <c r="A591" t="s">
        <v>1113</v>
      </c>
    </row>
    <row r="592">
      <c r="A592" t="s">
        <v>1114</v>
      </c>
    </row>
    <row r="593">
      <c r="A593" t="s">
        <v>1115</v>
      </c>
    </row>
    <row r="594">
      <c r="A594" t="s">
        <v>1116</v>
      </c>
    </row>
    <row r="595">
      <c r="A595" t="s">
        <v>1117</v>
      </c>
    </row>
    <row r="596">
      <c r="A596" t="s">
        <v>1118</v>
      </c>
    </row>
    <row r="597">
      <c r="A597" t="s">
        <v>1119</v>
      </c>
    </row>
    <row r="598">
      <c r="A598" t="s">
        <v>1120</v>
      </c>
    </row>
    <row r="599">
      <c r="A599" t="s">
        <v>1121</v>
      </c>
    </row>
    <row r="600">
      <c r="A600" t="s">
        <v>1122</v>
      </c>
    </row>
    <row r="601">
      <c r="A601" t="s">
        <v>1123</v>
      </c>
    </row>
    <row r="602">
      <c r="A602" t="s">
        <v>1124</v>
      </c>
    </row>
    <row r="603">
      <c r="A603" t="s">
        <v>1125</v>
      </c>
    </row>
    <row r="604">
      <c r="A604" t="s">
        <v>1126</v>
      </c>
    </row>
    <row r="605">
      <c r="A605" t="s">
        <v>1127</v>
      </c>
    </row>
    <row r="606">
      <c r="A606" t="s">
        <v>1128</v>
      </c>
    </row>
    <row r="607">
      <c r="A607" t="s">
        <v>1129</v>
      </c>
    </row>
    <row r="608">
      <c r="A608" t="s">
        <v>1130</v>
      </c>
    </row>
    <row r="609">
      <c r="A609" t="s">
        <v>1131</v>
      </c>
    </row>
    <row r="610">
      <c r="A610" t="s">
        <v>1132</v>
      </c>
    </row>
    <row r="611">
      <c r="A611" t="s">
        <v>1133</v>
      </c>
    </row>
    <row r="612">
      <c r="A612" t="s">
        <v>1134</v>
      </c>
    </row>
    <row r="613">
      <c r="A613" t="s">
        <v>1135</v>
      </c>
    </row>
    <row r="614">
      <c r="A614" t="s">
        <v>1136</v>
      </c>
    </row>
    <row r="615">
      <c r="A615" t="s">
        <v>1137</v>
      </c>
    </row>
    <row r="616">
      <c r="A616" t="s">
        <v>1138</v>
      </c>
    </row>
    <row r="617">
      <c r="A617" t="s">
        <v>1139</v>
      </c>
    </row>
    <row r="618">
      <c r="A618" t="s">
        <v>1140</v>
      </c>
    </row>
    <row r="619">
      <c r="A619" t="s">
        <v>1141</v>
      </c>
    </row>
    <row r="620">
      <c r="A620" t="s">
        <v>1142</v>
      </c>
    </row>
    <row r="621">
      <c r="A621" t="s">
        <v>1143</v>
      </c>
    </row>
    <row r="622">
      <c r="A622" t="s">
        <v>1144</v>
      </c>
    </row>
    <row r="623">
      <c r="A623" t="s">
        <v>1145</v>
      </c>
    </row>
    <row r="624">
      <c r="A624" t="s">
        <v>1146</v>
      </c>
    </row>
    <row r="625">
      <c r="A625" t="s">
        <v>1147</v>
      </c>
    </row>
    <row r="626">
      <c r="A626" t="s">
        <v>1148</v>
      </c>
    </row>
    <row r="627">
      <c r="A627" t="s">
        <v>1149</v>
      </c>
    </row>
    <row r="628">
      <c r="A628" t="s">
        <v>1150</v>
      </c>
    </row>
    <row r="629">
      <c r="A629" t="s">
        <v>1151</v>
      </c>
    </row>
    <row r="630">
      <c r="A630" t="s">
        <v>1152</v>
      </c>
    </row>
    <row r="631">
      <c r="A631" t="s">
        <v>1153</v>
      </c>
    </row>
    <row r="632">
      <c r="A632" t="s">
        <v>1154</v>
      </c>
    </row>
    <row r="633">
      <c r="A633" t="s">
        <v>1155</v>
      </c>
    </row>
    <row r="634">
      <c r="A634" t="s">
        <v>1156</v>
      </c>
    </row>
    <row r="635">
      <c r="A635" t="s">
        <v>1157</v>
      </c>
    </row>
    <row r="636">
      <c r="A636" t="s">
        <v>1158</v>
      </c>
    </row>
    <row r="637">
      <c r="A637" t="s">
        <v>1159</v>
      </c>
    </row>
    <row r="638">
      <c r="A638" t="s">
        <v>1160</v>
      </c>
    </row>
    <row r="639">
      <c r="A639" t="s">
        <v>1161</v>
      </c>
    </row>
    <row r="640">
      <c r="A640" t="s">
        <v>1162</v>
      </c>
    </row>
    <row r="641">
      <c r="A641" t="s">
        <v>1163</v>
      </c>
    </row>
    <row r="642">
      <c r="A642" t="s">
        <v>1164</v>
      </c>
    </row>
    <row r="643">
      <c r="A643" t="s">
        <v>1165</v>
      </c>
    </row>
    <row r="644">
      <c r="A644" t="s">
        <v>1166</v>
      </c>
    </row>
    <row r="645">
      <c r="A645" t="s">
        <v>1167</v>
      </c>
    </row>
    <row r="646">
      <c r="A646" t="s">
        <v>1168</v>
      </c>
    </row>
    <row r="647">
      <c r="A647" t="s">
        <v>379</v>
      </c>
    </row>
    <row r="648">
      <c r="A648" t="s">
        <v>1169</v>
      </c>
    </row>
    <row r="649">
      <c r="A649" t="s">
        <v>1170</v>
      </c>
    </row>
    <row r="650">
      <c r="A650" t="s">
        <v>1171</v>
      </c>
    </row>
    <row r="651">
      <c r="A651" t="s">
        <v>1172</v>
      </c>
    </row>
    <row r="652">
      <c r="A652" t="s">
        <v>1173</v>
      </c>
    </row>
    <row r="653">
      <c r="A653" t="s">
        <v>1174</v>
      </c>
    </row>
    <row r="654">
      <c r="A654" t="s">
        <v>1175</v>
      </c>
    </row>
    <row r="655">
      <c r="A655" t="s">
        <v>1176</v>
      </c>
    </row>
    <row r="656">
      <c r="A656" t="s">
        <v>1177</v>
      </c>
    </row>
    <row r="657">
      <c r="A657" t="s">
        <v>1178</v>
      </c>
    </row>
    <row r="658">
      <c r="A658" t="s">
        <v>1179</v>
      </c>
    </row>
    <row r="659">
      <c r="A659" t="s">
        <v>1180</v>
      </c>
    </row>
    <row r="660">
      <c r="A660" t="s">
        <v>1181</v>
      </c>
    </row>
    <row r="661">
      <c r="A661" t="s">
        <v>1182</v>
      </c>
    </row>
    <row r="662">
      <c r="A662" t="s">
        <v>1183</v>
      </c>
    </row>
    <row r="663">
      <c r="A663" t="s">
        <v>1184</v>
      </c>
    </row>
    <row r="664">
      <c r="A664" t="s">
        <v>1185</v>
      </c>
    </row>
    <row r="665">
      <c r="A665" t="s">
        <v>1186</v>
      </c>
    </row>
    <row r="666">
      <c r="A666" t="s">
        <v>1187</v>
      </c>
    </row>
    <row r="667">
      <c r="A667" t="s">
        <v>1188</v>
      </c>
    </row>
    <row r="668">
      <c r="A668" t="s">
        <v>1189</v>
      </c>
    </row>
    <row r="669">
      <c r="A669" t="s">
        <v>1190</v>
      </c>
    </row>
    <row r="670">
      <c r="A670" t="s">
        <v>1191</v>
      </c>
    </row>
    <row r="671">
      <c r="A671" t="s">
        <v>1192</v>
      </c>
    </row>
    <row r="672">
      <c r="A672" t="s">
        <v>1193</v>
      </c>
    </row>
    <row r="673">
      <c r="A673" t="s">
        <v>1194</v>
      </c>
    </row>
    <row r="674">
      <c r="A674" t="s">
        <v>1195</v>
      </c>
    </row>
    <row r="675">
      <c r="A675" t="s">
        <v>1196</v>
      </c>
    </row>
    <row r="676">
      <c r="A676" t="s">
        <v>1197</v>
      </c>
    </row>
    <row r="677">
      <c r="A677" t="s">
        <v>1198</v>
      </c>
    </row>
    <row r="678">
      <c r="A678" t="s">
        <v>1199</v>
      </c>
    </row>
    <row r="679">
      <c r="A679" t="s">
        <v>1200</v>
      </c>
    </row>
    <row r="680">
      <c r="A680" t="s">
        <v>1201</v>
      </c>
    </row>
    <row r="681">
      <c r="A681" t="s">
        <v>1202</v>
      </c>
    </row>
    <row r="682">
      <c r="A682" t="s">
        <v>1203</v>
      </c>
    </row>
    <row r="683">
      <c r="A683" t="s">
        <v>1204</v>
      </c>
    </row>
    <row r="684">
      <c r="A684" t="s">
        <v>1205</v>
      </c>
    </row>
    <row r="685">
      <c r="A685" t="s">
        <v>1206</v>
      </c>
    </row>
    <row r="686">
      <c r="A686" t="s">
        <v>1207</v>
      </c>
    </row>
    <row r="687">
      <c r="A687" t="s">
        <v>1208</v>
      </c>
    </row>
    <row r="688">
      <c r="A688" t="s">
        <v>1209</v>
      </c>
    </row>
    <row r="689">
      <c r="A689" t="s">
        <v>1210</v>
      </c>
    </row>
    <row r="690">
      <c r="A690" t="s">
        <v>1211</v>
      </c>
    </row>
    <row r="691">
      <c r="A691" t="s">
        <v>1212</v>
      </c>
    </row>
    <row r="692">
      <c r="A692" t="s">
        <v>1213</v>
      </c>
    </row>
    <row r="693">
      <c r="A693" t="s">
        <v>1214</v>
      </c>
    </row>
    <row r="694">
      <c r="A694" t="s">
        <v>1215</v>
      </c>
    </row>
    <row r="695">
      <c r="A695" t="s">
        <v>1216</v>
      </c>
    </row>
    <row r="696">
      <c r="A696" t="s">
        <v>1217</v>
      </c>
    </row>
    <row r="697">
      <c r="A697" t="s">
        <v>1218</v>
      </c>
    </row>
    <row r="698">
      <c r="A698" t="s">
        <v>1219</v>
      </c>
    </row>
    <row r="699">
      <c r="A699" t="s">
        <v>1220</v>
      </c>
    </row>
    <row r="700">
      <c r="A700" t="s">
        <v>1221</v>
      </c>
    </row>
    <row r="701">
      <c r="A701" t="s">
        <v>1222</v>
      </c>
    </row>
    <row r="702">
      <c r="A702" t="s">
        <v>1223</v>
      </c>
    </row>
    <row r="703">
      <c r="A703" t="s">
        <v>1224</v>
      </c>
    </row>
    <row r="704">
      <c r="A704" t="s">
        <v>1225</v>
      </c>
    </row>
    <row r="705">
      <c r="A705" t="s">
        <v>1226</v>
      </c>
    </row>
    <row r="706">
      <c r="A706" t="s">
        <v>1227</v>
      </c>
    </row>
    <row r="707">
      <c r="A707" t="s">
        <v>1228</v>
      </c>
    </row>
    <row r="708">
      <c r="A708" t="s">
        <v>1229</v>
      </c>
    </row>
    <row r="709">
      <c r="A709" t="s">
        <v>90</v>
      </c>
    </row>
    <row r="710">
      <c r="A710" t="s">
        <v>1230</v>
      </c>
    </row>
    <row r="711">
      <c r="A711" t="s">
        <v>1231</v>
      </c>
    </row>
    <row r="712">
      <c r="A712" t="s">
        <v>1232</v>
      </c>
    </row>
    <row r="713">
      <c r="A713" t="s">
        <v>1233</v>
      </c>
    </row>
    <row r="714">
      <c r="A714" t="s">
        <v>1234</v>
      </c>
    </row>
    <row r="715">
      <c r="A715" t="s">
        <v>1235</v>
      </c>
    </row>
    <row r="716">
      <c r="A716" t="s">
        <v>1236</v>
      </c>
    </row>
    <row r="717">
      <c r="A717" t="s">
        <v>1237</v>
      </c>
    </row>
    <row r="718">
      <c r="A718" t="s">
        <v>1238</v>
      </c>
    </row>
    <row r="719">
      <c r="A719" t="s">
        <v>1239</v>
      </c>
    </row>
    <row r="720">
      <c r="A720" t="s">
        <v>1240</v>
      </c>
    </row>
    <row r="721">
      <c r="A721" t="s">
        <v>1241</v>
      </c>
    </row>
    <row r="722">
      <c r="A722" t="s">
        <v>1242</v>
      </c>
    </row>
    <row r="723">
      <c r="A723" t="s">
        <v>1243</v>
      </c>
    </row>
    <row r="724">
      <c r="A724" t="s">
        <v>1244</v>
      </c>
    </row>
    <row r="725">
      <c r="A725" t="s">
        <v>1245</v>
      </c>
    </row>
    <row r="726">
      <c r="A726" t="s">
        <v>1246</v>
      </c>
    </row>
    <row r="727">
      <c r="A727" t="s">
        <v>1247</v>
      </c>
    </row>
    <row r="728">
      <c r="A728" t="s">
        <v>1248</v>
      </c>
    </row>
    <row r="729">
      <c r="A729" t="s">
        <v>1249</v>
      </c>
    </row>
    <row r="730">
      <c r="A730" t="s">
        <v>1250</v>
      </c>
    </row>
    <row r="731">
      <c r="A731" t="s">
        <v>1251</v>
      </c>
    </row>
    <row r="732">
      <c r="A732" t="s">
        <v>1252</v>
      </c>
    </row>
    <row r="733">
      <c r="A733" t="s">
        <v>1253</v>
      </c>
    </row>
    <row r="734">
      <c r="A734" t="s">
        <v>1254</v>
      </c>
    </row>
    <row r="735">
      <c r="A735" t="s">
        <v>1255</v>
      </c>
    </row>
    <row r="736">
      <c r="A736" t="s">
        <v>1256</v>
      </c>
    </row>
    <row r="737">
      <c r="A737" t="s">
        <v>1257</v>
      </c>
    </row>
    <row r="738">
      <c r="A738" t="s">
        <v>1258</v>
      </c>
    </row>
    <row r="739">
      <c r="A739" t="s">
        <v>1259</v>
      </c>
    </row>
    <row r="740">
      <c r="A740" t="s">
        <v>1260</v>
      </c>
    </row>
    <row r="741">
      <c r="A741" t="s">
        <v>1261</v>
      </c>
    </row>
    <row r="742">
      <c r="A742" t="s">
        <v>1262</v>
      </c>
    </row>
    <row r="743">
      <c r="A743" t="s">
        <v>1263</v>
      </c>
    </row>
    <row r="744">
      <c r="A744" t="s">
        <v>1264</v>
      </c>
    </row>
    <row r="745">
      <c r="A745" t="s">
        <v>1265</v>
      </c>
    </row>
    <row r="746">
      <c r="A746" t="s">
        <v>1266</v>
      </c>
    </row>
    <row r="747">
      <c r="A747" t="s">
        <v>1267</v>
      </c>
    </row>
    <row r="748">
      <c r="A748" t="s">
        <v>1268</v>
      </c>
    </row>
    <row r="749">
      <c r="A749" t="s">
        <v>1269</v>
      </c>
    </row>
    <row r="750">
      <c r="A750" t="s">
        <v>1270</v>
      </c>
    </row>
    <row r="751">
      <c r="A751" t="s">
        <v>1271</v>
      </c>
    </row>
    <row r="752">
      <c r="A752" t="s">
        <v>1272</v>
      </c>
    </row>
    <row r="753">
      <c r="A753" t="s">
        <v>1273</v>
      </c>
    </row>
    <row r="754">
      <c r="A754" t="s">
        <v>1274</v>
      </c>
    </row>
    <row r="755">
      <c r="A755" t="s">
        <v>1275</v>
      </c>
    </row>
    <row r="756">
      <c r="A756" t="s">
        <v>1276</v>
      </c>
    </row>
    <row r="757">
      <c r="A757" t="s">
        <v>1277</v>
      </c>
    </row>
    <row r="758">
      <c r="A758" t="s">
        <v>1278</v>
      </c>
    </row>
    <row r="759">
      <c r="A759" t="s">
        <v>1279</v>
      </c>
    </row>
    <row r="760">
      <c r="A760" t="s">
        <v>1280</v>
      </c>
    </row>
    <row r="761">
      <c r="A761" t="s">
        <v>1281</v>
      </c>
    </row>
    <row r="762">
      <c r="A762" t="s">
        <v>1282</v>
      </c>
    </row>
    <row r="763">
      <c r="A763" t="s">
        <v>1283</v>
      </c>
    </row>
    <row r="764">
      <c r="A764" t="s">
        <v>1284</v>
      </c>
    </row>
    <row r="765">
      <c r="A765" t="s">
        <v>1285</v>
      </c>
    </row>
    <row r="766">
      <c r="A766" t="s">
        <v>1286</v>
      </c>
    </row>
    <row r="767">
      <c r="A767" t="s">
        <v>1287</v>
      </c>
    </row>
    <row r="768">
      <c r="A768" t="s">
        <v>1288</v>
      </c>
    </row>
    <row r="769">
      <c r="A769" t="s">
        <v>1289</v>
      </c>
    </row>
    <row r="770">
      <c r="A770" t="s">
        <v>1290</v>
      </c>
    </row>
    <row r="771">
      <c r="A771" t="s">
        <v>1291</v>
      </c>
    </row>
    <row r="772">
      <c r="A772" t="s">
        <v>1292</v>
      </c>
    </row>
    <row r="773">
      <c r="A773" t="s">
        <v>1293</v>
      </c>
    </row>
    <row r="774">
      <c r="A774" t="s">
        <v>1294</v>
      </c>
    </row>
    <row r="775">
      <c r="A775" t="s">
        <v>1295</v>
      </c>
    </row>
    <row r="776">
      <c r="A776" t="s">
        <v>1296</v>
      </c>
    </row>
    <row r="777">
      <c r="A777" t="s">
        <v>1297</v>
      </c>
    </row>
    <row r="778">
      <c r="A778" t="s">
        <v>1298</v>
      </c>
    </row>
    <row r="779">
      <c r="A779" t="s">
        <v>1299</v>
      </c>
    </row>
    <row r="780">
      <c r="A780" t="s">
        <v>1300</v>
      </c>
    </row>
    <row r="781">
      <c r="A781" t="s">
        <v>1301</v>
      </c>
    </row>
    <row r="782">
      <c r="A782" t="s">
        <v>1302</v>
      </c>
    </row>
    <row r="783">
      <c r="A783" t="s">
        <v>1303</v>
      </c>
    </row>
    <row r="784">
      <c r="A784" t="s">
        <v>1304</v>
      </c>
    </row>
    <row r="785">
      <c r="A785" t="s">
        <v>1305</v>
      </c>
    </row>
    <row r="786">
      <c r="A786" t="s">
        <v>1306</v>
      </c>
    </row>
    <row r="787">
      <c r="A787" t="s">
        <v>1307</v>
      </c>
    </row>
    <row r="788">
      <c r="A788" t="s">
        <v>1308</v>
      </c>
    </row>
    <row r="789">
      <c r="A789" t="s">
        <v>1309</v>
      </c>
    </row>
    <row r="790">
      <c r="A790" t="s">
        <v>1310</v>
      </c>
    </row>
    <row r="791">
      <c r="A791" t="s">
        <v>1311</v>
      </c>
    </row>
    <row r="792">
      <c r="A792" t="s">
        <v>1312</v>
      </c>
    </row>
    <row r="793">
      <c r="A793" t="s">
        <v>1313</v>
      </c>
    </row>
    <row r="794">
      <c r="A794" t="s">
        <v>1314</v>
      </c>
    </row>
    <row r="795">
      <c r="A795" t="s">
        <v>1315</v>
      </c>
    </row>
    <row r="796">
      <c r="A796" t="s">
        <v>1316</v>
      </c>
    </row>
    <row r="797">
      <c r="A797" t="s">
        <v>1317</v>
      </c>
    </row>
    <row r="798">
      <c r="A798" t="s">
        <v>1318</v>
      </c>
    </row>
    <row r="799">
      <c r="A799" t="s">
        <v>1319</v>
      </c>
    </row>
    <row r="800">
      <c r="A800" t="s">
        <v>1320</v>
      </c>
    </row>
    <row r="801">
      <c r="A801" t="s">
        <v>1321</v>
      </c>
    </row>
    <row r="802">
      <c r="A802" t="s">
        <v>1322</v>
      </c>
    </row>
    <row r="803">
      <c r="A803" t="s">
        <v>1323</v>
      </c>
    </row>
    <row r="804">
      <c r="A804" t="s">
        <v>1324</v>
      </c>
    </row>
    <row r="805">
      <c r="A805" t="s">
        <v>1325</v>
      </c>
    </row>
    <row r="806">
      <c r="A806" t="s">
        <v>1326</v>
      </c>
    </row>
    <row r="807">
      <c r="A807" t="s">
        <v>1327</v>
      </c>
    </row>
    <row r="808">
      <c r="A808" t="s">
        <v>1328</v>
      </c>
    </row>
    <row r="809">
      <c r="A809" t="s">
        <v>1329</v>
      </c>
    </row>
    <row r="810">
      <c r="A810" t="s">
        <v>1330</v>
      </c>
    </row>
    <row r="811">
      <c r="A811" t="s">
        <v>1331</v>
      </c>
    </row>
    <row r="812">
      <c r="A812" t="s">
        <v>1332</v>
      </c>
    </row>
    <row r="813">
      <c r="A813" t="s">
        <v>1333</v>
      </c>
    </row>
    <row r="814">
      <c r="A814" t="s">
        <v>1334</v>
      </c>
    </row>
    <row r="815">
      <c r="A815" t="s">
        <v>1335</v>
      </c>
    </row>
    <row r="816">
      <c r="A816" t="s">
        <v>1336</v>
      </c>
    </row>
    <row r="817">
      <c r="A817" t="s">
        <v>1337</v>
      </c>
    </row>
    <row r="818">
      <c r="A818" t="s">
        <v>1338</v>
      </c>
    </row>
    <row r="819">
      <c r="A819" t="s">
        <v>1339</v>
      </c>
    </row>
    <row r="820">
      <c r="A820" t="s">
        <v>1340</v>
      </c>
    </row>
    <row r="821">
      <c r="A821" t="s">
        <v>1341</v>
      </c>
    </row>
    <row r="822">
      <c r="A822" t="s">
        <v>1342</v>
      </c>
    </row>
    <row r="823">
      <c r="A823" t="s">
        <v>93</v>
      </c>
    </row>
    <row r="824">
      <c r="A824" t="s">
        <v>1343</v>
      </c>
    </row>
    <row r="825">
      <c r="A825" t="s">
        <v>1344</v>
      </c>
    </row>
    <row r="826">
      <c r="A826" t="s">
        <v>1345</v>
      </c>
    </row>
    <row r="827">
      <c r="A827" t="s">
        <v>1346</v>
      </c>
    </row>
    <row r="828">
      <c r="A828" t="s">
        <v>1347</v>
      </c>
    </row>
    <row r="829">
      <c r="A829" t="s">
        <v>1348</v>
      </c>
    </row>
    <row r="830">
      <c r="A830" t="s">
        <v>1349</v>
      </c>
    </row>
    <row r="831">
      <c r="A831" t="s">
        <v>1350</v>
      </c>
    </row>
    <row r="832">
      <c r="A832" t="s">
        <v>1351</v>
      </c>
    </row>
    <row r="833">
      <c r="A833" t="s">
        <v>1352</v>
      </c>
    </row>
    <row r="834">
      <c r="A834" t="s">
        <v>1353</v>
      </c>
    </row>
    <row r="835">
      <c r="A835" t="s">
        <v>1354</v>
      </c>
    </row>
    <row r="836">
      <c r="A836" t="s">
        <v>1355</v>
      </c>
    </row>
    <row r="837">
      <c r="A837" t="s">
        <v>1356</v>
      </c>
    </row>
    <row r="838">
      <c r="A838" t="s">
        <v>1357</v>
      </c>
    </row>
    <row r="839">
      <c r="A839" t="s">
        <v>1358</v>
      </c>
    </row>
    <row r="840">
      <c r="A840" t="s">
        <v>1359</v>
      </c>
    </row>
    <row r="841">
      <c r="A841" t="s">
        <v>1360</v>
      </c>
    </row>
    <row r="842">
      <c r="A842" t="s">
        <v>1361</v>
      </c>
    </row>
    <row r="843">
      <c r="A843" t="s">
        <v>1362</v>
      </c>
    </row>
    <row r="844">
      <c r="A844" t="s">
        <v>1363</v>
      </c>
    </row>
    <row r="845">
      <c r="A845" t="s">
        <v>1364</v>
      </c>
    </row>
    <row r="846">
      <c r="A846" t="s">
        <v>1365</v>
      </c>
    </row>
    <row r="847">
      <c r="A847" t="s">
        <v>1366</v>
      </c>
    </row>
    <row r="848">
      <c r="A848" t="s">
        <v>1367</v>
      </c>
    </row>
    <row r="849">
      <c r="A849" t="s">
        <v>1368</v>
      </c>
    </row>
    <row r="850">
      <c r="A850" t="s">
        <v>1369</v>
      </c>
    </row>
    <row r="851">
      <c r="A851" t="s">
        <v>1370</v>
      </c>
    </row>
    <row r="852">
      <c r="A852" t="s">
        <v>1371</v>
      </c>
    </row>
    <row r="853">
      <c r="A853" t="s">
        <v>1372</v>
      </c>
    </row>
    <row r="854">
      <c r="A854" t="s">
        <v>1373</v>
      </c>
    </row>
    <row r="855">
      <c r="A855" t="s">
        <v>1374</v>
      </c>
    </row>
    <row r="856">
      <c r="A856" t="s">
        <v>1375</v>
      </c>
    </row>
    <row r="857">
      <c r="A857" t="s">
        <v>1376</v>
      </c>
    </row>
    <row r="858">
      <c r="A858" t="s">
        <v>1377</v>
      </c>
    </row>
    <row r="859">
      <c r="A859" t="s">
        <v>1378</v>
      </c>
    </row>
    <row r="860">
      <c r="A860" t="s">
        <v>1379</v>
      </c>
    </row>
    <row r="861">
      <c r="A861" t="s">
        <v>1380</v>
      </c>
    </row>
    <row r="862">
      <c r="A862" t="s">
        <v>1381</v>
      </c>
    </row>
    <row r="863">
      <c r="A863" t="s">
        <v>1382</v>
      </c>
    </row>
    <row r="864">
      <c r="A864" t="s">
        <v>1383</v>
      </c>
    </row>
    <row r="865">
      <c r="A865" t="s">
        <v>1384</v>
      </c>
    </row>
    <row r="866">
      <c r="A866" t="s">
        <v>1385</v>
      </c>
    </row>
    <row r="867">
      <c r="A867" t="s">
        <v>1386</v>
      </c>
    </row>
    <row r="868">
      <c r="A868" t="s">
        <v>1387</v>
      </c>
    </row>
    <row r="869">
      <c r="A869" t="s">
        <v>1388</v>
      </c>
    </row>
    <row r="870">
      <c r="A870" t="s">
        <v>1389</v>
      </c>
    </row>
    <row r="871">
      <c r="A871" t="s">
        <v>1390</v>
      </c>
    </row>
    <row r="872">
      <c r="A872" t="s">
        <v>1391</v>
      </c>
    </row>
    <row r="873">
      <c r="A873" t="s">
        <v>1392</v>
      </c>
    </row>
    <row r="874">
      <c r="A874" t="s">
        <v>1393</v>
      </c>
    </row>
    <row r="875">
      <c r="A875" t="s">
        <v>1394</v>
      </c>
    </row>
    <row r="876">
      <c r="A876" t="s">
        <v>1395</v>
      </c>
    </row>
    <row r="877">
      <c r="A877" t="s">
        <v>1396</v>
      </c>
    </row>
    <row r="878">
      <c r="A878" t="s">
        <v>1397</v>
      </c>
    </row>
    <row r="879">
      <c r="A879" t="s">
        <v>1398</v>
      </c>
    </row>
    <row r="880">
      <c r="A880" t="s">
        <v>1399</v>
      </c>
    </row>
    <row r="881">
      <c r="A881" t="s">
        <v>1400</v>
      </c>
    </row>
    <row r="882">
      <c r="A882" t="s">
        <v>1401</v>
      </c>
    </row>
    <row r="883">
      <c r="A883" t="s">
        <v>1402</v>
      </c>
    </row>
    <row r="884">
      <c r="A884" t="s">
        <v>1403</v>
      </c>
    </row>
    <row r="885">
      <c r="A885" t="s">
        <v>1404</v>
      </c>
    </row>
    <row r="886">
      <c r="A886" t="s">
        <v>1405</v>
      </c>
    </row>
    <row r="887">
      <c r="A887" t="s">
        <v>1406</v>
      </c>
    </row>
    <row r="888">
      <c r="A888" t="s">
        <v>1407</v>
      </c>
    </row>
    <row r="889">
      <c r="A889" t="s">
        <v>1408</v>
      </c>
    </row>
    <row r="890">
      <c r="A890" t="s">
        <v>1409</v>
      </c>
    </row>
    <row r="891">
      <c r="A891" t="s">
        <v>1410</v>
      </c>
    </row>
    <row r="892">
      <c r="A892" t="s">
        <v>1411</v>
      </c>
    </row>
    <row r="893">
      <c r="A893" t="s">
        <v>1412</v>
      </c>
    </row>
    <row r="894">
      <c r="A894" t="s">
        <v>1413</v>
      </c>
    </row>
    <row r="895">
      <c r="A895" t="s">
        <v>1414</v>
      </c>
    </row>
    <row r="896">
      <c r="A896" t="s">
        <v>1415</v>
      </c>
    </row>
    <row r="897">
      <c r="A897" t="s">
        <v>1416</v>
      </c>
    </row>
    <row r="898">
      <c r="A898" t="s">
        <v>1417</v>
      </c>
    </row>
    <row r="899">
      <c r="A899" t="s">
        <v>1418</v>
      </c>
    </row>
    <row r="900">
      <c r="A900" t="s">
        <v>1419</v>
      </c>
    </row>
    <row r="901">
      <c r="A901" t="s">
        <v>1420</v>
      </c>
    </row>
    <row r="902">
      <c r="A902" t="s">
        <v>1421</v>
      </c>
    </row>
    <row r="903">
      <c r="A903" t="s">
        <v>1422</v>
      </c>
    </row>
    <row r="904">
      <c r="A904" t="s">
        <v>1423</v>
      </c>
    </row>
    <row r="905">
      <c r="A905" t="s">
        <v>1424</v>
      </c>
    </row>
    <row r="906">
      <c r="A906" t="s">
        <v>1425</v>
      </c>
    </row>
    <row r="907">
      <c r="A907" t="s">
        <v>1426</v>
      </c>
    </row>
    <row r="908">
      <c r="A908" t="s">
        <v>1427</v>
      </c>
    </row>
    <row r="909">
      <c r="A909" t="s">
        <v>1428</v>
      </c>
    </row>
    <row r="910">
      <c r="A910" t="s">
        <v>1429</v>
      </c>
    </row>
    <row r="911">
      <c r="A911" t="s">
        <v>1430</v>
      </c>
    </row>
    <row r="912">
      <c r="A912" t="s">
        <v>1431</v>
      </c>
    </row>
    <row r="913">
      <c r="A913" t="s">
        <v>1432</v>
      </c>
    </row>
    <row r="914">
      <c r="A914" t="s">
        <v>1433</v>
      </c>
    </row>
    <row r="915">
      <c r="A915" t="s">
        <v>1434</v>
      </c>
    </row>
    <row r="916">
      <c r="A916" t="s">
        <v>1435</v>
      </c>
    </row>
    <row r="917">
      <c r="A917" t="s">
        <v>1436</v>
      </c>
    </row>
    <row r="918">
      <c r="A918" t="s">
        <v>1437</v>
      </c>
    </row>
    <row r="919">
      <c r="A919" t="s">
        <v>1438</v>
      </c>
    </row>
    <row r="920">
      <c r="A920" t="s">
        <v>1439</v>
      </c>
    </row>
    <row r="921">
      <c r="A921" t="s">
        <v>1440</v>
      </c>
    </row>
    <row r="922">
      <c r="A922" t="s">
        <v>1441</v>
      </c>
    </row>
    <row r="923">
      <c r="A923" t="s">
        <v>1442</v>
      </c>
    </row>
    <row r="924">
      <c r="A924" t="s">
        <v>1443</v>
      </c>
    </row>
    <row r="925">
      <c r="A925" t="s">
        <v>1444</v>
      </c>
    </row>
    <row r="926">
      <c r="A926" t="s">
        <v>1445</v>
      </c>
    </row>
    <row r="927">
      <c r="A927" t="s">
        <v>1446</v>
      </c>
    </row>
    <row r="928">
      <c r="A928" t="s">
        <v>1447</v>
      </c>
    </row>
    <row r="929">
      <c r="A929" t="s">
        <v>1448</v>
      </c>
    </row>
    <row r="930">
      <c r="A930" t="s">
        <v>1449</v>
      </c>
    </row>
    <row r="931">
      <c r="A931" t="s">
        <v>1450</v>
      </c>
    </row>
    <row r="932">
      <c r="A932" t="s">
        <v>1451</v>
      </c>
    </row>
    <row r="933">
      <c r="A933" t="s">
        <v>1452</v>
      </c>
    </row>
    <row r="934">
      <c r="A934" t="s">
        <v>1453</v>
      </c>
    </row>
    <row r="935">
      <c r="A935" t="s">
        <v>1454</v>
      </c>
    </row>
    <row r="936">
      <c r="A936" t="s">
        <v>1455</v>
      </c>
    </row>
    <row r="937">
      <c r="A937" t="s">
        <v>1456</v>
      </c>
    </row>
    <row r="938">
      <c r="A938" t="s">
        <v>1457</v>
      </c>
    </row>
    <row r="939">
      <c r="A939" t="s">
        <v>1458</v>
      </c>
    </row>
    <row r="940">
      <c r="A940" t="s">
        <v>1459</v>
      </c>
    </row>
    <row r="941">
      <c r="A941" t="s">
        <v>1460</v>
      </c>
    </row>
    <row r="942">
      <c r="A942" t="s">
        <v>1461</v>
      </c>
    </row>
    <row r="943">
      <c r="A943" t="s">
        <v>1462</v>
      </c>
    </row>
    <row r="944">
      <c r="A944" t="s">
        <v>1463</v>
      </c>
    </row>
    <row r="945">
      <c r="A945" t="s">
        <v>1464</v>
      </c>
    </row>
    <row r="946">
      <c r="A946" t="s">
        <v>1465</v>
      </c>
    </row>
    <row r="947">
      <c r="A947" t="s">
        <v>1466</v>
      </c>
    </row>
    <row r="948">
      <c r="A948" t="s">
        <v>1467</v>
      </c>
    </row>
    <row r="949">
      <c r="A949" t="s">
        <v>1468</v>
      </c>
    </row>
    <row r="950">
      <c r="A950" t="s">
        <v>1469</v>
      </c>
    </row>
    <row r="951">
      <c r="A951" t="s">
        <v>1470</v>
      </c>
    </row>
    <row r="952">
      <c r="A952" t="s">
        <v>1471</v>
      </c>
    </row>
    <row r="953">
      <c r="A953" t="s">
        <v>1472</v>
      </c>
    </row>
    <row r="954">
      <c r="A954" t="s">
        <v>1473</v>
      </c>
    </row>
    <row r="955">
      <c r="A955" t="s">
        <v>1474</v>
      </c>
    </row>
    <row r="956">
      <c r="A956" t="s">
        <v>1475</v>
      </c>
    </row>
    <row r="957">
      <c r="A957" t="s">
        <v>1476</v>
      </c>
    </row>
    <row r="958">
      <c r="A958" t="s">
        <v>1477</v>
      </c>
    </row>
    <row r="959">
      <c r="A959" t="s">
        <v>1478</v>
      </c>
    </row>
    <row r="960">
      <c r="A960" t="s">
        <v>1479</v>
      </c>
    </row>
    <row r="961">
      <c r="A961" t="s">
        <v>1480</v>
      </c>
    </row>
    <row r="962">
      <c r="A962" t="s">
        <v>1481</v>
      </c>
    </row>
    <row r="963">
      <c r="A963" t="s">
        <v>1482</v>
      </c>
    </row>
    <row r="964">
      <c r="A964" t="s">
        <v>1483</v>
      </c>
    </row>
    <row r="965">
      <c r="A965" t="s">
        <v>1484</v>
      </c>
    </row>
    <row r="966">
      <c r="A966" t="s">
        <v>1485</v>
      </c>
    </row>
    <row r="967">
      <c r="A967" t="s">
        <v>1486</v>
      </c>
    </row>
    <row r="968">
      <c r="A968" t="s">
        <v>1487</v>
      </c>
    </row>
    <row r="969">
      <c r="A969" t="s">
        <v>1488</v>
      </c>
    </row>
    <row r="970">
      <c r="A970" t="s">
        <v>1489</v>
      </c>
    </row>
    <row r="971">
      <c r="A971" t="s">
        <v>1490</v>
      </c>
    </row>
    <row r="972">
      <c r="A972" t="s">
        <v>1491</v>
      </c>
    </row>
    <row r="973">
      <c r="A973" t="s">
        <v>1492</v>
      </c>
    </row>
    <row r="974">
      <c r="A974" t="s">
        <v>1493</v>
      </c>
    </row>
    <row r="975">
      <c r="A975" t="s">
        <v>1494</v>
      </c>
    </row>
    <row r="976">
      <c r="A976" t="s">
        <v>1495</v>
      </c>
    </row>
    <row r="977">
      <c r="A977" t="s">
        <v>1496</v>
      </c>
    </row>
    <row r="978">
      <c r="A978" t="s">
        <v>1497</v>
      </c>
    </row>
    <row r="979">
      <c r="A979" t="s">
        <v>1498</v>
      </c>
    </row>
    <row r="980">
      <c r="A980" t="s">
        <v>1499</v>
      </c>
    </row>
    <row r="981">
      <c r="A981" t="s">
        <v>1500</v>
      </c>
    </row>
    <row r="982">
      <c r="A982" t="s">
        <v>1501</v>
      </c>
    </row>
    <row r="983">
      <c r="A983" t="s">
        <v>1502</v>
      </c>
    </row>
    <row r="984">
      <c r="A984" t="s">
        <v>1503</v>
      </c>
    </row>
    <row r="985">
      <c r="A985" t="s">
        <v>1504</v>
      </c>
    </row>
    <row r="986">
      <c r="A986" t="s">
        <v>1505</v>
      </c>
    </row>
    <row r="987">
      <c r="A987" t="s">
        <v>1506</v>
      </c>
    </row>
    <row r="988">
      <c r="A988" t="s">
        <v>1507</v>
      </c>
    </row>
    <row r="989">
      <c r="A989" t="s">
        <v>1508</v>
      </c>
    </row>
    <row r="990">
      <c r="A990" t="s">
        <v>1509</v>
      </c>
    </row>
    <row r="991">
      <c r="A991" t="s">
        <v>1510</v>
      </c>
    </row>
    <row r="992">
      <c r="A992" t="s">
        <v>1511</v>
      </c>
    </row>
    <row r="993">
      <c r="A993" t="s">
        <v>1512</v>
      </c>
    </row>
    <row r="994">
      <c r="A994" t="s">
        <v>1513</v>
      </c>
    </row>
    <row r="995">
      <c r="A995" t="s">
        <v>1514</v>
      </c>
    </row>
    <row r="996">
      <c r="A996" t="s">
        <v>1515</v>
      </c>
    </row>
    <row r="997">
      <c r="A997" t="s">
        <v>1516</v>
      </c>
    </row>
    <row r="998">
      <c r="A998" t="s">
        <v>1517</v>
      </c>
    </row>
    <row r="999">
      <c r="A999" t="s">
        <v>1518</v>
      </c>
    </row>
    <row r="1000">
      <c r="A1000" t="s">
        <v>1519</v>
      </c>
    </row>
    <row r="1001">
      <c r="A1001" t="s">
        <v>1520</v>
      </c>
    </row>
    <row r="1002">
      <c r="A1002" t="s">
        <v>1521</v>
      </c>
    </row>
    <row r="1003">
      <c r="A1003" t="s">
        <v>1522</v>
      </c>
    </row>
    <row r="1004">
      <c r="A1004" t="s">
        <v>1523</v>
      </c>
    </row>
    <row r="1005">
      <c r="A1005" t="s">
        <v>1524</v>
      </c>
    </row>
    <row r="1006">
      <c r="A1006" t="s">
        <v>1525</v>
      </c>
    </row>
    <row r="1007">
      <c r="A1007" t="s">
        <v>1526</v>
      </c>
    </row>
    <row r="1008">
      <c r="A1008" t="s">
        <v>1527</v>
      </c>
    </row>
    <row r="1009">
      <c r="A1009" t="s">
        <v>1528</v>
      </c>
    </row>
    <row r="1010">
      <c r="A1010" t="s">
        <v>1529</v>
      </c>
    </row>
    <row r="1011">
      <c r="A1011" t="s">
        <v>1530</v>
      </c>
    </row>
    <row r="1012">
      <c r="A1012" t="s">
        <v>1531</v>
      </c>
    </row>
    <row r="1013">
      <c r="A1013" t="s">
        <v>1532</v>
      </c>
    </row>
    <row r="1014">
      <c r="A1014" t="s">
        <v>1533</v>
      </c>
    </row>
    <row r="1015">
      <c r="A1015" t="s">
        <v>1534</v>
      </c>
    </row>
    <row r="1016">
      <c r="A1016" t="s">
        <v>1535</v>
      </c>
    </row>
    <row r="1017">
      <c r="A1017" t="s">
        <v>1536</v>
      </c>
    </row>
    <row r="1018">
      <c r="A1018" t="s">
        <v>1537</v>
      </c>
    </row>
    <row r="1019">
      <c r="A1019" t="s">
        <v>1538</v>
      </c>
    </row>
    <row r="1020">
      <c r="A1020" t="s">
        <v>1539</v>
      </c>
    </row>
    <row r="1021">
      <c r="A1021" t="s">
        <v>1540</v>
      </c>
    </row>
    <row r="1022">
      <c r="A1022" t="s">
        <v>1541</v>
      </c>
    </row>
    <row r="1023">
      <c r="A1023" t="s">
        <v>1542</v>
      </c>
    </row>
    <row r="1024">
      <c r="A1024" t="s">
        <v>1543</v>
      </c>
    </row>
    <row r="1025">
      <c r="A1025" t="s">
        <v>1544</v>
      </c>
    </row>
    <row r="1026">
      <c r="A1026" t="s">
        <v>1545</v>
      </c>
    </row>
    <row r="1027">
      <c r="A1027" t="s">
        <v>1546</v>
      </c>
    </row>
    <row r="1028">
      <c r="A1028" t="s">
        <v>1547</v>
      </c>
    </row>
    <row r="1029">
      <c r="A1029" t="s">
        <v>1548</v>
      </c>
    </row>
    <row r="1030">
      <c r="A1030" t="s">
        <v>1549</v>
      </c>
    </row>
    <row r="1031">
      <c r="A1031" t="s">
        <v>1550</v>
      </c>
    </row>
    <row r="1032">
      <c r="A1032" t="s">
        <v>1551</v>
      </c>
    </row>
    <row r="1033">
      <c r="A1033" t="s">
        <v>1552</v>
      </c>
    </row>
    <row r="1034">
      <c r="A1034" t="s">
        <v>1553</v>
      </c>
    </row>
    <row r="1035">
      <c r="A1035" t="s">
        <v>1554</v>
      </c>
    </row>
    <row r="1036">
      <c r="A1036" t="s">
        <v>1555</v>
      </c>
    </row>
    <row r="1037">
      <c r="A1037" t="s">
        <v>1556</v>
      </c>
    </row>
    <row r="1038">
      <c r="A1038" t="s">
        <v>1557</v>
      </c>
    </row>
    <row r="1039">
      <c r="A1039" t="s">
        <v>1558</v>
      </c>
    </row>
    <row r="1040">
      <c r="A1040" t="s">
        <v>1559</v>
      </c>
    </row>
    <row r="1041">
      <c r="A1041" t="s">
        <v>1560</v>
      </c>
    </row>
    <row r="1042">
      <c r="A1042" t="s">
        <v>1561</v>
      </c>
    </row>
    <row r="1043">
      <c r="A1043" t="s">
        <v>1562</v>
      </c>
    </row>
    <row r="1044">
      <c r="A1044" t="s">
        <v>1563</v>
      </c>
    </row>
    <row r="1045">
      <c r="A1045" t="s">
        <v>1564</v>
      </c>
    </row>
    <row r="1046">
      <c r="A1046" t="s">
        <v>1565</v>
      </c>
    </row>
    <row r="1047">
      <c r="A1047" t="s">
        <v>1566</v>
      </c>
    </row>
    <row r="1048">
      <c r="A1048" t="s">
        <v>1567</v>
      </c>
    </row>
    <row r="1049">
      <c r="A1049" t="s">
        <v>1568</v>
      </c>
    </row>
    <row r="1050">
      <c r="A1050" t="s">
        <v>1569</v>
      </c>
    </row>
    <row r="1051">
      <c r="A1051" t="s">
        <v>1570</v>
      </c>
    </row>
    <row r="1052">
      <c r="A1052" t="s">
        <v>1571</v>
      </c>
    </row>
    <row r="1053">
      <c r="A1053" t="s">
        <v>1572</v>
      </c>
    </row>
    <row r="1054">
      <c r="A1054" t="s">
        <v>1573</v>
      </c>
    </row>
    <row r="1055">
      <c r="A1055" t="s">
        <v>1574</v>
      </c>
    </row>
    <row r="1056">
      <c r="A1056" t="s">
        <v>1575</v>
      </c>
    </row>
    <row r="1057">
      <c r="A1057" t="s">
        <v>1576</v>
      </c>
    </row>
    <row r="1058">
      <c r="A1058" t="s">
        <v>1577</v>
      </c>
    </row>
    <row r="1059">
      <c r="A1059" t="s">
        <v>1578</v>
      </c>
    </row>
    <row r="1060">
      <c r="A1060" t="s">
        <v>1579</v>
      </c>
    </row>
    <row r="1061">
      <c r="A1061" t="s">
        <v>1580</v>
      </c>
    </row>
    <row r="1062">
      <c r="A1062" t="s">
        <v>1581</v>
      </c>
    </row>
    <row r="1063">
      <c r="A1063" t="s">
        <v>124</v>
      </c>
    </row>
    <row r="1064">
      <c r="A1064" t="s">
        <v>1582</v>
      </c>
    </row>
    <row r="1065">
      <c r="A1065" t="s">
        <v>1583</v>
      </c>
    </row>
    <row r="1066">
      <c r="A1066" t="s">
        <v>1584</v>
      </c>
    </row>
    <row r="1067">
      <c r="A1067" t="s">
        <v>1585</v>
      </c>
    </row>
    <row r="1068">
      <c r="A1068" t="s">
        <v>1586</v>
      </c>
    </row>
    <row r="1069">
      <c r="A1069" t="s">
        <v>1587</v>
      </c>
    </row>
    <row r="1070">
      <c r="A1070" t="s">
        <v>1588</v>
      </c>
    </row>
    <row r="1071">
      <c r="A1071" t="s">
        <v>1589</v>
      </c>
    </row>
    <row r="1072">
      <c r="A1072" t="s">
        <v>1590</v>
      </c>
    </row>
    <row r="1073">
      <c r="A1073" t="s">
        <v>1591</v>
      </c>
    </row>
    <row r="1074">
      <c r="A1074" t="s">
        <v>1592</v>
      </c>
    </row>
    <row r="1075">
      <c r="A1075" t="s">
        <v>1593</v>
      </c>
    </row>
    <row r="1076">
      <c r="A1076" t="s">
        <v>1594</v>
      </c>
    </row>
    <row r="1077">
      <c r="A1077" t="s">
        <v>1595</v>
      </c>
    </row>
    <row r="1078">
      <c r="A1078" t="s">
        <v>1596</v>
      </c>
    </row>
    <row r="1079">
      <c r="A1079" t="s">
        <v>1597</v>
      </c>
    </row>
    <row r="1080">
      <c r="A1080" t="s">
        <v>1598</v>
      </c>
    </row>
    <row r="1081">
      <c r="A1081" t="s">
        <v>1599</v>
      </c>
    </row>
    <row r="1082">
      <c r="A1082" t="s">
        <v>1600</v>
      </c>
    </row>
    <row r="1083">
      <c r="A1083" s="222" t="s">
        <v>1601</v>
      </c>
    </row>
    <row r="1084">
      <c r="A1084" s="222" t="s">
        <v>1602</v>
      </c>
    </row>
    <row r="1085">
      <c r="A1085" t="s">
        <v>1603</v>
      </c>
    </row>
    <row r="1086">
      <c r="A1086" t="s">
        <v>1604</v>
      </c>
    </row>
    <row r="1087">
      <c r="A1087" t="s">
        <v>1605</v>
      </c>
    </row>
    <row r="1088">
      <c r="A1088" t="s">
        <v>1606</v>
      </c>
    </row>
    <row r="1089">
      <c r="A1089" t="s">
        <v>1607</v>
      </c>
    </row>
    <row r="1090">
      <c r="A1090" t="s">
        <v>1608</v>
      </c>
    </row>
    <row r="1091">
      <c r="A1091" t="s">
        <v>1609</v>
      </c>
    </row>
    <row r="1092">
      <c r="A1092" t="s">
        <v>1610</v>
      </c>
    </row>
    <row r="1093">
      <c r="A1093" t="s">
        <v>1611</v>
      </c>
    </row>
    <row r="1094">
      <c r="A1094" t="s">
        <v>1612</v>
      </c>
    </row>
    <row r="1095">
      <c r="A1095" t="s">
        <v>1613</v>
      </c>
    </row>
    <row r="1096">
      <c r="A1096" t="s">
        <v>1614</v>
      </c>
    </row>
    <row r="1097">
      <c r="A1097" t="s">
        <v>1615</v>
      </c>
    </row>
    <row r="1098">
      <c r="A1098" t="s">
        <v>1616</v>
      </c>
    </row>
    <row r="1099">
      <c r="A1099" t="s">
        <v>1617</v>
      </c>
    </row>
    <row r="1100">
      <c r="A1100" t="s">
        <v>1618</v>
      </c>
    </row>
    <row r="1101">
      <c r="A1101" t="s">
        <v>1619</v>
      </c>
    </row>
    <row r="1102">
      <c r="A1102" t="s">
        <v>1620</v>
      </c>
    </row>
    <row r="1103">
      <c r="A1103" t="s">
        <v>1621</v>
      </c>
    </row>
    <row r="1104">
      <c r="A1104" t="s">
        <v>1622</v>
      </c>
    </row>
    <row r="1105">
      <c r="A1105" t="s">
        <v>1623</v>
      </c>
    </row>
    <row r="1106">
      <c r="A1106" t="s">
        <v>1624</v>
      </c>
    </row>
    <row r="1107">
      <c r="A1107" t="s">
        <v>1625</v>
      </c>
    </row>
    <row r="1108">
      <c r="A1108" t="s">
        <v>1626</v>
      </c>
    </row>
    <row r="1109">
      <c r="A1109" t="s">
        <v>1627</v>
      </c>
    </row>
    <row r="1110">
      <c r="A1110" t="s">
        <v>1628</v>
      </c>
    </row>
    <row r="1111">
      <c r="A1111" t="s">
        <v>1629</v>
      </c>
    </row>
    <row r="1112">
      <c r="A1112" t="s">
        <v>1630</v>
      </c>
    </row>
    <row r="1113">
      <c r="A1113" t="s">
        <v>1631</v>
      </c>
    </row>
    <row r="1114">
      <c r="A1114" t="s">
        <v>1632</v>
      </c>
    </row>
    <row r="1115">
      <c r="A1115" t="s">
        <v>1633</v>
      </c>
    </row>
    <row r="1116">
      <c r="A1116" t="s">
        <v>1634</v>
      </c>
    </row>
    <row r="1117">
      <c r="A1117" t="s">
        <v>1635</v>
      </c>
    </row>
    <row r="1118">
      <c r="A1118" t="s">
        <v>1636</v>
      </c>
    </row>
    <row r="1119">
      <c r="A1119" t="s">
        <v>1637</v>
      </c>
    </row>
    <row r="1120">
      <c r="A1120" t="s">
        <v>1638</v>
      </c>
    </row>
    <row r="1121">
      <c r="A1121" t="s">
        <v>1639</v>
      </c>
    </row>
    <row r="1122">
      <c r="A1122" t="s">
        <v>1640</v>
      </c>
    </row>
    <row r="1123">
      <c r="A1123" t="s">
        <v>1641</v>
      </c>
    </row>
    <row r="1124">
      <c r="A1124" t="s">
        <v>1642</v>
      </c>
    </row>
    <row r="1125">
      <c r="A1125" t="s">
        <v>1643</v>
      </c>
    </row>
    <row r="1126">
      <c r="A1126" t="s">
        <v>1644</v>
      </c>
    </row>
    <row r="1127">
      <c r="A1127" t="s">
        <v>1645</v>
      </c>
    </row>
    <row r="1128">
      <c r="A1128" t="s">
        <v>1646</v>
      </c>
    </row>
    <row r="1129">
      <c r="A1129" t="s">
        <v>1647</v>
      </c>
    </row>
    <row r="1130">
      <c r="A1130" t="s">
        <v>1648</v>
      </c>
    </row>
    <row r="1131">
      <c r="A1131" t="s">
        <v>1649</v>
      </c>
    </row>
    <row r="1132">
      <c r="A1132" t="s">
        <v>1650</v>
      </c>
    </row>
    <row r="1133">
      <c r="A1133" t="s">
        <v>1651</v>
      </c>
    </row>
    <row r="1134">
      <c r="A1134" t="s">
        <v>1652</v>
      </c>
    </row>
    <row r="1135">
      <c r="A1135" t="s">
        <v>1653</v>
      </c>
    </row>
    <row r="1136">
      <c r="A1136" t="s">
        <v>1654</v>
      </c>
    </row>
    <row r="1137">
      <c r="A1137" t="s">
        <v>1655</v>
      </c>
    </row>
    <row r="1138">
      <c r="A1138" t="s">
        <v>1656</v>
      </c>
    </row>
    <row r="1139">
      <c r="A1139" t="s">
        <v>1657</v>
      </c>
    </row>
    <row r="1140">
      <c r="A1140" t="s">
        <v>1658</v>
      </c>
    </row>
    <row r="1141">
      <c r="A1141" t="s">
        <v>1659</v>
      </c>
    </row>
    <row r="1142">
      <c r="A1142" t="s">
        <v>1660</v>
      </c>
    </row>
    <row r="1143">
      <c r="A1143" t="s">
        <v>1661</v>
      </c>
    </row>
    <row r="1144">
      <c r="A1144" t="s">
        <v>1662</v>
      </c>
    </row>
    <row r="1145">
      <c r="A1145" t="s">
        <v>1663</v>
      </c>
    </row>
    <row r="1146">
      <c r="A1146" t="s">
        <v>1664</v>
      </c>
    </row>
    <row r="1147">
      <c r="A1147" t="s">
        <v>1665</v>
      </c>
    </row>
    <row r="1148">
      <c r="A1148" t="s">
        <v>1666</v>
      </c>
    </row>
    <row r="1149">
      <c r="A1149" t="s">
        <v>1667</v>
      </c>
    </row>
    <row r="1150">
      <c r="A1150" t="s">
        <v>1668</v>
      </c>
    </row>
    <row r="1151">
      <c r="A1151" t="s">
        <v>1669</v>
      </c>
    </row>
    <row r="1152">
      <c r="A1152" t="s">
        <v>1670</v>
      </c>
    </row>
    <row r="1153">
      <c r="A1153" t="s">
        <v>1671</v>
      </c>
    </row>
    <row r="1154">
      <c r="A1154" t="s">
        <v>1672</v>
      </c>
    </row>
    <row r="1155">
      <c r="A1155" t="s">
        <v>1673</v>
      </c>
    </row>
    <row r="1156">
      <c r="A1156" t="s">
        <v>1674</v>
      </c>
    </row>
    <row r="1157">
      <c r="A1157" t="s">
        <v>1675</v>
      </c>
    </row>
    <row r="1158">
      <c r="A1158" s="222" t="s">
        <v>1676</v>
      </c>
    </row>
    <row r="1159">
      <c r="A1159" t="s">
        <v>23</v>
      </c>
    </row>
    <row r="1160">
      <c r="A1160" t="s">
        <v>1677</v>
      </c>
    </row>
    <row r="1161">
      <c r="A1161" t="s">
        <v>1678</v>
      </c>
    </row>
    <row r="1162">
      <c r="A1162" t="s">
        <v>1679</v>
      </c>
    </row>
    <row r="1163">
      <c r="A1163" t="s">
        <v>1680</v>
      </c>
    </row>
    <row r="1164">
      <c r="A1164" t="s">
        <v>1681</v>
      </c>
    </row>
    <row r="1165">
      <c r="A1165" t="s">
        <v>1682</v>
      </c>
    </row>
    <row r="1166">
      <c r="A1166" t="s">
        <v>1683</v>
      </c>
    </row>
    <row r="1167">
      <c r="A1167" t="s">
        <v>1684</v>
      </c>
    </row>
    <row r="1168">
      <c r="A1168" t="s">
        <v>1685</v>
      </c>
    </row>
    <row r="1169">
      <c r="A1169" t="s">
        <v>1686</v>
      </c>
    </row>
    <row r="1170">
      <c r="A1170" t="s">
        <v>1687</v>
      </c>
    </row>
    <row r="1171">
      <c r="A1171" t="s">
        <v>1688</v>
      </c>
    </row>
    <row r="1172">
      <c r="A1172" t="s">
        <v>1689</v>
      </c>
    </row>
    <row r="1173">
      <c r="A1173" t="s">
        <v>1690</v>
      </c>
    </row>
    <row r="1174">
      <c r="A1174" t="s">
        <v>1691</v>
      </c>
    </row>
    <row r="1175">
      <c r="A1175" t="s">
        <v>1692</v>
      </c>
    </row>
    <row r="1176">
      <c r="A1176" t="s">
        <v>1693</v>
      </c>
    </row>
    <row r="1177">
      <c r="A1177" t="s">
        <v>1694</v>
      </c>
    </row>
    <row r="1178">
      <c r="A1178" t="s">
        <v>1695</v>
      </c>
    </row>
    <row r="1179">
      <c r="A1179" t="s">
        <v>1696</v>
      </c>
    </row>
    <row r="1180">
      <c r="A1180" t="s">
        <v>1697</v>
      </c>
    </row>
    <row r="1181">
      <c r="A1181" t="s">
        <v>1698</v>
      </c>
    </row>
    <row r="1182">
      <c r="A1182" t="s">
        <v>1699</v>
      </c>
    </row>
    <row r="1183">
      <c r="A1183" t="s">
        <v>1700</v>
      </c>
    </row>
    <row r="1184">
      <c r="A1184" t="s">
        <v>1701</v>
      </c>
    </row>
    <row r="1185">
      <c r="A1185" t="s">
        <v>1702</v>
      </c>
    </row>
    <row r="1186">
      <c r="A1186" t="s">
        <v>1703</v>
      </c>
    </row>
    <row r="1187">
      <c r="A1187" t="s">
        <v>1704</v>
      </c>
    </row>
    <row r="1188">
      <c r="A1188" t="s">
        <v>1705</v>
      </c>
    </row>
    <row r="1189">
      <c r="A1189" t="s">
        <v>197</v>
      </c>
    </row>
    <row r="1190">
      <c r="A1190" t="s">
        <v>1706</v>
      </c>
    </row>
    <row r="1191">
      <c r="A1191" t="s">
        <v>1707</v>
      </c>
    </row>
    <row r="1192">
      <c r="A1192" t="s">
        <v>1708</v>
      </c>
    </row>
    <row r="1193">
      <c r="A1193" t="s">
        <v>1709</v>
      </c>
    </row>
    <row r="1194">
      <c r="A1194" t="s">
        <v>1710</v>
      </c>
    </row>
    <row r="1195">
      <c r="A1195" t="s">
        <v>1711</v>
      </c>
    </row>
    <row r="1196">
      <c r="A1196" t="s">
        <v>1712</v>
      </c>
    </row>
    <row r="1197">
      <c r="A1197" t="s">
        <v>1713</v>
      </c>
    </row>
    <row r="1198">
      <c r="A1198" t="s">
        <v>1714</v>
      </c>
    </row>
    <row r="1199">
      <c r="A1199" t="s">
        <v>1715</v>
      </c>
    </row>
    <row r="1200">
      <c r="A1200" t="s">
        <v>1716</v>
      </c>
    </row>
    <row r="1201">
      <c r="A1201" t="s">
        <v>1717</v>
      </c>
    </row>
    <row r="1202">
      <c r="A1202" t="s">
        <v>1718</v>
      </c>
    </row>
    <row r="1203">
      <c r="A1203" t="s">
        <v>1719</v>
      </c>
    </row>
    <row r="1204">
      <c r="A1204" t="s">
        <v>1720</v>
      </c>
    </row>
    <row r="1205">
      <c r="A1205" t="s">
        <v>1721</v>
      </c>
    </row>
    <row r="1206">
      <c r="A1206" t="s">
        <v>1722</v>
      </c>
    </row>
    <row r="1207">
      <c r="A1207" t="s">
        <v>1723</v>
      </c>
    </row>
    <row r="1208">
      <c r="A1208" t="s">
        <v>1724</v>
      </c>
    </row>
    <row r="1209">
      <c r="A1209" t="s">
        <v>1725</v>
      </c>
    </row>
    <row r="1210">
      <c r="A1210" t="s">
        <v>1726</v>
      </c>
    </row>
    <row r="1211">
      <c r="A1211" t="s">
        <v>1727</v>
      </c>
    </row>
    <row r="1212">
      <c r="A1212" t="s">
        <v>1728</v>
      </c>
    </row>
    <row r="1213">
      <c r="A1213" t="s">
        <v>1729</v>
      </c>
    </row>
    <row r="1214">
      <c r="A1214" t="s">
        <v>1730</v>
      </c>
    </row>
    <row r="1215">
      <c r="A1215" t="s">
        <v>1731</v>
      </c>
    </row>
    <row r="1216">
      <c r="A1216" t="s">
        <v>1732</v>
      </c>
    </row>
    <row r="1217">
      <c r="A1217" t="s">
        <v>1733</v>
      </c>
    </row>
    <row r="1218">
      <c r="A1218" t="s">
        <v>1734</v>
      </c>
    </row>
    <row r="1219">
      <c r="A1219" t="s">
        <v>1735</v>
      </c>
    </row>
    <row r="1220">
      <c r="A1220" t="s">
        <v>1736</v>
      </c>
    </row>
    <row r="1221">
      <c r="A1221" t="s">
        <v>1737</v>
      </c>
    </row>
    <row r="1222">
      <c r="A1222" t="s">
        <v>1738</v>
      </c>
    </row>
    <row r="1223">
      <c r="A1223" t="s">
        <v>1739</v>
      </c>
    </row>
    <row r="1224">
      <c r="A1224" t="s">
        <v>1740</v>
      </c>
    </row>
    <row r="1225">
      <c r="A1225" t="s">
        <v>1741</v>
      </c>
    </row>
    <row r="1226">
      <c r="A1226" t="s">
        <v>1742</v>
      </c>
    </row>
    <row r="1227">
      <c r="A1227" t="s">
        <v>1743</v>
      </c>
    </row>
    <row r="1228">
      <c r="A1228" t="s">
        <v>1744</v>
      </c>
    </row>
    <row r="1229">
      <c r="A1229" t="s">
        <v>1745</v>
      </c>
    </row>
    <row r="1230">
      <c r="A1230" t="s">
        <v>1746</v>
      </c>
    </row>
    <row r="1231">
      <c r="A1231" t="s">
        <v>1747</v>
      </c>
    </row>
    <row r="1232">
      <c r="A1232" t="s">
        <v>1748</v>
      </c>
    </row>
    <row r="1233">
      <c r="A1233" t="s">
        <v>1749</v>
      </c>
    </row>
    <row r="1234">
      <c r="A1234" t="s">
        <v>1750</v>
      </c>
    </row>
    <row r="1235">
      <c r="A1235" t="s">
        <v>1751</v>
      </c>
    </row>
    <row r="1236">
      <c r="A1236" t="s">
        <v>1752</v>
      </c>
    </row>
    <row r="1237">
      <c r="A1237" t="s">
        <v>1753</v>
      </c>
    </row>
    <row r="1238">
      <c r="A1238" t="s">
        <v>1754</v>
      </c>
    </row>
    <row r="1239">
      <c r="A1239" t="s">
        <v>1755</v>
      </c>
    </row>
    <row r="1240">
      <c r="A1240" t="s">
        <v>1756</v>
      </c>
    </row>
    <row r="1241">
      <c r="A1241" t="s">
        <v>1757</v>
      </c>
    </row>
    <row r="1242">
      <c r="A1242" t="s">
        <v>1758</v>
      </c>
    </row>
    <row r="1243">
      <c r="A1243" t="s">
        <v>1759</v>
      </c>
    </row>
    <row r="1244">
      <c r="A1244" t="s">
        <v>1760</v>
      </c>
    </row>
    <row r="1245">
      <c r="A1245" t="s">
        <v>1761</v>
      </c>
    </row>
    <row r="1246">
      <c r="A1246" t="s">
        <v>1762</v>
      </c>
    </row>
    <row r="1247">
      <c r="A1247" t="s">
        <v>1763</v>
      </c>
    </row>
    <row r="1248">
      <c r="A1248" t="s">
        <v>1764</v>
      </c>
    </row>
    <row r="1249">
      <c r="A1249" t="s">
        <v>1765</v>
      </c>
    </row>
    <row r="1250">
      <c r="A1250" t="s">
        <v>1766</v>
      </c>
    </row>
    <row r="1251">
      <c r="A1251" t="s">
        <v>1767</v>
      </c>
    </row>
    <row r="1252">
      <c r="A1252" t="s">
        <v>1768</v>
      </c>
    </row>
    <row r="1253">
      <c r="A1253" t="s">
        <v>1769</v>
      </c>
    </row>
    <row r="1254">
      <c r="A1254" t="s">
        <v>1770</v>
      </c>
    </row>
    <row r="1255">
      <c r="A1255" t="s">
        <v>1771</v>
      </c>
    </row>
    <row r="1256">
      <c r="A1256" t="s">
        <v>1772</v>
      </c>
    </row>
    <row r="1257">
      <c r="A1257" t="s">
        <v>1773</v>
      </c>
    </row>
    <row r="1258">
      <c r="A1258" t="s">
        <v>1774</v>
      </c>
    </row>
    <row r="1259">
      <c r="A1259" t="s">
        <v>1775</v>
      </c>
    </row>
    <row r="1260">
      <c r="A1260" t="s">
        <v>1776</v>
      </c>
    </row>
    <row r="1261">
      <c r="A1261" t="s">
        <v>1777</v>
      </c>
    </row>
    <row r="1262">
      <c r="A1262" t="s">
        <v>1778</v>
      </c>
    </row>
    <row r="1263">
      <c r="A1263" t="s">
        <v>1779</v>
      </c>
    </row>
    <row r="1264">
      <c r="A1264" t="s">
        <v>1780</v>
      </c>
    </row>
    <row r="1265">
      <c r="A1265" t="s">
        <v>1781</v>
      </c>
    </row>
    <row r="1266">
      <c r="A1266" t="s">
        <v>1782</v>
      </c>
    </row>
    <row r="1267">
      <c r="A1267" t="s">
        <v>1783</v>
      </c>
    </row>
    <row r="1268">
      <c r="A1268" t="s">
        <v>1784</v>
      </c>
    </row>
    <row r="1269">
      <c r="A1269" t="s">
        <v>1785</v>
      </c>
    </row>
    <row r="1270">
      <c r="A1270" t="s">
        <v>1786</v>
      </c>
    </row>
    <row r="1271">
      <c r="A1271" t="s">
        <v>1787</v>
      </c>
    </row>
    <row r="1272">
      <c r="A1272" t="s">
        <v>1788</v>
      </c>
    </row>
    <row r="1273">
      <c r="A1273" t="s">
        <v>1789</v>
      </c>
    </row>
    <row r="1274">
      <c r="A1274" t="s">
        <v>1790</v>
      </c>
    </row>
    <row r="1275">
      <c r="A1275" t="s">
        <v>1791</v>
      </c>
    </row>
    <row r="1276">
      <c r="A1276" t="s">
        <v>1792</v>
      </c>
    </row>
    <row r="1277">
      <c r="A1277" t="s">
        <v>1793</v>
      </c>
    </row>
    <row r="1278">
      <c r="A1278" t="s">
        <v>1794</v>
      </c>
    </row>
    <row r="1279">
      <c r="A1279" t="s">
        <v>1795</v>
      </c>
    </row>
    <row r="1280">
      <c r="A1280" t="s">
        <v>1796</v>
      </c>
    </row>
    <row r="1281">
      <c r="A1281" t="s">
        <v>1797</v>
      </c>
    </row>
    <row r="1282">
      <c r="A1282" t="s">
        <v>1798</v>
      </c>
    </row>
    <row r="1283">
      <c r="A1283" t="s">
        <v>1799</v>
      </c>
    </row>
    <row r="1284">
      <c r="A1284" t="s">
        <v>1800</v>
      </c>
    </row>
    <row r="1285">
      <c r="A1285" t="s">
        <v>1801</v>
      </c>
    </row>
    <row r="1286">
      <c r="A1286" t="s">
        <v>1802</v>
      </c>
    </row>
    <row r="1287">
      <c r="A1287" t="s">
        <v>1803</v>
      </c>
    </row>
    <row r="1288">
      <c r="A1288" t="s">
        <v>1804</v>
      </c>
    </row>
    <row r="1289">
      <c r="A1289" t="s">
        <v>1805</v>
      </c>
    </row>
    <row r="1290">
      <c r="A1290" t="s">
        <v>1806</v>
      </c>
    </row>
    <row r="1291">
      <c r="A1291" t="s">
        <v>1807</v>
      </c>
    </row>
    <row r="1292">
      <c r="A1292" t="s">
        <v>1808</v>
      </c>
    </row>
    <row r="1293">
      <c r="A1293" t="s">
        <v>1809</v>
      </c>
    </row>
    <row r="1294">
      <c r="A1294" t="s">
        <v>1810</v>
      </c>
    </row>
    <row r="1295">
      <c r="A1295" t="s">
        <v>1811</v>
      </c>
    </row>
    <row r="1296">
      <c r="A1296" t="s">
        <v>1812</v>
      </c>
    </row>
    <row r="1297">
      <c r="A1297" t="s">
        <v>96</v>
      </c>
    </row>
    <row r="1298">
      <c r="A1298" t="s">
        <v>1813</v>
      </c>
    </row>
    <row r="1299">
      <c r="A1299" t="s">
        <v>1814</v>
      </c>
    </row>
    <row r="1300">
      <c r="A1300" t="s">
        <v>1815</v>
      </c>
    </row>
    <row r="1301">
      <c r="A1301" t="s">
        <v>1816</v>
      </c>
    </row>
    <row r="1302">
      <c r="A1302" t="s">
        <v>1817</v>
      </c>
    </row>
    <row r="1303">
      <c r="A1303" t="s">
        <v>1818</v>
      </c>
    </row>
    <row r="1304">
      <c r="A1304" t="s">
        <v>1819</v>
      </c>
    </row>
    <row r="1305">
      <c r="A1305" t="s">
        <v>1820</v>
      </c>
    </row>
    <row r="1306">
      <c r="A1306" t="s">
        <v>1821</v>
      </c>
    </row>
    <row r="1307">
      <c r="A1307" t="s">
        <v>1822</v>
      </c>
    </row>
    <row r="1308">
      <c r="A1308" t="s">
        <v>1823</v>
      </c>
    </row>
    <row r="1309">
      <c r="A1309" t="s">
        <v>1824</v>
      </c>
    </row>
    <row r="1310">
      <c r="A1310" t="s">
        <v>1825</v>
      </c>
    </row>
    <row r="1311">
      <c r="A1311" t="s">
        <v>1826</v>
      </c>
    </row>
    <row r="1312">
      <c r="A1312" t="s">
        <v>1827</v>
      </c>
    </row>
    <row r="1313">
      <c r="A1313" t="s">
        <v>1828</v>
      </c>
    </row>
    <row r="1314">
      <c r="A1314" t="s">
        <v>1829</v>
      </c>
    </row>
    <row r="1315">
      <c r="A1315" t="s">
        <v>1830</v>
      </c>
    </row>
    <row r="1316">
      <c r="A1316" t="s">
        <v>1831</v>
      </c>
    </row>
    <row r="1317">
      <c r="A1317" t="s">
        <v>1832</v>
      </c>
    </row>
    <row r="1318">
      <c r="A1318" t="s">
        <v>1833</v>
      </c>
    </row>
    <row r="1319">
      <c r="A1319" t="s">
        <v>1834</v>
      </c>
    </row>
    <row r="1320">
      <c r="A1320" t="s">
        <v>1835</v>
      </c>
    </row>
    <row r="1321">
      <c r="A1321" t="s">
        <v>1836</v>
      </c>
    </row>
    <row r="1322">
      <c r="A1322" t="s">
        <v>1837</v>
      </c>
    </row>
    <row r="1323">
      <c r="A1323" t="s">
        <v>1838</v>
      </c>
    </row>
    <row r="1324">
      <c r="A1324" t="s">
        <v>1839</v>
      </c>
    </row>
    <row r="1325">
      <c r="A1325" t="s">
        <v>1840</v>
      </c>
    </row>
    <row r="1326">
      <c r="A1326" t="s">
        <v>1841</v>
      </c>
    </row>
    <row r="1327">
      <c r="A1327" t="s">
        <v>1842</v>
      </c>
    </row>
    <row r="1328">
      <c r="A1328" t="s">
        <v>1843</v>
      </c>
    </row>
    <row r="1329">
      <c r="A1329" t="s">
        <v>1844</v>
      </c>
    </row>
    <row r="1330">
      <c r="A1330" t="s">
        <v>1845</v>
      </c>
    </row>
    <row r="1331">
      <c r="A1331" t="s">
        <v>1846</v>
      </c>
    </row>
    <row r="1332">
      <c r="A1332" t="s">
        <v>1847</v>
      </c>
    </row>
    <row r="1333">
      <c r="A1333" t="s">
        <v>1848</v>
      </c>
    </row>
    <row r="1334">
      <c r="A1334" t="s">
        <v>1849</v>
      </c>
    </row>
    <row r="1335">
      <c r="A1335" t="s">
        <v>1850</v>
      </c>
    </row>
    <row r="1336">
      <c r="A1336" t="s">
        <v>1851</v>
      </c>
    </row>
    <row r="1337">
      <c r="A1337" t="s">
        <v>1852</v>
      </c>
    </row>
    <row r="1338">
      <c r="A1338" t="s">
        <v>1853</v>
      </c>
    </row>
    <row r="1339">
      <c r="A1339" t="s">
        <v>1854</v>
      </c>
    </row>
    <row r="1340">
      <c r="A1340" t="s">
        <v>1855</v>
      </c>
    </row>
    <row r="1341">
      <c r="A1341" t="s">
        <v>1856</v>
      </c>
    </row>
    <row r="1342">
      <c r="A1342" t="s">
        <v>1857</v>
      </c>
    </row>
    <row r="1343">
      <c r="A1343" t="s">
        <v>1858</v>
      </c>
    </row>
    <row r="1344">
      <c r="A1344" t="s">
        <v>1859</v>
      </c>
    </row>
    <row r="1345">
      <c r="A1345" t="s">
        <v>1860</v>
      </c>
    </row>
    <row r="1346">
      <c r="A1346" t="s">
        <v>1861</v>
      </c>
    </row>
    <row r="1347">
      <c r="A1347" t="s">
        <v>1862</v>
      </c>
    </row>
    <row r="1348">
      <c r="A1348" t="s">
        <v>1863</v>
      </c>
    </row>
    <row r="1349">
      <c r="A1349" t="s">
        <v>1864</v>
      </c>
    </row>
    <row r="1350">
      <c r="A1350" t="s">
        <v>1865</v>
      </c>
    </row>
    <row r="1351">
      <c r="A1351" t="s">
        <v>1866</v>
      </c>
    </row>
    <row r="1352">
      <c r="A1352" t="s">
        <v>1867</v>
      </c>
    </row>
    <row r="1353">
      <c r="A1353" t="s">
        <v>1868</v>
      </c>
    </row>
    <row r="1354">
      <c r="A1354" t="s">
        <v>1869</v>
      </c>
    </row>
    <row r="1355">
      <c r="A1355" t="s">
        <v>1870</v>
      </c>
    </row>
    <row r="1356">
      <c r="A1356" t="s">
        <v>1871</v>
      </c>
    </row>
    <row r="1357">
      <c r="A1357" t="s">
        <v>1872</v>
      </c>
    </row>
    <row r="1358">
      <c r="A1358" t="s">
        <v>1873</v>
      </c>
    </row>
    <row r="1359">
      <c r="A1359" t="s">
        <v>1874</v>
      </c>
    </row>
    <row r="1360">
      <c r="A1360" t="s">
        <v>1875</v>
      </c>
    </row>
    <row r="1361">
      <c r="A1361" t="s">
        <v>1876</v>
      </c>
    </row>
    <row r="1362">
      <c r="A1362" t="s">
        <v>1877</v>
      </c>
    </row>
    <row r="1363">
      <c r="A1363" t="s">
        <v>1878</v>
      </c>
    </row>
    <row r="1364">
      <c r="A1364" t="s">
        <v>1879</v>
      </c>
    </row>
    <row r="1365">
      <c r="A1365" t="s">
        <v>1880</v>
      </c>
    </row>
    <row r="1366">
      <c r="A1366" t="s">
        <v>1881</v>
      </c>
    </row>
    <row r="1367">
      <c r="A1367" t="s">
        <v>1882</v>
      </c>
    </row>
    <row r="1368">
      <c r="A1368" t="s">
        <v>1883</v>
      </c>
    </row>
    <row r="1369">
      <c r="A1369" t="s">
        <v>1884</v>
      </c>
    </row>
    <row r="1370">
      <c r="A1370" t="s">
        <v>1885</v>
      </c>
    </row>
    <row r="1371">
      <c r="A1371" t="s">
        <v>1886</v>
      </c>
    </row>
    <row r="1372">
      <c r="A1372" t="s">
        <v>1887</v>
      </c>
    </row>
    <row r="1373">
      <c r="A1373" t="s">
        <v>1888</v>
      </c>
    </row>
    <row r="1374">
      <c r="A1374" t="s">
        <v>1889</v>
      </c>
    </row>
    <row r="1375">
      <c r="A1375" t="s">
        <v>1890</v>
      </c>
    </row>
    <row r="1376">
      <c r="A1376" t="s">
        <v>1891</v>
      </c>
    </row>
    <row r="1377">
      <c r="A1377" t="s">
        <v>1892</v>
      </c>
    </row>
    <row r="1378">
      <c r="A1378" t="s">
        <v>1893</v>
      </c>
    </row>
    <row r="1379">
      <c r="A1379" t="s">
        <v>1894</v>
      </c>
    </row>
    <row r="1380">
      <c r="A1380" t="s">
        <v>1895</v>
      </c>
    </row>
    <row r="1381">
      <c r="A1381" t="s">
        <v>1896</v>
      </c>
    </row>
    <row r="1382">
      <c r="A1382" t="s">
        <v>1897</v>
      </c>
    </row>
    <row r="1383">
      <c r="A1383" t="s">
        <v>1898</v>
      </c>
    </row>
    <row r="1384">
      <c r="A1384" t="s">
        <v>1899</v>
      </c>
    </row>
    <row r="1385">
      <c r="A1385" t="s">
        <v>1900</v>
      </c>
    </row>
    <row r="1386">
      <c r="A1386" t="s">
        <v>1901</v>
      </c>
    </row>
    <row r="1387">
      <c r="A1387" t="s">
        <v>1902</v>
      </c>
    </row>
    <row r="1388">
      <c r="A1388" t="s">
        <v>1903</v>
      </c>
    </row>
    <row r="1389">
      <c r="A1389" t="s">
        <v>1904</v>
      </c>
    </row>
    <row r="1390">
      <c r="A1390" t="s">
        <v>1905</v>
      </c>
    </row>
    <row r="1391">
      <c r="A1391" t="s">
        <v>1906</v>
      </c>
    </row>
    <row r="1392">
      <c r="A1392" t="s">
        <v>1907</v>
      </c>
    </row>
    <row r="1393">
      <c r="A1393" t="s">
        <v>1908</v>
      </c>
    </row>
    <row r="1394">
      <c r="A1394" t="s">
        <v>1909</v>
      </c>
    </row>
    <row r="1395">
      <c r="A1395" t="s">
        <v>1910</v>
      </c>
    </row>
    <row r="1396">
      <c r="A1396" t="s">
        <v>1911</v>
      </c>
    </row>
    <row r="1397">
      <c r="A1397" t="s">
        <v>1912</v>
      </c>
    </row>
    <row r="1398">
      <c r="A1398" t="s">
        <v>1913</v>
      </c>
    </row>
    <row r="1399">
      <c r="A1399" t="s">
        <v>1914</v>
      </c>
    </row>
    <row r="1400">
      <c r="A1400" t="s">
        <v>1915</v>
      </c>
    </row>
    <row r="1401">
      <c r="A1401" t="s">
        <v>1916</v>
      </c>
    </row>
    <row r="1402">
      <c r="A1402" t="s">
        <v>1917</v>
      </c>
    </row>
    <row r="1403">
      <c r="A1403" t="s">
        <v>1918</v>
      </c>
    </row>
    <row r="1404">
      <c r="A1404" t="s">
        <v>1919</v>
      </c>
    </row>
    <row r="1405">
      <c r="A1405" t="s">
        <v>1920</v>
      </c>
    </row>
    <row r="1406">
      <c r="A1406" t="s">
        <v>1921</v>
      </c>
    </row>
    <row r="1407">
      <c r="A1407" t="s">
        <v>1922</v>
      </c>
    </row>
    <row r="1408">
      <c r="A1408" t="s">
        <v>1923</v>
      </c>
    </row>
    <row r="1409">
      <c r="A1409" t="s">
        <v>1924</v>
      </c>
    </row>
    <row r="1410">
      <c r="A1410" t="s">
        <v>1925</v>
      </c>
    </row>
    <row r="1411">
      <c r="A1411" t="s">
        <v>1926</v>
      </c>
    </row>
    <row r="1412">
      <c r="A1412" t="s">
        <v>1927</v>
      </c>
    </row>
    <row r="1413">
      <c r="A1413" t="s">
        <v>1928</v>
      </c>
    </row>
    <row r="1414">
      <c r="A1414" t="s">
        <v>1929</v>
      </c>
    </row>
    <row r="1415">
      <c r="A1415" t="s">
        <v>1930</v>
      </c>
    </row>
    <row r="1416">
      <c r="A1416" t="s">
        <v>1931</v>
      </c>
    </row>
    <row r="1417">
      <c r="A1417" t="s">
        <v>1932</v>
      </c>
    </row>
    <row r="1418">
      <c r="A1418" t="s">
        <v>1933</v>
      </c>
    </row>
    <row r="1419">
      <c r="A1419" t="s">
        <v>1934</v>
      </c>
    </row>
    <row r="1420">
      <c r="A1420" t="s">
        <v>1935</v>
      </c>
    </row>
    <row r="1421">
      <c r="A1421" t="s">
        <v>1936</v>
      </c>
    </row>
    <row r="1422">
      <c r="A1422" t="s">
        <v>1937</v>
      </c>
    </row>
    <row r="1423">
      <c r="A1423" t="s">
        <v>1938</v>
      </c>
    </row>
    <row r="1424">
      <c r="A1424" t="s">
        <v>1939</v>
      </c>
    </row>
    <row r="1425">
      <c r="A1425" t="s">
        <v>1940</v>
      </c>
    </row>
    <row r="1426">
      <c r="A1426" t="s">
        <v>1941</v>
      </c>
    </row>
    <row r="1427">
      <c r="A1427" t="s">
        <v>1942</v>
      </c>
    </row>
    <row r="1428">
      <c r="A1428" t="s">
        <v>1943</v>
      </c>
    </row>
    <row r="1429">
      <c r="A1429" t="s">
        <v>1944</v>
      </c>
    </row>
    <row r="1430">
      <c r="A1430" t="s">
        <v>1945</v>
      </c>
    </row>
    <row r="1431">
      <c r="A1431" t="s">
        <v>1946</v>
      </c>
    </row>
    <row r="1432">
      <c r="A1432" t="s">
        <v>1947</v>
      </c>
    </row>
    <row r="1433">
      <c r="A1433" t="s">
        <v>1948</v>
      </c>
    </row>
    <row r="1434">
      <c r="A1434" t="s">
        <v>1949</v>
      </c>
    </row>
    <row r="1435">
      <c r="A1435" t="s">
        <v>1950</v>
      </c>
    </row>
    <row r="1436">
      <c r="A1436" t="s">
        <v>1951</v>
      </c>
    </row>
    <row r="1437">
      <c r="A1437" t="s">
        <v>1952</v>
      </c>
    </row>
    <row r="1438">
      <c r="A1438" t="s">
        <v>1953</v>
      </c>
    </row>
    <row r="1439">
      <c r="A1439" t="s">
        <v>1954</v>
      </c>
    </row>
    <row r="1440">
      <c r="A1440" t="s">
        <v>1955</v>
      </c>
    </row>
    <row r="1441">
      <c r="A1441" t="s">
        <v>1956</v>
      </c>
    </row>
    <row r="1442">
      <c r="A1442" t="s">
        <v>1957</v>
      </c>
    </row>
    <row r="1443">
      <c r="A1443" t="s">
        <v>1958</v>
      </c>
    </row>
    <row r="1444">
      <c r="A1444" t="s">
        <v>1959</v>
      </c>
    </row>
    <row r="1445">
      <c r="A1445" t="s">
        <v>1960</v>
      </c>
    </row>
    <row r="1446">
      <c r="A1446" t="s">
        <v>1961</v>
      </c>
    </row>
    <row r="1447">
      <c r="A1447" t="s">
        <v>1962</v>
      </c>
    </row>
    <row r="1448">
      <c r="A1448" t="s">
        <v>1963</v>
      </c>
    </row>
    <row r="1449">
      <c r="A1449" t="s">
        <v>1964</v>
      </c>
    </row>
    <row r="1450">
      <c r="A1450" t="s">
        <v>1965</v>
      </c>
    </row>
    <row r="1451">
      <c r="A1451" t="s">
        <v>1966</v>
      </c>
    </row>
    <row r="1452">
      <c r="A1452" t="s">
        <v>1967</v>
      </c>
    </row>
    <row r="1453">
      <c r="A1453" t="s">
        <v>1968</v>
      </c>
    </row>
    <row r="1454">
      <c r="A1454" t="s">
        <v>1969</v>
      </c>
    </row>
    <row r="1455">
      <c r="A1455" t="s">
        <v>1970</v>
      </c>
    </row>
    <row r="1456">
      <c r="A1456" t="s">
        <v>1971</v>
      </c>
    </row>
    <row r="1457">
      <c r="A1457" t="s">
        <v>1972</v>
      </c>
    </row>
    <row r="1458">
      <c r="A1458" t="s">
        <v>1973</v>
      </c>
    </row>
    <row r="1459">
      <c r="A1459" t="s">
        <v>1974</v>
      </c>
    </row>
    <row r="1460">
      <c r="A1460" t="s">
        <v>1975</v>
      </c>
    </row>
    <row r="1461">
      <c r="A1461" t="s">
        <v>1976</v>
      </c>
    </row>
    <row r="1462">
      <c r="A1462" t="s">
        <v>1977</v>
      </c>
    </row>
    <row r="1463">
      <c r="A1463" t="s">
        <v>1978</v>
      </c>
    </row>
    <row r="1464">
      <c r="A1464" t="s">
        <v>1979</v>
      </c>
    </row>
    <row r="1465">
      <c r="A1465" t="s">
        <v>1980</v>
      </c>
    </row>
    <row r="1466">
      <c r="A1466" t="s">
        <v>1981</v>
      </c>
    </row>
    <row r="1467">
      <c r="A1467" t="s">
        <v>1982</v>
      </c>
    </row>
    <row r="1468">
      <c r="A1468" t="s">
        <v>1983</v>
      </c>
    </row>
    <row r="1469">
      <c r="A1469" t="s">
        <v>1984</v>
      </c>
    </row>
    <row r="1470">
      <c r="A1470" t="s">
        <v>1985</v>
      </c>
    </row>
    <row r="1471">
      <c r="A1471" t="s">
        <v>1986</v>
      </c>
    </row>
    <row r="1472">
      <c r="A1472" t="s">
        <v>1987</v>
      </c>
    </row>
    <row r="1473">
      <c r="A1473" t="s">
        <v>1988</v>
      </c>
    </row>
    <row r="1474">
      <c r="A1474" t="s">
        <v>1989</v>
      </c>
    </row>
    <row r="1475">
      <c r="A1475" t="s">
        <v>1990</v>
      </c>
    </row>
    <row r="1476">
      <c r="A1476" t="s">
        <v>1991</v>
      </c>
    </row>
    <row r="1477">
      <c r="A1477" t="s">
        <v>1992</v>
      </c>
    </row>
    <row r="1478">
      <c r="A1478" t="s">
        <v>1993</v>
      </c>
    </row>
    <row r="1479">
      <c r="A1479" t="s">
        <v>1994</v>
      </c>
    </row>
    <row r="1480">
      <c r="A1480" t="s">
        <v>1995</v>
      </c>
    </row>
    <row r="1481">
      <c r="A1481" t="s">
        <v>1996</v>
      </c>
    </row>
    <row r="1482">
      <c r="A1482" t="s">
        <v>1997</v>
      </c>
    </row>
    <row r="1483">
      <c r="A1483" t="s">
        <v>1998</v>
      </c>
    </row>
    <row r="1484">
      <c r="A1484" t="s">
        <v>1999</v>
      </c>
    </row>
    <row r="1485">
      <c r="A1485" t="s">
        <v>2000</v>
      </c>
    </row>
    <row r="1486">
      <c r="A1486" t="s">
        <v>2001</v>
      </c>
    </row>
    <row r="1487">
      <c r="A1487" t="s">
        <v>2002</v>
      </c>
    </row>
    <row r="1488">
      <c r="A1488" t="s">
        <v>2003</v>
      </c>
    </row>
    <row r="1489">
      <c r="A1489" t="s">
        <v>2004</v>
      </c>
    </row>
    <row r="1490">
      <c r="A1490" t="s">
        <v>2005</v>
      </c>
    </row>
    <row r="1491">
      <c r="A1491" t="s">
        <v>2006</v>
      </c>
    </row>
    <row r="1492">
      <c r="A1492" t="s">
        <v>2007</v>
      </c>
    </row>
    <row r="1493">
      <c r="A1493" t="s">
        <v>2008</v>
      </c>
    </row>
    <row r="1494">
      <c r="A1494" t="s">
        <v>2009</v>
      </c>
    </row>
    <row r="1495">
      <c r="A1495" t="s">
        <v>2010</v>
      </c>
    </row>
    <row r="1496">
      <c r="A1496" t="s">
        <v>2011</v>
      </c>
    </row>
    <row r="1497">
      <c r="A1497" t="s">
        <v>2012</v>
      </c>
    </row>
    <row r="1498">
      <c r="A1498" t="s">
        <v>2013</v>
      </c>
    </row>
    <row r="1499">
      <c r="A1499" t="s">
        <v>2014</v>
      </c>
    </row>
    <row r="1500">
      <c r="A1500" t="s">
        <v>2015</v>
      </c>
    </row>
    <row r="1501">
      <c r="A1501" t="s">
        <v>2016</v>
      </c>
    </row>
    <row r="1502">
      <c r="A1502" t="s">
        <v>2017</v>
      </c>
    </row>
    <row r="1503">
      <c r="A1503" t="s">
        <v>2018</v>
      </c>
    </row>
    <row r="1504">
      <c r="A1504" t="s">
        <v>2019</v>
      </c>
    </row>
    <row r="1505">
      <c r="A1505" t="s">
        <v>2020</v>
      </c>
    </row>
    <row r="1506">
      <c r="A1506" t="s">
        <v>2021</v>
      </c>
    </row>
    <row r="1507">
      <c r="A1507" t="s">
        <v>2022</v>
      </c>
    </row>
    <row r="1508">
      <c r="A1508" t="s">
        <v>2023</v>
      </c>
    </row>
    <row r="1509">
      <c r="A1509" t="s">
        <v>2024</v>
      </c>
    </row>
    <row r="1510">
      <c r="A1510" t="s">
        <v>2025</v>
      </c>
    </row>
    <row r="1511">
      <c r="A1511" t="s">
        <v>2026</v>
      </c>
    </row>
    <row r="1512">
      <c r="A1512" t="s">
        <v>2027</v>
      </c>
    </row>
    <row r="1513">
      <c r="A1513" t="s">
        <v>2028</v>
      </c>
    </row>
    <row r="1514">
      <c r="A1514" t="s">
        <v>2029</v>
      </c>
    </row>
    <row r="1515">
      <c r="A1515" t="s">
        <v>2030</v>
      </c>
    </row>
    <row r="1516">
      <c r="A1516" t="s">
        <v>2031</v>
      </c>
    </row>
    <row r="1517">
      <c r="A1517" t="s">
        <v>2032</v>
      </c>
    </row>
    <row r="1518">
      <c r="A1518" t="s">
        <v>2033</v>
      </c>
    </row>
    <row r="1519">
      <c r="A1519" t="s">
        <v>2034</v>
      </c>
    </row>
    <row r="1520">
      <c r="A1520" t="s">
        <v>110</v>
      </c>
    </row>
    <row r="1521">
      <c r="A1521" t="s">
        <v>2035</v>
      </c>
    </row>
    <row r="1522">
      <c r="A1522" t="s">
        <v>2036</v>
      </c>
    </row>
    <row r="1523">
      <c r="A1523" t="s">
        <v>2037</v>
      </c>
    </row>
    <row r="1524">
      <c r="A1524" t="s">
        <v>2038</v>
      </c>
    </row>
    <row r="1525">
      <c r="A1525" t="s">
        <v>2039</v>
      </c>
    </row>
    <row r="1526">
      <c r="A1526" t="s">
        <v>2040</v>
      </c>
    </row>
    <row r="1527">
      <c r="A1527" t="s">
        <v>2041</v>
      </c>
    </row>
    <row r="1528">
      <c r="A1528" t="s">
        <v>2042</v>
      </c>
    </row>
    <row r="1529">
      <c r="A1529" t="s">
        <v>2043</v>
      </c>
    </row>
    <row r="1530">
      <c r="A1530" t="s">
        <v>2044</v>
      </c>
    </row>
    <row r="1531">
      <c r="A1531" t="s">
        <v>2045</v>
      </c>
    </row>
    <row r="1532">
      <c r="A1532" t="s">
        <v>2046</v>
      </c>
    </row>
    <row r="1533">
      <c r="A1533" t="s">
        <v>2047</v>
      </c>
    </row>
    <row r="1534">
      <c r="A1534" t="s">
        <v>2048</v>
      </c>
    </row>
    <row r="1535">
      <c r="A1535" t="s">
        <v>2049</v>
      </c>
    </row>
    <row r="1536">
      <c r="A1536" t="s">
        <v>2050</v>
      </c>
    </row>
    <row r="1537">
      <c r="A1537" t="s">
        <v>2051</v>
      </c>
    </row>
    <row r="1538">
      <c r="A1538" t="s">
        <v>2052</v>
      </c>
    </row>
    <row r="1539">
      <c r="A1539" t="s">
        <v>2053</v>
      </c>
    </row>
    <row r="1540">
      <c r="A1540" t="s">
        <v>2054</v>
      </c>
    </row>
    <row r="1541">
      <c r="A1541" t="s">
        <v>2055</v>
      </c>
    </row>
    <row r="1542">
      <c r="A1542" t="s">
        <v>2056</v>
      </c>
    </row>
    <row r="1543">
      <c r="A1543" s="222" t="s">
        <v>2057</v>
      </c>
    </row>
    <row r="1544">
      <c r="A1544" s="222" t="s">
        <v>2058</v>
      </c>
    </row>
    <row r="1545">
      <c r="A1545" t="s">
        <v>109</v>
      </c>
    </row>
    <row r="1546">
      <c r="A1546" t="s">
        <v>99</v>
      </c>
    </row>
    <row r="1547">
      <c r="A1547" t="s">
        <v>2059</v>
      </c>
    </row>
    <row r="1548">
      <c r="A1548" t="s">
        <v>2060</v>
      </c>
    </row>
    <row r="1549">
      <c r="A1549" t="s">
        <v>2061</v>
      </c>
    </row>
    <row r="1550">
      <c r="A1550" t="s">
        <v>2062</v>
      </c>
    </row>
    <row r="1551">
      <c r="A1551" t="s">
        <v>2063</v>
      </c>
    </row>
    <row r="1552">
      <c r="A1552" t="s">
        <v>2064</v>
      </c>
    </row>
    <row r="1553">
      <c r="A1553" t="s">
        <v>2065</v>
      </c>
    </row>
    <row r="1554">
      <c r="A1554" t="s">
        <v>2066</v>
      </c>
    </row>
    <row r="1555">
      <c r="A1555" t="s">
        <v>2067</v>
      </c>
    </row>
    <row r="1556">
      <c r="A1556" t="s">
        <v>2068</v>
      </c>
    </row>
    <row r="1557">
      <c r="A1557" t="s">
        <v>2069</v>
      </c>
    </row>
    <row r="1558">
      <c r="A1558" t="s">
        <v>2070</v>
      </c>
    </row>
    <row r="1559">
      <c r="A1559" t="s">
        <v>2071</v>
      </c>
    </row>
    <row r="1560">
      <c r="A1560" t="s">
        <v>2072</v>
      </c>
    </row>
    <row r="1561">
      <c r="A1561" t="s">
        <v>2073</v>
      </c>
    </row>
    <row r="1562">
      <c r="A1562" t="s">
        <v>2074</v>
      </c>
    </row>
    <row r="1563">
      <c r="A1563" t="s">
        <v>2075</v>
      </c>
    </row>
    <row r="1564">
      <c r="A1564" t="s">
        <v>2076</v>
      </c>
    </row>
    <row r="1565">
      <c r="A1565" t="s">
        <v>2077</v>
      </c>
    </row>
    <row r="1566">
      <c r="A1566" t="s">
        <v>2078</v>
      </c>
    </row>
    <row r="1567">
      <c r="A1567" t="s">
        <v>2079</v>
      </c>
    </row>
    <row r="1568">
      <c r="A1568" t="s">
        <v>2080</v>
      </c>
    </row>
    <row r="1569">
      <c r="A1569" t="s">
        <v>2081</v>
      </c>
    </row>
    <row r="1570">
      <c r="A1570" t="s">
        <v>2082</v>
      </c>
    </row>
    <row r="1571">
      <c r="A1571" t="s">
        <v>2083</v>
      </c>
    </row>
    <row r="1572">
      <c r="A1572" t="s">
        <v>2084</v>
      </c>
    </row>
    <row r="1573">
      <c r="A1573" t="s">
        <v>2085</v>
      </c>
    </row>
    <row r="1574">
      <c r="A1574" t="s">
        <v>2086</v>
      </c>
    </row>
    <row r="1575">
      <c r="A1575" t="s">
        <v>2087</v>
      </c>
    </row>
    <row r="1576">
      <c r="A1576" t="s">
        <v>2088</v>
      </c>
    </row>
    <row r="1577">
      <c r="A1577" t="s">
        <v>2089</v>
      </c>
    </row>
    <row r="1578">
      <c r="A1578" t="s">
        <v>2090</v>
      </c>
    </row>
    <row r="1579">
      <c r="A1579" t="s">
        <v>2091</v>
      </c>
    </row>
    <row r="1580">
      <c r="A1580" t="s">
        <v>2092</v>
      </c>
    </row>
    <row r="1581">
      <c r="A1581" t="s">
        <v>2093</v>
      </c>
    </row>
    <row r="1582">
      <c r="A1582" t="s">
        <v>2094</v>
      </c>
    </row>
    <row r="1583">
      <c r="A1583" t="s">
        <v>2095</v>
      </c>
    </row>
    <row r="1584">
      <c r="A1584" t="s">
        <v>2096</v>
      </c>
    </row>
    <row r="1585">
      <c r="A1585" t="s">
        <v>2097</v>
      </c>
    </row>
    <row r="1586">
      <c r="A1586" t="s">
        <v>2098</v>
      </c>
    </row>
    <row r="1587">
      <c r="A1587" t="s">
        <v>2099</v>
      </c>
    </row>
    <row r="1588">
      <c r="A1588" t="s">
        <v>2100</v>
      </c>
    </row>
    <row r="1589">
      <c r="A1589" t="s">
        <v>2101</v>
      </c>
    </row>
    <row r="1590">
      <c r="A1590" t="s">
        <v>2102</v>
      </c>
    </row>
    <row r="1591">
      <c r="A1591" t="s">
        <v>2103</v>
      </c>
    </row>
    <row r="1592">
      <c r="A1592" t="s">
        <v>2104</v>
      </c>
    </row>
    <row r="1593">
      <c r="A1593" t="s">
        <v>2105</v>
      </c>
    </row>
    <row r="1594">
      <c r="A1594" t="s">
        <v>2106</v>
      </c>
    </row>
    <row r="1595">
      <c r="A1595" t="s">
        <v>2107</v>
      </c>
    </row>
    <row r="1596">
      <c r="A1596" t="s">
        <v>2108</v>
      </c>
    </row>
    <row r="1597">
      <c r="A1597" t="s">
        <v>2109</v>
      </c>
    </row>
    <row r="1598">
      <c r="A1598" t="s">
        <v>2110</v>
      </c>
    </row>
    <row r="1599">
      <c r="A1599" t="s">
        <v>2111</v>
      </c>
    </row>
    <row r="1600">
      <c r="A1600" t="s">
        <v>2112</v>
      </c>
    </row>
    <row r="1601">
      <c r="A1601" t="s">
        <v>2113</v>
      </c>
    </row>
    <row r="1602">
      <c r="A1602" t="s">
        <v>2114</v>
      </c>
    </row>
    <row r="1603">
      <c r="A1603" t="s">
        <v>2115</v>
      </c>
    </row>
    <row r="1604">
      <c r="A1604" t="s">
        <v>2116</v>
      </c>
    </row>
    <row r="1605">
      <c r="A1605" t="s">
        <v>2117</v>
      </c>
    </row>
    <row r="1606">
      <c r="A1606" t="s">
        <v>2118</v>
      </c>
    </row>
    <row r="1607">
      <c r="A1607" t="s">
        <v>2119</v>
      </c>
    </row>
    <row r="1608">
      <c r="A1608" t="s">
        <v>2120</v>
      </c>
    </row>
    <row r="1609">
      <c r="A1609" t="s">
        <v>2121</v>
      </c>
    </row>
    <row r="1610">
      <c r="A1610" t="s">
        <v>2122</v>
      </c>
    </row>
    <row r="1611">
      <c r="A1611" t="s">
        <v>2123</v>
      </c>
    </row>
    <row r="1612">
      <c r="A1612" t="s">
        <v>2124</v>
      </c>
    </row>
    <row r="1613">
      <c r="A1613" t="s">
        <v>2125</v>
      </c>
    </row>
    <row r="1614">
      <c r="A1614" t="s">
        <v>2126</v>
      </c>
    </row>
    <row r="1615">
      <c r="A1615" t="s">
        <v>2127</v>
      </c>
    </row>
    <row r="1616">
      <c r="A1616" t="s">
        <v>2128</v>
      </c>
    </row>
    <row r="1617">
      <c r="A1617" t="s">
        <v>2129</v>
      </c>
    </row>
    <row r="1618">
      <c r="A1618" t="s">
        <v>2130</v>
      </c>
    </row>
    <row r="1619">
      <c r="A1619" t="s">
        <v>2131</v>
      </c>
    </row>
    <row r="1620">
      <c r="A1620" t="s">
        <v>2132</v>
      </c>
    </row>
    <row r="1621">
      <c r="A1621" t="s">
        <v>2133</v>
      </c>
    </row>
    <row r="1622">
      <c r="A1622" t="s">
        <v>2134</v>
      </c>
    </row>
    <row r="1623">
      <c r="A1623" t="s">
        <v>2135</v>
      </c>
    </row>
    <row r="1624">
      <c r="A1624" t="s">
        <v>2136</v>
      </c>
    </row>
    <row r="1625">
      <c r="A1625" t="s">
        <v>2137</v>
      </c>
    </row>
    <row r="1626">
      <c r="A1626" t="s">
        <v>2138</v>
      </c>
    </row>
    <row r="1627">
      <c r="A1627" t="s">
        <v>2139</v>
      </c>
    </row>
    <row r="1628">
      <c r="A1628" t="s">
        <v>2140</v>
      </c>
    </row>
    <row r="1629">
      <c r="A1629" t="s">
        <v>2141</v>
      </c>
    </row>
    <row r="1630">
      <c r="A1630" t="s">
        <v>2142</v>
      </c>
    </row>
    <row r="1631">
      <c r="A1631" t="s">
        <v>2143</v>
      </c>
    </row>
    <row r="1632">
      <c r="A1632" t="s">
        <v>2144</v>
      </c>
    </row>
    <row r="1633">
      <c r="A1633" t="s">
        <v>2145</v>
      </c>
    </row>
    <row r="1634">
      <c r="A1634" t="s">
        <v>2146</v>
      </c>
    </row>
    <row r="1635">
      <c r="A1635" t="s">
        <v>2147</v>
      </c>
    </row>
    <row r="1636">
      <c r="A1636" t="s">
        <v>2148</v>
      </c>
    </row>
    <row r="1637">
      <c r="A1637" t="s">
        <v>2149</v>
      </c>
    </row>
    <row r="1638">
      <c r="A1638" t="s">
        <v>2150</v>
      </c>
    </row>
    <row r="1639">
      <c r="A1639" t="s">
        <v>2151</v>
      </c>
    </row>
    <row r="1640">
      <c r="A1640" t="s">
        <v>2152</v>
      </c>
    </row>
    <row r="1641">
      <c r="A1641" t="s">
        <v>2153</v>
      </c>
    </row>
    <row r="1642">
      <c r="A1642" t="s">
        <v>2154</v>
      </c>
    </row>
    <row r="1643">
      <c r="A1643" t="s">
        <v>2155</v>
      </c>
    </row>
    <row r="1644">
      <c r="A1644" t="s">
        <v>2156</v>
      </c>
    </row>
    <row r="1645">
      <c r="A1645" t="s">
        <v>2157</v>
      </c>
    </row>
    <row r="1646">
      <c r="A1646" t="s">
        <v>2158</v>
      </c>
    </row>
    <row r="1647">
      <c r="A1647" t="s">
        <v>2159</v>
      </c>
    </row>
    <row r="1648">
      <c r="A1648" t="s">
        <v>2160</v>
      </c>
    </row>
    <row r="1649">
      <c r="A1649" t="s">
        <v>2161</v>
      </c>
    </row>
    <row r="1650">
      <c r="A1650" t="s">
        <v>2162</v>
      </c>
    </row>
    <row r="1651">
      <c r="A1651" t="s">
        <v>2163</v>
      </c>
    </row>
    <row r="1652">
      <c r="A1652" t="s">
        <v>2164</v>
      </c>
    </row>
    <row r="1653">
      <c r="A1653" t="s">
        <v>2165</v>
      </c>
    </row>
    <row r="1654">
      <c r="A1654" t="s">
        <v>2166</v>
      </c>
    </row>
    <row r="1655">
      <c r="A1655" t="s">
        <v>2167</v>
      </c>
    </row>
    <row r="1656">
      <c r="A1656" t="s">
        <v>2168</v>
      </c>
    </row>
    <row r="1657">
      <c r="A1657" t="s">
        <v>2169</v>
      </c>
    </row>
    <row r="1658">
      <c r="A1658" t="s">
        <v>2170</v>
      </c>
    </row>
    <row r="1659">
      <c r="A1659" t="s">
        <v>2171</v>
      </c>
    </row>
    <row r="1660">
      <c r="A1660" t="s">
        <v>2172</v>
      </c>
    </row>
    <row r="1661">
      <c r="A1661" t="s">
        <v>83</v>
      </c>
    </row>
    <row r="1662">
      <c r="A1662" t="s">
        <v>2173</v>
      </c>
    </row>
    <row r="1663">
      <c r="A1663" t="s">
        <v>2174</v>
      </c>
    </row>
    <row r="1664">
      <c r="A1664" t="s">
        <v>2175</v>
      </c>
    </row>
    <row r="1665">
      <c r="A1665" t="s">
        <v>2176</v>
      </c>
    </row>
    <row r="1666">
      <c r="A1666" t="s">
        <v>2177</v>
      </c>
    </row>
    <row r="1667">
      <c r="A1667" t="s">
        <v>2178</v>
      </c>
    </row>
    <row r="1668">
      <c r="A1668" t="s">
        <v>2179</v>
      </c>
    </row>
    <row r="1669">
      <c r="A1669" t="s">
        <v>2180</v>
      </c>
    </row>
    <row r="1670">
      <c r="A1670" t="s">
        <v>2181</v>
      </c>
    </row>
    <row r="1671">
      <c r="A1671" t="s">
        <v>2182</v>
      </c>
    </row>
    <row r="1672">
      <c r="A1672" t="s">
        <v>2183</v>
      </c>
    </row>
    <row r="1673">
      <c r="A1673" t="s">
        <v>2184</v>
      </c>
    </row>
    <row r="1674">
      <c r="A1674" t="s">
        <v>2185</v>
      </c>
    </row>
    <row r="1675">
      <c r="A1675" t="s">
        <v>2186</v>
      </c>
    </row>
    <row r="1676">
      <c r="A1676" t="s">
        <v>2187</v>
      </c>
    </row>
    <row r="1677">
      <c r="A1677" t="s">
        <v>2188</v>
      </c>
    </row>
    <row r="1678">
      <c r="A1678" t="s">
        <v>2189</v>
      </c>
    </row>
    <row r="1679">
      <c r="A1679" t="s">
        <v>2190</v>
      </c>
    </row>
    <row r="1680">
      <c r="A1680" t="s">
        <v>2191</v>
      </c>
    </row>
    <row r="1681">
      <c r="A1681" t="s">
        <v>2192</v>
      </c>
    </row>
    <row r="1682">
      <c r="A1682" t="s">
        <v>2193</v>
      </c>
    </row>
    <row r="1683">
      <c r="A1683" t="s">
        <v>2194</v>
      </c>
    </row>
    <row r="1684">
      <c r="A1684" t="s">
        <v>2195</v>
      </c>
    </row>
    <row r="1685">
      <c r="A1685" t="s">
        <v>2196</v>
      </c>
    </row>
    <row r="1686">
      <c r="A1686" t="s">
        <v>2197</v>
      </c>
    </row>
    <row r="1687">
      <c r="A1687" t="s">
        <v>2198</v>
      </c>
    </row>
    <row r="1688">
      <c r="A1688" t="s">
        <v>2199</v>
      </c>
    </row>
    <row r="1689">
      <c r="A1689" s="222" t="s">
        <v>2200</v>
      </c>
    </row>
    <row r="1690">
      <c r="A1690" t="s">
        <v>2201</v>
      </c>
    </row>
    <row r="1691">
      <c r="A1691" t="s">
        <v>2202</v>
      </c>
    </row>
    <row r="1692">
      <c r="A1692" t="s">
        <v>2203</v>
      </c>
    </row>
    <row r="1693">
      <c r="A1693" t="s">
        <v>2204</v>
      </c>
    </row>
    <row r="1694">
      <c r="A1694" t="s">
        <v>2205</v>
      </c>
    </row>
    <row r="1695">
      <c r="A1695" t="s">
        <v>2206</v>
      </c>
    </row>
    <row r="1696">
      <c r="A1696" t="s">
        <v>2207</v>
      </c>
    </row>
    <row r="1697">
      <c r="A1697" t="s">
        <v>2208</v>
      </c>
    </row>
    <row r="1698">
      <c r="A1698" t="s">
        <v>2209</v>
      </c>
    </row>
    <row r="1699">
      <c r="A1699" t="s">
        <v>2210</v>
      </c>
    </row>
    <row r="1700">
      <c r="A1700" t="s">
        <v>2211</v>
      </c>
    </row>
    <row r="1701">
      <c r="A1701" t="s">
        <v>2212</v>
      </c>
    </row>
    <row r="1702">
      <c r="A1702" t="s">
        <v>2213</v>
      </c>
    </row>
    <row r="1703">
      <c r="A1703" t="s">
        <v>2214</v>
      </c>
    </row>
    <row r="1704">
      <c r="A1704" t="s">
        <v>2215</v>
      </c>
    </row>
    <row r="1705">
      <c r="A1705" t="s">
        <v>2216</v>
      </c>
    </row>
    <row r="1706">
      <c r="A1706" t="s">
        <v>2217</v>
      </c>
    </row>
    <row r="1707">
      <c r="A1707" t="s">
        <v>2218</v>
      </c>
    </row>
    <row r="1708">
      <c r="A1708" t="s">
        <v>2219</v>
      </c>
    </row>
    <row r="1709">
      <c r="A1709" t="s">
        <v>2220</v>
      </c>
    </row>
    <row r="1710">
      <c r="A1710" t="s">
        <v>2221</v>
      </c>
    </row>
    <row r="1711">
      <c r="A1711" t="s">
        <v>2222</v>
      </c>
    </row>
    <row r="1712">
      <c r="A1712" t="s">
        <v>2223</v>
      </c>
    </row>
    <row r="1713">
      <c r="A1713" t="s">
        <v>2224</v>
      </c>
    </row>
    <row r="1714">
      <c r="A1714" t="s">
        <v>2225</v>
      </c>
    </row>
    <row r="1715">
      <c r="A1715" t="s">
        <v>2226</v>
      </c>
    </row>
    <row r="1716">
      <c r="A1716" t="s">
        <v>2227</v>
      </c>
    </row>
    <row r="1717">
      <c r="A1717" t="s">
        <v>2228</v>
      </c>
    </row>
    <row r="1718">
      <c r="A1718" t="s">
        <v>2229</v>
      </c>
    </row>
    <row r="1719">
      <c r="A1719" t="s">
        <v>2230</v>
      </c>
    </row>
    <row r="1720">
      <c r="A1720" t="s">
        <v>2231</v>
      </c>
    </row>
    <row r="1721">
      <c r="A1721" t="s">
        <v>2232</v>
      </c>
    </row>
    <row r="1722">
      <c r="A1722" t="s">
        <v>2233</v>
      </c>
    </row>
    <row r="1723">
      <c r="A1723" t="s">
        <v>2234</v>
      </c>
    </row>
    <row r="1724">
      <c r="A1724" t="s">
        <v>2235</v>
      </c>
    </row>
    <row r="1725">
      <c r="A1725" t="s">
        <v>2236</v>
      </c>
    </row>
    <row r="1726">
      <c r="A1726" t="s">
        <v>2237</v>
      </c>
    </row>
    <row r="1727">
      <c r="A1727" t="s">
        <v>2238</v>
      </c>
    </row>
    <row r="1728">
      <c r="A1728" t="s">
        <v>2239</v>
      </c>
    </row>
    <row r="1729">
      <c r="A1729" t="s">
        <v>2240</v>
      </c>
    </row>
    <row r="1730">
      <c r="A1730" t="s">
        <v>2241</v>
      </c>
    </row>
    <row r="1731">
      <c r="A1731" t="s">
        <v>2242</v>
      </c>
    </row>
    <row r="1732">
      <c r="A1732" t="s">
        <v>2243</v>
      </c>
    </row>
    <row r="1733">
      <c r="A1733" t="s">
        <v>2244</v>
      </c>
    </row>
    <row r="1734">
      <c r="A1734" t="s">
        <v>2245</v>
      </c>
    </row>
    <row r="1735">
      <c r="A1735" t="s">
        <v>2246</v>
      </c>
    </row>
    <row r="1736">
      <c r="A1736" t="s">
        <v>2247</v>
      </c>
    </row>
    <row r="1737">
      <c r="A1737" t="s">
        <v>2248</v>
      </c>
    </row>
    <row r="1738">
      <c r="A1738" t="s">
        <v>2249</v>
      </c>
    </row>
    <row r="1739">
      <c r="A1739" t="s">
        <v>2250</v>
      </c>
    </row>
    <row r="1740">
      <c r="A1740" t="s">
        <v>2251</v>
      </c>
    </row>
    <row r="1741">
      <c r="A1741" t="s">
        <v>2252</v>
      </c>
    </row>
    <row r="1742">
      <c r="A1742" t="s">
        <v>2253</v>
      </c>
    </row>
    <row r="1743">
      <c r="A1743" t="s">
        <v>2254</v>
      </c>
    </row>
    <row r="1744">
      <c r="A1744" t="s">
        <v>2255</v>
      </c>
    </row>
    <row r="1745">
      <c r="A1745" t="s">
        <v>2256</v>
      </c>
    </row>
    <row r="1746">
      <c r="A1746" t="s">
        <v>2257</v>
      </c>
    </row>
    <row r="1747">
      <c r="A1747" t="s">
        <v>2258</v>
      </c>
    </row>
    <row r="1748">
      <c r="A1748" t="s">
        <v>2259</v>
      </c>
    </row>
    <row r="1749">
      <c r="A1749" t="s">
        <v>2260</v>
      </c>
    </row>
    <row r="1750">
      <c r="A1750" t="s">
        <v>2261</v>
      </c>
    </row>
    <row r="1751">
      <c r="A1751" t="s">
        <v>2262</v>
      </c>
    </row>
    <row r="1752">
      <c r="A1752" t="s">
        <v>2263</v>
      </c>
    </row>
    <row r="1753">
      <c r="A1753" t="s">
        <v>2264</v>
      </c>
    </row>
    <row r="1754">
      <c r="A1754" t="s">
        <v>2265</v>
      </c>
    </row>
    <row r="1755">
      <c r="A1755" t="s">
        <v>2266</v>
      </c>
    </row>
    <row r="1756">
      <c r="A1756" t="s">
        <v>2267</v>
      </c>
    </row>
    <row r="1757">
      <c r="A1757" t="s">
        <v>2268</v>
      </c>
    </row>
    <row r="1758">
      <c r="A1758" t="s">
        <v>2269</v>
      </c>
    </row>
    <row r="1759">
      <c r="A1759" t="s">
        <v>2270</v>
      </c>
    </row>
    <row r="1760">
      <c r="A1760" t="s">
        <v>2271</v>
      </c>
    </row>
    <row r="1761">
      <c r="A1761" t="s">
        <v>2272</v>
      </c>
    </row>
    <row r="1762">
      <c r="A1762" t="s">
        <v>2273</v>
      </c>
    </row>
    <row r="1763">
      <c r="A1763" t="s">
        <v>2274</v>
      </c>
    </row>
    <row r="1764">
      <c r="A1764" t="s">
        <v>2275</v>
      </c>
    </row>
    <row r="1765">
      <c r="A1765" t="s">
        <v>2276</v>
      </c>
    </row>
    <row r="1766">
      <c r="A1766" t="s">
        <v>2277</v>
      </c>
    </row>
    <row r="1767">
      <c r="A1767" t="s">
        <v>2278</v>
      </c>
    </row>
    <row r="1768">
      <c r="A1768" t="s">
        <v>2279</v>
      </c>
    </row>
    <row r="1769">
      <c r="A1769" t="s">
        <v>2280</v>
      </c>
    </row>
    <row r="1770">
      <c r="A1770" t="s">
        <v>2281</v>
      </c>
    </row>
    <row r="1771">
      <c r="A1771" t="s">
        <v>2282</v>
      </c>
    </row>
    <row r="1772">
      <c r="A1772" t="s">
        <v>2283</v>
      </c>
    </row>
    <row r="1773">
      <c r="A1773" t="s">
        <v>2284</v>
      </c>
    </row>
    <row r="1774">
      <c r="A1774" t="s">
        <v>2285</v>
      </c>
    </row>
    <row r="1775">
      <c r="A1775" t="s">
        <v>2286</v>
      </c>
    </row>
    <row r="1776">
      <c r="A1776" t="s">
        <v>2287</v>
      </c>
    </row>
    <row r="1777">
      <c r="A1777" t="s">
        <v>2288</v>
      </c>
    </row>
    <row r="1778">
      <c r="A1778" t="s">
        <v>2289</v>
      </c>
    </row>
    <row r="1779">
      <c r="A1779" t="s">
        <v>2290</v>
      </c>
    </row>
    <row r="1780">
      <c r="A1780" t="s">
        <v>2291</v>
      </c>
    </row>
    <row r="1781">
      <c r="A1781" t="s">
        <v>2292</v>
      </c>
    </row>
    <row r="1782">
      <c r="A1782" t="s">
        <v>2293</v>
      </c>
    </row>
    <row r="1783">
      <c r="A1783" t="s">
        <v>2294</v>
      </c>
    </row>
    <row r="1784">
      <c r="A1784" t="s">
        <v>2295</v>
      </c>
    </row>
    <row r="1785">
      <c r="A1785" t="s">
        <v>2296</v>
      </c>
    </row>
    <row r="1786">
      <c r="A1786" t="s">
        <v>2297</v>
      </c>
    </row>
    <row r="1787">
      <c r="A1787" t="s">
        <v>2298</v>
      </c>
    </row>
    <row r="1788">
      <c r="A1788" t="s">
        <v>2299</v>
      </c>
    </row>
    <row r="1789">
      <c r="A1789" t="s">
        <v>2300</v>
      </c>
    </row>
    <row r="1790">
      <c r="A1790" t="s">
        <v>2301</v>
      </c>
    </row>
    <row r="1791">
      <c r="A1791" t="s">
        <v>2302</v>
      </c>
    </row>
    <row r="1792">
      <c r="A1792" t="s">
        <v>2303</v>
      </c>
    </row>
    <row r="1793">
      <c r="A1793" t="s">
        <v>2304</v>
      </c>
    </row>
    <row r="1794">
      <c r="A1794" t="s">
        <v>2305</v>
      </c>
    </row>
    <row r="1795">
      <c r="A1795" t="s">
        <v>2306</v>
      </c>
    </row>
    <row r="1796">
      <c r="A1796" t="s">
        <v>2307</v>
      </c>
    </row>
    <row r="1797">
      <c r="A1797" t="s">
        <v>2308</v>
      </c>
    </row>
    <row r="1798">
      <c r="A1798" t="s">
        <v>2309</v>
      </c>
    </row>
    <row r="1799">
      <c r="A1799" t="s">
        <v>2310</v>
      </c>
    </row>
    <row r="1800">
      <c r="A1800" t="s">
        <v>2311</v>
      </c>
    </row>
    <row r="1801">
      <c r="A1801" t="s">
        <v>2312</v>
      </c>
    </row>
    <row r="1802">
      <c r="A1802" t="s">
        <v>2313</v>
      </c>
    </row>
    <row r="1803">
      <c r="A1803" t="s">
        <v>2314</v>
      </c>
    </row>
    <row r="1804">
      <c r="A1804" t="s">
        <v>2315</v>
      </c>
    </row>
    <row r="1805">
      <c r="A1805" t="s">
        <v>2316</v>
      </c>
    </row>
    <row r="1806">
      <c r="A1806" t="s">
        <v>2317</v>
      </c>
    </row>
    <row r="1807">
      <c r="A1807" t="s">
        <v>2318</v>
      </c>
    </row>
    <row r="1808">
      <c r="A1808" t="s">
        <v>2319</v>
      </c>
    </row>
    <row r="1809">
      <c r="A1809" t="s">
        <v>2320</v>
      </c>
    </row>
    <row r="1810">
      <c r="A1810" t="s">
        <v>82</v>
      </c>
    </row>
    <row r="1811">
      <c r="A1811" t="s">
        <v>2321</v>
      </c>
    </row>
    <row r="1812">
      <c r="A1812" t="s">
        <v>2322</v>
      </c>
    </row>
    <row r="1813">
      <c r="A1813" t="s">
        <v>2323</v>
      </c>
    </row>
    <row r="1814">
      <c r="A1814" t="s">
        <v>2324</v>
      </c>
    </row>
    <row r="1815">
      <c r="A1815" t="s">
        <v>2325</v>
      </c>
    </row>
    <row r="1816">
      <c r="A1816" t="s">
        <v>2326</v>
      </c>
    </row>
    <row r="1817">
      <c r="A1817" t="s">
        <v>2327</v>
      </c>
    </row>
    <row r="1818">
      <c r="A1818" t="s">
        <v>2328</v>
      </c>
    </row>
    <row r="1819">
      <c r="A1819" t="s">
        <v>2329</v>
      </c>
    </row>
    <row r="1820">
      <c r="A1820" t="s">
        <v>2330</v>
      </c>
    </row>
    <row r="1821">
      <c r="A1821" t="s">
        <v>2331</v>
      </c>
    </row>
    <row r="1822">
      <c r="A1822" t="s">
        <v>2332</v>
      </c>
    </row>
    <row r="1823">
      <c r="A1823" t="s">
        <v>2333</v>
      </c>
    </row>
    <row r="1824">
      <c r="A1824" t="s">
        <v>2334</v>
      </c>
    </row>
    <row r="1825">
      <c r="A1825" t="s">
        <v>2335</v>
      </c>
    </row>
    <row r="1826">
      <c r="A1826" t="s">
        <v>2336</v>
      </c>
    </row>
    <row r="1827">
      <c r="A1827" t="s">
        <v>2337</v>
      </c>
    </row>
    <row r="1828">
      <c r="A1828" t="s">
        <v>2338</v>
      </c>
    </row>
    <row r="1829">
      <c r="A1829" t="s">
        <v>2339</v>
      </c>
    </row>
    <row r="1830">
      <c r="A1830" t="s">
        <v>2340</v>
      </c>
    </row>
    <row r="1831">
      <c r="A1831" t="s">
        <v>2341</v>
      </c>
    </row>
    <row r="1832">
      <c r="A1832" t="s">
        <v>2342</v>
      </c>
    </row>
    <row r="1833">
      <c r="A1833" t="s">
        <v>2343</v>
      </c>
    </row>
    <row r="1834">
      <c r="A1834" t="s">
        <v>2344</v>
      </c>
    </row>
    <row r="1835">
      <c r="A1835" t="s">
        <v>2345</v>
      </c>
    </row>
    <row r="1836">
      <c r="A1836" t="s">
        <v>2346</v>
      </c>
    </row>
    <row r="1837">
      <c r="A1837" t="s">
        <v>2347</v>
      </c>
    </row>
    <row r="1838">
      <c r="A1838" t="s">
        <v>2348</v>
      </c>
    </row>
    <row r="1839">
      <c r="A1839" t="s">
        <v>2349</v>
      </c>
    </row>
    <row r="1840">
      <c r="A1840" s="222" t="s">
        <v>2350</v>
      </c>
    </row>
    <row r="1841">
      <c r="A1841" s="222" t="s">
        <v>2350</v>
      </c>
    </row>
    <row r="1842">
      <c r="A1842" s="222" t="s">
        <v>2351</v>
      </c>
    </row>
    <row r="1843">
      <c r="A1843" s="222" t="s">
        <v>2351</v>
      </c>
    </row>
    <row r="1844">
      <c r="A1844" t="s">
        <v>2352</v>
      </c>
    </row>
    <row r="1845">
      <c r="A1845" t="s">
        <v>2353</v>
      </c>
    </row>
    <row r="1846">
      <c r="A1846" t="s">
        <v>2354</v>
      </c>
    </row>
    <row r="1847">
      <c r="A1847" t="s">
        <v>94</v>
      </c>
    </row>
    <row r="1848">
      <c r="A1848" t="s">
        <v>2355</v>
      </c>
    </row>
    <row r="1849">
      <c r="A1849" t="s">
        <v>2356</v>
      </c>
    </row>
    <row r="1850">
      <c r="A1850" t="s">
        <v>2357</v>
      </c>
    </row>
    <row r="1851">
      <c r="A1851" t="s">
        <v>2358</v>
      </c>
    </row>
    <row r="1852">
      <c r="A1852" t="s">
        <v>2359</v>
      </c>
    </row>
    <row r="1853">
      <c r="A1853" t="s">
        <v>2360</v>
      </c>
    </row>
    <row r="1854">
      <c r="A1854" t="s">
        <v>2361</v>
      </c>
    </row>
    <row r="1855">
      <c r="A1855" t="s">
        <v>2362</v>
      </c>
    </row>
    <row r="1856">
      <c r="A1856" t="s">
        <v>2363</v>
      </c>
    </row>
    <row r="1857">
      <c r="A1857" t="s">
        <v>2364</v>
      </c>
    </row>
    <row r="1858">
      <c r="A1858" t="s">
        <v>2365</v>
      </c>
    </row>
    <row r="1859">
      <c r="A1859" t="s">
        <v>2366</v>
      </c>
    </row>
    <row r="1860">
      <c r="A1860" t="s">
        <v>2367</v>
      </c>
    </row>
    <row r="1861">
      <c r="A1861" t="s">
        <v>2368</v>
      </c>
    </row>
    <row r="1862">
      <c r="A1862" t="s">
        <v>2369</v>
      </c>
    </row>
    <row r="1863">
      <c r="A1863" t="s">
        <v>2370</v>
      </c>
    </row>
    <row r="1864">
      <c r="A1864" t="s">
        <v>2371</v>
      </c>
    </row>
    <row r="1865">
      <c r="A1865" t="s">
        <v>2372</v>
      </c>
    </row>
    <row r="1866">
      <c r="A1866" t="s">
        <v>2373</v>
      </c>
    </row>
    <row r="1867">
      <c r="A1867" t="s">
        <v>2374</v>
      </c>
    </row>
    <row r="1868">
      <c r="A1868" t="s">
        <v>2375</v>
      </c>
    </row>
    <row r="1869">
      <c r="A1869" t="s">
        <v>2376</v>
      </c>
    </row>
    <row r="1870">
      <c r="A1870" t="s">
        <v>2377</v>
      </c>
    </row>
    <row r="1871">
      <c r="A1871" t="s">
        <v>2378</v>
      </c>
    </row>
    <row r="1872">
      <c r="A1872" t="s">
        <v>2379</v>
      </c>
    </row>
    <row r="1873">
      <c r="A1873" t="s">
        <v>2380</v>
      </c>
    </row>
    <row r="1874">
      <c r="A1874" t="s">
        <v>2381</v>
      </c>
    </row>
    <row r="1875">
      <c r="A1875" t="s">
        <v>2382</v>
      </c>
    </row>
    <row r="1876">
      <c r="A1876" t="s">
        <v>2383</v>
      </c>
    </row>
    <row r="1877">
      <c r="A1877" t="s">
        <v>2384</v>
      </c>
    </row>
    <row r="1878">
      <c r="A1878" t="s">
        <v>2385</v>
      </c>
    </row>
    <row r="1879">
      <c r="A1879" t="s">
        <v>2386</v>
      </c>
    </row>
    <row r="1880">
      <c r="A1880" t="s">
        <v>2387</v>
      </c>
    </row>
    <row r="1881">
      <c r="A1881" t="s">
        <v>2388</v>
      </c>
    </row>
    <row r="1882">
      <c r="A1882" t="s">
        <v>2389</v>
      </c>
    </row>
    <row r="1883">
      <c r="A1883" t="s">
        <v>2390</v>
      </c>
    </row>
    <row r="1884">
      <c r="A1884" t="s">
        <v>2391</v>
      </c>
    </row>
    <row r="1885">
      <c r="A1885" t="s">
        <v>2392</v>
      </c>
    </row>
    <row r="1886">
      <c r="A1886" t="s">
        <v>2393</v>
      </c>
    </row>
    <row r="1887">
      <c r="A1887" t="s">
        <v>2394</v>
      </c>
    </row>
    <row r="1888">
      <c r="A1888" t="s">
        <v>2395</v>
      </c>
    </row>
    <row r="1889">
      <c r="A1889" t="s">
        <v>2396</v>
      </c>
    </row>
    <row r="1890">
      <c r="A1890" t="s">
        <v>2397</v>
      </c>
    </row>
    <row r="1891">
      <c r="A1891" t="s">
        <v>2398</v>
      </c>
    </row>
    <row r="1892">
      <c r="A1892" t="s">
        <v>2399</v>
      </c>
    </row>
    <row r="1893">
      <c r="A1893" t="s">
        <v>2400</v>
      </c>
    </row>
    <row r="1894">
      <c r="A1894" t="s">
        <v>2401</v>
      </c>
    </row>
    <row r="1895">
      <c r="A1895" t="s">
        <v>2402</v>
      </c>
    </row>
    <row r="1896">
      <c r="A1896" t="s">
        <v>2403</v>
      </c>
    </row>
    <row r="1897">
      <c r="A1897" t="s">
        <v>2404</v>
      </c>
    </row>
    <row r="1898">
      <c r="A1898" t="s">
        <v>2405</v>
      </c>
    </row>
    <row r="1899">
      <c r="A1899" t="s">
        <v>2406</v>
      </c>
    </row>
    <row r="1900">
      <c r="A1900" t="s">
        <v>2407</v>
      </c>
    </row>
    <row r="1901">
      <c r="A1901" t="s">
        <v>2408</v>
      </c>
    </row>
    <row r="1902">
      <c r="A1902" t="s">
        <v>2409</v>
      </c>
    </row>
    <row r="1903">
      <c r="A1903" t="s">
        <v>2410</v>
      </c>
    </row>
    <row r="1904">
      <c r="A1904" t="s">
        <v>2411</v>
      </c>
    </row>
    <row r="1905">
      <c r="A1905" t="s">
        <v>2412</v>
      </c>
    </row>
    <row r="1906">
      <c r="A1906" t="s">
        <v>2413</v>
      </c>
    </row>
    <row r="1907">
      <c r="A1907" t="s">
        <v>2414</v>
      </c>
    </row>
    <row r="1908">
      <c r="A1908" t="s">
        <v>2415</v>
      </c>
    </row>
    <row r="1909">
      <c r="A1909" t="s">
        <v>2416</v>
      </c>
    </row>
    <row r="1910">
      <c r="A1910" t="s">
        <v>2417</v>
      </c>
    </row>
    <row r="1911">
      <c r="A1911" t="s">
        <v>2418</v>
      </c>
    </row>
    <row r="1912">
      <c r="A1912" t="s">
        <v>2419</v>
      </c>
    </row>
    <row r="1913">
      <c r="A1913" t="s">
        <v>2420</v>
      </c>
    </row>
    <row r="1914">
      <c r="A1914" t="s">
        <v>2421</v>
      </c>
    </row>
    <row r="1915">
      <c r="A1915" t="s">
        <v>2422</v>
      </c>
    </row>
    <row r="1916">
      <c r="A1916" t="s">
        <v>2423</v>
      </c>
    </row>
    <row r="1917">
      <c r="A1917" t="s">
        <v>2424</v>
      </c>
    </row>
    <row r="1918">
      <c r="A1918" t="s">
        <v>2425</v>
      </c>
    </row>
    <row r="1919">
      <c r="A1919" t="s">
        <v>2426</v>
      </c>
    </row>
    <row r="1920">
      <c r="A1920" t="s">
        <v>2427</v>
      </c>
    </row>
    <row r="1921">
      <c r="A1921" t="s">
        <v>2428</v>
      </c>
    </row>
    <row r="1922">
      <c r="A1922" t="s">
        <v>2429</v>
      </c>
    </row>
    <row r="1923">
      <c r="A1923" t="s">
        <v>2430</v>
      </c>
    </row>
    <row r="1924">
      <c r="A1924" t="s">
        <v>2431</v>
      </c>
    </row>
    <row r="1925">
      <c r="A1925" t="s">
        <v>2432</v>
      </c>
    </row>
    <row r="1926">
      <c r="A1926" t="s">
        <v>2433</v>
      </c>
    </row>
    <row r="1927">
      <c r="A1927" t="s">
        <v>2434</v>
      </c>
    </row>
    <row r="1928">
      <c r="A1928" t="s">
        <v>2435</v>
      </c>
    </row>
    <row r="1929">
      <c r="A1929" t="s">
        <v>2436</v>
      </c>
    </row>
    <row r="1930">
      <c r="A1930" t="s">
        <v>2437</v>
      </c>
    </row>
    <row r="1931">
      <c r="A1931" t="s">
        <v>2438</v>
      </c>
    </row>
    <row r="1932">
      <c r="A1932" t="s">
        <v>2439</v>
      </c>
    </row>
    <row r="1933">
      <c r="A1933" t="s">
        <v>2440</v>
      </c>
    </row>
    <row r="1934">
      <c r="A1934" t="s">
        <v>2441</v>
      </c>
    </row>
    <row r="1935">
      <c r="A1935" t="s">
        <v>2442</v>
      </c>
    </row>
    <row r="1936">
      <c r="A1936" t="s">
        <v>2443</v>
      </c>
    </row>
    <row r="1937">
      <c r="A1937" t="s">
        <v>2444</v>
      </c>
    </row>
    <row r="1938">
      <c r="A1938" t="s">
        <v>2445</v>
      </c>
    </row>
    <row r="1939">
      <c r="A1939" t="s">
        <v>2446</v>
      </c>
    </row>
    <row r="1940">
      <c r="A1940" t="s">
        <v>2447</v>
      </c>
    </row>
    <row r="1941">
      <c r="A1941" t="s">
        <v>2448</v>
      </c>
    </row>
    <row r="1942">
      <c r="A1942" t="s">
        <v>2449</v>
      </c>
    </row>
    <row r="1943">
      <c r="A1943" t="s">
        <v>2450</v>
      </c>
    </row>
    <row r="1944">
      <c r="A1944" t="s">
        <v>2451</v>
      </c>
    </row>
    <row r="1945">
      <c r="A1945" t="s">
        <v>2452</v>
      </c>
    </row>
    <row r="1946">
      <c r="A1946" t="s">
        <v>2453</v>
      </c>
    </row>
    <row r="1947">
      <c r="A1947" t="s">
        <v>2454</v>
      </c>
    </row>
    <row r="1948">
      <c r="A1948" t="s">
        <v>2455</v>
      </c>
    </row>
    <row r="1949">
      <c r="A1949" t="s">
        <v>2456</v>
      </c>
    </row>
    <row r="1950">
      <c r="A1950" t="s">
        <v>2457</v>
      </c>
    </row>
    <row r="1951">
      <c r="A1951" t="s">
        <v>2458</v>
      </c>
    </row>
    <row r="1952">
      <c r="A1952" t="s">
        <v>2459</v>
      </c>
    </row>
    <row r="1953">
      <c r="A1953" t="s">
        <v>2460</v>
      </c>
    </row>
    <row r="1954">
      <c r="A1954" t="s">
        <v>2461</v>
      </c>
    </row>
    <row r="1955">
      <c r="A1955" t="s">
        <v>2462</v>
      </c>
    </row>
    <row r="1956">
      <c r="A1956" t="s">
        <v>2463</v>
      </c>
    </row>
    <row r="1957">
      <c r="A1957" t="s">
        <v>2464</v>
      </c>
    </row>
    <row r="1958">
      <c r="A1958" t="s">
        <v>2465</v>
      </c>
    </row>
    <row r="1959">
      <c r="A1959" s="222" t="s">
        <v>2466</v>
      </c>
    </row>
    <row r="1960">
      <c r="A1960" s="222" t="s">
        <v>2467</v>
      </c>
    </row>
    <row r="1961">
      <c r="A1961" t="s">
        <v>2468</v>
      </c>
    </row>
    <row r="1962">
      <c r="A1962" t="s">
        <v>2469</v>
      </c>
    </row>
    <row r="1963">
      <c r="A1963" t="s">
        <v>2470</v>
      </c>
    </row>
    <row r="1964">
      <c r="A1964" t="s">
        <v>2471</v>
      </c>
    </row>
    <row r="1965">
      <c r="A1965" t="s">
        <v>95</v>
      </c>
    </row>
    <row r="1966">
      <c r="A1966" t="s">
        <v>2472</v>
      </c>
    </row>
    <row r="1967">
      <c r="A1967" t="s">
        <v>2473</v>
      </c>
    </row>
    <row r="1968">
      <c r="A1968" t="s">
        <v>2474</v>
      </c>
    </row>
    <row r="1969">
      <c r="A1969" t="s">
        <v>2475</v>
      </c>
    </row>
    <row r="1970">
      <c r="A1970" t="s">
        <v>2476</v>
      </c>
    </row>
    <row r="1971">
      <c r="A1971" t="s">
        <v>2477</v>
      </c>
    </row>
    <row r="1972">
      <c r="A1972" t="s">
        <v>2478</v>
      </c>
    </row>
    <row r="1973">
      <c r="A1973" t="s">
        <v>2479</v>
      </c>
    </row>
    <row r="1974">
      <c r="A1974" t="s">
        <v>2480</v>
      </c>
    </row>
    <row r="1975">
      <c r="A1975" t="s">
        <v>2481</v>
      </c>
    </row>
    <row r="1976">
      <c r="A1976" t="s">
        <v>2482</v>
      </c>
    </row>
    <row r="1977">
      <c r="A1977" t="s">
        <v>2483</v>
      </c>
    </row>
    <row r="1978">
      <c r="A1978" t="s">
        <v>2484</v>
      </c>
    </row>
    <row r="1979">
      <c r="A1979" t="s">
        <v>2485</v>
      </c>
    </row>
    <row r="1980">
      <c r="A1980" t="s">
        <v>2486</v>
      </c>
    </row>
    <row r="1981">
      <c r="A1981" t="s">
        <v>2487</v>
      </c>
    </row>
    <row r="1982">
      <c r="A1982" t="s">
        <v>2488</v>
      </c>
    </row>
    <row r="1983">
      <c r="A1983" t="s">
        <v>2489</v>
      </c>
    </row>
    <row r="1984">
      <c r="A1984" t="s">
        <v>2490</v>
      </c>
    </row>
    <row r="1985">
      <c r="A1985" t="s">
        <v>2491</v>
      </c>
    </row>
    <row r="1986">
      <c r="A1986" t="s">
        <v>2492</v>
      </c>
    </row>
    <row r="1987">
      <c r="A1987" t="s">
        <v>2493</v>
      </c>
    </row>
    <row r="1988">
      <c r="A1988" t="s">
        <v>2494</v>
      </c>
    </row>
    <row r="1989">
      <c r="A1989" t="s">
        <v>2495</v>
      </c>
    </row>
    <row r="1990">
      <c r="A1990" t="s">
        <v>2496</v>
      </c>
    </row>
    <row r="1991">
      <c r="A1991" t="s">
        <v>2497</v>
      </c>
    </row>
    <row r="1992">
      <c r="A1992" t="s">
        <v>2498</v>
      </c>
    </row>
    <row r="1993">
      <c r="A1993" t="s">
        <v>2499</v>
      </c>
    </row>
    <row r="1994">
      <c r="A1994" t="s">
        <v>2500</v>
      </c>
    </row>
    <row r="1995">
      <c r="A1995" t="s">
        <v>2501</v>
      </c>
    </row>
    <row r="1996">
      <c r="A1996" t="s">
        <v>2502</v>
      </c>
    </row>
    <row r="1997">
      <c r="A1997" t="s">
        <v>2503</v>
      </c>
    </row>
    <row r="1998">
      <c r="A1998" t="s">
        <v>2504</v>
      </c>
    </row>
    <row r="1999">
      <c r="A1999" t="s">
        <v>2505</v>
      </c>
    </row>
    <row r="2000">
      <c r="A2000" t="s">
        <v>2506</v>
      </c>
    </row>
    <row r="2001">
      <c r="A2001" t="s">
        <v>2507</v>
      </c>
    </row>
    <row r="2002">
      <c r="A2002" t="s">
        <v>2508</v>
      </c>
    </row>
    <row r="2003">
      <c r="A2003" t="s">
        <v>2509</v>
      </c>
    </row>
    <row r="2004">
      <c r="A2004" t="s">
        <v>2510</v>
      </c>
    </row>
    <row r="2005">
      <c r="A2005" t="s">
        <v>2511</v>
      </c>
    </row>
    <row r="2006">
      <c r="A2006" t="s">
        <v>2512</v>
      </c>
    </row>
    <row r="2007">
      <c r="A2007" t="s">
        <v>2513</v>
      </c>
    </row>
    <row r="2008">
      <c r="A2008" t="s">
        <v>2514</v>
      </c>
    </row>
    <row r="2009">
      <c r="A2009" t="s">
        <v>2515</v>
      </c>
    </row>
    <row r="2010">
      <c r="A2010" t="s">
        <v>2516</v>
      </c>
    </row>
    <row r="2011">
      <c r="A2011" t="s">
        <v>2517</v>
      </c>
    </row>
    <row r="2012">
      <c r="A2012" t="s">
        <v>2518</v>
      </c>
    </row>
    <row r="2013">
      <c r="A2013" t="s">
        <v>2519</v>
      </c>
    </row>
    <row r="2014">
      <c r="A2014" t="s">
        <v>2520</v>
      </c>
    </row>
    <row r="2015">
      <c r="A2015" t="s">
        <v>2521</v>
      </c>
    </row>
    <row r="2016">
      <c r="A2016" t="s">
        <v>2522</v>
      </c>
    </row>
    <row r="2017">
      <c r="A2017" t="s">
        <v>2523</v>
      </c>
    </row>
    <row r="2018">
      <c r="A2018" t="s">
        <v>2524</v>
      </c>
    </row>
    <row r="2019">
      <c r="A2019" t="s">
        <v>2525</v>
      </c>
    </row>
    <row r="2020">
      <c r="A2020" t="s">
        <v>2526</v>
      </c>
    </row>
    <row r="2021">
      <c r="A2021" t="s">
        <v>2527</v>
      </c>
    </row>
    <row r="2022">
      <c r="A2022" t="s">
        <v>2528</v>
      </c>
    </row>
    <row r="2023">
      <c r="A2023" t="s">
        <v>2529</v>
      </c>
    </row>
    <row r="2024">
      <c r="A2024" t="s">
        <v>2530</v>
      </c>
    </row>
    <row r="2025">
      <c r="A2025" t="s">
        <v>2531</v>
      </c>
    </row>
    <row r="2026">
      <c r="A2026" t="s">
        <v>2532</v>
      </c>
    </row>
    <row r="2027">
      <c r="A2027" t="s">
        <v>2533</v>
      </c>
    </row>
    <row r="2028">
      <c r="A2028" t="s">
        <v>2534</v>
      </c>
    </row>
    <row r="2029">
      <c r="A2029" t="s">
        <v>2535</v>
      </c>
    </row>
    <row r="2030">
      <c r="A2030" t="s">
        <v>2536</v>
      </c>
    </row>
    <row r="2031">
      <c r="A2031" t="s">
        <v>2537</v>
      </c>
    </row>
    <row r="2032">
      <c r="A2032" t="s">
        <v>2538</v>
      </c>
    </row>
    <row r="2033">
      <c r="A2033" t="s">
        <v>2539</v>
      </c>
    </row>
    <row r="2034">
      <c r="A2034" t="s">
        <v>2540</v>
      </c>
    </row>
    <row r="2035">
      <c r="A2035" s="222" t="s">
        <v>2541</v>
      </c>
    </row>
    <row r="2036">
      <c r="A2036" t="s">
        <v>2542</v>
      </c>
    </row>
    <row r="2037">
      <c r="A2037" t="s">
        <v>2543</v>
      </c>
    </row>
    <row r="2038">
      <c r="A2038" t="s">
        <v>2544</v>
      </c>
    </row>
    <row r="2039">
      <c r="A2039" t="s">
        <v>2545</v>
      </c>
    </row>
    <row r="2040">
      <c r="A2040" t="s">
        <v>2546</v>
      </c>
    </row>
    <row r="2041">
      <c r="A2041" t="s">
        <v>2547</v>
      </c>
    </row>
    <row r="2042">
      <c r="A2042" t="s">
        <v>2548</v>
      </c>
    </row>
    <row r="2043">
      <c r="A2043" t="s">
        <v>2549</v>
      </c>
    </row>
    <row r="2044">
      <c r="A2044" t="s">
        <v>2550</v>
      </c>
    </row>
    <row r="2045">
      <c r="A2045" t="s">
        <v>2551</v>
      </c>
    </row>
    <row r="2046">
      <c r="A2046" t="s">
        <v>2552</v>
      </c>
    </row>
    <row r="2047">
      <c r="A2047" t="s">
        <v>2553</v>
      </c>
    </row>
    <row r="2048">
      <c r="A2048" t="s">
        <v>2554</v>
      </c>
    </row>
    <row r="2049">
      <c r="A2049" t="s">
        <v>2555</v>
      </c>
    </row>
    <row r="2050">
      <c r="A2050" t="s">
        <v>2556</v>
      </c>
    </row>
    <row r="2051">
      <c r="A2051" t="s">
        <v>2557</v>
      </c>
    </row>
    <row r="2052">
      <c r="A2052" t="s">
        <v>2558</v>
      </c>
    </row>
    <row r="2053">
      <c r="A2053" t="s">
        <v>2559</v>
      </c>
    </row>
    <row r="2054">
      <c r="A2054" s="222" t="s">
        <v>118</v>
      </c>
    </row>
    <row r="2055">
      <c r="A2055" s="222" t="s">
        <v>118</v>
      </c>
    </row>
    <row r="2056">
      <c r="A2056" s="222" t="s">
        <v>107</v>
      </c>
    </row>
    <row r="2057">
      <c r="A2057" s="222" t="s">
        <v>107</v>
      </c>
    </row>
    <row r="2058">
      <c r="A2058" t="s">
        <v>2560</v>
      </c>
    </row>
    <row r="2059">
      <c r="A2059" t="s">
        <v>2561</v>
      </c>
    </row>
    <row r="2060">
      <c r="A2060" t="s">
        <v>2562</v>
      </c>
    </row>
    <row r="2061">
      <c r="A2061" t="s">
        <v>2563</v>
      </c>
    </row>
    <row r="2062">
      <c r="A2062" t="s">
        <v>2564</v>
      </c>
    </row>
    <row r="2063">
      <c r="A2063" t="s">
        <v>2565</v>
      </c>
    </row>
    <row r="2064">
      <c r="A2064" t="s">
        <v>2566</v>
      </c>
    </row>
    <row r="2065">
      <c r="A2065" t="s">
        <v>2567</v>
      </c>
    </row>
    <row r="2066">
      <c r="A2066" t="s">
        <v>2568</v>
      </c>
    </row>
    <row r="2067">
      <c r="A2067" t="s">
        <v>2569</v>
      </c>
    </row>
    <row r="2068">
      <c r="A2068" t="s">
        <v>2570</v>
      </c>
    </row>
    <row r="2069">
      <c r="A2069" t="s">
        <v>2571</v>
      </c>
    </row>
    <row r="2070">
      <c r="A2070" t="s">
        <v>2572</v>
      </c>
    </row>
    <row r="2071">
      <c r="A2071" t="s">
        <v>2573</v>
      </c>
    </row>
    <row r="2072">
      <c r="A2072" t="s">
        <v>2574</v>
      </c>
    </row>
    <row r="2073">
      <c r="A2073" t="s">
        <v>2575</v>
      </c>
    </row>
    <row r="2074">
      <c r="A2074" t="s">
        <v>2576</v>
      </c>
    </row>
    <row r="2075">
      <c r="A2075" t="s">
        <v>2577</v>
      </c>
    </row>
    <row r="2076">
      <c r="A2076" t="s">
        <v>2578</v>
      </c>
    </row>
    <row r="2077">
      <c r="A2077" t="s">
        <v>2579</v>
      </c>
    </row>
    <row r="2078">
      <c r="A2078" t="s">
        <v>2580</v>
      </c>
    </row>
    <row r="2079">
      <c r="A2079" t="s">
        <v>2581</v>
      </c>
    </row>
    <row r="2080">
      <c r="A2080" t="s">
        <v>2582</v>
      </c>
    </row>
    <row r="2081">
      <c r="A2081" t="s">
        <v>2583</v>
      </c>
    </row>
    <row r="2082">
      <c r="A2082" t="s">
        <v>2584</v>
      </c>
    </row>
    <row r="2083">
      <c r="A2083" t="s">
        <v>2585</v>
      </c>
    </row>
    <row r="2084">
      <c r="A2084" t="s">
        <v>2586</v>
      </c>
    </row>
    <row r="2085">
      <c r="A2085" t="s">
        <v>2587</v>
      </c>
    </row>
    <row r="2086">
      <c r="A2086" t="s">
        <v>2588</v>
      </c>
    </row>
    <row r="2087">
      <c r="A2087" t="s">
        <v>2589</v>
      </c>
    </row>
    <row r="2088">
      <c r="A2088" t="s">
        <v>2590</v>
      </c>
    </row>
    <row r="2089">
      <c r="A2089" t="s">
        <v>2591</v>
      </c>
    </row>
    <row r="2090">
      <c r="A2090" t="s">
        <v>2592</v>
      </c>
    </row>
    <row r="2091">
      <c r="A2091" t="s">
        <v>2593</v>
      </c>
    </row>
    <row r="2092">
      <c r="A2092" t="s">
        <v>2594</v>
      </c>
    </row>
    <row r="2093">
      <c r="A2093" t="s">
        <v>2595</v>
      </c>
    </row>
    <row r="2094">
      <c r="A2094" t="s">
        <v>2596</v>
      </c>
    </row>
    <row r="2095">
      <c r="A2095" t="s">
        <v>2597</v>
      </c>
    </row>
    <row r="2096">
      <c r="A2096" t="s">
        <v>2598</v>
      </c>
    </row>
    <row r="2097">
      <c r="A2097" t="s">
        <v>2599</v>
      </c>
    </row>
    <row r="2098">
      <c r="A2098" t="s">
        <v>2600</v>
      </c>
    </row>
    <row r="2099">
      <c r="A2099" t="s">
        <v>2601</v>
      </c>
    </row>
    <row r="2100">
      <c r="A2100" t="s">
        <v>2602</v>
      </c>
    </row>
    <row r="2101">
      <c r="A2101" t="s">
        <v>2603</v>
      </c>
    </row>
    <row r="2102">
      <c r="A2102" t="s">
        <v>2604</v>
      </c>
    </row>
    <row r="2103">
      <c r="A2103" t="s">
        <v>2605</v>
      </c>
    </row>
    <row r="2104">
      <c r="A2104" t="s">
        <v>2606</v>
      </c>
    </row>
    <row r="2105">
      <c r="A2105" t="s">
        <v>102</v>
      </c>
    </row>
    <row r="2106">
      <c r="A2106" s="222" t="s">
        <v>2607</v>
      </c>
    </row>
    <row r="2107">
      <c r="A2107" s="222" t="s">
        <v>2607</v>
      </c>
    </row>
    <row r="2108">
      <c r="A2108" s="222" t="s">
        <v>2608</v>
      </c>
    </row>
    <row r="2109">
      <c r="A2109" s="222" t="s">
        <v>2608</v>
      </c>
    </row>
    <row r="2110">
      <c r="A2110" t="s">
        <v>247</v>
      </c>
    </row>
    <row r="2111">
      <c r="A2111" t="s">
        <v>2609</v>
      </c>
    </row>
    <row r="2112">
      <c r="A2112" t="s">
        <v>2610</v>
      </c>
    </row>
    <row r="2113">
      <c r="A2113" t="s">
        <v>2611</v>
      </c>
    </row>
    <row r="2114">
      <c r="A2114" t="s">
        <v>2612</v>
      </c>
    </row>
    <row r="2115">
      <c r="A2115" t="s">
        <v>2613</v>
      </c>
    </row>
    <row r="2116">
      <c r="A2116" t="s">
        <v>2614</v>
      </c>
    </row>
    <row r="2117">
      <c r="A2117" t="s">
        <v>2615</v>
      </c>
    </row>
    <row r="2118">
      <c r="A2118" t="s">
        <v>2616</v>
      </c>
    </row>
    <row r="2119">
      <c r="A2119" t="s">
        <v>2617</v>
      </c>
    </row>
    <row r="2120">
      <c r="A2120" t="s">
        <v>2618</v>
      </c>
    </row>
    <row r="2121">
      <c r="A2121" t="s">
        <v>2619</v>
      </c>
    </row>
    <row r="2122">
      <c r="A2122" t="s">
        <v>2620</v>
      </c>
    </row>
    <row r="2123">
      <c r="A2123" t="s">
        <v>2621</v>
      </c>
    </row>
    <row r="2124">
      <c r="A2124" t="s">
        <v>2622</v>
      </c>
    </row>
    <row r="2125">
      <c r="A2125" t="s">
        <v>2623</v>
      </c>
    </row>
    <row r="2126">
      <c r="A2126" t="s">
        <v>2624</v>
      </c>
    </row>
    <row r="2127">
      <c r="A2127" t="s">
        <v>2625</v>
      </c>
    </row>
    <row r="2128">
      <c r="A2128" t="s">
        <v>2626</v>
      </c>
    </row>
    <row r="2129">
      <c r="A2129" t="s">
        <v>2627</v>
      </c>
    </row>
    <row r="2130">
      <c r="A2130" t="s">
        <v>2628</v>
      </c>
    </row>
    <row r="2131">
      <c r="A2131" t="s">
        <v>2629</v>
      </c>
    </row>
    <row r="2132">
      <c r="A2132" t="s">
        <v>2630</v>
      </c>
    </row>
    <row r="2133">
      <c r="A2133" t="s">
        <v>2631</v>
      </c>
    </row>
    <row r="2134">
      <c r="A2134" t="s">
        <v>2632</v>
      </c>
    </row>
    <row r="2135">
      <c r="A2135" t="s">
        <v>2633</v>
      </c>
    </row>
    <row r="2136">
      <c r="A2136" t="s">
        <v>2634</v>
      </c>
    </row>
    <row r="2137">
      <c r="A2137" t="s">
        <v>2635</v>
      </c>
    </row>
    <row r="2138">
      <c r="A2138" t="s">
        <v>2636</v>
      </c>
    </row>
    <row r="2139">
      <c r="A2139" t="s">
        <v>2637</v>
      </c>
    </row>
    <row r="2140">
      <c r="A2140" t="s">
        <v>2638</v>
      </c>
    </row>
    <row r="2141">
      <c r="A2141" t="s">
        <v>2639</v>
      </c>
    </row>
    <row r="2142">
      <c r="A2142" t="s">
        <v>2640</v>
      </c>
    </row>
    <row r="2143">
      <c r="A2143" t="s">
        <v>2641</v>
      </c>
    </row>
    <row r="2144">
      <c r="A2144" t="s">
        <v>2642</v>
      </c>
    </row>
    <row r="2145">
      <c r="A2145" t="s">
        <v>2643</v>
      </c>
    </row>
    <row r="2146">
      <c r="A2146" t="s">
        <v>2644</v>
      </c>
    </row>
    <row r="2147">
      <c r="A2147" t="s">
        <v>2645</v>
      </c>
    </row>
    <row r="2148">
      <c r="A2148" t="s">
        <v>2646</v>
      </c>
    </row>
    <row r="2149">
      <c r="A2149" t="s">
        <v>2647</v>
      </c>
    </row>
    <row r="2150">
      <c r="A2150" t="s">
        <v>2648</v>
      </c>
    </row>
    <row r="2151">
      <c r="A2151" t="s">
        <v>2649</v>
      </c>
    </row>
    <row r="2152">
      <c r="A2152" t="s">
        <v>2650</v>
      </c>
    </row>
    <row r="2153">
      <c r="A2153" t="s">
        <v>2651</v>
      </c>
    </row>
    <row r="2154">
      <c r="A2154" t="s">
        <v>2652</v>
      </c>
    </row>
    <row r="2155">
      <c r="A2155" t="s">
        <v>2653</v>
      </c>
    </row>
    <row r="2156">
      <c r="A2156" t="s">
        <v>2654</v>
      </c>
    </row>
    <row r="2157">
      <c r="A2157" t="s">
        <v>2655</v>
      </c>
    </row>
    <row r="2158">
      <c r="A2158" t="s">
        <v>2656</v>
      </c>
    </row>
    <row r="2159">
      <c r="A2159" t="s">
        <v>2657</v>
      </c>
    </row>
    <row r="2160">
      <c r="A2160" t="s">
        <v>2658</v>
      </c>
    </row>
    <row r="2161">
      <c r="A2161" t="s">
        <v>2659</v>
      </c>
    </row>
    <row r="2162">
      <c r="A2162" t="s">
        <v>2660</v>
      </c>
    </row>
    <row r="2163">
      <c r="A2163" t="s">
        <v>2661</v>
      </c>
    </row>
    <row r="2164">
      <c r="A2164" t="s">
        <v>2662</v>
      </c>
    </row>
    <row r="2165">
      <c r="A2165" t="s">
        <v>2663</v>
      </c>
    </row>
    <row r="2166">
      <c r="A2166" t="s">
        <v>2664</v>
      </c>
    </row>
    <row r="2167">
      <c r="A2167" t="s">
        <v>2665</v>
      </c>
    </row>
    <row r="2168">
      <c r="A2168" t="s">
        <v>2666</v>
      </c>
    </row>
    <row r="2169">
      <c r="A2169" t="s">
        <v>2667</v>
      </c>
    </row>
    <row r="2170">
      <c r="A2170" t="s">
        <v>2668</v>
      </c>
    </row>
    <row r="2171">
      <c r="A2171" t="s">
        <v>2669</v>
      </c>
    </row>
    <row r="2172">
      <c r="A2172" t="s">
        <v>2670</v>
      </c>
    </row>
    <row r="2173">
      <c r="A2173" t="s">
        <v>2671</v>
      </c>
    </row>
    <row r="2174">
      <c r="A2174" t="s">
        <v>2672</v>
      </c>
    </row>
    <row r="2175">
      <c r="A2175" t="s">
        <v>2673</v>
      </c>
    </row>
    <row r="2176">
      <c r="A2176" t="s">
        <v>2674</v>
      </c>
    </row>
    <row r="2177">
      <c r="A2177" t="s">
        <v>2675</v>
      </c>
    </row>
    <row r="2178">
      <c r="A2178" t="s">
        <v>2676</v>
      </c>
    </row>
    <row r="2179">
      <c r="A2179" t="s">
        <v>2677</v>
      </c>
    </row>
    <row r="2180">
      <c r="A2180" t="s">
        <v>2678</v>
      </c>
    </row>
    <row r="2181">
      <c r="A2181" t="s">
        <v>2679</v>
      </c>
    </row>
    <row r="2182">
      <c r="A2182" t="s">
        <v>2680</v>
      </c>
    </row>
    <row r="2183">
      <c r="A2183" t="s">
        <v>2681</v>
      </c>
    </row>
    <row r="2184">
      <c r="A2184" t="s">
        <v>2682</v>
      </c>
    </row>
    <row r="2185">
      <c r="A2185" t="s">
        <v>2683</v>
      </c>
    </row>
    <row r="2186">
      <c r="A2186" t="s">
        <v>2684</v>
      </c>
    </row>
    <row r="2187">
      <c r="A2187" t="s">
        <v>2685</v>
      </c>
    </row>
    <row r="2188">
      <c r="A2188" t="s">
        <v>2686</v>
      </c>
    </row>
    <row r="2189">
      <c r="A2189" t="s">
        <v>2687</v>
      </c>
    </row>
    <row r="2190">
      <c r="A2190" t="s">
        <v>2688</v>
      </c>
    </row>
    <row r="2191">
      <c r="A2191" t="s">
        <v>2689</v>
      </c>
    </row>
    <row r="2192">
      <c r="A2192" t="s">
        <v>2690</v>
      </c>
    </row>
    <row r="2193">
      <c r="A2193" t="s">
        <v>2691</v>
      </c>
    </row>
    <row r="2194">
      <c r="A2194" t="s">
        <v>2692</v>
      </c>
    </row>
    <row r="2195">
      <c r="A2195" t="s">
        <v>2693</v>
      </c>
    </row>
    <row r="2196">
      <c r="A2196" t="s">
        <v>2694</v>
      </c>
    </row>
    <row r="2197">
      <c r="A2197" t="s">
        <v>2695</v>
      </c>
    </row>
    <row r="2198">
      <c r="A2198" t="s">
        <v>2696</v>
      </c>
    </row>
    <row r="2199">
      <c r="A2199" t="s">
        <v>2697</v>
      </c>
    </row>
    <row r="2200">
      <c r="A2200" t="s">
        <v>2698</v>
      </c>
    </row>
    <row r="2201">
      <c r="A2201" t="s">
        <v>2699</v>
      </c>
    </row>
    <row r="2202">
      <c r="A2202" t="s">
        <v>2700</v>
      </c>
    </row>
    <row r="2203">
      <c r="A2203" t="s">
        <v>2701</v>
      </c>
    </row>
    <row r="2204">
      <c r="A2204" t="s">
        <v>2702</v>
      </c>
    </row>
    <row r="2205">
      <c r="A2205" t="s">
        <v>2703</v>
      </c>
    </row>
    <row r="2206">
      <c r="A2206" t="s">
        <v>2704</v>
      </c>
    </row>
    <row r="2207">
      <c r="A2207" t="s">
        <v>2705</v>
      </c>
    </row>
    <row r="2208">
      <c r="A2208" t="s">
        <v>2706</v>
      </c>
    </row>
    <row r="2209">
      <c r="A2209" t="s">
        <v>2707</v>
      </c>
    </row>
    <row r="2210">
      <c r="A2210" t="s">
        <v>2708</v>
      </c>
    </row>
    <row r="2211">
      <c r="A2211" t="s">
        <v>2709</v>
      </c>
    </row>
    <row r="2212">
      <c r="A2212" t="s">
        <v>2710</v>
      </c>
    </row>
    <row r="2213">
      <c r="A2213" t="s">
        <v>2711</v>
      </c>
    </row>
    <row r="2214">
      <c r="A2214" t="s">
        <v>2712</v>
      </c>
    </row>
    <row r="2215">
      <c r="A2215" t="s">
        <v>2713</v>
      </c>
    </row>
    <row r="2216">
      <c r="A2216" t="s">
        <v>2714</v>
      </c>
    </row>
    <row r="2217">
      <c r="A2217" t="s">
        <v>2715</v>
      </c>
    </row>
    <row r="2218">
      <c r="A2218" t="s">
        <v>2716</v>
      </c>
    </row>
    <row r="2219">
      <c r="A2219" t="s">
        <v>2717</v>
      </c>
    </row>
    <row r="2220">
      <c r="A2220" t="s">
        <v>2718</v>
      </c>
    </row>
    <row r="2221">
      <c r="A2221" t="s">
        <v>2719</v>
      </c>
    </row>
    <row r="2222">
      <c r="A2222" t="s">
        <v>2720</v>
      </c>
    </row>
    <row r="2223">
      <c r="A2223" t="s">
        <v>2721</v>
      </c>
    </row>
    <row r="2224">
      <c r="A2224" t="s">
        <v>2722</v>
      </c>
    </row>
    <row r="2225">
      <c r="A2225" t="s">
        <v>2723</v>
      </c>
    </row>
    <row r="2226">
      <c r="A2226" t="s">
        <v>2724</v>
      </c>
    </row>
    <row r="2227">
      <c r="A2227" t="s">
        <v>2725</v>
      </c>
    </row>
    <row r="2228">
      <c r="A2228" t="s">
        <v>2726</v>
      </c>
    </row>
    <row r="2229">
      <c r="A2229" t="s">
        <v>2727</v>
      </c>
    </row>
    <row r="2230">
      <c r="A2230" t="s">
        <v>2728</v>
      </c>
    </row>
    <row r="2231">
      <c r="A2231" t="s">
        <v>2729</v>
      </c>
    </row>
    <row r="2232">
      <c r="A2232" t="s">
        <v>2730</v>
      </c>
    </row>
    <row r="2233">
      <c r="A2233" t="s">
        <v>2731</v>
      </c>
    </row>
    <row r="2234">
      <c r="A2234" t="s">
        <v>2732</v>
      </c>
    </row>
    <row r="2235">
      <c r="A2235" t="s">
        <v>2733</v>
      </c>
    </row>
    <row r="2236">
      <c r="A2236" t="s">
        <v>2734</v>
      </c>
    </row>
    <row r="2237">
      <c r="A2237" t="s">
        <v>2735</v>
      </c>
    </row>
    <row r="2238">
      <c r="A2238" t="s">
        <v>2736</v>
      </c>
    </row>
    <row r="2239">
      <c r="A2239" t="s">
        <v>2737</v>
      </c>
    </row>
    <row r="2240">
      <c r="A2240" t="s">
        <v>2738</v>
      </c>
    </row>
    <row r="2241">
      <c r="A2241" t="s">
        <v>2739</v>
      </c>
    </row>
    <row r="2242">
      <c r="A2242" t="s">
        <v>2740</v>
      </c>
    </row>
    <row r="2243">
      <c r="A2243" t="s">
        <v>2741</v>
      </c>
    </row>
    <row r="2244">
      <c r="A2244" t="s">
        <v>2742</v>
      </c>
    </row>
    <row r="2245">
      <c r="A2245" t="s">
        <v>2743</v>
      </c>
    </row>
    <row r="2246">
      <c r="A2246" t="s">
        <v>2744</v>
      </c>
    </row>
    <row r="2247">
      <c r="A2247" t="s">
        <v>2745</v>
      </c>
    </row>
    <row r="2248">
      <c r="A2248" t="s">
        <v>2746</v>
      </c>
    </row>
    <row r="2249">
      <c r="A2249" t="s">
        <v>2747</v>
      </c>
    </row>
    <row r="2250">
      <c r="A2250" t="s">
        <v>2748</v>
      </c>
    </row>
    <row r="2251">
      <c r="A2251" t="s">
        <v>2749</v>
      </c>
    </row>
    <row r="2252">
      <c r="A2252" t="s">
        <v>2750</v>
      </c>
    </row>
    <row r="2253">
      <c r="A2253" t="s">
        <v>2751</v>
      </c>
    </row>
    <row r="2254">
      <c r="A2254" t="s">
        <v>2752</v>
      </c>
    </row>
    <row r="2255">
      <c r="A2255" t="s">
        <v>2753</v>
      </c>
    </row>
    <row r="2256">
      <c r="A2256" t="s">
        <v>2754</v>
      </c>
    </row>
    <row r="2257">
      <c r="A2257" t="s">
        <v>2755</v>
      </c>
    </row>
    <row r="2258">
      <c r="A2258" t="s">
        <v>2756</v>
      </c>
    </row>
    <row r="2259">
      <c r="A2259" t="s">
        <v>2757</v>
      </c>
    </row>
    <row r="2260">
      <c r="A2260" t="s">
        <v>2758</v>
      </c>
    </row>
    <row r="2261">
      <c r="A2261" t="s">
        <v>2759</v>
      </c>
    </row>
    <row r="2262">
      <c r="A2262" t="s">
        <v>2760</v>
      </c>
    </row>
    <row r="2263">
      <c r="A2263" t="s">
        <v>2761</v>
      </c>
    </row>
    <row r="2264">
      <c r="A2264" t="s">
        <v>2762</v>
      </c>
    </row>
    <row r="2265">
      <c r="A2265" t="s">
        <v>2763</v>
      </c>
    </row>
    <row r="2266">
      <c r="A2266" t="s">
        <v>2764</v>
      </c>
    </row>
    <row r="2267">
      <c r="A2267" t="s">
        <v>2765</v>
      </c>
    </row>
    <row r="2268">
      <c r="A2268" t="s">
        <v>2766</v>
      </c>
    </row>
    <row r="2269">
      <c r="A2269" t="s">
        <v>2767</v>
      </c>
    </row>
    <row r="2270">
      <c r="A2270" t="s">
        <v>2768</v>
      </c>
    </row>
    <row r="2271">
      <c r="A2271" t="s">
        <v>2769</v>
      </c>
    </row>
    <row r="2272">
      <c r="A2272" t="s">
        <v>2770</v>
      </c>
    </row>
    <row r="2273">
      <c r="A2273" t="s">
        <v>2771</v>
      </c>
    </row>
    <row r="2274">
      <c r="A2274" t="s">
        <v>2772</v>
      </c>
    </row>
    <row r="2275">
      <c r="A2275" t="s">
        <v>2773</v>
      </c>
    </row>
    <row r="2276">
      <c r="A2276" t="s">
        <v>2774</v>
      </c>
    </row>
    <row r="2277">
      <c r="A2277" t="s">
        <v>2775</v>
      </c>
    </row>
    <row r="2278">
      <c r="A2278" t="s">
        <v>2776</v>
      </c>
    </row>
    <row r="2279">
      <c r="A2279" t="s">
        <v>2777</v>
      </c>
    </row>
    <row r="2280">
      <c r="A2280" t="s">
        <v>2778</v>
      </c>
    </row>
    <row r="2281">
      <c r="A2281" t="s">
        <v>2779</v>
      </c>
    </row>
    <row r="2282">
      <c r="A2282" t="s">
        <v>2780</v>
      </c>
    </row>
    <row r="2283">
      <c r="A2283" t="s">
        <v>2781</v>
      </c>
    </row>
    <row r="2284">
      <c r="A2284" t="s">
        <v>2782</v>
      </c>
    </row>
    <row r="2285">
      <c r="A2285" t="s">
        <v>2783</v>
      </c>
    </row>
    <row r="2286">
      <c r="A2286" t="s">
        <v>2784</v>
      </c>
    </row>
    <row r="2287">
      <c r="A2287" t="s">
        <v>2785</v>
      </c>
    </row>
    <row r="2288">
      <c r="A2288" t="s">
        <v>2786</v>
      </c>
    </row>
    <row r="2289">
      <c r="A2289" t="s">
        <v>2787</v>
      </c>
    </row>
    <row r="2290">
      <c r="A2290" t="s">
        <v>2788</v>
      </c>
    </row>
    <row r="2291">
      <c r="A2291" t="s">
        <v>2789</v>
      </c>
    </row>
    <row r="2292">
      <c r="A2292" t="s">
        <v>2790</v>
      </c>
    </row>
    <row r="2293">
      <c r="A2293" t="s">
        <v>2791</v>
      </c>
    </row>
    <row r="2294">
      <c r="A2294" t="s">
        <v>2792</v>
      </c>
    </row>
    <row r="2295">
      <c r="A2295" t="s">
        <v>2793</v>
      </c>
    </row>
    <row r="2296">
      <c r="A2296" t="s">
        <v>2794</v>
      </c>
    </row>
    <row r="2297">
      <c r="A2297" t="s">
        <v>2795</v>
      </c>
    </row>
    <row r="2298">
      <c r="A2298" t="s">
        <v>2796</v>
      </c>
    </row>
    <row r="2299">
      <c r="A2299" t="s">
        <v>2797</v>
      </c>
    </row>
    <row r="2300">
      <c r="A2300" t="s">
        <v>46</v>
      </c>
    </row>
    <row r="2301">
      <c r="A2301" t="s">
        <v>2798</v>
      </c>
    </row>
    <row r="2302">
      <c r="A2302" t="s">
        <v>2799</v>
      </c>
    </row>
    <row r="2303">
      <c r="A2303" t="s">
        <v>2800</v>
      </c>
    </row>
    <row r="2304">
      <c r="A2304" t="s">
        <v>2801</v>
      </c>
    </row>
    <row r="2305">
      <c r="A2305" t="s">
        <v>2802</v>
      </c>
    </row>
    <row r="2306">
      <c r="A2306" t="s">
        <v>2803</v>
      </c>
    </row>
    <row r="2307">
      <c r="A2307" t="s">
        <v>2804</v>
      </c>
    </row>
    <row r="2308">
      <c r="A2308" s="222" t="s">
        <v>2805</v>
      </c>
    </row>
    <row r="2309">
      <c r="A2309" s="222" t="s">
        <v>2805</v>
      </c>
    </row>
    <row r="2310">
      <c r="A2310" s="222" t="s">
        <v>2806</v>
      </c>
    </row>
    <row r="2311">
      <c r="A2311" s="222" t="s">
        <v>2806</v>
      </c>
    </row>
    <row r="2312">
      <c r="A2312" t="s">
        <v>2807</v>
      </c>
    </row>
    <row r="2313">
      <c r="A2313" t="s">
        <v>2808</v>
      </c>
    </row>
    <row r="2314">
      <c r="A2314" t="s">
        <v>2809</v>
      </c>
    </row>
    <row r="2315">
      <c r="A2315" t="s">
        <v>2810</v>
      </c>
    </row>
    <row r="2316">
      <c r="A2316" t="s">
        <v>2811</v>
      </c>
    </row>
    <row r="2317">
      <c r="A2317" t="s">
        <v>2812</v>
      </c>
    </row>
    <row r="2318">
      <c r="A2318" t="s">
        <v>2813</v>
      </c>
    </row>
    <row r="2319">
      <c r="A2319" t="s">
        <v>2814</v>
      </c>
    </row>
    <row r="2320">
      <c r="A2320" t="s">
        <v>2815</v>
      </c>
    </row>
    <row r="2321">
      <c r="A2321" t="s">
        <v>2816</v>
      </c>
    </row>
    <row r="2322">
      <c r="A2322" t="s">
        <v>2817</v>
      </c>
    </row>
    <row r="2323">
      <c r="A2323" t="s">
        <v>2818</v>
      </c>
    </row>
    <row r="2324">
      <c r="A2324" t="s">
        <v>2819</v>
      </c>
    </row>
    <row r="2325">
      <c r="A2325" t="s">
        <v>2820</v>
      </c>
    </row>
    <row r="2326">
      <c r="A2326" t="s">
        <v>2821</v>
      </c>
    </row>
    <row r="2327">
      <c r="A2327" t="s">
        <v>2822</v>
      </c>
    </row>
    <row r="2328">
      <c r="A2328" t="s">
        <v>2823</v>
      </c>
    </row>
    <row r="2329">
      <c r="A2329" t="s">
        <v>2824</v>
      </c>
    </row>
    <row r="2330">
      <c r="A2330" t="s">
        <v>2825</v>
      </c>
    </row>
    <row r="2331">
      <c r="A2331" t="s">
        <v>2826</v>
      </c>
    </row>
    <row r="2332">
      <c r="A2332" t="s">
        <v>2827</v>
      </c>
    </row>
    <row r="2333">
      <c r="A2333" t="s">
        <v>2828</v>
      </c>
    </row>
    <row r="2334">
      <c r="A2334" t="s">
        <v>2829</v>
      </c>
    </row>
    <row r="2335">
      <c r="A2335" t="s">
        <v>2830</v>
      </c>
    </row>
    <row r="2336">
      <c r="A2336" t="s">
        <v>2831</v>
      </c>
    </row>
    <row r="2337">
      <c r="A2337" t="s">
        <v>2832</v>
      </c>
    </row>
    <row r="2338">
      <c r="A2338" t="s">
        <v>2833</v>
      </c>
    </row>
    <row r="2339">
      <c r="A2339" t="s">
        <v>2834</v>
      </c>
    </row>
    <row r="2340">
      <c r="A2340" t="s">
        <v>2835</v>
      </c>
    </row>
    <row r="2341">
      <c r="A2341" t="s">
        <v>2836</v>
      </c>
    </row>
    <row r="2342">
      <c r="A2342" t="s">
        <v>2837</v>
      </c>
    </row>
    <row r="2343">
      <c r="A2343" t="s">
        <v>2838</v>
      </c>
    </row>
    <row r="2344">
      <c r="A2344" t="s">
        <v>2839</v>
      </c>
    </row>
    <row r="2345">
      <c r="A2345" t="s">
        <v>2840</v>
      </c>
    </row>
    <row r="2346">
      <c r="A2346" t="s">
        <v>2841</v>
      </c>
    </row>
    <row r="2347">
      <c r="A2347" t="s">
        <v>2842</v>
      </c>
    </row>
    <row r="2348">
      <c r="A2348" t="s">
        <v>2843</v>
      </c>
    </row>
    <row r="2349">
      <c r="A2349" t="s">
        <v>2844</v>
      </c>
    </row>
    <row r="2350">
      <c r="A2350" t="s">
        <v>2845</v>
      </c>
    </row>
    <row r="2351">
      <c r="A2351" t="s">
        <v>105</v>
      </c>
    </row>
    <row r="2352">
      <c r="A2352" t="s">
        <v>2846</v>
      </c>
    </row>
    <row r="2353">
      <c r="A2353" t="s">
        <v>2847</v>
      </c>
    </row>
    <row r="2354">
      <c r="A2354" t="s">
        <v>2848</v>
      </c>
    </row>
    <row r="2355">
      <c r="A2355" t="s">
        <v>2849</v>
      </c>
    </row>
    <row r="2356">
      <c r="A2356" t="s">
        <v>2850</v>
      </c>
    </row>
    <row r="2357">
      <c r="A2357" t="s">
        <v>2851</v>
      </c>
    </row>
    <row r="2358">
      <c r="A2358" t="s">
        <v>2852</v>
      </c>
    </row>
    <row r="2359">
      <c r="A2359" t="s">
        <v>2853</v>
      </c>
    </row>
    <row r="2360">
      <c r="A2360" t="s">
        <v>117</v>
      </c>
    </row>
    <row r="2361">
      <c r="A2361" t="s">
        <v>2854</v>
      </c>
    </row>
    <row r="2362">
      <c r="A2362" t="s">
        <v>2855</v>
      </c>
    </row>
    <row r="2363">
      <c r="A2363" t="s">
        <v>2856</v>
      </c>
    </row>
    <row r="2364">
      <c r="A2364" t="s">
        <v>2857</v>
      </c>
    </row>
    <row r="2365">
      <c r="A2365" t="s">
        <v>2858</v>
      </c>
    </row>
    <row r="2366">
      <c r="A2366" t="s">
        <v>2859</v>
      </c>
    </row>
    <row r="2367">
      <c r="A2367" t="s">
        <v>2860</v>
      </c>
    </row>
    <row r="2368">
      <c r="A2368" t="s">
        <v>2861</v>
      </c>
    </row>
    <row r="2369">
      <c r="A2369" t="s">
        <v>2862</v>
      </c>
    </row>
    <row r="2370">
      <c r="A2370" t="s">
        <v>2863</v>
      </c>
    </row>
    <row r="2371">
      <c r="A2371" t="s">
        <v>2864</v>
      </c>
    </row>
    <row r="2372">
      <c r="A2372" t="s">
        <v>2865</v>
      </c>
    </row>
    <row r="2373">
      <c r="A2373" t="s">
        <v>2866</v>
      </c>
    </row>
    <row r="2374">
      <c r="A2374" t="s">
        <v>2867</v>
      </c>
    </row>
    <row r="2375">
      <c r="A2375" t="s">
        <v>2868</v>
      </c>
    </row>
    <row r="2376">
      <c r="A2376" t="s">
        <v>2869</v>
      </c>
    </row>
    <row r="2377">
      <c r="A2377" t="s">
        <v>2870</v>
      </c>
    </row>
    <row r="2378">
      <c r="A2378" t="s">
        <v>106</v>
      </c>
    </row>
    <row r="2379">
      <c r="A2379" t="s">
        <v>2871</v>
      </c>
    </row>
    <row r="2380">
      <c r="A2380" t="s">
        <v>2872</v>
      </c>
    </row>
    <row r="2381">
      <c r="A2381" t="s">
        <v>2873</v>
      </c>
    </row>
    <row r="2382">
      <c r="A2382" t="s">
        <v>2874</v>
      </c>
    </row>
    <row r="2383">
      <c r="A2383" t="s">
        <v>2875</v>
      </c>
    </row>
    <row r="2384">
      <c r="A2384" t="s">
        <v>2876</v>
      </c>
    </row>
    <row r="2385">
      <c r="A2385" t="s">
        <v>2877</v>
      </c>
    </row>
    <row r="2386">
      <c r="A2386" t="s">
        <v>2878</v>
      </c>
    </row>
    <row r="2387">
      <c r="A2387" t="s">
        <v>2879</v>
      </c>
    </row>
    <row r="2388">
      <c r="A2388" t="s">
        <v>2880</v>
      </c>
    </row>
    <row r="2389">
      <c r="A2389" t="s">
        <v>2881</v>
      </c>
    </row>
    <row r="2390">
      <c r="A2390" t="s">
        <v>2882</v>
      </c>
    </row>
    <row r="2391">
      <c r="A2391" t="s">
        <v>2883</v>
      </c>
    </row>
    <row r="2392">
      <c r="A2392" t="s">
        <v>2884</v>
      </c>
    </row>
    <row r="2393">
      <c r="A2393" t="s">
        <v>2885</v>
      </c>
    </row>
    <row r="2394">
      <c r="A2394" t="s">
        <v>2886</v>
      </c>
    </row>
    <row r="2395">
      <c r="A2395" t="s">
        <v>2887</v>
      </c>
    </row>
    <row r="2396">
      <c r="A2396" t="s">
        <v>2888</v>
      </c>
    </row>
    <row r="2397">
      <c r="A2397" t="s">
        <v>2889</v>
      </c>
    </row>
    <row r="2398">
      <c r="A2398" t="s">
        <v>2890</v>
      </c>
    </row>
    <row r="2399">
      <c r="A2399" t="s">
        <v>2891</v>
      </c>
    </row>
    <row r="2400">
      <c r="A2400" t="s">
        <v>2892</v>
      </c>
    </row>
    <row r="2401">
      <c r="A2401" t="s">
        <v>2893</v>
      </c>
    </row>
    <row r="2402">
      <c r="A2402" t="s">
        <v>2894</v>
      </c>
    </row>
    <row r="2403">
      <c r="A2403" t="s">
        <v>2895</v>
      </c>
    </row>
    <row r="2404">
      <c r="A2404" t="s">
        <v>2896</v>
      </c>
    </row>
    <row r="2405">
      <c r="A2405" t="s">
        <v>2897</v>
      </c>
    </row>
    <row r="2406">
      <c r="A2406" t="s">
        <v>2898</v>
      </c>
    </row>
    <row r="2407">
      <c r="A2407" t="s">
        <v>2899</v>
      </c>
    </row>
    <row r="2408">
      <c r="A2408" t="s">
        <v>2900</v>
      </c>
    </row>
    <row r="2409">
      <c r="A2409" t="s">
        <v>2901</v>
      </c>
    </row>
    <row r="2410">
      <c r="A2410" t="s">
        <v>2902</v>
      </c>
    </row>
    <row r="2411">
      <c r="A2411" t="s">
        <v>2903</v>
      </c>
    </row>
    <row r="2412">
      <c r="A2412" t="s">
        <v>2904</v>
      </c>
    </row>
    <row r="2413">
      <c r="A2413" t="s">
        <v>2905</v>
      </c>
    </row>
    <row r="2414">
      <c r="A2414" t="s">
        <v>2906</v>
      </c>
    </row>
    <row r="2415">
      <c r="A2415" t="s">
        <v>2907</v>
      </c>
    </row>
    <row r="2416">
      <c r="A2416" t="s">
        <v>2908</v>
      </c>
    </row>
    <row r="2417">
      <c r="A2417" t="s">
        <v>2909</v>
      </c>
    </row>
    <row r="2418">
      <c r="A2418" t="s">
        <v>2910</v>
      </c>
    </row>
    <row r="2419">
      <c r="A2419" t="s">
        <v>2911</v>
      </c>
    </row>
    <row r="2420">
      <c r="A2420" t="s">
        <v>2912</v>
      </c>
    </row>
    <row r="2421">
      <c r="A2421" t="s">
        <v>2913</v>
      </c>
    </row>
    <row r="2422">
      <c r="A2422" t="s">
        <v>2914</v>
      </c>
    </row>
    <row r="2423">
      <c r="A2423" t="s">
        <v>2915</v>
      </c>
    </row>
    <row r="2424">
      <c r="A2424" t="s">
        <v>2916</v>
      </c>
    </row>
    <row r="2425">
      <c r="A2425" t="s">
        <v>2917</v>
      </c>
    </row>
    <row r="2426">
      <c r="A2426" t="s">
        <v>2918</v>
      </c>
    </row>
    <row r="2427">
      <c r="A2427" t="s">
        <v>2919</v>
      </c>
    </row>
    <row r="2428">
      <c r="A2428" t="s">
        <v>2920</v>
      </c>
    </row>
    <row r="2429">
      <c r="A2429" t="s">
        <v>2921</v>
      </c>
    </row>
    <row r="2430">
      <c r="A2430" t="s">
        <v>2922</v>
      </c>
    </row>
    <row r="2431">
      <c r="A2431" t="s">
        <v>2923</v>
      </c>
    </row>
    <row r="2432">
      <c r="A2432" t="s">
        <v>2924</v>
      </c>
    </row>
    <row r="2433">
      <c r="A2433" t="s">
        <v>2925</v>
      </c>
    </row>
    <row r="2434">
      <c r="A2434" t="s">
        <v>2926</v>
      </c>
    </row>
    <row r="2435">
      <c r="A2435" t="s">
        <v>2927</v>
      </c>
    </row>
    <row r="2436">
      <c r="A2436" t="s">
        <v>2928</v>
      </c>
    </row>
    <row r="2437">
      <c r="A2437" t="s">
        <v>2929</v>
      </c>
    </row>
    <row r="2438">
      <c r="A2438" t="s">
        <v>2930</v>
      </c>
    </row>
    <row r="2439">
      <c r="A2439" t="s">
        <v>2931</v>
      </c>
    </row>
    <row r="2440">
      <c r="A2440" t="s">
        <v>2932</v>
      </c>
    </row>
    <row r="2441">
      <c r="A2441" t="s">
        <v>2933</v>
      </c>
    </row>
    <row r="2442">
      <c r="A2442" t="s">
        <v>2934</v>
      </c>
    </row>
    <row r="2443">
      <c r="A2443" t="s">
        <v>2935</v>
      </c>
    </row>
    <row r="2444">
      <c r="A2444" t="s">
        <v>2936</v>
      </c>
    </row>
    <row r="2445">
      <c r="A2445" t="s">
        <v>2937</v>
      </c>
    </row>
    <row r="2446">
      <c r="A2446" t="s">
        <v>2938</v>
      </c>
    </row>
    <row r="2447">
      <c r="A2447" t="s">
        <v>2939</v>
      </c>
    </row>
    <row r="2448">
      <c r="A2448" t="s">
        <v>2940</v>
      </c>
    </row>
    <row r="2449">
      <c r="A2449" t="s">
        <v>2941</v>
      </c>
    </row>
    <row r="2450">
      <c r="A2450" t="s">
        <v>2942</v>
      </c>
    </row>
    <row r="2451">
      <c r="A2451" t="s">
        <v>2943</v>
      </c>
    </row>
    <row r="2452">
      <c r="A2452" t="s">
        <v>2944</v>
      </c>
    </row>
    <row r="2453">
      <c r="A2453" t="s">
        <v>2945</v>
      </c>
    </row>
    <row r="2454">
      <c r="A2454" t="s">
        <v>2946</v>
      </c>
    </row>
    <row r="2455">
      <c r="A2455" t="s">
        <v>2947</v>
      </c>
    </row>
    <row r="2456">
      <c r="A2456" t="s">
        <v>2948</v>
      </c>
    </row>
    <row r="2457">
      <c r="A2457" t="s">
        <v>2949</v>
      </c>
    </row>
    <row r="2458">
      <c r="A2458" t="s">
        <v>2950</v>
      </c>
    </row>
    <row r="2459">
      <c r="A2459" t="s">
        <v>2951</v>
      </c>
    </row>
    <row r="2460">
      <c r="A2460" t="s">
        <v>2952</v>
      </c>
    </row>
    <row r="2461">
      <c r="A2461" t="s">
        <v>2953</v>
      </c>
    </row>
    <row r="2462">
      <c r="A2462" t="s">
        <v>2954</v>
      </c>
    </row>
    <row r="2463">
      <c r="A2463" t="s">
        <v>2955</v>
      </c>
    </row>
    <row r="2464">
      <c r="A2464" t="s">
        <v>2956</v>
      </c>
    </row>
    <row r="2465">
      <c r="A2465" t="s">
        <v>2957</v>
      </c>
    </row>
    <row r="2466">
      <c r="A2466" t="s">
        <v>2958</v>
      </c>
    </row>
    <row r="2467">
      <c r="A2467" t="s">
        <v>2959</v>
      </c>
    </row>
    <row r="2468">
      <c r="A2468" t="s">
        <v>2960</v>
      </c>
    </row>
    <row r="2469">
      <c r="A2469" t="s">
        <v>2961</v>
      </c>
    </row>
    <row r="2470">
      <c r="A2470" t="s">
        <v>2962</v>
      </c>
    </row>
    <row r="2471">
      <c r="A2471" t="s">
        <v>2963</v>
      </c>
    </row>
    <row r="2472">
      <c r="A2472" t="s">
        <v>2964</v>
      </c>
    </row>
    <row r="2473">
      <c r="A2473" t="s">
        <v>2965</v>
      </c>
    </row>
    <row r="2474">
      <c r="A2474" t="s">
        <v>2966</v>
      </c>
    </row>
    <row r="2475">
      <c r="A2475" t="s">
        <v>2967</v>
      </c>
    </row>
    <row r="2476">
      <c r="A2476" t="s">
        <v>2968</v>
      </c>
    </row>
    <row r="2477">
      <c r="A2477" t="s">
        <v>2969</v>
      </c>
    </row>
    <row r="2478">
      <c r="A2478" t="s">
        <v>2970</v>
      </c>
    </row>
    <row r="2479">
      <c r="A2479" t="s">
        <v>2971</v>
      </c>
    </row>
    <row r="2480">
      <c r="A2480" t="s">
        <v>2972</v>
      </c>
    </row>
    <row r="2481">
      <c r="A2481" t="s">
        <v>2973</v>
      </c>
    </row>
    <row r="2482">
      <c r="A2482" t="s">
        <v>2974</v>
      </c>
    </row>
    <row r="2483">
      <c r="A2483" t="s">
        <v>2975</v>
      </c>
    </row>
    <row r="2484">
      <c r="A2484" t="s">
        <v>2976</v>
      </c>
    </row>
    <row r="2485">
      <c r="A2485" t="s">
        <v>2977</v>
      </c>
    </row>
    <row r="2486">
      <c r="A2486" t="s">
        <v>2978</v>
      </c>
    </row>
    <row r="2487">
      <c r="A2487" t="s">
        <v>2979</v>
      </c>
    </row>
    <row r="2488">
      <c r="A2488" t="s">
        <v>2980</v>
      </c>
    </row>
    <row r="2489">
      <c r="A2489" t="s">
        <v>2981</v>
      </c>
    </row>
    <row r="2490">
      <c r="A2490" t="s">
        <v>2982</v>
      </c>
    </row>
    <row r="2491">
      <c r="A2491" t="s">
        <v>2983</v>
      </c>
    </row>
    <row r="2492">
      <c r="A2492" t="s">
        <v>2984</v>
      </c>
    </row>
    <row r="2493">
      <c r="A2493" t="s">
        <v>2985</v>
      </c>
    </row>
    <row r="2494">
      <c r="A2494" t="s">
        <v>2986</v>
      </c>
    </row>
    <row r="2495">
      <c r="A2495" s="222" t="s">
        <v>89</v>
      </c>
    </row>
    <row r="2496">
      <c r="A2496" s="222" t="s">
        <v>89</v>
      </c>
    </row>
    <row r="2497">
      <c r="A2497" s="222" t="s">
        <v>2987</v>
      </c>
    </row>
    <row r="2498">
      <c r="A2498" s="222" t="s">
        <v>2987</v>
      </c>
    </row>
    <row r="2499">
      <c r="A2499" t="s">
        <v>2988</v>
      </c>
    </row>
    <row r="2500">
      <c r="A2500" t="s">
        <v>2989</v>
      </c>
    </row>
    <row r="2501">
      <c r="A2501" t="s">
        <v>2990</v>
      </c>
    </row>
    <row r="2502">
      <c r="A2502" t="s">
        <v>2991</v>
      </c>
    </row>
    <row r="2503">
      <c r="A2503" t="s">
        <v>2992</v>
      </c>
    </row>
    <row r="2504">
      <c r="A2504" t="s">
        <v>2993</v>
      </c>
    </row>
    <row r="2505">
      <c r="A2505" t="s">
        <v>2994</v>
      </c>
    </row>
    <row r="2506">
      <c r="A2506" t="s">
        <v>2995</v>
      </c>
    </row>
    <row r="2507">
      <c r="A2507" t="s">
        <v>108</v>
      </c>
    </row>
    <row r="2508">
      <c r="A2508" t="s">
        <v>2996</v>
      </c>
    </row>
    <row r="2509">
      <c r="A2509" t="s">
        <v>2997</v>
      </c>
    </row>
    <row r="2510">
      <c r="A2510" t="s">
        <v>2998</v>
      </c>
    </row>
    <row r="2511">
      <c r="A2511" t="s">
        <v>2999</v>
      </c>
    </row>
    <row r="2512">
      <c r="A2512" t="s">
        <v>3000</v>
      </c>
    </row>
    <row r="2513">
      <c r="A2513" t="s">
        <v>3001</v>
      </c>
    </row>
    <row r="2514">
      <c r="A2514" t="s">
        <v>3002</v>
      </c>
    </row>
    <row r="2515">
      <c r="A2515" t="s">
        <v>3003</v>
      </c>
    </row>
    <row r="2516">
      <c r="A2516" t="s">
        <v>3004</v>
      </c>
    </row>
    <row r="2517">
      <c r="A2517" t="s">
        <v>3005</v>
      </c>
    </row>
    <row r="2518">
      <c r="A2518" t="s">
        <v>3006</v>
      </c>
    </row>
    <row r="2519">
      <c r="A2519" t="s">
        <v>3007</v>
      </c>
    </row>
    <row r="2520">
      <c r="A2520" t="s">
        <v>3008</v>
      </c>
    </row>
    <row r="2521">
      <c r="A2521" t="s">
        <v>3009</v>
      </c>
    </row>
    <row r="2522">
      <c r="A2522" t="s">
        <v>3010</v>
      </c>
    </row>
    <row r="2523">
      <c r="A2523" t="s">
        <v>3011</v>
      </c>
    </row>
    <row r="2524">
      <c r="A2524" t="s">
        <v>3012</v>
      </c>
    </row>
    <row r="2525">
      <c r="A2525" t="s">
        <v>3013</v>
      </c>
    </row>
    <row r="2526">
      <c r="A2526" t="s">
        <v>3014</v>
      </c>
    </row>
    <row r="2527">
      <c r="A2527" t="s">
        <v>3015</v>
      </c>
    </row>
    <row r="2528">
      <c r="A2528" t="s">
        <v>3016</v>
      </c>
    </row>
    <row r="2529">
      <c r="A2529" t="s">
        <v>3017</v>
      </c>
    </row>
    <row r="2530">
      <c r="A2530" t="s">
        <v>3018</v>
      </c>
    </row>
    <row r="2531">
      <c r="A2531" t="s">
        <v>3019</v>
      </c>
    </row>
    <row r="2532">
      <c r="A2532" t="s">
        <v>3020</v>
      </c>
    </row>
    <row r="2533">
      <c r="A2533" t="s">
        <v>3021</v>
      </c>
    </row>
    <row r="2534">
      <c r="A2534" t="s">
        <v>3022</v>
      </c>
    </row>
    <row r="2535">
      <c r="A2535" t="s">
        <v>3023</v>
      </c>
    </row>
    <row r="2536">
      <c r="A2536" t="s">
        <v>3024</v>
      </c>
    </row>
    <row r="2537">
      <c r="A2537" t="s">
        <v>3025</v>
      </c>
    </row>
    <row r="2538">
      <c r="A2538" t="s">
        <v>3026</v>
      </c>
    </row>
    <row r="2539">
      <c r="A2539" t="s">
        <v>3027</v>
      </c>
    </row>
    <row r="2540">
      <c r="A2540" t="s">
        <v>3028</v>
      </c>
    </row>
    <row r="2541">
      <c r="A2541" t="s">
        <v>3029</v>
      </c>
    </row>
    <row r="2542">
      <c r="A2542" t="s">
        <v>3030</v>
      </c>
    </row>
    <row r="2543">
      <c r="A2543" t="s">
        <v>3031</v>
      </c>
    </row>
    <row r="2544">
      <c r="A2544" t="s">
        <v>3032</v>
      </c>
    </row>
    <row r="2545">
      <c r="A2545" t="s">
        <v>3033</v>
      </c>
    </row>
    <row r="2546">
      <c r="A2546" t="s">
        <v>3034</v>
      </c>
    </row>
    <row r="2547">
      <c r="A2547" t="s">
        <v>3035</v>
      </c>
    </row>
    <row r="2548">
      <c r="A2548" s="222" t="s">
        <v>3036</v>
      </c>
    </row>
    <row r="2549">
      <c r="A2549" s="222" t="s">
        <v>3037</v>
      </c>
    </row>
    <row r="2550">
      <c r="A2550" t="s">
        <v>3038</v>
      </c>
    </row>
    <row r="2551">
      <c r="A2551" t="s">
        <v>3039</v>
      </c>
    </row>
    <row r="2552">
      <c r="A2552" t="s">
        <v>3040</v>
      </c>
    </row>
    <row r="2553">
      <c r="A2553" t="s">
        <v>3041</v>
      </c>
    </row>
    <row r="2554">
      <c r="A2554" t="s">
        <v>3042</v>
      </c>
    </row>
    <row r="2555">
      <c r="A2555" t="s">
        <v>3043</v>
      </c>
    </row>
    <row r="2556">
      <c r="A2556" t="s">
        <v>3044</v>
      </c>
    </row>
    <row r="2557">
      <c r="A2557" t="s">
        <v>3045</v>
      </c>
    </row>
    <row r="2558">
      <c r="A2558" t="s">
        <v>3046</v>
      </c>
    </row>
    <row r="2559">
      <c r="A2559" t="s">
        <v>3047</v>
      </c>
    </row>
    <row r="2560">
      <c r="A2560" t="s">
        <v>3048</v>
      </c>
    </row>
    <row r="2561">
      <c r="A2561" t="s">
        <v>3049</v>
      </c>
    </row>
    <row r="2562">
      <c r="A2562" t="s">
        <v>3050</v>
      </c>
    </row>
    <row r="2563">
      <c r="A2563" t="s">
        <v>3051</v>
      </c>
    </row>
    <row r="2564">
      <c r="A2564" t="s">
        <v>3052</v>
      </c>
    </row>
    <row r="2565">
      <c r="A2565" t="s">
        <v>3053</v>
      </c>
    </row>
    <row r="2566">
      <c r="A2566" t="s">
        <v>3054</v>
      </c>
    </row>
    <row r="2567">
      <c r="A2567" t="s">
        <v>3055</v>
      </c>
    </row>
    <row r="2568">
      <c r="A2568" t="s">
        <v>3056</v>
      </c>
    </row>
    <row r="2569">
      <c r="A2569" t="s">
        <v>3057</v>
      </c>
    </row>
    <row r="2570">
      <c r="A2570" t="s">
        <v>3058</v>
      </c>
    </row>
    <row r="2571">
      <c r="A2571" t="s">
        <v>3059</v>
      </c>
    </row>
    <row r="2572">
      <c r="A2572" t="s">
        <v>3060</v>
      </c>
    </row>
    <row r="2573">
      <c r="A2573" t="s">
        <v>3061</v>
      </c>
    </row>
    <row r="2574">
      <c r="A2574" t="s">
        <v>3062</v>
      </c>
    </row>
    <row r="2575">
      <c r="A2575" t="s">
        <v>3063</v>
      </c>
    </row>
    <row r="2576">
      <c r="A2576" t="s">
        <v>3064</v>
      </c>
    </row>
    <row r="2577">
      <c r="A2577" t="s">
        <v>3065</v>
      </c>
    </row>
    <row r="2578">
      <c r="A2578" t="s">
        <v>3066</v>
      </c>
    </row>
    <row r="2579">
      <c r="A2579" t="s">
        <v>3067</v>
      </c>
    </row>
    <row r="2580">
      <c r="A2580" t="s">
        <v>3068</v>
      </c>
    </row>
    <row r="2581">
      <c r="A2581" t="s">
        <v>3069</v>
      </c>
    </row>
    <row r="2582">
      <c r="A2582" t="s">
        <v>3070</v>
      </c>
    </row>
    <row r="2583">
      <c r="A2583" t="s">
        <v>3071</v>
      </c>
    </row>
    <row r="2584">
      <c r="A2584" t="s">
        <v>3072</v>
      </c>
    </row>
    <row r="2585">
      <c r="A2585" t="s">
        <v>3073</v>
      </c>
    </row>
    <row r="2586">
      <c r="A2586" t="s">
        <v>3074</v>
      </c>
    </row>
    <row r="2587">
      <c r="A2587" t="s">
        <v>3075</v>
      </c>
    </row>
    <row r="2588">
      <c r="A2588" t="s">
        <v>3076</v>
      </c>
    </row>
    <row r="2589">
      <c r="A2589" t="s">
        <v>3077</v>
      </c>
    </row>
    <row r="2590">
      <c r="A2590" t="s">
        <v>3078</v>
      </c>
    </row>
    <row r="2591">
      <c r="A2591" t="s">
        <v>3079</v>
      </c>
    </row>
    <row r="2592">
      <c r="A2592" t="s">
        <v>3080</v>
      </c>
    </row>
    <row r="2593">
      <c r="A2593" t="s">
        <v>3081</v>
      </c>
    </row>
    <row r="2594">
      <c r="A2594" t="s">
        <v>3082</v>
      </c>
    </row>
    <row r="2595">
      <c r="A2595" t="s">
        <v>3083</v>
      </c>
    </row>
    <row r="2596">
      <c r="A2596" t="s">
        <v>3084</v>
      </c>
    </row>
    <row r="2597">
      <c r="A2597" t="s">
        <v>3085</v>
      </c>
    </row>
    <row r="2598">
      <c r="A2598" t="s">
        <v>3086</v>
      </c>
    </row>
    <row r="2599">
      <c r="A2599" t="s">
        <v>3087</v>
      </c>
    </row>
    <row r="2600">
      <c r="A2600" t="s">
        <v>3088</v>
      </c>
    </row>
    <row r="2601">
      <c r="A2601" t="s">
        <v>3089</v>
      </c>
    </row>
    <row r="2602">
      <c r="A2602" t="s">
        <v>3090</v>
      </c>
    </row>
    <row r="2603">
      <c r="A2603" t="s">
        <v>3091</v>
      </c>
    </row>
    <row r="2604">
      <c r="A2604" t="s">
        <v>3092</v>
      </c>
    </row>
    <row r="2605">
      <c r="A2605" t="s">
        <v>3093</v>
      </c>
    </row>
    <row r="2606">
      <c r="A2606" t="s">
        <v>3094</v>
      </c>
    </row>
    <row r="2607">
      <c r="A2607" t="s">
        <v>3095</v>
      </c>
    </row>
    <row r="2608">
      <c r="A2608" t="s">
        <v>3096</v>
      </c>
    </row>
    <row r="2609">
      <c r="A2609" t="s">
        <v>3097</v>
      </c>
    </row>
    <row r="2610">
      <c r="A2610" t="s">
        <v>3098</v>
      </c>
    </row>
    <row r="2611">
      <c r="A2611" t="s">
        <v>3099</v>
      </c>
    </row>
    <row r="2612">
      <c r="A2612" t="s">
        <v>3100</v>
      </c>
    </row>
    <row r="2613">
      <c r="A2613" t="s">
        <v>3101</v>
      </c>
    </row>
    <row r="2614">
      <c r="A2614" t="s">
        <v>3102</v>
      </c>
    </row>
    <row r="2615">
      <c r="A2615" t="s">
        <v>3103</v>
      </c>
    </row>
    <row r="2616">
      <c r="A2616" t="s">
        <v>3104</v>
      </c>
    </row>
    <row r="2617">
      <c r="A2617" t="s">
        <v>3105</v>
      </c>
    </row>
    <row r="2618">
      <c r="A2618" t="s">
        <v>3106</v>
      </c>
    </row>
    <row r="2619">
      <c r="A2619" t="s">
        <v>3107</v>
      </c>
    </row>
    <row r="2620">
      <c r="A2620" t="s">
        <v>3108</v>
      </c>
    </row>
    <row r="2621">
      <c r="A2621" t="s">
        <v>3109</v>
      </c>
    </row>
    <row r="2622">
      <c r="A2622" t="s">
        <v>3110</v>
      </c>
    </row>
    <row r="2623">
      <c r="A2623" t="s">
        <v>3111</v>
      </c>
    </row>
    <row r="2624">
      <c r="A2624" t="s">
        <v>3112</v>
      </c>
    </row>
    <row r="2625">
      <c r="A2625" t="s">
        <v>3113</v>
      </c>
    </row>
    <row r="2626">
      <c r="A2626" t="s">
        <v>3114</v>
      </c>
    </row>
    <row r="2627">
      <c r="A2627" t="s">
        <v>3115</v>
      </c>
    </row>
    <row r="2628">
      <c r="A2628" t="s">
        <v>3116</v>
      </c>
    </row>
    <row r="2629">
      <c r="A2629" t="s">
        <v>3117</v>
      </c>
    </row>
    <row r="2630">
      <c r="A2630" t="s">
        <v>3118</v>
      </c>
    </row>
    <row r="2631">
      <c r="A2631" t="s">
        <v>3119</v>
      </c>
    </row>
    <row r="2632">
      <c r="A2632" t="s">
        <v>3120</v>
      </c>
    </row>
    <row r="2633">
      <c r="A2633" t="s">
        <v>3121</v>
      </c>
    </row>
    <row r="2634">
      <c r="A2634" t="s">
        <v>3122</v>
      </c>
    </row>
    <row r="2635">
      <c r="A2635" t="s">
        <v>3123</v>
      </c>
    </row>
    <row r="2636">
      <c r="A2636" t="s">
        <v>3124</v>
      </c>
    </row>
    <row r="2637">
      <c r="A2637" t="s">
        <v>3125</v>
      </c>
    </row>
    <row r="2638">
      <c r="A2638" t="s">
        <v>3126</v>
      </c>
    </row>
    <row r="2639">
      <c r="A2639" t="s">
        <v>3127</v>
      </c>
    </row>
    <row r="2640">
      <c r="A2640" t="s">
        <v>3128</v>
      </c>
    </row>
    <row r="2641">
      <c r="A2641" t="s">
        <v>3129</v>
      </c>
    </row>
    <row r="2642">
      <c r="A2642" t="s">
        <v>3130</v>
      </c>
    </row>
    <row r="2643">
      <c r="A2643" t="s">
        <v>3131</v>
      </c>
    </row>
    <row r="2644">
      <c r="A2644" t="s">
        <v>3132</v>
      </c>
    </row>
    <row r="2645">
      <c r="A2645" t="s">
        <v>3133</v>
      </c>
    </row>
    <row r="2646">
      <c r="A2646" t="s">
        <v>3134</v>
      </c>
    </row>
    <row r="2647">
      <c r="A2647" t="s">
        <v>3135</v>
      </c>
    </row>
    <row r="2648">
      <c r="A2648" t="s">
        <v>3136</v>
      </c>
    </row>
    <row r="2649">
      <c r="A2649" t="s">
        <v>3137</v>
      </c>
    </row>
    <row r="2650">
      <c r="A2650" t="s">
        <v>3138</v>
      </c>
    </row>
    <row r="2651">
      <c r="A2651" t="s">
        <v>3139</v>
      </c>
    </row>
    <row r="2652">
      <c r="A2652" t="s">
        <v>3140</v>
      </c>
    </row>
    <row r="2653">
      <c r="A2653" t="s">
        <v>3141</v>
      </c>
    </row>
    <row r="2654">
      <c r="A2654" t="s">
        <v>3142</v>
      </c>
    </row>
    <row r="2655">
      <c r="A2655" t="s">
        <v>3143</v>
      </c>
    </row>
    <row r="2656">
      <c r="A2656" t="s">
        <v>3144</v>
      </c>
    </row>
    <row r="2657">
      <c r="A2657" t="s">
        <v>3145</v>
      </c>
    </row>
    <row r="2658">
      <c r="A2658" t="s">
        <v>3146</v>
      </c>
    </row>
    <row r="2659">
      <c r="A2659" t="s">
        <v>3147</v>
      </c>
    </row>
    <row r="2660">
      <c r="A2660" t="s">
        <v>3148</v>
      </c>
    </row>
    <row r="2661">
      <c r="A2661" t="s">
        <v>3149</v>
      </c>
    </row>
    <row r="2662">
      <c r="A2662" t="s">
        <v>3150</v>
      </c>
    </row>
    <row r="2663">
      <c r="A2663" t="s">
        <v>3151</v>
      </c>
    </row>
    <row r="2664">
      <c r="A2664" t="s">
        <v>3152</v>
      </c>
    </row>
    <row r="2665">
      <c r="A2665" t="s">
        <v>3153</v>
      </c>
    </row>
    <row r="2666">
      <c r="A2666" t="s">
        <v>3154</v>
      </c>
    </row>
    <row r="2667">
      <c r="A2667" t="s">
        <v>3155</v>
      </c>
    </row>
    <row r="2668">
      <c r="A2668" t="s">
        <v>3156</v>
      </c>
    </row>
    <row r="2669">
      <c r="A2669" t="s">
        <v>3157</v>
      </c>
    </row>
    <row r="2670">
      <c r="A2670" t="s">
        <v>3158</v>
      </c>
    </row>
    <row r="2671">
      <c r="A2671" t="s">
        <v>3159</v>
      </c>
    </row>
    <row r="2672">
      <c r="A2672" t="s">
        <v>3160</v>
      </c>
    </row>
    <row r="2673">
      <c r="A2673" t="s">
        <v>3161</v>
      </c>
    </row>
    <row r="2674">
      <c r="A2674" t="s">
        <v>3162</v>
      </c>
    </row>
    <row r="2675">
      <c r="A2675" t="s">
        <v>3163</v>
      </c>
    </row>
    <row r="2676">
      <c r="A2676" t="s">
        <v>3164</v>
      </c>
    </row>
    <row r="2677">
      <c r="A2677" t="s">
        <v>3165</v>
      </c>
    </row>
    <row r="2678">
      <c r="A2678" t="s">
        <v>3166</v>
      </c>
    </row>
    <row r="2679">
      <c r="A2679" t="s">
        <v>3167</v>
      </c>
    </row>
    <row r="2680">
      <c r="A2680" t="s">
        <v>3168</v>
      </c>
    </row>
    <row r="2681">
      <c r="A2681" t="s">
        <v>3169</v>
      </c>
    </row>
    <row r="2682">
      <c r="A2682" t="s">
        <v>3170</v>
      </c>
    </row>
    <row r="2683">
      <c r="A2683" t="s">
        <v>3171</v>
      </c>
    </row>
    <row r="2684">
      <c r="A2684" t="s">
        <v>3172</v>
      </c>
    </row>
    <row r="2685">
      <c r="A2685" t="s">
        <v>3173</v>
      </c>
    </row>
    <row r="2686">
      <c r="A2686" t="s">
        <v>3174</v>
      </c>
    </row>
    <row r="2687">
      <c r="A2687" t="s">
        <v>3175</v>
      </c>
    </row>
    <row r="2688">
      <c r="A2688" t="s">
        <v>3176</v>
      </c>
    </row>
    <row r="2689">
      <c r="A2689" t="s">
        <v>3177</v>
      </c>
    </row>
    <row r="2690">
      <c r="A2690" t="s">
        <v>3178</v>
      </c>
    </row>
    <row r="2691">
      <c r="A2691" t="s">
        <v>3179</v>
      </c>
    </row>
    <row r="2692">
      <c r="A2692" t="s">
        <v>3180</v>
      </c>
    </row>
    <row r="2693">
      <c r="A2693" t="s">
        <v>3181</v>
      </c>
    </row>
    <row r="2694">
      <c r="A2694" t="s">
        <v>3182</v>
      </c>
    </row>
    <row r="2695">
      <c r="A2695" t="s">
        <v>3183</v>
      </c>
    </row>
    <row r="2696">
      <c r="A2696" t="s">
        <v>3184</v>
      </c>
    </row>
    <row r="2697">
      <c r="A2697" t="s">
        <v>3185</v>
      </c>
    </row>
    <row r="2698">
      <c r="A2698" t="s">
        <v>3186</v>
      </c>
    </row>
    <row r="2699">
      <c r="A2699" t="s">
        <v>3187</v>
      </c>
    </row>
    <row r="2700">
      <c r="A2700" t="s">
        <v>3188</v>
      </c>
    </row>
    <row r="2701">
      <c r="A2701" t="s">
        <v>3189</v>
      </c>
    </row>
    <row r="2702">
      <c r="A2702" t="s">
        <v>3190</v>
      </c>
    </row>
    <row r="2703">
      <c r="A2703" t="s">
        <v>3191</v>
      </c>
    </row>
    <row r="2704">
      <c r="A2704" t="s">
        <v>3192</v>
      </c>
    </row>
    <row r="2705">
      <c r="A2705" t="s">
        <v>3193</v>
      </c>
    </row>
    <row r="2706">
      <c r="A2706" t="s">
        <v>3194</v>
      </c>
    </row>
    <row r="2707">
      <c r="A2707" t="s">
        <v>3195</v>
      </c>
    </row>
    <row r="2708">
      <c r="A2708" t="s">
        <v>3196</v>
      </c>
    </row>
    <row r="2709">
      <c r="A2709" t="s">
        <v>3197</v>
      </c>
    </row>
    <row r="2710">
      <c r="A2710" t="s">
        <v>3198</v>
      </c>
    </row>
    <row r="2711">
      <c r="A2711" t="s">
        <v>3199</v>
      </c>
    </row>
    <row r="2712">
      <c r="A2712" t="s">
        <v>3200</v>
      </c>
    </row>
    <row r="2713">
      <c r="A2713" t="s">
        <v>3201</v>
      </c>
    </row>
    <row r="2714">
      <c r="A2714" t="s">
        <v>3202</v>
      </c>
    </row>
    <row r="2715">
      <c r="A2715" t="s">
        <v>3203</v>
      </c>
    </row>
    <row r="2716">
      <c r="A2716" t="s">
        <v>3204</v>
      </c>
    </row>
    <row r="2717">
      <c r="A2717" t="s">
        <v>3205</v>
      </c>
    </row>
    <row r="2718">
      <c r="A2718" t="s">
        <v>3206</v>
      </c>
    </row>
    <row r="2719">
      <c r="A2719" t="s">
        <v>3207</v>
      </c>
    </row>
    <row r="2720">
      <c r="A2720" t="s">
        <v>3208</v>
      </c>
    </row>
    <row r="2721">
      <c r="A2721" t="s">
        <v>3209</v>
      </c>
    </row>
    <row r="2722">
      <c r="A2722" t="s">
        <v>3210</v>
      </c>
    </row>
    <row r="2723">
      <c r="A2723" t="s">
        <v>3211</v>
      </c>
    </row>
    <row r="2724">
      <c r="A2724" t="s">
        <v>3212</v>
      </c>
    </row>
    <row r="2725">
      <c r="A2725" t="s">
        <v>3213</v>
      </c>
    </row>
    <row r="2726">
      <c r="A2726" t="s">
        <v>3214</v>
      </c>
    </row>
    <row r="2727">
      <c r="A2727" t="s">
        <v>3215</v>
      </c>
    </row>
    <row r="2728">
      <c r="A2728" t="s">
        <v>3216</v>
      </c>
    </row>
    <row r="2729">
      <c r="A2729" t="s">
        <v>3217</v>
      </c>
    </row>
    <row r="2730">
      <c r="A2730" t="s">
        <v>3218</v>
      </c>
    </row>
    <row r="2731">
      <c r="A2731" t="s">
        <v>20</v>
      </c>
    </row>
    <row r="2732">
      <c r="A2732" t="s">
        <v>3219</v>
      </c>
    </row>
    <row r="2733">
      <c r="A2733" t="s">
        <v>3220</v>
      </c>
    </row>
    <row r="2734">
      <c r="A2734" t="s">
        <v>3221</v>
      </c>
    </row>
    <row r="2735">
      <c r="A2735" t="s">
        <v>3222</v>
      </c>
    </row>
    <row r="2736">
      <c r="A2736" t="s">
        <v>3223</v>
      </c>
    </row>
    <row r="2737">
      <c r="A2737" t="s">
        <v>3224</v>
      </c>
    </row>
    <row r="2738">
      <c r="A2738" t="s">
        <v>104</v>
      </c>
    </row>
    <row r="2739">
      <c r="A2739" t="s">
        <v>3225</v>
      </c>
    </row>
    <row r="2740">
      <c r="A2740" t="s">
        <v>3226</v>
      </c>
    </row>
    <row r="2741">
      <c r="A2741" t="s">
        <v>3227</v>
      </c>
    </row>
    <row r="2742">
      <c r="A2742" t="s">
        <v>3228</v>
      </c>
    </row>
    <row r="2743">
      <c r="A2743" t="s">
        <v>3229</v>
      </c>
    </row>
    <row r="2744">
      <c r="A2744" t="s">
        <v>3230</v>
      </c>
    </row>
    <row r="2745">
      <c r="A2745" t="s">
        <v>3231</v>
      </c>
    </row>
    <row r="2746">
      <c r="A2746" t="s">
        <v>3232</v>
      </c>
    </row>
    <row r="2747">
      <c r="A2747" t="s">
        <v>3233</v>
      </c>
    </row>
    <row r="2748">
      <c r="A2748" t="s">
        <v>3234</v>
      </c>
    </row>
    <row r="2749">
      <c r="A2749" t="s">
        <v>3235</v>
      </c>
    </row>
    <row r="2750">
      <c r="A2750" t="s">
        <v>126</v>
      </c>
    </row>
    <row r="2751">
      <c r="A2751" t="s">
        <v>3236</v>
      </c>
    </row>
    <row r="2752">
      <c r="A2752" t="s">
        <v>3237</v>
      </c>
    </row>
    <row r="2753">
      <c r="A2753" t="s">
        <v>3238</v>
      </c>
    </row>
    <row r="2754">
      <c r="A2754" t="s">
        <v>3239</v>
      </c>
    </row>
    <row r="2755">
      <c r="A2755" t="s">
        <v>3240</v>
      </c>
    </row>
    <row r="2756">
      <c r="A2756" t="s">
        <v>3241</v>
      </c>
    </row>
    <row r="2757">
      <c r="A2757" t="s">
        <v>3242</v>
      </c>
    </row>
    <row r="2758">
      <c r="A2758" t="s">
        <v>3243</v>
      </c>
    </row>
    <row r="2759">
      <c r="A2759" t="s">
        <v>3244</v>
      </c>
    </row>
    <row r="2760">
      <c r="A2760" t="s">
        <v>3245</v>
      </c>
    </row>
    <row r="2761">
      <c r="A2761" t="s">
        <v>3246</v>
      </c>
    </row>
    <row r="2762">
      <c r="A2762" t="s">
        <v>3247</v>
      </c>
    </row>
    <row r="2763">
      <c r="A2763" t="s">
        <v>3248</v>
      </c>
    </row>
    <row r="2764">
      <c r="A2764" t="s">
        <v>3249</v>
      </c>
    </row>
    <row r="2765">
      <c r="A2765" t="s">
        <v>3250</v>
      </c>
    </row>
    <row r="2766">
      <c r="A2766" t="s">
        <v>3251</v>
      </c>
    </row>
    <row r="2767">
      <c r="A2767" t="s">
        <v>3252</v>
      </c>
    </row>
    <row r="2768">
      <c r="A2768" t="s">
        <v>3253</v>
      </c>
    </row>
    <row r="2769">
      <c r="A2769" t="s">
        <v>92</v>
      </c>
    </row>
    <row r="2770">
      <c r="A2770" t="s">
        <v>3254</v>
      </c>
    </row>
    <row r="2771">
      <c r="A2771" t="s">
        <v>3255</v>
      </c>
    </row>
    <row r="2772">
      <c r="A2772" t="s">
        <v>3256</v>
      </c>
    </row>
    <row r="2773">
      <c r="A2773" t="s">
        <v>3257</v>
      </c>
    </row>
    <row r="2774">
      <c r="A2774" t="s">
        <v>3258</v>
      </c>
    </row>
    <row r="2775">
      <c r="A2775" t="s">
        <v>3259</v>
      </c>
    </row>
    <row r="2776">
      <c r="A2776" t="s">
        <v>3260</v>
      </c>
    </row>
    <row r="2777">
      <c r="A2777" t="s">
        <v>3261</v>
      </c>
    </row>
    <row r="2778">
      <c r="A2778" t="s">
        <v>3262</v>
      </c>
    </row>
    <row r="2779">
      <c r="A2779" t="s">
        <v>3263</v>
      </c>
    </row>
    <row r="2780">
      <c r="A2780" t="s">
        <v>3264</v>
      </c>
    </row>
    <row r="2781">
      <c r="A2781" t="s">
        <v>3265</v>
      </c>
    </row>
    <row r="2782">
      <c r="A2782" t="s">
        <v>3266</v>
      </c>
    </row>
    <row r="2783">
      <c r="A2783" t="s">
        <v>3267</v>
      </c>
    </row>
    <row r="2784">
      <c r="A2784" t="s">
        <v>3268</v>
      </c>
    </row>
    <row r="2785">
      <c r="A2785" t="s">
        <v>3269</v>
      </c>
    </row>
    <row r="2786">
      <c r="A2786" t="s">
        <v>3270</v>
      </c>
    </row>
    <row r="2787">
      <c r="A2787" t="s">
        <v>3271</v>
      </c>
    </row>
    <row r="2788">
      <c r="A2788" t="s">
        <v>3272</v>
      </c>
    </row>
    <row r="2789">
      <c r="A2789" t="s">
        <v>3273</v>
      </c>
    </row>
    <row r="2790">
      <c r="A2790" t="s">
        <v>3274</v>
      </c>
    </row>
    <row r="2791">
      <c r="A2791" t="s">
        <v>3275</v>
      </c>
    </row>
    <row r="2792">
      <c r="A2792" t="s">
        <v>3276</v>
      </c>
    </row>
    <row r="2793">
      <c r="A2793" t="s">
        <v>3277</v>
      </c>
    </row>
    <row r="2794">
      <c r="A2794" t="s">
        <v>3278</v>
      </c>
    </row>
    <row r="2795">
      <c r="A2795" t="s">
        <v>3279</v>
      </c>
    </row>
    <row r="2796">
      <c r="A2796" t="s">
        <v>3280</v>
      </c>
    </row>
    <row r="2797">
      <c r="A2797" t="s">
        <v>3281</v>
      </c>
    </row>
    <row r="2798">
      <c r="A2798" t="s">
        <v>3282</v>
      </c>
    </row>
    <row r="2799">
      <c r="A2799" t="s">
        <v>3283</v>
      </c>
    </row>
    <row r="2800">
      <c r="A2800" t="s">
        <v>3284</v>
      </c>
    </row>
    <row r="2801">
      <c r="A2801" t="s">
        <v>3285</v>
      </c>
    </row>
    <row r="2802">
      <c r="A2802" t="s">
        <v>3286</v>
      </c>
    </row>
    <row r="2803">
      <c r="A2803" t="s">
        <v>3287</v>
      </c>
    </row>
    <row r="2804">
      <c r="A2804" t="s">
        <v>3288</v>
      </c>
    </row>
    <row r="2805">
      <c r="A2805" t="s">
        <v>3289</v>
      </c>
    </row>
    <row r="2806">
      <c r="A2806" t="s">
        <v>3290</v>
      </c>
    </row>
    <row r="2807">
      <c r="A2807" t="s">
        <v>3291</v>
      </c>
    </row>
    <row r="2808">
      <c r="A2808" t="s">
        <v>3292</v>
      </c>
    </row>
    <row r="2809">
      <c r="A2809" t="s">
        <v>3293</v>
      </c>
    </row>
    <row r="2810">
      <c r="A2810" t="s">
        <v>3294</v>
      </c>
    </row>
    <row r="2811">
      <c r="A2811" t="s">
        <v>3295</v>
      </c>
    </row>
    <row r="2812">
      <c r="A2812" t="s">
        <v>3296</v>
      </c>
    </row>
    <row r="2813">
      <c r="A2813" t="s">
        <v>3297</v>
      </c>
    </row>
    <row r="2814">
      <c r="A2814" t="s">
        <v>3298</v>
      </c>
    </row>
    <row r="2815">
      <c r="A2815" t="s">
        <v>3299</v>
      </c>
    </row>
    <row r="2816">
      <c r="A2816" t="s">
        <v>3300</v>
      </c>
    </row>
    <row r="2817">
      <c r="A2817" t="s">
        <v>3301</v>
      </c>
    </row>
    <row r="2818">
      <c r="A2818" t="s">
        <v>3302</v>
      </c>
    </row>
    <row r="2819">
      <c r="A2819" t="s">
        <v>3303</v>
      </c>
    </row>
    <row r="2820">
      <c r="A2820" t="s">
        <v>3304</v>
      </c>
    </row>
    <row r="2821">
      <c r="A2821" t="s">
        <v>3305</v>
      </c>
    </row>
    <row r="2822">
      <c r="A2822" t="s">
        <v>3306</v>
      </c>
    </row>
    <row r="2823">
      <c r="A2823" t="s">
        <v>3307</v>
      </c>
    </row>
    <row r="2824">
      <c r="A2824" t="s">
        <v>3308</v>
      </c>
    </row>
    <row r="2825">
      <c r="A2825" t="s">
        <v>3309</v>
      </c>
    </row>
    <row r="2826">
      <c r="A2826" t="s">
        <v>3310</v>
      </c>
    </row>
    <row r="2827">
      <c r="A2827" t="s">
        <v>3311</v>
      </c>
    </row>
    <row r="2828">
      <c r="A2828" t="s">
        <v>3312</v>
      </c>
    </row>
    <row r="2829">
      <c r="A2829" t="s">
        <v>3313</v>
      </c>
    </row>
    <row r="2830">
      <c r="A2830" t="s">
        <v>3314</v>
      </c>
    </row>
    <row r="2831">
      <c r="A2831" t="s">
        <v>3315</v>
      </c>
    </row>
    <row r="2832">
      <c r="A2832" t="s">
        <v>3316</v>
      </c>
    </row>
    <row r="2833">
      <c r="A2833" t="s">
        <v>3317</v>
      </c>
    </row>
    <row r="2834">
      <c r="A2834" t="s">
        <v>3318</v>
      </c>
    </row>
    <row r="2835">
      <c r="A2835" t="s">
        <v>3319</v>
      </c>
    </row>
    <row r="2836">
      <c r="A2836" t="s">
        <v>3320</v>
      </c>
    </row>
    <row r="2837">
      <c r="A2837" t="s">
        <v>3321</v>
      </c>
    </row>
    <row r="2838">
      <c r="A2838" t="s">
        <v>3322</v>
      </c>
    </row>
    <row r="2839">
      <c r="A2839" t="s">
        <v>3323</v>
      </c>
    </row>
    <row r="2840">
      <c r="A2840" t="s">
        <v>3324</v>
      </c>
    </row>
    <row r="2841">
      <c r="A2841" t="s">
        <v>3325</v>
      </c>
    </row>
    <row r="2842">
      <c r="A2842" t="s">
        <v>3326</v>
      </c>
    </row>
    <row r="2843">
      <c r="A2843" t="s">
        <v>3327</v>
      </c>
    </row>
    <row r="2844">
      <c r="A2844" t="s">
        <v>3328</v>
      </c>
    </row>
    <row r="2845">
      <c r="A2845" t="s">
        <v>3329</v>
      </c>
    </row>
    <row r="2846">
      <c r="A2846" t="s">
        <v>3330</v>
      </c>
    </row>
    <row r="2847">
      <c r="A2847" t="s">
        <v>3331</v>
      </c>
    </row>
    <row r="2848">
      <c r="A2848" t="s">
        <v>3332</v>
      </c>
    </row>
    <row r="2849">
      <c r="A2849" t="s">
        <v>3333</v>
      </c>
    </row>
    <row r="2850">
      <c r="A2850" t="s">
        <v>3334</v>
      </c>
    </row>
    <row r="2851">
      <c r="A2851" t="s">
        <v>3335</v>
      </c>
    </row>
    <row r="2852">
      <c r="A2852" t="s">
        <v>3336</v>
      </c>
    </row>
    <row r="2853">
      <c r="A2853" t="s">
        <v>3337</v>
      </c>
    </row>
    <row r="2854">
      <c r="A2854" t="s">
        <v>3338</v>
      </c>
    </row>
    <row r="2855">
      <c r="A2855" t="s">
        <v>3339</v>
      </c>
    </row>
    <row r="2856">
      <c r="A2856" t="s">
        <v>3340</v>
      </c>
    </row>
    <row r="2857">
      <c r="A2857" t="s">
        <v>3341</v>
      </c>
    </row>
    <row r="2858">
      <c r="A2858" t="s">
        <v>3342</v>
      </c>
    </row>
    <row r="2859">
      <c r="A2859" t="s">
        <v>3343</v>
      </c>
    </row>
    <row r="2860">
      <c r="A2860" t="s">
        <v>3344</v>
      </c>
    </row>
    <row r="2861">
      <c r="A2861" t="s">
        <v>3345</v>
      </c>
    </row>
    <row r="2862">
      <c r="A2862" t="s">
        <v>3346</v>
      </c>
    </row>
    <row r="2863">
      <c r="A2863" t="s">
        <v>3347</v>
      </c>
    </row>
    <row r="2864">
      <c r="A2864" t="s">
        <v>3348</v>
      </c>
    </row>
    <row r="2865">
      <c r="A2865" t="s">
        <v>3349</v>
      </c>
    </row>
    <row r="2866">
      <c r="A2866" t="s">
        <v>3350</v>
      </c>
    </row>
    <row r="2867">
      <c r="A2867" t="s">
        <v>3351</v>
      </c>
    </row>
    <row r="2868">
      <c r="A2868" t="s">
        <v>3352</v>
      </c>
    </row>
    <row r="2869">
      <c r="A2869" t="s">
        <v>3353</v>
      </c>
    </row>
    <row r="2870">
      <c r="A2870" t="s">
        <v>3354</v>
      </c>
    </row>
    <row r="2871">
      <c r="A2871" t="s">
        <v>3355</v>
      </c>
    </row>
    <row r="2872">
      <c r="A2872" t="s">
        <v>3356</v>
      </c>
    </row>
    <row r="2873">
      <c r="A2873" t="s">
        <v>3357</v>
      </c>
    </row>
    <row r="2874">
      <c r="A2874" t="s">
        <v>3358</v>
      </c>
    </row>
    <row r="2875">
      <c r="A2875" t="s">
        <v>3359</v>
      </c>
    </row>
    <row r="2876">
      <c r="A2876" t="s">
        <v>3360</v>
      </c>
    </row>
    <row r="2877">
      <c r="A2877" t="s">
        <v>3361</v>
      </c>
    </row>
    <row r="2878">
      <c r="A2878" t="s">
        <v>3362</v>
      </c>
    </row>
    <row r="2879">
      <c r="A2879" t="s">
        <v>3363</v>
      </c>
    </row>
    <row r="2880">
      <c r="A2880" t="s">
        <v>3364</v>
      </c>
    </row>
    <row r="2881">
      <c r="A2881" t="s">
        <v>3365</v>
      </c>
    </row>
    <row r="2882">
      <c r="A2882" t="s">
        <v>3366</v>
      </c>
    </row>
    <row r="2883">
      <c r="A2883" t="s">
        <v>3367</v>
      </c>
    </row>
    <row r="2884">
      <c r="A2884" t="s">
        <v>3368</v>
      </c>
    </row>
    <row r="2885">
      <c r="A2885" t="s">
        <v>3369</v>
      </c>
    </row>
    <row r="2886">
      <c r="A2886" t="s">
        <v>3370</v>
      </c>
    </row>
    <row r="2887">
      <c r="A2887" t="s">
        <v>3371</v>
      </c>
    </row>
    <row r="2888">
      <c r="A2888" t="s">
        <v>3372</v>
      </c>
    </row>
    <row r="2889">
      <c r="A2889" t="s">
        <v>3373</v>
      </c>
    </row>
    <row r="2890">
      <c r="A2890" t="s">
        <v>3374</v>
      </c>
    </row>
    <row r="2891">
      <c r="A2891" t="s">
        <v>3375</v>
      </c>
    </row>
    <row r="2892">
      <c r="A2892" t="s">
        <v>3376</v>
      </c>
    </row>
    <row r="2893">
      <c r="A2893" t="s">
        <v>3377</v>
      </c>
    </row>
    <row r="2894">
      <c r="A2894" t="s">
        <v>3378</v>
      </c>
    </row>
    <row r="2895">
      <c r="A2895" t="s">
        <v>3379</v>
      </c>
    </row>
    <row r="2896">
      <c r="A2896" t="s">
        <v>3380</v>
      </c>
    </row>
    <row r="2897">
      <c r="A2897" t="s">
        <v>3381</v>
      </c>
    </row>
    <row r="2898">
      <c r="A2898" t="s">
        <v>3382</v>
      </c>
    </row>
    <row r="2899">
      <c r="A2899" t="s">
        <v>3383</v>
      </c>
    </row>
    <row r="2900">
      <c r="A2900" t="s">
        <v>3384</v>
      </c>
    </row>
    <row r="2901">
      <c r="A2901" t="s">
        <v>3385</v>
      </c>
    </row>
    <row r="2902">
      <c r="A2902" t="s">
        <v>3386</v>
      </c>
    </row>
    <row r="2903">
      <c r="A2903" t="s">
        <v>3387</v>
      </c>
    </row>
    <row r="2904">
      <c r="A2904" t="s">
        <v>3388</v>
      </c>
    </row>
    <row r="2905">
      <c r="A2905" t="s">
        <v>3389</v>
      </c>
    </row>
    <row r="2906">
      <c r="A2906" t="s">
        <v>3390</v>
      </c>
    </row>
    <row r="2907">
      <c r="A2907" t="s">
        <v>3391</v>
      </c>
    </row>
    <row r="2908">
      <c r="A2908" t="s">
        <v>3392</v>
      </c>
    </row>
    <row r="2909">
      <c r="A2909" t="s">
        <v>3393</v>
      </c>
    </row>
    <row r="2910">
      <c r="A2910" t="s">
        <v>3394</v>
      </c>
    </row>
    <row r="2911">
      <c r="A2911" t="s">
        <v>3395</v>
      </c>
    </row>
    <row r="2912">
      <c r="A2912" t="s">
        <v>3396</v>
      </c>
    </row>
    <row r="2913">
      <c r="A2913" t="s">
        <v>3397</v>
      </c>
    </row>
    <row r="2914">
      <c r="A2914" t="s">
        <v>3398</v>
      </c>
    </row>
    <row r="2915">
      <c r="A2915" t="s">
        <v>3399</v>
      </c>
    </row>
    <row r="2916">
      <c r="A2916" t="s">
        <v>3400</v>
      </c>
    </row>
    <row r="2917">
      <c r="A2917" t="s">
        <v>3401</v>
      </c>
    </row>
    <row r="2918">
      <c r="A2918" t="s">
        <v>3402</v>
      </c>
    </row>
    <row r="2919">
      <c r="A2919" t="s">
        <v>3403</v>
      </c>
    </row>
    <row r="2920">
      <c r="A2920" t="s">
        <v>3404</v>
      </c>
    </row>
    <row r="2921">
      <c r="A2921" t="s">
        <v>3405</v>
      </c>
    </row>
    <row r="2922">
      <c r="A2922" t="s">
        <v>3406</v>
      </c>
    </row>
    <row r="2923">
      <c r="A2923" t="s">
        <v>3407</v>
      </c>
    </row>
    <row r="2924">
      <c r="A2924" t="s">
        <v>3408</v>
      </c>
    </row>
    <row r="2925">
      <c r="A2925" t="s">
        <v>3409</v>
      </c>
    </row>
    <row r="2926">
      <c r="A2926" t="s">
        <v>3410</v>
      </c>
    </row>
    <row r="2927">
      <c r="A2927" t="s">
        <v>3411</v>
      </c>
    </row>
    <row r="2928">
      <c r="A2928" t="s">
        <v>3412</v>
      </c>
    </row>
    <row r="2929">
      <c r="A2929" t="s">
        <v>3413</v>
      </c>
    </row>
    <row r="2930">
      <c r="A2930" t="s">
        <v>3414</v>
      </c>
    </row>
    <row r="2931">
      <c r="A2931" t="s">
        <v>3415</v>
      </c>
    </row>
    <row r="2932">
      <c r="A2932" t="s">
        <v>3416</v>
      </c>
    </row>
    <row r="2933">
      <c r="A2933" t="s">
        <v>3417</v>
      </c>
    </row>
    <row r="2934">
      <c r="A2934" t="s">
        <v>3418</v>
      </c>
    </row>
    <row r="2935">
      <c r="A2935" t="s">
        <v>3419</v>
      </c>
    </row>
    <row r="2936">
      <c r="A2936" t="s">
        <v>3420</v>
      </c>
    </row>
    <row r="2937">
      <c r="A2937" t="s">
        <v>3421</v>
      </c>
    </row>
    <row r="2938">
      <c r="A2938" t="s">
        <v>3422</v>
      </c>
    </row>
    <row r="2939">
      <c r="A2939" t="s">
        <v>3423</v>
      </c>
    </row>
    <row r="2940">
      <c r="A2940" t="s">
        <v>3424</v>
      </c>
    </row>
    <row r="2941">
      <c r="A2941" t="s">
        <v>3425</v>
      </c>
    </row>
    <row r="2942">
      <c r="A2942" t="s">
        <v>3426</v>
      </c>
    </row>
    <row r="2943">
      <c r="A2943" t="s">
        <v>3427</v>
      </c>
    </row>
    <row r="2944">
      <c r="A2944" t="s">
        <v>3428</v>
      </c>
    </row>
    <row r="2945">
      <c r="A2945" t="s">
        <v>3429</v>
      </c>
    </row>
    <row r="2946">
      <c r="A2946" t="s">
        <v>3430</v>
      </c>
    </row>
    <row r="2947">
      <c r="A2947" t="s">
        <v>3431</v>
      </c>
    </row>
    <row r="2948">
      <c r="A2948" t="s">
        <v>3432</v>
      </c>
    </row>
    <row r="2949">
      <c r="A2949" t="s">
        <v>3433</v>
      </c>
    </row>
    <row r="2950">
      <c r="A2950" t="s">
        <v>3434</v>
      </c>
    </row>
    <row r="2951">
      <c r="A2951" t="s">
        <v>3435</v>
      </c>
    </row>
    <row r="2952">
      <c r="A2952" t="s">
        <v>3436</v>
      </c>
    </row>
    <row r="2953">
      <c r="A2953" t="s">
        <v>3437</v>
      </c>
    </row>
    <row r="2954">
      <c r="A2954" t="s">
        <v>3438</v>
      </c>
    </row>
    <row r="2955">
      <c r="A2955" t="s">
        <v>3439</v>
      </c>
    </row>
    <row r="2956">
      <c r="A2956" t="s">
        <v>3440</v>
      </c>
    </row>
    <row r="2957">
      <c r="A2957" t="s">
        <v>113</v>
      </c>
    </row>
    <row r="2958">
      <c r="A2958" t="s">
        <v>3441</v>
      </c>
    </row>
    <row r="2959">
      <c r="A2959" t="s">
        <v>3442</v>
      </c>
    </row>
    <row r="2960">
      <c r="A2960" t="s">
        <v>3443</v>
      </c>
    </row>
    <row r="2961">
      <c r="A2961" t="s">
        <v>3444</v>
      </c>
    </row>
    <row r="2962">
      <c r="A2962" t="s">
        <v>3445</v>
      </c>
    </row>
    <row r="2963">
      <c r="A2963" t="s">
        <v>3446</v>
      </c>
    </row>
    <row r="2964">
      <c r="A2964" t="s">
        <v>3447</v>
      </c>
    </row>
    <row r="2965">
      <c r="A2965" t="s">
        <v>3448</v>
      </c>
    </row>
    <row r="2966">
      <c r="A2966" t="s">
        <v>3449</v>
      </c>
    </row>
    <row r="2967">
      <c r="A2967" t="s">
        <v>3450</v>
      </c>
    </row>
    <row r="2968">
      <c r="A2968" t="s">
        <v>3451</v>
      </c>
    </row>
    <row r="2969">
      <c r="A2969" t="s">
        <v>3452</v>
      </c>
    </row>
    <row r="2970">
      <c r="A2970" t="s">
        <v>3453</v>
      </c>
    </row>
    <row r="2971">
      <c r="A2971" t="s">
        <v>3454</v>
      </c>
    </row>
    <row r="2972">
      <c r="A2972" t="s">
        <v>3455</v>
      </c>
    </row>
    <row r="2973">
      <c r="A2973" t="s">
        <v>3456</v>
      </c>
    </row>
    <row r="2974">
      <c r="A2974" t="s">
        <v>3457</v>
      </c>
    </row>
    <row r="2975">
      <c r="A2975" t="s">
        <v>3458</v>
      </c>
    </row>
    <row r="2976">
      <c r="A2976" t="s">
        <v>3459</v>
      </c>
    </row>
    <row r="2977">
      <c r="A2977" t="s">
        <v>3460</v>
      </c>
    </row>
    <row r="2978">
      <c r="A2978" t="s">
        <v>3461</v>
      </c>
    </row>
    <row r="2979">
      <c r="A2979" t="s">
        <v>3462</v>
      </c>
    </row>
    <row r="2980">
      <c r="A2980" t="s">
        <v>3463</v>
      </c>
    </row>
    <row r="2981">
      <c r="A2981" t="s">
        <v>3464</v>
      </c>
    </row>
    <row r="2982">
      <c r="A2982" t="s">
        <v>3465</v>
      </c>
    </row>
    <row r="2983">
      <c r="A2983" t="s">
        <v>3466</v>
      </c>
    </row>
    <row r="2984">
      <c r="A2984" t="s">
        <v>3467</v>
      </c>
    </row>
    <row r="2985">
      <c r="A2985" t="s">
        <v>3468</v>
      </c>
    </row>
    <row r="2986">
      <c r="A2986" t="s">
        <v>3469</v>
      </c>
    </row>
    <row r="2987">
      <c r="A2987" t="s">
        <v>3470</v>
      </c>
    </row>
    <row r="2988">
      <c r="A2988" t="s">
        <v>3471</v>
      </c>
    </row>
    <row r="2989">
      <c r="A2989" t="s">
        <v>3472</v>
      </c>
    </row>
    <row r="2990">
      <c r="A2990" t="s">
        <v>3473</v>
      </c>
    </row>
    <row r="2991">
      <c r="A2991" t="s">
        <v>3474</v>
      </c>
    </row>
    <row r="2992">
      <c r="A2992" t="s">
        <v>3475</v>
      </c>
    </row>
    <row r="2993">
      <c r="A2993" t="s">
        <v>3476</v>
      </c>
    </row>
    <row r="2994">
      <c r="A2994" t="s">
        <v>3477</v>
      </c>
    </row>
    <row r="2995">
      <c r="A2995" t="s">
        <v>3478</v>
      </c>
    </row>
    <row r="2996">
      <c r="A2996" t="s">
        <v>3479</v>
      </c>
    </row>
    <row r="2997">
      <c r="A2997" t="s">
        <v>3480</v>
      </c>
    </row>
    <row r="2998">
      <c r="A2998" t="s">
        <v>3481</v>
      </c>
    </row>
    <row r="2999">
      <c r="A2999" t="s">
        <v>3482</v>
      </c>
    </row>
    <row r="3000">
      <c r="A3000" t="s">
        <v>3483</v>
      </c>
    </row>
    <row r="3001">
      <c r="A3001" t="s">
        <v>3484</v>
      </c>
    </row>
    <row r="3002">
      <c r="A3002" t="s">
        <v>3485</v>
      </c>
    </row>
    <row r="3003">
      <c r="A3003" t="s">
        <v>3486</v>
      </c>
    </row>
    <row r="3004">
      <c r="A3004" t="s">
        <v>3487</v>
      </c>
    </row>
    <row r="3005">
      <c r="A3005" t="s">
        <v>3488</v>
      </c>
    </row>
    <row r="3006">
      <c r="A3006" t="s">
        <v>3489</v>
      </c>
    </row>
    <row r="3007">
      <c r="A3007" t="s">
        <v>3490</v>
      </c>
    </row>
    <row r="3008">
      <c r="A3008" t="s">
        <v>3491</v>
      </c>
    </row>
    <row r="3009">
      <c r="A3009" t="s">
        <v>3492</v>
      </c>
    </row>
    <row r="3010">
      <c r="A3010" t="s">
        <v>3493</v>
      </c>
    </row>
    <row r="3011">
      <c r="A3011" t="s">
        <v>3494</v>
      </c>
    </row>
    <row r="3012">
      <c r="A3012" t="s">
        <v>3495</v>
      </c>
    </row>
    <row r="3013">
      <c r="A3013" t="s">
        <v>3496</v>
      </c>
    </row>
    <row r="3014">
      <c r="A3014" t="s">
        <v>3497</v>
      </c>
    </row>
    <row r="3015">
      <c r="A3015" t="s">
        <v>3498</v>
      </c>
    </row>
    <row r="3016">
      <c r="A3016" t="s">
        <v>3499</v>
      </c>
    </row>
    <row r="3017">
      <c r="A3017" t="s">
        <v>3500</v>
      </c>
    </row>
    <row r="3018">
      <c r="A3018" t="s">
        <v>3501</v>
      </c>
    </row>
    <row r="3019">
      <c r="A3019" t="s">
        <v>3502</v>
      </c>
    </row>
    <row r="3020">
      <c r="A3020" t="s">
        <v>3503</v>
      </c>
    </row>
    <row r="3021">
      <c r="A3021" t="s">
        <v>3504</v>
      </c>
    </row>
    <row r="3022">
      <c r="A3022" t="s">
        <v>3505</v>
      </c>
    </row>
    <row r="3023">
      <c r="A3023" t="s">
        <v>3506</v>
      </c>
    </row>
    <row r="3024">
      <c r="A3024" t="s">
        <v>3507</v>
      </c>
    </row>
    <row r="3025">
      <c r="A3025" t="s">
        <v>3508</v>
      </c>
    </row>
    <row r="3026">
      <c r="A3026" t="s">
        <v>3509</v>
      </c>
    </row>
    <row r="3027">
      <c r="A3027" t="s">
        <v>3510</v>
      </c>
    </row>
    <row r="3028">
      <c r="A3028" t="s">
        <v>3511</v>
      </c>
    </row>
    <row r="3029">
      <c r="A3029" t="s">
        <v>3512</v>
      </c>
    </row>
    <row r="3030">
      <c r="A3030" t="s">
        <v>3513</v>
      </c>
    </row>
    <row r="3031">
      <c r="A3031" t="s">
        <v>3514</v>
      </c>
    </row>
    <row r="3032">
      <c r="A3032" t="s">
        <v>3515</v>
      </c>
    </row>
    <row r="3033">
      <c r="A3033" t="s">
        <v>3516</v>
      </c>
    </row>
    <row r="3034">
      <c r="A3034" t="s">
        <v>3517</v>
      </c>
    </row>
    <row r="3035">
      <c r="A3035" t="s">
        <v>3518</v>
      </c>
    </row>
    <row r="3036">
      <c r="A3036" t="s">
        <v>3519</v>
      </c>
    </row>
    <row r="3037">
      <c r="A3037" t="s">
        <v>3520</v>
      </c>
    </row>
    <row r="3038">
      <c r="A3038" t="s">
        <v>3521</v>
      </c>
    </row>
    <row r="3039">
      <c r="A3039" t="s">
        <v>3522</v>
      </c>
    </row>
    <row r="3040">
      <c r="A3040" t="s">
        <v>3523</v>
      </c>
    </row>
    <row r="3041">
      <c r="A3041" t="s">
        <v>3524</v>
      </c>
    </row>
    <row r="3042">
      <c r="A3042" t="s">
        <v>3525</v>
      </c>
    </row>
    <row r="3043">
      <c r="A3043" t="s">
        <v>3526</v>
      </c>
    </row>
    <row r="3044">
      <c r="A3044" t="s">
        <v>3527</v>
      </c>
    </row>
    <row r="3045">
      <c r="A3045" t="s">
        <v>3528</v>
      </c>
    </row>
    <row r="3046">
      <c r="A3046" t="s">
        <v>213</v>
      </c>
    </row>
    <row r="3047">
      <c r="A3047" t="s">
        <v>3529</v>
      </c>
    </row>
    <row r="3048">
      <c r="A3048" t="s">
        <v>3530</v>
      </c>
    </row>
    <row r="3049">
      <c r="A3049" t="s">
        <v>3531</v>
      </c>
    </row>
    <row r="3050">
      <c r="A3050" t="s">
        <v>3532</v>
      </c>
    </row>
    <row r="3051">
      <c r="A3051" t="s">
        <v>80</v>
      </c>
    </row>
    <row r="3052">
      <c r="A3052" t="s">
        <v>3533</v>
      </c>
    </row>
    <row r="3053">
      <c r="A3053" t="s">
        <v>3534</v>
      </c>
    </row>
    <row r="3054">
      <c r="A3054" t="s">
        <v>3535</v>
      </c>
    </row>
    <row r="3055">
      <c r="A3055" t="s">
        <v>3536</v>
      </c>
    </row>
    <row r="3056">
      <c r="A3056" t="s">
        <v>3537</v>
      </c>
    </row>
    <row r="3057">
      <c r="A3057" t="s">
        <v>3538</v>
      </c>
    </row>
    <row r="3058">
      <c r="A3058" t="s">
        <v>3539</v>
      </c>
    </row>
    <row r="3059">
      <c r="A3059" t="s">
        <v>3540</v>
      </c>
    </row>
    <row r="3060">
      <c r="A3060" t="s">
        <v>3541</v>
      </c>
    </row>
    <row r="3061">
      <c r="A3061" t="s">
        <v>3542</v>
      </c>
    </row>
    <row r="3062">
      <c r="A3062" t="s">
        <v>3543</v>
      </c>
    </row>
    <row r="3063">
      <c r="A3063" t="s">
        <v>3544</v>
      </c>
    </row>
    <row r="3064">
      <c r="A3064" t="s">
        <v>3545</v>
      </c>
    </row>
    <row r="3065">
      <c r="A3065" t="s">
        <v>3546</v>
      </c>
    </row>
    <row r="3066">
      <c r="A3066" t="s">
        <v>3547</v>
      </c>
    </row>
    <row r="3067">
      <c r="A3067" t="s">
        <v>3548</v>
      </c>
    </row>
    <row r="3068">
      <c r="A3068" t="s">
        <v>3549</v>
      </c>
    </row>
    <row r="3069">
      <c r="A3069" t="s">
        <v>3550</v>
      </c>
    </row>
    <row r="3070">
      <c r="A3070" t="s">
        <v>3551</v>
      </c>
    </row>
    <row r="3071">
      <c r="A3071" t="s">
        <v>3552</v>
      </c>
    </row>
    <row r="3072">
      <c r="A3072" t="s">
        <v>3553</v>
      </c>
    </row>
    <row r="3073">
      <c r="A3073" t="s">
        <v>3554</v>
      </c>
    </row>
    <row r="3074">
      <c r="A3074" t="s">
        <v>3555</v>
      </c>
    </row>
    <row r="3075">
      <c r="A3075" t="s">
        <v>3556</v>
      </c>
    </row>
    <row r="3076">
      <c r="A3076" t="s">
        <v>3557</v>
      </c>
    </row>
    <row r="3077">
      <c r="A3077" t="s">
        <v>3558</v>
      </c>
    </row>
    <row r="3078">
      <c r="A3078" t="s">
        <v>3559</v>
      </c>
    </row>
    <row r="3079">
      <c r="A3079" t="s">
        <v>3560</v>
      </c>
    </row>
    <row r="3080">
      <c r="A3080" t="s">
        <v>3561</v>
      </c>
    </row>
    <row r="3081">
      <c r="A3081" t="s">
        <v>3562</v>
      </c>
    </row>
    <row r="3082">
      <c r="A3082" t="s">
        <v>3563</v>
      </c>
    </row>
    <row r="3083">
      <c r="A3083" t="s">
        <v>3564</v>
      </c>
    </row>
    <row r="3084">
      <c r="A3084" t="s">
        <v>3565</v>
      </c>
    </row>
    <row r="3085">
      <c r="A3085" t="s">
        <v>3566</v>
      </c>
    </row>
    <row r="3086">
      <c r="A3086" t="s">
        <v>3567</v>
      </c>
    </row>
    <row r="3087">
      <c r="A3087" t="s">
        <v>3568</v>
      </c>
    </row>
    <row r="3088">
      <c r="A3088" t="s">
        <v>3569</v>
      </c>
    </row>
    <row r="3089">
      <c r="A3089" t="s">
        <v>3570</v>
      </c>
    </row>
    <row r="3090">
      <c r="A3090" t="s">
        <v>3571</v>
      </c>
    </row>
    <row r="3091">
      <c r="A3091" t="s">
        <v>3572</v>
      </c>
    </row>
    <row r="3092">
      <c r="A3092" t="s">
        <v>3573</v>
      </c>
    </row>
    <row r="3093">
      <c r="A3093" t="s">
        <v>3574</v>
      </c>
    </row>
    <row r="3094">
      <c r="A3094" t="s">
        <v>3575</v>
      </c>
    </row>
    <row r="3095">
      <c r="A3095" t="s">
        <v>3576</v>
      </c>
    </row>
    <row r="3096">
      <c r="A3096" t="s">
        <v>3577</v>
      </c>
    </row>
    <row r="3097">
      <c r="A3097" t="s">
        <v>3578</v>
      </c>
    </row>
    <row r="3098">
      <c r="A3098" t="s">
        <v>3579</v>
      </c>
    </row>
    <row r="3099">
      <c r="A3099" t="s">
        <v>3580</v>
      </c>
    </row>
    <row r="3100">
      <c r="A3100" t="s">
        <v>3581</v>
      </c>
    </row>
    <row r="3101">
      <c r="A3101" t="s">
        <v>3582</v>
      </c>
    </row>
    <row r="3102">
      <c r="A3102" t="s">
        <v>3583</v>
      </c>
    </row>
    <row r="3103">
      <c r="A3103" t="s">
        <v>3584</v>
      </c>
    </row>
    <row r="3104">
      <c r="A3104" t="s">
        <v>3585</v>
      </c>
    </row>
    <row r="3105">
      <c r="A3105" t="s">
        <v>3586</v>
      </c>
    </row>
    <row r="3106">
      <c r="A3106" t="s">
        <v>3587</v>
      </c>
    </row>
    <row r="3107">
      <c r="A3107" t="s">
        <v>3588</v>
      </c>
    </row>
    <row r="3108">
      <c r="A3108" t="s">
        <v>3589</v>
      </c>
    </row>
    <row r="3109">
      <c r="A3109" t="s">
        <v>3590</v>
      </c>
    </row>
    <row r="3110">
      <c r="A3110" t="s">
        <v>3591</v>
      </c>
    </row>
    <row r="3111">
      <c r="A3111" t="s">
        <v>3592</v>
      </c>
    </row>
    <row r="3112">
      <c r="A3112" t="s">
        <v>3593</v>
      </c>
    </row>
    <row r="3113">
      <c r="A3113" t="s">
        <v>3594</v>
      </c>
    </row>
    <row r="3114">
      <c r="A3114" t="s">
        <v>3595</v>
      </c>
    </row>
    <row r="3115">
      <c r="A3115" t="s">
        <v>3596</v>
      </c>
    </row>
    <row r="3116">
      <c r="A3116" t="s">
        <v>3597</v>
      </c>
    </row>
    <row r="3117">
      <c r="A3117" t="s">
        <v>3598</v>
      </c>
    </row>
    <row r="3118">
      <c r="A3118" t="s">
        <v>3599</v>
      </c>
    </row>
    <row r="3119">
      <c r="A3119" t="s">
        <v>3600</v>
      </c>
    </row>
    <row r="3120">
      <c r="A3120" t="s">
        <v>3601</v>
      </c>
    </row>
    <row r="3121">
      <c r="A3121" t="s">
        <v>3602</v>
      </c>
    </row>
    <row r="3122">
      <c r="A3122" t="s">
        <v>3603</v>
      </c>
    </row>
    <row r="3123">
      <c r="A3123" t="s">
        <v>3604</v>
      </c>
    </row>
    <row r="3124">
      <c r="A3124" t="s">
        <v>3605</v>
      </c>
    </row>
    <row r="3125">
      <c r="A3125" t="s">
        <v>3606</v>
      </c>
    </row>
    <row r="3126">
      <c r="A3126" t="s">
        <v>3607</v>
      </c>
    </row>
    <row r="3127">
      <c r="A3127" t="s">
        <v>3608</v>
      </c>
    </row>
    <row r="3128">
      <c r="A3128" t="s">
        <v>3609</v>
      </c>
    </row>
    <row r="3129">
      <c r="A3129" t="s">
        <v>3610</v>
      </c>
    </row>
    <row r="3130">
      <c r="A3130" t="s">
        <v>3611</v>
      </c>
    </row>
    <row r="3131">
      <c r="A3131" t="s">
        <v>3612</v>
      </c>
    </row>
    <row r="3132">
      <c r="A3132" t="s">
        <v>3613</v>
      </c>
    </row>
    <row r="3133">
      <c r="A3133" t="s">
        <v>3614</v>
      </c>
    </row>
    <row r="3134">
      <c r="A3134" t="s">
        <v>3615</v>
      </c>
    </row>
    <row r="3135">
      <c r="A3135" t="s">
        <v>3616</v>
      </c>
    </row>
    <row r="3136">
      <c r="A3136" t="s">
        <v>3617</v>
      </c>
    </row>
    <row r="3137">
      <c r="A3137" t="s">
        <v>3618</v>
      </c>
    </row>
    <row r="3138">
      <c r="A3138" t="s">
        <v>3619</v>
      </c>
    </row>
    <row r="3139">
      <c r="A3139" t="s">
        <v>3620</v>
      </c>
    </row>
    <row r="3140">
      <c r="A3140" t="s">
        <v>3621</v>
      </c>
    </row>
    <row r="3141">
      <c r="A3141" t="s">
        <v>3622</v>
      </c>
    </row>
    <row r="3142">
      <c r="A3142" t="s">
        <v>3623</v>
      </c>
    </row>
    <row r="3143">
      <c r="A3143" t="s">
        <v>3624</v>
      </c>
    </row>
    <row r="3144">
      <c r="A3144" t="s">
        <v>3625</v>
      </c>
    </row>
    <row r="3145">
      <c r="A3145" t="s">
        <v>3626</v>
      </c>
    </row>
    <row r="3146">
      <c r="A3146" t="s">
        <v>3627</v>
      </c>
    </row>
    <row r="3147">
      <c r="A3147" t="s">
        <v>3628</v>
      </c>
    </row>
    <row r="3148">
      <c r="A3148" t="s">
        <v>3629</v>
      </c>
    </row>
    <row r="3149">
      <c r="A3149" t="s">
        <v>3630</v>
      </c>
    </row>
    <row r="3150">
      <c r="A3150" t="s">
        <v>3631</v>
      </c>
    </row>
    <row r="3151">
      <c r="A3151" t="s">
        <v>3632</v>
      </c>
    </row>
    <row r="3152">
      <c r="A3152" t="s">
        <v>3633</v>
      </c>
    </row>
    <row r="3153">
      <c r="A3153" t="s">
        <v>3634</v>
      </c>
    </row>
    <row r="3154">
      <c r="A3154" t="s">
        <v>3635</v>
      </c>
    </row>
    <row r="3155">
      <c r="A3155" t="s">
        <v>3636</v>
      </c>
    </row>
    <row r="3156">
      <c r="A3156" t="s">
        <v>3637</v>
      </c>
    </row>
    <row r="3157">
      <c r="A3157" t="s">
        <v>3638</v>
      </c>
    </row>
    <row r="3158">
      <c r="A3158" t="s">
        <v>3639</v>
      </c>
    </row>
    <row r="3159">
      <c r="A3159" t="s">
        <v>3640</v>
      </c>
    </row>
    <row r="3160">
      <c r="A3160" t="s">
        <v>3641</v>
      </c>
    </row>
    <row r="3161">
      <c r="A3161" t="s">
        <v>3642</v>
      </c>
    </row>
    <row r="3162">
      <c r="A3162" t="s">
        <v>3643</v>
      </c>
    </row>
    <row r="3163">
      <c r="A3163" t="s">
        <v>3644</v>
      </c>
    </row>
    <row r="3164">
      <c r="A3164" t="s">
        <v>3645</v>
      </c>
    </row>
    <row r="3165">
      <c r="A3165" t="s">
        <v>3646</v>
      </c>
    </row>
    <row r="3166">
      <c r="A3166" t="s">
        <v>3647</v>
      </c>
    </row>
    <row r="3167">
      <c r="A3167" t="s">
        <v>3648</v>
      </c>
    </row>
    <row r="3168">
      <c r="A3168" t="s">
        <v>3649</v>
      </c>
    </row>
    <row r="3169">
      <c r="A3169" t="s">
        <v>3650</v>
      </c>
    </row>
    <row r="3170">
      <c r="A3170" t="s">
        <v>3651</v>
      </c>
    </row>
    <row r="3171">
      <c r="A3171" t="s">
        <v>3652</v>
      </c>
    </row>
    <row r="3172">
      <c r="A3172" t="s">
        <v>3653</v>
      </c>
    </row>
    <row r="3173">
      <c r="A3173" t="s">
        <v>3654</v>
      </c>
    </row>
    <row r="3174">
      <c r="A3174" t="s">
        <v>3655</v>
      </c>
    </row>
    <row r="3175">
      <c r="A3175" t="s">
        <v>3656</v>
      </c>
    </row>
    <row r="3176">
      <c r="A3176" t="s">
        <v>3657</v>
      </c>
    </row>
    <row r="3177">
      <c r="A3177" t="s">
        <v>3658</v>
      </c>
    </row>
    <row r="3178">
      <c r="A3178" t="s">
        <v>3659</v>
      </c>
    </row>
    <row r="3179">
      <c r="A3179" t="s">
        <v>3660</v>
      </c>
    </row>
    <row r="3180">
      <c r="A3180" t="s">
        <v>3661</v>
      </c>
    </row>
    <row r="3181">
      <c r="A3181" t="s">
        <v>3662</v>
      </c>
    </row>
    <row r="3182">
      <c r="A3182" t="s">
        <v>3663</v>
      </c>
    </row>
    <row r="3183">
      <c r="A3183" t="s">
        <v>3664</v>
      </c>
    </row>
    <row r="3184">
      <c r="A3184" t="s">
        <v>3665</v>
      </c>
    </row>
    <row r="3185">
      <c r="A3185" t="s">
        <v>3666</v>
      </c>
    </row>
    <row r="3186">
      <c r="A3186" t="s">
        <v>3667</v>
      </c>
    </row>
    <row r="3187">
      <c r="A3187" t="s">
        <v>3668</v>
      </c>
    </row>
    <row r="3188">
      <c r="A3188" t="s">
        <v>3669</v>
      </c>
    </row>
    <row r="3189">
      <c r="A3189" t="s">
        <v>3670</v>
      </c>
    </row>
    <row r="3190">
      <c r="A3190" t="s">
        <v>3671</v>
      </c>
    </row>
    <row r="3191">
      <c r="A3191" t="s">
        <v>3672</v>
      </c>
    </row>
    <row r="3192">
      <c r="A3192" t="s">
        <v>3673</v>
      </c>
    </row>
    <row r="3193">
      <c r="A3193" t="s">
        <v>3674</v>
      </c>
    </row>
    <row r="3194">
      <c r="A3194" t="s">
        <v>3675</v>
      </c>
    </row>
    <row r="3195">
      <c r="A3195" t="s">
        <v>3676</v>
      </c>
    </row>
    <row r="3196">
      <c r="A3196" t="s">
        <v>3677</v>
      </c>
    </row>
    <row r="3197">
      <c r="A3197" t="s">
        <v>3678</v>
      </c>
    </row>
    <row r="3198">
      <c r="A3198" t="s">
        <v>3679</v>
      </c>
    </row>
    <row r="3199">
      <c r="A3199" t="s">
        <v>3680</v>
      </c>
    </row>
    <row r="3200">
      <c r="A3200" t="s">
        <v>3681</v>
      </c>
    </row>
    <row r="3201">
      <c r="A3201" t="s">
        <v>3682</v>
      </c>
    </row>
    <row r="3202">
      <c r="A3202" t="s">
        <v>3683</v>
      </c>
    </row>
    <row r="3203">
      <c r="A3203" t="s">
        <v>3684</v>
      </c>
    </row>
    <row r="3204">
      <c r="A3204" t="s">
        <v>3685</v>
      </c>
    </row>
    <row r="3205">
      <c r="A3205" t="s">
        <v>3686</v>
      </c>
    </row>
    <row r="3206">
      <c r="A3206" t="s">
        <v>3687</v>
      </c>
    </row>
    <row r="3207">
      <c r="A3207" t="s">
        <v>3688</v>
      </c>
    </row>
    <row r="3208">
      <c r="A3208" t="s">
        <v>3689</v>
      </c>
    </row>
    <row r="3209">
      <c r="A3209" t="s">
        <v>3690</v>
      </c>
    </row>
    <row r="3210">
      <c r="A3210" t="s">
        <v>3691</v>
      </c>
    </row>
    <row r="3211">
      <c r="A3211" t="s">
        <v>3692</v>
      </c>
    </row>
    <row r="3212">
      <c r="A3212" t="s">
        <v>3693</v>
      </c>
    </row>
    <row r="3213">
      <c r="A3213" t="s">
        <v>3694</v>
      </c>
    </row>
    <row r="3214">
      <c r="A3214" t="s">
        <v>3695</v>
      </c>
    </row>
    <row r="3215">
      <c r="A3215" t="s">
        <v>3696</v>
      </c>
    </row>
    <row r="3216">
      <c r="A3216" t="s">
        <v>3697</v>
      </c>
    </row>
    <row r="3217">
      <c r="A3217" t="s">
        <v>3698</v>
      </c>
    </row>
    <row r="3218">
      <c r="A3218" t="s">
        <v>3699</v>
      </c>
    </row>
    <row r="3219">
      <c r="A3219" t="s">
        <v>3700</v>
      </c>
    </row>
    <row r="3220">
      <c r="A3220" t="s">
        <v>3701</v>
      </c>
    </row>
    <row r="3221">
      <c r="A3221" t="s">
        <v>3702</v>
      </c>
    </row>
    <row r="3222">
      <c r="A3222" t="s">
        <v>3703</v>
      </c>
    </row>
    <row r="3223">
      <c r="A3223" t="s">
        <v>3704</v>
      </c>
    </row>
    <row r="3224">
      <c r="A3224" t="s">
        <v>3705</v>
      </c>
    </row>
    <row r="3225">
      <c r="A3225" t="s">
        <v>3706</v>
      </c>
    </row>
    <row r="3226">
      <c r="A3226" t="s">
        <v>3707</v>
      </c>
    </row>
    <row r="3227">
      <c r="A3227" t="s">
        <v>3708</v>
      </c>
    </row>
    <row r="3228">
      <c r="A3228" t="s">
        <v>3709</v>
      </c>
    </row>
    <row r="3229">
      <c r="A3229" t="s">
        <v>3710</v>
      </c>
    </row>
    <row r="3230">
      <c r="A3230" t="s">
        <v>3711</v>
      </c>
    </row>
    <row r="3231">
      <c r="A3231" t="s">
        <v>3712</v>
      </c>
    </row>
    <row r="3232">
      <c r="A3232" t="s">
        <v>3713</v>
      </c>
    </row>
    <row r="3233">
      <c r="A3233" t="s">
        <v>3714</v>
      </c>
    </row>
    <row r="3234">
      <c r="A3234" t="s">
        <v>3715</v>
      </c>
    </row>
    <row r="3235">
      <c r="A3235" t="s">
        <v>3716</v>
      </c>
    </row>
    <row r="3236">
      <c r="A3236" t="s">
        <v>3717</v>
      </c>
    </row>
    <row r="3237">
      <c r="A3237" t="s">
        <v>3718</v>
      </c>
    </row>
    <row r="3238">
      <c r="A3238" t="s">
        <v>3719</v>
      </c>
    </row>
    <row r="3239">
      <c r="A3239" t="s">
        <v>3720</v>
      </c>
    </row>
    <row r="3240">
      <c r="A3240" t="s">
        <v>3721</v>
      </c>
    </row>
    <row r="3241">
      <c r="A3241" t="s">
        <v>3722</v>
      </c>
    </row>
    <row r="3242">
      <c r="A3242" t="s">
        <v>3723</v>
      </c>
    </row>
    <row r="3243">
      <c r="A3243" t="s">
        <v>3724</v>
      </c>
    </row>
    <row r="3244">
      <c r="A3244" t="s">
        <v>3725</v>
      </c>
    </row>
    <row r="3245">
      <c r="A3245" t="s">
        <v>3726</v>
      </c>
    </row>
    <row r="3246">
      <c r="A3246" t="s">
        <v>3727</v>
      </c>
    </row>
    <row r="3247">
      <c r="A3247" t="s">
        <v>3728</v>
      </c>
    </row>
    <row r="3248">
      <c r="A3248" t="s">
        <v>3729</v>
      </c>
    </row>
    <row r="3249">
      <c r="A3249" t="s">
        <v>3730</v>
      </c>
    </row>
    <row r="3250">
      <c r="A3250" t="s">
        <v>3731</v>
      </c>
    </row>
    <row r="3251">
      <c r="A3251" t="s">
        <v>3732</v>
      </c>
    </row>
    <row r="3252">
      <c r="A3252" t="s">
        <v>3733</v>
      </c>
    </row>
    <row r="3253">
      <c r="A3253" t="s">
        <v>3734</v>
      </c>
    </row>
    <row r="3254">
      <c r="A3254" t="s">
        <v>3735</v>
      </c>
    </row>
    <row r="3255">
      <c r="A3255" t="s">
        <v>3736</v>
      </c>
    </row>
    <row r="3256">
      <c r="A3256" t="s">
        <v>3737</v>
      </c>
    </row>
    <row r="3257">
      <c r="A3257" t="s">
        <v>3738</v>
      </c>
    </row>
    <row r="3258">
      <c r="A3258" t="s">
        <v>3739</v>
      </c>
    </row>
    <row r="3259">
      <c r="A3259" t="s">
        <v>3740</v>
      </c>
    </row>
    <row r="3260">
      <c r="A3260" t="s">
        <v>3741</v>
      </c>
    </row>
    <row r="3261">
      <c r="A3261" t="s">
        <v>3742</v>
      </c>
    </row>
    <row r="3262">
      <c r="A3262" t="s">
        <v>3743</v>
      </c>
    </row>
    <row r="3263">
      <c r="A3263" t="s">
        <v>3744</v>
      </c>
    </row>
    <row r="3264">
      <c r="A3264" t="s">
        <v>3745</v>
      </c>
    </row>
    <row r="3265">
      <c r="A3265" t="s">
        <v>3746</v>
      </c>
    </row>
    <row r="3266">
      <c r="A3266" t="s">
        <v>3747</v>
      </c>
    </row>
    <row r="3267">
      <c r="A3267" t="s">
        <v>3748</v>
      </c>
    </row>
    <row r="3268">
      <c r="A3268" t="s">
        <v>3749</v>
      </c>
    </row>
    <row r="3269">
      <c r="A3269" t="s">
        <v>3750</v>
      </c>
    </row>
    <row r="3270">
      <c r="A3270" t="s">
        <v>3751</v>
      </c>
    </row>
    <row r="3271">
      <c r="A3271" t="s">
        <v>3752</v>
      </c>
    </row>
    <row r="3272">
      <c r="A3272" t="s">
        <v>3753</v>
      </c>
    </row>
    <row r="3273">
      <c r="A3273" t="s">
        <v>3754</v>
      </c>
    </row>
    <row r="3274">
      <c r="A3274" t="s">
        <v>3755</v>
      </c>
    </row>
    <row r="3275">
      <c r="A3275" t="s">
        <v>3756</v>
      </c>
    </row>
    <row r="3276">
      <c r="A3276" t="s">
        <v>3757</v>
      </c>
    </row>
    <row r="3277">
      <c r="A3277" t="s">
        <v>3758</v>
      </c>
    </row>
    <row r="3278">
      <c r="A3278" t="s">
        <v>3759</v>
      </c>
    </row>
    <row r="3279">
      <c r="A3279" t="s">
        <v>3760</v>
      </c>
    </row>
    <row r="3280">
      <c r="A3280" t="s">
        <v>3761</v>
      </c>
    </row>
    <row r="3281">
      <c r="A3281" t="s">
        <v>3762</v>
      </c>
    </row>
    <row r="3282">
      <c r="A3282" t="s">
        <v>3763</v>
      </c>
    </row>
    <row r="3283">
      <c r="A3283" t="s">
        <v>3764</v>
      </c>
    </row>
    <row r="3284">
      <c r="A3284" t="s">
        <v>3765</v>
      </c>
    </row>
    <row r="3285">
      <c r="A3285" t="s">
        <v>3766</v>
      </c>
    </row>
    <row r="3286">
      <c r="A3286" t="s">
        <v>3767</v>
      </c>
    </row>
    <row r="3287">
      <c r="A3287" t="s">
        <v>3768</v>
      </c>
    </row>
    <row r="3288">
      <c r="A3288" t="s">
        <v>3769</v>
      </c>
    </row>
    <row r="3289">
      <c r="A3289" t="s">
        <v>3770</v>
      </c>
    </row>
    <row r="3290">
      <c r="A3290" t="s">
        <v>3771</v>
      </c>
    </row>
    <row r="3291">
      <c r="A3291" t="s">
        <v>3772</v>
      </c>
    </row>
    <row r="3292">
      <c r="A3292" t="s">
        <v>3773</v>
      </c>
    </row>
    <row r="3293">
      <c r="A3293" t="s">
        <v>3774</v>
      </c>
    </row>
    <row r="3294">
      <c r="A3294" t="s">
        <v>3775</v>
      </c>
    </row>
    <row r="3295">
      <c r="A3295" t="s">
        <v>3776</v>
      </c>
    </row>
    <row r="3296">
      <c r="A3296" t="s">
        <v>3777</v>
      </c>
    </row>
    <row r="3297">
      <c r="A3297" t="s">
        <v>3778</v>
      </c>
    </row>
    <row r="3298">
      <c r="A3298" t="s">
        <v>3779</v>
      </c>
    </row>
    <row r="3299">
      <c r="A3299" t="s">
        <v>3780</v>
      </c>
    </row>
    <row r="3300">
      <c r="A3300" t="s">
        <v>3781</v>
      </c>
    </row>
    <row r="3301">
      <c r="A3301" t="s">
        <v>3782</v>
      </c>
    </row>
    <row r="3302">
      <c r="A3302" t="s">
        <v>3783</v>
      </c>
    </row>
    <row r="3303">
      <c r="A3303" t="s">
        <v>3784</v>
      </c>
    </row>
    <row r="3304">
      <c r="A3304" t="s">
        <v>3785</v>
      </c>
    </row>
    <row r="3305">
      <c r="A3305" t="s">
        <v>3786</v>
      </c>
    </row>
    <row r="3306">
      <c r="A3306" t="s">
        <v>3787</v>
      </c>
    </row>
    <row r="3307">
      <c r="A3307" t="s">
        <v>3788</v>
      </c>
    </row>
    <row r="3308">
      <c r="A3308" t="s">
        <v>3789</v>
      </c>
    </row>
    <row r="3309">
      <c r="A3309" t="s">
        <v>3790</v>
      </c>
    </row>
    <row r="3310">
      <c r="A3310" t="s">
        <v>3791</v>
      </c>
    </row>
    <row r="3311">
      <c r="A3311" t="s">
        <v>3792</v>
      </c>
    </row>
    <row r="3312">
      <c r="A3312" t="s">
        <v>3793</v>
      </c>
    </row>
    <row r="3313">
      <c r="A3313" t="s">
        <v>3794</v>
      </c>
    </row>
    <row r="3314">
      <c r="A3314" t="s">
        <v>3795</v>
      </c>
    </row>
    <row r="3315">
      <c r="A3315" t="s">
        <v>3796</v>
      </c>
    </row>
    <row r="3316">
      <c r="A3316" t="s">
        <v>3797</v>
      </c>
    </row>
    <row r="3317">
      <c r="A3317" t="s">
        <v>3798</v>
      </c>
    </row>
    <row r="3318">
      <c r="A3318" t="s">
        <v>3799</v>
      </c>
    </row>
    <row r="3319">
      <c r="A3319" t="s">
        <v>3800</v>
      </c>
    </row>
    <row r="3320">
      <c r="A3320" t="s">
        <v>3801</v>
      </c>
    </row>
    <row r="3321">
      <c r="A3321" t="s">
        <v>212</v>
      </c>
    </row>
    <row r="3322">
      <c r="A3322" t="s">
        <v>3802</v>
      </c>
    </row>
    <row r="3323">
      <c r="A3323" t="s">
        <v>3803</v>
      </c>
    </row>
    <row r="3324">
      <c r="A3324" t="s">
        <v>205</v>
      </c>
    </row>
    <row r="3325">
      <c r="A3325" t="s">
        <v>3804</v>
      </c>
    </row>
    <row r="3326">
      <c r="A3326" t="s">
        <v>3805</v>
      </c>
    </row>
    <row r="3327">
      <c r="A3327" t="s">
        <v>3806</v>
      </c>
    </row>
    <row r="3328">
      <c r="A3328" t="s">
        <v>3807</v>
      </c>
    </row>
    <row r="3329">
      <c r="A3329" t="s">
        <v>3808</v>
      </c>
    </row>
    <row r="3330">
      <c r="A3330" t="s">
        <v>3809</v>
      </c>
    </row>
    <row r="3331">
      <c r="A3331" t="s">
        <v>3810</v>
      </c>
    </row>
    <row r="3332">
      <c r="A3332" t="s">
        <v>3811</v>
      </c>
    </row>
    <row r="3333">
      <c r="A3333" t="s">
        <v>3812</v>
      </c>
    </row>
    <row r="3334">
      <c r="A3334" t="s">
        <v>3813</v>
      </c>
    </row>
    <row r="3335">
      <c r="A3335" t="s">
        <v>3814</v>
      </c>
    </row>
    <row r="3336">
      <c r="A3336" t="s">
        <v>3815</v>
      </c>
    </row>
    <row r="3337">
      <c r="A3337" t="s">
        <v>3816</v>
      </c>
    </row>
    <row r="3338">
      <c r="A3338" t="s">
        <v>3817</v>
      </c>
    </row>
    <row r="3339">
      <c r="A3339" t="s">
        <v>3818</v>
      </c>
    </row>
    <row r="3340">
      <c r="A3340" t="s">
        <v>3819</v>
      </c>
    </row>
    <row r="3341">
      <c r="A3341" t="s">
        <v>3820</v>
      </c>
    </row>
    <row r="3342">
      <c r="A3342" t="s">
        <v>3821</v>
      </c>
    </row>
    <row r="3343">
      <c r="A3343" t="s">
        <v>3822</v>
      </c>
    </row>
    <row r="3344">
      <c r="A3344" t="s">
        <v>3823</v>
      </c>
    </row>
    <row r="3345">
      <c r="A3345" t="s">
        <v>3824</v>
      </c>
    </row>
    <row r="3346">
      <c r="A3346" t="s">
        <v>3825</v>
      </c>
    </row>
    <row r="3347">
      <c r="A3347" t="s">
        <v>3826</v>
      </c>
    </row>
    <row r="3348">
      <c r="A3348" t="s">
        <v>3827</v>
      </c>
    </row>
    <row r="3349">
      <c r="A3349" t="s">
        <v>3828</v>
      </c>
    </row>
    <row r="3350">
      <c r="A3350" t="s">
        <v>3829</v>
      </c>
    </row>
    <row r="3351">
      <c r="A3351" t="s">
        <v>3830</v>
      </c>
    </row>
    <row r="3352">
      <c r="A3352" t="s">
        <v>3831</v>
      </c>
    </row>
    <row r="3353">
      <c r="A3353" t="s">
        <v>3832</v>
      </c>
    </row>
    <row r="3354">
      <c r="A3354" t="s">
        <v>3833</v>
      </c>
    </row>
    <row r="3355">
      <c r="A3355" t="s">
        <v>3834</v>
      </c>
    </row>
    <row r="3356">
      <c r="A3356" t="s">
        <v>3835</v>
      </c>
    </row>
    <row r="3357">
      <c r="A3357" t="s">
        <v>3836</v>
      </c>
    </row>
    <row r="3358">
      <c r="A3358" t="s">
        <v>3837</v>
      </c>
    </row>
    <row r="3359">
      <c r="A3359" t="s">
        <v>3838</v>
      </c>
    </row>
    <row r="3360">
      <c r="A3360" t="s">
        <v>3839</v>
      </c>
    </row>
    <row r="3361">
      <c r="A3361" t="s">
        <v>3840</v>
      </c>
    </row>
    <row r="3362">
      <c r="A3362" t="s">
        <v>3841</v>
      </c>
    </row>
    <row r="3363">
      <c r="A3363" t="s">
        <v>3842</v>
      </c>
    </row>
    <row r="3364">
      <c r="A3364" t="s">
        <v>3843</v>
      </c>
    </row>
    <row r="3365">
      <c r="A3365" t="s">
        <v>3844</v>
      </c>
    </row>
    <row r="3366">
      <c r="A3366" t="s">
        <v>3845</v>
      </c>
    </row>
    <row r="3367">
      <c r="A3367" t="s">
        <v>3846</v>
      </c>
    </row>
    <row r="3368">
      <c r="A3368" t="s">
        <v>3847</v>
      </c>
    </row>
    <row r="3369">
      <c r="A3369" t="s">
        <v>3848</v>
      </c>
    </row>
    <row r="3370">
      <c r="A3370" t="s">
        <v>3849</v>
      </c>
    </row>
    <row r="3371">
      <c r="A3371" t="s">
        <v>3850</v>
      </c>
    </row>
    <row r="3372">
      <c r="A3372" t="s">
        <v>3851</v>
      </c>
    </row>
    <row r="3373">
      <c r="A3373" t="s">
        <v>3852</v>
      </c>
    </row>
    <row r="3374">
      <c r="A3374" t="s">
        <v>3853</v>
      </c>
    </row>
    <row r="3375">
      <c r="A3375" t="s">
        <v>3854</v>
      </c>
    </row>
    <row r="3376">
      <c r="A3376" t="s">
        <v>3855</v>
      </c>
    </row>
    <row r="3377">
      <c r="A3377" t="s">
        <v>3856</v>
      </c>
    </row>
    <row r="3378">
      <c r="A3378" t="s">
        <v>3857</v>
      </c>
    </row>
    <row r="3379">
      <c r="A3379" t="s">
        <v>3858</v>
      </c>
    </row>
    <row r="3380">
      <c r="A3380" t="s">
        <v>3859</v>
      </c>
    </row>
    <row r="3381">
      <c r="A3381" t="s">
        <v>3860</v>
      </c>
    </row>
    <row r="3382">
      <c r="A3382" t="s">
        <v>3861</v>
      </c>
    </row>
    <row r="3383">
      <c r="A3383" t="s">
        <v>3862</v>
      </c>
    </row>
    <row r="3384">
      <c r="A3384" t="s">
        <v>3863</v>
      </c>
    </row>
    <row r="3385">
      <c r="A3385" t="s">
        <v>3864</v>
      </c>
    </row>
    <row r="3386">
      <c r="A3386" t="s">
        <v>3865</v>
      </c>
    </row>
    <row r="3387">
      <c r="A3387" t="s">
        <v>3866</v>
      </c>
    </row>
    <row r="3388">
      <c r="A3388" t="s">
        <v>3867</v>
      </c>
    </row>
    <row r="3389">
      <c r="A3389" t="s">
        <v>3868</v>
      </c>
    </row>
    <row r="3390">
      <c r="A3390" t="s">
        <v>3869</v>
      </c>
    </row>
    <row r="3391">
      <c r="A3391" t="s">
        <v>3870</v>
      </c>
    </row>
    <row r="3392">
      <c r="A3392" t="s">
        <v>3871</v>
      </c>
    </row>
    <row r="3393">
      <c r="A3393" t="s">
        <v>3872</v>
      </c>
    </row>
    <row r="3394">
      <c r="A3394" t="s">
        <v>3873</v>
      </c>
    </row>
    <row r="3395">
      <c r="A3395" s="222" t="s">
        <v>3874</v>
      </c>
    </row>
    <row r="3396">
      <c r="A3396" s="222" t="s">
        <v>3874</v>
      </c>
    </row>
    <row r="3397">
      <c r="A3397" s="222" t="s">
        <v>3875</v>
      </c>
    </row>
    <row r="3398">
      <c r="A3398" s="222" t="s">
        <v>3875</v>
      </c>
    </row>
    <row r="3399">
      <c r="A3399" t="s">
        <v>3876</v>
      </c>
    </row>
    <row r="3400">
      <c r="A3400" t="s">
        <v>3877</v>
      </c>
    </row>
    <row r="3401">
      <c r="A3401" t="s">
        <v>3878</v>
      </c>
    </row>
    <row r="3402">
      <c r="A3402" t="s">
        <v>3879</v>
      </c>
    </row>
    <row r="3403">
      <c r="A3403" t="s">
        <v>3880</v>
      </c>
    </row>
    <row r="3404">
      <c r="A3404" t="s">
        <v>3881</v>
      </c>
    </row>
    <row r="3405">
      <c r="A3405" t="s">
        <v>3882</v>
      </c>
    </row>
    <row r="3406">
      <c r="A3406" t="s">
        <v>3883</v>
      </c>
    </row>
    <row r="3407">
      <c r="A3407" t="s">
        <v>3884</v>
      </c>
    </row>
    <row r="3408">
      <c r="A3408" t="s">
        <v>3885</v>
      </c>
    </row>
    <row r="3409">
      <c r="A3409" t="s">
        <v>3886</v>
      </c>
    </row>
    <row r="3410">
      <c r="A3410" t="s">
        <v>3887</v>
      </c>
    </row>
    <row r="3411">
      <c r="A3411" t="s">
        <v>3888</v>
      </c>
    </row>
    <row r="3412">
      <c r="A3412" t="s">
        <v>3889</v>
      </c>
    </row>
    <row r="3413">
      <c r="A3413" t="s">
        <v>3890</v>
      </c>
    </row>
    <row r="3414">
      <c r="A3414" t="s">
        <v>3891</v>
      </c>
    </row>
    <row r="3415">
      <c r="A3415" t="s">
        <v>3892</v>
      </c>
    </row>
    <row r="3416">
      <c r="A3416" t="s">
        <v>3893</v>
      </c>
    </row>
    <row r="3417">
      <c r="A3417" t="s">
        <v>3894</v>
      </c>
    </row>
    <row r="3418">
      <c r="A3418" t="s">
        <v>3895</v>
      </c>
    </row>
    <row r="3419">
      <c r="A3419" t="s">
        <v>3896</v>
      </c>
    </row>
    <row r="3420">
      <c r="A3420" t="s">
        <v>3897</v>
      </c>
    </row>
    <row r="3421">
      <c r="A3421" t="s">
        <v>88</v>
      </c>
    </row>
    <row r="3422">
      <c r="A3422" t="s">
        <v>3898</v>
      </c>
    </row>
    <row r="3423">
      <c r="A3423" t="s">
        <v>3899</v>
      </c>
    </row>
    <row r="3424">
      <c r="A3424" t="s">
        <v>3900</v>
      </c>
    </row>
    <row r="3425">
      <c r="A3425" t="s">
        <v>3901</v>
      </c>
    </row>
    <row r="3426">
      <c r="A3426" t="s">
        <v>3902</v>
      </c>
    </row>
    <row r="3427">
      <c r="A3427" t="s">
        <v>3903</v>
      </c>
    </row>
    <row r="3428">
      <c r="A3428" t="s">
        <v>116</v>
      </c>
    </row>
    <row r="3429">
      <c r="A3429" t="s">
        <v>3904</v>
      </c>
    </row>
    <row r="3430">
      <c r="A3430" t="s">
        <v>3905</v>
      </c>
    </row>
    <row r="3431">
      <c r="A3431" t="s">
        <v>3906</v>
      </c>
    </row>
    <row r="3432">
      <c r="A3432" t="s">
        <v>3907</v>
      </c>
    </row>
    <row r="3433">
      <c r="A3433" t="s">
        <v>3908</v>
      </c>
    </row>
    <row r="3434">
      <c r="A3434" t="s">
        <v>3909</v>
      </c>
    </row>
    <row r="3435">
      <c r="A3435" t="s">
        <v>3910</v>
      </c>
    </row>
    <row r="3436">
      <c r="A3436" t="s">
        <v>3911</v>
      </c>
    </row>
    <row r="3437">
      <c r="A3437" t="s">
        <v>3912</v>
      </c>
    </row>
    <row r="3438">
      <c r="A3438" t="s">
        <v>3913</v>
      </c>
    </row>
    <row r="3439">
      <c r="A3439" t="s">
        <v>3914</v>
      </c>
    </row>
    <row r="3440">
      <c r="A3440" t="s">
        <v>3915</v>
      </c>
    </row>
    <row r="3441">
      <c r="A3441" t="s">
        <v>3916</v>
      </c>
    </row>
    <row r="3442">
      <c r="A3442" t="s">
        <v>3917</v>
      </c>
    </row>
    <row r="3443">
      <c r="A3443" t="s">
        <v>3918</v>
      </c>
    </row>
    <row r="3444">
      <c r="A3444" t="s">
        <v>3919</v>
      </c>
    </row>
    <row r="3445">
      <c r="A3445" t="s">
        <v>3920</v>
      </c>
    </row>
    <row r="3446">
      <c r="A3446" t="s">
        <v>3921</v>
      </c>
    </row>
    <row r="3447">
      <c r="A3447" t="s">
        <v>3922</v>
      </c>
    </row>
    <row r="3448">
      <c r="A3448" t="s">
        <v>3923</v>
      </c>
    </row>
    <row r="3449">
      <c r="A3449" t="s">
        <v>3924</v>
      </c>
    </row>
    <row r="3450">
      <c r="A3450" t="s">
        <v>3925</v>
      </c>
    </row>
    <row r="3451">
      <c r="A3451" t="s">
        <v>3926</v>
      </c>
    </row>
    <row r="3452">
      <c r="A3452" t="s">
        <v>3927</v>
      </c>
    </row>
    <row r="3453">
      <c r="A3453" s="222" t="s">
        <v>3928</v>
      </c>
    </row>
    <row r="3454">
      <c r="A3454" s="222" t="s">
        <v>3929</v>
      </c>
    </row>
    <row r="3455">
      <c r="A3455" t="s">
        <v>3930</v>
      </c>
    </row>
    <row r="3456">
      <c r="A3456" t="s">
        <v>3931</v>
      </c>
    </row>
    <row r="3457">
      <c r="A3457" t="s">
        <v>3932</v>
      </c>
    </row>
    <row r="3458">
      <c r="A3458" t="s">
        <v>3933</v>
      </c>
    </row>
    <row r="3459">
      <c r="A3459" s="222" t="s">
        <v>3934</v>
      </c>
    </row>
    <row r="3460">
      <c r="A3460" s="222" t="s">
        <v>3935</v>
      </c>
    </row>
    <row r="3461">
      <c r="A3461" t="s">
        <v>3936</v>
      </c>
    </row>
    <row r="3462">
      <c r="A3462" t="s">
        <v>3937</v>
      </c>
    </row>
    <row r="3463">
      <c r="A3463" t="s">
        <v>3938</v>
      </c>
    </row>
    <row r="3464">
      <c r="A3464" t="s">
        <v>3939</v>
      </c>
    </row>
    <row r="3465">
      <c r="A3465" t="s">
        <v>3940</v>
      </c>
    </row>
    <row r="3466">
      <c r="A3466" t="s">
        <v>3941</v>
      </c>
    </row>
    <row r="3467">
      <c r="A3467" t="s">
        <v>3942</v>
      </c>
    </row>
    <row r="3468">
      <c r="A3468" t="s">
        <v>3943</v>
      </c>
    </row>
    <row r="3469">
      <c r="A3469" t="s">
        <v>3944</v>
      </c>
    </row>
    <row r="3470">
      <c r="A3470" t="s">
        <v>3945</v>
      </c>
    </row>
    <row r="3471">
      <c r="A3471" t="s">
        <v>3946</v>
      </c>
    </row>
    <row r="3472">
      <c r="A3472" t="s">
        <v>3947</v>
      </c>
    </row>
    <row r="3473">
      <c r="A3473" t="s">
        <v>3948</v>
      </c>
    </row>
    <row r="3474">
      <c r="A3474" t="s">
        <v>3949</v>
      </c>
    </row>
    <row r="3475">
      <c r="A3475" t="s">
        <v>3950</v>
      </c>
    </row>
    <row r="3476">
      <c r="A3476" t="s">
        <v>3951</v>
      </c>
    </row>
    <row r="3477">
      <c r="A3477" t="s">
        <v>3952</v>
      </c>
    </row>
    <row r="3478">
      <c r="A3478" t="s">
        <v>3953</v>
      </c>
    </row>
    <row r="3479">
      <c r="A3479" t="s">
        <v>3954</v>
      </c>
    </row>
    <row r="3480">
      <c r="A3480" t="s">
        <v>3955</v>
      </c>
    </row>
    <row r="3481">
      <c r="A3481" t="s">
        <v>3956</v>
      </c>
    </row>
    <row r="3482">
      <c r="A3482" t="s">
        <v>3957</v>
      </c>
    </row>
    <row r="3483">
      <c r="A3483" t="s">
        <v>3958</v>
      </c>
    </row>
    <row r="3484">
      <c r="A3484" t="s">
        <v>3959</v>
      </c>
    </row>
    <row r="3485">
      <c r="A3485" t="s">
        <v>3960</v>
      </c>
    </row>
    <row r="3486">
      <c r="A3486" t="s">
        <v>3961</v>
      </c>
    </row>
    <row r="3487">
      <c r="A3487" t="s">
        <v>3962</v>
      </c>
    </row>
    <row r="3488">
      <c r="A3488" t="s">
        <v>3963</v>
      </c>
    </row>
    <row r="3489">
      <c r="A3489" t="s">
        <v>119</v>
      </c>
    </row>
    <row r="3490">
      <c r="A3490" t="s">
        <v>3964</v>
      </c>
    </row>
    <row r="3491">
      <c r="A3491" t="s">
        <v>3965</v>
      </c>
    </row>
    <row r="3492">
      <c r="A3492" t="s">
        <v>3966</v>
      </c>
    </row>
    <row r="3493">
      <c r="A3493" t="s">
        <v>3967</v>
      </c>
    </row>
    <row r="3494">
      <c r="A3494" t="s">
        <v>3968</v>
      </c>
    </row>
    <row r="3495">
      <c r="A3495" t="s">
        <v>3969</v>
      </c>
    </row>
    <row r="3496">
      <c r="A3496" t="s">
        <v>3970</v>
      </c>
    </row>
    <row r="3497">
      <c r="A3497" t="s">
        <v>3971</v>
      </c>
    </row>
    <row r="3498">
      <c r="A3498" t="s">
        <v>3972</v>
      </c>
    </row>
    <row r="3499">
      <c r="A3499" t="s">
        <v>3973</v>
      </c>
    </row>
    <row r="3500">
      <c r="A3500" t="s">
        <v>3974</v>
      </c>
    </row>
    <row r="3501">
      <c r="A3501" t="s">
        <v>3975</v>
      </c>
    </row>
    <row r="3502">
      <c r="A3502" t="s">
        <v>3976</v>
      </c>
    </row>
    <row r="3503">
      <c r="A3503" t="s">
        <v>3977</v>
      </c>
    </row>
    <row r="3504">
      <c r="A3504" t="s">
        <v>3978</v>
      </c>
    </row>
    <row r="3505">
      <c r="A3505" t="s">
        <v>3979</v>
      </c>
    </row>
    <row r="3506">
      <c r="A3506" t="s">
        <v>3980</v>
      </c>
    </row>
    <row r="3507">
      <c r="A3507" t="s">
        <v>3981</v>
      </c>
    </row>
    <row r="3508">
      <c r="A3508" t="s">
        <v>3982</v>
      </c>
    </row>
    <row r="3509">
      <c r="A3509" t="s">
        <v>3983</v>
      </c>
    </row>
    <row r="3510">
      <c r="A3510" t="s">
        <v>3984</v>
      </c>
    </row>
    <row r="3511">
      <c r="A3511" t="s">
        <v>3985</v>
      </c>
    </row>
    <row r="3512">
      <c r="A3512" t="s">
        <v>3986</v>
      </c>
    </row>
    <row r="3513">
      <c r="A3513" t="s">
        <v>3987</v>
      </c>
    </row>
    <row r="3514">
      <c r="A3514" t="s">
        <v>3988</v>
      </c>
    </row>
    <row r="3515">
      <c r="A3515" t="s">
        <v>3989</v>
      </c>
    </row>
    <row r="3516">
      <c r="A3516" t="s">
        <v>3990</v>
      </c>
    </row>
    <row r="3517">
      <c r="A3517" t="s">
        <v>3991</v>
      </c>
    </row>
    <row r="3518">
      <c r="A3518" t="s">
        <v>3992</v>
      </c>
    </row>
    <row r="3519">
      <c r="A3519" t="s">
        <v>3993</v>
      </c>
    </row>
    <row r="3520">
      <c r="A3520" t="s">
        <v>3994</v>
      </c>
    </row>
    <row r="3521">
      <c r="A3521" t="s">
        <v>3995</v>
      </c>
    </row>
    <row r="3522">
      <c r="A3522" t="s">
        <v>3996</v>
      </c>
    </row>
    <row r="3523">
      <c r="A3523" t="s">
        <v>3997</v>
      </c>
    </row>
    <row r="3524">
      <c r="A3524" t="s">
        <v>3998</v>
      </c>
    </row>
    <row r="3525">
      <c r="A3525" t="s">
        <v>3999</v>
      </c>
    </row>
    <row r="3526">
      <c r="A3526" t="s">
        <v>4000</v>
      </c>
    </row>
    <row r="3527">
      <c r="A3527" t="s">
        <v>4001</v>
      </c>
    </row>
    <row r="3528">
      <c r="A3528" t="s">
        <v>4002</v>
      </c>
    </row>
    <row r="3529">
      <c r="A3529" t="s">
        <v>4003</v>
      </c>
    </row>
    <row r="3530">
      <c r="A3530" t="s">
        <v>4004</v>
      </c>
    </row>
    <row r="3531">
      <c r="A3531" t="s">
        <v>4005</v>
      </c>
    </row>
    <row r="3532">
      <c r="A3532" t="s">
        <v>4006</v>
      </c>
    </row>
    <row r="3533">
      <c r="A3533" t="s">
        <v>4007</v>
      </c>
    </row>
    <row r="3534">
      <c r="A3534" t="s">
        <v>4008</v>
      </c>
    </row>
    <row r="3535">
      <c r="A3535" t="s">
        <v>4009</v>
      </c>
    </row>
    <row r="3536">
      <c r="A3536" t="s">
        <v>4010</v>
      </c>
    </row>
    <row r="3537">
      <c r="A3537" t="s">
        <v>4011</v>
      </c>
    </row>
    <row r="3538">
      <c r="A3538" t="s">
        <v>4012</v>
      </c>
    </row>
    <row r="3539">
      <c r="A3539" t="s">
        <v>4013</v>
      </c>
    </row>
    <row r="3540">
      <c r="A3540" t="s">
        <v>4014</v>
      </c>
    </row>
    <row r="3541">
      <c r="A3541" t="s">
        <v>4015</v>
      </c>
    </row>
    <row r="3542">
      <c r="A3542" t="s">
        <v>4016</v>
      </c>
    </row>
    <row r="3543">
      <c r="A3543" t="s">
        <v>4017</v>
      </c>
    </row>
    <row r="3544">
      <c r="A3544" t="s">
        <v>4018</v>
      </c>
    </row>
    <row r="3545">
      <c r="A3545" t="s">
        <v>4019</v>
      </c>
    </row>
    <row r="3546">
      <c r="A3546" t="s">
        <v>4020</v>
      </c>
    </row>
    <row r="3547">
      <c r="A3547" t="s">
        <v>4021</v>
      </c>
    </row>
    <row r="3548">
      <c r="A3548" t="s">
        <v>4022</v>
      </c>
    </row>
    <row r="3549">
      <c r="A3549" t="s">
        <v>4023</v>
      </c>
    </row>
    <row r="3550">
      <c r="A3550" t="s">
        <v>4024</v>
      </c>
    </row>
    <row r="3551">
      <c r="A3551" t="s">
        <v>4025</v>
      </c>
    </row>
    <row r="3552">
      <c r="A3552" t="s">
        <v>4026</v>
      </c>
    </row>
    <row r="3553">
      <c r="A3553" t="s">
        <v>4027</v>
      </c>
    </row>
    <row r="3554">
      <c r="A3554" t="s">
        <v>4028</v>
      </c>
    </row>
    <row r="3555">
      <c r="A3555" t="s">
        <v>4029</v>
      </c>
    </row>
    <row r="3556">
      <c r="A3556" t="s">
        <v>4030</v>
      </c>
    </row>
    <row r="3557">
      <c r="A3557" t="s">
        <v>4031</v>
      </c>
    </row>
    <row r="3558">
      <c r="A3558" t="s">
        <v>4032</v>
      </c>
    </row>
    <row r="3559">
      <c r="A3559" t="s">
        <v>4033</v>
      </c>
    </row>
    <row r="3560">
      <c r="A3560" t="s">
        <v>4034</v>
      </c>
    </row>
    <row r="3561">
      <c r="A3561" t="s">
        <v>4035</v>
      </c>
    </row>
    <row r="3562">
      <c r="A3562" t="s">
        <v>4036</v>
      </c>
    </row>
    <row r="3563">
      <c r="A3563" t="s">
        <v>4037</v>
      </c>
    </row>
    <row r="3564">
      <c r="A3564" t="s">
        <v>4038</v>
      </c>
    </row>
    <row r="3565">
      <c r="A3565" t="s">
        <v>4039</v>
      </c>
    </row>
    <row r="3566">
      <c r="A3566" t="s">
        <v>4040</v>
      </c>
    </row>
    <row r="3567">
      <c r="A3567" t="s">
        <v>4041</v>
      </c>
    </row>
    <row r="3568">
      <c r="A3568" t="s">
        <v>4042</v>
      </c>
    </row>
    <row r="3569">
      <c r="A3569" t="s">
        <v>4043</v>
      </c>
    </row>
    <row r="3570">
      <c r="A3570" t="s">
        <v>4044</v>
      </c>
    </row>
    <row r="3571">
      <c r="A3571" t="s">
        <v>4045</v>
      </c>
    </row>
    <row r="3572">
      <c r="A3572" t="s">
        <v>4046</v>
      </c>
    </row>
    <row r="3573">
      <c r="A3573" t="s">
        <v>4047</v>
      </c>
    </row>
    <row r="3574">
      <c r="A3574" t="s">
        <v>4048</v>
      </c>
    </row>
    <row r="3575">
      <c r="A3575" t="s">
        <v>4049</v>
      </c>
    </row>
    <row r="3576">
      <c r="A3576" t="s">
        <v>4050</v>
      </c>
    </row>
    <row r="3577">
      <c r="A3577" t="s">
        <v>4051</v>
      </c>
    </row>
    <row r="3578">
      <c r="A3578" t="s">
        <v>4052</v>
      </c>
    </row>
    <row r="3579">
      <c r="A3579" t="s">
        <v>4053</v>
      </c>
    </row>
    <row r="3580">
      <c r="A3580" t="s">
        <v>4054</v>
      </c>
    </row>
    <row r="3581">
      <c r="A3581" t="s">
        <v>4055</v>
      </c>
    </row>
    <row r="3582">
      <c r="A3582" t="s">
        <v>4056</v>
      </c>
    </row>
    <row r="3583">
      <c r="A3583" t="s">
        <v>4057</v>
      </c>
    </row>
    <row r="3584">
      <c r="A3584" t="s">
        <v>4058</v>
      </c>
    </row>
    <row r="3585">
      <c r="A3585" t="s">
        <v>4059</v>
      </c>
    </row>
    <row r="3586">
      <c r="A3586" t="s">
        <v>4060</v>
      </c>
    </row>
    <row r="3587">
      <c r="A3587" t="s">
        <v>4061</v>
      </c>
    </row>
    <row r="3588">
      <c r="A3588" t="s">
        <v>4062</v>
      </c>
    </row>
    <row r="3589">
      <c r="A3589" t="s">
        <v>4063</v>
      </c>
    </row>
    <row r="3590">
      <c r="A3590" t="s">
        <v>4064</v>
      </c>
    </row>
    <row r="3591">
      <c r="A3591" t="s">
        <v>4065</v>
      </c>
    </row>
    <row r="3592">
      <c r="A3592" t="s">
        <v>4066</v>
      </c>
    </row>
    <row r="3593">
      <c r="A3593" t="s">
        <v>4067</v>
      </c>
    </row>
    <row r="3594">
      <c r="A3594" t="s">
        <v>4068</v>
      </c>
    </row>
    <row r="3595">
      <c r="A3595" t="s">
        <v>4069</v>
      </c>
    </row>
    <row r="3596">
      <c r="A3596" t="s">
        <v>4070</v>
      </c>
    </row>
    <row r="3597">
      <c r="A3597" t="s">
        <v>4071</v>
      </c>
    </row>
    <row r="3598">
      <c r="A3598" t="s">
        <v>4072</v>
      </c>
    </row>
    <row r="3599">
      <c r="A3599" t="s">
        <v>4073</v>
      </c>
    </row>
    <row r="3600">
      <c r="A3600" t="s">
        <v>4074</v>
      </c>
    </row>
    <row r="3601">
      <c r="A3601" t="s">
        <v>4075</v>
      </c>
    </row>
    <row r="3602">
      <c r="A3602" t="s">
        <v>4076</v>
      </c>
    </row>
    <row r="3603">
      <c r="A3603" t="s">
        <v>4077</v>
      </c>
    </row>
    <row r="3604">
      <c r="A3604" t="s">
        <v>4078</v>
      </c>
    </row>
    <row r="3605">
      <c r="A3605" t="s">
        <v>4079</v>
      </c>
    </row>
    <row r="3606">
      <c r="A3606" t="s">
        <v>4080</v>
      </c>
    </row>
    <row r="3607">
      <c r="A3607" t="s">
        <v>4081</v>
      </c>
    </row>
    <row r="3608">
      <c r="A3608" t="s">
        <v>4082</v>
      </c>
    </row>
    <row r="3609">
      <c r="A3609" t="s">
        <v>4083</v>
      </c>
    </row>
    <row r="3610">
      <c r="A3610" t="s">
        <v>4084</v>
      </c>
    </row>
    <row r="3611">
      <c r="A3611" t="s">
        <v>4085</v>
      </c>
    </row>
    <row r="3612">
      <c r="A3612" t="s">
        <v>4086</v>
      </c>
    </row>
    <row r="3613">
      <c r="A3613" t="s">
        <v>4087</v>
      </c>
    </row>
    <row r="3614">
      <c r="A3614" t="s">
        <v>4088</v>
      </c>
    </row>
    <row r="3615">
      <c r="A3615" t="s">
        <v>4089</v>
      </c>
    </row>
    <row r="3616">
      <c r="A3616" t="s">
        <v>4090</v>
      </c>
    </row>
    <row r="3617">
      <c r="A3617" t="s">
        <v>4091</v>
      </c>
    </row>
    <row r="3618">
      <c r="A3618" t="s">
        <v>4092</v>
      </c>
    </row>
    <row r="3619">
      <c r="A3619" t="s">
        <v>4093</v>
      </c>
    </row>
    <row r="3620">
      <c r="A3620" t="s">
        <v>4094</v>
      </c>
    </row>
    <row r="3621">
      <c r="A3621" t="s">
        <v>4095</v>
      </c>
    </row>
    <row r="3622">
      <c r="A3622" t="s">
        <v>4096</v>
      </c>
    </row>
    <row r="3623">
      <c r="A3623" t="s">
        <v>4097</v>
      </c>
    </row>
    <row r="3624">
      <c r="A3624" t="s">
        <v>4098</v>
      </c>
    </row>
    <row r="3625">
      <c r="A3625" t="s">
        <v>4099</v>
      </c>
    </row>
    <row r="3626">
      <c r="A3626" t="s">
        <v>4100</v>
      </c>
    </row>
    <row r="3627">
      <c r="A3627" t="s">
        <v>4101</v>
      </c>
    </row>
    <row r="3628">
      <c r="A3628" t="s">
        <v>4102</v>
      </c>
    </row>
    <row r="3629">
      <c r="A3629" t="s">
        <v>4103</v>
      </c>
    </row>
    <row r="3630">
      <c r="A3630" t="s">
        <v>4104</v>
      </c>
    </row>
    <row r="3631">
      <c r="A3631" t="s">
        <v>4105</v>
      </c>
    </row>
    <row r="3632">
      <c r="A3632" t="s">
        <v>4106</v>
      </c>
    </row>
    <row r="3633">
      <c r="A3633" t="s">
        <v>4107</v>
      </c>
    </row>
    <row r="3634">
      <c r="A3634" t="s">
        <v>4108</v>
      </c>
    </row>
    <row r="3635">
      <c r="A3635" t="s">
        <v>4109</v>
      </c>
    </row>
    <row r="3636">
      <c r="A3636" t="s">
        <v>4110</v>
      </c>
    </row>
    <row r="3637">
      <c r="A3637" t="s">
        <v>4111</v>
      </c>
    </row>
    <row r="3638">
      <c r="A3638" t="s">
        <v>4112</v>
      </c>
    </row>
    <row r="3639">
      <c r="A3639" t="s">
        <v>4113</v>
      </c>
    </row>
    <row r="3640">
      <c r="A3640" t="s">
        <v>4114</v>
      </c>
    </row>
    <row r="3641">
      <c r="A3641" t="s">
        <v>4115</v>
      </c>
    </row>
    <row r="3642">
      <c r="A3642" t="s">
        <v>4116</v>
      </c>
    </row>
    <row r="3643">
      <c r="A3643" t="s">
        <v>4117</v>
      </c>
    </row>
    <row r="3644">
      <c r="A3644" t="s">
        <v>4118</v>
      </c>
    </row>
    <row r="3645">
      <c r="A3645" t="s">
        <v>4119</v>
      </c>
    </row>
    <row r="3646">
      <c r="A3646" t="s">
        <v>4120</v>
      </c>
    </row>
    <row r="3647">
      <c r="A3647" t="s">
        <v>4121</v>
      </c>
    </row>
    <row r="3648">
      <c r="A3648" t="s">
        <v>4122</v>
      </c>
    </row>
    <row r="3649">
      <c r="A3649" t="s">
        <v>4123</v>
      </c>
    </row>
    <row r="3650">
      <c r="A3650" t="s">
        <v>4124</v>
      </c>
    </row>
    <row r="3651">
      <c r="A3651" t="s">
        <v>4125</v>
      </c>
    </row>
    <row r="3652">
      <c r="A3652" t="s">
        <v>4126</v>
      </c>
    </row>
    <row r="3653">
      <c r="A3653" t="s">
        <v>4127</v>
      </c>
    </row>
    <row r="3654">
      <c r="A3654" t="s">
        <v>4128</v>
      </c>
    </row>
    <row r="3655">
      <c r="A3655" t="s">
        <v>4129</v>
      </c>
    </row>
    <row r="3656">
      <c r="A3656" t="s">
        <v>4130</v>
      </c>
    </row>
    <row r="3657">
      <c r="A3657" t="s">
        <v>4131</v>
      </c>
    </row>
    <row r="3658">
      <c r="A3658" t="s">
        <v>4132</v>
      </c>
    </row>
    <row r="3659">
      <c r="A3659" t="s">
        <v>4133</v>
      </c>
    </row>
    <row r="3660">
      <c r="A3660" t="s">
        <v>4134</v>
      </c>
    </row>
    <row r="3661">
      <c r="A3661" t="s">
        <v>4135</v>
      </c>
    </row>
    <row r="3662">
      <c r="A3662" t="s">
        <v>4136</v>
      </c>
    </row>
    <row r="3663">
      <c r="A3663" t="s">
        <v>4137</v>
      </c>
    </row>
    <row r="3664">
      <c r="A3664" t="s">
        <v>4138</v>
      </c>
    </row>
    <row r="3665">
      <c r="A3665" t="s">
        <v>4139</v>
      </c>
    </row>
    <row r="3666">
      <c r="A3666" t="s">
        <v>4140</v>
      </c>
    </row>
    <row r="3667">
      <c r="A3667" t="s">
        <v>4141</v>
      </c>
    </row>
    <row r="3668">
      <c r="A3668" t="s">
        <v>4142</v>
      </c>
    </row>
    <row r="3669">
      <c r="A3669" t="s">
        <v>4143</v>
      </c>
    </row>
    <row r="3670">
      <c r="A3670" t="s">
        <v>4144</v>
      </c>
    </row>
    <row r="3671">
      <c r="A3671" t="s">
        <v>4145</v>
      </c>
    </row>
    <row r="3672">
      <c r="A3672" t="s">
        <v>4146</v>
      </c>
    </row>
    <row r="3673">
      <c r="A3673" t="s">
        <v>4147</v>
      </c>
    </row>
    <row r="3674">
      <c r="A3674" t="s">
        <v>4148</v>
      </c>
    </row>
    <row r="3675">
      <c r="A3675" t="s">
        <v>4149</v>
      </c>
    </row>
    <row r="3676">
      <c r="A3676" t="s">
        <v>4150</v>
      </c>
    </row>
    <row r="3677">
      <c r="A3677" t="s">
        <v>4151</v>
      </c>
    </row>
    <row r="3678">
      <c r="A3678" t="s">
        <v>4152</v>
      </c>
    </row>
    <row r="3679">
      <c r="A3679" t="s">
        <v>4153</v>
      </c>
    </row>
    <row r="3680">
      <c r="A3680" t="s">
        <v>4154</v>
      </c>
    </row>
    <row r="3681">
      <c r="A3681" t="s">
        <v>4155</v>
      </c>
    </row>
    <row r="3682">
      <c r="A3682" t="s">
        <v>4156</v>
      </c>
    </row>
    <row r="3683">
      <c r="A3683" t="s">
        <v>4157</v>
      </c>
    </row>
    <row r="3684">
      <c r="A3684" t="s">
        <v>4158</v>
      </c>
    </row>
    <row r="3685">
      <c r="A3685" t="s">
        <v>4159</v>
      </c>
    </row>
    <row r="3686">
      <c r="A3686" t="s">
        <v>4160</v>
      </c>
    </row>
    <row r="3687">
      <c r="A3687" t="s">
        <v>4161</v>
      </c>
    </row>
    <row r="3688">
      <c r="A3688" t="s">
        <v>4162</v>
      </c>
    </row>
    <row r="3689">
      <c r="A3689" t="s">
        <v>4163</v>
      </c>
    </row>
    <row r="3690">
      <c r="A3690" t="s">
        <v>4164</v>
      </c>
    </row>
    <row r="3691">
      <c r="A3691" t="s">
        <v>4165</v>
      </c>
    </row>
    <row r="3692">
      <c r="A3692" t="s">
        <v>4166</v>
      </c>
    </row>
    <row r="3693">
      <c r="A3693" t="s">
        <v>4167</v>
      </c>
    </row>
    <row r="3694">
      <c r="A3694" t="s">
        <v>4168</v>
      </c>
    </row>
    <row r="3695">
      <c r="A3695" t="s">
        <v>4169</v>
      </c>
    </row>
    <row r="3696">
      <c r="A3696" t="s">
        <v>4170</v>
      </c>
    </row>
    <row r="3697">
      <c r="A3697" t="s">
        <v>4171</v>
      </c>
    </row>
    <row r="3698">
      <c r="A3698" t="s">
        <v>4172</v>
      </c>
    </row>
    <row r="3699">
      <c r="A3699" t="s">
        <v>4173</v>
      </c>
    </row>
    <row r="3700">
      <c r="A3700" t="s">
        <v>4174</v>
      </c>
    </row>
    <row r="3701">
      <c r="A3701" t="s">
        <v>4175</v>
      </c>
    </row>
    <row r="3702">
      <c r="A3702" t="s">
        <v>4176</v>
      </c>
    </row>
    <row r="3703">
      <c r="A3703" t="s">
        <v>4177</v>
      </c>
    </row>
    <row r="3704">
      <c r="A3704" t="s">
        <v>4178</v>
      </c>
    </row>
    <row r="3705">
      <c r="A3705" t="s">
        <v>4179</v>
      </c>
    </row>
    <row r="3706">
      <c r="A3706" t="s">
        <v>4180</v>
      </c>
    </row>
    <row r="3707">
      <c r="A3707" t="s">
        <v>4181</v>
      </c>
    </row>
    <row r="3708">
      <c r="A3708" t="s">
        <v>4182</v>
      </c>
    </row>
    <row r="3709">
      <c r="A3709" t="s">
        <v>4183</v>
      </c>
    </row>
    <row r="3710">
      <c r="A3710" t="s">
        <v>4184</v>
      </c>
    </row>
    <row r="3711">
      <c r="A3711" t="s">
        <v>4185</v>
      </c>
    </row>
    <row r="3712">
      <c r="A3712" t="s">
        <v>4186</v>
      </c>
    </row>
    <row r="3713">
      <c r="A3713" t="s">
        <v>4187</v>
      </c>
    </row>
    <row r="3714">
      <c r="A3714" t="s">
        <v>4188</v>
      </c>
    </row>
    <row r="3715">
      <c r="A3715" t="s">
        <v>4189</v>
      </c>
    </row>
    <row r="3716">
      <c r="A3716" t="s">
        <v>4190</v>
      </c>
    </row>
    <row r="3717">
      <c r="A3717" t="s">
        <v>4191</v>
      </c>
    </row>
    <row r="3718">
      <c r="A3718" t="s">
        <v>4192</v>
      </c>
    </row>
    <row r="3719">
      <c r="A3719" t="s">
        <v>4193</v>
      </c>
    </row>
    <row r="3720">
      <c r="A3720" t="s">
        <v>4194</v>
      </c>
    </row>
    <row r="3721">
      <c r="A3721" t="s">
        <v>4195</v>
      </c>
    </row>
    <row r="3722">
      <c r="A3722" t="s">
        <v>4196</v>
      </c>
    </row>
    <row r="3723">
      <c r="A3723" t="s">
        <v>4197</v>
      </c>
    </row>
    <row r="3724">
      <c r="A3724" t="s">
        <v>4198</v>
      </c>
    </row>
    <row r="3725">
      <c r="A3725" t="s">
        <v>4199</v>
      </c>
    </row>
    <row r="3726">
      <c r="A3726" t="s">
        <v>4200</v>
      </c>
    </row>
    <row r="3727">
      <c r="A3727" t="s">
        <v>4201</v>
      </c>
    </row>
    <row r="3728">
      <c r="A3728" t="s">
        <v>4202</v>
      </c>
    </row>
    <row r="3729">
      <c r="A3729" t="s">
        <v>4203</v>
      </c>
    </row>
    <row r="3730">
      <c r="A3730" t="s">
        <v>4204</v>
      </c>
    </row>
    <row r="3731">
      <c r="A3731" t="s">
        <v>4205</v>
      </c>
    </row>
    <row r="3732">
      <c r="A3732" t="s">
        <v>4206</v>
      </c>
    </row>
    <row r="3733">
      <c r="A3733" t="s">
        <v>4207</v>
      </c>
    </row>
    <row r="3734">
      <c r="A3734" t="s">
        <v>4208</v>
      </c>
    </row>
    <row r="3735">
      <c r="A3735" t="s">
        <v>4209</v>
      </c>
    </row>
    <row r="3736">
      <c r="A3736" t="s">
        <v>4210</v>
      </c>
    </row>
    <row r="3737">
      <c r="A3737" t="s">
        <v>4211</v>
      </c>
    </row>
    <row r="3738">
      <c r="A3738" t="s">
        <v>4212</v>
      </c>
    </row>
    <row r="3739">
      <c r="A3739" t="s">
        <v>4213</v>
      </c>
    </row>
    <row r="3740">
      <c r="A3740" t="s">
        <v>4214</v>
      </c>
    </row>
    <row r="3741">
      <c r="A3741" t="s">
        <v>4215</v>
      </c>
    </row>
    <row r="3742">
      <c r="A3742" t="s">
        <v>4216</v>
      </c>
    </row>
    <row r="3743">
      <c r="A3743" t="s">
        <v>4217</v>
      </c>
    </row>
    <row r="3744">
      <c r="A3744" t="s">
        <v>4218</v>
      </c>
    </row>
    <row r="3745">
      <c r="A3745" t="s">
        <v>4219</v>
      </c>
    </row>
    <row r="3746">
      <c r="A3746" t="s">
        <v>4220</v>
      </c>
    </row>
    <row r="3747">
      <c r="A3747" t="s">
        <v>4221</v>
      </c>
    </row>
    <row r="3748">
      <c r="A3748" t="s">
        <v>4222</v>
      </c>
    </row>
    <row r="3749">
      <c r="A3749" t="s">
        <v>4223</v>
      </c>
    </row>
    <row r="3750">
      <c r="A3750" t="s">
        <v>4224</v>
      </c>
    </row>
    <row r="3751">
      <c r="A3751" t="s">
        <v>4225</v>
      </c>
    </row>
    <row r="3752">
      <c r="A3752" t="s">
        <v>4226</v>
      </c>
    </row>
    <row r="3753">
      <c r="A3753" t="s">
        <v>4227</v>
      </c>
    </row>
    <row r="3754">
      <c r="A3754" t="s">
        <v>4228</v>
      </c>
    </row>
    <row r="3755">
      <c r="A3755" t="s">
        <v>4229</v>
      </c>
    </row>
    <row r="3756">
      <c r="A3756" t="s">
        <v>4230</v>
      </c>
    </row>
    <row r="3757">
      <c r="A3757" t="s">
        <v>4231</v>
      </c>
    </row>
    <row r="3758">
      <c r="A3758" t="s">
        <v>4232</v>
      </c>
    </row>
    <row r="3759">
      <c r="A3759" t="s">
        <v>4233</v>
      </c>
    </row>
    <row r="3760">
      <c r="A3760" t="s">
        <v>4234</v>
      </c>
    </row>
    <row r="3761">
      <c r="A3761" t="s">
        <v>4235</v>
      </c>
    </row>
    <row r="3762">
      <c r="A3762" t="s">
        <v>4236</v>
      </c>
    </row>
    <row r="3763">
      <c r="A3763" t="s">
        <v>4237</v>
      </c>
    </row>
    <row r="3764">
      <c r="A3764" t="s">
        <v>4238</v>
      </c>
    </row>
    <row r="3765">
      <c r="A3765" t="s">
        <v>4239</v>
      </c>
    </row>
    <row r="3766">
      <c r="A3766" t="s">
        <v>4240</v>
      </c>
    </row>
    <row r="3767">
      <c r="A3767" t="s">
        <v>4241</v>
      </c>
    </row>
    <row r="3768">
      <c r="A3768" t="s">
        <v>4242</v>
      </c>
    </row>
    <row r="3769">
      <c r="A3769" t="s">
        <v>4243</v>
      </c>
    </row>
    <row r="3770">
      <c r="A3770" t="s">
        <v>98</v>
      </c>
    </row>
    <row r="3771">
      <c r="A3771" t="s">
        <v>4244</v>
      </c>
    </row>
    <row r="3772">
      <c r="A3772" t="s">
        <v>4245</v>
      </c>
    </row>
    <row r="3773">
      <c r="A3773" t="s">
        <v>4246</v>
      </c>
    </row>
    <row r="3774">
      <c r="A3774" t="s">
        <v>4247</v>
      </c>
    </row>
    <row r="3775">
      <c r="A3775" t="s">
        <v>4248</v>
      </c>
    </row>
    <row r="3776">
      <c r="A3776" t="s">
        <v>4249</v>
      </c>
    </row>
    <row r="3777">
      <c r="A3777" t="s">
        <v>4250</v>
      </c>
    </row>
    <row r="3778">
      <c r="A3778" t="s">
        <v>4251</v>
      </c>
    </row>
    <row r="3779">
      <c r="A3779" t="s">
        <v>4252</v>
      </c>
    </row>
    <row r="3780">
      <c r="A3780" t="s">
        <v>4253</v>
      </c>
    </row>
    <row r="3781">
      <c r="A3781" t="s">
        <v>4254</v>
      </c>
    </row>
    <row r="3782">
      <c r="A3782" t="s">
        <v>4255</v>
      </c>
    </row>
    <row r="3783">
      <c r="A3783" t="s">
        <v>4256</v>
      </c>
    </row>
    <row r="3784">
      <c r="A3784" t="s">
        <v>4257</v>
      </c>
    </row>
    <row r="3785">
      <c r="A3785" t="s">
        <v>101</v>
      </c>
    </row>
    <row r="3786">
      <c r="A3786" t="s">
        <v>4258</v>
      </c>
    </row>
    <row r="3787">
      <c r="A3787" t="s">
        <v>4259</v>
      </c>
    </row>
    <row r="3788">
      <c r="A3788" t="s">
        <v>4260</v>
      </c>
    </row>
    <row r="3789">
      <c r="A3789" t="s">
        <v>4261</v>
      </c>
    </row>
    <row r="3790">
      <c r="A3790" t="s">
        <v>4262</v>
      </c>
    </row>
    <row r="3791">
      <c r="A3791" t="s">
        <v>4263</v>
      </c>
    </row>
    <row r="3792">
      <c r="A3792" t="s">
        <v>4264</v>
      </c>
    </row>
    <row r="3793">
      <c r="A3793" t="s">
        <v>4265</v>
      </c>
    </row>
    <row r="3794">
      <c r="A3794" t="s">
        <v>4266</v>
      </c>
    </row>
    <row r="3795">
      <c r="A3795" t="s">
        <v>4267</v>
      </c>
    </row>
    <row r="3796">
      <c r="A3796" t="s">
        <v>4268</v>
      </c>
    </row>
    <row r="3797">
      <c r="A3797" t="s">
        <v>4269</v>
      </c>
    </row>
    <row r="3798">
      <c r="A3798" t="s">
        <v>4270</v>
      </c>
    </row>
    <row r="3799">
      <c r="A3799" t="s">
        <v>4271</v>
      </c>
    </row>
    <row r="3800">
      <c r="A3800" t="s">
        <v>4272</v>
      </c>
    </row>
    <row r="3801">
      <c r="A3801" t="s">
        <v>4273</v>
      </c>
    </row>
    <row r="3802">
      <c r="A3802" t="s">
        <v>4274</v>
      </c>
    </row>
    <row r="3803">
      <c r="A3803" t="s">
        <v>4275</v>
      </c>
    </row>
    <row r="3804">
      <c r="A3804" t="s">
        <v>4276</v>
      </c>
    </row>
    <row r="3805">
      <c r="A3805" t="s">
        <v>4277</v>
      </c>
    </row>
    <row r="3806">
      <c r="A3806" t="s">
        <v>4278</v>
      </c>
    </row>
    <row r="3807">
      <c r="A3807" t="s">
        <v>4279</v>
      </c>
    </row>
    <row r="3808">
      <c r="A3808" t="s">
        <v>4280</v>
      </c>
    </row>
    <row r="3809">
      <c r="A3809" t="s">
        <v>4281</v>
      </c>
    </row>
    <row r="3810">
      <c r="A3810" t="s">
        <v>4282</v>
      </c>
    </row>
    <row r="3811">
      <c r="A3811" t="s">
        <v>4283</v>
      </c>
    </row>
    <row r="3812">
      <c r="A3812" t="s">
        <v>4284</v>
      </c>
    </row>
    <row r="3813">
      <c r="A3813" t="s">
        <v>4285</v>
      </c>
    </row>
    <row r="3814">
      <c r="A3814" t="s">
        <v>4286</v>
      </c>
    </row>
    <row r="3815">
      <c r="A3815" t="s">
        <v>4287</v>
      </c>
    </row>
    <row r="3816">
      <c r="A3816" t="s">
        <v>4288</v>
      </c>
    </row>
    <row r="3817">
      <c r="A3817" t="s">
        <v>4289</v>
      </c>
    </row>
    <row r="3818">
      <c r="A3818" t="s">
        <v>4290</v>
      </c>
    </row>
    <row r="3819">
      <c r="A3819" t="s">
        <v>4291</v>
      </c>
    </row>
    <row r="3820">
      <c r="A3820" t="s">
        <v>4292</v>
      </c>
    </row>
    <row r="3821">
      <c r="A3821" t="s">
        <v>4293</v>
      </c>
    </row>
    <row r="3822">
      <c r="A3822" t="s">
        <v>4294</v>
      </c>
    </row>
    <row r="3823">
      <c r="A3823" t="s">
        <v>4295</v>
      </c>
    </row>
    <row r="3824">
      <c r="A3824" t="s">
        <v>4296</v>
      </c>
    </row>
    <row r="3825">
      <c r="A3825" t="s">
        <v>4297</v>
      </c>
    </row>
    <row r="3826">
      <c r="A3826" t="s">
        <v>4298</v>
      </c>
    </row>
    <row r="3827">
      <c r="A3827" t="s">
        <v>4299</v>
      </c>
    </row>
    <row r="3828">
      <c r="A3828" t="s">
        <v>4300</v>
      </c>
    </row>
    <row r="3829">
      <c r="A3829" t="s">
        <v>4301</v>
      </c>
    </row>
    <row r="3830">
      <c r="A3830" t="s">
        <v>4302</v>
      </c>
    </row>
    <row r="3831">
      <c r="A3831" t="s">
        <v>4303</v>
      </c>
    </row>
    <row r="3832">
      <c r="A3832" t="s">
        <v>4304</v>
      </c>
    </row>
    <row r="3833">
      <c r="A3833" t="s">
        <v>4305</v>
      </c>
    </row>
    <row r="3834">
      <c r="A3834" t="s">
        <v>4306</v>
      </c>
    </row>
    <row r="3835">
      <c r="A3835" t="s">
        <v>4307</v>
      </c>
    </row>
    <row r="3836">
      <c r="A3836" t="s">
        <v>4308</v>
      </c>
    </row>
    <row r="3837">
      <c r="A3837" t="s">
        <v>4309</v>
      </c>
    </row>
    <row r="3838">
      <c r="A3838" t="s">
        <v>4310</v>
      </c>
    </row>
    <row r="3839">
      <c r="A3839" t="s">
        <v>4311</v>
      </c>
    </row>
    <row r="3840">
      <c r="A3840" t="s">
        <v>4312</v>
      </c>
    </row>
    <row r="3841">
      <c r="A3841" t="s">
        <v>4313</v>
      </c>
    </row>
    <row r="3842">
      <c r="A3842" t="s">
        <v>4314</v>
      </c>
    </row>
    <row r="3843">
      <c r="A3843" t="s">
        <v>4315</v>
      </c>
    </row>
    <row r="3844">
      <c r="A3844" t="s">
        <v>4316</v>
      </c>
    </row>
    <row r="3845">
      <c r="A3845" t="s">
        <v>4317</v>
      </c>
    </row>
    <row r="3846">
      <c r="A3846" t="s">
        <v>4318</v>
      </c>
    </row>
    <row r="3847">
      <c r="A3847" t="s">
        <v>4319</v>
      </c>
    </row>
    <row r="3848">
      <c r="A3848" t="s">
        <v>4320</v>
      </c>
    </row>
    <row r="3849">
      <c r="A3849" t="s">
        <v>4321</v>
      </c>
    </row>
    <row r="3850">
      <c r="A3850" t="s">
        <v>4322</v>
      </c>
    </row>
    <row r="3851">
      <c r="A3851" t="s">
        <v>4323</v>
      </c>
    </row>
    <row r="3852">
      <c r="A3852" t="s">
        <v>4324</v>
      </c>
    </row>
    <row r="3853">
      <c r="A3853" t="s">
        <v>4325</v>
      </c>
    </row>
    <row r="3854">
      <c r="A3854" t="s">
        <v>4326</v>
      </c>
    </row>
    <row r="3855">
      <c r="A3855" t="s">
        <v>4327</v>
      </c>
    </row>
    <row r="3856">
      <c r="A3856" t="s">
        <v>4328</v>
      </c>
    </row>
    <row r="3857">
      <c r="A3857" t="s">
        <v>4329</v>
      </c>
    </row>
    <row r="3858">
      <c r="A3858" t="s">
        <v>4330</v>
      </c>
    </row>
    <row r="3859">
      <c r="A3859" t="s">
        <v>4331</v>
      </c>
    </row>
    <row r="3860">
      <c r="A3860" t="s">
        <v>4332</v>
      </c>
    </row>
    <row r="3861">
      <c r="A3861" t="s">
        <v>4333</v>
      </c>
    </row>
    <row r="3862">
      <c r="A3862" t="s">
        <v>4334</v>
      </c>
    </row>
    <row r="3863">
      <c r="A3863" t="s">
        <v>4335</v>
      </c>
    </row>
    <row r="3864">
      <c r="A3864" t="s">
        <v>122</v>
      </c>
    </row>
    <row r="3865">
      <c r="A3865" t="s">
        <v>54</v>
      </c>
    </row>
    <row r="3866">
      <c r="A3866" t="s">
        <v>4336</v>
      </c>
    </row>
    <row r="3867">
      <c r="A3867" t="s">
        <v>4337</v>
      </c>
    </row>
    <row r="3868">
      <c r="A3868" t="s">
        <v>4338</v>
      </c>
    </row>
    <row r="3869">
      <c r="A3869" t="s">
        <v>4339</v>
      </c>
    </row>
    <row r="3870">
      <c r="A3870" t="s">
        <v>4340</v>
      </c>
    </row>
    <row r="3871">
      <c r="A3871" t="s">
        <v>4341</v>
      </c>
    </row>
    <row r="3872">
      <c r="A3872" t="s">
        <v>4342</v>
      </c>
    </row>
    <row r="3873">
      <c r="A3873" t="s">
        <v>4343</v>
      </c>
    </row>
    <row r="3874">
      <c r="A3874" t="s">
        <v>4344</v>
      </c>
    </row>
    <row r="3875">
      <c r="A3875" t="s">
        <v>4345</v>
      </c>
    </row>
    <row r="3876">
      <c r="A3876" t="s">
        <v>4346</v>
      </c>
    </row>
    <row r="3877">
      <c r="A3877" t="s">
        <v>4347</v>
      </c>
    </row>
    <row r="3878">
      <c r="A3878" t="s">
        <v>4348</v>
      </c>
    </row>
    <row r="3879">
      <c r="A3879" t="s">
        <v>4349</v>
      </c>
    </row>
    <row r="3880">
      <c r="A3880" t="s">
        <v>4350</v>
      </c>
    </row>
    <row r="3881">
      <c r="A3881" t="s">
        <v>4351</v>
      </c>
    </row>
    <row r="3882">
      <c r="A3882" t="s">
        <v>4352</v>
      </c>
    </row>
    <row r="3883">
      <c r="A3883" t="s">
        <v>4353</v>
      </c>
    </row>
    <row r="3884">
      <c r="A3884" t="s">
        <v>4354</v>
      </c>
    </row>
    <row r="3885">
      <c r="A3885" t="s">
        <v>4355</v>
      </c>
    </row>
    <row r="3886">
      <c r="A3886" t="s">
        <v>4356</v>
      </c>
    </row>
    <row r="3887">
      <c r="A3887" t="s">
        <v>4357</v>
      </c>
    </row>
    <row r="3888">
      <c r="A3888" t="s">
        <v>4358</v>
      </c>
    </row>
    <row r="3889">
      <c r="A3889" t="s">
        <v>4359</v>
      </c>
    </row>
    <row r="3890">
      <c r="A3890" t="s">
        <v>4360</v>
      </c>
    </row>
    <row r="3891">
      <c r="A3891" t="s">
        <v>4361</v>
      </c>
    </row>
    <row r="3892">
      <c r="A3892" t="s">
        <v>4362</v>
      </c>
    </row>
    <row r="3893">
      <c r="A3893" t="s">
        <v>4363</v>
      </c>
    </row>
    <row r="3894">
      <c r="A3894" t="s">
        <v>4364</v>
      </c>
    </row>
    <row r="3895">
      <c r="A3895" t="s">
        <v>4365</v>
      </c>
    </row>
    <row r="3896">
      <c r="A3896" t="s">
        <v>4366</v>
      </c>
    </row>
    <row r="3897">
      <c r="A3897" t="s">
        <v>4367</v>
      </c>
    </row>
    <row r="3898">
      <c r="A3898" t="s">
        <v>4368</v>
      </c>
    </row>
    <row r="3899">
      <c r="A3899" t="s">
        <v>4369</v>
      </c>
    </row>
    <row r="3900">
      <c r="A3900" t="s">
        <v>4370</v>
      </c>
    </row>
    <row r="3901">
      <c r="A3901" t="s">
        <v>4371</v>
      </c>
    </row>
    <row r="3902">
      <c r="A3902" t="s">
        <v>4372</v>
      </c>
    </row>
    <row r="3903">
      <c r="A3903" t="s">
        <v>4373</v>
      </c>
    </row>
    <row r="3904">
      <c r="A3904" t="s">
        <v>4374</v>
      </c>
    </row>
    <row r="3905">
      <c r="A3905" t="s">
        <v>4375</v>
      </c>
    </row>
    <row r="3906">
      <c r="A3906" t="s">
        <v>4376</v>
      </c>
    </row>
    <row r="3907">
      <c r="A3907" t="s">
        <v>4377</v>
      </c>
    </row>
    <row r="3908">
      <c r="A3908" t="s">
        <v>4378</v>
      </c>
    </row>
    <row r="3909">
      <c r="A3909" t="s">
        <v>4379</v>
      </c>
    </row>
    <row r="3910">
      <c r="A3910" t="s">
        <v>4380</v>
      </c>
    </row>
    <row r="3911">
      <c r="A3911" t="s">
        <v>4381</v>
      </c>
    </row>
    <row r="3912">
      <c r="A3912" t="s">
        <v>4382</v>
      </c>
    </row>
    <row r="3913">
      <c r="A3913" t="s">
        <v>4383</v>
      </c>
    </row>
    <row r="3914">
      <c r="A3914" t="s">
        <v>4384</v>
      </c>
    </row>
    <row r="3915">
      <c r="A3915" t="s">
        <v>4385</v>
      </c>
    </row>
    <row r="3916">
      <c r="A3916" t="s">
        <v>4386</v>
      </c>
    </row>
    <row r="3917">
      <c r="A3917" t="s">
        <v>4387</v>
      </c>
    </row>
    <row r="3918">
      <c r="A3918" t="s">
        <v>4388</v>
      </c>
    </row>
    <row r="3919">
      <c r="A3919" t="s">
        <v>4389</v>
      </c>
    </row>
    <row r="3920">
      <c r="A3920" t="s">
        <v>4390</v>
      </c>
    </row>
    <row r="3921">
      <c r="A3921" t="s">
        <v>4391</v>
      </c>
    </row>
    <row r="3922">
      <c r="A3922" t="s">
        <v>4392</v>
      </c>
    </row>
    <row r="3923">
      <c r="A3923" t="s">
        <v>4393</v>
      </c>
    </row>
    <row r="3924">
      <c r="A3924" t="s">
        <v>4394</v>
      </c>
    </row>
    <row r="3925">
      <c r="A3925" t="s">
        <v>4395</v>
      </c>
    </row>
    <row r="3926">
      <c r="A3926" t="s">
        <v>4396</v>
      </c>
    </row>
    <row r="3927">
      <c r="A3927" t="s">
        <v>4397</v>
      </c>
    </row>
    <row r="3928">
      <c r="A3928" t="s">
        <v>4398</v>
      </c>
    </row>
    <row r="3929">
      <c r="A3929" t="s">
        <v>4399</v>
      </c>
    </row>
    <row r="3930">
      <c r="A3930" t="s">
        <v>4400</v>
      </c>
    </row>
    <row r="3931">
      <c r="A3931" t="s">
        <v>4401</v>
      </c>
    </row>
    <row r="3932">
      <c r="A3932" t="s">
        <v>4402</v>
      </c>
    </row>
    <row r="3933">
      <c r="A3933" t="s">
        <v>4403</v>
      </c>
    </row>
    <row r="3934">
      <c r="A3934" t="s">
        <v>4404</v>
      </c>
    </row>
    <row r="3935">
      <c r="A3935" t="s">
        <v>4405</v>
      </c>
    </row>
    <row r="3936">
      <c r="A3936" t="s">
        <v>4406</v>
      </c>
    </row>
    <row r="3937">
      <c r="A3937" t="s">
        <v>4407</v>
      </c>
    </row>
    <row r="3938">
      <c r="A3938" t="s">
        <v>4408</v>
      </c>
    </row>
    <row r="3939">
      <c r="A3939" t="s">
        <v>4409</v>
      </c>
    </row>
    <row r="3940">
      <c r="A3940" t="s">
        <v>4410</v>
      </c>
    </row>
    <row r="3941">
      <c r="A3941" t="s">
        <v>4411</v>
      </c>
    </row>
    <row r="3942">
      <c r="A3942" t="s">
        <v>4412</v>
      </c>
    </row>
    <row r="3943">
      <c r="A3943" t="s">
        <v>4413</v>
      </c>
    </row>
    <row r="3944">
      <c r="A3944" t="s">
        <v>4414</v>
      </c>
    </row>
    <row r="3945">
      <c r="A3945" t="s">
        <v>4415</v>
      </c>
    </row>
    <row r="3946">
      <c r="A3946" t="s">
        <v>4416</v>
      </c>
    </row>
    <row r="3947">
      <c r="A3947" t="s">
        <v>4417</v>
      </c>
    </row>
    <row r="3948">
      <c r="A3948" t="s">
        <v>4418</v>
      </c>
    </row>
    <row r="3949">
      <c r="A3949" t="s">
        <v>4419</v>
      </c>
    </row>
    <row r="3950">
      <c r="A3950" t="s">
        <v>4420</v>
      </c>
    </row>
    <row r="3951">
      <c r="A3951" t="s">
        <v>4421</v>
      </c>
    </row>
    <row r="3952">
      <c r="A3952" t="s">
        <v>4422</v>
      </c>
    </row>
    <row r="3953">
      <c r="A3953" t="s">
        <v>4423</v>
      </c>
    </row>
    <row r="3954">
      <c r="A3954" t="s">
        <v>4424</v>
      </c>
    </row>
    <row r="3955">
      <c r="A3955" t="s">
        <v>204</v>
      </c>
    </row>
    <row r="3956">
      <c r="A3956" t="s">
        <v>4425</v>
      </c>
    </row>
    <row r="3957">
      <c r="A3957" t="s">
        <v>4426</v>
      </c>
    </row>
    <row r="3958">
      <c r="A3958" t="s">
        <v>4427</v>
      </c>
    </row>
    <row r="3959">
      <c r="A3959" t="s">
        <v>4428</v>
      </c>
    </row>
    <row r="3960">
      <c r="A3960" t="s">
        <v>4429</v>
      </c>
    </row>
    <row r="3961">
      <c r="A3961" t="s">
        <v>4430</v>
      </c>
    </row>
    <row r="3962">
      <c r="A3962" t="s">
        <v>4431</v>
      </c>
    </row>
    <row r="3963">
      <c r="A3963" t="s">
        <v>4432</v>
      </c>
    </row>
    <row r="3964">
      <c r="A3964" t="s">
        <v>4433</v>
      </c>
    </row>
    <row r="3965">
      <c r="A3965" t="s">
        <v>4434</v>
      </c>
    </row>
    <row r="3966">
      <c r="A3966" t="s">
        <v>4435</v>
      </c>
    </row>
    <row r="3967">
      <c r="A3967" t="s">
        <v>4436</v>
      </c>
    </row>
    <row r="3968">
      <c r="A3968" t="s">
        <v>4437</v>
      </c>
    </row>
    <row r="3969">
      <c r="A3969" t="s">
        <v>4438</v>
      </c>
    </row>
    <row r="3970">
      <c r="A3970" t="s">
        <v>4439</v>
      </c>
    </row>
    <row r="3971">
      <c r="A3971" t="s">
        <v>4440</v>
      </c>
    </row>
    <row r="3972">
      <c r="A3972" t="s">
        <v>4441</v>
      </c>
    </row>
    <row r="3973">
      <c r="A3973" t="s">
        <v>4442</v>
      </c>
    </row>
    <row r="3974">
      <c r="A3974" t="s">
        <v>4443</v>
      </c>
    </row>
    <row r="3975">
      <c r="A3975" t="s">
        <v>4444</v>
      </c>
    </row>
    <row r="3976">
      <c r="A3976" t="s">
        <v>4445</v>
      </c>
    </row>
    <row r="3977">
      <c r="A3977" t="s">
        <v>49</v>
      </c>
    </row>
    <row r="3978">
      <c r="A3978" t="s">
        <v>4446</v>
      </c>
    </row>
    <row r="3979">
      <c r="A3979" t="s">
        <v>4447</v>
      </c>
    </row>
    <row r="3980">
      <c r="A3980" t="s">
        <v>4448</v>
      </c>
    </row>
    <row r="3981">
      <c r="A3981" t="s">
        <v>4449</v>
      </c>
    </row>
    <row r="3982">
      <c r="A3982" t="s">
        <v>4450</v>
      </c>
    </row>
    <row r="3983">
      <c r="A3983" t="s">
        <v>4451</v>
      </c>
    </row>
    <row r="3984">
      <c r="A3984" t="s">
        <v>4452</v>
      </c>
    </row>
    <row r="3985">
      <c r="A3985" t="s">
        <v>4453</v>
      </c>
    </row>
    <row r="3986">
      <c r="A3986" t="s">
        <v>4454</v>
      </c>
    </row>
    <row r="3987">
      <c r="A3987" t="s">
        <v>4455</v>
      </c>
    </row>
    <row r="3988">
      <c r="A3988" t="s">
        <v>4456</v>
      </c>
    </row>
    <row r="3989">
      <c r="A3989" t="s">
        <v>4457</v>
      </c>
    </row>
    <row r="3990">
      <c r="A3990" t="s">
        <v>4458</v>
      </c>
    </row>
    <row r="3991">
      <c r="A3991" t="s">
        <v>4459</v>
      </c>
    </row>
    <row r="3992">
      <c r="A3992" t="s">
        <v>4460</v>
      </c>
    </row>
    <row r="3993">
      <c r="A3993" t="s">
        <v>4461</v>
      </c>
    </row>
    <row r="3994">
      <c r="A3994" t="s">
        <v>4462</v>
      </c>
    </row>
    <row r="3995">
      <c r="A3995" t="s">
        <v>4463</v>
      </c>
    </row>
    <row r="3996">
      <c r="A3996" t="s">
        <v>4464</v>
      </c>
    </row>
    <row r="3997">
      <c r="A3997" t="s">
        <v>4465</v>
      </c>
    </row>
    <row r="3998">
      <c r="A3998" t="s">
        <v>4466</v>
      </c>
    </row>
    <row r="3999">
      <c r="A3999" t="s">
        <v>4467</v>
      </c>
    </row>
    <row r="4000">
      <c r="A4000" t="s">
        <v>4468</v>
      </c>
    </row>
    <row r="4001">
      <c r="A4001" t="s">
        <v>4469</v>
      </c>
    </row>
    <row r="4002">
      <c r="A4002" t="s">
        <v>4470</v>
      </c>
    </row>
    <row r="4003">
      <c r="A4003" t="s">
        <v>4471</v>
      </c>
    </row>
    <row r="4004">
      <c r="A4004" t="s">
        <v>4472</v>
      </c>
    </row>
    <row r="4005">
      <c r="A4005" t="s">
        <v>4473</v>
      </c>
    </row>
    <row r="4006">
      <c r="A4006" t="s">
        <v>4474</v>
      </c>
    </row>
    <row r="4007">
      <c r="A4007" t="s">
        <v>4475</v>
      </c>
    </row>
    <row r="4008">
      <c r="A4008" t="s">
        <v>112</v>
      </c>
    </row>
    <row r="4009">
      <c r="A4009" t="s">
        <v>103</v>
      </c>
    </row>
    <row r="4010">
      <c r="A4010" t="s">
        <v>4476</v>
      </c>
    </row>
    <row r="4011">
      <c r="A4011" t="s">
        <v>4477</v>
      </c>
    </row>
    <row r="4012">
      <c r="A4012" t="s">
        <v>4478</v>
      </c>
    </row>
    <row r="4013">
      <c r="A4013" t="s">
        <v>27</v>
      </c>
    </row>
    <row r="4014">
      <c r="A4014" t="s">
        <v>4479</v>
      </c>
    </row>
    <row r="4015">
      <c r="A4015" t="s">
        <v>4480</v>
      </c>
    </row>
    <row r="4016">
      <c r="A4016" t="s">
        <v>206</v>
      </c>
    </row>
    <row r="4017">
      <c r="A4017" t="s">
        <v>91</v>
      </c>
    </row>
    <row r="4018">
      <c r="A4018" t="s">
        <v>4481</v>
      </c>
    </row>
    <row r="4019">
      <c r="A4019" t="s">
        <v>4482</v>
      </c>
    </row>
    <row r="4020">
      <c r="A4020" t="s">
        <v>4483</v>
      </c>
    </row>
    <row r="4021">
      <c r="A4021" t="s">
        <v>4484</v>
      </c>
    </row>
    <row r="4022">
      <c r="A4022" t="s">
        <v>4485</v>
      </c>
    </row>
    <row r="4023">
      <c r="A4023" t="s">
        <v>4486</v>
      </c>
    </row>
    <row r="4024">
      <c r="A4024" t="s">
        <v>4487</v>
      </c>
    </row>
    <row r="4025">
      <c r="A4025" t="s">
        <v>4488</v>
      </c>
    </row>
    <row r="4026">
      <c r="A4026" t="s">
        <v>4489</v>
      </c>
    </row>
    <row r="4027">
      <c r="A4027" t="s">
        <v>4490</v>
      </c>
    </row>
    <row r="4028">
      <c r="A4028" t="s">
        <v>4491</v>
      </c>
    </row>
    <row r="4029">
      <c r="A4029" t="s">
        <v>4492</v>
      </c>
    </row>
    <row r="4030">
      <c r="A4030" t="s">
        <v>4493</v>
      </c>
    </row>
    <row r="4031">
      <c r="A4031" t="s">
        <v>4494</v>
      </c>
    </row>
    <row r="4032">
      <c r="A4032" t="s">
        <v>4495</v>
      </c>
    </row>
    <row r="4033">
      <c r="A4033" t="s">
        <v>4496</v>
      </c>
    </row>
    <row r="4034">
      <c r="A4034" t="s">
        <v>4497</v>
      </c>
    </row>
    <row r="4035">
      <c r="A4035" t="s">
        <v>4498</v>
      </c>
    </row>
    <row r="4036">
      <c r="A4036" t="s">
        <v>4499</v>
      </c>
    </row>
    <row r="4037">
      <c r="A4037" t="s">
        <v>4500</v>
      </c>
    </row>
    <row r="4038">
      <c r="A4038" t="s">
        <v>4501</v>
      </c>
    </row>
    <row r="4039">
      <c r="A4039" t="s">
        <v>4502</v>
      </c>
    </row>
    <row r="4040">
      <c r="A4040" t="s">
        <v>4503</v>
      </c>
    </row>
    <row r="4041">
      <c r="A4041" t="s">
        <v>4504</v>
      </c>
    </row>
    <row r="4042">
      <c r="A4042" t="s">
        <v>4505</v>
      </c>
    </row>
    <row r="4043">
      <c r="A4043" t="s">
        <v>4506</v>
      </c>
    </row>
    <row r="4044">
      <c r="A4044" t="s">
        <v>4507</v>
      </c>
    </row>
    <row r="4045">
      <c r="A4045" t="s">
        <v>4508</v>
      </c>
    </row>
    <row r="4046">
      <c r="A4046" t="s">
        <v>4509</v>
      </c>
    </row>
    <row r="4047">
      <c r="A4047" t="s">
        <v>4510</v>
      </c>
    </row>
    <row r="4048">
      <c r="A4048" t="s">
        <v>4511</v>
      </c>
    </row>
    <row r="4049">
      <c r="A4049" t="s">
        <v>4512</v>
      </c>
    </row>
    <row r="4050">
      <c r="A4050" t="s">
        <v>4513</v>
      </c>
    </row>
    <row r="4051">
      <c r="A4051" t="s">
        <v>4514</v>
      </c>
    </row>
    <row r="4052">
      <c r="A4052" t="s">
        <v>4515</v>
      </c>
    </row>
    <row r="4053">
      <c r="A4053" t="s">
        <v>4516</v>
      </c>
    </row>
    <row r="4054">
      <c r="A4054" t="s">
        <v>4517</v>
      </c>
    </row>
    <row r="4055">
      <c r="A4055" t="s">
        <v>4518</v>
      </c>
    </row>
    <row r="4056">
      <c r="A4056" t="s">
        <v>4519</v>
      </c>
    </row>
    <row r="4057">
      <c r="A4057" t="s">
        <v>208</v>
      </c>
    </row>
    <row r="4058">
      <c r="A4058" t="s">
        <v>28</v>
      </c>
    </row>
    <row r="4059">
      <c r="A4059" t="s">
        <v>4520</v>
      </c>
    </row>
    <row r="4060">
      <c r="A4060" t="s">
        <v>4521</v>
      </c>
    </row>
    <row r="4061">
      <c r="A4061" t="s">
        <v>4522</v>
      </c>
    </row>
    <row r="4062">
      <c r="A4062" t="s">
        <v>4523</v>
      </c>
    </row>
    <row r="4063">
      <c r="A4063" t="s">
        <v>4524</v>
      </c>
    </row>
    <row r="4064">
      <c r="A4064" t="s">
        <v>4525</v>
      </c>
    </row>
    <row r="4065">
      <c r="A4065" t="s">
        <v>4526</v>
      </c>
    </row>
    <row r="4066">
      <c r="A4066" t="s">
        <v>4527</v>
      </c>
    </row>
    <row r="4067">
      <c r="A4067" t="s">
        <v>4528</v>
      </c>
    </row>
    <row r="4068">
      <c r="A4068" t="s">
        <v>4529</v>
      </c>
    </row>
    <row r="4069">
      <c r="A4069" t="s">
        <v>4530</v>
      </c>
    </row>
    <row r="4070">
      <c r="A4070" t="s">
        <v>4531</v>
      </c>
    </row>
    <row r="4071">
      <c r="A4071" t="s">
        <v>4532</v>
      </c>
    </row>
    <row r="4072">
      <c r="A4072" t="s">
        <v>4533</v>
      </c>
    </row>
    <row r="4073">
      <c r="A4073" t="s">
        <v>4534</v>
      </c>
    </row>
    <row r="4074">
      <c r="A4074" t="s">
        <v>4535</v>
      </c>
    </row>
    <row r="4075">
      <c r="A4075" t="s">
        <v>4536</v>
      </c>
    </row>
    <row r="4076">
      <c r="A4076" t="s">
        <v>4537</v>
      </c>
    </row>
    <row r="4077">
      <c r="A4077" t="s">
        <v>4538</v>
      </c>
    </row>
    <row r="4078">
      <c r="A4078" t="s">
        <v>4539</v>
      </c>
    </row>
    <row r="4079">
      <c r="A4079" t="s">
        <v>4540</v>
      </c>
    </row>
    <row r="4080">
      <c r="A4080" t="s">
        <v>4541</v>
      </c>
    </row>
    <row r="4081">
      <c r="A4081" t="s">
        <v>4542</v>
      </c>
    </row>
    <row r="4082">
      <c r="A4082" t="s">
        <v>4543</v>
      </c>
    </row>
    <row r="4083">
      <c r="A4083" t="s">
        <v>4544</v>
      </c>
    </row>
    <row r="4084">
      <c r="A4084" t="s">
        <v>4545</v>
      </c>
    </row>
    <row r="4085">
      <c r="A4085" t="s">
        <v>4546</v>
      </c>
    </row>
    <row r="4086">
      <c r="A4086" t="s">
        <v>4547</v>
      </c>
    </row>
    <row r="4087">
      <c r="A4087" t="s">
        <v>4548</v>
      </c>
    </row>
    <row r="4088">
      <c r="A4088" t="s">
        <v>4549</v>
      </c>
    </row>
    <row r="4089">
      <c r="A4089" t="s">
        <v>4550</v>
      </c>
    </row>
    <row r="4090">
      <c r="A4090" t="s">
        <v>8</v>
      </c>
    </row>
    <row r="4091">
      <c r="A4091" t="s">
        <v>4551</v>
      </c>
    </row>
    <row r="4092">
      <c r="A4092" t="s">
        <v>4552</v>
      </c>
    </row>
    <row r="4093">
      <c r="A4093" t="s">
        <v>4553</v>
      </c>
    </row>
    <row r="4094">
      <c r="A4094" t="s">
        <v>4554</v>
      </c>
    </row>
    <row r="4095">
      <c r="A4095" t="s">
        <v>4555</v>
      </c>
    </row>
    <row r="4096">
      <c r="A4096" t="s">
        <v>4556</v>
      </c>
    </row>
    <row r="4097">
      <c r="A4097" t="s">
        <v>4557</v>
      </c>
    </row>
    <row r="4098">
      <c r="A4098" t="s">
        <v>4558</v>
      </c>
    </row>
    <row r="4099">
      <c r="A4099" t="s">
        <v>4559</v>
      </c>
    </row>
    <row r="4100">
      <c r="A4100" t="s">
        <v>4560</v>
      </c>
    </row>
    <row r="4101">
      <c r="A4101" t="s">
        <v>121</v>
      </c>
    </row>
    <row r="4102">
      <c r="A4102" t="s">
        <v>4561</v>
      </c>
    </row>
    <row r="4103">
      <c r="A4103" t="s">
        <v>79</v>
      </c>
    </row>
    <row r="4104">
      <c r="A4104" t="s">
        <v>4562</v>
      </c>
    </row>
    <row r="4105">
      <c r="A4105" t="s">
        <v>4563</v>
      </c>
    </row>
    <row r="4106">
      <c r="A4106" t="s">
        <v>4564</v>
      </c>
    </row>
    <row r="4107">
      <c r="A4107" t="s">
        <v>4565</v>
      </c>
    </row>
    <row r="4108">
      <c r="A4108" t="s">
        <v>4566</v>
      </c>
    </row>
    <row r="4109">
      <c r="A4109" t="s">
        <v>4567</v>
      </c>
    </row>
    <row r="4110">
      <c r="A4110" t="s">
        <v>4568</v>
      </c>
    </row>
    <row r="4111">
      <c r="A4111" t="s">
        <v>4569</v>
      </c>
    </row>
    <row r="4112">
      <c r="A4112" t="s">
        <v>4570</v>
      </c>
    </row>
    <row r="4113">
      <c r="A4113" t="s">
        <v>4571</v>
      </c>
    </row>
    <row r="4114">
      <c r="A4114" t="s">
        <v>4572</v>
      </c>
    </row>
    <row r="4115">
      <c r="A4115" t="s">
        <v>4573</v>
      </c>
    </row>
    <row r="4116">
      <c r="A4116" t="s">
        <v>4574</v>
      </c>
    </row>
    <row r="4117">
      <c r="A4117" t="s">
        <v>4575</v>
      </c>
    </row>
    <row r="4118">
      <c r="A4118" t="s">
        <v>4576</v>
      </c>
    </row>
    <row r="4119">
      <c r="A4119" t="s">
        <v>4577</v>
      </c>
    </row>
    <row r="4120">
      <c r="A4120" t="s">
        <v>4578</v>
      </c>
    </row>
    <row r="4121">
      <c r="A4121" t="s">
        <v>4579</v>
      </c>
    </row>
    <row r="4122">
      <c r="A4122" t="s">
        <v>4580</v>
      </c>
    </row>
    <row r="4123">
      <c r="A4123" t="s">
        <v>4581</v>
      </c>
    </row>
    <row r="4124">
      <c r="A4124" t="s">
        <v>4582</v>
      </c>
    </row>
    <row r="4125">
      <c r="A4125" t="s">
        <v>4583</v>
      </c>
    </row>
    <row r="4126">
      <c r="A4126" t="s">
        <v>4584</v>
      </c>
    </row>
    <row r="4127">
      <c r="A4127" t="s">
        <v>4585</v>
      </c>
    </row>
    <row r="4128">
      <c r="A4128" t="s">
        <v>4586</v>
      </c>
    </row>
    <row r="4129">
      <c r="A4129" t="s">
        <v>4587</v>
      </c>
    </row>
    <row r="4130">
      <c r="A4130" t="s">
        <v>4588</v>
      </c>
    </row>
    <row r="4131">
      <c r="A4131" t="s">
        <v>4589</v>
      </c>
    </row>
    <row r="4132">
      <c r="A4132" t="s">
        <v>4590</v>
      </c>
    </row>
    <row r="4133">
      <c r="A4133" t="s">
        <v>4591</v>
      </c>
    </row>
    <row r="4134">
      <c r="A4134" t="s">
        <v>4592</v>
      </c>
    </row>
    <row r="4135">
      <c r="A4135" t="s">
        <v>4593</v>
      </c>
    </row>
    <row r="4136">
      <c r="A4136" t="s">
        <v>4594</v>
      </c>
    </row>
    <row r="4137">
      <c r="A4137" t="s">
        <v>4595</v>
      </c>
    </row>
    <row r="4138">
      <c r="A4138" t="s">
        <v>4596</v>
      </c>
    </row>
    <row r="4139">
      <c r="A4139" t="s">
        <v>4597</v>
      </c>
    </row>
    <row r="4140">
      <c r="A4140" t="s">
        <v>4598</v>
      </c>
    </row>
    <row r="4141">
      <c r="A4141" t="s">
        <v>4599</v>
      </c>
    </row>
    <row r="4142">
      <c r="A4142" t="s">
        <v>4600</v>
      </c>
    </row>
    <row r="4143">
      <c r="A4143" t="s">
        <v>4601</v>
      </c>
    </row>
    <row r="4144">
      <c r="A4144" t="s">
        <v>4602</v>
      </c>
    </row>
    <row r="4145">
      <c r="A4145" t="s">
        <v>4603</v>
      </c>
    </row>
    <row r="4146">
      <c r="A4146" t="s">
        <v>4604</v>
      </c>
    </row>
    <row r="4147">
      <c r="A4147" t="s">
        <v>4605</v>
      </c>
    </row>
    <row r="4148">
      <c r="A4148" t="s">
        <v>4606</v>
      </c>
    </row>
    <row r="4149">
      <c r="A4149" t="s">
        <v>4607</v>
      </c>
    </row>
    <row r="4150">
      <c r="A4150" t="s">
        <v>4608</v>
      </c>
    </row>
    <row r="4151">
      <c r="A4151" t="s">
        <v>4609</v>
      </c>
    </row>
    <row r="4152">
      <c r="A4152" t="s">
        <v>202</v>
      </c>
    </row>
    <row r="4153">
      <c r="A4153" t="s">
        <v>4610</v>
      </c>
    </row>
    <row r="4154">
      <c r="A4154" t="s">
        <v>4611</v>
      </c>
    </row>
    <row r="4155">
      <c r="A4155" t="s">
        <v>4612</v>
      </c>
    </row>
    <row r="4156">
      <c r="A4156" t="s">
        <v>4613</v>
      </c>
    </row>
    <row r="4157">
      <c r="A4157" t="s">
        <v>4614</v>
      </c>
    </row>
    <row r="4158">
      <c r="A4158" t="s">
        <v>4615</v>
      </c>
    </row>
    <row r="4159">
      <c r="A4159" t="s">
        <v>4616</v>
      </c>
    </row>
    <row r="4160">
      <c r="A4160" t="s">
        <v>4617</v>
      </c>
    </row>
    <row r="4161">
      <c r="A4161" t="s">
        <v>4618</v>
      </c>
    </row>
    <row r="4162">
      <c r="A4162" t="s">
        <v>4619</v>
      </c>
    </row>
    <row r="4163">
      <c r="A4163" t="s">
        <v>4620</v>
      </c>
    </row>
    <row r="4164">
      <c r="A4164" t="s">
        <v>4621</v>
      </c>
    </row>
    <row r="4165">
      <c r="A4165" t="s">
        <v>4622</v>
      </c>
    </row>
    <row r="4166">
      <c r="A4166" t="s">
        <v>4623</v>
      </c>
    </row>
    <row r="4167">
      <c r="A4167" t="s">
        <v>4624</v>
      </c>
    </row>
    <row r="4168">
      <c r="A4168" t="s">
        <v>4625</v>
      </c>
    </row>
    <row r="4169">
      <c r="A4169" t="s">
        <v>4626</v>
      </c>
    </row>
    <row r="4170">
      <c r="A4170" t="s">
        <v>4627</v>
      </c>
    </row>
    <row r="4171">
      <c r="A4171" t="s">
        <v>4628</v>
      </c>
    </row>
    <row r="4172">
      <c r="A4172" t="s">
        <v>4629</v>
      </c>
    </row>
    <row r="4173">
      <c r="A4173" t="s">
        <v>4630</v>
      </c>
    </row>
    <row r="4174">
      <c r="A4174" t="s">
        <v>4631</v>
      </c>
    </row>
    <row r="4175">
      <c r="A4175" t="s">
        <v>4632</v>
      </c>
    </row>
    <row r="4176">
      <c r="A4176" t="s">
        <v>4633</v>
      </c>
    </row>
    <row r="4177">
      <c r="A4177" t="s">
        <v>4634</v>
      </c>
    </row>
    <row r="4178">
      <c r="A4178" t="s">
        <v>4635</v>
      </c>
    </row>
    <row r="4179">
      <c r="A4179" t="s">
        <v>4636</v>
      </c>
    </row>
    <row r="4180">
      <c r="A4180" t="s">
        <v>4637</v>
      </c>
    </row>
    <row r="4181">
      <c r="A4181" t="s">
        <v>4638</v>
      </c>
    </row>
    <row r="4182">
      <c r="A4182" t="s">
        <v>4639</v>
      </c>
    </row>
    <row r="4183">
      <c r="A4183" t="s">
        <v>4640</v>
      </c>
    </row>
    <row r="4184">
      <c r="A4184" t="s">
        <v>4641</v>
      </c>
    </row>
    <row r="4185">
      <c r="A4185" t="s">
        <v>4642</v>
      </c>
    </row>
    <row r="4186">
      <c r="A4186" t="s">
        <v>4643</v>
      </c>
    </row>
    <row r="4187">
      <c r="A4187" t="s">
        <v>4644</v>
      </c>
    </row>
    <row r="4188">
      <c r="A4188" t="s">
        <v>4645</v>
      </c>
    </row>
    <row r="4189">
      <c r="A4189" t="s">
        <v>4646</v>
      </c>
    </row>
    <row r="4190">
      <c r="A4190" t="s">
        <v>4647</v>
      </c>
    </row>
    <row r="4191">
      <c r="A4191" t="s">
        <v>4648</v>
      </c>
    </row>
    <row r="4192">
      <c r="A4192" t="s">
        <v>4649</v>
      </c>
    </row>
    <row r="4193">
      <c r="A4193" t="s">
        <v>4650</v>
      </c>
    </row>
    <row r="4194">
      <c r="A4194" t="s">
        <v>4651</v>
      </c>
    </row>
    <row r="4195">
      <c r="A4195" t="s">
        <v>4652</v>
      </c>
    </row>
    <row r="4196">
      <c r="A4196" t="s">
        <v>4653</v>
      </c>
    </row>
    <row r="4197">
      <c r="A4197" t="s">
        <v>4654</v>
      </c>
    </row>
    <row r="4198">
      <c r="A4198" t="s">
        <v>4655</v>
      </c>
    </row>
    <row r="4199">
      <c r="A4199" t="s">
        <v>4656</v>
      </c>
    </row>
    <row r="4200">
      <c r="A4200" t="s">
        <v>4657</v>
      </c>
    </row>
    <row r="4201">
      <c r="A4201" t="s">
        <v>4658</v>
      </c>
    </row>
    <row r="4202">
      <c r="A4202" t="s">
        <v>4659</v>
      </c>
    </row>
    <row r="4203">
      <c r="A4203" t="s">
        <v>4660</v>
      </c>
    </row>
    <row r="4204">
      <c r="A4204" t="s">
        <v>4661</v>
      </c>
    </row>
    <row r="4205">
      <c r="A4205" t="s">
        <v>4662</v>
      </c>
    </row>
    <row r="4206">
      <c r="A4206" t="s">
        <v>4663</v>
      </c>
    </row>
    <row r="4207">
      <c r="A4207" t="s">
        <v>4664</v>
      </c>
    </row>
    <row r="4208">
      <c r="A4208" t="s">
        <v>4665</v>
      </c>
    </row>
    <row r="4209">
      <c r="A4209" t="s">
        <v>4666</v>
      </c>
    </row>
    <row r="4210">
      <c r="A4210" t="s">
        <v>4667</v>
      </c>
    </row>
    <row r="4211">
      <c r="A4211" t="s">
        <v>4668</v>
      </c>
    </row>
    <row r="4212">
      <c r="A4212" t="s">
        <v>4669</v>
      </c>
    </row>
    <row r="4213">
      <c r="A4213" t="s">
        <v>4670</v>
      </c>
    </row>
    <row r="4214">
      <c r="A4214" t="s">
        <v>4671</v>
      </c>
    </row>
    <row r="4215">
      <c r="A4215" t="s">
        <v>4672</v>
      </c>
    </row>
    <row r="4216">
      <c r="A4216" t="s">
        <v>4673</v>
      </c>
    </row>
    <row r="4217">
      <c r="A4217" t="s">
        <v>4674</v>
      </c>
    </row>
    <row r="4218">
      <c r="A4218" t="s">
        <v>4675</v>
      </c>
    </row>
    <row r="4219">
      <c r="A4219" t="s">
        <v>4676</v>
      </c>
    </row>
    <row r="4220">
      <c r="A4220" t="s">
        <v>4677</v>
      </c>
    </row>
    <row r="4221">
      <c r="A4221" t="s">
        <v>4678</v>
      </c>
    </row>
    <row r="4222">
      <c r="A4222" t="s">
        <v>4679</v>
      </c>
    </row>
    <row r="4223">
      <c r="A4223" t="s">
        <v>4680</v>
      </c>
    </row>
    <row r="4224">
      <c r="A4224" t="s">
        <v>4681</v>
      </c>
    </row>
    <row r="4225">
      <c r="A4225" t="s">
        <v>4682</v>
      </c>
    </row>
    <row r="4226">
      <c r="A4226" t="s">
        <v>4683</v>
      </c>
    </row>
    <row r="4227">
      <c r="A4227" t="s">
        <v>4684</v>
      </c>
    </row>
    <row r="4228">
      <c r="A4228" t="s">
        <v>4685</v>
      </c>
    </row>
    <row r="4229">
      <c r="A4229" t="s">
        <v>4686</v>
      </c>
    </row>
    <row r="4230">
      <c r="A4230" t="s">
        <v>4687</v>
      </c>
    </row>
    <row r="4231">
      <c r="A4231" t="s">
        <v>4688</v>
      </c>
    </row>
    <row r="4232">
      <c r="A4232" t="s">
        <v>4689</v>
      </c>
    </row>
    <row r="4233">
      <c r="A4233" t="s">
        <v>4690</v>
      </c>
    </row>
    <row r="4234">
      <c r="A4234" t="s">
        <v>4691</v>
      </c>
    </row>
    <row r="4235">
      <c r="A4235" t="s">
        <v>4692</v>
      </c>
    </row>
    <row r="4236">
      <c r="A4236" t="s">
        <v>4693</v>
      </c>
    </row>
    <row r="4237">
      <c r="A4237" t="s">
        <v>4694</v>
      </c>
    </row>
    <row r="4238">
      <c r="A4238" t="s">
        <v>4695</v>
      </c>
    </row>
    <row r="4239">
      <c r="A4239" t="s">
        <v>4696</v>
      </c>
    </row>
    <row r="4240">
      <c r="A4240" t="s">
        <v>4697</v>
      </c>
    </row>
    <row r="4241">
      <c r="A4241" t="s">
        <v>4698</v>
      </c>
    </row>
    <row r="4242">
      <c r="A4242" t="s">
        <v>4699</v>
      </c>
    </row>
    <row r="4243">
      <c r="A4243" t="s">
        <v>4700</v>
      </c>
    </row>
    <row r="4244">
      <c r="A4244" t="s">
        <v>4701</v>
      </c>
    </row>
    <row r="4245">
      <c r="A4245" t="s">
        <v>4702</v>
      </c>
    </row>
    <row r="4246">
      <c r="A4246" t="s">
        <v>4703</v>
      </c>
    </row>
    <row r="4247">
      <c r="A4247" t="s">
        <v>4704</v>
      </c>
    </row>
    <row r="4248">
      <c r="A4248" t="s">
        <v>4705</v>
      </c>
    </row>
    <row r="4249">
      <c r="A4249" t="s">
        <v>115</v>
      </c>
    </row>
    <row r="4250">
      <c r="A4250" t="s">
        <v>4706</v>
      </c>
    </row>
    <row r="4251">
      <c r="A4251" t="s">
        <v>4707</v>
      </c>
    </row>
    <row r="4252">
      <c r="A4252" t="s">
        <v>4708</v>
      </c>
    </row>
    <row r="4253">
      <c r="A4253" t="s">
        <v>4709</v>
      </c>
    </row>
    <row r="4254">
      <c r="A4254" t="s">
        <v>4710</v>
      </c>
    </row>
    <row r="4255">
      <c r="A4255" t="s">
        <v>4711</v>
      </c>
    </row>
    <row r="4256">
      <c r="A4256" t="s">
        <v>4712</v>
      </c>
    </row>
    <row r="4257">
      <c r="A4257" t="s">
        <v>4713</v>
      </c>
    </row>
    <row r="4258">
      <c r="A4258" t="s">
        <v>4714</v>
      </c>
    </row>
    <row r="4259">
      <c r="A4259" t="s">
        <v>4715</v>
      </c>
    </row>
    <row r="4260">
      <c r="A4260" t="s">
        <v>127</v>
      </c>
    </row>
    <row r="4261">
      <c r="A4261" t="s">
        <v>123</v>
      </c>
    </row>
    <row r="4262">
      <c r="A4262" t="s">
        <v>4716</v>
      </c>
    </row>
    <row r="4263">
      <c r="A4263" t="s">
        <v>4717</v>
      </c>
    </row>
    <row r="4264">
      <c r="A4264" t="s">
        <v>4718</v>
      </c>
    </row>
    <row r="4265">
      <c r="A4265" t="s">
        <v>4719</v>
      </c>
    </row>
    <row r="4266">
      <c r="A4266" t="s">
        <v>4720</v>
      </c>
    </row>
    <row r="4267">
      <c r="A4267" t="s">
        <v>4721</v>
      </c>
    </row>
    <row r="4268">
      <c r="A4268" t="s">
        <v>4722</v>
      </c>
    </row>
    <row r="4269">
      <c r="A4269" t="s">
        <v>4723</v>
      </c>
    </row>
    <row r="4270">
      <c r="A4270" t="s">
        <v>268</v>
      </c>
    </row>
    <row r="4271">
      <c r="A4271" t="s">
        <v>4724</v>
      </c>
    </row>
    <row r="4272">
      <c r="A4272" t="s">
        <v>4725</v>
      </c>
    </row>
    <row r="4273">
      <c r="A4273" t="s">
        <v>4726</v>
      </c>
    </row>
    <row r="4274">
      <c r="A4274" t="s">
        <v>4727</v>
      </c>
    </row>
    <row r="4275">
      <c r="A4275" t="s">
        <v>4728</v>
      </c>
    </row>
    <row r="4276">
      <c r="A4276" t="s">
        <v>4729</v>
      </c>
    </row>
    <row r="4277">
      <c r="A4277" t="s">
        <v>4730</v>
      </c>
    </row>
    <row r="4278">
      <c r="A4278" t="s">
        <v>4731</v>
      </c>
    </row>
    <row r="4279">
      <c r="A4279" t="s">
        <v>4732</v>
      </c>
    </row>
    <row r="4280">
      <c r="A4280" t="s">
        <v>4733</v>
      </c>
    </row>
    <row r="4281">
      <c r="A4281" t="s">
        <v>4734</v>
      </c>
    </row>
    <row r="4282">
      <c r="A4282" t="s">
        <v>4735</v>
      </c>
    </row>
    <row r="4283">
      <c r="A4283" t="s">
        <v>4736</v>
      </c>
    </row>
    <row r="4284">
      <c r="A4284" t="s">
        <v>4737</v>
      </c>
    </row>
    <row r="4285">
      <c r="A4285" t="s">
        <v>4738</v>
      </c>
    </row>
    <row r="4286">
      <c r="A4286" t="s">
        <v>4739</v>
      </c>
    </row>
    <row r="4287">
      <c r="A4287" t="s">
        <v>4740</v>
      </c>
    </row>
    <row r="4288">
      <c r="A4288" t="s">
        <v>4741</v>
      </c>
    </row>
    <row r="4289">
      <c r="A4289" t="s">
        <v>4742</v>
      </c>
    </row>
    <row r="4290">
      <c r="A4290" t="s">
        <v>4743</v>
      </c>
    </row>
    <row r="4291">
      <c r="A4291" t="s">
        <v>4744</v>
      </c>
    </row>
    <row r="4292">
      <c r="A4292" t="s">
        <v>4745</v>
      </c>
    </row>
    <row r="4293">
      <c r="A4293" t="s">
        <v>4746</v>
      </c>
    </row>
    <row r="4294">
      <c r="A4294" t="s">
        <v>4747</v>
      </c>
    </row>
    <row r="4295">
      <c r="A4295" t="s">
        <v>4748</v>
      </c>
    </row>
    <row r="4296">
      <c r="A4296" t="s">
        <v>4749</v>
      </c>
    </row>
    <row r="4297">
      <c r="A4297" t="s">
        <v>4750</v>
      </c>
    </row>
    <row r="4298">
      <c r="A4298" t="s">
        <v>4751</v>
      </c>
    </row>
    <row r="4299">
      <c r="A4299" t="s">
        <v>4752</v>
      </c>
    </row>
    <row r="4300">
      <c r="A4300" t="s">
        <v>4753</v>
      </c>
    </row>
    <row r="4301">
      <c r="A4301" t="s">
        <v>4754</v>
      </c>
    </row>
    <row r="4302">
      <c r="A4302" t="s">
        <v>4755</v>
      </c>
    </row>
    <row r="4303">
      <c r="A4303" t="s">
        <v>4756</v>
      </c>
    </row>
    <row r="4304">
      <c r="A4304" t="s">
        <v>4757</v>
      </c>
    </row>
    <row r="4305">
      <c r="A4305" t="s">
        <v>4758</v>
      </c>
    </row>
    <row r="4306">
      <c r="A4306" t="s">
        <v>4759</v>
      </c>
    </row>
    <row r="4307">
      <c r="A4307" t="s">
        <v>4760</v>
      </c>
    </row>
    <row r="4308">
      <c r="A4308" t="s">
        <v>4761</v>
      </c>
    </row>
    <row r="4309">
      <c r="A4309" t="s">
        <v>4762</v>
      </c>
    </row>
    <row r="4310">
      <c r="A4310" t="s">
        <v>4763</v>
      </c>
    </row>
    <row r="4311">
      <c r="A4311" t="s">
        <v>4764</v>
      </c>
    </row>
    <row r="4312">
      <c r="A4312" t="s">
        <v>4765</v>
      </c>
    </row>
    <row r="4313">
      <c r="A4313" t="s">
        <v>4766</v>
      </c>
    </row>
    <row r="4314">
      <c r="A4314" t="s">
        <v>58</v>
      </c>
    </row>
    <row r="4315">
      <c r="A4315" t="s">
        <v>4767</v>
      </c>
    </row>
    <row r="4316">
      <c r="A4316" t="s">
        <v>4768</v>
      </c>
    </row>
    <row r="4317">
      <c r="A4317" t="s">
        <v>4769</v>
      </c>
    </row>
    <row r="4318">
      <c r="A4318" t="s">
        <v>4770</v>
      </c>
    </row>
    <row r="4319">
      <c r="A4319" t="s">
        <v>4771</v>
      </c>
    </row>
    <row r="4320">
      <c r="A4320" t="s">
        <v>4772</v>
      </c>
    </row>
    <row r="4321">
      <c r="A4321" t="s">
        <v>4773</v>
      </c>
    </row>
    <row r="4322">
      <c r="A4322" t="s">
        <v>4774</v>
      </c>
    </row>
    <row r="4323">
      <c r="A4323" t="s">
        <v>4775</v>
      </c>
    </row>
    <row r="4324">
      <c r="A4324" t="s">
        <v>4776</v>
      </c>
    </row>
    <row r="4325">
      <c r="A4325" t="s">
        <v>4777</v>
      </c>
    </row>
    <row r="4326">
      <c r="A4326" t="s">
        <v>4778</v>
      </c>
    </row>
    <row r="4327">
      <c r="A4327" t="s">
        <v>4779</v>
      </c>
    </row>
    <row r="4328">
      <c r="A4328" t="s">
        <v>4780</v>
      </c>
    </row>
    <row r="4329">
      <c r="A4329" t="s">
        <v>4781</v>
      </c>
    </row>
    <row r="4330">
      <c r="A4330" t="s">
        <v>4782</v>
      </c>
    </row>
    <row r="4331">
      <c r="A4331" t="s">
        <v>4783</v>
      </c>
    </row>
    <row r="4332">
      <c r="A4332" t="s">
        <v>4784</v>
      </c>
    </row>
    <row r="4333">
      <c r="A4333" t="s">
        <v>4785</v>
      </c>
    </row>
    <row r="4334">
      <c r="A4334" t="s">
        <v>4786</v>
      </c>
    </row>
    <row r="4335">
      <c r="A4335" t="s">
        <v>4787</v>
      </c>
    </row>
    <row r="4336">
      <c r="A4336" t="s">
        <v>4788</v>
      </c>
    </row>
    <row r="4337">
      <c r="A4337" t="s">
        <v>4789</v>
      </c>
    </row>
    <row r="4338">
      <c r="A4338" t="s">
        <v>4790</v>
      </c>
    </row>
    <row r="4339">
      <c r="A4339" t="s">
        <v>4791</v>
      </c>
    </row>
    <row r="4340">
      <c r="A4340" t="s">
        <v>4792</v>
      </c>
    </row>
    <row r="4341">
      <c r="A4341" t="s">
        <v>4793</v>
      </c>
    </row>
    <row r="4342">
      <c r="A4342" t="s">
        <v>4794</v>
      </c>
    </row>
    <row r="4343">
      <c r="A4343" t="s">
        <v>4795</v>
      </c>
    </row>
    <row r="4344">
      <c r="A4344" t="s">
        <v>4796</v>
      </c>
    </row>
    <row r="4345">
      <c r="A4345" t="s">
        <v>4797</v>
      </c>
    </row>
    <row r="4346">
      <c r="A4346" t="s">
        <v>4798</v>
      </c>
    </row>
    <row r="4347">
      <c r="A4347" t="s">
        <v>4799</v>
      </c>
    </row>
    <row r="4348">
      <c r="A4348" t="s">
        <v>4800</v>
      </c>
    </row>
    <row r="4349">
      <c r="A4349" t="s">
        <v>4801</v>
      </c>
    </row>
    <row r="4350">
      <c r="A4350" t="s">
        <v>4802</v>
      </c>
    </row>
    <row r="4351">
      <c r="A4351" t="s">
        <v>4803</v>
      </c>
    </row>
    <row r="4352">
      <c r="A4352" t="s">
        <v>4804</v>
      </c>
    </row>
    <row r="4353">
      <c r="A4353" t="s">
        <v>4805</v>
      </c>
    </row>
    <row r="4354">
      <c r="A4354" t="s">
        <v>4806</v>
      </c>
    </row>
    <row r="4355">
      <c r="A4355" t="s">
        <v>4807</v>
      </c>
    </row>
    <row r="4356">
      <c r="A4356" t="s">
        <v>4808</v>
      </c>
    </row>
    <row r="4357">
      <c r="A4357" t="s">
        <v>4809</v>
      </c>
    </row>
    <row r="4358">
      <c r="A4358" t="s">
        <v>4810</v>
      </c>
    </row>
    <row r="4359">
      <c r="A4359" t="s">
        <v>4811</v>
      </c>
    </row>
    <row r="4360">
      <c r="A4360" t="s">
        <v>4812</v>
      </c>
    </row>
    <row r="4361">
      <c r="A4361" t="s">
        <v>4813</v>
      </c>
    </row>
    <row r="4362">
      <c r="A4362" t="s">
        <v>4814</v>
      </c>
    </row>
    <row r="4363">
      <c r="A4363" t="s">
        <v>4815</v>
      </c>
    </row>
    <row r="4364">
      <c r="A4364" t="s">
        <v>4816</v>
      </c>
    </row>
    <row r="4365">
      <c r="A4365" t="s">
        <v>4817</v>
      </c>
    </row>
    <row r="4366">
      <c r="A4366" t="s">
        <v>4818</v>
      </c>
    </row>
    <row r="4367">
      <c r="A4367" t="s">
        <v>4819</v>
      </c>
    </row>
    <row r="4368">
      <c r="A4368" t="s">
        <v>4820</v>
      </c>
    </row>
    <row r="4369">
      <c r="A4369" t="s">
        <v>4821</v>
      </c>
    </row>
    <row r="4370">
      <c r="A4370" t="s">
        <v>4822</v>
      </c>
    </row>
    <row r="4371">
      <c r="A4371" t="s">
        <v>4823</v>
      </c>
    </row>
    <row r="4372">
      <c r="A4372" t="s">
        <v>4824</v>
      </c>
    </row>
    <row r="4373">
      <c r="A4373" t="s">
        <v>4825</v>
      </c>
    </row>
    <row r="4374">
      <c r="A4374" t="s">
        <v>4826</v>
      </c>
    </row>
    <row r="4375">
      <c r="A4375" t="s">
        <v>4827</v>
      </c>
    </row>
    <row r="4376">
      <c r="A4376" t="s">
        <v>4828</v>
      </c>
    </row>
    <row r="4377">
      <c r="A4377" t="s">
        <v>4829</v>
      </c>
    </row>
    <row r="4378">
      <c r="A4378" t="s">
        <v>4830</v>
      </c>
    </row>
    <row r="4379">
      <c r="A4379" t="s">
        <v>4831</v>
      </c>
    </row>
    <row r="4380">
      <c r="A4380" t="s">
        <v>4832</v>
      </c>
    </row>
    <row r="4381">
      <c r="A4381" t="s">
        <v>4833</v>
      </c>
    </row>
    <row r="4382">
      <c r="A4382" t="s">
        <v>4834</v>
      </c>
    </row>
    <row r="4383">
      <c r="A4383" t="s">
        <v>4835</v>
      </c>
    </row>
    <row r="4384">
      <c r="A4384" t="s">
        <v>4836</v>
      </c>
    </row>
    <row r="4385">
      <c r="A4385" t="s">
        <v>4837</v>
      </c>
    </row>
    <row r="4386">
      <c r="A4386" t="s">
        <v>4838</v>
      </c>
    </row>
    <row r="4387">
      <c r="A4387" t="s">
        <v>211</v>
      </c>
    </row>
    <row r="4388">
      <c r="A4388" t="s">
        <v>4839</v>
      </c>
    </row>
    <row r="4389">
      <c r="A4389" t="s">
        <v>4840</v>
      </c>
    </row>
    <row r="4390">
      <c r="A4390" t="s">
        <v>4841</v>
      </c>
    </row>
    <row r="4391">
      <c r="A4391" t="s">
        <v>4842</v>
      </c>
    </row>
    <row r="4392">
      <c r="A4392" t="s">
        <v>4843</v>
      </c>
    </row>
    <row r="4393">
      <c r="A4393" t="s">
        <v>4844</v>
      </c>
    </row>
    <row r="4394">
      <c r="A4394" t="s">
        <v>4845</v>
      </c>
    </row>
    <row r="4395">
      <c r="A4395" t="s">
        <v>4846</v>
      </c>
    </row>
    <row r="4396">
      <c r="A4396" t="s">
        <v>4847</v>
      </c>
    </row>
    <row r="4397">
      <c r="A4397" t="s">
        <v>4848</v>
      </c>
    </row>
    <row r="4398">
      <c r="A4398" t="s">
        <v>4849</v>
      </c>
    </row>
    <row r="4399">
      <c r="A4399" t="s">
        <v>4850</v>
      </c>
    </row>
    <row r="4400">
      <c r="A4400" t="s">
        <v>4851</v>
      </c>
    </row>
    <row r="4401">
      <c r="A4401" t="s">
        <v>97</v>
      </c>
    </row>
    <row r="4402">
      <c r="A4402" t="s">
        <v>4852</v>
      </c>
    </row>
    <row r="4403">
      <c r="A4403" t="s">
        <v>4853</v>
      </c>
    </row>
    <row r="4404">
      <c r="A4404" t="s">
        <v>4854</v>
      </c>
    </row>
    <row r="4405">
      <c r="A4405" t="s">
        <v>4855</v>
      </c>
    </row>
    <row r="4406">
      <c r="A4406" t="s">
        <v>4856</v>
      </c>
    </row>
    <row r="4407">
      <c r="A4407" t="s">
        <v>4857</v>
      </c>
    </row>
    <row r="4408">
      <c r="A4408" t="s">
        <v>4858</v>
      </c>
    </row>
    <row r="4409">
      <c r="A4409" t="s">
        <v>4859</v>
      </c>
    </row>
    <row r="4410">
      <c r="A4410" t="s">
        <v>4860</v>
      </c>
    </row>
    <row r="4411">
      <c r="A4411" t="s">
        <v>4861</v>
      </c>
    </row>
    <row r="4412">
      <c r="A4412" t="s">
        <v>4862</v>
      </c>
    </row>
    <row r="4413">
      <c r="A4413" t="s">
        <v>4863</v>
      </c>
    </row>
    <row r="4414">
      <c r="A4414" t="s">
        <v>4864</v>
      </c>
    </row>
    <row r="4415">
      <c r="A4415" t="s">
        <v>4865</v>
      </c>
    </row>
    <row r="4416">
      <c r="A4416" t="s">
        <v>4866</v>
      </c>
    </row>
    <row r="4417">
      <c r="A4417" t="s">
        <v>4867</v>
      </c>
    </row>
    <row r="4418">
      <c r="A4418" t="s">
        <v>4868</v>
      </c>
    </row>
    <row r="4419">
      <c r="A4419" t="s">
        <v>4869</v>
      </c>
    </row>
    <row r="4420">
      <c r="A4420" t="s">
        <v>4870</v>
      </c>
    </row>
    <row r="4421">
      <c r="A4421" t="s">
        <v>4871</v>
      </c>
    </row>
    <row r="4422">
      <c r="A4422" t="s">
        <v>4872</v>
      </c>
    </row>
    <row r="4423">
      <c r="A4423" t="s">
        <v>4873</v>
      </c>
    </row>
    <row r="4424">
      <c r="A4424" t="s">
        <v>4874</v>
      </c>
    </row>
    <row r="4425">
      <c r="A4425" t="s">
        <v>4875</v>
      </c>
    </row>
    <row r="4426">
      <c r="A4426" t="s">
        <v>4876</v>
      </c>
    </row>
    <row r="4427">
      <c r="A4427" t="s">
        <v>4877</v>
      </c>
    </row>
    <row r="4428">
      <c r="A4428" t="s">
        <v>4878</v>
      </c>
    </row>
    <row r="4429">
      <c r="A4429" t="s">
        <v>4879</v>
      </c>
    </row>
    <row r="4430">
      <c r="A4430" t="s">
        <v>4880</v>
      </c>
    </row>
    <row r="4431">
      <c r="A4431" t="s">
        <v>4881</v>
      </c>
    </row>
    <row r="4432">
      <c r="A4432" t="s">
        <v>4882</v>
      </c>
    </row>
    <row r="4433">
      <c r="A4433" t="s">
        <v>4883</v>
      </c>
    </row>
    <row r="4434">
      <c r="A4434" t="s">
        <v>4884</v>
      </c>
    </row>
    <row r="4435">
      <c r="A4435" t="s">
        <v>4885</v>
      </c>
    </row>
    <row r="4436">
      <c r="A4436" t="s">
        <v>4886</v>
      </c>
    </row>
    <row r="4437">
      <c r="A4437" t="s">
        <v>4887</v>
      </c>
    </row>
    <row r="4438">
      <c r="A4438" t="s">
        <v>4888</v>
      </c>
    </row>
    <row r="4439">
      <c r="A4439" t="s">
        <v>4889</v>
      </c>
    </row>
    <row r="4440">
      <c r="A4440" t="s">
        <v>4890</v>
      </c>
    </row>
    <row r="4441">
      <c r="A4441" t="s">
        <v>4891</v>
      </c>
    </row>
    <row r="4442">
      <c r="A4442" t="s">
        <v>4892</v>
      </c>
    </row>
    <row r="4443">
      <c r="A4443" t="s">
        <v>4893</v>
      </c>
    </row>
    <row r="4444">
      <c r="A4444" t="s">
        <v>4894</v>
      </c>
    </row>
    <row r="4445">
      <c r="A4445" t="s">
        <v>4895</v>
      </c>
    </row>
    <row r="4446">
      <c r="A4446" t="s">
        <v>4896</v>
      </c>
    </row>
    <row r="4447">
      <c r="A4447" t="s">
        <v>4897</v>
      </c>
    </row>
    <row r="4448">
      <c r="A4448" t="s">
        <v>4898</v>
      </c>
    </row>
    <row r="4449">
      <c r="A4449" t="s">
        <v>4899</v>
      </c>
    </row>
    <row r="4450">
      <c r="A4450" t="s">
        <v>4900</v>
      </c>
    </row>
    <row r="4451">
      <c r="A4451" t="s">
        <v>4901</v>
      </c>
    </row>
    <row r="4452">
      <c r="A4452" t="s">
        <v>4902</v>
      </c>
    </row>
    <row r="4453">
      <c r="A4453" t="s">
        <v>4903</v>
      </c>
    </row>
    <row r="4454">
      <c r="A4454" t="s">
        <v>4904</v>
      </c>
    </row>
    <row r="4455">
      <c r="A4455" t="s">
        <v>4905</v>
      </c>
    </row>
    <row r="4456">
      <c r="A4456" t="s">
        <v>4906</v>
      </c>
    </row>
    <row r="4457">
      <c r="A4457" t="s">
        <v>4907</v>
      </c>
    </row>
    <row r="4458">
      <c r="A4458" t="s">
        <v>4908</v>
      </c>
    </row>
    <row r="4459">
      <c r="A4459" t="s">
        <v>4909</v>
      </c>
    </row>
    <row r="4460">
      <c r="A4460" t="s">
        <v>131</v>
      </c>
    </row>
    <row r="4461">
      <c r="A4461" t="s">
        <v>4910</v>
      </c>
    </row>
    <row r="4462">
      <c r="A4462" t="s">
        <v>4911</v>
      </c>
    </row>
    <row r="4463">
      <c r="A4463" t="s">
        <v>4912</v>
      </c>
    </row>
    <row r="4464">
      <c r="A4464" t="s">
        <v>4913</v>
      </c>
    </row>
    <row r="4465">
      <c r="A4465" t="s">
        <v>4914</v>
      </c>
    </row>
    <row r="4466">
      <c r="A4466" t="s">
        <v>4915</v>
      </c>
    </row>
    <row r="4467">
      <c r="A4467" t="s">
        <v>4916</v>
      </c>
    </row>
    <row r="4468">
      <c r="A4468" t="s">
        <v>4917</v>
      </c>
    </row>
    <row r="4469">
      <c r="A4469" t="s">
        <v>4918</v>
      </c>
    </row>
    <row r="4470">
      <c r="A4470" t="s">
        <v>4919</v>
      </c>
    </row>
    <row r="4471">
      <c r="A4471" t="s">
        <v>4920</v>
      </c>
    </row>
    <row r="4472">
      <c r="A4472" t="s">
        <v>4921</v>
      </c>
    </row>
    <row r="4473">
      <c r="A4473" t="s">
        <v>4922</v>
      </c>
    </row>
    <row r="4474">
      <c r="A4474" t="s">
        <v>4923</v>
      </c>
    </row>
    <row r="4475">
      <c r="A4475" t="s">
        <v>4924</v>
      </c>
    </row>
    <row r="4476">
      <c r="A4476" t="s">
        <v>4925</v>
      </c>
    </row>
    <row r="4477">
      <c r="A4477" t="s">
        <v>4926</v>
      </c>
    </row>
    <row r="4478">
      <c r="A4478" t="s">
        <v>4927</v>
      </c>
    </row>
    <row r="4479">
      <c r="A4479" t="s">
        <v>4928</v>
      </c>
    </row>
    <row r="4480">
      <c r="A4480" t="s">
        <v>4929</v>
      </c>
    </row>
    <row r="4481">
      <c r="A4481" t="s">
        <v>4930</v>
      </c>
    </row>
    <row r="4482">
      <c r="A4482" t="s">
        <v>4931</v>
      </c>
    </row>
    <row r="4483">
      <c r="A4483" t="s">
        <v>4932</v>
      </c>
    </row>
    <row r="4484">
      <c r="A4484" t="s">
        <v>4933</v>
      </c>
    </row>
    <row r="4485">
      <c r="A4485" t="s">
        <v>4934</v>
      </c>
    </row>
    <row r="4486">
      <c r="A4486" t="s">
        <v>4935</v>
      </c>
    </row>
    <row r="4487">
      <c r="A4487" t="s">
        <v>4936</v>
      </c>
    </row>
    <row r="4488">
      <c r="A4488" t="s">
        <v>4937</v>
      </c>
    </row>
    <row r="4489">
      <c r="A4489" t="s">
        <v>4938</v>
      </c>
    </row>
    <row r="4490">
      <c r="A4490" t="s">
        <v>4939</v>
      </c>
    </row>
    <row r="4491">
      <c r="A4491" t="s">
        <v>4940</v>
      </c>
    </row>
    <row r="4492">
      <c r="A4492" t="s">
        <v>4941</v>
      </c>
    </row>
    <row r="4493">
      <c r="A4493" t="s">
        <v>4942</v>
      </c>
    </row>
    <row r="4494">
      <c r="A4494" t="s">
        <v>4943</v>
      </c>
    </row>
    <row r="4495">
      <c r="A4495" t="s">
        <v>4944</v>
      </c>
    </row>
    <row r="4496">
      <c r="A4496" t="s">
        <v>4945</v>
      </c>
    </row>
    <row r="4497">
      <c r="A4497" t="s">
        <v>4946</v>
      </c>
    </row>
    <row r="4498">
      <c r="A4498" t="s">
        <v>4947</v>
      </c>
    </row>
    <row r="4499">
      <c r="A4499" t="s">
        <v>4948</v>
      </c>
    </row>
    <row r="4500">
      <c r="A4500" t="s">
        <v>4949</v>
      </c>
    </row>
    <row r="4501">
      <c r="A4501" t="s">
        <v>4950</v>
      </c>
    </row>
    <row r="4502">
      <c r="A4502" t="s">
        <v>4951</v>
      </c>
    </row>
    <row r="4503">
      <c r="A4503" t="s">
        <v>4952</v>
      </c>
    </row>
    <row r="4504">
      <c r="A4504" t="s">
        <v>4953</v>
      </c>
    </row>
    <row r="4505">
      <c r="A4505" t="s">
        <v>4954</v>
      </c>
    </row>
    <row r="4506">
      <c r="A4506" t="s">
        <v>4955</v>
      </c>
    </row>
    <row r="4507">
      <c r="A4507" t="s">
        <v>4956</v>
      </c>
    </row>
    <row r="4508">
      <c r="A4508" t="s">
        <v>4957</v>
      </c>
    </row>
    <row r="4509">
      <c r="A4509" t="s">
        <v>4958</v>
      </c>
    </row>
    <row r="4510">
      <c r="A4510" t="s">
        <v>4959</v>
      </c>
    </row>
    <row r="4511">
      <c r="A4511" t="s">
        <v>4960</v>
      </c>
    </row>
    <row r="4512">
      <c r="A4512" t="s">
        <v>4961</v>
      </c>
    </row>
    <row r="4513">
      <c r="A4513" t="s">
        <v>4962</v>
      </c>
    </row>
    <row r="4514">
      <c r="A4514" t="s">
        <v>4963</v>
      </c>
    </row>
    <row r="4515">
      <c r="A4515" t="s">
        <v>4964</v>
      </c>
    </row>
    <row r="4516">
      <c r="A4516" t="s">
        <v>4965</v>
      </c>
    </row>
    <row r="4517">
      <c r="A4517" t="s">
        <v>4966</v>
      </c>
    </row>
    <row r="4518">
      <c r="A4518" t="s">
        <v>4967</v>
      </c>
    </row>
    <row r="4519">
      <c r="A4519" t="s">
        <v>4968</v>
      </c>
    </row>
    <row r="4520">
      <c r="A4520" t="s">
        <v>4969</v>
      </c>
    </row>
    <row r="4521">
      <c r="A4521" t="s">
        <v>4970</v>
      </c>
    </row>
    <row r="4522">
      <c r="A4522" t="s">
        <v>4971</v>
      </c>
    </row>
    <row r="4523">
      <c r="A4523" t="s">
        <v>4972</v>
      </c>
    </row>
    <row r="4524">
      <c r="A4524" t="s">
        <v>4973</v>
      </c>
    </row>
    <row r="4525">
      <c r="A4525" t="s">
        <v>4974</v>
      </c>
    </row>
    <row r="4526">
      <c r="A4526" t="s">
        <v>4975</v>
      </c>
    </row>
    <row r="4527">
      <c r="A4527" t="s">
        <v>4976</v>
      </c>
    </row>
    <row r="4528">
      <c r="A4528" t="s">
        <v>4977</v>
      </c>
    </row>
    <row r="4529">
      <c r="A4529" t="s">
        <v>4978</v>
      </c>
    </row>
    <row r="4530">
      <c r="A4530" t="s">
        <v>4979</v>
      </c>
    </row>
    <row r="4531">
      <c r="A4531" t="s">
        <v>4980</v>
      </c>
    </row>
    <row r="4532">
      <c r="A4532" t="s">
        <v>4981</v>
      </c>
    </row>
    <row r="4533">
      <c r="A4533" t="s">
        <v>4982</v>
      </c>
    </row>
    <row r="4534">
      <c r="A4534" t="s">
        <v>4983</v>
      </c>
    </row>
    <row r="4535">
      <c r="A4535" t="s">
        <v>4984</v>
      </c>
    </row>
    <row r="4536">
      <c r="A4536" t="s">
        <v>4985</v>
      </c>
    </row>
    <row r="4537">
      <c r="A4537" t="s">
        <v>4986</v>
      </c>
    </row>
    <row r="4538">
      <c r="A4538" t="s">
        <v>4987</v>
      </c>
    </row>
    <row r="4539">
      <c r="A4539" t="s">
        <v>4988</v>
      </c>
    </row>
    <row r="4540">
      <c r="A4540" t="s">
        <v>4989</v>
      </c>
    </row>
    <row r="4541">
      <c r="A4541" t="s">
        <v>4990</v>
      </c>
    </row>
    <row r="4542">
      <c r="A4542" t="s">
        <v>4991</v>
      </c>
    </row>
    <row r="4543">
      <c r="A4543" t="s">
        <v>4992</v>
      </c>
    </row>
    <row r="4544">
      <c r="A4544" t="s">
        <v>4993</v>
      </c>
    </row>
    <row r="4545">
      <c r="A4545" t="s">
        <v>4994</v>
      </c>
    </row>
    <row r="4546">
      <c r="A4546" t="s">
        <v>4995</v>
      </c>
    </row>
    <row r="4547">
      <c r="A4547" t="s">
        <v>4996</v>
      </c>
    </row>
    <row r="4548">
      <c r="A4548" t="s">
        <v>4997</v>
      </c>
    </row>
    <row r="4549">
      <c r="A4549" t="s">
        <v>4998</v>
      </c>
    </row>
    <row r="4550">
      <c r="A4550" t="s">
        <v>4999</v>
      </c>
    </row>
    <row r="4551">
      <c r="A4551" t="s">
        <v>5000</v>
      </c>
    </row>
    <row r="4552">
      <c r="A4552" t="s">
        <v>5001</v>
      </c>
    </row>
    <row r="4553">
      <c r="A4553" t="s">
        <v>5002</v>
      </c>
    </row>
    <row r="4554">
      <c r="A4554" t="s">
        <v>5003</v>
      </c>
    </row>
    <row r="4555">
      <c r="A4555" t="s">
        <v>5004</v>
      </c>
    </row>
    <row r="4556">
      <c r="A4556" t="s">
        <v>5005</v>
      </c>
    </row>
    <row r="4557">
      <c r="A4557" t="s">
        <v>5006</v>
      </c>
    </row>
    <row r="4558">
      <c r="A4558" t="s">
        <v>5007</v>
      </c>
    </row>
    <row r="4559">
      <c r="A4559" t="s">
        <v>5008</v>
      </c>
    </row>
    <row r="4560">
      <c r="A4560" t="s">
        <v>5009</v>
      </c>
    </row>
    <row r="4561">
      <c r="A4561" t="s">
        <v>5010</v>
      </c>
    </row>
    <row r="4562">
      <c r="A4562" t="s">
        <v>5011</v>
      </c>
    </row>
    <row r="4563">
      <c r="A4563" t="s">
        <v>5012</v>
      </c>
    </row>
    <row r="4564">
      <c r="A4564" t="s">
        <v>5013</v>
      </c>
    </row>
    <row r="4565">
      <c r="A4565" t="s">
        <v>5014</v>
      </c>
    </row>
    <row r="4566">
      <c r="A4566" t="s">
        <v>5015</v>
      </c>
    </row>
    <row r="4567">
      <c r="A4567" t="s">
        <v>5016</v>
      </c>
    </row>
    <row r="4568">
      <c r="A4568" t="s">
        <v>5017</v>
      </c>
    </row>
    <row r="4569">
      <c r="A4569" t="s">
        <v>5018</v>
      </c>
    </row>
    <row r="4570">
      <c r="A4570" t="s">
        <v>5019</v>
      </c>
    </row>
    <row r="4571">
      <c r="A4571" t="s">
        <v>5020</v>
      </c>
    </row>
    <row r="4572">
      <c r="A4572" t="s">
        <v>5021</v>
      </c>
    </row>
    <row r="4573">
      <c r="A4573" t="s">
        <v>5022</v>
      </c>
    </row>
    <row r="4574">
      <c r="A4574" t="s">
        <v>5023</v>
      </c>
    </row>
    <row r="4575">
      <c r="A4575" t="s">
        <v>5024</v>
      </c>
    </row>
    <row r="4576">
      <c r="A4576" t="s">
        <v>5025</v>
      </c>
    </row>
    <row r="4577">
      <c r="A4577" t="s">
        <v>5026</v>
      </c>
    </row>
    <row r="4578">
      <c r="A4578" t="s">
        <v>5027</v>
      </c>
    </row>
    <row r="4579">
      <c r="A4579" t="s">
        <v>5028</v>
      </c>
    </row>
    <row r="4580">
      <c r="A4580" t="s">
        <v>5029</v>
      </c>
    </row>
    <row r="4581">
      <c r="A4581" t="s">
        <v>5030</v>
      </c>
    </row>
    <row r="4582">
      <c r="A4582" t="s">
        <v>5031</v>
      </c>
    </row>
    <row r="4583">
      <c r="A4583" t="s">
        <v>203</v>
      </c>
    </row>
    <row r="4584">
      <c r="A4584" t="s">
        <v>5032</v>
      </c>
    </row>
    <row r="4585">
      <c r="A4585" t="s">
        <v>5033</v>
      </c>
    </row>
    <row r="4586">
      <c r="A4586" t="s">
        <v>5034</v>
      </c>
    </row>
    <row r="4587">
      <c r="A4587" t="s">
        <v>5035</v>
      </c>
    </row>
    <row r="4588">
      <c r="A4588" t="s">
        <v>5036</v>
      </c>
    </row>
    <row r="4589">
      <c r="A4589" t="s">
        <v>5037</v>
      </c>
    </row>
    <row r="4590">
      <c r="A4590" t="s">
        <v>5038</v>
      </c>
    </row>
    <row r="4591">
      <c r="A4591" t="s">
        <v>5039</v>
      </c>
    </row>
    <row r="4592">
      <c r="A4592" t="s">
        <v>5040</v>
      </c>
    </row>
    <row r="4593">
      <c r="A4593" t="s">
        <v>5041</v>
      </c>
    </row>
    <row r="4594">
      <c r="A4594" t="s">
        <v>5042</v>
      </c>
    </row>
    <row r="4595">
      <c r="A4595" t="s">
        <v>5043</v>
      </c>
    </row>
    <row r="4596">
      <c r="A4596" t="s">
        <v>5044</v>
      </c>
    </row>
    <row r="4597">
      <c r="A4597" t="s">
        <v>39</v>
      </c>
    </row>
    <row r="4598">
      <c r="A4598" t="s">
        <v>5045</v>
      </c>
    </row>
    <row r="4599">
      <c r="A4599" t="s">
        <v>5046</v>
      </c>
    </row>
    <row r="4600">
      <c r="A4600" t="s">
        <v>5047</v>
      </c>
    </row>
    <row r="4601">
      <c r="A4601" t="s">
        <v>5048</v>
      </c>
    </row>
    <row r="4602">
      <c r="A4602" t="s">
        <v>5049</v>
      </c>
    </row>
    <row r="4603">
      <c r="A4603" t="s">
        <v>5050</v>
      </c>
    </row>
    <row r="4604">
      <c r="A4604" t="s">
        <v>5051</v>
      </c>
    </row>
    <row r="4605">
      <c r="A4605" t="s">
        <v>136</v>
      </c>
    </row>
    <row r="4606">
      <c r="A4606" t="s">
        <v>5052</v>
      </c>
    </row>
    <row r="4607">
      <c r="A4607" t="s">
        <v>5053</v>
      </c>
    </row>
    <row r="4608">
      <c r="A4608" t="s">
        <v>5054</v>
      </c>
    </row>
    <row r="4609">
      <c r="A4609" t="s">
        <v>5055</v>
      </c>
    </row>
    <row r="4610">
      <c r="A4610" t="s">
        <v>5056</v>
      </c>
    </row>
    <row r="4611">
      <c r="A4611" t="s">
        <v>5057</v>
      </c>
    </row>
    <row r="4612">
      <c r="A4612" t="s">
        <v>5058</v>
      </c>
    </row>
    <row r="4613">
      <c r="A4613" t="s">
        <v>5059</v>
      </c>
    </row>
    <row r="4614">
      <c r="A4614" t="s">
        <v>5060</v>
      </c>
    </row>
    <row r="4615">
      <c r="A4615" t="s">
        <v>5061</v>
      </c>
    </row>
    <row r="4616">
      <c r="A4616" t="s">
        <v>5062</v>
      </c>
    </row>
    <row r="4617">
      <c r="A4617" t="s">
        <v>5063</v>
      </c>
    </row>
    <row r="4618">
      <c r="A4618" t="s">
        <v>5064</v>
      </c>
    </row>
    <row r="4619">
      <c r="A4619" t="s">
        <v>5065</v>
      </c>
    </row>
    <row r="4620">
      <c r="A4620" t="s">
        <v>5066</v>
      </c>
    </row>
    <row r="4621">
      <c r="A4621" t="s">
        <v>5067</v>
      </c>
    </row>
    <row r="4622">
      <c r="A4622" t="s">
        <v>5068</v>
      </c>
    </row>
    <row r="4623">
      <c r="A4623" t="s">
        <v>5069</v>
      </c>
    </row>
    <row r="4624">
      <c r="A4624" t="s">
        <v>5070</v>
      </c>
    </row>
    <row r="4625">
      <c r="A4625" t="s">
        <v>5071</v>
      </c>
    </row>
    <row r="4626">
      <c r="A4626" t="s">
        <v>5072</v>
      </c>
    </row>
    <row r="4627">
      <c r="A4627" t="s">
        <v>5073</v>
      </c>
    </row>
    <row r="4628">
      <c r="A4628" t="s">
        <v>5074</v>
      </c>
    </row>
    <row r="4629">
      <c r="A4629" t="s">
        <v>5075</v>
      </c>
    </row>
    <row r="4630">
      <c r="A4630" t="s">
        <v>5076</v>
      </c>
    </row>
    <row r="4631">
      <c r="A4631" t="s">
        <v>5077</v>
      </c>
    </row>
    <row r="4632">
      <c r="A4632" t="s">
        <v>5078</v>
      </c>
    </row>
    <row r="4633">
      <c r="A4633" t="s">
        <v>5079</v>
      </c>
    </row>
    <row r="4634">
      <c r="A4634" t="s">
        <v>5080</v>
      </c>
    </row>
    <row r="4635">
      <c r="A4635" t="s">
        <v>5081</v>
      </c>
    </row>
    <row r="4636">
      <c r="A4636" t="s">
        <v>5082</v>
      </c>
    </row>
    <row r="4637">
      <c r="A4637" t="s">
        <v>5083</v>
      </c>
    </row>
    <row r="4638">
      <c r="A4638" t="s">
        <v>5084</v>
      </c>
    </row>
    <row r="4639">
      <c r="A4639" t="s">
        <v>5085</v>
      </c>
    </row>
    <row r="4640">
      <c r="A4640" t="s">
        <v>5086</v>
      </c>
    </row>
    <row r="4641">
      <c r="A4641" t="s">
        <v>5087</v>
      </c>
    </row>
    <row r="4642">
      <c r="A4642" t="s">
        <v>5088</v>
      </c>
    </row>
    <row r="4643">
      <c r="A4643" t="s">
        <v>5089</v>
      </c>
    </row>
    <row r="4644">
      <c r="A4644" t="s">
        <v>5090</v>
      </c>
    </row>
    <row r="4645">
      <c r="A4645" t="s">
        <v>5091</v>
      </c>
    </row>
    <row r="4646">
      <c r="A4646" s="222" t="s">
        <v>5092</v>
      </c>
    </row>
    <row r="4647">
      <c r="A4647" s="222" t="s">
        <v>5092</v>
      </c>
    </row>
    <row r="4648">
      <c r="A4648" s="222" t="s">
        <v>5093</v>
      </c>
    </row>
    <row r="4649">
      <c r="A4649" s="222" t="s">
        <v>5093</v>
      </c>
    </row>
    <row r="4650">
      <c r="A4650" t="s">
        <v>5094</v>
      </c>
    </row>
    <row r="4651">
      <c r="A4651" t="s">
        <v>5095</v>
      </c>
    </row>
    <row r="4652">
      <c r="A4652" t="s">
        <v>5096</v>
      </c>
    </row>
    <row r="4653">
      <c r="A4653" t="s">
        <v>5097</v>
      </c>
    </row>
    <row r="4654">
      <c r="A4654" t="s">
        <v>5098</v>
      </c>
    </row>
    <row r="4655">
      <c r="A4655" t="s">
        <v>5099</v>
      </c>
    </row>
    <row r="4656">
      <c r="A4656" t="s">
        <v>5100</v>
      </c>
    </row>
    <row r="4657">
      <c r="A4657" t="s">
        <v>5101</v>
      </c>
    </row>
    <row r="4658">
      <c r="A4658" t="s">
        <v>5102</v>
      </c>
    </row>
    <row r="4659">
      <c r="A4659" t="s">
        <v>5103</v>
      </c>
    </row>
    <row r="4660">
      <c r="A4660" s="222" t="s">
        <v>5104</v>
      </c>
    </row>
    <row r="4661">
      <c r="A4661" s="222" t="s">
        <v>5105</v>
      </c>
    </row>
    <row r="4662">
      <c r="A4662" t="s">
        <v>5106</v>
      </c>
    </row>
    <row r="4663">
      <c r="A4663" t="s">
        <v>5107</v>
      </c>
    </row>
    <row r="4664">
      <c r="A4664" t="s">
        <v>5108</v>
      </c>
    </row>
    <row r="4665">
      <c r="A4665" t="s">
        <v>5109</v>
      </c>
    </row>
    <row r="4666">
      <c r="A4666" t="s">
        <v>5110</v>
      </c>
    </row>
    <row r="4667">
      <c r="A4667" t="s">
        <v>5111</v>
      </c>
    </row>
    <row r="4668">
      <c r="A4668" t="s">
        <v>5112</v>
      </c>
    </row>
    <row r="4669">
      <c r="A4669" t="s">
        <v>5113</v>
      </c>
    </row>
    <row r="4670">
      <c r="A4670" t="s">
        <v>5114</v>
      </c>
    </row>
    <row r="4671">
      <c r="A4671" t="s">
        <v>5115</v>
      </c>
    </row>
    <row r="4672">
      <c r="A4672" t="s">
        <v>5116</v>
      </c>
    </row>
    <row r="4673">
      <c r="A4673" t="s">
        <v>5117</v>
      </c>
    </row>
    <row r="4674">
      <c r="A4674" t="s">
        <v>5118</v>
      </c>
    </row>
    <row r="4675">
      <c r="A4675" t="s">
        <v>5119</v>
      </c>
    </row>
    <row r="4676">
      <c r="A4676" t="s">
        <v>5120</v>
      </c>
    </row>
    <row r="4677">
      <c r="A4677" t="s">
        <v>5121</v>
      </c>
    </row>
    <row r="4678">
      <c r="A4678" t="s">
        <v>5122</v>
      </c>
    </row>
    <row r="4679">
      <c r="A4679" t="s">
        <v>5123</v>
      </c>
    </row>
    <row r="4680">
      <c r="A4680" t="s">
        <v>5124</v>
      </c>
    </row>
    <row r="4681">
      <c r="A4681" t="s">
        <v>5125</v>
      </c>
    </row>
    <row r="4682">
      <c r="A4682" t="s">
        <v>5126</v>
      </c>
    </row>
    <row r="4683">
      <c r="A4683" t="s">
        <v>5127</v>
      </c>
    </row>
    <row r="4684">
      <c r="A4684" t="s">
        <v>5128</v>
      </c>
    </row>
    <row r="4685">
      <c r="A4685" t="s">
        <v>5129</v>
      </c>
    </row>
    <row r="4686">
      <c r="A4686" t="s">
        <v>5130</v>
      </c>
    </row>
    <row r="4687">
      <c r="A4687" t="s">
        <v>5131</v>
      </c>
    </row>
    <row r="4688">
      <c r="A4688" t="s">
        <v>5132</v>
      </c>
    </row>
    <row r="4689">
      <c r="A4689" t="s">
        <v>5133</v>
      </c>
    </row>
    <row r="4690">
      <c r="A4690" t="s">
        <v>5134</v>
      </c>
    </row>
    <row r="4691">
      <c r="A4691" t="s">
        <v>5135</v>
      </c>
    </row>
    <row r="4692">
      <c r="A4692" t="s">
        <v>5136</v>
      </c>
    </row>
    <row r="4693">
      <c r="A4693" t="s">
        <v>5137</v>
      </c>
    </row>
    <row r="4694">
      <c r="A4694" t="s">
        <v>5138</v>
      </c>
    </row>
    <row r="4695">
      <c r="A4695" t="s">
        <v>5139</v>
      </c>
    </row>
    <row r="4696">
      <c r="A4696" t="s">
        <v>5140</v>
      </c>
    </row>
    <row r="4697">
      <c r="A4697" t="s">
        <v>5141</v>
      </c>
    </row>
    <row r="4698">
      <c r="A4698" t="s">
        <v>5142</v>
      </c>
    </row>
    <row r="4699">
      <c r="A4699" t="s">
        <v>5143</v>
      </c>
    </row>
    <row r="4700">
      <c r="A4700" t="s">
        <v>5144</v>
      </c>
    </row>
    <row r="4701">
      <c r="A4701" t="s">
        <v>5145</v>
      </c>
    </row>
    <row r="4702">
      <c r="A4702" t="s">
        <v>5146</v>
      </c>
    </row>
    <row r="4703">
      <c r="A4703" t="s">
        <v>5147</v>
      </c>
    </row>
    <row r="4704">
      <c r="A4704" t="s">
        <v>5148</v>
      </c>
    </row>
    <row r="4705">
      <c r="A4705" t="s">
        <v>5149</v>
      </c>
    </row>
    <row r="4706">
      <c r="A4706" t="s">
        <v>100</v>
      </c>
    </row>
    <row r="4707">
      <c r="A4707" t="s">
        <v>5150</v>
      </c>
    </row>
    <row r="4708">
      <c r="A4708" t="s">
        <v>5151</v>
      </c>
    </row>
    <row r="4709">
      <c r="A4709" t="s">
        <v>5152</v>
      </c>
    </row>
    <row r="4710">
      <c r="A4710" t="s">
        <v>5153</v>
      </c>
    </row>
    <row r="4711">
      <c r="A4711" t="s">
        <v>5154</v>
      </c>
    </row>
    <row r="4712">
      <c r="A4712" t="s">
        <v>5155</v>
      </c>
    </row>
    <row r="4713">
      <c r="A4713" t="s">
        <v>5156</v>
      </c>
    </row>
    <row r="4714">
      <c r="A4714" t="s">
        <v>5157</v>
      </c>
    </row>
    <row r="4715">
      <c r="A4715" t="s">
        <v>5158</v>
      </c>
    </row>
    <row r="4716">
      <c r="A4716" t="s">
        <v>5159</v>
      </c>
    </row>
    <row r="4717">
      <c r="A4717" t="s">
        <v>5160</v>
      </c>
    </row>
    <row r="4718">
      <c r="A4718" t="s">
        <v>5161</v>
      </c>
    </row>
    <row r="4719">
      <c r="A4719" t="s">
        <v>5162</v>
      </c>
    </row>
    <row r="4720">
      <c r="A4720" t="s">
        <v>5163</v>
      </c>
    </row>
    <row r="4721">
      <c r="A4721" t="s">
        <v>5164</v>
      </c>
    </row>
    <row r="4722">
      <c r="A4722" t="s">
        <v>5165</v>
      </c>
    </row>
    <row r="4723">
      <c r="A4723" t="s">
        <v>5166</v>
      </c>
    </row>
    <row r="4724">
      <c r="A4724" t="s">
        <v>5167</v>
      </c>
    </row>
    <row r="4725">
      <c r="A4725" t="s">
        <v>5168</v>
      </c>
    </row>
    <row r="4726">
      <c r="A4726" t="s">
        <v>5169</v>
      </c>
    </row>
    <row r="4727">
      <c r="A4727" t="s">
        <v>5170</v>
      </c>
    </row>
    <row r="4728">
      <c r="A4728" t="s">
        <v>5171</v>
      </c>
    </row>
    <row r="4729">
      <c r="A4729" t="s">
        <v>5172</v>
      </c>
    </row>
    <row r="4730">
      <c r="A4730" t="s">
        <v>5173</v>
      </c>
    </row>
    <row r="4731">
      <c r="A4731" t="s">
        <v>5174</v>
      </c>
    </row>
    <row r="4732">
      <c r="A4732" t="s">
        <v>5175</v>
      </c>
    </row>
    <row r="4733">
      <c r="A4733" t="s">
        <v>5176</v>
      </c>
    </row>
    <row r="4734">
      <c r="A4734" t="s">
        <v>5177</v>
      </c>
    </row>
    <row r="4735">
      <c r="A4735" t="s">
        <v>5178</v>
      </c>
    </row>
    <row r="4736">
      <c r="A4736" t="s">
        <v>5179</v>
      </c>
    </row>
    <row r="4737">
      <c r="A4737" t="s">
        <v>5180</v>
      </c>
    </row>
    <row r="4738">
      <c r="A4738" t="s">
        <v>5181</v>
      </c>
    </row>
    <row r="4739">
      <c r="A4739" t="s">
        <v>5182</v>
      </c>
    </row>
    <row r="4740">
      <c r="A4740" t="s">
        <v>5183</v>
      </c>
    </row>
    <row r="4741">
      <c r="A4741" t="s">
        <v>5184</v>
      </c>
    </row>
    <row r="4742">
      <c r="A4742" t="s">
        <v>5185</v>
      </c>
    </row>
    <row r="4743">
      <c r="A4743" t="s">
        <v>5186</v>
      </c>
    </row>
    <row r="4744">
      <c r="A4744" t="s">
        <v>5187</v>
      </c>
    </row>
    <row r="4745">
      <c r="A4745" t="s">
        <v>5188</v>
      </c>
    </row>
    <row r="4746">
      <c r="A4746" t="s">
        <v>5189</v>
      </c>
    </row>
    <row r="4747">
      <c r="A4747" t="s">
        <v>5190</v>
      </c>
    </row>
    <row r="4748">
      <c r="A4748" t="s">
        <v>5191</v>
      </c>
    </row>
    <row r="4749">
      <c r="A4749" t="s">
        <v>5192</v>
      </c>
    </row>
    <row r="4750">
      <c r="A4750" t="s">
        <v>5193</v>
      </c>
    </row>
    <row r="4751">
      <c r="A4751" t="s">
        <v>5194</v>
      </c>
    </row>
    <row r="4752">
      <c r="A4752" t="s">
        <v>5195</v>
      </c>
    </row>
    <row r="4753">
      <c r="A4753" t="s">
        <v>5196</v>
      </c>
    </row>
    <row r="4754">
      <c r="A4754" t="s">
        <v>5197</v>
      </c>
    </row>
    <row r="4755">
      <c r="A4755" t="s">
        <v>5198</v>
      </c>
    </row>
    <row r="4756">
      <c r="A4756" t="s">
        <v>5199</v>
      </c>
    </row>
    <row r="4757">
      <c r="A4757" t="s">
        <v>5200</v>
      </c>
    </row>
    <row r="4758">
      <c r="A4758" t="s">
        <v>5201</v>
      </c>
    </row>
    <row r="4759">
      <c r="A4759" t="s">
        <v>5202</v>
      </c>
    </row>
    <row r="4760">
      <c r="A4760" t="s">
        <v>5203</v>
      </c>
    </row>
    <row r="4761">
      <c r="A4761" t="s">
        <v>5204</v>
      </c>
    </row>
    <row r="4762">
      <c r="A4762" t="s">
        <v>5205</v>
      </c>
    </row>
    <row r="4763">
      <c r="A4763" t="s">
        <v>5206</v>
      </c>
    </row>
    <row r="4764">
      <c r="A4764" t="s">
        <v>5207</v>
      </c>
    </row>
    <row r="4765">
      <c r="A4765" t="s">
        <v>5208</v>
      </c>
    </row>
    <row r="4766">
      <c r="A4766" t="s">
        <v>5209</v>
      </c>
    </row>
    <row r="4767">
      <c r="A4767" t="s">
        <v>5210</v>
      </c>
    </row>
    <row r="4768">
      <c r="A4768" t="s">
        <v>5211</v>
      </c>
    </row>
    <row r="4769">
      <c r="A4769" t="s">
        <v>5212</v>
      </c>
    </row>
    <row r="4770">
      <c r="A4770" t="s">
        <v>5213</v>
      </c>
    </row>
    <row r="4771">
      <c r="A4771" t="s">
        <v>5214</v>
      </c>
    </row>
    <row r="4772">
      <c r="A4772" t="s">
        <v>5215</v>
      </c>
    </row>
    <row r="4773">
      <c r="A4773" t="s">
        <v>5216</v>
      </c>
    </row>
    <row r="4774">
      <c r="A4774" t="s">
        <v>5217</v>
      </c>
    </row>
    <row r="4775">
      <c r="A4775" t="s">
        <v>5218</v>
      </c>
    </row>
    <row r="4776">
      <c r="A4776" t="s">
        <v>5219</v>
      </c>
    </row>
    <row r="4777">
      <c r="A4777" t="s">
        <v>5220</v>
      </c>
    </row>
    <row r="4778">
      <c r="A4778" t="s">
        <v>5221</v>
      </c>
    </row>
    <row r="4779">
      <c r="A4779" t="s">
        <v>5222</v>
      </c>
    </row>
    <row r="4780">
      <c r="A4780" t="s">
        <v>5223</v>
      </c>
    </row>
    <row r="4781">
      <c r="A4781" t="s">
        <v>5224</v>
      </c>
    </row>
    <row r="4782">
      <c r="A4782" t="s">
        <v>5225</v>
      </c>
    </row>
    <row r="4783">
      <c r="A4783" t="s">
        <v>5226</v>
      </c>
    </row>
    <row r="4784">
      <c r="A4784" t="s">
        <v>5227</v>
      </c>
    </row>
    <row r="4785">
      <c r="A4785" t="s">
        <v>5228</v>
      </c>
    </row>
    <row r="4786">
      <c r="A4786" t="s">
        <v>5229</v>
      </c>
    </row>
    <row r="4787">
      <c r="A4787" t="s">
        <v>5230</v>
      </c>
    </row>
    <row r="4788">
      <c r="A4788" t="s">
        <v>5231</v>
      </c>
    </row>
    <row r="4789">
      <c r="A4789" t="s">
        <v>5232</v>
      </c>
    </row>
    <row r="4790">
      <c r="A4790" t="s">
        <v>5233</v>
      </c>
    </row>
    <row r="4791">
      <c r="A4791" s="222" t="s">
        <v>5234</v>
      </c>
    </row>
    <row r="4792">
      <c r="A4792" t="s">
        <v>5235</v>
      </c>
    </row>
    <row r="4793">
      <c r="A4793" t="s">
        <v>5236</v>
      </c>
    </row>
    <row r="4794">
      <c r="A4794" t="s">
        <v>5237</v>
      </c>
    </row>
    <row r="4795">
      <c r="A4795" t="s">
        <v>5238</v>
      </c>
    </row>
    <row r="4796">
      <c r="A4796" t="s">
        <v>5239</v>
      </c>
    </row>
    <row r="4797">
      <c r="A4797" t="s">
        <v>5240</v>
      </c>
    </row>
    <row r="4798">
      <c r="A4798" t="s">
        <v>5241</v>
      </c>
    </row>
    <row r="4799">
      <c r="A4799" t="s">
        <v>5242</v>
      </c>
    </row>
    <row r="4800">
      <c r="A4800" t="s">
        <v>5243</v>
      </c>
    </row>
    <row r="4801">
      <c r="A4801" t="s">
        <v>5244</v>
      </c>
    </row>
    <row r="4802">
      <c r="A4802" t="s">
        <v>5245</v>
      </c>
    </row>
    <row r="4803">
      <c r="A4803" t="s">
        <v>5246</v>
      </c>
    </row>
    <row r="4804">
      <c r="A4804" t="s">
        <v>5247</v>
      </c>
    </row>
    <row r="4805">
      <c r="A4805" t="s">
        <v>5248</v>
      </c>
    </row>
    <row r="4806">
      <c r="A4806" t="s">
        <v>5249</v>
      </c>
    </row>
    <row r="4807">
      <c r="A4807" t="s">
        <v>5250</v>
      </c>
    </row>
    <row r="4808">
      <c r="A4808" t="s">
        <v>5251</v>
      </c>
    </row>
    <row r="4809">
      <c r="A4809" t="s">
        <v>5252</v>
      </c>
    </row>
    <row r="4810">
      <c r="A4810" t="s">
        <v>5253</v>
      </c>
    </row>
    <row r="4811">
      <c r="A4811" t="s">
        <v>5254</v>
      </c>
    </row>
    <row r="4812">
      <c r="A4812" t="s">
        <v>5255</v>
      </c>
    </row>
    <row r="4813">
      <c r="A4813" t="s">
        <v>5256</v>
      </c>
    </row>
    <row r="4814">
      <c r="A4814" t="s">
        <v>5257</v>
      </c>
    </row>
    <row r="4815">
      <c r="A4815" t="s">
        <v>5258</v>
      </c>
    </row>
    <row r="4816">
      <c r="A4816" t="s">
        <v>5259</v>
      </c>
    </row>
    <row r="4817">
      <c r="A4817" t="s">
        <v>5260</v>
      </c>
    </row>
    <row r="4818">
      <c r="A4818" t="s">
        <v>5261</v>
      </c>
    </row>
    <row r="4819">
      <c r="A4819" t="s">
        <v>5262</v>
      </c>
    </row>
    <row r="4820">
      <c r="A4820" t="s">
        <v>5263</v>
      </c>
    </row>
    <row r="4821">
      <c r="A4821" t="s">
        <v>5264</v>
      </c>
    </row>
    <row r="4822">
      <c r="A4822" t="s">
        <v>5265</v>
      </c>
    </row>
    <row r="4823">
      <c r="A4823" t="s">
        <v>5266</v>
      </c>
    </row>
    <row r="4824">
      <c r="A4824" t="s">
        <v>5267</v>
      </c>
    </row>
    <row r="4825">
      <c r="A4825" t="s">
        <v>5268</v>
      </c>
    </row>
    <row r="4826">
      <c r="A4826" t="s">
        <v>5269</v>
      </c>
    </row>
    <row r="4827">
      <c r="A4827" t="s">
        <v>5270</v>
      </c>
    </row>
    <row r="4828">
      <c r="A4828" t="s">
        <v>5271</v>
      </c>
    </row>
    <row r="4829">
      <c r="A4829" t="s">
        <v>5272</v>
      </c>
    </row>
    <row r="4830">
      <c r="A4830" t="s">
        <v>5273</v>
      </c>
    </row>
    <row r="4831">
      <c r="A4831" t="s">
        <v>5274</v>
      </c>
    </row>
    <row r="4832">
      <c r="A4832" t="s">
        <v>5275</v>
      </c>
    </row>
    <row r="4833">
      <c r="A4833" t="s">
        <v>5276</v>
      </c>
    </row>
    <row r="4834">
      <c r="A4834" t="s">
        <v>5277</v>
      </c>
    </row>
    <row r="4835">
      <c r="A4835" t="s">
        <v>5278</v>
      </c>
    </row>
    <row r="4836">
      <c r="A4836" t="s">
        <v>5279</v>
      </c>
    </row>
    <row r="4837">
      <c r="A4837" t="s">
        <v>5280</v>
      </c>
    </row>
    <row r="4838">
      <c r="A4838" t="s">
        <v>5281</v>
      </c>
    </row>
    <row r="4839">
      <c r="A4839" t="s">
        <v>5282</v>
      </c>
    </row>
    <row r="4840">
      <c r="A4840" t="s">
        <v>5283</v>
      </c>
    </row>
    <row r="4841">
      <c r="A4841" t="s">
        <v>5284</v>
      </c>
    </row>
    <row r="4842">
      <c r="A4842" t="s">
        <v>5285</v>
      </c>
    </row>
    <row r="4843">
      <c r="A4843" t="s">
        <v>5286</v>
      </c>
    </row>
    <row r="4844">
      <c r="A4844" t="s">
        <v>5287</v>
      </c>
    </row>
    <row r="4845">
      <c r="A4845" t="s">
        <v>5288</v>
      </c>
    </row>
    <row r="4846">
      <c r="A4846" t="s">
        <v>5289</v>
      </c>
    </row>
    <row r="4847">
      <c r="A4847" t="s">
        <v>5290</v>
      </c>
    </row>
    <row r="4848">
      <c r="A4848" t="s">
        <v>5291</v>
      </c>
    </row>
    <row r="4849">
      <c r="A4849" t="s">
        <v>5292</v>
      </c>
    </row>
    <row r="4850">
      <c r="A4850" t="s">
        <v>5293</v>
      </c>
    </row>
    <row r="4851">
      <c r="A4851" t="s">
        <v>5294</v>
      </c>
    </row>
    <row r="4852">
      <c r="A4852" t="s">
        <v>5295</v>
      </c>
    </row>
    <row r="4853">
      <c r="A4853" t="s">
        <v>5296</v>
      </c>
    </row>
    <row r="4854">
      <c r="A4854" t="s">
        <v>5297</v>
      </c>
    </row>
    <row r="4855">
      <c r="A4855" t="s">
        <v>5298</v>
      </c>
    </row>
    <row r="4856">
      <c r="A4856" t="s">
        <v>5299</v>
      </c>
    </row>
    <row r="4857">
      <c r="A4857" t="s">
        <v>5300</v>
      </c>
    </row>
    <row r="4858">
      <c r="A4858" t="s">
        <v>5301</v>
      </c>
    </row>
    <row r="4859">
      <c r="A4859" t="s">
        <v>5302</v>
      </c>
    </row>
    <row r="4860">
      <c r="A4860" t="s">
        <v>5303</v>
      </c>
    </row>
    <row r="4861">
      <c r="A4861" t="s">
        <v>5304</v>
      </c>
    </row>
    <row r="4862">
      <c r="A4862" t="s">
        <v>5305</v>
      </c>
    </row>
    <row r="4863">
      <c r="A4863" t="s">
        <v>5306</v>
      </c>
    </row>
    <row r="4864">
      <c r="A4864" t="s">
        <v>5307</v>
      </c>
    </row>
    <row r="4865">
      <c r="A4865" t="s">
        <v>5308</v>
      </c>
    </row>
    <row r="4866">
      <c r="A4866" t="s">
        <v>5309</v>
      </c>
    </row>
    <row r="4867">
      <c r="A4867" t="s">
        <v>5310</v>
      </c>
    </row>
    <row r="4868">
      <c r="A4868" t="s">
        <v>5311</v>
      </c>
    </row>
    <row r="4869">
      <c r="A4869" t="s">
        <v>5312</v>
      </c>
    </row>
    <row r="4870">
      <c r="A4870" t="s">
        <v>5313</v>
      </c>
    </row>
    <row r="4871">
      <c r="A4871" t="s">
        <v>5314</v>
      </c>
    </row>
    <row r="4872">
      <c r="A4872" t="s">
        <v>5315</v>
      </c>
    </row>
    <row r="4873">
      <c r="A4873" t="s">
        <v>5316</v>
      </c>
    </row>
    <row r="4874">
      <c r="A4874" t="s">
        <v>5317</v>
      </c>
    </row>
    <row r="4875">
      <c r="A4875" t="s">
        <v>5318</v>
      </c>
    </row>
    <row r="4876">
      <c r="A4876" t="s">
        <v>5319</v>
      </c>
    </row>
    <row r="4877">
      <c r="A4877" t="s">
        <v>5320</v>
      </c>
    </row>
    <row r="4878">
      <c r="A4878" t="s">
        <v>5321</v>
      </c>
    </row>
    <row r="4879">
      <c r="A4879" t="s">
        <v>5322</v>
      </c>
    </row>
    <row r="4880">
      <c r="A4880" t="s">
        <v>5323</v>
      </c>
    </row>
    <row r="4881">
      <c r="A4881" t="s">
        <v>5324</v>
      </c>
    </row>
    <row r="4882">
      <c r="A4882" t="s">
        <v>5325</v>
      </c>
    </row>
    <row r="4883">
      <c r="A4883" t="s">
        <v>5326</v>
      </c>
    </row>
    <row r="4884">
      <c r="A4884" t="s">
        <v>5327</v>
      </c>
    </row>
    <row r="4885">
      <c r="A4885" t="s">
        <v>5328</v>
      </c>
    </row>
    <row r="4886">
      <c r="A4886" t="s">
        <v>5329</v>
      </c>
    </row>
    <row r="4887">
      <c r="A4887" t="s">
        <v>5330</v>
      </c>
    </row>
    <row r="4888">
      <c r="A4888" t="s">
        <v>5331</v>
      </c>
    </row>
    <row r="4889">
      <c r="A4889" t="s">
        <v>5332</v>
      </c>
    </row>
    <row r="4890">
      <c r="A4890" t="s">
        <v>5333</v>
      </c>
    </row>
    <row r="4891">
      <c r="A4891" t="s">
        <v>5334</v>
      </c>
    </row>
    <row r="4892">
      <c r="A4892" t="s">
        <v>5335</v>
      </c>
    </row>
    <row r="4893">
      <c r="A4893" t="s">
        <v>5336</v>
      </c>
    </row>
    <row r="4894">
      <c r="A4894" t="s">
        <v>5337</v>
      </c>
    </row>
    <row r="4895">
      <c r="A4895" t="s">
        <v>5338</v>
      </c>
    </row>
    <row r="4896">
      <c r="A4896" t="s">
        <v>5339</v>
      </c>
    </row>
    <row r="4897">
      <c r="A4897" t="s">
        <v>5340</v>
      </c>
    </row>
    <row r="4898">
      <c r="A4898" t="s">
        <v>5341</v>
      </c>
    </row>
    <row r="4899">
      <c r="A4899" t="s">
        <v>5342</v>
      </c>
    </row>
    <row r="4900">
      <c r="A4900" t="s">
        <v>5343</v>
      </c>
    </row>
    <row r="4901">
      <c r="A4901" t="s">
        <v>5344</v>
      </c>
    </row>
    <row r="4902">
      <c r="A4902" t="s">
        <v>5345</v>
      </c>
    </row>
    <row r="4903">
      <c r="A4903" t="s">
        <v>5346</v>
      </c>
    </row>
    <row r="4904">
      <c r="A4904" t="s">
        <v>5347</v>
      </c>
    </row>
    <row r="4905">
      <c r="A4905" t="s">
        <v>5348</v>
      </c>
    </row>
    <row r="4906">
      <c r="A4906" t="s">
        <v>5349</v>
      </c>
    </row>
    <row r="4907">
      <c r="A4907" t="s">
        <v>5350</v>
      </c>
    </row>
    <row r="4908">
      <c r="A4908" t="s">
        <v>5351</v>
      </c>
    </row>
    <row r="4909">
      <c r="A4909" t="s">
        <v>5352</v>
      </c>
    </row>
    <row r="4910">
      <c r="A4910" t="s">
        <v>5353</v>
      </c>
    </row>
    <row r="4911">
      <c r="A4911" t="s">
        <v>5354</v>
      </c>
    </row>
    <row r="4912">
      <c r="A4912" t="s">
        <v>5355</v>
      </c>
    </row>
    <row r="4913">
      <c r="A4913" t="s">
        <v>5356</v>
      </c>
    </row>
    <row r="4914">
      <c r="A4914" t="s">
        <v>5357</v>
      </c>
    </row>
    <row r="4915">
      <c r="A4915" t="s">
        <v>5358</v>
      </c>
    </row>
    <row r="4916">
      <c r="A4916" t="s">
        <v>5359</v>
      </c>
    </row>
    <row r="4917">
      <c r="A4917" t="s">
        <v>5360</v>
      </c>
    </row>
    <row r="4918">
      <c r="A4918" t="s">
        <v>5361</v>
      </c>
    </row>
    <row r="4919">
      <c r="A4919" t="s">
        <v>5362</v>
      </c>
    </row>
    <row r="4920">
      <c r="A4920" t="s">
        <v>5363</v>
      </c>
    </row>
    <row r="4921">
      <c r="A4921" t="s">
        <v>5364</v>
      </c>
    </row>
    <row r="4922">
      <c r="A4922" t="s">
        <v>5365</v>
      </c>
    </row>
    <row r="4923">
      <c r="A4923" t="s">
        <v>5366</v>
      </c>
    </row>
    <row r="4924">
      <c r="A4924" t="s">
        <v>5367</v>
      </c>
    </row>
    <row r="4925">
      <c r="A4925" t="s">
        <v>5368</v>
      </c>
    </row>
    <row r="4926">
      <c r="A4926" t="s">
        <v>5369</v>
      </c>
    </row>
    <row r="4927">
      <c r="A4927" t="s">
        <v>5370</v>
      </c>
    </row>
    <row r="4928">
      <c r="A4928" t="s">
        <v>5371</v>
      </c>
    </row>
    <row r="4929">
      <c r="A4929" t="s">
        <v>5372</v>
      </c>
    </row>
    <row r="4930">
      <c r="A4930" t="s">
        <v>5373</v>
      </c>
    </row>
    <row r="4931">
      <c r="A4931" t="s">
        <v>5374</v>
      </c>
    </row>
    <row r="4932">
      <c r="A4932" t="s">
        <v>5375</v>
      </c>
    </row>
    <row r="4933">
      <c r="A4933" t="s">
        <v>5376</v>
      </c>
    </row>
    <row r="4934">
      <c r="A4934" t="s">
        <v>5377</v>
      </c>
    </row>
    <row r="4935">
      <c r="A4935" t="s">
        <v>5378</v>
      </c>
    </row>
    <row r="4936">
      <c r="A4936" t="s">
        <v>5379</v>
      </c>
    </row>
    <row r="4937">
      <c r="A4937" t="s">
        <v>5380</v>
      </c>
    </row>
    <row r="4938">
      <c r="A4938" t="s">
        <v>5381</v>
      </c>
    </row>
    <row r="4939">
      <c r="A4939" t="s">
        <v>5382</v>
      </c>
    </row>
    <row r="4940">
      <c r="A4940" t="s">
        <v>5383</v>
      </c>
    </row>
    <row r="4941">
      <c r="A4941" t="s">
        <v>5384</v>
      </c>
    </row>
    <row r="4942">
      <c r="A4942" t="s">
        <v>5385</v>
      </c>
    </row>
    <row r="4943">
      <c r="A4943" t="s">
        <v>5386</v>
      </c>
    </row>
    <row r="4944">
      <c r="A4944" t="s">
        <v>5387</v>
      </c>
    </row>
    <row r="4945">
      <c r="A4945" t="s">
        <v>137</v>
      </c>
    </row>
    <row r="4946">
      <c r="A4946" t="s">
        <v>5388</v>
      </c>
    </row>
    <row r="4947">
      <c r="A4947" t="s">
        <v>5389</v>
      </c>
    </row>
    <row r="4948">
      <c r="A4948" t="s">
        <v>5390</v>
      </c>
    </row>
    <row r="4949">
      <c r="A4949" t="s">
        <v>5391</v>
      </c>
    </row>
    <row r="4950">
      <c r="A4950" t="s">
        <v>5392</v>
      </c>
    </row>
    <row r="4951">
      <c r="A4951" t="s">
        <v>5393</v>
      </c>
    </row>
    <row r="4952">
      <c r="A4952" t="s">
        <v>5394</v>
      </c>
    </row>
    <row r="4953">
      <c r="A4953" t="s">
        <v>5395</v>
      </c>
    </row>
    <row r="4954">
      <c r="A4954" s="222" t="s">
        <v>5396</v>
      </c>
    </row>
    <row r="4955">
      <c r="A4955" s="222" t="s">
        <v>5397</v>
      </c>
    </row>
    <row r="4956">
      <c r="A4956" t="s">
        <v>5398</v>
      </c>
    </row>
    <row r="4957">
      <c r="A4957" t="s">
        <v>5399</v>
      </c>
    </row>
    <row r="4958">
      <c r="A4958" t="s">
        <v>5400</v>
      </c>
    </row>
    <row r="4959">
      <c r="A4959" t="s">
        <v>5401</v>
      </c>
    </row>
    <row r="4960">
      <c r="A4960" t="s">
        <v>5402</v>
      </c>
    </row>
    <row r="4961">
      <c r="A4961" t="s">
        <v>5403</v>
      </c>
    </row>
    <row r="4962">
      <c r="A4962" t="s">
        <v>5404</v>
      </c>
    </row>
    <row r="4963">
      <c r="A4963" t="s">
        <v>5405</v>
      </c>
    </row>
    <row r="4964">
      <c r="A4964" t="s">
        <v>5406</v>
      </c>
    </row>
    <row r="4965">
      <c r="A4965" t="s">
        <v>5407</v>
      </c>
    </row>
    <row r="4966">
      <c r="A4966" t="s">
        <v>5408</v>
      </c>
    </row>
    <row r="4967">
      <c r="A4967" t="s">
        <v>5409</v>
      </c>
    </row>
    <row r="4968">
      <c r="A4968" t="s">
        <v>5410</v>
      </c>
    </row>
    <row r="4969">
      <c r="A4969" t="s">
        <v>5411</v>
      </c>
    </row>
    <row r="4970">
      <c r="A4970" t="s">
        <v>5412</v>
      </c>
    </row>
    <row r="4971">
      <c r="A4971" t="s">
        <v>5413</v>
      </c>
    </row>
    <row r="4972">
      <c r="A4972" t="s">
        <v>5414</v>
      </c>
    </row>
    <row r="4973">
      <c r="A4973" t="s">
        <v>125</v>
      </c>
    </row>
    <row r="4974">
      <c r="A4974" t="s">
        <v>5415</v>
      </c>
    </row>
    <row r="4975">
      <c r="A4975" t="s">
        <v>5416</v>
      </c>
    </row>
    <row r="4976">
      <c r="A4976" t="s">
        <v>5417</v>
      </c>
    </row>
    <row r="4977">
      <c r="A4977" t="s">
        <v>5418</v>
      </c>
    </row>
    <row r="4978">
      <c r="A4978" t="s">
        <v>5419</v>
      </c>
    </row>
    <row r="4979">
      <c r="A4979" t="s">
        <v>5420</v>
      </c>
    </row>
    <row r="4980">
      <c r="A4980" t="s">
        <v>5421</v>
      </c>
    </row>
    <row r="4981">
      <c r="A4981" t="s">
        <v>5422</v>
      </c>
    </row>
    <row r="4982">
      <c r="A4982" t="s">
        <v>5423</v>
      </c>
    </row>
    <row r="4983">
      <c r="A4983" t="s">
        <v>5424</v>
      </c>
    </row>
    <row r="4984">
      <c r="A4984" t="s">
        <v>5425</v>
      </c>
    </row>
    <row r="4985">
      <c r="A4985" t="s">
        <v>5426</v>
      </c>
    </row>
    <row r="4986">
      <c r="A4986" t="s">
        <v>5427</v>
      </c>
    </row>
    <row r="4987">
      <c r="A4987" t="s">
        <v>5428</v>
      </c>
    </row>
    <row r="4988">
      <c r="A4988" t="s">
        <v>5429</v>
      </c>
    </row>
    <row r="4989">
      <c r="A4989" t="s">
        <v>5430</v>
      </c>
    </row>
    <row r="4990">
      <c r="A4990" t="s">
        <v>5431</v>
      </c>
    </row>
    <row r="4991">
      <c r="A4991" t="s">
        <v>5432</v>
      </c>
    </row>
    <row r="4992">
      <c r="A4992" t="s">
        <v>5433</v>
      </c>
    </row>
    <row r="4993">
      <c r="A4993" t="s">
        <v>5434</v>
      </c>
    </row>
    <row r="4994">
      <c r="A4994" t="s">
        <v>5435</v>
      </c>
    </row>
    <row r="4995">
      <c r="A4995" t="s">
        <v>5436</v>
      </c>
    </row>
    <row r="4996">
      <c r="A4996" t="s">
        <v>5437</v>
      </c>
    </row>
    <row r="4997">
      <c r="A4997" t="s">
        <v>5438</v>
      </c>
    </row>
    <row r="4998">
      <c r="A4998" t="s">
        <v>5439</v>
      </c>
    </row>
    <row r="4999">
      <c r="A4999" t="s">
        <v>5440</v>
      </c>
    </row>
    <row r="5000">
      <c r="A5000" t="s">
        <v>5441</v>
      </c>
    </row>
    <row r="5001">
      <c r="A5001" t="s">
        <v>5442</v>
      </c>
    </row>
    <row r="5002">
      <c r="A5002" t="s">
        <v>5443</v>
      </c>
    </row>
    <row r="5003">
      <c r="A5003" t="s">
        <v>5444</v>
      </c>
    </row>
    <row r="5004">
      <c r="A5004" t="s">
        <v>5445</v>
      </c>
    </row>
    <row r="5005">
      <c r="A5005" t="s">
        <v>5446</v>
      </c>
    </row>
    <row r="5006">
      <c r="A5006" t="s">
        <v>5447</v>
      </c>
    </row>
    <row r="5007">
      <c r="A5007" t="s">
        <v>5448</v>
      </c>
    </row>
    <row r="5008">
      <c r="A5008" t="s">
        <v>5449</v>
      </c>
    </row>
    <row r="5009">
      <c r="A5009" t="s">
        <v>5450</v>
      </c>
    </row>
    <row r="5010">
      <c r="A5010" t="s">
        <v>5451</v>
      </c>
    </row>
    <row r="5011">
      <c r="A5011" t="s">
        <v>5452</v>
      </c>
    </row>
    <row r="5012">
      <c r="A5012" t="s">
        <v>5453</v>
      </c>
    </row>
    <row r="5013">
      <c r="A5013" t="s">
        <v>5454</v>
      </c>
    </row>
    <row r="5014">
      <c r="A5014" t="s">
        <v>5455</v>
      </c>
    </row>
    <row r="5015">
      <c r="A5015" t="s">
        <v>5456</v>
      </c>
    </row>
    <row r="5016">
      <c r="A5016" t="s">
        <v>5457</v>
      </c>
    </row>
    <row r="5017">
      <c r="A5017" t="s">
        <v>5458</v>
      </c>
    </row>
    <row r="5018">
      <c r="A5018" t="s">
        <v>5459</v>
      </c>
    </row>
    <row r="5019">
      <c r="A5019" t="s">
        <v>5460</v>
      </c>
    </row>
    <row r="5020">
      <c r="A5020" t="s">
        <v>5461</v>
      </c>
    </row>
    <row r="5021">
      <c r="A5021" t="s">
        <v>5462</v>
      </c>
    </row>
    <row r="5022">
      <c r="A5022" t="s">
        <v>5463</v>
      </c>
    </row>
    <row r="5023">
      <c r="A5023" t="s">
        <v>5464</v>
      </c>
    </row>
    <row r="5024">
      <c r="A5024" t="s">
        <v>5465</v>
      </c>
    </row>
    <row r="5025">
      <c r="A5025" t="s">
        <v>5466</v>
      </c>
    </row>
    <row r="5026">
      <c r="A5026" t="s">
        <v>5467</v>
      </c>
    </row>
    <row r="5027">
      <c r="A5027" t="s">
        <v>5468</v>
      </c>
    </row>
    <row r="5028">
      <c r="A5028" t="s">
        <v>5469</v>
      </c>
    </row>
    <row r="5029">
      <c r="A5029" t="s">
        <v>5470</v>
      </c>
    </row>
    <row r="5030">
      <c r="A5030" t="s">
        <v>5471</v>
      </c>
    </row>
    <row r="5031">
      <c r="A5031" t="s">
        <v>5472</v>
      </c>
    </row>
    <row r="5032">
      <c r="A5032" t="s">
        <v>5473</v>
      </c>
    </row>
    <row r="5033">
      <c r="A5033" t="s">
        <v>5474</v>
      </c>
    </row>
    <row r="5034">
      <c r="A5034" t="s">
        <v>5475</v>
      </c>
    </row>
    <row r="5035">
      <c r="A5035" t="s">
        <v>5476</v>
      </c>
    </row>
    <row r="5036">
      <c r="A5036" t="s">
        <v>5477</v>
      </c>
    </row>
    <row r="5037">
      <c r="A5037" t="s">
        <v>5478</v>
      </c>
    </row>
    <row r="5038">
      <c r="A5038" t="s">
        <v>5479</v>
      </c>
    </row>
    <row r="5039">
      <c r="A5039" t="s">
        <v>5480</v>
      </c>
    </row>
    <row r="5040">
      <c r="A5040" t="s">
        <v>5481</v>
      </c>
    </row>
    <row r="5041">
      <c r="A5041" t="s">
        <v>5482</v>
      </c>
    </row>
    <row r="5042">
      <c r="A5042" t="s">
        <v>5483</v>
      </c>
    </row>
    <row r="5043">
      <c r="A5043" t="s">
        <v>5484</v>
      </c>
    </row>
    <row r="5044">
      <c r="A5044" t="s">
        <v>5485</v>
      </c>
    </row>
    <row r="5045">
      <c r="A5045" t="s">
        <v>5486</v>
      </c>
    </row>
    <row r="5046">
      <c r="A5046" t="s">
        <v>5487</v>
      </c>
    </row>
    <row r="5047">
      <c r="A5047" t="s">
        <v>5488</v>
      </c>
    </row>
    <row r="5048">
      <c r="A5048" t="s">
        <v>5489</v>
      </c>
    </row>
    <row r="5049">
      <c r="A5049" t="s">
        <v>5490</v>
      </c>
    </row>
    <row r="5050">
      <c r="A5050" t="s">
        <v>5491</v>
      </c>
    </row>
    <row r="5051">
      <c r="A5051" t="s">
        <v>5492</v>
      </c>
    </row>
    <row r="5052">
      <c r="A5052" t="s">
        <v>5493</v>
      </c>
    </row>
    <row r="5053">
      <c r="A5053" t="s">
        <v>5494</v>
      </c>
    </row>
    <row r="5054">
      <c r="A5054" t="s">
        <v>5495</v>
      </c>
    </row>
    <row r="5055">
      <c r="A5055" t="s">
        <v>5496</v>
      </c>
    </row>
    <row r="5056">
      <c r="A5056" t="s">
        <v>5497</v>
      </c>
    </row>
    <row r="5057">
      <c r="A5057" t="s">
        <v>5498</v>
      </c>
    </row>
    <row r="5058">
      <c r="A5058" t="s">
        <v>5499</v>
      </c>
    </row>
    <row r="5059">
      <c r="A5059" t="s">
        <v>5500</v>
      </c>
    </row>
    <row r="5060">
      <c r="A5060" t="s">
        <v>5501</v>
      </c>
    </row>
    <row r="5061">
      <c r="A5061" t="s">
        <v>5502</v>
      </c>
    </row>
    <row r="5062">
      <c r="A5062" t="s">
        <v>5503</v>
      </c>
    </row>
    <row r="5063">
      <c r="A5063" t="s">
        <v>5504</v>
      </c>
    </row>
    <row r="5064">
      <c r="A5064" t="s">
        <v>5505</v>
      </c>
    </row>
    <row r="5065">
      <c r="A5065" t="s">
        <v>5506</v>
      </c>
    </row>
    <row r="5066">
      <c r="A5066" t="s">
        <v>5507</v>
      </c>
    </row>
    <row r="5067">
      <c r="A5067" t="s">
        <v>5508</v>
      </c>
    </row>
    <row r="5068">
      <c r="A5068" t="s">
        <v>5509</v>
      </c>
    </row>
    <row r="5069">
      <c r="A5069" t="s">
        <v>5510</v>
      </c>
    </row>
    <row r="5070">
      <c r="A5070" t="s">
        <v>5511</v>
      </c>
    </row>
    <row r="5071">
      <c r="A5071" t="s">
        <v>5512</v>
      </c>
    </row>
    <row r="5072">
      <c r="A5072" t="s">
        <v>5513</v>
      </c>
    </row>
    <row r="5073">
      <c r="A5073" t="s">
        <v>5514</v>
      </c>
    </row>
    <row r="5074">
      <c r="A5074" t="s">
        <v>5515</v>
      </c>
    </row>
    <row r="5075">
      <c r="A5075" t="s">
        <v>5516</v>
      </c>
    </row>
    <row r="5076">
      <c r="A5076" t="s">
        <v>5517</v>
      </c>
    </row>
    <row r="5077">
      <c r="A5077" t="s">
        <v>5518</v>
      </c>
    </row>
    <row r="5078">
      <c r="A5078" t="s">
        <v>5519</v>
      </c>
    </row>
    <row r="5079">
      <c r="A5079" t="s">
        <v>5520</v>
      </c>
    </row>
    <row r="5080">
      <c r="A5080" t="s">
        <v>5521</v>
      </c>
    </row>
    <row r="5081">
      <c r="A5081" t="s">
        <v>5522</v>
      </c>
    </row>
    <row r="5082">
      <c r="A5082" t="s">
        <v>5523</v>
      </c>
    </row>
    <row r="5083">
      <c r="A5083" t="s">
        <v>5524</v>
      </c>
    </row>
    <row r="5084">
      <c r="A5084" t="s">
        <v>5525</v>
      </c>
    </row>
    <row r="5085">
      <c r="A5085" t="s">
        <v>5526</v>
      </c>
    </row>
    <row r="5086">
      <c r="A5086" t="s">
        <v>5527</v>
      </c>
    </row>
    <row r="5087">
      <c r="A5087" t="s">
        <v>5528</v>
      </c>
    </row>
    <row r="5088">
      <c r="A5088" t="s">
        <v>5529</v>
      </c>
    </row>
    <row r="5089">
      <c r="A5089" t="s">
        <v>5530</v>
      </c>
    </row>
    <row r="5090">
      <c r="A5090" t="s">
        <v>5531</v>
      </c>
    </row>
    <row r="5091">
      <c r="A5091" t="s">
        <v>5532</v>
      </c>
    </row>
    <row r="5092">
      <c r="A5092" t="s">
        <v>5533</v>
      </c>
    </row>
    <row r="5093">
      <c r="A5093" t="s">
        <v>5534</v>
      </c>
    </row>
    <row r="5094">
      <c r="A5094" t="s">
        <v>5535</v>
      </c>
    </row>
    <row r="5095">
      <c r="A5095" t="s">
        <v>5536</v>
      </c>
    </row>
    <row r="5096">
      <c r="A5096" t="s">
        <v>5537</v>
      </c>
    </row>
    <row r="5097">
      <c r="A5097" t="s">
        <v>5538</v>
      </c>
    </row>
    <row r="5098">
      <c r="A5098" t="s">
        <v>5539</v>
      </c>
    </row>
    <row r="5099">
      <c r="A5099" t="s">
        <v>5540</v>
      </c>
    </row>
    <row r="5100">
      <c r="A5100" t="s">
        <v>5541</v>
      </c>
    </row>
    <row r="5101">
      <c r="A5101" t="s">
        <v>5542</v>
      </c>
    </row>
    <row r="5102">
      <c r="A5102" t="s">
        <v>5543</v>
      </c>
    </row>
    <row r="5103">
      <c r="A5103" t="s">
        <v>5544</v>
      </c>
    </row>
    <row r="5104">
      <c r="A5104" t="s">
        <v>5545</v>
      </c>
    </row>
    <row r="5105">
      <c r="A5105" t="s">
        <v>5546</v>
      </c>
    </row>
    <row r="5106">
      <c r="A5106" t="s">
        <v>5547</v>
      </c>
    </row>
    <row r="5107">
      <c r="A5107" t="s">
        <v>5548</v>
      </c>
    </row>
    <row r="5108">
      <c r="A5108" t="s">
        <v>5549</v>
      </c>
    </row>
    <row r="5109">
      <c r="A5109" t="s">
        <v>5550</v>
      </c>
    </row>
    <row r="5110">
      <c r="A5110" t="s">
        <v>5551</v>
      </c>
    </row>
    <row r="5111">
      <c r="A5111" t="s">
        <v>5552</v>
      </c>
    </row>
    <row r="5112">
      <c r="A5112" t="s">
        <v>5553</v>
      </c>
    </row>
    <row r="5113">
      <c r="A5113" t="s">
        <v>5554</v>
      </c>
    </row>
    <row r="5114">
      <c r="A5114" t="s">
        <v>5555</v>
      </c>
    </row>
    <row r="5115">
      <c r="A5115" t="s">
        <v>5556</v>
      </c>
    </row>
    <row r="5116">
      <c r="A5116" t="s">
        <v>5557</v>
      </c>
    </row>
    <row r="5117">
      <c r="A5117" t="s">
        <v>5558</v>
      </c>
    </row>
    <row r="5118">
      <c r="A5118" t="s">
        <v>5559</v>
      </c>
    </row>
    <row r="5119">
      <c r="A5119" t="s">
        <v>5560</v>
      </c>
    </row>
    <row r="5120">
      <c r="A5120" t="s">
        <v>5561</v>
      </c>
    </row>
    <row r="5121">
      <c r="A5121" t="s">
        <v>5562</v>
      </c>
    </row>
    <row r="5122">
      <c r="A5122" t="s">
        <v>5563</v>
      </c>
    </row>
    <row r="5123">
      <c r="A5123" t="s">
        <v>5564</v>
      </c>
    </row>
    <row r="5124">
      <c r="A5124" t="s">
        <v>5565</v>
      </c>
    </row>
    <row r="5125">
      <c r="A5125" t="s">
        <v>5566</v>
      </c>
    </row>
    <row r="5126">
      <c r="A5126" t="s">
        <v>5567</v>
      </c>
    </row>
    <row r="5127">
      <c r="A5127" t="s">
        <v>5568</v>
      </c>
    </row>
    <row r="5128">
      <c r="A5128" t="s">
        <v>5569</v>
      </c>
    </row>
    <row r="5129">
      <c r="A5129" t="s">
        <v>5570</v>
      </c>
    </row>
    <row r="5130">
      <c r="A5130" t="s">
        <v>5571</v>
      </c>
    </row>
    <row r="5131">
      <c r="A5131" t="s">
        <v>5572</v>
      </c>
    </row>
    <row r="5132">
      <c r="A5132" t="s">
        <v>5573</v>
      </c>
    </row>
    <row r="5133">
      <c r="A5133" t="s">
        <v>5574</v>
      </c>
    </row>
    <row r="5134">
      <c r="A5134" t="s">
        <v>5575</v>
      </c>
    </row>
    <row r="5135">
      <c r="A5135" t="s">
        <v>5576</v>
      </c>
    </row>
    <row r="5136">
      <c r="A5136" t="s">
        <v>5577</v>
      </c>
    </row>
    <row r="5137">
      <c r="A5137" t="s">
        <v>5578</v>
      </c>
    </row>
    <row r="5138">
      <c r="A5138" t="s">
        <v>5579</v>
      </c>
    </row>
    <row r="5139">
      <c r="A5139" t="s">
        <v>5580</v>
      </c>
    </row>
    <row r="5140">
      <c r="A5140" t="s">
        <v>5581</v>
      </c>
    </row>
    <row r="5141">
      <c r="A5141" t="s">
        <v>5582</v>
      </c>
    </row>
    <row r="5142">
      <c r="A5142" t="s">
        <v>5583</v>
      </c>
    </row>
    <row r="5143">
      <c r="A5143" t="s">
        <v>5584</v>
      </c>
    </row>
    <row r="5144">
      <c r="A5144" t="s">
        <v>5585</v>
      </c>
    </row>
    <row r="5145">
      <c r="A5145" t="s">
        <v>5586</v>
      </c>
    </row>
    <row r="5146">
      <c r="A5146" t="s">
        <v>5587</v>
      </c>
    </row>
    <row r="5147">
      <c r="A5147" t="s">
        <v>5588</v>
      </c>
    </row>
    <row r="5148">
      <c r="A5148" t="s">
        <v>5589</v>
      </c>
    </row>
    <row r="5149">
      <c r="A5149" t="s">
        <v>5590</v>
      </c>
    </row>
    <row r="5150">
      <c r="A5150" t="s">
        <v>5591</v>
      </c>
    </row>
    <row r="5151">
      <c r="A5151" t="s">
        <v>5592</v>
      </c>
    </row>
    <row r="5152">
      <c r="A5152" t="s">
        <v>5593</v>
      </c>
    </row>
    <row r="5153">
      <c r="A5153" t="s">
        <v>5594</v>
      </c>
    </row>
    <row r="5154">
      <c r="A5154" t="s">
        <v>5595</v>
      </c>
    </row>
    <row r="5155">
      <c r="A5155" t="s">
        <v>5596</v>
      </c>
    </row>
    <row r="5156">
      <c r="A5156" t="s">
        <v>5597</v>
      </c>
    </row>
    <row r="5157">
      <c r="A5157" t="s">
        <v>5598</v>
      </c>
    </row>
    <row r="5158">
      <c r="A5158" t="s">
        <v>5599</v>
      </c>
    </row>
    <row r="5159">
      <c r="A5159" t="s">
        <v>5600</v>
      </c>
    </row>
    <row r="5160">
      <c r="A5160" t="s">
        <v>5601</v>
      </c>
    </row>
    <row r="5161">
      <c r="A5161" t="s">
        <v>5602</v>
      </c>
    </row>
    <row r="5162">
      <c r="A5162" t="s">
        <v>5603</v>
      </c>
    </row>
    <row r="5163">
      <c r="A5163" t="s">
        <v>5604</v>
      </c>
    </row>
    <row r="5164">
      <c r="A5164" t="s">
        <v>5605</v>
      </c>
    </row>
    <row r="5165">
      <c r="A5165" t="s">
        <v>5606</v>
      </c>
    </row>
    <row r="5166">
      <c r="A5166" t="s">
        <v>5607</v>
      </c>
    </row>
    <row r="5167">
      <c r="A5167" t="s">
        <v>5608</v>
      </c>
    </row>
    <row r="5168">
      <c r="A5168" t="s">
        <v>5609</v>
      </c>
    </row>
    <row r="5169">
      <c r="A5169" t="s">
        <v>5610</v>
      </c>
    </row>
    <row r="5170">
      <c r="A5170" t="s">
        <v>5611</v>
      </c>
    </row>
    <row r="5171">
      <c r="A5171" t="s">
        <v>5612</v>
      </c>
    </row>
    <row r="5172">
      <c r="A5172" t="s">
        <v>5613</v>
      </c>
    </row>
    <row r="5173">
      <c r="A5173" t="s">
        <v>5614</v>
      </c>
    </row>
    <row r="5174">
      <c r="A5174" t="s">
        <v>5615</v>
      </c>
    </row>
    <row r="5175">
      <c r="A5175" t="s">
        <v>5616</v>
      </c>
    </row>
    <row r="5176">
      <c r="A5176" t="s">
        <v>5617</v>
      </c>
    </row>
    <row r="5177">
      <c r="A5177" t="s">
        <v>5618</v>
      </c>
    </row>
    <row r="5178">
      <c r="A5178" t="s">
        <v>5619</v>
      </c>
    </row>
    <row r="5179">
      <c r="A5179" t="s">
        <v>5620</v>
      </c>
    </row>
    <row r="5180">
      <c r="A5180" t="s">
        <v>5621</v>
      </c>
    </row>
    <row r="5181">
      <c r="A5181" t="s">
        <v>5622</v>
      </c>
    </row>
    <row r="5182">
      <c r="A5182" t="s">
        <v>5623</v>
      </c>
    </row>
    <row r="5183">
      <c r="A5183" t="s">
        <v>5624</v>
      </c>
    </row>
    <row r="5184">
      <c r="A5184" t="s">
        <v>5625</v>
      </c>
    </row>
    <row r="5185">
      <c r="A5185" t="s">
        <v>5626</v>
      </c>
    </row>
    <row r="5186">
      <c r="A5186" t="s">
        <v>5627</v>
      </c>
    </row>
    <row r="5187">
      <c r="A5187" t="s">
        <v>5628</v>
      </c>
    </row>
    <row r="5188">
      <c r="A5188" t="s">
        <v>5629</v>
      </c>
    </row>
    <row r="5189">
      <c r="A5189" t="s">
        <v>5630</v>
      </c>
    </row>
    <row r="5190">
      <c r="A5190" t="s">
        <v>5631</v>
      </c>
    </row>
    <row r="5191">
      <c r="A5191" t="s">
        <v>5632</v>
      </c>
    </row>
    <row r="5192">
      <c r="A5192" t="s">
        <v>5633</v>
      </c>
    </row>
    <row r="5193">
      <c r="A5193" t="s">
        <v>5634</v>
      </c>
    </row>
    <row r="5194">
      <c r="A5194" t="s">
        <v>5635</v>
      </c>
    </row>
    <row r="5195">
      <c r="A5195" t="s">
        <v>5636</v>
      </c>
    </row>
    <row r="5196">
      <c r="A5196" t="s">
        <v>5637</v>
      </c>
    </row>
    <row r="5197">
      <c r="A5197" t="s">
        <v>5638</v>
      </c>
    </row>
    <row r="5198">
      <c r="A5198" t="s">
        <v>5639</v>
      </c>
    </row>
    <row r="5199">
      <c r="A5199" t="s">
        <v>5640</v>
      </c>
    </row>
    <row r="5200">
      <c r="A5200" t="s">
        <v>5641</v>
      </c>
    </row>
    <row r="5201">
      <c r="A5201" t="s">
        <v>5642</v>
      </c>
    </row>
    <row r="5202">
      <c r="A5202" t="s">
        <v>5643</v>
      </c>
    </row>
    <row r="5203">
      <c r="A5203" t="s">
        <v>5644</v>
      </c>
    </row>
    <row r="5204">
      <c r="A5204" t="s">
        <v>5645</v>
      </c>
    </row>
    <row r="5205">
      <c r="A5205" t="s">
        <v>5646</v>
      </c>
    </row>
    <row r="5206">
      <c r="A5206" t="s">
        <v>5647</v>
      </c>
    </row>
    <row r="5207">
      <c r="A5207" t="s">
        <v>5648</v>
      </c>
    </row>
    <row r="5208">
      <c r="A5208" t="s">
        <v>5649</v>
      </c>
    </row>
    <row r="5209">
      <c r="A5209" t="s">
        <v>5650</v>
      </c>
    </row>
    <row r="5210">
      <c r="A5210" t="s">
        <v>5651</v>
      </c>
    </row>
    <row r="5211">
      <c r="A5211" t="s">
        <v>5652</v>
      </c>
    </row>
    <row r="5212">
      <c r="A5212" t="s">
        <v>5653</v>
      </c>
    </row>
    <row r="5213">
      <c r="A5213" t="s">
        <v>5654</v>
      </c>
    </row>
    <row r="5214">
      <c r="A5214" t="s">
        <v>5655</v>
      </c>
    </row>
    <row r="5215">
      <c r="A5215" t="s">
        <v>5656</v>
      </c>
    </row>
    <row r="5216">
      <c r="A5216" t="s">
        <v>5657</v>
      </c>
    </row>
    <row r="5217">
      <c r="A5217" t="s">
        <v>5658</v>
      </c>
    </row>
    <row r="5218">
      <c r="A5218" t="s">
        <v>5659</v>
      </c>
    </row>
    <row r="5219">
      <c r="A5219" t="s">
        <v>5660</v>
      </c>
    </row>
    <row r="5220">
      <c r="A5220" t="s">
        <v>5661</v>
      </c>
    </row>
    <row r="5221">
      <c r="A5221" t="s">
        <v>5662</v>
      </c>
    </row>
    <row r="5222">
      <c r="A5222" t="s">
        <v>5663</v>
      </c>
    </row>
    <row r="5223">
      <c r="A5223" t="s">
        <v>5664</v>
      </c>
    </row>
    <row r="5224">
      <c r="A5224" t="s">
        <v>5665</v>
      </c>
    </row>
    <row r="5225">
      <c r="A5225" t="s">
        <v>5666</v>
      </c>
    </row>
    <row r="5226">
      <c r="A5226" t="s">
        <v>5667</v>
      </c>
    </row>
    <row r="5227">
      <c r="A5227" t="s">
        <v>5668</v>
      </c>
    </row>
    <row r="5228">
      <c r="A5228" t="s">
        <v>5669</v>
      </c>
    </row>
    <row r="5229">
      <c r="A5229" t="s">
        <v>5670</v>
      </c>
    </row>
    <row r="5230">
      <c r="A5230" t="s">
        <v>5671</v>
      </c>
    </row>
    <row r="5231">
      <c r="A5231" t="s">
        <v>5672</v>
      </c>
    </row>
    <row r="5232">
      <c r="A5232" t="s">
        <v>5673</v>
      </c>
    </row>
    <row r="5233">
      <c r="A5233" t="s">
        <v>5674</v>
      </c>
    </row>
    <row r="5234">
      <c r="A5234" t="s">
        <v>5675</v>
      </c>
    </row>
    <row r="5235">
      <c r="A5235" t="s">
        <v>5676</v>
      </c>
    </row>
    <row r="5236">
      <c r="A5236" t="s">
        <v>5677</v>
      </c>
    </row>
    <row r="5237">
      <c r="A5237" t="s">
        <v>5678</v>
      </c>
    </row>
    <row r="5238">
      <c r="A5238" t="s">
        <v>5679</v>
      </c>
    </row>
    <row r="5239">
      <c r="A5239" t="s">
        <v>5680</v>
      </c>
    </row>
    <row r="5240">
      <c r="A5240" t="s">
        <v>5681</v>
      </c>
    </row>
    <row r="5241">
      <c r="A5241" t="s">
        <v>5682</v>
      </c>
    </row>
    <row r="5242">
      <c r="A5242" t="s">
        <v>5683</v>
      </c>
    </row>
    <row r="5243">
      <c r="A5243" t="s">
        <v>5684</v>
      </c>
    </row>
    <row r="5244">
      <c r="A5244" t="s">
        <v>5685</v>
      </c>
    </row>
    <row r="5245">
      <c r="A5245" t="s">
        <v>5686</v>
      </c>
    </row>
    <row r="5246">
      <c r="A5246" t="s">
        <v>5687</v>
      </c>
    </row>
    <row r="5247">
      <c r="A5247" t="s">
        <v>5688</v>
      </c>
    </row>
    <row r="5248">
      <c r="A5248" t="s">
        <v>5689</v>
      </c>
    </row>
    <row r="5249">
      <c r="A5249" t="s">
        <v>5690</v>
      </c>
    </row>
    <row r="5250">
      <c r="A5250" t="s">
        <v>5691</v>
      </c>
    </row>
    <row r="5251">
      <c r="A5251" t="s">
        <v>5692</v>
      </c>
    </row>
    <row r="5252">
      <c r="A5252" t="s">
        <v>5693</v>
      </c>
    </row>
    <row r="5253">
      <c r="A5253" t="s">
        <v>5694</v>
      </c>
    </row>
    <row r="5254">
      <c r="A5254" t="s">
        <v>5695</v>
      </c>
    </row>
    <row r="5255">
      <c r="A5255" t="s">
        <v>5696</v>
      </c>
    </row>
    <row r="5256">
      <c r="A5256" t="s">
        <v>5697</v>
      </c>
    </row>
    <row r="5257">
      <c r="A5257" t="s">
        <v>5698</v>
      </c>
    </row>
    <row r="5258">
      <c r="A5258" t="s">
        <v>5699</v>
      </c>
    </row>
    <row r="5259">
      <c r="A5259" t="s">
        <v>5700</v>
      </c>
    </row>
    <row r="5260">
      <c r="A5260" t="s">
        <v>5701</v>
      </c>
    </row>
    <row r="5261">
      <c r="A5261" t="s">
        <v>5702</v>
      </c>
    </row>
    <row r="5262">
      <c r="A5262" t="s">
        <v>5703</v>
      </c>
    </row>
    <row r="5263">
      <c r="A5263" t="s">
        <v>5704</v>
      </c>
    </row>
    <row r="5264">
      <c r="A5264" t="s">
        <v>5705</v>
      </c>
    </row>
    <row r="5265">
      <c r="A5265" t="s">
        <v>5706</v>
      </c>
    </row>
    <row r="5266">
      <c r="A5266" t="s">
        <v>5707</v>
      </c>
    </row>
    <row r="5267">
      <c r="A5267" t="s">
        <v>5708</v>
      </c>
    </row>
    <row r="5268">
      <c r="A5268" t="s">
        <v>5709</v>
      </c>
    </row>
    <row r="5269">
      <c r="A5269" t="s">
        <v>5710</v>
      </c>
    </row>
    <row r="5270">
      <c r="A5270" t="s">
        <v>5711</v>
      </c>
    </row>
    <row r="5271">
      <c r="A5271" t="s">
        <v>5712</v>
      </c>
    </row>
    <row r="5272">
      <c r="A5272" t="s">
        <v>5713</v>
      </c>
    </row>
    <row r="5273">
      <c r="A5273" t="s">
        <v>5714</v>
      </c>
    </row>
    <row r="5274">
      <c r="A5274" t="s">
        <v>5715</v>
      </c>
    </row>
    <row r="5275">
      <c r="A5275" t="s">
        <v>5716</v>
      </c>
    </row>
    <row r="5276">
      <c r="A5276" t="s">
        <v>5717</v>
      </c>
    </row>
    <row r="5277">
      <c r="A5277" t="s">
        <v>5718</v>
      </c>
    </row>
    <row r="5278">
      <c r="A5278" t="s">
        <v>5719</v>
      </c>
    </row>
    <row r="5279">
      <c r="A5279" t="s">
        <v>5720</v>
      </c>
    </row>
    <row r="5280">
      <c r="A5280" t="s">
        <v>5721</v>
      </c>
    </row>
    <row r="5281">
      <c r="A5281" t="s">
        <v>5722</v>
      </c>
    </row>
    <row r="5282">
      <c r="A5282" t="s">
        <v>5723</v>
      </c>
    </row>
    <row r="5283">
      <c r="A5283" t="s">
        <v>5724</v>
      </c>
    </row>
    <row r="5284">
      <c r="A5284" t="s">
        <v>5725</v>
      </c>
    </row>
    <row r="5285">
      <c r="A5285" t="s">
        <v>5726</v>
      </c>
    </row>
    <row r="5286">
      <c r="A5286" s="222" t="s">
        <v>5727</v>
      </c>
    </row>
    <row r="5287">
      <c r="A5287" s="222" t="s">
        <v>5728</v>
      </c>
    </row>
    <row r="5288">
      <c r="A5288" s="222" t="s">
        <v>5729</v>
      </c>
    </row>
    <row r="5289">
      <c r="A5289" s="222" t="s">
        <v>5730</v>
      </c>
    </row>
    <row r="5290">
      <c r="A5290" t="s">
        <v>5731</v>
      </c>
    </row>
    <row r="5291">
      <c r="A5291" s="222" t="s">
        <v>5732</v>
      </c>
    </row>
    <row r="5292">
      <c r="A5292" s="222" t="s">
        <v>5733</v>
      </c>
    </row>
    <row r="5293">
      <c r="A5293" t="s">
        <v>5734</v>
      </c>
    </row>
    <row r="5294">
      <c r="A5294" s="222" t="s">
        <v>5735</v>
      </c>
    </row>
    <row r="5295">
      <c r="A5295" s="222" t="s">
        <v>5736</v>
      </c>
    </row>
    <row r="5296">
      <c r="A5296" s="222" t="s">
        <v>5737</v>
      </c>
    </row>
    <row r="5297">
      <c r="A5297" s="222" t="s">
        <v>5738</v>
      </c>
    </row>
    <row r="5298">
      <c r="A5298" s="222" t="s">
        <v>5739</v>
      </c>
    </row>
    <row r="5299">
      <c r="A5299" s="222" t="s">
        <v>5740</v>
      </c>
    </row>
    <row r="5300">
      <c r="A5300" s="222" t="s">
        <v>5741</v>
      </c>
    </row>
    <row r="5301">
      <c r="A5301" s="222" t="s">
        <v>5742</v>
      </c>
    </row>
    <row r="5302">
      <c r="A5302" s="222" t="s">
        <v>5743</v>
      </c>
    </row>
    <row r="5303">
      <c r="A5303" s="222" t="s">
        <v>5744</v>
      </c>
    </row>
    <row r="5304">
      <c r="A5304" s="222" t="s">
        <v>5745</v>
      </c>
    </row>
    <row r="5305">
      <c r="A5305" s="222" t="s">
        <v>5746</v>
      </c>
    </row>
    <row r="5306">
      <c r="A5306" t="s">
        <v>5747</v>
      </c>
    </row>
    <row r="5307">
      <c r="A5307" s="222" t="s">
        <v>5748</v>
      </c>
    </row>
    <row r="5308">
      <c r="A5308" s="222" t="s">
        <v>5749</v>
      </c>
    </row>
    <row r="5309">
      <c r="A5309" t="s">
        <v>5750</v>
      </c>
    </row>
    <row r="5310">
      <c r="A5310" s="222" t="s">
        <v>5751</v>
      </c>
    </row>
    <row r="5311">
      <c r="A5311" s="222" t="s">
        <v>5752</v>
      </c>
    </row>
    <row r="5312">
      <c r="A5312" t="s">
        <v>5753</v>
      </c>
    </row>
    <row r="5313">
      <c r="A5313" t="s">
        <v>5754</v>
      </c>
    </row>
    <row r="5314">
      <c r="A5314" t="s">
        <v>5755</v>
      </c>
    </row>
    <row r="5315">
      <c r="A5315" t="s">
        <v>5756</v>
      </c>
    </row>
    <row r="5316">
      <c r="A5316" t="s">
        <v>5757</v>
      </c>
    </row>
    <row r="5317">
      <c r="A5317" s="222" t="s">
        <v>5758</v>
      </c>
    </row>
    <row r="5318">
      <c r="A5318" s="222" t="s">
        <v>5759</v>
      </c>
    </row>
    <row r="5319">
      <c r="A5319" t="s">
        <v>5760</v>
      </c>
    </row>
    <row r="5320">
      <c r="A5320" s="222" t="s">
        <v>5761</v>
      </c>
    </row>
    <row r="5321">
      <c r="A5321" s="222" t="s">
        <v>5762</v>
      </c>
    </row>
    <row r="5322">
      <c r="A5322" s="222" t="s">
        <v>5763</v>
      </c>
    </row>
    <row r="5323">
      <c r="A5323" s="222" t="s">
        <v>5764</v>
      </c>
    </row>
    <row r="5324">
      <c r="A5324" t="s">
        <v>5765</v>
      </c>
    </row>
    <row r="5325">
      <c r="A5325" s="222" t="s">
        <v>5766</v>
      </c>
    </row>
    <row r="5326">
      <c r="A5326" s="222" t="s">
        <v>5767</v>
      </c>
    </row>
    <row r="5327">
      <c r="A5327" s="222" t="s">
        <v>5768</v>
      </c>
    </row>
    <row r="5328">
      <c r="A5328" s="222" t="s">
        <v>5769</v>
      </c>
    </row>
    <row r="5329">
      <c r="A5329" s="222" t="s">
        <v>5770</v>
      </c>
    </row>
    <row r="5330">
      <c r="A5330" s="222" t="s">
        <v>5771</v>
      </c>
    </row>
    <row r="5331">
      <c r="A5331" s="222" t="s">
        <v>5772</v>
      </c>
    </row>
    <row r="5332">
      <c r="A5332" t="s">
        <v>5773</v>
      </c>
    </row>
    <row r="5333">
      <c r="A5333" s="222" t="s">
        <v>5774</v>
      </c>
    </row>
    <row r="5334">
      <c r="A5334" s="222" t="s">
        <v>5775</v>
      </c>
    </row>
    <row r="5335">
      <c r="A5335" s="222" t="s">
        <v>5776</v>
      </c>
    </row>
    <row r="5336">
      <c r="A5336" s="222" t="s">
        <v>5777</v>
      </c>
    </row>
    <row r="5337">
      <c r="A5337" s="222" t="s">
        <v>5778</v>
      </c>
    </row>
    <row r="5338">
      <c r="A5338" s="222" t="s">
        <v>5779</v>
      </c>
    </row>
    <row r="5339">
      <c r="A5339" t="s">
        <v>5780</v>
      </c>
    </row>
    <row r="5340">
      <c r="A5340" t="s">
        <v>5781</v>
      </c>
    </row>
    <row r="5341">
      <c r="A5341" t="s">
        <v>5782</v>
      </c>
    </row>
    <row r="5342">
      <c r="A5342" t="s">
        <v>5783</v>
      </c>
    </row>
    <row r="5343">
      <c r="A5343" t="s">
        <v>5784</v>
      </c>
    </row>
    <row r="5344">
      <c r="A5344" t="s">
        <v>5785</v>
      </c>
    </row>
    <row r="5345">
      <c r="A5345" t="s">
        <v>5786</v>
      </c>
    </row>
    <row r="5346">
      <c r="A5346" t="s">
        <v>5787</v>
      </c>
    </row>
    <row r="5347">
      <c r="A5347" t="s">
        <v>5788</v>
      </c>
    </row>
    <row r="5348">
      <c r="A5348" t="s">
        <v>5789</v>
      </c>
    </row>
    <row r="5349">
      <c r="A5349" t="s">
        <v>5790</v>
      </c>
    </row>
    <row r="5350">
      <c r="A5350" t="s">
        <v>5791</v>
      </c>
    </row>
    <row r="5351">
      <c r="A5351" t="s">
        <v>111</v>
      </c>
    </row>
    <row r="5352">
      <c r="A5352" t="s">
        <v>5792</v>
      </c>
    </row>
    <row r="5353">
      <c r="A5353" t="s">
        <v>128</v>
      </c>
    </row>
    <row r="5354">
      <c r="A5354" t="s">
        <v>5793</v>
      </c>
    </row>
    <row r="5355">
      <c r="A5355" t="s">
        <v>5794</v>
      </c>
    </row>
    <row r="5356">
      <c r="A5356" t="s">
        <v>5795</v>
      </c>
    </row>
    <row r="5357">
      <c r="A5357" t="s">
        <v>5796</v>
      </c>
    </row>
    <row r="5358">
      <c r="A5358" t="s">
        <v>5797</v>
      </c>
    </row>
    <row r="5359">
      <c r="A5359" t="s">
        <v>5798</v>
      </c>
    </row>
    <row r="5360">
      <c r="A5360" t="s">
        <v>5799</v>
      </c>
    </row>
    <row r="5361">
      <c r="A5361" t="s">
        <v>5800</v>
      </c>
    </row>
    <row r="5362">
      <c r="A5362" t="s">
        <v>5801</v>
      </c>
    </row>
    <row r="5363">
      <c r="A5363" t="s">
        <v>5802</v>
      </c>
    </row>
    <row r="5364">
      <c r="A5364" t="s">
        <v>5803</v>
      </c>
    </row>
    <row r="5365">
      <c r="A5365" t="s">
        <v>5804</v>
      </c>
    </row>
    <row r="5366">
      <c r="A5366" t="s">
        <v>5805</v>
      </c>
    </row>
    <row r="5367">
      <c r="A5367" t="s">
        <v>5806</v>
      </c>
    </row>
    <row r="5368">
      <c r="A5368" t="s">
        <v>5807</v>
      </c>
    </row>
    <row r="5369">
      <c r="A5369" t="s">
        <v>5808</v>
      </c>
    </row>
    <row r="5370">
      <c r="A5370" t="s">
        <v>5809</v>
      </c>
    </row>
    <row r="5371">
      <c r="A5371" t="s">
        <v>5810</v>
      </c>
    </row>
    <row r="5372">
      <c r="A5372" t="s">
        <v>5811</v>
      </c>
    </row>
    <row r="5373">
      <c r="A5373" t="s">
        <v>5812</v>
      </c>
    </row>
    <row r="5374">
      <c r="A5374" t="s">
        <v>5813</v>
      </c>
    </row>
    <row r="5375">
      <c r="A5375" t="s">
        <v>5814</v>
      </c>
    </row>
    <row r="5376">
      <c r="A5376" t="s">
        <v>5815</v>
      </c>
    </row>
    <row r="5377">
      <c r="A5377" t="s">
        <v>5816</v>
      </c>
    </row>
    <row r="5378">
      <c r="A5378" t="s">
        <v>5817</v>
      </c>
    </row>
    <row r="5379">
      <c r="A5379" t="s">
        <v>5818</v>
      </c>
    </row>
    <row r="5380">
      <c r="A5380" t="s">
        <v>5819</v>
      </c>
    </row>
    <row r="5381">
      <c r="A5381" t="s">
        <v>5820</v>
      </c>
    </row>
    <row r="5382">
      <c r="A5382" t="s">
        <v>5821</v>
      </c>
    </row>
    <row r="5383">
      <c r="A5383" t="s">
        <v>5822</v>
      </c>
    </row>
    <row r="5384">
      <c r="A5384" t="s">
        <v>5823</v>
      </c>
    </row>
    <row r="5385">
      <c r="A5385" t="s">
        <v>5824</v>
      </c>
    </row>
    <row r="5386">
      <c r="A5386" t="s">
        <v>5825</v>
      </c>
    </row>
    <row r="5387">
      <c r="A5387" t="s">
        <v>5826</v>
      </c>
    </row>
    <row r="5388">
      <c r="A5388" t="s">
        <v>5827</v>
      </c>
    </row>
    <row r="5389">
      <c r="A5389" t="s">
        <v>5828</v>
      </c>
    </row>
    <row r="5390">
      <c r="A5390" t="s">
        <v>5829</v>
      </c>
    </row>
    <row r="5391">
      <c r="A5391" t="s">
        <v>5830</v>
      </c>
    </row>
    <row r="5392">
      <c r="A5392" t="s">
        <v>5831</v>
      </c>
    </row>
    <row r="5393">
      <c r="A5393" t="s">
        <v>5832</v>
      </c>
    </row>
    <row r="5394">
      <c r="A5394" t="s">
        <v>138</v>
      </c>
    </row>
    <row r="5395">
      <c r="A5395" t="s">
        <v>5833</v>
      </c>
    </row>
    <row r="5396">
      <c r="A5396" t="s">
        <v>5834</v>
      </c>
    </row>
    <row r="5397">
      <c r="A5397" t="s">
        <v>5835</v>
      </c>
    </row>
    <row r="5398">
      <c r="A5398" t="s">
        <v>5836</v>
      </c>
    </row>
    <row r="5399">
      <c r="A5399" t="s">
        <v>5837</v>
      </c>
    </row>
    <row r="5400">
      <c r="A5400" t="s">
        <v>5838</v>
      </c>
    </row>
    <row r="5401">
      <c r="A5401" t="s">
        <v>5839</v>
      </c>
    </row>
    <row r="5402">
      <c r="A5402" t="s">
        <v>5840</v>
      </c>
    </row>
    <row r="5403">
      <c r="A5403" t="s">
        <v>5841</v>
      </c>
    </row>
    <row r="5404">
      <c r="A5404" t="s">
        <v>5842</v>
      </c>
    </row>
    <row r="5405">
      <c r="A5405" t="s">
        <v>5843</v>
      </c>
    </row>
    <row r="5406">
      <c r="A5406" t="s">
        <v>5844</v>
      </c>
    </row>
    <row r="5407">
      <c r="A5407" t="s">
        <v>5845</v>
      </c>
    </row>
    <row r="5408">
      <c r="A5408" t="s">
        <v>5846</v>
      </c>
    </row>
    <row r="5409">
      <c r="A5409" t="s">
        <v>5847</v>
      </c>
    </row>
    <row r="5410">
      <c r="A5410" t="s">
        <v>5848</v>
      </c>
    </row>
    <row r="5411">
      <c r="A5411" t="s">
        <v>5849</v>
      </c>
    </row>
    <row r="5412">
      <c r="A5412" t="s">
        <v>5850</v>
      </c>
    </row>
    <row r="5413">
      <c r="A5413" t="s">
        <v>5851</v>
      </c>
    </row>
    <row r="5414">
      <c r="A5414" t="s">
        <v>5852</v>
      </c>
    </row>
    <row r="5415">
      <c r="A5415" t="s">
        <v>5853</v>
      </c>
    </row>
    <row r="5416">
      <c r="A5416" t="s">
        <v>5854</v>
      </c>
    </row>
    <row r="5417">
      <c r="A5417" t="s">
        <v>5855</v>
      </c>
    </row>
    <row r="5418">
      <c r="A5418" t="s">
        <v>5856</v>
      </c>
    </row>
    <row r="5419">
      <c r="A5419" t="s">
        <v>5857</v>
      </c>
    </row>
    <row r="5420">
      <c r="A5420" t="s">
        <v>5858</v>
      </c>
    </row>
    <row r="5421">
      <c r="A5421" t="s">
        <v>5859</v>
      </c>
    </row>
    <row r="5422">
      <c r="A5422" t="s">
        <v>5860</v>
      </c>
    </row>
    <row r="5423">
      <c r="A5423" t="s">
        <v>5861</v>
      </c>
    </row>
    <row r="5424">
      <c r="A5424" t="s">
        <v>5862</v>
      </c>
    </row>
    <row r="5425">
      <c r="A5425" t="s">
        <v>5863</v>
      </c>
    </row>
    <row r="5426">
      <c r="A5426" t="s">
        <v>5864</v>
      </c>
    </row>
    <row r="5427">
      <c r="A5427" t="s">
        <v>5865</v>
      </c>
    </row>
    <row r="5428">
      <c r="A5428" t="s">
        <v>5866</v>
      </c>
    </row>
    <row r="5429">
      <c r="A5429" t="s">
        <v>5867</v>
      </c>
    </row>
    <row r="5430">
      <c r="A5430" t="s">
        <v>5868</v>
      </c>
    </row>
    <row r="5431">
      <c r="A5431" t="s">
        <v>5869</v>
      </c>
    </row>
    <row r="5432">
      <c r="A5432" t="s">
        <v>5870</v>
      </c>
    </row>
    <row r="5433">
      <c r="A5433" t="s">
        <v>5871</v>
      </c>
    </row>
    <row r="5434">
      <c r="A5434" t="s">
        <v>5872</v>
      </c>
    </row>
    <row r="5435">
      <c r="A5435" t="s">
        <v>5873</v>
      </c>
    </row>
    <row r="5436">
      <c r="A5436" t="s">
        <v>5874</v>
      </c>
    </row>
    <row r="5437">
      <c r="A5437" t="s">
        <v>5875</v>
      </c>
    </row>
    <row r="5438">
      <c r="A5438" t="s">
        <v>5876</v>
      </c>
    </row>
    <row r="5439">
      <c r="A5439" t="s">
        <v>5877</v>
      </c>
    </row>
    <row r="5440">
      <c r="A5440" t="s">
        <v>5878</v>
      </c>
    </row>
    <row r="5441">
      <c r="A5441" t="s">
        <v>5879</v>
      </c>
    </row>
    <row r="5442">
      <c r="A5442" t="s">
        <v>5880</v>
      </c>
    </row>
    <row r="5443">
      <c r="A5443" t="s">
        <v>5881</v>
      </c>
    </row>
    <row r="5444">
      <c r="A5444" t="s">
        <v>5882</v>
      </c>
    </row>
    <row r="5445">
      <c r="A5445" t="s">
        <v>5883</v>
      </c>
    </row>
    <row r="5446">
      <c r="A5446" t="s">
        <v>5884</v>
      </c>
    </row>
    <row r="5447">
      <c r="A5447" t="s">
        <v>5885</v>
      </c>
    </row>
    <row r="5448">
      <c r="A5448" t="s">
        <v>5886</v>
      </c>
    </row>
    <row r="5449">
      <c r="A5449" t="s">
        <v>5887</v>
      </c>
    </row>
    <row r="5450">
      <c r="A5450" t="s">
        <v>5888</v>
      </c>
    </row>
    <row r="5451">
      <c r="A5451" t="s">
        <v>5889</v>
      </c>
    </row>
    <row r="5452">
      <c r="A5452" t="s">
        <v>5890</v>
      </c>
    </row>
    <row r="5453">
      <c r="A5453" t="s">
        <v>5891</v>
      </c>
    </row>
    <row r="5454">
      <c r="A5454" t="s">
        <v>5892</v>
      </c>
    </row>
    <row r="5455">
      <c r="A5455" t="s">
        <v>5893</v>
      </c>
    </row>
    <row r="5456">
      <c r="A5456" t="s">
        <v>5894</v>
      </c>
    </row>
    <row r="5457">
      <c r="A5457" t="s">
        <v>130</v>
      </c>
    </row>
    <row r="5458">
      <c r="A5458" t="s">
        <v>5895</v>
      </c>
    </row>
    <row r="5459">
      <c r="A5459" t="s">
        <v>5896</v>
      </c>
    </row>
    <row r="5460">
      <c r="A5460" t="s">
        <v>5897</v>
      </c>
    </row>
    <row r="5461">
      <c r="A5461" t="s">
        <v>5898</v>
      </c>
    </row>
    <row r="5462">
      <c r="A5462" t="s">
        <v>5899</v>
      </c>
    </row>
    <row r="5463">
      <c r="A5463" t="s">
        <v>5900</v>
      </c>
    </row>
    <row r="5464">
      <c r="A5464" t="s">
        <v>5901</v>
      </c>
    </row>
    <row r="5465">
      <c r="A5465" t="s">
        <v>5902</v>
      </c>
    </row>
    <row r="5466">
      <c r="A5466" t="s">
        <v>132</v>
      </c>
    </row>
    <row r="5467">
      <c r="A5467" t="s">
        <v>5903</v>
      </c>
    </row>
    <row r="5468">
      <c r="A5468" t="s">
        <v>5904</v>
      </c>
    </row>
    <row r="5469">
      <c r="A5469" t="s">
        <v>5905</v>
      </c>
    </row>
    <row r="5470">
      <c r="A5470" t="s">
        <v>5906</v>
      </c>
    </row>
    <row r="5471">
      <c r="A5471" t="s">
        <v>5907</v>
      </c>
    </row>
    <row r="5472">
      <c r="A5472" t="s">
        <v>5908</v>
      </c>
    </row>
    <row r="5473">
      <c r="A5473" t="s">
        <v>5909</v>
      </c>
    </row>
    <row r="5474">
      <c r="A5474" t="s">
        <v>5910</v>
      </c>
    </row>
    <row r="5475">
      <c r="A5475" t="s">
        <v>5911</v>
      </c>
    </row>
    <row r="5476">
      <c r="A5476" t="s">
        <v>5912</v>
      </c>
    </row>
    <row r="5477">
      <c r="A5477" t="s">
        <v>5913</v>
      </c>
    </row>
    <row r="5478">
      <c r="A5478" s="222" t="s">
        <v>5914</v>
      </c>
    </row>
    <row r="5479">
      <c r="A5479" s="222" t="s">
        <v>5914</v>
      </c>
    </row>
    <row r="5480">
      <c r="A5480" s="222" t="s">
        <v>5915</v>
      </c>
    </row>
    <row r="5481">
      <c r="A5481" s="222" t="s">
        <v>5915</v>
      </c>
    </row>
    <row r="5482">
      <c r="A5482" t="s">
        <v>5916</v>
      </c>
    </row>
    <row r="5483">
      <c r="A5483" s="222" t="s">
        <v>5917</v>
      </c>
    </row>
    <row r="5484">
      <c r="A5484" s="222" t="s">
        <v>5918</v>
      </c>
    </row>
    <row r="5485">
      <c r="A5485" t="s">
        <v>5919</v>
      </c>
    </row>
    <row r="5486">
      <c r="A5486" t="s">
        <v>5920</v>
      </c>
    </row>
    <row r="5487">
      <c r="A5487" t="s">
        <v>5921</v>
      </c>
    </row>
    <row r="5488">
      <c r="A5488" t="s">
        <v>5922</v>
      </c>
    </row>
    <row r="5489">
      <c r="A5489" t="s">
        <v>5923</v>
      </c>
    </row>
    <row r="5490">
      <c r="A5490" t="s">
        <v>5924</v>
      </c>
    </row>
    <row r="5491">
      <c r="A5491" t="s">
        <v>5925</v>
      </c>
    </row>
    <row r="5492">
      <c r="A5492" t="s">
        <v>5926</v>
      </c>
    </row>
    <row r="5493">
      <c r="A5493" t="s">
        <v>5927</v>
      </c>
    </row>
    <row r="5494">
      <c r="A5494" t="s">
        <v>199</v>
      </c>
    </row>
    <row r="5495">
      <c r="A5495" t="s">
        <v>5928</v>
      </c>
    </row>
    <row r="5496">
      <c r="A5496" t="s">
        <v>5929</v>
      </c>
    </row>
    <row r="5497">
      <c r="A5497" t="s">
        <v>5930</v>
      </c>
    </row>
    <row r="5498">
      <c r="A5498" t="s">
        <v>5931</v>
      </c>
    </row>
    <row r="5499">
      <c r="A5499" t="s">
        <v>5932</v>
      </c>
    </row>
    <row r="5500">
      <c r="A5500" t="s">
        <v>5933</v>
      </c>
    </row>
    <row r="5501">
      <c r="A5501" t="s">
        <v>5934</v>
      </c>
    </row>
    <row r="5502">
      <c r="A5502" t="s">
        <v>5935</v>
      </c>
    </row>
    <row r="5503">
      <c r="A5503" t="s">
        <v>5936</v>
      </c>
    </row>
    <row r="5504">
      <c r="A5504" t="s">
        <v>5937</v>
      </c>
    </row>
    <row r="5505">
      <c r="A5505" t="s">
        <v>5938</v>
      </c>
    </row>
    <row r="5506">
      <c r="A5506" t="s">
        <v>5939</v>
      </c>
    </row>
    <row r="5507">
      <c r="A5507" t="s">
        <v>5940</v>
      </c>
    </row>
    <row r="5508">
      <c r="A5508" t="s">
        <v>5941</v>
      </c>
    </row>
    <row r="5509">
      <c r="A5509" t="s">
        <v>5942</v>
      </c>
    </row>
    <row r="5510">
      <c r="A5510" t="s">
        <v>5943</v>
      </c>
    </row>
    <row r="5511">
      <c r="A5511" t="s">
        <v>5944</v>
      </c>
    </row>
    <row r="5512">
      <c r="A5512" t="s">
        <v>5945</v>
      </c>
    </row>
    <row r="5513">
      <c r="A5513" t="s">
        <v>5946</v>
      </c>
    </row>
    <row r="5514">
      <c r="A5514" t="s">
        <v>5947</v>
      </c>
    </row>
    <row r="5515">
      <c r="A5515" t="s">
        <v>5948</v>
      </c>
    </row>
    <row r="5516">
      <c r="A5516" t="s">
        <v>5949</v>
      </c>
    </row>
    <row r="5517">
      <c r="A5517" t="s">
        <v>5950</v>
      </c>
    </row>
    <row r="5518">
      <c r="A5518" t="s">
        <v>5951</v>
      </c>
    </row>
    <row r="5519">
      <c r="A5519" t="s">
        <v>5952</v>
      </c>
    </row>
    <row r="5520">
      <c r="A5520" t="s">
        <v>5953</v>
      </c>
    </row>
    <row r="5521">
      <c r="A5521" t="s">
        <v>5954</v>
      </c>
    </row>
    <row r="5522">
      <c r="A5522" t="s">
        <v>114</v>
      </c>
    </row>
    <row r="5523">
      <c r="A5523" t="s">
        <v>5955</v>
      </c>
    </row>
    <row r="5524">
      <c r="A5524" t="s">
        <v>5956</v>
      </c>
    </row>
    <row r="5525">
      <c r="A5525" t="s">
        <v>5957</v>
      </c>
    </row>
    <row r="5526">
      <c r="A5526" t="s">
        <v>5958</v>
      </c>
    </row>
    <row r="5527">
      <c r="A5527" t="s">
        <v>5959</v>
      </c>
    </row>
    <row r="5528">
      <c r="A5528" t="s">
        <v>5960</v>
      </c>
    </row>
    <row r="5529">
      <c r="A5529" t="s">
        <v>5961</v>
      </c>
    </row>
    <row r="5530">
      <c r="A5530" t="s">
        <v>5962</v>
      </c>
    </row>
    <row r="5531">
      <c r="A5531" t="s">
        <v>5963</v>
      </c>
    </row>
    <row r="5532">
      <c r="A5532" t="s">
        <v>5964</v>
      </c>
    </row>
    <row r="5533">
      <c r="A5533" t="s">
        <v>5965</v>
      </c>
    </row>
    <row r="5534">
      <c r="A5534" t="s">
        <v>5966</v>
      </c>
    </row>
    <row r="5535">
      <c r="A5535" t="s">
        <v>5967</v>
      </c>
    </row>
    <row r="5536">
      <c r="A5536" t="s">
        <v>5968</v>
      </c>
    </row>
    <row r="5537">
      <c r="A5537" t="s">
        <v>5969</v>
      </c>
    </row>
    <row r="5538">
      <c r="A5538" t="s">
        <v>5970</v>
      </c>
    </row>
    <row r="5539">
      <c r="A5539" t="s">
        <v>5971</v>
      </c>
    </row>
    <row r="5540">
      <c r="A5540" t="s">
        <v>5972</v>
      </c>
    </row>
    <row r="5541">
      <c r="A5541" t="s">
        <v>5973</v>
      </c>
    </row>
    <row r="5542">
      <c r="A5542" t="s">
        <v>5974</v>
      </c>
    </row>
    <row r="5543">
      <c r="A5543" t="s">
        <v>5975</v>
      </c>
    </row>
    <row r="5544">
      <c r="A5544" t="s">
        <v>5976</v>
      </c>
    </row>
    <row r="5545">
      <c r="A5545" t="s">
        <v>5977</v>
      </c>
    </row>
    <row r="5546">
      <c r="A5546" t="s">
        <v>5978</v>
      </c>
    </row>
    <row r="5547">
      <c r="A5547" t="s">
        <v>5979</v>
      </c>
    </row>
    <row r="5548">
      <c r="A5548" t="s">
        <v>5980</v>
      </c>
    </row>
    <row r="5549">
      <c r="A5549" t="s">
        <v>5981</v>
      </c>
    </row>
    <row r="5550">
      <c r="A5550" t="s">
        <v>5982</v>
      </c>
    </row>
    <row r="5551">
      <c r="A5551" t="s">
        <v>5983</v>
      </c>
    </row>
    <row r="5552">
      <c r="A5552" t="s">
        <v>5984</v>
      </c>
    </row>
    <row r="5553">
      <c r="A5553" t="s">
        <v>5985</v>
      </c>
    </row>
    <row r="5554">
      <c r="A5554" t="s">
        <v>5986</v>
      </c>
    </row>
    <row r="5555">
      <c r="A5555" t="s">
        <v>5987</v>
      </c>
    </row>
    <row r="5556">
      <c r="A5556" t="s">
        <v>5988</v>
      </c>
    </row>
    <row r="5557">
      <c r="A5557" t="s">
        <v>5989</v>
      </c>
    </row>
    <row r="5558">
      <c r="A5558" t="s">
        <v>5990</v>
      </c>
    </row>
    <row r="5559">
      <c r="A5559" t="s">
        <v>5991</v>
      </c>
    </row>
    <row r="5560">
      <c r="A5560" t="s">
        <v>5992</v>
      </c>
    </row>
    <row r="5561">
      <c r="A5561" t="s">
        <v>5993</v>
      </c>
    </row>
    <row r="5562">
      <c r="A5562" t="s">
        <v>5994</v>
      </c>
    </row>
    <row r="5563">
      <c r="A5563" t="s">
        <v>5995</v>
      </c>
    </row>
    <row r="5564">
      <c r="A5564" t="s">
        <v>5996</v>
      </c>
    </row>
    <row r="5565">
      <c r="A5565" t="s">
        <v>5997</v>
      </c>
    </row>
    <row r="5566">
      <c r="A5566" t="s">
        <v>5998</v>
      </c>
    </row>
    <row r="5567">
      <c r="A5567" t="s">
        <v>5999</v>
      </c>
    </row>
    <row r="5568">
      <c r="A5568" t="s">
        <v>6000</v>
      </c>
    </row>
    <row r="5569">
      <c r="A5569" t="s">
        <v>6001</v>
      </c>
    </row>
    <row r="5570">
      <c r="A5570" t="s">
        <v>6002</v>
      </c>
    </row>
    <row r="5571">
      <c r="A5571" t="s">
        <v>6003</v>
      </c>
    </row>
    <row r="5572">
      <c r="A5572" t="s">
        <v>6004</v>
      </c>
    </row>
    <row r="5573">
      <c r="A5573" t="s">
        <v>6005</v>
      </c>
    </row>
    <row r="5574">
      <c r="A5574" t="s">
        <v>6006</v>
      </c>
    </row>
    <row r="5575">
      <c r="A5575" t="s">
        <v>6007</v>
      </c>
    </row>
    <row r="5576">
      <c r="A5576" t="s">
        <v>6008</v>
      </c>
    </row>
    <row r="5577">
      <c r="A5577" t="s">
        <v>6009</v>
      </c>
    </row>
    <row r="5578">
      <c r="A5578" t="s">
        <v>6010</v>
      </c>
    </row>
    <row r="5579">
      <c r="A5579" t="s">
        <v>6011</v>
      </c>
    </row>
    <row r="5580">
      <c r="A5580" t="s">
        <v>6012</v>
      </c>
    </row>
    <row r="5581">
      <c r="A5581" t="s">
        <v>6013</v>
      </c>
    </row>
    <row r="5582">
      <c r="A5582" t="s">
        <v>6014</v>
      </c>
    </row>
    <row r="5583">
      <c r="A5583" t="s">
        <v>6015</v>
      </c>
    </row>
    <row r="5584">
      <c r="A5584" t="s">
        <v>6016</v>
      </c>
    </row>
    <row r="5585">
      <c r="A5585" t="s">
        <v>6017</v>
      </c>
    </row>
    <row r="5586">
      <c r="A5586" t="s">
        <v>6018</v>
      </c>
    </row>
    <row r="5587">
      <c r="A5587" t="s">
        <v>6019</v>
      </c>
    </row>
    <row r="5588">
      <c r="A5588" t="s">
        <v>6020</v>
      </c>
    </row>
    <row r="5589">
      <c r="A5589" t="s">
        <v>6021</v>
      </c>
    </row>
    <row r="5590">
      <c r="A5590" t="s">
        <v>134</v>
      </c>
    </row>
    <row r="5591">
      <c r="A5591" t="s">
        <v>6022</v>
      </c>
    </row>
    <row r="5592">
      <c r="A5592" t="s">
        <v>6023</v>
      </c>
    </row>
    <row r="5593">
      <c r="A5593" t="s">
        <v>6024</v>
      </c>
    </row>
    <row r="5594">
      <c r="A5594" t="s">
        <v>6025</v>
      </c>
    </row>
    <row r="5595">
      <c r="A5595" t="s">
        <v>6026</v>
      </c>
    </row>
    <row r="5596">
      <c r="A5596" t="s">
        <v>6027</v>
      </c>
    </row>
    <row r="5597">
      <c r="A5597" t="s">
        <v>6028</v>
      </c>
    </row>
    <row r="5598">
      <c r="A5598" t="s">
        <v>6029</v>
      </c>
    </row>
    <row r="5599">
      <c r="A5599" t="s">
        <v>6030</v>
      </c>
    </row>
    <row r="5600">
      <c r="A5600" t="s">
        <v>6031</v>
      </c>
    </row>
    <row r="5601">
      <c r="A5601" t="s">
        <v>6032</v>
      </c>
    </row>
    <row r="5602">
      <c r="A5602" t="s">
        <v>6033</v>
      </c>
    </row>
    <row r="5603">
      <c r="A5603" t="s">
        <v>6034</v>
      </c>
    </row>
    <row r="5604">
      <c r="A5604" t="s">
        <v>6035</v>
      </c>
    </row>
    <row r="5605">
      <c r="A5605" t="s">
        <v>6036</v>
      </c>
    </row>
    <row r="5606">
      <c r="A5606" t="s">
        <v>6037</v>
      </c>
    </row>
    <row r="5607">
      <c r="A5607" t="s">
        <v>6038</v>
      </c>
    </row>
    <row r="5608">
      <c r="A5608" t="s">
        <v>6039</v>
      </c>
    </row>
    <row r="5609">
      <c r="A5609" t="s">
        <v>6040</v>
      </c>
    </row>
    <row r="5610">
      <c r="A5610" t="s">
        <v>6041</v>
      </c>
    </row>
    <row r="5611">
      <c r="A5611" t="s">
        <v>6042</v>
      </c>
    </row>
    <row r="5612">
      <c r="A5612" t="s">
        <v>6043</v>
      </c>
    </row>
    <row r="5613">
      <c r="A5613" t="s">
        <v>6044</v>
      </c>
    </row>
    <row r="5614">
      <c r="A5614" t="s">
        <v>6045</v>
      </c>
    </row>
    <row r="5615">
      <c r="A5615" t="s">
        <v>6046</v>
      </c>
    </row>
    <row r="5616">
      <c r="A5616" t="s">
        <v>6047</v>
      </c>
    </row>
    <row r="5617">
      <c r="A5617" t="s">
        <v>6048</v>
      </c>
    </row>
    <row r="5618">
      <c r="A5618" t="s">
        <v>6049</v>
      </c>
    </row>
    <row r="5619">
      <c r="A5619" t="s">
        <v>6050</v>
      </c>
    </row>
    <row r="5620">
      <c r="A5620" t="s">
        <v>6051</v>
      </c>
    </row>
    <row r="5621">
      <c r="A5621" t="s">
        <v>6052</v>
      </c>
    </row>
    <row r="5622">
      <c r="A5622" t="s">
        <v>6053</v>
      </c>
    </row>
    <row r="5623">
      <c r="A5623" t="s">
        <v>6054</v>
      </c>
    </row>
    <row r="5624">
      <c r="A5624" t="s">
        <v>6055</v>
      </c>
    </row>
    <row r="5625">
      <c r="A5625" t="s">
        <v>6056</v>
      </c>
    </row>
    <row r="5626">
      <c r="A5626" t="s">
        <v>6057</v>
      </c>
    </row>
    <row r="5627">
      <c r="A5627" t="s">
        <v>6058</v>
      </c>
    </row>
    <row r="5628">
      <c r="A5628" t="s">
        <v>6059</v>
      </c>
    </row>
    <row r="5629">
      <c r="A5629" t="s">
        <v>6060</v>
      </c>
    </row>
    <row r="5630">
      <c r="A5630" t="s">
        <v>6061</v>
      </c>
    </row>
    <row r="5631">
      <c r="A5631" t="s">
        <v>6062</v>
      </c>
    </row>
    <row r="5632">
      <c r="A5632" t="s">
        <v>6063</v>
      </c>
    </row>
    <row r="5633">
      <c r="A5633" t="s">
        <v>6064</v>
      </c>
    </row>
    <row r="5634">
      <c r="A5634" t="s">
        <v>6065</v>
      </c>
    </row>
    <row r="5635">
      <c r="A5635" t="s">
        <v>6066</v>
      </c>
    </row>
    <row r="5636">
      <c r="A5636" t="s">
        <v>6067</v>
      </c>
    </row>
    <row r="5637">
      <c r="A5637" t="s">
        <v>6068</v>
      </c>
    </row>
    <row r="5638">
      <c r="A5638" t="s">
        <v>6069</v>
      </c>
    </row>
    <row r="5639">
      <c r="A5639" t="s">
        <v>6070</v>
      </c>
    </row>
    <row r="5640">
      <c r="A5640" t="s">
        <v>6071</v>
      </c>
    </row>
    <row r="5641">
      <c r="A5641" t="s">
        <v>6072</v>
      </c>
    </row>
    <row r="5642">
      <c r="A5642" t="s">
        <v>6073</v>
      </c>
    </row>
    <row r="5643">
      <c r="A5643" t="s">
        <v>6074</v>
      </c>
    </row>
    <row r="5644">
      <c r="A5644" t="s">
        <v>6075</v>
      </c>
    </row>
    <row r="5645">
      <c r="A5645" t="s">
        <v>6076</v>
      </c>
    </row>
    <row r="5646">
      <c r="A5646" t="s">
        <v>6077</v>
      </c>
    </row>
    <row r="5647">
      <c r="A5647" t="s">
        <v>6078</v>
      </c>
    </row>
    <row r="5648">
      <c r="A5648" t="s">
        <v>6079</v>
      </c>
    </row>
    <row r="5649">
      <c r="A5649" t="s">
        <v>6080</v>
      </c>
    </row>
    <row r="5650">
      <c r="A5650" t="s">
        <v>6081</v>
      </c>
    </row>
    <row r="5651">
      <c r="A5651" t="s">
        <v>6082</v>
      </c>
    </row>
    <row r="5652">
      <c r="A5652" t="s">
        <v>6083</v>
      </c>
    </row>
    <row r="5653">
      <c r="A5653" t="s">
        <v>6084</v>
      </c>
    </row>
    <row r="5654">
      <c r="A5654" t="s">
        <v>6085</v>
      </c>
    </row>
    <row r="5655">
      <c r="A5655" t="s">
        <v>6086</v>
      </c>
    </row>
    <row r="5656">
      <c r="A5656" t="s">
        <v>6087</v>
      </c>
    </row>
    <row r="5657">
      <c r="A5657" t="s">
        <v>6088</v>
      </c>
    </row>
    <row r="5658">
      <c r="A5658" t="s">
        <v>6089</v>
      </c>
    </row>
    <row r="5659">
      <c r="A5659" t="s">
        <v>6090</v>
      </c>
    </row>
    <row r="5660">
      <c r="A5660" t="s">
        <v>6091</v>
      </c>
    </row>
    <row r="5661">
      <c r="A5661" t="s">
        <v>6092</v>
      </c>
    </row>
    <row r="5662">
      <c r="A5662" t="s">
        <v>6093</v>
      </c>
    </row>
    <row r="5663">
      <c r="A5663" t="s">
        <v>6094</v>
      </c>
    </row>
    <row r="5664">
      <c r="A5664" t="s">
        <v>6095</v>
      </c>
    </row>
    <row r="5665">
      <c r="A5665" t="s">
        <v>6096</v>
      </c>
    </row>
    <row r="5666">
      <c r="A5666" t="s">
        <v>6097</v>
      </c>
    </row>
    <row r="5667">
      <c r="A5667" t="s">
        <v>6098</v>
      </c>
    </row>
    <row r="5668">
      <c r="A5668" t="s">
        <v>6099</v>
      </c>
    </row>
    <row r="5669">
      <c r="A5669" t="s">
        <v>6100</v>
      </c>
    </row>
    <row r="5670">
      <c r="A5670" t="s">
        <v>6101</v>
      </c>
    </row>
    <row r="5671">
      <c r="A5671" t="s">
        <v>6102</v>
      </c>
    </row>
    <row r="5672">
      <c r="A5672" t="s">
        <v>6103</v>
      </c>
    </row>
    <row r="5673">
      <c r="A5673" t="s">
        <v>6104</v>
      </c>
    </row>
    <row r="5674">
      <c r="A5674" t="s">
        <v>6105</v>
      </c>
    </row>
    <row r="5675">
      <c r="A5675" t="s">
        <v>6106</v>
      </c>
    </row>
    <row r="5676">
      <c r="A5676" t="s">
        <v>6107</v>
      </c>
    </row>
    <row r="5677">
      <c r="A5677" t="s">
        <v>6108</v>
      </c>
    </row>
    <row r="5678">
      <c r="A5678" t="s">
        <v>6109</v>
      </c>
    </row>
    <row r="5679">
      <c r="A5679" t="s">
        <v>6110</v>
      </c>
    </row>
    <row r="5680">
      <c r="A5680" t="s">
        <v>6111</v>
      </c>
    </row>
    <row r="5681">
      <c r="A5681" t="s">
        <v>6112</v>
      </c>
    </row>
    <row r="5682">
      <c r="A5682" t="s">
        <v>6113</v>
      </c>
    </row>
    <row r="5683">
      <c r="A5683" t="s">
        <v>6114</v>
      </c>
    </row>
    <row r="5684">
      <c r="A5684" t="s">
        <v>6115</v>
      </c>
    </row>
    <row r="5685">
      <c r="A5685" t="s">
        <v>6116</v>
      </c>
    </row>
    <row r="5686">
      <c r="A5686" t="s">
        <v>6117</v>
      </c>
    </row>
    <row r="5687">
      <c r="A5687" t="s">
        <v>6118</v>
      </c>
    </row>
    <row r="5688">
      <c r="A5688" t="s">
        <v>6119</v>
      </c>
    </row>
    <row r="5689">
      <c r="A5689" t="s">
        <v>6120</v>
      </c>
    </row>
    <row r="5690">
      <c r="A5690" t="s">
        <v>6121</v>
      </c>
    </row>
    <row r="5691">
      <c r="A5691" t="s">
        <v>6122</v>
      </c>
    </row>
    <row r="5692">
      <c r="A5692" t="s">
        <v>6123</v>
      </c>
    </row>
    <row r="5693">
      <c r="A5693" t="s">
        <v>6124</v>
      </c>
    </row>
    <row r="5694">
      <c r="A5694" t="s">
        <v>6125</v>
      </c>
    </row>
    <row r="5695">
      <c r="A5695" t="s">
        <v>6126</v>
      </c>
    </row>
    <row r="5696">
      <c r="A5696" t="s">
        <v>6127</v>
      </c>
    </row>
    <row r="5697">
      <c r="A5697" t="s">
        <v>6128</v>
      </c>
    </row>
    <row r="5698">
      <c r="A5698" t="s">
        <v>6129</v>
      </c>
    </row>
    <row r="5699">
      <c r="A5699" t="s">
        <v>6130</v>
      </c>
    </row>
    <row r="5700">
      <c r="A5700" t="s">
        <v>6131</v>
      </c>
    </row>
    <row r="5701">
      <c r="A5701" t="s">
        <v>6132</v>
      </c>
    </row>
    <row r="5702">
      <c r="A5702" t="s">
        <v>6133</v>
      </c>
    </row>
    <row r="5703">
      <c r="A5703" t="s">
        <v>6134</v>
      </c>
    </row>
    <row r="5704">
      <c r="A5704" t="s">
        <v>6135</v>
      </c>
    </row>
    <row r="5705">
      <c r="A5705" t="s">
        <v>6136</v>
      </c>
    </row>
    <row r="5706">
      <c r="A5706" t="s">
        <v>6137</v>
      </c>
    </row>
    <row r="5707">
      <c r="A5707" t="s">
        <v>6138</v>
      </c>
    </row>
    <row r="5708">
      <c r="A5708" t="s">
        <v>6139</v>
      </c>
    </row>
    <row r="5709">
      <c r="A5709" t="s">
        <v>6140</v>
      </c>
    </row>
    <row r="5710">
      <c r="A5710" t="s">
        <v>6141</v>
      </c>
    </row>
    <row r="5711">
      <c r="A5711" t="s">
        <v>6142</v>
      </c>
    </row>
    <row r="5712">
      <c r="A5712" t="s">
        <v>6143</v>
      </c>
    </row>
    <row r="5713">
      <c r="A5713" t="s">
        <v>6144</v>
      </c>
    </row>
    <row r="5714">
      <c r="A5714" t="s">
        <v>6145</v>
      </c>
    </row>
    <row r="5715">
      <c r="A5715" t="s">
        <v>6146</v>
      </c>
    </row>
    <row r="5716">
      <c r="A5716" t="s">
        <v>6147</v>
      </c>
    </row>
    <row r="5717">
      <c r="A5717" t="s">
        <v>6148</v>
      </c>
    </row>
    <row r="5718">
      <c r="A5718" t="s">
        <v>6149</v>
      </c>
    </row>
    <row r="5719">
      <c r="A5719" t="s">
        <v>6150</v>
      </c>
    </row>
    <row r="5720">
      <c r="A5720" t="s">
        <v>6151</v>
      </c>
    </row>
    <row r="5721">
      <c r="A5721" t="s">
        <v>6152</v>
      </c>
    </row>
    <row r="5722">
      <c r="A5722" t="s">
        <v>6153</v>
      </c>
    </row>
    <row r="5723">
      <c r="A5723" t="s">
        <v>6154</v>
      </c>
    </row>
    <row r="5724">
      <c r="A5724" t="s">
        <v>6155</v>
      </c>
    </row>
    <row r="5725">
      <c r="A5725" t="s">
        <v>6156</v>
      </c>
    </row>
    <row r="5726">
      <c r="A5726" t="s">
        <v>6157</v>
      </c>
    </row>
    <row r="5727">
      <c r="A5727" t="s">
        <v>6158</v>
      </c>
    </row>
    <row r="5728">
      <c r="A5728" t="s">
        <v>6159</v>
      </c>
    </row>
    <row r="5729">
      <c r="A5729" t="s">
        <v>6160</v>
      </c>
    </row>
    <row r="5730">
      <c r="A5730" t="s">
        <v>6161</v>
      </c>
    </row>
    <row r="5731">
      <c r="A5731" t="s">
        <v>6162</v>
      </c>
    </row>
    <row r="5732">
      <c r="A5732" t="s">
        <v>6163</v>
      </c>
    </row>
    <row r="5733">
      <c r="A5733" t="s">
        <v>6164</v>
      </c>
    </row>
    <row r="5734">
      <c r="A5734" t="s">
        <v>6165</v>
      </c>
    </row>
    <row r="5735">
      <c r="A5735" t="s">
        <v>6166</v>
      </c>
    </row>
    <row r="5736">
      <c r="A5736" t="s">
        <v>6167</v>
      </c>
    </row>
    <row r="5737">
      <c r="A5737" t="s">
        <v>6168</v>
      </c>
    </row>
    <row r="5738">
      <c r="A5738" t="s">
        <v>6169</v>
      </c>
    </row>
    <row r="5739">
      <c r="A5739" t="s">
        <v>6170</v>
      </c>
    </row>
    <row r="5740">
      <c r="A5740" t="s">
        <v>6171</v>
      </c>
    </row>
    <row r="5741">
      <c r="A5741" t="s">
        <v>6172</v>
      </c>
    </row>
    <row r="5742">
      <c r="A5742" t="s">
        <v>6173</v>
      </c>
    </row>
    <row r="5743">
      <c r="A5743" t="s">
        <v>6174</v>
      </c>
    </row>
    <row r="5744">
      <c r="A5744" t="s">
        <v>6175</v>
      </c>
    </row>
    <row r="5745">
      <c r="A5745" t="s">
        <v>6176</v>
      </c>
    </row>
    <row r="5746">
      <c r="A5746" t="s">
        <v>6177</v>
      </c>
    </row>
    <row r="5747">
      <c r="A5747" t="s">
        <v>6178</v>
      </c>
    </row>
    <row r="5748">
      <c r="A5748" t="s">
        <v>6179</v>
      </c>
    </row>
    <row r="5749">
      <c r="A5749" t="s">
        <v>6180</v>
      </c>
    </row>
    <row r="5750">
      <c r="A5750" t="s">
        <v>6181</v>
      </c>
    </row>
    <row r="5751">
      <c r="A5751" t="s">
        <v>6182</v>
      </c>
    </row>
    <row r="5752">
      <c r="A5752" t="s">
        <v>6183</v>
      </c>
    </row>
    <row r="5753">
      <c r="A5753" t="s">
        <v>6184</v>
      </c>
    </row>
    <row r="5754">
      <c r="A5754" t="s">
        <v>6185</v>
      </c>
    </row>
    <row r="5755">
      <c r="A5755" t="s">
        <v>6186</v>
      </c>
    </row>
    <row r="5756">
      <c r="A5756" t="s">
        <v>6187</v>
      </c>
    </row>
    <row r="5757">
      <c r="A5757" t="s">
        <v>6188</v>
      </c>
    </row>
    <row r="5758">
      <c r="A5758" t="s">
        <v>6189</v>
      </c>
    </row>
    <row r="5759">
      <c r="A5759" t="s">
        <v>6190</v>
      </c>
    </row>
    <row r="5760">
      <c r="A5760" t="s">
        <v>6191</v>
      </c>
    </row>
    <row r="5761">
      <c r="A5761" t="s">
        <v>6192</v>
      </c>
    </row>
    <row r="5762">
      <c r="A5762" t="s">
        <v>6193</v>
      </c>
    </row>
    <row r="5763">
      <c r="A5763" s="222" t="s">
        <v>139</v>
      </c>
    </row>
    <row r="5764">
      <c r="A5764" s="222" t="s">
        <v>6194</v>
      </c>
    </row>
    <row r="5765">
      <c r="A5765" t="s">
        <v>6195</v>
      </c>
    </row>
    <row r="5766">
      <c r="A5766" t="s">
        <v>6196</v>
      </c>
    </row>
    <row r="5767">
      <c r="A5767" t="s">
        <v>6197</v>
      </c>
    </row>
    <row r="5768">
      <c r="A5768" t="s">
        <v>6198</v>
      </c>
    </row>
    <row r="5769">
      <c r="A5769" t="s">
        <v>6199</v>
      </c>
    </row>
    <row r="5770">
      <c r="A5770" t="s">
        <v>6200</v>
      </c>
    </row>
    <row r="5771">
      <c r="A5771" t="s">
        <v>6201</v>
      </c>
    </row>
    <row r="5772">
      <c r="A5772" t="s">
        <v>6202</v>
      </c>
    </row>
    <row r="5773">
      <c r="A5773" t="s">
        <v>6203</v>
      </c>
    </row>
    <row r="5774">
      <c r="A5774" t="s">
        <v>6204</v>
      </c>
    </row>
    <row r="5775">
      <c r="A5775" t="s">
        <v>6205</v>
      </c>
    </row>
    <row r="5776">
      <c r="A5776" t="s">
        <v>6206</v>
      </c>
    </row>
    <row r="5777">
      <c r="A5777" t="s">
        <v>6207</v>
      </c>
    </row>
    <row r="5778">
      <c r="A5778" t="s">
        <v>6208</v>
      </c>
    </row>
    <row r="5779">
      <c r="A5779" t="s">
        <v>6209</v>
      </c>
    </row>
    <row r="5780">
      <c r="A5780" t="s">
        <v>6210</v>
      </c>
    </row>
    <row r="5781">
      <c r="A5781" t="s">
        <v>6211</v>
      </c>
    </row>
    <row r="5782">
      <c r="A5782" t="s">
        <v>6212</v>
      </c>
    </row>
    <row r="5783">
      <c r="A5783" t="s">
        <v>6213</v>
      </c>
    </row>
    <row r="5784">
      <c r="A5784" t="s">
        <v>6214</v>
      </c>
    </row>
    <row r="5785">
      <c r="A5785" t="s">
        <v>6215</v>
      </c>
    </row>
    <row r="5786">
      <c r="A5786" t="s">
        <v>6216</v>
      </c>
    </row>
    <row r="5787">
      <c r="A5787" t="s">
        <v>6217</v>
      </c>
    </row>
    <row r="5788">
      <c r="A5788" t="s">
        <v>6218</v>
      </c>
    </row>
    <row r="5789">
      <c r="A5789" t="s">
        <v>6219</v>
      </c>
    </row>
    <row r="5790">
      <c r="A5790" t="s">
        <v>6220</v>
      </c>
    </row>
    <row r="5791">
      <c r="A5791" t="s">
        <v>6221</v>
      </c>
    </row>
    <row r="5792">
      <c r="A5792" t="s">
        <v>6222</v>
      </c>
    </row>
    <row r="5793">
      <c r="A5793" t="s">
        <v>6223</v>
      </c>
    </row>
    <row r="5794">
      <c r="A5794" t="s">
        <v>6224</v>
      </c>
    </row>
    <row r="5795">
      <c r="A5795" t="s">
        <v>6225</v>
      </c>
    </row>
    <row r="5796">
      <c r="A5796" t="s">
        <v>6226</v>
      </c>
    </row>
    <row r="5797">
      <c r="A5797" t="s">
        <v>6227</v>
      </c>
    </row>
    <row r="5798">
      <c r="A5798" t="s">
        <v>6228</v>
      </c>
    </row>
    <row r="5799">
      <c r="A5799" t="s">
        <v>6229</v>
      </c>
    </row>
    <row r="5800">
      <c r="A5800" t="s">
        <v>6230</v>
      </c>
    </row>
    <row r="5801">
      <c r="A5801" t="s">
        <v>6231</v>
      </c>
    </row>
    <row r="5802">
      <c r="A5802" t="s">
        <v>6232</v>
      </c>
    </row>
    <row r="5803">
      <c r="A5803" t="s">
        <v>6233</v>
      </c>
    </row>
    <row r="5804">
      <c r="A5804" t="s">
        <v>6234</v>
      </c>
    </row>
    <row r="5805">
      <c r="A5805" t="s">
        <v>6235</v>
      </c>
    </row>
    <row r="5806">
      <c r="A5806" t="s">
        <v>6236</v>
      </c>
    </row>
    <row r="5807">
      <c r="A5807" t="s">
        <v>6237</v>
      </c>
    </row>
    <row r="5808">
      <c r="A5808" t="s">
        <v>6238</v>
      </c>
    </row>
    <row r="5809">
      <c r="A5809" t="s">
        <v>6239</v>
      </c>
    </row>
    <row r="5810">
      <c r="A5810" t="s">
        <v>6240</v>
      </c>
    </row>
    <row r="5811">
      <c r="A5811" t="s">
        <v>6241</v>
      </c>
    </row>
    <row r="5812">
      <c r="A5812" t="s">
        <v>6242</v>
      </c>
    </row>
    <row r="5813">
      <c r="A5813" t="s">
        <v>6243</v>
      </c>
    </row>
    <row r="5814">
      <c r="A5814" t="s">
        <v>6244</v>
      </c>
    </row>
    <row r="5815">
      <c r="A5815" t="s">
        <v>6245</v>
      </c>
    </row>
    <row r="5816">
      <c r="A5816" t="s">
        <v>6246</v>
      </c>
    </row>
    <row r="5817">
      <c r="A5817" t="s">
        <v>6247</v>
      </c>
    </row>
    <row r="5818">
      <c r="A5818" t="s">
        <v>6248</v>
      </c>
    </row>
    <row r="5819">
      <c r="A5819" t="s">
        <v>6249</v>
      </c>
    </row>
    <row r="5820">
      <c r="A5820" t="s">
        <v>6250</v>
      </c>
    </row>
    <row r="5821">
      <c r="A5821" t="s">
        <v>6251</v>
      </c>
    </row>
    <row r="5822">
      <c r="A5822" t="s">
        <v>6252</v>
      </c>
    </row>
    <row r="5823">
      <c r="A5823" t="s">
        <v>6253</v>
      </c>
    </row>
    <row r="5824">
      <c r="A5824" t="s">
        <v>6254</v>
      </c>
    </row>
    <row r="5825">
      <c r="A5825" t="s">
        <v>6255</v>
      </c>
    </row>
    <row r="5826">
      <c r="A5826" t="s">
        <v>6256</v>
      </c>
    </row>
    <row r="5827">
      <c r="A5827" t="s">
        <v>6257</v>
      </c>
    </row>
    <row r="5828">
      <c r="A5828" t="s">
        <v>6258</v>
      </c>
    </row>
    <row r="5829">
      <c r="A5829" t="s">
        <v>6259</v>
      </c>
    </row>
    <row r="5830">
      <c r="A5830" t="s">
        <v>6260</v>
      </c>
    </row>
    <row r="5831">
      <c r="A5831" t="s">
        <v>6261</v>
      </c>
    </row>
    <row r="5832">
      <c r="A5832" t="s">
        <v>6262</v>
      </c>
    </row>
    <row r="5833">
      <c r="A5833" t="s">
        <v>6263</v>
      </c>
    </row>
    <row r="5834">
      <c r="A5834" t="s">
        <v>6264</v>
      </c>
    </row>
    <row r="5835">
      <c r="A5835" t="s">
        <v>6265</v>
      </c>
    </row>
    <row r="5836">
      <c r="A5836" t="s">
        <v>6266</v>
      </c>
    </row>
    <row r="5837">
      <c r="A5837" t="s">
        <v>6267</v>
      </c>
    </row>
    <row r="5838">
      <c r="A5838" t="s">
        <v>6268</v>
      </c>
    </row>
    <row r="5839">
      <c r="A5839" t="s">
        <v>6269</v>
      </c>
    </row>
    <row r="5840">
      <c r="A5840" t="s">
        <v>6270</v>
      </c>
    </row>
    <row r="5841">
      <c r="A5841" t="s">
        <v>6271</v>
      </c>
    </row>
    <row r="5842">
      <c r="A5842" t="s">
        <v>6272</v>
      </c>
    </row>
    <row r="5843">
      <c r="A5843" t="s">
        <v>6273</v>
      </c>
    </row>
    <row r="5844">
      <c r="A5844" t="s">
        <v>6274</v>
      </c>
    </row>
    <row r="5845">
      <c r="A5845" t="s">
        <v>6275</v>
      </c>
    </row>
    <row r="5846">
      <c r="A5846" t="s">
        <v>6276</v>
      </c>
    </row>
    <row r="5847">
      <c r="A5847" t="s">
        <v>6277</v>
      </c>
    </row>
    <row r="5848">
      <c r="A5848" t="s">
        <v>6278</v>
      </c>
    </row>
    <row r="5849">
      <c r="A5849" t="s">
        <v>6279</v>
      </c>
    </row>
    <row r="5850">
      <c r="A5850" t="s">
        <v>6280</v>
      </c>
    </row>
    <row r="5851">
      <c r="A5851" t="s">
        <v>6281</v>
      </c>
    </row>
    <row r="5852">
      <c r="A5852" t="s">
        <v>6282</v>
      </c>
    </row>
    <row r="5853">
      <c r="A5853" t="s">
        <v>6283</v>
      </c>
    </row>
    <row r="5854">
      <c r="A5854" t="s">
        <v>6284</v>
      </c>
    </row>
    <row r="5855">
      <c r="A5855" t="s">
        <v>6285</v>
      </c>
    </row>
    <row r="5856">
      <c r="A5856" t="s">
        <v>6286</v>
      </c>
    </row>
    <row r="5857">
      <c r="A5857" t="s">
        <v>135</v>
      </c>
    </row>
    <row r="5858">
      <c r="A5858" t="s">
        <v>6287</v>
      </c>
    </row>
    <row r="5859">
      <c r="A5859" t="s">
        <v>6288</v>
      </c>
    </row>
    <row r="5860">
      <c r="A5860" t="s">
        <v>6289</v>
      </c>
    </row>
    <row r="5861">
      <c r="A5861" t="s">
        <v>6290</v>
      </c>
    </row>
    <row r="5862">
      <c r="A5862" t="s">
        <v>6291</v>
      </c>
    </row>
    <row r="5863">
      <c r="A5863" t="s">
        <v>6292</v>
      </c>
    </row>
    <row r="5864">
      <c r="A5864" t="s">
        <v>6293</v>
      </c>
    </row>
    <row r="5865">
      <c r="A5865" t="s">
        <v>6294</v>
      </c>
    </row>
    <row r="5866">
      <c r="A5866" t="s">
        <v>6295</v>
      </c>
    </row>
    <row r="5867">
      <c r="A5867" t="s">
        <v>6296</v>
      </c>
    </row>
    <row r="5868">
      <c r="A5868" t="s">
        <v>6297</v>
      </c>
    </row>
    <row r="5869">
      <c r="A5869" t="s">
        <v>6298</v>
      </c>
    </row>
    <row r="5870">
      <c r="A5870" t="s">
        <v>6299</v>
      </c>
    </row>
    <row r="5871">
      <c r="A5871" t="s">
        <v>6300</v>
      </c>
    </row>
    <row r="5872">
      <c r="A5872" t="s">
        <v>6301</v>
      </c>
    </row>
    <row r="5873">
      <c r="A5873" t="s">
        <v>6302</v>
      </c>
    </row>
    <row r="5874">
      <c r="A5874" t="s">
        <v>6303</v>
      </c>
    </row>
    <row r="5875">
      <c r="A5875" t="s">
        <v>6304</v>
      </c>
    </row>
    <row r="5876">
      <c r="A5876" t="s">
        <v>6305</v>
      </c>
    </row>
    <row r="5877">
      <c r="A5877" t="s">
        <v>6306</v>
      </c>
    </row>
    <row r="5878">
      <c r="A5878" t="s">
        <v>6307</v>
      </c>
    </row>
    <row r="5879">
      <c r="A5879" t="s">
        <v>6308</v>
      </c>
    </row>
    <row r="5880">
      <c r="A5880" t="s">
        <v>6309</v>
      </c>
    </row>
    <row r="5881">
      <c r="A5881" t="s">
        <v>120</v>
      </c>
    </row>
    <row r="5882">
      <c r="A5882" t="s">
        <v>129</v>
      </c>
    </row>
    <row r="5883">
      <c r="A5883" t="s">
        <v>6310</v>
      </c>
    </row>
    <row r="5884">
      <c r="A5884" t="s">
        <v>6311</v>
      </c>
    </row>
    <row r="5885">
      <c r="A5885" t="s">
        <v>6312</v>
      </c>
    </row>
    <row r="5886">
      <c r="A5886" t="s">
        <v>6313</v>
      </c>
    </row>
    <row r="5887">
      <c r="A5887" t="s">
        <v>6314</v>
      </c>
    </row>
    <row r="5888">
      <c r="A5888" t="s">
        <v>140</v>
      </c>
    </row>
    <row r="5889">
      <c r="A5889" t="s">
        <v>6315</v>
      </c>
    </row>
    <row r="5890">
      <c r="A5890" t="s">
        <v>6316</v>
      </c>
    </row>
    <row r="5891">
      <c r="A5891" t="s">
        <v>6317</v>
      </c>
    </row>
    <row r="5892">
      <c r="A5892" t="s">
        <v>6318</v>
      </c>
    </row>
    <row r="5893">
      <c r="A5893" t="s">
        <v>6319</v>
      </c>
    </row>
    <row r="5894">
      <c r="A5894" t="s">
        <v>6320</v>
      </c>
    </row>
    <row r="5895">
      <c r="A5895" t="s">
        <v>6321</v>
      </c>
    </row>
    <row r="5896">
      <c r="A5896" t="s">
        <v>6322</v>
      </c>
    </row>
    <row r="5897">
      <c r="A5897" t="s">
        <v>6323</v>
      </c>
    </row>
    <row r="5898">
      <c r="A5898" t="s">
        <v>6324</v>
      </c>
    </row>
    <row r="5899">
      <c r="A5899" t="s">
        <v>6325</v>
      </c>
    </row>
    <row r="5900">
      <c r="A5900" t="s">
        <v>6326</v>
      </c>
    </row>
    <row r="5901">
      <c r="A5901" t="s">
        <v>6327</v>
      </c>
    </row>
    <row r="5902">
      <c r="A5902" t="s">
        <v>6328</v>
      </c>
    </row>
    <row r="5903">
      <c r="A5903" t="s">
        <v>6329</v>
      </c>
    </row>
    <row r="5904">
      <c r="A5904" t="s">
        <v>6330</v>
      </c>
    </row>
    <row r="5905">
      <c r="A5905" t="s">
        <v>6331</v>
      </c>
    </row>
    <row r="5906">
      <c r="A5906" t="s">
        <v>6332</v>
      </c>
    </row>
    <row r="5907">
      <c r="A5907" t="s">
        <v>6333</v>
      </c>
    </row>
    <row r="5908">
      <c r="A5908" t="s">
        <v>6334</v>
      </c>
    </row>
    <row r="5909">
      <c r="A5909" t="s">
        <v>6335</v>
      </c>
    </row>
    <row r="5910">
      <c r="A5910" t="s">
        <v>6336</v>
      </c>
    </row>
    <row r="5911">
      <c r="A5911" t="s">
        <v>6337</v>
      </c>
    </row>
    <row r="5912">
      <c r="A5912" t="s">
        <v>6338</v>
      </c>
    </row>
    <row r="5913">
      <c r="A5913" t="s">
        <v>6339</v>
      </c>
    </row>
    <row r="5914">
      <c r="A5914" t="s">
        <v>6340</v>
      </c>
    </row>
    <row r="5915">
      <c r="A5915" t="s">
        <v>6341</v>
      </c>
    </row>
    <row r="5916">
      <c r="A5916" t="s">
        <v>6342</v>
      </c>
    </row>
    <row r="5917">
      <c r="A5917" t="s">
        <v>6343</v>
      </c>
    </row>
    <row r="5918">
      <c r="A5918" t="s">
        <v>6344</v>
      </c>
    </row>
    <row r="5919">
      <c r="A5919" t="s">
        <v>6345</v>
      </c>
    </row>
    <row r="5920">
      <c r="A5920" t="s">
        <v>6346</v>
      </c>
    </row>
    <row r="5921">
      <c r="A5921" t="s">
        <v>6347</v>
      </c>
    </row>
    <row r="5922">
      <c r="A5922" t="s">
        <v>6348</v>
      </c>
    </row>
    <row r="5923">
      <c r="A5923" t="s">
        <v>6349</v>
      </c>
    </row>
    <row r="5924">
      <c r="A5924" t="s">
        <v>6350</v>
      </c>
    </row>
    <row r="5925">
      <c r="A5925" t="s">
        <v>6351</v>
      </c>
    </row>
    <row r="5926">
      <c r="A5926" t="s">
        <v>6352</v>
      </c>
    </row>
    <row r="5927">
      <c r="A5927" t="s">
        <v>6353</v>
      </c>
    </row>
    <row r="5928">
      <c r="A5928" t="s">
        <v>6354</v>
      </c>
    </row>
    <row r="5929">
      <c r="A5929" t="s">
        <v>6355</v>
      </c>
    </row>
    <row r="5930">
      <c r="A5930" t="s">
        <v>6356</v>
      </c>
    </row>
    <row r="5931">
      <c r="A5931" t="s">
        <v>6357</v>
      </c>
    </row>
    <row r="5932">
      <c r="A5932" t="s">
        <v>6358</v>
      </c>
    </row>
    <row r="5933">
      <c r="A5933" t="s">
        <v>6359</v>
      </c>
    </row>
    <row r="5934">
      <c r="A5934" t="s">
        <v>6360</v>
      </c>
    </row>
    <row r="5935">
      <c r="A5935" t="s">
        <v>6361</v>
      </c>
    </row>
    <row r="5936">
      <c r="A5936" t="s">
        <v>6362</v>
      </c>
    </row>
    <row r="5937">
      <c r="A5937" t="s">
        <v>6363</v>
      </c>
    </row>
    <row r="5938">
      <c r="A5938" t="s">
        <v>6364</v>
      </c>
    </row>
    <row r="5939">
      <c r="A5939" t="s">
        <v>6365</v>
      </c>
    </row>
    <row r="5940">
      <c r="A5940" t="s">
        <v>6366</v>
      </c>
    </row>
    <row r="5941">
      <c r="A5941" t="s">
        <v>6367</v>
      </c>
    </row>
    <row r="5942">
      <c r="A5942" t="s">
        <v>6368</v>
      </c>
    </row>
    <row r="5943">
      <c r="A5943" t="s">
        <v>6369</v>
      </c>
    </row>
    <row r="5944">
      <c r="A5944" t="s">
        <v>6370</v>
      </c>
    </row>
    <row r="5945">
      <c r="A5945" t="s">
        <v>6371</v>
      </c>
    </row>
    <row r="5946">
      <c r="A5946" t="s">
        <v>6372</v>
      </c>
    </row>
    <row r="5947">
      <c r="A5947" t="s">
        <v>6373</v>
      </c>
    </row>
    <row r="5948">
      <c r="A5948" t="s">
        <v>6374</v>
      </c>
    </row>
    <row r="5949">
      <c r="A5949" t="s">
        <v>6375</v>
      </c>
    </row>
    <row r="5950">
      <c r="A5950" t="s">
        <v>6376</v>
      </c>
    </row>
    <row r="5951">
      <c r="A5951" t="s">
        <v>6377</v>
      </c>
    </row>
    <row r="5952">
      <c r="A5952" t="s">
        <v>6378</v>
      </c>
    </row>
    <row r="5953">
      <c r="A5953" t="s">
        <v>6379</v>
      </c>
    </row>
    <row r="5954">
      <c r="A5954" t="s">
        <v>6380</v>
      </c>
    </row>
    <row r="5955">
      <c r="A5955" t="s">
        <v>210</v>
      </c>
    </row>
    <row r="5956">
      <c r="A5956" t="s">
        <v>6381</v>
      </c>
    </row>
    <row r="5957">
      <c r="A5957" t="s">
        <v>6382</v>
      </c>
    </row>
    <row r="5958">
      <c r="A5958" t="s">
        <v>6383</v>
      </c>
    </row>
    <row r="5959">
      <c r="A5959" t="s">
        <v>6384</v>
      </c>
    </row>
    <row r="5960">
      <c r="A5960" t="s">
        <v>6385</v>
      </c>
    </row>
    <row r="5961">
      <c r="A5961" t="s">
        <v>6386</v>
      </c>
    </row>
    <row r="5962">
      <c r="A5962" t="s">
        <v>6387</v>
      </c>
    </row>
    <row r="5963">
      <c r="A5963" t="s">
        <v>6388</v>
      </c>
    </row>
    <row r="5964">
      <c r="A5964" t="s">
        <v>6389</v>
      </c>
    </row>
    <row r="5965">
      <c r="A5965" t="s">
        <v>6390</v>
      </c>
    </row>
    <row r="5966">
      <c r="A5966" t="s">
        <v>6391</v>
      </c>
    </row>
    <row r="5967">
      <c r="A5967" t="s">
        <v>6392</v>
      </c>
    </row>
    <row r="5968">
      <c r="A5968" t="s">
        <v>6393</v>
      </c>
    </row>
    <row r="5969">
      <c r="A5969" t="s">
        <v>6394</v>
      </c>
    </row>
    <row r="5970">
      <c r="A5970" t="s">
        <v>6395</v>
      </c>
    </row>
    <row r="5971">
      <c r="A5971" t="s">
        <v>6396</v>
      </c>
    </row>
    <row r="5972">
      <c r="A5972" t="s">
        <v>6397</v>
      </c>
    </row>
    <row r="5973">
      <c r="A5973" t="s">
        <v>6398</v>
      </c>
    </row>
    <row r="5974">
      <c r="A5974" t="s">
        <v>6399</v>
      </c>
    </row>
    <row r="5975">
      <c r="A5975" t="s">
        <v>6400</v>
      </c>
    </row>
    <row r="5976">
      <c r="A5976" t="s">
        <v>6401</v>
      </c>
    </row>
    <row r="5977">
      <c r="A5977" t="s">
        <v>6402</v>
      </c>
    </row>
    <row r="5978">
      <c r="A5978" t="s">
        <v>6403</v>
      </c>
    </row>
    <row r="5979">
      <c r="A5979" t="s">
        <v>6404</v>
      </c>
    </row>
    <row r="5980">
      <c r="A5980" t="s">
        <v>6405</v>
      </c>
    </row>
    <row r="5981">
      <c r="A5981" t="s">
        <v>6406</v>
      </c>
    </row>
    <row r="5982">
      <c r="A5982" t="s">
        <v>6407</v>
      </c>
    </row>
    <row r="5983">
      <c r="A5983" t="s">
        <v>6408</v>
      </c>
    </row>
    <row r="5984">
      <c r="A5984" t="s">
        <v>6409</v>
      </c>
    </row>
    <row r="5985">
      <c r="A5985" t="s">
        <v>6410</v>
      </c>
    </row>
    <row r="5986">
      <c r="A5986" t="s">
        <v>6411</v>
      </c>
    </row>
    <row r="5987">
      <c r="A5987" t="s">
        <v>6412</v>
      </c>
    </row>
    <row r="5988">
      <c r="A5988" t="s">
        <v>6413</v>
      </c>
    </row>
    <row r="5989">
      <c r="A5989" t="s">
        <v>6414</v>
      </c>
    </row>
    <row r="5990">
      <c r="A5990" t="s">
        <v>6415</v>
      </c>
    </row>
    <row r="5991">
      <c r="A5991" t="s">
        <v>6416</v>
      </c>
    </row>
    <row r="5992">
      <c r="A5992" t="s">
        <v>6417</v>
      </c>
    </row>
    <row r="5993">
      <c r="A5993" t="s">
        <v>6418</v>
      </c>
    </row>
    <row r="5994">
      <c r="A5994" t="s">
        <v>6419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  <col customWidth="1" min="2" max="2" width="10.13"/>
    <col customWidth="1" min="3" max="4" width="8.13"/>
    <col customWidth="1" min="5" max="5" width="25.0"/>
  </cols>
  <sheetData>
    <row r="1">
      <c r="A1" s="1" t="s">
        <v>6420</v>
      </c>
      <c r="B1" s="223">
        <v>2.113790625E9</v>
      </c>
      <c r="C1" s="223">
        <v>9.8554972E7</v>
      </c>
      <c r="D1" s="223">
        <v>9.9008019E7</v>
      </c>
      <c r="E1" s="1" t="s">
        <v>6421</v>
      </c>
    </row>
  </sheetData>
  <drawing r:id="rId1"/>
</worksheet>
</file>